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A\Desktop\Refbits Files\RefBitsNet6\"/>
    </mc:Choice>
  </mc:AlternateContent>
  <xr:revisionPtr revIDLastSave="0" documentId="13_ncr:1_{62F4EA8A-D668-4F50-947C-F22501DA584D}" xr6:coauthVersionLast="47" xr6:coauthVersionMax="47" xr10:uidLastSave="{00000000-0000-0000-0000-000000000000}"/>
  <bookViews>
    <workbookView xWindow="-120" yWindow="-120" windowWidth="29040" windowHeight="15720" tabRatio="948" activeTab="14" xr2:uid="{00000000-000D-0000-FFFF-FFFF00000000}"/>
  </bookViews>
  <sheets>
    <sheet name="Control" sheetId="28" r:id="rId1"/>
    <sheet name="Composition Moles" sheetId="7" r:id="rId2"/>
    <sheet name="Composition%" sheetId="24" r:id="rId3"/>
    <sheet name="ReactionRateK1" sheetId="9" state="hidden" r:id="rId4"/>
    <sheet name="ReactionRateK2" sheetId="14" state="hidden" r:id="rId5"/>
    <sheet name="ReactionRateK3" sheetId="15" state="hidden" r:id="rId6"/>
    <sheet name="ReactionRateK4" sheetId="16" state="hidden" r:id="rId7"/>
    <sheet name="Deltas1" sheetId="11" state="hidden" r:id="rId8"/>
    <sheet name="Deltas2" sheetId="17" state="hidden" r:id="rId9"/>
    <sheet name="Deltas3" sheetId="18" state="hidden" r:id="rId10"/>
    <sheet name="Deltas4" sheetId="19" state="hidden" r:id="rId11"/>
    <sheet name="DeltaRK4" sheetId="20" state="hidden" r:id="rId12"/>
    <sheet name="ReactionStoich" sheetId="6" r:id="rId13"/>
    <sheet name="Data" sheetId="12" r:id="rId14"/>
    <sheet name="Reactions" sheetId="29" r:id="rId15"/>
    <sheet name="Sheet1" sheetId="30" r:id="rId16"/>
  </sheets>
  <definedNames>
    <definedName name="Comps">Sheet1!$H$3:$J$72</definedName>
    <definedName name="_xlnm.DataBase">Data!$B$10:$I$79</definedName>
    <definedName name="DataTable">ReactionStoich!$A$5:$D$74</definedName>
    <definedName name="InletP">Control!$D$5</definedName>
    <definedName name="InletT">Control!$D$4</definedName>
    <definedName name="RGas">Control!$D$3</definedName>
    <definedName name="solver_adj" localSheetId="1" hidden="1">'Composition Moles'!$B$23:$B$25</definedName>
    <definedName name="solver_adj" localSheetId="2" hidden="1">'Composition%'!$B$3:$B$5</definedName>
    <definedName name="solver_adj" localSheetId="0" hidden="1">Control!$I$3:$L$3,Control!$N$3:$P$3,Control!$W$3:$AH$3,Control!$AJ$3:$AO$3,Control!$AQ$3:$AU$3,Control!$I$5:$L$5,Control!$N$5:$O$5,Control!$R$3:$U$3</definedName>
    <definedName name="solver_adj" localSheetId="13" hidden="1">Data!$N$11,Data!$N$12</definedName>
    <definedName name="solver_cvg" localSheetId="1" hidden="1">0.0001</definedName>
    <definedName name="solver_cvg" localSheetId="2" hidden="1">0.0001</definedName>
    <definedName name="solver_cvg" localSheetId="0" hidden="1">0.0001</definedName>
    <definedName name="solver_cvg" localSheetId="13" hidden="1">0.0001</definedName>
    <definedName name="solver_drv" localSheetId="1" hidden="1">1</definedName>
    <definedName name="solver_drv" localSheetId="2" hidden="1">1</definedName>
    <definedName name="solver_drv" localSheetId="0" hidden="1">1</definedName>
    <definedName name="solver_drv" localSheetId="13" hidden="1">1</definedName>
    <definedName name="solver_eng" localSheetId="0" hidden="1">1</definedName>
    <definedName name="solver_eng" localSheetId="13" hidden="1">1</definedName>
    <definedName name="solver_est" localSheetId="1" hidden="1">1</definedName>
    <definedName name="solver_est" localSheetId="2" hidden="1">1</definedName>
    <definedName name="solver_est" localSheetId="0" hidden="1">1</definedName>
    <definedName name="solver_est" localSheetId="13" hidden="1">1</definedName>
    <definedName name="solver_itr" localSheetId="1" hidden="1">100</definedName>
    <definedName name="solver_itr" localSheetId="2" hidden="1">100</definedName>
    <definedName name="solver_itr" localSheetId="0" hidden="1">2147483647</definedName>
    <definedName name="solver_itr" localSheetId="13" hidden="1">2147483647</definedName>
    <definedName name="solver_lhs1" localSheetId="1" hidden="1">'Composition Moles'!$B$23:$B$71</definedName>
    <definedName name="solver_lhs1" localSheetId="2" hidden="1">'Composition%'!$B$3:$B$51</definedName>
    <definedName name="solver_lhs2" localSheetId="1" hidden="1">'Composition Moles'!$B$23:$B$71</definedName>
    <definedName name="solver_lhs2" localSheetId="2" hidden="1">'Composition%'!$B$3:$B$51</definedName>
    <definedName name="solver_lin" localSheetId="1" hidden="1">2</definedName>
    <definedName name="solver_lin" localSheetId="2" hidden="1">2</definedName>
    <definedName name="solver_mip" localSheetId="0" hidden="1">2147483647</definedName>
    <definedName name="solver_mip" localSheetId="13" hidden="1">2147483647</definedName>
    <definedName name="solver_mni" localSheetId="0" hidden="1">30</definedName>
    <definedName name="solver_mni" localSheetId="13" hidden="1">30</definedName>
    <definedName name="solver_mrt" localSheetId="0" hidden="1">0.075</definedName>
    <definedName name="solver_mrt" localSheetId="13" hidden="1">0.075</definedName>
    <definedName name="solver_msl" localSheetId="0" hidden="1">2</definedName>
    <definedName name="solver_msl" localSheetId="13" hidden="1">2</definedName>
    <definedName name="solver_neg" localSheetId="1" hidden="1">2</definedName>
    <definedName name="solver_neg" localSheetId="2" hidden="1">2</definedName>
    <definedName name="solver_neg" localSheetId="0" hidden="1">1</definedName>
    <definedName name="solver_neg" localSheetId="13" hidden="1">2</definedName>
    <definedName name="solver_nod" localSheetId="0" hidden="1">2147483647</definedName>
    <definedName name="solver_nod" localSheetId="13" hidden="1">2147483647</definedName>
    <definedName name="solver_num" localSheetId="1" hidden="1">2</definedName>
    <definedName name="solver_num" localSheetId="2" hidden="1">2</definedName>
    <definedName name="solver_num" localSheetId="0" hidden="1">0</definedName>
    <definedName name="solver_num" localSheetId="13" hidden="1">0</definedName>
    <definedName name="solver_nwt" localSheetId="1" hidden="1">1</definedName>
    <definedName name="solver_nwt" localSheetId="2" hidden="1">1</definedName>
    <definedName name="solver_nwt" localSheetId="0" hidden="1">1</definedName>
    <definedName name="solver_nwt" localSheetId="13" hidden="1">1</definedName>
    <definedName name="solver_opt" localSheetId="1" hidden="1">'Composition Moles'!$CB$72</definedName>
    <definedName name="solver_opt" localSheetId="2" hidden="1">'Composition%'!$BZ$52</definedName>
    <definedName name="solver_opt" localSheetId="0" hidden="1">Control!$A$18</definedName>
    <definedName name="solver_opt" localSheetId="13" hidden="1">Data!$V$12</definedName>
    <definedName name="solver_pre" localSheetId="1" hidden="1">0.000001</definedName>
    <definedName name="solver_pre" localSheetId="2" hidden="1">0.000001</definedName>
    <definedName name="solver_pre" localSheetId="0" hidden="1">0.000001</definedName>
    <definedName name="solver_pre" localSheetId="13" hidden="1">0.000001</definedName>
    <definedName name="solver_rbv" localSheetId="0" hidden="1">1</definedName>
    <definedName name="solver_rbv" localSheetId="13" hidden="1">1</definedName>
    <definedName name="solver_rel1" localSheetId="1" hidden="1">3</definedName>
    <definedName name="solver_rel1" localSheetId="2" hidden="1">3</definedName>
    <definedName name="solver_rel2" localSheetId="1" hidden="1">1</definedName>
    <definedName name="solver_rel2" localSheetId="2" hidden="1">1</definedName>
    <definedName name="solver_rhs1" localSheetId="1" hidden="1">450</definedName>
    <definedName name="solver_rhs1" localSheetId="2" hidden="1">450</definedName>
    <definedName name="solver_rhs2" localSheetId="1" hidden="1">500</definedName>
    <definedName name="solver_rhs2" localSheetId="2" hidden="1">500</definedName>
    <definedName name="solver_rlx" localSheetId="0" hidden="1">2</definedName>
    <definedName name="solver_rlx" localSheetId="13" hidden="1">2</definedName>
    <definedName name="solver_rsd" localSheetId="0" hidden="1">0</definedName>
    <definedName name="solver_rsd" localSheetId="13" hidden="1">0</definedName>
    <definedName name="solver_scl" localSheetId="1" hidden="1">2</definedName>
    <definedName name="solver_scl" localSheetId="2" hidden="1">2</definedName>
    <definedName name="solver_scl" localSheetId="0" hidden="1">1</definedName>
    <definedName name="solver_scl" localSheetId="13" hidden="1">1</definedName>
    <definedName name="solver_sho" localSheetId="1" hidden="1">2</definedName>
    <definedName name="solver_sho" localSheetId="2" hidden="1">2</definedName>
    <definedName name="solver_sho" localSheetId="0" hidden="1">2</definedName>
    <definedName name="solver_sho" localSheetId="13" hidden="1">2</definedName>
    <definedName name="solver_ssz" localSheetId="0" hidden="1">100</definedName>
    <definedName name="solver_ssz" localSheetId="13" hidden="1">100</definedName>
    <definedName name="solver_tim" localSheetId="1" hidden="1">100</definedName>
    <definedName name="solver_tim" localSheetId="2" hidden="1">100</definedName>
    <definedName name="solver_tim" localSheetId="0" hidden="1">2147483647</definedName>
    <definedName name="solver_tim" localSheetId="13" hidden="1">2147483647</definedName>
    <definedName name="solver_tol" localSheetId="1" hidden="1">0.05</definedName>
    <definedName name="solver_tol" localSheetId="2" hidden="1">0.05</definedName>
    <definedName name="solver_tol" localSheetId="0" hidden="1">0.01</definedName>
    <definedName name="solver_tol" localSheetId="13" hidden="1">0.01</definedName>
    <definedName name="solver_typ" localSheetId="1" hidden="1">3</definedName>
    <definedName name="solver_typ" localSheetId="2" hidden="1">3</definedName>
    <definedName name="solver_typ" localSheetId="0" hidden="1">2</definedName>
    <definedName name="solver_typ" localSheetId="13" hidden="1">2</definedName>
    <definedName name="solver_val" localSheetId="1" hidden="1">0</definedName>
    <definedName name="solver_val" localSheetId="2" hidden="1">0</definedName>
    <definedName name="solver_val" localSheetId="0" hidden="1">0.5509</definedName>
    <definedName name="solver_val" localSheetId="13" hidden="1">1.494</definedName>
    <definedName name="solver_ver" localSheetId="0" hidden="1">3</definedName>
    <definedName name="solver_ver" localSheetId="13" hidden="1">3</definedName>
    <definedName name="Tcp">Data!$K$88</definedName>
    <definedName name="TestT">Data!$Q$7</definedName>
    <definedName name="TimeStep">Control!$E$6</definedName>
  </definedNames>
  <calcPr calcId="191029" iterate="1" iterateDelta="9.9999999999999995E-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0" i="29" l="1"/>
  <c r="X11" i="29"/>
  <c r="Y11" i="29"/>
  <c r="Z11" i="29"/>
  <c r="AA11" i="29"/>
  <c r="X12" i="29"/>
  <c r="Y12" i="29"/>
  <c r="Z12" i="29"/>
  <c r="AA12" i="29"/>
  <c r="X13" i="29"/>
  <c r="Y13" i="29"/>
  <c r="Z13" i="29"/>
  <c r="AA13" i="29"/>
  <c r="X14" i="29"/>
  <c r="O50" i="29" s="1"/>
  <c r="Y14" i="29"/>
  <c r="Z14" i="29"/>
  <c r="AA14" i="29"/>
  <c r="X15" i="29"/>
  <c r="O51" i="29" s="1"/>
  <c r="Y15" i="29"/>
  <c r="Z15" i="29"/>
  <c r="AA15" i="29"/>
  <c r="X16" i="29"/>
  <c r="O52" i="29" s="1"/>
  <c r="Y16" i="29"/>
  <c r="Z16" i="29"/>
  <c r="AA16" i="29"/>
  <c r="X17" i="29"/>
  <c r="Y17" i="29"/>
  <c r="Z17" i="29"/>
  <c r="AA17" i="29"/>
  <c r="X18" i="29"/>
  <c r="Y18" i="29"/>
  <c r="Z18" i="29"/>
  <c r="AA18" i="29"/>
  <c r="X19" i="29"/>
  <c r="Y19" i="29"/>
  <c r="Z19" i="29"/>
  <c r="AA19" i="29"/>
  <c r="X20" i="29"/>
  <c r="O56" i="29" s="1"/>
  <c r="Y20" i="29"/>
  <c r="Z20" i="29"/>
  <c r="AA20" i="29"/>
  <c r="X21" i="29"/>
  <c r="O57" i="29" s="1"/>
  <c r="Y21" i="29"/>
  <c r="Z21" i="29"/>
  <c r="AA21" i="29"/>
  <c r="X22" i="29"/>
  <c r="O58" i="29" s="1"/>
  <c r="Y22" i="29"/>
  <c r="Z22" i="29"/>
  <c r="AA22" i="29"/>
  <c r="X23" i="29"/>
  <c r="Y23" i="29"/>
  <c r="Z23" i="29"/>
  <c r="AA23" i="29"/>
  <c r="X24" i="29"/>
  <c r="Y24" i="29"/>
  <c r="Z24" i="29"/>
  <c r="AA24" i="29"/>
  <c r="X25" i="29"/>
  <c r="Y25" i="29"/>
  <c r="Z25" i="29"/>
  <c r="AA25" i="29"/>
  <c r="X26" i="29"/>
  <c r="Y26" i="29"/>
  <c r="Z26" i="29"/>
  <c r="AA26" i="29"/>
  <c r="X27" i="29"/>
  <c r="Y27" i="29"/>
  <c r="O63" i="29" s="1"/>
  <c r="Z27" i="29"/>
  <c r="AA27" i="29"/>
  <c r="X28" i="29"/>
  <c r="O64" i="29" s="1"/>
  <c r="Y28" i="29"/>
  <c r="Z28" i="29"/>
  <c r="AA28" i="29"/>
  <c r="X29" i="29"/>
  <c r="Y29" i="29"/>
  <c r="Z29" i="29"/>
  <c r="AA29" i="29"/>
  <c r="X30" i="29"/>
  <c r="Y30" i="29"/>
  <c r="Z30" i="29"/>
  <c r="AA30" i="29"/>
  <c r="X31" i="29"/>
  <c r="Y31" i="29"/>
  <c r="Z31" i="29"/>
  <c r="AA31" i="29"/>
  <c r="X32" i="29"/>
  <c r="Y32" i="29"/>
  <c r="Z32" i="29"/>
  <c r="AA32" i="29"/>
  <c r="X33" i="29"/>
  <c r="Y33" i="29"/>
  <c r="Z33" i="29"/>
  <c r="AA33" i="29"/>
  <c r="X34" i="29"/>
  <c r="Y34" i="29"/>
  <c r="Z34" i="29"/>
  <c r="AA34" i="29"/>
  <c r="X35" i="29"/>
  <c r="Y35" i="29"/>
  <c r="Z35" i="29"/>
  <c r="AA35" i="29"/>
  <c r="X36" i="29"/>
  <c r="Y36" i="29"/>
  <c r="O72" i="29" s="1"/>
  <c r="Z36" i="29"/>
  <c r="AA36" i="29"/>
  <c r="X37" i="29"/>
  <c r="O73" i="29" s="1"/>
  <c r="Y37" i="29"/>
  <c r="Z37" i="29"/>
  <c r="AA37" i="29"/>
  <c r="X38" i="29"/>
  <c r="O74" i="29" s="1"/>
  <c r="Y38" i="29"/>
  <c r="Z38" i="29"/>
  <c r="AA38" i="29"/>
  <c r="X39" i="29"/>
  <c r="O75" i="29" s="1"/>
  <c r="Y39" i="29"/>
  <c r="Z39" i="29"/>
  <c r="AA39" i="29"/>
  <c r="X40" i="29"/>
  <c r="O76" i="29" s="1"/>
  <c r="Y40" i="29"/>
  <c r="Z40" i="29"/>
  <c r="AA40" i="29"/>
  <c r="O44" i="29"/>
  <c r="O45" i="29"/>
  <c r="O46" i="29"/>
  <c r="O53" i="29"/>
  <c r="O54" i="29"/>
  <c r="O55" i="29"/>
  <c r="O59" i="29"/>
  <c r="O60" i="29"/>
  <c r="O61" i="29"/>
  <c r="O62" i="29"/>
  <c r="O65" i="29"/>
  <c r="O66" i="29"/>
  <c r="O67" i="29"/>
  <c r="O68" i="29"/>
  <c r="O69" i="29"/>
  <c r="O70" i="29"/>
  <c r="O71" i="29"/>
  <c r="O77" i="29"/>
  <c r="O78" i="29"/>
  <c r="O79" i="29"/>
  <c r="O80" i="29"/>
  <c r="O81" i="29"/>
  <c r="O82" i="29"/>
  <c r="X8" i="29"/>
  <c r="Y8" i="29"/>
  <c r="Z8" i="29"/>
  <c r="AA8" i="29"/>
  <c r="X9" i="29"/>
  <c r="Y9" i="29"/>
  <c r="Z9" i="29"/>
  <c r="AA9" i="29"/>
  <c r="X10" i="29"/>
  <c r="Y10" i="29"/>
  <c r="Z10" i="29"/>
  <c r="AA10" i="29"/>
  <c r="Y7" i="29"/>
  <c r="Z7" i="29"/>
  <c r="AA7" i="29"/>
  <c r="X7" i="29"/>
  <c r="P8" i="29"/>
  <c r="R8" i="29"/>
  <c r="T8" i="29"/>
  <c r="P9" i="29"/>
  <c r="R9" i="29"/>
  <c r="T9" i="29"/>
  <c r="P10" i="29"/>
  <c r="R10" i="29"/>
  <c r="T10" i="29"/>
  <c r="P11" i="29"/>
  <c r="R11" i="29"/>
  <c r="O47" i="29" s="1"/>
  <c r="T11" i="29"/>
  <c r="V11" i="29"/>
  <c r="P12" i="29"/>
  <c r="R12" i="29"/>
  <c r="O48" i="29" s="1"/>
  <c r="T12" i="29"/>
  <c r="V12" i="29"/>
  <c r="P13" i="29"/>
  <c r="O49" i="29" s="1"/>
  <c r="R13" i="29"/>
  <c r="T13" i="29"/>
  <c r="V13" i="29"/>
  <c r="P14" i="29"/>
  <c r="R14" i="29"/>
  <c r="T14" i="29"/>
  <c r="V14" i="29"/>
  <c r="P15" i="29"/>
  <c r="R15" i="29"/>
  <c r="T15" i="29"/>
  <c r="V15" i="29"/>
  <c r="P16" i="29"/>
  <c r="R16" i="29"/>
  <c r="T16" i="29"/>
  <c r="V16" i="29"/>
  <c r="P17" i="29"/>
  <c r="R17" i="29"/>
  <c r="T17" i="29"/>
  <c r="V17" i="29"/>
  <c r="P18" i="29"/>
  <c r="R18" i="29"/>
  <c r="V18" i="29"/>
  <c r="P19" i="29"/>
  <c r="R19" i="29"/>
  <c r="T19" i="29"/>
  <c r="V19" i="29"/>
  <c r="P20" i="29"/>
  <c r="V20" i="29"/>
  <c r="R7" i="29"/>
  <c r="T7" i="29"/>
  <c r="P7" i="29"/>
  <c r="AB7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2" i="29"/>
  <c r="F11" i="29"/>
  <c r="F10" i="29"/>
  <c r="F9" i="29"/>
  <c r="F8" i="29"/>
  <c r="F7" i="29"/>
  <c r="AB29" i="29"/>
  <c r="AC29" i="29"/>
  <c r="AB30" i="29"/>
  <c r="AC30" i="29"/>
  <c r="AB31" i="29"/>
  <c r="AC31" i="29"/>
  <c r="AB32" i="29"/>
  <c r="AC32" i="29"/>
  <c r="AB33" i="29"/>
  <c r="AC33" i="29"/>
  <c r="AB34" i="29"/>
  <c r="AC34" i="29"/>
  <c r="AB35" i="29"/>
  <c r="AC35" i="29"/>
  <c r="AB36" i="29"/>
  <c r="AC36" i="29"/>
  <c r="AB37" i="29"/>
  <c r="AC37" i="29"/>
  <c r="AB38" i="29"/>
  <c r="AC38" i="29"/>
  <c r="AB39" i="29"/>
  <c r="AC39" i="29"/>
  <c r="AB40" i="29"/>
  <c r="AC40" i="29"/>
  <c r="AE40" i="29"/>
  <c r="AD40" i="29"/>
  <c r="AE39" i="29"/>
  <c r="AD39" i="29"/>
  <c r="AE38" i="29"/>
  <c r="AD38" i="29"/>
  <c r="AE37" i="29"/>
  <c r="AD37" i="29"/>
  <c r="AE36" i="29"/>
  <c r="AD36" i="29"/>
  <c r="AE35" i="29"/>
  <c r="AD35" i="29"/>
  <c r="AE34" i="29"/>
  <c r="AD34" i="29"/>
  <c r="AE33" i="29"/>
  <c r="AD33" i="29"/>
  <c r="AE32" i="29"/>
  <c r="AD32" i="29"/>
  <c r="AE31" i="29"/>
  <c r="AD31" i="29"/>
  <c r="AE30" i="29"/>
  <c r="AD30" i="29"/>
  <c r="AE29" i="29"/>
  <c r="AD29" i="29"/>
  <c r="AE28" i="29"/>
  <c r="AD28" i="29"/>
  <c r="AC28" i="29"/>
  <c r="AB28" i="29"/>
  <c r="AE27" i="29"/>
  <c r="AD27" i="29"/>
  <c r="AC27" i="29"/>
  <c r="AB27" i="29"/>
  <c r="AE26" i="29"/>
  <c r="AD26" i="29"/>
  <c r="AC26" i="29"/>
  <c r="AB26" i="29"/>
  <c r="AE25" i="29"/>
  <c r="AD25" i="29"/>
  <c r="AC25" i="29"/>
  <c r="AB25" i="29"/>
  <c r="AE24" i="29"/>
  <c r="AD24" i="29"/>
  <c r="AC24" i="29"/>
  <c r="AB24" i="29"/>
  <c r="AE23" i="29"/>
  <c r="AD23" i="29"/>
  <c r="AC23" i="29"/>
  <c r="AB23" i="29"/>
  <c r="AE22" i="29"/>
  <c r="AD22" i="29"/>
  <c r="AC22" i="29"/>
  <c r="AB22" i="29"/>
  <c r="AE21" i="29"/>
  <c r="AD21" i="29"/>
  <c r="AC21" i="29"/>
  <c r="AB21" i="29"/>
  <c r="AE20" i="29"/>
  <c r="AD20" i="29"/>
  <c r="AC20" i="29"/>
  <c r="AB20" i="29"/>
  <c r="AE19" i="29"/>
  <c r="AD19" i="29"/>
  <c r="AC19" i="29"/>
  <c r="AB19" i="29"/>
  <c r="AE18" i="29"/>
  <c r="AD18" i="29"/>
  <c r="AC18" i="29"/>
  <c r="AB18" i="29"/>
  <c r="AE17" i="29"/>
  <c r="AD17" i="29"/>
  <c r="AC17" i="29"/>
  <c r="AB17" i="29"/>
  <c r="AE16" i="29"/>
  <c r="AD16" i="29"/>
  <c r="AC16" i="29"/>
  <c r="AB16" i="29"/>
  <c r="AE15" i="29"/>
  <c r="AD15" i="29"/>
  <c r="AC15" i="29"/>
  <c r="AB15" i="29"/>
  <c r="AE14" i="29"/>
  <c r="AD14" i="29"/>
  <c r="AC14" i="29"/>
  <c r="AB14" i="29"/>
  <c r="AB8" i="29"/>
  <c r="AC8" i="29"/>
  <c r="AD8" i="29"/>
  <c r="AE8" i="29"/>
  <c r="AB9" i="29"/>
  <c r="AC9" i="29"/>
  <c r="AD9" i="29"/>
  <c r="AE9" i="29"/>
  <c r="AB10" i="29"/>
  <c r="AC10" i="29"/>
  <c r="AD10" i="29"/>
  <c r="AE10" i="29"/>
  <c r="AC7" i="29"/>
  <c r="AD7" i="29"/>
  <c r="AE7" i="29"/>
  <c r="AB11" i="29"/>
  <c r="AC11" i="29"/>
  <c r="AD11" i="29"/>
  <c r="AE11" i="29"/>
  <c r="AB12" i="29"/>
  <c r="AC12" i="29"/>
  <c r="AD12" i="29"/>
  <c r="AE12" i="29"/>
  <c r="AQ8" i="28"/>
  <c r="AR8" i="28" s="1"/>
  <c r="AS8" i="28" s="1"/>
  <c r="AT8" i="28" s="1"/>
  <c r="AU8" i="28" s="1"/>
  <c r="AL8" i="28"/>
  <c r="AM8" i="28"/>
  <c r="AN8" i="28" s="1"/>
  <c r="AO8" i="28" s="1"/>
  <c r="AK8" i="28"/>
  <c r="AJ8" i="28"/>
  <c r="Y8" i="28"/>
  <c r="Z8" i="28"/>
  <c r="AA8" i="28" s="1"/>
  <c r="AB8" i="28" s="1"/>
  <c r="AC8" i="28" s="1"/>
  <c r="AD8" i="28" s="1"/>
  <c r="AE8" i="28" s="1"/>
  <c r="AF8" i="28" s="1"/>
  <c r="AG8" i="28" s="1"/>
  <c r="AH8" i="28" s="1"/>
  <c r="X8" i="28"/>
  <c r="T8" i="28"/>
  <c r="U8" i="28" s="1"/>
  <c r="S8" i="28"/>
  <c r="R8" i="28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L140" i="12"/>
  <c r="M140" i="12" s="1"/>
  <c r="L151" i="12"/>
  <c r="M151" i="12" s="1"/>
  <c r="K158" i="12"/>
  <c r="K88" i="12"/>
  <c r="K92" i="12" s="1"/>
  <c r="O43" i="29" l="1"/>
  <c r="K130" i="12"/>
  <c r="L156" i="12"/>
  <c r="M156" i="12" s="1"/>
  <c r="L148" i="12"/>
  <c r="M148" i="12" s="1"/>
  <c r="K138" i="12"/>
  <c r="L126" i="12"/>
  <c r="M126" i="12" s="1"/>
  <c r="L110" i="12"/>
  <c r="M110" i="12" s="1"/>
  <c r="L90" i="12"/>
  <c r="M90" i="12" s="1"/>
  <c r="L155" i="12"/>
  <c r="M155" i="12" s="1"/>
  <c r="K146" i="12"/>
  <c r="L135" i="12"/>
  <c r="M135" i="12" s="1"/>
  <c r="L122" i="12"/>
  <c r="M122" i="12" s="1"/>
  <c r="L106" i="12"/>
  <c r="M106" i="12" s="1"/>
  <c r="L159" i="12"/>
  <c r="M159" i="12" s="1"/>
  <c r="K154" i="12"/>
  <c r="L143" i="12"/>
  <c r="M143" i="12" s="1"/>
  <c r="L132" i="12"/>
  <c r="M132" i="12" s="1"/>
  <c r="L118" i="12"/>
  <c r="M118" i="12" s="1"/>
  <c r="L102" i="12"/>
  <c r="M102" i="12" s="1"/>
  <c r="L114" i="12"/>
  <c r="M114" i="12" s="1"/>
  <c r="L98" i="12"/>
  <c r="M98" i="12" s="1"/>
  <c r="L94" i="12"/>
  <c r="M94" i="12" s="1"/>
  <c r="L158" i="12"/>
  <c r="M158" i="12" s="1"/>
  <c r="K156" i="12"/>
  <c r="L153" i="12"/>
  <c r="M153" i="12" s="1"/>
  <c r="L150" i="12"/>
  <c r="M150" i="12" s="1"/>
  <c r="K148" i="12"/>
  <c r="L145" i="12"/>
  <c r="M145" i="12" s="1"/>
  <c r="L142" i="12"/>
  <c r="M142" i="12" s="1"/>
  <c r="K140" i="12"/>
  <c r="L137" i="12"/>
  <c r="M137" i="12" s="1"/>
  <c r="L134" i="12"/>
  <c r="M134" i="12" s="1"/>
  <c r="K132" i="12"/>
  <c r="L129" i="12"/>
  <c r="M129" i="12" s="1"/>
  <c r="L125" i="12"/>
  <c r="M125" i="12" s="1"/>
  <c r="L121" i="12"/>
  <c r="M121" i="12" s="1"/>
  <c r="L117" i="12"/>
  <c r="M117" i="12" s="1"/>
  <c r="L113" i="12"/>
  <c r="M113" i="12" s="1"/>
  <c r="L109" i="12"/>
  <c r="M109" i="12" s="1"/>
  <c r="L105" i="12"/>
  <c r="M105" i="12" s="1"/>
  <c r="L101" i="12"/>
  <c r="M101" i="12" s="1"/>
  <c r="L97" i="12"/>
  <c r="M97" i="12" s="1"/>
  <c r="L93" i="12"/>
  <c r="M93" i="12" s="1"/>
  <c r="L152" i="12"/>
  <c r="M152" i="12" s="1"/>
  <c r="K150" i="12"/>
  <c r="L147" i="12"/>
  <c r="M147" i="12" s="1"/>
  <c r="L144" i="12"/>
  <c r="M144" i="12" s="1"/>
  <c r="K142" i="12"/>
  <c r="L139" i="12"/>
  <c r="M139" i="12" s="1"/>
  <c r="L136" i="12"/>
  <c r="M136" i="12" s="1"/>
  <c r="K134" i="12"/>
  <c r="L131" i="12"/>
  <c r="M131" i="12" s="1"/>
  <c r="L128" i="12"/>
  <c r="M128" i="12" s="1"/>
  <c r="L124" i="12"/>
  <c r="M124" i="12" s="1"/>
  <c r="L120" i="12"/>
  <c r="M120" i="12" s="1"/>
  <c r="L116" i="12"/>
  <c r="M116" i="12" s="1"/>
  <c r="L112" i="12"/>
  <c r="M112" i="12" s="1"/>
  <c r="L108" i="12"/>
  <c r="M108" i="12" s="1"/>
  <c r="L104" i="12"/>
  <c r="M104" i="12" s="1"/>
  <c r="L100" i="12"/>
  <c r="M100" i="12" s="1"/>
  <c r="L96" i="12"/>
  <c r="M96" i="12" s="1"/>
  <c r="L92" i="12"/>
  <c r="M92" i="12" s="1"/>
  <c r="K90" i="12"/>
  <c r="L157" i="12"/>
  <c r="M157" i="12" s="1"/>
  <c r="L154" i="12"/>
  <c r="M154" i="12" s="1"/>
  <c r="K152" i="12"/>
  <c r="L149" i="12"/>
  <c r="M149" i="12" s="1"/>
  <c r="L146" i="12"/>
  <c r="M146" i="12" s="1"/>
  <c r="K144" i="12"/>
  <c r="L141" i="12"/>
  <c r="M141" i="12" s="1"/>
  <c r="L138" i="12"/>
  <c r="M138" i="12" s="1"/>
  <c r="K136" i="12"/>
  <c r="L133" i="12"/>
  <c r="M133" i="12" s="1"/>
  <c r="L130" i="12"/>
  <c r="M130" i="12" s="1"/>
  <c r="L127" i="12"/>
  <c r="M127" i="12" s="1"/>
  <c r="L123" i="12"/>
  <c r="M123" i="12" s="1"/>
  <c r="L119" i="12"/>
  <c r="M119" i="12" s="1"/>
  <c r="L115" i="12"/>
  <c r="M115" i="12" s="1"/>
  <c r="L111" i="12"/>
  <c r="M111" i="12" s="1"/>
  <c r="L107" i="12"/>
  <c r="M107" i="12" s="1"/>
  <c r="L103" i="12"/>
  <c r="M103" i="12" s="1"/>
  <c r="L99" i="12"/>
  <c r="M99" i="12" s="1"/>
  <c r="L95" i="12"/>
  <c r="M95" i="12" s="1"/>
  <c r="L91" i="12"/>
  <c r="M91" i="12" s="1"/>
  <c r="K159" i="12"/>
  <c r="K157" i="12"/>
  <c r="K155" i="12"/>
  <c r="K153" i="12"/>
  <c r="K151" i="12"/>
  <c r="K149" i="12"/>
  <c r="K147" i="12"/>
  <c r="K145" i="12"/>
  <c r="K143" i="12"/>
  <c r="K141" i="12"/>
  <c r="K139" i="12"/>
  <c r="K137" i="12"/>
  <c r="K135" i="12"/>
  <c r="K133" i="12"/>
  <c r="K131" i="12"/>
  <c r="K129" i="12"/>
  <c r="K127" i="12"/>
  <c r="K125" i="12"/>
  <c r="K123" i="12"/>
  <c r="K121" i="12"/>
  <c r="K119" i="12"/>
  <c r="K117" i="12"/>
  <c r="K115" i="12"/>
  <c r="K113" i="12"/>
  <c r="K111" i="12"/>
  <c r="K109" i="12"/>
  <c r="K107" i="12"/>
  <c r="K105" i="12"/>
  <c r="K103" i="12"/>
  <c r="K101" i="12"/>
  <c r="K99" i="12"/>
  <c r="K97" i="12"/>
  <c r="K95" i="12"/>
  <c r="K93" i="12"/>
  <c r="K91" i="12"/>
  <c r="K128" i="12"/>
  <c r="K126" i="12"/>
  <c r="K124" i="12"/>
  <c r="K122" i="12"/>
  <c r="K120" i="12"/>
  <c r="K118" i="12"/>
  <c r="K116" i="12"/>
  <c r="K114" i="12"/>
  <c r="K112" i="12"/>
  <c r="K110" i="12"/>
  <c r="K108" i="12"/>
  <c r="K106" i="12"/>
  <c r="K104" i="12"/>
  <c r="K102" i="12"/>
  <c r="K100" i="12"/>
  <c r="K98" i="12"/>
  <c r="K96" i="12"/>
  <c r="K94" i="12"/>
  <c r="AB46" i="6"/>
  <c r="AB45" i="6"/>
  <c r="AB44" i="6"/>
  <c r="AA45" i="6"/>
  <c r="AA46" i="6"/>
  <c r="AA44" i="6"/>
  <c r="AM35" i="6"/>
  <c r="AM34" i="6"/>
  <c r="AM33" i="6"/>
  <c r="AF46" i="6"/>
  <c r="AF45" i="6"/>
  <c r="AF44" i="6"/>
  <c r="AG43" i="6"/>
  <c r="AG42" i="6"/>
  <c r="AG41" i="6"/>
  <c r="U46" i="6"/>
  <c r="U45" i="6"/>
  <c r="U44" i="6"/>
  <c r="L46" i="6"/>
  <c r="L45" i="6"/>
  <c r="L44" i="6"/>
  <c r="F46" i="6"/>
  <c r="F45" i="6"/>
  <c r="F44" i="6"/>
  <c r="E46" i="6"/>
  <c r="E45" i="6"/>
  <c r="E44" i="6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F2" i="14"/>
  <c r="AG2" i="14"/>
  <c r="AH2" i="14"/>
  <c r="AI2" i="14"/>
  <c r="AJ2" i="14"/>
  <c r="AK2" i="14"/>
  <c r="AL2" i="14"/>
  <c r="AM2" i="14"/>
  <c r="AN2" i="14"/>
  <c r="AO2" i="14"/>
  <c r="AP2" i="14"/>
  <c r="AQ2" i="14"/>
  <c r="AR2" i="14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O4" i="16"/>
  <c r="O13" i="16" s="1"/>
  <c r="P4" i="16"/>
  <c r="Q4" i="16"/>
  <c r="R4" i="16"/>
  <c r="O5" i="16"/>
  <c r="P5" i="16"/>
  <c r="Q5" i="16"/>
  <c r="Q14" i="16" s="1"/>
  <c r="R5" i="16"/>
  <c r="O6" i="16"/>
  <c r="P6" i="16"/>
  <c r="Q6" i="16"/>
  <c r="R6" i="16"/>
  <c r="R15" i="16" s="1"/>
  <c r="O7" i="16"/>
  <c r="P7" i="16"/>
  <c r="P16" i="16" s="1"/>
  <c r="Q7" i="16"/>
  <c r="Q16" i="16" s="1"/>
  <c r="R7" i="16"/>
  <c r="R16" i="16" s="1"/>
  <c r="O8" i="16"/>
  <c r="P8" i="16"/>
  <c r="P17" i="16" s="1"/>
  <c r="Q8" i="16"/>
  <c r="Q17" i="16" s="1"/>
  <c r="R8" i="16"/>
  <c r="R17" i="16" s="1"/>
  <c r="O9" i="16"/>
  <c r="O18" i="16" s="1"/>
  <c r="P9" i="16"/>
  <c r="Q9" i="16"/>
  <c r="R9" i="16"/>
  <c r="O10" i="16"/>
  <c r="P10" i="16"/>
  <c r="Q10" i="16"/>
  <c r="R10" i="16"/>
  <c r="O12" i="16"/>
  <c r="P12" i="16"/>
  <c r="Q12" i="16"/>
  <c r="R12" i="16"/>
  <c r="P13" i="16"/>
  <c r="Q13" i="16"/>
  <c r="R13" i="16"/>
  <c r="O14" i="16"/>
  <c r="P14" i="16"/>
  <c r="R14" i="16"/>
  <c r="O15" i="16"/>
  <c r="P15" i="16"/>
  <c r="Q15" i="16"/>
  <c r="O16" i="16"/>
  <c r="O17" i="16"/>
  <c r="P18" i="16"/>
  <c r="Q18" i="16"/>
  <c r="R18" i="16"/>
  <c r="O26" i="16"/>
  <c r="P26" i="16"/>
  <c r="Q26" i="16"/>
  <c r="R26" i="16"/>
  <c r="O4" i="15"/>
  <c r="O13" i="15" s="1"/>
  <c r="P4" i="15"/>
  <c r="P13" i="15" s="1"/>
  <c r="Q4" i="15"/>
  <c r="Q13" i="15" s="1"/>
  <c r="R4" i="15"/>
  <c r="R13" i="15" s="1"/>
  <c r="O5" i="15"/>
  <c r="O14" i="15" s="1"/>
  <c r="P5" i="15"/>
  <c r="P14" i="15" s="1"/>
  <c r="Q5" i="15"/>
  <c r="Q14" i="15" s="1"/>
  <c r="R5" i="15"/>
  <c r="O6" i="15"/>
  <c r="O15" i="15" s="1"/>
  <c r="P6" i="15"/>
  <c r="P15" i="15" s="1"/>
  <c r="Q6" i="15"/>
  <c r="Q15" i="15" s="1"/>
  <c r="R6" i="15"/>
  <c r="O7" i="15"/>
  <c r="O16" i="15" s="1"/>
  <c r="P7" i="15"/>
  <c r="P16" i="15" s="1"/>
  <c r="Q7" i="15"/>
  <c r="Q16" i="15" s="1"/>
  <c r="R7" i="15"/>
  <c r="O8" i="15"/>
  <c r="O17" i="15" s="1"/>
  <c r="P8" i="15"/>
  <c r="P17" i="15" s="1"/>
  <c r="Q8" i="15"/>
  <c r="Q17" i="15" s="1"/>
  <c r="R8" i="15"/>
  <c r="R17" i="15" s="1"/>
  <c r="O9" i="15"/>
  <c r="O18" i="15" s="1"/>
  <c r="P9" i="15"/>
  <c r="P18" i="15" s="1"/>
  <c r="Q9" i="15"/>
  <c r="Q18" i="15" s="1"/>
  <c r="R9" i="15"/>
  <c r="R18" i="15" s="1"/>
  <c r="O10" i="15"/>
  <c r="P10" i="15"/>
  <c r="Q10" i="15"/>
  <c r="R10" i="15"/>
  <c r="O12" i="15"/>
  <c r="P12" i="15"/>
  <c r="Q12" i="15"/>
  <c r="R12" i="15"/>
  <c r="R14" i="15"/>
  <c r="R15" i="15"/>
  <c r="R16" i="15"/>
  <c r="O26" i="15"/>
  <c r="P26" i="15"/>
  <c r="Q26" i="15"/>
  <c r="R26" i="15"/>
  <c r="O22" i="9"/>
  <c r="O22" i="16" s="1"/>
  <c r="P22" i="9"/>
  <c r="P22" i="16" s="1"/>
  <c r="Q22" i="9"/>
  <c r="Q22" i="16" s="1"/>
  <c r="R22" i="9"/>
  <c r="R22" i="15" s="1"/>
  <c r="O23" i="9"/>
  <c r="O23" i="15" s="1"/>
  <c r="P23" i="9"/>
  <c r="P23" i="16" s="1"/>
  <c r="Q23" i="9"/>
  <c r="Q23" i="15" s="1"/>
  <c r="R23" i="9"/>
  <c r="R23" i="16" s="1"/>
  <c r="O24" i="9"/>
  <c r="O24" i="15" s="1"/>
  <c r="P24" i="9"/>
  <c r="P24" i="16" s="1"/>
  <c r="Q24" i="9"/>
  <c r="Q24" i="15" s="1"/>
  <c r="R24" i="9"/>
  <c r="R24" i="16" s="1"/>
  <c r="O25" i="9"/>
  <c r="O25" i="15" s="1"/>
  <c r="P25" i="9"/>
  <c r="P25" i="16" s="1"/>
  <c r="Q25" i="9"/>
  <c r="Q25" i="15" s="1"/>
  <c r="R25" i="9"/>
  <c r="P23" i="14"/>
  <c r="Q24" i="14"/>
  <c r="O25" i="14"/>
  <c r="P25" i="14"/>
  <c r="O26" i="14"/>
  <c r="P26" i="14"/>
  <c r="Q26" i="14"/>
  <c r="R26" i="14"/>
  <c r="O4" i="9"/>
  <c r="O13" i="9" s="1"/>
  <c r="P4" i="9"/>
  <c r="P13" i="9" s="1"/>
  <c r="Q4" i="9"/>
  <c r="Q13" i="9" s="1"/>
  <c r="R4" i="9"/>
  <c r="O5" i="9"/>
  <c r="O14" i="9" s="1"/>
  <c r="P5" i="9"/>
  <c r="P14" i="9" s="1"/>
  <c r="Q5" i="9"/>
  <c r="R5" i="9"/>
  <c r="O6" i="9"/>
  <c r="P6" i="9"/>
  <c r="Q6" i="9"/>
  <c r="R6" i="9"/>
  <c r="O7" i="9"/>
  <c r="P7" i="9"/>
  <c r="Q7" i="9"/>
  <c r="R7" i="9"/>
  <c r="O8" i="9"/>
  <c r="P8" i="9"/>
  <c r="Q8" i="9"/>
  <c r="R8" i="9"/>
  <c r="R17" i="9" s="1"/>
  <c r="O9" i="9"/>
  <c r="O18" i="9" s="1"/>
  <c r="P9" i="9"/>
  <c r="Q9" i="9"/>
  <c r="Q18" i="9" s="1"/>
  <c r="R9" i="9"/>
  <c r="R18" i="9" s="1"/>
  <c r="O10" i="9"/>
  <c r="P10" i="9"/>
  <c r="Q10" i="9"/>
  <c r="R10" i="9"/>
  <c r="O12" i="9"/>
  <c r="P12" i="9"/>
  <c r="Q12" i="9"/>
  <c r="R12" i="9"/>
  <c r="R13" i="9"/>
  <c r="Q14" i="9"/>
  <c r="R14" i="9"/>
  <c r="O15" i="9"/>
  <c r="P15" i="9"/>
  <c r="Q15" i="9"/>
  <c r="R15" i="9"/>
  <c r="O16" i="9"/>
  <c r="P16" i="9"/>
  <c r="Q16" i="9"/>
  <c r="R16" i="9"/>
  <c r="O17" i="9"/>
  <c r="P17" i="9"/>
  <c r="Q17" i="9"/>
  <c r="P18" i="9"/>
  <c r="O4" i="14"/>
  <c r="P4" i="14"/>
  <c r="Q4" i="14"/>
  <c r="R4" i="14"/>
  <c r="O5" i="14"/>
  <c r="P5" i="14"/>
  <c r="Q5" i="14"/>
  <c r="R5" i="14"/>
  <c r="O6" i="14"/>
  <c r="P6" i="14"/>
  <c r="Q6" i="14"/>
  <c r="R6" i="14"/>
  <c r="R15" i="14" s="1"/>
  <c r="O7" i="14"/>
  <c r="O16" i="14" s="1"/>
  <c r="P7" i="14"/>
  <c r="Q7" i="14"/>
  <c r="Q16" i="14" s="1"/>
  <c r="R7" i="14"/>
  <c r="R16" i="14" s="1"/>
  <c r="O8" i="14"/>
  <c r="O17" i="14" s="1"/>
  <c r="P8" i="14"/>
  <c r="P17" i="14" s="1"/>
  <c r="Q8" i="14"/>
  <c r="Q17" i="14" s="1"/>
  <c r="R8" i="14"/>
  <c r="O9" i="14"/>
  <c r="O18" i="14" s="1"/>
  <c r="P9" i="14"/>
  <c r="P18" i="14" s="1"/>
  <c r="Q9" i="14"/>
  <c r="R9" i="14"/>
  <c r="O10" i="14"/>
  <c r="P10" i="14"/>
  <c r="Q10" i="14"/>
  <c r="R10" i="14"/>
  <c r="O12" i="14"/>
  <c r="P12" i="14"/>
  <c r="Q12" i="14"/>
  <c r="R12" i="14"/>
  <c r="O13" i="14"/>
  <c r="P13" i="14"/>
  <c r="Q13" i="14"/>
  <c r="R13" i="14"/>
  <c r="O14" i="14"/>
  <c r="P14" i="14"/>
  <c r="Q14" i="14"/>
  <c r="R14" i="14"/>
  <c r="O15" i="14"/>
  <c r="P15" i="14"/>
  <c r="Q15" i="14"/>
  <c r="P16" i="14"/>
  <c r="R17" i="14"/>
  <c r="Q18" i="14"/>
  <c r="R18" i="14"/>
  <c r="Q90" i="6"/>
  <c r="P90" i="6"/>
  <c r="O90" i="6"/>
  <c r="N90" i="6"/>
  <c r="Q89" i="6"/>
  <c r="P89" i="6"/>
  <c r="O89" i="6"/>
  <c r="N89" i="6"/>
  <c r="Q88" i="6"/>
  <c r="P88" i="6"/>
  <c r="O88" i="6"/>
  <c r="N88" i="6"/>
  <c r="Q86" i="6"/>
  <c r="P86" i="6"/>
  <c r="O86" i="6"/>
  <c r="N86" i="6"/>
  <c r="Q85" i="6"/>
  <c r="P85" i="6"/>
  <c r="O85" i="6"/>
  <c r="N85" i="6"/>
  <c r="J34" i="6"/>
  <c r="J35" i="6"/>
  <c r="J33" i="6"/>
  <c r="L34" i="6"/>
  <c r="L35" i="6"/>
  <c r="L33" i="6"/>
  <c r="M22" i="9"/>
  <c r="M22" i="15" s="1"/>
  <c r="M23" i="9"/>
  <c r="M23" i="15" s="1"/>
  <c r="M24" i="9"/>
  <c r="M24" i="15" s="1"/>
  <c r="M25" i="9"/>
  <c r="M25" i="16" s="1"/>
  <c r="M26" i="14"/>
  <c r="M26" i="15"/>
  <c r="M26" i="16"/>
  <c r="L85" i="6"/>
  <c r="L86" i="6"/>
  <c r="L88" i="6"/>
  <c r="L89" i="6"/>
  <c r="L90" i="6"/>
  <c r="M4" i="15"/>
  <c r="M13" i="15" s="1"/>
  <c r="M5" i="15"/>
  <c r="M14" i="15" s="1"/>
  <c r="M6" i="15"/>
  <c r="M15" i="15" s="1"/>
  <c r="M7" i="15"/>
  <c r="M16" i="15" s="1"/>
  <c r="M8" i="15"/>
  <c r="M17" i="15" s="1"/>
  <c r="M9" i="15"/>
  <c r="M18" i="15" s="1"/>
  <c r="M10" i="15"/>
  <c r="M12" i="15"/>
  <c r="M4" i="16"/>
  <c r="M13" i="16" s="1"/>
  <c r="M5" i="16"/>
  <c r="M6" i="16"/>
  <c r="M7" i="16"/>
  <c r="M8" i="16"/>
  <c r="M17" i="16" s="1"/>
  <c r="M9" i="16"/>
  <c r="M18" i="16" s="1"/>
  <c r="M10" i="16"/>
  <c r="M12" i="16"/>
  <c r="M14" i="16"/>
  <c r="M15" i="16"/>
  <c r="M16" i="16"/>
  <c r="M4" i="14"/>
  <c r="M13" i="14" s="1"/>
  <c r="M5" i="14"/>
  <c r="M14" i="14" s="1"/>
  <c r="M6" i="14"/>
  <c r="M15" i="14" s="1"/>
  <c r="M7" i="14"/>
  <c r="M16" i="14" s="1"/>
  <c r="M8" i="14"/>
  <c r="M17" i="14" s="1"/>
  <c r="M9" i="14"/>
  <c r="M18" i="14" s="1"/>
  <c r="M10" i="14"/>
  <c r="M12" i="14"/>
  <c r="M4" i="9"/>
  <c r="M5" i="9"/>
  <c r="M6" i="9"/>
  <c r="M7" i="9"/>
  <c r="M8" i="9"/>
  <c r="M9" i="9"/>
  <c r="M10" i="9"/>
  <c r="M12" i="9"/>
  <c r="M13" i="9"/>
  <c r="M14" i="9"/>
  <c r="M15" i="9"/>
  <c r="M16" i="9"/>
  <c r="M17" i="9"/>
  <c r="M18" i="9"/>
  <c r="C91" i="28"/>
  <c r="E24" i="28" s="1"/>
  <c r="D91" i="28"/>
  <c r="F24" i="28" s="1"/>
  <c r="O24" i="14" l="1"/>
  <c r="R24" i="14"/>
  <c r="R23" i="14"/>
  <c r="P24" i="14"/>
  <c r="Q23" i="14"/>
  <c r="O23" i="14"/>
  <c r="F63" i="28"/>
  <c r="F21" i="28"/>
  <c r="F35" i="28"/>
  <c r="F78" i="28"/>
  <c r="R23" i="15"/>
  <c r="F49" i="28"/>
  <c r="O23" i="16"/>
  <c r="F89" i="28"/>
  <c r="F59" i="28"/>
  <c r="F31" i="28"/>
  <c r="P25" i="15"/>
  <c r="P23" i="15"/>
  <c r="F74" i="28"/>
  <c r="F46" i="28"/>
  <c r="F85" i="28"/>
  <c r="F70" i="28"/>
  <c r="F57" i="28"/>
  <c r="F42" i="28"/>
  <c r="F27" i="28"/>
  <c r="R24" i="15"/>
  <c r="O25" i="16"/>
  <c r="F81" i="28"/>
  <c r="F67" i="28"/>
  <c r="F53" i="28"/>
  <c r="F38" i="28"/>
  <c r="F25" i="28"/>
  <c r="P24" i="15"/>
  <c r="O24" i="16"/>
  <c r="F90" i="28"/>
  <c r="F83" i="28"/>
  <c r="F75" i="28"/>
  <c r="F69" i="28"/>
  <c r="F62" i="28"/>
  <c r="F54" i="28"/>
  <c r="F47" i="28"/>
  <c r="F41" i="28"/>
  <c r="F33" i="28"/>
  <c r="F26" i="28"/>
  <c r="Q25" i="16"/>
  <c r="Q24" i="16"/>
  <c r="Q23" i="16"/>
  <c r="Q25" i="14"/>
  <c r="F86" i="28"/>
  <c r="F79" i="28"/>
  <c r="F73" i="28"/>
  <c r="F65" i="28"/>
  <c r="F58" i="28"/>
  <c r="F51" i="28"/>
  <c r="F43" i="28"/>
  <c r="F37" i="28"/>
  <c r="F30" i="28"/>
  <c r="F22" i="28"/>
  <c r="O22" i="14"/>
  <c r="R22" i="14"/>
  <c r="E73" i="28"/>
  <c r="E51" i="28"/>
  <c r="E30" i="28"/>
  <c r="E89" i="28"/>
  <c r="E67" i="28"/>
  <c r="E46" i="28"/>
  <c r="E25" i="28"/>
  <c r="E83" i="28"/>
  <c r="E62" i="28"/>
  <c r="E41" i="28"/>
  <c r="E78" i="28"/>
  <c r="E57" i="28"/>
  <c r="E35" i="28"/>
  <c r="Q22" i="14"/>
  <c r="O22" i="15"/>
  <c r="P22" i="14"/>
  <c r="P22" i="15"/>
  <c r="Q22" i="15"/>
  <c r="R22" i="16"/>
  <c r="R25" i="16"/>
  <c r="R25" i="14"/>
  <c r="R25" i="15"/>
  <c r="M24" i="14"/>
  <c r="M23" i="16"/>
  <c r="E21" i="28"/>
  <c r="E86" i="28"/>
  <c r="E81" i="28"/>
  <c r="E75" i="28"/>
  <c r="E70" i="28"/>
  <c r="E65" i="28"/>
  <c r="E59" i="28"/>
  <c r="E54" i="28"/>
  <c r="E49" i="28"/>
  <c r="E43" i="28"/>
  <c r="E38" i="28"/>
  <c r="E33" i="28"/>
  <c r="E27" i="28"/>
  <c r="E22" i="28"/>
  <c r="M25" i="15"/>
  <c r="F87" i="28"/>
  <c r="F82" i="28"/>
  <c r="F77" i="28"/>
  <c r="F71" i="28"/>
  <c r="F66" i="28"/>
  <c r="F61" i="28"/>
  <c r="F55" i="28"/>
  <c r="F50" i="28"/>
  <c r="F45" i="28"/>
  <c r="F39" i="28"/>
  <c r="F34" i="28"/>
  <c r="F29" i="28"/>
  <c r="F23" i="28"/>
  <c r="E90" i="28"/>
  <c r="E85" i="28"/>
  <c r="E79" i="28"/>
  <c r="E74" i="28"/>
  <c r="E69" i="28"/>
  <c r="E63" i="28"/>
  <c r="E58" i="28"/>
  <c r="E53" i="28"/>
  <c r="E47" i="28"/>
  <c r="E42" i="28"/>
  <c r="E37" i="28"/>
  <c r="E31" i="28"/>
  <c r="E26" i="28"/>
  <c r="M24" i="16"/>
  <c r="M23" i="14"/>
  <c r="E87" i="28"/>
  <c r="E82" i="28"/>
  <c r="E77" i="28"/>
  <c r="E71" i="28"/>
  <c r="E66" i="28"/>
  <c r="E61" i="28"/>
  <c r="E55" i="28"/>
  <c r="E50" i="28"/>
  <c r="E45" i="28"/>
  <c r="E39" i="28"/>
  <c r="E34" i="28"/>
  <c r="E29" i="28"/>
  <c r="E23" i="28"/>
  <c r="M25" i="14"/>
  <c r="M22" i="14"/>
  <c r="M22" i="16"/>
  <c r="F88" i="28"/>
  <c r="F84" i="28"/>
  <c r="F80" i="28"/>
  <c r="F76" i="28"/>
  <c r="F72" i="28"/>
  <c r="F68" i="28"/>
  <c r="F64" i="28"/>
  <c r="F60" i="28"/>
  <c r="F56" i="28"/>
  <c r="F52" i="28"/>
  <c r="F48" i="28"/>
  <c r="F44" i="28"/>
  <c r="F40" i="28"/>
  <c r="F36" i="28"/>
  <c r="F32" i="28"/>
  <c r="F28" i="28"/>
  <c r="E88" i="28"/>
  <c r="E84" i="28"/>
  <c r="E80" i="28"/>
  <c r="E76" i="28"/>
  <c r="E72" i="28"/>
  <c r="E68" i="28"/>
  <c r="E64" i="28"/>
  <c r="E60" i="28"/>
  <c r="E56" i="28"/>
  <c r="E52" i="28"/>
  <c r="E48" i="28"/>
  <c r="E44" i="28"/>
  <c r="E40" i="28"/>
  <c r="E36" i="28"/>
  <c r="E32" i="28"/>
  <c r="E28" i="28"/>
  <c r="B17" i="28" l="1" a="1"/>
  <c r="AH17" i="28" s="1"/>
  <c r="E91" i="28"/>
  <c r="F91" i="28"/>
  <c r="Z17" i="28" l="1"/>
  <c r="M17" i="28"/>
  <c r="J17" i="28"/>
  <c r="Y17" i="28"/>
  <c r="D17" i="28"/>
  <c r="C17" i="28"/>
  <c r="B17" i="28"/>
  <c r="AJ17" i="28"/>
  <c r="H17" i="28"/>
  <c r="K17" i="28"/>
  <c r="BP17" i="28"/>
  <c r="BK17" i="28"/>
  <c r="BO17" i="28"/>
  <c r="BH17" i="28"/>
  <c r="AK17" i="28"/>
  <c r="AW17" i="28"/>
  <c r="T17" i="28"/>
  <c r="BF17" i="28"/>
  <c r="O17" i="28"/>
  <c r="X17" i="28"/>
  <c r="AL17" i="28"/>
  <c r="AX17" i="28"/>
  <c r="G17" i="28"/>
  <c r="BS17" i="28"/>
  <c r="BL17" i="28"/>
  <c r="AC17" i="28"/>
  <c r="AO17" i="28"/>
  <c r="AQ17" i="28"/>
  <c r="N17" i="28"/>
  <c r="S17" i="28"/>
  <c r="L17" i="28"/>
  <c r="BJ17" i="28"/>
  <c r="E17" i="28"/>
  <c r="Q17" i="28"/>
  <c r="AZ17" i="28"/>
  <c r="BM17" i="28"/>
  <c r="AE17" i="28"/>
  <c r="AN17" i="28"/>
  <c r="F17" i="28"/>
  <c r="R17" i="28"/>
  <c r="W17" i="28"/>
  <c r="P17" i="28"/>
  <c r="BB17" i="28"/>
  <c r="BN17" i="28"/>
  <c r="I17" i="28"/>
  <c r="AY17" i="28"/>
  <c r="AR17" i="28"/>
  <c r="BQ17" i="28"/>
  <c r="BG17" i="28"/>
  <c r="BA17" i="28"/>
  <c r="BR17" i="28"/>
  <c r="BC17" i="28"/>
  <c r="AV17" i="28"/>
  <c r="BI17" i="28"/>
  <c r="U17" i="28"/>
  <c r="AI17" i="28"/>
  <c r="AB17" i="28"/>
  <c r="AD17" i="28"/>
  <c r="AP17" i="28"/>
  <c r="AA17" i="28"/>
  <c r="AT17" i="28"/>
  <c r="AG17" i="28"/>
  <c r="AU17" i="28"/>
  <c r="BD17" i="28"/>
  <c r="AS17" i="28"/>
  <c r="BE17" i="28"/>
  <c r="AM17" i="28"/>
  <c r="AF17" i="28"/>
  <c r="V17" i="28"/>
  <c r="X132" i="20"/>
  <c r="Y132" i="20"/>
  <c r="Z132" i="20"/>
  <c r="AA132" i="20"/>
  <c r="AB132" i="20"/>
  <c r="AC132" i="20"/>
  <c r="AD132" i="20"/>
  <c r="AE132" i="20"/>
  <c r="AF132" i="20"/>
  <c r="AG132" i="20"/>
  <c r="AH132" i="20"/>
  <c r="AI132" i="20"/>
  <c r="AJ132" i="20"/>
  <c r="AK132" i="20"/>
  <c r="AL132" i="20"/>
  <c r="AM132" i="20"/>
  <c r="AN132" i="20"/>
  <c r="AO132" i="20"/>
  <c r="AP132" i="20"/>
  <c r="AQ132" i="20"/>
  <c r="AR132" i="20"/>
  <c r="AS132" i="20"/>
  <c r="AT132" i="20"/>
  <c r="AU132" i="20"/>
  <c r="AV132" i="20"/>
  <c r="AW132" i="20"/>
  <c r="AX132" i="20"/>
  <c r="AY132" i="20"/>
  <c r="AZ132" i="20"/>
  <c r="BA132" i="20"/>
  <c r="BB132" i="20"/>
  <c r="BC132" i="20"/>
  <c r="BD132" i="20"/>
  <c r="BE132" i="20"/>
  <c r="BF132" i="20"/>
  <c r="BG132" i="20"/>
  <c r="BH132" i="20"/>
  <c r="BI132" i="20"/>
  <c r="BJ132" i="20"/>
  <c r="BK132" i="20"/>
  <c r="BL132" i="20"/>
  <c r="BM132" i="20"/>
  <c r="BN132" i="20"/>
  <c r="BO132" i="20"/>
  <c r="BP132" i="20"/>
  <c r="BQ132" i="20"/>
  <c r="BR132" i="20"/>
  <c r="BS132" i="20"/>
  <c r="BT132" i="20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D6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BU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D19" i="7"/>
  <c r="L75" i="6" l="1"/>
  <c r="BW6" i="7"/>
  <c r="BW7" i="7"/>
  <c r="E75" i="6"/>
  <c r="F2" i="16"/>
  <c r="F2" i="15"/>
  <c r="F2" i="14"/>
  <c r="F2" i="9"/>
  <c r="J2" i="28"/>
  <c r="K2" i="28"/>
  <c r="L2" i="28"/>
  <c r="N2" i="28"/>
  <c r="O2" i="28"/>
  <c r="W2" i="28"/>
  <c r="X2" i="28"/>
  <c r="Y2" i="28"/>
  <c r="Z2" i="28"/>
  <c r="AA2" i="28"/>
  <c r="AB2" i="28"/>
  <c r="AC2" i="28"/>
  <c r="AD2" i="28"/>
  <c r="AE2" i="28"/>
  <c r="AF2" i="28"/>
  <c r="AG2" i="28"/>
  <c r="AH2" i="28"/>
  <c r="AJ2" i="28"/>
  <c r="AK2" i="28"/>
  <c r="AL2" i="28"/>
  <c r="AM2" i="28"/>
  <c r="AN2" i="28"/>
  <c r="AO2" i="28"/>
  <c r="AQ2" i="28"/>
  <c r="AR2" i="28"/>
  <c r="AS2" i="28"/>
  <c r="AT2" i="28"/>
  <c r="AU2" i="28"/>
  <c r="I2" i="28"/>
  <c r="AF22" i="14"/>
  <c r="AM22" i="14"/>
  <c r="AF23" i="14"/>
  <c r="AM23" i="14"/>
  <c r="AF24" i="14"/>
  <c r="AM24" i="14"/>
  <c r="AF25" i="14"/>
  <c r="AM25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F22" i="15"/>
  <c r="AM22" i="15"/>
  <c r="AF23" i="15"/>
  <c r="AM23" i="15"/>
  <c r="AF24" i="15"/>
  <c r="AM24" i="15"/>
  <c r="AF25" i="15"/>
  <c r="AM25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V26" i="16"/>
  <c r="W26" i="16"/>
  <c r="X26" i="16"/>
  <c r="Y26" i="16"/>
  <c r="Z26" i="16"/>
  <c r="AA26" i="16"/>
  <c r="AB26" i="16"/>
  <c r="AC26" i="16"/>
  <c r="AD26" i="16"/>
  <c r="AE26" i="16"/>
  <c r="AG26" i="16"/>
  <c r="AH26" i="16"/>
  <c r="AI26" i="16"/>
  <c r="AJ26" i="16"/>
  <c r="AK26" i="16"/>
  <c r="AL26" i="16"/>
  <c r="AN26" i="16"/>
  <c r="AO26" i="16"/>
  <c r="AP26" i="16"/>
  <c r="AQ26" i="16"/>
  <c r="AR26" i="16"/>
  <c r="AR12" i="16"/>
  <c r="AQ12" i="16"/>
  <c r="AP12" i="16"/>
  <c r="AO12" i="16"/>
  <c r="AN12" i="16"/>
  <c r="AL12" i="16"/>
  <c r="AK12" i="16"/>
  <c r="AJ12" i="16"/>
  <c r="AI12" i="16"/>
  <c r="AH12" i="16"/>
  <c r="AG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L12" i="16"/>
  <c r="K12" i="16"/>
  <c r="I12" i="16"/>
  <c r="H12" i="16"/>
  <c r="G12" i="16"/>
  <c r="F12" i="16"/>
  <c r="AR10" i="16"/>
  <c r="AQ10" i="16"/>
  <c r="AP10" i="16"/>
  <c r="AO10" i="16"/>
  <c r="AN10" i="16"/>
  <c r="AL10" i="16"/>
  <c r="AK10" i="16"/>
  <c r="AJ10" i="16"/>
  <c r="AI10" i="16"/>
  <c r="AH10" i="16"/>
  <c r="AG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L10" i="16"/>
  <c r="K10" i="16"/>
  <c r="I10" i="16"/>
  <c r="H10" i="16"/>
  <c r="G10" i="16"/>
  <c r="F10" i="16"/>
  <c r="AR9" i="16"/>
  <c r="AR18" i="16" s="1"/>
  <c r="AQ9" i="16"/>
  <c r="AQ18" i="16" s="1"/>
  <c r="AP9" i="16"/>
  <c r="AP18" i="16" s="1"/>
  <c r="AO9" i="16"/>
  <c r="AO18" i="16" s="1"/>
  <c r="AN9" i="16"/>
  <c r="AN18" i="16" s="1"/>
  <c r="AL9" i="16"/>
  <c r="AL18" i="16" s="1"/>
  <c r="AK9" i="16"/>
  <c r="AK18" i="16" s="1"/>
  <c r="AJ9" i="16"/>
  <c r="AJ18" i="16" s="1"/>
  <c r="AI9" i="16"/>
  <c r="AI18" i="16" s="1"/>
  <c r="AH9" i="16"/>
  <c r="AH18" i="16" s="1"/>
  <c r="AG9" i="16"/>
  <c r="AG18" i="16" s="1"/>
  <c r="AE9" i="16"/>
  <c r="AE18" i="16" s="1"/>
  <c r="AD9" i="16"/>
  <c r="AD18" i="16" s="1"/>
  <c r="AC9" i="16"/>
  <c r="AC18" i="16" s="1"/>
  <c r="AB9" i="16"/>
  <c r="AB18" i="16" s="1"/>
  <c r="AA9" i="16"/>
  <c r="AA18" i="16" s="1"/>
  <c r="Z9" i="16"/>
  <c r="Z18" i="16" s="1"/>
  <c r="Y9" i="16"/>
  <c r="Y18" i="16" s="1"/>
  <c r="X9" i="16"/>
  <c r="X18" i="16" s="1"/>
  <c r="W9" i="16"/>
  <c r="W18" i="16" s="1"/>
  <c r="V9" i="16"/>
  <c r="V18" i="16" s="1"/>
  <c r="U9" i="16"/>
  <c r="U18" i="16" s="1"/>
  <c r="T9" i="16"/>
  <c r="T18" i="16" s="1"/>
  <c r="L9" i="16"/>
  <c r="L18" i="16" s="1"/>
  <c r="K9" i="16"/>
  <c r="K18" i="16" s="1"/>
  <c r="I9" i="16"/>
  <c r="I18" i="16" s="1"/>
  <c r="H9" i="16"/>
  <c r="H18" i="16" s="1"/>
  <c r="G9" i="16"/>
  <c r="G18" i="16" s="1"/>
  <c r="F9" i="16"/>
  <c r="F18" i="16" s="1"/>
  <c r="AR8" i="16"/>
  <c r="AR17" i="16" s="1"/>
  <c r="AQ8" i="16"/>
  <c r="AQ17" i="16" s="1"/>
  <c r="AP8" i="16"/>
  <c r="AP17" i="16" s="1"/>
  <c r="AO8" i="16"/>
  <c r="AO17" i="16" s="1"/>
  <c r="AN8" i="16"/>
  <c r="AN17" i="16" s="1"/>
  <c r="AL8" i="16"/>
  <c r="AL17" i="16" s="1"/>
  <c r="AK8" i="16"/>
  <c r="AK17" i="16" s="1"/>
  <c r="AJ8" i="16"/>
  <c r="AJ17" i="16" s="1"/>
  <c r="AI8" i="16"/>
  <c r="AI17" i="16" s="1"/>
  <c r="AH8" i="16"/>
  <c r="AH17" i="16" s="1"/>
  <c r="AG8" i="16"/>
  <c r="AG17" i="16" s="1"/>
  <c r="AE8" i="16"/>
  <c r="AE17" i="16" s="1"/>
  <c r="AD8" i="16"/>
  <c r="AD17" i="16" s="1"/>
  <c r="AC8" i="16"/>
  <c r="AC17" i="16" s="1"/>
  <c r="AB8" i="16"/>
  <c r="AB17" i="16" s="1"/>
  <c r="AA8" i="16"/>
  <c r="AA17" i="16" s="1"/>
  <c r="Z8" i="16"/>
  <c r="Z17" i="16" s="1"/>
  <c r="Y8" i="16"/>
  <c r="Y17" i="16" s="1"/>
  <c r="X8" i="16"/>
  <c r="X17" i="16" s="1"/>
  <c r="W8" i="16"/>
  <c r="W17" i="16" s="1"/>
  <c r="V8" i="16"/>
  <c r="V17" i="16" s="1"/>
  <c r="U8" i="16"/>
  <c r="U17" i="16" s="1"/>
  <c r="T8" i="16"/>
  <c r="T17" i="16" s="1"/>
  <c r="L8" i="16"/>
  <c r="L17" i="16" s="1"/>
  <c r="K8" i="16"/>
  <c r="K17" i="16" s="1"/>
  <c r="I8" i="16"/>
  <c r="I17" i="16" s="1"/>
  <c r="H8" i="16"/>
  <c r="H17" i="16" s="1"/>
  <c r="G8" i="16"/>
  <c r="G17" i="16" s="1"/>
  <c r="F8" i="16"/>
  <c r="F17" i="16" s="1"/>
  <c r="AR7" i="16"/>
  <c r="AR16" i="16" s="1"/>
  <c r="AQ7" i="16"/>
  <c r="AQ16" i="16" s="1"/>
  <c r="AP7" i="16"/>
  <c r="AP16" i="16" s="1"/>
  <c r="AO7" i="16"/>
  <c r="AO16" i="16" s="1"/>
  <c r="AN7" i="16"/>
  <c r="AN16" i="16" s="1"/>
  <c r="AL7" i="16"/>
  <c r="AL16" i="16" s="1"/>
  <c r="AK7" i="16"/>
  <c r="AK16" i="16" s="1"/>
  <c r="AJ7" i="16"/>
  <c r="AJ16" i="16" s="1"/>
  <c r="AI7" i="16"/>
  <c r="AI16" i="16" s="1"/>
  <c r="AH7" i="16"/>
  <c r="AH16" i="16" s="1"/>
  <c r="AG7" i="16"/>
  <c r="AG16" i="16" s="1"/>
  <c r="AE7" i="16"/>
  <c r="AE16" i="16" s="1"/>
  <c r="AD7" i="16"/>
  <c r="AD16" i="16" s="1"/>
  <c r="AC7" i="16"/>
  <c r="AC16" i="16" s="1"/>
  <c r="AB7" i="16"/>
  <c r="AB16" i="16" s="1"/>
  <c r="AA7" i="16"/>
  <c r="AA16" i="16" s="1"/>
  <c r="Z7" i="16"/>
  <c r="Z16" i="16" s="1"/>
  <c r="Y7" i="16"/>
  <c r="Y16" i="16" s="1"/>
  <c r="X7" i="16"/>
  <c r="X16" i="16" s="1"/>
  <c r="W7" i="16"/>
  <c r="W16" i="16" s="1"/>
  <c r="V7" i="16"/>
  <c r="V16" i="16" s="1"/>
  <c r="U7" i="16"/>
  <c r="U16" i="16" s="1"/>
  <c r="T7" i="16"/>
  <c r="T16" i="16" s="1"/>
  <c r="L7" i="16"/>
  <c r="L16" i="16" s="1"/>
  <c r="K7" i="16"/>
  <c r="K16" i="16" s="1"/>
  <c r="I7" i="16"/>
  <c r="I16" i="16" s="1"/>
  <c r="H7" i="16"/>
  <c r="H16" i="16" s="1"/>
  <c r="G7" i="16"/>
  <c r="G16" i="16" s="1"/>
  <c r="F7" i="16"/>
  <c r="F16" i="16" s="1"/>
  <c r="AR6" i="16"/>
  <c r="AR15" i="16" s="1"/>
  <c r="AQ6" i="16"/>
  <c r="AQ15" i="16" s="1"/>
  <c r="AP6" i="16"/>
  <c r="AP15" i="16" s="1"/>
  <c r="AO6" i="16"/>
  <c r="AO15" i="16" s="1"/>
  <c r="AN6" i="16"/>
  <c r="AN15" i="16" s="1"/>
  <c r="AL6" i="16"/>
  <c r="AL15" i="16" s="1"/>
  <c r="AK6" i="16"/>
  <c r="AK15" i="16" s="1"/>
  <c r="AJ6" i="16"/>
  <c r="AJ15" i="16" s="1"/>
  <c r="AI6" i="16"/>
  <c r="AI15" i="16" s="1"/>
  <c r="AH6" i="16"/>
  <c r="AH15" i="16" s="1"/>
  <c r="AG6" i="16"/>
  <c r="AG15" i="16" s="1"/>
  <c r="AE6" i="16"/>
  <c r="AE15" i="16" s="1"/>
  <c r="AD6" i="16"/>
  <c r="AD15" i="16" s="1"/>
  <c r="AC6" i="16"/>
  <c r="AC15" i="16" s="1"/>
  <c r="AB6" i="16"/>
  <c r="AB15" i="16" s="1"/>
  <c r="AA6" i="16"/>
  <c r="AA15" i="16" s="1"/>
  <c r="Z6" i="16"/>
  <c r="Z15" i="16" s="1"/>
  <c r="Y6" i="16"/>
  <c r="Y15" i="16" s="1"/>
  <c r="X6" i="16"/>
  <c r="X15" i="16" s="1"/>
  <c r="W6" i="16"/>
  <c r="W15" i="16" s="1"/>
  <c r="V6" i="16"/>
  <c r="V15" i="16" s="1"/>
  <c r="U6" i="16"/>
  <c r="U15" i="16" s="1"/>
  <c r="T6" i="16"/>
  <c r="T15" i="16" s="1"/>
  <c r="L6" i="16"/>
  <c r="L15" i="16" s="1"/>
  <c r="K6" i="16"/>
  <c r="K15" i="16" s="1"/>
  <c r="I6" i="16"/>
  <c r="I15" i="16" s="1"/>
  <c r="H6" i="16"/>
  <c r="H15" i="16" s="1"/>
  <c r="G6" i="16"/>
  <c r="G15" i="16" s="1"/>
  <c r="F6" i="16"/>
  <c r="F15" i="16" s="1"/>
  <c r="AR5" i="16"/>
  <c r="AR14" i="16" s="1"/>
  <c r="AQ5" i="16"/>
  <c r="AQ14" i="16" s="1"/>
  <c r="AP5" i="16"/>
  <c r="AP14" i="16" s="1"/>
  <c r="AO5" i="16"/>
  <c r="AO14" i="16" s="1"/>
  <c r="AN5" i="16"/>
  <c r="AN14" i="16" s="1"/>
  <c r="AL5" i="16"/>
  <c r="AL14" i="16" s="1"/>
  <c r="AK5" i="16"/>
  <c r="AK14" i="16" s="1"/>
  <c r="AJ5" i="16"/>
  <c r="AJ14" i="16" s="1"/>
  <c r="AI5" i="16"/>
  <c r="AI14" i="16" s="1"/>
  <c r="AH5" i="16"/>
  <c r="AH14" i="16" s="1"/>
  <c r="AG5" i="16"/>
  <c r="AG14" i="16" s="1"/>
  <c r="AE5" i="16"/>
  <c r="AE14" i="16" s="1"/>
  <c r="AD5" i="16"/>
  <c r="AD14" i="16" s="1"/>
  <c r="AC5" i="16"/>
  <c r="AC14" i="16" s="1"/>
  <c r="AB5" i="16"/>
  <c r="AB14" i="16" s="1"/>
  <c r="AA5" i="16"/>
  <c r="AA14" i="16" s="1"/>
  <c r="Z5" i="16"/>
  <c r="Z14" i="16" s="1"/>
  <c r="Y5" i="16"/>
  <c r="Y14" i="16" s="1"/>
  <c r="X5" i="16"/>
  <c r="X14" i="16" s="1"/>
  <c r="W5" i="16"/>
  <c r="W14" i="16" s="1"/>
  <c r="V5" i="16"/>
  <c r="V14" i="16" s="1"/>
  <c r="U5" i="16"/>
  <c r="U14" i="16" s="1"/>
  <c r="T5" i="16"/>
  <c r="T14" i="16" s="1"/>
  <c r="L5" i="16"/>
  <c r="L14" i="16" s="1"/>
  <c r="K5" i="16"/>
  <c r="K14" i="16" s="1"/>
  <c r="I5" i="16"/>
  <c r="I14" i="16" s="1"/>
  <c r="H5" i="16"/>
  <c r="H14" i="16" s="1"/>
  <c r="G5" i="16"/>
  <c r="G14" i="16" s="1"/>
  <c r="F5" i="16"/>
  <c r="F14" i="16" s="1"/>
  <c r="AR4" i="16"/>
  <c r="AR13" i="16" s="1"/>
  <c r="AQ4" i="16"/>
  <c r="AQ13" i="16" s="1"/>
  <c r="AP4" i="16"/>
  <c r="AP13" i="16" s="1"/>
  <c r="AO4" i="16"/>
  <c r="AO13" i="16" s="1"/>
  <c r="AN4" i="16"/>
  <c r="AN13" i="16" s="1"/>
  <c r="AL4" i="16"/>
  <c r="AL13" i="16" s="1"/>
  <c r="AK4" i="16"/>
  <c r="AK13" i="16" s="1"/>
  <c r="AJ4" i="16"/>
  <c r="AJ13" i="16" s="1"/>
  <c r="AI4" i="16"/>
  <c r="AI13" i="16" s="1"/>
  <c r="AH4" i="16"/>
  <c r="AH13" i="16" s="1"/>
  <c r="AG4" i="16"/>
  <c r="AG13" i="16" s="1"/>
  <c r="AE4" i="16"/>
  <c r="AE13" i="16" s="1"/>
  <c r="AD4" i="16"/>
  <c r="AD13" i="16" s="1"/>
  <c r="AC4" i="16"/>
  <c r="AC13" i="16" s="1"/>
  <c r="AB4" i="16"/>
  <c r="AB13" i="16" s="1"/>
  <c r="AA4" i="16"/>
  <c r="AA13" i="16" s="1"/>
  <c r="Z4" i="16"/>
  <c r="Z13" i="16" s="1"/>
  <c r="Y4" i="16"/>
  <c r="Y13" i="16" s="1"/>
  <c r="X4" i="16"/>
  <c r="X13" i="16" s="1"/>
  <c r="W4" i="16"/>
  <c r="W13" i="16" s="1"/>
  <c r="V4" i="16"/>
  <c r="V13" i="16" s="1"/>
  <c r="U4" i="16"/>
  <c r="U13" i="16" s="1"/>
  <c r="T4" i="16"/>
  <c r="T13" i="16" s="1"/>
  <c r="L4" i="16"/>
  <c r="L13" i="16" s="1"/>
  <c r="K4" i="16"/>
  <c r="K13" i="16" s="1"/>
  <c r="I4" i="16"/>
  <c r="I13" i="16" s="1"/>
  <c r="H4" i="16"/>
  <c r="H13" i="16" s="1"/>
  <c r="G4" i="16"/>
  <c r="G13" i="16" s="1"/>
  <c r="F4" i="16"/>
  <c r="F13" i="16" s="1"/>
  <c r="AR12" i="15"/>
  <c r="AQ12" i="15"/>
  <c r="AP12" i="15"/>
  <c r="AO12" i="15"/>
  <c r="AN12" i="15"/>
  <c r="AL12" i="15"/>
  <c r="AK12" i="15"/>
  <c r="AJ12" i="15"/>
  <c r="AI12" i="15"/>
  <c r="AH12" i="15"/>
  <c r="AG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L12" i="15"/>
  <c r="K12" i="15"/>
  <c r="I12" i="15"/>
  <c r="H12" i="15"/>
  <c r="G12" i="15"/>
  <c r="F12" i="15"/>
  <c r="AR10" i="15"/>
  <c r="AQ10" i="15"/>
  <c r="AP10" i="15"/>
  <c r="AO10" i="15"/>
  <c r="AN10" i="15"/>
  <c r="AL10" i="15"/>
  <c r="AK10" i="15"/>
  <c r="AJ10" i="15"/>
  <c r="AI10" i="15"/>
  <c r="AH10" i="15"/>
  <c r="AG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L10" i="15"/>
  <c r="K10" i="15"/>
  <c r="I10" i="15"/>
  <c r="H10" i="15"/>
  <c r="G10" i="15"/>
  <c r="F10" i="15"/>
  <c r="AR9" i="15"/>
  <c r="AR18" i="15" s="1"/>
  <c r="AQ9" i="15"/>
  <c r="AQ18" i="15" s="1"/>
  <c r="AP9" i="15"/>
  <c r="AP18" i="15" s="1"/>
  <c r="AO9" i="15"/>
  <c r="AO18" i="15" s="1"/>
  <c r="AN9" i="15"/>
  <c r="AN18" i="15" s="1"/>
  <c r="AL9" i="15"/>
  <c r="AL18" i="15" s="1"/>
  <c r="AK9" i="15"/>
  <c r="AK18" i="15" s="1"/>
  <c r="AJ9" i="15"/>
  <c r="AJ18" i="15" s="1"/>
  <c r="AI9" i="15"/>
  <c r="AI18" i="15" s="1"/>
  <c r="AH9" i="15"/>
  <c r="AH18" i="15" s="1"/>
  <c r="AG9" i="15"/>
  <c r="AG18" i="15" s="1"/>
  <c r="AE9" i="15"/>
  <c r="AE18" i="15" s="1"/>
  <c r="AD9" i="15"/>
  <c r="AD18" i="15" s="1"/>
  <c r="AC9" i="15"/>
  <c r="AC18" i="15" s="1"/>
  <c r="AB9" i="15"/>
  <c r="AB18" i="15" s="1"/>
  <c r="AA9" i="15"/>
  <c r="AA18" i="15" s="1"/>
  <c r="Z9" i="15"/>
  <c r="Z18" i="15" s="1"/>
  <c r="Y9" i="15"/>
  <c r="Y18" i="15" s="1"/>
  <c r="X9" i="15"/>
  <c r="X18" i="15" s="1"/>
  <c r="W9" i="15"/>
  <c r="W18" i="15" s="1"/>
  <c r="V9" i="15"/>
  <c r="V18" i="15" s="1"/>
  <c r="U9" i="15"/>
  <c r="U18" i="15" s="1"/>
  <c r="T9" i="15"/>
  <c r="T18" i="15" s="1"/>
  <c r="L9" i="15"/>
  <c r="L18" i="15" s="1"/>
  <c r="K9" i="15"/>
  <c r="K18" i="15" s="1"/>
  <c r="I9" i="15"/>
  <c r="I18" i="15" s="1"/>
  <c r="H9" i="15"/>
  <c r="H18" i="15" s="1"/>
  <c r="G9" i="15"/>
  <c r="G18" i="15" s="1"/>
  <c r="F9" i="15"/>
  <c r="F18" i="15" s="1"/>
  <c r="AR8" i="15"/>
  <c r="AR17" i="15" s="1"/>
  <c r="AQ8" i="15"/>
  <c r="AQ17" i="15" s="1"/>
  <c r="AP8" i="15"/>
  <c r="AP17" i="15" s="1"/>
  <c r="AO8" i="15"/>
  <c r="AO17" i="15" s="1"/>
  <c r="AN8" i="15"/>
  <c r="AN17" i="15" s="1"/>
  <c r="AL8" i="15"/>
  <c r="AL17" i="15" s="1"/>
  <c r="AK8" i="15"/>
  <c r="AK17" i="15" s="1"/>
  <c r="AJ8" i="15"/>
  <c r="AJ17" i="15" s="1"/>
  <c r="AI8" i="15"/>
  <c r="AI17" i="15" s="1"/>
  <c r="AH8" i="15"/>
  <c r="AH17" i="15" s="1"/>
  <c r="AG8" i="15"/>
  <c r="AG17" i="15" s="1"/>
  <c r="AE8" i="15"/>
  <c r="AE17" i="15" s="1"/>
  <c r="AD8" i="15"/>
  <c r="AD17" i="15" s="1"/>
  <c r="AC8" i="15"/>
  <c r="AC17" i="15" s="1"/>
  <c r="AB8" i="15"/>
  <c r="AB17" i="15" s="1"/>
  <c r="AA8" i="15"/>
  <c r="AA17" i="15" s="1"/>
  <c r="Z8" i="15"/>
  <c r="Z17" i="15" s="1"/>
  <c r="Y8" i="15"/>
  <c r="Y17" i="15" s="1"/>
  <c r="X8" i="15"/>
  <c r="X17" i="15" s="1"/>
  <c r="W8" i="15"/>
  <c r="W17" i="15" s="1"/>
  <c r="V8" i="15"/>
  <c r="V17" i="15" s="1"/>
  <c r="U8" i="15"/>
  <c r="U17" i="15" s="1"/>
  <c r="T8" i="15"/>
  <c r="T17" i="15" s="1"/>
  <c r="L8" i="15"/>
  <c r="L17" i="15" s="1"/>
  <c r="K8" i="15"/>
  <c r="K17" i="15" s="1"/>
  <c r="I8" i="15"/>
  <c r="I17" i="15" s="1"/>
  <c r="H8" i="15"/>
  <c r="H17" i="15" s="1"/>
  <c r="G8" i="15"/>
  <c r="G17" i="15" s="1"/>
  <c r="F8" i="15"/>
  <c r="F17" i="15" s="1"/>
  <c r="AR7" i="15"/>
  <c r="AR16" i="15" s="1"/>
  <c r="AQ7" i="15"/>
  <c r="AQ16" i="15" s="1"/>
  <c r="AP7" i="15"/>
  <c r="AP16" i="15" s="1"/>
  <c r="AO7" i="15"/>
  <c r="AO16" i="15" s="1"/>
  <c r="AN7" i="15"/>
  <c r="AN16" i="15" s="1"/>
  <c r="AL7" i="15"/>
  <c r="AL16" i="15" s="1"/>
  <c r="AK7" i="15"/>
  <c r="AK16" i="15" s="1"/>
  <c r="AJ7" i="15"/>
  <c r="AJ16" i="15" s="1"/>
  <c r="AI7" i="15"/>
  <c r="AI16" i="15" s="1"/>
  <c r="AH7" i="15"/>
  <c r="AH16" i="15" s="1"/>
  <c r="AG7" i="15"/>
  <c r="AG16" i="15" s="1"/>
  <c r="AE7" i="15"/>
  <c r="AE16" i="15" s="1"/>
  <c r="AD7" i="15"/>
  <c r="AD16" i="15" s="1"/>
  <c r="AC7" i="15"/>
  <c r="AC16" i="15" s="1"/>
  <c r="AB7" i="15"/>
  <c r="AB16" i="15" s="1"/>
  <c r="AA7" i="15"/>
  <c r="AA16" i="15" s="1"/>
  <c r="Z7" i="15"/>
  <c r="Z16" i="15" s="1"/>
  <c r="Y7" i="15"/>
  <c r="Y16" i="15" s="1"/>
  <c r="X7" i="15"/>
  <c r="X16" i="15" s="1"/>
  <c r="W7" i="15"/>
  <c r="W16" i="15" s="1"/>
  <c r="V7" i="15"/>
  <c r="V16" i="15" s="1"/>
  <c r="U7" i="15"/>
  <c r="U16" i="15" s="1"/>
  <c r="T7" i="15"/>
  <c r="T16" i="15" s="1"/>
  <c r="L7" i="15"/>
  <c r="L16" i="15" s="1"/>
  <c r="K7" i="15"/>
  <c r="K16" i="15" s="1"/>
  <c r="I7" i="15"/>
  <c r="I16" i="15" s="1"/>
  <c r="H7" i="15"/>
  <c r="H16" i="15" s="1"/>
  <c r="G7" i="15"/>
  <c r="G16" i="15" s="1"/>
  <c r="F7" i="15"/>
  <c r="F16" i="15" s="1"/>
  <c r="AR6" i="15"/>
  <c r="AR15" i="15" s="1"/>
  <c r="AQ6" i="15"/>
  <c r="AQ15" i="15" s="1"/>
  <c r="AP6" i="15"/>
  <c r="AP15" i="15" s="1"/>
  <c r="AO6" i="15"/>
  <c r="AO15" i="15" s="1"/>
  <c r="AN6" i="15"/>
  <c r="AN15" i="15" s="1"/>
  <c r="AL6" i="15"/>
  <c r="AL15" i="15" s="1"/>
  <c r="AK6" i="15"/>
  <c r="AK15" i="15" s="1"/>
  <c r="AJ6" i="15"/>
  <c r="AJ15" i="15" s="1"/>
  <c r="AI6" i="15"/>
  <c r="AI15" i="15" s="1"/>
  <c r="AH6" i="15"/>
  <c r="AH15" i="15" s="1"/>
  <c r="AG6" i="15"/>
  <c r="AG15" i="15" s="1"/>
  <c r="AE6" i="15"/>
  <c r="AE15" i="15" s="1"/>
  <c r="AD6" i="15"/>
  <c r="AD15" i="15" s="1"/>
  <c r="AC6" i="15"/>
  <c r="AC15" i="15" s="1"/>
  <c r="AB6" i="15"/>
  <c r="AB15" i="15" s="1"/>
  <c r="AA6" i="15"/>
  <c r="AA15" i="15" s="1"/>
  <c r="Z6" i="15"/>
  <c r="Z15" i="15" s="1"/>
  <c r="Y6" i="15"/>
  <c r="Y15" i="15" s="1"/>
  <c r="X6" i="15"/>
  <c r="X15" i="15" s="1"/>
  <c r="W6" i="15"/>
  <c r="W15" i="15" s="1"/>
  <c r="V6" i="15"/>
  <c r="V15" i="15" s="1"/>
  <c r="U6" i="15"/>
  <c r="U15" i="15" s="1"/>
  <c r="T6" i="15"/>
  <c r="T15" i="15" s="1"/>
  <c r="L6" i="15"/>
  <c r="L15" i="15" s="1"/>
  <c r="K6" i="15"/>
  <c r="K15" i="15" s="1"/>
  <c r="I6" i="15"/>
  <c r="I15" i="15" s="1"/>
  <c r="H6" i="15"/>
  <c r="H15" i="15" s="1"/>
  <c r="G6" i="15"/>
  <c r="G15" i="15" s="1"/>
  <c r="F6" i="15"/>
  <c r="F15" i="15" s="1"/>
  <c r="AR5" i="15"/>
  <c r="AR14" i="15" s="1"/>
  <c r="AQ5" i="15"/>
  <c r="AQ14" i="15" s="1"/>
  <c r="AP5" i="15"/>
  <c r="AP14" i="15" s="1"/>
  <c r="AO5" i="15"/>
  <c r="AO14" i="15" s="1"/>
  <c r="AN5" i="15"/>
  <c r="AN14" i="15" s="1"/>
  <c r="AL5" i="15"/>
  <c r="AL14" i="15" s="1"/>
  <c r="AK5" i="15"/>
  <c r="AK14" i="15" s="1"/>
  <c r="AJ5" i="15"/>
  <c r="AJ14" i="15" s="1"/>
  <c r="AI5" i="15"/>
  <c r="AI14" i="15" s="1"/>
  <c r="AH5" i="15"/>
  <c r="AH14" i="15" s="1"/>
  <c r="AG5" i="15"/>
  <c r="AG14" i="15" s="1"/>
  <c r="AE5" i="15"/>
  <c r="AE14" i="15" s="1"/>
  <c r="AD5" i="15"/>
  <c r="AD14" i="15" s="1"/>
  <c r="AC5" i="15"/>
  <c r="AC14" i="15" s="1"/>
  <c r="AB5" i="15"/>
  <c r="AB14" i="15" s="1"/>
  <c r="AA5" i="15"/>
  <c r="AA14" i="15" s="1"/>
  <c r="Z5" i="15"/>
  <c r="Z14" i="15" s="1"/>
  <c r="Y5" i="15"/>
  <c r="Y14" i="15" s="1"/>
  <c r="X5" i="15"/>
  <c r="X14" i="15" s="1"/>
  <c r="W5" i="15"/>
  <c r="W14" i="15" s="1"/>
  <c r="V5" i="15"/>
  <c r="V14" i="15" s="1"/>
  <c r="U5" i="15"/>
  <c r="U14" i="15" s="1"/>
  <c r="T5" i="15"/>
  <c r="T14" i="15" s="1"/>
  <c r="L5" i="15"/>
  <c r="L14" i="15" s="1"/>
  <c r="K5" i="15"/>
  <c r="K14" i="15" s="1"/>
  <c r="I5" i="15"/>
  <c r="I14" i="15" s="1"/>
  <c r="H5" i="15"/>
  <c r="H14" i="15" s="1"/>
  <c r="G5" i="15"/>
  <c r="G14" i="15" s="1"/>
  <c r="F5" i="15"/>
  <c r="F14" i="15" s="1"/>
  <c r="AR4" i="15"/>
  <c r="AR13" i="15" s="1"/>
  <c r="AQ4" i="15"/>
  <c r="AQ13" i="15" s="1"/>
  <c r="AP4" i="15"/>
  <c r="AP13" i="15" s="1"/>
  <c r="AO4" i="15"/>
  <c r="AO13" i="15" s="1"/>
  <c r="AN4" i="15"/>
  <c r="AN13" i="15" s="1"/>
  <c r="AL4" i="15"/>
  <c r="AL13" i="15" s="1"/>
  <c r="AK4" i="15"/>
  <c r="AK13" i="15" s="1"/>
  <c r="AJ4" i="15"/>
  <c r="AJ13" i="15" s="1"/>
  <c r="AI4" i="15"/>
  <c r="AI13" i="15" s="1"/>
  <c r="AH4" i="15"/>
  <c r="AH13" i="15" s="1"/>
  <c r="AG4" i="15"/>
  <c r="AG13" i="15" s="1"/>
  <c r="AE4" i="15"/>
  <c r="AE13" i="15" s="1"/>
  <c r="AD4" i="15"/>
  <c r="AD13" i="15" s="1"/>
  <c r="AC4" i="15"/>
  <c r="AC13" i="15" s="1"/>
  <c r="AB4" i="15"/>
  <c r="AB13" i="15" s="1"/>
  <c r="AA4" i="15"/>
  <c r="AA13" i="15" s="1"/>
  <c r="Z4" i="15"/>
  <c r="Z13" i="15" s="1"/>
  <c r="Y4" i="15"/>
  <c r="Y13" i="15" s="1"/>
  <c r="X4" i="15"/>
  <c r="X13" i="15" s="1"/>
  <c r="W4" i="15"/>
  <c r="W13" i="15" s="1"/>
  <c r="V4" i="15"/>
  <c r="V13" i="15" s="1"/>
  <c r="U4" i="15"/>
  <c r="U13" i="15" s="1"/>
  <c r="T4" i="15"/>
  <c r="T13" i="15" s="1"/>
  <c r="L4" i="15"/>
  <c r="L13" i="15" s="1"/>
  <c r="K4" i="15"/>
  <c r="K13" i="15" s="1"/>
  <c r="I4" i="15"/>
  <c r="I13" i="15" s="1"/>
  <c r="H4" i="15"/>
  <c r="H13" i="15" s="1"/>
  <c r="G4" i="15"/>
  <c r="G13" i="15" s="1"/>
  <c r="F4" i="15"/>
  <c r="F13" i="15" s="1"/>
  <c r="AR12" i="14"/>
  <c r="AQ12" i="14"/>
  <c r="AP12" i="14"/>
  <c r="AO12" i="14"/>
  <c r="AN12" i="14"/>
  <c r="AL12" i="14"/>
  <c r="AK12" i="14"/>
  <c r="AJ12" i="14"/>
  <c r="AI12" i="14"/>
  <c r="AH12" i="14"/>
  <c r="AG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L12" i="14"/>
  <c r="K12" i="14"/>
  <c r="I12" i="14"/>
  <c r="H12" i="14"/>
  <c r="G12" i="14"/>
  <c r="F12" i="14"/>
  <c r="AR10" i="14"/>
  <c r="AQ10" i="14"/>
  <c r="AP10" i="14"/>
  <c r="AO10" i="14"/>
  <c r="AN10" i="14"/>
  <c r="AL10" i="14"/>
  <c r="AK10" i="14"/>
  <c r="AJ10" i="14"/>
  <c r="AI10" i="14"/>
  <c r="AH10" i="14"/>
  <c r="AG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L10" i="14"/>
  <c r="K10" i="14"/>
  <c r="I10" i="14"/>
  <c r="H10" i="14"/>
  <c r="G10" i="14"/>
  <c r="F10" i="14"/>
  <c r="AR9" i="14"/>
  <c r="AR18" i="14" s="1"/>
  <c r="AQ9" i="14"/>
  <c r="AQ18" i="14" s="1"/>
  <c r="AP9" i="14"/>
  <c r="AP18" i="14" s="1"/>
  <c r="AO9" i="14"/>
  <c r="AO18" i="14" s="1"/>
  <c r="AN9" i="14"/>
  <c r="AN18" i="14" s="1"/>
  <c r="AL9" i="14"/>
  <c r="AL18" i="14" s="1"/>
  <c r="AK9" i="14"/>
  <c r="AK18" i="14" s="1"/>
  <c r="AJ9" i="14"/>
  <c r="AJ18" i="14" s="1"/>
  <c r="AI9" i="14"/>
  <c r="AI18" i="14" s="1"/>
  <c r="AH9" i="14"/>
  <c r="AH18" i="14" s="1"/>
  <c r="AG9" i="14"/>
  <c r="AG18" i="14" s="1"/>
  <c r="AE9" i="14"/>
  <c r="AE18" i="14" s="1"/>
  <c r="AD9" i="14"/>
  <c r="AD18" i="14" s="1"/>
  <c r="AC9" i="14"/>
  <c r="AC18" i="14" s="1"/>
  <c r="AB9" i="14"/>
  <c r="AB18" i="14" s="1"/>
  <c r="AA9" i="14"/>
  <c r="AA18" i="14" s="1"/>
  <c r="Z9" i="14"/>
  <c r="Z18" i="14" s="1"/>
  <c r="Y9" i="14"/>
  <c r="Y18" i="14" s="1"/>
  <c r="X9" i="14"/>
  <c r="X18" i="14" s="1"/>
  <c r="W9" i="14"/>
  <c r="W18" i="14" s="1"/>
  <c r="V9" i="14"/>
  <c r="V18" i="14" s="1"/>
  <c r="U9" i="14"/>
  <c r="U18" i="14" s="1"/>
  <c r="T9" i="14"/>
  <c r="T18" i="14" s="1"/>
  <c r="L9" i="14"/>
  <c r="L18" i="14" s="1"/>
  <c r="K9" i="14"/>
  <c r="K18" i="14" s="1"/>
  <c r="I9" i="14"/>
  <c r="I18" i="14" s="1"/>
  <c r="H9" i="14"/>
  <c r="H18" i="14" s="1"/>
  <c r="G9" i="14"/>
  <c r="G18" i="14" s="1"/>
  <c r="F9" i="14"/>
  <c r="F18" i="14" s="1"/>
  <c r="AR8" i="14"/>
  <c r="AR17" i="14" s="1"/>
  <c r="AQ8" i="14"/>
  <c r="AQ17" i="14" s="1"/>
  <c r="AP8" i="14"/>
  <c r="AP17" i="14" s="1"/>
  <c r="AO8" i="14"/>
  <c r="AO17" i="14" s="1"/>
  <c r="AN8" i="14"/>
  <c r="AN17" i="14" s="1"/>
  <c r="AL8" i="14"/>
  <c r="AL17" i="14" s="1"/>
  <c r="AK8" i="14"/>
  <c r="AK17" i="14" s="1"/>
  <c r="AJ8" i="14"/>
  <c r="AJ17" i="14" s="1"/>
  <c r="AI8" i="14"/>
  <c r="AI17" i="14" s="1"/>
  <c r="AH8" i="14"/>
  <c r="AH17" i="14" s="1"/>
  <c r="AG8" i="14"/>
  <c r="AG17" i="14" s="1"/>
  <c r="AE8" i="14"/>
  <c r="AE17" i="14" s="1"/>
  <c r="AD8" i="14"/>
  <c r="AD17" i="14" s="1"/>
  <c r="AC8" i="14"/>
  <c r="AC17" i="14" s="1"/>
  <c r="AB8" i="14"/>
  <c r="AB17" i="14" s="1"/>
  <c r="AA8" i="14"/>
  <c r="AA17" i="14" s="1"/>
  <c r="Z8" i="14"/>
  <c r="Z17" i="14" s="1"/>
  <c r="Y8" i="14"/>
  <c r="Y17" i="14" s="1"/>
  <c r="X8" i="14"/>
  <c r="X17" i="14" s="1"/>
  <c r="W8" i="14"/>
  <c r="W17" i="14" s="1"/>
  <c r="V8" i="14"/>
  <c r="V17" i="14" s="1"/>
  <c r="U8" i="14"/>
  <c r="U17" i="14" s="1"/>
  <c r="T8" i="14"/>
  <c r="T17" i="14" s="1"/>
  <c r="L8" i="14"/>
  <c r="L17" i="14" s="1"/>
  <c r="K8" i="14"/>
  <c r="K17" i="14" s="1"/>
  <c r="I8" i="14"/>
  <c r="I17" i="14" s="1"/>
  <c r="H8" i="14"/>
  <c r="H17" i="14" s="1"/>
  <c r="G8" i="14"/>
  <c r="G17" i="14" s="1"/>
  <c r="F8" i="14"/>
  <c r="F17" i="14" s="1"/>
  <c r="AR7" i="14"/>
  <c r="AR16" i="14" s="1"/>
  <c r="AQ7" i="14"/>
  <c r="AQ16" i="14" s="1"/>
  <c r="AP7" i="14"/>
  <c r="AP16" i="14" s="1"/>
  <c r="AO7" i="14"/>
  <c r="AO16" i="14" s="1"/>
  <c r="AN7" i="14"/>
  <c r="AN16" i="14" s="1"/>
  <c r="AL7" i="14"/>
  <c r="AL16" i="14" s="1"/>
  <c r="AK7" i="14"/>
  <c r="AK16" i="14" s="1"/>
  <c r="AJ7" i="14"/>
  <c r="AJ16" i="14" s="1"/>
  <c r="AI7" i="14"/>
  <c r="AI16" i="14" s="1"/>
  <c r="AH7" i="14"/>
  <c r="AH16" i="14" s="1"/>
  <c r="AG7" i="14"/>
  <c r="AG16" i="14" s="1"/>
  <c r="AE7" i="14"/>
  <c r="AE16" i="14" s="1"/>
  <c r="AD7" i="14"/>
  <c r="AD16" i="14" s="1"/>
  <c r="AC7" i="14"/>
  <c r="AC16" i="14" s="1"/>
  <c r="AB7" i="14"/>
  <c r="AB16" i="14" s="1"/>
  <c r="AA7" i="14"/>
  <c r="AA16" i="14" s="1"/>
  <c r="Z7" i="14"/>
  <c r="Z16" i="14" s="1"/>
  <c r="Y7" i="14"/>
  <c r="Y16" i="14" s="1"/>
  <c r="X7" i="14"/>
  <c r="X16" i="14" s="1"/>
  <c r="W7" i="14"/>
  <c r="W16" i="14" s="1"/>
  <c r="V7" i="14"/>
  <c r="V16" i="14" s="1"/>
  <c r="U7" i="14"/>
  <c r="U16" i="14" s="1"/>
  <c r="T7" i="14"/>
  <c r="T16" i="14" s="1"/>
  <c r="L7" i="14"/>
  <c r="L16" i="14" s="1"/>
  <c r="K7" i="14"/>
  <c r="K16" i="14" s="1"/>
  <c r="I7" i="14"/>
  <c r="I16" i="14" s="1"/>
  <c r="H7" i="14"/>
  <c r="H16" i="14" s="1"/>
  <c r="G7" i="14"/>
  <c r="G16" i="14" s="1"/>
  <c r="F7" i="14"/>
  <c r="F16" i="14" s="1"/>
  <c r="AR6" i="14"/>
  <c r="AR15" i="14" s="1"/>
  <c r="AQ6" i="14"/>
  <c r="AQ15" i="14" s="1"/>
  <c r="AP6" i="14"/>
  <c r="AP15" i="14" s="1"/>
  <c r="AO6" i="14"/>
  <c r="AO15" i="14" s="1"/>
  <c r="AN6" i="14"/>
  <c r="AN15" i="14" s="1"/>
  <c r="AL6" i="14"/>
  <c r="AL15" i="14" s="1"/>
  <c r="AK6" i="14"/>
  <c r="AK15" i="14" s="1"/>
  <c r="AJ6" i="14"/>
  <c r="AJ15" i="14" s="1"/>
  <c r="AI6" i="14"/>
  <c r="AI15" i="14" s="1"/>
  <c r="AH6" i="14"/>
  <c r="AH15" i="14" s="1"/>
  <c r="AG6" i="14"/>
  <c r="AG15" i="14" s="1"/>
  <c r="AE6" i="14"/>
  <c r="AE15" i="14" s="1"/>
  <c r="AD6" i="14"/>
  <c r="AD15" i="14" s="1"/>
  <c r="AC6" i="14"/>
  <c r="AC15" i="14" s="1"/>
  <c r="AB6" i="14"/>
  <c r="AB15" i="14" s="1"/>
  <c r="AA6" i="14"/>
  <c r="AA15" i="14" s="1"/>
  <c r="Z6" i="14"/>
  <c r="Z15" i="14" s="1"/>
  <c r="Y6" i="14"/>
  <c r="Y15" i="14" s="1"/>
  <c r="X6" i="14"/>
  <c r="X15" i="14" s="1"/>
  <c r="W6" i="14"/>
  <c r="W15" i="14" s="1"/>
  <c r="V6" i="14"/>
  <c r="V15" i="14" s="1"/>
  <c r="U6" i="14"/>
  <c r="U15" i="14" s="1"/>
  <c r="T6" i="14"/>
  <c r="T15" i="14" s="1"/>
  <c r="L6" i="14"/>
  <c r="L15" i="14" s="1"/>
  <c r="K6" i="14"/>
  <c r="K15" i="14" s="1"/>
  <c r="I6" i="14"/>
  <c r="I15" i="14" s="1"/>
  <c r="H6" i="14"/>
  <c r="H15" i="14" s="1"/>
  <c r="G6" i="14"/>
  <c r="G15" i="14" s="1"/>
  <c r="F6" i="14"/>
  <c r="F15" i="14" s="1"/>
  <c r="AR5" i="14"/>
  <c r="AR14" i="14" s="1"/>
  <c r="AQ5" i="14"/>
  <c r="AQ14" i="14" s="1"/>
  <c r="AP5" i="14"/>
  <c r="AP14" i="14" s="1"/>
  <c r="AO5" i="14"/>
  <c r="AO14" i="14" s="1"/>
  <c r="AN5" i="14"/>
  <c r="AN14" i="14" s="1"/>
  <c r="AL5" i="14"/>
  <c r="AL14" i="14" s="1"/>
  <c r="AK5" i="14"/>
  <c r="AK14" i="14" s="1"/>
  <c r="AJ5" i="14"/>
  <c r="AJ14" i="14" s="1"/>
  <c r="AI5" i="14"/>
  <c r="AI14" i="14" s="1"/>
  <c r="AH5" i="14"/>
  <c r="AH14" i="14" s="1"/>
  <c r="AG5" i="14"/>
  <c r="AG14" i="14" s="1"/>
  <c r="AE5" i="14"/>
  <c r="AE14" i="14" s="1"/>
  <c r="AD5" i="14"/>
  <c r="AD14" i="14" s="1"/>
  <c r="AC5" i="14"/>
  <c r="AC14" i="14" s="1"/>
  <c r="AB5" i="14"/>
  <c r="AB14" i="14" s="1"/>
  <c r="AA5" i="14"/>
  <c r="AA14" i="14" s="1"/>
  <c r="Z5" i="14"/>
  <c r="Z14" i="14" s="1"/>
  <c r="Y5" i="14"/>
  <c r="Y14" i="14" s="1"/>
  <c r="X5" i="14"/>
  <c r="X14" i="14" s="1"/>
  <c r="W5" i="14"/>
  <c r="W14" i="14" s="1"/>
  <c r="V5" i="14"/>
  <c r="V14" i="14" s="1"/>
  <c r="U5" i="14"/>
  <c r="U14" i="14" s="1"/>
  <c r="T5" i="14"/>
  <c r="T14" i="14" s="1"/>
  <c r="L5" i="14"/>
  <c r="L14" i="14" s="1"/>
  <c r="K5" i="14"/>
  <c r="K14" i="14" s="1"/>
  <c r="I5" i="14"/>
  <c r="I14" i="14" s="1"/>
  <c r="H5" i="14"/>
  <c r="H14" i="14" s="1"/>
  <c r="G5" i="14"/>
  <c r="G14" i="14" s="1"/>
  <c r="F5" i="14"/>
  <c r="F14" i="14" s="1"/>
  <c r="AR4" i="14"/>
  <c r="AR13" i="14" s="1"/>
  <c r="AQ4" i="14"/>
  <c r="AQ13" i="14" s="1"/>
  <c r="AP4" i="14"/>
  <c r="AP13" i="14" s="1"/>
  <c r="AO4" i="14"/>
  <c r="AO13" i="14" s="1"/>
  <c r="AN4" i="14"/>
  <c r="AN13" i="14" s="1"/>
  <c r="AL4" i="14"/>
  <c r="AL13" i="14" s="1"/>
  <c r="AK4" i="14"/>
  <c r="AK13" i="14" s="1"/>
  <c r="AJ4" i="14"/>
  <c r="AJ13" i="14" s="1"/>
  <c r="AI4" i="14"/>
  <c r="AI13" i="14" s="1"/>
  <c r="AH4" i="14"/>
  <c r="AH13" i="14" s="1"/>
  <c r="AG4" i="14"/>
  <c r="AG13" i="14" s="1"/>
  <c r="AE4" i="14"/>
  <c r="AE13" i="14" s="1"/>
  <c r="AD4" i="14"/>
  <c r="AD13" i="14" s="1"/>
  <c r="AC4" i="14"/>
  <c r="AC13" i="14" s="1"/>
  <c r="AB4" i="14"/>
  <c r="AB13" i="14" s="1"/>
  <c r="AA4" i="14"/>
  <c r="AA13" i="14" s="1"/>
  <c r="Z4" i="14"/>
  <c r="Z13" i="14" s="1"/>
  <c r="Y4" i="14"/>
  <c r="Y13" i="14" s="1"/>
  <c r="X4" i="14"/>
  <c r="X13" i="14" s="1"/>
  <c r="W4" i="14"/>
  <c r="W13" i="14" s="1"/>
  <c r="V4" i="14"/>
  <c r="V13" i="14" s="1"/>
  <c r="U4" i="14"/>
  <c r="U13" i="14" s="1"/>
  <c r="T4" i="14"/>
  <c r="T13" i="14" s="1"/>
  <c r="L4" i="14"/>
  <c r="L13" i="14" s="1"/>
  <c r="K4" i="14"/>
  <c r="K13" i="14" s="1"/>
  <c r="I4" i="14"/>
  <c r="I13" i="14" s="1"/>
  <c r="H4" i="14"/>
  <c r="H13" i="14" s="1"/>
  <c r="G4" i="14"/>
  <c r="G13" i="14" s="1"/>
  <c r="F4" i="14"/>
  <c r="F13" i="14" s="1"/>
  <c r="B11" i="28" a="1"/>
  <c r="C11" i="28" s="1"/>
  <c r="E2" i="7" s="1"/>
  <c r="V22" i="9"/>
  <c r="V22" i="14" s="1"/>
  <c r="W22" i="9"/>
  <c r="W22" i="14" s="1"/>
  <c r="X22" i="9"/>
  <c r="X22" i="14" s="1"/>
  <c r="Y22" i="9"/>
  <c r="Y22" i="15" s="1"/>
  <c r="Z22" i="9"/>
  <c r="Z22" i="16" s="1"/>
  <c r="AA22" i="9"/>
  <c r="AA22" i="14" s="1"/>
  <c r="AB22" i="9"/>
  <c r="AB22" i="14" s="1"/>
  <c r="AC22" i="9"/>
  <c r="AC22" i="15" s="1"/>
  <c r="AD22" i="9"/>
  <c r="AD22" i="16" s="1"/>
  <c r="AE22" i="9"/>
  <c r="AE22" i="14" s="1"/>
  <c r="AG22" i="9"/>
  <c r="AG22" i="15" s="1"/>
  <c r="AH22" i="9"/>
  <c r="AH22" i="16" s="1"/>
  <c r="AI22" i="9"/>
  <c r="AI22" i="14" s="1"/>
  <c r="AJ22" i="9"/>
  <c r="AJ22" i="14" s="1"/>
  <c r="AK22" i="9"/>
  <c r="AK22" i="15" s="1"/>
  <c r="AL22" i="9"/>
  <c r="AL22" i="15" s="1"/>
  <c r="AN22" i="9"/>
  <c r="AN22" i="16" s="1"/>
  <c r="AO22" i="9"/>
  <c r="AO22" i="15" s="1"/>
  <c r="AP22" i="9"/>
  <c r="AP22" i="15" s="1"/>
  <c r="AQ22" i="9"/>
  <c r="AQ22" i="14" s="1"/>
  <c r="AR22" i="9"/>
  <c r="AR22" i="16" s="1"/>
  <c r="V23" i="9"/>
  <c r="W23" i="9"/>
  <c r="W23" i="15" s="1"/>
  <c r="X23" i="9"/>
  <c r="X23" i="14" s="1"/>
  <c r="Y23" i="9"/>
  <c r="Y23" i="16" s="1"/>
  <c r="Z23" i="9"/>
  <c r="Z23" i="15" s="1"/>
  <c r="AA23" i="9"/>
  <c r="AA23" i="15" s="1"/>
  <c r="AB23" i="9"/>
  <c r="AB23" i="14" s="1"/>
  <c r="AC23" i="9"/>
  <c r="AC23" i="16" s="1"/>
  <c r="AD23" i="9"/>
  <c r="AD23" i="15" s="1"/>
  <c r="AE23" i="9"/>
  <c r="AE23" i="15" s="1"/>
  <c r="AG23" i="9"/>
  <c r="AG23" i="16" s="1"/>
  <c r="AH23" i="9"/>
  <c r="AH23" i="15" s="1"/>
  <c r="AI23" i="9"/>
  <c r="AI23" i="15" s="1"/>
  <c r="AJ23" i="9"/>
  <c r="AJ23" i="14" s="1"/>
  <c r="AK23" i="9"/>
  <c r="AK23" i="14" s="1"/>
  <c r="AL23" i="9"/>
  <c r="AL23" i="15" s="1"/>
  <c r="AN23" i="9"/>
  <c r="AN23" i="14" s="1"/>
  <c r="AO23" i="9"/>
  <c r="AO23" i="14" s="1"/>
  <c r="AP23" i="9"/>
  <c r="AP23" i="15" s="1"/>
  <c r="AQ23" i="9"/>
  <c r="AQ23" i="16" s="1"/>
  <c r="AR23" i="9"/>
  <c r="AR23" i="14" s="1"/>
  <c r="V24" i="9"/>
  <c r="V24" i="14" s="1"/>
  <c r="W24" i="9"/>
  <c r="W24" i="15" s="1"/>
  <c r="X24" i="9"/>
  <c r="X24" i="16" s="1"/>
  <c r="Y24" i="9"/>
  <c r="Y24" i="14" s="1"/>
  <c r="Z24" i="9"/>
  <c r="Z24" i="14" s="1"/>
  <c r="AA24" i="9"/>
  <c r="AA24" i="15" s="1"/>
  <c r="AB24" i="9"/>
  <c r="AB24" i="16" s="1"/>
  <c r="AC24" i="9"/>
  <c r="AC24" i="14" s="1"/>
  <c r="AD24" i="9"/>
  <c r="AD24" i="14" s="1"/>
  <c r="AE24" i="9"/>
  <c r="AE24" i="15" s="1"/>
  <c r="AG24" i="9"/>
  <c r="AG24" i="14" s="1"/>
  <c r="AH24" i="9"/>
  <c r="AH24" i="14" s="1"/>
  <c r="AI24" i="9"/>
  <c r="AI24" i="15" s="1"/>
  <c r="AJ24" i="9"/>
  <c r="AJ24" i="15" s="1"/>
  <c r="AK24" i="9"/>
  <c r="AK24" i="14" s="1"/>
  <c r="AL24" i="9"/>
  <c r="AN24" i="9"/>
  <c r="AN24" i="15" s="1"/>
  <c r="AO24" i="9"/>
  <c r="AO24" i="14" s="1"/>
  <c r="AP24" i="9"/>
  <c r="AP24" i="16" s="1"/>
  <c r="AQ24" i="9"/>
  <c r="AQ24" i="15" s="1"/>
  <c r="AR24" i="9"/>
  <c r="AR24" i="15" s="1"/>
  <c r="V25" i="9"/>
  <c r="V25" i="14" s="1"/>
  <c r="W25" i="9"/>
  <c r="W25" i="14" s="1"/>
  <c r="X25" i="9"/>
  <c r="X25" i="15" s="1"/>
  <c r="Y25" i="9"/>
  <c r="Y25" i="15" s="1"/>
  <c r="Z25" i="9"/>
  <c r="Z25" i="14" s="1"/>
  <c r="AA25" i="9"/>
  <c r="AA25" i="14" s="1"/>
  <c r="AB25" i="9"/>
  <c r="AB25" i="15" s="1"/>
  <c r="AC25" i="9"/>
  <c r="AC25" i="15" s="1"/>
  <c r="AD25" i="9"/>
  <c r="AD25" i="15" s="1"/>
  <c r="AE25" i="9"/>
  <c r="AE25" i="14" s="1"/>
  <c r="AG25" i="9"/>
  <c r="AG25" i="16" s="1"/>
  <c r="AH25" i="9"/>
  <c r="AH25" i="16" s="1"/>
  <c r="AI25" i="9"/>
  <c r="AI25" i="14" s="1"/>
  <c r="AJ25" i="9"/>
  <c r="AJ25" i="15" s="1"/>
  <c r="AK25" i="9"/>
  <c r="AK25" i="16" s="1"/>
  <c r="AL25" i="9"/>
  <c r="AL25" i="16" s="1"/>
  <c r="AN25" i="9"/>
  <c r="AN25" i="15" s="1"/>
  <c r="AO25" i="9"/>
  <c r="AO25" i="15" s="1"/>
  <c r="AP25" i="9"/>
  <c r="AP25" i="16" s="1"/>
  <c r="AQ25" i="9"/>
  <c r="AQ25" i="14" s="1"/>
  <c r="AR25" i="9"/>
  <c r="AR25" i="15" s="1"/>
  <c r="G12" i="9"/>
  <c r="H12" i="9"/>
  <c r="I12" i="9"/>
  <c r="K12" i="9"/>
  <c r="L12" i="9"/>
  <c r="T12" i="9"/>
  <c r="U12" i="9"/>
  <c r="V12" i="9"/>
  <c r="W12" i="9"/>
  <c r="X12" i="9"/>
  <c r="Y12" i="9"/>
  <c r="Z12" i="9"/>
  <c r="AA12" i="9"/>
  <c r="AB12" i="9"/>
  <c r="AC12" i="9"/>
  <c r="AD12" i="9"/>
  <c r="AE12" i="9"/>
  <c r="AG12" i="9"/>
  <c r="AH12" i="9"/>
  <c r="AI12" i="9"/>
  <c r="AJ12" i="9"/>
  <c r="AK12" i="9"/>
  <c r="AL12" i="9"/>
  <c r="AN12" i="9"/>
  <c r="AO12" i="9"/>
  <c r="AP12" i="9"/>
  <c r="AQ12" i="9"/>
  <c r="AR12" i="9"/>
  <c r="F12" i="9"/>
  <c r="G4" i="9"/>
  <c r="G13" i="9" s="1"/>
  <c r="H4" i="9"/>
  <c r="H13" i="9" s="1"/>
  <c r="I4" i="9"/>
  <c r="I13" i="9" s="1"/>
  <c r="K4" i="9"/>
  <c r="K13" i="9" s="1"/>
  <c r="L4" i="9"/>
  <c r="L13" i="9" s="1"/>
  <c r="T4" i="9"/>
  <c r="T13" i="9" s="1"/>
  <c r="U4" i="9"/>
  <c r="U13" i="9" s="1"/>
  <c r="V4" i="9"/>
  <c r="V13" i="9" s="1"/>
  <c r="W4" i="9"/>
  <c r="W13" i="9" s="1"/>
  <c r="X4" i="9"/>
  <c r="X13" i="9" s="1"/>
  <c r="Y4" i="9"/>
  <c r="Y13" i="9" s="1"/>
  <c r="Z4" i="9"/>
  <c r="Z13" i="9" s="1"/>
  <c r="AA4" i="9"/>
  <c r="AA13" i="9" s="1"/>
  <c r="AB4" i="9"/>
  <c r="AB13" i="9" s="1"/>
  <c r="AC4" i="9"/>
  <c r="AC13" i="9" s="1"/>
  <c r="AD4" i="9"/>
  <c r="AD13" i="9" s="1"/>
  <c r="AE4" i="9"/>
  <c r="AE13" i="9" s="1"/>
  <c r="AG4" i="9"/>
  <c r="AG13" i="9" s="1"/>
  <c r="AH4" i="9"/>
  <c r="AH13" i="9" s="1"/>
  <c r="AI4" i="9"/>
  <c r="AI13" i="9" s="1"/>
  <c r="AJ4" i="9"/>
  <c r="AJ13" i="9" s="1"/>
  <c r="AK4" i="9"/>
  <c r="AK13" i="9" s="1"/>
  <c r="AL4" i="9"/>
  <c r="AL13" i="9" s="1"/>
  <c r="AN4" i="9"/>
  <c r="AN13" i="9" s="1"/>
  <c r="AO4" i="9"/>
  <c r="AO13" i="9" s="1"/>
  <c r="AP4" i="9"/>
  <c r="AP13" i="9" s="1"/>
  <c r="AQ4" i="9"/>
  <c r="AQ13" i="9" s="1"/>
  <c r="AR4" i="9"/>
  <c r="AR13" i="9" s="1"/>
  <c r="G5" i="9"/>
  <c r="G14" i="9" s="1"/>
  <c r="H5" i="9"/>
  <c r="H14" i="9" s="1"/>
  <c r="I5" i="9"/>
  <c r="I14" i="9" s="1"/>
  <c r="K5" i="9"/>
  <c r="K14" i="9" s="1"/>
  <c r="L5" i="9"/>
  <c r="L14" i="9" s="1"/>
  <c r="T5" i="9"/>
  <c r="T14" i="9" s="1"/>
  <c r="U5" i="9"/>
  <c r="U14" i="9" s="1"/>
  <c r="V5" i="9"/>
  <c r="V14" i="9" s="1"/>
  <c r="W5" i="9"/>
  <c r="W14" i="9" s="1"/>
  <c r="X5" i="9"/>
  <c r="X14" i="9" s="1"/>
  <c r="Y5" i="9"/>
  <c r="Y14" i="9" s="1"/>
  <c r="Z5" i="9"/>
  <c r="Z14" i="9" s="1"/>
  <c r="AA5" i="9"/>
  <c r="AA14" i="9" s="1"/>
  <c r="AB5" i="9"/>
  <c r="AB14" i="9" s="1"/>
  <c r="AC5" i="9"/>
  <c r="AC14" i="9" s="1"/>
  <c r="AD5" i="9"/>
  <c r="AD14" i="9" s="1"/>
  <c r="AE5" i="9"/>
  <c r="AE14" i="9" s="1"/>
  <c r="AG5" i="9"/>
  <c r="AG14" i="9" s="1"/>
  <c r="AH5" i="9"/>
  <c r="AH14" i="9" s="1"/>
  <c r="AI5" i="9"/>
  <c r="AI14" i="9" s="1"/>
  <c r="AJ5" i="9"/>
  <c r="AJ14" i="9" s="1"/>
  <c r="AK5" i="9"/>
  <c r="AK14" i="9" s="1"/>
  <c r="AL5" i="9"/>
  <c r="AL14" i="9" s="1"/>
  <c r="AN5" i="9"/>
  <c r="AN14" i="9" s="1"/>
  <c r="AO5" i="9"/>
  <c r="AO14" i="9" s="1"/>
  <c r="AP5" i="9"/>
  <c r="AP14" i="9" s="1"/>
  <c r="AQ5" i="9"/>
  <c r="AQ14" i="9" s="1"/>
  <c r="AR5" i="9"/>
  <c r="AR14" i="9" s="1"/>
  <c r="G6" i="9"/>
  <c r="G15" i="9" s="1"/>
  <c r="H6" i="9"/>
  <c r="H15" i="9" s="1"/>
  <c r="I6" i="9"/>
  <c r="I15" i="9" s="1"/>
  <c r="K6" i="9"/>
  <c r="K15" i="9" s="1"/>
  <c r="L6" i="9"/>
  <c r="L15" i="9" s="1"/>
  <c r="T6" i="9"/>
  <c r="T15" i="9" s="1"/>
  <c r="U6" i="9"/>
  <c r="U15" i="9" s="1"/>
  <c r="V6" i="9"/>
  <c r="V15" i="9" s="1"/>
  <c r="W6" i="9"/>
  <c r="W15" i="9" s="1"/>
  <c r="X6" i="9"/>
  <c r="X15" i="9" s="1"/>
  <c r="Y6" i="9"/>
  <c r="Y15" i="9" s="1"/>
  <c r="Z6" i="9"/>
  <c r="Z15" i="9" s="1"/>
  <c r="AA6" i="9"/>
  <c r="AA15" i="9" s="1"/>
  <c r="AB6" i="9"/>
  <c r="AB15" i="9" s="1"/>
  <c r="AC6" i="9"/>
  <c r="AC15" i="9" s="1"/>
  <c r="AD6" i="9"/>
  <c r="AD15" i="9" s="1"/>
  <c r="AE6" i="9"/>
  <c r="AE15" i="9" s="1"/>
  <c r="AG6" i="9"/>
  <c r="AG15" i="9" s="1"/>
  <c r="AH6" i="9"/>
  <c r="AH15" i="9" s="1"/>
  <c r="AI6" i="9"/>
  <c r="AI15" i="9" s="1"/>
  <c r="AJ6" i="9"/>
  <c r="AJ15" i="9" s="1"/>
  <c r="AK6" i="9"/>
  <c r="AK15" i="9" s="1"/>
  <c r="AL6" i="9"/>
  <c r="AL15" i="9" s="1"/>
  <c r="AN6" i="9"/>
  <c r="AN15" i="9" s="1"/>
  <c r="AO6" i="9"/>
  <c r="AO15" i="9" s="1"/>
  <c r="AP6" i="9"/>
  <c r="AP15" i="9" s="1"/>
  <c r="AQ6" i="9"/>
  <c r="AQ15" i="9" s="1"/>
  <c r="AR6" i="9"/>
  <c r="AR15" i="9" s="1"/>
  <c r="G7" i="9"/>
  <c r="G16" i="9" s="1"/>
  <c r="H7" i="9"/>
  <c r="H16" i="9" s="1"/>
  <c r="I7" i="9"/>
  <c r="I16" i="9" s="1"/>
  <c r="K7" i="9"/>
  <c r="K16" i="9" s="1"/>
  <c r="L7" i="9"/>
  <c r="L16" i="9" s="1"/>
  <c r="T7" i="9"/>
  <c r="T16" i="9" s="1"/>
  <c r="U7" i="9"/>
  <c r="U16" i="9" s="1"/>
  <c r="V7" i="9"/>
  <c r="V16" i="9" s="1"/>
  <c r="W7" i="9"/>
  <c r="W16" i="9" s="1"/>
  <c r="X7" i="9"/>
  <c r="X16" i="9" s="1"/>
  <c r="Y7" i="9"/>
  <c r="Y16" i="9" s="1"/>
  <c r="Z7" i="9"/>
  <c r="Z16" i="9" s="1"/>
  <c r="AA7" i="9"/>
  <c r="AA16" i="9" s="1"/>
  <c r="AB7" i="9"/>
  <c r="AB16" i="9" s="1"/>
  <c r="AC7" i="9"/>
  <c r="AC16" i="9" s="1"/>
  <c r="AD7" i="9"/>
  <c r="AD16" i="9" s="1"/>
  <c r="AE7" i="9"/>
  <c r="AE16" i="9" s="1"/>
  <c r="AG7" i="9"/>
  <c r="AG16" i="9" s="1"/>
  <c r="AH7" i="9"/>
  <c r="AH16" i="9" s="1"/>
  <c r="AI7" i="9"/>
  <c r="AI16" i="9" s="1"/>
  <c r="AJ7" i="9"/>
  <c r="AJ16" i="9" s="1"/>
  <c r="AK7" i="9"/>
  <c r="AK16" i="9" s="1"/>
  <c r="AL7" i="9"/>
  <c r="AL16" i="9" s="1"/>
  <c r="AN7" i="9"/>
  <c r="AN16" i="9" s="1"/>
  <c r="AO7" i="9"/>
  <c r="AO16" i="9" s="1"/>
  <c r="AP7" i="9"/>
  <c r="AP16" i="9" s="1"/>
  <c r="AQ7" i="9"/>
  <c r="AQ16" i="9" s="1"/>
  <c r="AR7" i="9"/>
  <c r="AR16" i="9" s="1"/>
  <c r="G8" i="9"/>
  <c r="G17" i="9" s="1"/>
  <c r="H8" i="9"/>
  <c r="H17" i="9" s="1"/>
  <c r="I8" i="9"/>
  <c r="I17" i="9" s="1"/>
  <c r="K8" i="9"/>
  <c r="K17" i="9" s="1"/>
  <c r="L8" i="9"/>
  <c r="L17" i="9" s="1"/>
  <c r="T8" i="9"/>
  <c r="T17" i="9" s="1"/>
  <c r="U8" i="9"/>
  <c r="U17" i="9" s="1"/>
  <c r="V8" i="9"/>
  <c r="V17" i="9" s="1"/>
  <c r="W8" i="9"/>
  <c r="W17" i="9" s="1"/>
  <c r="X8" i="9"/>
  <c r="X17" i="9" s="1"/>
  <c r="Y8" i="9"/>
  <c r="Y17" i="9" s="1"/>
  <c r="Z8" i="9"/>
  <c r="Z17" i="9" s="1"/>
  <c r="AA8" i="9"/>
  <c r="AA17" i="9" s="1"/>
  <c r="AB8" i="9"/>
  <c r="AB17" i="9" s="1"/>
  <c r="AC8" i="9"/>
  <c r="AC17" i="9" s="1"/>
  <c r="AD8" i="9"/>
  <c r="AD17" i="9" s="1"/>
  <c r="AE8" i="9"/>
  <c r="AE17" i="9" s="1"/>
  <c r="AG8" i="9"/>
  <c r="AG17" i="9" s="1"/>
  <c r="AH8" i="9"/>
  <c r="AH17" i="9" s="1"/>
  <c r="AI8" i="9"/>
  <c r="AI17" i="9" s="1"/>
  <c r="AJ8" i="9"/>
  <c r="AJ17" i="9" s="1"/>
  <c r="AK8" i="9"/>
  <c r="AK17" i="9" s="1"/>
  <c r="AL8" i="9"/>
  <c r="AL17" i="9" s="1"/>
  <c r="AN8" i="9"/>
  <c r="AN17" i="9" s="1"/>
  <c r="AO8" i="9"/>
  <c r="AO17" i="9" s="1"/>
  <c r="AP8" i="9"/>
  <c r="AP17" i="9" s="1"/>
  <c r="AQ8" i="9"/>
  <c r="AQ17" i="9" s="1"/>
  <c r="AR8" i="9"/>
  <c r="AR17" i="9" s="1"/>
  <c r="G9" i="9"/>
  <c r="G18" i="9" s="1"/>
  <c r="H9" i="9"/>
  <c r="H18" i="9" s="1"/>
  <c r="I9" i="9"/>
  <c r="I18" i="9" s="1"/>
  <c r="K9" i="9"/>
  <c r="K18" i="9" s="1"/>
  <c r="L9" i="9"/>
  <c r="L18" i="9" s="1"/>
  <c r="T9" i="9"/>
  <c r="T18" i="9" s="1"/>
  <c r="U9" i="9"/>
  <c r="U18" i="9" s="1"/>
  <c r="V9" i="9"/>
  <c r="V18" i="9" s="1"/>
  <c r="W9" i="9"/>
  <c r="W18" i="9" s="1"/>
  <c r="X9" i="9"/>
  <c r="X18" i="9" s="1"/>
  <c r="Y9" i="9"/>
  <c r="Y18" i="9" s="1"/>
  <c r="Z9" i="9"/>
  <c r="Z18" i="9" s="1"/>
  <c r="AA9" i="9"/>
  <c r="AA18" i="9" s="1"/>
  <c r="AB9" i="9"/>
  <c r="AB18" i="9" s="1"/>
  <c r="AC9" i="9"/>
  <c r="AC18" i="9" s="1"/>
  <c r="AD9" i="9"/>
  <c r="AD18" i="9" s="1"/>
  <c r="AE9" i="9"/>
  <c r="AE18" i="9" s="1"/>
  <c r="AG9" i="9"/>
  <c r="AG18" i="9" s="1"/>
  <c r="AH9" i="9"/>
  <c r="AH18" i="9" s="1"/>
  <c r="AI9" i="9"/>
  <c r="AI18" i="9" s="1"/>
  <c r="AJ9" i="9"/>
  <c r="AJ18" i="9" s="1"/>
  <c r="AK9" i="9"/>
  <c r="AK18" i="9" s="1"/>
  <c r="AL9" i="9"/>
  <c r="AL18" i="9" s="1"/>
  <c r="AN9" i="9"/>
  <c r="AN18" i="9" s="1"/>
  <c r="AO9" i="9"/>
  <c r="AO18" i="9" s="1"/>
  <c r="AP9" i="9"/>
  <c r="AP18" i="9" s="1"/>
  <c r="AQ9" i="9"/>
  <c r="AQ18" i="9" s="1"/>
  <c r="AR9" i="9"/>
  <c r="AR18" i="9" s="1"/>
  <c r="G10" i="9"/>
  <c r="H10" i="9"/>
  <c r="I10" i="9"/>
  <c r="K10" i="9"/>
  <c r="L10" i="9"/>
  <c r="T10" i="9"/>
  <c r="U10" i="9"/>
  <c r="V10" i="9"/>
  <c r="W10" i="9"/>
  <c r="X10" i="9"/>
  <c r="Y10" i="9"/>
  <c r="Z10" i="9"/>
  <c r="AA10" i="9"/>
  <c r="AB10" i="9"/>
  <c r="AC10" i="9"/>
  <c r="AD10" i="9"/>
  <c r="AE10" i="9"/>
  <c r="AG10" i="9"/>
  <c r="AH10" i="9"/>
  <c r="AI10" i="9"/>
  <c r="AJ10" i="9"/>
  <c r="AK10" i="9"/>
  <c r="AL10" i="9"/>
  <c r="AN10" i="9"/>
  <c r="AO10" i="9"/>
  <c r="AP10" i="9"/>
  <c r="AQ10" i="9"/>
  <c r="AR10" i="9"/>
  <c r="F5" i="9"/>
  <c r="F14" i="9" s="1"/>
  <c r="F6" i="9"/>
  <c r="F15" i="9" s="1"/>
  <c r="F7" i="9"/>
  <c r="F16" i="9" s="1"/>
  <c r="F8" i="9"/>
  <c r="F17" i="9" s="1"/>
  <c r="F9" i="9"/>
  <c r="F10" i="9"/>
  <c r="F4" i="9"/>
  <c r="F13" i="9" s="1"/>
  <c r="AQ90" i="6"/>
  <c r="AP90" i="6"/>
  <c r="AO90" i="6"/>
  <c r="AN90" i="6"/>
  <c r="AM90" i="6"/>
  <c r="AQ89" i="6"/>
  <c r="AP89" i="6"/>
  <c r="AO89" i="6"/>
  <c r="AN89" i="6"/>
  <c r="AM89" i="6"/>
  <c r="AQ88" i="6"/>
  <c r="AP88" i="6"/>
  <c r="AO88" i="6"/>
  <c r="AN88" i="6"/>
  <c r="AM88" i="6"/>
  <c r="AQ86" i="6"/>
  <c r="AP86" i="6"/>
  <c r="AO86" i="6"/>
  <c r="AN86" i="6"/>
  <c r="AM86" i="6"/>
  <c r="AQ85" i="6"/>
  <c r="AP85" i="6"/>
  <c r="AO85" i="6"/>
  <c r="AN85" i="6"/>
  <c r="AM85" i="6"/>
  <c r="AK90" i="6"/>
  <c r="AJ90" i="6"/>
  <c r="AI90" i="6"/>
  <c r="AH90" i="6"/>
  <c r="AG90" i="6"/>
  <c r="AF90" i="6"/>
  <c r="AK89" i="6"/>
  <c r="AJ89" i="6"/>
  <c r="AI89" i="6"/>
  <c r="AH89" i="6"/>
  <c r="AG89" i="6"/>
  <c r="AF89" i="6"/>
  <c r="AK88" i="6"/>
  <c r="AJ88" i="6"/>
  <c r="AI88" i="6"/>
  <c r="AH88" i="6"/>
  <c r="AG88" i="6"/>
  <c r="AF88" i="6"/>
  <c r="AK86" i="6"/>
  <c r="AJ86" i="6"/>
  <c r="AI86" i="6"/>
  <c r="AH86" i="6"/>
  <c r="AG86" i="6"/>
  <c r="AF86" i="6"/>
  <c r="AK85" i="6"/>
  <c r="AJ85" i="6"/>
  <c r="AI85" i="6"/>
  <c r="AH85" i="6"/>
  <c r="AG85" i="6"/>
  <c r="AF85" i="6"/>
  <c r="V85" i="6"/>
  <c r="W85" i="6"/>
  <c r="X85" i="6"/>
  <c r="Y85" i="6"/>
  <c r="Z85" i="6"/>
  <c r="AA85" i="6"/>
  <c r="AB85" i="6"/>
  <c r="AC85" i="6"/>
  <c r="AD85" i="6"/>
  <c r="V86" i="6"/>
  <c r="W86" i="6"/>
  <c r="X86" i="6"/>
  <c r="Y86" i="6"/>
  <c r="Z86" i="6"/>
  <c r="AA86" i="6"/>
  <c r="AB86" i="6"/>
  <c r="AC86" i="6"/>
  <c r="AD86" i="6"/>
  <c r="V88" i="6"/>
  <c r="W88" i="6"/>
  <c r="X88" i="6"/>
  <c r="Y88" i="6"/>
  <c r="Z88" i="6"/>
  <c r="AA88" i="6"/>
  <c r="AB88" i="6"/>
  <c r="AC88" i="6"/>
  <c r="AD88" i="6"/>
  <c r="V89" i="6"/>
  <c r="W89" i="6"/>
  <c r="X89" i="6"/>
  <c r="Y89" i="6"/>
  <c r="Z89" i="6"/>
  <c r="AA89" i="6"/>
  <c r="AB89" i="6"/>
  <c r="AC89" i="6"/>
  <c r="AD89" i="6"/>
  <c r="V90" i="6"/>
  <c r="W90" i="6"/>
  <c r="X90" i="6"/>
  <c r="Y90" i="6"/>
  <c r="Z90" i="6"/>
  <c r="AA90" i="6"/>
  <c r="AB90" i="6"/>
  <c r="AC90" i="6"/>
  <c r="AD90" i="6"/>
  <c r="E85" i="6"/>
  <c r="F18" i="9" l="1"/>
  <c r="D9" i="9"/>
  <c r="M1" i="11"/>
  <c r="M6" i="11" s="1"/>
  <c r="AW1" i="24"/>
  <c r="BP1" i="18"/>
  <c r="BP6" i="18" s="1"/>
  <c r="AG3" i="20"/>
  <c r="T1" i="18"/>
  <c r="T6" i="18" s="1"/>
  <c r="BE3" i="20"/>
  <c r="AC1" i="11"/>
  <c r="AC6" i="11" s="1"/>
  <c r="BM1" i="24"/>
  <c r="AJ1" i="18"/>
  <c r="AJ6" i="18" s="1"/>
  <c r="Q1" i="24"/>
  <c r="T1" i="11"/>
  <c r="T6" i="11" s="1"/>
  <c r="T1" i="19"/>
  <c r="T6" i="19" s="1"/>
  <c r="T1" i="17"/>
  <c r="T6" i="17" s="1"/>
  <c r="AL24" i="14"/>
  <c r="AL24" i="15"/>
  <c r="V23" i="15"/>
  <c r="V23" i="16"/>
  <c r="Y1" i="24"/>
  <c r="Y3" i="20"/>
  <c r="AB1" i="11"/>
  <c r="AB6" i="11" s="1"/>
  <c r="AB1" i="18"/>
  <c r="AB6" i="18" s="1"/>
  <c r="AB1" i="17"/>
  <c r="AB6" i="17" s="1"/>
  <c r="AB1" i="19"/>
  <c r="AB6" i="19" s="1"/>
  <c r="J1" i="19"/>
  <c r="J6" i="19" s="1"/>
  <c r="G1" i="24"/>
  <c r="G3" i="20"/>
  <c r="J1" i="11"/>
  <c r="J6" i="11" s="1"/>
  <c r="J1" i="18"/>
  <c r="J6" i="18" s="1"/>
  <c r="J1" i="17"/>
  <c r="J6" i="17" s="1"/>
  <c r="AO1" i="24"/>
  <c r="AO3" i="20"/>
  <c r="AR1" i="11"/>
  <c r="AR6" i="11" s="1"/>
  <c r="AR1" i="18"/>
  <c r="AR6" i="18" s="1"/>
  <c r="AR1" i="17"/>
  <c r="AR6" i="17" s="1"/>
  <c r="AR1" i="19"/>
  <c r="AR6" i="19" s="1"/>
  <c r="I1" i="24"/>
  <c r="I3" i="20"/>
  <c r="L1" i="11"/>
  <c r="L6" i="11" s="1"/>
  <c r="L1" i="18"/>
  <c r="L6" i="18" s="1"/>
  <c r="L1" i="17"/>
  <c r="L6" i="17" s="1"/>
  <c r="L1" i="19"/>
  <c r="L6" i="19" s="1"/>
  <c r="N1" i="24"/>
  <c r="N3" i="20"/>
  <c r="Q1" i="19"/>
  <c r="Q6" i="19" s="1"/>
  <c r="Q1" i="11"/>
  <c r="Q6" i="11" s="1"/>
  <c r="Q1" i="18"/>
  <c r="Q6" i="18" s="1"/>
  <c r="Q1" i="17"/>
  <c r="Q6" i="17" s="1"/>
  <c r="F1" i="24"/>
  <c r="F3" i="20"/>
  <c r="I1" i="19"/>
  <c r="I6" i="19" s="1"/>
  <c r="I1" i="11"/>
  <c r="I6" i="11" s="1"/>
  <c r="I1" i="17"/>
  <c r="I6" i="17" s="1"/>
  <c r="I1" i="18"/>
  <c r="I6" i="18" s="1"/>
  <c r="R1" i="24"/>
  <c r="R3" i="20"/>
  <c r="U1" i="19"/>
  <c r="U6" i="19" s="1"/>
  <c r="U1" i="11"/>
  <c r="U6" i="11" s="1"/>
  <c r="U1" i="17"/>
  <c r="U6" i="17" s="1"/>
  <c r="U1" i="18"/>
  <c r="U6" i="18" s="1"/>
  <c r="J3" i="20"/>
  <c r="M1" i="19"/>
  <c r="M6" i="19" s="1"/>
  <c r="M1" i="18"/>
  <c r="M6" i="18" s="1"/>
  <c r="C1" i="24"/>
  <c r="C3" i="20"/>
  <c r="F1" i="19"/>
  <c r="F6" i="19" s="1"/>
  <c r="F1" i="11"/>
  <c r="F6" i="11" s="1"/>
  <c r="F1" i="18"/>
  <c r="F6" i="18" s="1"/>
  <c r="F1" i="17"/>
  <c r="F6" i="17" s="1"/>
  <c r="BF11" i="28"/>
  <c r="BH2" i="7" s="1"/>
  <c r="AP11" i="28"/>
  <c r="AR2" i="7" s="1"/>
  <c r="Z11" i="28"/>
  <c r="AB2" i="7" s="1"/>
  <c r="J11" i="28"/>
  <c r="L2" i="7" s="1"/>
  <c r="BR11" i="28"/>
  <c r="BT2" i="7" s="1"/>
  <c r="BB11" i="28"/>
  <c r="BD2" i="7" s="1"/>
  <c r="AL11" i="28"/>
  <c r="AN2" i="7" s="1"/>
  <c r="V11" i="28"/>
  <c r="X2" i="7" s="1"/>
  <c r="F11" i="28"/>
  <c r="H2" i="7" s="1"/>
  <c r="BJ11" i="28"/>
  <c r="BL2" i="7" s="1"/>
  <c r="AT11" i="28"/>
  <c r="AV2" i="7" s="1"/>
  <c r="AD11" i="28"/>
  <c r="AF2" i="7" s="1"/>
  <c r="N11" i="28"/>
  <c r="P2" i="7" s="1"/>
  <c r="BN11" i="28"/>
  <c r="BP2" i="7" s="1"/>
  <c r="AX11" i="28"/>
  <c r="AZ2" i="7" s="1"/>
  <c r="AH11" i="28"/>
  <c r="AJ2" i="7" s="1"/>
  <c r="R11" i="28"/>
  <c r="T2" i="7" s="1"/>
  <c r="B11" i="28"/>
  <c r="AR22" i="15"/>
  <c r="AO25" i="16"/>
  <c r="W25" i="15"/>
  <c r="AJ22" i="15"/>
  <c r="W25" i="16"/>
  <c r="AB24" i="14"/>
  <c r="Z24" i="15"/>
  <c r="AR24" i="14"/>
  <c r="AJ25" i="16"/>
  <c r="V24" i="16"/>
  <c r="V25" i="15"/>
  <c r="AH24" i="15"/>
  <c r="V24" i="15"/>
  <c r="AN22" i="15"/>
  <c r="AB22" i="15"/>
  <c r="AL25" i="14"/>
  <c r="AN24" i="14"/>
  <c r="X24" i="14"/>
  <c r="V23" i="14"/>
  <c r="AD22" i="14"/>
  <c r="AE25" i="16"/>
  <c r="AE25" i="15"/>
  <c r="AP24" i="15"/>
  <c r="X22" i="15"/>
  <c r="AH25" i="14"/>
  <c r="AP22" i="14"/>
  <c r="Z22" i="14"/>
  <c r="AA25" i="16"/>
  <c r="V22" i="16"/>
  <c r="AQ25" i="15"/>
  <c r="AA25" i="15"/>
  <c r="AD24" i="15"/>
  <c r="V22" i="15"/>
  <c r="AP25" i="14"/>
  <c r="AO23" i="15"/>
  <c r="Y23" i="15"/>
  <c r="AQ23" i="14"/>
  <c r="AE23" i="14"/>
  <c r="AA23" i="14"/>
  <c r="AC23" i="15"/>
  <c r="AI23" i="14"/>
  <c r="W23" i="14"/>
  <c r="AJ24" i="16"/>
  <c r="AP23" i="16"/>
  <c r="X23" i="16"/>
  <c r="AC22" i="16"/>
  <c r="AG23" i="15"/>
  <c r="AD25" i="14"/>
  <c r="AH22" i="14"/>
  <c r="AR25" i="16"/>
  <c r="AN25" i="16"/>
  <c r="AI25" i="16"/>
  <c r="AD25" i="16"/>
  <c r="Z25" i="16"/>
  <c r="AR24" i="16"/>
  <c r="AN24" i="16"/>
  <c r="AI24" i="16"/>
  <c r="AD24" i="16"/>
  <c r="Z24" i="16"/>
  <c r="AO23" i="16"/>
  <c r="AJ23" i="16"/>
  <c r="AE23" i="16"/>
  <c r="AA23" i="16"/>
  <c r="W23" i="16"/>
  <c r="AP22" i="16"/>
  <c r="AK22" i="16"/>
  <c r="AG22" i="16"/>
  <c r="AB22" i="16"/>
  <c r="X22" i="16"/>
  <c r="AP25" i="15"/>
  <c r="AL25" i="15"/>
  <c r="AH25" i="15"/>
  <c r="Z25" i="15"/>
  <c r="AO24" i="15"/>
  <c r="AK24" i="15"/>
  <c r="AG24" i="15"/>
  <c r="AC24" i="15"/>
  <c r="Y24" i="15"/>
  <c r="AR23" i="15"/>
  <c r="AN23" i="15"/>
  <c r="AJ23" i="15"/>
  <c r="AB23" i="15"/>
  <c r="X23" i="15"/>
  <c r="AQ22" i="15"/>
  <c r="AI22" i="15"/>
  <c r="AE22" i="15"/>
  <c r="AA22" i="15"/>
  <c r="W22" i="15"/>
  <c r="AO25" i="14"/>
  <c r="AK25" i="14"/>
  <c r="AG25" i="14"/>
  <c r="AC25" i="14"/>
  <c r="Y25" i="14"/>
  <c r="AQ24" i="14"/>
  <c r="AI24" i="14"/>
  <c r="AE24" i="14"/>
  <c r="AA24" i="14"/>
  <c r="W24" i="14"/>
  <c r="AP23" i="14"/>
  <c r="AL23" i="14"/>
  <c r="AH23" i="14"/>
  <c r="AD23" i="14"/>
  <c r="Z23" i="14"/>
  <c r="AO22" i="14"/>
  <c r="AK22" i="14"/>
  <c r="AG22" i="14"/>
  <c r="AC22" i="14"/>
  <c r="Y22" i="14"/>
  <c r="AE24" i="16"/>
  <c r="W24" i="16"/>
  <c r="AK23" i="16"/>
  <c r="AB23" i="16"/>
  <c r="AL22" i="16"/>
  <c r="Y22" i="16"/>
  <c r="AI25" i="15"/>
  <c r="AK23" i="15"/>
  <c r="AJ24" i="14"/>
  <c r="AL22" i="14"/>
  <c r="AQ25" i="16"/>
  <c r="AC25" i="16"/>
  <c r="Y25" i="16"/>
  <c r="AQ24" i="16"/>
  <c r="AL24" i="16"/>
  <c r="AH24" i="16"/>
  <c r="AC24" i="16"/>
  <c r="Y24" i="16"/>
  <c r="AR23" i="16"/>
  <c r="AN23" i="16"/>
  <c r="AI23" i="16"/>
  <c r="AD23" i="16"/>
  <c r="Z23" i="16"/>
  <c r="AO22" i="16"/>
  <c r="AJ22" i="16"/>
  <c r="AE22" i="16"/>
  <c r="AA22" i="16"/>
  <c r="W22" i="16"/>
  <c r="AK25" i="15"/>
  <c r="AG25" i="15"/>
  <c r="AB24" i="15"/>
  <c r="X24" i="15"/>
  <c r="AQ23" i="15"/>
  <c r="AH22" i="15"/>
  <c r="AD22" i="15"/>
  <c r="Z22" i="15"/>
  <c r="AR25" i="14"/>
  <c r="AN25" i="14"/>
  <c r="AJ25" i="14"/>
  <c r="AB25" i="14"/>
  <c r="X25" i="14"/>
  <c r="AP24" i="14"/>
  <c r="AG23" i="14"/>
  <c r="AC23" i="14"/>
  <c r="Y23" i="14"/>
  <c r="AR22" i="14"/>
  <c r="AN22" i="14"/>
  <c r="AO24" i="16"/>
  <c r="AA24" i="16"/>
  <c r="AQ22" i="16"/>
  <c r="AB25" i="16"/>
  <c r="X25" i="16"/>
  <c r="AK24" i="16"/>
  <c r="AG24" i="16"/>
  <c r="AL23" i="16"/>
  <c r="AH23" i="16"/>
  <c r="AI22" i="16"/>
  <c r="V25" i="16"/>
  <c r="BQ11" i="28"/>
  <c r="BS2" i="7" s="1"/>
  <c r="BM11" i="28"/>
  <c r="BO2" i="7" s="1"/>
  <c r="BI11" i="28"/>
  <c r="BK2" i="7" s="1"/>
  <c r="BE11" i="28"/>
  <c r="BG2" i="7" s="1"/>
  <c r="BA11" i="28"/>
  <c r="BC2" i="7" s="1"/>
  <c r="AW11" i="28"/>
  <c r="AY2" i="7" s="1"/>
  <c r="AS11" i="28"/>
  <c r="AU2" i="7" s="1"/>
  <c r="AO11" i="28"/>
  <c r="AQ2" i="7" s="1"/>
  <c r="AK11" i="28"/>
  <c r="AM2" i="7" s="1"/>
  <c r="AG11" i="28"/>
  <c r="AI2" i="7" s="1"/>
  <c r="AC11" i="28"/>
  <c r="AE2" i="7" s="1"/>
  <c r="Y11" i="28"/>
  <c r="AA2" i="7" s="1"/>
  <c r="U11" i="28"/>
  <c r="W2" i="7" s="1"/>
  <c r="Q11" i="28"/>
  <c r="S2" i="7" s="1"/>
  <c r="M11" i="28"/>
  <c r="O2" i="7" s="1"/>
  <c r="I11" i="28"/>
  <c r="K2" i="7" s="1"/>
  <c r="E11" i="28"/>
  <c r="G2" i="7" s="1"/>
  <c r="BP11" i="28"/>
  <c r="BR2" i="7" s="1"/>
  <c r="BL11" i="28"/>
  <c r="BN2" i="7" s="1"/>
  <c r="BH11" i="28"/>
  <c r="BJ2" i="7" s="1"/>
  <c r="BD11" i="28"/>
  <c r="BF2" i="7" s="1"/>
  <c r="AZ11" i="28"/>
  <c r="BB2" i="7" s="1"/>
  <c r="AV11" i="28"/>
  <c r="AX2" i="7" s="1"/>
  <c r="AR11" i="28"/>
  <c r="AT2" i="7" s="1"/>
  <c r="AN11" i="28"/>
  <c r="AP2" i="7" s="1"/>
  <c r="AJ11" i="28"/>
  <c r="AL2" i="7" s="1"/>
  <c r="AF11" i="28"/>
  <c r="AH2" i="7" s="1"/>
  <c r="AB11" i="28"/>
  <c r="AD2" i="7" s="1"/>
  <c r="X11" i="28"/>
  <c r="Z2" i="7" s="1"/>
  <c r="T11" i="28"/>
  <c r="V2" i="7" s="1"/>
  <c r="P11" i="28"/>
  <c r="R2" i="7" s="1"/>
  <c r="L11" i="28"/>
  <c r="N2" i="7" s="1"/>
  <c r="H11" i="28"/>
  <c r="J2" i="7" s="1"/>
  <c r="D11" i="28"/>
  <c r="F2" i="7" s="1"/>
  <c r="BS11" i="28"/>
  <c r="BU2" i="7" s="1"/>
  <c r="BO11" i="28"/>
  <c r="BQ2" i="7" s="1"/>
  <c r="BK11" i="28"/>
  <c r="BM2" i="7" s="1"/>
  <c r="BG11" i="28"/>
  <c r="BI2" i="7" s="1"/>
  <c r="BC11" i="28"/>
  <c r="BE2" i="7" s="1"/>
  <c r="AY11" i="28"/>
  <c r="BA2" i="7" s="1"/>
  <c r="AU11" i="28"/>
  <c r="AW2" i="7" s="1"/>
  <c r="AQ11" i="28"/>
  <c r="AS2" i="7" s="1"/>
  <c r="AM11" i="28"/>
  <c r="AO2" i="7" s="1"/>
  <c r="AI11" i="28"/>
  <c r="AK2" i="7" s="1"/>
  <c r="AE11" i="28"/>
  <c r="AG2" i="7" s="1"/>
  <c r="AA11" i="28"/>
  <c r="AC2" i="7" s="1"/>
  <c r="W11" i="28"/>
  <c r="Y2" i="7" s="1"/>
  <c r="S11" i="28"/>
  <c r="U2" i="7" s="1"/>
  <c r="O11" i="28"/>
  <c r="Q2" i="7" s="1"/>
  <c r="K11" i="28"/>
  <c r="M2" i="7" s="1"/>
  <c r="G11" i="28"/>
  <c r="I2" i="7" s="1"/>
  <c r="AC1" i="19" l="1"/>
  <c r="AC6" i="19" s="1"/>
  <c r="AZ1" i="17"/>
  <c r="AZ6" i="17" s="1"/>
  <c r="AC1" i="17"/>
  <c r="AC6" i="17" s="1"/>
  <c r="Z3" i="20"/>
  <c r="M1" i="17"/>
  <c r="M6" i="17" s="1"/>
  <c r="J1" i="24"/>
  <c r="AC1" i="18"/>
  <c r="AC6" i="18" s="1"/>
  <c r="Z1" i="24"/>
  <c r="AZ1" i="11"/>
  <c r="AZ6" i="11" s="1"/>
  <c r="AZ1" i="18"/>
  <c r="AZ6" i="18" s="1"/>
  <c r="AW3" i="20"/>
  <c r="BH1" i="11"/>
  <c r="BH6" i="11" s="1"/>
  <c r="BM3" i="20"/>
  <c r="BH1" i="17"/>
  <c r="BH6" i="17" s="1"/>
  <c r="BP1" i="17"/>
  <c r="BP6" i="17" s="1"/>
  <c r="BH1" i="18"/>
  <c r="BH6" i="18" s="1"/>
  <c r="BP1" i="11"/>
  <c r="BP6" i="11" s="1"/>
  <c r="AZ1" i="19"/>
  <c r="AZ6" i="19" s="1"/>
  <c r="BE1" i="24"/>
  <c r="Q3" i="20"/>
  <c r="BP1" i="19"/>
  <c r="BP6" i="19" s="1"/>
  <c r="AJ1" i="17"/>
  <c r="AJ6" i="17" s="1"/>
  <c r="AG1" i="24"/>
  <c r="AJ1" i="11"/>
  <c r="AJ6" i="11" s="1"/>
  <c r="BH1" i="19"/>
  <c r="BH6" i="19" s="1"/>
  <c r="AJ1" i="19"/>
  <c r="AJ6" i="19" s="1"/>
  <c r="N1" i="19"/>
  <c r="N6" i="19" s="1"/>
  <c r="K1" i="24"/>
  <c r="K3" i="20"/>
  <c r="N1" i="11"/>
  <c r="N6" i="11" s="1"/>
  <c r="N1" i="17"/>
  <c r="N6" i="17" s="1"/>
  <c r="N1" i="18"/>
  <c r="N6" i="18" s="1"/>
  <c r="AD1" i="19"/>
  <c r="AD6" i="19" s="1"/>
  <c r="AA1" i="24"/>
  <c r="AA3" i="20"/>
  <c r="AD1" i="11"/>
  <c r="AD6" i="11" s="1"/>
  <c r="AD1" i="18"/>
  <c r="AD6" i="18" s="1"/>
  <c r="AD1" i="17"/>
  <c r="AD6" i="17" s="1"/>
  <c r="AT1" i="19"/>
  <c r="AT6" i="19" s="1"/>
  <c r="AQ1" i="24"/>
  <c r="AT1" i="11"/>
  <c r="AT6" i="11" s="1"/>
  <c r="AT1" i="17"/>
  <c r="AT6" i="17" s="1"/>
  <c r="AT1" i="18"/>
  <c r="AT6" i="18" s="1"/>
  <c r="AQ3" i="20"/>
  <c r="BJ1" i="19"/>
  <c r="BJ6" i="19" s="1"/>
  <c r="BG1" i="24"/>
  <c r="BJ1" i="11"/>
  <c r="BJ6" i="11" s="1"/>
  <c r="BG3" i="20"/>
  <c r="BJ1" i="18"/>
  <c r="BJ6" i="18" s="1"/>
  <c r="BJ1" i="17"/>
  <c r="BJ6" i="17" s="1"/>
  <c r="G1" i="11"/>
  <c r="G6" i="11" s="1"/>
  <c r="D1" i="24"/>
  <c r="D3" i="20"/>
  <c r="G1" i="19"/>
  <c r="G6" i="19" s="1"/>
  <c r="G1" i="17"/>
  <c r="G6" i="17" s="1"/>
  <c r="G1" i="18"/>
  <c r="G6" i="18" s="1"/>
  <c r="W1" i="11"/>
  <c r="W6" i="11" s="1"/>
  <c r="T1" i="24"/>
  <c r="T3" i="20"/>
  <c r="W1" i="19"/>
  <c r="W6" i="19" s="1"/>
  <c r="W1" i="17"/>
  <c r="W6" i="17" s="1"/>
  <c r="W1" i="18"/>
  <c r="W6" i="18" s="1"/>
  <c r="AM1" i="11"/>
  <c r="AM6" i="11" s="1"/>
  <c r="AM1" i="18"/>
  <c r="AM6" i="18" s="1"/>
  <c r="AJ1" i="24"/>
  <c r="AJ3" i="20"/>
  <c r="AM1" i="19"/>
  <c r="AM6" i="19" s="1"/>
  <c r="AM1" i="17"/>
  <c r="AM6" i="17" s="1"/>
  <c r="BC1" i="11"/>
  <c r="BC6" i="11" s="1"/>
  <c r="BC1" i="18"/>
  <c r="BC6" i="18" s="1"/>
  <c r="AZ1" i="24"/>
  <c r="AZ3" i="20"/>
  <c r="BC1" i="19"/>
  <c r="BC6" i="19" s="1"/>
  <c r="BC1" i="17"/>
  <c r="BC6" i="17" s="1"/>
  <c r="BS1" i="11"/>
  <c r="BS6" i="11" s="1"/>
  <c r="BS1" i="18"/>
  <c r="BS6" i="18" s="1"/>
  <c r="BP1" i="24"/>
  <c r="BP3" i="20"/>
  <c r="BS1" i="19"/>
  <c r="BS6" i="19" s="1"/>
  <c r="BS1" i="17"/>
  <c r="BS6" i="17" s="1"/>
  <c r="BF1" i="24"/>
  <c r="BF3" i="20"/>
  <c r="BI1" i="19"/>
  <c r="BI6" i="19" s="1"/>
  <c r="BI1" i="11"/>
  <c r="BI6" i="11" s="1"/>
  <c r="BI1" i="18"/>
  <c r="BI6" i="18" s="1"/>
  <c r="BI1" i="17"/>
  <c r="BI6" i="17" s="1"/>
  <c r="U1" i="24"/>
  <c r="U3" i="20"/>
  <c r="X1" i="11"/>
  <c r="X6" i="11" s="1"/>
  <c r="X1" i="19"/>
  <c r="X6" i="19" s="1"/>
  <c r="X1" i="18"/>
  <c r="X6" i="18" s="1"/>
  <c r="X1" i="17"/>
  <c r="X6" i="17" s="1"/>
  <c r="BA1" i="24"/>
  <c r="BA3" i="20"/>
  <c r="BD1" i="11"/>
  <c r="BD6" i="11" s="1"/>
  <c r="BD1" i="18"/>
  <c r="BD6" i="18" s="1"/>
  <c r="BD1" i="19"/>
  <c r="BD6" i="19" s="1"/>
  <c r="BD1" i="17"/>
  <c r="BD6" i="17" s="1"/>
  <c r="AD1" i="24"/>
  <c r="AD3" i="20"/>
  <c r="AG1" i="19"/>
  <c r="AG6" i="19" s="1"/>
  <c r="AG1" i="11"/>
  <c r="AG6" i="11" s="1"/>
  <c r="AG1" i="18"/>
  <c r="AG6" i="18" s="1"/>
  <c r="AG1" i="17"/>
  <c r="AG6" i="17" s="1"/>
  <c r="BJ1" i="24"/>
  <c r="BJ3" i="20"/>
  <c r="BM1" i="19"/>
  <c r="BM6" i="19" s="1"/>
  <c r="BM1" i="11"/>
  <c r="BM6" i="11" s="1"/>
  <c r="BM1" i="18"/>
  <c r="BM6" i="18" s="1"/>
  <c r="BM1" i="17"/>
  <c r="BM6" i="17" s="1"/>
  <c r="R1" i="19"/>
  <c r="R6" i="19" s="1"/>
  <c r="O1" i="24"/>
  <c r="O3" i="20"/>
  <c r="R1" i="18"/>
  <c r="R6" i="18" s="1"/>
  <c r="R1" i="11"/>
  <c r="R6" i="11" s="1"/>
  <c r="R1" i="17"/>
  <c r="R6" i="17" s="1"/>
  <c r="AH1" i="19"/>
  <c r="AH6" i="19" s="1"/>
  <c r="AE1" i="24"/>
  <c r="AE3" i="20"/>
  <c r="AH1" i="18"/>
  <c r="AH6" i="18" s="1"/>
  <c r="AH1" i="11"/>
  <c r="AH6" i="11" s="1"/>
  <c r="AH1" i="17"/>
  <c r="AH6" i="17" s="1"/>
  <c r="AX1" i="19"/>
  <c r="AX6" i="19" s="1"/>
  <c r="AU1" i="24"/>
  <c r="AX1" i="18"/>
  <c r="AX6" i="18" s="1"/>
  <c r="AX1" i="17"/>
  <c r="AX6" i="17" s="1"/>
  <c r="AU3" i="20"/>
  <c r="AX1" i="11"/>
  <c r="AX6" i="11" s="1"/>
  <c r="BN1" i="19"/>
  <c r="BN6" i="19" s="1"/>
  <c r="BK1" i="24"/>
  <c r="BN1" i="18"/>
  <c r="BN6" i="18" s="1"/>
  <c r="BN1" i="17"/>
  <c r="BN6" i="17" s="1"/>
  <c r="BK3" i="20"/>
  <c r="BN1" i="11"/>
  <c r="BN6" i="11" s="1"/>
  <c r="K1" i="11"/>
  <c r="K6" i="11" s="1"/>
  <c r="H1" i="24"/>
  <c r="H3" i="20"/>
  <c r="K1" i="19"/>
  <c r="K6" i="19" s="1"/>
  <c r="K1" i="17"/>
  <c r="K6" i="17" s="1"/>
  <c r="K1" i="18"/>
  <c r="K6" i="18" s="1"/>
  <c r="AA1" i="11"/>
  <c r="AA6" i="11" s="1"/>
  <c r="AA1" i="18"/>
  <c r="AA6" i="18" s="1"/>
  <c r="X1" i="24"/>
  <c r="X3" i="20"/>
  <c r="AA1" i="19"/>
  <c r="AA6" i="19" s="1"/>
  <c r="AA1" i="17"/>
  <c r="AA6" i="17" s="1"/>
  <c r="AQ1" i="11"/>
  <c r="AQ6" i="11" s="1"/>
  <c r="AQ1" i="18"/>
  <c r="AQ6" i="18" s="1"/>
  <c r="AN1" i="24"/>
  <c r="AN3" i="20"/>
  <c r="AQ1" i="19"/>
  <c r="AQ6" i="19" s="1"/>
  <c r="AQ1" i="17"/>
  <c r="AQ6" i="17" s="1"/>
  <c r="BG1" i="11"/>
  <c r="BG6" i="11" s="1"/>
  <c r="BG1" i="18"/>
  <c r="BG6" i="18" s="1"/>
  <c r="BD1" i="24"/>
  <c r="BD3" i="20"/>
  <c r="BG1" i="19"/>
  <c r="BG6" i="19" s="1"/>
  <c r="BG1" i="17"/>
  <c r="BG6" i="17" s="1"/>
  <c r="BW1" i="11"/>
  <c r="BW6" i="11" s="1"/>
  <c r="BW1" i="18"/>
  <c r="BW6" i="18" s="1"/>
  <c r="BT1" i="24"/>
  <c r="BT3" i="20"/>
  <c r="BW1" i="19"/>
  <c r="BW6" i="19" s="1"/>
  <c r="BW1" i="17"/>
  <c r="BW6" i="17" s="1"/>
  <c r="AH1" i="24"/>
  <c r="AH3" i="20"/>
  <c r="AK1" i="19"/>
  <c r="AK6" i="19" s="1"/>
  <c r="AK1" i="11"/>
  <c r="AK6" i="11" s="1"/>
  <c r="AK1" i="18"/>
  <c r="AK6" i="18" s="1"/>
  <c r="AK1" i="17"/>
  <c r="AK6" i="17" s="1"/>
  <c r="BN1" i="24"/>
  <c r="BN3" i="20"/>
  <c r="BQ1" i="19"/>
  <c r="BQ6" i="19" s="1"/>
  <c r="BQ1" i="11"/>
  <c r="BQ6" i="11" s="1"/>
  <c r="BQ1" i="18"/>
  <c r="BQ6" i="18" s="1"/>
  <c r="BQ1" i="17"/>
  <c r="BQ6" i="17" s="1"/>
  <c r="AC1" i="24"/>
  <c r="AC3" i="20"/>
  <c r="AF1" i="11"/>
  <c r="AF6" i="11" s="1"/>
  <c r="AF1" i="18"/>
  <c r="AF6" i="18" s="1"/>
  <c r="AF1" i="17"/>
  <c r="AF6" i="17" s="1"/>
  <c r="AF1" i="19"/>
  <c r="AF6" i="19" s="1"/>
  <c r="BI1" i="24"/>
  <c r="BI3" i="20"/>
  <c r="BL1" i="11"/>
  <c r="BL6" i="11" s="1"/>
  <c r="BL1" i="18"/>
  <c r="BL6" i="18" s="1"/>
  <c r="BL1" i="17"/>
  <c r="BL6" i="17" s="1"/>
  <c r="BL1" i="19"/>
  <c r="BL6" i="19" s="1"/>
  <c r="AL1" i="24"/>
  <c r="AL3" i="20"/>
  <c r="AO1" i="19"/>
  <c r="AO6" i="19" s="1"/>
  <c r="AO1" i="11"/>
  <c r="AO6" i="11" s="1"/>
  <c r="AO1" i="18"/>
  <c r="AO6" i="18" s="1"/>
  <c r="AO1" i="17"/>
  <c r="AO6" i="17" s="1"/>
  <c r="BR1" i="24"/>
  <c r="BR3" i="20"/>
  <c r="BU1" i="19"/>
  <c r="BU6" i="19" s="1"/>
  <c r="BU1" i="11"/>
  <c r="BU6" i="11" s="1"/>
  <c r="BU1" i="18"/>
  <c r="BU6" i="18" s="1"/>
  <c r="BU1" i="17"/>
  <c r="BU6" i="17" s="1"/>
  <c r="V1" i="19"/>
  <c r="V6" i="19" s="1"/>
  <c r="S1" i="24"/>
  <c r="S3" i="20"/>
  <c r="V1" i="17"/>
  <c r="V6" i="17" s="1"/>
  <c r="V1" i="11"/>
  <c r="V6" i="11" s="1"/>
  <c r="V1" i="18"/>
  <c r="V6" i="18" s="1"/>
  <c r="AL1" i="19"/>
  <c r="AL6" i="19" s="1"/>
  <c r="AI1" i="24"/>
  <c r="AL1" i="11"/>
  <c r="AL6" i="11" s="1"/>
  <c r="AI3" i="20"/>
  <c r="AL1" i="18"/>
  <c r="AL6" i="18" s="1"/>
  <c r="AL1" i="17"/>
  <c r="AL6" i="17" s="1"/>
  <c r="BB1" i="19"/>
  <c r="BB6" i="19" s="1"/>
  <c r="AY1" i="24"/>
  <c r="BB1" i="17"/>
  <c r="BB6" i="17" s="1"/>
  <c r="AY3" i="20"/>
  <c r="BB1" i="18"/>
  <c r="BB6" i="18" s="1"/>
  <c r="BB1" i="11"/>
  <c r="BB6" i="11" s="1"/>
  <c r="BR1" i="19"/>
  <c r="BR6" i="19" s="1"/>
  <c r="BO1" i="24"/>
  <c r="BR1" i="17"/>
  <c r="BR6" i="17" s="1"/>
  <c r="BO3" i="20"/>
  <c r="BR1" i="18"/>
  <c r="BR6" i="18" s="1"/>
  <c r="BR1" i="11"/>
  <c r="BR6" i="11" s="1"/>
  <c r="O1" i="11"/>
  <c r="O6" i="11" s="1"/>
  <c r="L1" i="24"/>
  <c r="L3" i="20"/>
  <c r="O1" i="19"/>
  <c r="O6" i="19" s="1"/>
  <c r="O1" i="17"/>
  <c r="O6" i="17" s="1"/>
  <c r="O1" i="18"/>
  <c r="O6" i="18" s="1"/>
  <c r="AE1" i="11"/>
  <c r="AE6" i="11" s="1"/>
  <c r="AE1" i="18"/>
  <c r="AE6" i="18" s="1"/>
  <c r="AB1" i="24"/>
  <c r="AB3" i="20"/>
  <c r="AE1" i="19"/>
  <c r="AE6" i="19" s="1"/>
  <c r="AE1" i="17"/>
  <c r="AE6" i="17" s="1"/>
  <c r="AU1" i="11"/>
  <c r="AU6" i="11" s="1"/>
  <c r="AU1" i="18"/>
  <c r="AU6" i="18" s="1"/>
  <c r="AR1" i="24"/>
  <c r="AR3" i="20"/>
  <c r="AU1" i="19"/>
  <c r="AU6" i="19" s="1"/>
  <c r="AU1" i="17"/>
  <c r="AU6" i="17" s="1"/>
  <c r="BK1" i="11"/>
  <c r="BK6" i="11" s="1"/>
  <c r="BK1" i="18"/>
  <c r="BK6" i="18" s="1"/>
  <c r="BH1" i="24"/>
  <c r="BH3" i="20"/>
  <c r="BK1" i="19"/>
  <c r="BK6" i="19" s="1"/>
  <c r="BK1" i="17"/>
  <c r="BK6" i="17" s="1"/>
  <c r="AP1" i="24"/>
  <c r="AP3" i="20"/>
  <c r="AS1" i="19"/>
  <c r="AS6" i="19" s="1"/>
  <c r="AS1" i="11"/>
  <c r="AS6" i="11" s="1"/>
  <c r="AS1" i="18"/>
  <c r="AS6" i="18" s="1"/>
  <c r="AS1" i="17"/>
  <c r="AS6" i="17" s="1"/>
  <c r="E1" i="24"/>
  <c r="E3" i="20"/>
  <c r="H1" i="11"/>
  <c r="H6" i="11" s="1"/>
  <c r="H1" i="19"/>
  <c r="H6" i="19" s="1"/>
  <c r="H1" i="18"/>
  <c r="H6" i="18" s="1"/>
  <c r="H1" i="17"/>
  <c r="H6" i="17" s="1"/>
  <c r="AK1" i="24"/>
  <c r="AK3" i="20"/>
  <c r="AN1" i="11"/>
  <c r="AN6" i="11" s="1"/>
  <c r="AN1" i="18"/>
  <c r="AN6" i="18" s="1"/>
  <c r="AN1" i="19"/>
  <c r="AN6" i="19" s="1"/>
  <c r="AN1" i="17"/>
  <c r="AN6" i="17" s="1"/>
  <c r="BQ1" i="24"/>
  <c r="BQ3" i="20"/>
  <c r="BT1" i="11"/>
  <c r="BT6" i="11" s="1"/>
  <c r="BT1" i="18"/>
  <c r="BT6" i="18" s="1"/>
  <c r="BT1" i="19"/>
  <c r="BT6" i="19" s="1"/>
  <c r="BT1" i="17"/>
  <c r="BT6" i="17" s="1"/>
  <c r="AT1" i="24"/>
  <c r="AT3" i="20"/>
  <c r="AW1" i="19"/>
  <c r="AW6" i="19" s="1"/>
  <c r="AW1" i="11"/>
  <c r="AW6" i="11" s="1"/>
  <c r="AW1" i="18"/>
  <c r="AW6" i="18" s="1"/>
  <c r="AW1" i="17"/>
  <c r="AW6" i="17" s="1"/>
  <c r="Z1" i="19"/>
  <c r="Z6" i="19" s="1"/>
  <c r="W1" i="24"/>
  <c r="W3" i="20"/>
  <c r="Z1" i="11"/>
  <c r="Z6" i="11" s="1"/>
  <c r="Z1" i="18"/>
  <c r="Z6" i="18" s="1"/>
  <c r="Z1" i="17"/>
  <c r="Z6" i="17" s="1"/>
  <c r="AP1" i="19"/>
  <c r="AP6" i="19" s="1"/>
  <c r="AM1" i="24"/>
  <c r="AM3" i="20"/>
  <c r="AP1" i="11"/>
  <c r="AP6" i="11" s="1"/>
  <c r="AP1" i="17"/>
  <c r="AP6" i="17" s="1"/>
  <c r="AP1" i="18"/>
  <c r="AP6" i="18" s="1"/>
  <c r="BF1" i="19"/>
  <c r="BF6" i="19" s="1"/>
  <c r="BC1" i="24"/>
  <c r="BC3" i="20"/>
  <c r="BF1" i="11"/>
  <c r="BF6" i="11" s="1"/>
  <c r="BF1" i="18"/>
  <c r="BF6" i="18" s="1"/>
  <c r="BF1" i="17"/>
  <c r="BF6" i="17" s="1"/>
  <c r="BV1" i="19"/>
  <c r="BV6" i="19" s="1"/>
  <c r="BS1" i="24"/>
  <c r="BS3" i="20"/>
  <c r="BV1" i="17"/>
  <c r="BV6" i="17" s="1"/>
  <c r="BV1" i="11"/>
  <c r="BV6" i="11" s="1"/>
  <c r="BV1" i="18"/>
  <c r="BV6" i="18" s="1"/>
  <c r="S1" i="11"/>
  <c r="S6" i="11" s="1"/>
  <c r="P1" i="24"/>
  <c r="P3" i="20"/>
  <c r="S1" i="19"/>
  <c r="S6" i="19" s="1"/>
  <c r="S1" i="17"/>
  <c r="S6" i="17" s="1"/>
  <c r="S1" i="18"/>
  <c r="S6" i="18" s="1"/>
  <c r="AI1" i="11"/>
  <c r="AI6" i="11" s="1"/>
  <c r="AI1" i="18"/>
  <c r="AI6" i="18" s="1"/>
  <c r="AF1" i="24"/>
  <c r="AF3" i="20"/>
  <c r="AI1" i="19"/>
  <c r="AI6" i="19" s="1"/>
  <c r="AI1" i="17"/>
  <c r="AI6" i="17" s="1"/>
  <c r="AY1" i="11"/>
  <c r="AY6" i="11" s="1"/>
  <c r="AY1" i="18"/>
  <c r="AY6" i="18" s="1"/>
  <c r="AV1" i="24"/>
  <c r="AV3" i="20"/>
  <c r="AY1" i="19"/>
  <c r="AY6" i="19" s="1"/>
  <c r="AY1" i="17"/>
  <c r="AY6" i="17" s="1"/>
  <c r="BO1" i="11"/>
  <c r="BO6" i="11" s="1"/>
  <c r="BO1" i="18"/>
  <c r="BO6" i="18" s="1"/>
  <c r="BL1" i="24"/>
  <c r="BL3" i="20"/>
  <c r="BO1" i="19"/>
  <c r="BO6" i="19" s="1"/>
  <c r="BO1" i="17"/>
  <c r="BO6" i="17" s="1"/>
  <c r="AX1" i="24"/>
  <c r="AX3" i="20"/>
  <c r="BA1" i="19"/>
  <c r="BA6" i="19" s="1"/>
  <c r="BA1" i="11"/>
  <c r="BA6" i="11" s="1"/>
  <c r="BA1" i="18"/>
  <c r="BA6" i="18" s="1"/>
  <c r="BA1" i="17"/>
  <c r="BA6" i="17" s="1"/>
  <c r="M1" i="24"/>
  <c r="M3" i="20"/>
  <c r="P1" i="11"/>
  <c r="P6" i="11" s="1"/>
  <c r="P1" i="18"/>
  <c r="P6" i="18" s="1"/>
  <c r="P1" i="17"/>
  <c r="P6" i="17" s="1"/>
  <c r="P1" i="19"/>
  <c r="P6" i="19" s="1"/>
  <c r="AS1" i="24"/>
  <c r="AS3" i="20"/>
  <c r="AV1" i="11"/>
  <c r="AV6" i="11" s="1"/>
  <c r="AV1" i="18"/>
  <c r="AV6" i="18" s="1"/>
  <c r="AV1" i="19"/>
  <c r="AV6" i="19" s="1"/>
  <c r="AV1" i="17"/>
  <c r="AV6" i="17" s="1"/>
  <c r="V1" i="24"/>
  <c r="V3" i="20"/>
  <c r="Y1" i="19"/>
  <c r="Y6" i="19" s="1"/>
  <c r="Y1" i="11"/>
  <c r="Y6" i="11" s="1"/>
  <c r="Y1" i="17"/>
  <c r="Y6" i="17" s="1"/>
  <c r="Y1" i="18"/>
  <c r="Y6" i="18" s="1"/>
  <c r="BB1" i="24"/>
  <c r="BB3" i="20"/>
  <c r="BE1" i="19"/>
  <c r="BE6" i="19" s="1"/>
  <c r="BE1" i="11"/>
  <c r="BE6" i="11" s="1"/>
  <c r="BE1" i="18"/>
  <c r="BE6" i="18" s="1"/>
  <c r="BE1" i="17"/>
  <c r="BE6" i="17" s="1"/>
  <c r="F31" i="12" l="1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D22" i="7" a="1"/>
  <c r="E22" i="7" s="1"/>
  <c r="BU5" i="17" l="1"/>
  <c r="BU5" i="18"/>
  <c r="BU5" i="11"/>
  <c r="BU5" i="19"/>
  <c r="BQ5" i="19"/>
  <c r="BQ5" i="17"/>
  <c r="BQ5" i="11"/>
  <c r="BQ5" i="18"/>
  <c r="BM5" i="18"/>
  <c r="BM5" i="11"/>
  <c r="BM5" i="17"/>
  <c r="BM5" i="19"/>
  <c r="BI5" i="17"/>
  <c r="BI5" i="11"/>
  <c r="BI5" i="19"/>
  <c r="BI5" i="18"/>
  <c r="BE5" i="17"/>
  <c r="BE5" i="19"/>
  <c r="BE5" i="18"/>
  <c r="BE5" i="11"/>
  <c r="BA5" i="17"/>
  <c r="BA5" i="19"/>
  <c r="BA5" i="18"/>
  <c r="BA5" i="11"/>
  <c r="AW5" i="11"/>
  <c r="AW5" i="17"/>
  <c r="AW5" i="18"/>
  <c r="AW5" i="19"/>
  <c r="AS5" i="17"/>
  <c r="AS5" i="18"/>
  <c r="AS5" i="11"/>
  <c r="AS5" i="19"/>
  <c r="AO5" i="17"/>
  <c r="AO5" i="18"/>
  <c r="AO5" i="11"/>
  <c r="AO5" i="19"/>
  <c r="AK5" i="17"/>
  <c r="AK5" i="19"/>
  <c r="AK5" i="18"/>
  <c r="AK5" i="11"/>
  <c r="AG5" i="18"/>
  <c r="AG5" i="11"/>
  <c r="AG5" i="17"/>
  <c r="AG5" i="19"/>
  <c r="AC5" i="17"/>
  <c r="AC5" i="11"/>
  <c r="AC5" i="19"/>
  <c r="AC5" i="18"/>
  <c r="BP5" i="17"/>
  <c r="BP5" i="19"/>
  <c r="BP5" i="18"/>
  <c r="BP5" i="11"/>
  <c r="BL5" i="17"/>
  <c r="BL5" i="18"/>
  <c r="BL5" i="11"/>
  <c r="BL5" i="19"/>
  <c r="BH5" i="17"/>
  <c r="BH5" i="18"/>
  <c r="BH5" i="19"/>
  <c r="BH5" i="11"/>
  <c r="BD5" i="17"/>
  <c r="BD5" i="11"/>
  <c r="BD5" i="19"/>
  <c r="BD5" i="18"/>
  <c r="AZ5" i="18"/>
  <c r="AZ5" i="19"/>
  <c r="AZ5" i="17"/>
  <c r="AZ5" i="11"/>
  <c r="AV5" i="17"/>
  <c r="AV5" i="18"/>
  <c r="AV5" i="19"/>
  <c r="AV5" i="11"/>
  <c r="AR5" i="11"/>
  <c r="AR5" i="17"/>
  <c r="AR5" i="19"/>
  <c r="AR5" i="18"/>
  <c r="AN5" i="18"/>
  <c r="AN5" i="17"/>
  <c r="AN5" i="19"/>
  <c r="AN5" i="11"/>
  <c r="AJ5" i="17"/>
  <c r="AJ5" i="19"/>
  <c r="AJ5" i="18"/>
  <c r="AJ5" i="11"/>
  <c r="AF5" i="17"/>
  <c r="AF5" i="19"/>
  <c r="AF5" i="18"/>
  <c r="AF5" i="11"/>
  <c r="AB5" i="17"/>
  <c r="AB5" i="18"/>
  <c r="AB5" i="19"/>
  <c r="AB5" i="11"/>
  <c r="BW5" i="18"/>
  <c r="BW5" i="11"/>
  <c r="BW5" i="17"/>
  <c r="BW5" i="19"/>
  <c r="BT5" i="19"/>
  <c r="BS5" i="19"/>
  <c r="BT5" i="18"/>
  <c r="BT5" i="11"/>
  <c r="BS5" i="18"/>
  <c r="BT5" i="17"/>
  <c r="BS5" i="17"/>
  <c r="BS5" i="11"/>
  <c r="BO5" i="18"/>
  <c r="BO5" i="11"/>
  <c r="BO5" i="17"/>
  <c r="BO5" i="19"/>
  <c r="BK5" i="17"/>
  <c r="BK5" i="19"/>
  <c r="BK5" i="18"/>
  <c r="BK5" i="11"/>
  <c r="BG5" i="18"/>
  <c r="BG5" i="11"/>
  <c r="BG5" i="17"/>
  <c r="BG5" i="19"/>
  <c r="BC5" i="18"/>
  <c r="BC5" i="11"/>
  <c r="BC5" i="17"/>
  <c r="BC5" i="19"/>
  <c r="AY5" i="18"/>
  <c r="AY5" i="19"/>
  <c r="AY5" i="17"/>
  <c r="AY5" i="11"/>
  <c r="AU5" i="17"/>
  <c r="AU5" i="19"/>
  <c r="AU5" i="18"/>
  <c r="AU5" i="11"/>
  <c r="AQ5" i="18"/>
  <c r="AQ5" i="11"/>
  <c r="AQ5" i="17"/>
  <c r="AQ5" i="19"/>
  <c r="AM5" i="18"/>
  <c r="AM5" i="19"/>
  <c r="AM5" i="11"/>
  <c r="AM5" i="17"/>
  <c r="AI5" i="11"/>
  <c r="AI5" i="18"/>
  <c r="AI5" i="17"/>
  <c r="AI5" i="19"/>
  <c r="AE5" i="17"/>
  <c r="AE5" i="19"/>
  <c r="AE5" i="18"/>
  <c r="AE5" i="11"/>
  <c r="AA5" i="11"/>
  <c r="AA5" i="18"/>
  <c r="AA5" i="17"/>
  <c r="AA5" i="19"/>
  <c r="BV5" i="19"/>
  <c r="BV5" i="17"/>
  <c r="BV5" i="18"/>
  <c r="BV5" i="11"/>
  <c r="BR5" i="18"/>
  <c r="BR5" i="11"/>
  <c r="BR5" i="19"/>
  <c r="BR5" i="17"/>
  <c r="BN5" i="17"/>
  <c r="BN5" i="18"/>
  <c r="BN5" i="11"/>
  <c r="BN5" i="19"/>
  <c r="BJ5" i="18"/>
  <c r="BJ5" i="11"/>
  <c r="BJ5" i="17"/>
  <c r="BJ5" i="19"/>
  <c r="BF5" i="19"/>
  <c r="BF5" i="17"/>
  <c r="BF5" i="18"/>
  <c r="BF5" i="11"/>
  <c r="BB5" i="17"/>
  <c r="BB5" i="18"/>
  <c r="BB5" i="11"/>
  <c r="BB5" i="19"/>
  <c r="AX5" i="18"/>
  <c r="AX5" i="17"/>
  <c r="AX5" i="11"/>
  <c r="AX5" i="19"/>
  <c r="AT5" i="18"/>
  <c r="AT5" i="17"/>
  <c r="AT5" i="11"/>
  <c r="AT5" i="19"/>
  <c r="AP5" i="11"/>
  <c r="AP5" i="18"/>
  <c r="AP5" i="19"/>
  <c r="AP5" i="17"/>
  <c r="AL5" i="17"/>
  <c r="AL5" i="11"/>
  <c r="AL5" i="19"/>
  <c r="AL5" i="18"/>
  <c r="AH5" i="17"/>
  <c r="AH5" i="19"/>
  <c r="AH5" i="18"/>
  <c r="AH5" i="11"/>
  <c r="AD5" i="19"/>
  <c r="AD5" i="17"/>
  <c r="AD5" i="18"/>
  <c r="AD5" i="11"/>
  <c r="BG22" i="7"/>
  <c r="AI22" i="7"/>
  <c r="S22" i="7"/>
  <c r="H22" i="7"/>
  <c r="BD22" i="7"/>
  <c r="AN22" i="7"/>
  <c r="X22" i="7"/>
  <c r="BC22" i="7"/>
  <c r="AE22" i="7"/>
  <c r="G22" i="7"/>
  <c r="BO22" i="7"/>
  <c r="AY22" i="7"/>
  <c r="AQ22" i="7"/>
  <c r="AA22" i="7"/>
  <c r="K22" i="7"/>
  <c r="BT22" i="7"/>
  <c r="BL22" i="7"/>
  <c r="AV22" i="7"/>
  <c r="AF22" i="7"/>
  <c r="P22" i="7"/>
  <c r="BS22" i="7"/>
  <c r="BK22" i="7"/>
  <c r="AU22" i="7"/>
  <c r="AM22" i="7"/>
  <c r="W22" i="7"/>
  <c r="O22" i="7"/>
  <c r="BP22" i="7"/>
  <c r="BH22" i="7"/>
  <c r="AZ22" i="7"/>
  <c r="AR22" i="7"/>
  <c r="AJ22" i="7"/>
  <c r="AB22" i="7"/>
  <c r="T22" i="7"/>
  <c r="L22" i="7"/>
  <c r="D22" i="7"/>
  <c r="BR22" i="7"/>
  <c r="BN22" i="7"/>
  <c r="BJ22" i="7"/>
  <c r="BF22" i="7"/>
  <c r="BB22" i="7"/>
  <c r="AX22" i="7"/>
  <c r="AT22" i="7"/>
  <c r="AP22" i="7"/>
  <c r="AL22" i="7"/>
  <c r="AH22" i="7"/>
  <c r="AD22" i="7"/>
  <c r="Z22" i="7"/>
  <c r="V22" i="7"/>
  <c r="R22" i="7"/>
  <c r="N22" i="7"/>
  <c r="J22" i="7"/>
  <c r="F22" i="7"/>
  <c r="BU22" i="7"/>
  <c r="BQ22" i="7"/>
  <c r="BM22" i="7"/>
  <c r="BI22" i="7"/>
  <c r="BE22" i="7"/>
  <c r="BA22" i="7"/>
  <c r="AW22" i="7"/>
  <c r="AS22" i="7"/>
  <c r="AO22" i="7"/>
  <c r="AK22" i="7"/>
  <c r="AG22" i="7"/>
  <c r="AC22" i="7"/>
  <c r="Y22" i="7"/>
  <c r="U22" i="7"/>
  <c r="Q22" i="7"/>
  <c r="M22" i="7"/>
  <c r="I22" i="7"/>
  <c r="BW22" i="7" l="1"/>
  <c r="BX22" i="7" s="1"/>
  <c r="C22" i="7"/>
  <c r="D2" i="24" s="1"/>
  <c r="CA22" i="7"/>
  <c r="N18" i="12"/>
  <c r="Z5" i="12"/>
  <c r="Z6" i="12"/>
  <c r="Z4" i="12"/>
  <c r="Q7" i="12"/>
  <c r="T10" i="12" s="1"/>
  <c r="E90" i="6"/>
  <c r="F90" i="6"/>
  <c r="G90" i="6"/>
  <c r="H90" i="6"/>
  <c r="J90" i="6"/>
  <c r="K90" i="6"/>
  <c r="S90" i="6"/>
  <c r="T90" i="6"/>
  <c r="U90" i="6"/>
  <c r="U89" i="6"/>
  <c r="T89" i="6"/>
  <c r="S89" i="6"/>
  <c r="K89" i="6"/>
  <c r="J89" i="6"/>
  <c r="H89" i="6"/>
  <c r="G89" i="6"/>
  <c r="F89" i="6"/>
  <c r="E89" i="6"/>
  <c r="U88" i="6"/>
  <c r="T88" i="6"/>
  <c r="S88" i="6"/>
  <c r="K88" i="6"/>
  <c r="J88" i="6"/>
  <c r="H88" i="6"/>
  <c r="G88" i="6"/>
  <c r="F88" i="6"/>
  <c r="E88" i="6"/>
  <c r="U86" i="6"/>
  <c r="T86" i="6"/>
  <c r="S86" i="6"/>
  <c r="K86" i="6"/>
  <c r="J86" i="6"/>
  <c r="H86" i="6"/>
  <c r="G86" i="6"/>
  <c r="F86" i="6"/>
  <c r="E86" i="6"/>
  <c r="U85" i="6"/>
  <c r="T85" i="6"/>
  <c r="S85" i="6"/>
  <c r="K85" i="6"/>
  <c r="J85" i="6"/>
  <c r="H85" i="6"/>
  <c r="G85" i="6"/>
  <c r="F85" i="6"/>
  <c r="AY2" i="24" l="1"/>
  <c r="AK2" i="24"/>
  <c r="O2" i="24"/>
  <c r="M2" i="24"/>
  <c r="AH2" i="24"/>
  <c r="AL2" i="24"/>
  <c r="AW2" i="24"/>
  <c r="F2" i="24"/>
  <c r="T2" i="24"/>
  <c r="BB2" i="24"/>
  <c r="L2" i="24"/>
  <c r="W2" i="24"/>
  <c r="G2" i="24"/>
  <c r="BH2" i="24"/>
  <c r="BG2" i="24"/>
  <c r="BT2" i="24"/>
  <c r="BJ2" i="24"/>
  <c r="AX2" i="24"/>
  <c r="BQ2" i="24"/>
  <c r="AP2" i="24"/>
  <c r="AN2" i="24"/>
  <c r="K2" i="24"/>
  <c r="AE2" i="24"/>
  <c r="BA2" i="24"/>
  <c r="AB2" i="24"/>
  <c r="BR2" i="24"/>
  <c r="Q2" i="24"/>
  <c r="X2" i="24"/>
  <c r="Z2" i="24"/>
  <c r="AS2" i="24"/>
  <c r="R2" i="24"/>
  <c r="BO2" i="24"/>
  <c r="BS2" i="24"/>
  <c r="AA2" i="24"/>
  <c r="U2" i="24"/>
  <c r="BC2" i="24"/>
  <c r="S2" i="24"/>
  <c r="BD2" i="24"/>
  <c r="AM2" i="24"/>
  <c r="AQ2" i="24"/>
  <c r="AZ2" i="24"/>
  <c r="J2" i="24"/>
  <c r="I2" i="24"/>
  <c r="AO2" i="24"/>
  <c r="AV2" i="24"/>
  <c r="E2" i="24"/>
  <c r="AR2" i="24"/>
  <c r="BF2" i="24"/>
  <c r="AD2" i="24"/>
  <c r="BK2" i="24"/>
  <c r="V2" i="24"/>
  <c r="BM2" i="24"/>
  <c r="AG2" i="24"/>
  <c r="H2" i="24"/>
  <c r="AU2" i="24"/>
  <c r="N2" i="24"/>
  <c r="BI2" i="24"/>
  <c r="AC2" i="24"/>
  <c r="BP2" i="24"/>
  <c r="AJ2" i="24"/>
  <c r="BN2" i="24"/>
  <c r="BE2" i="24"/>
  <c r="Y2" i="24"/>
  <c r="BL2" i="24"/>
  <c r="AF2" i="24"/>
  <c r="AT2" i="24"/>
  <c r="AI2" i="24"/>
  <c r="P2" i="24"/>
  <c r="Q9" i="12"/>
  <c r="Q18" i="12" s="1"/>
  <c r="T11" i="12"/>
  <c r="U15" i="12"/>
  <c r="U9" i="12"/>
  <c r="Q10" i="12"/>
  <c r="T9" i="12"/>
  <c r="Q11" i="12" l="1"/>
  <c r="U11" i="12"/>
  <c r="U10" i="12"/>
  <c r="X8" i="12"/>
  <c r="N15" i="12"/>
  <c r="N19" i="12" s="1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I3" i="7"/>
  <c r="D2" i="7"/>
  <c r="BW2" i="7" s="1"/>
  <c r="C32" i="16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C95" i="16" s="1"/>
  <c r="C96" i="16" s="1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121" i="16" s="1"/>
  <c r="C122" i="16" s="1"/>
  <c r="C123" i="16" s="1"/>
  <c r="C124" i="16" s="1"/>
  <c r="C125" i="16" s="1"/>
  <c r="C126" i="16" s="1"/>
  <c r="C127" i="16" s="1"/>
  <c r="C128" i="16" s="1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53" i="16" s="1"/>
  <c r="C154" i="16" s="1"/>
  <c r="C155" i="16" s="1"/>
  <c r="C156" i="16" s="1"/>
  <c r="C157" i="16" s="1"/>
  <c r="C158" i="16" s="1"/>
  <c r="C159" i="16" s="1"/>
  <c r="C32" i="15"/>
  <c r="C33" i="15" s="1"/>
  <c r="C34" i="15" s="1"/>
  <c r="C35" i="15" s="1"/>
  <c r="C36" i="15" s="1"/>
  <c r="C37" i="15" s="1"/>
  <c r="C38" i="15" s="1"/>
  <c r="C39" i="15" s="1"/>
  <c r="C40" i="15" s="1"/>
  <c r="C41" i="15" s="1"/>
  <c r="C42" i="15" s="1"/>
  <c r="C43" i="15" s="1"/>
  <c r="C44" i="15" s="1"/>
  <c r="C45" i="15" s="1"/>
  <c r="C46" i="15" s="1"/>
  <c r="C47" i="15" s="1"/>
  <c r="C48" i="15" s="1"/>
  <c r="C49" i="15" s="1"/>
  <c r="C50" i="15" s="1"/>
  <c r="C51" i="15" s="1"/>
  <c r="C52" i="15" s="1"/>
  <c r="C53" i="15" s="1"/>
  <c r="C54" i="15" s="1"/>
  <c r="C55" i="15" s="1"/>
  <c r="C56" i="15" s="1"/>
  <c r="C57" i="15" s="1"/>
  <c r="C58" i="15" s="1"/>
  <c r="C59" i="15" s="1"/>
  <c r="C60" i="15" s="1"/>
  <c r="C61" i="15" s="1"/>
  <c r="C62" i="15" s="1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C95" i="15" s="1"/>
  <c r="C96" i="15" s="1"/>
  <c r="C97" i="15" s="1"/>
  <c r="C98" i="15" s="1"/>
  <c r="C99" i="15" s="1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19" i="15" s="1"/>
  <c r="C120" i="15" s="1"/>
  <c r="C121" i="15" s="1"/>
  <c r="C122" i="15" s="1"/>
  <c r="C123" i="15" s="1"/>
  <c r="C124" i="15" s="1"/>
  <c r="C125" i="15" s="1"/>
  <c r="C126" i="15" s="1"/>
  <c r="C127" i="15" s="1"/>
  <c r="C128" i="15" s="1"/>
  <c r="C129" i="15" s="1"/>
  <c r="C130" i="15" s="1"/>
  <c r="C131" i="15" s="1"/>
  <c r="C132" i="15" s="1"/>
  <c r="C133" i="15" s="1"/>
  <c r="C134" i="15" s="1"/>
  <c r="C135" i="15" s="1"/>
  <c r="C136" i="15" s="1"/>
  <c r="C137" i="15" s="1"/>
  <c r="C138" i="15" s="1"/>
  <c r="C139" i="15" s="1"/>
  <c r="C140" i="15" s="1"/>
  <c r="C141" i="15" s="1"/>
  <c r="C142" i="15" s="1"/>
  <c r="C143" i="15" s="1"/>
  <c r="C144" i="15" s="1"/>
  <c r="C145" i="15" s="1"/>
  <c r="C146" i="15" s="1"/>
  <c r="C147" i="15" s="1"/>
  <c r="C148" i="15" s="1"/>
  <c r="C149" i="15" s="1"/>
  <c r="C150" i="15" s="1"/>
  <c r="C151" i="15" s="1"/>
  <c r="C152" i="15" s="1"/>
  <c r="C153" i="15" s="1"/>
  <c r="C154" i="15" s="1"/>
  <c r="C155" i="15" s="1"/>
  <c r="C156" i="15" s="1"/>
  <c r="C157" i="15" s="1"/>
  <c r="C158" i="15" s="1"/>
  <c r="C159" i="15" s="1"/>
  <c r="C32" i="14"/>
  <c r="C32" i="9"/>
  <c r="B22" i="7"/>
  <c r="U25" i="9"/>
  <c r="U25" i="16" s="1"/>
  <c r="T25" i="9"/>
  <c r="T25" i="16" s="1"/>
  <c r="L25" i="9"/>
  <c r="L25" i="16" s="1"/>
  <c r="K25" i="9"/>
  <c r="K25" i="16" s="1"/>
  <c r="I25" i="9"/>
  <c r="I25" i="15" s="1"/>
  <c r="H25" i="9"/>
  <c r="H25" i="14" s="1"/>
  <c r="G25" i="9"/>
  <c r="G25" i="14" s="1"/>
  <c r="F25" i="9"/>
  <c r="F25" i="15" s="1"/>
  <c r="U24" i="9"/>
  <c r="U24" i="16" s="1"/>
  <c r="T24" i="9"/>
  <c r="T24" i="16" s="1"/>
  <c r="L24" i="9"/>
  <c r="L24" i="15" s="1"/>
  <c r="K24" i="9"/>
  <c r="I24" i="9"/>
  <c r="I24" i="14" s="1"/>
  <c r="H24" i="9"/>
  <c r="H24" i="15" s="1"/>
  <c r="G24" i="9"/>
  <c r="G24" i="16" s="1"/>
  <c r="F24" i="9"/>
  <c r="F24" i="15" s="1"/>
  <c r="U23" i="9"/>
  <c r="U23" i="15" s="1"/>
  <c r="T23" i="9"/>
  <c r="T23" i="15" s="1"/>
  <c r="L23" i="9"/>
  <c r="L23" i="15" s="1"/>
  <c r="K23" i="9"/>
  <c r="K23" i="15" s="1"/>
  <c r="I23" i="9"/>
  <c r="I23" i="15" s="1"/>
  <c r="H23" i="9"/>
  <c r="G23" i="9"/>
  <c r="G23" i="15" s="1"/>
  <c r="F23" i="9"/>
  <c r="U22" i="9"/>
  <c r="T22" i="9"/>
  <c r="L22" i="9"/>
  <c r="K22" i="9"/>
  <c r="I22" i="9"/>
  <c r="H22" i="9"/>
  <c r="G22" i="9"/>
  <c r="F22" i="9"/>
  <c r="U26" i="16"/>
  <c r="T26" i="16"/>
  <c r="L26" i="16"/>
  <c r="K26" i="16"/>
  <c r="I26" i="16"/>
  <c r="H26" i="16"/>
  <c r="G26" i="16"/>
  <c r="U26" i="15"/>
  <c r="T26" i="15"/>
  <c r="L26" i="15"/>
  <c r="K26" i="15"/>
  <c r="I26" i="15"/>
  <c r="H26" i="15"/>
  <c r="G26" i="15"/>
  <c r="G26" i="14"/>
  <c r="H26" i="14"/>
  <c r="I26" i="14"/>
  <c r="K26" i="14"/>
  <c r="L26" i="14"/>
  <c r="T26" i="14"/>
  <c r="U26" i="14"/>
  <c r="L25" i="14" l="1"/>
  <c r="G5" i="19"/>
  <c r="G5" i="18"/>
  <c r="G5" i="11"/>
  <c r="K5" i="18"/>
  <c r="K5" i="11"/>
  <c r="K5" i="19"/>
  <c r="O5" i="11"/>
  <c r="O5" i="19"/>
  <c r="O5" i="18"/>
  <c r="S5" i="11"/>
  <c r="S5" i="18"/>
  <c r="S5" i="19"/>
  <c r="W5" i="18"/>
  <c r="W5" i="11"/>
  <c r="W5" i="19"/>
  <c r="H5" i="19"/>
  <c r="H5" i="11"/>
  <c r="H5" i="18"/>
  <c r="P5" i="11"/>
  <c r="P5" i="19"/>
  <c r="P5" i="18"/>
  <c r="X5" i="11"/>
  <c r="X5" i="18"/>
  <c r="X5" i="19"/>
  <c r="L5" i="18"/>
  <c r="L5" i="11"/>
  <c r="L5" i="19"/>
  <c r="T5" i="19"/>
  <c r="T5" i="18"/>
  <c r="T5" i="11"/>
  <c r="I5" i="18"/>
  <c r="I5" i="11"/>
  <c r="I5" i="19"/>
  <c r="M5" i="18"/>
  <c r="M5" i="11"/>
  <c r="M5" i="19"/>
  <c r="Q5" i="18"/>
  <c r="Q5" i="19"/>
  <c r="Q5" i="11"/>
  <c r="U5" i="19"/>
  <c r="U5" i="18"/>
  <c r="U5" i="11"/>
  <c r="Y5" i="19"/>
  <c r="Y5" i="11"/>
  <c r="Y5" i="18"/>
  <c r="F5" i="18"/>
  <c r="F5" i="19"/>
  <c r="F5" i="11"/>
  <c r="J5" i="11"/>
  <c r="J5" i="19"/>
  <c r="J5" i="18"/>
  <c r="N5" i="18"/>
  <c r="N5" i="11"/>
  <c r="N5" i="19"/>
  <c r="R5" i="11"/>
  <c r="R5" i="19"/>
  <c r="R5" i="18"/>
  <c r="V5" i="18"/>
  <c r="V5" i="19"/>
  <c r="V5" i="11"/>
  <c r="Z5" i="19"/>
  <c r="Z5" i="18"/>
  <c r="Z5" i="11"/>
  <c r="K24" i="16"/>
  <c r="K24" i="15"/>
  <c r="T23" i="16"/>
  <c r="F23" i="15"/>
  <c r="C33" i="14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48" i="14" s="1"/>
  <c r="C49" i="14" s="1"/>
  <c r="C50" i="14" s="1"/>
  <c r="C51" i="14" s="1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C95" i="14" s="1"/>
  <c r="C96" i="14" s="1"/>
  <c r="C97" i="14" s="1"/>
  <c r="C98" i="14" s="1"/>
  <c r="C99" i="14" s="1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19" i="14" s="1"/>
  <c r="C120" i="14" s="1"/>
  <c r="C121" i="14" s="1"/>
  <c r="C122" i="14" s="1"/>
  <c r="C123" i="14" s="1"/>
  <c r="C124" i="14" s="1"/>
  <c r="C125" i="14" s="1"/>
  <c r="C126" i="14" s="1"/>
  <c r="C127" i="14" s="1"/>
  <c r="C128" i="14" s="1"/>
  <c r="C129" i="14" s="1"/>
  <c r="C130" i="14" s="1"/>
  <c r="C131" i="14" s="1"/>
  <c r="C132" i="14" s="1"/>
  <c r="C133" i="14" s="1"/>
  <c r="C134" i="14" s="1"/>
  <c r="C135" i="14" s="1"/>
  <c r="C136" i="14" s="1"/>
  <c r="C137" i="14" s="1"/>
  <c r="C138" i="14" s="1"/>
  <c r="C139" i="14" s="1"/>
  <c r="C140" i="14" s="1"/>
  <c r="C141" i="14" s="1"/>
  <c r="C142" i="14" s="1"/>
  <c r="C143" i="14" s="1"/>
  <c r="C144" i="14" s="1"/>
  <c r="C145" i="14" s="1"/>
  <c r="C146" i="14" s="1"/>
  <c r="C147" i="14" s="1"/>
  <c r="C148" i="14" s="1"/>
  <c r="C149" i="14" s="1"/>
  <c r="C150" i="14" s="1"/>
  <c r="C151" i="14" s="1"/>
  <c r="C152" i="14" s="1"/>
  <c r="C153" i="14" s="1"/>
  <c r="C154" i="14" s="1"/>
  <c r="C155" i="14" s="1"/>
  <c r="C156" i="14" s="1"/>
  <c r="C157" i="14" s="1"/>
  <c r="C158" i="14" s="1"/>
  <c r="C159" i="14" s="1"/>
  <c r="F22" i="15"/>
  <c r="T22" i="15"/>
  <c r="G22" i="16"/>
  <c r="K22" i="16"/>
  <c r="U22" i="16"/>
  <c r="H22" i="14"/>
  <c r="L22" i="16"/>
  <c r="I22" i="16"/>
  <c r="G24" i="15"/>
  <c r="T23" i="14"/>
  <c r="L25" i="15"/>
  <c r="F23" i="16"/>
  <c r="T12" i="12"/>
  <c r="U24" i="14"/>
  <c r="U24" i="15"/>
  <c r="H25" i="16"/>
  <c r="K24" i="14"/>
  <c r="H25" i="15"/>
  <c r="I22" i="15"/>
  <c r="F24" i="16"/>
  <c r="G25" i="16"/>
  <c r="F24" i="14"/>
  <c r="B2" i="24"/>
  <c r="T25" i="14"/>
  <c r="G22" i="15"/>
  <c r="L22" i="15"/>
  <c r="F23" i="14"/>
  <c r="K25" i="15"/>
  <c r="K25" i="14"/>
  <c r="I24" i="15"/>
  <c r="G24" i="14"/>
  <c r="U25" i="14"/>
  <c r="T24" i="14"/>
  <c r="L22" i="14"/>
  <c r="I23" i="16"/>
  <c r="I23" i="14"/>
  <c r="G25" i="15"/>
  <c r="U25" i="15"/>
  <c r="T24" i="15"/>
  <c r="T25" i="15"/>
  <c r="K22" i="15"/>
  <c r="I22" i="14"/>
  <c r="H22" i="15"/>
  <c r="H22" i="16"/>
  <c r="F22" i="14"/>
  <c r="U23" i="14"/>
  <c r="U22" i="15"/>
  <c r="F22" i="16"/>
  <c r="G23" i="14"/>
  <c r="H23" i="15"/>
  <c r="K23" i="14"/>
  <c r="H24" i="14"/>
  <c r="G23" i="16"/>
  <c r="U23" i="16"/>
  <c r="L24" i="16"/>
  <c r="I25" i="16"/>
  <c r="F25" i="14"/>
  <c r="I25" i="14"/>
  <c r="U22" i="14"/>
  <c r="K22" i="14"/>
  <c r="G22" i="14"/>
  <c r="H23" i="16"/>
  <c r="L23" i="16"/>
  <c r="I24" i="16"/>
  <c r="F25" i="16"/>
  <c r="L24" i="14"/>
  <c r="T22" i="16"/>
  <c r="K23" i="16"/>
  <c r="H24" i="16"/>
  <c r="L23" i="14"/>
  <c r="H23" i="14"/>
  <c r="T22" i="14"/>
  <c r="B132" i="20"/>
  <c r="C132" i="20"/>
  <c r="D132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T132" i="20"/>
  <c r="U132" i="20"/>
  <c r="V132" i="20"/>
  <c r="W132" i="20"/>
  <c r="C33" i="9"/>
  <c r="A3" i="24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H3" i="7"/>
  <c r="D3" i="7"/>
  <c r="E3" i="7"/>
  <c r="F3" i="7"/>
  <c r="G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A4" i="20"/>
  <c r="A10" i="19"/>
  <c r="A10" i="18"/>
  <c r="A10" i="17"/>
  <c r="B14" i="7"/>
  <c r="E155" i="7"/>
  <c r="F155" i="7"/>
  <c r="G155" i="7"/>
  <c r="H155" i="7"/>
  <c r="I155" i="7"/>
  <c r="A23" i="7"/>
  <c r="A5" i="20" s="1"/>
  <c r="BW3" i="7" l="1"/>
  <c r="B32" i="9"/>
  <c r="B32" i="15"/>
  <c r="B32" i="16"/>
  <c r="B32" i="14"/>
  <c r="C34" i="9"/>
  <c r="A33" i="15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33" i="14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33" i="16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33" i="9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24" i="7"/>
  <c r="O32" i="9" l="1"/>
  <c r="O32" i="14" s="1"/>
  <c r="O32" i="15" s="1"/>
  <c r="O32" i="16" s="1"/>
  <c r="R32" i="9"/>
  <c r="R32" i="14" s="1"/>
  <c r="R32" i="15" s="1"/>
  <c r="R32" i="16" s="1"/>
  <c r="Q32" i="9"/>
  <c r="Q32" i="14" s="1"/>
  <c r="Q32" i="15" s="1"/>
  <c r="Q32" i="16" s="1"/>
  <c r="P32" i="9"/>
  <c r="P32" i="14" s="1"/>
  <c r="P32" i="15" s="1"/>
  <c r="P32" i="16" s="1"/>
  <c r="K32" i="9"/>
  <c r="M32" i="9"/>
  <c r="M32" i="14" s="1"/>
  <c r="M32" i="15" s="1"/>
  <c r="M32" i="16" s="1"/>
  <c r="A12" i="18"/>
  <c r="A11" i="18"/>
  <c r="U12" i="12"/>
  <c r="U14" i="12" s="1"/>
  <c r="V12" i="12" s="1"/>
  <c r="A11" i="19"/>
  <c r="A11" i="11"/>
  <c r="A11" i="17"/>
  <c r="A13" i="18"/>
  <c r="A12" i="17"/>
  <c r="C35" i="9"/>
  <c r="A12" i="19"/>
  <c r="A12" i="11"/>
  <c r="A13" i="11"/>
  <c r="A14" i="19"/>
  <c r="A13" i="19"/>
  <c r="A13" i="17"/>
  <c r="A25" i="7"/>
  <c r="A6" i="20"/>
  <c r="Z9" i="12" l="1"/>
  <c r="Z11" i="12" s="1"/>
  <c r="C36" i="9"/>
  <c r="A14" i="18"/>
  <c r="A15" i="17"/>
  <c r="A14" i="17"/>
  <c r="A14" i="11"/>
  <c r="A26" i="7"/>
  <c r="A7" i="20"/>
  <c r="C37" i="9" l="1"/>
  <c r="A15" i="19"/>
  <c r="A15" i="18"/>
  <c r="A15" i="11"/>
  <c r="A8" i="20"/>
  <c r="A27" i="7"/>
  <c r="A16" i="17"/>
  <c r="A16" i="19"/>
  <c r="A16" i="18"/>
  <c r="A16" i="11"/>
  <c r="C38" i="9" l="1"/>
  <c r="A28" i="7"/>
  <c r="A9" i="20"/>
  <c r="A17" i="17"/>
  <c r="A17" i="11"/>
  <c r="A17" i="19"/>
  <c r="A17" i="18"/>
  <c r="C39" i="9" l="1"/>
  <c r="A18" i="19"/>
  <c r="A18" i="11"/>
  <c r="A18" i="17"/>
  <c r="A18" i="18"/>
  <c r="A10" i="20"/>
  <c r="A29" i="7"/>
  <c r="C40" i="9" l="1"/>
  <c r="A19" i="17"/>
  <c r="A19" i="11"/>
  <c r="A19" i="19"/>
  <c r="A19" i="18"/>
  <c r="A30" i="7"/>
  <c r="A11" i="20"/>
  <c r="C41" i="9" l="1"/>
  <c r="C2" i="24"/>
  <c r="BU2" i="24" s="1"/>
  <c r="A31" i="7"/>
  <c r="A12" i="20"/>
  <c r="F26" i="16"/>
  <c r="A20" i="11"/>
  <c r="A20" i="19"/>
  <c r="A20" i="18"/>
  <c r="A20" i="17"/>
  <c r="AR32" i="9" l="1"/>
  <c r="AR32" i="14" s="1"/>
  <c r="AR32" i="15" s="1"/>
  <c r="AR32" i="16" s="1"/>
  <c r="AQ32" i="9"/>
  <c r="AQ32" i="14" s="1"/>
  <c r="AQ32" i="15" s="1"/>
  <c r="AQ32" i="16" s="1"/>
  <c r="I32" i="9"/>
  <c r="I32" i="14" s="1"/>
  <c r="G32" i="9"/>
  <c r="G32" i="14" s="1"/>
  <c r="F32" i="9"/>
  <c r="AP32" i="9"/>
  <c r="AP32" i="14" s="1"/>
  <c r="AP32" i="15" s="1"/>
  <c r="AP32" i="16" s="1"/>
  <c r="T32" i="9"/>
  <c r="T32" i="14" s="1"/>
  <c r="T32" i="15" s="1"/>
  <c r="T32" i="16" s="1"/>
  <c r="AJ32" i="9"/>
  <c r="AJ32" i="14" s="1"/>
  <c r="AJ32" i="15" s="1"/>
  <c r="AJ32" i="16" s="1"/>
  <c r="AA32" i="9"/>
  <c r="AA32" i="14" s="1"/>
  <c r="AA32" i="15" s="1"/>
  <c r="AA32" i="16" s="1"/>
  <c r="AE32" i="9"/>
  <c r="AE32" i="14" s="1"/>
  <c r="AE32" i="15" s="1"/>
  <c r="AE32" i="16" s="1"/>
  <c r="AB32" i="9"/>
  <c r="AB32" i="14" s="1"/>
  <c r="AB32" i="15" s="1"/>
  <c r="AB32" i="16" s="1"/>
  <c r="AC32" i="9"/>
  <c r="AC32" i="14" s="1"/>
  <c r="AC32" i="15" s="1"/>
  <c r="AC32" i="16" s="1"/>
  <c r="AK32" i="9"/>
  <c r="AK32" i="14" s="1"/>
  <c r="AK32" i="15" s="1"/>
  <c r="AK32" i="16" s="1"/>
  <c r="AG32" i="9"/>
  <c r="AG32" i="14" s="1"/>
  <c r="AG32" i="15" s="1"/>
  <c r="AG32" i="16" s="1"/>
  <c r="AH32" i="9"/>
  <c r="AH32" i="14" s="1"/>
  <c r="AH32" i="15" s="1"/>
  <c r="AH32" i="16" s="1"/>
  <c r="AN32" i="9"/>
  <c r="AN32" i="14" s="1"/>
  <c r="AN32" i="15" s="1"/>
  <c r="AN32" i="16" s="1"/>
  <c r="AO32" i="9"/>
  <c r="AO32" i="14" s="1"/>
  <c r="AO32" i="15" s="1"/>
  <c r="AO32" i="16" s="1"/>
  <c r="AL32" i="9"/>
  <c r="AL32" i="14" s="1"/>
  <c r="AL32" i="15" s="1"/>
  <c r="AL32" i="16" s="1"/>
  <c r="V32" i="9"/>
  <c r="V32" i="14" s="1"/>
  <c r="V32" i="15" s="1"/>
  <c r="V32" i="16" s="1"/>
  <c r="X32" i="9"/>
  <c r="X32" i="14" s="1"/>
  <c r="X32" i="15" s="1"/>
  <c r="X32" i="16" s="1"/>
  <c r="Y32" i="9"/>
  <c r="Y32" i="14" s="1"/>
  <c r="Y32" i="15" s="1"/>
  <c r="Y32" i="16" s="1"/>
  <c r="W32" i="9"/>
  <c r="W32" i="14" s="1"/>
  <c r="W32" i="15" s="1"/>
  <c r="W32" i="16" s="1"/>
  <c r="Z32" i="9"/>
  <c r="Z32" i="14" s="1"/>
  <c r="Z32" i="15" s="1"/>
  <c r="Z32" i="16" s="1"/>
  <c r="AD32" i="9"/>
  <c r="AD32" i="14" s="1"/>
  <c r="AD32" i="15" s="1"/>
  <c r="AD32" i="16" s="1"/>
  <c r="AI32" i="9"/>
  <c r="AI32" i="14" s="1"/>
  <c r="AI32" i="15" s="1"/>
  <c r="AI32" i="16" s="1"/>
  <c r="K32" i="14"/>
  <c r="U32" i="9"/>
  <c r="U32" i="14" s="1"/>
  <c r="L32" i="9"/>
  <c r="L32" i="14" s="1"/>
  <c r="D32" i="14"/>
  <c r="D32" i="16"/>
  <c r="D32" i="15"/>
  <c r="D32" i="9"/>
  <c r="H32" i="9"/>
  <c r="C42" i="9"/>
  <c r="F26" i="14"/>
  <c r="F26" i="15"/>
  <c r="A21" i="17"/>
  <c r="A21" i="11"/>
  <c r="A21" i="19"/>
  <c r="A21" i="18"/>
  <c r="A32" i="7"/>
  <c r="A13" i="20"/>
  <c r="Y10" i="11" l="1"/>
  <c r="S10" i="11"/>
  <c r="F32" i="14"/>
  <c r="BQ10" i="11"/>
  <c r="BU10" i="11"/>
  <c r="BW10" i="11"/>
  <c r="BR10" i="11"/>
  <c r="BT10" i="11"/>
  <c r="BV10" i="11"/>
  <c r="BS10" i="11"/>
  <c r="AA10" i="11"/>
  <c r="BL10" i="11"/>
  <c r="BA10" i="11"/>
  <c r="AP10" i="11"/>
  <c r="AL10" i="11"/>
  <c r="AE10" i="11"/>
  <c r="AU10" i="11"/>
  <c r="BK10" i="11"/>
  <c r="AJ10" i="11"/>
  <c r="AZ10" i="11"/>
  <c r="BP10" i="11"/>
  <c r="AO10" i="11"/>
  <c r="BE10" i="11"/>
  <c r="AT10" i="11"/>
  <c r="BN10" i="11"/>
  <c r="AI10" i="11"/>
  <c r="AY10" i="11"/>
  <c r="BO10" i="11"/>
  <c r="AN10" i="11"/>
  <c r="BD10" i="11"/>
  <c r="AC10" i="11"/>
  <c r="AS10" i="11"/>
  <c r="BI10" i="11"/>
  <c r="BJ10" i="11"/>
  <c r="AM10" i="11"/>
  <c r="BC10" i="11"/>
  <c r="AB10" i="11"/>
  <c r="AR10" i="11"/>
  <c r="BH10" i="11"/>
  <c r="AG10" i="11"/>
  <c r="AW10" i="11"/>
  <c r="BM10" i="11"/>
  <c r="AH10" i="11"/>
  <c r="BB10" i="11"/>
  <c r="AQ10" i="11"/>
  <c r="BG10" i="11"/>
  <c r="AF10" i="11"/>
  <c r="AV10" i="11"/>
  <c r="AK10" i="11"/>
  <c r="AD10" i="11"/>
  <c r="AX10" i="11"/>
  <c r="BF10" i="11"/>
  <c r="H32" i="14"/>
  <c r="H10" i="11"/>
  <c r="G10" i="11"/>
  <c r="I10" i="11"/>
  <c r="K10" i="11"/>
  <c r="F10" i="11"/>
  <c r="J10" i="11"/>
  <c r="U32" i="15"/>
  <c r="U32" i="16" s="1"/>
  <c r="K32" i="15"/>
  <c r="K32" i="16" s="1"/>
  <c r="G32" i="15"/>
  <c r="G32" i="16" s="1"/>
  <c r="I32" i="15"/>
  <c r="I32" i="16" s="1"/>
  <c r="L32" i="15"/>
  <c r="L32" i="16" s="1"/>
  <c r="C43" i="9"/>
  <c r="BV2" i="24"/>
  <c r="A33" i="7"/>
  <c r="A14" i="20"/>
  <c r="A22" i="17"/>
  <c r="A22" i="18"/>
  <c r="A22" i="19"/>
  <c r="A22" i="11"/>
  <c r="BH10" i="17" l="1"/>
  <c r="AG10" i="17"/>
  <c r="AH10" i="17"/>
  <c r="AF10" i="17"/>
  <c r="AP10" i="17"/>
  <c r="AS10" i="17"/>
  <c r="AR10" i="17"/>
  <c r="AQ10" i="17"/>
  <c r="BK10" i="17"/>
  <c r="BV10" i="17"/>
  <c r="BS10" i="17"/>
  <c r="AL10" i="17"/>
  <c r="AO10" i="17"/>
  <c r="AJ10" i="17"/>
  <c r="AM10" i="17"/>
  <c r="BW10" i="17"/>
  <c r="BU10" i="17"/>
  <c r="AI10" i="17"/>
  <c r="BE10" i="17"/>
  <c r="AD10" i="17"/>
  <c r="AC10" i="17"/>
  <c r="AB10" i="17"/>
  <c r="AA10" i="17"/>
  <c r="AY10" i="17"/>
  <c r="BP10" i="17"/>
  <c r="H32" i="15"/>
  <c r="H32" i="16" s="1"/>
  <c r="AT10" i="17"/>
  <c r="AK10" i="17"/>
  <c r="AN10" i="17"/>
  <c r="AU10" i="17"/>
  <c r="AE10" i="17"/>
  <c r="BG10" i="17"/>
  <c r="BN10" i="17"/>
  <c r="BO10" i="17"/>
  <c r="BJ10" i="17"/>
  <c r="AZ10" i="17"/>
  <c r="AX10" i="17"/>
  <c r="BI10" i="17"/>
  <c r="BT10" i="17"/>
  <c r="BD10" i="17"/>
  <c r="BF10" i="17"/>
  <c r="BQ10" i="17"/>
  <c r="BA10" i="17"/>
  <c r="BL10" i="17"/>
  <c r="AV10" i="17"/>
  <c r="BC10" i="17"/>
  <c r="BR10" i="17"/>
  <c r="BB10" i="17"/>
  <c r="BM10" i="17"/>
  <c r="AW10" i="17"/>
  <c r="Z10" i="17"/>
  <c r="L10" i="17"/>
  <c r="K10" i="17"/>
  <c r="F10" i="17"/>
  <c r="I10" i="17"/>
  <c r="O10" i="17"/>
  <c r="J10" i="17"/>
  <c r="N10" i="17"/>
  <c r="X10" i="17"/>
  <c r="F32" i="15"/>
  <c r="S10" i="17"/>
  <c r="M10" i="17"/>
  <c r="R10" i="17"/>
  <c r="T10" i="17"/>
  <c r="W10" i="17"/>
  <c r="Q10" i="17"/>
  <c r="Y10" i="17"/>
  <c r="G10" i="17"/>
  <c r="V10" i="17"/>
  <c r="H10" i="17"/>
  <c r="U10" i="17"/>
  <c r="P10" i="17"/>
  <c r="C44" i="9"/>
  <c r="A23" i="17"/>
  <c r="A23" i="11"/>
  <c r="A23" i="19"/>
  <c r="A23" i="18"/>
  <c r="A34" i="7"/>
  <c r="A15" i="20"/>
  <c r="F32" i="16" l="1"/>
  <c r="K10" i="19" s="1"/>
  <c r="AA10" i="18"/>
  <c r="AE10" i="18"/>
  <c r="AI10" i="18"/>
  <c r="AM10" i="18"/>
  <c r="AQ10" i="18"/>
  <c r="AU10" i="18"/>
  <c r="AY10" i="18"/>
  <c r="BC10" i="18"/>
  <c r="BG10" i="18"/>
  <c r="BK10" i="18"/>
  <c r="BO10" i="18"/>
  <c r="BS10" i="18"/>
  <c r="BW10" i="18"/>
  <c r="AB10" i="18"/>
  <c r="AF10" i="18"/>
  <c r="AJ10" i="18"/>
  <c r="AN10" i="18"/>
  <c r="AR10" i="18"/>
  <c r="AV10" i="18"/>
  <c r="AZ10" i="18"/>
  <c r="BD10" i="18"/>
  <c r="BH10" i="18"/>
  <c r="BL10" i="18"/>
  <c r="BP10" i="18"/>
  <c r="BT10" i="18"/>
  <c r="AC10" i="18"/>
  <c r="AG10" i="18"/>
  <c r="AK10" i="18"/>
  <c r="AO10" i="18"/>
  <c r="AS10" i="18"/>
  <c r="AW10" i="18"/>
  <c r="BA10" i="18"/>
  <c r="BE10" i="18"/>
  <c r="BI10" i="18"/>
  <c r="BM10" i="18"/>
  <c r="BQ10" i="18"/>
  <c r="BU10" i="18"/>
  <c r="AD10" i="18"/>
  <c r="AT10" i="18"/>
  <c r="BJ10" i="18"/>
  <c r="AH10" i="18"/>
  <c r="AX10" i="18"/>
  <c r="BN10" i="18"/>
  <c r="AL10" i="18"/>
  <c r="BB10" i="18"/>
  <c r="BR10" i="18"/>
  <c r="AP10" i="18"/>
  <c r="BF10" i="18"/>
  <c r="BV10" i="18"/>
  <c r="J10" i="18"/>
  <c r="R10" i="18"/>
  <c r="X10" i="18"/>
  <c r="H10" i="18"/>
  <c r="T10" i="18"/>
  <c r="K10" i="18"/>
  <c r="M10" i="18"/>
  <c r="O10" i="18"/>
  <c r="F10" i="18"/>
  <c r="W10" i="18"/>
  <c r="V10" i="18"/>
  <c r="G10" i="18"/>
  <c r="Z10" i="18"/>
  <c r="Y10" i="18"/>
  <c r="N10" i="18"/>
  <c r="P10" i="18"/>
  <c r="I10" i="18"/>
  <c r="U10" i="18"/>
  <c r="Q10" i="18"/>
  <c r="S10" i="18"/>
  <c r="L10" i="18"/>
  <c r="C45" i="9"/>
  <c r="A35" i="7"/>
  <c r="A16" i="20"/>
  <c r="A24" i="11"/>
  <c r="A24" i="19"/>
  <c r="A24" i="18"/>
  <c r="A24" i="17"/>
  <c r="B10" i="18" l="1"/>
  <c r="P10" i="19"/>
  <c r="Q10" i="19"/>
  <c r="X10" i="19"/>
  <c r="O10" i="19"/>
  <c r="Z10" i="19"/>
  <c r="H10" i="19"/>
  <c r="V10" i="19"/>
  <c r="F10" i="19"/>
  <c r="M10" i="19"/>
  <c r="AA10" i="19"/>
  <c r="X4" i="20" s="1"/>
  <c r="AE10" i="19"/>
  <c r="AB4" i="20" s="1"/>
  <c r="AC23" i="7" s="1"/>
  <c r="AI10" i="19"/>
  <c r="AF4" i="20" s="1"/>
  <c r="AG23" i="7" s="1"/>
  <c r="AM10" i="19"/>
  <c r="AJ4" i="20" s="1"/>
  <c r="AK23" i="7" s="1"/>
  <c r="AQ10" i="19"/>
  <c r="AN4" i="20" s="1"/>
  <c r="AO23" i="7" s="1"/>
  <c r="AU10" i="19"/>
  <c r="AR4" i="20" s="1"/>
  <c r="AS23" i="7" s="1"/>
  <c r="AY10" i="19"/>
  <c r="AV4" i="20" s="1"/>
  <c r="AW23" i="7" s="1"/>
  <c r="BC10" i="19"/>
  <c r="AZ4" i="20" s="1"/>
  <c r="BA23" i="7" s="1"/>
  <c r="BG10" i="19"/>
  <c r="BD4" i="20" s="1"/>
  <c r="BE23" i="7" s="1"/>
  <c r="BK10" i="19"/>
  <c r="BH4" i="20" s="1"/>
  <c r="BI23" i="7" s="1"/>
  <c r="BO10" i="19"/>
  <c r="BL4" i="20" s="1"/>
  <c r="BM23" i="7" s="1"/>
  <c r="BS10" i="19"/>
  <c r="BP4" i="20" s="1"/>
  <c r="BQ23" i="7" s="1"/>
  <c r="BW10" i="19"/>
  <c r="BT4" i="20" s="1"/>
  <c r="BU23" i="7" s="1"/>
  <c r="AB10" i="19"/>
  <c r="Y4" i="20" s="1"/>
  <c r="AF10" i="19"/>
  <c r="AC4" i="20" s="1"/>
  <c r="AD23" i="7" s="1"/>
  <c r="AJ10" i="19"/>
  <c r="AG4" i="20" s="1"/>
  <c r="AH23" i="7" s="1"/>
  <c r="AN10" i="19"/>
  <c r="AK4" i="20" s="1"/>
  <c r="AL23" i="7" s="1"/>
  <c r="AR10" i="19"/>
  <c r="AO4" i="20" s="1"/>
  <c r="AP23" i="7" s="1"/>
  <c r="AV10" i="19"/>
  <c r="AS4" i="20" s="1"/>
  <c r="AT23" i="7" s="1"/>
  <c r="AZ10" i="19"/>
  <c r="AW4" i="20" s="1"/>
  <c r="AX23" i="7" s="1"/>
  <c r="BD10" i="19"/>
  <c r="BA4" i="20" s="1"/>
  <c r="BB23" i="7" s="1"/>
  <c r="BH10" i="19"/>
  <c r="BE4" i="20" s="1"/>
  <c r="BF23" i="7" s="1"/>
  <c r="BL10" i="19"/>
  <c r="BI4" i="20" s="1"/>
  <c r="BJ23" i="7" s="1"/>
  <c r="BP10" i="19"/>
  <c r="BM4" i="20" s="1"/>
  <c r="BN23" i="7" s="1"/>
  <c r="BT10" i="19"/>
  <c r="BQ4" i="20" s="1"/>
  <c r="BR23" i="7" s="1"/>
  <c r="AC10" i="19"/>
  <c r="Z4" i="20" s="1"/>
  <c r="AA23" i="7" s="1"/>
  <c r="AG10" i="19"/>
  <c r="AD4" i="20" s="1"/>
  <c r="AE23" i="7" s="1"/>
  <c r="AK10" i="19"/>
  <c r="AH4" i="20" s="1"/>
  <c r="AI23" i="7" s="1"/>
  <c r="AO10" i="19"/>
  <c r="AL4" i="20" s="1"/>
  <c r="AM23" i="7" s="1"/>
  <c r="AS10" i="19"/>
  <c r="AP4" i="20" s="1"/>
  <c r="AQ23" i="7" s="1"/>
  <c r="AW10" i="19"/>
  <c r="AT4" i="20" s="1"/>
  <c r="AU23" i="7" s="1"/>
  <c r="BA10" i="19"/>
  <c r="AX4" i="20" s="1"/>
  <c r="AY23" i="7" s="1"/>
  <c r="BE10" i="19"/>
  <c r="BB4" i="20" s="1"/>
  <c r="BC23" i="7" s="1"/>
  <c r="BI10" i="19"/>
  <c r="BF4" i="20" s="1"/>
  <c r="BG23" i="7" s="1"/>
  <c r="BM10" i="19"/>
  <c r="BJ4" i="20" s="1"/>
  <c r="BK23" i="7" s="1"/>
  <c r="BQ10" i="19"/>
  <c r="BN4" i="20" s="1"/>
  <c r="BO23" i="7" s="1"/>
  <c r="BU10" i="19"/>
  <c r="BR4" i="20" s="1"/>
  <c r="BS23" i="7" s="1"/>
  <c r="AD10" i="19"/>
  <c r="AA4" i="20" s="1"/>
  <c r="AB23" i="7" s="1"/>
  <c r="AT10" i="19"/>
  <c r="AQ4" i="20" s="1"/>
  <c r="AR23" i="7" s="1"/>
  <c r="BJ10" i="19"/>
  <c r="BG4" i="20" s="1"/>
  <c r="BH23" i="7" s="1"/>
  <c r="AH10" i="19"/>
  <c r="AE4" i="20" s="1"/>
  <c r="AF23" i="7" s="1"/>
  <c r="AX10" i="19"/>
  <c r="AU4" i="20" s="1"/>
  <c r="AV23" i="7" s="1"/>
  <c r="BN10" i="19"/>
  <c r="BK4" i="20" s="1"/>
  <c r="BL23" i="7" s="1"/>
  <c r="AL10" i="19"/>
  <c r="AI4" i="20" s="1"/>
  <c r="AJ23" i="7" s="1"/>
  <c r="BB10" i="19"/>
  <c r="AY4" i="20" s="1"/>
  <c r="AZ23" i="7" s="1"/>
  <c r="BR10" i="19"/>
  <c r="BO4" i="20" s="1"/>
  <c r="BP23" i="7" s="1"/>
  <c r="AP10" i="19"/>
  <c r="AM4" i="20" s="1"/>
  <c r="AN23" i="7" s="1"/>
  <c r="BF10" i="19"/>
  <c r="BC4" i="20" s="1"/>
  <c r="BD23" i="7" s="1"/>
  <c r="BV10" i="19"/>
  <c r="BS4" i="20" s="1"/>
  <c r="BT23" i="7" s="1"/>
  <c r="J10" i="19"/>
  <c r="W10" i="19"/>
  <c r="S10" i="19"/>
  <c r="N10" i="19"/>
  <c r="R10" i="19"/>
  <c r="T10" i="19"/>
  <c r="Y10" i="19"/>
  <c r="L10" i="19"/>
  <c r="I10" i="19"/>
  <c r="U10" i="19"/>
  <c r="G10" i="19"/>
  <c r="C46" i="9"/>
  <c r="A25" i="19"/>
  <c r="A25" i="18"/>
  <c r="A25" i="11"/>
  <c r="A25" i="17"/>
  <c r="A36" i="7"/>
  <c r="A17" i="20"/>
  <c r="B10" i="19" l="1"/>
  <c r="Y23" i="7"/>
  <c r="Z23" i="7"/>
  <c r="BW23" i="7"/>
  <c r="C47" i="9"/>
  <c r="A26" i="17"/>
  <c r="A26" i="18"/>
  <c r="A26" i="11"/>
  <c r="A26" i="19"/>
  <c r="A37" i="7"/>
  <c r="A18" i="20"/>
  <c r="C48" i="9" l="1"/>
  <c r="A27" i="17"/>
  <c r="A27" i="18"/>
  <c r="A27" i="11"/>
  <c r="A27" i="19"/>
  <c r="A38" i="7"/>
  <c r="A19" i="20"/>
  <c r="C49" i="9" l="1"/>
  <c r="A39" i="7"/>
  <c r="A20" i="20"/>
  <c r="A28" i="18"/>
  <c r="A28" i="17"/>
  <c r="A28" i="11"/>
  <c r="A28" i="19"/>
  <c r="C50" i="9" l="1"/>
  <c r="A29" i="19"/>
  <c r="A29" i="18"/>
  <c r="A29" i="17"/>
  <c r="A29" i="11"/>
  <c r="A40" i="7"/>
  <c r="A21" i="20"/>
  <c r="C51" i="9" l="1"/>
  <c r="A22" i="20"/>
  <c r="A41" i="7"/>
  <c r="A30" i="11"/>
  <c r="A30" i="19"/>
  <c r="A30" i="17"/>
  <c r="A30" i="18"/>
  <c r="C52" i="9" l="1"/>
  <c r="A31" i="11"/>
  <c r="A31" i="19"/>
  <c r="A31" i="18"/>
  <c r="A31" i="17"/>
  <c r="A42" i="7"/>
  <c r="A23" i="20"/>
  <c r="C53" i="9" l="1"/>
  <c r="A43" i="7"/>
  <c r="A24" i="20"/>
  <c r="A32" i="18"/>
  <c r="A32" i="17"/>
  <c r="A32" i="11"/>
  <c r="A32" i="19"/>
  <c r="C54" i="9" l="1"/>
  <c r="A33" i="19"/>
  <c r="A33" i="18"/>
  <c r="A33" i="17"/>
  <c r="A33" i="11"/>
  <c r="A25" i="20"/>
  <c r="A44" i="7"/>
  <c r="C55" i="9" l="1"/>
  <c r="A26" i="20"/>
  <c r="A45" i="7"/>
  <c r="A34" i="19"/>
  <c r="A34" i="11"/>
  <c r="A34" i="17"/>
  <c r="A34" i="18"/>
  <c r="C56" i="9" l="1"/>
  <c r="A46" i="7"/>
  <c r="A27" i="20"/>
  <c r="A35" i="17"/>
  <c r="A35" i="11"/>
  <c r="A35" i="19"/>
  <c r="A35" i="18"/>
  <c r="C57" i="9" l="1"/>
  <c r="A47" i="7"/>
  <c r="A28" i="20"/>
  <c r="A36" i="18"/>
  <c r="A36" i="11"/>
  <c r="A36" i="17"/>
  <c r="A36" i="19"/>
  <c r="C58" i="9" l="1"/>
  <c r="A37" i="11"/>
  <c r="A37" i="17"/>
  <c r="A37" i="19"/>
  <c r="A37" i="18"/>
  <c r="A48" i="7"/>
  <c r="A29" i="20"/>
  <c r="C59" i="9" l="1"/>
  <c r="A49" i="7"/>
  <c r="A30" i="20"/>
  <c r="A38" i="18"/>
  <c r="A38" i="17"/>
  <c r="A38" i="19"/>
  <c r="A38" i="11"/>
  <c r="C60" i="9" l="1"/>
  <c r="A39" i="11"/>
  <c r="A39" i="17"/>
  <c r="A39" i="19"/>
  <c r="A39" i="18"/>
  <c r="A31" i="20"/>
  <c r="A50" i="7"/>
  <c r="C61" i="9" l="1"/>
  <c r="A32" i="20"/>
  <c r="A51" i="7"/>
  <c r="A40" i="18"/>
  <c r="A40" i="11"/>
  <c r="A40" i="17"/>
  <c r="A40" i="19"/>
  <c r="C62" i="9" l="1"/>
  <c r="A52" i="7"/>
  <c r="A33" i="20"/>
  <c r="A41" i="19"/>
  <c r="A41" i="18"/>
  <c r="A41" i="11"/>
  <c r="A41" i="17"/>
  <c r="C63" i="9" l="1"/>
  <c r="A42" i="11"/>
  <c r="A42" i="19"/>
  <c r="A42" i="18"/>
  <c r="A42" i="17"/>
  <c r="A53" i="7"/>
  <c r="A34" i="20"/>
  <c r="C64" i="9" l="1"/>
  <c r="A54" i="7"/>
  <c r="A35" i="20"/>
  <c r="A43" i="11"/>
  <c r="A43" i="19"/>
  <c r="A43" i="17"/>
  <c r="A43" i="18"/>
  <c r="C65" i="9" l="1"/>
  <c r="A44" i="18"/>
  <c r="A44" i="11"/>
  <c r="A44" i="17"/>
  <c r="A44" i="19"/>
  <c r="A55" i="7"/>
  <c r="A36" i="20"/>
  <c r="C66" i="9" l="1"/>
  <c r="A56" i="7"/>
  <c r="A37" i="20"/>
  <c r="A45" i="19"/>
  <c r="A45" i="18"/>
  <c r="A45" i="11"/>
  <c r="A45" i="17"/>
  <c r="C67" i="9" l="1"/>
  <c r="A46" i="19"/>
  <c r="A46" i="11"/>
  <c r="A46" i="18"/>
  <c r="A46" i="17"/>
  <c r="A57" i="7"/>
  <c r="A38" i="20"/>
  <c r="C68" i="9" l="1"/>
  <c r="A58" i="7"/>
  <c r="A39" i="20"/>
  <c r="A47" i="18"/>
  <c r="A47" i="19"/>
  <c r="A47" i="17"/>
  <c r="A47" i="11"/>
  <c r="C69" i="9" l="1"/>
  <c r="A48" i="18"/>
  <c r="A48" i="11"/>
  <c r="A48" i="17"/>
  <c r="A48" i="19"/>
  <c r="A59" i="7"/>
  <c r="A40" i="20"/>
  <c r="C70" i="9" l="1"/>
  <c r="A60" i="7"/>
  <c r="A41" i="20"/>
  <c r="A49" i="19"/>
  <c r="A49" i="18"/>
  <c r="A49" i="11"/>
  <c r="A49" i="17"/>
  <c r="C71" i="9" l="1"/>
  <c r="A61" i="7"/>
  <c r="A42" i="20"/>
  <c r="A50" i="11"/>
  <c r="A50" i="19"/>
  <c r="A50" i="18"/>
  <c r="A50" i="17"/>
  <c r="C72" i="9" l="1"/>
  <c r="A51" i="17"/>
  <c r="A51" i="19"/>
  <c r="A51" i="18"/>
  <c r="A51" i="11"/>
  <c r="A62" i="7"/>
  <c r="A43" i="20"/>
  <c r="C73" i="9" l="1"/>
  <c r="A52" i="18"/>
  <c r="A52" i="11"/>
  <c r="A52" i="17"/>
  <c r="A52" i="19"/>
  <c r="A63" i="7"/>
  <c r="A44" i="20"/>
  <c r="C74" i="9" l="1"/>
  <c r="A64" i="7"/>
  <c r="A45" i="20"/>
  <c r="A53" i="11"/>
  <c r="A53" i="17"/>
  <c r="A53" i="19"/>
  <c r="A53" i="18"/>
  <c r="C75" i="9" l="1"/>
  <c r="A54" i="19"/>
  <c r="A54" i="11"/>
  <c r="A54" i="18"/>
  <c r="A54" i="17"/>
  <c r="A46" i="20"/>
  <c r="A65" i="7"/>
  <c r="C76" i="9" l="1"/>
  <c r="A66" i="7"/>
  <c r="A47" i="20"/>
  <c r="A55" i="19"/>
  <c r="A55" i="11"/>
  <c r="A55" i="17"/>
  <c r="A55" i="18"/>
  <c r="C77" i="9" l="1"/>
  <c r="A56" i="17"/>
  <c r="A56" i="19"/>
  <c r="A56" i="18"/>
  <c r="A56" i="11"/>
  <c r="A67" i="7"/>
  <c r="A48" i="20"/>
  <c r="C78" i="9" l="1"/>
  <c r="A68" i="7"/>
  <c r="A49" i="20"/>
  <c r="A57" i="11"/>
  <c r="A57" i="17"/>
  <c r="A57" i="19"/>
  <c r="A57" i="18"/>
  <c r="C79" i="9" l="1"/>
  <c r="A58" i="18"/>
  <c r="A58" i="17"/>
  <c r="A58" i="19"/>
  <c r="A58" i="11"/>
  <c r="A69" i="7"/>
  <c r="A50" i="20"/>
  <c r="C80" i="9" l="1"/>
  <c r="A70" i="7"/>
  <c r="A51" i="20"/>
  <c r="A59" i="11"/>
  <c r="A59" i="19"/>
  <c r="A59" i="17"/>
  <c r="A59" i="18"/>
  <c r="C81" i="9" l="1"/>
  <c r="A60" i="18"/>
  <c r="A60" i="11"/>
  <c r="A60" i="17"/>
  <c r="A60" i="19"/>
  <c r="A71" i="7"/>
  <c r="A52" i="20"/>
  <c r="C82" i="9" l="1"/>
  <c r="A61" i="19"/>
  <c r="A61" i="18"/>
  <c r="A61" i="11"/>
  <c r="A61" i="17"/>
  <c r="A53" i="20"/>
  <c r="A72" i="7"/>
  <c r="C83" i="9" l="1"/>
  <c r="A62" i="19"/>
  <c r="A62" i="11"/>
  <c r="A62" i="18"/>
  <c r="A62" i="17"/>
  <c r="A54" i="20"/>
  <c r="A73" i="7"/>
  <c r="C84" i="9" l="1"/>
  <c r="A74" i="7"/>
  <c r="A55" i="20"/>
  <c r="A63" i="19"/>
  <c r="A63" i="11"/>
  <c r="A63" i="18"/>
  <c r="A63" i="17"/>
  <c r="C85" i="9" l="1"/>
  <c r="A75" i="7"/>
  <c r="A56" i="20"/>
  <c r="A64" i="18"/>
  <c r="A64" i="11"/>
  <c r="A64" i="17"/>
  <c r="A64" i="19"/>
  <c r="C86" i="9" l="1"/>
  <c r="A65" i="19"/>
  <c r="A65" i="18"/>
  <c r="A65" i="11"/>
  <c r="A65" i="17"/>
  <c r="A76" i="7"/>
  <c r="A57" i="20"/>
  <c r="C87" i="9" l="1"/>
  <c r="A58" i="20"/>
  <c r="A77" i="7"/>
  <c r="A66" i="19"/>
  <c r="A66" i="11"/>
  <c r="A66" i="18"/>
  <c r="A66" i="17"/>
  <c r="C88" i="9" l="1"/>
  <c r="A78" i="7"/>
  <c r="A59" i="20"/>
  <c r="A67" i="19"/>
  <c r="A67" i="11"/>
  <c r="A67" i="17"/>
  <c r="A67" i="18"/>
  <c r="C89" i="9" l="1"/>
  <c r="A68" i="18"/>
  <c r="A68" i="11"/>
  <c r="A68" i="17"/>
  <c r="A68" i="19"/>
  <c r="A79" i="7"/>
  <c r="A60" i="20"/>
  <c r="C90" i="9" l="1"/>
  <c r="A69" i="11"/>
  <c r="A69" i="17"/>
  <c r="A69" i="19"/>
  <c r="A69" i="18"/>
  <c r="A80" i="7"/>
  <c r="A61" i="20"/>
  <c r="C91" i="9" l="1"/>
  <c r="A62" i="20"/>
  <c r="A81" i="7"/>
  <c r="A70" i="18"/>
  <c r="A70" i="17"/>
  <c r="A70" i="19"/>
  <c r="A70" i="11"/>
  <c r="C92" i="9" l="1"/>
  <c r="A71" i="19"/>
  <c r="A71" i="11"/>
  <c r="A71" i="17"/>
  <c r="A71" i="18"/>
  <c r="A82" i="7"/>
  <c r="A63" i="20"/>
  <c r="C93" i="9" l="1"/>
  <c r="A64" i="20"/>
  <c r="A83" i="7"/>
  <c r="A72" i="18"/>
  <c r="A72" i="11"/>
  <c r="A72" i="17"/>
  <c r="A72" i="19"/>
  <c r="C94" i="9" l="1"/>
  <c r="A84" i="7"/>
  <c r="A65" i="20"/>
  <c r="A73" i="11"/>
  <c r="A73" i="17"/>
  <c r="A73" i="19"/>
  <c r="A73" i="18"/>
  <c r="C95" i="9" l="1"/>
  <c r="A74" i="18"/>
  <c r="A74" i="17"/>
  <c r="A74" i="19"/>
  <c r="A74" i="11"/>
  <c r="A85" i="7"/>
  <c r="A66" i="20"/>
  <c r="C96" i="9" l="1"/>
  <c r="A67" i="20"/>
  <c r="A86" i="7"/>
  <c r="A75" i="18"/>
  <c r="A75" i="11"/>
  <c r="A75" i="19"/>
  <c r="A75" i="17"/>
  <c r="C97" i="9" l="1"/>
  <c r="A76" i="17"/>
  <c r="A76" i="19"/>
  <c r="A76" i="18"/>
  <c r="A76" i="11"/>
  <c r="A68" i="20"/>
  <c r="A87" i="7"/>
  <c r="C98" i="9" l="1"/>
  <c r="A88" i="7"/>
  <c r="A69" i="20"/>
  <c r="A77" i="19"/>
  <c r="A77" i="18"/>
  <c r="A77" i="11"/>
  <c r="A77" i="17"/>
  <c r="C99" i="9" l="1"/>
  <c r="A78" i="19"/>
  <c r="A78" i="11"/>
  <c r="A78" i="18"/>
  <c r="A78" i="17"/>
  <c r="A89" i="7"/>
  <c r="A70" i="20"/>
  <c r="C100" i="9" l="1"/>
  <c r="A79" i="18"/>
  <c r="A79" i="17"/>
  <c r="A79" i="19"/>
  <c r="A79" i="11"/>
  <c r="A90" i="7"/>
  <c r="A71" i="20"/>
  <c r="C101" i="9" l="1"/>
  <c r="A91" i="7"/>
  <c r="A72" i="20"/>
  <c r="A80" i="18"/>
  <c r="A80" i="11"/>
  <c r="A80" i="17"/>
  <c r="A80" i="19"/>
  <c r="C102" i="9" l="1"/>
  <c r="A81" i="19"/>
  <c r="A81" i="18"/>
  <c r="A81" i="11"/>
  <c r="A81" i="17"/>
  <c r="A92" i="7"/>
  <c r="A73" i="20"/>
  <c r="C103" i="9" l="1"/>
  <c r="A93" i="7"/>
  <c r="A74" i="20"/>
  <c r="A82" i="19"/>
  <c r="A82" i="11"/>
  <c r="A82" i="18"/>
  <c r="A82" i="17"/>
  <c r="C104" i="9" l="1"/>
  <c r="A83" i="17"/>
  <c r="A83" i="18"/>
  <c r="A83" i="19"/>
  <c r="A83" i="11"/>
  <c r="A94" i="7"/>
  <c r="A75" i="20"/>
  <c r="C105" i="9" l="1"/>
  <c r="A95" i="7"/>
  <c r="A76" i="20"/>
  <c r="A84" i="18"/>
  <c r="A84" i="11"/>
  <c r="A84" i="17"/>
  <c r="A84" i="19"/>
  <c r="C106" i="9" l="1"/>
  <c r="A85" i="11"/>
  <c r="A85" i="17"/>
  <c r="A85" i="19"/>
  <c r="A85" i="18"/>
  <c r="A96" i="7"/>
  <c r="A77" i="20"/>
  <c r="C107" i="9" l="1"/>
  <c r="A97" i="7"/>
  <c r="A78" i="20"/>
  <c r="A86" i="18"/>
  <c r="A86" i="17"/>
  <c r="A86" i="19"/>
  <c r="A86" i="11"/>
  <c r="C108" i="9" l="1"/>
  <c r="A87" i="17"/>
  <c r="A87" i="18"/>
  <c r="A87" i="19"/>
  <c r="A87" i="11"/>
  <c r="A79" i="20"/>
  <c r="A98" i="7"/>
  <c r="C109" i="9" l="1"/>
  <c r="A80" i="20"/>
  <c r="A99" i="7"/>
  <c r="A88" i="18"/>
  <c r="A88" i="11"/>
  <c r="A88" i="17"/>
  <c r="A88" i="19"/>
  <c r="C110" i="9" l="1"/>
  <c r="A100" i="7"/>
  <c r="A81" i="20"/>
  <c r="A89" i="19"/>
  <c r="A89" i="18"/>
  <c r="A89" i="11"/>
  <c r="A89" i="17"/>
  <c r="C111" i="9" l="1"/>
  <c r="A90" i="19"/>
  <c r="A90" i="11"/>
  <c r="A90" i="18"/>
  <c r="A90" i="17"/>
  <c r="A82" i="20"/>
  <c r="A101" i="7"/>
  <c r="C112" i="9" l="1"/>
  <c r="A102" i="7"/>
  <c r="A83" i="20"/>
  <c r="A91" i="11"/>
  <c r="A91" i="17"/>
  <c r="A91" i="19"/>
  <c r="A91" i="18"/>
  <c r="C113" i="9" l="1"/>
  <c r="A92" i="18"/>
  <c r="A92" i="11"/>
  <c r="A92" i="17"/>
  <c r="A92" i="19"/>
  <c r="A103" i="7"/>
  <c r="A84" i="20"/>
  <c r="C114" i="9" l="1"/>
  <c r="A93" i="17"/>
  <c r="A93" i="19"/>
  <c r="A93" i="18"/>
  <c r="A93" i="11"/>
  <c r="A85" i="20"/>
  <c r="A104" i="7"/>
  <c r="C115" i="9" l="1"/>
  <c r="A86" i="20"/>
  <c r="A105" i="7"/>
  <c r="A94" i="17"/>
  <c r="A94" i="19"/>
  <c r="A94" i="11"/>
  <c r="A94" i="18"/>
  <c r="C116" i="9" l="1"/>
  <c r="A95" i="17"/>
  <c r="A95" i="19"/>
  <c r="A95" i="11"/>
  <c r="A95" i="18"/>
  <c r="A106" i="7"/>
  <c r="A87" i="20"/>
  <c r="C117" i="9" l="1"/>
  <c r="A107" i="7"/>
  <c r="A88" i="20"/>
  <c r="A96" i="11"/>
  <c r="A96" i="17"/>
  <c r="A96" i="19"/>
  <c r="A96" i="18"/>
  <c r="C118" i="9" l="1"/>
  <c r="A108" i="7"/>
  <c r="A89" i="20"/>
  <c r="A97" i="18"/>
  <c r="A97" i="11"/>
  <c r="A97" i="17"/>
  <c r="A97" i="19"/>
  <c r="C119" i="9" l="1"/>
  <c r="A98" i="18"/>
  <c r="A98" i="17"/>
  <c r="A98" i="19"/>
  <c r="A98" i="11"/>
  <c r="A90" i="20"/>
  <c r="A109" i="7"/>
  <c r="C120" i="9" l="1"/>
  <c r="A91" i="20"/>
  <c r="A110" i="7"/>
  <c r="A99" i="19"/>
  <c r="A99" i="17"/>
  <c r="A99" i="18"/>
  <c r="A99" i="11"/>
  <c r="C121" i="9" l="1"/>
  <c r="A111" i="7"/>
  <c r="A92" i="20"/>
  <c r="A100" i="19"/>
  <c r="A100" i="18"/>
  <c r="A100" i="11"/>
  <c r="A100" i="17"/>
  <c r="C122" i="9" l="1"/>
  <c r="A101" i="18"/>
  <c r="A101" i="17"/>
  <c r="A101" i="11"/>
  <c r="A101" i="19"/>
  <c r="A112" i="7"/>
  <c r="A93" i="20"/>
  <c r="C123" i="9" l="1"/>
  <c r="A102" i="11"/>
  <c r="A102" i="19"/>
  <c r="A102" i="17"/>
  <c r="A102" i="18"/>
  <c r="A113" i="7"/>
  <c r="A94" i="20"/>
  <c r="C124" i="9" l="1"/>
  <c r="A103" i="18"/>
  <c r="A103" i="17"/>
  <c r="A103" i="11"/>
  <c r="A103" i="19"/>
  <c r="A95" i="20"/>
  <c r="A114" i="7"/>
  <c r="C125" i="9" l="1"/>
  <c r="A115" i="7"/>
  <c r="A96" i="20"/>
  <c r="A104" i="11"/>
  <c r="A104" i="17"/>
  <c r="A104" i="19"/>
  <c r="A104" i="18"/>
  <c r="C126" i="9" l="1"/>
  <c r="A105" i="11"/>
  <c r="A105" i="19"/>
  <c r="A105" i="17"/>
  <c r="A105" i="18"/>
  <c r="A116" i="7"/>
  <c r="A97" i="20"/>
  <c r="C127" i="9" l="1"/>
  <c r="A98" i="20"/>
  <c r="A117" i="7"/>
  <c r="A106" i="17"/>
  <c r="A106" i="19"/>
  <c r="A106" i="18"/>
  <c r="A106" i="11"/>
  <c r="C128" i="9" l="1"/>
  <c r="A99" i="20"/>
  <c r="A118" i="7"/>
  <c r="A107" i="19"/>
  <c r="A107" i="18"/>
  <c r="A107" i="17"/>
  <c r="A107" i="11"/>
  <c r="C129" i="9" l="1"/>
  <c r="A100" i="20"/>
  <c r="A119" i="7"/>
  <c r="A108" i="11"/>
  <c r="A108" i="19"/>
  <c r="A108" i="18"/>
  <c r="A108" i="17"/>
  <c r="C130" i="9" l="1"/>
  <c r="A109" i="19"/>
  <c r="A109" i="11"/>
  <c r="A109" i="18"/>
  <c r="A109" i="17"/>
  <c r="A120" i="7"/>
  <c r="A101" i="20"/>
  <c r="C131" i="9" l="1"/>
  <c r="A102" i="20"/>
  <c r="A121" i="7"/>
  <c r="A110" i="19"/>
  <c r="A110" i="17"/>
  <c r="A110" i="18"/>
  <c r="A110" i="11"/>
  <c r="C132" i="9" l="1"/>
  <c r="A122" i="7"/>
  <c r="A103" i="20"/>
  <c r="A111" i="17"/>
  <c r="A111" i="11"/>
  <c r="A111" i="19"/>
  <c r="A111" i="18"/>
  <c r="C133" i="9" l="1"/>
  <c r="A112" i="17"/>
  <c r="A112" i="19"/>
  <c r="A112" i="18"/>
  <c r="A112" i="11"/>
  <c r="A123" i="7"/>
  <c r="A104" i="20"/>
  <c r="C134" i="9" l="1"/>
  <c r="A105" i="20"/>
  <c r="A124" i="7"/>
  <c r="A113" i="18"/>
  <c r="A113" i="11"/>
  <c r="A113" i="17"/>
  <c r="A113" i="19"/>
  <c r="C135" i="9" l="1"/>
  <c r="A114" i="17"/>
  <c r="A114" i="11"/>
  <c r="A114" i="19"/>
  <c r="A114" i="18"/>
  <c r="A125" i="7"/>
  <c r="A106" i="20"/>
  <c r="C136" i="9" l="1"/>
  <c r="A115" i="19"/>
  <c r="A115" i="11"/>
  <c r="A115" i="18"/>
  <c r="A115" i="17"/>
  <c r="A107" i="20"/>
  <c r="A126" i="7"/>
  <c r="C137" i="9" l="1"/>
  <c r="A127" i="7"/>
  <c r="A108" i="20"/>
  <c r="A116" i="11"/>
  <c r="A116" i="19"/>
  <c r="A116" i="18"/>
  <c r="A116" i="17"/>
  <c r="C138" i="9" l="1"/>
  <c r="A117" i="19"/>
  <c r="A117" i="18"/>
  <c r="A117" i="11"/>
  <c r="A117" i="17"/>
  <c r="A128" i="7"/>
  <c r="A109" i="20"/>
  <c r="C139" i="9" l="1"/>
  <c r="A110" i="20"/>
  <c r="A129" i="7"/>
  <c r="A118" i="19"/>
  <c r="A118" i="17"/>
  <c r="A118" i="18"/>
  <c r="A118" i="11"/>
  <c r="C140" i="9" l="1"/>
  <c r="A111" i="20"/>
  <c r="A130" i="7"/>
  <c r="A119" i="17"/>
  <c r="A119" i="11"/>
  <c r="A119" i="18"/>
  <c r="A119" i="19"/>
  <c r="C141" i="9" l="1"/>
  <c r="A120" i="17"/>
  <c r="A120" i="11"/>
  <c r="A120" i="19"/>
  <c r="A120" i="18"/>
  <c r="A131" i="7"/>
  <c r="A112" i="20"/>
  <c r="C142" i="9" l="1"/>
  <c r="A132" i="7"/>
  <c r="A113" i="20"/>
  <c r="A121" i="19"/>
  <c r="A121" i="17"/>
  <c r="A121" i="18"/>
  <c r="A121" i="11"/>
  <c r="C143" i="9" l="1"/>
  <c r="A122" i="19"/>
  <c r="A122" i="18"/>
  <c r="A122" i="11"/>
  <c r="A122" i="17"/>
  <c r="A133" i="7"/>
  <c r="A114" i="20"/>
  <c r="C144" i="9" l="1"/>
  <c r="A123" i="17"/>
  <c r="A123" i="11"/>
  <c r="A123" i="19"/>
  <c r="A123" i="18"/>
  <c r="A115" i="20"/>
  <c r="A134" i="7"/>
  <c r="C145" i="9" l="1"/>
  <c r="A116" i="20"/>
  <c r="A135" i="7"/>
  <c r="A124" i="18"/>
  <c r="A124" i="19"/>
  <c r="A124" i="17"/>
  <c r="A124" i="11"/>
  <c r="C146" i="9" l="1"/>
  <c r="A117" i="20"/>
  <c r="A136" i="7"/>
  <c r="A125" i="17"/>
  <c r="A125" i="11"/>
  <c r="A125" i="19"/>
  <c r="A125" i="18"/>
  <c r="C147" i="9" l="1"/>
  <c r="A126" i="17"/>
  <c r="A126" i="19"/>
  <c r="A126" i="11"/>
  <c r="A126" i="18"/>
  <c r="A137" i="7"/>
  <c r="A118" i="20"/>
  <c r="C148" i="9" l="1"/>
  <c r="A127" i="17"/>
  <c r="A127" i="19"/>
  <c r="A127" i="11"/>
  <c r="A127" i="18"/>
  <c r="A138" i="7"/>
  <c r="A119" i="20"/>
  <c r="C149" i="9" l="1"/>
  <c r="A128" i="18"/>
  <c r="A128" i="11"/>
  <c r="A128" i="19"/>
  <c r="A128" i="17"/>
  <c r="A139" i="7"/>
  <c r="A120" i="20"/>
  <c r="C150" i="9" l="1"/>
  <c r="A129" i="19"/>
  <c r="A129" i="11"/>
  <c r="A129" i="17"/>
  <c r="A129" i="18"/>
  <c r="A140" i="7"/>
  <c r="A121" i="20"/>
  <c r="C151" i="9" l="1"/>
  <c r="A141" i="7"/>
  <c r="A122" i="20"/>
  <c r="A130" i="17"/>
  <c r="A130" i="11"/>
  <c r="A130" i="19"/>
  <c r="A130" i="18"/>
  <c r="C152" i="9" l="1"/>
  <c r="A131" i="18"/>
  <c r="A131" i="19"/>
  <c r="A131" i="11"/>
  <c r="A131" i="17"/>
  <c r="A123" i="20"/>
  <c r="A142" i="7"/>
  <c r="C153" i="9" l="1"/>
  <c r="A143" i="7"/>
  <c r="A124" i="20"/>
  <c r="A132" i="11"/>
  <c r="A132" i="19"/>
  <c r="A132" i="18"/>
  <c r="A132" i="17"/>
  <c r="C154" i="9" l="1"/>
  <c r="A133" i="17"/>
  <c r="A133" i="19"/>
  <c r="A133" i="11"/>
  <c r="A133" i="18"/>
  <c r="A125" i="20"/>
  <c r="A144" i="7"/>
  <c r="C155" i="9" l="1"/>
  <c r="A134" i="19"/>
  <c r="A134" i="18"/>
  <c r="A134" i="17"/>
  <c r="A134" i="11"/>
  <c r="A145" i="7"/>
  <c r="A126" i="20"/>
  <c r="C156" i="9" l="1"/>
  <c r="A135" i="18"/>
  <c r="A135" i="19"/>
  <c r="A135" i="11"/>
  <c r="A135" i="17"/>
  <c r="A146" i="7"/>
  <c r="A127" i="20"/>
  <c r="C157" i="9" l="1"/>
  <c r="A136" i="19"/>
  <c r="A136" i="11"/>
  <c r="A136" i="18"/>
  <c r="A136" i="17"/>
  <c r="A128" i="20"/>
  <c r="A147" i="7"/>
  <c r="C158" i="9" l="1"/>
  <c r="A129" i="20"/>
  <c r="A148" i="7"/>
  <c r="A137" i="11"/>
  <c r="A137" i="19"/>
  <c r="A137" i="17"/>
  <c r="A137" i="18"/>
  <c r="C159" i="9" l="1"/>
  <c r="A149" i="7"/>
  <c r="A130" i="20"/>
  <c r="A150" i="7" l="1"/>
  <c r="A132" i="20" s="1"/>
  <c r="A131" i="20"/>
  <c r="U10" i="11" l="1"/>
  <c r="R4" i="20" s="1"/>
  <c r="S23" i="7" s="1"/>
  <c r="P10" i="11"/>
  <c r="M4" i="20" s="1"/>
  <c r="N23" i="7" s="1"/>
  <c r="N10" i="11"/>
  <c r="K4" i="20" s="1"/>
  <c r="L23" i="7" s="1"/>
  <c r="R10" i="11"/>
  <c r="O4" i="20" s="1"/>
  <c r="P23" i="7" s="1"/>
  <c r="F4" i="20"/>
  <c r="G23" i="7" s="1"/>
  <c r="V10" i="11"/>
  <c r="S4" i="20" s="1"/>
  <c r="T23" i="7" s="1"/>
  <c r="O10" i="11"/>
  <c r="L4" i="20" s="1"/>
  <c r="M23" i="7" s="1"/>
  <c r="Q10" i="11"/>
  <c r="N4" i="20" s="1"/>
  <c r="O23" i="7" s="1"/>
  <c r="T10" i="11"/>
  <c r="Q4" i="20" s="1"/>
  <c r="R23" i="7" s="1"/>
  <c r="Z10" i="11"/>
  <c r="W4" i="20" s="1"/>
  <c r="X23" i="7" s="1"/>
  <c r="H4" i="20"/>
  <c r="I23" i="7" s="1"/>
  <c r="V4" i="20"/>
  <c r="W23" i="7" s="1"/>
  <c r="W10" i="11"/>
  <c r="T4" i="20" s="1"/>
  <c r="U23" i="7" s="1"/>
  <c r="X10" i="11"/>
  <c r="U4" i="20" s="1"/>
  <c r="V23" i="7" s="1"/>
  <c r="G4" i="20"/>
  <c r="H23" i="7" s="1"/>
  <c r="M10" i="11"/>
  <c r="J4" i="20" s="1"/>
  <c r="K23" i="7" s="1"/>
  <c r="E4" i="20"/>
  <c r="F23" i="7" s="1"/>
  <c r="P4" i="20"/>
  <c r="Q23" i="7" s="1"/>
  <c r="L10" i="11"/>
  <c r="D4" i="20"/>
  <c r="E23" i="7" s="1"/>
  <c r="B10" i="11" l="1"/>
  <c r="I4" i="20"/>
  <c r="J23" i="7" s="1"/>
  <c r="C4" i="20"/>
  <c r="D23" i="7" l="1"/>
  <c r="C23" i="7" l="1"/>
  <c r="C3" i="24" s="1"/>
  <c r="CA23" i="7"/>
  <c r="BX23" i="7"/>
  <c r="Y3" i="24" l="1"/>
  <c r="BV3" i="24" s="1"/>
  <c r="D33" i="9" s="1"/>
  <c r="AC3" i="24"/>
  <c r="AG3" i="24"/>
  <c r="AK3" i="24"/>
  <c r="AO3" i="24"/>
  <c r="AS3" i="24"/>
  <c r="AW3" i="24"/>
  <c r="BA3" i="24"/>
  <c r="BE3" i="24"/>
  <c r="BI3" i="24"/>
  <c r="BM3" i="24"/>
  <c r="BQ3" i="24"/>
  <c r="X3" i="24"/>
  <c r="AD3" i="24"/>
  <c r="AI3" i="24"/>
  <c r="AN3" i="24"/>
  <c r="AT3" i="24"/>
  <c r="AY3" i="24"/>
  <c r="BD3" i="24"/>
  <c r="BJ3" i="24"/>
  <c r="BO3" i="24"/>
  <c r="BT3" i="24"/>
  <c r="Z3" i="24"/>
  <c r="AE3" i="24"/>
  <c r="AJ3" i="24"/>
  <c r="AP3" i="24"/>
  <c r="AU3" i="24"/>
  <c r="AZ3" i="24"/>
  <c r="BF3" i="24"/>
  <c r="BK3" i="24"/>
  <c r="BP3" i="24"/>
  <c r="AA3" i="24"/>
  <c r="AF3" i="24"/>
  <c r="AL3" i="24"/>
  <c r="AQ3" i="24"/>
  <c r="AV3" i="24"/>
  <c r="BB3" i="24"/>
  <c r="BG3" i="24"/>
  <c r="BL3" i="24"/>
  <c r="BR3" i="24"/>
  <c r="AB3" i="24"/>
  <c r="AX3" i="24"/>
  <c r="BS3" i="24"/>
  <c r="AH3" i="24"/>
  <c r="BC3" i="24"/>
  <c r="AM3" i="24"/>
  <c r="BH3" i="24"/>
  <c r="AR3" i="24"/>
  <c r="BN3" i="24"/>
  <c r="D3" i="24"/>
  <c r="L3" i="24"/>
  <c r="S3" i="24"/>
  <c r="T3" i="24"/>
  <c r="J3" i="24"/>
  <c r="K3" i="24"/>
  <c r="Q3" i="24"/>
  <c r="V3" i="24"/>
  <c r="G3" i="24"/>
  <c r="U3" i="24"/>
  <c r="P3" i="24"/>
  <c r="F3" i="24"/>
  <c r="H3" i="24"/>
  <c r="R3" i="24"/>
  <c r="I3" i="24"/>
  <c r="M3" i="24"/>
  <c r="N3" i="24"/>
  <c r="W3" i="24"/>
  <c r="O3" i="24"/>
  <c r="E3" i="24"/>
  <c r="D33" i="14"/>
  <c r="D33" i="15"/>
  <c r="D33" i="16"/>
  <c r="D63" i="16"/>
  <c r="BU3" i="24" l="1"/>
  <c r="D64" i="16"/>
  <c r="D65" i="16" l="1"/>
  <c r="D66" i="16" l="1"/>
  <c r="D67" i="16" l="1"/>
  <c r="D68" i="16" l="1"/>
  <c r="D69" i="16" l="1"/>
  <c r="D70" i="16" l="1"/>
  <c r="D71" i="16" l="1"/>
  <c r="D72" i="16" l="1"/>
  <c r="D73" i="16" l="1"/>
  <c r="D74" i="16" l="1"/>
  <c r="D75" i="16" l="1"/>
  <c r="D76" i="16" l="1"/>
  <c r="D77" i="16" l="1"/>
  <c r="D78" i="16" l="1"/>
  <c r="D79" i="16" l="1"/>
  <c r="D80" i="16" l="1"/>
  <c r="D81" i="16" l="1"/>
  <c r="D82" i="16" l="1"/>
  <c r="D83" i="16" l="1"/>
  <c r="D84" i="16" l="1"/>
  <c r="D85" i="16" l="1"/>
  <c r="D86" i="16" l="1"/>
  <c r="D87" i="16" l="1"/>
  <c r="D88" i="16" l="1"/>
  <c r="D89" i="16" l="1"/>
  <c r="D90" i="16" l="1"/>
  <c r="D91" i="16" l="1"/>
  <c r="D92" i="16" l="1"/>
  <c r="D93" i="16" l="1"/>
  <c r="D94" i="16" l="1"/>
  <c r="D95" i="16" l="1"/>
  <c r="D96" i="16" l="1"/>
  <c r="D97" i="16" l="1"/>
  <c r="D98" i="16" l="1"/>
  <c r="D99" i="16" l="1"/>
  <c r="D100" i="16" l="1"/>
  <c r="D101" i="16" l="1"/>
  <c r="D102" i="16" l="1"/>
  <c r="D103" i="16" l="1"/>
  <c r="D104" i="16" l="1"/>
  <c r="D105" i="16" l="1"/>
  <c r="D106" i="16" l="1"/>
  <c r="D107" i="16" l="1"/>
  <c r="D108" i="16" l="1"/>
  <c r="D109" i="16" l="1"/>
  <c r="D110" i="16" l="1"/>
  <c r="D111" i="16" l="1"/>
  <c r="D112" i="16" l="1"/>
  <c r="D113" i="16" l="1"/>
  <c r="D114" i="16" l="1"/>
  <c r="D115" i="16" l="1"/>
  <c r="D116" i="16" l="1"/>
  <c r="D117" i="16" l="1"/>
  <c r="D118" i="16" l="1"/>
  <c r="D119" i="16" l="1"/>
  <c r="D120" i="16" l="1"/>
  <c r="D121" i="16" l="1"/>
  <c r="D122" i="16" l="1"/>
  <c r="N20" i="12" l="1"/>
  <c r="Q19" i="12"/>
  <c r="Q20" i="12" s="1"/>
  <c r="N21" i="12" l="1"/>
  <c r="R19" i="12" s="1"/>
  <c r="D123" i="16" l="1"/>
  <c r="D124" i="16" l="1"/>
  <c r="D125" i="16" l="1"/>
  <c r="D126" i="16" l="1"/>
  <c r="D127" i="16" l="1"/>
  <c r="D128" i="16" l="1"/>
  <c r="D129" i="16" l="1"/>
  <c r="D130" i="16" l="1"/>
  <c r="D131" i="16" l="1"/>
  <c r="D132" i="16" l="1"/>
  <c r="D133" i="16" l="1"/>
  <c r="D134" i="16" l="1"/>
  <c r="D135" i="16" l="1"/>
  <c r="D136" i="16" l="1"/>
  <c r="D137" i="16" l="1"/>
  <c r="D138" i="16" l="1"/>
  <c r="D139" i="16" l="1"/>
  <c r="D140" i="16" l="1"/>
  <c r="D141" i="16" l="1"/>
  <c r="D142" i="16" l="1"/>
  <c r="D143" i="16" l="1"/>
  <c r="D144" i="16" l="1"/>
  <c r="D145" i="16" l="1"/>
  <c r="D146" i="16" l="1"/>
  <c r="D147" i="16" l="1"/>
  <c r="D148" i="16" l="1"/>
  <c r="D149" i="16" l="1"/>
  <c r="D150" i="16" l="1"/>
  <c r="D151" i="16" l="1"/>
  <c r="D152" i="16" l="1"/>
  <c r="D153" i="16" l="1"/>
  <c r="D154" i="16" l="1"/>
  <c r="D155" i="16" l="1"/>
  <c r="D156" i="16" l="1"/>
  <c r="D157" i="16" l="1"/>
  <c r="D158" i="16" l="1"/>
  <c r="D159" i="16" l="1"/>
  <c r="L5" i="17"/>
  <c r="I5" i="17"/>
  <c r="V19" i="7"/>
  <c r="R5" i="17"/>
  <c r="Y5" i="17"/>
  <c r="X19" i="7"/>
  <c r="J5" i="17"/>
  <c r="W5" i="17"/>
  <c r="X5" i="17"/>
  <c r="T19" i="7"/>
  <c r="H19" i="7"/>
  <c r="P19" i="7"/>
  <c r="S19" i="7"/>
  <c r="I19" i="7"/>
  <c r="K19" i="7"/>
  <c r="Q19" i="7"/>
  <c r="K5" i="17"/>
  <c r="L19" i="7"/>
  <c r="M19" i="7"/>
  <c r="H5" i="17"/>
  <c r="U19" i="7"/>
  <c r="N5" i="17"/>
  <c r="Z5" i="17"/>
  <c r="E19" i="7"/>
  <c r="U5" i="17"/>
  <c r="O19" i="7"/>
  <c r="G19" i="7"/>
  <c r="T5" i="17"/>
  <c r="P5" i="17"/>
  <c r="G5" i="17"/>
  <c r="Q5" i="17"/>
  <c r="S5" i="17"/>
  <c r="F19" i="7"/>
  <c r="N19" i="7"/>
  <c r="R19" i="7"/>
  <c r="O5" i="17"/>
  <c r="V5" i="17"/>
  <c r="J19" i="7"/>
  <c r="M5" i="17"/>
  <c r="W19" i="7"/>
  <c r="F5" i="17"/>
  <c r="G75" i="6"/>
  <c r="B10" i="17" l="1"/>
  <c r="BZ22" i="7"/>
  <c r="C10" i="11" s="1"/>
  <c r="BZ23" i="7"/>
  <c r="D4" i="7"/>
  <c r="B16" i="7"/>
  <c r="B17" i="7" s="1"/>
  <c r="Q4" i="7"/>
  <c r="P4" i="7"/>
  <c r="I4" i="7"/>
  <c r="Z75" i="6"/>
  <c r="AK75" i="6"/>
  <c r="AA75" i="6"/>
  <c r="F75" i="6"/>
  <c r="AD75" i="6"/>
  <c r="AC75" i="6"/>
  <c r="AF75" i="6"/>
  <c r="O4" i="7"/>
  <c r="W4" i="7"/>
  <c r="V4" i="7"/>
  <c r="X4" i="7"/>
  <c r="G4" i="7"/>
  <c r="T4" i="7"/>
  <c r="H75" i="6"/>
  <c r="U75" i="6"/>
  <c r="J75" i="6"/>
  <c r="AJ75" i="6"/>
  <c r="AH75" i="6"/>
  <c r="AB75" i="6"/>
  <c r="X75" i="6"/>
  <c r="R4" i="7"/>
  <c r="J4" i="7"/>
  <c r="U4" i="7"/>
  <c r="L4" i="7"/>
  <c r="F4" i="7"/>
  <c r="H4" i="7"/>
  <c r="M4" i="7"/>
  <c r="AQ75" i="6"/>
  <c r="AG75" i="6"/>
  <c r="AO75" i="6"/>
  <c r="T75" i="6"/>
  <c r="S75" i="6"/>
  <c r="AI75" i="6"/>
  <c r="K75" i="6"/>
  <c r="K4" i="7"/>
  <c r="S4" i="7"/>
  <c r="N4" i="7"/>
  <c r="E4" i="7"/>
  <c r="AP75" i="6"/>
  <c r="AM75" i="6"/>
  <c r="AN75" i="6"/>
  <c r="Y75" i="6"/>
  <c r="W75" i="6"/>
  <c r="V75" i="6"/>
  <c r="C11" i="17" l="1"/>
  <c r="C11" i="11"/>
  <c r="D75" i="6"/>
  <c r="D8" i="7"/>
  <c r="BW4" i="7"/>
  <c r="C11" i="19"/>
  <c r="C11" i="18"/>
  <c r="N8" i="7"/>
  <c r="K8" i="7"/>
  <c r="M8" i="7"/>
  <c r="J8" i="7"/>
  <c r="V8" i="7"/>
  <c r="P8" i="7"/>
  <c r="H8" i="7"/>
  <c r="U8" i="7"/>
  <c r="R8" i="7"/>
  <c r="T8" i="7"/>
  <c r="Q8" i="7"/>
  <c r="F8" i="7"/>
  <c r="G8" i="7"/>
  <c r="W8" i="7"/>
  <c r="E8" i="7"/>
  <c r="S8" i="7"/>
  <c r="L8" i="7"/>
  <c r="C10" i="19"/>
  <c r="D10" i="19" s="1"/>
  <c r="C10" i="17"/>
  <c r="D10" i="17" s="1"/>
  <c r="D10" i="11"/>
  <c r="C10" i="18"/>
  <c r="D10" i="18" s="1"/>
  <c r="X8" i="7"/>
  <c r="O8" i="7"/>
  <c r="I8" i="7"/>
  <c r="BW8" i="7" l="1"/>
  <c r="B4" i="20"/>
  <c r="D5" i="7" l="1"/>
  <c r="M5" i="7"/>
  <c r="R5" i="7"/>
  <c r="T5" i="7"/>
  <c r="N5" i="7"/>
  <c r="V5" i="7"/>
  <c r="H5" i="7"/>
  <c r="Q5" i="7"/>
  <c r="G5" i="7"/>
  <c r="E5" i="7"/>
  <c r="L5" i="7"/>
  <c r="O5" i="7"/>
  <c r="X5" i="7"/>
  <c r="I5" i="7"/>
  <c r="F5" i="7"/>
  <c r="W5" i="7"/>
  <c r="K5" i="7"/>
  <c r="J5" i="7"/>
  <c r="P5" i="7"/>
  <c r="U5" i="7"/>
  <c r="S5" i="7"/>
  <c r="B23" i="7"/>
  <c r="B3" i="24"/>
  <c r="BW5" i="7" l="1"/>
  <c r="B33" i="15"/>
  <c r="B33" i="14"/>
  <c r="B33" i="16"/>
  <c r="B33" i="9"/>
  <c r="B18" i="7"/>
  <c r="M33" i="9" l="1"/>
  <c r="M33" i="14" s="1"/>
  <c r="M33" i="15" s="1"/>
  <c r="M33" i="16" s="1"/>
  <c r="O33" i="9"/>
  <c r="O33" i="14" s="1"/>
  <c r="O33" i="15" s="1"/>
  <c r="O33" i="16" s="1"/>
  <c r="P33" i="9"/>
  <c r="P33" i="14" s="1"/>
  <c r="P33" i="15" s="1"/>
  <c r="P33" i="16" s="1"/>
  <c r="R33" i="9"/>
  <c r="R33" i="14" s="1"/>
  <c r="R33" i="15" s="1"/>
  <c r="R33" i="16" s="1"/>
  <c r="Q33" i="9"/>
  <c r="Q33" i="14" s="1"/>
  <c r="Q33" i="15" s="1"/>
  <c r="Q33" i="16" s="1"/>
  <c r="AB33" i="9"/>
  <c r="AB33" i="14" s="1"/>
  <c r="AB33" i="15" s="1"/>
  <c r="AB33" i="16" s="1"/>
  <c r="AL33" i="9"/>
  <c r="AL33" i="14" s="1"/>
  <c r="AL33" i="15" s="1"/>
  <c r="AL33" i="16" s="1"/>
  <c r="AK33" i="9"/>
  <c r="AK33" i="14" s="1"/>
  <c r="AK33" i="15" s="1"/>
  <c r="AK33" i="16" s="1"/>
  <c r="AE33" i="9"/>
  <c r="AE33" i="14" s="1"/>
  <c r="AE33" i="15" s="1"/>
  <c r="AE33" i="16" s="1"/>
  <c r="AN33" i="9"/>
  <c r="AN33" i="14" s="1"/>
  <c r="AN33" i="15" s="1"/>
  <c r="AN33" i="16" s="1"/>
  <c r="W33" i="9"/>
  <c r="W33" i="14" s="1"/>
  <c r="W33" i="15" s="1"/>
  <c r="W33" i="16" s="1"/>
  <c r="AC33" i="9"/>
  <c r="AC33" i="14" s="1"/>
  <c r="AC33" i="15" s="1"/>
  <c r="AC33" i="16" s="1"/>
  <c r="AO33" i="9"/>
  <c r="AO33" i="14" s="1"/>
  <c r="AO33" i="15" s="1"/>
  <c r="AO33" i="16" s="1"/>
  <c r="T33" i="9"/>
  <c r="T33" i="14" s="1"/>
  <c r="T33" i="15" s="1"/>
  <c r="T33" i="16" s="1"/>
  <c r="AP33" i="9"/>
  <c r="AP33" i="14" s="1"/>
  <c r="AP33" i="15" s="1"/>
  <c r="AP33" i="16" s="1"/>
  <c r="K33" i="9"/>
  <c r="K33" i="14" s="1"/>
  <c r="K33" i="15" s="1"/>
  <c r="K33" i="16" s="1"/>
  <c r="AD33" i="9"/>
  <c r="AD33" i="14" s="1"/>
  <c r="AD33" i="15" s="1"/>
  <c r="AD33" i="16" s="1"/>
  <c r="AJ33" i="9"/>
  <c r="AJ33" i="14" s="1"/>
  <c r="AJ33" i="15" s="1"/>
  <c r="AJ33" i="16" s="1"/>
  <c r="AR33" i="9"/>
  <c r="AR33" i="14" s="1"/>
  <c r="AR33" i="15" s="1"/>
  <c r="AR33" i="16" s="1"/>
  <c r="AG33" i="9"/>
  <c r="AG33" i="14" s="1"/>
  <c r="AG33" i="15" s="1"/>
  <c r="AG33" i="16" s="1"/>
  <c r="Z33" i="9"/>
  <c r="Z33" i="14" s="1"/>
  <c r="Z33" i="15" s="1"/>
  <c r="Z33" i="16" s="1"/>
  <c r="AA33" i="9"/>
  <c r="AA33" i="14" s="1"/>
  <c r="AA33" i="15" s="1"/>
  <c r="AA33" i="16" s="1"/>
  <c r="G33" i="9"/>
  <c r="G33" i="14" s="1"/>
  <c r="G33" i="15" s="1"/>
  <c r="G33" i="16" s="1"/>
  <c r="AH33" i="9"/>
  <c r="AH33" i="14" s="1"/>
  <c r="AH33" i="15" s="1"/>
  <c r="AH33" i="16" s="1"/>
  <c r="H33" i="9"/>
  <c r="H33" i="14" s="1"/>
  <c r="H33" i="15" s="1"/>
  <c r="H33" i="16" s="1"/>
  <c r="Y33" i="9"/>
  <c r="Y33" i="14" s="1"/>
  <c r="Y33" i="15" s="1"/>
  <c r="Y33" i="16" s="1"/>
  <c r="AI33" i="9"/>
  <c r="AI33" i="14" s="1"/>
  <c r="AI33" i="15" s="1"/>
  <c r="AI33" i="16" s="1"/>
  <c r="I33" i="9"/>
  <c r="I33" i="14" s="1"/>
  <c r="I33" i="15" s="1"/>
  <c r="I33" i="16" s="1"/>
  <c r="U33" i="9"/>
  <c r="U33" i="14" s="1"/>
  <c r="U33" i="15" s="1"/>
  <c r="U33" i="16" s="1"/>
  <c r="V33" i="9"/>
  <c r="V33" i="14" s="1"/>
  <c r="V33" i="15" s="1"/>
  <c r="V33" i="16" s="1"/>
  <c r="L33" i="9"/>
  <c r="L33" i="14" s="1"/>
  <c r="L33" i="15" s="1"/>
  <c r="L33" i="16" s="1"/>
  <c r="X33" i="9"/>
  <c r="X33" i="14" s="1"/>
  <c r="X33" i="15" s="1"/>
  <c r="X33" i="16" s="1"/>
  <c r="AQ33" i="9"/>
  <c r="AQ33" i="14" s="1"/>
  <c r="AQ33" i="15" s="1"/>
  <c r="AQ33" i="16" s="1"/>
  <c r="F33" i="9"/>
  <c r="F33" i="14" s="1"/>
  <c r="BR11" i="11" l="1"/>
  <c r="BT11" i="11"/>
  <c r="BQ11" i="11"/>
  <c r="BV11" i="11"/>
  <c r="BU11" i="11"/>
  <c r="BS11" i="11"/>
  <c r="BW11" i="11"/>
  <c r="AC11" i="11"/>
  <c r="AS11" i="11"/>
  <c r="BI11" i="11"/>
  <c r="AL11" i="11"/>
  <c r="BB11" i="11"/>
  <c r="AA11" i="11"/>
  <c r="AQ11" i="11"/>
  <c r="BG11" i="11"/>
  <c r="AZ11" i="11"/>
  <c r="AB11" i="11"/>
  <c r="AF11" i="11"/>
  <c r="AR11" i="11"/>
  <c r="BO11" i="11"/>
  <c r="AG11" i="11"/>
  <c r="AW11" i="11"/>
  <c r="BM11" i="11"/>
  <c r="AP11" i="11"/>
  <c r="BF11" i="11"/>
  <c r="AE11" i="11"/>
  <c r="AU11" i="11"/>
  <c r="BK11" i="11"/>
  <c r="BP11" i="11"/>
  <c r="AV11" i="11"/>
  <c r="AN11" i="11"/>
  <c r="AK11" i="11"/>
  <c r="BA11" i="11"/>
  <c r="AD11" i="11"/>
  <c r="AT11" i="11"/>
  <c r="BJ11" i="11"/>
  <c r="AI11" i="11"/>
  <c r="AY11" i="11"/>
  <c r="BH11" i="11"/>
  <c r="AO11" i="11"/>
  <c r="BE11" i="11"/>
  <c r="AH11" i="11"/>
  <c r="AX11" i="11"/>
  <c r="BN11" i="11"/>
  <c r="AM11" i="11"/>
  <c r="BC11" i="11"/>
  <c r="AJ11" i="11"/>
  <c r="BD11" i="11"/>
  <c r="BL11" i="11"/>
  <c r="F11" i="11"/>
  <c r="J11" i="11"/>
  <c r="G11" i="11"/>
  <c r="K11" i="11"/>
  <c r="H11" i="11"/>
  <c r="I11" i="11"/>
  <c r="AV11" i="17"/>
  <c r="BL11" i="17"/>
  <c r="BA11" i="17"/>
  <c r="BQ11" i="17"/>
  <c r="BF11" i="17"/>
  <c r="BV11" i="17"/>
  <c r="BW11" i="17"/>
  <c r="BK11" i="17"/>
  <c r="AX11" i="17"/>
  <c r="AY11" i="17"/>
  <c r="AZ11" i="17"/>
  <c r="BP11" i="17"/>
  <c r="BE11" i="17"/>
  <c r="BU11" i="17"/>
  <c r="BJ11" i="17"/>
  <c r="BC11" i="17"/>
  <c r="BS11" i="17"/>
  <c r="BD11" i="17"/>
  <c r="BT11" i="17"/>
  <c r="BI11" i="17"/>
  <c r="BN11" i="17"/>
  <c r="BH11" i="17"/>
  <c r="AW11" i="17"/>
  <c r="BM11" i="17"/>
  <c r="BB11" i="17"/>
  <c r="BR11" i="17"/>
  <c r="BG11" i="17"/>
  <c r="BO11" i="17"/>
  <c r="AP11" i="17"/>
  <c r="AI11" i="17"/>
  <c r="AB11" i="17"/>
  <c r="AR11" i="17"/>
  <c r="AG11" i="17"/>
  <c r="AO11" i="17"/>
  <c r="AQ11" i="17"/>
  <c r="AC11" i="17"/>
  <c r="AD11" i="17"/>
  <c r="AT11" i="17"/>
  <c r="AM11" i="17"/>
  <c r="AF11" i="17"/>
  <c r="AK11" i="17"/>
  <c r="AJ11" i="17"/>
  <c r="AH11" i="17"/>
  <c r="AA11" i="17"/>
  <c r="AL11" i="17"/>
  <c r="AE11" i="17"/>
  <c r="AU11" i="17"/>
  <c r="AN11" i="17"/>
  <c r="AS11" i="17"/>
  <c r="T11" i="17"/>
  <c r="V11" i="17"/>
  <c r="Z11" i="17"/>
  <c r="G11" i="17"/>
  <c r="F11" i="17"/>
  <c r="S11" i="17"/>
  <c r="H11" i="17"/>
  <c r="L11" i="17"/>
  <c r="Y11" i="17"/>
  <c r="R11" i="17"/>
  <c r="U11" i="17"/>
  <c r="J11" i="17"/>
  <c r="O11" i="17"/>
  <c r="P11" i="17"/>
  <c r="K11" i="17"/>
  <c r="I11" i="17"/>
  <c r="W11" i="17"/>
  <c r="M11" i="17"/>
  <c r="N11" i="17"/>
  <c r="X11" i="17"/>
  <c r="Q11" i="17"/>
  <c r="F33" i="15"/>
  <c r="W11" i="11"/>
  <c r="X11" i="11"/>
  <c r="Y11" i="11"/>
  <c r="Z11" i="11"/>
  <c r="O11" i="11"/>
  <c r="R11" i="11"/>
  <c r="S11" i="11"/>
  <c r="P11" i="11"/>
  <c r="Q11" i="11"/>
  <c r="V11" i="11"/>
  <c r="U11" i="11"/>
  <c r="M11" i="11"/>
  <c r="L11" i="11"/>
  <c r="N11" i="11"/>
  <c r="T11" i="11"/>
  <c r="B11" i="17" l="1"/>
  <c r="D11" i="17" s="1"/>
  <c r="B11" i="11"/>
  <c r="D11" i="11" s="1"/>
  <c r="AD11" i="18"/>
  <c r="AT11" i="18"/>
  <c r="BJ11" i="18"/>
  <c r="AA11" i="18"/>
  <c r="AQ11" i="18"/>
  <c r="BG11" i="18"/>
  <c r="BW11" i="18"/>
  <c r="AN11" i="18"/>
  <c r="BD11" i="18"/>
  <c r="BT11" i="18"/>
  <c r="AG11" i="18"/>
  <c r="BA11" i="18"/>
  <c r="AO11" i="18"/>
  <c r="BQ11" i="18"/>
  <c r="AS11" i="18"/>
  <c r="AH11" i="18"/>
  <c r="AX11" i="18"/>
  <c r="BN11" i="18"/>
  <c r="AE11" i="18"/>
  <c r="AU11" i="18"/>
  <c r="BK11" i="18"/>
  <c r="AB11" i="18"/>
  <c r="AR11" i="18"/>
  <c r="BH11" i="18"/>
  <c r="AC11" i="18"/>
  <c r="AW11" i="18"/>
  <c r="BM11" i="18"/>
  <c r="AL11" i="18"/>
  <c r="BB11" i="18"/>
  <c r="BR11" i="18"/>
  <c r="AI11" i="18"/>
  <c r="AY11" i="18"/>
  <c r="BO11" i="18"/>
  <c r="AF11" i="18"/>
  <c r="AV11" i="18"/>
  <c r="BL11" i="18"/>
  <c r="BE11" i="18"/>
  <c r="AP11" i="18"/>
  <c r="BF11" i="18"/>
  <c r="BV11" i="18"/>
  <c r="AM11" i="18"/>
  <c r="BC11" i="18"/>
  <c r="BS11" i="18"/>
  <c r="AJ11" i="18"/>
  <c r="AZ11" i="18"/>
  <c r="BP11" i="18"/>
  <c r="BI11" i="18"/>
  <c r="AK11" i="18"/>
  <c r="BU11" i="18"/>
  <c r="M11" i="18"/>
  <c r="I11" i="18"/>
  <c r="H11" i="18"/>
  <c r="J11" i="18"/>
  <c r="Y11" i="18"/>
  <c r="L11" i="18"/>
  <c r="G11" i="18"/>
  <c r="N11" i="18"/>
  <c r="U11" i="18"/>
  <c r="P11" i="18"/>
  <c r="W11" i="18"/>
  <c r="K11" i="18"/>
  <c r="O11" i="18"/>
  <c r="X11" i="18"/>
  <c r="Z11" i="18"/>
  <c r="S11" i="18"/>
  <c r="Q11" i="18"/>
  <c r="R11" i="18"/>
  <c r="F11" i="18"/>
  <c r="V11" i="18"/>
  <c r="T11" i="18"/>
  <c r="F33" i="16"/>
  <c r="B11" i="18" l="1"/>
  <c r="D11" i="18" s="1"/>
  <c r="AD11" i="19"/>
  <c r="AA5" i="20" s="1"/>
  <c r="AB24" i="7" s="1"/>
  <c r="AT11" i="19"/>
  <c r="AQ5" i="20" s="1"/>
  <c r="AR24" i="7" s="1"/>
  <c r="BJ11" i="19"/>
  <c r="BG5" i="20" s="1"/>
  <c r="BH24" i="7" s="1"/>
  <c r="AA11" i="19"/>
  <c r="X5" i="20" s="1"/>
  <c r="AQ11" i="19"/>
  <c r="AN5" i="20" s="1"/>
  <c r="AO24" i="7" s="1"/>
  <c r="BG11" i="19"/>
  <c r="BD5" i="20" s="1"/>
  <c r="BE24" i="7" s="1"/>
  <c r="BW11" i="19"/>
  <c r="BT5" i="20" s="1"/>
  <c r="BU24" i="7" s="1"/>
  <c r="AN11" i="19"/>
  <c r="AK5" i="20" s="1"/>
  <c r="AL24" i="7" s="1"/>
  <c r="BD11" i="19"/>
  <c r="BA5" i="20" s="1"/>
  <c r="BB24" i="7" s="1"/>
  <c r="BT11" i="19"/>
  <c r="BQ5" i="20" s="1"/>
  <c r="BR24" i="7" s="1"/>
  <c r="AG11" i="19"/>
  <c r="AD5" i="20" s="1"/>
  <c r="AE24" i="7" s="1"/>
  <c r="BA11" i="19"/>
  <c r="AX5" i="20" s="1"/>
  <c r="AY24" i="7" s="1"/>
  <c r="AO11" i="19"/>
  <c r="AL5" i="20" s="1"/>
  <c r="AM24" i="7" s="1"/>
  <c r="BV11" i="19"/>
  <c r="BS5" i="20" s="1"/>
  <c r="BT24" i="7" s="1"/>
  <c r="AJ11" i="19"/>
  <c r="AG5" i="20" s="1"/>
  <c r="AH24" i="7" s="1"/>
  <c r="BI11" i="19"/>
  <c r="BF5" i="20" s="1"/>
  <c r="BG24" i="7" s="1"/>
  <c r="AH11" i="19"/>
  <c r="AE5" i="20" s="1"/>
  <c r="AF24" i="7" s="1"/>
  <c r="AX11" i="19"/>
  <c r="AU5" i="20" s="1"/>
  <c r="AV24" i="7" s="1"/>
  <c r="BN11" i="19"/>
  <c r="BK5" i="20" s="1"/>
  <c r="BL24" i="7" s="1"/>
  <c r="AE11" i="19"/>
  <c r="AB5" i="20" s="1"/>
  <c r="AC24" i="7" s="1"/>
  <c r="AU11" i="19"/>
  <c r="AR5" i="20" s="1"/>
  <c r="AS24" i="7" s="1"/>
  <c r="BK11" i="19"/>
  <c r="BH5" i="20" s="1"/>
  <c r="BI24" i="7" s="1"/>
  <c r="AB11" i="19"/>
  <c r="Y5" i="20" s="1"/>
  <c r="BW24" i="7" s="1"/>
  <c r="AR11" i="19"/>
  <c r="AO5" i="20" s="1"/>
  <c r="AP24" i="7" s="1"/>
  <c r="BH11" i="19"/>
  <c r="BE5" i="20" s="1"/>
  <c r="BF24" i="7" s="1"/>
  <c r="AC11" i="19"/>
  <c r="Z5" i="20" s="1"/>
  <c r="AA24" i="7" s="1"/>
  <c r="AW11" i="19"/>
  <c r="AT5" i="20" s="1"/>
  <c r="AU24" i="7" s="1"/>
  <c r="BQ11" i="19"/>
  <c r="BN5" i="20" s="1"/>
  <c r="BO24" i="7" s="1"/>
  <c r="AP11" i="19"/>
  <c r="AM5" i="20" s="1"/>
  <c r="AN24" i="7" s="1"/>
  <c r="AM11" i="19"/>
  <c r="AJ5" i="20" s="1"/>
  <c r="AK24" i="7" s="1"/>
  <c r="BS11" i="19"/>
  <c r="BP5" i="20" s="1"/>
  <c r="BQ24" i="7" s="1"/>
  <c r="BP11" i="19"/>
  <c r="BM5" i="20" s="1"/>
  <c r="BN24" i="7" s="1"/>
  <c r="BU11" i="19"/>
  <c r="BR5" i="20" s="1"/>
  <c r="BS24" i="7" s="1"/>
  <c r="AL11" i="19"/>
  <c r="AI5" i="20" s="1"/>
  <c r="AJ24" i="7" s="1"/>
  <c r="BB11" i="19"/>
  <c r="AY5" i="20" s="1"/>
  <c r="AZ24" i="7" s="1"/>
  <c r="BR11" i="19"/>
  <c r="BO5" i="20" s="1"/>
  <c r="BP24" i="7" s="1"/>
  <c r="AI11" i="19"/>
  <c r="AF5" i="20" s="1"/>
  <c r="AG24" i="7" s="1"/>
  <c r="AY11" i="19"/>
  <c r="AV5" i="20" s="1"/>
  <c r="AW24" i="7" s="1"/>
  <c r="BO11" i="19"/>
  <c r="BL5" i="20" s="1"/>
  <c r="BM24" i="7" s="1"/>
  <c r="AF11" i="19"/>
  <c r="AC5" i="20" s="1"/>
  <c r="AD24" i="7" s="1"/>
  <c r="AV11" i="19"/>
  <c r="AS5" i="20" s="1"/>
  <c r="AT24" i="7" s="1"/>
  <c r="BL11" i="19"/>
  <c r="BI5" i="20" s="1"/>
  <c r="BJ24" i="7" s="1"/>
  <c r="AS11" i="19"/>
  <c r="AP5" i="20" s="1"/>
  <c r="AQ24" i="7" s="1"/>
  <c r="BM11" i="19"/>
  <c r="BJ5" i="20" s="1"/>
  <c r="BK24" i="7" s="1"/>
  <c r="BE11" i="19"/>
  <c r="BB5" i="20" s="1"/>
  <c r="BC24" i="7" s="1"/>
  <c r="BF11" i="19"/>
  <c r="BC5" i="20" s="1"/>
  <c r="BD24" i="7" s="1"/>
  <c r="BC11" i="19"/>
  <c r="AZ5" i="20" s="1"/>
  <c r="BA24" i="7" s="1"/>
  <c r="AZ11" i="19"/>
  <c r="AW5" i="20" s="1"/>
  <c r="AX24" i="7" s="1"/>
  <c r="AK11" i="19"/>
  <c r="AH5" i="20" s="1"/>
  <c r="AI24" i="7" s="1"/>
  <c r="W11" i="19"/>
  <c r="T5" i="20" s="1"/>
  <c r="U24" i="7" s="1"/>
  <c r="T11" i="19"/>
  <c r="Q5" i="20" s="1"/>
  <c r="R24" i="7" s="1"/>
  <c r="I11" i="19"/>
  <c r="F5" i="20" s="1"/>
  <c r="G24" i="7" s="1"/>
  <c r="P11" i="19"/>
  <c r="M5" i="20" s="1"/>
  <c r="N24" i="7" s="1"/>
  <c r="N11" i="19"/>
  <c r="K5" i="20" s="1"/>
  <c r="L24" i="7" s="1"/>
  <c r="K11" i="19"/>
  <c r="H5" i="20" s="1"/>
  <c r="I24" i="7" s="1"/>
  <c r="O11" i="19"/>
  <c r="L5" i="20" s="1"/>
  <c r="M24" i="7" s="1"/>
  <c r="V11" i="19"/>
  <c r="S5" i="20" s="1"/>
  <c r="T24" i="7" s="1"/>
  <c r="Z11" i="19"/>
  <c r="W5" i="20" s="1"/>
  <c r="X24" i="7" s="1"/>
  <c r="J11" i="19"/>
  <c r="G5" i="20" s="1"/>
  <c r="H24" i="7" s="1"/>
  <c r="R11" i="19"/>
  <c r="O5" i="20" s="1"/>
  <c r="P24" i="7" s="1"/>
  <c r="U11" i="19"/>
  <c r="R5" i="20" s="1"/>
  <c r="S24" i="7" s="1"/>
  <c r="X11" i="19"/>
  <c r="U5" i="20" s="1"/>
  <c r="V24" i="7" s="1"/>
  <c r="H11" i="19"/>
  <c r="E5" i="20" s="1"/>
  <c r="F24" i="7" s="1"/>
  <c r="M11" i="19"/>
  <c r="J5" i="20" s="1"/>
  <c r="K24" i="7" s="1"/>
  <c r="G11" i="19"/>
  <c r="D5" i="20" s="1"/>
  <c r="E24" i="7" s="1"/>
  <c r="Q11" i="19"/>
  <c r="N5" i="20" s="1"/>
  <c r="O24" i="7" s="1"/>
  <c r="L11" i="19"/>
  <c r="I5" i="20" s="1"/>
  <c r="J24" i="7" s="1"/>
  <c r="F11" i="19"/>
  <c r="S11" i="19"/>
  <c r="P5" i="20" s="1"/>
  <c r="Q24" i="7" s="1"/>
  <c r="Y11" i="19"/>
  <c r="V5" i="20" s="1"/>
  <c r="W24" i="7" s="1"/>
  <c r="B11" i="19" l="1"/>
  <c r="D11" i="19" s="1"/>
  <c r="B5" i="20" s="1"/>
  <c r="Z24" i="7"/>
  <c r="Y24" i="7"/>
  <c r="C5" i="20"/>
  <c r="D24" i="7" s="1"/>
  <c r="BZ24" i="7" l="1"/>
  <c r="B24" i="7"/>
  <c r="C24" i="7"/>
  <c r="C4" i="24" s="1"/>
  <c r="BX24" i="7"/>
  <c r="CA24" i="7"/>
  <c r="B4" i="24"/>
  <c r="AA4" i="24" l="1"/>
  <c r="AE4" i="24"/>
  <c r="AI4" i="24"/>
  <c r="AM4" i="24"/>
  <c r="AQ4" i="24"/>
  <c r="AU4" i="24"/>
  <c r="AY4" i="24"/>
  <c r="BC4" i="24"/>
  <c r="BG4" i="24"/>
  <c r="BK4" i="24"/>
  <c r="BO4" i="24"/>
  <c r="BS4" i="24"/>
  <c r="X4" i="24"/>
  <c r="AC4" i="24"/>
  <c r="AH4" i="24"/>
  <c r="AN4" i="24"/>
  <c r="AS4" i="24"/>
  <c r="AX4" i="24"/>
  <c r="BD4" i="24"/>
  <c r="BI4" i="24"/>
  <c r="BN4" i="24"/>
  <c r="BT4" i="24"/>
  <c r="Z4" i="24"/>
  <c r="AF4" i="24"/>
  <c r="AK4" i="24"/>
  <c r="AP4" i="24"/>
  <c r="AV4" i="24"/>
  <c r="BA4" i="24"/>
  <c r="BF4" i="24"/>
  <c r="BL4" i="24"/>
  <c r="BQ4" i="24"/>
  <c r="AG4" i="24"/>
  <c r="Y4" i="24"/>
  <c r="AJ4" i="24"/>
  <c r="AT4" i="24"/>
  <c r="BE4" i="24"/>
  <c r="BP4" i="24"/>
  <c r="AB4" i="24"/>
  <c r="AL4" i="24"/>
  <c r="AW4" i="24"/>
  <c r="BH4" i="24"/>
  <c r="BR4" i="24"/>
  <c r="AD4" i="24"/>
  <c r="BB4" i="24"/>
  <c r="AO4" i="24"/>
  <c r="BJ4" i="24"/>
  <c r="AR4" i="24"/>
  <c r="BM4" i="24"/>
  <c r="AZ4" i="24"/>
  <c r="E4" i="24"/>
  <c r="K4" i="24"/>
  <c r="P4" i="24"/>
  <c r="H4" i="24"/>
  <c r="J4" i="24"/>
  <c r="N4" i="24"/>
  <c r="G4" i="24"/>
  <c r="M4" i="24"/>
  <c r="D4" i="24"/>
  <c r="L4" i="24"/>
  <c r="W4" i="24"/>
  <c r="V4" i="24"/>
  <c r="I4" i="24"/>
  <c r="S4" i="24"/>
  <c r="F4" i="24"/>
  <c r="Q4" i="24"/>
  <c r="T4" i="24"/>
  <c r="R4" i="24"/>
  <c r="U4" i="24"/>
  <c r="O4" i="24"/>
  <c r="C12" i="11"/>
  <c r="C12" i="17"/>
  <c r="C12" i="18"/>
  <c r="C12" i="19"/>
  <c r="B34" i="15"/>
  <c r="B34" i="14"/>
  <c r="B34" i="16"/>
  <c r="B34" i="9"/>
  <c r="R34" i="9" l="1"/>
  <c r="R34" i="14" s="1"/>
  <c r="R34" i="15" s="1"/>
  <c r="R34" i="16" s="1"/>
  <c r="O34" i="9"/>
  <c r="O34" i="14" s="1"/>
  <c r="O34" i="15" s="1"/>
  <c r="O34" i="16" s="1"/>
  <c r="P34" i="9"/>
  <c r="P34" i="14" s="1"/>
  <c r="P34" i="15" s="1"/>
  <c r="P34" i="16" s="1"/>
  <c r="Q34" i="9"/>
  <c r="Q34" i="14" s="1"/>
  <c r="Q34" i="15" s="1"/>
  <c r="Q34" i="16" s="1"/>
  <c r="M34" i="9"/>
  <c r="M34" i="14" s="1"/>
  <c r="M34" i="15" s="1"/>
  <c r="M34" i="16" s="1"/>
  <c r="BU4" i="24"/>
  <c r="D34" i="16"/>
  <c r="D34" i="14"/>
  <c r="BV4" i="24"/>
  <c r="D34" i="9" s="1"/>
  <c r="D34" i="15"/>
  <c r="I34" i="9"/>
  <c r="I34" i="14" s="1"/>
  <c r="I34" i="15" s="1"/>
  <c r="I34" i="16" s="1"/>
  <c r="AJ34" i="9"/>
  <c r="AJ34" i="14" s="1"/>
  <c r="AJ34" i="15" s="1"/>
  <c r="AJ34" i="16" s="1"/>
  <c r="AI34" i="9"/>
  <c r="AI34" i="14" s="1"/>
  <c r="AI34" i="15" s="1"/>
  <c r="AI34" i="16" s="1"/>
  <c r="V34" i="9"/>
  <c r="V34" i="14" s="1"/>
  <c r="V34" i="15" s="1"/>
  <c r="V34" i="16" s="1"/>
  <c r="AL34" i="9"/>
  <c r="AL34" i="14" s="1"/>
  <c r="AL34" i="15" s="1"/>
  <c r="AL34" i="16" s="1"/>
  <c r="L34" i="9"/>
  <c r="L34" i="14" s="1"/>
  <c r="L34" i="15" s="1"/>
  <c r="L34" i="16" s="1"/>
  <c r="U34" i="9"/>
  <c r="U34" i="14" s="1"/>
  <c r="U34" i="15" s="1"/>
  <c r="U34" i="16" s="1"/>
  <c r="AR34" i="9"/>
  <c r="AR34" i="14" s="1"/>
  <c r="AR34" i="15" s="1"/>
  <c r="AR34" i="16" s="1"/>
  <c r="AH34" i="9"/>
  <c r="AH34" i="14" s="1"/>
  <c r="AH34" i="15" s="1"/>
  <c r="AH34" i="16" s="1"/>
  <c r="H34" i="9"/>
  <c r="H34" i="14" s="1"/>
  <c r="H34" i="15" s="1"/>
  <c r="H34" i="16" s="1"/>
  <c r="G34" i="9"/>
  <c r="G34" i="14" s="1"/>
  <c r="G34" i="15" s="1"/>
  <c r="G34" i="16" s="1"/>
  <c r="K34" i="9"/>
  <c r="K34" i="14" s="1"/>
  <c r="K34" i="15" s="1"/>
  <c r="K34" i="16" s="1"/>
  <c r="Z34" i="9"/>
  <c r="Z34" i="14" s="1"/>
  <c r="Z34" i="15" s="1"/>
  <c r="Z34" i="16" s="1"/>
  <c r="AP34" i="9"/>
  <c r="AP34" i="14" s="1"/>
  <c r="AP34" i="15" s="1"/>
  <c r="AP34" i="16" s="1"/>
  <c r="T34" i="9"/>
  <c r="T34" i="14" s="1"/>
  <c r="T34" i="15" s="1"/>
  <c r="T34" i="16" s="1"/>
  <c r="AK34" i="9"/>
  <c r="AK34" i="14" s="1"/>
  <c r="AK34" i="15" s="1"/>
  <c r="AK34" i="16" s="1"/>
  <c r="Y34" i="9"/>
  <c r="Y34" i="14" s="1"/>
  <c r="Y34" i="15" s="1"/>
  <c r="Y34" i="16" s="1"/>
  <c r="X34" i="9"/>
  <c r="X34" i="14" s="1"/>
  <c r="X34" i="15" s="1"/>
  <c r="X34" i="16" s="1"/>
  <c r="AQ34" i="9"/>
  <c r="AQ34" i="14" s="1"/>
  <c r="AQ34" i="15" s="1"/>
  <c r="AQ34" i="16" s="1"/>
  <c r="AE34" i="9"/>
  <c r="AE34" i="14" s="1"/>
  <c r="AE34" i="15" s="1"/>
  <c r="AE34" i="16" s="1"/>
  <c r="AD34" i="9"/>
  <c r="AD34" i="14" s="1"/>
  <c r="AD34" i="15" s="1"/>
  <c r="AD34" i="16" s="1"/>
  <c r="AB34" i="9"/>
  <c r="AB34" i="14" s="1"/>
  <c r="AB34" i="15" s="1"/>
  <c r="AB34" i="16" s="1"/>
  <c r="AG34" i="9"/>
  <c r="AG34" i="14" s="1"/>
  <c r="AG34" i="15" s="1"/>
  <c r="AG34" i="16" s="1"/>
  <c r="AO34" i="9"/>
  <c r="AO34" i="14" s="1"/>
  <c r="AO34" i="15" s="1"/>
  <c r="AO34" i="16" s="1"/>
  <c r="AA34" i="9"/>
  <c r="AA34" i="14" s="1"/>
  <c r="AA34" i="15" s="1"/>
  <c r="AA34" i="16" s="1"/>
  <c r="W34" i="9"/>
  <c r="W34" i="14" s="1"/>
  <c r="W34" i="15" s="1"/>
  <c r="W34" i="16" s="1"/>
  <c r="AN34" i="9"/>
  <c r="AN34" i="14" s="1"/>
  <c r="AN34" i="15" s="1"/>
  <c r="AN34" i="16" s="1"/>
  <c r="AC34" i="9"/>
  <c r="AC34" i="14" s="1"/>
  <c r="AC34" i="15" s="1"/>
  <c r="AC34" i="16" s="1"/>
  <c r="F34" i="9"/>
  <c r="BS12" i="11" l="1"/>
  <c r="BU12" i="11"/>
  <c r="BV12" i="11"/>
  <c r="BT12" i="11"/>
  <c r="BW12" i="11"/>
  <c r="BR12" i="11"/>
  <c r="BQ12" i="11"/>
  <c r="AA12" i="11"/>
  <c r="AQ12" i="11"/>
  <c r="BG12" i="11"/>
  <c r="AF12" i="11"/>
  <c r="AV12" i="11"/>
  <c r="BL12" i="11"/>
  <c r="AK12" i="11"/>
  <c r="BA12" i="11"/>
  <c r="AP12" i="11"/>
  <c r="BJ12" i="11"/>
  <c r="AL12" i="11"/>
  <c r="AH12" i="11"/>
  <c r="BI12" i="11"/>
  <c r="AE12" i="11"/>
  <c r="AU12" i="11"/>
  <c r="BK12" i="11"/>
  <c r="AJ12" i="11"/>
  <c r="AZ12" i="11"/>
  <c r="BP12" i="11"/>
  <c r="AO12" i="11"/>
  <c r="BE12" i="11"/>
  <c r="BF12" i="11"/>
  <c r="BB12" i="11"/>
  <c r="AD12" i="11"/>
  <c r="AI12" i="11"/>
  <c r="AY12" i="11"/>
  <c r="BO12" i="11"/>
  <c r="AN12" i="11"/>
  <c r="BD12" i="11"/>
  <c r="AC12" i="11"/>
  <c r="AS12" i="11"/>
  <c r="AX12" i="11"/>
  <c r="AM12" i="11"/>
  <c r="BC12" i="11"/>
  <c r="AB12" i="11"/>
  <c r="AR12" i="11"/>
  <c r="BH12" i="11"/>
  <c r="AG12" i="11"/>
  <c r="AW12" i="11"/>
  <c r="BM12" i="11"/>
  <c r="AT12" i="11"/>
  <c r="BN12" i="11"/>
  <c r="H12" i="11"/>
  <c r="I12" i="11"/>
  <c r="F12" i="11"/>
  <c r="J12" i="11"/>
  <c r="G12" i="11"/>
  <c r="K12" i="11"/>
  <c r="Z12" i="11"/>
  <c r="R12" i="11"/>
  <c r="L12" i="11"/>
  <c r="O12" i="11"/>
  <c r="X12" i="11"/>
  <c r="N12" i="11"/>
  <c r="Y12" i="11"/>
  <c r="T12" i="11"/>
  <c r="V12" i="11"/>
  <c r="U12" i="11"/>
  <c r="M12" i="11"/>
  <c r="W12" i="11"/>
  <c r="S12" i="11"/>
  <c r="Q12" i="11"/>
  <c r="P12" i="11"/>
  <c r="F34" i="14"/>
  <c r="B12" i="11" l="1"/>
  <c r="D12" i="11" s="1"/>
  <c r="AV12" i="17"/>
  <c r="BL12" i="17"/>
  <c r="BA12" i="17"/>
  <c r="BQ12" i="17"/>
  <c r="BF12" i="17"/>
  <c r="BV12" i="17"/>
  <c r="AY12" i="17"/>
  <c r="BO12" i="17"/>
  <c r="BN12" i="17"/>
  <c r="AZ12" i="17"/>
  <c r="BP12" i="17"/>
  <c r="BE12" i="17"/>
  <c r="BU12" i="17"/>
  <c r="BJ12" i="17"/>
  <c r="BG12" i="17"/>
  <c r="BW12" i="17"/>
  <c r="BD12" i="17"/>
  <c r="BT12" i="17"/>
  <c r="BI12" i="17"/>
  <c r="AX12" i="17"/>
  <c r="BS12" i="17"/>
  <c r="BH12" i="17"/>
  <c r="AW12" i="17"/>
  <c r="BM12" i="17"/>
  <c r="BB12" i="17"/>
  <c r="BR12" i="17"/>
  <c r="BK12" i="17"/>
  <c r="BC12" i="17"/>
  <c r="AO12" i="17"/>
  <c r="AL12" i="17"/>
  <c r="AE12" i="17"/>
  <c r="AU12" i="17"/>
  <c r="AR12" i="17"/>
  <c r="AI12" i="17"/>
  <c r="AF12" i="17"/>
  <c r="AT12" i="17"/>
  <c r="AC12" i="17"/>
  <c r="AS12" i="17"/>
  <c r="AP12" i="17"/>
  <c r="AJ12" i="17"/>
  <c r="AM12" i="17"/>
  <c r="AG12" i="17"/>
  <c r="AD12" i="17"/>
  <c r="AN12" i="17"/>
  <c r="AK12" i="17"/>
  <c r="AH12" i="17"/>
  <c r="AA12" i="17"/>
  <c r="AQ12" i="17"/>
  <c r="AB12" i="17"/>
  <c r="L12" i="17"/>
  <c r="R12" i="17"/>
  <c r="S12" i="17"/>
  <c r="M12" i="17"/>
  <c r="P12" i="17"/>
  <c r="I12" i="17"/>
  <c r="J12" i="17"/>
  <c r="N12" i="17"/>
  <c r="H12" i="17"/>
  <c r="Y12" i="17"/>
  <c r="W12" i="17"/>
  <c r="Z12" i="17"/>
  <c r="G12" i="17"/>
  <c r="O12" i="17"/>
  <c r="V12" i="17"/>
  <c r="F12" i="17"/>
  <c r="X12" i="17"/>
  <c r="T12" i="17"/>
  <c r="Q12" i="17"/>
  <c r="U12" i="17"/>
  <c r="K12" i="17"/>
  <c r="F34" i="15"/>
  <c r="B12" i="17" l="1"/>
  <c r="D12" i="17" s="1"/>
  <c r="AC12" i="18"/>
  <c r="AS12" i="18"/>
  <c r="BI12" i="18"/>
  <c r="AD12" i="18"/>
  <c r="AT12" i="18"/>
  <c r="BJ12" i="18"/>
  <c r="AA12" i="18"/>
  <c r="AQ12" i="18"/>
  <c r="BG12" i="18"/>
  <c r="BW12" i="18"/>
  <c r="AF12" i="18"/>
  <c r="AZ12" i="18"/>
  <c r="BD12" i="18"/>
  <c r="AV12" i="18"/>
  <c r="AR12" i="18"/>
  <c r="AG12" i="18"/>
  <c r="AW12" i="18"/>
  <c r="BM12" i="18"/>
  <c r="AH12" i="18"/>
  <c r="AX12" i="18"/>
  <c r="BN12" i="18"/>
  <c r="AE12" i="18"/>
  <c r="AU12" i="18"/>
  <c r="BK12" i="18"/>
  <c r="AB12" i="18"/>
  <c r="BP12" i="18"/>
  <c r="BL12" i="18"/>
  <c r="AK12" i="18"/>
  <c r="BA12" i="18"/>
  <c r="BQ12" i="18"/>
  <c r="AL12" i="18"/>
  <c r="BB12" i="18"/>
  <c r="BR12" i="18"/>
  <c r="AI12" i="18"/>
  <c r="AY12" i="18"/>
  <c r="BO12" i="18"/>
  <c r="BT12" i="18"/>
  <c r="AO12" i="18"/>
  <c r="BE12" i="18"/>
  <c r="BU12" i="18"/>
  <c r="AP12" i="18"/>
  <c r="BF12" i="18"/>
  <c r="BV12" i="18"/>
  <c r="AM12" i="18"/>
  <c r="BC12" i="18"/>
  <c r="BS12" i="18"/>
  <c r="BH12" i="18"/>
  <c r="AJ12" i="18"/>
  <c r="AN12" i="18"/>
  <c r="V12" i="18"/>
  <c r="X12" i="18"/>
  <c r="W12" i="18"/>
  <c r="S12" i="18"/>
  <c r="K12" i="18"/>
  <c r="H12" i="18"/>
  <c r="L12" i="18"/>
  <c r="I12" i="18"/>
  <c r="G12" i="18"/>
  <c r="N12" i="18"/>
  <c r="Z12" i="18"/>
  <c r="U12" i="18"/>
  <c r="T12" i="18"/>
  <c r="F12" i="18"/>
  <c r="R12" i="18"/>
  <c r="M12" i="18"/>
  <c r="J12" i="18"/>
  <c r="Y12" i="18"/>
  <c r="O12" i="18"/>
  <c r="Q12" i="18"/>
  <c r="P12" i="18"/>
  <c r="F34" i="16"/>
  <c r="B12" i="18" l="1"/>
  <c r="D12" i="18" s="1"/>
  <c r="AC12" i="19"/>
  <c r="Z6" i="20" s="1"/>
  <c r="AA25" i="7" s="1"/>
  <c r="AS12" i="19"/>
  <c r="AP6" i="20" s="1"/>
  <c r="AQ25" i="7" s="1"/>
  <c r="BI12" i="19"/>
  <c r="BF6" i="20" s="1"/>
  <c r="BG25" i="7" s="1"/>
  <c r="AD12" i="19"/>
  <c r="AA6" i="20" s="1"/>
  <c r="AB25" i="7" s="1"/>
  <c r="AT12" i="19"/>
  <c r="AQ6" i="20" s="1"/>
  <c r="AR25" i="7" s="1"/>
  <c r="BJ12" i="19"/>
  <c r="BG6" i="20" s="1"/>
  <c r="BH25" i="7" s="1"/>
  <c r="AA12" i="19"/>
  <c r="X6" i="20" s="1"/>
  <c r="AQ12" i="19"/>
  <c r="AN6" i="20" s="1"/>
  <c r="AO25" i="7" s="1"/>
  <c r="BG12" i="19"/>
  <c r="BD6" i="20" s="1"/>
  <c r="BE25" i="7" s="1"/>
  <c r="BW12" i="19"/>
  <c r="BT6" i="20" s="1"/>
  <c r="BU25" i="7" s="1"/>
  <c r="AG12" i="19"/>
  <c r="AD6" i="20" s="1"/>
  <c r="AE25" i="7" s="1"/>
  <c r="AW12" i="19"/>
  <c r="AT6" i="20" s="1"/>
  <c r="AU25" i="7" s="1"/>
  <c r="BM12" i="19"/>
  <c r="BJ6" i="20" s="1"/>
  <c r="BK25" i="7" s="1"/>
  <c r="AH12" i="19"/>
  <c r="AE6" i="20" s="1"/>
  <c r="AF25" i="7" s="1"/>
  <c r="AX12" i="19"/>
  <c r="AU6" i="20" s="1"/>
  <c r="AV25" i="7" s="1"/>
  <c r="BN12" i="19"/>
  <c r="BK6" i="20" s="1"/>
  <c r="BL25" i="7" s="1"/>
  <c r="AE12" i="19"/>
  <c r="AB6" i="20" s="1"/>
  <c r="AC25" i="7" s="1"/>
  <c r="AU12" i="19"/>
  <c r="AR6" i="20" s="1"/>
  <c r="AS25" i="7" s="1"/>
  <c r="BK12" i="19"/>
  <c r="BH6" i="20" s="1"/>
  <c r="BI25" i="7" s="1"/>
  <c r="AB12" i="19"/>
  <c r="Y6" i="20" s="1"/>
  <c r="AV12" i="19"/>
  <c r="AS6" i="20" s="1"/>
  <c r="AT25" i="7" s="1"/>
  <c r="BP12" i="19"/>
  <c r="BM6" i="20" s="1"/>
  <c r="BN25" i="7" s="1"/>
  <c r="BC12" i="19"/>
  <c r="AZ6" i="20" s="1"/>
  <c r="BA25" i="7" s="1"/>
  <c r="AJ12" i="19"/>
  <c r="AG6" i="20" s="1"/>
  <c r="AH25" i="7" s="1"/>
  <c r="AF12" i="19"/>
  <c r="AC6" i="20" s="1"/>
  <c r="AD25" i="7" s="1"/>
  <c r="AK12" i="19"/>
  <c r="AH6" i="20" s="1"/>
  <c r="AI25" i="7" s="1"/>
  <c r="BA12" i="19"/>
  <c r="AX6" i="20" s="1"/>
  <c r="AY25" i="7" s="1"/>
  <c r="BQ12" i="19"/>
  <c r="BN6" i="20" s="1"/>
  <c r="BO25" i="7" s="1"/>
  <c r="AL12" i="19"/>
  <c r="AI6" i="20" s="1"/>
  <c r="AJ25" i="7" s="1"/>
  <c r="BB12" i="19"/>
  <c r="AY6" i="20" s="1"/>
  <c r="AZ25" i="7" s="1"/>
  <c r="BR12" i="19"/>
  <c r="BO6" i="20" s="1"/>
  <c r="BP25" i="7" s="1"/>
  <c r="AI12" i="19"/>
  <c r="AF6" i="20" s="1"/>
  <c r="AG25" i="7" s="1"/>
  <c r="AY12" i="19"/>
  <c r="AV6" i="20" s="1"/>
  <c r="AW25" i="7" s="1"/>
  <c r="BO12" i="19"/>
  <c r="BL6" i="20" s="1"/>
  <c r="BM25" i="7" s="1"/>
  <c r="AR12" i="19"/>
  <c r="AO6" i="20" s="1"/>
  <c r="AP25" i="7" s="1"/>
  <c r="BL12" i="19"/>
  <c r="BI6" i="20" s="1"/>
  <c r="BJ25" i="7" s="1"/>
  <c r="BT12" i="19"/>
  <c r="BQ6" i="20" s="1"/>
  <c r="BR25" i="7" s="1"/>
  <c r="BH12" i="19"/>
  <c r="BE6" i="20" s="1"/>
  <c r="BF25" i="7" s="1"/>
  <c r="AZ12" i="19"/>
  <c r="AW6" i="20" s="1"/>
  <c r="AX25" i="7" s="1"/>
  <c r="AO12" i="19"/>
  <c r="AL6" i="20" s="1"/>
  <c r="AM25" i="7" s="1"/>
  <c r="BE12" i="19"/>
  <c r="BB6" i="20" s="1"/>
  <c r="BC25" i="7" s="1"/>
  <c r="BU12" i="19"/>
  <c r="BR6" i="20" s="1"/>
  <c r="BS25" i="7" s="1"/>
  <c r="AP12" i="19"/>
  <c r="AM6" i="20" s="1"/>
  <c r="AN25" i="7" s="1"/>
  <c r="BF12" i="19"/>
  <c r="BC6" i="20" s="1"/>
  <c r="BD25" i="7" s="1"/>
  <c r="BV12" i="19"/>
  <c r="BS6" i="20" s="1"/>
  <c r="BT25" i="7" s="1"/>
  <c r="AM12" i="19"/>
  <c r="AJ6" i="20" s="1"/>
  <c r="AK25" i="7" s="1"/>
  <c r="BS12" i="19"/>
  <c r="BP6" i="20" s="1"/>
  <c r="BQ25" i="7" s="1"/>
  <c r="AN12" i="19"/>
  <c r="AK6" i="20" s="1"/>
  <c r="AL25" i="7" s="1"/>
  <c r="BD12" i="19"/>
  <c r="BA6" i="20" s="1"/>
  <c r="BB25" i="7" s="1"/>
  <c r="T12" i="19"/>
  <c r="Q6" i="20" s="1"/>
  <c r="R25" i="7" s="1"/>
  <c r="U12" i="19"/>
  <c r="R6" i="20" s="1"/>
  <c r="S25" i="7" s="1"/>
  <c r="P12" i="19"/>
  <c r="M6" i="20" s="1"/>
  <c r="N25" i="7" s="1"/>
  <c r="W12" i="19"/>
  <c r="T6" i="20" s="1"/>
  <c r="U25" i="7" s="1"/>
  <c r="I12" i="19"/>
  <c r="F6" i="20" s="1"/>
  <c r="G25" i="7" s="1"/>
  <c r="M12" i="19"/>
  <c r="J6" i="20" s="1"/>
  <c r="K25" i="7" s="1"/>
  <c r="Q12" i="19"/>
  <c r="N6" i="20" s="1"/>
  <c r="O25" i="7" s="1"/>
  <c r="Z12" i="19"/>
  <c r="W6" i="20" s="1"/>
  <c r="X25" i="7" s="1"/>
  <c r="G12" i="19"/>
  <c r="D6" i="20" s="1"/>
  <c r="E25" i="7" s="1"/>
  <c r="Y12" i="19"/>
  <c r="V6" i="20" s="1"/>
  <c r="W25" i="7" s="1"/>
  <c r="F12" i="19"/>
  <c r="L12" i="19"/>
  <c r="I6" i="20" s="1"/>
  <c r="J25" i="7" s="1"/>
  <c r="X12" i="19"/>
  <c r="U6" i="20" s="1"/>
  <c r="V25" i="7" s="1"/>
  <c r="R12" i="19"/>
  <c r="O6" i="20" s="1"/>
  <c r="P25" i="7" s="1"/>
  <c r="K12" i="19"/>
  <c r="H6" i="20" s="1"/>
  <c r="I25" i="7" s="1"/>
  <c r="V12" i="19"/>
  <c r="S6" i="20" s="1"/>
  <c r="T25" i="7" s="1"/>
  <c r="O12" i="19"/>
  <c r="L6" i="20" s="1"/>
  <c r="M25" i="7" s="1"/>
  <c r="S12" i="19"/>
  <c r="P6" i="20" s="1"/>
  <c r="Q25" i="7" s="1"/>
  <c r="H12" i="19"/>
  <c r="E6" i="20" s="1"/>
  <c r="F25" i="7" s="1"/>
  <c r="N12" i="19"/>
  <c r="K6" i="20" s="1"/>
  <c r="L25" i="7" s="1"/>
  <c r="J12" i="19"/>
  <c r="G6" i="20" s="1"/>
  <c r="H25" i="7" s="1"/>
  <c r="B12" i="19" l="1"/>
  <c r="D12" i="19" s="1"/>
  <c r="B6" i="20" s="1"/>
  <c r="B25" i="7" s="1"/>
  <c r="Y25" i="7"/>
  <c r="Z25" i="7"/>
  <c r="BW25" i="7"/>
  <c r="C6" i="20"/>
  <c r="D25" i="7" s="1"/>
  <c r="BZ25" i="7" l="1"/>
  <c r="C25" i="7"/>
  <c r="B5" i="24"/>
  <c r="BX25" i="7"/>
  <c r="CA25" i="7"/>
  <c r="Y5" i="24" l="1"/>
  <c r="AC5" i="24"/>
  <c r="AG5" i="24"/>
  <c r="AK5" i="24"/>
  <c r="AO5" i="24"/>
  <c r="AS5" i="24"/>
  <c r="AW5" i="24"/>
  <c r="BA5" i="24"/>
  <c r="BE5" i="24"/>
  <c r="BI5" i="24"/>
  <c r="BM5" i="24"/>
  <c r="BQ5" i="24"/>
  <c r="AB5" i="24"/>
  <c r="AH5" i="24"/>
  <c r="AM5" i="24"/>
  <c r="AR5" i="24"/>
  <c r="AX5" i="24"/>
  <c r="BC5" i="24"/>
  <c r="BH5" i="24"/>
  <c r="BN5" i="24"/>
  <c r="BS5" i="24"/>
  <c r="Z5" i="24"/>
  <c r="AE5" i="24"/>
  <c r="AJ5" i="24"/>
  <c r="AP5" i="24"/>
  <c r="AU5" i="24"/>
  <c r="AZ5" i="24"/>
  <c r="BF5" i="24"/>
  <c r="BK5" i="24"/>
  <c r="BP5" i="24"/>
  <c r="AD5" i="24"/>
  <c r="AN5" i="24"/>
  <c r="AY5" i="24"/>
  <c r="BJ5" i="24"/>
  <c r="BT5" i="24"/>
  <c r="AF5" i="24"/>
  <c r="AQ5" i="24"/>
  <c r="BB5" i="24"/>
  <c r="BL5" i="24"/>
  <c r="AA5" i="24"/>
  <c r="AV5" i="24"/>
  <c r="BR5" i="24"/>
  <c r="AI5" i="24"/>
  <c r="BD5" i="24"/>
  <c r="AL5" i="24"/>
  <c r="BG5" i="24"/>
  <c r="AT5" i="24"/>
  <c r="BO5" i="24"/>
  <c r="X5" i="24"/>
  <c r="W5" i="24"/>
  <c r="O5" i="24"/>
  <c r="K5" i="24"/>
  <c r="G5" i="24"/>
  <c r="F5" i="24"/>
  <c r="H5" i="24"/>
  <c r="V5" i="24"/>
  <c r="L5" i="24"/>
  <c r="N5" i="24"/>
  <c r="J5" i="24"/>
  <c r="E5" i="24"/>
  <c r="U5" i="24"/>
  <c r="I5" i="24"/>
  <c r="P5" i="24"/>
  <c r="R5" i="24"/>
  <c r="M5" i="24"/>
  <c r="D5" i="24"/>
  <c r="S5" i="24"/>
  <c r="T5" i="24"/>
  <c r="Q5" i="24"/>
  <c r="C5" i="24"/>
  <c r="B35" i="14"/>
  <c r="B35" i="9"/>
  <c r="B35" i="16"/>
  <c r="B35" i="15"/>
  <c r="C13" i="18"/>
  <c r="C13" i="17"/>
  <c r="C13" i="19"/>
  <c r="C13" i="11"/>
  <c r="Q35" i="9" l="1"/>
  <c r="Q35" i="14" s="1"/>
  <c r="Q35" i="15" s="1"/>
  <c r="Q35" i="16" s="1"/>
  <c r="O35" i="9"/>
  <c r="O35" i="14" s="1"/>
  <c r="O35" i="15" s="1"/>
  <c r="O35" i="16" s="1"/>
  <c r="M35" i="9"/>
  <c r="M35" i="14" s="1"/>
  <c r="M35" i="15" s="1"/>
  <c r="M35" i="16" s="1"/>
  <c r="R35" i="9"/>
  <c r="R35" i="14" s="1"/>
  <c r="R35" i="15" s="1"/>
  <c r="R35" i="16" s="1"/>
  <c r="P35" i="9"/>
  <c r="P35" i="14" s="1"/>
  <c r="P35" i="15" s="1"/>
  <c r="P35" i="16" s="1"/>
  <c r="H35" i="9"/>
  <c r="H35" i="14" s="1"/>
  <c r="H35" i="15" s="1"/>
  <c r="H35" i="16" s="1"/>
  <c r="BU5" i="24"/>
  <c r="G35" i="9"/>
  <c r="G35" i="14" s="1"/>
  <c r="G35" i="15" s="1"/>
  <c r="G35" i="16" s="1"/>
  <c r="AC35" i="9"/>
  <c r="AC35" i="14" s="1"/>
  <c r="AC35" i="15" s="1"/>
  <c r="AC35" i="16" s="1"/>
  <c r="F35" i="9"/>
  <c r="I35" i="9"/>
  <c r="I35" i="14" s="1"/>
  <c r="I35" i="15" s="1"/>
  <c r="I35" i="16" s="1"/>
  <c r="V35" i="9"/>
  <c r="V35" i="14" s="1"/>
  <c r="V35" i="15" s="1"/>
  <c r="V35" i="16" s="1"/>
  <c r="AA35" i="9"/>
  <c r="AA35" i="14" s="1"/>
  <c r="AA35" i="15" s="1"/>
  <c r="AA35" i="16" s="1"/>
  <c r="D35" i="15"/>
  <c r="AI35" i="9"/>
  <c r="AI35" i="14" s="1"/>
  <c r="AI35" i="15" s="1"/>
  <c r="AI35" i="16" s="1"/>
  <c r="AP35" i="9"/>
  <c r="AP35" i="14" s="1"/>
  <c r="AP35" i="15" s="1"/>
  <c r="AP35" i="16" s="1"/>
  <c r="D35" i="16"/>
  <c r="L35" i="9"/>
  <c r="L35" i="14" s="1"/>
  <c r="L35" i="15" s="1"/>
  <c r="L35" i="16" s="1"/>
  <c r="D35" i="14"/>
  <c r="AD35" i="9"/>
  <c r="AD35" i="14" s="1"/>
  <c r="AD35" i="15" s="1"/>
  <c r="AD35" i="16" s="1"/>
  <c r="AL35" i="9"/>
  <c r="AL35" i="14" s="1"/>
  <c r="AL35" i="15" s="1"/>
  <c r="AL35" i="16" s="1"/>
  <c r="BV5" i="24"/>
  <c r="D35" i="9" s="1"/>
  <c r="W35" i="9"/>
  <c r="W35" i="14" s="1"/>
  <c r="W35" i="15" s="1"/>
  <c r="W35" i="16" s="1"/>
  <c r="Y35" i="9"/>
  <c r="Y35" i="14" s="1"/>
  <c r="Y35" i="15" s="1"/>
  <c r="Y35" i="16" s="1"/>
  <c r="Z35" i="9"/>
  <c r="Z35" i="14" s="1"/>
  <c r="Z35" i="15" s="1"/>
  <c r="Z35" i="16" s="1"/>
  <c r="AB35" i="9"/>
  <c r="AB35" i="14" s="1"/>
  <c r="AB35" i="15" s="1"/>
  <c r="AB35" i="16" s="1"/>
  <c r="AK35" i="9"/>
  <c r="AK35" i="14" s="1"/>
  <c r="AK35" i="15" s="1"/>
  <c r="AK35" i="16" s="1"/>
  <c r="AJ35" i="9"/>
  <c r="AJ35" i="14" s="1"/>
  <c r="AJ35" i="15" s="1"/>
  <c r="AJ35" i="16" s="1"/>
  <c r="AG35" i="9"/>
  <c r="AG35" i="14" s="1"/>
  <c r="AG35" i="15" s="1"/>
  <c r="AG35" i="16" s="1"/>
  <c r="AH35" i="9"/>
  <c r="AH35" i="14" s="1"/>
  <c r="AH35" i="15" s="1"/>
  <c r="AH35" i="16" s="1"/>
  <c r="AR35" i="9"/>
  <c r="AR35" i="14" s="1"/>
  <c r="AR35" i="15" s="1"/>
  <c r="AR35" i="16" s="1"/>
  <c r="AQ35" i="9"/>
  <c r="AQ35" i="14" s="1"/>
  <c r="AQ35" i="15" s="1"/>
  <c r="AQ35" i="16" s="1"/>
  <c r="K35" i="9"/>
  <c r="K35" i="14" s="1"/>
  <c r="K35" i="15" s="1"/>
  <c r="K35" i="16" s="1"/>
  <c r="AN35" i="9"/>
  <c r="AN35" i="14" s="1"/>
  <c r="AN35" i="15" s="1"/>
  <c r="AN35" i="16" s="1"/>
  <c r="T35" i="9"/>
  <c r="T35" i="14" s="1"/>
  <c r="T35" i="15" s="1"/>
  <c r="T35" i="16" s="1"/>
  <c r="AE35" i="9"/>
  <c r="AE35" i="14" s="1"/>
  <c r="AE35" i="15" s="1"/>
  <c r="AE35" i="16" s="1"/>
  <c r="U35" i="9"/>
  <c r="U35" i="14" s="1"/>
  <c r="U35" i="15" s="1"/>
  <c r="U35" i="16" s="1"/>
  <c r="AO35" i="9"/>
  <c r="AO35" i="14" s="1"/>
  <c r="AO35" i="15" s="1"/>
  <c r="AO35" i="16" s="1"/>
  <c r="X35" i="9"/>
  <c r="X35" i="14" s="1"/>
  <c r="X35" i="15" s="1"/>
  <c r="X35" i="16" s="1"/>
  <c r="F35" i="14" l="1"/>
  <c r="S13" i="17" s="1"/>
  <c r="S13" i="11"/>
  <c r="R13" i="11"/>
  <c r="X13" i="11"/>
  <c r="U13" i="11"/>
  <c r="G13" i="11"/>
  <c r="AJ13" i="11"/>
  <c r="BJ13" i="11"/>
  <c r="N13" i="11"/>
  <c r="BH13" i="11"/>
  <c r="V13" i="11"/>
  <c r="T13" i="11"/>
  <c r="Q13" i="11"/>
  <c r="AP13" i="11"/>
  <c r="AQ13" i="11"/>
  <c r="AK13" i="11"/>
  <c r="BC13" i="11"/>
  <c r="BI13" i="11"/>
  <c r="BK13" i="11"/>
  <c r="AH13" i="11"/>
  <c r="Z13" i="11"/>
  <c r="M13" i="11"/>
  <c r="P13" i="11"/>
  <c r="Y13" i="11"/>
  <c r="I13" i="11"/>
  <c r="J13" i="11"/>
  <c r="AL13" i="11"/>
  <c r="BG13" i="11"/>
  <c r="AG13" i="11"/>
  <c r="BF13" i="11"/>
  <c r="BL13" i="11"/>
  <c r="BA13" i="11"/>
  <c r="AI13" i="11"/>
  <c r="BD13" i="11"/>
  <c r="AX13" i="11"/>
  <c r="AF13" i="11"/>
  <c r="BR13" i="11"/>
  <c r="H13" i="11"/>
  <c r="AV13" i="11"/>
  <c r="AN13" i="11"/>
  <c r="AO13" i="11"/>
  <c r="AZ13" i="11"/>
  <c r="F13" i="11"/>
  <c r="BB13" i="11"/>
  <c r="AW13" i="11"/>
  <c r="AE13" i="11"/>
  <c r="AD13" i="11"/>
  <c r="AY13" i="11"/>
  <c r="BN13" i="11"/>
  <c r="L13" i="11"/>
  <c r="W13" i="11"/>
  <c r="O13" i="11"/>
  <c r="K13" i="11"/>
  <c r="AS13" i="11"/>
  <c r="AA13" i="11"/>
  <c r="BP13" i="11"/>
  <c r="BM13" i="11"/>
  <c r="AU13" i="11"/>
  <c r="AB13" i="11"/>
  <c r="AT13" i="11"/>
  <c r="BO13" i="11"/>
  <c r="BE13" i="11"/>
  <c r="AM13" i="11"/>
  <c r="AR13" i="11"/>
  <c r="BQ13" i="11"/>
  <c r="BV13" i="11"/>
  <c r="BT13" i="11"/>
  <c r="BW13" i="11"/>
  <c r="BS13" i="11"/>
  <c r="BU13" i="11"/>
  <c r="AC13" i="11"/>
  <c r="BP13" i="17" l="1"/>
  <c r="BA13" i="17"/>
  <c r="Q13" i="17"/>
  <c r="AP13" i="17"/>
  <c r="AV13" i="17"/>
  <c r="BT13" i="17"/>
  <c r="F35" i="15"/>
  <c r="AC13" i="18" s="1"/>
  <c r="AM13" i="17"/>
  <c r="AY13" i="17"/>
  <c r="BG13" i="17"/>
  <c r="AE13" i="17"/>
  <c r="BB13" i="17"/>
  <c r="BF13" i="17"/>
  <c r="AN13" i="17"/>
  <c r="BU13" i="17"/>
  <c r="V13" i="17"/>
  <c r="BI13" i="17"/>
  <c r="BH13" i="17"/>
  <c r="AI13" i="17"/>
  <c r="T13" i="17"/>
  <c r="BR13" i="17"/>
  <c r="AR13" i="17"/>
  <c r="AA13" i="17"/>
  <c r="AB13" i="17"/>
  <c r="BD13" i="17"/>
  <c r="AH13" i="17"/>
  <c r="Y13" i="17"/>
  <c r="P13" i="17"/>
  <c r="BL13" i="17"/>
  <c r="AF13" i="17"/>
  <c r="H13" i="17"/>
  <c r="BK13" i="17"/>
  <c r="AG13" i="17"/>
  <c r="BV13" i="17"/>
  <c r="AO13" i="17"/>
  <c r="G13" i="17"/>
  <c r="BE13" i="17"/>
  <c r="BM13" i="17"/>
  <c r="AT13" i="17"/>
  <c r="BN13" i="17"/>
  <c r="AD13" i="17"/>
  <c r="AK13" i="17"/>
  <c r="K13" i="17"/>
  <c r="I13" i="17"/>
  <c r="AQ13" i="17"/>
  <c r="BJ13" i="17"/>
  <c r="BW13" i="17"/>
  <c r="AC13" i="17"/>
  <c r="BS13" i="17"/>
  <c r="AS13" i="17"/>
  <c r="O13" i="17"/>
  <c r="R13" i="17"/>
  <c r="AX13" i="17"/>
  <c r="N13" i="17"/>
  <c r="W13" i="17"/>
  <c r="Z13" i="17"/>
  <c r="BC13" i="17"/>
  <c r="X13" i="17"/>
  <c r="AL13" i="17"/>
  <c r="U13" i="17"/>
  <c r="J13" i="17"/>
  <c r="BQ13" i="17"/>
  <c r="AZ13" i="17"/>
  <c r="AU13" i="17"/>
  <c r="F13" i="17"/>
  <c r="AJ13" i="17"/>
  <c r="BO13" i="17"/>
  <c r="AW13" i="17"/>
  <c r="L13" i="17"/>
  <c r="M13" i="17"/>
  <c r="B13" i="11"/>
  <c r="D13" i="11" s="1"/>
  <c r="H13" i="18" l="1"/>
  <c r="AU13" i="18"/>
  <c r="BM13" i="18"/>
  <c r="R13" i="18"/>
  <c r="Q13" i="18"/>
  <c r="AE13" i="18"/>
  <c r="AZ13" i="18"/>
  <c r="AT13" i="18"/>
  <c r="BT13" i="18"/>
  <c r="Y13" i="18"/>
  <c r="AY13" i="18"/>
  <c r="AP13" i="18"/>
  <c r="I13" i="18"/>
  <c r="BW13" i="18"/>
  <c r="AH13" i="18"/>
  <c r="AF13" i="18"/>
  <c r="BB13" i="18"/>
  <c r="BK13" i="18"/>
  <c r="X13" i="18"/>
  <c r="O13" i="18"/>
  <c r="AX13" i="18"/>
  <c r="BF13" i="18"/>
  <c r="BP13" i="18"/>
  <c r="F35" i="16"/>
  <c r="AR13" i="19" s="1"/>
  <c r="BO13" i="18"/>
  <c r="AL13" i="18"/>
  <c r="BH13" i="18"/>
  <c r="AW13" i="18"/>
  <c r="T13" i="18"/>
  <c r="M13" i="18"/>
  <c r="BL13" i="18"/>
  <c r="BJ13" i="18"/>
  <c r="AK13" i="18"/>
  <c r="AJ13" i="18"/>
  <c r="Z13" i="18"/>
  <c r="N13" i="18"/>
  <c r="BI13" i="18"/>
  <c r="AO13" i="18"/>
  <c r="AB13" i="18"/>
  <c r="BD13" i="18"/>
  <c r="J13" i="18"/>
  <c r="BN13" i="18"/>
  <c r="BV13" i="18"/>
  <c r="S13" i="18"/>
  <c r="K13" i="18"/>
  <c r="P13" i="18"/>
  <c r="AG13" i="18"/>
  <c r="BC13" i="18"/>
  <c r="BE13" i="18"/>
  <c r="AD13" i="18"/>
  <c r="BR13" i="18"/>
  <c r="AQ13" i="18"/>
  <c r="AR13" i="18"/>
  <c r="V13" i="18"/>
  <c r="AA13" i="18"/>
  <c r="AS13" i="18"/>
  <c r="BQ13" i="18"/>
  <c r="AI13" i="18"/>
  <c r="U13" i="18"/>
  <c r="F13" i="18"/>
  <c r="BS13" i="18"/>
  <c r="AM13" i="18"/>
  <c r="W13" i="18"/>
  <c r="G13" i="18"/>
  <c r="AV13" i="18"/>
  <c r="AN13" i="18"/>
  <c r="BU13" i="18"/>
  <c r="BA13" i="18"/>
  <c r="BG13" i="18"/>
  <c r="L13" i="18"/>
  <c r="B13" i="17"/>
  <c r="D13" i="17" s="1"/>
  <c r="AM13" i="19" l="1"/>
  <c r="AJ7" i="20" s="1"/>
  <c r="AK26" i="7" s="1"/>
  <c r="L13" i="19"/>
  <c r="I7" i="20" s="1"/>
  <c r="J26" i="7" s="1"/>
  <c r="BI13" i="19"/>
  <c r="BF7" i="20" s="1"/>
  <c r="BG26" i="7" s="1"/>
  <c r="AB13" i="19"/>
  <c r="Y7" i="20" s="1"/>
  <c r="BW26" i="7" s="1"/>
  <c r="BE13" i="19"/>
  <c r="BB7" i="20" s="1"/>
  <c r="BC26" i="7" s="1"/>
  <c r="BN13" i="19"/>
  <c r="BK7" i="20" s="1"/>
  <c r="BL26" i="7" s="1"/>
  <c r="N13" i="19"/>
  <c r="K7" i="20" s="1"/>
  <c r="L26" i="7" s="1"/>
  <c r="BG13" i="19"/>
  <c r="BD7" i="20" s="1"/>
  <c r="BE26" i="7" s="1"/>
  <c r="AQ13" i="19"/>
  <c r="AN7" i="20" s="1"/>
  <c r="AO26" i="7" s="1"/>
  <c r="BK13" i="19"/>
  <c r="BH7" i="20" s="1"/>
  <c r="BI26" i="7" s="1"/>
  <c r="X13" i="19"/>
  <c r="U7" i="20" s="1"/>
  <c r="V26" i="7" s="1"/>
  <c r="BO13" i="19"/>
  <c r="BL7" i="20" s="1"/>
  <c r="BM26" i="7" s="1"/>
  <c r="AW13" i="19"/>
  <c r="AT7" i="20" s="1"/>
  <c r="AU26" i="7" s="1"/>
  <c r="BR13" i="19"/>
  <c r="BO7" i="20" s="1"/>
  <c r="BP26" i="7" s="1"/>
  <c r="AG13" i="19"/>
  <c r="AD7" i="20" s="1"/>
  <c r="AE26" i="7" s="1"/>
  <c r="AN13" i="19"/>
  <c r="AK7" i="20" s="1"/>
  <c r="AL26" i="7" s="1"/>
  <c r="Z13" i="19"/>
  <c r="W7" i="20" s="1"/>
  <c r="X26" i="7" s="1"/>
  <c r="BM13" i="19"/>
  <c r="BJ7" i="20" s="1"/>
  <c r="BK26" i="7" s="1"/>
  <c r="K13" i="19"/>
  <c r="H7" i="20" s="1"/>
  <c r="I26" i="7" s="1"/>
  <c r="BU13" i="19"/>
  <c r="BR7" i="20" s="1"/>
  <c r="BS26" i="7" s="1"/>
  <c r="AH13" i="19"/>
  <c r="AE7" i="20" s="1"/>
  <c r="AF26" i="7" s="1"/>
  <c r="BF13" i="19"/>
  <c r="BC7" i="20" s="1"/>
  <c r="BD26" i="7" s="1"/>
  <c r="M13" i="19"/>
  <c r="J7" i="20" s="1"/>
  <c r="K26" i="7" s="1"/>
  <c r="AO7" i="20"/>
  <c r="AP26" i="7" s="1"/>
  <c r="AA13" i="19"/>
  <c r="X7" i="20" s="1"/>
  <c r="Y26" i="7" s="1"/>
  <c r="AD13" i="19"/>
  <c r="AA7" i="20" s="1"/>
  <c r="AB26" i="7" s="1"/>
  <c r="BV13" i="19"/>
  <c r="BS7" i="20" s="1"/>
  <c r="BT26" i="7" s="1"/>
  <c r="BD13" i="19"/>
  <c r="BA7" i="20" s="1"/>
  <c r="BB26" i="7" s="1"/>
  <c r="T13" i="19"/>
  <c r="Q7" i="20" s="1"/>
  <c r="R26" i="7" s="1"/>
  <c r="H13" i="19"/>
  <c r="E7" i="20" s="1"/>
  <c r="F26" i="7" s="1"/>
  <c r="P13" i="19"/>
  <c r="M7" i="20" s="1"/>
  <c r="N26" i="7" s="1"/>
  <c r="AJ13" i="19"/>
  <c r="AG7" i="20" s="1"/>
  <c r="AH26" i="7" s="1"/>
  <c r="BP13" i="19"/>
  <c r="BM7" i="20" s="1"/>
  <c r="BN26" i="7" s="1"/>
  <c r="G13" i="19"/>
  <c r="D7" i="20" s="1"/>
  <c r="E26" i="7" s="1"/>
  <c r="W13" i="19"/>
  <c r="T7" i="20" s="1"/>
  <c r="U26" i="7" s="1"/>
  <c r="AF13" i="19"/>
  <c r="AC7" i="20" s="1"/>
  <c r="AD26" i="7" s="1"/>
  <c r="BA13" i="19"/>
  <c r="AX7" i="20" s="1"/>
  <c r="AY26" i="7" s="1"/>
  <c r="AY13" i="19"/>
  <c r="AV7" i="20" s="1"/>
  <c r="AW26" i="7" s="1"/>
  <c r="BB13" i="19"/>
  <c r="AY7" i="20" s="1"/>
  <c r="AZ26" i="7" s="1"/>
  <c r="U13" i="19"/>
  <c r="R7" i="20" s="1"/>
  <c r="S26" i="7" s="1"/>
  <c r="AT13" i="19"/>
  <c r="AQ7" i="20" s="1"/>
  <c r="AR26" i="7" s="1"/>
  <c r="BW13" i="19"/>
  <c r="BT7" i="20" s="1"/>
  <c r="BU26" i="7" s="1"/>
  <c r="BH13" i="19"/>
  <c r="BE7" i="20" s="1"/>
  <c r="BF26" i="7" s="1"/>
  <c r="AC13" i="19"/>
  <c r="Z7" i="20" s="1"/>
  <c r="AA26" i="7" s="1"/>
  <c r="Q13" i="19"/>
  <c r="N7" i="20" s="1"/>
  <c r="O26" i="7" s="1"/>
  <c r="BC13" i="19"/>
  <c r="AZ7" i="20" s="1"/>
  <c r="BA26" i="7" s="1"/>
  <c r="R13" i="19"/>
  <c r="O7" i="20" s="1"/>
  <c r="P26" i="7" s="1"/>
  <c r="V13" i="19"/>
  <c r="S7" i="20" s="1"/>
  <c r="T26" i="7" s="1"/>
  <c r="AK13" i="19"/>
  <c r="AH7" i="20" s="1"/>
  <c r="AI26" i="7" s="1"/>
  <c r="AP13" i="19"/>
  <c r="AM7" i="20" s="1"/>
  <c r="AN26" i="7" s="1"/>
  <c r="AV13" i="19"/>
  <c r="AS7" i="20" s="1"/>
  <c r="AT26" i="7" s="1"/>
  <c r="BT13" i="19"/>
  <c r="BQ7" i="20" s="1"/>
  <c r="BR26" i="7" s="1"/>
  <c r="AZ13" i="19"/>
  <c r="AW7" i="20" s="1"/>
  <c r="AX26" i="7" s="1"/>
  <c r="AL13" i="19"/>
  <c r="AI7" i="20" s="1"/>
  <c r="AJ26" i="7" s="1"/>
  <c r="I13" i="19"/>
  <c r="F7" i="20" s="1"/>
  <c r="G26" i="7" s="1"/>
  <c r="AO13" i="19"/>
  <c r="AL7" i="20" s="1"/>
  <c r="AM26" i="7" s="1"/>
  <c r="Y13" i="19"/>
  <c r="V7" i="20" s="1"/>
  <c r="W26" i="7" s="1"/>
  <c r="S13" i="19"/>
  <c r="P7" i="20" s="1"/>
  <c r="Q26" i="7" s="1"/>
  <c r="F13" i="19"/>
  <c r="C7" i="20" s="1"/>
  <c r="D26" i="7" s="1"/>
  <c r="AU13" i="19"/>
  <c r="AR7" i="20" s="1"/>
  <c r="AS26" i="7" s="1"/>
  <c r="O13" i="19"/>
  <c r="L7" i="20" s="1"/>
  <c r="M26" i="7" s="1"/>
  <c r="AI13" i="19"/>
  <c r="AF7" i="20" s="1"/>
  <c r="AG26" i="7" s="1"/>
  <c r="BS13" i="19"/>
  <c r="BP7" i="20" s="1"/>
  <c r="BQ26" i="7" s="1"/>
  <c r="J13" i="19"/>
  <c r="G7" i="20" s="1"/>
  <c r="H26" i="7" s="1"/>
  <c r="BJ13" i="19"/>
  <c r="BG7" i="20" s="1"/>
  <c r="BH26" i="7" s="1"/>
  <c r="BQ13" i="19"/>
  <c r="BN7" i="20" s="1"/>
  <c r="BO26" i="7" s="1"/>
  <c r="AS13" i="19"/>
  <c r="AP7" i="20" s="1"/>
  <c r="AQ26" i="7" s="1"/>
  <c r="AE13" i="19"/>
  <c r="AB7" i="20" s="1"/>
  <c r="AC26" i="7" s="1"/>
  <c r="BL13" i="19"/>
  <c r="BI7" i="20" s="1"/>
  <c r="BJ26" i="7" s="1"/>
  <c r="AX13" i="19"/>
  <c r="AU7" i="20" s="1"/>
  <c r="AV26" i="7" s="1"/>
  <c r="B13" i="18"/>
  <c r="D13" i="18" s="1"/>
  <c r="Z26" i="7" l="1"/>
  <c r="C26" i="7" s="1"/>
  <c r="E6" i="24" s="1"/>
  <c r="B13" i="19"/>
  <c r="D13" i="19" s="1"/>
  <c r="B7" i="20" s="1"/>
  <c r="B26" i="7" s="1"/>
  <c r="CA26" i="7"/>
  <c r="BX26" i="7"/>
  <c r="BZ26" i="7" l="1"/>
  <c r="C14" i="11" s="1"/>
  <c r="B6" i="24"/>
  <c r="Q6" i="24"/>
  <c r="BD6" i="24"/>
  <c r="BS6" i="24"/>
  <c r="AX6" i="24"/>
  <c r="X6" i="24"/>
  <c r="AY6" i="24"/>
  <c r="T6" i="24"/>
  <c r="BL6" i="24"/>
  <c r="BE6" i="24"/>
  <c r="G6" i="24"/>
  <c r="P6" i="24"/>
  <c r="BF6" i="24"/>
  <c r="BB6" i="24"/>
  <c r="BA6" i="24"/>
  <c r="Z6" i="24"/>
  <c r="AD6" i="24"/>
  <c r="AE6" i="24"/>
  <c r="D6" i="24"/>
  <c r="K6" i="24"/>
  <c r="BI6" i="24"/>
  <c r="AC6" i="24"/>
  <c r="AV6" i="24"/>
  <c r="AH6" i="24"/>
  <c r="AZ6" i="24"/>
  <c r="Y6" i="24"/>
  <c r="AR6" i="24"/>
  <c r="BO6" i="24"/>
  <c r="AU6" i="24"/>
  <c r="C6" i="24"/>
  <c r="D36" i="15" s="1"/>
  <c r="U6" i="24"/>
  <c r="M6" i="24"/>
  <c r="AT6" i="24"/>
  <c r="AL6" i="24"/>
  <c r="BK6" i="24"/>
  <c r="AM6" i="24"/>
  <c r="R6" i="24"/>
  <c r="V6" i="24"/>
  <c r="J6" i="24"/>
  <c r="BM6" i="24"/>
  <c r="S6" i="24"/>
  <c r="AF6" i="24"/>
  <c r="BQ6" i="24"/>
  <c r="BN6" i="24"/>
  <c r="BP6" i="24"/>
  <c r="AJ6" i="24"/>
  <c r="BH6" i="24"/>
  <c r="AG6" i="24"/>
  <c r="BC6" i="24"/>
  <c r="AI6" i="24"/>
  <c r="H6" i="24"/>
  <c r="N6" i="24"/>
  <c r="W6" i="24"/>
  <c r="F6" i="24"/>
  <c r="AN6" i="24"/>
  <c r="BT6" i="24"/>
  <c r="AP6" i="24"/>
  <c r="AK6" i="24"/>
  <c r="AS6" i="24"/>
  <c r="BJ6" i="24"/>
  <c r="AO6" i="24"/>
  <c r="BR6" i="24"/>
  <c r="AW6" i="24"/>
  <c r="AB6" i="24"/>
  <c r="BG6" i="24"/>
  <c r="AQ6" i="24"/>
  <c r="AA6" i="24"/>
  <c r="I6" i="24"/>
  <c r="O6" i="24"/>
  <c r="L6" i="24"/>
  <c r="C14" i="19" l="1"/>
  <c r="C14" i="17"/>
  <c r="C14" i="18"/>
  <c r="B36" i="15"/>
  <c r="B36" i="16"/>
  <c r="B36" i="14"/>
  <c r="B36" i="9"/>
  <c r="O36" i="9" s="1"/>
  <c r="D36" i="16"/>
  <c r="D36" i="14"/>
  <c r="BV6" i="24"/>
  <c r="D36" i="9" s="1"/>
  <c r="BU6" i="24"/>
  <c r="O36" i="14" l="1"/>
  <c r="O36" i="15" s="1"/>
  <c r="O36" i="16" s="1"/>
  <c r="Q36" i="9"/>
  <c r="Q36" i="14" s="1"/>
  <c r="Q36" i="15" s="1"/>
  <c r="Q36" i="16" s="1"/>
  <c r="P36" i="9"/>
  <c r="P36" i="14" s="1"/>
  <c r="P36" i="15" s="1"/>
  <c r="P36" i="16" s="1"/>
  <c r="R36" i="9"/>
  <c r="R36" i="14" s="1"/>
  <c r="R36" i="15" s="1"/>
  <c r="R36" i="16" s="1"/>
  <c r="AE36" i="9"/>
  <c r="AE36" i="14" s="1"/>
  <c r="AE36" i="15" s="1"/>
  <c r="AE36" i="16" s="1"/>
  <c r="M36" i="9"/>
  <c r="M36" i="14" s="1"/>
  <c r="M36" i="15" s="1"/>
  <c r="M36" i="16" s="1"/>
  <c r="AL36" i="9"/>
  <c r="AL36" i="14" s="1"/>
  <c r="AL36" i="15" s="1"/>
  <c r="AL36" i="16" s="1"/>
  <c r="AO36" i="9"/>
  <c r="AO36" i="14" s="1"/>
  <c r="AO36" i="15" s="1"/>
  <c r="AO36" i="16" s="1"/>
  <c r="F36" i="9"/>
  <c r="F36" i="14" s="1"/>
  <c r="F36" i="15" s="1"/>
  <c r="X36" i="9"/>
  <c r="X36" i="14" s="1"/>
  <c r="X36" i="15" s="1"/>
  <c r="X36" i="16" s="1"/>
  <c r="AP36" i="9"/>
  <c r="AP36" i="14" s="1"/>
  <c r="AP36" i="15" s="1"/>
  <c r="AP36" i="16" s="1"/>
  <c r="AD36" i="9"/>
  <c r="AD36" i="14" s="1"/>
  <c r="AD36" i="15" s="1"/>
  <c r="AD36" i="16" s="1"/>
  <c r="G36" i="9"/>
  <c r="G36" i="14" s="1"/>
  <c r="G36" i="15" s="1"/>
  <c r="G36" i="16" s="1"/>
  <c r="H36" i="9"/>
  <c r="H36" i="14" s="1"/>
  <c r="H36" i="15" s="1"/>
  <c r="H36" i="16" s="1"/>
  <c r="AC36" i="9"/>
  <c r="AC36" i="14" s="1"/>
  <c r="AC36" i="15" s="1"/>
  <c r="AC36" i="16" s="1"/>
  <c r="AH36" i="9"/>
  <c r="AH36" i="14" s="1"/>
  <c r="AH36" i="15" s="1"/>
  <c r="AH36" i="16" s="1"/>
  <c r="K36" i="9"/>
  <c r="K36" i="14" s="1"/>
  <c r="K36" i="15" s="1"/>
  <c r="K36" i="16" s="1"/>
  <c r="AQ36" i="9"/>
  <c r="AQ36" i="14" s="1"/>
  <c r="AQ36" i="15" s="1"/>
  <c r="AQ36" i="16" s="1"/>
  <c r="Y36" i="9"/>
  <c r="Y36" i="14" s="1"/>
  <c r="Y36" i="15" s="1"/>
  <c r="Y36" i="16" s="1"/>
  <c r="AG36" i="9"/>
  <c r="AG36" i="14" s="1"/>
  <c r="AG36" i="15" s="1"/>
  <c r="AG36" i="16" s="1"/>
  <c r="AR36" i="9"/>
  <c r="AR36" i="14" s="1"/>
  <c r="AR36" i="15" s="1"/>
  <c r="AR36" i="16" s="1"/>
  <c r="AA36" i="9"/>
  <c r="AA36" i="14" s="1"/>
  <c r="AA36" i="15" s="1"/>
  <c r="AA36" i="16" s="1"/>
  <c r="W36" i="9"/>
  <c r="W36" i="14" s="1"/>
  <c r="W36" i="15" s="1"/>
  <c r="W36" i="16" s="1"/>
  <c r="I36" i="9"/>
  <c r="I36" i="14" s="1"/>
  <c r="I36" i="15" s="1"/>
  <c r="I36" i="16" s="1"/>
  <c r="AJ36" i="9"/>
  <c r="AJ36" i="14" s="1"/>
  <c r="AJ36" i="15" s="1"/>
  <c r="AJ36" i="16" s="1"/>
  <c r="AI36" i="9"/>
  <c r="AI36" i="14" s="1"/>
  <c r="AI36" i="15" s="1"/>
  <c r="AI36" i="16" s="1"/>
  <c r="V36" i="9"/>
  <c r="V36" i="14" s="1"/>
  <c r="V36" i="15" s="1"/>
  <c r="V36" i="16" s="1"/>
  <c r="AB36" i="9"/>
  <c r="AB36" i="14" s="1"/>
  <c r="AB36" i="15" s="1"/>
  <c r="AB36" i="16" s="1"/>
  <c r="Z36" i="9"/>
  <c r="Z36" i="14" s="1"/>
  <c r="Z36" i="15" s="1"/>
  <c r="Z36" i="16" s="1"/>
  <c r="AN36" i="9"/>
  <c r="AN36" i="14" s="1"/>
  <c r="AN36" i="15" s="1"/>
  <c r="AN36" i="16" s="1"/>
  <c r="U36" i="9"/>
  <c r="U36" i="14" s="1"/>
  <c r="U36" i="15" s="1"/>
  <c r="U36" i="16" s="1"/>
  <c r="AK36" i="9"/>
  <c r="AK36" i="14" s="1"/>
  <c r="AK36" i="15" s="1"/>
  <c r="AK36" i="16" s="1"/>
  <c r="L36" i="9"/>
  <c r="L36" i="14" s="1"/>
  <c r="L36" i="15" s="1"/>
  <c r="L36" i="16" s="1"/>
  <c r="T36" i="9"/>
  <c r="T36" i="14" s="1"/>
  <c r="T36" i="15" s="1"/>
  <c r="T36" i="16" s="1"/>
  <c r="I14" i="17" l="1"/>
  <c r="AB14" i="17"/>
  <c r="Q14" i="17"/>
  <c r="K14" i="17"/>
  <c r="V14" i="17"/>
  <c r="P14" i="17"/>
  <c r="S14" i="17"/>
  <c r="Y14" i="17"/>
  <c r="L14" i="17"/>
  <c r="U14" i="17"/>
  <c r="G14" i="17"/>
  <c r="R14" i="17"/>
  <c r="AR14" i="17"/>
  <c r="AE14" i="17"/>
  <c r="AA14" i="17"/>
  <c r="AC14" i="17"/>
  <c r="H14" i="11"/>
  <c r="AN14" i="17"/>
  <c r="AF14" i="17"/>
  <c r="H14" i="17"/>
  <c r="O14" i="17"/>
  <c r="F14" i="17"/>
  <c r="AT14" i="17"/>
  <c r="AI14" i="17"/>
  <c r="AL14" i="17"/>
  <c r="AP14" i="17"/>
  <c r="AW14" i="17"/>
  <c r="AK14" i="17"/>
  <c r="Y14" i="11"/>
  <c r="M14" i="17"/>
  <c r="X14" i="17"/>
  <c r="N14" i="17"/>
  <c r="J14" i="17"/>
  <c r="Z14" i="17"/>
  <c r="W14" i="17"/>
  <c r="T14" i="17"/>
  <c r="AO14" i="17"/>
  <c r="AD14" i="17"/>
  <c r="AQ14" i="17"/>
  <c r="AH14" i="17"/>
  <c r="BW14" i="17"/>
  <c r="BU14" i="17"/>
  <c r="BB14" i="17"/>
  <c r="BT14" i="11"/>
  <c r="BL14" i="11"/>
  <c r="BG14" i="17"/>
  <c r="BD14" i="11"/>
  <c r="BS14" i="17"/>
  <c r="BV14" i="11"/>
  <c r="AU14" i="11"/>
  <c r="N14" i="11"/>
  <c r="AJ14" i="17"/>
  <c r="AM14" i="17"/>
  <c r="BD14" i="17"/>
  <c r="BF14" i="17"/>
  <c r="AG14" i="11"/>
  <c r="U14" i="11"/>
  <c r="AB14" i="11"/>
  <c r="BA14" i="11"/>
  <c r="AX14" i="11"/>
  <c r="BN14" i="17"/>
  <c r="AV14" i="17"/>
  <c r="BE14" i="11"/>
  <c r="AK14" i="11"/>
  <c r="J14" i="11"/>
  <c r="AM14" i="11"/>
  <c r="X14" i="11"/>
  <c r="F14" i="11"/>
  <c r="AG14" i="17"/>
  <c r="AU14" i="17"/>
  <c r="AS14" i="17"/>
  <c r="BC14" i="17"/>
  <c r="BI14" i="17"/>
  <c r="BP14" i="17"/>
  <c r="BA14" i="17"/>
  <c r="BJ14" i="11"/>
  <c r="BW14" i="11"/>
  <c r="AY14" i="11"/>
  <c r="BB14" i="11"/>
  <c r="I14" i="11"/>
  <c r="K14" i="11"/>
  <c r="BR14" i="11"/>
  <c r="BH14" i="11"/>
  <c r="AT14" i="11"/>
  <c r="V14" i="11"/>
  <c r="AS14" i="11"/>
  <c r="BU14" i="11"/>
  <c r="M14" i="11"/>
  <c r="O14" i="11"/>
  <c r="BF14" i="11"/>
  <c r="BK14" i="17"/>
  <c r="BM14" i="17"/>
  <c r="AX14" i="17"/>
  <c r="BO14" i="17"/>
  <c r="BE14" i="17"/>
  <c r="AY14" i="17"/>
  <c r="BQ14" i="17"/>
  <c r="BQ14" i="11"/>
  <c r="AD14" i="11"/>
  <c r="AI14" i="11"/>
  <c r="BS14" i="11"/>
  <c r="AH14" i="11"/>
  <c r="AL14" i="11"/>
  <c r="BI14" i="11"/>
  <c r="P14" i="11"/>
  <c r="AF14" i="11"/>
  <c r="BO14" i="11"/>
  <c r="G14" i="11"/>
  <c r="Z14" i="11"/>
  <c r="AV14" i="11"/>
  <c r="AN14" i="11"/>
  <c r="T14" i="11"/>
  <c r="R14" i="11"/>
  <c r="BP14" i="11"/>
  <c r="AR14" i="11"/>
  <c r="Q14" i="11"/>
  <c r="BR14" i="17"/>
  <c r="BH14" i="17"/>
  <c r="BT14" i="17"/>
  <c r="BJ14" i="17"/>
  <c r="AZ14" i="17"/>
  <c r="BV14" i="17"/>
  <c r="BL14" i="17"/>
  <c r="AQ14" i="11"/>
  <c r="AJ14" i="11"/>
  <c r="BC14" i="11"/>
  <c r="BG14" i="11"/>
  <c r="AA14" i="11"/>
  <c r="AO14" i="11"/>
  <c r="BN14" i="11"/>
  <c r="L14" i="11"/>
  <c r="BK14" i="11"/>
  <c r="AW14" i="11"/>
  <c r="S14" i="11"/>
  <c r="W14" i="11"/>
  <c r="AZ14" i="11"/>
  <c r="BM14" i="11"/>
  <c r="AP14" i="11"/>
  <c r="AE14" i="11"/>
  <c r="AC14" i="11"/>
  <c r="AA14" i="18"/>
  <c r="AQ14" i="18"/>
  <c r="BG14" i="18"/>
  <c r="BW14" i="18"/>
  <c r="AN14" i="18"/>
  <c r="BD14" i="18"/>
  <c r="BT14" i="18"/>
  <c r="AO14" i="18"/>
  <c r="BE14" i="18"/>
  <c r="BU14" i="18"/>
  <c r="AD14" i="18"/>
  <c r="AX14" i="18"/>
  <c r="BR14" i="18"/>
  <c r="BN14" i="18"/>
  <c r="BM14" i="18"/>
  <c r="AE14" i="18"/>
  <c r="AU14" i="18"/>
  <c r="BK14" i="18"/>
  <c r="AB14" i="18"/>
  <c r="AR14" i="18"/>
  <c r="BH14" i="18"/>
  <c r="AC14" i="18"/>
  <c r="AS14" i="18"/>
  <c r="BI14" i="18"/>
  <c r="AP14" i="18"/>
  <c r="AT14" i="18"/>
  <c r="BJ14" i="18"/>
  <c r="AI14" i="18"/>
  <c r="AY14" i="18"/>
  <c r="BO14" i="18"/>
  <c r="AF14" i="18"/>
  <c r="AV14" i="18"/>
  <c r="BL14" i="18"/>
  <c r="AG14" i="18"/>
  <c r="AW14" i="18"/>
  <c r="BF14" i="18"/>
  <c r="AL14" i="18"/>
  <c r="AM14" i="18"/>
  <c r="BC14" i="18"/>
  <c r="BS14" i="18"/>
  <c r="AJ14" i="18"/>
  <c r="AZ14" i="18"/>
  <c r="BP14" i="18"/>
  <c r="AK14" i="18"/>
  <c r="BA14" i="18"/>
  <c r="BQ14" i="18"/>
  <c r="BV14" i="18"/>
  <c r="AH14" i="18"/>
  <c r="BB14" i="18"/>
  <c r="M14" i="18"/>
  <c r="P14" i="18"/>
  <c r="Z14" i="18"/>
  <c r="N14" i="18"/>
  <c r="O14" i="18"/>
  <c r="U14" i="18"/>
  <c r="S14" i="18"/>
  <c r="V14" i="18"/>
  <c r="W14" i="18"/>
  <c r="F14" i="18"/>
  <c r="L14" i="18"/>
  <c r="J14" i="18"/>
  <c r="G14" i="18"/>
  <c r="X14" i="18"/>
  <c r="K14" i="18"/>
  <c r="R14" i="18"/>
  <c r="T14" i="18"/>
  <c r="I14" i="18"/>
  <c r="Q14" i="18"/>
  <c r="H14" i="18"/>
  <c r="Y14" i="18"/>
  <c r="F36" i="16"/>
  <c r="B14" i="17" l="1"/>
  <c r="D14" i="17" s="1"/>
  <c r="B14" i="11"/>
  <c r="D14" i="11" s="1"/>
  <c r="B14" i="18"/>
  <c r="D14" i="18" s="1"/>
  <c r="AA14" i="19"/>
  <c r="X8" i="20" s="1"/>
  <c r="AQ14" i="19"/>
  <c r="AN8" i="20" s="1"/>
  <c r="AO27" i="7" s="1"/>
  <c r="BG14" i="19"/>
  <c r="BD8" i="20" s="1"/>
  <c r="BE27" i="7" s="1"/>
  <c r="BW14" i="19"/>
  <c r="BT8" i="20" s="1"/>
  <c r="BU27" i="7" s="1"/>
  <c r="AN14" i="19"/>
  <c r="AK8" i="20" s="1"/>
  <c r="AL27" i="7" s="1"/>
  <c r="BD14" i="19"/>
  <c r="BA8" i="20" s="1"/>
  <c r="BB27" i="7" s="1"/>
  <c r="BT14" i="19"/>
  <c r="BQ8" i="20" s="1"/>
  <c r="BR27" i="7" s="1"/>
  <c r="AO14" i="19"/>
  <c r="AL8" i="20" s="1"/>
  <c r="AM27" i="7" s="1"/>
  <c r="BE14" i="19"/>
  <c r="BB8" i="20" s="1"/>
  <c r="BC27" i="7" s="1"/>
  <c r="BU14" i="19"/>
  <c r="BR8" i="20" s="1"/>
  <c r="BS27" i="7" s="1"/>
  <c r="AD14" i="19"/>
  <c r="AA8" i="20" s="1"/>
  <c r="AB27" i="7" s="1"/>
  <c r="AX14" i="19"/>
  <c r="AU8" i="20" s="1"/>
  <c r="AV27" i="7" s="1"/>
  <c r="BR14" i="19"/>
  <c r="BO8" i="20" s="1"/>
  <c r="BP27" i="7" s="1"/>
  <c r="AV14" i="19"/>
  <c r="AS8" i="20" s="1"/>
  <c r="AT27" i="7" s="1"/>
  <c r="BM14" i="19"/>
  <c r="BJ8" i="20" s="1"/>
  <c r="BK27" i="7" s="1"/>
  <c r="AL14" i="19"/>
  <c r="AI8" i="20" s="1"/>
  <c r="AJ27" i="7" s="1"/>
  <c r="AH14" i="19"/>
  <c r="AE8" i="20" s="1"/>
  <c r="AF27" i="7" s="1"/>
  <c r="AE14" i="19"/>
  <c r="AB8" i="20" s="1"/>
  <c r="AC27" i="7" s="1"/>
  <c r="AU14" i="19"/>
  <c r="AR8" i="20" s="1"/>
  <c r="AS27" i="7" s="1"/>
  <c r="BK14" i="19"/>
  <c r="BH8" i="20" s="1"/>
  <c r="BI27" i="7" s="1"/>
  <c r="AB14" i="19"/>
  <c r="Y8" i="20" s="1"/>
  <c r="AR14" i="19"/>
  <c r="AO8" i="20" s="1"/>
  <c r="AP27" i="7" s="1"/>
  <c r="BH14" i="19"/>
  <c r="BE8" i="20" s="1"/>
  <c r="BF27" i="7" s="1"/>
  <c r="AC14" i="19"/>
  <c r="Z8" i="20" s="1"/>
  <c r="AA27" i="7" s="1"/>
  <c r="AS14" i="19"/>
  <c r="AP8" i="20" s="1"/>
  <c r="AQ27" i="7" s="1"/>
  <c r="BI14" i="19"/>
  <c r="BF8" i="20" s="1"/>
  <c r="BG27" i="7" s="1"/>
  <c r="AP14" i="19"/>
  <c r="AM8" i="20" s="1"/>
  <c r="AN27" i="7" s="1"/>
  <c r="AT14" i="19"/>
  <c r="AQ8" i="20" s="1"/>
  <c r="AR27" i="7" s="1"/>
  <c r="BN14" i="19"/>
  <c r="BK8" i="20" s="1"/>
  <c r="BL27" i="7" s="1"/>
  <c r="AG14" i="19"/>
  <c r="AD8" i="20" s="1"/>
  <c r="AE27" i="7" s="1"/>
  <c r="BF14" i="19"/>
  <c r="BC8" i="20" s="1"/>
  <c r="BD27" i="7" s="1"/>
  <c r="BQ14" i="19"/>
  <c r="BN8" i="20" s="1"/>
  <c r="BO27" i="7" s="1"/>
  <c r="BB14" i="19"/>
  <c r="AY8" i="20" s="1"/>
  <c r="AZ27" i="7" s="1"/>
  <c r="AI14" i="19"/>
  <c r="AF8" i="20" s="1"/>
  <c r="AG27" i="7" s="1"/>
  <c r="AY14" i="19"/>
  <c r="AV8" i="20" s="1"/>
  <c r="AW27" i="7" s="1"/>
  <c r="BO14" i="19"/>
  <c r="BL8" i="20" s="1"/>
  <c r="BM27" i="7" s="1"/>
  <c r="AF14" i="19"/>
  <c r="AC8" i="20" s="1"/>
  <c r="AD27" i="7" s="1"/>
  <c r="BL14" i="19"/>
  <c r="BI8" i="20" s="1"/>
  <c r="BJ27" i="7" s="1"/>
  <c r="AW14" i="19"/>
  <c r="AT8" i="20" s="1"/>
  <c r="AU27" i="7" s="1"/>
  <c r="BJ14" i="19"/>
  <c r="BG8" i="20" s="1"/>
  <c r="BH27" i="7" s="1"/>
  <c r="AM14" i="19"/>
  <c r="AJ8" i="20" s="1"/>
  <c r="AK27" i="7" s="1"/>
  <c r="BC14" i="19"/>
  <c r="AZ8" i="20" s="1"/>
  <c r="BA27" i="7" s="1"/>
  <c r="BS14" i="19"/>
  <c r="BP8" i="20" s="1"/>
  <c r="BQ27" i="7" s="1"/>
  <c r="AJ14" i="19"/>
  <c r="AG8" i="20" s="1"/>
  <c r="AH27" i="7" s="1"/>
  <c r="AZ14" i="19"/>
  <c r="AW8" i="20" s="1"/>
  <c r="AX27" i="7" s="1"/>
  <c r="BP14" i="19"/>
  <c r="BM8" i="20" s="1"/>
  <c r="BN27" i="7" s="1"/>
  <c r="AK14" i="19"/>
  <c r="AH8" i="20" s="1"/>
  <c r="AI27" i="7" s="1"/>
  <c r="BA14" i="19"/>
  <c r="AX8" i="20" s="1"/>
  <c r="AY27" i="7" s="1"/>
  <c r="BV14" i="19"/>
  <c r="BS8" i="20" s="1"/>
  <c r="BT27" i="7" s="1"/>
  <c r="S14" i="19"/>
  <c r="P8" i="20" s="1"/>
  <c r="Q27" i="7" s="1"/>
  <c r="X14" i="19"/>
  <c r="U8" i="20" s="1"/>
  <c r="V27" i="7" s="1"/>
  <c r="T14" i="19"/>
  <c r="Q8" i="20" s="1"/>
  <c r="R27" i="7" s="1"/>
  <c r="N14" i="19"/>
  <c r="K8" i="20" s="1"/>
  <c r="L27" i="7" s="1"/>
  <c r="U14" i="19"/>
  <c r="R8" i="20" s="1"/>
  <c r="S27" i="7" s="1"/>
  <c r="H14" i="19"/>
  <c r="E8" i="20" s="1"/>
  <c r="F27" i="7" s="1"/>
  <c r="J14" i="19"/>
  <c r="G8" i="20" s="1"/>
  <c r="H27" i="7" s="1"/>
  <c r="F14" i="19"/>
  <c r="G14" i="19"/>
  <c r="D8" i="20" s="1"/>
  <c r="E27" i="7" s="1"/>
  <c r="I14" i="19"/>
  <c r="F8" i="20" s="1"/>
  <c r="G27" i="7" s="1"/>
  <c r="Q14" i="19"/>
  <c r="N8" i="20" s="1"/>
  <c r="O27" i="7" s="1"/>
  <c r="O14" i="19"/>
  <c r="L8" i="20" s="1"/>
  <c r="M27" i="7" s="1"/>
  <c r="Y14" i="19"/>
  <c r="V8" i="20" s="1"/>
  <c r="W27" i="7" s="1"/>
  <c r="L14" i="19"/>
  <c r="I8" i="20" s="1"/>
  <c r="J27" i="7" s="1"/>
  <c r="M14" i="19"/>
  <c r="J8" i="20" s="1"/>
  <c r="K27" i="7" s="1"/>
  <c r="Z14" i="19"/>
  <c r="W8" i="20" s="1"/>
  <c r="X27" i="7" s="1"/>
  <c r="V14" i="19"/>
  <c r="S8" i="20" s="1"/>
  <c r="T27" i="7" s="1"/>
  <c r="W14" i="19"/>
  <c r="T8" i="20" s="1"/>
  <c r="U27" i="7" s="1"/>
  <c r="K14" i="19"/>
  <c r="H8" i="20" s="1"/>
  <c r="I27" i="7" s="1"/>
  <c r="P14" i="19"/>
  <c r="M8" i="20" s="1"/>
  <c r="N27" i="7" s="1"/>
  <c r="R14" i="19"/>
  <c r="O8" i="20" s="1"/>
  <c r="P27" i="7" s="1"/>
  <c r="B14" i="19" l="1"/>
  <c r="D14" i="19" s="1"/>
  <c r="B8" i="20" s="1"/>
  <c r="BW27" i="7"/>
  <c r="Z27" i="7"/>
  <c r="Y27" i="7"/>
  <c r="C8" i="20"/>
  <c r="D27" i="7" s="1"/>
  <c r="BZ27" i="7" l="1"/>
  <c r="C27" i="7"/>
  <c r="C7" i="24" s="1"/>
  <c r="CA27" i="7"/>
  <c r="BX27" i="7"/>
  <c r="B27" i="7"/>
  <c r="B7" i="24"/>
  <c r="Y7" i="24" l="1"/>
  <c r="AC7" i="24"/>
  <c r="AG7" i="24"/>
  <c r="AK7" i="24"/>
  <c r="AO7" i="24"/>
  <c r="AS7" i="24"/>
  <c r="AW7" i="24"/>
  <c r="BA7" i="24"/>
  <c r="BE7" i="24"/>
  <c r="BI7" i="24"/>
  <c r="X7" i="24"/>
  <c r="AD7" i="24"/>
  <c r="AI7" i="24"/>
  <c r="AN7" i="24"/>
  <c r="AT7" i="24"/>
  <c r="AY7" i="24"/>
  <c r="BD7" i="24"/>
  <c r="BJ7" i="24"/>
  <c r="BN7" i="24"/>
  <c r="BR7" i="24"/>
  <c r="AE7" i="24"/>
  <c r="AL7" i="24"/>
  <c r="AR7" i="24"/>
  <c r="AZ7" i="24"/>
  <c r="BG7" i="24"/>
  <c r="BM7" i="24"/>
  <c r="BS7" i="24"/>
  <c r="Z7" i="24"/>
  <c r="AF7" i="24"/>
  <c r="AM7" i="24"/>
  <c r="AU7" i="24"/>
  <c r="BB7" i="24"/>
  <c r="BH7" i="24"/>
  <c r="BO7" i="24"/>
  <c r="BT7" i="24"/>
  <c r="AB7" i="24"/>
  <c r="AQ7" i="24"/>
  <c r="BF7" i="24"/>
  <c r="BQ7" i="24"/>
  <c r="AH7" i="24"/>
  <c r="AV7" i="24"/>
  <c r="BK7" i="24"/>
  <c r="AJ7" i="24"/>
  <c r="AX7" i="24"/>
  <c r="BL7" i="24"/>
  <c r="BC7" i="24"/>
  <c r="BP7" i="24"/>
  <c r="AA7" i="24"/>
  <c r="AP7" i="24"/>
  <c r="J7" i="24"/>
  <c r="O7" i="24"/>
  <c r="R7" i="24"/>
  <c r="T7" i="24"/>
  <c r="W7" i="24"/>
  <c r="I7" i="24"/>
  <c r="V7" i="24"/>
  <c r="H7" i="24"/>
  <c r="U7" i="24"/>
  <c r="K7" i="24"/>
  <c r="E7" i="24"/>
  <c r="D7" i="24"/>
  <c r="G7" i="24"/>
  <c r="M7" i="24"/>
  <c r="N7" i="24"/>
  <c r="Q7" i="24"/>
  <c r="S7" i="24"/>
  <c r="P7" i="24"/>
  <c r="F7" i="24"/>
  <c r="L7" i="24"/>
  <c r="C15" i="17"/>
  <c r="C15" i="18"/>
  <c r="C15" i="11"/>
  <c r="C15" i="19"/>
  <c r="B37" i="15"/>
  <c r="B37" i="16"/>
  <c r="B37" i="14"/>
  <c r="B37" i="9"/>
  <c r="P37" i="9" l="1"/>
  <c r="P37" i="14" s="1"/>
  <c r="P37" i="15" s="1"/>
  <c r="P37" i="16" s="1"/>
  <c r="R37" i="9"/>
  <c r="R37" i="14" s="1"/>
  <c r="R37" i="15" s="1"/>
  <c r="R37" i="16" s="1"/>
  <c r="Q37" i="9"/>
  <c r="Q37" i="14" s="1"/>
  <c r="Q37" i="15" s="1"/>
  <c r="Q37" i="16" s="1"/>
  <c r="O37" i="9"/>
  <c r="O37" i="14" s="1"/>
  <c r="O37" i="15" s="1"/>
  <c r="O37" i="16" s="1"/>
  <c r="M37" i="9"/>
  <c r="M37" i="14" s="1"/>
  <c r="M37" i="15" s="1"/>
  <c r="M37" i="16" s="1"/>
  <c r="BU7" i="24"/>
  <c r="D37" i="15"/>
  <c r="BV7" i="24"/>
  <c r="D37" i="9" s="1"/>
  <c r="D37" i="14"/>
  <c r="D37" i="16"/>
  <c r="Z37" i="9"/>
  <c r="Z37" i="14" s="1"/>
  <c r="Z37" i="15" s="1"/>
  <c r="Z37" i="16" s="1"/>
  <c r="U37" i="9"/>
  <c r="U37" i="14" s="1"/>
  <c r="U37" i="15" s="1"/>
  <c r="U37" i="16" s="1"/>
  <c r="AC37" i="9"/>
  <c r="AC37" i="14" s="1"/>
  <c r="AC37" i="15" s="1"/>
  <c r="AC37" i="16" s="1"/>
  <c r="Y37" i="9"/>
  <c r="Y37" i="14" s="1"/>
  <c r="Y37" i="15" s="1"/>
  <c r="Y37" i="16" s="1"/>
  <c r="AP37" i="9"/>
  <c r="AP37" i="14" s="1"/>
  <c r="AP37" i="15" s="1"/>
  <c r="AP37" i="16" s="1"/>
  <c r="L37" i="9"/>
  <c r="L37" i="14" s="1"/>
  <c r="L37" i="15" s="1"/>
  <c r="L37" i="16" s="1"/>
  <c r="T37" i="9"/>
  <c r="T37" i="14" s="1"/>
  <c r="T37" i="15" s="1"/>
  <c r="T37" i="16" s="1"/>
  <c r="AL37" i="9"/>
  <c r="AL37" i="14" s="1"/>
  <c r="AL37" i="15" s="1"/>
  <c r="AL37" i="16" s="1"/>
  <c r="AH37" i="9"/>
  <c r="AH37" i="14" s="1"/>
  <c r="AH37" i="15" s="1"/>
  <c r="AH37" i="16" s="1"/>
  <c r="AJ37" i="9"/>
  <c r="AJ37" i="14" s="1"/>
  <c r="AJ37" i="15" s="1"/>
  <c r="AJ37" i="16" s="1"/>
  <c r="H37" i="9"/>
  <c r="H37" i="14" s="1"/>
  <c r="H37" i="15" s="1"/>
  <c r="H37" i="16" s="1"/>
  <c r="X37" i="9"/>
  <c r="X37" i="14" s="1"/>
  <c r="X37" i="15" s="1"/>
  <c r="X37" i="16" s="1"/>
  <c r="K37" i="9"/>
  <c r="K37" i="14" s="1"/>
  <c r="K37" i="15" s="1"/>
  <c r="K37" i="16" s="1"/>
  <c r="AA37" i="9"/>
  <c r="AA37" i="14" s="1"/>
  <c r="AA37" i="15" s="1"/>
  <c r="AA37" i="16" s="1"/>
  <c r="AK37" i="9"/>
  <c r="AK37" i="14" s="1"/>
  <c r="AK37" i="15" s="1"/>
  <c r="AK37" i="16" s="1"/>
  <c r="AQ37" i="9"/>
  <c r="AQ37" i="14" s="1"/>
  <c r="AQ37" i="15" s="1"/>
  <c r="AQ37" i="16" s="1"/>
  <c r="AE37" i="9"/>
  <c r="AE37" i="14" s="1"/>
  <c r="AE37" i="15" s="1"/>
  <c r="AE37" i="16" s="1"/>
  <c r="AG37" i="9"/>
  <c r="AG37" i="14" s="1"/>
  <c r="AG37" i="15" s="1"/>
  <c r="AG37" i="16" s="1"/>
  <c r="V37" i="9"/>
  <c r="V37" i="14" s="1"/>
  <c r="V37" i="15" s="1"/>
  <c r="V37" i="16" s="1"/>
  <c r="G37" i="9"/>
  <c r="G37" i="14" s="1"/>
  <c r="G37" i="15" s="1"/>
  <c r="G37" i="16" s="1"/>
  <c r="AR37" i="9"/>
  <c r="AR37" i="14" s="1"/>
  <c r="AR37" i="15" s="1"/>
  <c r="AR37" i="16" s="1"/>
  <c r="W37" i="9"/>
  <c r="W37" i="14" s="1"/>
  <c r="W37" i="15" s="1"/>
  <c r="W37" i="16" s="1"/>
  <c r="AI37" i="9"/>
  <c r="AI37" i="14" s="1"/>
  <c r="AI37" i="15" s="1"/>
  <c r="AI37" i="16" s="1"/>
  <c r="I37" i="9"/>
  <c r="I37" i="14" s="1"/>
  <c r="I37" i="15" s="1"/>
  <c r="I37" i="16" s="1"/>
  <c r="AD37" i="9"/>
  <c r="AD37" i="14" s="1"/>
  <c r="AD37" i="15" s="1"/>
  <c r="AD37" i="16" s="1"/>
  <c r="AN37" i="9"/>
  <c r="AN37" i="14" s="1"/>
  <c r="AN37" i="15" s="1"/>
  <c r="AN37" i="16" s="1"/>
  <c r="AO37" i="9"/>
  <c r="AO37" i="14" s="1"/>
  <c r="AO37" i="15" s="1"/>
  <c r="AO37" i="16" s="1"/>
  <c r="AB37" i="9"/>
  <c r="AB37" i="14" s="1"/>
  <c r="AB37" i="15" s="1"/>
  <c r="AB37" i="16" s="1"/>
  <c r="F37" i="9"/>
  <c r="BR15" i="11" l="1"/>
  <c r="BT15" i="11"/>
  <c r="BQ15" i="11"/>
  <c r="BS15" i="11"/>
  <c r="BU15" i="11"/>
  <c r="BV15" i="11"/>
  <c r="BW15" i="11"/>
  <c r="AH15" i="11"/>
  <c r="AM15" i="11"/>
  <c r="BC15" i="11"/>
  <c r="AB15" i="11"/>
  <c r="BB15" i="11"/>
  <c r="AN15" i="11"/>
  <c r="BI15" i="11"/>
  <c r="AT15" i="11"/>
  <c r="BP15" i="11"/>
  <c r="AP15" i="11"/>
  <c r="AZ15" i="11"/>
  <c r="AX15" i="11"/>
  <c r="AK15" i="11"/>
  <c r="AC15" i="11"/>
  <c r="AA15" i="11"/>
  <c r="AQ15" i="11"/>
  <c r="BG15" i="11"/>
  <c r="AL15" i="11"/>
  <c r="BH15" i="11"/>
  <c r="AS15" i="11"/>
  <c r="BN15" i="11"/>
  <c r="BA15" i="11"/>
  <c r="BL15" i="11"/>
  <c r="BE15" i="11"/>
  <c r="AG15" i="11"/>
  <c r="AE15" i="11"/>
  <c r="AU15" i="11"/>
  <c r="BK15" i="11"/>
  <c r="AR15" i="11"/>
  <c r="BM15" i="11"/>
  <c r="AJ15" i="11"/>
  <c r="AV15" i="11"/>
  <c r="AD15" i="11"/>
  <c r="AI15" i="11"/>
  <c r="AY15" i="11"/>
  <c r="BO15" i="11"/>
  <c r="AW15" i="11"/>
  <c r="AF15" i="11"/>
  <c r="BD15" i="11"/>
  <c r="AO15" i="11"/>
  <c r="BJ15" i="11"/>
  <c r="BF15" i="11"/>
  <c r="F37" i="14"/>
  <c r="BQ15" i="17" s="1"/>
  <c r="F15" i="11"/>
  <c r="J15" i="11"/>
  <c r="G15" i="11"/>
  <c r="K15" i="11"/>
  <c r="H15" i="11"/>
  <c r="I15" i="11"/>
  <c r="V15" i="11"/>
  <c r="Q15" i="11"/>
  <c r="O15" i="11"/>
  <c r="U15" i="11"/>
  <c r="X15" i="11"/>
  <c r="Y15" i="11"/>
  <c r="M15" i="11"/>
  <c r="N15" i="11"/>
  <c r="P15" i="11"/>
  <c r="T15" i="11"/>
  <c r="W15" i="11"/>
  <c r="R15" i="11"/>
  <c r="S15" i="11"/>
  <c r="L15" i="11"/>
  <c r="Z15" i="11"/>
  <c r="B15" i="11" l="1"/>
  <c r="D15" i="11" s="1"/>
  <c r="Y15" i="17"/>
  <c r="K15" i="17"/>
  <c r="N15" i="17"/>
  <c r="X15" i="17"/>
  <c r="O15" i="17"/>
  <c r="I15" i="17"/>
  <c r="AB15" i="17"/>
  <c r="F15" i="17"/>
  <c r="L15" i="17"/>
  <c r="Z15" i="17"/>
  <c r="H15" i="17"/>
  <c r="V15" i="17"/>
  <c r="W15" i="17"/>
  <c r="P15" i="17"/>
  <c r="R15" i="17"/>
  <c r="S15" i="17"/>
  <c r="M15" i="17"/>
  <c r="Q15" i="17"/>
  <c r="AL15" i="17"/>
  <c r="J15" i="17"/>
  <c r="T15" i="17"/>
  <c r="U15" i="17"/>
  <c r="AH15" i="17"/>
  <c r="G15" i="17"/>
  <c r="AR15" i="17"/>
  <c r="AT15" i="17"/>
  <c r="AE15" i="17"/>
  <c r="BR15" i="17"/>
  <c r="BH15" i="17"/>
  <c r="AC15" i="17"/>
  <c r="AU15" i="17"/>
  <c r="BD15" i="17"/>
  <c r="AI15" i="17"/>
  <c r="AA15" i="17"/>
  <c r="AD15" i="17"/>
  <c r="BU15" i="17"/>
  <c r="AS15" i="17"/>
  <c r="AP15" i="17"/>
  <c r="AN15" i="17"/>
  <c r="AF15" i="17"/>
  <c r="BB15" i="17"/>
  <c r="AY15" i="17"/>
  <c r="AJ15" i="17"/>
  <c r="AG15" i="17"/>
  <c r="BG15" i="17"/>
  <c r="BT15" i="17"/>
  <c r="BV15" i="17"/>
  <c r="AK15" i="17"/>
  <c r="F37" i="15"/>
  <c r="J15" i="18" s="1"/>
  <c r="AW15" i="17"/>
  <c r="BJ15" i="17"/>
  <c r="BL15" i="17"/>
  <c r="AZ15" i="17"/>
  <c r="BW15" i="17"/>
  <c r="BA15" i="17"/>
  <c r="BN15" i="17"/>
  <c r="BS15" i="17"/>
  <c r="BE15" i="17"/>
  <c r="AX15" i="17"/>
  <c r="BF15" i="17"/>
  <c r="AV15" i="17"/>
  <c r="AQ15" i="17"/>
  <c r="AO15" i="17"/>
  <c r="AM15" i="17"/>
  <c r="BO15" i="17"/>
  <c r="BM15" i="17"/>
  <c r="BI15" i="17"/>
  <c r="BK15" i="17"/>
  <c r="BP15" i="17"/>
  <c r="BC15" i="17"/>
  <c r="B15" i="17" l="1"/>
  <c r="D15" i="17" s="1"/>
  <c r="U15" i="18"/>
  <c r="O15" i="18"/>
  <c r="AD15" i="18"/>
  <c r="AT15" i="18"/>
  <c r="BJ15" i="18"/>
  <c r="AA15" i="18"/>
  <c r="AQ15" i="18"/>
  <c r="BG15" i="18"/>
  <c r="BW15" i="18"/>
  <c r="AN15" i="18"/>
  <c r="BD15" i="18"/>
  <c r="BT15" i="18"/>
  <c r="AC15" i="18"/>
  <c r="AW15" i="18"/>
  <c r="AK15" i="18"/>
  <c r="AS15" i="18"/>
  <c r="BE15" i="18"/>
  <c r="AH15" i="18"/>
  <c r="AX15" i="18"/>
  <c r="BN15" i="18"/>
  <c r="AE15" i="18"/>
  <c r="AU15" i="18"/>
  <c r="BK15" i="18"/>
  <c r="AB15" i="18"/>
  <c r="AR15" i="18"/>
  <c r="BH15" i="18"/>
  <c r="AO15" i="18"/>
  <c r="BM15" i="18"/>
  <c r="BI15" i="18"/>
  <c r="AL15" i="18"/>
  <c r="BB15" i="18"/>
  <c r="BR15" i="18"/>
  <c r="AI15" i="18"/>
  <c r="AY15" i="18"/>
  <c r="BO15" i="18"/>
  <c r="AF15" i="18"/>
  <c r="AV15" i="18"/>
  <c r="BL15" i="18"/>
  <c r="BA15" i="18"/>
  <c r="AP15" i="18"/>
  <c r="BF15" i="18"/>
  <c r="BV15" i="18"/>
  <c r="AM15" i="18"/>
  <c r="BC15" i="18"/>
  <c r="BS15" i="18"/>
  <c r="AJ15" i="18"/>
  <c r="AZ15" i="18"/>
  <c r="BP15" i="18"/>
  <c r="BU15" i="18"/>
  <c r="AG15" i="18"/>
  <c r="BQ15" i="18"/>
  <c r="X15" i="18"/>
  <c r="K15" i="18"/>
  <c r="W15" i="18"/>
  <c r="L15" i="18"/>
  <c r="V15" i="18"/>
  <c r="S15" i="18"/>
  <c r="I15" i="18"/>
  <c r="H15" i="18"/>
  <c r="Q15" i="18"/>
  <c r="Z15" i="18"/>
  <c r="F15" i="18"/>
  <c r="M15" i="18"/>
  <c r="T15" i="18"/>
  <c r="R15" i="18"/>
  <c r="F37" i="16"/>
  <c r="N15" i="18"/>
  <c r="P15" i="18"/>
  <c r="Y15" i="18"/>
  <c r="G15" i="18"/>
  <c r="B15" i="18" l="1"/>
  <c r="D15" i="18" s="1"/>
  <c r="AD15" i="19"/>
  <c r="AA9" i="20" s="1"/>
  <c r="AB28" i="7" s="1"/>
  <c r="AT15" i="19"/>
  <c r="AQ9" i="20" s="1"/>
  <c r="AR28" i="7" s="1"/>
  <c r="BJ15" i="19"/>
  <c r="BG9" i="20" s="1"/>
  <c r="BH28" i="7" s="1"/>
  <c r="AB15" i="19"/>
  <c r="Y9" i="20" s="1"/>
  <c r="AR15" i="19"/>
  <c r="AO9" i="20" s="1"/>
  <c r="AP28" i="7" s="1"/>
  <c r="BH15" i="19"/>
  <c r="BE9" i="20" s="1"/>
  <c r="BF28" i="7" s="1"/>
  <c r="AM15" i="19"/>
  <c r="AJ9" i="20" s="1"/>
  <c r="AK28" i="7" s="1"/>
  <c r="BQ15" i="19"/>
  <c r="BN9" i="20" s="1"/>
  <c r="BO28" i="7" s="1"/>
  <c r="AW15" i="19"/>
  <c r="AT9" i="20" s="1"/>
  <c r="AU28" i="7" s="1"/>
  <c r="BW15" i="19"/>
  <c r="BT9" i="20" s="1"/>
  <c r="BU28" i="7" s="1"/>
  <c r="BG15" i="19"/>
  <c r="BD9" i="20" s="1"/>
  <c r="BE28" i="7" s="1"/>
  <c r="BU15" i="19"/>
  <c r="BR9" i="20" s="1"/>
  <c r="BS28" i="7" s="1"/>
  <c r="AH15" i="19"/>
  <c r="AE9" i="20" s="1"/>
  <c r="AF28" i="7" s="1"/>
  <c r="AX15" i="19"/>
  <c r="AU9" i="20" s="1"/>
  <c r="AV28" i="7" s="1"/>
  <c r="AA15" i="19"/>
  <c r="X9" i="20" s="1"/>
  <c r="AF15" i="19"/>
  <c r="AC9" i="20" s="1"/>
  <c r="AD28" i="7" s="1"/>
  <c r="AV15" i="19"/>
  <c r="AS9" i="20" s="1"/>
  <c r="AT28" i="7" s="1"/>
  <c r="BL15" i="19"/>
  <c r="BI9" i="20" s="1"/>
  <c r="BJ28" i="7" s="1"/>
  <c r="AU15" i="19"/>
  <c r="AR9" i="20" s="1"/>
  <c r="AS28" i="7" s="1"/>
  <c r="BV15" i="19"/>
  <c r="BS9" i="20" s="1"/>
  <c r="BT28" i="7" s="1"/>
  <c r="BE15" i="19"/>
  <c r="BB9" i="20" s="1"/>
  <c r="BC28" i="7" s="1"/>
  <c r="AG15" i="19"/>
  <c r="AD9" i="20" s="1"/>
  <c r="AE28" i="7" s="1"/>
  <c r="BN15" i="19"/>
  <c r="BK9" i="20" s="1"/>
  <c r="BL28" i="7" s="1"/>
  <c r="BA15" i="19"/>
  <c r="AX9" i="20" s="1"/>
  <c r="AY28" i="7" s="1"/>
  <c r="BS15" i="19"/>
  <c r="BP9" i="20" s="1"/>
  <c r="BQ28" i="7" s="1"/>
  <c r="BO15" i="19"/>
  <c r="BL9" i="20" s="1"/>
  <c r="BM28" i="7" s="1"/>
  <c r="AL15" i="19"/>
  <c r="AI9" i="20" s="1"/>
  <c r="AJ28" i="7" s="1"/>
  <c r="BB15" i="19"/>
  <c r="AY9" i="20" s="1"/>
  <c r="AZ28" i="7" s="1"/>
  <c r="AE15" i="19"/>
  <c r="AB9" i="20" s="1"/>
  <c r="AC28" i="7" s="1"/>
  <c r="AJ15" i="19"/>
  <c r="AG9" i="20" s="1"/>
  <c r="AH28" i="7" s="1"/>
  <c r="AZ15" i="19"/>
  <c r="AW9" i="20" s="1"/>
  <c r="AX28" i="7" s="1"/>
  <c r="BP15" i="19"/>
  <c r="BM9" i="20" s="1"/>
  <c r="BN28" i="7" s="1"/>
  <c r="BC15" i="19"/>
  <c r="AZ9" i="20" s="1"/>
  <c r="BA28" i="7" s="1"/>
  <c r="AC15" i="19"/>
  <c r="Z9" i="20" s="1"/>
  <c r="AA28" i="7" s="1"/>
  <c r="BM15" i="19"/>
  <c r="BJ9" i="20" s="1"/>
  <c r="BK28" i="7" s="1"/>
  <c r="AQ15" i="19"/>
  <c r="AN9" i="20" s="1"/>
  <c r="AO28" i="7" s="1"/>
  <c r="BI15" i="19"/>
  <c r="BF9" i="20" s="1"/>
  <c r="BG28" i="7" s="1"/>
  <c r="AK15" i="19"/>
  <c r="AH9" i="20" s="1"/>
  <c r="AI28" i="7" s="1"/>
  <c r="AP15" i="19"/>
  <c r="AM9" i="20" s="1"/>
  <c r="AN28" i="7" s="1"/>
  <c r="BF15" i="19"/>
  <c r="BC9" i="20" s="1"/>
  <c r="BD28" i="7" s="1"/>
  <c r="AI15" i="19"/>
  <c r="AF9" i="20" s="1"/>
  <c r="AG28" i="7" s="1"/>
  <c r="AN15" i="19"/>
  <c r="AK9" i="20" s="1"/>
  <c r="AL28" i="7" s="1"/>
  <c r="BD15" i="19"/>
  <c r="BA9" i="20" s="1"/>
  <c r="BB28" i="7" s="1"/>
  <c r="BT15" i="19"/>
  <c r="BQ9" i="20" s="1"/>
  <c r="BR28" i="7" s="1"/>
  <c r="BK15" i="19"/>
  <c r="BH9" i="20" s="1"/>
  <c r="BI28" i="7" s="1"/>
  <c r="AO15" i="19"/>
  <c r="AL9" i="20" s="1"/>
  <c r="AM28" i="7" s="1"/>
  <c r="BR15" i="19"/>
  <c r="BO9" i="20" s="1"/>
  <c r="BP28" i="7" s="1"/>
  <c r="AY15" i="19"/>
  <c r="AV9" i="20" s="1"/>
  <c r="AW28" i="7" s="1"/>
  <c r="AS15" i="19"/>
  <c r="AP9" i="20" s="1"/>
  <c r="AQ28" i="7" s="1"/>
  <c r="U15" i="19"/>
  <c r="R9" i="20" s="1"/>
  <c r="S28" i="7" s="1"/>
  <c r="Q15" i="19"/>
  <c r="N9" i="20" s="1"/>
  <c r="O28" i="7" s="1"/>
  <c r="G15" i="19"/>
  <c r="D9" i="20" s="1"/>
  <c r="E28" i="7" s="1"/>
  <c r="X15" i="19"/>
  <c r="U9" i="20" s="1"/>
  <c r="V28" i="7" s="1"/>
  <c r="W15" i="19"/>
  <c r="T9" i="20" s="1"/>
  <c r="U28" i="7" s="1"/>
  <c r="L15" i="19"/>
  <c r="I9" i="20" s="1"/>
  <c r="J28" i="7" s="1"/>
  <c r="Z15" i="19"/>
  <c r="W9" i="20" s="1"/>
  <c r="X28" i="7" s="1"/>
  <c r="H15" i="19"/>
  <c r="E9" i="20" s="1"/>
  <c r="F28" i="7" s="1"/>
  <c r="M15" i="19"/>
  <c r="J9" i="20" s="1"/>
  <c r="K28" i="7" s="1"/>
  <c r="Y15" i="19"/>
  <c r="V9" i="20" s="1"/>
  <c r="W28" i="7" s="1"/>
  <c r="J15" i="19"/>
  <c r="G9" i="20" s="1"/>
  <c r="H28" i="7" s="1"/>
  <c r="F15" i="19"/>
  <c r="K15" i="19"/>
  <c r="H9" i="20" s="1"/>
  <c r="I28" i="7" s="1"/>
  <c r="I15" i="19"/>
  <c r="F9" i="20" s="1"/>
  <c r="G28" i="7" s="1"/>
  <c r="P15" i="19"/>
  <c r="M9" i="20" s="1"/>
  <c r="N28" i="7" s="1"/>
  <c r="S15" i="19"/>
  <c r="P9" i="20" s="1"/>
  <c r="Q28" i="7" s="1"/>
  <c r="V15" i="19"/>
  <c r="S9" i="20" s="1"/>
  <c r="T28" i="7" s="1"/>
  <c r="O15" i="19"/>
  <c r="L9" i="20" s="1"/>
  <c r="M28" i="7" s="1"/>
  <c r="R15" i="19"/>
  <c r="O9" i="20" s="1"/>
  <c r="P28" i="7" s="1"/>
  <c r="N15" i="19"/>
  <c r="K9" i="20" s="1"/>
  <c r="L28" i="7" s="1"/>
  <c r="T15" i="19"/>
  <c r="Q9" i="20" s="1"/>
  <c r="R28" i="7" s="1"/>
  <c r="B15" i="19" l="1"/>
  <c r="D15" i="19" s="1"/>
  <c r="B9" i="20" s="1"/>
  <c r="BW28" i="7"/>
  <c r="Z28" i="7"/>
  <c r="Y28" i="7"/>
  <c r="C9" i="20"/>
  <c r="D28" i="7" s="1"/>
  <c r="BZ28" i="7" l="1"/>
  <c r="C16" i="18" s="1"/>
  <c r="C28" i="7"/>
  <c r="C8" i="24" s="1"/>
  <c r="BX28" i="7"/>
  <c r="CA28" i="7"/>
  <c r="B8" i="24"/>
  <c r="B28" i="7"/>
  <c r="X8" i="24" l="1"/>
  <c r="AB8" i="24"/>
  <c r="AF8" i="24"/>
  <c r="AJ8" i="24"/>
  <c r="AN8" i="24"/>
  <c r="AR8" i="24"/>
  <c r="AV8" i="24"/>
  <c r="AZ8" i="24"/>
  <c r="BD8" i="24"/>
  <c r="BH8" i="24"/>
  <c r="BL8" i="24"/>
  <c r="BP8" i="24"/>
  <c r="BT8" i="24"/>
  <c r="AA8" i="24"/>
  <c r="AG8" i="24"/>
  <c r="AL8" i="24"/>
  <c r="AQ8" i="24"/>
  <c r="AW8" i="24"/>
  <c r="BB8" i="24"/>
  <c r="BG8" i="24"/>
  <c r="BM8" i="24"/>
  <c r="BR8" i="24"/>
  <c r="AC8" i="24"/>
  <c r="AH8" i="24"/>
  <c r="AM8" i="24"/>
  <c r="AS8" i="24"/>
  <c r="AX8" i="24"/>
  <c r="BC8" i="24"/>
  <c r="BI8" i="24"/>
  <c r="BN8" i="24"/>
  <c r="BS8" i="24"/>
  <c r="AE8" i="24"/>
  <c r="AP8" i="24"/>
  <c r="BA8" i="24"/>
  <c r="BK8" i="24"/>
  <c r="Y8" i="24"/>
  <c r="AI8" i="24"/>
  <c r="AT8" i="24"/>
  <c r="BE8" i="24"/>
  <c r="BO8" i="24"/>
  <c r="Z8" i="24"/>
  <c r="AK8" i="24"/>
  <c r="AU8" i="24"/>
  <c r="BF8" i="24"/>
  <c r="BQ8" i="24"/>
  <c r="AD8" i="24"/>
  <c r="AO8" i="24"/>
  <c r="AY8" i="24"/>
  <c r="BJ8" i="24"/>
  <c r="V8" i="24"/>
  <c r="H8" i="24"/>
  <c r="U8" i="24"/>
  <c r="T8" i="24"/>
  <c r="G8" i="24"/>
  <c r="K8" i="24"/>
  <c r="W8" i="24"/>
  <c r="S8" i="24"/>
  <c r="J8" i="24"/>
  <c r="R8" i="24"/>
  <c r="L8" i="24"/>
  <c r="Q8" i="24"/>
  <c r="M8" i="24"/>
  <c r="F8" i="24"/>
  <c r="P8" i="24"/>
  <c r="I8" i="24"/>
  <c r="O8" i="24"/>
  <c r="D8" i="24"/>
  <c r="N8" i="24"/>
  <c r="E8" i="24"/>
  <c r="C16" i="19"/>
  <c r="C16" i="11"/>
  <c r="C16" i="17"/>
  <c r="B38" i="16"/>
  <c r="B38" i="14"/>
  <c r="B38" i="9"/>
  <c r="B38" i="15"/>
  <c r="O38" i="9" l="1"/>
  <c r="O38" i="14" s="1"/>
  <c r="O38" i="15" s="1"/>
  <c r="O38" i="16" s="1"/>
  <c r="P38" i="9"/>
  <c r="P38" i="14" s="1"/>
  <c r="P38" i="15" s="1"/>
  <c r="P38" i="16" s="1"/>
  <c r="R38" i="9"/>
  <c r="R38" i="14" s="1"/>
  <c r="R38" i="15" s="1"/>
  <c r="R38" i="16" s="1"/>
  <c r="Q38" i="9"/>
  <c r="Q38" i="14" s="1"/>
  <c r="Q38" i="15" s="1"/>
  <c r="Q38" i="16" s="1"/>
  <c r="M38" i="9"/>
  <c r="M38" i="14" s="1"/>
  <c r="M38" i="15" s="1"/>
  <c r="M38" i="16" s="1"/>
  <c r="BU8" i="24"/>
  <c r="D38" i="14"/>
  <c r="BV8" i="24"/>
  <c r="D38" i="9" s="1"/>
  <c r="D38" i="16"/>
  <c r="D38" i="15"/>
  <c r="U38" i="9"/>
  <c r="U38" i="14" s="1"/>
  <c r="U38" i="15" s="1"/>
  <c r="U38" i="16" s="1"/>
  <c r="G38" i="9"/>
  <c r="G38" i="14" s="1"/>
  <c r="G38" i="15" s="1"/>
  <c r="G38" i="16" s="1"/>
  <c r="AG38" i="9"/>
  <c r="AG38" i="14" s="1"/>
  <c r="AG38" i="15" s="1"/>
  <c r="AG38" i="16" s="1"/>
  <c r="W38" i="9"/>
  <c r="W38" i="14" s="1"/>
  <c r="W38" i="15" s="1"/>
  <c r="W38" i="16" s="1"/>
  <c r="V38" i="9"/>
  <c r="V38" i="14" s="1"/>
  <c r="V38" i="15" s="1"/>
  <c r="V38" i="16" s="1"/>
  <c r="AH38" i="9"/>
  <c r="AH38" i="14" s="1"/>
  <c r="AH38" i="15" s="1"/>
  <c r="AH38" i="16" s="1"/>
  <c r="AA38" i="9"/>
  <c r="AA38" i="14" s="1"/>
  <c r="AA38" i="15" s="1"/>
  <c r="AA38" i="16" s="1"/>
  <c r="F38" i="9"/>
  <c r="AD38" i="9"/>
  <c r="AD38" i="14" s="1"/>
  <c r="AD38" i="15" s="1"/>
  <c r="AD38" i="16" s="1"/>
  <c r="AJ38" i="9"/>
  <c r="AJ38" i="14" s="1"/>
  <c r="AJ38" i="15" s="1"/>
  <c r="AJ38" i="16" s="1"/>
  <c r="I38" i="9"/>
  <c r="I38" i="14" s="1"/>
  <c r="I38" i="15" s="1"/>
  <c r="I38" i="16" s="1"/>
  <c r="AK38" i="9"/>
  <c r="AK38" i="14" s="1"/>
  <c r="AK38" i="15" s="1"/>
  <c r="AK38" i="16" s="1"/>
  <c r="Z38" i="9"/>
  <c r="Z38" i="14" s="1"/>
  <c r="Z38" i="15" s="1"/>
  <c r="Z38" i="16" s="1"/>
  <c r="X38" i="9"/>
  <c r="X38" i="14" s="1"/>
  <c r="X38" i="15" s="1"/>
  <c r="X38" i="16" s="1"/>
  <c r="T38" i="9"/>
  <c r="T38" i="14" s="1"/>
  <c r="T38" i="15" s="1"/>
  <c r="T38" i="16" s="1"/>
  <c r="L38" i="9"/>
  <c r="L38" i="14" s="1"/>
  <c r="L38" i="15" s="1"/>
  <c r="L38" i="16" s="1"/>
  <c r="AN38" i="9"/>
  <c r="AN38" i="14" s="1"/>
  <c r="AN38" i="15" s="1"/>
  <c r="AN38" i="16" s="1"/>
  <c r="AI38" i="9"/>
  <c r="AI38" i="14" s="1"/>
  <c r="AI38" i="15" s="1"/>
  <c r="AI38" i="16" s="1"/>
  <c r="AQ38" i="9"/>
  <c r="AQ38" i="14" s="1"/>
  <c r="AQ38" i="15" s="1"/>
  <c r="AQ38" i="16" s="1"/>
  <c r="AL38" i="9"/>
  <c r="AL38" i="14" s="1"/>
  <c r="AL38" i="15" s="1"/>
  <c r="AL38" i="16" s="1"/>
  <c r="H38" i="9"/>
  <c r="H38" i="14" s="1"/>
  <c r="H38" i="15" s="1"/>
  <c r="H38" i="16" s="1"/>
  <c r="AC38" i="9"/>
  <c r="AC38" i="14" s="1"/>
  <c r="AC38" i="15" s="1"/>
  <c r="AC38" i="16" s="1"/>
  <c r="AE38" i="9"/>
  <c r="AE38" i="14" s="1"/>
  <c r="AE38" i="15" s="1"/>
  <c r="AE38" i="16" s="1"/>
  <c r="K38" i="9"/>
  <c r="K38" i="14" s="1"/>
  <c r="K38" i="15" s="1"/>
  <c r="K38" i="16" s="1"/>
  <c r="AO38" i="9"/>
  <c r="AO38" i="14" s="1"/>
  <c r="AO38" i="15" s="1"/>
  <c r="AO38" i="16" s="1"/>
  <c r="AR38" i="9"/>
  <c r="AR38" i="14" s="1"/>
  <c r="AR38" i="15" s="1"/>
  <c r="AR38" i="16" s="1"/>
  <c r="Y38" i="9"/>
  <c r="Y38" i="14" s="1"/>
  <c r="Y38" i="15" s="1"/>
  <c r="Y38" i="16" s="1"/>
  <c r="AP38" i="9"/>
  <c r="AP38" i="14" s="1"/>
  <c r="AP38" i="15" s="1"/>
  <c r="AP38" i="16" s="1"/>
  <c r="AB38" i="9"/>
  <c r="AB38" i="14" s="1"/>
  <c r="AB38" i="15" s="1"/>
  <c r="AB38" i="16" s="1"/>
  <c r="BS16" i="11" l="1"/>
  <c r="BU16" i="11"/>
  <c r="AC16" i="11"/>
  <c r="BH16" i="11"/>
  <c r="BK16" i="11"/>
  <c r="AW16" i="11"/>
  <c r="AT16" i="11"/>
  <c r="BG16" i="11"/>
  <c r="BA16" i="11"/>
  <c r="AY16" i="11"/>
  <c r="AO16" i="11"/>
  <c r="AI16" i="11"/>
  <c r="BB16" i="11"/>
  <c r="F16" i="11"/>
  <c r="T16" i="11"/>
  <c r="R16" i="11"/>
  <c r="O16" i="11"/>
  <c r="N16" i="11"/>
  <c r="J16" i="11"/>
  <c r="W16" i="11"/>
  <c r="U16" i="11"/>
  <c r="H16" i="11"/>
  <c r="Y16" i="11"/>
  <c r="BW16" i="11"/>
  <c r="BR16" i="11"/>
  <c r="AS16" i="11"/>
  <c r="AN16" i="11"/>
  <c r="AL16" i="11"/>
  <c r="BM16" i="11"/>
  <c r="BO16" i="11"/>
  <c r="AV16" i="11"/>
  <c r="AB16" i="11"/>
  <c r="AE16" i="11"/>
  <c r="BE16" i="11"/>
  <c r="BD16" i="11"/>
  <c r="BL16" i="11"/>
  <c r="V16" i="11"/>
  <c r="L16" i="11"/>
  <c r="AH16" i="11"/>
  <c r="G16" i="11"/>
  <c r="Q16" i="11"/>
  <c r="BT16" i="11"/>
  <c r="BV16" i="11"/>
  <c r="BI16" i="11"/>
  <c r="BJ16" i="11"/>
  <c r="AA16" i="11"/>
  <c r="AR16" i="11"/>
  <c r="AU16" i="11"/>
  <c r="AF16" i="11"/>
  <c r="AX16" i="11"/>
  <c r="AZ16" i="11"/>
  <c r="AJ16" i="11"/>
  <c r="S16" i="11"/>
  <c r="Z16" i="11"/>
  <c r="BQ16" i="11"/>
  <c r="AM16" i="11"/>
  <c r="AP16" i="11"/>
  <c r="AG16" i="11"/>
  <c r="BN16" i="11"/>
  <c r="BP16" i="11"/>
  <c r="AK16" i="11"/>
  <c r="AD16" i="11"/>
  <c r="AQ16" i="11"/>
  <c r="BC16" i="11"/>
  <c r="BF16" i="11"/>
  <c r="I16" i="11"/>
  <c r="K16" i="11"/>
  <c r="M16" i="11"/>
  <c r="X16" i="11"/>
  <c r="P16" i="11"/>
  <c r="F38" i="14"/>
  <c r="B16" i="11" l="1"/>
  <c r="D16" i="11" s="1"/>
  <c r="BQ16" i="17"/>
  <c r="BO16" i="17"/>
  <c r="BP16" i="17"/>
  <c r="BG16" i="17"/>
  <c r="BI16" i="17"/>
  <c r="BM16" i="17"/>
  <c r="BS16" i="17"/>
  <c r="AU16" i="17"/>
  <c r="AM16" i="17"/>
  <c r="AI16" i="17"/>
  <c r="AD16" i="17"/>
  <c r="AA16" i="17"/>
  <c r="V16" i="17"/>
  <c r="Y16" i="17"/>
  <c r="K16" i="17"/>
  <c r="X16" i="17"/>
  <c r="M16" i="17"/>
  <c r="BE16" i="17"/>
  <c r="BB16" i="17"/>
  <c r="AR16" i="17"/>
  <c r="AJ16" i="17"/>
  <c r="J16" i="17"/>
  <c r="L16" i="17"/>
  <c r="AC16" i="17"/>
  <c r="I16" i="17"/>
  <c r="AV16" i="17"/>
  <c r="BF16" i="17"/>
  <c r="AX16" i="17"/>
  <c r="BN16" i="17"/>
  <c r="BW16" i="17"/>
  <c r="AN16" i="17"/>
  <c r="AQ16" i="17"/>
  <c r="S16" i="17"/>
  <c r="AP16" i="17"/>
  <c r="U16" i="17"/>
  <c r="Z16" i="17"/>
  <c r="BL16" i="17"/>
  <c r="BV16" i="17"/>
  <c r="BC16" i="17"/>
  <c r="BU16" i="17"/>
  <c r="BD16" i="17"/>
  <c r="BH16" i="17"/>
  <c r="BR16" i="17"/>
  <c r="AT16" i="17"/>
  <c r="N16" i="17"/>
  <c r="BA16" i="17"/>
  <c r="AY16" i="17"/>
  <c r="AZ16" i="17"/>
  <c r="BJ16" i="17"/>
  <c r="BT16" i="17"/>
  <c r="AW16" i="17"/>
  <c r="BK16" i="17"/>
  <c r="AE16" i="17"/>
  <c r="AF16" i="17"/>
  <c r="AS16" i="17"/>
  <c r="AG16" i="17"/>
  <c r="AH16" i="17"/>
  <c r="W16" i="17"/>
  <c r="G16" i="17"/>
  <c r="P16" i="17"/>
  <c r="T16" i="17"/>
  <c r="Q16" i="17"/>
  <c r="H16" i="17"/>
  <c r="F38" i="15"/>
  <c r="AO16" i="17"/>
  <c r="AB16" i="17"/>
  <c r="F16" i="17"/>
  <c r="R16" i="17"/>
  <c r="AL16" i="17"/>
  <c r="AK16" i="17"/>
  <c r="O16" i="17"/>
  <c r="B16" i="17" l="1"/>
  <c r="D16" i="17" s="1"/>
  <c r="AC16" i="18"/>
  <c r="AS16" i="18"/>
  <c r="AI16" i="18"/>
  <c r="AY16" i="18"/>
  <c r="BO16" i="18"/>
  <c r="AX16" i="18"/>
  <c r="BT16" i="18"/>
  <c r="AZ16" i="18"/>
  <c r="BU16" i="18"/>
  <c r="BA16" i="18"/>
  <c r="BV16" i="18"/>
  <c r="BW16" i="18"/>
  <c r="BM16" i="18"/>
  <c r="AH16" i="18"/>
  <c r="BL16" i="18"/>
  <c r="AG16" i="18"/>
  <c r="AD16" i="18"/>
  <c r="AM16" i="18"/>
  <c r="BC16" i="18"/>
  <c r="BS16" i="18"/>
  <c r="BD16" i="18"/>
  <c r="AB16" i="18"/>
  <c r="BE16" i="18"/>
  <c r="AF16" i="18"/>
  <c r="BF16" i="18"/>
  <c r="AW16" i="18"/>
  <c r="BR16" i="18"/>
  <c r="AK16" i="18"/>
  <c r="AA16" i="18"/>
  <c r="AQ16" i="18"/>
  <c r="BG16" i="18"/>
  <c r="AJ16" i="18"/>
  <c r="BI16" i="18"/>
  <c r="AL16" i="18"/>
  <c r="BJ16" i="18"/>
  <c r="AN16" i="18"/>
  <c r="BH16" i="18"/>
  <c r="AO16" i="18"/>
  <c r="AE16" i="18"/>
  <c r="AU16" i="18"/>
  <c r="BK16" i="18"/>
  <c r="AR16" i="18"/>
  <c r="BN16" i="18"/>
  <c r="AT16" i="18"/>
  <c r="BP16" i="18"/>
  <c r="AV16" i="18"/>
  <c r="BQ16" i="18"/>
  <c r="BB16" i="18"/>
  <c r="AP16" i="18"/>
  <c r="Q16" i="18"/>
  <c r="L16" i="18"/>
  <c r="P16" i="18"/>
  <c r="M16" i="18"/>
  <c r="O16" i="18"/>
  <c r="F38" i="16"/>
  <c r="J16" i="18"/>
  <c r="Y16" i="18"/>
  <c r="Z16" i="18"/>
  <c r="T16" i="18"/>
  <c r="W16" i="18"/>
  <c r="F16" i="18"/>
  <c r="G16" i="18"/>
  <c r="I16" i="18"/>
  <c r="U16" i="18"/>
  <c r="X16" i="18"/>
  <c r="S16" i="18"/>
  <c r="N16" i="18"/>
  <c r="H16" i="18"/>
  <c r="K16" i="18"/>
  <c r="R16" i="18"/>
  <c r="V16" i="18"/>
  <c r="B16" i="18" l="1"/>
  <c r="D16" i="18" s="1"/>
  <c r="AA16" i="19"/>
  <c r="X10" i="20" s="1"/>
  <c r="AQ16" i="19"/>
  <c r="AN10" i="20" s="1"/>
  <c r="AO29" i="7" s="1"/>
  <c r="BG16" i="19"/>
  <c r="BD10" i="20" s="1"/>
  <c r="BE29" i="7" s="1"/>
  <c r="AD16" i="19"/>
  <c r="AA10" i="20" s="1"/>
  <c r="AB29" i="7" s="1"/>
  <c r="BU16" i="19"/>
  <c r="BR10" i="20" s="1"/>
  <c r="BS29" i="7" s="1"/>
  <c r="BQ16" i="19"/>
  <c r="BN10" i="20" s="1"/>
  <c r="BO29" i="7" s="1"/>
  <c r="AS16" i="19"/>
  <c r="AP10" i="20" s="1"/>
  <c r="AQ29" i="7" s="1"/>
  <c r="AE16" i="19"/>
  <c r="AB10" i="20" s="1"/>
  <c r="AC29" i="7" s="1"/>
  <c r="AJ16" i="19"/>
  <c r="AG10" i="20" s="1"/>
  <c r="AH29" i="7" s="1"/>
  <c r="BA16" i="19"/>
  <c r="AX10" i="20" s="1"/>
  <c r="AY29" i="7" s="1"/>
  <c r="BM16" i="19"/>
  <c r="BJ10" i="20" s="1"/>
  <c r="BK29" i="7" s="1"/>
  <c r="AI16" i="19"/>
  <c r="AF10" i="20" s="1"/>
  <c r="AG29" i="7" s="1"/>
  <c r="AY16" i="19"/>
  <c r="AV10" i="20" s="1"/>
  <c r="AW29" i="7" s="1"/>
  <c r="BO16" i="19"/>
  <c r="BL10" i="20" s="1"/>
  <c r="BM29" i="7" s="1"/>
  <c r="AO16" i="19"/>
  <c r="AL10" i="20" s="1"/>
  <c r="AM29" i="7" s="1"/>
  <c r="BJ16" i="19"/>
  <c r="BG10" i="20" s="1"/>
  <c r="BH29" i="7" s="1"/>
  <c r="AK16" i="19"/>
  <c r="AH10" i="20" s="1"/>
  <c r="AI29" i="7" s="1"/>
  <c r="BF16" i="19"/>
  <c r="BC10" i="20" s="1"/>
  <c r="BD29" i="7" s="1"/>
  <c r="AB16" i="19"/>
  <c r="Y10" i="20" s="1"/>
  <c r="AW16" i="19"/>
  <c r="AT10" i="20" s="1"/>
  <c r="AU29" i="7" s="1"/>
  <c r="BR16" i="19"/>
  <c r="BO10" i="20" s="1"/>
  <c r="BP29" i="7" s="1"/>
  <c r="AC16" i="19"/>
  <c r="Z10" i="20" s="1"/>
  <c r="AA29" i="7" s="1"/>
  <c r="BD16" i="19"/>
  <c r="BA10" i="20" s="1"/>
  <c r="BB29" i="7" s="1"/>
  <c r="BH16" i="19"/>
  <c r="BE10" i="20" s="1"/>
  <c r="BF29" i="7" s="1"/>
  <c r="BI16" i="19"/>
  <c r="BF10" i="20" s="1"/>
  <c r="BG29" i="7" s="1"/>
  <c r="BK16" i="19"/>
  <c r="BH10" i="20" s="1"/>
  <c r="BI29" i="7" s="1"/>
  <c r="AF16" i="19"/>
  <c r="AC10" i="20" s="1"/>
  <c r="AD29" i="7" s="1"/>
  <c r="AR16" i="19"/>
  <c r="AO10" i="20" s="1"/>
  <c r="AP29" i="7" s="1"/>
  <c r="AH16" i="19"/>
  <c r="AE10" i="20" s="1"/>
  <c r="AF29" i="7" s="1"/>
  <c r="AM16" i="19"/>
  <c r="AJ10" i="20" s="1"/>
  <c r="AK29" i="7" s="1"/>
  <c r="BC16" i="19"/>
  <c r="AZ10" i="20" s="1"/>
  <c r="BA29" i="7" s="1"/>
  <c r="BS16" i="19"/>
  <c r="BP10" i="20" s="1"/>
  <c r="BQ29" i="7" s="1"/>
  <c r="AT16" i="19"/>
  <c r="AQ10" i="20" s="1"/>
  <c r="AR29" i="7" s="1"/>
  <c r="BP16" i="19"/>
  <c r="BM10" i="20" s="1"/>
  <c r="BN29" i="7" s="1"/>
  <c r="AP16" i="19"/>
  <c r="AM10" i="20" s="1"/>
  <c r="AN29" i="7" s="1"/>
  <c r="BL16" i="19"/>
  <c r="BI10" i="20" s="1"/>
  <c r="BJ29" i="7" s="1"/>
  <c r="AG16" i="19"/>
  <c r="AD10" i="20" s="1"/>
  <c r="AE29" i="7" s="1"/>
  <c r="BB16" i="19"/>
  <c r="AY10" i="20" s="1"/>
  <c r="AZ29" i="7" s="1"/>
  <c r="BW16" i="19"/>
  <c r="BT10" i="20" s="1"/>
  <c r="BU29" i="7" s="1"/>
  <c r="AX16" i="19"/>
  <c r="AU10" i="20" s="1"/>
  <c r="AV29" i="7" s="1"/>
  <c r="AN16" i="19"/>
  <c r="AK10" i="20" s="1"/>
  <c r="AL29" i="7" s="1"/>
  <c r="AZ16" i="19"/>
  <c r="AW10" i="20" s="1"/>
  <c r="AX29" i="7" s="1"/>
  <c r="AV16" i="19"/>
  <c r="AS10" i="20" s="1"/>
  <c r="AT29" i="7" s="1"/>
  <c r="AL16" i="19"/>
  <c r="AI10" i="20" s="1"/>
  <c r="AJ29" i="7" s="1"/>
  <c r="BT16" i="19"/>
  <c r="BQ10" i="20" s="1"/>
  <c r="BR29" i="7" s="1"/>
  <c r="AU16" i="19"/>
  <c r="AR10" i="20" s="1"/>
  <c r="AS29" i="7" s="1"/>
  <c r="BE16" i="19"/>
  <c r="BB10" i="20" s="1"/>
  <c r="BC29" i="7" s="1"/>
  <c r="BV16" i="19"/>
  <c r="BS10" i="20" s="1"/>
  <c r="BT29" i="7" s="1"/>
  <c r="BN16" i="19"/>
  <c r="BK10" i="20" s="1"/>
  <c r="BL29" i="7" s="1"/>
  <c r="W16" i="19"/>
  <c r="T10" i="20" s="1"/>
  <c r="U29" i="7" s="1"/>
  <c r="R16" i="19"/>
  <c r="O10" i="20" s="1"/>
  <c r="P29" i="7" s="1"/>
  <c r="S16" i="19"/>
  <c r="P10" i="20" s="1"/>
  <c r="Q29" i="7" s="1"/>
  <c r="K16" i="19"/>
  <c r="H10" i="20" s="1"/>
  <c r="I29" i="7" s="1"/>
  <c r="G16" i="19"/>
  <c r="D10" i="20" s="1"/>
  <c r="E29" i="7" s="1"/>
  <c r="X16" i="19"/>
  <c r="U10" i="20" s="1"/>
  <c r="V29" i="7" s="1"/>
  <c r="Q16" i="19"/>
  <c r="N10" i="20" s="1"/>
  <c r="O29" i="7" s="1"/>
  <c r="U16" i="19"/>
  <c r="R10" i="20" s="1"/>
  <c r="S29" i="7" s="1"/>
  <c r="T16" i="19"/>
  <c r="Q10" i="20" s="1"/>
  <c r="R29" i="7" s="1"/>
  <c r="Z16" i="19"/>
  <c r="W10" i="20" s="1"/>
  <c r="X29" i="7" s="1"/>
  <c r="Y16" i="19"/>
  <c r="V10" i="20" s="1"/>
  <c r="W29" i="7" s="1"/>
  <c r="F16" i="19"/>
  <c r="V16" i="19"/>
  <c r="S10" i="20" s="1"/>
  <c r="T29" i="7" s="1"/>
  <c r="N16" i="19"/>
  <c r="K10" i="20" s="1"/>
  <c r="L29" i="7" s="1"/>
  <c r="P16" i="19"/>
  <c r="M10" i="20" s="1"/>
  <c r="N29" i="7" s="1"/>
  <c r="M16" i="19"/>
  <c r="J10" i="20" s="1"/>
  <c r="K29" i="7" s="1"/>
  <c r="L16" i="19"/>
  <c r="I10" i="20" s="1"/>
  <c r="J29" i="7" s="1"/>
  <c r="I16" i="19"/>
  <c r="F10" i="20" s="1"/>
  <c r="G29" i="7" s="1"/>
  <c r="J16" i="19"/>
  <c r="G10" i="20" s="1"/>
  <c r="H29" i="7" s="1"/>
  <c r="H16" i="19"/>
  <c r="E10" i="20" s="1"/>
  <c r="F29" i="7" s="1"/>
  <c r="O16" i="19"/>
  <c r="L10" i="20" s="1"/>
  <c r="M29" i="7" s="1"/>
  <c r="B16" i="19" l="1"/>
  <c r="D16" i="19" s="1"/>
  <c r="B10" i="20" s="1"/>
  <c r="Z29" i="7"/>
  <c r="BW29" i="7"/>
  <c r="Y29" i="7"/>
  <c r="C10" i="20"/>
  <c r="D29" i="7" s="1"/>
  <c r="BZ29" i="7" l="1"/>
  <c r="C17" i="17" s="1"/>
  <c r="C29" i="7"/>
  <c r="B9" i="24"/>
  <c r="B29" i="7"/>
  <c r="BX29" i="7"/>
  <c r="CA29" i="7"/>
  <c r="Z9" i="24" l="1"/>
  <c r="AD9" i="24"/>
  <c r="AH9" i="24"/>
  <c r="AL9" i="24"/>
  <c r="AP9" i="24"/>
  <c r="AT9" i="24"/>
  <c r="AX9" i="24"/>
  <c r="BB9" i="24"/>
  <c r="BF9" i="24"/>
  <c r="BJ9" i="24"/>
  <c r="BN9" i="24"/>
  <c r="BR9" i="24"/>
  <c r="AA9" i="24"/>
  <c r="AF9" i="24"/>
  <c r="AK9" i="24"/>
  <c r="AQ9" i="24"/>
  <c r="AV9" i="24"/>
  <c r="BA9" i="24"/>
  <c r="BG9" i="24"/>
  <c r="BL9" i="24"/>
  <c r="BQ9" i="24"/>
  <c r="AB9" i="24"/>
  <c r="AG9" i="24"/>
  <c r="AM9" i="24"/>
  <c r="AR9" i="24"/>
  <c r="AW9" i="24"/>
  <c r="BC9" i="24"/>
  <c r="BH9" i="24"/>
  <c r="BM9" i="24"/>
  <c r="BS9" i="24"/>
  <c r="Y9" i="24"/>
  <c r="AJ9" i="24"/>
  <c r="AU9" i="24"/>
  <c r="BE9" i="24"/>
  <c r="BP9" i="24"/>
  <c r="AC9" i="24"/>
  <c r="AN9" i="24"/>
  <c r="AY9" i="24"/>
  <c r="BI9" i="24"/>
  <c r="BT9" i="24"/>
  <c r="AE9" i="24"/>
  <c r="AO9" i="24"/>
  <c r="AZ9" i="24"/>
  <c r="BK9" i="24"/>
  <c r="AS9" i="24"/>
  <c r="BD9" i="24"/>
  <c r="X9" i="24"/>
  <c r="BO9" i="24"/>
  <c r="AI9" i="24"/>
  <c r="I9" i="24"/>
  <c r="T9" i="24"/>
  <c r="J9" i="24"/>
  <c r="U9" i="24"/>
  <c r="N9" i="24"/>
  <c r="S9" i="24"/>
  <c r="W9" i="24"/>
  <c r="R9" i="24"/>
  <c r="G9" i="24"/>
  <c r="P9" i="24"/>
  <c r="K9" i="24"/>
  <c r="Q9" i="24"/>
  <c r="L9" i="24"/>
  <c r="H9" i="24"/>
  <c r="M9" i="24"/>
  <c r="O9" i="24"/>
  <c r="D9" i="24"/>
  <c r="E9" i="24"/>
  <c r="F9" i="24"/>
  <c r="V9" i="24"/>
  <c r="C9" i="24"/>
  <c r="C17" i="18"/>
  <c r="C17" i="19"/>
  <c r="C17" i="11"/>
  <c r="B39" i="15"/>
  <c r="B39" i="14"/>
  <c r="B39" i="9"/>
  <c r="B39" i="16"/>
  <c r="M39" i="9" l="1"/>
  <c r="M39" i="14" s="1"/>
  <c r="M39" i="15" s="1"/>
  <c r="M39" i="16" s="1"/>
  <c r="R39" i="9"/>
  <c r="R39" i="14" s="1"/>
  <c r="R39" i="15" s="1"/>
  <c r="R39" i="16" s="1"/>
  <c r="P39" i="9"/>
  <c r="P39" i="14" s="1"/>
  <c r="P39" i="15" s="1"/>
  <c r="P39" i="16" s="1"/>
  <c r="Q39" i="9"/>
  <c r="Q39" i="14" s="1"/>
  <c r="Q39" i="15" s="1"/>
  <c r="Q39" i="16" s="1"/>
  <c r="O39" i="9"/>
  <c r="O39" i="14" s="1"/>
  <c r="O39" i="15" s="1"/>
  <c r="O39" i="16" s="1"/>
  <c r="BU9" i="24"/>
  <c r="D39" i="15"/>
  <c r="BV9" i="24"/>
  <c r="D39" i="9" s="1"/>
  <c r="D39" i="16"/>
  <c r="D39" i="14"/>
  <c r="AP39" i="9"/>
  <c r="AP39" i="14" s="1"/>
  <c r="AP39" i="15" s="1"/>
  <c r="AP39" i="16" s="1"/>
  <c r="AA39" i="9"/>
  <c r="AA39" i="14" s="1"/>
  <c r="AA39" i="15" s="1"/>
  <c r="AA39" i="16" s="1"/>
  <c r="AE39" i="9"/>
  <c r="AE39" i="14" s="1"/>
  <c r="AE39" i="15" s="1"/>
  <c r="AE39" i="16" s="1"/>
  <c r="Z39" i="9"/>
  <c r="Z39" i="14" s="1"/>
  <c r="Z39" i="15" s="1"/>
  <c r="Z39" i="16" s="1"/>
  <c r="AI39" i="9"/>
  <c r="AI39" i="14" s="1"/>
  <c r="AI39" i="15" s="1"/>
  <c r="AI39" i="16" s="1"/>
  <c r="AL39" i="9"/>
  <c r="AL39" i="14" s="1"/>
  <c r="AL39" i="15" s="1"/>
  <c r="AL39" i="16" s="1"/>
  <c r="AJ39" i="9"/>
  <c r="AJ39" i="14" s="1"/>
  <c r="AJ39" i="15" s="1"/>
  <c r="AJ39" i="16" s="1"/>
  <c r="AD39" i="9"/>
  <c r="AD39" i="14" s="1"/>
  <c r="AD39" i="15" s="1"/>
  <c r="AD39" i="16" s="1"/>
  <c r="AQ39" i="9"/>
  <c r="AQ39" i="14" s="1"/>
  <c r="AQ39" i="15" s="1"/>
  <c r="AQ39" i="16" s="1"/>
  <c r="T39" i="9"/>
  <c r="T39" i="14" s="1"/>
  <c r="T39" i="15" s="1"/>
  <c r="T39" i="16" s="1"/>
  <c r="AK39" i="9"/>
  <c r="AK39" i="14" s="1"/>
  <c r="AK39" i="15" s="1"/>
  <c r="AK39" i="16" s="1"/>
  <c r="AG39" i="9"/>
  <c r="AG39" i="14" s="1"/>
  <c r="AG39" i="15" s="1"/>
  <c r="AG39" i="16" s="1"/>
  <c r="L39" i="9"/>
  <c r="L39" i="14" s="1"/>
  <c r="L39" i="15" s="1"/>
  <c r="L39" i="16" s="1"/>
  <c r="K39" i="9"/>
  <c r="K39" i="14" s="1"/>
  <c r="K39" i="15" s="1"/>
  <c r="K39" i="16" s="1"/>
  <c r="AN39" i="9"/>
  <c r="AN39" i="14" s="1"/>
  <c r="AN39" i="15" s="1"/>
  <c r="AN39" i="16" s="1"/>
  <c r="AR39" i="9"/>
  <c r="AR39" i="14" s="1"/>
  <c r="AR39" i="15" s="1"/>
  <c r="AR39" i="16" s="1"/>
  <c r="AC39" i="9"/>
  <c r="AC39" i="14" s="1"/>
  <c r="AC39" i="15" s="1"/>
  <c r="AC39" i="16" s="1"/>
  <c r="U39" i="9"/>
  <c r="U39" i="14" s="1"/>
  <c r="U39" i="15" s="1"/>
  <c r="U39" i="16" s="1"/>
  <c r="AO39" i="9"/>
  <c r="AO39" i="14" s="1"/>
  <c r="AO39" i="15" s="1"/>
  <c r="AO39" i="16" s="1"/>
  <c r="G39" i="9"/>
  <c r="G39" i="14" s="1"/>
  <c r="G39" i="15" s="1"/>
  <c r="G39" i="16" s="1"/>
  <c r="X39" i="9"/>
  <c r="X39" i="14" s="1"/>
  <c r="X39" i="15" s="1"/>
  <c r="X39" i="16" s="1"/>
  <c r="F39" i="9"/>
  <c r="F39" i="14" s="1"/>
  <c r="AH39" i="9"/>
  <c r="AH39" i="14" s="1"/>
  <c r="AH39" i="15" s="1"/>
  <c r="AH39" i="16" s="1"/>
  <c r="I39" i="9"/>
  <c r="I39" i="14" s="1"/>
  <c r="I39" i="15" s="1"/>
  <c r="I39" i="16" s="1"/>
  <c r="W39" i="9"/>
  <c r="W39" i="14" s="1"/>
  <c r="W39" i="15" s="1"/>
  <c r="W39" i="16" s="1"/>
  <c r="V39" i="9"/>
  <c r="V39" i="14" s="1"/>
  <c r="V39" i="15" s="1"/>
  <c r="V39" i="16" s="1"/>
  <c r="Y39" i="9"/>
  <c r="Y39" i="14" s="1"/>
  <c r="Y39" i="15" s="1"/>
  <c r="Y39" i="16" s="1"/>
  <c r="AB39" i="9"/>
  <c r="AB39" i="14" s="1"/>
  <c r="AB39" i="15" s="1"/>
  <c r="AB39" i="16" s="1"/>
  <c r="H39" i="9"/>
  <c r="H39" i="14" s="1"/>
  <c r="H39" i="15" s="1"/>
  <c r="H39" i="16" s="1"/>
  <c r="AV17" i="17" l="1"/>
  <c r="BF17" i="17"/>
  <c r="AX17" i="17"/>
  <c r="BE17" i="17"/>
  <c r="BK17" i="17"/>
  <c r="BV17" i="17"/>
  <c r="BB17" i="17"/>
  <c r="AN17" i="17"/>
  <c r="AI17" i="17"/>
  <c r="AB17" i="17"/>
  <c r="AP17" i="17"/>
  <c r="AJ17" i="17"/>
  <c r="AU17" i="17"/>
  <c r="R17" i="17"/>
  <c r="Z17" i="17"/>
  <c r="P17" i="17"/>
  <c r="U17" i="17"/>
  <c r="V17" i="17"/>
  <c r="W17" i="17"/>
  <c r="H17" i="17"/>
  <c r="K17" i="17"/>
  <c r="BL17" i="17"/>
  <c r="AY17" i="17"/>
  <c r="BG17" i="17"/>
  <c r="BU17" i="17"/>
  <c r="BD17" i="17"/>
  <c r="BH17" i="17"/>
  <c r="BS17" i="17"/>
  <c r="AK17" i="17"/>
  <c r="AO17" i="17"/>
  <c r="AR17" i="17"/>
  <c r="AF17" i="17"/>
  <c r="AG17" i="17"/>
  <c r="M17" i="17"/>
  <c r="F17" i="17"/>
  <c r="O17" i="17"/>
  <c r="I17" i="17"/>
  <c r="Q17" i="17"/>
  <c r="S17" i="17"/>
  <c r="BA17" i="17"/>
  <c r="BO17" i="17"/>
  <c r="AZ17" i="17"/>
  <c r="BJ17" i="17"/>
  <c r="BT17" i="17"/>
  <c r="AW17" i="17"/>
  <c r="BC17" i="17"/>
  <c r="AH17" i="17"/>
  <c r="AM17" i="17"/>
  <c r="AL17" i="17"/>
  <c r="AC17" i="17"/>
  <c r="AD17" i="17"/>
  <c r="J17" i="17"/>
  <c r="N17" i="17"/>
  <c r="F39" i="15"/>
  <c r="BQ17" i="17"/>
  <c r="BN17" i="17"/>
  <c r="BP17" i="17"/>
  <c r="BW17" i="17"/>
  <c r="BI17" i="17"/>
  <c r="BM17" i="17"/>
  <c r="BR17" i="17"/>
  <c r="AA17" i="17"/>
  <c r="AS17" i="17"/>
  <c r="AQ17" i="17"/>
  <c r="AE17" i="17"/>
  <c r="AT17" i="17"/>
  <c r="T17" i="17"/>
  <c r="L17" i="17"/>
  <c r="Y17" i="17"/>
  <c r="X17" i="17"/>
  <c r="G17" i="17"/>
  <c r="BT17" i="11"/>
  <c r="BV17" i="11"/>
  <c r="AA17" i="11"/>
  <c r="BD17" i="11"/>
  <c r="BF17" i="11"/>
  <c r="AE17" i="11"/>
  <c r="BI17" i="11"/>
  <c r="BL17" i="11"/>
  <c r="AR17" i="11"/>
  <c r="AF17" i="11"/>
  <c r="BO17" i="11"/>
  <c r="BP17" i="11"/>
  <c r="AZ17" i="11"/>
  <c r="G17" i="11"/>
  <c r="S17" i="11"/>
  <c r="U17" i="11"/>
  <c r="P17" i="11"/>
  <c r="L17" i="11"/>
  <c r="M17" i="11"/>
  <c r="N17" i="11"/>
  <c r="O17" i="11"/>
  <c r="R17" i="11"/>
  <c r="V17" i="11"/>
  <c r="BQ17" i="11"/>
  <c r="BS17" i="11"/>
  <c r="AQ17" i="11"/>
  <c r="AJ17" i="11"/>
  <c r="AL17" i="11"/>
  <c r="AU17" i="11"/>
  <c r="AO17" i="11"/>
  <c r="BH17" i="11"/>
  <c r="AM17" i="11"/>
  <c r="BM17" i="11"/>
  <c r="AS17" i="11"/>
  <c r="AV17" i="11"/>
  <c r="BA17" i="11"/>
  <c r="K17" i="11"/>
  <c r="Z17" i="11"/>
  <c r="T17" i="11"/>
  <c r="W17" i="11"/>
  <c r="BU17" i="11"/>
  <c r="BW17" i="11"/>
  <c r="BG17" i="11"/>
  <c r="BE17" i="11"/>
  <c r="AB17" i="11"/>
  <c r="BK17" i="11"/>
  <c r="BJ17" i="11"/>
  <c r="AW17" i="11"/>
  <c r="AC17" i="11"/>
  <c r="AI17" i="11"/>
  <c r="BN17" i="11"/>
  <c r="BC17" i="11"/>
  <c r="F17" i="11"/>
  <c r="H17" i="11"/>
  <c r="BR17" i="11"/>
  <c r="AH17" i="11"/>
  <c r="AK17" i="11"/>
  <c r="BB17" i="11"/>
  <c r="AN17" i="11"/>
  <c r="AP17" i="11"/>
  <c r="AG17" i="11"/>
  <c r="AD17" i="11"/>
  <c r="AY17" i="11"/>
  <c r="AT17" i="11"/>
  <c r="AX17" i="11"/>
  <c r="J17" i="11"/>
  <c r="I17" i="11"/>
  <c r="X17" i="11"/>
  <c r="Q17" i="11"/>
  <c r="Y17" i="11"/>
  <c r="B17" i="17" l="1"/>
  <c r="D17" i="17" s="1"/>
  <c r="B17" i="11"/>
  <c r="D17" i="11" s="1"/>
  <c r="AA17" i="18"/>
  <c r="AQ17" i="18"/>
  <c r="BG17" i="18"/>
  <c r="BW17" i="18"/>
  <c r="AN17" i="18"/>
  <c r="BD17" i="18"/>
  <c r="BT17" i="18"/>
  <c r="AO17" i="18"/>
  <c r="BE17" i="18"/>
  <c r="BU17" i="18"/>
  <c r="AP17" i="18"/>
  <c r="AT17" i="18"/>
  <c r="AX17" i="18"/>
  <c r="BJ17" i="18"/>
  <c r="BB17" i="18"/>
  <c r="AE17" i="18"/>
  <c r="AU17" i="18"/>
  <c r="BK17" i="18"/>
  <c r="AB17" i="18"/>
  <c r="AR17" i="18"/>
  <c r="BH17" i="18"/>
  <c r="AC17" i="18"/>
  <c r="AS17" i="18"/>
  <c r="BI17" i="18"/>
  <c r="AL17" i="18"/>
  <c r="BF17" i="18"/>
  <c r="BV17" i="18"/>
  <c r="AI17" i="18"/>
  <c r="AY17" i="18"/>
  <c r="BO17" i="18"/>
  <c r="AF17" i="18"/>
  <c r="AV17" i="18"/>
  <c r="BL17" i="18"/>
  <c r="AG17" i="18"/>
  <c r="AW17" i="18"/>
  <c r="BM17" i="18"/>
  <c r="BN17" i="18"/>
  <c r="AM17" i="18"/>
  <c r="BC17" i="18"/>
  <c r="BS17" i="18"/>
  <c r="AJ17" i="18"/>
  <c r="AZ17" i="18"/>
  <c r="BP17" i="18"/>
  <c r="AK17" i="18"/>
  <c r="BA17" i="18"/>
  <c r="BQ17" i="18"/>
  <c r="BR17" i="18"/>
  <c r="AD17" i="18"/>
  <c r="AH17" i="18"/>
  <c r="P17" i="18"/>
  <c r="V17" i="18"/>
  <c r="N17" i="18"/>
  <c r="I17" i="18"/>
  <c r="S17" i="18"/>
  <c r="Z17" i="18"/>
  <c r="L17" i="18"/>
  <c r="R17" i="18"/>
  <c r="X17" i="18"/>
  <c r="F39" i="16"/>
  <c r="Q17" i="18"/>
  <c r="U17" i="18"/>
  <c r="H17" i="18"/>
  <c r="O17" i="18"/>
  <c r="W17" i="18"/>
  <c r="G17" i="18"/>
  <c r="T17" i="18"/>
  <c r="J17" i="18"/>
  <c r="K17" i="18"/>
  <c r="Y17" i="18"/>
  <c r="M17" i="18"/>
  <c r="F17" i="18"/>
  <c r="B17" i="18" l="1"/>
  <c r="D17" i="18" s="1"/>
  <c r="AB17" i="19"/>
  <c r="Y11" i="20" s="1"/>
  <c r="AR17" i="19"/>
  <c r="AO11" i="20" s="1"/>
  <c r="AP30" i="7" s="1"/>
  <c r="BH17" i="19"/>
  <c r="BE11" i="20" s="1"/>
  <c r="BF30" i="7" s="1"/>
  <c r="AC17" i="19"/>
  <c r="Z11" i="20" s="1"/>
  <c r="AA30" i="7" s="1"/>
  <c r="AS17" i="19"/>
  <c r="AP11" i="20" s="1"/>
  <c r="AQ30" i="7" s="1"/>
  <c r="BI17" i="19"/>
  <c r="BF11" i="20" s="1"/>
  <c r="BG30" i="7" s="1"/>
  <c r="AD17" i="19"/>
  <c r="AA11" i="20" s="1"/>
  <c r="AB30" i="7" s="1"/>
  <c r="AT17" i="19"/>
  <c r="AQ11" i="20" s="1"/>
  <c r="AR30" i="7" s="1"/>
  <c r="BJ17" i="19"/>
  <c r="BG11" i="20" s="1"/>
  <c r="BH30" i="7" s="1"/>
  <c r="AI17" i="19"/>
  <c r="AF11" i="20" s="1"/>
  <c r="AG30" i="7" s="1"/>
  <c r="BC17" i="19"/>
  <c r="AZ11" i="20" s="1"/>
  <c r="BA30" i="7" s="1"/>
  <c r="BG17" i="19"/>
  <c r="BD11" i="20" s="1"/>
  <c r="BE30" i="7" s="1"/>
  <c r="AE17" i="19"/>
  <c r="AB11" i="20" s="1"/>
  <c r="AC30" i="7" s="1"/>
  <c r="AF17" i="19"/>
  <c r="AC11" i="20" s="1"/>
  <c r="AD30" i="7" s="1"/>
  <c r="AV17" i="19"/>
  <c r="AS11" i="20" s="1"/>
  <c r="AT30" i="7" s="1"/>
  <c r="BL17" i="19"/>
  <c r="BI11" i="20" s="1"/>
  <c r="BJ30" i="7" s="1"/>
  <c r="AG17" i="19"/>
  <c r="AD11" i="20" s="1"/>
  <c r="AE30" i="7" s="1"/>
  <c r="AW17" i="19"/>
  <c r="AT11" i="20" s="1"/>
  <c r="AU30" i="7" s="1"/>
  <c r="BM17" i="19"/>
  <c r="BJ11" i="20" s="1"/>
  <c r="BK30" i="7" s="1"/>
  <c r="AH17" i="19"/>
  <c r="AE11" i="20" s="1"/>
  <c r="AF30" i="7" s="1"/>
  <c r="AX17" i="19"/>
  <c r="AU11" i="20" s="1"/>
  <c r="AV30" i="7" s="1"/>
  <c r="BN17" i="19"/>
  <c r="BK11" i="20" s="1"/>
  <c r="BL30" i="7" s="1"/>
  <c r="AY17" i="19"/>
  <c r="AV11" i="20" s="1"/>
  <c r="AW30" i="7" s="1"/>
  <c r="BS17" i="19"/>
  <c r="BP11" i="20" s="1"/>
  <c r="BQ30" i="7" s="1"/>
  <c r="BW17" i="19"/>
  <c r="BT11" i="20" s="1"/>
  <c r="BU30" i="7" s="1"/>
  <c r="AJ17" i="19"/>
  <c r="AG11" i="20" s="1"/>
  <c r="AH30" i="7" s="1"/>
  <c r="AZ17" i="19"/>
  <c r="AW11" i="20" s="1"/>
  <c r="AX30" i="7" s="1"/>
  <c r="BP17" i="19"/>
  <c r="BM11" i="20" s="1"/>
  <c r="BN30" i="7" s="1"/>
  <c r="AK17" i="19"/>
  <c r="AH11" i="20" s="1"/>
  <c r="AI30" i="7" s="1"/>
  <c r="BA17" i="19"/>
  <c r="AX11" i="20" s="1"/>
  <c r="AY30" i="7" s="1"/>
  <c r="BQ17" i="19"/>
  <c r="BN11" i="20" s="1"/>
  <c r="BO30" i="7" s="1"/>
  <c r="AL17" i="19"/>
  <c r="AI11" i="20" s="1"/>
  <c r="AJ30" i="7" s="1"/>
  <c r="BB17" i="19"/>
  <c r="AY11" i="20" s="1"/>
  <c r="AZ30" i="7" s="1"/>
  <c r="BR17" i="19"/>
  <c r="BO11" i="20" s="1"/>
  <c r="BP30" i="7" s="1"/>
  <c r="BO17" i="19"/>
  <c r="BL11" i="20" s="1"/>
  <c r="BM30" i="7" s="1"/>
  <c r="AA17" i="19"/>
  <c r="X11" i="20" s="1"/>
  <c r="AU17" i="19"/>
  <c r="AR11" i="20" s="1"/>
  <c r="AS30" i="7" s="1"/>
  <c r="AN17" i="19"/>
  <c r="AK11" i="20" s="1"/>
  <c r="AL30" i="7" s="1"/>
  <c r="BD17" i="19"/>
  <c r="BA11" i="20" s="1"/>
  <c r="BB30" i="7" s="1"/>
  <c r="BT17" i="19"/>
  <c r="BQ11" i="20" s="1"/>
  <c r="BR30" i="7" s="1"/>
  <c r="AO17" i="19"/>
  <c r="AL11" i="20" s="1"/>
  <c r="AM30" i="7" s="1"/>
  <c r="BE17" i="19"/>
  <c r="BB11" i="20" s="1"/>
  <c r="BC30" i="7" s="1"/>
  <c r="BU17" i="19"/>
  <c r="BR11" i="20" s="1"/>
  <c r="BS30" i="7" s="1"/>
  <c r="AP17" i="19"/>
  <c r="AM11" i="20" s="1"/>
  <c r="AN30" i="7" s="1"/>
  <c r="BF17" i="19"/>
  <c r="BC11" i="20" s="1"/>
  <c r="BD30" i="7" s="1"/>
  <c r="BV17" i="19"/>
  <c r="BS11" i="20" s="1"/>
  <c r="BT30" i="7" s="1"/>
  <c r="AM17" i="19"/>
  <c r="AJ11" i="20" s="1"/>
  <c r="AK30" i="7" s="1"/>
  <c r="AQ17" i="19"/>
  <c r="AN11" i="20" s="1"/>
  <c r="AO30" i="7" s="1"/>
  <c r="BK17" i="19"/>
  <c r="BH11" i="20" s="1"/>
  <c r="BI30" i="7" s="1"/>
  <c r="J17" i="19"/>
  <c r="G11" i="20" s="1"/>
  <c r="H30" i="7" s="1"/>
  <c r="N17" i="19"/>
  <c r="K11" i="20" s="1"/>
  <c r="L30" i="7" s="1"/>
  <c r="R17" i="19"/>
  <c r="O11" i="20" s="1"/>
  <c r="P30" i="7" s="1"/>
  <c r="T17" i="19"/>
  <c r="Q11" i="20" s="1"/>
  <c r="R30" i="7" s="1"/>
  <c r="H17" i="19"/>
  <c r="E11" i="20" s="1"/>
  <c r="F30" i="7" s="1"/>
  <c r="U17" i="19"/>
  <c r="R11" i="20" s="1"/>
  <c r="S30" i="7" s="1"/>
  <c r="V17" i="19"/>
  <c r="S11" i="20" s="1"/>
  <c r="T30" i="7" s="1"/>
  <c r="P17" i="19"/>
  <c r="M11" i="20" s="1"/>
  <c r="N30" i="7" s="1"/>
  <c r="F17" i="19"/>
  <c r="O17" i="19"/>
  <c r="L11" i="20" s="1"/>
  <c r="M30" i="7" s="1"/>
  <c r="M17" i="19"/>
  <c r="J11" i="20" s="1"/>
  <c r="K30" i="7" s="1"/>
  <c r="Q17" i="19"/>
  <c r="N11" i="20" s="1"/>
  <c r="O30" i="7" s="1"/>
  <c r="Y17" i="19"/>
  <c r="V11" i="20" s="1"/>
  <c r="W30" i="7" s="1"/>
  <c r="G17" i="19"/>
  <c r="D11" i="20" s="1"/>
  <c r="E30" i="7" s="1"/>
  <c r="X17" i="19"/>
  <c r="U11" i="20" s="1"/>
  <c r="V30" i="7" s="1"/>
  <c r="K17" i="19"/>
  <c r="H11" i="20" s="1"/>
  <c r="I30" i="7" s="1"/>
  <c r="L17" i="19"/>
  <c r="I11" i="20" s="1"/>
  <c r="J30" i="7" s="1"/>
  <c r="I17" i="19"/>
  <c r="F11" i="20" s="1"/>
  <c r="G30" i="7" s="1"/>
  <c r="Z17" i="19"/>
  <c r="W11" i="20" s="1"/>
  <c r="X30" i="7" s="1"/>
  <c r="W17" i="19"/>
  <c r="T11" i="20" s="1"/>
  <c r="U30" i="7" s="1"/>
  <c r="S17" i="19"/>
  <c r="P11" i="20" s="1"/>
  <c r="Q30" i="7" s="1"/>
  <c r="B17" i="19" l="1"/>
  <c r="D17" i="19" s="1"/>
  <c r="B11" i="20" s="1"/>
  <c r="Y30" i="7"/>
  <c r="Z30" i="7"/>
  <c r="BW30" i="7"/>
  <c r="C11" i="20"/>
  <c r="D30" i="7" s="1"/>
  <c r="BZ30" i="7" l="1"/>
  <c r="C18" i="17" s="1"/>
  <c r="C30" i="7"/>
  <c r="C10" i="24" s="1"/>
  <c r="CA30" i="7"/>
  <c r="BX30" i="7"/>
  <c r="B10" i="24"/>
  <c r="B30" i="7"/>
  <c r="X10" i="24" l="1"/>
  <c r="AB10" i="24"/>
  <c r="AF10" i="24"/>
  <c r="AJ10" i="24"/>
  <c r="AN10" i="24"/>
  <c r="AR10" i="24"/>
  <c r="AV10" i="24"/>
  <c r="AZ10" i="24"/>
  <c r="BD10" i="24"/>
  <c r="BH10" i="24"/>
  <c r="BL10" i="24"/>
  <c r="BP10" i="24"/>
  <c r="BT10" i="24"/>
  <c r="Z10" i="24"/>
  <c r="AE10" i="24"/>
  <c r="AK10" i="24"/>
  <c r="AP10" i="24"/>
  <c r="AU10" i="24"/>
  <c r="BA10" i="24"/>
  <c r="BF10" i="24"/>
  <c r="BK10" i="24"/>
  <c r="BQ10" i="24"/>
  <c r="AA10" i="24"/>
  <c r="AG10" i="24"/>
  <c r="AL10" i="24"/>
  <c r="AQ10" i="24"/>
  <c r="AW10" i="24"/>
  <c r="BB10" i="24"/>
  <c r="BG10" i="24"/>
  <c r="BM10" i="24"/>
  <c r="BR10" i="24"/>
  <c r="AD10" i="24"/>
  <c r="AO10" i="24"/>
  <c r="AY10" i="24"/>
  <c r="BJ10" i="24"/>
  <c r="AH10" i="24"/>
  <c r="AS10" i="24"/>
  <c r="BC10" i="24"/>
  <c r="BN10" i="24"/>
  <c r="Y10" i="24"/>
  <c r="AI10" i="24"/>
  <c r="AT10" i="24"/>
  <c r="BE10" i="24"/>
  <c r="BO10" i="24"/>
  <c r="BI10" i="24"/>
  <c r="AC10" i="24"/>
  <c r="BS10" i="24"/>
  <c r="AM10" i="24"/>
  <c r="AX10" i="24"/>
  <c r="F10" i="24"/>
  <c r="V10" i="24"/>
  <c r="M10" i="24"/>
  <c r="H10" i="24"/>
  <c r="U10" i="24"/>
  <c r="R10" i="24"/>
  <c r="E10" i="24"/>
  <c r="D10" i="24"/>
  <c r="N10" i="24"/>
  <c r="J10" i="24"/>
  <c r="P10" i="24"/>
  <c r="G10" i="24"/>
  <c r="K10" i="24"/>
  <c r="Q10" i="24"/>
  <c r="S10" i="24"/>
  <c r="I10" i="24"/>
  <c r="L10" i="24"/>
  <c r="T10" i="24"/>
  <c r="W10" i="24"/>
  <c r="O10" i="24"/>
  <c r="C18" i="18"/>
  <c r="C18" i="19"/>
  <c r="C18" i="11"/>
  <c r="B40" i="14"/>
  <c r="B40" i="15"/>
  <c r="B40" i="9"/>
  <c r="B40" i="16"/>
  <c r="R40" i="9" l="1"/>
  <c r="R40" i="14" s="1"/>
  <c r="R40" i="15" s="1"/>
  <c r="R40" i="16" s="1"/>
  <c r="P40" i="9"/>
  <c r="P40" i="14" s="1"/>
  <c r="P40" i="15" s="1"/>
  <c r="P40" i="16" s="1"/>
  <c r="O40" i="9"/>
  <c r="O40" i="14" s="1"/>
  <c r="O40" i="15" s="1"/>
  <c r="O40" i="16" s="1"/>
  <c r="Q40" i="9"/>
  <c r="Q40" i="14" s="1"/>
  <c r="Q40" i="15" s="1"/>
  <c r="Q40" i="16" s="1"/>
  <c r="M40" i="9"/>
  <c r="M40" i="14" s="1"/>
  <c r="M40" i="15" s="1"/>
  <c r="M40" i="16" s="1"/>
  <c r="BU10" i="24"/>
  <c r="D40" i="15"/>
  <c r="D40" i="14"/>
  <c r="D40" i="16"/>
  <c r="BV10" i="24"/>
  <c r="D40" i="9" s="1"/>
  <c r="U40" i="9"/>
  <c r="U40" i="14" s="1"/>
  <c r="U40" i="15" s="1"/>
  <c r="U40" i="16" s="1"/>
  <c r="AO40" i="9"/>
  <c r="AO40" i="14" s="1"/>
  <c r="AO40" i="15" s="1"/>
  <c r="AO40" i="16" s="1"/>
  <c r="AA40" i="9"/>
  <c r="AA40" i="14" s="1"/>
  <c r="AA40" i="15" s="1"/>
  <c r="AA40" i="16" s="1"/>
  <c r="T40" i="9"/>
  <c r="T40" i="14" s="1"/>
  <c r="T40" i="15" s="1"/>
  <c r="T40" i="16" s="1"/>
  <c r="AN40" i="9"/>
  <c r="AN40" i="14" s="1"/>
  <c r="AN40" i="15" s="1"/>
  <c r="AN40" i="16" s="1"/>
  <c r="X40" i="9"/>
  <c r="X40" i="14" s="1"/>
  <c r="X40" i="15" s="1"/>
  <c r="X40" i="16" s="1"/>
  <c r="AD40" i="9"/>
  <c r="AD40" i="14" s="1"/>
  <c r="AD40" i="15" s="1"/>
  <c r="AD40" i="16" s="1"/>
  <c r="F40" i="9"/>
  <c r="AB40" i="9"/>
  <c r="AB40" i="14" s="1"/>
  <c r="AB40" i="15" s="1"/>
  <c r="AB40" i="16" s="1"/>
  <c r="H40" i="9"/>
  <c r="H40" i="14" s="1"/>
  <c r="H40" i="15" s="1"/>
  <c r="H40" i="16" s="1"/>
  <c r="G40" i="9"/>
  <c r="G40" i="14" s="1"/>
  <c r="G40" i="15" s="1"/>
  <c r="G40" i="16" s="1"/>
  <c r="AK40" i="9"/>
  <c r="AK40" i="14" s="1"/>
  <c r="AK40" i="15" s="1"/>
  <c r="AK40" i="16" s="1"/>
  <c r="AI40" i="9"/>
  <c r="AI40" i="14" s="1"/>
  <c r="AI40" i="15" s="1"/>
  <c r="AI40" i="16" s="1"/>
  <c r="L40" i="9"/>
  <c r="L40" i="14" s="1"/>
  <c r="L40" i="15" s="1"/>
  <c r="L40" i="16" s="1"/>
  <c r="AR40" i="9"/>
  <c r="AR40" i="14" s="1"/>
  <c r="AR40" i="15" s="1"/>
  <c r="AR40" i="16" s="1"/>
  <c r="V40" i="9"/>
  <c r="V40" i="14" s="1"/>
  <c r="V40" i="15" s="1"/>
  <c r="V40" i="16" s="1"/>
  <c r="AQ40" i="9"/>
  <c r="AQ40" i="14" s="1"/>
  <c r="AQ40" i="15" s="1"/>
  <c r="AQ40" i="16" s="1"/>
  <c r="Y40" i="9"/>
  <c r="Y40" i="14" s="1"/>
  <c r="Y40" i="15" s="1"/>
  <c r="Y40" i="16" s="1"/>
  <c r="Z40" i="9"/>
  <c r="Z40" i="14" s="1"/>
  <c r="Z40" i="15" s="1"/>
  <c r="Z40" i="16" s="1"/>
  <c r="AE40" i="9"/>
  <c r="AE40" i="14" s="1"/>
  <c r="AE40" i="15" s="1"/>
  <c r="AE40" i="16" s="1"/>
  <c r="AG40" i="9"/>
  <c r="AG40" i="14" s="1"/>
  <c r="AG40" i="15" s="1"/>
  <c r="AG40" i="16" s="1"/>
  <c r="AH40" i="9"/>
  <c r="AH40" i="14" s="1"/>
  <c r="AH40" i="15" s="1"/>
  <c r="AH40" i="16" s="1"/>
  <c r="W40" i="9"/>
  <c r="W40" i="14" s="1"/>
  <c r="W40" i="15" s="1"/>
  <c r="W40" i="16" s="1"/>
  <c r="K40" i="9"/>
  <c r="K40" i="14" s="1"/>
  <c r="K40" i="15" s="1"/>
  <c r="K40" i="16" s="1"/>
  <c r="I40" i="9"/>
  <c r="I40" i="14" s="1"/>
  <c r="I40" i="15" s="1"/>
  <c r="I40" i="16" s="1"/>
  <c r="AL40" i="9"/>
  <c r="AL40" i="14" s="1"/>
  <c r="AL40" i="15" s="1"/>
  <c r="AL40" i="16" s="1"/>
  <c r="AC40" i="9"/>
  <c r="AC40" i="14" s="1"/>
  <c r="AC40" i="15" s="1"/>
  <c r="AC40" i="16" s="1"/>
  <c r="AP40" i="9"/>
  <c r="AP40" i="14" s="1"/>
  <c r="AP40" i="15" s="1"/>
  <c r="AP40" i="16" s="1"/>
  <c r="AJ40" i="9"/>
  <c r="AJ40" i="14" s="1"/>
  <c r="AJ40" i="15" s="1"/>
  <c r="AJ40" i="16" s="1"/>
  <c r="BQ18" i="11" l="1"/>
  <c r="BS18" i="11"/>
  <c r="AC18" i="11"/>
  <c r="AY18" i="11"/>
  <c r="AG18" i="11"/>
  <c r="AT18" i="11"/>
  <c r="AA18" i="11"/>
  <c r="AO18" i="11"/>
  <c r="BN18" i="11"/>
  <c r="AV18" i="11"/>
  <c r="AL18" i="11"/>
  <c r="BK18" i="11"/>
  <c r="AK18" i="11"/>
  <c r="F18" i="11"/>
  <c r="Q18" i="11"/>
  <c r="U18" i="11"/>
  <c r="S18" i="11"/>
  <c r="R18" i="11"/>
  <c r="W18" i="11"/>
  <c r="O18" i="11"/>
  <c r="X18" i="11"/>
  <c r="BU18" i="11"/>
  <c r="BW18" i="11"/>
  <c r="AP18" i="11"/>
  <c r="BO18" i="11"/>
  <c r="BA18" i="11"/>
  <c r="BJ18" i="11"/>
  <c r="AR18" i="11"/>
  <c r="BI18" i="11"/>
  <c r="AQ18" i="11"/>
  <c r="BL18" i="11"/>
  <c r="BB18" i="11"/>
  <c r="AJ18" i="11"/>
  <c r="AB18" i="11"/>
  <c r="J18" i="11"/>
  <c r="L18" i="11"/>
  <c r="N18" i="11"/>
  <c r="P18" i="11"/>
  <c r="Z18" i="11"/>
  <c r="F40" i="14"/>
  <c r="BR18" i="11"/>
  <c r="BT18" i="11"/>
  <c r="BF18" i="11"/>
  <c r="AN18" i="11"/>
  <c r="AS18" i="11"/>
  <c r="AM18" i="11"/>
  <c r="BH18" i="11"/>
  <c r="AH18" i="11"/>
  <c r="BG18" i="11"/>
  <c r="BM18" i="11"/>
  <c r="AE18" i="11"/>
  <c r="AZ18" i="11"/>
  <c r="H18" i="11"/>
  <c r="G18" i="11"/>
  <c r="V18" i="11"/>
  <c r="T18" i="11"/>
  <c r="BV18" i="11"/>
  <c r="AI18" i="11"/>
  <c r="BD18" i="11"/>
  <c r="AD18" i="11"/>
  <c r="BC18" i="11"/>
  <c r="AW18" i="11"/>
  <c r="AX18" i="11"/>
  <c r="AF18" i="11"/>
  <c r="BE18" i="11"/>
  <c r="AU18" i="11"/>
  <c r="BP18" i="11"/>
  <c r="I18" i="11"/>
  <c r="K18" i="11"/>
  <c r="M18" i="11"/>
  <c r="Y18" i="11"/>
  <c r="B18" i="11" l="1"/>
  <c r="D18" i="11" s="1"/>
  <c r="BQ18" i="17"/>
  <c r="BV18" i="17"/>
  <c r="BP18" i="17"/>
  <c r="BC18" i="17"/>
  <c r="BI18" i="17"/>
  <c r="BM18" i="17"/>
  <c r="BF18" i="17"/>
  <c r="AS18" i="17"/>
  <c r="AN18" i="17"/>
  <c r="AL18" i="17"/>
  <c r="AP18" i="17"/>
  <c r="AO18" i="17"/>
  <c r="R18" i="17"/>
  <c r="N18" i="17"/>
  <c r="F40" i="15"/>
  <c r="T18" i="17"/>
  <c r="AV18" i="17"/>
  <c r="BO18" i="17"/>
  <c r="AY18" i="17"/>
  <c r="BE18" i="17"/>
  <c r="BK18" i="17"/>
  <c r="BB18" i="17"/>
  <c r="BG18" i="17"/>
  <c r="AM18" i="17"/>
  <c r="AT18" i="17"/>
  <c r="AA18" i="17"/>
  <c r="AK18" i="17"/>
  <c r="AI18" i="17"/>
  <c r="AD18" i="17"/>
  <c r="W18" i="17"/>
  <c r="J18" i="17"/>
  <c r="I18" i="17"/>
  <c r="L18" i="17"/>
  <c r="Z18" i="17"/>
  <c r="AB18" i="17"/>
  <c r="O18" i="17"/>
  <c r="BL18" i="17"/>
  <c r="BR18" i="17"/>
  <c r="AX18" i="17"/>
  <c r="BU18" i="17"/>
  <c r="BD18" i="17"/>
  <c r="BH18" i="17"/>
  <c r="BJ18" i="17"/>
  <c r="AF18" i="17"/>
  <c r="AG18" i="17"/>
  <c r="AQ18" i="17"/>
  <c r="AE18" i="17"/>
  <c r="Y18" i="17"/>
  <c r="Q18" i="17"/>
  <c r="BA18" i="17"/>
  <c r="BN18" i="17"/>
  <c r="AZ18" i="17"/>
  <c r="BW18" i="17"/>
  <c r="BT18" i="17"/>
  <c r="AW18" i="17"/>
  <c r="BS18" i="17"/>
  <c r="AC18" i="17"/>
  <c r="AH18" i="17"/>
  <c r="AJ18" i="17"/>
  <c r="AU18" i="17"/>
  <c r="AR18" i="17"/>
  <c r="X18" i="17"/>
  <c r="M18" i="17"/>
  <c r="F18" i="17"/>
  <c r="H18" i="17"/>
  <c r="V18" i="17"/>
  <c r="S18" i="17"/>
  <c r="P18" i="17"/>
  <c r="U18" i="17"/>
  <c r="K18" i="17"/>
  <c r="G18" i="17"/>
  <c r="B18" i="17" l="1"/>
  <c r="D18" i="17" s="1"/>
  <c r="AD18" i="18"/>
  <c r="AT18" i="18"/>
  <c r="BJ18" i="18"/>
  <c r="AA18" i="18"/>
  <c r="AQ18" i="18"/>
  <c r="BG18" i="18"/>
  <c r="BW18" i="18"/>
  <c r="AN18" i="18"/>
  <c r="BD18" i="18"/>
  <c r="BT18" i="18"/>
  <c r="AO18" i="18"/>
  <c r="AS18" i="18"/>
  <c r="BM18" i="18"/>
  <c r="BE18" i="18"/>
  <c r="BL18" i="18"/>
  <c r="AG18" i="18"/>
  <c r="AH18" i="18"/>
  <c r="AX18" i="18"/>
  <c r="BN18" i="18"/>
  <c r="AE18" i="18"/>
  <c r="AU18" i="18"/>
  <c r="BK18" i="18"/>
  <c r="AB18" i="18"/>
  <c r="AR18" i="18"/>
  <c r="BH18" i="18"/>
  <c r="AK18" i="18"/>
  <c r="BI18" i="18"/>
  <c r="BA18" i="18"/>
  <c r="AL18" i="18"/>
  <c r="BB18" i="18"/>
  <c r="BR18" i="18"/>
  <c r="AI18" i="18"/>
  <c r="AY18" i="18"/>
  <c r="BO18" i="18"/>
  <c r="AF18" i="18"/>
  <c r="AV18" i="18"/>
  <c r="BU18" i="18"/>
  <c r="AP18" i="18"/>
  <c r="BF18" i="18"/>
  <c r="BV18" i="18"/>
  <c r="AM18" i="18"/>
  <c r="BC18" i="18"/>
  <c r="BS18" i="18"/>
  <c r="AJ18" i="18"/>
  <c r="AZ18" i="18"/>
  <c r="BP18" i="18"/>
  <c r="BQ18" i="18"/>
  <c r="AC18" i="18"/>
  <c r="AW18" i="18"/>
  <c r="X18" i="18"/>
  <c r="Y18" i="18"/>
  <c r="W18" i="18"/>
  <c r="U18" i="18"/>
  <c r="L18" i="18"/>
  <c r="F40" i="16"/>
  <c r="F18" i="18"/>
  <c r="K18" i="18"/>
  <c r="Q18" i="18"/>
  <c r="I18" i="18"/>
  <c r="T18" i="18"/>
  <c r="P18" i="18"/>
  <c r="S18" i="18"/>
  <c r="J18" i="18"/>
  <c r="O18" i="18"/>
  <c r="N18" i="18"/>
  <c r="M18" i="18"/>
  <c r="H18" i="18"/>
  <c r="Z18" i="18"/>
  <c r="G18" i="18"/>
  <c r="V18" i="18"/>
  <c r="R18" i="18"/>
  <c r="B18" i="18" l="1"/>
  <c r="D18" i="18" s="1"/>
  <c r="AA18" i="19"/>
  <c r="X12" i="20" s="1"/>
  <c r="AQ18" i="19"/>
  <c r="AN12" i="20" s="1"/>
  <c r="AO31" i="7" s="1"/>
  <c r="BG18" i="19"/>
  <c r="BD12" i="20" s="1"/>
  <c r="BE31" i="7" s="1"/>
  <c r="BW18" i="19"/>
  <c r="BT12" i="20" s="1"/>
  <c r="BU31" i="7" s="1"/>
  <c r="AN18" i="19"/>
  <c r="AK12" i="20" s="1"/>
  <c r="AL31" i="7" s="1"/>
  <c r="BD18" i="19"/>
  <c r="BA12" i="20" s="1"/>
  <c r="BB31" i="7" s="1"/>
  <c r="BT18" i="19"/>
  <c r="BQ12" i="20" s="1"/>
  <c r="BR31" i="7" s="1"/>
  <c r="AO18" i="19"/>
  <c r="AL12" i="20" s="1"/>
  <c r="AM31" i="7" s="1"/>
  <c r="BE18" i="19"/>
  <c r="BB12" i="20" s="1"/>
  <c r="BC31" i="7" s="1"/>
  <c r="BU18" i="19"/>
  <c r="BR12" i="20" s="1"/>
  <c r="BS31" i="7" s="1"/>
  <c r="AL18" i="19"/>
  <c r="AI12" i="20" s="1"/>
  <c r="AJ31" i="7" s="1"/>
  <c r="BF18" i="19"/>
  <c r="BC12" i="20" s="1"/>
  <c r="BD31" i="7" s="1"/>
  <c r="AT18" i="19"/>
  <c r="AQ12" i="20" s="1"/>
  <c r="AR31" i="7" s="1"/>
  <c r="BJ18" i="19"/>
  <c r="BG12" i="20" s="1"/>
  <c r="BH31" i="7" s="1"/>
  <c r="AE18" i="19"/>
  <c r="AB12" i="20" s="1"/>
  <c r="AC31" i="7" s="1"/>
  <c r="AU18" i="19"/>
  <c r="AR12" i="20" s="1"/>
  <c r="AS31" i="7" s="1"/>
  <c r="BK18" i="19"/>
  <c r="BH12" i="20" s="1"/>
  <c r="BI31" i="7" s="1"/>
  <c r="AB18" i="19"/>
  <c r="Y12" i="20" s="1"/>
  <c r="AR18" i="19"/>
  <c r="AO12" i="20" s="1"/>
  <c r="AP31" i="7" s="1"/>
  <c r="BH18" i="19"/>
  <c r="BE12" i="20" s="1"/>
  <c r="BF31" i="7" s="1"/>
  <c r="AC18" i="19"/>
  <c r="Z12" i="20" s="1"/>
  <c r="AA31" i="7" s="1"/>
  <c r="AS18" i="19"/>
  <c r="AP12" i="20" s="1"/>
  <c r="AQ31" i="7" s="1"/>
  <c r="BI18" i="19"/>
  <c r="BF12" i="20" s="1"/>
  <c r="BG31" i="7" s="1"/>
  <c r="AH18" i="19"/>
  <c r="AE12" i="20" s="1"/>
  <c r="AF31" i="7" s="1"/>
  <c r="BB18" i="19"/>
  <c r="AY12" i="20" s="1"/>
  <c r="AZ31" i="7" s="1"/>
  <c r="BV18" i="19"/>
  <c r="BS12" i="20" s="1"/>
  <c r="BT31" i="7" s="1"/>
  <c r="AX18" i="19"/>
  <c r="AU12" i="20" s="1"/>
  <c r="AV31" i="7" s="1"/>
  <c r="AI18" i="19"/>
  <c r="AF12" i="20" s="1"/>
  <c r="AG31" i="7" s="1"/>
  <c r="AY18" i="19"/>
  <c r="AV12" i="20" s="1"/>
  <c r="AW31" i="7" s="1"/>
  <c r="BO18" i="19"/>
  <c r="BL12" i="20" s="1"/>
  <c r="BM31" i="7" s="1"/>
  <c r="AF18" i="19"/>
  <c r="AC12" i="20" s="1"/>
  <c r="AD31" i="7" s="1"/>
  <c r="AV18" i="19"/>
  <c r="AS12" i="20" s="1"/>
  <c r="AT31" i="7" s="1"/>
  <c r="BL18" i="19"/>
  <c r="BI12" i="20" s="1"/>
  <c r="BJ31" i="7" s="1"/>
  <c r="AG18" i="19"/>
  <c r="AD12" i="20" s="1"/>
  <c r="AE31" i="7" s="1"/>
  <c r="AW18" i="19"/>
  <c r="AT12" i="20" s="1"/>
  <c r="AU31" i="7" s="1"/>
  <c r="BM18" i="19"/>
  <c r="BJ12" i="20" s="1"/>
  <c r="BK31" i="7" s="1"/>
  <c r="BR18" i="19"/>
  <c r="BO12" i="20" s="1"/>
  <c r="BP31" i="7" s="1"/>
  <c r="AM18" i="19"/>
  <c r="AJ12" i="20" s="1"/>
  <c r="AK31" i="7" s="1"/>
  <c r="BC18" i="19"/>
  <c r="AZ12" i="20" s="1"/>
  <c r="BA31" i="7" s="1"/>
  <c r="BS18" i="19"/>
  <c r="BP12" i="20" s="1"/>
  <c r="BQ31" i="7" s="1"/>
  <c r="AJ18" i="19"/>
  <c r="AG12" i="20" s="1"/>
  <c r="AH31" i="7" s="1"/>
  <c r="AZ18" i="19"/>
  <c r="AW12" i="20" s="1"/>
  <c r="AX31" i="7" s="1"/>
  <c r="BP18" i="19"/>
  <c r="BM12" i="20" s="1"/>
  <c r="BN31" i="7" s="1"/>
  <c r="AK18" i="19"/>
  <c r="AH12" i="20" s="1"/>
  <c r="AI31" i="7" s="1"/>
  <c r="BA18" i="19"/>
  <c r="AX12" i="20" s="1"/>
  <c r="AY31" i="7" s="1"/>
  <c r="BQ18" i="19"/>
  <c r="BN12" i="20" s="1"/>
  <c r="BO31" i="7" s="1"/>
  <c r="BN18" i="19"/>
  <c r="BK12" i="20" s="1"/>
  <c r="BL31" i="7" s="1"/>
  <c r="AP18" i="19"/>
  <c r="AM12" i="20" s="1"/>
  <c r="AN31" i="7" s="1"/>
  <c r="AD18" i="19"/>
  <c r="AA12" i="20" s="1"/>
  <c r="AB31" i="7" s="1"/>
  <c r="J18" i="19"/>
  <c r="G12" i="20" s="1"/>
  <c r="H31" i="7" s="1"/>
  <c r="I18" i="19"/>
  <c r="F12" i="20" s="1"/>
  <c r="G31" i="7" s="1"/>
  <c r="R18" i="19"/>
  <c r="O12" i="20" s="1"/>
  <c r="P31" i="7" s="1"/>
  <c r="P18" i="19"/>
  <c r="M12" i="20" s="1"/>
  <c r="N31" i="7" s="1"/>
  <c r="H18" i="19"/>
  <c r="E12" i="20" s="1"/>
  <c r="F31" i="7" s="1"/>
  <c r="U18" i="19"/>
  <c r="R12" i="20" s="1"/>
  <c r="S31" i="7" s="1"/>
  <c r="S18" i="19"/>
  <c r="P12" i="20" s="1"/>
  <c r="Q31" i="7" s="1"/>
  <c r="O18" i="19"/>
  <c r="L12" i="20" s="1"/>
  <c r="M31" i="7" s="1"/>
  <c r="X18" i="19"/>
  <c r="U12" i="20" s="1"/>
  <c r="V31" i="7" s="1"/>
  <c r="Q18" i="19"/>
  <c r="N12" i="20" s="1"/>
  <c r="O31" i="7" s="1"/>
  <c r="W18" i="19"/>
  <c r="T12" i="20" s="1"/>
  <c r="U31" i="7" s="1"/>
  <c r="T18" i="19"/>
  <c r="Q12" i="20" s="1"/>
  <c r="R31" i="7" s="1"/>
  <c r="K18" i="19"/>
  <c r="H12" i="20" s="1"/>
  <c r="I31" i="7" s="1"/>
  <c r="M18" i="19"/>
  <c r="J12" i="20" s="1"/>
  <c r="K31" i="7" s="1"/>
  <c r="L18" i="19"/>
  <c r="I12" i="20" s="1"/>
  <c r="J31" i="7" s="1"/>
  <c r="Z18" i="19"/>
  <c r="W12" i="20" s="1"/>
  <c r="X31" i="7" s="1"/>
  <c r="V18" i="19"/>
  <c r="S12" i="20" s="1"/>
  <c r="T31" i="7" s="1"/>
  <c r="Y18" i="19"/>
  <c r="V12" i="20" s="1"/>
  <c r="W31" i="7" s="1"/>
  <c r="G18" i="19"/>
  <c r="D12" i="20" s="1"/>
  <c r="E31" i="7" s="1"/>
  <c r="N18" i="19"/>
  <c r="K12" i="20" s="1"/>
  <c r="L31" i="7" s="1"/>
  <c r="F18" i="19"/>
  <c r="B18" i="19" l="1"/>
  <c r="D18" i="19" s="1"/>
  <c r="B12" i="20" s="1"/>
  <c r="B11" i="24" s="1"/>
  <c r="Y31" i="7"/>
  <c r="Z31" i="7"/>
  <c r="BW31" i="7"/>
  <c r="C12" i="20"/>
  <c r="D31" i="7" s="1"/>
  <c r="BZ31" i="7" l="1"/>
  <c r="C19" i="11" s="1"/>
  <c r="C31" i="7"/>
  <c r="C11" i="24" s="1"/>
  <c r="B41" i="15"/>
  <c r="BX31" i="7"/>
  <c r="B31" i="7"/>
  <c r="B41" i="14"/>
  <c r="B41" i="16"/>
  <c r="B41" i="9"/>
  <c r="CA31" i="7"/>
  <c r="Z11" i="24" l="1"/>
  <c r="AD11" i="24"/>
  <c r="AH11" i="24"/>
  <c r="AL11" i="24"/>
  <c r="AP11" i="24"/>
  <c r="AT11" i="24"/>
  <c r="AX11" i="24"/>
  <c r="BB11" i="24"/>
  <c r="BF11" i="24"/>
  <c r="BJ11" i="24"/>
  <c r="BN11" i="24"/>
  <c r="BR11" i="24"/>
  <c r="Y11" i="24"/>
  <c r="AE11" i="24"/>
  <c r="AA11" i="24"/>
  <c r="AF11" i="24"/>
  <c r="AK11" i="24"/>
  <c r="AQ11" i="24"/>
  <c r="AV11" i="24"/>
  <c r="BA11" i="24"/>
  <c r="BG11" i="24"/>
  <c r="BL11" i="24"/>
  <c r="BQ11" i="24"/>
  <c r="X11" i="24"/>
  <c r="AI11" i="24"/>
  <c r="AO11" i="24"/>
  <c r="AW11" i="24"/>
  <c r="BD11" i="24"/>
  <c r="BK11" i="24"/>
  <c r="BS11" i="24"/>
  <c r="AB11" i="24"/>
  <c r="AJ11" i="24"/>
  <c r="AR11" i="24"/>
  <c r="AY11" i="24"/>
  <c r="BE11" i="24"/>
  <c r="AC11" i="24"/>
  <c r="AM11" i="24"/>
  <c r="AS11" i="24"/>
  <c r="AZ11" i="24"/>
  <c r="BH11" i="24"/>
  <c r="BO11" i="24"/>
  <c r="AG11" i="24"/>
  <c r="P41" i="9" s="1"/>
  <c r="P41" i="14" s="1"/>
  <c r="P41" i="15" s="1"/>
  <c r="P41" i="16" s="1"/>
  <c r="BI11" i="24"/>
  <c r="AN11" i="24"/>
  <c r="BM11" i="24"/>
  <c r="AU11" i="24"/>
  <c r="BP11" i="24"/>
  <c r="BT11" i="24"/>
  <c r="BC11" i="24"/>
  <c r="F11" i="24"/>
  <c r="E11" i="24"/>
  <c r="K11" i="24"/>
  <c r="M11" i="24"/>
  <c r="P11" i="24"/>
  <c r="S11" i="24"/>
  <c r="G11" i="24"/>
  <c r="W11" i="24"/>
  <c r="D11" i="24"/>
  <c r="O11" i="24"/>
  <c r="R11" i="24"/>
  <c r="H11" i="24"/>
  <c r="V11" i="24"/>
  <c r="Q11" i="24"/>
  <c r="I11" i="24"/>
  <c r="J11" i="24"/>
  <c r="U11" i="24"/>
  <c r="N11" i="24"/>
  <c r="L11" i="24"/>
  <c r="T11" i="24"/>
  <c r="C19" i="19"/>
  <c r="C19" i="17"/>
  <c r="C19" i="18"/>
  <c r="O41" i="9" l="1"/>
  <c r="O41" i="14" s="1"/>
  <c r="O41" i="15" s="1"/>
  <c r="O41" i="16" s="1"/>
  <c r="Q41" i="9"/>
  <c r="Q41" i="14" s="1"/>
  <c r="Q41" i="15" s="1"/>
  <c r="Q41" i="16" s="1"/>
  <c r="R41" i="9"/>
  <c r="R41" i="14" s="1"/>
  <c r="R41" i="15" s="1"/>
  <c r="R41" i="16" s="1"/>
  <c r="M41" i="9"/>
  <c r="M41" i="14" s="1"/>
  <c r="M41" i="15" s="1"/>
  <c r="M41" i="16" s="1"/>
  <c r="H41" i="9"/>
  <c r="H41" i="14" s="1"/>
  <c r="H41" i="15" s="1"/>
  <c r="H41" i="16" s="1"/>
  <c r="G41" i="9"/>
  <c r="G41" i="14" s="1"/>
  <c r="G41" i="15" s="1"/>
  <c r="G41" i="16" s="1"/>
  <c r="I41" i="9"/>
  <c r="I41" i="14" s="1"/>
  <c r="I41" i="15" s="1"/>
  <c r="I41" i="16" s="1"/>
  <c r="BU11" i="24"/>
  <c r="F41" i="9"/>
  <c r="F41" i="14" s="1"/>
  <c r="F41" i="15" s="1"/>
  <c r="F41" i="16" s="1"/>
  <c r="V41" i="9"/>
  <c r="V41" i="14" s="1"/>
  <c r="V41" i="15" s="1"/>
  <c r="V41" i="16" s="1"/>
  <c r="D41" i="15"/>
  <c r="D41" i="16"/>
  <c r="Z41" i="9"/>
  <c r="Z41" i="14" s="1"/>
  <c r="Z41" i="15" s="1"/>
  <c r="Z41" i="16" s="1"/>
  <c r="W41" i="9"/>
  <c r="W41" i="14" s="1"/>
  <c r="W41" i="15" s="1"/>
  <c r="W41" i="16" s="1"/>
  <c r="X41" i="9"/>
  <c r="X41" i="14" s="1"/>
  <c r="X41" i="15" s="1"/>
  <c r="X41" i="16" s="1"/>
  <c r="AA41" i="9"/>
  <c r="AA41" i="14" s="1"/>
  <c r="AA41" i="15" s="1"/>
  <c r="AA41" i="16" s="1"/>
  <c r="AG41" i="9"/>
  <c r="AG41" i="14" s="1"/>
  <c r="AG41" i="15" s="1"/>
  <c r="AG41" i="16" s="1"/>
  <c r="AE41" i="9"/>
  <c r="AE41" i="14" s="1"/>
  <c r="AE41" i="15" s="1"/>
  <c r="AE41" i="16" s="1"/>
  <c r="AR41" i="9"/>
  <c r="AR41" i="14" s="1"/>
  <c r="AR41" i="15" s="1"/>
  <c r="AR41" i="16" s="1"/>
  <c r="AP41" i="9"/>
  <c r="AP41" i="14" s="1"/>
  <c r="AP41" i="15" s="1"/>
  <c r="AP41" i="16" s="1"/>
  <c r="D41" i="14"/>
  <c r="AH41" i="9"/>
  <c r="AH41" i="14" s="1"/>
  <c r="AH41" i="15" s="1"/>
  <c r="AH41" i="16" s="1"/>
  <c r="T41" i="9"/>
  <c r="T41" i="14" s="1"/>
  <c r="T41" i="15" s="1"/>
  <c r="T41" i="16" s="1"/>
  <c r="U41" i="9"/>
  <c r="U41" i="14" s="1"/>
  <c r="U41" i="15" s="1"/>
  <c r="U41" i="16" s="1"/>
  <c r="AL41" i="9"/>
  <c r="AL41" i="14" s="1"/>
  <c r="AL41" i="15" s="1"/>
  <c r="AL41" i="16" s="1"/>
  <c r="AO41" i="9"/>
  <c r="AO41" i="14" s="1"/>
  <c r="AO41" i="15" s="1"/>
  <c r="AO41" i="16" s="1"/>
  <c r="AQ41" i="9"/>
  <c r="AQ41" i="14" s="1"/>
  <c r="AQ41" i="15" s="1"/>
  <c r="AQ41" i="16" s="1"/>
  <c r="AC41" i="9"/>
  <c r="AC41" i="14" s="1"/>
  <c r="AC41" i="15" s="1"/>
  <c r="AC41" i="16" s="1"/>
  <c r="AB41" i="9"/>
  <c r="AB41" i="14" s="1"/>
  <c r="AB41" i="15" s="1"/>
  <c r="AB41" i="16" s="1"/>
  <c r="AD41" i="9"/>
  <c r="AD41" i="14" s="1"/>
  <c r="AD41" i="15" s="1"/>
  <c r="AD41" i="16" s="1"/>
  <c r="AJ41" i="9"/>
  <c r="AJ41" i="14" s="1"/>
  <c r="AJ41" i="15" s="1"/>
  <c r="AJ41" i="16" s="1"/>
  <c r="L41" i="9"/>
  <c r="L41" i="14" s="1"/>
  <c r="L41" i="15" s="1"/>
  <c r="L41" i="16" s="1"/>
  <c r="AK41" i="9"/>
  <c r="AK41" i="14" s="1"/>
  <c r="AK41" i="15" s="1"/>
  <c r="AK41" i="16" s="1"/>
  <c r="AI41" i="9"/>
  <c r="AI41" i="14" s="1"/>
  <c r="AI41" i="15" s="1"/>
  <c r="AI41" i="16" s="1"/>
  <c r="K41" i="9"/>
  <c r="BV11" i="24"/>
  <c r="D41" i="9" s="1"/>
  <c r="AN41" i="9"/>
  <c r="AN41" i="14" s="1"/>
  <c r="AN41" i="15" s="1"/>
  <c r="AN41" i="16" s="1"/>
  <c r="Y41" i="9"/>
  <c r="Y41" i="14" s="1"/>
  <c r="Y41" i="15" s="1"/>
  <c r="Y41" i="16" s="1"/>
  <c r="BF19" i="11" l="1"/>
  <c r="BT19" i="11"/>
  <c r="AG19" i="11"/>
  <c r="K41" i="14"/>
  <c r="AF19" i="11"/>
  <c r="BA19" i="11"/>
  <c r="AA19" i="11"/>
  <c r="AZ19" i="11"/>
  <c r="AH19" i="11"/>
  <c r="BK19" i="11"/>
  <c r="AS19" i="11"/>
  <c r="AM19" i="11"/>
  <c r="F19" i="11"/>
  <c r="H19" i="11"/>
  <c r="W19" i="11"/>
  <c r="P19" i="11"/>
  <c r="N19" i="11"/>
  <c r="T19" i="11"/>
  <c r="AN19" i="11"/>
  <c r="BG19" i="11"/>
  <c r="I19" i="11"/>
  <c r="Q19" i="11"/>
  <c r="Z19" i="11"/>
  <c r="Y19" i="11"/>
  <c r="BW19" i="11"/>
  <c r="AB19" i="11"/>
  <c r="AW19" i="11"/>
  <c r="BC19" i="11"/>
  <c r="AV19" i="11"/>
  <c r="AD19" i="11"/>
  <c r="AU19" i="11"/>
  <c r="BP19" i="11"/>
  <c r="AX19" i="11"/>
  <c r="BI19" i="11"/>
  <c r="J19" i="11"/>
  <c r="S19" i="11"/>
  <c r="G19" i="11"/>
  <c r="V19" i="11"/>
  <c r="BU19" i="11"/>
  <c r="AR19" i="11"/>
  <c r="BM19" i="11"/>
  <c r="AE19" i="11"/>
  <c r="BL19" i="11"/>
  <c r="AT19" i="11"/>
  <c r="AI19" i="11"/>
  <c r="AO19" i="11"/>
  <c r="BN19" i="11"/>
  <c r="BD19" i="11"/>
  <c r="AL19" i="11"/>
  <c r="AY19" i="11"/>
  <c r="U19" i="11"/>
  <c r="X19" i="11"/>
  <c r="BQ19" i="11"/>
  <c r="BH19" i="11"/>
  <c r="AP19" i="11"/>
  <c r="BO19" i="11"/>
  <c r="AK19" i="11"/>
  <c r="BJ19" i="11"/>
  <c r="AJ19" i="11"/>
  <c r="BE19" i="11"/>
  <c r="AQ19" i="11"/>
  <c r="AC19" i="11"/>
  <c r="BB19" i="11"/>
  <c r="K19" i="11"/>
  <c r="L19" i="11"/>
  <c r="R19" i="11"/>
  <c r="O19" i="11"/>
  <c r="M19" i="11"/>
  <c r="BR19" i="11"/>
  <c r="BV19" i="11"/>
  <c r="BS19" i="11"/>
  <c r="B19" i="11" l="1"/>
  <c r="D19" i="11" s="1"/>
  <c r="K41" i="15"/>
  <c r="BA19" i="17"/>
  <c r="O19" i="17"/>
  <c r="V19" i="17"/>
  <c r="L19" i="17"/>
  <c r="J19" i="17"/>
  <c r="N19" i="17"/>
  <c r="T19" i="17"/>
  <c r="BW19" i="17"/>
  <c r="F19" i="17"/>
  <c r="AO19" i="17"/>
  <c r="AN19" i="17"/>
  <c r="BL19" i="17"/>
  <c r="AI19" i="17"/>
  <c r="AX19" i="17"/>
  <c r="BQ19" i="17"/>
  <c r="BB19" i="17"/>
  <c r="AD19" i="17"/>
  <c r="BG19" i="17"/>
  <c r="BS19" i="17"/>
  <c r="Y19" i="17"/>
  <c r="U19" i="17"/>
  <c r="AB19" i="17"/>
  <c r="AT19" i="17"/>
  <c r="Z19" i="17"/>
  <c r="AG19" i="17"/>
  <c r="S19" i="17"/>
  <c r="P19" i="17"/>
  <c r="BJ19" i="17"/>
  <c r="AE19" i="17"/>
  <c r="M19" i="17"/>
  <c r="AC19" i="17"/>
  <c r="BR19" i="17"/>
  <c r="BH19" i="17"/>
  <c r="BV19" i="17"/>
  <c r="AS19" i="17"/>
  <c r="BF19" i="17"/>
  <c r="H19" i="17"/>
  <c r="K19" i="17"/>
  <c r="AJ19" i="17"/>
  <c r="R19" i="17"/>
  <c r="Q19" i="17"/>
  <c r="AA19" i="17"/>
  <c r="W19" i="17"/>
  <c r="AR19" i="17"/>
  <c r="AW19" i="17"/>
  <c r="BN19" i="17"/>
  <c r="AK19" i="17"/>
  <c r="AF19" i="17"/>
  <c r="BP19" i="17"/>
  <c r="BD19" i="17"/>
  <c r="AV19" i="17"/>
  <c r="AP19" i="17"/>
  <c r="BE19" i="17"/>
  <c r="BI19" i="17"/>
  <c r="X19" i="17"/>
  <c r="BO19" i="17"/>
  <c r="AQ19" i="17"/>
  <c r="I19" i="17"/>
  <c r="AM19" i="17"/>
  <c r="G19" i="17"/>
  <c r="AH19" i="17"/>
  <c r="AZ19" i="17"/>
  <c r="BT19" i="17"/>
  <c r="AL19" i="17"/>
  <c r="BM19" i="17"/>
  <c r="AY19" i="17"/>
  <c r="BU19" i="17"/>
  <c r="AU19" i="17"/>
  <c r="BK19" i="17"/>
  <c r="BC19" i="17"/>
  <c r="B19" i="17" l="1"/>
  <c r="D19" i="17" s="1"/>
  <c r="K41" i="16"/>
  <c r="AO19" i="18"/>
  <c r="BO19" i="18"/>
  <c r="BB19" i="18"/>
  <c r="AK19" i="18"/>
  <c r="BK19" i="18"/>
  <c r="AX19" i="18"/>
  <c r="AG19" i="18"/>
  <c r="BW19" i="18"/>
  <c r="BJ19" i="18"/>
  <c r="AS19" i="18"/>
  <c r="K19" i="18"/>
  <c r="L19" i="18"/>
  <c r="J19" i="18"/>
  <c r="S19" i="18"/>
  <c r="M19" i="18"/>
  <c r="AV19" i="18"/>
  <c r="BC19" i="18"/>
  <c r="AP19" i="18"/>
  <c r="AF19" i="18"/>
  <c r="AY19" i="18"/>
  <c r="AL19" i="18"/>
  <c r="BH19" i="18"/>
  <c r="AU19" i="18"/>
  <c r="AH19" i="18"/>
  <c r="BL19" i="18"/>
  <c r="BG19" i="18"/>
  <c r="AT19" i="18"/>
  <c r="W19" i="18"/>
  <c r="T19" i="18"/>
  <c r="H19" i="18"/>
  <c r="V19" i="18"/>
  <c r="X19" i="18"/>
  <c r="AB19" i="18"/>
  <c r="AM19" i="18"/>
  <c r="BU19" i="18"/>
  <c r="BT19" i="18"/>
  <c r="AI19" i="18"/>
  <c r="BQ19" i="18"/>
  <c r="BD19" i="18"/>
  <c r="AE19" i="18"/>
  <c r="BM19" i="18"/>
  <c r="AR19" i="18"/>
  <c r="AQ19" i="18"/>
  <c r="AD19" i="18"/>
  <c r="G19" i="18"/>
  <c r="U19" i="18"/>
  <c r="O19" i="18"/>
  <c r="R19" i="18"/>
  <c r="Y19" i="18"/>
  <c r="F19" i="18"/>
  <c r="I19" i="18"/>
  <c r="Z19" i="18"/>
  <c r="P19" i="18"/>
  <c r="Q19" i="18"/>
  <c r="BP19" i="18"/>
  <c r="BV19" i="18"/>
  <c r="BE19" i="18"/>
  <c r="AZ19" i="18"/>
  <c r="BR19" i="18"/>
  <c r="BA19" i="18"/>
  <c r="AJ19" i="18"/>
  <c r="BN19" i="18"/>
  <c r="AW19" i="18"/>
  <c r="AN19" i="18"/>
  <c r="AA19" i="18"/>
  <c r="BI19" i="18"/>
  <c r="N19" i="18"/>
  <c r="AC19" i="18"/>
  <c r="BF19" i="18"/>
  <c r="BS19" i="18"/>
  <c r="B19" i="18" l="1"/>
  <c r="D19" i="18" s="1"/>
  <c r="AA19" i="19"/>
  <c r="X13" i="20" s="1"/>
  <c r="AN19" i="19"/>
  <c r="AK13" i="20" s="1"/>
  <c r="AL32" i="7" s="1"/>
  <c r="BE19" i="19"/>
  <c r="BB13" i="20" s="1"/>
  <c r="BC32" i="7" s="1"/>
  <c r="BN19" i="19"/>
  <c r="BK13" i="20" s="1"/>
  <c r="BL32" i="7" s="1"/>
  <c r="AB19" i="19"/>
  <c r="Y13" i="20" s="1"/>
  <c r="BA19" i="19"/>
  <c r="AX13" i="20" s="1"/>
  <c r="AY32" i="7" s="1"/>
  <c r="BR19" i="19"/>
  <c r="BO13" i="20" s="1"/>
  <c r="BP32" i="7" s="1"/>
  <c r="AF19" i="19"/>
  <c r="AC13" i="20" s="1"/>
  <c r="AD32" i="7" s="1"/>
  <c r="BQ19" i="19"/>
  <c r="BN13" i="20" s="1"/>
  <c r="BO32" i="7" s="1"/>
  <c r="BV19" i="19"/>
  <c r="BS13" i="20" s="1"/>
  <c r="BT32" i="7" s="1"/>
  <c r="AJ19" i="19"/>
  <c r="AG13" i="20" s="1"/>
  <c r="AH32" i="7" s="1"/>
  <c r="AO19" i="19"/>
  <c r="AL13" i="20" s="1"/>
  <c r="AM32" i="7" s="1"/>
  <c r="K19" i="19"/>
  <c r="H13" i="20" s="1"/>
  <c r="I32" i="7" s="1"/>
  <c r="M19" i="19"/>
  <c r="J13" i="20" s="1"/>
  <c r="K32" i="7" s="1"/>
  <c r="L19" i="19"/>
  <c r="I13" i="20" s="1"/>
  <c r="J32" i="7" s="1"/>
  <c r="F19" i="19"/>
  <c r="O19" i="19"/>
  <c r="L13" i="20" s="1"/>
  <c r="M32" i="7" s="1"/>
  <c r="G19" i="19"/>
  <c r="D13" i="20" s="1"/>
  <c r="E32" i="7" s="1"/>
  <c r="N19" i="19"/>
  <c r="K13" i="20" s="1"/>
  <c r="L32" i="7" s="1"/>
  <c r="S19" i="19"/>
  <c r="P13" i="20" s="1"/>
  <c r="Q32" i="7" s="1"/>
  <c r="J19" i="19"/>
  <c r="G13" i="20" s="1"/>
  <c r="H32" i="7" s="1"/>
  <c r="AD19" i="19"/>
  <c r="AA13" i="20" s="1"/>
  <c r="AB32" i="7" s="1"/>
  <c r="AQ19" i="19"/>
  <c r="AN13" i="20" s="1"/>
  <c r="AO32" i="7" s="1"/>
  <c r="BD19" i="19"/>
  <c r="BA13" i="20" s="1"/>
  <c r="BB32" i="7" s="1"/>
  <c r="BI19" i="19"/>
  <c r="BF13" i="20" s="1"/>
  <c r="BG32" i="7" s="1"/>
  <c r="AE19" i="19"/>
  <c r="AB13" i="20" s="1"/>
  <c r="AC32" i="7" s="1"/>
  <c r="AR19" i="19"/>
  <c r="AO13" i="20" s="1"/>
  <c r="AP32" i="7" s="1"/>
  <c r="BU19" i="19"/>
  <c r="BR13" i="20" s="1"/>
  <c r="BS32" i="7" s="1"/>
  <c r="AI19" i="19"/>
  <c r="AF13" i="20" s="1"/>
  <c r="AG32" i="7" s="1"/>
  <c r="AV19" i="19"/>
  <c r="AS13" i="20" s="1"/>
  <c r="AT32" i="7" s="1"/>
  <c r="AC19" i="19"/>
  <c r="Z13" i="20" s="1"/>
  <c r="AA32" i="7" s="1"/>
  <c r="AM19" i="19"/>
  <c r="AJ13" i="20" s="1"/>
  <c r="AK32" i="7" s="1"/>
  <c r="AZ19" i="19"/>
  <c r="AW13" i="20" s="1"/>
  <c r="AX32" i="7" s="1"/>
  <c r="AS19" i="19"/>
  <c r="AP13" i="20" s="1"/>
  <c r="AQ32" i="7" s="1"/>
  <c r="R19" i="19"/>
  <c r="O13" i="20" s="1"/>
  <c r="P32" i="7" s="1"/>
  <c r="Z19" i="19"/>
  <c r="W13" i="20" s="1"/>
  <c r="X32" i="7" s="1"/>
  <c r="X19" i="19"/>
  <c r="U13" i="20" s="1"/>
  <c r="V32" i="7" s="1"/>
  <c r="I19" i="19"/>
  <c r="F13" i="20" s="1"/>
  <c r="G32" i="7" s="1"/>
  <c r="AT19" i="19"/>
  <c r="AQ13" i="20" s="1"/>
  <c r="AR32" i="7" s="1"/>
  <c r="BG19" i="19"/>
  <c r="BD13" i="20" s="1"/>
  <c r="BE32" i="7" s="1"/>
  <c r="BT19" i="19"/>
  <c r="BQ13" i="20" s="1"/>
  <c r="BR32" i="7" s="1"/>
  <c r="AH19" i="19"/>
  <c r="AE13" i="20" s="1"/>
  <c r="AF32" i="7" s="1"/>
  <c r="AU19" i="19"/>
  <c r="AR13" i="20" s="1"/>
  <c r="AS32" i="7" s="1"/>
  <c r="BH19" i="19"/>
  <c r="BE13" i="20" s="1"/>
  <c r="BF32" i="7" s="1"/>
  <c r="AL19" i="19"/>
  <c r="AI13" i="20" s="1"/>
  <c r="AJ32" i="7" s="1"/>
  <c r="AY19" i="19"/>
  <c r="AV13" i="20" s="1"/>
  <c r="AW32" i="7" s="1"/>
  <c r="BL19" i="19"/>
  <c r="BI13" i="20" s="1"/>
  <c r="BJ32" i="7" s="1"/>
  <c r="AP19" i="19"/>
  <c r="AM13" i="20" s="1"/>
  <c r="AN32" i="7" s="1"/>
  <c r="BC19" i="19"/>
  <c r="AZ13" i="20" s="1"/>
  <c r="BA32" i="7" s="1"/>
  <c r="BP19" i="19"/>
  <c r="BM13" i="20" s="1"/>
  <c r="BN32" i="7" s="1"/>
  <c r="T19" i="19"/>
  <c r="Q13" i="20" s="1"/>
  <c r="R32" i="7" s="1"/>
  <c r="Q19" i="19"/>
  <c r="N13" i="20" s="1"/>
  <c r="O32" i="7" s="1"/>
  <c r="V19" i="19"/>
  <c r="S13" i="20" s="1"/>
  <c r="T32" i="7" s="1"/>
  <c r="BJ19" i="19"/>
  <c r="BG13" i="20" s="1"/>
  <c r="BH32" i="7" s="1"/>
  <c r="BW19" i="19"/>
  <c r="BT13" i="20" s="1"/>
  <c r="BU32" i="7" s="1"/>
  <c r="AK19" i="19"/>
  <c r="AH13" i="20" s="1"/>
  <c r="AI32" i="7" s="1"/>
  <c r="AX19" i="19"/>
  <c r="AU13" i="20" s="1"/>
  <c r="AV32" i="7" s="1"/>
  <c r="BK19" i="19"/>
  <c r="BH13" i="20" s="1"/>
  <c r="BI32" i="7" s="1"/>
  <c r="AG19" i="19"/>
  <c r="AD13" i="20" s="1"/>
  <c r="AE32" i="7" s="1"/>
  <c r="BB19" i="19"/>
  <c r="AY13" i="20" s="1"/>
  <c r="AZ32" i="7" s="1"/>
  <c r="BO19" i="19"/>
  <c r="BL13" i="20" s="1"/>
  <c r="BM32" i="7" s="1"/>
  <c r="AW19" i="19"/>
  <c r="AT13" i="20" s="1"/>
  <c r="AU32" i="7" s="1"/>
  <c r="BF19" i="19"/>
  <c r="BC13" i="20" s="1"/>
  <c r="BD32" i="7" s="1"/>
  <c r="BS19" i="19"/>
  <c r="BP13" i="20" s="1"/>
  <c r="BQ32" i="7" s="1"/>
  <c r="BM19" i="19"/>
  <c r="BJ13" i="20" s="1"/>
  <c r="BK32" i="7" s="1"/>
  <c r="P19" i="19"/>
  <c r="M13" i="20" s="1"/>
  <c r="N32" i="7" s="1"/>
  <c r="U19" i="19"/>
  <c r="R13" i="20" s="1"/>
  <c r="S32" i="7" s="1"/>
  <c r="Y19" i="19"/>
  <c r="V13" i="20" s="1"/>
  <c r="W32" i="7" s="1"/>
  <c r="W19" i="19"/>
  <c r="T13" i="20" s="1"/>
  <c r="U32" i="7" s="1"/>
  <c r="H19" i="19"/>
  <c r="E13" i="20" s="1"/>
  <c r="F32" i="7" s="1"/>
  <c r="B19" i="19" l="1"/>
  <c r="D19" i="19" s="1"/>
  <c r="B13" i="20" s="1"/>
  <c r="BW32" i="7"/>
  <c r="Z32" i="7"/>
  <c r="Y32" i="7"/>
  <c r="C13" i="20"/>
  <c r="D32" i="7" s="1"/>
  <c r="BZ32" i="7" l="1"/>
  <c r="C32" i="7"/>
  <c r="C12" i="24" s="1"/>
  <c r="CA32" i="7"/>
  <c r="BX32" i="7"/>
  <c r="B12" i="24"/>
  <c r="B32" i="7"/>
  <c r="X12" i="24" l="1"/>
  <c r="AB12" i="24"/>
  <c r="AF12" i="24"/>
  <c r="AJ12" i="24"/>
  <c r="AN12" i="24"/>
  <c r="AR12" i="24"/>
  <c r="AV12" i="24"/>
  <c r="AZ12" i="24"/>
  <c r="BD12" i="24"/>
  <c r="BH12" i="24"/>
  <c r="BL12" i="24"/>
  <c r="BP12" i="24"/>
  <c r="BT12" i="24"/>
  <c r="Z12" i="24"/>
  <c r="AE12" i="24"/>
  <c r="AK12" i="24"/>
  <c r="AP12" i="24"/>
  <c r="AU12" i="24"/>
  <c r="BA12" i="24"/>
  <c r="BF12" i="24"/>
  <c r="BK12" i="24"/>
  <c r="BQ12" i="24"/>
  <c r="AC12" i="24"/>
  <c r="AI12" i="24"/>
  <c r="AQ12" i="24"/>
  <c r="AX12" i="24"/>
  <c r="BE12" i="24"/>
  <c r="BM12" i="24"/>
  <c r="BS12" i="24"/>
  <c r="Y12" i="24"/>
  <c r="BV12" i="24" s="1"/>
  <c r="D42" i="9" s="1"/>
  <c r="AG12" i="24"/>
  <c r="AM12" i="24"/>
  <c r="AT12" i="24"/>
  <c r="BB12" i="24"/>
  <c r="BI12" i="24"/>
  <c r="BO12" i="24"/>
  <c r="AH12" i="24"/>
  <c r="AW12" i="24"/>
  <c r="BJ12" i="24"/>
  <c r="AL12" i="24"/>
  <c r="AY12" i="24"/>
  <c r="BN12" i="24"/>
  <c r="AA12" i="24"/>
  <c r="AO12" i="24"/>
  <c r="BC12" i="24"/>
  <c r="BR12" i="24"/>
  <c r="AD12" i="24"/>
  <c r="BG12" i="24"/>
  <c r="AS12" i="24"/>
  <c r="O12" i="24"/>
  <c r="F12" i="24"/>
  <c r="Q12" i="24"/>
  <c r="U12" i="24"/>
  <c r="V12" i="24"/>
  <c r="E12" i="24"/>
  <c r="J12" i="24"/>
  <c r="T12" i="24"/>
  <c r="L12" i="24"/>
  <c r="W12" i="24"/>
  <c r="G12" i="24"/>
  <c r="M12" i="24"/>
  <c r="R12" i="24"/>
  <c r="S12" i="24"/>
  <c r="H12" i="24"/>
  <c r="P12" i="24"/>
  <c r="I12" i="24"/>
  <c r="D12" i="24"/>
  <c r="K12" i="24"/>
  <c r="N12" i="24"/>
  <c r="D42" i="14"/>
  <c r="D42" i="16"/>
  <c r="D42" i="15"/>
  <c r="C20" i="18"/>
  <c r="C20" i="11"/>
  <c r="C20" i="19"/>
  <c r="C20" i="17"/>
  <c r="B42" i="9"/>
  <c r="B42" i="14"/>
  <c r="B42" i="15"/>
  <c r="B42" i="16"/>
  <c r="P42" i="9" l="1"/>
  <c r="P42" i="14" s="1"/>
  <c r="P42" i="15" s="1"/>
  <c r="P42" i="16" s="1"/>
  <c r="R42" i="9"/>
  <c r="R42" i="14" s="1"/>
  <c r="R42" i="15" s="1"/>
  <c r="R42" i="16" s="1"/>
  <c r="O42" i="9"/>
  <c r="O42" i="14" s="1"/>
  <c r="O42" i="15" s="1"/>
  <c r="O42" i="16" s="1"/>
  <c r="Q42" i="9"/>
  <c r="Q42" i="14" s="1"/>
  <c r="Q42" i="15" s="1"/>
  <c r="Q42" i="16" s="1"/>
  <c r="M42" i="9"/>
  <c r="M42" i="14" s="1"/>
  <c r="M42" i="15" s="1"/>
  <c r="M42" i="16" s="1"/>
  <c r="BU12" i="24"/>
  <c r="U42" i="9"/>
  <c r="U42" i="14" s="1"/>
  <c r="U42" i="15" s="1"/>
  <c r="U42" i="16" s="1"/>
  <c r="AL42" i="9"/>
  <c r="AL42" i="14" s="1"/>
  <c r="AL42" i="15" s="1"/>
  <c r="AL42" i="16" s="1"/>
  <c r="AP42" i="9"/>
  <c r="AP42" i="14" s="1"/>
  <c r="AP42" i="15" s="1"/>
  <c r="AP42" i="16" s="1"/>
  <c r="V42" i="9"/>
  <c r="V42" i="14" s="1"/>
  <c r="V42" i="15" s="1"/>
  <c r="V42" i="16" s="1"/>
  <c r="AJ42" i="9"/>
  <c r="AJ42" i="14" s="1"/>
  <c r="AJ42" i="15" s="1"/>
  <c r="AJ42" i="16" s="1"/>
  <c r="AG42" i="9"/>
  <c r="AG42" i="14" s="1"/>
  <c r="AG42" i="15" s="1"/>
  <c r="AG42" i="16" s="1"/>
  <c r="Z42" i="9"/>
  <c r="Z42" i="14" s="1"/>
  <c r="Z42" i="15" s="1"/>
  <c r="Z42" i="16" s="1"/>
  <c r="L42" i="9"/>
  <c r="L42" i="14" s="1"/>
  <c r="L42" i="15" s="1"/>
  <c r="L42" i="16" s="1"/>
  <c r="AQ42" i="9"/>
  <c r="AQ42" i="14" s="1"/>
  <c r="AQ42" i="15" s="1"/>
  <c r="AQ42" i="16" s="1"/>
  <c r="Y42" i="9"/>
  <c r="Y42" i="14" s="1"/>
  <c r="Y42" i="15" s="1"/>
  <c r="Y42" i="16" s="1"/>
  <c r="AI42" i="9"/>
  <c r="AI42" i="14" s="1"/>
  <c r="AI42" i="15" s="1"/>
  <c r="AI42" i="16" s="1"/>
  <c r="AN42" i="9"/>
  <c r="AN42" i="14" s="1"/>
  <c r="AN42" i="15" s="1"/>
  <c r="AN42" i="16" s="1"/>
  <c r="AE42" i="9"/>
  <c r="AE42" i="14" s="1"/>
  <c r="AE42" i="15" s="1"/>
  <c r="AE42" i="16" s="1"/>
  <c r="F42" i="9"/>
  <c r="AC42" i="9"/>
  <c r="AC42" i="14" s="1"/>
  <c r="AC42" i="15" s="1"/>
  <c r="AC42" i="16" s="1"/>
  <c r="AD42" i="9"/>
  <c r="AD42" i="14" s="1"/>
  <c r="AD42" i="15" s="1"/>
  <c r="AD42" i="16" s="1"/>
  <c r="AB42" i="9"/>
  <c r="AB42" i="14" s="1"/>
  <c r="AB42" i="15" s="1"/>
  <c r="AB42" i="16" s="1"/>
  <c r="W42" i="9"/>
  <c r="W42" i="14" s="1"/>
  <c r="W42" i="15" s="1"/>
  <c r="W42" i="16" s="1"/>
  <c r="T42" i="9"/>
  <c r="T42" i="14" s="1"/>
  <c r="T42" i="15" s="1"/>
  <c r="T42" i="16" s="1"/>
  <c r="X42" i="9"/>
  <c r="X42" i="14" s="1"/>
  <c r="X42" i="15" s="1"/>
  <c r="X42" i="16" s="1"/>
  <c r="AH42" i="9"/>
  <c r="AH42" i="14" s="1"/>
  <c r="AH42" i="15" s="1"/>
  <c r="AH42" i="16" s="1"/>
  <c r="G42" i="9"/>
  <c r="G42" i="14" s="1"/>
  <c r="G42" i="15" s="1"/>
  <c r="G42" i="16" s="1"/>
  <c r="K42" i="9"/>
  <c r="K42" i="14" s="1"/>
  <c r="K42" i="15" s="1"/>
  <c r="K42" i="16" s="1"/>
  <c r="AK42" i="9"/>
  <c r="AK42" i="14" s="1"/>
  <c r="AK42" i="15" s="1"/>
  <c r="AK42" i="16" s="1"/>
  <c r="AO42" i="9"/>
  <c r="AO42" i="14" s="1"/>
  <c r="AO42" i="15" s="1"/>
  <c r="AO42" i="16" s="1"/>
  <c r="AA42" i="9"/>
  <c r="AA42" i="14" s="1"/>
  <c r="AA42" i="15" s="1"/>
  <c r="AA42" i="16" s="1"/>
  <c r="I42" i="9"/>
  <c r="I42" i="14" s="1"/>
  <c r="I42" i="15" s="1"/>
  <c r="I42" i="16" s="1"/>
  <c r="AR42" i="9"/>
  <c r="AR42" i="14" s="1"/>
  <c r="AR42" i="15" s="1"/>
  <c r="AR42" i="16" s="1"/>
  <c r="H42" i="9"/>
  <c r="H42" i="14" s="1"/>
  <c r="H42" i="15" s="1"/>
  <c r="H42" i="16" s="1"/>
  <c r="F42" i="14" l="1"/>
  <c r="BU20" i="11"/>
  <c r="BR20" i="11"/>
  <c r="BJ20" i="11"/>
  <c r="AN20" i="11"/>
  <c r="AO20" i="11"/>
  <c r="AX20" i="11"/>
  <c r="AB20" i="11"/>
  <c r="AL20" i="11"/>
  <c r="BG20" i="11"/>
  <c r="BI20" i="11"/>
  <c r="AE20" i="11"/>
  <c r="AZ20" i="11"/>
  <c r="H20" i="11"/>
  <c r="G20" i="11"/>
  <c r="V20" i="11"/>
  <c r="O20" i="11"/>
  <c r="L20" i="11"/>
  <c r="X20" i="11"/>
  <c r="R20" i="11"/>
  <c r="Y20" i="11"/>
  <c r="W20" i="11"/>
  <c r="Z20" i="11"/>
  <c r="BW20" i="11"/>
  <c r="BQ20" i="11"/>
  <c r="AI20" i="11"/>
  <c r="BD20" i="11"/>
  <c r="AS20" i="11"/>
  <c r="BN20" i="11"/>
  <c r="AR20" i="11"/>
  <c r="BB20" i="11"/>
  <c r="AF20" i="11"/>
  <c r="AK20" i="11"/>
  <c r="AU20" i="11"/>
  <c r="BP20" i="11"/>
  <c r="I20" i="11"/>
  <c r="K20" i="11"/>
  <c r="S20" i="11"/>
  <c r="M20" i="11"/>
  <c r="T20" i="11"/>
  <c r="P20" i="11"/>
  <c r="BT20" i="11"/>
  <c r="AD20" i="11"/>
  <c r="AY20" i="11"/>
  <c r="AC20" i="11"/>
  <c r="BE20" i="11"/>
  <c r="AM20" i="11"/>
  <c r="BH20" i="11"/>
  <c r="AA20" i="11"/>
  <c r="AV20" i="11"/>
  <c r="AP20" i="11"/>
  <c r="BK20" i="11"/>
  <c r="AG20" i="11"/>
  <c r="F20" i="11"/>
  <c r="N20" i="11"/>
  <c r="U20" i="11"/>
  <c r="BS20" i="11"/>
  <c r="BV20" i="11"/>
  <c r="AT20" i="11"/>
  <c r="BO20" i="11"/>
  <c r="AW20" i="11"/>
  <c r="AH20" i="11"/>
  <c r="BC20" i="11"/>
  <c r="BM20" i="11"/>
  <c r="AQ20" i="11"/>
  <c r="BL20" i="11"/>
  <c r="BF20" i="11"/>
  <c r="AJ20" i="11"/>
  <c r="BA20" i="11"/>
  <c r="J20" i="11"/>
  <c r="Q20" i="11"/>
  <c r="B20" i="11" l="1"/>
  <c r="D20" i="11" s="1"/>
  <c r="BA20" i="17"/>
  <c r="BV20" i="17"/>
  <c r="AZ20" i="17"/>
  <c r="BW20" i="17"/>
  <c r="BT20" i="17"/>
  <c r="AW20" i="17"/>
  <c r="BS20" i="17"/>
  <c r="AI20" i="17"/>
  <c r="AP20" i="17"/>
  <c r="AS20" i="17"/>
  <c r="AG20" i="17"/>
  <c r="AE20" i="17"/>
  <c r="P20" i="17"/>
  <c r="U20" i="17"/>
  <c r="F20" i="17"/>
  <c r="R20" i="17"/>
  <c r="K20" i="17"/>
  <c r="N20" i="17"/>
  <c r="BQ20" i="17"/>
  <c r="AX20" i="17"/>
  <c r="BP20" i="17"/>
  <c r="BC20" i="17"/>
  <c r="BI20" i="17"/>
  <c r="BM20" i="17"/>
  <c r="BN20" i="17"/>
  <c r="AH20" i="17"/>
  <c r="AN20" i="17"/>
  <c r="AM20" i="17"/>
  <c r="AA20" i="17"/>
  <c r="AU20" i="17"/>
  <c r="J20" i="17"/>
  <c r="X20" i="17"/>
  <c r="W20" i="17"/>
  <c r="O20" i="17"/>
  <c r="H20" i="17"/>
  <c r="M20" i="17"/>
  <c r="AV20" i="17"/>
  <c r="BO20" i="17"/>
  <c r="AY20" i="17"/>
  <c r="BE20" i="17"/>
  <c r="BB20" i="17"/>
  <c r="BK20" i="17"/>
  <c r="BG20" i="17"/>
  <c r="AR20" i="17"/>
  <c r="AB20" i="17"/>
  <c r="AD20" i="17"/>
  <c r="AL20" i="17"/>
  <c r="AJ20" i="17"/>
  <c r="V20" i="17"/>
  <c r="Y20" i="17"/>
  <c r="Z20" i="17"/>
  <c r="S20" i="17"/>
  <c r="BL20" i="17"/>
  <c r="BR20" i="17"/>
  <c r="BF20" i="17"/>
  <c r="BU20" i="17"/>
  <c r="BD20" i="17"/>
  <c r="BH20" i="17"/>
  <c r="BJ20" i="17"/>
  <c r="AO20" i="17"/>
  <c r="AF20" i="17"/>
  <c r="AC20" i="17"/>
  <c r="AQ20" i="17"/>
  <c r="AK20" i="17"/>
  <c r="AT20" i="17"/>
  <c r="I20" i="17"/>
  <c r="T20" i="17"/>
  <c r="G20" i="17"/>
  <c r="Q20" i="17"/>
  <c r="L20" i="17"/>
  <c r="F42" i="15"/>
  <c r="B20" i="17" l="1"/>
  <c r="D20" i="17" s="1"/>
  <c r="J20" i="18"/>
  <c r="P20" i="18"/>
  <c r="I20" i="18"/>
  <c r="BH20" i="18"/>
  <c r="AD20" i="18"/>
  <c r="BC20" i="18"/>
  <c r="AG20" i="18"/>
  <c r="AJ20" i="18"/>
  <c r="BA20" i="18"/>
  <c r="BB20" i="18"/>
  <c r="AN20" i="18"/>
  <c r="BE20" i="18"/>
  <c r="BJ20" i="18"/>
  <c r="AF20" i="18"/>
  <c r="AT20" i="18"/>
  <c r="V20" i="18"/>
  <c r="S20" i="18"/>
  <c r="T20" i="18"/>
  <c r="O20" i="18"/>
  <c r="AX20" i="18"/>
  <c r="Z20" i="18"/>
  <c r="X20" i="18"/>
  <c r="M20" i="18"/>
  <c r="AC20" i="18"/>
  <c r="AY20" i="18"/>
  <c r="BV20" i="18"/>
  <c r="BM20" i="18"/>
  <c r="AZ20" i="18"/>
  <c r="BQ20" i="18"/>
  <c r="AM20" i="18"/>
  <c r="BD20" i="18"/>
  <c r="BU20" i="18"/>
  <c r="AU20" i="18"/>
  <c r="BL20" i="18"/>
  <c r="BK20" i="18"/>
  <c r="F20" i="18"/>
  <c r="R20" i="18"/>
  <c r="Y20" i="18"/>
  <c r="N20" i="18"/>
  <c r="AW20" i="18"/>
  <c r="W20" i="18"/>
  <c r="G20" i="18"/>
  <c r="AB20" i="18"/>
  <c r="AS20" i="18"/>
  <c r="AL20" i="18"/>
  <c r="AE20" i="18"/>
  <c r="BG20" i="18"/>
  <c r="BP20" i="18"/>
  <c r="AI20" i="18"/>
  <c r="BS20" i="18"/>
  <c r="BT20" i="18"/>
  <c r="AQ20" i="18"/>
  <c r="AP20" i="18"/>
  <c r="L20" i="18"/>
  <c r="K20" i="18"/>
  <c r="AR20" i="18"/>
  <c r="BI20" i="18"/>
  <c r="BR20" i="18"/>
  <c r="AV20" i="18"/>
  <c r="AA20" i="18"/>
  <c r="AK20" i="18"/>
  <c r="BO20" i="18"/>
  <c r="BF20" i="18"/>
  <c r="AO20" i="18"/>
  <c r="BW20" i="18"/>
  <c r="BN20" i="18"/>
  <c r="AH20" i="18"/>
  <c r="Q20" i="18"/>
  <c r="H20" i="18"/>
  <c r="U20" i="18"/>
  <c r="F42" i="16"/>
  <c r="B20" i="18" l="1"/>
  <c r="D20" i="18" s="1"/>
  <c r="Q20" i="19"/>
  <c r="N14" i="20" s="1"/>
  <c r="O33" i="7" s="1"/>
  <c r="L20" i="19"/>
  <c r="I14" i="20" s="1"/>
  <c r="J33" i="7" s="1"/>
  <c r="F20" i="19"/>
  <c r="Y20" i="19"/>
  <c r="V14" i="20" s="1"/>
  <c r="W33" i="7" s="1"/>
  <c r="R20" i="19"/>
  <c r="O14" i="20" s="1"/>
  <c r="P33" i="7" s="1"/>
  <c r="H20" i="19"/>
  <c r="E14" i="20" s="1"/>
  <c r="F33" i="7" s="1"/>
  <c r="I20" i="19"/>
  <c r="F14" i="20" s="1"/>
  <c r="G33" i="7" s="1"/>
  <c r="U20" i="19"/>
  <c r="R14" i="20" s="1"/>
  <c r="S33" i="7" s="1"/>
  <c r="S20" i="19"/>
  <c r="P14" i="20" s="1"/>
  <c r="Q33" i="7" s="1"/>
  <c r="X20" i="19"/>
  <c r="U14" i="20" s="1"/>
  <c r="V33" i="7" s="1"/>
  <c r="N20" i="19"/>
  <c r="K14" i="20" s="1"/>
  <c r="L33" i="7" s="1"/>
  <c r="W20" i="19"/>
  <c r="T14" i="20" s="1"/>
  <c r="U33" i="7" s="1"/>
  <c r="O20" i="19"/>
  <c r="L14" i="20" s="1"/>
  <c r="M33" i="7" s="1"/>
  <c r="M20" i="19"/>
  <c r="J14" i="20" s="1"/>
  <c r="K33" i="7" s="1"/>
  <c r="V20" i="19"/>
  <c r="S14" i="20" s="1"/>
  <c r="T33" i="7" s="1"/>
  <c r="T20" i="19"/>
  <c r="Q14" i="20" s="1"/>
  <c r="R33" i="7" s="1"/>
  <c r="P20" i="19"/>
  <c r="M14" i="20" s="1"/>
  <c r="N33" i="7" s="1"/>
  <c r="Z20" i="19"/>
  <c r="W14" i="20" s="1"/>
  <c r="X33" i="7" s="1"/>
  <c r="AD20" i="19"/>
  <c r="AA14" i="20" s="1"/>
  <c r="AB33" i="7" s="1"/>
  <c r="BG20" i="19"/>
  <c r="BD14" i="20" s="1"/>
  <c r="BE33" i="7" s="1"/>
  <c r="BV20" i="19"/>
  <c r="BS14" i="20" s="1"/>
  <c r="BT33" i="7" s="1"/>
  <c r="AX20" i="19"/>
  <c r="AU14" i="20" s="1"/>
  <c r="AV33" i="7" s="1"/>
  <c r="BM20" i="19"/>
  <c r="BJ14" i="20" s="1"/>
  <c r="BK33" i="7" s="1"/>
  <c r="AK20" i="19"/>
  <c r="AH14" i="20" s="1"/>
  <c r="AI33" i="7" s="1"/>
  <c r="BB20" i="19"/>
  <c r="AY14" i="20" s="1"/>
  <c r="AZ33" i="7" s="1"/>
  <c r="AV20" i="19"/>
  <c r="AS14" i="20" s="1"/>
  <c r="AT33" i="7" s="1"/>
  <c r="AO20" i="19"/>
  <c r="AL14" i="20" s="1"/>
  <c r="AM33" i="7" s="1"/>
  <c r="BF20" i="19"/>
  <c r="BC14" i="20" s="1"/>
  <c r="BD33" i="7" s="1"/>
  <c r="BJ20" i="19"/>
  <c r="BG14" i="20" s="1"/>
  <c r="BH33" i="7" s="1"/>
  <c r="AF20" i="19"/>
  <c r="AC14" i="20" s="1"/>
  <c r="AD33" i="7" s="1"/>
  <c r="K20" i="19"/>
  <c r="H14" i="20" s="1"/>
  <c r="I33" i="7" s="1"/>
  <c r="BE20" i="19"/>
  <c r="BB14" i="20" s="1"/>
  <c r="BC33" i="7" s="1"/>
  <c r="BL20" i="19"/>
  <c r="BI14" i="20" s="1"/>
  <c r="BJ33" i="7" s="1"/>
  <c r="J20" i="19"/>
  <c r="G14" i="20" s="1"/>
  <c r="H33" i="7" s="1"/>
  <c r="BR20" i="19"/>
  <c r="BO14" i="20" s="1"/>
  <c r="BP33" i="7" s="1"/>
  <c r="AJ20" i="19"/>
  <c r="AG14" i="20" s="1"/>
  <c r="AH33" i="7" s="1"/>
  <c r="BQ20" i="19"/>
  <c r="BN14" i="20" s="1"/>
  <c r="BO33" i="7" s="1"/>
  <c r="BD20" i="19"/>
  <c r="BA14" i="20" s="1"/>
  <c r="BB33" i="7" s="1"/>
  <c r="BN20" i="19"/>
  <c r="BK14" i="20" s="1"/>
  <c r="BL33" i="7" s="1"/>
  <c r="AC20" i="19"/>
  <c r="Z14" i="20" s="1"/>
  <c r="AA33" i="7" s="1"/>
  <c r="AT20" i="19"/>
  <c r="AQ14" i="20" s="1"/>
  <c r="AR33" i="7" s="1"/>
  <c r="BW20" i="19"/>
  <c r="BT14" i="20" s="1"/>
  <c r="BU33" i="7" s="1"/>
  <c r="BP20" i="19"/>
  <c r="BM14" i="20" s="1"/>
  <c r="BN33" i="7" s="1"/>
  <c r="AU20" i="19"/>
  <c r="AR14" i="20" s="1"/>
  <c r="AS33" i="7" s="1"/>
  <c r="AE20" i="19"/>
  <c r="AB14" i="20" s="1"/>
  <c r="AC33" i="7" s="1"/>
  <c r="BA20" i="19"/>
  <c r="AX14" i="20" s="1"/>
  <c r="AY33" i="7" s="1"/>
  <c r="AI20" i="19"/>
  <c r="AF14" i="20" s="1"/>
  <c r="AG33" i="7" s="1"/>
  <c r="AZ20" i="19"/>
  <c r="AW14" i="20" s="1"/>
  <c r="AX33" i="7" s="1"/>
  <c r="AM20" i="19"/>
  <c r="AJ14" i="20" s="1"/>
  <c r="AK33" i="7" s="1"/>
  <c r="AB20" i="19"/>
  <c r="Y14" i="20" s="1"/>
  <c r="AS20" i="19"/>
  <c r="AP14" i="20" s="1"/>
  <c r="AQ33" i="7" s="1"/>
  <c r="AW20" i="19"/>
  <c r="AT14" i="20" s="1"/>
  <c r="AU33" i="7" s="1"/>
  <c r="AY20" i="19"/>
  <c r="AV14" i="20" s="1"/>
  <c r="AW33" i="7" s="1"/>
  <c r="BU20" i="19"/>
  <c r="BR14" i="20" s="1"/>
  <c r="BS33" i="7" s="1"/>
  <c r="G20" i="19"/>
  <c r="D14" i="20" s="1"/>
  <c r="E33" i="7" s="1"/>
  <c r="AA20" i="19"/>
  <c r="X14" i="20" s="1"/>
  <c r="BK20" i="19"/>
  <c r="BH14" i="20" s="1"/>
  <c r="BI33" i="7" s="1"/>
  <c r="BC20" i="19"/>
  <c r="AZ14" i="20" s="1"/>
  <c r="BA33" i="7" s="1"/>
  <c r="BI20" i="19"/>
  <c r="BF14" i="20" s="1"/>
  <c r="BG33" i="7" s="1"/>
  <c r="AQ20" i="19"/>
  <c r="AN14" i="20" s="1"/>
  <c r="AO33" i="7" s="1"/>
  <c r="BT20" i="19"/>
  <c r="BQ14" i="20" s="1"/>
  <c r="BR33" i="7" s="1"/>
  <c r="AH20" i="19"/>
  <c r="AE14" i="20" s="1"/>
  <c r="AF33" i="7" s="1"/>
  <c r="AG20" i="19"/>
  <c r="AD14" i="20" s="1"/>
  <c r="AE33" i="7" s="1"/>
  <c r="AN20" i="19"/>
  <c r="AK14" i="20" s="1"/>
  <c r="AL33" i="7" s="1"/>
  <c r="AL20" i="19"/>
  <c r="AI14" i="20" s="1"/>
  <c r="AJ33" i="7" s="1"/>
  <c r="BO20" i="19"/>
  <c r="BL14" i="20" s="1"/>
  <c r="BM33" i="7" s="1"/>
  <c r="AR20" i="19"/>
  <c r="AO14" i="20" s="1"/>
  <c r="AP33" i="7" s="1"/>
  <c r="AP20" i="19"/>
  <c r="AM14" i="20" s="1"/>
  <c r="AN33" i="7" s="1"/>
  <c r="BS20" i="19"/>
  <c r="BP14" i="20" s="1"/>
  <c r="BQ33" i="7" s="1"/>
  <c r="BH20" i="19"/>
  <c r="BE14" i="20" s="1"/>
  <c r="BF33" i="7" s="1"/>
  <c r="B20" i="19" l="1"/>
  <c r="D20" i="19" s="1"/>
  <c r="B14" i="20" s="1"/>
  <c r="Z33" i="7"/>
  <c r="BW33" i="7"/>
  <c r="Y33" i="7"/>
  <c r="C14" i="20"/>
  <c r="D33" i="7" s="1"/>
  <c r="BZ33" i="7" l="1"/>
  <c r="C33" i="7"/>
  <c r="B13" i="24"/>
  <c r="B33" i="7"/>
  <c r="BX33" i="7"/>
  <c r="CA33" i="7"/>
  <c r="Z13" i="24" l="1"/>
  <c r="AD13" i="24"/>
  <c r="AH13" i="24"/>
  <c r="AL13" i="24"/>
  <c r="AP13" i="24"/>
  <c r="AT13" i="24"/>
  <c r="AX13" i="24"/>
  <c r="BB13" i="24"/>
  <c r="BF13" i="24"/>
  <c r="BJ13" i="24"/>
  <c r="BN13" i="24"/>
  <c r="Y13" i="24"/>
  <c r="AE13" i="24"/>
  <c r="AJ13" i="24"/>
  <c r="AO13" i="24"/>
  <c r="AU13" i="24"/>
  <c r="AZ13" i="24"/>
  <c r="BE13" i="24"/>
  <c r="BK13" i="24"/>
  <c r="BP13" i="24"/>
  <c r="BT13" i="24"/>
  <c r="AC13" i="24"/>
  <c r="AK13" i="24"/>
  <c r="AR13" i="24"/>
  <c r="AY13" i="24"/>
  <c r="BG13" i="24"/>
  <c r="BM13" i="24"/>
  <c r="BS13" i="24"/>
  <c r="AA13" i="24"/>
  <c r="AG13" i="24"/>
  <c r="AN13" i="24"/>
  <c r="AV13" i="24"/>
  <c r="BC13" i="24"/>
  <c r="BI13" i="24"/>
  <c r="BQ13" i="24"/>
  <c r="AI13" i="24"/>
  <c r="AW13" i="24"/>
  <c r="BL13" i="24"/>
  <c r="X13" i="24"/>
  <c r="AM13" i="24"/>
  <c r="BA13" i="24"/>
  <c r="BO13" i="24"/>
  <c r="AB13" i="24"/>
  <c r="AQ13" i="24"/>
  <c r="BD13" i="24"/>
  <c r="BR13" i="24"/>
  <c r="AS13" i="24"/>
  <c r="AF13" i="24"/>
  <c r="BH13" i="24"/>
  <c r="H13" i="24"/>
  <c r="J13" i="24"/>
  <c r="S13" i="24"/>
  <c r="O13" i="24"/>
  <c r="Q13" i="24"/>
  <c r="K13" i="24"/>
  <c r="U13" i="24"/>
  <c r="M13" i="24"/>
  <c r="N13" i="24"/>
  <c r="T13" i="24"/>
  <c r="G13" i="24"/>
  <c r="W13" i="24"/>
  <c r="I13" i="24"/>
  <c r="P13" i="24"/>
  <c r="F13" i="24"/>
  <c r="V13" i="24"/>
  <c r="E13" i="24"/>
  <c r="L13" i="24"/>
  <c r="D13" i="24"/>
  <c r="R13" i="24"/>
  <c r="C13" i="24"/>
  <c r="D43" i="16" s="1"/>
  <c r="C21" i="19"/>
  <c r="C21" i="18"/>
  <c r="C21" i="11"/>
  <c r="C21" i="17"/>
  <c r="B43" i="15"/>
  <c r="B43" i="9"/>
  <c r="B43" i="14"/>
  <c r="B43" i="16"/>
  <c r="Q43" i="9" l="1"/>
  <c r="Q43" i="14" s="1"/>
  <c r="Q43" i="15" s="1"/>
  <c r="Q43" i="16" s="1"/>
  <c r="M43" i="9"/>
  <c r="M43" i="14" s="1"/>
  <c r="M43" i="15" s="1"/>
  <c r="M43" i="16" s="1"/>
  <c r="R43" i="9"/>
  <c r="R43" i="14" s="1"/>
  <c r="R43" i="15" s="1"/>
  <c r="R43" i="16" s="1"/>
  <c r="P43" i="9"/>
  <c r="P43" i="14" s="1"/>
  <c r="P43" i="15" s="1"/>
  <c r="P43" i="16" s="1"/>
  <c r="O43" i="9"/>
  <c r="O43" i="14" s="1"/>
  <c r="O43" i="15" s="1"/>
  <c r="O43" i="16" s="1"/>
  <c r="D43" i="14"/>
  <c r="BV13" i="24"/>
  <c r="D43" i="9" s="1"/>
  <c r="BU13" i="24"/>
  <c r="D43" i="15"/>
  <c r="AD43" i="9"/>
  <c r="AD43" i="14" s="1"/>
  <c r="AD43" i="15" s="1"/>
  <c r="AD43" i="16" s="1"/>
  <c r="W43" i="9"/>
  <c r="W43" i="14" s="1"/>
  <c r="W43" i="15" s="1"/>
  <c r="W43" i="16" s="1"/>
  <c r="K43" i="9"/>
  <c r="K43" i="14" s="1"/>
  <c r="K43" i="15" s="1"/>
  <c r="K43" i="16" s="1"/>
  <c r="G43" i="9"/>
  <c r="G43" i="14" s="1"/>
  <c r="G43" i="15" s="1"/>
  <c r="G43" i="16" s="1"/>
  <c r="V43" i="9"/>
  <c r="V43" i="14" s="1"/>
  <c r="V43" i="15" s="1"/>
  <c r="V43" i="16" s="1"/>
  <c r="AN43" i="9"/>
  <c r="AN43" i="14" s="1"/>
  <c r="AN43" i="15" s="1"/>
  <c r="AN43" i="16" s="1"/>
  <c r="AC43" i="9"/>
  <c r="AC43" i="14" s="1"/>
  <c r="AC43" i="15" s="1"/>
  <c r="AC43" i="16" s="1"/>
  <c r="X43" i="9"/>
  <c r="X43" i="14" s="1"/>
  <c r="X43" i="15" s="1"/>
  <c r="X43" i="16" s="1"/>
  <c r="T43" i="9"/>
  <c r="T43" i="14" s="1"/>
  <c r="T43" i="15" s="1"/>
  <c r="T43" i="16" s="1"/>
  <c r="AE43" i="9"/>
  <c r="AE43" i="14" s="1"/>
  <c r="AE43" i="15" s="1"/>
  <c r="AE43" i="16" s="1"/>
  <c r="AL43" i="9"/>
  <c r="AL43" i="14" s="1"/>
  <c r="AL43" i="15" s="1"/>
  <c r="AL43" i="16" s="1"/>
  <c r="AI43" i="9"/>
  <c r="AI43" i="14" s="1"/>
  <c r="AI43" i="15" s="1"/>
  <c r="AI43" i="16" s="1"/>
  <c r="AG43" i="9"/>
  <c r="AG43" i="14" s="1"/>
  <c r="AG43" i="15" s="1"/>
  <c r="AG43" i="16" s="1"/>
  <c r="AB43" i="9"/>
  <c r="AB43" i="14" s="1"/>
  <c r="AB43" i="15" s="1"/>
  <c r="AB43" i="16" s="1"/>
  <c r="AQ43" i="9"/>
  <c r="AQ43" i="14" s="1"/>
  <c r="AQ43" i="15" s="1"/>
  <c r="AQ43" i="16" s="1"/>
  <c r="L43" i="9"/>
  <c r="L43" i="14" s="1"/>
  <c r="L43" i="15" s="1"/>
  <c r="L43" i="16" s="1"/>
  <c r="Y43" i="9"/>
  <c r="Y43" i="14" s="1"/>
  <c r="Y43" i="15" s="1"/>
  <c r="Y43" i="16" s="1"/>
  <c r="Z43" i="9"/>
  <c r="Z43" i="14" s="1"/>
  <c r="Z43" i="15" s="1"/>
  <c r="Z43" i="16" s="1"/>
  <c r="AA43" i="9"/>
  <c r="AA43" i="14" s="1"/>
  <c r="AA43" i="15" s="1"/>
  <c r="AA43" i="16" s="1"/>
  <c r="AP43" i="9"/>
  <c r="AP43" i="14" s="1"/>
  <c r="AP43" i="15" s="1"/>
  <c r="AP43" i="16" s="1"/>
  <c r="AJ43" i="9"/>
  <c r="AJ43" i="14" s="1"/>
  <c r="AJ43" i="15" s="1"/>
  <c r="AJ43" i="16" s="1"/>
  <c r="I43" i="9"/>
  <c r="I43" i="14" s="1"/>
  <c r="I43" i="15" s="1"/>
  <c r="I43" i="16" s="1"/>
  <c r="H43" i="9"/>
  <c r="H43" i="14" s="1"/>
  <c r="H43" i="15" s="1"/>
  <c r="H43" i="16" s="1"/>
  <c r="AO43" i="9"/>
  <c r="AO43" i="14" s="1"/>
  <c r="AO43" i="15" s="1"/>
  <c r="AO43" i="16" s="1"/>
  <c r="AK43" i="9"/>
  <c r="AK43" i="14" s="1"/>
  <c r="AK43" i="15" s="1"/>
  <c r="AK43" i="16" s="1"/>
  <c r="F43" i="9"/>
  <c r="AR43" i="9"/>
  <c r="AR43" i="14" s="1"/>
  <c r="AR43" i="15" s="1"/>
  <c r="AR43" i="16" s="1"/>
  <c r="U43" i="9"/>
  <c r="U43" i="14" s="1"/>
  <c r="U43" i="15" s="1"/>
  <c r="U43" i="16" s="1"/>
  <c r="AH43" i="9"/>
  <c r="AH43" i="14" s="1"/>
  <c r="AH43" i="15" s="1"/>
  <c r="AH43" i="16" s="1"/>
  <c r="BV21" i="11" l="1"/>
  <c r="BS21" i="11"/>
  <c r="BH21" i="11"/>
  <c r="AP21" i="11"/>
  <c r="AU21" i="11"/>
  <c r="BL21" i="11"/>
  <c r="AT21" i="11"/>
  <c r="AJ21" i="11"/>
  <c r="BE21" i="11"/>
  <c r="AM21" i="11"/>
  <c r="BD21" i="11"/>
  <c r="AL21" i="11"/>
  <c r="F21" i="11"/>
  <c r="H21" i="11"/>
  <c r="X21" i="11"/>
  <c r="S21" i="11"/>
  <c r="O21" i="11"/>
  <c r="P21" i="11"/>
  <c r="J21" i="11"/>
  <c r="Z21" i="11"/>
  <c r="W21" i="11"/>
  <c r="AE21" i="11"/>
  <c r="AI21" i="11"/>
  <c r="M21" i="11"/>
  <c r="BW21" i="11"/>
  <c r="BR21" i="11"/>
  <c r="AG21" i="11"/>
  <c r="BF21" i="11"/>
  <c r="AQ21" i="11"/>
  <c r="AK21" i="11"/>
  <c r="BJ21" i="11"/>
  <c r="AZ21" i="11"/>
  <c r="AH21" i="11"/>
  <c r="BG21" i="11"/>
  <c r="AC21" i="11"/>
  <c r="BB21" i="11"/>
  <c r="I21" i="11"/>
  <c r="V21" i="11"/>
  <c r="AX21" i="11"/>
  <c r="G21" i="11"/>
  <c r="L21" i="11"/>
  <c r="N21" i="11"/>
  <c r="BU21" i="11"/>
  <c r="AB21" i="11"/>
  <c r="AW21" i="11"/>
  <c r="AY21" i="11"/>
  <c r="AF21" i="11"/>
  <c r="BA21" i="11"/>
  <c r="BO21" i="11"/>
  <c r="BP21" i="11"/>
  <c r="AS21" i="11"/>
  <c r="Y21" i="11"/>
  <c r="U21" i="11"/>
  <c r="BT21" i="11"/>
  <c r="BQ21" i="11"/>
  <c r="AR21" i="11"/>
  <c r="BM21" i="11"/>
  <c r="AA21" i="11"/>
  <c r="AV21" i="11"/>
  <c r="AD21" i="11"/>
  <c r="BK21" i="11"/>
  <c r="AO21" i="11"/>
  <c r="BN21" i="11"/>
  <c r="AN21" i="11"/>
  <c r="BI21" i="11"/>
  <c r="BC21" i="11"/>
  <c r="K21" i="11"/>
  <c r="R21" i="11"/>
  <c r="T21" i="11"/>
  <c r="Q21" i="11"/>
  <c r="F43" i="14"/>
  <c r="B21" i="11" l="1"/>
  <c r="D21" i="11" s="1"/>
  <c r="BA21" i="17"/>
  <c r="BW21" i="17"/>
  <c r="BP21" i="17"/>
  <c r="BI21" i="17"/>
  <c r="BJ21" i="17"/>
  <c r="BK21" i="17"/>
  <c r="AY21" i="17"/>
  <c r="AN21" i="17"/>
  <c r="AQ21" i="17"/>
  <c r="AR21" i="17"/>
  <c r="AB21" i="17"/>
  <c r="AI21" i="17"/>
  <c r="T21" i="17"/>
  <c r="F21" i="17"/>
  <c r="Z21" i="17"/>
  <c r="Q21" i="17"/>
  <c r="P21" i="17"/>
  <c r="V21" i="17"/>
  <c r="BC21" i="17"/>
  <c r="BH21" i="17"/>
  <c r="BN21" i="17"/>
  <c r="BB21" i="17"/>
  <c r="AO21" i="17"/>
  <c r="AE21" i="17"/>
  <c r="AU21" i="17"/>
  <c r="AA21" i="17"/>
  <c r="AJ21" i="17"/>
  <c r="N21" i="17"/>
  <c r="L21" i="17"/>
  <c r="BQ21" i="17"/>
  <c r="BE21" i="17"/>
  <c r="AX21" i="17"/>
  <c r="AV21" i="17"/>
  <c r="BS21" i="17"/>
  <c r="BU21" i="17"/>
  <c r="BD21" i="17"/>
  <c r="BF21" i="17"/>
  <c r="AW21" i="17"/>
  <c r="BO21" i="17"/>
  <c r="AP21" i="17"/>
  <c r="AK21" i="17"/>
  <c r="AD21" i="17"/>
  <c r="AC21" i="17"/>
  <c r="AL21" i="17"/>
  <c r="AF21" i="17"/>
  <c r="S21" i="17"/>
  <c r="K21" i="17"/>
  <c r="J21" i="17"/>
  <c r="Y21" i="17"/>
  <c r="M21" i="17"/>
  <c r="BL21" i="17"/>
  <c r="BV21" i="17"/>
  <c r="AZ21" i="17"/>
  <c r="BT21" i="17"/>
  <c r="BG21" i="17"/>
  <c r="BM21" i="17"/>
  <c r="BR21" i="17"/>
  <c r="AM21" i="17"/>
  <c r="AS21" i="17"/>
  <c r="AT21" i="17"/>
  <c r="AH21" i="17"/>
  <c r="AG21" i="17"/>
  <c r="H21" i="17"/>
  <c r="G21" i="17"/>
  <c r="O21" i="17"/>
  <c r="X21" i="17"/>
  <c r="R21" i="17"/>
  <c r="W21" i="17"/>
  <c r="I21" i="17"/>
  <c r="U21" i="17"/>
  <c r="F43" i="15"/>
  <c r="B21" i="17" l="1"/>
  <c r="D21" i="17" s="1"/>
  <c r="AQ21" i="18"/>
  <c r="AH21" i="18"/>
  <c r="AL21" i="18"/>
  <c r="AE21" i="18"/>
  <c r="BD21" i="18"/>
  <c r="BS21" i="18"/>
  <c r="AI21" i="18"/>
  <c r="BH21" i="18"/>
  <c r="BW21" i="18"/>
  <c r="AM21" i="18"/>
  <c r="BL21" i="18"/>
  <c r="AD21" i="18"/>
  <c r="Y21" i="18"/>
  <c r="F21" i="18"/>
  <c r="N21" i="18"/>
  <c r="J21" i="18"/>
  <c r="X21" i="18"/>
  <c r="O21" i="18"/>
  <c r="M21" i="18"/>
  <c r="W21" i="18"/>
  <c r="R21" i="18"/>
  <c r="AG21" i="18"/>
  <c r="G21" i="18"/>
  <c r="BG21" i="18"/>
  <c r="BN21" i="18"/>
  <c r="BP21" i="18"/>
  <c r="AU21" i="18"/>
  <c r="AP21" i="18"/>
  <c r="AT21" i="18"/>
  <c r="AY21" i="18"/>
  <c r="AX21" i="18"/>
  <c r="BB21" i="18"/>
  <c r="BC21" i="18"/>
  <c r="BF21" i="18"/>
  <c r="BJ21" i="18"/>
  <c r="U21" i="18"/>
  <c r="L21" i="18"/>
  <c r="V21" i="18"/>
  <c r="Z21" i="18"/>
  <c r="AJ21" i="18"/>
  <c r="AK21" i="18"/>
  <c r="BM21" i="18"/>
  <c r="BK21" i="18"/>
  <c r="BR21" i="18"/>
  <c r="BT21" i="18"/>
  <c r="AB21" i="18"/>
  <c r="BV21" i="18"/>
  <c r="BE21" i="18"/>
  <c r="AF21" i="18"/>
  <c r="AC21" i="18"/>
  <c r="H21" i="18"/>
  <c r="T21" i="18"/>
  <c r="AA21" i="18"/>
  <c r="AZ21" i="18"/>
  <c r="BO21" i="18"/>
  <c r="BU21" i="18"/>
  <c r="AN21" i="18"/>
  <c r="AS21" i="18"/>
  <c r="AO21" i="18"/>
  <c r="AR21" i="18"/>
  <c r="BA21" i="18"/>
  <c r="BQ21" i="18"/>
  <c r="AV21" i="18"/>
  <c r="BI21" i="18"/>
  <c r="AW21" i="18"/>
  <c r="S21" i="18"/>
  <c r="K21" i="18"/>
  <c r="P21" i="18"/>
  <c r="I21" i="18"/>
  <c r="Q21" i="18"/>
  <c r="F43" i="16"/>
  <c r="B21" i="18" l="1"/>
  <c r="D21" i="18" s="1"/>
  <c r="AR21" i="19"/>
  <c r="AO15" i="20" s="1"/>
  <c r="AP34" i="7" s="1"/>
  <c r="AY21" i="19"/>
  <c r="AV15" i="20" s="1"/>
  <c r="AW34" i="7" s="1"/>
  <c r="BA21" i="19"/>
  <c r="AX15" i="20" s="1"/>
  <c r="AY34" i="7" s="1"/>
  <c r="AF21" i="19"/>
  <c r="AC15" i="20" s="1"/>
  <c r="AD34" i="7" s="1"/>
  <c r="AC21" i="19"/>
  <c r="Z15" i="20" s="1"/>
  <c r="AA34" i="7" s="1"/>
  <c r="AG21" i="19"/>
  <c r="AD15" i="20" s="1"/>
  <c r="AE34" i="7" s="1"/>
  <c r="AJ21" i="19"/>
  <c r="AG15" i="20" s="1"/>
  <c r="AH34" i="7" s="1"/>
  <c r="AK21" i="19"/>
  <c r="AH15" i="20" s="1"/>
  <c r="AI34" i="7" s="1"/>
  <c r="AO21" i="19"/>
  <c r="AL15" i="20" s="1"/>
  <c r="AM34" i="7" s="1"/>
  <c r="AN21" i="19"/>
  <c r="AK15" i="20" s="1"/>
  <c r="AL34" i="7" s="1"/>
  <c r="AS21" i="19"/>
  <c r="AP15" i="20" s="1"/>
  <c r="AQ34" i="7" s="1"/>
  <c r="AV21" i="19"/>
  <c r="AS15" i="20" s="1"/>
  <c r="AT34" i="7" s="1"/>
  <c r="P21" i="19"/>
  <c r="M15" i="20" s="1"/>
  <c r="N34" i="7" s="1"/>
  <c r="L21" i="19"/>
  <c r="I15" i="20" s="1"/>
  <c r="J34" i="7" s="1"/>
  <c r="T21" i="19"/>
  <c r="Q15" i="20" s="1"/>
  <c r="R34" i="7" s="1"/>
  <c r="Q21" i="19"/>
  <c r="N15" i="20" s="1"/>
  <c r="O34" i="7" s="1"/>
  <c r="Y21" i="19"/>
  <c r="V15" i="20" s="1"/>
  <c r="W34" i="7" s="1"/>
  <c r="G21" i="19"/>
  <c r="D15" i="20" s="1"/>
  <c r="E34" i="7" s="1"/>
  <c r="BO21" i="19"/>
  <c r="BL15" i="20" s="1"/>
  <c r="BM34" i="7" s="1"/>
  <c r="V21" i="19"/>
  <c r="S15" i="20" s="1"/>
  <c r="T34" i="7" s="1"/>
  <c r="W21" i="19"/>
  <c r="T15" i="20" s="1"/>
  <c r="U34" i="7" s="1"/>
  <c r="S21" i="19"/>
  <c r="P15" i="20" s="1"/>
  <c r="Q34" i="7" s="1"/>
  <c r="AA21" i="19"/>
  <c r="X15" i="20" s="1"/>
  <c r="BC21" i="19"/>
  <c r="AZ15" i="20" s="1"/>
  <c r="BA34" i="7" s="1"/>
  <c r="AI21" i="19"/>
  <c r="AF15" i="20" s="1"/>
  <c r="AG34" i="7" s="1"/>
  <c r="J21" i="19"/>
  <c r="G15" i="20" s="1"/>
  <c r="H34" i="7" s="1"/>
  <c r="Z21" i="19"/>
  <c r="W15" i="20" s="1"/>
  <c r="X34" i="7" s="1"/>
  <c r="AP21" i="19"/>
  <c r="AM15" i="20" s="1"/>
  <c r="AN34" i="7" s="1"/>
  <c r="BT21" i="19"/>
  <c r="BQ15" i="20" s="1"/>
  <c r="BR34" i="7" s="1"/>
  <c r="BW21" i="19"/>
  <c r="BT15" i="20" s="1"/>
  <c r="BU34" i="7" s="1"/>
  <c r="AD21" i="19"/>
  <c r="AA15" i="20" s="1"/>
  <c r="AB34" i="7" s="1"/>
  <c r="BD21" i="19"/>
  <c r="BA15" i="20" s="1"/>
  <c r="BB34" i="7" s="1"/>
  <c r="BG21" i="19"/>
  <c r="BD15" i="20" s="1"/>
  <c r="BE34" i="7" s="1"/>
  <c r="AH21" i="19"/>
  <c r="AE15" i="20" s="1"/>
  <c r="AF34" i="7" s="1"/>
  <c r="BI21" i="19"/>
  <c r="BF15" i="20" s="1"/>
  <c r="BG34" i="7" s="1"/>
  <c r="BL21" i="19"/>
  <c r="BI15" i="20" s="1"/>
  <c r="BJ34" i="7" s="1"/>
  <c r="AL21" i="19"/>
  <c r="AI15" i="20" s="1"/>
  <c r="AJ34" i="7" s="1"/>
  <c r="BQ21" i="19"/>
  <c r="BN15" i="20" s="1"/>
  <c r="BO34" i="7" s="1"/>
  <c r="K21" i="19"/>
  <c r="H15" i="20" s="1"/>
  <c r="I34" i="7" s="1"/>
  <c r="N21" i="19"/>
  <c r="K15" i="20" s="1"/>
  <c r="L34" i="7" s="1"/>
  <c r="AX21" i="19"/>
  <c r="AU15" i="20" s="1"/>
  <c r="AV34" i="7" s="1"/>
  <c r="AU21" i="19"/>
  <c r="AR15" i="20" s="1"/>
  <c r="AS34" i="7" s="1"/>
  <c r="H21" i="19"/>
  <c r="E15" i="20" s="1"/>
  <c r="F34" i="7" s="1"/>
  <c r="M21" i="19"/>
  <c r="J15" i="20" s="1"/>
  <c r="K34" i="7" s="1"/>
  <c r="BF21" i="19"/>
  <c r="BC15" i="20" s="1"/>
  <c r="BD34" i="7" s="1"/>
  <c r="AZ21" i="19"/>
  <c r="AW15" i="20" s="1"/>
  <c r="AX34" i="7" s="1"/>
  <c r="BH21" i="19"/>
  <c r="BE15" i="20" s="1"/>
  <c r="BF34" i="7" s="1"/>
  <c r="AT21" i="19"/>
  <c r="AQ15" i="20" s="1"/>
  <c r="AR34" i="7" s="1"/>
  <c r="AE21" i="19"/>
  <c r="AB15" i="20" s="1"/>
  <c r="AC34" i="7" s="1"/>
  <c r="AM21" i="19"/>
  <c r="AJ15" i="20" s="1"/>
  <c r="AK34" i="7" s="1"/>
  <c r="BB21" i="19"/>
  <c r="AY15" i="20" s="1"/>
  <c r="AZ34" i="7" s="1"/>
  <c r="I21" i="19"/>
  <c r="F15" i="20" s="1"/>
  <c r="G34" i="7" s="1"/>
  <c r="F21" i="19"/>
  <c r="AB21" i="19"/>
  <c r="Y15" i="20" s="1"/>
  <c r="BV21" i="19"/>
  <c r="BS15" i="20" s="1"/>
  <c r="BT34" i="7" s="1"/>
  <c r="BU21" i="19"/>
  <c r="BR15" i="20" s="1"/>
  <c r="BS34" i="7" s="1"/>
  <c r="BS21" i="19"/>
  <c r="BP15" i="20" s="1"/>
  <c r="BQ34" i="7" s="1"/>
  <c r="BJ21" i="19"/>
  <c r="BG15" i="20" s="1"/>
  <c r="BH34" i="7" s="1"/>
  <c r="BE21" i="19"/>
  <c r="BB15" i="20" s="1"/>
  <c r="BC34" i="7" s="1"/>
  <c r="AQ21" i="19"/>
  <c r="AN15" i="20" s="1"/>
  <c r="AO34" i="7" s="1"/>
  <c r="BN21" i="19"/>
  <c r="BK15" i="20" s="1"/>
  <c r="BL34" i="7" s="1"/>
  <c r="BK21" i="19"/>
  <c r="BH15" i="20" s="1"/>
  <c r="BI34" i="7" s="1"/>
  <c r="BM21" i="19"/>
  <c r="BJ15" i="20" s="1"/>
  <c r="BK34" i="7" s="1"/>
  <c r="BR21" i="19"/>
  <c r="BO15" i="20" s="1"/>
  <c r="BP34" i="7" s="1"/>
  <c r="BP21" i="19"/>
  <c r="BM15" i="20" s="1"/>
  <c r="BN34" i="7" s="1"/>
  <c r="AW21" i="19"/>
  <c r="AT15" i="20" s="1"/>
  <c r="AU34" i="7" s="1"/>
  <c r="X21" i="19"/>
  <c r="U15" i="20" s="1"/>
  <c r="V34" i="7" s="1"/>
  <c r="O21" i="19"/>
  <c r="L15" i="20" s="1"/>
  <c r="M34" i="7" s="1"/>
  <c r="R21" i="19"/>
  <c r="O15" i="20" s="1"/>
  <c r="P34" i="7" s="1"/>
  <c r="U21" i="19"/>
  <c r="R15" i="20" s="1"/>
  <c r="S34" i="7" s="1"/>
  <c r="C15" i="20" l="1"/>
  <c r="D34" i="7" s="1"/>
  <c r="B21" i="19"/>
  <c r="D21" i="19" s="1"/>
  <c r="B15" i="20" s="1"/>
  <c r="Y34" i="7"/>
  <c r="BW34" i="7"/>
  <c r="Z34" i="7"/>
  <c r="BZ34" i="7" l="1"/>
  <c r="C22" i="18" s="1"/>
  <c r="CA34" i="7"/>
  <c r="C34" i="7"/>
  <c r="U14" i="24" s="1"/>
  <c r="BX34" i="7"/>
  <c r="B14" i="24"/>
  <c r="B34" i="7"/>
  <c r="C22" i="11" l="1"/>
  <c r="C22" i="19"/>
  <c r="C22" i="17"/>
  <c r="BT14" i="24"/>
  <c r="AK14" i="24"/>
  <c r="AR14" i="24"/>
  <c r="BO14" i="24"/>
  <c r="BB14" i="24"/>
  <c r="N14" i="24"/>
  <c r="AJ14" i="24"/>
  <c r="D14" i="24"/>
  <c r="BI14" i="24"/>
  <c r="AE14" i="24"/>
  <c r="AX14" i="24"/>
  <c r="M14" i="24"/>
  <c r="K14" i="24"/>
  <c r="C14" i="24"/>
  <c r="D44" i="15" s="1"/>
  <c r="BL14" i="24"/>
  <c r="AC14" i="24"/>
  <c r="BE14" i="24"/>
  <c r="BM14" i="24"/>
  <c r="BR14" i="24"/>
  <c r="AL14" i="24"/>
  <c r="E14" i="24"/>
  <c r="F14" i="24"/>
  <c r="Q14" i="24"/>
  <c r="P14" i="24"/>
  <c r="X14" i="24"/>
  <c r="AA14" i="24"/>
  <c r="AM14" i="24"/>
  <c r="R14" i="24"/>
  <c r="S14" i="24"/>
  <c r="BD14" i="24"/>
  <c r="BA14" i="24"/>
  <c r="BQ14" i="24"/>
  <c r="AZ14" i="24"/>
  <c r="BH14" i="24"/>
  <c r="BN14" i="24"/>
  <c r="AH14" i="24"/>
  <c r="G14" i="24"/>
  <c r="O14" i="24"/>
  <c r="AQ14" i="24"/>
  <c r="AY14" i="24"/>
  <c r="BG14" i="24"/>
  <c r="BP14" i="24"/>
  <c r="AU14" i="24"/>
  <c r="Y14" i="24"/>
  <c r="BC14" i="24"/>
  <c r="AG14" i="24"/>
  <c r="BJ14" i="24"/>
  <c r="AT14" i="24"/>
  <c r="AD14" i="24"/>
  <c r="I14" i="24"/>
  <c r="V14" i="24"/>
  <c r="L14" i="24"/>
  <c r="W14" i="24"/>
  <c r="AI14" i="24"/>
  <c r="AS14" i="24"/>
  <c r="AF14" i="24"/>
  <c r="AN14" i="24"/>
  <c r="AV14" i="24"/>
  <c r="BK14" i="24"/>
  <c r="AO14" i="24"/>
  <c r="BS14" i="24"/>
  <c r="AW14" i="24"/>
  <c r="AB14" i="24"/>
  <c r="BF14" i="24"/>
  <c r="AP14" i="24"/>
  <c r="Z14" i="24"/>
  <c r="T14" i="24"/>
  <c r="H14" i="24"/>
  <c r="J14" i="24"/>
  <c r="B44" i="14"/>
  <c r="B44" i="16"/>
  <c r="B44" i="15"/>
  <c r="B44" i="9"/>
  <c r="R44" i="9" l="1"/>
  <c r="R44" i="14" s="1"/>
  <c r="R44" i="15" s="1"/>
  <c r="R44" i="16" s="1"/>
  <c r="Q44" i="9"/>
  <c r="Q44" i="14" s="1"/>
  <c r="Q44" i="15" s="1"/>
  <c r="Q44" i="16" s="1"/>
  <c r="M44" i="9"/>
  <c r="M44" i="14" s="1"/>
  <c r="M44" i="15" s="1"/>
  <c r="M44" i="16" s="1"/>
  <c r="P44" i="9"/>
  <c r="P44" i="14" s="1"/>
  <c r="P44" i="15" s="1"/>
  <c r="P44" i="16" s="1"/>
  <c r="O44" i="9"/>
  <c r="O44" i="14" s="1"/>
  <c r="O44" i="15" s="1"/>
  <c r="O44" i="16" s="1"/>
  <c r="D44" i="14"/>
  <c r="D44" i="16"/>
  <c r="BU14" i="24"/>
  <c r="BV14" i="24"/>
  <c r="D44" i="9" s="1"/>
  <c r="I44" i="9"/>
  <c r="I44" i="14" s="1"/>
  <c r="I44" i="15" s="1"/>
  <c r="I44" i="16" s="1"/>
  <c r="V44" i="9"/>
  <c r="V44" i="14" s="1"/>
  <c r="V44" i="15" s="1"/>
  <c r="V44" i="16" s="1"/>
  <c r="H44" i="9"/>
  <c r="H44" i="14" s="1"/>
  <c r="H44" i="15" s="1"/>
  <c r="H44" i="16" s="1"/>
  <c r="F44" i="9"/>
  <c r="F44" i="14" s="1"/>
  <c r="AD44" i="9"/>
  <c r="AD44" i="14" s="1"/>
  <c r="AD44" i="15" s="1"/>
  <c r="AD44" i="16" s="1"/>
  <c r="G44" i="9"/>
  <c r="G44" i="14" s="1"/>
  <c r="G44" i="15" s="1"/>
  <c r="G44" i="16" s="1"/>
  <c r="AP44" i="9"/>
  <c r="AP44" i="14" s="1"/>
  <c r="AP44" i="15" s="1"/>
  <c r="AP44" i="16" s="1"/>
  <c r="Z44" i="9"/>
  <c r="Z44" i="14" s="1"/>
  <c r="Z44" i="15" s="1"/>
  <c r="Z44" i="16" s="1"/>
  <c r="U44" i="9"/>
  <c r="U44" i="14" s="1"/>
  <c r="U44" i="15" s="1"/>
  <c r="U44" i="16" s="1"/>
  <c r="AQ44" i="9"/>
  <c r="AQ44" i="14" s="1"/>
  <c r="AQ44" i="15" s="1"/>
  <c r="AQ44" i="16" s="1"/>
  <c r="L44" i="9"/>
  <c r="L44" i="14" s="1"/>
  <c r="L44" i="15" s="1"/>
  <c r="L44" i="16" s="1"/>
  <c r="AH44" i="9"/>
  <c r="AH44" i="14" s="1"/>
  <c r="AH44" i="15" s="1"/>
  <c r="AH44" i="16" s="1"/>
  <c r="AI44" i="9"/>
  <c r="AI44" i="14" s="1"/>
  <c r="AI44" i="15" s="1"/>
  <c r="AI44" i="16" s="1"/>
  <c r="T44" i="9"/>
  <c r="T44" i="14" s="1"/>
  <c r="T44" i="15" s="1"/>
  <c r="T44" i="16" s="1"/>
  <c r="W44" i="9"/>
  <c r="W44" i="14" s="1"/>
  <c r="W44" i="15" s="1"/>
  <c r="W44" i="16" s="1"/>
  <c r="AK44" i="9"/>
  <c r="AK44" i="14" s="1"/>
  <c r="AK44" i="15" s="1"/>
  <c r="AK44" i="16" s="1"/>
  <c r="Y44" i="9"/>
  <c r="Y44" i="14" s="1"/>
  <c r="Y44" i="15" s="1"/>
  <c r="Y44" i="16" s="1"/>
  <c r="AN44" i="9"/>
  <c r="AN44" i="14" s="1"/>
  <c r="AN44" i="15" s="1"/>
  <c r="AN44" i="16" s="1"/>
  <c r="K44" i="9"/>
  <c r="K44" i="14" s="1"/>
  <c r="K44" i="15" s="1"/>
  <c r="K44" i="16" s="1"/>
  <c r="AJ44" i="9"/>
  <c r="AJ44" i="14" s="1"/>
  <c r="AJ44" i="15" s="1"/>
  <c r="AJ44" i="16" s="1"/>
  <c r="AB44" i="9"/>
  <c r="AB44" i="14" s="1"/>
  <c r="AB44" i="15" s="1"/>
  <c r="AB44" i="16" s="1"/>
  <c r="AO44" i="9"/>
  <c r="AO44" i="14" s="1"/>
  <c r="AO44" i="15" s="1"/>
  <c r="AO44" i="16" s="1"/>
  <c r="X44" i="9"/>
  <c r="X44" i="14" s="1"/>
  <c r="X44" i="15" s="1"/>
  <c r="X44" i="16" s="1"/>
  <c r="AR44" i="9"/>
  <c r="AR44" i="14" s="1"/>
  <c r="AR44" i="15" s="1"/>
  <c r="AR44" i="16" s="1"/>
  <c r="AG44" i="9"/>
  <c r="AG44" i="14" s="1"/>
  <c r="AG44" i="15" s="1"/>
  <c r="AG44" i="16" s="1"/>
  <c r="AE44" i="9"/>
  <c r="AE44" i="14" s="1"/>
  <c r="AE44" i="15" s="1"/>
  <c r="AE44" i="16" s="1"/>
  <c r="AC44" i="9"/>
  <c r="AC44" i="14" s="1"/>
  <c r="AC44" i="15" s="1"/>
  <c r="AC44" i="16" s="1"/>
  <c r="AL44" i="9"/>
  <c r="AL44" i="14" s="1"/>
  <c r="AL44" i="15" s="1"/>
  <c r="AL44" i="16" s="1"/>
  <c r="AA44" i="9"/>
  <c r="AA44" i="14" s="1"/>
  <c r="AA44" i="15" s="1"/>
  <c r="AA44" i="16" s="1"/>
  <c r="AD22" i="11" l="1"/>
  <c r="BR22" i="11"/>
  <c r="BQ22" i="11"/>
  <c r="AU22" i="11"/>
  <c r="AJ22" i="11"/>
  <c r="BE22" i="11"/>
  <c r="BL22" i="11"/>
  <c r="AL22" i="11"/>
  <c r="BI22" i="11"/>
  <c r="AR22" i="11"/>
  <c r="AO22" i="11"/>
  <c r="BD22" i="11"/>
  <c r="I22" i="11"/>
  <c r="K22" i="11"/>
  <c r="Q22" i="11"/>
  <c r="Y22" i="11"/>
  <c r="V22" i="11"/>
  <c r="N22" i="11"/>
  <c r="T22" i="11"/>
  <c r="X22" i="11"/>
  <c r="AE22" i="11"/>
  <c r="S22" i="11"/>
  <c r="Z22" i="11"/>
  <c r="BW22" i="11"/>
  <c r="BF22" i="11"/>
  <c r="BG22" i="11"/>
  <c r="AA22" i="11"/>
  <c r="BN22" i="11"/>
  <c r="AV22" i="11"/>
  <c r="BK22" i="11"/>
  <c r="AC22" i="11"/>
  <c r="AB22" i="11"/>
  <c r="BC22" i="11"/>
  <c r="AN22" i="11"/>
  <c r="F22" i="11"/>
  <c r="U22" i="11"/>
  <c r="J22" i="11"/>
  <c r="O22" i="11"/>
  <c r="W22" i="11"/>
  <c r="M22" i="11"/>
  <c r="BV22" i="11"/>
  <c r="BU22" i="11"/>
  <c r="BJ22" i="11"/>
  <c r="BP22" i="11"/>
  <c r="AP22" i="11"/>
  <c r="AM22" i="11"/>
  <c r="AF22" i="11"/>
  <c r="AQ22" i="11"/>
  <c r="AS22" i="11"/>
  <c r="AX22" i="11"/>
  <c r="AI22" i="11"/>
  <c r="BM22" i="11"/>
  <c r="R22" i="11"/>
  <c r="L22" i="11"/>
  <c r="BT22" i="11"/>
  <c r="BS22" i="11"/>
  <c r="AG22" i="11"/>
  <c r="AZ22" i="11"/>
  <c r="AY22" i="11"/>
  <c r="BA22" i="11"/>
  <c r="BB22" i="11"/>
  <c r="AW22" i="11"/>
  <c r="BH22" i="11"/>
  <c r="AH22" i="11"/>
  <c r="BO22" i="11"/>
  <c r="AK22" i="11"/>
  <c r="AT22" i="11"/>
  <c r="H22" i="11"/>
  <c r="G22" i="11"/>
  <c r="P22" i="11"/>
  <c r="AO22" i="17"/>
  <c r="AW22" i="17"/>
  <c r="AL22" i="17"/>
  <c r="H22" i="17"/>
  <c r="AM22" i="17"/>
  <c r="F22" i="17"/>
  <c r="BE22" i="17"/>
  <c r="J22" i="17"/>
  <c r="AK22" i="17"/>
  <c r="BN22" i="17"/>
  <c r="AB22" i="17"/>
  <c r="N22" i="17"/>
  <c r="S22" i="17"/>
  <c r="BL22" i="17"/>
  <c r="R22" i="17"/>
  <c r="AF22" i="17"/>
  <c r="L22" i="17"/>
  <c r="BK22" i="17"/>
  <c r="P22" i="17"/>
  <c r="AN22" i="17"/>
  <c r="AI22" i="17"/>
  <c r="BF22" i="17"/>
  <c r="G22" i="17"/>
  <c r="Q22" i="17"/>
  <c r="AR22" i="17"/>
  <c r="BW22" i="17"/>
  <c r="BM22" i="17"/>
  <c r="BT22" i="17"/>
  <c r="AG22" i="17"/>
  <c r="BS22" i="17"/>
  <c r="AQ22" i="17"/>
  <c r="I22" i="17"/>
  <c r="BP22" i="17"/>
  <c r="M22" i="17"/>
  <c r="BO22" i="17"/>
  <c r="AT22" i="17"/>
  <c r="BI22" i="17"/>
  <c r="AC22" i="17"/>
  <c r="BD22" i="17"/>
  <c r="W22" i="17"/>
  <c r="AS22" i="17"/>
  <c r="BG22" i="17"/>
  <c r="O22" i="17"/>
  <c r="BR22" i="17"/>
  <c r="Z22" i="17"/>
  <c r="BC22" i="17"/>
  <c r="AA22" i="17"/>
  <c r="AJ22" i="17"/>
  <c r="Y22" i="17"/>
  <c r="X22" i="17"/>
  <c r="AH22" i="17"/>
  <c r="BV22" i="17"/>
  <c r="AD22" i="17"/>
  <c r="BA22" i="17"/>
  <c r="BU22" i="17"/>
  <c r="T22" i="17"/>
  <c r="BB22" i="17"/>
  <c r="AU22" i="17"/>
  <c r="K22" i="17"/>
  <c r="AX22" i="17"/>
  <c r="BH22" i="17"/>
  <c r="AV22" i="17"/>
  <c r="BJ22" i="17"/>
  <c r="U22" i="17"/>
  <c r="AE22" i="17"/>
  <c r="AZ22" i="17"/>
  <c r="BQ22" i="17"/>
  <c r="V22" i="17"/>
  <c r="AP22" i="17"/>
  <c r="AY22" i="17"/>
  <c r="F44" i="15"/>
  <c r="B22" i="17" l="1"/>
  <c r="D22" i="17" s="1"/>
  <c r="B22" i="11"/>
  <c r="D22" i="11" s="1"/>
  <c r="V22" i="18"/>
  <c r="Y22" i="18"/>
  <c r="H22" i="18"/>
  <c r="BI22" i="18"/>
  <c r="AA22" i="18"/>
  <c r="AF22" i="18"/>
  <c r="AW22" i="18"/>
  <c r="BN22" i="18"/>
  <c r="AB22" i="18"/>
  <c r="BA22" i="18"/>
  <c r="BR22" i="18"/>
  <c r="AR22" i="18"/>
  <c r="BE22" i="18"/>
  <c r="BV22" i="18"/>
  <c r="BH22" i="18"/>
  <c r="I22" i="18"/>
  <c r="J22" i="18"/>
  <c r="M22" i="18"/>
  <c r="P22" i="18"/>
  <c r="AD22" i="18"/>
  <c r="AQ22" i="18"/>
  <c r="AZ22" i="18"/>
  <c r="BM22" i="18"/>
  <c r="AE22" i="18"/>
  <c r="AV22" i="18"/>
  <c r="BQ22" i="18"/>
  <c r="AI22" i="18"/>
  <c r="BU22" i="18"/>
  <c r="K22" i="18"/>
  <c r="S22" i="18"/>
  <c r="X22" i="18"/>
  <c r="AM22" i="18"/>
  <c r="W22" i="18"/>
  <c r="Q22" i="18"/>
  <c r="AC22" i="18"/>
  <c r="AT22" i="18"/>
  <c r="BG22" i="18"/>
  <c r="AN22" i="18"/>
  <c r="AH22" i="18"/>
  <c r="AU22" i="18"/>
  <c r="BP22" i="18"/>
  <c r="AL22" i="18"/>
  <c r="AY22" i="18"/>
  <c r="BD22" i="18"/>
  <c r="AP22" i="18"/>
  <c r="BC22" i="18"/>
  <c r="BT22" i="18"/>
  <c r="O22" i="18"/>
  <c r="U22" i="18"/>
  <c r="R22" i="18"/>
  <c r="L22" i="18"/>
  <c r="AS22" i="18"/>
  <c r="BJ22" i="18"/>
  <c r="BW22" i="18"/>
  <c r="AG22" i="18"/>
  <c r="AX22" i="18"/>
  <c r="BK22" i="18"/>
  <c r="AK22" i="18"/>
  <c r="BB22" i="18"/>
  <c r="BO22" i="18"/>
  <c r="AO22" i="18"/>
  <c r="BF22" i="18"/>
  <c r="BS22" i="18"/>
  <c r="Z22" i="18"/>
  <c r="G22" i="18"/>
  <c r="N22" i="18"/>
  <c r="T22" i="18"/>
  <c r="BL22" i="18"/>
  <c r="AJ22" i="18"/>
  <c r="F22" i="18"/>
  <c r="F44" i="16"/>
  <c r="B22" i="18" l="1"/>
  <c r="D22" i="18" s="1"/>
  <c r="W22" i="19"/>
  <c r="T16" i="20" s="1"/>
  <c r="U35" i="7" s="1"/>
  <c r="R22" i="19"/>
  <c r="O16" i="20" s="1"/>
  <c r="P35" i="7" s="1"/>
  <c r="AB22" i="19"/>
  <c r="Y16" i="20" s="1"/>
  <c r="BO22" i="19"/>
  <c r="BL16" i="20" s="1"/>
  <c r="BM35" i="7" s="1"/>
  <c r="BW22" i="19"/>
  <c r="BT16" i="20" s="1"/>
  <c r="BU35" i="7" s="1"/>
  <c r="BM22" i="19"/>
  <c r="BJ16" i="20" s="1"/>
  <c r="BK35" i="7" s="1"/>
  <c r="AY22" i="19"/>
  <c r="AV16" i="20" s="1"/>
  <c r="AW35" i="7" s="1"/>
  <c r="BR22" i="19"/>
  <c r="BO16" i="20" s="1"/>
  <c r="BP35" i="7" s="1"/>
  <c r="BQ22" i="19"/>
  <c r="BN16" i="20" s="1"/>
  <c r="BO35" i="7" s="1"/>
  <c r="BD22" i="19"/>
  <c r="BA16" i="20" s="1"/>
  <c r="BB35" i="7" s="1"/>
  <c r="AF22" i="19"/>
  <c r="AC16" i="20" s="1"/>
  <c r="AD35" i="7" s="1"/>
  <c r="BU22" i="19"/>
  <c r="BR16" i="20" s="1"/>
  <c r="BS35" i="7" s="1"/>
  <c r="BJ22" i="19"/>
  <c r="BG16" i="20" s="1"/>
  <c r="BH35" i="7" s="1"/>
  <c r="BB22" i="19"/>
  <c r="AY16" i="20" s="1"/>
  <c r="AZ35" i="7" s="1"/>
  <c r="L22" i="19"/>
  <c r="I16" i="20" s="1"/>
  <c r="J35" i="7" s="1"/>
  <c r="K22" i="19"/>
  <c r="H16" i="20" s="1"/>
  <c r="I35" i="7" s="1"/>
  <c r="G22" i="19"/>
  <c r="D16" i="20" s="1"/>
  <c r="E35" i="7" s="1"/>
  <c r="U22" i="19"/>
  <c r="R16" i="20" s="1"/>
  <c r="S35" i="7" s="1"/>
  <c r="AR22" i="19"/>
  <c r="AO16" i="20" s="1"/>
  <c r="AP35" i="7" s="1"/>
  <c r="BL22" i="19"/>
  <c r="BI16" i="20" s="1"/>
  <c r="BJ35" i="7" s="1"/>
  <c r="Y22" i="19"/>
  <c r="V16" i="20" s="1"/>
  <c r="W35" i="7" s="1"/>
  <c r="Q22" i="19"/>
  <c r="N16" i="20" s="1"/>
  <c r="O35" i="7" s="1"/>
  <c r="S22" i="19"/>
  <c r="P16" i="20" s="1"/>
  <c r="Q35" i="7" s="1"/>
  <c r="T22" i="19"/>
  <c r="Q16" i="20" s="1"/>
  <c r="R35" i="7" s="1"/>
  <c r="AC22" i="19"/>
  <c r="Z16" i="20" s="1"/>
  <c r="AA35" i="7" s="1"/>
  <c r="AX22" i="19"/>
  <c r="AU16" i="20" s="1"/>
  <c r="AV35" i="7" s="1"/>
  <c r="AP22" i="19"/>
  <c r="AM16" i="20" s="1"/>
  <c r="AN35" i="7" s="1"/>
  <c r="AQ22" i="19"/>
  <c r="AN16" i="20" s="1"/>
  <c r="AO35" i="7" s="1"/>
  <c r="AH22" i="19"/>
  <c r="AE16" i="20" s="1"/>
  <c r="AF35" i="7" s="1"/>
  <c r="BT22" i="19"/>
  <c r="BQ16" i="20" s="1"/>
  <c r="BR35" i="7" s="1"/>
  <c r="AL22" i="19"/>
  <c r="AI16" i="20" s="1"/>
  <c r="AJ35" i="7" s="1"/>
  <c r="AM22" i="19"/>
  <c r="AJ16" i="20" s="1"/>
  <c r="AK35" i="7" s="1"/>
  <c r="AE22" i="19"/>
  <c r="AB16" i="20" s="1"/>
  <c r="AC35" i="7" s="1"/>
  <c r="BG22" i="19"/>
  <c r="BD16" i="20" s="1"/>
  <c r="BE35" i="7" s="1"/>
  <c r="AJ22" i="19"/>
  <c r="AG16" i="20" s="1"/>
  <c r="AH35" i="7" s="1"/>
  <c r="X22" i="19"/>
  <c r="U16" i="20" s="1"/>
  <c r="V35" i="7" s="1"/>
  <c r="Z22" i="19"/>
  <c r="W16" i="20" s="1"/>
  <c r="X35" i="7" s="1"/>
  <c r="V22" i="19"/>
  <c r="S16" i="20" s="1"/>
  <c r="T35" i="7" s="1"/>
  <c r="O22" i="19"/>
  <c r="L16" i="20" s="1"/>
  <c r="M35" i="7" s="1"/>
  <c r="M22" i="19"/>
  <c r="J16" i="20" s="1"/>
  <c r="K35" i="7" s="1"/>
  <c r="AS22" i="19"/>
  <c r="AP16" i="20" s="1"/>
  <c r="AQ35" i="7" s="1"/>
  <c r="BS22" i="19"/>
  <c r="BP16" i="20" s="1"/>
  <c r="BQ35" i="7" s="1"/>
  <c r="BK22" i="19"/>
  <c r="BH16" i="20" s="1"/>
  <c r="BI35" i="7" s="1"/>
  <c r="AG22" i="19"/>
  <c r="AD16" i="20" s="1"/>
  <c r="AE35" i="7" s="1"/>
  <c r="BC22" i="19"/>
  <c r="AZ16" i="20" s="1"/>
  <c r="BA35" i="7" s="1"/>
  <c r="AU22" i="19"/>
  <c r="AR16" i="20" s="1"/>
  <c r="AS35" i="7" s="1"/>
  <c r="AK22" i="19"/>
  <c r="AH16" i="20" s="1"/>
  <c r="AI35" i="7" s="1"/>
  <c r="BH22" i="19"/>
  <c r="BE16" i="20" s="1"/>
  <c r="BF35" i="7" s="1"/>
  <c r="AZ22" i="19"/>
  <c r="AW16" i="20" s="1"/>
  <c r="AX35" i="7" s="1"/>
  <c r="AO22" i="19"/>
  <c r="AL16" i="20" s="1"/>
  <c r="AM35" i="7" s="1"/>
  <c r="BN22" i="19"/>
  <c r="BK16" i="20" s="1"/>
  <c r="BL35" i="7" s="1"/>
  <c r="BF22" i="19"/>
  <c r="BC16" i="20" s="1"/>
  <c r="BD35" i="7" s="1"/>
  <c r="J22" i="19"/>
  <c r="G16" i="20" s="1"/>
  <c r="H35" i="7" s="1"/>
  <c r="P22" i="19"/>
  <c r="M16" i="20" s="1"/>
  <c r="N35" i="7" s="1"/>
  <c r="F22" i="19"/>
  <c r="BI22" i="19"/>
  <c r="BF16" i="20" s="1"/>
  <c r="BG35" i="7" s="1"/>
  <c r="AT22" i="19"/>
  <c r="AQ16" i="20" s="1"/>
  <c r="AR35" i="7" s="1"/>
  <c r="AV22" i="19"/>
  <c r="AS16" i="20" s="1"/>
  <c r="AT35" i="7" s="1"/>
  <c r="AW22" i="19"/>
  <c r="AT16" i="20" s="1"/>
  <c r="AU35" i="7" s="1"/>
  <c r="AD22" i="19"/>
  <c r="AA16" i="20" s="1"/>
  <c r="AB35" i="7" s="1"/>
  <c r="BP22" i="19"/>
  <c r="BM16" i="20" s="1"/>
  <c r="BN35" i="7" s="1"/>
  <c r="BA22" i="19"/>
  <c r="AX16" i="20" s="1"/>
  <c r="AY35" i="7" s="1"/>
  <c r="AI22" i="19"/>
  <c r="AF16" i="20" s="1"/>
  <c r="AG35" i="7" s="1"/>
  <c r="BV22" i="19"/>
  <c r="BS16" i="20" s="1"/>
  <c r="BT35" i="7" s="1"/>
  <c r="BE22" i="19"/>
  <c r="BB16" i="20" s="1"/>
  <c r="BC35" i="7" s="1"/>
  <c r="AN22" i="19"/>
  <c r="AK16" i="20" s="1"/>
  <c r="AL35" i="7" s="1"/>
  <c r="AA22" i="19"/>
  <c r="X16" i="20" s="1"/>
  <c r="N22" i="19"/>
  <c r="K16" i="20" s="1"/>
  <c r="L35" i="7" s="1"/>
  <c r="H22" i="19"/>
  <c r="E16" i="20" s="1"/>
  <c r="F35" i="7" s="1"/>
  <c r="I22" i="19"/>
  <c r="F16" i="20" s="1"/>
  <c r="G35" i="7" s="1"/>
  <c r="B22" i="19" l="1"/>
  <c r="D22" i="19" s="1"/>
  <c r="B16" i="20" s="1"/>
  <c r="Y35" i="7"/>
  <c r="Z35" i="7"/>
  <c r="BW35" i="7"/>
  <c r="C16" i="20"/>
  <c r="D35" i="7" s="1"/>
  <c r="BZ35" i="7" l="1"/>
  <c r="C35" i="7"/>
  <c r="C15" i="24" s="1"/>
  <c r="CA35" i="7"/>
  <c r="BX35" i="7"/>
  <c r="B35" i="7"/>
  <c r="B15" i="24"/>
  <c r="X15" i="24" l="1"/>
  <c r="AB15" i="24"/>
  <c r="AF15" i="24"/>
  <c r="AJ15" i="24"/>
  <c r="AN15" i="24"/>
  <c r="AR15" i="24"/>
  <c r="AV15" i="24"/>
  <c r="AZ15" i="24"/>
  <c r="BD15" i="24"/>
  <c r="BH15" i="24"/>
  <c r="BL15" i="24"/>
  <c r="BP15" i="24"/>
  <c r="BT15" i="24"/>
  <c r="AA15" i="24"/>
  <c r="AG15" i="24"/>
  <c r="AL15" i="24"/>
  <c r="AQ15" i="24"/>
  <c r="AW15" i="24"/>
  <c r="Y15" i="24"/>
  <c r="BV15" i="24" s="1"/>
  <c r="D45" i="9" s="1"/>
  <c r="AD15" i="24"/>
  <c r="AI15" i="24"/>
  <c r="AO15" i="24"/>
  <c r="AT15" i="24"/>
  <c r="AY15" i="24"/>
  <c r="BE15" i="24"/>
  <c r="BJ15" i="24"/>
  <c r="BO15" i="24"/>
  <c r="AE15" i="24"/>
  <c r="AP15" i="24"/>
  <c r="BA15" i="24"/>
  <c r="BG15" i="24"/>
  <c r="BN15" i="24"/>
  <c r="AH15" i="24"/>
  <c r="AS15" i="24"/>
  <c r="BB15" i="24"/>
  <c r="BI15" i="24"/>
  <c r="BQ15" i="24"/>
  <c r="Z15" i="24"/>
  <c r="AK15" i="24"/>
  <c r="AU15" i="24"/>
  <c r="BC15" i="24"/>
  <c r="BK15" i="24"/>
  <c r="BR15" i="24"/>
  <c r="BF15" i="24"/>
  <c r="AM15" i="24"/>
  <c r="BS15" i="24"/>
  <c r="BM15" i="24"/>
  <c r="AC15" i="24"/>
  <c r="AX15" i="24"/>
  <c r="N15" i="24"/>
  <c r="J15" i="24"/>
  <c r="L15" i="24"/>
  <c r="R15" i="24"/>
  <c r="O15" i="24"/>
  <c r="V15" i="24"/>
  <c r="U15" i="24"/>
  <c r="P15" i="24"/>
  <c r="M15" i="24"/>
  <c r="E15" i="24"/>
  <c r="D15" i="24"/>
  <c r="Q15" i="24"/>
  <c r="I15" i="24"/>
  <c r="S15" i="24"/>
  <c r="G15" i="24"/>
  <c r="T15" i="24"/>
  <c r="K15" i="24"/>
  <c r="H15" i="24"/>
  <c r="F15" i="24"/>
  <c r="W15" i="24"/>
  <c r="D45" i="16"/>
  <c r="D45" i="14"/>
  <c r="D45" i="15"/>
  <c r="B45" i="9"/>
  <c r="B45" i="14"/>
  <c r="B45" i="15"/>
  <c r="B45" i="16"/>
  <c r="C23" i="17"/>
  <c r="C23" i="11"/>
  <c r="C23" i="19"/>
  <c r="C23" i="18"/>
  <c r="P45" i="9" l="1"/>
  <c r="P45" i="14" s="1"/>
  <c r="P45" i="15" s="1"/>
  <c r="P45" i="16" s="1"/>
  <c r="Q45" i="9"/>
  <c r="Q45" i="14" s="1"/>
  <c r="Q45" i="15" s="1"/>
  <c r="Q45" i="16" s="1"/>
  <c r="O45" i="9"/>
  <c r="O45" i="14" s="1"/>
  <c r="O45" i="15" s="1"/>
  <c r="O45" i="16" s="1"/>
  <c r="R45" i="9"/>
  <c r="R45" i="14" s="1"/>
  <c r="R45" i="15" s="1"/>
  <c r="R45" i="16" s="1"/>
  <c r="M45" i="9"/>
  <c r="M45" i="14" s="1"/>
  <c r="M45" i="15" s="1"/>
  <c r="M45" i="16" s="1"/>
  <c r="BU15" i="24"/>
  <c r="AC45" i="9"/>
  <c r="AC45" i="14" s="1"/>
  <c r="AC45" i="15" s="1"/>
  <c r="AC45" i="16" s="1"/>
  <c r="AP45" i="9"/>
  <c r="AP45" i="14" s="1"/>
  <c r="AP45" i="15" s="1"/>
  <c r="AP45" i="16" s="1"/>
  <c r="AK45" i="9"/>
  <c r="AK45" i="14" s="1"/>
  <c r="AK45" i="15" s="1"/>
  <c r="AK45" i="16" s="1"/>
  <c r="W45" i="9"/>
  <c r="W45" i="14" s="1"/>
  <c r="W45" i="15" s="1"/>
  <c r="W45" i="16" s="1"/>
  <c r="Y45" i="9"/>
  <c r="Y45" i="14" s="1"/>
  <c r="Y45" i="15" s="1"/>
  <c r="Y45" i="16" s="1"/>
  <c r="AO45" i="9"/>
  <c r="AO45" i="14" s="1"/>
  <c r="AO45" i="15" s="1"/>
  <c r="AO45" i="16" s="1"/>
  <c r="AN45" i="9"/>
  <c r="AN45" i="14" s="1"/>
  <c r="AN45" i="15" s="1"/>
  <c r="AN45" i="16" s="1"/>
  <c r="U45" i="9"/>
  <c r="U45" i="14" s="1"/>
  <c r="U45" i="15" s="1"/>
  <c r="U45" i="16" s="1"/>
  <c r="H45" i="9"/>
  <c r="H45" i="14" s="1"/>
  <c r="H45" i="15" s="1"/>
  <c r="H45" i="16" s="1"/>
  <c r="Z45" i="9"/>
  <c r="Z45" i="14" s="1"/>
  <c r="Z45" i="15" s="1"/>
  <c r="Z45" i="16" s="1"/>
  <c r="I45" i="9"/>
  <c r="I45" i="14" s="1"/>
  <c r="I45" i="15" s="1"/>
  <c r="I45" i="16" s="1"/>
  <c r="L45" i="9"/>
  <c r="L45" i="14" s="1"/>
  <c r="L45" i="15" s="1"/>
  <c r="L45" i="16" s="1"/>
  <c r="AJ45" i="9"/>
  <c r="AJ45" i="14" s="1"/>
  <c r="AJ45" i="15" s="1"/>
  <c r="AJ45" i="16" s="1"/>
  <c r="AI45" i="9"/>
  <c r="AI45" i="14" s="1"/>
  <c r="AI45" i="15" s="1"/>
  <c r="AI45" i="16" s="1"/>
  <c r="X45" i="9"/>
  <c r="X45" i="14" s="1"/>
  <c r="X45" i="15" s="1"/>
  <c r="X45" i="16" s="1"/>
  <c r="V45" i="9"/>
  <c r="V45" i="14" s="1"/>
  <c r="V45" i="15" s="1"/>
  <c r="V45" i="16" s="1"/>
  <c r="K45" i="9"/>
  <c r="K45" i="14" s="1"/>
  <c r="K45" i="15" s="1"/>
  <c r="K45" i="16" s="1"/>
  <c r="AE45" i="9"/>
  <c r="AE45" i="14" s="1"/>
  <c r="AE45" i="15" s="1"/>
  <c r="AE45" i="16" s="1"/>
  <c r="F45" i="9"/>
  <c r="F45" i="14" s="1"/>
  <c r="AL45" i="9"/>
  <c r="AL45" i="14" s="1"/>
  <c r="AL45" i="15" s="1"/>
  <c r="AL45" i="16" s="1"/>
  <c r="AQ45" i="9"/>
  <c r="AQ45" i="14" s="1"/>
  <c r="AQ45" i="15" s="1"/>
  <c r="AQ45" i="16" s="1"/>
  <c r="AB45" i="9"/>
  <c r="AB45" i="14" s="1"/>
  <c r="AB45" i="15" s="1"/>
  <c r="AB45" i="16" s="1"/>
  <c r="AH45" i="9"/>
  <c r="AH45" i="14" s="1"/>
  <c r="AH45" i="15" s="1"/>
  <c r="AH45" i="16" s="1"/>
  <c r="AR45" i="9"/>
  <c r="AR45" i="14" s="1"/>
  <c r="AR45" i="15" s="1"/>
  <c r="AR45" i="16" s="1"/>
  <c r="AA45" i="9"/>
  <c r="AA45" i="14" s="1"/>
  <c r="AA45" i="15" s="1"/>
  <c r="AA45" i="16" s="1"/>
  <c r="T45" i="9"/>
  <c r="T45" i="14" s="1"/>
  <c r="T45" i="15" s="1"/>
  <c r="T45" i="16" s="1"/>
  <c r="G45" i="9"/>
  <c r="G45" i="14" s="1"/>
  <c r="G45" i="15" s="1"/>
  <c r="G45" i="16" s="1"/>
  <c r="AG45" i="9"/>
  <c r="AG45" i="14" s="1"/>
  <c r="AG45" i="15" s="1"/>
  <c r="AG45" i="16" s="1"/>
  <c r="AD45" i="9"/>
  <c r="AD45" i="14" s="1"/>
  <c r="AD45" i="15" s="1"/>
  <c r="AD45" i="16" s="1"/>
  <c r="AY23" i="17" l="1"/>
  <c r="I23" i="17"/>
  <c r="BB23" i="17"/>
  <c r="AP23" i="17"/>
  <c r="AK23" i="17"/>
  <c r="AA23" i="17"/>
  <c r="AU23" i="17"/>
  <c r="F23" i="17"/>
  <c r="J23" i="17"/>
  <c r="AO23" i="17"/>
  <c r="BI23" i="17"/>
  <c r="AS23" i="17"/>
  <c r="K23" i="17"/>
  <c r="AH23" i="17"/>
  <c r="AM23" i="17"/>
  <c r="BT23" i="17"/>
  <c r="H23" i="17"/>
  <c r="Y23" i="17"/>
  <c r="AB23" i="17"/>
  <c r="BR23" i="17"/>
  <c r="BE23" i="17"/>
  <c r="AL23" i="17"/>
  <c r="P23" i="17"/>
  <c r="BD23" i="17"/>
  <c r="BN23" i="17"/>
  <c r="BL23" i="17"/>
  <c r="AD23" i="17"/>
  <c r="Q23" i="17"/>
  <c r="BF23" i="17"/>
  <c r="BC23" i="17"/>
  <c r="O23" i="17"/>
  <c r="AQ23" i="17"/>
  <c r="W23" i="17"/>
  <c r="AF23" i="17"/>
  <c r="BQ23" i="17"/>
  <c r="AX23" i="17"/>
  <c r="N23" i="17"/>
  <c r="AG23" i="17"/>
  <c r="BM23" i="17"/>
  <c r="AN23" i="17"/>
  <c r="BS23" i="17"/>
  <c r="BJ23" i="17"/>
  <c r="BH23" i="17"/>
  <c r="U23" i="17"/>
  <c r="AV23" i="17"/>
  <c r="BV23" i="17"/>
  <c r="R23" i="17"/>
  <c r="T23" i="17"/>
  <c r="X23" i="17"/>
  <c r="AR23" i="17"/>
  <c r="BK23" i="17"/>
  <c r="BU23" i="17"/>
  <c r="AJ23" i="17"/>
  <c r="S23" i="17"/>
  <c r="V23" i="17"/>
  <c r="Z23" i="17"/>
  <c r="BP23" i="17"/>
  <c r="AC23" i="17"/>
  <c r="BW23" i="17"/>
  <c r="AZ23" i="17"/>
  <c r="AI23" i="17"/>
  <c r="L23" i="17"/>
  <c r="M23" i="17"/>
  <c r="AT23" i="17"/>
  <c r="BG23" i="17"/>
  <c r="BO23" i="17"/>
  <c r="G23" i="17"/>
  <c r="AE23" i="17"/>
  <c r="BA23" i="17"/>
  <c r="AW23" i="17"/>
  <c r="F45" i="15"/>
  <c r="BU23" i="11"/>
  <c r="AM23" i="11"/>
  <c r="AO23" i="11"/>
  <c r="BP23" i="11"/>
  <c r="AV23" i="11"/>
  <c r="AR23" i="11"/>
  <c r="AU23" i="11"/>
  <c r="BG23" i="11"/>
  <c r="AW23" i="11"/>
  <c r="AZ23" i="11"/>
  <c r="BF23" i="11"/>
  <c r="J23" i="11"/>
  <c r="I23" i="11"/>
  <c r="L23" i="11"/>
  <c r="Z23" i="11"/>
  <c r="S23" i="11"/>
  <c r="G23" i="11"/>
  <c r="Y23" i="11"/>
  <c r="N23" i="11"/>
  <c r="W23" i="11"/>
  <c r="BE23" i="11"/>
  <c r="X23" i="11"/>
  <c r="U23" i="11"/>
  <c r="V23" i="11"/>
  <c r="BR23" i="11"/>
  <c r="BW23" i="11"/>
  <c r="AD23" i="11"/>
  <c r="BH23" i="11"/>
  <c r="BK23" i="11"/>
  <c r="BL23" i="11"/>
  <c r="AH23" i="11"/>
  <c r="BM23" i="11"/>
  <c r="BA23" i="11"/>
  <c r="AL23" i="11"/>
  <c r="AC23" i="11"/>
  <c r="AA23" i="11"/>
  <c r="AI23" i="11"/>
  <c r="P23" i="11"/>
  <c r="AY23" i="11"/>
  <c r="K23" i="11"/>
  <c r="T23" i="11"/>
  <c r="R23" i="11"/>
  <c r="M23" i="11"/>
  <c r="BQ23" i="11"/>
  <c r="BT23" i="11"/>
  <c r="AT23" i="11"/>
  <c r="AN23" i="11"/>
  <c r="AF23" i="11"/>
  <c r="AG23" i="11"/>
  <c r="AX23" i="11"/>
  <c r="AS23" i="11"/>
  <c r="BC23" i="11"/>
  <c r="BB23" i="11"/>
  <c r="AK23" i="11"/>
  <c r="O23" i="11"/>
  <c r="BS23" i="11"/>
  <c r="BV23" i="11"/>
  <c r="BJ23" i="11"/>
  <c r="BI23" i="11"/>
  <c r="AQ23" i="11"/>
  <c r="BD23" i="11"/>
  <c r="BN23" i="11"/>
  <c r="BO23" i="11"/>
  <c r="AJ23" i="11"/>
  <c r="AB23" i="11"/>
  <c r="AE23" i="11"/>
  <c r="AP23" i="11"/>
  <c r="F23" i="11"/>
  <c r="H23" i="11"/>
  <c r="Q23" i="11"/>
  <c r="B23" i="17" l="1"/>
  <c r="D23" i="17" s="1"/>
  <c r="B23" i="11"/>
  <c r="D23" i="11" s="1"/>
  <c r="J23" i="18"/>
  <c r="N23" i="18"/>
  <c r="P23" i="18"/>
  <c r="M23" i="18"/>
  <c r="I23" i="18"/>
  <c r="R23" i="18"/>
  <c r="F23" i="18"/>
  <c r="L23" i="18"/>
  <c r="V23" i="18"/>
  <c r="Y23" i="18"/>
  <c r="W23" i="18"/>
  <c r="G23" i="18"/>
  <c r="S23" i="18"/>
  <c r="K23" i="18"/>
  <c r="U23" i="18"/>
  <c r="O23" i="18"/>
  <c r="X23" i="18"/>
  <c r="T23" i="18"/>
  <c r="Q23" i="18"/>
  <c r="H23" i="18"/>
  <c r="Z23" i="18"/>
  <c r="BH23" i="18"/>
  <c r="AD23" i="18"/>
  <c r="AE23" i="18"/>
  <c r="BG23" i="18"/>
  <c r="AG23" i="18"/>
  <c r="AX23" i="18"/>
  <c r="BK23" i="18"/>
  <c r="AK23" i="18"/>
  <c r="BB23" i="18"/>
  <c r="BD23" i="18"/>
  <c r="BU23" i="18"/>
  <c r="BW23" i="18"/>
  <c r="AO23" i="18"/>
  <c r="AC23" i="18"/>
  <c r="AT23" i="18"/>
  <c r="AY23" i="18"/>
  <c r="AF23" i="18"/>
  <c r="AW23" i="18"/>
  <c r="BN23" i="18"/>
  <c r="AJ23" i="18"/>
  <c r="BA23" i="18"/>
  <c r="BR23" i="18"/>
  <c r="BT23" i="18"/>
  <c r="AP23" i="18"/>
  <c r="AI23" i="18"/>
  <c r="BS23" i="18"/>
  <c r="AM23" i="18"/>
  <c r="AB23" i="18"/>
  <c r="AS23" i="18"/>
  <c r="BJ23" i="18"/>
  <c r="BC23" i="18"/>
  <c r="AV23" i="18"/>
  <c r="BM23" i="18"/>
  <c r="AQ23" i="18"/>
  <c r="AZ23" i="18"/>
  <c r="BQ23" i="18"/>
  <c r="BF23" i="18"/>
  <c r="AR23" i="18"/>
  <c r="BI23" i="18"/>
  <c r="AA23" i="18"/>
  <c r="BO23" i="18"/>
  <c r="BL23" i="18"/>
  <c r="AH23" i="18"/>
  <c r="AU23" i="18"/>
  <c r="BP23" i="18"/>
  <c r="AL23" i="18"/>
  <c r="AN23" i="18"/>
  <c r="BE23" i="18"/>
  <c r="BV23" i="18"/>
  <c r="F45" i="16"/>
  <c r="B23" i="18" l="1"/>
  <c r="D23" i="18" s="1"/>
  <c r="BN23" i="19"/>
  <c r="BK17" i="20" s="1"/>
  <c r="BL36" i="7" s="1"/>
  <c r="AI23" i="19"/>
  <c r="AF17" i="20" s="1"/>
  <c r="AG36" i="7" s="1"/>
  <c r="BB23" i="19"/>
  <c r="AY17" i="20" s="1"/>
  <c r="AZ36" i="7" s="1"/>
  <c r="BS23" i="19"/>
  <c r="BP17" i="20" s="1"/>
  <c r="BQ36" i="7" s="1"/>
  <c r="AS23" i="19"/>
  <c r="AP17" i="20" s="1"/>
  <c r="AQ36" i="7" s="1"/>
  <c r="AJ23" i="19"/>
  <c r="AG17" i="20" s="1"/>
  <c r="AH36" i="7" s="1"/>
  <c r="AQ23" i="19"/>
  <c r="AN17" i="20" s="1"/>
  <c r="AO36" i="7" s="1"/>
  <c r="BH23" i="19"/>
  <c r="BE17" i="20" s="1"/>
  <c r="BF36" i="7" s="1"/>
  <c r="AA23" i="19"/>
  <c r="X17" i="20" s="1"/>
  <c r="AU23" i="19"/>
  <c r="AR17" i="20" s="1"/>
  <c r="AS36" i="7" s="1"/>
  <c r="BL23" i="19"/>
  <c r="BI17" i="20" s="1"/>
  <c r="BJ36" i="7" s="1"/>
  <c r="AZ23" i="19"/>
  <c r="AW17" i="20" s="1"/>
  <c r="AX36" i="7" s="1"/>
  <c r="I23" i="19"/>
  <c r="F17" i="20" s="1"/>
  <c r="G36" i="7" s="1"/>
  <c r="P23" i="19"/>
  <c r="M17" i="20" s="1"/>
  <c r="N36" i="7" s="1"/>
  <c r="H23" i="19"/>
  <c r="E17" i="20" s="1"/>
  <c r="F36" i="7" s="1"/>
  <c r="L23" i="19"/>
  <c r="I17" i="20" s="1"/>
  <c r="J36" i="7" s="1"/>
  <c r="W23" i="19"/>
  <c r="T17" i="20" s="1"/>
  <c r="U36" i="7" s="1"/>
  <c r="Y23" i="19"/>
  <c r="V17" i="20" s="1"/>
  <c r="W36" i="7" s="1"/>
  <c r="R23" i="19"/>
  <c r="O17" i="20" s="1"/>
  <c r="P36" i="7" s="1"/>
  <c r="G23" i="19"/>
  <c r="D17" i="20" s="1"/>
  <c r="E36" i="7" s="1"/>
  <c r="T23" i="19"/>
  <c r="Q17" i="20" s="1"/>
  <c r="R36" i="7" s="1"/>
  <c r="X23" i="19"/>
  <c r="U17" i="20" s="1"/>
  <c r="V36" i="7" s="1"/>
  <c r="O23" i="19"/>
  <c r="L17" i="20" s="1"/>
  <c r="M36" i="7" s="1"/>
  <c r="AB23" i="19"/>
  <c r="Y17" i="20" s="1"/>
  <c r="AH23" i="19"/>
  <c r="AE17" i="20" s="1"/>
  <c r="AF36" i="7" s="1"/>
  <c r="BP23" i="19"/>
  <c r="BM17" i="20" s="1"/>
  <c r="BN36" i="7" s="1"/>
  <c r="BR23" i="19"/>
  <c r="BO17" i="20" s="1"/>
  <c r="BP36" i="7" s="1"/>
  <c r="AN23" i="19"/>
  <c r="AK17" i="20" s="1"/>
  <c r="AL36" i="7" s="1"/>
  <c r="BM23" i="19"/>
  <c r="BJ17" i="20" s="1"/>
  <c r="BK36" i="7" s="1"/>
  <c r="AP23" i="19"/>
  <c r="AM17" i="20" s="1"/>
  <c r="AN36" i="7" s="1"/>
  <c r="BG23" i="19"/>
  <c r="BD17" i="20" s="1"/>
  <c r="BE36" i="7" s="1"/>
  <c r="AO23" i="19"/>
  <c r="AL17" i="20" s="1"/>
  <c r="AM36" i="7" s="1"/>
  <c r="AT23" i="19"/>
  <c r="AQ17" i="20" s="1"/>
  <c r="AR36" i="7" s="1"/>
  <c r="BK23" i="19"/>
  <c r="BH17" i="20" s="1"/>
  <c r="BI36" i="7" s="1"/>
  <c r="BE23" i="19"/>
  <c r="BB17" i="20" s="1"/>
  <c r="BC36" i="7" s="1"/>
  <c r="BQ23" i="19"/>
  <c r="BN17" i="20" s="1"/>
  <c r="BO36" i="7" s="1"/>
  <c r="J23" i="19"/>
  <c r="G17" i="20" s="1"/>
  <c r="H36" i="7" s="1"/>
  <c r="F23" i="19"/>
  <c r="N23" i="19"/>
  <c r="K17" i="20" s="1"/>
  <c r="L36" i="7" s="1"/>
  <c r="S23" i="19"/>
  <c r="P17" i="20" s="1"/>
  <c r="Q36" i="7" s="1"/>
  <c r="AG23" i="19"/>
  <c r="AD17" i="20" s="1"/>
  <c r="AE36" i="7" s="1"/>
  <c r="AY23" i="19"/>
  <c r="AV17" i="20" s="1"/>
  <c r="AW36" i="7" s="1"/>
  <c r="AF23" i="19"/>
  <c r="AC17" i="20" s="1"/>
  <c r="AD36" i="7" s="1"/>
  <c r="AM23" i="19"/>
  <c r="AJ17" i="20" s="1"/>
  <c r="AK36" i="7" s="1"/>
  <c r="BD23" i="19"/>
  <c r="BA17" i="20" s="1"/>
  <c r="BB36" i="7" s="1"/>
  <c r="BI23" i="19"/>
  <c r="BF17" i="20" s="1"/>
  <c r="BG36" i="7" s="1"/>
  <c r="BF23" i="19"/>
  <c r="BC17" i="20" s="1"/>
  <c r="BD36" i="7" s="1"/>
  <c r="BW23" i="19"/>
  <c r="BT17" i="20" s="1"/>
  <c r="BU36" i="7" s="1"/>
  <c r="AK23" i="19"/>
  <c r="AH17" i="20" s="1"/>
  <c r="AI36" i="7" s="1"/>
  <c r="BJ23" i="19"/>
  <c r="BG17" i="20" s="1"/>
  <c r="BH36" i="7" s="1"/>
  <c r="AD23" i="19"/>
  <c r="AA17" i="20" s="1"/>
  <c r="AB36" i="7" s="1"/>
  <c r="AE23" i="19"/>
  <c r="AB17" i="20" s="1"/>
  <c r="AC36" i="7" s="1"/>
  <c r="U23" i="19"/>
  <c r="R17" i="20" s="1"/>
  <c r="S36" i="7" s="1"/>
  <c r="K23" i="19"/>
  <c r="H17" i="20" s="1"/>
  <c r="I36" i="7" s="1"/>
  <c r="AX23" i="19"/>
  <c r="AU17" i="20" s="1"/>
  <c r="AV36" i="7" s="1"/>
  <c r="BO23" i="19"/>
  <c r="BL17" i="20" s="1"/>
  <c r="BM36" i="7" s="1"/>
  <c r="AL23" i="19"/>
  <c r="AI17" i="20" s="1"/>
  <c r="AJ36" i="7" s="1"/>
  <c r="BC23" i="19"/>
  <c r="AZ17" i="20" s="1"/>
  <c r="BA36" i="7" s="1"/>
  <c r="BT23" i="19"/>
  <c r="BQ17" i="20" s="1"/>
  <c r="BR36" i="7" s="1"/>
  <c r="BU23" i="19"/>
  <c r="BR17" i="20" s="1"/>
  <c r="BS36" i="7" s="1"/>
  <c r="BV23" i="19"/>
  <c r="BS17" i="20" s="1"/>
  <c r="BT36" i="7" s="1"/>
  <c r="AR23" i="19"/>
  <c r="AO17" i="20" s="1"/>
  <c r="AP36" i="7" s="1"/>
  <c r="AW23" i="19"/>
  <c r="AT17" i="20" s="1"/>
  <c r="AU36" i="7" s="1"/>
  <c r="AC23" i="19"/>
  <c r="Z17" i="20" s="1"/>
  <c r="AA36" i="7" s="1"/>
  <c r="AV23" i="19"/>
  <c r="AS17" i="20" s="1"/>
  <c r="AT36" i="7" s="1"/>
  <c r="BA23" i="19"/>
  <c r="AX17" i="20" s="1"/>
  <c r="AY36" i="7" s="1"/>
  <c r="M23" i="19"/>
  <c r="J17" i="20" s="1"/>
  <c r="K36" i="7" s="1"/>
  <c r="Q23" i="19"/>
  <c r="N17" i="20" s="1"/>
  <c r="O36" i="7" s="1"/>
  <c r="Z23" i="19"/>
  <c r="W17" i="20" s="1"/>
  <c r="X36" i="7" s="1"/>
  <c r="V23" i="19"/>
  <c r="S17" i="20" s="1"/>
  <c r="T36" i="7" s="1"/>
  <c r="B23" i="19" l="1"/>
  <c r="D23" i="19" s="1"/>
  <c r="B17" i="20" s="1"/>
  <c r="Y36" i="7"/>
  <c r="BW36" i="7"/>
  <c r="Z36" i="7"/>
  <c r="C17" i="20"/>
  <c r="D36" i="7" s="1"/>
  <c r="BZ36" i="7" l="1"/>
  <c r="C36" i="7"/>
  <c r="C16" i="24" s="1"/>
  <c r="BX36" i="7"/>
  <c r="CA36" i="7"/>
  <c r="B16" i="24"/>
  <c r="B36" i="7"/>
  <c r="Z16" i="24" l="1"/>
  <c r="AD16" i="24"/>
  <c r="AH16" i="24"/>
  <c r="AL16" i="24"/>
  <c r="AP16" i="24"/>
  <c r="AT16" i="24"/>
  <c r="AX16" i="24"/>
  <c r="BB16" i="24"/>
  <c r="BF16" i="24"/>
  <c r="BJ16" i="24"/>
  <c r="BN16" i="24"/>
  <c r="BR16" i="24"/>
  <c r="X16" i="24"/>
  <c r="AC16" i="24"/>
  <c r="AI16" i="24"/>
  <c r="AN16" i="24"/>
  <c r="AS16" i="24"/>
  <c r="AY16" i="24"/>
  <c r="BD16" i="24"/>
  <c r="BI16" i="24"/>
  <c r="BO16" i="24"/>
  <c r="BT16" i="24"/>
  <c r="Y16" i="24"/>
  <c r="BV16" i="24" s="1"/>
  <c r="D46" i="9" s="1"/>
  <c r="AF16" i="24"/>
  <c r="AM16" i="24"/>
  <c r="AU16" i="24"/>
  <c r="BA16" i="24"/>
  <c r="BH16" i="24"/>
  <c r="BP16" i="24"/>
  <c r="AA16" i="24"/>
  <c r="AG16" i="24"/>
  <c r="AO16" i="24"/>
  <c r="AV16" i="24"/>
  <c r="BC16" i="24"/>
  <c r="BK16" i="24"/>
  <c r="BQ16" i="24"/>
  <c r="AB16" i="24"/>
  <c r="AJ16" i="24"/>
  <c r="AQ16" i="24"/>
  <c r="AW16" i="24"/>
  <c r="BE16" i="24"/>
  <c r="BL16" i="24"/>
  <c r="BS16" i="24"/>
  <c r="AR16" i="24"/>
  <c r="AE16" i="24"/>
  <c r="BG16" i="24"/>
  <c r="AZ16" i="24"/>
  <c r="BM16" i="24"/>
  <c r="AK16" i="24"/>
  <c r="N16" i="24"/>
  <c r="J16" i="24"/>
  <c r="E16" i="24"/>
  <c r="V16" i="24"/>
  <c r="G16" i="24"/>
  <c r="D16" i="24"/>
  <c r="L16" i="24"/>
  <c r="W16" i="24"/>
  <c r="U16" i="24"/>
  <c r="P16" i="24"/>
  <c r="K16" i="24"/>
  <c r="S16" i="24"/>
  <c r="M16" i="24"/>
  <c r="Q16" i="24"/>
  <c r="T16" i="24"/>
  <c r="R16" i="24"/>
  <c r="H16" i="24"/>
  <c r="F16" i="24"/>
  <c r="I16" i="24"/>
  <c r="O16" i="24"/>
  <c r="D46" i="16"/>
  <c r="D46" i="15"/>
  <c r="D46" i="14"/>
  <c r="C24" i="11"/>
  <c r="C24" i="19"/>
  <c r="C24" i="17"/>
  <c r="C24" i="18"/>
  <c r="B46" i="14"/>
  <c r="B46" i="9"/>
  <c r="B46" i="16"/>
  <c r="B46" i="15"/>
  <c r="P46" i="9" l="1"/>
  <c r="P46" i="14" s="1"/>
  <c r="P46" i="15" s="1"/>
  <c r="P46" i="16" s="1"/>
  <c r="Q46" i="9"/>
  <c r="Q46" i="14" s="1"/>
  <c r="Q46" i="15" s="1"/>
  <c r="Q46" i="16" s="1"/>
  <c r="R46" i="9"/>
  <c r="R46" i="14" s="1"/>
  <c r="R46" i="15" s="1"/>
  <c r="R46" i="16" s="1"/>
  <c r="O46" i="9"/>
  <c r="O46" i="14" s="1"/>
  <c r="O46" i="15" s="1"/>
  <c r="O46" i="16" s="1"/>
  <c r="M46" i="9"/>
  <c r="M46" i="14" s="1"/>
  <c r="M46" i="15" s="1"/>
  <c r="M46" i="16" s="1"/>
  <c r="BU16" i="24"/>
  <c r="AI46" i="9"/>
  <c r="AI46" i="14" s="1"/>
  <c r="AI46" i="15" s="1"/>
  <c r="AI46" i="16" s="1"/>
  <c r="AD46" i="9"/>
  <c r="AD46" i="14" s="1"/>
  <c r="AD46" i="15" s="1"/>
  <c r="AD46" i="16" s="1"/>
  <c r="V46" i="9"/>
  <c r="V46" i="14" s="1"/>
  <c r="V46" i="15" s="1"/>
  <c r="V46" i="16" s="1"/>
  <c r="AB46" i="9"/>
  <c r="AB46" i="14" s="1"/>
  <c r="AB46" i="15" s="1"/>
  <c r="AB46" i="16" s="1"/>
  <c r="AC46" i="9"/>
  <c r="AC46" i="14" s="1"/>
  <c r="AC46" i="15" s="1"/>
  <c r="AC46" i="16" s="1"/>
  <c r="AR46" i="9"/>
  <c r="AR46" i="14" s="1"/>
  <c r="AR46" i="15" s="1"/>
  <c r="AR46" i="16" s="1"/>
  <c r="AE46" i="9"/>
  <c r="AE46" i="14" s="1"/>
  <c r="AE46" i="15" s="1"/>
  <c r="AE46" i="16" s="1"/>
  <c r="U46" i="9"/>
  <c r="U46" i="14" s="1"/>
  <c r="U46" i="15" s="1"/>
  <c r="U46" i="16" s="1"/>
  <c r="H46" i="9"/>
  <c r="H46" i="14" s="1"/>
  <c r="H46" i="15" s="1"/>
  <c r="H46" i="16" s="1"/>
  <c r="AJ46" i="9"/>
  <c r="AJ46" i="14" s="1"/>
  <c r="AJ46" i="15" s="1"/>
  <c r="AJ46" i="16" s="1"/>
  <c r="AL46" i="9"/>
  <c r="AL46" i="14" s="1"/>
  <c r="AL46" i="15" s="1"/>
  <c r="AL46" i="16" s="1"/>
  <c r="AN46" i="9"/>
  <c r="AN46" i="14" s="1"/>
  <c r="AN46" i="15" s="1"/>
  <c r="AN46" i="16" s="1"/>
  <c r="AA46" i="9"/>
  <c r="AA46" i="14" s="1"/>
  <c r="AA46" i="15" s="1"/>
  <c r="AA46" i="16" s="1"/>
  <c r="K46" i="9"/>
  <c r="K46" i="14" s="1"/>
  <c r="K46" i="15" s="1"/>
  <c r="K46" i="16" s="1"/>
  <c r="F46" i="9"/>
  <c r="F46" i="14" s="1"/>
  <c r="AG46" i="9"/>
  <c r="AG46" i="14" s="1"/>
  <c r="AG46" i="15" s="1"/>
  <c r="AG46" i="16" s="1"/>
  <c r="X46" i="9"/>
  <c r="X46" i="14" s="1"/>
  <c r="X46" i="15" s="1"/>
  <c r="X46" i="16" s="1"/>
  <c r="AP46" i="9"/>
  <c r="AP46" i="14" s="1"/>
  <c r="AP46" i="15" s="1"/>
  <c r="AP46" i="16" s="1"/>
  <c r="AO46" i="9"/>
  <c r="AO46" i="14" s="1"/>
  <c r="AO46" i="15" s="1"/>
  <c r="AO46" i="16" s="1"/>
  <c r="Y46" i="9"/>
  <c r="Y46" i="14" s="1"/>
  <c r="Y46" i="15" s="1"/>
  <c r="Y46" i="16" s="1"/>
  <c r="AH46" i="9"/>
  <c r="AH46" i="14" s="1"/>
  <c r="AH46" i="15" s="1"/>
  <c r="AH46" i="16" s="1"/>
  <c r="I46" i="9"/>
  <c r="I46" i="14" s="1"/>
  <c r="I46" i="15" s="1"/>
  <c r="I46" i="16" s="1"/>
  <c r="Z46" i="9"/>
  <c r="Z46" i="14" s="1"/>
  <c r="Z46" i="15" s="1"/>
  <c r="Z46" i="16" s="1"/>
  <c r="AK46" i="9"/>
  <c r="AK46" i="14" s="1"/>
  <c r="AK46" i="15" s="1"/>
  <c r="AK46" i="16" s="1"/>
  <c r="W46" i="9"/>
  <c r="W46" i="14" s="1"/>
  <c r="W46" i="15" s="1"/>
  <c r="W46" i="16" s="1"/>
  <c r="AQ46" i="9"/>
  <c r="AQ46" i="14" s="1"/>
  <c r="AQ46" i="15" s="1"/>
  <c r="AQ46" i="16" s="1"/>
  <c r="G46" i="9"/>
  <c r="G46" i="14" s="1"/>
  <c r="G46" i="15" s="1"/>
  <c r="G46" i="16" s="1"/>
  <c r="T46" i="9"/>
  <c r="T46" i="14" s="1"/>
  <c r="T46" i="15" s="1"/>
  <c r="T46" i="16" s="1"/>
  <c r="L46" i="9"/>
  <c r="L46" i="14" s="1"/>
  <c r="L46" i="15" s="1"/>
  <c r="L46" i="16" s="1"/>
  <c r="AZ24" i="17" l="1"/>
  <c r="AX24" i="17"/>
  <c r="BC24" i="17"/>
  <c r="BI24" i="17"/>
  <c r="BW24" i="17"/>
  <c r="AV24" i="17"/>
  <c r="BJ24" i="17"/>
  <c r="AJ24" i="17"/>
  <c r="AR24" i="17"/>
  <c r="AN24" i="17"/>
  <c r="AU24" i="17"/>
  <c r="AD24" i="17"/>
  <c r="Z24" i="17"/>
  <c r="V24" i="17"/>
  <c r="R24" i="17"/>
  <c r="U24" i="17"/>
  <c r="F24" i="17"/>
  <c r="L24" i="17"/>
  <c r="AT24" i="17"/>
  <c r="AB24" i="17"/>
  <c r="N24" i="17"/>
  <c r="Y24" i="17"/>
  <c r="J24" i="17"/>
  <c r="I24" i="17"/>
  <c r="S24" i="17"/>
  <c r="BP24" i="17"/>
  <c r="BF24" i="17"/>
  <c r="BS24" i="17"/>
  <c r="BN24" i="17"/>
  <c r="BH24" i="17"/>
  <c r="BL24" i="17"/>
  <c r="BR24" i="17"/>
  <c r="AK24" i="17"/>
  <c r="AP24" i="17"/>
  <c r="AF24" i="17"/>
  <c r="Q24" i="17"/>
  <c r="X24" i="17"/>
  <c r="AG24" i="17"/>
  <c r="P24" i="17"/>
  <c r="G24" i="17"/>
  <c r="AY24" i="17"/>
  <c r="BE24" i="17"/>
  <c r="AW24" i="17"/>
  <c r="BD24" i="17"/>
  <c r="BM24" i="17"/>
  <c r="BV24" i="17"/>
  <c r="BA24" i="17"/>
  <c r="AM24" i="17"/>
  <c r="AL24" i="17"/>
  <c r="AA24" i="17"/>
  <c r="AS24" i="17"/>
  <c r="AI24" i="17"/>
  <c r="T24" i="17"/>
  <c r="W24" i="17"/>
  <c r="BO24" i="17"/>
  <c r="BU24" i="17"/>
  <c r="BB24" i="17"/>
  <c r="BT24" i="17"/>
  <c r="BG24" i="17"/>
  <c r="BK24" i="17"/>
  <c r="BQ24" i="17"/>
  <c r="AH24" i="17"/>
  <c r="AO24" i="17"/>
  <c r="AQ24" i="17"/>
  <c r="AE24" i="17"/>
  <c r="AC24" i="17"/>
  <c r="O24" i="17"/>
  <c r="K24" i="17"/>
  <c r="H24" i="17"/>
  <c r="M24" i="17"/>
  <c r="BR24" i="11"/>
  <c r="AB24" i="11"/>
  <c r="BC24" i="11"/>
  <c r="BF24" i="11"/>
  <c r="BL24" i="11"/>
  <c r="BJ24" i="11"/>
  <c r="AJ24" i="11"/>
  <c r="BN24" i="11"/>
  <c r="AA24" i="11"/>
  <c r="AC24" i="11"/>
  <c r="AE24" i="11"/>
  <c r="AQ24" i="11"/>
  <c r="F24" i="11"/>
  <c r="S24" i="11"/>
  <c r="R24" i="11"/>
  <c r="X24" i="11"/>
  <c r="N24" i="11"/>
  <c r="BA24" i="11"/>
  <c r="J24" i="11"/>
  <c r="Q24" i="11"/>
  <c r="Z24" i="11"/>
  <c r="AW24" i="11"/>
  <c r="T24" i="11"/>
  <c r="L24" i="11"/>
  <c r="BS24" i="11"/>
  <c r="BT24" i="11"/>
  <c r="AR24" i="11"/>
  <c r="AI24" i="11"/>
  <c r="AG24" i="11"/>
  <c r="AM24" i="11"/>
  <c r="AP24" i="11"/>
  <c r="AZ24" i="11"/>
  <c r="AT24" i="11"/>
  <c r="AL24" i="11"/>
  <c r="AX24" i="11"/>
  <c r="BM24" i="11"/>
  <c r="M24" i="11"/>
  <c r="U24" i="11"/>
  <c r="AN24" i="11"/>
  <c r="H24" i="11"/>
  <c r="P24" i="11"/>
  <c r="W24" i="11"/>
  <c r="BU24" i="11"/>
  <c r="BV24" i="11"/>
  <c r="BH24" i="11"/>
  <c r="BE24" i="11"/>
  <c r="AF24" i="11"/>
  <c r="BI24" i="11"/>
  <c r="BK24" i="11"/>
  <c r="BP24" i="11"/>
  <c r="BO24" i="11"/>
  <c r="AD24" i="11"/>
  <c r="G24" i="11"/>
  <c r="Y24" i="11"/>
  <c r="BW24" i="11"/>
  <c r="BQ24" i="11"/>
  <c r="AH24" i="11"/>
  <c r="AK24" i="11"/>
  <c r="AV24" i="11"/>
  <c r="AO24" i="11"/>
  <c r="BB24" i="11"/>
  <c r="AS24" i="11"/>
  <c r="AU24" i="11"/>
  <c r="BD24" i="11"/>
  <c r="AY24" i="11"/>
  <c r="BG24" i="11"/>
  <c r="I24" i="11"/>
  <c r="K24" i="11"/>
  <c r="V24" i="11"/>
  <c r="O24" i="11"/>
  <c r="F46" i="15"/>
  <c r="B24" i="17" l="1"/>
  <c r="D24" i="17" s="1"/>
  <c r="B24" i="11"/>
  <c r="D24" i="11" s="1"/>
  <c r="AQ24" i="18"/>
  <c r="BD24" i="18"/>
  <c r="BU24" i="18"/>
  <c r="BN24" i="18"/>
  <c r="AU24" i="18"/>
  <c r="BH24" i="18"/>
  <c r="AP24" i="18"/>
  <c r="AY24" i="18"/>
  <c r="BL24" i="18"/>
  <c r="AM24" i="18"/>
  <c r="AZ24" i="18"/>
  <c r="BQ24" i="18"/>
  <c r="Y24" i="18"/>
  <c r="H24" i="18"/>
  <c r="I24" i="18"/>
  <c r="R24" i="18"/>
  <c r="G24" i="18"/>
  <c r="N24" i="18"/>
  <c r="BG24" i="18"/>
  <c r="BT24" i="18"/>
  <c r="BM24" i="18"/>
  <c r="BK24" i="18"/>
  <c r="AT24" i="18"/>
  <c r="BO24" i="18"/>
  <c r="BP24" i="18"/>
  <c r="J24" i="18"/>
  <c r="Z24" i="18"/>
  <c r="AO24" i="18"/>
  <c r="AB24" i="18"/>
  <c r="AW24" i="18"/>
  <c r="AK24" i="18"/>
  <c r="F24" i="18"/>
  <c r="AD24" i="18"/>
  <c r="AC24" i="18"/>
  <c r="BC24" i="18"/>
  <c r="W24" i="18"/>
  <c r="AL24" i="18"/>
  <c r="AF24" i="18"/>
  <c r="S24" i="18"/>
  <c r="BW24" i="18"/>
  <c r="BJ24" i="18"/>
  <c r="AH24" i="18"/>
  <c r="P24" i="18"/>
  <c r="AA24" i="18"/>
  <c r="AN24" i="18"/>
  <c r="BE24" i="18"/>
  <c r="BR24" i="18"/>
  <c r="AE24" i="18"/>
  <c r="AR24" i="18"/>
  <c r="BI24" i="18"/>
  <c r="AI24" i="18"/>
  <c r="AV24" i="18"/>
  <c r="BF24" i="18"/>
  <c r="AJ24" i="18"/>
  <c r="BA24" i="18"/>
  <c r="BB24" i="18"/>
  <c r="M24" i="18"/>
  <c r="K24" i="18"/>
  <c r="V24" i="18"/>
  <c r="T24" i="18"/>
  <c r="U24" i="18"/>
  <c r="AG24" i="18"/>
  <c r="BV24" i="18"/>
  <c r="L24" i="18"/>
  <c r="X24" i="18"/>
  <c r="AX24" i="18"/>
  <c r="AS24" i="18"/>
  <c r="BS24" i="18"/>
  <c r="Q24" i="18"/>
  <c r="O24" i="18"/>
  <c r="F46" i="16"/>
  <c r="B24" i="18" l="1"/>
  <c r="D24" i="18" s="1"/>
  <c r="BI24" i="19"/>
  <c r="BF18" i="20" s="1"/>
  <c r="BG37" i="7" s="1"/>
  <c r="AA24" i="19"/>
  <c r="X18" i="20" s="1"/>
  <c r="AB24" i="19"/>
  <c r="Y18" i="20" s="1"/>
  <c r="BD24" i="19"/>
  <c r="BA18" i="20" s="1"/>
  <c r="BB37" i="7" s="1"/>
  <c r="AH24" i="19"/>
  <c r="AE18" i="20" s="1"/>
  <c r="AF37" i="7" s="1"/>
  <c r="AU24" i="19"/>
  <c r="AR18" i="20" s="1"/>
  <c r="AS37" i="7" s="1"/>
  <c r="BH24" i="19"/>
  <c r="BE18" i="20" s="1"/>
  <c r="BF37" i="7" s="1"/>
  <c r="AL24" i="19"/>
  <c r="AI18" i="20" s="1"/>
  <c r="AJ37" i="7" s="1"/>
  <c r="AY24" i="19"/>
  <c r="AV18" i="20" s="1"/>
  <c r="AW37" i="7" s="1"/>
  <c r="BE24" i="19"/>
  <c r="BB18" i="20" s="1"/>
  <c r="BC37" i="7" s="1"/>
  <c r="BV24" i="19"/>
  <c r="BS18" i="20" s="1"/>
  <c r="BT37" i="7" s="1"/>
  <c r="BT24" i="19"/>
  <c r="BQ18" i="20" s="1"/>
  <c r="BR37" i="7" s="1"/>
  <c r="Q24" i="19"/>
  <c r="N18" i="20" s="1"/>
  <c r="O37" i="7" s="1"/>
  <c r="F24" i="19"/>
  <c r="J24" i="19"/>
  <c r="G18" i="20" s="1"/>
  <c r="H37" i="7" s="1"/>
  <c r="I24" i="19"/>
  <c r="F18" i="20" s="1"/>
  <c r="G37" i="7" s="1"/>
  <c r="X24" i="19"/>
  <c r="U18" i="20" s="1"/>
  <c r="V37" i="7" s="1"/>
  <c r="AF24" i="19"/>
  <c r="AC18" i="20" s="1"/>
  <c r="AD37" i="7" s="1"/>
  <c r="S24" i="19"/>
  <c r="P18" i="20" s="1"/>
  <c r="Q37" i="7" s="1"/>
  <c r="O24" i="19"/>
  <c r="L18" i="20" s="1"/>
  <c r="M37" i="7" s="1"/>
  <c r="BC24" i="19"/>
  <c r="AZ18" i="20" s="1"/>
  <c r="BA37" i="7" s="1"/>
  <c r="V24" i="19"/>
  <c r="S18" i="20" s="1"/>
  <c r="T37" i="7" s="1"/>
  <c r="P24" i="19"/>
  <c r="M18" i="20" s="1"/>
  <c r="N37" i="7" s="1"/>
  <c r="R24" i="19"/>
  <c r="O18" i="20" s="1"/>
  <c r="P37" i="7" s="1"/>
  <c r="AD24" i="19"/>
  <c r="AA18" i="20" s="1"/>
  <c r="AB37" i="7" s="1"/>
  <c r="AQ24" i="19"/>
  <c r="AN18" i="20" s="1"/>
  <c r="AO37" i="7" s="1"/>
  <c r="AV24" i="19"/>
  <c r="AS18" i="20" s="1"/>
  <c r="AT37" i="7" s="1"/>
  <c r="AG24" i="19"/>
  <c r="AD18" i="20" s="1"/>
  <c r="AE37" i="7" s="1"/>
  <c r="AX24" i="19"/>
  <c r="AU18" i="20" s="1"/>
  <c r="AV37" i="7" s="1"/>
  <c r="BK24" i="19"/>
  <c r="BH18" i="20" s="1"/>
  <c r="BI37" i="7" s="1"/>
  <c r="AK24" i="19"/>
  <c r="AH18" i="20" s="1"/>
  <c r="AI37" i="7" s="1"/>
  <c r="BB24" i="19"/>
  <c r="AY18" i="20" s="1"/>
  <c r="AZ37" i="7" s="1"/>
  <c r="BO24" i="19"/>
  <c r="BL18" i="20" s="1"/>
  <c r="BM37" i="7" s="1"/>
  <c r="BU24" i="19"/>
  <c r="BR18" i="20" s="1"/>
  <c r="BS37" i="7" s="1"/>
  <c r="AM24" i="19"/>
  <c r="AJ18" i="20" s="1"/>
  <c r="AK37" i="7" s="1"/>
  <c r="L24" i="19"/>
  <c r="I18" i="20" s="1"/>
  <c r="J37" i="7" s="1"/>
  <c r="Y24" i="19"/>
  <c r="V18" i="20" s="1"/>
  <c r="W37" i="7" s="1"/>
  <c r="Z24" i="19"/>
  <c r="W18" i="20" s="1"/>
  <c r="X37" i="7" s="1"/>
  <c r="AZ24" i="19"/>
  <c r="AW18" i="20" s="1"/>
  <c r="AX37" i="7" s="1"/>
  <c r="K24" i="19"/>
  <c r="H18" i="20" s="1"/>
  <c r="I37" i="7" s="1"/>
  <c r="G24" i="19"/>
  <c r="D18" i="20" s="1"/>
  <c r="E37" i="7" s="1"/>
  <c r="AC24" i="19"/>
  <c r="Z18" i="20" s="1"/>
  <c r="AA37" i="7" s="1"/>
  <c r="AT24" i="19"/>
  <c r="AQ18" i="20" s="1"/>
  <c r="AR37" i="7" s="1"/>
  <c r="BG24" i="19"/>
  <c r="BD18" i="20" s="1"/>
  <c r="BE37" i="7" s="1"/>
  <c r="BP24" i="19"/>
  <c r="BM18" i="20" s="1"/>
  <c r="BN37" i="7" s="1"/>
  <c r="AW24" i="19"/>
  <c r="AT18" i="20" s="1"/>
  <c r="AU37" i="7" s="1"/>
  <c r="BN24" i="19"/>
  <c r="BK18" i="20" s="1"/>
  <c r="BL37" i="7" s="1"/>
  <c r="AN24" i="19"/>
  <c r="AK18" i="20" s="1"/>
  <c r="AL37" i="7" s="1"/>
  <c r="BA24" i="19"/>
  <c r="AX18" i="20" s="1"/>
  <c r="AY37" i="7" s="1"/>
  <c r="BR24" i="19"/>
  <c r="BO18" i="20" s="1"/>
  <c r="BP37" i="7" s="1"/>
  <c r="AJ24" i="19"/>
  <c r="AG18" i="20" s="1"/>
  <c r="AH37" i="7" s="1"/>
  <c r="AP24" i="19"/>
  <c r="AM18" i="20" s="1"/>
  <c r="AN37" i="7" s="1"/>
  <c r="N24" i="19"/>
  <c r="K18" i="20" s="1"/>
  <c r="L37" i="7" s="1"/>
  <c r="H24" i="19"/>
  <c r="E18" i="20" s="1"/>
  <c r="F37" i="7" s="1"/>
  <c r="AS24" i="19"/>
  <c r="AP18" i="20" s="1"/>
  <c r="AQ37" i="7" s="1"/>
  <c r="BJ24" i="19"/>
  <c r="BG18" i="20" s="1"/>
  <c r="BH37" i="7" s="1"/>
  <c r="BW24" i="19"/>
  <c r="BT18" i="20" s="1"/>
  <c r="BU37" i="7" s="1"/>
  <c r="BL24" i="19"/>
  <c r="BI18" i="20" s="1"/>
  <c r="BJ37" i="7" s="1"/>
  <c r="BM24" i="19"/>
  <c r="BJ18" i="20" s="1"/>
  <c r="BK37" i="7" s="1"/>
  <c r="AE24" i="19"/>
  <c r="AB18" i="20" s="1"/>
  <c r="AC37" i="7" s="1"/>
  <c r="AR24" i="19"/>
  <c r="AO18" i="20" s="1"/>
  <c r="AP37" i="7" s="1"/>
  <c r="BQ24" i="19"/>
  <c r="BN18" i="20" s="1"/>
  <c r="BO37" i="7" s="1"/>
  <c r="AI24" i="19"/>
  <c r="AF18" i="20" s="1"/>
  <c r="AG37" i="7" s="1"/>
  <c r="AO24" i="19"/>
  <c r="AL18" i="20" s="1"/>
  <c r="AM37" i="7" s="1"/>
  <c r="BF24" i="19"/>
  <c r="BC18" i="20" s="1"/>
  <c r="BD37" i="7" s="1"/>
  <c r="BS24" i="19"/>
  <c r="BP18" i="20" s="1"/>
  <c r="BQ37" i="7" s="1"/>
  <c r="T24" i="19"/>
  <c r="Q18" i="20" s="1"/>
  <c r="R37" i="7" s="1"/>
  <c r="M24" i="19"/>
  <c r="J18" i="20" s="1"/>
  <c r="K37" i="7" s="1"/>
  <c r="U24" i="19"/>
  <c r="R18" i="20" s="1"/>
  <c r="S37" i="7" s="1"/>
  <c r="W24" i="19"/>
  <c r="T18" i="20" s="1"/>
  <c r="U37" i="7" s="1"/>
  <c r="C18" i="20" l="1"/>
  <c r="D37" i="7" s="1"/>
  <c r="B24" i="19"/>
  <c r="D24" i="19" s="1"/>
  <c r="B18" i="20" s="1"/>
  <c r="Y37" i="7"/>
  <c r="Z37" i="7"/>
  <c r="BW37" i="7"/>
  <c r="CA37" i="7" l="1"/>
  <c r="BZ37" i="7"/>
  <c r="C25" i="18" s="1"/>
  <c r="BX37" i="7"/>
  <c r="C37" i="7"/>
  <c r="P17" i="24" s="1"/>
  <c r="B37" i="7"/>
  <c r="B17" i="24"/>
  <c r="C25" i="11" l="1"/>
  <c r="C25" i="19"/>
  <c r="C25" i="17"/>
  <c r="AO17" i="24"/>
  <c r="BF17" i="24"/>
  <c r="BI17" i="24"/>
  <c r="U17" i="24"/>
  <c r="BR17" i="24"/>
  <c r="AC17" i="24"/>
  <c r="AL17" i="24"/>
  <c r="K17" i="24"/>
  <c r="AA17" i="24"/>
  <c r="AZ17" i="24"/>
  <c r="H17" i="24"/>
  <c r="I17" i="24"/>
  <c r="AT17" i="24"/>
  <c r="AY17" i="24"/>
  <c r="BE17" i="24"/>
  <c r="BQ17" i="24"/>
  <c r="AG17" i="24"/>
  <c r="AX17" i="24"/>
  <c r="BT17" i="24"/>
  <c r="AR17" i="24"/>
  <c r="Q17" i="24"/>
  <c r="M17" i="24"/>
  <c r="Y17" i="24"/>
  <c r="BG17" i="24"/>
  <c r="AK17" i="24"/>
  <c r="AW17" i="24"/>
  <c r="BJ17" i="24"/>
  <c r="BS17" i="24"/>
  <c r="AS17" i="24"/>
  <c r="BP17" i="24"/>
  <c r="AB17" i="24"/>
  <c r="R17" i="24"/>
  <c r="W17" i="24"/>
  <c r="BO17" i="24"/>
  <c r="BM17" i="24"/>
  <c r="AD17" i="24"/>
  <c r="AP17" i="24"/>
  <c r="AU17" i="24"/>
  <c r="BN17" i="24"/>
  <c r="AM17" i="24"/>
  <c r="BH17" i="24"/>
  <c r="G17" i="24"/>
  <c r="E17" i="24"/>
  <c r="F17" i="24"/>
  <c r="N17" i="24"/>
  <c r="BA17" i="24"/>
  <c r="AE17" i="24"/>
  <c r="AQ17" i="24"/>
  <c r="BK17" i="24"/>
  <c r="AI17" i="24"/>
  <c r="BB17" i="24"/>
  <c r="Z17" i="24"/>
  <c r="BC17" i="24"/>
  <c r="AH17" i="24"/>
  <c r="BL17" i="24"/>
  <c r="AJ17" i="24"/>
  <c r="AV17" i="24"/>
  <c r="AF17" i="24"/>
  <c r="V17" i="24"/>
  <c r="L17" i="24"/>
  <c r="BD17" i="24"/>
  <c r="AN17" i="24"/>
  <c r="X17" i="24"/>
  <c r="J17" i="24"/>
  <c r="C17" i="24"/>
  <c r="D47" i="14" s="1"/>
  <c r="T17" i="24"/>
  <c r="S17" i="24"/>
  <c r="D17" i="24"/>
  <c r="O17" i="24"/>
  <c r="B47" i="9"/>
  <c r="B47" i="14"/>
  <c r="B47" i="16"/>
  <c r="B47" i="15"/>
  <c r="Q47" i="9" l="1"/>
  <c r="Q47" i="14" s="1"/>
  <c r="Q47" i="15" s="1"/>
  <c r="Q47" i="16" s="1"/>
  <c r="P47" i="9"/>
  <c r="P47" i="14" s="1"/>
  <c r="P47" i="15" s="1"/>
  <c r="P47" i="16" s="1"/>
  <c r="R47" i="9"/>
  <c r="R47" i="14" s="1"/>
  <c r="R47" i="15" s="1"/>
  <c r="R47" i="16" s="1"/>
  <c r="O47" i="9"/>
  <c r="O47" i="14" s="1"/>
  <c r="O47" i="15" s="1"/>
  <c r="O47" i="16" s="1"/>
  <c r="M47" i="9"/>
  <c r="M47" i="14" s="1"/>
  <c r="M47" i="15" s="1"/>
  <c r="M47" i="16" s="1"/>
  <c r="D47" i="15"/>
  <c r="BV17" i="24"/>
  <c r="D47" i="9" s="1"/>
  <c r="BU17" i="24"/>
  <c r="D47" i="16"/>
  <c r="AR47" i="9"/>
  <c r="AR47" i="14" s="1"/>
  <c r="AR47" i="15" s="1"/>
  <c r="AR47" i="16" s="1"/>
  <c r="AI47" i="9"/>
  <c r="AI47" i="14" s="1"/>
  <c r="AI47" i="15" s="1"/>
  <c r="AI47" i="16" s="1"/>
  <c r="K47" i="9"/>
  <c r="K47" i="14" s="1"/>
  <c r="K47" i="15" s="1"/>
  <c r="K47" i="16" s="1"/>
  <c r="AG47" i="9"/>
  <c r="AG47" i="14" s="1"/>
  <c r="AG47" i="15" s="1"/>
  <c r="AG47" i="16" s="1"/>
  <c r="AN47" i="9"/>
  <c r="AN47" i="14" s="1"/>
  <c r="AN47" i="15" s="1"/>
  <c r="AN47" i="16" s="1"/>
  <c r="AQ47" i="9"/>
  <c r="AQ47" i="14" s="1"/>
  <c r="AQ47" i="15" s="1"/>
  <c r="AQ47" i="16" s="1"/>
  <c r="G47" i="9"/>
  <c r="G47" i="14" s="1"/>
  <c r="G47" i="15" s="1"/>
  <c r="G47" i="16" s="1"/>
  <c r="F47" i="9"/>
  <c r="AJ47" i="9"/>
  <c r="AJ47" i="14" s="1"/>
  <c r="AJ47" i="15" s="1"/>
  <c r="AJ47" i="16" s="1"/>
  <c r="I47" i="9"/>
  <c r="I47" i="14" s="1"/>
  <c r="I47" i="15" s="1"/>
  <c r="I47" i="16" s="1"/>
  <c r="T47" i="9"/>
  <c r="T47" i="14" s="1"/>
  <c r="T47" i="15" s="1"/>
  <c r="T47" i="16" s="1"/>
  <c r="U47" i="9"/>
  <c r="U47" i="14" s="1"/>
  <c r="U47" i="15" s="1"/>
  <c r="U47" i="16" s="1"/>
  <c r="AC47" i="9"/>
  <c r="AC47" i="14" s="1"/>
  <c r="AC47" i="15" s="1"/>
  <c r="AC47" i="16" s="1"/>
  <c r="H47" i="9"/>
  <c r="H47" i="14" s="1"/>
  <c r="H47" i="15" s="1"/>
  <c r="H47" i="16" s="1"/>
  <c r="AP47" i="9"/>
  <c r="AP47" i="14" s="1"/>
  <c r="AP47" i="15" s="1"/>
  <c r="AP47" i="16" s="1"/>
  <c r="AL47" i="9"/>
  <c r="AL47" i="14" s="1"/>
  <c r="AL47" i="15" s="1"/>
  <c r="AL47" i="16" s="1"/>
  <c r="L47" i="9"/>
  <c r="L47" i="14" s="1"/>
  <c r="L47" i="15" s="1"/>
  <c r="L47" i="16" s="1"/>
  <c r="AD47" i="9"/>
  <c r="AD47" i="14" s="1"/>
  <c r="AD47" i="15" s="1"/>
  <c r="AD47" i="16" s="1"/>
  <c r="X47" i="9"/>
  <c r="X47" i="14" s="1"/>
  <c r="X47" i="15" s="1"/>
  <c r="X47" i="16" s="1"/>
  <c r="AO47" i="9"/>
  <c r="AO47" i="14" s="1"/>
  <c r="AO47" i="15" s="1"/>
  <c r="AO47" i="16" s="1"/>
  <c r="AB47" i="9"/>
  <c r="AB47" i="14" s="1"/>
  <c r="AB47" i="15" s="1"/>
  <c r="AB47" i="16" s="1"/>
  <c r="AH47" i="9"/>
  <c r="AH47" i="14" s="1"/>
  <c r="AH47" i="15" s="1"/>
  <c r="AH47" i="16" s="1"/>
  <c r="AE47" i="9"/>
  <c r="AE47" i="14" s="1"/>
  <c r="AE47" i="15" s="1"/>
  <c r="AE47" i="16" s="1"/>
  <c r="AA47" i="9"/>
  <c r="AA47" i="14" s="1"/>
  <c r="AA47" i="15" s="1"/>
  <c r="AA47" i="16" s="1"/>
  <c r="W47" i="9"/>
  <c r="W47" i="14" s="1"/>
  <c r="W47" i="15" s="1"/>
  <c r="W47" i="16" s="1"/>
  <c r="V47" i="9"/>
  <c r="V47" i="14" s="1"/>
  <c r="V47" i="15" s="1"/>
  <c r="V47" i="16" s="1"/>
  <c r="Y47" i="9"/>
  <c r="Y47" i="14" s="1"/>
  <c r="Y47" i="15" s="1"/>
  <c r="Y47" i="16" s="1"/>
  <c r="AK47" i="9"/>
  <c r="AK47" i="14" s="1"/>
  <c r="AK47" i="15" s="1"/>
  <c r="AK47" i="16" s="1"/>
  <c r="Z47" i="9"/>
  <c r="Z47" i="14" s="1"/>
  <c r="Z47" i="15" s="1"/>
  <c r="Z47" i="16" s="1"/>
  <c r="BT25" i="11" l="1"/>
  <c r="BQ25" i="11"/>
  <c r="AT25" i="11"/>
  <c r="AU25" i="11"/>
  <c r="AG25" i="11"/>
  <c r="AM25" i="11"/>
  <c r="AW25" i="11"/>
  <c r="AY25" i="11"/>
  <c r="AV25" i="11"/>
  <c r="BI25" i="11"/>
  <c r="BB25" i="11"/>
  <c r="BE25" i="11"/>
  <c r="BH25" i="11"/>
  <c r="K25" i="11"/>
  <c r="Z25" i="11"/>
  <c r="S25" i="11"/>
  <c r="L25" i="11"/>
  <c r="M25" i="11"/>
  <c r="AE25" i="11"/>
  <c r="BK25" i="11"/>
  <c r="AF25" i="11"/>
  <c r="H25" i="11"/>
  <c r="V25" i="11"/>
  <c r="Y25" i="11"/>
  <c r="BD25" i="11"/>
  <c r="I25" i="11"/>
  <c r="U25" i="11"/>
  <c r="T25" i="11"/>
  <c r="BV25" i="11"/>
  <c r="BS25" i="11"/>
  <c r="BJ25" i="11"/>
  <c r="BO25" i="11"/>
  <c r="AR25" i="11"/>
  <c r="AP25" i="11"/>
  <c r="AH25" i="11"/>
  <c r="BC25" i="11"/>
  <c r="AI25" i="11"/>
  <c r="F25" i="11"/>
  <c r="W25" i="11"/>
  <c r="Q25" i="11"/>
  <c r="BG25" i="11"/>
  <c r="J25" i="11"/>
  <c r="O25" i="11"/>
  <c r="X25" i="11"/>
  <c r="BU25" i="11"/>
  <c r="BW25" i="11"/>
  <c r="AS25" i="11"/>
  <c r="AQ25" i="11"/>
  <c r="BP25" i="11"/>
  <c r="AO25" i="11"/>
  <c r="AX25" i="11"/>
  <c r="AZ25" i="11"/>
  <c r="BA25" i="11"/>
  <c r="AB25" i="11"/>
  <c r="N25" i="11"/>
  <c r="BR25" i="11"/>
  <c r="AD25" i="11"/>
  <c r="BN25" i="11"/>
  <c r="BL25" i="11"/>
  <c r="BM25" i="11"/>
  <c r="AK25" i="11"/>
  <c r="AC25" i="11"/>
  <c r="AA25" i="11"/>
  <c r="BF25" i="11"/>
  <c r="AL25" i="11"/>
  <c r="AJ25" i="11"/>
  <c r="AN25" i="11"/>
  <c r="G25" i="11"/>
  <c r="P25" i="11"/>
  <c r="R25" i="11"/>
  <c r="F47" i="14"/>
  <c r="B25" i="11" l="1"/>
  <c r="D25" i="11" s="1"/>
  <c r="BP25" i="17"/>
  <c r="BJ25" i="17"/>
  <c r="BS25" i="17"/>
  <c r="BR25" i="17"/>
  <c r="BH25" i="17"/>
  <c r="BL25" i="17"/>
  <c r="BV25" i="17"/>
  <c r="AK25" i="17"/>
  <c r="AA25" i="17"/>
  <c r="AQ25" i="17"/>
  <c r="AB25" i="17"/>
  <c r="AF25" i="17"/>
  <c r="Y25" i="17"/>
  <c r="H25" i="17"/>
  <c r="Q25" i="17"/>
  <c r="L25" i="17"/>
  <c r="I25" i="17"/>
  <c r="T25" i="17"/>
  <c r="G25" i="17"/>
  <c r="AI25" i="17"/>
  <c r="X25" i="17"/>
  <c r="R25" i="17"/>
  <c r="K25" i="17"/>
  <c r="AY25" i="17"/>
  <c r="BE25" i="17"/>
  <c r="AW25" i="17"/>
  <c r="BD25" i="17"/>
  <c r="AX25" i="17"/>
  <c r="BM25" i="17"/>
  <c r="BA25" i="17"/>
  <c r="AP25" i="17"/>
  <c r="AM25" i="17"/>
  <c r="AD25" i="17"/>
  <c r="AE25" i="17"/>
  <c r="AL25" i="17"/>
  <c r="AG25" i="17"/>
  <c r="N25" i="17"/>
  <c r="U25" i="17"/>
  <c r="O25" i="17"/>
  <c r="AH25" i="17"/>
  <c r="F25" i="17"/>
  <c r="V25" i="17"/>
  <c r="Z25" i="17"/>
  <c r="BO25" i="17"/>
  <c r="BU25" i="17"/>
  <c r="BF25" i="17"/>
  <c r="BT25" i="17"/>
  <c r="BG25" i="17"/>
  <c r="BK25" i="17"/>
  <c r="BQ25" i="17"/>
  <c r="AN25" i="17"/>
  <c r="AU25" i="17"/>
  <c r="AT25" i="17"/>
  <c r="P25" i="17"/>
  <c r="AZ25" i="17"/>
  <c r="BB25" i="17"/>
  <c r="BC25" i="17"/>
  <c r="BI25" i="17"/>
  <c r="BW25" i="17"/>
  <c r="AV25" i="17"/>
  <c r="BN25" i="17"/>
  <c r="AO25" i="17"/>
  <c r="AR25" i="17"/>
  <c r="AS25" i="17"/>
  <c r="AC25" i="17"/>
  <c r="AJ25" i="17"/>
  <c r="J25" i="17"/>
  <c r="W25" i="17"/>
  <c r="M25" i="17"/>
  <c r="S25" i="17"/>
  <c r="F47" i="15"/>
  <c r="B25" i="17" l="1"/>
  <c r="D25" i="17" s="1"/>
  <c r="BJ25" i="18"/>
  <c r="BW25" i="18"/>
  <c r="AC25" i="18"/>
  <c r="BL25" i="18"/>
  <c r="BN25" i="18"/>
  <c r="AB25" i="18"/>
  <c r="AS25" i="18"/>
  <c r="BB25" i="18"/>
  <c r="BO25" i="18"/>
  <c r="AP25" i="18"/>
  <c r="BC25" i="18"/>
  <c r="BP25" i="18"/>
  <c r="U25" i="18"/>
  <c r="V25" i="18"/>
  <c r="X25" i="18"/>
  <c r="N25" i="18"/>
  <c r="Q25" i="18"/>
  <c r="BF25" i="18"/>
  <c r="BU25" i="18"/>
  <c r="I25" i="18"/>
  <c r="K25" i="18"/>
  <c r="AV25" i="18"/>
  <c r="AG25" i="18"/>
  <c r="J25" i="18"/>
  <c r="L25" i="18"/>
  <c r="AA25" i="18"/>
  <c r="AN25" i="18"/>
  <c r="AW25" i="18"/>
  <c r="AK25" i="18"/>
  <c r="AE25" i="18"/>
  <c r="AR25" i="18"/>
  <c r="BE25" i="18"/>
  <c r="BR25" i="18"/>
  <c r="AF25" i="18"/>
  <c r="BS25" i="18"/>
  <c r="Z25" i="18"/>
  <c r="R25" i="18"/>
  <c r="S25" i="18"/>
  <c r="AJ25" i="18"/>
  <c r="T25" i="18"/>
  <c r="P25" i="18"/>
  <c r="O25" i="18"/>
  <c r="AD25" i="18"/>
  <c r="AQ25" i="18"/>
  <c r="BD25" i="18"/>
  <c r="BQ25" i="18"/>
  <c r="AH25" i="18"/>
  <c r="AU25" i="18"/>
  <c r="BH25" i="18"/>
  <c r="BA25" i="18"/>
  <c r="AI25" i="18"/>
  <c r="BV25" i="18"/>
  <c r="F25" i="18"/>
  <c r="Y25" i="18"/>
  <c r="AT25" i="18"/>
  <c r="BG25" i="18"/>
  <c r="BT25" i="18"/>
  <c r="BM25" i="18"/>
  <c r="AX25" i="18"/>
  <c r="BK25" i="18"/>
  <c r="AO25" i="18"/>
  <c r="AL25" i="18"/>
  <c r="AY25" i="18"/>
  <c r="BI25" i="18"/>
  <c r="AM25" i="18"/>
  <c r="AZ25" i="18"/>
  <c r="H25" i="18"/>
  <c r="M25" i="18"/>
  <c r="G25" i="18"/>
  <c r="W25" i="18"/>
  <c r="F47" i="16"/>
  <c r="B25" i="18" l="1"/>
  <c r="D25" i="18" s="1"/>
  <c r="BH25" i="19"/>
  <c r="BE19" i="20" s="1"/>
  <c r="BF38" i="7" s="1"/>
  <c r="AD25" i="19"/>
  <c r="AA19" i="20" s="1"/>
  <c r="AB38" i="7" s="1"/>
  <c r="AQ25" i="19"/>
  <c r="AN19" i="20" s="1"/>
  <c r="AO38" i="7" s="1"/>
  <c r="AF25" i="19"/>
  <c r="AC19" i="20" s="1"/>
  <c r="AD38" i="7" s="1"/>
  <c r="AW25" i="19"/>
  <c r="AT19" i="20" s="1"/>
  <c r="AU38" i="7" s="1"/>
  <c r="BN25" i="19"/>
  <c r="BK19" i="20" s="1"/>
  <c r="BL38" i="7" s="1"/>
  <c r="BW25" i="19"/>
  <c r="BT19" i="20" s="1"/>
  <c r="BU38" i="7" s="1"/>
  <c r="AK25" i="19"/>
  <c r="AH19" i="20" s="1"/>
  <c r="AI38" i="7" s="1"/>
  <c r="BB25" i="19"/>
  <c r="AY19" i="20" s="1"/>
  <c r="AZ38" i="7" s="1"/>
  <c r="BD25" i="19"/>
  <c r="BA19" i="20" s="1"/>
  <c r="BB38" i="7" s="1"/>
  <c r="BU25" i="19"/>
  <c r="BR19" i="20" s="1"/>
  <c r="BS38" i="7" s="1"/>
  <c r="AA25" i="19"/>
  <c r="X19" i="20" s="1"/>
  <c r="T25" i="19"/>
  <c r="Q19" i="20" s="1"/>
  <c r="R38" i="7" s="1"/>
  <c r="Z25" i="19"/>
  <c r="W19" i="20" s="1"/>
  <c r="X38" i="7" s="1"/>
  <c r="U25" i="19"/>
  <c r="R19" i="20" s="1"/>
  <c r="S38" i="7" s="1"/>
  <c r="P25" i="19"/>
  <c r="M19" i="20" s="1"/>
  <c r="N38" i="7" s="1"/>
  <c r="F25" i="19"/>
  <c r="AP25" i="19"/>
  <c r="AM19" i="20" s="1"/>
  <c r="AN38" i="7" s="1"/>
  <c r="L25" i="19"/>
  <c r="I19" i="20" s="1"/>
  <c r="J38" i="7" s="1"/>
  <c r="G25" i="19"/>
  <c r="D19" i="20" s="1"/>
  <c r="E38" i="7" s="1"/>
  <c r="Q25" i="19"/>
  <c r="N19" i="20" s="1"/>
  <c r="O38" i="7" s="1"/>
  <c r="BS25" i="19"/>
  <c r="BP19" i="20" s="1"/>
  <c r="BQ38" i="7" s="1"/>
  <c r="BO25" i="19"/>
  <c r="BL19" i="20" s="1"/>
  <c r="BM38" i="7" s="1"/>
  <c r="S25" i="19"/>
  <c r="P19" i="20" s="1"/>
  <c r="Q38" i="7" s="1"/>
  <c r="N25" i="19"/>
  <c r="K19" i="20" s="1"/>
  <c r="L38" i="7" s="1"/>
  <c r="AC25" i="19"/>
  <c r="Z19" i="20" s="1"/>
  <c r="AA38" i="7" s="1"/>
  <c r="AT25" i="19"/>
  <c r="AQ19" i="20" s="1"/>
  <c r="AR38" i="7" s="1"/>
  <c r="AU25" i="19"/>
  <c r="AR19" i="20" s="1"/>
  <c r="AS38" i="7" s="1"/>
  <c r="AV25" i="19"/>
  <c r="AS19" i="20" s="1"/>
  <c r="AT38" i="7" s="1"/>
  <c r="BM25" i="19"/>
  <c r="BJ19" i="20" s="1"/>
  <c r="BK38" i="7" s="1"/>
  <c r="BC25" i="19"/>
  <c r="AZ19" i="20" s="1"/>
  <c r="BA38" i="7" s="1"/>
  <c r="AJ25" i="19"/>
  <c r="AG19" i="20" s="1"/>
  <c r="AH38" i="7" s="1"/>
  <c r="BA25" i="19"/>
  <c r="AX19" i="20" s="1"/>
  <c r="AY38" i="7" s="1"/>
  <c r="BR25" i="19"/>
  <c r="BO19" i="20" s="1"/>
  <c r="BP38" i="7" s="1"/>
  <c r="BT25" i="19"/>
  <c r="BQ19" i="20" s="1"/>
  <c r="BR38" i="7" s="1"/>
  <c r="AE25" i="19"/>
  <c r="AB19" i="20" s="1"/>
  <c r="AC38" i="7" s="1"/>
  <c r="I25" i="19"/>
  <c r="F19" i="20" s="1"/>
  <c r="G38" i="7" s="1"/>
  <c r="V25" i="19"/>
  <c r="S19" i="20" s="1"/>
  <c r="T38" i="7" s="1"/>
  <c r="AO25" i="19"/>
  <c r="AL19" i="20" s="1"/>
  <c r="AM38" i="7" s="1"/>
  <c r="Y25" i="19"/>
  <c r="V19" i="20" s="1"/>
  <c r="W38" i="7" s="1"/>
  <c r="W25" i="19"/>
  <c r="T19" i="20" s="1"/>
  <c r="U38" i="7" s="1"/>
  <c r="M25" i="19"/>
  <c r="J19" i="20" s="1"/>
  <c r="K38" i="7" s="1"/>
  <c r="AB25" i="19"/>
  <c r="Y19" i="20" s="1"/>
  <c r="AS25" i="19"/>
  <c r="AP19" i="20" s="1"/>
  <c r="AQ38" i="7" s="1"/>
  <c r="BJ25" i="19"/>
  <c r="BG19" i="20" s="1"/>
  <c r="BH38" i="7" s="1"/>
  <c r="AI25" i="19"/>
  <c r="AF19" i="20" s="1"/>
  <c r="AG38" i="7" s="1"/>
  <c r="BL25" i="19"/>
  <c r="BI19" i="20" s="1"/>
  <c r="BJ38" i="7" s="1"/>
  <c r="AH25" i="19"/>
  <c r="AE19" i="20" s="1"/>
  <c r="AF38" i="7" s="1"/>
  <c r="BG25" i="19"/>
  <c r="BD19" i="20" s="1"/>
  <c r="BE38" i="7" s="1"/>
  <c r="AZ25" i="19"/>
  <c r="AW19" i="20" s="1"/>
  <c r="AX38" i="7" s="1"/>
  <c r="BQ25" i="19"/>
  <c r="BN19" i="20" s="1"/>
  <c r="BO38" i="7" s="1"/>
  <c r="BF25" i="19"/>
  <c r="BC19" i="20" s="1"/>
  <c r="BD38" i="7" s="1"/>
  <c r="O25" i="19"/>
  <c r="L19" i="20" s="1"/>
  <c r="M38" i="7" s="1"/>
  <c r="R25" i="19"/>
  <c r="O19" i="20" s="1"/>
  <c r="P38" i="7" s="1"/>
  <c r="AR25" i="19"/>
  <c r="AO19" i="20" s="1"/>
  <c r="AP38" i="7" s="1"/>
  <c r="BI25" i="19"/>
  <c r="BF19" i="20" s="1"/>
  <c r="BG38" i="7" s="1"/>
  <c r="AM25" i="19"/>
  <c r="AJ19" i="20" s="1"/>
  <c r="AK38" i="7" s="1"/>
  <c r="AY25" i="19"/>
  <c r="AV19" i="20" s="1"/>
  <c r="AW38" i="7" s="1"/>
  <c r="AG25" i="19"/>
  <c r="AD19" i="20" s="1"/>
  <c r="AE38" i="7" s="1"/>
  <c r="AX25" i="19"/>
  <c r="AU19" i="20" s="1"/>
  <c r="AV38" i="7" s="1"/>
  <c r="BK25" i="19"/>
  <c r="BH19" i="20" s="1"/>
  <c r="BI38" i="7" s="1"/>
  <c r="BP25" i="19"/>
  <c r="BM19" i="20" s="1"/>
  <c r="BN38" i="7" s="1"/>
  <c r="AL25" i="19"/>
  <c r="AI19" i="20" s="1"/>
  <c r="AJ38" i="7" s="1"/>
  <c r="AN25" i="19"/>
  <c r="AK19" i="20" s="1"/>
  <c r="AL38" i="7" s="1"/>
  <c r="BE25" i="19"/>
  <c r="BB19" i="20" s="1"/>
  <c r="BC38" i="7" s="1"/>
  <c r="BV25" i="19"/>
  <c r="BS19" i="20" s="1"/>
  <c r="BT38" i="7" s="1"/>
  <c r="X25" i="19"/>
  <c r="U19" i="20" s="1"/>
  <c r="V38" i="7" s="1"/>
  <c r="K25" i="19"/>
  <c r="H19" i="20" s="1"/>
  <c r="I38" i="7" s="1"/>
  <c r="J25" i="19"/>
  <c r="G19" i="20" s="1"/>
  <c r="H38" i="7" s="1"/>
  <c r="H25" i="19"/>
  <c r="E19" i="20" s="1"/>
  <c r="F38" i="7" s="1"/>
  <c r="C19" i="20" l="1"/>
  <c r="D38" i="7" s="1"/>
  <c r="B25" i="19"/>
  <c r="D25" i="19" s="1"/>
  <c r="B19" i="20" s="1"/>
  <c r="Y38" i="7"/>
  <c r="Z38" i="7"/>
  <c r="BW38" i="7"/>
  <c r="CA38" i="7" l="1"/>
  <c r="BZ38" i="7"/>
  <c r="C26" i="11" s="1"/>
  <c r="C38" i="7"/>
  <c r="V18" i="24" s="1"/>
  <c r="BX38" i="7"/>
  <c r="B18" i="24"/>
  <c r="B38" i="7"/>
  <c r="C26" i="18" l="1"/>
  <c r="C26" i="17"/>
  <c r="C26" i="19"/>
  <c r="U18" i="24"/>
  <c r="BT18" i="24"/>
  <c r="BH18" i="24"/>
  <c r="AH18" i="24"/>
  <c r="BA18" i="24"/>
  <c r="AZ18" i="24"/>
  <c r="AO18" i="24"/>
  <c r="BB18" i="24"/>
  <c r="O18" i="24"/>
  <c r="R18" i="24"/>
  <c r="E18" i="24"/>
  <c r="AN18" i="24"/>
  <c r="AS18" i="24"/>
  <c r="AQ18" i="24"/>
  <c r="AI18" i="24"/>
  <c r="AM18" i="24"/>
  <c r="AX18" i="24"/>
  <c r="K18" i="24"/>
  <c r="J18" i="24"/>
  <c r="AU18" i="24"/>
  <c r="BK18" i="24"/>
  <c r="BN18" i="24"/>
  <c r="C18" i="24"/>
  <c r="D48" i="14" s="1"/>
  <c r="M18" i="24"/>
  <c r="AY18" i="24"/>
  <c r="AR18" i="24"/>
  <c r="Q18" i="24"/>
  <c r="AF18" i="24"/>
  <c r="X18" i="24"/>
  <c r="BQ18" i="24"/>
  <c r="BM18" i="24"/>
  <c r="BR18" i="24"/>
  <c r="AL18" i="24"/>
  <c r="S18" i="24"/>
  <c r="W18" i="24"/>
  <c r="G18" i="24"/>
  <c r="Y18" i="24"/>
  <c r="BO18" i="24"/>
  <c r="AK18" i="24"/>
  <c r="BL18" i="24"/>
  <c r="AJ18" i="24"/>
  <c r="BD18" i="24"/>
  <c r="AA18" i="24"/>
  <c r="BC18" i="24"/>
  <c r="AG18" i="24"/>
  <c r="BJ18" i="24"/>
  <c r="AT18" i="24"/>
  <c r="AD18" i="24"/>
  <c r="P18" i="24"/>
  <c r="I18" i="24"/>
  <c r="T18" i="24"/>
  <c r="H18" i="24"/>
  <c r="F18" i="24"/>
  <c r="BP18" i="24"/>
  <c r="BI18" i="24"/>
  <c r="BG18" i="24"/>
  <c r="AE18" i="24"/>
  <c r="BE18" i="24"/>
  <c r="AC18" i="24"/>
  <c r="AV18" i="24"/>
  <c r="BS18" i="24"/>
  <c r="AW18" i="24"/>
  <c r="AB18" i="24"/>
  <c r="BF18" i="24"/>
  <c r="AP18" i="24"/>
  <c r="Z18" i="24"/>
  <c r="D18" i="24"/>
  <c r="L18" i="24"/>
  <c r="N18" i="24"/>
  <c r="B48" i="14"/>
  <c r="B48" i="16"/>
  <c r="B48" i="9"/>
  <c r="B48" i="15"/>
  <c r="O48" i="9" l="1"/>
  <c r="O48" i="14" s="1"/>
  <c r="O48" i="15" s="1"/>
  <c r="O48" i="16" s="1"/>
  <c r="P48" i="9"/>
  <c r="P48" i="14" s="1"/>
  <c r="P48" i="15" s="1"/>
  <c r="P48" i="16" s="1"/>
  <c r="Q48" i="9"/>
  <c r="Q48" i="14" s="1"/>
  <c r="Q48" i="15" s="1"/>
  <c r="Q48" i="16" s="1"/>
  <c r="M48" i="9"/>
  <c r="M48" i="14" s="1"/>
  <c r="M48" i="15" s="1"/>
  <c r="M48" i="16" s="1"/>
  <c r="R48" i="9"/>
  <c r="R48" i="14" s="1"/>
  <c r="R48" i="15" s="1"/>
  <c r="R48" i="16" s="1"/>
  <c r="D48" i="15"/>
  <c r="D48" i="16"/>
  <c r="BV18" i="24"/>
  <c r="D48" i="9" s="1"/>
  <c r="BU18" i="24"/>
  <c r="AE48" i="9"/>
  <c r="AE48" i="14" s="1"/>
  <c r="AE48" i="15" s="1"/>
  <c r="AE48" i="16" s="1"/>
  <c r="G48" i="9"/>
  <c r="G48" i="14" s="1"/>
  <c r="G48" i="15" s="1"/>
  <c r="G48" i="16" s="1"/>
  <c r="AQ48" i="9"/>
  <c r="AQ48" i="14" s="1"/>
  <c r="AQ48" i="15" s="1"/>
  <c r="AQ48" i="16" s="1"/>
  <c r="AK48" i="9"/>
  <c r="AK48" i="14" s="1"/>
  <c r="AK48" i="15" s="1"/>
  <c r="AK48" i="16" s="1"/>
  <c r="X48" i="9"/>
  <c r="X48" i="14" s="1"/>
  <c r="X48" i="15" s="1"/>
  <c r="X48" i="16" s="1"/>
  <c r="L48" i="9"/>
  <c r="L48" i="14" s="1"/>
  <c r="L48" i="15" s="1"/>
  <c r="L48" i="16" s="1"/>
  <c r="AN48" i="9"/>
  <c r="AN48" i="14" s="1"/>
  <c r="AN48" i="15" s="1"/>
  <c r="AN48" i="16" s="1"/>
  <c r="AJ48" i="9"/>
  <c r="AJ48" i="14" s="1"/>
  <c r="AJ48" i="15" s="1"/>
  <c r="AJ48" i="16" s="1"/>
  <c r="F48" i="9"/>
  <c r="F48" i="14" s="1"/>
  <c r="F48" i="15" s="1"/>
  <c r="T48" i="9"/>
  <c r="T48" i="14" s="1"/>
  <c r="T48" i="15" s="1"/>
  <c r="T48" i="16" s="1"/>
  <c r="AB48" i="9"/>
  <c r="AB48" i="14" s="1"/>
  <c r="AB48" i="15" s="1"/>
  <c r="AB48" i="16" s="1"/>
  <c r="AR48" i="9"/>
  <c r="AR48" i="14" s="1"/>
  <c r="AR48" i="15" s="1"/>
  <c r="AR48" i="16" s="1"/>
  <c r="AD48" i="9"/>
  <c r="AD48" i="14" s="1"/>
  <c r="AD48" i="15" s="1"/>
  <c r="AD48" i="16" s="1"/>
  <c r="AH48" i="9"/>
  <c r="AH48" i="14" s="1"/>
  <c r="AH48" i="15" s="1"/>
  <c r="AH48" i="16" s="1"/>
  <c r="H48" i="9"/>
  <c r="H48" i="14" s="1"/>
  <c r="H48" i="15" s="1"/>
  <c r="H48" i="16" s="1"/>
  <c r="K48" i="9"/>
  <c r="K48" i="14" s="1"/>
  <c r="K48" i="15" s="1"/>
  <c r="K48" i="16" s="1"/>
  <c r="AI48" i="9"/>
  <c r="AI48" i="14" s="1"/>
  <c r="AI48" i="15" s="1"/>
  <c r="AI48" i="16" s="1"/>
  <c r="U48" i="9"/>
  <c r="U48" i="14" s="1"/>
  <c r="U48" i="15" s="1"/>
  <c r="U48" i="16" s="1"/>
  <c r="AL48" i="9"/>
  <c r="AL48" i="14" s="1"/>
  <c r="AL48" i="15" s="1"/>
  <c r="AL48" i="16" s="1"/>
  <c r="AO48" i="9"/>
  <c r="AO48" i="14" s="1"/>
  <c r="AO48" i="15" s="1"/>
  <c r="AO48" i="16" s="1"/>
  <c r="AA48" i="9"/>
  <c r="AA48" i="14" s="1"/>
  <c r="AA48" i="15" s="1"/>
  <c r="AA48" i="16" s="1"/>
  <c r="Y48" i="9"/>
  <c r="Y48" i="14" s="1"/>
  <c r="Y48" i="15" s="1"/>
  <c r="Y48" i="16" s="1"/>
  <c r="W48" i="9"/>
  <c r="W48" i="14" s="1"/>
  <c r="W48" i="15" s="1"/>
  <c r="W48" i="16" s="1"/>
  <c r="AC48" i="9"/>
  <c r="AC48" i="14" s="1"/>
  <c r="AC48" i="15" s="1"/>
  <c r="AC48" i="16" s="1"/>
  <c r="V48" i="9"/>
  <c r="V48" i="14" s="1"/>
  <c r="V48" i="15" s="1"/>
  <c r="V48" i="16" s="1"/>
  <c r="I48" i="9"/>
  <c r="I48" i="14" s="1"/>
  <c r="I48" i="15" s="1"/>
  <c r="I48" i="16" s="1"/>
  <c r="AP48" i="9"/>
  <c r="AP48" i="14" s="1"/>
  <c r="AP48" i="15" s="1"/>
  <c r="AP48" i="16" s="1"/>
  <c r="Z48" i="9"/>
  <c r="Z48" i="14" s="1"/>
  <c r="Z48" i="15" s="1"/>
  <c r="Z48" i="16" s="1"/>
  <c r="AG48" i="9"/>
  <c r="AG48" i="14" s="1"/>
  <c r="AG48" i="15" s="1"/>
  <c r="AG48" i="16" s="1"/>
  <c r="AC26" i="18" l="1"/>
  <c r="BN26" i="18"/>
  <c r="AN26" i="18"/>
  <c r="AJ26" i="18"/>
  <c r="BB26" i="18"/>
  <c r="BO26" i="18"/>
  <c r="AZ26" i="18"/>
  <c r="BF26" i="18"/>
  <c r="BS26" i="18"/>
  <c r="BI26" i="18"/>
  <c r="BJ26" i="18"/>
  <c r="BW26" i="18"/>
  <c r="BQ26" i="18"/>
  <c r="O26" i="18"/>
  <c r="V26" i="18"/>
  <c r="M26" i="18"/>
  <c r="J26" i="18"/>
  <c r="L26" i="18"/>
  <c r="X26" i="18"/>
  <c r="K26" i="18"/>
  <c r="H26" i="18"/>
  <c r="N26" i="18"/>
  <c r="I26" i="18"/>
  <c r="AS26" i="18"/>
  <c r="AE26" i="18"/>
  <c r="AB26" i="18"/>
  <c r="AG26" i="18"/>
  <c r="BR26" i="18"/>
  <c r="BD26" i="18"/>
  <c r="AK26" i="18"/>
  <c r="BV26" i="18"/>
  <c r="BL26" i="18"/>
  <c r="AO26" i="18"/>
  <c r="AA26" i="18"/>
  <c r="BT26" i="18"/>
  <c r="P26" i="18"/>
  <c r="W26" i="18"/>
  <c r="R26" i="18"/>
  <c r="F26" i="18"/>
  <c r="G26" i="18"/>
  <c r="AH26" i="18"/>
  <c r="AU26" i="18"/>
  <c r="BU26" i="18"/>
  <c r="AW26" i="18"/>
  <c r="AI26" i="18"/>
  <c r="AR26" i="18"/>
  <c r="BA26" i="18"/>
  <c r="AM26" i="18"/>
  <c r="BE26" i="18"/>
  <c r="AD26" i="18"/>
  <c r="AQ26" i="18"/>
  <c r="BM26" i="18"/>
  <c r="Y26" i="18"/>
  <c r="AX26" i="18"/>
  <c r="BK26" i="18"/>
  <c r="BP26" i="18"/>
  <c r="AL26" i="18"/>
  <c r="AY26" i="18"/>
  <c r="AF26" i="18"/>
  <c r="AP26" i="18"/>
  <c r="BC26" i="18"/>
  <c r="AV26" i="18"/>
  <c r="AT26" i="18"/>
  <c r="BG26" i="18"/>
  <c r="BH26" i="18"/>
  <c r="T26" i="18"/>
  <c r="S26" i="18"/>
  <c r="Z26" i="18"/>
  <c r="Q26" i="18"/>
  <c r="U26" i="18"/>
  <c r="F48" i="16"/>
  <c r="AL26" i="17"/>
  <c r="AX26" i="17"/>
  <c r="AN26" i="17"/>
  <c r="AB26" i="17"/>
  <c r="S26" i="17"/>
  <c r="W26" i="17"/>
  <c r="X26" i="17"/>
  <c r="G26" i="17"/>
  <c r="N26" i="17"/>
  <c r="M26" i="17"/>
  <c r="F26" i="17"/>
  <c r="BS26" i="17"/>
  <c r="AE26" i="17"/>
  <c r="AP26" i="17"/>
  <c r="Q26" i="17"/>
  <c r="O26" i="17"/>
  <c r="Y26" i="17"/>
  <c r="AJ26" i="17"/>
  <c r="P26" i="17"/>
  <c r="BV26" i="17"/>
  <c r="BR26" i="17"/>
  <c r="AK26" i="17"/>
  <c r="V26" i="17"/>
  <c r="BH26" i="17"/>
  <c r="AZ26" i="17"/>
  <c r="AD26" i="17"/>
  <c r="AA26" i="17"/>
  <c r="J26" i="17"/>
  <c r="I26" i="17"/>
  <c r="H26" i="17"/>
  <c r="U26" i="17"/>
  <c r="K26" i="17"/>
  <c r="R26" i="17"/>
  <c r="AU26" i="17"/>
  <c r="AI26" i="17"/>
  <c r="AY26" i="17"/>
  <c r="AF26" i="17"/>
  <c r="BE26" i="17"/>
  <c r="BD26" i="17"/>
  <c r="AW26" i="17"/>
  <c r="BK26" i="17"/>
  <c r="L26" i="17"/>
  <c r="AR26" i="17"/>
  <c r="BP26" i="17"/>
  <c r="AC26" i="17"/>
  <c r="BC26" i="17"/>
  <c r="AT26" i="17"/>
  <c r="BT26" i="17"/>
  <c r="BJ26" i="17"/>
  <c r="BF26" i="17"/>
  <c r="Z26" i="17"/>
  <c r="AM26" i="17"/>
  <c r="BI26" i="17"/>
  <c r="AO26" i="17"/>
  <c r="BG26" i="17"/>
  <c r="AH26" i="17"/>
  <c r="BW26" i="17"/>
  <c r="BO26" i="17"/>
  <c r="BM26" i="17"/>
  <c r="BQ26" i="17"/>
  <c r="T26" i="17"/>
  <c r="AQ26" i="17"/>
  <c r="BN26" i="17"/>
  <c r="AS26" i="17"/>
  <c r="BA26" i="17"/>
  <c r="AG26" i="17"/>
  <c r="AV26" i="17"/>
  <c r="BU26" i="17"/>
  <c r="BL26" i="17"/>
  <c r="BB26" i="17"/>
  <c r="AB26" i="11"/>
  <c r="BV26" i="11"/>
  <c r="BU26" i="11"/>
  <c r="BO26" i="11"/>
  <c r="AL26" i="11"/>
  <c r="BD26" i="11"/>
  <c r="BN26" i="11"/>
  <c r="AO26" i="11"/>
  <c r="BC26" i="11"/>
  <c r="AT26" i="11"/>
  <c r="BL26" i="11"/>
  <c r="BK26" i="11"/>
  <c r="BM26" i="11"/>
  <c r="AR26" i="11"/>
  <c r="F26" i="11"/>
  <c r="Z26" i="11"/>
  <c r="X26" i="11"/>
  <c r="T26" i="11"/>
  <c r="P26" i="11"/>
  <c r="R26" i="11"/>
  <c r="Q26" i="11"/>
  <c r="BT26" i="11"/>
  <c r="BS26" i="11"/>
  <c r="AU26" i="11"/>
  <c r="BI26" i="11"/>
  <c r="AN26" i="11"/>
  <c r="AX26" i="11"/>
  <c r="BP26" i="11"/>
  <c r="AI26" i="11"/>
  <c r="AD26" i="11"/>
  <c r="AV26" i="11"/>
  <c r="AQ26" i="11"/>
  <c r="AW26" i="11"/>
  <c r="J26" i="11"/>
  <c r="N26" i="11"/>
  <c r="L26" i="11"/>
  <c r="Y26" i="11"/>
  <c r="O26" i="11"/>
  <c r="BR26" i="11"/>
  <c r="BQ26" i="11"/>
  <c r="AA26" i="11"/>
  <c r="AS26" i="11"/>
  <c r="AY26" i="11"/>
  <c r="AH26" i="11"/>
  <c r="AZ26" i="11"/>
  <c r="BG26" i="11"/>
  <c r="BA26" i="11"/>
  <c r="AF26" i="11"/>
  <c r="BF26" i="11"/>
  <c r="AG26" i="11"/>
  <c r="H26" i="11"/>
  <c r="G26" i="11"/>
  <c r="M26" i="11"/>
  <c r="S26" i="11"/>
  <c r="BW26" i="11"/>
  <c r="BB26" i="11"/>
  <c r="AC26" i="11"/>
  <c r="AE26" i="11"/>
  <c r="BE26" i="11"/>
  <c r="AJ26" i="11"/>
  <c r="BJ26" i="11"/>
  <c r="AK26" i="11"/>
  <c r="AM26" i="11"/>
  <c r="AP26" i="11"/>
  <c r="BH26" i="11"/>
  <c r="I26" i="11"/>
  <c r="K26" i="11"/>
  <c r="U26" i="11"/>
  <c r="V26" i="11"/>
  <c r="W26" i="11"/>
  <c r="B26" i="18" l="1"/>
  <c r="D26" i="18" s="1"/>
  <c r="B26" i="17"/>
  <c r="D26" i="17" s="1"/>
  <c r="B26" i="11"/>
  <c r="D26" i="11" s="1"/>
  <c r="AA26" i="19"/>
  <c r="X20" i="20" s="1"/>
  <c r="AN26" i="19"/>
  <c r="AK20" i="20" s="1"/>
  <c r="AL39" i="7" s="1"/>
  <c r="BI26" i="19"/>
  <c r="BF20" i="20" s="1"/>
  <c r="BG39" i="7" s="1"/>
  <c r="AX26" i="19"/>
  <c r="AU20" i="20" s="1"/>
  <c r="AV39" i="7" s="1"/>
  <c r="AB26" i="19"/>
  <c r="Y20" i="20" s="1"/>
  <c r="AW26" i="19"/>
  <c r="AT20" i="20" s="1"/>
  <c r="AU39" i="7" s="1"/>
  <c r="BV26" i="19"/>
  <c r="BS20" i="20" s="1"/>
  <c r="BT39" i="7" s="1"/>
  <c r="AF26" i="19"/>
  <c r="AC20" i="20" s="1"/>
  <c r="AD39" i="7" s="1"/>
  <c r="BA26" i="19"/>
  <c r="AX20" i="20" s="1"/>
  <c r="AY39" i="7" s="1"/>
  <c r="BN26" i="19"/>
  <c r="BK20" i="20" s="1"/>
  <c r="BL39" i="7" s="1"/>
  <c r="AJ26" i="19"/>
  <c r="AG20" i="20" s="1"/>
  <c r="AH39" i="7" s="1"/>
  <c r="BE26" i="19"/>
  <c r="BB20" i="20" s="1"/>
  <c r="BC39" i="7" s="1"/>
  <c r="AH26" i="19"/>
  <c r="AE20" i="20" s="1"/>
  <c r="AF39" i="7" s="1"/>
  <c r="H26" i="19"/>
  <c r="E20" i="20" s="1"/>
  <c r="F39" i="7" s="1"/>
  <c r="M26" i="19"/>
  <c r="J20" i="20" s="1"/>
  <c r="K39" i="7" s="1"/>
  <c r="F26" i="19"/>
  <c r="U26" i="19"/>
  <c r="R20" i="20" s="1"/>
  <c r="S39" i="7" s="1"/>
  <c r="V26" i="19"/>
  <c r="S20" i="20" s="1"/>
  <c r="T39" i="7" s="1"/>
  <c r="I26" i="19"/>
  <c r="F20" i="20" s="1"/>
  <c r="G39" i="7" s="1"/>
  <c r="J26" i="19"/>
  <c r="G20" i="20" s="1"/>
  <c r="H39" i="7" s="1"/>
  <c r="T26" i="19"/>
  <c r="Q20" i="20" s="1"/>
  <c r="R39" i="7" s="1"/>
  <c r="Y26" i="19"/>
  <c r="V20" i="20" s="1"/>
  <c r="W39" i="7" s="1"/>
  <c r="O26" i="19"/>
  <c r="L20" i="20" s="1"/>
  <c r="M39" i="7" s="1"/>
  <c r="AQ26" i="19"/>
  <c r="AN20" i="20" s="1"/>
  <c r="AO39" i="7" s="1"/>
  <c r="BD26" i="19"/>
  <c r="BA20" i="20" s="1"/>
  <c r="BB39" i="7" s="1"/>
  <c r="AL26" i="19"/>
  <c r="AI20" i="20" s="1"/>
  <c r="AJ39" i="7" s="1"/>
  <c r="AE26" i="19"/>
  <c r="AB20" i="20" s="1"/>
  <c r="AC39" i="7" s="1"/>
  <c r="AR26" i="19"/>
  <c r="AO20" i="20" s="1"/>
  <c r="AP39" i="7" s="1"/>
  <c r="BM26" i="19"/>
  <c r="BJ20" i="20" s="1"/>
  <c r="BK39" i="7" s="1"/>
  <c r="AI26" i="19"/>
  <c r="AF20" i="20" s="1"/>
  <c r="AG39" i="7" s="1"/>
  <c r="AV26" i="19"/>
  <c r="AS20" i="20" s="1"/>
  <c r="AT39" i="7" s="1"/>
  <c r="BQ26" i="19"/>
  <c r="BN20" i="20" s="1"/>
  <c r="BO39" i="7" s="1"/>
  <c r="AM26" i="19"/>
  <c r="AJ20" i="20" s="1"/>
  <c r="AK39" i="7" s="1"/>
  <c r="AZ26" i="19"/>
  <c r="AW20" i="20" s="1"/>
  <c r="AX39" i="7" s="1"/>
  <c r="BU26" i="19"/>
  <c r="BR20" i="20" s="1"/>
  <c r="BS39" i="7" s="1"/>
  <c r="G26" i="19"/>
  <c r="D20" i="20" s="1"/>
  <c r="E39" i="7" s="1"/>
  <c r="R26" i="19"/>
  <c r="O20" i="20" s="1"/>
  <c r="P39" i="7" s="1"/>
  <c r="W26" i="19"/>
  <c r="T20" i="20" s="1"/>
  <c r="U39" i="7" s="1"/>
  <c r="K26" i="19"/>
  <c r="H20" i="20" s="1"/>
  <c r="I39" i="7" s="1"/>
  <c r="L26" i="19"/>
  <c r="I20" i="20" s="1"/>
  <c r="J39" i="7" s="1"/>
  <c r="BG26" i="19"/>
  <c r="BD20" i="20" s="1"/>
  <c r="BE39" i="7" s="1"/>
  <c r="AC26" i="19"/>
  <c r="Z20" i="20" s="1"/>
  <c r="AA39" i="7" s="1"/>
  <c r="BF26" i="19"/>
  <c r="BC20" i="20" s="1"/>
  <c r="BD39" i="7" s="1"/>
  <c r="AU26" i="19"/>
  <c r="AR20" i="20" s="1"/>
  <c r="AS39" i="7" s="1"/>
  <c r="BH26" i="19"/>
  <c r="BE20" i="20" s="1"/>
  <c r="BF39" i="7" s="1"/>
  <c r="BB26" i="19"/>
  <c r="AY20" i="20" s="1"/>
  <c r="AZ39" i="7" s="1"/>
  <c r="AY26" i="19"/>
  <c r="AV20" i="20" s="1"/>
  <c r="AW39" i="7" s="1"/>
  <c r="BL26" i="19"/>
  <c r="BI20" i="20" s="1"/>
  <c r="BJ39" i="7" s="1"/>
  <c r="BR26" i="19"/>
  <c r="BO20" i="20" s="1"/>
  <c r="BP39" i="7" s="1"/>
  <c r="BC26" i="19"/>
  <c r="AZ20" i="20" s="1"/>
  <c r="BA39" i="7" s="1"/>
  <c r="BP26" i="19"/>
  <c r="BM20" i="20" s="1"/>
  <c r="BN39" i="7" s="1"/>
  <c r="AP26" i="19"/>
  <c r="AM20" i="20" s="1"/>
  <c r="AN39" i="7" s="1"/>
  <c r="Q26" i="19"/>
  <c r="N20" i="20" s="1"/>
  <c r="O39" i="7" s="1"/>
  <c r="P26" i="19"/>
  <c r="M20" i="20" s="1"/>
  <c r="N39" i="7" s="1"/>
  <c r="BW26" i="19"/>
  <c r="BT20" i="20" s="1"/>
  <c r="BU39" i="7" s="1"/>
  <c r="AS26" i="19"/>
  <c r="AP20" i="20" s="1"/>
  <c r="AQ39" i="7" s="1"/>
  <c r="BJ26" i="19"/>
  <c r="BG20" i="20" s="1"/>
  <c r="BH39" i="7" s="1"/>
  <c r="BK26" i="19"/>
  <c r="BH20" i="20" s="1"/>
  <c r="BI39" i="7" s="1"/>
  <c r="AG26" i="19"/>
  <c r="AD20" i="20" s="1"/>
  <c r="AE39" i="7" s="1"/>
  <c r="BT26" i="19"/>
  <c r="BQ20" i="20" s="1"/>
  <c r="BR39" i="7" s="1"/>
  <c r="BO26" i="19"/>
  <c r="BL20" i="20" s="1"/>
  <c r="BM39" i="7" s="1"/>
  <c r="AK26" i="19"/>
  <c r="AH20" i="20" s="1"/>
  <c r="AI39" i="7" s="1"/>
  <c r="AD26" i="19"/>
  <c r="AA20" i="20" s="1"/>
  <c r="AB39" i="7" s="1"/>
  <c r="BS26" i="19"/>
  <c r="BP20" i="20" s="1"/>
  <c r="BQ39" i="7" s="1"/>
  <c r="AO26" i="19"/>
  <c r="AL20" i="20" s="1"/>
  <c r="AM39" i="7" s="1"/>
  <c r="AT26" i="19"/>
  <c r="AQ20" i="20" s="1"/>
  <c r="AR39" i="7" s="1"/>
  <c r="N26" i="19"/>
  <c r="K20" i="20" s="1"/>
  <c r="L39" i="7" s="1"/>
  <c r="S26" i="19"/>
  <c r="P20" i="20" s="1"/>
  <c r="Q39" i="7" s="1"/>
  <c r="Z26" i="19"/>
  <c r="W20" i="20" s="1"/>
  <c r="X39" i="7" s="1"/>
  <c r="X26" i="19"/>
  <c r="U20" i="20" s="1"/>
  <c r="V39" i="7" s="1"/>
  <c r="B26" i="19" l="1"/>
  <c r="D26" i="19" s="1"/>
  <c r="B20" i="20" s="1"/>
  <c r="BW39" i="7"/>
  <c r="Z39" i="7"/>
  <c r="Y39" i="7"/>
  <c r="C20" i="20"/>
  <c r="D39" i="7" s="1"/>
  <c r="BZ39" i="7" l="1"/>
  <c r="C39" i="7"/>
  <c r="C19" i="24" s="1"/>
  <c r="BX39" i="7"/>
  <c r="CA39" i="7"/>
  <c r="B39" i="7"/>
  <c r="B19" i="24"/>
  <c r="X19" i="24" l="1"/>
  <c r="AB19" i="24"/>
  <c r="AF19" i="24"/>
  <c r="AJ19" i="24"/>
  <c r="AN19" i="24"/>
  <c r="AR19" i="24"/>
  <c r="AV19" i="24"/>
  <c r="AZ19" i="24"/>
  <c r="BD19" i="24"/>
  <c r="BH19" i="24"/>
  <c r="BL19" i="24"/>
  <c r="BP19" i="24"/>
  <c r="BT19" i="24"/>
  <c r="AA19" i="24"/>
  <c r="AG19" i="24"/>
  <c r="AL19" i="24"/>
  <c r="AQ19" i="24"/>
  <c r="AW19" i="24"/>
  <c r="BB19" i="24"/>
  <c r="BG19" i="24"/>
  <c r="BM19" i="24"/>
  <c r="BR19" i="24"/>
  <c r="AC19" i="24"/>
  <c r="AI19" i="24"/>
  <c r="AP19" i="24"/>
  <c r="AX19" i="24"/>
  <c r="BE19" i="24"/>
  <c r="BK19" i="24"/>
  <c r="BS19" i="24"/>
  <c r="AD19" i="24"/>
  <c r="AK19" i="24"/>
  <c r="AS19" i="24"/>
  <c r="AY19" i="24"/>
  <c r="BF19" i="24"/>
  <c r="BN19" i="24"/>
  <c r="Y19" i="24"/>
  <c r="BV19" i="24" s="1"/>
  <c r="D49" i="9" s="1"/>
  <c r="AE19" i="24"/>
  <c r="AM19" i="24"/>
  <c r="AT19" i="24"/>
  <c r="BA19" i="24"/>
  <c r="BI19" i="24"/>
  <c r="BO19" i="24"/>
  <c r="AH19" i="24"/>
  <c r="BJ19" i="24"/>
  <c r="AU19" i="24"/>
  <c r="BQ19" i="24"/>
  <c r="Z19" i="24"/>
  <c r="AO19" i="24"/>
  <c r="BC19" i="24"/>
  <c r="K19" i="24"/>
  <c r="J19" i="24"/>
  <c r="S19" i="24"/>
  <c r="N19" i="24"/>
  <c r="P19" i="24"/>
  <c r="D19" i="24"/>
  <c r="R19" i="24"/>
  <c r="H19" i="24"/>
  <c r="M19" i="24"/>
  <c r="E19" i="24"/>
  <c r="O19" i="24"/>
  <c r="I19" i="24"/>
  <c r="T19" i="24"/>
  <c r="Q19" i="24"/>
  <c r="W19" i="24"/>
  <c r="L19" i="24"/>
  <c r="U19" i="24"/>
  <c r="G19" i="24"/>
  <c r="F19" i="24"/>
  <c r="V19" i="24"/>
  <c r="B49" i="9"/>
  <c r="B49" i="14"/>
  <c r="B49" i="16"/>
  <c r="B49" i="15"/>
  <c r="D49" i="15"/>
  <c r="D49" i="14"/>
  <c r="D49" i="16"/>
  <c r="C27" i="19"/>
  <c r="C27" i="17"/>
  <c r="C27" i="11"/>
  <c r="C27" i="18"/>
  <c r="P49" i="9" l="1"/>
  <c r="P49" i="14" s="1"/>
  <c r="P49" i="15" s="1"/>
  <c r="P49" i="16" s="1"/>
  <c r="Q49" i="9"/>
  <c r="Q49" i="14" s="1"/>
  <c r="Q49" i="15" s="1"/>
  <c r="Q49" i="16" s="1"/>
  <c r="M49" i="9"/>
  <c r="M49" i="14" s="1"/>
  <c r="M49" i="15" s="1"/>
  <c r="M49" i="16" s="1"/>
  <c r="R49" i="9"/>
  <c r="R49" i="14" s="1"/>
  <c r="R49" i="15" s="1"/>
  <c r="R49" i="16" s="1"/>
  <c r="O49" i="9"/>
  <c r="O49" i="14" s="1"/>
  <c r="O49" i="15" s="1"/>
  <c r="O49" i="16" s="1"/>
  <c r="BU19" i="24"/>
  <c r="AI49" i="9"/>
  <c r="AI49" i="14" s="1"/>
  <c r="AI49" i="15" s="1"/>
  <c r="AI49" i="16" s="1"/>
  <c r="H49" i="9"/>
  <c r="H49" i="14" s="1"/>
  <c r="H49" i="15" s="1"/>
  <c r="H49" i="16" s="1"/>
  <c r="Y49" i="9"/>
  <c r="Y49" i="14" s="1"/>
  <c r="Y49" i="15" s="1"/>
  <c r="Y49" i="16" s="1"/>
  <c r="AC49" i="9"/>
  <c r="AC49" i="14" s="1"/>
  <c r="AC49" i="15" s="1"/>
  <c r="AC49" i="16" s="1"/>
  <c r="AD49" i="9"/>
  <c r="AD49" i="14" s="1"/>
  <c r="AD49" i="15" s="1"/>
  <c r="AD49" i="16" s="1"/>
  <c r="AQ49" i="9"/>
  <c r="AQ49" i="14" s="1"/>
  <c r="AQ49" i="15" s="1"/>
  <c r="AQ49" i="16" s="1"/>
  <c r="K49" i="9"/>
  <c r="K49" i="14" s="1"/>
  <c r="K49" i="15" s="1"/>
  <c r="K49" i="16" s="1"/>
  <c r="L49" i="9"/>
  <c r="L49" i="14" s="1"/>
  <c r="L49" i="15" s="1"/>
  <c r="L49" i="16" s="1"/>
  <c r="W49" i="9"/>
  <c r="W49" i="14" s="1"/>
  <c r="W49" i="15" s="1"/>
  <c r="W49" i="16" s="1"/>
  <c r="AL49" i="9"/>
  <c r="AL49" i="14" s="1"/>
  <c r="AL49" i="15" s="1"/>
  <c r="AL49" i="16" s="1"/>
  <c r="AO49" i="9"/>
  <c r="AO49" i="14" s="1"/>
  <c r="AO49" i="15" s="1"/>
  <c r="AO49" i="16" s="1"/>
  <c r="AJ49" i="9"/>
  <c r="AJ49" i="14" s="1"/>
  <c r="AJ49" i="15" s="1"/>
  <c r="AJ49" i="16" s="1"/>
  <c r="T49" i="9"/>
  <c r="T49" i="14" s="1"/>
  <c r="T49" i="15" s="1"/>
  <c r="T49" i="16" s="1"/>
  <c r="F49" i="9"/>
  <c r="F49" i="14" s="1"/>
  <c r="AG49" i="9"/>
  <c r="AG49" i="14" s="1"/>
  <c r="AG49" i="15" s="1"/>
  <c r="AG49" i="16" s="1"/>
  <c r="AP49" i="9"/>
  <c r="AP49" i="14" s="1"/>
  <c r="AP49" i="15" s="1"/>
  <c r="AP49" i="16" s="1"/>
  <c r="G49" i="9"/>
  <c r="G49" i="14" s="1"/>
  <c r="G49" i="15" s="1"/>
  <c r="G49" i="16" s="1"/>
  <c r="AB49" i="9"/>
  <c r="AB49" i="14" s="1"/>
  <c r="AB49" i="15" s="1"/>
  <c r="AB49" i="16" s="1"/>
  <c r="V49" i="9"/>
  <c r="V49" i="14" s="1"/>
  <c r="V49" i="15" s="1"/>
  <c r="V49" i="16" s="1"/>
  <c r="AN49" i="9"/>
  <c r="AN49" i="14" s="1"/>
  <c r="AN49" i="15" s="1"/>
  <c r="AN49" i="16" s="1"/>
  <c r="AR49" i="9"/>
  <c r="AR49" i="14" s="1"/>
  <c r="AR49" i="15" s="1"/>
  <c r="AR49" i="16" s="1"/>
  <c r="Z49" i="9"/>
  <c r="Z49" i="14" s="1"/>
  <c r="Z49" i="15" s="1"/>
  <c r="Z49" i="16" s="1"/>
  <c r="AH49" i="9"/>
  <c r="AH49" i="14" s="1"/>
  <c r="AH49" i="15" s="1"/>
  <c r="AH49" i="16" s="1"/>
  <c r="AA49" i="9"/>
  <c r="AA49" i="14" s="1"/>
  <c r="AA49" i="15" s="1"/>
  <c r="AA49" i="16" s="1"/>
  <c r="X49" i="9"/>
  <c r="X49" i="14" s="1"/>
  <c r="X49" i="15" s="1"/>
  <c r="X49" i="16" s="1"/>
  <c r="I49" i="9"/>
  <c r="I49" i="14" s="1"/>
  <c r="I49" i="15" s="1"/>
  <c r="I49" i="16" s="1"/>
  <c r="U49" i="9"/>
  <c r="U49" i="14" s="1"/>
  <c r="U49" i="15" s="1"/>
  <c r="U49" i="16" s="1"/>
  <c r="AK49" i="9"/>
  <c r="AK49" i="14" s="1"/>
  <c r="AK49" i="15" s="1"/>
  <c r="AK49" i="16" s="1"/>
  <c r="AE49" i="9"/>
  <c r="AE49" i="14" s="1"/>
  <c r="AE49" i="15" s="1"/>
  <c r="AE49" i="16" s="1"/>
  <c r="AY27" i="17" l="1"/>
  <c r="AP27" i="17"/>
  <c r="W27" i="17"/>
  <c r="O27" i="17"/>
  <c r="X27" i="17"/>
  <c r="AQ27" i="17"/>
  <c r="V27" i="17"/>
  <c r="Z27" i="17"/>
  <c r="AE27" i="17"/>
  <c r="AS27" i="17"/>
  <c r="AC27" i="17"/>
  <c r="AN27" i="17"/>
  <c r="BO27" i="17"/>
  <c r="AI27" i="17"/>
  <c r="BL27" i="17"/>
  <c r="BB27" i="17"/>
  <c r="S27" i="17"/>
  <c r="AK27" i="17"/>
  <c r="AO27" i="17"/>
  <c r="BD27" i="17"/>
  <c r="Y27" i="17"/>
  <c r="AW27" i="17"/>
  <c r="AL27" i="17"/>
  <c r="AG27" i="17"/>
  <c r="BK27" i="17"/>
  <c r="AT27" i="17"/>
  <c r="P27" i="17"/>
  <c r="BN27" i="17"/>
  <c r="AV27" i="17"/>
  <c r="BQ27" i="17"/>
  <c r="BF27" i="17"/>
  <c r="BU27" i="17"/>
  <c r="AD27" i="17"/>
  <c r="BH27" i="17"/>
  <c r="BP27" i="17"/>
  <c r="AJ27" i="17"/>
  <c r="BA27" i="17"/>
  <c r="BE27" i="17"/>
  <c r="T27" i="17"/>
  <c r="L27" i="17"/>
  <c r="G27" i="17"/>
  <c r="BG27" i="17"/>
  <c r="M27" i="17"/>
  <c r="R27" i="17"/>
  <c r="BV27" i="17"/>
  <c r="BI27" i="17"/>
  <c r="BW27" i="17"/>
  <c r="AU27" i="17"/>
  <c r="BJ27" i="17"/>
  <c r="I27" i="17"/>
  <c r="K27" i="17"/>
  <c r="AM27" i="17"/>
  <c r="BR27" i="17"/>
  <c r="H27" i="17"/>
  <c r="U27" i="17"/>
  <c r="J27" i="17"/>
  <c r="Q27" i="17"/>
  <c r="F27" i="17"/>
  <c r="AH27" i="17"/>
  <c r="AA27" i="17"/>
  <c r="BT27" i="17"/>
  <c r="AZ27" i="17"/>
  <c r="BC27" i="17"/>
  <c r="AB27" i="17"/>
  <c r="AX27" i="17"/>
  <c r="BS27" i="17"/>
  <c r="N27" i="17"/>
  <c r="AR27" i="17"/>
  <c r="AF27" i="17"/>
  <c r="BM27" i="17"/>
  <c r="BQ27" i="11"/>
  <c r="BW27" i="11"/>
  <c r="AI27" i="11"/>
  <c r="BD27" i="11"/>
  <c r="AS27" i="11"/>
  <c r="AM27" i="11"/>
  <c r="BH27" i="11"/>
  <c r="BB27" i="11"/>
  <c r="AF27" i="11"/>
  <c r="BE27" i="11"/>
  <c r="BF27" i="11"/>
  <c r="AJ27" i="11"/>
  <c r="F27" i="11"/>
  <c r="H27" i="11"/>
  <c r="L27" i="11"/>
  <c r="U27" i="11"/>
  <c r="S27" i="11"/>
  <c r="J27" i="11"/>
  <c r="M27" i="11"/>
  <c r="Q27" i="11"/>
  <c r="Z27" i="11"/>
  <c r="AT27" i="11"/>
  <c r="AX27" i="11"/>
  <c r="AQ27" i="11"/>
  <c r="AU27" i="11"/>
  <c r="W27" i="11"/>
  <c r="AP27" i="11"/>
  <c r="V27" i="11"/>
  <c r="BV27" i="11"/>
  <c r="AD27" i="11"/>
  <c r="AY27" i="11"/>
  <c r="AG27" i="11"/>
  <c r="AH27" i="11"/>
  <c r="BC27" i="11"/>
  <c r="AW27" i="11"/>
  <c r="AA27" i="11"/>
  <c r="AV27" i="11"/>
  <c r="BP27" i="11"/>
  <c r="AE27" i="11"/>
  <c r="AZ27" i="11"/>
  <c r="I27" i="11"/>
  <c r="X27" i="11"/>
  <c r="BS27" i="11"/>
  <c r="BO27" i="11"/>
  <c r="AB27" i="11"/>
  <c r="BL27" i="11"/>
  <c r="AK27" i="11"/>
  <c r="R27" i="11"/>
  <c r="N27" i="11"/>
  <c r="BM27" i="11"/>
  <c r="K27" i="11"/>
  <c r="O27" i="11"/>
  <c r="BR27" i="11"/>
  <c r="BA27" i="11"/>
  <c r="AO27" i="11"/>
  <c r="BI27" i="11"/>
  <c r="G27" i="11"/>
  <c r="T27" i="11"/>
  <c r="BG27" i="11"/>
  <c r="P27" i="11"/>
  <c r="BT27" i="11"/>
  <c r="BU27" i="11"/>
  <c r="BJ27" i="11"/>
  <c r="AN27" i="11"/>
  <c r="AC27" i="11"/>
  <c r="BN27" i="11"/>
  <c r="AR27" i="11"/>
  <c r="AL27" i="11"/>
  <c r="BK27" i="11"/>
  <c r="Y27" i="11"/>
  <c r="F49" i="15"/>
  <c r="B27" i="17" l="1"/>
  <c r="D27" i="17" s="1"/>
  <c r="B27" i="11"/>
  <c r="D27" i="11" s="1"/>
  <c r="AX27" i="18"/>
  <c r="AN27" i="18"/>
  <c r="AJ27" i="18"/>
  <c r="BU27" i="18"/>
  <c r="BR27" i="18"/>
  <c r="BO27" i="18"/>
  <c r="BQ27" i="18"/>
  <c r="AZ27" i="18"/>
  <c r="BF27" i="18"/>
  <c r="AY27" i="18"/>
  <c r="AQ27" i="18"/>
  <c r="BC27" i="18"/>
  <c r="S27" i="18"/>
  <c r="T27" i="18"/>
  <c r="F27" i="18"/>
  <c r="R27" i="18"/>
  <c r="U27" i="18"/>
  <c r="M27" i="18"/>
  <c r="Q27" i="18"/>
  <c r="N27" i="18"/>
  <c r="W27" i="18"/>
  <c r="I27" i="18"/>
  <c r="H27" i="18"/>
  <c r="BN27" i="18"/>
  <c r="BI27" i="18"/>
  <c r="AV27" i="18"/>
  <c r="AG27" i="18"/>
  <c r="AR27" i="18"/>
  <c r="AO27" i="18"/>
  <c r="AT27" i="18"/>
  <c r="BA27" i="18"/>
  <c r="BV27" i="18"/>
  <c r="BT27" i="18"/>
  <c r="AB27" i="18"/>
  <c r="AA27" i="18"/>
  <c r="G27" i="18"/>
  <c r="Z27" i="18"/>
  <c r="Y27" i="18"/>
  <c r="AC27" i="18"/>
  <c r="AM27" i="18"/>
  <c r="AI27" i="18"/>
  <c r="BW27" i="18"/>
  <c r="AL27" i="18"/>
  <c r="BM27" i="18"/>
  <c r="BK27" i="18"/>
  <c r="AE27" i="18"/>
  <c r="AK27" i="18"/>
  <c r="AW27" i="18"/>
  <c r="AU27" i="18"/>
  <c r="AD27" i="18"/>
  <c r="BL27" i="18"/>
  <c r="J27" i="18"/>
  <c r="O27" i="18"/>
  <c r="AH27" i="18"/>
  <c r="BH27" i="18"/>
  <c r="BE27" i="18"/>
  <c r="AF27" i="18"/>
  <c r="BB27" i="18"/>
  <c r="AS27" i="18"/>
  <c r="BG27" i="18"/>
  <c r="BD27" i="18"/>
  <c r="AP27" i="18"/>
  <c r="BS27" i="18"/>
  <c r="BP27" i="18"/>
  <c r="BJ27" i="18"/>
  <c r="L27" i="18"/>
  <c r="X27" i="18"/>
  <c r="P27" i="18"/>
  <c r="K27" i="18"/>
  <c r="V27" i="18"/>
  <c r="F49" i="16"/>
  <c r="B27" i="18" l="1"/>
  <c r="D27" i="18" s="1"/>
  <c r="BJ27" i="19"/>
  <c r="BG21" i="20" s="1"/>
  <c r="BH40" i="7" s="1"/>
  <c r="AC27" i="19"/>
  <c r="Z21" i="20" s="1"/>
  <c r="AA40" i="7" s="1"/>
  <c r="BM27" i="19"/>
  <c r="BJ21" i="20" s="1"/>
  <c r="BK40" i="7" s="1"/>
  <c r="AX27" i="19"/>
  <c r="AU21" i="20" s="1"/>
  <c r="AV40" i="7" s="1"/>
  <c r="BL27" i="19"/>
  <c r="BI21" i="20" s="1"/>
  <c r="BJ40" i="7" s="1"/>
  <c r="AO27" i="19"/>
  <c r="AL21" i="20" s="1"/>
  <c r="AM40" i="7" s="1"/>
  <c r="AL27" i="19"/>
  <c r="AI21" i="20" s="1"/>
  <c r="AJ40" i="7" s="1"/>
  <c r="AZ27" i="19"/>
  <c r="AW21" i="20" s="1"/>
  <c r="AX40" i="7" s="1"/>
  <c r="BK27" i="19"/>
  <c r="BH21" i="20" s="1"/>
  <c r="BI40" i="7" s="1"/>
  <c r="BF27" i="19"/>
  <c r="BC21" i="20" s="1"/>
  <c r="BD40" i="7" s="1"/>
  <c r="BT27" i="19"/>
  <c r="BQ21" i="20" s="1"/>
  <c r="BR40" i="7" s="1"/>
  <c r="BE27" i="19"/>
  <c r="BB21" i="20" s="1"/>
  <c r="BC40" i="7" s="1"/>
  <c r="R27" i="19"/>
  <c r="O21" i="20" s="1"/>
  <c r="P40" i="7" s="1"/>
  <c r="J27" i="19"/>
  <c r="G21" i="20" s="1"/>
  <c r="H40" i="7" s="1"/>
  <c r="X27" i="19"/>
  <c r="U21" i="20" s="1"/>
  <c r="V40" i="7" s="1"/>
  <c r="P27" i="19"/>
  <c r="M21" i="20" s="1"/>
  <c r="N40" i="7" s="1"/>
  <c r="G27" i="19"/>
  <c r="D21" i="20" s="1"/>
  <c r="E40" i="7" s="1"/>
  <c r="AA27" i="19"/>
  <c r="X21" i="20" s="1"/>
  <c r="M27" i="19"/>
  <c r="J21" i="20" s="1"/>
  <c r="K40" i="7" s="1"/>
  <c r="T27" i="19"/>
  <c r="Q21" i="20" s="1"/>
  <c r="R40" i="7" s="1"/>
  <c r="AN27" i="19"/>
  <c r="AK21" i="20" s="1"/>
  <c r="AL40" i="7" s="1"/>
  <c r="AQ27" i="19"/>
  <c r="AN21" i="20" s="1"/>
  <c r="AO40" i="7" s="1"/>
  <c r="L27" i="19"/>
  <c r="I21" i="20" s="1"/>
  <c r="J40" i="7" s="1"/>
  <c r="Q27" i="19"/>
  <c r="N21" i="20" s="1"/>
  <c r="O40" i="7" s="1"/>
  <c r="AB27" i="19"/>
  <c r="Y21" i="20" s="1"/>
  <c r="BI27" i="19"/>
  <c r="BF21" i="20" s="1"/>
  <c r="BG40" i="7" s="1"/>
  <c r="BG27" i="19"/>
  <c r="BD21" i="20" s="1"/>
  <c r="BE40" i="7" s="1"/>
  <c r="BN27" i="19"/>
  <c r="BK21" i="20" s="1"/>
  <c r="BL40" i="7" s="1"/>
  <c r="AK27" i="19"/>
  <c r="AH21" i="20" s="1"/>
  <c r="AI40" i="7" s="1"/>
  <c r="BU27" i="19"/>
  <c r="BR21" i="20" s="1"/>
  <c r="BS40" i="7" s="1"/>
  <c r="BB27" i="19"/>
  <c r="AY21" i="20" s="1"/>
  <c r="AZ40" i="7" s="1"/>
  <c r="BP27" i="19"/>
  <c r="BM21" i="20" s="1"/>
  <c r="BN40" i="7" s="1"/>
  <c r="AW27" i="19"/>
  <c r="AT21" i="20" s="1"/>
  <c r="AU40" i="7" s="1"/>
  <c r="BV27" i="19"/>
  <c r="BS21" i="20" s="1"/>
  <c r="BT40" i="7" s="1"/>
  <c r="BA27" i="19"/>
  <c r="AX21" i="20" s="1"/>
  <c r="AY40" i="7" s="1"/>
  <c r="N27" i="19"/>
  <c r="K21" i="20" s="1"/>
  <c r="L40" i="7" s="1"/>
  <c r="O27" i="19"/>
  <c r="L21" i="20" s="1"/>
  <c r="M40" i="7" s="1"/>
  <c r="Z27" i="19"/>
  <c r="W21" i="20" s="1"/>
  <c r="X40" i="7" s="1"/>
  <c r="U27" i="19"/>
  <c r="R21" i="20" s="1"/>
  <c r="S40" i="7" s="1"/>
  <c r="V27" i="19"/>
  <c r="S21" i="20" s="1"/>
  <c r="T40" i="7" s="1"/>
  <c r="W27" i="19"/>
  <c r="T21" i="20" s="1"/>
  <c r="U40" i="7" s="1"/>
  <c r="AD27" i="19"/>
  <c r="AA21" i="20" s="1"/>
  <c r="AB40" i="7" s="1"/>
  <c r="AR27" i="19"/>
  <c r="AO21" i="20" s="1"/>
  <c r="AP40" i="7" s="1"/>
  <c r="AU27" i="19"/>
  <c r="AR21" i="20" s="1"/>
  <c r="AS40" i="7" s="1"/>
  <c r="BW27" i="19"/>
  <c r="BT21" i="20" s="1"/>
  <c r="BU40" i="7" s="1"/>
  <c r="AF27" i="19"/>
  <c r="AC21" i="20" s="1"/>
  <c r="AD40" i="7" s="1"/>
  <c r="BQ27" i="19"/>
  <c r="BN21" i="20" s="1"/>
  <c r="BO40" i="7" s="1"/>
  <c r="AI27" i="19"/>
  <c r="AF21" i="20" s="1"/>
  <c r="AG40" i="7" s="1"/>
  <c r="BR27" i="19"/>
  <c r="BO21" i="20" s="1"/>
  <c r="BP40" i="7" s="1"/>
  <c r="AS27" i="19"/>
  <c r="AP21" i="20" s="1"/>
  <c r="AQ40" i="7" s="1"/>
  <c r="BO27" i="19"/>
  <c r="BL21" i="20" s="1"/>
  <c r="BM40" i="7" s="1"/>
  <c r="AM27" i="19"/>
  <c r="AJ21" i="20" s="1"/>
  <c r="AK40" i="7" s="1"/>
  <c r="F27" i="19"/>
  <c r="S27" i="19"/>
  <c r="P21" i="20" s="1"/>
  <c r="Q40" i="7" s="1"/>
  <c r="AT27" i="19"/>
  <c r="AQ21" i="20" s="1"/>
  <c r="AR40" i="7" s="1"/>
  <c r="BH27" i="19"/>
  <c r="BE21" i="20" s="1"/>
  <c r="BF40" i="7" s="1"/>
  <c r="AG27" i="19"/>
  <c r="AD21" i="20" s="1"/>
  <c r="AE40" i="7" s="1"/>
  <c r="AH27" i="19"/>
  <c r="AE21" i="20" s="1"/>
  <c r="AF40" i="7" s="1"/>
  <c r="AV27" i="19"/>
  <c r="AS21" i="20" s="1"/>
  <c r="AT40" i="7" s="1"/>
  <c r="BC27" i="19"/>
  <c r="AZ21" i="20" s="1"/>
  <c r="BA40" i="7" s="1"/>
  <c r="AY27" i="19"/>
  <c r="AV21" i="20" s="1"/>
  <c r="AW40" i="7" s="1"/>
  <c r="AJ27" i="19"/>
  <c r="AG21" i="20" s="1"/>
  <c r="AH40" i="7" s="1"/>
  <c r="AE27" i="19"/>
  <c r="AB21" i="20" s="1"/>
  <c r="AC40" i="7" s="1"/>
  <c r="AP27" i="19"/>
  <c r="AM21" i="20" s="1"/>
  <c r="AN40" i="7" s="1"/>
  <c r="BD27" i="19"/>
  <c r="BA21" i="20" s="1"/>
  <c r="BB40" i="7" s="1"/>
  <c r="BS27" i="19"/>
  <c r="BP21" i="20" s="1"/>
  <c r="BQ40" i="7" s="1"/>
  <c r="I27" i="19"/>
  <c r="F21" i="20" s="1"/>
  <c r="G40" i="7" s="1"/>
  <c r="H27" i="19"/>
  <c r="E21" i="20" s="1"/>
  <c r="F40" i="7" s="1"/>
  <c r="Y27" i="19"/>
  <c r="V21" i="20" s="1"/>
  <c r="W40" i="7" s="1"/>
  <c r="K27" i="19"/>
  <c r="H21" i="20" s="1"/>
  <c r="I40" i="7" s="1"/>
  <c r="C21" i="20" l="1"/>
  <c r="D40" i="7" s="1"/>
  <c r="B27" i="19"/>
  <c r="D27" i="19" s="1"/>
  <c r="B21" i="20" s="1"/>
  <c r="Y40" i="7"/>
  <c r="Z40" i="7"/>
  <c r="BW40" i="7"/>
  <c r="CA40" i="7" l="1"/>
  <c r="BZ40" i="7"/>
  <c r="C28" i="17" s="1"/>
  <c r="BX40" i="7"/>
  <c r="C40" i="7"/>
  <c r="S20" i="24" s="1"/>
  <c r="B20" i="24"/>
  <c r="B40" i="7"/>
  <c r="C28" i="11" l="1"/>
  <c r="C28" i="19"/>
  <c r="C28" i="18"/>
  <c r="BT20" i="24"/>
  <c r="T20" i="24"/>
  <c r="AI20" i="24"/>
  <c r="AJ20" i="24"/>
  <c r="V20" i="24"/>
  <c r="AU20" i="24"/>
  <c r="BA20" i="24"/>
  <c r="O20" i="24"/>
  <c r="BH20" i="24"/>
  <c r="BR20" i="24"/>
  <c r="AD20" i="24"/>
  <c r="N20" i="24"/>
  <c r="E20" i="24"/>
  <c r="AB20" i="24"/>
  <c r="AW20" i="24"/>
  <c r="AN20" i="24"/>
  <c r="AS20" i="24"/>
  <c r="BM20" i="24"/>
  <c r="AC20" i="24"/>
  <c r="AQ20" i="24"/>
  <c r="BN20" i="24"/>
  <c r="AT20" i="24"/>
  <c r="J20" i="24"/>
  <c r="M20" i="24"/>
  <c r="I20" i="24"/>
  <c r="BS20" i="24"/>
  <c r="Y20" i="24"/>
  <c r="AM20" i="24"/>
  <c r="BE20" i="24"/>
  <c r="BL20" i="24"/>
  <c r="AK20" i="24"/>
  <c r="BJ20" i="24"/>
  <c r="AL20" i="24"/>
  <c r="L20" i="24"/>
  <c r="W20" i="24"/>
  <c r="AX20" i="24"/>
  <c r="D20" i="24"/>
  <c r="R20" i="24"/>
  <c r="BP20" i="24"/>
  <c r="C20" i="24"/>
  <c r="D50" i="16" s="1"/>
  <c r="P20" i="24"/>
  <c r="BD20" i="24"/>
  <c r="BC20" i="24"/>
  <c r="BO20" i="24"/>
  <c r="AE20" i="24"/>
  <c r="AR20" i="24"/>
  <c r="BG20" i="24"/>
  <c r="AF20" i="24"/>
  <c r="BB20" i="24"/>
  <c r="AH20" i="24"/>
  <c r="K20" i="24"/>
  <c r="G20" i="24"/>
  <c r="H20" i="24"/>
  <c r="Q20" i="24"/>
  <c r="AO20" i="24"/>
  <c r="BK20" i="24"/>
  <c r="BI20" i="24"/>
  <c r="AG20" i="24"/>
  <c r="AZ20" i="24"/>
  <c r="X20" i="24"/>
  <c r="AY20" i="24"/>
  <c r="BQ20" i="24"/>
  <c r="AV20" i="24"/>
  <c r="AA20" i="24"/>
  <c r="BF20" i="24"/>
  <c r="AP20" i="24"/>
  <c r="Z20" i="24"/>
  <c r="U20" i="24"/>
  <c r="F20" i="24"/>
  <c r="B50" i="16"/>
  <c r="B50" i="14"/>
  <c r="B50" i="9"/>
  <c r="B50" i="15"/>
  <c r="O50" i="9" l="1"/>
  <c r="O50" i="14" s="1"/>
  <c r="O50" i="15" s="1"/>
  <c r="O50" i="16" s="1"/>
  <c r="Q50" i="9"/>
  <c r="Q50" i="14" s="1"/>
  <c r="Q50" i="15" s="1"/>
  <c r="Q50" i="16" s="1"/>
  <c r="R50" i="9"/>
  <c r="R50" i="14" s="1"/>
  <c r="R50" i="15" s="1"/>
  <c r="R50" i="16" s="1"/>
  <c r="P50" i="9"/>
  <c r="P50" i="14" s="1"/>
  <c r="P50" i="15" s="1"/>
  <c r="P50" i="16" s="1"/>
  <c r="M50" i="9"/>
  <c r="M50" i="14" s="1"/>
  <c r="M50" i="15" s="1"/>
  <c r="M50" i="16" s="1"/>
  <c r="D50" i="14"/>
  <c r="BV20" i="24"/>
  <c r="D50" i="9" s="1"/>
  <c r="D50" i="15"/>
  <c r="BU20" i="24"/>
  <c r="AC50" i="9"/>
  <c r="AC50" i="14" s="1"/>
  <c r="AC50" i="15" s="1"/>
  <c r="AC50" i="16" s="1"/>
  <c r="AQ50" i="9"/>
  <c r="AQ50" i="14" s="1"/>
  <c r="AQ50" i="15" s="1"/>
  <c r="AQ50" i="16" s="1"/>
  <c r="K50" i="9"/>
  <c r="K50" i="14" s="1"/>
  <c r="K50" i="15" s="1"/>
  <c r="K50" i="16" s="1"/>
  <c r="T50" i="9"/>
  <c r="T50" i="14" s="1"/>
  <c r="T50" i="15" s="1"/>
  <c r="T50" i="16" s="1"/>
  <c r="F50" i="9"/>
  <c r="F50" i="14" s="1"/>
  <c r="F50" i="15" s="1"/>
  <c r="AE50" i="9"/>
  <c r="AE50" i="14" s="1"/>
  <c r="AE50" i="15" s="1"/>
  <c r="AE50" i="16" s="1"/>
  <c r="AG50" i="9"/>
  <c r="AG50" i="14" s="1"/>
  <c r="AG50" i="15" s="1"/>
  <c r="AG50" i="16" s="1"/>
  <c r="V50" i="9"/>
  <c r="V50" i="14" s="1"/>
  <c r="V50" i="15" s="1"/>
  <c r="V50" i="16" s="1"/>
  <c r="AO50" i="9"/>
  <c r="AO50" i="14" s="1"/>
  <c r="AO50" i="15" s="1"/>
  <c r="AO50" i="16" s="1"/>
  <c r="AH50" i="9"/>
  <c r="AH50" i="14" s="1"/>
  <c r="AH50" i="15" s="1"/>
  <c r="AH50" i="16" s="1"/>
  <c r="Z50" i="9"/>
  <c r="Z50" i="14" s="1"/>
  <c r="Z50" i="15" s="1"/>
  <c r="Z50" i="16" s="1"/>
  <c r="AA50" i="9"/>
  <c r="AA50" i="14" s="1"/>
  <c r="AA50" i="15" s="1"/>
  <c r="AA50" i="16" s="1"/>
  <c r="H50" i="9"/>
  <c r="H50" i="14" s="1"/>
  <c r="H50" i="15" s="1"/>
  <c r="H50" i="16" s="1"/>
  <c r="X50" i="9"/>
  <c r="X50" i="14" s="1"/>
  <c r="X50" i="15" s="1"/>
  <c r="X50" i="16" s="1"/>
  <c r="G50" i="9"/>
  <c r="G50" i="14" s="1"/>
  <c r="G50" i="15" s="1"/>
  <c r="G50" i="16" s="1"/>
  <c r="I50" i="9"/>
  <c r="I50" i="14" s="1"/>
  <c r="I50" i="15" s="1"/>
  <c r="I50" i="16" s="1"/>
  <c r="AR50" i="9"/>
  <c r="AR50" i="14" s="1"/>
  <c r="AR50" i="15" s="1"/>
  <c r="AR50" i="16" s="1"/>
  <c r="AB50" i="9"/>
  <c r="AB50" i="14" s="1"/>
  <c r="AB50" i="15" s="1"/>
  <c r="AB50" i="16" s="1"/>
  <c r="AI50" i="9"/>
  <c r="AI50" i="14" s="1"/>
  <c r="AI50" i="15" s="1"/>
  <c r="AI50" i="16" s="1"/>
  <c r="Y50" i="9"/>
  <c r="Y50" i="14" s="1"/>
  <c r="Y50" i="15" s="1"/>
  <c r="Y50" i="16" s="1"/>
  <c r="L50" i="9"/>
  <c r="L50" i="14" s="1"/>
  <c r="L50" i="15" s="1"/>
  <c r="L50" i="16" s="1"/>
  <c r="AD50" i="9"/>
  <c r="AD50" i="14" s="1"/>
  <c r="AD50" i="15" s="1"/>
  <c r="AD50" i="16" s="1"/>
  <c r="AN50" i="9"/>
  <c r="AN50" i="14" s="1"/>
  <c r="AN50" i="15" s="1"/>
  <c r="AN50" i="16" s="1"/>
  <c r="W50" i="9"/>
  <c r="W50" i="14" s="1"/>
  <c r="W50" i="15" s="1"/>
  <c r="W50" i="16" s="1"/>
  <c r="AK50" i="9"/>
  <c r="AK50" i="14" s="1"/>
  <c r="AK50" i="15" s="1"/>
  <c r="AK50" i="16" s="1"/>
  <c r="U50" i="9"/>
  <c r="U50" i="14" s="1"/>
  <c r="U50" i="15" s="1"/>
  <c r="U50" i="16" s="1"/>
  <c r="AP50" i="9"/>
  <c r="AP50" i="14" s="1"/>
  <c r="AP50" i="15" s="1"/>
  <c r="AP50" i="16" s="1"/>
  <c r="AL50" i="9"/>
  <c r="AL50" i="14" s="1"/>
  <c r="AL50" i="15" s="1"/>
  <c r="AL50" i="16" s="1"/>
  <c r="AJ50" i="9"/>
  <c r="AJ50" i="14" s="1"/>
  <c r="AJ50" i="15" s="1"/>
  <c r="AJ50" i="16" s="1"/>
  <c r="K28" i="18" l="1"/>
  <c r="L28" i="18"/>
  <c r="H28" i="18"/>
  <c r="AF28" i="18"/>
  <c r="AY28" i="18"/>
  <c r="BP28" i="18"/>
  <c r="AG28" i="18"/>
  <c r="AM28" i="18"/>
  <c r="BD28" i="18"/>
  <c r="BJ28" i="18"/>
  <c r="AS28" i="18"/>
  <c r="BV28" i="18"/>
  <c r="AR28" i="18"/>
  <c r="BU28" i="18"/>
  <c r="AU28" i="18"/>
  <c r="J28" i="18"/>
  <c r="G28" i="18"/>
  <c r="N28" i="18"/>
  <c r="P28" i="18"/>
  <c r="X28" i="18"/>
  <c r="W28" i="18"/>
  <c r="BI28" i="18"/>
  <c r="AW28" i="18"/>
  <c r="BA28" i="18"/>
  <c r="V28" i="18"/>
  <c r="U28" i="18"/>
  <c r="AX28" i="18"/>
  <c r="BO28" i="18"/>
  <c r="BM28" i="18"/>
  <c r="AL28" i="18"/>
  <c r="BC28" i="18"/>
  <c r="BT28" i="18"/>
  <c r="BK28" i="18"/>
  <c r="AK28" i="18"/>
  <c r="AQ28" i="18"/>
  <c r="BH28" i="18"/>
  <c r="AA28" i="18"/>
  <c r="AD28" i="18"/>
  <c r="O28" i="18"/>
  <c r="R28" i="18"/>
  <c r="Q28" i="18"/>
  <c r="AC28" i="18"/>
  <c r="AZ28" i="18"/>
  <c r="AN28" i="18"/>
  <c r="BF28" i="18"/>
  <c r="AB28" i="18"/>
  <c r="S28" i="18"/>
  <c r="Z28" i="18"/>
  <c r="M28" i="18"/>
  <c r="BN28" i="18"/>
  <c r="AI28" i="18"/>
  <c r="AO28" i="18"/>
  <c r="BB28" i="18"/>
  <c r="BS28" i="18"/>
  <c r="AJ28" i="18"/>
  <c r="AV28" i="18"/>
  <c r="AP28" i="18"/>
  <c r="BG28" i="18"/>
  <c r="AE28" i="18"/>
  <c r="AT28" i="18"/>
  <c r="BL28" i="18"/>
  <c r="Y28" i="18"/>
  <c r="T28" i="18"/>
  <c r="I28" i="18"/>
  <c r="AH28" i="18"/>
  <c r="BR28" i="18"/>
  <c r="BE28" i="18"/>
  <c r="BW28" i="18"/>
  <c r="BQ28" i="18"/>
  <c r="F28" i="18"/>
  <c r="AY28" i="17"/>
  <c r="AD28" i="17"/>
  <c r="Q28" i="17"/>
  <c r="AX28" i="17"/>
  <c r="AE28" i="17"/>
  <c r="AZ28" i="17"/>
  <c r="I28" i="17"/>
  <c r="O28" i="17"/>
  <c r="AB28" i="17"/>
  <c r="BI28" i="17"/>
  <c r="BR28" i="17"/>
  <c r="M28" i="17"/>
  <c r="AJ28" i="17"/>
  <c r="AN28" i="17"/>
  <c r="BH28" i="17"/>
  <c r="X28" i="17"/>
  <c r="Z28" i="17"/>
  <c r="AO28" i="17"/>
  <c r="BD28" i="17"/>
  <c r="BQ28" i="17"/>
  <c r="AH28" i="17"/>
  <c r="F28" i="17"/>
  <c r="BL28" i="17"/>
  <c r="AU28" i="17"/>
  <c r="S28" i="17"/>
  <c r="BK28" i="17"/>
  <c r="V28" i="17"/>
  <c r="L28" i="17"/>
  <c r="BG28" i="17"/>
  <c r="AV28" i="17"/>
  <c r="K28" i="17"/>
  <c r="AG28" i="17"/>
  <c r="AK28" i="17"/>
  <c r="BW28" i="17"/>
  <c r="H28" i="17"/>
  <c r="AC28" i="17"/>
  <c r="BE28" i="17"/>
  <c r="BB28" i="17"/>
  <c r="P28" i="17"/>
  <c r="AT28" i="17"/>
  <c r="AI28" i="17"/>
  <c r="BN28" i="17"/>
  <c r="T28" i="17"/>
  <c r="U28" i="17"/>
  <c r="BC28" i="17"/>
  <c r="AQ28" i="17"/>
  <c r="BJ28" i="17"/>
  <c r="BU28" i="17"/>
  <c r="W28" i="17"/>
  <c r="AR28" i="17"/>
  <c r="BM28" i="17"/>
  <c r="BT28" i="17"/>
  <c r="J28" i="17"/>
  <c r="AS28" i="17"/>
  <c r="BP28" i="17"/>
  <c r="BV28" i="17"/>
  <c r="N28" i="17"/>
  <c r="R28" i="17"/>
  <c r="AL28" i="17"/>
  <c r="BS28" i="17"/>
  <c r="BA28" i="17"/>
  <c r="G28" i="17"/>
  <c r="AA28" i="17"/>
  <c r="BO28" i="17"/>
  <c r="AW28" i="17"/>
  <c r="AP28" i="17"/>
  <c r="AM28" i="17"/>
  <c r="Y28" i="17"/>
  <c r="BF28" i="17"/>
  <c r="AF28" i="17"/>
  <c r="F50" i="16"/>
  <c r="AB28" i="11"/>
  <c r="BT28" i="11"/>
  <c r="BP28" i="11"/>
  <c r="AD28" i="11"/>
  <c r="AN28" i="11"/>
  <c r="BF28" i="11"/>
  <c r="AG28" i="11"/>
  <c r="BL28" i="11"/>
  <c r="BB28" i="11"/>
  <c r="AC28" i="11"/>
  <c r="AY28" i="11"/>
  <c r="AX28" i="11"/>
  <c r="BH28" i="11"/>
  <c r="I28" i="11"/>
  <c r="K28" i="11"/>
  <c r="O28" i="11"/>
  <c r="Y28" i="11"/>
  <c r="T28" i="11"/>
  <c r="U28" i="11"/>
  <c r="AL28" i="11"/>
  <c r="AE28" i="11"/>
  <c r="AR28" i="11"/>
  <c r="Z28" i="11"/>
  <c r="X28" i="11"/>
  <c r="BV28" i="11"/>
  <c r="BJ28" i="11"/>
  <c r="BM28" i="11"/>
  <c r="AQ28" i="11"/>
  <c r="AF28" i="11"/>
  <c r="J28" i="11"/>
  <c r="N28" i="11"/>
  <c r="AM28" i="11"/>
  <c r="AO28" i="11"/>
  <c r="L28" i="11"/>
  <c r="V28" i="11"/>
  <c r="BU28" i="11"/>
  <c r="BO28" i="11"/>
  <c r="BA28" i="11"/>
  <c r="BK28" i="11"/>
  <c r="AP28" i="11"/>
  <c r="AZ28" i="11"/>
  <c r="AU28" i="11"/>
  <c r="AV28" i="11"/>
  <c r="AH28" i="11"/>
  <c r="F28" i="11"/>
  <c r="S28" i="11"/>
  <c r="W28" i="11"/>
  <c r="BQ28" i="11"/>
  <c r="BS28" i="11"/>
  <c r="BG28" i="11"/>
  <c r="AJ28" i="11"/>
  <c r="BI28" i="11"/>
  <c r="BE28" i="11"/>
  <c r="M28" i="11"/>
  <c r="BR28" i="11"/>
  <c r="BW28" i="11"/>
  <c r="AI28" i="11"/>
  <c r="AT28" i="11"/>
  <c r="BD28" i="11"/>
  <c r="AW28" i="11"/>
  <c r="AS28" i="11"/>
  <c r="H28" i="11"/>
  <c r="Q28" i="11"/>
  <c r="AK28" i="11"/>
  <c r="AA28" i="11"/>
  <c r="R28" i="11"/>
  <c r="BC28" i="11"/>
  <c r="BN28" i="11"/>
  <c r="G28" i="11"/>
  <c r="P28" i="11"/>
  <c r="B28" i="18" l="1"/>
  <c r="D28" i="18" s="1"/>
  <c r="B28" i="17"/>
  <c r="D28" i="17" s="1"/>
  <c r="B28" i="11"/>
  <c r="D28" i="11" s="1"/>
  <c r="X28" i="19"/>
  <c r="U22" i="20" s="1"/>
  <c r="V41" i="7" s="1"/>
  <c r="AA28" i="19"/>
  <c r="X22" i="20" s="1"/>
  <c r="AZ28" i="19"/>
  <c r="AW22" i="20" s="1"/>
  <c r="AX41" i="7" s="1"/>
  <c r="BN28" i="19"/>
  <c r="BK22" i="20" s="1"/>
  <c r="BL41" i="7" s="1"/>
  <c r="BM28" i="19"/>
  <c r="BJ22" i="20" s="1"/>
  <c r="BK41" i="7" s="1"/>
  <c r="AB28" i="19"/>
  <c r="Y22" i="20" s="1"/>
  <c r="BL28" i="19"/>
  <c r="BI22" i="20" s="1"/>
  <c r="BJ41" i="7" s="1"/>
  <c r="BQ28" i="19"/>
  <c r="BN22" i="20" s="1"/>
  <c r="BO41" i="7" s="1"/>
  <c r="AJ28" i="19"/>
  <c r="AG22" i="20" s="1"/>
  <c r="AH41" i="7" s="1"/>
  <c r="BT28" i="19"/>
  <c r="BQ22" i="20" s="1"/>
  <c r="BR41" i="7" s="1"/>
  <c r="BU28" i="19"/>
  <c r="BR22" i="20" s="1"/>
  <c r="BS41" i="7" s="1"/>
  <c r="AR28" i="19"/>
  <c r="AO22" i="20" s="1"/>
  <c r="AP41" i="7" s="1"/>
  <c r="AH28" i="19"/>
  <c r="AE22" i="20" s="1"/>
  <c r="AF41" i="7" s="1"/>
  <c r="F28" i="19"/>
  <c r="N28" i="19"/>
  <c r="K22" i="20" s="1"/>
  <c r="L41" i="7" s="1"/>
  <c r="O28" i="19"/>
  <c r="L22" i="20" s="1"/>
  <c r="M41" i="7" s="1"/>
  <c r="G28" i="19"/>
  <c r="D22" i="20" s="1"/>
  <c r="E41" i="7" s="1"/>
  <c r="R28" i="19"/>
  <c r="O22" i="20" s="1"/>
  <c r="P41" i="7" s="1"/>
  <c r="AC28" i="19"/>
  <c r="Z22" i="20" s="1"/>
  <c r="AA41" i="7" s="1"/>
  <c r="AQ28" i="19"/>
  <c r="AN22" i="20" s="1"/>
  <c r="AO41" i="7" s="1"/>
  <c r="AL28" i="19"/>
  <c r="AI22" i="20" s="1"/>
  <c r="AJ41" i="7" s="1"/>
  <c r="BF28" i="19"/>
  <c r="BC22" i="20" s="1"/>
  <c r="BD41" i="7" s="1"/>
  <c r="AE28" i="19"/>
  <c r="AB22" i="20" s="1"/>
  <c r="AC41" i="7" s="1"/>
  <c r="BH28" i="19"/>
  <c r="BE22" i="20" s="1"/>
  <c r="BF41" i="7" s="1"/>
  <c r="AP28" i="19"/>
  <c r="AM22" i="20" s="1"/>
  <c r="AN41" i="7" s="1"/>
  <c r="BP28" i="19"/>
  <c r="BM22" i="20" s="1"/>
  <c r="BN41" i="7" s="1"/>
  <c r="BV28" i="19"/>
  <c r="BS22" i="20" s="1"/>
  <c r="BT41" i="7" s="1"/>
  <c r="AD28" i="19"/>
  <c r="AA22" i="20" s="1"/>
  <c r="AB41" i="7" s="1"/>
  <c r="L28" i="19"/>
  <c r="I22" i="20" s="1"/>
  <c r="J41" i="7" s="1"/>
  <c r="I28" i="19"/>
  <c r="F22" i="20" s="1"/>
  <c r="G41" i="7" s="1"/>
  <c r="M28" i="19"/>
  <c r="J22" i="20" s="1"/>
  <c r="K41" i="7" s="1"/>
  <c r="W28" i="19"/>
  <c r="T22" i="20" s="1"/>
  <c r="U41" i="7" s="1"/>
  <c r="U28" i="19"/>
  <c r="R22" i="20" s="1"/>
  <c r="S41" i="7" s="1"/>
  <c r="AW28" i="19"/>
  <c r="AT22" i="20" s="1"/>
  <c r="AU41" i="7" s="1"/>
  <c r="BA28" i="19"/>
  <c r="AX22" i="20" s="1"/>
  <c r="AY41" i="7" s="1"/>
  <c r="BS28" i="19"/>
  <c r="BP22" i="20" s="1"/>
  <c r="BQ41" i="7" s="1"/>
  <c r="Y28" i="19"/>
  <c r="V22" i="20" s="1"/>
  <c r="W41" i="7" s="1"/>
  <c r="AI28" i="19"/>
  <c r="AF22" i="20" s="1"/>
  <c r="AG41" i="7" s="1"/>
  <c r="AM28" i="19"/>
  <c r="AJ22" i="20" s="1"/>
  <c r="AK41" i="7" s="1"/>
  <c r="AX28" i="19"/>
  <c r="AU22" i="20" s="1"/>
  <c r="AV41" i="7" s="1"/>
  <c r="K28" i="19"/>
  <c r="H22" i="20" s="1"/>
  <c r="I41" i="7" s="1"/>
  <c r="P28" i="19"/>
  <c r="M22" i="20" s="1"/>
  <c r="N41" i="7" s="1"/>
  <c r="BJ28" i="19"/>
  <c r="BG22" i="20" s="1"/>
  <c r="BH41" i="7" s="1"/>
  <c r="H28" i="19"/>
  <c r="E22" i="20" s="1"/>
  <c r="F41" i="7" s="1"/>
  <c r="BW28" i="19"/>
  <c r="BT22" i="20" s="1"/>
  <c r="BU41" i="7" s="1"/>
  <c r="AF28" i="19"/>
  <c r="AC22" i="20" s="1"/>
  <c r="AD41" i="7" s="1"/>
  <c r="AN28" i="19"/>
  <c r="AK22" i="20" s="1"/>
  <c r="AL41" i="7" s="1"/>
  <c r="AV28" i="19"/>
  <c r="AS22" i="20" s="1"/>
  <c r="AT41" i="7" s="1"/>
  <c r="S28" i="19"/>
  <c r="P22" i="20" s="1"/>
  <c r="Q41" i="7" s="1"/>
  <c r="AS28" i="19"/>
  <c r="AP22" i="20" s="1"/>
  <c r="AQ41" i="7" s="1"/>
  <c r="BG28" i="19"/>
  <c r="BD22" i="20" s="1"/>
  <c r="BE41" i="7" s="1"/>
  <c r="BR28" i="19"/>
  <c r="BO22" i="20" s="1"/>
  <c r="BP41" i="7" s="1"/>
  <c r="AG28" i="19"/>
  <c r="AD22" i="20" s="1"/>
  <c r="AE41" i="7" s="1"/>
  <c r="AU28" i="19"/>
  <c r="AR22" i="20" s="1"/>
  <c r="AS41" i="7" s="1"/>
  <c r="AT28" i="19"/>
  <c r="AQ22" i="20" s="1"/>
  <c r="AR41" i="7" s="1"/>
  <c r="AK28" i="19"/>
  <c r="AH22" i="20" s="1"/>
  <c r="AI41" i="7" s="1"/>
  <c r="AY28" i="19"/>
  <c r="AV22" i="20" s="1"/>
  <c r="AW41" i="7" s="1"/>
  <c r="BB28" i="19"/>
  <c r="AY22" i="20" s="1"/>
  <c r="AZ41" i="7" s="1"/>
  <c r="AO28" i="19"/>
  <c r="AL22" i="20" s="1"/>
  <c r="AM41" i="7" s="1"/>
  <c r="BC28" i="19"/>
  <c r="AZ22" i="20" s="1"/>
  <c r="BA41" i="7" s="1"/>
  <c r="V28" i="19"/>
  <c r="S22" i="20" s="1"/>
  <c r="T41" i="7" s="1"/>
  <c r="Q28" i="19"/>
  <c r="N22" i="20" s="1"/>
  <c r="O41" i="7" s="1"/>
  <c r="BI28" i="19"/>
  <c r="BF22" i="20" s="1"/>
  <c r="BG41" i="7" s="1"/>
  <c r="BD28" i="19"/>
  <c r="BA22" i="20" s="1"/>
  <c r="BB41" i="7" s="1"/>
  <c r="BK28" i="19"/>
  <c r="BH22" i="20" s="1"/>
  <c r="BI41" i="7" s="1"/>
  <c r="BO28" i="19"/>
  <c r="BL22" i="20" s="1"/>
  <c r="BM41" i="7" s="1"/>
  <c r="BE28" i="19"/>
  <c r="BB22" i="20" s="1"/>
  <c r="BC41" i="7" s="1"/>
  <c r="T28" i="19"/>
  <c r="Q22" i="20" s="1"/>
  <c r="R41" i="7" s="1"/>
  <c r="Z28" i="19"/>
  <c r="W22" i="20" s="1"/>
  <c r="X41" i="7" s="1"/>
  <c r="J28" i="19"/>
  <c r="G22" i="20" s="1"/>
  <c r="H41" i="7" s="1"/>
  <c r="C22" i="20" l="1"/>
  <c r="D41" i="7" s="1"/>
  <c r="B28" i="19"/>
  <c r="D28" i="19" s="1"/>
  <c r="B22" i="20" s="1"/>
  <c r="Z41" i="7"/>
  <c r="BW41" i="7"/>
  <c r="Y41" i="7"/>
  <c r="BZ41" i="7" l="1"/>
  <c r="C29" i="19" s="1"/>
  <c r="CA41" i="7"/>
  <c r="C41" i="7"/>
  <c r="H21" i="24" s="1"/>
  <c r="BX41" i="7"/>
  <c r="B41" i="7"/>
  <c r="B21" i="24"/>
  <c r="C29" i="11" l="1"/>
  <c r="C29" i="17"/>
  <c r="C29" i="18"/>
  <c r="Q21" i="24"/>
  <c r="E21" i="24"/>
  <c r="BL21" i="24"/>
  <c r="AM21" i="24"/>
  <c r="R21" i="24"/>
  <c r="AW21" i="24"/>
  <c r="W21" i="24"/>
  <c r="M21" i="24"/>
  <c r="AY21" i="24"/>
  <c r="AI21" i="24"/>
  <c r="P21" i="24"/>
  <c r="Y21" i="24"/>
  <c r="BQ21" i="24"/>
  <c r="AR21" i="24"/>
  <c r="BS21" i="24"/>
  <c r="AO21" i="24"/>
  <c r="BF21" i="24"/>
  <c r="D21" i="24"/>
  <c r="C21" i="24"/>
  <c r="D51" i="15" s="1"/>
  <c r="BO21" i="24"/>
  <c r="BM21" i="24"/>
  <c r="BG21" i="24"/>
  <c r="AK21" i="24"/>
  <c r="T21" i="24"/>
  <c r="AE21" i="24"/>
  <c r="BH21" i="24"/>
  <c r="AJ21" i="24"/>
  <c r="V21" i="24"/>
  <c r="O21" i="24"/>
  <c r="N21" i="24"/>
  <c r="J21" i="24"/>
  <c r="BI21" i="24"/>
  <c r="AQ21" i="24"/>
  <c r="BR21" i="24"/>
  <c r="AH21" i="24"/>
  <c r="AL21" i="24"/>
  <c r="BA21" i="24"/>
  <c r="Z21" i="24"/>
  <c r="AZ21" i="24"/>
  <c r="AF21" i="24"/>
  <c r="K21" i="24"/>
  <c r="G21" i="24"/>
  <c r="BB21" i="24"/>
  <c r="AC21" i="24"/>
  <c r="BJ21" i="24"/>
  <c r="BN21" i="24"/>
  <c r="AD21" i="24"/>
  <c r="AU21" i="24"/>
  <c r="BP21" i="24"/>
  <c r="AV21" i="24"/>
  <c r="AB21" i="24"/>
  <c r="F21" i="24"/>
  <c r="S21" i="24"/>
  <c r="I21" i="24"/>
  <c r="AT21" i="24"/>
  <c r="AG21" i="24"/>
  <c r="BE21" i="24"/>
  <c r="AX21" i="24"/>
  <c r="BC21" i="24"/>
  <c r="AA21" i="24"/>
  <c r="AS21" i="24"/>
  <c r="BK21" i="24"/>
  <c r="AP21" i="24"/>
  <c r="BT21" i="24"/>
  <c r="BD21" i="24"/>
  <c r="AN21" i="24"/>
  <c r="X21" i="24"/>
  <c r="U21" i="24"/>
  <c r="L21" i="24"/>
  <c r="B51" i="16"/>
  <c r="B51" i="15"/>
  <c r="B51" i="9"/>
  <c r="B51" i="14"/>
  <c r="P51" i="9" l="1"/>
  <c r="P51" i="14" s="1"/>
  <c r="P51" i="15" s="1"/>
  <c r="P51" i="16" s="1"/>
  <c r="Q51" i="9"/>
  <c r="Q51" i="14" s="1"/>
  <c r="Q51" i="15" s="1"/>
  <c r="Q51" i="16" s="1"/>
  <c r="R51" i="9"/>
  <c r="R51" i="14" s="1"/>
  <c r="R51" i="15" s="1"/>
  <c r="R51" i="16" s="1"/>
  <c r="M51" i="9"/>
  <c r="M51" i="14" s="1"/>
  <c r="M51" i="15" s="1"/>
  <c r="M51" i="16" s="1"/>
  <c r="O51" i="9"/>
  <c r="O51" i="14" s="1"/>
  <c r="O51" i="15" s="1"/>
  <c r="O51" i="16" s="1"/>
  <c r="D51" i="16"/>
  <c r="D51" i="14"/>
  <c r="BV21" i="24"/>
  <c r="D51" i="9" s="1"/>
  <c r="BU21" i="24"/>
  <c r="H51" i="9"/>
  <c r="H51" i="14" s="1"/>
  <c r="H51" i="15" s="1"/>
  <c r="H51" i="16" s="1"/>
  <c r="F51" i="9"/>
  <c r="I51" i="9"/>
  <c r="I51" i="14" s="1"/>
  <c r="I51" i="15" s="1"/>
  <c r="I51" i="16" s="1"/>
  <c r="G51" i="9"/>
  <c r="G51" i="14" s="1"/>
  <c r="G51" i="15" s="1"/>
  <c r="G51" i="16" s="1"/>
  <c r="V51" i="9"/>
  <c r="V51" i="14" s="1"/>
  <c r="V51" i="15" s="1"/>
  <c r="V51" i="16" s="1"/>
  <c r="AO51" i="9"/>
  <c r="AO51" i="14" s="1"/>
  <c r="AO51" i="15" s="1"/>
  <c r="AO51" i="16" s="1"/>
  <c r="AH51" i="9"/>
  <c r="AH51" i="14" s="1"/>
  <c r="AH51" i="15" s="1"/>
  <c r="AH51" i="16" s="1"/>
  <c r="Z51" i="9"/>
  <c r="Z51" i="14" s="1"/>
  <c r="Z51" i="15" s="1"/>
  <c r="Z51" i="16" s="1"/>
  <c r="AQ51" i="9"/>
  <c r="AQ51" i="14" s="1"/>
  <c r="AQ51" i="15" s="1"/>
  <c r="AQ51" i="16" s="1"/>
  <c r="AC51" i="9"/>
  <c r="AC51" i="14" s="1"/>
  <c r="AC51" i="15" s="1"/>
  <c r="AC51" i="16" s="1"/>
  <c r="W51" i="9"/>
  <c r="W51" i="14" s="1"/>
  <c r="W51" i="15" s="1"/>
  <c r="W51" i="16" s="1"/>
  <c r="AN51" i="9"/>
  <c r="AN51" i="14" s="1"/>
  <c r="AN51" i="15" s="1"/>
  <c r="AN51" i="16" s="1"/>
  <c r="AR51" i="9"/>
  <c r="AR51" i="14" s="1"/>
  <c r="AR51" i="15" s="1"/>
  <c r="AR51" i="16" s="1"/>
  <c r="L51" i="9"/>
  <c r="L51" i="14" s="1"/>
  <c r="L51" i="15" s="1"/>
  <c r="L51" i="16" s="1"/>
  <c r="AB51" i="9"/>
  <c r="AB51" i="14" s="1"/>
  <c r="AB51" i="15" s="1"/>
  <c r="AB51" i="16" s="1"/>
  <c r="AI51" i="9"/>
  <c r="AI51" i="14" s="1"/>
  <c r="AI51" i="15" s="1"/>
  <c r="AI51" i="16" s="1"/>
  <c r="T51" i="9"/>
  <c r="T51" i="14" s="1"/>
  <c r="T51" i="15" s="1"/>
  <c r="T51" i="16" s="1"/>
  <c r="K51" i="9"/>
  <c r="K51" i="14" s="1"/>
  <c r="K51" i="15" s="1"/>
  <c r="K51" i="16" s="1"/>
  <c r="AL51" i="9"/>
  <c r="AL51" i="14" s="1"/>
  <c r="AL51" i="15" s="1"/>
  <c r="AL51" i="16" s="1"/>
  <c r="X51" i="9"/>
  <c r="X51" i="14" s="1"/>
  <c r="X51" i="15" s="1"/>
  <c r="X51" i="16" s="1"/>
  <c r="U51" i="9"/>
  <c r="U51" i="14" s="1"/>
  <c r="U51" i="15" s="1"/>
  <c r="U51" i="16" s="1"/>
  <c r="AE51" i="9"/>
  <c r="AE51" i="14" s="1"/>
  <c r="AE51" i="15" s="1"/>
  <c r="AE51" i="16" s="1"/>
  <c r="Y51" i="9"/>
  <c r="Y51" i="14" s="1"/>
  <c r="Y51" i="15" s="1"/>
  <c r="Y51" i="16" s="1"/>
  <c r="AD51" i="9"/>
  <c r="AD51" i="14" s="1"/>
  <c r="AD51" i="15" s="1"/>
  <c r="AD51" i="16" s="1"/>
  <c r="AP51" i="9"/>
  <c r="AP51" i="14" s="1"/>
  <c r="AP51" i="15" s="1"/>
  <c r="AP51" i="16" s="1"/>
  <c r="AK51" i="9"/>
  <c r="AK51" i="14" s="1"/>
  <c r="AK51" i="15" s="1"/>
  <c r="AK51" i="16" s="1"/>
  <c r="AJ51" i="9"/>
  <c r="AJ51" i="14" s="1"/>
  <c r="AJ51" i="15" s="1"/>
  <c r="AJ51" i="16" s="1"/>
  <c r="AG51" i="9"/>
  <c r="AG51" i="14" s="1"/>
  <c r="AG51" i="15" s="1"/>
  <c r="AG51" i="16" s="1"/>
  <c r="AA51" i="9"/>
  <c r="AA51" i="14" s="1"/>
  <c r="AA51" i="15" s="1"/>
  <c r="AA51" i="16" s="1"/>
  <c r="AA29" i="11" l="1"/>
  <c r="BW29" i="11"/>
  <c r="BV29" i="11"/>
  <c r="AX29" i="11"/>
  <c r="BP29" i="11"/>
  <c r="BJ29" i="11"/>
  <c r="AH29" i="11"/>
  <c r="AF29" i="11"/>
  <c r="BI29" i="11"/>
  <c r="AO29" i="11"/>
  <c r="AE29" i="11"/>
  <c r="BO29" i="11"/>
  <c r="AW29" i="11"/>
  <c r="AN29" i="11"/>
  <c r="J29" i="11"/>
  <c r="I29" i="11"/>
  <c r="Q29" i="11"/>
  <c r="O29" i="11"/>
  <c r="X29" i="11"/>
  <c r="U29" i="11"/>
  <c r="T29" i="11"/>
  <c r="AC29" i="11"/>
  <c r="H29" i="11"/>
  <c r="M29" i="11"/>
  <c r="V29" i="11"/>
  <c r="BU29" i="11"/>
  <c r="BT29" i="11"/>
  <c r="BM29" i="11"/>
  <c r="AZ29" i="11"/>
  <c r="BN29" i="11"/>
  <c r="AU29" i="11"/>
  <c r="AI29" i="11"/>
  <c r="AK29" i="11"/>
  <c r="BH29" i="11"/>
  <c r="BE29" i="11"/>
  <c r="BF29" i="11"/>
  <c r="AQ29" i="11"/>
  <c r="G29" i="11"/>
  <c r="P29" i="11"/>
  <c r="R29" i="11"/>
  <c r="L29" i="11"/>
  <c r="S29" i="11"/>
  <c r="Z29" i="11"/>
  <c r="Y29" i="11"/>
  <c r="BQ29" i="11"/>
  <c r="BA29" i="11"/>
  <c r="BG29" i="11"/>
  <c r="AL29" i="11"/>
  <c r="AB29" i="11"/>
  <c r="F29" i="11"/>
  <c r="N29" i="11"/>
  <c r="BR29" i="11"/>
  <c r="BS29" i="11"/>
  <c r="AT29" i="11"/>
  <c r="AP29" i="11"/>
  <c r="AJ29" i="11"/>
  <c r="AS29" i="11"/>
  <c r="BL29" i="11"/>
  <c r="AY29" i="11"/>
  <c r="BB29" i="11"/>
  <c r="AR29" i="11"/>
  <c r="BC29" i="11"/>
  <c r="AG29" i="11"/>
  <c r="K29" i="11"/>
  <c r="AD29" i="11"/>
  <c r="AM29" i="11"/>
  <c r="AV29" i="11"/>
  <c r="BK29" i="11"/>
  <c r="BD29" i="11"/>
  <c r="W29" i="11"/>
  <c r="F51" i="14"/>
  <c r="B29" i="11" l="1"/>
  <c r="D29" i="11" s="1"/>
  <c r="AM29" i="17"/>
  <c r="T29" i="17"/>
  <c r="BM29" i="17"/>
  <c r="AI29" i="17"/>
  <c r="AG29" i="17"/>
  <c r="Z29" i="17"/>
  <c r="AO29" i="17"/>
  <c r="G29" i="17"/>
  <c r="AU29" i="17"/>
  <c r="BL29" i="17"/>
  <c r="X29" i="17"/>
  <c r="AD29" i="17"/>
  <c r="BE29" i="17"/>
  <c r="BV29" i="17"/>
  <c r="H29" i="17"/>
  <c r="AQ29" i="17"/>
  <c r="BO29" i="17"/>
  <c r="AW29" i="17"/>
  <c r="P29" i="17"/>
  <c r="I29" i="17"/>
  <c r="AV29" i="17"/>
  <c r="BW29" i="17"/>
  <c r="AY29" i="17"/>
  <c r="AC29" i="17"/>
  <c r="AT29" i="17"/>
  <c r="V29" i="17"/>
  <c r="BN29" i="17"/>
  <c r="BI29" i="17"/>
  <c r="BP29" i="17"/>
  <c r="L29" i="17"/>
  <c r="BB29" i="17"/>
  <c r="Q29" i="17"/>
  <c r="AH29" i="17"/>
  <c r="W29" i="17"/>
  <c r="J29" i="17"/>
  <c r="AN29" i="17"/>
  <c r="BS29" i="17"/>
  <c r="BA29" i="17"/>
  <c r="M29" i="17"/>
  <c r="AP29" i="17"/>
  <c r="BU29" i="17"/>
  <c r="BK29" i="17"/>
  <c r="BT29" i="17"/>
  <c r="AL29" i="17"/>
  <c r="AA29" i="17"/>
  <c r="S29" i="17"/>
  <c r="BR29" i="17"/>
  <c r="AZ29" i="17"/>
  <c r="AJ29" i="17"/>
  <c r="N29" i="17"/>
  <c r="BF29" i="17"/>
  <c r="AX29" i="17"/>
  <c r="AS29" i="17"/>
  <c r="BG29" i="17"/>
  <c r="R29" i="17"/>
  <c r="BC29" i="17"/>
  <c r="Y29" i="17"/>
  <c r="AF29" i="17"/>
  <c r="AB29" i="17"/>
  <c r="BJ29" i="17"/>
  <c r="K29" i="17"/>
  <c r="O29" i="17"/>
  <c r="AK29" i="17"/>
  <c r="BD29" i="17"/>
  <c r="BQ29" i="17"/>
  <c r="U29" i="17"/>
  <c r="AE29" i="17"/>
  <c r="F29" i="17"/>
  <c r="BH29" i="17"/>
  <c r="AR29" i="17"/>
  <c r="F51" i="15"/>
  <c r="B29" i="17" l="1"/>
  <c r="D29" i="17" s="1"/>
  <c r="I29" i="18"/>
  <c r="Q29" i="18"/>
  <c r="X29" i="18"/>
  <c r="F29" i="18"/>
  <c r="L29" i="18"/>
  <c r="Y29" i="18"/>
  <c r="R29" i="18"/>
  <c r="O29" i="18"/>
  <c r="P29" i="18"/>
  <c r="T29" i="18"/>
  <c r="M29" i="18"/>
  <c r="N29" i="18"/>
  <c r="S29" i="18"/>
  <c r="H29" i="18"/>
  <c r="U29" i="18"/>
  <c r="V29" i="18"/>
  <c r="G29" i="18"/>
  <c r="Z29" i="18"/>
  <c r="W29" i="18"/>
  <c r="K29" i="18"/>
  <c r="J29" i="18"/>
  <c r="AD29" i="18"/>
  <c r="AQ29" i="18"/>
  <c r="BD29" i="18"/>
  <c r="BK29" i="18"/>
  <c r="AX29" i="18"/>
  <c r="BA29" i="18"/>
  <c r="BR29" i="18"/>
  <c r="AV29" i="18"/>
  <c r="AO29" i="18"/>
  <c r="BF29" i="18"/>
  <c r="BS29" i="18"/>
  <c r="AE29" i="18"/>
  <c r="AA29" i="18"/>
  <c r="AH29" i="18"/>
  <c r="BT29" i="18"/>
  <c r="AB29" i="18"/>
  <c r="AC29" i="18"/>
  <c r="AT29" i="18"/>
  <c r="BG29" i="18"/>
  <c r="AR29" i="18"/>
  <c r="AG29" i="18"/>
  <c r="AU29" i="18"/>
  <c r="BQ29" i="18"/>
  <c r="AI29" i="18"/>
  <c r="BP29" i="18"/>
  <c r="BE29" i="18"/>
  <c r="BV29" i="18"/>
  <c r="BL29" i="18"/>
  <c r="AF29" i="18"/>
  <c r="AJ29" i="18"/>
  <c r="AK29" i="18"/>
  <c r="BO29" i="18"/>
  <c r="BC29" i="18"/>
  <c r="AS29" i="18"/>
  <c r="BJ29" i="18"/>
  <c r="BW29" i="18"/>
  <c r="BM29" i="18"/>
  <c r="AW29" i="18"/>
  <c r="AZ29" i="18"/>
  <c r="AL29" i="18"/>
  <c r="AY29" i="18"/>
  <c r="BH29" i="18"/>
  <c r="BU29" i="18"/>
  <c r="AM29" i="18"/>
  <c r="AN29" i="18"/>
  <c r="BI29" i="18"/>
  <c r="BN29" i="18"/>
  <c r="BB29" i="18"/>
  <c r="AP29" i="18"/>
  <c r="F51" i="16"/>
  <c r="B29" i="18" l="1"/>
  <c r="D29" i="18" s="1"/>
  <c r="AR29" i="19"/>
  <c r="AO23" i="20" s="1"/>
  <c r="AP42" i="7" s="1"/>
  <c r="BJ29" i="19"/>
  <c r="BG23" i="20" s="1"/>
  <c r="BH42" i="7" s="1"/>
  <c r="BQ29" i="19"/>
  <c r="BN23" i="20" s="1"/>
  <c r="BO42" i="7" s="1"/>
  <c r="AF29" i="19"/>
  <c r="AC23" i="20" s="1"/>
  <c r="AD42" i="7" s="1"/>
  <c r="AX29" i="19"/>
  <c r="AU23" i="20" s="1"/>
  <c r="AV42" i="7" s="1"/>
  <c r="AS29" i="19"/>
  <c r="AP23" i="20" s="1"/>
  <c r="AQ42" i="7" s="1"/>
  <c r="AJ29" i="19"/>
  <c r="AG23" i="20" s="1"/>
  <c r="AH42" i="7" s="1"/>
  <c r="BB29" i="19"/>
  <c r="AY23" i="20" s="1"/>
  <c r="AZ42" i="7" s="1"/>
  <c r="BA29" i="19"/>
  <c r="AX23" i="20" s="1"/>
  <c r="AY42" i="7" s="1"/>
  <c r="AN29" i="19"/>
  <c r="AK23" i="20" s="1"/>
  <c r="AL42" i="7" s="1"/>
  <c r="BF29" i="19"/>
  <c r="BC23" i="20" s="1"/>
  <c r="BD42" i="7" s="1"/>
  <c r="BI29" i="19"/>
  <c r="BF23" i="20" s="1"/>
  <c r="BG42" i="7" s="1"/>
  <c r="U29" i="19"/>
  <c r="R23" i="20" s="1"/>
  <c r="S42" i="7" s="1"/>
  <c r="J29" i="19"/>
  <c r="G23" i="20" s="1"/>
  <c r="H42" i="7" s="1"/>
  <c r="R29" i="19"/>
  <c r="O23" i="20" s="1"/>
  <c r="P42" i="7" s="1"/>
  <c r="G29" i="19"/>
  <c r="D23" i="20" s="1"/>
  <c r="E42" i="7" s="1"/>
  <c r="S29" i="19"/>
  <c r="P23" i="20" s="1"/>
  <c r="Q42" i="7" s="1"/>
  <c r="AK29" i="19"/>
  <c r="AH23" i="20" s="1"/>
  <c r="AI42" i="7" s="1"/>
  <c r="BO29" i="19"/>
  <c r="BL23" i="20" s="1"/>
  <c r="BM42" i="7" s="1"/>
  <c r="BW29" i="19"/>
  <c r="BT23" i="20" s="1"/>
  <c r="BU42" i="7" s="1"/>
  <c r="AC29" i="19"/>
  <c r="Z23" i="20" s="1"/>
  <c r="AA42" i="7" s="1"/>
  <c r="Q29" i="19"/>
  <c r="N23" i="20" s="1"/>
  <c r="O42" i="7" s="1"/>
  <c r="BH29" i="19"/>
  <c r="BE23" i="20" s="1"/>
  <c r="BF42" i="7" s="1"/>
  <c r="AA29" i="19"/>
  <c r="X23" i="20" s="1"/>
  <c r="BC29" i="19"/>
  <c r="AZ23" i="20" s="1"/>
  <c r="BA42" i="7" s="1"/>
  <c r="AV29" i="19"/>
  <c r="AS23" i="20" s="1"/>
  <c r="AT42" i="7" s="1"/>
  <c r="BN29" i="19"/>
  <c r="BK23" i="20" s="1"/>
  <c r="BL42" i="7" s="1"/>
  <c r="AE29" i="19"/>
  <c r="AB23" i="20" s="1"/>
  <c r="AC42" i="7" s="1"/>
  <c r="AZ29" i="19"/>
  <c r="AW23" i="20" s="1"/>
  <c r="AX42" i="7" s="1"/>
  <c r="BR29" i="19"/>
  <c r="BO23" i="20" s="1"/>
  <c r="BP42" i="7" s="1"/>
  <c r="AM29" i="19"/>
  <c r="AJ23" i="20" s="1"/>
  <c r="AK42" i="7" s="1"/>
  <c r="BD29" i="19"/>
  <c r="BA23" i="20" s="1"/>
  <c r="BB42" i="7" s="1"/>
  <c r="BV29" i="19"/>
  <c r="BS23" i="20" s="1"/>
  <c r="BT42" i="7" s="1"/>
  <c r="AU29" i="19"/>
  <c r="AR23" i="20" s="1"/>
  <c r="AS42" i="7" s="1"/>
  <c r="Z29" i="19"/>
  <c r="W23" i="20" s="1"/>
  <c r="X42" i="7" s="1"/>
  <c r="T29" i="19"/>
  <c r="Q23" i="20" s="1"/>
  <c r="R42" i="7" s="1"/>
  <c r="P29" i="19"/>
  <c r="M23" i="20" s="1"/>
  <c r="N42" i="7" s="1"/>
  <c r="O29" i="19"/>
  <c r="L23" i="20" s="1"/>
  <c r="M42" i="7" s="1"/>
  <c r="H29" i="19"/>
  <c r="E23" i="20" s="1"/>
  <c r="F42" i="7" s="1"/>
  <c r="AB29" i="19"/>
  <c r="Y23" i="20" s="1"/>
  <c r="BU29" i="19"/>
  <c r="BR23" i="20" s="1"/>
  <c r="BS42" i="7" s="1"/>
  <c r="AG29" i="19"/>
  <c r="AD23" i="20" s="1"/>
  <c r="AE42" i="7" s="1"/>
  <c r="BM29" i="19"/>
  <c r="BJ23" i="20" s="1"/>
  <c r="BK42" i="7" s="1"/>
  <c r="AO29" i="19"/>
  <c r="AL23" i="20" s="1"/>
  <c r="AM42" i="7" s="1"/>
  <c r="K29" i="19"/>
  <c r="H23" i="20" s="1"/>
  <c r="I42" i="7" s="1"/>
  <c r="M29" i="19"/>
  <c r="J23" i="20" s="1"/>
  <c r="K42" i="7" s="1"/>
  <c r="AD29" i="19"/>
  <c r="AA23" i="20" s="1"/>
  <c r="AB42" i="7" s="1"/>
  <c r="BG29" i="19"/>
  <c r="BD23" i="20" s="1"/>
  <c r="BE42" i="7" s="1"/>
  <c r="BE29" i="19"/>
  <c r="BB23" i="20" s="1"/>
  <c r="BC42" i="7" s="1"/>
  <c r="BL29" i="19"/>
  <c r="BI23" i="20" s="1"/>
  <c r="BJ42" i="7" s="1"/>
  <c r="AI29" i="19"/>
  <c r="AF23" i="20" s="1"/>
  <c r="AG42" i="7" s="1"/>
  <c r="BK29" i="19"/>
  <c r="BH23" i="20" s="1"/>
  <c r="BI42" i="7" s="1"/>
  <c r="BP29" i="19"/>
  <c r="BM23" i="20" s="1"/>
  <c r="BN42" i="7" s="1"/>
  <c r="AQ29" i="19"/>
  <c r="AN23" i="20" s="1"/>
  <c r="AO42" i="7" s="1"/>
  <c r="BS29" i="19"/>
  <c r="BP23" i="20" s="1"/>
  <c r="BQ42" i="7" s="1"/>
  <c r="BT29" i="19"/>
  <c r="BQ23" i="20" s="1"/>
  <c r="BR42" i="7" s="1"/>
  <c r="AY29" i="19"/>
  <c r="AV23" i="20" s="1"/>
  <c r="AW42" i="7" s="1"/>
  <c r="AW29" i="19"/>
  <c r="AT23" i="20" s="1"/>
  <c r="AU42" i="7" s="1"/>
  <c r="Y29" i="19"/>
  <c r="V23" i="20" s="1"/>
  <c r="W42" i="7" s="1"/>
  <c r="X29" i="19"/>
  <c r="U23" i="20" s="1"/>
  <c r="V42" i="7" s="1"/>
  <c r="L29" i="19"/>
  <c r="I23" i="20" s="1"/>
  <c r="J42" i="7" s="1"/>
  <c r="I29" i="19"/>
  <c r="F23" i="20" s="1"/>
  <c r="G42" i="7" s="1"/>
  <c r="V29" i="19"/>
  <c r="S23" i="20" s="1"/>
  <c r="T42" i="7" s="1"/>
  <c r="W29" i="19"/>
  <c r="T23" i="20" s="1"/>
  <c r="U42" i="7" s="1"/>
  <c r="AT29" i="19"/>
  <c r="AQ23" i="20" s="1"/>
  <c r="AR42" i="7" s="1"/>
  <c r="AH29" i="19"/>
  <c r="AE23" i="20" s="1"/>
  <c r="AF42" i="7" s="1"/>
  <c r="AL29" i="19"/>
  <c r="AI23" i="20" s="1"/>
  <c r="AJ42" i="7" s="1"/>
  <c r="AP29" i="19"/>
  <c r="AM23" i="20" s="1"/>
  <c r="AN42" i="7" s="1"/>
  <c r="N29" i="19"/>
  <c r="K23" i="20" s="1"/>
  <c r="L42" i="7" s="1"/>
  <c r="F29" i="19"/>
  <c r="B29" i="19" l="1"/>
  <c r="D29" i="19" s="1"/>
  <c r="B23" i="20" s="1"/>
  <c r="B22" i="24" s="1"/>
  <c r="BW42" i="7"/>
  <c r="Z42" i="7"/>
  <c r="Y42" i="7"/>
  <c r="C23" i="20"/>
  <c r="D42" i="7" s="1"/>
  <c r="BZ42" i="7" l="1"/>
  <c r="C42" i="7"/>
  <c r="C22" i="24" s="1"/>
  <c r="B42" i="7"/>
  <c r="BX42" i="7"/>
  <c r="CA42" i="7"/>
  <c r="B52" i="16"/>
  <c r="B52" i="14"/>
  <c r="B52" i="9"/>
  <c r="B52" i="15"/>
  <c r="Z22" i="24" l="1"/>
  <c r="AD22" i="24"/>
  <c r="AH22" i="24"/>
  <c r="AL22" i="24"/>
  <c r="AP22" i="24"/>
  <c r="AT22" i="24"/>
  <c r="AX22" i="24"/>
  <c r="BB22" i="24"/>
  <c r="BF22" i="24"/>
  <c r="AE52" i="9" s="1"/>
  <c r="AE52" i="14" s="1"/>
  <c r="AE52" i="15" s="1"/>
  <c r="AE52" i="16" s="1"/>
  <c r="BJ22" i="24"/>
  <c r="BN22" i="24"/>
  <c r="BR22" i="24"/>
  <c r="Y22" i="24"/>
  <c r="BV22" i="24" s="1"/>
  <c r="D52" i="9" s="1"/>
  <c r="AE22" i="24"/>
  <c r="AJ22" i="24"/>
  <c r="AO22" i="24"/>
  <c r="AU22" i="24"/>
  <c r="AZ22" i="24"/>
  <c r="BE22" i="24"/>
  <c r="BK22" i="24"/>
  <c r="BP22" i="24"/>
  <c r="X22" i="24"/>
  <c r="AF22" i="24"/>
  <c r="AM22" i="24"/>
  <c r="AS22" i="24"/>
  <c r="BA22" i="24"/>
  <c r="BH22" i="24"/>
  <c r="BO22" i="24"/>
  <c r="AB22" i="24"/>
  <c r="AI22" i="24"/>
  <c r="AQ22" i="24"/>
  <c r="AW22" i="24"/>
  <c r="BD22" i="24"/>
  <c r="BL22" i="24"/>
  <c r="BS22" i="24"/>
  <c r="AK22" i="24"/>
  <c r="AY22" i="24"/>
  <c r="BM22" i="24"/>
  <c r="AC22" i="24"/>
  <c r="AR22" i="24"/>
  <c r="BG22" i="24"/>
  <c r="BT22" i="24"/>
  <c r="AN22" i="24"/>
  <c r="BQ22" i="24"/>
  <c r="AV22" i="24"/>
  <c r="AA22" i="24"/>
  <c r="BC22" i="24"/>
  <c r="AG22" i="24"/>
  <c r="BI22" i="24"/>
  <c r="S22" i="24"/>
  <c r="O22" i="24"/>
  <c r="N22" i="24"/>
  <c r="M22" i="24"/>
  <c r="T22" i="24"/>
  <c r="J22" i="24"/>
  <c r="Q22" i="24"/>
  <c r="V22" i="24"/>
  <c r="F22" i="24"/>
  <c r="G22" i="24"/>
  <c r="P22" i="24"/>
  <c r="U22" i="24"/>
  <c r="E22" i="24"/>
  <c r="AL52" i="9" s="1"/>
  <c r="AL52" i="14" s="1"/>
  <c r="AL52" i="15" s="1"/>
  <c r="AL52" i="16" s="1"/>
  <c r="R22" i="24"/>
  <c r="D22" i="24"/>
  <c r="I22" i="24"/>
  <c r="W22" i="24"/>
  <c r="L22" i="24"/>
  <c r="H22" i="24"/>
  <c r="K22" i="24"/>
  <c r="C30" i="18"/>
  <c r="C30" i="17"/>
  <c r="C30" i="11"/>
  <c r="C30" i="19"/>
  <c r="D52" i="15"/>
  <c r="D52" i="14"/>
  <c r="D52" i="16"/>
  <c r="O52" i="9" l="1"/>
  <c r="O52" i="14" s="1"/>
  <c r="O52" i="15" s="1"/>
  <c r="O52" i="16" s="1"/>
  <c r="P52" i="9"/>
  <c r="P52" i="14" s="1"/>
  <c r="P52" i="15" s="1"/>
  <c r="P52" i="16" s="1"/>
  <c r="Q52" i="9"/>
  <c r="Q52" i="14" s="1"/>
  <c r="Q52" i="15" s="1"/>
  <c r="Q52" i="16" s="1"/>
  <c r="R52" i="9"/>
  <c r="R52" i="14" s="1"/>
  <c r="R52" i="15" s="1"/>
  <c r="R52" i="16" s="1"/>
  <c r="M52" i="9"/>
  <c r="M52" i="14" s="1"/>
  <c r="M52" i="15" s="1"/>
  <c r="M52" i="16" s="1"/>
  <c r="K52" i="9"/>
  <c r="K52" i="14" s="1"/>
  <c r="K52" i="15" s="1"/>
  <c r="K52" i="16" s="1"/>
  <c r="F52" i="9"/>
  <c r="F52" i="14" s="1"/>
  <c r="AG52" i="9"/>
  <c r="AG52" i="14" s="1"/>
  <c r="AG52" i="15" s="1"/>
  <c r="AG52" i="16" s="1"/>
  <c r="AD52" i="9"/>
  <c r="AD52" i="14" s="1"/>
  <c r="AD52" i="15" s="1"/>
  <c r="AD52" i="16" s="1"/>
  <c r="X52" i="9"/>
  <c r="X52" i="14" s="1"/>
  <c r="X52" i="15" s="1"/>
  <c r="X52" i="16" s="1"/>
  <c r="W52" i="9"/>
  <c r="W52" i="14" s="1"/>
  <c r="W52" i="15" s="1"/>
  <c r="W52" i="16" s="1"/>
  <c r="AC52" i="9"/>
  <c r="AC52" i="14" s="1"/>
  <c r="AC52" i="15" s="1"/>
  <c r="AC52" i="16" s="1"/>
  <c r="T52" i="9"/>
  <c r="T52" i="14" s="1"/>
  <c r="T52" i="15" s="1"/>
  <c r="T52" i="16" s="1"/>
  <c r="L52" i="9"/>
  <c r="L52" i="14" s="1"/>
  <c r="L52" i="15" s="1"/>
  <c r="L52" i="16" s="1"/>
  <c r="AI52" i="9"/>
  <c r="AI52" i="14" s="1"/>
  <c r="AI52" i="15" s="1"/>
  <c r="AI52" i="16" s="1"/>
  <c r="G52" i="9"/>
  <c r="G52" i="14" s="1"/>
  <c r="G52" i="15" s="1"/>
  <c r="G52" i="16" s="1"/>
  <c r="Z52" i="9"/>
  <c r="Z52" i="14" s="1"/>
  <c r="Z52" i="15" s="1"/>
  <c r="Z52" i="16" s="1"/>
  <c r="AA52" i="9"/>
  <c r="AA52" i="14" s="1"/>
  <c r="AA52" i="15" s="1"/>
  <c r="AA52" i="16" s="1"/>
  <c r="U52" i="9"/>
  <c r="U52" i="14" s="1"/>
  <c r="U52" i="15" s="1"/>
  <c r="U52" i="16" s="1"/>
  <c r="I52" i="9"/>
  <c r="I52" i="14" s="1"/>
  <c r="I52" i="15" s="1"/>
  <c r="I52" i="16" s="1"/>
  <c r="AH52" i="9"/>
  <c r="AH52" i="14" s="1"/>
  <c r="AH52" i="15" s="1"/>
  <c r="AH52" i="16" s="1"/>
  <c r="AO52" i="9"/>
  <c r="AO52" i="14" s="1"/>
  <c r="AO52" i="15" s="1"/>
  <c r="AO52" i="16" s="1"/>
  <c r="Y52" i="9"/>
  <c r="Y52" i="14" s="1"/>
  <c r="Y52" i="15" s="1"/>
  <c r="Y52" i="16" s="1"/>
  <c r="AQ52" i="9"/>
  <c r="AQ52" i="14" s="1"/>
  <c r="AQ52" i="15" s="1"/>
  <c r="AQ52" i="16" s="1"/>
  <c r="AK52" i="9"/>
  <c r="AK52" i="14" s="1"/>
  <c r="AK52" i="15" s="1"/>
  <c r="AK52" i="16" s="1"/>
  <c r="AR52" i="9"/>
  <c r="AR52" i="14" s="1"/>
  <c r="AR52" i="15" s="1"/>
  <c r="AR52" i="16" s="1"/>
  <c r="AN52" i="9"/>
  <c r="AN52" i="14" s="1"/>
  <c r="AN52" i="15" s="1"/>
  <c r="AN52" i="16" s="1"/>
  <c r="AB52" i="9"/>
  <c r="AB52" i="14" s="1"/>
  <c r="AB52" i="15" s="1"/>
  <c r="AB52" i="16" s="1"/>
  <c r="AP52" i="9"/>
  <c r="AP52" i="14" s="1"/>
  <c r="AP52" i="15" s="1"/>
  <c r="AP52" i="16" s="1"/>
  <c r="AJ52" i="9"/>
  <c r="AJ52" i="14" s="1"/>
  <c r="AJ52" i="15" s="1"/>
  <c r="AJ52" i="16" s="1"/>
  <c r="H52" i="9"/>
  <c r="H52" i="14" s="1"/>
  <c r="H52" i="15" s="1"/>
  <c r="H52" i="16" s="1"/>
  <c r="V52" i="9"/>
  <c r="V52" i="14" s="1"/>
  <c r="V52" i="15" s="1"/>
  <c r="V52" i="16" s="1"/>
  <c r="BU22" i="24"/>
  <c r="BM30" i="11" l="1"/>
  <c r="G30" i="11"/>
  <c r="AJ30" i="11"/>
  <c r="O30" i="11"/>
  <c r="BB30" i="11"/>
  <c r="AK30" i="11"/>
  <c r="R30" i="11"/>
  <c r="BI30" i="11"/>
  <c r="BG30" i="11"/>
  <c r="BV30" i="11"/>
  <c r="AC30" i="11"/>
  <c r="AH30" i="11"/>
  <c r="AL30" i="11"/>
  <c r="N30" i="11"/>
  <c r="P30" i="11"/>
  <c r="AX30" i="11"/>
  <c r="J30" i="11"/>
  <c r="F30" i="11"/>
  <c r="Y30" i="11"/>
  <c r="K30" i="11"/>
  <c r="AA30" i="11"/>
  <c r="BN30" i="11"/>
  <c r="BW30" i="11"/>
  <c r="BA30" i="11"/>
  <c r="BR30" i="11"/>
  <c r="H30" i="11"/>
  <c r="AU30" i="11"/>
  <c r="AE30" i="11"/>
  <c r="BS30" i="11"/>
  <c r="BE30" i="11"/>
  <c r="T30" i="11"/>
  <c r="BD30" i="11"/>
  <c r="AY30" i="11"/>
  <c r="AO30" i="11"/>
  <c r="BQ30" i="11"/>
  <c r="X30" i="11"/>
  <c r="AG30" i="11"/>
  <c r="BP30" i="11"/>
  <c r="U30" i="11"/>
  <c r="BF30" i="11"/>
  <c r="BK30" i="11"/>
  <c r="BH30" i="11"/>
  <c r="Q30" i="11"/>
  <c r="AD30" i="11"/>
  <c r="M30" i="11"/>
  <c r="AP30" i="11"/>
  <c r="BO30" i="11"/>
  <c r="AM30" i="11"/>
  <c r="BT30" i="11"/>
  <c r="AV30" i="11"/>
  <c r="I30" i="11"/>
  <c r="BC30" i="11"/>
  <c r="BU30" i="11"/>
  <c r="AS30" i="11"/>
  <c r="S30" i="11"/>
  <c r="AF30" i="11"/>
  <c r="AZ30" i="11"/>
  <c r="AN30" i="11"/>
  <c r="V30" i="11"/>
  <c r="AQ30" i="11"/>
  <c r="W30" i="11"/>
  <c r="AW30" i="11"/>
  <c r="AR30" i="11"/>
  <c r="BJ30" i="11"/>
  <c r="AI30" i="11"/>
  <c r="Z30" i="11"/>
  <c r="L30" i="11"/>
  <c r="AB30" i="11"/>
  <c r="BL30" i="11"/>
  <c r="AT30" i="11"/>
  <c r="BI30" i="17"/>
  <c r="BS30" i="17"/>
  <c r="BM30" i="17"/>
  <c r="BW30" i="17"/>
  <c r="BA30" i="17"/>
  <c r="BE30" i="17"/>
  <c r="BO30" i="17"/>
  <c r="AI30" i="17"/>
  <c r="AF30" i="17"/>
  <c r="AT30" i="17"/>
  <c r="AC30" i="17"/>
  <c r="AE30" i="17"/>
  <c r="P30" i="17"/>
  <c r="Z30" i="17"/>
  <c r="G30" i="17"/>
  <c r="F30" i="17"/>
  <c r="O30" i="17"/>
  <c r="K30" i="17"/>
  <c r="R30" i="17"/>
  <c r="AV30" i="17"/>
  <c r="BG30" i="17"/>
  <c r="BL30" i="17"/>
  <c r="AG30" i="17"/>
  <c r="AL30" i="17"/>
  <c r="Y30" i="17"/>
  <c r="AX30" i="17"/>
  <c r="BP30" i="17"/>
  <c r="BB30" i="17"/>
  <c r="BD30" i="17"/>
  <c r="BQ30" i="17"/>
  <c r="BU30" i="17"/>
  <c r="AZ30" i="17"/>
  <c r="AB30" i="17"/>
  <c r="AK30" i="17"/>
  <c r="AM30" i="17"/>
  <c r="AH30" i="17"/>
  <c r="AU30" i="17"/>
  <c r="L30" i="17"/>
  <c r="W30" i="17"/>
  <c r="S30" i="17"/>
  <c r="J30" i="17"/>
  <c r="BC30" i="17"/>
  <c r="BT30" i="17"/>
  <c r="AP30" i="17"/>
  <c r="AQ30" i="17"/>
  <c r="I30" i="17"/>
  <c r="X30" i="17"/>
  <c r="BN30" i="17"/>
  <c r="BK30" i="17"/>
  <c r="BR30" i="17"/>
  <c r="BV30" i="17"/>
  <c r="BF30" i="17"/>
  <c r="BJ30" i="17"/>
  <c r="BH30" i="17"/>
  <c r="AR30" i="17"/>
  <c r="AA30" i="17"/>
  <c r="AO30" i="17"/>
  <c r="AJ30" i="17"/>
  <c r="AN30" i="17"/>
  <c r="M30" i="17"/>
  <c r="H30" i="17"/>
  <c r="N30" i="17"/>
  <c r="Q30" i="17"/>
  <c r="T30" i="17"/>
  <c r="AW30" i="17"/>
  <c r="AY30" i="17"/>
  <c r="AD30" i="17"/>
  <c r="AS30" i="17"/>
  <c r="V30" i="17"/>
  <c r="U30" i="17"/>
  <c r="F52" i="15"/>
  <c r="B30" i="17" l="1"/>
  <c r="D30" i="17" s="1"/>
  <c r="B30" i="11"/>
  <c r="D30" i="11" s="1"/>
  <c r="AR30" i="18"/>
  <c r="BI30" i="18"/>
  <c r="AE30" i="18"/>
  <c r="BO30" i="18"/>
  <c r="AG30" i="18"/>
  <c r="AX30" i="18"/>
  <c r="AJ30" i="18"/>
  <c r="BA30" i="18"/>
  <c r="BR30" i="18"/>
  <c r="AN30" i="18"/>
  <c r="BE30" i="18"/>
  <c r="BV30" i="18"/>
  <c r="T30" i="18"/>
  <c r="U30" i="18"/>
  <c r="F30" i="18"/>
  <c r="Y30" i="18"/>
  <c r="Q30" i="18"/>
  <c r="X30" i="18"/>
  <c r="AU30" i="18"/>
  <c r="AM30" i="18"/>
  <c r="BC30" i="18"/>
  <c r="Z30" i="18"/>
  <c r="BW30" i="18"/>
  <c r="AO30" i="18"/>
  <c r="N30" i="18"/>
  <c r="I30" i="18"/>
  <c r="BH30" i="18"/>
  <c r="AD30" i="18"/>
  <c r="AY30" i="18"/>
  <c r="AF30" i="18"/>
  <c r="AW30" i="18"/>
  <c r="BN30" i="18"/>
  <c r="AZ30" i="18"/>
  <c r="BQ30" i="18"/>
  <c r="BK30" i="18"/>
  <c r="BD30" i="18"/>
  <c r="BU30" i="18"/>
  <c r="AI30" i="18"/>
  <c r="L30" i="18"/>
  <c r="J30" i="18"/>
  <c r="R30" i="18"/>
  <c r="V30" i="18"/>
  <c r="H30" i="18"/>
  <c r="AC30" i="18"/>
  <c r="BS30" i="18"/>
  <c r="BM30" i="18"/>
  <c r="AL30" i="18"/>
  <c r="AP30" i="18"/>
  <c r="S30" i="18"/>
  <c r="O30" i="18"/>
  <c r="AB30" i="18"/>
  <c r="AS30" i="18"/>
  <c r="BJ30" i="18"/>
  <c r="BL30" i="18"/>
  <c r="AH30" i="18"/>
  <c r="BB30" i="18"/>
  <c r="BF30" i="18"/>
  <c r="G30" i="18"/>
  <c r="K30" i="18"/>
  <c r="AT30" i="18"/>
  <c r="AV30" i="18"/>
  <c r="BP30" i="18"/>
  <c r="BT30" i="18"/>
  <c r="W30" i="18"/>
  <c r="P30" i="18"/>
  <c r="BG30" i="18"/>
  <c r="AK30" i="18"/>
  <c r="AA30" i="18"/>
  <c r="AQ30" i="18"/>
  <c r="M30" i="18"/>
  <c r="F52" i="16"/>
  <c r="B30" i="18" l="1"/>
  <c r="D30" i="18" s="1"/>
  <c r="AK30" i="19"/>
  <c r="AH24" i="20" s="1"/>
  <c r="AI43" i="7" s="1"/>
  <c r="AB30" i="19"/>
  <c r="Y24" i="20" s="1"/>
  <c r="AN30" i="19"/>
  <c r="AK24" i="20" s="1"/>
  <c r="AL43" i="7" s="1"/>
  <c r="AE30" i="19"/>
  <c r="AB24" i="20" s="1"/>
  <c r="AC43" i="7" s="1"/>
  <c r="BE30" i="19"/>
  <c r="BB24" i="20" s="1"/>
  <c r="BC43" i="7" s="1"/>
  <c r="BO30" i="19"/>
  <c r="BL24" i="20" s="1"/>
  <c r="BM43" i="7" s="1"/>
  <c r="AI30" i="19"/>
  <c r="AF24" i="20" s="1"/>
  <c r="AG43" i="7" s="1"/>
  <c r="BI30" i="19"/>
  <c r="BF24" i="20" s="1"/>
  <c r="BG43" i="7" s="1"/>
  <c r="BT30" i="19"/>
  <c r="BQ24" i="20" s="1"/>
  <c r="BR43" i="7" s="1"/>
  <c r="AG30" i="19"/>
  <c r="AD24" i="20" s="1"/>
  <c r="AE43" i="7" s="1"/>
  <c r="BS30" i="19"/>
  <c r="BP24" i="20" s="1"/>
  <c r="BQ43" i="7" s="1"/>
  <c r="BL30" i="19"/>
  <c r="BI24" i="20" s="1"/>
  <c r="BJ43" i="7" s="1"/>
  <c r="Y30" i="19"/>
  <c r="V24" i="20" s="1"/>
  <c r="W43" i="7" s="1"/>
  <c r="W30" i="19"/>
  <c r="T24" i="20" s="1"/>
  <c r="U43" i="7" s="1"/>
  <c r="P30" i="19"/>
  <c r="M24" i="20" s="1"/>
  <c r="N43" i="7" s="1"/>
  <c r="R30" i="19"/>
  <c r="O24" i="20" s="1"/>
  <c r="P43" i="7" s="1"/>
  <c r="X30" i="19"/>
  <c r="U24" i="20" s="1"/>
  <c r="V43" i="7" s="1"/>
  <c r="AX30" i="19"/>
  <c r="AU24" i="20" s="1"/>
  <c r="AV43" i="7" s="1"/>
  <c r="AO30" i="19"/>
  <c r="AL24" i="20" s="1"/>
  <c r="AM43" i="7" s="1"/>
  <c r="AS30" i="19"/>
  <c r="AP24" i="20" s="1"/>
  <c r="AQ43" i="7" s="1"/>
  <c r="AP30" i="19"/>
  <c r="AM24" i="20" s="1"/>
  <c r="AN43" i="7" s="1"/>
  <c r="O30" i="19"/>
  <c r="L24" i="20" s="1"/>
  <c r="M43" i="7" s="1"/>
  <c r="S30" i="19"/>
  <c r="P24" i="20" s="1"/>
  <c r="Q43" i="7" s="1"/>
  <c r="AA30" i="19"/>
  <c r="X24" i="20" s="1"/>
  <c r="BA30" i="19"/>
  <c r="AX24" i="20" s="1"/>
  <c r="AY43" i="7" s="1"/>
  <c r="BH30" i="19"/>
  <c r="BE24" i="20" s="1"/>
  <c r="BF43" i="7" s="1"/>
  <c r="BD30" i="19"/>
  <c r="BA24" i="20" s="1"/>
  <c r="BB43" i="7" s="1"/>
  <c r="AU30" i="19"/>
  <c r="AR24" i="20" s="1"/>
  <c r="AS43" i="7" s="1"/>
  <c r="BU30" i="19"/>
  <c r="BR24" i="20" s="1"/>
  <c r="BS43" i="7" s="1"/>
  <c r="AT30" i="19"/>
  <c r="AQ24" i="20" s="1"/>
  <c r="AR43" i="7" s="1"/>
  <c r="AY30" i="19"/>
  <c r="AV24" i="20" s="1"/>
  <c r="AW43" i="7" s="1"/>
  <c r="AH30" i="19"/>
  <c r="AE24" i="20" s="1"/>
  <c r="AF43" i="7" s="1"/>
  <c r="AV30" i="19"/>
  <c r="AS24" i="20" s="1"/>
  <c r="AT43" i="7" s="1"/>
  <c r="AW30" i="19"/>
  <c r="AT24" i="20" s="1"/>
  <c r="AU43" i="7" s="1"/>
  <c r="AZ30" i="19"/>
  <c r="AW24" i="20" s="1"/>
  <c r="AX43" i="7" s="1"/>
  <c r="BW30" i="19"/>
  <c r="BT24" i="20" s="1"/>
  <c r="BU43" i="7" s="1"/>
  <c r="I30" i="19"/>
  <c r="F24" i="20" s="1"/>
  <c r="G43" i="7" s="1"/>
  <c r="H30" i="19"/>
  <c r="E24" i="20" s="1"/>
  <c r="F43" i="7" s="1"/>
  <c r="F30" i="19"/>
  <c r="G30" i="19"/>
  <c r="D24" i="20" s="1"/>
  <c r="E43" i="7" s="1"/>
  <c r="L30" i="19"/>
  <c r="I24" i="20" s="1"/>
  <c r="J43" i="7" s="1"/>
  <c r="BG30" i="19"/>
  <c r="BD24" i="20" s="1"/>
  <c r="BE43" i="7" s="1"/>
  <c r="AF30" i="19"/>
  <c r="AC24" i="20" s="1"/>
  <c r="AD43" i="7" s="1"/>
  <c r="BB30" i="19"/>
  <c r="AY24" i="20" s="1"/>
  <c r="AZ43" i="7" s="1"/>
  <c r="BC30" i="19"/>
  <c r="AZ24" i="20" s="1"/>
  <c r="BA43" i="7" s="1"/>
  <c r="V30" i="19"/>
  <c r="S24" i="20" s="1"/>
  <c r="T43" i="7" s="1"/>
  <c r="J30" i="19"/>
  <c r="G24" i="20" s="1"/>
  <c r="H43" i="7" s="1"/>
  <c r="AQ30" i="19"/>
  <c r="AN24" i="20" s="1"/>
  <c r="AO43" i="7" s="1"/>
  <c r="BQ30" i="19"/>
  <c r="BN24" i="20" s="1"/>
  <c r="BO43" i="7" s="1"/>
  <c r="AL30" i="19"/>
  <c r="AI24" i="20" s="1"/>
  <c r="AJ43" i="7" s="1"/>
  <c r="BR30" i="19"/>
  <c r="BO24" i="20" s="1"/>
  <c r="BP43" i="7" s="1"/>
  <c r="BK30" i="19"/>
  <c r="BH24" i="20" s="1"/>
  <c r="BI43" i="7" s="1"/>
  <c r="BF30" i="19"/>
  <c r="BC24" i="20" s="1"/>
  <c r="BD43" i="7" s="1"/>
  <c r="BV30" i="19"/>
  <c r="BS24" i="20" s="1"/>
  <c r="BT43" i="7" s="1"/>
  <c r="AC30" i="19"/>
  <c r="Z24" i="20" s="1"/>
  <c r="AA43" i="7" s="1"/>
  <c r="BN30" i="19"/>
  <c r="BK24" i="20" s="1"/>
  <c r="BL43" i="7" s="1"/>
  <c r="AM30" i="19"/>
  <c r="AJ24" i="20" s="1"/>
  <c r="AK43" i="7" s="1"/>
  <c r="BM30" i="19"/>
  <c r="BJ24" i="20" s="1"/>
  <c r="BK43" i="7" s="1"/>
  <c r="AD30" i="19"/>
  <c r="AA24" i="20" s="1"/>
  <c r="AB43" i="7" s="1"/>
  <c r="K30" i="19"/>
  <c r="H24" i="20" s="1"/>
  <c r="I43" i="7" s="1"/>
  <c r="M30" i="19"/>
  <c r="J24" i="20" s="1"/>
  <c r="K43" i="7" s="1"/>
  <c r="T30" i="19"/>
  <c r="Q24" i="20" s="1"/>
  <c r="R43" i="7" s="1"/>
  <c r="Q30" i="19"/>
  <c r="N24" i="20" s="1"/>
  <c r="O43" i="7" s="1"/>
  <c r="N30" i="19"/>
  <c r="K24" i="20" s="1"/>
  <c r="L43" i="7" s="1"/>
  <c r="U30" i="19"/>
  <c r="R24" i="20" s="1"/>
  <c r="S43" i="7" s="1"/>
  <c r="BP30" i="19"/>
  <c r="BM24" i="20" s="1"/>
  <c r="BN43" i="7" s="1"/>
  <c r="AJ30" i="19"/>
  <c r="AG24" i="20" s="1"/>
  <c r="AH43" i="7" s="1"/>
  <c r="AR30" i="19"/>
  <c r="AO24" i="20" s="1"/>
  <c r="AP43" i="7" s="1"/>
  <c r="BJ30" i="19"/>
  <c r="BG24" i="20" s="1"/>
  <c r="BH43" i="7" s="1"/>
  <c r="Z30" i="19"/>
  <c r="W24" i="20" s="1"/>
  <c r="X43" i="7" s="1"/>
  <c r="B30" i="19" l="1"/>
  <c r="D30" i="19" s="1"/>
  <c r="B24" i="20" s="1"/>
  <c r="BW43" i="7"/>
  <c r="Z43" i="7"/>
  <c r="Y43" i="7"/>
  <c r="C24" i="20"/>
  <c r="D43" i="7" s="1"/>
  <c r="BZ43" i="7" l="1"/>
  <c r="C43" i="7"/>
  <c r="C23" i="24" s="1"/>
  <c r="B23" i="24"/>
  <c r="B43" i="7"/>
  <c r="BX43" i="7"/>
  <c r="CA43" i="7"/>
  <c r="X23" i="24" l="1"/>
  <c r="AB23" i="24"/>
  <c r="AF23" i="24"/>
  <c r="AJ23" i="24"/>
  <c r="AN23" i="24"/>
  <c r="AR23" i="24"/>
  <c r="AV23" i="24"/>
  <c r="AZ23" i="24"/>
  <c r="BD23" i="24"/>
  <c r="BH23" i="24"/>
  <c r="BL23" i="24"/>
  <c r="BP23" i="24"/>
  <c r="BT23" i="24"/>
  <c r="Y23" i="24"/>
  <c r="BV23" i="24" s="1"/>
  <c r="D53" i="9" s="1"/>
  <c r="AD23" i="24"/>
  <c r="AI23" i="24"/>
  <c r="AO23" i="24"/>
  <c r="AT23" i="24"/>
  <c r="AY23" i="24"/>
  <c r="BE23" i="24"/>
  <c r="BJ23" i="24"/>
  <c r="BO23" i="24"/>
  <c r="Z23" i="24"/>
  <c r="AG23" i="24"/>
  <c r="AM23" i="24"/>
  <c r="AU23" i="24"/>
  <c r="BB23" i="24"/>
  <c r="BI23" i="24"/>
  <c r="BQ23" i="24"/>
  <c r="AC23" i="24"/>
  <c r="AK23" i="24"/>
  <c r="AQ23" i="24"/>
  <c r="AX23" i="24"/>
  <c r="BF23" i="24"/>
  <c r="BM23" i="24"/>
  <c r="BS23" i="24"/>
  <c r="AL23" i="24"/>
  <c r="BA23" i="24"/>
  <c r="BN23" i="24"/>
  <c r="AE23" i="24"/>
  <c r="AS23" i="24"/>
  <c r="BG23" i="24"/>
  <c r="AA23" i="24"/>
  <c r="BC23" i="24"/>
  <c r="AH23" i="24"/>
  <c r="BK23" i="24"/>
  <c r="AP23" i="24"/>
  <c r="BR23" i="24"/>
  <c r="AW23" i="24"/>
  <c r="J23" i="24"/>
  <c r="D23" i="24"/>
  <c r="G23" i="24"/>
  <c r="W23" i="24"/>
  <c r="L23" i="24"/>
  <c r="F23" i="24"/>
  <c r="T23" i="24"/>
  <c r="K23" i="24"/>
  <c r="I23" i="24"/>
  <c r="M23" i="24"/>
  <c r="S23" i="24"/>
  <c r="U23" i="24"/>
  <c r="P23" i="24"/>
  <c r="H23" i="24"/>
  <c r="N23" i="24"/>
  <c r="R23" i="24"/>
  <c r="E23" i="24"/>
  <c r="V23" i="24"/>
  <c r="O23" i="24"/>
  <c r="Q23" i="24"/>
  <c r="D53" i="16"/>
  <c r="D53" i="14"/>
  <c r="D53" i="15"/>
  <c r="C31" i="11"/>
  <c r="C31" i="17"/>
  <c r="C31" i="19"/>
  <c r="C31" i="18"/>
  <c r="B53" i="16"/>
  <c r="B53" i="14"/>
  <c r="B53" i="15"/>
  <c r="B53" i="9"/>
  <c r="O53" i="9" l="1"/>
  <c r="O53" i="14" s="1"/>
  <c r="O53" i="15" s="1"/>
  <c r="O53" i="16" s="1"/>
  <c r="P53" i="9"/>
  <c r="P53" i="14" s="1"/>
  <c r="P53" i="15" s="1"/>
  <c r="P53" i="16" s="1"/>
  <c r="R53" i="9"/>
  <c r="R53" i="14" s="1"/>
  <c r="R53" i="15" s="1"/>
  <c r="R53" i="16" s="1"/>
  <c r="Q53" i="9"/>
  <c r="Q53" i="14" s="1"/>
  <c r="Q53" i="15" s="1"/>
  <c r="Q53" i="16" s="1"/>
  <c r="M53" i="9"/>
  <c r="M53" i="14" s="1"/>
  <c r="M53" i="15" s="1"/>
  <c r="M53" i="16" s="1"/>
  <c r="BU23" i="24"/>
  <c r="AK53" i="9"/>
  <c r="AK53" i="14" s="1"/>
  <c r="AK53" i="15" s="1"/>
  <c r="AK53" i="16" s="1"/>
  <c r="AP53" i="9"/>
  <c r="AP53" i="14" s="1"/>
  <c r="AP53" i="15" s="1"/>
  <c r="AP53" i="16" s="1"/>
  <c r="AD53" i="9"/>
  <c r="AD53" i="14" s="1"/>
  <c r="AD53" i="15" s="1"/>
  <c r="AD53" i="16" s="1"/>
  <c r="AL53" i="9"/>
  <c r="AL53" i="14" s="1"/>
  <c r="AL53" i="15" s="1"/>
  <c r="AL53" i="16" s="1"/>
  <c r="X53" i="9"/>
  <c r="X53" i="14" s="1"/>
  <c r="X53" i="15" s="1"/>
  <c r="X53" i="16" s="1"/>
  <c r="H53" i="9"/>
  <c r="H53" i="14" s="1"/>
  <c r="H53" i="15" s="1"/>
  <c r="H53" i="16" s="1"/>
  <c r="AR53" i="9"/>
  <c r="AR53" i="14" s="1"/>
  <c r="AR53" i="15" s="1"/>
  <c r="AR53" i="16" s="1"/>
  <c r="G53" i="9"/>
  <c r="G53" i="14" s="1"/>
  <c r="G53" i="15" s="1"/>
  <c r="G53" i="16" s="1"/>
  <c r="AN53" i="9"/>
  <c r="AN53" i="14" s="1"/>
  <c r="AN53" i="15" s="1"/>
  <c r="AN53" i="16" s="1"/>
  <c r="AB53" i="9"/>
  <c r="AB53" i="14" s="1"/>
  <c r="AB53" i="15" s="1"/>
  <c r="AB53" i="16" s="1"/>
  <c r="Z53" i="9"/>
  <c r="Z53" i="14" s="1"/>
  <c r="Z53" i="15" s="1"/>
  <c r="Z53" i="16" s="1"/>
  <c r="AO53" i="9"/>
  <c r="AO53" i="14" s="1"/>
  <c r="AO53" i="15" s="1"/>
  <c r="AO53" i="16" s="1"/>
  <c r="AH53" i="9"/>
  <c r="AH53" i="14" s="1"/>
  <c r="AH53" i="15" s="1"/>
  <c r="AH53" i="16" s="1"/>
  <c r="I53" i="9"/>
  <c r="I53" i="14" s="1"/>
  <c r="I53" i="15" s="1"/>
  <c r="I53" i="16" s="1"/>
  <c r="L53" i="9"/>
  <c r="L53" i="14" s="1"/>
  <c r="L53" i="15" s="1"/>
  <c r="L53" i="16" s="1"/>
  <c r="AG53" i="9"/>
  <c r="AG53" i="14" s="1"/>
  <c r="AG53" i="15" s="1"/>
  <c r="AG53" i="16" s="1"/>
  <c r="T53" i="9"/>
  <c r="T53" i="14" s="1"/>
  <c r="T53" i="15" s="1"/>
  <c r="T53" i="16" s="1"/>
  <c r="AQ53" i="9"/>
  <c r="AQ53" i="14" s="1"/>
  <c r="AQ53" i="15" s="1"/>
  <c r="AQ53" i="16" s="1"/>
  <c r="F53" i="9"/>
  <c r="AJ53" i="9"/>
  <c r="AJ53" i="14" s="1"/>
  <c r="AJ53" i="15" s="1"/>
  <c r="AJ53" i="16" s="1"/>
  <c r="V53" i="9"/>
  <c r="V53" i="14" s="1"/>
  <c r="V53" i="15" s="1"/>
  <c r="V53" i="16" s="1"/>
  <c r="W53" i="9"/>
  <c r="W53" i="14" s="1"/>
  <c r="W53" i="15" s="1"/>
  <c r="W53" i="16" s="1"/>
  <c r="AC53" i="9"/>
  <c r="AC53" i="14" s="1"/>
  <c r="AC53" i="15" s="1"/>
  <c r="AC53" i="16" s="1"/>
  <c r="AE53" i="9"/>
  <c r="AE53" i="14" s="1"/>
  <c r="AE53" i="15" s="1"/>
  <c r="AE53" i="16" s="1"/>
  <c r="Y53" i="9"/>
  <c r="Y53" i="14" s="1"/>
  <c r="Y53" i="15" s="1"/>
  <c r="Y53" i="16" s="1"/>
  <c r="AI53" i="9"/>
  <c r="AI53" i="14" s="1"/>
  <c r="AI53" i="15" s="1"/>
  <c r="AI53" i="16" s="1"/>
  <c r="U53" i="9"/>
  <c r="U53" i="14" s="1"/>
  <c r="U53" i="15" s="1"/>
  <c r="U53" i="16" s="1"/>
  <c r="AA53" i="9"/>
  <c r="AA53" i="14" s="1"/>
  <c r="AA53" i="15" s="1"/>
  <c r="AA53" i="16" s="1"/>
  <c r="K53" i="9"/>
  <c r="K53" i="14" s="1"/>
  <c r="K53" i="15" s="1"/>
  <c r="K53" i="16" s="1"/>
  <c r="BR31" i="11" l="1"/>
  <c r="BU31" i="11"/>
  <c r="AR31" i="11"/>
  <c r="AH31" i="11"/>
  <c r="BF31" i="11"/>
  <c r="BL31" i="11"/>
  <c r="BI31" i="11"/>
  <c r="BA31" i="11"/>
  <c r="AQ31" i="11"/>
  <c r="AT31" i="11"/>
  <c r="BD31" i="11"/>
  <c r="AX31" i="11"/>
  <c r="AU31" i="11"/>
  <c r="K31" i="11"/>
  <c r="Y31" i="11"/>
  <c r="W31" i="11"/>
  <c r="BT31" i="11"/>
  <c r="BQ31" i="11"/>
  <c r="BH31" i="11"/>
  <c r="BC31" i="11"/>
  <c r="AE31" i="11"/>
  <c r="AL31" i="11"/>
  <c r="AO31" i="11"/>
  <c r="AJ31" i="11"/>
  <c r="BM31" i="11"/>
  <c r="BO31" i="11"/>
  <c r="AA31" i="11"/>
  <c r="AD31" i="11"/>
  <c r="F31" i="11"/>
  <c r="H31" i="11"/>
  <c r="N31" i="11"/>
  <c r="Z31" i="11"/>
  <c r="T31" i="11"/>
  <c r="U31" i="11"/>
  <c r="BG31" i="11"/>
  <c r="AZ31" i="11"/>
  <c r="AS31" i="11"/>
  <c r="AW31" i="11"/>
  <c r="J31" i="11"/>
  <c r="V31" i="11"/>
  <c r="X31" i="11"/>
  <c r="BS31" i="11"/>
  <c r="BB31" i="11"/>
  <c r="BE31" i="11"/>
  <c r="AM31" i="11"/>
  <c r="BP31" i="11"/>
  <c r="BN31" i="11"/>
  <c r="AC31" i="11"/>
  <c r="G31" i="11"/>
  <c r="L31" i="11"/>
  <c r="S31" i="11"/>
  <c r="R31" i="11"/>
  <c r="BV31" i="11"/>
  <c r="BW31" i="11"/>
  <c r="AG31" i="11"/>
  <c r="AI31" i="11"/>
  <c r="AF31" i="11"/>
  <c r="BJ31" i="11"/>
  <c r="BK31" i="11"/>
  <c r="AY31" i="11"/>
  <c r="I31" i="11"/>
  <c r="O31" i="11"/>
  <c r="AB31" i="11"/>
  <c r="AV31" i="11"/>
  <c r="AP31" i="11"/>
  <c r="AN31" i="11"/>
  <c r="AK31" i="11"/>
  <c r="P31" i="11"/>
  <c r="Q31" i="11"/>
  <c r="M31" i="11"/>
  <c r="F53" i="14"/>
  <c r="B31" i="11" l="1"/>
  <c r="D31" i="11" s="1"/>
  <c r="BM31" i="17"/>
  <c r="BW31" i="17"/>
  <c r="AY31" i="17"/>
  <c r="BF31" i="17"/>
  <c r="BJ31" i="17"/>
  <c r="BI31" i="17"/>
  <c r="BS31" i="17"/>
  <c r="AL31" i="17"/>
  <c r="AI31" i="17"/>
  <c r="AS31" i="17"/>
  <c r="AG31" i="17"/>
  <c r="AH31" i="17"/>
  <c r="J31" i="17"/>
  <c r="O31" i="17"/>
  <c r="M31" i="17"/>
  <c r="Y31" i="17"/>
  <c r="L31" i="17"/>
  <c r="BH31" i="17"/>
  <c r="BE31" i="17"/>
  <c r="BL31" i="17"/>
  <c r="AJ31" i="17"/>
  <c r="Q31" i="17"/>
  <c r="I31" i="17"/>
  <c r="BU31" i="17"/>
  <c r="BC31" i="17"/>
  <c r="AR31" i="17"/>
  <c r="AK31" i="17"/>
  <c r="N31" i="17"/>
  <c r="X31" i="17"/>
  <c r="BB31" i="17"/>
  <c r="BT31" i="17"/>
  <c r="BP31" i="17"/>
  <c r="BV31" i="17"/>
  <c r="BO31" i="17"/>
  <c r="AX31" i="17"/>
  <c r="BD31" i="17"/>
  <c r="AE31" i="17"/>
  <c r="AF31" i="17"/>
  <c r="AP31" i="17"/>
  <c r="AD31" i="17"/>
  <c r="AA31" i="17"/>
  <c r="S31" i="17"/>
  <c r="V31" i="17"/>
  <c r="T31" i="17"/>
  <c r="H31" i="17"/>
  <c r="U31" i="17"/>
  <c r="F31" i="17"/>
  <c r="BK31" i="17"/>
  <c r="AU31" i="17"/>
  <c r="AN31" i="17"/>
  <c r="Z31" i="17"/>
  <c r="P31" i="17"/>
  <c r="BG31" i="17"/>
  <c r="AV31" i="17"/>
  <c r="AC31" i="17"/>
  <c r="AB31" i="17"/>
  <c r="R31" i="17"/>
  <c r="BR31" i="17"/>
  <c r="BA31" i="17"/>
  <c r="BN31" i="17"/>
  <c r="AT31" i="17"/>
  <c r="AQ31" i="17"/>
  <c r="W31" i="17"/>
  <c r="AW31" i="17"/>
  <c r="BQ31" i="17"/>
  <c r="AZ31" i="17"/>
  <c r="AO31" i="17"/>
  <c r="AM31" i="17"/>
  <c r="G31" i="17"/>
  <c r="K31" i="17"/>
  <c r="F53" i="15"/>
  <c r="B31" i="17" l="1"/>
  <c r="D31" i="17" s="1"/>
  <c r="BW31" i="18"/>
  <c r="AO31" i="18"/>
  <c r="BB31" i="18"/>
  <c r="BH31" i="18"/>
  <c r="BM31" i="18"/>
  <c r="BF31" i="18"/>
  <c r="AC31" i="18"/>
  <c r="AP31" i="18"/>
  <c r="AY31" i="18"/>
  <c r="BL31" i="18"/>
  <c r="BJ31" i="18"/>
  <c r="AK31" i="18"/>
  <c r="U31" i="18"/>
  <c r="H31" i="18"/>
  <c r="G31" i="18"/>
  <c r="L31" i="18"/>
  <c r="K31" i="18"/>
  <c r="Z31" i="18"/>
  <c r="BR31" i="18"/>
  <c r="AG31" i="18"/>
  <c r="BP31" i="18"/>
  <c r="P31" i="18"/>
  <c r="V31" i="18"/>
  <c r="AA31" i="18"/>
  <c r="AN31" i="18"/>
  <c r="BE31" i="18"/>
  <c r="BV31" i="18"/>
  <c r="AS31" i="18"/>
  <c r="BN31" i="18"/>
  <c r="AE31" i="18"/>
  <c r="BI31" i="18"/>
  <c r="AJ31" i="18"/>
  <c r="BO31" i="18"/>
  <c r="AW31" i="18"/>
  <c r="AM31" i="18"/>
  <c r="AL31" i="18"/>
  <c r="Q31" i="18"/>
  <c r="W31" i="18"/>
  <c r="M31" i="18"/>
  <c r="I31" i="18"/>
  <c r="R31" i="18"/>
  <c r="BG31" i="18"/>
  <c r="AH31" i="18"/>
  <c r="AB31" i="18"/>
  <c r="AV31" i="18"/>
  <c r="O31" i="18"/>
  <c r="Y31" i="18"/>
  <c r="AQ31" i="18"/>
  <c r="BD31" i="18"/>
  <c r="BU31" i="18"/>
  <c r="BK31" i="18"/>
  <c r="AD31" i="18"/>
  <c r="AZ31" i="18"/>
  <c r="AU31" i="18"/>
  <c r="AX31" i="18"/>
  <c r="BQ31" i="18"/>
  <c r="AF31" i="18"/>
  <c r="AT31" i="18"/>
  <c r="BC31" i="18"/>
  <c r="T31" i="18"/>
  <c r="X31" i="18"/>
  <c r="S31" i="18"/>
  <c r="N31" i="18"/>
  <c r="F31" i="18"/>
  <c r="BT31" i="18"/>
  <c r="AR31" i="18"/>
  <c r="BA31" i="18"/>
  <c r="AI31" i="18"/>
  <c r="BS31" i="18"/>
  <c r="J31" i="18"/>
  <c r="F53" i="16"/>
  <c r="B31" i="18" l="1"/>
  <c r="D31" i="18" s="1"/>
  <c r="BT31" i="19"/>
  <c r="BQ25" i="20" s="1"/>
  <c r="BR44" i="7" s="1"/>
  <c r="BV31" i="19"/>
  <c r="BS25" i="20" s="1"/>
  <c r="BT44" i="7" s="1"/>
  <c r="AC31" i="19"/>
  <c r="Z25" i="20" s="1"/>
  <c r="AA44" i="7" s="1"/>
  <c r="AT31" i="19"/>
  <c r="AQ25" i="20" s="1"/>
  <c r="AR44" i="7" s="1"/>
  <c r="BW31" i="19"/>
  <c r="BT25" i="20" s="1"/>
  <c r="BU44" i="7" s="1"/>
  <c r="AF31" i="19"/>
  <c r="AC25" i="20" s="1"/>
  <c r="AD44" i="7" s="1"/>
  <c r="AW31" i="19"/>
  <c r="AT25" i="20" s="1"/>
  <c r="AU44" i="7" s="1"/>
  <c r="BN31" i="19"/>
  <c r="BK25" i="20" s="1"/>
  <c r="BL44" i="7" s="1"/>
  <c r="AJ31" i="19"/>
  <c r="AG25" i="20" s="1"/>
  <c r="AH44" i="7" s="1"/>
  <c r="BA31" i="19"/>
  <c r="AX25" i="20" s="1"/>
  <c r="AY44" i="7" s="1"/>
  <c r="BR31" i="19"/>
  <c r="BO25" i="20" s="1"/>
  <c r="BP44" i="7" s="1"/>
  <c r="AP31" i="19"/>
  <c r="AM25" i="20" s="1"/>
  <c r="AN44" i="7" s="1"/>
  <c r="H31" i="19"/>
  <c r="E25" i="20" s="1"/>
  <c r="F44" i="7" s="1"/>
  <c r="K31" i="19"/>
  <c r="H25" i="20" s="1"/>
  <c r="I44" i="7" s="1"/>
  <c r="Y31" i="19"/>
  <c r="V25" i="20" s="1"/>
  <c r="W44" i="7" s="1"/>
  <c r="F31" i="19"/>
  <c r="U31" i="19"/>
  <c r="R25" i="20" s="1"/>
  <c r="S44" i="7" s="1"/>
  <c r="BU31" i="19"/>
  <c r="BR25" i="20" s="1"/>
  <c r="BS44" i="7" s="1"/>
  <c r="AD31" i="19"/>
  <c r="AA25" i="20" s="1"/>
  <c r="AB44" i="7" s="1"/>
  <c r="AG31" i="19"/>
  <c r="AD25" i="20" s="1"/>
  <c r="AE44" i="7" s="1"/>
  <c r="AK31" i="19"/>
  <c r="AH25" i="20" s="1"/>
  <c r="AI44" i="7" s="1"/>
  <c r="O31" i="19"/>
  <c r="L25" i="20" s="1"/>
  <c r="M44" i="7" s="1"/>
  <c r="J31" i="19"/>
  <c r="G25" i="20" s="1"/>
  <c r="H44" i="7" s="1"/>
  <c r="AB31" i="19"/>
  <c r="Y25" i="20" s="1"/>
  <c r="AO31" i="19"/>
  <c r="AL25" i="20" s="1"/>
  <c r="AM44" i="7" s="1"/>
  <c r="AA31" i="19"/>
  <c r="X25" i="20" s="1"/>
  <c r="AS31" i="19"/>
  <c r="AP25" i="20" s="1"/>
  <c r="AQ44" i="7" s="1"/>
  <c r="BJ31" i="19"/>
  <c r="BG25" i="20" s="1"/>
  <c r="BH44" i="7" s="1"/>
  <c r="AY31" i="19"/>
  <c r="AV25" i="20" s="1"/>
  <c r="AW44" i="7" s="1"/>
  <c r="AV31" i="19"/>
  <c r="AS25" i="20" s="1"/>
  <c r="AT44" i="7" s="1"/>
  <c r="BM31" i="19"/>
  <c r="BJ25" i="20" s="1"/>
  <c r="BK44" i="7" s="1"/>
  <c r="BS31" i="19"/>
  <c r="BP25" i="20" s="1"/>
  <c r="BQ44" i="7" s="1"/>
  <c r="AZ31" i="19"/>
  <c r="AW25" i="20" s="1"/>
  <c r="AX44" i="7" s="1"/>
  <c r="BQ31" i="19"/>
  <c r="BN25" i="20" s="1"/>
  <c r="BO44" i="7" s="1"/>
  <c r="BO31" i="19"/>
  <c r="BL25" i="20" s="1"/>
  <c r="BM44" i="7" s="1"/>
  <c r="BG31" i="19"/>
  <c r="BD25" i="20" s="1"/>
  <c r="BE44" i="7" s="1"/>
  <c r="R31" i="19"/>
  <c r="O25" i="20" s="1"/>
  <c r="P44" i="7" s="1"/>
  <c r="I31" i="19"/>
  <c r="F25" i="20" s="1"/>
  <c r="G44" i="7" s="1"/>
  <c r="M31" i="19"/>
  <c r="J25" i="20" s="1"/>
  <c r="K44" i="7" s="1"/>
  <c r="X31" i="19"/>
  <c r="U25" i="20" s="1"/>
  <c r="V44" i="7" s="1"/>
  <c r="L31" i="19"/>
  <c r="I25" i="20" s="1"/>
  <c r="J44" i="7" s="1"/>
  <c r="G31" i="19"/>
  <c r="D25" i="20" s="1"/>
  <c r="E44" i="7" s="1"/>
  <c r="BC31" i="19"/>
  <c r="AZ25" i="20" s="1"/>
  <c r="BA44" i="7" s="1"/>
  <c r="AX31" i="19"/>
  <c r="AU25" i="20" s="1"/>
  <c r="AV44" i="7" s="1"/>
  <c r="BB31" i="19"/>
  <c r="AY25" i="20" s="1"/>
  <c r="AZ44" i="7" s="1"/>
  <c r="Z31" i="19"/>
  <c r="W25" i="20" s="1"/>
  <c r="X44" i="7" s="1"/>
  <c r="P31" i="19"/>
  <c r="M25" i="20" s="1"/>
  <c r="N44" i="7" s="1"/>
  <c r="AN31" i="19"/>
  <c r="AK25" i="20" s="1"/>
  <c r="AL44" i="7" s="1"/>
  <c r="BE31" i="19"/>
  <c r="BB25" i="20" s="1"/>
  <c r="BC44" i="7" s="1"/>
  <c r="AR31" i="19"/>
  <c r="AO25" i="20" s="1"/>
  <c r="AP44" i="7" s="1"/>
  <c r="BI31" i="19"/>
  <c r="BF25" i="20" s="1"/>
  <c r="BG44" i="7" s="1"/>
  <c r="AI31" i="19"/>
  <c r="AF25" i="20" s="1"/>
  <c r="AG44" i="7" s="1"/>
  <c r="AU31" i="19"/>
  <c r="AR25" i="20" s="1"/>
  <c r="AS44" i="7" s="1"/>
  <c r="BL31" i="19"/>
  <c r="BI25" i="20" s="1"/>
  <c r="BJ44" i="7" s="1"/>
  <c r="AH31" i="19"/>
  <c r="AE25" i="20" s="1"/>
  <c r="AF44" i="7" s="1"/>
  <c r="BF31" i="19"/>
  <c r="BC25" i="20" s="1"/>
  <c r="BD44" i="7" s="1"/>
  <c r="BP31" i="19"/>
  <c r="BM25" i="20" s="1"/>
  <c r="BN44" i="7" s="1"/>
  <c r="AL31" i="19"/>
  <c r="AI25" i="20" s="1"/>
  <c r="AJ44" i="7" s="1"/>
  <c r="AQ31" i="19"/>
  <c r="AN25" i="20" s="1"/>
  <c r="AO44" i="7" s="1"/>
  <c r="V31" i="19"/>
  <c r="S25" i="20" s="1"/>
  <c r="T44" i="7" s="1"/>
  <c r="N31" i="19"/>
  <c r="K25" i="20" s="1"/>
  <c r="L44" i="7" s="1"/>
  <c r="W31" i="19"/>
  <c r="T25" i="20" s="1"/>
  <c r="U44" i="7" s="1"/>
  <c r="S31" i="19"/>
  <c r="P25" i="20" s="1"/>
  <c r="Q44" i="7" s="1"/>
  <c r="Q31" i="19"/>
  <c r="N25" i="20" s="1"/>
  <c r="O44" i="7" s="1"/>
  <c r="BD31" i="19"/>
  <c r="BA25" i="20" s="1"/>
  <c r="BB44" i="7" s="1"/>
  <c r="BH31" i="19"/>
  <c r="BE25" i="20" s="1"/>
  <c r="BF44" i="7" s="1"/>
  <c r="AM31" i="19"/>
  <c r="AJ25" i="20" s="1"/>
  <c r="AK44" i="7" s="1"/>
  <c r="AE31" i="19"/>
  <c r="AB25" i="20" s="1"/>
  <c r="AC44" i="7" s="1"/>
  <c r="BK31" i="19"/>
  <c r="BH25" i="20" s="1"/>
  <c r="BI44" i="7" s="1"/>
  <c r="T31" i="19"/>
  <c r="Q25" i="20" s="1"/>
  <c r="R44" i="7" s="1"/>
  <c r="B31" i="19" l="1"/>
  <c r="D31" i="19" s="1"/>
  <c r="B25" i="20" s="1"/>
  <c r="Z44" i="7"/>
  <c r="BW44" i="7"/>
  <c r="Y44" i="7"/>
  <c r="C25" i="20"/>
  <c r="D44" i="7" s="1"/>
  <c r="BZ44" i="7" l="1"/>
  <c r="C44" i="7"/>
  <c r="C24" i="24" s="1"/>
  <c r="CA44" i="7"/>
  <c r="BX44" i="7"/>
  <c r="B44" i="7"/>
  <c r="B24" i="24"/>
  <c r="Z24" i="24" l="1"/>
  <c r="AD24" i="24"/>
  <c r="AH24" i="24"/>
  <c r="AL24" i="24"/>
  <c r="AP24" i="24"/>
  <c r="AT24" i="24"/>
  <c r="AX24" i="24"/>
  <c r="BB24" i="24"/>
  <c r="BF24" i="24"/>
  <c r="BJ24" i="24"/>
  <c r="BN24" i="24"/>
  <c r="BR24" i="24"/>
  <c r="X24" i="24"/>
  <c r="AC24" i="24"/>
  <c r="AI24" i="24"/>
  <c r="AN24" i="24"/>
  <c r="AS24" i="24"/>
  <c r="AY24" i="24"/>
  <c r="BD24" i="24"/>
  <c r="BI24" i="24"/>
  <c r="BO24" i="24"/>
  <c r="BT24" i="24"/>
  <c r="AA24" i="24"/>
  <c r="AG24" i="24"/>
  <c r="AO24" i="24"/>
  <c r="AV24" i="24"/>
  <c r="BC24" i="24"/>
  <c r="BK24" i="24"/>
  <c r="BQ24" i="24"/>
  <c r="AE24" i="24"/>
  <c r="AK24" i="24"/>
  <c r="AR24" i="24"/>
  <c r="AZ24" i="24"/>
  <c r="BG24" i="24"/>
  <c r="BM24" i="24"/>
  <c r="Y24" i="24"/>
  <c r="BV24" i="24" s="1"/>
  <c r="D54" i="9" s="1"/>
  <c r="AM24" i="24"/>
  <c r="BA24" i="24"/>
  <c r="BP24" i="24"/>
  <c r="AF24" i="24"/>
  <c r="AU24" i="24"/>
  <c r="BH24" i="24"/>
  <c r="AQ24" i="24"/>
  <c r="BS24" i="24"/>
  <c r="AW24" i="24"/>
  <c r="AB24" i="24"/>
  <c r="BE24" i="24"/>
  <c r="AJ24" i="24"/>
  <c r="BL24" i="24"/>
  <c r="P24" i="24"/>
  <c r="V24" i="24"/>
  <c r="F24" i="24"/>
  <c r="K24" i="24"/>
  <c r="E24" i="24"/>
  <c r="H24" i="24"/>
  <c r="U24" i="24"/>
  <c r="M24" i="24"/>
  <c r="T24" i="24"/>
  <c r="L24" i="24"/>
  <c r="I24" i="24"/>
  <c r="N24" i="24"/>
  <c r="W24" i="24"/>
  <c r="O24" i="24"/>
  <c r="R24" i="24"/>
  <c r="J24" i="24"/>
  <c r="S24" i="24"/>
  <c r="G24" i="24"/>
  <c r="D24" i="24"/>
  <c r="Q24" i="24"/>
  <c r="D54" i="15"/>
  <c r="D54" i="14"/>
  <c r="D54" i="16"/>
  <c r="B54" i="16"/>
  <c r="B54" i="15"/>
  <c r="B54" i="9"/>
  <c r="B54" i="14"/>
  <c r="C32" i="17"/>
  <c r="C32" i="18"/>
  <c r="C32" i="11"/>
  <c r="C32" i="19"/>
  <c r="Q54" i="9" l="1"/>
  <c r="Q54" i="14" s="1"/>
  <c r="Q54" i="15" s="1"/>
  <c r="Q54" i="16" s="1"/>
  <c r="P54" i="9"/>
  <c r="P54" i="14" s="1"/>
  <c r="P54" i="15" s="1"/>
  <c r="P54" i="16" s="1"/>
  <c r="R54" i="9"/>
  <c r="R54" i="14" s="1"/>
  <c r="R54" i="15" s="1"/>
  <c r="R54" i="16" s="1"/>
  <c r="M54" i="9"/>
  <c r="M54" i="14" s="1"/>
  <c r="M54" i="15" s="1"/>
  <c r="M54" i="16" s="1"/>
  <c r="O54" i="9"/>
  <c r="O54" i="14" s="1"/>
  <c r="O54" i="15" s="1"/>
  <c r="O54" i="16" s="1"/>
  <c r="BU24" i="24"/>
  <c r="AN54" i="9"/>
  <c r="AN54" i="14" s="1"/>
  <c r="AN54" i="15" s="1"/>
  <c r="AN54" i="16" s="1"/>
  <c r="AH54" i="9"/>
  <c r="AH54" i="14" s="1"/>
  <c r="AH54" i="15" s="1"/>
  <c r="AH54" i="16" s="1"/>
  <c r="X54" i="9"/>
  <c r="X54" i="14" s="1"/>
  <c r="X54" i="15" s="1"/>
  <c r="X54" i="16" s="1"/>
  <c r="AE54" i="9"/>
  <c r="AE54" i="14" s="1"/>
  <c r="AE54" i="15" s="1"/>
  <c r="AE54" i="16" s="1"/>
  <c r="AK54" i="9"/>
  <c r="AK54" i="14" s="1"/>
  <c r="AK54" i="15" s="1"/>
  <c r="AK54" i="16" s="1"/>
  <c r="AO54" i="9"/>
  <c r="AO54" i="14" s="1"/>
  <c r="AO54" i="15" s="1"/>
  <c r="AO54" i="16" s="1"/>
  <c r="AA54" i="9"/>
  <c r="AA54" i="14" s="1"/>
  <c r="AA54" i="15" s="1"/>
  <c r="AA54" i="16" s="1"/>
  <c r="U54" i="9"/>
  <c r="U54" i="14" s="1"/>
  <c r="U54" i="15" s="1"/>
  <c r="U54" i="16" s="1"/>
  <c r="T54" i="9"/>
  <c r="T54" i="14" s="1"/>
  <c r="T54" i="15" s="1"/>
  <c r="T54" i="16" s="1"/>
  <c r="AC54" i="9"/>
  <c r="AC54" i="14" s="1"/>
  <c r="AC54" i="15" s="1"/>
  <c r="AC54" i="16" s="1"/>
  <c r="W54" i="9"/>
  <c r="W54" i="14" s="1"/>
  <c r="W54" i="15" s="1"/>
  <c r="W54" i="16" s="1"/>
  <c r="AQ54" i="9"/>
  <c r="AQ54" i="14" s="1"/>
  <c r="AQ54" i="15" s="1"/>
  <c r="AQ54" i="16" s="1"/>
  <c r="Y54" i="9"/>
  <c r="Y54" i="14" s="1"/>
  <c r="Y54" i="15" s="1"/>
  <c r="Y54" i="16" s="1"/>
  <c r="AB54" i="9"/>
  <c r="AB54" i="14" s="1"/>
  <c r="AB54" i="15" s="1"/>
  <c r="AB54" i="16" s="1"/>
  <c r="AL54" i="9"/>
  <c r="AL54" i="14" s="1"/>
  <c r="AL54" i="15" s="1"/>
  <c r="AL54" i="16" s="1"/>
  <c r="F54" i="9"/>
  <c r="V54" i="9"/>
  <c r="V54" i="14" s="1"/>
  <c r="V54" i="15" s="1"/>
  <c r="V54" i="16" s="1"/>
  <c r="G54" i="9"/>
  <c r="G54" i="14" s="1"/>
  <c r="G54" i="15" s="1"/>
  <c r="G54" i="16" s="1"/>
  <c r="I54" i="9"/>
  <c r="I54" i="14" s="1"/>
  <c r="I54" i="15" s="1"/>
  <c r="I54" i="16" s="1"/>
  <c r="AI54" i="9"/>
  <c r="AI54" i="14" s="1"/>
  <c r="AI54" i="15" s="1"/>
  <c r="AI54" i="16" s="1"/>
  <c r="Z54" i="9"/>
  <c r="Z54" i="14" s="1"/>
  <c r="Z54" i="15" s="1"/>
  <c r="Z54" i="16" s="1"/>
  <c r="AG54" i="9"/>
  <c r="AG54" i="14" s="1"/>
  <c r="AG54" i="15" s="1"/>
  <c r="AG54" i="16" s="1"/>
  <c r="H54" i="9"/>
  <c r="H54" i="14" s="1"/>
  <c r="H54" i="15" s="1"/>
  <c r="H54" i="16" s="1"/>
  <c r="L54" i="9"/>
  <c r="L54" i="14" s="1"/>
  <c r="L54" i="15" s="1"/>
  <c r="L54" i="16" s="1"/>
  <c r="AD54" i="9"/>
  <c r="AD54" i="14" s="1"/>
  <c r="AD54" i="15" s="1"/>
  <c r="AD54" i="16" s="1"/>
  <c r="AP54" i="9"/>
  <c r="AP54" i="14" s="1"/>
  <c r="AP54" i="15" s="1"/>
  <c r="AP54" i="16" s="1"/>
  <c r="AR54" i="9"/>
  <c r="AR54" i="14" s="1"/>
  <c r="AR54" i="15" s="1"/>
  <c r="AR54" i="16" s="1"/>
  <c r="K54" i="9"/>
  <c r="K54" i="14" s="1"/>
  <c r="K54" i="15" s="1"/>
  <c r="K54" i="16" s="1"/>
  <c r="AJ54" i="9"/>
  <c r="AJ54" i="14" s="1"/>
  <c r="AJ54" i="15" s="1"/>
  <c r="AJ54" i="16" s="1"/>
  <c r="F54" i="14" l="1"/>
  <c r="BQ32" i="11"/>
  <c r="BV32" i="11"/>
  <c r="AM32" i="11"/>
  <c r="AO32" i="11"/>
  <c r="BP32" i="11"/>
  <c r="BE32" i="11"/>
  <c r="AR32" i="11"/>
  <c r="AU32" i="11"/>
  <c r="BG32" i="11"/>
  <c r="AW32" i="11"/>
  <c r="AZ32" i="11"/>
  <c r="BC32" i="11"/>
  <c r="I32" i="11"/>
  <c r="K32" i="11"/>
  <c r="O32" i="11"/>
  <c r="M32" i="11"/>
  <c r="T32" i="11"/>
  <c r="W32" i="11"/>
  <c r="U32" i="11"/>
  <c r="Q32" i="11"/>
  <c r="Y32" i="11"/>
  <c r="BW32" i="11"/>
  <c r="AD32" i="11"/>
  <c r="BH32" i="11"/>
  <c r="BK32" i="11"/>
  <c r="BA32" i="11"/>
  <c r="AH32" i="11"/>
  <c r="BM32" i="11"/>
  <c r="BL32" i="11"/>
  <c r="AL32" i="11"/>
  <c r="AC32" i="11"/>
  <c r="AK32" i="11"/>
  <c r="AJ32" i="11"/>
  <c r="F32" i="11"/>
  <c r="Z32" i="11"/>
  <c r="X32" i="11"/>
  <c r="G32" i="11"/>
  <c r="R32" i="11"/>
  <c r="BS32" i="11"/>
  <c r="BR32" i="11"/>
  <c r="AT32" i="11"/>
  <c r="AN32" i="11"/>
  <c r="AQ32" i="11"/>
  <c r="AG32" i="11"/>
  <c r="AX32" i="11"/>
  <c r="AS32" i="11"/>
  <c r="BF32" i="11"/>
  <c r="BB32" i="11"/>
  <c r="AY32" i="11"/>
  <c r="AA32" i="11"/>
  <c r="AV32" i="11"/>
  <c r="J32" i="11"/>
  <c r="V32" i="11"/>
  <c r="N32" i="11"/>
  <c r="S32" i="11"/>
  <c r="L32" i="11"/>
  <c r="BU32" i="11"/>
  <c r="BT32" i="11"/>
  <c r="BJ32" i="11"/>
  <c r="BI32" i="11"/>
  <c r="AF32" i="11"/>
  <c r="AI32" i="11"/>
  <c r="BN32" i="11"/>
  <c r="BO32" i="11"/>
  <c r="BD32" i="11"/>
  <c r="AB32" i="11"/>
  <c r="AE32" i="11"/>
  <c r="AP32" i="11"/>
  <c r="H32" i="11"/>
  <c r="P32" i="11"/>
  <c r="B32" i="11" l="1"/>
  <c r="D32" i="11" s="1"/>
  <c r="BR32" i="17"/>
  <c r="BD32" i="17"/>
  <c r="BQ32" i="17"/>
  <c r="BL32" i="17"/>
  <c r="BJ32" i="17"/>
  <c r="BN32" i="17"/>
  <c r="BP32" i="17"/>
  <c r="AE32" i="17"/>
  <c r="AC32" i="17"/>
  <c r="AO32" i="17"/>
  <c r="AS32" i="17"/>
  <c r="AT32" i="17"/>
  <c r="I32" i="17"/>
  <c r="K32" i="17"/>
  <c r="Z32" i="17"/>
  <c r="M32" i="17"/>
  <c r="V32" i="17"/>
  <c r="S32" i="17"/>
  <c r="R32" i="17"/>
  <c r="Y32" i="17"/>
  <c r="BB32" i="17"/>
  <c r="BK32" i="17"/>
  <c r="BH32" i="17"/>
  <c r="AQ32" i="17"/>
  <c r="AD32" i="17"/>
  <c r="H32" i="17"/>
  <c r="AW32" i="17"/>
  <c r="BG32" i="17"/>
  <c r="AY32" i="17"/>
  <c r="BF32" i="17"/>
  <c r="BT32" i="17"/>
  <c r="BO32" i="17"/>
  <c r="BC32" i="17"/>
  <c r="AN32" i="17"/>
  <c r="AA32" i="17"/>
  <c r="AI32" i="17"/>
  <c r="AU32" i="17"/>
  <c r="AJ32" i="17"/>
  <c r="AM32" i="17"/>
  <c r="L32" i="17"/>
  <c r="F32" i="17"/>
  <c r="BA32" i="17"/>
  <c r="AX32" i="17"/>
  <c r="AR32" i="17"/>
  <c r="O32" i="17"/>
  <c r="U32" i="17"/>
  <c r="BM32" i="17"/>
  <c r="BW32" i="17"/>
  <c r="AZ32" i="17"/>
  <c r="BV32" i="17"/>
  <c r="BE32" i="17"/>
  <c r="BI32" i="17"/>
  <c r="BS32" i="17"/>
  <c r="AK32" i="17"/>
  <c r="AL32" i="17"/>
  <c r="AB32" i="17"/>
  <c r="AP32" i="17"/>
  <c r="AG32" i="17"/>
  <c r="N32" i="17"/>
  <c r="J32" i="17"/>
  <c r="T32" i="17"/>
  <c r="W32" i="17"/>
  <c r="G32" i="17"/>
  <c r="P32" i="17"/>
  <c r="AV32" i="17"/>
  <c r="BU32" i="17"/>
  <c r="AH32" i="17"/>
  <c r="AF32" i="17"/>
  <c r="X32" i="17"/>
  <c r="Q32" i="17"/>
  <c r="F54" i="15"/>
  <c r="B32" i="17" l="1"/>
  <c r="D32" i="17" s="1"/>
  <c r="AD32" i="18"/>
  <c r="AQ32" i="18"/>
  <c r="BD32" i="18"/>
  <c r="BU32" i="18"/>
  <c r="BI32" i="18"/>
  <c r="AE32" i="18"/>
  <c r="AR32" i="18"/>
  <c r="BC32" i="18"/>
  <c r="BB32" i="18"/>
  <c r="BO32" i="18"/>
  <c r="AS32" i="18"/>
  <c r="BF32" i="18"/>
  <c r="BE32" i="18"/>
  <c r="P32" i="18"/>
  <c r="L32" i="18"/>
  <c r="F32" i="18"/>
  <c r="T32" i="18"/>
  <c r="I32" i="18"/>
  <c r="AN32" i="18"/>
  <c r="BN32" i="18"/>
  <c r="BQ32" i="18"/>
  <c r="BL32" i="18"/>
  <c r="N32" i="18"/>
  <c r="Z32" i="18"/>
  <c r="AT32" i="18"/>
  <c r="BG32" i="18"/>
  <c r="BT32" i="18"/>
  <c r="AW32" i="18"/>
  <c r="AH32" i="18"/>
  <c r="AU32" i="18"/>
  <c r="BH32" i="18"/>
  <c r="AZ32" i="18"/>
  <c r="BR32" i="18"/>
  <c r="AF32" i="18"/>
  <c r="BM32" i="18"/>
  <c r="BV32" i="18"/>
  <c r="Y32" i="18"/>
  <c r="X32" i="18"/>
  <c r="S32" i="18"/>
  <c r="J32" i="18"/>
  <c r="R32" i="18"/>
  <c r="AA32" i="18"/>
  <c r="AJ32" i="18"/>
  <c r="AL32" i="18"/>
  <c r="AP32" i="18"/>
  <c r="H32" i="18"/>
  <c r="W32" i="18"/>
  <c r="BJ32" i="18"/>
  <c r="BW32" i="18"/>
  <c r="AG32" i="18"/>
  <c r="AM32" i="18"/>
  <c r="AX32" i="18"/>
  <c r="BK32" i="18"/>
  <c r="AC32" i="18"/>
  <c r="AK32" i="18"/>
  <c r="AI32" i="18"/>
  <c r="AV32" i="18"/>
  <c r="AO32" i="18"/>
  <c r="BS32" i="18"/>
  <c r="Q32" i="18"/>
  <c r="K32" i="18"/>
  <c r="O32" i="18"/>
  <c r="U32" i="18"/>
  <c r="M32" i="18"/>
  <c r="V32" i="18"/>
  <c r="BA32" i="18"/>
  <c r="AB32" i="18"/>
  <c r="AY32" i="18"/>
  <c r="BP32" i="18"/>
  <c r="G32" i="18"/>
  <c r="F54" i="16"/>
  <c r="B32" i="18" l="1"/>
  <c r="D32" i="18" s="1"/>
  <c r="BC32" i="19"/>
  <c r="AZ26" i="20" s="1"/>
  <c r="BA45" i="7" s="1"/>
  <c r="BP32" i="19"/>
  <c r="BM26" i="20" s="1"/>
  <c r="BN45" i="7" s="1"/>
  <c r="BN32" i="19"/>
  <c r="BK26" i="20" s="1"/>
  <c r="BL45" i="7" s="1"/>
  <c r="AQ32" i="19"/>
  <c r="AN26" i="20" s="1"/>
  <c r="AO45" i="7" s="1"/>
  <c r="BD32" i="19"/>
  <c r="BA26" i="20" s="1"/>
  <c r="BB45" i="7" s="1"/>
  <c r="BU32" i="19"/>
  <c r="BR26" i="20" s="1"/>
  <c r="BS45" i="7" s="1"/>
  <c r="AE32" i="19"/>
  <c r="AB26" i="20" s="1"/>
  <c r="AC45" i="7" s="1"/>
  <c r="AR32" i="19"/>
  <c r="AO26" i="20" s="1"/>
  <c r="AP45" i="7" s="1"/>
  <c r="BI32" i="19"/>
  <c r="BF26" i="20" s="1"/>
  <c r="BG45" i="7" s="1"/>
  <c r="AI32" i="19"/>
  <c r="AF26" i="20" s="1"/>
  <c r="AG45" i="7" s="1"/>
  <c r="AV32" i="19"/>
  <c r="AS26" i="20" s="1"/>
  <c r="AT45" i="7" s="1"/>
  <c r="BM32" i="19"/>
  <c r="BJ26" i="20" s="1"/>
  <c r="BK45" i="7" s="1"/>
  <c r="W32" i="19"/>
  <c r="T26" i="20" s="1"/>
  <c r="U45" i="7" s="1"/>
  <c r="P32" i="19"/>
  <c r="M26" i="20" s="1"/>
  <c r="N45" i="7" s="1"/>
  <c r="J32" i="19"/>
  <c r="G26" i="20" s="1"/>
  <c r="H45" i="7" s="1"/>
  <c r="Z32" i="19"/>
  <c r="W26" i="20" s="1"/>
  <c r="X45" i="7" s="1"/>
  <c r="I32" i="19"/>
  <c r="F26" i="20" s="1"/>
  <c r="G45" i="7" s="1"/>
  <c r="U32" i="19"/>
  <c r="R26" i="20" s="1"/>
  <c r="S45" i="7" s="1"/>
  <c r="O32" i="19"/>
  <c r="L26" i="20" s="1"/>
  <c r="M45" i="7" s="1"/>
  <c r="BQ32" i="19"/>
  <c r="BN26" i="20" s="1"/>
  <c r="BO45" i="7" s="1"/>
  <c r="BE32" i="19"/>
  <c r="BB26" i="20" s="1"/>
  <c r="BC45" i="7" s="1"/>
  <c r="AW32" i="19"/>
  <c r="AT26" i="20" s="1"/>
  <c r="AU45" i="7" s="1"/>
  <c r="N32" i="19"/>
  <c r="K26" i="20" s="1"/>
  <c r="L45" i="7" s="1"/>
  <c r="BS32" i="19"/>
  <c r="BP26" i="20" s="1"/>
  <c r="BQ45" i="7" s="1"/>
  <c r="AK32" i="19"/>
  <c r="AH26" i="20" s="1"/>
  <c r="AI45" i="7" s="1"/>
  <c r="AP32" i="19"/>
  <c r="AM26" i="20" s="1"/>
  <c r="AN45" i="7" s="1"/>
  <c r="BG32" i="19"/>
  <c r="BD26" i="20" s="1"/>
  <c r="BE45" i="7" s="1"/>
  <c r="BT32" i="19"/>
  <c r="BQ26" i="20" s="1"/>
  <c r="BR45" i="7" s="1"/>
  <c r="AL32" i="19"/>
  <c r="AI26" i="20" s="1"/>
  <c r="AJ45" i="7" s="1"/>
  <c r="AU32" i="19"/>
  <c r="AR26" i="20" s="1"/>
  <c r="AS45" i="7" s="1"/>
  <c r="BH32" i="19"/>
  <c r="BE26" i="20" s="1"/>
  <c r="BF45" i="7" s="1"/>
  <c r="AH32" i="19"/>
  <c r="AE26" i="20" s="1"/>
  <c r="AF45" i="7" s="1"/>
  <c r="AY32" i="19"/>
  <c r="AV26" i="20" s="1"/>
  <c r="AW45" i="7" s="1"/>
  <c r="BL32" i="19"/>
  <c r="BI26" i="20" s="1"/>
  <c r="BJ45" i="7" s="1"/>
  <c r="AX32" i="19"/>
  <c r="AU26" i="20" s="1"/>
  <c r="AV45" i="7" s="1"/>
  <c r="Q32" i="19"/>
  <c r="N26" i="20" s="1"/>
  <c r="O45" i="7" s="1"/>
  <c r="V32" i="19"/>
  <c r="S26" i="20" s="1"/>
  <c r="T45" i="7" s="1"/>
  <c r="L32" i="19"/>
  <c r="I26" i="20" s="1"/>
  <c r="J45" i="7" s="1"/>
  <c r="G32" i="19"/>
  <c r="D26" i="20" s="1"/>
  <c r="E45" i="7" s="1"/>
  <c r="AZ32" i="19"/>
  <c r="AW26" i="20" s="1"/>
  <c r="AX45" i="7" s="1"/>
  <c r="AN32" i="19"/>
  <c r="AK26" i="20" s="1"/>
  <c r="AL45" i="7" s="1"/>
  <c r="AB32" i="19"/>
  <c r="Y26" i="20" s="1"/>
  <c r="BV32" i="19"/>
  <c r="BS26" i="20" s="1"/>
  <c r="BT45" i="7" s="1"/>
  <c r="BJ32" i="19"/>
  <c r="BG26" i="20" s="1"/>
  <c r="BH45" i="7" s="1"/>
  <c r="H32" i="19"/>
  <c r="E26" i="20" s="1"/>
  <c r="F45" i="7" s="1"/>
  <c r="AJ32" i="19"/>
  <c r="AG26" i="20" s="1"/>
  <c r="AH45" i="7" s="1"/>
  <c r="BA32" i="19"/>
  <c r="AX26" i="20" s="1"/>
  <c r="AY45" i="7" s="1"/>
  <c r="AD32" i="19"/>
  <c r="AA26" i="20" s="1"/>
  <c r="AB45" i="7" s="1"/>
  <c r="BW32" i="19"/>
  <c r="BT26" i="20" s="1"/>
  <c r="BU45" i="7" s="1"/>
  <c r="AO32" i="19"/>
  <c r="AL26" i="20" s="1"/>
  <c r="AM45" i="7" s="1"/>
  <c r="BF32" i="19"/>
  <c r="BC26" i="20" s="1"/>
  <c r="BD45" i="7" s="1"/>
  <c r="BK32" i="19"/>
  <c r="BH26" i="20" s="1"/>
  <c r="BI45" i="7" s="1"/>
  <c r="AC32" i="19"/>
  <c r="Z26" i="20" s="1"/>
  <c r="AA45" i="7" s="1"/>
  <c r="BB32" i="19"/>
  <c r="AY26" i="20" s="1"/>
  <c r="AZ45" i="7" s="1"/>
  <c r="BO32" i="19"/>
  <c r="BL26" i="20" s="1"/>
  <c r="BM45" i="7" s="1"/>
  <c r="AG32" i="19"/>
  <c r="AD26" i="20" s="1"/>
  <c r="AE45" i="7" s="1"/>
  <c r="BR32" i="19"/>
  <c r="BO26" i="20" s="1"/>
  <c r="BP45" i="7" s="1"/>
  <c r="R32" i="19"/>
  <c r="O26" i="20" s="1"/>
  <c r="P45" i="7" s="1"/>
  <c r="Y32" i="19"/>
  <c r="V26" i="20" s="1"/>
  <c r="W45" i="7" s="1"/>
  <c r="T32" i="19"/>
  <c r="Q26" i="20" s="1"/>
  <c r="R45" i="7" s="1"/>
  <c r="K32" i="19"/>
  <c r="H26" i="20" s="1"/>
  <c r="I45" i="7" s="1"/>
  <c r="S32" i="19"/>
  <c r="P26" i="20" s="1"/>
  <c r="Q45" i="7" s="1"/>
  <c r="AM32" i="19"/>
  <c r="AJ26" i="20" s="1"/>
  <c r="AK45" i="7" s="1"/>
  <c r="AA32" i="19"/>
  <c r="X26" i="20" s="1"/>
  <c r="AT32" i="19"/>
  <c r="AQ26" i="20" s="1"/>
  <c r="AR45" i="7" s="1"/>
  <c r="AS32" i="19"/>
  <c r="AP26" i="20" s="1"/>
  <c r="AQ45" i="7" s="1"/>
  <c r="AF32" i="19"/>
  <c r="AC26" i="20" s="1"/>
  <c r="AD45" i="7" s="1"/>
  <c r="F32" i="19"/>
  <c r="X32" i="19"/>
  <c r="U26" i="20" s="1"/>
  <c r="V45" i="7" s="1"/>
  <c r="M32" i="19"/>
  <c r="J26" i="20" s="1"/>
  <c r="K45" i="7" s="1"/>
  <c r="B32" i="19" l="1"/>
  <c r="D32" i="19" s="1"/>
  <c r="B26" i="20" s="1"/>
  <c r="BW45" i="7"/>
  <c r="Z45" i="7"/>
  <c r="Y45" i="7"/>
  <c r="C26" i="20"/>
  <c r="D45" i="7" s="1"/>
  <c r="BZ45" i="7" l="1"/>
  <c r="C45" i="7"/>
  <c r="C25" i="24" s="1"/>
  <c r="CA45" i="7"/>
  <c r="BX45" i="7"/>
  <c r="B45" i="7"/>
  <c r="B25" i="24"/>
  <c r="X25" i="24" l="1"/>
  <c r="AB25" i="24"/>
  <c r="AF25" i="24"/>
  <c r="AJ25" i="24"/>
  <c r="AN25" i="24"/>
  <c r="AR25" i="24"/>
  <c r="AV25" i="24"/>
  <c r="AZ25" i="24"/>
  <c r="BD25" i="24"/>
  <c r="BH25" i="24"/>
  <c r="BL25" i="24"/>
  <c r="BP25" i="24"/>
  <c r="BT25" i="24"/>
  <c r="AC25" i="24"/>
  <c r="AH25" i="24"/>
  <c r="AM25" i="24"/>
  <c r="AS25" i="24"/>
  <c r="AX25" i="24"/>
  <c r="BC25" i="24"/>
  <c r="BI25" i="24"/>
  <c r="BN25" i="24"/>
  <c r="BS25" i="24"/>
  <c r="AA25" i="24"/>
  <c r="AI25" i="24"/>
  <c r="AP25" i="24"/>
  <c r="AW25" i="24"/>
  <c r="BE25" i="24"/>
  <c r="BK25" i="24"/>
  <c r="BR25" i="24"/>
  <c r="Y25" i="24"/>
  <c r="BV25" i="24" s="1"/>
  <c r="D55" i="9" s="1"/>
  <c r="AE25" i="24"/>
  <c r="AL25" i="24"/>
  <c r="AT25" i="24"/>
  <c r="BA25" i="24"/>
  <c r="BG25" i="24"/>
  <c r="BO25" i="24"/>
  <c r="Z25" i="24"/>
  <c r="AO25" i="24"/>
  <c r="BB25" i="24"/>
  <c r="BQ25" i="24"/>
  <c r="AG25" i="24"/>
  <c r="AU25" i="24"/>
  <c r="BJ25" i="24"/>
  <c r="AD25" i="24"/>
  <c r="BF25" i="24"/>
  <c r="AK25" i="24"/>
  <c r="BM25" i="24"/>
  <c r="AQ25" i="24"/>
  <c r="AY25" i="24"/>
  <c r="V25" i="24"/>
  <c r="G25" i="24"/>
  <c r="I25" i="24"/>
  <c r="E25" i="24"/>
  <c r="U25" i="24"/>
  <c r="F25" i="24"/>
  <c r="W25" i="24"/>
  <c r="D25" i="24"/>
  <c r="J25" i="24"/>
  <c r="R25" i="24"/>
  <c r="S25" i="24"/>
  <c r="Q25" i="24"/>
  <c r="N25" i="24"/>
  <c r="K25" i="24"/>
  <c r="P25" i="24"/>
  <c r="M25" i="24"/>
  <c r="L25" i="24"/>
  <c r="O25" i="24"/>
  <c r="H25" i="24"/>
  <c r="T25" i="24"/>
  <c r="C33" i="18"/>
  <c r="C33" i="19"/>
  <c r="C33" i="11"/>
  <c r="C33" i="17"/>
  <c r="B55" i="14"/>
  <c r="B55" i="16"/>
  <c r="B55" i="9"/>
  <c r="B55" i="15"/>
  <c r="D55" i="16"/>
  <c r="D55" i="14"/>
  <c r="D55" i="15"/>
  <c r="R55" i="9" l="1"/>
  <c r="R55" i="14" s="1"/>
  <c r="R55" i="15" s="1"/>
  <c r="R55" i="16" s="1"/>
  <c r="O55" i="9"/>
  <c r="O55" i="14" s="1"/>
  <c r="O55" i="15" s="1"/>
  <c r="O55" i="16" s="1"/>
  <c r="M55" i="9"/>
  <c r="M55" i="14" s="1"/>
  <c r="M55" i="15" s="1"/>
  <c r="M55" i="16" s="1"/>
  <c r="Q55" i="9"/>
  <c r="Q55" i="14" s="1"/>
  <c r="Q55" i="15" s="1"/>
  <c r="Q55" i="16" s="1"/>
  <c r="P55" i="9"/>
  <c r="P55" i="14" s="1"/>
  <c r="P55" i="15" s="1"/>
  <c r="P55" i="16" s="1"/>
  <c r="BU25" i="24"/>
  <c r="AH55" i="9"/>
  <c r="AH55" i="14" s="1"/>
  <c r="AH55" i="15" s="1"/>
  <c r="AH55" i="16" s="1"/>
  <c r="AJ55" i="9"/>
  <c r="AJ55" i="14" s="1"/>
  <c r="AJ55" i="15" s="1"/>
  <c r="AJ55" i="16" s="1"/>
  <c r="L55" i="9"/>
  <c r="L55" i="14" s="1"/>
  <c r="L55" i="15" s="1"/>
  <c r="L55" i="16" s="1"/>
  <c r="AB55" i="9"/>
  <c r="AB55" i="14" s="1"/>
  <c r="AB55" i="15" s="1"/>
  <c r="AB55" i="16" s="1"/>
  <c r="U55" i="9"/>
  <c r="U55" i="14" s="1"/>
  <c r="U55" i="15" s="1"/>
  <c r="U55" i="16" s="1"/>
  <c r="V55" i="9"/>
  <c r="V55" i="14" s="1"/>
  <c r="V55" i="15" s="1"/>
  <c r="V55" i="16" s="1"/>
  <c r="AG55" i="9"/>
  <c r="AG55" i="14" s="1"/>
  <c r="AG55" i="15" s="1"/>
  <c r="AG55" i="16" s="1"/>
  <c r="AR55" i="9"/>
  <c r="AR55" i="14" s="1"/>
  <c r="AR55" i="15" s="1"/>
  <c r="AR55" i="16" s="1"/>
  <c r="AN55" i="9"/>
  <c r="AN55" i="14" s="1"/>
  <c r="AN55" i="15" s="1"/>
  <c r="AN55" i="16" s="1"/>
  <c r="AA55" i="9"/>
  <c r="AA55" i="14" s="1"/>
  <c r="AA55" i="15" s="1"/>
  <c r="AA55" i="16" s="1"/>
  <c r="G55" i="9"/>
  <c r="G55" i="14" s="1"/>
  <c r="G55" i="15" s="1"/>
  <c r="G55" i="16" s="1"/>
  <c r="I55" i="9"/>
  <c r="I55" i="14" s="1"/>
  <c r="I55" i="15" s="1"/>
  <c r="I55" i="16" s="1"/>
  <c r="X55" i="9"/>
  <c r="X55" i="14" s="1"/>
  <c r="X55" i="15" s="1"/>
  <c r="X55" i="16" s="1"/>
  <c r="AE55" i="9"/>
  <c r="AE55" i="14" s="1"/>
  <c r="AE55" i="15" s="1"/>
  <c r="AE55" i="16" s="1"/>
  <c r="AO55" i="9"/>
  <c r="AO55" i="14" s="1"/>
  <c r="AO55" i="15" s="1"/>
  <c r="AO55" i="16" s="1"/>
  <c r="AQ55" i="9"/>
  <c r="AQ55" i="14" s="1"/>
  <c r="AQ55" i="15" s="1"/>
  <c r="AQ55" i="16" s="1"/>
  <c r="AI55" i="9"/>
  <c r="AI55" i="14" s="1"/>
  <c r="AI55" i="15" s="1"/>
  <c r="AI55" i="16" s="1"/>
  <c r="H55" i="9"/>
  <c r="H55" i="14" s="1"/>
  <c r="H55" i="15" s="1"/>
  <c r="H55" i="16" s="1"/>
  <c r="K55" i="9"/>
  <c r="K55" i="14" s="1"/>
  <c r="K55" i="15" s="1"/>
  <c r="K55" i="16" s="1"/>
  <c r="Y55" i="9"/>
  <c r="Y55" i="14" s="1"/>
  <c r="Y55" i="15" s="1"/>
  <c r="Y55" i="16" s="1"/>
  <c r="Z55" i="9"/>
  <c r="Z55" i="14" s="1"/>
  <c r="Z55" i="15" s="1"/>
  <c r="Z55" i="16" s="1"/>
  <c r="AD55" i="9"/>
  <c r="AD55" i="14" s="1"/>
  <c r="AD55" i="15" s="1"/>
  <c r="AD55" i="16" s="1"/>
  <c r="AC55" i="9"/>
  <c r="AC55" i="14" s="1"/>
  <c r="AC55" i="15" s="1"/>
  <c r="AC55" i="16" s="1"/>
  <c r="AK55" i="9"/>
  <c r="AK55" i="14" s="1"/>
  <c r="AK55" i="15" s="1"/>
  <c r="AK55" i="16" s="1"/>
  <c r="W55" i="9"/>
  <c r="W55" i="14" s="1"/>
  <c r="W55" i="15" s="1"/>
  <c r="W55" i="16" s="1"/>
  <c r="AL55" i="9"/>
  <c r="AL55" i="14" s="1"/>
  <c r="AL55" i="15" s="1"/>
  <c r="AL55" i="16" s="1"/>
  <c r="T55" i="9"/>
  <c r="T55" i="14" s="1"/>
  <c r="T55" i="15" s="1"/>
  <c r="T55" i="16" s="1"/>
  <c r="AP55" i="9"/>
  <c r="AP55" i="14" s="1"/>
  <c r="AP55" i="15" s="1"/>
  <c r="AP55" i="16" s="1"/>
  <c r="F55" i="9"/>
  <c r="F55" i="14" s="1"/>
  <c r="BB33" i="17" l="1"/>
  <c r="AK33" i="17"/>
  <c r="J33" i="17"/>
  <c r="BF33" i="17"/>
  <c r="R33" i="17"/>
  <c r="AL33" i="17"/>
  <c r="X33" i="17"/>
  <c r="AC33" i="17"/>
  <c r="S33" i="17"/>
  <c r="BQ33" i="17"/>
  <c r="AI33" i="17"/>
  <c r="AP33" i="17"/>
  <c r="Y33" i="17"/>
  <c r="AT33" i="17"/>
  <c r="AH33" i="17"/>
  <c r="BD33" i="17"/>
  <c r="AW33" i="17"/>
  <c r="Z33" i="17"/>
  <c r="AQ33" i="17"/>
  <c r="BN33" i="17"/>
  <c r="BH33" i="17"/>
  <c r="BI33" i="17"/>
  <c r="W33" i="17"/>
  <c r="BP33" i="17"/>
  <c r="BE33" i="17"/>
  <c r="AN33" i="17"/>
  <c r="F33" i="17"/>
  <c r="I33" i="17"/>
  <c r="BS33" i="17"/>
  <c r="H33" i="17"/>
  <c r="AE33" i="17"/>
  <c r="AM33" i="17"/>
  <c r="BV33" i="17"/>
  <c r="AF33" i="17"/>
  <c r="M33" i="17"/>
  <c r="AU33" i="17"/>
  <c r="BR33" i="17"/>
  <c r="Q33" i="17"/>
  <c r="U33" i="17"/>
  <c r="BA33" i="17"/>
  <c r="T33" i="17"/>
  <c r="AG33" i="17"/>
  <c r="BC33" i="17"/>
  <c r="BO33" i="17"/>
  <c r="BK33" i="17"/>
  <c r="AR33" i="17"/>
  <c r="AS33" i="17"/>
  <c r="AY33" i="17"/>
  <c r="AO33" i="17"/>
  <c r="BW33" i="17"/>
  <c r="N33" i="17"/>
  <c r="AA33" i="17"/>
  <c r="AX33" i="17"/>
  <c r="AZ33" i="17"/>
  <c r="G33" i="17"/>
  <c r="V33" i="17"/>
  <c r="K33" i="17"/>
  <c r="L33" i="17"/>
  <c r="AV33" i="17"/>
  <c r="BG33" i="17"/>
  <c r="AD33" i="17"/>
  <c r="BT33" i="17"/>
  <c r="AJ33" i="17"/>
  <c r="BM33" i="17"/>
  <c r="P33" i="17"/>
  <c r="BU33" i="17"/>
  <c r="AB33" i="17"/>
  <c r="BJ33" i="17"/>
  <c r="O33" i="17"/>
  <c r="BL33" i="17"/>
  <c r="F55" i="15"/>
  <c r="BQ33" i="11"/>
  <c r="BW33" i="11"/>
  <c r="AS33" i="11"/>
  <c r="AU33" i="11"/>
  <c r="AA33" i="11"/>
  <c r="AO33" i="11"/>
  <c r="AC33" i="11"/>
  <c r="AE33" i="11"/>
  <c r="AK33" i="11"/>
  <c r="BJ33" i="11"/>
  <c r="AH33" i="11"/>
  <c r="BI33" i="11"/>
  <c r="F33" i="11"/>
  <c r="H33" i="11"/>
  <c r="Q33" i="11"/>
  <c r="N33" i="11"/>
  <c r="M33" i="11"/>
  <c r="BR33" i="11"/>
  <c r="AB33" i="11"/>
  <c r="BM33" i="11"/>
  <c r="BO33" i="11"/>
  <c r="BE33" i="11"/>
  <c r="AQ33" i="11"/>
  <c r="AX33" i="11"/>
  <c r="BA33" i="11"/>
  <c r="AW33" i="11"/>
  <c r="BK33" i="11"/>
  <c r="BC33" i="11"/>
  <c r="AP33" i="11"/>
  <c r="J33" i="11"/>
  <c r="I33" i="11"/>
  <c r="O33" i="11"/>
  <c r="W33" i="11"/>
  <c r="X33" i="11"/>
  <c r="BT33" i="11"/>
  <c r="AR33" i="11"/>
  <c r="AT33" i="11"/>
  <c r="BL33" i="11"/>
  <c r="AF33" i="11"/>
  <c r="AL33" i="11"/>
  <c r="AJ33" i="11"/>
  <c r="BP33" i="11"/>
  <c r="V33" i="11"/>
  <c r="T33" i="11"/>
  <c r="BU33" i="11"/>
  <c r="BN33" i="11"/>
  <c r="BD33" i="11"/>
  <c r="AY33" i="11"/>
  <c r="AM33" i="11"/>
  <c r="BF33" i="11"/>
  <c r="K33" i="11"/>
  <c r="P33" i="11"/>
  <c r="Y33" i="11"/>
  <c r="BS33" i="11"/>
  <c r="BG33" i="11"/>
  <c r="AD33" i="11"/>
  <c r="AN33" i="11"/>
  <c r="AI33" i="11"/>
  <c r="G33" i="11"/>
  <c r="Z33" i="11"/>
  <c r="L33" i="11"/>
  <c r="BV33" i="11"/>
  <c r="BH33" i="11"/>
  <c r="AG33" i="11"/>
  <c r="AV33" i="11"/>
  <c r="BB33" i="11"/>
  <c r="AZ33" i="11"/>
  <c r="S33" i="11"/>
  <c r="U33" i="11"/>
  <c r="R33" i="11"/>
  <c r="B33" i="17" l="1"/>
  <c r="D33" i="17" s="1"/>
  <c r="B33" i="11"/>
  <c r="D33" i="11" s="1"/>
  <c r="V33" i="18"/>
  <c r="G33" i="18"/>
  <c r="AD33" i="18"/>
  <c r="AQ33" i="18"/>
  <c r="AZ33" i="18"/>
  <c r="BP33" i="18"/>
  <c r="BC33" i="18"/>
  <c r="BM33" i="18"/>
  <c r="AE33" i="18"/>
  <c r="AK33" i="18"/>
  <c r="BB33" i="18"/>
  <c r="BO33" i="18"/>
  <c r="BF33" i="18"/>
  <c r="Y33" i="18"/>
  <c r="AG33" i="18"/>
  <c r="BL33" i="18"/>
  <c r="P33" i="18"/>
  <c r="AC33" i="18"/>
  <c r="AT33" i="18"/>
  <c r="BG33" i="18"/>
  <c r="AN33" i="18"/>
  <c r="BU33" i="18"/>
  <c r="BT33" i="18"/>
  <c r="AH33" i="18"/>
  <c r="AU33" i="18"/>
  <c r="BA33" i="18"/>
  <c r="BR33" i="18"/>
  <c r="AR33" i="18"/>
  <c r="BE33" i="18"/>
  <c r="BS33" i="18"/>
  <c r="M33" i="18"/>
  <c r="K33" i="18"/>
  <c r="O33" i="18"/>
  <c r="N33" i="18"/>
  <c r="BW33" i="18"/>
  <c r="AP33" i="18"/>
  <c r="BQ33" i="18"/>
  <c r="Z33" i="18"/>
  <c r="H33" i="18"/>
  <c r="U33" i="18"/>
  <c r="AS33" i="18"/>
  <c r="BJ33" i="18"/>
  <c r="AB33" i="18"/>
  <c r="AX33" i="18"/>
  <c r="AI33" i="18"/>
  <c r="S33" i="18"/>
  <c r="J33" i="18"/>
  <c r="BI33" i="18"/>
  <c r="AA33" i="18"/>
  <c r="AF33" i="18"/>
  <c r="AV33" i="18"/>
  <c r="BV33" i="18"/>
  <c r="AW33" i="18"/>
  <c r="BN33" i="18"/>
  <c r="BH33" i="18"/>
  <c r="AL33" i="18"/>
  <c r="AY33" i="18"/>
  <c r="BD33" i="18"/>
  <c r="AJ33" i="18"/>
  <c r="T33" i="18"/>
  <c r="X33" i="18"/>
  <c r="W33" i="18"/>
  <c r="L33" i="18"/>
  <c r="AO33" i="18"/>
  <c r="I33" i="18"/>
  <c r="Q33" i="18"/>
  <c r="R33" i="18"/>
  <c r="BK33" i="18"/>
  <c r="AM33" i="18"/>
  <c r="F33" i="18"/>
  <c r="F55" i="16"/>
  <c r="B33" i="18" l="1"/>
  <c r="D33" i="18" s="1"/>
  <c r="U33" i="19"/>
  <c r="R27" i="20" s="1"/>
  <c r="S46" i="7" s="1"/>
  <c r="J33" i="19"/>
  <c r="G27" i="20" s="1"/>
  <c r="H46" i="7" s="1"/>
  <c r="S33" i="19"/>
  <c r="P27" i="20" s="1"/>
  <c r="Q46" i="7" s="1"/>
  <c r="Y33" i="19"/>
  <c r="V27" i="20" s="1"/>
  <c r="W46" i="7" s="1"/>
  <c r="F33" i="19"/>
  <c r="K33" i="19"/>
  <c r="H27" i="20" s="1"/>
  <c r="I46" i="7" s="1"/>
  <c r="P33" i="19"/>
  <c r="M27" i="20" s="1"/>
  <c r="N46" i="7" s="1"/>
  <c r="X33" i="19"/>
  <c r="U27" i="20" s="1"/>
  <c r="V46" i="7" s="1"/>
  <c r="N33" i="19"/>
  <c r="K27" i="20" s="1"/>
  <c r="L46" i="7" s="1"/>
  <c r="I33" i="19"/>
  <c r="F27" i="20" s="1"/>
  <c r="G46" i="7" s="1"/>
  <c r="O33" i="19"/>
  <c r="L27" i="20" s="1"/>
  <c r="M46" i="7" s="1"/>
  <c r="W33" i="19"/>
  <c r="T27" i="20" s="1"/>
  <c r="U46" i="7" s="1"/>
  <c r="T33" i="19"/>
  <c r="Q27" i="20" s="1"/>
  <c r="R46" i="7" s="1"/>
  <c r="G33" i="19"/>
  <c r="D27" i="20" s="1"/>
  <c r="E46" i="7" s="1"/>
  <c r="Q33" i="19"/>
  <c r="N27" i="20" s="1"/>
  <c r="O46" i="7" s="1"/>
  <c r="V33" i="19"/>
  <c r="S27" i="20" s="1"/>
  <c r="T46" i="7" s="1"/>
  <c r="H33" i="19"/>
  <c r="E27" i="20" s="1"/>
  <c r="F46" i="7" s="1"/>
  <c r="M33" i="19"/>
  <c r="J27" i="20" s="1"/>
  <c r="K46" i="7" s="1"/>
  <c r="Z33" i="19"/>
  <c r="W27" i="20" s="1"/>
  <c r="X46" i="7" s="1"/>
  <c r="L33" i="19"/>
  <c r="I27" i="20" s="1"/>
  <c r="J46" i="7" s="1"/>
  <c r="R33" i="19"/>
  <c r="O27" i="20" s="1"/>
  <c r="P46" i="7" s="1"/>
  <c r="AN33" i="19"/>
  <c r="AK27" i="20" s="1"/>
  <c r="AL46" i="7" s="1"/>
  <c r="AR33" i="19"/>
  <c r="AO27" i="20" s="1"/>
  <c r="AP46" i="7" s="1"/>
  <c r="AV33" i="19"/>
  <c r="AS27" i="20" s="1"/>
  <c r="AT46" i="7" s="1"/>
  <c r="AJ33" i="19"/>
  <c r="AG27" i="20" s="1"/>
  <c r="AH46" i="7" s="1"/>
  <c r="AY33" i="19"/>
  <c r="AV27" i="20" s="1"/>
  <c r="AW46" i="7" s="1"/>
  <c r="AZ33" i="19"/>
  <c r="AW27" i="20" s="1"/>
  <c r="AX46" i="7" s="1"/>
  <c r="BU33" i="19"/>
  <c r="BR27" i="20" s="1"/>
  <c r="BS46" i="7" s="1"/>
  <c r="AP33" i="19"/>
  <c r="AM27" i="20" s="1"/>
  <c r="AN46" i="7" s="1"/>
  <c r="AD33" i="19"/>
  <c r="AA27" i="20" s="1"/>
  <c r="AB46" i="7" s="1"/>
  <c r="AQ33" i="19"/>
  <c r="AN27" i="20" s="1"/>
  <c r="AO46" i="7" s="1"/>
  <c r="BD33" i="19"/>
  <c r="BA27" i="20" s="1"/>
  <c r="BB46" i="7" s="1"/>
  <c r="BI33" i="19"/>
  <c r="BF27" i="20" s="1"/>
  <c r="BG46" i="7" s="1"/>
  <c r="AH33" i="19"/>
  <c r="AE27" i="20" s="1"/>
  <c r="AF46" i="7" s="1"/>
  <c r="AU33" i="19"/>
  <c r="AR27" i="20" s="1"/>
  <c r="AS46" i="7" s="1"/>
  <c r="BH33" i="19"/>
  <c r="BE27" i="20" s="1"/>
  <c r="BF46" i="7" s="1"/>
  <c r="BQ33" i="19"/>
  <c r="BN27" i="20" s="1"/>
  <c r="BO46" i="7" s="1"/>
  <c r="AS33" i="19"/>
  <c r="AP27" i="20" s="1"/>
  <c r="AQ46" i="7" s="1"/>
  <c r="AX33" i="19"/>
  <c r="AU27" i="20" s="1"/>
  <c r="AV46" i="7" s="1"/>
  <c r="BB33" i="19"/>
  <c r="AY27" i="20" s="1"/>
  <c r="AZ46" i="7" s="1"/>
  <c r="BP33" i="19"/>
  <c r="BM27" i="20" s="1"/>
  <c r="BN46" i="7" s="1"/>
  <c r="AT33" i="19"/>
  <c r="AQ27" i="20" s="1"/>
  <c r="AR46" i="7" s="1"/>
  <c r="BG33" i="19"/>
  <c r="BD27" i="20" s="1"/>
  <c r="BE46" i="7" s="1"/>
  <c r="AG33" i="19"/>
  <c r="AD27" i="20" s="1"/>
  <c r="AE46" i="7" s="1"/>
  <c r="BC33" i="19"/>
  <c r="AZ27" i="20" s="1"/>
  <c r="BA46" i="7" s="1"/>
  <c r="BJ33" i="19"/>
  <c r="BG27" i="20" s="1"/>
  <c r="BH46" i="7" s="1"/>
  <c r="BW33" i="19"/>
  <c r="BT27" i="20" s="1"/>
  <c r="BU46" i="7" s="1"/>
  <c r="AK33" i="19"/>
  <c r="AH27" i="20" s="1"/>
  <c r="AI46" i="7" s="1"/>
  <c r="BL33" i="19"/>
  <c r="BI27" i="20" s="1"/>
  <c r="BJ46" i="7" s="1"/>
  <c r="BN33" i="19"/>
  <c r="BK27" i="20" s="1"/>
  <c r="BL46" i="7" s="1"/>
  <c r="AB33" i="19"/>
  <c r="Y27" i="20" s="1"/>
  <c r="BA33" i="19"/>
  <c r="AX27" i="20" s="1"/>
  <c r="AY46" i="7" s="1"/>
  <c r="BR33" i="19"/>
  <c r="BO27" i="20" s="1"/>
  <c r="BP46" i="7" s="1"/>
  <c r="AF33" i="19"/>
  <c r="AC27" i="20" s="1"/>
  <c r="AD46" i="7" s="1"/>
  <c r="BF33" i="19"/>
  <c r="BC27" i="20" s="1"/>
  <c r="BD46" i="7" s="1"/>
  <c r="BS33" i="19"/>
  <c r="BP27" i="20" s="1"/>
  <c r="BQ46" i="7" s="1"/>
  <c r="BM33" i="19"/>
  <c r="BJ27" i="20" s="1"/>
  <c r="BK46" i="7" s="1"/>
  <c r="AA33" i="19"/>
  <c r="X27" i="20" s="1"/>
  <c r="BE33" i="19"/>
  <c r="BB27" i="20" s="1"/>
  <c r="BC46" i="7" s="1"/>
  <c r="AC33" i="19"/>
  <c r="Z27" i="20" s="1"/>
  <c r="AA46" i="7" s="1"/>
  <c r="AE33" i="19"/>
  <c r="AB27" i="20" s="1"/>
  <c r="AC46" i="7" s="1"/>
  <c r="AW33" i="19"/>
  <c r="AT27" i="20" s="1"/>
  <c r="AU46" i="7" s="1"/>
  <c r="AI33" i="19"/>
  <c r="AF27" i="20" s="1"/>
  <c r="AG46" i="7" s="1"/>
  <c r="BV33" i="19"/>
  <c r="BS27" i="20" s="1"/>
  <c r="BT46" i="7" s="1"/>
  <c r="AO33" i="19"/>
  <c r="AL27" i="20" s="1"/>
  <c r="AM46" i="7" s="1"/>
  <c r="AL33" i="19"/>
  <c r="AI27" i="20" s="1"/>
  <c r="AJ46" i="7" s="1"/>
  <c r="AM33" i="19"/>
  <c r="AJ27" i="20" s="1"/>
  <c r="AK46" i="7" s="1"/>
  <c r="BT33" i="19"/>
  <c r="BQ27" i="20" s="1"/>
  <c r="BR46" i="7" s="1"/>
  <c r="BK33" i="19"/>
  <c r="BH27" i="20" s="1"/>
  <c r="BI46" i="7" s="1"/>
  <c r="BO33" i="19"/>
  <c r="BL27" i="20" s="1"/>
  <c r="BM46" i="7" s="1"/>
  <c r="C27" i="20" l="1"/>
  <c r="D46" i="7" s="1"/>
  <c r="B33" i="19"/>
  <c r="D33" i="19" s="1"/>
  <c r="B27" i="20" s="1"/>
  <c r="Z46" i="7"/>
  <c r="BW46" i="7"/>
  <c r="Y46" i="7"/>
  <c r="BZ46" i="7" l="1"/>
  <c r="C34" i="18" s="1"/>
  <c r="CA46" i="7"/>
  <c r="BX46" i="7"/>
  <c r="C46" i="7"/>
  <c r="L26" i="24" s="1"/>
  <c r="B26" i="24"/>
  <c r="B46" i="7"/>
  <c r="C34" i="17" l="1"/>
  <c r="C34" i="19"/>
  <c r="C34" i="11"/>
  <c r="W26" i="24"/>
  <c r="J26" i="24"/>
  <c r="X26" i="24"/>
  <c r="I26" i="24"/>
  <c r="AI26" i="24"/>
  <c r="AA26" i="24"/>
  <c r="BO26" i="24"/>
  <c r="AU26" i="24"/>
  <c r="AQ26" i="24"/>
  <c r="AR26" i="24"/>
  <c r="BB26" i="24"/>
  <c r="AL26" i="24"/>
  <c r="U26" i="24"/>
  <c r="P26" i="24"/>
  <c r="G26" i="24"/>
  <c r="AS26" i="24"/>
  <c r="BP26" i="24"/>
  <c r="AJ26" i="24"/>
  <c r="AM26" i="24"/>
  <c r="BN26" i="24"/>
  <c r="AH26" i="24"/>
  <c r="D26" i="24"/>
  <c r="H26" i="24"/>
  <c r="S26" i="24"/>
  <c r="K26" i="24"/>
  <c r="AE26" i="24"/>
  <c r="BK26" i="24"/>
  <c r="BD26" i="24"/>
  <c r="BI26" i="24"/>
  <c r="AF26" i="24"/>
  <c r="BE26" i="24"/>
  <c r="AC26" i="24"/>
  <c r="BC26" i="24"/>
  <c r="AG26" i="24"/>
  <c r="BJ26" i="24"/>
  <c r="AT26" i="24"/>
  <c r="AD26" i="24"/>
  <c r="M26" i="24"/>
  <c r="F26" i="24"/>
  <c r="BT26" i="24"/>
  <c r="BM26" i="24"/>
  <c r="BR26" i="24"/>
  <c r="O26" i="24"/>
  <c r="V26" i="24"/>
  <c r="BG26" i="24"/>
  <c r="BQ26" i="24"/>
  <c r="AN26" i="24"/>
  <c r="BL26" i="24"/>
  <c r="BH26" i="24"/>
  <c r="AX26" i="24"/>
  <c r="T26" i="24"/>
  <c r="Q26" i="24"/>
  <c r="N26" i="24"/>
  <c r="AK26" i="24"/>
  <c r="AZ26" i="24"/>
  <c r="AV26" i="24"/>
  <c r="AO26" i="24"/>
  <c r="BA26" i="24"/>
  <c r="Y26" i="24"/>
  <c r="AY26" i="24"/>
  <c r="BS26" i="24"/>
  <c r="AW26" i="24"/>
  <c r="AB26" i="24"/>
  <c r="BF26" i="24"/>
  <c r="AP26" i="24"/>
  <c r="Z26" i="24"/>
  <c r="E26" i="24"/>
  <c r="R26" i="24"/>
  <c r="C26" i="24"/>
  <c r="D56" i="15" s="1"/>
  <c r="B56" i="15"/>
  <c r="B56" i="9"/>
  <c r="B56" i="16"/>
  <c r="B56" i="14"/>
  <c r="M56" i="9" l="1"/>
  <c r="M56" i="14" s="1"/>
  <c r="M56" i="15" s="1"/>
  <c r="M56" i="16" s="1"/>
  <c r="Q56" i="9"/>
  <c r="Q56" i="14" s="1"/>
  <c r="Q56" i="15" s="1"/>
  <c r="Q56" i="16" s="1"/>
  <c r="P56" i="9"/>
  <c r="P56" i="14" s="1"/>
  <c r="P56" i="15" s="1"/>
  <c r="P56" i="16" s="1"/>
  <c r="O56" i="9"/>
  <c r="O56" i="14" s="1"/>
  <c r="O56" i="15" s="1"/>
  <c r="O56" i="16" s="1"/>
  <c r="R56" i="9"/>
  <c r="R56" i="14" s="1"/>
  <c r="R56" i="15" s="1"/>
  <c r="R56" i="16" s="1"/>
  <c r="D56" i="16"/>
  <c r="BV26" i="24"/>
  <c r="D56" i="9" s="1"/>
  <c r="D56" i="14"/>
  <c r="BU26" i="24"/>
  <c r="AJ56" i="9"/>
  <c r="AJ56" i="14" s="1"/>
  <c r="AJ56" i="15" s="1"/>
  <c r="AJ56" i="16" s="1"/>
  <c r="AB56" i="9"/>
  <c r="AB56" i="14" s="1"/>
  <c r="AB56" i="15" s="1"/>
  <c r="AB56" i="16" s="1"/>
  <c r="AG56" i="9"/>
  <c r="AG56" i="14" s="1"/>
  <c r="AG56" i="15" s="1"/>
  <c r="AG56" i="16" s="1"/>
  <c r="AH56" i="9"/>
  <c r="AH56" i="14" s="1"/>
  <c r="AH56" i="15" s="1"/>
  <c r="AH56" i="16" s="1"/>
  <c r="Z56" i="9"/>
  <c r="Z56" i="14" s="1"/>
  <c r="Z56" i="15" s="1"/>
  <c r="Z56" i="16" s="1"/>
  <c r="I56" i="9"/>
  <c r="I56" i="14" s="1"/>
  <c r="I56" i="15" s="1"/>
  <c r="I56" i="16" s="1"/>
  <c r="AK56" i="9"/>
  <c r="AK56" i="14" s="1"/>
  <c r="AK56" i="15" s="1"/>
  <c r="AK56" i="16" s="1"/>
  <c r="T56" i="9"/>
  <c r="T56" i="14" s="1"/>
  <c r="T56" i="15" s="1"/>
  <c r="T56" i="16" s="1"/>
  <c r="W56" i="9"/>
  <c r="W56" i="14" s="1"/>
  <c r="W56" i="15" s="1"/>
  <c r="W56" i="16" s="1"/>
  <c r="AQ56" i="9"/>
  <c r="AQ56" i="14" s="1"/>
  <c r="AQ56" i="15" s="1"/>
  <c r="AQ56" i="16" s="1"/>
  <c r="F56" i="9"/>
  <c r="F56" i="14" s="1"/>
  <c r="F56" i="15" s="1"/>
  <c r="AD56" i="9"/>
  <c r="AD56" i="14" s="1"/>
  <c r="AD56" i="15" s="1"/>
  <c r="AD56" i="16" s="1"/>
  <c r="X56" i="9"/>
  <c r="X56" i="14" s="1"/>
  <c r="X56" i="15" s="1"/>
  <c r="X56" i="16" s="1"/>
  <c r="V56" i="9"/>
  <c r="V56" i="14" s="1"/>
  <c r="V56" i="15" s="1"/>
  <c r="V56" i="16" s="1"/>
  <c r="G56" i="9"/>
  <c r="G56" i="14" s="1"/>
  <c r="G56" i="15" s="1"/>
  <c r="G56" i="16" s="1"/>
  <c r="L56" i="9"/>
  <c r="L56" i="14" s="1"/>
  <c r="L56" i="15" s="1"/>
  <c r="L56" i="16" s="1"/>
  <c r="AI56" i="9"/>
  <c r="AI56" i="14" s="1"/>
  <c r="AI56" i="15" s="1"/>
  <c r="AI56" i="16" s="1"/>
  <c r="AE56" i="9"/>
  <c r="AE56" i="14" s="1"/>
  <c r="AE56" i="15" s="1"/>
  <c r="AE56" i="16" s="1"/>
  <c r="H56" i="9"/>
  <c r="H56" i="14" s="1"/>
  <c r="H56" i="15" s="1"/>
  <c r="H56" i="16" s="1"/>
  <c r="AA56" i="9"/>
  <c r="AA56" i="14" s="1"/>
  <c r="AA56" i="15" s="1"/>
  <c r="AA56" i="16" s="1"/>
  <c r="AL56" i="9"/>
  <c r="AL56" i="14" s="1"/>
  <c r="AL56" i="15" s="1"/>
  <c r="AL56" i="16" s="1"/>
  <c r="U56" i="9"/>
  <c r="U56" i="14" s="1"/>
  <c r="U56" i="15" s="1"/>
  <c r="U56" i="16" s="1"/>
  <c r="AO56" i="9"/>
  <c r="AO56" i="14" s="1"/>
  <c r="AO56" i="15" s="1"/>
  <c r="AO56" i="16" s="1"/>
  <c r="Y56" i="9"/>
  <c r="Y56" i="14" s="1"/>
  <c r="Y56" i="15" s="1"/>
  <c r="Y56" i="16" s="1"/>
  <c r="AP56" i="9"/>
  <c r="AP56" i="14" s="1"/>
  <c r="AP56" i="15" s="1"/>
  <c r="AP56" i="16" s="1"/>
  <c r="K56" i="9"/>
  <c r="K56" i="14" s="1"/>
  <c r="K56" i="15" s="1"/>
  <c r="K56" i="16" s="1"/>
  <c r="AC56" i="9"/>
  <c r="AC56" i="14" s="1"/>
  <c r="AC56" i="15" s="1"/>
  <c r="AC56" i="16" s="1"/>
  <c r="AR56" i="9"/>
  <c r="AR56" i="14" s="1"/>
  <c r="AR56" i="15" s="1"/>
  <c r="AR56" i="16" s="1"/>
  <c r="AN56" i="9"/>
  <c r="AN56" i="14" s="1"/>
  <c r="AN56" i="15" s="1"/>
  <c r="AN56" i="16" s="1"/>
  <c r="BB34" i="17" l="1"/>
  <c r="BP34" i="17"/>
  <c r="BS34" i="17"/>
  <c r="BF34" i="17"/>
  <c r="BD34" i="17"/>
  <c r="BN34" i="17"/>
  <c r="AT34" i="17"/>
  <c r="AQ34" i="17"/>
  <c r="N34" i="17"/>
  <c r="G34" i="17"/>
  <c r="I34" i="17"/>
  <c r="BR34" i="17"/>
  <c r="BI34" i="17"/>
  <c r="BH34" i="17"/>
  <c r="BV34" i="17"/>
  <c r="BE34" i="17"/>
  <c r="BO34" i="17"/>
  <c r="AZ34" i="17"/>
  <c r="AS34" i="17"/>
  <c r="AF34" i="17"/>
  <c r="AH34" i="17"/>
  <c r="AM34" i="17"/>
  <c r="AK34" i="17"/>
  <c r="H34" i="17"/>
  <c r="V34" i="17"/>
  <c r="J34" i="17"/>
  <c r="Z34" i="17"/>
  <c r="K34" i="17"/>
  <c r="AO34" i="17"/>
  <c r="AA34" i="17"/>
  <c r="AU34" i="17"/>
  <c r="X34" i="17"/>
  <c r="U34" i="17"/>
  <c r="P34" i="17"/>
  <c r="AW34" i="17"/>
  <c r="BG34" i="17"/>
  <c r="AX34" i="17"/>
  <c r="BA34" i="17"/>
  <c r="BK34" i="17"/>
  <c r="BU34" i="17"/>
  <c r="BL34" i="17"/>
  <c r="AP34" i="17"/>
  <c r="AI34" i="17"/>
  <c r="AL34" i="17"/>
  <c r="W34" i="17"/>
  <c r="L34" i="17"/>
  <c r="BM34" i="17"/>
  <c r="BW34" i="17"/>
  <c r="BC34" i="17"/>
  <c r="BQ34" i="17"/>
  <c r="AV34" i="17"/>
  <c r="BJ34" i="17"/>
  <c r="BT34" i="17"/>
  <c r="AB34" i="17"/>
  <c r="AD34" i="17"/>
  <c r="AC34" i="17"/>
  <c r="AJ34" i="17"/>
  <c r="AE34" i="17"/>
  <c r="Y34" i="17"/>
  <c r="S34" i="17"/>
  <c r="R34" i="17"/>
  <c r="O34" i="17"/>
  <c r="F34" i="17"/>
  <c r="Q34" i="17"/>
  <c r="AY34" i="17"/>
  <c r="AR34" i="17"/>
  <c r="AG34" i="17"/>
  <c r="AN34" i="17"/>
  <c r="T34" i="17"/>
  <c r="M34" i="17"/>
  <c r="AA34" i="11"/>
  <c r="AL34" i="11"/>
  <c r="AM34" i="11"/>
  <c r="BT34" i="11"/>
  <c r="BW34" i="11"/>
  <c r="BC34" i="11"/>
  <c r="BN34" i="11"/>
  <c r="BD34" i="11"/>
  <c r="AI34" i="11"/>
  <c r="BE34" i="11"/>
  <c r="AJ34" i="11"/>
  <c r="AD34" i="11"/>
  <c r="AK34" i="11"/>
  <c r="BG34" i="11"/>
  <c r="F34" i="11"/>
  <c r="V34" i="11"/>
  <c r="R34" i="11"/>
  <c r="X34" i="11"/>
  <c r="Y34" i="11"/>
  <c r="BH34" i="11"/>
  <c r="BR34" i="11"/>
  <c r="BS34" i="11"/>
  <c r="AN34" i="11"/>
  <c r="AO34" i="11"/>
  <c r="BB34" i="11"/>
  <c r="AQ34" i="11"/>
  <c r="S34" i="11"/>
  <c r="Z34" i="11"/>
  <c r="Q34" i="11"/>
  <c r="BJ34" i="11"/>
  <c r="AS34" i="11"/>
  <c r="AP34" i="11"/>
  <c r="AH34" i="11"/>
  <c r="G34" i="11"/>
  <c r="U34" i="11"/>
  <c r="O34" i="11"/>
  <c r="BU34" i="11"/>
  <c r="BI34" i="11"/>
  <c r="AT34" i="11"/>
  <c r="BK34" i="11"/>
  <c r="BL34" i="11"/>
  <c r="J34" i="11"/>
  <c r="W34" i="11"/>
  <c r="BV34" i="11"/>
  <c r="BO34" i="11"/>
  <c r="AU34" i="11"/>
  <c r="H34" i="11"/>
  <c r="T34" i="11"/>
  <c r="P34" i="11"/>
  <c r="BM34" i="11"/>
  <c r="AW34" i="11"/>
  <c r="BQ34" i="11"/>
  <c r="BP34" i="11"/>
  <c r="AV34" i="11"/>
  <c r="M34" i="11"/>
  <c r="N34" i="11"/>
  <c r="AR34" i="11"/>
  <c r="AB34" i="11"/>
  <c r="AG34" i="11"/>
  <c r="BF34" i="11"/>
  <c r="AC34" i="11"/>
  <c r="AY34" i="11"/>
  <c r="AX34" i="11"/>
  <c r="AZ34" i="11"/>
  <c r="AE34" i="11"/>
  <c r="BA34" i="11"/>
  <c r="AF34" i="11"/>
  <c r="I34" i="11"/>
  <c r="K34" i="11"/>
  <c r="L34" i="11"/>
  <c r="AR34" i="18"/>
  <c r="BI34" i="18"/>
  <c r="AA34" i="18"/>
  <c r="AF34" i="18"/>
  <c r="AW34" i="18"/>
  <c r="BN34" i="18"/>
  <c r="AJ34" i="18"/>
  <c r="BA34" i="18"/>
  <c r="BR34" i="18"/>
  <c r="BE34" i="18"/>
  <c r="Q34" i="18"/>
  <c r="G34" i="18"/>
  <c r="H34" i="18"/>
  <c r="AT34" i="18"/>
  <c r="AH34" i="18"/>
  <c r="AL34" i="18"/>
  <c r="AP34" i="18"/>
  <c r="K34" i="18"/>
  <c r="BH34" i="18"/>
  <c r="AD34" i="18"/>
  <c r="AE34" i="18"/>
  <c r="AV34" i="18"/>
  <c r="BM34" i="18"/>
  <c r="AQ34" i="18"/>
  <c r="AZ34" i="18"/>
  <c r="BQ34" i="18"/>
  <c r="BG34" i="18"/>
  <c r="BD34" i="18"/>
  <c r="BU34" i="18"/>
  <c r="BW34" i="18"/>
  <c r="J34" i="18"/>
  <c r="O34" i="18"/>
  <c r="U34" i="18"/>
  <c r="R34" i="18"/>
  <c r="M34" i="18"/>
  <c r="AY34" i="18"/>
  <c r="AU34" i="18"/>
  <c r="BK34" i="18"/>
  <c r="I34" i="18"/>
  <c r="F34" i="18"/>
  <c r="AC34" i="18"/>
  <c r="AI34" i="18"/>
  <c r="AB34" i="18"/>
  <c r="AS34" i="18"/>
  <c r="BJ34" i="18"/>
  <c r="BC34" i="18"/>
  <c r="AG34" i="18"/>
  <c r="AX34" i="18"/>
  <c r="BO34" i="18"/>
  <c r="AK34" i="18"/>
  <c r="BB34" i="18"/>
  <c r="BS34" i="18"/>
  <c r="AO34" i="18"/>
  <c r="BF34" i="18"/>
  <c r="AM34" i="18"/>
  <c r="S34" i="18"/>
  <c r="Z34" i="18"/>
  <c r="V34" i="18"/>
  <c r="W34" i="18"/>
  <c r="L34" i="18"/>
  <c r="AN34" i="18"/>
  <c r="BV34" i="18"/>
  <c r="X34" i="18"/>
  <c r="P34" i="18"/>
  <c r="T34" i="18"/>
  <c r="BL34" i="18"/>
  <c r="BP34" i="18"/>
  <c r="BT34" i="18"/>
  <c r="N34" i="18"/>
  <c r="Y34" i="18"/>
  <c r="F56" i="16"/>
  <c r="B34" i="18" l="1"/>
  <c r="D34" i="18" s="1"/>
  <c r="B34" i="17"/>
  <c r="D34" i="17" s="1"/>
  <c r="B34" i="11"/>
  <c r="D34" i="11" s="1"/>
  <c r="AD34" i="19"/>
  <c r="AA28" i="20" s="1"/>
  <c r="AB47" i="7" s="1"/>
  <c r="AQ34" i="19"/>
  <c r="AN28" i="20" s="1"/>
  <c r="AO47" i="7" s="1"/>
  <c r="BM34" i="19"/>
  <c r="BJ28" i="20" s="1"/>
  <c r="BK47" i="7" s="1"/>
  <c r="BQ34" i="19"/>
  <c r="BN28" i="20" s="1"/>
  <c r="BO47" i="7" s="1"/>
  <c r="BP34" i="19"/>
  <c r="BM28" i="20" s="1"/>
  <c r="BN47" i="7" s="1"/>
  <c r="AM34" i="19"/>
  <c r="AJ28" i="20" s="1"/>
  <c r="AK47" i="7" s="1"/>
  <c r="V34" i="19"/>
  <c r="S28" i="20" s="1"/>
  <c r="T47" i="7" s="1"/>
  <c r="Y34" i="19"/>
  <c r="V28" i="20" s="1"/>
  <c r="W47" i="7" s="1"/>
  <c r="H34" i="19"/>
  <c r="E28" i="20" s="1"/>
  <c r="F47" i="7" s="1"/>
  <c r="AL34" i="19"/>
  <c r="AI28" i="20" s="1"/>
  <c r="AJ47" i="7" s="1"/>
  <c r="BC34" i="19"/>
  <c r="AZ28" i="20" s="1"/>
  <c r="BA47" i="7" s="1"/>
  <c r="L34" i="19"/>
  <c r="I28" i="20" s="1"/>
  <c r="J47" i="7" s="1"/>
  <c r="Z34" i="19"/>
  <c r="W28" i="20" s="1"/>
  <c r="X47" i="7" s="1"/>
  <c r="AO34" i="19"/>
  <c r="AL28" i="20" s="1"/>
  <c r="AM47" i="7" s="1"/>
  <c r="O34" i="19"/>
  <c r="L28" i="20" s="1"/>
  <c r="M47" i="7" s="1"/>
  <c r="AC34" i="19"/>
  <c r="Z28" i="20" s="1"/>
  <c r="AA47" i="7" s="1"/>
  <c r="AT34" i="19"/>
  <c r="AQ28" i="20" s="1"/>
  <c r="AR47" i="7" s="1"/>
  <c r="BG34" i="19"/>
  <c r="BD28" i="20" s="1"/>
  <c r="BE47" i="7" s="1"/>
  <c r="BH34" i="19"/>
  <c r="BE28" i="20" s="1"/>
  <c r="BF47" i="7" s="1"/>
  <c r="AH34" i="19"/>
  <c r="AE28" i="20" s="1"/>
  <c r="AF47" i="7" s="1"/>
  <c r="BT34" i="19"/>
  <c r="BQ28" i="20" s="1"/>
  <c r="BR47" i="7" s="1"/>
  <c r="AB34" i="19"/>
  <c r="Y28" i="20" s="1"/>
  <c r="AR34" i="19"/>
  <c r="AO28" i="20" s="1"/>
  <c r="AP47" i="7" s="1"/>
  <c r="W34" i="19"/>
  <c r="T28" i="20" s="1"/>
  <c r="U47" i="7" s="1"/>
  <c r="BF34" i="19"/>
  <c r="BC28" i="20" s="1"/>
  <c r="BD47" i="7" s="1"/>
  <c r="U34" i="19"/>
  <c r="R28" i="20" s="1"/>
  <c r="S47" i="7" s="1"/>
  <c r="S34" i="19"/>
  <c r="P28" i="20" s="1"/>
  <c r="Q47" i="7" s="1"/>
  <c r="AS34" i="19"/>
  <c r="AP28" i="20" s="1"/>
  <c r="AQ47" i="7" s="1"/>
  <c r="BJ34" i="19"/>
  <c r="BG28" i="20" s="1"/>
  <c r="BH47" i="7" s="1"/>
  <c r="BW34" i="19"/>
  <c r="BT28" i="20" s="1"/>
  <c r="BU47" i="7" s="1"/>
  <c r="AG34" i="19"/>
  <c r="AD28" i="20" s="1"/>
  <c r="AE47" i="7" s="1"/>
  <c r="AX34" i="19"/>
  <c r="AU28" i="20" s="1"/>
  <c r="AV47" i="7" s="1"/>
  <c r="BK34" i="19"/>
  <c r="BH28" i="20" s="1"/>
  <c r="BI47" i="7" s="1"/>
  <c r="AK34" i="19"/>
  <c r="AH28" i="20" s="1"/>
  <c r="AI47" i="7" s="1"/>
  <c r="BO34" i="19"/>
  <c r="BL28" i="20" s="1"/>
  <c r="BM47" i="7" s="1"/>
  <c r="I34" i="19"/>
  <c r="F28" i="20" s="1"/>
  <c r="G47" i="7" s="1"/>
  <c r="BI34" i="19"/>
  <c r="BF28" i="20" s="1"/>
  <c r="BG47" i="7" s="1"/>
  <c r="AA34" i="19"/>
  <c r="X28" i="20" s="1"/>
  <c r="AJ34" i="19"/>
  <c r="AG28" i="20" s="1"/>
  <c r="AH47" i="7" s="1"/>
  <c r="AW34" i="19"/>
  <c r="AT28" i="20" s="1"/>
  <c r="AU47" i="7" s="1"/>
  <c r="BN34" i="19"/>
  <c r="BK28" i="20" s="1"/>
  <c r="BL47" i="7" s="1"/>
  <c r="AF34" i="19"/>
  <c r="AC28" i="20" s="1"/>
  <c r="AD47" i="7" s="1"/>
  <c r="BA34" i="19"/>
  <c r="AX28" i="20" s="1"/>
  <c r="AY47" i="7" s="1"/>
  <c r="BR34" i="19"/>
  <c r="BO28" i="20" s="1"/>
  <c r="BP47" i="7" s="1"/>
  <c r="AV34" i="19"/>
  <c r="AS28" i="20" s="1"/>
  <c r="AT47" i="7" s="1"/>
  <c r="BE34" i="19"/>
  <c r="BB28" i="20" s="1"/>
  <c r="BC47" i="7" s="1"/>
  <c r="BV34" i="19"/>
  <c r="BS28" i="20" s="1"/>
  <c r="BT47" i="7" s="1"/>
  <c r="BL34" i="19"/>
  <c r="BI28" i="20" s="1"/>
  <c r="BJ47" i="7" s="1"/>
  <c r="M34" i="19"/>
  <c r="J28" i="20" s="1"/>
  <c r="K47" i="7" s="1"/>
  <c r="G34" i="19"/>
  <c r="D28" i="20" s="1"/>
  <c r="E47" i="7" s="1"/>
  <c r="F34" i="19"/>
  <c r="N34" i="19"/>
  <c r="K28" i="20" s="1"/>
  <c r="L47" i="7" s="1"/>
  <c r="Q34" i="19"/>
  <c r="N28" i="20" s="1"/>
  <c r="O47" i="7" s="1"/>
  <c r="R34" i="19"/>
  <c r="O28" i="20" s="1"/>
  <c r="P47" i="7" s="1"/>
  <c r="BD34" i="19"/>
  <c r="BA28" i="20" s="1"/>
  <c r="BB47" i="7" s="1"/>
  <c r="AE34" i="19"/>
  <c r="AB28" i="20" s="1"/>
  <c r="AC47" i="7" s="1"/>
  <c r="AZ34" i="19"/>
  <c r="AW28" i="20" s="1"/>
  <c r="AX47" i="7" s="1"/>
  <c r="AI34" i="19"/>
  <c r="AF28" i="20" s="1"/>
  <c r="AG47" i="7" s="1"/>
  <c r="BU34" i="19"/>
  <c r="BR28" i="20" s="1"/>
  <c r="BS47" i="7" s="1"/>
  <c r="AN34" i="19"/>
  <c r="AK28" i="20" s="1"/>
  <c r="AL47" i="7" s="1"/>
  <c r="P34" i="19"/>
  <c r="M28" i="20" s="1"/>
  <c r="N47" i="7" s="1"/>
  <c r="T34" i="19"/>
  <c r="Q28" i="20" s="1"/>
  <c r="R47" i="7" s="1"/>
  <c r="AU34" i="19"/>
  <c r="AR28" i="20" s="1"/>
  <c r="AS47" i="7" s="1"/>
  <c r="AY34" i="19"/>
  <c r="AV28" i="20" s="1"/>
  <c r="AW47" i="7" s="1"/>
  <c r="AP34" i="19"/>
  <c r="AM28" i="20" s="1"/>
  <c r="AN47" i="7" s="1"/>
  <c r="X34" i="19"/>
  <c r="U28" i="20" s="1"/>
  <c r="V47" i="7" s="1"/>
  <c r="K34" i="19"/>
  <c r="H28" i="20" s="1"/>
  <c r="I47" i="7" s="1"/>
  <c r="BB34" i="19"/>
  <c r="AY28" i="20" s="1"/>
  <c r="AZ47" i="7" s="1"/>
  <c r="BS34" i="19"/>
  <c r="BP28" i="20" s="1"/>
  <c r="BQ47" i="7" s="1"/>
  <c r="J34" i="19"/>
  <c r="G28" i="20" s="1"/>
  <c r="H47" i="7" s="1"/>
  <c r="C28" i="20" l="1"/>
  <c r="D47" i="7" s="1"/>
  <c r="B34" i="19"/>
  <c r="D34" i="19" s="1"/>
  <c r="B28" i="20" s="1"/>
  <c r="Y47" i="7"/>
  <c r="BW47" i="7"/>
  <c r="Z47" i="7"/>
  <c r="CA47" i="7" l="1"/>
  <c r="BZ47" i="7"/>
  <c r="C35" i="17" s="1"/>
  <c r="BX47" i="7"/>
  <c r="C47" i="7"/>
  <c r="Q27" i="24" s="1"/>
  <c r="B47" i="7"/>
  <c r="B27" i="24"/>
  <c r="C35" i="11" l="1"/>
  <c r="C35" i="18"/>
  <c r="C35" i="19"/>
  <c r="R27" i="24"/>
  <c r="K27" i="24"/>
  <c r="BT27" i="24"/>
  <c r="AF27" i="24"/>
  <c r="AL27" i="24"/>
  <c r="D27" i="24"/>
  <c r="BD27" i="24"/>
  <c r="AR27" i="24"/>
  <c r="S27" i="24"/>
  <c r="BL27" i="24"/>
  <c r="AX27" i="24"/>
  <c r="C27" i="24"/>
  <c r="D57" i="15" s="1"/>
  <c r="AZ27" i="24"/>
  <c r="BR27" i="24"/>
  <c r="BB27" i="24"/>
  <c r="BN27" i="24"/>
  <c r="AH27" i="24"/>
  <c r="BI27" i="24"/>
  <c r="AS27" i="24"/>
  <c r="AC27" i="24"/>
  <c r="BG27" i="24"/>
  <c r="AQ27" i="24"/>
  <c r="Z27" i="24"/>
  <c r="P27" i="24"/>
  <c r="J27" i="24"/>
  <c r="E27" i="24"/>
  <c r="H27" i="24"/>
  <c r="F27" i="24"/>
  <c r="BP27" i="24"/>
  <c r="AV27" i="24"/>
  <c r="AA27" i="24"/>
  <c r="AT27" i="24"/>
  <c r="BF27" i="24"/>
  <c r="Y27" i="24"/>
  <c r="BE27" i="24"/>
  <c r="AO27" i="24"/>
  <c r="BS27" i="24"/>
  <c r="BC27" i="24"/>
  <c r="AM27" i="24"/>
  <c r="AB27" i="24"/>
  <c r="O27" i="24"/>
  <c r="T27" i="24"/>
  <c r="BQ27" i="24"/>
  <c r="BA27" i="24"/>
  <c r="AK27" i="24"/>
  <c r="BO27" i="24"/>
  <c r="AY27" i="24"/>
  <c r="AI27" i="24"/>
  <c r="X27" i="24"/>
  <c r="N27" i="24"/>
  <c r="W27" i="24"/>
  <c r="G27" i="24"/>
  <c r="V27" i="24"/>
  <c r="U27" i="24"/>
  <c r="AN27" i="24"/>
  <c r="AJ27" i="24"/>
  <c r="BH27" i="24"/>
  <c r="BJ27" i="24"/>
  <c r="AD27" i="24"/>
  <c r="AP27" i="24"/>
  <c r="BM27" i="24"/>
  <c r="AW27" i="24"/>
  <c r="AG27" i="24"/>
  <c r="BK27" i="24"/>
  <c r="AU27" i="24"/>
  <c r="AE27" i="24"/>
  <c r="M27" i="24"/>
  <c r="L27" i="24"/>
  <c r="I27" i="24"/>
  <c r="B57" i="15"/>
  <c r="B57" i="14"/>
  <c r="B57" i="16"/>
  <c r="B57" i="9"/>
  <c r="M57" i="9" l="1"/>
  <c r="M57" i="14" s="1"/>
  <c r="M57" i="15" s="1"/>
  <c r="M57" i="16" s="1"/>
  <c r="Q57" i="9"/>
  <c r="Q57" i="14" s="1"/>
  <c r="Q57" i="15" s="1"/>
  <c r="Q57" i="16" s="1"/>
  <c r="R57" i="9"/>
  <c r="R57" i="14" s="1"/>
  <c r="R57" i="15" s="1"/>
  <c r="R57" i="16" s="1"/>
  <c r="P57" i="9"/>
  <c r="P57" i="14" s="1"/>
  <c r="P57" i="15" s="1"/>
  <c r="P57" i="16" s="1"/>
  <c r="O57" i="9"/>
  <c r="O57" i="14" s="1"/>
  <c r="O57" i="15" s="1"/>
  <c r="O57" i="16" s="1"/>
  <c r="D57" i="16"/>
  <c r="D57" i="14"/>
  <c r="BV27" i="24"/>
  <c r="D57" i="9" s="1"/>
  <c r="BU27" i="24"/>
  <c r="L57" i="9"/>
  <c r="L57" i="14" s="1"/>
  <c r="L57" i="15" s="1"/>
  <c r="L57" i="16" s="1"/>
  <c r="AC57" i="9"/>
  <c r="AC57" i="14" s="1"/>
  <c r="AC57" i="15" s="1"/>
  <c r="AC57" i="16" s="1"/>
  <c r="AK57" i="9"/>
  <c r="AK57" i="14" s="1"/>
  <c r="AK57" i="15" s="1"/>
  <c r="AK57" i="16" s="1"/>
  <c r="AA57" i="9"/>
  <c r="AA57" i="14" s="1"/>
  <c r="AA57" i="15" s="1"/>
  <c r="AA57" i="16" s="1"/>
  <c r="W57" i="9"/>
  <c r="W57" i="14" s="1"/>
  <c r="W57" i="15" s="1"/>
  <c r="W57" i="16" s="1"/>
  <c r="X57" i="9"/>
  <c r="X57" i="14" s="1"/>
  <c r="X57" i="15" s="1"/>
  <c r="X57" i="16" s="1"/>
  <c r="AH57" i="9"/>
  <c r="AH57" i="14" s="1"/>
  <c r="AH57" i="15" s="1"/>
  <c r="AH57" i="16" s="1"/>
  <c r="AP57" i="9"/>
  <c r="AP57" i="14" s="1"/>
  <c r="AP57" i="15" s="1"/>
  <c r="AP57" i="16" s="1"/>
  <c r="F57" i="9"/>
  <c r="F57" i="14" s="1"/>
  <c r="F57" i="15" s="1"/>
  <c r="U57" i="9"/>
  <c r="U57" i="14" s="1"/>
  <c r="U57" i="15" s="1"/>
  <c r="U57" i="16" s="1"/>
  <c r="K57" i="9"/>
  <c r="K57" i="14" s="1"/>
  <c r="K57" i="15" s="1"/>
  <c r="K57" i="16" s="1"/>
  <c r="V57" i="9"/>
  <c r="V57" i="14" s="1"/>
  <c r="V57" i="15" s="1"/>
  <c r="V57" i="16" s="1"/>
  <c r="AI57" i="9"/>
  <c r="AI57" i="14" s="1"/>
  <c r="AI57" i="15" s="1"/>
  <c r="AI57" i="16" s="1"/>
  <c r="G57" i="9"/>
  <c r="G57" i="14" s="1"/>
  <c r="G57" i="15" s="1"/>
  <c r="G57" i="16" s="1"/>
  <c r="AB57" i="9"/>
  <c r="AB57" i="14" s="1"/>
  <c r="AB57" i="15" s="1"/>
  <c r="AB57" i="16" s="1"/>
  <c r="Z57" i="9"/>
  <c r="Z57" i="14" s="1"/>
  <c r="Z57" i="15" s="1"/>
  <c r="Z57" i="16" s="1"/>
  <c r="AD57" i="9"/>
  <c r="AD57" i="14" s="1"/>
  <c r="AD57" i="15" s="1"/>
  <c r="AD57" i="16" s="1"/>
  <c r="AJ57" i="9"/>
  <c r="AJ57" i="14" s="1"/>
  <c r="AJ57" i="15" s="1"/>
  <c r="AJ57" i="16" s="1"/>
  <c r="AO57" i="9"/>
  <c r="AO57" i="14" s="1"/>
  <c r="AO57" i="15" s="1"/>
  <c r="AO57" i="16" s="1"/>
  <c r="H57" i="9"/>
  <c r="H57" i="14" s="1"/>
  <c r="H57" i="15" s="1"/>
  <c r="H57" i="16" s="1"/>
  <c r="Y57" i="9"/>
  <c r="Y57" i="14" s="1"/>
  <c r="Y57" i="15" s="1"/>
  <c r="Y57" i="16" s="1"/>
  <c r="AG57" i="9"/>
  <c r="AG57" i="14" s="1"/>
  <c r="AG57" i="15" s="1"/>
  <c r="AG57" i="16" s="1"/>
  <c r="I57" i="9"/>
  <c r="I57" i="14" s="1"/>
  <c r="I57" i="15" s="1"/>
  <c r="I57" i="16" s="1"/>
  <c r="AQ57" i="9"/>
  <c r="AQ57" i="14" s="1"/>
  <c r="AQ57" i="15" s="1"/>
  <c r="AQ57" i="16" s="1"/>
  <c r="AN57" i="9"/>
  <c r="AN57" i="14" s="1"/>
  <c r="AN57" i="15" s="1"/>
  <c r="AN57" i="16" s="1"/>
  <c r="AL57" i="9"/>
  <c r="AL57" i="14" s="1"/>
  <c r="AL57" i="15" s="1"/>
  <c r="AL57" i="16" s="1"/>
  <c r="AR57" i="9"/>
  <c r="AR57" i="14" s="1"/>
  <c r="AR57" i="15" s="1"/>
  <c r="AR57" i="16" s="1"/>
  <c r="T57" i="9"/>
  <c r="T57" i="14" s="1"/>
  <c r="T57" i="15" s="1"/>
  <c r="T57" i="16" s="1"/>
  <c r="AE57" i="9"/>
  <c r="AE57" i="14" s="1"/>
  <c r="AE57" i="15" s="1"/>
  <c r="AE57" i="16" s="1"/>
  <c r="AA35" i="18" l="1"/>
  <c r="BH35" i="18"/>
  <c r="AK35" i="18"/>
  <c r="W35" i="18"/>
  <c r="T35" i="18"/>
  <c r="BO35" i="18"/>
  <c r="BB35" i="18"/>
  <c r="F35" i="18"/>
  <c r="BM35" i="18"/>
  <c r="K35" i="18"/>
  <c r="AO35" i="18"/>
  <c r="BC35" i="18"/>
  <c r="O35" i="18"/>
  <c r="L35" i="18"/>
  <c r="N35" i="18"/>
  <c r="Q35" i="18"/>
  <c r="P35" i="18"/>
  <c r="J35" i="18"/>
  <c r="Y35" i="18"/>
  <c r="BQ35" i="18"/>
  <c r="AP35" i="18"/>
  <c r="G35" i="18"/>
  <c r="AH35" i="18"/>
  <c r="AY35" i="18"/>
  <c r="BJ35" i="18"/>
  <c r="BI35" i="18"/>
  <c r="AC35" i="18"/>
  <c r="BA35" i="18"/>
  <c r="AF35" i="18"/>
  <c r="AX35" i="18"/>
  <c r="BE35" i="18"/>
  <c r="M35" i="18"/>
  <c r="AD35" i="18"/>
  <c r="V35" i="18"/>
  <c r="BS35" i="18"/>
  <c r="BU35" i="18"/>
  <c r="H35" i="18"/>
  <c r="BP35" i="18"/>
  <c r="AR35" i="18"/>
  <c r="BL35" i="18"/>
  <c r="AE35" i="18"/>
  <c r="BK35" i="18"/>
  <c r="AJ35" i="18"/>
  <c r="BN35" i="18"/>
  <c r="BT35" i="18"/>
  <c r="AN35" i="18"/>
  <c r="AM35" i="18"/>
  <c r="BG35" i="18"/>
  <c r="AQ35" i="18"/>
  <c r="BV35" i="18"/>
  <c r="X35" i="18"/>
  <c r="BF35" i="18"/>
  <c r="BW35" i="18"/>
  <c r="AL35" i="18"/>
  <c r="R35" i="18"/>
  <c r="Z35" i="18"/>
  <c r="AV35" i="18"/>
  <c r="S35" i="18"/>
  <c r="I35" i="18"/>
  <c r="AG35" i="18"/>
  <c r="AZ35" i="18"/>
  <c r="AU35" i="18"/>
  <c r="AT35" i="18"/>
  <c r="BD35" i="18"/>
  <c r="AW35" i="18"/>
  <c r="AB35" i="18"/>
  <c r="BR35" i="18"/>
  <c r="U35" i="18"/>
  <c r="AI35" i="18"/>
  <c r="AS35" i="18"/>
  <c r="F57" i="16"/>
  <c r="BR35" i="17"/>
  <c r="AS35" i="17"/>
  <c r="G35" i="17"/>
  <c r="S35" i="17"/>
  <c r="BC35" i="17"/>
  <c r="X35" i="17"/>
  <c r="AQ35" i="17"/>
  <c r="AP35" i="17"/>
  <c r="O35" i="17"/>
  <c r="BS35" i="17"/>
  <c r="AI35" i="17"/>
  <c r="BK35" i="17"/>
  <c r="BM35" i="17"/>
  <c r="BQ35" i="17"/>
  <c r="K35" i="17"/>
  <c r="M35" i="17"/>
  <c r="T35" i="17"/>
  <c r="AE35" i="17"/>
  <c r="Z35" i="17"/>
  <c r="AC35" i="17"/>
  <c r="AK35" i="17"/>
  <c r="R35" i="17"/>
  <c r="AB35" i="17"/>
  <c r="BO35" i="17"/>
  <c r="Q35" i="17"/>
  <c r="AG35" i="17"/>
  <c r="BI35" i="17"/>
  <c r="BD35" i="17"/>
  <c r="BB35" i="17"/>
  <c r="BU35" i="17"/>
  <c r="AW35" i="17"/>
  <c r="AZ35" i="17"/>
  <c r="N35" i="17"/>
  <c r="Y35" i="17"/>
  <c r="AV35" i="17"/>
  <c r="AD35" i="17"/>
  <c r="AM35" i="17"/>
  <c r="L35" i="17"/>
  <c r="BH35" i="17"/>
  <c r="BN35" i="17"/>
  <c r="V35" i="17"/>
  <c r="AO35" i="17"/>
  <c r="BA35" i="17"/>
  <c r="I35" i="17"/>
  <c r="W35" i="17"/>
  <c r="AA35" i="17"/>
  <c r="BE35" i="17"/>
  <c r="AX35" i="17"/>
  <c r="AU35" i="17"/>
  <c r="J35" i="17"/>
  <c r="F35" i="17"/>
  <c r="AT35" i="17"/>
  <c r="BJ35" i="17"/>
  <c r="AL35" i="17"/>
  <c r="AF35" i="17"/>
  <c r="BF35" i="17"/>
  <c r="H35" i="17"/>
  <c r="AN35" i="17"/>
  <c r="P35" i="17"/>
  <c r="AH35" i="17"/>
  <c r="AR35" i="17"/>
  <c r="BW35" i="17"/>
  <c r="AY35" i="17"/>
  <c r="BG35" i="17"/>
  <c r="BT35" i="17"/>
  <c r="U35" i="17"/>
  <c r="BL35" i="17"/>
  <c r="AJ35" i="17"/>
  <c r="BP35" i="17"/>
  <c r="BV35" i="17"/>
  <c r="AX35" i="11"/>
  <c r="AA35" i="11"/>
  <c r="BO35" i="11"/>
  <c r="AI35" i="11"/>
  <c r="H35" i="11"/>
  <c r="Z35" i="11"/>
  <c r="P35" i="11"/>
  <c r="AZ35" i="11"/>
  <c r="AB35" i="11"/>
  <c r="I35" i="11"/>
  <c r="U35" i="11"/>
  <c r="Y35" i="11"/>
  <c r="BW35" i="11"/>
  <c r="AO35" i="11"/>
  <c r="BN35" i="11"/>
  <c r="BH35" i="11"/>
  <c r="AY35" i="11"/>
  <c r="BI35" i="11"/>
  <c r="AG35" i="11"/>
  <c r="AR35" i="11"/>
  <c r="X35" i="11"/>
  <c r="AK35" i="11"/>
  <c r="T35" i="11"/>
  <c r="BR35" i="11"/>
  <c r="BV35" i="11"/>
  <c r="BE35" i="11"/>
  <c r="AM35" i="11"/>
  <c r="AJ35" i="11"/>
  <c r="BL35" i="11"/>
  <c r="AL35" i="11"/>
  <c r="BG35" i="11"/>
  <c r="BA35" i="11"/>
  <c r="AW35" i="11"/>
  <c r="AE35" i="11"/>
  <c r="G35" i="11"/>
  <c r="V35" i="11"/>
  <c r="BT35" i="11"/>
  <c r="BS35" i="11"/>
  <c r="AH35" i="11"/>
  <c r="BC35" i="11"/>
  <c r="BP35" i="11"/>
  <c r="AC35" i="11"/>
  <c r="BB35" i="11"/>
  <c r="BD35" i="11"/>
  <c r="BJ35" i="11"/>
  <c r="BM35" i="11"/>
  <c r="AU35" i="11"/>
  <c r="AD35" i="11"/>
  <c r="K35" i="11"/>
  <c r="L35" i="11"/>
  <c r="Q35" i="11"/>
  <c r="N35" i="11"/>
  <c r="R35" i="11"/>
  <c r="BU35" i="11"/>
  <c r="BQ35" i="11"/>
  <c r="AN35" i="11"/>
  <c r="AT35" i="11"/>
  <c r="AS35" i="11"/>
  <c r="AF35" i="11"/>
  <c r="AP35" i="11"/>
  <c r="BK35" i="11"/>
  <c r="F35" i="11"/>
  <c r="M35" i="11"/>
  <c r="O35" i="11"/>
  <c r="AQ35" i="11"/>
  <c r="BF35" i="11"/>
  <c r="J35" i="11"/>
  <c r="W35" i="11"/>
  <c r="AV35" i="11"/>
  <c r="S35" i="11"/>
  <c r="B35" i="18" l="1"/>
  <c r="D35" i="18" s="1"/>
  <c r="B35" i="17"/>
  <c r="D35" i="17" s="1"/>
  <c r="B35" i="11"/>
  <c r="D35" i="11" s="1"/>
  <c r="BH35" i="19"/>
  <c r="BE29" i="20" s="1"/>
  <c r="BF48" i="7" s="1"/>
  <c r="AD35" i="19"/>
  <c r="AA29" i="20" s="1"/>
  <c r="AB48" i="7" s="1"/>
  <c r="AY35" i="19"/>
  <c r="AV29" i="20" s="1"/>
  <c r="AW48" i="7" s="1"/>
  <c r="BO35" i="19"/>
  <c r="BL29" i="20" s="1"/>
  <c r="BM48" i="7" s="1"/>
  <c r="AL35" i="19"/>
  <c r="AI29" i="20" s="1"/>
  <c r="AJ48" i="7" s="1"/>
  <c r="AV35" i="19"/>
  <c r="AS29" i="20" s="1"/>
  <c r="AT48" i="7" s="1"/>
  <c r="BM35" i="19"/>
  <c r="BJ29" i="20" s="1"/>
  <c r="BK48" i="7" s="1"/>
  <c r="AK35" i="19"/>
  <c r="AH29" i="20" s="1"/>
  <c r="AI48" i="7" s="1"/>
  <c r="BG35" i="19"/>
  <c r="BD29" i="20" s="1"/>
  <c r="BE48" i="7" s="1"/>
  <c r="BD35" i="19"/>
  <c r="BA29" i="20" s="1"/>
  <c r="BB48" i="7" s="1"/>
  <c r="BU35" i="19"/>
  <c r="BR29" i="20" s="1"/>
  <c r="BS48" i="7" s="1"/>
  <c r="AI35" i="19"/>
  <c r="AF29" i="20" s="1"/>
  <c r="AG48" i="7" s="1"/>
  <c r="Q35" i="19"/>
  <c r="N29" i="20" s="1"/>
  <c r="O48" i="7" s="1"/>
  <c r="F35" i="19"/>
  <c r="H35" i="19"/>
  <c r="E29" i="20" s="1"/>
  <c r="F48" i="7" s="1"/>
  <c r="V35" i="19"/>
  <c r="S29" i="20" s="1"/>
  <c r="T48" i="7" s="1"/>
  <c r="AB35" i="19"/>
  <c r="Y29" i="20" s="1"/>
  <c r="BP35" i="19"/>
  <c r="BM29" i="20" s="1"/>
  <c r="BN48" i="7" s="1"/>
  <c r="BF35" i="19"/>
  <c r="BC29" i="20" s="1"/>
  <c r="BD48" i="7" s="1"/>
  <c r="N35" i="19"/>
  <c r="K29" i="20" s="1"/>
  <c r="L48" i="7" s="1"/>
  <c r="AC35" i="19"/>
  <c r="Z29" i="20" s="1"/>
  <c r="AA48" i="7" s="1"/>
  <c r="AT35" i="19"/>
  <c r="AQ29" i="20" s="1"/>
  <c r="AR48" i="7" s="1"/>
  <c r="BS35" i="19"/>
  <c r="BP29" i="20" s="1"/>
  <c r="BQ48" i="7" s="1"/>
  <c r="AQ35" i="19"/>
  <c r="AN29" i="20" s="1"/>
  <c r="AO48" i="7" s="1"/>
  <c r="BR35" i="19"/>
  <c r="BO29" i="20" s="1"/>
  <c r="BP48" i="7" s="1"/>
  <c r="BL35" i="19"/>
  <c r="BI29" i="20" s="1"/>
  <c r="BJ48" i="7" s="1"/>
  <c r="AH35" i="19"/>
  <c r="AE29" i="20" s="1"/>
  <c r="AF48" i="7" s="1"/>
  <c r="BQ35" i="19"/>
  <c r="BN29" i="20" s="1"/>
  <c r="BO48" i="7" s="1"/>
  <c r="AJ35" i="19"/>
  <c r="AG29" i="20" s="1"/>
  <c r="AH48" i="7" s="1"/>
  <c r="BT35" i="19"/>
  <c r="BQ29" i="20" s="1"/>
  <c r="BR48" i="7" s="1"/>
  <c r="AP35" i="19"/>
  <c r="AM29" i="20" s="1"/>
  <c r="AN48" i="7" s="1"/>
  <c r="BC35" i="19"/>
  <c r="AZ29" i="20" s="1"/>
  <c r="BA48" i="7" s="1"/>
  <c r="O35" i="19"/>
  <c r="L29" i="20" s="1"/>
  <c r="M48" i="7" s="1"/>
  <c r="R35" i="19"/>
  <c r="O29" i="20" s="1"/>
  <c r="P48" i="7" s="1"/>
  <c r="L35" i="19"/>
  <c r="I29" i="20" s="1"/>
  <c r="J48" i="7" s="1"/>
  <c r="W35" i="19"/>
  <c r="T29" i="20" s="1"/>
  <c r="U48" i="7" s="1"/>
  <c r="AA35" i="19"/>
  <c r="X29" i="20" s="1"/>
  <c r="AX35" i="19"/>
  <c r="AU29" i="20" s="1"/>
  <c r="AV48" i="7" s="1"/>
  <c r="AZ35" i="19"/>
  <c r="AW29" i="20" s="1"/>
  <c r="AX48" i="7" s="1"/>
  <c r="P35" i="19"/>
  <c r="M29" i="20" s="1"/>
  <c r="N48" i="7" s="1"/>
  <c r="U35" i="19"/>
  <c r="R29" i="20" s="1"/>
  <c r="S48" i="7" s="1"/>
  <c r="AS35" i="19"/>
  <c r="AP29" i="20" s="1"/>
  <c r="AQ48" i="7" s="1"/>
  <c r="AG35" i="19"/>
  <c r="AD29" i="20" s="1"/>
  <c r="AE48" i="7" s="1"/>
  <c r="AO35" i="19"/>
  <c r="AL29" i="20" s="1"/>
  <c r="AM48" i="7" s="1"/>
  <c r="I35" i="19"/>
  <c r="F29" i="20" s="1"/>
  <c r="G48" i="7" s="1"/>
  <c r="AR35" i="19"/>
  <c r="AO29" i="20" s="1"/>
  <c r="AP48" i="7" s="1"/>
  <c r="BI35" i="19"/>
  <c r="BF29" i="20" s="1"/>
  <c r="BG48" i="7" s="1"/>
  <c r="AE35" i="19"/>
  <c r="AB29" i="20" s="1"/>
  <c r="AC48" i="7" s="1"/>
  <c r="BN35" i="19"/>
  <c r="BK29" i="20" s="1"/>
  <c r="BL48" i="7" s="1"/>
  <c r="BA35" i="19"/>
  <c r="AX29" i="20" s="1"/>
  <c r="AY48" i="7" s="1"/>
  <c r="AF35" i="19"/>
  <c r="AC29" i="20" s="1"/>
  <c r="AD48" i="7" s="1"/>
  <c r="AW35" i="19"/>
  <c r="AT29" i="20" s="1"/>
  <c r="AU48" i="7" s="1"/>
  <c r="AU35" i="19"/>
  <c r="AR29" i="20" s="1"/>
  <c r="AS48" i="7" s="1"/>
  <c r="BK35" i="19"/>
  <c r="BH29" i="20" s="1"/>
  <c r="BI48" i="7" s="1"/>
  <c r="AN35" i="19"/>
  <c r="AK29" i="20" s="1"/>
  <c r="AL48" i="7" s="1"/>
  <c r="BE35" i="19"/>
  <c r="BB29" i="20" s="1"/>
  <c r="BC48" i="7" s="1"/>
  <c r="BV35" i="19"/>
  <c r="BS29" i="20" s="1"/>
  <c r="BT48" i="7" s="1"/>
  <c r="Y35" i="19"/>
  <c r="V29" i="20" s="1"/>
  <c r="W48" i="7" s="1"/>
  <c r="G35" i="19"/>
  <c r="D29" i="20" s="1"/>
  <c r="E48" i="7" s="1"/>
  <c r="J35" i="19"/>
  <c r="G29" i="20" s="1"/>
  <c r="H48" i="7" s="1"/>
  <c r="T35" i="19"/>
  <c r="Q29" i="20" s="1"/>
  <c r="R48" i="7" s="1"/>
  <c r="S35" i="19"/>
  <c r="P29" i="20" s="1"/>
  <c r="Q48" i="7" s="1"/>
  <c r="M35" i="19"/>
  <c r="J29" i="20" s="1"/>
  <c r="K48" i="7" s="1"/>
  <c r="X35" i="19"/>
  <c r="U29" i="20" s="1"/>
  <c r="V48" i="7" s="1"/>
  <c r="K35" i="19"/>
  <c r="H29" i="20" s="1"/>
  <c r="I48" i="7" s="1"/>
  <c r="BJ35" i="19"/>
  <c r="BG29" i="20" s="1"/>
  <c r="BH48" i="7" s="1"/>
  <c r="AM35" i="19"/>
  <c r="AJ29" i="20" s="1"/>
  <c r="AK48" i="7" s="1"/>
  <c r="BB35" i="19"/>
  <c r="AY29" i="20" s="1"/>
  <c r="AZ48" i="7" s="1"/>
  <c r="BW35" i="19"/>
  <c r="BT29" i="20" s="1"/>
  <c r="BU48" i="7" s="1"/>
  <c r="Z35" i="19"/>
  <c r="W29" i="20" s="1"/>
  <c r="X48" i="7" s="1"/>
  <c r="C29" i="20" l="1"/>
  <c r="D48" i="7" s="1"/>
  <c r="B35" i="19"/>
  <c r="D35" i="19" s="1"/>
  <c r="B29" i="20" s="1"/>
  <c r="Y48" i="7"/>
  <c r="Z48" i="7"/>
  <c r="BW48" i="7"/>
  <c r="CA48" i="7" l="1"/>
  <c r="BZ48" i="7"/>
  <c r="C36" i="17" s="1"/>
  <c r="BX48" i="7"/>
  <c r="C48" i="7"/>
  <c r="I28" i="24" s="1"/>
  <c r="B28" i="24"/>
  <c r="B48" i="7"/>
  <c r="C36" i="11" l="1"/>
  <c r="C36" i="18"/>
  <c r="C36" i="19"/>
  <c r="R28" i="24"/>
  <c r="BB28" i="24"/>
  <c r="AV28" i="24"/>
  <c r="BC28" i="24"/>
  <c r="M28" i="24"/>
  <c r="AP28" i="24"/>
  <c r="AF28" i="24"/>
  <c r="AE28" i="24"/>
  <c r="F28" i="24"/>
  <c r="BH28" i="24"/>
  <c r="AL28" i="24"/>
  <c r="BI28" i="24"/>
  <c r="AG28" i="24"/>
  <c r="G28" i="24"/>
  <c r="BE28" i="24"/>
  <c r="BQ28" i="24"/>
  <c r="AB28" i="24"/>
  <c r="Q28" i="24"/>
  <c r="AU28" i="24"/>
  <c r="AC28" i="24"/>
  <c r="J28" i="24"/>
  <c r="D28" i="24"/>
  <c r="AH28" i="24"/>
  <c r="AT28" i="24"/>
  <c r="Z28" i="24"/>
  <c r="BF28" i="24"/>
  <c r="X28" i="24"/>
  <c r="AX28" i="24"/>
  <c r="BK28" i="24"/>
  <c r="AQ28" i="24"/>
  <c r="AS28" i="24"/>
  <c r="H28" i="24"/>
  <c r="K28" i="24"/>
  <c r="BD28" i="24"/>
  <c r="BS28" i="24"/>
  <c r="AA28" i="24"/>
  <c r="E28" i="24"/>
  <c r="U28" i="24"/>
  <c r="W28" i="24"/>
  <c r="BR28" i="24"/>
  <c r="AD28" i="24"/>
  <c r="AZ28" i="24"/>
  <c r="BA28" i="24"/>
  <c r="BT28" i="24"/>
  <c r="AJ28" i="24"/>
  <c r="BG28" i="24"/>
  <c r="AM28" i="24"/>
  <c r="AK28" i="24"/>
  <c r="T28" i="24"/>
  <c r="V28" i="24"/>
  <c r="N28" i="24"/>
  <c r="C28" i="24"/>
  <c r="D58" i="16" s="1"/>
  <c r="P28" i="24"/>
  <c r="AW28" i="24"/>
  <c r="BP28" i="24"/>
  <c r="BM28" i="24"/>
  <c r="BJ28" i="24"/>
  <c r="BL28" i="24"/>
  <c r="AN28" i="24"/>
  <c r="BN28" i="24"/>
  <c r="AR28" i="24"/>
  <c r="BO28" i="24"/>
  <c r="AY28" i="24"/>
  <c r="AI28" i="24"/>
  <c r="AO28" i="24"/>
  <c r="Y28" i="24"/>
  <c r="O28" i="24"/>
  <c r="L28" i="24"/>
  <c r="S28" i="24"/>
  <c r="B58" i="16"/>
  <c r="B58" i="15"/>
  <c r="B58" i="9"/>
  <c r="B58" i="14"/>
  <c r="R58" i="9" l="1"/>
  <c r="R58" i="14" s="1"/>
  <c r="R58" i="15" s="1"/>
  <c r="R58" i="16" s="1"/>
  <c r="P58" i="9"/>
  <c r="P58" i="14" s="1"/>
  <c r="P58" i="15" s="1"/>
  <c r="P58" i="16" s="1"/>
  <c r="M58" i="9"/>
  <c r="M58" i="14" s="1"/>
  <c r="M58" i="15" s="1"/>
  <c r="M58" i="16" s="1"/>
  <c r="O58" i="9"/>
  <c r="O58" i="14" s="1"/>
  <c r="O58" i="15" s="1"/>
  <c r="O58" i="16" s="1"/>
  <c r="Q58" i="9"/>
  <c r="Q58" i="14" s="1"/>
  <c r="Q58" i="15" s="1"/>
  <c r="Q58" i="16" s="1"/>
  <c r="D58" i="14"/>
  <c r="D58" i="15"/>
  <c r="BU28" i="24"/>
  <c r="BV28" i="24"/>
  <c r="D58" i="9" s="1"/>
  <c r="AD58" i="9"/>
  <c r="AD58" i="14" s="1"/>
  <c r="AD58" i="15" s="1"/>
  <c r="AD58" i="16" s="1"/>
  <c r="AG58" i="9"/>
  <c r="AG58" i="14" s="1"/>
  <c r="AG58" i="15" s="1"/>
  <c r="AG58" i="16" s="1"/>
  <c r="AQ58" i="9"/>
  <c r="AQ58" i="14" s="1"/>
  <c r="AQ58" i="15" s="1"/>
  <c r="AQ58" i="16" s="1"/>
  <c r="T58" i="9"/>
  <c r="T58" i="14" s="1"/>
  <c r="T58" i="15" s="1"/>
  <c r="T58" i="16" s="1"/>
  <c r="AL58" i="9"/>
  <c r="AL58" i="14" s="1"/>
  <c r="AL58" i="15" s="1"/>
  <c r="AL58" i="16" s="1"/>
  <c r="AC58" i="9"/>
  <c r="AC58" i="14" s="1"/>
  <c r="AC58" i="15" s="1"/>
  <c r="AC58" i="16" s="1"/>
  <c r="AE58" i="9"/>
  <c r="AE58" i="14" s="1"/>
  <c r="AE58" i="15" s="1"/>
  <c r="AE58" i="16" s="1"/>
  <c r="AK58" i="9"/>
  <c r="AK58" i="14" s="1"/>
  <c r="AK58" i="15" s="1"/>
  <c r="AK58" i="16" s="1"/>
  <c r="X58" i="9"/>
  <c r="X58" i="14" s="1"/>
  <c r="X58" i="15" s="1"/>
  <c r="X58" i="16" s="1"/>
  <c r="F58" i="9"/>
  <c r="F58" i="14" s="1"/>
  <c r="H58" i="9"/>
  <c r="H58" i="14" s="1"/>
  <c r="H58" i="15" s="1"/>
  <c r="H58" i="16" s="1"/>
  <c r="AN58" i="9"/>
  <c r="AN58" i="14" s="1"/>
  <c r="AN58" i="15" s="1"/>
  <c r="AN58" i="16" s="1"/>
  <c r="Z58" i="9"/>
  <c r="Z58" i="14" s="1"/>
  <c r="Z58" i="15" s="1"/>
  <c r="Z58" i="16" s="1"/>
  <c r="K58" i="9"/>
  <c r="K58" i="14" s="1"/>
  <c r="K58" i="15" s="1"/>
  <c r="K58" i="16" s="1"/>
  <c r="AA58" i="9"/>
  <c r="AA58" i="14" s="1"/>
  <c r="AA58" i="15" s="1"/>
  <c r="AA58" i="16" s="1"/>
  <c r="AP58" i="9"/>
  <c r="AP58" i="14" s="1"/>
  <c r="AP58" i="15" s="1"/>
  <c r="AP58" i="16" s="1"/>
  <c r="Y58" i="9"/>
  <c r="Y58" i="14" s="1"/>
  <c r="Y58" i="15" s="1"/>
  <c r="Y58" i="16" s="1"/>
  <c r="I58" i="9"/>
  <c r="I58" i="14" s="1"/>
  <c r="I58" i="15" s="1"/>
  <c r="I58" i="16" s="1"/>
  <c r="AH58" i="9"/>
  <c r="AH58" i="14" s="1"/>
  <c r="AH58" i="15" s="1"/>
  <c r="AH58" i="16" s="1"/>
  <c r="U58" i="9"/>
  <c r="U58" i="14" s="1"/>
  <c r="U58" i="15" s="1"/>
  <c r="U58" i="16" s="1"/>
  <c r="AJ58" i="9"/>
  <c r="AJ58" i="14" s="1"/>
  <c r="AJ58" i="15" s="1"/>
  <c r="AJ58" i="16" s="1"/>
  <c r="V58" i="9"/>
  <c r="V58" i="14" s="1"/>
  <c r="V58" i="15" s="1"/>
  <c r="V58" i="16" s="1"/>
  <c r="W58" i="9"/>
  <c r="W58" i="14" s="1"/>
  <c r="W58" i="15" s="1"/>
  <c r="W58" i="16" s="1"/>
  <c r="L58" i="9"/>
  <c r="L58" i="14" s="1"/>
  <c r="L58" i="15" s="1"/>
  <c r="L58" i="16" s="1"/>
  <c r="AR58" i="9"/>
  <c r="AR58" i="14" s="1"/>
  <c r="AR58" i="15" s="1"/>
  <c r="AR58" i="16" s="1"/>
  <c r="AI58" i="9"/>
  <c r="AI58" i="14" s="1"/>
  <c r="AI58" i="15" s="1"/>
  <c r="AI58" i="16" s="1"/>
  <c r="AO58" i="9"/>
  <c r="AO58" i="14" s="1"/>
  <c r="AO58" i="15" s="1"/>
  <c r="AO58" i="16" s="1"/>
  <c r="G58" i="9"/>
  <c r="G58" i="14" s="1"/>
  <c r="G58" i="15" s="1"/>
  <c r="G58" i="16" s="1"/>
  <c r="AB58" i="9"/>
  <c r="AB58" i="14" s="1"/>
  <c r="AB58" i="15" s="1"/>
  <c r="AB58" i="16" s="1"/>
  <c r="BB36" i="17" l="1"/>
  <c r="AV36" i="17"/>
  <c r="BF36" i="17"/>
  <c r="BE36" i="17"/>
  <c r="BO36" i="17"/>
  <c r="AX36" i="17"/>
  <c r="BH36" i="17"/>
  <c r="AK36" i="17"/>
  <c r="AN36" i="17"/>
  <c r="AU36" i="17"/>
  <c r="AE36" i="17"/>
  <c r="AF36" i="17"/>
  <c r="X36" i="17"/>
  <c r="I36" i="17"/>
  <c r="W36" i="17"/>
  <c r="F36" i="17"/>
  <c r="L36" i="17"/>
  <c r="BR36" i="17"/>
  <c r="BV36" i="17"/>
  <c r="BU36" i="17"/>
  <c r="BT36" i="17"/>
  <c r="AZ36" i="17"/>
  <c r="AA36" i="17"/>
  <c r="AS36" i="17"/>
  <c r="Z36" i="17"/>
  <c r="R36" i="17"/>
  <c r="BD36" i="17"/>
  <c r="BN36" i="17"/>
  <c r="AM36" i="17"/>
  <c r="AR36" i="17"/>
  <c r="N36" i="17"/>
  <c r="J36" i="17"/>
  <c r="AW36" i="17"/>
  <c r="BG36" i="17"/>
  <c r="BA36" i="17"/>
  <c r="BK36" i="17"/>
  <c r="BJ36" i="17"/>
  <c r="BP36" i="17"/>
  <c r="BC36" i="17"/>
  <c r="AP36" i="17"/>
  <c r="AI36" i="17"/>
  <c r="AD36" i="17"/>
  <c r="AB36" i="17"/>
  <c r="AL36" i="17"/>
  <c r="AC36" i="17"/>
  <c r="U36" i="17"/>
  <c r="G36" i="17"/>
  <c r="P36" i="17"/>
  <c r="M36" i="17"/>
  <c r="T36" i="17"/>
  <c r="BM36" i="17"/>
  <c r="BW36" i="17"/>
  <c r="BQ36" i="17"/>
  <c r="BL36" i="17"/>
  <c r="AY36" i="17"/>
  <c r="BI36" i="17"/>
  <c r="BS36" i="17"/>
  <c r="AO36" i="17"/>
  <c r="AQ36" i="17"/>
  <c r="AT36" i="17"/>
  <c r="AH36" i="17"/>
  <c r="AJ36" i="17"/>
  <c r="O36" i="17"/>
  <c r="S36" i="17"/>
  <c r="V36" i="17"/>
  <c r="Y36" i="17"/>
  <c r="Q36" i="17"/>
  <c r="H36" i="17"/>
  <c r="AG36" i="17"/>
  <c r="K36" i="17"/>
  <c r="F58" i="15"/>
  <c r="BU36" i="11"/>
  <c r="BQ36" i="11"/>
  <c r="BG36" i="11"/>
  <c r="AK36" i="11"/>
  <c r="AP36" i="11"/>
  <c r="AJ36" i="11"/>
  <c r="BE36" i="11"/>
  <c r="AI36" i="11"/>
  <c r="BD36" i="11"/>
  <c r="BJ36" i="11"/>
  <c r="AB36" i="11"/>
  <c r="AW36" i="11"/>
  <c r="H36" i="11"/>
  <c r="G36" i="11"/>
  <c r="Z36" i="11"/>
  <c r="U36" i="11"/>
  <c r="S36" i="11"/>
  <c r="X36" i="11"/>
  <c r="BV36" i="11"/>
  <c r="AF36" i="11"/>
  <c r="BA36" i="11"/>
  <c r="AZ36" i="11"/>
  <c r="AY36" i="11"/>
  <c r="AL36" i="11"/>
  <c r="I36" i="11"/>
  <c r="L36" i="11"/>
  <c r="BT36" i="11"/>
  <c r="AE36" i="11"/>
  <c r="AT36" i="11"/>
  <c r="AC36" i="11"/>
  <c r="BM36" i="11"/>
  <c r="Y36" i="11"/>
  <c r="BW36" i="11"/>
  <c r="AA36" i="11"/>
  <c r="AV36" i="11"/>
  <c r="AD36" i="11"/>
  <c r="AU36" i="11"/>
  <c r="BP36" i="11"/>
  <c r="BN36" i="11"/>
  <c r="BO36" i="11"/>
  <c r="AS36" i="11"/>
  <c r="AM36" i="11"/>
  <c r="BH36" i="11"/>
  <c r="AH36" i="11"/>
  <c r="F36" i="11"/>
  <c r="M36" i="11"/>
  <c r="Q36" i="11"/>
  <c r="V36" i="11"/>
  <c r="W36" i="11"/>
  <c r="BS36" i="11"/>
  <c r="BR36" i="11"/>
  <c r="AQ36" i="11"/>
  <c r="BL36" i="11"/>
  <c r="AX36" i="11"/>
  <c r="BK36" i="11"/>
  <c r="AO36" i="11"/>
  <c r="BF36" i="11"/>
  <c r="AN36" i="11"/>
  <c r="BI36" i="11"/>
  <c r="BC36" i="11"/>
  <c r="AG36" i="11"/>
  <c r="BB36" i="11"/>
  <c r="J36" i="11"/>
  <c r="R36" i="11"/>
  <c r="O36" i="11"/>
  <c r="N36" i="11"/>
  <c r="T36" i="11"/>
  <c r="AR36" i="11"/>
  <c r="K36" i="11"/>
  <c r="P36" i="11"/>
  <c r="B36" i="17" l="1"/>
  <c r="D36" i="17" s="1"/>
  <c r="B36" i="11"/>
  <c r="D36" i="11" s="1"/>
  <c r="BJ36" i="18"/>
  <c r="BW36" i="18"/>
  <c r="AV36" i="18"/>
  <c r="BN36" i="18"/>
  <c r="AB36" i="18"/>
  <c r="BD36" i="18"/>
  <c r="BM36" i="18"/>
  <c r="AI36" i="18"/>
  <c r="AO36" i="18"/>
  <c r="BE36" i="18"/>
  <c r="AM36" i="18"/>
  <c r="AZ36" i="18"/>
  <c r="M36" i="18"/>
  <c r="R36" i="18"/>
  <c r="Q36" i="18"/>
  <c r="O36" i="18"/>
  <c r="L36" i="18"/>
  <c r="AA36" i="18"/>
  <c r="AK36" i="18"/>
  <c r="AE36" i="18"/>
  <c r="AR36" i="18"/>
  <c r="AL36" i="18"/>
  <c r="AY36" i="18"/>
  <c r="AP36" i="18"/>
  <c r="AS36" i="18"/>
  <c r="G36" i="18"/>
  <c r="T36" i="18"/>
  <c r="P36" i="18"/>
  <c r="S36" i="18"/>
  <c r="AN36" i="18"/>
  <c r="BU36" i="18"/>
  <c r="AC36" i="18"/>
  <c r="BC36" i="18"/>
  <c r="F36" i="18"/>
  <c r="H36" i="18"/>
  <c r="N36" i="18"/>
  <c r="K36" i="18"/>
  <c r="AD36" i="18"/>
  <c r="AQ36" i="18"/>
  <c r="BH36" i="18"/>
  <c r="AH36" i="18"/>
  <c r="AU36" i="18"/>
  <c r="BP36" i="18"/>
  <c r="AW36" i="18"/>
  <c r="BB36" i="18"/>
  <c r="BO36" i="18"/>
  <c r="BQ36" i="18"/>
  <c r="BF36" i="18"/>
  <c r="BS36" i="18"/>
  <c r="AG36" i="18"/>
  <c r="Z36" i="18"/>
  <c r="AT36" i="18"/>
  <c r="BG36" i="18"/>
  <c r="BA36" i="18"/>
  <c r="AX36" i="18"/>
  <c r="BK36" i="18"/>
  <c r="BI36" i="18"/>
  <c r="BT36" i="18"/>
  <c r="BR36" i="18"/>
  <c r="AF36" i="18"/>
  <c r="BL36" i="18"/>
  <c r="BV36" i="18"/>
  <c r="AJ36" i="18"/>
  <c r="X36" i="18"/>
  <c r="W36" i="18"/>
  <c r="U36" i="18"/>
  <c r="V36" i="18"/>
  <c r="I36" i="18"/>
  <c r="Y36" i="18"/>
  <c r="J36" i="18"/>
  <c r="F58" i="16"/>
  <c r="B36" i="18" l="1"/>
  <c r="D36" i="18" s="1"/>
  <c r="AQ36" i="19"/>
  <c r="AN30" i="20" s="1"/>
  <c r="AO49" i="7" s="1"/>
  <c r="BD36" i="19"/>
  <c r="BA30" i="20" s="1"/>
  <c r="BB49" i="7" s="1"/>
  <c r="BU36" i="19"/>
  <c r="BR30" i="20" s="1"/>
  <c r="BS49" i="7" s="1"/>
  <c r="BR36" i="19"/>
  <c r="BO30" i="20" s="1"/>
  <c r="BP49" i="7" s="1"/>
  <c r="BK36" i="19"/>
  <c r="BH30" i="20" s="1"/>
  <c r="BI49" i="7" s="1"/>
  <c r="AC36" i="19"/>
  <c r="Z30" i="20" s="1"/>
  <c r="AA49" i="7" s="1"/>
  <c r="AX36" i="19"/>
  <c r="AU30" i="20" s="1"/>
  <c r="AV49" i="7" s="1"/>
  <c r="BO36" i="19"/>
  <c r="BL30" i="20" s="1"/>
  <c r="BM49" i="7" s="1"/>
  <c r="AG36" i="19"/>
  <c r="AD30" i="20" s="1"/>
  <c r="AE49" i="7" s="1"/>
  <c r="AM36" i="19"/>
  <c r="AJ30" i="20" s="1"/>
  <c r="AK49" i="7" s="1"/>
  <c r="AZ36" i="19"/>
  <c r="AW30" i="20" s="1"/>
  <c r="AX49" i="7" s="1"/>
  <c r="BQ36" i="19"/>
  <c r="BN30" i="20" s="1"/>
  <c r="BO49" i="7" s="1"/>
  <c r="F36" i="19"/>
  <c r="S36" i="19"/>
  <c r="P30" i="20" s="1"/>
  <c r="Q49" i="7" s="1"/>
  <c r="V36" i="19"/>
  <c r="S30" i="20" s="1"/>
  <c r="T49" i="7" s="1"/>
  <c r="N36" i="19"/>
  <c r="K30" i="20" s="1"/>
  <c r="L49" i="7" s="1"/>
  <c r="T36" i="19"/>
  <c r="Q30" i="20" s="1"/>
  <c r="R49" i="7" s="1"/>
  <c r="AB36" i="19"/>
  <c r="Y30" i="20" s="1"/>
  <c r="AT36" i="19"/>
  <c r="AQ30" i="20" s="1"/>
  <c r="AR49" i="7" s="1"/>
  <c r="AW36" i="19"/>
  <c r="AT30" i="20" s="1"/>
  <c r="AU49" i="7" s="1"/>
  <c r="BP36" i="19"/>
  <c r="BM30" i="20" s="1"/>
  <c r="BN49" i="7" s="1"/>
  <c r="X36" i="19"/>
  <c r="U30" i="20" s="1"/>
  <c r="V49" i="7" s="1"/>
  <c r="J36" i="19"/>
  <c r="G30" i="20" s="1"/>
  <c r="H49" i="7" s="1"/>
  <c r="G36" i="19"/>
  <c r="D30" i="20" s="1"/>
  <c r="E49" i="7" s="1"/>
  <c r="Y36" i="19"/>
  <c r="V30" i="20" s="1"/>
  <c r="W49" i="7" s="1"/>
  <c r="U36" i="19"/>
  <c r="R30" i="20" s="1"/>
  <c r="S49" i="7" s="1"/>
  <c r="BG36" i="19"/>
  <c r="BD30" i="20" s="1"/>
  <c r="BE49" i="7" s="1"/>
  <c r="BT36" i="19"/>
  <c r="BQ30" i="20" s="1"/>
  <c r="BR49" i="7" s="1"/>
  <c r="AH36" i="19"/>
  <c r="AE30" i="20" s="1"/>
  <c r="AF49" i="7" s="1"/>
  <c r="BN36" i="19"/>
  <c r="BK30" i="20" s="1"/>
  <c r="BL49" i="7" s="1"/>
  <c r="AS36" i="19"/>
  <c r="AP30" i="20" s="1"/>
  <c r="AQ49" i="7" s="1"/>
  <c r="AF36" i="19"/>
  <c r="AC30" i="20" s="1"/>
  <c r="AD49" i="7" s="1"/>
  <c r="BC36" i="19"/>
  <c r="AZ30" i="20" s="1"/>
  <c r="BA49" i="7" s="1"/>
  <c r="BJ36" i="19"/>
  <c r="BG30" i="20" s="1"/>
  <c r="BH49" i="7" s="1"/>
  <c r="I36" i="19"/>
  <c r="F30" i="20" s="1"/>
  <c r="G49" i="7" s="1"/>
  <c r="W36" i="19"/>
  <c r="T30" i="20" s="1"/>
  <c r="U49" i="7" s="1"/>
  <c r="M36" i="19"/>
  <c r="J30" i="20" s="1"/>
  <c r="K49" i="7" s="1"/>
  <c r="H36" i="19"/>
  <c r="E30" i="20" s="1"/>
  <c r="F49" i="7" s="1"/>
  <c r="BW36" i="19"/>
  <c r="BT30" i="20" s="1"/>
  <c r="BU49" i="7" s="1"/>
  <c r="AO36" i="19"/>
  <c r="AL30" i="20" s="1"/>
  <c r="AM49" i="7" s="1"/>
  <c r="BB36" i="19"/>
  <c r="AY30" i="20" s="1"/>
  <c r="AZ49" i="7" s="1"/>
  <c r="AE36" i="19"/>
  <c r="AB30" i="20" s="1"/>
  <c r="AC49" i="7" s="1"/>
  <c r="AR36" i="19"/>
  <c r="AO30" i="20" s="1"/>
  <c r="AP49" i="7" s="1"/>
  <c r="BI36" i="19"/>
  <c r="BF30" i="20" s="1"/>
  <c r="BG49" i="7" s="1"/>
  <c r="AI36" i="19"/>
  <c r="AF30" i="20" s="1"/>
  <c r="AG49" i="7" s="1"/>
  <c r="AV36" i="19"/>
  <c r="AS30" i="20" s="1"/>
  <c r="AT49" i="7" s="1"/>
  <c r="BM36" i="19"/>
  <c r="BJ30" i="20" s="1"/>
  <c r="BK49" i="7" s="1"/>
  <c r="BS36" i="19"/>
  <c r="BP30" i="20" s="1"/>
  <c r="BQ49" i="7" s="1"/>
  <c r="AK36" i="19"/>
  <c r="AH30" i="20" s="1"/>
  <c r="AI49" i="7" s="1"/>
  <c r="AL36" i="19"/>
  <c r="AI30" i="20" s="1"/>
  <c r="AJ49" i="7" s="1"/>
  <c r="Z36" i="19"/>
  <c r="W30" i="20" s="1"/>
  <c r="X49" i="7" s="1"/>
  <c r="R36" i="19"/>
  <c r="O30" i="20" s="1"/>
  <c r="P49" i="7" s="1"/>
  <c r="L36" i="19"/>
  <c r="I30" i="20" s="1"/>
  <c r="J49" i="7" s="1"/>
  <c r="O36" i="19"/>
  <c r="L30" i="20" s="1"/>
  <c r="M49" i="7" s="1"/>
  <c r="Q36" i="19"/>
  <c r="N30" i="20" s="1"/>
  <c r="O49" i="7" s="1"/>
  <c r="P36" i="19"/>
  <c r="M30" i="20" s="1"/>
  <c r="N49" i="7" s="1"/>
  <c r="AA36" i="19"/>
  <c r="X30" i="20" s="1"/>
  <c r="AN36" i="19"/>
  <c r="AK30" i="20" s="1"/>
  <c r="AL49" i="7" s="1"/>
  <c r="BE36" i="19"/>
  <c r="BB30" i="20" s="1"/>
  <c r="BC49" i="7" s="1"/>
  <c r="AP36" i="19"/>
  <c r="AM30" i="20" s="1"/>
  <c r="AN49" i="7" s="1"/>
  <c r="AU36" i="19"/>
  <c r="AR30" i="20" s="1"/>
  <c r="AS49" i="7" s="1"/>
  <c r="BH36" i="19"/>
  <c r="BE30" i="20" s="1"/>
  <c r="BF49" i="7" s="1"/>
  <c r="AD36" i="19"/>
  <c r="AA30" i="20" s="1"/>
  <c r="AB49" i="7" s="1"/>
  <c r="AY36" i="19"/>
  <c r="AV30" i="20" s="1"/>
  <c r="AW49" i="7" s="1"/>
  <c r="BL36" i="19"/>
  <c r="BI30" i="20" s="1"/>
  <c r="BJ49" i="7" s="1"/>
  <c r="BF36" i="19"/>
  <c r="BC30" i="20" s="1"/>
  <c r="BD49" i="7" s="1"/>
  <c r="AJ36" i="19"/>
  <c r="AG30" i="20" s="1"/>
  <c r="AH49" i="7" s="1"/>
  <c r="BA36" i="19"/>
  <c r="AX30" i="20" s="1"/>
  <c r="AY49" i="7" s="1"/>
  <c r="BV36" i="19"/>
  <c r="BS30" i="20" s="1"/>
  <c r="BT49" i="7" s="1"/>
  <c r="K36" i="19"/>
  <c r="H30" i="20" s="1"/>
  <c r="I49" i="7" s="1"/>
  <c r="B36" i="19" l="1"/>
  <c r="D36" i="19" s="1"/>
  <c r="B30" i="20" s="1"/>
  <c r="Z49" i="7"/>
  <c r="BW49" i="7"/>
  <c r="Y49" i="7"/>
  <c r="C30" i="20"/>
  <c r="D49" i="7" s="1"/>
  <c r="BZ49" i="7" l="1"/>
  <c r="C49" i="7"/>
  <c r="C29" i="24" s="1"/>
  <c r="B29" i="24"/>
  <c r="B49" i="7"/>
  <c r="BX49" i="7"/>
  <c r="CA49" i="7"/>
  <c r="Y29" i="24" l="1"/>
  <c r="BV29" i="24" s="1"/>
  <c r="D59" i="9" s="1"/>
  <c r="AC29" i="24"/>
  <c r="AG29" i="24"/>
  <c r="AK29" i="24"/>
  <c r="AB29" i="24"/>
  <c r="AH29" i="24"/>
  <c r="AM29" i="24"/>
  <c r="AQ29" i="24"/>
  <c r="AU29" i="24"/>
  <c r="AY29" i="24"/>
  <c r="BC29" i="24"/>
  <c r="BG29" i="24"/>
  <c r="BK29" i="24"/>
  <c r="BO29" i="24"/>
  <c r="BS29" i="24"/>
  <c r="Z29" i="24"/>
  <c r="AE29" i="24"/>
  <c r="AJ29" i="24"/>
  <c r="AO29" i="24"/>
  <c r="AS29" i="24"/>
  <c r="AW29" i="24"/>
  <c r="BA29" i="24"/>
  <c r="BE29" i="24"/>
  <c r="BI29" i="24"/>
  <c r="BM29" i="24"/>
  <c r="BQ29" i="24"/>
  <c r="X29" i="24"/>
  <c r="AI29" i="24"/>
  <c r="AR29" i="24"/>
  <c r="AZ29" i="24"/>
  <c r="BH29" i="24"/>
  <c r="BP29" i="24"/>
  <c r="AA29" i="24"/>
  <c r="AL29" i="24"/>
  <c r="AT29" i="24"/>
  <c r="BB29" i="24"/>
  <c r="BJ29" i="24"/>
  <c r="BR29" i="24"/>
  <c r="AD29" i="24"/>
  <c r="AN29" i="24"/>
  <c r="AV29" i="24"/>
  <c r="BD29" i="24"/>
  <c r="BL29" i="24"/>
  <c r="BT29" i="24"/>
  <c r="AF29" i="24"/>
  <c r="BN29" i="24"/>
  <c r="AP29" i="24"/>
  <c r="AX29" i="24"/>
  <c r="BF29" i="24"/>
  <c r="M29" i="24"/>
  <c r="K29" i="24"/>
  <c r="G29" i="24"/>
  <c r="R29" i="24"/>
  <c r="I29" i="24"/>
  <c r="W29" i="24"/>
  <c r="V29" i="24"/>
  <c r="H29" i="24"/>
  <c r="O29" i="24"/>
  <c r="N29" i="24"/>
  <c r="S29" i="24"/>
  <c r="U29" i="24"/>
  <c r="J29" i="24"/>
  <c r="P29" i="24"/>
  <c r="T29" i="24"/>
  <c r="L29" i="24"/>
  <c r="Q29" i="24"/>
  <c r="D29" i="24"/>
  <c r="F29" i="24"/>
  <c r="E29" i="24"/>
  <c r="C37" i="17"/>
  <c r="C37" i="11"/>
  <c r="C37" i="19"/>
  <c r="C37" i="18"/>
  <c r="D59" i="15"/>
  <c r="D59" i="14"/>
  <c r="D59" i="16"/>
  <c r="B59" i="9"/>
  <c r="B59" i="16"/>
  <c r="B59" i="14"/>
  <c r="B59" i="15"/>
  <c r="R59" i="9" l="1"/>
  <c r="R59" i="14" s="1"/>
  <c r="R59" i="15" s="1"/>
  <c r="R59" i="16" s="1"/>
  <c r="P59" i="9"/>
  <c r="P59" i="14" s="1"/>
  <c r="P59" i="15" s="1"/>
  <c r="P59" i="16" s="1"/>
  <c r="Q59" i="9"/>
  <c r="Q59" i="14" s="1"/>
  <c r="Q59" i="15" s="1"/>
  <c r="Q59" i="16" s="1"/>
  <c r="O59" i="9"/>
  <c r="O59" i="14" s="1"/>
  <c r="O59" i="15" s="1"/>
  <c r="O59" i="16" s="1"/>
  <c r="M59" i="9"/>
  <c r="M59" i="14" s="1"/>
  <c r="M59" i="15" s="1"/>
  <c r="M59" i="16" s="1"/>
  <c r="BU29" i="24"/>
  <c r="AH59" i="9"/>
  <c r="AH59" i="14" s="1"/>
  <c r="AH59" i="15" s="1"/>
  <c r="AH59" i="16" s="1"/>
  <c r="I59" i="9"/>
  <c r="I59" i="14" s="1"/>
  <c r="I59" i="15" s="1"/>
  <c r="I59" i="16" s="1"/>
  <c r="K59" i="9"/>
  <c r="K59" i="14" s="1"/>
  <c r="K59" i="15" s="1"/>
  <c r="K59" i="16" s="1"/>
  <c r="X59" i="9"/>
  <c r="X59" i="14" s="1"/>
  <c r="X59" i="15" s="1"/>
  <c r="X59" i="16" s="1"/>
  <c r="AR59" i="9"/>
  <c r="AR59" i="14" s="1"/>
  <c r="AR59" i="15" s="1"/>
  <c r="AR59" i="16" s="1"/>
  <c r="AE59" i="9"/>
  <c r="AE59" i="14" s="1"/>
  <c r="AE59" i="15" s="1"/>
  <c r="AE59" i="16" s="1"/>
  <c r="AA59" i="9"/>
  <c r="AA59" i="14" s="1"/>
  <c r="AA59" i="15" s="1"/>
  <c r="AA59" i="16" s="1"/>
  <c r="F59" i="9"/>
  <c r="V59" i="9"/>
  <c r="V59" i="14" s="1"/>
  <c r="V59" i="15" s="1"/>
  <c r="V59" i="16" s="1"/>
  <c r="T59" i="9"/>
  <c r="T59" i="14" s="1"/>
  <c r="T59" i="15" s="1"/>
  <c r="T59" i="16" s="1"/>
  <c r="AK59" i="9"/>
  <c r="AK59" i="14" s="1"/>
  <c r="AK59" i="15" s="1"/>
  <c r="AK59" i="16" s="1"/>
  <c r="AI59" i="9"/>
  <c r="AI59" i="14" s="1"/>
  <c r="AI59" i="15" s="1"/>
  <c r="AI59" i="16" s="1"/>
  <c r="Y59" i="9"/>
  <c r="Y59" i="14" s="1"/>
  <c r="Y59" i="15" s="1"/>
  <c r="Y59" i="16" s="1"/>
  <c r="U59" i="9"/>
  <c r="U59" i="14" s="1"/>
  <c r="U59" i="15" s="1"/>
  <c r="U59" i="16" s="1"/>
  <c r="W59" i="9"/>
  <c r="W59" i="14" s="1"/>
  <c r="W59" i="15" s="1"/>
  <c r="W59" i="16" s="1"/>
  <c r="AP59" i="9"/>
  <c r="AP59" i="14" s="1"/>
  <c r="AP59" i="15" s="1"/>
  <c r="AP59" i="16" s="1"/>
  <c r="AL59" i="9"/>
  <c r="AL59" i="14" s="1"/>
  <c r="AL59" i="15" s="1"/>
  <c r="AL59" i="16" s="1"/>
  <c r="AC59" i="9"/>
  <c r="AC59" i="14" s="1"/>
  <c r="AC59" i="15" s="1"/>
  <c r="AC59" i="16" s="1"/>
  <c r="AD59" i="9"/>
  <c r="AD59" i="14" s="1"/>
  <c r="AD59" i="15" s="1"/>
  <c r="AD59" i="16" s="1"/>
  <c r="L59" i="9"/>
  <c r="L59" i="14" s="1"/>
  <c r="L59" i="15" s="1"/>
  <c r="L59" i="16" s="1"/>
  <c r="AN59" i="9"/>
  <c r="AN59" i="14" s="1"/>
  <c r="AN59" i="15" s="1"/>
  <c r="AN59" i="16" s="1"/>
  <c r="AJ59" i="9"/>
  <c r="AJ59" i="14" s="1"/>
  <c r="AJ59" i="15" s="1"/>
  <c r="AJ59" i="16" s="1"/>
  <c r="AO59" i="9"/>
  <c r="AO59" i="14" s="1"/>
  <c r="AO59" i="15" s="1"/>
  <c r="AO59" i="16" s="1"/>
  <c r="H59" i="9"/>
  <c r="H59" i="14" s="1"/>
  <c r="H59" i="15" s="1"/>
  <c r="H59" i="16" s="1"/>
  <c r="G59" i="9"/>
  <c r="G59" i="14" s="1"/>
  <c r="G59" i="15" s="1"/>
  <c r="G59" i="16" s="1"/>
  <c r="AB59" i="9"/>
  <c r="AB59" i="14" s="1"/>
  <c r="AB59" i="15" s="1"/>
  <c r="AB59" i="16" s="1"/>
  <c r="Z59" i="9"/>
  <c r="Z59" i="14" s="1"/>
  <c r="Z59" i="15" s="1"/>
  <c r="Z59" i="16" s="1"/>
  <c r="AG59" i="9"/>
  <c r="AG59" i="14" s="1"/>
  <c r="AG59" i="15" s="1"/>
  <c r="AG59" i="16" s="1"/>
  <c r="AQ59" i="9"/>
  <c r="AQ59" i="14" s="1"/>
  <c r="AQ59" i="15" s="1"/>
  <c r="AQ59" i="16" s="1"/>
  <c r="BQ37" i="11" l="1"/>
  <c r="BS37" i="11"/>
  <c r="BI37" i="11"/>
  <c r="AQ37" i="11"/>
  <c r="AF37" i="11"/>
  <c r="AP37" i="11"/>
  <c r="BK37" i="11"/>
  <c r="AK37" i="11"/>
  <c r="BJ37" i="11"/>
  <c r="AN37" i="11"/>
  <c r="AH37" i="11"/>
  <c r="BC37" i="11"/>
  <c r="F37" i="11"/>
  <c r="H37" i="11"/>
  <c r="N37" i="11"/>
  <c r="V37" i="11"/>
  <c r="S37" i="11"/>
  <c r="L37" i="11"/>
  <c r="U37" i="11"/>
  <c r="Q37" i="11"/>
  <c r="M37" i="11"/>
  <c r="BW37" i="11"/>
  <c r="AL37" i="11"/>
  <c r="BG37" i="11"/>
  <c r="AG37" i="11"/>
  <c r="BF37" i="11"/>
  <c r="BP37" i="11"/>
  <c r="BA37" i="11"/>
  <c r="AI37" i="11"/>
  <c r="BH37" i="11"/>
  <c r="AX37" i="11"/>
  <c r="AJ37" i="11"/>
  <c r="J37" i="11"/>
  <c r="I37" i="11"/>
  <c r="X37" i="11"/>
  <c r="Z37" i="11"/>
  <c r="O37" i="11"/>
  <c r="BT37" i="11"/>
  <c r="BR37" i="11"/>
  <c r="AC37" i="11"/>
  <c r="BB37" i="11"/>
  <c r="AZ37" i="11"/>
  <c r="AW37" i="11"/>
  <c r="AE37" i="11"/>
  <c r="AR37" i="11"/>
  <c r="AD37" i="11"/>
  <c r="AY37" i="11"/>
  <c r="AO37" i="11"/>
  <c r="BN37" i="11"/>
  <c r="BD37" i="11"/>
  <c r="G37" i="11"/>
  <c r="T37" i="11"/>
  <c r="BV37" i="11"/>
  <c r="BU37" i="11"/>
  <c r="AS37" i="11"/>
  <c r="AA37" i="11"/>
  <c r="AB37" i="11"/>
  <c r="BM37" i="11"/>
  <c r="AU37" i="11"/>
  <c r="AV37" i="11"/>
  <c r="AT37" i="11"/>
  <c r="BO37" i="11"/>
  <c r="BE37" i="11"/>
  <c r="AM37" i="11"/>
  <c r="BL37" i="11"/>
  <c r="K37" i="11"/>
  <c r="Y37" i="11"/>
  <c r="W37" i="11"/>
  <c r="P37" i="11"/>
  <c r="R37" i="11"/>
  <c r="F59" i="14"/>
  <c r="B37" i="11" l="1"/>
  <c r="D37" i="11" s="1"/>
  <c r="BI37" i="17"/>
  <c r="AW37" i="17"/>
  <c r="AV37" i="17"/>
  <c r="AG37" i="17"/>
  <c r="X37" i="17"/>
  <c r="AT37" i="17"/>
  <c r="BG37" i="17"/>
  <c r="AL37" i="17"/>
  <c r="Z37" i="17"/>
  <c r="BC37" i="17"/>
  <c r="AY37" i="17"/>
  <c r="AC37" i="17"/>
  <c r="K37" i="17"/>
  <c r="T37" i="17"/>
  <c r="BK37" i="17"/>
  <c r="BV37" i="17"/>
  <c r="AR37" i="17"/>
  <c r="R37" i="17"/>
  <c r="I37" i="17"/>
  <c r="AH37" i="17"/>
  <c r="BU37" i="17"/>
  <c r="BD37" i="17"/>
  <c r="S37" i="17"/>
  <c r="AF37" i="17"/>
  <c r="AI37" i="17"/>
  <c r="AZ37" i="17"/>
  <c r="AX37" i="17"/>
  <c r="J37" i="17"/>
  <c r="AN37" i="17"/>
  <c r="BO37" i="17"/>
  <c r="BP37" i="17"/>
  <c r="AA37" i="17"/>
  <c r="BB37" i="17"/>
  <c r="Q37" i="17"/>
  <c r="BA37" i="17"/>
  <c r="G37" i="17"/>
  <c r="BJ37" i="17"/>
  <c r="AM37" i="17"/>
  <c r="W37" i="17"/>
  <c r="H37" i="17"/>
  <c r="AQ37" i="17"/>
  <c r="BF37" i="17"/>
  <c r="BT37" i="17"/>
  <c r="U37" i="17"/>
  <c r="AO37" i="17"/>
  <c r="P37" i="17"/>
  <c r="AS37" i="17"/>
  <c r="BS37" i="17"/>
  <c r="AJ37" i="17"/>
  <c r="O37" i="17"/>
  <c r="BW37" i="17"/>
  <c r="Y37" i="17"/>
  <c r="F37" i="17"/>
  <c r="AD37" i="17"/>
  <c r="BH37" i="17"/>
  <c r="BN37" i="17"/>
  <c r="BE37" i="17"/>
  <c r="AK37" i="17"/>
  <c r="V37" i="17"/>
  <c r="AB37" i="17"/>
  <c r="AP37" i="17"/>
  <c r="BR37" i="17"/>
  <c r="N37" i="17"/>
  <c r="L37" i="17"/>
  <c r="AU37" i="17"/>
  <c r="BQ37" i="17"/>
  <c r="BL37" i="17"/>
  <c r="M37" i="17"/>
  <c r="AE37" i="17"/>
  <c r="BM37" i="17"/>
  <c r="F59" i="15"/>
  <c r="B37" i="17" l="1"/>
  <c r="D37" i="17" s="1"/>
  <c r="AC37" i="18"/>
  <c r="AT37" i="18"/>
  <c r="AJ37" i="18"/>
  <c r="AV37" i="18"/>
  <c r="BT37" i="18"/>
  <c r="AH37" i="18"/>
  <c r="BO37" i="18"/>
  <c r="BL37" i="18"/>
  <c r="AY37" i="18"/>
  <c r="BQ37" i="18"/>
  <c r="AQ37" i="18"/>
  <c r="BS37" i="18"/>
  <c r="BD37" i="18"/>
  <c r="X37" i="18"/>
  <c r="L37" i="18"/>
  <c r="AS37" i="18"/>
  <c r="BJ37" i="18"/>
  <c r="BP37" i="18"/>
  <c r="BU37" i="18"/>
  <c r="AG37" i="18"/>
  <c r="AX37" i="18"/>
  <c r="AR37" i="18"/>
  <c r="AN37" i="18"/>
  <c r="AU37" i="18"/>
  <c r="AL37" i="18"/>
  <c r="BW37" i="18"/>
  <c r="BE37" i="18"/>
  <c r="O37" i="18"/>
  <c r="R37" i="18"/>
  <c r="Q37" i="18"/>
  <c r="T37" i="18"/>
  <c r="W37" i="18"/>
  <c r="P37" i="18"/>
  <c r="V37" i="18"/>
  <c r="M37" i="18"/>
  <c r="Z37" i="18"/>
  <c r="Y37" i="18"/>
  <c r="BI37" i="18"/>
  <c r="AA37" i="18"/>
  <c r="BC37" i="18"/>
  <c r="BV37" i="18"/>
  <c r="AW37" i="18"/>
  <c r="BN37" i="18"/>
  <c r="AE37" i="18"/>
  <c r="AO37" i="18"/>
  <c r="AK37" i="18"/>
  <c r="BB37" i="18"/>
  <c r="AZ37" i="18"/>
  <c r="BF37" i="18"/>
  <c r="G37" i="18"/>
  <c r="H37" i="18"/>
  <c r="N37" i="18"/>
  <c r="AD37" i="18"/>
  <c r="BG37" i="18"/>
  <c r="AF37" i="18"/>
  <c r="BH37" i="18"/>
  <c r="BM37" i="18"/>
  <c r="AI37" i="18"/>
  <c r="BK37" i="18"/>
  <c r="AP37" i="18"/>
  <c r="BA37" i="18"/>
  <c r="BR37" i="18"/>
  <c r="AM37" i="18"/>
  <c r="AB37" i="18"/>
  <c r="U37" i="18"/>
  <c r="J37" i="18"/>
  <c r="I37" i="18"/>
  <c r="K37" i="18"/>
  <c r="S37" i="18"/>
  <c r="F37" i="18"/>
  <c r="F59" i="16"/>
  <c r="B37" i="18" l="1"/>
  <c r="D37" i="18" s="1"/>
  <c r="AB37" i="19"/>
  <c r="Y31" i="20" s="1"/>
  <c r="BG37" i="19"/>
  <c r="BD31" i="20" s="1"/>
  <c r="BE50" i="7" s="1"/>
  <c r="BE37" i="19"/>
  <c r="BB31" i="20" s="1"/>
  <c r="BC50" i="7" s="1"/>
  <c r="AH37" i="19"/>
  <c r="AE31" i="20" s="1"/>
  <c r="AF50" i="7" s="1"/>
  <c r="AV37" i="19"/>
  <c r="AS31" i="20" s="1"/>
  <c r="AT50" i="7" s="1"/>
  <c r="AS37" i="19"/>
  <c r="AP31" i="20" s="1"/>
  <c r="AQ50" i="7" s="1"/>
  <c r="AL37" i="19"/>
  <c r="AI31" i="20" s="1"/>
  <c r="AJ50" i="7" s="1"/>
  <c r="AZ37" i="19"/>
  <c r="AW31" i="20" s="1"/>
  <c r="AX50" i="7" s="1"/>
  <c r="BA37" i="19"/>
  <c r="AX31" i="20" s="1"/>
  <c r="AY50" i="7" s="1"/>
  <c r="BV37" i="19"/>
  <c r="BS31" i="20" s="1"/>
  <c r="BT50" i="7" s="1"/>
  <c r="AY37" i="19"/>
  <c r="AV31" i="20" s="1"/>
  <c r="AW50" i="7" s="1"/>
  <c r="AW37" i="19"/>
  <c r="AT31" i="20" s="1"/>
  <c r="AU50" i="7" s="1"/>
  <c r="K37" i="19"/>
  <c r="H31" i="20" s="1"/>
  <c r="I50" i="7" s="1"/>
  <c r="O37" i="19"/>
  <c r="L31" i="20" s="1"/>
  <c r="M50" i="7" s="1"/>
  <c r="M37" i="19"/>
  <c r="J31" i="20" s="1"/>
  <c r="K50" i="7" s="1"/>
  <c r="W37" i="19"/>
  <c r="T31" i="20" s="1"/>
  <c r="U50" i="7" s="1"/>
  <c r="X37" i="19"/>
  <c r="U31" i="20" s="1"/>
  <c r="V50" i="7" s="1"/>
  <c r="U37" i="19"/>
  <c r="R31" i="20" s="1"/>
  <c r="S50" i="7" s="1"/>
  <c r="P37" i="19"/>
  <c r="M31" i="20" s="1"/>
  <c r="N50" i="7" s="1"/>
  <c r="AD37" i="19"/>
  <c r="AA31" i="20" s="1"/>
  <c r="AB50" i="7" s="1"/>
  <c r="AR37" i="19"/>
  <c r="AO31" i="20" s="1"/>
  <c r="AP50" i="7" s="1"/>
  <c r="AK37" i="19"/>
  <c r="AH31" i="20" s="1"/>
  <c r="AI50" i="7" s="1"/>
  <c r="AO37" i="19"/>
  <c r="AL31" i="20" s="1"/>
  <c r="AM50" i="7" s="1"/>
  <c r="AX37" i="19"/>
  <c r="AU31" i="20" s="1"/>
  <c r="AV50" i="7" s="1"/>
  <c r="BL37" i="19"/>
  <c r="BI31" i="20" s="1"/>
  <c r="BJ50" i="7" s="1"/>
  <c r="AE37" i="19"/>
  <c r="AB31" i="20" s="1"/>
  <c r="AC50" i="7" s="1"/>
  <c r="BB37" i="19"/>
  <c r="AY31" i="20" s="1"/>
  <c r="AZ50" i="7" s="1"/>
  <c r="BP37" i="19"/>
  <c r="BM31" i="20" s="1"/>
  <c r="BN50" i="7" s="1"/>
  <c r="BS37" i="19"/>
  <c r="BP31" i="20" s="1"/>
  <c r="BQ50" i="7" s="1"/>
  <c r="AN37" i="19"/>
  <c r="AK31" i="20" s="1"/>
  <c r="AL50" i="7" s="1"/>
  <c r="AC37" i="19"/>
  <c r="Z31" i="20" s="1"/>
  <c r="AA50" i="7" s="1"/>
  <c r="BU37" i="19"/>
  <c r="BR31" i="20" s="1"/>
  <c r="BS50" i="7" s="1"/>
  <c r="V37" i="19"/>
  <c r="S31" i="20" s="1"/>
  <c r="T50" i="7" s="1"/>
  <c r="H37" i="19"/>
  <c r="E31" i="20" s="1"/>
  <c r="F50" i="7" s="1"/>
  <c r="Y37" i="19"/>
  <c r="V31" i="20" s="1"/>
  <c r="W50" i="7" s="1"/>
  <c r="J37" i="19"/>
  <c r="G31" i="20" s="1"/>
  <c r="H50" i="7" s="1"/>
  <c r="G37" i="19"/>
  <c r="D31" i="20" s="1"/>
  <c r="E50" i="7" s="1"/>
  <c r="S37" i="19"/>
  <c r="P31" i="20" s="1"/>
  <c r="Q50" i="7" s="1"/>
  <c r="N37" i="19"/>
  <c r="K31" i="20" s="1"/>
  <c r="L50" i="7" s="1"/>
  <c r="AT37" i="19"/>
  <c r="AQ31" i="20" s="1"/>
  <c r="AR50" i="7" s="1"/>
  <c r="BH37" i="19"/>
  <c r="BE31" i="20" s="1"/>
  <c r="BF50" i="7" s="1"/>
  <c r="BQ37" i="19"/>
  <c r="BN31" i="20" s="1"/>
  <c r="BO50" i="7" s="1"/>
  <c r="AG37" i="19"/>
  <c r="AD31" i="20" s="1"/>
  <c r="AE50" i="7" s="1"/>
  <c r="BN37" i="19"/>
  <c r="BK31" i="20" s="1"/>
  <c r="BL50" i="7" s="1"/>
  <c r="AI37" i="19"/>
  <c r="AF31" i="20" s="1"/>
  <c r="AG50" i="7" s="1"/>
  <c r="BK37" i="19"/>
  <c r="BH31" i="20" s="1"/>
  <c r="BI50" i="7" s="1"/>
  <c r="BR37" i="19"/>
  <c r="BO31" i="20" s="1"/>
  <c r="BP50" i="7" s="1"/>
  <c r="AQ37" i="19"/>
  <c r="AN31" i="20" s="1"/>
  <c r="AO50" i="7" s="1"/>
  <c r="AP37" i="19"/>
  <c r="AM31" i="20" s="1"/>
  <c r="AN50" i="7" s="1"/>
  <c r="BD37" i="19"/>
  <c r="BA31" i="20" s="1"/>
  <c r="BB50" i="7" s="1"/>
  <c r="BI37" i="19"/>
  <c r="BF31" i="20" s="1"/>
  <c r="BG50" i="7" s="1"/>
  <c r="L37" i="19"/>
  <c r="I31" i="20" s="1"/>
  <c r="J50" i="7" s="1"/>
  <c r="Q37" i="19"/>
  <c r="N31" i="20" s="1"/>
  <c r="O50" i="7" s="1"/>
  <c r="Z37" i="19"/>
  <c r="W31" i="20" s="1"/>
  <c r="X50" i="7" s="1"/>
  <c r="BJ37" i="19"/>
  <c r="BG31" i="20" s="1"/>
  <c r="BH50" i="7" s="1"/>
  <c r="AA37" i="19"/>
  <c r="X31" i="20" s="1"/>
  <c r="BC37" i="19"/>
  <c r="AZ31" i="20" s="1"/>
  <c r="BA50" i="7" s="1"/>
  <c r="BM37" i="19"/>
  <c r="BJ31" i="20" s="1"/>
  <c r="BK50" i="7" s="1"/>
  <c r="AF37" i="19"/>
  <c r="AC31" i="20" s="1"/>
  <c r="AD50" i="7" s="1"/>
  <c r="BO37" i="19"/>
  <c r="BL31" i="20" s="1"/>
  <c r="BM50" i="7" s="1"/>
  <c r="AM37" i="19"/>
  <c r="AJ31" i="20" s="1"/>
  <c r="AK50" i="7" s="1"/>
  <c r="AJ37" i="19"/>
  <c r="AG31" i="20" s="1"/>
  <c r="AH50" i="7" s="1"/>
  <c r="BW37" i="19"/>
  <c r="BT31" i="20" s="1"/>
  <c r="BU50" i="7" s="1"/>
  <c r="BF37" i="19"/>
  <c r="BC31" i="20" s="1"/>
  <c r="BD50" i="7" s="1"/>
  <c r="BT37" i="19"/>
  <c r="BQ31" i="20" s="1"/>
  <c r="BR50" i="7" s="1"/>
  <c r="AU37" i="19"/>
  <c r="AR31" i="20" s="1"/>
  <c r="AS50" i="7" s="1"/>
  <c r="F37" i="19"/>
  <c r="I37" i="19"/>
  <c r="F31" i="20" s="1"/>
  <c r="G50" i="7" s="1"/>
  <c r="R37" i="19"/>
  <c r="O31" i="20" s="1"/>
  <c r="P50" i="7" s="1"/>
  <c r="T37" i="19"/>
  <c r="Q31" i="20" s="1"/>
  <c r="R50" i="7" s="1"/>
  <c r="C31" i="20" l="1"/>
  <c r="D50" i="7" s="1"/>
  <c r="B37" i="19"/>
  <c r="D37" i="19" s="1"/>
  <c r="B31" i="20" s="1"/>
  <c r="Z50" i="7"/>
  <c r="BW50" i="7"/>
  <c r="Y50" i="7"/>
  <c r="BZ50" i="7" l="1"/>
  <c r="C38" i="17" s="1"/>
  <c r="CA50" i="7"/>
  <c r="BX50" i="7"/>
  <c r="C50" i="7"/>
  <c r="V30" i="24" s="1"/>
  <c r="B50" i="7"/>
  <c r="B30" i="24"/>
  <c r="C38" i="19" l="1"/>
  <c r="C38" i="18"/>
  <c r="C38" i="11"/>
  <c r="T30" i="24"/>
  <c r="BP30" i="24"/>
  <c r="AH30" i="24"/>
  <c r="X30" i="24"/>
  <c r="BO30" i="24"/>
  <c r="AI30" i="24"/>
  <c r="AW30" i="24"/>
  <c r="W30" i="24"/>
  <c r="R30" i="24"/>
  <c r="BB30" i="24"/>
  <c r="BQ30" i="24"/>
  <c r="AK30" i="24"/>
  <c r="I30" i="24"/>
  <c r="C30" i="24"/>
  <c r="D60" i="15" s="1"/>
  <c r="AB30" i="24"/>
  <c r="BL30" i="24"/>
  <c r="BC30" i="24"/>
  <c r="J30" i="24"/>
  <c r="S30" i="24"/>
  <c r="BN30" i="24"/>
  <c r="BD30" i="24"/>
  <c r="AT30" i="24"/>
  <c r="AY30" i="24"/>
  <c r="BM30" i="24"/>
  <c r="AG30" i="24"/>
  <c r="L30" i="24"/>
  <c r="O30" i="24"/>
  <c r="AR30" i="24"/>
  <c r="AP30" i="24"/>
  <c r="AF30" i="24"/>
  <c r="BS30" i="24"/>
  <c r="AM30" i="24"/>
  <c r="BA30" i="24"/>
  <c r="M30" i="24"/>
  <c r="H30" i="24"/>
  <c r="E30" i="24"/>
  <c r="K30" i="24"/>
  <c r="F30" i="24"/>
  <c r="AJ30" i="24"/>
  <c r="BF30" i="24"/>
  <c r="Z30" i="24"/>
  <c r="AV30" i="24"/>
  <c r="BR30" i="24"/>
  <c r="AL30" i="24"/>
  <c r="BK30" i="24"/>
  <c r="AU30" i="24"/>
  <c r="AE30" i="24"/>
  <c r="BI30" i="24"/>
  <c r="AS30" i="24"/>
  <c r="AC30" i="24"/>
  <c r="U30" i="24"/>
  <c r="G30" i="24"/>
  <c r="D30" i="24"/>
  <c r="Q30" i="24"/>
  <c r="AZ30" i="24"/>
  <c r="BH30" i="24"/>
  <c r="AX30" i="24"/>
  <c r="BT30" i="24"/>
  <c r="AN30" i="24"/>
  <c r="BJ30" i="24"/>
  <c r="AD30" i="24"/>
  <c r="BG30" i="24"/>
  <c r="AQ30" i="24"/>
  <c r="AA30" i="24"/>
  <c r="BE30" i="24"/>
  <c r="AO30" i="24"/>
  <c r="Y30" i="24"/>
  <c r="P30" i="24"/>
  <c r="N30" i="24"/>
  <c r="B60" i="14"/>
  <c r="B60" i="9"/>
  <c r="B60" i="16"/>
  <c r="B60" i="15"/>
  <c r="Q60" i="9" l="1"/>
  <c r="Q60" i="14" s="1"/>
  <c r="Q60" i="15" s="1"/>
  <c r="Q60" i="16" s="1"/>
  <c r="O60" i="9"/>
  <c r="O60" i="14" s="1"/>
  <c r="O60" i="15" s="1"/>
  <c r="O60" i="16" s="1"/>
  <c r="R60" i="9"/>
  <c r="R60" i="14" s="1"/>
  <c r="R60" i="15" s="1"/>
  <c r="R60" i="16" s="1"/>
  <c r="P60" i="9"/>
  <c r="P60" i="14" s="1"/>
  <c r="P60" i="15" s="1"/>
  <c r="P60" i="16" s="1"/>
  <c r="M60" i="9"/>
  <c r="M60" i="14" s="1"/>
  <c r="M60" i="15" s="1"/>
  <c r="M60" i="16" s="1"/>
  <c r="D60" i="14"/>
  <c r="D60" i="16"/>
  <c r="BV30" i="24"/>
  <c r="D60" i="9" s="1"/>
  <c r="BU30" i="24"/>
  <c r="I60" i="9"/>
  <c r="I60" i="14" s="1"/>
  <c r="I60" i="15" s="1"/>
  <c r="I60" i="16" s="1"/>
  <c r="W60" i="9"/>
  <c r="W60" i="14" s="1"/>
  <c r="W60" i="15" s="1"/>
  <c r="W60" i="16" s="1"/>
  <c r="L60" i="9"/>
  <c r="L60" i="14" s="1"/>
  <c r="L60" i="15" s="1"/>
  <c r="L60" i="16" s="1"/>
  <c r="G60" i="9"/>
  <c r="G60" i="14" s="1"/>
  <c r="G60" i="15" s="1"/>
  <c r="G60" i="16" s="1"/>
  <c r="AK60" i="9"/>
  <c r="AK60" i="14" s="1"/>
  <c r="AK60" i="15" s="1"/>
  <c r="AK60" i="16" s="1"/>
  <c r="T60" i="9"/>
  <c r="T60" i="14" s="1"/>
  <c r="T60" i="15" s="1"/>
  <c r="T60" i="16" s="1"/>
  <c r="AJ60" i="9"/>
  <c r="AJ60" i="14" s="1"/>
  <c r="AJ60" i="15" s="1"/>
  <c r="AJ60" i="16" s="1"/>
  <c r="AB60" i="9"/>
  <c r="AB60" i="14" s="1"/>
  <c r="AB60" i="15" s="1"/>
  <c r="AB60" i="16" s="1"/>
  <c r="AI60" i="9"/>
  <c r="AI60" i="14" s="1"/>
  <c r="AI60" i="15" s="1"/>
  <c r="AI60" i="16" s="1"/>
  <c r="K60" i="9"/>
  <c r="K60" i="14" s="1"/>
  <c r="K60" i="15" s="1"/>
  <c r="K60" i="16" s="1"/>
  <c r="AG60" i="9"/>
  <c r="AG60" i="14" s="1"/>
  <c r="AG60" i="15" s="1"/>
  <c r="AG60" i="16" s="1"/>
  <c r="Z60" i="9"/>
  <c r="Z60" i="14" s="1"/>
  <c r="Z60" i="15" s="1"/>
  <c r="Z60" i="16" s="1"/>
  <c r="H60" i="9"/>
  <c r="H60" i="14" s="1"/>
  <c r="H60" i="15" s="1"/>
  <c r="H60" i="16" s="1"/>
  <c r="AP60" i="9"/>
  <c r="AP60" i="14" s="1"/>
  <c r="AP60" i="15" s="1"/>
  <c r="AP60" i="16" s="1"/>
  <c r="F60" i="9"/>
  <c r="U60" i="9"/>
  <c r="U60" i="14" s="1"/>
  <c r="U60" i="15" s="1"/>
  <c r="U60" i="16" s="1"/>
  <c r="AD60" i="9"/>
  <c r="AD60" i="14" s="1"/>
  <c r="AD60" i="15" s="1"/>
  <c r="AD60" i="16" s="1"/>
  <c r="AR60" i="9"/>
  <c r="AR60" i="14" s="1"/>
  <c r="AR60" i="15" s="1"/>
  <c r="AR60" i="16" s="1"/>
  <c r="AL60" i="9"/>
  <c r="AL60" i="14" s="1"/>
  <c r="AL60" i="15" s="1"/>
  <c r="AL60" i="16" s="1"/>
  <c r="AH60" i="9"/>
  <c r="AH60" i="14" s="1"/>
  <c r="AH60" i="15" s="1"/>
  <c r="AH60" i="16" s="1"/>
  <c r="AN60" i="9"/>
  <c r="AN60" i="14" s="1"/>
  <c r="AN60" i="15" s="1"/>
  <c r="AN60" i="16" s="1"/>
  <c r="AQ60" i="9"/>
  <c r="AQ60" i="14" s="1"/>
  <c r="AQ60" i="15" s="1"/>
  <c r="AQ60" i="16" s="1"/>
  <c r="AC60" i="9"/>
  <c r="AC60" i="14" s="1"/>
  <c r="AC60" i="15" s="1"/>
  <c r="AC60" i="16" s="1"/>
  <c r="AA60" i="9"/>
  <c r="AA60" i="14" s="1"/>
  <c r="AA60" i="15" s="1"/>
  <c r="AA60" i="16" s="1"/>
  <c r="X60" i="9"/>
  <c r="X60" i="14" s="1"/>
  <c r="X60" i="15" s="1"/>
  <c r="X60" i="16" s="1"/>
  <c r="AO60" i="9"/>
  <c r="AO60" i="14" s="1"/>
  <c r="AO60" i="15" s="1"/>
  <c r="AO60" i="16" s="1"/>
  <c r="V60" i="9"/>
  <c r="V60" i="14" s="1"/>
  <c r="V60" i="15" s="1"/>
  <c r="V60" i="16" s="1"/>
  <c r="AE60" i="9"/>
  <c r="AE60" i="14" s="1"/>
  <c r="AE60" i="15" s="1"/>
  <c r="AE60" i="16" s="1"/>
  <c r="Y60" i="9"/>
  <c r="Y60" i="14" s="1"/>
  <c r="Y60" i="15" s="1"/>
  <c r="Y60" i="16" s="1"/>
  <c r="F60" i="14" l="1"/>
  <c r="AR38" i="11"/>
  <c r="BF38" i="11"/>
  <c r="AF38" i="11"/>
  <c r="L38" i="11"/>
  <c r="AB38" i="11"/>
  <c r="BE38" i="11"/>
  <c r="BG38" i="11"/>
  <c r="Z38" i="11"/>
  <c r="BC38" i="11"/>
  <c r="AO38" i="11"/>
  <c r="AQ38" i="11"/>
  <c r="P38" i="11"/>
  <c r="AM38" i="11"/>
  <c r="BP38" i="11"/>
  <c r="H38" i="11"/>
  <c r="O38" i="11"/>
  <c r="BW38" i="11"/>
  <c r="AX38" i="11"/>
  <c r="AZ38" i="11"/>
  <c r="I38" i="11"/>
  <c r="S38" i="11"/>
  <c r="AD38" i="11"/>
  <c r="AJ38" i="11"/>
  <c r="F38" i="11"/>
  <c r="Y38" i="11"/>
  <c r="BI38" i="11"/>
  <c r="BK38" i="11"/>
  <c r="J38" i="11"/>
  <c r="U38" i="11"/>
  <c r="AS38" i="11"/>
  <c r="AU38" i="11"/>
  <c r="G38" i="11"/>
  <c r="BQ38" i="11"/>
  <c r="BR38" i="11"/>
  <c r="AA38" i="11"/>
  <c r="AC38" i="11"/>
  <c r="AE38" i="11"/>
  <c r="K38" i="11"/>
  <c r="T38" i="11"/>
  <c r="BD38" i="11"/>
  <c r="AL38" i="11"/>
  <c r="M38" i="11"/>
  <c r="BN38" i="11"/>
  <c r="AN38" i="11"/>
  <c r="BJ38" i="11"/>
  <c r="Q38" i="11"/>
  <c r="AT38" i="11"/>
  <c r="BO38" i="11"/>
  <c r="AP38" i="11"/>
  <c r="W38" i="11"/>
  <c r="BS38" i="11"/>
  <c r="BT38" i="11"/>
  <c r="BM38" i="11"/>
  <c r="AY38" i="11"/>
  <c r="BA38" i="11"/>
  <c r="X38" i="11"/>
  <c r="AW38" i="11"/>
  <c r="AI38" i="11"/>
  <c r="AK38" i="11"/>
  <c r="R38" i="11"/>
  <c r="AG38" i="11"/>
  <c r="BB38" i="11"/>
  <c r="BL38" i="11"/>
  <c r="V38" i="11"/>
  <c r="BH38" i="11"/>
  <c r="AH38" i="11"/>
  <c r="AV38" i="11"/>
  <c r="N38" i="11"/>
  <c r="BU38" i="11"/>
  <c r="BV38" i="11"/>
  <c r="B38" i="11" l="1"/>
  <c r="D38" i="11" s="1"/>
  <c r="BM38" i="17"/>
  <c r="BE38" i="17"/>
  <c r="AS38" i="17"/>
  <c r="Q38" i="17"/>
  <c r="M38" i="17"/>
  <c r="BQ38" i="17"/>
  <c r="AZ38" i="17"/>
  <c r="AO38" i="17"/>
  <c r="J38" i="17"/>
  <c r="W38" i="17"/>
  <c r="BF38" i="17"/>
  <c r="AM38" i="17"/>
  <c r="AH38" i="17"/>
  <c r="I38" i="17"/>
  <c r="BW38" i="17"/>
  <c r="BH38" i="17"/>
  <c r="AE38" i="17"/>
  <c r="Y38" i="17"/>
  <c r="L38" i="17"/>
  <c r="V38" i="17"/>
  <c r="AF38" i="17"/>
  <c r="BN38" i="17"/>
  <c r="H38" i="17"/>
  <c r="BA38" i="17"/>
  <c r="AX38" i="17"/>
  <c r="AQ38" i="17"/>
  <c r="U38" i="17"/>
  <c r="X38" i="17"/>
  <c r="BV38" i="17"/>
  <c r="BI38" i="17"/>
  <c r="AC38" i="17"/>
  <c r="P38" i="17"/>
  <c r="BS38" i="17"/>
  <c r="BK38" i="17"/>
  <c r="AR38" i="17"/>
  <c r="O38" i="17"/>
  <c r="T38" i="17"/>
  <c r="BR38" i="17"/>
  <c r="AN38" i="17"/>
  <c r="AJ38" i="17"/>
  <c r="AG38" i="17"/>
  <c r="BO38" i="17"/>
  <c r="AW38" i="17"/>
  <c r="AI38" i="17"/>
  <c r="BT38" i="17"/>
  <c r="BP38" i="17"/>
  <c r="AA38" i="17"/>
  <c r="S38" i="17"/>
  <c r="BD38" i="17"/>
  <c r="AL38" i="17"/>
  <c r="BG38" i="17"/>
  <c r="N38" i="17"/>
  <c r="AD38" i="17"/>
  <c r="AY38" i="17"/>
  <c r="AP38" i="17"/>
  <c r="AK38" i="17"/>
  <c r="K38" i="17"/>
  <c r="BC38" i="17"/>
  <c r="BU38" i="17"/>
  <c r="AB38" i="17"/>
  <c r="R38" i="17"/>
  <c r="G38" i="17"/>
  <c r="BJ38" i="17"/>
  <c r="BB38" i="17"/>
  <c r="AT38" i="17"/>
  <c r="F38" i="17"/>
  <c r="BL38" i="17"/>
  <c r="AV38" i="17"/>
  <c r="AU38" i="17"/>
  <c r="Z38" i="17"/>
  <c r="F60" i="15"/>
  <c r="B38" i="17" l="1"/>
  <c r="D38" i="17" s="1"/>
  <c r="BH38" i="18"/>
  <c r="AH38" i="18"/>
  <c r="BB38" i="18"/>
  <c r="AV38" i="18"/>
  <c r="BM38" i="18"/>
  <c r="AD38" i="18"/>
  <c r="BO38" i="18"/>
  <c r="BP38" i="18"/>
  <c r="AX38" i="18"/>
  <c r="BR38" i="18"/>
  <c r="AN38" i="18"/>
  <c r="BE38" i="18"/>
  <c r="J38" i="18"/>
  <c r="K38" i="18"/>
  <c r="R38" i="18"/>
  <c r="X38" i="18"/>
  <c r="I38" i="18"/>
  <c r="W38" i="18"/>
  <c r="BT38" i="18"/>
  <c r="F38" i="18"/>
  <c r="AC38" i="18"/>
  <c r="BN38" i="18"/>
  <c r="BS38" i="18"/>
  <c r="BL38" i="18"/>
  <c r="AP38" i="18"/>
  <c r="BJ38" i="18"/>
  <c r="AE38" i="18"/>
  <c r="AK38" i="18"/>
  <c r="AA38" i="18"/>
  <c r="BC38" i="18"/>
  <c r="BD38" i="18"/>
  <c r="AI38" i="18"/>
  <c r="V38" i="18"/>
  <c r="BG38" i="18"/>
  <c r="P38" i="18"/>
  <c r="AB38" i="18"/>
  <c r="AS38" i="18"/>
  <c r="AQ38" i="18"/>
  <c r="BK38" i="18"/>
  <c r="AG38" i="18"/>
  <c r="BV38" i="18"/>
  <c r="AU38" i="18"/>
  <c r="AJ38" i="18"/>
  <c r="BA38" i="18"/>
  <c r="AM38" i="18"/>
  <c r="S38" i="18"/>
  <c r="AR38" i="18"/>
  <c r="BI38" i="18"/>
  <c r="BW38" i="18"/>
  <c r="AF38" i="18"/>
  <c r="AW38" i="18"/>
  <c r="AY38" i="18"/>
  <c r="BU38" i="18"/>
  <c r="AZ38" i="18"/>
  <c r="BQ38" i="18"/>
  <c r="AL38" i="18"/>
  <c r="AT38" i="18"/>
  <c r="AO38" i="18"/>
  <c r="Z38" i="18"/>
  <c r="Q38" i="18"/>
  <c r="T38" i="18"/>
  <c r="G38" i="18"/>
  <c r="M38" i="18"/>
  <c r="Y38" i="18"/>
  <c r="L38" i="18"/>
  <c r="N38" i="18"/>
  <c r="O38" i="18"/>
  <c r="BF38" i="18"/>
  <c r="H38" i="18"/>
  <c r="U38" i="18"/>
  <c r="F60" i="16"/>
  <c r="B38" i="18" l="1"/>
  <c r="D38" i="18" s="1"/>
  <c r="AS38" i="19"/>
  <c r="AP32" i="20" s="1"/>
  <c r="AQ51" i="7" s="1"/>
  <c r="AW38" i="19"/>
  <c r="AT32" i="20" s="1"/>
  <c r="AU51" i="7" s="1"/>
  <c r="AZ38" i="19"/>
  <c r="AW32" i="20" s="1"/>
  <c r="AX51" i="7" s="1"/>
  <c r="AG38" i="19"/>
  <c r="AD32" i="20" s="1"/>
  <c r="AE51" i="7" s="1"/>
  <c r="BW38" i="19"/>
  <c r="BT32" i="20" s="1"/>
  <c r="BU51" i="7" s="1"/>
  <c r="AD38" i="19"/>
  <c r="AA32" i="20" s="1"/>
  <c r="AB51" i="7" s="1"/>
  <c r="BJ38" i="19"/>
  <c r="BG32" i="20" s="1"/>
  <c r="BH51" i="7" s="1"/>
  <c r="BK38" i="19"/>
  <c r="BH32" i="20" s="1"/>
  <c r="BI51" i="7" s="1"/>
  <c r="BI38" i="19"/>
  <c r="BF32" i="20" s="1"/>
  <c r="BG51" i="7" s="1"/>
  <c r="AO38" i="19"/>
  <c r="AL32" i="20" s="1"/>
  <c r="AM51" i="7" s="1"/>
  <c r="AP38" i="19"/>
  <c r="AM32" i="20" s="1"/>
  <c r="AN51" i="7" s="1"/>
  <c r="AT38" i="19"/>
  <c r="AQ32" i="20" s="1"/>
  <c r="AR51" i="7" s="1"/>
  <c r="U38" i="19"/>
  <c r="R32" i="20" s="1"/>
  <c r="S51" i="7" s="1"/>
  <c r="N38" i="19"/>
  <c r="K32" i="20" s="1"/>
  <c r="L51" i="7" s="1"/>
  <c r="V38" i="19"/>
  <c r="S32" i="20" s="1"/>
  <c r="T51" i="7" s="1"/>
  <c r="R38" i="19"/>
  <c r="O32" i="20" s="1"/>
  <c r="P51" i="7" s="1"/>
  <c r="T38" i="19"/>
  <c r="Q32" i="20" s="1"/>
  <c r="R51" i="7" s="1"/>
  <c r="Q38" i="19"/>
  <c r="N32" i="20" s="1"/>
  <c r="O51" i="7" s="1"/>
  <c r="BM38" i="19"/>
  <c r="BJ32" i="20" s="1"/>
  <c r="BK51" i="7" s="1"/>
  <c r="W38" i="19"/>
  <c r="T32" i="20" s="1"/>
  <c r="U51" i="7" s="1"/>
  <c r="O38" i="19"/>
  <c r="L32" i="20" s="1"/>
  <c r="M51" i="7" s="1"/>
  <c r="P38" i="19"/>
  <c r="M32" i="20" s="1"/>
  <c r="N51" i="7" s="1"/>
  <c r="BH38" i="19"/>
  <c r="BE32" i="20" s="1"/>
  <c r="BF51" i="7" s="1"/>
  <c r="AR38" i="19"/>
  <c r="AO32" i="20" s="1"/>
  <c r="AP51" i="7" s="1"/>
  <c r="K38" i="19"/>
  <c r="H32" i="20" s="1"/>
  <c r="I51" i="7" s="1"/>
  <c r="F38" i="19"/>
  <c r="AM38" i="19"/>
  <c r="AJ32" i="20" s="1"/>
  <c r="AK51" i="7" s="1"/>
  <c r="BR38" i="19"/>
  <c r="BO32" i="20" s="1"/>
  <c r="BP51" i="7" s="1"/>
  <c r="BU38" i="19"/>
  <c r="BR32" i="20" s="1"/>
  <c r="BS51" i="7" s="1"/>
  <c r="AA38" i="19"/>
  <c r="X32" i="20" s="1"/>
  <c r="BB38" i="19"/>
  <c r="AY32" i="20" s="1"/>
  <c r="AZ51" i="7" s="1"/>
  <c r="BE38" i="19"/>
  <c r="BB32" i="20" s="1"/>
  <c r="BC51" i="7" s="1"/>
  <c r="AK38" i="19"/>
  <c r="AH32" i="20" s="1"/>
  <c r="AI51" i="7" s="1"/>
  <c r="AH38" i="19"/>
  <c r="AE32" i="20" s="1"/>
  <c r="AF51" i="7" s="1"/>
  <c r="AL38" i="19"/>
  <c r="AI32" i="20" s="1"/>
  <c r="AJ51" i="7" s="1"/>
  <c r="AI38" i="19"/>
  <c r="AF32" i="20" s="1"/>
  <c r="AG51" i="7" s="1"/>
  <c r="BP38" i="19"/>
  <c r="BM32" i="20" s="1"/>
  <c r="BN51" i="7" s="1"/>
  <c r="J38" i="19"/>
  <c r="G32" i="20" s="1"/>
  <c r="H51" i="7" s="1"/>
  <c r="M38" i="19"/>
  <c r="J32" i="20" s="1"/>
  <c r="K51" i="7" s="1"/>
  <c r="AE38" i="19"/>
  <c r="AB32" i="20" s="1"/>
  <c r="AC51" i="7" s="1"/>
  <c r="AY38" i="19"/>
  <c r="AV32" i="20" s="1"/>
  <c r="AW51" i="7" s="1"/>
  <c r="X38" i="19"/>
  <c r="U32" i="20" s="1"/>
  <c r="V51" i="7" s="1"/>
  <c r="I38" i="19"/>
  <c r="F32" i="20" s="1"/>
  <c r="G51" i="7" s="1"/>
  <c r="Z38" i="19"/>
  <c r="W32" i="20" s="1"/>
  <c r="X51" i="7" s="1"/>
  <c r="BC38" i="19"/>
  <c r="AZ32" i="20" s="1"/>
  <c r="BA51" i="7" s="1"/>
  <c r="AX38" i="19"/>
  <c r="AU32" i="20" s="1"/>
  <c r="AV51" i="7" s="1"/>
  <c r="BL38" i="19"/>
  <c r="BI32" i="20" s="1"/>
  <c r="BJ51" i="7" s="1"/>
  <c r="AQ38" i="19"/>
  <c r="AN32" i="20" s="1"/>
  <c r="AO51" i="7" s="1"/>
  <c r="AB38" i="19"/>
  <c r="Y32" i="20" s="1"/>
  <c r="AF38" i="19"/>
  <c r="AC32" i="20" s="1"/>
  <c r="AD51" i="7" s="1"/>
  <c r="BF38" i="19"/>
  <c r="BC32" i="20" s="1"/>
  <c r="BD51" i="7" s="1"/>
  <c r="AN38" i="19"/>
  <c r="AK32" i="20" s="1"/>
  <c r="AL51" i="7" s="1"/>
  <c r="H38" i="19"/>
  <c r="E32" i="20" s="1"/>
  <c r="F51" i="7" s="1"/>
  <c r="Y38" i="19"/>
  <c r="V32" i="20" s="1"/>
  <c r="W51" i="7" s="1"/>
  <c r="AC38" i="19"/>
  <c r="Z32" i="20" s="1"/>
  <c r="AA51" i="7" s="1"/>
  <c r="BS38" i="19"/>
  <c r="BP32" i="20" s="1"/>
  <c r="BQ51" i="7" s="1"/>
  <c r="BT38" i="19"/>
  <c r="BQ32" i="20" s="1"/>
  <c r="BR51" i="7" s="1"/>
  <c r="BV38" i="19"/>
  <c r="BS32" i="20" s="1"/>
  <c r="BT51" i="7" s="1"/>
  <c r="BG38" i="19"/>
  <c r="BD32" i="20" s="1"/>
  <c r="BE51" i="7" s="1"/>
  <c r="BD38" i="19"/>
  <c r="BA32" i="20" s="1"/>
  <c r="BB51" i="7" s="1"/>
  <c r="AV38" i="19"/>
  <c r="AS32" i="20" s="1"/>
  <c r="AT51" i="7" s="1"/>
  <c r="AU38" i="19"/>
  <c r="AR32" i="20" s="1"/>
  <c r="AS51" i="7" s="1"/>
  <c r="AJ38" i="19"/>
  <c r="AG32" i="20" s="1"/>
  <c r="AH51" i="7" s="1"/>
  <c r="BQ38" i="19"/>
  <c r="BN32" i="20" s="1"/>
  <c r="BO51" i="7" s="1"/>
  <c r="BO38" i="19"/>
  <c r="BL32" i="20" s="1"/>
  <c r="BM51" i="7" s="1"/>
  <c r="BN38" i="19"/>
  <c r="BK32" i="20" s="1"/>
  <c r="BL51" i="7" s="1"/>
  <c r="BA38" i="19"/>
  <c r="AX32" i="20" s="1"/>
  <c r="AY51" i="7" s="1"/>
  <c r="G38" i="19"/>
  <c r="D32" i="20" s="1"/>
  <c r="E51" i="7" s="1"/>
  <c r="S38" i="19"/>
  <c r="P32" i="20" s="1"/>
  <c r="Q51" i="7" s="1"/>
  <c r="L38" i="19"/>
  <c r="I32" i="20" s="1"/>
  <c r="J51" i="7" s="1"/>
  <c r="B38" i="19" l="1"/>
  <c r="D38" i="19" s="1"/>
  <c r="B32" i="20" s="1"/>
  <c r="BW51" i="7"/>
  <c r="Z51" i="7"/>
  <c r="Y51" i="7"/>
  <c r="C32" i="20"/>
  <c r="D51" i="7" s="1"/>
  <c r="BZ51" i="7" l="1"/>
  <c r="C51" i="7"/>
  <c r="C31" i="24" s="1"/>
  <c r="BX51" i="7"/>
  <c r="CA51" i="7"/>
  <c r="B31" i="24"/>
  <c r="B51" i="7"/>
  <c r="AA31" i="24" l="1"/>
  <c r="AE31" i="24"/>
  <c r="AI31" i="24"/>
  <c r="AM31" i="24"/>
  <c r="AQ31" i="24"/>
  <c r="AU31" i="24"/>
  <c r="AY31" i="24"/>
  <c r="BC31" i="24"/>
  <c r="BG31" i="24"/>
  <c r="BK31" i="24"/>
  <c r="BO31" i="24"/>
  <c r="BS31" i="24"/>
  <c r="Y31" i="24"/>
  <c r="BV31" i="24" s="1"/>
  <c r="D61" i="9" s="1"/>
  <c r="AC31" i="24"/>
  <c r="AG31" i="24"/>
  <c r="AK31" i="24"/>
  <c r="AO31" i="24"/>
  <c r="AS31" i="24"/>
  <c r="AW31" i="24"/>
  <c r="BA31" i="24"/>
  <c r="BE31" i="24"/>
  <c r="BI31" i="24"/>
  <c r="BM31" i="24"/>
  <c r="BQ31" i="24"/>
  <c r="X31" i="24"/>
  <c r="AF31" i="24"/>
  <c r="AN31" i="24"/>
  <c r="AV31" i="24"/>
  <c r="BD31" i="24"/>
  <c r="BL31" i="24"/>
  <c r="BT31" i="24"/>
  <c r="Z31" i="24"/>
  <c r="AH31" i="24"/>
  <c r="AP31" i="24"/>
  <c r="AX31" i="24"/>
  <c r="BF31" i="24"/>
  <c r="BN31" i="24"/>
  <c r="AB31" i="24"/>
  <c r="AJ31" i="24"/>
  <c r="AR31" i="24"/>
  <c r="AZ31" i="24"/>
  <c r="BH31" i="24"/>
  <c r="BP31" i="24"/>
  <c r="BB31" i="24"/>
  <c r="AD31" i="24"/>
  <c r="BJ31" i="24"/>
  <c r="AL31" i="24"/>
  <c r="BR31" i="24"/>
  <c r="AT31" i="24"/>
  <c r="F31" i="24"/>
  <c r="V31" i="24"/>
  <c r="N31" i="24"/>
  <c r="L31" i="24"/>
  <c r="D31" i="24"/>
  <c r="S31" i="24"/>
  <c r="G31" i="24"/>
  <c r="R31" i="24"/>
  <c r="T31" i="24"/>
  <c r="J31" i="24"/>
  <c r="U31" i="24"/>
  <c r="K31" i="24"/>
  <c r="Q31" i="24"/>
  <c r="W31" i="24"/>
  <c r="P31" i="24"/>
  <c r="E31" i="24"/>
  <c r="I31" i="24"/>
  <c r="M31" i="24"/>
  <c r="H31" i="24"/>
  <c r="O31" i="24"/>
  <c r="D61" i="14"/>
  <c r="D61" i="15"/>
  <c r="D61" i="16"/>
  <c r="B61" i="14"/>
  <c r="B61" i="16"/>
  <c r="B61" i="9"/>
  <c r="B61" i="15"/>
  <c r="C39" i="18"/>
  <c r="C39" i="19"/>
  <c r="C39" i="11"/>
  <c r="C39" i="17"/>
  <c r="P61" i="9" l="1"/>
  <c r="P61" i="14" s="1"/>
  <c r="P61" i="15" s="1"/>
  <c r="P61" i="16" s="1"/>
  <c r="O61" i="9"/>
  <c r="O61" i="14" s="1"/>
  <c r="O61" i="15" s="1"/>
  <c r="O61" i="16" s="1"/>
  <c r="Q61" i="9"/>
  <c r="Q61" i="14" s="1"/>
  <c r="Q61" i="15" s="1"/>
  <c r="Q61" i="16" s="1"/>
  <c r="R61" i="9"/>
  <c r="R61" i="14" s="1"/>
  <c r="R61" i="15" s="1"/>
  <c r="R61" i="16" s="1"/>
  <c r="M61" i="9"/>
  <c r="M61" i="14" s="1"/>
  <c r="M61" i="15" s="1"/>
  <c r="M61" i="16" s="1"/>
  <c r="BU31" i="24"/>
  <c r="AE61" i="9"/>
  <c r="AE61" i="14" s="1"/>
  <c r="AE61" i="15" s="1"/>
  <c r="AE61" i="16" s="1"/>
  <c r="AO61" i="9"/>
  <c r="AO61" i="14" s="1"/>
  <c r="AO61" i="15" s="1"/>
  <c r="AO61" i="16" s="1"/>
  <c r="AI61" i="9"/>
  <c r="AI61" i="14" s="1"/>
  <c r="AI61" i="15" s="1"/>
  <c r="AI61" i="16" s="1"/>
  <c r="F61" i="9"/>
  <c r="AC61" i="9"/>
  <c r="AC61" i="14" s="1"/>
  <c r="AC61" i="15" s="1"/>
  <c r="AC61" i="16" s="1"/>
  <c r="W61" i="9"/>
  <c r="W61" i="14" s="1"/>
  <c r="W61" i="15" s="1"/>
  <c r="W61" i="16" s="1"/>
  <c r="I61" i="9"/>
  <c r="I61" i="14" s="1"/>
  <c r="I61" i="15" s="1"/>
  <c r="I61" i="16" s="1"/>
  <c r="AH61" i="9"/>
  <c r="AH61" i="14" s="1"/>
  <c r="AH61" i="15" s="1"/>
  <c r="AH61" i="16" s="1"/>
  <c r="V61" i="9"/>
  <c r="V61" i="14" s="1"/>
  <c r="V61" i="15" s="1"/>
  <c r="V61" i="16" s="1"/>
  <c r="G61" i="9"/>
  <c r="G61" i="14" s="1"/>
  <c r="G61" i="15" s="1"/>
  <c r="G61" i="16" s="1"/>
  <c r="AP61" i="9"/>
  <c r="AP61" i="14" s="1"/>
  <c r="AP61" i="15" s="1"/>
  <c r="AP61" i="16" s="1"/>
  <c r="AN61" i="9"/>
  <c r="AN61" i="14" s="1"/>
  <c r="AN61" i="15" s="1"/>
  <c r="AN61" i="16" s="1"/>
  <c r="U61" i="9"/>
  <c r="U61" i="14" s="1"/>
  <c r="U61" i="15" s="1"/>
  <c r="U61" i="16" s="1"/>
  <c r="K61" i="9"/>
  <c r="K61" i="14" s="1"/>
  <c r="K61" i="15" s="1"/>
  <c r="K61" i="16" s="1"/>
  <c r="AA61" i="9"/>
  <c r="AA61" i="14" s="1"/>
  <c r="AA61" i="15" s="1"/>
  <c r="AA61" i="16" s="1"/>
  <c r="Z61" i="9"/>
  <c r="Z61" i="14" s="1"/>
  <c r="Z61" i="15" s="1"/>
  <c r="Z61" i="16" s="1"/>
  <c r="T61" i="9"/>
  <c r="T61" i="14" s="1"/>
  <c r="T61" i="15" s="1"/>
  <c r="T61" i="16" s="1"/>
  <c r="AJ61" i="9"/>
  <c r="AJ61" i="14" s="1"/>
  <c r="AJ61" i="15" s="1"/>
  <c r="AJ61" i="16" s="1"/>
  <c r="H61" i="9"/>
  <c r="H61" i="14" s="1"/>
  <c r="H61" i="15" s="1"/>
  <c r="H61" i="16" s="1"/>
  <c r="AR61" i="9"/>
  <c r="AR61" i="14" s="1"/>
  <c r="AR61" i="15" s="1"/>
  <c r="AR61" i="16" s="1"/>
  <c r="AB61" i="9"/>
  <c r="AB61" i="14" s="1"/>
  <c r="AB61" i="15" s="1"/>
  <c r="AB61" i="16" s="1"/>
  <c r="AD61" i="9"/>
  <c r="AD61" i="14" s="1"/>
  <c r="AD61" i="15" s="1"/>
  <c r="AD61" i="16" s="1"/>
  <c r="L61" i="9"/>
  <c r="L61" i="14" s="1"/>
  <c r="L61" i="15" s="1"/>
  <c r="L61" i="16" s="1"/>
  <c r="AG61" i="9"/>
  <c r="AG61" i="14" s="1"/>
  <c r="AG61" i="15" s="1"/>
  <c r="AG61" i="16" s="1"/>
  <c r="AQ61" i="9"/>
  <c r="AQ61" i="14" s="1"/>
  <c r="AQ61" i="15" s="1"/>
  <c r="AQ61" i="16" s="1"/>
  <c r="AL61" i="9"/>
  <c r="AL61" i="14" s="1"/>
  <c r="AL61" i="15" s="1"/>
  <c r="AL61" i="16" s="1"/>
  <c r="X61" i="9"/>
  <c r="X61" i="14" s="1"/>
  <c r="X61" i="15" s="1"/>
  <c r="X61" i="16" s="1"/>
  <c r="Y61" i="9"/>
  <c r="Y61" i="14" s="1"/>
  <c r="Y61" i="15" s="1"/>
  <c r="Y61" i="16" s="1"/>
  <c r="AK61" i="9"/>
  <c r="AK61" i="14" s="1"/>
  <c r="AK61" i="15" s="1"/>
  <c r="AK61" i="16" s="1"/>
  <c r="F61" i="14" l="1"/>
  <c r="AZ39" i="11"/>
  <c r="BB39" i="11"/>
  <c r="BD39" i="11"/>
  <c r="BT39" i="11"/>
  <c r="BE39" i="11"/>
  <c r="AN39" i="11"/>
  <c r="K39" i="11"/>
  <c r="L39" i="11"/>
  <c r="BV39" i="11"/>
  <c r="AV39" i="11"/>
  <c r="AU39" i="11"/>
  <c r="F39" i="11"/>
  <c r="O39" i="11"/>
  <c r="BU39" i="11"/>
  <c r="AX39" i="11"/>
  <c r="AG39" i="11"/>
  <c r="I39" i="11"/>
  <c r="P39" i="11"/>
  <c r="BN39" i="11"/>
  <c r="S39" i="11"/>
  <c r="X39" i="11"/>
  <c r="AL39" i="11"/>
  <c r="BK39" i="11"/>
  <c r="BW39" i="11"/>
  <c r="AO39" i="11"/>
  <c r="BL39" i="11"/>
  <c r="G39" i="11"/>
  <c r="BA39" i="11"/>
  <c r="AQ39" i="11"/>
  <c r="BM39" i="11"/>
  <c r="M39" i="11"/>
  <c r="V39" i="11"/>
  <c r="BQ39" i="11"/>
  <c r="AH39" i="11"/>
  <c r="BH39" i="11"/>
  <c r="H39" i="11"/>
  <c r="AT39" i="11"/>
  <c r="BF39" i="11"/>
  <c r="BG39" i="11"/>
  <c r="T39" i="11"/>
  <c r="AJ39" i="11"/>
  <c r="J39" i="11"/>
  <c r="AK39" i="11"/>
  <c r="AA39" i="11"/>
  <c r="AW39" i="11"/>
  <c r="Z39" i="11"/>
  <c r="AM39" i="11"/>
  <c r="AS39" i="11"/>
  <c r="AY39" i="11"/>
  <c r="N39" i="11"/>
  <c r="Y39" i="11"/>
  <c r="AD39" i="11"/>
  <c r="AP39" i="11"/>
  <c r="AF39" i="11"/>
  <c r="R39" i="11"/>
  <c r="BJ39" i="11"/>
  <c r="AC39" i="11"/>
  <c r="AI39" i="11"/>
  <c r="BR39" i="11"/>
  <c r="BP39" i="11"/>
  <c r="AE39" i="11"/>
  <c r="AB39" i="11"/>
  <c r="U39" i="11"/>
  <c r="Q39" i="11"/>
  <c r="BC39" i="11"/>
  <c r="BI39" i="11"/>
  <c r="BO39" i="11"/>
  <c r="W39" i="11"/>
  <c r="BS39" i="11"/>
  <c r="AR39" i="11"/>
  <c r="B39" i="11" l="1"/>
  <c r="D39" i="11" s="1"/>
  <c r="BI39" i="17"/>
  <c r="BS39" i="17"/>
  <c r="AO39" i="17"/>
  <c r="BH39" i="17"/>
  <c r="BN39" i="17"/>
  <c r="AU39" i="17"/>
  <c r="AC39" i="17"/>
  <c r="J39" i="17"/>
  <c r="BA39" i="17"/>
  <c r="BC39" i="17"/>
  <c r="AT39" i="17"/>
  <c r="K39" i="17"/>
  <c r="N39" i="17"/>
  <c r="Q39" i="17"/>
  <c r="BQ39" i="17"/>
  <c r="BR39" i="17"/>
  <c r="AA39" i="17"/>
  <c r="V39" i="17"/>
  <c r="BL39" i="17"/>
  <c r="AG39" i="17"/>
  <c r="BV39" i="17"/>
  <c r="BP39" i="17"/>
  <c r="AP39" i="17"/>
  <c r="X39" i="17"/>
  <c r="L39" i="17"/>
  <c r="AX39" i="17"/>
  <c r="AV39" i="17"/>
  <c r="AR39" i="17"/>
  <c r="T39" i="17"/>
  <c r="F39" i="17"/>
  <c r="P39" i="17"/>
  <c r="BO39" i="17"/>
  <c r="BM39" i="17"/>
  <c r="AF39" i="17"/>
  <c r="AW39" i="17"/>
  <c r="BG39" i="17"/>
  <c r="AN39" i="17"/>
  <c r="AE39" i="17"/>
  <c r="BW39" i="17"/>
  <c r="BD39" i="17"/>
  <c r="AB39" i="17"/>
  <c r="Z39" i="17"/>
  <c r="G39" i="17"/>
  <c r="BB39" i="17"/>
  <c r="BT39" i="17"/>
  <c r="AI39" i="17"/>
  <c r="H39" i="17"/>
  <c r="AS39" i="17"/>
  <c r="I39" i="17"/>
  <c r="AY39" i="17"/>
  <c r="BK39" i="17"/>
  <c r="S39" i="17"/>
  <c r="BF39" i="17"/>
  <c r="AZ39" i="17"/>
  <c r="AQ39" i="17"/>
  <c r="O39" i="17"/>
  <c r="BE39" i="17"/>
  <c r="AM39" i="17"/>
  <c r="AH39" i="17"/>
  <c r="W39" i="17"/>
  <c r="Y39" i="17"/>
  <c r="BU39" i="17"/>
  <c r="AK39" i="17"/>
  <c r="AD39" i="17"/>
  <c r="R39" i="17"/>
  <c r="AJ39" i="17"/>
  <c r="M39" i="17"/>
  <c r="BJ39" i="17"/>
  <c r="AL39" i="17"/>
  <c r="U39" i="17"/>
  <c r="F61" i="15"/>
  <c r="B39" i="17" l="1"/>
  <c r="D39" i="17" s="1"/>
  <c r="AG39" i="18"/>
  <c r="BJ39" i="18"/>
  <c r="BL39" i="18"/>
  <c r="AR39" i="18"/>
  <c r="BE39" i="18"/>
  <c r="AK39" i="18"/>
  <c r="BD39" i="18"/>
  <c r="AS39" i="18"/>
  <c r="BR39" i="18"/>
  <c r="BP39" i="18"/>
  <c r="BM39" i="18"/>
  <c r="AU39" i="18"/>
  <c r="G39" i="18"/>
  <c r="R39" i="18"/>
  <c r="W39" i="18"/>
  <c r="F39" i="18"/>
  <c r="N39" i="18"/>
  <c r="H39" i="18"/>
  <c r="BK39" i="18"/>
  <c r="U39" i="18"/>
  <c r="Q39" i="18"/>
  <c r="BG39" i="18"/>
  <c r="AV39" i="18"/>
  <c r="Z39" i="18"/>
  <c r="M39" i="18"/>
  <c r="BA39" i="18"/>
  <c r="AC39" i="18"/>
  <c r="AL39" i="18"/>
  <c r="AE39" i="18"/>
  <c r="BU39" i="18"/>
  <c r="BC39" i="18"/>
  <c r="BT39" i="18"/>
  <c r="BI39" i="18"/>
  <c r="AQ39" i="18"/>
  <c r="AM39" i="18"/>
  <c r="AP39" i="18"/>
  <c r="J39" i="18"/>
  <c r="Y39" i="18"/>
  <c r="P39" i="18"/>
  <c r="AI39" i="18"/>
  <c r="AN39" i="18"/>
  <c r="T39" i="18"/>
  <c r="I39" i="18"/>
  <c r="K39" i="18"/>
  <c r="AA39" i="18"/>
  <c r="BQ39" i="18"/>
  <c r="AY39" i="18"/>
  <c r="BH39" i="18"/>
  <c r="AF39" i="18"/>
  <c r="AX39" i="18"/>
  <c r="BS39" i="18"/>
  <c r="AH39" i="18"/>
  <c r="BF39" i="18"/>
  <c r="L39" i="18"/>
  <c r="X39" i="18"/>
  <c r="O39" i="18"/>
  <c r="AB39" i="18"/>
  <c r="AT39" i="18"/>
  <c r="BO39" i="18"/>
  <c r="AZ39" i="18"/>
  <c r="AO39" i="18"/>
  <c r="BN39" i="18"/>
  <c r="AD39" i="18"/>
  <c r="AJ39" i="18"/>
  <c r="BB39" i="18"/>
  <c r="BW39" i="18"/>
  <c r="AW39" i="18"/>
  <c r="BV39" i="18"/>
  <c r="V39" i="18"/>
  <c r="S39" i="18"/>
  <c r="F61" i="16"/>
  <c r="B39" i="18" l="1"/>
  <c r="D39" i="18" s="1"/>
  <c r="AT39" i="19"/>
  <c r="AQ33" i="20" s="1"/>
  <c r="AR52" i="7" s="1"/>
  <c r="BQ39" i="19"/>
  <c r="BN33" i="20" s="1"/>
  <c r="BO52" i="7" s="1"/>
  <c r="BD39" i="19"/>
  <c r="BA33" i="20" s="1"/>
  <c r="BB52" i="7" s="1"/>
  <c r="BG39" i="19"/>
  <c r="BD33" i="20" s="1"/>
  <c r="BE52" i="7" s="1"/>
  <c r="BF39" i="19"/>
  <c r="BC33" i="20" s="1"/>
  <c r="BD52" i="7" s="1"/>
  <c r="AY39" i="19"/>
  <c r="AV33" i="20" s="1"/>
  <c r="AW52" i="7" s="1"/>
  <c r="BN39" i="19"/>
  <c r="BK33" i="20" s="1"/>
  <c r="BL52" i="7" s="1"/>
  <c r="AR39" i="19"/>
  <c r="AO33" i="20" s="1"/>
  <c r="AP52" i="7" s="1"/>
  <c r="AZ39" i="19"/>
  <c r="AW33" i="20" s="1"/>
  <c r="AX52" i="7" s="1"/>
  <c r="BR39" i="19"/>
  <c r="BO33" i="20" s="1"/>
  <c r="BP52" i="7" s="1"/>
  <c r="BO39" i="19"/>
  <c r="BL33" i="20" s="1"/>
  <c r="BM52" i="7" s="1"/>
  <c r="AG39" i="19"/>
  <c r="AD33" i="20" s="1"/>
  <c r="AE52" i="7" s="1"/>
  <c r="W39" i="19"/>
  <c r="T33" i="20" s="1"/>
  <c r="U52" i="7" s="1"/>
  <c r="U39" i="19"/>
  <c r="R33" i="20" s="1"/>
  <c r="S52" i="7" s="1"/>
  <c r="P39" i="19"/>
  <c r="M33" i="20" s="1"/>
  <c r="N52" i="7" s="1"/>
  <c r="G39" i="19"/>
  <c r="D33" i="20" s="1"/>
  <c r="E52" i="7" s="1"/>
  <c r="M39" i="19"/>
  <c r="J33" i="20" s="1"/>
  <c r="K52" i="7" s="1"/>
  <c r="L39" i="19"/>
  <c r="I33" i="20" s="1"/>
  <c r="J52" i="7" s="1"/>
  <c r="BK39" i="19"/>
  <c r="BH33" i="20" s="1"/>
  <c r="BI52" i="7" s="1"/>
  <c r="R39" i="19"/>
  <c r="O33" i="20" s="1"/>
  <c r="P52" i="7" s="1"/>
  <c r="N39" i="19"/>
  <c r="K33" i="20" s="1"/>
  <c r="L52" i="7" s="1"/>
  <c r="H39" i="19"/>
  <c r="E33" i="20" s="1"/>
  <c r="F52" i="7" s="1"/>
  <c r="BL39" i="19"/>
  <c r="BI33" i="20" s="1"/>
  <c r="BJ52" i="7" s="1"/>
  <c r="AN39" i="19"/>
  <c r="AK33" i="20" s="1"/>
  <c r="AL52" i="7" s="1"/>
  <c r="AP39" i="19"/>
  <c r="AM33" i="20" s="1"/>
  <c r="AN52" i="7" s="1"/>
  <c r="Y39" i="19"/>
  <c r="V33" i="20" s="1"/>
  <c r="W52" i="7" s="1"/>
  <c r="BJ39" i="19"/>
  <c r="BG33" i="20" s="1"/>
  <c r="BH52" i="7" s="1"/>
  <c r="AM39" i="19"/>
  <c r="AJ33" i="20" s="1"/>
  <c r="AK52" i="7" s="1"/>
  <c r="AE39" i="19"/>
  <c r="AB33" i="20" s="1"/>
  <c r="AC52" i="7" s="1"/>
  <c r="AW39" i="19"/>
  <c r="AT33" i="20" s="1"/>
  <c r="AU52" i="7" s="1"/>
  <c r="BV39" i="19"/>
  <c r="BS33" i="20" s="1"/>
  <c r="BT52" i="7" s="1"/>
  <c r="AJ39" i="19"/>
  <c r="AG33" i="20" s="1"/>
  <c r="AH52" i="7" s="1"/>
  <c r="AF39" i="19"/>
  <c r="AC33" i="20" s="1"/>
  <c r="AD52" i="7" s="1"/>
  <c r="BM39" i="19"/>
  <c r="BJ33" i="20" s="1"/>
  <c r="BK52" i="7" s="1"/>
  <c r="AO39" i="19"/>
  <c r="AL33" i="20" s="1"/>
  <c r="AM52" i="7" s="1"/>
  <c r="AK39" i="19"/>
  <c r="AH33" i="20" s="1"/>
  <c r="AI52" i="7" s="1"/>
  <c r="AC39" i="19"/>
  <c r="Z33" i="20" s="1"/>
  <c r="AA52" i="7" s="1"/>
  <c r="T39" i="19"/>
  <c r="Q33" i="20" s="1"/>
  <c r="R52" i="7" s="1"/>
  <c r="X39" i="19"/>
  <c r="U33" i="20" s="1"/>
  <c r="V52" i="7" s="1"/>
  <c r="BE39" i="19"/>
  <c r="BB33" i="20" s="1"/>
  <c r="BC52" i="7" s="1"/>
  <c r="AH39" i="19"/>
  <c r="AE33" i="20" s="1"/>
  <c r="AF52" i="7" s="1"/>
  <c r="AL39" i="19"/>
  <c r="AI33" i="20" s="1"/>
  <c r="AJ52" i="7" s="1"/>
  <c r="BT39" i="19"/>
  <c r="BQ33" i="20" s="1"/>
  <c r="BR52" i="7" s="1"/>
  <c r="I39" i="19"/>
  <c r="F33" i="20" s="1"/>
  <c r="G52" i="7" s="1"/>
  <c r="AA39" i="19"/>
  <c r="X33" i="20" s="1"/>
  <c r="BH39" i="19"/>
  <c r="BE33" i="20" s="1"/>
  <c r="BF52" i="7" s="1"/>
  <c r="AS39" i="19"/>
  <c r="AP33" i="20" s="1"/>
  <c r="AQ52" i="7" s="1"/>
  <c r="BA39" i="19"/>
  <c r="AX33" i="20" s="1"/>
  <c r="AY52" i="7" s="1"/>
  <c r="AB39" i="19"/>
  <c r="Y33" i="20" s="1"/>
  <c r="F39" i="19"/>
  <c r="Z39" i="19"/>
  <c r="W33" i="20" s="1"/>
  <c r="X52" i="7" s="1"/>
  <c r="AD39" i="19"/>
  <c r="AA33" i="20" s="1"/>
  <c r="AB52" i="7" s="1"/>
  <c r="AV39" i="19"/>
  <c r="AS33" i="20" s="1"/>
  <c r="AT52" i="7" s="1"/>
  <c r="AI39" i="19"/>
  <c r="AF33" i="20" s="1"/>
  <c r="AG52" i="7" s="1"/>
  <c r="AU39" i="19"/>
  <c r="AR33" i="20" s="1"/>
  <c r="AS52" i="7" s="1"/>
  <c r="BU39" i="19"/>
  <c r="BR33" i="20" s="1"/>
  <c r="BS52" i="7" s="1"/>
  <c r="BC39" i="19"/>
  <c r="AZ33" i="20" s="1"/>
  <c r="BA52" i="7" s="1"/>
  <c r="AX39" i="19"/>
  <c r="AU33" i="20" s="1"/>
  <c r="AV52" i="7" s="1"/>
  <c r="BW39" i="19"/>
  <c r="BT33" i="20" s="1"/>
  <c r="BU52" i="7" s="1"/>
  <c r="BI39" i="19"/>
  <c r="BF33" i="20" s="1"/>
  <c r="BG52" i="7" s="1"/>
  <c r="BB39" i="19"/>
  <c r="AY33" i="20" s="1"/>
  <c r="AZ52" i="7" s="1"/>
  <c r="BS39" i="19"/>
  <c r="BP33" i="20" s="1"/>
  <c r="BQ52" i="7" s="1"/>
  <c r="AQ39" i="19"/>
  <c r="AN33" i="20" s="1"/>
  <c r="AO52" i="7" s="1"/>
  <c r="BP39" i="19"/>
  <c r="BM33" i="20" s="1"/>
  <c r="BN52" i="7" s="1"/>
  <c r="V39" i="19"/>
  <c r="S33" i="20" s="1"/>
  <c r="T52" i="7" s="1"/>
  <c r="O39" i="19"/>
  <c r="L33" i="20" s="1"/>
  <c r="M52" i="7" s="1"/>
  <c r="S39" i="19"/>
  <c r="P33" i="20" s="1"/>
  <c r="Q52" i="7" s="1"/>
  <c r="Q39" i="19"/>
  <c r="N33" i="20" s="1"/>
  <c r="O52" i="7" s="1"/>
  <c r="K39" i="19"/>
  <c r="H33" i="20" s="1"/>
  <c r="I52" i="7" s="1"/>
  <c r="J39" i="19"/>
  <c r="G33" i="20" s="1"/>
  <c r="H52" i="7" s="1"/>
  <c r="B39" i="19" l="1"/>
  <c r="D39" i="19" s="1"/>
  <c r="B33" i="20" s="1"/>
  <c r="Z52" i="7"/>
  <c r="BW52" i="7"/>
  <c r="Y52" i="7"/>
  <c r="C33" i="20"/>
  <c r="D52" i="7" s="1"/>
  <c r="BZ52" i="7" l="1"/>
  <c r="C52" i="7"/>
  <c r="C32" i="24" s="1"/>
  <c r="CA52" i="7"/>
  <c r="BX52" i="7"/>
  <c r="B32" i="24"/>
  <c r="B52" i="7"/>
  <c r="Y32" i="24" l="1"/>
  <c r="BV32" i="24" s="1"/>
  <c r="D62" i="9" s="1"/>
  <c r="AC32" i="24"/>
  <c r="AG32" i="24"/>
  <c r="AK32" i="24"/>
  <c r="AO32" i="24"/>
  <c r="AS32" i="24"/>
  <c r="AW32" i="24"/>
  <c r="BA32" i="24"/>
  <c r="BE32" i="24"/>
  <c r="BI32" i="24"/>
  <c r="BM32" i="24"/>
  <c r="BQ32" i="24"/>
  <c r="AA32" i="24"/>
  <c r="AE32" i="24"/>
  <c r="AI32" i="24"/>
  <c r="AM32" i="24"/>
  <c r="AQ32" i="24"/>
  <c r="AU32" i="24"/>
  <c r="AY32" i="24"/>
  <c r="BC32" i="24"/>
  <c r="BG32" i="24"/>
  <c r="BK32" i="24"/>
  <c r="BO32" i="24"/>
  <c r="BS32" i="24"/>
  <c r="Z32" i="24"/>
  <c r="AH32" i="24"/>
  <c r="AP32" i="24"/>
  <c r="AX32" i="24"/>
  <c r="BF32" i="24"/>
  <c r="BN32" i="24"/>
  <c r="AB32" i="24"/>
  <c r="AJ32" i="24"/>
  <c r="AR32" i="24"/>
  <c r="AZ32" i="24"/>
  <c r="BH32" i="24"/>
  <c r="BP32" i="24"/>
  <c r="AD32" i="24"/>
  <c r="AL32" i="24"/>
  <c r="AT32" i="24"/>
  <c r="BB32" i="24"/>
  <c r="BJ32" i="24"/>
  <c r="BR32" i="24"/>
  <c r="AV32" i="24"/>
  <c r="X32" i="24"/>
  <c r="BD32" i="24"/>
  <c r="AF32" i="24"/>
  <c r="BL32" i="24"/>
  <c r="BT32" i="24"/>
  <c r="AN32" i="24"/>
  <c r="G32" i="24"/>
  <c r="M32" i="24"/>
  <c r="E32" i="24"/>
  <c r="K32" i="24"/>
  <c r="N32" i="24"/>
  <c r="Q32" i="24"/>
  <c r="O32" i="24"/>
  <c r="S32" i="24"/>
  <c r="P32" i="24"/>
  <c r="L32" i="24"/>
  <c r="I32" i="24"/>
  <c r="J32" i="24"/>
  <c r="F32" i="24"/>
  <c r="R32" i="24"/>
  <c r="V32" i="24"/>
  <c r="W32" i="24"/>
  <c r="T32" i="24"/>
  <c r="H32" i="24"/>
  <c r="U32" i="24"/>
  <c r="D32" i="24"/>
  <c r="D62" i="16"/>
  <c r="D62" i="14"/>
  <c r="D62" i="15"/>
  <c r="B62" i="14"/>
  <c r="B62" i="9"/>
  <c r="B62" i="15"/>
  <c r="B62" i="16"/>
  <c r="C40" i="11"/>
  <c r="C40" i="18"/>
  <c r="C40" i="19"/>
  <c r="C40" i="17"/>
  <c r="P62" i="9" l="1"/>
  <c r="P62" i="14" s="1"/>
  <c r="P62" i="15" s="1"/>
  <c r="P62" i="16" s="1"/>
  <c r="O62" i="9"/>
  <c r="O62" i="14" s="1"/>
  <c r="O62" i="15" s="1"/>
  <c r="O62" i="16" s="1"/>
  <c r="Q62" i="9"/>
  <c r="Q62" i="14" s="1"/>
  <c r="Q62" i="15" s="1"/>
  <c r="Q62" i="16" s="1"/>
  <c r="R62" i="9"/>
  <c r="R62" i="14" s="1"/>
  <c r="R62" i="15" s="1"/>
  <c r="R62" i="16" s="1"/>
  <c r="M62" i="9"/>
  <c r="M62" i="14" s="1"/>
  <c r="M62" i="15" s="1"/>
  <c r="M62" i="16" s="1"/>
  <c r="BU32" i="24"/>
  <c r="Y62" i="9"/>
  <c r="Y62" i="14" s="1"/>
  <c r="Y62" i="15" s="1"/>
  <c r="Y62" i="16" s="1"/>
  <c r="AB62" i="9"/>
  <c r="AB62" i="14" s="1"/>
  <c r="AB62" i="15" s="1"/>
  <c r="AB62" i="16" s="1"/>
  <c r="AL62" i="9"/>
  <c r="AL62" i="14" s="1"/>
  <c r="AL62" i="15" s="1"/>
  <c r="AL62" i="16" s="1"/>
  <c r="Z62" i="9"/>
  <c r="Z62" i="14" s="1"/>
  <c r="Z62" i="15" s="1"/>
  <c r="Z62" i="16" s="1"/>
  <c r="W62" i="9"/>
  <c r="W62" i="14" s="1"/>
  <c r="W62" i="15" s="1"/>
  <c r="W62" i="16" s="1"/>
  <c r="AK62" i="9"/>
  <c r="AK62" i="14" s="1"/>
  <c r="AK62" i="15" s="1"/>
  <c r="AK62" i="16" s="1"/>
  <c r="U62" i="9"/>
  <c r="U62" i="14" s="1"/>
  <c r="U62" i="15" s="1"/>
  <c r="U62" i="16" s="1"/>
  <c r="AO62" i="9"/>
  <c r="AO62" i="14" s="1"/>
  <c r="AO62" i="15" s="1"/>
  <c r="AO62" i="16" s="1"/>
  <c r="AD62" i="9"/>
  <c r="AD62" i="14" s="1"/>
  <c r="AD62" i="15" s="1"/>
  <c r="AD62" i="16" s="1"/>
  <c r="AG62" i="9"/>
  <c r="AG62" i="14" s="1"/>
  <c r="AG62" i="15" s="1"/>
  <c r="AG62" i="16" s="1"/>
  <c r="AQ62" i="9"/>
  <c r="AQ62" i="14" s="1"/>
  <c r="AQ62" i="15" s="1"/>
  <c r="AQ62" i="16" s="1"/>
  <c r="AC62" i="9"/>
  <c r="AC62" i="14" s="1"/>
  <c r="AC62" i="15" s="1"/>
  <c r="AC62" i="16" s="1"/>
  <c r="F62" i="9"/>
  <c r="H62" i="9"/>
  <c r="H62" i="14" s="1"/>
  <c r="H62" i="15" s="1"/>
  <c r="H62" i="16" s="1"/>
  <c r="AN62" i="9"/>
  <c r="AN62" i="14" s="1"/>
  <c r="AN62" i="15" s="1"/>
  <c r="AN62" i="16" s="1"/>
  <c r="V62" i="9"/>
  <c r="V62" i="14" s="1"/>
  <c r="V62" i="15" s="1"/>
  <c r="V62" i="16" s="1"/>
  <c r="AJ62" i="9"/>
  <c r="AJ62" i="14" s="1"/>
  <c r="AJ62" i="15" s="1"/>
  <c r="AJ62" i="16" s="1"/>
  <c r="AA62" i="9"/>
  <c r="AA62" i="14" s="1"/>
  <c r="AA62" i="15" s="1"/>
  <c r="AA62" i="16" s="1"/>
  <c r="AH62" i="9"/>
  <c r="AH62" i="14" s="1"/>
  <c r="AH62" i="15" s="1"/>
  <c r="AH62" i="16" s="1"/>
  <c r="AE62" i="9"/>
  <c r="AE62" i="14" s="1"/>
  <c r="AE62" i="15" s="1"/>
  <c r="AE62" i="16" s="1"/>
  <c r="AR62" i="9"/>
  <c r="AR62" i="14" s="1"/>
  <c r="AR62" i="15" s="1"/>
  <c r="AR62" i="16" s="1"/>
  <c r="K62" i="9"/>
  <c r="K62" i="14" s="1"/>
  <c r="K62" i="15" s="1"/>
  <c r="K62" i="16" s="1"/>
  <c r="G62" i="9"/>
  <c r="G62" i="14" s="1"/>
  <c r="G62" i="15" s="1"/>
  <c r="G62" i="16" s="1"/>
  <c r="AP62" i="9"/>
  <c r="AP62" i="14" s="1"/>
  <c r="AP62" i="15" s="1"/>
  <c r="AP62" i="16" s="1"/>
  <c r="L62" i="9"/>
  <c r="L62" i="14" s="1"/>
  <c r="L62" i="15" s="1"/>
  <c r="L62" i="16" s="1"/>
  <c r="X62" i="9"/>
  <c r="X62" i="14" s="1"/>
  <c r="X62" i="15" s="1"/>
  <c r="X62" i="16" s="1"/>
  <c r="AI62" i="9"/>
  <c r="AI62" i="14" s="1"/>
  <c r="AI62" i="15" s="1"/>
  <c r="AI62" i="16" s="1"/>
  <c r="I62" i="9"/>
  <c r="I62" i="14" s="1"/>
  <c r="I62" i="15" s="1"/>
  <c r="I62" i="16" s="1"/>
  <c r="T62" i="9"/>
  <c r="T62" i="14" s="1"/>
  <c r="T62" i="15" s="1"/>
  <c r="T62" i="16" s="1"/>
  <c r="F62" i="14" l="1"/>
  <c r="AL40" i="11"/>
  <c r="AB40" i="11"/>
  <c r="X40" i="11"/>
  <c r="BP40" i="11"/>
  <c r="AM40" i="11"/>
  <c r="K40" i="11"/>
  <c r="R40" i="11"/>
  <c r="AR40" i="11"/>
  <c r="AS40" i="11"/>
  <c r="BH40" i="11"/>
  <c r="V40" i="11"/>
  <c r="AE40" i="11"/>
  <c r="BI40" i="11"/>
  <c r="AP40" i="11"/>
  <c r="S40" i="11"/>
  <c r="BS40" i="11"/>
  <c r="BG40" i="11"/>
  <c r="AZ40" i="11"/>
  <c r="AW40" i="11"/>
  <c r="AK40" i="11"/>
  <c r="AJ40" i="11"/>
  <c r="BM40" i="11"/>
  <c r="O40" i="11"/>
  <c r="W40" i="11"/>
  <c r="AO40" i="11"/>
  <c r="BL40" i="11"/>
  <c r="F40" i="11"/>
  <c r="T40" i="11"/>
  <c r="BE40" i="11"/>
  <c r="BF40" i="11"/>
  <c r="J40" i="11"/>
  <c r="Y40" i="11"/>
  <c r="BU40" i="11"/>
  <c r="BV40" i="11"/>
  <c r="BT40" i="11"/>
  <c r="BJ40" i="11"/>
  <c r="AY40" i="11"/>
  <c r="AH40" i="11"/>
  <c r="AV40" i="11"/>
  <c r="AC40" i="11"/>
  <c r="BN40" i="11"/>
  <c r="U40" i="11"/>
  <c r="AA40" i="11"/>
  <c r="BD40" i="11"/>
  <c r="BC40" i="11"/>
  <c r="Q40" i="11"/>
  <c r="AQ40" i="11"/>
  <c r="AX40" i="11"/>
  <c r="AG40" i="11"/>
  <c r="P40" i="11"/>
  <c r="G40" i="11"/>
  <c r="BW40" i="11"/>
  <c r="BQ40" i="11"/>
  <c r="AU40" i="11"/>
  <c r="AT40" i="11"/>
  <c r="H40" i="11"/>
  <c r="BK40" i="11"/>
  <c r="AF40" i="11"/>
  <c r="I40" i="11"/>
  <c r="L40" i="11"/>
  <c r="BA40" i="11"/>
  <c r="BO40" i="11"/>
  <c r="BB40" i="11"/>
  <c r="Z40" i="11"/>
  <c r="AD40" i="11"/>
  <c r="AI40" i="11"/>
  <c r="AN40" i="11"/>
  <c r="M40" i="11"/>
  <c r="N40" i="11"/>
  <c r="BR40" i="11"/>
  <c r="B40" i="11" l="1"/>
  <c r="D40" i="11" s="1"/>
  <c r="F62" i="15"/>
  <c r="AO40" i="17"/>
  <c r="AH40" i="17"/>
  <c r="BI40" i="17"/>
  <c r="AD40" i="17"/>
  <c r="BE40" i="17"/>
  <c r="BB40" i="17"/>
  <c r="AC40" i="17"/>
  <c r="Y40" i="17"/>
  <c r="W40" i="17"/>
  <c r="BU40" i="17"/>
  <c r="BG40" i="17"/>
  <c r="AU40" i="17"/>
  <c r="O40" i="17"/>
  <c r="N40" i="17"/>
  <c r="AZ40" i="17"/>
  <c r="BW40" i="17"/>
  <c r="AA40" i="17"/>
  <c r="P40" i="17"/>
  <c r="BV40" i="17"/>
  <c r="AX40" i="17"/>
  <c r="AS40" i="17"/>
  <c r="H40" i="17"/>
  <c r="AW40" i="17"/>
  <c r="V40" i="17"/>
  <c r="AY40" i="17"/>
  <c r="BF40" i="17"/>
  <c r="BL40" i="17"/>
  <c r="BS40" i="17"/>
  <c r="AM40" i="17"/>
  <c r="AG40" i="17"/>
  <c r="K40" i="17"/>
  <c r="R40" i="17"/>
  <c r="BH40" i="17"/>
  <c r="AN40" i="17"/>
  <c r="AI40" i="17"/>
  <c r="U40" i="17"/>
  <c r="Q40" i="17"/>
  <c r="BJ40" i="17"/>
  <c r="AP40" i="17"/>
  <c r="AL40" i="17"/>
  <c r="BP40" i="17"/>
  <c r="AB40" i="17"/>
  <c r="BN40" i="17"/>
  <c r="BR40" i="17"/>
  <c r="X40" i="17"/>
  <c r="M40" i="17"/>
  <c r="F40" i="17"/>
  <c r="BA40" i="17"/>
  <c r="BD40" i="17"/>
  <c r="AT40" i="17"/>
  <c r="L40" i="17"/>
  <c r="S40" i="17"/>
  <c r="BQ40" i="17"/>
  <c r="BT40" i="17"/>
  <c r="AQ40" i="17"/>
  <c r="Z40" i="17"/>
  <c r="T40" i="17"/>
  <c r="AV40" i="17"/>
  <c r="BM40" i="17"/>
  <c r="AJ40" i="17"/>
  <c r="AE40" i="17"/>
  <c r="I40" i="17"/>
  <c r="BK40" i="17"/>
  <c r="AK40" i="17"/>
  <c r="AF40" i="17"/>
  <c r="BC40" i="17"/>
  <c r="G40" i="17"/>
  <c r="J40" i="17"/>
  <c r="AR40" i="17"/>
  <c r="BO40" i="17"/>
  <c r="B40" i="17" l="1"/>
  <c r="D40" i="17" s="1"/>
  <c r="BH40" i="18"/>
  <c r="AD40" i="18"/>
  <c r="AY40" i="18"/>
  <c r="BT40" i="18"/>
  <c r="AF40" i="18"/>
  <c r="AW40" i="18"/>
  <c r="BN40" i="18"/>
  <c r="BU40" i="18"/>
  <c r="AZ40" i="18"/>
  <c r="BQ40" i="18"/>
  <c r="BK40" i="18"/>
  <c r="AO40" i="18"/>
  <c r="F40" i="18"/>
  <c r="Q40" i="18"/>
  <c r="Z40" i="18"/>
  <c r="V40" i="18"/>
  <c r="W40" i="18"/>
  <c r="AC40" i="18"/>
  <c r="AT40" i="18"/>
  <c r="BS40" i="18"/>
  <c r="BE40" i="18"/>
  <c r="AV40" i="18"/>
  <c r="BM40" i="18"/>
  <c r="AU40" i="18"/>
  <c r="BV40" i="18"/>
  <c r="BP40" i="18"/>
  <c r="AL40" i="18"/>
  <c r="AM40" i="18"/>
  <c r="AP40" i="18"/>
  <c r="N40" i="18"/>
  <c r="S40" i="18"/>
  <c r="M40" i="18"/>
  <c r="K40" i="18"/>
  <c r="G40" i="18"/>
  <c r="AB40" i="18"/>
  <c r="AS40" i="18"/>
  <c r="BJ40" i="18"/>
  <c r="AQ40" i="18"/>
  <c r="BF40" i="18"/>
  <c r="BL40" i="18"/>
  <c r="AH40" i="18"/>
  <c r="BO40" i="18"/>
  <c r="AA40" i="18"/>
  <c r="AK40" i="18"/>
  <c r="BB40" i="18"/>
  <c r="BW40" i="18"/>
  <c r="AI40" i="18"/>
  <c r="T40" i="18"/>
  <c r="R40" i="18"/>
  <c r="O40" i="18"/>
  <c r="U40" i="18"/>
  <c r="H40" i="18"/>
  <c r="AR40" i="18"/>
  <c r="BI40" i="18"/>
  <c r="AE40" i="18"/>
  <c r="BG40" i="18"/>
  <c r="BC40" i="18"/>
  <c r="AG40" i="18"/>
  <c r="AX40" i="18"/>
  <c r="BD40" i="18"/>
  <c r="AJ40" i="18"/>
  <c r="BA40" i="18"/>
  <c r="BR40" i="18"/>
  <c r="AN40" i="18"/>
  <c r="P40" i="18"/>
  <c r="X40" i="18"/>
  <c r="I40" i="18"/>
  <c r="L40" i="18"/>
  <c r="Y40" i="18"/>
  <c r="J40" i="18"/>
  <c r="F62" i="16"/>
  <c r="B40" i="18" l="1"/>
  <c r="D40" i="18" s="1"/>
  <c r="BE40" i="19"/>
  <c r="BB34" i="20" s="1"/>
  <c r="BC53" i="7" s="1"/>
  <c r="AL40" i="19"/>
  <c r="AI34" i="20" s="1"/>
  <c r="AJ53" i="7" s="1"/>
  <c r="BS40" i="19"/>
  <c r="BP34" i="20" s="1"/>
  <c r="BQ53" i="7" s="1"/>
  <c r="BN40" i="19"/>
  <c r="BK34" i="20" s="1"/>
  <c r="BL53" i="7" s="1"/>
  <c r="AE40" i="19"/>
  <c r="AB34" i="20" s="1"/>
  <c r="AC53" i="7" s="1"/>
  <c r="BL40" i="19"/>
  <c r="BI34" i="20" s="1"/>
  <c r="BJ53" i="7" s="1"/>
  <c r="BT40" i="19"/>
  <c r="BQ34" i="20" s="1"/>
  <c r="BR53" i="7" s="1"/>
  <c r="AF40" i="19"/>
  <c r="AC34" i="20" s="1"/>
  <c r="AD53" i="7" s="1"/>
  <c r="AW40" i="19"/>
  <c r="AT34" i="20" s="1"/>
  <c r="AU53" i="7" s="1"/>
  <c r="AA40" i="19"/>
  <c r="X34" i="20" s="1"/>
  <c r="BH40" i="19"/>
  <c r="BE34" i="20" s="1"/>
  <c r="BF53" i="7" s="1"/>
  <c r="BQ40" i="19"/>
  <c r="BN34" i="20" s="1"/>
  <c r="BO53" i="7" s="1"/>
  <c r="O40" i="19"/>
  <c r="L34" i="20" s="1"/>
  <c r="M53" i="7" s="1"/>
  <c r="W40" i="19"/>
  <c r="T34" i="20" s="1"/>
  <c r="U53" i="7" s="1"/>
  <c r="N40" i="19"/>
  <c r="K34" i="20" s="1"/>
  <c r="L53" i="7" s="1"/>
  <c r="T40" i="19"/>
  <c r="Q34" i="20" s="1"/>
  <c r="R53" i="7" s="1"/>
  <c r="S40" i="19"/>
  <c r="P34" i="20" s="1"/>
  <c r="Q53" i="7" s="1"/>
  <c r="AI40" i="19"/>
  <c r="AF34" i="20" s="1"/>
  <c r="AG53" i="7" s="1"/>
  <c r="G40" i="19"/>
  <c r="D34" i="20" s="1"/>
  <c r="E53" i="7" s="1"/>
  <c r="BU40" i="19"/>
  <c r="BR34" i="20" s="1"/>
  <c r="BS53" i="7" s="1"/>
  <c r="BG40" i="19"/>
  <c r="BD34" i="20" s="1"/>
  <c r="BE53" i="7" s="1"/>
  <c r="AY40" i="19"/>
  <c r="AV34" i="20" s="1"/>
  <c r="AW53" i="7" s="1"/>
  <c r="AC40" i="19"/>
  <c r="Z34" i="20" s="1"/>
  <c r="AA53" i="7" s="1"/>
  <c r="AZ40" i="19"/>
  <c r="AW34" i="20" s="1"/>
  <c r="AX53" i="7" s="1"/>
  <c r="AH40" i="19"/>
  <c r="AE34" i="20" s="1"/>
  <c r="AF53" i="7" s="1"/>
  <c r="BJ40" i="19"/>
  <c r="BG34" i="20" s="1"/>
  <c r="BH53" i="7" s="1"/>
  <c r="BW40" i="19"/>
  <c r="BT34" i="20" s="1"/>
  <c r="BU53" i="7" s="1"/>
  <c r="BM40" i="19"/>
  <c r="BJ34" i="20" s="1"/>
  <c r="BK53" i="7" s="1"/>
  <c r="AV40" i="19"/>
  <c r="AS34" i="20" s="1"/>
  <c r="AT53" i="7" s="1"/>
  <c r="BO40" i="19"/>
  <c r="BL34" i="20" s="1"/>
  <c r="BM53" i="7" s="1"/>
  <c r="BB40" i="19"/>
  <c r="AY34" i="20" s="1"/>
  <c r="AZ53" i="7" s="1"/>
  <c r="F40" i="19"/>
  <c r="M40" i="19"/>
  <c r="J34" i="20" s="1"/>
  <c r="K53" i="7" s="1"/>
  <c r="U40" i="19"/>
  <c r="R34" i="20" s="1"/>
  <c r="S53" i="7" s="1"/>
  <c r="X40" i="19"/>
  <c r="U34" i="20" s="1"/>
  <c r="V53" i="7" s="1"/>
  <c r="Q40" i="19"/>
  <c r="N34" i="20" s="1"/>
  <c r="O53" i="7" s="1"/>
  <c r="Z40" i="19"/>
  <c r="W34" i="20" s="1"/>
  <c r="X53" i="7" s="1"/>
  <c r="BR40" i="19"/>
  <c r="BO34" i="20" s="1"/>
  <c r="BP53" i="7" s="1"/>
  <c r="L40" i="19"/>
  <c r="I34" i="20" s="1"/>
  <c r="J53" i="7" s="1"/>
  <c r="J40" i="19"/>
  <c r="G34" i="20" s="1"/>
  <c r="H53" i="7" s="1"/>
  <c r="AU40" i="19"/>
  <c r="AR34" i="20" s="1"/>
  <c r="AS53" i="7" s="1"/>
  <c r="AB40" i="19"/>
  <c r="Y34" i="20" s="1"/>
  <c r="AN40" i="19"/>
  <c r="AK34" i="20" s="1"/>
  <c r="AL53" i="7" s="1"/>
  <c r="AS40" i="19"/>
  <c r="AP34" i="20" s="1"/>
  <c r="AQ53" i="7" s="1"/>
  <c r="BV40" i="19"/>
  <c r="BS34" i="20" s="1"/>
  <c r="BT53" i="7" s="1"/>
  <c r="BC40" i="19"/>
  <c r="AZ34" i="20" s="1"/>
  <c r="BA53" i="7" s="1"/>
  <c r="BA40" i="19"/>
  <c r="AX34" i="20" s="1"/>
  <c r="AY53" i="7" s="1"/>
  <c r="AD40" i="19"/>
  <c r="AA34" i="20" s="1"/>
  <c r="AB53" i="7" s="1"/>
  <c r="AJ40" i="19"/>
  <c r="AG34" i="20" s="1"/>
  <c r="AH53" i="7" s="1"/>
  <c r="AR40" i="19"/>
  <c r="AO34" i="20" s="1"/>
  <c r="AP53" i="7" s="1"/>
  <c r="H40" i="19"/>
  <c r="E34" i="20" s="1"/>
  <c r="F53" i="7" s="1"/>
  <c r="AO40" i="19"/>
  <c r="AL34" i="20" s="1"/>
  <c r="AM53" i="7" s="1"/>
  <c r="BP40" i="19"/>
  <c r="BM34" i="20" s="1"/>
  <c r="BN53" i="7" s="1"/>
  <c r="AX40" i="19"/>
  <c r="AU34" i="20" s="1"/>
  <c r="AV53" i="7" s="1"/>
  <c r="BK40" i="19"/>
  <c r="BH34" i="20" s="1"/>
  <c r="BI53" i="7" s="1"/>
  <c r="BI40" i="19"/>
  <c r="BF34" i="20" s="1"/>
  <c r="BG53" i="7" s="1"/>
  <c r="AQ40" i="19"/>
  <c r="AN34" i="20" s="1"/>
  <c r="AO53" i="7" s="1"/>
  <c r="AT40" i="19"/>
  <c r="AQ34" i="20" s="1"/>
  <c r="AR53" i="7" s="1"/>
  <c r="AP40" i="19"/>
  <c r="AM34" i="20" s="1"/>
  <c r="AN53" i="7" s="1"/>
  <c r="AG40" i="19"/>
  <c r="AD34" i="20" s="1"/>
  <c r="AE53" i="7" s="1"/>
  <c r="BF40" i="19"/>
  <c r="BC34" i="20" s="1"/>
  <c r="BD53" i="7" s="1"/>
  <c r="AM40" i="19"/>
  <c r="AJ34" i="20" s="1"/>
  <c r="AK53" i="7" s="1"/>
  <c r="AK40" i="19"/>
  <c r="AH34" i="20" s="1"/>
  <c r="AI53" i="7" s="1"/>
  <c r="BD40" i="19"/>
  <c r="BA34" i="20" s="1"/>
  <c r="BB53" i="7" s="1"/>
  <c r="R40" i="19"/>
  <c r="O34" i="20" s="1"/>
  <c r="P53" i="7" s="1"/>
  <c r="I40" i="19"/>
  <c r="F34" i="20" s="1"/>
  <c r="G53" i="7" s="1"/>
  <c r="V40" i="19"/>
  <c r="S34" i="20" s="1"/>
  <c r="T53" i="7" s="1"/>
  <c r="P40" i="19"/>
  <c r="M34" i="20" s="1"/>
  <c r="N53" i="7" s="1"/>
  <c r="K40" i="19"/>
  <c r="H34" i="20" s="1"/>
  <c r="I53" i="7" s="1"/>
  <c r="Y40" i="19"/>
  <c r="V34" i="20" s="1"/>
  <c r="W53" i="7" s="1"/>
  <c r="B40" i="19" l="1"/>
  <c r="D40" i="19" s="1"/>
  <c r="B34" i="20" s="1"/>
  <c r="Y53" i="7"/>
  <c r="BW53" i="7"/>
  <c r="Z53" i="7"/>
  <c r="C34" i="20"/>
  <c r="D53" i="7" s="1"/>
  <c r="BZ53" i="7" l="1"/>
  <c r="C53" i="7"/>
  <c r="C33" i="24" s="1"/>
  <c r="B53" i="7"/>
  <c r="B33" i="24"/>
  <c r="CA53" i="7"/>
  <c r="BX53" i="7"/>
  <c r="AA33" i="24" l="1"/>
  <c r="AE33" i="24"/>
  <c r="AI33" i="24"/>
  <c r="AM33" i="24"/>
  <c r="AQ33" i="24"/>
  <c r="AU33" i="24"/>
  <c r="AY33" i="24"/>
  <c r="BC33" i="24"/>
  <c r="BG33" i="24"/>
  <c r="BK33" i="24"/>
  <c r="BO33" i="24"/>
  <c r="BS33" i="24"/>
  <c r="Y33" i="24"/>
  <c r="BV33" i="24" s="1"/>
  <c r="D63" i="9" s="1"/>
  <c r="AC33" i="24"/>
  <c r="AG33" i="24"/>
  <c r="AK33" i="24"/>
  <c r="AO33" i="24"/>
  <c r="AS33" i="24"/>
  <c r="AW33" i="24"/>
  <c r="BA33" i="24"/>
  <c r="BE33" i="24"/>
  <c r="BI33" i="24"/>
  <c r="BM33" i="24"/>
  <c r="BQ33" i="24"/>
  <c r="AB33" i="24"/>
  <c r="AJ33" i="24"/>
  <c r="AR33" i="24"/>
  <c r="AZ33" i="24"/>
  <c r="BH33" i="24"/>
  <c r="BP33" i="24"/>
  <c r="AD33" i="24"/>
  <c r="AL33" i="24"/>
  <c r="AT33" i="24"/>
  <c r="BB33" i="24"/>
  <c r="BJ33" i="24"/>
  <c r="BR33" i="24"/>
  <c r="X33" i="24"/>
  <c r="AF33" i="24"/>
  <c r="AN33" i="24"/>
  <c r="AV33" i="24"/>
  <c r="BD33" i="24"/>
  <c r="BL33" i="24"/>
  <c r="BT33" i="24"/>
  <c r="AP33" i="24"/>
  <c r="AX33" i="24"/>
  <c r="Z33" i="24"/>
  <c r="BF33" i="24"/>
  <c r="AH33" i="24"/>
  <c r="BN33" i="24"/>
  <c r="H33" i="24"/>
  <c r="Q33" i="24"/>
  <c r="D33" i="24"/>
  <c r="F33" i="24"/>
  <c r="W33" i="24"/>
  <c r="M33" i="24"/>
  <c r="E33" i="24"/>
  <c r="K33" i="24"/>
  <c r="R33" i="24"/>
  <c r="J33" i="24"/>
  <c r="G33" i="24"/>
  <c r="I33" i="24"/>
  <c r="S33" i="24"/>
  <c r="P33" i="24"/>
  <c r="N33" i="24"/>
  <c r="U33" i="24"/>
  <c r="V33" i="24"/>
  <c r="O33" i="24"/>
  <c r="L33" i="24"/>
  <c r="T33" i="24"/>
  <c r="D63" i="14"/>
  <c r="D63" i="15"/>
  <c r="C41" i="19"/>
  <c r="C41" i="18"/>
  <c r="C41" i="17"/>
  <c r="C41" i="11"/>
  <c r="B63" i="15"/>
  <c r="B63" i="9"/>
  <c r="B63" i="14"/>
  <c r="B63" i="16"/>
  <c r="R63" i="9" l="1"/>
  <c r="R63" i="14" s="1"/>
  <c r="R63" i="15" s="1"/>
  <c r="R63" i="16" s="1"/>
  <c r="P63" i="9"/>
  <c r="P63" i="14" s="1"/>
  <c r="P63" i="15" s="1"/>
  <c r="P63" i="16" s="1"/>
  <c r="O63" i="9"/>
  <c r="O63" i="14" s="1"/>
  <c r="O63" i="15" s="1"/>
  <c r="O63" i="16" s="1"/>
  <c r="Q63" i="9"/>
  <c r="Q63" i="14" s="1"/>
  <c r="Q63" i="15" s="1"/>
  <c r="Q63" i="16" s="1"/>
  <c r="M63" i="9"/>
  <c r="M63" i="14" s="1"/>
  <c r="M63" i="15" s="1"/>
  <c r="M63" i="16" s="1"/>
  <c r="BU33" i="24"/>
  <c r="AG63" i="9"/>
  <c r="AG63" i="14" s="1"/>
  <c r="AG63" i="15" s="1"/>
  <c r="AG63" i="16" s="1"/>
  <c r="AI63" i="9"/>
  <c r="AI63" i="14" s="1"/>
  <c r="AI63" i="15" s="1"/>
  <c r="AI63" i="16" s="1"/>
  <c r="AQ63" i="9"/>
  <c r="AQ63" i="14" s="1"/>
  <c r="AQ63" i="15" s="1"/>
  <c r="AQ63" i="16" s="1"/>
  <c r="AK63" i="9"/>
  <c r="AK63" i="14" s="1"/>
  <c r="AK63" i="15" s="1"/>
  <c r="AK63" i="16" s="1"/>
  <c r="AN63" i="9"/>
  <c r="AN63" i="14" s="1"/>
  <c r="AN63" i="15" s="1"/>
  <c r="AN63" i="16" s="1"/>
  <c r="Y63" i="9"/>
  <c r="Y63" i="14" s="1"/>
  <c r="Y63" i="15" s="1"/>
  <c r="Y63" i="16" s="1"/>
  <c r="G63" i="9"/>
  <c r="G63" i="14" s="1"/>
  <c r="G63" i="15" s="1"/>
  <c r="G63" i="16" s="1"/>
  <c r="I63" i="9"/>
  <c r="I63" i="14" s="1"/>
  <c r="I63" i="15" s="1"/>
  <c r="I63" i="16" s="1"/>
  <c r="AP63" i="9"/>
  <c r="AP63" i="14" s="1"/>
  <c r="AP63" i="15" s="1"/>
  <c r="AP63" i="16" s="1"/>
  <c r="K63" i="9"/>
  <c r="K63" i="14" s="1"/>
  <c r="K63" i="15" s="1"/>
  <c r="K63" i="16" s="1"/>
  <c r="L63" i="9"/>
  <c r="L63" i="14" s="1"/>
  <c r="L63" i="15" s="1"/>
  <c r="L63" i="16" s="1"/>
  <c r="AB63" i="9"/>
  <c r="AB63" i="14" s="1"/>
  <c r="AB63" i="15" s="1"/>
  <c r="AB63" i="16" s="1"/>
  <c r="AD63" i="9"/>
  <c r="AD63" i="14" s="1"/>
  <c r="AD63" i="15" s="1"/>
  <c r="AD63" i="16" s="1"/>
  <c r="T63" i="9"/>
  <c r="T63" i="14" s="1"/>
  <c r="T63" i="15" s="1"/>
  <c r="T63" i="16" s="1"/>
  <c r="W63" i="9"/>
  <c r="W63" i="14" s="1"/>
  <c r="W63" i="15" s="1"/>
  <c r="W63" i="16" s="1"/>
  <c r="F63" i="9"/>
  <c r="U63" i="9"/>
  <c r="U63" i="14" s="1"/>
  <c r="U63" i="15" s="1"/>
  <c r="U63" i="16" s="1"/>
  <c r="X63" i="9"/>
  <c r="X63" i="14" s="1"/>
  <c r="X63" i="15" s="1"/>
  <c r="X63" i="16" s="1"/>
  <c r="AL63" i="9"/>
  <c r="AL63" i="14" s="1"/>
  <c r="AL63" i="15" s="1"/>
  <c r="AL63" i="16" s="1"/>
  <c r="V63" i="9"/>
  <c r="V63" i="14" s="1"/>
  <c r="V63" i="15" s="1"/>
  <c r="V63" i="16" s="1"/>
  <c r="AJ63" i="9"/>
  <c r="AJ63" i="14" s="1"/>
  <c r="AJ63" i="15" s="1"/>
  <c r="AJ63" i="16" s="1"/>
  <c r="AC63" i="9"/>
  <c r="AC63" i="14" s="1"/>
  <c r="AC63" i="15" s="1"/>
  <c r="AC63" i="16" s="1"/>
  <c r="AO63" i="9"/>
  <c r="AO63" i="14" s="1"/>
  <c r="AO63" i="15" s="1"/>
  <c r="AO63" i="16" s="1"/>
  <c r="AH63" i="9"/>
  <c r="AH63" i="14" s="1"/>
  <c r="AH63" i="15" s="1"/>
  <c r="AH63" i="16" s="1"/>
  <c r="AE63" i="9"/>
  <c r="AE63" i="14" s="1"/>
  <c r="AE63" i="15" s="1"/>
  <c r="AE63" i="16" s="1"/>
  <c r="Z63" i="9"/>
  <c r="Z63" i="14" s="1"/>
  <c r="Z63" i="15" s="1"/>
  <c r="Z63" i="16" s="1"/>
  <c r="H63" i="9"/>
  <c r="H63" i="14" s="1"/>
  <c r="H63" i="15" s="1"/>
  <c r="H63" i="16" s="1"/>
  <c r="AA63" i="9"/>
  <c r="AA63" i="14" s="1"/>
  <c r="AA63" i="15" s="1"/>
  <c r="AA63" i="16" s="1"/>
  <c r="AR63" i="9"/>
  <c r="AR63" i="14" s="1"/>
  <c r="AR63" i="15" s="1"/>
  <c r="AR63" i="16" s="1"/>
  <c r="BL41" i="11" l="1"/>
  <c r="AD41" i="11"/>
  <c r="H41" i="11"/>
  <c r="W41" i="11"/>
  <c r="N41" i="11"/>
  <c r="AK41" i="11"/>
  <c r="BE41" i="11"/>
  <c r="AZ41" i="11"/>
  <c r="Y41" i="11"/>
  <c r="BK41" i="11"/>
  <c r="AL41" i="11"/>
  <c r="S41" i="11"/>
  <c r="BR41" i="11"/>
  <c r="K41" i="11"/>
  <c r="BG41" i="11"/>
  <c r="BN41" i="11"/>
  <c r="BA41" i="11"/>
  <c r="O41" i="11"/>
  <c r="AG41" i="11"/>
  <c r="BC41" i="11"/>
  <c r="AN41" i="11"/>
  <c r="AY41" i="11"/>
  <c r="I41" i="11"/>
  <c r="AA41" i="11"/>
  <c r="BM41" i="11"/>
  <c r="BJ41" i="11"/>
  <c r="AJ41" i="11"/>
  <c r="AV41" i="11"/>
  <c r="AT41" i="11"/>
  <c r="V41" i="11"/>
  <c r="BS41" i="11"/>
  <c r="BT41" i="11"/>
  <c r="BH41" i="11"/>
  <c r="BD41" i="11"/>
  <c r="J41" i="11"/>
  <c r="G41" i="11"/>
  <c r="AW41" i="11"/>
  <c r="BF41" i="11"/>
  <c r="BP41" i="11"/>
  <c r="AX41" i="11"/>
  <c r="R41" i="11"/>
  <c r="BV41" i="11"/>
  <c r="AI41" i="11"/>
  <c r="P41" i="11"/>
  <c r="AU41" i="11"/>
  <c r="M41" i="11"/>
  <c r="AP41" i="11"/>
  <c r="BU41" i="11"/>
  <c r="AE41" i="11"/>
  <c r="AB41" i="11"/>
  <c r="F41" i="11"/>
  <c r="Z41" i="11"/>
  <c r="T41" i="11"/>
  <c r="Q41" i="11"/>
  <c r="AR41" i="11"/>
  <c r="AM41" i="11"/>
  <c r="BB41" i="11"/>
  <c r="BI41" i="11"/>
  <c r="BO41" i="11"/>
  <c r="AQ41" i="11"/>
  <c r="AS41" i="11"/>
  <c r="AF41" i="11"/>
  <c r="L41" i="11"/>
  <c r="U41" i="11"/>
  <c r="BW41" i="11"/>
  <c r="AC41" i="11"/>
  <c r="AO41" i="11"/>
  <c r="AH41" i="11"/>
  <c r="BQ41" i="11"/>
  <c r="X41" i="11"/>
  <c r="F63" i="14"/>
  <c r="B41" i="11" l="1"/>
  <c r="D41" i="11" s="1"/>
  <c r="BJ41" i="17"/>
  <c r="BB41" i="17"/>
  <c r="AP41" i="17"/>
  <c r="T41" i="17"/>
  <c r="BH41" i="17"/>
  <c r="AU41" i="17"/>
  <c r="AW41" i="17"/>
  <c r="I41" i="17"/>
  <c r="M41" i="17"/>
  <c r="BN41" i="17"/>
  <c r="AC41" i="17"/>
  <c r="F41" i="17"/>
  <c r="BV41" i="17"/>
  <c r="BU41" i="17"/>
  <c r="BS41" i="17"/>
  <c r="AD41" i="17"/>
  <c r="Z41" i="17"/>
  <c r="BQ41" i="17"/>
  <c r="BR41" i="17"/>
  <c r="X41" i="17"/>
  <c r="AR41" i="17"/>
  <c r="BK41" i="17"/>
  <c r="AX41" i="17"/>
  <c r="H41" i="17"/>
  <c r="BC41" i="17"/>
  <c r="J41" i="17"/>
  <c r="V41" i="17"/>
  <c r="AO41" i="17"/>
  <c r="BM41" i="17"/>
  <c r="BL41" i="17"/>
  <c r="W41" i="17"/>
  <c r="AM41" i="17"/>
  <c r="P41" i="17"/>
  <c r="AN41" i="17"/>
  <c r="K41" i="17"/>
  <c r="AY41" i="17"/>
  <c r="AV41" i="17"/>
  <c r="AA41" i="17"/>
  <c r="BI41" i="17"/>
  <c r="AH41" i="17"/>
  <c r="AZ41" i="17"/>
  <c r="AE41" i="17"/>
  <c r="AJ41" i="17"/>
  <c r="BA41" i="17"/>
  <c r="BW41" i="17"/>
  <c r="AS41" i="17"/>
  <c r="N41" i="17"/>
  <c r="L41" i="17"/>
  <c r="BG41" i="17"/>
  <c r="AG41" i="17"/>
  <c r="G41" i="17"/>
  <c r="R41" i="17"/>
  <c r="U41" i="17"/>
  <c r="AQ41" i="17"/>
  <c r="BF41" i="17"/>
  <c r="AK41" i="17"/>
  <c r="AL41" i="17"/>
  <c r="BP41" i="17"/>
  <c r="Y41" i="17"/>
  <c r="O41" i="17"/>
  <c r="BO41" i="17"/>
  <c r="BE41" i="17"/>
  <c r="AI41" i="17"/>
  <c r="BD41" i="17"/>
  <c r="AF41" i="17"/>
  <c r="Q41" i="17"/>
  <c r="S41" i="17"/>
  <c r="AB41" i="17"/>
  <c r="BT41" i="17"/>
  <c r="AT41" i="17"/>
  <c r="F63" i="15"/>
  <c r="B41" i="17" l="1"/>
  <c r="D41" i="17" s="1"/>
  <c r="BS41" i="18"/>
  <c r="AK41" i="18"/>
  <c r="AL41" i="18"/>
  <c r="BG41" i="18"/>
  <c r="BT41" i="18"/>
  <c r="AH41" i="18"/>
  <c r="AU41" i="18"/>
  <c r="BH41" i="18"/>
  <c r="AD41" i="18"/>
  <c r="AY41" i="18"/>
  <c r="BL41" i="18"/>
  <c r="AT41" i="18"/>
  <c r="K41" i="18"/>
  <c r="V41" i="18"/>
  <c r="O41" i="18"/>
  <c r="M41" i="18"/>
  <c r="H41" i="18"/>
  <c r="AJ41" i="18"/>
  <c r="BA41" i="18"/>
  <c r="AP41" i="18"/>
  <c r="BW41" i="18"/>
  <c r="AO41" i="18"/>
  <c r="BB41" i="18"/>
  <c r="BK41" i="18"/>
  <c r="AC41" i="18"/>
  <c r="AX41" i="18"/>
  <c r="BO41" i="18"/>
  <c r="AG41" i="18"/>
  <c r="BN41" i="18"/>
  <c r="X41" i="18"/>
  <c r="P41" i="18"/>
  <c r="I41" i="18"/>
  <c r="F41" i="18"/>
  <c r="Y41" i="18"/>
  <c r="BR41" i="18"/>
  <c r="AF41" i="18"/>
  <c r="BV41" i="18"/>
  <c r="R41" i="18"/>
  <c r="L41" i="18"/>
  <c r="AM41" i="18"/>
  <c r="AZ41" i="18"/>
  <c r="BQ41" i="18"/>
  <c r="AA41" i="18"/>
  <c r="AN41" i="18"/>
  <c r="BE41" i="18"/>
  <c r="BF41" i="18"/>
  <c r="AB41" i="18"/>
  <c r="AS41" i="18"/>
  <c r="AW41" i="18"/>
  <c r="W41" i="18"/>
  <c r="BC41" i="18"/>
  <c r="BP41" i="18"/>
  <c r="BJ41" i="18"/>
  <c r="AQ41" i="18"/>
  <c r="BD41" i="18"/>
  <c r="BU41" i="18"/>
  <c r="AE41" i="18"/>
  <c r="AR41" i="18"/>
  <c r="BI41" i="18"/>
  <c r="AI41" i="18"/>
  <c r="AV41" i="18"/>
  <c r="BM41" i="18"/>
  <c r="S41" i="18"/>
  <c r="J41" i="18"/>
  <c r="Q41" i="18"/>
  <c r="G41" i="18"/>
  <c r="Z41" i="18"/>
  <c r="N41" i="18"/>
  <c r="T41" i="18"/>
  <c r="U41" i="18"/>
  <c r="F63" i="16"/>
  <c r="B41" i="18" l="1"/>
  <c r="D41" i="18" s="1"/>
  <c r="AP41" i="19"/>
  <c r="AM35" i="20" s="1"/>
  <c r="AN54" i="7" s="1"/>
  <c r="BG41" i="19"/>
  <c r="BD35" i="20" s="1"/>
  <c r="BE54" i="7" s="1"/>
  <c r="BT41" i="19"/>
  <c r="BQ35" i="20" s="1"/>
  <c r="BR54" i="7" s="1"/>
  <c r="AD41" i="19"/>
  <c r="AA35" i="20" s="1"/>
  <c r="AB54" i="7" s="1"/>
  <c r="AU41" i="19"/>
  <c r="AR35" i="20" s="1"/>
  <c r="AS54" i="7" s="1"/>
  <c r="BH41" i="19"/>
  <c r="BE35" i="20" s="1"/>
  <c r="BF54" i="7" s="1"/>
  <c r="AX41" i="19"/>
  <c r="AU35" i="20" s="1"/>
  <c r="AV54" i="7" s="1"/>
  <c r="BO41" i="19"/>
  <c r="BL35" i="20" s="1"/>
  <c r="BM54" i="7" s="1"/>
  <c r="BA41" i="19"/>
  <c r="AX35" i="20" s="1"/>
  <c r="AY54" i="7" s="1"/>
  <c r="AL41" i="19"/>
  <c r="AI35" i="20" s="1"/>
  <c r="AJ54" i="7" s="1"/>
  <c r="BC41" i="19"/>
  <c r="AZ35" i="20" s="1"/>
  <c r="BA54" i="7" s="1"/>
  <c r="BP41" i="19"/>
  <c r="BM35" i="20" s="1"/>
  <c r="BN54" i="7" s="1"/>
  <c r="Z41" i="19"/>
  <c r="W35" i="20" s="1"/>
  <c r="X54" i="7" s="1"/>
  <c r="N41" i="19"/>
  <c r="K35" i="20" s="1"/>
  <c r="L54" i="7" s="1"/>
  <c r="O41" i="19"/>
  <c r="L35" i="20" s="1"/>
  <c r="M54" i="7" s="1"/>
  <c r="Y41" i="19"/>
  <c r="V35" i="20" s="1"/>
  <c r="W54" i="7" s="1"/>
  <c r="J41" i="19"/>
  <c r="G35" i="20" s="1"/>
  <c r="H54" i="7" s="1"/>
  <c r="S41" i="19"/>
  <c r="P35" i="20" s="1"/>
  <c r="Q54" i="7" s="1"/>
  <c r="BF41" i="19"/>
  <c r="BC35" i="20" s="1"/>
  <c r="BD54" i="7" s="1"/>
  <c r="BW41" i="19"/>
  <c r="BT35" i="20" s="1"/>
  <c r="BU54" i="7" s="1"/>
  <c r="AO41" i="19"/>
  <c r="AL35" i="20" s="1"/>
  <c r="AM54" i="7" s="1"/>
  <c r="AT41" i="19"/>
  <c r="AQ35" i="20" s="1"/>
  <c r="AR54" i="7" s="1"/>
  <c r="BK41" i="19"/>
  <c r="BH35" i="20" s="1"/>
  <c r="BI54" i="7" s="1"/>
  <c r="AK41" i="19"/>
  <c r="AH35" i="20" s="1"/>
  <c r="AI54" i="7" s="1"/>
  <c r="BN41" i="19"/>
  <c r="BK35" i="20" s="1"/>
  <c r="BL54" i="7" s="1"/>
  <c r="AF41" i="19"/>
  <c r="AC35" i="20" s="1"/>
  <c r="AD54" i="7" s="1"/>
  <c r="BU41" i="19"/>
  <c r="BR35" i="20" s="1"/>
  <c r="BS54" i="7" s="1"/>
  <c r="BB41" i="19"/>
  <c r="AY35" i="20" s="1"/>
  <c r="AZ54" i="7" s="1"/>
  <c r="BS41" i="19"/>
  <c r="BP35" i="20" s="1"/>
  <c r="BQ54" i="7" s="1"/>
  <c r="BQ41" i="19"/>
  <c r="BN35" i="20" s="1"/>
  <c r="BO54" i="7" s="1"/>
  <c r="U41" i="19"/>
  <c r="R35" i="20" s="1"/>
  <c r="S54" i="7" s="1"/>
  <c r="G41" i="19"/>
  <c r="D35" i="20" s="1"/>
  <c r="E54" i="7" s="1"/>
  <c r="K41" i="19"/>
  <c r="H35" i="20" s="1"/>
  <c r="I54" i="7" s="1"/>
  <c r="R41" i="19"/>
  <c r="O35" i="20" s="1"/>
  <c r="P54" i="7" s="1"/>
  <c r="H41" i="19"/>
  <c r="E35" i="20" s="1"/>
  <c r="F54" i="7" s="1"/>
  <c r="AV41" i="19"/>
  <c r="AS35" i="20" s="1"/>
  <c r="AT54" i="7" s="1"/>
  <c r="BR41" i="19"/>
  <c r="BO35" i="20" s="1"/>
  <c r="BP54" i="7" s="1"/>
  <c r="AC41" i="19"/>
  <c r="Z35" i="20" s="1"/>
  <c r="AA54" i="7" s="1"/>
  <c r="Q41" i="19"/>
  <c r="N35" i="20" s="1"/>
  <c r="O54" i="7" s="1"/>
  <c r="BV41" i="19"/>
  <c r="BS35" i="20" s="1"/>
  <c r="BT54" i="7" s="1"/>
  <c r="AN41" i="19"/>
  <c r="AK35" i="20" s="1"/>
  <c r="AL54" i="7" s="1"/>
  <c r="AS41" i="19"/>
  <c r="AP35" i="20" s="1"/>
  <c r="AQ54" i="7" s="1"/>
  <c r="BJ41" i="19"/>
  <c r="BG35" i="20" s="1"/>
  <c r="BH54" i="7" s="1"/>
  <c r="AA41" i="19"/>
  <c r="X35" i="20" s="1"/>
  <c r="BE41" i="19"/>
  <c r="BB35" i="20" s="1"/>
  <c r="BC54" i="7" s="1"/>
  <c r="AI41" i="19"/>
  <c r="AF35" i="20" s="1"/>
  <c r="AG54" i="7" s="1"/>
  <c r="AW41" i="19"/>
  <c r="AT35" i="20" s="1"/>
  <c r="AU54" i="7" s="1"/>
  <c r="AJ41" i="19"/>
  <c r="AG35" i="20" s="1"/>
  <c r="AH54" i="7" s="1"/>
  <c r="V41" i="19"/>
  <c r="S35" i="20" s="1"/>
  <c r="T54" i="7" s="1"/>
  <c r="AB41" i="19"/>
  <c r="Y35" i="20" s="1"/>
  <c r="AQ41" i="19"/>
  <c r="AN35" i="20" s="1"/>
  <c r="AO54" i="7" s="1"/>
  <c r="BD41" i="19"/>
  <c r="BA35" i="20" s="1"/>
  <c r="BB54" i="7" s="1"/>
  <c r="AG41" i="19"/>
  <c r="AD35" i="20" s="1"/>
  <c r="AE54" i="7" s="1"/>
  <c r="AE41" i="19"/>
  <c r="AB35" i="20" s="1"/>
  <c r="AC54" i="7" s="1"/>
  <c r="AR41" i="19"/>
  <c r="AO35" i="20" s="1"/>
  <c r="AP54" i="7" s="1"/>
  <c r="AH41" i="19"/>
  <c r="AE35" i="20" s="1"/>
  <c r="AF54" i="7" s="1"/>
  <c r="AY41" i="19"/>
  <c r="AV35" i="20" s="1"/>
  <c r="AW54" i="7" s="1"/>
  <c r="BL41" i="19"/>
  <c r="BI35" i="20" s="1"/>
  <c r="BJ54" i="7" s="1"/>
  <c r="BI41" i="19"/>
  <c r="BF35" i="20" s="1"/>
  <c r="BG54" i="7" s="1"/>
  <c r="AM41" i="19"/>
  <c r="AJ35" i="20" s="1"/>
  <c r="AK54" i="7" s="1"/>
  <c r="AZ41" i="19"/>
  <c r="AW35" i="20" s="1"/>
  <c r="AX54" i="7" s="1"/>
  <c r="BM41" i="19"/>
  <c r="BJ35" i="20" s="1"/>
  <c r="BK54" i="7" s="1"/>
  <c r="I41" i="19"/>
  <c r="F35" i="20" s="1"/>
  <c r="G54" i="7" s="1"/>
  <c r="L41" i="19"/>
  <c r="I35" i="20" s="1"/>
  <c r="J54" i="7" s="1"/>
  <c r="W41" i="19"/>
  <c r="T35" i="20" s="1"/>
  <c r="U54" i="7" s="1"/>
  <c r="M41" i="19"/>
  <c r="J35" i="20" s="1"/>
  <c r="K54" i="7" s="1"/>
  <c r="P41" i="19"/>
  <c r="M35" i="20" s="1"/>
  <c r="N54" i="7" s="1"/>
  <c r="X41" i="19"/>
  <c r="U35" i="20" s="1"/>
  <c r="V54" i="7" s="1"/>
  <c r="F41" i="19"/>
  <c r="T41" i="19"/>
  <c r="Q35" i="20" s="1"/>
  <c r="R54" i="7" s="1"/>
  <c r="B41" i="19" l="1"/>
  <c r="D41" i="19" s="1"/>
  <c r="B35" i="20" s="1"/>
  <c r="B54" i="7" s="1"/>
  <c r="Y54" i="7"/>
  <c r="Z54" i="7"/>
  <c r="BW54" i="7"/>
  <c r="C35" i="20"/>
  <c r="D54" i="7" s="1"/>
  <c r="BZ54" i="7" l="1"/>
  <c r="C54" i="7"/>
  <c r="C34" i="24" s="1"/>
  <c r="B34" i="24"/>
  <c r="CA54" i="7"/>
  <c r="BX54" i="7"/>
  <c r="Y34" i="24" l="1"/>
  <c r="BV34" i="24" s="1"/>
  <c r="D64" i="9" s="1"/>
  <c r="AC34" i="24"/>
  <c r="AG34" i="24"/>
  <c r="AK34" i="24"/>
  <c r="AO34" i="24"/>
  <c r="AS34" i="24"/>
  <c r="AW34" i="24"/>
  <c r="BA34" i="24"/>
  <c r="BE34" i="24"/>
  <c r="BI34" i="24"/>
  <c r="BM34" i="24"/>
  <c r="BQ34" i="24"/>
  <c r="AA34" i="24"/>
  <c r="AE34" i="24"/>
  <c r="AI34" i="24"/>
  <c r="AM34" i="24"/>
  <c r="AQ34" i="24"/>
  <c r="AU34" i="24"/>
  <c r="AY34" i="24"/>
  <c r="BC34" i="24"/>
  <c r="BG34" i="24"/>
  <c r="BK34" i="24"/>
  <c r="BO34" i="24"/>
  <c r="BS34" i="24"/>
  <c r="AD34" i="24"/>
  <c r="AL34" i="24"/>
  <c r="AT34" i="24"/>
  <c r="BB34" i="24"/>
  <c r="BJ34" i="24"/>
  <c r="BR34" i="24"/>
  <c r="X34" i="24"/>
  <c r="AF34" i="24"/>
  <c r="AN34" i="24"/>
  <c r="AV34" i="24"/>
  <c r="BD34" i="24"/>
  <c r="BL34" i="24"/>
  <c r="Z34" i="24"/>
  <c r="AH34" i="24"/>
  <c r="AP34" i="24"/>
  <c r="AX34" i="24"/>
  <c r="BF34" i="24"/>
  <c r="BN34" i="24"/>
  <c r="AJ34" i="24"/>
  <c r="BP34" i="24"/>
  <c r="AR34" i="24"/>
  <c r="BT34" i="24"/>
  <c r="AZ34" i="24"/>
  <c r="BH34" i="24"/>
  <c r="AB34" i="24"/>
  <c r="F34" i="24"/>
  <c r="L34" i="24"/>
  <c r="S34" i="24"/>
  <c r="Q34" i="24"/>
  <c r="V34" i="24"/>
  <c r="T34" i="24"/>
  <c r="N34" i="24"/>
  <c r="J34" i="24"/>
  <c r="H34" i="24"/>
  <c r="O34" i="24"/>
  <c r="I34" i="24"/>
  <c r="E34" i="24"/>
  <c r="P34" i="24"/>
  <c r="G34" i="24"/>
  <c r="U34" i="24"/>
  <c r="M34" i="24"/>
  <c r="R34" i="24"/>
  <c r="K34" i="24"/>
  <c r="W34" i="24"/>
  <c r="D34" i="24"/>
  <c r="B64" i="15"/>
  <c r="B64" i="9"/>
  <c r="B64" i="16"/>
  <c r="B64" i="14"/>
  <c r="D64" i="14"/>
  <c r="D64" i="15"/>
  <c r="C42" i="18"/>
  <c r="C42" i="17"/>
  <c r="C42" i="11"/>
  <c r="C42" i="19"/>
  <c r="P64" i="9" l="1"/>
  <c r="P64" i="14" s="1"/>
  <c r="P64" i="15" s="1"/>
  <c r="P64" i="16" s="1"/>
  <c r="Q64" i="9"/>
  <c r="Q64" i="14" s="1"/>
  <c r="Q64" i="15" s="1"/>
  <c r="Q64" i="16" s="1"/>
  <c r="O64" i="9"/>
  <c r="O64" i="14" s="1"/>
  <c r="O64" i="15" s="1"/>
  <c r="O64" i="16" s="1"/>
  <c r="R64" i="9"/>
  <c r="R64" i="14" s="1"/>
  <c r="R64" i="15" s="1"/>
  <c r="R64" i="16" s="1"/>
  <c r="M64" i="9"/>
  <c r="M64" i="14" s="1"/>
  <c r="M64" i="15" s="1"/>
  <c r="M64" i="16" s="1"/>
  <c r="AI64" i="9"/>
  <c r="AI64" i="14" s="1"/>
  <c r="AI64" i="15" s="1"/>
  <c r="AI64" i="16" s="1"/>
  <c r="BU34" i="24"/>
  <c r="F64" i="9"/>
  <c r="F64" i="14" s="1"/>
  <c r="AB64" i="9"/>
  <c r="AB64" i="14" s="1"/>
  <c r="AB64" i="15" s="1"/>
  <c r="AB64" i="16" s="1"/>
  <c r="AC64" i="9"/>
  <c r="AC64" i="14" s="1"/>
  <c r="AC64" i="15" s="1"/>
  <c r="AC64" i="16" s="1"/>
  <c r="I64" i="9"/>
  <c r="I64" i="14" s="1"/>
  <c r="I64" i="15" s="1"/>
  <c r="I64" i="16" s="1"/>
  <c r="AE64" i="9"/>
  <c r="AE64" i="14" s="1"/>
  <c r="AE64" i="15" s="1"/>
  <c r="AE64" i="16" s="1"/>
  <c r="L64" i="9"/>
  <c r="L64" i="14" s="1"/>
  <c r="L64" i="15" s="1"/>
  <c r="L64" i="16" s="1"/>
  <c r="U64" i="9"/>
  <c r="U64" i="14" s="1"/>
  <c r="U64" i="15" s="1"/>
  <c r="U64" i="16" s="1"/>
  <c r="AH64" i="9"/>
  <c r="AH64" i="14" s="1"/>
  <c r="AH64" i="15" s="1"/>
  <c r="AH64" i="16" s="1"/>
  <c r="AO64" i="9"/>
  <c r="AO64" i="14" s="1"/>
  <c r="AO64" i="15" s="1"/>
  <c r="AO64" i="16" s="1"/>
  <c r="T64" i="9"/>
  <c r="T64" i="14" s="1"/>
  <c r="T64" i="15" s="1"/>
  <c r="T64" i="16" s="1"/>
  <c r="W64" i="9"/>
  <c r="W64" i="14" s="1"/>
  <c r="W64" i="15" s="1"/>
  <c r="W64" i="16" s="1"/>
  <c r="K64" i="9"/>
  <c r="K64" i="14" s="1"/>
  <c r="K64" i="15" s="1"/>
  <c r="K64" i="16" s="1"/>
  <c r="V64" i="9"/>
  <c r="V64" i="14" s="1"/>
  <c r="V64" i="15" s="1"/>
  <c r="V64" i="16" s="1"/>
  <c r="AQ64" i="9"/>
  <c r="AQ64" i="14" s="1"/>
  <c r="AQ64" i="15" s="1"/>
  <c r="AQ64" i="16" s="1"/>
  <c r="G64" i="9"/>
  <c r="G64" i="14" s="1"/>
  <c r="G64" i="15" s="1"/>
  <c r="G64" i="16" s="1"/>
  <c r="AL64" i="9"/>
  <c r="AL64" i="14" s="1"/>
  <c r="AL64" i="15" s="1"/>
  <c r="AL64" i="16" s="1"/>
  <c r="AJ64" i="9"/>
  <c r="AJ64" i="14" s="1"/>
  <c r="AJ64" i="15" s="1"/>
  <c r="AJ64" i="16" s="1"/>
  <c r="AP64" i="9"/>
  <c r="AP64" i="14" s="1"/>
  <c r="AP64" i="15" s="1"/>
  <c r="AP64" i="16" s="1"/>
  <c r="AN64" i="9"/>
  <c r="AN64" i="14" s="1"/>
  <c r="AN64" i="15" s="1"/>
  <c r="AN64" i="16" s="1"/>
  <c r="AK64" i="9"/>
  <c r="AK64" i="14" s="1"/>
  <c r="AK64" i="15" s="1"/>
  <c r="AK64" i="16" s="1"/>
  <c r="Y64" i="9"/>
  <c r="Y64" i="14" s="1"/>
  <c r="Y64" i="15" s="1"/>
  <c r="Y64" i="16" s="1"/>
  <c r="AG64" i="9"/>
  <c r="AG64" i="14" s="1"/>
  <c r="AG64" i="15" s="1"/>
  <c r="AG64" i="16" s="1"/>
  <c r="AR64" i="9"/>
  <c r="AR64" i="14" s="1"/>
  <c r="AR64" i="15" s="1"/>
  <c r="AR64" i="16" s="1"/>
  <c r="H64" i="9"/>
  <c r="H64" i="14" s="1"/>
  <c r="H64" i="15" s="1"/>
  <c r="H64" i="16" s="1"/>
  <c r="Z64" i="9"/>
  <c r="Z64" i="14" s="1"/>
  <c r="Z64" i="15" s="1"/>
  <c r="Z64" i="16" s="1"/>
  <c r="AA64" i="9"/>
  <c r="AA64" i="14" s="1"/>
  <c r="AA64" i="15" s="1"/>
  <c r="AA64" i="16" s="1"/>
  <c r="AD64" i="9"/>
  <c r="AD64" i="14" s="1"/>
  <c r="AD64" i="15" s="1"/>
  <c r="AD64" i="16" s="1"/>
  <c r="X64" i="9"/>
  <c r="X64" i="14" s="1"/>
  <c r="X64" i="15" s="1"/>
  <c r="X64" i="16" s="1"/>
  <c r="BH42" i="11" l="1"/>
  <c r="AT42" i="11"/>
  <c r="BT42" i="11"/>
  <c r="BL42" i="11"/>
  <c r="AW42" i="11"/>
  <c r="Q42" i="11"/>
  <c r="AV42" i="11"/>
  <c r="AG42" i="11"/>
  <c r="AS42" i="11"/>
  <c r="W42" i="11"/>
  <c r="BF42" i="11"/>
  <c r="AK42" i="11"/>
  <c r="BP42" i="11"/>
  <c r="V42" i="11"/>
  <c r="BB42" i="11"/>
  <c r="AJ42" i="11"/>
  <c r="AD42" i="11"/>
  <c r="BE42" i="11"/>
  <c r="AB42" i="11"/>
  <c r="BN42" i="11"/>
  <c r="I42" i="11"/>
  <c r="AL42" i="11"/>
  <c r="J42" i="11"/>
  <c r="M42" i="11"/>
  <c r="AC42" i="11"/>
  <c r="AH42" i="11"/>
  <c r="BK42" i="11"/>
  <c r="AF42" i="11"/>
  <c r="BA42" i="11"/>
  <c r="AA42" i="11"/>
  <c r="AY42" i="11"/>
  <c r="L42" i="11"/>
  <c r="N42" i="11"/>
  <c r="BW42" i="11"/>
  <c r="AR42" i="11"/>
  <c r="BS42" i="11"/>
  <c r="BV42" i="11"/>
  <c r="AP42" i="11"/>
  <c r="AQ42" i="11"/>
  <c r="BO42" i="11"/>
  <c r="AM42" i="11"/>
  <c r="U42" i="11"/>
  <c r="P42" i="11"/>
  <c r="O42" i="11"/>
  <c r="Y42" i="11"/>
  <c r="BD42" i="11"/>
  <c r="AZ42" i="11"/>
  <c r="S42" i="11"/>
  <c r="F42" i="11"/>
  <c r="G42" i="11"/>
  <c r="H42" i="11"/>
  <c r="X42" i="11"/>
  <c r="R42" i="11"/>
  <c r="BR42" i="11"/>
  <c r="AO42" i="11"/>
  <c r="BC42" i="11"/>
  <c r="AE42" i="11"/>
  <c r="AU42" i="11"/>
  <c r="BI42" i="11"/>
  <c r="AN42" i="11"/>
  <c r="BG42" i="11"/>
  <c r="Z42" i="11"/>
  <c r="T42" i="11"/>
  <c r="K42" i="11"/>
  <c r="BJ42" i="11"/>
  <c r="BQ42" i="11"/>
  <c r="BM42" i="11"/>
  <c r="BU42" i="11"/>
  <c r="AI42" i="11"/>
  <c r="AX42" i="11"/>
  <c r="M42" i="17"/>
  <c r="J42" i="17"/>
  <c r="U42" i="17"/>
  <c r="F42" i="17"/>
  <c r="T42" i="17"/>
  <c r="AQ42" i="17"/>
  <c r="AO42" i="17"/>
  <c r="AI42" i="17"/>
  <c r="BS42" i="17"/>
  <c r="BV42" i="17"/>
  <c r="BN42" i="17"/>
  <c r="AG42" i="17"/>
  <c r="BE42" i="17"/>
  <c r="S42" i="17"/>
  <c r="K42" i="17"/>
  <c r="AD42" i="17"/>
  <c r="AU42" i="17"/>
  <c r="AC42" i="17"/>
  <c r="AZ42" i="17"/>
  <c r="AH42" i="17"/>
  <c r="AF42" i="17"/>
  <c r="AW42" i="17"/>
  <c r="BI42" i="17"/>
  <c r="L42" i="17"/>
  <c r="BO42" i="17"/>
  <c r="R42" i="17"/>
  <c r="AY42" i="17"/>
  <c r="AB42" i="17"/>
  <c r="BL42" i="17"/>
  <c r="BD42" i="17"/>
  <c r="BJ42" i="17"/>
  <c r="BC42" i="17"/>
  <c r="BB42" i="17"/>
  <c r="N42" i="17"/>
  <c r="BM42" i="17"/>
  <c r="AE42" i="17"/>
  <c r="BQ42" i="17"/>
  <c r="BU42" i="17"/>
  <c r="W42" i="17"/>
  <c r="P42" i="17"/>
  <c r="AR42" i="17"/>
  <c r="BK42" i="17"/>
  <c r="AN42" i="17"/>
  <c r="X42" i="17"/>
  <c r="BP42" i="17"/>
  <c r="BF42" i="17"/>
  <c r="AV42" i="17"/>
  <c r="V42" i="17"/>
  <c r="AX42" i="17"/>
  <c r="Z42" i="17"/>
  <c r="BG42" i="17"/>
  <c r="AJ42" i="17"/>
  <c r="BW42" i="17"/>
  <c r="BR42" i="17"/>
  <c r="H42" i="17"/>
  <c r="I42" i="17"/>
  <c r="AP42" i="17"/>
  <c r="AA42" i="17"/>
  <c r="O42" i="17"/>
  <c r="Y42" i="17"/>
  <c r="AS42" i="17"/>
  <c r="AM42" i="17"/>
  <c r="AT42" i="17"/>
  <c r="AL42" i="17"/>
  <c r="BA42" i="17"/>
  <c r="BT42" i="17"/>
  <c r="AK42" i="17"/>
  <c r="BH42" i="17"/>
  <c r="G42" i="17"/>
  <c r="Q42" i="17"/>
  <c r="F64" i="15"/>
  <c r="B42" i="17" l="1"/>
  <c r="D42" i="17" s="1"/>
  <c r="B42" i="11"/>
  <c r="D42" i="11" s="1"/>
  <c r="AD42" i="18"/>
  <c r="AQ42" i="18"/>
  <c r="BD42" i="18"/>
  <c r="BU42" i="18"/>
  <c r="AE42" i="18"/>
  <c r="AR42" i="18"/>
  <c r="BQ42" i="18"/>
  <c r="AO42" i="18"/>
  <c r="BR42" i="18"/>
  <c r="BL42" i="18"/>
  <c r="BF42" i="18"/>
  <c r="BS42" i="18"/>
  <c r="BE42" i="18"/>
  <c r="H42" i="18"/>
  <c r="G42" i="18"/>
  <c r="T42" i="18"/>
  <c r="R42" i="18"/>
  <c r="J42" i="18"/>
  <c r="I42" i="18"/>
  <c r="N42" i="18"/>
  <c r="U42" i="18"/>
  <c r="L42" i="18"/>
  <c r="P42" i="18"/>
  <c r="Z42" i="18"/>
  <c r="AT42" i="18"/>
  <c r="BG42" i="18"/>
  <c r="BT42" i="18"/>
  <c r="AH42" i="18"/>
  <c r="AU42" i="18"/>
  <c r="BH42" i="18"/>
  <c r="BO42" i="18"/>
  <c r="BI42" i="18"/>
  <c r="AI42" i="18"/>
  <c r="BM42" i="18"/>
  <c r="BV42" i="18"/>
  <c r="AJ42" i="18"/>
  <c r="F42" i="18"/>
  <c r="M42" i="18"/>
  <c r="W42" i="18"/>
  <c r="V42" i="18"/>
  <c r="S42" i="18"/>
  <c r="BJ42" i="18"/>
  <c r="BW42" i="18"/>
  <c r="AG42" i="18"/>
  <c r="AX42" i="18"/>
  <c r="BK42" i="18"/>
  <c r="AC42" i="18"/>
  <c r="AV42" i="18"/>
  <c r="AL42" i="18"/>
  <c r="AY42" i="18"/>
  <c r="AK42" i="18"/>
  <c r="AM42" i="18"/>
  <c r="AZ42" i="18"/>
  <c r="X42" i="18"/>
  <c r="K42" i="18"/>
  <c r="AA42" i="18"/>
  <c r="AN42" i="18"/>
  <c r="BA42" i="18"/>
  <c r="BN42" i="18"/>
  <c r="AB42" i="18"/>
  <c r="AW42" i="18"/>
  <c r="AS42" i="18"/>
  <c r="BB42" i="18"/>
  <c r="AF42" i="18"/>
  <c r="AP42" i="18"/>
  <c r="BC42" i="18"/>
  <c r="BP42" i="18"/>
  <c r="O42" i="18"/>
  <c r="Y42" i="18"/>
  <c r="Q42" i="18"/>
  <c r="F64" i="16"/>
  <c r="B42" i="18" l="1"/>
  <c r="D42" i="18" s="1"/>
  <c r="BE42" i="19"/>
  <c r="BB36" i="20" s="1"/>
  <c r="BC55" i="7" s="1"/>
  <c r="BV42" i="19"/>
  <c r="BS36" i="20" s="1"/>
  <c r="BT55" i="7" s="1"/>
  <c r="BP42" i="19"/>
  <c r="BM36" i="20" s="1"/>
  <c r="BN55" i="7" s="1"/>
  <c r="BG42" i="19"/>
  <c r="BD36" i="20" s="1"/>
  <c r="BE55" i="7" s="1"/>
  <c r="AC42" i="19"/>
  <c r="Z36" i="20" s="1"/>
  <c r="AA55" i="7" s="1"/>
  <c r="AT42" i="19"/>
  <c r="AQ36" i="20" s="1"/>
  <c r="AR55" i="7" s="1"/>
  <c r="BD42" i="19"/>
  <c r="BA36" i="20" s="1"/>
  <c r="BB55" i="7" s="1"/>
  <c r="AH42" i="19"/>
  <c r="AE36" i="20" s="1"/>
  <c r="AF55" i="7" s="1"/>
  <c r="AU42" i="19"/>
  <c r="AR36" i="20" s="1"/>
  <c r="AS55" i="7" s="1"/>
  <c r="BQ42" i="19"/>
  <c r="BN36" i="20" s="1"/>
  <c r="BO55" i="7" s="1"/>
  <c r="AI42" i="19"/>
  <c r="AF36" i="20" s="1"/>
  <c r="AG55" i="7" s="1"/>
  <c r="BT42" i="19"/>
  <c r="BQ36" i="20" s="1"/>
  <c r="BR55" i="7" s="1"/>
  <c r="Z42" i="19"/>
  <c r="W36" i="20" s="1"/>
  <c r="X55" i="7" s="1"/>
  <c r="Y42" i="19"/>
  <c r="V36" i="20" s="1"/>
  <c r="W55" i="7" s="1"/>
  <c r="L42" i="19"/>
  <c r="I36" i="20" s="1"/>
  <c r="J55" i="7" s="1"/>
  <c r="Q42" i="19"/>
  <c r="N36" i="20" s="1"/>
  <c r="O55" i="7" s="1"/>
  <c r="H42" i="19"/>
  <c r="E36" i="20" s="1"/>
  <c r="F55" i="7" s="1"/>
  <c r="F42" i="19"/>
  <c r="I42" i="19"/>
  <c r="F36" i="20" s="1"/>
  <c r="G55" i="7" s="1"/>
  <c r="S42" i="19"/>
  <c r="P36" i="20" s="1"/>
  <c r="Q55" i="7" s="1"/>
  <c r="AR42" i="19"/>
  <c r="AO36" i="20" s="1"/>
  <c r="AP55" i="7" s="1"/>
  <c r="X42" i="19"/>
  <c r="U36" i="20" s="1"/>
  <c r="V55" i="7" s="1"/>
  <c r="W42" i="19"/>
  <c r="T36" i="20" s="1"/>
  <c r="U55" i="7" s="1"/>
  <c r="BU42" i="19"/>
  <c r="BR36" i="20" s="1"/>
  <c r="BS55" i="7" s="1"/>
  <c r="AM42" i="19"/>
  <c r="AJ36" i="20" s="1"/>
  <c r="AK55" i="7" s="1"/>
  <c r="AB42" i="19"/>
  <c r="Y36" i="20" s="1"/>
  <c r="AN42" i="19"/>
  <c r="AK36" i="20" s="1"/>
  <c r="AL55" i="7" s="1"/>
  <c r="AS42" i="19"/>
  <c r="AP36" i="20" s="1"/>
  <c r="AQ55" i="7" s="1"/>
  <c r="BJ42" i="19"/>
  <c r="BG36" i="20" s="1"/>
  <c r="BH55" i="7" s="1"/>
  <c r="AG42" i="19"/>
  <c r="AD36" i="20" s="1"/>
  <c r="AE55" i="7" s="1"/>
  <c r="AX42" i="19"/>
  <c r="AU36" i="20" s="1"/>
  <c r="AV55" i="7" s="1"/>
  <c r="BK42" i="19"/>
  <c r="BH36" i="20" s="1"/>
  <c r="BI55" i="7" s="1"/>
  <c r="AL42" i="19"/>
  <c r="AI36" i="20" s="1"/>
  <c r="AJ55" i="7" s="1"/>
  <c r="AY42" i="19"/>
  <c r="AV36" i="20" s="1"/>
  <c r="AW55" i="7" s="1"/>
  <c r="BL42" i="19"/>
  <c r="BI36" i="20" s="1"/>
  <c r="BJ55" i="7" s="1"/>
  <c r="T42" i="19"/>
  <c r="Q36" i="20" s="1"/>
  <c r="R55" i="7" s="1"/>
  <c r="N42" i="19"/>
  <c r="K36" i="20" s="1"/>
  <c r="L55" i="7" s="1"/>
  <c r="P42" i="19"/>
  <c r="M36" i="20" s="1"/>
  <c r="N55" i="7" s="1"/>
  <c r="U42" i="19"/>
  <c r="R36" i="20" s="1"/>
  <c r="S55" i="7" s="1"/>
  <c r="R42" i="19"/>
  <c r="O36" i="20" s="1"/>
  <c r="P55" i="7" s="1"/>
  <c r="AP42" i="19"/>
  <c r="AM36" i="20" s="1"/>
  <c r="AN55" i="7" s="1"/>
  <c r="BC42" i="19"/>
  <c r="AZ36" i="20" s="1"/>
  <c r="BA55" i="7" s="1"/>
  <c r="AF42" i="19"/>
  <c r="AC36" i="20" s="1"/>
  <c r="AD55" i="7" s="1"/>
  <c r="AV42" i="19"/>
  <c r="AS36" i="20" s="1"/>
  <c r="AT55" i="7" s="1"/>
  <c r="BI42" i="19"/>
  <c r="BF36" i="20" s="1"/>
  <c r="BG55" i="7" s="1"/>
  <c r="AQ42" i="19"/>
  <c r="AN36" i="20" s="1"/>
  <c r="AO55" i="7" s="1"/>
  <c r="AW42" i="19"/>
  <c r="AT36" i="20" s="1"/>
  <c r="AU55" i="7" s="1"/>
  <c r="BN42" i="19"/>
  <c r="BK36" i="20" s="1"/>
  <c r="BL55" i="7" s="1"/>
  <c r="AK42" i="19"/>
  <c r="AH36" i="20" s="1"/>
  <c r="AI55" i="7" s="1"/>
  <c r="BB42" i="19"/>
  <c r="AY36" i="20" s="1"/>
  <c r="AZ55" i="7" s="1"/>
  <c r="BO42" i="19"/>
  <c r="BL36" i="20" s="1"/>
  <c r="BM55" i="7" s="1"/>
  <c r="J42" i="19"/>
  <c r="G36" i="20" s="1"/>
  <c r="H55" i="7" s="1"/>
  <c r="V42" i="19"/>
  <c r="S36" i="20" s="1"/>
  <c r="T55" i="7" s="1"/>
  <c r="AO42" i="19"/>
  <c r="AL36" i="20" s="1"/>
  <c r="AM55" i="7" s="1"/>
  <c r="BF42" i="19"/>
  <c r="BC36" i="20" s="1"/>
  <c r="BD55" i="7" s="1"/>
  <c r="BS42" i="19"/>
  <c r="BP36" i="20" s="1"/>
  <c r="BQ55" i="7" s="1"/>
  <c r="AA42" i="19"/>
  <c r="X36" i="20" s="1"/>
  <c r="BH42" i="19"/>
  <c r="BE36" i="20" s="1"/>
  <c r="BF55" i="7" s="1"/>
  <c r="AD42" i="19"/>
  <c r="AA36" i="20" s="1"/>
  <c r="AB55" i="7" s="1"/>
  <c r="BW42" i="19"/>
  <c r="BT36" i="20" s="1"/>
  <c r="BU55" i="7" s="1"/>
  <c r="BM42" i="19"/>
  <c r="BJ36" i="20" s="1"/>
  <c r="BK55" i="7" s="1"/>
  <c r="AE42" i="19"/>
  <c r="AB36" i="20" s="1"/>
  <c r="AC55" i="7" s="1"/>
  <c r="BA42" i="19"/>
  <c r="AX36" i="20" s="1"/>
  <c r="AY55" i="7" s="1"/>
  <c r="BR42" i="19"/>
  <c r="BO36" i="20" s="1"/>
  <c r="BP55" i="7" s="1"/>
  <c r="AZ42" i="19"/>
  <c r="AW36" i="20" s="1"/>
  <c r="AX55" i="7" s="1"/>
  <c r="AJ42" i="19"/>
  <c r="AG36" i="20" s="1"/>
  <c r="AH55" i="7" s="1"/>
  <c r="M42" i="19"/>
  <c r="J36" i="20" s="1"/>
  <c r="K55" i="7" s="1"/>
  <c r="K42" i="19"/>
  <c r="H36" i="20" s="1"/>
  <c r="I55" i="7" s="1"/>
  <c r="G42" i="19"/>
  <c r="D36" i="20" s="1"/>
  <c r="E55" i="7" s="1"/>
  <c r="O42" i="19"/>
  <c r="L36" i="20" s="1"/>
  <c r="M55" i="7" s="1"/>
  <c r="B42" i="19" l="1"/>
  <c r="D42" i="19" s="1"/>
  <c r="B36" i="20" s="1"/>
  <c r="BW55" i="7"/>
  <c r="Z55" i="7"/>
  <c r="Y55" i="7"/>
  <c r="C36" i="20"/>
  <c r="D55" i="7" s="1"/>
  <c r="BZ55" i="7" l="1"/>
  <c r="C55" i="7"/>
  <c r="C35" i="24" s="1"/>
  <c r="BX55" i="7"/>
  <c r="CA55" i="7"/>
  <c r="B55" i="7"/>
  <c r="B35" i="24"/>
  <c r="AA35" i="24" l="1"/>
  <c r="AE35" i="24"/>
  <c r="AI35" i="24"/>
  <c r="AM35" i="24"/>
  <c r="AQ35" i="24"/>
  <c r="AU35" i="24"/>
  <c r="AY35" i="24"/>
  <c r="BC35" i="24"/>
  <c r="BG35" i="24"/>
  <c r="BK35" i="24"/>
  <c r="BO35" i="24"/>
  <c r="BS35" i="24"/>
  <c r="Y35" i="24"/>
  <c r="BV35" i="24" s="1"/>
  <c r="D65" i="9" s="1"/>
  <c r="AC35" i="24"/>
  <c r="AG35" i="24"/>
  <c r="AK35" i="24"/>
  <c r="AO35" i="24"/>
  <c r="AS35" i="24"/>
  <c r="AW35" i="24"/>
  <c r="BA35" i="24"/>
  <c r="BE35" i="24"/>
  <c r="BI35" i="24"/>
  <c r="BM35" i="24"/>
  <c r="BQ35" i="24"/>
  <c r="X35" i="24"/>
  <c r="AF35" i="24"/>
  <c r="AN35" i="24"/>
  <c r="AV35" i="24"/>
  <c r="BD35" i="24"/>
  <c r="BL35" i="24"/>
  <c r="BT35" i="24"/>
  <c r="AB35" i="24"/>
  <c r="AJ35" i="24"/>
  <c r="AR35" i="24"/>
  <c r="AZ35" i="24"/>
  <c r="BH35" i="24"/>
  <c r="BP35" i="24"/>
  <c r="AD35" i="24"/>
  <c r="AT35" i="24"/>
  <c r="BJ35" i="24"/>
  <c r="AH35" i="24"/>
  <c r="AX35" i="24"/>
  <c r="BN35" i="24"/>
  <c r="AL35" i="24"/>
  <c r="BB35" i="24"/>
  <c r="BR35" i="24"/>
  <c r="BF35" i="24"/>
  <c r="Z35" i="24"/>
  <c r="AP35" i="24"/>
  <c r="L35" i="24"/>
  <c r="Q35" i="24"/>
  <c r="R35" i="24"/>
  <c r="M35" i="24"/>
  <c r="D35" i="24"/>
  <c r="S35" i="24"/>
  <c r="P35" i="24"/>
  <c r="T35" i="24"/>
  <c r="V35" i="24"/>
  <c r="K35" i="24"/>
  <c r="H35" i="24"/>
  <c r="N35" i="24"/>
  <c r="F35" i="24"/>
  <c r="U35" i="24"/>
  <c r="W35" i="24"/>
  <c r="I35" i="24"/>
  <c r="O35" i="24"/>
  <c r="G35" i="24"/>
  <c r="J35" i="24"/>
  <c r="E35" i="24"/>
  <c r="D65" i="15"/>
  <c r="D65" i="14"/>
  <c r="B65" i="14"/>
  <c r="B65" i="16"/>
  <c r="B65" i="15"/>
  <c r="B65" i="9"/>
  <c r="C43" i="11"/>
  <c r="C43" i="18"/>
  <c r="C43" i="19"/>
  <c r="C43" i="17"/>
  <c r="R65" i="9" l="1"/>
  <c r="R65" i="14" s="1"/>
  <c r="R65" i="15" s="1"/>
  <c r="R65" i="16" s="1"/>
  <c r="O65" i="9"/>
  <c r="O65" i="14" s="1"/>
  <c r="O65" i="15" s="1"/>
  <c r="O65" i="16" s="1"/>
  <c r="P65" i="9"/>
  <c r="P65" i="14" s="1"/>
  <c r="P65" i="15" s="1"/>
  <c r="P65" i="16" s="1"/>
  <c r="Q65" i="9"/>
  <c r="Q65" i="14" s="1"/>
  <c r="Q65" i="15" s="1"/>
  <c r="Q65" i="16" s="1"/>
  <c r="M65" i="9"/>
  <c r="M65" i="14" s="1"/>
  <c r="M65" i="15" s="1"/>
  <c r="M65" i="16" s="1"/>
  <c r="BU35" i="24"/>
  <c r="AB65" i="9"/>
  <c r="AB65" i="14" s="1"/>
  <c r="AB65" i="15" s="1"/>
  <c r="AB65" i="16" s="1"/>
  <c r="AJ65" i="9"/>
  <c r="AJ65" i="14" s="1"/>
  <c r="AJ65" i="15" s="1"/>
  <c r="AJ65" i="16" s="1"/>
  <c r="AN65" i="9"/>
  <c r="AN65" i="14" s="1"/>
  <c r="AN65" i="15" s="1"/>
  <c r="AN65" i="16" s="1"/>
  <c r="AE65" i="9"/>
  <c r="AE65" i="14" s="1"/>
  <c r="AE65" i="15" s="1"/>
  <c r="AE65" i="16" s="1"/>
  <c r="Y65" i="9"/>
  <c r="Y65" i="14" s="1"/>
  <c r="Y65" i="15" s="1"/>
  <c r="Y65" i="16" s="1"/>
  <c r="AK65" i="9"/>
  <c r="AK65" i="14" s="1"/>
  <c r="AK65" i="15" s="1"/>
  <c r="AK65" i="16" s="1"/>
  <c r="W65" i="9"/>
  <c r="W65" i="14" s="1"/>
  <c r="W65" i="15" s="1"/>
  <c r="W65" i="16" s="1"/>
  <c r="AG65" i="9"/>
  <c r="AG65" i="14" s="1"/>
  <c r="AG65" i="15" s="1"/>
  <c r="AG65" i="16" s="1"/>
  <c r="AC65" i="9"/>
  <c r="AC65" i="14" s="1"/>
  <c r="AC65" i="15" s="1"/>
  <c r="AC65" i="16" s="1"/>
  <c r="AA65" i="9"/>
  <c r="AA65" i="14" s="1"/>
  <c r="AA65" i="15" s="1"/>
  <c r="AA65" i="16" s="1"/>
  <c r="AR65" i="9"/>
  <c r="AR65" i="14" s="1"/>
  <c r="AR65" i="15" s="1"/>
  <c r="AR65" i="16" s="1"/>
  <c r="I65" i="9"/>
  <c r="I65" i="14" s="1"/>
  <c r="I65" i="15" s="1"/>
  <c r="I65" i="16" s="1"/>
  <c r="F65" i="9"/>
  <c r="K65" i="9"/>
  <c r="K65" i="14" s="1"/>
  <c r="K65" i="15" s="1"/>
  <c r="K65" i="16" s="1"/>
  <c r="AD65" i="9"/>
  <c r="AD65" i="14" s="1"/>
  <c r="AD65" i="15" s="1"/>
  <c r="AD65" i="16" s="1"/>
  <c r="G65" i="9"/>
  <c r="G65" i="14" s="1"/>
  <c r="G65" i="15" s="1"/>
  <c r="G65" i="16" s="1"/>
  <c r="AO65" i="9"/>
  <c r="AO65" i="14" s="1"/>
  <c r="AO65" i="15" s="1"/>
  <c r="AO65" i="16" s="1"/>
  <c r="L65" i="9"/>
  <c r="L65" i="14" s="1"/>
  <c r="L65" i="15" s="1"/>
  <c r="L65" i="16" s="1"/>
  <c r="Z65" i="9"/>
  <c r="Z65" i="14" s="1"/>
  <c r="Z65" i="15" s="1"/>
  <c r="Z65" i="16" s="1"/>
  <c r="AI65" i="9"/>
  <c r="AI65" i="14" s="1"/>
  <c r="AI65" i="15" s="1"/>
  <c r="AI65" i="16" s="1"/>
  <c r="H65" i="9"/>
  <c r="H65" i="14" s="1"/>
  <c r="H65" i="15" s="1"/>
  <c r="H65" i="16" s="1"/>
  <c r="U65" i="9"/>
  <c r="U65" i="14" s="1"/>
  <c r="U65" i="15" s="1"/>
  <c r="U65" i="16" s="1"/>
  <c r="AH65" i="9"/>
  <c r="AH65" i="14" s="1"/>
  <c r="AH65" i="15" s="1"/>
  <c r="AH65" i="16" s="1"/>
  <c r="AP65" i="9"/>
  <c r="AP65" i="14" s="1"/>
  <c r="AP65" i="15" s="1"/>
  <c r="AP65" i="16" s="1"/>
  <c r="X65" i="9"/>
  <c r="X65" i="14" s="1"/>
  <c r="X65" i="15" s="1"/>
  <c r="X65" i="16" s="1"/>
  <c r="AL65" i="9"/>
  <c r="AL65" i="14" s="1"/>
  <c r="AL65" i="15" s="1"/>
  <c r="AL65" i="16" s="1"/>
  <c r="V65" i="9"/>
  <c r="V65" i="14" s="1"/>
  <c r="V65" i="15" s="1"/>
  <c r="V65" i="16" s="1"/>
  <c r="T65" i="9"/>
  <c r="T65" i="14" s="1"/>
  <c r="T65" i="15" s="1"/>
  <c r="T65" i="16" s="1"/>
  <c r="AQ65" i="9"/>
  <c r="AQ65" i="14" s="1"/>
  <c r="AQ65" i="15" s="1"/>
  <c r="AQ65" i="16" s="1"/>
  <c r="F65" i="14" l="1"/>
  <c r="BS43" i="11"/>
  <c r="AU43" i="11"/>
  <c r="BM43" i="11"/>
  <c r="J43" i="11"/>
  <c r="W43" i="11"/>
  <c r="L43" i="11"/>
  <c r="AH43" i="11"/>
  <c r="AV43" i="11"/>
  <c r="AX43" i="11"/>
  <c r="S43" i="11"/>
  <c r="BG43" i="11"/>
  <c r="AO43" i="11"/>
  <c r="AB43" i="11"/>
  <c r="R43" i="11"/>
  <c r="AJ43" i="11"/>
  <c r="BF43" i="11"/>
  <c r="AZ43" i="11"/>
  <c r="V43" i="11"/>
  <c r="U43" i="11"/>
  <c r="BP43" i="11"/>
  <c r="AA43" i="11"/>
  <c r="AN43" i="11"/>
  <c r="AM43" i="11"/>
  <c r="I43" i="11"/>
  <c r="T43" i="11"/>
  <c r="BR43" i="11"/>
  <c r="BA43" i="11"/>
  <c r="AY43" i="11"/>
  <c r="AP43" i="11"/>
  <c r="O43" i="11"/>
  <c r="BD43" i="11"/>
  <c r="AT43" i="11"/>
  <c r="AD43" i="11"/>
  <c r="BQ43" i="11"/>
  <c r="AE43" i="11"/>
  <c r="AR43" i="11"/>
  <c r="F43" i="11"/>
  <c r="BW43" i="11"/>
  <c r="H43" i="11"/>
  <c r="BB43" i="11"/>
  <c r="AK43" i="11"/>
  <c r="AC43" i="11"/>
  <c r="M43" i="11"/>
  <c r="N43" i="11"/>
  <c r="BV43" i="11"/>
  <c r="BK43" i="11"/>
  <c r="AS43" i="11"/>
  <c r="G43" i="11"/>
  <c r="BT43" i="11"/>
  <c r="BL43" i="11"/>
  <c r="BO43" i="11"/>
  <c r="K43" i="11"/>
  <c r="BH43" i="11"/>
  <c r="BE43" i="11"/>
  <c r="AI43" i="11"/>
  <c r="AF43" i="11"/>
  <c r="Y43" i="11"/>
  <c r="P43" i="11"/>
  <c r="AQ43" i="11"/>
  <c r="BI43" i="11"/>
  <c r="BC43" i="11"/>
  <c r="Q43" i="11"/>
  <c r="BU43" i="11"/>
  <c r="AL43" i="11"/>
  <c r="BN43" i="11"/>
  <c r="Z43" i="11"/>
  <c r="AG43" i="11"/>
  <c r="BJ43" i="11"/>
  <c r="AW43" i="11"/>
  <c r="X43" i="11"/>
  <c r="B43" i="11" l="1"/>
  <c r="D43" i="11" s="1"/>
  <c r="BO43" i="17"/>
  <c r="AA43" i="17"/>
  <c r="N43" i="17"/>
  <c r="BQ43" i="17"/>
  <c r="AI43" i="17"/>
  <c r="L43" i="17"/>
  <c r="F43" i="17"/>
  <c r="BK43" i="17"/>
  <c r="AG43" i="17"/>
  <c r="M43" i="17"/>
  <c r="AN43" i="17"/>
  <c r="AO43" i="17"/>
  <c r="W43" i="17"/>
  <c r="BA43" i="17"/>
  <c r="BT43" i="17"/>
  <c r="BE43" i="17"/>
  <c r="BL43" i="17"/>
  <c r="AV43" i="17"/>
  <c r="AP43" i="17"/>
  <c r="J43" i="17"/>
  <c r="O43" i="17"/>
  <c r="BD43" i="17"/>
  <c r="AD43" i="17"/>
  <c r="H43" i="17"/>
  <c r="I43" i="17"/>
  <c r="AU43" i="17"/>
  <c r="AJ43" i="17"/>
  <c r="AZ43" i="17"/>
  <c r="AR43" i="17"/>
  <c r="K43" i="17"/>
  <c r="Z43" i="17"/>
  <c r="BG43" i="17"/>
  <c r="BR43" i="17"/>
  <c r="BU43" i="17"/>
  <c r="AY43" i="17"/>
  <c r="BJ43" i="17"/>
  <c r="AS43" i="17"/>
  <c r="T43" i="17"/>
  <c r="U43" i="17"/>
  <c r="BM43" i="17"/>
  <c r="AK43" i="17"/>
  <c r="S43" i="17"/>
  <c r="BV43" i="17"/>
  <c r="AB43" i="17"/>
  <c r="Y43" i="17"/>
  <c r="BC43" i="17"/>
  <c r="AM43" i="17"/>
  <c r="G43" i="17"/>
  <c r="BB43" i="17"/>
  <c r="BH43" i="17"/>
  <c r="BP43" i="17"/>
  <c r="BF43" i="17"/>
  <c r="AX43" i="17"/>
  <c r="AW43" i="17"/>
  <c r="AF43" i="17"/>
  <c r="R43" i="17"/>
  <c r="Q43" i="17"/>
  <c r="AE43" i="17"/>
  <c r="AQ43" i="17"/>
  <c r="X43" i="17"/>
  <c r="BI43" i="17"/>
  <c r="AT43" i="17"/>
  <c r="P43" i="17"/>
  <c r="BS43" i="17"/>
  <c r="AH43" i="17"/>
  <c r="V43" i="17"/>
  <c r="BW43" i="17"/>
  <c r="BN43" i="17"/>
  <c r="AC43" i="17"/>
  <c r="AL43" i="17"/>
  <c r="F65" i="15"/>
  <c r="B43" i="17" l="1"/>
  <c r="D43" i="17" s="1"/>
  <c r="AD43" i="18"/>
  <c r="AQ43" i="18"/>
  <c r="AZ43" i="18"/>
  <c r="AM43" i="18"/>
  <c r="BM43" i="18"/>
  <c r="AE43" i="18"/>
  <c r="BP43" i="18"/>
  <c r="AK43" i="18"/>
  <c r="BB43" i="18"/>
  <c r="BO43" i="18"/>
  <c r="AO43" i="18"/>
  <c r="BS43" i="18"/>
  <c r="O43" i="18"/>
  <c r="W43" i="18"/>
  <c r="G43" i="18"/>
  <c r="U43" i="18"/>
  <c r="R43" i="18"/>
  <c r="H43" i="18"/>
  <c r="Q43" i="18"/>
  <c r="S43" i="18"/>
  <c r="AC43" i="18"/>
  <c r="AT43" i="18"/>
  <c r="BG43" i="18"/>
  <c r="BT43" i="18"/>
  <c r="BH43" i="18"/>
  <c r="AH43" i="18"/>
  <c r="AU43" i="18"/>
  <c r="BF43" i="18"/>
  <c r="BA43" i="18"/>
  <c r="BR43" i="18"/>
  <c r="AR43" i="18"/>
  <c r="BE43" i="18"/>
  <c r="BD43" i="18"/>
  <c r="K43" i="18"/>
  <c r="Z43" i="18"/>
  <c r="F43" i="18"/>
  <c r="L43" i="18"/>
  <c r="AP43" i="18"/>
  <c r="Y43" i="18"/>
  <c r="AS43" i="18"/>
  <c r="BJ43" i="18"/>
  <c r="BW43" i="18"/>
  <c r="AV43" i="18"/>
  <c r="AG43" i="18"/>
  <c r="AX43" i="18"/>
  <c r="BK43" i="18"/>
  <c r="BC43" i="18"/>
  <c r="BQ43" i="18"/>
  <c r="AI43" i="18"/>
  <c r="BL43" i="18"/>
  <c r="V43" i="18"/>
  <c r="M43" i="18"/>
  <c r="P43" i="18"/>
  <c r="BI43" i="18"/>
  <c r="AA43" i="18"/>
  <c r="AF43" i="18"/>
  <c r="BU43" i="18"/>
  <c r="AW43" i="18"/>
  <c r="BN43" i="18"/>
  <c r="AB43" i="18"/>
  <c r="AJ43" i="18"/>
  <c r="AL43" i="18"/>
  <c r="AY43" i="18"/>
  <c r="AN43" i="18"/>
  <c r="BV43" i="18"/>
  <c r="T43" i="18"/>
  <c r="I43" i="18"/>
  <c r="J43" i="18"/>
  <c r="N43" i="18"/>
  <c r="X43" i="18"/>
  <c r="F65" i="16"/>
  <c r="B43" i="18" l="1"/>
  <c r="D43" i="18" s="1"/>
  <c r="AN43" i="19"/>
  <c r="AK37" i="20" s="1"/>
  <c r="AL56" i="7" s="1"/>
  <c r="BE43" i="19"/>
  <c r="BB37" i="20" s="1"/>
  <c r="BC56" i="7" s="1"/>
  <c r="BV43" i="19"/>
  <c r="BS37" i="20" s="1"/>
  <c r="BT56" i="7" s="1"/>
  <c r="AB43" i="19"/>
  <c r="Y37" i="20" s="1"/>
  <c r="AS43" i="19"/>
  <c r="AP37" i="20" s="1"/>
  <c r="AQ56" i="7" s="1"/>
  <c r="BJ43" i="19"/>
  <c r="BG37" i="20" s="1"/>
  <c r="BH56" i="7" s="1"/>
  <c r="BK43" i="19"/>
  <c r="BH37" i="20" s="1"/>
  <c r="BI56" i="7" s="1"/>
  <c r="AG43" i="19"/>
  <c r="AD37" i="20" s="1"/>
  <c r="AE56" i="7" s="1"/>
  <c r="AX43" i="19"/>
  <c r="AU37" i="20" s="1"/>
  <c r="AV56" i="7" s="1"/>
  <c r="BW43" i="19"/>
  <c r="BT37" i="20" s="1"/>
  <c r="BU56" i="7" s="1"/>
  <c r="AK43" i="19"/>
  <c r="AH37" i="20" s="1"/>
  <c r="AI56" i="7" s="1"/>
  <c r="BB43" i="19"/>
  <c r="AY37" i="20" s="1"/>
  <c r="AZ56" i="7" s="1"/>
  <c r="AE43" i="19"/>
  <c r="AB37" i="20" s="1"/>
  <c r="AC56" i="7" s="1"/>
  <c r="X43" i="19"/>
  <c r="U37" i="20" s="1"/>
  <c r="V56" i="7" s="1"/>
  <c r="Z43" i="19"/>
  <c r="W37" i="20" s="1"/>
  <c r="X56" i="7" s="1"/>
  <c r="J43" i="19"/>
  <c r="G37" i="20" s="1"/>
  <c r="H56" i="7" s="1"/>
  <c r="K43" i="19"/>
  <c r="H37" i="20" s="1"/>
  <c r="I56" i="7" s="1"/>
  <c r="U43" i="19"/>
  <c r="R37" i="20" s="1"/>
  <c r="S56" i="7" s="1"/>
  <c r="H43" i="19"/>
  <c r="E37" i="20" s="1"/>
  <c r="F56" i="7" s="1"/>
  <c r="AY43" i="19"/>
  <c r="AV37" i="20" s="1"/>
  <c r="AW56" i="7" s="1"/>
  <c r="BO43" i="19"/>
  <c r="BL37" i="20" s="1"/>
  <c r="BM56" i="7" s="1"/>
  <c r="W43" i="19"/>
  <c r="T37" i="20" s="1"/>
  <c r="U56" i="7" s="1"/>
  <c r="R43" i="19"/>
  <c r="O37" i="20" s="1"/>
  <c r="P56" i="7" s="1"/>
  <c r="BD43" i="19"/>
  <c r="BA37" i="20" s="1"/>
  <c r="BB56" i="7" s="1"/>
  <c r="BU43" i="19"/>
  <c r="BR37" i="20" s="1"/>
  <c r="BS56" i="7" s="1"/>
  <c r="AM43" i="19"/>
  <c r="AJ37" i="20" s="1"/>
  <c r="AK56" i="7" s="1"/>
  <c r="AR43" i="19"/>
  <c r="AO37" i="20" s="1"/>
  <c r="AP56" i="7" s="1"/>
  <c r="BI43" i="19"/>
  <c r="BF37" i="20" s="1"/>
  <c r="BG56" i="7" s="1"/>
  <c r="AI43" i="19"/>
  <c r="AF37" i="20" s="1"/>
  <c r="AG56" i="7" s="1"/>
  <c r="AF43" i="19"/>
  <c r="AC37" i="20" s="1"/>
  <c r="AD56" i="7" s="1"/>
  <c r="AW43" i="19"/>
  <c r="AT37" i="20" s="1"/>
  <c r="AU56" i="7" s="1"/>
  <c r="BN43" i="19"/>
  <c r="BK37" i="20" s="1"/>
  <c r="BL56" i="7" s="1"/>
  <c r="AJ43" i="19"/>
  <c r="AG37" i="20" s="1"/>
  <c r="AH56" i="7" s="1"/>
  <c r="BA43" i="19"/>
  <c r="AX37" i="20" s="1"/>
  <c r="AY56" i="7" s="1"/>
  <c r="BR43" i="19"/>
  <c r="BO37" i="20" s="1"/>
  <c r="BP56" i="7" s="1"/>
  <c r="F43" i="19"/>
  <c r="V43" i="19"/>
  <c r="S37" i="20" s="1"/>
  <c r="T56" i="7" s="1"/>
  <c r="Q43" i="19"/>
  <c r="N37" i="20" s="1"/>
  <c r="O56" i="7" s="1"/>
  <c r="N43" i="19"/>
  <c r="K37" i="20" s="1"/>
  <c r="L56" i="7" s="1"/>
  <c r="S43" i="19"/>
  <c r="P37" i="20" s="1"/>
  <c r="Q56" i="7" s="1"/>
  <c r="AZ43" i="19"/>
  <c r="AW37" i="20" s="1"/>
  <c r="AX56" i="7" s="1"/>
  <c r="P43" i="19"/>
  <c r="M37" i="20" s="1"/>
  <c r="N56" i="7" s="1"/>
  <c r="L43" i="19"/>
  <c r="I37" i="20" s="1"/>
  <c r="J56" i="7" s="1"/>
  <c r="BT43" i="19"/>
  <c r="BQ37" i="20" s="1"/>
  <c r="BR56" i="7" s="1"/>
  <c r="AP43" i="19"/>
  <c r="AM37" i="20" s="1"/>
  <c r="AN56" i="7" s="1"/>
  <c r="AQ43" i="19"/>
  <c r="AN37" i="20" s="1"/>
  <c r="AO56" i="7" s="1"/>
  <c r="BH43" i="19"/>
  <c r="BE37" i="20" s="1"/>
  <c r="BF56" i="7" s="1"/>
  <c r="AD43" i="19"/>
  <c r="AA37" i="20" s="1"/>
  <c r="AB56" i="7" s="1"/>
  <c r="BC43" i="19"/>
  <c r="AZ37" i="20" s="1"/>
  <c r="BA56" i="7" s="1"/>
  <c r="AV43" i="19"/>
  <c r="AS37" i="20" s="1"/>
  <c r="AT56" i="7" s="1"/>
  <c r="BM43" i="19"/>
  <c r="BJ37" i="20" s="1"/>
  <c r="BK56" i="7" s="1"/>
  <c r="BQ43" i="19"/>
  <c r="BN37" i="20" s="1"/>
  <c r="BO56" i="7" s="1"/>
  <c r="I43" i="19"/>
  <c r="F37" i="20" s="1"/>
  <c r="G56" i="7" s="1"/>
  <c r="M43" i="19"/>
  <c r="J37" i="20" s="1"/>
  <c r="K56" i="7" s="1"/>
  <c r="AO43" i="19"/>
  <c r="AL37" i="20" s="1"/>
  <c r="AM56" i="7" s="1"/>
  <c r="BF43" i="19"/>
  <c r="BC37" i="20" s="1"/>
  <c r="BD56" i="7" s="1"/>
  <c r="AU43" i="19"/>
  <c r="AR37" i="20" s="1"/>
  <c r="AS56" i="7" s="1"/>
  <c r="AC43" i="19"/>
  <c r="Z37" i="20" s="1"/>
  <c r="AA56" i="7" s="1"/>
  <c r="AT43" i="19"/>
  <c r="AQ37" i="20" s="1"/>
  <c r="AR56" i="7" s="1"/>
  <c r="BG43" i="19"/>
  <c r="BD37" i="20" s="1"/>
  <c r="BE56" i="7" s="1"/>
  <c r="BL43" i="19"/>
  <c r="BI37" i="20" s="1"/>
  <c r="BJ56" i="7" s="1"/>
  <c r="AH43" i="19"/>
  <c r="AE37" i="20" s="1"/>
  <c r="AF56" i="7" s="1"/>
  <c r="BS43" i="19"/>
  <c r="BP37" i="20" s="1"/>
  <c r="BQ56" i="7" s="1"/>
  <c r="BP43" i="19"/>
  <c r="BM37" i="20" s="1"/>
  <c r="BN56" i="7" s="1"/>
  <c r="AL43" i="19"/>
  <c r="AI37" i="20" s="1"/>
  <c r="AJ56" i="7" s="1"/>
  <c r="AA43" i="19"/>
  <c r="X37" i="20" s="1"/>
  <c r="T43" i="19"/>
  <c r="Q37" i="20" s="1"/>
  <c r="R56" i="7" s="1"/>
  <c r="Y43" i="19"/>
  <c r="V37" i="20" s="1"/>
  <c r="W56" i="7" s="1"/>
  <c r="G43" i="19"/>
  <c r="D37" i="20" s="1"/>
  <c r="E56" i="7" s="1"/>
  <c r="O43" i="19"/>
  <c r="L37" i="20" s="1"/>
  <c r="M56" i="7" s="1"/>
  <c r="B43" i="19" l="1"/>
  <c r="D43" i="19" s="1"/>
  <c r="B37" i="20" s="1"/>
  <c r="Z56" i="7"/>
  <c r="BW56" i="7"/>
  <c r="Y56" i="7"/>
  <c r="C37" i="20"/>
  <c r="D56" i="7" s="1"/>
  <c r="BZ56" i="7" l="1"/>
  <c r="C56" i="7"/>
  <c r="C36" i="24" s="1"/>
  <c r="BX56" i="7"/>
  <c r="CA56" i="7"/>
  <c r="B56" i="7"/>
  <c r="B36" i="24"/>
  <c r="Y36" i="24" l="1"/>
  <c r="BV36" i="24" s="1"/>
  <c r="D66" i="9" s="1"/>
  <c r="AC36" i="24"/>
  <c r="AG36" i="24"/>
  <c r="AK36" i="24"/>
  <c r="AO36" i="24"/>
  <c r="AS36" i="24"/>
  <c r="AW36" i="24"/>
  <c r="BA36" i="24"/>
  <c r="BE36" i="24"/>
  <c r="BI36" i="24"/>
  <c r="BM36" i="24"/>
  <c r="BQ36" i="24"/>
  <c r="AA36" i="24"/>
  <c r="AE36" i="24"/>
  <c r="AI36" i="24"/>
  <c r="AM36" i="24"/>
  <c r="AQ36" i="24"/>
  <c r="AU36" i="24"/>
  <c r="AY36" i="24"/>
  <c r="BC36" i="24"/>
  <c r="BG36" i="24"/>
  <c r="BK36" i="24"/>
  <c r="BO36" i="24"/>
  <c r="BS36" i="24"/>
  <c r="Z36" i="24"/>
  <c r="AH36" i="24"/>
  <c r="AP36" i="24"/>
  <c r="AX36" i="24"/>
  <c r="BF36" i="24"/>
  <c r="BN36" i="24"/>
  <c r="AD36" i="24"/>
  <c r="AL36" i="24"/>
  <c r="AT36" i="24"/>
  <c r="BB36" i="24"/>
  <c r="BJ36" i="24"/>
  <c r="BR36" i="24"/>
  <c r="X36" i="24"/>
  <c r="AN36" i="24"/>
  <c r="BD36" i="24"/>
  <c r="BT36" i="24"/>
  <c r="AB36" i="24"/>
  <c r="AR36" i="24"/>
  <c r="BH36" i="24"/>
  <c r="AF36" i="24"/>
  <c r="AV36" i="24"/>
  <c r="BL36" i="24"/>
  <c r="AZ36" i="24"/>
  <c r="BP36" i="24"/>
  <c r="AJ36" i="24"/>
  <c r="L36" i="24"/>
  <c r="O36" i="24"/>
  <c r="N36" i="24"/>
  <c r="R36" i="24"/>
  <c r="H36" i="24"/>
  <c r="Q36" i="24"/>
  <c r="E36" i="24"/>
  <c r="T36" i="24"/>
  <c r="D36" i="24"/>
  <c r="V36" i="24"/>
  <c r="I36" i="24"/>
  <c r="W36" i="24"/>
  <c r="U36" i="24"/>
  <c r="F36" i="24"/>
  <c r="P36" i="24"/>
  <c r="K36" i="24"/>
  <c r="J36" i="24"/>
  <c r="M36" i="24"/>
  <c r="S36" i="24"/>
  <c r="G36" i="24"/>
  <c r="D66" i="15"/>
  <c r="D66" i="14"/>
  <c r="B66" i="14"/>
  <c r="B66" i="9"/>
  <c r="B66" i="16"/>
  <c r="B66" i="15"/>
  <c r="C44" i="18"/>
  <c r="C44" i="11"/>
  <c r="C44" i="17"/>
  <c r="C44" i="19"/>
  <c r="P66" i="9" l="1"/>
  <c r="P66" i="14" s="1"/>
  <c r="P66" i="15" s="1"/>
  <c r="P66" i="16" s="1"/>
  <c r="R66" i="9"/>
  <c r="R66" i="14" s="1"/>
  <c r="R66" i="15" s="1"/>
  <c r="R66" i="16" s="1"/>
  <c r="O66" i="9"/>
  <c r="O66" i="14" s="1"/>
  <c r="O66" i="15" s="1"/>
  <c r="O66" i="16" s="1"/>
  <c r="Q66" i="9"/>
  <c r="Q66" i="14" s="1"/>
  <c r="Q66" i="15" s="1"/>
  <c r="Q66" i="16" s="1"/>
  <c r="M66" i="9"/>
  <c r="M66" i="14" s="1"/>
  <c r="M66" i="15" s="1"/>
  <c r="M66" i="16" s="1"/>
  <c r="BU36" i="24"/>
  <c r="AN66" i="9"/>
  <c r="AN66" i="14" s="1"/>
  <c r="AN66" i="15" s="1"/>
  <c r="AN66" i="16" s="1"/>
  <c r="G66" i="9"/>
  <c r="G66" i="14" s="1"/>
  <c r="G66" i="15" s="1"/>
  <c r="G66" i="16" s="1"/>
  <c r="AO66" i="9"/>
  <c r="AO66" i="14" s="1"/>
  <c r="AO66" i="15" s="1"/>
  <c r="AO66" i="16" s="1"/>
  <c r="AI66" i="9"/>
  <c r="AI66" i="14" s="1"/>
  <c r="AI66" i="15" s="1"/>
  <c r="AI66" i="16" s="1"/>
  <c r="V66" i="9"/>
  <c r="V66" i="14" s="1"/>
  <c r="V66" i="15" s="1"/>
  <c r="V66" i="16" s="1"/>
  <c r="AG66" i="9"/>
  <c r="AG66" i="14" s="1"/>
  <c r="AG66" i="15" s="1"/>
  <c r="AG66" i="16" s="1"/>
  <c r="AE66" i="9"/>
  <c r="AE66" i="14" s="1"/>
  <c r="AE66" i="15" s="1"/>
  <c r="AE66" i="16" s="1"/>
  <c r="AJ66" i="9"/>
  <c r="AJ66" i="14" s="1"/>
  <c r="AJ66" i="15" s="1"/>
  <c r="AJ66" i="16" s="1"/>
  <c r="Y66" i="9"/>
  <c r="Y66" i="14" s="1"/>
  <c r="Y66" i="15" s="1"/>
  <c r="Y66" i="16" s="1"/>
  <c r="AH66" i="9"/>
  <c r="AH66" i="14" s="1"/>
  <c r="AH66" i="15" s="1"/>
  <c r="AH66" i="16" s="1"/>
  <c r="H66" i="9"/>
  <c r="H66" i="14" s="1"/>
  <c r="H66" i="15" s="1"/>
  <c r="H66" i="16" s="1"/>
  <c r="L66" i="9"/>
  <c r="L66" i="14" s="1"/>
  <c r="L66" i="15" s="1"/>
  <c r="L66" i="16" s="1"/>
  <c r="AB66" i="9"/>
  <c r="AB66" i="14" s="1"/>
  <c r="AB66" i="15" s="1"/>
  <c r="AB66" i="16" s="1"/>
  <c r="AL66" i="9"/>
  <c r="AL66" i="14" s="1"/>
  <c r="AL66" i="15" s="1"/>
  <c r="AL66" i="16" s="1"/>
  <c r="AK66" i="9"/>
  <c r="AK66" i="14" s="1"/>
  <c r="AK66" i="15" s="1"/>
  <c r="AK66" i="16" s="1"/>
  <c r="AQ66" i="9"/>
  <c r="AQ66" i="14" s="1"/>
  <c r="AQ66" i="15" s="1"/>
  <c r="AQ66" i="16" s="1"/>
  <c r="T66" i="9"/>
  <c r="T66" i="14" s="1"/>
  <c r="T66" i="15" s="1"/>
  <c r="T66" i="16" s="1"/>
  <c r="F66" i="9"/>
  <c r="AP66" i="9"/>
  <c r="AP66" i="14" s="1"/>
  <c r="AP66" i="15" s="1"/>
  <c r="AP66" i="16" s="1"/>
  <c r="AC66" i="9"/>
  <c r="AC66" i="14" s="1"/>
  <c r="AC66" i="15" s="1"/>
  <c r="AC66" i="16" s="1"/>
  <c r="Z66" i="9"/>
  <c r="Z66" i="14" s="1"/>
  <c r="Z66" i="15" s="1"/>
  <c r="Z66" i="16" s="1"/>
  <c r="K66" i="9"/>
  <c r="K66" i="14" s="1"/>
  <c r="K66" i="15" s="1"/>
  <c r="K66" i="16" s="1"/>
  <c r="AA66" i="9"/>
  <c r="AA66" i="14" s="1"/>
  <c r="AA66" i="15" s="1"/>
  <c r="AA66" i="16" s="1"/>
  <c r="AR66" i="9"/>
  <c r="AR66" i="14" s="1"/>
  <c r="AR66" i="15" s="1"/>
  <c r="AR66" i="16" s="1"/>
  <c r="AD66" i="9"/>
  <c r="AD66" i="14" s="1"/>
  <c r="AD66" i="15" s="1"/>
  <c r="AD66" i="16" s="1"/>
  <c r="W66" i="9"/>
  <c r="W66" i="14" s="1"/>
  <c r="W66" i="15" s="1"/>
  <c r="W66" i="16" s="1"/>
  <c r="X66" i="9"/>
  <c r="X66" i="14" s="1"/>
  <c r="X66" i="15" s="1"/>
  <c r="X66" i="16" s="1"/>
  <c r="U66" i="9"/>
  <c r="U66" i="14" s="1"/>
  <c r="U66" i="15" s="1"/>
  <c r="U66" i="16" s="1"/>
  <c r="I66" i="9"/>
  <c r="I66" i="14" s="1"/>
  <c r="I66" i="15" s="1"/>
  <c r="I66" i="16" s="1"/>
  <c r="BP44" i="11" l="1"/>
  <c r="AK44" i="11"/>
  <c r="BM44" i="11"/>
  <c r="P44" i="11"/>
  <c r="S44" i="11"/>
  <c r="AS44" i="11"/>
  <c r="BG44" i="11"/>
  <c r="BB44" i="11"/>
  <c r="U44" i="11"/>
  <c r="BQ44" i="11"/>
  <c r="AR44" i="11"/>
  <c r="BH44" i="11"/>
  <c r="G44" i="11"/>
  <c r="BF44" i="11"/>
  <c r="BD44" i="11"/>
  <c r="AY44" i="11"/>
  <c r="Z44" i="11"/>
  <c r="X44" i="11"/>
  <c r="AP44" i="11"/>
  <c r="T44" i="11"/>
  <c r="BW44" i="11"/>
  <c r="I44" i="11"/>
  <c r="K44" i="11"/>
  <c r="BV44" i="11"/>
  <c r="AG44" i="11"/>
  <c r="AT44" i="11"/>
  <c r="F44" i="11"/>
  <c r="Y44" i="11"/>
  <c r="R44" i="11"/>
  <c r="BC44" i="11"/>
  <c r="AQ44" i="11"/>
  <c r="AU44" i="11"/>
  <c r="O44" i="11"/>
  <c r="AM44" i="11"/>
  <c r="AJ44" i="11"/>
  <c r="AD44" i="11"/>
  <c r="AZ44" i="11"/>
  <c r="AL44" i="11"/>
  <c r="AV44" i="11"/>
  <c r="BA44" i="11"/>
  <c r="L44" i="11"/>
  <c r="AC44" i="11"/>
  <c r="AN44" i="11"/>
  <c r="AH44" i="11"/>
  <c r="M44" i="11"/>
  <c r="V44" i="11"/>
  <c r="BS44" i="11"/>
  <c r="BE44" i="11"/>
  <c r="AB44" i="11"/>
  <c r="BI44" i="11"/>
  <c r="Q44" i="11"/>
  <c r="AE44" i="11"/>
  <c r="BL44" i="11"/>
  <c r="BN44" i="11"/>
  <c r="AI44" i="11"/>
  <c r="AF44" i="11"/>
  <c r="BO44" i="11"/>
  <c r="W44" i="11"/>
  <c r="N44" i="11"/>
  <c r="BT44" i="11"/>
  <c r="AW44" i="11"/>
  <c r="BK44" i="11"/>
  <c r="J44" i="11"/>
  <c r="BU44" i="11"/>
  <c r="AA44" i="11"/>
  <c r="AX44" i="11"/>
  <c r="H44" i="11"/>
  <c r="BR44" i="11"/>
  <c r="BJ44" i="11"/>
  <c r="AO44" i="11"/>
  <c r="F66" i="14"/>
  <c r="B44" i="11" l="1"/>
  <c r="D44" i="11" s="1"/>
  <c r="AZ44" i="17"/>
  <c r="AU44" i="17"/>
  <c r="AJ44" i="17"/>
  <c r="W44" i="17"/>
  <c r="BL44" i="17"/>
  <c r="BK44" i="17"/>
  <c r="AB44" i="17"/>
  <c r="AA44" i="17"/>
  <c r="M44" i="17"/>
  <c r="BC44" i="17"/>
  <c r="BN44" i="17"/>
  <c r="AT44" i="17"/>
  <c r="S44" i="17"/>
  <c r="BB44" i="17"/>
  <c r="BR44" i="17"/>
  <c r="AM44" i="17"/>
  <c r="J44" i="17"/>
  <c r="AD44" i="17"/>
  <c r="BE44" i="17"/>
  <c r="BQ44" i="17"/>
  <c r="F44" i="17"/>
  <c r="AV44" i="17"/>
  <c r="BJ44" i="17"/>
  <c r="AI44" i="17"/>
  <c r="T44" i="17"/>
  <c r="P44" i="17"/>
  <c r="BV44" i="17"/>
  <c r="BI44" i="17"/>
  <c r="AF44" i="17"/>
  <c r="L44" i="17"/>
  <c r="R44" i="17"/>
  <c r="AY44" i="17"/>
  <c r="BM44" i="17"/>
  <c r="AR44" i="17"/>
  <c r="I44" i="17"/>
  <c r="BU44" i="17"/>
  <c r="AE44" i="17"/>
  <c r="U44" i="17"/>
  <c r="AG44" i="17"/>
  <c r="AP44" i="17"/>
  <c r="BF44" i="17"/>
  <c r="BD44" i="17"/>
  <c r="AQ44" i="17"/>
  <c r="Z44" i="17"/>
  <c r="N44" i="17"/>
  <c r="AX44" i="17"/>
  <c r="AW44" i="17"/>
  <c r="AS44" i="17"/>
  <c r="G44" i="17"/>
  <c r="K44" i="17"/>
  <c r="AL44" i="17"/>
  <c r="BO44" i="17"/>
  <c r="O44" i="17"/>
  <c r="BT44" i="17"/>
  <c r="BH44" i="17"/>
  <c r="AH44" i="17"/>
  <c r="Q44" i="17"/>
  <c r="X44" i="17"/>
  <c r="BP44" i="17"/>
  <c r="AO44" i="17"/>
  <c r="AN44" i="17"/>
  <c r="H44" i="17"/>
  <c r="BA44" i="17"/>
  <c r="BG44" i="17"/>
  <c r="AC44" i="17"/>
  <c r="Y44" i="17"/>
  <c r="BS44" i="17"/>
  <c r="BW44" i="17"/>
  <c r="AK44" i="17"/>
  <c r="V44" i="17"/>
  <c r="F66" i="15"/>
  <c r="B44" i="17" l="1"/>
  <c r="D44" i="17" s="1"/>
  <c r="AB44" i="18"/>
  <c r="AS44" i="18"/>
  <c r="BJ44" i="18"/>
  <c r="AM44" i="18"/>
  <c r="AF44" i="18"/>
  <c r="AW44" i="18"/>
  <c r="BN44" i="18"/>
  <c r="BW44" i="18"/>
  <c r="AK44" i="18"/>
  <c r="BB44" i="18"/>
  <c r="BC44" i="18"/>
  <c r="AO44" i="18"/>
  <c r="BS44" i="18"/>
  <c r="R44" i="18"/>
  <c r="W44" i="18"/>
  <c r="Z44" i="18"/>
  <c r="T44" i="18"/>
  <c r="J44" i="18"/>
  <c r="G44" i="18"/>
  <c r="O44" i="18"/>
  <c r="BD44" i="18"/>
  <c r="M44" i="18"/>
  <c r="P44" i="18"/>
  <c r="AR44" i="18"/>
  <c r="BI44" i="18"/>
  <c r="AA44" i="18"/>
  <c r="BO44" i="18"/>
  <c r="AV44" i="18"/>
  <c r="BM44" i="18"/>
  <c r="AQ44" i="18"/>
  <c r="AJ44" i="18"/>
  <c r="BA44" i="18"/>
  <c r="BR44" i="18"/>
  <c r="AN44" i="18"/>
  <c r="BE44" i="18"/>
  <c r="Q44" i="18"/>
  <c r="X44" i="18"/>
  <c r="U44" i="18"/>
  <c r="K44" i="18"/>
  <c r="N44" i="18"/>
  <c r="Y44" i="18"/>
  <c r="S44" i="18"/>
  <c r="BH44" i="18"/>
  <c r="AD44" i="18"/>
  <c r="AE44" i="18"/>
  <c r="BF44" i="18"/>
  <c r="BL44" i="18"/>
  <c r="AH44" i="18"/>
  <c r="AU44" i="18"/>
  <c r="AZ44" i="18"/>
  <c r="BQ44" i="18"/>
  <c r="BG44" i="18"/>
  <c r="BU44" i="18"/>
  <c r="I44" i="18"/>
  <c r="V44" i="18"/>
  <c r="AC44" i="18"/>
  <c r="AT44" i="18"/>
  <c r="AY44" i="18"/>
  <c r="AI44" i="18"/>
  <c r="AG44" i="18"/>
  <c r="AX44" i="18"/>
  <c r="AP44" i="18"/>
  <c r="BP44" i="18"/>
  <c r="AL44" i="18"/>
  <c r="BK44" i="18"/>
  <c r="BT44" i="18"/>
  <c r="BV44" i="18"/>
  <c r="H44" i="18"/>
  <c r="F44" i="18"/>
  <c r="L44" i="18"/>
  <c r="F66" i="16"/>
  <c r="B44" i="18" l="1"/>
  <c r="D44" i="18" s="1"/>
  <c r="BG44" i="19"/>
  <c r="BD38" i="20" s="1"/>
  <c r="BE57" i="7" s="1"/>
  <c r="BT44" i="19"/>
  <c r="BQ38" i="20" s="1"/>
  <c r="BR57" i="7" s="1"/>
  <c r="AL44" i="19"/>
  <c r="AI38" i="20" s="1"/>
  <c r="AJ57" i="7" s="1"/>
  <c r="AS44" i="19"/>
  <c r="AP38" i="20" s="1"/>
  <c r="AQ57" i="7" s="1"/>
  <c r="BR44" i="19"/>
  <c r="BO38" i="20" s="1"/>
  <c r="BP57" i="7" s="1"/>
  <c r="AU44" i="19"/>
  <c r="AR38" i="20" s="1"/>
  <c r="AS57" i="7" s="1"/>
  <c r="AC44" i="19"/>
  <c r="Z38" i="20" s="1"/>
  <c r="AA57" i="7" s="1"/>
  <c r="AD44" i="19"/>
  <c r="AA38" i="20" s="1"/>
  <c r="AB57" i="7" s="1"/>
  <c r="BO44" i="19"/>
  <c r="BL38" i="20" s="1"/>
  <c r="BM57" i="7" s="1"/>
  <c r="AG44" i="19"/>
  <c r="AD38" i="20" s="1"/>
  <c r="AE57" i="7" s="1"/>
  <c r="AM44" i="19"/>
  <c r="AJ38" i="20" s="1"/>
  <c r="AK57" i="7" s="1"/>
  <c r="AZ44" i="19"/>
  <c r="AW38" i="20" s="1"/>
  <c r="AX57" i="7" s="1"/>
  <c r="N44" i="19"/>
  <c r="K38" i="20" s="1"/>
  <c r="L57" i="7" s="1"/>
  <c r="S44" i="19"/>
  <c r="P38" i="20" s="1"/>
  <c r="Q57" i="7" s="1"/>
  <c r="K44" i="19"/>
  <c r="H38" i="20" s="1"/>
  <c r="I57" i="7" s="1"/>
  <c r="M44" i="19"/>
  <c r="J38" i="20" s="1"/>
  <c r="K57" i="7" s="1"/>
  <c r="T44" i="19"/>
  <c r="Q38" i="20" s="1"/>
  <c r="R57" i="7" s="1"/>
  <c r="G44" i="19"/>
  <c r="D38" i="20" s="1"/>
  <c r="E57" i="7" s="1"/>
  <c r="V44" i="19"/>
  <c r="S38" i="20" s="1"/>
  <c r="T57" i="7" s="1"/>
  <c r="H44" i="19"/>
  <c r="E38" i="20" s="1"/>
  <c r="F57" i="7" s="1"/>
  <c r="BW44" i="19"/>
  <c r="BT38" i="20" s="1"/>
  <c r="BU57" i="7" s="1"/>
  <c r="AO44" i="19"/>
  <c r="AL38" i="20" s="1"/>
  <c r="AM57" i="7" s="1"/>
  <c r="BF44" i="19"/>
  <c r="BC38" i="20" s="1"/>
  <c r="BD57" i="7" s="1"/>
  <c r="AH44" i="19"/>
  <c r="AE38" i="20" s="1"/>
  <c r="AF57" i="7" s="1"/>
  <c r="BA44" i="19"/>
  <c r="AX38" i="20" s="1"/>
  <c r="AY57" i="7" s="1"/>
  <c r="BK44" i="19"/>
  <c r="BH38" i="20" s="1"/>
  <c r="BI57" i="7" s="1"/>
  <c r="BI44" i="19"/>
  <c r="BF38" i="20" s="1"/>
  <c r="BG57" i="7" s="1"/>
  <c r="BQ44" i="19"/>
  <c r="BN38" i="20" s="1"/>
  <c r="BO57" i="7" s="1"/>
  <c r="AF44" i="19"/>
  <c r="AC38" i="20" s="1"/>
  <c r="AD57" i="7" s="1"/>
  <c r="AX44" i="19"/>
  <c r="AU38" i="20" s="1"/>
  <c r="AV57" i="7" s="1"/>
  <c r="BC44" i="19"/>
  <c r="AZ38" i="20" s="1"/>
  <c r="BA57" i="7" s="1"/>
  <c r="AK44" i="19"/>
  <c r="AH38" i="20" s="1"/>
  <c r="AI57" i="7" s="1"/>
  <c r="L44" i="19"/>
  <c r="I38" i="20" s="1"/>
  <c r="J57" i="7" s="1"/>
  <c r="O44" i="19"/>
  <c r="L38" i="20" s="1"/>
  <c r="M57" i="7" s="1"/>
  <c r="J44" i="19"/>
  <c r="G38" i="20" s="1"/>
  <c r="H57" i="7" s="1"/>
  <c r="U44" i="19"/>
  <c r="R38" i="20" s="1"/>
  <c r="S57" i="7" s="1"/>
  <c r="AA44" i="19"/>
  <c r="X38" i="20" s="1"/>
  <c r="AN44" i="19"/>
  <c r="AK38" i="20" s="1"/>
  <c r="AL57" i="7" s="1"/>
  <c r="BE44" i="19"/>
  <c r="BB38" i="20" s="1"/>
  <c r="BC57" i="7" s="1"/>
  <c r="BJ44" i="19"/>
  <c r="BG38" i="20" s="1"/>
  <c r="BH57" i="7" s="1"/>
  <c r="BV44" i="19"/>
  <c r="BS38" i="20" s="1"/>
  <c r="BT57" i="7" s="1"/>
  <c r="AT44" i="19"/>
  <c r="AQ38" i="20" s="1"/>
  <c r="AR57" i="7" s="1"/>
  <c r="AB44" i="19"/>
  <c r="Y38" i="20" s="1"/>
  <c r="BB44" i="19"/>
  <c r="AY38" i="20" s="1"/>
  <c r="AZ57" i="7" s="1"/>
  <c r="AI44" i="19"/>
  <c r="AF38" i="20" s="1"/>
  <c r="AG57" i="7" s="1"/>
  <c r="AV44" i="19"/>
  <c r="AS38" i="20" s="1"/>
  <c r="AT57" i="7" s="1"/>
  <c r="BP44" i="19"/>
  <c r="BM38" i="20" s="1"/>
  <c r="BN57" i="7" s="1"/>
  <c r="BS44" i="19"/>
  <c r="BP38" i="20" s="1"/>
  <c r="BQ57" i="7" s="1"/>
  <c r="AP44" i="19"/>
  <c r="AM38" i="20" s="1"/>
  <c r="AN57" i="7" s="1"/>
  <c r="I44" i="19"/>
  <c r="F38" i="20" s="1"/>
  <c r="G57" i="7" s="1"/>
  <c r="X44" i="19"/>
  <c r="U38" i="20" s="1"/>
  <c r="V57" i="7" s="1"/>
  <c r="Q44" i="19"/>
  <c r="N38" i="20" s="1"/>
  <c r="O57" i="7" s="1"/>
  <c r="AQ44" i="19"/>
  <c r="AN38" i="20" s="1"/>
  <c r="AO57" i="7" s="1"/>
  <c r="BD44" i="19"/>
  <c r="BA38" i="20" s="1"/>
  <c r="BB57" i="7" s="1"/>
  <c r="BU44" i="19"/>
  <c r="BR38" i="20" s="1"/>
  <c r="BS57" i="7" s="1"/>
  <c r="BH44" i="19"/>
  <c r="BE38" i="20" s="1"/>
  <c r="BF57" i="7" s="1"/>
  <c r="AW44" i="19"/>
  <c r="AT38" i="20" s="1"/>
  <c r="AU57" i="7" s="1"/>
  <c r="AE44" i="19"/>
  <c r="AB38" i="20" s="1"/>
  <c r="AC57" i="7" s="1"/>
  <c r="AR44" i="19"/>
  <c r="AO38" i="20" s="1"/>
  <c r="AP57" i="7" s="1"/>
  <c r="BM44" i="19"/>
  <c r="BJ38" i="20" s="1"/>
  <c r="BK57" i="7" s="1"/>
  <c r="AY44" i="19"/>
  <c r="AV38" i="20" s="1"/>
  <c r="AW57" i="7" s="1"/>
  <c r="BL44" i="19"/>
  <c r="BI38" i="20" s="1"/>
  <c r="BJ57" i="7" s="1"/>
  <c r="BN44" i="19"/>
  <c r="BK38" i="20" s="1"/>
  <c r="BL57" i="7" s="1"/>
  <c r="AJ44" i="19"/>
  <c r="AG38" i="20" s="1"/>
  <c r="AH57" i="7" s="1"/>
  <c r="Y44" i="19"/>
  <c r="V38" i="20" s="1"/>
  <c r="W57" i="7" s="1"/>
  <c r="W44" i="19"/>
  <c r="T38" i="20" s="1"/>
  <c r="U57" i="7" s="1"/>
  <c r="Z44" i="19"/>
  <c r="W38" i="20" s="1"/>
  <c r="X57" i="7" s="1"/>
  <c r="R44" i="19"/>
  <c r="O38" i="20" s="1"/>
  <c r="P57" i="7" s="1"/>
  <c r="P44" i="19"/>
  <c r="M38" i="20" s="1"/>
  <c r="N57" i="7" s="1"/>
  <c r="F44" i="19"/>
  <c r="B44" i="19" l="1"/>
  <c r="D44" i="19" s="1"/>
  <c r="B38" i="20" s="1"/>
  <c r="Y57" i="7"/>
  <c r="BW57" i="7"/>
  <c r="Z57" i="7"/>
  <c r="C38" i="20"/>
  <c r="D57" i="7" s="1"/>
  <c r="BZ57" i="7" l="1"/>
  <c r="C57" i="7"/>
  <c r="C37" i="24" s="1"/>
  <c r="CA57" i="7"/>
  <c r="BX57" i="7"/>
  <c r="B57" i="7"/>
  <c r="B37" i="24"/>
  <c r="AA37" i="24" l="1"/>
  <c r="AE37" i="24"/>
  <c r="AI37" i="24"/>
  <c r="AM37" i="24"/>
  <c r="AQ37" i="24"/>
  <c r="AU37" i="24"/>
  <c r="AY37" i="24"/>
  <c r="BC37" i="24"/>
  <c r="BG37" i="24"/>
  <c r="BK37" i="24"/>
  <c r="BO37" i="24"/>
  <c r="BS37" i="24"/>
  <c r="Y37" i="24"/>
  <c r="BV37" i="24" s="1"/>
  <c r="D67" i="9" s="1"/>
  <c r="AC37" i="24"/>
  <c r="AG37" i="24"/>
  <c r="AK37" i="24"/>
  <c r="AO37" i="24"/>
  <c r="AS37" i="24"/>
  <c r="AW37" i="24"/>
  <c r="BA37" i="24"/>
  <c r="BE37" i="24"/>
  <c r="BI37" i="24"/>
  <c r="BM37" i="24"/>
  <c r="BQ37" i="24"/>
  <c r="X37" i="24"/>
  <c r="AF37" i="24"/>
  <c r="AN37" i="24"/>
  <c r="AV37" i="24"/>
  <c r="BD37" i="24"/>
  <c r="BL37" i="24"/>
  <c r="BT37" i="24"/>
  <c r="AH37" i="24"/>
  <c r="AR37" i="24"/>
  <c r="BB37" i="24"/>
  <c r="BN37" i="24"/>
  <c r="Z37" i="24"/>
  <c r="AJ37" i="24"/>
  <c r="AT37" i="24"/>
  <c r="BF37" i="24"/>
  <c r="BP37" i="24"/>
  <c r="AB37" i="24"/>
  <c r="AL37" i="24"/>
  <c r="AX37" i="24"/>
  <c r="BH37" i="24"/>
  <c r="BR37" i="24"/>
  <c r="AD37" i="24"/>
  <c r="AP37" i="24"/>
  <c r="AZ37" i="24"/>
  <c r="BJ37" i="24"/>
  <c r="W37" i="24"/>
  <c r="H37" i="24"/>
  <c r="L37" i="24"/>
  <c r="K37" i="24"/>
  <c r="N37" i="24"/>
  <c r="U37" i="24"/>
  <c r="M37" i="24"/>
  <c r="D37" i="24"/>
  <c r="I37" i="24"/>
  <c r="R37" i="24"/>
  <c r="G37" i="24"/>
  <c r="T37" i="24"/>
  <c r="P37" i="24"/>
  <c r="Q37" i="24"/>
  <c r="E37" i="24"/>
  <c r="S37" i="24"/>
  <c r="F37" i="24"/>
  <c r="V37" i="24"/>
  <c r="O37" i="24"/>
  <c r="J37" i="24"/>
  <c r="D67" i="15"/>
  <c r="D67" i="14"/>
  <c r="B67" i="14"/>
  <c r="B67" i="9"/>
  <c r="B67" i="16"/>
  <c r="B67" i="15"/>
  <c r="C45" i="19"/>
  <c r="C45" i="17"/>
  <c r="C45" i="11"/>
  <c r="C45" i="18"/>
  <c r="P67" i="9" l="1"/>
  <c r="P67" i="14" s="1"/>
  <c r="P67" i="15" s="1"/>
  <c r="P67" i="16" s="1"/>
  <c r="R67" i="9"/>
  <c r="R67" i="14" s="1"/>
  <c r="R67" i="15" s="1"/>
  <c r="R67" i="16" s="1"/>
  <c r="Q67" i="9"/>
  <c r="Q67" i="14" s="1"/>
  <c r="Q67" i="15" s="1"/>
  <c r="Q67" i="16" s="1"/>
  <c r="O67" i="9"/>
  <c r="O67" i="14" s="1"/>
  <c r="O67" i="15" s="1"/>
  <c r="O67" i="16" s="1"/>
  <c r="M67" i="9"/>
  <c r="M67" i="14" s="1"/>
  <c r="M67" i="15" s="1"/>
  <c r="M67" i="16" s="1"/>
  <c r="BU37" i="24"/>
  <c r="AE67" i="9"/>
  <c r="AE67" i="14" s="1"/>
  <c r="AE67" i="15" s="1"/>
  <c r="AE67" i="16" s="1"/>
  <c r="X67" i="9"/>
  <c r="X67" i="14" s="1"/>
  <c r="X67" i="15" s="1"/>
  <c r="X67" i="16" s="1"/>
  <c r="AA67" i="9"/>
  <c r="AA67" i="14" s="1"/>
  <c r="AA67" i="15" s="1"/>
  <c r="AA67" i="16" s="1"/>
  <c r="F67" i="9"/>
  <c r="AP67" i="9"/>
  <c r="AP67" i="14" s="1"/>
  <c r="AP67" i="15" s="1"/>
  <c r="AP67" i="16" s="1"/>
  <c r="AK67" i="9"/>
  <c r="AK67" i="14" s="1"/>
  <c r="AK67" i="15" s="1"/>
  <c r="AK67" i="16" s="1"/>
  <c r="T67" i="9"/>
  <c r="T67" i="14" s="1"/>
  <c r="T67" i="15" s="1"/>
  <c r="T67" i="16" s="1"/>
  <c r="Z67" i="9"/>
  <c r="Z67" i="14" s="1"/>
  <c r="Z67" i="15" s="1"/>
  <c r="Z67" i="16" s="1"/>
  <c r="AC67" i="9"/>
  <c r="AC67" i="14" s="1"/>
  <c r="AC67" i="15" s="1"/>
  <c r="AC67" i="16" s="1"/>
  <c r="K67" i="9"/>
  <c r="K67" i="14" s="1"/>
  <c r="K67" i="15" s="1"/>
  <c r="K67" i="16" s="1"/>
  <c r="AN67" i="9"/>
  <c r="AN67" i="14" s="1"/>
  <c r="AN67" i="15" s="1"/>
  <c r="AN67" i="16" s="1"/>
  <c r="AH67" i="9"/>
  <c r="AH67" i="14" s="1"/>
  <c r="AH67" i="15" s="1"/>
  <c r="AH67" i="16" s="1"/>
  <c r="G67" i="9"/>
  <c r="G67" i="14" s="1"/>
  <c r="G67" i="15" s="1"/>
  <c r="G67" i="16" s="1"/>
  <c r="AB67" i="9"/>
  <c r="AB67" i="14" s="1"/>
  <c r="AB67" i="15" s="1"/>
  <c r="AB67" i="16" s="1"/>
  <c r="I67" i="9"/>
  <c r="I67" i="14" s="1"/>
  <c r="I67" i="15" s="1"/>
  <c r="I67" i="16" s="1"/>
  <c r="AJ67" i="9"/>
  <c r="AJ67" i="14" s="1"/>
  <c r="AJ67" i="15" s="1"/>
  <c r="AJ67" i="16" s="1"/>
  <c r="W67" i="9"/>
  <c r="W67" i="14" s="1"/>
  <c r="W67" i="15" s="1"/>
  <c r="W67" i="16" s="1"/>
  <c r="Y67" i="9"/>
  <c r="Y67" i="14" s="1"/>
  <c r="Y67" i="15" s="1"/>
  <c r="Y67" i="16" s="1"/>
  <c r="AI67" i="9"/>
  <c r="AI67" i="14" s="1"/>
  <c r="AI67" i="15" s="1"/>
  <c r="AI67" i="16" s="1"/>
  <c r="H67" i="9"/>
  <c r="H67" i="14" s="1"/>
  <c r="H67" i="15" s="1"/>
  <c r="H67" i="16" s="1"/>
  <c r="AG67" i="9"/>
  <c r="AG67" i="14" s="1"/>
  <c r="AG67" i="15" s="1"/>
  <c r="AG67" i="16" s="1"/>
  <c r="AR67" i="9"/>
  <c r="AR67" i="14" s="1"/>
  <c r="AR67" i="15" s="1"/>
  <c r="AR67" i="16" s="1"/>
  <c r="AD67" i="9"/>
  <c r="AD67" i="14" s="1"/>
  <c r="AD67" i="15" s="1"/>
  <c r="AD67" i="16" s="1"/>
  <c r="L67" i="9"/>
  <c r="L67" i="14" s="1"/>
  <c r="L67" i="15" s="1"/>
  <c r="L67" i="16" s="1"/>
  <c r="AQ67" i="9"/>
  <c r="AQ67" i="14" s="1"/>
  <c r="AQ67" i="15" s="1"/>
  <c r="AQ67" i="16" s="1"/>
  <c r="AL67" i="9"/>
  <c r="AL67" i="14" s="1"/>
  <c r="AL67" i="15" s="1"/>
  <c r="AL67" i="16" s="1"/>
  <c r="U67" i="9"/>
  <c r="U67" i="14" s="1"/>
  <c r="U67" i="15" s="1"/>
  <c r="U67" i="16" s="1"/>
  <c r="V67" i="9"/>
  <c r="V67" i="14" s="1"/>
  <c r="V67" i="15" s="1"/>
  <c r="V67" i="16" s="1"/>
  <c r="AO67" i="9"/>
  <c r="AO67" i="14" s="1"/>
  <c r="AO67" i="15" s="1"/>
  <c r="AO67" i="16" s="1"/>
  <c r="BM45" i="11" l="1"/>
  <c r="AI45" i="11"/>
  <c r="AL45" i="11"/>
  <c r="S45" i="11"/>
  <c r="Q45" i="11"/>
  <c r="BW45" i="11"/>
  <c r="BL45" i="11"/>
  <c r="AX45" i="11"/>
  <c r="M45" i="11"/>
  <c r="AG45" i="11"/>
  <c r="BJ45" i="11"/>
  <c r="AS45" i="11"/>
  <c r="V45" i="11"/>
  <c r="AQ45" i="11"/>
  <c r="AJ45" i="11"/>
  <c r="AU45" i="11"/>
  <c r="U45" i="11"/>
  <c r="AO45" i="11"/>
  <c r="BA45" i="11"/>
  <c r="T45" i="11"/>
  <c r="BT45" i="11"/>
  <c r="BK45" i="11"/>
  <c r="AZ45" i="11"/>
  <c r="BO45" i="11"/>
  <c r="P45" i="11"/>
  <c r="Z45" i="11"/>
  <c r="BH45" i="11"/>
  <c r="AT45" i="11"/>
  <c r="AC45" i="11"/>
  <c r="W45" i="11"/>
  <c r="BF45" i="11"/>
  <c r="AY45" i="11"/>
  <c r="AA45" i="11"/>
  <c r="BQ45" i="11"/>
  <c r="AF45" i="11"/>
  <c r="BE45" i="11"/>
  <c r="J45" i="11"/>
  <c r="N45" i="11"/>
  <c r="AB45" i="11"/>
  <c r="I45" i="11"/>
  <c r="BS45" i="11"/>
  <c r="AV45" i="11"/>
  <c r="AH45" i="11"/>
  <c r="G45" i="11"/>
  <c r="R45" i="11"/>
  <c r="X45" i="11"/>
  <c r="AP45" i="11"/>
  <c r="BC45" i="11"/>
  <c r="BB45" i="11"/>
  <c r="BU45" i="11"/>
  <c r="AE45" i="11"/>
  <c r="F45" i="11"/>
  <c r="AN45" i="11"/>
  <c r="AR45" i="11"/>
  <c r="AD45" i="11"/>
  <c r="BD45" i="11"/>
  <c r="O45" i="11"/>
  <c r="Y45" i="11"/>
  <c r="BV45" i="11"/>
  <c r="AM45" i="11"/>
  <c r="BP45" i="11"/>
  <c r="K45" i="11"/>
  <c r="BR45" i="11"/>
  <c r="AK45" i="11"/>
  <c r="BN45" i="11"/>
  <c r="H45" i="11"/>
  <c r="AW45" i="11"/>
  <c r="BG45" i="11"/>
  <c r="BI45" i="11"/>
  <c r="L45" i="11"/>
  <c r="F67" i="14"/>
  <c r="B45" i="11" l="1"/>
  <c r="D45" i="11" s="1"/>
  <c r="AV45" i="17"/>
  <c r="AA45" i="17"/>
  <c r="AJ45" i="17"/>
  <c r="T45" i="17"/>
  <c r="K45" i="17"/>
  <c r="AN45" i="17"/>
  <c r="AC45" i="17"/>
  <c r="P45" i="17"/>
  <c r="BI45" i="17"/>
  <c r="AD45" i="17"/>
  <c r="G45" i="17"/>
  <c r="AX45" i="17"/>
  <c r="AU45" i="17"/>
  <c r="Y45" i="17"/>
  <c r="AY45" i="17"/>
  <c r="AZ45" i="17"/>
  <c r="BN45" i="17"/>
  <c r="BA45" i="17"/>
  <c r="AE45" i="17"/>
  <c r="BR45" i="17"/>
  <c r="BL45" i="17"/>
  <c r="BK45" i="17"/>
  <c r="AB45" i="17"/>
  <c r="BW45" i="17"/>
  <c r="BQ45" i="17"/>
  <c r="AR45" i="17"/>
  <c r="I45" i="17"/>
  <c r="W45" i="17"/>
  <c r="BV45" i="17"/>
  <c r="AI45" i="17"/>
  <c r="AT45" i="17"/>
  <c r="V45" i="17"/>
  <c r="BO45" i="17"/>
  <c r="AL45" i="17"/>
  <c r="S45" i="17"/>
  <c r="AH45" i="17"/>
  <c r="Q45" i="17"/>
  <c r="BP45" i="17"/>
  <c r="BU45" i="17"/>
  <c r="BE45" i="17"/>
  <c r="M45" i="17"/>
  <c r="BB45" i="17"/>
  <c r="BJ45" i="17"/>
  <c r="AM45" i="17"/>
  <c r="U45" i="17"/>
  <c r="F45" i="17"/>
  <c r="BG45" i="17"/>
  <c r="AO45" i="17"/>
  <c r="H45" i="17"/>
  <c r="L45" i="17"/>
  <c r="AG45" i="17"/>
  <c r="X45" i="17"/>
  <c r="BH45" i="17"/>
  <c r="BM45" i="17"/>
  <c r="AF45" i="17"/>
  <c r="R45" i="17"/>
  <c r="Z45" i="17"/>
  <c r="BC45" i="17"/>
  <c r="AP45" i="17"/>
  <c r="J45" i="17"/>
  <c r="N45" i="17"/>
  <c r="AK45" i="17"/>
  <c r="AS45" i="17"/>
  <c r="AW45" i="17"/>
  <c r="AQ45" i="17"/>
  <c r="O45" i="17"/>
  <c r="BD45" i="17"/>
  <c r="BS45" i="17"/>
  <c r="BF45" i="17"/>
  <c r="BT45" i="17"/>
  <c r="F67" i="15"/>
  <c r="B45" i="17" l="1"/>
  <c r="D45" i="17" s="1"/>
  <c r="AM45" i="18"/>
  <c r="AZ45" i="18"/>
  <c r="BQ45" i="18"/>
  <c r="BL45" i="18"/>
  <c r="AQ45" i="18"/>
  <c r="BD45" i="18"/>
  <c r="BU45" i="18"/>
  <c r="AG45" i="18"/>
  <c r="BK45" i="18"/>
  <c r="AC45" i="18"/>
  <c r="AT45" i="18"/>
  <c r="BO45" i="18"/>
  <c r="BJ45" i="18"/>
  <c r="J45" i="18"/>
  <c r="H45" i="18"/>
  <c r="W45" i="18"/>
  <c r="I45" i="18"/>
  <c r="F45" i="18"/>
  <c r="L45" i="18"/>
  <c r="Y45" i="18"/>
  <c r="Q45" i="18"/>
  <c r="V45" i="18"/>
  <c r="BC45" i="18"/>
  <c r="BP45" i="18"/>
  <c r="BV45" i="18"/>
  <c r="BM45" i="18"/>
  <c r="BG45" i="18"/>
  <c r="BT45" i="18"/>
  <c r="AD45" i="18"/>
  <c r="BF45" i="18"/>
  <c r="AB45" i="18"/>
  <c r="AS45" i="18"/>
  <c r="BN45" i="18"/>
  <c r="AF45" i="18"/>
  <c r="P45" i="18"/>
  <c r="X45" i="18"/>
  <c r="M45" i="18"/>
  <c r="R45" i="18"/>
  <c r="K45" i="18"/>
  <c r="U45" i="18"/>
  <c r="N45" i="18"/>
  <c r="BS45" i="18"/>
  <c r="AK45" i="18"/>
  <c r="AH45" i="18"/>
  <c r="BR45" i="18"/>
  <c r="BW45" i="18"/>
  <c r="AO45" i="18"/>
  <c r="AX45" i="18"/>
  <c r="AE45" i="18"/>
  <c r="AR45" i="18"/>
  <c r="BI45" i="18"/>
  <c r="AI45" i="18"/>
  <c r="AV45" i="18"/>
  <c r="G45" i="18"/>
  <c r="AJ45" i="18"/>
  <c r="BA45" i="18"/>
  <c r="AL45" i="18"/>
  <c r="AA45" i="18"/>
  <c r="AN45" i="18"/>
  <c r="BE45" i="18"/>
  <c r="BB45" i="18"/>
  <c r="AU45" i="18"/>
  <c r="BH45" i="18"/>
  <c r="AP45" i="18"/>
  <c r="AY45" i="18"/>
  <c r="AW45" i="18"/>
  <c r="O45" i="18"/>
  <c r="S45" i="18"/>
  <c r="Z45" i="18"/>
  <c r="T45" i="18"/>
  <c r="F67" i="16"/>
  <c r="B45" i="18" l="1"/>
  <c r="D45" i="18" s="1"/>
  <c r="BJ45" i="19"/>
  <c r="BG39" i="20" s="1"/>
  <c r="BH58" i="7" s="1"/>
  <c r="BW45" i="19"/>
  <c r="BT39" i="20" s="1"/>
  <c r="BU58" i="7" s="1"/>
  <c r="BU45" i="19"/>
  <c r="BR39" i="20" s="1"/>
  <c r="BS58" i="7" s="1"/>
  <c r="AE45" i="19"/>
  <c r="AB39" i="20" s="1"/>
  <c r="AC58" i="7" s="1"/>
  <c r="AR45" i="19"/>
  <c r="AO39" i="20" s="1"/>
  <c r="AP58" i="7" s="1"/>
  <c r="AL45" i="19"/>
  <c r="AI39" i="20" s="1"/>
  <c r="AJ58" i="7" s="1"/>
  <c r="AY45" i="19"/>
  <c r="AV39" i="20" s="1"/>
  <c r="AW58" i="7" s="1"/>
  <c r="BL45" i="19"/>
  <c r="BI39" i="20" s="1"/>
  <c r="BJ58" i="7" s="1"/>
  <c r="AP45" i="19"/>
  <c r="AM39" i="20" s="1"/>
  <c r="AN58" i="7" s="1"/>
  <c r="BC45" i="19"/>
  <c r="AZ39" i="20" s="1"/>
  <c r="BA58" i="7" s="1"/>
  <c r="BP45" i="19"/>
  <c r="BM39" i="20" s="1"/>
  <c r="BN58" i="7" s="1"/>
  <c r="BD45" i="19"/>
  <c r="BA39" i="20" s="1"/>
  <c r="BB58" i="7" s="1"/>
  <c r="L45" i="19"/>
  <c r="I39" i="20" s="1"/>
  <c r="J58" i="7" s="1"/>
  <c r="W45" i="19"/>
  <c r="T39" i="20" s="1"/>
  <c r="U58" i="7" s="1"/>
  <c r="U45" i="19"/>
  <c r="R39" i="20" s="1"/>
  <c r="S58" i="7" s="1"/>
  <c r="R45" i="19"/>
  <c r="O39" i="20" s="1"/>
  <c r="P58" i="7" s="1"/>
  <c r="T45" i="19"/>
  <c r="Q39" i="20" s="1"/>
  <c r="R58" i="7" s="1"/>
  <c r="H45" i="19"/>
  <c r="E39" i="20" s="1"/>
  <c r="F58" i="7" s="1"/>
  <c r="AC45" i="19"/>
  <c r="Z39" i="20" s="1"/>
  <c r="AA58" i="7" s="1"/>
  <c r="N45" i="19"/>
  <c r="K39" i="20" s="1"/>
  <c r="L58" i="7" s="1"/>
  <c r="Y45" i="19"/>
  <c r="V39" i="20" s="1"/>
  <c r="W58" i="7" s="1"/>
  <c r="AA45" i="19"/>
  <c r="X39" i="20" s="1"/>
  <c r="AN45" i="19"/>
  <c r="AK39" i="20" s="1"/>
  <c r="AL58" i="7" s="1"/>
  <c r="AH45" i="19"/>
  <c r="AE39" i="20" s="1"/>
  <c r="AF58" i="7" s="1"/>
  <c r="AU45" i="19"/>
  <c r="AR39" i="20" s="1"/>
  <c r="AS58" i="7" s="1"/>
  <c r="BH45" i="19"/>
  <c r="BE39" i="20" s="1"/>
  <c r="BF58" i="7" s="1"/>
  <c r="BB45" i="19"/>
  <c r="AY39" i="20" s="1"/>
  <c r="AZ58" i="7" s="1"/>
  <c r="BO45" i="19"/>
  <c r="BL39" i="20" s="1"/>
  <c r="BM58" i="7" s="1"/>
  <c r="AW45" i="19"/>
  <c r="AT39" i="20" s="1"/>
  <c r="AU58" i="7" s="1"/>
  <c r="BF45" i="19"/>
  <c r="BC39" i="20" s="1"/>
  <c r="BD58" i="7" s="1"/>
  <c r="BS45" i="19"/>
  <c r="BP39" i="20" s="1"/>
  <c r="BQ58" i="7" s="1"/>
  <c r="BM45" i="19"/>
  <c r="BJ39" i="20" s="1"/>
  <c r="BK58" i="7" s="1"/>
  <c r="AK45" i="19"/>
  <c r="AH39" i="20" s="1"/>
  <c r="AI58" i="7" s="1"/>
  <c r="V45" i="19"/>
  <c r="S39" i="20" s="1"/>
  <c r="T58" i="7" s="1"/>
  <c r="K45" i="19"/>
  <c r="H39" i="20" s="1"/>
  <c r="I58" i="7" s="1"/>
  <c r="Q45" i="19"/>
  <c r="N39" i="20" s="1"/>
  <c r="O58" i="7" s="1"/>
  <c r="S45" i="19"/>
  <c r="P39" i="20" s="1"/>
  <c r="Q58" i="7" s="1"/>
  <c r="I45" i="19"/>
  <c r="F39" i="20" s="1"/>
  <c r="G58" i="7" s="1"/>
  <c r="Z45" i="19"/>
  <c r="W39" i="20" s="1"/>
  <c r="X58" i="7" s="1"/>
  <c r="AD45" i="19"/>
  <c r="AA39" i="20" s="1"/>
  <c r="AB58" i="7" s="1"/>
  <c r="AQ45" i="19"/>
  <c r="AN39" i="20" s="1"/>
  <c r="AO58" i="7" s="1"/>
  <c r="BT45" i="19"/>
  <c r="BQ39" i="20" s="1"/>
  <c r="BR58" i="7" s="1"/>
  <c r="AX45" i="19"/>
  <c r="AU39" i="20" s="1"/>
  <c r="AV58" i="7" s="1"/>
  <c r="BK45" i="19"/>
  <c r="BH39" i="20" s="1"/>
  <c r="BI58" i="7" s="1"/>
  <c r="AG45" i="19"/>
  <c r="AD39" i="20" s="1"/>
  <c r="AE58" i="7" s="1"/>
  <c r="BR45" i="19"/>
  <c r="BO39" i="20" s="1"/>
  <c r="BP58" i="7" s="1"/>
  <c r="AF45" i="19"/>
  <c r="AC39" i="20" s="1"/>
  <c r="AD58" i="7" s="1"/>
  <c r="BQ45" i="19"/>
  <c r="BN39" i="20" s="1"/>
  <c r="BO58" i="7" s="1"/>
  <c r="BV45" i="19"/>
  <c r="BS39" i="20" s="1"/>
  <c r="BT58" i="7" s="1"/>
  <c r="AJ45" i="19"/>
  <c r="AG39" i="20" s="1"/>
  <c r="AH58" i="7" s="1"/>
  <c r="AO45" i="19"/>
  <c r="AL39" i="20" s="1"/>
  <c r="AM58" i="7" s="1"/>
  <c r="G45" i="19"/>
  <c r="D39" i="20" s="1"/>
  <c r="E58" i="7" s="1"/>
  <c r="F45" i="19"/>
  <c r="AT45" i="19"/>
  <c r="AQ39" i="20" s="1"/>
  <c r="AR58" i="7" s="1"/>
  <c r="BG45" i="19"/>
  <c r="BD39" i="20" s="1"/>
  <c r="BE58" i="7" s="1"/>
  <c r="BE45" i="19"/>
  <c r="BB39" i="20" s="1"/>
  <c r="BC58" i="7" s="1"/>
  <c r="BN45" i="19"/>
  <c r="BK39" i="20" s="1"/>
  <c r="BL58" i="7" s="1"/>
  <c r="AB45" i="19"/>
  <c r="Y39" i="20" s="1"/>
  <c r="BA45" i="19"/>
  <c r="AX39" i="20" s="1"/>
  <c r="AY58" i="7" s="1"/>
  <c r="AI45" i="19"/>
  <c r="AF39" i="20" s="1"/>
  <c r="AG58" i="7" s="1"/>
  <c r="AV45" i="19"/>
  <c r="AS39" i="20" s="1"/>
  <c r="AT58" i="7" s="1"/>
  <c r="AS45" i="19"/>
  <c r="AP39" i="20" s="1"/>
  <c r="AQ58" i="7" s="1"/>
  <c r="AM45" i="19"/>
  <c r="AJ39" i="20" s="1"/>
  <c r="AK58" i="7" s="1"/>
  <c r="AZ45" i="19"/>
  <c r="AW39" i="20" s="1"/>
  <c r="AX58" i="7" s="1"/>
  <c r="BI45" i="19"/>
  <c r="BF39" i="20" s="1"/>
  <c r="BG58" i="7" s="1"/>
  <c r="P45" i="19"/>
  <c r="M39" i="20" s="1"/>
  <c r="N58" i="7" s="1"/>
  <c r="J45" i="19"/>
  <c r="G39" i="20" s="1"/>
  <c r="H58" i="7" s="1"/>
  <c r="X45" i="19"/>
  <c r="U39" i="20" s="1"/>
  <c r="V58" i="7" s="1"/>
  <c r="M45" i="19"/>
  <c r="J39" i="20" s="1"/>
  <c r="K58" i="7" s="1"/>
  <c r="O45" i="19"/>
  <c r="L39" i="20" s="1"/>
  <c r="M58" i="7" s="1"/>
  <c r="B45" i="19" l="1"/>
  <c r="D45" i="19" s="1"/>
  <c r="B39" i="20" s="1"/>
  <c r="Z58" i="7"/>
  <c r="BW58" i="7"/>
  <c r="Y58" i="7"/>
  <c r="C39" i="20"/>
  <c r="D58" i="7" s="1"/>
  <c r="BZ58" i="7" l="1"/>
  <c r="C58" i="7"/>
  <c r="C38" i="24" s="1"/>
  <c r="B58" i="7"/>
  <c r="B38" i="24"/>
  <c r="BX58" i="7"/>
  <c r="CA58" i="7"/>
  <c r="Y38" i="24" l="1"/>
  <c r="BV38" i="24" s="1"/>
  <c r="D68" i="9" s="1"/>
  <c r="AC38" i="24"/>
  <c r="AG38" i="24"/>
  <c r="AK38" i="24"/>
  <c r="AO38" i="24"/>
  <c r="AS38" i="24"/>
  <c r="AW38" i="24"/>
  <c r="BA38" i="24"/>
  <c r="BE38" i="24"/>
  <c r="BI38" i="24"/>
  <c r="BM38" i="24"/>
  <c r="BQ38" i="24"/>
  <c r="AA38" i="24"/>
  <c r="AE38" i="24"/>
  <c r="AI38" i="24"/>
  <c r="AM38" i="24"/>
  <c r="AQ38" i="24"/>
  <c r="AU38" i="24"/>
  <c r="AY38" i="24"/>
  <c r="BC38" i="24"/>
  <c r="BG38" i="24"/>
  <c r="BK38" i="24"/>
  <c r="BO38" i="24"/>
  <c r="BS38" i="24"/>
  <c r="Z38" i="24"/>
  <c r="AH38" i="24"/>
  <c r="AP38" i="24"/>
  <c r="AX38" i="24"/>
  <c r="BF38" i="24"/>
  <c r="BN38" i="24"/>
  <c r="AB38" i="24"/>
  <c r="AL38" i="24"/>
  <c r="AV38" i="24"/>
  <c r="BH38" i="24"/>
  <c r="BR38" i="24"/>
  <c r="AD38" i="24"/>
  <c r="AN38" i="24"/>
  <c r="AZ38" i="24"/>
  <c r="BJ38" i="24"/>
  <c r="BT38" i="24"/>
  <c r="AF38" i="24"/>
  <c r="AR38" i="24"/>
  <c r="BB38" i="24"/>
  <c r="BL38" i="24"/>
  <c r="AT38" i="24"/>
  <c r="BD38" i="24"/>
  <c r="X38" i="24"/>
  <c r="BP38" i="24"/>
  <c r="AJ38" i="24"/>
  <c r="V38" i="24"/>
  <c r="R38" i="24"/>
  <c r="S38" i="24"/>
  <c r="J38" i="24"/>
  <c r="D38" i="24"/>
  <c r="G38" i="24"/>
  <c r="L38" i="24"/>
  <c r="E38" i="24"/>
  <c r="Q38" i="24"/>
  <c r="N38" i="24"/>
  <c r="W38" i="24"/>
  <c r="M38" i="24"/>
  <c r="T38" i="24"/>
  <c r="I38" i="24"/>
  <c r="K38" i="24"/>
  <c r="H38" i="24"/>
  <c r="F38" i="24"/>
  <c r="P38" i="24"/>
  <c r="U38" i="24"/>
  <c r="O38" i="24"/>
  <c r="C46" i="17"/>
  <c r="C46" i="11"/>
  <c r="C46" i="18"/>
  <c r="C46" i="19"/>
  <c r="D68" i="14"/>
  <c r="D68" i="15"/>
  <c r="B68" i="14"/>
  <c r="B68" i="16"/>
  <c r="B68" i="15"/>
  <c r="B68" i="9"/>
  <c r="P68" i="9" l="1"/>
  <c r="P68" i="14" s="1"/>
  <c r="P68" i="15" s="1"/>
  <c r="P68" i="16" s="1"/>
  <c r="R68" i="9"/>
  <c r="R68" i="14" s="1"/>
  <c r="R68" i="15" s="1"/>
  <c r="R68" i="16" s="1"/>
  <c r="O68" i="9"/>
  <c r="O68" i="14" s="1"/>
  <c r="O68" i="15" s="1"/>
  <c r="O68" i="16" s="1"/>
  <c r="M68" i="9"/>
  <c r="M68" i="14" s="1"/>
  <c r="M68" i="15" s="1"/>
  <c r="M68" i="16" s="1"/>
  <c r="Q68" i="9"/>
  <c r="Q68" i="14" s="1"/>
  <c r="Q68" i="15" s="1"/>
  <c r="Q68" i="16" s="1"/>
  <c r="BU38" i="24"/>
  <c r="AQ68" i="9"/>
  <c r="AQ68" i="14" s="1"/>
  <c r="AQ68" i="15" s="1"/>
  <c r="AQ68" i="16" s="1"/>
  <c r="F68" i="9"/>
  <c r="X68" i="9"/>
  <c r="X68" i="14" s="1"/>
  <c r="X68" i="15" s="1"/>
  <c r="X68" i="16" s="1"/>
  <c r="V68" i="9"/>
  <c r="V68" i="14" s="1"/>
  <c r="V68" i="15" s="1"/>
  <c r="V68" i="16" s="1"/>
  <c r="AD68" i="9"/>
  <c r="AD68" i="14" s="1"/>
  <c r="AD68" i="15" s="1"/>
  <c r="AD68" i="16" s="1"/>
  <c r="AG68" i="9"/>
  <c r="AG68" i="14" s="1"/>
  <c r="AG68" i="15" s="1"/>
  <c r="AG68" i="16" s="1"/>
  <c r="AK68" i="9"/>
  <c r="AK68" i="14" s="1"/>
  <c r="AK68" i="15" s="1"/>
  <c r="AK68" i="16" s="1"/>
  <c r="AE68" i="9"/>
  <c r="AE68" i="14" s="1"/>
  <c r="AE68" i="15" s="1"/>
  <c r="AE68" i="16" s="1"/>
  <c r="AJ68" i="9"/>
  <c r="AJ68" i="14" s="1"/>
  <c r="AJ68" i="15" s="1"/>
  <c r="AJ68" i="16" s="1"/>
  <c r="H68" i="9"/>
  <c r="H68" i="14" s="1"/>
  <c r="H68" i="15" s="1"/>
  <c r="H68" i="16" s="1"/>
  <c r="AL68" i="9"/>
  <c r="AL68" i="14" s="1"/>
  <c r="AL68" i="15" s="1"/>
  <c r="AL68" i="16" s="1"/>
  <c r="T68" i="9"/>
  <c r="T68" i="14" s="1"/>
  <c r="T68" i="15" s="1"/>
  <c r="T68" i="16" s="1"/>
  <c r="I68" i="9"/>
  <c r="I68" i="14" s="1"/>
  <c r="I68" i="15" s="1"/>
  <c r="I68" i="16" s="1"/>
  <c r="W68" i="9"/>
  <c r="W68" i="14" s="1"/>
  <c r="W68" i="15" s="1"/>
  <c r="W68" i="16" s="1"/>
  <c r="AI68" i="9"/>
  <c r="AI68" i="14" s="1"/>
  <c r="AI68" i="15" s="1"/>
  <c r="AI68" i="16" s="1"/>
  <c r="AC68" i="9"/>
  <c r="AC68" i="14" s="1"/>
  <c r="AC68" i="15" s="1"/>
  <c r="AC68" i="16" s="1"/>
  <c r="AN68" i="9"/>
  <c r="AN68" i="14" s="1"/>
  <c r="AN68" i="15" s="1"/>
  <c r="AN68" i="16" s="1"/>
  <c r="Y68" i="9"/>
  <c r="Y68" i="14" s="1"/>
  <c r="Y68" i="15" s="1"/>
  <c r="Y68" i="16" s="1"/>
  <c r="AP68" i="9"/>
  <c r="AP68" i="14" s="1"/>
  <c r="AP68" i="15" s="1"/>
  <c r="AP68" i="16" s="1"/>
  <c r="U68" i="9"/>
  <c r="U68" i="14" s="1"/>
  <c r="U68" i="15" s="1"/>
  <c r="U68" i="16" s="1"/>
  <c r="AA68" i="9"/>
  <c r="AA68" i="14" s="1"/>
  <c r="AA68" i="15" s="1"/>
  <c r="AA68" i="16" s="1"/>
  <c r="AO68" i="9"/>
  <c r="AO68" i="14" s="1"/>
  <c r="AO68" i="15" s="1"/>
  <c r="AO68" i="16" s="1"/>
  <c r="L68" i="9"/>
  <c r="L68" i="14" s="1"/>
  <c r="L68" i="15" s="1"/>
  <c r="L68" i="16" s="1"/>
  <c r="Z68" i="9"/>
  <c r="Z68" i="14" s="1"/>
  <c r="Z68" i="15" s="1"/>
  <c r="Z68" i="16" s="1"/>
  <c r="AH68" i="9"/>
  <c r="AH68" i="14" s="1"/>
  <c r="AH68" i="15" s="1"/>
  <c r="AH68" i="16" s="1"/>
  <c r="AR68" i="9"/>
  <c r="AR68" i="14" s="1"/>
  <c r="AR68" i="15" s="1"/>
  <c r="AR68" i="16" s="1"/>
  <c r="G68" i="9"/>
  <c r="G68" i="14" s="1"/>
  <c r="G68" i="15" s="1"/>
  <c r="G68" i="16" s="1"/>
  <c r="K68" i="9"/>
  <c r="K68" i="14" s="1"/>
  <c r="K68" i="15" s="1"/>
  <c r="K68" i="16" s="1"/>
  <c r="AB68" i="9"/>
  <c r="AB68" i="14" s="1"/>
  <c r="AB68" i="15" s="1"/>
  <c r="AB68" i="16" s="1"/>
  <c r="AD46" i="11" l="1"/>
  <c r="AE46" i="11"/>
  <c r="AC46" i="11"/>
  <c r="BO46" i="11"/>
  <c r="V46" i="11"/>
  <c r="N46" i="11"/>
  <c r="AS46" i="11"/>
  <c r="AQ46" i="11"/>
  <c r="AG46" i="11"/>
  <c r="R46" i="11"/>
  <c r="BQ46" i="11"/>
  <c r="AV46" i="11"/>
  <c r="AH46" i="11"/>
  <c r="G46" i="11"/>
  <c r="AU46" i="11"/>
  <c r="BH46" i="11"/>
  <c r="BJ46" i="11"/>
  <c r="X46" i="11"/>
  <c r="BW46" i="11"/>
  <c r="BV46" i="11"/>
  <c r="BM46" i="11"/>
  <c r="AR46" i="11"/>
  <c r="AT46" i="11"/>
  <c r="L46" i="11"/>
  <c r="P46" i="11"/>
  <c r="AJ46" i="11"/>
  <c r="AO46" i="11"/>
  <c r="AY46" i="11"/>
  <c r="S46" i="11"/>
  <c r="AK46" i="11"/>
  <c r="AA46" i="11"/>
  <c r="BD46" i="11"/>
  <c r="Q46" i="11"/>
  <c r="BE46" i="11"/>
  <c r="AM46" i="11"/>
  <c r="I46" i="11"/>
  <c r="W46" i="11"/>
  <c r="AW46" i="11"/>
  <c r="AF46" i="11"/>
  <c r="BU46" i="11"/>
  <c r="BG46" i="11"/>
  <c r="BN46" i="11"/>
  <c r="F46" i="11"/>
  <c r="T46" i="11"/>
  <c r="BT46" i="11"/>
  <c r="BF46" i="11"/>
  <c r="AB46" i="11"/>
  <c r="J46" i="11"/>
  <c r="Y46" i="11"/>
  <c r="BK46" i="11"/>
  <c r="AI46" i="11"/>
  <c r="BI46" i="11"/>
  <c r="AZ46" i="11"/>
  <c r="AL46" i="11"/>
  <c r="BA46" i="11"/>
  <c r="U46" i="11"/>
  <c r="M46" i="11"/>
  <c r="BS46" i="11"/>
  <c r="BL46" i="11"/>
  <c r="AX46" i="11"/>
  <c r="Z46" i="11"/>
  <c r="BR46" i="11"/>
  <c r="AP46" i="11"/>
  <c r="BC46" i="11"/>
  <c r="H46" i="11"/>
  <c r="BP46" i="11"/>
  <c r="BB46" i="11"/>
  <c r="AN46" i="11"/>
  <c r="O46" i="11"/>
  <c r="K46" i="11"/>
  <c r="F68" i="14"/>
  <c r="B46" i="11" l="1"/>
  <c r="D46" i="11" s="1"/>
  <c r="BL46" i="17"/>
  <c r="K46" i="17"/>
  <c r="Z46" i="17"/>
  <c r="AJ46" i="17"/>
  <c r="AX46" i="17"/>
  <c r="G46" i="17"/>
  <c r="AK46" i="17"/>
  <c r="N46" i="17"/>
  <c r="AT46" i="17"/>
  <c r="AB46" i="17"/>
  <c r="AO46" i="17"/>
  <c r="BS46" i="17"/>
  <c r="O46" i="17"/>
  <c r="AU46" i="17"/>
  <c r="BF46" i="17"/>
  <c r="I46" i="17"/>
  <c r="AN46" i="17"/>
  <c r="AM46" i="17"/>
  <c r="AH46" i="17"/>
  <c r="Y46" i="17"/>
  <c r="BN46" i="17"/>
  <c r="M46" i="17"/>
  <c r="BV46" i="17"/>
  <c r="W46" i="17"/>
  <c r="AC46" i="17"/>
  <c r="X46" i="17"/>
  <c r="AD46" i="17"/>
  <c r="BC46" i="17"/>
  <c r="BH46" i="17"/>
  <c r="AA46" i="17"/>
  <c r="P46" i="17"/>
  <c r="AZ46" i="17"/>
  <c r="U46" i="17"/>
  <c r="AI46" i="17"/>
  <c r="BP46" i="17"/>
  <c r="AW46" i="17"/>
  <c r="H46" i="17"/>
  <c r="T46" i="17"/>
  <c r="BE46" i="17"/>
  <c r="F46" i="17"/>
  <c r="AP46" i="17"/>
  <c r="BK46" i="17"/>
  <c r="J46" i="17"/>
  <c r="AE46" i="17"/>
  <c r="BT46" i="17"/>
  <c r="AY46" i="17"/>
  <c r="AG46" i="17"/>
  <c r="AV46" i="17"/>
  <c r="BW46" i="17"/>
  <c r="BM46" i="17"/>
  <c r="AS46" i="17"/>
  <c r="BJ46" i="17"/>
  <c r="BB46" i="17"/>
  <c r="BU46" i="17"/>
  <c r="L46" i="17"/>
  <c r="R46" i="17"/>
  <c r="AR46" i="17"/>
  <c r="Q46" i="17"/>
  <c r="AQ46" i="17"/>
  <c r="BA46" i="17"/>
  <c r="S46" i="17"/>
  <c r="BG46" i="17"/>
  <c r="AF46" i="17"/>
  <c r="V46" i="17"/>
  <c r="BQ46" i="17"/>
  <c r="BI46" i="17"/>
  <c r="BR46" i="17"/>
  <c r="AL46" i="17"/>
  <c r="BD46" i="17"/>
  <c r="BO46" i="17"/>
  <c r="F68" i="15"/>
  <c r="B46" i="17" l="1"/>
  <c r="D46" i="17" s="1"/>
  <c r="BJ46" i="18"/>
  <c r="BW46" i="18"/>
  <c r="AC46" i="18"/>
  <c r="AG46" i="18"/>
  <c r="AE46" i="18"/>
  <c r="AR46" i="18"/>
  <c r="BM46" i="18"/>
  <c r="BV46" i="18"/>
  <c r="BA46" i="18"/>
  <c r="AI46" i="18"/>
  <c r="AV46" i="18"/>
  <c r="AM46" i="18"/>
  <c r="P46" i="18"/>
  <c r="U46" i="18"/>
  <c r="Y46" i="18"/>
  <c r="F46" i="18"/>
  <c r="R46" i="18"/>
  <c r="N46" i="18"/>
  <c r="BO46" i="18"/>
  <c r="G46" i="18"/>
  <c r="Z46" i="18"/>
  <c r="AA46" i="18"/>
  <c r="AN46" i="18"/>
  <c r="AW46" i="18"/>
  <c r="AH46" i="18"/>
  <c r="AU46" i="18"/>
  <c r="BH46" i="18"/>
  <c r="BE46" i="18"/>
  <c r="BC46" i="18"/>
  <c r="AL46" i="18"/>
  <c r="AY46" i="18"/>
  <c r="BL46" i="18"/>
  <c r="AJ46" i="18"/>
  <c r="H46" i="18"/>
  <c r="S46" i="18"/>
  <c r="I46" i="18"/>
  <c r="O46" i="18"/>
  <c r="BU46" i="18"/>
  <c r="X46" i="18"/>
  <c r="AD46" i="18"/>
  <c r="AQ46" i="18"/>
  <c r="BD46" i="18"/>
  <c r="BQ46" i="18"/>
  <c r="AX46" i="18"/>
  <c r="BK46" i="18"/>
  <c r="AO46" i="18"/>
  <c r="AK46" i="18"/>
  <c r="AZ46" i="18"/>
  <c r="BB46" i="18"/>
  <c r="BI46" i="18"/>
  <c r="W46" i="18"/>
  <c r="T46" i="18"/>
  <c r="AT46" i="18"/>
  <c r="BG46" i="18"/>
  <c r="BT46" i="18"/>
  <c r="BS46" i="18"/>
  <c r="BN46" i="18"/>
  <c r="AB46" i="18"/>
  <c r="AS46" i="18"/>
  <c r="AP46" i="18"/>
  <c r="BP46" i="18"/>
  <c r="BR46" i="18"/>
  <c r="AF46" i="18"/>
  <c r="BF46" i="18"/>
  <c r="K46" i="18"/>
  <c r="Q46" i="18"/>
  <c r="J46" i="18"/>
  <c r="L46" i="18"/>
  <c r="M46" i="18"/>
  <c r="V46" i="18"/>
  <c r="F68" i="16"/>
  <c r="B46" i="18" l="1"/>
  <c r="D46" i="18" s="1"/>
  <c r="AA46" i="19"/>
  <c r="X40" i="20" s="1"/>
  <c r="BM46" i="19"/>
  <c r="BJ40" i="20" s="1"/>
  <c r="BK59" i="7" s="1"/>
  <c r="AE46" i="19"/>
  <c r="AB40" i="20" s="1"/>
  <c r="AC59" i="7" s="1"/>
  <c r="AZ46" i="19"/>
  <c r="AW40" i="20" s="1"/>
  <c r="AX59" i="7" s="1"/>
  <c r="BQ46" i="19"/>
  <c r="BN40" i="20" s="1"/>
  <c r="BO59" i="7" s="1"/>
  <c r="AI46" i="19"/>
  <c r="AF40" i="20" s="1"/>
  <c r="AG59" i="7" s="1"/>
  <c r="BH46" i="19"/>
  <c r="BE40" i="20" s="1"/>
  <c r="BF59" i="7" s="1"/>
  <c r="BU46" i="19"/>
  <c r="BR40" i="20" s="1"/>
  <c r="BS59" i="7" s="1"/>
  <c r="AM46" i="19"/>
  <c r="AJ40" i="20" s="1"/>
  <c r="AK59" i="7" s="1"/>
  <c r="AN46" i="19"/>
  <c r="AK40" i="20" s="1"/>
  <c r="AL59" i="7" s="1"/>
  <c r="BI46" i="19"/>
  <c r="BF40" i="20" s="1"/>
  <c r="BG59" i="7" s="1"/>
  <c r="AQ46" i="19"/>
  <c r="AN40" i="20" s="1"/>
  <c r="AO59" i="7" s="1"/>
  <c r="AR46" i="19"/>
  <c r="AO40" i="20" s="1"/>
  <c r="AP59" i="7" s="1"/>
  <c r="X46" i="19"/>
  <c r="U40" i="20" s="1"/>
  <c r="V59" i="7" s="1"/>
  <c r="W46" i="19"/>
  <c r="T40" i="20" s="1"/>
  <c r="U59" i="7" s="1"/>
  <c r="Q46" i="19"/>
  <c r="N40" i="20" s="1"/>
  <c r="O59" i="7" s="1"/>
  <c r="M46" i="19"/>
  <c r="J40" i="20" s="1"/>
  <c r="K59" i="7" s="1"/>
  <c r="I46" i="19"/>
  <c r="F40" i="20" s="1"/>
  <c r="G59" i="7" s="1"/>
  <c r="BG46" i="19"/>
  <c r="BD40" i="20" s="1"/>
  <c r="BE59" i="7" s="1"/>
  <c r="O46" i="19"/>
  <c r="L40" i="20" s="1"/>
  <c r="M59" i="7" s="1"/>
  <c r="S46" i="19"/>
  <c r="P40" i="20" s="1"/>
  <c r="Q59" i="7" s="1"/>
  <c r="P46" i="19"/>
  <c r="M40" i="20" s="1"/>
  <c r="N59" i="7" s="1"/>
  <c r="AG46" i="19"/>
  <c r="AD40" i="20" s="1"/>
  <c r="AE59" i="7" s="1"/>
  <c r="BK46" i="19"/>
  <c r="BH40" i="20" s="1"/>
  <c r="BI59" i="7" s="1"/>
  <c r="AV46" i="19"/>
  <c r="AS40" i="20" s="1"/>
  <c r="AT59" i="7" s="1"/>
  <c r="BS46" i="19"/>
  <c r="BP40" i="20" s="1"/>
  <c r="BQ59" i="7" s="1"/>
  <c r="K46" i="19"/>
  <c r="H40" i="20" s="1"/>
  <c r="I59" i="7" s="1"/>
  <c r="N46" i="19"/>
  <c r="K40" i="20" s="1"/>
  <c r="L59" i="7" s="1"/>
  <c r="BD46" i="19"/>
  <c r="BA40" i="20" s="1"/>
  <c r="BB59" i="7" s="1"/>
  <c r="AH46" i="19"/>
  <c r="AE40" i="20" s="1"/>
  <c r="AF59" i="7" s="1"/>
  <c r="AU46" i="19"/>
  <c r="AR40" i="20" s="1"/>
  <c r="AS59" i="7" s="1"/>
  <c r="BT46" i="19"/>
  <c r="BQ40" i="20" s="1"/>
  <c r="BR59" i="7" s="1"/>
  <c r="AL46" i="19"/>
  <c r="AI40" i="20" s="1"/>
  <c r="AJ59" i="7" s="1"/>
  <c r="AY46" i="19"/>
  <c r="AV40" i="20" s="1"/>
  <c r="AW59" i="7" s="1"/>
  <c r="BO46" i="19"/>
  <c r="BL40" i="20" s="1"/>
  <c r="BM59" i="7" s="1"/>
  <c r="AP46" i="19"/>
  <c r="AM40" i="20" s="1"/>
  <c r="AN59" i="7" s="1"/>
  <c r="BC46" i="19"/>
  <c r="AZ40" i="20" s="1"/>
  <c r="BA59" i="7" s="1"/>
  <c r="AB46" i="19"/>
  <c r="Y40" i="20" s="1"/>
  <c r="AD46" i="19"/>
  <c r="AA40" i="20" s="1"/>
  <c r="AB59" i="7" s="1"/>
  <c r="R46" i="19"/>
  <c r="O40" i="20" s="1"/>
  <c r="P59" i="7" s="1"/>
  <c r="V46" i="19"/>
  <c r="S40" i="20" s="1"/>
  <c r="T59" i="7" s="1"/>
  <c r="Y46" i="19"/>
  <c r="V40" i="20" s="1"/>
  <c r="W59" i="7" s="1"/>
  <c r="AX46" i="19"/>
  <c r="AU40" i="20" s="1"/>
  <c r="AV59" i="7" s="1"/>
  <c r="BB46" i="19"/>
  <c r="AY40" i="20" s="1"/>
  <c r="AZ59" i="7" s="1"/>
  <c r="AT46" i="19"/>
  <c r="AQ40" i="20" s="1"/>
  <c r="AR59" i="7" s="1"/>
  <c r="U46" i="19"/>
  <c r="R40" i="20" s="1"/>
  <c r="S59" i="7" s="1"/>
  <c r="AO46" i="19"/>
  <c r="AL40" i="20" s="1"/>
  <c r="AM59" i="7" s="1"/>
  <c r="BW46" i="19"/>
  <c r="BT40" i="20" s="1"/>
  <c r="BU59" i="7" s="1"/>
  <c r="T46" i="19"/>
  <c r="Q40" i="20" s="1"/>
  <c r="R59" i="7" s="1"/>
  <c r="AW46" i="19"/>
  <c r="AT40" i="20" s="1"/>
  <c r="AU59" i="7" s="1"/>
  <c r="BN46" i="19"/>
  <c r="BK40" i="20" s="1"/>
  <c r="BL59" i="7" s="1"/>
  <c r="AF46" i="19"/>
  <c r="AC40" i="20" s="1"/>
  <c r="AD59" i="7" s="1"/>
  <c r="BA46" i="19"/>
  <c r="AX40" i="20" s="1"/>
  <c r="AY59" i="7" s="1"/>
  <c r="BR46" i="19"/>
  <c r="BO40" i="20" s="1"/>
  <c r="BP59" i="7" s="1"/>
  <c r="BP46" i="19"/>
  <c r="BM40" i="20" s="1"/>
  <c r="BN59" i="7" s="1"/>
  <c r="BE46" i="19"/>
  <c r="BB40" i="20" s="1"/>
  <c r="BC59" i="7" s="1"/>
  <c r="BV46" i="19"/>
  <c r="BS40" i="20" s="1"/>
  <c r="BT59" i="7" s="1"/>
  <c r="BL46" i="19"/>
  <c r="BI40" i="20" s="1"/>
  <c r="BJ59" i="7" s="1"/>
  <c r="AS46" i="19"/>
  <c r="AP40" i="20" s="1"/>
  <c r="AQ59" i="7" s="1"/>
  <c r="BJ46" i="19"/>
  <c r="BG40" i="20" s="1"/>
  <c r="BH59" i="7" s="1"/>
  <c r="AJ46" i="19"/>
  <c r="AG40" i="20" s="1"/>
  <c r="AH59" i="7" s="1"/>
  <c r="F46" i="19"/>
  <c r="G46" i="19"/>
  <c r="D40" i="20" s="1"/>
  <c r="E59" i="7" s="1"/>
  <c r="L46" i="19"/>
  <c r="I40" i="20" s="1"/>
  <c r="J59" i="7" s="1"/>
  <c r="Z46" i="19"/>
  <c r="W40" i="20" s="1"/>
  <c r="X59" i="7" s="1"/>
  <c r="H46" i="19"/>
  <c r="E40" i="20" s="1"/>
  <c r="F59" i="7" s="1"/>
  <c r="AK46" i="19"/>
  <c r="AH40" i="20" s="1"/>
  <c r="AI59" i="7" s="1"/>
  <c r="BF46" i="19"/>
  <c r="BC40" i="20" s="1"/>
  <c r="BD59" i="7" s="1"/>
  <c r="AC46" i="19"/>
  <c r="Z40" i="20" s="1"/>
  <c r="AA59" i="7" s="1"/>
  <c r="J46" i="19"/>
  <c r="G40" i="20" s="1"/>
  <c r="H59" i="7" s="1"/>
  <c r="C40" i="20" l="1"/>
  <c r="D59" i="7" s="1"/>
  <c r="B46" i="19"/>
  <c r="D46" i="19" s="1"/>
  <c r="B40" i="20" s="1"/>
  <c r="BW59" i="7"/>
  <c r="Z59" i="7"/>
  <c r="Y59" i="7"/>
  <c r="CA59" i="7" l="1"/>
  <c r="BZ59" i="7"/>
  <c r="C47" i="11" s="1"/>
  <c r="BX59" i="7"/>
  <c r="C59" i="7"/>
  <c r="I39" i="24" s="1"/>
  <c r="B59" i="7"/>
  <c r="B39" i="24"/>
  <c r="C47" i="19" l="1"/>
  <c r="C47" i="18"/>
  <c r="C47" i="17"/>
  <c r="Q39" i="24"/>
  <c r="BH39" i="24"/>
  <c r="BT39" i="24"/>
  <c r="AV39" i="24"/>
  <c r="F39" i="24"/>
  <c r="BL39" i="24"/>
  <c r="AC39" i="24"/>
  <c r="X39" i="24"/>
  <c r="AY39" i="24"/>
  <c r="J39" i="24"/>
  <c r="AL39" i="24"/>
  <c r="BE39" i="24"/>
  <c r="N39" i="24"/>
  <c r="L39" i="24"/>
  <c r="AD39" i="24"/>
  <c r="BN39" i="24"/>
  <c r="AF39" i="24"/>
  <c r="AB39" i="24"/>
  <c r="AS39" i="24"/>
  <c r="BK39" i="24"/>
  <c r="AE39" i="24"/>
  <c r="AJ39" i="24"/>
  <c r="AW39" i="24"/>
  <c r="Y39" i="24"/>
  <c r="AI39" i="24"/>
  <c r="T39" i="24"/>
  <c r="U39" i="24"/>
  <c r="BJ39" i="24"/>
  <c r="AT39" i="24"/>
  <c r="BP39" i="24"/>
  <c r="BM39" i="24"/>
  <c r="AG39" i="24"/>
  <c r="BG39" i="24"/>
  <c r="S39" i="24"/>
  <c r="C39" i="24"/>
  <c r="D69" i="14" s="1"/>
  <c r="K39" i="24"/>
  <c r="E39" i="24"/>
  <c r="AX39" i="24"/>
  <c r="BF39" i="24"/>
  <c r="BD39" i="24"/>
  <c r="BB39" i="24"/>
  <c r="AR39" i="24"/>
  <c r="BI39" i="24"/>
  <c r="AO39" i="24"/>
  <c r="BO39" i="24"/>
  <c r="AU39" i="24"/>
  <c r="O39" i="24"/>
  <c r="AQ39" i="24"/>
  <c r="AA39" i="24"/>
  <c r="M39" i="24"/>
  <c r="H39" i="24"/>
  <c r="D39" i="24"/>
  <c r="W39" i="24"/>
  <c r="G39" i="24"/>
  <c r="AN39" i="24"/>
  <c r="BR39" i="24"/>
  <c r="Z39" i="24"/>
  <c r="AH39" i="24"/>
  <c r="AP39" i="24"/>
  <c r="AZ39" i="24"/>
  <c r="BQ39" i="24"/>
  <c r="BA39" i="24"/>
  <c r="AK39" i="24"/>
  <c r="BS39" i="24"/>
  <c r="BC39" i="24"/>
  <c r="AM39" i="24"/>
  <c r="R39" i="24"/>
  <c r="P39" i="24"/>
  <c r="V39" i="24"/>
  <c r="B69" i="9"/>
  <c r="B69" i="15"/>
  <c r="B69" i="16"/>
  <c r="B69" i="14"/>
  <c r="P69" i="9" l="1"/>
  <c r="P69" i="14" s="1"/>
  <c r="P69" i="15" s="1"/>
  <c r="P69" i="16" s="1"/>
  <c r="R69" i="9"/>
  <c r="R69" i="14" s="1"/>
  <c r="R69" i="15" s="1"/>
  <c r="R69" i="16" s="1"/>
  <c r="O69" i="9"/>
  <c r="O69" i="14" s="1"/>
  <c r="O69" i="15" s="1"/>
  <c r="O69" i="16" s="1"/>
  <c r="Q69" i="9"/>
  <c r="Q69" i="14" s="1"/>
  <c r="Q69" i="15" s="1"/>
  <c r="Q69" i="16" s="1"/>
  <c r="M69" i="9"/>
  <c r="M69" i="14" s="1"/>
  <c r="M69" i="15" s="1"/>
  <c r="M69" i="16" s="1"/>
  <c r="BV39" i="24"/>
  <c r="D69" i="9" s="1"/>
  <c r="D69" i="15"/>
  <c r="BU39" i="24"/>
  <c r="X69" i="9"/>
  <c r="X69" i="14" s="1"/>
  <c r="X69" i="15" s="1"/>
  <c r="X69" i="16" s="1"/>
  <c r="AH69" i="9"/>
  <c r="AH69" i="14" s="1"/>
  <c r="AH69" i="15" s="1"/>
  <c r="AH69" i="16" s="1"/>
  <c r="W69" i="9"/>
  <c r="W69" i="14" s="1"/>
  <c r="W69" i="15" s="1"/>
  <c r="W69" i="16" s="1"/>
  <c r="AG69" i="9"/>
  <c r="AG69" i="14" s="1"/>
  <c r="AG69" i="15" s="1"/>
  <c r="AG69" i="16" s="1"/>
  <c r="AJ69" i="9"/>
  <c r="AJ69" i="14" s="1"/>
  <c r="AJ69" i="15" s="1"/>
  <c r="AJ69" i="16" s="1"/>
  <c r="AE69" i="9"/>
  <c r="AE69" i="14" s="1"/>
  <c r="AE69" i="15" s="1"/>
  <c r="AE69" i="16" s="1"/>
  <c r="H69" i="9"/>
  <c r="H69" i="14" s="1"/>
  <c r="H69" i="15" s="1"/>
  <c r="H69" i="16" s="1"/>
  <c r="V69" i="9"/>
  <c r="V69" i="14" s="1"/>
  <c r="V69" i="15" s="1"/>
  <c r="V69" i="16" s="1"/>
  <c r="AK69" i="9"/>
  <c r="AK69" i="14" s="1"/>
  <c r="AK69" i="15" s="1"/>
  <c r="AK69" i="16" s="1"/>
  <c r="Y69" i="9"/>
  <c r="Y69" i="14" s="1"/>
  <c r="Y69" i="15" s="1"/>
  <c r="Y69" i="16" s="1"/>
  <c r="AO69" i="9"/>
  <c r="AO69" i="14" s="1"/>
  <c r="AO69" i="15" s="1"/>
  <c r="AO69" i="16" s="1"/>
  <c r="I69" i="9"/>
  <c r="I69" i="14" s="1"/>
  <c r="I69" i="15" s="1"/>
  <c r="I69" i="16" s="1"/>
  <c r="L69" i="9"/>
  <c r="L69" i="14" s="1"/>
  <c r="L69" i="15" s="1"/>
  <c r="L69" i="16" s="1"/>
  <c r="AN69" i="9"/>
  <c r="AN69" i="14" s="1"/>
  <c r="AN69" i="15" s="1"/>
  <c r="AN69" i="16" s="1"/>
  <c r="G69" i="9"/>
  <c r="G69" i="14" s="1"/>
  <c r="G69" i="15" s="1"/>
  <c r="G69" i="16" s="1"/>
  <c r="AC69" i="9"/>
  <c r="AC69" i="14" s="1"/>
  <c r="AC69" i="15" s="1"/>
  <c r="AC69" i="16" s="1"/>
  <c r="AP69" i="9"/>
  <c r="AP69" i="14" s="1"/>
  <c r="AP69" i="15" s="1"/>
  <c r="AP69" i="16" s="1"/>
  <c r="U69" i="9"/>
  <c r="U69" i="14" s="1"/>
  <c r="U69" i="15" s="1"/>
  <c r="U69" i="16" s="1"/>
  <c r="Z69" i="9"/>
  <c r="Z69" i="14" s="1"/>
  <c r="Z69" i="15" s="1"/>
  <c r="Z69" i="16" s="1"/>
  <c r="AL69" i="9"/>
  <c r="AL69" i="14" s="1"/>
  <c r="AL69" i="15" s="1"/>
  <c r="AL69" i="16" s="1"/>
  <c r="K69" i="9"/>
  <c r="K69" i="14" s="1"/>
  <c r="K69" i="15" s="1"/>
  <c r="K69" i="16" s="1"/>
  <c r="AQ69" i="9"/>
  <c r="AQ69" i="14" s="1"/>
  <c r="AQ69" i="15" s="1"/>
  <c r="AQ69" i="16" s="1"/>
  <c r="AR69" i="9"/>
  <c r="AR69" i="14" s="1"/>
  <c r="AR69" i="15" s="1"/>
  <c r="AR69" i="16" s="1"/>
  <c r="T69" i="9"/>
  <c r="T69" i="14" s="1"/>
  <c r="T69" i="15" s="1"/>
  <c r="T69" i="16" s="1"/>
  <c r="AI69" i="9"/>
  <c r="AI69" i="14" s="1"/>
  <c r="AI69" i="15" s="1"/>
  <c r="AI69" i="16" s="1"/>
  <c r="AD69" i="9"/>
  <c r="AD69" i="14" s="1"/>
  <c r="AD69" i="15" s="1"/>
  <c r="AD69" i="16" s="1"/>
  <c r="F69" i="9"/>
  <c r="AA69" i="9"/>
  <c r="AA69" i="14" s="1"/>
  <c r="AA69" i="15" s="1"/>
  <c r="AA69" i="16" s="1"/>
  <c r="AB69" i="9"/>
  <c r="AB69" i="14" s="1"/>
  <c r="AB69" i="15" s="1"/>
  <c r="AB69" i="16" s="1"/>
  <c r="F69" i="14" l="1"/>
  <c r="BC47" i="11"/>
  <c r="AZ47" i="11"/>
  <c r="AX47" i="11"/>
  <c r="Z47" i="11"/>
  <c r="BI47" i="11"/>
  <c r="U47" i="11"/>
  <c r="BR47" i="11"/>
  <c r="AE47" i="11"/>
  <c r="BG47" i="11"/>
  <c r="R47" i="11"/>
  <c r="AP47" i="11"/>
  <c r="AQ47" i="11"/>
  <c r="BQ47" i="11"/>
  <c r="AV47" i="11"/>
  <c r="BE47" i="11"/>
  <c r="J47" i="11"/>
  <c r="Q47" i="11"/>
  <c r="I47" i="11"/>
  <c r="BD47" i="11"/>
  <c r="BB47" i="11"/>
  <c r="BS47" i="11"/>
  <c r="AK47" i="11"/>
  <c r="BN47" i="11"/>
  <c r="G47" i="11"/>
  <c r="P47" i="11"/>
  <c r="BK47" i="11"/>
  <c r="AL47" i="11"/>
  <c r="BU47" i="11"/>
  <c r="AD47" i="11"/>
  <c r="V47" i="11"/>
  <c r="BT47" i="11"/>
  <c r="AI47" i="11"/>
  <c r="AO47" i="11"/>
  <c r="BW47" i="11"/>
  <c r="AH47" i="11"/>
  <c r="AC47" i="11"/>
  <c r="F47" i="11"/>
  <c r="AT47" i="11"/>
  <c r="AB47" i="11"/>
  <c r="AF47" i="11"/>
  <c r="AS47" i="11"/>
  <c r="O47" i="11"/>
  <c r="AY47" i="11"/>
  <c r="K47" i="11"/>
  <c r="Y47" i="11"/>
  <c r="AR47" i="11"/>
  <c r="BL47" i="11"/>
  <c r="S47" i="11"/>
  <c r="BV47" i="11"/>
  <c r="AA47" i="11"/>
  <c r="AG47" i="11"/>
  <c r="N47" i="11"/>
  <c r="AW47" i="11"/>
  <c r="BJ47" i="11"/>
  <c r="AM47" i="11"/>
  <c r="M47" i="11"/>
  <c r="BP47" i="11"/>
  <c r="T47" i="11"/>
  <c r="X47" i="11"/>
  <c r="BM47" i="11"/>
  <c r="AN47" i="11"/>
  <c r="BO47" i="11"/>
  <c r="BH47" i="11"/>
  <c r="BA47" i="11"/>
  <c r="H47" i="11"/>
  <c r="BF47" i="11"/>
  <c r="AJ47" i="11"/>
  <c r="AU47" i="11"/>
  <c r="W47" i="11"/>
  <c r="L47" i="11"/>
  <c r="B47" i="11" l="1"/>
  <c r="D47" i="11" s="1"/>
  <c r="BG47" i="17"/>
  <c r="AW47" i="17"/>
  <c r="AH47" i="17"/>
  <c r="U47" i="17"/>
  <c r="Z47" i="17"/>
  <c r="F47" i="17"/>
  <c r="BS47" i="17"/>
  <c r="BM47" i="17"/>
  <c r="AA47" i="17"/>
  <c r="N47" i="17"/>
  <c r="V47" i="17"/>
  <c r="BJ47" i="17"/>
  <c r="AI47" i="17"/>
  <c r="X47" i="17"/>
  <c r="BO47" i="17"/>
  <c r="AB47" i="17"/>
  <c r="AU47" i="17"/>
  <c r="K47" i="17"/>
  <c r="BE47" i="17"/>
  <c r="BK47" i="17"/>
  <c r="AK47" i="17"/>
  <c r="O47" i="17"/>
  <c r="J47" i="17"/>
  <c r="Q47" i="17"/>
  <c r="BU47" i="17"/>
  <c r="AP47" i="17"/>
  <c r="AL47" i="17"/>
  <c r="AG47" i="17"/>
  <c r="BL47" i="17"/>
  <c r="BT47" i="17"/>
  <c r="AD47" i="17"/>
  <c r="BA47" i="17"/>
  <c r="BI47" i="17"/>
  <c r="AT47" i="17"/>
  <c r="H47" i="17"/>
  <c r="BC47" i="17"/>
  <c r="AR47" i="17"/>
  <c r="AN47" i="17"/>
  <c r="Y47" i="17"/>
  <c r="I47" i="17"/>
  <c r="AV47" i="17"/>
  <c r="BD47" i="17"/>
  <c r="AC47" i="17"/>
  <c r="AO47" i="17"/>
  <c r="G47" i="17"/>
  <c r="BV47" i="17"/>
  <c r="BW47" i="17"/>
  <c r="AE47" i="17"/>
  <c r="AY47" i="17"/>
  <c r="BH47" i="17"/>
  <c r="AS47" i="17"/>
  <c r="S47" i="17"/>
  <c r="BQ47" i="17"/>
  <c r="AX47" i="17"/>
  <c r="AM47" i="17"/>
  <c r="W47" i="17"/>
  <c r="T47" i="17"/>
  <c r="AQ47" i="17"/>
  <c r="BF47" i="17"/>
  <c r="BN47" i="17"/>
  <c r="AF47" i="17"/>
  <c r="L47" i="17"/>
  <c r="R47" i="17"/>
  <c r="AZ47" i="17"/>
  <c r="BB47" i="17"/>
  <c r="P47" i="17"/>
  <c r="BP47" i="17"/>
  <c r="BR47" i="17"/>
  <c r="AJ47" i="17"/>
  <c r="M47" i="17"/>
  <c r="F69" i="15"/>
  <c r="B47" i="17" l="1"/>
  <c r="D47" i="17" s="1"/>
  <c r="AD47" i="18"/>
  <c r="AQ47" i="18"/>
  <c r="AV47" i="18"/>
  <c r="AG47" i="18"/>
  <c r="AX47" i="18"/>
  <c r="BK47" i="18"/>
  <c r="BH47" i="18"/>
  <c r="BF47" i="18"/>
  <c r="AK47" i="18"/>
  <c r="BB47" i="18"/>
  <c r="BO47" i="18"/>
  <c r="AM47" i="18"/>
  <c r="I47" i="18"/>
  <c r="Y47" i="18"/>
  <c r="L47" i="18"/>
  <c r="T47" i="18"/>
  <c r="R47" i="18"/>
  <c r="U47" i="18"/>
  <c r="H47" i="18"/>
  <c r="S47" i="18"/>
  <c r="J47" i="18"/>
  <c r="AC47" i="18"/>
  <c r="AT47" i="18"/>
  <c r="BG47" i="18"/>
  <c r="BP47" i="18"/>
  <c r="AW47" i="18"/>
  <c r="BN47" i="18"/>
  <c r="AN47" i="18"/>
  <c r="AJ47" i="18"/>
  <c r="BC47" i="18"/>
  <c r="BA47" i="18"/>
  <c r="BR47" i="18"/>
  <c r="BD47" i="18"/>
  <c r="BT47" i="18"/>
  <c r="K47" i="18"/>
  <c r="M47" i="18"/>
  <c r="X47" i="18"/>
  <c r="G47" i="18"/>
  <c r="AO47" i="18"/>
  <c r="V47" i="18"/>
  <c r="O47" i="18"/>
  <c r="Q47" i="18"/>
  <c r="AS47" i="18"/>
  <c r="BJ47" i="18"/>
  <c r="BW47" i="18"/>
  <c r="BV47" i="18"/>
  <c r="BM47" i="18"/>
  <c r="AE47" i="18"/>
  <c r="AR47" i="18"/>
  <c r="BE47" i="18"/>
  <c r="AF47" i="18"/>
  <c r="BQ47" i="18"/>
  <c r="AI47" i="18"/>
  <c r="F47" i="18"/>
  <c r="Z47" i="18"/>
  <c r="BI47" i="18"/>
  <c r="AA47" i="18"/>
  <c r="AB47" i="18"/>
  <c r="BS47" i="18"/>
  <c r="AH47" i="18"/>
  <c r="AU47" i="18"/>
  <c r="BL47" i="18"/>
  <c r="BU47" i="18"/>
  <c r="AZ47" i="18"/>
  <c r="AL47" i="18"/>
  <c r="AY47" i="18"/>
  <c r="AP47" i="18"/>
  <c r="P47" i="18"/>
  <c r="N47" i="18"/>
  <c r="W47" i="18"/>
  <c r="F69" i="16"/>
  <c r="B47" i="18" l="1"/>
  <c r="D47" i="18" s="1"/>
  <c r="BT47" i="19"/>
  <c r="BQ41" i="20" s="1"/>
  <c r="BR60" i="7" s="1"/>
  <c r="AP47" i="19"/>
  <c r="AM41" i="20" s="1"/>
  <c r="AN60" i="7" s="1"/>
  <c r="BH47" i="19"/>
  <c r="BE41" i="20" s="1"/>
  <c r="BF60" i="7" s="1"/>
  <c r="AY47" i="19"/>
  <c r="AV41" i="20" s="1"/>
  <c r="AW60" i="7" s="1"/>
  <c r="AU47" i="19"/>
  <c r="AR41" i="20" s="1"/>
  <c r="AS60" i="7" s="1"/>
  <c r="BL47" i="19"/>
  <c r="BI41" i="20" s="1"/>
  <c r="BJ60" i="7" s="1"/>
  <c r="AJ47" i="19"/>
  <c r="AG41" i="20" s="1"/>
  <c r="AH60" i="7" s="1"/>
  <c r="BA47" i="19"/>
  <c r="AX41" i="20" s="1"/>
  <c r="AY60" i="7" s="1"/>
  <c r="BR47" i="19"/>
  <c r="BO41" i="20" s="1"/>
  <c r="BP60" i="7" s="1"/>
  <c r="BF47" i="19"/>
  <c r="BC41" i="20" s="1"/>
  <c r="BD60" i="7" s="1"/>
  <c r="AC47" i="19"/>
  <c r="Z41" i="20" s="1"/>
  <c r="AA60" i="7" s="1"/>
  <c r="BS47" i="19"/>
  <c r="BP41" i="20" s="1"/>
  <c r="BQ60" i="7" s="1"/>
  <c r="U47" i="19"/>
  <c r="R41" i="20" s="1"/>
  <c r="S60" i="7" s="1"/>
  <c r="V47" i="19"/>
  <c r="S41" i="20" s="1"/>
  <c r="T60" i="7" s="1"/>
  <c r="X47" i="19"/>
  <c r="U41" i="20" s="1"/>
  <c r="V60" i="7" s="1"/>
  <c r="P47" i="19"/>
  <c r="M41" i="20" s="1"/>
  <c r="N60" i="7" s="1"/>
  <c r="W47" i="19"/>
  <c r="T41" i="20" s="1"/>
  <c r="U60" i="7" s="1"/>
  <c r="H47" i="19"/>
  <c r="E41" i="20" s="1"/>
  <c r="F60" i="7" s="1"/>
  <c r="AT47" i="19"/>
  <c r="AQ41" i="20" s="1"/>
  <c r="AR60" i="7" s="1"/>
  <c r="Y47" i="19"/>
  <c r="V41" i="20" s="1"/>
  <c r="W60" i="7" s="1"/>
  <c r="S47" i="19"/>
  <c r="P41" i="20" s="1"/>
  <c r="Q60" i="7" s="1"/>
  <c r="K47" i="19"/>
  <c r="H41" i="20" s="1"/>
  <c r="I60" i="7" s="1"/>
  <c r="AO47" i="19"/>
  <c r="AL41" i="20" s="1"/>
  <c r="AM60" i="7" s="1"/>
  <c r="BV47" i="19"/>
  <c r="BS41" i="20" s="1"/>
  <c r="BT60" i="7" s="1"/>
  <c r="AS47" i="19"/>
  <c r="AP41" i="20" s="1"/>
  <c r="AQ60" i="7" s="1"/>
  <c r="BG47" i="19"/>
  <c r="BD41" i="20" s="1"/>
  <c r="BE60" i="7" s="1"/>
  <c r="BO47" i="19"/>
  <c r="BL41" i="20" s="1"/>
  <c r="BM60" i="7" s="1"/>
  <c r="BM47" i="19"/>
  <c r="BJ41" i="20" s="1"/>
  <c r="BK60" i="7" s="1"/>
  <c r="AZ47" i="19"/>
  <c r="AW41" i="20" s="1"/>
  <c r="AX60" i="7" s="1"/>
  <c r="BQ47" i="19"/>
  <c r="BN41" i="20" s="1"/>
  <c r="BO60" i="7" s="1"/>
  <c r="BK47" i="19"/>
  <c r="BH41" i="20" s="1"/>
  <c r="BI60" i="7" s="1"/>
  <c r="AI47" i="19"/>
  <c r="AF41" i="20" s="1"/>
  <c r="AG60" i="7" s="1"/>
  <c r="BI47" i="19"/>
  <c r="BF41" i="20" s="1"/>
  <c r="BG60" i="7" s="1"/>
  <c r="AG47" i="19"/>
  <c r="AD41" i="20" s="1"/>
  <c r="AE60" i="7" s="1"/>
  <c r="J47" i="19"/>
  <c r="G41" i="20" s="1"/>
  <c r="H60" i="7" s="1"/>
  <c r="L47" i="19"/>
  <c r="I41" i="20" s="1"/>
  <c r="J60" i="7" s="1"/>
  <c r="O47" i="19"/>
  <c r="L41" i="20" s="1"/>
  <c r="M60" i="7" s="1"/>
  <c r="Z47" i="19"/>
  <c r="W41" i="20" s="1"/>
  <c r="X60" i="7" s="1"/>
  <c r="AX47" i="19"/>
  <c r="AU41" i="20" s="1"/>
  <c r="AV60" i="7" s="1"/>
  <c r="R47" i="19"/>
  <c r="O41" i="20" s="1"/>
  <c r="P60" i="7" s="1"/>
  <c r="M47" i="19"/>
  <c r="J41" i="20" s="1"/>
  <c r="K60" i="7" s="1"/>
  <c r="AN47" i="19"/>
  <c r="AK41" i="20" s="1"/>
  <c r="AL60" i="7" s="1"/>
  <c r="BE47" i="19"/>
  <c r="BB41" i="20" s="1"/>
  <c r="BC60" i="7" s="1"/>
  <c r="BC47" i="19"/>
  <c r="AZ41" i="20" s="1"/>
  <c r="BA60" i="7" s="1"/>
  <c r="AD47" i="19"/>
  <c r="AA41" i="20" s="1"/>
  <c r="AB60" i="7" s="1"/>
  <c r="AW47" i="19"/>
  <c r="AT41" i="20" s="1"/>
  <c r="AU60" i="7" s="1"/>
  <c r="AF47" i="19"/>
  <c r="AC41" i="20" s="1"/>
  <c r="AD60" i="7" s="1"/>
  <c r="BN47" i="19"/>
  <c r="BK41" i="20" s="1"/>
  <c r="BL60" i="7" s="1"/>
  <c r="BP47" i="19"/>
  <c r="BM41" i="20" s="1"/>
  <c r="BN60" i="7" s="1"/>
  <c r="AL47" i="19"/>
  <c r="AI41" i="20" s="1"/>
  <c r="AJ60" i="7" s="1"/>
  <c r="AM47" i="19"/>
  <c r="AJ41" i="20" s="1"/>
  <c r="AK60" i="7" s="1"/>
  <c r="AQ47" i="19"/>
  <c r="AN41" i="20" s="1"/>
  <c r="AO60" i="7" s="1"/>
  <c r="G47" i="19"/>
  <c r="D41" i="20" s="1"/>
  <c r="E60" i="7" s="1"/>
  <c r="T47" i="19"/>
  <c r="Q41" i="20" s="1"/>
  <c r="R60" i="7" s="1"/>
  <c r="N47" i="19"/>
  <c r="K41" i="20" s="1"/>
  <c r="L60" i="7" s="1"/>
  <c r="BD47" i="19"/>
  <c r="BA41" i="20" s="1"/>
  <c r="BB60" i="7" s="1"/>
  <c r="BU47" i="19"/>
  <c r="BR41" i="20" s="1"/>
  <c r="BS60" i="7" s="1"/>
  <c r="AB47" i="19"/>
  <c r="Y41" i="20" s="1"/>
  <c r="BJ47" i="19"/>
  <c r="BG41" i="20" s="1"/>
  <c r="BH60" i="7" s="1"/>
  <c r="AH47" i="19"/>
  <c r="AE41" i="20" s="1"/>
  <c r="AF60" i="7" s="1"/>
  <c r="AV47" i="19"/>
  <c r="AS41" i="20" s="1"/>
  <c r="AT60" i="7" s="1"/>
  <c r="BW47" i="19"/>
  <c r="BT41" i="20" s="1"/>
  <c r="BU60" i="7" s="1"/>
  <c r="AK47" i="19"/>
  <c r="AH41" i="20" s="1"/>
  <c r="AI60" i="7" s="1"/>
  <c r="BB47" i="19"/>
  <c r="AY41" i="20" s="1"/>
  <c r="AZ60" i="7" s="1"/>
  <c r="AA47" i="19"/>
  <c r="X41" i="20" s="1"/>
  <c r="AR47" i="19"/>
  <c r="AO41" i="20" s="1"/>
  <c r="AP60" i="7" s="1"/>
  <c r="AE47" i="19"/>
  <c r="AB41" i="20" s="1"/>
  <c r="AC60" i="7" s="1"/>
  <c r="F47" i="19"/>
  <c r="Q47" i="19"/>
  <c r="N41" i="20" s="1"/>
  <c r="O60" i="7" s="1"/>
  <c r="I47" i="19"/>
  <c r="F41" i="20" s="1"/>
  <c r="G60" i="7" s="1"/>
  <c r="B47" i="19" l="1"/>
  <c r="D47" i="19" s="1"/>
  <c r="B41" i="20" s="1"/>
  <c r="Y60" i="7"/>
  <c r="Z60" i="7"/>
  <c r="BW60" i="7"/>
  <c r="C41" i="20"/>
  <c r="D60" i="7" s="1"/>
  <c r="BZ60" i="7" l="1"/>
  <c r="C60" i="7"/>
  <c r="C40" i="24" s="1"/>
  <c r="CA60" i="7"/>
  <c r="BX60" i="7"/>
  <c r="B60" i="7"/>
  <c r="B40" i="24"/>
  <c r="Y40" i="24" l="1"/>
  <c r="BV40" i="24" s="1"/>
  <c r="D70" i="9" s="1"/>
  <c r="AC40" i="24"/>
  <c r="AG40" i="24"/>
  <c r="AK40" i="24"/>
  <c r="AO40" i="24"/>
  <c r="AS40" i="24"/>
  <c r="AW40" i="24"/>
  <c r="BA40" i="24"/>
  <c r="BE40" i="24"/>
  <c r="BI40" i="24"/>
  <c r="BM40" i="24"/>
  <c r="BQ40" i="24"/>
  <c r="AA40" i="24"/>
  <c r="AE40" i="24"/>
  <c r="AI40" i="24"/>
  <c r="AM40" i="24"/>
  <c r="AQ40" i="24"/>
  <c r="AU40" i="24"/>
  <c r="AY40" i="24"/>
  <c r="BC40" i="24"/>
  <c r="BG40" i="24"/>
  <c r="BK40" i="24"/>
  <c r="BO40" i="24"/>
  <c r="BS40" i="24"/>
  <c r="AD40" i="24"/>
  <c r="AL40" i="24"/>
  <c r="AT40" i="24"/>
  <c r="BB40" i="24"/>
  <c r="BJ40" i="24"/>
  <c r="BR40" i="24"/>
  <c r="Z40" i="24"/>
  <c r="AJ40" i="24"/>
  <c r="AV40" i="24"/>
  <c r="BF40" i="24"/>
  <c r="BP40" i="24"/>
  <c r="AB40" i="24"/>
  <c r="AN40" i="24"/>
  <c r="AX40" i="24"/>
  <c r="BH40" i="24"/>
  <c r="BT40" i="24"/>
  <c r="AF40" i="24"/>
  <c r="AP40" i="24"/>
  <c r="AZ40" i="24"/>
  <c r="BL40" i="24"/>
  <c r="AH40" i="24"/>
  <c r="AR40" i="24"/>
  <c r="BD40" i="24"/>
  <c r="X40" i="24"/>
  <c r="BN40" i="24"/>
  <c r="O40" i="24"/>
  <c r="U40" i="24"/>
  <c r="E40" i="24"/>
  <c r="F40" i="24"/>
  <c r="L40" i="24"/>
  <c r="I40" i="24"/>
  <c r="Q40" i="24"/>
  <c r="S40" i="24"/>
  <c r="N40" i="24"/>
  <c r="P40" i="24"/>
  <c r="V40" i="24"/>
  <c r="K40" i="24"/>
  <c r="D40" i="24"/>
  <c r="T40" i="24"/>
  <c r="M40" i="24"/>
  <c r="H40" i="24"/>
  <c r="G40" i="24"/>
  <c r="R40" i="24"/>
  <c r="W40" i="24"/>
  <c r="J40" i="24"/>
  <c r="D70" i="14"/>
  <c r="D70" i="15"/>
  <c r="B70" i="14"/>
  <c r="B70" i="15"/>
  <c r="B70" i="9"/>
  <c r="B70" i="16"/>
  <c r="C48" i="17"/>
  <c r="C48" i="18"/>
  <c r="C48" i="11"/>
  <c r="C48" i="19"/>
  <c r="P70" i="9" l="1"/>
  <c r="P70" i="14" s="1"/>
  <c r="P70" i="15" s="1"/>
  <c r="P70" i="16" s="1"/>
  <c r="O70" i="9"/>
  <c r="O70" i="14" s="1"/>
  <c r="O70" i="15" s="1"/>
  <c r="O70" i="16" s="1"/>
  <c r="Q70" i="9"/>
  <c r="Q70" i="14" s="1"/>
  <c r="Q70" i="15" s="1"/>
  <c r="Q70" i="16" s="1"/>
  <c r="R70" i="9"/>
  <c r="R70" i="14" s="1"/>
  <c r="R70" i="15" s="1"/>
  <c r="R70" i="16" s="1"/>
  <c r="M70" i="9"/>
  <c r="M70" i="14" s="1"/>
  <c r="M70" i="15" s="1"/>
  <c r="M70" i="16" s="1"/>
  <c r="BU40" i="24"/>
  <c r="AI70" i="9"/>
  <c r="AI70" i="14" s="1"/>
  <c r="AI70" i="15" s="1"/>
  <c r="AI70" i="16" s="1"/>
  <c r="T70" i="9"/>
  <c r="T70" i="14" s="1"/>
  <c r="T70" i="15" s="1"/>
  <c r="T70" i="16" s="1"/>
  <c r="AE70" i="9"/>
  <c r="AE70" i="14" s="1"/>
  <c r="AE70" i="15" s="1"/>
  <c r="AE70" i="16" s="1"/>
  <c r="U70" i="9"/>
  <c r="U70" i="14" s="1"/>
  <c r="U70" i="15" s="1"/>
  <c r="U70" i="16" s="1"/>
  <c r="W70" i="9"/>
  <c r="W70" i="14" s="1"/>
  <c r="W70" i="15" s="1"/>
  <c r="W70" i="16" s="1"/>
  <c r="K70" i="9"/>
  <c r="K70" i="14" s="1"/>
  <c r="K70" i="15" s="1"/>
  <c r="K70" i="16" s="1"/>
  <c r="V70" i="9"/>
  <c r="V70" i="14" s="1"/>
  <c r="V70" i="15" s="1"/>
  <c r="V70" i="16" s="1"/>
  <c r="F70" i="9"/>
  <c r="L70" i="9"/>
  <c r="L70" i="14" s="1"/>
  <c r="L70" i="15" s="1"/>
  <c r="L70" i="16" s="1"/>
  <c r="AQ70" i="9"/>
  <c r="AQ70" i="14" s="1"/>
  <c r="AQ70" i="15" s="1"/>
  <c r="AQ70" i="16" s="1"/>
  <c r="AD70" i="9"/>
  <c r="AD70" i="14" s="1"/>
  <c r="AD70" i="15" s="1"/>
  <c r="AD70" i="16" s="1"/>
  <c r="AG70" i="9"/>
  <c r="AG70" i="14" s="1"/>
  <c r="AG70" i="15" s="1"/>
  <c r="AG70" i="16" s="1"/>
  <c r="AR70" i="9"/>
  <c r="AR70" i="14" s="1"/>
  <c r="AR70" i="15" s="1"/>
  <c r="AR70" i="16" s="1"/>
  <c r="Z70" i="9"/>
  <c r="Z70" i="14" s="1"/>
  <c r="Z70" i="15" s="1"/>
  <c r="Z70" i="16" s="1"/>
  <c r="H70" i="9"/>
  <c r="H70" i="14" s="1"/>
  <c r="H70" i="15" s="1"/>
  <c r="H70" i="16" s="1"/>
  <c r="AP70" i="9"/>
  <c r="AP70" i="14" s="1"/>
  <c r="AP70" i="15" s="1"/>
  <c r="AP70" i="16" s="1"/>
  <c r="AK70" i="9"/>
  <c r="AK70" i="14" s="1"/>
  <c r="AK70" i="15" s="1"/>
  <c r="AK70" i="16" s="1"/>
  <c r="AL70" i="9"/>
  <c r="AL70" i="14" s="1"/>
  <c r="AL70" i="15" s="1"/>
  <c r="AL70" i="16" s="1"/>
  <c r="Y70" i="9"/>
  <c r="Y70" i="14" s="1"/>
  <c r="Y70" i="15" s="1"/>
  <c r="Y70" i="16" s="1"/>
  <c r="I70" i="9"/>
  <c r="I70" i="14" s="1"/>
  <c r="I70" i="15" s="1"/>
  <c r="I70" i="16" s="1"/>
  <c r="G70" i="9"/>
  <c r="G70" i="14" s="1"/>
  <c r="G70" i="15" s="1"/>
  <c r="G70" i="16" s="1"/>
  <c r="AC70" i="9"/>
  <c r="AC70" i="14" s="1"/>
  <c r="AC70" i="15" s="1"/>
  <c r="AC70" i="16" s="1"/>
  <c r="X70" i="9"/>
  <c r="X70" i="14" s="1"/>
  <c r="X70" i="15" s="1"/>
  <c r="X70" i="16" s="1"/>
  <c r="AB70" i="9"/>
  <c r="AB70" i="14" s="1"/>
  <c r="AB70" i="15" s="1"/>
  <c r="AB70" i="16" s="1"/>
  <c r="AJ70" i="9"/>
  <c r="AJ70" i="14" s="1"/>
  <c r="AJ70" i="15" s="1"/>
  <c r="AJ70" i="16" s="1"/>
  <c r="AA70" i="9"/>
  <c r="AA70" i="14" s="1"/>
  <c r="AA70" i="15" s="1"/>
  <c r="AA70" i="16" s="1"/>
  <c r="AN70" i="9"/>
  <c r="AN70" i="14" s="1"/>
  <c r="AN70" i="15" s="1"/>
  <c r="AN70" i="16" s="1"/>
  <c r="AO70" i="9"/>
  <c r="AO70" i="14" s="1"/>
  <c r="AO70" i="15" s="1"/>
  <c r="AO70" i="16" s="1"/>
  <c r="AH70" i="9"/>
  <c r="AH70" i="14" s="1"/>
  <c r="AH70" i="15" s="1"/>
  <c r="AH70" i="16" s="1"/>
  <c r="BD48" i="11" l="1"/>
  <c r="BL48" i="11"/>
  <c r="BP48" i="11"/>
  <c r="M48" i="11"/>
  <c r="V48" i="11"/>
  <c r="AY48" i="11"/>
  <c r="AR48" i="11"/>
  <c r="BK48" i="11"/>
  <c r="U48" i="11"/>
  <c r="BW48" i="11"/>
  <c r="BI48" i="11"/>
  <c r="AF48" i="11"/>
  <c r="J48" i="11"/>
  <c r="BJ48" i="11"/>
  <c r="BC48" i="11"/>
  <c r="AE48" i="11"/>
  <c r="S48" i="11"/>
  <c r="BF48" i="11"/>
  <c r="AN48" i="11"/>
  <c r="BM48" i="11"/>
  <c r="P48" i="11"/>
  <c r="AO48" i="11"/>
  <c r="H48" i="11"/>
  <c r="AV48" i="11"/>
  <c r="BR48" i="11"/>
  <c r="AS48" i="11"/>
  <c r="AQ48" i="11"/>
  <c r="I48" i="11"/>
  <c r="W48" i="11"/>
  <c r="Z48" i="11"/>
  <c r="AC48" i="11"/>
  <c r="AL48" i="11"/>
  <c r="AG48" i="11"/>
  <c r="T48" i="11"/>
  <c r="AT48" i="11"/>
  <c r="AM48" i="11"/>
  <c r="R48" i="11"/>
  <c r="AZ48" i="11"/>
  <c r="AJ48" i="11"/>
  <c r="AA48" i="11"/>
  <c r="AH48" i="11"/>
  <c r="BQ48" i="11"/>
  <c r="AX48" i="11"/>
  <c r="AK48" i="11"/>
  <c r="K48" i="11"/>
  <c r="L48" i="11"/>
  <c r="BT48" i="11"/>
  <c r="BE48" i="11"/>
  <c r="BG48" i="11"/>
  <c r="F48" i="11"/>
  <c r="Q48" i="11"/>
  <c r="BO48" i="11"/>
  <c r="BH48" i="11"/>
  <c r="BU48" i="11"/>
  <c r="X48" i="11"/>
  <c r="AI48" i="11"/>
  <c r="AB48" i="11"/>
  <c r="AU48" i="11"/>
  <c r="Y48" i="11"/>
  <c r="O48" i="11"/>
  <c r="AD48" i="11"/>
  <c r="BN48" i="11"/>
  <c r="AP48" i="11"/>
  <c r="N48" i="11"/>
  <c r="BS48" i="11"/>
  <c r="AW48" i="11"/>
  <c r="BB48" i="11"/>
  <c r="BA48" i="11"/>
  <c r="BV48" i="11"/>
  <c r="G48" i="11"/>
  <c r="F70" i="14"/>
  <c r="B48" i="11" l="1"/>
  <c r="D48" i="11" s="1"/>
  <c r="BS48" i="17"/>
  <c r="AB48" i="17"/>
  <c r="AK48" i="17"/>
  <c r="W48" i="17"/>
  <c r="AV48" i="17"/>
  <c r="BD48" i="17"/>
  <c r="AY48" i="17"/>
  <c r="O48" i="17"/>
  <c r="AG48" i="17"/>
  <c r="BQ48" i="17"/>
  <c r="AX48" i="17"/>
  <c r="AH48" i="17"/>
  <c r="J48" i="17"/>
  <c r="G48" i="17"/>
  <c r="BF48" i="17"/>
  <c r="BN48" i="17"/>
  <c r="AT48" i="17"/>
  <c r="U48" i="17"/>
  <c r="M48" i="17"/>
  <c r="BE48" i="17"/>
  <c r="AL48" i="17"/>
  <c r="AQ48" i="17"/>
  <c r="V48" i="17"/>
  <c r="BJ48" i="17"/>
  <c r="AI48" i="17"/>
  <c r="AF48" i="17"/>
  <c r="L48" i="17"/>
  <c r="BU48" i="17"/>
  <c r="AW48" i="17"/>
  <c r="AP48" i="17"/>
  <c r="F48" i="17"/>
  <c r="T48" i="17"/>
  <c r="BK48" i="17"/>
  <c r="BM48" i="17"/>
  <c r="AR48" i="17"/>
  <c r="P48" i="17"/>
  <c r="BL48" i="17"/>
  <c r="BT48" i="17"/>
  <c r="AM48" i="17"/>
  <c r="K48" i="17"/>
  <c r="BA48" i="17"/>
  <c r="BI48" i="17"/>
  <c r="AN48" i="17"/>
  <c r="Q48" i="17"/>
  <c r="I48" i="17"/>
  <c r="AU48" i="17"/>
  <c r="BB48" i="17"/>
  <c r="BW48" i="17"/>
  <c r="Y48" i="17"/>
  <c r="AZ48" i="17"/>
  <c r="BO48" i="17"/>
  <c r="AD48" i="17"/>
  <c r="Z48" i="17"/>
  <c r="N48" i="17"/>
  <c r="BP48" i="17"/>
  <c r="AO48" i="17"/>
  <c r="AA48" i="17"/>
  <c r="H48" i="17"/>
  <c r="BV48" i="17"/>
  <c r="BG48" i="17"/>
  <c r="AC48" i="17"/>
  <c r="X48" i="17"/>
  <c r="BC48" i="17"/>
  <c r="BH48" i="17"/>
  <c r="AS48" i="17"/>
  <c r="R48" i="17"/>
  <c r="AJ48" i="17"/>
  <c r="S48" i="17"/>
  <c r="AE48" i="17"/>
  <c r="BR48" i="17"/>
  <c r="F70" i="15"/>
  <c r="B48" i="17" l="1"/>
  <c r="D48" i="17" s="1"/>
  <c r="BD48" i="18"/>
  <c r="BU48" i="18"/>
  <c r="AA48" i="18"/>
  <c r="AR48" i="18"/>
  <c r="BI48" i="18"/>
  <c r="AM48" i="18"/>
  <c r="AJ48" i="18"/>
  <c r="BA48" i="18"/>
  <c r="BS48" i="18"/>
  <c r="BL48" i="18"/>
  <c r="AH48" i="18"/>
  <c r="BG48" i="18"/>
  <c r="T48" i="18"/>
  <c r="P48" i="18"/>
  <c r="K48" i="18"/>
  <c r="M48" i="18"/>
  <c r="X48" i="18"/>
  <c r="J48" i="18"/>
  <c r="H48" i="18"/>
  <c r="W48" i="18"/>
  <c r="AW48" i="18"/>
  <c r="R48" i="18"/>
  <c r="Y48" i="18"/>
  <c r="BT48" i="18"/>
  <c r="AP48" i="18"/>
  <c r="AE48" i="18"/>
  <c r="BH48" i="18"/>
  <c r="AD48" i="18"/>
  <c r="AQ48" i="18"/>
  <c r="AZ48" i="18"/>
  <c r="BQ48" i="18"/>
  <c r="AY48" i="18"/>
  <c r="AG48" i="18"/>
  <c r="AX48" i="18"/>
  <c r="BK48" i="18"/>
  <c r="Z48" i="18"/>
  <c r="L48" i="18"/>
  <c r="Q48" i="18"/>
  <c r="AF48" i="18"/>
  <c r="AL48" i="18"/>
  <c r="I48" i="18"/>
  <c r="U48" i="18"/>
  <c r="AO48" i="18"/>
  <c r="BF48" i="18"/>
  <c r="BO48" i="18"/>
  <c r="AC48" i="18"/>
  <c r="AT48" i="18"/>
  <c r="AU48" i="18"/>
  <c r="BP48" i="18"/>
  <c r="BB48" i="18"/>
  <c r="BN48" i="18"/>
  <c r="G48" i="18"/>
  <c r="AN48" i="18"/>
  <c r="BE48" i="18"/>
  <c r="BV48" i="18"/>
  <c r="AB48" i="18"/>
  <c r="AS48" i="18"/>
  <c r="BJ48" i="18"/>
  <c r="AI48" i="18"/>
  <c r="AK48" i="18"/>
  <c r="BR48" i="18"/>
  <c r="AV48" i="18"/>
  <c r="BM48" i="18"/>
  <c r="BC48" i="18"/>
  <c r="BW48" i="18"/>
  <c r="O48" i="18"/>
  <c r="N48" i="18"/>
  <c r="S48" i="18"/>
  <c r="V48" i="18"/>
  <c r="F48" i="18"/>
  <c r="F70" i="16"/>
  <c r="B48" i="18" l="1"/>
  <c r="D48" i="18" s="1"/>
  <c r="BW48" i="19"/>
  <c r="BT42" i="20" s="1"/>
  <c r="BU61" i="7" s="1"/>
  <c r="AO48" i="19"/>
  <c r="AL42" i="20" s="1"/>
  <c r="AM61" i="7" s="1"/>
  <c r="BB48" i="19"/>
  <c r="AY42" i="20" s="1"/>
  <c r="AZ61" i="7" s="1"/>
  <c r="BK48" i="19"/>
  <c r="BH42" i="20" s="1"/>
  <c r="BI61" i="7" s="1"/>
  <c r="AC48" i="19"/>
  <c r="Z42" i="20" s="1"/>
  <c r="AA61" i="7" s="1"/>
  <c r="AX48" i="19"/>
  <c r="AU42" i="20" s="1"/>
  <c r="AV61" i="7" s="1"/>
  <c r="BO48" i="19"/>
  <c r="BL42" i="20" s="1"/>
  <c r="BM61" i="7" s="1"/>
  <c r="AG48" i="19"/>
  <c r="AD42" i="20" s="1"/>
  <c r="AE61" i="7" s="1"/>
  <c r="BN48" i="19"/>
  <c r="BK42" i="20" s="1"/>
  <c r="BL61" i="7" s="1"/>
  <c r="BS48" i="19"/>
  <c r="BP42" i="20" s="1"/>
  <c r="BQ61" i="7" s="1"/>
  <c r="AK48" i="19"/>
  <c r="AH42" i="20" s="1"/>
  <c r="AI61" i="7" s="1"/>
  <c r="AL48" i="19"/>
  <c r="AI42" i="20" s="1"/>
  <c r="AJ61" i="7" s="1"/>
  <c r="V48" i="19"/>
  <c r="S42" i="20" s="1"/>
  <c r="T61" i="7" s="1"/>
  <c r="Q48" i="19"/>
  <c r="N42" i="20" s="1"/>
  <c r="O61" i="7" s="1"/>
  <c r="H48" i="19"/>
  <c r="E42" i="20" s="1"/>
  <c r="F61" i="7" s="1"/>
  <c r="S48" i="19"/>
  <c r="P42" i="20" s="1"/>
  <c r="Q61" i="7" s="1"/>
  <c r="Z48" i="19"/>
  <c r="W42" i="20" s="1"/>
  <c r="X61" i="7" s="1"/>
  <c r="F48" i="19"/>
  <c r="K48" i="19"/>
  <c r="H42" i="20" s="1"/>
  <c r="I61" i="7" s="1"/>
  <c r="AM48" i="19"/>
  <c r="AJ42" i="20" s="1"/>
  <c r="AK61" i="7" s="1"/>
  <c r="N48" i="19"/>
  <c r="K42" i="20" s="1"/>
  <c r="L61" i="7" s="1"/>
  <c r="X48" i="19"/>
  <c r="U42" i="20" s="1"/>
  <c r="V61" i="7" s="1"/>
  <c r="Y48" i="19"/>
  <c r="V42" i="20" s="1"/>
  <c r="W61" i="7" s="1"/>
  <c r="AA48" i="19"/>
  <c r="X42" i="20" s="1"/>
  <c r="AN48" i="19"/>
  <c r="AK42" i="20" s="1"/>
  <c r="AL61" i="7" s="1"/>
  <c r="BE48" i="19"/>
  <c r="BB42" i="20" s="1"/>
  <c r="BC61" i="7" s="1"/>
  <c r="BV48" i="19"/>
  <c r="BS42" i="20" s="1"/>
  <c r="BT61" i="7" s="1"/>
  <c r="AB48" i="19"/>
  <c r="Y42" i="20" s="1"/>
  <c r="AS48" i="19"/>
  <c r="AP42" i="20" s="1"/>
  <c r="AQ61" i="7" s="1"/>
  <c r="BR48" i="19"/>
  <c r="BO42" i="20" s="1"/>
  <c r="BP61" i="7" s="1"/>
  <c r="AF48" i="19"/>
  <c r="AC42" i="20" s="1"/>
  <c r="AD61" i="7" s="1"/>
  <c r="AW48" i="19"/>
  <c r="AT42" i="20" s="1"/>
  <c r="AU61" i="7" s="1"/>
  <c r="AP48" i="19"/>
  <c r="AM42" i="20" s="1"/>
  <c r="AN61" i="7" s="1"/>
  <c r="AJ48" i="19"/>
  <c r="AG42" i="20" s="1"/>
  <c r="AH61" i="7" s="1"/>
  <c r="BA48" i="19"/>
  <c r="AX42" i="20" s="1"/>
  <c r="AY61" i="7" s="1"/>
  <c r="BF48" i="19"/>
  <c r="BC42" i="20" s="1"/>
  <c r="BD61" i="7" s="1"/>
  <c r="U48" i="19"/>
  <c r="R42" i="20" s="1"/>
  <c r="S61" i="7" s="1"/>
  <c r="P48" i="19"/>
  <c r="M42" i="20" s="1"/>
  <c r="N61" i="7" s="1"/>
  <c r="I48" i="19"/>
  <c r="F42" i="20" s="1"/>
  <c r="G61" i="7" s="1"/>
  <c r="BQ48" i="19"/>
  <c r="BN42" i="20" s="1"/>
  <c r="BO61" i="7" s="1"/>
  <c r="J48" i="19"/>
  <c r="G42" i="20" s="1"/>
  <c r="H61" i="7" s="1"/>
  <c r="W48" i="19"/>
  <c r="T42" i="20" s="1"/>
  <c r="U61" i="7" s="1"/>
  <c r="T48" i="19"/>
  <c r="Q42" i="20" s="1"/>
  <c r="R61" i="7" s="1"/>
  <c r="AQ48" i="19"/>
  <c r="AN42" i="20" s="1"/>
  <c r="AO61" i="7" s="1"/>
  <c r="BD48" i="19"/>
  <c r="BA42" i="20" s="1"/>
  <c r="BB61" i="7" s="1"/>
  <c r="BU48" i="19"/>
  <c r="BR42" i="20" s="1"/>
  <c r="BS61" i="7" s="1"/>
  <c r="AE48" i="19"/>
  <c r="AB42" i="20" s="1"/>
  <c r="AC61" i="7" s="1"/>
  <c r="AR48" i="19"/>
  <c r="AO42" i="20" s="1"/>
  <c r="AP61" i="7" s="1"/>
  <c r="BI48" i="19"/>
  <c r="BF42" i="20" s="1"/>
  <c r="BG61" i="7" s="1"/>
  <c r="AI48" i="19"/>
  <c r="AF42" i="20" s="1"/>
  <c r="AG61" i="7" s="1"/>
  <c r="AV48" i="19"/>
  <c r="AS42" i="20" s="1"/>
  <c r="AT61" i="7" s="1"/>
  <c r="BM48" i="19"/>
  <c r="BJ42" i="20" s="1"/>
  <c r="BK61" i="7" s="1"/>
  <c r="AZ48" i="19"/>
  <c r="AW42" i="20" s="1"/>
  <c r="AX61" i="7" s="1"/>
  <c r="G48" i="19"/>
  <c r="D42" i="20" s="1"/>
  <c r="E61" i="7" s="1"/>
  <c r="R48" i="19"/>
  <c r="O42" i="20" s="1"/>
  <c r="P61" i="7" s="1"/>
  <c r="BG48" i="19"/>
  <c r="BD42" i="20" s="1"/>
  <c r="BE61" i="7" s="1"/>
  <c r="BT48" i="19"/>
  <c r="BQ42" i="20" s="1"/>
  <c r="BR61" i="7" s="1"/>
  <c r="AH48" i="19"/>
  <c r="AE42" i="20" s="1"/>
  <c r="AF61" i="7" s="1"/>
  <c r="AU48" i="19"/>
  <c r="AR42" i="20" s="1"/>
  <c r="AS61" i="7" s="1"/>
  <c r="BH48" i="19"/>
  <c r="BE42" i="20" s="1"/>
  <c r="BF61" i="7" s="1"/>
  <c r="AD48" i="19"/>
  <c r="AA42" i="20" s="1"/>
  <c r="AB61" i="7" s="1"/>
  <c r="AY48" i="19"/>
  <c r="AV42" i="20" s="1"/>
  <c r="AW61" i="7" s="1"/>
  <c r="BL48" i="19"/>
  <c r="BI42" i="20" s="1"/>
  <c r="BJ61" i="7" s="1"/>
  <c r="AT48" i="19"/>
  <c r="AQ42" i="20" s="1"/>
  <c r="AR61" i="7" s="1"/>
  <c r="BC48" i="19"/>
  <c r="AZ42" i="20" s="1"/>
  <c r="BA61" i="7" s="1"/>
  <c r="BP48" i="19"/>
  <c r="BM42" i="20" s="1"/>
  <c r="BN61" i="7" s="1"/>
  <c r="BJ48" i="19"/>
  <c r="BG42" i="20" s="1"/>
  <c r="BH61" i="7" s="1"/>
  <c r="O48" i="19"/>
  <c r="L42" i="20" s="1"/>
  <c r="M61" i="7" s="1"/>
  <c r="M48" i="19"/>
  <c r="J42" i="20" s="1"/>
  <c r="K61" i="7" s="1"/>
  <c r="L48" i="19"/>
  <c r="I42" i="20" s="1"/>
  <c r="J61" i="7" s="1"/>
  <c r="C42" i="20" l="1"/>
  <c r="D61" i="7" s="1"/>
  <c r="B48" i="19"/>
  <c r="D48" i="19" s="1"/>
  <c r="B42" i="20" s="1"/>
  <c r="BW61" i="7"/>
  <c r="Z61" i="7"/>
  <c r="Y61" i="7"/>
  <c r="BZ61" i="7" l="1"/>
  <c r="C49" i="11" s="1"/>
  <c r="CA61" i="7"/>
  <c r="C61" i="7"/>
  <c r="H41" i="24" s="1"/>
  <c r="BX61" i="7"/>
  <c r="B61" i="7"/>
  <c r="B41" i="24"/>
  <c r="C49" i="17" l="1"/>
  <c r="C49" i="18"/>
  <c r="C49" i="19"/>
  <c r="AB41" i="24"/>
  <c r="BN41" i="24"/>
  <c r="S41" i="24"/>
  <c r="BE41" i="24"/>
  <c r="Q41" i="24"/>
  <c r="AL41" i="24"/>
  <c r="AP41" i="24"/>
  <c r="AT41" i="24"/>
  <c r="P41" i="24"/>
  <c r="V41" i="24"/>
  <c r="AX41" i="24"/>
  <c r="BB41" i="24"/>
  <c r="BD41" i="24"/>
  <c r="Y41" i="24"/>
  <c r="BT41" i="24"/>
  <c r="AW41" i="24"/>
  <c r="T41" i="24"/>
  <c r="R41" i="24"/>
  <c r="BF41" i="24"/>
  <c r="AR41" i="24"/>
  <c r="BM41" i="24"/>
  <c r="AQ41" i="24"/>
  <c r="N41" i="24"/>
  <c r="F41" i="24"/>
  <c r="BH41" i="24"/>
  <c r="AJ41" i="24"/>
  <c r="BJ41" i="24"/>
  <c r="AN41" i="24"/>
  <c r="AG41" i="24"/>
  <c r="AA41" i="24"/>
  <c r="E41" i="24"/>
  <c r="BO41" i="24"/>
  <c r="X41" i="24"/>
  <c r="AO41" i="24"/>
  <c r="BG41" i="24"/>
  <c r="O41" i="24"/>
  <c r="G41" i="24"/>
  <c r="M41" i="24"/>
  <c r="BR41" i="24"/>
  <c r="BP41" i="24"/>
  <c r="Z41" i="24"/>
  <c r="AH41" i="24"/>
  <c r="AD41" i="24"/>
  <c r="AV41" i="24"/>
  <c r="BQ41" i="24"/>
  <c r="BA41" i="24"/>
  <c r="AK41" i="24"/>
  <c r="BS41" i="24"/>
  <c r="AU41" i="24"/>
  <c r="L41" i="24"/>
  <c r="AZ41" i="24"/>
  <c r="BL41" i="24"/>
  <c r="AF41" i="24"/>
  <c r="BI41" i="24"/>
  <c r="AS41" i="24"/>
  <c r="AC41" i="24"/>
  <c r="BK41" i="24"/>
  <c r="AE41" i="24"/>
  <c r="C41" i="24"/>
  <c r="D71" i="14" s="1"/>
  <c r="D41" i="24"/>
  <c r="BC41" i="24"/>
  <c r="AM41" i="24"/>
  <c r="U41" i="24"/>
  <c r="W41" i="24"/>
  <c r="J41" i="24"/>
  <c r="AY41" i="24"/>
  <c r="AI41" i="24"/>
  <c r="K41" i="24"/>
  <c r="I41" i="24"/>
  <c r="B71" i="15"/>
  <c r="B71" i="16"/>
  <c r="B71" i="14"/>
  <c r="B71" i="9"/>
  <c r="O71" i="9" l="1"/>
  <c r="O71" i="14" s="1"/>
  <c r="O71" i="15" s="1"/>
  <c r="O71" i="16" s="1"/>
  <c r="R71" i="9"/>
  <c r="R71" i="14" s="1"/>
  <c r="R71" i="15" s="1"/>
  <c r="R71" i="16" s="1"/>
  <c r="Q71" i="9"/>
  <c r="Q71" i="14" s="1"/>
  <c r="Q71" i="15" s="1"/>
  <c r="Q71" i="16" s="1"/>
  <c r="P71" i="9"/>
  <c r="P71" i="14" s="1"/>
  <c r="P71" i="15" s="1"/>
  <c r="P71" i="16" s="1"/>
  <c r="M71" i="9"/>
  <c r="M71" i="14" s="1"/>
  <c r="M71" i="15" s="1"/>
  <c r="M71" i="16" s="1"/>
  <c r="BU41" i="24"/>
  <c r="D71" i="15"/>
  <c r="BV41" i="24"/>
  <c r="D71" i="9" s="1"/>
  <c r="AK71" i="9"/>
  <c r="AK71" i="14" s="1"/>
  <c r="AK71" i="15" s="1"/>
  <c r="AK71" i="16" s="1"/>
  <c r="AO71" i="9"/>
  <c r="AO71" i="14" s="1"/>
  <c r="AO71" i="15" s="1"/>
  <c r="AO71" i="16" s="1"/>
  <c r="AR71" i="9"/>
  <c r="AR71" i="14" s="1"/>
  <c r="AR71" i="15" s="1"/>
  <c r="AR71" i="16" s="1"/>
  <c r="AA71" i="9"/>
  <c r="AA71" i="14" s="1"/>
  <c r="AA71" i="15" s="1"/>
  <c r="AA71" i="16" s="1"/>
  <c r="L71" i="9"/>
  <c r="L71" i="14" s="1"/>
  <c r="L71" i="15" s="1"/>
  <c r="L71" i="16" s="1"/>
  <c r="U71" i="9"/>
  <c r="U71" i="14" s="1"/>
  <c r="U71" i="15" s="1"/>
  <c r="U71" i="16" s="1"/>
  <c r="AC71" i="9"/>
  <c r="AC71" i="14" s="1"/>
  <c r="AC71" i="15" s="1"/>
  <c r="AC71" i="16" s="1"/>
  <c r="AP71" i="9"/>
  <c r="AP71" i="14" s="1"/>
  <c r="AP71" i="15" s="1"/>
  <c r="AP71" i="16" s="1"/>
  <c r="Y71" i="9"/>
  <c r="Y71" i="14" s="1"/>
  <c r="Y71" i="15" s="1"/>
  <c r="Y71" i="16" s="1"/>
  <c r="H71" i="9"/>
  <c r="H71" i="14" s="1"/>
  <c r="H71" i="15" s="1"/>
  <c r="H71" i="16" s="1"/>
  <c r="X71" i="9"/>
  <c r="X71" i="14" s="1"/>
  <c r="X71" i="15" s="1"/>
  <c r="X71" i="16" s="1"/>
  <c r="W71" i="9"/>
  <c r="W71" i="14" s="1"/>
  <c r="W71" i="15" s="1"/>
  <c r="W71" i="16" s="1"/>
  <c r="AQ71" i="9"/>
  <c r="AQ71" i="14" s="1"/>
  <c r="AQ71" i="15" s="1"/>
  <c r="AQ71" i="16" s="1"/>
  <c r="AG71" i="9"/>
  <c r="AG71" i="14" s="1"/>
  <c r="AG71" i="15" s="1"/>
  <c r="AG71" i="16" s="1"/>
  <c r="AI71" i="9"/>
  <c r="AI71" i="14" s="1"/>
  <c r="AI71" i="15" s="1"/>
  <c r="AI71" i="16" s="1"/>
  <c r="K71" i="9"/>
  <c r="K71" i="14" s="1"/>
  <c r="K71" i="15" s="1"/>
  <c r="K71" i="16" s="1"/>
  <c r="I71" i="9"/>
  <c r="I71" i="14" s="1"/>
  <c r="I71" i="15" s="1"/>
  <c r="I71" i="16" s="1"/>
  <c r="G71" i="9"/>
  <c r="G71" i="14" s="1"/>
  <c r="G71" i="15" s="1"/>
  <c r="G71" i="16" s="1"/>
  <c r="AD71" i="9"/>
  <c r="AD71" i="14" s="1"/>
  <c r="AD71" i="15" s="1"/>
  <c r="AD71" i="16" s="1"/>
  <c r="Z71" i="9"/>
  <c r="Z71" i="14" s="1"/>
  <c r="Z71" i="15" s="1"/>
  <c r="Z71" i="16" s="1"/>
  <c r="AE71" i="9"/>
  <c r="AE71" i="14" s="1"/>
  <c r="AE71" i="15" s="1"/>
  <c r="AE71" i="16" s="1"/>
  <c r="AJ71" i="9"/>
  <c r="AJ71" i="14" s="1"/>
  <c r="AJ71" i="15" s="1"/>
  <c r="AJ71" i="16" s="1"/>
  <c r="AN71" i="9"/>
  <c r="AN71" i="14" s="1"/>
  <c r="AN71" i="15" s="1"/>
  <c r="AN71" i="16" s="1"/>
  <c r="T71" i="9"/>
  <c r="T71" i="14" s="1"/>
  <c r="T71" i="15" s="1"/>
  <c r="T71" i="16" s="1"/>
  <c r="AB71" i="9"/>
  <c r="AB71" i="14" s="1"/>
  <c r="AB71" i="15" s="1"/>
  <c r="AB71" i="16" s="1"/>
  <c r="F71" i="9"/>
  <c r="AL71" i="9"/>
  <c r="AL71" i="14" s="1"/>
  <c r="AL71" i="15" s="1"/>
  <c r="AL71" i="16" s="1"/>
  <c r="AH71" i="9"/>
  <c r="AH71" i="14" s="1"/>
  <c r="AH71" i="15" s="1"/>
  <c r="AH71" i="16" s="1"/>
  <c r="V71" i="9"/>
  <c r="V71" i="14" s="1"/>
  <c r="V71" i="15" s="1"/>
  <c r="V71" i="16" s="1"/>
  <c r="AP49" i="11" l="1"/>
  <c r="AJ49" i="11"/>
  <c r="BB49" i="11"/>
  <c r="X49" i="11"/>
  <c r="Q49" i="11"/>
  <c r="AG49" i="11"/>
  <c r="BO49" i="11"/>
  <c r="AS49" i="11"/>
  <c r="U49" i="11"/>
  <c r="AB49" i="11"/>
  <c r="AD49" i="11"/>
  <c r="AN49" i="11"/>
  <c r="I49" i="11"/>
  <c r="AR49" i="11"/>
  <c r="AT49" i="11"/>
  <c r="BD49" i="11"/>
  <c r="V49" i="11"/>
  <c r="BV49" i="11"/>
  <c r="BK49" i="11"/>
  <c r="BE49" i="11"/>
  <c r="K49" i="11"/>
  <c r="N49" i="11"/>
  <c r="R49" i="11"/>
  <c r="BF49" i="11"/>
  <c r="AZ49" i="11"/>
  <c r="AI49" i="11"/>
  <c r="T49" i="11"/>
  <c r="AW49" i="11"/>
  <c r="AQ49" i="11"/>
  <c r="BI49" i="11"/>
  <c r="W49" i="11"/>
  <c r="BM49" i="11"/>
  <c r="AE49" i="11"/>
  <c r="AL49" i="11"/>
  <c r="M49" i="11"/>
  <c r="BW49" i="11"/>
  <c r="AK49" i="11"/>
  <c r="AM49" i="11"/>
  <c r="Y49" i="11"/>
  <c r="O49" i="11"/>
  <c r="BS49" i="11"/>
  <c r="AF49" i="11"/>
  <c r="AH49" i="11"/>
  <c r="F49" i="11"/>
  <c r="Z49" i="11"/>
  <c r="AY49" i="11"/>
  <c r="BP49" i="11"/>
  <c r="BC49" i="11"/>
  <c r="BT49" i="11"/>
  <c r="AA49" i="11"/>
  <c r="AO49" i="11"/>
  <c r="AU49" i="11"/>
  <c r="P49" i="11"/>
  <c r="BH49" i="11"/>
  <c r="BJ49" i="11"/>
  <c r="AC49" i="11"/>
  <c r="L49" i="11"/>
  <c r="S49" i="11"/>
  <c r="BR49" i="11"/>
  <c r="BA49" i="11"/>
  <c r="BG49" i="11"/>
  <c r="H49" i="11"/>
  <c r="BU49" i="11"/>
  <c r="AV49" i="11"/>
  <c r="AX49" i="11"/>
  <c r="J49" i="11"/>
  <c r="BQ49" i="11"/>
  <c r="BL49" i="11"/>
  <c r="BN49" i="11"/>
  <c r="G49" i="11"/>
  <c r="F71" i="14"/>
  <c r="B49" i="11" l="1"/>
  <c r="D49" i="11" s="1"/>
  <c r="BQ49" i="17"/>
  <c r="BW49" i="17"/>
  <c r="AJ49" i="17"/>
  <c r="W49" i="17"/>
  <c r="T49" i="17"/>
  <c r="BC49" i="17"/>
  <c r="AH49" i="17"/>
  <c r="AT49" i="17"/>
  <c r="I49" i="17"/>
  <c r="BS49" i="17"/>
  <c r="BM49" i="17"/>
  <c r="AR49" i="17"/>
  <c r="BJ49" i="17"/>
  <c r="BR49" i="17"/>
  <c r="AA49" i="17"/>
  <c r="M49" i="17"/>
  <c r="BL49" i="17"/>
  <c r="BV49" i="17"/>
  <c r="AI49" i="17"/>
  <c r="AW49" i="17"/>
  <c r="AF49" i="17"/>
  <c r="AL49" i="17"/>
  <c r="BE49" i="17"/>
  <c r="BG49" i="17"/>
  <c r="AB49" i="17"/>
  <c r="AD49" i="17"/>
  <c r="J49" i="17"/>
  <c r="H49" i="17"/>
  <c r="AY49" i="17"/>
  <c r="AQ49" i="17"/>
  <c r="K49" i="17"/>
  <c r="O49" i="17"/>
  <c r="AZ49" i="17"/>
  <c r="AE49" i="17"/>
  <c r="AG49" i="17"/>
  <c r="BP49" i="17"/>
  <c r="AN49" i="17"/>
  <c r="F49" i="17"/>
  <c r="BD49" i="17"/>
  <c r="S49" i="17"/>
  <c r="BU49" i="17"/>
  <c r="AO49" i="17"/>
  <c r="AK49" i="17"/>
  <c r="X49" i="17"/>
  <c r="U49" i="17"/>
  <c r="BI49" i="17"/>
  <c r="AS49" i="17"/>
  <c r="L49" i="17"/>
  <c r="N49" i="17"/>
  <c r="BB49" i="17"/>
  <c r="P49" i="17"/>
  <c r="V49" i="17"/>
  <c r="AX49" i="17"/>
  <c r="AV49" i="17"/>
  <c r="BT49" i="17"/>
  <c r="AM49" i="17"/>
  <c r="G49" i="17"/>
  <c r="R49" i="17"/>
  <c r="BF49" i="17"/>
  <c r="BH49" i="17"/>
  <c r="AP49" i="17"/>
  <c r="Z49" i="17"/>
  <c r="Q49" i="17"/>
  <c r="BN49" i="17"/>
  <c r="AU49" i="17"/>
  <c r="BA49" i="17"/>
  <c r="BO49" i="17"/>
  <c r="AC49" i="17"/>
  <c r="Y49" i="17"/>
  <c r="BK49" i="17"/>
  <c r="F71" i="15"/>
  <c r="B49" i="17" l="1"/>
  <c r="D49" i="17" s="1"/>
  <c r="BS49" i="18"/>
  <c r="AW49" i="18"/>
  <c r="AT49" i="18"/>
  <c r="BG49" i="18"/>
  <c r="BT49" i="18"/>
  <c r="BA49" i="18"/>
  <c r="AD49" i="18"/>
  <c r="AU49" i="18"/>
  <c r="BH49" i="18"/>
  <c r="AC49" i="18"/>
  <c r="BO49" i="18"/>
  <c r="AO49" i="18"/>
  <c r="T49" i="18"/>
  <c r="S49" i="18"/>
  <c r="V49" i="18"/>
  <c r="P49" i="18"/>
  <c r="I49" i="18"/>
  <c r="Y49" i="18"/>
  <c r="Q49" i="18"/>
  <c r="N49" i="18"/>
  <c r="AI49" i="18"/>
  <c r="M49" i="18"/>
  <c r="J49" i="18"/>
  <c r="O49" i="18"/>
  <c r="AJ49" i="18"/>
  <c r="AH49" i="18"/>
  <c r="AL49" i="18"/>
  <c r="BW49" i="18"/>
  <c r="BE49" i="18"/>
  <c r="BB49" i="18"/>
  <c r="AK49" i="18"/>
  <c r="BK49" i="18"/>
  <c r="AG49" i="18"/>
  <c r="BU49" i="18"/>
  <c r="AF49" i="18"/>
  <c r="BF49" i="18"/>
  <c r="L49" i="18"/>
  <c r="R49" i="18"/>
  <c r="U49" i="18"/>
  <c r="AB49" i="18"/>
  <c r="AV49" i="18"/>
  <c r="G49" i="18"/>
  <c r="K49" i="18"/>
  <c r="W49" i="18"/>
  <c r="AM49" i="18"/>
  <c r="AZ49" i="18"/>
  <c r="BN49" i="18"/>
  <c r="AA49" i="18"/>
  <c r="AN49" i="18"/>
  <c r="AP49" i="18"/>
  <c r="BR49" i="18"/>
  <c r="BJ49" i="18"/>
  <c r="BM49" i="18"/>
  <c r="BQ49" i="18"/>
  <c r="F49" i="18"/>
  <c r="H49" i="18"/>
  <c r="BC49" i="18"/>
  <c r="BP49" i="18"/>
  <c r="AS49" i="18"/>
  <c r="AQ49" i="18"/>
  <c r="BD49" i="18"/>
  <c r="BV49" i="18"/>
  <c r="BI49" i="18"/>
  <c r="AE49" i="18"/>
  <c r="AR49" i="18"/>
  <c r="AX49" i="18"/>
  <c r="AY49" i="18"/>
  <c r="BL49" i="18"/>
  <c r="Z49" i="18"/>
  <c r="X49" i="18"/>
  <c r="F71" i="16"/>
  <c r="B49" i="18" l="1"/>
  <c r="D49" i="18" s="1"/>
  <c r="BF49" i="19"/>
  <c r="BC43" i="20" s="1"/>
  <c r="BD62" i="7" s="1"/>
  <c r="BP49" i="19"/>
  <c r="BM43" i="20" s="1"/>
  <c r="BN62" i="7" s="1"/>
  <c r="BC49" i="19"/>
  <c r="AZ43" i="20" s="1"/>
  <c r="BA62" i="7" s="1"/>
  <c r="AT49" i="19"/>
  <c r="AQ43" i="20" s="1"/>
  <c r="AR62" i="7" s="1"/>
  <c r="BD49" i="19"/>
  <c r="BA43" i="20" s="1"/>
  <c r="BB62" i="7" s="1"/>
  <c r="BU49" i="19"/>
  <c r="BR43" i="20" s="1"/>
  <c r="BS62" i="7" s="1"/>
  <c r="AH49" i="19"/>
  <c r="AE43" i="20" s="1"/>
  <c r="AF62" i="7" s="1"/>
  <c r="AR49" i="19"/>
  <c r="AO43" i="20" s="1"/>
  <c r="AP62" i="7" s="1"/>
  <c r="BA49" i="19"/>
  <c r="AX43" i="20" s="1"/>
  <c r="AY62" i="7" s="1"/>
  <c r="AL49" i="19"/>
  <c r="AI43" i="20" s="1"/>
  <c r="AJ62" i="7" s="1"/>
  <c r="AV49" i="19"/>
  <c r="AS43" i="20" s="1"/>
  <c r="AT62" i="7" s="1"/>
  <c r="BI49" i="19"/>
  <c r="BF43" i="20" s="1"/>
  <c r="BG62" i="7" s="1"/>
  <c r="Y49" i="19"/>
  <c r="V43" i="20" s="1"/>
  <c r="W62" i="7" s="1"/>
  <c r="I49" i="19"/>
  <c r="F43" i="20" s="1"/>
  <c r="G62" i="7" s="1"/>
  <c r="X49" i="19"/>
  <c r="U43" i="20" s="1"/>
  <c r="V62" i="7" s="1"/>
  <c r="R49" i="19"/>
  <c r="O43" i="20" s="1"/>
  <c r="P62" i="7" s="1"/>
  <c r="W49" i="19"/>
  <c r="T43" i="20" s="1"/>
  <c r="U62" i="7" s="1"/>
  <c r="V49" i="19"/>
  <c r="S43" i="20" s="1"/>
  <c r="T62" i="7" s="1"/>
  <c r="BB49" i="19"/>
  <c r="AY43" i="20" s="1"/>
  <c r="AZ62" i="7" s="1"/>
  <c r="AU49" i="19"/>
  <c r="AR43" i="20" s="1"/>
  <c r="AS62" i="7" s="1"/>
  <c r="Q49" i="19"/>
  <c r="N43" i="20" s="1"/>
  <c r="O62" i="7" s="1"/>
  <c r="F49" i="19"/>
  <c r="AE49" i="19"/>
  <c r="AB43" i="20" s="1"/>
  <c r="AC62" i="7" s="1"/>
  <c r="P49" i="19"/>
  <c r="M43" i="20" s="1"/>
  <c r="N62" i="7" s="1"/>
  <c r="N49" i="19"/>
  <c r="K43" i="20" s="1"/>
  <c r="L62" i="7" s="1"/>
  <c r="O49" i="19"/>
  <c r="L43" i="20" s="1"/>
  <c r="M62" i="7" s="1"/>
  <c r="AI49" i="19"/>
  <c r="AF43" i="20" s="1"/>
  <c r="AG62" i="7" s="1"/>
  <c r="AY49" i="19"/>
  <c r="AV43" i="20" s="1"/>
  <c r="AW62" i="7" s="1"/>
  <c r="AO49" i="19"/>
  <c r="AL43" i="20" s="1"/>
  <c r="AM62" i="7" s="1"/>
  <c r="BJ49" i="19"/>
  <c r="BG43" i="20" s="1"/>
  <c r="BH62" i="7" s="1"/>
  <c r="BT49" i="19"/>
  <c r="BQ43" i="20" s="1"/>
  <c r="BR62" i="7" s="1"/>
  <c r="BK49" i="19"/>
  <c r="BH43" i="20" s="1"/>
  <c r="BI62" i="7" s="1"/>
  <c r="AX49" i="19"/>
  <c r="AU43" i="20" s="1"/>
  <c r="AV62" i="7" s="1"/>
  <c r="BH49" i="19"/>
  <c r="BE43" i="20" s="1"/>
  <c r="BF62" i="7" s="1"/>
  <c r="AK49" i="19"/>
  <c r="AH43" i="20" s="1"/>
  <c r="AI62" i="7" s="1"/>
  <c r="BL49" i="19"/>
  <c r="BI43" i="20" s="1"/>
  <c r="BJ62" i="7" s="1"/>
  <c r="G49" i="19"/>
  <c r="D43" i="20" s="1"/>
  <c r="E62" i="7" s="1"/>
  <c r="M49" i="19"/>
  <c r="J43" i="20" s="1"/>
  <c r="K62" i="7" s="1"/>
  <c r="T49" i="19"/>
  <c r="Q43" i="20" s="1"/>
  <c r="R62" i="7" s="1"/>
  <c r="BV49" i="19"/>
  <c r="BS43" i="20" s="1"/>
  <c r="BT62" i="7" s="1"/>
  <c r="Z49" i="19"/>
  <c r="W43" i="20" s="1"/>
  <c r="X62" i="7" s="1"/>
  <c r="K49" i="19"/>
  <c r="H43" i="20" s="1"/>
  <c r="I62" i="7" s="1"/>
  <c r="AJ49" i="19"/>
  <c r="AG43" i="20" s="1"/>
  <c r="AH62" i="7" s="1"/>
  <c r="AG49" i="19"/>
  <c r="AD43" i="20" s="1"/>
  <c r="AE62" i="7" s="1"/>
  <c r="BE49" i="19"/>
  <c r="BB43" i="20" s="1"/>
  <c r="BC62" i="7" s="1"/>
  <c r="AM49" i="19"/>
  <c r="AJ43" i="20" s="1"/>
  <c r="AK62" i="7" s="1"/>
  <c r="BG49" i="19"/>
  <c r="BD43" i="20" s="1"/>
  <c r="BE62" i="7" s="1"/>
  <c r="BR49" i="19"/>
  <c r="BO43" i="20" s="1"/>
  <c r="BP62" i="7" s="1"/>
  <c r="AA49" i="19"/>
  <c r="X43" i="20" s="1"/>
  <c r="AC49" i="19"/>
  <c r="Z43" i="20" s="1"/>
  <c r="AA62" i="7" s="1"/>
  <c r="BQ49" i="19"/>
  <c r="BN43" i="20" s="1"/>
  <c r="BO62" i="7" s="1"/>
  <c r="AQ49" i="19"/>
  <c r="AN43" i="20" s="1"/>
  <c r="AO62" i="7" s="1"/>
  <c r="L49" i="19"/>
  <c r="I43" i="20" s="1"/>
  <c r="J62" i="7" s="1"/>
  <c r="S49" i="19"/>
  <c r="P43" i="20" s="1"/>
  <c r="Q62" i="7" s="1"/>
  <c r="AP49" i="19"/>
  <c r="AM43" i="20" s="1"/>
  <c r="AN62" i="7" s="1"/>
  <c r="AZ49" i="19"/>
  <c r="AW43" i="20" s="1"/>
  <c r="AX62" i="7" s="1"/>
  <c r="BO49" i="19"/>
  <c r="BL43" i="20" s="1"/>
  <c r="BM62" i="7" s="1"/>
  <c r="AD49" i="19"/>
  <c r="AA43" i="20" s="1"/>
  <c r="AB62" i="7" s="1"/>
  <c r="AN49" i="19"/>
  <c r="AK43" i="20" s="1"/>
  <c r="AL62" i="7" s="1"/>
  <c r="AS49" i="19"/>
  <c r="AP43" i="20" s="1"/>
  <c r="AQ62" i="7" s="1"/>
  <c r="BM49" i="19"/>
  <c r="BJ43" i="20" s="1"/>
  <c r="BK62" i="7" s="1"/>
  <c r="AB49" i="19"/>
  <c r="Y43" i="20" s="1"/>
  <c r="BN49" i="19"/>
  <c r="BK43" i="20" s="1"/>
  <c r="BL62" i="7" s="1"/>
  <c r="AW49" i="19"/>
  <c r="AT43" i="20" s="1"/>
  <c r="AU62" i="7" s="1"/>
  <c r="AF49" i="19"/>
  <c r="AC43" i="20" s="1"/>
  <c r="AD62" i="7" s="1"/>
  <c r="BS49" i="19"/>
  <c r="BP43" i="20" s="1"/>
  <c r="BQ62" i="7" s="1"/>
  <c r="BW49" i="19"/>
  <c r="BT43" i="20" s="1"/>
  <c r="BU62" i="7" s="1"/>
  <c r="J49" i="19"/>
  <c r="G43" i="20" s="1"/>
  <c r="H62" i="7" s="1"/>
  <c r="U49" i="19"/>
  <c r="R43" i="20" s="1"/>
  <c r="S62" i="7" s="1"/>
  <c r="H49" i="19"/>
  <c r="E43" i="20" s="1"/>
  <c r="F62" i="7" s="1"/>
  <c r="B49" i="19" l="1"/>
  <c r="D49" i="19" s="1"/>
  <c r="B43" i="20" s="1"/>
  <c r="Y62" i="7"/>
  <c r="BW62" i="7"/>
  <c r="Z62" i="7"/>
  <c r="C43" i="20"/>
  <c r="D62" i="7" s="1"/>
  <c r="BZ62" i="7" l="1"/>
  <c r="C62" i="7"/>
  <c r="C42" i="24" s="1"/>
  <c r="B62" i="7"/>
  <c r="B42" i="24"/>
  <c r="CA62" i="7"/>
  <c r="BX62" i="7"/>
  <c r="Y42" i="24" l="1"/>
  <c r="BV42" i="24" s="1"/>
  <c r="D72" i="9" s="1"/>
  <c r="AC42" i="24"/>
  <c r="AG42" i="24"/>
  <c r="AK42" i="24"/>
  <c r="AO42" i="24"/>
  <c r="AS42" i="24"/>
  <c r="AW42" i="24"/>
  <c r="BA42" i="24"/>
  <c r="BE42" i="24"/>
  <c r="BI42" i="24"/>
  <c r="BM42" i="24"/>
  <c r="BQ42" i="24"/>
  <c r="AA42" i="24"/>
  <c r="AE42" i="24"/>
  <c r="AI42" i="24"/>
  <c r="AM42" i="24"/>
  <c r="AQ42" i="24"/>
  <c r="AU42" i="24"/>
  <c r="AY42" i="24"/>
  <c r="BC42" i="24"/>
  <c r="BG42" i="24"/>
  <c r="BK42" i="24"/>
  <c r="BO42" i="24"/>
  <c r="BS42" i="24"/>
  <c r="Z42" i="24"/>
  <c r="AH42" i="24"/>
  <c r="AP42" i="24"/>
  <c r="AX42" i="24"/>
  <c r="BF42" i="24"/>
  <c r="BN42" i="24"/>
  <c r="X42" i="24"/>
  <c r="AJ42" i="24"/>
  <c r="AT42" i="24"/>
  <c r="BD42" i="24"/>
  <c r="BP42" i="24"/>
  <c r="AB42" i="24"/>
  <c r="AL42" i="24"/>
  <c r="AV42" i="24"/>
  <c r="BH42" i="24"/>
  <c r="BR42" i="24"/>
  <c r="AD42" i="24"/>
  <c r="AN42" i="24"/>
  <c r="AZ42" i="24"/>
  <c r="BJ42" i="24"/>
  <c r="BT42" i="24"/>
  <c r="BL42" i="24"/>
  <c r="AF42" i="24"/>
  <c r="AR42" i="24"/>
  <c r="BB42" i="24"/>
  <c r="G42" i="24"/>
  <c r="U42" i="24"/>
  <c r="J42" i="24"/>
  <c r="R42" i="24"/>
  <c r="K42" i="24"/>
  <c r="M42" i="24"/>
  <c r="E42" i="24"/>
  <c r="L42" i="24"/>
  <c r="I42" i="24"/>
  <c r="N42" i="24"/>
  <c r="O42" i="24"/>
  <c r="P42" i="24"/>
  <c r="S42" i="24"/>
  <c r="W42" i="24"/>
  <c r="T42" i="24"/>
  <c r="Q42" i="24"/>
  <c r="F42" i="24"/>
  <c r="D42" i="24"/>
  <c r="V42" i="24"/>
  <c r="H42" i="24"/>
  <c r="D72" i="14"/>
  <c r="D72" i="15"/>
  <c r="C50" i="11"/>
  <c r="C50" i="17"/>
  <c r="C50" i="18"/>
  <c r="C50" i="19"/>
  <c r="B72" i="16"/>
  <c r="B72" i="14"/>
  <c r="B72" i="15"/>
  <c r="B72" i="9"/>
  <c r="O72" i="9" l="1"/>
  <c r="O72" i="14" s="1"/>
  <c r="O72" i="15" s="1"/>
  <c r="O72" i="16" s="1"/>
  <c r="Q72" i="9"/>
  <c r="Q72" i="14" s="1"/>
  <c r="Q72" i="15" s="1"/>
  <c r="Q72" i="16" s="1"/>
  <c r="P72" i="9"/>
  <c r="P72" i="14" s="1"/>
  <c r="P72" i="15" s="1"/>
  <c r="P72" i="16" s="1"/>
  <c r="R72" i="9"/>
  <c r="R72" i="14" s="1"/>
  <c r="R72" i="15" s="1"/>
  <c r="R72" i="16" s="1"/>
  <c r="M72" i="9"/>
  <c r="M72" i="14" s="1"/>
  <c r="M72" i="15" s="1"/>
  <c r="M72" i="16" s="1"/>
  <c r="BU42" i="24"/>
  <c r="AK72" i="9"/>
  <c r="AK72" i="14" s="1"/>
  <c r="AK72" i="15" s="1"/>
  <c r="AK72" i="16" s="1"/>
  <c r="AJ72" i="9"/>
  <c r="AJ72" i="14" s="1"/>
  <c r="AJ72" i="15" s="1"/>
  <c r="AJ72" i="16" s="1"/>
  <c r="AC72" i="9"/>
  <c r="AC72" i="14" s="1"/>
  <c r="AC72" i="15" s="1"/>
  <c r="AC72" i="16" s="1"/>
  <c r="AD72" i="9"/>
  <c r="AD72" i="14" s="1"/>
  <c r="AD72" i="15" s="1"/>
  <c r="AD72" i="16" s="1"/>
  <c r="G72" i="9"/>
  <c r="G72" i="14" s="1"/>
  <c r="G72" i="15" s="1"/>
  <c r="G72" i="16" s="1"/>
  <c r="AG72" i="9"/>
  <c r="AG72" i="14" s="1"/>
  <c r="AG72" i="15" s="1"/>
  <c r="AG72" i="16" s="1"/>
  <c r="AQ72" i="9"/>
  <c r="AQ72" i="14" s="1"/>
  <c r="AQ72" i="15" s="1"/>
  <c r="AQ72" i="16" s="1"/>
  <c r="L72" i="9"/>
  <c r="L72" i="14" s="1"/>
  <c r="L72" i="15" s="1"/>
  <c r="L72" i="16" s="1"/>
  <c r="AP72" i="9"/>
  <c r="AP72" i="14" s="1"/>
  <c r="AP72" i="15" s="1"/>
  <c r="AP72" i="16" s="1"/>
  <c r="AR72" i="9"/>
  <c r="AR72" i="14" s="1"/>
  <c r="AR72" i="15" s="1"/>
  <c r="AR72" i="16" s="1"/>
  <c r="AE72" i="9"/>
  <c r="AE72" i="14" s="1"/>
  <c r="AE72" i="15" s="1"/>
  <c r="AE72" i="16" s="1"/>
  <c r="AH72" i="9"/>
  <c r="AH72" i="14" s="1"/>
  <c r="AH72" i="15" s="1"/>
  <c r="AH72" i="16" s="1"/>
  <c r="AN72" i="9"/>
  <c r="AN72" i="14" s="1"/>
  <c r="AN72" i="15" s="1"/>
  <c r="AN72" i="16" s="1"/>
  <c r="F72" i="9"/>
  <c r="H72" i="9"/>
  <c r="H72" i="14" s="1"/>
  <c r="H72" i="15" s="1"/>
  <c r="H72" i="16" s="1"/>
  <c r="I72" i="9"/>
  <c r="I72" i="14" s="1"/>
  <c r="I72" i="15" s="1"/>
  <c r="I72" i="16" s="1"/>
  <c r="Z72" i="9"/>
  <c r="Z72" i="14" s="1"/>
  <c r="Z72" i="15" s="1"/>
  <c r="Z72" i="16" s="1"/>
  <c r="AI72" i="9"/>
  <c r="AI72" i="14" s="1"/>
  <c r="AI72" i="15" s="1"/>
  <c r="AI72" i="16" s="1"/>
  <c r="AL72" i="9"/>
  <c r="AL72" i="14" s="1"/>
  <c r="AL72" i="15" s="1"/>
  <c r="AL72" i="16" s="1"/>
  <c r="AA72" i="9"/>
  <c r="AA72" i="14" s="1"/>
  <c r="AA72" i="15" s="1"/>
  <c r="AA72" i="16" s="1"/>
  <c r="V72" i="9"/>
  <c r="V72" i="14" s="1"/>
  <c r="V72" i="15" s="1"/>
  <c r="V72" i="16" s="1"/>
  <c r="U72" i="9"/>
  <c r="U72" i="14" s="1"/>
  <c r="U72" i="15" s="1"/>
  <c r="U72" i="16" s="1"/>
  <c r="W72" i="9"/>
  <c r="W72" i="14" s="1"/>
  <c r="W72" i="15" s="1"/>
  <c r="W72" i="16" s="1"/>
  <c r="AO72" i="9"/>
  <c r="AO72" i="14" s="1"/>
  <c r="AO72" i="15" s="1"/>
  <c r="AO72" i="16" s="1"/>
  <c r="T72" i="9"/>
  <c r="T72" i="14" s="1"/>
  <c r="T72" i="15" s="1"/>
  <c r="T72" i="16" s="1"/>
  <c r="X72" i="9"/>
  <c r="X72" i="14" s="1"/>
  <c r="X72" i="15" s="1"/>
  <c r="X72" i="16" s="1"/>
  <c r="Y72" i="9"/>
  <c r="Y72" i="14" s="1"/>
  <c r="Y72" i="15" s="1"/>
  <c r="Y72" i="16" s="1"/>
  <c r="AB72" i="9"/>
  <c r="AB72" i="14" s="1"/>
  <c r="AB72" i="15" s="1"/>
  <c r="AB72" i="16" s="1"/>
  <c r="K72" i="9"/>
  <c r="K72" i="14" s="1"/>
  <c r="K72" i="15" s="1"/>
  <c r="K72" i="16" s="1"/>
  <c r="F72" i="14" l="1"/>
  <c r="BV50" i="11"/>
  <c r="BN50" i="11"/>
  <c r="AW50" i="11"/>
  <c r="K50" i="11"/>
  <c r="T50" i="11"/>
  <c r="Q50" i="11"/>
  <c r="AL50" i="11"/>
  <c r="AT50" i="11"/>
  <c r="BF50" i="11"/>
  <c r="BA50" i="11"/>
  <c r="BB50" i="11"/>
  <c r="AV50" i="11"/>
  <c r="AI50" i="11"/>
  <c r="AR50" i="11"/>
  <c r="AU50" i="11"/>
  <c r="X50" i="11"/>
  <c r="O50" i="11"/>
  <c r="BR50" i="11"/>
  <c r="BL50" i="11"/>
  <c r="BG50" i="11"/>
  <c r="F50" i="11"/>
  <c r="Y50" i="11"/>
  <c r="BO50" i="11"/>
  <c r="BE50" i="11"/>
  <c r="AJ50" i="11"/>
  <c r="BS50" i="11"/>
  <c r="AK50" i="11"/>
  <c r="AA50" i="11"/>
  <c r="H50" i="11"/>
  <c r="BD50" i="11"/>
  <c r="BP50" i="11"/>
  <c r="R50" i="11"/>
  <c r="AD50" i="11"/>
  <c r="AP50" i="11"/>
  <c r="U50" i="11"/>
  <c r="BI50" i="11"/>
  <c r="BW50" i="11"/>
  <c r="G50" i="11"/>
  <c r="AC50" i="11"/>
  <c r="Z50" i="11"/>
  <c r="AM50" i="11"/>
  <c r="BQ50" i="11"/>
  <c r="BM50" i="11"/>
  <c r="BU50" i="11"/>
  <c r="AG50" i="11"/>
  <c r="AQ50" i="11"/>
  <c r="I50" i="11"/>
  <c r="W50" i="11"/>
  <c r="L50" i="11"/>
  <c r="AY50" i="11"/>
  <c r="BH50" i="11"/>
  <c r="BK50" i="11"/>
  <c r="V50" i="11"/>
  <c r="BT50" i="11"/>
  <c r="AH50" i="11"/>
  <c r="AF50" i="11"/>
  <c r="J50" i="11"/>
  <c r="BJ50" i="11"/>
  <c r="AB50" i="11"/>
  <c r="AE50" i="11"/>
  <c r="S50" i="11"/>
  <c r="AO50" i="11"/>
  <c r="AS50" i="11"/>
  <c r="M50" i="11"/>
  <c r="BC50" i="11"/>
  <c r="P50" i="11"/>
  <c r="AN50" i="11"/>
  <c r="AZ50" i="11"/>
  <c r="N50" i="11"/>
  <c r="AX50" i="11"/>
  <c r="B50" i="11" l="1"/>
  <c r="D50" i="11" s="1"/>
  <c r="F72" i="15"/>
  <c r="BK50" i="17"/>
  <c r="AT50" i="17"/>
  <c r="AF50" i="17"/>
  <c r="W50" i="17"/>
  <c r="BF50" i="17"/>
  <c r="BI50" i="17"/>
  <c r="AG50" i="17"/>
  <c r="X50" i="17"/>
  <c r="J50" i="17"/>
  <c r="BG50" i="17"/>
  <c r="BH50" i="17"/>
  <c r="AM50" i="17"/>
  <c r="O50" i="17"/>
  <c r="AZ50" i="17"/>
  <c r="BM50" i="17"/>
  <c r="AL50" i="17"/>
  <c r="S50" i="17"/>
  <c r="BQ50" i="17"/>
  <c r="BT50" i="17"/>
  <c r="AP50" i="17"/>
  <c r="K50" i="17"/>
  <c r="L50" i="17"/>
  <c r="AW50" i="17"/>
  <c r="AY50" i="17"/>
  <c r="AA50" i="17"/>
  <c r="R50" i="17"/>
  <c r="Z50" i="17"/>
  <c r="BU50" i="17"/>
  <c r="AS50" i="17"/>
  <c r="AI50" i="17"/>
  <c r="T50" i="17"/>
  <c r="BJ50" i="17"/>
  <c r="AR50" i="17"/>
  <c r="AJ50" i="17"/>
  <c r="G50" i="17"/>
  <c r="H50" i="17"/>
  <c r="BC50" i="17"/>
  <c r="BS50" i="17"/>
  <c r="AE50" i="17"/>
  <c r="F50" i="17"/>
  <c r="Y50" i="17"/>
  <c r="BE50" i="17"/>
  <c r="AC50" i="17"/>
  <c r="AH50" i="17"/>
  <c r="N50" i="17"/>
  <c r="BL50" i="17"/>
  <c r="BO50" i="17"/>
  <c r="AQ50" i="17"/>
  <c r="M50" i="17"/>
  <c r="BA50" i="17"/>
  <c r="BD50" i="17"/>
  <c r="AO50" i="17"/>
  <c r="U50" i="17"/>
  <c r="BP50" i="17"/>
  <c r="BR50" i="17"/>
  <c r="AK50" i="17"/>
  <c r="P50" i="17"/>
  <c r="AV50" i="17"/>
  <c r="BB50" i="17"/>
  <c r="AU50" i="17"/>
  <c r="AN50" i="17"/>
  <c r="Q50" i="17"/>
  <c r="BV50" i="17"/>
  <c r="AX50" i="17"/>
  <c r="AB50" i="17"/>
  <c r="I50" i="17"/>
  <c r="BW50" i="17"/>
  <c r="BN50" i="17"/>
  <c r="AD50" i="17"/>
  <c r="V50" i="17"/>
  <c r="B50" i="17" l="1"/>
  <c r="D50" i="17" s="1"/>
  <c r="BV50" i="18"/>
  <c r="AV50" i="18"/>
  <c r="AC50" i="18"/>
  <c r="AO50" i="18"/>
  <c r="AT50" i="18"/>
  <c r="BD50" i="18"/>
  <c r="AX50" i="18"/>
  <c r="BK50" i="18"/>
  <c r="AB50" i="18"/>
  <c r="BB50" i="18"/>
  <c r="BO50" i="18"/>
  <c r="AJ50" i="18"/>
  <c r="Z50" i="18"/>
  <c r="F50" i="18"/>
  <c r="H50" i="18"/>
  <c r="P50" i="18"/>
  <c r="O50" i="18"/>
  <c r="AM50" i="18"/>
  <c r="AG50" i="18"/>
  <c r="AS50" i="18"/>
  <c r="AZ50" i="18"/>
  <c r="BJ50" i="18"/>
  <c r="BU50" i="18"/>
  <c r="BN50" i="18"/>
  <c r="AF50" i="18"/>
  <c r="BH50" i="18"/>
  <c r="BR50" i="18"/>
  <c r="AN50" i="18"/>
  <c r="BP50" i="18"/>
  <c r="S50" i="18"/>
  <c r="K50" i="18"/>
  <c r="Q50" i="18"/>
  <c r="G50" i="18"/>
  <c r="I50" i="18"/>
  <c r="AP50" i="18"/>
  <c r="BC50" i="18"/>
  <c r="BM50" i="18"/>
  <c r="AQ50" i="18"/>
  <c r="BA50" i="18"/>
  <c r="AA50" i="18"/>
  <c r="BI50" i="18"/>
  <c r="AE50" i="18"/>
  <c r="BL50" i="18"/>
  <c r="AK50" i="18"/>
  <c r="AI50" i="18"/>
  <c r="BT50" i="18"/>
  <c r="BQ50" i="18"/>
  <c r="L50" i="18"/>
  <c r="Y50" i="18"/>
  <c r="J50" i="18"/>
  <c r="R50" i="18"/>
  <c r="V50" i="18"/>
  <c r="BF50" i="18"/>
  <c r="BS50" i="18"/>
  <c r="AR50" i="18"/>
  <c r="BW50" i="18"/>
  <c r="AD50" i="18"/>
  <c r="BG50" i="18"/>
  <c r="AH50" i="18"/>
  <c r="AU50" i="18"/>
  <c r="AW50" i="18"/>
  <c r="AL50" i="18"/>
  <c r="AY50" i="18"/>
  <c r="BE50" i="18"/>
  <c r="W50" i="18"/>
  <c r="T50" i="18"/>
  <c r="N50" i="18"/>
  <c r="U50" i="18"/>
  <c r="M50" i="18"/>
  <c r="X50" i="18"/>
  <c r="F72" i="16"/>
  <c r="B50" i="18" l="1"/>
  <c r="D50" i="18" s="1"/>
  <c r="AQ50" i="19"/>
  <c r="AN44" i="20" s="1"/>
  <c r="AO63" i="7" s="1"/>
  <c r="BM50" i="19"/>
  <c r="BJ44" i="20" s="1"/>
  <c r="BK63" i="7" s="1"/>
  <c r="BE50" i="19"/>
  <c r="BB44" i="20" s="1"/>
  <c r="BC63" i="7" s="1"/>
  <c r="AE50" i="19"/>
  <c r="AB44" i="20" s="1"/>
  <c r="AC63" i="7" s="1"/>
  <c r="AW50" i="19"/>
  <c r="AT44" i="20" s="1"/>
  <c r="AU63" i="7" s="1"/>
  <c r="AO50" i="19"/>
  <c r="AL44" i="20" s="1"/>
  <c r="AM63" i="7" s="1"/>
  <c r="AY50" i="19"/>
  <c r="AV44" i="20" s="1"/>
  <c r="AW63" i="7" s="1"/>
  <c r="AC50" i="19"/>
  <c r="Z44" i="20" s="1"/>
  <c r="AA63" i="7" s="1"/>
  <c r="BP50" i="19"/>
  <c r="BM44" i="20" s="1"/>
  <c r="BN63" i="7" s="1"/>
  <c r="AL50" i="19"/>
  <c r="AI44" i="20" s="1"/>
  <c r="AJ63" i="7" s="1"/>
  <c r="AD50" i="19"/>
  <c r="AA44" i="20" s="1"/>
  <c r="AB63" i="7" s="1"/>
  <c r="BF50" i="19"/>
  <c r="BC44" i="20" s="1"/>
  <c r="BD63" i="7" s="1"/>
  <c r="N50" i="19"/>
  <c r="K44" i="20" s="1"/>
  <c r="L63" i="7" s="1"/>
  <c r="X50" i="19"/>
  <c r="U44" i="20" s="1"/>
  <c r="V63" i="7" s="1"/>
  <c r="L50" i="19"/>
  <c r="I44" i="20" s="1"/>
  <c r="J63" i="7" s="1"/>
  <c r="T50" i="19"/>
  <c r="Q44" i="20" s="1"/>
  <c r="R63" i="7" s="1"/>
  <c r="H50" i="19"/>
  <c r="E44" i="20" s="1"/>
  <c r="F63" i="7" s="1"/>
  <c r="BG50" i="19"/>
  <c r="BD44" i="20" s="1"/>
  <c r="BE63" i="7" s="1"/>
  <c r="AN50" i="19"/>
  <c r="AK44" i="20" s="1"/>
  <c r="AL63" i="7" s="1"/>
  <c r="AP50" i="19"/>
  <c r="AM44" i="20" s="1"/>
  <c r="AN63" i="7" s="1"/>
  <c r="AU50" i="19"/>
  <c r="AR44" i="20" s="1"/>
  <c r="AS63" i="7" s="1"/>
  <c r="BR50" i="19"/>
  <c r="BO44" i="20" s="1"/>
  <c r="BP63" i="7" s="1"/>
  <c r="BJ50" i="19"/>
  <c r="BG44" i="20" s="1"/>
  <c r="BH63" i="7" s="1"/>
  <c r="BO50" i="19"/>
  <c r="BL44" i="20" s="1"/>
  <c r="BM63" i="7" s="1"/>
  <c r="AX50" i="19"/>
  <c r="AU44" i="20" s="1"/>
  <c r="AV63" i="7" s="1"/>
  <c r="AM50" i="19"/>
  <c r="AJ44" i="20" s="1"/>
  <c r="AK63" i="7" s="1"/>
  <c r="BH50" i="19"/>
  <c r="BE44" i="20" s="1"/>
  <c r="BF63" i="7" s="1"/>
  <c r="AZ50" i="19"/>
  <c r="AW44" i="20" s="1"/>
  <c r="AX63" i="7" s="1"/>
  <c r="AF50" i="19"/>
  <c r="AC44" i="20" s="1"/>
  <c r="AD63" i="7" s="1"/>
  <c r="J50" i="19"/>
  <c r="G44" i="20" s="1"/>
  <c r="H63" i="7" s="1"/>
  <c r="Q50" i="19"/>
  <c r="N44" i="20" s="1"/>
  <c r="O63" i="7" s="1"/>
  <c r="I50" i="19"/>
  <c r="F44" i="20" s="1"/>
  <c r="G63" i="7" s="1"/>
  <c r="R50" i="19"/>
  <c r="O44" i="20" s="1"/>
  <c r="P63" i="7" s="1"/>
  <c r="K50" i="19"/>
  <c r="H44" i="20" s="1"/>
  <c r="I63" i="7" s="1"/>
  <c r="O50" i="19"/>
  <c r="L44" i="20" s="1"/>
  <c r="M63" i="7" s="1"/>
  <c r="AH50" i="19"/>
  <c r="AE44" i="20" s="1"/>
  <c r="AF63" i="7" s="1"/>
  <c r="BU50" i="19"/>
  <c r="BR44" i="20" s="1"/>
  <c r="BS63" i="7" s="1"/>
  <c r="W50" i="19"/>
  <c r="T44" i="20" s="1"/>
  <c r="U63" i="7" s="1"/>
  <c r="BW50" i="19"/>
  <c r="BT44" i="20" s="1"/>
  <c r="BU63" i="7" s="1"/>
  <c r="BI50" i="19"/>
  <c r="BF44" i="20" s="1"/>
  <c r="BG63" i="7" s="1"/>
  <c r="AK50" i="19"/>
  <c r="AH44" i="20" s="1"/>
  <c r="AI63" i="7" s="1"/>
  <c r="BK50" i="19"/>
  <c r="BH44" i="20" s="1"/>
  <c r="BI63" i="7" s="1"/>
  <c r="AS50" i="19"/>
  <c r="AP44" i="20" s="1"/>
  <c r="AQ63" i="7" s="1"/>
  <c r="BL50" i="19"/>
  <c r="BI44" i="20" s="1"/>
  <c r="BJ63" i="7" s="1"/>
  <c r="AG50" i="19"/>
  <c r="AD44" i="20" s="1"/>
  <c r="AE63" i="7" s="1"/>
  <c r="BT50" i="19"/>
  <c r="BQ44" i="20" s="1"/>
  <c r="BR63" i="7" s="1"/>
  <c r="BC50" i="19"/>
  <c r="AZ44" i="20" s="1"/>
  <c r="BA63" i="7" s="1"/>
  <c r="BA50" i="19"/>
  <c r="AX44" i="20" s="1"/>
  <c r="AY63" i="7" s="1"/>
  <c r="M50" i="19"/>
  <c r="J44" i="20" s="1"/>
  <c r="K63" i="7" s="1"/>
  <c r="AA50" i="19"/>
  <c r="X44" i="20" s="1"/>
  <c r="AR50" i="19"/>
  <c r="AO44" i="20" s="1"/>
  <c r="AP63" i="7" s="1"/>
  <c r="AJ50" i="19"/>
  <c r="AG44" i="20" s="1"/>
  <c r="AH63" i="7" s="1"/>
  <c r="BV50" i="19"/>
  <c r="BS44" i="20" s="1"/>
  <c r="BT63" i="7" s="1"/>
  <c r="AB50" i="19"/>
  <c r="Y44" i="20" s="1"/>
  <c r="BN50" i="19"/>
  <c r="BK44" i="20" s="1"/>
  <c r="BL63" i="7" s="1"/>
  <c r="AI50" i="19"/>
  <c r="AF44" i="20" s="1"/>
  <c r="AG63" i="7" s="1"/>
  <c r="BB50" i="19"/>
  <c r="AY44" i="20" s="1"/>
  <c r="AZ63" i="7" s="1"/>
  <c r="AT50" i="19"/>
  <c r="AQ44" i="20" s="1"/>
  <c r="AR63" i="7" s="1"/>
  <c r="BS50" i="19"/>
  <c r="BP44" i="20" s="1"/>
  <c r="BQ63" i="7" s="1"/>
  <c r="BD50" i="19"/>
  <c r="BA44" i="20" s="1"/>
  <c r="BB63" i="7" s="1"/>
  <c r="BQ50" i="19"/>
  <c r="BN44" i="20" s="1"/>
  <c r="BO63" i="7" s="1"/>
  <c r="AV50" i="19"/>
  <c r="AS44" i="20" s="1"/>
  <c r="AT63" i="7" s="1"/>
  <c r="G50" i="19"/>
  <c r="D44" i="20" s="1"/>
  <c r="E63" i="7" s="1"/>
  <c r="F50" i="19"/>
  <c r="S50" i="19"/>
  <c r="P44" i="20" s="1"/>
  <c r="Q63" i="7" s="1"/>
  <c r="V50" i="19"/>
  <c r="S44" i="20" s="1"/>
  <c r="T63" i="7" s="1"/>
  <c r="Z50" i="19"/>
  <c r="W44" i="20" s="1"/>
  <c r="X63" i="7" s="1"/>
  <c r="P50" i="19"/>
  <c r="M44" i="20" s="1"/>
  <c r="N63" i="7" s="1"/>
  <c r="Y50" i="19"/>
  <c r="V44" i="20" s="1"/>
  <c r="W63" i="7" s="1"/>
  <c r="U50" i="19"/>
  <c r="R44" i="20" s="1"/>
  <c r="S63" i="7" s="1"/>
  <c r="B50" i="19" l="1"/>
  <c r="D50" i="19" s="1"/>
  <c r="B44" i="20" s="1"/>
  <c r="Z63" i="7"/>
  <c r="BW63" i="7"/>
  <c r="Y63" i="7"/>
  <c r="C44" i="20"/>
  <c r="D63" i="7" s="1"/>
  <c r="BZ63" i="7" l="1"/>
  <c r="C63" i="7"/>
  <c r="C43" i="24" s="1"/>
  <c r="B43" i="24"/>
  <c r="B63" i="7"/>
  <c r="CA63" i="7"/>
  <c r="BX63" i="7"/>
  <c r="AA43" i="24" l="1"/>
  <c r="AE43" i="24"/>
  <c r="AI43" i="24"/>
  <c r="AM43" i="24"/>
  <c r="AQ43" i="24"/>
  <c r="AU43" i="24"/>
  <c r="AY43" i="24"/>
  <c r="BC43" i="24"/>
  <c r="BG43" i="24"/>
  <c r="BK43" i="24"/>
  <c r="BO43" i="24"/>
  <c r="BS43" i="24"/>
  <c r="Y43" i="24"/>
  <c r="BV43" i="24" s="1"/>
  <c r="D73" i="9" s="1"/>
  <c r="AC43" i="24"/>
  <c r="AG43" i="24"/>
  <c r="AK43" i="24"/>
  <c r="AO43" i="24"/>
  <c r="AS43" i="24"/>
  <c r="AW43" i="24"/>
  <c r="BA43" i="24"/>
  <c r="BE43" i="24"/>
  <c r="BI43" i="24"/>
  <c r="BM43" i="24"/>
  <c r="BQ43" i="24"/>
  <c r="AB43" i="24"/>
  <c r="AJ43" i="24"/>
  <c r="AR43" i="24"/>
  <c r="AZ43" i="24"/>
  <c r="BH43" i="24"/>
  <c r="BP43" i="24"/>
  <c r="AD43" i="24"/>
  <c r="AN43" i="24"/>
  <c r="AX43" i="24"/>
  <c r="BJ43" i="24"/>
  <c r="BT43" i="24"/>
  <c r="AF43" i="24"/>
  <c r="AP43" i="24"/>
  <c r="BB43" i="24"/>
  <c r="BL43" i="24"/>
  <c r="X43" i="24"/>
  <c r="AH43" i="24"/>
  <c r="AT43" i="24"/>
  <c r="BD43" i="24"/>
  <c r="BN43" i="24"/>
  <c r="AL43" i="24"/>
  <c r="AV43" i="24"/>
  <c r="BF43" i="24"/>
  <c r="Z43" i="24"/>
  <c r="BR43" i="24"/>
  <c r="H43" i="24"/>
  <c r="N43" i="24"/>
  <c r="U43" i="24"/>
  <c r="E43" i="24"/>
  <c r="P43" i="24"/>
  <c r="W43" i="24"/>
  <c r="I43" i="24"/>
  <c r="V43" i="24"/>
  <c r="K43" i="24"/>
  <c r="M43" i="24"/>
  <c r="D43" i="24"/>
  <c r="J43" i="24"/>
  <c r="R43" i="24"/>
  <c r="F43" i="24"/>
  <c r="L43" i="24"/>
  <c r="T43" i="24"/>
  <c r="O43" i="24"/>
  <c r="Q43" i="24"/>
  <c r="S43" i="24"/>
  <c r="G43" i="24"/>
  <c r="D73" i="15"/>
  <c r="D73" i="14"/>
  <c r="C51" i="17"/>
  <c r="C51" i="18"/>
  <c r="C51" i="19"/>
  <c r="C51" i="11"/>
  <c r="B73" i="15"/>
  <c r="B73" i="9"/>
  <c r="B73" i="16"/>
  <c r="B73" i="14"/>
  <c r="R73" i="9" l="1"/>
  <c r="R73" i="14" s="1"/>
  <c r="R73" i="15" s="1"/>
  <c r="R73" i="16" s="1"/>
  <c r="Q73" i="9"/>
  <c r="Q73" i="14" s="1"/>
  <c r="Q73" i="15" s="1"/>
  <c r="Q73" i="16" s="1"/>
  <c r="P73" i="9"/>
  <c r="P73" i="14" s="1"/>
  <c r="P73" i="15" s="1"/>
  <c r="P73" i="16" s="1"/>
  <c r="O73" i="9"/>
  <c r="O73" i="14" s="1"/>
  <c r="O73" i="15" s="1"/>
  <c r="O73" i="16" s="1"/>
  <c r="M73" i="9"/>
  <c r="M73" i="14" s="1"/>
  <c r="M73" i="15" s="1"/>
  <c r="M73" i="16" s="1"/>
  <c r="BU43" i="24"/>
  <c r="AQ73" i="9"/>
  <c r="AQ73" i="14" s="1"/>
  <c r="AQ73" i="15" s="1"/>
  <c r="AQ73" i="16" s="1"/>
  <c r="V73" i="9"/>
  <c r="V73" i="14" s="1"/>
  <c r="V73" i="15" s="1"/>
  <c r="V73" i="16" s="1"/>
  <c r="K73" i="9"/>
  <c r="K73" i="14" s="1"/>
  <c r="K73" i="15" s="1"/>
  <c r="K73" i="16" s="1"/>
  <c r="T73" i="9"/>
  <c r="T73" i="14" s="1"/>
  <c r="T73" i="15" s="1"/>
  <c r="T73" i="16" s="1"/>
  <c r="AR73" i="9"/>
  <c r="AR73" i="14" s="1"/>
  <c r="AR73" i="15" s="1"/>
  <c r="AR73" i="16" s="1"/>
  <c r="AJ73" i="9"/>
  <c r="AJ73" i="14" s="1"/>
  <c r="AJ73" i="15" s="1"/>
  <c r="AJ73" i="16" s="1"/>
  <c r="W73" i="9"/>
  <c r="W73" i="14" s="1"/>
  <c r="W73" i="15" s="1"/>
  <c r="W73" i="16" s="1"/>
  <c r="AP73" i="9"/>
  <c r="AP73" i="14" s="1"/>
  <c r="AP73" i="15" s="1"/>
  <c r="AP73" i="16" s="1"/>
  <c r="AK73" i="9"/>
  <c r="AK73" i="14" s="1"/>
  <c r="AK73" i="15" s="1"/>
  <c r="AK73" i="16" s="1"/>
  <c r="Z73" i="9"/>
  <c r="Z73" i="14" s="1"/>
  <c r="Z73" i="15" s="1"/>
  <c r="Z73" i="16" s="1"/>
  <c r="L73" i="9"/>
  <c r="L73" i="14" s="1"/>
  <c r="L73" i="15" s="1"/>
  <c r="L73" i="16" s="1"/>
  <c r="AL73" i="9"/>
  <c r="AL73" i="14" s="1"/>
  <c r="AL73" i="15" s="1"/>
  <c r="AL73" i="16" s="1"/>
  <c r="I73" i="9"/>
  <c r="I73" i="14" s="1"/>
  <c r="I73" i="15" s="1"/>
  <c r="I73" i="16" s="1"/>
  <c r="AE73" i="9"/>
  <c r="AE73" i="14" s="1"/>
  <c r="AE73" i="15" s="1"/>
  <c r="AE73" i="16" s="1"/>
  <c r="F73" i="9"/>
  <c r="AH73" i="9"/>
  <c r="AH73" i="14" s="1"/>
  <c r="AH73" i="15" s="1"/>
  <c r="AH73" i="16" s="1"/>
  <c r="AD73" i="9"/>
  <c r="AD73" i="14" s="1"/>
  <c r="AD73" i="15" s="1"/>
  <c r="AD73" i="16" s="1"/>
  <c r="AI73" i="9"/>
  <c r="AI73" i="14" s="1"/>
  <c r="AI73" i="15" s="1"/>
  <c r="AI73" i="16" s="1"/>
  <c r="X73" i="9"/>
  <c r="X73" i="14" s="1"/>
  <c r="X73" i="15" s="1"/>
  <c r="X73" i="16" s="1"/>
  <c r="AO73" i="9"/>
  <c r="AO73" i="14" s="1"/>
  <c r="AO73" i="15" s="1"/>
  <c r="AO73" i="16" s="1"/>
  <c r="AN73" i="9"/>
  <c r="AN73" i="14" s="1"/>
  <c r="AN73" i="15" s="1"/>
  <c r="AN73" i="16" s="1"/>
  <c r="AB73" i="9"/>
  <c r="AB73" i="14" s="1"/>
  <c r="AB73" i="15" s="1"/>
  <c r="AB73" i="16" s="1"/>
  <c r="G73" i="9"/>
  <c r="G73" i="14" s="1"/>
  <c r="G73" i="15" s="1"/>
  <c r="G73" i="16" s="1"/>
  <c r="U73" i="9"/>
  <c r="U73" i="14" s="1"/>
  <c r="U73" i="15" s="1"/>
  <c r="U73" i="16" s="1"/>
  <c r="AC73" i="9"/>
  <c r="AC73" i="14" s="1"/>
  <c r="AC73" i="15" s="1"/>
  <c r="AC73" i="16" s="1"/>
  <c r="AA73" i="9"/>
  <c r="AA73" i="14" s="1"/>
  <c r="AA73" i="15" s="1"/>
  <c r="AA73" i="16" s="1"/>
  <c r="H73" i="9"/>
  <c r="H73" i="14" s="1"/>
  <c r="H73" i="15" s="1"/>
  <c r="H73" i="16" s="1"/>
  <c r="AG73" i="9"/>
  <c r="AG73" i="14" s="1"/>
  <c r="AG73" i="15" s="1"/>
  <c r="AG73" i="16" s="1"/>
  <c r="Y73" i="9"/>
  <c r="Y73" i="14" s="1"/>
  <c r="Y73" i="15" s="1"/>
  <c r="Y73" i="16" s="1"/>
  <c r="AB51" i="11" l="1"/>
  <c r="AK51" i="11"/>
  <c r="AN51" i="11"/>
  <c r="V51" i="11"/>
  <c r="K51" i="11"/>
  <c r="H51" i="11"/>
  <c r="AR51" i="11"/>
  <c r="BA51" i="11"/>
  <c r="BD51" i="11"/>
  <c r="AP51" i="11"/>
  <c r="Z51" i="11"/>
  <c r="AT51" i="11"/>
  <c r="AV51" i="11"/>
  <c r="AO51" i="11"/>
  <c r="AW51" i="11"/>
  <c r="BJ51" i="11"/>
  <c r="BI51" i="11"/>
  <c r="O51" i="11"/>
  <c r="N51" i="11"/>
  <c r="W51" i="11"/>
  <c r="BM51" i="11"/>
  <c r="BK51" i="11"/>
  <c r="AL51" i="11"/>
  <c r="BB51" i="11"/>
  <c r="BT51" i="11"/>
  <c r="AQ51" i="11"/>
  <c r="BP51" i="11"/>
  <c r="T51" i="11"/>
  <c r="BF51" i="11"/>
  <c r="AI51" i="11"/>
  <c r="AE51" i="11"/>
  <c r="AJ51" i="11"/>
  <c r="S51" i="11"/>
  <c r="BR51" i="11"/>
  <c r="BO51" i="11"/>
  <c r="AA51" i="11"/>
  <c r="BV51" i="11"/>
  <c r="AM51" i="11"/>
  <c r="AU51" i="11"/>
  <c r="AY51" i="11"/>
  <c r="X51" i="11"/>
  <c r="AZ51" i="11"/>
  <c r="P51" i="11"/>
  <c r="BU51" i="11"/>
  <c r="BS51" i="11"/>
  <c r="AX51" i="11"/>
  <c r="BE51" i="11"/>
  <c r="G51" i="11"/>
  <c r="Q51" i="11"/>
  <c r="AC51" i="11"/>
  <c r="BQ51" i="11"/>
  <c r="AF51" i="11"/>
  <c r="AH51" i="11"/>
  <c r="R51" i="11"/>
  <c r="Y51" i="11"/>
  <c r="BH51" i="11"/>
  <c r="AD51" i="11"/>
  <c r="F51" i="11"/>
  <c r="BW51" i="11"/>
  <c r="BL51" i="11"/>
  <c r="BC51" i="11"/>
  <c r="I51" i="11"/>
  <c r="M51" i="11"/>
  <c r="U51" i="11"/>
  <c r="BG51" i="11"/>
  <c r="AG51" i="11"/>
  <c r="AS51" i="11"/>
  <c r="L51" i="11"/>
  <c r="BN51" i="11"/>
  <c r="J51" i="11"/>
  <c r="F73" i="14"/>
  <c r="B51" i="11" l="1"/>
  <c r="D51" i="11" s="1"/>
  <c r="AY51" i="17"/>
  <c r="BN51" i="17"/>
  <c r="AT51" i="17"/>
  <c r="I51" i="17"/>
  <c r="Z51" i="17"/>
  <c r="BR51" i="17"/>
  <c r="BW51" i="17"/>
  <c r="AU51" i="17"/>
  <c r="R51" i="17"/>
  <c r="AL51" i="17"/>
  <c r="BV51" i="17"/>
  <c r="M51" i="17"/>
  <c r="BC51" i="17"/>
  <c r="S51" i="17"/>
  <c r="BE51" i="17"/>
  <c r="BB51" i="17"/>
  <c r="AH51" i="17"/>
  <c r="U51" i="17"/>
  <c r="N51" i="17"/>
  <c r="BU51" i="17"/>
  <c r="BS51" i="17"/>
  <c r="AG51" i="17"/>
  <c r="O51" i="17"/>
  <c r="BF51" i="17"/>
  <c r="BI51" i="17"/>
  <c r="AR51" i="17"/>
  <c r="K51" i="17"/>
  <c r="BP51" i="17"/>
  <c r="AW51" i="17"/>
  <c r="AA51" i="17"/>
  <c r="H51" i="17"/>
  <c r="BO51" i="17"/>
  <c r="AO51" i="17"/>
  <c r="AD51" i="17"/>
  <c r="X51" i="17"/>
  <c r="BH51" i="17"/>
  <c r="AE51" i="17"/>
  <c r="AZ51" i="17"/>
  <c r="T51" i="17"/>
  <c r="AC51" i="17"/>
  <c r="L51" i="17"/>
  <c r="AP51" i="17"/>
  <c r="W51" i="17"/>
  <c r="BG51" i="17"/>
  <c r="BA51" i="17"/>
  <c r="BD51" i="17"/>
  <c r="AK51" i="17"/>
  <c r="V51" i="17"/>
  <c r="Y51" i="17"/>
  <c r="BQ51" i="17"/>
  <c r="BT51" i="17"/>
  <c r="AB51" i="17"/>
  <c r="F51" i="17"/>
  <c r="J51" i="17"/>
  <c r="BJ51" i="17"/>
  <c r="AN51" i="17"/>
  <c r="AF51" i="17"/>
  <c r="BL51" i="17"/>
  <c r="BK51" i="17"/>
  <c r="AJ51" i="17"/>
  <c r="Q51" i="17"/>
  <c r="P51" i="17"/>
  <c r="AV51" i="17"/>
  <c r="BM51" i="17"/>
  <c r="AI51" i="17"/>
  <c r="AX51" i="17"/>
  <c r="AS51" i="17"/>
  <c r="G51" i="17"/>
  <c r="AQ51" i="17"/>
  <c r="AM51" i="17"/>
  <c r="F73" i="15"/>
  <c r="B51" i="17" l="1"/>
  <c r="D51" i="17" s="1"/>
  <c r="AO51" i="18"/>
  <c r="BF51" i="18"/>
  <c r="BT51" i="18"/>
  <c r="AC51" i="18"/>
  <c r="AT51" i="18"/>
  <c r="AV51" i="18"/>
  <c r="BP51" i="18"/>
  <c r="AH51" i="18"/>
  <c r="BS51" i="18"/>
  <c r="AB51" i="18"/>
  <c r="AL51" i="18"/>
  <c r="AF51" i="18"/>
  <c r="BH51" i="18"/>
  <c r="W51" i="18"/>
  <c r="L51" i="18"/>
  <c r="U51" i="18"/>
  <c r="V51" i="18"/>
  <c r="F51" i="18"/>
  <c r="BU51" i="18"/>
  <c r="AN51" i="18"/>
  <c r="AZ51" i="18"/>
  <c r="AM51" i="18"/>
  <c r="BW51" i="18"/>
  <c r="S51" i="18"/>
  <c r="BE51" i="18"/>
  <c r="BV51" i="18"/>
  <c r="AY51" i="18"/>
  <c r="AS51" i="18"/>
  <c r="BJ51" i="18"/>
  <c r="AA51" i="18"/>
  <c r="AG51" i="18"/>
  <c r="AX51" i="18"/>
  <c r="BD51" i="18"/>
  <c r="AK51" i="18"/>
  <c r="BB51" i="18"/>
  <c r="BL51" i="18"/>
  <c r="M51" i="18"/>
  <c r="P51" i="18"/>
  <c r="K51" i="18"/>
  <c r="Q51" i="18"/>
  <c r="T51" i="18"/>
  <c r="G51" i="18"/>
  <c r="BC51" i="18"/>
  <c r="AR51" i="18"/>
  <c r="BI51" i="18"/>
  <c r="AE51" i="18"/>
  <c r="BG51" i="18"/>
  <c r="AW51" i="18"/>
  <c r="BN51" i="18"/>
  <c r="AI51" i="18"/>
  <c r="BA51" i="18"/>
  <c r="BR51" i="18"/>
  <c r="AQ51" i="18"/>
  <c r="X51" i="18"/>
  <c r="J51" i="18"/>
  <c r="H51" i="18"/>
  <c r="O51" i="18"/>
  <c r="N51" i="18"/>
  <c r="AP51" i="18"/>
  <c r="AJ51" i="18"/>
  <c r="AD51" i="18"/>
  <c r="BM51" i="18"/>
  <c r="BO51" i="18"/>
  <c r="AU51" i="18"/>
  <c r="Y51" i="18"/>
  <c r="R51" i="18"/>
  <c r="BK51" i="18"/>
  <c r="BQ51" i="18"/>
  <c r="Z51" i="18"/>
  <c r="I51" i="18"/>
  <c r="F73" i="16"/>
  <c r="B51" i="18" l="1"/>
  <c r="D51" i="18" s="1"/>
  <c r="AA51" i="19"/>
  <c r="X45" i="20" s="1"/>
  <c r="BH51" i="19"/>
  <c r="BE45" i="20" s="1"/>
  <c r="BF64" i="7" s="1"/>
  <c r="AU51" i="19"/>
  <c r="AR45" i="20" s="1"/>
  <c r="AS64" i="7" s="1"/>
  <c r="BN51" i="19"/>
  <c r="BK45" i="20" s="1"/>
  <c r="BL64" i="7" s="1"/>
  <c r="AR51" i="19"/>
  <c r="AO45" i="20" s="1"/>
  <c r="AP64" i="7" s="1"/>
  <c r="BE51" i="19"/>
  <c r="BB45" i="20" s="1"/>
  <c r="BC64" i="7" s="1"/>
  <c r="BR51" i="19"/>
  <c r="BO45" i="20" s="1"/>
  <c r="BP64" i="7" s="1"/>
  <c r="AW51" i="19"/>
  <c r="AT45" i="20" s="1"/>
  <c r="AU64" i="7" s="1"/>
  <c r="AO51" i="19"/>
  <c r="AL45" i="20" s="1"/>
  <c r="AM64" i="7" s="1"/>
  <c r="BV51" i="19"/>
  <c r="BS45" i="20" s="1"/>
  <c r="BT64" i="7" s="1"/>
  <c r="BC51" i="19"/>
  <c r="AZ45" i="20" s="1"/>
  <c r="BA64" i="7" s="1"/>
  <c r="BK51" i="19"/>
  <c r="BH45" i="20" s="1"/>
  <c r="BI64" i="7" s="1"/>
  <c r="F51" i="19"/>
  <c r="X51" i="19"/>
  <c r="U45" i="20" s="1"/>
  <c r="V64" i="7" s="1"/>
  <c r="M51" i="19"/>
  <c r="J45" i="20" s="1"/>
  <c r="K64" i="7" s="1"/>
  <c r="V51" i="19"/>
  <c r="S45" i="20" s="1"/>
  <c r="T64" i="7" s="1"/>
  <c r="U51" i="19"/>
  <c r="R45" i="20" s="1"/>
  <c r="S64" i="7" s="1"/>
  <c r="AJ51" i="19"/>
  <c r="AG45" i="20" s="1"/>
  <c r="AH64" i="7" s="1"/>
  <c r="BI51" i="19"/>
  <c r="BF45" i="20" s="1"/>
  <c r="BG64" i="7" s="1"/>
  <c r="BF51" i="19"/>
  <c r="BC45" i="20" s="1"/>
  <c r="BD64" i="7" s="1"/>
  <c r="O51" i="19"/>
  <c r="L45" i="20" s="1"/>
  <c r="M64" i="7" s="1"/>
  <c r="S51" i="19"/>
  <c r="P45" i="20" s="1"/>
  <c r="Q64" i="7" s="1"/>
  <c r="AD51" i="19"/>
  <c r="AA45" i="20" s="1"/>
  <c r="AB64" i="7" s="1"/>
  <c r="AV51" i="19"/>
  <c r="AS45" i="20" s="1"/>
  <c r="AT64" i="7" s="1"/>
  <c r="AI51" i="19"/>
  <c r="AF45" i="20" s="1"/>
  <c r="AG64" i="7" s="1"/>
  <c r="BU51" i="19"/>
  <c r="BR45" i="20" s="1"/>
  <c r="BS64" i="7" s="1"/>
  <c r="AF51" i="19"/>
  <c r="AC45" i="20" s="1"/>
  <c r="AD64" i="7" s="1"/>
  <c r="BM51" i="19"/>
  <c r="BJ45" i="20" s="1"/>
  <c r="BK64" i="7" s="1"/>
  <c r="BP51" i="19"/>
  <c r="BM45" i="20" s="1"/>
  <c r="BN64" i="7" s="1"/>
  <c r="AK51" i="19"/>
  <c r="AH45" i="20" s="1"/>
  <c r="AI64" i="7" s="1"/>
  <c r="BS51" i="19"/>
  <c r="BP45" i="20" s="1"/>
  <c r="BQ64" i="7" s="1"/>
  <c r="AE51" i="19"/>
  <c r="AB45" i="20" s="1"/>
  <c r="AC64" i="7" s="1"/>
  <c r="AQ51" i="19"/>
  <c r="AN45" i="20" s="1"/>
  <c r="AO64" i="7" s="1"/>
  <c r="AC51" i="19"/>
  <c r="Z45" i="20" s="1"/>
  <c r="AA64" i="7" s="1"/>
  <c r="AZ51" i="19"/>
  <c r="AW45" i="20" s="1"/>
  <c r="AX64" i="7" s="1"/>
  <c r="N51" i="19"/>
  <c r="K45" i="20" s="1"/>
  <c r="L64" i="7" s="1"/>
  <c r="H51" i="19"/>
  <c r="E45" i="20" s="1"/>
  <c r="F64" i="7" s="1"/>
  <c r="Q51" i="19"/>
  <c r="N45" i="20" s="1"/>
  <c r="O64" i="7" s="1"/>
  <c r="Y51" i="19"/>
  <c r="V45" i="20" s="1"/>
  <c r="W64" i="7" s="1"/>
  <c r="P51" i="19"/>
  <c r="M45" i="20" s="1"/>
  <c r="N64" i="7" s="1"/>
  <c r="BA51" i="19"/>
  <c r="AX45" i="20" s="1"/>
  <c r="AY64" i="7" s="1"/>
  <c r="AN51" i="19"/>
  <c r="AK45" i="20" s="1"/>
  <c r="AL64" i="7" s="1"/>
  <c r="BG51" i="19"/>
  <c r="BD45" i="20" s="1"/>
  <c r="BE64" i="7" s="1"/>
  <c r="AS51" i="19"/>
  <c r="AP45" i="20" s="1"/>
  <c r="AQ64" i="7" s="1"/>
  <c r="AP51" i="19"/>
  <c r="AM45" i="20" s="1"/>
  <c r="AN64" i="7" s="1"/>
  <c r="BL51" i="19"/>
  <c r="BI45" i="20" s="1"/>
  <c r="BJ64" i="7" s="1"/>
  <c r="AY51" i="19"/>
  <c r="AV45" i="20" s="1"/>
  <c r="AW64" i="7" s="1"/>
  <c r="K51" i="19"/>
  <c r="H45" i="20" s="1"/>
  <c r="I64" i="7" s="1"/>
  <c r="T51" i="19"/>
  <c r="Q45" i="20" s="1"/>
  <c r="R64" i="7" s="1"/>
  <c r="J51" i="19"/>
  <c r="G45" i="20" s="1"/>
  <c r="H64" i="7" s="1"/>
  <c r="L51" i="19"/>
  <c r="I45" i="20" s="1"/>
  <c r="J64" i="7" s="1"/>
  <c r="AM51" i="19"/>
  <c r="AJ45" i="20" s="1"/>
  <c r="AK64" i="7" s="1"/>
  <c r="BW51" i="19"/>
  <c r="BT45" i="20" s="1"/>
  <c r="BU64" i="7" s="1"/>
  <c r="BB51" i="19"/>
  <c r="AY45" i="20" s="1"/>
  <c r="AZ64" i="7" s="1"/>
  <c r="BO51" i="19"/>
  <c r="BL45" i="20" s="1"/>
  <c r="BM64" i="7" s="1"/>
  <c r="BT51" i="19"/>
  <c r="BQ45" i="20" s="1"/>
  <c r="BR64" i="7" s="1"/>
  <c r="W51" i="19"/>
  <c r="T45" i="20" s="1"/>
  <c r="U64" i="7" s="1"/>
  <c r="Z51" i="19"/>
  <c r="W45" i="20" s="1"/>
  <c r="X64" i="7" s="1"/>
  <c r="AT51" i="19"/>
  <c r="AQ45" i="20" s="1"/>
  <c r="AR64" i="7" s="1"/>
  <c r="BQ51" i="19"/>
  <c r="BN45" i="20" s="1"/>
  <c r="BO64" i="7" s="1"/>
  <c r="BD51" i="19"/>
  <c r="BA45" i="20" s="1"/>
  <c r="BB64" i="7" s="1"/>
  <c r="AH51" i="19"/>
  <c r="AE45" i="20" s="1"/>
  <c r="AF64" i="7" s="1"/>
  <c r="AL51" i="19"/>
  <c r="AI45" i="20" s="1"/>
  <c r="AJ64" i="7" s="1"/>
  <c r="G51" i="19"/>
  <c r="D45" i="20" s="1"/>
  <c r="E64" i="7" s="1"/>
  <c r="R51" i="19"/>
  <c r="O45" i="20" s="1"/>
  <c r="P64" i="7" s="1"/>
  <c r="BJ51" i="19"/>
  <c r="BG45" i="20" s="1"/>
  <c r="BH64" i="7" s="1"/>
  <c r="AX51" i="19"/>
  <c r="AU45" i="20" s="1"/>
  <c r="AV64" i="7" s="1"/>
  <c r="AB51" i="19"/>
  <c r="Y45" i="20" s="1"/>
  <c r="AG51" i="19"/>
  <c r="AD45" i="20" s="1"/>
  <c r="AE64" i="7" s="1"/>
  <c r="I51" i="19"/>
  <c r="F45" i="20" s="1"/>
  <c r="G64" i="7" s="1"/>
  <c r="B51" i="19" l="1"/>
  <c r="D51" i="19" s="1"/>
  <c r="B45" i="20" s="1"/>
  <c r="Z64" i="7"/>
  <c r="BW64" i="7"/>
  <c r="Y64" i="7"/>
  <c r="C45" i="20"/>
  <c r="D64" i="7" s="1"/>
  <c r="BZ64" i="7" l="1"/>
  <c r="C64" i="7"/>
  <c r="C44" i="24" s="1"/>
  <c r="B44" i="24"/>
  <c r="B64" i="7"/>
  <c r="BX64" i="7"/>
  <c r="CA64" i="7"/>
  <c r="Y44" i="24" l="1"/>
  <c r="BV44" i="24" s="1"/>
  <c r="D74" i="9" s="1"/>
  <c r="AC44" i="24"/>
  <c r="AG44" i="24"/>
  <c r="AK44" i="24"/>
  <c r="AO44" i="24"/>
  <c r="AS44" i="24"/>
  <c r="AW44" i="24"/>
  <c r="AA44" i="24"/>
  <c r="AE44" i="24"/>
  <c r="AI44" i="24"/>
  <c r="AM44" i="24"/>
  <c r="AQ44" i="24"/>
  <c r="AU44" i="24"/>
  <c r="AY44" i="24"/>
  <c r="BC44" i="24"/>
  <c r="BG44" i="24"/>
  <c r="BK44" i="24"/>
  <c r="BO44" i="24"/>
  <c r="BS44" i="24"/>
  <c r="AD44" i="24"/>
  <c r="AL44" i="24"/>
  <c r="AT44" i="24"/>
  <c r="BA44" i="24"/>
  <c r="BF44" i="24"/>
  <c r="BL44" i="24"/>
  <c r="BQ44" i="24"/>
  <c r="X44" i="24"/>
  <c r="AH44" i="24"/>
  <c r="AR44" i="24"/>
  <c r="BB44" i="24"/>
  <c r="BI44" i="24"/>
  <c r="BP44" i="24"/>
  <c r="Z44" i="24"/>
  <c r="AJ44" i="24"/>
  <c r="AV44" i="24"/>
  <c r="BD44" i="24"/>
  <c r="BJ44" i="24"/>
  <c r="BR44" i="24"/>
  <c r="AB44" i="24"/>
  <c r="AN44" i="24"/>
  <c r="AX44" i="24"/>
  <c r="BE44" i="24"/>
  <c r="BM44" i="24"/>
  <c r="BT44" i="24"/>
  <c r="AZ44" i="24"/>
  <c r="BH44" i="24"/>
  <c r="AF44" i="24"/>
  <c r="BN44" i="24"/>
  <c r="AP44" i="24"/>
  <c r="I44" i="24"/>
  <c r="W44" i="24"/>
  <c r="O44" i="24"/>
  <c r="L44" i="24"/>
  <c r="H44" i="24"/>
  <c r="V44" i="24"/>
  <c r="N44" i="24"/>
  <c r="T44" i="24"/>
  <c r="M44" i="24"/>
  <c r="J44" i="24"/>
  <c r="P44" i="24"/>
  <c r="G44" i="24"/>
  <c r="K44" i="24"/>
  <c r="U44" i="24"/>
  <c r="D44" i="24"/>
  <c r="R44" i="24"/>
  <c r="Q44" i="24"/>
  <c r="F44" i="24"/>
  <c r="E44" i="24"/>
  <c r="S44" i="24"/>
  <c r="D74" i="15"/>
  <c r="D74" i="14"/>
  <c r="C52" i="11"/>
  <c r="C52" i="17"/>
  <c r="C52" i="18"/>
  <c r="C52" i="19"/>
  <c r="B74" i="16"/>
  <c r="B74" i="9"/>
  <c r="B74" i="15"/>
  <c r="B74" i="14"/>
  <c r="Q74" i="9" l="1"/>
  <c r="Q74" i="14" s="1"/>
  <c r="Q74" i="15" s="1"/>
  <c r="Q74" i="16" s="1"/>
  <c r="P74" i="9"/>
  <c r="P74" i="14" s="1"/>
  <c r="P74" i="15" s="1"/>
  <c r="P74" i="16" s="1"/>
  <c r="R74" i="9"/>
  <c r="R74" i="14" s="1"/>
  <c r="R74" i="15" s="1"/>
  <c r="R74" i="16" s="1"/>
  <c r="O74" i="9"/>
  <c r="O74" i="14" s="1"/>
  <c r="O74" i="15" s="1"/>
  <c r="O74" i="16" s="1"/>
  <c r="M74" i="9"/>
  <c r="M74" i="14" s="1"/>
  <c r="M74" i="15" s="1"/>
  <c r="M74" i="16" s="1"/>
  <c r="BU44" i="24"/>
  <c r="K74" i="9"/>
  <c r="K74" i="14" s="1"/>
  <c r="K74" i="15" s="1"/>
  <c r="K74" i="16" s="1"/>
  <c r="T74" i="9"/>
  <c r="T74" i="14" s="1"/>
  <c r="T74" i="15" s="1"/>
  <c r="T74" i="16" s="1"/>
  <c r="Y74" i="9"/>
  <c r="Y74" i="14" s="1"/>
  <c r="Y74" i="15" s="1"/>
  <c r="Y74" i="16" s="1"/>
  <c r="L74" i="9"/>
  <c r="L74" i="14" s="1"/>
  <c r="L74" i="15" s="1"/>
  <c r="L74" i="16" s="1"/>
  <c r="AH74" i="9"/>
  <c r="AH74" i="14" s="1"/>
  <c r="AH74" i="15" s="1"/>
  <c r="AH74" i="16" s="1"/>
  <c r="V74" i="9"/>
  <c r="V74" i="14" s="1"/>
  <c r="V74" i="15" s="1"/>
  <c r="V74" i="16" s="1"/>
  <c r="AL74" i="9"/>
  <c r="AL74" i="14" s="1"/>
  <c r="AL74" i="15" s="1"/>
  <c r="AL74" i="16" s="1"/>
  <c r="AR74" i="9"/>
  <c r="AR74" i="14" s="1"/>
  <c r="AR74" i="15" s="1"/>
  <c r="AR74" i="16" s="1"/>
  <c r="X74" i="9"/>
  <c r="X74" i="14" s="1"/>
  <c r="X74" i="15" s="1"/>
  <c r="X74" i="16" s="1"/>
  <c r="Z74" i="9"/>
  <c r="Z74" i="14" s="1"/>
  <c r="Z74" i="15" s="1"/>
  <c r="Z74" i="16" s="1"/>
  <c r="AP74" i="9"/>
  <c r="AP74" i="14" s="1"/>
  <c r="AP74" i="15" s="1"/>
  <c r="AP74" i="16" s="1"/>
  <c r="AO74" i="9"/>
  <c r="AO74" i="14" s="1"/>
  <c r="AO74" i="15" s="1"/>
  <c r="AO74" i="16" s="1"/>
  <c r="H74" i="9"/>
  <c r="H74" i="14" s="1"/>
  <c r="H74" i="15" s="1"/>
  <c r="H74" i="16" s="1"/>
  <c r="AA74" i="9"/>
  <c r="AA74" i="14" s="1"/>
  <c r="AA74" i="15" s="1"/>
  <c r="AA74" i="16" s="1"/>
  <c r="AQ74" i="9"/>
  <c r="AQ74" i="14" s="1"/>
  <c r="AQ74" i="15" s="1"/>
  <c r="AQ74" i="16" s="1"/>
  <c r="AK74" i="9"/>
  <c r="AK74" i="14" s="1"/>
  <c r="AK74" i="15" s="1"/>
  <c r="AK74" i="16" s="1"/>
  <c r="AN74" i="9"/>
  <c r="AN74" i="14" s="1"/>
  <c r="AN74" i="15" s="1"/>
  <c r="AN74" i="16" s="1"/>
  <c r="AI74" i="9"/>
  <c r="AI74" i="14" s="1"/>
  <c r="AI74" i="15" s="1"/>
  <c r="AI74" i="16" s="1"/>
  <c r="W74" i="9"/>
  <c r="W74" i="14" s="1"/>
  <c r="W74" i="15" s="1"/>
  <c r="W74" i="16" s="1"/>
  <c r="AE74" i="9"/>
  <c r="AE74" i="14" s="1"/>
  <c r="AE74" i="15" s="1"/>
  <c r="AE74" i="16" s="1"/>
  <c r="F74" i="9"/>
  <c r="AB74" i="9"/>
  <c r="AB74" i="14" s="1"/>
  <c r="AB74" i="15" s="1"/>
  <c r="AB74" i="16" s="1"/>
  <c r="AC74" i="9"/>
  <c r="AC74" i="14" s="1"/>
  <c r="AC74" i="15" s="1"/>
  <c r="AC74" i="16" s="1"/>
  <c r="AD74" i="9"/>
  <c r="AD74" i="14" s="1"/>
  <c r="AD74" i="15" s="1"/>
  <c r="AD74" i="16" s="1"/>
  <c r="G74" i="9"/>
  <c r="G74" i="14" s="1"/>
  <c r="G74" i="15" s="1"/>
  <c r="G74" i="16" s="1"/>
  <c r="AJ74" i="9"/>
  <c r="AJ74" i="14" s="1"/>
  <c r="AJ74" i="15" s="1"/>
  <c r="AJ74" i="16" s="1"/>
  <c r="U74" i="9"/>
  <c r="U74" i="14" s="1"/>
  <c r="U74" i="15" s="1"/>
  <c r="U74" i="16" s="1"/>
  <c r="AG74" i="9"/>
  <c r="AG74" i="14" s="1"/>
  <c r="AG74" i="15" s="1"/>
  <c r="AG74" i="16" s="1"/>
  <c r="I74" i="9"/>
  <c r="I74" i="14" s="1"/>
  <c r="I74" i="15" s="1"/>
  <c r="I74" i="16" s="1"/>
  <c r="F74" i="14" l="1"/>
  <c r="M52" i="11"/>
  <c r="V52" i="11"/>
  <c r="W52" i="11"/>
  <c r="O52" i="11"/>
  <c r="H52" i="11"/>
  <c r="AT52" i="11"/>
  <c r="BC52" i="11"/>
  <c r="BF52" i="11"/>
  <c r="BJ52" i="11"/>
  <c r="AB52" i="11"/>
  <c r="AE52" i="11"/>
  <c r="BH52" i="11"/>
  <c r="BW52" i="11"/>
  <c r="AS52" i="11"/>
  <c r="AQ52" i="11"/>
  <c r="I52" i="11"/>
  <c r="AK52" i="11"/>
  <c r="BE52" i="11"/>
  <c r="Q52" i="11"/>
  <c r="BB52" i="11"/>
  <c r="AA52" i="11"/>
  <c r="BK52" i="11"/>
  <c r="AU52" i="11"/>
  <c r="AL52" i="11"/>
  <c r="AH52" i="11"/>
  <c r="AV52" i="11"/>
  <c r="BS52" i="11"/>
  <c r="AD52" i="11"/>
  <c r="Y52" i="11"/>
  <c r="G52" i="11"/>
  <c r="P52" i="11"/>
  <c r="S52" i="11"/>
  <c r="R52" i="11"/>
  <c r="BO52" i="11"/>
  <c r="BA52" i="11"/>
  <c r="AJ52" i="11"/>
  <c r="AN52" i="11"/>
  <c r="AG52" i="11"/>
  <c r="AZ52" i="11"/>
  <c r="BG52" i="11"/>
  <c r="J52" i="11"/>
  <c r="BN52" i="11"/>
  <c r="BL52" i="11"/>
  <c r="BU52" i="11"/>
  <c r="AM52" i="11"/>
  <c r="N52" i="11"/>
  <c r="BR52" i="11"/>
  <c r="AW52" i="11"/>
  <c r="AY52" i="11"/>
  <c r="AI52" i="11"/>
  <c r="BT52" i="11"/>
  <c r="U52" i="11"/>
  <c r="AF52" i="11"/>
  <c r="BI52" i="11"/>
  <c r="BD52" i="11"/>
  <c r="AP52" i="11"/>
  <c r="L52" i="11"/>
  <c r="Z52" i="11"/>
  <c r="AC52" i="11"/>
  <c r="BM52" i="11"/>
  <c r="AR52" i="11"/>
  <c r="K52" i="11"/>
  <c r="BV52" i="11"/>
  <c r="AO52" i="11"/>
  <c r="F52" i="11"/>
  <c r="X52" i="11"/>
  <c r="T52" i="11"/>
  <c r="BQ52" i="11"/>
  <c r="AX52" i="11"/>
  <c r="BP52" i="11"/>
  <c r="B52" i="11" l="1"/>
  <c r="D52" i="11" s="1"/>
  <c r="BO52" i="17"/>
  <c r="AC52" i="17"/>
  <c r="AJ52" i="17"/>
  <c r="K52" i="17"/>
  <c r="J52" i="17"/>
  <c r="BM52" i="17"/>
  <c r="BU52" i="17"/>
  <c r="AP52" i="17"/>
  <c r="P52" i="17"/>
  <c r="AY52" i="17"/>
  <c r="AE52" i="17"/>
  <c r="BN52" i="17"/>
  <c r="AV52" i="17"/>
  <c r="AO52" i="17"/>
  <c r="V52" i="17"/>
  <c r="BT52" i="17"/>
  <c r="AN52" i="17"/>
  <c r="X52" i="17"/>
  <c r="AR52" i="17"/>
  <c r="BV52" i="17"/>
  <c r="AI52" i="17"/>
  <c r="BL52" i="17"/>
  <c r="BB52" i="17"/>
  <c r="Y52" i="17"/>
  <c r="F52" i="17"/>
  <c r="BC52" i="17"/>
  <c r="AK52" i="17"/>
  <c r="L52" i="17"/>
  <c r="BD52" i="17"/>
  <c r="I52" i="17"/>
  <c r="BI52" i="17"/>
  <c r="BJ52" i="17"/>
  <c r="AT52" i="17"/>
  <c r="U52" i="17"/>
  <c r="Q52" i="17"/>
  <c r="AM52" i="17"/>
  <c r="BW52" i="17"/>
  <c r="AG52" i="17"/>
  <c r="AA52" i="17"/>
  <c r="H52" i="17"/>
  <c r="BR52" i="17"/>
  <c r="G52" i="17"/>
  <c r="BK52" i="17"/>
  <c r="BF52" i="17"/>
  <c r="AL52" i="17"/>
  <c r="S52" i="17"/>
  <c r="BH52" i="17"/>
  <c r="BG52" i="17"/>
  <c r="O52" i="17"/>
  <c r="AX52" i="17"/>
  <c r="AH52" i="17"/>
  <c r="N52" i="17"/>
  <c r="AF52" i="17"/>
  <c r="BE52" i="17"/>
  <c r="AQ52" i="17"/>
  <c r="BP52" i="17"/>
  <c r="Z52" i="17"/>
  <c r="AZ52" i="17"/>
  <c r="T52" i="17"/>
  <c r="BA52" i="17"/>
  <c r="BS52" i="17"/>
  <c r="M52" i="17"/>
  <c r="W52" i="17"/>
  <c r="AW52" i="17"/>
  <c r="BQ52" i="17"/>
  <c r="AD52" i="17"/>
  <c r="AB52" i="17"/>
  <c r="R52" i="17"/>
  <c r="AS52" i="17"/>
  <c r="AU52" i="17"/>
  <c r="F74" i="15"/>
  <c r="B52" i="17" l="1"/>
  <c r="D52" i="17" s="1"/>
  <c r="AO52" i="18"/>
  <c r="AU52" i="18"/>
  <c r="BM52" i="18"/>
  <c r="AV52" i="18"/>
  <c r="BB52" i="18"/>
  <c r="BF52" i="18"/>
  <c r="AW52" i="18"/>
  <c r="AP52" i="18"/>
  <c r="Y52" i="18"/>
  <c r="AB52" i="18"/>
  <c r="BE52" i="18"/>
  <c r="BS52" i="18"/>
  <c r="AY52" i="18"/>
  <c r="AC52" i="18"/>
  <c r="BV52" i="18"/>
  <c r="AJ52" i="18"/>
  <c r="AD52" i="18"/>
  <c r="AH52" i="18"/>
  <c r="BD52" i="18"/>
  <c r="BN52" i="18"/>
  <c r="BP52" i="18"/>
  <c r="BQ52" i="18"/>
  <c r="N52" i="18"/>
  <c r="K52" i="18"/>
  <c r="L52" i="18"/>
  <c r="G52" i="18"/>
  <c r="T52" i="18"/>
  <c r="AF52" i="18"/>
  <c r="AG52" i="18"/>
  <c r="BG52" i="18"/>
  <c r="BU52" i="18"/>
  <c r="J52" i="18"/>
  <c r="W52" i="18"/>
  <c r="AN52" i="18"/>
  <c r="F52" i="18"/>
  <c r="Z52" i="18"/>
  <c r="AR52" i="18"/>
  <c r="AT52" i="18"/>
  <c r="AX52" i="18"/>
  <c r="AA52" i="18"/>
  <c r="AS52" i="18"/>
  <c r="BC52" i="18"/>
  <c r="AZ52" i="18"/>
  <c r="BJ52" i="18"/>
  <c r="BL52" i="18"/>
  <c r="AK52" i="18"/>
  <c r="AM52" i="18"/>
  <c r="AI52" i="18"/>
  <c r="H52" i="18"/>
  <c r="X52" i="18"/>
  <c r="Q52" i="18"/>
  <c r="O52" i="18"/>
  <c r="M52" i="18"/>
  <c r="S52" i="18"/>
  <c r="BI52" i="18"/>
  <c r="AE52" i="18"/>
  <c r="BA52" i="18"/>
  <c r="U52" i="18"/>
  <c r="P52" i="18"/>
  <c r="BK52" i="18"/>
  <c r="AQ52" i="18"/>
  <c r="R52" i="18"/>
  <c r="BH52" i="18"/>
  <c r="BR52" i="18"/>
  <c r="BT52" i="18"/>
  <c r="BW52" i="18"/>
  <c r="BO52" i="18"/>
  <c r="V52" i="18"/>
  <c r="AL52" i="18"/>
  <c r="I52" i="18"/>
  <c r="F74" i="16"/>
  <c r="B52" i="18" l="1"/>
  <c r="D52" i="18" s="1"/>
  <c r="BO52" i="19"/>
  <c r="BL46" i="20" s="1"/>
  <c r="BM65" i="7" s="1"/>
  <c r="AJ52" i="19"/>
  <c r="AG46" i="20" s="1"/>
  <c r="AH65" i="7" s="1"/>
  <c r="BR52" i="19"/>
  <c r="BO46" i="20" s="1"/>
  <c r="BP65" i="7" s="1"/>
  <c r="AN52" i="19"/>
  <c r="AK46" i="20" s="1"/>
  <c r="AL65" i="7" s="1"/>
  <c r="BU52" i="19"/>
  <c r="BR46" i="20" s="1"/>
  <c r="BS65" i="7" s="1"/>
  <c r="X52" i="19"/>
  <c r="U46" i="20" s="1"/>
  <c r="V65" i="7" s="1"/>
  <c r="AC52" i="19"/>
  <c r="Z46" i="20" s="1"/>
  <c r="AA65" i="7" s="1"/>
  <c r="AG52" i="19"/>
  <c r="AD46" i="20" s="1"/>
  <c r="AE65" i="7" s="1"/>
  <c r="BF52" i="19"/>
  <c r="BC46" i="20" s="1"/>
  <c r="BD65" i="7" s="1"/>
  <c r="AM52" i="19"/>
  <c r="AJ46" i="20" s="1"/>
  <c r="AK65" i="7" s="1"/>
  <c r="BT52" i="19"/>
  <c r="BQ46" i="20" s="1"/>
  <c r="BR65" i="7" s="1"/>
  <c r="AK52" i="19"/>
  <c r="AH46" i="20" s="1"/>
  <c r="AI65" i="7" s="1"/>
  <c r="BK52" i="19"/>
  <c r="BH46" i="20" s="1"/>
  <c r="BI65" i="7" s="1"/>
  <c r="AR52" i="19"/>
  <c r="AO46" i="20" s="1"/>
  <c r="AP65" i="7" s="1"/>
  <c r="BC52" i="19"/>
  <c r="AZ46" i="20" s="1"/>
  <c r="BA65" i="7" s="1"/>
  <c r="AU52" i="19"/>
  <c r="AR46" i="20" s="1"/>
  <c r="AS65" i="7" s="1"/>
  <c r="AB52" i="19"/>
  <c r="Y46" i="20" s="1"/>
  <c r="AT52" i="19"/>
  <c r="AQ46" i="20" s="1"/>
  <c r="AR65" i="7" s="1"/>
  <c r="BD52" i="19"/>
  <c r="BA46" i="20" s="1"/>
  <c r="BB65" i="7" s="1"/>
  <c r="S52" i="19"/>
  <c r="P46" i="20" s="1"/>
  <c r="Q65" i="7" s="1"/>
  <c r="I52" i="19"/>
  <c r="F46" i="20" s="1"/>
  <c r="G65" i="7" s="1"/>
  <c r="J52" i="19"/>
  <c r="G46" i="20" s="1"/>
  <c r="H65" i="7" s="1"/>
  <c r="H52" i="19"/>
  <c r="E46" i="20" s="1"/>
  <c r="F65" i="7" s="1"/>
  <c r="K52" i="19"/>
  <c r="H46" i="20" s="1"/>
  <c r="I65" i="7" s="1"/>
  <c r="AY52" i="19"/>
  <c r="AV46" i="20" s="1"/>
  <c r="AW65" i="7" s="1"/>
  <c r="BQ52" i="19"/>
  <c r="BN46" i="20" s="1"/>
  <c r="BO65" i="7" s="1"/>
  <c r="BE52" i="19"/>
  <c r="BB46" i="20" s="1"/>
  <c r="BC65" i="7" s="1"/>
  <c r="BV52" i="19"/>
  <c r="BS46" i="20" s="1"/>
  <c r="BT65" i="7" s="1"/>
  <c r="P52" i="19"/>
  <c r="M46" i="20" s="1"/>
  <c r="N65" i="7" s="1"/>
  <c r="R52" i="19"/>
  <c r="O46" i="20" s="1"/>
  <c r="P65" i="7" s="1"/>
  <c r="BW52" i="19"/>
  <c r="BT46" i="20" s="1"/>
  <c r="BU65" i="7" s="1"/>
  <c r="AI52" i="19"/>
  <c r="AF46" i="20" s="1"/>
  <c r="AG65" i="7" s="1"/>
  <c r="F52" i="19"/>
  <c r="V52" i="19"/>
  <c r="S46" i="20" s="1"/>
  <c r="T65" i="7" s="1"/>
  <c r="AE52" i="19"/>
  <c r="AB46" i="20" s="1"/>
  <c r="AC65" i="7" s="1"/>
  <c r="AW52" i="19"/>
  <c r="AT46" i="20" s="1"/>
  <c r="AU65" i="7" s="1"/>
  <c r="AA52" i="19"/>
  <c r="X46" i="20" s="1"/>
  <c r="BH52" i="19"/>
  <c r="BE46" i="20" s="1"/>
  <c r="BF65" i="7" s="1"/>
  <c r="BI52" i="19"/>
  <c r="BF46" i="20" s="1"/>
  <c r="BG65" i="7" s="1"/>
  <c r="BA52" i="19"/>
  <c r="AX46" i="20" s="1"/>
  <c r="AY65" i="7" s="1"/>
  <c r="AF52" i="19"/>
  <c r="AC46" i="20" s="1"/>
  <c r="AD65" i="7" s="1"/>
  <c r="BN52" i="19"/>
  <c r="BK46" i="20" s="1"/>
  <c r="BL65" i="7" s="1"/>
  <c r="AO52" i="19"/>
  <c r="AL46" i="20" s="1"/>
  <c r="AM65" i="7" s="1"/>
  <c r="BP52" i="19"/>
  <c r="BM46" i="20" s="1"/>
  <c r="BN65" i="7" s="1"/>
  <c r="AX52" i="19"/>
  <c r="AU46" i="20" s="1"/>
  <c r="AV65" i="7" s="1"/>
  <c r="AS52" i="19"/>
  <c r="AP46" i="20" s="1"/>
  <c r="AQ65" i="7" s="1"/>
  <c r="Q52" i="19"/>
  <c r="N46" i="20" s="1"/>
  <c r="O65" i="7" s="1"/>
  <c r="L52" i="19"/>
  <c r="I46" i="20" s="1"/>
  <c r="J65" i="7" s="1"/>
  <c r="M52" i="19"/>
  <c r="J46" i="20" s="1"/>
  <c r="K65" i="7" s="1"/>
  <c r="G52" i="19"/>
  <c r="D46" i="20" s="1"/>
  <c r="E65" i="7" s="1"/>
  <c r="O52" i="19"/>
  <c r="L46" i="20" s="1"/>
  <c r="M65" i="7" s="1"/>
  <c r="N52" i="19"/>
  <c r="K46" i="20" s="1"/>
  <c r="L65" i="7" s="1"/>
  <c r="AQ52" i="19"/>
  <c r="AN46" i="20" s="1"/>
  <c r="AO65" i="7" s="1"/>
  <c r="BJ52" i="19"/>
  <c r="BG46" i="20" s="1"/>
  <c r="BH65" i="7" s="1"/>
  <c r="BS52" i="19"/>
  <c r="BP46" i="20" s="1"/>
  <c r="BQ65" i="7" s="1"/>
  <c r="W52" i="19"/>
  <c r="T46" i="20" s="1"/>
  <c r="U65" i="7" s="1"/>
  <c r="Y52" i="19"/>
  <c r="V46" i="20" s="1"/>
  <c r="W65" i="7" s="1"/>
  <c r="AP52" i="19"/>
  <c r="AM46" i="20" s="1"/>
  <c r="AN65" i="7" s="1"/>
  <c r="AZ52" i="19"/>
  <c r="AW46" i="20" s="1"/>
  <c r="AX65" i="7" s="1"/>
  <c r="AH52" i="19"/>
  <c r="AE46" i="20" s="1"/>
  <c r="AF65" i="7" s="1"/>
  <c r="T52" i="19"/>
  <c r="Q46" i="20" s="1"/>
  <c r="R65" i="7" s="1"/>
  <c r="BL52" i="19"/>
  <c r="BI46" i="20" s="1"/>
  <c r="BJ65" i="7" s="1"/>
  <c r="BM52" i="19"/>
  <c r="BJ46" i="20" s="1"/>
  <c r="BK65" i="7" s="1"/>
  <c r="AV52" i="19"/>
  <c r="AS46" i="20" s="1"/>
  <c r="AT65" i="7" s="1"/>
  <c r="BB52" i="19"/>
  <c r="AY46" i="20" s="1"/>
  <c r="AZ65" i="7" s="1"/>
  <c r="AL52" i="19"/>
  <c r="AI46" i="20" s="1"/>
  <c r="AJ65" i="7" s="1"/>
  <c r="Z52" i="19"/>
  <c r="W46" i="20" s="1"/>
  <c r="X65" i="7" s="1"/>
  <c r="AD52" i="19"/>
  <c r="AA46" i="20" s="1"/>
  <c r="AB65" i="7" s="1"/>
  <c r="BG52" i="19"/>
  <c r="BD46" i="20" s="1"/>
  <c r="BE65" i="7" s="1"/>
  <c r="U52" i="19"/>
  <c r="R46" i="20" s="1"/>
  <c r="S65" i="7" s="1"/>
  <c r="B52" i="19" l="1"/>
  <c r="D52" i="19" s="1"/>
  <c r="B46" i="20" s="1"/>
  <c r="Y65" i="7"/>
  <c r="Z65" i="7"/>
  <c r="BW65" i="7"/>
  <c r="C46" i="20"/>
  <c r="D65" i="7" s="1"/>
  <c r="BZ65" i="7" l="1"/>
  <c r="C65" i="7"/>
  <c r="C45" i="24" s="1"/>
  <c r="BX65" i="7"/>
  <c r="CA65" i="7"/>
  <c r="B45" i="24"/>
  <c r="B65" i="7"/>
  <c r="Y45" i="24" l="1"/>
  <c r="BV45" i="24" s="1"/>
  <c r="D75" i="9" s="1"/>
  <c r="AC45" i="24"/>
  <c r="AG45" i="24"/>
  <c r="AK45" i="24"/>
  <c r="AO45" i="24"/>
  <c r="AS45" i="24"/>
  <c r="AW45" i="24"/>
  <c r="BA45" i="24"/>
  <c r="BE45" i="24"/>
  <c r="BI45" i="24"/>
  <c r="BM45" i="24"/>
  <c r="BQ45" i="24"/>
  <c r="Z45" i="24"/>
  <c r="AE45" i="24"/>
  <c r="AJ45" i="24"/>
  <c r="AP45" i="24"/>
  <c r="AU45" i="24"/>
  <c r="AZ45" i="24"/>
  <c r="BF45" i="24"/>
  <c r="BK45" i="24"/>
  <c r="BP45" i="24"/>
  <c r="AA45" i="24"/>
  <c r="AH45" i="24"/>
  <c r="AN45" i="24"/>
  <c r="AV45" i="24"/>
  <c r="BC45" i="24"/>
  <c r="BJ45" i="24"/>
  <c r="BR45" i="24"/>
  <c r="AB45" i="24"/>
  <c r="AI45" i="24"/>
  <c r="AQ45" i="24"/>
  <c r="AX45" i="24"/>
  <c r="BD45" i="24"/>
  <c r="BL45" i="24"/>
  <c r="BS45" i="24"/>
  <c r="AD45" i="24"/>
  <c r="AL45" i="24"/>
  <c r="AR45" i="24"/>
  <c r="AY45" i="24"/>
  <c r="BG45" i="24"/>
  <c r="BN45" i="24"/>
  <c r="BT45" i="24"/>
  <c r="AM45" i="24"/>
  <c r="BO45" i="24"/>
  <c r="AT45" i="24"/>
  <c r="X45" i="24"/>
  <c r="BB45" i="24"/>
  <c r="AF45" i="24"/>
  <c r="BH45" i="24"/>
  <c r="T45" i="24"/>
  <c r="P45" i="24"/>
  <c r="L45" i="24"/>
  <c r="G45" i="24"/>
  <c r="V45" i="24"/>
  <c r="K45" i="24"/>
  <c r="W45" i="24"/>
  <c r="D45" i="24"/>
  <c r="U45" i="24"/>
  <c r="J45" i="24"/>
  <c r="I45" i="24"/>
  <c r="N45" i="24"/>
  <c r="S45" i="24"/>
  <c r="R45" i="24"/>
  <c r="M45" i="24"/>
  <c r="H45" i="24"/>
  <c r="E45" i="24"/>
  <c r="Q45" i="24"/>
  <c r="F45" i="24"/>
  <c r="O45" i="24"/>
  <c r="D75" i="15"/>
  <c r="D75" i="14"/>
  <c r="B75" i="15"/>
  <c r="B75" i="9"/>
  <c r="B75" i="14"/>
  <c r="B75" i="16"/>
  <c r="C53" i="11"/>
  <c r="C53" i="19"/>
  <c r="C53" i="17"/>
  <c r="C53" i="18"/>
  <c r="P75" i="9" l="1"/>
  <c r="P75" i="14" s="1"/>
  <c r="P75" i="15" s="1"/>
  <c r="P75" i="16" s="1"/>
  <c r="O75" i="9"/>
  <c r="O75" i="14" s="1"/>
  <c r="O75" i="15" s="1"/>
  <c r="O75" i="16" s="1"/>
  <c r="Q75" i="9"/>
  <c r="Q75" i="14" s="1"/>
  <c r="Q75" i="15" s="1"/>
  <c r="Q75" i="16" s="1"/>
  <c r="R75" i="9"/>
  <c r="R75" i="14" s="1"/>
  <c r="R75" i="15" s="1"/>
  <c r="R75" i="16" s="1"/>
  <c r="M75" i="9"/>
  <c r="M75" i="14" s="1"/>
  <c r="M75" i="15" s="1"/>
  <c r="M75" i="16" s="1"/>
  <c r="BU45" i="24"/>
  <c r="U75" i="9"/>
  <c r="U75" i="14" s="1"/>
  <c r="U75" i="15" s="1"/>
  <c r="U75" i="16" s="1"/>
  <c r="AC75" i="9"/>
  <c r="AC75" i="14" s="1"/>
  <c r="AC75" i="15" s="1"/>
  <c r="AC75" i="16" s="1"/>
  <c r="V75" i="9"/>
  <c r="V75" i="14" s="1"/>
  <c r="V75" i="15" s="1"/>
  <c r="V75" i="16" s="1"/>
  <c r="AP75" i="9"/>
  <c r="AP75" i="14" s="1"/>
  <c r="AP75" i="15" s="1"/>
  <c r="AP75" i="16" s="1"/>
  <c r="AH75" i="9"/>
  <c r="AH75" i="14" s="1"/>
  <c r="AH75" i="15" s="1"/>
  <c r="AH75" i="16" s="1"/>
  <c r="I75" i="9"/>
  <c r="I75" i="14" s="1"/>
  <c r="I75" i="15" s="1"/>
  <c r="I75" i="16" s="1"/>
  <c r="AL75" i="9"/>
  <c r="AL75" i="14" s="1"/>
  <c r="AL75" i="15" s="1"/>
  <c r="AL75" i="16" s="1"/>
  <c r="AQ75" i="9"/>
  <c r="AQ75" i="14" s="1"/>
  <c r="AQ75" i="15" s="1"/>
  <c r="AQ75" i="16" s="1"/>
  <c r="AJ75" i="9"/>
  <c r="AJ75" i="14" s="1"/>
  <c r="AJ75" i="15" s="1"/>
  <c r="AJ75" i="16" s="1"/>
  <c r="AB75" i="9"/>
  <c r="AB75" i="14" s="1"/>
  <c r="AB75" i="15" s="1"/>
  <c r="AB75" i="16" s="1"/>
  <c r="AO75" i="9"/>
  <c r="AO75" i="14" s="1"/>
  <c r="AO75" i="15" s="1"/>
  <c r="AO75" i="16" s="1"/>
  <c r="Z75" i="9"/>
  <c r="Z75" i="14" s="1"/>
  <c r="Z75" i="15" s="1"/>
  <c r="Z75" i="16" s="1"/>
  <c r="F75" i="9"/>
  <c r="AN75" i="9"/>
  <c r="AN75" i="14" s="1"/>
  <c r="AN75" i="15" s="1"/>
  <c r="AN75" i="16" s="1"/>
  <c r="G75" i="9"/>
  <c r="G75" i="14" s="1"/>
  <c r="G75" i="15" s="1"/>
  <c r="G75" i="16" s="1"/>
  <c r="H75" i="9"/>
  <c r="H75" i="14" s="1"/>
  <c r="H75" i="15" s="1"/>
  <c r="H75" i="16" s="1"/>
  <c r="K75" i="9"/>
  <c r="K75" i="14" s="1"/>
  <c r="K75" i="15" s="1"/>
  <c r="K75" i="16" s="1"/>
  <c r="T75" i="9"/>
  <c r="T75" i="14" s="1"/>
  <c r="T75" i="15" s="1"/>
  <c r="T75" i="16" s="1"/>
  <c r="W75" i="9"/>
  <c r="W75" i="14" s="1"/>
  <c r="W75" i="15" s="1"/>
  <c r="W75" i="16" s="1"/>
  <c r="Y75" i="9"/>
  <c r="Y75" i="14" s="1"/>
  <c r="Y75" i="15" s="1"/>
  <c r="Y75" i="16" s="1"/>
  <c r="AD75" i="9"/>
  <c r="AD75" i="14" s="1"/>
  <c r="AD75" i="15" s="1"/>
  <c r="AD75" i="16" s="1"/>
  <c r="AI75" i="9"/>
  <c r="AI75" i="14" s="1"/>
  <c r="AI75" i="15" s="1"/>
  <c r="AI75" i="16" s="1"/>
  <c r="AE75" i="9"/>
  <c r="AE75" i="14" s="1"/>
  <c r="AE75" i="15" s="1"/>
  <c r="AE75" i="16" s="1"/>
  <c r="X75" i="9"/>
  <c r="X75" i="14" s="1"/>
  <c r="X75" i="15" s="1"/>
  <c r="X75" i="16" s="1"/>
  <c r="AG75" i="9"/>
  <c r="AG75" i="14" s="1"/>
  <c r="AG75" i="15" s="1"/>
  <c r="AG75" i="16" s="1"/>
  <c r="L75" i="9"/>
  <c r="L75" i="14" s="1"/>
  <c r="L75" i="15" s="1"/>
  <c r="L75" i="16" s="1"/>
  <c r="AA75" i="9"/>
  <c r="AA75" i="14" s="1"/>
  <c r="AA75" i="15" s="1"/>
  <c r="AA75" i="16" s="1"/>
  <c r="AR75" i="9"/>
  <c r="AR75" i="14" s="1"/>
  <c r="AR75" i="15" s="1"/>
  <c r="AR75" i="16" s="1"/>
  <c r="AK75" i="9"/>
  <c r="AK75" i="14" s="1"/>
  <c r="AK75" i="15" s="1"/>
  <c r="AK75" i="16" s="1"/>
  <c r="BS53" i="11" l="1"/>
  <c r="AY53" i="11"/>
  <c r="BE53" i="11"/>
  <c r="J53" i="11"/>
  <c r="Q53" i="11"/>
  <c r="AE53" i="11"/>
  <c r="BQ53" i="11"/>
  <c r="AM53" i="11"/>
  <c r="AZ53" i="11"/>
  <c r="G53" i="11"/>
  <c r="T53" i="11"/>
  <c r="AN53" i="11"/>
  <c r="AG53" i="11"/>
  <c r="AD53" i="11"/>
  <c r="AW53" i="11"/>
  <c r="BL53" i="11"/>
  <c r="AR53" i="11"/>
  <c r="AK53" i="11"/>
  <c r="BD53" i="11"/>
  <c r="I53" i="11"/>
  <c r="U53" i="11"/>
  <c r="BI53" i="11"/>
  <c r="BR53" i="11"/>
  <c r="AF53" i="11"/>
  <c r="AH53" i="11"/>
  <c r="O53" i="11"/>
  <c r="AB53" i="11"/>
  <c r="H53" i="11"/>
  <c r="BC53" i="11"/>
  <c r="BM53" i="11"/>
  <c r="BJ53" i="11"/>
  <c r="AL53" i="11"/>
  <c r="M53" i="11"/>
  <c r="BU53" i="11"/>
  <c r="F53" i="11"/>
  <c r="BH53" i="11"/>
  <c r="BA53" i="11"/>
  <c r="AC53" i="11"/>
  <c r="P53" i="11"/>
  <c r="AQ53" i="11"/>
  <c r="R53" i="11"/>
  <c r="AI53" i="11"/>
  <c r="BP53" i="11"/>
  <c r="K53" i="11"/>
  <c r="S53" i="11"/>
  <c r="AO53" i="11"/>
  <c r="X53" i="11"/>
  <c r="AU53" i="11"/>
  <c r="Y53" i="11"/>
  <c r="BF53" i="11"/>
  <c r="Z53" i="11"/>
  <c r="BV53" i="11"/>
  <c r="BK53" i="11"/>
  <c r="AJ53" i="11"/>
  <c r="BO53" i="11"/>
  <c r="L53" i="11"/>
  <c r="AX53" i="11"/>
  <c r="N53" i="11"/>
  <c r="AP53" i="11"/>
  <c r="BG53" i="11"/>
  <c r="BB53" i="11"/>
  <c r="W53" i="11"/>
  <c r="AT53" i="11"/>
  <c r="BW53" i="11"/>
  <c r="AV53" i="11"/>
  <c r="BN53" i="11"/>
  <c r="BT53" i="11"/>
  <c r="AS53" i="11"/>
  <c r="V53" i="11"/>
  <c r="AA53" i="11"/>
  <c r="F75" i="14"/>
  <c r="B53" i="11" l="1"/>
  <c r="D53" i="11" s="1"/>
  <c r="W53" i="17"/>
  <c r="AF53" i="17"/>
  <c r="BG53" i="17"/>
  <c r="BN53" i="17"/>
  <c r="AR53" i="17"/>
  <c r="AO53" i="17"/>
  <c r="AK53" i="17"/>
  <c r="AJ53" i="17"/>
  <c r="P53" i="17"/>
  <c r="M53" i="17"/>
  <c r="BQ53" i="17"/>
  <c r="BM53" i="17"/>
  <c r="AN53" i="17"/>
  <c r="F53" i="17"/>
  <c r="H53" i="17"/>
  <c r="AD53" i="17"/>
  <c r="BF53" i="17"/>
  <c r="BR53" i="17"/>
  <c r="AE53" i="17"/>
  <c r="J53" i="17"/>
  <c r="BC53" i="17"/>
  <c r="T53" i="17"/>
  <c r="BB53" i="17"/>
  <c r="AX53" i="17"/>
  <c r="AB53" i="17"/>
  <c r="G53" i="17"/>
  <c r="BA53" i="17"/>
  <c r="I53" i="17"/>
  <c r="AS53" i="17"/>
  <c r="BD53" i="17"/>
  <c r="BE53" i="17"/>
  <c r="AU53" i="17"/>
  <c r="BU53" i="17"/>
  <c r="BP53" i="17"/>
  <c r="R53" i="17"/>
  <c r="BL53" i="17"/>
  <c r="AA53" i="17"/>
  <c r="U53" i="17"/>
  <c r="AV53" i="17"/>
  <c r="S53" i="17"/>
  <c r="BK53" i="17"/>
  <c r="AM53" i="17"/>
  <c r="BO53" i="17"/>
  <c r="BT53" i="17"/>
  <c r="AH53" i="17"/>
  <c r="Z53" i="17"/>
  <c r="BS53" i="17"/>
  <c r="Y53" i="17"/>
  <c r="AW53" i="17"/>
  <c r="BI53" i="17"/>
  <c r="N53" i="17"/>
  <c r="L53" i="17"/>
  <c r="AL53" i="17"/>
  <c r="O53" i="17"/>
  <c r="K53" i="17"/>
  <c r="AZ53" i="17"/>
  <c r="BH53" i="17"/>
  <c r="AT53" i="17"/>
  <c r="BW53" i="17"/>
  <c r="V53" i="17"/>
  <c r="AC53" i="17"/>
  <c r="AP53" i="17"/>
  <c r="AG53" i="17"/>
  <c r="Q53" i="17"/>
  <c r="BJ53" i="17"/>
  <c r="AI53" i="17"/>
  <c r="AY53" i="17"/>
  <c r="AQ53" i="17"/>
  <c r="BV53" i="17"/>
  <c r="X53" i="17"/>
  <c r="F75" i="15"/>
  <c r="B53" i="17" l="1"/>
  <c r="D53" i="17" s="1"/>
  <c r="BE53" i="18"/>
  <c r="BV53" i="18"/>
  <c r="BH53" i="18"/>
  <c r="BJ53" i="18"/>
  <c r="AX53" i="18"/>
  <c r="G53" i="18"/>
  <c r="W53" i="18"/>
  <c r="AB53" i="18"/>
  <c r="V53" i="18"/>
  <c r="BU53" i="18"/>
  <c r="AM53" i="18"/>
  <c r="AJ53" i="18"/>
  <c r="BI53" i="18"/>
  <c r="AA53" i="18"/>
  <c r="BN53" i="18"/>
  <c r="AR53" i="18"/>
  <c r="AP53" i="18"/>
  <c r="BC53" i="18"/>
  <c r="BD53" i="18"/>
  <c r="AD53" i="18"/>
  <c r="AQ53" i="18"/>
  <c r="AZ53" i="18"/>
  <c r="BM53" i="18"/>
  <c r="AE53" i="18"/>
  <c r="AV53" i="18"/>
  <c r="BQ53" i="18"/>
  <c r="AI53" i="18"/>
  <c r="BL53" i="18"/>
  <c r="H53" i="18"/>
  <c r="L53" i="18"/>
  <c r="Q53" i="18"/>
  <c r="T53" i="18"/>
  <c r="N53" i="18"/>
  <c r="AS53" i="18"/>
  <c r="AG53" i="18"/>
  <c r="AK53" i="18"/>
  <c r="BO53" i="18"/>
  <c r="K53" i="18"/>
  <c r="J53" i="18"/>
  <c r="AW53" i="18"/>
  <c r="BR53" i="18"/>
  <c r="R53" i="18"/>
  <c r="S53" i="18"/>
  <c r="AO53" i="18"/>
  <c r="BF53" i="18"/>
  <c r="BS53" i="18"/>
  <c r="AC53" i="18"/>
  <c r="AT53" i="18"/>
  <c r="BG53" i="18"/>
  <c r="BT53" i="18"/>
  <c r="AH53" i="18"/>
  <c r="AU53" i="18"/>
  <c r="BP53" i="18"/>
  <c r="AL53" i="18"/>
  <c r="AY53" i="18"/>
  <c r="AN53" i="18"/>
  <c r="X53" i="18"/>
  <c r="Z53" i="18"/>
  <c r="P53" i="18"/>
  <c r="I53" i="18"/>
  <c r="Y53" i="18"/>
  <c r="BW53" i="18"/>
  <c r="BK53" i="18"/>
  <c r="BB53" i="18"/>
  <c r="M53" i="18"/>
  <c r="O53" i="18"/>
  <c r="AF53" i="18"/>
  <c r="BA53" i="18"/>
  <c r="U53" i="18"/>
  <c r="F53" i="18"/>
  <c r="F75" i="16"/>
  <c r="B53" i="18" l="1"/>
  <c r="D53" i="18" s="1"/>
  <c r="BV53" i="19"/>
  <c r="BS47" i="20" s="1"/>
  <c r="BT66" i="7" s="1"/>
  <c r="AN53" i="19"/>
  <c r="AK47" i="20" s="1"/>
  <c r="AL66" i="7" s="1"/>
  <c r="AW53" i="19"/>
  <c r="AT47" i="20" s="1"/>
  <c r="AU66" i="7" s="1"/>
  <c r="BJ53" i="19"/>
  <c r="BG47" i="20" s="1"/>
  <c r="BH66" i="7" s="1"/>
  <c r="AA53" i="19"/>
  <c r="X47" i="20" s="1"/>
  <c r="AS53" i="19"/>
  <c r="AP47" i="20" s="1"/>
  <c r="AQ66" i="7" s="1"/>
  <c r="BN53" i="19"/>
  <c r="BK47" i="20" s="1"/>
  <c r="BL66" i="7" s="1"/>
  <c r="AF53" i="19"/>
  <c r="AC47" i="20" s="1"/>
  <c r="AD66" i="7" s="1"/>
  <c r="BI53" i="19"/>
  <c r="BF47" i="20" s="1"/>
  <c r="BG66" i="7" s="1"/>
  <c r="BR53" i="19"/>
  <c r="BO47" i="20" s="1"/>
  <c r="BP66" i="7" s="1"/>
  <c r="AJ53" i="19"/>
  <c r="AG47" i="20" s="1"/>
  <c r="AH66" i="7" s="1"/>
  <c r="AG53" i="19"/>
  <c r="AD47" i="20" s="1"/>
  <c r="AE66" i="7" s="1"/>
  <c r="O53" i="19"/>
  <c r="L47" i="20" s="1"/>
  <c r="M66" i="7" s="1"/>
  <c r="L53" i="19"/>
  <c r="I47" i="20" s="1"/>
  <c r="J66" i="7" s="1"/>
  <c r="V53" i="19"/>
  <c r="S47" i="20" s="1"/>
  <c r="T66" i="7" s="1"/>
  <c r="Y53" i="19"/>
  <c r="V47" i="20" s="1"/>
  <c r="W66" i="7" s="1"/>
  <c r="N53" i="19"/>
  <c r="K47" i="20" s="1"/>
  <c r="L66" i="7" s="1"/>
  <c r="AQ53" i="19"/>
  <c r="AN47" i="20" s="1"/>
  <c r="AO66" i="7" s="1"/>
  <c r="AE53" i="19"/>
  <c r="AB47" i="20" s="1"/>
  <c r="AC66" i="7" s="1"/>
  <c r="AI53" i="19"/>
  <c r="AF47" i="20" s="1"/>
  <c r="AG66" i="7" s="1"/>
  <c r="BQ53" i="19"/>
  <c r="BN47" i="20" s="1"/>
  <c r="BO66" i="7" s="1"/>
  <c r="AK53" i="19"/>
  <c r="AH47" i="20" s="1"/>
  <c r="AI66" i="7" s="1"/>
  <c r="U53" i="19"/>
  <c r="R47" i="20" s="1"/>
  <c r="S66" i="7" s="1"/>
  <c r="P53" i="19"/>
  <c r="M47" i="20" s="1"/>
  <c r="N66" i="7" s="1"/>
  <c r="AH53" i="19"/>
  <c r="AE47" i="20" s="1"/>
  <c r="AF66" i="7" s="1"/>
  <c r="BC53" i="19"/>
  <c r="AZ47" i="20" s="1"/>
  <c r="BA66" i="7" s="1"/>
  <c r="T53" i="19"/>
  <c r="Q47" i="20" s="1"/>
  <c r="R66" i="7" s="1"/>
  <c r="Q53" i="19"/>
  <c r="N47" i="20" s="1"/>
  <c r="O66" i="7" s="1"/>
  <c r="AB53" i="19"/>
  <c r="Y47" i="20" s="1"/>
  <c r="BA53" i="19"/>
  <c r="AX47" i="20" s="1"/>
  <c r="AY66" i="7" s="1"/>
  <c r="BM53" i="19"/>
  <c r="BJ47" i="20" s="1"/>
  <c r="BK66" i="7" s="1"/>
  <c r="AZ53" i="19"/>
  <c r="AW47" i="20" s="1"/>
  <c r="AX66" i="7" s="1"/>
  <c r="M53" i="19"/>
  <c r="J47" i="20" s="1"/>
  <c r="K66" i="7" s="1"/>
  <c r="AY53" i="19"/>
  <c r="AV47" i="20" s="1"/>
  <c r="AW66" i="7" s="1"/>
  <c r="G53" i="19"/>
  <c r="D47" i="20" s="1"/>
  <c r="E66" i="7" s="1"/>
  <c r="H53" i="19"/>
  <c r="E47" i="20" s="1"/>
  <c r="F66" i="7" s="1"/>
  <c r="AP53" i="19"/>
  <c r="AM47" i="20" s="1"/>
  <c r="AN66" i="7" s="1"/>
  <c r="BG53" i="19"/>
  <c r="BD47" i="20" s="1"/>
  <c r="BE66" i="7" s="1"/>
  <c r="BT53" i="19"/>
  <c r="BQ47" i="20" s="1"/>
  <c r="BR66" i="7" s="1"/>
  <c r="AD53" i="19"/>
  <c r="AA47" i="20" s="1"/>
  <c r="AB66" i="7" s="1"/>
  <c r="AU53" i="19"/>
  <c r="AR47" i="20" s="1"/>
  <c r="AS66" i="7" s="1"/>
  <c r="AL53" i="19"/>
  <c r="AI47" i="20" s="1"/>
  <c r="AJ66" i="7" s="1"/>
  <c r="X53" i="19"/>
  <c r="U47" i="20" s="1"/>
  <c r="V66" i="7" s="1"/>
  <c r="BF53" i="19"/>
  <c r="BC47" i="20" s="1"/>
  <c r="BD66" i="7" s="1"/>
  <c r="BW53" i="19"/>
  <c r="BT47" i="20" s="1"/>
  <c r="BU66" i="7" s="1"/>
  <c r="AC53" i="19"/>
  <c r="Z47" i="20" s="1"/>
  <c r="AA66" i="7" s="1"/>
  <c r="AT53" i="19"/>
  <c r="AQ47" i="20" s="1"/>
  <c r="AR66" i="7" s="1"/>
  <c r="BK53" i="19"/>
  <c r="BH47" i="20" s="1"/>
  <c r="BI66" i="7" s="1"/>
  <c r="AO53" i="19"/>
  <c r="AL47" i="20" s="1"/>
  <c r="AM66" i="7" s="1"/>
  <c r="AX53" i="19"/>
  <c r="AU47" i="20" s="1"/>
  <c r="AV66" i="7" s="1"/>
  <c r="BO53" i="19"/>
  <c r="BL47" i="20" s="1"/>
  <c r="BM66" i="7" s="1"/>
  <c r="BE53" i="19"/>
  <c r="BB47" i="20" s="1"/>
  <c r="BC66" i="7" s="1"/>
  <c r="BB53" i="19"/>
  <c r="AY47" i="20" s="1"/>
  <c r="AZ66" i="7" s="1"/>
  <c r="BS53" i="19"/>
  <c r="BP47" i="20" s="1"/>
  <c r="BQ66" i="7" s="1"/>
  <c r="BU53" i="19"/>
  <c r="BR47" i="20" s="1"/>
  <c r="BS66" i="7" s="1"/>
  <c r="W53" i="19"/>
  <c r="T47" i="20" s="1"/>
  <c r="U66" i="7" s="1"/>
  <c r="Z53" i="19"/>
  <c r="W47" i="20" s="1"/>
  <c r="X66" i="7" s="1"/>
  <c r="R53" i="19"/>
  <c r="O47" i="20" s="1"/>
  <c r="P66" i="7" s="1"/>
  <c r="I53" i="19"/>
  <c r="F47" i="20" s="1"/>
  <c r="G66" i="7" s="1"/>
  <c r="K53" i="19"/>
  <c r="H47" i="20" s="1"/>
  <c r="I66" i="7" s="1"/>
  <c r="BD53" i="19"/>
  <c r="BA47" i="20" s="1"/>
  <c r="BB66" i="7" s="1"/>
  <c r="AR53" i="19"/>
  <c r="AO47" i="20" s="1"/>
  <c r="AP66" i="7" s="1"/>
  <c r="AV53" i="19"/>
  <c r="AS47" i="20" s="1"/>
  <c r="AT66" i="7" s="1"/>
  <c r="AM53" i="19"/>
  <c r="AJ47" i="20" s="1"/>
  <c r="AK66" i="7" s="1"/>
  <c r="F53" i="19"/>
  <c r="S53" i="19"/>
  <c r="P47" i="20" s="1"/>
  <c r="Q66" i="7" s="1"/>
  <c r="BH53" i="19"/>
  <c r="BE47" i="20" s="1"/>
  <c r="BF66" i="7" s="1"/>
  <c r="BL53" i="19"/>
  <c r="BI47" i="20" s="1"/>
  <c r="BJ66" i="7" s="1"/>
  <c r="BP53" i="19"/>
  <c r="BM47" i="20" s="1"/>
  <c r="BN66" i="7" s="1"/>
  <c r="J53" i="19"/>
  <c r="G47" i="20" s="1"/>
  <c r="H66" i="7" s="1"/>
  <c r="B53" i="19" l="1"/>
  <c r="D53" i="19" s="1"/>
  <c r="B47" i="20" s="1"/>
  <c r="Z66" i="7"/>
  <c r="BW66" i="7"/>
  <c r="Y66" i="7"/>
  <c r="C47" i="20"/>
  <c r="D66" i="7" s="1"/>
  <c r="BZ66" i="7" l="1"/>
  <c r="C66" i="7"/>
  <c r="C46" i="24" s="1"/>
  <c r="CA66" i="7"/>
  <c r="BX66" i="7"/>
  <c r="B46" i="24"/>
  <c r="B66" i="7"/>
  <c r="AA46" i="24" l="1"/>
  <c r="AE46" i="24"/>
  <c r="AI46" i="24"/>
  <c r="AM46" i="24"/>
  <c r="AQ46" i="24"/>
  <c r="AU46" i="24"/>
  <c r="AY46" i="24"/>
  <c r="BC46" i="24"/>
  <c r="BG46" i="24"/>
  <c r="BK46" i="24"/>
  <c r="BO46" i="24"/>
  <c r="BS46" i="24"/>
  <c r="Y46" i="24"/>
  <c r="BV46" i="24" s="1"/>
  <c r="D76" i="9" s="1"/>
  <c r="AD46" i="24"/>
  <c r="AJ46" i="24"/>
  <c r="AO46" i="24"/>
  <c r="AT46" i="24"/>
  <c r="AZ46" i="24"/>
  <c r="BE46" i="24"/>
  <c r="BJ46" i="24"/>
  <c r="BP46" i="24"/>
  <c r="AB46" i="24"/>
  <c r="AH46" i="24"/>
  <c r="AP46" i="24"/>
  <c r="AW46" i="24"/>
  <c r="BD46" i="24"/>
  <c r="BL46" i="24"/>
  <c r="BR46" i="24"/>
  <c r="AC46" i="24"/>
  <c r="AK46" i="24"/>
  <c r="AR46" i="24"/>
  <c r="AX46" i="24"/>
  <c r="BF46" i="24"/>
  <c r="BM46" i="24"/>
  <c r="BT46" i="24"/>
  <c r="X46" i="24"/>
  <c r="AF46" i="24"/>
  <c r="AL46" i="24"/>
  <c r="AS46" i="24"/>
  <c r="BA46" i="24"/>
  <c r="BH46" i="24"/>
  <c r="BN46" i="24"/>
  <c r="Z46" i="24"/>
  <c r="BB46" i="24"/>
  <c r="AG46" i="24"/>
  <c r="BI46" i="24"/>
  <c r="AN46" i="24"/>
  <c r="BQ46" i="24"/>
  <c r="AV46" i="24"/>
  <c r="R46" i="24"/>
  <c r="O46" i="24"/>
  <c r="W46" i="24"/>
  <c r="U46" i="24"/>
  <c r="N46" i="24"/>
  <c r="H46" i="24"/>
  <c r="G46" i="24"/>
  <c r="K46" i="24"/>
  <c r="V46" i="24"/>
  <c r="P46" i="24"/>
  <c r="L46" i="24"/>
  <c r="S46" i="24"/>
  <c r="I46" i="24"/>
  <c r="J46" i="24"/>
  <c r="M46" i="24"/>
  <c r="Q46" i="24"/>
  <c r="T46" i="24"/>
  <c r="F46" i="24"/>
  <c r="D46" i="24"/>
  <c r="E46" i="24"/>
  <c r="D76" i="15"/>
  <c r="D76" i="14"/>
  <c r="B76" i="9"/>
  <c r="B76" i="16"/>
  <c r="B76" i="14"/>
  <c r="B76" i="15"/>
  <c r="C54" i="18"/>
  <c r="C54" i="17"/>
  <c r="C54" i="11"/>
  <c r="C54" i="19"/>
  <c r="M76" i="9" l="1"/>
  <c r="M76" i="14" s="1"/>
  <c r="M76" i="15" s="1"/>
  <c r="M76" i="16" s="1"/>
  <c r="R76" i="9"/>
  <c r="R76" i="14" s="1"/>
  <c r="R76" i="15" s="1"/>
  <c r="R76" i="16" s="1"/>
  <c r="O76" i="9"/>
  <c r="O76" i="14" s="1"/>
  <c r="O76" i="15" s="1"/>
  <c r="O76" i="16" s="1"/>
  <c r="P76" i="9"/>
  <c r="P76" i="14" s="1"/>
  <c r="P76" i="15" s="1"/>
  <c r="P76" i="16" s="1"/>
  <c r="Q76" i="9"/>
  <c r="Q76" i="14" s="1"/>
  <c r="Q76" i="15" s="1"/>
  <c r="Q76" i="16" s="1"/>
  <c r="BU46" i="24"/>
  <c r="K76" i="9"/>
  <c r="K76" i="14" s="1"/>
  <c r="K76" i="15" s="1"/>
  <c r="K76" i="16" s="1"/>
  <c r="AB76" i="9"/>
  <c r="AB76" i="14" s="1"/>
  <c r="AB76" i="15" s="1"/>
  <c r="AB76" i="16" s="1"/>
  <c r="AE76" i="9"/>
  <c r="AE76" i="14" s="1"/>
  <c r="AE76" i="15" s="1"/>
  <c r="AE76" i="16" s="1"/>
  <c r="AL76" i="9"/>
  <c r="AL76" i="14" s="1"/>
  <c r="AL76" i="15" s="1"/>
  <c r="AL76" i="16" s="1"/>
  <c r="Z76" i="9"/>
  <c r="Z76" i="14" s="1"/>
  <c r="Z76" i="15" s="1"/>
  <c r="Z76" i="16" s="1"/>
  <c r="W76" i="9"/>
  <c r="W76" i="14" s="1"/>
  <c r="W76" i="15" s="1"/>
  <c r="W76" i="16" s="1"/>
  <c r="H76" i="9"/>
  <c r="H76" i="14" s="1"/>
  <c r="H76" i="15" s="1"/>
  <c r="H76" i="16" s="1"/>
  <c r="I76" i="9"/>
  <c r="I76" i="14" s="1"/>
  <c r="I76" i="15" s="1"/>
  <c r="I76" i="16" s="1"/>
  <c r="AA76" i="9"/>
  <c r="AA76" i="14" s="1"/>
  <c r="AA76" i="15" s="1"/>
  <c r="AA76" i="16" s="1"/>
  <c r="Y76" i="9"/>
  <c r="Y76" i="14" s="1"/>
  <c r="Y76" i="15" s="1"/>
  <c r="Y76" i="16" s="1"/>
  <c r="AI76" i="9"/>
  <c r="AI76" i="14" s="1"/>
  <c r="AI76" i="15" s="1"/>
  <c r="AI76" i="16" s="1"/>
  <c r="AP76" i="9"/>
  <c r="AP76" i="14" s="1"/>
  <c r="AP76" i="15" s="1"/>
  <c r="AP76" i="16" s="1"/>
  <c r="T76" i="9"/>
  <c r="T76" i="14" s="1"/>
  <c r="T76" i="15" s="1"/>
  <c r="T76" i="16" s="1"/>
  <c r="G76" i="9"/>
  <c r="G76" i="14" s="1"/>
  <c r="G76" i="15" s="1"/>
  <c r="G76" i="16" s="1"/>
  <c r="U76" i="9"/>
  <c r="U76" i="14" s="1"/>
  <c r="U76" i="15" s="1"/>
  <c r="U76" i="16" s="1"/>
  <c r="AJ76" i="9"/>
  <c r="AJ76" i="14" s="1"/>
  <c r="AJ76" i="15" s="1"/>
  <c r="AJ76" i="16" s="1"/>
  <c r="AD76" i="9"/>
  <c r="AD76" i="14" s="1"/>
  <c r="AD76" i="15" s="1"/>
  <c r="AD76" i="16" s="1"/>
  <c r="AR76" i="9"/>
  <c r="AR76" i="14" s="1"/>
  <c r="AR76" i="15" s="1"/>
  <c r="AR76" i="16" s="1"/>
  <c r="V76" i="9"/>
  <c r="V76" i="14" s="1"/>
  <c r="V76" i="15" s="1"/>
  <c r="V76" i="16" s="1"/>
  <c r="F76" i="9"/>
  <c r="AO76" i="9"/>
  <c r="AO76" i="14" s="1"/>
  <c r="AO76" i="15" s="1"/>
  <c r="AO76" i="16" s="1"/>
  <c r="X76" i="9"/>
  <c r="X76" i="14" s="1"/>
  <c r="X76" i="15" s="1"/>
  <c r="X76" i="16" s="1"/>
  <c r="AQ76" i="9"/>
  <c r="AQ76" i="14" s="1"/>
  <c r="AQ76" i="15" s="1"/>
  <c r="AQ76" i="16" s="1"/>
  <c r="AN76" i="9"/>
  <c r="AN76" i="14" s="1"/>
  <c r="AN76" i="15" s="1"/>
  <c r="AN76" i="16" s="1"/>
  <c r="AG76" i="9"/>
  <c r="AG76" i="14" s="1"/>
  <c r="AG76" i="15" s="1"/>
  <c r="AG76" i="16" s="1"/>
  <c r="AK76" i="9"/>
  <c r="AK76" i="14" s="1"/>
  <c r="AK76" i="15" s="1"/>
  <c r="AK76" i="16" s="1"/>
  <c r="AC76" i="9"/>
  <c r="AC76" i="14" s="1"/>
  <c r="AC76" i="15" s="1"/>
  <c r="AC76" i="16" s="1"/>
  <c r="AH76" i="9"/>
  <c r="AH76" i="14" s="1"/>
  <c r="AH76" i="15" s="1"/>
  <c r="AH76" i="16" s="1"/>
  <c r="L76" i="9"/>
  <c r="L76" i="14" s="1"/>
  <c r="L76" i="15" s="1"/>
  <c r="L76" i="16" s="1"/>
  <c r="F76" i="14" l="1"/>
  <c r="BS54" i="11"/>
  <c r="BC54" i="11"/>
  <c r="AQ54" i="11"/>
  <c r="H54" i="11"/>
  <c r="Q54" i="11"/>
  <c r="Z54" i="11"/>
  <c r="AH54" i="11"/>
  <c r="BW54" i="11"/>
  <c r="AC54" i="11"/>
  <c r="AF54" i="11"/>
  <c r="I54" i="11"/>
  <c r="AO54" i="11"/>
  <c r="AD54" i="11"/>
  <c r="AB54" i="11"/>
  <c r="AP54" i="11"/>
  <c r="R54" i="11"/>
  <c r="AS54" i="11"/>
  <c r="BE54" i="11"/>
  <c r="W54" i="11"/>
  <c r="BV54" i="11"/>
  <c r="K54" i="11"/>
  <c r="AN54" i="11"/>
  <c r="BR54" i="11"/>
  <c r="P54" i="11"/>
  <c r="AJ54" i="11"/>
  <c r="X54" i="11"/>
  <c r="AR54" i="11"/>
  <c r="AX54" i="11"/>
  <c r="BL54" i="11"/>
  <c r="BB54" i="11"/>
  <c r="AZ54" i="11"/>
  <c r="N54" i="11"/>
  <c r="S54" i="11"/>
  <c r="BM54" i="11"/>
  <c r="AI54" i="11"/>
  <c r="BH54" i="11"/>
  <c r="AU54" i="11"/>
  <c r="O54" i="11"/>
  <c r="Y54" i="11"/>
  <c r="AY54" i="11"/>
  <c r="AL54" i="11"/>
  <c r="AG54" i="11"/>
  <c r="BI54" i="11"/>
  <c r="BJ54" i="11"/>
  <c r="V54" i="11"/>
  <c r="M54" i="11"/>
  <c r="AT54" i="11"/>
  <c r="L54" i="11"/>
  <c r="BO54" i="11"/>
  <c r="BN54" i="11"/>
  <c r="BF54" i="11"/>
  <c r="BD54" i="11"/>
  <c r="BU54" i="11"/>
  <c r="BA54" i="11"/>
  <c r="AV54" i="11"/>
  <c r="F54" i="11"/>
  <c r="AE54" i="11"/>
  <c r="AA54" i="11"/>
  <c r="T54" i="11"/>
  <c r="BT54" i="11"/>
  <c r="G54" i="11"/>
  <c r="U54" i="11"/>
  <c r="AM54" i="11"/>
  <c r="BP54" i="11"/>
  <c r="AK54" i="11"/>
  <c r="BQ54" i="11"/>
  <c r="J54" i="11"/>
  <c r="AW54" i="11"/>
  <c r="BK54" i="11"/>
  <c r="BG54" i="11"/>
  <c r="B54" i="11" l="1"/>
  <c r="D54" i="11" s="1"/>
  <c r="F76" i="15"/>
  <c r="BP54" i="17"/>
  <c r="BM54" i="17"/>
  <c r="AF54" i="17"/>
  <c r="W54" i="17"/>
  <c r="BO54" i="17"/>
  <c r="I54" i="17"/>
  <c r="X54" i="17"/>
  <c r="BK54" i="17"/>
  <c r="AP54" i="17"/>
  <c r="AB54" i="17"/>
  <c r="N54" i="17"/>
  <c r="Z54" i="17"/>
  <c r="AT54" i="17"/>
  <c r="BF54" i="17"/>
  <c r="AD54" i="17"/>
  <c r="BG54" i="17"/>
  <c r="AZ54" i="17"/>
  <c r="BC54" i="17"/>
  <c r="AN54" i="17"/>
  <c r="AA54" i="17"/>
  <c r="R54" i="17"/>
  <c r="BH54" i="17"/>
  <c r="BJ54" i="17"/>
  <c r="BQ54" i="17"/>
  <c r="BT54" i="17"/>
  <c r="AC54" i="17"/>
  <c r="K54" i="17"/>
  <c r="J54" i="17"/>
  <c r="V54" i="17"/>
  <c r="AH54" i="17"/>
  <c r="BB54" i="17"/>
  <c r="F54" i="17"/>
  <c r="AO54" i="17"/>
  <c r="AM54" i="17"/>
  <c r="BA54" i="17"/>
  <c r="BD54" i="17"/>
  <c r="AJ54" i="17"/>
  <c r="Q54" i="17"/>
  <c r="M54" i="17"/>
  <c r="AR54" i="17"/>
  <c r="AW54" i="17"/>
  <c r="BS54" i="17"/>
  <c r="AY54" i="17"/>
  <c r="AQ54" i="17"/>
  <c r="T54" i="17"/>
  <c r="BU54" i="17"/>
  <c r="BV54" i="17"/>
  <c r="H54" i="17"/>
  <c r="BI54" i="17"/>
  <c r="P54" i="17"/>
  <c r="AE54" i="17"/>
  <c r="G54" i="17"/>
  <c r="BW54" i="17"/>
  <c r="BN54" i="17"/>
  <c r="AU54" i="17"/>
  <c r="O54" i="17"/>
  <c r="U54" i="17"/>
  <c r="AI54" i="17"/>
  <c r="AK54" i="17"/>
  <c r="BE54" i="17"/>
  <c r="BR54" i="17"/>
  <c r="AG54" i="17"/>
  <c r="L54" i="17"/>
  <c r="AS54" i="17"/>
  <c r="AX54" i="17"/>
  <c r="AV54" i="17"/>
  <c r="AL54" i="17"/>
  <c r="BL54" i="17"/>
  <c r="Y54" i="17"/>
  <c r="S54" i="17"/>
  <c r="B54" i="17" l="1"/>
  <c r="D54" i="17" s="1"/>
  <c r="AR54" i="18"/>
  <c r="BI54" i="18"/>
  <c r="AA54" i="18"/>
  <c r="AF54" i="18"/>
  <c r="AW54" i="18"/>
  <c r="BN54" i="18"/>
  <c r="AJ54" i="18"/>
  <c r="BA54" i="18"/>
  <c r="BR54" i="18"/>
  <c r="AN54" i="18"/>
  <c r="BE54" i="18"/>
  <c r="BV54" i="18"/>
  <c r="I54" i="18"/>
  <c r="M54" i="18"/>
  <c r="S54" i="18"/>
  <c r="Q54" i="18"/>
  <c r="Z54" i="18"/>
  <c r="BH54" i="18"/>
  <c r="AD54" i="18"/>
  <c r="AE54" i="18"/>
  <c r="AV54" i="18"/>
  <c r="BM54" i="18"/>
  <c r="AQ54" i="18"/>
  <c r="AZ54" i="18"/>
  <c r="BQ54" i="18"/>
  <c r="BG54" i="18"/>
  <c r="BD54" i="18"/>
  <c r="BU54" i="18"/>
  <c r="BW54" i="18"/>
  <c r="T54" i="18"/>
  <c r="F54" i="18"/>
  <c r="U54" i="18"/>
  <c r="H54" i="18"/>
  <c r="X54" i="18"/>
  <c r="Y54" i="18"/>
  <c r="AC54" i="18"/>
  <c r="AT54" i="18"/>
  <c r="AY54" i="18"/>
  <c r="BL54" i="18"/>
  <c r="AH54" i="18"/>
  <c r="AU54" i="18"/>
  <c r="BP54" i="18"/>
  <c r="AL54" i="18"/>
  <c r="BK54" i="18"/>
  <c r="BT54" i="18"/>
  <c r="AP54" i="18"/>
  <c r="AI54" i="18"/>
  <c r="P54" i="18"/>
  <c r="W54" i="18"/>
  <c r="R54" i="18"/>
  <c r="K54" i="18"/>
  <c r="L54" i="18"/>
  <c r="AB54" i="18"/>
  <c r="AS54" i="18"/>
  <c r="BJ54" i="18"/>
  <c r="BS54" i="18"/>
  <c r="AG54" i="18"/>
  <c r="AX54" i="18"/>
  <c r="BO54" i="18"/>
  <c r="AK54" i="18"/>
  <c r="BB54" i="18"/>
  <c r="AM54" i="18"/>
  <c r="AO54" i="18"/>
  <c r="BF54" i="18"/>
  <c r="BC54" i="18"/>
  <c r="O54" i="18"/>
  <c r="N54" i="18"/>
  <c r="G54" i="18"/>
  <c r="J54" i="18"/>
  <c r="V54" i="18"/>
  <c r="F76" i="16"/>
  <c r="B54" i="18" l="1"/>
  <c r="D54" i="18" s="1"/>
  <c r="AD54" i="19"/>
  <c r="AA48" i="20" s="1"/>
  <c r="AB67" i="7" s="1"/>
  <c r="AQ54" i="19"/>
  <c r="AN48" i="20" s="1"/>
  <c r="AO67" i="7" s="1"/>
  <c r="AV54" i="19"/>
  <c r="AS48" i="20" s="1"/>
  <c r="AT67" i="7" s="1"/>
  <c r="BM54" i="19"/>
  <c r="BJ48" i="20" s="1"/>
  <c r="BK67" i="7" s="1"/>
  <c r="AE54" i="19"/>
  <c r="AB48" i="20" s="1"/>
  <c r="AC67" i="7" s="1"/>
  <c r="AR54" i="19"/>
  <c r="AO48" i="20" s="1"/>
  <c r="AP67" i="7" s="1"/>
  <c r="BQ54" i="19"/>
  <c r="BN48" i="20" s="1"/>
  <c r="BO67" i="7" s="1"/>
  <c r="AI54" i="19"/>
  <c r="AF48" i="20" s="1"/>
  <c r="AG67" i="7" s="1"/>
  <c r="BH54" i="19"/>
  <c r="BE48" i="20" s="1"/>
  <c r="BF67" i="7" s="1"/>
  <c r="BU54" i="19"/>
  <c r="BR48" i="20" s="1"/>
  <c r="BS67" i="7" s="1"/>
  <c r="AM54" i="19"/>
  <c r="AJ48" i="20" s="1"/>
  <c r="AK67" i="7" s="1"/>
  <c r="AF54" i="19"/>
  <c r="AC48" i="20" s="1"/>
  <c r="AD67" i="7" s="1"/>
  <c r="Z54" i="19"/>
  <c r="W48" i="20" s="1"/>
  <c r="X67" i="7" s="1"/>
  <c r="K54" i="19"/>
  <c r="H48" i="20" s="1"/>
  <c r="I67" i="7" s="1"/>
  <c r="T54" i="19"/>
  <c r="Q48" i="20" s="1"/>
  <c r="R67" i="7" s="1"/>
  <c r="AC54" i="19"/>
  <c r="Z48" i="20" s="1"/>
  <c r="AA67" i="7" s="1"/>
  <c r="AT54" i="19"/>
  <c r="AQ48" i="20" s="1"/>
  <c r="AR67" i="7" s="1"/>
  <c r="BG54" i="19"/>
  <c r="BD48" i="20" s="1"/>
  <c r="BE67" i="7" s="1"/>
  <c r="BP54" i="19"/>
  <c r="BM48" i="20" s="1"/>
  <c r="BN67" i="7" s="1"/>
  <c r="AH54" i="19"/>
  <c r="AE48" i="20" s="1"/>
  <c r="AF67" i="7" s="1"/>
  <c r="AU54" i="19"/>
  <c r="AR48" i="20" s="1"/>
  <c r="AS67" i="7" s="1"/>
  <c r="BL54" i="19"/>
  <c r="BI48" i="20" s="1"/>
  <c r="BJ67" i="7" s="1"/>
  <c r="AL54" i="19"/>
  <c r="AI48" i="20" s="1"/>
  <c r="AJ67" i="7" s="1"/>
  <c r="AY54" i="19"/>
  <c r="AV48" i="20" s="1"/>
  <c r="AW67" i="7" s="1"/>
  <c r="AJ54" i="19"/>
  <c r="AG48" i="20" s="1"/>
  <c r="AH67" i="7" s="1"/>
  <c r="AP54" i="19"/>
  <c r="AM48" i="20" s="1"/>
  <c r="AN67" i="7" s="1"/>
  <c r="BC54" i="19"/>
  <c r="AZ48" i="20" s="1"/>
  <c r="BA67" i="7" s="1"/>
  <c r="AZ54" i="19"/>
  <c r="AW48" i="20" s="1"/>
  <c r="AX67" i="7" s="1"/>
  <c r="Q54" i="19"/>
  <c r="N48" i="20" s="1"/>
  <c r="O67" i="7" s="1"/>
  <c r="Y54" i="19"/>
  <c r="V48" i="20" s="1"/>
  <c r="W67" i="7" s="1"/>
  <c r="AS54" i="19"/>
  <c r="AP48" i="20" s="1"/>
  <c r="AQ67" i="7" s="1"/>
  <c r="BJ54" i="19"/>
  <c r="BG48" i="20" s="1"/>
  <c r="BH67" i="7" s="1"/>
  <c r="BW54" i="19"/>
  <c r="BT48" i="20" s="1"/>
  <c r="BU67" i="7" s="1"/>
  <c r="AG54" i="19"/>
  <c r="AD48" i="20" s="1"/>
  <c r="AE67" i="7" s="1"/>
  <c r="AX54" i="19"/>
  <c r="AU48" i="20" s="1"/>
  <c r="AV67" i="7" s="1"/>
  <c r="BK54" i="19"/>
  <c r="BH48" i="20" s="1"/>
  <c r="BI67" i="7" s="1"/>
  <c r="AK54" i="19"/>
  <c r="AH48" i="20" s="1"/>
  <c r="AI67" i="7" s="1"/>
  <c r="BB54" i="19"/>
  <c r="AY48" i="20" s="1"/>
  <c r="AZ67" i="7" s="1"/>
  <c r="BO54" i="19"/>
  <c r="BL48" i="20" s="1"/>
  <c r="BM67" i="7" s="1"/>
  <c r="AO54" i="19"/>
  <c r="AL48" i="20" s="1"/>
  <c r="AM67" i="7" s="1"/>
  <c r="BF54" i="19"/>
  <c r="BC48" i="20" s="1"/>
  <c r="BD67" i="7" s="1"/>
  <c r="BS54" i="19"/>
  <c r="BP48" i="20" s="1"/>
  <c r="BQ67" i="7" s="1"/>
  <c r="V54" i="19"/>
  <c r="S48" i="20" s="1"/>
  <c r="T67" i="7" s="1"/>
  <c r="O54" i="19"/>
  <c r="L48" i="20" s="1"/>
  <c r="M67" i="7" s="1"/>
  <c r="M54" i="19"/>
  <c r="J48" i="20" s="1"/>
  <c r="K67" i="7" s="1"/>
  <c r="G54" i="19"/>
  <c r="D48" i="20" s="1"/>
  <c r="E67" i="7" s="1"/>
  <c r="X54" i="19"/>
  <c r="U48" i="20" s="1"/>
  <c r="V67" i="7" s="1"/>
  <c r="N54" i="19"/>
  <c r="K48" i="20" s="1"/>
  <c r="L67" i="7" s="1"/>
  <c r="W54" i="19"/>
  <c r="T48" i="20" s="1"/>
  <c r="U67" i="7" s="1"/>
  <c r="BI54" i="19"/>
  <c r="BF48" i="20" s="1"/>
  <c r="BG67" i="7" s="1"/>
  <c r="AA54" i="19"/>
  <c r="X48" i="20" s="1"/>
  <c r="AB54" i="19"/>
  <c r="Y48" i="20" s="1"/>
  <c r="AW54" i="19"/>
  <c r="AT48" i="20" s="1"/>
  <c r="AU67" i="7" s="1"/>
  <c r="BN54" i="19"/>
  <c r="BK48" i="20" s="1"/>
  <c r="BL67" i="7" s="1"/>
  <c r="AN54" i="19"/>
  <c r="AK48" i="20" s="1"/>
  <c r="AL67" i="7" s="1"/>
  <c r="BA54" i="19"/>
  <c r="AX48" i="20" s="1"/>
  <c r="AY67" i="7" s="1"/>
  <c r="BR54" i="19"/>
  <c r="BO48" i="20" s="1"/>
  <c r="BP67" i="7" s="1"/>
  <c r="BD54" i="19"/>
  <c r="BA48" i="20" s="1"/>
  <c r="BB67" i="7" s="1"/>
  <c r="BE54" i="19"/>
  <c r="BB48" i="20" s="1"/>
  <c r="BC67" i="7" s="1"/>
  <c r="BV54" i="19"/>
  <c r="BS48" i="20" s="1"/>
  <c r="BT67" i="7" s="1"/>
  <c r="BT54" i="19"/>
  <c r="BQ48" i="20" s="1"/>
  <c r="BR67" i="7" s="1"/>
  <c r="P54" i="19"/>
  <c r="M48" i="20" s="1"/>
  <c r="N67" i="7" s="1"/>
  <c r="J54" i="19"/>
  <c r="G48" i="20" s="1"/>
  <c r="H67" i="7" s="1"/>
  <c r="F54" i="19"/>
  <c r="L54" i="19"/>
  <c r="I48" i="20" s="1"/>
  <c r="J67" i="7" s="1"/>
  <c r="I54" i="19"/>
  <c r="F48" i="20" s="1"/>
  <c r="G67" i="7" s="1"/>
  <c r="S54" i="19"/>
  <c r="P48" i="20" s="1"/>
  <c r="Q67" i="7" s="1"/>
  <c r="R54" i="19"/>
  <c r="O48" i="20" s="1"/>
  <c r="P67" i="7" s="1"/>
  <c r="H54" i="19"/>
  <c r="E48" i="20" s="1"/>
  <c r="F67" i="7" s="1"/>
  <c r="U54" i="19"/>
  <c r="R48" i="20" s="1"/>
  <c r="S67" i="7" s="1"/>
  <c r="B54" i="19" l="1"/>
  <c r="D54" i="19" s="1"/>
  <c r="B48" i="20" s="1"/>
  <c r="BW67" i="7"/>
  <c r="Z67" i="7"/>
  <c r="Y67" i="7"/>
  <c r="C48" i="20"/>
  <c r="D67" i="7" s="1"/>
  <c r="BZ67" i="7" l="1"/>
  <c r="C67" i="7"/>
  <c r="C47" i="24" s="1"/>
  <c r="B47" i="24"/>
  <c r="B67" i="7"/>
  <c r="CA67" i="7"/>
  <c r="BX67" i="7"/>
  <c r="Y47" i="24" l="1"/>
  <c r="BV47" i="24" s="1"/>
  <c r="D77" i="9" s="1"/>
  <c r="AC47" i="24"/>
  <c r="AG47" i="24"/>
  <c r="AK47" i="24"/>
  <c r="AO47" i="24"/>
  <c r="AS47" i="24"/>
  <c r="AW47" i="24"/>
  <c r="BA47" i="24"/>
  <c r="BE47" i="24"/>
  <c r="BI47" i="24"/>
  <c r="BM47" i="24"/>
  <c r="BQ47" i="24"/>
  <c r="X47" i="24"/>
  <c r="AD47" i="24"/>
  <c r="AI47" i="24"/>
  <c r="AN47" i="24"/>
  <c r="AT47" i="24"/>
  <c r="AY47" i="24"/>
  <c r="BD47" i="24"/>
  <c r="BJ47" i="24"/>
  <c r="BO47" i="24"/>
  <c r="BT47" i="24"/>
  <c r="AB47" i="24"/>
  <c r="AJ47" i="24"/>
  <c r="AQ47" i="24"/>
  <c r="AX47" i="24"/>
  <c r="BF47" i="24"/>
  <c r="BL47" i="24"/>
  <c r="BS47" i="24"/>
  <c r="AE47" i="24"/>
  <c r="AL47" i="24"/>
  <c r="AR47" i="24"/>
  <c r="AZ47" i="24"/>
  <c r="BG47" i="24"/>
  <c r="BN47" i="24"/>
  <c r="Z47" i="24"/>
  <c r="AF47" i="24"/>
  <c r="AM47" i="24"/>
  <c r="AU47" i="24"/>
  <c r="BB47" i="24"/>
  <c r="BH47" i="24"/>
  <c r="BP47" i="24"/>
  <c r="AP47" i="24"/>
  <c r="BR47" i="24"/>
  <c r="AV47" i="24"/>
  <c r="AA47" i="24"/>
  <c r="BC47" i="24"/>
  <c r="AH47" i="24"/>
  <c r="BK47" i="24"/>
  <c r="L47" i="24"/>
  <c r="S47" i="24"/>
  <c r="F47" i="24"/>
  <c r="H47" i="24"/>
  <c r="T47" i="24"/>
  <c r="N47" i="24"/>
  <c r="R47" i="24"/>
  <c r="W47" i="24"/>
  <c r="P47" i="24"/>
  <c r="Q47" i="24"/>
  <c r="M47" i="24"/>
  <c r="O47" i="24"/>
  <c r="J47" i="24"/>
  <c r="U47" i="24"/>
  <c r="I47" i="24"/>
  <c r="G47" i="24"/>
  <c r="K47" i="24"/>
  <c r="D47" i="24"/>
  <c r="E47" i="24"/>
  <c r="V47" i="24"/>
  <c r="C55" i="11"/>
  <c r="C55" i="19"/>
  <c r="C55" i="17"/>
  <c r="C55" i="18"/>
  <c r="D77" i="14"/>
  <c r="D77" i="15"/>
  <c r="B77" i="16"/>
  <c r="B77" i="9"/>
  <c r="B77" i="15"/>
  <c r="B77" i="14"/>
  <c r="O77" i="9" l="1"/>
  <c r="O77" i="14" s="1"/>
  <c r="O77" i="15" s="1"/>
  <c r="O77" i="16" s="1"/>
  <c r="P77" i="9"/>
  <c r="P77" i="14" s="1"/>
  <c r="P77" i="15" s="1"/>
  <c r="P77" i="16" s="1"/>
  <c r="R77" i="9"/>
  <c r="R77" i="14" s="1"/>
  <c r="R77" i="15" s="1"/>
  <c r="R77" i="16" s="1"/>
  <c r="Q77" i="9"/>
  <c r="Q77" i="14" s="1"/>
  <c r="Q77" i="15" s="1"/>
  <c r="Q77" i="16" s="1"/>
  <c r="M77" i="9"/>
  <c r="M77" i="14" s="1"/>
  <c r="M77" i="15" s="1"/>
  <c r="M77" i="16" s="1"/>
  <c r="BU47" i="24"/>
  <c r="AQ77" i="9"/>
  <c r="AQ77" i="14" s="1"/>
  <c r="AQ77" i="15" s="1"/>
  <c r="AQ77" i="16" s="1"/>
  <c r="AR77" i="9"/>
  <c r="AR77" i="14" s="1"/>
  <c r="AR77" i="15" s="1"/>
  <c r="AR77" i="16" s="1"/>
  <c r="L77" i="9"/>
  <c r="L77" i="14" s="1"/>
  <c r="L77" i="15" s="1"/>
  <c r="L77" i="16" s="1"/>
  <c r="AO77" i="9"/>
  <c r="AO77" i="14" s="1"/>
  <c r="AO77" i="15" s="1"/>
  <c r="AO77" i="16" s="1"/>
  <c r="K77" i="9"/>
  <c r="K77" i="14" s="1"/>
  <c r="K77" i="15" s="1"/>
  <c r="K77" i="16" s="1"/>
  <c r="AG77" i="9"/>
  <c r="AG77" i="14" s="1"/>
  <c r="AG77" i="15" s="1"/>
  <c r="AG77" i="16" s="1"/>
  <c r="AL77" i="9"/>
  <c r="AL77" i="14" s="1"/>
  <c r="AL77" i="15" s="1"/>
  <c r="AL77" i="16" s="1"/>
  <c r="AB77" i="9"/>
  <c r="AB77" i="14" s="1"/>
  <c r="AB77" i="15" s="1"/>
  <c r="AB77" i="16" s="1"/>
  <c r="AH77" i="9"/>
  <c r="AH77" i="14" s="1"/>
  <c r="AH77" i="15" s="1"/>
  <c r="AH77" i="16" s="1"/>
  <c r="AD77" i="9"/>
  <c r="AD77" i="14" s="1"/>
  <c r="AD77" i="15" s="1"/>
  <c r="AD77" i="16" s="1"/>
  <c r="W77" i="9"/>
  <c r="W77" i="14" s="1"/>
  <c r="W77" i="15" s="1"/>
  <c r="W77" i="16" s="1"/>
  <c r="AN77" i="9"/>
  <c r="AN77" i="14" s="1"/>
  <c r="AN77" i="15" s="1"/>
  <c r="AN77" i="16" s="1"/>
  <c r="Z77" i="9"/>
  <c r="Z77" i="14" s="1"/>
  <c r="Z77" i="15" s="1"/>
  <c r="Z77" i="16" s="1"/>
  <c r="AE77" i="9"/>
  <c r="AE77" i="14" s="1"/>
  <c r="AE77" i="15" s="1"/>
  <c r="AE77" i="16" s="1"/>
  <c r="V77" i="9"/>
  <c r="V77" i="14" s="1"/>
  <c r="V77" i="15" s="1"/>
  <c r="V77" i="16" s="1"/>
  <c r="X77" i="9"/>
  <c r="X77" i="14" s="1"/>
  <c r="X77" i="15" s="1"/>
  <c r="X77" i="16" s="1"/>
  <c r="AA77" i="9"/>
  <c r="AA77" i="14" s="1"/>
  <c r="AA77" i="15" s="1"/>
  <c r="AA77" i="16" s="1"/>
  <c r="AC77" i="9"/>
  <c r="AC77" i="14" s="1"/>
  <c r="AC77" i="15" s="1"/>
  <c r="AC77" i="16" s="1"/>
  <c r="AK77" i="9"/>
  <c r="AK77" i="14" s="1"/>
  <c r="AK77" i="15" s="1"/>
  <c r="AK77" i="16" s="1"/>
  <c r="Y77" i="9"/>
  <c r="Y77" i="14" s="1"/>
  <c r="Y77" i="15" s="1"/>
  <c r="Y77" i="16" s="1"/>
  <c r="H77" i="9"/>
  <c r="H77" i="14" s="1"/>
  <c r="H77" i="15" s="1"/>
  <c r="H77" i="16" s="1"/>
  <c r="F77" i="9"/>
  <c r="T77" i="9"/>
  <c r="T77" i="14" s="1"/>
  <c r="T77" i="15" s="1"/>
  <c r="T77" i="16" s="1"/>
  <c r="G77" i="9"/>
  <c r="G77" i="14" s="1"/>
  <c r="G77" i="15" s="1"/>
  <c r="G77" i="16" s="1"/>
  <c r="AJ77" i="9"/>
  <c r="AJ77" i="14" s="1"/>
  <c r="AJ77" i="15" s="1"/>
  <c r="AJ77" i="16" s="1"/>
  <c r="AI77" i="9"/>
  <c r="AI77" i="14" s="1"/>
  <c r="AI77" i="15" s="1"/>
  <c r="AI77" i="16" s="1"/>
  <c r="AP77" i="9"/>
  <c r="AP77" i="14" s="1"/>
  <c r="AP77" i="15" s="1"/>
  <c r="AP77" i="16" s="1"/>
  <c r="I77" i="9"/>
  <c r="I77" i="14" s="1"/>
  <c r="I77" i="15" s="1"/>
  <c r="I77" i="16" s="1"/>
  <c r="U77" i="9"/>
  <c r="U77" i="14" s="1"/>
  <c r="U77" i="15" s="1"/>
  <c r="U77" i="16" s="1"/>
  <c r="AE55" i="11" l="1"/>
  <c r="AW55" i="11"/>
  <c r="BL55" i="11"/>
  <c r="AU55" i="11"/>
  <c r="AB55" i="11"/>
  <c r="BM55" i="11"/>
  <c r="AL55" i="11"/>
  <c r="Y55" i="11"/>
  <c r="T55" i="11"/>
  <c r="P55" i="11"/>
  <c r="AK55" i="11"/>
  <c r="BJ55" i="11"/>
  <c r="BP55" i="11"/>
  <c r="AJ55" i="11"/>
  <c r="V55" i="11"/>
  <c r="R55" i="11"/>
  <c r="BS55" i="11"/>
  <c r="AX55" i="11"/>
  <c r="AI55" i="11"/>
  <c r="I55" i="11"/>
  <c r="BQ55" i="11"/>
  <c r="AN55" i="11"/>
  <c r="AA55" i="11"/>
  <c r="G55" i="11"/>
  <c r="BW55" i="11"/>
  <c r="AC55" i="11"/>
  <c r="BB55" i="11"/>
  <c r="BD55" i="11"/>
  <c r="BR55" i="11"/>
  <c r="F55" i="11"/>
  <c r="W55" i="11"/>
  <c r="BC55" i="11"/>
  <c r="BK55" i="11"/>
  <c r="Z55" i="11"/>
  <c r="BF55" i="11"/>
  <c r="BU55" i="11"/>
  <c r="H55" i="11"/>
  <c r="AZ55" i="11"/>
  <c r="BH55" i="11"/>
  <c r="Q55" i="11"/>
  <c r="BA55" i="11"/>
  <c r="BG55" i="11"/>
  <c r="AY55" i="11"/>
  <c r="AG55" i="11"/>
  <c r="L55" i="11"/>
  <c r="S55" i="11"/>
  <c r="AO55" i="11"/>
  <c r="AQ55" i="11"/>
  <c r="BE55" i="11"/>
  <c r="M55" i="11"/>
  <c r="AD55" i="11"/>
  <c r="BN55" i="11"/>
  <c r="AP55" i="11"/>
  <c r="X55" i="11"/>
  <c r="BT55" i="11"/>
  <c r="AS55" i="11"/>
  <c r="AV55" i="11"/>
  <c r="K55" i="11"/>
  <c r="BI55" i="11"/>
  <c r="O55" i="11"/>
  <c r="AM55" i="11"/>
  <c r="N55" i="11"/>
  <c r="AF55" i="11"/>
  <c r="AT55" i="11"/>
  <c r="U55" i="11"/>
  <c r="AH55" i="11"/>
  <c r="BV55" i="11"/>
  <c r="J55" i="11"/>
  <c r="BO55" i="11"/>
  <c r="AR55" i="11"/>
  <c r="F77" i="14"/>
  <c r="B55" i="11" l="1"/>
  <c r="D55" i="11" s="1"/>
  <c r="BD55" i="17"/>
  <c r="AO55" i="17"/>
  <c r="AE55" i="17"/>
  <c r="Z55" i="17"/>
  <c r="BQ55" i="17"/>
  <c r="BW55" i="17"/>
  <c r="AJ55" i="17"/>
  <c r="M55" i="17"/>
  <c r="BF55" i="17"/>
  <c r="BC55" i="17"/>
  <c r="AT55" i="17"/>
  <c r="V55" i="17"/>
  <c r="S55" i="17"/>
  <c r="BO55" i="17"/>
  <c r="AN55" i="17"/>
  <c r="AD55" i="17"/>
  <c r="Y55" i="17"/>
  <c r="BA55" i="17"/>
  <c r="BN55" i="17"/>
  <c r="AQ55" i="17"/>
  <c r="J55" i="17"/>
  <c r="U55" i="17"/>
  <c r="AZ55" i="17"/>
  <c r="BM55" i="17"/>
  <c r="AR55" i="17"/>
  <c r="H55" i="17"/>
  <c r="BP55" i="17"/>
  <c r="BB55" i="17"/>
  <c r="AF55" i="17"/>
  <c r="Q55" i="17"/>
  <c r="BL55" i="17"/>
  <c r="AX55" i="17"/>
  <c r="AM55" i="17"/>
  <c r="AK55" i="17"/>
  <c r="R55" i="17"/>
  <c r="AY55" i="17"/>
  <c r="AW55" i="17"/>
  <c r="AB55" i="17"/>
  <c r="N55" i="17"/>
  <c r="F55" i="17"/>
  <c r="BJ55" i="17"/>
  <c r="BS55" i="17"/>
  <c r="AI55" i="17"/>
  <c r="X55" i="17"/>
  <c r="BG55" i="17"/>
  <c r="AL55" i="17"/>
  <c r="AC55" i="17"/>
  <c r="O55" i="17"/>
  <c r="BV55" i="17"/>
  <c r="BH55" i="17"/>
  <c r="AH55" i="17"/>
  <c r="W55" i="17"/>
  <c r="G55" i="17"/>
  <c r="BU55" i="17"/>
  <c r="BK55" i="17"/>
  <c r="AS55" i="17"/>
  <c r="I55" i="17"/>
  <c r="K55" i="17"/>
  <c r="BT55" i="17"/>
  <c r="AP55" i="17"/>
  <c r="AA55" i="17"/>
  <c r="AV55" i="17"/>
  <c r="BI55" i="17"/>
  <c r="AG55" i="17"/>
  <c r="P55" i="17"/>
  <c r="T55" i="17"/>
  <c r="BE55" i="17"/>
  <c r="BR55" i="17"/>
  <c r="AU55" i="17"/>
  <c r="L55" i="17"/>
  <c r="F77" i="15"/>
  <c r="B55" i="17" l="1"/>
  <c r="D55" i="17" s="1"/>
  <c r="AM55" i="18"/>
  <c r="AZ55" i="18"/>
  <c r="BQ55" i="18"/>
  <c r="BM55" i="18"/>
  <c r="BG55" i="18"/>
  <c r="BT55" i="18"/>
  <c r="AD55" i="18"/>
  <c r="AT55" i="18"/>
  <c r="BL55" i="18"/>
  <c r="BN55" i="18"/>
  <c r="Q55" i="18"/>
  <c r="BC55" i="18"/>
  <c r="BP55" i="18"/>
  <c r="BV55" i="18"/>
  <c r="BB55" i="18"/>
  <c r="BW55" i="18"/>
  <c r="AO55" i="18"/>
  <c r="AX55" i="18"/>
  <c r="AI55" i="18"/>
  <c r="AW55" i="18"/>
  <c r="BK55" i="18"/>
  <c r="AC55" i="18"/>
  <c r="AY55" i="18"/>
  <c r="H55" i="18"/>
  <c r="P55" i="18"/>
  <c r="X55" i="18"/>
  <c r="N55" i="18"/>
  <c r="R55" i="18"/>
  <c r="BR55" i="18"/>
  <c r="BU55" i="18"/>
  <c r="BI55" i="18"/>
  <c r="AR55" i="18"/>
  <c r="AG55" i="18"/>
  <c r="L55" i="18"/>
  <c r="BH55" i="18"/>
  <c r="Z55" i="18"/>
  <c r="S55" i="18"/>
  <c r="BS55" i="18"/>
  <c r="AK55" i="18"/>
  <c r="AH55" i="18"/>
  <c r="AA55" i="18"/>
  <c r="AN55" i="18"/>
  <c r="BE55" i="18"/>
  <c r="AL55" i="18"/>
  <c r="BO55" i="18"/>
  <c r="BJ55" i="18"/>
  <c r="AB55" i="18"/>
  <c r="AS55" i="18"/>
  <c r="AV55" i="18"/>
  <c r="W55" i="18"/>
  <c r="V55" i="18"/>
  <c r="M55" i="18"/>
  <c r="K55" i="18"/>
  <c r="T55" i="18"/>
  <c r="J55" i="18"/>
  <c r="BD55" i="18"/>
  <c r="AF55" i="18"/>
  <c r="AP55" i="18"/>
  <c r="U55" i="18"/>
  <c r="I55" i="18"/>
  <c r="AU55" i="18"/>
  <c r="BF55" i="18"/>
  <c r="F55" i="18"/>
  <c r="AJ55" i="18"/>
  <c r="BA55" i="18"/>
  <c r="AQ55" i="18"/>
  <c r="AE55" i="18"/>
  <c r="O55" i="18"/>
  <c r="Y55" i="18"/>
  <c r="G55" i="18"/>
  <c r="F77" i="16"/>
  <c r="B55" i="18" l="1"/>
  <c r="D55" i="18" s="1"/>
  <c r="AR55" i="19"/>
  <c r="AO49" i="20" s="1"/>
  <c r="AP68" i="7" s="1"/>
  <c r="BI55" i="19"/>
  <c r="BF49" i="20" s="1"/>
  <c r="BG68" i="7" s="1"/>
  <c r="AM55" i="19"/>
  <c r="AJ49" i="20" s="1"/>
  <c r="AK68" i="7" s="1"/>
  <c r="BG55" i="19"/>
  <c r="BD49" i="20" s="1"/>
  <c r="BE68" i="7" s="1"/>
  <c r="AG55" i="19"/>
  <c r="AD49" i="20" s="1"/>
  <c r="AE68" i="7" s="1"/>
  <c r="BK55" i="19"/>
  <c r="BH49" i="20" s="1"/>
  <c r="BI68" i="7" s="1"/>
  <c r="BP55" i="19"/>
  <c r="BM49" i="20" s="1"/>
  <c r="BN68" i="7" s="1"/>
  <c r="AL55" i="19"/>
  <c r="AI49" i="20" s="1"/>
  <c r="AJ68" i="7" s="1"/>
  <c r="AN55" i="19"/>
  <c r="AK49" i="20" s="1"/>
  <c r="AL68" i="7" s="1"/>
  <c r="BE55" i="19"/>
  <c r="BB49" i="20" s="1"/>
  <c r="BC68" i="7" s="1"/>
  <c r="BV55" i="19"/>
  <c r="BS49" i="20" s="1"/>
  <c r="BT68" i="7" s="1"/>
  <c r="BO55" i="19"/>
  <c r="BL49" i="20" s="1"/>
  <c r="BM68" i="7" s="1"/>
  <c r="R55" i="19"/>
  <c r="O49" i="20" s="1"/>
  <c r="P68" i="7" s="1"/>
  <c r="X55" i="19"/>
  <c r="U49" i="20" s="1"/>
  <c r="V68" i="7" s="1"/>
  <c r="Y55" i="19"/>
  <c r="V49" i="20" s="1"/>
  <c r="W68" i="7" s="1"/>
  <c r="U55" i="19"/>
  <c r="R49" i="20" s="1"/>
  <c r="S68" i="7" s="1"/>
  <c r="O55" i="19"/>
  <c r="L49" i="20" s="1"/>
  <c r="M68" i="7" s="1"/>
  <c r="Z55" i="19"/>
  <c r="W49" i="20" s="1"/>
  <c r="X68" i="7" s="1"/>
  <c r="T55" i="19"/>
  <c r="Q49" i="20" s="1"/>
  <c r="R68" i="7" s="1"/>
  <c r="N55" i="19"/>
  <c r="K49" i="20" s="1"/>
  <c r="L68" i="7" s="1"/>
  <c r="J55" i="19"/>
  <c r="G49" i="20" s="1"/>
  <c r="H68" i="7" s="1"/>
  <c r="M55" i="19"/>
  <c r="J49" i="20" s="1"/>
  <c r="K68" i="7" s="1"/>
  <c r="BS55" i="19"/>
  <c r="BP49" i="20" s="1"/>
  <c r="BQ68" i="7" s="1"/>
  <c r="V55" i="19"/>
  <c r="S49" i="20" s="1"/>
  <c r="T68" i="7" s="1"/>
  <c r="BH55" i="19"/>
  <c r="BE49" i="20" s="1"/>
  <c r="BF68" i="7" s="1"/>
  <c r="AD55" i="19"/>
  <c r="AA49" i="20" s="1"/>
  <c r="AB68" i="7" s="1"/>
  <c r="AQ55" i="19"/>
  <c r="AN49" i="20" s="1"/>
  <c r="AO68" i="7" s="1"/>
  <c r="AF55" i="19"/>
  <c r="AC49" i="20" s="1"/>
  <c r="AD68" i="7" s="1"/>
  <c r="AW55" i="19"/>
  <c r="AT49" i="20" s="1"/>
  <c r="AU68" i="7" s="1"/>
  <c r="AI55" i="19"/>
  <c r="AF49" i="20" s="1"/>
  <c r="AG68" i="7" s="1"/>
  <c r="AK55" i="19"/>
  <c r="AH49" i="20" s="1"/>
  <c r="AI68" i="7" s="1"/>
  <c r="BB55" i="19"/>
  <c r="AY49" i="20" s="1"/>
  <c r="AZ68" i="7" s="1"/>
  <c r="BD55" i="19"/>
  <c r="BA49" i="20" s="1"/>
  <c r="BB68" i="7" s="1"/>
  <c r="BU55" i="19"/>
  <c r="BR49" i="20" s="1"/>
  <c r="BS68" i="7" s="1"/>
  <c r="AA55" i="19"/>
  <c r="X49" i="20" s="1"/>
  <c r="AH55" i="19"/>
  <c r="AE49" i="20" s="1"/>
  <c r="AF68" i="7" s="1"/>
  <c r="K55" i="19"/>
  <c r="H49" i="20" s="1"/>
  <c r="I68" i="7" s="1"/>
  <c r="Q55" i="19"/>
  <c r="N49" i="20" s="1"/>
  <c r="O68" i="7" s="1"/>
  <c r="S55" i="19"/>
  <c r="P49" i="20" s="1"/>
  <c r="Q68" i="7" s="1"/>
  <c r="P55" i="19"/>
  <c r="M49" i="20" s="1"/>
  <c r="N68" i="7" s="1"/>
  <c r="AC55" i="19"/>
  <c r="Z49" i="20" s="1"/>
  <c r="AA68" i="7" s="1"/>
  <c r="AT55" i="19"/>
  <c r="AQ49" i="20" s="1"/>
  <c r="AR68" i="7" s="1"/>
  <c r="AU55" i="19"/>
  <c r="AR49" i="20" s="1"/>
  <c r="AS68" i="7" s="1"/>
  <c r="AV55" i="19"/>
  <c r="AS49" i="20" s="1"/>
  <c r="AT68" i="7" s="1"/>
  <c r="BM55" i="19"/>
  <c r="BJ49" i="20" s="1"/>
  <c r="BK68" i="7" s="1"/>
  <c r="AJ55" i="19"/>
  <c r="AG49" i="20" s="1"/>
  <c r="AH68" i="7" s="1"/>
  <c r="BA55" i="19"/>
  <c r="AX49" i="20" s="1"/>
  <c r="AY68" i="7" s="1"/>
  <c r="BR55" i="19"/>
  <c r="BO49" i="20" s="1"/>
  <c r="BP68" i="7" s="1"/>
  <c r="BT55" i="19"/>
  <c r="BQ49" i="20" s="1"/>
  <c r="BR68" i="7" s="1"/>
  <c r="AP55" i="19"/>
  <c r="AM49" i="20" s="1"/>
  <c r="AN68" i="7" s="1"/>
  <c r="AE55" i="19"/>
  <c r="AB49" i="20" s="1"/>
  <c r="AC68" i="7" s="1"/>
  <c r="BC55" i="19"/>
  <c r="AZ49" i="20" s="1"/>
  <c r="BA68" i="7" s="1"/>
  <c r="F55" i="19"/>
  <c r="G55" i="19"/>
  <c r="D49" i="20" s="1"/>
  <c r="E68" i="7" s="1"/>
  <c r="I55" i="19"/>
  <c r="F49" i="20" s="1"/>
  <c r="G68" i="7" s="1"/>
  <c r="L55" i="19"/>
  <c r="I49" i="20" s="1"/>
  <c r="J68" i="7" s="1"/>
  <c r="H55" i="19"/>
  <c r="E49" i="20" s="1"/>
  <c r="F68" i="7" s="1"/>
  <c r="AB55" i="19"/>
  <c r="Y49" i="20" s="1"/>
  <c r="AS55" i="19"/>
  <c r="AP49" i="20" s="1"/>
  <c r="AQ68" i="7" s="1"/>
  <c r="BJ55" i="19"/>
  <c r="BG49" i="20" s="1"/>
  <c r="BH68" i="7" s="1"/>
  <c r="AX55" i="19"/>
  <c r="AU49" i="20" s="1"/>
  <c r="AV68" i="7" s="1"/>
  <c r="BL55" i="19"/>
  <c r="BI49" i="20" s="1"/>
  <c r="BJ68" i="7" s="1"/>
  <c r="BN55" i="19"/>
  <c r="BK49" i="20" s="1"/>
  <c r="BL68" i="7" s="1"/>
  <c r="AZ55" i="19"/>
  <c r="AW49" i="20" s="1"/>
  <c r="AX68" i="7" s="1"/>
  <c r="BQ55" i="19"/>
  <c r="BN49" i="20" s="1"/>
  <c r="BO68" i="7" s="1"/>
  <c r="BW55" i="19"/>
  <c r="BT49" i="20" s="1"/>
  <c r="BU68" i="7" s="1"/>
  <c r="AO55" i="19"/>
  <c r="AL49" i="20" s="1"/>
  <c r="AM68" i="7" s="1"/>
  <c r="BF55" i="19"/>
  <c r="BC49" i="20" s="1"/>
  <c r="BD68" i="7" s="1"/>
  <c r="AY55" i="19"/>
  <c r="AV49" i="20" s="1"/>
  <c r="AW68" i="7" s="1"/>
  <c r="W55" i="19"/>
  <c r="T49" i="20" s="1"/>
  <c r="U68" i="7" s="1"/>
  <c r="B55" i="19" l="1"/>
  <c r="D55" i="19" s="1"/>
  <c r="B49" i="20" s="1"/>
  <c r="Z68" i="7"/>
  <c r="BW68" i="7"/>
  <c r="Y68" i="7"/>
  <c r="C49" i="20"/>
  <c r="D68" i="7" s="1"/>
  <c r="BZ68" i="7" l="1"/>
  <c r="C68" i="7"/>
  <c r="C48" i="24" s="1"/>
  <c r="B68" i="7"/>
  <c r="B48" i="24"/>
  <c r="BX68" i="7"/>
  <c r="CA68" i="7"/>
  <c r="AA48" i="24" l="1"/>
  <c r="AE48" i="24"/>
  <c r="AI48" i="24"/>
  <c r="AM48" i="24"/>
  <c r="AQ48" i="24"/>
  <c r="AU48" i="24"/>
  <c r="AY48" i="24"/>
  <c r="BC48" i="24"/>
  <c r="BG48" i="24"/>
  <c r="BK48" i="24"/>
  <c r="BO48" i="24"/>
  <c r="BS48" i="24"/>
  <c r="X48" i="24"/>
  <c r="AC48" i="24"/>
  <c r="AH48" i="24"/>
  <c r="AN48" i="24"/>
  <c r="AS48" i="24"/>
  <c r="AX48" i="24"/>
  <c r="BD48" i="24"/>
  <c r="BI48" i="24"/>
  <c r="BN48" i="24"/>
  <c r="BT48" i="24"/>
  <c r="AD48" i="24"/>
  <c r="AK48" i="24"/>
  <c r="AR48" i="24"/>
  <c r="AZ48" i="24"/>
  <c r="BF48" i="24"/>
  <c r="BM48" i="24"/>
  <c r="Y48" i="24"/>
  <c r="BV48" i="24" s="1"/>
  <c r="D78" i="9" s="1"/>
  <c r="AF48" i="24"/>
  <c r="AL48" i="24"/>
  <c r="AT48" i="24"/>
  <c r="BA48" i="24"/>
  <c r="BH48" i="24"/>
  <c r="BP48" i="24"/>
  <c r="Z48" i="24"/>
  <c r="AG48" i="24"/>
  <c r="AO48" i="24"/>
  <c r="AV48" i="24"/>
  <c r="BB48" i="24"/>
  <c r="BJ48" i="24"/>
  <c r="BQ48" i="24"/>
  <c r="AB48" i="24"/>
  <c r="BE48" i="24"/>
  <c r="AJ48" i="24"/>
  <c r="BL48" i="24"/>
  <c r="AP48" i="24"/>
  <c r="BR48" i="24"/>
  <c r="AW48" i="24"/>
  <c r="N48" i="24"/>
  <c r="F48" i="24"/>
  <c r="L48" i="24"/>
  <c r="V48" i="24"/>
  <c r="K48" i="24"/>
  <c r="J48" i="24"/>
  <c r="E48" i="24"/>
  <c r="O48" i="24"/>
  <c r="I48" i="24"/>
  <c r="R48" i="24"/>
  <c r="T48" i="24"/>
  <c r="W48" i="24"/>
  <c r="H48" i="24"/>
  <c r="P48" i="24"/>
  <c r="M48" i="24"/>
  <c r="D48" i="24"/>
  <c r="U48" i="24"/>
  <c r="G48" i="24"/>
  <c r="Q48" i="24"/>
  <c r="S48" i="24"/>
  <c r="C56" i="17"/>
  <c r="C56" i="18"/>
  <c r="C56" i="19"/>
  <c r="C56" i="11"/>
  <c r="B78" i="9"/>
  <c r="B78" i="16"/>
  <c r="B78" i="14"/>
  <c r="B78" i="15"/>
  <c r="D78" i="15"/>
  <c r="D78" i="14"/>
  <c r="R78" i="9" l="1"/>
  <c r="R78" i="14" s="1"/>
  <c r="R78" i="15" s="1"/>
  <c r="R78" i="16" s="1"/>
  <c r="Q78" i="9"/>
  <c r="Q78" i="14" s="1"/>
  <c r="Q78" i="15" s="1"/>
  <c r="Q78" i="16" s="1"/>
  <c r="O78" i="9"/>
  <c r="O78" i="14" s="1"/>
  <c r="O78" i="15" s="1"/>
  <c r="O78" i="16" s="1"/>
  <c r="P78" i="9"/>
  <c r="P78" i="14" s="1"/>
  <c r="P78" i="15" s="1"/>
  <c r="P78" i="16" s="1"/>
  <c r="M78" i="9"/>
  <c r="M78" i="14" s="1"/>
  <c r="M78" i="15" s="1"/>
  <c r="M78" i="16" s="1"/>
  <c r="BU48" i="24"/>
  <c r="AG78" i="9"/>
  <c r="AG78" i="14" s="1"/>
  <c r="AG78" i="15" s="1"/>
  <c r="AG78" i="16" s="1"/>
  <c r="U78" i="9"/>
  <c r="U78" i="14" s="1"/>
  <c r="U78" i="15" s="1"/>
  <c r="U78" i="16" s="1"/>
  <c r="H78" i="9"/>
  <c r="H78" i="14" s="1"/>
  <c r="H78" i="15" s="1"/>
  <c r="H78" i="16" s="1"/>
  <c r="F78" i="9"/>
  <c r="X78" i="9"/>
  <c r="X78" i="14" s="1"/>
  <c r="X78" i="15" s="1"/>
  <c r="X78" i="16" s="1"/>
  <c r="AB78" i="9"/>
  <c r="AB78" i="14" s="1"/>
  <c r="AB78" i="15" s="1"/>
  <c r="AB78" i="16" s="1"/>
  <c r="I78" i="9"/>
  <c r="I78" i="14" s="1"/>
  <c r="I78" i="15" s="1"/>
  <c r="I78" i="16" s="1"/>
  <c r="AA78" i="9"/>
  <c r="AA78" i="14" s="1"/>
  <c r="AA78" i="15" s="1"/>
  <c r="AA78" i="16" s="1"/>
  <c r="AH78" i="9"/>
  <c r="AH78" i="14" s="1"/>
  <c r="AH78" i="15" s="1"/>
  <c r="AH78" i="16" s="1"/>
  <c r="T78" i="9"/>
  <c r="T78" i="14" s="1"/>
  <c r="T78" i="15" s="1"/>
  <c r="T78" i="16" s="1"/>
  <c r="Y78" i="9"/>
  <c r="Y78" i="14" s="1"/>
  <c r="Y78" i="15" s="1"/>
  <c r="Y78" i="16" s="1"/>
  <c r="AD78" i="9"/>
  <c r="AD78" i="14" s="1"/>
  <c r="AD78" i="15" s="1"/>
  <c r="AD78" i="16" s="1"/>
  <c r="AR78" i="9"/>
  <c r="AR78" i="14" s="1"/>
  <c r="AR78" i="15" s="1"/>
  <c r="AR78" i="16" s="1"/>
  <c r="AQ78" i="9"/>
  <c r="AQ78" i="14" s="1"/>
  <c r="AQ78" i="15" s="1"/>
  <c r="AQ78" i="16" s="1"/>
  <c r="AE78" i="9"/>
  <c r="AE78" i="14" s="1"/>
  <c r="AE78" i="15" s="1"/>
  <c r="AE78" i="16" s="1"/>
  <c r="AC78" i="9"/>
  <c r="AC78" i="14" s="1"/>
  <c r="AC78" i="15" s="1"/>
  <c r="AC78" i="16" s="1"/>
  <c r="AL78" i="9"/>
  <c r="AL78" i="14" s="1"/>
  <c r="AL78" i="15" s="1"/>
  <c r="AL78" i="16" s="1"/>
  <c r="G78" i="9"/>
  <c r="G78" i="14" s="1"/>
  <c r="G78" i="15" s="1"/>
  <c r="G78" i="16" s="1"/>
  <c r="AJ78" i="9"/>
  <c r="AJ78" i="14" s="1"/>
  <c r="AJ78" i="15" s="1"/>
  <c r="AJ78" i="16" s="1"/>
  <c r="L78" i="9"/>
  <c r="L78" i="14" s="1"/>
  <c r="L78" i="15" s="1"/>
  <c r="L78" i="16" s="1"/>
  <c r="Z78" i="9"/>
  <c r="Z78" i="14" s="1"/>
  <c r="Z78" i="15" s="1"/>
  <c r="Z78" i="16" s="1"/>
  <c r="V78" i="9"/>
  <c r="V78" i="14" s="1"/>
  <c r="V78" i="15" s="1"/>
  <c r="V78" i="16" s="1"/>
  <c r="AN78" i="9"/>
  <c r="AN78" i="14" s="1"/>
  <c r="AN78" i="15" s="1"/>
  <c r="AN78" i="16" s="1"/>
  <c r="AP78" i="9"/>
  <c r="AP78" i="14" s="1"/>
  <c r="AP78" i="15" s="1"/>
  <c r="AP78" i="16" s="1"/>
  <c r="AO78" i="9"/>
  <c r="AO78" i="14" s="1"/>
  <c r="AO78" i="15" s="1"/>
  <c r="AO78" i="16" s="1"/>
  <c r="AI78" i="9"/>
  <c r="AI78" i="14" s="1"/>
  <c r="AI78" i="15" s="1"/>
  <c r="AI78" i="16" s="1"/>
  <c r="W78" i="9"/>
  <c r="W78" i="14" s="1"/>
  <c r="W78" i="15" s="1"/>
  <c r="W78" i="16" s="1"/>
  <c r="AK78" i="9"/>
  <c r="AK78" i="14" s="1"/>
  <c r="AK78" i="15" s="1"/>
  <c r="AK78" i="16" s="1"/>
  <c r="K78" i="9"/>
  <c r="K78" i="14" s="1"/>
  <c r="K78" i="15" s="1"/>
  <c r="K78" i="16" s="1"/>
  <c r="BS56" i="11" l="1"/>
  <c r="AD56" i="11"/>
  <c r="AZ56" i="11"/>
  <c r="BE56" i="11"/>
  <c r="V56" i="11"/>
  <c r="BL56" i="11"/>
  <c r="BR56" i="11"/>
  <c r="AO56" i="11"/>
  <c r="BP56" i="11"/>
  <c r="H56" i="11"/>
  <c r="AJ56" i="11"/>
  <c r="BT56" i="11"/>
  <c r="BN56" i="11"/>
  <c r="AU56" i="11"/>
  <c r="I56" i="11"/>
  <c r="Q56" i="11"/>
  <c r="BF56" i="11"/>
  <c r="F56" i="11"/>
  <c r="AT56" i="11"/>
  <c r="AW56" i="11"/>
  <c r="S56" i="11"/>
  <c r="AA56" i="11"/>
  <c r="AF56" i="11"/>
  <c r="K56" i="11"/>
  <c r="AV56" i="11"/>
  <c r="T56" i="11"/>
  <c r="Z56" i="11"/>
  <c r="BH56" i="11"/>
  <c r="U56" i="11"/>
  <c r="AQ56" i="11"/>
  <c r="BM56" i="11"/>
  <c r="BW56" i="11"/>
  <c r="J56" i="11"/>
  <c r="BV56" i="11"/>
  <c r="AG56" i="11"/>
  <c r="G56" i="11"/>
  <c r="M56" i="11"/>
  <c r="AE56" i="11"/>
  <c r="BA56" i="11"/>
  <c r="AR56" i="11"/>
  <c r="AP56" i="11"/>
  <c r="BD56" i="11"/>
  <c r="L56" i="11"/>
  <c r="W56" i="11"/>
  <c r="BQ56" i="11"/>
  <c r="AL56" i="11"/>
  <c r="AS56" i="11"/>
  <c r="BB56" i="11"/>
  <c r="P56" i="11"/>
  <c r="O56" i="11"/>
  <c r="N56" i="11"/>
  <c r="BG56" i="11"/>
  <c r="AY56" i="11"/>
  <c r="AH56" i="11"/>
  <c r="BJ56" i="11"/>
  <c r="X56" i="11"/>
  <c r="AM56" i="11"/>
  <c r="AX56" i="11"/>
  <c r="BC56" i="11"/>
  <c r="R56" i="11"/>
  <c r="AB56" i="11"/>
  <c r="AN56" i="11"/>
  <c r="AC56" i="11"/>
  <c r="BU56" i="11"/>
  <c r="AI56" i="11"/>
  <c r="BI56" i="11"/>
  <c r="BO56" i="11"/>
  <c r="BK56" i="11"/>
  <c r="AK56" i="11"/>
  <c r="Y56" i="11"/>
  <c r="F78" i="14"/>
  <c r="B56" i="11" l="1"/>
  <c r="D56" i="11" s="1"/>
  <c r="BU56" i="17"/>
  <c r="BR56" i="17"/>
  <c r="AS56" i="17"/>
  <c r="Z56" i="17"/>
  <c r="BO56" i="17"/>
  <c r="Y56" i="17"/>
  <c r="BB56" i="17"/>
  <c r="BA56" i="17"/>
  <c r="AW56" i="17"/>
  <c r="M56" i="17"/>
  <c r="BI56" i="17"/>
  <c r="F56" i="17"/>
  <c r="BT56" i="17"/>
  <c r="AL56" i="17"/>
  <c r="AI56" i="17"/>
  <c r="I56" i="17"/>
  <c r="AN56" i="17"/>
  <c r="AJ56" i="17"/>
  <c r="N56" i="17"/>
  <c r="L56" i="17"/>
  <c r="AG56" i="17"/>
  <c r="K56" i="17"/>
  <c r="AY56" i="17"/>
  <c r="G56" i="17"/>
  <c r="AR56" i="17"/>
  <c r="AF56" i="17"/>
  <c r="AQ56" i="17"/>
  <c r="BP56" i="17"/>
  <c r="V56" i="17"/>
  <c r="BC56" i="17"/>
  <c r="AT56" i="17"/>
  <c r="AC56" i="17"/>
  <c r="AZ56" i="17"/>
  <c r="BQ56" i="17"/>
  <c r="J56" i="17"/>
  <c r="AV56" i="17"/>
  <c r="U56" i="17"/>
  <c r="BE56" i="17"/>
  <c r="BL56" i="17"/>
  <c r="AX56" i="17"/>
  <c r="Q56" i="17"/>
  <c r="AH56" i="17"/>
  <c r="BM56" i="17"/>
  <c r="BV56" i="17"/>
  <c r="BH56" i="17"/>
  <c r="AA56" i="17"/>
  <c r="W56" i="17"/>
  <c r="BN56" i="17"/>
  <c r="S56" i="17"/>
  <c r="BS56" i="17"/>
  <c r="H56" i="17"/>
  <c r="BD56" i="17"/>
  <c r="AB56" i="17"/>
  <c r="BF56" i="17"/>
  <c r="P56" i="17"/>
  <c r="BK56" i="17"/>
  <c r="BG56" i="17"/>
  <c r="AE56" i="17"/>
  <c r="X56" i="17"/>
  <c r="BW56" i="17"/>
  <c r="R56" i="17"/>
  <c r="AK56" i="17"/>
  <c r="AM56" i="17"/>
  <c r="AD56" i="17"/>
  <c r="AU56" i="17"/>
  <c r="T56" i="17"/>
  <c r="BJ56" i="17"/>
  <c r="AP56" i="17"/>
  <c r="AO56" i="17"/>
  <c r="O56" i="17"/>
  <c r="F78" i="15"/>
  <c r="B56" i="17" l="1"/>
  <c r="D56" i="17" s="1"/>
  <c r="AM56" i="18"/>
  <c r="AZ56" i="18"/>
  <c r="AK56" i="18"/>
  <c r="BT56" i="18"/>
  <c r="AS56" i="18"/>
  <c r="AD56" i="18"/>
  <c r="BW56" i="18"/>
  <c r="BN56" i="18"/>
  <c r="BB56" i="18"/>
  <c r="AH56" i="18"/>
  <c r="BH56" i="18"/>
  <c r="BL56" i="18"/>
  <c r="P56" i="18"/>
  <c r="U56" i="18"/>
  <c r="H56" i="18"/>
  <c r="N56" i="18"/>
  <c r="Q56" i="18"/>
  <c r="BJ56" i="18"/>
  <c r="BR56" i="18"/>
  <c r="AT56" i="18"/>
  <c r="AB56" i="18"/>
  <c r="AL56" i="18"/>
  <c r="I56" i="18"/>
  <c r="L56" i="18"/>
  <c r="AU56" i="18"/>
  <c r="AC56" i="18"/>
  <c r="AI56" i="18"/>
  <c r="F56" i="18"/>
  <c r="S56" i="18"/>
  <c r="AP56" i="18"/>
  <c r="BC56" i="18"/>
  <c r="BP56" i="18"/>
  <c r="BA56" i="18"/>
  <c r="BD56" i="18"/>
  <c r="AX56" i="18"/>
  <c r="V56" i="18"/>
  <c r="BG56" i="18"/>
  <c r="AV56" i="18"/>
  <c r="X56" i="18"/>
  <c r="BF56" i="18"/>
  <c r="BS56" i="18"/>
  <c r="BU56" i="18"/>
  <c r="AA56" i="18"/>
  <c r="AE56" i="18"/>
  <c r="Z56" i="18"/>
  <c r="BV56" i="18"/>
  <c r="AJ56" i="18"/>
  <c r="AG56" i="18"/>
  <c r="AN56" i="18"/>
  <c r="AR56" i="18"/>
  <c r="BI56" i="18"/>
  <c r="AQ56" i="18"/>
  <c r="AW56" i="18"/>
  <c r="BM56" i="18"/>
  <c r="BE56" i="18"/>
  <c r="BK56" i="18"/>
  <c r="BO56" i="18"/>
  <c r="Y56" i="18"/>
  <c r="R56" i="18"/>
  <c r="T56" i="18"/>
  <c r="J56" i="18"/>
  <c r="M56" i="18"/>
  <c r="AY56" i="18"/>
  <c r="BQ56" i="18"/>
  <c r="O56" i="18"/>
  <c r="K56" i="18"/>
  <c r="AF56" i="18"/>
  <c r="AO56" i="18"/>
  <c r="W56" i="18"/>
  <c r="G56" i="18"/>
  <c r="F78" i="16"/>
  <c r="B56" i="18" l="1"/>
  <c r="D56" i="18" s="1"/>
  <c r="AA56" i="19"/>
  <c r="X50" i="20" s="1"/>
  <c r="AN56" i="19"/>
  <c r="AK50" i="20" s="1"/>
  <c r="AL69" i="7" s="1"/>
  <c r="AU56" i="19"/>
  <c r="AR50" i="20" s="1"/>
  <c r="AS69" i="7" s="1"/>
  <c r="BH56" i="19"/>
  <c r="BE50" i="20" s="1"/>
  <c r="BF69" i="7" s="1"/>
  <c r="AL56" i="19"/>
  <c r="AI50" i="20" s="1"/>
  <c r="AJ69" i="7" s="1"/>
  <c r="BO56" i="19"/>
  <c r="BL50" i="20" s="1"/>
  <c r="BM69" i="7" s="1"/>
  <c r="AX56" i="19"/>
  <c r="AU50" i="20" s="1"/>
  <c r="AV69" i="7" s="1"/>
  <c r="AD56" i="19"/>
  <c r="AA50" i="20" s="1"/>
  <c r="AB69" i="7" s="1"/>
  <c r="AT56" i="19"/>
  <c r="AQ50" i="20" s="1"/>
  <c r="AR69" i="7" s="1"/>
  <c r="BL56" i="19"/>
  <c r="BI50" i="20" s="1"/>
  <c r="BJ69" i="7" s="1"/>
  <c r="BC56" i="19"/>
  <c r="AZ50" i="20" s="1"/>
  <c r="BA69" i="7" s="1"/>
  <c r="BR56" i="19"/>
  <c r="BO50" i="20" s="1"/>
  <c r="BP69" i="7" s="1"/>
  <c r="BP56" i="19"/>
  <c r="BM50" i="20" s="1"/>
  <c r="BN69" i="7" s="1"/>
  <c r="M56" i="19"/>
  <c r="J50" i="20" s="1"/>
  <c r="K69" i="7" s="1"/>
  <c r="X56" i="19"/>
  <c r="U50" i="20" s="1"/>
  <c r="V69" i="7" s="1"/>
  <c r="F56" i="19"/>
  <c r="C50" i="20" s="1"/>
  <c r="D69" i="7" s="1"/>
  <c r="Q56" i="19"/>
  <c r="N50" i="20" s="1"/>
  <c r="O69" i="7" s="1"/>
  <c r="R56" i="19"/>
  <c r="O50" i="20" s="1"/>
  <c r="P69" i="7" s="1"/>
  <c r="AQ56" i="19"/>
  <c r="AN50" i="20" s="1"/>
  <c r="AO69" i="7" s="1"/>
  <c r="BD56" i="19"/>
  <c r="BA50" i="20" s="1"/>
  <c r="BB69" i="7" s="1"/>
  <c r="AC56" i="19"/>
  <c r="Z50" i="20" s="1"/>
  <c r="AA69" i="7" s="1"/>
  <c r="BF56" i="19"/>
  <c r="BC50" i="20" s="1"/>
  <c r="BD69" i="7" s="1"/>
  <c r="BS56" i="19"/>
  <c r="BP50" i="20" s="1"/>
  <c r="BQ69" i="7" s="1"/>
  <c r="AO56" i="19"/>
  <c r="AL50" i="20" s="1"/>
  <c r="AM69" i="7" s="1"/>
  <c r="AW56" i="19"/>
  <c r="AT50" i="20" s="1"/>
  <c r="AU69" i="7" s="1"/>
  <c r="BN56" i="19"/>
  <c r="BK50" i="20" s="1"/>
  <c r="BL69" i="7" s="1"/>
  <c r="H56" i="19"/>
  <c r="E50" i="20" s="1"/>
  <c r="F69" i="7" s="1"/>
  <c r="L56" i="19"/>
  <c r="I50" i="20" s="1"/>
  <c r="J69" i="7" s="1"/>
  <c r="BT56" i="19"/>
  <c r="BQ50" i="20" s="1"/>
  <c r="BR69" i="7" s="1"/>
  <c r="BJ56" i="19"/>
  <c r="BG50" i="20" s="1"/>
  <c r="BH69" i="7" s="1"/>
  <c r="AI56" i="19"/>
  <c r="AF50" i="20" s="1"/>
  <c r="AG69" i="7" s="1"/>
  <c r="BE56" i="19"/>
  <c r="BB50" i="20" s="1"/>
  <c r="BC69" i="7" s="1"/>
  <c r="S56" i="19"/>
  <c r="P50" i="20" s="1"/>
  <c r="Q69" i="7" s="1"/>
  <c r="BK56" i="19"/>
  <c r="BH50" i="20" s="1"/>
  <c r="BI69" i="7" s="1"/>
  <c r="AV56" i="19"/>
  <c r="AS50" i="20" s="1"/>
  <c r="AT69" i="7" s="1"/>
  <c r="AH56" i="19"/>
  <c r="AE50" i="20" s="1"/>
  <c r="AF69" i="7" s="1"/>
  <c r="AJ56" i="19"/>
  <c r="AG50" i="20" s="1"/>
  <c r="AH69" i="7" s="1"/>
  <c r="G56" i="19"/>
  <c r="D50" i="20" s="1"/>
  <c r="E69" i="7" s="1"/>
  <c r="AB56" i="19"/>
  <c r="Y50" i="20" s="1"/>
  <c r="AK56" i="19"/>
  <c r="AH50" i="20" s="1"/>
  <c r="AI69" i="7" s="1"/>
  <c r="Z56" i="19"/>
  <c r="W50" i="20" s="1"/>
  <c r="X69" i="7" s="1"/>
  <c r="Y56" i="19"/>
  <c r="V50" i="20" s="1"/>
  <c r="W69" i="7" s="1"/>
  <c r="BG56" i="19"/>
  <c r="BD50" i="20" s="1"/>
  <c r="BE69" i="7" s="1"/>
  <c r="AG56" i="19"/>
  <c r="AD50" i="20" s="1"/>
  <c r="AE69" i="7" s="1"/>
  <c r="BM56" i="19"/>
  <c r="BJ50" i="20" s="1"/>
  <c r="BK69" i="7" s="1"/>
  <c r="T56" i="19"/>
  <c r="Q50" i="20" s="1"/>
  <c r="R69" i="7" s="1"/>
  <c r="BW56" i="19"/>
  <c r="BT50" i="20" s="1"/>
  <c r="BU69" i="7" s="1"/>
  <c r="AE56" i="19"/>
  <c r="AB50" i="20" s="1"/>
  <c r="AC69" i="7" s="1"/>
  <c r="AR56" i="19"/>
  <c r="AO50" i="20" s="1"/>
  <c r="AP69" i="7" s="1"/>
  <c r="BI56" i="19"/>
  <c r="BF50" i="20" s="1"/>
  <c r="BG69" i="7" s="1"/>
  <c r="AY56" i="19"/>
  <c r="AV50" i="20" s="1"/>
  <c r="AW69" i="7" s="1"/>
  <c r="BB56" i="19"/>
  <c r="AY50" i="20" s="1"/>
  <c r="AZ69" i="7" s="1"/>
  <c r="BQ56" i="19"/>
  <c r="BN50" i="20" s="1"/>
  <c r="BO69" i="7" s="1"/>
  <c r="AP56" i="19"/>
  <c r="AM50" i="20" s="1"/>
  <c r="AN69" i="7" s="1"/>
  <c r="AF56" i="19"/>
  <c r="AC50" i="20" s="1"/>
  <c r="AD69" i="7" s="1"/>
  <c r="BV56" i="19"/>
  <c r="BS50" i="20" s="1"/>
  <c r="BT69" i="7" s="1"/>
  <c r="BA56" i="19"/>
  <c r="AX50" i="20" s="1"/>
  <c r="AY69" i="7" s="1"/>
  <c r="AM56" i="19"/>
  <c r="AJ50" i="20" s="1"/>
  <c r="AK69" i="7" s="1"/>
  <c r="V56" i="19"/>
  <c r="S50" i="20" s="1"/>
  <c r="T69" i="7" s="1"/>
  <c r="J56" i="19"/>
  <c r="G50" i="20" s="1"/>
  <c r="H69" i="7" s="1"/>
  <c r="I56" i="19"/>
  <c r="F50" i="20" s="1"/>
  <c r="G69" i="7" s="1"/>
  <c r="N56" i="19"/>
  <c r="K50" i="20" s="1"/>
  <c r="L69" i="7" s="1"/>
  <c r="W56" i="19"/>
  <c r="T50" i="20" s="1"/>
  <c r="U69" i="7" s="1"/>
  <c r="P56" i="19"/>
  <c r="M50" i="20" s="1"/>
  <c r="N69" i="7" s="1"/>
  <c r="U56" i="19"/>
  <c r="R50" i="20" s="1"/>
  <c r="S69" i="7" s="1"/>
  <c r="K56" i="19"/>
  <c r="H50" i="20" s="1"/>
  <c r="I69" i="7" s="1"/>
  <c r="AS56" i="19"/>
  <c r="AP50" i="20" s="1"/>
  <c r="AQ69" i="7" s="1"/>
  <c r="BU56" i="19"/>
  <c r="BR50" i="20" s="1"/>
  <c r="BS69" i="7" s="1"/>
  <c r="AZ56" i="19"/>
  <c r="AW50" i="20" s="1"/>
  <c r="AX69" i="7" s="1"/>
  <c r="O56" i="19"/>
  <c r="L50" i="20" s="1"/>
  <c r="M69" i="7" s="1"/>
  <c r="B56" i="19" l="1"/>
  <c r="D56" i="19" s="1"/>
  <c r="B50" i="20" s="1"/>
  <c r="BW69" i="7"/>
  <c r="Z69" i="7"/>
  <c r="Y69" i="7"/>
  <c r="CA69" i="7"/>
  <c r="BZ69" i="7" l="1"/>
  <c r="C57" i="17" s="1"/>
  <c r="C69" i="7"/>
  <c r="S49" i="24" s="1"/>
  <c r="BX69" i="7"/>
  <c r="B49" i="24"/>
  <c r="B69" i="7"/>
  <c r="C57" i="11" l="1"/>
  <c r="C57" i="19"/>
  <c r="C57" i="18"/>
  <c r="AF49" i="24"/>
  <c r="AR49" i="24"/>
  <c r="T49" i="24"/>
  <c r="E49" i="24"/>
  <c r="BL49" i="24"/>
  <c r="AP49" i="24"/>
  <c r="F49" i="24"/>
  <c r="BJ49" i="24"/>
  <c r="BI49" i="24"/>
  <c r="AD49" i="24"/>
  <c r="BS49" i="24"/>
  <c r="K49" i="24"/>
  <c r="BR49" i="24"/>
  <c r="AZ49" i="24"/>
  <c r="AK49" i="24"/>
  <c r="C49" i="24"/>
  <c r="D79" i="14" s="1"/>
  <c r="AJ49" i="24"/>
  <c r="AY49" i="24"/>
  <c r="BK49" i="24"/>
  <c r="AI49" i="24"/>
  <c r="BB49" i="24"/>
  <c r="Z49" i="24"/>
  <c r="AT49" i="24"/>
  <c r="BN49" i="24"/>
  <c r="AH49" i="24"/>
  <c r="BE49" i="24"/>
  <c r="G49" i="24"/>
  <c r="N49" i="24"/>
  <c r="BT49" i="24"/>
  <c r="BD49" i="24"/>
  <c r="AA49" i="24"/>
  <c r="AU49" i="24"/>
  <c r="BO49" i="24"/>
  <c r="AL49" i="24"/>
  <c r="BC49" i="24"/>
  <c r="AB49" i="24"/>
  <c r="BA49" i="24"/>
  <c r="Q49" i="24"/>
  <c r="L49" i="24"/>
  <c r="O49" i="24"/>
  <c r="BF49" i="24"/>
  <c r="AQ49" i="24"/>
  <c r="AV49" i="24"/>
  <c r="BP49" i="24"/>
  <c r="AN49" i="24"/>
  <c r="BG49" i="24"/>
  <c r="X49" i="24"/>
  <c r="AX49" i="24"/>
  <c r="BQ49" i="24"/>
  <c r="AO49" i="24"/>
  <c r="H49" i="24"/>
  <c r="AG49" i="24"/>
  <c r="W49" i="24"/>
  <c r="V49" i="24"/>
  <c r="I49" i="24"/>
  <c r="AE49" i="24"/>
  <c r="BH49" i="24"/>
  <c r="AM49" i="24"/>
  <c r="BM49" i="24"/>
  <c r="AW49" i="24"/>
  <c r="Y49" i="24"/>
  <c r="M49" i="24"/>
  <c r="P49" i="24"/>
  <c r="AS49" i="24"/>
  <c r="AC49" i="24"/>
  <c r="J49" i="24"/>
  <c r="R49" i="24"/>
  <c r="D49" i="24"/>
  <c r="U49" i="24"/>
  <c r="B79" i="16"/>
  <c r="B79" i="14"/>
  <c r="B79" i="15"/>
  <c r="B79" i="9"/>
  <c r="R79" i="9" l="1"/>
  <c r="R79" i="14" s="1"/>
  <c r="R79" i="15" s="1"/>
  <c r="R79" i="16" s="1"/>
  <c r="O79" i="9"/>
  <c r="O79" i="14" s="1"/>
  <c r="O79" i="15" s="1"/>
  <c r="O79" i="16" s="1"/>
  <c r="P79" i="9"/>
  <c r="P79" i="14" s="1"/>
  <c r="P79" i="15" s="1"/>
  <c r="P79" i="16" s="1"/>
  <c r="Q79" i="9"/>
  <c r="Q79" i="14" s="1"/>
  <c r="Q79" i="15" s="1"/>
  <c r="Q79" i="16" s="1"/>
  <c r="M79" i="9"/>
  <c r="M79" i="14" s="1"/>
  <c r="M79" i="15" s="1"/>
  <c r="M79" i="16" s="1"/>
  <c r="BV49" i="24"/>
  <c r="D79" i="9" s="1"/>
  <c r="D79" i="15"/>
  <c r="BU49" i="24"/>
  <c r="H79" i="9"/>
  <c r="H79" i="14" s="1"/>
  <c r="H79" i="15" s="1"/>
  <c r="H79" i="16" s="1"/>
  <c r="AP79" i="9"/>
  <c r="AP79" i="14" s="1"/>
  <c r="AP79" i="15" s="1"/>
  <c r="AP79" i="16" s="1"/>
  <c r="G79" i="9"/>
  <c r="G79" i="14" s="1"/>
  <c r="G79" i="15" s="1"/>
  <c r="G79" i="16" s="1"/>
  <c r="AB79" i="9"/>
  <c r="AB79" i="14" s="1"/>
  <c r="AB79" i="15" s="1"/>
  <c r="AB79" i="16" s="1"/>
  <c r="F79" i="9"/>
  <c r="F79" i="14" s="1"/>
  <c r="AJ79" i="9"/>
  <c r="AJ79" i="14" s="1"/>
  <c r="AJ79" i="15" s="1"/>
  <c r="AJ79" i="16" s="1"/>
  <c r="AR79" i="9"/>
  <c r="AR79" i="14" s="1"/>
  <c r="AR79" i="15" s="1"/>
  <c r="AR79" i="16" s="1"/>
  <c r="I79" i="9"/>
  <c r="I79" i="14" s="1"/>
  <c r="I79" i="15" s="1"/>
  <c r="I79" i="16" s="1"/>
  <c r="V79" i="9"/>
  <c r="V79" i="14" s="1"/>
  <c r="V79" i="15" s="1"/>
  <c r="V79" i="16" s="1"/>
  <c r="AO79" i="9"/>
  <c r="AO79" i="14" s="1"/>
  <c r="AO79" i="15" s="1"/>
  <c r="AO79" i="16" s="1"/>
  <c r="X79" i="9"/>
  <c r="X79" i="14" s="1"/>
  <c r="X79" i="15" s="1"/>
  <c r="X79" i="16" s="1"/>
  <c r="AQ79" i="9"/>
  <c r="AQ79" i="14" s="1"/>
  <c r="AQ79" i="15" s="1"/>
  <c r="AQ79" i="16" s="1"/>
  <c r="U79" i="9"/>
  <c r="U79" i="14" s="1"/>
  <c r="U79" i="15" s="1"/>
  <c r="U79" i="16" s="1"/>
  <c r="AG79" i="9"/>
  <c r="AG79" i="14" s="1"/>
  <c r="AG79" i="15" s="1"/>
  <c r="AG79" i="16" s="1"/>
  <c r="K79" i="9"/>
  <c r="K79" i="14" s="1"/>
  <c r="K79" i="15" s="1"/>
  <c r="K79" i="16" s="1"/>
  <c r="Y79" i="9"/>
  <c r="Y79" i="14" s="1"/>
  <c r="Y79" i="15" s="1"/>
  <c r="Y79" i="16" s="1"/>
  <c r="AH79" i="9"/>
  <c r="AH79" i="14" s="1"/>
  <c r="AH79" i="15" s="1"/>
  <c r="AH79" i="16" s="1"/>
  <c r="AN79" i="9"/>
  <c r="AN79" i="14" s="1"/>
  <c r="AN79" i="15" s="1"/>
  <c r="AN79" i="16" s="1"/>
  <c r="AD79" i="9"/>
  <c r="AD79" i="14" s="1"/>
  <c r="AD79" i="15" s="1"/>
  <c r="AD79" i="16" s="1"/>
  <c r="AL79" i="9"/>
  <c r="AL79" i="14" s="1"/>
  <c r="AL79" i="15" s="1"/>
  <c r="AL79" i="16" s="1"/>
  <c r="AE79" i="9"/>
  <c r="AE79" i="14" s="1"/>
  <c r="AE79" i="15" s="1"/>
  <c r="AE79" i="16" s="1"/>
  <c r="AK79" i="9"/>
  <c r="AK79" i="14" s="1"/>
  <c r="AK79" i="15" s="1"/>
  <c r="AK79" i="16" s="1"/>
  <c r="AA79" i="9"/>
  <c r="AA79" i="14" s="1"/>
  <c r="AA79" i="15" s="1"/>
  <c r="AA79" i="16" s="1"/>
  <c r="AC79" i="9"/>
  <c r="AC79" i="14" s="1"/>
  <c r="AC79" i="15" s="1"/>
  <c r="AC79" i="16" s="1"/>
  <c r="AI79" i="9"/>
  <c r="AI79" i="14" s="1"/>
  <c r="AI79" i="15" s="1"/>
  <c r="AI79" i="16" s="1"/>
  <c r="Z79" i="9"/>
  <c r="Z79" i="14" s="1"/>
  <c r="Z79" i="15" s="1"/>
  <c r="Z79" i="16" s="1"/>
  <c r="T79" i="9"/>
  <c r="T79" i="14" s="1"/>
  <c r="T79" i="15" s="1"/>
  <c r="T79" i="16" s="1"/>
  <c r="W79" i="9"/>
  <c r="W79" i="14" s="1"/>
  <c r="W79" i="15" s="1"/>
  <c r="W79" i="16" s="1"/>
  <c r="L79" i="9"/>
  <c r="L79" i="14" s="1"/>
  <c r="L79" i="15" s="1"/>
  <c r="L79" i="16" s="1"/>
  <c r="BP57" i="17" l="1"/>
  <c r="BB57" i="17"/>
  <c r="AB57" i="17"/>
  <c r="K57" i="17"/>
  <c r="P57" i="17"/>
  <c r="BG57" i="17"/>
  <c r="AA57" i="17"/>
  <c r="AO57" i="17"/>
  <c r="H57" i="17"/>
  <c r="BD57" i="17"/>
  <c r="AT57" i="17"/>
  <c r="AK57" i="17"/>
  <c r="J57" i="17"/>
  <c r="BJ57" i="17"/>
  <c r="BK57" i="17"/>
  <c r="AI57" i="17"/>
  <c r="Z57" i="17"/>
  <c r="X57" i="17"/>
  <c r="AC57" i="17"/>
  <c r="I57" i="17"/>
  <c r="AG57" i="17"/>
  <c r="AP57" i="17"/>
  <c r="AY57" i="17"/>
  <c r="AE57" i="17"/>
  <c r="AH57" i="17"/>
  <c r="N57" i="17"/>
  <c r="BL57" i="17"/>
  <c r="AX57" i="17"/>
  <c r="AU57" i="17"/>
  <c r="BN57" i="17"/>
  <c r="BT57" i="17"/>
  <c r="L57" i="17"/>
  <c r="AV57" i="17"/>
  <c r="BI57" i="17"/>
  <c r="AN57" i="17"/>
  <c r="AS57" i="17"/>
  <c r="R57" i="17"/>
  <c r="BV57" i="17"/>
  <c r="BH57" i="17"/>
  <c r="AD57" i="17"/>
  <c r="Y57" i="17"/>
  <c r="BS57" i="17"/>
  <c r="AW57" i="17"/>
  <c r="AJ57" i="17"/>
  <c r="V57" i="17"/>
  <c r="BQ57" i="17"/>
  <c r="BO57" i="17"/>
  <c r="Q57" i="17"/>
  <c r="BF57" i="17"/>
  <c r="BW57" i="17"/>
  <c r="AM57" i="17"/>
  <c r="O57" i="17"/>
  <c r="T57" i="17"/>
  <c r="BE57" i="17"/>
  <c r="BR57" i="17"/>
  <c r="AR57" i="17"/>
  <c r="M57" i="17"/>
  <c r="BU57" i="17"/>
  <c r="BC57" i="17"/>
  <c r="AL57" i="17"/>
  <c r="F57" i="17"/>
  <c r="AZ57" i="17"/>
  <c r="BM57" i="17"/>
  <c r="AF57" i="17"/>
  <c r="W57" i="17"/>
  <c r="S57" i="17"/>
  <c r="BA57" i="17"/>
  <c r="U57" i="17"/>
  <c r="AQ57" i="17"/>
  <c r="G57" i="17"/>
  <c r="BO57" i="11"/>
  <c r="BG57" i="11"/>
  <c r="AE57" i="11"/>
  <c r="R57" i="11"/>
  <c r="BR57" i="11"/>
  <c r="BJ57" i="11"/>
  <c r="AR57" i="11"/>
  <c r="G57" i="11"/>
  <c r="BS57" i="11"/>
  <c r="BL57" i="11"/>
  <c r="AN57" i="11"/>
  <c r="K57" i="11"/>
  <c r="BU57" i="11"/>
  <c r="BC57" i="11"/>
  <c r="AV57" i="11"/>
  <c r="J57" i="11"/>
  <c r="BW57" i="11"/>
  <c r="H57" i="11"/>
  <c r="AQ57" i="11"/>
  <c r="P57" i="11"/>
  <c r="BA57" i="11"/>
  <c r="BV57" i="11"/>
  <c r="I57" i="11"/>
  <c r="AX57" i="11"/>
  <c r="BB57" i="11"/>
  <c r="BN57" i="11"/>
  <c r="AS57" i="11"/>
  <c r="AM57" i="11"/>
  <c r="U57" i="11"/>
  <c r="BP57" i="11"/>
  <c r="AT57" i="11"/>
  <c r="BI57" i="11"/>
  <c r="AH57" i="11"/>
  <c r="X57" i="11"/>
  <c r="T57" i="11"/>
  <c r="BE57" i="11"/>
  <c r="Z57" i="11"/>
  <c r="AU57" i="11"/>
  <c r="AB57" i="11"/>
  <c r="AG57" i="11"/>
  <c r="BF57" i="11"/>
  <c r="AW57" i="11"/>
  <c r="N57" i="11"/>
  <c r="BQ57" i="11"/>
  <c r="AZ57" i="11"/>
  <c r="AL57" i="11"/>
  <c r="BD57" i="11"/>
  <c r="BT57" i="11"/>
  <c r="BH57" i="11"/>
  <c r="AA57" i="11"/>
  <c r="F57" i="11"/>
  <c r="W57" i="11"/>
  <c r="AY57" i="11"/>
  <c r="AO57" i="11"/>
  <c r="BK57" i="11"/>
  <c r="V57" i="11"/>
  <c r="Y57" i="11"/>
  <c r="BM57" i="11"/>
  <c r="S57" i="11"/>
  <c r="AF57" i="11"/>
  <c r="AK57" i="11"/>
  <c r="L57" i="11"/>
  <c r="AJ57" i="11"/>
  <c r="M57" i="11"/>
  <c r="AD57" i="11"/>
  <c r="AP57" i="11"/>
  <c r="AI57" i="11"/>
  <c r="AC57" i="11"/>
  <c r="Q57" i="11"/>
  <c r="O57" i="11"/>
  <c r="F79" i="15"/>
  <c r="B57" i="17" l="1"/>
  <c r="D57" i="17" s="1"/>
  <c r="B57" i="11"/>
  <c r="D57" i="11" s="1"/>
  <c r="BE57" i="18"/>
  <c r="BV57" i="18"/>
  <c r="BT57" i="18"/>
  <c r="BB57" i="18"/>
  <c r="AC57" i="18"/>
  <c r="AT57" i="18"/>
  <c r="BG57" i="18"/>
  <c r="BR57" i="18"/>
  <c r="AR57" i="18"/>
  <c r="M57" i="18"/>
  <c r="Z57" i="18"/>
  <c r="Q57" i="18"/>
  <c r="BU57" i="18"/>
  <c r="AM57" i="18"/>
  <c r="AF57" i="18"/>
  <c r="AI57" i="18"/>
  <c r="AS57" i="18"/>
  <c r="BJ57" i="18"/>
  <c r="BW57" i="18"/>
  <c r="AK57" i="18"/>
  <c r="BD57" i="18"/>
  <c r="AH57" i="18"/>
  <c r="AU57" i="18"/>
  <c r="BL57" i="18"/>
  <c r="O57" i="18"/>
  <c r="L57" i="18"/>
  <c r="J57" i="18"/>
  <c r="K57" i="18"/>
  <c r="X57" i="18"/>
  <c r="AP57" i="18"/>
  <c r="BC57" i="18"/>
  <c r="AZ57" i="18"/>
  <c r="BO57" i="18"/>
  <c r="AA57" i="18"/>
  <c r="AB57" i="18"/>
  <c r="AG57" i="18"/>
  <c r="AX57" i="18"/>
  <c r="AY57" i="18"/>
  <c r="W57" i="18"/>
  <c r="BI57" i="18"/>
  <c r="BA57" i="18"/>
  <c r="BK57" i="18"/>
  <c r="H57" i="18"/>
  <c r="AO57" i="18"/>
  <c r="BF57" i="18"/>
  <c r="BS57" i="18"/>
  <c r="BQ57" i="18"/>
  <c r="BH57" i="18"/>
  <c r="AD57" i="18"/>
  <c r="AQ57" i="18"/>
  <c r="AV57" i="18"/>
  <c r="AL57" i="18"/>
  <c r="AW57" i="18"/>
  <c r="BN57" i="18"/>
  <c r="AN57" i="18"/>
  <c r="AJ57" i="18"/>
  <c r="T57" i="18"/>
  <c r="V57" i="18"/>
  <c r="U57" i="18"/>
  <c r="P57" i="18"/>
  <c r="F57" i="18"/>
  <c r="BP57" i="18"/>
  <c r="BM57" i="18"/>
  <c r="AE57" i="18"/>
  <c r="Y57" i="18"/>
  <c r="G57" i="18"/>
  <c r="S57" i="18"/>
  <c r="I57" i="18"/>
  <c r="N57" i="18"/>
  <c r="R57" i="18"/>
  <c r="F79" i="16"/>
  <c r="B57" i="18" l="1"/>
  <c r="D57" i="18" s="1"/>
  <c r="AT57" i="19"/>
  <c r="AQ51" i="20" s="1"/>
  <c r="AR70" i="7" s="1"/>
  <c r="BG57" i="19"/>
  <c r="BD51" i="20" s="1"/>
  <c r="BE70" i="7" s="1"/>
  <c r="BT57" i="19"/>
  <c r="BQ51" i="20" s="1"/>
  <c r="BR70" i="7" s="1"/>
  <c r="AH57" i="19"/>
  <c r="AE51" i="20" s="1"/>
  <c r="AF70" i="7" s="1"/>
  <c r="AU57" i="19"/>
  <c r="AR51" i="20" s="1"/>
  <c r="AS70" i="7" s="1"/>
  <c r="AL57" i="19"/>
  <c r="AI51" i="20" s="1"/>
  <c r="AJ70" i="7" s="1"/>
  <c r="AP57" i="19"/>
  <c r="AM51" i="20" s="1"/>
  <c r="AN70" i="7" s="1"/>
  <c r="BP57" i="19"/>
  <c r="BM51" i="20" s="1"/>
  <c r="BN70" i="7" s="1"/>
  <c r="Y57" i="19"/>
  <c r="V51" i="20" s="1"/>
  <c r="W70" i="7" s="1"/>
  <c r="S57" i="19"/>
  <c r="P51" i="20" s="1"/>
  <c r="Q70" i="7" s="1"/>
  <c r="BW57" i="19"/>
  <c r="BT51" i="20" s="1"/>
  <c r="BU70" i="7" s="1"/>
  <c r="AX57" i="19"/>
  <c r="AU51" i="20" s="1"/>
  <c r="AV70" i="7" s="1"/>
  <c r="BB57" i="19"/>
  <c r="AY51" i="20" s="1"/>
  <c r="AZ70" i="7" s="1"/>
  <c r="BF57" i="19"/>
  <c r="BC51" i="20" s="1"/>
  <c r="BD70" i="7" s="1"/>
  <c r="J57" i="19"/>
  <c r="G51" i="20" s="1"/>
  <c r="H70" i="7" s="1"/>
  <c r="T57" i="19"/>
  <c r="Q51" i="20" s="1"/>
  <c r="R70" i="7" s="1"/>
  <c r="AA57" i="19"/>
  <c r="X51" i="20" s="1"/>
  <c r="AN57" i="19"/>
  <c r="AK51" i="20" s="1"/>
  <c r="AL70" i="7" s="1"/>
  <c r="AS57" i="19"/>
  <c r="AP51" i="20" s="1"/>
  <c r="AQ70" i="7" s="1"/>
  <c r="BN57" i="19"/>
  <c r="BK51" i="20" s="1"/>
  <c r="BL70" i="7" s="1"/>
  <c r="AB57" i="19"/>
  <c r="Y51" i="20" s="1"/>
  <c r="BE57" i="19"/>
  <c r="BB51" i="20" s="1"/>
  <c r="BC70" i="7" s="1"/>
  <c r="BR57" i="19"/>
  <c r="BO51" i="20" s="1"/>
  <c r="BP70" i="7" s="1"/>
  <c r="AF57" i="19"/>
  <c r="AC51" i="20" s="1"/>
  <c r="AD70" i="7" s="1"/>
  <c r="BU57" i="19"/>
  <c r="BR51" i="20" s="1"/>
  <c r="BS70" i="7" s="1"/>
  <c r="BV57" i="19"/>
  <c r="BS51" i="20" s="1"/>
  <c r="BT70" i="7" s="1"/>
  <c r="AJ57" i="19"/>
  <c r="AG51" i="20" s="1"/>
  <c r="AH70" i="7" s="1"/>
  <c r="AC57" i="19"/>
  <c r="Z51" i="20" s="1"/>
  <c r="AA70" i="7" s="1"/>
  <c r="L57" i="19"/>
  <c r="I51" i="20" s="1"/>
  <c r="J70" i="7" s="1"/>
  <c r="Q57" i="19"/>
  <c r="N51" i="20" s="1"/>
  <c r="O70" i="7" s="1"/>
  <c r="N57" i="19"/>
  <c r="K51" i="20" s="1"/>
  <c r="L70" i="7" s="1"/>
  <c r="X57" i="19"/>
  <c r="U51" i="20" s="1"/>
  <c r="V70" i="7" s="1"/>
  <c r="V57" i="19"/>
  <c r="S51" i="20" s="1"/>
  <c r="T70" i="7" s="1"/>
  <c r="AK57" i="19"/>
  <c r="AH51" i="20" s="1"/>
  <c r="AI70" i="7" s="1"/>
  <c r="BA57" i="19"/>
  <c r="AX51" i="20" s="1"/>
  <c r="AY70" i="7" s="1"/>
  <c r="BQ57" i="19"/>
  <c r="BN51" i="20" s="1"/>
  <c r="BO70" i="7" s="1"/>
  <c r="F57" i="19"/>
  <c r="AD57" i="19"/>
  <c r="AA51" i="20" s="1"/>
  <c r="AB70" i="7" s="1"/>
  <c r="AQ57" i="19"/>
  <c r="AN51" i="20" s="1"/>
  <c r="AO70" i="7" s="1"/>
  <c r="BD57" i="19"/>
  <c r="BA51" i="20" s="1"/>
  <c r="BB70" i="7" s="1"/>
  <c r="AW57" i="19"/>
  <c r="AT51" i="20" s="1"/>
  <c r="AU70" i="7" s="1"/>
  <c r="AE57" i="19"/>
  <c r="AB51" i="20" s="1"/>
  <c r="AC70" i="7" s="1"/>
  <c r="AR57" i="19"/>
  <c r="AO51" i="20" s="1"/>
  <c r="AP70" i="7" s="1"/>
  <c r="BI57" i="19"/>
  <c r="BF51" i="20" s="1"/>
  <c r="BG70" i="7" s="1"/>
  <c r="AI57" i="19"/>
  <c r="AF51" i="20" s="1"/>
  <c r="AG70" i="7" s="1"/>
  <c r="AV57" i="19"/>
  <c r="AS51" i="20" s="1"/>
  <c r="AT70" i="7" s="1"/>
  <c r="BM57" i="19"/>
  <c r="BJ51" i="20" s="1"/>
  <c r="BK70" i="7" s="1"/>
  <c r="AM57" i="19"/>
  <c r="AJ51" i="20" s="1"/>
  <c r="AK70" i="7" s="1"/>
  <c r="AZ57" i="19"/>
  <c r="AW51" i="20" s="1"/>
  <c r="AX70" i="7" s="1"/>
  <c r="AG57" i="19"/>
  <c r="AD51" i="20" s="1"/>
  <c r="AE70" i="7" s="1"/>
  <c r="U57" i="19"/>
  <c r="R51" i="20" s="1"/>
  <c r="S70" i="7" s="1"/>
  <c r="W57" i="19"/>
  <c r="T51" i="20" s="1"/>
  <c r="U70" i="7" s="1"/>
  <c r="Z57" i="19"/>
  <c r="W51" i="20" s="1"/>
  <c r="X70" i="7" s="1"/>
  <c r="I57" i="19"/>
  <c r="F51" i="20" s="1"/>
  <c r="G70" i="7" s="1"/>
  <c r="H57" i="19"/>
  <c r="E51" i="20" s="1"/>
  <c r="F70" i="7" s="1"/>
  <c r="BH57" i="19"/>
  <c r="BE51" i="20" s="1"/>
  <c r="BF70" i="7" s="1"/>
  <c r="AY57" i="19"/>
  <c r="AV51" i="20" s="1"/>
  <c r="AW70" i="7" s="1"/>
  <c r="BL57" i="19"/>
  <c r="BI51" i="20" s="1"/>
  <c r="BJ70" i="7" s="1"/>
  <c r="BC57" i="19"/>
  <c r="AZ51" i="20" s="1"/>
  <c r="BA70" i="7" s="1"/>
  <c r="O57" i="19"/>
  <c r="L51" i="20" s="1"/>
  <c r="M70" i="7" s="1"/>
  <c r="K57" i="19"/>
  <c r="H51" i="20" s="1"/>
  <c r="I70" i="7" s="1"/>
  <c r="R57" i="19"/>
  <c r="O51" i="20" s="1"/>
  <c r="P70" i="7" s="1"/>
  <c r="M57" i="19"/>
  <c r="J51" i="20" s="1"/>
  <c r="K70" i="7" s="1"/>
  <c r="BJ57" i="19"/>
  <c r="BG51" i="20" s="1"/>
  <c r="BH70" i="7" s="1"/>
  <c r="AO57" i="19"/>
  <c r="AL51" i="20" s="1"/>
  <c r="AM70" i="7" s="1"/>
  <c r="BK57" i="19"/>
  <c r="BH51" i="20" s="1"/>
  <c r="BI70" i="7" s="1"/>
  <c r="BO57" i="19"/>
  <c r="BL51" i="20" s="1"/>
  <c r="BM70" i="7" s="1"/>
  <c r="BS57" i="19"/>
  <c r="BP51" i="20" s="1"/>
  <c r="BQ70" i="7" s="1"/>
  <c r="P57" i="19"/>
  <c r="M51" i="20" s="1"/>
  <c r="N70" i="7" s="1"/>
  <c r="G57" i="19"/>
  <c r="D51" i="20" s="1"/>
  <c r="E70" i="7" s="1"/>
  <c r="B57" i="19" l="1"/>
  <c r="D57" i="19" s="1"/>
  <c r="B51" i="20" s="1"/>
  <c r="Z70" i="7"/>
  <c r="BW70" i="7"/>
  <c r="Y70" i="7"/>
  <c r="C51" i="20"/>
  <c r="D70" i="7" s="1"/>
  <c r="BZ70" i="7" l="1"/>
  <c r="C70" i="7"/>
  <c r="C50" i="24" s="1"/>
  <c r="BX70" i="7"/>
  <c r="CA70" i="7"/>
  <c r="B70" i="7"/>
  <c r="B50" i="24"/>
  <c r="AA50" i="24" l="1"/>
  <c r="AE50" i="24"/>
  <c r="AI50" i="24"/>
  <c r="AM50" i="24"/>
  <c r="AQ50" i="24"/>
  <c r="AU50" i="24"/>
  <c r="AY50" i="24"/>
  <c r="BC50" i="24"/>
  <c r="BG50" i="24"/>
  <c r="BK50" i="24"/>
  <c r="BO50" i="24"/>
  <c r="BS50" i="24"/>
  <c r="AB50" i="24"/>
  <c r="AG50" i="24"/>
  <c r="AL50" i="24"/>
  <c r="AR50" i="24"/>
  <c r="AW50" i="24"/>
  <c r="BB50" i="24"/>
  <c r="BH50" i="24"/>
  <c r="BM50" i="24"/>
  <c r="BR50" i="24"/>
  <c r="Y50" i="24"/>
  <c r="BV50" i="24" s="1"/>
  <c r="D80" i="9" s="1"/>
  <c r="AF50" i="24"/>
  <c r="AN50" i="24"/>
  <c r="AT50" i="24"/>
  <c r="BA50" i="24"/>
  <c r="BI50" i="24"/>
  <c r="BP50" i="24"/>
  <c r="Z50" i="24"/>
  <c r="AH50" i="24"/>
  <c r="AO50" i="24"/>
  <c r="AV50" i="24"/>
  <c r="BD50" i="24"/>
  <c r="BJ50" i="24"/>
  <c r="BQ50" i="24"/>
  <c r="AC50" i="24"/>
  <c r="AJ50" i="24"/>
  <c r="AP50" i="24"/>
  <c r="AX50" i="24"/>
  <c r="BE50" i="24"/>
  <c r="BL50" i="24"/>
  <c r="BT50" i="24"/>
  <c r="AD50" i="24"/>
  <c r="BF50" i="24"/>
  <c r="AK50" i="24"/>
  <c r="BN50" i="24"/>
  <c r="AS50" i="24"/>
  <c r="X50" i="24"/>
  <c r="AZ50" i="24"/>
  <c r="Q50" i="24"/>
  <c r="K50" i="24"/>
  <c r="O50" i="24"/>
  <c r="L50" i="24"/>
  <c r="W50" i="24"/>
  <c r="J50" i="24"/>
  <c r="G50" i="24"/>
  <c r="F50" i="24"/>
  <c r="U50" i="24"/>
  <c r="S50" i="24"/>
  <c r="E50" i="24"/>
  <c r="T50" i="24"/>
  <c r="N50" i="24"/>
  <c r="M50" i="24"/>
  <c r="I50" i="24"/>
  <c r="R50" i="24"/>
  <c r="D50" i="24"/>
  <c r="P50" i="24"/>
  <c r="H50" i="24"/>
  <c r="V50" i="24"/>
  <c r="D80" i="14"/>
  <c r="D80" i="15"/>
  <c r="B80" i="15"/>
  <c r="B80" i="9"/>
  <c r="B80" i="16"/>
  <c r="B80" i="14"/>
  <c r="C58" i="19"/>
  <c r="C58" i="11"/>
  <c r="C58" i="18"/>
  <c r="C58" i="17"/>
  <c r="R80" i="9" l="1"/>
  <c r="R80" i="14" s="1"/>
  <c r="R80" i="15" s="1"/>
  <c r="R80" i="16" s="1"/>
  <c r="Q80" i="9"/>
  <c r="Q80" i="14" s="1"/>
  <c r="Q80" i="15" s="1"/>
  <c r="Q80" i="16" s="1"/>
  <c r="P80" i="9"/>
  <c r="P80" i="14" s="1"/>
  <c r="P80" i="15" s="1"/>
  <c r="P80" i="16" s="1"/>
  <c r="O80" i="9"/>
  <c r="O80" i="14" s="1"/>
  <c r="O80" i="15" s="1"/>
  <c r="O80" i="16" s="1"/>
  <c r="M80" i="9"/>
  <c r="M80" i="14" s="1"/>
  <c r="M80" i="15" s="1"/>
  <c r="M80" i="16" s="1"/>
  <c r="BU50" i="24"/>
  <c r="AJ80" i="9"/>
  <c r="AJ80" i="14" s="1"/>
  <c r="AJ80" i="15" s="1"/>
  <c r="AJ80" i="16" s="1"/>
  <c r="AR80" i="9"/>
  <c r="AR80" i="14" s="1"/>
  <c r="AR80" i="15" s="1"/>
  <c r="AR80" i="16" s="1"/>
  <c r="AB80" i="9"/>
  <c r="AB80" i="14" s="1"/>
  <c r="AB80" i="15" s="1"/>
  <c r="AB80" i="16" s="1"/>
  <c r="AI80" i="9"/>
  <c r="AI80" i="14" s="1"/>
  <c r="AI80" i="15" s="1"/>
  <c r="AI80" i="16" s="1"/>
  <c r="AA80" i="9"/>
  <c r="AA80" i="14" s="1"/>
  <c r="AA80" i="15" s="1"/>
  <c r="AA80" i="16" s="1"/>
  <c r="AL80" i="9"/>
  <c r="AL80" i="14" s="1"/>
  <c r="AL80" i="15" s="1"/>
  <c r="AL80" i="16" s="1"/>
  <c r="X80" i="9"/>
  <c r="X80" i="14" s="1"/>
  <c r="X80" i="15" s="1"/>
  <c r="X80" i="16" s="1"/>
  <c r="AC80" i="9"/>
  <c r="AC80" i="14" s="1"/>
  <c r="AC80" i="15" s="1"/>
  <c r="AC80" i="16" s="1"/>
  <c r="AH80" i="9"/>
  <c r="AH80" i="14" s="1"/>
  <c r="AH80" i="15" s="1"/>
  <c r="AH80" i="16" s="1"/>
  <c r="W80" i="9"/>
  <c r="W80" i="14" s="1"/>
  <c r="W80" i="15" s="1"/>
  <c r="W80" i="16" s="1"/>
  <c r="AQ80" i="9"/>
  <c r="AQ80" i="14" s="1"/>
  <c r="AQ80" i="15" s="1"/>
  <c r="AQ80" i="16" s="1"/>
  <c r="K80" i="9"/>
  <c r="K80" i="14" s="1"/>
  <c r="K80" i="15" s="1"/>
  <c r="K80" i="16" s="1"/>
  <c r="AO80" i="9"/>
  <c r="AO80" i="14" s="1"/>
  <c r="AO80" i="15" s="1"/>
  <c r="AO80" i="16" s="1"/>
  <c r="AN80" i="9"/>
  <c r="AN80" i="14" s="1"/>
  <c r="AN80" i="15" s="1"/>
  <c r="AN80" i="16" s="1"/>
  <c r="AD80" i="9"/>
  <c r="AD80" i="14" s="1"/>
  <c r="AD80" i="15" s="1"/>
  <c r="AD80" i="16" s="1"/>
  <c r="Y80" i="9"/>
  <c r="Y80" i="14" s="1"/>
  <c r="Y80" i="15" s="1"/>
  <c r="Y80" i="16" s="1"/>
  <c r="Z80" i="9"/>
  <c r="Z80" i="14" s="1"/>
  <c r="Z80" i="15" s="1"/>
  <c r="Z80" i="16" s="1"/>
  <c r="U80" i="9"/>
  <c r="U80" i="14" s="1"/>
  <c r="U80" i="15" s="1"/>
  <c r="U80" i="16" s="1"/>
  <c r="I80" i="9"/>
  <c r="I80" i="14" s="1"/>
  <c r="I80" i="15" s="1"/>
  <c r="I80" i="16" s="1"/>
  <c r="F80" i="9"/>
  <c r="L80" i="9"/>
  <c r="L80" i="14" s="1"/>
  <c r="L80" i="15" s="1"/>
  <c r="L80" i="16" s="1"/>
  <c r="AK80" i="9"/>
  <c r="AK80" i="14" s="1"/>
  <c r="AK80" i="15" s="1"/>
  <c r="AK80" i="16" s="1"/>
  <c r="V80" i="9"/>
  <c r="V80" i="14" s="1"/>
  <c r="V80" i="15" s="1"/>
  <c r="V80" i="16" s="1"/>
  <c r="AP80" i="9"/>
  <c r="AP80" i="14" s="1"/>
  <c r="AP80" i="15" s="1"/>
  <c r="AP80" i="16" s="1"/>
  <c r="G80" i="9"/>
  <c r="G80" i="14" s="1"/>
  <c r="G80" i="15" s="1"/>
  <c r="G80" i="16" s="1"/>
  <c r="AG80" i="9"/>
  <c r="AG80" i="14" s="1"/>
  <c r="AG80" i="15" s="1"/>
  <c r="AG80" i="16" s="1"/>
  <c r="T80" i="9"/>
  <c r="T80" i="14" s="1"/>
  <c r="T80" i="15" s="1"/>
  <c r="T80" i="16" s="1"/>
  <c r="H80" i="9"/>
  <c r="H80" i="14" s="1"/>
  <c r="H80" i="15" s="1"/>
  <c r="H80" i="16" s="1"/>
  <c r="AE80" i="9"/>
  <c r="AE80" i="14" s="1"/>
  <c r="AE80" i="15" s="1"/>
  <c r="AE80" i="16" s="1"/>
  <c r="F80" i="14" l="1"/>
  <c r="AA58" i="11"/>
  <c r="BK58" i="11"/>
  <c r="AM58" i="11"/>
  <c r="S58" i="11"/>
  <c r="R58" i="11"/>
  <c r="BT58" i="11"/>
  <c r="BJ58" i="11"/>
  <c r="BD58" i="11"/>
  <c r="G58" i="11"/>
  <c r="AX58" i="11"/>
  <c r="H58" i="11"/>
  <c r="AU58" i="11"/>
  <c r="O58" i="11"/>
  <c r="BA58" i="11"/>
  <c r="AV58" i="11"/>
  <c r="AO58" i="11"/>
  <c r="BH58" i="11"/>
  <c r="M58" i="11"/>
  <c r="P58" i="11"/>
  <c r="AQ58" i="11"/>
  <c r="AJ58" i="11"/>
  <c r="BC58" i="11"/>
  <c r="T58" i="11"/>
  <c r="BW58" i="11"/>
  <c r="AE58" i="11"/>
  <c r="AC58" i="11"/>
  <c r="I58" i="11"/>
  <c r="AF58" i="11"/>
  <c r="BP58" i="11"/>
  <c r="AR58" i="11"/>
  <c r="N58" i="11"/>
  <c r="BE58" i="11"/>
  <c r="AG58" i="11"/>
  <c r="BG58" i="11"/>
  <c r="AB58" i="11"/>
  <c r="BN58" i="11"/>
  <c r="AL58" i="11"/>
  <c r="AP58" i="11"/>
  <c r="BF58" i="11"/>
  <c r="L58" i="11"/>
  <c r="U58" i="11"/>
  <c r="BL58" i="11"/>
  <c r="Q58" i="11"/>
  <c r="AZ58" i="11"/>
  <c r="X58" i="11"/>
  <c r="BU58" i="11"/>
  <c r="AS58" i="11"/>
  <c r="AN58" i="11"/>
  <c r="J58" i="11"/>
  <c r="W58" i="11"/>
  <c r="BR58" i="11"/>
  <c r="AD58" i="11"/>
  <c r="AI58" i="11"/>
  <c r="AH58" i="11"/>
  <c r="Y58" i="11"/>
  <c r="AK58" i="11"/>
  <c r="BB58" i="11"/>
  <c r="AW58" i="11"/>
  <c r="BS58" i="11"/>
  <c r="AT58" i="11"/>
  <c r="BO58" i="11"/>
  <c r="F58" i="11"/>
  <c r="Z58" i="11"/>
  <c r="BQ58" i="11"/>
  <c r="AY58" i="11"/>
  <c r="BV58" i="11"/>
  <c r="BI58" i="11"/>
  <c r="K58" i="11"/>
  <c r="V58" i="11"/>
  <c r="BM58" i="11"/>
  <c r="B58" i="11" l="1"/>
  <c r="D58" i="11" s="1"/>
  <c r="AV58" i="17"/>
  <c r="BI58" i="17"/>
  <c r="AI58" i="17"/>
  <c r="AT58" i="17"/>
  <c r="L58" i="17"/>
  <c r="BV58" i="17"/>
  <c r="BH58" i="17"/>
  <c r="AL58" i="17"/>
  <c r="O58" i="17"/>
  <c r="I58" i="17"/>
  <c r="BU58" i="17"/>
  <c r="BG58" i="17"/>
  <c r="AC58" i="17"/>
  <c r="S58" i="17"/>
  <c r="BT58" i="17"/>
  <c r="AA58" i="17"/>
  <c r="AD58" i="17"/>
  <c r="V58" i="17"/>
  <c r="BF58" i="17"/>
  <c r="AY58" i="17"/>
  <c r="AO58" i="17"/>
  <c r="X58" i="17"/>
  <c r="K58" i="17"/>
  <c r="BE58" i="17"/>
  <c r="BR58" i="17"/>
  <c r="AF58" i="17"/>
  <c r="Q58" i="17"/>
  <c r="M58" i="17"/>
  <c r="BD58" i="17"/>
  <c r="AH58" i="17"/>
  <c r="AG58" i="17"/>
  <c r="BQ58" i="17"/>
  <c r="BS58" i="17"/>
  <c r="AR58" i="17"/>
  <c r="Z58" i="17"/>
  <c r="J58" i="17"/>
  <c r="BP58" i="17"/>
  <c r="BB58" i="17"/>
  <c r="AU58" i="17"/>
  <c r="W58" i="17"/>
  <c r="H58" i="17"/>
  <c r="BK58" i="17"/>
  <c r="AK58" i="17"/>
  <c r="AJ58" i="17"/>
  <c r="N58" i="17"/>
  <c r="BA58" i="17"/>
  <c r="BN58" i="17"/>
  <c r="AB58" i="17"/>
  <c r="P58" i="17"/>
  <c r="AZ58" i="17"/>
  <c r="BM58" i="17"/>
  <c r="AM58" i="17"/>
  <c r="F58" i="17"/>
  <c r="BC58" i="17"/>
  <c r="AN58" i="17"/>
  <c r="AP58" i="17"/>
  <c r="R58" i="17"/>
  <c r="BL58" i="17"/>
  <c r="AX58" i="17"/>
  <c r="AE58" i="17"/>
  <c r="U58" i="17"/>
  <c r="Y58" i="17"/>
  <c r="BW58" i="17"/>
  <c r="AW58" i="17"/>
  <c r="AQ58" i="17"/>
  <c r="T58" i="17"/>
  <c r="BJ58" i="17"/>
  <c r="BO58" i="17"/>
  <c r="AS58" i="17"/>
  <c r="G58" i="17"/>
  <c r="F80" i="15"/>
  <c r="B58" i="17" l="1"/>
  <c r="D58" i="17" s="1"/>
  <c r="BH58" i="18"/>
  <c r="AD58" i="18"/>
  <c r="AQ58" i="18"/>
  <c r="BL58" i="18"/>
  <c r="AH58" i="18"/>
  <c r="BG58" i="18"/>
  <c r="BP58" i="18"/>
  <c r="AL58" i="18"/>
  <c r="BW58" i="18"/>
  <c r="BT58" i="18"/>
  <c r="AP58" i="18"/>
  <c r="AE58" i="18"/>
  <c r="W58" i="18"/>
  <c r="N58" i="18"/>
  <c r="Z58" i="18"/>
  <c r="U58" i="18"/>
  <c r="O58" i="18"/>
  <c r="X58" i="18"/>
  <c r="AC58" i="18"/>
  <c r="AT58" i="18"/>
  <c r="AG58" i="18"/>
  <c r="AX58" i="18"/>
  <c r="BK58" i="18"/>
  <c r="BB58" i="18"/>
  <c r="BF58" i="18"/>
  <c r="AY58" i="18"/>
  <c r="F58" i="18"/>
  <c r="G58" i="18"/>
  <c r="BJ58" i="18"/>
  <c r="BN58" i="18"/>
  <c r="BR58" i="18"/>
  <c r="BV58" i="18"/>
  <c r="M58" i="18"/>
  <c r="I58" i="18"/>
  <c r="AU58" i="18"/>
  <c r="AK58" i="18"/>
  <c r="AI58" i="18"/>
  <c r="V58" i="18"/>
  <c r="AB58" i="18"/>
  <c r="AW58" i="18"/>
  <c r="AN58" i="18"/>
  <c r="T58" i="18"/>
  <c r="AJ58" i="18"/>
  <c r="K58" i="18"/>
  <c r="AR58" i="18"/>
  <c r="BI58" i="18"/>
  <c r="AM58" i="18"/>
  <c r="AV58" i="18"/>
  <c r="BM58" i="18"/>
  <c r="BC58" i="18"/>
  <c r="AZ58" i="18"/>
  <c r="BQ58" i="18"/>
  <c r="BS58" i="18"/>
  <c r="BD58" i="18"/>
  <c r="BU58" i="18"/>
  <c r="AA58" i="18"/>
  <c r="L58" i="18"/>
  <c r="R58" i="18"/>
  <c r="S58" i="18"/>
  <c r="J58" i="18"/>
  <c r="Q58" i="18"/>
  <c r="AO58" i="18"/>
  <c r="P58" i="18"/>
  <c r="Y58" i="18"/>
  <c r="AS58" i="18"/>
  <c r="AF58" i="18"/>
  <c r="BA58" i="18"/>
  <c r="BE58" i="18"/>
  <c r="BO58" i="18"/>
  <c r="H58" i="18"/>
  <c r="F80" i="16"/>
  <c r="B58" i="18" l="1"/>
  <c r="D58" i="18" s="1"/>
  <c r="BE58" i="19"/>
  <c r="BB52" i="20" s="1"/>
  <c r="BC71" i="7" s="1"/>
  <c r="BV58" i="19"/>
  <c r="BS52" i="20" s="1"/>
  <c r="BT71" i="7" s="1"/>
  <c r="BP58" i="19"/>
  <c r="BM52" i="20" s="1"/>
  <c r="BN71" i="7" s="1"/>
  <c r="BK58" i="19"/>
  <c r="BH52" i="20" s="1"/>
  <c r="BI71" i="7" s="1"/>
  <c r="BI58" i="19"/>
  <c r="BF52" i="20" s="1"/>
  <c r="BG71" i="7" s="1"/>
  <c r="AA58" i="19"/>
  <c r="X52" i="20" s="1"/>
  <c r="AR58" i="19"/>
  <c r="AO52" i="20" s="1"/>
  <c r="AP71" i="7" s="1"/>
  <c r="AW58" i="19"/>
  <c r="AT52" i="20" s="1"/>
  <c r="AU71" i="7" s="1"/>
  <c r="AK58" i="19"/>
  <c r="AH52" i="20" s="1"/>
  <c r="AI71" i="7" s="1"/>
  <c r="R58" i="19"/>
  <c r="O52" i="20" s="1"/>
  <c r="P71" i="7" s="1"/>
  <c r="P58" i="19"/>
  <c r="M52" i="20" s="1"/>
  <c r="N71" i="7" s="1"/>
  <c r="K58" i="19"/>
  <c r="H52" i="20" s="1"/>
  <c r="I71" i="7" s="1"/>
  <c r="BU58" i="19"/>
  <c r="BR52" i="20" s="1"/>
  <c r="BS71" i="7" s="1"/>
  <c r="AM58" i="19"/>
  <c r="AJ52" i="20" s="1"/>
  <c r="AK71" i="7" s="1"/>
  <c r="AB58" i="19"/>
  <c r="Y52" i="20" s="1"/>
  <c r="BH58" i="19"/>
  <c r="BE52" i="20" s="1"/>
  <c r="BF71" i="7" s="1"/>
  <c r="AD58" i="19"/>
  <c r="AA52" i="20" s="1"/>
  <c r="AB71" i="7" s="1"/>
  <c r="AQ58" i="19"/>
  <c r="AN52" i="20" s="1"/>
  <c r="AO71" i="7" s="1"/>
  <c r="BL58" i="19"/>
  <c r="BI52" i="20" s="1"/>
  <c r="BJ71" i="7" s="1"/>
  <c r="BM58" i="19"/>
  <c r="BJ52" i="20" s="1"/>
  <c r="BK71" i="7" s="1"/>
  <c r="AE58" i="19"/>
  <c r="AB52" i="20" s="1"/>
  <c r="AC71" i="7" s="1"/>
  <c r="BA58" i="19"/>
  <c r="AX52" i="20" s="1"/>
  <c r="AY71" i="7" s="1"/>
  <c r="BR58" i="19"/>
  <c r="BO52" i="20" s="1"/>
  <c r="BP71" i="7" s="1"/>
  <c r="AZ58" i="19"/>
  <c r="AW52" i="20" s="1"/>
  <c r="AX71" i="7" s="1"/>
  <c r="X58" i="19"/>
  <c r="U52" i="20" s="1"/>
  <c r="V71" i="7" s="1"/>
  <c r="Y58" i="19"/>
  <c r="V52" i="20" s="1"/>
  <c r="W71" i="7" s="1"/>
  <c r="W58" i="19"/>
  <c r="T52" i="20" s="1"/>
  <c r="U71" i="7" s="1"/>
  <c r="Z58" i="19"/>
  <c r="W52" i="20" s="1"/>
  <c r="X71" i="7" s="1"/>
  <c r="H58" i="19"/>
  <c r="E52" i="20" s="1"/>
  <c r="F71" i="7" s="1"/>
  <c r="AP58" i="19"/>
  <c r="AM52" i="20" s="1"/>
  <c r="AN71" i="7" s="1"/>
  <c r="AV58" i="19"/>
  <c r="AS52" i="20" s="1"/>
  <c r="AT71" i="7" s="1"/>
  <c r="AC58" i="19"/>
  <c r="Z52" i="20" s="1"/>
  <c r="AA71" i="7" s="1"/>
  <c r="BG58" i="19"/>
  <c r="BD52" i="20" s="1"/>
  <c r="BE71" i="7" s="1"/>
  <c r="BD58" i="19"/>
  <c r="BA52" i="20" s="1"/>
  <c r="BB71" i="7" s="1"/>
  <c r="AU58" i="19"/>
  <c r="AR52" i="20" s="1"/>
  <c r="AS71" i="7" s="1"/>
  <c r="AI58" i="19"/>
  <c r="AF52" i="20" s="1"/>
  <c r="AG71" i="7" s="1"/>
  <c r="BT58" i="19"/>
  <c r="BQ52" i="20" s="1"/>
  <c r="BR71" i="7" s="1"/>
  <c r="Q58" i="19"/>
  <c r="N52" i="20" s="1"/>
  <c r="O71" i="7" s="1"/>
  <c r="T58" i="19"/>
  <c r="Q52" i="20" s="1"/>
  <c r="R71" i="7" s="1"/>
  <c r="BC58" i="19"/>
  <c r="AZ52" i="20" s="1"/>
  <c r="BA71" i="7" s="1"/>
  <c r="AT58" i="19"/>
  <c r="AQ52" i="20" s="1"/>
  <c r="AR71" i="7" s="1"/>
  <c r="AH58" i="19"/>
  <c r="AE52" i="20" s="1"/>
  <c r="AF71" i="7" s="1"/>
  <c r="BQ58" i="19"/>
  <c r="BN52" i="20" s="1"/>
  <c r="BO71" i="7" s="1"/>
  <c r="N58" i="19"/>
  <c r="K52" i="20" s="1"/>
  <c r="L71" i="7" s="1"/>
  <c r="I58" i="19"/>
  <c r="F52" i="20" s="1"/>
  <c r="G71" i="7" s="1"/>
  <c r="AO58" i="19"/>
  <c r="AL52" i="20" s="1"/>
  <c r="AM71" i="7" s="1"/>
  <c r="BF58" i="19"/>
  <c r="BC52" i="20" s="1"/>
  <c r="BD71" i="7" s="1"/>
  <c r="BS58" i="19"/>
  <c r="BP52" i="20" s="1"/>
  <c r="BQ71" i="7" s="1"/>
  <c r="AN58" i="19"/>
  <c r="AK52" i="20" s="1"/>
  <c r="AL71" i="7" s="1"/>
  <c r="AS58" i="19"/>
  <c r="AP52" i="20" s="1"/>
  <c r="AQ71" i="7" s="1"/>
  <c r="BJ58" i="19"/>
  <c r="BG52" i="20" s="1"/>
  <c r="BH71" i="7" s="1"/>
  <c r="BW58" i="19"/>
  <c r="BT52" i="20" s="1"/>
  <c r="BU71" i="7" s="1"/>
  <c r="AG58" i="19"/>
  <c r="AD52" i="20" s="1"/>
  <c r="AE71" i="7" s="1"/>
  <c r="AX58" i="19"/>
  <c r="AU52" i="20" s="1"/>
  <c r="AV71" i="7" s="1"/>
  <c r="AJ58" i="19"/>
  <c r="AG52" i="20" s="1"/>
  <c r="AH71" i="7" s="1"/>
  <c r="AL58" i="19"/>
  <c r="AI52" i="20" s="1"/>
  <c r="AJ71" i="7" s="1"/>
  <c r="AY58" i="19"/>
  <c r="AV52" i="20" s="1"/>
  <c r="AW71" i="7" s="1"/>
  <c r="AF58" i="19"/>
  <c r="AC52" i="20" s="1"/>
  <c r="AD71" i="7" s="1"/>
  <c r="J58" i="19"/>
  <c r="G52" i="20" s="1"/>
  <c r="H71" i="7" s="1"/>
  <c r="F58" i="19"/>
  <c r="G58" i="19"/>
  <c r="D52" i="20" s="1"/>
  <c r="E71" i="7" s="1"/>
  <c r="U58" i="19"/>
  <c r="R52" i="20" s="1"/>
  <c r="S71" i="7" s="1"/>
  <c r="V58" i="19"/>
  <c r="S52" i="20" s="1"/>
  <c r="T71" i="7" s="1"/>
  <c r="BN58" i="19"/>
  <c r="BK52" i="20" s="1"/>
  <c r="BL71" i="7" s="1"/>
  <c r="BB58" i="19"/>
  <c r="AY52" i="20" s="1"/>
  <c r="AZ71" i="7" s="1"/>
  <c r="BO58" i="19"/>
  <c r="BL52" i="20" s="1"/>
  <c r="BM71" i="7" s="1"/>
  <c r="L58" i="19"/>
  <c r="I52" i="20" s="1"/>
  <c r="J71" i="7" s="1"/>
  <c r="M58" i="19"/>
  <c r="J52" i="20" s="1"/>
  <c r="K71" i="7" s="1"/>
  <c r="O58" i="19"/>
  <c r="L52" i="20" s="1"/>
  <c r="M71" i="7" s="1"/>
  <c r="S58" i="19"/>
  <c r="P52" i="20" s="1"/>
  <c r="Q71" i="7" s="1"/>
  <c r="C52" i="20" l="1"/>
  <c r="D71" i="7" s="1"/>
  <c r="B58" i="19"/>
  <c r="D58" i="19" s="1"/>
  <c r="B52" i="20" s="1"/>
  <c r="BW71" i="7"/>
  <c r="Z71" i="7"/>
  <c r="Y71" i="7"/>
  <c r="BZ71" i="7" l="1"/>
  <c r="C59" i="11" s="1"/>
  <c r="CA71" i="7"/>
  <c r="C71" i="7"/>
  <c r="W51" i="24" s="1"/>
  <c r="BX71" i="7"/>
  <c r="B71" i="7"/>
  <c r="B51" i="24"/>
  <c r="C59" i="17" l="1"/>
  <c r="C59" i="18"/>
  <c r="C59" i="19"/>
  <c r="BC51" i="24"/>
  <c r="T51" i="24"/>
  <c r="Z51" i="24"/>
  <c r="K51" i="24"/>
  <c r="AS51" i="24"/>
  <c r="AR51" i="24"/>
  <c r="BT51" i="24"/>
  <c r="BI51" i="24"/>
  <c r="D51" i="24"/>
  <c r="BK51" i="24"/>
  <c r="BB51" i="24"/>
  <c r="AC51" i="24"/>
  <c r="AE51" i="24"/>
  <c r="AI51" i="24"/>
  <c r="AF51" i="24"/>
  <c r="J51" i="24"/>
  <c r="Q51" i="24"/>
  <c r="S51" i="24"/>
  <c r="AZ51" i="24"/>
  <c r="AJ51" i="24"/>
  <c r="AU51" i="24"/>
  <c r="AA51" i="24"/>
  <c r="L51" i="24"/>
  <c r="AM51" i="24"/>
  <c r="BF51" i="24"/>
  <c r="AX51" i="24"/>
  <c r="BP51" i="24"/>
  <c r="AN51" i="24"/>
  <c r="BL51" i="24"/>
  <c r="AQ51" i="24"/>
  <c r="BQ51" i="24"/>
  <c r="BA51" i="24"/>
  <c r="AK51" i="24"/>
  <c r="G51" i="24"/>
  <c r="H51" i="24"/>
  <c r="N51" i="24"/>
  <c r="V51" i="24"/>
  <c r="BO51" i="24"/>
  <c r="BN51" i="24"/>
  <c r="BD51" i="24"/>
  <c r="AB51" i="24"/>
  <c r="BR51" i="24"/>
  <c r="AV51" i="24"/>
  <c r="BE51" i="24"/>
  <c r="AO51" i="24"/>
  <c r="Y51" i="24"/>
  <c r="F51" i="24"/>
  <c r="R51" i="24"/>
  <c r="C51" i="24"/>
  <c r="D81" i="14" s="1"/>
  <c r="M51" i="24"/>
  <c r="X51" i="24"/>
  <c r="AD51" i="24"/>
  <c r="I51" i="24"/>
  <c r="U51" i="24"/>
  <c r="O51" i="24"/>
  <c r="BH51" i="24"/>
  <c r="AT51" i="24"/>
  <c r="AY51" i="24"/>
  <c r="BS51" i="24"/>
  <c r="AP51" i="24"/>
  <c r="BJ51" i="24"/>
  <c r="AH51" i="24"/>
  <c r="BG51" i="24"/>
  <c r="AL51" i="24"/>
  <c r="BM51" i="24"/>
  <c r="AW51" i="24"/>
  <c r="AG51" i="24"/>
  <c r="P51" i="24"/>
  <c r="E51" i="24"/>
  <c r="B81" i="15"/>
  <c r="B81" i="14"/>
  <c r="B81" i="9"/>
  <c r="B81" i="16"/>
  <c r="R81" i="9" l="1"/>
  <c r="R81" i="14" s="1"/>
  <c r="R81" i="15" s="1"/>
  <c r="R81" i="16" s="1"/>
  <c r="P81" i="9"/>
  <c r="P81" i="14" s="1"/>
  <c r="P81" i="15" s="1"/>
  <c r="P81" i="16" s="1"/>
  <c r="Q81" i="9"/>
  <c r="Q81" i="14" s="1"/>
  <c r="Q81" i="15" s="1"/>
  <c r="Q81" i="16" s="1"/>
  <c r="O81" i="9"/>
  <c r="O81" i="14" s="1"/>
  <c r="O81" i="15" s="1"/>
  <c r="O81" i="16" s="1"/>
  <c r="M81" i="9"/>
  <c r="M81" i="14" s="1"/>
  <c r="M81" i="15" s="1"/>
  <c r="M81" i="16" s="1"/>
  <c r="BU51" i="24"/>
  <c r="D81" i="15"/>
  <c r="BV51" i="24"/>
  <c r="D81" i="9" s="1"/>
  <c r="AJ81" i="9"/>
  <c r="AJ81" i="14" s="1"/>
  <c r="AJ81" i="15" s="1"/>
  <c r="AJ81" i="16" s="1"/>
  <c r="AR81" i="9"/>
  <c r="AR81" i="14" s="1"/>
  <c r="AR81" i="15" s="1"/>
  <c r="AR81" i="16" s="1"/>
  <c r="AL81" i="9"/>
  <c r="AL81" i="14" s="1"/>
  <c r="AL81" i="15" s="1"/>
  <c r="AL81" i="16" s="1"/>
  <c r="AK81" i="9"/>
  <c r="AK81" i="14" s="1"/>
  <c r="AK81" i="15" s="1"/>
  <c r="AK81" i="16" s="1"/>
  <c r="L81" i="9"/>
  <c r="L81" i="14" s="1"/>
  <c r="L81" i="15" s="1"/>
  <c r="L81" i="16" s="1"/>
  <c r="H81" i="9"/>
  <c r="H81" i="14" s="1"/>
  <c r="H81" i="15" s="1"/>
  <c r="H81" i="16" s="1"/>
  <c r="Y81" i="9"/>
  <c r="Y81" i="14" s="1"/>
  <c r="Y81" i="15" s="1"/>
  <c r="Y81" i="16" s="1"/>
  <c r="AO81" i="9"/>
  <c r="AO81" i="14" s="1"/>
  <c r="AO81" i="15" s="1"/>
  <c r="AO81" i="16" s="1"/>
  <c r="Z81" i="9"/>
  <c r="Z81" i="14" s="1"/>
  <c r="Z81" i="15" s="1"/>
  <c r="Z81" i="16" s="1"/>
  <c r="AD81" i="9"/>
  <c r="AD81" i="14" s="1"/>
  <c r="AD81" i="15" s="1"/>
  <c r="AD81" i="16" s="1"/>
  <c r="T81" i="9"/>
  <c r="T81" i="14" s="1"/>
  <c r="T81" i="15" s="1"/>
  <c r="T81" i="16" s="1"/>
  <c r="AI81" i="9"/>
  <c r="AI81" i="14" s="1"/>
  <c r="AI81" i="15" s="1"/>
  <c r="AI81" i="16" s="1"/>
  <c r="W81" i="9"/>
  <c r="W81" i="14" s="1"/>
  <c r="W81" i="15" s="1"/>
  <c r="W81" i="16" s="1"/>
  <c r="AG81" i="9"/>
  <c r="AG81" i="14" s="1"/>
  <c r="AG81" i="15" s="1"/>
  <c r="AG81" i="16" s="1"/>
  <c r="AE81" i="9"/>
  <c r="AE81" i="14" s="1"/>
  <c r="AE81" i="15" s="1"/>
  <c r="AE81" i="16" s="1"/>
  <c r="U81" i="9"/>
  <c r="U81" i="14" s="1"/>
  <c r="U81" i="15" s="1"/>
  <c r="U81" i="16" s="1"/>
  <c r="AN81" i="9"/>
  <c r="AN81" i="14" s="1"/>
  <c r="AN81" i="15" s="1"/>
  <c r="AN81" i="16" s="1"/>
  <c r="AA81" i="9"/>
  <c r="AA81" i="14" s="1"/>
  <c r="AA81" i="15" s="1"/>
  <c r="AA81" i="16" s="1"/>
  <c r="F81" i="9"/>
  <c r="AP81" i="9"/>
  <c r="AP81" i="14" s="1"/>
  <c r="AP81" i="15" s="1"/>
  <c r="AP81" i="16" s="1"/>
  <c r="I81" i="9"/>
  <c r="I81" i="14" s="1"/>
  <c r="I81" i="15" s="1"/>
  <c r="I81" i="16" s="1"/>
  <c r="X81" i="9"/>
  <c r="X81" i="14" s="1"/>
  <c r="X81" i="15" s="1"/>
  <c r="X81" i="16" s="1"/>
  <c r="V81" i="9"/>
  <c r="V81" i="14" s="1"/>
  <c r="V81" i="15" s="1"/>
  <c r="V81" i="16" s="1"/>
  <c r="AB81" i="9"/>
  <c r="AB81" i="14" s="1"/>
  <c r="AB81" i="15" s="1"/>
  <c r="AB81" i="16" s="1"/>
  <c r="K81" i="9"/>
  <c r="K81" i="14" s="1"/>
  <c r="K81" i="15" s="1"/>
  <c r="K81" i="16" s="1"/>
  <c r="G81" i="9"/>
  <c r="G81" i="14" s="1"/>
  <c r="G81" i="15" s="1"/>
  <c r="G81" i="16" s="1"/>
  <c r="AC81" i="9"/>
  <c r="AC81" i="14" s="1"/>
  <c r="AC81" i="15" s="1"/>
  <c r="AC81" i="16" s="1"/>
  <c r="AH81" i="9"/>
  <c r="AH81" i="14" s="1"/>
  <c r="AH81" i="15" s="1"/>
  <c r="AH81" i="16" s="1"/>
  <c r="AQ81" i="9"/>
  <c r="AQ81" i="14" s="1"/>
  <c r="AQ81" i="15" s="1"/>
  <c r="AQ81" i="16" s="1"/>
  <c r="F81" i="14" l="1"/>
  <c r="AS59" i="11"/>
  <c r="AP59" i="11"/>
  <c r="BE59" i="11"/>
  <c r="W59" i="11"/>
  <c r="Q59" i="11"/>
  <c r="BT59" i="11"/>
  <c r="AN59" i="11"/>
  <c r="BA59" i="11"/>
  <c r="F59" i="11"/>
  <c r="U59" i="11"/>
  <c r="BG59" i="11"/>
  <c r="BD59" i="11"/>
  <c r="Z59" i="11"/>
  <c r="AV59" i="11"/>
  <c r="K59" i="11"/>
  <c r="AA59" i="11"/>
  <c r="BK59" i="11"/>
  <c r="AM59" i="11"/>
  <c r="X59" i="11"/>
  <c r="P59" i="11"/>
  <c r="BQ59" i="11"/>
  <c r="AG59" i="11"/>
  <c r="AI59" i="11"/>
  <c r="I59" i="11"/>
  <c r="BV59" i="11"/>
  <c r="AJ59" i="11"/>
  <c r="AD59" i="11"/>
  <c r="J59" i="11"/>
  <c r="BS59" i="11"/>
  <c r="AY59" i="11"/>
  <c r="AT59" i="11"/>
  <c r="H59" i="11"/>
  <c r="AK59" i="11"/>
  <c r="S59" i="11"/>
  <c r="BI59" i="11"/>
  <c r="BF59" i="11"/>
  <c r="T59" i="11"/>
  <c r="AW59" i="11"/>
  <c r="BM59" i="11"/>
  <c r="BR59" i="11"/>
  <c r="BL59" i="11"/>
  <c r="BP59" i="11"/>
  <c r="O59" i="11"/>
  <c r="AH59" i="11"/>
  <c r="BO59" i="11"/>
  <c r="L59" i="11"/>
  <c r="BU59" i="11"/>
  <c r="AZ59" i="11"/>
  <c r="BJ59" i="11"/>
  <c r="G59" i="11"/>
  <c r="V59" i="11"/>
  <c r="N59" i="11"/>
  <c r="AQ59" i="11"/>
  <c r="BH59" i="11"/>
  <c r="BC59" i="11"/>
  <c r="R59" i="11"/>
  <c r="AL59" i="11"/>
  <c r="AE59" i="11"/>
  <c r="AX59" i="11"/>
  <c r="Y59" i="11"/>
  <c r="BB59" i="11"/>
  <c r="AU59" i="11"/>
  <c r="BN59" i="11"/>
  <c r="M59" i="11"/>
  <c r="AB59" i="11"/>
  <c r="AR59" i="11"/>
  <c r="AF59" i="11"/>
  <c r="BW59" i="11"/>
  <c r="AC59" i="11"/>
  <c r="AO59" i="11"/>
  <c r="B59" i="11" l="1"/>
  <c r="D59" i="11" s="1"/>
  <c r="BV59" i="17"/>
  <c r="BH59" i="17"/>
  <c r="AL59" i="17"/>
  <c r="M59" i="17"/>
  <c r="O59" i="17"/>
  <c r="AY59" i="17"/>
  <c r="AW59" i="17"/>
  <c r="AH59" i="17"/>
  <c r="K59" i="17"/>
  <c r="BQ59" i="17"/>
  <c r="BW59" i="17"/>
  <c r="AJ59" i="17"/>
  <c r="Y59" i="17"/>
  <c r="BF59" i="17"/>
  <c r="BC59" i="17"/>
  <c r="AG59" i="17"/>
  <c r="H59" i="17"/>
  <c r="S59" i="17"/>
  <c r="BE59" i="17"/>
  <c r="BR59" i="17"/>
  <c r="AU59" i="17"/>
  <c r="J59" i="17"/>
  <c r="T59" i="17"/>
  <c r="BU59" i="17"/>
  <c r="BK59" i="17"/>
  <c r="AN59" i="17"/>
  <c r="U59" i="17"/>
  <c r="AZ59" i="17"/>
  <c r="BM59" i="17"/>
  <c r="AP59" i="17"/>
  <c r="V59" i="17"/>
  <c r="BP59" i="17"/>
  <c r="BB59" i="17"/>
  <c r="AE59" i="17"/>
  <c r="P59" i="17"/>
  <c r="BO59" i="17"/>
  <c r="AF59" i="17"/>
  <c r="AB59" i="17"/>
  <c r="N59" i="17"/>
  <c r="L59" i="17"/>
  <c r="BD59" i="17"/>
  <c r="AC59" i="17"/>
  <c r="AR59" i="17"/>
  <c r="G59" i="17"/>
  <c r="BJ59" i="17"/>
  <c r="BS59" i="17"/>
  <c r="AK59" i="17"/>
  <c r="I59" i="17"/>
  <c r="BG59" i="17"/>
  <c r="AM59" i="17"/>
  <c r="AI59" i="17"/>
  <c r="W59" i="17"/>
  <c r="BL59" i="17"/>
  <c r="AX59" i="17"/>
  <c r="AA59" i="17"/>
  <c r="R59" i="17"/>
  <c r="F59" i="17"/>
  <c r="BA59" i="17"/>
  <c r="BN59" i="17"/>
  <c r="AQ59" i="17"/>
  <c r="Q59" i="17"/>
  <c r="Z59" i="17"/>
  <c r="BT59" i="17"/>
  <c r="AS59" i="17"/>
  <c r="AO59" i="17"/>
  <c r="AV59" i="17"/>
  <c r="BI59" i="17"/>
  <c r="AT59" i="17"/>
  <c r="AD59" i="17"/>
  <c r="X59" i="17"/>
  <c r="F81" i="15"/>
  <c r="B59" i="17" l="1"/>
  <c r="D59" i="17" s="1"/>
  <c r="BS59" i="18"/>
  <c r="BW59" i="18"/>
  <c r="AB59" i="18"/>
  <c r="AF59" i="18"/>
  <c r="AX59" i="18"/>
  <c r="W59" i="18"/>
  <c r="S59" i="18"/>
  <c r="AJ59" i="18"/>
  <c r="BA59" i="18"/>
  <c r="AA59" i="18"/>
  <c r="AN59" i="18"/>
  <c r="BE59" i="18"/>
  <c r="AE59" i="18"/>
  <c r="AR59" i="18"/>
  <c r="BI59" i="18"/>
  <c r="AI59" i="18"/>
  <c r="AV59" i="18"/>
  <c r="BM59" i="18"/>
  <c r="BN59" i="18"/>
  <c r="G59" i="18"/>
  <c r="X59" i="18"/>
  <c r="L59" i="18"/>
  <c r="N59" i="18"/>
  <c r="K59" i="18"/>
  <c r="AZ59" i="18"/>
  <c r="BQ59" i="18"/>
  <c r="BD59" i="18"/>
  <c r="BU59" i="18"/>
  <c r="BH59" i="18"/>
  <c r="AL59" i="18"/>
  <c r="BL59" i="18"/>
  <c r="AH59" i="18"/>
  <c r="Q59" i="18"/>
  <c r="T59" i="18"/>
  <c r="O59" i="18"/>
  <c r="AM59" i="18"/>
  <c r="AQ59" i="18"/>
  <c r="AU59" i="18"/>
  <c r="AY59" i="18"/>
  <c r="BB59" i="18"/>
  <c r="J59" i="18"/>
  <c r="U59" i="18"/>
  <c r="BC59" i="18"/>
  <c r="BP59" i="18"/>
  <c r="BR59" i="18"/>
  <c r="BG59" i="18"/>
  <c r="BT59" i="18"/>
  <c r="AP59" i="18"/>
  <c r="BK59" i="18"/>
  <c r="AC59" i="18"/>
  <c r="BF59" i="18"/>
  <c r="BO59" i="18"/>
  <c r="AG59" i="18"/>
  <c r="BV59" i="18"/>
  <c r="V59" i="18"/>
  <c r="F59" i="18"/>
  <c r="R59" i="18"/>
  <c r="P59" i="18"/>
  <c r="H59" i="18"/>
  <c r="M59" i="18"/>
  <c r="AK59" i="18"/>
  <c r="AD59" i="18"/>
  <c r="AO59" i="18"/>
  <c r="AT59" i="18"/>
  <c r="AS59" i="18"/>
  <c r="BJ59" i="18"/>
  <c r="AW59" i="18"/>
  <c r="I59" i="18"/>
  <c r="Z59" i="18"/>
  <c r="Y59" i="18"/>
  <c r="F81" i="16"/>
  <c r="B59" i="18" l="1"/>
  <c r="D59" i="18" s="1"/>
  <c r="AC59" i="19"/>
  <c r="Z53" i="20" s="1"/>
  <c r="AA72" i="7" s="1"/>
  <c r="AT59" i="19"/>
  <c r="AQ53" i="20" s="1"/>
  <c r="AR72" i="7" s="1"/>
  <c r="BG59" i="19"/>
  <c r="BD53" i="20" s="1"/>
  <c r="BE72" i="7" s="1"/>
  <c r="AE59" i="19"/>
  <c r="AB53" i="20" s="1"/>
  <c r="AC72" i="7" s="1"/>
  <c r="AG59" i="19"/>
  <c r="AD53" i="20" s="1"/>
  <c r="AE72" i="7" s="1"/>
  <c r="AX59" i="19"/>
  <c r="AU53" i="20" s="1"/>
  <c r="AV72" i="7" s="1"/>
  <c r="BO59" i="19"/>
  <c r="BL53" i="20" s="1"/>
  <c r="BM72" i="7" s="1"/>
  <c r="AK59" i="19"/>
  <c r="AH53" i="20" s="1"/>
  <c r="AI72" i="7" s="1"/>
  <c r="BB59" i="19"/>
  <c r="AY53" i="20" s="1"/>
  <c r="AZ72" i="7" s="1"/>
  <c r="BT59" i="19"/>
  <c r="BQ53" i="20" s="1"/>
  <c r="BR72" i="7" s="1"/>
  <c r="AP59" i="19"/>
  <c r="AM53" i="20" s="1"/>
  <c r="AN72" i="7" s="1"/>
  <c r="AQ59" i="19"/>
  <c r="AN53" i="20" s="1"/>
  <c r="AO72" i="7" s="1"/>
  <c r="P59" i="19"/>
  <c r="M53" i="20" s="1"/>
  <c r="N72" i="7" s="1"/>
  <c r="O59" i="19"/>
  <c r="L53" i="20" s="1"/>
  <c r="M72" i="7" s="1"/>
  <c r="M59" i="19"/>
  <c r="J53" i="20" s="1"/>
  <c r="K72" i="7" s="1"/>
  <c r="W59" i="19"/>
  <c r="T53" i="20" s="1"/>
  <c r="U72" i="7" s="1"/>
  <c r="J59" i="19"/>
  <c r="G53" i="20" s="1"/>
  <c r="H72" i="7" s="1"/>
  <c r="AB59" i="19"/>
  <c r="Y53" i="20" s="1"/>
  <c r="AS59" i="19"/>
  <c r="AP53" i="20" s="1"/>
  <c r="AQ72" i="7" s="1"/>
  <c r="BJ59" i="19"/>
  <c r="BG53" i="20" s="1"/>
  <c r="BH72" i="7" s="1"/>
  <c r="BK59" i="19"/>
  <c r="BH53" i="20" s="1"/>
  <c r="BI72" i="7" s="1"/>
  <c r="AF59" i="19"/>
  <c r="AC53" i="20" s="1"/>
  <c r="AD72" i="7" s="1"/>
  <c r="AW59" i="19"/>
  <c r="AT53" i="20" s="1"/>
  <c r="AU72" i="7" s="1"/>
  <c r="BN59" i="19"/>
  <c r="BK53" i="20" s="1"/>
  <c r="BL72" i="7" s="1"/>
  <c r="AJ59" i="19"/>
  <c r="AG53" i="20" s="1"/>
  <c r="AH72" i="7" s="1"/>
  <c r="BA59" i="19"/>
  <c r="AX53" i="20" s="1"/>
  <c r="AY72" i="7" s="1"/>
  <c r="AA59" i="19"/>
  <c r="X53" i="20" s="1"/>
  <c r="AO59" i="19"/>
  <c r="AL53" i="20" s="1"/>
  <c r="AM72" i="7" s="1"/>
  <c r="BF59" i="19"/>
  <c r="BC53" i="20" s="1"/>
  <c r="BD72" i="7" s="1"/>
  <c r="AU59" i="19"/>
  <c r="AR53" i="20" s="1"/>
  <c r="AS72" i="7" s="1"/>
  <c r="V59" i="19"/>
  <c r="S53" i="20" s="1"/>
  <c r="T72" i="7" s="1"/>
  <c r="Y59" i="19"/>
  <c r="V53" i="20" s="1"/>
  <c r="W72" i="7" s="1"/>
  <c r="X59" i="19"/>
  <c r="U53" i="20" s="1"/>
  <c r="V72" i="7" s="1"/>
  <c r="F59" i="19"/>
  <c r="S59" i="19"/>
  <c r="P53" i="20" s="1"/>
  <c r="Q72" i="7" s="1"/>
  <c r="AZ59" i="19"/>
  <c r="AW53" i="20" s="1"/>
  <c r="AX72" i="7" s="1"/>
  <c r="AN59" i="19"/>
  <c r="AK53" i="20" s="1"/>
  <c r="AL72" i="7" s="1"/>
  <c r="BE59" i="19"/>
  <c r="BB53" i="20" s="1"/>
  <c r="BC72" i="7" s="1"/>
  <c r="G59" i="19"/>
  <c r="D53" i="20" s="1"/>
  <c r="E72" i="7" s="1"/>
  <c r="AR59" i="19"/>
  <c r="AO53" i="20" s="1"/>
  <c r="AP72" i="7" s="1"/>
  <c r="BI59" i="19"/>
  <c r="BF53" i="20" s="1"/>
  <c r="BG72" i="7" s="1"/>
  <c r="AI59" i="19"/>
  <c r="AF53" i="20" s="1"/>
  <c r="AG72" i="7" s="1"/>
  <c r="BW59" i="19"/>
  <c r="BT53" i="20" s="1"/>
  <c r="BU72" i="7" s="1"/>
  <c r="AV59" i="19"/>
  <c r="AS53" i="20" s="1"/>
  <c r="AT72" i="7" s="1"/>
  <c r="BM59" i="19"/>
  <c r="BJ53" i="20" s="1"/>
  <c r="BK72" i="7" s="1"/>
  <c r="AY59" i="19"/>
  <c r="AV53" i="20" s="1"/>
  <c r="AW72" i="7" s="1"/>
  <c r="BQ59" i="19"/>
  <c r="BN53" i="20" s="1"/>
  <c r="BO72" i="7" s="1"/>
  <c r="H59" i="19"/>
  <c r="E53" i="20" s="1"/>
  <c r="F72" i="7" s="1"/>
  <c r="L59" i="19"/>
  <c r="I53" i="20" s="1"/>
  <c r="J72" i="7" s="1"/>
  <c r="BH59" i="19"/>
  <c r="BE53" i="20" s="1"/>
  <c r="BF72" i="7" s="1"/>
  <c r="AD59" i="19"/>
  <c r="AA53" i="20" s="1"/>
  <c r="AB72" i="7" s="1"/>
  <c r="BC59" i="19"/>
  <c r="AZ53" i="20" s="1"/>
  <c r="BA72" i="7" s="1"/>
  <c r="BR59" i="19"/>
  <c r="BO53" i="20" s="1"/>
  <c r="BP72" i="7" s="1"/>
  <c r="BL59" i="19"/>
  <c r="BI53" i="20" s="1"/>
  <c r="BJ72" i="7" s="1"/>
  <c r="AH59" i="19"/>
  <c r="AE53" i="20" s="1"/>
  <c r="AF72" i="7" s="1"/>
  <c r="BS59" i="19"/>
  <c r="BP53" i="20" s="1"/>
  <c r="BQ72" i="7" s="1"/>
  <c r="BP59" i="19"/>
  <c r="BM53" i="20" s="1"/>
  <c r="BN72" i="7" s="1"/>
  <c r="AL59" i="19"/>
  <c r="AI53" i="20" s="1"/>
  <c r="AJ72" i="7" s="1"/>
  <c r="BD59" i="19"/>
  <c r="BA53" i="20" s="1"/>
  <c r="BB72" i="7" s="1"/>
  <c r="BU59" i="19"/>
  <c r="BR53" i="20" s="1"/>
  <c r="BS72" i="7" s="1"/>
  <c r="AM59" i="19"/>
  <c r="AJ53" i="20" s="1"/>
  <c r="AK72" i="7" s="1"/>
  <c r="K59" i="19"/>
  <c r="H53" i="20" s="1"/>
  <c r="I72" i="7" s="1"/>
  <c r="U59" i="19"/>
  <c r="R53" i="20" s="1"/>
  <c r="S72" i="7" s="1"/>
  <c r="T59" i="19"/>
  <c r="Q53" i="20" s="1"/>
  <c r="R72" i="7" s="1"/>
  <c r="Q59" i="19"/>
  <c r="N53" i="20" s="1"/>
  <c r="O72" i="7" s="1"/>
  <c r="R59" i="19"/>
  <c r="O53" i="20" s="1"/>
  <c r="P72" i="7" s="1"/>
  <c r="N59" i="19"/>
  <c r="K53" i="20" s="1"/>
  <c r="L72" i="7" s="1"/>
  <c r="I59" i="19"/>
  <c r="F53" i="20" s="1"/>
  <c r="G72" i="7" s="1"/>
  <c r="BV59" i="19"/>
  <c r="BS53" i="20" s="1"/>
  <c r="BT72" i="7" s="1"/>
  <c r="Z59" i="19"/>
  <c r="W53" i="20" s="1"/>
  <c r="X72" i="7" s="1"/>
  <c r="B59" i="19" l="1"/>
  <c r="D59" i="19" s="1"/>
  <c r="B53" i="20" s="1"/>
  <c r="Y72" i="7"/>
  <c r="Z72" i="7"/>
  <c r="BW72" i="7"/>
  <c r="C53" i="20"/>
  <c r="D72" i="7" s="1"/>
  <c r="BZ72" i="7" l="1"/>
  <c r="C72" i="7"/>
  <c r="C52" i="24" s="1"/>
  <c r="CA72" i="7"/>
  <c r="BX72" i="7"/>
  <c r="B52" i="24"/>
  <c r="B72" i="7"/>
  <c r="AA52" i="24" l="1"/>
  <c r="AE52" i="24"/>
  <c r="AI52" i="24"/>
  <c r="AM52" i="24"/>
  <c r="AQ52" i="24"/>
  <c r="AU52" i="24"/>
  <c r="AY52" i="24"/>
  <c r="BC52" i="24"/>
  <c r="BG52" i="24"/>
  <c r="BK52" i="24"/>
  <c r="BO52" i="24"/>
  <c r="BS52" i="24"/>
  <c r="Z52" i="24"/>
  <c r="AF52" i="24"/>
  <c r="AK52" i="24"/>
  <c r="AP52" i="24"/>
  <c r="AV52" i="24"/>
  <c r="BA52" i="24"/>
  <c r="AB52" i="24"/>
  <c r="AH52" i="24"/>
  <c r="AO52" i="24"/>
  <c r="AW52" i="24"/>
  <c r="BD52" i="24"/>
  <c r="BI52" i="24"/>
  <c r="BN52" i="24"/>
  <c r="BT52" i="24"/>
  <c r="AC52" i="24"/>
  <c r="AJ52" i="24"/>
  <c r="AR52" i="24"/>
  <c r="AX52" i="24"/>
  <c r="BE52" i="24"/>
  <c r="BJ52" i="24"/>
  <c r="BP52" i="24"/>
  <c r="X52" i="24"/>
  <c r="AD52" i="24"/>
  <c r="AL52" i="24"/>
  <c r="AS52" i="24"/>
  <c r="AZ52" i="24"/>
  <c r="BF52" i="24"/>
  <c r="BL52" i="24"/>
  <c r="BQ52" i="24"/>
  <c r="AG52" i="24"/>
  <c r="BH52" i="24"/>
  <c r="AN52" i="24"/>
  <c r="BM52" i="24"/>
  <c r="AT52" i="24"/>
  <c r="BR52" i="24"/>
  <c r="Y52" i="24"/>
  <c r="BV52" i="24" s="1"/>
  <c r="D82" i="9" s="1"/>
  <c r="BB52" i="24"/>
  <c r="U52" i="24"/>
  <c r="P52" i="24"/>
  <c r="V52" i="24"/>
  <c r="H52" i="24"/>
  <c r="N52" i="24"/>
  <c r="Q52" i="24"/>
  <c r="S52" i="24"/>
  <c r="R52" i="24"/>
  <c r="L52" i="24"/>
  <c r="F52" i="24"/>
  <c r="D52" i="24"/>
  <c r="I52" i="24"/>
  <c r="O52" i="24"/>
  <c r="M52" i="24"/>
  <c r="T52" i="24"/>
  <c r="K52" i="24"/>
  <c r="J52" i="24"/>
  <c r="W52" i="24"/>
  <c r="G52" i="24"/>
  <c r="E52" i="24"/>
  <c r="D82" i="15"/>
  <c r="D82" i="14"/>
  <c r="B82" i="16"/>
  <c r="B82" i="9"/>
  <c r="B82" i="15"/>
  <c r="B82" i="14"/>
  <c r="C60" i="18"/>
  <c r="C60" i="17"/>
  <c r="C60" i="11"/>
  <c r="C60" i="19"/>
  <c r="P82" i="9" l="1"/>
  <c r="P82" i="14" s="1"/>
  <c r="P82" i="15" s="1"/>
  <c r="P82" i="16" s="1"/>
  <c r="R82" i="9"/>
  <c r="R82" i="14" s="1"/>
  <c r="R82" i="15" s="1"/>
  <c r="R82" i="16" s="1"/>
  <c r="Q82" i="9"/>
  <c r="Q82" i="14" s="1"/>
  <c r="Q82" i="15" s="1"/>
  <c r="Q82" i="16" s="1"/>
  <c r="O82" i="9"/>
  <c r="O82" i="14" s="1"/>
  <c r="O82" i="15" s="1"/>
  <c r="O82" i="16" s="1"/>
  <c r="M82" i="9"/>
  <c r="M82" i="14" s="1"/>
  <c r="M82" i="15" s="1"/>
  <c r="M82" i="16" s="1"/>
  <c r="BU52" i="24"/>
  <c r="AQ82" i="9"/>
  <c r="AQ82" i="14" s="1"/>
  <c r="AQ82" i="15" s="1"/>
  <c r="AQ82" i="16" s="1"/>
  <c r="AR82" i="9"/>
  <c r="AR82" i="14" s="1"/>
  <c r="AR82" i="15" s="1"/>
  <c r="AR82" i="16" s="1"/>
  <c r="AG82" i="9"/>
  <c r="AG82" i="14" s="1"/>
  <c r="AG82" i="15" s="1"/>
  <c r="AG82" i="16" s="1"/>
  <c r="F82" i="9"/>
  <c r="V82" i="9"/>
  <c r="V82" i="14" s="1"/>
  <c r="V82" i="15" s="1"/>
  <c r="V82" i="16" s="1"/>
  <c r="AO82" i="9"/>
  <c r="AO82" i="14" s="1"/>
  <c r="AO82" i="15" s="1"/>
  <c r="AO82" i="16" s="1"/>
  <c r="AP82" i="9"/>
  <c r="AP82" i="14" s="1"/>
  <c r="AP82" i="15" s="1"/>
  <c r="AP82" i="16" s="1"/>
  <c r="AJ82" i="9"/>
  <c r="AJ82" i="14" s="1"/>
  <c r="AJ82" i="15" s="1"/>
  <c r="AJ82" i="16" s="1"/>
  <c r="T82" i="9"/>
  <c r="T82" i="14" s="1"/>
  <c r="T82" i="15" s="1"/>
  <c r="T82" i="16" s="1"/>
  <c r="H82" i="9"/>
  <c r="H82" i="14" s="1"/>
  <c r="H82" i="15" s="1"/>
  <c r="H82" i="16" s="1"/>
  <c r="AE82" i="9"/>
  <c r="AE82" i="14" s="1"/>
  <c r="AE82" i="15" s="1"/>
  <c r="AE82" i="16" s="1"/>
  <c r="AB82" i="9"/>
  <c r="AB82" i="14" s="1"/>
  <c r="AB82" i="15" s="1"/>
  <c r="AB82" i="16" s="1"/>
  <c r="AN82" i="9"/>
  <c r="AN82" i="14" s="1"/>
  <c r="AN82" i="15" s="1"/>
  <c r="AN82" i="16" s="1"/>
  <c r="G82" i="9"/>
  <c r="G82" i="14" s="1"/>
  <c r="G82" i="15" s="1"/>
  <c r="G82" i="16" s="1"/>
  <c r="I82" i="9"/>
  <c r="I82" i="14" s="1"/>
  <c r="I82" i="15" s="1"/>
  <c r="I82" i="16" s="1"/>
  <c r="AL82" i="9"/>
  <c r="AL82" i="14" s="1"/>
  <c r="AL82" i="15" s="1"/>
  <c r="AL82" i="16" s="1"/>
  <c r="Y82" i="9"/>
  <c r="Y82" i="14" s="1"/>
  <c r="Y82" i="15" s="1"/>
  <c r="Y82" i="16" s="1"/>
  <c r="AA82" i="9"/>
  <c r="AA82" i="14" s="1"/>
  <c r="AA82" i="15" s="1"/>
  <c r="AA82" i="16" s="1"/>
  <c r="Z82" i="9"/>
  <c r="Z82" i="14" s="1"/>
  <c r="Z82" i="15" s="1"/>
  <c r="Z82" i="16" s="1"/>
  <c r="X82" i="9"/>
  <c r="X82" i="14" s="1"/>
  <c r="X82" i="15" s="1"/>
  <c r="X82" i="16" s="1"/>
  <c r="U82" i="9"/>
  <c r="U82" i="14" s="1"/>
  <c r="U82" i="15" s="1"/>
  <c r="U82" i="16" s="1"/>
  <c r="L82" i="9"/>
  <c r="L82" i="14" s="1"/>
  <c r="L82" i="15" s="1"/>
  <c r="L82" i="16" s="1"/>
  <c r="K82" i="9"/>
  <c r="K82" i="14" s="1"/>
  <c r="K82" i="15" s="1"/>
  <c r="K82" i="16" s="1"/>
  <c r="AD82" i="9"/>
  <c r="AD82" i="14" s="1"/>
  <c r="AD82" i="15" s="1"/>
  <c r="AD82" i="16" s="1"/>
  <c r="W82" i="9"/>
  <c r="W82" i="14" s="1"/>
  <c r="W82" i="15" s="1"/>
  <c r="W82" i="16" s="1"/>
  <c r="AH82" i="9"/>
  <c r="AH82" i="14" s="1"/>
  <c r="AH82" i="15" s="1"/>
  <c r="AH82" i="16" s="1"/>
  <c r="AI82" i="9"/>
  <c r="AI82" i="14" s="1"/>
  <c r="AI82" i="15" s="1"/>
  <c r="AI82" i="16" s="1"/>
  <c r="AC82" i="9"/>
  <c r="AC82" i="14" s="1"/>
  <c r="AC82" i="15" s="1"/>
  <c r="AC82" i="16" s="1"/>
  <c r="AK82" i="9"/>
  <c r="AK82" i="14" s="1"/>
  <c r="AK82" i="15" s="1"/>
  <c r="AK82" i="16" s="1"/>
  <c r="F82" i="14" l="1"/>
  <c r="AM60" i="11"/>
  <c r="AP60" i="11"/>
  <c r="AV60" i="11"/>
  <c r="J60" i="11"/>
  <c r="Z60" i="11"/>
  <c r="AJ60" i="11"/>
  <c r="V60" i="11"/>
  <c r="AC60" i="11"/>
  <c r="AE60" i="11"/>
  <c r="AG60" i="11"/>
  <c r="BV60" i="11"/>
  <c r="G60" i="11"/>
  <c r="BM60" i="11"/>
  <c r="BS60" i="11"/>
  <c r="BP60" i="11"/>
  <c r="AA60" i="11"/>
  <c r="Y60" i="11"/>
  <c r="BC60" i="11"/>
  <c r="BG60" i="11"/>
  <c r="BQ60" i="11"/>
  <c r="AY60" i="11"/>
  <c r="BA60" i="11"/>
  <c r="K60" i="11"/>
  <c r="BH60" i="11"/>
  <c r="BW60" i="11"/>
  <c r="BE60" i="11"/>
  <c r="N60" i="11"/>
  <c r="AN60" i="11"/>
  <c r="BB60" i="11"/>
  <c r="AR60" i="11"/>
  <c r="S60" i="11"/>
  <c r="AS60" i="11"/>
  <c r="AU60" i="11"/>
  <c r="AW60" i="11"/>
  <c r="U60" i="11"/>
  <c r="R60" i="11"/>
  <c r="H60" i="11"/>
  <c r="BR60" i="11"/>
  <c r="AX60" i="11"/>
  <c r="AF60" i="11"/>
  <c r="W60" i="11"/>
  <c r="Q60" i="11"/>
  <c r="BN60" i="11"/>
  <c r="AD60" i="11"/>
  <c r="BT60" i="11"/>
  <c r="AT60" i="11"/>
  <c r="BL60" i="11"/>
  <c r="F60" i="11"/>
  <c r="BO60" i="11"/>
  <c r="AH60" i="11"/>
  <c r="AB60" i="11"/>
  <c r="M60" i="11"/>
  <c r="O60" i="11"/>
  <c r="P60" i="11"/>
  <c r="BF60" i="11"/>
  <c r="AZ60" i="11"/>
  <c r="BJ60" i="11"/>
  <c r="X60" i="11"/>
  <c r="T60" i="11"/>
  <c r="BD60" i="11"/>
  <c r="AL60" i="11"/>
  <c r="BU60" i="11"/>
  <c r="AO60" i="11"/>
  <c r="AQ60" i="11"/>
  <c r="I60" i="11"/>
  <c r="AK60" i="11"/>
  <c r="AI60" i="11"/>
  <c r="BI60" i="11"/>
  <c r="BK60" i="11"/>
  <c r="L60" i="11"/>
  <c r="B60" i="11" l="1"/>
  <c r="D60" i="11" s="1"/>
  <c r="F82" i="15"/>
  <c r="BJ60" i="17"/>
  <c r="I60" i="17"/>
  <c r="AY60" i="17"/>
  <c r="AU60" i="17"/>
  <c r="AX60" i="17"/>
  <c r="BD60" i="17"/>
  <c r="AO60" i="17"/>
  <c r="K60" i="17"/>
  <c r="AS60" i="17"/>
  <c r="BK60" i="17"/>
  <c r="BT60" i="17"/>
  <c r="AD60" i="17"/>
  <c r="AP60" i="17"/>
  <c r="M60" i="17"/>
  <c r="O60" i="17"/>
  <c r="S60" i="17"/>
  <c r="BQ60" i="17"/>
  <c r="AT60" i="17"/>
  <c r="AI60" i="17"/>
  <c r="L60" i="17"/>
  <c r="BV60" i="17"/>
  <c r="BH60" i="17"/>
  <c r="AH60" i="17"/>
  <c r="W60" i="17"/>
  <c r="BN60" i="17"/>
  <c r="AF60" i="17"/>
  <c r="AG60" i="17"/>
  <c r="BF60" i="17"/>
  <c r="AB60" i="17"/>
  <c r="AK60" i="17"/>
  <c r="P60" i="17"/>
  <c r="AV60" i="17"/>
  <c r="BC60" i="17"/>
  <c r="AN60" i="17"/>
  <c r="BA60" i="17"/>
  <c r="BI60" i="17"/>
  <c r="AZ60" i="17"/>
  <c r="BU60" i="17"/>
  <c r="AQ60" i="17"/>
  <c r="N60" i="17"/>
  <c r="H60" i="17"/>
  <c r="R60" i="17"/>
  <c r="BP60" i="17"/>
  <c r="BB60" i="17"/>
  <c r="AJ60" i="17"/>
  <c r="T60" i="17"/>
  <c r="J60" i="17"/>
  <c r="BO60" i="17"/>
  <c r="BM60" i="17"/>
  <c r="Y60" i="17"/>
  <c r="AW60" i="17"/>
  <c r="BG60" i="17"/>
  <c r="AL60" i="17"/>
  <c r="F60" i="17"/>
  <c r="BW60" i="17"/>
  <c r="AE60" i="17"/>
  <c r="Z60" i="17"/>
  <c r="Q60" i="17"/>
  <c r="BL60" i="17"/>
  <c r="G60" i="17"/>
  <c r="X60" i="17"/>
  <c r="AM60" i="17"/>
  <c r="V60" i="17"/>
  <c r="BE60" i="17"/>
  <c r="AR60" i="17"/>
  <c r="AC60" i="17"/>
  <c r="BS60" i="17"/>
  <c r="U60" i="17"/>
  <c r="BR60" i="17"/>
  <c r="AA60" i="17"/>
  <c r="B60" i="17" l="1"/>
  <c r="D60" i="17" s="1"/>
  <c r="AM60" i="18"/>
  <c r="AZ60" i="18"/>
  <c r="AG60" i="18"/>
  <c r="AT60" i="18"/>
  <c r="BG60" i="18"/>
  <c r="BT60" i="18"/>
  <c r="AX60" i="18"/>
  <c r="BK60" i="18"/>
  <c r="AK60" i="18"/>
  <c r="BB60" i="18"/>
  <c r="BO60" i="18"/>
  <c r="BA60" i="18"/>
  <c r="R60" i="18"/>
  <c r="J60" i="18"/>
  <c r="V60" i="18"/>
  <c r="O60" i="18"/>
  <c r="I60" i="18"/>
  <c r="AP60" i="18"/>
  <c r="BC60" i="18"/>
  <c r="BP60" i="18"/>
  <c r="AS60" i="18"/>
  <c r="BJ60" i="18"/>
  <c r="BW60" i="18"/>
  <c r="AO60" i="18"/>
  <c r="BN60" i="18"/>
  <c r="AB60" i="18"/>
  <c r="BE60" i="18"/>
  <c r="BR60" i="18"/>
  <c r="AF60" i="18"/>
  <c r="BM60" i="18"/>
  <c r="X60" i="18"/>
  <c r="Y60" i="18"/>
  <c r="H60" i="18"/>
  <c r="G60" i="18"/>
  <c r="L60" i="18"/>
  <c r="BF60" i="18"/>
  <c r="BS60" i="18"/>
  <c r="BQ60" i="18"/>
  <c r="BU60" i="18"/>
  <c r="AA60" i="18"/>
  <c r="AN60" i="18"/>
  <c r="AW60" i="18"/>
  <c r="AE60" i="18"/>
  <c r="AR60" i="18"/>
  <c r="BI60" i="18"/>
  <c r="AI60" i="18"/>
  <c r="AV60" i="18"/>
  <c r="S60" i="18"/>
  <c r="K60" i="18"/>
  <c r="W60" i="18"/>
  <c r="M60" i="18"/>
  <c r="F60" i="18"/>
  <c r="P60" i="18"/>
  <c r="BV60" i="18"/>
  <c r="AJ60" i="18"/>
  <c r="AC60" i="18"/>
  <c r="AD60" i="18"/>
  <c r="AQ60" i="18"/>
  <c r="BD60" i="18"/>
  <c r="AH60" i="18"/>
  <c r="AU60" i="18"/>
  <c r="BH60" i="18"/>
  <c r="AL60" i="18"/>
  <c r="AY60" i="18"/>
  <c r="BL60" i="18"/>
  <c r="Q60" i="18"/>
  <c r="U60" i="18"/>
  <c r="Z60" i="18"/>
  <c r="N60" i="18"/>
  <c r="T60" i="18"/>
  <c r="F82" i="16"/>
  <c r="B60" i="18" l="1"/>
  <c r="D60" i="18" s="1"/>
  <c r="AQ60" i="19"/>
  <c r="AN54" i="20" s="1"/>
  <c r="AO73" i="7" s="1"/>
  <c r="BD60" i="19"/>
  <c r="BA54" i="20" s="1"/>
  <c r="BB73" i="7" s="1"/>
  <c r="AH60" i="19"/>
  <c r="AE54" i="20" s="1"/>
  <c r="AF73" i="7" s="1"/>
  <c r="AW60" i="19"/>
  <c r="AT54" i="20" s="1"/>
  <c r="AU73" i="7" s="1"/>
  <c r="AU60" i="19"/>
  <c r="AR54" i="20" s="1"/>
  <c r="AS73" i="7" s="1"/>
  <c r="BH60" i="19"/>
  <c r="BE54" i="20" s="1"/>
  <c r="BF73" i="7" s="1"/>
  <c r="AI60" i="19"/>
  <c r="AF54" i="20" s="1"/>
  <c r="AG73" i="7" s="1"/>
  <c r="AV60" i="19"/>
  <c r="AS54" i="20" s="1"/>
  <c r="AT73" i="7" s="1"/>
  <c r="BQ60" i="19"/>
  <c r="BN54" i="20" s="1"/>
  <c r="BO73" i="7" s="1"/>
  <c r="BS60" i="19"/>
  <c r="BP54" i="20" s="1"/>
  <c r="BQ73" i="7" s="1"/>
  <c r="AO60" i="19"/>
  <c r="AL54" i="20" s="1"/>
  <c r="AM73" i="7" s="1"/>
  <c r="BF60" i="19"/>
  <c r="BC54" i="20" s="1"/>
  <c r="BD73" i="7" s="1"/>
  <c r="N60" i="19"/>
  <c r="K54" i="20" s="1"/>
  <c r="L73" i="7" s="1"/>
  <c r="F60" i="19"/>
  <c r="O60" i="19"/>
  <c r="L54" i="20" s="1"/>
  <c r="M73" i="7" s="1"/>
  <c r="M60" i="19"/>
  <c r="J54" i="20" s="1"/>
  <c r="K73" i="7" s="1"/>
  <c r="L60" i="19"/>
  <c r="I54" i="20" s="1"/>
  <c r="J73" i="7" s="1"/>
  <c r="W60" i="19"/>
  <c r="T54" i="20" s="1"/>
  <c r="U73" i="7" s="1"/>
  <c r="BM60" i="19"/>
  <c r="BJ54" i="20" s="1"/>
  <c r="BK73" i="7" s="1"/>
  <c r="AZ60" i="19"/>
  <c r="AW54" i="20" s="1"/>
  <c r="AX73" i="7" s="1"/>
  <c r="T60" i="19"/>
  <c r="Q54" i="20" s="1"/>
  <c r="R73" i="7" s="1"/>
  <c r="U60" i="19"/>
  <c r="R54" i="20" s="1"/>
  <c r="S73" i="7" s="1"/>
  <c r="BG60" i="19"/>
  <c r="BD54" i="20" s="1"/>
  <c r="BE73" i="7" s="1"/>
  <c r="AC60" i="19"/>
  <c r="Z54" i="20" s="1"/>
  <c r="AA73" i="7" s="1"/>
  <c r="BB60" i="19"/>
  <c r="AY54" i="20" s="1"/>
  <c r="AZ73" i="7" s="1"/>
  <c r="AX60" i="19"/>
  <c r="AU54" i="20" s="1"/>
  <c r="AV73" i="7" s="1"/>
  <c r="BK60" i="19"/>
  <c r="BH54" i="20" s="1"/>
  <c r="BI73" i="7" s="1"/>
  <c r="AG60" i="19"/>
  <c r="AD54" i="20" s="1"/>
  <c r="AE73" i="7" s="1"/>
  <c r="AY60" i="19"/>
  <c r="AV54" i="20" s="1"/>
  <c r="AW73" i="7" s="1"/>
  <c r="BL60" i="19"/>
  <c r="BI54" i="20" s="1"/>
  <c r="BJ73" i="7" s="1"/>
  <c r="BJ60" i="19"/>
  <c r="BG54" i="20" s="1"/>
  <c r="BH73" i="7" s="1"/>
  <c r="AJ60" i="19"/>
  <c r="AG54" i="20" s="1"/>
  <c r="AH73" i="7" s="1"/>
  <c r="BE60" i="19"/>
  <c r="BB54" i="20" s="1"/>
  <c r="BC73" i="7" s="1"/>
  <c r="BV60" i="19"/>
  <c r="BS54" i="20" s="1"/>
  <c r="BT73" i="7" s="1"/>
  <c r="S60" i="19"/>
  <c r="P54" i="20" s="1"/>
  <c r="Q73" i="7" s="1"/>
  <c r="X60" i="19"/>
  <c r="U54" i="20" s="1"/>
  <c r="V73" i="7" s="1"/>
  <c r="G60" i="19"/>
  <c r="D54" i="20" s="1"/>
  <c r="E73" i="7" s="1"/>
  <c r="H60" i="19"/>
  <c r="E54" i="20" s="1"/>
  <c r="F73" i="7" s="1"/>
  <c r="K60" i="19"/>
  <c r="H54" i="20" s="1"/>
  <c r="I73" i="7" s="1"/>
  <c r="AK60" i="19"/>
  <c r="AH54" i="20" s="1"/>
  <c r="AI73" i="7" s="1"/>
  <c r="BR60" i="19"/>
  <c r="BO54" i="20" s="1"/>
  <c r="BP73" i="7" s="1"/>
  <c r="Z60" i="19"/>
  <c r="W54" i="20" s="1"/>
  <c r="X73" i="7" s="1"/>
  <c r="BW60" i="19"/>
  <c r="BT54" i="20" s="1"/>
  <c r="BU73" i="7" s="1"/>
  <c r="AS60" i="19"/>
  <c r="AP54" i="20" s="1"/>
  <c r="AQ73" i="7" s="1"/>
  <c r="BT60" i="19"/>
  <c r="BQ54" i="20" s="1"/>
  <c r="BR73" i="7" s="1"/>
  <c r="BN60" i="19"/>
  <c r="BK54" i="20" s="1"/>
  <c r="BL73" i="7" s="1"/>
  <c r="AB60" i="19"/>
  <c r="Y54" i="20" s="1"/>
  <c r="AM60" i="19"/>
  <c r="AJ54" i="20" s="1"/>
  <c r="AK73" i="7" s="1"/>
  <c r="I60" i="19"/>
  <c r="F54" i="20" s="1"/>
  <c r="G73" i="7" s="1"/>
  <c r="AA60" i="19"/>
  <c r="X54" i="20" s="1"/>
  <c r="AN60" i="19"/>
  <c r="AK54" i="20" s="1"/>
  <c r="AL73" i="7" s="1"/>
  <c r="BI60" i="19"/>
  <c r="BF54" i="20" s="1"/>
  <c r="BG73" i="7" s="1"/>
  <c r="AD60" i="19"/>
  <c r="AA54" i="20" s="1"/>
  <c r="AB73" i="7" s="1"/>
  <c r="AE60" i="19"/>
  <c r="AB54" i="20" s="1"/>
  <c r="AC73" i="7" s="1"/>
  <c r="AR60" i="19"/>
  <c r="AO54" i="20" s="1"/>
  <c r="AP73" i="7" s="1"/>
  <c r="AT60" i="19"/>
  <c r="AQ54" i="20" s="1"/>
  <c r="AR73" i="7" s="1"/>
  <c r="AF60" i="19"/>
  <c r="AC54" i="20" s="1"/>
  <c r="AD73" i="7" s="1"/>
  <c r="BA60" i="19"/>
  <c r="AX54" i="20" s="1"/>
  <c r="AY73" i="7" s="1"/>
  <c r="BC60" i="19"/>
  <c r="AZ54" i="20" s="1"/>
  <c r="BA73" i="7" s="1"/>
  <c r="BP60" i="19"/>
  <c r="BM54" i="20" s="1"/>
  <c r="BN73" i="7" s="1"/>
  <c r="AL60" i="19"/>
  <c r="AI54" i="20" s="1"/>
  <c r="AJ73" i="7" s="1"/>
  <c r="AP60" i="19"/>
  <c r="AM54" i="20" s="1"/>
  <c r="AN73" i="7" s="1"/>
  <c r="V60" i="19"/>
  <c r="S54" i="20" s="1"/>
  <c r="T73" i="7" s="1"/>
  <c r="Y60" i="19"/>
  <c r="V54" i="20" s="1"/>
  <c r="W73" i="7" s="1"/>
  <c r="Q60" i="19"/>
  <c r="N54" i="20" s="1"/>
  <c r="O73" i="7" s="1"/>
  <c r="R60" i="19"/>
  <c r="O54" i="20" s="1"/>
  <c r="P73" i="7" s="1"/>
  <c r="J60" i="19"/>
  <c r="G54" i="20" s="1"/>
  <c r="H73" i="7" s="1"/>
  <c r="BO60" i="19"/>
  <c r="BL54" i="20" s="1"/>
  <c r="BM73" i="7" s="1"/>
  <c r="BU60" i="19"/>
  <c r="BR54" i="20" s="1"/>
  <c r="BS73" i="7" s="1"/>
  <c r="P60" i="19"/>
  <c r="M54" i="20" s="1"/>
  <c r="N73" i="7" s="1"/>
  <c r="C54" i="20" l="1"/>
  <c r="D73" i="7" s="1"/>
  <c r="B60" i="19"/>
  <c r="D60" i="19" s="1"/>
  <c r="B54" i="20" s="1"/>
  <c r="Z73" i="7"/>
  <c r="BW73" i="7"/>
  <c r="Y73" i="7"/>
  <c r="BZ73" i="7" l="1"/>
  <c r="C61" i="19" s="1"/>
  <c r="CA73" i="7"/>
  <c r="C73" i="7"/>
  <c r="J53" i="24" s="1"/>
  <c r="BX73" i="7"/>
  <c r="B73" i="7"/>
  <c r="B53" i="24"/>
  <c r="C61" i="18" l="1"/>
  <c r="C61" i="17"/>
  <c r="C61" i="11"/>
  <c r="G53" i="24"/>
  <c r="AQ53" i="24"/>
  <c r="BO53" i="24"/>
  <c r="AJ53" i="24"/>
  <c r="R53" i="24"/>
  <c r="C53" i="24"/>
  <c r="D83" i="15" s="1"/>
  <c r="E53" i="24"/>
  <c r="AA53" i="24"/>
  <c r="BR53" i="24"/>
  <c r="BD53" i="24"/>
  <c r="BF53" i="24"/>
  <c r="AI53" i="24"/>
  <c r="AX53" i="24"/>
  <c r="AW53" i="24"/>
  <c r="I53" i="24"/>
  <c r="L53" i="24"/>
  <c r="AY53" i="24"/>
  <c r="BK53" i="24"/>
  <c r="BH53" i="24"/>
  <c r="BM53" i="24"/>
  <c r="F53" i="24"/>
  <c r="S53" i="24"/>
  <c r="BT53" i="24"/>
  <c r="BG53" i="24"/>
  <c r="AT53" i="24"/>
  <c r="AU53" i="24"/>
  <c r="AD53" i="24"/>
  <c r="AR53" i="24"/>
  <c r="AO53" i="24"/>
  <c r="P53" i="24"/>
  <c r="V53" i="24"/>
  <c r="K53" i="24"/>
  <c r="BB53" i="24"/>
  <c r="BJ53" i="24"/>
  <c r="AV53" i="24"/>
  <c r="BP53" i="24"/>
  <c r="AP53" i="24"/>
  <c r="BS53" i="24"/>
  <c r="BQ53" i="24"/>
  <c r="Y53" i="24"/>
  <c r="Z53" i="24"/>
  <c r="BN53" i="24"/>
  <c r="AM53" i="24"/>
  <c r="BE53" i="24"/>
  <c r="AK53" i="24"/>
  <c r="Q53" i="24"/>
  <c r="M53" i="24"/>
  <c r="AB53" i="24"/>
  <c r="BA53" i="24"/>
  <c r="AG53" i="24"/>
  <c r="T53" i="24"/>
  <c r="W53" i="24"/>
  <c r="U53" i="24"/>
  <c r="D53" i="24"/>
  <c r="BL53" i="24"/>
  <c r="AN53" i="24"/>
  <c r="AL53" i="24"/>
  <c r="AF53" i="24"/>
  <c r="AZ53" i="24"/>
  <c r="AE53" i="24"/>
  <c r="X53" i="24"/>
  <c r="BC53" i="24"/>
  <c r="AH53" i="24"/>
  <c r="BI53" i="24"/>
  <c r="AS53" i="24"/>
  <c r="AC53" i="24"/>
  <c r="H53" i="24"/>
  <c r="O53" i="24"/>
  <c r="N53" i="24"/>
  <c r="B83" i="14"/>
  <c r="B83" i="9"/>
  <c r="B83" i="16"/>
  <c r="B83" i="15"/>
  <c r="O83" i="9" l="1"/>
  <c r="O83" i="14" s="1"/>
  <c r="O83" i="15" s="1"/>
  <c r="O83" i="16" s="1"/>
  <c r="R83" i="9"/>
  <c r="R83" i="14" s="1"/>
  <c r="R83" i="15" s="1"/>
  <c r="R83" i="16" s="1"/>
  <c r="Q83" i="9"/>
  <c r="Q83" i="14" s="1"/>
  <c r="Q83" i="15" s="1"/>
  <c r="Q83" i="16" s="1"/>
  <c r="M83" i="9"/>
  <c r="M83" i="14" s="1"/>
  <c r="M83" i="15" s="1"/>
  <c r="M83" i="16" s="1"/>
  <c r="P83" i="9"/>
  <c r="P83" i="14" s="1"/>
  <c r="P83" i="15" s="1"/>
  <c r="P83" i="16" s="1"/>
  <c r="D83" i="14"/>
  <c r="BV53" i="24"/>
  <c r="D83" i="9" s="1"/>
  <c r="BU53" i="24"/>
  <c r="Y83" i="9"/>
  <c r="Y83" i="14" s="1"/>
  <c r="Y83" i="15" s="1"/>
  <c r="Y83" i="16" s="1"/>
  <c r="G83" i="9"/>
  <c r="G83" i="14" s="1"/>
  <c r="G83" i="15" s="1"/>
  <c r="G83" i="16" s="1"/>
  <c r="AA83" i="9"/>
  <c r="AA83" i="14" s="1"/>
  <c r="AA83" i="15" s="1"/>
  <c r="AA83" i="16" s="1"/>
  <c r="V83" i="9"/>
  <c r="V83" i="14" s="1"/>
  <c r="V83" i="15" s="1"/>
  <c r="V83" i="16" s="1"/>
  <c r="AH83" i="9"/>
  <c r="AH83" i="14" s="1"/>
  <c r="AH83" i="15" s="1"/>
  <c r="AH83" i="16" s="1"/>
  <c r="U83" i="9"/>
  <c r="U83" i="14" s="1"/>
  <c r="U83" i="15" s="1"/>
  <c r="U83" i="16" s="1"/>
  <c r="H83" i="9"/>
  <c r="H83" i="14" s="1"/>
  <c r="H83" i="15" s="1"/>
  <c r="H83" i="16" s="1"/>
  <c r="K83" i="9"/>
  <c r="K83" i="14" s="1"/>
  <c r="K83" i="15" s="1"/>
  <c r="K83" i="16" s="1"/>
  <c r="AI83" i="9"/>
  <c r="AI83" i="14" s="1"/>
  <c r="AI83" i="15" s="1"/>
  <c r="AI83" i="16" s="1"/>
  <c r="AN83" i="9"/>
  <c r="AN83" i="14" s="1"/>
  <c r="AN83" i="15" s="1"/>
  <c r="AN83" i="16" s="1"/>
  <c r="AK83" i="9"/>
  <c r="AK83" i="14" s="1"/>
  <c r="AK83" i="15" s="1"/>
  <c r="AK83" i="16" s="1"/>
  <c r="AQ83" i="9"/>
  <c r="AQ83" i="14" s="1"/>
  <c r="AQ83" i="15" s="1"/>
  <c r="AQ83" i="16" s="1"/>
  <c r="T83" i="9"/>
  <c r="T83" i="14" s="1"/>
  <c r="T83" i="15" s="1"/>
  <c r="T83" i="16" s="1"/>
  <c r="AD83" i="9"/>
  <c r="AD83" i="14" s="1"/>
  <c r="AD83" i="15" s="1"/>
  <c r="AD83" i="16" s="1"/>
  <c r="Z83" i="9"/>
  <c r="Z83" i="14" s="1"/>
  <c r="Z83" i="15" s="1"/>
  <c r="Z83" i="16" s="1"/>
  <c r="AR83" i="9"/>
  <c r="AR83" i="14" s="1"/>
  <c r="AR83" i="15" s="1"/>
  <c r="AR83" i="16" s="1"/>
  <c r="AC83" i="9"/>
  <c r="AC83" i="14" s="1"/>
  <c r="AC83" i="15" s="1"/>
  <c r="AC83" i="16" s="1"/>
  <c r="AO83" i="9"/>
  <c r="AO83" i="14" s="1"/>
  <c r="AO83" i="15" s="1"/>
  <c r="AO83" i="16" s="1"/>
  <c r="L83" i="9"/>
  <c r="L83" i="14" s="1"/>
  <c r="L83" i="15" s="1"/>
  <c r="L83" i="16" s="1"/>
  <c r="F83" i="9"/>
  <c r="AG83" i="9"/>
  <c r="AG83" i="14" s="1"/>
  <c r="AG83" i="15" s="1"/>
  <c r="AG83" i="16" s="1"/>
  <c r="AB83" i="9"/>
  <c r="AB83" i="14" s="1"/>
  <c r="AB83" i="15" s="1"/>
  <c r="AB83" i="16" s="1"/>
  <c r="AL83" i="9"/>
  <c r="AL83" i="14" s="1"/>
  <c r="AL83" i="15" s="1"/>
  <c r="AL83" i="16" s="1"/>
  <c r="W83" i="9"/>
  <c r="W83" i="14" s="1"/>
  <c r="W83" i="15" s="1"/>
  <c r="W83" i="16" s="1"/>
  <c r="X83" i="9"/>
  <c r="X83" i="14" s="1"/>
  <c r="X83" i="15" s="1"/>
  <c r="X83" i="16" s="1"/>
  <c r="I83" i="9"/>
  <c r="I83" i="14" s="1"/>
  <c r="I83" i="15" s="1"/>
  <c r="I83" i="16" s="1"/>
  <c r="AE83" i="9"/>
  <c r="AE83" i="14" s="1"/>
  <c r="AE83" i="15" s="1"/>
  <c r="AE83" i="16" s="1"/>
  <c r="AP83" i="9"/>
  <c r="AP83" i="14" s="1"/>
  <c r="AP83" i="15" s="1"/>
  <c r="AP83" i="16" s="1"/>
  <c r="AJ83" i="9"/>
  <c r="AJ83" i="14" s="1"/>
  <c r="AJ83" i="15" s="1"/>
  <c r="AJ83" i="16" s="1"/>
  <c r="F83" i="14" l="1"/>
  <c r="BU61" i="11"/>
  <c r="BP61" i="11"/>
  <c r="BJ61" i="11"/>
  <c r="H61" i="11"/>
  <c r="Q61" i="11"/>
  <c r="BW61" i="11"/>
  <c r="AR61" i="11"/>
  <c r="AI61" i="11"/>
  <c r="K61" i="11"/>
  <c r="S61" i="11"/>
  <c r="AQ61" i="11"/>
  <c r="BC61" i="11"/>
  <c r="BG61" i="11"/>
  <c r="AN61" i="11"/>
  <c r="N61" i="11"/>
  <c r="BK61" i="11"/>
  <c r="AG61" i="11"/>
  <c r="AW61" i="11"/>
  <c r="AC61" i="11"/>
  <c r="BM61" i="11"/>
  <c r="AO61" i="11"/>
  <c r="Y61" i="11"/>
  <c r="V61" i="11"/>
  <c r="AS61" i="11"/>
  <c r="AP61" i="11"/>
  <c r="BE61" i="11"/>
  <c r="U61" i="11"/>
  <c r="BV61" i="11"/>
  <c r="AZ61" i="11"/>
  <c r="AD61" i="11"/>
  <c r="F61" i="11"/>
  <c r="BS61" i="11"/>
  <c r="AB61" i="11"/>
  <c r="AT61" i="11"/>
  <c r="J61" i="11"/>
  <c r="M61" i="11"/>
  <c r="AU61" i="11"/>
  <c r="O61" i="11"/>
  <c r="BQ61" i="11"/>
  <c r="G61" i="11"/>
  <c r="I61" i="11"/>
  <c r="BB61" i="11"/>
  <c r="AM61" i="11"/>
  <c r="BR61" i="11"/>
  <c r="BD61" i="11"/>
  <c r="AK61" i="11"/>
  <c r="BH61" i="11"/>
  <c r="X61" i="11"/>
  <c r="BT61" i="11"/>
  <c r="AF61" i="11"/>
  <c r="BA61" i="11"/>
  <c r="AJ61" i="11"/>
  <c r="Z61" i="11"/>
  <c r="BI61" i="11"/>
  <c r="BF61" i="11"/>
  <c r="AH61" i="11"/>
  <c r="T61" i="11"/>
  <c r="AL61" i="11"/>
  <c r="AE61" i="11"/>
  <c r="AX61" i="11"/>
  <c r="W61" i="11"/>
  <c r="AV61" i="11"/>
  <c r="R61" i="11"/>
  <c r="BO61" i="11"/>
  <c r="P61" i="11"/>
  <c r="BN61" i="11"/>
  <c r="AA61" i="11"/>
  <c r="L61" i="11"/>
  <c r="AY61" i="11"/>
  <c r="BL61" i="11"/>
  <c r="B61" i="11" l="1"/>
  <c r="D61" i="11" s="1"/>
  <c r="AW61" i="17"/>
  <c r="AO61" i="17"/>
  <c r="AR61" i="17"/>
  <c r="Y61" i="17"/>
  <c r="BN61" i="17"/>
  <c r="AV61" i="17"/>
  <c r="AN61" i="17"/>
  <c r="R61" i="17"/>
  <c r="G61" i="17"/>
  <c r="BQ61" i="17"/>
  <c r="AY61" i="17"/>
  <c r="AI61" i="17"/>
  <c r="H61" i="17"/>
  <c r="BH61" i="17"/>
  <c r="BI61" i="17"/>
  <c r="AT61" i="17"/>
  <c r="P61" i="17"/>
  <c r="S61" i="17"/>
  <c r="AX61" i="17"/>
  <c r="BK61" i="17"/>
  <c r="AJ61" i="17"/>
  <c r="AQ61" i="17"/>
  <c r="X61" i="17"/>
  <c r="BT61" i="17"/>
  <c r="BJ61" i="17"/>
  <c r="AP61" i="17"/>
  <c r="T61" i="17"/>
  <c r="Z61" i="17"/>
  <c r="BW61" i="17"/>
  <c r="BA61" i="17"/>
  <c r="AD61" i="17"/>
  <c r="O61" i="17"/>
  <c r="BV61" i="17"/>
  <c r="AU61" i="17"/>
  <c r="AA61" i="17"/>
  <c r="I61" i="17"/>
  <c r="J61" i="17"/>
  <c r="AE61" i="17"/>
  <c r="BS61" i="17"/>
  <c r="AC61" i="17"/>
  <c r="K61" i="17"/>
  <c r="BD61" i="17"/>
  <c r="BU61" i="17"/>
  <c r="AS61" i="17"/>
  <c r="Q61" i="17"/>
  <c r="W61" i="17"/>
  <c r="BG61" i="17"/>
  <c r="BP61" i="17"/>
  <c r="AG61" i="17"/>
  <c r="V61" i="17"/>
  <c r="BF61" i="17"/>
  <c r="AH61" i="17"/>
  <c r="BM61" i="17"/>
  <c r="BR61" i="17"/>
  <c r="AZ61" i="17"/>
  <c r="AM61" i="17"/>
  <c r="N61" i="17"/>
  <c r="M61" i="17"/>
  <c r="BE61" i="17"/>
  <c r="AL61" i="17"/>
  <c r="AK61" i="17"/>
  <c r="U61" i="17"/>
  <c r="BC61" i="17"/>
  <c r="BL61" i="17"/>
  <c r="AF61" i="17"/>
  <c r="L61" i="17"/>
  <c r="BB61" i="17"/>
  <c r="BO61" i="17"/>
  <c r="AB61" i="17"/>
  <c r="F61" i="17"/>
  <c r="F83" i="15"/>
  <c r="B61" i="17" l="1"/>
  <c r="D61" i="17" s="1"/>
  <c r="AC61" i="18"/>
  <c r="AT61" i="18"/>
  <c r="BG61" i="18"/>
  <c r="BL61" i="18"/>
  <c r="AM61" i="18"/>
  <c r="BM61" i="18"/>
  <c r="AE61" i="18"/>
  <c r="BF61" i="18"/>
  <c r="BA61" i="18"/>
  <c r="AZ61" i="18"/>
  <c r="AB61" i="18"/>
  <c r="P61" i="18"/>
  <c r="R61" i="18"/>
  <c r="AF61" i="18"/>
  <c r="H61" i="18"/>
  <c r="AS61" i="18"/>
  <c r="BJ61" i="18"/>
  <c r="BW61" i="18"/>
  <c r="BK61" i="18"/>
  <c r="BP61" i="18"/>
  <c r="AH61" i="18"/>
  <c r="AU61" i="18"/>
  <c r="BS61" i="18"/>
  <c r="BQ61" i="18"/>
  <c r="AI61" i="18"/>
  <c r="BT61" i="18"/>
  <c r="BU61" i="18"/>
  <c r="L61" i="18"/>
  <c r="N61" i="18"/>
  <c r="S61" i="18"/>
  <c r="V61" i="18"/>
  <c r="W61" i="18"/>
  <c r="J61" i="18"/>
  <c r="BI61" i="18"/>
  <c r="AA61" i="18"/>
  <c r="BD61" i="18"/>
  <c r="AG61" i="18"/>
  <c r="AJ61" i="18"/>
  <c r="AL61" i="18"/>
  <c r="AY61" i="18"/>
  <c r="T61" i="18"/>
  <c r="AN61" i="18"/>
  <c r="AX61" i="18"/>
  <c r="AV61" i="18"/>
  <c r="BV61" i="18"/>
  <c r="O61" i="18"/>
  <c r="AD61" i="18"/>
  <c r="AQ61" i="18"/>
  <c r="AR61" i="18"/>
  <c r="AP61" i="18"/>
  <c r="AW61" i="18"/>
  <c r="BN61" i="18"/>
  <c r="BH61" i="18"/>
  <c r="AK61" i="18"/>
  <c r="BB61" i="18"/>
  <c r="BO61" i="18"/>
  <c r="AO61" i="18"/>
  <c r="BC61" i="18"/>
  <c r="I61" i="18"/>
  <c r="F61" i="18"/>
  <c r="U61" i="18"/>
  <c r="Q61" i="18"/>
  <c r="X61" i="18"/>
  <c r="BR61" i="18"/>
  <c r="BE61" i="18"/>
  <c r="M61" i="18"/>
  <c r="Z61" i="18"/>
  <c r="Y61" i="18"/>
  <c r="G61" i="18"/>
  <c r="K61" i="18"/>
  <c r="F83" i="16"/>
  <c r="B61" i="18" l="1"/>
  <c r="D61" i="18" s="1"/>
  <c r="AD61" i="19"/>
  <c r="AA55" i="20" s="1"/>
  <c r="AB74" i="7" s="1"/>
  <c r="AR61" i="19"/>
  <c r="AO55" i="20" s="1"/>
  <c r="AP74" i="7" s="1"/>
  <c r="AK61" i="19"/>
  <c r="AH55" i="20" s="1"/>
  <c r="AI74" i="7" s="1"/>
  <c r="BM61" i="19"/>
  <c r="BJ55" i="20" s="1"/>
  <c r="BK74" i="7" s="1"/>
  <c r="BW61" i="19"/>
  <c r="BT55" i="20" s="1"/>
  <c r="BU74" i="7" s="1"/>
  <c r="BN61" i="19"/>
  <c r="BK55" i="20" s="1"/>
  <c r="BL74" i="7" s="1"/>
  <c r="AI61" i="19"/>
  <c r="AF55" i="20" s="1"/>
  <c r="AG74" i="7" s="1"/>
  <c r="AL61" i="19"/>
  <c r="AI55" i="20" s="1"/>
  <c r="AJ74" i="7" s="1"/>
  <c r="AZ61" i="19"/>
  <c r="AW55" i="20" s="1"/>
  <c r="AX74" i="7" s="1"/>
  <c r="AP61" i="19"/>
  <c r="AM55" i="20" s="1"/>
  <c r="AN74" i="7" s="1"/>
  <c r="BD61" i="19"/>
  <c r="BA55" i="20" s="1"/>
  <c r="BB74" i="7" s="1"/>
  <c r="BI61" i="19"/>
  <c r="BF55" i="20" s="1"/>
  <c r="BG74" i="7" s="1"/>
  <c r="AM61" i="19"/>
  <c r="AJ55" i="20" s="1"/>
  <c r="AK74" i="7" s="1"/>
  <c r="V61" i="19"/>
  <c r="S55" i="20" s="1"/>
  <c r="T74" i="7" s="1"/>
  <c r="S61" i="19"/>
  <c r="P55" i="20" s="1"/>
  <c r="Q74" i="7" s="1"/>
  <c r="P61" i="19"/>
  <c r="M55" i="20" s="1"/>
  <c r="N74" i="7" s="1"/>
  <c r="AA61" i="19"/>
  <c r="X55" i="20" s="1"/>
  <c r="AV61" i="19"/>
  <c r="AS55" i="20" s="1"/>
  <c r="AT74" i="7" s="1"/>
  <c r="BV61" i="19"/>
  <c r="BS55" i="20" s="1"/>
  <c r="BT74" i="7" s="1"/>
  <c r="T61" i="19"/>
  <c r="Q55" i="20" s="1"/>
  <c r="R74" i="7" s="1"/>
  <c r="I61" i="19"/>
  <c r="F55" i="20" s="1"/>
  <c r="G74" i="7" s="1"/>
  <c r="AT61" i="19"/>
  <c r="AQ55" i="20" s="1"/>
  <c r="AR74" i="7" s="1"/>
  <c r="BH61" i="19"/>
  <c r="BE55" i="20" s="1"/>
  <c r="BF74" i="7" s="1"/>
  <c r="BQ61" i="19"/>
  <c r="BN55" i="20" s="1"/>
  <c r="BO74" i="7" s="1"/>
  <c r="BO61" i="19"/>
  <c r="BL55" i="20" s="1"/>
  <c r="BM74" i="7" s="1"/>
  <c r="BE61" i="19"/>
  <c r="BB55" i="20" s="1"/>
  <c r="BC74" i="7" s="1"/>
  <c r="AF61" i="19"/>
  <c r="AC55" i="20" s="1"/>
  <c r="AD74" i="7" s="1"/>
  <c r="AS61" i="19"/>
  <c r="AP55" i="20" s="1"/>
  <c r="AQ74" i="7" s="1"/>
  <c r="BB61" i="19"/>
  <c r="AY55" i="20" s="1"/>
  <c r="AZ74" i="7" s="1"/>
  <c r="BP61" i="19"/>
  <c r="BM55" i="20" s="1"/>
  <c r="BN74" i="7" s="1"/>
  <c r="BF61" i="19"/>
  <c r="BC55" i="20" s="1"/>
  <c r="BD74" i="7" s="1"/>
  <c r="BT61" i="19"/>
  <c r="BQ55" i="20" s="1"/>
  <c r="BR74" i="7" s="1"/>
  <c r="AU61" i="19"/>
  <c r="AR55" i="20" s="1"/>
  <c r="AS74" i="7" s="1"/>
  <c r="F61" i="19"/>
  <c r="N61" i="19"/>
  <c r="K55" i="20" s="1"/>
  <c r="L74" i="7" s="1"/>
  <c r="G61" i="19"/>
  <c r="D55" i="20" s="1"/>
  <c r="E74" i="7" s="1"/>
  <c r="O61" i="19"/>
  <c r="L55" i="20" s="1"/>
  <c r="M74" i="7" s="1"/>
  <c r="R61" i="19"/>
  <c r="O55" i="20" s="1"/>
  <c r="P74" i="7" s="1"/>
  <c r="U61" i="19"/>
  <c r="R55" i="20" s="1"/>
  <c r="S74" i="7" s="1"/>
  <c r="AH61" i="19"/>
  <c r="AE55" i="20" s="1"/>
  <c r="AF74" i="7" s="1"/>
  <c r="BR61" i="19"/>
  <c r="BO55" i="20" s="1"/>
  <c r="BP74" i="7" s="1"/>
  <c r="AO61" i="19"/>
  <c r="AL55" i="20" s="1"/>
  <c r="AM74" i="7" s="1"/>
  <c r="Q61" i="19"/>
  <c r="N55" i="20" s="1"/>
  <c r="O74" i="7" s="1"/>
  <c r="BC61" i="19"/>
  <c r="AZ55" i="20" s="1"/>
  <c r="BA74" i="7" s="1"/>
  <c r="AQ61" i="19"/>
  <c r="AN55" i="20" s="1"/>
  <c r="AO74" i="7" s="1"/>
  <c r="H61" i="19"/>
  <c r="E55" i="20" s="1"/>
  <c r="F74" i="7" s="1"/>
  <c r="AB61" i="19"/>
  <c r="Y55" i="20" s="1"/>
  <c r="BG61" i="19"/>
  <c r="BD55" i="20" s="1"/>
  <c r="BE74" i="7" s="1"/>
  <c r="BU61" i="19"/>
  <c r="BR55" i="20" s="1"/>
  <c r="BS74" i="7" s="1"/>
  <c r="BK61" i="19"/>
  <c r="BH55" i="20" s="1"/>
  <c r="BI74" i="7" s="1"/>
  <c r="AX61" i="19"/>
  <c r="AU55" i="20" s="1"/>
  <c r="AV74" i="7" s="1"/>
  <c r="BL61" i="19"/>
  <c r="BI55" i="20" s="1"/>
  <c r="BJ74" i="7" s="1"/>
  <c r="BA61" i="19"/>
  <c r="AX55" i="20" s="1"/>
  <c r="AY74" i="7" s="1"/>
  <c r="AJ61" i="19"/>
  <c r="AG55" i="20" s="1"/>
  <c r="AH74" i="7" s="1"/>
  <c r="BS61" i="19"/>
  <c r="BP55" i="20" s="1"/>
  <c r="BQ74" i="7" s="1"/>
  <c r="AN61" i="19"/>
  <c r="AK55" i="20" s="1"/>
  <c r="AL74" i="7" s="1"/>
  <c r="AC61" i="19"/>
  <c r="Z55" i="20" s="1"/>
  <c r="AA74" i="7" s="1"/>
  <c r="AG61" i="19"/>
  <c r="AD55" i="20" s="1"/>
  <c r="AE74" i="7" s="1"/>
  <c r="M61" i="19"/>
  <c r="J55" i="20" s="1"/>
  <c r="K74" i="7" s="1"/>
  <c r="L61" i="19"/>
  <c r="I55" i="20" s="1"/>
  <c r="J74" i="7" s="1"/>
  <c r="X61" i="19"/>
  <c r="U55" i="20" s="1"/>
  <c r="V74" i="7" s="1"/>
  <c r="Y61" i="19"/>
  <c r="V55" i="20" s="1"/>
  <c r="W74" i="7" s="1"/>
  <c r="K61" i="19"/>
  <c r="H55" i="20" s="1"/>
  <c r="I74" i="7" s="1"/>
  <c r="Z61" i="19"/>
  <c r="W55" i="20" s="1"/>
  <c r="X74" i="7" s="1"/>
  <c r="W61" i="19"/>
  <c r="T55" i="20" s="1"/>
  <c r="U74" i="7" s="1"/>
  <c r="BJ61" i="19"/>
  <c r="BG55" i="20" s="1"/>
  <c r="BH74" i="7" s="1"/>
  <c r="AE61" i="19"/>
  <c r="AB55" i="20" s="1"/>
  <c r="AC74" i="7" s="1"/>
  <c r="AW61" i="19"/>
  <c r="AT55" i="20" s="1"/>
  <c r="AU74" i="7" s="1"/>
  <c r="AY61" i="19"/>
  <c r="AV55" i="20" s="1"/>
  <c r="AW74" i="7" s="1"/>
  <c r="J61" i="19"/>
  <c r="G55" i="20" s="1"/>
  <c r="H74" i="7" s="1"/>
  <c r="C55" i="20" l="1"/>
  <c r="D74" i="7" s="1"/>
  <c r="B61" i="19"/>
  <c r="D61" i="19" s="1"/>
  <c r="B55" i="20" s="1"/>
  <c r="BW74" i="7"/>
  <c r="Z74" i="7"/>
  <c r="Y74" i="7"/>
  <c r="CA74" i="7" l="1"/>
  <c r="BZ74" i="7"/>
  <c r="C62" i="19" s="1"/>
  <c r="BX74" i="7"/>
  <c r="C74" i="7"/>
  <c r="W54" i="24" s="1"/>
  <c r="B54" i="24"/>
  <c r="B74" i="7"/>
  <c r="C62" i="18" l="1"/>
  <c r="C62" i="17"/>
  <c r="C62" i="11"/>
  <c r="O54" i="24"/>
  <c r="Z54" i="24"/>
  <c r="AH54" i="24"/>
  <c r="AN54" i="24"/>
  <c r="Y54" i="24"/>
  <c r="V54" i="24"/>
  <c r="BQ54" i="24"/>
  <c r="BN54" i="24"/>
  <c r="AF54" i="24"/>
  <c r="AT54" i="24"/>
  <c r="AG54" i="24"/>
  <c r="I54" i="24"/>
  <c r="D54" i="24"/>
  <c r="F54" i="24"/>
  <c r="C54" i="24"/>
  <c r="D84" i="14" s="1"/>
  <c r="BF54" i="24"/>
  <c r="BD54" i="24"/>
  <c r="BL54" i="24"/>
  <c r="BT54" i="24"/>
  <c r="BP54" i="24"/>
  <c r="AJ54" i="24"/>
  <c r="BH54" i="24"/>
  <c r="BO54" i="24"/>
  <c r="AI54" i="24"/>
  <c r="M54" i="24"/>
  <c r="Q54" i="24"/>
  <c r="AK54" i="24"/>
  <c r="AP54" i="24"/>
  <c r="AZ54" i="24"/>
  <c r="AL54" i="24"/>
  <c r="AY54" i="24"/>
  <c r="U54" i="24"/>
  <c r="J54" i="24"/>
  <c r="K54" i="24"/>
  <c r="X54" i="24"/>
  <c r="AC54" i="24"/>
  <c r="BM54" i="24"/>
  <c r="AU54" i="24"/>
  <c r="H54" i="24"/>
  <c r="N54" i="24"/>
  <c r="T54" i="24"/>
  <c r="AV54" i="24"/>
  <c r="AS54" i="24"/>
  <c r="BA54" i="24"/>
  <c r="BI54" i="24"/>
  <c r="BE54" i="24"/>
  <c r="AD54" i="24"/>
  <c r="BB54" i="24"/>
  <c r="BK54" i="24"/>
  <c r="AE54" i="24"/>
  <c r="S54" i="24"/>
  <c r="AX54" i="24"/>
  <c r="BJ54" i="24"/>
  <c r="AO54" i="24"/>
  <c r="BR54" i="24"/>
  <c r="AW54" i="24"/>
  <c r="AB54" i="24"/>
  <c r="BG54" i="24"/>
  <c r="AQ54" i="24"/>
  <c r="AA54" i="24"/>
  <c r="E54" i="24"/>
  <c r="R54" i="24"/>
  <c r="AR54" i="24"/>
  <c r="BS54" i="24"/>
  <c r="BC54" i="24"/>
  <c r="AM54" i="24"/>
  <c r="G54" i="24"/>
  <c r="L54" i="24"/>
  <c r="P54" i="24"/>
  <c r="B84" i="14"/>
  <c r="B84" i="15"/>
  <c r="B84" i="9"/>
  <c r="B84" i="16"/>
  <c r="Q84" i="9" l="1"/>
  <c r="Q84" i="14" s="1"/>
  <c r="Q84" i="15" s="1"/>
  <c r="Q84" i="16" s="1"/>
  <c r="M84" i="9"/>
  <c r="M84" i="14" s="1"/>
  <c r="M84" i="15" s="1"/>
  <c r="M84" i="16" s="1"/>
  <c r="P84" i="9"/>
  <c r="P84" i="14" s="1"/>
  <c r="P84" i="15" s="1"/>
  <c r="P84" i="16" s="1"/>
  <c r="R84" i="9"/>
  <c r="R84" i="14" s="1"/>
  <c r="R84" i="15" s="1"/>
  <c r="R84" i="16" s="1"/>
  <c r="O84" i="9"/>
  <c r="O84" i="14" s="1"/>
  <c r="O84" i="15" s="1"/>
  <c r="O84" i="16" s="1"/>
  <c r="D84" i="15"/>
  <c r="BV54" i="24"/>
  <c r="D84" i="9" s="1"/>
  <c r="BU54" i="24"/>
  <c r="Y84" i="9"/>
  <c r="Y84" i="14" s="1"/>
  <c r="Y84" i="15" s="1"/>
  <c r="Y84" i="16" s="1"/>
  <c r="AJ84" i="9"/>
  <c r="AJ84" i="14" s="1"/>
  <c r="AJ84" i="15" s="1"/>
  <c r="AJ84" i="16" s="1"/>
  <c r="V84" i="9"/>
  <c r="V84" i="14" s="1"/>
  <c r="V84" i="15" s="1"/>
  <c r="V84" i="16" s="1"/>
  <c r="U84" i="9"/>
  <c r="U84" i="14" s="1"/>
  <c r="U84" i="15" s="1"/>
  <c r="U84" i="16" s="1"/>
  <c r="G84" i="9"/>
  <c r="G84" i="14" s="1"/>
  <c r="G84" i="15" s="1"/>
  <c r="G84" i="16" s="1"/>
  <c r="AC84" i="9"/>
  <c r="AC84" i="14" s="1"/>
  <c r="AC84" i="15" s="1"/>
  <c r="AC84" i="16" s="1"/>
  <c r="T84" i="9"/>
  <c r="T84" i="14" s="1"/>
  <c r="T84" i="15" s="1"/>
  <c r="T84" i="16" s="1"/>
  <c r="AB84" i="9"/>
  <c r="AB84" i="14" s="1"/>
  <c r="AB84" i="15" s="1"/>
  <c r="AB84" i="16" s="1"/>
  <c r="H84" i="9"/>
  <c r="H84" i="14" s="1"/>
  <c r="H84" i="15" s="1"/>
  <c r="H84" i="16" s="1"/>
  <c r="L84" i="9"/>
  <c r="L84" i="14" s="1"/>
  <c r="L84" i="15" s="1"/>
  <c r="L84" i="16" s="1"/>
  <c r="I84" i="9"/>
  <c r="I84" i="14" s="1"/>
  <c r="I84" i="15" s="1"/>
  <c r="I84" i="16" s="1"/>
  <c r="Z84" i="9"/>
  <c r="Z84" i="14" s="1"/>
  <c r="Z84" i="15" s="1"/>
  <c r="Z84" i="16" s="1"/>
  <c r="AO84" i="9"/>
  <c r="AO84" i="14" s="1"/>
  <c r="AO84" i="15" s="1"/>
  <c r="AO84" i="16" s="1"/>
  <c r="AA84" i="9"/>
  <c r="AA84" i="14" s="1"/>
  <c r="AA84" i="15" s="1"/>
  <c r="AA84" i="16" s="1"/>
  <c r="AH84" i="9"/>
  <c r="AH84" i="14" s="1"/>
  <c r="AH84" i="15" s="1"/>
  <c r="AH84" i="16" s="1"/>
  <c r="AE84" i="9"/>
  <c r="AE84" i="14" s="1"/>
  <c r="AE84" i="15" s="1"/>
  <c r="AE84" i="16" s="1"/>
  <c r="W84" i="9"/>
  <c r="W84" i="14" s="1"/>
  <c r="W84" i="15" s="1"/>
  <c r="W84" i="16" s="1"/>
  <c r="AG84" i="9"/>
  <c r="AG84" i="14" s="1"/>
  <c r="AG84" i="15" s="1"/>
  <c r="AG84" i="16" s="1"/>
  <c r="AI84" i="9"/>
  <c r="AI84" i="14" s="1"/>
  <c r="AI84" i="15" s="1"/>
  <c r="AI84" i="16" s="1"/>
  <c r="AQ84" i="9"/>
  <c r="AQ84" i="14" s="1"/>
  <c r="AQ84" i="15" s="1"/>
  <c r="AQ84" i="16" s="1"/>
  <c r="AL84" i="9"/>
  <c r="AL84" i="14" s="1"/>
  <c r="AL84" i="15" s="1"/>
  <c r="AL84" i="16" s="1"/>
  <c r="AD84" i="9"/>
  <c r="AD84" i="14" s="1"/>
  <c r="AD84" i="15" s="1"/>
  <c r="AD84" i="16" s="1"/>
  <c r="AR84" i="9"/>
  <c r="AR84" i="14" s="1"/>
  <c r="AR84" i="15" s="1"/>
  <c r="AR84" i="16" s="1"/>
  <c r="F84" i="9"/>
  <c r="AP84" i="9"/>
  <c r="AP84" i="14" s="1"/>
  <c r="AP84" i="15" s="1"/>
  <c r="AP84" i="16" s="1"/>
  <c r="K84" i="9"/>
  <c r="K84" i="14" s="1"/>
  <c r="K84" i="15" s="1"/>
  <c r="K84" i="16" s="1"/>
  <c r="AN84" i="9"/>
  <c r="AN84" i="14" s="1"/>
  <c r="AN84" i="15" s="1"/>
  <c r="AN84" i="16" s="1"/>
  <c r="AK84" i="9"/>
  <c r="AK84" i="14" s="1"/>
  <c r="AK84" i="15" s="1"/>
  <c r="AK84" i="16" s="1"/>
  <c r="X84" i="9"/>
  <c r="X84" i="14" s="1"/>
  <c r="X84" i="15" s="1"/>
  <c r="X84" i="16" s="1"/>
  <c r="F84" i="14" l="1"/>
  <c r="BH62" i="11"/>
  <c r="AK62" i="11"/>
  <c r="BD62" i="11"/>
  <c r="Y62" i="11"/>
  <c r="W62" i="11"/>
  <c r="BC62" i="11"/>
  <c r="AF62" i="11"/>
  <c r="AY62" i="11"/>
  <c r="V62" i="11"/>
  <c r="BT62" i="11"/>
  <c r="AA62" i="11"/>
  <c r="AO62" i="11"/>
  <c r="I62" i="11"/>
  <c r="AR62" i="11"/>
  <c r="BL62" i="11"/>
  <c r="AN62" i="11"/>
  <c r="Q62" i="11"/>
  <c r="BI62" i="11"/>
  <c r="J62" i="11"/>
  <c r="BB62" i="11"/>
  <c r="AW62" i="11"/>
  <c r="BW62" i="11"/>
  <c r="N62" i="11"/>
  <c r="AH62" i="11"/>
  <c r="AE62" i="11"/>
  <c r="BJ62" i="11"/>
  <c r="M62" i="11"/>
  <c r="T62" i="11"/>
  <c r="AG62" i="11"/>
  <c r="BA62" i="11"/>
  <c r="AC62" i="11"/>
  <c r="L62" i="11"/>
  <c r="AB62" i="11"/>
  <c r="AV62" i="11"/>
  <c r="BO62" i="11"/>
  <c r="Z62" i="11"/>
  <c r="BM62" i="11"/>
  <c r="BE62" i="11"/>
  <c r="O62" i="11"/>
  <c r="BR62" i="11"/>
  <c r="R62" i="11"/>
  <c r="AU62" i="11"/>
  <c r="AX62" i="11"/>
  <c r="AP62" i="11"/>
  <c r="AT62" i="11"/>
  <c r="AL62" i="11"/>
  <c r="AJ62" i="11"/>
  <c r="AM62" i="11"/>
  <c r="BG62" i="11"/>
  <c r="AI62" i="11"/>
  <c r="X62" i="11"/>
  <c r="U62" i="11"/>
  <c r="BU62" i="11"/>
  <c r="BF62" i="11"/>
  <c r="BP62" i="11"/>
  <c r="G62" i="11"/>
  <c r="BS62" i="11"/>
  <c r="AD62" i="11"/>
  <c r="BK62" i="11"/>
  <c r="H62" i="11"/>
  <c r="BV62" i="11"/>
  <c r="AQ62" i="11"/>
  <c r="BN62" i="11"/>
  <c r="K62" i="11"/>
  <c r="S62" i="11"/>
  <c r="AZ62" i="11"/>
  <c r="BQ62" i="11"/>
  <c r="P62" i="11"/>
  <c r="AS62" i="11"/>
  <c r="F62" i="11"/>
  <c r="B62" i="11" l="1"/>
  <c r="D62" i="11" s="1"/>
  <c r="F84" i="15"/>
  <c r="AX62" i="17"/>
  <c r="BK62" i="17"/>
  <c r="AA62" i="17"/>
  <c r="AI62" i="17"/>
  <c r="O62" i="17"/>
  <c r="BT62" i="17"/>
  <c r="BJ62" i="17"/>
  <c r="AQ62" i="17"/>
  <c r="H62" i="17"/>
  <c r="M62" i="17"/>
  <c r="BF62" i="17"/>
  <c r="AO62" i="17"/>
  <c r="AM62" i="17"/>
  <c r="Z62" i="17"/>
  <c r="BV62" i="17"/>
  <c r="AL62" i="17"/>
  <c r="AU62" i="17"/>
  <c r="V62" i="17"/>
  <c r="J62" i="17"/>
  <c r="AR62" i="17"/>
  <c r="AY62" i="17"/>
  <c r="BB62" i="17"/>
  <c r="I62" i="17"/>
  <c r="BD62" i="17"/>
  <c r="AW62" i="17"/>
  <c r="AP62" i="17"/>
  <c r="Q62" i="17"/>
  <c r="P62" i="17"/>
  <c r="BG62" i="17"/>
  <c r="BP62" i="17"/>
  <c r="AD62" i="17"/>
  <c r="K62" i="17"/>
  <c r="BC62" i="17"/>
  <c r="BL62" i="17"/>
  <c r="AC62" i="17"/>
  <c r="U62" i="17"/>
  <c r="BS62" i="17"/>
  <c r="BQ62" i="17"/>
  <c r="AS62" i="17"/>
  <c r="F62" i="17"/>
  <c r="G62" i="17"/>
  <c r="AG62" i="17"/>
  <c r="BI62" i="17"/>
  <c r="BU62" i="17"/>
  <c r="Y62" i="17"/>
  <c r="BR62" i="17"/>
  <c r="AH62" i="17"/>
  <c r="BO62" i="17"/>
  <c r="BA62" i="17"/>
  <c r="AB62" i="17"/>
  <c r="AK62" i="17"/>
  <c r="W62" i="17"/>
  <c r="BN62" i="17"/>
  <c r="AV62" i="17"/>
  <c r="AF62" i="17"/>
  <c r="T62" i="17"/>
  <c r="L62" i="17"/>
  <c r="BW62" i="17"/>
  <c r="BE62" i="17"/>
  <c r="AT62" i="17"/>
  <c r="R62" i="17"/>
  <c r="BH62" i="17"/>
  <c r="BM62" i="17"/>
  <c r="AN62" i="17"/>
  <c r="N62" i="17"/>
  <c r="AZ62" i="17"/>
  <c r="X62" i="17"/>
  <c r="S62" i="17"/>
  <c r="AE62" i="17"/>
  <c r="AJ62" i="17"/>
  <c r="B62" i="17" l="1"/>
  <c r="D62" i="17" s="1"/>
  <c r="AC62" i="18"/>
  <c r="AT62" i="18"/>
  <c r="BG62" i="18"/>
  <c r="AY62" i="18"/>
  <c r="AF62" i="18"/>
  <c r="AW62" i="18"/>
  <c r="BF62" i="18"/>
  <c r="BP62" i="18"/>
  <c r="AL62" i="18"/>
  <c r="AA62" i="18"/>
  <c r="AQ62" i="18"/>
  <c r="BE62" i="18"/>
  <c r="V62" i="18"/>
  <c r="U62" i="18"/>
  <c r="W62" i="18"/>
  <c r="M62" i="18"/>
  <c r="Z62" i="18"/>
  <c r="G62" i="18"/>
  <c r="P62" i="18"/>
  <c r="O62" i="18"/>
  <c r="AB62" i="18"/>
  <c r="AS62" i="18"/>
  <c r="BJ62" i="18"/>
  <c r="BK62" i="18"/>
  <c r="BS62" i="18"/>
  <c r="AV62" i="18"/>
  <c r="AH62" i="18"/>
  <c r="AU62" i="18"/>
  <c r="AK62" i="18"/>
  <c r="BB62" i="18"/>
  <c r="AE62" i="18"/>
  <c r="AN62" i="18"/>
  <c r="BV62" i="18"/>
  <c r="R62" i="18"/>
  <c r="X62" i="18"/>
  <c r="L62" i="18"/>
  <c r="Y62" i="18"/>
  <c r="K62" i="18"/>
  <c r="S62" i="18"/>
  <c r="J62" i="18"/>
  <c r="AR62" i="18"/>
  <c r="BI62" i="18"/>
  <c r="AI62" i="18"/>
  <c r="BM62" i="18"/>
  <c r="BU62" i="18"/>
  <c r="BL62" i="18"/>
  <c r="BN62" i="18"/>
  <c r="AJ62" i="18"/>
  <c r="BA62" i="18"/>
  <c r="BR62" i="18"/>
  <c r="BT62" i="18"/>
  <c r="BD62" i="18"/>
  <c r="I62" i="18"/>
  <c r="BH62" i="18"/>
  <c r="AD62" i="18"/>
  <c r="BC62" i="18"/>
  <c r="AX62" i="18"/>
  <c r="AM62" i="18"/>
  <c r="AG62" i="18"/>
  <c r="BW62" i="18"/>
  <c r="AZ62" i="18"/>
  <c r="BQ62" i="18"/>
  <c r="BO62" i="18"/>
  <c r="AP62" i="18"/>
  <c r="AO62" i="18"/>
  <c r="F62" i="18"/>
  <c r="T62" i="18"/>
  <c r="Q62" i="18"/>
  <c r="N62" i="18"/>
  <c r="H62" i="18"/>
  <c r="F84" i="16"/>
  <c r="B62" i="18" l="1"/>
  <c r="D62" i="18" s="1"/>
  <c r="BI62" i="19"/>
  <c r="BF56" i="20" s="1"/>
  <c r="BG75" i="7" s="1"/>
  <c r="BW62" i="19"/>
  <c r="BT56" i="20" s="1"/>
  <c r="BU75" i="7" s="1"/>
  <c r="BB62" i="19"/>
  <c r="AY56" i="20" s="1"/>
  <c r="AZ75" i="7" s="1"/>
  <c r="AZ62" i="19"/>
  <c r="AW56" i="20" s="1"/>
  <c r="AX75" i="7" s="1"/>
  <c r="BM62" i="19"/>
  <c r="BJ56" i="20" s="1"/>
  <c r="BK75" i="7" s="1"/>
  <c r="AH62" i="19"/>
  <c r="AE56" i="20" s="1"/>
  <c r="AF75" i="7" s="1"/>
  <c r="BL62" i="19"/>
  <c r="BI56" i="20" s="1"/>
  <c r="BJ75" i="7" s="1"/>
  <c r="BQ62" i="19"/>
  <c r="BN56" i="20" s="1"/>
  <c r="BO75" i="7" s="1"/>
  <c r="AP62" i="19"/>
  <c r="AM56" i="20" s="1"/>
  <c r="AN75" i="7" s="1"/>
  <c r="BE62" i="19"/>
  <c r="BB56" i="20" s="1"/>
  <c r="BC75" i="7" s="1"/>
  <c r="BS62" i="19"/>
  <c r="BP56" i="20" s="1"/>
  <c r="BQ75" i="7" s="1"/>
  <c r="AT62" i="19"/>
  <c r="AQ56" i="20" s="1"/>
  <c r="AR75" i="7" s="1"/>
  <c r="N62" i="19"/>
  <c r="K56" i="20" s="1"/>
  <c r="L75" i="7" s="1"/>
  <c r="S62" i="19"/>
  <c r="P56" i="20" s="1"/>
  <c r="Q75" i="7" s="1"/>
  <c r="O62" i="19"/>
  <c r="L56" i="20" s="1"/>
  <c r="M75" i="7" s="1"/>
  <c r="F62" i="19"/>
  <c r="K62" i="19"/>
  <c r="H56" i="20" s="1"/>
  <c r="I75" i="7" s="1"/>
  <c r="AC62" i="19"/>
  <c r="Z56" i="20" s="1"/>
  <c r="AA75" i="7" s="1"/>
  <c r="AJ62" i="19"/>
  <c r="AG56" i="20" s="1"/>
  <c r="AH75" i="7" s="1"/>
  <c r="AG62" i="19"/>
  <c r="AD56" i="20" s="1"/>
  <c r="AE75" i="7" s="1"/>
  <c r="AR62" i="19"/>
  <c r="AO56" i="20" s="1"/>
  <c r="AP75" i="7" s="1"/>
  <c r="BR62" i="19"/>
  <c r="BO56" i="20" s="1"/>
  <c r="BP75" i="7" s="1"/>
  <c r="AB62" i="19"/>
  <c r="Y56" i="20" s="1"/>
  <c r="Z62" i="19"/>
  <c r="W56" i="20" s="1"/>
  <c r="X75" i="7" s="1"/>
  <c r="I62" i="19"/>
  <c r="F56" i="20" s="1"/>
  <c r="G75" i="7" s="1"/>
  <c r="AA62" i="19"/>
  <c r="X56" i="20" s="1"/>
  <c r="BF62" i="19"/>
  <c r="BC56" i="20" s="1"/>
  <c r="BD75" i="7" s="1"/>
  <c r="AF62" i="19"/>
  <c r="AC56" i="20" s="1"/>
  <c r="AD75" i="7" s="1"/>
  <c r="AN62" i="19"/>
  <c r="AK56" i="20" s="1"/>
  <c r="AL75" i="7" s="1"/>
  <c r="AE62" i="19"/>
  <c r="AB56" i="20" s="1"/>
  <c r="AC75" i="7" s="1"/>
  <c r="BN62" i="19"/>
  <c r="BK56" i="20" s="1"/>
  <c r="BL75" i="7" s="1"/>
  <c r="AL62" i="19"/>
  <c r="AI56" i="20" s="1"/>
  <c r="AJ75" i="7" s="1"/>
  <c r="AI62" i="19"/>
  <c r="AF56" i="20" s="1"/>
  <c r="AG75" i="7" s="1"/>
  <c r="BV62" i="19"/>
  <c r="BS56" i="20" s="1"/>
  <c r="BT75" i="7" s="1"/>
  <c r="BU62" i="19"/>
  <c r="BR56" i="20" s="1"/>
  <c r="BS75" i="7" s="1"/>
  <c r="AX62" i="19"/>
  <c r="AU56" i="20" s="1"/>
  <c r="AV75" i="7" s="1"/>
  <c r="BD62" i="19"/>
  <c r="BA56" i="20" s="1"/>
  <c r="BB75" i="7" s="1"/>
  <c r="H62" i="19"/>
  <c r="E56" i="20" s="1"/>
  <c r="F75" i="7" s="1"/>
  <c r="J62" i="19"/>
  <c r="G56" i="20" s="1"/>
  <c r="H75" i="7" s="1"/>
  <c r="M62" i="19"/>
  <c r="J56" i="20" s="1"/>
  <c r="K75" i="7" s="1"/>
  <c r="T62" i="19"/>
  <c r="Q56" i="20" s="1"/>
  <c r="R75" i="7" s="1"/>
  <c r="L62" i="19"/>
  <c r="I56" i="20" s="1"/>
  <c r="J75" i="7" s="1"/>
  <c r="AV62" i="19"/>
  <c r="AS56" i="20" s="1"/>
  <c r="AT75" i="7" s="1"/>
  <c r="AK62" i="19"/>
  <c r="AH56" i="20" s="1"/>
  <c r="AI75" i="7" s="1"/>
  <c r="AM62" i="19"/>
  <c r="AJ56" i="20" s="1"/>
  <c r="AK75" i="7" s="1"/>
  <c r="BT62" i="19"/>
  <c r="BQ56" i="20" s="1"/>
  <c r="BR75" i="7" s="1"/>
  <c r="G62" i="19"/>
  <c r="D56" i="20" s="1"/>
  <c r="E75" i="7" s="1"/>
  <c r="AQ62" i="19"/>
  <c r="AN56" i="20" s="1"/>
  <c r="AO75" i="7" s="1"/>
  <c r="AU62" i="19"/>
  <c r="AR56" i="20" s="1"/>
  <c r="AS75" i="7" s="1"/>
  <c r="AY62" i="19"/>
  <c r="AV56" i="20" s="1"/>
  <c r="AW75" i="7" s="1"/>
  <c r="Q62" i="19"/>
  <c r="N56" i="20" s="1"/>
  <c r="O75" i="7" s="1"/>
  <c r="AS62" i="19"/>
  <c r="AP56" i="20" s="1"/>
  <c r="AQ75" i="7" s="1"/>
  <c r="BG62" i="19"/>
  <c r="BD56" i="20" s="1"/>
  <c r="BE75" i="7" s="1"/>
  <c r="BP62" i="19"/>
  <c r="BM56" i="20" s="1"/>
  <c r="BN75" i="7" s="1"/>
  <c r="BJ62" i="19"/>
  <c r="BG56" i="20" s="1"/>
  <c r="BH75" i="7" s="1"/>
  <c r="AW62" i="19"/>
  <c r="AT56" i="20" s="1"/>
  <c r="AU75" i="7" s="1"/>
  <c r="BK62" i="19"/>
  <c r="BH56" i="20" s="1"/>
  <c r="BI75" i="7" s="1"/>
  <c r="AD62" i="19"/>
  <c r="AA56" i="20" s="1"/>
  <c r="AB75" i="7" s="1"/>
  <c r="BA62" i="19"/>
  <c r="AX56" i="20" s="1"/>
  <c r="AY75" i="7" s="1"/>
  <c r="BO62" i="19"/>
  <c r="BL56" i="20" s="1"/>
  <c r="BM75" i="7" s="1"/>
  <c r="AO62" i="19"/>
  <c r="AL56" i="20" s="1"/>
  <c r="AM75" i="7" s="1"/>
  <c r="BC62" i="19"/>
  <c r="AZ56" i="20" s="1"/>
  <c r="BA75" i="7" s="1"/>
  <c r="BH62" i="19"/>
  <c r="BE56" i="20" s="1"/>
  <c r="BF75" i="7" s="1"/>
  <c r="Y62" i="19"/>
  <c r="V56" i="20" s="1"/>
  <c r="W75" i="7" s="1"/>
  <c r="R62" i="19"/>
  <c r="O56" i="20" s="1"/>
  <c r="P75" i="7" s="1"/>
  <c r="V62" i="19"/>
  <c r="S56" i="20" s="1"/>
  <c r="T75" i="7" s="1"/>
  <c r="X62" i="19"/>
  <c r="U56" i="20" s="1"/>
  <c r="V75" i="7" s="1"/>
  <c r="P62" i="19"/>
  <c r="M56" i="20" s="1"/>
  <c r="N75" i="7" s="1"/>
  <c r="U62" i="19"/>
  <c r="R56" i="20" s="1"/>
  <c r="S75" i="7" s="1"/>
  <c r="W62" i="19"/>
  <c r="T56" i="20" s="1"/>
  <c r="U75" i="7" s="1"/>
  <c r="C56" i="20" l="1"/>
  <c r="D75" i="7" s="1"/>
  <c r="B62" i="19"/>
  <c r="D62" i="19" s="1"/>
  <c r="B56" i="20" s="1"/>
  <c r="Y75" i="7"/>
  <c r="Z75" i="7"/>
  <c r="BW75" i="7"/>
  <c r="CA75" i="7" l="1"/>
  <c r="BZ75" i="7"/>
  <c r="C63" i="17" s="1"/>
  <c r="C75" i="7"/>
  <c r="N55" i="24" s="1"/>
  <c r="BX75" i="7"/>
  <c r="B55" i="24"/>
  <c r="B75" i="7"/>
  <c r="C63" i="19" l="1"/>
  <c r="C63" i="11"/>
  <c r="C63" i="18"/>
  <c r="AI55" i="24"/>
  <c r="AF55" i="24"/>
  <c r="E55" i="24"/>
  <c r="T55" i="24"/>
  <c r="AS55" i="24"/>
  <c r="BE55" i="24"/>
  <c r="AU55" i="24"/>
  <c r="AZ55" i="24"/>
  <c r="BR55" i="24"/>
  <c r="AL55" i="24"/>
  <c r="G55" i="24"/>
  <c r="L55" i="24"/>
  <c r="BI55" i="24"/>
  <c r="BL55" i="24"/>
  <c r="I55" i="24"/>
  <c r="P55" i="24"/>
  <c r="BO55" i="24"/>
  <c r="AW55" i="24"/>
  <c r="AM55" i="24"/>
  <c r="AV55" i="24"/>
  <c r="BN55" i="24"/>
  <c r="AH55" i="24"/>
  <c r="R55" i="24"/>
  <c r="D55" i="24"/>
  <c r="BS55" i="24"/>
  <c r="AX55" i="24"/>
  <c r="AK55" i="24"/>
  <c r="AQ55" i="24"/>
  <c r="Y55" i="24"/>
  <c r="BP55" i="24"/>
  <c r="AJ55" i="24"/>
  <c r="BB55" i="24"/>
  <c r="U55" i="24"/>
  <c r="F55" i="24"/>
  <c r="M55" i="24"/>
  <c r="Q55" i="24"/>
  <c r="AC55" i="24"/>
  <c r="BG55" i="24"/>
  <c r="AA55" i="24"/>
  <c r="AO55" i="24"/>
  <c r="BK55" i="24"/>
  <c r="AE55" i="24"/>
  <c r="BH55" i="24"/>
  <c r="AR55" i="24"/>
  <c r="AB55" i="24"/>
  <c r="BJ55" i="24"/>
  <c r="AT55" i="24"/>
  <c r="AD55" i="24"/>
  <c r="O55" i="24"/>
  <c r="J55" i="24"/>
  <c r="W55" i="24"/>
  <c r="K55" i="24"/>
  <c r="C55" i="24"/>
  <c r="BQ55" i="24"/>
  <c r="BA55" i="24"/>
  <c r="AY55" i="24"/>
  <c r="BM55" i="24"/>
  <c r="AG55" i="24"/>
  <c r="BC55" i="24"/>
  <c r="BT55" i="24"/>
  <c r="BD55" i="24"/>
  <c r="AN55" i="24"/>
  <c r="X55" i="24"/>
  <c r="BF55" i="24"/>
  <c r="AP55" i="24"/>
  <c r="Z55" i="24"/>
  <c r="V55" i="24"/>
  <c r="S55" i="24"/>
  <c r="H55" i="24"/>
  <c r="B85" i="9"/>
  <c r="B85" i="14"/>
  <c r="B85" i="15"/>
  <c r="B85" i="16"/>
  <c r="R85" i="9" l="1"/>
  <c r="R85" i="14" s="1"/>
  <c r="R85" i="15" s="1"/>
  <c r="R85" i="16" s="1"/>
  <c r="P85" i="9"/>
  <c r="P85" i="14" s="1"/>
  <c r="P85" i="15" s="1"/>
  <c r="P85" i="16" s="1"/>
  <c r="O85" i="9"/>
  <c r="O85" i="14" s="1"/>
  <c r="O85" i="15" s="1"/>
  <c r="O85" i="16" s="1"/>
  <c r="Q85" i="9"/>
  <c r="Q85" i="14" s="1"/>
  <c r="Q85" i="15" s="1"/>
  <c r="Q85" i="16" s="1"/>
  <c r="M85" i="9"/>
  <c r="M85" i="14" s="1"/>
  <c r="M85" i="15" s="1"/>
  <c r="M85" i="16" s="1"/>
  <c r="BU55" i="24"/>
  <c r="D85" i="15"/>
  <c r="D85" i="14"/>
  <c r="BV55" i="24"/>
  <c r="D85" i="9" s="1"/>
  <c r="I85" i="9"/>
  <c r="I85" i="14" s="1"/>
  <c r="I85" i="15" s="1"/>
  <c r="I85" i="16" s="1"/>
  <c r="F85" i="9"/>
  <c r="U85" i="9"/>
  <c r="U85" i="14" s="1"/>
  <c r="U85" i="15" s="1"/>
  <c r="U85" i="16" s="1"/>
  <c r="AP85" i="9"/>
  <c r="AP85" i="14" s="1"/>
  <c r="AP85" i="15" s="1"/>
  <c r="AP85" i="16" s="1"/>
  <c r="Y85" i="9"/>
  <c r="Y85" i="14" s="1"/>
  <c r="Y85" i="15" s="1"/>
  <c r="Y85" i="16" s="1"/>
  <c r="AN85" i="9"/>
  <c r="AN85" i="14" s="1"/>
  <c r="AN85" i="15" s="1"/>
  <c r="AN85" i="16" s="1"/>
  <c r="AC85" i="9"/>
  <c r="AC85" i="14" s="1"/>
  <c r="AC85" i="15" s="1"/>
  <c r="AC85" i="16" s="1"/>
  <c r="V85" i="9"/>
  <c r="V85" i="14" s="1"/>
  <c r="V85" i="15" s="1"/>
  <c r="V85" i="16" s="1"/>
  <c r="AD85" i="9"/>
  <c r="AD85" i="14" s="1"/>
  <c r="AD85" i="15" s="1"/>
  <c r="AD85" i="16" s="1"/>
  <c r="AG85" i="9"/>
  <c r="AG85" i="14" s="1"/>
  <c r="AG85" i="15" s="1"/>
  <c r="AG85" i="16" s="1"/>
  <c r="W85" i="9"/>
  <c r="W85" i="14" s="1"/>
  <c r="W85" i="15" s="1"/>
  <c r="W85" i="16" s="1"/>
  <c r="AI85" i="9"/>
  <c r="AI85" i="14" s="1"/>
  <c r="AI85" i="15" s="1"/>
  <c r="AI85" i="16" s="1"/>
  <c r="AH85" i="9"/>
  <c r="AH85" i="14" s="1"/>
  <c r="AH85" i="15" s="1"/>
  <c r="AH85" i="16" s="1"/>
  <c r="X85" i="9"/>
  <c r="X85" i="14" s="1"/>
  <c r="X85" i="15" s="1"/>
  <c r="X85" i="16" s="1"/>
  <c r="AQ85" i="9"/>
  <c r="AQ85" i="14" s="1"/>
  <c r="AQ85" i="15" s="1"/>
  <c r="AQ85" i="16" s="1"/>
  <c r="G85" i="9"/>
  <c r="G85" i="14" s="1"/>
  <c r="G85" i="15" s="1"/>
  <c r="G85" i="16" s="1"/>
  <c r="AE85" i="9"/>
  <c r="AE85" i="14" s="1"/>
  <c r="AE85" i="15" s="1"/>
  <c r="AE85" i="16" s="1"/>
  <c r="AK85" i="9"/>
  <c r="AK85" i="14" s="1"/>
  <c r="AK85" i="15" s="1"/>
  <c r="AK85" i="16" s="1"/>
  <c r="AB85" i="9"/>
  <c r="AB85" i="14" s="1"/>
  <c r="AB85" i="15" s="1"/>
  <c r="AB85" i="16" s="1"/>
  <c r="AA85" i="9"/>
  <c r="AA85" i="14" s="1"/>
  <c r="AA85" i="15" s="1"/>
  <c r="AA85" i="16" s="1"/>
  <c r="AJ85" i="9"/>
  <c r="AJ85" i="14" s="1"/>
  <c r="AJ85" i="15" s="1"/>
  <c r="AJ85" i="16" s="1"/>
  <c r="AL85" i="9"/>
  <c r="AL85" i="14" s="1"/>
  <c r="AL85" i="15" s="1"/>
  <c r="AL85" i="16" s="1"/>
  <c r="H85" i="9"/>
  <c r="H85" i="14" s="1"/>
  <c r="H85" i="15" s="1"/>
  <c r="H85" i="16" s="1"/>
  <c r="L85" i="9"/>
  <c r="L85" i="14" s="1"/>
  <c r="L85" i="15" s="1"/>
  <c r="L85" i="16" s="1"/>
  <c r="T85" i="9"/>
  <c r="T85" i="14" s="1"/>
  <c r="T85" i="15" s="1"/>
  <c r="T85" i="16" s="1"/>
  <c r="AR85" i="9"/>
  <c r="AR85" i="14" s="1"/>
  <c r="AR85" i="15" s="1"/>
  <c r="AR85" i="16" s="1"/>
  <c r="AO85" i="9"/>
  <c r="AO85" i="14" s="1"/>
  <c r="AO85" i="15" s="1"/>
  <c r="AO85" i="16" s="1"/>
  <c r="K85" i="9"/>
  <c r="K85" i="14" s="1"/>
  <c r="K85" i="15" s="1"/>
  <c r="K85" i="16" s="1"/>
  <c r="Z85" i="9"/>
  <c r="Z85" i="14" s="1"/>
  <c r="Z85" i="15" s="1"/>
  <c r="Z85" i="16" s="1"/>
  <c r="F85" i="14" l="1"/>
  <c r="AT63" i="11"/>
  <c r="S63" i="11"/>
  <c r="AO63" i="11"/>
  <c r="Q63" i="11"/>
  <c r="AI63" i="11"/>
  <c r="AH63" i="11"/>
  <c r="I63" i="11"/>
  <c r="AM63" i="11"/>
  <c r="AV63" i="11"/>
  <c r="AL63" i="11"/>
  <c r="R63" i="11"/>
  <c r="T63" i="11"/>
  <c r="BV63" i="11"/>
  <c r="AY63" i="11"/>
  <c r="AW63" i="11"/>
  <c r="J63" i="11"/>
  <c r="P63" i="11"/>
  <c r="AJ63" i="11"/>
  <c r="BA63" i="11"/>
  <c r="AB63" i="11"/>
  <c r="BS63" i="11"/>
  <c r="AN63" i="11"/>
  <c r="AP63" i="11"/>
  <c r="X63" i="11"/>
  <c r="AC63" i="11"/>
  <c r="AU63" i="11"/>
  <c r="F63" i="11"/>
  <c r="H63" i="11"/>
  <c r="BD63" i="11"/>
  <c r="AF63" i="11"/>
  <c r="O63" i="11"/>
  <c r="AX63" i="11"/>
  <c r="AA63" i="11"/>
  <c r="BJ63" i="11"/>
  <c r="AZ63" i="11"/>
  <c r="BE63" i="11"/>
  <c r="L63" i="11"/>
  <c r="AD63" i="11"/>
  <c r="K63" i="11"/>
  <c r="BP63" i="11"/>
  <c r="BR63" i="11"/>
  <c r="Z63" i="11"/>
  <c r="BQ63" i="11"/>
  <c r="BO63" i="11"/>
  <c r="BM63" i="11"/>
  <c r="G63" i="11"/>
  <c r="N63" i="11"/>
  <c r="M63" i="11"/>
  <c r="BN63" i="11"/>
  <c r="AR63" i="11"/>
  <c r="AQ63" i="11"/>
  <c r="V63" i="11"/>
  <c r="BU63" i="11"/>
  <c r="BH63" i="11"/>
  <c r="BF63" i="11"/>
  <c r="AS63" i="11"/>
  <c r="BC63" i="11"/>
  <c r="AK63" i="11"/>
  <c r="BB63" i="11"/>
  <c r="Y63" i="11"/>
  <c r="BL63" i="11"/>
  <c r="BG63" i="11"/>
  <c r="W63" i="11"/>
  <c r="BW63" i="11"/>
  <c r="AE63" i="11"/>
  <c r="BI63" i="11"/>
  <c r="BT63" i="11"/>
  <c r="AG63" i="11"/>
  <c r="U63" i="11"/>
  <c r="BK63" i="11"/>
  <c r="B63" i="11" l="1"/>
  <c r="D63" i="11" s="1"/>
  <c r="F85" i="15"/>
  <c r="BC63" i="17"/>
  <c r="BL63" i="17"/>
  <c r="AQ63" i="17"/>
  <c r="P63" i="17"/>
  <c r="O63" i="17"/>
  <c r="T63" i="17"/>
  <c r="BA63" i="17"/>
  <c r="G63" i="17"/>
  <c r="AG63" i="17"/>
  <c r="BM63" i="17"/>
  <c r="U63" i="17"/>
  <c r="AW63" i="17"/>
  <c r="AY63" i="17"/>
  <c r="AT63" i="17"/>
  <c r="L63" i="17"/>
  <c r="K63" i="17"/>
  <c r="R63" i="17"/>
  <c r="BV63" i="17"/>
  <c r="AS63" i="17"/>
  <c r="AO63" i="17"/>
  <c r="M63" i="17"/>
  <c r="BR63" i="17"/>
  <c r="AZ63" i="17"/>
  <c r="AU63" i="17"/>
  <c r="BN63" i="17"/>
  <c r="AV63" i="17"/>
  <c r="AA63" i="17"/>
  <c r="J63" i="17"/>
  <c r="I63" i="17"/>
  <c r="BW63" i="17"/>
  <c r="AK63" i="17"/>
  <c r="S63" i="17"/>
  <c r="BS63" i="17"/>
  <c r="AJ63" i="17"/>
  <c r="V63" i="17"/>
  <c r="BE63" i="17"/>
  <c r="AI63" i="17"/>
  <c r="BJ63" i="17"/>
  <c r="AH63" i="17"/>
  <c r="BI63" i="17"/>
  <c r="N63" i="17"/>
  <c r="BU63" i="17"/>
  <c r="X63" i="17"/>
  <c r="AM63" i="17"/>
  <c r="BT63" i="17"/>
  <c r="F63" i="17"/>
  <c r="BF63" i="17"/>
  <c r="AC63" i="17"/>
  <c r="AR63" i="17"/>
  <c r="Z63" i="17"/>
  <c r="AP63" i="17"/>
  <c r="BB63" i="17"/>
  <c r="BO63" i="17"/>
  <c r="AE63" i="17"/>
  <c r="Y63" i="17"/>
  <c r="AX63" i="17"/>
  <c r="BK63" i="17"/>
  <c r="AD63" i="17"/>
  <c r="Q63" i="17"/>
  <c r="BG63" i="17"/>
  <c r="BP63" i="17"/>
  <c r="AN63" i="17"/>
  <c r="H63" i="17"/>
  <c r="BH63" i="17"/>
  <c r="AL63" i="17"/>
  <c r="BD63" i="17"/>
  <c r="BQ63" i="17"/>
  <c r="W63" i="17"/>
  <c r="AF63" i="17"/>
  <c r="AB63" i="17"/>
  <c r="B63" i="17" l="1"/>
  <c r="D63" i="17" s="1"/>
  <c r="BC63" i="18"/>
  <c r="BP63" i="18"/>
  <c r="BN63" i="18"/>
  <c r="BF63" i="18"/>
  <c r="BB63" i="18"/>
  <c r="BW63" i="18"/>
  <c r="AO63" i="18"/>
  <c r="AB63" i="18"/>
  <c r="AI63" i="18"/>
  <c r="AV63" i="18"/>
  <c r="BM63" i="18"/>
  <c r="BK63" i="18"/>
  <c r="K63" i="18"/>
  <c r="S63" i="18"/>
  <c r="BS63" i="18"/>
  <c r="AK63" i="18"/>
  <c r="AP63" i="18"/>
  <c r="AU63" i="18"/>
  <c r="AA63" i="18"/>
  <c r="AN63" i="18"/>
  <c r="BE63" i="18"/>
  <c r="AC63" i="18"/>
  <c r="AY63" i="18"/>
  <c r="BL63" i="18"/>
  <c r="AX63" i="18"/>
  <c r="BH63" i="18"/>
  <c r="J63" i="18"/>
  <c r="F63" i="18"/>
  <c r="L63" i="18"/>
  <c r="I63" i="18"/>
  <c r="M63" i="18"/>
  <c r="BR63" i="18"/>
  <c r="Z63" i="18"/>
  <c r="N63" i="18"/>
  <c r="X63" i="18"/>
  <c r="AJ63" i="18"/>
  <c r="BA63" i="18"/>
  <c r="BJ63" i="18"/>
  <c r="AR63" i="18"/>
  <c r="AQ63" i="18"/>
  <c r="BD63" i="18"/>
  <c r="AL63" i="18"/>
  <c r="AH63" i="18"/>
  <c r="BO63" i="18"/>
  <c r="AG63" i="18"/>
  <c r="BI63" i="18"/>
  <c r="H63" i="18"/>
  <c r="Q63" i="18"/>
  <c r="AM63" i="18"/>
  <c r="AZ63" i="18"/>
  <c r="BQ63" i="18"/>
  <c r="BU63" i="18"/>
  <c r="AS63" i="18"/>
  <c r="BG63" i="18"/>
  <c r="BT63" i="18"/>
  <c r="AD63" i="18"/>
  <c r="AE63" i="18"/>
  <c r="AF63" i="18"/>
  <c r="AW63" i="18"/>
  <c r="AT63" i="18"/>
  <c r="BV63" i="18"/>
  <c r="V63" i="18"/>
  <c r="W63" i="18"/>
  <c r="T63" i="18"/>
  <c r="U63" i="18"/>
  <c r="G63" i="18"/>
  <c r="P63" i="18"/>
  <c r="O63" i="18"/>
  <c r="R63" i="18"/>
  <c r="Y63" i="18"/>
  <c r="F85" i="16"/>
  <c r="B63" i="18" l="1"/>
  <c r="D63" i="18" s="1"/>
  <c r="AR63" i="19"/>
  <c r="AO57" i="20" s="1"/>
  <c r="AP76" i="7" s="1"/>
  <c r="BR63" i="19"/>
  <c r="BO57" i="20" s="1"/>
  <c r="BP76" i="7" s="1"/>
  <c r="AK63" i="19"/>
  <c r="AH57" i="20" s="1"/>
  <c r="AI76" i="7" s="1"/>
  <c r="AF63" i="19"/>
  <c r="AC57" i="20" s="1"/>
  <c r="AD76" i="7" s="1"/>
  <c r="BF63" i="19"/>
  <c r="BC57" i="20" s="1"/>
  <c r="BD76" i="7" s="1"/>
  <c r="BO63" i="19"/>
  <c r="BL57" i="20" s="1"/>
  <c r="BM76" i="7" s="1"/>
  <c r="AJ63" i="19"/>
  <c r="AG57" i="20" s="1"/>
  <c r="AH76" i="7" s="1"/>
  <c r="BJ63" i="19"/>
  <c r="BG57" i="20" s="1"/>
  <c r="BH76" i="7" s="1"/>
  <c r="BT63" i="19"/>
  <c r="BQ57" i="20" s="1"/>
  <c r="BR76" i="7" s="1"/>
  <c r="AN63" i="19"/>
  <c r="AK57" i="20" s="1"/>
  <c r="AL76" i="7" s="1"/>
  <c r="BN63" i="19"/>
  <c r="BK57" i="20" s="1"/>
  <c r="BL76" i="7" s="1"/>
  <c r="AC63" i="19"/>
  <c r="Z57" i="20" s="1"/>
  <c r="AA76" i="7" s="1"/>
  <c r="T63" i="19"/>
  <c r="Q57" i="20" s="1"/>
  <c r="R76" i="7" s="1"/>
  <c r="I63" i="19"/>
  <c r="F57" i="20" s="1"/>
  <c r="G76" i="7" s="1"/>
  <c r="H63" i="19"/>
  <c r="E57" i="20" s="1"/>
  <c r="F76" i="7" s="1"/>
  <c r="W63" i="19"/>
  <c r="T57" i="20" s="1"/>
  <c r="U76" i="7" s="1"/>
  <c r="V63" i="19"/>
  <c r="S57" i="20" s="1"/>
  <c r="T76" i="7" s="1"/>
  <c r="F63" i="19"/>
  <c r="X63" i="19"/>
  <c r="U57" i="20" s="1"/>
  <c r="V76" i="7" s="1"/>
  <c r="BH63" i="19"/>
  <c r="BE57" i="20" s="1"/>
  <c r="BF76" i="7" s="1"/>
  <c r="AW63" i="19"/>
  <c r="AT57" i="20" s="1"/>
  <c r="AU76" i="7" s="1"/>
  <c r="BP63" i="19"/>
  <c r="BM57" i="20" s="1"/>
  <c r="BN76" i="7" s="1"/>
  <c r="AV63" i="19"/>
  <c r="AS57" i="20" s="1"/>
  <c r="AT76" i="7" s="1"/>
  <c r="BV63" i="19"/>
  <c r="BS57" i="20" s="1"/>
  <c r="BT76" i="7" s="1"/>
  <c r="AS63" i="19"/>
  <c r="AP57" i="20" s="1"/>
  <c r="AQ76" i="7" s="1"/>
  <c r="AZ63" i="19"/>
  <c r="AW57" i="20" s="1"/>
  <c r="AX76" i="7" s="1"/>
  <c r="AG63" i="19"/>
  <c r="AD57" i="20" s="1"/>
  <c r="AE76" i="7" s="1"/>
  <c r="BA63" i="19"/>
  <c r="AX57" i="20" s="1"/>
  <c r="AY76" i="7" s="1"/>
  <c r="BD63" i="19"/>
  <c r="BA57" i="20" s="1"/>
  <c r="BB76" i="7" s="1"/>
  <c r="AO63" i="19"/>
  <c r="AL57" i="20" s="1"/>
  <c r="AM76" i="7" s="1"/>
  <c r="BI63" i="19"/>
  <c r="BF57" i="20" s="1"/>
  <c r="BG76" i="7" s="1"/>
  <c r="S63" i="19"/>
  <c r="P57" i="20" s="1"/>
  <c r="Q76" i="7" s="1"/>
  <c r="Q63" i="19"/>
  <c r="N57" i="20" s="1"/>
  <c r="O76" i="7" s="1"/>
  <c r="O63" i="19"/>
  <c r="L57" i="20" s="1"/>
  <c r="M76" i="7" s="1"/>
  <c r="Y63" i="19"/>
  <c r="V57" i="20" s="1"/>
  <c r="W76" i="7" s="1"/>
  <c r="N63" i="19"/>
  <c r="K57" i="20" s="1"/>
  <c r="L76" i="7" s="1"/>
  <c r="BE63" i="19"/>
  <c r="BB57" i="20" s="1"/>
  <c r="BC76" i="7" s="1"/>
  <c r="AD63" i="19"/>
  <c r="AA57" i="20" s="1"/>
  <c r="AB76" i="7" s="1"/>
  <c r="BM63" i="19"/>
  <c r="BJ57" i="20" s="1"/>
  <c r="BK76" i="7" s="1"/>
  <c r="AH63" i="19"/>
  <c r="AE57" i="20" s="1"/>
  <c r="AF76" i="7" s="1"/>
  <c r="BQ63" i="19"/>
  <c r="BN57" i="20" s="1"/>
  <c r="BO76" i="7" s="1"/>
  <c r="K63" i="19"/>
  <c r="H57" i="20" s="1"/>
  <c r="I76" i="7" s="1"/>
  <c r="G63" i="19"/>
  <c r="D57" i="20" s="1"/>
  <c r="E76" i="7" s="1"/>
  <c r="M63" i="19"/>
  <c r="J57" i="20" s="1"/>
  <c r="K76" i="7" s="1"/>
  <c r="Z63" i="19"/>
  <c r="W57" i="20" s="1"/>
  <c r="X76" i="7" s="1"/>
  <c r="P63" i="19"/>
  <c r="M57" i="20" s="1"/>
  <c r="N76" i="7" s="1"/>
  <c r="AL63" i="19"/>
  <c r="AI57" i="20" s="1"/>
  <c r="AJ76" i="7" s="1"/>
  <c r="AA63" i="19"/>
  <c r="X57" i="20" s="1"/>
  <c r="AU63" i="19"/>
  <c r="AR57" i="20" s="1"/>
  <c r="AS76" i="7" s="1"/>
  <c r="BL63" i="19"/>
  <c r="BI57" i="20" s="1"/>
  <c r="BJ76" i="7" s="1"/>
  <c r="BU63" i="19"/>
  <c r="BR57" i="20" s="1"/>
  <c r="BS76" i="7" s="1"/>
  <c r="AM63" i="19"/>
  <c r="AJ57" i="20" s="1"/>
  <c r="AK76" i="7" s="1"/>
  <c r="BS63" i="19"/>
  <c r="BP57" i="20" s="1"/>
  <c r="BQ76" i="7" s="1"/>
  <c r="J63" i="19"/>
  <c r="G57" i="20" s="1"/>
  <c r="H76" i="7" s="1"/>
  <c r="L63" i="19"/>
  <c r="I57" i="20" s="1"/>
  <c r="J76" i="7" s="1"/>
  <c r="R63" i="19"/>
  <c r="O57" i="20" s="1"/>
  <c r="P76" i="7" s="1"/>
  <c r="AB63" i="19"/>
  <c r="Y57" i="20" s="1"/>
  <c r="BB63" i="19"/>
  <c r="AY57" i="20" s="1"/>
  <c r="AZ76" i="7" s="1"/>
  <c r="BG63" i="19"/>
  <c r="BD57" i="20" s="1"/>
  <c r="BE76" i="7" s="1"/>
  <c r="BK63" i="19"/>
  <c r="BH57" i="20" s="1"/>
  <c r="BI76" i="7" s="1"/>
  <c r="AP63" i="19"/>
  <c r="AM57" i="20" s="1"/>
  <c r="AN76" i="7" s="1"/>
  <c r="AI63" i="19"/>
  <c r="AF57" i="20" s="1"/>
  <c r="AG76" i="7" s="1"/>
  <c r="BW63" i="19"/>
  <c r="BT57" i="20" s="1"/>
  <c r="BU76" i="7" s="1"/>
  <c r="AT63" i="19"/>
  <c r="AQ57" i="20" s="1"/>
  <c r="AR76" i="7" s="1"/>
  <c r="AQ63" i="19"/>
  <c r="AN57" i="20" s="1"/>
  <c r="AO76" i="7" s="1"/>
  <c r="BC63" i="19"/>
  <c r="AZ57" i="20" s="1"/>
  <c r="BA76" i="7" s="1"/>
  <c r="AX63" i="19"/>
  <c r="AU57" i="20" s="1"/>
  <c r="AV76" i="7" s="1"/>
  <c r="AY63" i="19"/>
  <c r="AV57" i="20" s="1"/>
  <c r="AW76" i="7" s="1"/>
  <c r="AE63" i="19"/>
  <c r="AB57" i="20" s="1"/>
  <c r="AC76" i="7" s="1"/>
  <c r="U63" i="19"/>
  <c r="R57" i="20" s="1"/>
  <c r="S76" i="7" s="1"/>
  <c r="B63" i="19" l="1"/>
  <c r="D63" i="19" s="1"/>
  <c r="B57" i="20" s="1"/>
  <c r="BW76" i="7"/>
  <c r="Z76" i="7"/>
  <c r="Y76" i="7"/>
  <c r="C57" i="20"/>
  <c r="D76" i="7" s="1"/>
  <c r="BZ76" i="7" l="1"/>
  <c r="C76" i="7"/>
  <c r="C56" i="24" s="1"/>
  <c r="B56" i="24"/>
  <c r="B76" i="7"/>
  <c r="CA76" i="7"/>
  <c r="BX76" i="7"/>
  <c r="X56" i="24" l="1"/>
  <c r="AB56" i="24"/>
  <c r="AF56" i="24"/>
  <c r="AJ56" i="24"/>
  <c r="AN56" i="24"/>
  <c r="AR56" i="24"/>
  <c r="AV56" i="24"/>
  <c r="AZ56" i="24"/>
  <c r="BD56" i="24"/>
  <c r="BH56" i="24"/>
  <c r="BL56" i="24"/>
  <c r="BP56" i="24"/>
  <c r="BT56" i="24"/>
  <c r="Z56" i="24"/>
  <c r="AD56" i="24"/>
  <c r="AH56" i="24"/>
  <c r="AL56" i="24"/>
  <c r="AP56" i="24"/>
  <c r="AT56" i="24"/>
  <c r="AX56" i="24"/>
  <c r="BB56" i="24"/>
  <c r="BF56" i="24"/>
  <c r="BJ56" i="24"/>
  <c r="BN56" i="24"/>
  <c r="BR56" i="24"/>
  <c r="Y56" i="24"/>
  <c r="BV56" i="24" s="1"/>
  <c r="D86" i="9" s="1"/>
  <c r="AG56" i="24"/>
  <c r="AO56" i="24"/>
  <c r="AW56" i="24"/>
  <c r="BE56" i="24"/>
  <c r="BM56" i="24"/>
  <c r="AA56" i="24"/>
  <c r="AI56" i="24"/>
  <c r="AQ56" i="24"/>
  <c r="AY56" i="24"/>
  <c r="BG56" i="24"/>
  <c r="BO56" i="24"/>
  <c r="AC56" i="24"/>
  <c r="AK56" i="24"/>
  <c r="AS56" i="24"/>
  <c r="BA56" i="24"/>
  <c r="BI56" i="24"/>
  <c r="BQ56" i="24"/>
  <c r="AM56" i="24"/>
  <c r="BS56" i="24"/>
  <c r="AU56" i="24"/>
  <c r="BC56" i="24"/>
  <c r="BK56" i="24"/>
  <c r="AE56" i="24"/>
  <c r="I56" i="24"/>
  <c r="E56" i="24"/>
  <c r="F56" i="24"/>
  <c r="S56" i="24"/>
  <c r="J56" i="24"/>
  <c r="D56" i="24"/>
  <c r="M56" i="24"/>
  <c r="G56" i="24"/>
  <c r="Q56" i="24"/>
  <c r="K56" i="24"/>
  <c r="V56" i="24"/>
  <c r="H56" i="24"/>
  <c r="W56" i="24"/>
  <c r="R56" i="24"/>
  <c r="P56" i="24"/>
  <c r="U56" i="24"/>
  <c r="L56" i="24"/>
  <c r="N56" i="24"/>
  <c r="O56" i="24"/>
  <c r="T56" i="24"/>
  <c r="D86" i="14"/>
  <c r="D86" i="15"/>
  <c r="C64" i="11"/>
  <c r="C64" i="18"/>
  <c r="C64" i="19"/>
  <c r="C64" i="17"/>
  <c r="B86" i="16"/>
  <c r="B86" i="15"/>
  <c r="B86" i="14"/>
  <c r="B86" i="9"/>
  <c r="R86" i="9" l="1"/>
  <c r="R86" i="14" s="1"/>
  <c r="R86" i="15" s="1"/>
  <c r="R86" i="16" s="1"/>
  <c r="P86" i="9"/>
  <c r="P86" i="14" s="1"/>
  <c r="P86" i="15" s="1"/>
  <c r="P86" i="16" s="1"/>
  <c r="Q86" i="9"/>
  <c r="Q86" i="14" s="1"/>
  <c r="Q86" i="15" s="1"/>
  <c r="Q86" i="16" s="1"/>
  <c r="O86" i="9"/>
  <c r="O86" i="14" s="1"/>
  <c r="O86" i="15" s="1"/>
  <c r="O86" i="16" s="1"/>
  <c r="M86" i="9"/>
  <c r="M86" i="14" s="1"/>
  <c r="M86" i="15" s="1"/>
  <c r="M86" i="16" s="1"/>
  <c r="BU56" i="24"/>
  <c r="V86" i="9"/>
  <c r="V86" i="14" s="1"/>
  <c r="V86" i="15" s="1"/>
  <c r="V86" i="16" s="1"/>
  <c r="F86" i="9"/>
  <c r="W86" i="9"/>
  <c r="W86" i="14" s="1"/>
  <c r="W86" i="15" s="1"/>
  <c r="W86" i="16" s="1"/>
  <c r="U86" i="9"/>
  <c r="U86" i="14" s="1"/>
  <c r="U86" i="15" s="1"/>
  <c r="U86" i="16" s="1"/>
  <c r="AH86" i="9"/>
  <c r="AH86" i="14" s="1"/>
  <c r="AH86" i="15" s="1"/>
  <c r="AH86" i="16" s="1"/>
  <c r="AC86" i="9"/>
  <c r="AC86" i="14" s="1"/>
  <c r="AC86" i="15" s="1"/>
  <c r="AC86" i="16" s="1"/>
  <c r="AQ86" i="9"/>
  <c r="AQ86" i="14" s="1"/>
  <c r="AQ86" i="15" s="1"/>
  <c r="AQ86" i="16" s="1"/>
  <c r="AP86" i="9"/>
  <c r="AP86" i="14" s="1"/>
  <c r="AP86" i="15" s="1"/>
  <c r="AP86" i="16" s="1"/>
  <c r="AJ86" i="9"/>
  <c r="AJ86" i="14" s="1"/>
  <c r="AJ86" i="15" s="1"/>
  <c r="AJ86" i="16" s="1"/>
  <c r="AN86" i="9"/>
  <c r="AN86" i="14" s="1"/>
  <c r="AN86" i="15" s="1"/>
  <c r="AN86" i="16" s="1"/>
  <c r="H86" i="9"/>
  <c r="H86" i="14" s="1"/>
  <c r="H86" i="15" s="1"/>
  <c r="H86" i="16" s="1"/>
  <c r="G86" i="9"/>
  <c r="G86" i="14" s="1"/>
  <c r="G86" i="15" s="1"/>
  <c r="G86" i="16" s="1"/>
  <c r="AG86" i="9"/>
  <c r="AG86" i="14" s="1"/>
  <c r="AG86" i="15" s="1"/>
  <c r="AG86" i="16" s="1"/>
  <c r="Y86" i="9"/>
  <c r="Y86" i="14" s="1"/>
  <c r="Y86" i="15" s="1"/>
  <c r="Y86" i="16" s="1"/>
  <c r="AR86" i="9"/>
  <c r="AR86" i="14" s="1"/>
  <c r="AR86" i="15" s="1"/>
  <c r="AR86" i="16" s="1"/>
  <c r="Z86" i="9"/>
  <c r="Z86" i="14" s="1"/>
  <c r="Z86" i="15" s="1"/>
  <c r="Z86" i="16" s="1"/>
  <c r="AB86" i="9"/>
  <c r="AB86" i="14" s="1"/>
  <c r="AB86" i="15" s="1"/>
  <c r="AB86" i="16" s="1"/>
  <c r="AK86" i="9"/>
  <c r="AK86" i="14" s="1"/>
  <c r="AK86" i="15" s="1"/>
  <c r="AK86" i="16" s="1"/>
  <c r="AO86" i="9"/>
  <c r="AO86" i="14" s="1"/>
  <c r="AO86" i="15" s="1"/>
  <c r="AO86" i="16" s="1"/>
  <c r="AA86" i="9"/>
  <c r="AA86" i="14" s="1"/>
  <c r="AA86" i="15" s="1"/>
  <c r="AA86" i="16" s="1"/>
  <c r="I86" i="9"/>
  <c r="I86" i="14" s="1"/>
  <c r="I86" i="15" s="1"/>
  <c r="I86" i="16" s="1"/>
  <c r="K86" i="9"/>
  <c r="K86" i="14" s="1"/>
  <c r="K86" i="15" s="1"/>
  <c r="K86" i="16" s="1"/>
  <c r="X86" i="9"/>
  <c r="X86" i="14" s="1"/>
  <c r="X86" i="15" s="1"/>
  <c r="X86" i="16" s="1"/>
  <c r="T86" i="9"/>
  <c r="T86" i="14" s="1"/>
  <c r="T86" i="15" s="1"/>
  <c r="T86" i="16" s="1"/>
  <c r="L86" i="9"/>
  <c r="L86" i="14" s="1"/>
  <c r="L86" i="15" s="1"/>
  <c r="L86" i="16" s="1"/>
  <c r="AL86" i="9"/>
  <c r="AL86" i="14" s="1"/>
  <c r="AL86" i="15" s="1"/>
  <c r="AL86" i="16" s="1"/>
  <c r="AE86" i="9"/>
  <c r="AE86" i="14" s="1"/>
  <c r="AE86" i="15" s="1"/>
  <c r="AE86" i="16" s="1"/>
  <c r="AD86" i="9"/>
  <c r="AD86" i="14" s="1"/>
  <c r="AD86" i="15" s="1"/>
  <c r="AD86" i="16" s="1"/>
  <c r="AI86" i="9"/>
  <c r="AI86" i="14" s="1"/>
  <c r="AI86" i="15" s="1"/>
  <c r="AI86" i="16" s="1"/>
  <c r="BS64" i="11" l="1"/>
  <c r="BD64" i="11"/>
  <c r="AU64" i="11"/>
  <c r="P64" i="11"/>
  <c r="R64" i="11"/>
  <c r="BQ64" i="11"/>
  <c r="BI64" i="11"/>
  <c r="AE64" i="11"/>
  <c r="G64" i="11"/>
  <c r="T64" i="11"/>
  <c r="J64" i="11"/>
  <c r="AT64" i="11"/>
  <c r="BO64" i="11"/>
  <c r="AK64" i="11"/>
  <c r="Y64" i="11"/>
  <c r="BW64" i="11"/>
  <c r="AX64" i="11"/>
  <c r="AO64" i="11"/>
  <c r="BJ64" i="11"/>
  <c r="V64" i="11"/>
  <c r="AJ64" i="11"/>
  <c r="AQ64" i="11"/>
  <c r="AA64" i="11"/>
  <c r="AW64" i="11"/>
  <c r="AI64" i="11"/>
  <c r="AP64" i="11"/>
  <c r="Q64" i="11"/>
  <c r="BB64" i="11"/>
  <c r="BN64" i="11"/>
  <c r="AN64" i="11"/>
  <c r="BA64" i="11"/>
  <c r="S64" i="11"/>
  <c r="N64" i="11"/>
  <c r="L64" i="11"/>
  <c r="BH64" i="11"/>
  <c r="BE64" i="11"/>
  <c r="BG64" i="11"/>
  <c r="AY64" i="11"/>
  <c r="BU64" i="11"/>
  <c r="AV64" i="11"/>
  <c r="AG64" i="11"/>
  <c r="AF64" i="11"/>
  <c r="AC64" i="11"/>
  <c r="F64" i="11"/>
  <c r="BR64" i="11"/>
  <c r="AB64" i="11"/>
  <c r="AH64" i="11"/>
  <c r="Z64" i="11"/>
  <c r="BF64" i="11"/>
  <c r="W64" i="11"/>
  <c r="BM64" i="11"/>
  <c r="BT64" i="11"/>
  <c r="AD64" i="11"/>
  <c r="BP64" i="11"/>
  <c r="K64" i="11"/>
  <c r="U64" i="11"/>
  <c r="O64" i="11"/>
  <c r="BC64" i="11"/>
  <c r="AZ64" i="11"/>
  <c r="H64" i="11"/>
  <c r="X64" i="11"/>
  <c r="BK64" i="11"/>
  <c r="BV64" i="11"/>
  <c r="AS64" i="11"/>
  <c r="AL64" i="11"/>
  <c r="I64" i="11"/>
  <c r="M64" i="11"/>
  <c r="AR64" i="11"/>
  <c r="AM64" i="11"/>
  <c r="BL64" i="11"/>
  <c r="F86" i="14"/>
  <c r="B64" i="11" l="1"/>
  <c r="D64" i="11" s="1"/>
  <c r="AI64" i="17"/>
  <c r="AE64" i="17"/>
  <c r="AH64" i="17"/>
  <c r="F64" i="17"/>
  <c r="K64" i="17"/>
  <c r="BP64" i="17"/>
  <c r="AW64" i="17"/>
  <c r="BF64" i="17"/>
  <c r="AB64" i="17"/>
  <c r="R64" i="17"/>
  <c r="BU64" i="17"/>
  <c r="AZ64" i="17"/>
  <c r="AT64" i="17"/>
  <c r="P64" i="17"/>
  <c r="AQ64" i="17"/>
  <c r="M64" i="17"/>
  <c r="I64" i="17"/>
  <c r="BL64" i="17"/>
  <c r="BT64" i="17"/>
  <c r="L64" i="17"/>
  <c r="W64" i="17"/>
  <c r="BA64" i="17"/>
  <c r="BD64" i="17"/>
  <c r="Q64" i="17"/>
  <c r="U64" i="17"/>
  <c r="Y64" i="17"/>
  <c r="Z64" i="17"/>
  <c r="AU64" i="17"/>
  <c r="AA64" i="17"/>
  <c r="AC64" i="17"/>
  <c r="AM64" i="17"/>
  <c r="BN64" i="17"/>
  <c r="AL64" i="17"/>
  <c r="G64" i="17"/>
  <c r="AO64" i="17"/>
  <c r="AK64" i="17"/>
  <c r="AJ64" i="17"/>
  <c r="BE64" i="17"/>
  <c r="BQ64" i="17"/>
  <c r="AY64" i="17"/>
  <c r="BH64" i="17"/>
  <c r="AP64" i="17"/>
  <c r="AD64" i="17"/>
  <c r="BI64" i="17"/>
  <c r="O64" i="17"/>
  <c r="J64" i="17"/>
  <c r="AF64" i="17"/>
  <c r="BW64" i="17"/>
  <c r="BB64" i="17"/>
  <c r="AS64" i="17"/>
  <c r="AX64" i="17"/>
  <c r="BK64" i="17"/>
  <c r="N64" i="17"/>
  <c r="BR64" i="17"/>
  <c r="BC64" i="17"/>
  <c r="BG64" i="17"/>
  <c r="BS64" i="17"/>
  <c r="X64" i="17"/>
  <c r="H64" i="17"/>
  <c r="S64" i="17"/>
  <c r="BO64" i="17"/>
  <c r="AR64" i="17"/>
  <c r="T64" i="17"/>
  <c r="V64" i="17"/>
  <c r="AN64" i="17"/>
  <c r="BM64" i="17"/>
  <c r="BJ64" i="17"/>
  <c r="BV64" i="17"/>
  <c r="AV64" i="17"/>
  <c r="AG64" i="17"/>
  <c r="F86" i="15"/>
  <c r="B64" i="17" l="1"/>
  <c r="D64" i="17" s="1"/>
  <c r="AT64" i="18"/>
  <c r="BG64" i="18"/>
  <c r="BT64" i="18"/>
  <c r="BU64" i="18"/>
  <c r="AE64" i="18"/>
  <c r="AR64" i="18"/>
  <c r="BI64" i="18"/>
  <c r="AI64" i="18"/>
  <c r="AV64" i="18"/>
  <c r="AP64" i="18"/>
  <c r="BC64" i="18"/>
  <c r="BP64" i="18"/>
  <c r="J64" i="18"/>
  <c r="K64" i="18"/>
  <c r="T64" i="18"/>
  <c r="F64" i="18"/>
  <c r="N64" i="18"/>
  <c r="S64" i="18"/>
  <c r="BE64" i="18"/>
  <c r="BK64" i="18"/>
  <c r="BO64" i="18"/>
  <c r="BV64" i="18"/>
  <c r="AO64" i="18"/>
  <c r="L64" i="18"/>
  <c r="BJ64" i="18"/>
  <c r="BW64" i="18"/>
  <c r="AK64" i="18"/>
  <c r="AH64" i="18"/>
  <c r="AU64" i="18"/>
  <c r="BH64" i="18"/>
  <c r="AL64" i="18"/>
  <c r="AY64" i="18"/>
  <c r="BL64" i="18"/>
  <c r="BF64" i="18"/>
  <c r="BM64" i="18"/>
  <c r="M64" i="18"/>
  <c r="AA64" i="18"/>
  <c r="AX64" i="18"/>
  <c r="AG64" i="18"/>
  <c r="AW64" i="18"/>
  <c r="W64" i="18"/>
  <c r="AN64" i="18"/>
  <c r="BB64" i="18"/>
  <c r="AJ64" i="18"/>
  <c r="X64" i="18"/>
  <c r="AD64" i="18"/>
  <c r="AQ64" i="18"/>
  <c r="BD64" i="18"/>
  <c r="AS64" i="18"/>
  <c r="BN64" i="18"/>
  <c r="AB64" i="18"/>
  <c r="BA64" i="18"/>
  <c r="BR64" i="18"/>
  <c r="AF64" i="18"/>
  <c r="BQ64" i="18"/>
  <c r="AM64" i="18"/>
  <c r="AZ64" i="18"/>
  <c r="AC64" i="18"/>
  <c r="H64" i="18"/>
  <c r="V64" i="18"/>
  <c r="I64" i="18"/>
  <c r="U64" i="18"/>
  <c r="Q64" i="18"/>
  <c r="G64" i="18"/>
  <c r="R64" i="18"/>
  <c r="BS64" i="18"/>
  <c r="Z64" i="18"/>
  <c r="P64" i="18"/>
  <c r="Y64" i="18"/>
  <c r="O64" i="18"/>
  <c r="F86" i="16"/>
  <c r="B64" i="18" l="1"/>
  <c r="D64" i="18" s="1"/>
  <c r="AS64" i="19"/>
  <c r="AP58" i="20" s="1"/>
  <c r="AQ77" i="7" s="1"/>
  <c r="BR64" i="19"/>
  <c r="BO58" i="20" s="1"/>
  <c r="BP77" i="7" s="1"/>
  <c r="BD64" i="19"/>
  <c r="BA58" i="20" s="1"/>
  <c r="BB77" i="7" s="1"/>
  <c r="BK64" i="19"/>
  <c r="BH58" i="20" s="1"/>
  <c r="BI77" i="7" s="1"/>
  <c r="AW64" i="19"/>
  <c r="AT58" i="20" s="1"/>
  <c r="AU77" i="7" s="1"/>
  <c r="BW64" i="19"/>
  <c r="BT58" i="20" s="1"/>
  <c r="BU77" i="7" s="1"/>
  <c r="BJ64" i="19"/>
  <c r="BG58" i="20" s="1"/>
  <c r="BH77" i="7" s="1"/>
  <c r="AK64" i="19"/>
  <c r="AH58" i="20" s="1"/>
  <c r="AI77" i="7" s="1"/>
  <c r="BG64" i="19"/>
  <c r="BD58" i="20" s="1"/>
  <c r="BE77" i="7" s="1"/>
  <c r="AU64" i="19"/>
  <c r="AR58" i="20" s="1"/>
  <c r="AS77" i="7" s="1"/>
  <c r="AQ64" i="19"/>
  <c r="AN58" i="20" s="1"/>
  <c r="AO77" i="7" s="1"/>
  <c r="AD64" i="19"/>
  <c r="AA58" i="20" s="1"/>
  <c r="AB77" i="7" s="1"/>
  <c r="U64" i="19"/>
  <c r="R58" i="20" s="1"/>
  <c r="S77" i="7" s="1"/>
  <c r="K64" i="19"/>
  <c r="H58" i="20" s="1"/>
  <c r="I77" i="7" s="1"/>
  <c r="R64" i="19"/>
  <c r="O58" i="20" s="1"/>
  <c r="P77" i="7" s="1"/>
  <c r="N64" i="19"/>
  <c r="K58" i="20" s="1"/>
  <c r="L77" i="7" s="1"/>
  <c r="O64" i="19"/>
  <c r="L58" i="20" s="1"/>
  <c r="M77" i="7" s="1"/>
  <c r="L64" i="19"/>
  <c r="I58" i="20" s="1"/>
  <c r="J77" i="7" s="1"/>
  <c r="BI64" i="19"/>
  <c r="BF58" i="20" s="1"/>
  <c r="BG77" i="7" s="1"/>
  <c r="AM64" i="19"/>
  <c r="AJ58" i="20" s="1"/>
  <c r="AK77" i="7" s="1"/>
  <c r="BO64" i="19"/>
  <c r="BL58" i="20" s="1"/>
  <c r="BM77" i="7" s="1"/>
  <c r="AR64" i="19"/>
  <c r="AO58" i="20" s="1"/>
  <c r="AP77" i="7" s="1"/>
  <c r="BA64" i="19"/>
  <c r="AX58" i="20" s="1"/>
  <c r="AY77" i="7" s="1"/>
  <c r="AO64" i="19"/>
  <c r="AL58" i="20" s="1"/>
  <c r="AM77" i="7" s="1"/>
  <c r="T64" i="19"/>
  <c r="Q58" i="20" s="1"/>
  <c r="R77" i="7" s="1"/>
  <c r="W64" i="19"/>
  <c r="T58" i="20" s="1"/>
  <c r="U77" i="7" s="1"/>
  <c r="AA64" i="19"/>
  <c r="X58" i="20" s="1"/>
  <c r="BH64" i="19"/>
  <c r="BE58" i="20" s="1"/>
  <c r="BF77" i="7" s="1"/>
  <c r="AE64" i="19"/>
  <c r="AB58" i="20" s="1"/>
  <c r="AC77" i="7" s="1"/>
  <c r="AJ64" i="19"/>
  <c r="AG58" i="20" s="1"/>
  <c r="AH77" i="7" s="1"/>
  <c r="AF64" i="19"/>
  <c r="AC58" i="20" s="1"/>
  <c r="AD77" i="7" s="1"/>
  <c r="BN64" i="19"/>
  <c r="BK58" i="20" s="1"/>
  <c r="BL77" i="7" s="1"/>
  <c r="AT64" i="19"/>
  <c r="AQ58" i="20" s="1"/>
  <c r="AR77" i="7" s="1"/>
  <c r="BQ64" i="19"/>
  <c r="BN58" i="20" s="1"/>
  <c r="BO77" i="7" s="1"/>
  <c r="AX64" i="19"/>
  <c r="AU58" i="20" s="1"/>
  <c r="AV77" i="7" s="1"/>
  <c r="BE64" i="19"/>
  <c r="BB58" i="20" s="1"/>
  <c r="BC77" i="7" s="1"/>
  <c r="AH64" i="19"/>
  <c r="AE58" i="20" s="1"/>
  <c r="AF77" i="7" s="1"/>
  <c r="BT64" i="19"/>
  <c r="BQ58" i="20" s="1"/>
  <c r="BR77" i="7" s="1"/>
  <c r="H64" i="19"/>
  <c r="E58" i="20" s="1"/>
  <c r="F77" i="7" s="1"/>
  <c r="P64" i="19"/>
  <c r="M58" i="20" s="1"/>
  <c r="N77" i="7" s="1"/>
  <c r="X64" i="19"/>
  <c r="U58" i="20" s="1"/>
  <c r="V77" i="7" s="1"/>
  <c r="Z64" i="19"/>
  <c r="W58" i="20" s="1"/>
  <c r="X77" i="7" s="1"/>
  <c r="J64" i="19"/>
  <c r="G58" i="20" s="1"/>
  <c r="H77" i="7" s="1"/>
  <c r="BL64" i="19"/>
  <c r="BI58" i="20" s="1"/>
  <c r="BJ77" i="7" s="1"/>
  <c r="V64" i="19"/>
  <c r="S58" i="20" s="1"/>
  <c r="T77" i="7" s="1"/>
  <c r="AC64" i="19"/>
  <c r="Z58" i="20" s="1"/>
  <c r="AA77" i="7" s="1"/>
  <c r="AV64" i="19"/>
  <c r="AS58" i="20" s="1"/>
  <c r="AT77" i="7" s="1"/>
  <c r="AI64" i="19"/>
  <c r="AF58" i="20" s="1"/>
  <c r="AG77" i="7" s="1"/>
  <c r="BF64" i="19"/>
  <c r="BC58" i="20" s="1"/>
  <c r="BD77" i="7" s="1"/>
  <c r="AG64" i="19"/>
  <c r="AD58" i="20" s="1"/>
  <c r="AE77" i="7" s="1"/>
  <c r="BB64" i="19"/>
  <c r="AY58" i="20" s="1"/>
  <c r="AZ77" i="7" s="1"/>
  <c r="AN64" i="19"/>
  <c r="AK58" i="20" s="1"/>
  <c r="AL77" i="7" s="1"/>
  <c r="BV64" i="19"/>
  <c r="BS58" i="20" s="1"/>
  <c r="BT77" i="7" s="1"/>
  <c r="AL64" i="19"/>
  <c r="AI58" i="20" s="1"/>
  <c r="AJ77" i="7" s="1"/>
  <c r="BS64" i="19"/>
  <c r="BP58" i="20" s="1"/>
  <c r="BQ77" i="7" s="1"/>
  <c r="BU64" i="19"/>
  <c r="BR58" i="20" s="1"/>
  <c r="BS77" i="7" s="1"/>
  <c r="BC64" i="19"/>
  <c r="AZ58" i="20" s="1"/>
  <c r="BA77" i="7" s="1"/>
  <c r="BP64" i="19"/>
  <c r="BM58" i="20" s="1"/>
  <c r="BN77" i="7" s="1"/>
  <c r="I64" i="19"/>
  <c r="F58" i="20" s="1"/>
  <c r="G77" i="7" s="1"/>
  <c r="G64" i="19"/>
  <c r="D58" i="20" s="1"/>
  <c r="E77" i="7" s="1"/>
  <c r="M64" i="19"/>
  <c r="J58" i="20" s="1"/>
  <c r="K77" i="7" s="1"/>
  <c r="F64" i="19"/>
  <c r="Q64" i="19"/>
  <c r="N58" i="20" s="1"/>
  <c r="O77" i="7" s="1"/>
  <c r="AP64" i="19"/>
  <c r="AM58" i="20" s="1"/>
  <c r="AN77" i="7" s="1"/>
  <c r="BM64" i="19"/>
  <c r="BJ58" i="20" s="1"/>
  <c r="BK77" i="7" s="1"/>
  <c r="AZ64" i="19"/>
  <c r="AW58" i="20" s="1"/>
  <c r="AX77" i="7" s="1"/>
  <c r="AB64" i="19"/>
  <c r="Y58" i="20" s="1"/>
  <c r="AY64" i="19"/>
  <c r="AV58" i="20" s="1"/>
  <c r="AW77" i="7" s="1"/>
  <c r="Y64" i="19"/>
  <c r="V58" i="20" s="1"/>
  <c r="W77" i="7" s="1"/>
  <c r="S64" i="19"/>
  <c r="P58" i="20" s="1"/>
  <c r="Q77" i="7" s="1"/>
  <c r="B64" i="19" l="1"/>
  <c r="D64" i="19" s="1"/>
  <c r="B58" i="20" s="1"/>
  <c r="Z77" i="7"/>
  <c r="BW77" i="7"/>
  <c r="Y77" i="7"/>
  <c r="C58" i="20"/>
  <c r="D77" i="7" s="1"/>
  <c r="BZ77" i="7" l="1"/>
  <c r="C77" i="7"/>
  <c r="C57" i="24" s="1"/>
  <c r="B77" i="7"/>
  <c r="B57" i="24"/>
  <c r="BX77" i="7"/>
  <c r="CA77" i="7"/>
  <c r="Z57" i="24" l="1"/>
  <c r="AD57" i="24"/>
  <c r="AH57" i="24"/>
  <c r="AL57" i="24"/>
  <c r="AP57" i="24"/>
  <c r="AT57" i="24"/>
  <c r="AX57" i="24"/>
  <c r="BB57" i="24"/>
  <c r="BF57" i="24"/>
  <c r="BJ57" i="24"/>
  <c r="BN57" i="24"/>
  <c r="BR57" i="24"/>
  <c r="X57" i="24"/>
  <c r="AB57" i="24"/>
  <c r="AF57" i="24"/>
  <c r="AJ57" i="24"/>
  <c r="AN57" i="24"/>
  <c r="AR57" i="24"/>
  <c r="AV57" i="24"/>
  <c r="AZ57" i="24"/>
  <c r="BD57" i="24"/>
  <c r="BH57" i="24"/>
  <c r="BL57" i="24"/>
  <c r="BP57" i="24"/>
  <c r="BT57" i="24"/>
  <c r="AA57" i="24"/>
  <c r="AI57" i="24"/>
  <c r="AQ57" i="24"/>
  <c r="AY57" i="24"/>
  <c r="BG57" i="24"/>
  <c r="BO57" i="24"/>
  <c r="AC57" i="24"/>
  <c r="AK57" i="24"/>
  <c r="AS57" i="24"/>
  <c r="BA57" i="24"/>
  <c r="BI57" i="24"/>
  <c r="BQ57" i="24"/>
  <c r="AE57" i="24"/>
  <c r="AM57" i="24"/>
  <c r="AU57" i="24"/>
  <c r="BC57" i="24"/>
  <c r="BK57" i="24"/>
  <c r="BS57" i="24"/>
  <c r="AG57" i="24"/>
  <c r="BM57" i="24"/>
  <c r="AO57" i="24"/>
  <c r="AW57" i="24"/>
  <c r="Y57" i="24"/>
  <c r="BV57" i="24" s="1"/>
  <c r="D87" i="9" s="1"/>
  <c r="BE57" i="24"/>
  <c r="N57" i="24"/>
  <c r="O57" i="24"/>
  <c r="I57" i="24"/>
  <c r="U57" i="24"/>
  <c r="J57" i="24"/>
  <c r="F57" i="24"/>
  <c r="P57" i="24"/>
  <c r="H57" i="24"/>
  <c r="Q57" i="24"/>
  <c r="D57" i="24"/>
  <c r="G57" i="24"/>
  <c r="W57" i="24"/>
  <c r="V57" i="24"/>
  <c r="L57" i="24"/>
  <c r="M57" i="24"/>
  <c r="E57" i="24"/>
  <c r="T57" i="24"/>
  <c r="S57" i="24"/>
  <c r="R57" i="24"/>
  <c r="K57" i="24"/>
  <c r="D87" i="14"/>
  <c r="D87" i="15"/>
  <c r="C65" i="11"/>
  <c r="C65" i="17"/>
  <c r="C65" i="18"/>
  <c r="C65" i="19"/>
  <c r="B87" i="14"/>
  <c r="B87" i="15"/>
  <c r="B87" i="16"/>
  <c r="B87" i="9"/>
  <c r="P87" i="9" l="1"/>
  <c r="P87" i="14" s="1"/>
  <c r="P87" i="15" s="1"/>
  <c r="P87" i="16" s="1"/>
  <c r="O87" i="9"/>
  <c r="O87" i="14" s="1"/>
  <c r="O87" i="15" s="1"/>
  <c r="O87" i="16" s="1"/>
  <c r="M87" i="9"/>
  <c r="M87" i="14" s="1"/>
  <c r="M87" i="15" s="1"/>
  <c r="M87" i="16" s="1"/>
  <c r="Q87" i="9"/>
  <c r="Q87" i="14" s="1"/>
  <c r="Q87" i="15" s="1"/>
  <c r="Q87" i="16" s="1"/>
  <c r="R87" i="9"/>
  <c r="R87" i="14" s="1"/>
  <c r="R87" i="15" s="1"/>
  <c r="R87" i="16" s="1"/>
  <c r="BU57" i="24"/>
  <c r="I87" i="9"/>
  <c r="I87" i="14" s="1"/>
  <c r="I87" i="15" s="1"/>
  <c r="I87" i="16" s="1"/>
  <c r="AR87" i="9"/>
  <c r="AR87" i="14" s="1"/>
  <c r="AR87" i="15" s="1"/>
  <c r="AR87" i="16" s="1"/>
  <c r="U87" i="9"/>
  <c r="U87" i="14" s="1"/>
  <c r="U87" i="15" s="1"/>
  <c r="U87" i="16" s="1"/>
  <c r="AP87" i="9"/>
  <c r="AP87" i="14" s="1"/>
  <c r="AP87" i="15" s="1"/>
  <c r="AP87" i="16" s="1"/>
  <c r="L87" i="9"/>
  <c r="L87" i="14" s="1"/>
  <c r="L87" i="15" s="1"/>
  <c r="L87" i="16" s="1"/>
  <c r="AJ87" i="9"/>
  <c r="AJ87" i="14" s="1"/>
  <c r="AJ87" i="15" s="1"/>
  <c r="AJ87" i="16" s="1"/>
  <c r="K87" i="9"/>
  <c r="K87" i="14" s="1"/>
  <c r="K87" i="15" s="1"/>
  <c r="K87" i="16" s="1"/>
  <c r="AL87" i="9"/>
  <c r="AL87" i="14" s="1"/>
  <c r="AL87" i="15" s="1"/>
  <c r="AL87" i="16" s="1"/>
  <c r="G87" i="9"/>
  <c r="G87" i="14" s="1"/>
  <c r="G87" i="15" s="1"/>
  <c r="G87" i="16" s="1"/>
  <c r="F87" i="9"/>
  <c r="Y87" i="9"/>
  <c r="Y87" i="14" s="1"/>
  <c r="Y87" i="15" s="1"/>
  <c r="Y87" i="16" s="1"/>
  <c r="AI87" i="9"/>
  <c r="AI87" i="14" s="1"/>
  <c r="AI87" i="15" s="1"/>
  <c r="AI87" i="16" s="1"/>
  <c r="AB87" i="9"/>
  <c r="AB87" i="14" s="1"/>
  <c r="AB87" i="15" s="1"/>
  <c r="AB87" i="16" s="1"/>
  <c r="AA87" i="9"/>
  <c r="AA87" i="14" s="1"/>
  <c r="AA87" i="15" s="1"/>
  <c r="AA87" i="16" s="1"/>
  <c r="AN87" i="9"/>
  <c r="AN87" i="14" s="1"/>
  <c r="AN87" i="15" s="1"/>
  <c r="AN87" i="16" s="1"/>
  <c r="AK87" i="9"/>
  <c r="AK87" i="14" s="1"/>
  <c r="AK87" i="15" s="1"/>
  <c r="AK87" i="16" s="1"/>
  <c r="AG87" i="9"/>
  <c r="AG87" i="14" s="1"/>
  <c r="AG87" i="15" s="1"/>
  <c r="AG87" i="16" s="1"/>
  <c r="H87" i="9"/>
  <c r="H87" i="14" s="1"/>
  <c r="H87" i="15" s="1"/>
  <c r="H87" i="16" s="1"/>
  <c r="V87" i="9"/>
  <c r="V87" i="14" s="1"/>
  <c r="V87" i="15" s="1"/>
  <c r="V87" i="16" s="1"/>
  <c r="AH87" i="9"/>
  <c r="AH87" i="14" s="1"/>
  <c r="AH87" i="15" s="1"/>
  <c r="AH87" i="16" s="1"/>
  <c r="AC87" i="9"/>
  <c r="AC87" i="14" s="1"/>
  <c r="AC87" i="15" s="1"/>
  <c r="AC87" i="16" s="1"/>
  <c r="Z87" i="9"/>
  <c r="Z87" i="14" s="1"/>
  <c r="Z87" i="15" s="1"/>
  <c r="Z87" i="16" s="1"/>
  <c r="X87" i="9"/>
  <c r="X87" i="14" s="1"/>
  <c r="X87" i="15" s="1"/>
  <c r="X87" i="16" s="1"/>
  <c r="AD87" i="9"/>
  <c r="AD87" i="14" s="1"/>
  <c r="AD87" i="15" s="1"/>
  <c r="AD87" i="16" s="1"/>
  <c r="T87" i="9"/>
  <c r="T87" i="14" s="1"/>
  <c r="T87" i="15" s="1"/>
  <c r="T87" i="16" s="1"/>
  <c r="W87" i="9"/>
  <c r="W87" i="14" s="1"/>
  <c r="W87" i="15" s="1"/>
  <c r="W87" i="16" s="1"/>
  <c r="AE87" i="9"/>
  <c r="AE87" i="14" s="1"/>
  <c r="AE87" i="15" s="1"/>
  <c r="AE87" i="16" s="1"/>
  <c r="AO87" i="9"/>
  <c r="AO87" i="14" s="1"/>
  <c r="AO87" i="15" s="1"/>
  <c r="AO87" i="16" s="1"/>
  <c r="AQ87" i="9"/>
  <c r="AQ87" i="14" s="1"/>
  <c r="AQ87" i="15" s="1"/>
  <c r="AQ87" i="16" s="1"/>
  <c r="BN65" i="11" l="1"/>
  <c r="BG65" i="11"/>
  <c r="AT65" i="11"/>
  <c r="R65" i="11"/>
  <c r="Z65" i="11"/>
  <c r="BW65" i="11"/>
  <c r="AC65" i="11"/>
  <c r="AE65" i="11"/>
  <c r="H65" i="11"/>
  <c r="BV65" i="11"/>
  <c r="BP65" i="11"/>
  <c r="BM65" i="11"/>
  <c r="K65" i="11"/>
  <c r="AX65" i="11"/>
  <c r="AQ65" i="11"/>
  <c r="AD65" i="11"/>
  <c r="M65" i="11"/>
  <c r="AZ65" i="11"/>
  <c r="AG65" i="11"/>
  <c r="BO65" i="11"/>
  <c r="P65" i="11"/>
  <c r="Y65" i="11"/>
  <c r="BE65" i="11"/>
  <c r="BB65" i="11"/>
  <c r="AK65" i="11"/>
  <c r="L65" i="11"/>
  <c r="BQ65" i="11"/>
  <c r="AS65" i="11"/>
  <c r="AU65" i="11"/>
  <c r="V65" i="11"/>
  <c r="AF65" i="11"/>
  <c r="AN65" i="11"/>
  <c r="AY65" i="11"/>
  <c r="Q65" i="11"/>
  <c r="BK65" i="11"/>
  <c r="F65" i="11"/>
  <c r="BU65" i="11"/>
  <c r="AB65" i="11"/>
  <c r="BF65" i="11"/>
  <c r="J65" i="11"/>
  <c r="W65" i="11"/>
  <c r="S65" i="11"/>
  <c r="AM65" i="11"/>
  <c r="AV65" i="11"/>
  <c r="BJ65" i="11"/>
  <c r="N65" i="11"/>
  <c r="AH65" i="11"/>
  <c r="AA65" i="11"/>
  <c r="BA65" i="11"/>
  <c r="BS65" i="11"/>
  <c r="AP65" i="11"/>
  <c r="AO65" i="11"/>
  <c r="AL65" i="11"/>
  <c r="BD65" i="11"/>
  <c r="I65" i="11"/>
  <c r="U65" i="11"/>
  <c r="BT65" i="11"/>
  <c r="AR65" i="11"/>
  <c r="AW65" i="11"/>
  <c r="AJ65" i="11"/>
  <c r="T65" i="11"/>
  <c r="BC65" i="11"/>
  <c r="BH65" i="11"/>
  <c r="AI65" i="11"/>
  <c r="BR65" i="11"/>
  <c r="BI65" i="11"/>
  <c r="BL65" i="11"/>
  <c r="G65" i="11"/>
  <c r="O65" i="11"/>
  <c r="X65" i="11"/>
  <c r="F87" i="14"/>
  <c r="B65" i="11" l="1"/>
  <c r="D65" i="11" s="1"/>
  <c r="AV65" i="17"/>
  <c r="AE65" i="17"/>
  <c r="K65" i="17"/>
  <c r="BT65" i="17"/>
  <c r="AU65" i="17"/>
  <c r="U65" i="17"/>
  <c r="AS65" i="17"/>
  <c r="L65" i="17"/>
  <c r="BP65" i="17"/>
  <c r="G65" i="17"/>
  <c r="Q65" i="17"/>
  <c r="AW65" i="17"/>
  <c r="AJ65" i="17"/>
  <c r="AG65" i="17"/>
  <c r="BU65" i="17"/>
  <c r="BV65" i="17"/>
  <c r="BK65" i="17"/>
  <c r="BH65" i="17"/>
  <c r="AX65" i="17"/>
  <c r="BF65" i="17"/>
  <c r="AC65" i="17"/>
  <c r="AA65" i="17"/>
  <c r="BA65" i="17"/>
  <c r="F65" i="17"/>
  <c r="J65" i="17"/>
  <c r="BL65" i="17"/>
  <c r="Z65" i="17"/>
  <c r="R65" i="17"/>
  <c r="AT65" i="17"/>
  <c r="P65" i="17"/>
  <c r="AI65" i="17"/>
  <c r="H65" i="17"/>
  <c r="AF65" i="17"/>
  <c r="AB65" i="17"/>
  <c r="BN65" i="17"/>
  <c r="BM65" i="17"/>
  <c r="BD65" i="17"/>
  <c r="AR65" i="17"/>
  <c r="BO65" i="17"/>
  <c r="AL65" i="17"/>
  <c r="AN65" i="17"/>
  <c r="M65" i="17"/>
  <c r="X65" i="17"/>
  <c r="AD65" i="17"/>
  <c r="N65" i="17"/>
  <c r="BG65" i="17"/>
  <c r="AQ65" i="17"/>
  <c r="V65" i="17"/>
  <c r="AM65" i="17"/>
  <c r="I65" i="17"/>
  <c r="AZ65" i="17"/>
  <c r="AY65" i="17"/>
  <c r="BI65" i="17"/>
  <c r="BS65" i="17"/>
  <c r="AK65" i="17"/>
  <c r="T65" i="17"/>
  <c r="S65" i="17"/>
  <c r="AH65" i="17"/>
  <c r="Y65" i="17"/>
  <c r="BJ65" i="17"/>
  <c r="W65" i="17"/>
  <c r="BE65" i="17"/>
  <c r="AO65" i="17"/>
  <c r="O65" i="17"/>
  <c r="BC65" i="17"/>
  <c r="BB65" i="17"/>
  <c r="BR65" i="17"/>
  <c r="BW65" i="17"/>
  <c r="AP65" i="17"/>
  <c r="BQ65" i="17"/>
  <c r="F87" i="15"/>
  <c r="B65" i="17" l="1"/>
  <c r="D65" i="17" s="1"/>
  <c r="BC65" i="18"/>
  <c r="F65" i="18"/>
  <c r="AO65" i="18"/>
  <c r="BF65" i="18"/>
  <c r="BS65" i="18"/>
  <c r="BI65" i="18"/>
  <c r="AJ65" i="18"/>
  <c r="AS65" i="18"/>
  <c r="BW65" i="18"/>
  <c r="AW65" i="18"/>
  <c r="BN65" i="18"/>
  <c r="AF65" i="18"/>
  <c r="BQ65" i="18"/>
  <c r="AI65" i="18"/>
  <c r="BP65" i="18"/>
  <c r="I65" i="18"/>
  <c r="L65" i="18"/>
  <c r="N65" i="18"/>
  <c r="X65" i="18"/>
  <c r="T65" i="18"/>
  <c r="Z65" i="18"/>
  <c r="Y65" i="18"/>
  <c r="AR65" i="18"/>
  <c r="AQ65" i="18"/>
  <c r="BK65" i="18"/>
  <c r="AV65" i="18"/>
  <c r="G65" i="18"/>
  <c r="BE65" i="18"/>
  <c r="BV65" i="18"/>
  <c r="BL65" i="18"/>
  <c r="AT65" i="18"/>
  <c r="BH65" i="18"/>
  <c r="AD65" i="18"/>
  <c r="BD65" i="18"/>
  <c r="BM65" i="18"/>
  <c r="AE65" i="18"/>
  <c r="AZ65" i="18"/>
  <c r="AL65" i="18"/>
  <c r="AY65" i="18"/>
  <c r="V65" i="18"/>
  <c r="P65" i="18"/>
  <c r="S65" i="18"/>
  <c r="K65" i="18"/>
  <c r="BG65" i="18"/>
  <c r="AG65" i="18"/>
  <c r="BA65" i="18"/>
  <c r="J65" i="18"/>
  <c r="U65" i="18"/>
  <c r="BU65" i="18"/>
  <c r="AM65" i="18"/>
  <c r="AN65" i="18"/>
  <c r="AA65" i="18"/>
  <c r="AB65" i="18"/>
  <c r="BJ65" i="18"/>
  <c r="BT65" i="18"/>
  <c r="AH65" i="18"/>
  <c r="AU65" i="18"/>
  <c r="AK65" i="18"/>
  <c r="BB65" i="18"/>
  <c r="BO65" i="18"/>
  <c r="O65" i="18"/>
  <c r="W65" i="18"/>
  <c r="M65" i="18"/>
  <c r="H65" i="18"/>
  <c r="Q65" i="18"/>
  <c r="AP65" i="18"/>
  <c r="AC65" i="18"/>
  <c r="AX65" i="18"/>
  <c r="BR65" i="18"/>
  <c r="R65" i="18"/>
  <c r="F87" i="16"/>
  <c r="B65" i="18" l="1"/>
  <c r="D65" i="18" s="1"/>
  <c r="BH65" i="19"/>
  <c r="BE59" i="20" s="1"/>
  <c r="BF78" i="7" s="1"/>
  <c r="AQ65" i="19"/>
  <c r="AN59" i="20" s="1"/>
  <c r="AO78" i="7" s="1"/>
  <c r="AI65" i="19"/>
  <c r="AF59" i="20" s="1"/>
  <c r="AG78" i="7" s="1"/>
  <c r="AS65" i="19"/>
  <c r="AP59" i="20" s="1"/>
  <c r="AQ78" i="7" s="1"/>
  <c r="BL65" i="19"/>
  <c r="BI59" i="20" s="1"/>
  <c r="BJ78" i="7" s="1"/>
  <c r="AW65" i="19"/>
  <c r="AT59" i="20" s="1"/>
  <c r="AU78" i="7" s="1"/>
  <c r="BO65" i="19"/>
  <c r="BL59" i="20" s="1"/>
  <c r="BM78" i="7" s="1"/>
  <c r="AZ65" i="19"/>
  <c r="AW59" i="20" s="1"/>
  <c r="AX78" i="7" s="1"/>
  <c r="AG65" i="19"/>
  <c r="AD59" i="20" s="1"/>
  <c r="AE78" i="7" s="1"/>
  <c r="BQ65" i="19"/>
  <c r="BN59" i="20" s="1"/>
  <c r="BO78" i="7" s="1"/>
  <c r="T65" i="19"/>
  <c r="Q59" i="20" s="1"/>
  <c r="R78" i="7" s="1"/>
  <c r="P65" i="19"/>
  <c r="M59" i="20" s="1"/>
  <c r="N78" i="7" s="1"/>
  <c r="AE65" i="19"/>
  <c r="AB59" i="20" s="1"/>
  <c r="AC78" i="7" s="1"/>
  <c r="BM65" i="19"/>
  <c r="BJ59" i="20" s="1"/>
  <c r="BK78" i="7" s="1"/>
  <c r="AT65" i="19"/>
  <c r="AQ59" i="20" s="1"/>
  <c r="AR78" i="7" s="1"/>
  <c r="AD65" i="19"/>
  <c r="AA59" i="20" s="1"/>
  <c r="AB78" i="7" s="1"/>
  <c r="AK65" i="19"/>
  <c r="AH59" i="20" s="1"/>
  <c r="AI78" i="7" s="1"/>
  <c r="BR65" i="19"/>
  <c r="BO59" i="20" s="1"/>
  <c r="BP78" i="7" s="1"/>
  <c r="AO65" i="19"/>
  <c r="AL59" i="20" s="1"/>
  <c r="AM78" i="7" s="1"/>
  <c r="BP65" i="19"/>
  <c r="BM59" i="20" s="1"/>
  <c r="BN78" i="7" s="1"/>
  <c r="BB65" i="19"/>
  <c r="AY59" i="20" s="1"/>
  <c r="AZ78" i="7" s="1"/>
  <c r="BD65" i="19"/>
  <c r="BA59" i="20" s="1"/>
  <c r="BB78" i="7" s="1"/>
  <c r="AL65" i="19"/>
  <c r="AI59" i="20" s="1"/>
  <c r="AJ78" i="7" s="1"/>
  <c r="BS65" i="19"/>
  <c r="BP59" i="20" s="1"/>
  <c r="BQ78" i="7" s="1"/>
  <c r="K65" i="19"/>
  <c r="H59" i="20" s="1"/>
  <c r="I78" i="7" s="1"/>
  <c r="R65" i="19"/>
  <c r="O59" i="20" s="1"/>
  <c r="P78" i="7" s="1"/>
  <c r="V65" i="19"/>
  <c r="S59" i="20" s="1"/>
  <c r="T78" i="7" s="1"/>
  <c r="M65" i="19"/>
  <c r="J59" i="20" s="1"/>
  <c r="K78" i="7" s="1"/>
  <c r="Y65" i="19"/>
  <c r="V59" i="20" s="1"/>
  <c r="W78" i="7" s="1"/>
  <c r="G65" i="19"/>
  <c r="D59" i="20" s="1"/>
  <c r="E78" i="7" s="1"/>
  <c r="Q65" i="19"/>
  <c r="N59" i="20" s="1"/>
  <c r="O78" i="7" s="1"/>
  <c r="O65" i="19"/>
  <c r="L59" i="20" s="1"/>
  <c r="M78" i="7" s="1"/>
  <c r="J65" i="19"/>
  <c r="G59" i="20" s="1"/>
  <c r="H78" i="7" s="1"/>
  <c r="AB65" i="19"/>
  <c r="Y59" i="20" s="1"/>
  <c r="BA65" i="19"/>
  <c r="AX59" i="20" s="1"/>
  <c r="AY78" i="7" s="1"/>
  <c r="AH65" i="19"/>
  <c r="AE59" i="20" s="1"/>
  <c r="AF78" i="7" s="1"/>
  <c r="BU65" i="19"/>
  <c r="BR59" i="20" s="1"/>
  <c r="BS78" i="7" s="1"/>
  <c r="AF65" i="19"/>
  <c r="AC59" i="20" s="1"/>
  <c r="AD78" i="7" s="1"/>
  <c r="BF65" i="19"/>
  <c r="BC59" i="20" s="1"/>
  <c r="BD78" i="7" s="1"/>
  <c r="AM65" i="19"/>
  <c r="AJ59" i="20" s="1"/>
  <c r="AK78" i="7" s="1"/>
  <c r="AY65" i="19"/>
  <c r="AV59" i="20" s="1"/>
  <c r="AW78" i="7" s="1"/>
  <c r="AP65" i="19"/>
  <c r="AM59" i="20" s="1"/>
  <c r="AN78" i="7" s="1"/>
  <c r="BW65" i="19"/>
  <c r="BT59" i="20" s="1"/>
  <c r="BU78" i="7" s="1"/>
  <c r="BT65" i="19"/>
  <c r="BQ59" i="20" s="1"/>
  <c r="BR78" i="7" s="1"/>
  <c r="BG65" i="19"/>
  <c r="BD59" i="20" s="1"/>
  <c r="BE78" i="7" s="1"/>
  <c r="BJ65" i="19"/>
  <c r="BG59" i="20" s="1"/>
  <c r="BH78" i="7" s="1"/>
  <c r="Z65" i="19"/>
  <c r="W59" i="20" s="1"/>
  <c r="X78" i="7" s="1"/>
  <c r="H65" i="19"/>
  <c r="E59" i="20" s="1"/>
  <c r="F78" i="7" s="1"/>
  <c r="F65" i="19"/>
  <c r="AR65" i="19"/>
  <c r="AO59" i="20" s="1"/>
  <c r="AP78" i="7" s="1"/>
  <c r="BV65" i="19"/>
  <c r="BS59" i="20" s="1"/>
  <c r="BT78" i="7" s="1"/>
  <c r="BC65" i="19"/>
  <c r="AZ59" i="20" s="1"/>
  <c r="BA78" i="7" s="1"/>
  <c r="BE65" i="19"/>
  <c r="BB59" i="20" s="1"/>
  <c r="BC78" i="7" s="1"/>
  <c r="AV65" i="19"/>
  <c r="AS59" i="20" s="1"/>
  <c r="AT78" i="7" s="1"/>
  <c r="AA65" i="19"/>
  <c r="X59" i="20" s="1"/>
  <c r="BI65" i="19"/>
  <c r="BF59" i="20" s="1"/>
  <c r="BG78" i="7" s="1"/>
  <c r="AJ65" i="19"/>
  <c r="AG59" i="20" s="1"/>
  <c r="AH78" i="7" s="1"/>
  <c r="BK65" i="19"/>
  <c r="BH59" i="20" s="1"/>
  <c r="BI78" i="7" s="1"/>
  <c r="BN65" i="19"/>
  <c r="BK59" i="20" s="1"/>
  <c r="BL78" i="7" s="1"/>
  <c r="AU65" i="19"/>
  <c r="AR59" i="20" s="1"/>
  <c r="AS78" i="7" s="1"/>
  <c r="AC65" i="19"/>
  <c r="Z59" i="20" s="1"/>
  <c r="AA78" i="7" s="1"/>
  <c r="S65" i="19"/>
  <c r="P59" i="20" s="1"/>
  <c r="Q78" i="7" s="1"/>
  <c r="U65" i="19"/>
  <c r="R59" i="20" s="1"/>
  <c r="S78" i="7" s="1"/>
  <c r="W65" i="19"/>
  <c r="T59" i="20" s="1"/>
  <c r="U78" i="7" s="1"/>
  <c r="N65" i="19"/>
  <c r="K59" i="20" s="1"/>
  <c r="L78" i="7" s="1"/>
  <c r="L65" i="19"/>
  <c r="I59" i="20" s="1"/>
  <c r="J78" i="7" s="1"/>
  <c r="AN65" i="19"/>
  <c r="AK59" i="20" s="1"/>
  <c r="AL78" i="7" s="1"/>
  <c r="AX65" i="19"/>
  <c r="AU59" i="20" s="1"/>
  <c r="AV78" i="7" s="1"/>
  <c r="I65" i="19"/>
  <c r="F59" i="20" s="1"/>
  <c r="G78" i="7" s="1"/>
  <c r="X65" i="19"/>
  <c r="U59" i="20" s="1"/>
  <c r="V78" i="7" s="1"/>
  <c r="B65" i="19" l="1"/>
  <c r="D65" i="19" s="1"/>
  <c r="B59" i="20" s="1"/>
  <c r="Y78" i="7"/>
  <c r="Z78" i="7"/>
  <c r="BW78" i="7"/>
  <c r="C59" i="20"/>
  <c r="D78" i="7" s="1"/>
  <c r="BZ78" i="7" l="1"/>
  <c r="C78" i="7"/>
  <c r="C58" i="24" s="1"/>
  <c r="BX78" i="7"/>
  <c r="CA78" i="7"/>
  <c r="B58" i="24"/>
  <c r="B78" i="7"/>
  <c r="Z58" i="24" l="1"/>
  <c r="AD58" i="24"/>
  <c r="AH58" i="24"/>
  <c r="AL58" i="24"/>
  <c r="AP58" i="24"/>
  <c r="AT58" i="24"/>
  <c r="AX58" i="24"/>
  <c r="BB58" i="24"/>
  <c r="BF58" i="24"/>
  <c r="BJ58" i="24"/>
  <c r="BN58" i="24"/>
  <c r="BR58" i="24"/>
  <c r="AA58" i="24"/>
  <c r="AF58" i="24"/>
  <c r="AK58" i="24"/>
  <c r="AQ58" i="24"/>
  <c r="AV58" i="24"/>
  <c r="BA58" i="24"/>
  <c r="BG58" i="24"/>
  <c r="BL58" i="24"/>
  <c r="BQ58" i="24"/>
  <c r="AB58" i="24"/>
  <c r="AG58" i="24"/>
  <c r="AM58" i="24"/>
  <c r="AR58" i="24"/>
  <c r="AW58" i="24"/>
  <c r="BC58" i="24"/>
  <c r="BH58" i="24"/>
  <c r="BM58" i="24"/>
  <c r="BS58" i="24"/>
  <c r="X58" i="24"/>
  <c r="AC58" i="24"/>
  <c r="AI58" i="24"/>
  <c r="AN58" i="24"/>
  <c r="AS58" i="24"/>
  <c r="AY58" i="24"/>
  <c r="BD58" i="24"/>
  <c r="BI58" i="24"/>
  <c r="BO58" i="24"/>
  <c r="BT58" i="24"/>
  <c r="AO58" i="24"/>
  <c r="BK58" i="24"/>
  <c r="Y58" i="24"/>
  <c r="BV58" i="24" s="1"/>
  <c r="D88" i="9" s="1"/>
  <c r="AU58" i="24"/>
  <c r="BP58" i="24"/>
  <c r="AE58" i="24"/>
  <c r="AZ58" i="24"/>
  <c r="AJ58" i="24"/>
  <c r="BE58" i="24"/>
  <c r="R58" i="24"/>
  <c r="Q58" i="24"/>
  <c r="P58" i="24"/>
  <c r="H58" i="24"/>
  <c r="E58" i="24"/>
  <c r="W58" i="24"/>
  <c r="I58" i="24"/>
  <c r="K58" i="24"/>
  <c r="U58" i="24"/>
  <c r="L58" i="24"/>
  <c r="N58" i="24"/>
  <c r="G58" i="24"/>
  <c r="F58" i="24"/>
  <c r="J58" i="24"/>
  <c r="S58" i="24"/>
  <c r="O58" i="24"/>
  <c r="T58" i="24"/>
  <c r="M58" i="24"/>
  <c r="D58" i="24"/>
  <c r="V58" i="24"/>
  <c r="C66" i="19"/>
  <c r="C66" i="11"/>
  <c r="C66" i="18"/>
  <c r="C66" i="17"/>
  <c r="B88" i="16"/>
  <c r="B88" i="14"/>
  <c r="B88" i="15"/>
  <c r="B88" i="9"/>
  <c r="D88" i="14"/>
  <c r="D88" i="15"/>
  <c r="P88" i="9" l="1"/>
  <c r="P88" i="14" s="1"/>
  <c r="P88" i="15" s="1"/>
  <c r="P88" i="16" s="1"/>
  <c r="O88" i="9"/>
  <c r="O88" i="14" s="1"/>
  <c r="O88" i="15" s="1"/>
  <c r="O88" i="16" s="1"/>
  <c r="Q88" i="9"/>
  <c r="Q88" i="14" s="1"/>
  <c r="Q88" i="15" s="1"/>
  <c r="Q88" i="16" s="1"/>
  <c r="R88" i="9"/>
  <c r="R88" i="14" s="1"/>
  <c r="R88" i="15" s="1"/>
  <c r="R88" i="16" s="1"/>
  <c r="M88" i="9"/>
  <c r="M88" i="14" s="1"/>
  <c r="M88" i="15" s="1"/>
  <c r="M88" i="16" s="1"/>
  <c r="BU58" i="24"/>
  <c r="AN88" i="9"/>
  <c r="AN88" i="14" s="1"/>
  <c r="AN88" i="15" s="1"/>
  <c r="AN88" i="16" s="1"/>
  <c r="I88" i="9"/>
  <c r="I88" i="14" s="1"/>
  <c r="I88" i="15" s="1"/>
  <c r="I88" i="16" s="1"/>
  <c r="AJ88" i="9"/>
  <c r="AJ88" i="14" s="1"/>
  <c r="AJ88" i="15" s="1"/>
  <c r="AJ88" i="16" s="1"/>
  <c r="AL88" i="9"/>
  <c r="AL88" i="14" s="1"/>
  <c r="AL88" i="15" s="1"/>
  <c r="AL88" i="16" s="1"/>
  <c r="Y88" i="9"/>
  <c r="Y88" i="14" s="1"/>
  <c r="Y88" i="15" s="1"/>
  <c r="Y88" i="16" s="1"/>
  <c r="AH88" i="9"/>
  <c r="AH88" i="14" s="1"/>
  <c r="AH88" i="15" s="1"/>
  <c r="AH88" i="16" s="1"/>
  <c r="AO88" i="9"/>
  <c r="AO88" i="14" s="1"/>
  <c r="AO88" i="15" s="1"/>
  <c r="AO88" i="16" s="1"/>
  <c r="T88" i="9"/>
  <c r="T88" i="14" s="1"/>
  <c r="T88" i="15" s="1"/>
  <c r="T88" i="16" s="1"/>
  <c r="AR88" i="9"/>
  <c r="AR88" i="14" s="1"/>
  <c r="AR88" i="15" s="1"/>
  <c r="AR88" i="16" s="1"/>
  <c r="X88" i="9"/>
  <c r="X88" i="14" s="1"/>
  <c r="X88" i="15" s="1"/>
  <c r="X88" i="16" s="1"/>
  <c r="G88" i="9"/>
  <c r="G88" i="14" s="1"/>
  <c r="G88" i="15" s="1"/>
  <c r="G88" i="16" s="1"/>
  <c r="AA88" i="9"/>
  <c r="AA88" i="14" s="1"/>
  <c r="AA88" i="15" s="1"/>
  <c r="AA88" i="16" s="1"/>
  <c r="AD88" i="9"/>
  <c r="AD88" i="14" s="1"/>
  <c r="AD88" i="15" s="1"/>
  <c r="AD88" i="16" s="1"/>
  <c r="Z88" i="9"/>
  <c r="Z88" i="14" s="1"/>
  <c r="Z88" i="15" s="1"/>
  <c r="Z88" i="16" s="1"/>
  <c r="K88" i="9"/>
  <c r="K88" i="14" s="1"/>
  <c r="K88" i="15" s="1"/>
  <c r="K88" i="16" s="1"/>
  <c r="AB88" i="9"/>
  <c r="AB88" i="14" s="1"/>
  <c r="AB88" i="15" s="1"/>
  <c r="AB88" i="16" s="1"/>
  <c r="V88" i="9"/>
  <c r="V88" i="14" s="1"/>
  <c r="V88" i="15" s="1"/>
  <c r="V88" i="16" s="1"/>
  <c r="F88" i="9"/>
  <c r="F88" i="14" s="1"/>
  <c r="H88" i="9"/>
  <c r="H88" i="14" s="1"/>
  <c r="H88" i="15" s="1"/>
  <c r="H88" i="16" s="1"/>
  <c r="AC88" i="9"/>
  <c r="AC88" i="14" s="1"/>
  <c r="AC88" i="15" s="1"/>
  <c r="AC88" i="16" s="1"/>
  <c r="U88" i="9"/>
  <c r="U88" i="14" s="1"/>
  <c r="U88" i="15" s="1"/>
  <c r="U88" i="16" s="1"/>
  <c r="AK88" i="9"/>
  <c r="AK88" i="14" s="1"/>
  <c r="AK88" i="15" s="1"/>
  <c r="AK88" i="16" s="1"/>
  <c r="AE88" i="9"/>
  <c r="AE88" i="14" s="1"/>
  <c r="AE88" i="15" s="1"/>
  <c r="AE88" i="16" s="1"/>
  <c r="AP88" i="9"/>
  <c r="AP88" i="14" s="1"/>
  <c r="AP88" i="15" s="1"/>
  <c r="AP88" i="16" s="1"/>
  <c r="AI88" i="9"/>
  <c r="AI88" i="14" s="1"/>
  <c r="AI88" i="15" s="1"/>
  <c r="AI88" i="16" s="1"/>
  <c r="L88" i="9"/>
  <c r="L88" i="14" s="1"/>
  <c r="L88" i="15" s="1"/>
  <c r="L88" i="16" s="1"/>
  <c r="AG88" i="9"/>
  <c r="AG88" i="14" s="1"/>
  <c r="AG88" i="15" s="1"/>
  <c r="AG88" i="16" s="1"/>
  <c r="W88" i="9"/>
  <c r="W88" i="14" s="1"/>
  <c r="W88" i="15" s="1"/>
  <c r="W88" i="16" s="1"/>
  <c r="AQ88" i="9"/>
  <c r="AQ88" i="14" s="1"/>
  <c r="AQ88" i="15" s="1"/>
  <c r="AQ88" i="16" s="1"/>
  <c r="BT66" i="17" l="1"/>
  <c r="BJ66" i="17"/>
  <c r="AC66" i="17"/>
  <c r="O66" i="17"/>
  <c r="U66" i="17"/>
  <c r="L66" i="17"/>
  <c r="BW66" i="17"/>
  <c r="BE66" i="17"/>
  <c r="AJ66" i="17"/>
  <c r="G66" i="17"/>
  <c r="BB66" i="17"/>
  <c r="BO66" i="17"/>
  <c r="AP66" i="17"/>
  <c r="X66" i="17"/>
  <c r="BA66" i="17"/>
  <c r="AB66" i="17"/>
  <c r="AD66" i="17"/>
  <c r="N66" i="17"/>
  <c r="BG66" i="17"/>
  <c r="BP66" i="17"/>
  <c r="AE66" i="17"/>
  <c r="T66" i="17"/>
  <c r="R66" i="17"/>
  <c r="K66" i="17"/>
  <c r="BF66" i="17"/>
  <c r="AO66" i="17"/>
  <c r="AQ66" i="17"/>
  <c r="H66" i="17"/>
  <c r="BH66" i="17"/>
  <c r="BM66" i="17"/>
  <c r="AG66" i="17"/>
  <c r="AX66" i="17"/>
  <c r="BK66" i="17"/>
  <c r="AM66" i="17"/>
  <c r="AH66" i="17"/>
  <c r="BI66" i="17"/>
  <c r="AR66" i="17"/>
  <c r="AT66" i="17"/>
  <c r="W66" i="17"/>
  <c r="J66" i="17"/>
  <c r="BC66" i="17"/>
  <c r="BL66" i="17"/>
  <c r="AK66" i="17"/>
  <c r="I66" i="17"/>
  <c r="F66" i="17"/>
  <c r="BV66" i="17"/>
  <c r="AL66" i="17"/>
  <c r="M66" i="17"/>
  <c r="BD66" i="17"/>
  <c r="AW66" i="17"/>
  <c r="AF66" i="17"/>
  <c r="P66" i="17"/>
  <c r="BN66" i="17"/>
  <c r="AV66" i="17"/>
  <c r="AU66" i="17"/>
  <c r="Q66" i="17"/>
  <c r="V66" i="17"/>
  <c r="AN66" i="17"/>
  <c r="BU66" i="17"/>
  <c r="AY66" i="17"/>
  <c r="AS66" i="17"/>
  <c r="S66" i="17"/>
  <c r="BS66" i="17"/>
  <c r="BQ66" i="17"/>
  <c r="AI66" i="17"/>
  <c r="Z66" i="17"/>
  <c r="BR66" i="17"/>
  <c r="AZ66" i="17"/>
  <c r="AA66" i="17"/>
  <c r="Y66" i="17"/>
  <c r="F88" i="15"/>
  <c r="AW66" i="11"/>
  <c r="AI66" i="11"/>
  <c r="AD66" i="11"/>
  <c r="V66" i="11"/>
  <c r="P66" i="11"/>
  <c r="BW66" i="11"/>
  <c r="BI66" i="11"/>
  <c r="AE66" i="11"/>
  <c r="K66" i="11"/>
  <c r="BV66" i="11"/>
  <c r="AM66" i="11"/>
  <c r="AJ66" i="11"/>
  <c r="J66" i="11"/>
  <c r="BM66" i="11"/>
  <c r="AY66" i="11"/>
  <c r="AH66" i="11"/>
  <c r="S66" i="11"/>
  <c r="AL66" i="11"/>
  <c r="BU66" i="11"/>
  <c r="BA66" i="11"/>
  <c r="AX66" i="11"/>
  <c r="T66" i="11"/>
  <c r="BF66" i="11"/>
  <c r="BT66" i="11"/>
  <c r="BG66" i="11"/>
  <c r="AA66" i="11"/>
  <c r="AB66" i="11"/>
  <c r="AT66" i="11"/>
  <c r="BL66" i="11"/>
  <c r="N66" i="11"/>
  <c r="R66" i="11"/>
  <c r="BN66" i="11"/>
  <c r="AN66" i="11"/>
  <c r="U66" i="11"/>
  <c r="W66" i="11"/>
  <c r="BB66" i="11"/>
  <c r="AF66" i="11"/>
  <c r="L66" i="11"/>
  <c r="BR66" i="11"/>
  <c r="AP66" i="11"/>
  <c r="BP66" i="11"/>
  <c r="AQ66" i="11"/>
  <c r="Q66" i="11"/>
  <c r="X66" i="11"/>
  <c r="AG66" i="11"/>
  <c r="AV66" i="11"/>
  <c r="BJ66" i="11"/>
  <c r="BQ66" i="11"/>
  <c r="BD66" i="11"/>
  <c r="AU66" i="11"/>
  <c r="I66" i="11"/>
  <c r="O66" i="11"/>
  <c r="Y66" i="11"/>
  <c r="BC66" i="11"/>
  <c r="AZ66" i="11"/>
  <c r="H66" i="11"/>
  <c r="M66" i="11"/>
  <c r="BH66" i="11"/>
  <c r="BE66" i="11"/>
  <c r="F66" i="11"/>
  <c r="BS66" i="11"/>
  <c r="AC66" i="11"/>
  <c r="BK66" i="11"/>
  <c r="G66" i="11"/>
  <c r="AS66" i="11"/>
  <c r="AR66" i="11"/>
  <c r="AK66" i="11"/>
  <c r="Z66" i="11"/>
  <c r="BO66" i="11"/>
  <c r="AO66" i="11"/>
  <c r="B66" i="17" l="1"/>
  <c r="D66" i="17" s="1"/>
  <c r="B66" i="11"/>
  <c r="D66" i="11" s="1"/>
  <c r="AO66" i="18"/>
  <c r="BF66" i="18"/>
  <c r="BG66" i="18"/>
  <c r="AC66" i="18"/>
  <c r="AT66" i="18"/>
  <c r="AF66" i="18"/>
  <c r="AW66" i="18"/>
  <c r="BN66" i="18"/>
  <c r="AJ66" i="18"/>
  <c r="BA66" i="18"/>
  <c r="BR66" i="18"/>
  <c r="AE66" i="18"/>
  <c r="K66" i="18"/>
  <c r="P66" i="18"/>
  <c r="O66" i="18"/>
  <c r="AM66" i="18"/>
  <c r="N66" i="18"/>
  <c r="AN66" i="18"/>
  <c r="BE66" i="18"/>
  <c r="BV66" i="18"/>
  <c r="AB66" i="18"/>
  <c r="AS66" i="18"/>
  <c r="BJ66" i="18"/>
  <c r="AV66" i="18"/>
  <c r="BM66" i="18"/>
  <c r="AU66" i="18"/>
  <c r="AZ66" i="18"/>
  <c r="BQ66" i="18"/>
  <c r="BK66" i="18"/>
  <c r="BS66" i="18"/>
  <c r="M66" i="18"/>
  <c r="G66" i="18"/>
  <c r="J66" i="18"/>
  <c r="BD66" i="18"/>
  <c r="BU66" i="18"/>
  <c r="AI66" i="18"/>
  <c r="AR66" i="18"/>
  <c r="BI66" i="18"/>
  <c r="AY66" i="18"/>
  <c r="BL66" i="18"/>
  <c r="AH66" i="18"/>
  <c r="BO66" i="18"/>
  <c r="AL66" i="18"/>
  <c r="R66" i="18"/>
  <c r="H66" i="18"/>
  <c r="BT66" i="18"/>
  <c r="AP66" i="18"/>
  <c r="BC66" i="18"/>
  <c r="BH66" i="18"/>
  <c r="AD66" i="18"/>
  <c r="BW66" i="18"/>
  <c r="AG66" i="18"/>
  <c r="AX66" i="18"/>
  <c r="AA66" i="18"/>
  <c r="AK66" i="18"/>
  <c r="BB66" i="18"/>
  <c r="AQ66" i="18"/>
  <c r="F66" i="18"/>
  <c r="V66" i="18"/>
  <c r="W66" i="18"/>
  <c r="Q66" i="18"/>
  <c r="Y66" i="18"/>
  <c r="T66" i="18"/>
  <c r="S66" i="18"/>
  <c r="I66" i="18"/>
  <c r="U66" i="18"/>
  <c r="X66" i="18"/>
  <c r="BP66" i="18"/>
  <c r="L66" i="18"/>
  <c r="Z66" i="18"/>
  <c r="F88" i="16"/>
  <c r="B66" i="18" l="1"/>
  <c r="D66" i="18" s="1"/>
  <c r="BG66" i="19"/>
  <c r="BD60" i="20" s="1"/>
  <c r="BE79" i="7" s="1"/>
  <c r="AP66" i="19"/>
  <c r="AM60" i="20" s="1"/>
  <c r="AN79" i="7" s="1"/>
  <c r="AR66" i="19"/>
  <c r="AO60" i="20" s="1"/>
  <c r="AP79" i="7" s="1"/>
  <c r="AV66" i="19"/>
  <c r="AS60" i="20" s="1"/>
  <c r="AT79" i="7" s="1"/>
  <c r="AY66" i="19"/>
  <c r="AV60" i="20" s="1"/>
  <c r="AW79" i="7" s="1"/>
  <c r="AM66" i="19"/>
  <c r="AJ60" i="20" s="1"/>
  <c r="AK79" i="7" s="1"/>
  <c r="J66" i="19"/>
  <c r="G60" i="20" s="1"/>
  <c r="H79" i="7" s="1"/>
  <c r="F66" i="19"/>
  <c r="BW66" i="19"/>
  <c r="BT60" i="20" s="1"/>
  <c r="BU79" i="7" s="1"/>
  <c r="BL66" i="19"/>
  <c r="BI60" i="20" s="1"/>
  <c r="BJ79" i="7" s="1"/>
  <c r="BD66" i="19"/>
  <c r="BA60" i="20" s="1"/>
  <c r="BB79" i="7" s="1"/>
  <c r="BI66" i="19"/>
  <c r="BF60" i="20" s="1"/>
  <c r="BG79" i="7" s="1"/>
  <c r="AD66" i="19"/>
  <c r="AA60" i="20" s="1"/>
  <c r="AB79" i="7" s="1"/>
  <c r="BQ66" i="19"/>
  <c r="BN60" i="20" s="1"/>
  <c r="BO79" i="7" s="1"/>
  <c r="BT66" i="19"/>
  <c r="BQ60" i="20" s="1"/>
  <c r="BR79" i="7" s="1"/>
  <c r="BO66" i="19"/>
  <c r="BL60" i="20" s="1"/>
  <c r="BM79" i="7" s="1"/>
  <c r="BA66" i="19"/>
  <c r="AX60" i="20" s="1"/>
  <c r="AY79" i="7" s="1"/>
  <c r="BC66" i="19"/>
  <c r="AZ60" i="20" s="1"/>
  <c r="BA79" i="7" s="1"/>
  <c r="AK66" i="19"/>
  <c r="AH60" i="20" s="1"/>
  <c r="AI79" i="7" s="1"/>
  <c r="BR66" i="19"/>
  <c r="BO60" i="20" s="1"/>
  <c r="BP79" i="7" s="1"/>
  <c r="R66" i="19"/>
  <c r="O60" i="20" s="1"/>
  <c r="P79" i="7" s="1"/>
  <c r="T66" i="19"/>
  <c r="Q60" i="20" s="1"/>
  <c r="R79" i="7" s="1"/>
  <c r="Q66" i="19"/>
  <c r="N60" i="20" s="1"/>
  <c r="O79" i="7" s="1"/>
  <c r="K66" i="19"/>
  <c r="H60" i="20" s="1"/>
  <c r="I79" i="7" s="1"/>
  <c r="Z66" i="19"/>
  <c r="W60" i="20" s="1"/>
  <c r="X79" i="7" s="1"/>
  <c r="I66" i="19"/>
  <c r="F60" i="20" s="1"/>
  <c r="G79" i="7" s="1"/>
  <c r="S66" i="19"/>
  <c r="P60" i="20" s="1"/>
  <c r="Q79" i="7" s="1"/>
  <c r="AW66" i="19"/>
  <c r="AT60" i="20" s="1"/>
  <c r="AU79" i="7" s="1"/>
  <c r="O66" i="19"/>
  <c r="L60" i="20" s="1"/>
  <c r="M79" i="7" s="1"/>
  <c r="AA66" i="19"/>
  <c r="X60" i="20" s="1"/>
  <c r="AT66" i="19"/>
  <c r="AQ60" i="20" s="1"/>
  <c r="AR79" i="7" s="1"/>
  <c r="AG66" i="19"/>
  <c r="AD60" i="20" s="1"/>
  <c r="AE79" i="7" s="1"/>
  <c r="BN66" i="19"/>
  <c r="BK60" i="20" s="1"/>
  <c r="BL79" i="7" s="1"/>
  <c r="AE66" i="19"/>
  <c r="AB60" i="20" s="1"/>
  <c r="AC79" i="7" s="1"/>
  <c r="AZ66" i="19"/>
  <c r="AW60" i="20" s="1"/>
  <c r="AX79" i="7" s="1"/>
  <c r="AL66" i="19"/>
  <c r="AI60" i="20" s="1"/>
  <c r="AJ79" i="7" s="1"/>
  <c r="AS66" i="19"/>
  <c r="AP60" i="20" s="1"/>
  <c r="AQ79" i="7" s="1"/>
  <c r="AJ66" i="19"/>
  <c r="AG60" i="20" s="1"/>
  <c r="AH79" i="7" s="1"/>
  <c r="BV66" i="19"/>
  <c r="BS60" i="20" s="1"/>
  <c r="BT79" i="7" s="1"/>
  <c r="BS66" i="19"/>
  <c r="BP60" i="20" s="1"/>
  <c r="BQ79" i="7" s="1"/>
  <c r="BF66" i="19"/>
  <c r="BC60" i="20" s="1"/>
  <c r="BD79" i="7" s="1"/>
  <c r="AH66" i="19"/>
  <c r="AE60" i="20" s="1"/>
  <c r="AF79" i="7" s="1"/>
  <c r="V66" i="19"/>
  <c r="S60" i="20" s="1"/>
  <c r="T79" i="7" s="1"/>
  <c r="P66" i="19"/>
  <c r="M60" i="20" s="1"/>
  <c r="N79" i="7" s="1"/>
  <c r="G66" i="19"/>
  <c r="D60" i="20" s="1"/>
  <c r="E79" i="7" s="1"/>
  <c r="N66" i="19"/>
  <c r="K60" i="20" s="1"/>
  <c r="L79" i="7" s="1"/>
  <c r="AQ66" i="19"/>
  <c r="AN60" i="20" s="1"/>
  <c r="AO79" i="7" s="1"/>
  <c r="BP66" i="19"/>
  <c r="BM60" i="20" s="1"/>
  <c r="BN79" i="7" s="1"/>
  <c r="BB66" i="19"/>
  <c r="AY60" i="20" s="1"/>
  <c r="AZ79" i="7" s="1"/>
  <c r="AX66" i="19"/>
  <c r="AU60" i="20" s="1"/>
  <c r="AV79" i="7" s="1"/>
  <c r="AU66" i="19"/>
  <c r="AR60" i="20" s="1"/>
  <c r="AS79" i="7" s="1"/>
  <c r="BU66" i="19"/>
  <c r="BR60" i="20" s="1"/>
  <c r="BS79" i="7" s="1"/>
  <c r="BH66" i="19"/>
  <c r="BE60" i="20" s="1"/>
  <c r="BF79" i="7" s="1"/>
  <c r="AI66" i="19"/>
  <c r="AF60" i="20" s="1"/>
  <c r="AG79" i="7" s="1"/>
  <c r="BE66" i="19"/>
  <c r="BB60" i="20" s="1"/>
  <c r="BC79" i="7" s="1"/>
  <c r="BM66" i="19"/>
  <c r="BJ60" i="20" s="1"/>
  <c r="BK79" i="7" s="1"/>
  <c r="AO66" i="19"/>
  <c r="AL60" i="20" s="1"/>
  <c r="AM79" i="7" s="1"/>
  <c r="AB66" i="19"/>
  <c r="Y60" i="20" s="1"/>
  <c r="M66" i="19"/>
  <c r="J60" i="20" s="1"/>
  <c r="K79" i="7" s="1"/>
  <c r="U66" i="19"/>
  <c r="R60" i="20" s="1"/>
  <c r="S79" i="7" s="1"/>
  <c r="Y66" i="19"/>
  <c r="V60" i="20" s="1"/>
  <c r="W79" i="7" s="1"/>
  <c r="W66" i="19"/>
  <c r="T60" i="20" s="1"/>
  <c r="U79" i="7" s="1"/>
  <c r="X66" i="19"/>
  <c r="U60" i="20" s="1"/>
  <c r="V79" i="7" s="1"/>
  <c r="H66" i="19"/>
  <c r="E60" i="20" s="1"/>
  <c r="F79" i="7" s="1"/>
  <c r="AC66" i="19"/>
  <c r="Z60" i="20" s="1"/>
  <c r="AA79" i="7" s="1"/>
  <c r="BK66" i="19"/>
  <c r="BH60" i="20" s="1"/>
  <c r="BI79" i="7" s="1"/>
  <c r="AN66" i="19"/>
  <c r="AK60" i="20" s="1"/>
  <c r="AL79" i="7" s="1"/>
  <c r="AF66" i="19"/>
  <c r="AC60" i="20" s="1"/>
  <c r="AD79" i="7" s="1"/>
  <c r="BJ66" i="19"/>
  <c r="BG60" i="20" s="1"/>
  <c r="BH79" i="7" s="1"/>
  <c r="L66" i="19"/>
  <c r="I60" i="20" s="1"/>
  <c r="J79" i="7" s="1"/>
  <c r="B66" i="19" l="1"/>
  <c r="D66" i="19" s="1"/>
  <c r="B60" i="20" s="1"/>
  <c r="BW79" i="7"/>
  <c r="Z79" i="7"/>
  <c r="Y79" i="7"/>
  <c r="C60" i="20"/>
  <c r="D79" i="7" s="1"/>
  <c r="BZ79" i="7" l="1"/>
  <c r="C79" i="7"/>
  <c r="C59" i="24" s="1"/>
  <c r="B79" i="7"/>
  <c r="B59" i="24"/>
  <c r="BX79" i="7"/>
  <c r="CA79" i="7"/>
  <c r="X59" i="24" l="1"/>
  <c r="AB59" i="24"/>
  <c r="AF59" i="24"/>
  <c r="AJ59" i="24"/>
  <c r="AN59" i="24"/>
  <c r="AR59" i="24"/>
  <c r="AV59" i="24"/>
  <c r="AZ59" i="24"/>
  <c r="BD59" i="24"/>
  <c r="BH59" i="24"/>
  <c r="BL59" i="24"/>
  <c r="BP59" i="24"/>
  <c r="BT59" i="24"/>
  <c r="Z59" i="24"/>
  <c r="AE59" i="24"/>
  <c r="AK59" i="24"/>
  <c r="AP59" i="24"/>
  <c r="AU59" i="24"/>
  <c r="BA59" i="24"/>
  <c r="BF59" i="24"/>
  <c r="BK59" i="24"/>
  <c r="BQ59" i="24"/>
  <c r="AA59" i="24"/>
  <c r="AG59" i="24"/>
  <c r="AL59" i="24"/>
  <c r="AQ59" i="24"/>
  <c r="AW59" i="24"/>
  <c r="BB59" i="24"/>
  <c r="BG59" i="24"/>
  <c r="BM59" i="24"/>
  <c r="BR59" i="24"/>
  <c r="AC59" i="24"/>
  <c r="AH59" i="24"/>
  <c r="AM59" i="24"/>
  <c r="AS59" i="24"/>
  <c r="AX59" i="24"/>
  <c r="BC59" i="24"/>
  <c r="BI59" i="24"/>
  <c r="BN59" i="24"/>
  <c r="BS59" i="24"/>
  <c r="AI59" i="24"/>
  <c r="BE59" i="24"/>
  <c r="AO59" i="24"/>
  <c r="BJ59" i="24"/>
  <c r="Y59" i="24"/>
  <c r="BV59" i="24" s="1"/>
  <c r="D89" i="9" s="1"/>
  <c r="AT59" i="24"/>
  <c r="BO59" i="24"/>
  <c r="AY59" i="24"/>
  <c r="AD59" i="24"/>
  <c r="U59" i="24"/>
  <c r="N59" i="24"/>
  <c r="Q59" i="24"/>
  <c r="L59" i="24"/>
  <c r="E59" i="24"/>
  <c r="J59" i="24"/>
  <c r="G59" i="24"/>
  <c r="I59" i="24"/>
  <c r="W59" i="24"/>
  <c r="R59" i="24"/>
  <c r="S59" i="24"/>
  <c r="K59" i="24"/>
  <c r="V59" i="24"/>
  <c r="O59" i="24"/>
  <c r="P59" i="24"/>
  <c r="F59" i="24"/>
  <c r="D59" i="24"/>
  <c r="T59" i="24"/>
  <c r="H59" i="24"/>
  <c r="M59" i="24"/>
  <c r="C67" i="19"/>
  <c r="C67" i="18"/>
  <c r="C67" i="11"/>
  <c r="C67" i="17"/>
  <c r="D89" i="14"/>
  <c r="D89" i="15"/>
  <c r="B89" i="16"/>
  <c r="B89" i="9"/>
  <c r="B89" i="14"/>
  <c r="B89" i="15"/>
  <c r="O89" i="9" l="1"/>
  <c r="O89" i="14" s="1"/>
  <c r="O89" i="15" s="1"/>
  <c r="O89" i="16" s="1"/>
  <c r="Q89" i="9"/>
  <c r="Q89" i="14" s="1"/>
  <c r="Q89" i="15" s="1"/>
  <c r="Q89" i="16" s="1"/>
  <c r="P89" i="9"/>
  <c r="P89" i="14" s="1"/>
  <c r="P89" i="15" s="1"/>
  <c r="P89" i="16" s="1"/>
  <c r="R89" i="9"/>
  <c r="R89" i="14" s="1"/>
  <c r="R89" i="15" s="1"/>
  <c r="R89" i="16" s="1"/>
  <c r="M89" i="9"/>
  <c r="M89" i="14" s="1"/>
  <c r="M89" i="15" s="1"/>
  <c r="M89" i="16" s="1"/>
  <c r="BU59" i="24"/>
  <c r="AH89" i="9"/>
  <c r="AH89" i="14" s="1"/>
  <c r="AH89" i="15" s="1"/>
  <c r="AH89" i="16" s="1"/>
  <c r="AE89" i="9"/>
  <c r="AE89" i="14" s="1"/>
  <c r="AE89" i="15" s="1"/>
  <c r="AE89" i="16" s="1"/>
  <c r="G89" i="9"/>
  <c r="G89" i="14" s="1"/>
  <c r="G89" i="15" s="1"/>
  <c r="G89" i="16" s="1"/>
  <c r="AL89" i="9"/>
  <c r="AL89" i="14" s="1"/>
  <c r="AL89" i="15" s="1"/>
  <c r="AL89" i="16" s="1"/>
  <c r="AK89" i="9"/>
  <c r="AK89" i="14" s="1"/>
  <c r="AK89" i="15" s="1"/>
  <c r="AK89" i="16" s="1"/>
  <c r="Z89" i="9"/>
  <c r="Z89" i="14" s="1"/>
  <c r="Z89" i="15" s="1"/>
  <c r="Z89" i="16" s="1"/>
  <c r="AG89" i="9"/>
  <c r="AG89" i="14" s="1"/>
  <c r="AG89" i="15" s="1"/>
  <c r="AG89" i="16" s="1"/>
  <c r="H89" i="9"/>
  <c r="H89" i="14" s="1"/>
  <c r="H89" i="15" s="1"/>
  <c r="H89" i="16" s="1"/>
  <c r="U89" i="9"/>
  <c r="U89" i="14" s="1"/>
  <c r="U89" i="15" s="1"/>
  <c r="U89" i="16" s="1"/>
  <c r="V89" i="9"/>
  <c r="V89" i="14" s="1"/>
  <c r="V89" i="15" s="1"/>
  <c r="V89" i="16" s="1"/>
  <c r="I89" i="9"/>
  <c r="I89" i="14" s="1"/>
  <c r="I89" i="15" s="1"/>
  <c r="I89" i="16" s="1"/>
  <c r="AR89" i="9"/>
  <c r="AR89" i="14" s="1"/>
  <c r="AR89" i="15" s="1"/>
  <c r="AR89" i="16" s="1"/>
  <c r="AD89" i="9"/>
  <c r="AD89" i="14" s="1"/>
  <c r="AD89" i="15" s="1"/>
  <c r="AD89" i="16" s="1"/>
  <c r="AP89" i="9"/>
  <c r="AP89" i="14" s="1"/>
  <c r="AP89" i="15" s="1"/>
  <c r="AP89" i="16" s="1"/>
  <c r="L89" i="9"/>
  <c r="L89" i="14" s="1"/>
  <c r="L89" i="15" s="1"/>
  <c r="L89" i="16" s="1"/>
  <c r="AN89" i="9"/>
  <c r="AN89" i="14" s="1"/>
  <c r="AN89" i="15" s="1"/>
  <c r="AN89" i="16" s="1"/>
  <c r="X89" i="9"/>
  <c r="X89" i="14" s="1"/>
  <c r="X89" i="15" s="1"/>
  <c r="X89" i="16" s="1"/>
  <c r="AQ89" i="9"/>
  <c r="AQ89" i="14" s="1"/>
  <c r="AQ89" i="15" s="1"/>
  <c r="AQ89" i="16" s="1"/>
  <c r="AB89" i="9"/>
  <c r="AB89" i="14" s="1"/>
  <c r="AB89" i="15" s="1"/>
  <c r="AB89" i="16" s="1"/>
  <c r="AJ89" i="9"/>
  <c r="AJ89" i="14" s="1"/>
  <c r="AJ89" i="15" s="1"/>
  <c r="AJ89" i="16" s="1"/>
  <c r="AA89" i="9"/>
  <c r="AA89" i="14" s="1"/>
  <c r="AA89" i="15" s="1"/>
  <c r="AA89" i="16" s="1"/>
  <c r="K89" i="9"/>
  <c r="K89" i="14" s="1"/>
  <c r="K89" i="15" s="1"/>
  <c r="K89" i="16" s="1"/>
  <c r="F89" i="9"/>
  <c r="F89" i="14" s="1"/>
  <c r="AC89" i="9"/>
  <c r="AC89" i="14" s="1"/>
  <c r="AC89" i="15" s="1"/>
  <c r="AC89" i="16" s="1"/>
  <c r="AI89" i="9"/>
  <c r="AI89" i="14" s="1"/>
  <c r="AI89" i="15" s="1"/>
  <c r="AI89" i="16" s="1"/>
  <c r="Y89" i="9"/>
  <c r="Y89" i="14" s="1"/>
  <c r="Y89" i="15" s="1"/>
  <c r="Y89" i="16" s="1"/>
  <c r="T89" i="9"/>
  <c r="T89" i="14" s="1"/>
  <c r="T89" i="15" s="1"/>
  <c r="T89" i="16" s="1"/>
  <c r="AO89" i="9"/>
  <c r="AO89" i="14" s="1"/>
  <c r="AO89" i="15" s="1"/>
  <c r="AO89" i="16" s="1"/>
  <c r="W89" i="9"/>
  <c r="W89" i="14" s="1"/>
  <c r="W89" i="15" s="1"/>
  <c r="W89" i="16" s="1"/>
  <c r="BF67" i="17" l="1"/>
  <c r="AQ67" i="17"/>
  <c r="AH67" i="17"/>
  <c r="Q67" i="17"/>
  <c r="AC67" i="17"/>
  <c r="BS67" i="17"/>
  <c r="BU67" i="17"/>
  <c r="AO67" i="17"/>
  <c r="I67" i="17"/>
  <c r="W67" i="17"/>
  <c r="BR67" i="17"/>
  <c r="AZ67" i="17"/>
  <c r="BN67" i="17"/>
  <c r="AV67" i="17"/>
  <c r="AD67" i="17"/>
  <c r="J67" i="17"/>
  <c r="H67" i="17"/>
  <c r="X67" i="17"/>
  <c r="BC67" i="17"/>
  <c r="BL67" i="17"/>
  <c r="AP67" i="17"/>
  <c r="T67" i="17"/>
  <c r="U67" i="17"/>
  <c r="AF67" i="17"/>
  <c r="BB67" i="17"/>
  <c r="BO67" i="17"/>
  <c r="AU67" i="17"/>
  <c r="G67" i="17"/>
  <c r="O67" i="17"/>
  <c r="BE67" i="17"/>
  <c r="AG67" i="17"/>
  <c r="BT67" i="17"/>
  <c r="BJ67" i="17"/>
  <c r="AL67" i="17"/>
  <c r="R67" i="17"/>
  <c r="M67" i="17"/>
  <c r="BP67" i="17"/>
  <c r="AW67" i="17"/>
  <c r="AY67" i="17"/>
  <c r="AE67" i="17"/>
  <c r="Z67" i="17"/>
  <c r="N67" i="17"/>
  <c r="AS67" i="17"/>
  <c r="BH67" i="17"/>
  <c r="BA67" i="17"/>
  <c r="AI67" i="17"/>
  <c r="S67" i="17"/>
  <c r="AX67" i="17"/>
  <c r="BK67" i="17"/>
  <c r="AB67" i="17"/>
  <c r="BG67" i="17"/>
  <c r="AK67" i="17"/>
  <c r="BW67" i="17"/>
  <c r="BI67" i="17"/>
  <c r="AT67" i="17"/>
  <c r="K67" i="17"/>
  <c r="P67" i="17"/>
  <c r="L67" i="17"/>
  <c r="BV67" i="17"/>
  <c r="AJ67" i="17"/>
  <c r="AM67" i="17"/>
  <c r="AN67" i="17"/>
  <c r="BD67" i="17"/>
  <c r="BQ67" i="17"/>
  <c r="Y67" i="17"/>
  <c r="BM67" i="17"/>
  <c r="AA67" i="17"/>
  <c r="AR67" i="17"/>
  <c r="V67" i="17"/>
  <c r="F67" i="17"/>
  <c r="F89" i="15"/>
  <c r="BR67" i="11"/>
  <c r="S67" i="11"/>
  <c r="K67" i="11"/>
  <c r="Z67" i="11"/>
  <c r="X67" i="11"/>
  <c r="BV67" i="11"/>
  <c r="AM67" i="11"/>
  <c r="BB67" i="11"/>
  <c r="G67" i="11"/>
  <c r="M67" i="11"/>
  <c r="AR67" i="11"/>
  <c r="BU67" i="11"/>
  <c r="BC67" i="11"/>
  <c r="AO67" i="11"/>
  <c r="L67" i="11"/>
  <c r="T67" i="11"/>
  <c r="AV67" i="11"/>
  <c r="AH67" i="11"/>
  <c r="BS67" i="11"/>
  <c r="AT67" i="11"/>
  <c r="BP67" i="11"/>
  <c r="I67" i="11"/>
  <c r="Q67" i="11"/>
  <c r="BJ67" i="11"/>
  <c r="O67" i="11"/>
  <c r="AN67" i="11"/>
  <c r="BG67" i="11"/>
  <c r="BI67" i="11"/>
  <c r="AJ67" i="11"/>
  <c r="AS67" i="11"/>
  <c r="BA67" i="11"/>
  <c r="AU67" i="11"/>
  <c r="W67" i="11"/>
  <c r="F67" i="11"/>
  <c r="BN67" i="11"/>
  <c r="AP67" i="11"/>
  <c r="AW67" i="11"/>
  <c r="BK67" i="11"/>
  <c r="P67" i="11"/>
  <c r="BQ67" i="11"/>
  <c r="AD67" i="11"/>
  <c r="AZ67" i="11"/>
  <c r="AC67" i="11"/>
  <c r="AE67" i="11"/>
  <c r="AQ67" i="11"/>
  <c r="BT67" i="11"/>
  <c r="H67" i="11"/>
  <c r="BM67" i="11"/>
  <c r="BO67" i="11"/>
  <c r="BF67" i="11"/>
  <c r="BL67" i="11"/>
  <c r="U67" i="11"/>
  <c r="R67" i="11"/>
  <c r="V67" i="11"/>
  <c r="BE67" i="11"/>
  <c r="AK67" i="11"/>
  <c r="BH67" i="11"/>
  <c r="AL67" i="11"/>
  <c r="BW67" i="11"/>
  <c r="AB67" i="11"/>
  <c r="J67" i="11"/>
  <c r="AY67" i="11"/>
  <c r="BD67" i="11"/>
  <c r="AF67" i="11"/>
  <c r="Y67" i="11"/>
  <c r="AX67" i="11"/>
  <c r="N67" i="11"/>
  <c r="AG67" i="11"/>
  <c r="AI67" i="11"/>
  <c r="AA67" i="11"/>
  <c r="B67" i="17" l="1"/>
  <c r="D67" i="17" s="1"/>
  <c r="B67" i="11"/>
  <c r="D67" i="11" s="1"/>
  <c r="BW67" i="18"/>
  <c r="AO67" i="18"/>
  <c r="BB67" i="18"/>
  <c r="AU67" i="18"/>
  <c r="BH67" i="18"/>
  <c r="AI67" i="18"/>
  <c r="AV67" i="18"/>
  <c r="BM67" i="18"/>
  <c r="BC67" i="18"/>
  <c r="BP67" i="18"/>
  <c r="BJ67" i="18"/>
  <c r="BI67" i="18"/>
  <c r="X67" i="18"/>
  <c r="O67" i="18"/>
  <c r="F67" i="18"/>
  <c r="W67" i="18"/>
  <c r="S67" i="18"/>
  <c r="R67" i="18"/>
  <c r="AA67" i="18"/>
  <c r="AN67" i="18"/>
  <c r="BE67" i="18"/>
  <c r="AD67" i="18"/>
  <c r="BK67" i="18"/>
  <c r="AC67" i="18"/>
  <c r="AY67" i="18"/>
  <c r="BL67" i="18"/>
  <c r="AT67" i="18"/>
  <c r="BS67" i="18"/>
  <c r="AK67" i="18"/>
  <c r="AL67" i="18"/>
  <c r="BR67" i="18"/>
  <c r="P67" i="18"/>
  <c r="I67" i="18"/>
  <c r="L67" i="18"/>
  <c r="Z67" i="18"/>
  <c r="V67" i="18"/>
  <c r="Y67" i="18"/>
  <c r="N67" i="18"/>
  <c r="AQ67" i="18"/>
  <c r="BD67" i="18"/>
  <c r="BU67" i="18"/>
  <c r="BN67" i="18"/>
  <c r="AB67" i="18"/>
  <c r="AS67" i="18"/>
  <c r="BO67" i="18"/>
  <c r="AG67" i="18"/>
  <c r="AP67" i="18"/>
  <c r="AJ67" i="18"/>
  <c r="BA67" i="18"/>
  <c r="BF67" i="18"/>
  <c r="T67" i="18"/>
  <c r="U67" i="18"/>
  <c r="K67" i="18"/>
  <c r="BG67" i="18"/>
  <c r="BT67" i="18"/>
  <c r="AH67" i="18"/>
  <c r="AE67" i="18"/>
  <c r="AR67" i="18"/>
  <c r="AX67" i="18"/>
  <c r="AF67" i="18"/>
  <c r="AW67" i="18"/>
  <c r="AM67" i="18"/>
  <c r="AZ67" i="18"/>
  <c r="BQ67" i="18"/>
  <c r="BV67" i="18"/>
  <c r="H67" i="18"/>
  <c r="G67" i="18"/>
  <c r="Q67" i="18"/>
  <c r="M67" i="18"/>
  <c r="J67" i="18"/>
  <c r="F89" i="16"/>
  <c r="B67" i="18" l="1"/>
  <c r="D67" i="18" s="1"/>
  <c r="BV67" i="19"/>
  <c r="BS61" i="20" s="1"/>
  <c r="BT80" i="7" s="1"/>
  <c r="BK67" i="19"/>
  <c r="BH61" i="20" s="1"/>
  <c r="BI80" i="7" s="1"/>
  <c r="AW67" i="19"/>
  <c r="AT61" i="20" s="1"/>
  <c r="AU80" i="7" s="1"/>
  <c r="BM67" i="19"/>
  <c r="BJ61" i="20" s="1"/>
  <c r="BK80" i="7" s="1"/>
  <c r="BJ67" i="19"/>
  <c r="BG61" i="20" s="1"/>
  <c r="BH80" i="7" s="1"/>
  <c r="AU67" i="19"/>
  <c r="AR61" i="20" s="1"/>
  <c r="AS80" i="7" s="1"/>
  <c r="BS67" i="19"/>
  <c r="BP61" i="20" s="1"/>
  <c r="BQ80" i="7" s="1"/>
  <c r="BN67" i="19"/>
  <c r="BK61" i="20" s="1"/>
  <c r="BL80" i="7" s="1"/>
  <c r="AZ67" i="19"/>
  <c r="AW61" i="20" s="1"/>
  <c r="AX80" i="7" s="1"/>
  <c r="AL67" i="19"/>
  <c r="AI61" i="20" s="1"/>
  <c r="AJ80" i="7" s="1"/>
  <c r="BI67" i="19"/>
  <c r="BF61" i="20" s="1"/>
  <c r="BG80" i="7" s="1"/>
  <c r="AV67" i="19"/>
  <c r="AS61" i="20" s="1"/>
  <c r="AT80" i="7" s="1"/>
  <c r="U67" i="19"/>
  <c r="R61" i="20" s="1"/>
  <c r="S80" i="7" s="1"/>
  <c r="Q67" i="19"/>
  <c r="N61" i="20" s="1"/>
  <c r="O80" i="7" s="1"/>
  <c r="G67" i="19"/>
  <c r="D61" i="20" s="1"/>
  <c r="E80" i="7" s="1"/>
  <c r="S67" i="19"/>
  <c r="P61" i="20" s="1"/>
  <c r="Q80" i="7" s="1"/>
  <c r="Y67" i="19"/>
  <c r="V61" i="20" s="1"/>
  <c r="W80" i="7" s="1"/>
  <c r="N67" i="19"/>
  <c r="K61" i="20" s="1"/>
  <c r="L80" i="7" s="1"/>
  <c r="AS67" i="19"/>
  <c r="AP61" i="20" s="1"/>
  <c r="AQ80" i="7" s="1"/>
  <c r="AF67" i="19"/>
  <c r="AC61" i="20" s="1"/>
  <c r="AD80" i="7" s="1"/>
  <c r="AM67" i="19"/>
  <c r="AJ61" i="20" s="1"/>
  <c r="AK80" i="7" s="1"/>
  <c r="BC67" i="19"/>
  <c r="AZ61" i="20" s="1"/>
  <c r="BA80" i="7" s="1"/>
  <c r="AC67" i="19"/>
  <c r="Z61" i="20" s="1"/>
  <c r="AA80" i="7" s="1"/>
  <c r="BP67" i="19"/>
  <c r="BM61" i="20" s="1"/>
  <c r="BN80" i="7" s="1"/>
  <c r="BL67" i="19"/>
  <c r="BI61" i="20" s="1"/>
  <c r="BJ80" i="7" s="1"/>
  <c r="AI67" i="19"/>
  <c r="AF61" i="20" s="1"/>
  <c r="AG80" i="7" s="1"/>
  <c r="BU67" i="19"/>
  <c r="BR61" i="20" s="1"/>
  <c r="BS80" i="7" s="1"/>
  <c r="BB67" i="19"/>
  <c r="AY61" i="20" s="1"/>
  <c r="AZ80" i="7" s="1"/>
  <c r="AJ67" i="19"/>
  <c r="AG61" i="20" s="1"/>
  <c r="AH80" i="7" s="1"/>
  <c r="BQ67" i="19"/>
  <c r="BN61" i="20" s="1"/>
  <c r="BO80" i="7" s="1"/>
  <c r="I67" i="19"/>
  <c r="F61" i="20" s="1"/>
  <c r="G80" i="7" s="1"/>
  <c r="P67" i="19"/>
  <c r="M61" i="20" s="1"/>
  <c r="N80" i="7" s="1"/>
  <c r="W67" i="19"/>
  <c r="T61" i="20" s="1"/>
  <c r="U80" i="7" s="1"/>
  <c r="T67" i="19"/>
  <c r="Q61" i="20" s="1"/>
  <c r="R80" i="7" s="1"/>
  <c r="M67" i="19"/>
  <c r="J61" i="20" s="1"/>
  <c r="K80" i="7" s="1"/>
  <c r="Z67" i="19"/>
  <c r="W61" i="20" s="1"/>
  <c r="X80" i="7" s="1"/>
  <c r="V67" i="19"/>
  <c r="S61" i="20" s="1"/>
  <c r="T80" i="7" s="1"/>
  <c r="X67" i="19"/>
  <c r="U61" i="20" s="1"/>
  <c r="V80" i="7" s="1"/>
  <c r="AP67" i="19"/>
  <c r="AM61" i="20" s="1"/>
  <c r="AN80" i="7" s="1"/>
  <c r="BO67" i="19"/>
  <c r="BL61" i="20" s="1"/>
  <c r="BM80" i="7" s="1"/>
  <c r="BA67" i="19"/>
  <c r="AX61" i="20" s="1"/>
  <c r="AY80" i="7" s="1"/>
  <c r="AR67" i="19"/>
  <c r="AO61" i="20" s="1"/>
  <c r="AP80" i="7" s="1"/>
  <c r="AD67" i="19"/>
  <c r="AA61" i="20" s="1"/>
  <c r="AB80" i="7" s="1"/>
  <c r="AY67" i="19"/>
  <c r="AV61" i="20" s="1"/>
  <c r="AW80" i="7" s="1"/>
  <c r="AK67" i="19"/>
  <c r="AH61" i="20" s="1"/>
  <c r="AI80" i="7" s="1"/>
  <c r="AH67" i="19"/>
  <c r="AE61" i="20" s="1"/>
  <c r="AF80" i="7" s="1"/>
  <c r="BD67" i="19"/>
  <c r="BA61" i="20" s="1"/>
  <c r="BB80" i="7" s="1"/>
  <c r="AQ67" i="19"/>
  <c r="AN61" i="20" s="1"/>
  <c r="AO80" i="7" s="1"/>
  <c r="BR67" i="19"/>
  <c r="BO61" i="20" s="1"/>
  <c r="BP80" i="7" s="1"/>
  <c r="BE67" i="19"/>
  <c r="BB61" i="20" s="1"/>
  <c r="BC80" i="7" s="1"/>
  <c r="AB67" i="19"/>
  <c r="Y61" i="20" s="1"/>
  <c r="R67" i="19"/>
  <c r="O61" i="20" s="1"/>
  <c r="P80" i="7" s="1"/>
  <c r="F67" i="19"/>
  <c r="L67" i="19"/>
  <c r="I61" i="20" s="1"/>
  <c r="J80" i="7" s="1"/>
  <c r="BF67" i="19"/>
  <c r="BC61" i="20" s="1"/>
  <c r="BD80" i="7" s="1"/>
  <c r="AO67" i="19"/>
  <c r="AL61" i="20" s="1"/>
  <c r="AM80" i="7" s="1"/>
  <c r="BW67" i="19"/>
  <c r="BT61" i="20" s="1"/>
  <c r="BU80" i="7" s="1"/>
  <c r="BH67" i="19"/>
  <c r="BE61" i="20" s="1"/>
  <c r="BF80" i="7" s="1"/>
  <c r="AT67" i="19"/>
  <c r="AQ61" i="20" s="1"/>
  <c r="AR80" i="7" s="1"/>
  <c r="BT67" i="19"/>
  <c r="BQ61" i="20" s="1"/>
  <c r="BR80" i="7" s="1"/>
  <c r="BG67" i="19"/>
  <c r="BD61" i="20" s="1"/>
  <c r="BE80" i="7" s="1"/>
  <c r="AX67" i="19"/>
  <c r="AU61" i="20" s="1"/>
  <c r="AV80" i="7" s="1"/>
  <c r="AE67" i="19"/>
  <c r="AB61" i="20" s="1"/>
  <c r="AC80" i="7" s="1"/>
  <c r="AG67" i="19"/>
  <c r="AD61" i="20" s="1"/>
  <c r="AE80" i="7" s="1"/>
  <c r="AN67" i="19"/>
  <c r="AK61" i="20" s="1"/>
  <c r="AL80" i="7" s="1"/>
  <c r="AA67" i="19"/>
  <c r="X61" i="20" s="1"/>
  <c r="J67" i="19"/>
  <c r="G61" i="20" s="1"/>
  <c r="H80" i="7" s="1"/>
  <c r="O67" i="19"/>
  <c r="L61" i="20" s="1"/>
  <c r="M80" i="7" s="1"/>
  <c r="H67" i="19"/>
  <c r="E61" i="20" s="1"/>
  <c r="F80" i="7" s="1"/>
  <c r="K67" i="19"/>
  <c r="H61" i="20" s="1"/>
  <c r="I80" i="7" s="1"/>
  <c r="B67" i="19" l="1"/>
  <c r="D67" i="19" s="1"/>
  <c r="B61" i="20" s="1"/>
  <c r="Y80" i="7"/>
  <c r="Z80" i="7"/>
  <c r="BW80" i="7"/>
  <c r="C61" i="20"/>
  <c r="D80" i="7" s="1"/>
  <c r="BZ80" i="7" l="1"/>
  <c r="C80" i="7"/>
  <c r="C60" i="24" s="1"/>
  <c r="BX80" i="7"/>
  <c r="CA80" i="7"/>
  <c r="B80" i="7"/>
  <c r="B60" i="24"/>
  <c r="Z60" i="24" l="1"/>
  <c r="AD60" i="24"/>
  <c r="AH60" i="24"/>
  <c r="AL60" i="24"/>
  <c r="AP60" i="24"/>
  <c r="AT60" i="24"/>
  <c r="AX60" i="24"/>
  <c r="BB60" i="24"/>
  <c r="BF60" i="24"/>
  <c r="BJ60" i="24"/>
  <c r="BN60" i="24"/>
  <c r="BR60" i="24"/>
  <c r="Y60" i="24"/>
  <c r="BV60" i="24" s="1"/>
  <c r="D90" i="9" s="1"/>
  <c r="AE60" i="24"/>
  <c r="AJ60" i="24"/>
  <c r="AO60" i="24"/>
  <c r="AU60" i="24"/>
  <c r="AZ60" i="24"/>
  <c r="BE60" i="24"/>
  <c r="BK60" i="24"/>
  <c r="BP60" i="24"/>
  <c r="AA60" i="24"/>
  <c r="AF60" i="24"/>
  <c r="AK60" i="24"/>
  <c r="AQ60" i="24"/>
  <c r="AV60" i="24"/>
  <c r="BA60" i="24"/>
  <c r="BG60" i="24"/>
  <c r="BL60" i="24"/>
  <c r="BQ60" i="24"/>
  <c r="AB60" i="24"/>
  <c r="AG60" i="24"/>
  <c r="AM60" i="24"/>
  <c r="AR60" i="24"/>
  <c r="AW60" i="24"/>
  <c r="BC60" i="24"/>
  <c r="BH60" i="24"/>
  <c r="BM60" i="24"/>
  <c r="BS60" i="24"/>
  <c r="AC60" i="24"/>
  <c r="AY60" i="24"/>
  <c r="BT60" i="24"/>
  <c r="AI60" i="24"/>
  <c r="BD60" i="24"/>
  <c r="AN60" i="24"/>
  <c r="BI60" i="24"/>
  <c r="BO60" i="24"/>
  <c r="X60" i="24"/>
  <c r="AS60" i="24"/>
  <c r="G60" i="24"/>
  <c r="H60" i="24"/>
  <c r="K60" i="24"/>
  <c r="T60" i="24"/>
  <c r="O60" i="24"/>
  <c r="J60" i="24"/>
  <c r="I60" i="24"/>
  <c r="N60" i="24"/>
  <c r="V60" i="24"/>
  <c r="W60" i="24"/>
  <c r="F60" i="24"/>
  <c r="U60" i="24"/>
  <c r="E60" i="24"/>
  <c r="R60" i="24"/>
  <c r="M60" i="24"/>
  <c r="D60" i="24"/>
  <c r="Q60" i="24"/>
  <c r="S60" i="24"/>
  <c r="L60" i="24"/>
  <c r="P60" i="24"/>
  <c r="D90" i="15"/>
  <c r="D90" i="14"/>
  <c r="B90" i="9"/>
  <c r="B90" i="14"/>
  <c r="B90" i="16"/>
  <c r="B90" i="15"/>
  <c r="C68" i="11"/>
  <c r="C68" i="19"/>
  <c r="C68" i="17"/>
  <c r="C68" i="18"/>
  <c r="M90" i="9" l="1"/>
  <c r="M90" i="14" s="1"/>
  <c r="M90" i="15" s="1"/>
  <c r="M90" i="16" s="1"/>
  <c r="P90" i="9"/>
  <c r="P90" i="14" s="1"/>
  <c r="P90" i="15" s="1"/>
  <c r="P90" i="16" s="1"/>
  <c r="R90" i="9"/>
  <c r="R90" i="14" s="1"/>
  <c r="R90" i="15" s="1"/>
  <c r="R90" i="16" s="1"/>
  <c r="Q90" i="9"/>
  <c r="Q90" i="14" s="1"/>
  <c r="Q90" i="15" s="1"/>
  <c r="Q90" i="16" s="1"/>
  <c r="O90" i="9"/>
  <c r="O90" i="14" s="1"/>
  <c r="O90" i="15" s="1"/>
  <c r="O90" i="16" s="1"/>
  <c r="BU60" i="24"/>
  <c r="G90" i="9"/>
  <c r="G90" i="14" s="1"/>
  <c r="G90" i="15" s="1"/>
  <c r="G90" i="16" s="1"/>
  <c r="AI90" i="9"/>
  <c r="AI90" i="14" s="1"/>
  <c r="AI90" i="15" s="1"/>
  <c r="AI90" i="16" s="1"/>
  <c r="AC90" i="9"/>
  <c r="AC90" i="14" s="1"/>
  <c r="AC90" i="15" s="1"/>
  <c r="AC90" i="16" s="1"/>
  <c r="AR90" i="9"/>
  <c r="AR90" i="14" s="1"/>
  <c r="AR90" i="15" s="1"/>
  <c r="AR90" i="16" s="1"/>
  <c r="T90" i="9"/>
  <c r="T90" i="14" s="1"/>
  <c r="T90" i="15" s="1"/>
  <c r="T90" i="16" s="1"/>
  <c r="AJ90" i="9"/>
  <c r="AJ90" i="14" s="1"/>
  <c r="AJ90" i="15" s="1"/>
  <c r="AJ90" i="16" s="1"/>
  <c r="I90" i="9"/>
  <c r="I90" i="14" s="1"/>
  <c r="I90" i="15" s="1"/>
  <c r="I90" i="16" s="1"/>
  <c r="Z90" i="9"/>
  <c r="Z90" i="14" s="1"/>
  <c r="Z90" i="15" s="1"/>
  <c r="Z90" i="16" s="1"/>
  <c r="AL90" i="9"/>
  <c r="AL90" i="14" s="1"/>
  <c r="AL90" i="15" s="1"/>
  <c r="AL90" i="16" s="1"/>
  <c r="AH90" i="9"/>
  <c r="AH90" i="14" s="1"/>
  <c r="AH90" i="15" s="1"/>
  <c r="AH90" i="16" s="1"/>
  <c r="Y90" i="9"/>
  <c r="Y90" i="14" s="1"/>
  <c r="Y90" i="15" s="1"/>
  <c r="Y90" i="16" s="1"/>
  <c r="X90" i="9"/>
  <c r="X90" i="14" s="1"/>
  <c r="X90" i="15" s="1"/>
  <c r="X90" i="16" s="1"/>
  <c r="AD90" i="9"/>
  <c r="AD90" i="14" s="1"/>
  <c r="AD90" i="15" s="1"/>
  <c r="AD90" i="16" s="1"/>
  <c r="W90" i="9"/>
  <c r="W90" i="14" s="1"/>
  <c r="W90" i="15" s="1"/>
  <c r="W90" i="16" s="1"/>
  <c r="AB90" i="9"/>
  <c r="AB90" i="14" s="1"/>
  <c r="AB90" i="15" s="1"/>
  <c r="AB90" i="16" s="1"/>
  <c r="L90" i="9"/>
  <c r="L90" i="14" s="1"/>
  <c r="L90" i="15" s="1"/>
  <c r="L90" i="16" s="1"/>
  <c r="K90" i="9"/>
  <c r="K90" i="14" s="1"/>
  <c r="K90" i="15" s="1"/>
  <c r="K90" i="16" s="1"/>
  <c r="AQ90" i="9"/>
  <c r="AQ90" i="14" s="1"/>
  <c r="AQ90" i="15" s="1"/>
  <c r="AQ90" i="16" s="1"/>
  <c r="AN90" i="9"/>
  <c r="AN90" i="14" s="1"/>
  <c r="AN90" i="15" s="1"/>
  <c r="AN90" i="16" s="1"/>
  <c r="V90" i="9"/>
  <c r="V90" i="14" s="1"/>
  <c r="V90" i="15" s="1"/>
  <c r="V90" i="16" s="1"/>
  <c r="AG90" i="9"/>
  <c r="AG90" i="14" s="1"/>
  <c r="AG90" i="15" s="1"/>
  <c r="AG90" i="16" s="1"/>
  <c r="AA90" i="9"/>
  <c r="AA90" i="14" s="1"/>
  <c r="AA90" i="15" s="1"/>
  <c r="AA90" i="16" s="1"/>
  <c r="H90" i="9"/>
  <c r="H90" i="14" s="1"/>
  <c r="H90" i="15" s="1"/>
  <c r="H90" i="16" s="1"/>
  <c r="AO90" i="9"/>
  <c r="AO90" i="14" s="1"/>
  <c r="AO90" i="15" s="1"/>
  <c r="AO90" i="16" s="1"/>
  <c r="F90" i="9"/>
  <c r="F90" i="14" s="1"/>
  <c r="F90" i="15" s="1"/>
  <c r="F90" i="16" s="1"/>
  <c r="AP90" i="9"/>
  <c r="AP90" i="14" s="1"/>
  <c r="AP90" i="15" s="1"/>
  <c r="AP90" i="16" s="1"/>
  <c r="AE90" i="9"/>
  <c r="AE90" i="14" s="1"/>
  <c r="AE90" i="15" s="1"/>
  <c r="AE90" i="16" s="1"/>
  <c r="U90" i="9"/>
  <c r="U90" i="14" s="1"/>
  <c r="U90" i="15" s="1"/>
  <c r="U90" i="16" s="1"/>
  <c r="AK90" i="9"/>
  <c r="AK90" i="14" s="1"/>
  <c r="AK90" i="15" s="1"/>
  <c r="AK90" i="16" s="1"/>
  <c r="BA68" i="17" l="1"/>
  <c r="AY68" i="17"/>
  <c r="AK68" i="17"/>
  <c r="J68" i="17"/>
  <c r="V68" i="17"/>
  <c r="BS68" i="17"/>
  <c r="AW68" i="17"/>
  <c r="AM68" i="17"/>
  <c r="R68" i="17"/>
  <c r="F68" i="17"/>
  <c r="BI68" i="17"/>
  <c r="AP68" i="17"/>
  <c r="AL68" i="17"/>
  <c r="BN68" i="17"/>
  <c r="AV68" i="17"/>
  <c r="AD68" i="17"/>
  <c r="O68" i="17"/>
  <c r="P68" i="17"/>
  <c r="BW68" i="17"/>
  <c r="BM68" i="17"/>
  <c r="AJ68" i="17"/>
  <c r="K68" i="17"/>
  <c r="G68" i="17"/>
  <c r="BB68" i="17"/>
  <c r="BO68" i="17"/>
  <c r="AH68" i="17"/>
  <c r="X68" i="17"/>
  <c r="AX68" i="17"/>
  <c r="BK68" i="17"/>
  <c r="AG68" i="17"/>
  <c r="AS68" i="17"/>
  <c r="BT68" i="17"/>
  <c r="BJ68" i="17"/>
  <c r="AO68" i="17"/>
  <c r="L68" i="17"/>
  <c r="AQ68" i="17"/>
  <c r="BF68" i="17"/>
  <c r="AB68" i="17"/>
  <c r="AU68" i="17"/>
  <c r="Z68" i="17"/>
  <c r="U68" i="17"/>
  <c r="BH68" i="17"/>
  <c r="BU68" i="17"/>
  <c r="AC68" i="17"/>
  <c r="M68" i="17"/>
  <c r="BD68" i="17"/>
  <c r="BE68" i="17"/>
  <c r="AF68" i="17"/>
  <c r="N68" i="17"/>
  <c r="BG68" i="17"/>
  <c r="BP68" i="17"/>
  <c r="H68" i="17"/>
  <c r="BC68" i="17"/>
  <c r="BL68" i="17"/>
  <c r="AT68" i="17"/>
  <c r="W68" i="17"/>
  <c r="Y68" i="17"/>
  <c r="T68" i="17"/>
  <c r="BV68" i="17"/>
  <c r="AR68" i="17"/>
  <c r="AN68" i="17"/>
  <c r="I68" i="17"/>
  <c r="BR68" i="17"/>
  <c r="AZ68" i="17"/>
  <c r="AA68" i="17"/>
  <c r="Q68" i="17"/>
  <c r="BQ68" i="17"/>
  <c r="AI68" i="17"/>
  <c r="AE68" i="17"/>
  <c r="S68" i="17"/>
  <c r="AM68" i="18"/>
  <c r="AZ68" i="18"/>
  <c r="AO68" i="18"/>
  <c r="BV68" i="18"/>
  <c r="AX68" i="18"/>
  <c r="AC68" i="18"/>
  <c r="AU68" i="18"/>
  <c r="AP68" i="18"/>
  <c r="BO68" i="18"/>
  <c r="AS68" i="18"/>
  <c r="BM68" i="18"/>
  <c r="AB68" i="18"/>
  <c r="S68" i="18"/>
  <c r="J68" i="18"/>
  <c r="L68" i="18"/>
  <c r="O68" i="18"/>
  <c r="V68" i="18"/>
  <c r="X68" i="18"/>
  <c r="M68" i="18"/>
  <c r="Y68" i="18"/>
  <c r="F68" i="18"/>
  <c r="AD68" i="18"/>
  <c r="BC68" i="18"/>
  <c r="BP68" i="18"/>
  <c r="AQ68" i="18"/>
  <c r="AR68" i="18"/>
  <c r="BG68" i="18"/>
  <c r="AL68" i="18"/>
  <c r="BK68" i="18"/>
  <c r="BF68" i="18"/>
  <c r="AF68" i="18"/>
  <c r="AW68" i="18"/>
  <c r="AA68" i="18"/>
  <c r="AG68" i="18"/>
  <c r="G68" i="18"/>
  <c r="P68" i="18"/>
  <c r="U68" i="18"/>
  <c r="R68" i="18"/>
  <c r="W68" i="18"/>
  <c r="K68" i="18"/>
  <c r="AT68" i="18"/>
  <c r="BS68" i="18"/>
  <c r="BI68" i="18"/>
  <c r="AN68" i="18"/>
  <c r="AK68" i="18"/>
  <c r="BD68" i="18"/>
  <c r="BB68" i="18"/>
  <c r="BH68" i="18"/>
  <c r="AI68" i="18"/>
  <c r="AV68" i="18"/>
  <c r="BA68" i="18"/>
  <c r="BW68" i="18"/>
  <c r="H68" i="18"/>
  <c r="N68" i="18"/>
  <c r="BJ68" i="18"/>
  <c r="AJ68" i="18"/>
  <c r="BN68" i="18"/>
  <c r="BR68" i="18"/>
  <c r="AH68" i="18"/>
  <c r="BU68" i="18"/>
  <c r="AE68" i="18"/>
  <c r="BE68" i="18"/>
  <c r="AY68" i="18"/>
  <c r="BL68" i="18"/>
  <c r="BQ68" i="18"/>
  <c r="BT68" i="18"/>
  <c r="T68" i="18"/>
  <c r="Z68" i="18"/>
  <c r="Q68" i="18"/>
  <c r="I68" i="18"/>
  <c r="Q68" i="19"/>
  <c r="AL68" i="19"/>
  <c r="BC68" i="19"/>
  <c r="AV68" i="19"/>
  <c r="AC68" i="19"/>
  <c r="AP68" i="19"/>
  <c r="BG68" i="19"/>
  <c r="AB68" i="19"/>
  <c r="AT68" i="19"/>
  <c r="AJ68" i="19"/>
  <c r="BM68" i="19"/>
  <c r="AI68" i="19"/>
  <c r="BT68" i="19"/>
  <c r="F68" i="19"/>
  <c r="N68" i="19"/>
  <c r="J68" i="19"/>
  <c r="M68" i="19"/>
  <c r="Z68" i="19"/>
  <c r="R68" i="19"/>
  <c r="L68" i="19"/>
  <c r="BQ68" i="19"/>
  <c r="AA68" i="19"/>
  <c r="BU68" i="19"/>
  <c r="AD68" i="19"/>
  <c r="BN68" i="19"/>
  <c r="Y68" i="19"/>
  <c r="AK68" i="19"/>
  <c r="BB68" i="19"/>
  <c r="BS68" i="19"/>
  <c r="AN68" i="19"/>
  <c r="AO68" i="19"/>
  <c r="BF68" i="19"/>
  <c r="BW68" i="19"/>
  <c r="AS68" i="19"/>
  <c r="BJ68" i="19"/>
  <c r="BH68" i="19"/>
  <c r="AH68" i="19"/>
  <c r="AY68" i="19"/>
  <c r="AF68" i="19"/>
  <c r="X68" i="19"/>
  <c r="S68" i="19"/>
  <c r="P68" i="19"/>
  <c r="AM68" i="19"/>
  <c r="BD68" i="19"/>
  <c r="AQ68" i="19"/>
  <c r="AU68" i="19"/>
  <c r="AZ68" i="19"/>
  <c r="U68" i="19"/>
  <c r="BA68" i="19"/>
  <c r="BR68" i="19"/>
  <c r="BP68" i="19"/>
  <c r="BL68" i="19"/>
  <c r="BE68" i="19"/>
  <c r="BV68" i="19"/>
  <c r="AR68" i="19"/>
  <c r="BI68" i="19"/>
  <c r="AE68" i="19"/>
  <c r="AG68" i="19"/>
  <c r="AX68" i="19"/>
  <c r="BO68" i="19"/>
  <c r="H68" i="19"/>
  <c r="T68" i="19"/>
  <c r="K68" i="19"/>
  <c r="V68" i="19"/>
  <c r="G68" i="19"/>
  <c r="O68" i="19"/>
  <c r="BK68" i="19"/>
  <c r="AW68" i="19"/>
  <c r="I68" i="19"/>
  <c r="W68" i="19"/>
  <c r="BR68" i="11"/>
  <c r="AI68" i="11"/>
  <c r="AE68" i="11"/>
  <c r="K68" i="11"/>
  <c r="R68" i="11"/>
  <c r="AP68" i="11"/>
  <c r="AQ68" i="11"/>
  <c r="BF68" i="11"/>
  <c r="S68" i="11"/>
  <c r="Z68" i="11"/>
  <c r="BK68" i="11"/>
  <c r="BL68" i="11"/>
  <c r="AF68" i="11"/>
  <c r="BU68" i="11"/>
  <c r="AT68" i="11"/>
  <c r="BA68" i="11"/>
  <c r="AY68" i="11"/>
  <c r="Q68" i="11"/>
  <c r="AS68" i="11"/>
  <c r="P68" i="11"/>
  <c r="BQ68" i="11"/>
  <c r="AG68" i="11"/>
  <c r="AB68" i="11"/>
  <c r="J68" i="11"/>
  <c r="N68" i="11"/>
  <c r="AM68" i="11"/>
  <c r="AX68" i="11"/>
  <c r="BC68" i="11"/>
  <c r="W68" i="11"/>
  <c r="BS68" i="11"/>
  <c r="BH68" i="11"/>
  <c r="AK68" i="11"/>
  <c r="BJ68" i="11"/>
  <c r="BW68" i="11"/>
  <c r="AN68" i="11"/>
  <c r="AV68" i="11"/>
  <c r="F68" i="11"/>
  <c r="V68" i="11"/>
  <c r="BE68" i="11"/>
  <c r="BI68" i="11"/>
  <c r="BP68" i="11"/>
  <c r="AJ68" i="11"/>
  <c r="Y68" i="11"/>
  <c r="O68" i="11"/>
  <c r="BN68" i="11"/>
  <c r="AZ68" i="11"/>
  <c r="H68" i="11"/>
  <c r="U68" i="11"/>
  <c r="BV68" i="11"/>
  <c r="BD68" i="11"/>
  <c r="AA68" i="11"/>
  <c r="I68" i="11"/>
  <c r="AU68" i="11"/>
  <c r="BG68" i="11"/>
  <c r="BO68" i="11"/>
  <c r="AH68" i="11"/>
  <c r="M68" i="11"/>
  <c r="BT68" i="11"/>
  <c r="AW68" i="11"/>
  <c r="AD68" i="11"/>
  <c r="G68" i="11"/>
  <c r="T68" i="11"/>
  <c r="AC68" i="11"/>
  <c r="BM68" i="11"/>
  <c r="AO68" i="11"/>
  <c r="L68" i="11"/>
  <c r="AL68" i="11"/>
  <c r="AR68" i="11"/>
  <c r="BB68" i="11"/>
  <c r="X68" i="11"/>
  <c r="BA62" i="20" l="1"/>
  <c r="BB81" i="7" s="1"/>
  <c r="BM62" i="20"/>
  <c r="BN81" i="7" s="1"/>
  <c r="AI62" i="20"/>
  <c r="AJ81" i="7" s="1"/>
  <c r="B68" i="19"/>
  <c r="D68" i="19" s="1"/>
  <c r="B68" i="18"/>
  <c r="D68" i="18" s="1"/>
  <c r="B68" i="17"/>
  <c r="D68" i="17" s="1"/>
  <c r="B68" i="11"/>
  <c r="D68" i="11" s="1"/>
  <c r="BQ62" i="20"/>
  <c r="BR81" i="7" s="1"/>
  <c r="BG62" i="20"/>
  <c r="BH81" i="7" s="1"/>
  <c r="AL62" i="20"/>
  <c r="AM81" i="7" s="1"/>
  <c r="AQ62" i="20"/>
  <c r="AR81" i="7" s="1"/>
  <c r="BK62" i="20"/>
  <c r="BL81" i="7" s="1"/>
  <c r="AR62" i="20"/>
  <c r="AS81" i="7" s="1"/>
  <c r="BN62" i="20"/>
  <c r="BO81" i="7" s="1"/>
  <c r="AE62" i="20"/>
  <c r="AF81" i="7" s="1"/>
  <c r="AG62" i="20"/>
  <c r="AH81" i="7" s="1"/>
  <c r="X62" i="20"/>
  <c r="Y81" i="7" s="1"/>
  <c r="BD62" i="20"/>
  <c r="BE81" i="7" s="1"/>
  <c r="AB62" i="20"/>
  <c r="AC81" i="7" s="1"/>
  <c r="AW62" i="20"/>
  <c r="AX81" i="7" s="1"/>
  <c r="BT62" i="20"/>
  <c r="BU81" i="7" s="1"/>
  <c r="BP62" i="20"/>
  <c r="BQ81" i="7" s="1"/>
  <c r="AJ62" i="20"/>
  <c r="AK81" i="7" s="1"/>
  <c r="AF62" i="20"/>
  <c r="AG81" i="7" s="1"/>
  <c r="AH62" i="20"/>
  <c r="AI81" i="7" s="1"/>
  <c r="AZ62" i="20"/>
  <c r="BA81" i="7" s="1"/>
  <c r="AX62" i="20"/>
  <c r="AY81" i="7" s="1"/>
  <c r="AY62" i="20"/>
  <c r="AZ81" i="7" s="1"/>
  <c r="AC62" i="20"/>
  <c r="AD81" i="7" s="1"/>
  <c r="AO62" i="20"/>
  <c r="AP81" i="7" s="1"/>
  <c r="BJ62" i="20"/>
  <c r="BK81" i="7" s="1"/>
  <c r="AA62" i="20"/>
  <c r="AB81" i="7" s="1"/>
  <c r="BF62" i="20"/>
  <c r="BG81" i="7" s="1"/>
  <c r="AS62" i="20"/>
  <c r="AT81" i="7" s="1"/>
  <c r="BI62" i="20"/>
  <c r="BJ81" i="7" s="1"/>
  <c r="BC62" i="20"/>
  <c r="BD81" i="7" s="1"/>
  <c r="Z62" i="20"/>
  <c r="AA81" i="7" s="1"/>
  <c r="AT62" i="20"/>
  <c r="AU81" i="7" s="1"/>
  <c r="BL62" i="20"/>
  <c r="BM81" i="7" s="1"/>
  <c r="BB62" i="20"/>
  <c r="BC81" i="7" s="1"/>
  <c r="BE62" i="20"/>
  <c r="BF81" i="7" s="1"/>
  <c r="AU62" i="20"/>
  <c r="AV81" i="7" s="1"/>
  <c r="Y62" i="20"/>
  <c r="BW81" i="7" s="1"/>
  <c r="AN62" i="20"/>
  <c r="AO81" i="7" s="1"/>
  <c r="AD62" i="20"/>
  <c r="AE81" i="7" s="1"/>
  <c r="BR62" i="20"/>
  <c r="BS81" i="7" s="1"/>
  <c r="AM62" i="20"/>
  <c r="AN81" i="7" s="1"/>
  <c r="BS62" i="20"/>
  <c r="BT81" i="7" s="1"/>
  <c r="AV62" i="20"/>
  <c r="AW81" i="7" s="1"/>
  <c r="BO62" i="20"/>
  <c r="BP81" i="7" s="1"/>
  <c r="AK62" i="20"/>
  <c r="AL81" i="7" s="1"/>
  <c r="AP62" i="20"/>
  <c r="AQ81" i="7" s="1"/>
  <c r="BH62" i="20"/>
  <c r="BI81" i="7" s="1"/>
  <c r="H62" i="20"/>
  <c r="I81" i="7" s="1"/>
  <c r="S62" i="20"/>
  <c r="T81" i="7" s="1"/>
  <c r="R62" i="20"/>
  <c r="S81" i="7" s="1"/>
  <c r="U62" i="20"/>
  <c r="V81" i="7" s="1"/>
  <c r="I62" i="20"/>
  <c r="J81" i="7" s="1"/>
  <c r="G62" i="20"/>
  <c r="H81" i="7" s="1"/>
  <c r="C62" i="20"/>
  <c r="D81" i="7" s="1"/>
  <c r="O62" i="20"/>
  <c r="P81" i="7" s="1"/>
  <c r="K62" i="20"/>
  <c r="L81" i="7" s="1"/>
  <c r="T62" i="20"/>
  <c r="U81" i="7" s="1"/>
  <c r="L62" i="20"/>
  <c r="M81" i="7" s="1"/>
  <c r="Q62" i="20"/>
  <c r="R81" i="7" s="1"/>
  <c r="M62" i="20"/>
  <c r="N81" i="7" s="1"/>
  <c r="V62" i="20"/>
  <c r="W81" i="7" s="1"/>
  <c r="W62" i="20"/>
  <c r="X81" i="7" s="1"/>
  <c r="F62" i="20"/>
  <c r="G81" i="7" s="1"/>
  <c r="D62" i="20"/>
  <c r="E81" i="7" s="1"/>
  <c r="E62" i="20"/>
  <c r="F81" i="7" s="1"/>
  <c r="P62" i="20"/>
  <c r="Q81" i="7" s="1"/>
  <c r="J62" i="20"/>
  <c r="K81" i="7" s="1"/>
  <c r="N62" i="20"/>
  <c r="O81" i="7" s="1"/>
  <c r="Z81" i="7" l="1"/>
  <c r="C81" i="7" s="1"/>
  <c r="C61" i="24" s="1"/>
  <c r="BX81" i="7"/>
  <c r="CA81" i="7"/>
  <c r="B62" i="20"/>
  <c r="BZ81" i="7" l="1"/>
  <c r="C69" i="18" s="1"/>
  <c r="D61" i="24"/>
  <c r="E61" i="24"/>
  <c r="N61" i="24"/>
  <c r="R61" i="24"/>
  <c r="I61" i="24"/>
  <c r="Q61" i="24"/>
  <c r="U61" i="24"/>
  <c r="O61" i="24"/>
  <c r="M61" i="24"/>
  <c r="X61" i="24"/>
  <c r="AB61" i="24"/>
  <c r="AF61" i="24"/>
  <c r="AJ61" i="24"/>
  <c r="AN61" i="24"/>
  <c r="AR61" i="24"/>
  <c r="AV61" i="24"/>
  <c r="AZ61" i="24"/>
  <c r="BD61" i="24"/>
  <c r="BH61" i="24"/>
  <c r="BL61" i="24"/>
  <c r="BP61" i="24"/>
  <c r="BT61" i="24"/>
  <c r="Y61" i="24"/>
  <c r="BV61" i="24" s="1"/>
  <c r="D91" i="9" s="1"/>
  <c r="AD61" i="24"/>
  <c r="AI61" i="24"/>
  <c r="AO61" i="24"/>
  <c r="AT61" i="24"/>
  <c r="AY61" i="24"/>
  <c r="BE61" i="24"/>
  <c r="BJ61" i="24"/>
  <c r="BO61" i="24"/>
  <c r="Z61" i="24"/>
  <c r="AE61" i="24"/>
  <c r="AK61" i="24"/>
  <c r="AP61" i="24"/>
  <c r="AU61" i="24"/>
  <c r="BA61" i="24"/>
  <c r="BF61" i="24"/>
  <c r="BK61" i="24"/>
  <c r="BQ61" i="24"/>
  <c r="AA61" i="24"/>
  <c r="AG61" i="24"/>
  <c r="AL61" i="24"/>
  <c r="AQ61" i="24"/>
  <c r="AW61" i="24"/>
  <c r="BB61" i="24"/>
  <c r="BG61" i="24"/>
  <c r="BM61" i="24"/>
  <c r="BR61" i="24"/>
  <c r="AS61" i="24"/>
  <c r="BN61" i="24"/>
  <c r="AC61" i="24"/>
  <c r="AX61" i="24"/>
  <c r="BS61" i="24"/>
  <c r="AH61" i="24"/>
  <c r="BC61" i="24"/>
  <c r="AM61" i="24"/>
  <c r="BI61" i="24"/>
  <c r="L61" i="24"/>
  <c r="S61" i="24"/>
  <c r="F61" i="24"/>
  <c r="P61" i="24"/>
  <c r="T61" i="24"/>
  <c r="H61" i="24"/>
  <c r="W61" i="24"/>
  <c r="G61" i="24"/>
  <c r="K61" i="24"/>
  <c r="J61" i="24"/>
  <c r="V61" i="24"/>
  <c r="D91" i="15"/>
  <c r="D91" i="14"/>
  <c r="B81" i="7"/>
  <c r="B61" i="24"/>
  <c r="C69" i="19" l="1"/>
  <c r="C69" i="17"/>
  <c r="C69" i="11"/>
  <c r="BU61" i="24"/>
  <c r="B91" i="14"/>
  <c r="B91" i="15"/>
  <c r="B91" i="16"/>
  <c r="B91" i="9"/>
  <c r="Q91" i="9" s="1"/>
  <c r="O91" i="9" l="1"/>
  <c r="O91" i="14" s="1"/>
  <c r="O91" i="15" s="1"/>
  <c r="O91" i="16" s="1"/>
  <c r="P91" i="9"/>
  <c r="P91" i="14" s="1"/>
  <c r="P91" i="15" s="1"/>
  <c r="P91" i="16" s="1"/>
  <c r="Q91" i="14"/>
  <c r="Q91" i="15" s="1"/>
  <c r="Q91" i="16" s="1"/>
  <c r="M91" i="9"/>
  <c r="M91" i="14" s="1"/>
  <c r="M91" i="15" s="1"/>
  <c r="M91" i="16" s="1"/>
  <c r="R91" i="9"/>
  <c r="R91" i="14" s="1"/>
  <c r="R91" i="15" s="1"/>
  <c r="R91" i="16" s="1"/>
  <c r="AH91" i="9"/>
  <c r="AH91" i="14" s="1"/>
  <c r="AH91" i="15" s="1"/>
  <c r="AH91" i="16" s="1"/>
  <c r="V91" i="9"/>
  <c r="V91" i="14" s="1"/>
  <c r="V91" i="15" s="1"/>
  <c r="V91" i="16" s="1"/>
  <c r="AC91" i="9"/>
  <c r="AC91" i="14" s="1"/>
  <c r="AC91" i="15" s="1"/>
  <c r="AC91" i="16" s="1"/>
  <c r="U91" i="9"/>
  <c r="U91" i="14" s="1"/>
  <c r="U91" i="15" s="1"/>
  <c r="U91" i="16" s="1"/>
  <c r="Z91" i="9"/>
  <c r="Z91" i="14" s="1"/>
  <c r="Z91" i="15" s="1"/>
  <c r="Z91" i="16" s="1"/>
  <c r="AP91" i="9"/>
  <c r="AP91" i="14" s="1"/>
  <c r="AP91" i="15" s="1"/>
  <c r="AP91" i="16" s="1"/>
  <c r="AN91" i="9"/>
  <c r="AN91" i="14" s="1"/>
  <c r="AN91" i="15" s="1"/>
  <c r="AN91" i="16" s="1"/>
  <c r="AK91" i="9"/>
  <c r="AK91" i="14" s="1"/>
  <c r="AK91" i="15" s="1"/>
  <c r="AK91" i="16" s="1"/>
  <c r="I91" i="9"/>
  <c r="I91" i="14" s="1"/>
  <c r="I91" i="15" s="1"/>
  <c r="I91" i="16" s="1"/>
  <c r="AD91" i="9"/>
  <c r="AD91" i="14" s="1"/>
  <c r="AD91" i="15" s="1"/>
  <c r="AD91" i="16" s="1"/>
  <c r="AE91" i="9"/>
  <c r="AE91" i="14" s="1"/>
  <c r="AE91" i="15" s="1"/>
  <c r="AE91" i="16" s="1"/>
  <c r="L91" i="9"/>
  <c r="L91" i="14" s="1"/>
  <c r="L91" i="15" s="1"/>
  <c r="L91" i="16" s="1"/>
  <c r="AJ91" i="9"/>
  <c r="AJ91" i="14" s="1"/>
  <c r="AJ91" i="15" s="1"/>
  <c r="AJ91" i="16" s="1"/>
  <c r="AL91" i="9"/>
  <c r="AL91" i="14" s="1"/>
  <c r="AL91" i="15" s="1"/>
  <c r="AL91" i="16" s="1"/>
  <c r="Y91" i="9"/>
  <c r="Y91" i="14" s="1"/>
  <c r="Y91" i="15" s="1"/>
  <c r="Y91" i="16" s="1"/>
  <c r="F91" i="9"/>
  <c r="AA91" i="9"/>
  <c r="AA91" i="14" s="1"/>
  <c r="AA91" i="15" s="1"/>
  <c r="AA91" i="16" s="1"/>
  <c r="G91" i="9"/>
  <c r="G91" i="14" s="1"/>
  <c r="G91" i="15" s="1"/>
  <c r="G91" i="16" s="1"/>
  <c r="AR91" i="9"/>
  <c r="AR91" i="14" s="1"/>
  <c r="AR91" i="15" s="1"/>
  <c r="AR91" i="16" s="1"/>
  <c r="AQ91" i="9"/>
  <c r="AQ91" i="14" s="1"/>
  <c r="AQ91" i="15" s="1"/>
  <c r="AQ91" i="16" s="1"/>
  <c r="AO91" i="9"/>
  <c r="AO91" i="14" s="1"/>
  <c r="AO91" i="15" s="1"/>
  <c r="AO91" i="16" s="1"/>
  <c r="W91" i="9"/>
  <c r="W91" i="14" s="1"/>
  <c r="W91" i="15" s="1"/>
  <c r="W91" i="16" s="1"/>
  <c r="AB91" i="9"/>
  <c r="AB91" i="14" s="1"/>
  <c r="AB91" i="15" s="1"/>
  <c r="AB91" i="16" s="1"/>
  <c r="X91" i="9"/>
  <c r="X91" i="14" s="1"/>
  <c r="X91" i="15" s="1"/>
  <c r="X91" i="16" s="1"/>
  <c r="K91" i="9"/>
  <c r="K91" i="14" s="1"/>
  <c r="K91" i="15" s="1"/>
  <c r="K91" i="16" s="1"/>
  <c r="AI91" i="9"/>
  <c r="AI91" i="14" s="1"/>
  <c r="AI91" i="15" s="1"/>
  <c r="AI91" i="16" s="1"/>
  <c r="T91" i="9"/>
  <c r="T91" i="14" s="1"/>
  <c r="T91" i="15" s="1"/>
  <c r="T91" i="16" s="1"/>
  <c r="AG91" i="9"/>
  <c r="AG91" i="14" s="1"/>
  <c r="AG91" i="15" s="1"/>
  <c r="AG91" i="16" s="1"/>
  <c r="H91" i="9"/>
  <c r="H91" i="14" s="1"/>
  <c r="H91" i="15" s="1"/>
  <c r="H91" i="16" s="1"/>
  <c r="F91" i="14" l="1"/>
  <c r="BI69" i="11"/>
  <c r="AI69" i="11"/>
  <c r="BD69" i="11"/>
  <c r="V69" i="11"/>
  <c r="M69" i="11"/>
  <c r="BU69" i="11"/>
  <c r="AE69" i="11"/>
  <c r="AW69" i="11"/>
  <c r="I69" i="11"/>
  <c r="BV69" i="11"/>
  <c r="AJ69" i="11"/>
  <c r="BO69" i="11"/>
  <c r="G69" i="11"/>
  <c r="BR69" i="11"/>
  <c r="BK69" i="11"/>
  <c r="AX69" i="11"/>
  <c r="K69" i="11"/>
  <c r="BS69" i="11"/>
  <c r="AO69" i="11"/>
  <c r="AB69" i="11"/>
  <c r="J69" i="11"/>
  <c r="Z69" i="11"/>
  <c r="P69" i="11"/>
  <c r="AQ69" i="11"/>
  <c r="BL69" i="11"/>
  <c r="AM69" i="11"/>
  <c r="Y69" i="11"/>
  <c r="BW69" i="11"/>
  <c r="AU69" i="11"/>
  <c r="AC69" i="11"/>
  <c r="T69" i="11"/>
  <c r="AK69" i="11"/>
  <c r="BM69" i="11"/>
  <c r="AF69" i="11"/>
  <c r="Q69" i="11"/>
  <c r="AA69" i="11"/>
  <c r="AP69" i="11"/>
  <c r="AZ69" i="11"/>
  <c r="H69" i="11"/>
  <c r="W69" i="11"/>
  <c r="X69" i="11"/>
  <c r="AL69" i="11"/>
  <c r="BN69" i="11"/>
  <c r="AG69" i="11"/>
  <c r="R69" i="11"/>
  <c r="BG69" i="11"/>
  <c r="AR69" i="11"/>
  <c r="BC69" i="11"/>
  <c r="U69" i="11"/>
  <c r="AN69" i="11"/>
  <c r="AD69" i="11"/>
  <c r="AH69" i="11"/>
  <c r="S69" i="11"/>
  <c r="BF69" i="11"/>
  <c r="AS69" i="11"/>
  <c r="BA69" i="11"/>
  <c r="N69" i="11"/>
  <c r="L69" i="11"/>
  <c r="BT69" i="11"/>
  <c r="AT69" i="11"/>
  <c r="AY69" i="11"/>
  <c r="BJ69" i="11"/>
  <c r="O69" i="11"/>
  <c r="BH69" i="11"/>
  <c r="BE69" i="11"/>
  <c r="BB69" i="11"/>
  <c r="BQ69" i="11"/>
  <c r="BP69" i="11"/>
  <c r="AV69" i="11"/>
  <c r="F69" i="11"/>
  <c r="B69" i="11" l="1"/>
  <c r="D69" i="11" s="1"/>
  <c r="F91" i="15"/>
  <c r="BL69" i="17"/>
  <c r="AU69" i="17"/>
  <c r="T69" i="17"/>
  <c r="BT69" i="17"/>
  <c r="AR69" i="17"/>
  <c r="L69" i="17"/>
  <c r="AY69" i="17"/>
  <c r="AM69" i="17"/>
  <c r="BE69" i="17"/>
  <c r="AE69" i="17"/>
  <c r="Y69" i="17"/>
  <c r="BW69" i="17"/>
  <c r="BO69" i="17"/>
  <c r="BQ69" i="17"/>
  <c r="AP69" i="17"/>
  <c r="BR69" i="17"/>
  <c r="BH69" i="17"/>
  <c r="BA69" i="17"/>
  <c r="X69" i="17"/>
  <c r="I69" i="17"/>
  <c r="BJ69" i="17"/>
  <c r="O69" i="17"/>
  <c r="J69" i="17"/>
  <c r="AS69" i="17"/>
  <c r="H69" i="17"/>
  <c r="BP69" i="17"/>
  <c r="N69" i="17"/>
  <c r="K69" i="17"/>
  <c r="BK69" i="17"/>
  <c r="BB69" i="17"/>
  <c r="AW69" i="17"/>
  <c r="AF69" i="17"/>
  <c r="BV69" i="17"/>
  <c r="BD69" i="17"/>
  <c r="AA69" i="17"/>
  <c r="BN69" i="17"/>
  <c r="AT69" i="17"/>
  <c r="AJ69" i="17"/>
  <c r="F69" i="17"/>
  <c r="U69" i="17"/>
  <c r="AD69" i="17"/>
  <c r="V69" i="17"/>
  <c r="Z69" i="17"/>
  <c r="AN69" i="17"/>
  <c r="Q69" i="17"/>
  <c r="AI69" i="17"/>
  <c r="R69" i="17"/>
  <c r="AL69" i="17"/>
  <c r="AX69" i="17"/>
  <c r="AG69" i="17"/>
  <c r="AC69" i="17"/>
  <c r="BS69" i="17"/>
  <c r="AQ69" i="17"/>
  <c r="M69" i="17"/>
  <c r="W69" i="17"/>
  <c r="AB69" i="17"/>
  <c r="P69" i="17"/>
  <c r="BG69" i="17"/>
  <c r="AO69" i="17"/>
  <c r="S69" i="17"/>
  <c r="AK69" i="17"/>
  <c r="G69" i="17"/>
  <c r="AZ69" i="17"/>
  <c r="AH69" i="17"/>
  <c r="AV69" i="17"/>
  <c r="BM69" i="17"/>
  <c r="BC69" i="17"/>
  <c r="BF69" i="17"/>
  <c r="BI69" i="17"/>
  <c r="BU69" i="17"/>
  <c r="B69" i="17" l="1"/>
  <c r="D69" i="17" s="1"/>
  <c r="AT69" i="18"/>
  <c r="BG69" i="18"/>
  <c r="BT69" i="18"/>
  <c r="BD69" i="18"/>
  <c r="AE69" i="18"/>
  <c r="BI69" i="18"/>
  <c r="AB69" i="18"/>
  <c r="BR69" i="18"/>
  <c r="AK69" i="18"/>
  <c r="BF69" i="18"/>
  <c r="BS69" i="18"/>
  <c r="AW69" i="18"/>
  <c r="G69" i="18"/>
  <c r="Y69" i="18"/>
  <c r="O69" i="18"/>
  <c r="W69" i="18"/>
  <c r="Z69" i="18"/>
  <c r="M69" i="18"/>
  <c r="BJ69" i="18"/>
  <c r="BW69" i="18"/>
  <c r="BE69" i="18"/>
  <c r="AH69" i="18"/>
  <c r="AU69" i="18"/>
  <c r="AV69" i="18"/>
  <c r="AO69" i="18"/>
  <c r="AI69" i="18"/>
  <c r="BQ69" i="18"/>
  <c r="BV69" i="18"/>
  <c r="AS69" i="18"/>
  <c r="AR69" i="18"/>
  <c r="N69" i="18"/>
  <c r="L69" i="18"/>
  <c r="P69" i="18"/>
  <c r="F69" i="18"/>
  <c r="I69" i="18"/>
  <c r="AA69" i="18"/>
  <c r="BA69" i="18"/>
  <c r="AZ69" i="18"/>
  <c r="AX69" i="18"/>
  <c r="BK69" i="18"/>
  <c r="AG69" i="18"/>
  <c r="AL69" i="18"/>
  <c r="AY69" i="18"/>
  <c r="BU69" i="18"/>
  <c r="AM69" i="18"/>
  <c r="AF69" i="18"/>
  <c r="AJ69" i="18"/>
  <c r="J69" i="18"/>
  <c r="V69" i="18"/>
  <c r="U69" i="18"/>
  <c r="S69" i="18"/>
  <c r="R69" i="18"/>
  <c r="AD69" i="18"/>
  <c r="AQ69" i="18"/>
  <c r="AN69" i="18"/>
  <c r="BP69" i="18"/>
  <c r="BN69" i="18"/>
  <c r="AC69" i="18"/>
  <c r="BM69" i="18"/>
  <c r="BB69" i="18"/>
  <c r="BO69" i="18"/>
  <c r="AP69" i="18"/>
  <c r="BC69" i="18"/>
  <c r="BL69" i="18"/>
  <c r="BH69" i="18"/>
  <c r="X69" i="18"/>
  <c r="Q69" i="18"/>
  <c r="K69" i="18"/>
  <c r="T69" i="18"/>
  <c r="H69" i="18"/>
  <c r="F91" i="16"/>
  <c r="B69" i="18" l="1"/>
  <c r="D69" i="18" s="1"/>
  <c r="BD69" i="19"/>
  <c r="BA63" i="20" s="1"/>
  <c r="BB82" i="7" s="1"/>
  <c r="BU69" i="19"/>
  <c r="BR63" i="20" s="1"/>
  <c r="BS82" i="7" s="1"/>
  <c r="AM69" i="19"/>
  <c r="AJ63" i="20" s="1"/>
  <c r="AK82" i="7" s="1"/>
  <c r="BK69" i="19"/>
  <c r="BH63" i="20" s="1"/>
  <c r="BI82" i="7" s="1"/>
  <c r="BH69" i="19"/>
  <c r="BE63" i="20" s="1"/>
  <c r="BF82" i="7" s="1"/>
  <c r="AD69" i="19"/>
  <c r="AA63" i="20" s="1"/>
  <c r="AB82" i="7" s="1"/>
  <c r="BG69" i="19"/>
  <c r="BD63" i="20" s="1"/>
  <c r="BE82" i="7" s="1"/>
  <c r="BL69" i="19"/>
  <c r="BI63" i="20" s="1"/>
  <c r="BJ82" i="7" s="1"/>
  <c r="AH69" i="19"/>
  <c r="AE63" i="20" s="1"/>
  <c r="AF82" i="7" s="1"/>
  <c r="AJ69" i="19"/>
  <c r="AG63" i="20" s="1"/>
  <c r="AH82" i="7" s="1"/>
  <c r="BA69" i="19"/>
  <c r="AX63" i="20" s="1"/>
  <c r="AY82" i="7" s="1"/>
  <c r="BR69" i="19"/>
  <c r="BO63" i="20" s="1"/>
  <c r="BP82" i="7" s="1"/>
  <c r="Y69" i="19"/>
  <c r="V63" i="20" s="1"/>
  <c r="W82" i="7" s="1"/>
  <c r="Q69" i="19"/>
  <c r="N63" i="20" s="1"/>
  <c r="O82" i="7" s="1"/>
  <c r="S69" i="19"/>
  <c r="P63" i="20" s="1"/>
  <c r="Q82" i="7" s="1"/>
  <c r="M69" i="19"/>
  <c r="J63" i="20" s="1"/>
  <c r="K82" i="7" s="1"/>
  <c r="I69" i="19"/>
  <c r="F63" i="20" s="1"/>
  <c r="G82" i="7" s="1"/>
  <c r="BT69" i="19"/>
  <c r="BQ63" i="20" s="1"/>
  <c r="BR82" i="7" s="1"/>
  <c r="AP69" i="19"/>
  <c r="AM63" i="20" s="1"/>
  <c r="AN82" i="7" s="1"/>
  <c r="AQ69" i="19"/>
  <c r="AN63" i="20" s="1"/>
  <c r="AO82" i="7" s="1"/>
  <c r="BS69" i="19"/>
  <c r="BP63" i="20" s="1"/>
  <c r="BQ82" i="7" s="1"/>
  <c r="AC69" i="19"/>
  <c r="Z63" i="20" s="1"/>
  <c r="AA82" i="7" s="1"/>
  <c r="AT69" i="19"/>
  <c r="AQ63" i="20" s="1"/>
  <c r="AR82" i="7" s="1"/>
  <c r="AY69" i="19"/>
  <c r="AV63" i="20" s="1"/>
  <c r="AW82" i="7" s="1"/>
  <c r="AG69" i="19"/>
  <c r="AD63" i="20" s="1"/>
  <c r="AE82" i="7" s="1"/>
  <c r="AX69" i="19"/>
  <c r="AU63" i="20" s="1"/>
  <c r="AV82" i="7" s="1"/>
  <c r="AZ69" i="19"/>
  <c r="AW63" i="20" s="1"/>
  <c r="AX82" i="7" s="1"/>
  <c r="BQ69" i="19"/>
  <c r="BN63" i="20" s="1"/>
  <c r="BO82" i="7" s="1"/>
  <c r="BO69" i="19"/>
  <c r="BL63" i="20" s="1"/>
  <c r="BM82" i="7" s="1"/>
  <c r="U69" i="19"/>
  <c r="R63" i="20" s="1"/>
  <c r="S82" i="7" s="1"/>
  <c r="Z69" i="19"/>
  <c r="W63" i="20" s="1"/>
  <c r="X82" i="7" s="1"/>
  <c r="O69" i="19"/>
  <c r="L63" i="20" s="1"/>
  <c r="M82" i="7" s="1"/>
  <c r="G69" i="19"/>
  <c r="D63" i="20" s="1"/>
  <c r="E82" i="7" s="1"/>
  <c r="R69" i="19"/>
  <c r="O63" i="20" s="1"/>
  <c r="P82" i="7" s="1"/>
  <c r="J69" i="19"/>
  <c r="G63" i="20" s="1"/>
  <c r="H82" i="7" s="1"/>
  <c r="N69" i="19"/>
  <c r="K63" i="20" s="1"/>
  <c r="L82" i="7" s="1"/>
  <c r="W69" i="19"/>
  <c r="T63" i="20" s="1"/>
  <c r="U82" i="7" s="1"/>
  <c r="AO69" i="19"/>
  <c r="AL63" i="20" s="1"/>
  <c r="AM82" i="7" s="1"/>
  <c r="BF69" i="19"/>
  <c r="BC63" i="20" s="1"/>
  <c r="BD82" i="7" s="1"/>
  <c r="AU69" i="19"/>
  <c r="AR63" i="20" s="1"/>
  <c r="AS82" i="7" s="1"/>
  <c r="AB69" i="19"/>
  <c r="Y63" i="20" s="1"/>
  <c r="AS69" i="19"/>
  <c r="AP63" i="20" s="1"/>
  <c r="AQ82" i="7" s="1"/>
  <c r="BJ69" i="19"/>
  <c r="BG63" i="20" s="1"/>
  <c r="BH82" i="7" s="1"/>
  <c r="AF69" i="19"/>
  <c r="AC63" i="20" s="1"/>
  <c r="AD82" i="7" s="1"/>
  <c r="AW69" i="19"/>
  <c r="AT63" i="20" s="1"/>
  <c r="AU82" i="7" s="1"/>
  <c r="BN69" i="19"/>
  <c r="BK63" i="20" s="1"/>
  <c r="BL82" i="7" s="1"/>
  <c r="BP69" i="19"/>
  <c r="BM63" i="20" s="1"/>
  <c r="BN82" i="7" s="1"/>
  <c r="AL69" i="19"/>
  <c r="AI63" i="20" s="1"/>
  <c r="AJ82" i="7" s="1"/>
  <c r="AA69" i="19"/>
  <c r="X63" i="20" s="1"/>
  <c r="P69" i="19"/>
  <c r="M63" i="20" s="1"/>
  <c r="N82" i="7" s="1"/>
  <c r="X69" i="19"/>
  <c r="U63" i="20" s="1"/>
  <c r="V82" i="7" s="1"/>
  <c r="T69" i="19"/>
  <c r="Q63" i="20" s="1"/>
  <c r="R82" i="7" s="1"/>
  <c r="AN69" i="19"/>
  <c r="AK63" i="20" s="1"/>
  <c r="AL82" i="7" s="1"/>
  <c r="BE69" i="19"/>
  <c r="BB63" i="20" s="1"/>
  <c r="BC82" i="7" s="1"/>
  <c r="BV69" i="19"/>
  <c r="BS63" i="20" s="1"/>
  <c r="BT82" i="7" s="1"/>
  <c r="BC69" i="19"/>
  <c r="AZ63" i="20" s="1"/>
  <c r="BA82" i="7" s="1"/>
  <c r="AR69" i="19"/>
  <c r="AO63" i="20" s="1"/>
  <c r="AP82" i="7" s="1"/>
  <c r="BI69" i="19"/>
  <c r="BF63" i="20" s="1"/>
  <c r="BG82" i="7" s="1"/>
  <c r="AI69" i="19"/>
  <c r="AF63" i="20" s="1"/>
  <c r="AG82" i="7" s="1"/>
  <c r="AV69" i="19"/>
  <c r="AS63" i="20" s="1"/>
  <c r="AT82" i="7" s="1"/>
  <c r="BM69" i="19"/>
  <c r="BJ63" i="20" s="1"/>
  <c r="BK82" i="7" s="1"/>
  <c r="BW69" i="19"/>
  <c r="BT63" i="20" s="1"/>
  <c r="BU82" i="7" s="1"/>
  <c r="AK69" i="19"/>
  <c r="AH63" i="20" s="1"/>
  <c r="AI82" i="7" s="1"/>
  <c r="BB69" i="19"/>
  <c r="AY63" i="20" s="1"/>
  <c r="AZ82" i="7" s="1"/>
  <c r="AE69" i="19"/>
  <c r="AB63" i="20" s="1"/>
  <c r="AC82" i="7" s="1"/>
  <c r="V69" i="19"/>
  <c r="S63" i="20" s="1"/>
  <c r="T82" i="7" s="1"/>
  <c r="H69" i="19"/>
  <c r="E63" i="20" s="1"/>
  <c r="F82" i="7" s="1"/>
  <c r="K69" i="19"/>
  <c r="H63" i="20" s="1"/>
  <c r="I82" i="7" s="1"/>
  <c r="F69" i="19"/>
  <c r="L69" i="19"/>
  <c r="I63" i="20" s="1"/>
  <c r="J82" i="7" s="1"/>
  <c r="B69" i="19" l="1"/>
  <c r="D69" i="19" s="1"/>
  <c r="B63" i="20" s="1"/>
  <c r="Y82" i="7"/>
  <c r="Z82" i="7"/>
  <c r="BW82" i="7"/>
  <c r="W153" i="7"/>
  <c r="V153" i="7"/>
  <c r="X153" i="7"/>
  <c r="Q153" i="7"/>
  <c r="J153" i="7"/>
  <c r="T153" i="7"/>
  <c r="N153" i="7"/>
  <c r="P153" i="7"/>
  <c r="S153" i="7"/>
  <c r="O153" i="7"/>
  <c r="C63" i="20"/>
  <c r="D82" i="7" s="1"/>
  <c r="U153" i="7"/>
  <c r="R153" i="7"/>
  <c r="L153" i="7"/>
  <c r="M153" i="7"/>
  <c r="K153" i="7"/>
  <c r="BZ82" i="7" l="1"/>
  <c r="C82" i="7"/>
  <c r="C62" i="24" s="1"/>
  <c r="B82" i="7"/>
  <c r="B62" i="24"/>
  <c r="CA82" i="7"/>
  <c r="BX82" i="7"/>
  <c r="D153" i="7"/>
  <c r="Z62" i="24" l="1"/>
  <c r="AD62" i="24"/>
  <c r="AH62" i="24"/>
  <c r="AL62" i="24"/>
  <c r="AP62" i="24"/>
  <c r="AT62" i="24"/>
  <c r="AX62" i="24"/>
  <c r="BB62" i="24"/>
  <c r="BF62" i="24"/>
  <c r="BJ62" i="24"/>
  <c r="BN62" i="24"/>
  <c r="BR62" i="24"/>
  <c r="X62" i="24"/>
  <c r="AC62" i="24"/>
  <c r="AI62" i="24"/>
  <c r="AN62" i="24"/>
  <c r="AS62" i="24"/>
  <c r="AY62" i="24"/>
  <c r="BD62" i="24"/>
  <c r="BI62" i="24"/>
  <c r="BO62" i="24"/>
  <c r="BT62" i="24"/>
  <c r="Y62" i="24"/>
  <c r="BV62" i="24" s="1"/>
  <c r="D92" i="9" s="1"/>
  <c r="AE62" i="24"/>
  <c r="AJ62" i="24"/>
  <c r="AO62" i="24"/>
  <c r="AU62" i="24"/>
  <c r="AZ62" i="24"/>
  <c r="BE62" i="24"/>
  <c r="BK62" i="24"/>
  <c r="BP62" i="24"/>
  <c r="AA62" i="24"/>
  <c r="AF62" i="24"/>
  <c r="AK62" i="24"/>
  <c r="AQ62" i="24"/>
  <c r="AV62" i="24"/>
  <c r="BA62" i="24"/>
  <c r="BG62" i="24"/>
  <c r="BL62" i="24"/>
  <c r="BQ62" i="24"/>
  <c r="AM62" i="24"/>
  <c r="BH62" i="24"/>
  <c r="AR62" i="24"/>
  <c r="BM62" i="24"/>
  <c r="AB62" i="24"/>
  <c r="AW62" i="24"/>
  <c r="BS62" i="24"/>
  <c r="AG62" i="24"/>
  <c r="BC62" i="24"/>
  <c r="H62" i="24"/>
  <c r="J62" i="24"/>
  <c r="P62" i="24"/>
  <c r="R62" i="24"/>
  <c r="T62" i="24"/>
  <c r="N62" i="24"/>
  <c r="G62" i="24"/>
  <c r="M62" i="24"/>
  <c r="F62" i="24"/>
  <c r="Q62" i="24"/>
  <c r="U62" i="24"/>
  <c r="E62" i="24"/>
  <c r="D62" i="24"/>
  <c r="K62" i="24"/>
  <c r="I62" i="24"/>
  <c r="L62" i="24"/>
  <c r="W62" i="24"/>
  <c r="O62" i="24"/>
  <c r="S62" i="24"/>
  <c r="V62" i="24"/>
  <c r="D92" i="15"/>
  <c r="D92" i="14"/>
  <c r="C70" i="18"/>
  <c r="C70" i="19"/>
  <c r="C70" i="11"/>
  <c r="C70" i="17"/>
  <c r="B92" i="16"/>
  <c r="B92" i="9"/>
  <c r="B92" i="14"/>
  <c r="B92" i="15"/>
  <c r="R92" i="9" l="1"/>
  <c r="R92" i="14" s="1"/>
  <c r="R92" i="15" s="1"/>
  <c r="R92" i="16" s="1"/>
  <c r="P92" i="9"/>
  <c r="P92" i="14" s="1"/>
  <c r="P92" i="15" s="1"/>
  <c r="P92" i="16" s="1"/>
  <c r="O92" i="9"/>
  <c r="O92" i="14" s="1"/>
  <c r="O92" i="15" s="1"/>
  <c r="O92" i="16" s="1"/>
  <c r="Q92" i="9"/>
  <c r="Q92" i="14" s="1"/>
  <c r="Q92" i="15" s="1"/>
  <c r="Q92" i="16" s="1"/>
  <c r="M92" i="9"/>
  <c r="M92" i="14" s="1"/>
  <c r="M92" i="15" s="1"/>
  <c r="M92" i="16" s="1"/>
  <c r="BU62" i="24"/>
  <c r="AG92" i="9"/>
  <c r="AG92" i="14" s="1"/>
  <c r="AG92" i="15" s="1"/>
  <c r="AG92" i="16" s="1"/>
  <c r="K92" i="9"/>
  <c r="K92" i="14" s="1"/>
  <c r="K92" i="15" s="1"/>
  <c r="K92" i="16" s="1"/>
  <c r="L92" i="9"/>
  <c r="L92" i="14" s="1"/>
  <c r="L92" i="15" s="1"/>
  <c r="L92" i="16" s="1"/>
  <c r="Z92" i="9"/>
  <c r="Z92" i="14" s="1"/>
  <c r="Z92" i="15" s="1"/>
  <c r="Z92" i="16" s="1"/>
  <c r="V92" i="9"/>
  <c r="V92" i="14" s="1"/>
  <c r="V92" i="15" s="1"/>
  <c r="V92" i="16" s="1"/>
  <c r="AB92" i="9"/>
  <c r="AB92" i="14" s="1"/>
  <c r="AB92" i="15" s="1"/>
  <c r="AB92" i="16" s="1"/>
  <c r="Y92" i="9"/>
  <c r="Y92" i="14" s="1"/>
  <c r="Y92" i="15" s="1"/>
  <c r="Y92" i="16" s="1"/>
  <c r="X92" i="9"/>
  <c r="X92" i="14" s="1"/>
  <c r="X92" i="15" s="1"/>
  <c r="X92" i="16" s="1"/>
  <c r="AA92" i="9"/>
  <c r="AA92" i="14" s="1"/>
  <c r="AA92" i="15" s="1"/>
  <c r="AA92" i="16" s="1"/>
  <c r="I92" i="9"/>
  <c r="I92" i="14" s="1"/>
  <c r="I92" i="15" s="1"/>
  <c r="I92" i="16" s="1"/>
  <c r="W92" i="9"/>
  <c r="W92" i="14" s="1"/>
  <c r="W92" i="15" s="1"/>
  <c r="W92" i="16" s="1"/>
  <c r="AE92" i="9"/>
  <c r="AE92" i="14" s="1"/>
  <c r="AE92" i="15" s="1"/>
  <c r="AE92" i="16" s="1"/>
  <c r="U92" i="9"/>
  <c r="U92" i="14" s="1"/>
  <c r="U92" i="15" s="1"/>
  <c r="U92" i="16" s="1"/>
  <c r="AO92" i="9"/>
  <c r="AO92" i="14" s="1"/>
  <c r="AO92" i="15" s="1"/>
  <c r="AO92" i="16" s="1"/>
  <c r="AD92" i="9"/>
  <c r="AD92" i="14" s="1"/>
  <c r="AD92" i="15" s="1"/>
  <c r="AD92" i="16" s="1"/>
  <c r="T92" i="9"/>
  <c r="T92" i="14" s="1"/>
  <c r="T92" i="15" s="1"/>
  <c r="T92" i="16" s="1"/>
  <c r="AC92" i="9"/>
  <c r="AC92" i="14" s="1"/>
  <c r="AC92" i="15" s="1"/>
  <c r="AC92" i="16" s="1"/>
  <c r="AP92" i="9"/>
  <c r="AP92" i="14" s="1"/>
  <c r="AP92" i="15" s="1"/>
  <c r="AP92" i="16" s="1"/>
  <c r="AQ92" i="9"/>
  <c r="AQ92" i="14" s="1"/>
  <c r="AQ92" i="15" s="1"/>
  <c r="AQ92" i="16" s="1"/>
  <c r="F92" i="9"/>
  <c r="AJ92" i="9"/>
  <c r="AJ92" i="14" s="1"/>
  <c r="AJ92" i="15" s="1"/>
  <c r="AJ92" i="16" s="1"/>
  <c r="G92" i="9"/>
  <c r="G92" i="14" s="1"/>
  <c r="G92" i="15" s="1"/>
  <c r="G92" i="16" s="1"/>
  <c r="AN92" i="9"/>
  <c r="AN92" i="14" s="1"/>
  <c r="AN92" i="15" s="1"/>
  <c r="AN92" i="16" s="1"/>
  <c r="AI92" i="9"/>
  <c r="AI92" i="14" s="1"/>
  <c r="AI92" i="15" s="1"/>
  <c r="AI92" i="16" s="1"/>
  <c r="H92" i="9"/>
  <c r="H92" i="14" s="1"/>
  <c r="H92" i="15" s="1"/>
  <c r="H92" i="16" s="1"/>
  <c r="AK92" i="9"/>
  <c r="AK92" i="14" s="1"/>
  <c r="AK92" i="15" s="1"/>
  <c r="AK92" i="16" s="1"/>
  <c r="AR92" i="9"/>
  <c r="AR92" i="14" s="1"/>
  <c r="AR92" i="15" s="1"/>
  <c r="AR92" i="16" s="1"/>
  <c r="AL92" i="9"/>
  <c r="AL92" i="14" s="1"/>
  <c r="AL92" i="15" s="1"/>
  <c r="AL92" i="16" s="1"/>
  <c r="AH92" i="9"/>
  <c r="AH92" i="14" s="1"/>
  <c r="AH92" i="15" s="1"/>
  <c r="AH92" i="16" s="1"/>
  <c r="F92" i="14" l="1"/>
  <c r="BT70" i="11"/>
  <c r="AW70" i="11"/>
  <c r="AN70" i="11"/>
  <c r="J70" i="11"/>
  <c r="Z70" i="11"/>
  <c r="AY70" i="11"/>
  <c r="BH70" i="11"/>
  <c r="BK70" i="11"/>
  <c r="R70" i="11"/>
  <c r="BR70" i="11"/>
  <c r="BG70" i="11"/>
  <c r="BU70" i="11"/>
  <c r="T70" i="11"/>
  <c r="AL70" i="11"/>
  <c r="BF70" i="11"/>
  <c r="BA70" i="11"/>
  <c r="Y70" i="11"/>
  <c r="BW70" i="11"/>
  <c r="AE70" i="11"/>
  <c r="BM70" i="11"/>
  <c r="H70" i="11"/>
  <c r="U70" i="11"/>
  <c r="AC70" i="11"/>
  <c r="BI70" i="11"/>
  <c r="AO70" i="11"/>
  <c r="M70" i="11"/>
  <c r="AS70" i="11"/>
  <c r="AM70" i="11"/>
  <c r="AF70" i="11"/>
  <c r="X70" i="11"/>
  <c r="BB70" i="11"/>
  <c r="BN70" i="11"/>
  <c r="I70" i="11"/>
  <c r="F70" i="11"/>
  <c r="AD70" i="11"/>
  <c r="BD70" i="11"/>
  <c r="AT70" i="11"/>
  <c r="N70" i="11"/>
  <c r="BV70" i="11"/>
  <c r="AQ70" i="11"/>
  <c r="AZ70" i="11"/>
  <c r="G70" i="11"/>
  <c r="W70" i="11"/>
  <c r="AH70" i="11"/>
  <c r="BC70" i="11"/>
  <c r="AX70" i="11"/>
  <c r="O70" i="11"/>
  <c r="AP70" i="11"/>
  <c r="S70" i="11"/>
  <c r="BJ70" i="11"/>
  <c r="BS70" i="11"/>
  <c r="AJ70" i="11"/>
  <c r="AV70" i="11"/>
  <c r="K70" i="11"/>
  <c r="Q70" i="11"/>
  <c r="BE70" i="11"/>
  <c r="AI70" i="11"/>
  <c r="AB70" i="11"/>
  <c r="P70" i="11"/>
  <c r="V70" i="11"/>
  <c r="BO70" i="11"/>
  <c r="AK70" i="11"/>
  <c r="AU70" i="11"/>
  <c r="BQ70" i="11"/>
  <c r="BL70" i="11"/>
  <c r="AA70" i="11"/>
  <c r="BP70" i="11"/>
  <c r="L70" i="11"/>
  <c r="AR70" i="11"/>
  <c r="AG70" i="11"/>
  <c r="B70" i="11" l="1"/>
  <c r="D70" i="11" s="1"/>
  <c r="BF70" i="17"/>
  <c r="AO70" i="17"/>
  <c r="AE70" i="17"/>
  <c r="R70" i="17"/>
  <c r="BH70" i="17"/>
  <c r="AW70" i="17"/>
  <c r="AN70" i="17"/>
  <c r="P70" i="17"/>
  <c r="BD70" i="17"/>
  <c r="BM70" i="17"/>
  <c r="AI70" i="17"/>
  <c r="G70" i="17"/>
  <c r="S70" i="17"/>
  <c r="BI70" i="17"/>
  <c r="AR70" i="17"/>
  <c r="AH70" i="17"/>
  <c r="L70" i="17"/>
  <c r="BC70" i="17"/>
  <c r="BL70" i="17"/>
  <c r="AF70" i="17"/>
  <c r="Z70" i="17"/>
  <c r="J70" i="17"/>
  <c r="BV70" i="17"/>
  <c r="AL70" i="17"/>
  <c r="AA70" i="17"/>
  <c r="O70" i="17"/>
  <c r="BR70" i="17"/>
  <c r="AZ70" i="17"/>
  <c r="AT70" i="17"/>
  <c r="M70" i="17"/>
  <c r="BN70" i="17"/>
  <c r="AV70" i="17"/>
  <c r="AQ70" i="17"/>
  <c r="N70" i="17"/>
  <c r="K70" i="17"/>
  <c r="BU70" i="17"/>
  <c r="AY70" i="17"/>
  <c r="AG70" i="17"/>
  <c r="F70" i="17"/>
  <c r="BS70" i="17"/>
  <c r="BQ70" i="17"/>
  <c r="AS70" i="17"/>
  <c r="U70" i="17"/>
  <c r="H70" i="17"/>
  <c r="BA70" i="17"/>
  <c r="AB70" i="17"/>
  <c r="AK70" i="17"/>
  <c r="X70" i="17"/>
  <c r="BT70" i="17"/>
  <c r="BJ70" i="17"/>
  <c r="AJ70" i="17"/>
  <c r="Y70" i="17"/>
  <c r="I70" i="17"/>
  <c r="BW70" i="17"/>
  <c r="BE70" i="17"/>
  <c r="AC70" i="17"/>
  <c r="W70" i="17"/>
  <c r="BB70" i="17"/>
  <c r="BO70" i="17"/>
  <c r="AD70" i="17"/>
  <c r="Q70" i="17"/>
  <c r="AX70" i="17"/>
  <c r="BK70" i="17"/>
  <c r="AU70" i="17"/>
  <c r="AP70" i="17"/>
  <c r="V70" i="17"/>
  <c r="BG70" i="17"/>
  <c r="BP70" i="17"/>
  <c r="AM70" i="17"/>
  <c r="T70" i="17"/>
  <c r="F92" i="15"/>
  <c r="B70" i="17" l="1"/>
  <c r="D70" i="17" s="1"/>
  <c r="BI70" i="18"/>
  <c r="AB70" i="18"/>
  <c r="BL70" i="18"/>
  <c r="BO70" i="18"/>
  <c r="BG70" i="18"/>
  <c r="AH70" i="18"/>
  <c r="BP70" i="18"/>
  <c r="BS70" i="18"/>
  <c r="BQ70" i="18"/>
  <c r="AR70" i="18"/>
  <c r="AA70" i="18"/>
  <c r="BF70" i="18"/>
  <c r="G70" i="18"/>
  <c r="W70" i="18"/>
  <c r="T70" i="18"/>
  <c r="F70" i="18"/>
  <c r="S70" i="18"/>
  <c r="AD70" i="18"/>
  <c r="AG70" i="18"/>
  <c r="AL70" i="18"/>
  <c r="H70" i="18"/>
  <c r="I70" i="18"/>
  <c r="AI70" i="18"/>
  <c r="BC70" i="18"/>
  <c r="AZ70" i="18"/>
  <c r="V70" i="18"/>
  <c r="AC70" i="18"/>
  <c r="AT70" i="18"/>
  <c r="AU70" i="18"/>
  <c r="AY70" i="18"/>
  <c r="BV70" i="18"/>
  <c r="AW70" i="18"/>
  <c r="BN70" i="18"/>
  <c r="BT70" i="18"/>
  <c r="AK70" i="18"/>
  <c r="BB70" i="18"/>
  <c r="BK70" i="18"/>
  <c r="AO70" i="18"/>
  <c r="BD70" i="18"/>
  <c r="M70" i="18"/>
  <c r="Z70" i="18"/>
  <c r="N70" i="18"/>
  <c r="Q70" i="18"/>
  <c r="U70" i="18"/>
  <c r="BH70" i="18"/>
  <c r="AX70" i="18"/>
  <c r="AE70" i="18"/>
  <c r="R70" i="18"/>
  <c r="AS70" i="18"/>
  <c r="BJ70" i="18"/>
  <c r="AF70" i="18"/>
  <c r="AN70" i="18"/>
  <c r="AM70" i="18"/>
  <c r="BM70" i="18"/>
  <c r="AJ70" i="18"/>
  <c r="AP70" i="18"/>
  <c r="BA70" i="18"/>
  <c r="BR70" i="18"/>
  <c r="AV70" i="18"/>
  <c r="BE70" i="18"/>
  <c r="P70" i="18"/>
  <c r="O70" i="18"/>
  <c r="K70" i="18"/>
  <c r="L70" i="18"/>
  <c r="Y70" i="18"/>
  <c r="X70" i="18"/>
  <c r="BU70" i="18"/>
  <c r="BW70" i="18"/>
  <c r="AQ70" i="18"/>
  <c r="J70" i="18"/>
  <c r="F92" i="16"/>
  <c r="B70" i="18" l="1"/>
  <c r="D70" i="18" s="1"/>
  <c r="AA70" i="19"/>
  <c r="X64" i="20" s="1"/>
  <c r="AN70" i="19"/>
  <c r="AK64" i="20" s="1"/>
  <c r="AL83" i="7" s="1"/>
  <c r="BE70" i="19"/>
  <c r="BB64" i="20" s="1"/>
  <c r="BC83" i="7" s="1"/>
  <c r="BJ70" i="19"/>
  <c r="BG64" i="20" s="1"/>
  <c r="BH83" i="7" s="1"/>
  <c r="AE70" i="19"/>
  <c r="AB64" i="20" s="1"/>
  <c r="AC83" i="7" s="1"/>
  <c r="AR70" i="19"/>
  <c r="AO64" i="20" s="1"/>
  <c r="AP83" i="7" s="1"/>
  <c r="BI70" i="19"/>
  <c r="BF64" i="20" s="1"/>
  <c r="BG83" i="7" s="1"/>
  <c r="AI70" i="19"/>
  <c r="AF64" i="20" s="1"/>
  <c r="AG83" i="7" s="1"/>
  <c r="AV70" i="19"/>
  <c r="AS64" i="20" s="1"/>
  <c r="AT83" i="7" s="1"/>
  <c r="AX70" i="19"/>
  <c r="AU64" i="20" s="1"/>
  <c r="AV83" i="7" s="1"/>
  <c r="AJ70" i="19"/>
  <c r="AG64" i="20" s="1"/>
  <c r="AH83" i="7" s="1"/>
  <c r="BA70" i="19"/>
  <c r="AX64" i="20" s="1"/>
  <c r="AY83" i="7" s="1"/>
  <c r="AT70" i="19"/>
  <c r="AQ64" i="20" s="1"/>
  <c r="AR83" i="7" s="1"/>
  <c r="V70" i="19"/>
  <c r="S64" i="20" s="1"/>
  <c r="T83" i="7" s="1"/>
  <c r="L70" i="19"/>
  <c r="I64" i="20" s="1"/>
  <c r="J83" i="7" s="1"/>
  <c r="F70" i="19"/>
  <c r="C64" i="20" s="1"/>
  <c r="D83" i="7" s="1"/>
  <c r="W70" i="19"/>
  <c r="T64" i="20" s="1"/>
  <c r="U83" i="7" s="1"/>
  <c r="O70" i="19"/>
  <c r="L64" i="20" s="1"/>
  <c r="M83" i="7" s="1"/>
  <c r="AQ70" i="19"/>
  <c r="AN64" i="20" s="1"/>
  <c r="AO83" i="7" s="1"/>
  <c r="BD70" i="19"/>
  <c r="BA64" i="20" s="1"/>
  <c r="BB83" i="7" s="1"/>
  <c r="BU70" i="19"/>
  <c r="BR64" i="20" s="1"/>
  <c r="BS83" i="7" s="1"/>
  <c r="BB70" i="19"/>
  <c r="AY64" i="20" s="1"/>
  <c r="AZ83" i="7" s="1"/>
  <c r="AU70" i="19"/>
  <c r="AR64" i="20" s="1"/>
  <c r="AS83" i="7" s="1"/>
  <c r="BH70" i="19"/>
  <c r="BE64" i="20" s="1"/>
  <c r="BF83" i="7" s="1"/>
  <c r="AH70" i="19"/>
  <c r="AE64" i="20" s="1"/>
  <c r="AF83" i="7" s="1"/>
  <c r="AY70" i="19"/>
  <c r="AV64" i="20" s="1"/>
  <c r="AW83" i="7" s="1"/>
  <c r="BL70" i="19"/>
  <c r="BI64" i="20" s="1"/>
  <c r="BJ83" i="7" s="1"/>
  <c r="AM70" i="19"/>
  <c r="AJ64" i="20" s="1"/>
  <c r="AK83" i="7" s="1"/>
  <c r="AZ70" i="19"/>
  <c r="AW64" i="20" s="1"/>
  <c r="AX83" i="7" s="1"/>
  <c r="BQ70" i="19"/>
  <c r="BN64" i="20" s="1"/>
  <c r="BO83" i="7" s="1"/>
  <c r="J70" i="19"/>
  <c r="G64" i="20" s="1"/>
  <c r="H83" i="7" s="1"/>
  <c r="T70" i="19"/>
  <c r="Q64" i="20" s="1"/>
  <c r="R83" i="7" s="1"/>
  <c r="I70" i="19"/>
  <c r="F64" i="20" s="1"/>
  <c r="G83" i="7" s="1"/>
  <c r="Z70" i="19"/>
  <c r="W64" i="20" s="1"/>
  <c r="X83" i="7" s="1"/>
  <c r="M70" i="19"/>
  <c r="J64" i="20" s="1"/>
  <c r="K83" i="7" s="1"/>
  <c r="G70" i="19"/>
  <c r="D64" i="20" s="1"/>
  <c r="E83" i="7" s="1"/>
  <c r="BP70" i="19"/>
  <c r="BM64" i="20" s="1"/>
  <c r="BN83" i="7" s="1"/>
  <c r="K70" i="19"/>
  <c r="H64" i="20" s="1"/>
  <c r="I83" i="7" s="1"/>
  <c r="H70" i="19"/>
  <c r="E64" i="20" s="1"/>
  <c r="F83" i="7" s="1"/>
  <c r="U70" i="19"/>
  <c r="R64" i="20" s="1"/>
  <c r="S83" i="7" s="1"/>
  <c r="BG70" i="19"/>
  <c r="BD64" i="20" s="1"/>
  <c r="BE83" i="7" s="1"/>
  <c r="BT70" i="19"/>
  <c r="BQ64" i="20" s="1"/>
  <c r="BR83" i="7" s="1"/>
  <c r="AL70" i="19"/>
  <c r="AI64" i="20" s="1"/>
  <c r="AJ83" i="7" s="1"/>
  <c r="BM70" i="19"/>
  <c r="BJ64" i="20" s="1"/>
  <c r="BK83" i="7" s="1"/>
  <c r="BK70" i="19"/>
  <c r="BH64" i="20" s="1"/>
  <c r="BI83" i="7" s="1"/>
  <c r="AC70" i="19"/>
  <c r="Z64" i="20" s="1"/>
  <c r="AA83" i="7" s="1"/>
  <c r="BV70" i="19"/>
  <c r="BS64" i="20" s="1"/>
  <c r="BT83" i="7" s="1"/>
  <c r="BO70" i="19"/>
  <c r="BL64" i="20" s="1"/>
  <c r="BM83" i="7" s="1"/>
  <c r="AG70" i="19"/>
  <c r="AD64" i="20" s="1"/>
  <c r="AE83" i="7" s="1"/>
  <c r="BC70" i="19"/>
  <c r="AZ64" i="20" s="1"/>
  <c r="BA83" i="7" s="1"/>
  <c r="BN70" i="19"/>
  <c r="BK64" i="20" s="1"/>
  <c r="BL83" i="7" s="1"/>
  <c r="X70" i="19"/>
  <c r="U64" i="20" s="1"/>
  <c r="V83" i="7" s="1"/>
  <c r="S70" i="19"/>
  <c r="P64" i="20" s="1"/>
  <c r="Q83" i="7" s="1"/>
  <c r="BW70" i="19"/>
  <c r="BT64" i="20" s="1"/>
  <c r="BU83" i="7" s="1"/>
  <c r="AO70" i="19"/>
  <c r="AL64" i="20" s="1"/>
  <c r="AM83" i="7" s="1"/>
  <c r="BF70" i="19"/>
  <c r="BC64" i="20" s="1"/>
  <c r="BD83" i="7" s="1"/>
  <c r="AD70" i="19"/>
  <c r="AA64" i="20" s="1"/>
  <c r="AB83" i="7" s="1"/>
  <c r="AB70" i="19"/>
  <c r="Y64" i="20" s="1"/>
  <c r="AS70" i="19"/>
  <c r="AP64" i="20" s="1"/>
  <c r="AQ83" i="7" s="1"/>
  <c r="BR70" i="19"/>
  <c r="BO64" i="20" s="1"/>
  <c r="BP83" i="7" s="1"/>
  <c r="AF70" i="19"/>
  <c r="AC64" i="20" s="1"/>
  <c r="AD83" i="7" s="1"/>
  <c r="AW70" i="19"/>
  <c r="AT64" i="20" s="1"/>
  <c r="AU83" i="7" s="1"/>
  <c r="BS70" i="19"/>
  <c r="BP64" i="20" s="1"/>
  <c r="BQ83" i="7" s="1"/>
  <c r="AK70" i="19"/>
  <c r="AH64" i="20" s="1"/>
  <c r="AI83" i="7" s="1"/>
  <c r="AP70" i="19"/>
  <c r="AM64" i="20" s="1"/>
  <c r="AN83" i="7" s="1"/>
  <c r="N70" i="19"/>
  <c r="K64" i="20" s="1"/>
  <c r="L83" i="7" s="1"/>
  <c r="Q70" i="19"/>
  <c r="N64" i="20" s="1"/>
  <c r="O83" i="7" s="1"/>
  <c r="P70" i="19"/>
  <c r="M64" i="20" s="1"/>
  <c r="N83" i="7" s="1"/>
  <c r="R70" i="19"/>
  <c r="O64" i="20" s="1"/>
  <c r="P83" i="7" s="1"/>
  <c r="Y70" i="19"/>
  <c r="V64" i="20" s="1"/>
  <c r="W83" i="7" s="1"/>
  <c r="B70" i="19" l="1"/>
  <c r="D70" i="19" s="1"/>
  <c r="B64" i="20" s="1"/>
  <c r="Y83" i="7"/>
  <c r="Z83" i="7"/>
  <c r="BW83" i="7"/>
  <c r="BX83" i="7" s="1"/>
  <c r="CA83" i="7"/>
  <c r="BZ83" i="7" l="1"/>
  <c r="C71" i="11" s="1"/>
  <c r="C83" i="7"/>
  <c r="R63" i="24" s="1"/>
  <c r="B83" i="7"/>
  <c r="B63" i="24"/>
  <c r="C71" i="19" l="1"/>
  <c r="C71" i="17"/>
  <c r="C71" i="18"/>
  <c r="H63" i="24"/>
  <c r="BR63" i="24"/>
  <c r="AI63" i="24"/>
  <c r="AS63" i="24"/>
  <c r="AG63" i="24"/>
  <c r="BD63" i="24"/>
  <c r="AE63" i="24"/>
  <c r="X63" i="24"/>
  <c r="T63" i="24"/>
  <c r="AA63" i="24"/>
  <c r="BK63" i="24"/>
  <c r="BO63" i="24"/>
  <c r="Y63" i="24"/>
  <c r="AH63" i="24"/>
  <c r="AV63" i="24"/>
  <c r="P63" i="24"/>
  <c r="N63" i="24"/>
  <c r="BE63" i="24"/>
  <c r="BT63" i="24"/>
  <c r="AN63" i="24"/>
  <c r="K63" i="24"/>
  <c r="AQ63" i="24"/>
  <c r="BA63" i="24"/>
  <c r="BN63" i="24"/>
  <c r="Q63" i="24"/>
  <c r="W63" i="24"/>
  <c r="AL63" i="24"/>
  <c r="AP63" i="24"/>
  <c r="AT63" i="24"/>
  <c r="BC63" i="24"/>
  <c r="BL63" i="24"/>
  <c r="AF63" i="24"/>
  <c r="E63" i="24"/>
  <c r="G63" i="24"/>
  <c r="U63" i="24"/>
  <c r="O63" i="24"/>
  <c r="BM63" i="24"/>
  <c r="BB63" i="24"/>
  <c r="BF63" i="24"/>
  <c r="AK63" i="24"/>
  <c r="BJ63" i="24"/>
  <c r="AO63" i="24"/>
  <c r="BS63" i="24"/>
  <c r="AX63" i="24"/>
  <c r="AC63" i="24"/>
  <c r="BH63" i="24"/>
  <c r="AR63" i="24"/>
  <c r="AB63" i="24"/>
  <c r="D63" i="24"/>
  <c r="L63" i="24"/>
  <c r="J63" i="24"/>
  <c r="M63" i="24"/>
  <c r="V63" i="24"/>
  <c r="I63" i="24"/>
  <c r="AW63" i="24"/>
  <c r="BG63" i="24"/>
  <c r="BQ63" i="24"/>
  <c r="AU63" i="24"/>
  <c r="Z63" i="24"/>
  <c r="AY63" i="24"/>
  <c r="AD63" i="24"/>
  <c r="BI63" i="24"/>
  <c r="AM63" i="24"/>
  <c r="BP63" i="24"/>
  <c r="AZ63" i="24"/>
  <c r="AJ63" i="24"/>
  <c r="C63" i="24"/>
  <c r="F63" i="24"/>
  <c r="S63" i="24"/>
  <c r="B93" i="15"/>
  <c r="B93" i="16"/>
  <c r="B93" i="14"/>
  <c r="B93" i="9"/>
  <c r="O93" i="9" l="1"/>
  <c r="O93" i="14" s="1"/>
  <c r="O93" i="15" s="1"/>
  <c r="O93" i="16" s="1"/>
  <c r="Q93" i="9"/>
  <c r="Q93" i="14" s="1"/>
  <c r="Q93" i="15" s="1"/>
  <c r="Q93" i="16" s="1"/>
  <c r="R93" i="9"/>
  <c r="R93" i="14" s="1"/>
  <c r="R93" i="15" s="1"/>
  <c r="R93" i="16" s="1"/>
  <c r="P93" i="9"/>
  <c r="P93" i="14" s="1"/>
  <c r="P93" i="15" s="1"/>
  <c r="P93" i="16" s="1"/>
  <c r="M93" i="9"/>
  <c r="M93" i="14" s="1"/>
  <c r="M93" i="15" s="1"/>
  <c r="M93" i="16" s="1"/>
  <c r="BV63" i="24"/>
  <c r="D93" i="9" s="1"/>
  <c r="BU63" i="24"/>
  <c r="D93" i="15"/>
  <c r="D93" i="14"/>
  <c r="AK93" i="9"/>
  <c r="AK93" i="14" s="1"/>
  <c r="AK93" i="15" s="1"/>
  <c r="AK93" i="16" s="1"/>
  <c r="AP93" i="9"/>
  <c r="AP93" i="14" s="1"/>
  <c r="AP93" i="15" s="1"/>
  <c r="AP93" i="16" s="1"/>
  <c r="V93" i="9"/>
  <c r="V93" i="14" s="1"/>
  <c r="V93" i="15" s="1"/>
  <c r="V93" i="16" s="1"/>
  <c r="AE93" i="9"/>
  <c r="AE93" i="14" s="1"/>
  <c r="AE93" i="15" s="1"/>
  <c r="AE93" i="16" s="1"/>
  <c r="AJ93" i="9"/>
  <c r="AJ93" i="14" s="1"/>
  <c r="AJ93" i="15" s="1"/>
  <c r="AJ93" i="16" s="1"/>
  <c r="AQ93" i="9"/>
  <c r="AQ93" i="14" s="1"/>
  <c r="AQ93" i="15" s="1"/>
  <c r="AQ93" i="16" s="1"/>
  <c r="L93" i="9"/>
  <c r="L93" i="14" s="1"/>
  <c r="L93" i="15" s="1"/>
  <c r="L93" i="16" s="1"/>
  <c r="U93" i="9"/>
  <c r="U93" i="14" s="1"/>
  <c r="U93" i="15" s="1"/>
  <c r="U93" i="16" s="1"/>
  <c r="AH93" i="9"/>
  <c r="AH93" i="14" s="1"/>
  <c r="AH93" i="15" s="1"/>
  <c r="AH93" i="16" s="1"/>
  <c r="AL93" i="9"/>
  <c r="AL93" i="14" s="1"/>
  <c r="AL93" i="15" s="1"/>
  <c r="AL93" i="16" s="1"/>
  <c r="AC93" i="9"/>
  <c r="AC93" i="14" s="1"/>
  <c r="AC93" i="15" s="1"/>
  <c r="AC93" i="16" s="1"/>
  <c r="Y93" i="9"/>
  <c r="Y93" i="14" s="1"/>
  <c r="Y93" i="15" s="1"/>
  <c r="Y93" i="16" s="1"/>
  <c r="AN93" i="9"/>
  <c r="AN93" i="14" s="1"/>
  <c r="AN93" i="15" s="1"/>
  <c r="AN93" i="16" s="1"/>
  <c r="T93" i="9"/>
  <c r="T93" i="14" s="1"/>
  <c r="T93" i="15" s="1"/>
  <c r="T93" i="16" s="1"/>
  <c r="W93" i="9"/>
  <c r="W93" i="14" s="1"/>
  <c r="W93" i="15" s="1"/>
  <c r="W93" i="16" s="1"/>
  <c r="H93" i="9"/>
  <c r="H93" i="14" s="1"/>
  <c r="H93" i="15" s="1"/>
  <c r="H93" i="16" s="1"/>
  <c r="F93" i="9"/>
  <c r="AA93" i="9"/>
  <c r="AA93" i="14" s="1"/>
  <c r="AA93" i="15" s="1"/>
  <c r="AA93" i="16" s="1"/>
  <c r="AO93" i="9"/>
  <c r="AO93" i="14" s="1"/>
  <c r="AO93" i="15" s="1"/>
  <c r="AO93" i="16" s="1"/>
  <c r="AI93" i="9"/>
  <c r="AI93" i="14" s="1"/>
  <c r="AI93" i="15" s="1"/>
  <c r="AI93" i="16" s="1"/>
  <c r="AG93" i="9"/>
  <c r="AG93" i="14" s="1"/>
  <c r="AG93" i="15" s="1"/>
  <c r="AG93" i="16" s="1"/>
  <c r="G93" i="9"/>
  <c r="G93" i="14" s="1"/>
  <c r="G93" i="15" s="1"/>
  <c r="G93" i="16" s="1"/>
  <c r="K93" i="9"/>
  <c r="K93" i="14" s="1"/>
  <c r="K93" i="15" s="1"/>
  <c r="K93" i="16" s="1"/>
  <c r="X93" i="9"/>
  <c r="X93" i="14" s="1"/>
  <c r="X93" i="15" s="1"/>
  <c r="X93" i="16" s="1"/>
  <c r="AR93" i="9"/>
  <c r="AR93" i="14" s="1"/>
  <c r="AR93" i="15" s="1"/>
  <c r="AR93" i="16" s="1"/>
  <c r="Z93" i="9"/>
  <c r="Z93" i="14" s="1"/>
  <c r="Z93" i="15" s="1"/>
  <c r="Z93" i="16" s="1"/>
  <c r="AD93" i="9"/>
  <c r="AD93" i="14" s="1"/>
  <c r="AD93" i="15" s="1"/>
  <c r="AD93" i="16" s="1"/>
  <c r="AB93" i="9"/>
  <c r="AB93" i="14" s="1"/>
  <c r="AB93" i="15" s="1"/>
  <c r="AB93" i="16" s="1"/>
  <c r="I93" i="9"/>
  <c r="I93" i="14" s="1"/>
  <c r="I93" i="15" s="1"/>
  <c r="I93" i="16" s="1"/>
  <c r="BS71" i="11" l="1"/>
  <c r="AS71" i="11"/>
  <c r="AN71" i="11"/>
  <c r="Y71" i="11"/>
  <c r="J71" i="11"/>
  <c r="BL71" i="11"/>
  <c r="BE71" i="11"/>
  <c r="AG71" i="11"/>
  <c r="Q71" i="11"/>
  <c r="BG71" i="11"/>
  <c r="AZ71" i="11"/>
  <c r="AB71" i="11"/>
  <c r="S71" i="11"/>
  <c r="U71" i="11"/>
  <c r="AU71" i="11"/>
  <c r="AA71" i="11"/>
  <c r="BK71" i="11"/>
  <c r="AM71" i="11"/>
  <c r="M71" i="11"/>
  <c r="BR71" i="11"/>
  <c r="BB71" i="11"/>
  <c r="AI71" i="11"/>
  <c r="AD71" i="11"/>
  <c r="X71" i="11"/>
  <c r="AK71" i="11"/>
  <c r="AX71" i="11"/>
  <c r="AW71" i="11"/>
  <c r="K71" i="11"/>
  <c r="Z71" i="11"/>
  <c r="AF71" i="11"/>
  <c r="BP71" i="11"/>
  <c r="AR71" i="11"/>
  <c r="O71" i="11"/>
  <c r="AV71" i="11"/>
  <c r="AO71" i="11"/>
  <c r="BH71" i="11"/>
  <c r="L71" i="11"/>
  <c r="BQ71" i="11"/>
  <c r="BF71" i="11"/>
  <c r="BD71" i="11"/>
  <c r="W71" i="11"/>
  <c r="BT71" i="11"/>
  <c r="AT71" i="11"/>
  <c r="AY71" i="11"/>
  <c r="P71" i="11"/>
  <c r="G71" i="11"/>
  <c r="T71" i="11"/>
  <c r="BA71" i="11"/>
  <c r="BJ71" i="11"/>
  <c r="BM71" i="11"/>
  <c r="N71" i="11"/>
  <c r="AH71" i="11"/>
  <c r="BN71" i="11"/>
  <c r="AL71" i="11"/>
  <c r="V71" i="11"/>
  <c r="AQ71" i="11"/>
  <c r="AJ71" i="11"/>
  <c r="BC71" i="11"/>
  <c r="H71" i="11"/>
  <c r="BU71" i="11"/>
  <c r="AE71" i="11"/>
  <c r="AC71" i="11"/>
  <c r="I71" i="11"/>
  <c r="F71" i="11"/>
  <c r="BV71" i="11"/>
  <c r="AP71" i="11"/>
  <c r="BO71" i="11"/>
  <c r="R71" i="11"/>
  <c r="BW71" i="11"/>
  <c r="BI71" i="11"/>
  <c r="F93" i="14"/>
  <c r="B71" i="11" l="1"/>
  <c r="D71" i="11" s="1"/>
  <c r="BC71" i="17"/>
  <c r="BL71" i="17"/>
  <c r="AE71" i="17"/>
  <c r="K71" i="17"/>
  <c r="R71" i="17"/>
  <c r="BV71" i="17"/>
  <c r="AG71" i="17"/>
  <c r="AU71" i="17"/>
  <c r="BR71" i="17"/>
  <c r="AT71" i="17"/>
  <c r="BP71" i="17"/>
  <c r="AW71" i="17"/>
  <c r="AY71" i="17"/>
  <c r="AR71" i="17"/>
  <c r="Z71" i="17"/>
  <c r="BS71" i="17"/>
  <c r="BU71" i="17"/>
  <c r="AK71" i="17"/>
  <c r="M71" i="17"/>
  <c r="V71" i="17"/>
  <c r="BE71" i="17"/>
  <c r="AA71" i="17"/>
  <c r="AC71" i="17"/>
  <c r="O71" i="17"/>
  <c r="T71" i="17"/>
  <c r="BM71" i="17"/>
  <c r="AQ71" i="17"/>
  <c r="AS71" i="17"/>
  <c r="S71" i="17"/>
  <c r="G71" i="17"/>
  <c r="AV71" i="17"/>
  <c r="I71" i="17"/>
  <c r="F71" i="17"/>
  <c r="Y71" i="17"/>
  <c r="BW71" i="17"/>
  <c r="BI71" i="17"/>
  <c r="AM71" i="17"/>
  <c r="N71" i="17"/>
  <c r="BB71" i="17"/>
  <c r="BO71" i="17"/>
  <c r="AO71" i="17"/>
  <c r="H71" i="17"/>
  <c r="AX71" i="17"/>
  <c r="BK71" i="17"/>
  <c r="AP71" i="17"/>
  <c r="AD71" i="17"/>
  <c r="BN71" i="17"/>
  <c r="AL71" i="17"/>
  <c r="BG71" i="17"/>
  <c r="BF71" i="17"/>
  <c r="AJ71" i="17"/>
  <c r="AH71" i="17"/>
  <c r="Q71" i="17"/>
  <c r="BH71" i="17"/>
  <c r="BQ71" i="17"/>
  <c r="AF71" i="17"/>
  <c r="U71" i="17"/>
  <c r="BD71" i="17"/>
  <c r="BA71" i="17"/>
  <c r="AI71" i="17"/>
  <c r="L71" i="17"/>
  <c r="X71" i="17"/>
  <c r="BT71" i="17"/>
  <c r="BJ71" i="17"/>
  <c r="AB71" i="17"/>
  <c r="J71" i="17"/>
  <c r="P71" i="17"/>
  <c r="AZ71" i="17"/>
  <c r="W71" i="17"/>
  <c r="AN71" i="17"/>
  <c r="F93" i="15"/>
  <c r="B71" i="17" l="1"/>
  <c r="D71" i="17" s="1"/>
  <c r="AC71" i="18"/>
  <c r="BG71" i="18"/>
  <c r="BV71" i="18"/>
  <c r="BN71" i="18"/>
  <c r="AG71" i="18"/>
  <c r="BO71" i="18"/>
  <c r="AX71" i="18"/>
  <c r="AJ71" i="18"/>
  <c r="BA71" i="18"/>
  <c r="BB71" i="18"/>
  <c r="AN71" i="18"/>
  <c r="AD71" i="18"/>
  <c r="G71" i="18"/>
  <c r="O71" i="18"/>
  <c r="I71" i="18"/>
  <c r="X71" i="18"/>
  <c r="M71" i="18"/>
  <c r="H71" i="18"/>
  <c r="U71" i="18"/>
  <c r="AB71" i="18"/>
  <c r="AS71" i="18"/>
  <c r="AL71" i="18"/>
  <c r="AH71" i="18"/>
  <c r="AF71" i="18"/>
  <c r="AW71" i="18"/>
  <c r="AT71" i="18"/>
  <c r="BS71" i="18"/>
  <c r="AZ71" i="18"/>
  <c r="BQ71" i="18"/>
  <c r="BF71" i="18"/>
  <c r="BD71" i="18"/>
  <c r="AU71" i="18"/>
  <c r="N71" i="18"/>
  <c r="F71" i="18"/>
  <c r="Z71" i="18"/>
  <c r="L71" i="18"/>
  <c r="J71" i="18"/>
  <c r="Q71" i="18"/>
  <c r="AR71" i="18"/>
  <c r="BI71" i="18"/>
  <c r="BR71" i="18"/>
  <c r="AM71" i="18"/>
  <c r="AV71" i="18"/>
  <c r="BM71" i="18"/>
  <c r="AE71" i="18"/>
  <c r="BE71" i="18"/>
  <c r="BP71" i="18"/>
  <c r="AQ71" i="18"/>
  <c r="AY71" i="18"/>
  <c r="BT71" i="18"/>
  <c r="V71" i="18"/>
  <c r="R71" i="18"/>
  <c r="W71" i="18"/>
  <c r="BH71" i="18"/>
  <c r="AA71" i="18"/>
  <c r="BC71" i="18"/>
  <c r="BU71" i="18"/>
  <c r="BL71" i="18"/>
  <c r="AI71" i="18"/>
  <c r="BK71" i="18"/>
  <c r="BJ71" i="18"/>
  <c r="AK71" i="18"/>
  <c r="BW71" i="18"/>
  <c r="AP71" i="18"/>
  <c r="AO71" i="18"/>
  <c r="T71" i="18"/>
  <c r="P71" i="18"/>
  <c r="K71" i="18"/>
  <c r="S71" i="18"/>
  <c r="Y71" i="18"/>
  <c r="F93" i="16"/>
  <c r="B71" i="18" l="1"/>
  <c r="D71" i="18" s="1"/>
  <c r="BJ71" i="19"/>
  <c r="BG65" i="20" s="1"/>
  <c r="BH84" i="7" s="1"/>
  <c r="BW71" i="19"/>
  <c r="BT65" i="20" s="1"/>
  <c r="BU84" i="7" s="1"/>
  <c r="AK71" i="19"/>
  <c r="AH65" i="20" s="1"/>
  <c r="AI84" i="7" s="1"/>
  <c r="BL71" i="19"/>
  <c r="BI65" i="20" s="1"/>
  <c r="BJ84" i="7" s="1"/>
  <c r="BN71" i="19"/>
  <c r="BK65" i="20" s="1"/>
  <c r="BL84" i="7" s="1"/>
  <c r="AB71" i="19"/>
  <c r="Y65" i="20" s="1"/>
  <c r="BU71" i="19"/>
  <c r="BR65" i="20" s="1"/>
  <c r="BS84" i="7" s="1"/>
  <c r="BR71" i="19"/>
  <c r="BO65" i="20" s="1"/>
  <c r="BP84" i="7" s="1"/>
  <c r="AF71" i="19"/>
  <c r="AC65" i="20" s="1"/>
  <c r="AD84" i="7" s="1"/>
  <c r="BF71" i="19"/>
  <c r="BC65" i="20" s="1"/>
  <c r="BD84" i="7" s="1"/>
  <c r="BS71" i="19"/>
  <c r="BP65" i="20" s="1"/>
  <c r="BQ84" i="7" s="1"/>
  <c r="BM71" i="19"/>
  <c r="BJ65" i="20" s="1"/>
  <c r="BK84" i="7" s="1"/>
  <c r="J71" i="19"/>
  <c r="G65" i="20" s="1"/>
  <c r="H84" i="7" s="1"/>
  <c r="W71" i="19"/>
  <c r="T65" i="20" s="1"/>
  <c r="U84" i="7" s="1"/>
  <c r="K71" i="19"/>
  <c r="H65" i="20" s="1"/>
  <c r="I84" i="7" s="1"/>
  <c r="S71" i="19"/>
  <c r="P65" i="20" s="1"/>
  <c r="Q84" i="7" s="1"/>
  <c r="M71" i="19"/>
  <c r="J65" i="20" s="1"/>
  <c r="K84" i="7" s="1"/>
  <c r="F71" i="19"/>
  <c r="I71" i="19"/>
  <c r="F65" i="20" s="1"/>
  <c r="G84" i="7" s="1"/>
  <c r="U71" i="19"/>
  <c r="R65" i="20" s="1"/>
  <c r="S84" i="7" s="1"/>
  <c r="AA71" i="19"/>
  <c r="X65" i="20" s="1"/>
  <c r="AN71" i="19"/>
  <c r="AK65" i="20" s="1"/>
  <c r="AL84" i="7" s="1"/>
  <c r="BE71" i="19"/>
  <c r="BB65" i="20" s="1"/>
  <c r="BC84" i="7" s="1"/>
  <c r="AC71" i="19"/>
  <c r="Z65" i="20" s="1"/>
  <c r="AA84" i="7" s="1"/>
  <c r="AE71" i="19"/>
  <c r="AB65" i="20" s="1"/>
  <c r="AC84" i="7" s="1"/>
  <c r="AR71" i="19"/>
  <c r="AO65" i="20" s="1"/>
  <c r="AP84" i="7" s="1"/>
  <c r="AW71" i="19"/>
  <c r="AT65" i="20" s="1"/>
  <c r="AU84" i="7" s="1"/>
  <c r="AI71" i="19"/>
  <c r="AF65" i="20" s="1"/>
  <c r="AG84" i="7" s="1"/>
  <c r="AV71" i="19"/>
  <c r="AS65" i="20" s="1"/>
  <c r="AT84" i="7" s="1"/>
  <c r="BV71" i="19"/>
  <c r="BS65" i="20" s="1"/>
  <c r="BT84" i="7" s="1"/>
  <c r="AJ71" i="19"/>
  <c r="AG65" i="20" s="1"/>
  <c r="AH84" i="7" s="1"/>
  <c r="AO71" i="19"/>
  <c r="AL65" i="20" s="1"/>
  <c r="AM84" i="7" s="1"/>
  <c r="G71" i="19"/>
  <c r="D65" i="20" s="1"/>
  <c r="E84" i="7" s="1"/>
  <c r="T71" i="19"/>
  <c r="Q65" i="20" s="1"/>
  <c r="R84" i="7" s="1"/>
  <c r="P71" i="19"/>
  <c r="M65" i="20" s="1"/>
  <c r="N84" i="7" s="1"/>
  <c r="V71" i="19"/>
  <c r="S65" i="20" s="1"/>
  <c r="T84" i="7" s="1"/>
  <c r="N71" i="19"/>
  <c r="K65" i="20" s="1"/>
  <c r="L84" i="7" s="1"/>
  <c r="AZ71" i="19"/>
  <c r="AW65" i="20" s="1"/>
  <c r="AX84" i="7" s="1"/>
  <c r="O71" i="19"/>
  <c r="L65" i="20" s="1"/>
  <c r="M84" i="7" s="1"/>
  <c r="R71" i="19"/>
  <c r="O65" i="20" s="1"/>
  <c r="P84" i="7" s="1"/>
  <c r="AD71" i="19"/>
  <c r="AA65" i="20" s="1"/>
  <c r="AB84" i="7" s="1"/>
  <c r="AQ71" i="19"/>
  <c r="AN65" i="20" s="1"/>
  <c r="AO84" i="7" s="1"/>
  <c r="BD71" i="19"/>
  <c r="BA65" i="20" s="1"/>
  <c r="BB84" i="7" s="1"/>
  <c r="BI71" i="19"/>
  <c r="BF65" i="20" s="1"/>
  <c r="BG84" i="7" s="1"/>
  <c r="AH71" i="19"/>
  <c r="AE65" i="20" s="1"/>
  <c r="AF84" i="7" s="1"/>
  <c r="AU71" i="19"/>
  <c r="AR65" i="20" s="1"/>
  <c r="AS84" i="7" s="1"/>
  <c r="BH71" i="19"/>
  <c r="BE65" i="20" s="1"/>
  <c r="BF84" i="7" s="1"/>
  <c r="AL71" i="19"/>
  <c r="AI65" i="20" s="1"/>
  <c r="AJ84" i="7" s="1"/>
  <c r="AY71" i="19"/>
  <c r="AV65" i="20" s="1"/>
  <c r="AW84" i="7" s="1"/>
  <c r="BQ71" i="19"/>
  <c r="BN65" i="20" s="1"/>
  <c r="BO84" i="7" s="1"/>
  <c r="AM71" i="19"/>
  <c r="AJ65" i="20" s="1"/>
  <c r="AK84" i="7" s="1"/>
  <c r="AS71" i="19"/>
  <c r="AP65" i="20" s="1"/>
  <c r="AQ84" i="7" s="1"/>
  <c r="X71" i="19"/>
  <c r="U65" i="20" s="1"/>
  <c r="V84" i="7" s="1"/>
  <c r="Q71" i="19"/>
  <c r="N65" i="20" s="1"/>
  <c r="O84" i="7" s="1"/>
  <c r="AT71" i="19"/>
  <c r="AQ65" i="20" s="1"/>
  <c r="AR84" i="7" s="1"/>
  <c r="BG71" i="19"/>
  <c r="BD65" i="20" s="1"/>
  <c r="BE84" i="7" s="1"/>
  <c r="BT71" i="19"/>
  <c r="BQ65" i="20" s="1"/>
  <c r="BR84" i="7" s="1"/>
  <c r="BA71" i="19"/>
  <c r="AX65" i="20" s="1"/>
  <c r="AY84" i="7" s="1"/>
  <c r="AX71" i="19"/>
  <c r="AU65" i="20" s="1"/>
  <c r="AV84" i="7" s="1"/>
  <c r="BK71" i="19"/>
  <c r="BH65" i="20" s="1"/>
  <c r="BI84" i="7" s="1"/>
  <c r="AG71" i="19"/>
  <c r="AD65" i="20" s="1"/>
  <c r="AE84" i="7" s="1"/>
  <c r="BB71" i="19"/>
  <c r="AY65" i="20" s="1"/>
  <c r="AZ84" i="7" s="1"/>
  <c r="BO71" i="19"/>
  <c r="BL65" i="20" s="1"/>
  <c r="BM84" i="7" s="1"/>
  <c r="AP71" i="19"/>
  <c r="AM65" i="20" s="1"/>
  <c r="AN84" i="7" s="1"/>
  <c r="BC71" i="19"/>
  <c r="AZ65" i="20" s="1"/>
  <c r="BA84" i="7" s="1"/>
  <c r="BP71" i="19"/>
  <c r="BM65" i="20" s="1"/>
  <c r="BN84" i="7" s="1"/>
  <c r="L71" i="19"/>
  <c r="I65" i="20" s="1"/>
  <c r="J84" i="7" s="1"/>
  <c r="Y71" i="19"/>
  <c r="V65" i="20" s="1"/>
  <c r="W84" i="7" s="1"/>
  <c r="H71" i="19"/>
  <c r="E65" i="20" s="1"/>
  <c r="F84" i="7" s="1"/>
  <c r="Z71" i="19"/>
  <c r="W65" i="20" s="1"/>
  <c r="X84" i="7" s="1"/>
  <c r="B71" i="19" l="1"/>
  <c r="D71" i="19" s="1"/>
  <c r="B65" i="20" s="1"/>
  <c r="BW84" i="7"/>
  <c r="Z84" i="7"/>
  <c r="Y84" i="7"/>
  <c r="C65" i="20"/>
  <c r="D84" i="7" s="1"/>
  <c r="BZ84" i="7" l="1"/>
  <c r="C84" i="7"/>
  <c r="C64" i="24" s="1"/>
  <c r="BX84" i="7"/>
  <c r="CA84" i="7"/>
  <c r="B84" i="7"/>
  <c r="B64" i="24"/>
  <c r="Z64" i="24" l="1"/>
  <c r="AD64" i="24"/>
  <c r="AH64" i="24"/>
  <c r="AL64" i="24"/>
  <c r="AP64" i="24"/>
  <c r="AT64" i="24"/>
  <c r="AX64" i="24"/>
  <c r="BB64" i="24"/>
  <c r="BF64" i="24"/>
  <c r="BJ64" i="24"/>
  <c r="BN64" i="24"/>
  <c r="BR64" i="24"/>
  <c r="AB64" i="24"/>
  <c r="AG64" i="24"/>
  <c r="AM64" i="24"/>
  <c r="AR64" i="24"/>
  <c r="AW64" i="24"/>
  <c r="BC64" i="24"/>
  <c r="BH64" i="24"/>
  <c r="BM64" i="24"/>
  <c r="BS64" i="24"/>
  <c r="X64" i="24"/>
  <c r="AC64" i="24"/>
  <c r="AI64" i="24"/>
  <c r="AN64" i="24"/>
  <c r="AS64" i="24"/>
  <c r="AY64" i="24"/>
  <c r="BD64" i="24"/>
  <c r="BI64" i="24"/>
  <c r="BO64" i="24"/>
  <c r="BT64" i="24"/>
  <c r="Y64" i="24"/>
  <c r="BV64" i="24" s="1"/>
  <c r="D94" i="9" s="1"/>
  <c r="AE64" i="24"/>
  <c r="AJ64" i="24"/>
  <c r="AO64" i="24"/>
  <c r="AU64" i="24"/>
  <c r="AZ64" i="24"/>
  <c r="BE64" i="24"/>
  <c r="BK64" i="24"/>
  <c r="BP64" i="24"/>
  <c r="AA64" i="24"/>
  <c r="AV64" i="24"/>
  <c r="BQ64" i="24"/>
  <c r="AF64" i="24"/>
  <c r="BA64" i="24"/>
  <c r="AK64" i="24"/>
  <c r="BG64" i="24"/>
  <c r="AQ64" i="24"/>
  <c r="BL64" i="24"/>
  <c r="L64" i="24"/>
  <c r="Q64" i="24"/>
  <c r="U64" i="24"/>
  <c r="G64" i="24"/>
  <c r="O64" i="24"/>
  <c r="M64" i="24"/>
  <c r="T64" i="24"/>
  <c r="K64" i="24"/>
  <c r="W64" i="24"/>
  <c r="S64" i="24"/>
  <c r="F64" i="24"/>
  <c r="D64" i="24"/>
  <c r="E64" i="24"/>
  <c r="R64" i="24"/>
  <c r="H64" i="24"/>
  <c r="N64" i="24"/>
  <c r="V64" i="24"/>
  <c r="I64" i="24"/>
  <c r="J64" i="24"/>
  <c r="P64" i="24"/>
  <c r="D94" i="14"/>
  <c r="D94" i="15"/>
  <c r="B94" i="9"/>
  <c r="B94" i="14"/>
  <c r="B94" i="16"/>
  <c r="B94" i="15"/>
  <c r="C72" i="19"/>
  <c r="C72" i="17"/>
  <c r="C72" i="18"/>
  <c r="C72" i="11"/>
  <c r="Q94" i="9" l="1"/>
  <c r="Q94" i="14" s="1"/>
  <c r="Q94" i="15" s="1"/>
  <c r="Q94" i="16" s="1"/>
  <c r="P94" i="9"/>
  <c r="P94" i="14" s="1"/>
  <c r="P94" i="15" s="1"/>
  <c r="P94" i="16" s="1"/>
  <c r="R94" i="9"/>
  <c r="R94" i="14" s="1"/>
  <c r="R94" i="15" s="1"/>
  <c r="R94" i="16" s="1"/>
  <c r="O94" i="9"/>
  <c r="O94" i="14" s="1"/>
  <c r="O94" i="15" s="1"/>
  <c r="O94" i="16" s="1"/>
  <c r="M94" i="9"/>
  <c r="M94" i="14" s="1"/>
  <c r="M94" i="15" s="1"/>
  <c r="M94" i="16" s="1"/>
  <c r="BU64" i="24"/>
  <c r="AH94" i="9"/>
  <c r="AH94" i="14" s="1"/>
  <c r="AH94" i="15" s="1"/>
  <c r="AH94" i="16" s="1"/>
  <c r="AD94" i="9"/>
  <c r="AD94" i="14" s="1"/>
  <c r="AD94" i="15" s="1"/>
  <c r="AD94" i="16" s="1"/>
  <c r="X94" i="9"/>
  <c r="X94" i="14" s="1"/>
  <c r="X94" i="15" s="1"/>
  <c r="X94" i="16" s="1"/>
  <c r="AO94" i="9"/>
  <c r="AO94" i="14" s="1"/>
  <c r="AO94" i="15" s="1"/>
  <c r="AO94" i="16" s="1"/>
  <c r="AJ94" i="9"/>
  <c r="AJ94" i="14" s="1"/>
  <c r="AJ94" i="15" s="1"/>
  <c r="AJ94" i="16" s="1"/>
  <c r="AP94" i="9"/>
  <c r="AP94" i="14" s="1"/>
  <c r="AP94" i="15" s="1"/>
  <c r="AP94" i="16" s="1"/>
  <c r="AL94" i="9"/>
  <c r="AL94" i="14" s="1"/>
  <c r="AL94" i="15" s="1"/>
  <c r="AL94" i="16" s="1"/>
  <c r="L94" i="9"/>
  <c r="L94" i="14" s="1"/>
  <c r="L94" i="15" s="1"/>
  <c r="L94" i="16" s="1"/>
  <c r="AQ94" i="9"/>
  <c r="AQ94" i="14" s="1"/>
  <c r="AQ94" i="15" s="1"/>
  <c r="AQ94" i="16" s="1"/>
  <c r="AB94" i="9"/>
  <c r="AB94" i="14" s="1"/>
  <c r="AB94" i="15" s="1"/>
  <c r="AB94" i="16" s="1"/>
  <c r="AK94" i="9"/>
  <c r="AK94" i="14" s="1"/>
  <c r="AK94" i="15" s="1"/>
  <c r="AK94" i="16" s="1"/>
  <c r="K94" i="9"/>
  <c r="K94" i="14" s="1"/>
  <c r="K94" i="15" s="1"/>
  <c r="K94" i="16" s="1"/>
  <c r="AG94" i="9"/>
  <c r="AG94" i="14" s="1"/>
  <c r="AG94" i="15" s="1"/>
  <c r="AG94" i="16" s="1"/>
  <c r="T94" i="9"/>
  <c r="T94" i="14" s="1"/>
  <c r="T94" i="15" s="1"/>
  <c r="T94" i="16" s="1"/>
  <c r="AE94" i="9"/>
  <c r="AE94" i="14" s="1"/>
  <c r="AE94" i="15" s="1"/>
  <c r="AE94" i="16" s="1"/>
  <c r="AC94" i="9"/>
  <c r="AC94" i="14" s="1"/>
  <c r="AC94" i="15" s="1"/>
  <c r="AC94" i="16" s="1"/>
  <c r="G94" i="9"/>
  <c r="G94" i="14" s="1"/>
  <c r="G94" i="15" s="1"/>
  <c r="G94" i="16" s="1"/>
  <c r="AI94" i="9"/>
  <c r="AI94" i="14" s="1"/>
  <c r="AI94" i="15" s="1"/>
  <c r="AI94" i="16" s="1"/>
  <c r="Y94" i="9"/>
  <c r="Y94" i="14" s="1"/>
  <c r="Y94" i="15" s="1"/>
  <c r="Y94" i="16" s="1"/>
  <c r="F94" i="9"/>
  <c r="F94" i="14" s="1"/>
  <c r="F94" i="15" s="1"/>
  <c r="F94" i="16" s="1"/>
  <c r="W94" i="9"/>
  <c r="W94" i="14" s="1"/>
  <c r="W94" i="15" s="1"/>
  <c r="W94" i="16" s="1"/>
  <c r="V94" i="9"/>
  <c r="V94" i="14" s="1"/>
  <c r="V94" i="15" s="1"/>
  <c r="V94" i="16" s="1"/>
  <c r="AN94" i="9"/>
  <c r="AN94" i="14" s="1"/>
  <c r="AN94" i="15" s="1"/>
  <c r="AN94" i="16" s="1"/>
  <c r="I94" i="9"/>
  <c r="I94" i="14" s="1"/>
  <c r="I94" i="15" s="1"/>
  <c r="I94" i="16" s="1"/>
  <c r="AA94" i="9"/>
  <c r="AA94" i="14" s="1"/>
  <c r="AA94" i="15" s="1"/>
  <c r="AA94" i="16" s="1"/>
  <c r="H94" i="9"/>
  <c r="H94" i="14" s="1"/>
  <c r="H94" i="15" s="1"/>
  <c r="H94" i="16" s="1"/>
  <c r="Z94" i="9"/>
  <c r="Z94" i="14" s="1"/>
  <c r="Z94" i="15" s="1"/>
  <c r="Z94" i="16" s="1"/>
  <c r="U94" i="9"/>
  <c r="U94" i="14" s="1"/>
  <c r="U94" i="15" s="1"/>
  <c r="U94" i="16" s="1"/>
  <c r="AR94" i="9"/>
  <c r="AR94" i="14" s="1"/>
  <c r="AR94" i="15" s="1"/>
  <c r="AR94" i="16" s="1"/>
  <c r="BF72" i="17" l="1"/>
  <c r="AM72" i="17"/>
  <c r="AB72" i="17"/>
  <c r="F72" i="17"/>
  <c r="BH72" i="17"/>
  <c r="BE72" i="17"/>
  <c r="AC72" i="17"/>
  <c r="P72" i="17"/>
  <c r="BD72" i="17"/>
  <c r="BU72" i="17"/>
  <c r="AQ72" i="17"/>
  <c r="X72" i="17"/>
  <c r="O72" i="17"/>
  <c r="BQ72" i="17"/>
  <c r="AT72" i="17"/>
  <c r="AI72" i="17"/>
  <c r="S72" i="17"/>
  <c r="AZ72" i="17"/>
  <c r="M72" i="17"/>
  <c r="AV72" i="17"/>
  <c r="T72" i="17"/>
  <c r="AA72" i="17"/>
  <c r="BI72" i="17"/>
  <c r="V72" i="17"/>
  <c r="AJ72" i="17"/>
  <c r="AK72" i="17"/>
  <c r="BP72" i="17"/>
  <c r="BC72" i="17"/>
  <c r="BL72" i="17"/>
  <c r="AH72" i="17"/>
  <c r="H72" i="17"/>
  <c r="N72" i="17"/>
  <c r="BV72" i="17"/>
  <c r="AF72" i="17"/>
  <c r="AR72" i="17"/>
  <c r="W72" i="17"/>
  <c r="BR72" i="17"/>
  <c r="AE72" i="17"/>
  <c r="BN72" i="17"/>
  <c r="AG72" i="17"/>
  <c r="G72" i="17"/>
  <c r="I72" i="17"/>
  <c r="AP72" i="17"/>
  <c r="BJ72" i="17"/>
  <c r="Z72" i="17"/>
  <c r="AS72" i="17"/>
  <c r="AU72" i="17"/>
  <c r="BA72" i="17"/>
  <c r="AY72" i="17"/>
  <c r="AO72" i="17"/>
  <c r="L72" i="17"/>
  <c r="BS72" i="17"/>
  <c r="AW72" i="17"/>
  <c r="J72" i="17"/>
  <c r="AD72" i="17"/>
  <c r="BT72" i="17"/>
  <c r="Y72" i="17"/>
  <c r="BG72" i="17"/>
  <c r="BW72" i="17"/>
  <c r="BM72" i="17"/>
  <c r="AN72" i="17"/>
  <c r="U72" i="17"/>
  <c r="BB72" i="17"/>
  <c r="BO72" i="17"/>
  <c r="AL72" i="17"/>
  <c r="Q72" i="17"/>
  <c r="AX72" i="17"/>
  <c r="BK72" i="17"/>
  <c r="R72" i="17"/>
  <c r="K72" i="17"/>
  <c r="BD72" i="11"/>
  <c r="AK72" i="11"/>
  <c r="BH72" i="11"/>
  <c r="T72" i="11"/>
  <c r="O72" i="11"/>
  <c r="BV72" i="11"/>
  <c r="AG72" i="11"/>
  <c r="AI72" i="11"/>
  <c r="P72" i="11"/>
  <c r="S72" i="11"/>
  <c r="AQ72" i="11"/>
  <c r="BP72" i="11"/>
  <c r="BC72" i="11"/>
  <c r="AL72" i="11"/>
  <c r="AU72" i="11"/>
  <c r="BT72" i="11"/>
  <c r="BO72" i="11"/>
  <c r="BJ72" i="11"/>
  <c r="X72" i="11"/>
  <c r="Y72" i="11"/>
  <c r="N72" i="11"/>
  <c r="AS72" i="11"/>
  <c r="BF72" i="11"/>
  <c r="BE72" i="11"/>
  <c r="H72" i="11"/>
  <c r="BU72" i="11"/>
  <c r="AZ72" i="11"/>
  <c r="AD72" i="11"/>
  <c r="U72" i="11"/>
  <c r="BG72" i="11"/>
  <c r="BL72" i="11"/>
  <c r="AN72" i="11"/>
  <c r="J72" i="11"/>
  <c r="AV72" i="11"/>
  <c r="K72" i="11"/>
  <c r="AX72" i="11"/>
  <c r="AC72" i="11"/>
  <c r="AP72" i="11"/>
  <c r="AO72" i="11"/>
  <c r="I72" i="11"/>
  <c r="L72" i="11"/>
  <c r="Q72" i="11"/>
  <c r="AA72" i="11"/>
  <c r="AB72" i="11"/>
  <c r="AM72" i="11"/>
  <c r="M72" i="11"/>
  <c r="BR72" i="11"/>
  <c r="AW72" i="11"/>
  <c r="AY72" i="11"/>
  <c r="BW72" i="11"/>
  <c r="AT72" i="11"/>
  <c r="V72" i="11"/>
  <c r="BB72" i="11"/>
  <c r="BK72" i="11"/>
  <c r="BN72" i="11"/>
  <c r="W72" i="11"/>
  <c r="F72" i="11"/>
  <c r="BS72" i="11"/>
  <c r="AF72" i="11"/>
  <c r="BA72" i="11"/>
  <c r="AJ72" i="11"/>
  <c r="Z72" i="11"/>
  <c r="BI72" i="11"/>
  <c r="AE72" i="11"/>
  <c r="AH72" i="11"/>
  <c r="BQ72" i="11"/>
  <c r="BM72" i="11"/>
  <c r="AR72" i="11"/>
  <c r="R72" i="11"/>
  <c r="G72" i="11"/>
  <c r="BI72" i="19"/>
  <c r="AA72" i="19"/>
  <c r="AJ72" i="19"/>
  <c r="BO72" i="19"/>
  <c r="BM72" i="19"/>
  <c r="AE72" i="19"/>
  <c r="BT72" i="19"/>
  <c r="BQ72" i="19"/>
  <c r="AI72" i="19"/>
  <c r="BE72" i="19"/>
  <c r="BV72" i="19"/>
  <c r="BL72" i="19"/>
  <c r="G72" i="19"/>
  <c r="AD72" i="19"/>
  <c r="AQ72" i="19"/>
  <c r="BD72" i="19"/>
  <c r="AB72" i="19"/>
  <c r="AH72" i="19"/>
  <c r="AU72" i="19"/>
  <c r="AV72" i="19"/>
  <c r="AL72" i="19"/>
  <c r="AY72" i="19"/>
  <c r="BU72" i="19"/>
  <c r="AM72" i="19"/>
  <c r="AN72" i="19"/>
  <c r="Q72" i="19"/>
  <c r="I72" i="19"/>
  <c r="L72" i="19"/>
  <c r="Z72" i="19"/>
  <c r="H72" i="19"/>
  <c r="R72" i="19"/>
  <c r="W72" i="19"/>
  <c r="P72" i="19"/>
  <c r="T72" i="19"/>
  <c r="V72" i="19"/>
  <c r="AC72" i="19"/>
  <c r="AT72" i="19"/>
  <c r="BG72" i="19"/>
  <c r="BH72" i="19"/>
  <c r="AG72" i="19"/>
  <c r="AX72" i="19"/>
  <c r="BK72" i="19"/>
  <c r="AK72" i="19"/>
  <c r="BB72" i="19"/>
  <c r="BP72" i="19"/>
  <c r="AP72" i="19"/>
  <c r="BC72" i="19"/>
  <c r="AR72" i="19"/>
  <c r="F72" i="19"/>
  <c r="S72" i="19"/>
  <c r="M72" i="19"/>
  <c r="AS72" i="19"/>
  <c r="BJ72" i="19"/>
  <c r="BW72" i="19"/>
  <c r="AZ72" i="19"/>
  <c r="AW72" i="19"/>
  <c r="BN72" i="19"/>
  <c r="AF72" i="19"/>
  <c r="BA72" i="19"/>
  <c r="BR72" i="19"/>
  <c r="AO72" i="19"/>
  <c r="BF72" i="19"/>
  <c r="BS72" i="19"/>
  <c r="O72" i="19"/>
  <c r="U72" i="19"/>
  <c r="J72" i="19"/>
  <c r="K72" i="19"/>
  <c r="X72" i="19"/>
  <c r="Y72" i="19"/>
  <c r="N72" i="19"/>
  <c r="AJ72" i="18"/>
  <c r="AC72" i="18"/>
  <c r="BG72" i="18"/>
  <c r="BB72" i="18"/>
  <c r="BJ72" i="18"/>
  <c r="AY72" i="18"/>
  <c r="T72" i="18"/>
  <c r="AM72" i="18"/>
  <c r="AZ72" i="18"/>
  <c r="BE72" i="18"/>
  <c r="BW72" i="18"/>
  <c r="BF72" i="18"/>
  <c r="AG72" i="18"/>
  <c r="AE72" i="18"/>
  <c r="AR72" i="18"/>
  <c r="AS72" i="18"/>
  <c r="BO72" i="18"/>
  <c r="AP72" i="18"/>
  <c r="BR72" i="18"/>
  <c r="BU72" i="18"/>
  <c r="M72" i="18"/>
  <c r="H72" i="18"/>
  <c r="L72" i="18"/>
  <c r="P72" i="18"/>
  <c r="Z72" i="18"/>
  <c r="AO72" i="18"/>
  <c r="F72" i="18"/>
  <c r="V72" i="18"/>
  <c r="R72" i="18"/>
  <c r="BN72" i="18"/>
  <c r="AT72" i="18"/>
  <c r="K72" i="18"/>
  <c r="BC72" i="18"/>
  <c r="BP72" i="18"/>
  <c r="AA72" i="18"/>
  <c r="AN72" i="18"/>
  <c r="AK72" i="18"/>
  <c r="AW72" i="18"/>
  <c r="AU72" i="18"/>
  <c r="BH72" i="18"/>
  <c r="BM72" i="18"/>
  <c r="AF72" i="18"/>
  <c r="BV72" i="18"/>
  <c r="S72" i="18"/>
  <c r="O72" i="18"/>
  <c r="Q72" i="18"/>
  <c r="AL72" i="18"/>
  <c r="W72" i="18"/>
  <c r="BS72" i="18"/>
  <c r="AX72" i="18"/>
  <c r="AQ72" i="18"/>
  <c r="BD72" i="18"/>
  <c r="BQ72" i="18"/>
  <c r="AD72" i="18"/>
  <c r="BK72" i="18"/>
  <c r="AH72" i="18"/>
  <c r="AI72" i="18"/>
  <c r="AV72" i="18"/>
  <c r="BA72" i="18"/>
  <c r="BI72" i="18"/>
  <c r="N72" i="18"/>
  <c r="J72" i="18"/>
  <c r="U72" i="18"/>
  <c r="I72" i="18"/>
  <c r="X72" i="18"/>
  <c r="BT72" i="18"/>
  <c r="AB72" i="18"/>
  <c r="BL72" i="18"/>
  <c r="G72" i="18"/>
  <c r="Y72" i="18"/>
  <c r="B72" i="19" l="1"/>
  <c r="D72" i="19" s="1"/>
  <c r="B72" i="18"/>
  <c r="D72" i="18" s="1"/>
  <c r="B72" i="17"/>
  <c r="D72" i="17" s="1"/>
  <c r="B72" i="11"/>
  <c r="D72" i="11" s="1"/>
  <c r="BN66" i="20"/>
  <c r="BO85" i="7" s="1"/>
  <c r="BP66" i="20"/>
  <c r="BQ85" i="7" s="1"/>
  <c r="BH66" i="20"/>
  <c r="BI85" i="7" s="1"/>
  <c r="BT66" i="20"/>
  <c r="BU85" i="7" s="1"/>
  <c r="AM66" i="20"/>
  <c r="AN85" i="7" s="1"/>
  <c r="AS66" i="20"/>
  <c r="AT85" i="7" s="1"/>
  <c r="BD66" i="20"/>
  <c r="BE85" i="7" s="1"/>
  <c r="BR66" i="20"/>
  <c r="BS85" i="7" s="1"/>
  <c r="AP66" i="20"/>
  <c r="AQ85" i="7" s="1"/>
  <c r="BG66" i="20"/>
  <c r="BH85" i="7" s="1"/>
  <c r="AI66" i="20"/>
  <c r="AJ85" i="7" s="1"/>
  <c r="BS66" i="20"/>
  <c r="BT85" i="7" s="1"/>
  <c r="AH66" i="20"/>
  <c r="AI85" i="7" s="1"/>
  <c r="AE66" i="20"/>
  <c r="AF85" i="7" s="1"/>
  <c r="AG66" i="20"/>
  <c r="AH85" i="7" s="1"/>
  <c r="AY66" i="20"/>
  <c r="AZ85" i="7" s="1"/>
  <c r="AV66" i="20"/>
  <c r="AW85" i="7" s="1"/>
  <c r="AJ66" i="20"/>
  <c r="AK85" i="7" s="1"/>
  <c r="Z66" i="20"/>
  <c r="AA85" i="7" s="1"/>
  <c r="BL66" i="20"/>
  <c r="BM85" i="7" s="1"/>
  <c r="AZ66" i="20"/>
  <c r="BA85" i="7" s="1"/>
  <c r="BA66" i="20"/>
  <c r="BB85" i="7" s="1"/>
  <c r="AO66" i="20"/>
  <c r="AP85" i="7" s="1"/>
  <c r="AB66" i="20"/>
  <c r="AC85" i="7" s="1"/>
  <c r="AX66" i="20"/>
  <c r="AY85" i="7" s="1"/>
  <c r="AT66" i="20"/>
  <c r="AU85" i="7" s="1"/>
  <c r="Y66" i="20"/>
  <c r="AU66" i="20"/>
  <c r="AV85" i="7" s="1"/>
  <c r="AK66" i="20"/>
  <c r="AL85" i="7" s="1"/>
  <c r="AA66" i="20"/>
  <c r="AB85" i="7" s="1"/>
  <c r="BB66" i="20"/>
  <c r="BC85" i="7" s="1"/>
  <c r="BQ66" i="20"/>
  <c r="BR85" i="7" s="1"/>
  <c r="BM66" i="20"/>
  <c r="BN85" i="7" s="1"/>
  <c r="AF66" i="20"/>
  <c r="AG85" i="7" s="1"/>
  <c r="BJ66" i="20"/>
  <c r="BK85" i="7" s="1"/>
  <c r="BF66" i="20"/>
  <c r="BG85" i="7" s="1"/>
  <c r="AC66" i="20"/>
  <c r="AD85" i="7" s="1"/>
  <c r="BK66" i="20"/>
  <c r="BL85" i="7" s="1"/>
  <c r="AQ66" i="20"/>
  <c r="AR85" i="7" s="1"/>
  <c r="BO66" i="20"/>
  <c r="BP85" i="7" s="1"/>
  <c r="X66" i="20"/>
  <c r="AL66" i="20"/>
  <c r="AM85" i="7" s="1"/>
  <c r="BI66" i="20"/>
  <c r="BJ85" i="7" s="1"/>
  <c r="AW66" i="20"/>
  <c r="AX85" i="7" s="1"/>
  <c r="BC66" i="20"/>
  <c r="BD85" i="7" s="1"/>
  <c r="AR66" i="20"/>
  <c r="AS85" i="7" s="1"/>
  <c r="AN66" i="20"/>
  <c r="AO85" i="7" s="1"/>
  <c r="AD66" i="20"/>
  <c r="AE85" i="7" s="1"/>
  <c r="BE66" i="20"/>
  <c r="BF85" i="7" s="1"/>
  <c r="U66" i="20"/>
  <c r="V85" i="7" s="1"/>
  <c r="L66" i="20"/>
  <c r="M85" i="7" s="1"/>
  <c r="T66" i="20"/>
  <c r="U85" i="7" s="1"/>
  <c r="I66" i="20"/>
  <c r="J85" i="7" s="1"/>
  <c r="H66" i="20"/>
  <c r="I85" i="7" s="1"/>
  <c r="J66" i="20"/>
  <c r="K85" i="7" s="1"/>
  <c r="S66" i="20"/>
  <c r="T85" i="7" s="1"/>
  <c r="O66" i="20"/>
  <c r="P85" i="7" s="1"/>
  <c r="F66" i="20"/>
  <c r="G85" i="7" s="1"/>
  <c r="C66" i="20"/>
  <c r="D85" i="7" s="1"/>
  <c r="K66" i="20"/>
  <c r="L85" i="7" s="1"/>
  <c r="G66" i="20"/>
  <c r="H85" i="7" s="1"/>
  <c r="P66" i="20"/>
  <c r="Q85" i="7" s="1"/>
  <c r="Q66" i="20"/>
  <c r="R85" i="7" s="1"/>
  <c r="E66" i="20"/>
  <c r="F85" i="7" s="1"/>
  <c r="N66" i="20"/>
  <c r="O85" i="7" s="1"/>
  <c r="V66" i="20"/>
  <c r="W85" i="7" s="1"/>
  <c r="R66" i="20"/>
  <c r="S85" i="7" s="1"/>
  <c r="M66" i="20"/>
  <c r="N85" i="7" s="1"/>
  <c r="W66" i="20"/>
  <c r="X85" i="7" s="1"/>
  <c r="D66" i="20"/>
  <c r="E85" i="7" s="1"/>
  <c r="Z85" i="7" l="1"/>
  <c r="BW85" i="7"/>
  <c r="BX85" i="7" s="1"/>
  <c r="Y85" i="7"/>
  <c r="CA85" i="7"/>
  <c r="B66" i="20"/>
  <c r="BZ85" i="7" l="1"/>
  <c r="C73" i="17" s="1"/>
  <c r="C85" i="7"/>
  <c r="S65" i="24" s="1"/>
  <c r="B85" i="7"/>
  <c r="B65" i="24"/>
  <c r="C73" i="18" l="1"/>
  <c r="C73" i="11"/>
  <c r="C73" i="19"/>
  <c r="K65" i="24"/>
  <c r="U65" i="24"/>
  <c r="AC65" i="24"/>
  <c r="BA65" i="24"/>
  <c r="AG65" i="24"/>
  <c r="BS65" i="24"/>
  <c r="BJ65" i="24"/>
  <c r="AV65" i="24"/>
  <c r="P65" i="24"/>
  <c r="BQ65" i="24"/>
  <c r="AY65" i="24"/>
  <c r="BI65" i="24"/>
  <c r="BM65" i="24"/>
  <c r="BT65" i="24"/>
  <c r="AN65" i="24"/>
  <c r="W65" i="24"/>
  <c r="N65" i="24"/>
  <c r="Z65" i="24"/>
  <c r="AO65" i="24"/>
  <c r="AX65" i="24"/>
  <c r="BB65" i="24"/>
  <c r="BL65" i="24"/>
  <c r="AF65" i="24"/>
  <c r="J65" i="24"/>
  <c r="M65" i="24"/>
  <c r="Q65" i="24"/>
  <c r="AK65" i="24"/>
  <c r="AP65" i="24"/>
  <c r="AD65" i="24"/>
  <c r="AM65" i="24"/>
  <c r="AQ65" i="24"/>
  <c r="BD65" i="24"/>
  <c r="X65" i="24"/>
  <c r="T65" i="24"/>
  <c r="G65" i="24"/>
  <c r="C65" i="24"/>
  <c r="D95" i="14" s="1"/>
  <c r="E65" i="24"/>
  <c r="AE65" i="24"/>
  <c r="BK65" i="24"/>
  <c r="BE65" i="24"/>
  <c r="AI65" i="24"/>
  <c r="BN65" i="24"/>
  <c r="AS65" i="24"/>
  <c r="BR65" i="24"/>
  <c r="AW65" i="24"/>
  <c r="AA65" i="24"/>
  <c r="BH65" i="24"/>
  <c r="AR65" i="24"/>
  <c r="AB65" i="24"/>
  <c r="I65" i="24"/>
  <c r="F65" i="24"/>
  <c r="V65" i="24"/>
  <c r="R65" i="24"/>
  <c r="H65" i="24"/>
  <c r="BF65" i="24"/>
  <c r="AU65" i="24"/>
  <c r="BO65" i="24"/>
  <c r="AT65" i="24"/>
  <c r="Y65" i="24"/>
  <c r="BC65" i="24"/>
  <c r="AH65" i="24"/>
  <c r="BG65" i="24"/>
  <c r="AL65" i="24"/>
  <c r="BP65" i="24"/>
  <c r="AZ65" i="24"/>
  <c r="AJ65" i="24"/>
  <c r="L65" i="24"/>
  <c r="O65" i="24"/>
  <c r="D65" i="24"/>
  <c r="B95" i="16"/>
  <c r="B95" i="15"/>
  <c r="B95" i="14"/>
  <c r="B95" i="9"/>
  <c r="O95" i="9" l="1"/>
  <c r="O95" i="14" s="1"/>
  <c r="O95" i="15" s="1"/>
  <c r="O95" i="16" s="1"/>
  <c r="Q95" i="9"/>
  <c r="Q95" i="14" s="1"/>
  <c r="Q95" i="15" s="1"/>
  <c r="Q95" i="16" s="1"/>
  <c r="R95" i="9"/>
  <c r="R95" i="14" s="1"/>
  <c r="R95" i="15" s="1"/>
  <c r="R95" i="16" s="1"/>
  <c r="P95" i="9"/>
  <c r="P95" i="14" s="1"/>
  <c r="P95" i="15" s="1"/>
  <c r="P95" i="16" s="1"/>
  <c r="M95" i="9"/>
  <c r="M95" i="14" s="1"/>
  <c r="M95" i="15" s="1"/>
  <c r="M95" i="16" s="1"/>
  <c r="BV65" i="24"/>
  <c r="D95" i="9" s="1"/>
  <c r="BU65" i="24"/>
  <c r="D95" i="15"/>
  <c r="AP95" i="9"/>
  <c r="AP95" i="14" s="1"/>
  <c r="AP95" i="15" s="1"/>
  <c r="AP95" i="16" s="1"/>
  <c r="AD95" i="9"/>
  <c r="AD95" i="14" s="1"/>
  <c r="AD95" i="15" s="1"/>
  <c r="AD95" i="16" s="1"/>
  <c r="AI95" i="9"/>
  <c r="AI95" i="14" s="1"/>
  <c r="AI95" i="15" s="1"/>
  <c r="AI95" i="16" s="1"/>
  <c r="F95" i="9"/>
  <c r="AH95" i="9"/>
  <c r="AH95" i="14" s="1"/>
  <c r="AH95" i="15" s="1"/>
  <c r="AH95" i="16" s="1"/>
  <c r="AQ95" i="9"/>
  <c r="AQ95" i="14" s="1"/>
  <c r="AQ95" i="15" s="1"/>
  <c r="AQ95" i="16" s="1"/>
  <c r="AJ95" i="9"/>
  <c r="AJ95" i="14" s="1"/>
  <c r="AJ95" i="15" s="1"/>
  <c r="AJ95" i="16" s="1"/>
  <c r="K95" i="9"/>
  <c r="K95" i="14" s="1"/>
  <c r="K95" i="15" s="1"/>
  <c r="K95" i="16" s="1"/>
  <c r="U95" i="9"/>
  <c r="U95" i="14" s="1"/>
  <c r="U95" i="15" s="1"/>
  <c r="U95" i="16" s="1"/>
  <c r="H95" i="9"/>
  <c r="H95" i="14" s="1"/>
  <c r="H95" i="15" s="1"/>
  <c r="H95" i="16" s="1"/>
  <c r="Y95" i="9"/>
  <c r="Y95" i="14" s="1"/>
  <c r="Y95" i="15" s="1"/>
  <c r="Y95" i="16" s="1"/>
  <c r="V95" i="9"/>
  <c r="V95" i="14" s="1"/>
  <c r="V95" i="15" s="1"/>
  <c r="V95" i="16" s="1"/>
  <c r="G95" i="9"/>
  <c r="G95" i="14" s="1"/>
  <c r="G95" i="15" s="1"/>
  <c r="G95" i="16" s="1"/>
  <c r="AA95" i="9"/>
  <c r="AA95" i="14" s="1"/>
  <c r="AA95" i="15" s="1"/>
  <c r="AA95" i="16" s="1"/>
  <c r="X95" i="9"/>
  <c r="X95" i="14" s="1"/>
  <c r="X95" i="15" s="1"/>
  <c r="X95" i="16" s="1"/>
  <c r="AL95" i="9"/>
  <c r="AL95" i="14" s="1"/>
  <c r="AL95" i="15" s="1"/>
  <c r="AL95" i="16" s="1"/>
  <c r="L95" i="9"/>
  <c r="L95" i="14" s="1"/>
  <c r="L95" i="15" s="1"/>
  <c r="L95" i="16" s="1"/>
  <c r="AN95" i="9"/>
  <c r="AN95" i="14" s="1"/>
  <c r="AN95" i="15" s="1"/>
  <c r="AN95" i="16" s="1"/>
  <c r="AK95" i="9"/>
  <c r="AK95" i="14" s="1"/>
  <c r="AK95" i="15" s="1"/>
  <c r="AK95" i="16" s="1"/>
  <c r="AO95" i="9"/>
  <c r="AO95" i="14" s="1"/>
  <c r="AO95" i="15" s="1"/>
  <c r="AO95" i="16" s="1"/>
  <c r="T95" i="9"/>
  <c r="T95" i="14" s="1"/>
  <c r="T95" i="15" s="1"/>
  <c r="T95" i="16" s="1"/>
  <c r="AR95" i="9"/>
  <c r="AR95" i="14" s="1"/>
  <c r="AR95" i="15" s="1"/>
  <c r="AR95" i="16" s="1"/>
  <c r="AC95" i="9"/>
  <c r="AC95" i="14" s="1"/>
  <c r="AC95" i="15" s="1"/>
  <c r="AC95" i="16" s="1"/>
  <c r="AB95" i="9"/>
  <c r="AB95" i="14" s="1"/>
  <c r="AB95" i="15" s="1"/>
  <c r="AB95" i="16" s="1"/>
  <c r="W95" i="9"/>
  <c r="W95" i="14" s="1"/>
  <c r="W95" i="15" s="1"/>
  <c r="W95" i="16" s="1"/>
  <c r="AG95" i="9"/>
  <c r="AG95" i="14" s="1"/>
  <c r="AG95" i="15" s="1"/>
  <c r="AG95" i="16" s="1"/>
  <c r="AE95" i="9"/>
  <c r="AE95" i="14" s="1"/>
  <c r="AE95" i="15" s="1"/>
  <c r="AE95" i="16" s="1"/>
  <c r="I95" i="9"/>
  <c r="I95" i="14" s="1"/>
  <c r="I95" i="15" s="1"/>
  <c r="I95" i="16" s="1"/>
  <c r="Z95" i="9"/>
  <c r="Z95" i="14" s="1"/>
  <c r="Z95" i="15" s="1"/>
  <c r="Z95" i="16" s="1"/>
  <c r="F95" i="14" l="1"/>
  <c r="AA73" i="11"/>
  <c r="AG73" i="11"/>
  <c r="BE73" i="11"/>
  <c r="T73" i="11"/>
  <c r="K73" i="11"/>
  <c r="AU73" i="11"/>
  <c r="BV73" i="11"/>
  <c r="AS73" i="11"/>
  <c r="BK73" i="11"/>
  <c r="G73" i="11"/>
  <c r="O73" i="11"/>
  <c r="AR73" i="11"/>
  <c r="BN73" i="11"/>
  <c r="I73" i="11"/>
  <c r="AW73" i="11"/>
  <c r="AI73" i="11"/>
  <c r="AD73" i="11"/>
  <c r="R73" i="11"/>
  <c r="AT73" i="11"/>
  <c r="Y73" i="11"/>
  <c r="BW73" i="11"/>
  <c r="BR73" i="11"/>
  <c r="F73" i="11"/>
  <c r="BQ73" i="11"/>
  <c r="BC73" i="11"/>
  <c r="AJ73" i="11"/>
  <c r="W73" i="11"/>
  <c r="L73" i="11"/>
  <c r="AQ73" i="11"/>
  <c r="AH73" i="11"/>
  <c r="BO73" i="11"/>
  <c r="AP73" i="11"/>
  <c r="X73" i="11"/>
  <c r="P73" i="11"/>
  <c r="AL73" i="11"/>
  <c r="AX73" i="11"/>
  <c r="BS73" i="11"/>
  <c r="AB73" i="11"/>
  <c r="AV73" i="11"/>
  <c r="BP73" i="11"/>
  <c r="S73" i="11"/>
  <c r="AZ73" i="11"/>
  <c r="BT73" i="11"/>
  <c r="BI73" i="11"/>
  <c r="BA73" i="11"/>
  <c r="Z73" i="11"/>
  <c r="N73" i="11"/>
  <c r="H73" i="11"/>
  <c r="BH73" i="11"/>
  <c r="BF73" i="11"/>
  <c r="AK73" i="11"/>
  <c r="AC73" i="11"/>
  <c r="BJ73" i="11"/>
  <c r="J73" i="11"/>
  <c r="BB73" i="11"/>
  <c r="AN73" i="11"/>
  <c r="AF73" i="11"/>
  <c r="M73" i="11"/>
  <c r="Q73" i="11"/>
  <c r="V73" i="11"/>
  <c r="AM73" i="11"/>
  <c r="AO73" i="11"/>
  <c r="BG73" i="11"/>
  <c r="BL73" i="11"/>
  <c r="BM73" i="11"/>
  <c r="AY73" i="11"/>
  <c r="U73" i="11"/>
  <c r="BU73" i="11"/>
  <c r="BD73" i="11"/>
  <c r="AE73" i="11"/>
  <c r="B73" i="11" l="1"/>
  <c r="D73" i="11" s="1"/>
  <c r="BV73" i="17"/>
  <c r="AF73" i="17"/>
  <c r="AU73" i="17"/>
  <c r="P73" i="17"/>
  <c r="AL73" i="17"/>
  <c r="BD73" i="17"/>
  <c r="BU73" i="17"/>
  <c r="AM73" i="17"/>
  <c r="M73" i="17"/>
  <c r="AS73" i="17"/>
  <c r="BG73" i="17"/>
  <c r="BP73" i="17"/>
  <c r="W73" i="17"/>
  <c r="BF73" i="17"/>
  <c r="AI73" i="17"/>
  <c r="AE73" i="17"/>
  <c r="N73" i="17"/>
  <c r="BS73" i="17"/>
  <c r="BM73" i="17"/>
  <c r="AT73" i="17"/>
  <c r="Q73" i="17"/>
  <c r="Z73" i="17"/>
  <c r="F73" i="17"/>
  <c r="BR73" i="17"/>
  <c r="AZ73" i="17"/>
  <c r="AH73" i="17"/>
  <c r="T73" i="17"/>
  <c r="S73" i="17"/>
  <c r="BE73" i="17"/>
  <c r="AP73" i="17"/>
  <c r="BC73" i="17"/>
  <c r="BL73" i="17"/>
  <c r="AD73" i="17"/>
  <c r="H73" i="17"/>
  <c r="G73" i="17"/>
  <c r="BB73" i="17"/>
  <c r="BO73" i="17"/>
  <c r="AG73" i="17"/>
  <c r="O73" i="17"/>
  <c r="Y73" i="17"/>
  <c r="L73" i="17"/>
  <c r="AW73" i="17"/>
  <c r="AO73" i="17"/>
  <c r="AK73" i="17"/>
  <c r="J73" i="17"/>
  <c r="BN73" i="17"/>
  <c r="AV73" i="17"/>
  <c r="AA73" i="17"/>
  <c r="BQ73" i="17"/>
  <c r="AY73" i="17"/>
  <c r="AR73" i="17"/>
  <c r="K73" i="17"/>
  <c r="X73" i="17"/>
  <c r="BH73" i="17"/>
  <c r="BI73" i="17"/>
  <c r="AJ73" i="17"/>
  <c r="U73" i="17"/>
  <c r="AC73" i="17"/>
  <c r="AX73" i="17"/>
  <c r="BK73" i="17"/>
  <c r="AB73" i="17"/>
  <c r="AN73" i="17"/>
  <c r="R73" i="17"/>
  <c r="BT73" i="17"/>
  <c r="BJ73" i="17"/>
  <c r="V73" i="17"/>
  <c r="BW73" i="17"/>
  <c r="BA73" i="17"/>
  <c r="AQ73" i="17"/>
  <c r="I73" i="17"/>
  <c r="F95" i="15"/>
  <c r="B73" i="17" l="1"/>
  <c r="D73" i="17" s="1"/>
  <c r="AD73" i="18"/>
  <c r="BW73" i="18"/>
  <c r="AX73" i="18"/>
  <c r="BK73" i="18"/>
  <c r="AC73" i="18"/>
  <c r="AY73" i="18"/>
  <c r="BD73" i="18"/>
  <c r="AI73" i="18"/>
  <c r="AP73" i="18"/>
  <c r="BC73" i="18"/>
  <c r="BH73" i="18"/>
  <c r="AQ73" i="18"/>
  <c r="BA73" i="18"/>
  <c r="T73" i="18"/>
  <c r="N73" i="18"/>
  <c r="X73" i="18"/>
  <c r="L73" i="18"/>
  <c r="P73" i="18"/>
  <c r="BO73" i="18"/>
  <c r="BS73" i="18"/>
  <c r="BG73" i="18"/>
  <c r="S73" i="18"/>
  <c r="K73" i="18"/>
  <c r="Y73" i="18"/>
  <c r="AZ73" i="18"/>
  <c r="BV73" i="18"/>
  <c r="BE73" i="18"/>
  <c r="G73" i="18"/>
  <c r="AT73" i="18"/>
  <c r="AJ73" i="18"/>
  <c r="BN73" i="18"/>
  <c r="AG73" i="18"/>
  <c r="BI73" i="18"/>
  <c r="AO73" i="18"/>
  <c r="AF73" i="18"/>
  <c r="BF73" i="18"/>
  <c r="AS73" i="18"/>
  <c r="Q73" i="18"/>
  <c r="M73" i="18"/>
  <c r="J73" i="18"/>
  <c r="AV73" i="18"/>
  <c r="BU73" i="18"/>
  <c r="AN73" i="18"/>
  <c r="V73" i="18"/>
  <c r="H73" i="18"/>
  <c r="BJ73" i="18"/>
  <c r="BT73" i="18"/>
  <c r="AE73" i="18"/>
  <c r="BM73" i="18"/>
  <c r="AL73" i="18"/>
  <c r="AW73" i="18"/>
  <c r="F73" i="18"/>
  <c r="R73" i="18"/>
  <c r="AA73" i="18"/>
  <c r="AH73" i="18"/>
  <c r="AU73" i="18"/>
  <c r="AR73" i="18"/>
  <c r="BR73" i="18"/>
  <c r="AK73" i="18"/>
  <c r="BB73" i="18"/>
  <c r="BQ73" i="18"/>
  <c r="AM73" i="18"/>
  <c r="AB73" i="18"/>
  <c r="BL73" i="18"/>
  <c r="BP73" i="18"/>
  <c r="W73" i="18"/>
  <c r="U73" i="18"/>
  <c r="O73" i="18"/>
  <c r="Z73" i="18"/>
  <c r="I73" i="18"/>
  <c r="F95" i="16"/>
  <c r="B73" i="18" l="1"/>
  <c r="D73" i="18" s="1"/>
  <c r="AC73" i="19"/>
  <c r="Z67" i="20" s="1"/>
  <c r="AA86" i="7" s="1"/>
  <c r="AT73" i="19"/>
  <c r="AQ67" i="20" s="1"/>
  <c r="AR86" i="7" s="1"/>
  <c r="BS73" i="19"/>
  <c r="BP67" i="20" s="1"/>
  <c r="BQ86" i="7" s="1"/>
  <c r="AV73" i="19"/>
  <c r="AS67" i="20" s="1"/>
  <c r="AT86" i="7" s="1"/>
  <c r="BM73" i="19"/>
  <c r="BJ67" i="20" s="1"/>
  <c r="BK86" i="7" s="1"/>
  <c r="AU73" i="19"/>
  <c r="AR67" i="20" s="1"/>
  <c r="AS86" i="7" s="1"/>
  <c r="AM73" i="19"/>
  <c r="AJ67" i="20" s="1"/>
  <c r="AK86" i="7" s="1"/>
  <c r="AK73" i="19"/>
  <c r="AH67" i="20" s="1"/>
  <c r="AI86" i="7" s="1"/>
  <c r="BK73" i="19"/>
  <c r="BH67" i="20" s="1"/>
  <c r="BI86" i="7" s="1"/>
  <c r="AO73" i="19"/>
  <c r="AL67" i="20" s="1"/>
  <c r="AM86" i="7" s="1"/>
  <c r="BF73" i="19"/>
  <c r="BC67" i="20" s="1"/>
  <c r="BD86" i="7" s="1"/>
  <c r="BG73" i="19"/>
  <c r="BD67" i="20" s="1"/>
  <c r="BE86" i="7" s="1"/>
  <c r="S73" i="19"/>
  <c r="P67" i="20" s="1"/>
  <c r="Q86" i="7" s="1"/>
  <c r="I73" i="19"/>
  <c r="F67" i="20" s="1"/>
  <c r="G86" i="7" s="1"/>
  <c r="O73" i="19"/>
  <c r="L67" i="20" s="1"/>
  <c r="M86" i="7" s="1"/>
  <c r="X73" i="19"/>
  <c r="U67" i="20" s="1"/>
  <c r="V86" i="7" s="1"/>
  <c r="N73" i="19"/>
  <c r="K67" i="20" s="1"/>
  <c r="L86" i="7" s="1"/>
  <c r="BV73" i="19"/>
  <c r="BS67" i="20" s="1"/>
  <c r="BT86" i="7" s="1"/>
  <c r="W73" i="19"/>
  <c r="T67" i="20" s="1"/>
  <c r="U86" i="7" s="1"/>
  <c r="R73" i="19"/>
  <c r="O67" i="20" s="1"/>
  <c r="P86" i="7" s="1"/>
  <c r="V73" i="19"/>
  <c r="S67" i="20" s="1"/>
  <c r="T86" i="7" s="1"/>
  <c r="BU73" i="19"/>
  <c r="BR67" i="20" s="1"/>
  <c r="BS86" i="7" s="1"/>
  <c r="U73" i="19"/>
  <c r="R67" i="20" s="1"/>
  <c r="S86" i="7" s="1"/>
  <c r="L73" i="19"/>
  <c r="I67" i="20" s="1"/>
  <c r="J86" i="7" s="1"/>
  <c r="AB73" i="19"/>
  <c r="Y67" i="20" s="1"/>
  <c r="AS73" i="19"/>
  <c r="AP67" i="20" s="1"/>
  <c r="AQ86" i="7" s="1"/>
  <c r="BJ73" i="19"/>
  <c r="BG67" i="20" s="1"/>
  <c r="BH86" i="7" s="1"/>
  <c r="BW73" i="19"/>
  <c r="BT67" i="20" s="1"/>
  <c r="BU86" i="7" s="1"/>
  <c r="BL73" i="19"/>
  <c r="BI67" i="20" s="1"/>
  <c r="BJ86" i="7" s="1"/>
  <c r="AH73" i="19"/>
  <c r="AE67" i="20" s="1"/>
  <c r="AF86" i="7" s="1"/>
  <c r="BO73" i="19"/>
  <c r="BL67" i="20" s="1"/>
  <c r="BM86" i="7" s="1"/>
  <c r="AJ73" i="19"/>
  <c r="AG67" i="20" s="1"/>
  <c r="AH86" i="7" s="1"/>
  <c r="BA73" i="19"/>
  <c r="AX67" i="20" s="1"/>
  <c r="AY86" i="7" s="1"/>
  <c r="AN73" i="19"/>
  <c r="AK67" i="20" s="1"/>
  <c r="AL86" i="7" s="1"/>
  <c r="BE73" i="19"/>
  <c r="BB67" i="20" s="1"/>
  <c r="BC86" i="7" s="1"/>
  <c r="BR73" i="19"/>
  <c r="BO67" i="20" s="1"/>
  <c r="BP86" i="7" s="1"/>
  <c r="G73" i="19"/>
  <c r="D67" i="20" s="1"/>
  <c r="E86" i="7" s="1"/>
  <c r="Q73" i="19"/>
  <c r="N67" i="20" s="1"/>
  <c r="O86" i="7" s="1"/>
  <c r="BD73" i="19"/>
  <c r="BA67" i="20" s="1"/>
  <c r="BB86" i="7" s="1"/>
  <c r="Z73" i="19"/>
  <c r="W67" i="20" s="1"/>
  <c r="X86" i="7" s="1"/>
  <c r="H73" i="19"/>
  <c r="E67" i="20" s="1"/>
  <c r="F86" i="7" s="1"/>
  <c r="AR73" i="19"/>
  <c r="AO67" i="20" s="1"/>
  <c r="AP86" i="7" s="1"/>
  <c r="BI73" i="19"/>
  <c r="BF67" i="20" s="1"/>
  <c r="BG86" i="7" s="1"/>
  <c r="AE73" i="19"/>
  <c r="AB67" i="20" s="1"/>
  <c r="AC86" i="7" s="1"/>
  <c r="AQ73" i="19"/>
  <c r="AN67" i="20" s="1"/>
  <c r="AO86" i="7" s="1"/>
  <c r="AG73" i="19"/>
  <c r="AD67" i="20" s="1"/>
  <c r="AE86" i="7" s="1"/>
  <c r="AX73" i="19"/>
  <c r="AU67" i="20" s="1"/>
  <c r="AV86" i="7" s="1"/>
  <c r="AA73" i="19"/>
  <c r="X67" i="20" s="1"/>
  <c r="AZ73" i="19"/>
  <c r="AW67" i="20" s="1"/>
  <c r="AX86" i="7" s="1"/>
  <c r="BQ73" i="19"/>
  <c r="BN67" i="20" s="1"/>
  <c r="BO86" i="7" s="1"/>
  <c r="AI73" i="19"/>
  <c r="AF67" i="20" s="1"/>
  <c r="AG86" i="7" s="1"/>
  <c r="T73" i="19"/>
  <c r="Q67" i="20" s="1"/>
  <c r="R86" i="7" s="1"/>
  <c r="M73" i="19"/>
  <c r="J67" i="20" s="1"/>
  <c r="K86" i="7" s="1"/>
  <c r="BH73" i="19"/>
  <c r="BE67" i="20" s="1"/>
  <c r="BF86" i="7" s="1"/>
  <c r="AD73" i="19"/>
  <c r="AA67" i="20" s="1"/>
  <c r="AB86" i="7" s="1"/>
  <c r="AY73" i="19"/>
  <c r="AV67" i="20" s="1"/>
  <c r="AW86" i="7" s="1"/>
  <c r="AF73" i="19"/>
  <c r="AC67" i="20" s="1"/>
  <c r="AD86" i="7" s="1"/>
  <c r="AW73" i="19"/>
  <c r="AT67" i="20" s="1"/>
  <c r="AU86" i="7" s="1"/>
  <c r="BN73" i="19"/>
  <c r="BK67" i="20" s="1"/>
  <c r="BL86" i="7" s="1"/>
  <c r="BB73" i="19"/>
  <c r="AY67" i="20" s="1"/>
  <c r="AZ86" i="7" s="1"/>
  <c r="BP73" i="19"/>
  <c r="BM67" i="20" s="1"/>
  <c r="BN86" i="7" s="1"/>
  <c r="AL73" i="19"/>
  <c r="AI67" i="20" s="1"/>
  <c r="AJ86" i="7" s="1"/>
  <c r="BT73" i="19"/>
  <c r="BQ67" i="20" s="1"/>
  <c r="BR86" i="7" s="1"/>
  <c r="AP73" i="19"/>
  <c r="AM67" i="20" s="1"/>
  <c r="AN86" i="7" s="1"/>
  <c r="BC73" i="19"/>
  <c r="AZ67" i="20" s="1"/>
  <c r="BA86" i="7" s="1"/>
  <c r="F73" i="19"/>
  <c r="P73" i="19"/>
  <c r="M67" i="20" s="1"/>
  <c r="N86" i="7" s="1"/>
  <c r="Y73" i="19"/>
  <c r="V67" i="20" s="1"/>
  <c r="W86" i="7" s="1"/>
  <c r="J73" i="19"/>
  <c r="G67" i="20" s="1"/>
  <c r="H86" i="7" s="1"/>
  <c r="K73" i="19"/>
  <c r="H67" i="20" s="1"/>
  <c r="I86" i="7" s="1"/>
  <c r="C67" i="20" l="1"/>
  <c r="D86" i="7" s="1"/>
  <c r="B73" i="19"/>
  <c r="D73" i="19" s="1"/>
  <c r="B67" i="20" s="1"/>
  <c r="Z86" i="7"/>
  <c r="BW86" i="7"/>
  <c r="Y86" i="7"/>
  <c r="CA86" i="7" l="1"/>
  <c r="BZ86" i="7"/>
  <c r="C74" i="11" s="1"/>
  <c r="BX86" i="7"/>
  <c r="C86" i="7"/>
  <c r="I66" i="24" s="1"/>
  <c r="B86" i="7"/>
  <c r="B66" i="24"/>
  <c r="C74" i="19" l="1"/>
  <c r="C74" i="17"/>
  <c r="C74" i="18"/>
  <c r="U66" i="24"/>
  <c r="BO66" i="24"/>
  <c r="AO66" i="24"/>
  <c r="P66" i="24"/>
  <c r="X66" i="24"/>
  <c r="BP66" i="24"/>
  <c r="BC66" i="24"/>
  <c r="C66" i="24"/>
  <c r="D96" i="15" s="1"/>
  <c r="AS66" i="24"/>
  <c r="L66" i="24"/>
  <c r="W66" i="24"/>
  <c r="D66" i="24"/>
  <c r="AU66" i="24"/>
  <c r="BE66" i="24"/>
  <c r="BI66" i="24"/>
  <c r="AN66" i="24"/>
  <c r="BS66" i="24"/>
  <c r="AW66" i="24"/>
  <c r="AB66" i="24"/>
  <c r="BA66" i="24"/>
  <c r="AF66" i="24"/>
  <c r="BJ66" i="24"/>
  <c r="AT66" i="24"/>
  <c r="AD66" i="24"/>
  <c r="O66" i="24"/>
  <c r="G66" i="24"/>
  <c r="BG66" i="24"/>
  <c r="BN66" i="24"/>
  <c r="AH66" i="24"/>
  <c r="R66" i="24"/>
  <c r="M66" i="24"/>
  <c r="V66" i="24"/>
  <c r="AZ66" i="24"/>
  <c r="Y66" i="24"/>
  <c r="AJ66" i="24"/>
  <c r="BD66" i="24"/>
  <c r="AI66" i="24"/>
  <c r="BM66" i="24"/>
  <c r="AR66" i="24"/>
  <c r="BQ66" i="24"/>
  <c r="AV66" i="24"/>
  <c r="AA66" i="24"/>
  <c r="BF66" i="24"/>
  <c r="AP66" i="24"/>
  <c r="Z66" i="24"/>
  <c r="F66" i="24"/>
  <c r="T66" i="24"/>
  <c r="AG66" i="24"/>
  <c r="AK66" i="24"/>
  <c r="AX66" i="24"/>
  <c r="S66" i="24"/>
  <c r="Q66" i="24"/>
  <c r="E66" i="24"/>
  <c r="H66" i="24"/>
  <c r="AE66" i="24"/>
  <c r="BK66" i="24"/>
  <c r="BT66" i="24"/>
  <c r="AY66" i="24"/>
  <c r="AC66" i="24"/>
  <c r="BH66" i="24"/>
  <c r="AM66" i="24"/>
  <c r="BL66" i="24"/>
  <c r="AQ66" i="24"/>
  <c r="BR66" i="24"/>
  <c r="BB66" i="24"/>
  <c r="AL66" i="24"/>
  <c r="N66" i="24"/>
  <c r="K66" i="24"/>
  <c r="J66" i="24"/>
  <c r="B96" i="16"/>
  <c r="B96" i="9"/>
  <c r="B96" i="15"/>
  <c r="B96" i="14"/>
  <c r="O96" i="9" l="1"/>
  <c r="O96" i="14" s="1"/>
  <c r="O96" i="15" s="1"/>
  <c r="O96" i="16" s="1"/>
  <c r="P96" i="9"/>
  <c r="P96" i="14" s="1"/>
  <c r="P96" i="15" s="1"/>
  <c r="P96" i="16" s="1"/>
  <c r="Q96" i="9"/>
  <c r="Q96" i="14" s="1"/>
  <c r="Q96" i="15" s="1"/>
  <c r="Q96" i="16" s="1"/>
  <c r="R96" i="9"/>
  <c r="R96" i="14" s="1"/>
  <c r="R96" i="15" s="1"/>
  <c r="R96" i="16" s="1"/>
  <c r="M96" i="9"/>
  <c r="M96" i="14" s="1"/>
  <c r="M96" i="15" s="1"/>
  <c r="M96" i="16" s="1"/>
  <c r="D96" i="14"/>
  <c r="BV66" i="24"/>
  <c r="D96" i="9" s="1"/>
  <c r="BU66" i="24"/>
  <c r="AI96" i="9"/>
  <c r="AI96" i="14" s="1"/>
  <c r="AI96" i="15" s="1"/>
  <c r="AI96" i="16" s="1"/>
  <c r="AP96" i="9"/>
  <c r="AP96" i="14" s="1"/>
  <c r="AP96" i="15" s="1"/>
  <c r="AP96" i="16" s="1"/>
  <c r="AL96" i="9"/>
  <c r="AL96" i="14" s="1"/>
  <c r="AL96" i="15" s="1"/>
  <c r="AL96" i="16" s="1"/>
  <c r="AC96" i="9"/>
  <c r="AC96" i="14" s="1"/>
  <c r="AC96" i="15" s="1"/>
  <c r="AC96" i="16" s="1"/>
  <c r="X96" i="9"/>
  <c r="X96" i="14" s="1"/>
  <c r="X96" i="15" s="1"/>
  <c r="X96" i="16" s="1"/>
  <c r="T96" i="9"/>
  <c r="T96" i="14" s="1"/>
  <c r="T96" i="15" s="1"/>
  <c r="T96" i="16" s="1"/>
  <c r="AG96" i="9"/>
  <c r="AG96" i="14" s="1"/>
  <c r="AG96" i="15" s="1"/>
  <c r="AG96" i="16" s="1"/>
  <c r="G96" i="9"/>
  <c r="G96" i="14" s="1"/>
  <c r="G96" i="15" s="1"/>
  <c r="G96" i="16" s="1"/>
  <c r="AN96" i="9"/>
  <c r="AN96" i="14" s="1"/>
  <c r="AN96" i="15" s="1"/>
  <c r="AN96" i="16" s="1"/>
  <c r="AO96" i="9"/>
  <c r="AO96" i="14" s="1"/>
  <c r="AO96" i="15" s="1"/>
  <c r="AO96" i="16" s="1"/>
  <c r="Z96" i="9"/>
  <c r="Z96" i="14" s="1"/>
  <c r="Z96" i="15" s="1"/>
  <c r="Z96" i="16" s="1"/>
  <c r="K96" i="9"/>
  <c r="K96" i="14" s="1"/>
  <c r="K96" i="15" s="1"/>
  <c r="K96" i="16" s="1"/>
  <c r="AQ96" i="9"/>
  <c r="AQ96" i="14" s="1"/>
  <c r="AQ96" i="15" s="1"/>
  <c r="AQ96" i="16" s="1"/>
  <c r="AR96" i="9"/>
  <c r="AR96" i="14" s="1"/>
  <c r="AR96" i="15" s="1"/>
  <c r="AR96" i="16" s="1"/>
  <c r="AK96" i="9"/>
  <c r="AK96" i="14" s="1"/>
  <c r="AK96" i="15" s="1"/>
  <c r="AK96" i="16" s="1"/>
  <c r="F96" i="9"/>
  <c r="F96" i="14" s="1"/>
  <c r="U96" i="9"/>
  <c r="U96" i="14" s="1"/>
  <c r="U96" i="15" s="1"/>
  <c r="U96" i="16" s="1"/>
  <c r="AH96" i="9"/>
  <c r="AH96" i="14" s="1"/>
  <c r="AH96" i="15" s="1"/>
  <c r="AH96" i="16" s="1"/>
  <c r="L96" i="9"/>
  <c r="L96" i="14" s="1"/>
  <c r="L96" i="15" s="1"/>
  <c r="L96" i="16" s="1"/>
  <c r="W96" i="9"/>
  <c r="W96" i="14" s="1"/>
  <c r="W96" i="15" s="1"/>
  <c r="W96" i="16" s="1"/>
  <c r="H96" i="9"/>
  <c r="H96" i="14" s="1"/>
  <c r="H96" i="15" s="1"/>
  <c r="H96" i="16" s="1"/>
  <c r="Y96" i="9"/>
  <c r="Y96" i="14" s="1"/>
  <c r="Y96" i="15" s="1"/>
  <c r="Y96" i="16" s="1"/>
  <c r="I96" i="9"/>
  <c r="I96" i="14" s="1"/>
  <c r="I96" i="15" s="1"/>
  <c r="I96" i="16" s="1"/>
  <c r="AA96" i="9"/>
  <c r="AA96" i="14" s="1"/>
  <c r="AA96" i="15" s="1"/>
  <c r="AA96" i="16" s="1"/>
  <c r="AB96" i="9"/>
  <c r="AB96" i="14" s="1"/>
  <c r="AB96" i="15" s="1"/>
  <c r="AB96" i="16" s="1"/>
  <c r="AE96" i="9"/>
  <c r="AE96" i="14" s="1"/>
  <c r="AE96" i="15" s="1"/>
  <c r="AE96" i="16" s="1"/>
  <c r="AJ96" i="9"/>
  <c r="AJ96" i="14" s="1"/>
  <c r="AJ96" i="15" s="1"/>
  <c r="AJ96" i="16" s="1"/>
  <c r="AD96" i="9"/>
  <c r="AD96" i="14" s="1"/>
  <c r="AD96" i="15" s="1"/>
  <c r="AD96" i="16" s="1"/>
  <c r="V96" i="9"/>
  <c r="V96" i="14" s="1"/>
  <c r="V96" i="15" s="1"/>
  <c r="V96" i="16" s="1"/>
  <c r="BN74" i="17" l="1"/>
  <c r="AV74" i="17"/>
  <c r="AP74" i="17"/>
  <c r="J74" i="17"/>
  <c r="S74" i="17"/>
  <c r="F74" i="17"/>
  <c r="BF74" i="17"/>
  <c r="AU74" i="17"/>
  <c r="AQ74" i="17"/>
  <c r="W74" i="17"/>
  <c r="BH74" i="17"/>
  <c r="AW74" i="17"/>
  <c r="AK74" i="17"/>
  <c r="AX74" i="17"/>
  <c r="BK74" i="17"/>
  <c r="AS74" i="17"/>
  <c r="AB74" i="17"/>
  <c r="G74" i="17"/>
  <c r="BJ74" i="17"/>
  <c r="X74" i="17"/>
  <c r="BC74" i="17"/>
  <c r="AA74" i="17"/>
  <c r="BV74" i="17"/>
  <c r="BD74" i="17"/>
  <c r="AE74" i="17"/>
  <c r="R74" i="17"/>
  <c r="BU74" i="17"/>
  <c r="Z74" i="17"/>
  <c r="AJ74" i="17"/>
  <c r="AZ74" i="17"/>
  <c r="BT74" i="17"/>
  <c r="I74" i="17"/>
  <c r="Y74" i="17"/>
  <c r="AM74" i="17"/>
  <c r="O74" i="17"/>
  <c r="AR74" i="17"/>
  <c r="AY74" i="17"/>
  <c r="BQ74" i="17"/>
  <c r="AI74" i="17"/>
  <c r="BR74" i="17"/>
  <c r="BI74" i="17"/>
  <c r="AL74" i="17"/>
  <c r="AF74" i="17"/>
  <c r="N74" i="17"/>
  <c r="L74" i="17"/>
  <c r="BW74" i="17"/>
  <c r="BE74" i="17"/>
  <c r="AN74" i="17"/>
  <c r="Q74" i="17"/>
  <c r="BB74" i="17"/>
  <c r="BO74" i="17"/>
  <c r="AT74" i="17"/>
  <c r="H74" i="17"/>
  <c r="BA74" i="17"/>
  <c r="AO74" i="17"/>
  <c r="AH74" i="17"/>
  <c r="P74" i="17"/>
  <c r="AG74" i="17"/>
  <c r="BL74" i="17"/>
  <c r="U74" i="17"/>
  <c r="AC74" i="17"/>
  <c r="BM74" i="17"/>
  <c r="V74" i="17"/>
  <c r="BG74" i="17"/>
  <c r="BP74" i="17"/>
  <c r="M74" i="17"/>
  <c r="AD74" i="17"/>
  <c r="BS74" i="17"/>
  <c r="T74" i="17"/>
  <c r="K74" i="17"/>
  <c r="AR74" i="11"/>
  <c r="AT74" i="11"/>
  <c r="Z74" i="11"/>
  <c r="G74" i="11"/>
  <c r="AC74" i="11"/>
  <c r="AP74" i="11"/>
  <c r="AO74" i="11"/>
  <c r="X74" i="11"/>
  <c r="BT74" i="11"/>
  <c r="AB74" i="11"/>
  <c r="BA74" i="11"/>
  <c r="AF74" i="11"/>
  <c r="Q74" i="11"/>
  <c r="BI74" i="11"/>
  <c r="AE74" i="11"/>
  <c r="AH74" i="11"/>
  <c r="V74" i="11"/>
  <c r="U74" i="11"/>
  <c r="BL74" i="11"/>
  <c r="F74" i="11"/>
  <c r="BE74" i="11"/>
  <c r="AV74" i="11"/>
  <c r="L74" i="11"/>
  <c r="BS74" i="11"/>
  <c r="BM74" i="11"/>
  <c r="AN74" i="11"/>
  <c r="P74" i="11"/>
  <c r="I74" i="11"/>
  <c r="BB74" i="11"/>
  <c r="BK74" i="11"/>
  <c r="BN74" i="11"/>
  <c r="J74" i="11"/>
  <c r="BR74" i="11"/>
  <c r="AG74" i="11"/>
  <c r="AI74" i="11"/>
  <c r="S74" i="11"/>
  <c r="AQ74" i="11"/>
  <c r="BC74" i="11"/>
  <c r="BF74" i="11"/>
  <c r="BV74" i="11"/>
  <c r="AD74" i="11"/>
  <c r="AL74" i="11"/>
  <c r="AU74" i="11"/>
  <c r="AX74" i="11"/>
  <c r="N74" i="11"/>
  <c r="BQ74" i="11"/>
  <c r="AZ74" i="11"/>
  <c r="AK74" i="11"/>
  <c r="BD74" i="11"/>
  <c r="M74" i="11"/>
  <c r="AS74" i="11"/>
  <c r="Y74" i="11"/>
  <c r="T74" i="11"/>
  <c r="BG74" i="11"/>
  <c r="BH74" i="11"/>
  <c r="AJ74" i="11"/>
  <c r="K74" i="11"/>
  <c r="BU74" i="11"/>
  <c r="BO74" i="11"/>
  <c r="BJ74" i="11"/>
  <c r="R74" i="11"/>
  <c r="O74" i="11"/>
  <c r="AA74" i="11"/>
  <c r="BP74" i="11"/>
  <c r="AM74" i="11"/>
  <c r="W74" i="11"/>
  <c r="BW74" i="11"/>
  <c r="AW74" i="11"/>
  <c r="AY74" i="11"/>
  <c r="H74" i="11"/>
  <c r="F96" i="15"/>
  <c r="B74" i="17" l="1"/>
  <c r="D74" i="17" s="1"/>
  <c r="B74" i="11"/>
  <c r="D74" i="11" s="1"/>
  <c r="AC74" i="18"/>
  <c r="BN74" i="18"/>
  <c r="BP74" i="18"/>
  <c r="AB74" i="18"/>
  <c r="BB74" i="18"/>
  <c r="AY74" i="18"/>
  <c r="BG74" i="18"/>
  <c r="BF74" i="18"/>
  <c r="BE74" i="18"/>
  <c r="AT74" i="18"/>
  <c r="AI74" i="18"/>
  <c r="AE74" i="18"/>
  <c r="BM74" i="18"/>
  <c r="T74" i="18"/>
  <c r="R74" i="18"/>
  <c r="M74" i="18"/>
  <c r="S74" i="18"/>
  <c r="K74" i="18"/>
  <c r="BK74" i="18"/>
  <c r="Z74" i="18"/>
  <c r="Q74" i="18"/>
  <c r="U74" i="18"/>
  <c r="AJ74" i="18"/>
  <c r="F74" i="18"/>
  <c r="O74" i="18"/>
  <c r="AS74" i="18"/>
  <c r="AN74" i="18"/>
  <c r="AR74" i="18"/>
  <c r="AG74" i="18"/>
  <c r="BR74" i="18"/>
  <c r="BU74" i="18"/>
  <c r="AK74" i="18"/>
  <c r="BV74" i="18"/>
  <c r="BC74" i="18"/>
  <c r="BJ74" i="18"/>
  <c r="AU74" i="18"/>
  <c r="X74" i="18"/>
  <c r="H74" i="18"/>
  <c r="G74" i="18"/>
  <c r="BS74" i="18"/>
  <c r="J74" i="18"/>
  <c r="AH74" i="18"/>
  <c r="BO74" i="18"/>
  <c r="BQ74" i="18"/>
  <c r="AW74" i="18"/>
  <c r="AV74" i="18"/>
  <c r="AZ74" i="18"/>
  <c r="BA74" i="18"/>
  <c r="BD74" i="18"/>
  <c r="AO74" i="18"/>
  <c r="AF74" i="18"/>
  <c r="L74" i="18"/>
  <c r="V74" i="18"/>
  <c r="AX74" i="18"/>
  <c r="AQ74" i="18"/>
  <c r="BH74" i="18"/>
  <c r="AL74" i="18"/>
  <c r="BT74" i="18"/>
  <c r="BW74" i="18"/>
  <c r="AP74" i="18"/>
  <c r="AA74" i="18"/>
  <c r="AD74" i="18"/>
  <c r="BI74" i="18"/>
  <c r="BL74" i="18"/>
  <c r="AM74" i="18"/>
  <c r="Y74" i="18"/>
  <c r="I74" i="18"/>
  <c r="N74" i="18"/>
  <c r="P74" i="18"/>
  <c r="W74" i="18"/>
  <c r="F96" i="16"/>
  <c r="B74" i="18" l="1"/>
  <c r="D74" i="18" s="1"/>
  <c r="AA74" i="19"/>
  <c r="X68" i="20" s="1"/>
  <c r="AN74" i="19"/>
  <c r="AK68" i="20" s="1"/>
  <c r="AL87" i="7" s="1"/>
  <c r="BE74" i="19"/>
  <c r="BB68" i="20" s="1"/>
  <c r="BC87" i="7" s="1"/>
  <c r="BV74" i="19"/>
  <c r="BS68" i="20" s="1"/>
  <c r="BT87" i="7" s="1"/>
  <c r="AE74" i="19"/>
  <c r="AB68" i="20" s="1"/>
  <c r="AC87" i="7" s="1"/>
  <c r="AR74" i="19"/>
  <c r="AO68" i="20" s="1"/>
  <c r="AP87" i="7" s="1"/>
  <c r="BI74" i="19"/>
  <c r="BF68" i="20" s="1"/>
  <c r="BG87" i="7" s="1"/>
  <c r="BF74" i="19"/>
  <c r="BC68" i="20" s="1"/>
  <c r="BD87" i="7" s="1"/>
  <c r="AF74" i="19"/>
  <c r="AC68" i="20" s="1"/>
  <c r="AD87" i="7" s="1"/>
  <c r="AW74" i="19"/>
  <c r="AT68" i="20" s="1"/>
  <c r="AU87" i="7" s="1"/>
  <c r="BS74" i="19"/>
  <c r="BP68" i="20" s="1"/>
  <c r="BQ87" i="7" s="1"/>
  <c r="AK74" i="19"/>
  <c r="AH68" i="20" s="1"/>
  <c r="AI87" i="7" s="1"/>
  <c r="AL74" i="19"/>
  <c r="AI68" i="20" s="1"/>
  <c r="AJ87" i="7" s="1"/>
  <c r="S74" i="19"/>
  <c r="P68" i="20" s="1"/>
  <c r="Q87" i="7" s="1"/>
  <c r="Z74" i="19"/>
  <c r="W68" i="20" s="1"/>
  <c r="X87" i="7" s="1"/>
  <c r="P74" i="19"/>
  <c r="M68" i="20" s="1"/>
  <c r="N87" i="7" s="1"/>
  <c r="O74" i="19"/>
  <c r="L68" i="20" s="1"/>
  <c r="M87" i="7" s="1"/>
  <c r="X74" i="19"/>
  <c r="U68" i="20" s="1"/>
  <c r="V87" i="7" s="1"/>
  <c r="N74" i="19"/>
  <c r="K68" i="20" s="1"/>
  <c r="L87" i="7" s="1"/>
  <c r="F74" i="19"/>
  <c r="H74" i="19"/>
  <c r="E68" i="20" s="1"/>
  <c r="F87" i="7" s="1"/>
  <c r="AQ74" i="19"/>
  <c r="AN68" i="20" s="1"/>
  <c r="AO87" i="7" s="1"/>
  <c r="BD74" i="19"/>
  <c r="BA68" i="20" s="1"/>
  <c r="BB87" i="7" s="1"/>
  <c r="BU74" i="19"/>
  <c r="BR68" i="20" s="1"/>
  <c r="BS87" i="7" s="1"/>
  <c r="AX74" i="19"/>
  <c r="AU68" i="20" s="1"/>
  <c r="AV87" i="7" s="1"/>
  <c r="AU74" i="19"/>
  <c r="AR68" i="20" s="1"/>
  <c r="AS87" i="7" s="1"/>
  <c r="BH74" i="19"/>
  <c r="BE68" i="20" s="1"/>
  <c r="BF87" i="7" s="1"/>
  <c r="AD74" i="19"/>
  <c r="AA68" i="20" s="1"/>
  <c r="AB87" i="7" s="1"/>
  <c r="AI74" i="19"/>
  <c r="AF68" i="20" s="1"/>
  <c r="AG87" i="7" s="1"/>
  <c r="AV74" i="19"/>
  <c r="AS68" i="20" s="1"/>
  <c r="AT87" i="7" s="1"/>
  <c r="BN74" i="19"/>
  <c r="BK68" i="20" s="1"/>
  <c r="BL87" i="7" s="1"/>
  <c r="AJ74" i="19"/>
  <c r="AG68" i="20" s="1"/>
  <c r="AH87" i="7" s="1"/>
  <c r="BA74" i="19"/>
  <c r="AX68" i="20" s="1"/>
  <c r="AY87" i="7" s="1"/>
  <c r="T74" i="19"/>
  <c r="Q68" i="20" s="1"/>
  <c r="R87" i="7" s="1"/>
  <c r="K74" i="19"/>
  <c r="H68" i="20" s="1"/>
  <c r="I87" i="7" s="1"/>
  <c r="U74" i="19"/>
  <c r="R68" i="20" s="1"/>
  <c r="S87" i="7" s="1"/>
  <c r="BG74" i="19"/>
  <c r="BD68" i="20" s="1"/>
  <c r="BE87" i="7" s="1"/>
  <c r="BT74" i="19"/>
  <c r="BQ68" i="20" s="1"/>
  <c r="BR87" i="7" s="1"/>
  <c r="AH74" i="19"/>
  <c r="AE68" i="20" s="1"/>
  <c r="AF87" i="7" s="1"/>
  <c r="BM74" i="19"/>
  <c r="BJ68" i="20" s="1"/>
  <c r="BK87" i="7" s="1"/>
  <c r="BK74" i="19"/>
  <c r="BH68" i="20" s="1"/>
  <c r="BI87" i="7" s="1"/>
  <c r="AC74" i="19"/>
  <c r="Z68" i="20" s="1"/>
  <c r="AA87" i="7" s="1"/>
  <c r="BR74" i="19"/>
  <c r="BO68" i="20" s="1"/>
  <c r="BP87" i="7" s="1"/>
  <c r="AY74" i="19"/>
  <c r="AV68" i="20" s="1"/>
  <c r="AW87" i="7" s="1"/>
  <c r="BL74" i="19"/>
  <c r="BI68" i="20" s="1"/>
  <c r="BJ87" i="7" s="1"/>
  <c r="AM74" i="19"/>
  <c r="AJ68" i="20" s="1"/>
  <c r="AK87" i="7" s="1"/>
  <c r="AZ74" i="19"/>
  <c r="AW68" i="20" s="1"/>
  <c r="AX87" i="7" s="1"/>
  <c r="BQ74" i="19"/>
  <c r="BN68" i="20" s="1"/>
  <c r="BO87" i="7" s="1"/>
  <c r="W74" i="19"/>
  <c r="T68" i="20" s="1"/>
  <c r="U87" i="7" s="1"/>
  <c r="Q74" i="19"/>
  <c r="N68" i="20" s="1"/>
  <c r="O87" i="7" s="1"/>
  <c r="I74" i="19"/>
  <c r="F68" i="20" s="1"/>
  <c r="G87" i="7" s="1"/>
  <c r="Y74" i="19"/>
  <c r="V68" i="20" s="1"/>
  <c r="W87" i="7" s="1"/>
  <c r="BW74" i="19"/>
  <c r="BT68" i="20" s="1"/>
  <c r="BU87" i="7" s="1"/>
  <c r="AO74" i="19"/>
  <c r="AL68" i="20" s="1"/>
  <c r="AM87" i="7" s="1"/>
  <c r="BB74" i="19"/>
  <c r="AY68" i="20" s="1"/>
  <c r="AZ87" i="7" s="1"/>
  <c r="AP74" i="19"/>
  <c r="AM68" i="20" s="1"/>
  <c r="AN87" i="7" s="1"/>
  <c r="AB74" i="19"/>
  <c r="Y68" i="20" s="1"/>
  <c r="AS74" i="19"/>
  <c r="AP68" i="20" s="1"/>
  <c r="AQ87" i="7" s="1"/>
  <c r="AT74" i="19"/>
  <c r="AQ68" i="20" s="1"/>
  <c r="AR87" i="7" s="1"/>
  <c r="BO74" i="19"/>
  <c r="BL68" i="20" s="1"/>
  <c r="BM87" i="7" s="1"/>
  <c r="AG74" i="19"/>
  <c r="AD68" i="20" s="1"/>
  <c r="AE87" i="7" s="1"/>
  <c r="BC74" i="19"/>
  <c r="AZ68" i="20" s="1"/>
  <c r="BA87" i="7" s="1"/>
  <c r="BP74" i="19"/>
  <c r="BM68" i="20" s="1"/>
  <c r="BN87" i="7" s="1"/>
  <c r="BJ74" i="19"/>
  <c r="BG68" i="20" s="1"/>
  <c r="BH87" i="7" s="1"/>
  <c r="M74" i="19"/>
  <c r="J68" i="20" s="1"/>
  <c r="K87" i="7" s="1"/>
  <c r="V74" i="19"/>
  <c r="S68" i="20" s="1"/>
  <c r="T87" i="7" s="1"/>
  <c r="R74" i="19"/>
  <c r="O68" i="20" s="1"/>
  <c r="P87" i="7" s="1"/>
  <c r="J74" i="19"/>
  <c r="G68" i="20" s="1"/>
  <c r="H87" i="7" s="1"/>
  <c r="G74" i="19"/>
  <c r="D68" i="20" s="1"/>
  <c r="E87" i="7" s="1"/>
  <c r="L74" i="19"/>
  <c r="I68" i="20" s="1"/>
  <c r="J87" i="7" s="1"/>
  <c r="B74" i="19" l="1"/>
  <c r="D74" i="19" s="1"/>
  <c r="B68" i="20" s="1"/>
  <c r="Y87" i="7"/>
  <c r="Z87" i="7"/>
  <c r="BW87" i="7"/>
  <c r="C68" i="20"/>
  <c r="D87" i="7" s="1"/>
  <c r="BZ87" i="7" l="1"/>
  <c r="C87" i="7"/>
  <c r="C67" i="24" s="1"/>
  <c r="BX87" i="7"/>
  <c r="CA87" i="7"/>
  <c r="B87" i="7"/>
  <c r="B67" i="24"/>
  <c r="X67" i="24" l="1"/>
  <c r="AB67" i="24"/>
  <c r="AF67" i="24"/>
  <c r="AJ67" i="24"/>
  <c r="AN67" i="24"/>
  <c r="AR67" i="24"/>
  <c r="AV67" i="24"/>
  <c r="AZ67" i="24"/>
  <c r="BD67" i="24"/>
  <c r="BH67" i="24"/>
  <c r="BL67" i="24"/>
  <c r="BP67" i="24"/>
  <c r="BT67" i="24"/>
  <c r="Z67" i="24"/>
  <c r="AE67" i="24"/>
  <c r="AK67" i="24"/>
  <c r="AP67" i="24"/>
  <c r="AU67" i="24"/>
  <c r="BA67" i="24"/>
  <c r="BF67" i="24"/>
  <c r="BK67" i="24"/>
  <c r="BQ67" i="24"/>
  <c r="AA67" i="24"/>
  <c r="AG67" i="24"/>
  <c r="AL67" i="24"/>
  <c r="AQ67" i="24"/>
  <c r="AW67" i="24"/>
  <c r="BB67" i="24"/>
  <c r="BG67" i="24"/>
  <c r="BM67" i="24"/>
  <c r="BR67" i="24"/>
  <c r="AC67" i="24"/>
  <c r="AH67" i="24"/>
  <c r="AM67" i="24"/>
  <c r="AS67" i="24"/>
  <c r="AX67" i="24"/>
  <c r="BC67" i="24"/>
  <c r="BI67" i="24"/>
  <c r="BN67" i="24"/>
  <c r="BS67" i="24"/>
  <c r="AD67" i="24"/>
  <c r="AY67" i="24"/>
  <c r="AI67" i="24"/>
  <c r="BE67" i="24"/>
  <c r="AO67" i="24"/>
  <c r="BJ67" i="24"/>
  <c r="Y67" i="24"/>
  <c r="BV67" i="24" s="1"/>
  <c r="D97" i="9" s="1"/>
  <c r="BO67" i="24"/>
  <c r="AT67" i="24"/>
  <c r="I67" i="24"/>
  <c r="K67" i="24"/>
  <c r="U67" i="24"/>
  <c r="J67" i="24"/>
  <c r="G67" i="24"/>
  <c r="E67" i="24"/>
  <c r="O67" i="24"/>
  <c r="W67" i="24"/>
  <c r="P67" i="24"/>
  <c r="T67" i="24"/>
  <c r="V67" i="24"/>
  <c r="M67" i="24"/>
  <c r="F67" i="24"/>
  <c r="S67" i="24"/>
  <c r="N67" i="24"/>
  <c r="R67" i="24"/>
  <c r="H67" i="24"/>
  <c r="Q67" i="24"/>
  <c r="D67" i="24"/>
  <c r="L67" i="24"/>
  <c r="B97" i="15"/>
  <c r="B97" i="14"/>
  <c r="B97" i="16"/>
  <c r="B97" i="9"/>
  <c r="C75" i="18"/>
  <c r="C75" i="19"/>
  <c r="C75" i="17"/>
  <c r="C75" i="11"/>
  <c r="D97" i="15"/>
  <c r="D97" i="14"/>
  <c r="O97" i="9" l="1"/>
  <c r="O97" i="14" s="1"/>
  <c r="O97" i="15" s="1"/>
  <c r="O97" i="16" s="1"/>
  <c r="P97" i="9"/>
  <c r="P97" i="14" s="1"/>
  <c r="P97" i="15" s="1"/>
  <c r="P97" i="16" s="1"/>
  <c r="Q97" i="9"/>
  <c r="Q97" i="14" s="1"/>
  <c r="Q97" i="15" s="1"/>
  <c r="Q97" i="16" s="1"/>
  <c r="R97" i="9"/>
  <c r="R97" i="14" s="1"/>
  <c r="R97" i="15" s="1"/>
  <c r="R97" i="16" s="1"/>
  <c r="M97" i="9"/>
  <c r="M97" i="14" s="1"/>
  <c r="M97" i="15" s="1"/>
  <c r="M97" i="16" s="1"/>
  <c r="BU67" i="24"/>
  <c r="T97" i="9"/>
  <c r="T97" i="14" s="1"/>
  <c r="T97" i="15" s="1"/>
  <c r="T97" i="16" s="1"/>
  <c r="AG97" i="9"/>
  <c r="AG97" i="14" s="1"/>
  <c r="AG97" i="15" s="1"/>
  <c r="AG97" i="16" s="1"/>
  <c r="F97" i="9"/>
  <c r="F97" i="14" s="1"/>
  <c r="F97" i="15" s="1"/>
  <c r="I97" i="9"/>
  <c r="I97" i="14" s="1"/>
  <c r="I97" i="15" s="1"/>
  <c r="I97" i="16" s="1"/>
  <c r="AC97" i="9"/>
  <c r="AC97" i="14" s="1"/>
  <c r="AC97" i="15" s="1"/>
  <c r="AC97" i="16" s="1"/>
  <c r="Z97" i="9"/>
  <c r="Z97" i="14" s="1"/>
  <c r="Z97" i="15" s="1"/>
  <c r="Z97" i="16" s="1"/>
  <c r="G97" i="9"/>
  <c r="G97" i="14" s="1"/>
  <c r="G97" i="15" s="1"/>
  <c r="G97" i="16" s="1"/>
  <c r="AR97" i="9"/>
  <c r="AR97" i="14" s="1"/>
  <c r="AR97" i="15" s="1"/>
  <c r="AR97" i="16" s="1"/>
  <c r="AP97" i="9"/>
  <c r="AP97" i="14" s="1"/>
  <c r="AP97" i="15" s="1"/>
  <c r="AP97" i="16" s="1"/>
  <c r="Y97" i="9"/>
  <c r="Y97" i="14" s="1"/>
  <c r="Y97" i="15" s="1"/>
  <c r="Y97" i="16" s="1"/>
  <c r="U97" i="9"/>
  <c r="U97" i="14" s="1"/>
  <c r="U97" i="15" s="1"/>
  <c r="U97" i="16" s="1"/>
  <c r="AJ97" i="9"/>
  <c r="AJ97" i="14" s="1"/>
  <c r="AJ97" i="15" s="1"/>
  <c r="AJ97" i="16" s="1"/>
  <c r="K97" i="9"/>
  <c r="K97" i="14" s="1"/>
  <c r="K97" i="15" s="1"/>
  <c r="K97" i="16" s="1"/>
  <c r="AN97" i="9"/>
  <c r="AN97" i="14" s="1"/>
  <c r="AN97" i="15" s="1"/>
  <c r="AN97" i="16" s="1"/>
  <c r="X97" i="9"/>
  <c r="X97" i="14" s="1"/>
  <c r="X97" i="15" s="1"/>
  <c r="X97" i="16" s="1"/>
  <c r="AA97" i="9"/>
  <c r="AA97" i="14" s="1"/>
  <c r="AA97" i="15" s="1"/>
  <c r="AA97" i="16" s="1"/>
  <c r="AI97" i="9"/>
  <c r="AI97" i="14" s="1"/>
  <c r="AI97" i="15" s="1"/>
  <c r="AI97" i="16" s="1"/>
  <c r="AD97" i="9"/>
  <c r="AD97" i="14" s="1"/>
  <c r="AD97" i="15" s="1"/>
  <c r="AD97" i="16" s="1"/>
  <c r="L97" i="9"/>
  <c r="L97" i="14" s="1"/>
  <c r="L97" i="15" s="1"/>
  <c r="L97" i="16" s="1"/>
  <c r="V97" i="9"/>
  <c r="V97" i="14" s="1"/>
  <c r="V97" i="15" s="1"/>
  <c r="V97" i="16" s="1"/>
  <c r="AQ97" i="9"/>
  <c r="AQ97" i="14" s="1"/>
  <c r="AQ97" i="15" s="1"/>
  <c r="AQ97" i="16" s="1"/>
  <c r="AE97" i="9"/>
  <c r="AE97" i="14" s="1"/>
  <c r="AE97" i="15" s="1"/>
  <c r="AE97" i="16" s="1"/>
  <c r="AH97" i="9"/>
  <c r="AH97" i="14" s="1"/>
  <c r="AH97" i="15" s="1"/>
  <c r="AH97" i="16" s="1"/>
  <c r="AL97" i="9"/>
  <c r="AL97" i="14" s="1"/>
  <c r="AL97" i="15" s="1"/>
  <c r="AL97" i="16" s="1"/>
  <c r="AO97" i="9"/>
  <c r="AO97" i="14" s="1"/>
  <c r="AO97" i="15" s="1"/>
  <c r="AO97" i="16" s="1"/>
  <c r="AK97" i="9"/>
  <c r="AK97" i="14" s="1"/>
  <c r="AK97" i="15" s="1"/>
  <c r="AK97" i="16" s="1"/>
  <c r="H97" i="9"/>
  <c r="H97" i="14" s="1"/>
  <c r="H97" i="15" s="1"/>
  <c r="H97" i="16" s="1"/>
  <c r="W97" i="9"/>
  <c r="W97" i="14" s="1"/>
  <c r="W97" i="15" s="1"/>
  <c r="W97" i="16" s="1"/>
  <c r="AB97" i="9"/>
  <c r="AB97" i="14" s="1"/>
  <c r="AB97" i="15" s="1"/>
  <c r="AB97" i="16" s="1"/>
  <c r="BU75" i="11" l="1"/>
  <c r="BI75" i="11"/>
  <c r="BK75" i="11"/>
  <c r="S75" i="11"/>
  <c r="BM75" i="11"/>
  <c r="AS75" i="11"/>
  <c r="AU75" i="11"/>
  <c r="J75" i="11"/>
  <c r="U75" i="11"/>
  <c r="BH75" i="11"/>
  <c r="AX75" i="11"/>
  <c r="AZ75" i="11"/>
  <c r="AM75" i="11"/>
  <c r="AD75" i="11"/>
  <c r="AJ75" i="11"/>
  <c r="L75" i="11"/>
  <c r="M75" i="11"/>
  <c r="G75" i="11"/>
  <c r="H75" i="11"/>
  <c r="Q75" i="11"/>
  <c r="BQ75" i="11"/>
  <c r="N75" i="11"/>
  <c r="BT75" i="11"/>
  <c r="AN75" i="11"/>
  <c r="BJ75" i="11"/>
  <c r="O75" i="11"/>
  <c r="AW75" i="11"/>
  <c r="BO75" i="11"/>
  <c r="AP75" i="11"/>
  <c r="K75" i="11"/>
  <c r="AF75" i="11"/>
  <c r="AR75" i="11"/>
  <c r="AC75" i="11"/>
  <c r="AE75" i="11"/>
  <c r="BS75" i="11"/>
  <c r="BD75" i="11"/>
  <c r="AL75" i="11"/>
  <c r="Z75" i="11"/>
  <c r="BA75" i="11"/>
  <c r="AK75" i="11"/>
  <c r="BV75" i="11"/>
  <c r="BB75" i="11"/>
  <c r="BL75" i="11"/>
  <c r="F75" i="11"/>
  <c r="BN75" i="11"/>
  <c r="AH75" i="11"/>
  <c r="AV75" i="11"/>
  <c r="W75" i="11"/>
  <c r="T75" i="11"/>
  <c r="AB75" i="11"/>
  <c r="AY75" i="11"/>
  <c r="AI75" i="11"/>
  <c r="R75" i="11"/>
  <c r="BW75" i="11"/>
  <c r="AO75" i="11"/>
  <c r="AQ75" i="11"/>
  <c r="AT75" i="11"/>
  <c r="BR75" i="11"/>
  <c r="BP75" i="11"/>
  <c r="AA75" i="11"/>
  <c r="Y75" i="11"/>
  <c r="X75" i="11"/>
  <c r="AG75" i="11"/>
  <c r="BF75" i="11"/>
  <c r="V75" i="11"/>
  <c r="BC75" i="11"/>
  <c r="BE75" i="11"/>
  <c r="BG75" i="11"/>
  <c r="I75" i="11"/>
  <c r="P75" i="11"/>
  <c r="AY75" i="18"/>
  <c r="BP75" i="18"/>
  <c r="AF75" i="18"/>
  <c r="AM75" i="18"/>
  <c r="BD75" i="18"/>
  <c r="AA75" i="18"/>
  <c r="BM75" i="18"/>
  <c r="BG75" i="18"/>
  <c r="AE75" i="18"/>
  <c r="BK75" i="18"/>
  <c r="AJ75" i="18"/>
  <c r="AL75" i="18"/>
  <c r="U75" i="18"/>
  <c r="V75" i="18"/>
  <c r="K75" i="18"/>
  <c r="F75" i="18"/>
  <c r="X75" i="18"/>
  <c r="P75" i="18"/>
  <c r="Z75" i="18"/>
  <c r="BN75" i="18"/>
  <c r="Y75" i="18"/>
  <c r="BO75" i="18"/>
  <c r="AO75" i="18"/>
  <c r="BB75" i="18"/>
  <c r="BC75" i="18"/>
  <c r="BT75" i="18"/>
  <c r="AX75" i="18"/>
  <c r="BV75" i="18"/>
  <c r="BW75" i="18"/>
  <c r="AT75" i="18"/>
  <c r="AD75" i="18"/>
  <c r="BA75" i="18"/>
  <c r="BF75" i="18"/>
  <c r="O75" i="18"/>
  <c r="S75" i="18"/>
  <c r="H75" i="18"/>
  <c r="Q75" i="18"/>
  <c r="R75" i="18"/>
  <c r="G75" i="18"/>
  <c r="AC75" i="18"/>
  <c r="AI75" i="18"/>
  <c r="BE75" i="18"/>
  <c r="AP75" i="18"/>
  <c r="BS75" i="18"/>
  <c r="AS75" i="18"/>
  <c r="BR75" i="18"/>
  <c r="AK75" i="18"/>
  <c r="AR75" i="18"/>
  <c r="AB75" i="18"/>
  <c r="AV75" i="18"/>
  <c r="BQ75" i="18"/>
  <c r="T75" i="18"/>
  <c r="I75" i="18"/>
  <c r="AH75" i="18"/>
  <c r="AZ75" i="18"/>
  <c r="BU75" i="18"/>
  <c r="AG75" i="18"/>
  <c r="AN75" i="18"/>
  <c r="BI75" i="18"/>
  <c r="AW75" i="18"/>
  <c r="AQ75" i="18"/>
  <c r="BH75" i="18"/>
  <c r="AU75" i="18"/>
  <c r="BL75" i="18"/>
  <c r="BJ75" i="18"/>
  <c r="N75" i="18"/>
  <c r="M75" i="18"/>
  <c r="W75" i="18"/>
  <c r="J75" i="18"/>
  <c r="L75" i="18"/>
  <c r="F97" i="16"/>
  <c r="BO75" i="17"/>
  <c r="AU75" i="17"/>
  <c r="S75" i="17"/>
  <c r="BF75" i="17"/>
  <c r="AL75" i="17"/>
  <c r="AT75" i="17"/>
  <c r="T75" i="17"/>
  <c r="BG75" i="17"/>
  <c r="AR75" i="17"/>
  <c r="I75" i="17"/>
  <c r="AD75" i="17"/>
  <c r="AZ75" i="17"/>
  <c r="BR75" i="17"/>
  <c r="AS75" i="17"/>
  <c r="W75" i="17"/>
  <c r="N75" i="17"/>
  <c r="AQ75" i="17"/>
  <c r="G75" i="17"/>
  <c r="AE75" i="17"/>
  <c r="BB75" i="17"/>
  <c r="BM75" i="17"/>
  <c r="AX75" i="17"/>
  <c r="BS75" i="17"/>
  <c r="BU75" i="17"/>
  <c r="AC75" i="17"/>
  <c r="BI75" i="17"/>
  <c r="BW75" i="17"/>
  <c r="AM75" i="17"/>
  <c r="K75" i="17"/>
  <c r="Q75" i="17"/>
  <c r="BT75" i="17"/>
  <c r="M75" i="17"/>
  <c r="BP75" i="17"/>
  <c r="AI75" i="17"/>
  <c r="BA75" i="17"/>
  <c r="BD75" i="17"/>
  <c r="Y75" i="17"/>
  <c r="AH75" i="17"/>
  <c r="BK75" i="17"/>
  <c r="H75" i="17"/>
  <c r="O75" i="17"/>
  <c r="BV75" i="17"/>
  <c r="AN75" i="17"/>
  <c r="AY75" i="17"/>
  <c r="AW75" i="17"/>
  <c r="AF75" i="17"/>
  <c r="V75" i="17"/>
  <c r="BJ75" i="17"/>
  <c r="AA75" i="17"/>
  <c r="X75" i="17"/>
  <c r="F75" i="17"/>
  <c r="AB75" i="17"/>
  <c r="P75" i="17"/>
  <c r="BQ75" i="17"/>
  <c r="BH75" i="17"/>
  <c r="J75" i="17"/>
  <c r="BL75" i="17"/>
  <c r="BC75" i="17"/>
  <c r="AO75" i="17"/>
  <c r="L75" i="17"/>
  <c r="AV75" i="17"/>
  <c r="AP75" i="17"/>
  <c r="R75" i="17"/>
  <c r="BN75" i="17"/>
  <c r="Z75" i="17"/>
  <c r="BE75" i="17"/>
  <c r="AG75" i="17"/>
  <c r="AK75" i="17"/>
  <c r="U75" i="17"/>
  <c r="AJ75" i="17"/>
  <c r="B75" i="18" l="1"/>
  <c r="D75" i="18" s="1"/>
  <c r="B75" i="17"/>
  <c r="D75" i="17" s="1"/>
  <c r="B75" i="11"/>
  <c r="D75" i="11" s="1"/>
  <c r="AD75" i="19"/>
  <c r="AA69" i="20" s="1"/>
  <c r="AB88" i="7" s="1"/>
  <c r="AQ75" i="19"/>
  <c r="AN69" i="20" s="1"/>
  <c r="AO88" i="7" s="1"/>
  <c r="BD75" i="19"/>
  <c r="BA69" i="20" s="1"/>
  <c r="BB88" i="7" s="1"/>
  <c r="BU75" i="19"/>
  <c r="BR69" i="20" s="1"/>
  <c r="BS88" i="7" s="1"/>
  <c r="AH75" i="19"/>
  <c r="AE69" i="20" s="1"/>
  <c r="AF88" i="7" s="1"/>
  <c r="AU75" i="19"/>
  <c r="AR69" i="20" s="1"/>
  <c r="AS88" i="7" s="1"/>
  <c r="BH75" i="19"/>
  <c r="BE69" i="20" s="1"/>
  <c r="BF88" i="7" s="1"/>
  <c r="AL75" i="19"/>
  <c r="AI69" i="20" s="1"/>
  <c r="AJ88" i="7" s="1"/>
  <c r="AY75" i="19"/>
  <c r="AV69" i="20" s="1"/>
  <c r="AW88" i="7" s="1"/>
  <c r="BM75" i="19"/>
  <c r="BJ69" i="20" s="1"/>
  <c r="BK88" i="7" s="1"/>
  <c r="AM75" i="19"/>
  <c r="AJ69" i="20" s="1"/>
  <c r="AK88" i="7" s="1"/>
  <c r="AZ75" i="19"/>
  <c r="AW69" i="20" s="1"/>
  <c r="AX88" i="7" s="1"/>
  <c r="BE75" i="19"/>
  <c r="BB69" i="20" s="1"/>
  <c r="BC88" i="7" s="1"/>
  <c r="H75" i="19"/>
  <c r="E69" i="20" s="1"/>
  <c r="F88" i="7" s="1"/>
  <c r="S75" i="19"/>
  <c r="P69" i="20" s="1"/>
  <c r="Q88" i="7" s="1"/>
  <c r="P75" i="19"/>
  <c r="M69" i="20" s="1"/>
  <c r="N88" i="7" s="1"/>
  <c r="U75" i="19"/>
  <c r="R69" i="20" s="1"/>
  <c r="S88" i="7" s="1"/>
  <c r="F75" i="19"/>
  <c r="I75" i="19"/>
  <c r="F69" i="20" s="1"/>
  <c r="G88" i="7" s="1"/>
  <c r="K75" i="19"/>
  <c r="H69" i="20" s="1"/>
  <c r="I88" i="7" s="1"/>
  <c r="Q75" i="19"/>
  <c r="N69" i="20" s="1"/>
  <c r="O88" i="7" s="1"/>
  <c r="BS75" i="19"/>
  <c r="BP69" i="20" s="1"/>
  <c r="BQ88" i="7" s="1"/>
  <c r="L75" i="19"/>
  <c r="I69" i="20" s="1"/>
  <c r="J88" i="7" s="1"/>
  <c r="O75" i="19"/>
  <c r="L69" i="20" s="1"/>
  <c r="M88" i="7" s="1"/>
  <c r="AT75" i="19"/>
  <c r="AQ69" i="20" s="1"/>
  <c r="AR88" i="7" s="1"/>
  <c r="BG75" i="19"/>
  <c r="BD69" i="20" s="1"/>
  <c r="BE88" i="7" s="1"/>
  <c r="BT75" i="19"/>
  <c r="BQ69" i="20" s="1"/>
  <c r="BR88" i="7" s="1"/>
  <c r="BQ75" i="19"/>
  <c r="BN69" i="20" s="1"/>
  <c r="BO88" i="7" s="1"/>
  <c r="AX75" i="19"/>
  <c r="AU69" i="20" s="1"/>
  <c r="AV88" i="7" s="1"/>
  <c r="BK75" i="19"/>
  <c r="BH69" i="20" s="1"/>
  <c r="BI88" i="7" s="1"/>
  <c r="AC75" i="19"/>
  <c r="Z69" i="20" s="1"/>
  <c r="AA88" i="7" s="1"/>
  <c r="BB75" i="19"/>
  <c r="AY69" i="20" s="1"/>
  <c r="AZ88" i="7" s="1"/>
  <c r="BO75" i="19"/>
  <c r="BL69" i="20" s="1"/>
  <c r="BM88" i="7" s="1"/>
  <c r="AP75" i="19"/>
  <c r="AM69" i="20" s="1"/>
  <c r="AN88" i="7" s="1"/>
  <c r="BC75" i="19"/>
  <c r="AZ69" i="20" s="1"/>
  <c r="BA88" i="7" s="1"/>
  <c r="BP75" i="19"/>
  <c r="BM69" i="20" s="1"/>
  <c r="BN88" i="7" s="1"/>
  <c r="R75" i="19"/>
  <c r="O69" i="20" s="1"/>
  <c r="P88" i="7" s="1"/>
  <c r="V75" i="19"/>
  <c r="S69" i="20" s="1"/>
  <c r="T88" i="7" s="1"/>
  <c r="Z75" i="19"/>
  <c r="W69" i="20" s="1"/>
  <c r="X88" i="7" s="1"/>
  <c r="BI75" i="19"/>
  <c r="BF69" i="20" s="1"/>
  <c r="BG88" i="7" s="1"/>
  <c r="W75" i="19"/>
  <c r="T69" i="20" s="1"/>
  <c r="U88" i="7" s="1"/>
  <c r="X75" i="19"/>
  <c r="U69" i="20" s="1"/>
  <c r="V88" i="7" s="1"/>
  <c r="BJ75" i="19"/>
  <c r="BG69" i="20" s="1"/>
  <c r="BH88" i="7" s="1"/>
  <c r="BW75" i="19"/>
  <c r="BT69" i="20" s="1"/>
  <c r="BU88" i="7" s="1"/>
  <c r="AG75" i="19"/>
  <c r="AD69" i="20" s="1"/>
  <c r="AE88" i="7" s="1"/>
  <c r="BL75" i="19"/>
  <c r="BI69" i="20" s="1"/>
  <c r="BJ88" i="7" s="1"/>
  <c r="BN75" i="19"/>
  <c r="BK69" i="20" s="1"/>
  <c r="BL88" i="7" s="1"/>
  <c r="AB75" i="19"/>
  <c r="Y69" i="20" s="1"/>
  <c r="AW75" i="19"/>
  <c r="AT69" i="20" s="1"/>
  <c r="AU88" i="7" s="1"/>
  <c r="BR75" i="19"/>
  <c r="BO69" i="20" s="1"/>
  <c r="BP88" i="7" s="1"/>
  <c r="AF75" i="19"/>
  <c r="AC69" i="20" s="1"/>
  <c r="AD88" i="7" s="1"/>
  <c r="BF75" i="19"/>
  <c r="BC69" i="20" s="1"/>
  <c r="BD88" i="7" s="1"/>
  <c r="J75" i="19"/>
  <c r="G69" i="20" s="1"/>
  <c r="H88" i="7" s="1"/>
  <c r="Y75" i="19"/>
  <c r="V69" i="20" s="1"/>
  <c r="W88" i="7" s="1"/>
  <c r="AA75" i="19"/>
  <c r="X69" i="20" s="1"/>
  <c r="AN75" i="19"/>
  <c r="AK69" i="20" s="1"/>
  <c r="AL88" i="7" s="1"/>
  <c r="BA75" i="19"/>
  <c r="AX69" i="20" s="1"/>
  <c r="AY88" i="7" s="1"/>
  <c r="AO75" i="19"/>
  <c r="AL69" i="20" s="1"/>
  <c r="AM88" i="7" s="1"/>
  <c r="AE75" i="19"/>
  <c r="AB69" i="20" s="1"/>
  <c r="AC88" i="7" s="1"/>
  <c r="AR75" i="19"/>
  <c r="AO69" i="20" s="1"/>
  <c r="AP88" i="7" s="1"/>
  <c r="AS75" i="19"/>
  <c r="AP69" i="20" s="1"/>
  <c r="AQ88" i="7" s="1"/>
  <c r="AI75" i="19"/>
  <c r="AF69" i="20" s="1"/>
  <c r="AG88" i="7" s="1"/>
  <c r="AV75" i="19"/>
  <c r="AS69" i="20" s="1"/>
  <c r="AT88" i="7" s="1"/>
  <c r="BV75" i="19"/>
  <c r="BS69" i="20" s="1"/>
  <c r="BT88" i="7" s="1"/>
  <c r="AJ75" i="19"/>
  <c r="AG69" i="20" s="1"/>
  <c r="AH88" i="7" s="1"/>
  <c r="AK75" i="19"/>
  <c r="AH69" i="20" s="1"/>
  <c r="AI88" i="7" s="1"/>
  <c r="G75" i="19"/>
  <c r="D69" i="20" s="1"/>
  <c r="E88" i="7" s="1"/>
  <c r="N75" i="19"/>
  <c r="K69" i="20" s="1"/>
  <c r="L88" i="7" s="1"/>
  <c r="M75" i="19"/>
  <c r="J69" i="20" s="1"/>
  <c r="K88" i="7" s="1"/>
  <c r="T75" i="19"/>
  <c r="Q69" i="20" s="1"/>
  <c r="R88" i="7" s="1"/>
  <c r="C69" i="20" l="1"/>
  <c r="D88" i="7" s="1"/>
  <c r="B75" i="19"/>
  <c r="D75" i="19" s="1"/>
  <c r="B69" i="20" s="1"/>
  <c r="BW88" i="7"/>
  <c r="Z88" i="7"/>
  <c r="Y88" i="7"/>
  <c r="CA88" i="7" l="1"/>
  <c r="BZ88" i="7"/>
  <c r="C76" i="18" s="1"/>
  <c r="C88" i="7"/>
  <c r="O68" i="24" s="1"/>
  <c r="BX88" i="7"/>
  <c r="B68" i="24"/>
  <c r="B88" i="7"/>
  <c r="C76" i="19" l="1"/>
  <c r="C76" i="11"/>
  <c r="C76" i="17"/>
  <c r="T68" i="24"/>
  <c r="G68" i="24"/>
  <c r="J68" i="24"/>
  <c r="AR68" i="24"/>
  <c r="AD68" i="24"/>
  <c r="AI68" i="24"/>
  <c r="AE68" i="24"/>
  <c r="M68" i="24"/>
  <c r="U68" i="24"/>
  <c r="BQ68" i="24"/>
  <c r="N68" i="24"/>
  <c r="V68" i="24"/>
  <c r="AN68" i="24"/>
  <c r="AZ68" i="24"/>
  <c r="BO68" i="24"/>
  <c r="AV68" i="24"/>
  <c r="BJ68" i="24"/>
  <c r="P68" i="24"/>
  <c r="BM68" i="24"/>
  <c r="AA68" i="24"/>
  <c r="AT68" i="24"/>
  <c r="I68" i="24"/>
  <c r="K68" i="24"/>
  <c r="BI68" i="24"/>
  <c r="BT68" i="24"/>
  <c r="AS68" i="24"/>
  <c r="BH68" i="24"/>
  <c r="AM68" i="24"/>
  <c r="BL68" i="24"/>
  <c r="AQ68" i="24"/>
  <c r="BP68" i="24"/>
  <c r="AU68" i="24"/>
  <c r="Y68" i="24"/>
  <c r="BF68" i="24"/>
  <c r="AP68" i="24"/>
  <c r="Z68" i="24"/>
  <c r="W68" i="24"/>
  <c r="H68" i="24"/>
  <c r="AY68" i="24"/>
  <c r="BC68" i="24"/>
  <c r="BG68" i="24"/>
  <c r="BK68" i="24"/>
  <c r="BR68" i="24"/>
  <c r="AL68" i="24"/>
  <c r="C68" i="24"/>
  <c r="D98" i="15" s="1"/>
  <c r="Q68" i="24"/>
  <c r="X68" i="24"/>
  <c r="AG68" i="24"/>
  <c r="AK68" i="24"/>
  <c r="AO68" i="24"/>
  <c r="BB68" i="24"/>
  <c r="D68" i="24"/>
  <c r="R68" i="24"/>
  <c r="E68" i="24"/>
  <c r="F68" i="24"/>
  <c r="BD68" i="24"/>
  <c r="AC68" i="24"/>
  <c r="BS68" i="24"/>
  <c r="AW68" i="24"/>
  <c r="AB68" i="24"/>
  <c r="BA68" i="24"/>
  <c r="AF68" i="24"/>
  <c r="BE68" i="24"/>
  <c r="AJ68" i="24"/>
  <c r="BN68" i="24"/>
  <c r="AX68" i="24"/>
  <c r="AH68" i="24"/>
  <c r="S68" i="24"/>
  <c r="L68" i="24"/>
  <c r="B98" i="9"/>
  <c r="B98" i="14"/>
  <c r="B98" i="15"/>
  <c r="B98" i="16"/>
  <c r="P98" i="9" l="1"/>
  <c r="P98" i="14" s="1"/>
  <c r="P98" i="15" s="1"/>
  <c r="P98" i="16" s="1"/>
  <c r="O98" i="9"/>
  <c r="O98" i="14" s="1"/>
  <c r="O98" i="15" s="1"/>
  <c r="O98" i="16" s="1"/>
  <c r="R98" i="9"/>
  <c r="R98" i="14" s="1"/>
  <c r="R98" i="15" s="1"/>
  <c r="R98" i="16" s="1"/>
  <c r="Q98" i="9"/>
  <c r="Q98" i="14" s="1"/>
  <c r="Q98" i="15" s="1"/>
  <c r="Q98" i="16" s="1"/>
  <c r="M98" i="9"/>
  <c r="M98" i="14" s="1"/>
  <c r="M98" i="15" s="1"/>
  <c r="M98" i="16" s="1"/>
  <c r="BU68" i="24"/>
  <c r="BV68" i="24"/>
  <c r="D98" i="9" s="1"/>
  <c r="D98" i="14"/>
  <c r="X98" i="9"/>
  <c r="X98" i="14" s="1"/>
  <c r="X98" i="15" s="1"/>
  <c r="X98" i="16" s="1"/>
  <c r="F98" i="9"/>
  <c r="F98" i="14" s="1"/>
  <c r="W98" i="9"/>
  <c r="W98" i="14" s="1"/>
  <c r="W98" i="15" s="1"/>
  <c r="W98" i="16" s="1"/>
  <c r="V98" i="9"/>
  <c r="V98" i="14" s="1"/>
  <c r="V98" i="15" s="1"/>
  <c r="V98" i="16" s="1"/>
  <c r="AC98" i="9"/>
  <c r="AC98" i="14" s="1"/>
  <c r="AC98" i="15" s="1"/>
  <c r="AC98" i="16" s="1"/>
  <c r="AR98" i="9"/>
  <c r="AR98" i="14" s="1"/>
  <c r="AR98" i="15" s="1"/>
  <c r="AR98" i="16" s="1"/>
  <c r="AO98" i="9"/>
  <c r="AO98" i="14" s="1"/>
  <c r="AO98" i="15" s="1"/>
  <c r="AO98" i="16" s="1"/>
  <c r="AK98" i="9"/>
  <c r="AK98" i="14" s="1"/>
  <c r="AK98" i="15" s="1"/>
  <c r="AK98" i="16" s="1"/>
  <c r="K98" i="9"/>
  <c r="K98" i="14" s="1"/>
  <c r="K98" i="15" s="1"/>
  <c r="K98" i="16" s="1"/>
  <c r="Y98" i="9"/>
  <c r="Y98" i="14" s="1"/>
  <c r="Y98" i="15" s="1"/>
  <c r="Y98" i="16" s="1"/>
  <c r="AE98" i="9"/>
  <c r="AE98" i="14" s="1"/>
  <c r="AE98" i="15" s="1"/>
  <c r="AE98" i="16" s="1"/>
  <c r="Z98" i="9"/>
  <c r="Z98" i="14" s="1"/>
  <c r="Z98" i="15" s="1"/>
  <c r="Z98" i="16" s="1"/>
  <c r="AQ98" i="9"/>
  <c r="AQ98" i="14" s="1"/>
  <c r="AQ98" i="15" s="1"/>
  <c r="AQ98" i="16" s="1"/>
  <c r="T98" i="9"/>
  <c r="T98" i="14" s="1"/>
  <c r="T98" i="15" s="1"/>
  <c r="T98" i="16" s="1"/>
  <c r="AD98" i="9"/>
  <c r="AD98" i="14" s="1"/>
  <c r="AD98" i="15" s="1"/>
  <c r="AD98" i="16" s="1"/>
  <c r="AN98" i="9"/>
  <c r="AN98" i="14" s="1"/>
  <c r="AN98" i="15" s="1"/>
  <c r="AN98" i="16" s="1"/>
  <c r="AH98" i="9"/>
  <c r="AH98" i="14" s="1"/>
  <c r="AH98" i="15" s="1"/>
  <c r="AH98" i="16" s="1"/>
  <c r="G98" i="9"/>
  <c r="G98" i="14" s="1"/>
  <c r="G98" i="15" s="1"/>
  <c r="G98" i="16" s="1"/>
  <c r="L98" i="9"/>
  <c r="L98" i="14" s="1"/>
  <c r="L98" i="15" s="1"/>
  <c r="L98" i="16" s="1"/>
  <c r="U98" i="9"/>
  <c r="U98" i="14" s="1"/>
  <c r="U98" i="15" s="1"/>
  <c r="U98" i="16" s="1"/>
  <c r="AJ98" i="9"/>
  <c r="AJ98" i="14" s="1"/>
  <c r="AJ98" i="15" s="1"/>
  <c r="AJ98" i="16" s="1"/>
  <c r="H98" i="9"/>
  <c r="H98" i="14" s="1"/>
  <c r="H98" i="15" s="1"/>
  <c r="H98" i="16" s="1"/>
  <c r="AB98" i="9"/>
  <c r="AB98" i="14" s="1"/>
  <c r="AB98" i="15" s="1"/>
  <c r="AB98" i="16" s="1"/>
  <c r="AL98" i="9"/>
  <c r="AL98" i="14" s="1"/>
  <c r="AL98" i="15" s="1"/>
  <c r="AL98" i="16" s="1"/>
  <c r="I98" i="9"/>
  <c r="I98" i="14" s="1"/>
  <c r="I98" i="15" s="1"/>
  <c r="I98" i="16" s="1"/>
  <c r="AI98" i="9"/>
  <c r="AI98" i="14" s="1"/>
  <c r="AI98" i="15" s="1"/>
  <c r="AI98" i="16" s="1"/>
  <c r="AP98" i="9"/>
  <c r="AP98" i="14" s="1"/>
  <c r="AP98" i="15" s="1"/>
  <c r="AP98" i="16" s="1"/>
  <c r="AA98" i="9"/>
  <c r="AA98" i="14" s="1"/>
  <c r="AA98" i="15" s="1"/>
  <c r="AA98" i="16" s="1"/>
  <c r="AG98" i="9"/>
  <c r="AG98" i="14" s="1"/>
  <c r="AG98" i="15" s="1"/>
  <c r="AG98" i="16" s="1"/>
  <c r="BT76" i="17" l="1"/>
  <c r="BJ76" i="17"/>
  <c r="AN76" i="17"/>
  <c r="G76" i="17"/>
  <c r="U76" i="17"/>
  <c r="BA76" i="17"/>
  <c r="AY76" i="17"/>
  <c r="AT76" i="17"/>
  <c r="K76" i="17"/>
  <c r="V76" i="17"/>
  <c r="BV76" i="17"/>
  <c r="AJ76" i="17"/>
  <c r="AF76" i="17"/>
  <c r="AX76" i="17"/>
  <c r="BK76" i="17"/>
  <c r="AU76" i="17"/>
  <c r="P76" i="17"/>
  <c r="M76" i="17"/>
  <c r="AO76" i="17"/>
  <c r="BO76" i="17"/>
  <c r="BR76" i="17"/>
  <c r="Z76" i="17"/>
  <c r="BG76" i="17"/>
  <c r="BP76" i="17"/>
  <c r="AI76" i="17"/>
  <c r="R76" i="17"/>
  <c r="Y76" i="17"/>
  <c r="BW76" i="17"/>
  <c r="BM76" i="17"/>
  <c r="AB76" i="17"/>
  <c r="T76" i="17"/>
  <c r="BS76" i="17"/>
  <c r="AW76" i="17"/>
  <c r="AE76" i="17"/>
  <c r="L76" i="17"/>
  <c r="BD76" i="17"/>
  <c r="BU76" i="17"/>
  <c r="F76" i="17"/>
  <c r="AP76" i="17"/>
  <c r="AG76" i="17"/>
  <c r="AD76" i="17"/>
  <c r="BQ76" i="17"/>
  <c r="AA76" i="17"/>
  <c r="AC76" i="17"/>
  <c r="J76" i="17"/>
  <c r="H76" i="17"/>
  <c r="BF76" i="17"/>
  <c r="AQ76" i="17"/>
  <c r="AM76" i="17"/>
  <c r="O76" i="17"/>
  <c r="BB76" i="17"/>
  <c r="N76" i="17"/>
  <c r="AZ76" i="17"/>
  <c r="BN76" i="17"/>
  <c r="AV76" i="17"/>
  <c r="AH76" i="17"/>
  <c r="AK76" i="17"/>
  <c r="I76" i="17"/>
  <c r="BC76" i="17"/>
  <c r="BL76" i="17"/>
  <c r="AS76" i="17"/>
  <c r="W76" i="17"/>
  <c r="S76" i="17"/>
  <c r="BH76" i="17"/>
  <c r="BE76" i="17"/>
  <c r="AR76" i="17"/>
  <c r="X76" i="17"/>
  <c r="BI76" i="17"/>
  <c r="AL76" i="17"/>
  <c r="Q76" i="17"/>
  <c r="F98" i="15"/>
  <c r="AL76" i="11"/>
  <c r="BF76" i="11"/>
  <c r="BO76" i="11"/>
  <c r="P76" i="11"/>
  <c r="F76" i="11"/>
  <c r="J76" i="11"/>
  <c r="BW76" i="11"/>
  <c r="BE76" i="11"/>
  <c r="AK76" i="11"/>
  <c r="R76" i="11"/>
  <c r="Y76" i="11"/>
  <c r="AA76" i="11"/>
  <c r="AU76" i="11"/>
  <c r="BD76" i="11"/>
  <c r="BR76" i="11"/>
  <c r="AR76" i="11"/>
  <c r="BC76" i="11"/>
  <c r="V76" i="11"/>
  <c r="BL76" i="11"/>
  <c r="S76" i="11"/>
  <c r="W76" i="11"/>
  <c r="AW76" i="11"/>
  <c r="X76" i="11"/>
  <c r="BP76" i="11"/>
  <c r="AZ76" i="11"/>
  <c r="AD76" i="11"/>
  <c r="O76" i="11"/>
  <c r="N76" i="11"/>
  <c r="BG76" i="11"/>
  <c r="AX76" i="11"/>
  <c r="U76" i="11"/>
  <c r="AC76" i="11"/>
  <c r="BJ76" i="11"/>
  <c r="AH76" i="11"/>
  <c r="AF76" i="11"/>
  <c r="AE76" i="11"/>
  <c r="BN76" i="11"/>
  <c r="AY76" i="11"/>
  <c r="AN76" i="11"/>
  <c r="AB76" i="11"/>
  <c r="L76" i="11"/>
  <c r="Q76" i="11"/>
  <c r="M76" i="11"/>
  <c r="G76" i="11"/>
  <c r="BB76" i="11"/>
  <c r="BT76" i="11"/>
  <c r="BI76" i="11"/>
  <c r="BQ76" i="11"/>
  <c r="AG76" i="11"/>
  <c r="AT76" i="11"/>
  <c r="T76" i="11"/>
  <c r="I76" i="11"/>
  <c r="H76" i="11"/>
  <c r="BS76" i="11"/>
  <c r="AV76" i="11"/>
  <c r="BH76" i="11"/>
  <c r="AM76" i="11"/>
  <c r="Z76" i="11"/>
  <c r="AS76" i="11"/>
  <c r="BM76" i="11"/>
  <c r="AI76" i="11"/>
  <c r="K76" i="11"/>
  <c r="AQ76" i="11"/>
  <c r="BK76" i="11"/>
  <c r="AO76" i="11"/>
  <c r="BV76" i="11"/>
  <c r="BU76" i="11"/>
  <c r="AJ76" i="11"/>
  <c r="BA76" i="11"/>
  <c r="AP76" i="11"/>
  <c r="B76" i="17" l="1"/>
  <c r="D76" i="17" s="1"/>
  <c r="B76" i="11"/>
  <c r="D76" i="11" s="1"/>
  <c r="BA76" i="18"/>
  <c r="BM76" i="18"/>
  <c r="W76" i="18"/>
  <c r="AD76" i="18"/>
  <c r="AQ76" i="18"/>
  <c r="BD76" i="18"/>
  <c r="BE76" i="18"/>
  <c r="AE76" i="18"/>
  <c r="AR76" i="18"/>
  <c r="BQ76" i="18"/>
  <c r="AI76" i="18"/>
  <c r="AV76" i="18"/>
  <c r="AO76" i="18"/>
  <c r="AM76" i="18"/>
  <c r="AZ76" i="18"/>
  <c r="BU76" i="18"/>
  <c r="F76" i="18"/>
  <c r="T76" i="18"/>
  <c r="S76" i="18"/>
  <c r="J76" i="18"/>
  <c r="X76" i="18"/>
  <c r="BR76" i="18"/>
  <c r="AK76" i="18"/>
  <c r="K76" i="18"/>
  <c r="AT76" i="18"/>
  <c r="BG76" i="18"/>
  <c r="BT76" i="18"/>
  <c r="AH76" i="18"/>
  <c r="AU76" i="18"/>
  <c r="BH76" i="18"/>
  <c r="AL76" i="18"/>
  <c r="AY76" i="18"/>
  <c r="BL76" i="18"/>
  <c r="AP76" i="18"/>
  <c r="BC76" i="18"/>
  <c r="BP76" i="18"/>
  <c r="U76" i="18"/>
  <c r="R76" i="18"/>
  <c r="G76" i="18"/>
  <c r="L76" i="18"/>
  <c r="N76" i="18"/>
  <c r="V76" i="18"/>
  <c r="AN76" i="18"/>
  <c r="AB76" i="18"/>
  <c r="AF76" i="18"/>
  <c r="AJ76" i="18"/>
  <c r="Y76" i="18"/>
  <c r="BJ76" i="18"/>
  <c r="BW76" i="18"/>
  <c r="AG76" i="18"/>
  <c r="AX76" i="18"/>
  <c r="BK76" i="18"/>
  <c r="AC76" i="18"/>
  <c r="BB76" i="18"/>
  <c r="BO76" i="18"/>
  <c r="AS76" i="18"/>
  <c r="BF76" i="18"/>
  <c r="BS76" i="18"/>
  <c r="BI76" i="18"/>
  <c r="I76" i="18"/>
  <c r="Z76" i="18"/>
  <c r="Q76" i="18"/>
  <c r="O76" i="18"/>
  <c r="M76" i="18"/>
  <c r="AA76" i="18"/>
  <c r="BN76" i="18"/>
  <c r="AW76" i="18"/>
  <c r="BV76" i="18"/>
  <c r="P76" i="18"/>
  <c r="H76" i="18"/>
  <c r="F98" i="16"/>
  <c r="B76" i="18" l="1"/>
  <c r="D76" i="18" s="1"/>
  <c r="AP76" i="19"/>
  <c r="AM70" i="20" s="1"/>
  <c r="AN89" i="7" s="1"/>
  <c r="BC76" i="19"/>
  <c r="AZ70" i="20" s="1"/>
  <c r="BA89" i="7" s="1"/>
  <c r="BD76" i="19"/>
  <c r="BA70" i="20" s="1"/>
  <c r="BB89" i="7" s="1"/>
  <c r="AD76" i="19"/>
  <c r="AA70" i="20" s="1"/>
  <c r="AB89" i="7" s="1"/>
  <c r="AQ76" i="19"/>
  <c r="AN70" i="20" s="1"/>
  <c r="AO89" i="7" s="1"/>
  <c r="AZ76" i="19"/>
  <c r="AW70" i="20" s="1"/>
  <c r="AX89" i="7" s="1"/>
  <c r="BM76" i="19"/>
  <c r="BJ70" i="20" s="1"/>
  <c r="BK89" i="7" s="1"/>
  <c r="AE76" i="19"/>
  <c r="AB70" i="20" s="1"/>
  <c r="AC89" i="7" s="1"/>
  <c r="AV76" i="19"/>
  <c r="AS70" i="20" s="1"/>
  <c r="AT89" i="7" s="1"/>
  <c r="BQ76" i="19"/>
  <c r="BN70" i="20" s="1"/>
  <c r="BO89" i="7" s="1"/>
  <c r="AI76" i="19"/>
  <c r="AF70" i="20" s="1"/>
  <c r="AG89" i="7" s="1"/>
  <c r="BL76" i="19"/>
  <c r="BI70" i="20" s="1"/>
  <c r="BJ89" i="7" s="1"/>
  <c r="J76" i="19"/>
  <c r="G70" i="20" s="1"/>
  <c r="H89" i="7" s="1"/>
  <c r="S76" i="19"/>
  <c r="P70" i="20" s="1"/>
  <c r="Q89" i="7" s="1"/>
  <c r="G76" i="19"/>
  <c r="D70" i="20" s="1"/>
  <c r="E89" i="7" s="1"/>
  <c r="Z76" i="19"/>
  <c r="W70" i="20" s="1"/>
  <c r="X89" i="7" s="1"/>
  <c r="X76" i="19"/>
  <c r="U70" i="20" s="1"/>
  <c r="V89" i="7" s="1"/>
  <c r="M76" i="19"/>
  <c r="J70" i="20" s="1"/>
  <c r="K89" i="7" s="1"/>
  <c r="W76" i="19"/>
  <c r="T70" i="20" s="1"/>
  <c r="U89" i="7" s="1"/>
  <c r="AX76" i="19"/>
  <c r="AU70" i="20" s="1"/>
  <c r="AV89" i="7" s="1"/>
  <c r="BB76" i="19"/>
  <c r="AY70" i="20" s="1"/>
  <c r="AZ89" i="7" s="1"/>
  <c r="L76" i="19"/>
  <c r="I70" i="20" s="1"/>
  <c r="J89" i="7" s="1"/>
  <c r="H76" i="19"/>
  <c r="E70" i="20" s="1"/>
  <c r="F89" i="7" s="1"/>
  <c r="AO76" i="19"/>
  <c r="AL70" i="20" s="1"/>
  <c r="AM89" i="7" s="1"/>
  <c r="BF76" i="19"/>
  <c r="BC70" i="20" s="1"/>
  <c r="BD89" i="7" s="1"/>
  <c r="BS76" i="19"/>
  <c r="BP70" i="20" s="1"/>
  <c r="BQ89" i="7" s="1"/>
  <c r="AC76" i="19"/>
  <c r="Z70" i="20" s="1"/>
  <c r="AA89" i="7" s="1"/>
  <c r="AT76" i="19"/>
  <c r="AQ70" i="20" s="1"/>
  <c r="AR89" i="7" s="1"/>
  <c r="BG76" i="19"/>
  <c r="BD70" i="20" s="1"/>
  <c r="BE89" i="7" s="1"/>
  <c r="BT76" i="19"/>
  <c r="BQ70" i="20" s="1"/>
  <c r="BR89" i="7" s="1"/>
  <c r="AH76" i="19"/>
  <c r="AE70" i="20" s="1"/>
  <c r="AF89" i="7" s="1"/>
  <c r="AU76" i="19"/>
  <c r="AR70" i="20" s="1"/>
  <c r="AS89" i="7" s="1"/>
  <c r="BP76" i="19"/>
  <c r="BM70" i="20" s="1"/>
  <c r="BN89" i="7" s="1"/>
  <c r="AL76" i="19"/>
  <c r="AI70" i="20" s="1"/>
  <c r="AJ89" i="7" s="1"/>
  <c r="AY76" i="19"/>
  <c r="AV70" i="20" s="1"/>
  <c r="AW89" i="7" s="1"/>
  <c r="AN76" i="19"/>
  <c r="AK70" i="20" s="1"/>
  <c r="AL89" i="7" s="1"/>
  <c r="Q76" i="19"/>
  <c r="N70" i="20" s="1"/>
  <c r="O89" i="7" s="1"/>
  <c r="N76" i="19"/>
  <c r="K70" i="20" s="1"/>
  <c r="L89" i="7" s="1"/>
  <c r="U76" i="19"/>
  <c r="R70" i="20" s="1"/>
  <c r="S89" i="7" s="1"/>
  <c r="BK76" i="19"/>
  <c r="BH70" i="20" s="1"/>
  <c r="BI89" i="7" s="1"/>
  <c r="BO76" i="19"/>
  <c r="BL70" i="20" s="1"/>
  <c r="BM89" i="7" s="1"/>
  <c r="O76" i="19"/>
  <c r="L70" i="20" s="1"/>
  <c r="M89" i="7" s="1"/>
  <c r="R76" i="19"/>
  <c r="O70" i="20" s="1"/>
  <c r="P89" i="7" s="1"/>
  <c r="BE76" i="19"/>
  <c r="BB70" i="20" s="1"/>
  <c r="BC89" i="7" s="1"/>
  <c r="BV76" i="19"/>
  <c r="BS70" i="20" s="1"/>
  <c r="BT89" i="7" s="1"/>
  <c r="BH76" i="19"/>
  <c r="BE70" i="20" s="1"/>
  <c r="BF89" i="7" s="1"/>
  <c r="AS76" i="19"/>
  <c r="AP70" i="20" s="1"/>
  <c r="AQ89" i="7" s="1"/>
  <c r="BJ76" i="19"/>
  <c r="BG70" i="20" s="1"/>
  <c r="BH89" i="7" s="1"/>
  <c r="BW76" i="19"/>
  <c r="BT70" i="20" s="1"/>
  <c r="BU89" i="7" s="1"/>
  <c r="AG76" i="19"/>
  <c r="AD70" i="20" s="1"/>
  <c r="AE89" i="7" s="1"/>
  <c r="AK76" i="19"/>
  <c r="AH70" i="20" s="1"/>
  <c r="AI89" i="7" s="1"/>
  <c r="I76" i="19"/>
  <c r="F70" i="20" s="1"/>
  <c r="G89" i="7" s="1"/>
  <c r="V76" i="19"/>
  <c r="S70" i="20" s="1"/>
  <c r="T89" i="7" s="1"/>
  <c r="BU76" i="19"/>
  <c r="BR70" i="20" s="1"/>
  <c r="BS89" i="7" s="1"/>
  <c r="AM76" i="19"/>
  <c r="AJ70" i="20" s="1"/>
  <c r="AK89" i="7" s="1"/>
  <c r="AJ76" i="19"/>
  <c r="AG70" i="20" s="1"/>
  <c r="AH89" i="7" s="1"/>
  <c r="BI76" i="19"/>
  <c r="BF70" i="20" s="1"/>
  <c r="BG89" i="7" s="1"/>
  <c r="AA76" i="19"/>
  <c r="X70" i="20" s="1"/>
  <c r="AF76" i="19"/>
  <c r="AC70" i="20" s="1"/>
  <c r="AD89" i="7" s="1"/>
  <c r="AW76" i="19"/>
  <c r="AT70" i="20" s="1"/>
  <c r="AU89" i="7" s="1"/>
  <c r="BN76" i="19"/>
  <c r="BK70" i="20" s="1"/>
  <c r="BL89" i="7" s="1"/>
  <c r="AB76" i="19"/>
  <c r="Y70" i="20" s="1"/>
  <c r="BA76" i="19"/>
  <c r="AX70" i="20" s="1"/>
  <c r="AY89" i="7" s="1"/>
  <c r="BR76" i="19"/>
  <c r="BO70" i="20" s="1"/>
  <c r="BP89" i="7" s="1"/>
  <c r="AR76" i="19"/>
  <c r="AO70" i="20" s="1"/>
  <c r="AP89" i="7" s="1"/>
  <c r="K76" i="19"/>
  <c r="H70" i="20" s="1"/>
  <c r="I89" i="7" s="1"/>
  <c r="P76" i="19"/>
  <c r="M70" i="20" s="1"/>
  <c r="N89" i="7" s="1"/>
  <c r="F76" i="19"/>
  <c r="T76" i="19"/>
  <c r="Q70" i="20" s="1"/>
  <c r="R89" i="7" s="1"/>
  <c r="Y76" i="19"/>
  <c r="V70" i="20" s="1"/>
  <c r="W89" i="7" s="1"/>
  <c r="B76" i="19" l="1"/>
  <c r="D76" i="19" s="1"/>
  <c r="B70" i="20" s="1"/>
  <c r="BW89" i="7"/>
  <c r="Z89" i="7"/>
  <c r="Y89" i="7"/>
  <c r="C70" i="20"/>
  <c r="D89" i="7" s="1"/>
  <c r="BZ89" i="7" l="1"/>
  <c r="C89" i="7"/>
  <c r="C69" i="24" s="1"/>
  <c r="CA89" i="7"/>
  <c r="BX89" i="7"/>
  <c r="B69" i="24"/>
  <c r="B89" i="7"/>
  <c r="X69" i="24" l="1"/>
  <c r="AB69" i="24"/>
  <c r="AF69" i="24"/>
  <c r="AJ69" i="24"/>
  <c r="AN69" i="24"/>
  <c r="AR69" i="24"/>
  <c r="AV69" i="24"/>
  <c r="AZ69" i="24"/>
  <c r="BD69" i="24"/>
  <c r="BH69" i="24"/>
  <c r="BL69" i="24"/>
  <c r="BP69" i="24"/>
  <c r="BT69" i="24"/>
  <c r="Y69" i="24"/>
  <c r="BV69" i="24" s="1"/>
  <c r="D99" i="9" s="1"/>
  <c r="AD69" i="24"/>
  <c r="AI69" i="24"/>
  <c r="AO69" i="24"/>
  <c r="AT69" i="24"/>
  <c r="AY69" i="24"/>
  <c r="BE69" i="24"/>
  <c r="BJ69" i="24"/>
  <c r="BO69" i="24"/>
  <c r="Z69" i="24"/>
  <c r="AE69" i="24"/>
  <c r="AK69" i="24"/>
  <c r="AP69" i="24"/>
  <c r="AU69" i="24"/>
  <c r="BA69" i="24"/>
  <c r="BF69" i="24"/>
  <c r="BK69" i="24"/>
  <c r="BQ69" i="24"/>
  <c r="AA69" i="24"/>
  <c r="AG69" i="24"/>
  <c r="AL69" i="24"/>
  <c r="AQ69" i="24"/>
  <c r="AW69" i="24"/>
  <c r="BB69" i="24"/>
  <c r="BG69" i="24"/>
  <c r="BM69" i="24"/>
  <c r="BR69" i="24"/>
  <c r="AM69" i="24"/>
  <c r="BI69" i="24"/>
  <c r="AS69" i="24"/>
  <c r="BN69" i="24"/>
  <c r="AC69" i="24"/>
  <c r="AX69" i="24"/>
  <c r="BS69" i="24"/>
  <c r="AH69" i="24"/>
  <c r="BC69" i="24"/>
  <c r="O69" i="24"/>
  <c r="D69" i="24"/>
  <c r="I69" i="24"/>
  <c r="S69" i="24"/>
  <c r="H69" i="24"/>
  <c r="R69" i="24"/>
  <c r="M69" i="24"/>
  <c r="J69" i="24"/>
  <c r="N69" i="24"/>
  <c r="Q69" i="24"/>
  <c r="E69" i="24"/>
  <c r="L69" i="24"/>
  <c r="P69" i="24"/>
  <c r="U69" i="24"/>
  <c r="F69" i="24"/>
  <c r="T69" i="24"/>
  <c r="K69" i="24"/>
  <c r="V69" i="24"/>
  <c r="W69" i="24"/>
  <c r="G69" i="24"/>
  <c r="D99" i="14"/>
  <c r="D99" i="15"/>
  <c r="B99" i="16"/>
  <c r="B99" i="9"/>
  <c r="B99" i="14"/>
  <c r="B99" i="15"/>
  <c r="C77" i="11"/>
  <c r="C77" i="17"/>
  <c r="C77" i="19"/>
  <c r="C77" i="18"/>
  <c r="R99" i="9" l="1"/>
  <c r="R99" i="14" s="1"/>
  <c r="R99" i="15" s="1"/>
  <c r="R99" i="16" s="1"/>
  <c r="Q99" i="9"/>
  <c r="Q99" i="14" s="1"/>
  <c r="Q99" i="15" s="1"/>
  <c r="Q99" i="16" s="1"/>
  <c r="O99" i="9"/>
  <c r="O99" i="14" s="1"/>
  <c r="O99" i="15" s="1"/>
  <c r="O99" i="16" s="1"/>
  <c r="P99" i="9"/>
  <c r="P99" i="14" s="1"/>
  <c r="P99" i="15" s="1"/>
  <c r="P99" i="16" s="1"/>
  <c r="M99" i="9"/>
  <c r="M99" i="14" s="1"/>
  <c r="M99" i="15" s="1"/>
  <c r="M99" i="16" s="1"/>
  <c r="BU69" i="24"/>
  <c r="V99" i="9"/>
  <c r="V99" i="14" s="1"/>
  <c r="V99" i="15" s="1"/>
  <c r="V99" i="16" s="1"/>
  <c r="AA99" i="9"/>
  <c r="AA99" i="14" s="1"/>
  <c r="AA99" i="15" s="1"/>
  <c r="AA99" i="16" s="1"/>
  <c r="F99" i="9"/>
  <c r="AG99" i="9"/>
  <c r="AG99" i="14" s="1"/>
  <c r="AG99" i="15" s="1"/>
  <c r="AG99" i="16" s="1"/>
  <c r="AI99" i="9"/>
  <c r="AI99" i="14" s="1"/>
  <c r="AI99" i="15" s="1"/>
  <c r="AI99" i="16" s="1"/>
  <c r="AC99" i="9"/>
  <c r="AC99" i="14" s="1"/>
  <c r="AC99" i="15" s="1"/>
  <c r="AC99" i="16" s="1"/>
  <c r="AJ99" i="9"/>
  <c r="AJ99" i="14" s="1"/>
  <c r="AJ99" i="15" s="1"/>
  <c r="AJ99" i="16" s="1"/>
  <c r="AQ99" i="9"/>
  <c r="AQ99" i="14" s="1"/>
  <c r="AQ99" i="15" s="1"/>
  <c r="AQ99" i="16" s="1"/>
  <c r="Z99" i="9"/>
  <c r="Z99" i="14" s="1"/>
  <c r="Z99" i="15" s="1"/>
  <c r="Z99" i="16" s="1"/>
  <c r="AH99" i="9"/>
  <c r="AH99" i="14" s="1"/>
  <c r="AH99" i="15" s="1"/>
  <c r="AH99" i="16" s="1"/>
  <c r="AE99" i="9"/>
  <c r="AE99" i="14" s="1"/>
  <c r="AE99" i="15" s="1"/>
  <c r="AE99" i="16" s="1"/>
  <c r="G99" i="9"/>
  <c r="G99" i="14" s="1"/>
  <c r="G99" i="15" s="1"/>
  <c r="G99" i="16" s="1"/>
  <c r="T99" i="9"/>
  <c r="T99" i="14" s="1"/>
  <c r="T99" i="15" s="1"/>
  <c r="T99" i="16" s="1"/>
  <c r="X99" i="9"/>
  <c r="X99" i="14" s="1"/>
  <c r="X99" i="15" s="1"/>
  <c r="X99" i="16" s="1"/>
  <c r="AN99" i="9"/>
  <c r="AN99" i="14" s="1"/>
  <c r="AN99" i="15" s="1"/>
  <c r="AN99" i="16" s="1"/>
  <c r="AK99" i="9"/>
  <c r="AK99" i="14" s="1"/>
  <c r="AK99" i="15" s="1"/>
  <c r="AK99" i="16" s="1"/>
  <c r="AO99" i="9"/>
  <c r="AO99" i="14" s="1"/>
  <c r="AO99" i="15" s="1"/>
  <c r="AO99" i="16" s="1"/>
  <c r="AR99" i="9"/>
  <c r="AR99" i="14" s="1"/>
  <c r="AR99" i="15" s="1"/>
  <c r="AR99" i="16" s="1"/>
  <c r="I99" i="9"/>
  <c r="I99" i="14" s="1"/>
  <c r="I99" i="15" s="1"/>
  <c r="I99" i="16" s="1"/>
  <c r="AB99" i="9"/>
  <c r="AB99" i="14" s="1"/>
  <c r="AB99" i="15" s="1"/>
  <c r="AB99" i="16" s="1"/>
  <c r="U99" i="9"/>
  <c r="U99" i="14" s="1"/>
  <c r="U99" i="15" s="1"/>
  <c r="U99" i="16" s="1"/>
  <c r="AL99" i="9"/>
  <c r="AL99" i="14" s="1"/>
  <c r="AL99" i="15" s="1"/>
  <c r="AL99" i="16" s="1"/>
  <c r="W99" i="9"/>
  <c r="W99" i="14" s="1"/>
  <c r="W99" i="15" s="1"/>
  <c r="W99" i="16" s="1"/>
  <c r="L99" i="9"/>
  <c r="L99" i="14" s="1"/>
  <c r="L99" i="15" s="1"/>
  <c r="L99" i="16" s="1"/>
  <c r="H99" i="9"/>
  <c r="H99" i="14" s="1"/>
  <c r="H99" i="15" s="1"/>
  <c r="H99" i="16" s="1"/>
  <c r="K99" i="9"/>
  <c r="K99" i="14" s="1"/>
  <c r="K99" i="15" s="1"/>
  <c r="K99" i="16" s="1"/>
  <c r="AP99" i="9"/>
  <c r="AP99" i="14" s="1"/>
  <c r="AP99" i="15" s="1"/>
  <c r="AP99" i="16" s="1"/>
  <c r="Y99" i="9"/>
  <c r="Y99" i="14" s="1"/>
  <c r="Y99" i="15" s="1"/>
  <c r="Y99" i="16" s="1"/>
  <c r="AD99" i="9"/>
  <c r="AD99" i="14" s="1"/>
  <c r="AD99" i="15" s="1"/>
  <c r="AD99" i="16" s="1"/>
  <c r="F99" i="14" l="1"/>
  <c r="BU77" i="11"/>
  <c r="BQ77" i="11"/>
  <c r="AT77" i="11"/>
  <c r="AV77" i="11"/>
  <c r="J77" i="11"/>
  <c r="U77" i="11"/>
  <c r="BS77" i="11"/>
  <c r="AY77" i="11"/>
  <c r="BA77" i="11"/>
  <c r="P77" i="11"/>
  <c r="BR77" i="11"/>
  <c r="BD77" i="11"/>
  <c r="AX77" i="11"/>
  <c r="BM77" i="11"/>
  <c r="BI77" i="11"/>
  <c r="BK77" i="11"/>
  <c r="R77" i="11"/>
  <c r="X77" i="11"/>
  <c r="BE77" i="11"/>
  <c r="BN77" i="11"/>
  <c r="M77" i="11"/>
  <c r="AW77" i="11"/>
  <c r="AM77" i="11"/>
  <c r="BP77" i="11"/>
  <c r="V77" i="11"/>
  <c r="Y77" i="11"/>
  <c r="G77" i="11"/>
  <c r="BT77" i="11"/>
  <c r="BB77" i="11"/>
  <c r="AF77" i="11"/>
  <c r="N77" i="11"/>
  <c r="BF77" i="11"/>
  <c r="AI77" i="11"/>
  <c r="AK77" i="11"/>
  <c r="AH77" i="11"/>
  <c r="AN77" i="11"/>
  <c r="AD77" i="11"/>
  <c r="Z77" i="11"/>
  <c r="AZ77" i="11"/>
  <c r="S77" i="11"/>
  <c r="BG77" i="11"/>
  <c r="BL77" i="11"/>
  <c r="BC77" i="11"/>
  <c r="O77" i="11"/>
  <c r="AR77" i="11"/>
  <c r="AS77" i="11"/>
  <c r="AU77" i="11"/>
  <c r="Q77" i="11"/>
  <c r="K77" i="11"/>
  <c r="F77" i="11"/>
  <c r="BJ77" i="11"/>
  <c r="W77" i="11"/>
  <c r="AB77" i="11"/>
  <c r="BH77" i="11"/>
  <c r="I77" i="11"/>
  <c r="AO77" i="11"/>
  <c r="AA77" i="11"/>
  <c r="AG77" i="11"/>
  <c r="BO77" i="11"/>
  <c r="AL77" i="11"/>
  <c r="T77" i="11"/>
  <c r="L77" i="11"/>
  <c r="BW77" i="11"/>
  <c r="AC77" i="11"/>
  <c r="AE77" i="11"/>
  <c r="H77" i="11"/>
  <c r="BV77" i="11"/>
  <c r="AP77" i="11"/>
  <c r="AJ77" i="11"/>
  <c r="AQ77" i="11"/>
  <c r="B77" i="11" l="1"/>
  <c r="D77" i="11" s="1"/>
  <c r="BG77" i="17"/>
  <c r="BP77" i="17"/>
  <c r="AM77" i="17"/>
  <c r="Q77" i="17"/>
  <c r="K77" i="17"/>
  <c r="R77" i="17"/>
  <c r="BF77" i="17"/>
  <c r="BS77" i="17"/>
  <c r="AA77" i="17"/>
  <c r="O77" i="17"/>
  <c r="V77" i="17"/>
  <c r="BM77" i="17"/>
  <c r="AI77" i="17"/>
  <c r="N77" i="17"/>
  <c r="BU77" i="17"/>
  <c r="AG77" i="17"/>
  <c r="AU77" i="17"/>
  <c r="J77" i="17"/>
  <c r="BE77" i="17"/>
  <c r="BN77" i="17"/>
  <c r="AH77" i="17"/>
  <c r="M77" i="17"/>
  <c r="S77" i="17"/>
  <c r="I77" i="17"/>
  <c r="BL77" i="17"/>
  <c r="AP77" i="17"/>
  <c r="AL77" i="17"/>
  <c r="L77" i="17"/>
  <c r="BB77" i="17"/>
  <c r="BO77" i="17"/>
  <c r="AD77" i="17"/>
  <c r="BR77" i="17"/>
  <c r="AZ77" i="17"/>
  <c r="AT77" i="17"/>
  <c r="U77" i="17"/>
  <c r="Z77" i="17"/>
  <c r="AV77" i="17"/>
  <c r="BQ77" i="17"/>
  <c r="AK77" i="17"/>
  <c r="T77" i="17"/>
  <c r="W77" i="17"/>
  <c r="BC77" i="17"/>
  <c r="AY77" i="17"/>
  <c r="AN77" i="17"/>
  <c r="AS77" i="17"/>
  <c r="AE77" i="17"/>
  <c r="BH77" i="17"/>
  <c r="BI77" i="17"/>
  <c r="AC77" i="17"/>
  <c r="AW77" i="17"/>
  <c r="AX77" i="17"/>
  <c r="AF77" i="17"/>
  <c r="H77" i="17"/>
  <c r="BJ77" i="17"/>
  <c r="AR77" i="17"/>
  <c r="AJ77" i="17"/>
  <c r="F77" i="17"/>
  <c r="Y77" i="17"/>
  <c r="BW77" i="17"/>
  <c r="BA77" i="17"/>
  <c r="AO77" i="17"/>
  <c r="P77" i="17"/>
  <c r="X77" i="17"/>
  <c r="BV77" i="17"/>
  <c r="BD77" i="17"/>
  <c r="AQ77" i="17"/>
  <c r="BK77" i="17"/>
  <c r="BT77" i="17"/>
  <c r="AB77" i="17"/>
  <c r="G77" i="17"/>
  <c r="F99" i="15"/>
  <c r="B77" i="17" l="1"/>
  <c r="D77" i="17" s="1"/>
  <c r="AS77" i="18"/>
  <c r="BJ77" i="18"/>
  <c r="BW77" i="18"/>
  <c r="AN77" i="18"/>
  <c r="AH77" i="18"/>
  <c r="AU77" i="18"/>
  <c r="BP77" i="18"/>
  <c r="BA77" i="18"/>
  <c r="BR77" i="18"/>
  <c r="BE77" i="18"/>
  <c r="BV77" i="18"/>
  <c r="BH77" i="18"/>
  <c r="O77" i="18"/>
  <c r="P77" i="18"/>
  <c r="H77" i="18"/>
  <c r="K77" i="18"/>
  <c r="N77" i="18"/>
  <c r="W77" i="18"/>
  <c r="X77" i="18"/>
  <c r="BO77" i="18"/>
  <c r="BD77" i="18"/>
  <c r="U77" i="18"/>
  <c r="S77" i="18"/>
  <c r="BI77" i="18"/>
  <c r="AA77" i="18"/>
  <c r="AF77" i="18"/>
  <c r="AG77" i="18"/>
  <c r="AX77" i="18"/>
  <c r="BK77" i="18"/>
  <c r="AY77" i="18"/>
  <c r="BQ77" i="18"/>
  <c r="AI77" i="18"/>
  <c r="BU77" i="18"/>
  <c r="AM77" i="18"/>
  <c r="AJ77" i="18"/>
  <c r="Z77" i="18"/>
  <c r="T77" i="18"/>
  <c r="V77" i="18"/>
  <c r="R77" i="18"/>
  <c r="AP77" i="18"/>
  <c r="G77" i="18"/>
  <c r="J77" i="18"/>
  <c r="AD77" i="18"/>
  <c r="AQ77" i="18"/>
  <c r="AZ77" i="18"/>
  <c r="AW77" i="18"/>
  <c r="BN77" i="18"/>
  <c r="AB77" i="18"/>
  <c r="BL77" i="18"/>
  <c r="AL77" i="18"/>
  <c r="BC77" i="18"/>
  <c r="Y77" i="18"/>
  <c r="AC77" i="18"/>
  <c r="AT77" i="18"/>
  <c r="BG77" i="18"/>
  <c r="BT77" i="18"/>
  <c r="BM77" i="18"/>
  <c r="AE77" i="18"/>
  <c r="AV77" i="18"/>
  <c r="AK77" i="18"/>
  <c r="BB77" i="18"/>
  <c r="AO77" i="18"/>
  <c r="BF77" i="18"/>
  <c r="BS77" i="18"/>
  <c r="AR77" i="18"/>
  <c r="L77" i="18"/>
  <c r="M77" i="18"/>
  <c r="F77" i="18"/>
  <c r="Q77" i="18"/>
  <c r="I77" i="18"/>
  <c r="F99" i="16"/>
  <c r="B77" i="18" l="1"/>
  <c r="D77" i="18" s="1"/>
  <c r="AC77" i="19"/>
  <c r="Z71" i="20" s="1"/>
  <c r="AA90" i="7" s="1"/>
  <c r="AT77" i="19"/>
  <c r="AQ71" i="20" s="1"/>
  <c r="AR90" i="7" s="1"/>
  <c r="AY77" i="19"/>
  <c r="AV71" i="20" s="1"/>
  <c r="AW90" i="7" s="1"/>
  <c r="AF77" i="19"/>
  <c r="AC71" i="20" s="1"/>
  <c r="AD90" i="7" s="1"/>
  <c r="AW77" i="19"/>
  <c r="AT71" i="20" s="1"/>
  <c r="AU90" i="7" s="1"/>
  <c r="BN77" i="19"/>
  <c r="BK71" i="20" s="1"/>
  <c r="BL90" i="7" s="1"/>
  <c r="AJ77" i="19"/>
  <c r="AG71" i="20" s="1"/>
  <c r="AH90" i="7" s="1"/>
  <c r="BA77" i="19"/>
  <c r="AX71" i="20" s="1"/>
  <c r="AY90" i="7" s="1"/>
  <c r="BR77" i="19"/>
  <c r="BO71" i="20" s="1"/>
  <c r="BP90" i="7" s="1"/>
  <c r="BT77" i="19"/>
  <c r="BQ71" i="20" s="1"/>
  <c r="BR90" i="7" s="1"/>
  <c r="AP77" i="19"/>
  <c r="AM71" i="20" s="1"/>
  <c r="AN90" i="7" s="1"/>
  <c r="AI77" i="19"/>
  <c r="AF71" i="20" s="1"/>
  <c r="AG90" i="7" s="1"/>
  <c r="H77" i="19"/>
  <c r="E71" i="20" s="1"/>
  <c r="F90" i="7" s="1"/>
  <c r="G77" i="19"/>
  <c r="D71" i="20" s="1"/>
  <c r="E90" i="7" s="1"/>
  <c r="K77" i="19"/>
  <c r="H71" i="20" s="1"/>
  <c r="I90" i="7" s="1"/>
  <c r="P77" i="19"/>
  <c r="M71" i="20" s="1"/>
  <c r="N90" i="7" s="1"/>
  <c r="Y77" i="19"/>
  <c r="V71" i="20" s="1"/>
  <c r="W90" i="7" s="1"/>
  <c r="BE77" i="19"/>
  <c r="BB71" i="20" s="1"/>
  <c r="BC90" i="7" s="1"/>
  <c r="J77" i="19"/>
  <c r="G71" i="20" s="1"/>
  <c r="H90" i="7" s="1"/>
  <c r="F77" i="19"/>
  <c r="AB77" i="19"/>
  <c r="Y71" i="20" s="1"/>
  <c r="AS77" i="19"/>
  <c r="AP71" i="20" s="1"/>
  <c r="AQ90" i="7" s="1"/>
  <c r="BJ77" i="19"/>
  <c r="BG71" i="20" s="1"/>
  <c r="BH90" i="7" s="1"/>
  <c r="BS77" i="19"/>
  <c r="BP71" i="20" s="1"/>
  <c r="BQ90" i="7" s="1"/>
  <c r="AV77" i="19"/>
  <c r="AS71" i="20" s="1"/>
  <c r="AT90" i="7" s="1"/>
  <c r="BM77" i="19"/>
  <c r="BJ71" i="20" s="1"/>
  <c r="BK90" i="7" s="1"/>
  <c r="AQ77" i="19"/>
  <c r="AN71" i="20" s="1"/>
  <c r="AO90" i="7" s="1"/>
  <c r="AZ77" i="19"/>
  <c r="AW71" i="20" s="1"/>
  <c r="AX90" i="7" s="1"/>
  <c r="BQ77" i="19"/>
  <c r="BN71" i="20" s="1"/>
  <c r="BO90" i="7" s="1"/>
  <c r="AM77" i="19"/>
  <c r="AJ71" i="20" s="1"/>
  <c r="AK90" i="7" s="1"/>
  <c r="AO77" i="19"/>
  <c r="AL71" i="20" s="1"/>
  <c r="AM90" i="7" s="1"/>
  <c r="BF77" i="19"/>
  <c r="BC71" i="20" s="1"/>
  <c r="BD90" i="7" s="1"/>
  <c r="BC77" i="19"/>
  <c r="AZ71" i="20" s="1"/>
  <c r="BA90" i="7" s="1"/>
  <c r="R77" i="19"/>
  <c r="O71" i="20" s="1"/>
  <c r="P90" i="7" s="1"/>
  <c r="S77" i="19"/>
  <c r="P71" i="20" s="1"/>
  <c r="Q90" i="7" s="1"/>
  <c r="W77" i="19"/>
  <c r="T71" i="20" s="1"/>
  <c r="U90" i="7" s="1"/>
  <c r="O77" i="19"/>
  <c r="L71" i="20" s="1"/>
  <c r="M90" i="7" s="1"/>
  <c r="Z77" i="19"/>
  <c r="W71" i="20" s="1"/>
  <c r="X90" i="7" s="1"/>
  <c r="X77" i="19"/>
  <c r="U71" i="20" s="1"/>
  <c r="V90" i="7" s="1"/>
  <c r="N77" i="19"/>
  <c r="K71" i="20" s="1"/>
  <c r="L90" i="7" s="1"/>
  <c r="AR77" i="19"/>
  <c r="AO71" i="20" s="1"/>
  <c r="AP90" i="7" s="1"/>
  <c r="BI77" i="19"/>
  <c r="BF71" i="20" s="1"/>
  <c r="BG90" i="7" s="1"/>
  <c r="AA77" i="19"/>
  <c r="X71" i="20" s="1"/>
  <c r="AU77" i="19"/>
  <c r="AR71" i="20" s="1"/>
  <c r="AS90" i="7" s="1"/>
  <c r="BL77" i="19"/>
  <c r="BI71" i="20" s="1"/>
  <c r="BJ90" i="7" s="1"/>
  <c r="AH77" i="19"/>
  <c r="AE71" i="20" s="1"/>
  <c r="AF90" i="7" s="1"/>
  <c r="BO77" i="19"/>
  <c r="BL71" i="20" s="1"/>
  <c r="BM90" i="7" s="1"/>
  <c r="BP77" i="19"/>
  <c r="BM71" i="20" s="1"/>
  <c r="BN90" i="7" s="1"/>
  <c r="AL77" i="19"/>
  <c r="AI71" i="20" s="1"/>
  <c r="AJ90" i="7" s="1"/>
  <c r="AN77" i="19"/>
  <c r="AK71" i="20" s="1"/>
  <c r="AL90" i="7" s="1"/>
  <c r="BV77" i="19"/>
  <c r="BS71" i="20" s="1"/>
  <c r="BT90" i="7" s="1"/>
  <c r="M77" i="19"/>
  <c r="J71" i="20" s="1"/>
  <c r="K90" i="7" s="1"/>
  <c r="Q77" i="19"/>
  <c r="N71" i="20" s="1"/>
  <c r="O90" i="7" s="1"/>
  <c r="BH77" i="19"/>
  <c r="BE71" i="20" s="1"/>
  <c r="BF90" i="7" s="1"/>
  <c r="AD77" i="19"/>
  <c r="AA71" i="20" s="1"/>
  <c r="AB90" i="7" s="1"/>
  <c r="AE77" i="19"/>
  <c r="AB71" i="20" s="1"/>
  <c r="AC90" i="7" s="1"/>
  <c r="BG77" i="19"/>
  <c r="BD71" i="20" s="1"/>
  <c r="BE90" i="7" s="1"/>
  <c r="AG77" i="19"/>
  <c r="AD71" i="20" s="1"/>
  <c r="AE90" i="7" s="1"/>
  <c r="AX77" i="19"/>
  <c r="AU71" i="20" s="1"/>
  <c r="AV90" i="7" s="1"/>
  <c r="BK77" i="19"/>
  <c r="BH71" i="20" s="1"/>
  <c r="BI90" i="7" s="1"/>
  <c r="AK77" i="19"/>
  <c r="AH71" i="20" s="1"/>
  <c r="AI90" i="7" s="1"/>
  <c r="BB77" i="19"/>
  <c r="AY71" i="20" s="1"/>
  <c r="AZ90" i="7" s="1"/>
  <c r="BD77" i="19"/>
  <c r="BA71" i="20" s="1"/>
  <c r="BB90" i="7" s="1"/>
  <c r="BU77" i="19"/>
  <c r="BR71" i="20" s="1"/>
  <c r="BS90" i="7" s="1"/>
  <c r="BW77" i="19"/>
  <c r="BT71" i="20" s="1"/>
  <c r="BU90" i="7" s="1"/>
  <c r="U77" i="19"/>
  <c r="R71" i="20" s="1"/>
  <c r="S90" i="7" s="1"/>
  <c r="L77" i="19"/>
  <c r="I71" i="20" s="1"/>
  <c r="J90" i="7" s="1"/>
  <c r="I77" i="19"/>
  <c r="F71" i="20" s="1"/>
  <c r="G90" i="7" s="1"/>
  <c r="V77" i="19"/>
  <c r="S71" i="20" s="1"/>
  <c r="T90" i="7" s="1"/>
  <c r="T77" i="19"/>
  <c r="Q71" i="20" s="1"/>
  <c r="R90" i="7" s="1"/>
  <c r="B77" i="19" l="1"/>
  <c r="D77" i="19" s="1"/>
  <c r="B71" i="20" s="1"/>
  <c r="Y90" i="7"/>
  <c r="Z90" i="7"/>
  <c r="BW90" i="7"/>
  <c r="C71" i="20"/>
  <c r="D90" i="7" s="1"/>
  <c r="BZ90" i="7" l="1"/>
  <c r="C90" i="7"/>
  <c r="C70" i="24" s="1"/>
  <c r="CA90" i="7"/>
  <c r="BX90" i="7"/>
  <c r="B90" i="7"/>
  <c r="B70" i="24"/>
  <c r="Z70" i="24" l="1"/>
  <c r="AD70" i="24"/>
  <c r="AH70" i="24"/>
  <c r="AL70" i="24"/>
  <c r="AP70" i="24"/>
  <c r="AT70" i="24"/>
  <c r="AX70" i="24"/>
  <c r="BB70" i="24"/>
  <c r="BF70" i="24"/>
  <c r="BJ70" i="24"/>
  <c r="X70" i="24"/>
  <c r="AC70" i="24"/>
  <c r="AI70" i="24"/>
  <c r="AN70" i="24"/>
  <c r="AS70" i="24"/>
  <c r="AY70" i="24"/>
  <c r="BD70" i="24"/>
  <c r="BI70" i="24"/>
  <c r="BN70" i="24"/>
  <c r="BR70" i="24"/>
  <c r="Y70" i="24"/>
  <c r="BV70" i="24" s="1"/>
  <c r="D100" i="9" s="1"/>
  <c r="AE70" i="24"/>
  <c r="AJ70" i="24"/>
  <c r="AO70" i="24"/>
  <c r="AU70" i="24"/>
  <c r="AZ70" i="24"/>
  <c r="BE70" i="24"/>
  <c r="BK70" i="24"/>
  <c r="BO70" i="24"/>
  <c r="BS70" i="24"/>
  <c r="AA70" i="24"/>
  <c r="AF70" i="24"/>
  <c r="AK70" i="24"/>
  <c r="AQ70" i="24"/>
  <c r="AV70" i="24"/>
  <c r="BA70" i="24"/>
  <c r="BG70" i="24"/>
  <c r="BL70" i="24"/>
  <c r="BP70" i="24"/>
  <c r="BT70" i="24"/>
  <c r="AG70" i="24"/>
  <c r="BC70" i="24"/>
  <c r="AM70" i="24"/>
  <c r="BH70" i="24"/>
  <c r="AR70" i="24"/>
  <c r="BM70" i="24"/>
  <c r="AW70" i="24"/>
  <c r="BQ70" i="24"/>
  <c r="AB70" i="24"/>
  <c r="U70" i="24"/>
  <c r="R70" i="24"/>
  <c r="I70" i="24"/>
  <c r="V70" i="24"/>
  <c r="J70" i="24"/>
  <c r="P70" i="24"/>
  <c r="W70" i="24"/>
  <c r="S70" i="24"/>
  <c r="E70" i="24"/>
  <c r="K70" i="24"/>
  <c r="G70" i="24"/>
  <c r="O70" i="24"/>
  <c r="Q70" i="24"/>
  <c r="T70" i="24"/>
  <c r="H70" i="24"/>
  <c r="D70" i="24"/>
  <c r="L70" i="24"/>
  <c r="M70" i="24"/>
  <c r="N70" i="24"/>
  <c r="F70" i="24"/>
  <c r="C78" i="11"/>
  <c r="C78" i="17"/>
  <c r="C78" i="19"/>
  <c r="C78" i="18"/>
  <c r="D100" i="14"/>
  <c r="D100" i="15"/>
  <c r="B100" i="14"/>
  <c r="B100" i="15"/>
  <c r="B100" i="9"/>
  <c r="B100" i="16"/>
  <c r="Q100" i="9" l="1"/>
  <c r="Q100" i="14" s="1"/>
  <c r="Q100" i="15" s="1"/>
  <c r="Q100" i="16" s="1"/>
  <c r="O100" i="9"/>
  <c r="O100" i="14" s="1"/>
  <c r="O100" i="15" s="1"/>
  <c r="O100" i="16" s="1"/>
  <c r="R100" i="9"/>
  <c r="R100" i="14" s="1"/>
  <c r="R100" i="15" s="1"/>
  <c r="R100" i="16" s="1"/>
  <c r="P100" i="9"/>
  <c r="P100" i="14" s="1"/>
  <c r="P100" i="15" s="1"/>
  <c r="P100" i="16" s="1"/>
  <c r="M100" i="9"/>
  <c r="M100" i="14" s="1"/>
  <c r="M100" i="15" s="1"/>
  <c r="M100" i="16" s="1"/>
  <c r="BU70" i="24"/>
  <c r="Y100" i="9"/>
  <c r="Y100" i="14" s="1"/>
  <c r="Y100" i="15" s="1"/>
  <c r="Y100" i="16" s="1"/>
  <c r="AK100" i="9"/>
  <c r="AK100" i="14" s="1"/>
  <c r="AK100" i="15" s="1"/>
  <c r="AK100" i="16" s="1"/>
  <c r="AR100" i="9"/>
  <c r="AR100" i="14" s="1"/>
  <c r="AR100" i="15" s="1"/>
  <c r="AR100" i="16" s="1"/>
  <c r="AJ100" i="9"/>
  <c r="AJ100" i="14" s="1"/>
  <c r="AJ100" i="15" s="1"/>
  <c r="AJ100" i="16" s="1"/>
  <c r="T100" i="9"/>
  <c r="T100" i="14" s="1"/>
  <c r="T100" i="15" s="1"/>
  <c r="T100" i="16" s="1"/>
  <c r="AB100" i="9"/>
  <c r="AB100" i="14" s="1"/>
  <c r="AB100" i="15" s="1"/>
  <c r="AB100" i="16" s="1"/>
  <c r="G100" i="9"/>
  <c r="G100" i="14" s="1"/>
  <c r="G100" i="15" s="1"/>
  <c r="G100" i="16" s="1"/>
  <c r="AI100" i="9"/>
  <c r="AI100" i="14" s="1"/>
  <c r="AI100" i="15" s="1"/>
  <c r="AI100" i="16" s="1"/>
  <c r="X100" i="9"/>
  <c r="X100" i="14" s="1"/>
  <c r="X100" i="15" s="1"/>
  <c r="X100" i="16" s="1"/>
  <c r="AC100" i="9"/>
  <c r="AC100" i="14" s="1"/>
  <c r="AC100" i="15" s="1"/>
  <c r="AC100" i="16" s="1"/>
  <c r="AQ100" i="9"/>
  <c r="AQ100" i="14" s="1"/>
  <c r="AQ100" i="15" s="1"/>
  <c r="AQ100" i="16" s="1"/>
  <c r="V100" i="9"/>
  <c r="V100" i="14" s="1"/>
  <c r="V100" i="15" s="1"/>
  <c r="V100" i="16" s="1"/>
  <c r="AD100" i="9"/>
  <c r="AD100" i="14" s="1"/>
  <c r="AD100" i="15" s="1"/>
  <c r="AD100" i="16" s="1"/>
  <c r="Z100" i="9"/>
  <c r="Z100" i="14" s="1"/>
  <c r="Z100" i="15" s="1"/>
  <c r="Z100" i="16" s="1"/>
  <c r="F100" i="9"/>
  <c r="AN100" i="9"/>
  <c r="AN100" i="14" s="1"/>
  <c r="AN100" i="15" s="1"/>
  <c r="AN100" i="16" s="1"/>
  <c r="AO100" i="9"/>
  <c r="AO100" i="14" s="1"/>
  <c r="AO100" i="15" s="1"/>
  <c r="AO100" i="16" s="1"/>
  <c r="W100" i="9"/>
  <c r="W100" i="14" s="1"/>
  <c r="W100" i="15" s="1"/>
  <c r="W100" i="16" s="1"/>
  <c r="AH100" i="9"/>
  <c r="AH100" i="14" s="1"/>
  <c r="AH100" i="15" s="1"/>
  <c r="AH100" i="16" s="1"/>
  <c r="AE100" i="9"/>
  <c r="AE100" i="14" s="1"/>
  <c r="AE100" i="15" s="1"/>
  <c r="AE100" i="16" s="1"/>
  <c r="AG100" i="9"/>
  <c r="AG100" i="14" s="1"/>
  <c r="AG100" i="15" s="1"/>
  <c r="AG100" i="16" s="1"/>
  <c r="K100" i="9"/>
  <c r="K100" i="14" s="1"/>
  <c r="K100" i="15" s="1"/>
  <c r="K100" i="16" s="1"/>
  <c r="I100" i="9"/>
  <c r="I100" i="14" s="1"/>
  <c r="I100" i="15" s="1"/>
  <c r="I100" i="16" s="1"/>
  <c r="L100" i="9"/>
  <c r="L100" i="14" s="1"/>
  <c r="L100" i="15" s="1"/>
  <c r="L100" i="16" s="1"/>
  <c r="H100" i="9"/>
  <c r="H100" i="14" s="1"/>
  <c r="H100" i="15" s="1"/>
  <c r="H100" i="16" s="1"/>
  <c r="AA100" i="9"/>
  <c r="AA100" i="14" s="1"/>
  <c r="AA100" i="15" s="1"/>
  <c r="AA100" i="16" s="1"/>
  <c r="U100" i="9"/>
  <c r="U100" i="14" s="1"/>
  <c r="U100" i="15" s="1"/>
  <c r="U100" i="16" s="1"/>
  <c r="AP100" i="9"/>
  <c r="AP100" i="14" s="1"/>
  <c r="AP100" i="15" s="1"/>
  <c r="AP100" i="16" s="1"/>
  <c r="AL100" i="9"/>
  <c r="AL100" i="14" s="1"/>
  <c r="AL100" i="15" s="1"/>
  <c r="AL100" i="16" s="1"/>
  <c r="AS78" i="11" l="1"/>
  <c r="BM78" i="11"/>
  <c r="AI78" i="11"/>
  <c r="H78" i="11"/>
  <c r="K78" i="11"/>
  <c r="N78" i="11"/>
  <c r="BI78" i="11"/>
  <c r="AP78" i="11"/>
  <c r="AY78" i="11"/>
  <c r="Z78" i="11"/>
  <c r="BW78" i="11"/>
  <c r="AG78" i="11"/>
  <c r="AT78" i="11"/>
  <c r="X78" i="11"/>
  <c r="AR78" i="11"/>
  <c r="BD78" i="11"/>
  <c r="BC78" i="11"/>
  <c r="AK78" i="11"/>
  <c r="M78" i="11"/>
  <c r="U78" i="11"/>
  <c r="BJ78" i="11"/>
  <c r="AF78" i="11"/>
  <c r="AA78" i="11"/>
  <c r="AU78" i="11"/>
  <c r="AZ78" i="11"/>
  <c r="T78" i="11"/>
  <c r="P78" i="11"/>
  <c r="V78" i="11"/>
  <c r="AQ78" i="11"/>
  <c r="BK78" i="11"/>
  <c r="AO78" i="11"/>
  <c r="J78" i="11"/>
  <c r="AL78" i="11"/>
  <c r="BF78" i="11"/>
  <c r="BO78" i="11"/>
  <c r="BS78" i="11"/>
  <c r="BE78" i="11"/>
  <c r="Q78" i="11"/>
  <c r="BG78" i="11"/>
  <c r="AC78" i="11"/>
  <c r="O78" i="11"/>
  <c r="BQ78" i="11"/>
  <c r="BL78" i="11"/>
  <c r="AH78" i="11"/>
  <c r="BP78" i="11"/>
  <c r="W78" i="11"/>
  <c r="R78" i="11"/>
  <c r="BR78" i="11"/>
  <c r="AN78" i="11"/>
  <c r="AM78" i="11"/>
  <c r="L78" i="11"/>
  <c r="BH78" i="11"/>
  <c r="AW78" i="11"/>
  <c r="I78" i="11"/>
  <c r="BV78" i="11"/>
  <c r="BN78" i="11"/>
  <c r="BA78" i="11"/>
  <c r="Y78" i="11"/>
  <c r="F78" i="11"/>
  <c r="AX78" i="11"/>
  <c r="BT78" i="11"/>
  <c r="AB78" i="11"/>
  <c r="AD78" i="11"/>
  <c r="G78" i="11"/>
  <c r="BU78" i="11"/>
  <c r="AJ78" i="11"/>
  <c r="AV78" i="11"/>
  <c r="S78" i="11"/>
  <c r="BB78" i="11"/>
  <c r="AE78" i="11"/>
  <c r="F100" i="14"/>
  <c r="B78" i="11" l="1"/>
  <c r="D78" i="11" s="1"/>
  <c r="BQ78" i="17"/>
  <c r="AL78" i="17"/>
  <c r="AT78" i="17"/>
  <c r="J78" i="17"/>
  <c r="AG78" i="17"/>
  <c r="BG78" i="17"/>
  <c r="BS78" i="17"/>
  <c r="AP78" i="17"/>
  <c r="G78" i="17"/>
  <c r="S78" i="17"/>
  <c r="BA78" i="17"/>
  <c r="BO78" i="17"/>
  <c r="AN78" i="17"/>
  <c r="BF78" i="17"/>
  <c r="BL78" i="17"/>
  <c r="AF78" i="17"/>
  <c r="F78" i="17"/>
  <c r="BT78" i="17"/>
  <c r="AD78" i="17"/>
  <c r="BP78" i="17"/>
  <c r="BD78" i="17"/>
  <c r="P78" i="17"/>
  <c r="BI78" i="17"/>
  <c r="AX78" i="17"/>
  <c r="AQ78" i="17"/>
  <c r="U78" i="17"/>
  <c r="V78" i="17"/>
  <c r="R78" i="17"/>
  <c r="AY78" i="17"/>
  <c r="AZ78" i="17"/>
  <c r="AM78" i="17"/>
  <c r="M78" i="17"/>
  <c r="Y78" i="17"/>
  <c r="AW78" i="17"/>
  <c r="AU78" i="17"/>
  <c r="X78" i="17"/>
  <c r="AO78" i="17"/>
  <c r="Z78" i="17"/>
  <c r="AA78" i="17"/>
  <c r="AB78" i="17"/>
  <c r="BB78" i="17"/>
  <c r="BR78" i="17"/>
  <c r="AS78" i="17"/>
  <c r="W78" i="17"/>
  <c r="H78" i="17"/>
  <c r="K78" i="17"/>
  <c r="BN78" i="17"/>
  <c r="AJ78" i="17"/>
  <c r="AE78" i="17"/>
  <c r="T78" i="17"/>
  <c r="BH78" i="17"/>
  <c r="BK78" i="17"/>
  <c r="BM78" i="17"/>
  <c r="BE78" i="17"/>
  <c r="AK78" i="17"/>
  <c r="L78" i="17"/>
  <c r="N78" i="17"/>
  <c r="BV78" i="17"/>
  <c r="BC78" i="17"/>
  <c r="AH78" i="17"/>
  <c r="I78" i="17"/>
  <c r="O78" i="17"/>
  <c r="BJ78" i="17"/>
  <c r="AV78" i="17"/>
  <c r="AR78" i="17"/>
  <c r="BW78" i="17"/>
  <c r="BU78" i="17"/>
  <c r="AC78" i="17"/>
  <c r="Q78" i="17"/>
  <c r="AI78" i="17"/>
  <c r="F100" i="15"/>
  <c r="B78" i="17" l="1"/>
  <c r="D78" i="17" s="1"/>
  <c r="AB78" i="18"/>
  <c r="AS78" i="18"/>
  <c r="BJ78" i="18"/>
  <c r="AM78" i="18"/>
  <c r="AG78" i="18"/>
  <c r="AX78" i="18"/>
  <c r="BO78" i="18"/>
  <c r="AJ78" i="18"/>
  <c r="AN78" i="18"/>
  <c r="BV78" i="18"/>
  <c r="Z78" i="18"/>
  <c r="Y78" i="18"/>
  <c r="N78" i="18"/>
  <c r="V78" i="18"/>
  <c r="AR78" i="18"/>
  <c r="BI78" i="18"/>
  <c r="AA78" i="18"/>
  <c r="AF78" i="18"/>
  <c r="AW78" i="18"/>
  <c r="BN78" i="18"/>
  <c r="BB78" i="18"/>
  <c r="AZ78" i="18"/>
  <c r="BQ78" i="18"/>
  <c r="BD78" i="18"/>
  <c r="BU78" i="18"/>
  <c r="BW78" i="18"/>
  <c r="X78" i="18"/>
  <c r="J78" i="18"/>
  <c r="Q78" i="18"/>
  <c r="S78" i="18"/>
  <c r="O78" i="18"/>
  <c r="M78" i="18"/>
  <c r="BH78" i="18"/>
  <c r="AD78" i="18"/>
  <c r="AE78" i="18"/>
  <c r="AV78" i="18"/>
  <c r="BM78" i="18"/>
  <c r="AQ78" i="18"/>
  <c r="BR78" i="18"/>
  <c r="BP78" i="18"/>
  <c r="AL78" i="18"/>
  <c r="BT78" i="18"/>
  <c r="AP78" i="18"/>
  <c r="AI78" i="18"/>
  <c r="P78" i="18"/>
  <c r="AC78" i="18"/>
  <c r="AT78" i="18"/>
  <c r="AY78" i="18"/>
  <c r="BL78" i="18"/>
  <c r="AH78" i="18"/>
  <c r="AU78" i="18"/>
  <c r="BC78" i="18"/>
  <c r="AK78" i="18"/>
  <c r="BG78" i="18"/>
  <c r="AO78" i="18"/>
  <c r="BF78" i="18"/>
  <c r="BS78" i="18"/>
  <c r="T78" i="18"/>
  <c r="I78" i="18"/>
  <c r="H78" i="18"/>
  <c r="U78" i="18"/>
  <c r="W78" i="18"/>
  <c r="BA78" i="18"/>
  <c r="BE78" i="18"/>
  <c r="BK78" i="18"/>
  <c r="L78" i="18"/>
  <c r="F78" i="18"/>
  <c r="K78" i="18"/>
  <c r="R78" i="18"/>
  <c r="G78" i="18"/>
  <c r="F100" i="16"/>
  <c r="B78" i="18" l="1"/>
  <c r="D78" i="18" s="1"/>
  <c r="AA78" i="19"/>
  <c r="X72" i="20" s="1"/>
  <c r="AN78" i="19"/>
  <c r="AK72" i="20" s="1"/>
  <c r="AL91" i="7" s="1"/>
  <c r="BE78" i="19"/>
  <c r="BB72" i="20" s="1"/>
  <c r="BC91" i="7" s="1"/>
  <c r="BR78" i="19"/>
  <c r="BO72" i="20" s="1"/>
  <c r="BP91" i="7" s="1"/>
  <c r="AU78" i="19"/>
  <c r="AR72" i="20" s="1"/>
  <c r="AS91" i="7" s="1"/>
  <c r="BH78" i="19"/>
  <c r="BE72" i="20" s="1"/>
  <c r="BF91" i="7" s="1"/>
  <c r="AP78" i="19"/>
  <c r="AM72" i="20" s="1"/>
  <c r="AN91" i="7" s="1"/>
  <c r="AY78" i="19"/>
  <c r="AV72" i="20" s="1"/>
  <c r="AW91" i="7" s="1"/>
  <c r="BL78" i="19"/>
  <c r="BI72" i="20" s="1"/>
  <c r="BJ91" i="7" s="1"/>
  <c r="AL78" i="19"/>
  <c r="AI72" i="20" s="1"/>
  <c r="AJ91" i="7" s="1"/>
  <c r="AJ78" i="19"/>
  <c r="AG72" i="20" s="1"/>
  <c r="AH91" i="7" s="1"/>
  <c r="BA78" i="19"/>
  <c r="AX72" i="20" s="1"/>
  <c r="AY91" i="7" s="1"/>
  <c r="BB78" i="19"/>
  <c r="AY72" i="20" s="1"/>
  <c r="AZ91" i="7" s="1"/>
  <c r="O78" i="19"/>
  <c r="L72" i="20" s="1"/>
  <c r="M91" i="7" s="1"/>
  <c r="R78" i="19"/>
  <c r="O72" i="20" s="1"/>
  <c r="P91" i="7" s="1"/>
  <c r="H78" i="19"/>
  <c r="E72" i="20" s="1"/>
  <c r="F91" i="7" s="1"/>
  <c r="T78" i="19"/>
  <c r="Q72" i="20" s="1"/>
  <c r="R91" i="7" s="1"/>
  <c r="X78" i="19"/>
  <c r="U72" i="20" s="1"/>
  <c r="V91" i="7" s="1"/>
  <c r="L78" i="19"/>
  <c r="I72" i="20" s="1"/>
  <c r="J91" i="7" s="1"/>
  <c r="Y78" i="19"/>
  <c r="V72" i="20" s="1"/>
  <c r="W91" i="7" s="1"/>
  <c r="BV78" i="19"/>
  <c r="BS72" i="20" s="1"/>
  <c r="BT91" i="7" s="1"/>
  <c r="W78" i="19"/>
  <c r="T72" i="20" s="1"/>
  <c r="U91" i="7" s="1"/>
  <c r="U78" i="19"/>
  <c r="R72" i="20" s="1"/>
  <c r="S91" i="7" s="1"/>
  <c r="S78" i="19"/>
  <c r="P72" i="20" s="1"/>
  <c r="Q91" i="7" s="1"/>
  <c r="AQ78" i="19"/>
  <c r="AN72" i="20" s="1"/>
  <c r="AO91" i="7" s="1"/>
  <c r="BD78" i="19"/>
  <c r="BA72" i="20" s="1"/>
  <c r="BB91" i="7" s="1"/>
  <c r="BU78" i="19"/>
  <c r="BR72" i="20" s="1"/>
  <c r="BS91" i="7" s="1"/>
  <c r="BN78" i="19"/>
  <c r="BK72" i="20" s="1"/>
  <c r="BL91" i="7" s="1"/>
  <c r="BK78" i="19"/>
  <c r="BH72" i="20" s="1"/>
  <c r="BI91" i="7" s="1"/>
  <c r="AC78" i="19"/>
  <c r="Z72" i="20" s="1"/>
  <c r="AA91" i="7" s="1"/>
  <c r="AT78" i="19"/>
  <c r="AQ72" i="20" s="1"/>
  <c r="AR91" i="7" s="1"/>
  <c r="BO78" i="19"/>
  <c r="BL72" i="20" s="1"/>
  <c r="BM91" i="7" s="1"/>
  <c r="AG78" i="19"/>
  <c r="AD72" i="20" s="1"/>
  <c r="AE91" i="7" s="1"/>
  <c r="AM78" i="19"/>
  <c r="AJ72" i="20" s="1"/>
  <c r="AK91" i="7" s="1"/>
  <c r="AZ78" i="19"/>
  <c r="AW72" i="20" s="1"/>
  <c r="AX91" i="7" s="1"/>
  <c r="BQ78" i="19"/>
  <c r="BN72" i="20" s="1"/>
  <c r="BO91" i="7" s="1"/>
  <c r="V78" i="19"/>
  <c r="S72" i="20" s="1"/>
  <c r="T91" i="7" s="1"/>
  <c r="J78" i="19"/>
  <c r="G72" i="20" s="1"/>
  <c r="H91" i="7" s="1"/>
  <c r="M78" i="19"/>
  <c r="J72" i="20" s="1"/>
  <c r="K91" i="7" s="1"/>
  <c r="K78" i="19"/>
  <c r="H72" i="20" s="1"/>
  <c r="I91" i="7" s="1"/>
  <c r="G78" i="19"/>
  <c r="D72" i="20" s="1"/>
  <c r="E91" i="7" s="1"/>
  <c r="I78" i="19"/>
  <c r="F72" i="20" s="1"/>
  <c r="G91" i="7" s="1"/>
  <c r="Q78" i="19"/>
  <c r="N72" i="20" s="1"/>
  <c r="O91" i="7" s="1"/>
  <c r="BG78" i="19"/>
  <c r="BD72" i="20" s="1"/>
  <c r="BE91" i="7" s="1"/>
  <c r="BT78" i="19"/>
  <c r="BQ72" i="20" s="1"/>
  <c r="BR91" i="7" s="1"/>
  <c r="AD78" i="19"/>
  <c r="AA72" i="20" s="1"/>
  <c r="AB91" i="7" s="1"/>
  <c r="BJ78" i="19"/>
  <c r="BG72" i="20" s="1"/>
  <c r="BH91" i="7" s="1"/>
  <c r="AB78" i="19"/>
  <c r="Y72" i="20" s="1"/>
  <c r="AS78" i="19"/>
  <c r="AP72" i="20" s="1"/>
  <c r="AQ91" i="7" s="1"/>
  <c r="BF78" i="19"/>
  <c r="BC72" i="20" s="1"/>
  <c r="BD91" i="7" s="1"/>
  <c r="AF78" i="19"/>
  <c r="AC72" i="20" s="1"/>
  <c r="AD91" i="7" s="1"/>
  <c r="AW78" i="19"/>
  <c r="AT72" i="20" s="1"/>
  <c r="AU91" i="7" s="1"/>
  <c r="BC78" i="19"/>
  <c r="AZ72" i="20" s="1"/>
  <c r="BA91" i="7" s="1"/>
  <c r="BP78" i="19"/>
  <c r="BM72" i="20" s="1"/>
  <c r="BN91" i="7" s="1"/>
  <c r="N78" i="19"/>
  <c r="K72" i="20" s="1"/>
  <c r="L91" i="7" s="1"/>
  <c r="P78" i="19"/>
  <c r="M72" i="20" s="1"/>
  <c r="N91" i="7" s="1"/>
  <c r="BW78" i="19"/>
  <c r="BT72" i="20" s="1"/>
  <c r="BU91" i="7" s="1"/>
  <c r="AO78" i="19"/>
  <c r="AL72" i="20" s="1"/>
  <c r="AM91" i="7" s="1"/>
  <c r="AX78" i="19"/>
  <c r="AU72" i="20" s="1"/>
  <c r="AV91" i="7" s="1"/>
  <c r="AE78" i="19"/>
  <c r="AB72" i="20" s="1"/>
  <c r="AC91" i="7" s="1"/>
  <c r="AR78" i="19"/>
  <c r="AO72" i="20" s="1"/>
  <c r="AP91" i="7" s="1"/>
  <c r="BI78" i="19"/>
  <c r="BF72" i="20" s="1"/>
  <c r="BG91" i="7" s="1"/>
  <c r="AI78" i="19"/>
  <c r="AF72" i="20" s="1"/>
  <c r="AG91" i="7" s="1"/>
  <c r="AV78" i="19"/>
  <c r="AS72" i="20" s="1"/>
  <c r="AT91" i="7" s="1"/>
  <c r="BM78" i="19"/>
  <c r="BJ72" i="20" s="1"/>
  <c r="BK91" i="7" s="1"/>
  <c r="BS78" i="19"/>
  <c r="BP72" i="20" s="1"/>
  <c r="BQ91" i="7" s="1"/>
  <c r="AK78" i="19"/>
  <c r="AH72" i="20" s="1"/>
  <c r="AI91" i="7" s="1"/>
  <c r="AH78" i="19"/>
  <c r="AE72" i="20" s="1"/>
  <c r="AF91" i="7" s="1"/>
  <c r="F78" i="19"/>
  <c r="Z78" i="19"/>
  <c r="W72" i="20" s="1"/>
  <c r="X91" i="7" s="1"/>
  <c r="C72" i="20" l="1"/>
  <c r="D91" i="7" s="1"/>
  <c r="B78" i="19"/>
  <c r="D78" i="19" s="1"/>
  <c r="B72" i="20" s="1"/>
  <c r="BW91" i="7"/>
  <c r="Z91" i="7"/>
  <c r="Y91" i="7"/>
  <c r="BZ91" i="7" l="1"/>
  <c r="C79" i="17" s="1"/>
  <c r="CA91" i="7"/>
  <c r="C91" i="7"/>
  <c r="P71" i="24" s="1"/>
  <c r="BX91" i="7"/>
  <c r="B91" i="7"/>
  <c r="B71" i="24"/>
  <c r="C79" i="11" l="1"/>
  <c r="C79" i="19"/>
  <c r="C79" i="18"/>
  <c r="Y71" i="24"/>
  <c r="I71" i="24"/>
  <c r="BG71" i="24"/>
  <c r="AP71" i="24"/>
  <c r="BC71" i="24"/>
  <c r="Z71" i="24"/>
  <c r="H71" i="24"/>
  <c r="AI71" i="24"/>
  <c r="BE71" i="24"/>
  <c r="C71" i="24"/>
  <c r="D101" i="14" s="1"/>
  <c r="BF71" i="24"/>
  <c r="AO71" i="24"/>
  <c r="BH71" i="24"/>
  <c r="AR71" i="24"/>
  <c r="AB71" i="24"/>
  <c r="V71" i="24"/>
  <c r="L71" i="24"/>
  <c r="T71" i="24"/>
  <c r="N71" i="24"/>
  <c r="AE71" i="24"/>
  <c r="AQ71" i="24"/>
  <c r="AM71" i="24"/>
  <c r="BR71" i="24"/>
  <c r="BB71" i="24"/>
  <c r="AL71" i="24"/>
  <c r="BQ71" i="24"/>
  <c r="BA71" i="24"/>
  <c r="AK71" i="24"/>
  <c r="BT71" i="24"/>
  <c r="BD71" i="24"/>
  <c r="AN71" i="24"/>
  <c r="X71" i="24"/>
  <c r="G71" i="24"/>
  <c r="R71" i="24"/>
  <c r="M71" i="24"/>
  <c r="W71" i="24"/>
  <c r="O71" i="24"/>
  <c r="BK71" i="24"/>
  <c r="AA71" i="24"/>
  <c r="BO71" i="24"/>
  <c r="BN71" i="24"/>
  <c r="AX71" i="24"/>
  <c r="AH71" i="24"/>
  <c r="BM71" i="24"/>
  <c r="AW71" i="24"/>
  <c r="AG71" i="24"/>
  <c r="BP71" i="24"/>
  <c r="AZ71" i="24"/>
  <c r="AJ71" i="24"/>
  <c r="F71" i="24"/>
  <c r="S71" i="24"/>
  <c r="K71" i="24"/>
  <c r="E71" i="24"/>
  <c r="Q71" i="24"/>
  <c r="U71" i="24"/>
  <c r="AU71" i="24"/>
  <c r="BS71" i="24"/>
  <c r="AY71" i="24"/>
  <c r="BJ71" i="24"/>
  <c r="AT71" i="24"/>
  <c r="AD71" i="24"/>
  <c r="BI71" i="24"/>
  <c r="AS71" i="24"/>
  <c r="AC71" i="24"/>
  <c r="BL71" i="24"/>
  <c r="AV71" i="24"/>
  <c r="AF71" i="24"/>
  <c r="D71" i="24"/>
  <c r="J71" i="24"/>
  <c r="B101" i="15"/>
  <c r="B101" i="16"/>
  <c r="B101" i="9"/>
  <c r="B101" i="14"/>
  <c r="M101" i="9" l="1"/>
  <c r="M101" i="14" s="1"/>
  <c r="M101" i="15" s="1"/>
  <c r="M101" i="16" s="1"/>
  <c r="O101" i="9"/>
  <c r="O101" i="14" s="1"/>
  <c r="O101" i="15" s="1"/>
  <c r="O101" i="16" s="1"/>
  <c r="Q101" i="9"/>
  <c r="Q101" i="14" s="1"/>
  <c r="Q101" i="15" s="1"/>
  <c r="Q101" i="16" s="1"/>
  <c r="P101" i="9"/>
  <c r="P101" i="14" s="1"/>
  <c r="P101" i="15" s="1"/>
  <c r="P101" i="16" s="1"/>
  <c r="R101" i="9"/>
  <c r="R101" i="14" s="1"/>
  <c r="R101" i="15" s="1"/>
  <c r="R101" i="16" s="1"/>
  <c r="BV71" i="24"/>
  <c r="D101" i="9" s="1"/>
  <c r="D101" i="15"/>
  <c r="BU71" i="24"/>
  <c r="Y101" i="9"/>
  <c r="Y101" i="14" s="1"/>
  <c r="Y101" i="15" s="1"/>
  <c r="Y101" i="16" s="1"/>
  <c r="AB101" i="9"/>
  <c r="AB101" i="14" s="1"/>
  <c r="AB101" i="15" s="1"/>
  <c r="AB101" i="16" s="1"/>
  <c r="AA101" i="9"/>
  <c r="AA101" i="14" s="1"/>
  <c r="AA101" i="15" s="1"/>
  <c r="AA101" i="16" s="1"/>
  <c r="U101" i="9"/>
  <c r="U101" i="14" s="1"/>
  <c r="U101" i="15" s="1"/>
  <c r="U101" i="16" s="1"/>
  <c r="AI101" i="9"/>
  <c r="AI101" i="14" s="1"/>
  <c r="AI101" i="15" s="1"/>
  <c r="AI101" i="16" s="1"/>
  <c r="AP101" i="9"/>
  <c r="AP101" i="14" s="1"/>
  <c r="AP101" i="15" s="1"/>
  <c r="AP101" i="16" s="1"/>
  <c r="W101" i="9"/>
  <c r="W101" i="14" s="1"/>
  <c r="W101" i="15" s="1"/>
  <c r="W101" i="16" s="1"/>
  <c r="AO101" i="9"/>
  <c r="AO101" i="14" s="1"/>
  <c r="AO101" i="15" s="1"/>
  <c r="AO101" i="16" s="1"/>
  <c r="H101" i="9"/>
  <c r="H101" i="14" s="1"/>
  <c r="H101" i="15" s="1"/>
  <c r="H101" i="16" s="1"/>
  <c r="F101" i="9"/>
  <c r="AH101" i="9"/>
  <c r="AH101" i="14" s="1"/>
  <c r="AH101" i="15" s="1"/>
  <c r="AH101" i="16" s="1"/>
  <c r="V101" i="9"/>
  <c r="V101" i="14" s="1"/>
  <c r="V101" i="15" s="1"/>
  <c r="V101" i="16" s="1"/>
  <c r="AL101" i="9"/>
  <c r="AL101" i="14" s="1"/>
  <c r="AL101" i="15" s="1"/>
  <c r="AL101" i="16" s="1"/>
  <c r="AK101" i="9"/>
  <c r="AK101" i="14" s="1"/>
  <c r="AK101" i="15" s="1"/>
  <c r="AK101" i="16" s="1"/>
  <c r="AG101" i="9"/>
  <c r="AG101" i="14" s="1"/>
  <c r="AG101" i="15" s="1"/>
  <c r="AG101" i="16" s="1"/>
  <c r="AQ101" i="9"/>
  <c r="AQ101" i="14" s="1"/>
  <c r="AQ101" i="15" s="1"/>
  <c r="AQ101" i="16" s="1"/>
  <c r="AJ101" i="9"/>
  <c r="AJ101" i="14" s="1"/>
  <c r="AJ101" i="15" s="1"/>
  <c r="AJ101" i="16" s="1"/>
  <c r="AN101" i="9"/>
  <c r="AN101" i="14" s="1"/>
  <c r="AN101" i="15" s="1"/>
  <c r="AN101" i="16" s="1"/>
  <c r="G101" i="9"/>
  <c r="G101" i="14" s="1"/>
  <c r="G101" i="15" s="1"/>
  <c r="G101" i="16" s="1"/>
  <c r="T101" i="9"/>
  <c r="T101" i="14" s="1"/>
  <c r="T101" i="15" s="1"/>
  <c r="T101" i="16" s="1"/>
  <c r="AE101" i="9"/>
  <c r="AE101" i="14" s="1"/>
  <c r="AE101" i="15" s="1"/>
  <c r="AE101" i="16" s="1"/>
  <c r="AC101" i="9"/>
  <c r="AC101" i="14" s="1"/>
  <c r="AC101" i="15" s="1"/>
  <c r="AC101" i="16" s="1"/>
  <c r="AD101" i="9"/>
  <c r="AD101" i="14" s="1"/>
  <c r="AD101" i="15" s="1"/>
  <c r="AD101" i="16" s="1"/>
  <c r="X101" i="9"/>
  <c r="X101" i="14" s="1"/>
  <c r="X101" i="15" s="1"/>
  <c r="X101" i="16" s="1"/>
  <c r="K101" i="9"/>
  <c r="K101" i="14" s="1"/>
  <c r="K101" i="15" s="1"/>
  <c r="K101" i="16" s="1"/>
  <c r="I101" i="9"/>
  <c r="I101" i="14" s="1"/>
  <c r="I101" i="15" s="1"/>
  <c r="I101" i="16" s="1"/>
  <c r="Z101" i="9"/>
  <c r="Z101" i="14" s="1"/>
  <c r="Z101" i="15" s="1"/>
  <c r="Z101" i="16" s="1"/>
  <c r="AR101" i="9"/>
  <c r="AR101" i="14" s="1"/>
  <c r="AR101" i="15" s="1"/>
  <c r="AR101" i="16" s="1"/>
  <c r="L101" i="9"/>
  <c r="L101" i="14" s="1"/>
  <c r="L101" i="15" s="1"/>
  <c r="L101" i="16" s="1"/>
  <c r="F101" i="14" l="1"/>
  <c r="BA79" i="11"/>
  <c r="BE79" i="11"/>
  <c r="AR79" i="11"/>
  <c r="V79" i="11"/>
  <c r="BF79" i="11"/>
  <c r="AA79" i="11"/>
  <c r="AE79" i="11"/>
  <c r="BD79" i="11"/>
  <c r="I79" i="11"/>
  <c r="O79" i="11"/>
  <c r="BL79" i="11"/>
  <c r="BP79" i="11"/>
  <c r="R79" i="11"/>
  <c r="BG79" i="11"/>
  <c r="BK79" i="11"/>
  <c r="AS79" i="11"/>
  <c r="W79" i="11"/>
  <c r="BR79" i="11"/>
  <c r="BC79" i="11"/>
  <c r="AK79" i="11"/>
  <c r="AM79" i="11"/>
  <c r="G79" i="11"/>
  <c r="AJ79" i="11"/>
  <c r="Y79" i="11"/>
  <c r="AI79" i="11"/>
  <c r="AQ79" i="11"/>
  <c r="BU79" i="11"/>
  <c r="F79" i="11"/>
  <c r="BV79" i="11"/>
  <c r="AX79" i="11"/>
  <c r="BM79" i="11"/>
  <c r="N79" i="11"/>
  <c r="P79" i="11"/>
  <c r="S79" i="11"/>
  <c r="AV79" i="11"/>
  <c r="AZ79" i="11"/>
  <c r="BN79" i="11"/>
  <c r="T79" i="11"/>
  <c r="BB79" i="11"/>
  <c r="U79" i="11"/>
  <c r="AO79" i="11"/>
  <c r="X79" i="11"/>
  <c r="J79" i="11"/>
  <c r="BI79" i="11"/>
  <c r="BT79" i="11"/>
  <c r="Z79" i="11"/>
  <c r="AU79" i="11"/>
  <c r="AG79" i="11"/>
  <c r="BQ79" i="11"/>
  <c r="AL79" i="11"/>
  <c r="AN79" i="11"/>
  <c r="K79" i="11"/>
  <c r="Q79" i="11"/>
  <c r="M79" i="11"/>
  <c r="AH79" i="11"/>
  <c r="AP79" i="11"/>
  <c r="AW79" i="11"/>
  <c r="AD79" i="11"/>
  <c r="BW79" i="11"/>
  <c r="AB79" i="11"/>
  <c r="AY79" i="11"/>
  <c r="BS79" i="11"/>
  <c r="AT79" i="11"/>
  <c r="BH79" i="11"/>
  <c r="AF79" i="11"/>
  <c r="H79" i="11"/>
  <c r="BJ79" i="11"/>
  <c r="L79" i="11"/>
  <c r="AC79" i="11"/>
  <c r="BO79" i="11"/>
  <c r="B79" i="11" l="1"/>
  <c r="D79" i="11" s="1"/>
  <c r="BS79" i="17"/>
  <c r="BJ79" i="17"/>
  <c r="AL79" i="17"/>
  <c r="I79" i="17"/>
  <c r="P79" i="17"/>
  <c r="AM79" i="17"/>
  <c r="BI79" i="17"/>
  <c r="BF79" i="17"/>
  <c r="AE79" i="17"/>
  <c r="AT79" i="17"/>
  <c r="BC79" i="17"/>
  <c r="BL79" i="17"/>
  <c r="AH79" i="17"/>
  <c r="BD79" i="17"/>
  <c r="BA79" i="17"/>
  <c r="AD79" i="17"/>
  <c r="Y79" i="17"/>
  <c r="BQ79" i="17"/>
  <c r="AQ79" i="17"/>
  <c r="AV79" i="17"/>
  <c r="AZ79" i="17"/>
  <c r="BP79" i="17"/>
  <c r="U79" i="17"/>
  <c r="BM79" i="17"/>
  <c r="AB79" i="17"/>
  <c r="AP79" i="17"/>
  <c r="M79" i="17"/>
  <c r="F79" i="17"/>
  <c r="G79" i="17"/>
  <c r="BO79" i="17"/>
  <c r="BW79" i="17"/>
  <c r="AC79" i="17"/>
  <c r="R79" i="17"/>
  <c r="AX79" i="17"/>
  <c r="BV79" i="17"/>
  <c r="W79" i="17"/>
  <c r="BN79" i="17"/>
  <c r="BG79" i="17"/>
  <c r="AI79" i="17"/>
  <c r="N79" i="17"/>
  <c r="AJ79" i="17"/>
  <c r="AA79" i="17"/>
  <c r="AU79" i="17"/>
  <c r="BR79" i="17"/>
  <c r="AY79" i="17"/>
  <c r="K79" i="17"/>
  <c r="BE79" i="17"/>
  <c r="BK79" i="17"/>
  <c r="AK79" i="17"/>
  <c r="Q79" i="17"/>
  <c r="H79" i="17"/>
  <c r="O79" i="17"/>
  <c r="T79" i="17"/>
  <c r="BB79" i="17"/>
  <c r="AG79" i="17"/>
  <c r="J79" i="17"/>
  <c r="X79" i="17"/>
  <c r="BH79" i="17"/>
  <c r="AN79" i="17"/>
  <c r="V79" i="17"/>
  <c r="AW79" i="17"/>
  <c r="AR79" i="17"/>
  <c r="AO79" i="17"/>
  <c r="S79" i="17"/>
  <c r="BT79" i="17"/>
  <c r="L79" i="17"/>
  <c r="BU79" i="17"/>
  <c r="Z79" i="17"/>
  <c r="AS79" i="17"/>
  <c r="AF79" i="17"/>
  <c r="F101" i="15"/>
  <c r="B79" i="17" l="1"/>
  <c r="D79" i="17" s="1"/>
  <c r="BW79" i="18"/>
  <c r="AO79" i="18"/>
  <c r="AX79" i="18"/>
  <c r="BK79" i="18"/>
  <c r="AC79" i="18"/>
  <c r="AT79" i="18"/>
  <c r="BR79" i="18"/>
  <c r="AF79" i="18"/>
  <c r="BM79" i="18"/>
  <c r="BS79" i="18"/>
  <c r="AK79" i="18"/>
  <c r="AH79" i="18"/>
  <c r="N79" i="18"/>
  <c r="X79" i="18"/>
  <c r="S79" i="18"/>
  <c r="L79" i="18"/>
  <c r="W79" i="18"/>
  <c r="U79" i="18"/>
  <c r="BG79" i="18"/>
  <c r="BT79" i="18"/>
  <c r="AD79" i="18"/>
  <c r="AU79" i="18"/>
  <c r="BH79" i="18"/>
  <c r="BF79" i="18"/>
  <c r="BC79" i="18"/>
  <c r="BV79" i="18"/>
  <c r="M79" i="18"/>
  <c r="AA79" i="18"/>
  <c r="AN79" i="18"/>
  <c r="BE79" i="18"/>
  <c r="AL79" i="18"/>
  <c r="AB79" i="18"/>
  <c r="AS79" i="18"/>
  <c r="BN79" i="18"/>
  <c r="AI79" i="18"/>
  <c r="AV79" i="18"/>
  <c r="BJ79" i="18"/>
  <c r="AJ79" i="18"/>
  <c r="BA79" i="18"/>
  <c r="BB79" i="18"/>
  <c r="K79" i="18"/>
  <c r="P79" i="18"/>
  <c r="Q79" i="18"/>
  <c r="T79" i="18"/>
  <c r="F79" i="18"/>
  <c r="Y79" i="18"/>
  <c r="BO79" i="18"/>
  <c r="BP79" i="18"/>
  <c r="V79" i="18"/>
  <c r="O79" i="18"/>
  <c r="AQ79" i="18"/>
  <c r="BD79" i="18"/>
  <c r="BU79" i="18"/>
  <c r="AE79" i="18"/>
  <c r="AR79" i="18"/>
  <c r="BI79" i="18"/>
  <c r="AW79" i="18"/>
  <c r="AY79" i="18"/>
  <c r="BL79" i="18"/>
  <c r="AM79" i="18"/>
  <c r="AZ79" i="18"/>
  <c r="BQ79" i="18"/>
  <c r="R79" i="18"/>
  <c r="J79" i="18"/>
  <c r="H79" i="18"/>
  <c r="G79" i="18"/>
  <c r="AP79" i="18"/>
  <c r="AG79" i="18"/>
  <c r="I79" i="18"/>
  <c r="Z79" i="18"/>
  <c r="F101" i="16"/>
  <c r="B79" i="18" l="1"/>
  <c r="D79" i="18" s="1"/>
  <c r="AT79" i="19"/>
  <c r="AQ73" i="20" s="1"/>
  <c r="AR92" i="7" s="1"/>
  <c r="BG79" i="19"/>
  <c r="BD73" i="20" s="1"/>
  <c r="BE92" i="7" s="1"/>
  <c r="BT79" i="19"/>
  <c r="BQ73" i="20" s="1"/>
  <c r="BR92" i="7" s="1"/>
  <c r="AS79" i="19"/>
  <c r="AP73" i="20" s="1"/>
  <c r="AQ92" i="7" s="1"/>
  <c r="BN79" i="19"/>
  <c r="BK73" i="20" s="1"/>
  <c r="BL92" i="7" s="1"/>
  <c r="AB79" i="19"/>
  <c r="Y73" i="20" s="1"/>
  <c r="BM79" i="19"/>
  <c r="BJ73" i="20" s="1"/>
  <c r="BK92" i="7" s="1"/>
  <c r="BR79" i="19"/>
  <c r="BO73" i="20" s="1"/>
  <c r="BP92" i="7" s="1"/>
  <c r="AF79" i="19"/>
  <c r="AC73" i="20" s="1"/>
  <c r="AD92" i="7" s="1"/>
  <c r="AP79" i="19"/>
  <c r="AM73" i="20" s="1"/>
  <c r="AN92" i="7" s="1"/>
  <c r="BC79" i="19"/>
  <c r="AZ73" i="20" s="1"/>
  <c r="BA92" i="7" s="1"/>
  <c r="BP79" i="19"/>
  <c r="BM73" i="20" s="1"/>
  <c r="BN92" i="7" s="1"/>
  <c r="Q79" i="19"/>
  <c r="N73" i="20" s="1"/>
  <c r="O92" i="7" s="1"/>
  <c r="Y79" i="19"/>
  <c r="V73" i="20" s="1"/>
  <c r="W92" i="7" s="1"/>
  <c r="K79" i="19"/>
  <c r="H73" i="20" s="1"/>
  <c r="I92" i="7" s="1"/>
  <c r="O79" i="19"/>
  <c r="L73" i="20" s="1"/>
  <c r="M92" i="7" s="1"/>
  <c r="R79" i="19"/>
  <c r="O73" i="20" s="1"/>
  <c r="P92" i="7" s="1"/>
  <c r="Z79" i="19"/>
  <c r="W73" i="20" s="1"/>
  <c r="X92" i="7" s="1"/>
  <c r="F79" i="19"/>
  <c r="AD79" i="19"/>
  <c r="AA73" i="20" s="1"/>
  <c r="AB92" i="7" s="1"/>
  <c r="BQ79" i="19"/>
  <c r="BN73" i="20" s="1"/>
  <c r="BO92" i="7" s="1"/>
  <c r="AO79" i="19"/>
  <c r="AL73" i="20" s="1"/>
  <c r="AM92" i="7" s="1"/>
  <c r="AK79" i="19"/>
  <c r="AH73" i="20" s="1"/>
  <c r="AI92" i="7" s="1"/>
  <c r="BA79" i="19"/>
  <c r="AX73" i="20" s="1"/>
  <c r="AY92" i="7" s="1"/>
  <c r="U79" i="19"/>
  <c r="R73" i="20" s="1"/>
  <c r="S92" i="7" s="1"/>
  <c r="BJ79" i="19"/>
  <c r="BG73" i="20" s="1"/>
  <c r="BH92" i="7" s="1"/>
  <c r="BW79" i="19"/>
  <c r="BT73" i="20" s="1"/>
  <c r="BU92" i="7" s="1"/>
  <c r="AC79" i="19"/>
  <c r="Z73" i="20" s="1"/>
  <c r="AA92" i="7" s="1"/>
  <c r="BE79" i="19"/>
  <c r="BB73" i="20" s="1"/>
  <c r="BC92" i="7" s="1"/>
  <c r="AE79" i="19"/>
  <c r="AB73" i="20" s="1"/>
  <c r="AC92" i="7" s="1"/>
  <c r="AR79" i="19"/>
  <c r="AO73" i="20" s="1"/>
  <c r="AP92" i="7" s="1"/>
  <c r="BI79" i="19"/>
  <c r="BF73" i="20" s="1"/>
  <c r="BG92" i="7" s="1"/>
  <c r="AI79" i="19"/>
  <c r="AF73" i="20" s="1"/>
  <c r="AG92" i="7" s="1"/>
  <c r="AV79" i="19"/>
  <c r="AS73" i="20" s="1"/>
  <c r="AT92" i="7" s="1"/>
  <c r="BF79" i="19"/>
  <c r="BC73" i="20" s="1"/>
  <c r="BD92" i="7" s="1"/>
  <c r="BS79" i="19"/>
  <c r="BP73" i="20" s="1"/>
  <c r="BQ92" i="7" s="1"/>
  <c r="BU79" i="19"/>
  <c r="BR73" i="20" s="1"/>
  <c r="BS92" i="7" s="1"/>
  <c r="T79" i="19"/>
  <c r="Q73" i="20" s="1"/>
  <c r="R92" i="7" s="1"/>
  <c r="S79" i="19"/>
  <c r="P73" i="20" s="1"/>
  <c r="Q92" i="7" s="1"/>
  <c r="P79" i="19"/>
  <c r="M73" i="20" s="1"/>
  <c r="N92" i="7" s="1"/>
  <c r="H79" i="19"/>
  <c r="E73" i="20" s="1"/>
  <c r="F92" i="7" s="1"/>
  <c r="BD79" i="19"/>
  <c r="BA73" i="20" s="1"/>
  <c r="BB92" i="7" s="1"/>
  <c r="BK79" i="19"/>
  <c r="BH73" i="20" s="1"/>
  <c r="BI92" i="7" s="1"/>
  <c r="BO79" i="19"/>
  <c r="BL73" i="20" s="1"/>
  <c r="BM92" i="7" s="1"/>
  <c r="AZ79" i="19"/>
  <c r="AW73" i="20" s="1"/>
  <c r="AX92" i="7" s="1"/>
  <c r="I79" i="19"/>
  <c r="F73" i="20" s="1"/>
  <c r="G92" i="7" s="1"/>
  <c r="W79" i="19"/>
  <c r="T73" i="20" s="1"/>
  <c r="U92" i="7" s="1"/>
  <c r="AA79" i="19"/>
  <c r="X73" i="20" s="1"/>
  <c r="AN79" i="19"/>
  <c r="AK73" i="20" s="1"/>
  <c r="AL92" i="7" s="1"/>
  <c r="AW79" i="19"/>
  <c r="AT73" i="20" s="1"/>
  <c r="AU92" i="7" s="1"/>
  <c r="AH79" i="19"/>
  <c r="AE73" i="20" s="1"/>
  <c r="AF92" i="7" s="1"/>
  <c r="AU79" i="19"/>
  <c r="AR73" i="20" s="1"/>
  <c r="AS92" i="7" s="1"/>
  <c r="BH79" i="19"/>
  <c r="BE73" i="20" s="1"/>
  <c r="BF92" i="7" s="1"/>
  <c r="AL79" i="19"/>
  <c r="AI73" i="20" s="1"/>
  <c r="AJ92" i="7" s="1"/>
  <c r="AY79" i="19"/>
  <c r="AV73" i="20" s="1"/>
  <c r="AW92" i="7" s="1"/>
  <c r="BL79" i="19"/>
  <c r="BI73" i="20" s="1"/>
  <c r="BJ92" i="7" s="1"/>
  <c r="BV79" i="19"/>
  <c r="BS73" i="20" s="1"/>
  <c r="BT92" i="7" s="1"/>
  <c r="AJ79" i="19"/>
  <c r="AG73" i="20" s="1"/>
  <c r="AH92" i="7" s="1"/>
  <c r="AG79" i="19"/>
  <c r="AD73" i="20" s="1"/>
  <c r="AE92" i="7" s="1"/>
  <c r="V79" i="19"/>
  <c r="S73" i="20" s="1"/>
  <c r="T92" i="7" s="1"/>
  <c r="G79" i="19"/>
  <c r="D73" i="20" s="1"/>
  <c r="E92" i="7" s="1"/>
  <c r="L79" i="19"/>
  <c r="I73" i="20" s="1"/>
  <c r="J92" i="7" s="1"/>
  <c r="M79" i="19"/>
  <c r="J73" i="20" s="1"/>
  <c r="K92" i="7" s="1"/>
  <c r="N79" i="19"/>
  <c r="K73" i="20" s="1"/>
  <c r="L92" i="7" s="1"/>
  <c r="AQ79" i="19"/>
  <c r="AN73" i="20" s="1"/>
  <c r="AO92" i="7" s="1"/>
  <c r="AX79" i="19"/>
  <c r="AU73" i="20" s="1"/>
  <c r="AV92" i="7" s="1"/>
  <c r="BB79" i="19"/>
  <c r="AY73" i="20" s="1"/>
  <c r="AZ92" i="7" s="1"/>
  <c r="AM79" i="19"/>
  <c r="AJ73" i="20" s="1"/>
  <c r="AK92" i="7" s="1"/>
  <c r="X79" i="19"/>
  <c r="U73" i="20" s="1"/>
  <c r="V92" i="7" s="1"/>
  <c r="J79" i="19"/>
  <c r="G73" i="20" s="1"/>
  <c r="H92" i="7" s="1"/>
  <c r="C73" i="20" l="1"/>
  <c r="D92" i="7" s="1"/>
  <c r="B79" i="19"/>
  <c r="D79" i="19" s="1"/>
  <c r="B73" i="20" s="1"/>
  <c r="Y92" i="7"/>
  <c r="Z92" i="7"/>
  <c r="BW92" i="7"/>
  <c r="BZ92" i="7" l="1"/>
  <c r="C80" i="19" s="1"/>
  <c r="CA92" i="7"/>
  <c r="BX92" i="7"/>
  <c r="C92" i="7"/>
  <c r="P72" i="24" s="1"/>
  <c r="B72" i="24"/>
  <c r="B92" i="7"/>
  <c r="C80" i="11" l="1"/>
  <c r="C80" i="17"/>
  <c r="C80" i="18"/>
  <c r="BM72" i="24"/>
  <c r="H72" i="24"/>
  <c r="AS72" i="24"/>
  <c r="L72" i="24"/>
  <c r="AF72" i="24"/>
  <c r="AO72" i="24"/>
  <c r="BN72" i="24"/>
  <c r="BO72" i="24"/>
  <c r="AX72" i="24"/>
  <c r="R72" i="24"/>
  <c r="BL72" i="24"/>
  <c r="AY72" i="24"/>
  <c r="AH72" i="24"/>
  <c r="AV72" i="24"/>
  <c r="AI72" i="24"/>
  <c r="S72" i="24"/>
  <c r="W72" i="24"/>
  <c r="AW72" i="24"/>
  <c r="AR72" i="24"/>
  <c r="AU72" i="24"/>
  <c r="BJ72" i="24"/>
  <c r="AT72" i="24"/>
  <c r="AD72" i="24"/>
  <c r="C72" i="24"/>
  <c r="O72" i="24"/>
  <c r="K72" i="24"/>
  <c r="AC72" i="24"/>
  <c r="BK72" i="24"/>
  <c r="E72" i="24"/>
  <c r="AG72" i="24"/>
  <c r="AN72" i="24"/>
  <c r="BF72" i="24"/>
  <c r="Q72" i="24"/>
  <c r="F72" i="24"/>
  <c r="T72" i="24"/>
  <c r="BQ72" i="24"/>
  <c r="BH72" i="24"/>
  <c r="AB72" i="24"/>
  <c r="AE72" i="24"/>
  <c r="G72" i="24"/>
  <c r="BE72" i="24"/>
  <c r="BA72" i="24"/>
  <c r="BT72" i="24"/>
  <c r="BD72" i="24"/>
  <c r="X72" i="24"/>
  <c r="BG72" i="24"/>
  <c r="AQ72" i="24"/>
  <c r="AA72" i="24"/>
  <c r="AP72" i="24"/>
  <c r="Z72" i="24"/>
  <c r="U72" i="24"/>
  <c r="J72" i="24"/>
  <c r="D72" i="24"/>
  <c r="V72" i="24"/>
  <c r="Y72" i="24"/>
  <c r="AK72" i="24"/>
  <c r="BI72" i="24"/>
  <c r="BP72" i="24"/>
  <c r="AZ72" i="24"/>
  <c r="AJ72" i="24"/>
  <c r="BS72" i="24"/>
  <c r="BC72" i="24"/>
  <c r="AM72" i="24"/>
  <c r="BR72" i="24"/>
  <c r="BB72" i="24"/>
  <c r="AL72" i="24"/>
  <c r="I72" i="24"/>
  <c r="M72" i="24"/>
  <c r="N72" i="24"/>
  <c r="B102" i="14"/>
  <c r="B102" i="9"/>
  <c r="B102" i="15"/>
  <c r="B102" i="16"/>
  <c r="M102" i="9" l="1"/>
  <c r="M102" i="14" s="1"/>
  <c r="M102" i="15" s="1"/>
  <c r="M102" i="16" s="1"/>
  <c r="P102" i="9"/>
  <c r="P102" i="14" s="1"/>
  <c r="P102" i="15" s="1"/>
  <c r="P102" i="16" s="1"/>
  <c r="O102" i="9"/>
  <c r="O102" i="14" s="1"/>
  <c r="O102" i="15" s="1"/>
  <c r="O102" i="16" s="1"/>
  <c r="R102" i="9"/>
  <c r="R102" i="14" s="1"/>
  <c r="R102" i="15" s="1"/>
  <c r="R102" i="16" s="1"/>
  <c r="Q102" i="9"/>
  <c r="Q102" i="14" s="1"/>
  <c r="Q102" i="15" s="1"/>
  <c r="Q102" i="16" s="1"/>
  <c r="BV72" i="24"/>
  <c r="D102" i="9" s="1"/>
  <c r="D102" i="15"/>
  <c r="D102" i="14"/>
  <c r="BU72" i="24"/>
  <c r="W102" i="9"/>
  <c r="W102" i="14" s="1"/>
  <c r="W102" i="15" s="1"/>
  <c r="W102" i="16" s="1"/>
  <c r="H102" i="9"/>
  <c r="H102" i="14" s="1"/>
  <c r="H102" i="15" s="1"/>
  <c r="H102" i="16" s="1"/>
  <c r="Y102" i="9"/>
  <c r="Y102" i="14" s="1"/>
  <c r="Y102" i="15" s="1"/>
  <c r="Y102" i="16" s="1"/>
  <c r="AN102" i="9"/>
  <c r="AN102" i="14" s="1"/>
  <c r="AN102" i="15" s="1"/>
  <c r="AN102" i="16" s="1"/>
  <c r="AQ102" i="9"/>
  <c r="AQ102" i="14" s="1"/>
  <c r="AQ102" i="15" s="1"/>
  <c r="AQ102" i="16" s="1"/>
  <c r="AC102" i="9"/>
  <c r="AC102" i="14" s="1"/>
  <c r="AC102" i="15" s="1"/>
  <c r="AC102" i="16" s="1"/>
  <c r="AE102" i="9"/>
  <c r="AE102" i="14" s="1"/>
  <c r="AE102" i="15" s="1"/>
  <c r="AE102" i="16" s="1"/>
  <c r="AB102" i="9"/>
  <c r="AB102" i="14" s="1"/>
  <c r="AB102" i="15" s="1"/>
  <c r="AB102" i="16" s="1"/>
  <c r="AH102" i="9"/>
  <c r="AH102" i="14" s="1"/>
  <c r="AH102" i="15" s="1"/>
  <c r="AH102" i="16" s="1"/>
  <c r="AR102" i="9"/>
  <c r="AR102" i="14" s="1"/>
  <c r="AR102" i="15" s="1"/>
  <c r="AR102" i="16" s="1"/>
  <c r="F102" i="9"/>
  <c r="AP102" i="9"/>
  <c r="AP102" i="14" s="1"/>
  <c r="AP102" i="15" s="1"/>
  <c r="AP102" i="16" s="1"/>
  <c r="AG102" i="9"/>
  <c r="AG102" i="14" s="1"/>
  <c r="AG102" i="15" s="1"/>
  <c r="AG102" i="16" s="1"/>
  <c r="K102" i="9"/>
  <c r="K102" i="14" s="1"/>
  <c r="K102" i="15" s="1"/>
  <c r="K102" i="16" s="1"/>
  <c r="AI102" i="9"/>
  <c r="AI102" i="14" s="1"/>
  <c r="AI102" i="15" s="1"/>
  <c r="AI102" i="16" s="1"/>
  <c r="AO102" i="9"/>
  <c r="AO102" i="14" s="1"/>
  <c r="AO102" i="15" s="1"/>
  <c r="AO102" i="16" s="1"/>
  <c r="AJ102" i="9"/>
  <c r="AJ102" i="14" s="1"/>
  <c r="AJ102" i="15" s="1"/>
  <c r="AJ102" i="16" s="1"/>
  <c r="AL102" i="9"/>
  <c r="AL102" i="14" s="1"/>
  <c r="AL102" i="15" s="1"/>
  <c r="AL102" i="16" s="1"/>
  <c r="L102" i="9"/>
  <c r="L102" i="14" s="1"/>
  <c r="L102" i="15" s="1"/>
  <c r="L102" i="16" s="1"/>
  <c r="U102" i="9"/>
  <c r="U102" i="14" s="1"/>
  <c r="U102" i="15" s="1"/>
  <c r="U102" i="16" s="1"/>
  <c r="AD102" i="9"/>
  <c r="AD102" i="14" s="1"/>
  <c r="AD102" i="15" s="1"/>
  <c r="AD102" i="16" s="1"/>
  <c r="AA102" i="9"/>
  <c r="AA102" i="14" s="1"/>
  <c r="AA102" i="15" s="1"/>
  <c r="AA102" i="16" s="1"/>
  <c r="G102" i="9"/>
  <c r="G102" i="14" s="1"/>
  <c r="G102" i="15" s="1"/>
  <c r="G102" i="16" s="1"/>
  <c r="Z102" i="9"/>
  <c r="Z102" i="14" s="1"/>
  <c r="Z102" i="15" s="1"/>
  <c r="Z102" i="16" s="1"/>
  <c r="T102" i="9"/>
  <c r="T102" i="14" s="1"/>
  <c r="T102" i="15" s="1"/>
  <c r="T102" i="16" s="1"/>
  <c r="V102" i="9"/>
  <c r="V102" i="14" s="1"/>
  <c r="V102" i="15" s="1"/>
  <c r="V102" i="16" s="1"/>
  <c r="X102" i="9"/>
  <c r="X102" i="14" s="1"/>
  <c r="X102" i="15" s="1"/>
  <c r="X102" i="16" s="1"/>
  <c r="AK102" i="9"/>
  <c r="AK102" i="14" s="1"/>
  <c r="AK102" i="15" s="1"/>
  <c r="AK102" i="16" s="1"/>
  <c r="I102" i="9"/>
  <c r="I102" i="14" s="1"/>
  <c r="I102" i="15" s="1"/>
  <c r="I102" i="16" s="1"/>
  <c r="F102" i="14" l="1"/>
  <c r="BQ80" i="11"/>
  <c r="BE80" i="11"/>
  <c r="BH80" i="11"/>
  <c r="T80" i="11"/>
  <c r="X80" i="11"/>
  <c r="W80" i="11"/>
  <c r="G80" i="11"/>
  <c r="AA80" i="11"/>
  <c r="AE80" i="11"/>
  <c r="K80" i="11"/>
  <c r="S80" i="11"/>
  <c r="BI80" i="11"/>
  <c r="BM80" i="11"/>
  <c r="Q80" i="11"/>
  <c r="AL80" i="11"/>
  <c r="AP80" i="11"/>
  <c r="AY80" i="11"/>
  <c r="H80" i="11"/>
  <c r="AB80" i="11"/>
  <c r="V80" i="11"/>
  <c r="AW80" i="11"/>
  <c r="BT80" i="11"/>
  <c r="BU80" i="11"/>
  <c r="R80" i="11"/>
  <c r="AC80" i="11"/>
  <c r="AG80" i="11"/>
  <c r="AT80" i="11"/>
  <c r="Z80" i="11"/>
  <c r="BJ80" i="11"/>
  <c r="AI80" i="11"/>
  <c r="BS80" i="11"/>
  <c r="AF80" i="11"/>
  <c r="BP80" i="11"/>
  <c r="O80" i="11"/>
  <c r="F80" i="11"/>
  <c r="AQ80" i="11"/>
  <c r="AU80" i="11"/>
  <c r="J80" i="11"/>
  <c r="BG80" i="11"/>
  <c r="BK80" i="11"/>
  <c r="AO80" i="11"/>
  <c r="U80" i="11"/>
  <c r="BD80" i="11"/>
  <c r="N80" i="11"/>
  <c r="AS80" i="11"/>
  <c r="BL80" i="11"/>
  <c r="BA80" i="11"/>
  <c r="AD80" i="11"/>
  <c r="BB80" i="11"/>
  <c r="BF80" i="11"/>
  <c r="BO80" i="11"/>
  <c r="M80" i="11"/>
  <c r="AN80" i="11"/>
  <c r="I80" i="11"/>
  <c r="BV80" i="11"/>
  <c r="AX80" i="11"/>
  <c r="AK80" i="11"/>
  <c r="Y80" i="11"/>
  <c r="BR80" i="11"/>
  <c r="AZ80" i="11"/>
  <c r="AH80" i="11"/>
  <c r="BW80" i="11"/>
  <c r="AV80" i="11"/>
  <c r="AM80" i="11"/>
  <c r="P80" i="11"/>
  <c r="BN80" i="11"/>
  <c r="L80" i="11"/>
  <c r="AR80" i="11"/>
  <c r="BC80" i="11"/>
  <c r="AJ80" i="11"/>
  <c r="B80" i="11" l="1"/>
  <c r="D80" i="11" s="1"/>
  <c r="F102" i="15"/>
  <c r="AZ80" i="17"/>
  <c r="BR80" i="17"/>
  <c r="AT80" i="17"/>
  <c r="S80" i="17"/>
  <c r="H80" i="17"/>
  <c r="BL80" i="17"/>
  <c r="BN80" i="17"/>
  <c r="AG80" i="17"/>
  <c r="T80" i="17"/>
  <c r="U80" i="17"/>
  <c r="BA80" i="17"/>
  <c r="BW80" i="17"/>
  <c r="AP80" i="17"/>
  <c r="O80" i="17"/>
  <c r="AU80" i="17"/>
  <c r="BG80" i="17"/>
  <c r="BB80" i="17"/>
  <c r="BF80" i="17"/>
  <c r="J80" i="17"/>
  <c r="X80" i="17"/>
  <c r="AH80" i="17"/>
  <c r="P80" i="17"/>
  <c r="AA80" i="17"/>
  <c r="BO80" i="17"/>
  <c r="AY80" i="17"/>
  <c r="AS80" i="17"/>
  <c r="AO80" i="17"/>
  <c r="M80" i="17"/>
  <c r="W80" i="17"/>
  <c r="BV80" i="17"/>
  <c r="AW80" i="17"/>
  <c r="AR80" i="17"/>
  <c r="K80" i="17"/>
  <c r="AI80" i="17"/>
  <c r="BK80" i="17"/>
  <c r="BM80" i="17"/>
  <c r="AK80" i="17"/>
  <c r="Y80" i="17"/>
  <c r="Z80" i="17"/>
  <c r="BU80" i="17"/>
  <c r="BJ80" i="17"/>
  <c r="BH80" i="17"/>
  <c r="BD80" i="17"/>
  <c r="Q80" i="17"/>
  <c r="AE80" i="17"/>
  <c r="BQ80" i="17"/>
  <c r="AV80" i="17"/>
  <c r="AX80" i="17"/>
  <c r="AN80" i="17"/>
  <c r="AJ80" i="17"/>
  <c r="V80" i="17"/>
  <c r="AC80" i="17"/>
  <c r="BP80" i="17"/>
  <c r="BS80" i="17"/>
  <c r="AM80" i="17"/>
  <c r="I80" i="17"/>
  <c r="AQ80" i="17"/>
  <c r="BE80" i="17"/>
  <c r="BC80" i="17"/>
  <c r="AF80" i="17"/>
  <c r="L80" i="17"/>
  <c r="F80" i="17"/>
  <c r="BI80" i="17"/>
  <c r="AD80" i="17"/>
  <c r="AB80" i="17"/>
  <c r="N80" i="17"/>
  <c r="AL80" i="17"/>
  <c r="BT80" i="17"/>
  <c r="G80" i="17"/>
  <c r="R80" i="17"/>
  <c r="B80" i="17" l="1"/>
  <c r="D80" i="17" s="1"/>
  <c r="AA80" i="18"/>
  <c r="AN80" i="18"/>
  <c r="AW80" i="18"/>
  <c r="BM80" i="18"/>
  <c r="AX80" i="18"/>
  <c r="BK80" i="18"/>
  <c r="BE80" i="18"/>
  <c r="AI80" i="18"/>
  <c r="AV80" i="18"/>
  <c r="AM80" i="18"/>
  <c r="AZ80" i="18"/>
  <c r="BQ80" i="18"/>
  <c r="G80" i="18"/>
  <c r="Q80" i="18"/>
  <c r="I80" i="18"/>
  <c r="N80" i="18"/>
  <c r="Z80" i="18"/>
  <c r="L80" i="18"/>
  <c r="BJ80" i="18"/>
  <c r="AH80" i="18"/>
  <c r="BR80" i="18"/>
  <c r="BV80" i="18"/>
  <c r="U80" i="18"/>
  <c r="AD80" i="18"/>
  <c r="AQ80" i="18"/>
  <c r="BD80" i="18"/>
  <c r="BA80" i="18"/>
  <c r="BL80" i="18"/>
  <c r="BN80" i="18"/>
  <c r="AB80" i="18"/>
  <c r="AL80" i="18"/>
  <c r="AY80" i="18"/>
  <c r="AP80" i="18"/>
  <c r="BC80" i="18"/>
  <c r="BP80" i="18"/>
  <c r="BI80" i="18"/>
  <c r="H80" i="18"/>
  <c r="F80" i="18"/>
  <c r="J80" i="18"/>
  <c r="W80" i="18"/>
  <c r="V80" i="18"/>
  <c r="AC80" i="18"/>
  <c r="AU80" i="18"/>
  <c r="AJ80" i="18"/>
  <c r="S80" i="18"/>
  <c r="O80" i="18"/>
  <c r="AT80" i="18"/>
  <c r="BG80" i="18"/>
  <c r="BT80" i="18"/>
  <c r="AR80" i="18"/>
  <c r="AK80" i="18"/>
  <c r="AE80" i="18"/>
  <c r="BH80" i="18"/>
  <c r="BB80" i="18"/>
  <c r="BO80" i="18"/>
  <c r="BF80" i="18"/>
  <c r="BS80" i="18"/>
  <c r="BU80" i="18"/>
  <c r="R80" i="18"/>
  <c r="X80" i="18"/>
  <c r="Y80" i="18"/>
  <c r="K80" i="18"/>
  <c r="M80" i="18"/>
  <c r="BW80" i="18"/>
  <c r="AO80" i="18"/>
  <c r="AS80" i="18"/>
  <c r="AF80" i="18"/>
  <c r="AG80" i="18"/>
  <c r="T80" i="18"/>
  <c r="P80" i="18"/>
  <c r="F102" i="16"/>
  <c r="B80" i="18" l="1"/>
  <c r="D80" i="18" s="1"/>
  <c r="BI80" i="19"/>
  <c r="BF74" i="20" s="1"/>
  <c r="BG93" i="7" s="1"/>
  <c r="AA80" i="19"/>
  <c r="X74" i="20" s="1"/>
  <c r="AB80" i="19"/>
  <c r="Y74" i="20" s="1"/>
  <c r="AG80" i="19"/>
  <c r="AD74" i="20" s="1"/>
  <c r="AE93" i="7" s="1"/>
  <c r="AX80" i="19"/>
  <c r="AU74" i="20" s="1"/>
  <c r="AV93" i="7" s="1"/>
  <c r="BK80" i="19"/>
  <c r="BH74" i="20" s="1"/>
  <c r="BI93" i="7" s="1"/>
  <c r="AJ80" i="19"/>
  <c r="AG74" i="20" s="1"/>
  <c r="AH93" i="7" s="1"/>
  <c r="AL80" i="19"/>
  <c r="AI74" i="20" s="1"/>
  <c r="AJ93" i="7" s="1"/>
  <c r="AY80" i="19"/>
  <c r="AV74" i="20" s="1"/>
  <c r="AW93" i="7" s="1"/>
  <c r="BE80" i="19"/>
  <c r="BB74" i="20" s="1"/>
  <c r="BC93" i="7" s="1"/>
  <c r="BV80" i="19"/>
  <c r="BS74" i="20" s="1"/>
  <c r="BT93" i="7" s="1"/>
  <c r="BT80" i="19"/>
  <c r="BQ74" i="20" s="1"/>
  <c r="BR93" i="7" s="1"/>
  <c r="F80" i="19"/>
  <c r="L80" i="19"/>
  <c r="I74" i="20" s="1"/>
  <c r="J93" i="7" s="1"/>
  <c r="Q80" i="19"/>
  <c r="N74" i="20" s="1"/>
  <c r="O93" i="7" s="1"/>
  <c r="U80" i="19"/>
  <c r="R74" i="20" s="1"/>
  <c r="S93" i="7" s="1"/>
  <c r="M80" i="19"/>
  <c r="J74" i="20" s="1"/>
  <c r="K93" i="7" s="1"/>
  <c r="G80" i="19"/>
  <c r="D74" i="20" s="1"/>
  <c r="E93" i="7" s="1"/>
  <c r="BJ80" i="19"/>
  <c r="BG74" i="20" s="1"/>
  <c r="BH93" i="7" s="1"/>
  <c r="BH80" i="19"/>
  <c r="BE74" i="20" s="1"/>
  <c r="BF93" i="7" s="1"/>
  <c r="AU80" i="19"/>
  <c r="AR74" i="20" s="1"/>
  <c r="AS93" i="7" s="1"/>
  <c r="AI80" i="19"/>
  <c r="AF74" i="20" s="1"/>
  <c r="AG93" i="7" s="1"/>
  <c r="BS80" i="19"/>
  <c r="BP74" i="20" s="1"/>
  <c r="BQ93" i="7" s="1"/>
  <c r="R80" i="19"/>
  <c r="O74" i="20" s="1"/>
  <c r="P93" i="7" s="1"/>
  <c r="T80" i="19"/>
  <c r="Q74" i="20" s="1"/>
  <c r="R93" i="7" s="1"/>
  <c r="AD80" i="19"/>
  <c r="AA74" i="20" s="1"/>
  <c r="AB93" i="7" s="1"/>
  <c r="AQ80" i="19"/>
  <c r="AN74" i="20" s="1"/>
  <c r="AO93" i="7" s="1"/>
  <c r="AV80" i="19"/>
  <c r="AS74" i="20" s="1"/>
  <c r="AT93" i="7" s="1"/>
  <c r="AW80" i="19"/>
  <c r="AT74" i="20" s="1"/>
  <c r="AU93" i="7" s="1"/>
  <c r="BN80" i="19"/>
  <c r="BK74" i="20" s="1"/>
  <c r="BL93" i="7" s="1"/>
  <c r="AN80" i="19"/>
  <c r="AK74" i="20" s="1"/>
  <c r="AL93" i="7" s="1"/>
  <c r="AK80" i="19"/>
  <c r="AH74" i="20" s="1"/>
  <c r="AI93" i="7" s="1"/>
  <c r="BB80" i="19"/>
  <c r="AY74" i="20" s="1"/>
  <c r="AZ93" i="7" s="1"/>
  <c r="BO80" i="19"/>
  <c r="BL74" i="20" s="1"/>
  <c r="BM93" i="7" s="1"/>
  <c r="BU80" i="19"/>
  <c r="BR74" i="20" s="1"/>
  <c r="BS93" i="7" s="1"/>
  <c r="AM80" i="19"/>
  <c r="AJ74" i="20" s="1"/>
  <c r="AK93" i="7" s="1"/>
  <c r="AF80" i="19"/>
  <c r="AC74" i="20" s="1"/>
  <c r="AD93" i="7" s="1"/>
  <c r="V80" i="19"/>
  <c r="S74" i="20" s="1"/>
  <c r="T93" i="7" s="1"/>
  <c r="X80" i="19"/>
  <c r="U74" i="20" s="1"/>
  <c r="V93" i="7" s="1"/>
  <c r="K80" i="19"/>
  <c r="H74" i="20" s="1"/>
  <c r="I93" i="7" s="1"/>
  <c r="W80" i="19"/>
  <c r="T74" i="20" s="1"/>
  <c r="U93" i="7" s="1"/>
  <c r="I80" i="19"/>
  <c r="F74" i="20" s="1"/>
  <c r="G93" i="7" s="1"/>
  <c r="AS80" i="19"/>
  <c r="AP74" i="20" s="1"/>
  <c r="AQ93" i="7" s="1"/>
  <c r="BW80" i="19"/>
  <c r="BT74" i="20" s="1"/>
  <c r="BU93" i="7" s="1"/>
  <c r="AH80" i="19"/>
  <c r="AE74" i="20" s="1"/>
  <c r="AF93" i="7" s="1"/>
  <c r="BL80" i="19"/>
  <c r="BI74" i="20" s="1"/>
  <c r="BJ93" i="7" s="1"/>
  <c r="AO80" i="19"/>
  <c r="AL74" i="20" s="1"/>
  <c r="AM93" i="7" s="1"/>
  <c r="Z80" i="19"/>
  <c r="W74" i="20" s="1"/>
  <c r="X93" i="7" s="1"/>
  <c r="AC80" i="19"/>
  <c r="Z74" i="20" s="1"/>
  <c r="AA93" i="7" s="1"/>
  <c r="AT80" i="19"/>
  <c r="AQ74" i="20" s="1"/>
  <c r="AR93" i="7" s="1"/>
  <c r="BG80" i="19"/>
  <c r="BD74" i="20" s="1"/>
  <c r="BE93" i="7" s="1"/>
  <c r="BP80" i="19"/>
  <c r="BM74" i="20" s="1"/>
  <c r="BN93" i="7" s="1"/>
  <c r="BM80" i="19"/>
  <c r="BJ74" i="20" s="1"/>
  <c r="BK93" i="7" s="1"/>
  <c r="AE80" i="19"/>
  <c r="AB74" i="20" s="1"/>
  <c r="AC93" i="7" s="1"/>
  <c r="AR80" i="19"/>
  <c r="AO74" i="20" s="1"/>
  <c r="AP93" i="7" s="1"/>
  <c r="BA80" i="19"/>
  <c r="AX74" i="20" s="1"/>
  <c r="AY93" i="7" s="1"/>
  <c r="BR80" i="19"/>
  <c r="BO74" i="20" s="1"/>
  <c r="BP93" i="7" s="1"/>
  <c r="BD80" i="19"/>
  <c r="BA74" i="20" s="1"/>
  <c r="BB93" i="7" s="1"/>
  <c r="AP80" i="19"/>
  <c r="AM74" i="20" s="1"/>
  <c r="AN93" i="7" s="1"/>
  <c r="BC80" i="19"/>
  <c r="AZ74" i="20" s="1"/>
  <c r="BA93" i="7" s="1"/>
  <c r="AZ80" i="19"/>
  <c r="AW74" i="20" s="1"/>
  <c r="AX93" i="7" s="1"/>
  <c r="Y80" i="19"/>
  <c r="V74" i="20" s="1"/>
  <c r="W93" i="7" s="1"/>
  <c r="H80" i="19"/>
  <c r="E74" i="20" s="1"/>
  <c r="F93" i="7" s="1"/>
  <c r="O80" i="19"/>
  <c r="L74" i="20" s="1"/>
  <c r="M93" i="7" s="1"/>
  <c r="N80" i="19"/>
  <c r="K74" i="20" s="1"/>
  <c r="L93" i="7" s="1"/>
  <c r="J80" i="19"/>
  <c r="G74" i="20" s="1"/>
  <c r="H93" i="7" s="1"/>
  <c r="BQ80" i="19"/>
  <c r="BN74" i="20" s="1"/>
  <c r="BO93" i="7" s="1"/>
  <c r="BF80" i="19"/>
  <c r="BC74" i="20" s="1"/>
  <c r="BD93" i="7" s="1"/>
  <c r="S80" i="19"/>
  <c r="P74" i="20" s="1"/>
  <c r="Q93" i="7" s="1"/>
  <c r="P80" i="19"/>
  <c r="M74" i="20" s="1"/>
  <c r="N93" i="7" s="1"/>
  <c r="C74" i="20" l="1"/>
  <c r="D93" i="7" s="1"/>
  <c r="B80" i="19"/>
  <c r="D80" i="19" s="1"/>
  <c r="B74" i="20" s="1"/>
  <c r="Y93" i="7"/>
  <c r="Z93" i="7"/>
  <c r="BW93" i="7"/>
  <c r="CA93" i="7" l="1"/>
  <c r="BZ93" i="7"/>
  <c r="C81" i="19" s="1"/>
  <c r="BX93" i="7"/>
  <c r="C93" i="7"/>
  <c r="H73" i="24" s="1"/>
  <c r="B93" i="7"/>
  <c r="B73" i="24"/>
  <c r="C81" i="18" l="1"/>
  <c r="C81" i="11"/>
  <c r="C81" i="17"/>
  <c r="BJ73" i="24"/>
  <c r="BI73" i="24"/>
  <c r="BC73" i="24"/>
  <c r="C73" i="24"/>
  <c r="D103" i="14" s="1"/>
  <c r="AI73" i="24"/>
  <c r="AS73" i="24"/>
  <c r="M73" i="24"/>
  <c r="AT73" i="24"/>
  <c r="R73" i="24"/>
  <c r="BG73" i="24"/>
  <c r="AD73" i="24"/>
  <c r="V73" i="24"/>
  <c r="W73" i="24"/>
  <c r="T73" i="24"/>
  <c r="BK73" i="24"/>
  <c r="AQ73" i="24"/>
  <c r="AM73" i="24"/>
  <c r="BF73" i="24"/>
  <c r="AP73" i="24"/>
  <c r="Z73" i="24"/>
  <c r="BE73" i="24"/>
  <c r="AO73" i="24"/>
  <c r="Y73" i="24"/>
  <c r="BH73" i="24"/>
  <c r="AR73" i="24"/>
  <c r="AB73" i="24"/>
  <c r="O73" i="24"/>
  <c r="G73" i="24"/>
  <c r="AC73" i="24"/>
  <c r="BL73" i="24"/>
  <c r="AV73" i="24"/>
  <c r="AF73" i="24"/>
  <c r="Q73" i="24"/>
  <c r="U73" i="24"/>
  <c r="I73" i="24"/>
  <c r="E73" i="24"/>
  <c r="BO73" i="24"/>
  <c r="AU73" i="24"/>
  <c r="AA73" i="24"/>
  <c r="BR73" i="24"/>
  <c r="BB73" i="24"/>
  <c r="AL73" i="24"/>
  <c r="BQ73" i="24"/>
  <c r="BA73" i="24"/>
  <c r="AK73" i="24"/>
  <c r="BT73" i="24"/>
  <c r="BD73" i="24"/>
  <c r="AN73" i="24"/>
  <c r="X73" i="24"/>
  <c r="D73" i="24"/>
  <c r="N73" i="24"/>
  <c r="L73" i="24"/>
  <c r="K73" i="24"/>
  <c r="F73" i="24"/>
  <c r="AY73" i="24"/>
  <c r="AE73" i="24"/>
  <c r="BS73" i="24"/>
  <c r="BN73" i="24"/>
  <c r="AX73" i="24"/>
  <c r="AH73" i="24"/>
  <c r="BM73" i="24"/>
  <c r="AW73" i="24"/>
  <c r="AG73" i="24"/>
  <c r="BP73" i="24"/>
  <c r="AZ73" i="24"/>
  <c r="AJ73" i="24"/>
  <c r="S73" i="24"/>
  <c r="J73" i="24"/>
  <c r="P73" i="24"/>
  <c r="B103" i="16"/>
  <c r="B103" i="9"/>
  <c r="B103" i="14"/>
  <c r="B103" i="15"/>
  <c r="O103" i="9" l="1"/>
  <c r="O103" i="14" s="1"/>
  <c r="O103" i="15" s="1"/>
  <c r="O103" i="16" s="1"/>
  <c r="Q103" i="9"/>
  <c r="Q103" i="14" s="1"/>
  <c r="Q103" i="15" s="1"/>
  <c r="Q103" i="16" s="1"/>
  <c r="P103" i="9"/>
  <c r="P103" i="14" s="1"/>
  <c r="P103" i="15" s="1"/>
  <c r="P103" i="16" s="1"/>
  <c r="R103" i="9"/>
  <c r="R103" i="14" s="1"/>
  <c r="R103" i="15" s="1"/>
  <c r="R103" i="16" s="1"/>
  <c r="M103" i="9"/>
  <c r="M103" i="14" s="1"/>
  <c r="M103" i="15" s="1"/>
  <c r="M103" i="16" s="1"/>
  <c r="D103" i="15"/>
  <c r="BV73" i="24"/>
  <c r="D103" i="9" s="1"/>
  <c r="BU73" i="24"/>
  <c r="V103" i="9"/>
  <c r="V103" i="14" s="1"/>
  <c r="V103" i="15" s="1"/>
  <c r="V103" i="16" s="1"/>
  <c r="AO103" i="9"/>
  <c r="AO103" i="14" s="1"/>
  <c r="AO103" i="15" s="1"/>
  <c r="AO103" i="16" s="1"/>
  <c r="I103" i="9"/>
  <c r="I103" i="14" s="1"/>
  <c r="I103" i="15" s="1"/>
  <c r="I103" i="16" s="1"/>
  <c r="L103" i="9"/>
  <c r="L103" i="14" s="1"/>
  <c r="L103" i="15" s="1"/>
  <c r="L103" i="16" s="1"/>
  <c r="AK103" i="9"/>
  <c r="AK103" i="14" s="1"/>
  <c r="AK103" i="15" s="1"/>
  <c r="AK103" i="16" s="1"/>
  <c r="W103" i="9"/>
  <c r="W103" i="14" s="1"/>
  <c r="W103" i="15" s="1"/>
  <c r="W103" i="16" s="1"/>
  <c r="U103" i="9"/>
  <c r="U103" i="14" s="1"/>
  <c r="U103" i="15" s="1"/>
  <c r="U103" i="16" s="1"/>
  <c r="AR103" i="9"/>
  <c r="AR103" i="14" s="1"/>
  <c r="AR103" i="15" s="1"/>
  <c r="AR103" i="16" s="1"/>
  <c r="AI103" i="9"/>
  <c r="AI103" i="14" s="1"/>
  <c r="AI103" i="15" s="1"/>
  <c r="AI103" i="16" s="1"/>
  <c r="Y103" i="9"/>
  <c r="Y103" i="14" s="1"/>
  <c r="Y103" i="15" s="1"/>
  <c r="Y103" i="16" s="1"/>
  <c r="AE103" i="9"/>
  <c r="AE103" i="14" s="1"/>
  <c r="AE103" i="15" s="1"/>
  <c r="AE103" i="16" s="1"/>
  <c r="AC103" i="9"/>
  <c r="AC103" i="14" s="1"/>
  <c r="AC103" i="15" s="1"/>
  <c r="AC103" i="16" s="1"/>
  <c r="AQ103" i="9"/>
  <c r="AQ103" i="14" s="1"/>
  <c r="AQ103" i="15" s="1"/>
  <c r="AQ103" i="16" s="1"/>
  <c r="Z103" i="9"/>
  <c r="Z103" i="14" s="1"/>
  <c r="Z103" i="15" s="1"/>
  <c r="Z103" i="16" s="1"/>
  <c r="F103" i="9"/>
  <c r="AP103" i="9"/>
  <c r="AP103" i="14" s="1"/>
  <c r="AP103" i="15" s="1"/>
  <c r="AP103" i="16" s="1"/>
  <c r="AH103" i="9"/>
  <c r="AH103" i="14" s="1"/>
  <c r="AH103" i="15" s="1"/>
  <c r="AH103" i="16" s="1"/>
  <c r="T103" i="9"/>
  <c r="T103" i="14" s="1"/>
  <c r="T103" i="15" s="1"/>
  <c r="T103" i="16" s="1"/>
  <c r="AA103" i="9"/>
  <c r="AA103" i="14" s="1"/>
  <c r="AA103" i="15" s="1"/>
  <c r="AA103" i="16" s="1"/>
  <c r="X103" i="9"/>
  <c r="X103" i="14" s="1"/>
  <c r="X103" i="15" s="1"/>
  <c r="X103" i="16" s="1"/>
  <c r="AL103" i="9"/>
  <c r="AL103" i="14" s="1"/>
  <c r="AL103" i="15" s="1"/>
  <c r="AL103" i="16" s="1"/>
  <c r="AN103" i="9"/>
  <c r="AN103" i="14" s="1"/>
  <c r="AN103" i="15" s="1"/>
  <c r="AN103" i="16" s="1"/>
  <c r="AG103" i="9"/>
  <c r="AG103" i="14" s="1"/>
  <c r="AG103" i="15" s="1"/>
  <c r="AG103" i="16" s="1"/>
  <c r="AB103" i="9"/>
  <c r="AB103" i="14" s="1"/>
  <c r="AB103" i="15" s="1"/>
  <c r="AB103" i="16" s="1"/>
  <c r="G103" i="9"/>
  <c r="G103" i="14" s="1"/>
  <c r="G103" i="15" s="1"/>
  <c r="G103" i="16" s="1"/>
  <c r="H103" i="9"/>
  <c r="H103" i="14" s="1"/>
  <c r="H103" i="15" s="1"/>
  <c r="H103" i="16" s="1"/>
  <c r="K103" i="9"/>
  <c r="K103" i="14" s="1"/>
  <c r="K103" i="15" s="1"/>
  <c r="K103" i="16" s="1"/>
  <c r="AJ103" i="9"/>
  <c r="AJ103" i="14" s="1"/>
  <c r="AJ103" i="15" s="1"/>
  <c r="AJ103" i="16" s="1"/>
  <c r="AD103" i="9"/>
  <c r="AD103" i="14" s="1"/>
  <c r="AD103" i="15" s="1"/>
  <c r="AD103" i="16" s="1"/>
  <c r="F103" i="14" l="1"/>
  <c r="AQ81" i="11"/>
  <c r="BF81" i="11"/>
  <c r="AG81" i="11"/>
  <c r="W81" i="11"/>
  <c r="AL81" i="11"/>
  <c r="BD81" i="11"/>
  <c r="BQ81" i="11"/>
  <c r="BE81" i="11"/>
  <c r="AB81" i="11"/>
  <c r="Q81" i="11"/>
  <c r="S81" i="11"/>
  <c r="O81" i="11"/>
  <c r="BW81" i="11"/>
  <c r="AZ81" i="11"/>
  <c r="T81" i="11"/>
  <c r="AA81" i="11"/>
  <c r="BN81" i="11"/>
  <c r="Z81" i="11"/>
  <c r="AD81" i="11"/>
  <c r="BI81" i="11"/>
  <c r="AW81" i="11"/>
  <c r="AT81" i="11"/>
  <c r="BS81" i="11"/>
  <c r="AH81" i="11"/>
  <c r="BL81" i="11"/>
  <c r="J81" i="11"/>
  <c r="P81" i="11"/>
  <c r="AE81" i="11"/>
  <c r="BP81" i="11"/>
  <c r="BA81" i="11"/>
  <c r="AY81" i="11"/>
  <c r="BB81" i="11"/>
  <c r="AR81" i="11"/>
  <c r="BG81" i="11"/>
  <c r="G81" i="11"/>
  <c r="AM81" i="11"/>
  <c r="AN81" i="11"/>
  <c r="AI81" i="11"/>
  <c r="BU81" i="11"/>
  <c r="U81" i="11"/>
  <c r="N81" i="11"/>
  <c r="BT81" i="11"/>
  <c r="BK81" i="11"/>
  <c r="AC81" i="11"/>
  <c r="AP81" i="11"/>
  <c r="L81" i="11"/>
  <c r="F81" i="11"/>
  <c r="Y81" i="11"/>
  <c r="AX81" i="11"/>
  <c r="BO81" i="11"/>
  <c r="AV81" i="11"/>
  <c r="H81" i="11"/>
  <c r="BJ81" i="11"/>
  <c r="I81" i="11"/>
  <c r="AF81" i="11"/>
  <c r="BM81" i="11"/>
  <c r="R81" i="11"/>
  <c r="AU81" i="11"/>
  <c r="BH81" i="11"/>
  <c r="AO81" i="11"/>
  <c r="X81" i="11"/>
  <c r="AJ81" i="11"/>
  <c r="M81" i="11"/>
  <c r="K81" i="11"/>
  <c r="BR81" i="11"/>
  <c r="BC81" i="11"/>
  <c r="V81" i="11"/>
  <c r="AS81" i="11"/>
  <c r="AK81" i="11"/>
  <c r="BV81" i="11"/>
  <c r="B81" i="11" l="1"/>
  <c r="D81" i="11" s="1"/>
  <c r="F103" i="15"/>
  <c r="BQ81" i="17"/>
  <c r="AW81" i="17"/>
  <c r="AC81" i="17"/>
  <c r="Q81" i="17"/>
  <c r="M81" i="17"/>
  <c r="I81" i="17"/>
  <c r="BU81" i="17"/>
  <c r="BW81" i="17"/>
  <c r="AJ81" i="17"/>
  <c r="R81" i="17"/>
  <c r="W81" i="17"/>
  <c r="BJ81" i="17"/>
  <c r="BF81" i="17"/>
  <c r="F81" i="17"/>
  <c r="AX81" i="17"/>
  <c r="AE81" i="17"/>
  <c r="AB81" i="17"/>
  <c r="S81" i="17"/>
  <c r="BE81" i="17"/>
  <c r="BO81" i="17"/>
  <c r="AN81" i="17"/>
  <c r="J81" i="17"/>
  <c r="K81" i="17"/>
  <c r="T81" i="17"/>
  <c r="BT81" i="17"/>
  <c r="AO81" i="17"/>
  <c r="AR81" i="17"/>
  <c r="U81" i="17"/>
  <c r="H81" i="17"/>
  <c r="BI81" i="17"/>
  <c r="AL81" i="17"/>
  <c r="BA81" i="17"/>
  <c r="BH81" i="17"/>
  <c r="AA81" i="17"/>
  <c r="O81" i="17"/>
  <c r="P81" i="17"/>
  <c r="BD81" i="17"/>
  <c r="BC81" i="17"/>
  <c r="AT81" i="17"/>
  <c r="G81" i="17"/>
  <c r="Y81" i="17"/>
  <c r="AV81" i="17"/>
  <c r="AY81" i="17"/>
  <c r="AF81" i="17"/>
  <c r="AQ81" i="17"/>
  <c r="AK81" i="17"/>
  <c r="BL81" i="17"/>
  <c r="BS81" i="17"/>
  <c r="AP81" i="17"/>
  <c r="BP81" i="17"/>
  <c r="BR81" i="17"/>
  <c r="AI81" i="17"/>
  <c r="V81" i="17"/>
  <c r="BN81" i="17"/>
  <c r="AU81" i="17"/>
  <c r="AH81" i="17"/>
  <c r="Z81" i="17"/>
  <c r="AG81" i="17"/>
  <c r="BV81" i="17"/>
  <c r="BM81" i="17"/>
  <c r="AS81" i="17"/>
  <c r="N81" i="17"/>
  <c r="AM81" i="17"/>
  <c r="AZ81" i="17"/>
  <c r="BB81" i="17"/>
  <c r="L81" i="17"/>
  <c r="BK81" i="17"/>
  <c r="BG81" i="17"/>
  <c r="AD81" i="17"/>
  <c r="X81" i="17"/>
  <c r="B81" i="17" l="1"/>
  <c r="D81" i="17" s="1"/>
  <c r="AD81" i="18"/>
  <c r="AQ81" i="18"/>
  <c r="AV81" i="18"/>
  <c r="BM81" i="18"/>
  <c r="AE81" i="18"/>
  <c r="AR81" i="18"/>
  <c r="BQ81" i="18"/>
  <c r="AI81" i="18"/>
  <c r="BH81" i="18"/>
  <c r="BU81" i="18"/>
  <c r="AM81" i="18"/>
  <c r="AF81" i="18"/>
  <c r="N81" i="18"/>
  <c r="J81" i="18"/>
  <c r="O81" i="18"/>
  <c r="W81" i="18"/>
  <c r="V81" i="18"/>
  <c r="AC81" i="18"/>
  <c r="AT81" i="18"/>
  <c r="BG81" i="18"/>
  <c r="BP81" i="18"/>
  <c r="AH81" i="18"/>
  <c r="AU81" i="18"/>
  <c r="BL81" i="18"/>
  <c r="AL81" i="18"/>
  <c r="AY81" i="18"/>
  <c r="AJ81" i="18"/>
  <c r="AP81" i="18"/>
  <c r="BC81" i="18"/>
  <c r="AZ81" i="18"/>
  <c r="P81" i="18"/>
  <c r="U81" i="18"/>
  <c r="M81" i="18"/>
  <c r="S81" i="18"/>
  <c r="G81" i="18"/>
  <c r="AS81" i="18"/>
  <c r="BJ81" i="18"/>
  <c r="BW81" i="18"/>
  <c r="AG81" i="18"/>
  <c r="AX81" i="18"/>
  <c r="BK81" i="18"/>
  <c r="AK81" i="18"/>
  <c r="BB81" i="18"/>
  <c r="BO81" i="18"/>
  <c r="AO81" i="18"/>
  <c r="BF81" i="18"/>
  <c r="BS81" i="18"/>
  <c r="T81" i="18"/>
  <c r="Q81" i="18"/>
  <c r="Y81" i="18"/>
  <c r="R81" i="18"/>
  <c r="H81" i="18"/>
  <c r="Z81" i="18"/>
  <c r="BI81" i="18"/>
  <c r="AA81" i="18"/>
  <c r="AB81" i="18"/>
  <c r="AW81" i="18"/>
  <c r="BN81" i="18"/>
  <c r="AN81" i="18"/>
  <c r="BA81" i="18"/>
  <c r="BR81" i="18"/>
  <c r="BD81" i="18"/>
  <c r="BE81" i="18"/>
  <c r="BV81" i="18"/>
  <c r="BT81" i="18"/>
  <c r="F81" i="18"/>
  <c r="X81" i="18"/>
  <c r="K81" i="18"/>
  <c r="I81" i="18"/>
  <c r="L81" i="18"/>
  <c r="F103" i="16"/>
  <c r="B81" i="18" l="1"/>
  <c r="D81" i="18" s="1"/>
  <c r="BH81" i="19"/>
  <c r="BE75" i="20" s="1"/>
  <c r="BF94" i="7" s="1"/>
  <c r="AD81" i="19"/>
  <c r="AA75" i="20" s="1"/>
  <c r="AB94" i="7" s="1"/>
  <c r="AQ81" i="19"/>
  <c r="AN75" i="20" s="1"/>
  <c r="AO94" i="7" s="1"/>
  <c r="AV81" i="19"/>
  <c r="AS75" i="20" s="1"/>
  <c r="AT94" i="7" s="1"/>
  <c r="BM81" i="19"/>
  <c r="BJ75" i="20" s="1"/>
  <c r="BK94" i="7" s="1"/>
  <c r="BC81" i="19"/>
  <c r="AZ75" i="20" s="1"/>
  <c r="BA94" i="7" s="1"/>
  <c r="AZ81" i="19"/>
  <c r="AW75" i="20" s="1"/>
  <c r="AX94" i="7" s="1"/>
  <c r="BQ81" i="19"/>
  <c r="BN75" i="20" s="1"/>
  <c r="BO94" i="7" s="1"/>
  <c r="BS81" i="19"/>
  <c r="BP75" i="20" s="1"/>
  <c r="BQ94" i="7" s="1"/>
  <c r="BD81" i="19"/>
  <c r="BA75" i="20" s="1"/>
  <c r="BB94" i="7" s="1"/>
  <c r="BU81" i="19"/>
  <c r="BR75" i="20" s="1"/>
  <c r="BS94" i="7" s="1"/>
  <c r="AA81" i="19"/>
  <c r="X75" i="20" s="1"/>
  <c r="G81" i="19"/>
  <c r="D75" i="20" s="1"/>
  <c r="E94" i="7" s="1"/>
  <c r="Z81" i="19"/>
  <c r="W75" i="20" s="1"/>
  <c r="X94" i="7" s="1"/>
  <c r="J81" i="19"/>
  <c r="G75" i="20" s="1"/>
  <c r="H94" i="7" s="1"/>
  <c r="I81" i="19"/>
  <c r="F75" i="20" s="1"/>
  <c r="G94" i="7" s="1"/>
  <c r="P81" i="19"/>
  <c r="M75" i="20" s="1"/>
  <c r="N94" i="7" s="1"/>
  <c r="AC81" i="19"/>
  <c r="Z75" i="20" s="1"/>
  <c r="AA94" i="7" s="1"/>
  <c r="AT81" i="19"/>
  <c r="AQ75" i="20" s="1"/>
  <c r="AR94" i="7" s="1"/>
  <c r="AU81" i="19"/>
  <c r="AR75" i="20" s="1"/>
  <c r="AS94" i="7" s="1"/>
  <c r="BL81" i="19"/>
  <c r="BI75" i="20" s="1"/>
  <c r="BJ94" i="7" s="1"/>
  <c r="AH81" i="19"/>
  <c r="AE75" i="20" s="1"/>
  <c r="AF94" i="7" s="1"/>
  <c r="BG81" i="19"/>
  <c r="BD75" i="20" s="1"/>
  <c r="BE94" i="7" s="1"/>
  <c r="BP81" i="19"/>
  <c r="BM75" i="20" s="1"/>
  <c r="BN94" i="7" s="1"/>
  <c r="AL81" i="19"/>
  <c r="AI75" i="20" s="1"/>
  <c r="AJ94" i="7" s="1"/>
  <c r="BW81" i="19"/>
  <c r="BT75" i="20" s="1"/>
  <c r="BU94" i="7" s="1"/>
  <c r="BT81" i="19"/>
  <c r="BQ75" i="20" s="1"/>
  <c r="BR94" i="7" s="1"/>
  <c r="AP81" i="19"/>
  <c r="AM75" i="20" s="1"/>
  <c r="AN94" i="7" s="1"/>
  <c r="AE81" i="19"/>
  <c r="AB75" i="20" s="1"/>
  <c r="AC94" i="7" s="1"/>
  <c r="Y81" i="19"/>
  <c r="V75" i="20" s="1"/>
  <c r="W94" i="7" s="1"/>
  <c r="M81" i="19"/>
  <c r="J75" i="20" s="1"/>
  <c r="K94" i="7" s="1"/>
  <c r="R81" i="19"/>
  <c r="O75" i="20" s="1"/>
  <c r="P94" i="7" s="1"/>
  <c r="V81" i="19"/>
  <c r="S75" i="20" s="1"/>
  <c r="T94" i="7" s="1"/>
  <c r="W81" i="19"/>
  <c r="T75" i="20" s="1"/>
  <c r="U94" i="7" s="1"/>
  <c r="AO81" i="19"/>
  <c r="AL75" i="20" s="1"/>
  <c r="AM94" i="7" s="1"/>
  <c r="AY81" i="19"/>
  <c r="AV75" i="20" s="1"/>
  <c r="AW94" i="7" s="1"/>
  <c r="H81" i="19"/>
  <c r="E75" i="20" s="1"/>
  <c r="F94" i="7" s="1"/>
  <c r="AB81" i="19"/>
  <c r="Y75" i="20" s="1"/>
  <c r="AS81" i="19"/>
  <c r="AP75" i="20" s="1"/>
  <c r="AQ94" i="7" s="1"/>
  <c r="BJ81" i="19"/>
  <c r="BG75" i="20" s="1"/>
  <c r="BH94" i="7" s="1"/>
  <c r="BO81" i="19"/>
  <c r="BL75" i="20" s="1"/>
  <c r="BM94" i="7" s="1"/>
  <c r="AG81" i="19"/>
  <c r="AD75" i="20" s="1"/>
  <c r="AE94" i="7" s="1"/>
  <c r="AX81" i="19"/>
  <c r="AU75" i="20" s="1"/>
  <c r="AV94" i="7" s="1"/>
  <c r="BK81" i="19"/>
  <c r="BH75" i="20" s="1"/>
  <c r="BI94" i="7" s="1"/>
  <c r="AK81" i="19"/>
  <c r="AH75" i="20" s="1"/>
  <c r="AI94" i="7" s="1"/>
  <c r="BB81" i="19"/>
  <c r="AY75" i="20" s="1"/>
  <c r="AZ94" i="7" s="1"/>
  <c r="AI81" i="19"/>
  <c r="AF75" i="20" s="1"/>
  <c r="AG94" i="7" s="1"/>
  <c r="BF81" i="19"/>
  <c r="BC75" i="20" s="1"/>
  <c r="BD94" i="7" s="1"/>
  <c r="U81" i="19"/>
  <c r="R75" i="20" s="1"/>
  <c r="S94" i="7" s="1"/>
  <c r="AR81" i="19"/>
  <c r="AO75" i="20" s="1"/>
  <c r="AP94" i="7" s="1"/>
  <c r="BI81" i="19"/>
  <c r="BF75" i="20" s="1"/>
  <c r="BG94" i="7" s="1"/>
  <c r="AM81" i="19"/>
  <c r="AJ75" i="20" s="1"/>
  <c r="AK94" i="7" s="1"/>
  <c r="AF81" i="19"/>
  <c r="AC75" i="20" s="1"/>
  <c r="AD94" i="7" s="1"/>
  <c r="AW81" i="19"/>
  <c r="AT75" i="20" s="1"/>
  <c r="AU94" i="7" s="1"/>
  <c r="BN81" i="19"/>
  <c r="BK75" i="20" s="1"/>
  <c r="BL94" i="7" s="1"/>
  <c r="AJ81" i="19"/>
  <c r="AG75" i="20" s="1"/>
  <c r="AH94" i="7" s="1"/>
  <c r="BA81" i="19"/>
  <c r="AX75" i="20" s="1"/>
  <c r="AY94" i="7" s="1"/>
  <c r="BR81" i="19"/>
  <c r="BO75" i="20" s="1"/>
  <c r="BP94" i="7" s="1"/>
  <c r="AN81" i="19"/>
  <c r="AK75" i="20" s="1"/>
  <c r="AL94" i="7" s="1"/>
  <c r="BE81" i="19"/>
  <c r="BB75" i="20" s="1"/>
  <c r="BC94" i="7" s="1"/>
  <c r="BV81" i="19"/>
  <c r="BS75" i="20" s="1"/>
  <c r="BT94" i="7" s="1"/>
  <c r="L81" i="19"/>
  <c r="I75" i="20" s="1"/>
  <c r="J94" i="7" s="1"/>
  <c r="K81" i="19"/>
  <c r="H75" i="20" s="1"/>
  <c r="I94" i="7" s="1"/>
  <c r="S81" i="19"/>
  <c r="P75" i="20" s="1"/>
  <c r="Q94" i="7" s="1"/>
  <c r="F81" i="19"/>
  <c r="Q81" i="19"/>
  <c r="N75" i="20" s="1"/>
  <c r="O94" i="7" s="1"/>
  <c r="O81" i="19"/>
  <c r="L75" i="20" s="1"/>
  <c r="M94" i="7" s="1"/>
  <c r="X81" i="19"/>
  <c r="U75" i="20" s="1"/>
  <c r="V94" i="7" s="1"/>
  <c r="T81" i="19"/>
  <c r="Q75" i="20" s="1"/>
  <c r="R94" i="7" s="1"/>
  <c r="N81" i="19"/>
  <c r="K75" i="20" s="1"/>
  <c r="L94" i="7" s="1"/>
  <c r="C75" i="20" l="1"/>
  <c r="D94" i="7" s="1"/>
  <c r="B81" i="19"/>
  <c r="D81" i="19" s="1"/>
  <c r="B75" i="20" s="1"/>
  <c r="Y94" i="7"/>
  <c r="Z94" i="7"/>
  <c r="BW94" i="7"/>
  <c r="CA94" i="7" l="1"/>
  <c r="BZ94" i="7"/>
  <c r="C82" i="11" s="1"/>
  <c r="BX94" i="7"/>
  <c r="C94" i="7"/>
  <c r="J74" i="24" s="1"/>
  <c r="B74" i="24"/>
  <c r="B94" i="7"/>
  <c r="C82" i="19" l="1"/>
  <c r="C82" i="17"/>
  <c r="C82" i="18"/>
  <c r="M74" i="24"/>
  <c r="BL74" i="24"/>
  <c r="AY74" i="24"/>
  <c r="AH74" i="24"/>
  <c r="F74" i="24"/>
  <c r="AW74" i="24"/>
  <c r="BO74" i="24"/>
  <c r="AX74" i="24"/>
  <c r="AC74" i="24"/>
  <c r="AV74" i="24"/>
  <c r="AI74" i="24"/>
  <c r="P74" i="24"/>
  <c r="I74" i="24"/>
  <c r="BQ74" i="24"/>
  <c r="AF74" i="24"/>
  <c r="BN74" i="24"/>
  <c r="O74" i="24"/>
  <c r="N74" i="24"/>
  <c r="H74" i="24"/>
  <c r="U74" i="24"/>
  <c r="BE74" i="24"/>
  <c r="BA74" i="24"/>
  <c r="AG74" i="24"/>
  <c r="BH74" i="24"/>
  <c r="AR74" i="24"/>
  <c r="AB74" i="24"/>
  <c r="BK74" i="24"/>
  <c r="AU74" i="24"/>
  <c r="AE74" i="24"/>
  <c r="BJ74" i="24"/>
  <c r="AT74" i="24"/>
  <c r="AD74" i="24"/>
  <c r="V74" i="24"/>
  <c r="W74" i="24"/>
  <c r="S74" i="24"/>
  <c r="T74" i="24"/>
  <c r="BI74" i="24"/>
  <c r="AO74" i="24"/>
  <c r="AK74" i="24"/>
  <c r="BT74" i="24"/>
  <c r="BD74" i="24"/>
  <c r="AN74" i="24"/>
  <c r="X74" i="24"/>
  <c r="BG74" i="24"/>
  <c r="AQ74" i="24"/>
  <c r="AA74" i="24"/>
  <c r="BF74" i="24"/>
  <c r="AP74" i="24"/>
  <c r="Z74" i="24"/>
  <c r="D74" i="24"/>
  <c r="E74" i="24"/>
  <c r="L74" i="24"/>
  <c r="Q74" i="24"/>
  <c r="C74" i="24"/>
  <c r="D104" i="14" s="1"/>
  <c r="AS74" i="24"/>
  <c r="Y74" i="24"/>
  <c r="BM74" i="24"/>
  <c r="BP74" i="24"/>
  <c r="AZ74" i="24"/>
  <c r="AJ74" i="24"/>
  <c r="BS74" i="24"/>
  <c r="BC74" i="24"/>
  <c r="AM74" i="24"/>
  <c r="BR74" i="24"/>
  <c r="BB74" i="24"/>
  <c r="AL74" i="24"/>
  <c r="R74" i="24"/>
  <c r="G74" i="24"/>
  <c r="K74" i="24"/>
  <c r="B104" i="9"/>
  <c r="B104" i="15"/>
  <c r="B104" i="14"/>
  <c r="B104" i="16"/>
  <c r="R104" i="9" l="1"/>
  <c r="R104" i="14" s="1"/>
  <c r="R104" i="15" s="1"/>
  <c r="R104" i="16" s="1"/>
  <c r="P104" i="9"/>
  <c r="P104" i="14" s="1"/>
  <c r="P104" i="15" s="1"/>
  <c r="P104" i="16" s="1"/>
  <c r="Q104" i="9"/>
  <c r="Q104" i="14" s="1"/>
  <c r="Q104" i="15" s="1"/>
  <c r="Q104" i="16" s="1"/>
  <c r="O104" i="9"/>
  <c r="O104" i="14" s="1"/>
  <c r="O104" i="15" s="1"/>
  <c r="O104" i="16" s="1"/>
  <c r="M104" i="9"/>
  <c r="M104" i="14" s="1"/>
  <c r="M104" i="15" s="1"/>
  <c r="M104" i="16" s="1"/>
  <c r="D104" i="15"/>
  <c r="BV74" i="24"/>
  <c r="D104" i="9" s="1"/>
  <c r="BU74" i="24"/>
  <c r="AO104" i="9"/>
  <c r="AO104" i="14" s="1"/>
  <c r="AO104" i="15" s="1"/>
  <c r="AO104" i="16" s="1"/>
  <c r="AD104" i="9"/>
  <c r="AD104" i="14" s="1"/>
  <c r="AD104" i="15" s="1"/>
  <c r="AD104" i="16" s="1"/>
  <c r="W104" i="9"/>
  <c r="W104" i="14" s="1"/>
  <c r="W104" i="15" s="1"/>
  <c r="W104" i="16" s="1"/>
  <c r="AN104" i="9"/>
  <c r="AN104" i="14" s="1"/>
  <c r="AN104" i="15" s="1"/>
  <c r="AN104" i="16" s="1"/>
  <c r="AA104" i="9"/>
  <c r="AA104" i="14" s="1"/>
  <c r="AA104" i="15" s="1"/>
  <c r="AA104" i="16" s="1"/>
  <c r="G104" i="9"/>
  <c r="G104" i="14" s="1"/>
  <c r="G104" i="15" s="1"/>
  <c r="G104" i="16" s="1"/>
  <c r="X104" i="9"/>
  <c r="X104" i="14" s="1"/>
  <c r="X104" i="15" s="1"/>
  <c r="X104" i="16" s="1"/>
  <c r="I104" i="9"/>
  <c r="I104" i="14" s="1"/>
  <c r="I104" i="15" s="1"/>
  <c r="I104" i="16" s="1"/>
  <c r="AC104" i="9"/>
  <c r="AC104" i="14" s="1"/>
  <c r="AC104" i="15" s="1"/>
  <c r="AC104" i="16" s="1"/>
  <c r="AL104" i="9"/>
  <c r="AL104" i="14" s="1"/>
  <c r="AL104" i="15" s="1"/>
  <c r="AL104" i="16" s="1"/>
  <c r="AR104" i="9"/>
  <c r="AR104" i="14" s="1"/>
  <c r="AR104" i="15" s="1"/>
  <c r="AR104" i="16" s="1"/>
  <c r="H104" i="9"/>
  <c r="H104" i="14" s="1"/>
  <c r="H104" i="15" s="1"/>
  <c r="H104" i="16" s="1"/>
  <c r="AG104" i="9"/>
  <c r="AG104" i="14" s="1"/>
  <c r="AG104" i="15" s="1"/>
  <c r="AG104" i="16" s="1"/>
  <c r="AE104" i="9"/>
  <c r="AE104" i="14" s="1"/>
  <c r="AE104" i="15" s="1"/>
  <c r="AE104" i="16" s="1"/>
  <c r="V104" i="9"/>
  <c r="V104" i="14" s="1"/>
  <c r="V104" i="15" s="1"/>
  <c r="V104" i="16" s="1"/>
  <c r="K104" i="9"/>
  <c r="K104" i="14" s="1"/>
  <c r="K104" i="15" s="1"/>
  <c r="K104" i="16" s="1"/>
  <c r="T104" i="9"/>
  <c r="T104" i="14" s="1"/>
  <c r="T104" i="15" s="1"/>
  <c r="T104" i="16" s="1"/>
  <c r="AB104" i="9"/>
  <c r="AB104" i="14" s="1"/>
  <c r="AB104" i="15" s="1"/>
  <c r="AB104" i="16" s="1"/>
  <c r="AJ104" i="9"/>
  <c r="AJ104" i="14" s="1"/>
  <c r="AJ104" i="15" s="1"/>
  <c r="AJ104" i="16" s="1"/>
  <c r="AK104" i="9"/>
  <c r="AK104" i="14" s="1"/>
  <c r="AK104" i="15" s="1"/>
  <c r="AK104" i="16" s="1"/>
  <c r="Y104" i="9"/>
  <c r="Y104" i="14" s="1"/>
  <c r="Y104" i="15" s="1"/>
  <c r="Y104" i="16" s="1"/>
  <c r="U104" i="9"/>
  <c r="U104" i="14" s="1"/>
  <c r="U104" i="15" s="1"/>
  <c r="U104" i="16" s="1"/>
  <c r="AP104" i="9"/>
  <c r="AP104" i="14" s="1"/>
  <c r="AP104" i="15" s="1"/>
  <c r="AP104" i="16" s="1"/>
  <c r="L104" i="9"/>
  <c r="L104" i="14" s="1"/>
  <c r="L104" i="15" s="1"/>
  <c r="L104" i="16" s="1"/>
  <c r="Z104" i="9"/>
  <c r="Z104" i="14" s="1"/>
  <c r="Z104" i="15" s="1"/>
  <c r="Z104" i="16" s="1"/>
  <c r="AH104" i="9"/>
  <c r="AH104" i="14" s="1"/>
  <c r="AH104" i="15" s="1"/>
  <c r="AH104" i="16" s="1"/>
  <c r="AI104" i="9"/>
  <c r="AI104" i="14" s="1"/>
  <c r="AI104" i="15" s="1"/>
  <c r="AI104" i="16" s="1"/>
  <c r="F104" i="9"/>
  <c r="AQ104" i="9"/>
  <c r="AQ104" i="14" s="1"/>
  <c r="AQ104" i="15" s="1"/>
  <c r="AQ104" i="16" s="1"/>
  <c r="BH82" i="11" l="1"/>
  <c r="AR82" i="11"/>
  <c r="AA82" i="11"/>
  <c r="AQ82" i="11"/>
  <c r="BL82" i="11"/>
  <c r="AO82" i="11"/>
  <c r="Q82" i="11"/>
  <c r="AL82" i="11"/>
  <c r="M82" i="11"/>
  <c r="BS82" i="11"/>
  <c r="AP82" i="11"/>
  <c r="BE82" i="11"/>
  <c r="G82" i="11"/>
  <c r="Z82" i="11"/>
  <c r="BT82" i="11"/>
  <c r="AG82" i="11"/>
  <c r="AY82" i="11"/>
  <c r="AN82" i="11"/>
  <c r="S82" i="11"/>
  <c r="BG82" i="11"/>
  <c r="AT82" i="11"/>
  <c r="BV82" i="11"/>
  <c r="AU82" i="11"/>
  <c r="BN82" i="11"/>
  <c r="T82" i="11"/>
  <c r="F82" i="11"/>
  <c r="X82" i="11"/>
  <c r="AC82" i="11"/>
  <c r="AM82" i="11"/>
  <c r="O82" i="11"/>
  <c r="BR82" i="11"/>
  <c r="AH82" i="11"/>
  <c r="J82" i="11"/>
  <c r="BO82" i="11"/>
  <c r="L82" i="11"/>
  <c r="BK82" i="11"/>
  <c r="AZ82" i="11"/>
  <c r="BF82" i="11"/>
  <c r="BU82" i="11"/>
  <c r="AK82" i="11"/>
  <c r="BB82" i="11"/>
  <c r="BA82" i="11"/>
  <c r="AF82" i="11"/>
  <c r="V82" i="11"/>
  <c r="P82" i="11"/>
  <c r="AS82" i="11"/>
  <c r="BP82" i="11"/>
  <c r="BC82" i="11"/>
  <c r="R82" i="11"/>
  <c r="BW82" i="11"/>
  <c r="AE82" i="11"/>
  <c r="AX82" i="11"/>
  <c r="AB82" i="11"/>
  <c r="BJ82" i="11"/>
  <c r="AV82" i="11"/>
  <c r="Y82" i="11"/>
  <c r="K82" i="11"/>
  <c r="BQ82" i="11"/>
  <c r="AI82" i="11"/>
  <c r="W82" i="11"/>
  <c r="H82" i="11"/>
  <c r="AD82" i="11"/>
  <c r="N82" i="11"/>
  <c r="BI82" i="11"/>
  <c r="U82" i="11"/>
  <c r="BM82" i="11"/>
  <c r="I82" i="11"/>
  <c r="AJ82" i="11"/>
  <c r="AW82" i="11"/>
  <c r="BD82" i="11"/>
  <c r="F104" i="14"/>
  <c r="B82" i="11" l="1"/>
  <c r="D82" i="11" s="1"/>
  <c r="F104" i="15"/>
  <c r="AI82" i="17"/>
  <c r="BB82" i="17"/>
  <c r="K82" i="17"/>
  <c r="BV82" i="17"/>
  <c r="AO82" i="17"/>
  <c r="AH82" i="17"/>
  <c r="H82" i="17"/>
  <c r="BM82" i="17"/>
  <c r="BA82" i="17"/>
  <c r="O82" i="17"/>
  <c r="W82" i="17"/>
  <c r="G82" i="17"/>
  <c r="BQ82" i="17"/>
  <c r="AW82" i="17"/>
  <c r="AY82" i="17"/>
  <c r="P82" i="17"/>
  <c r="BJ82" i="17"/>
  <c r="BN82" i="17"/>
  <c r="BP82" i="17"/>
  <c r="X82" i="17"/>
  <c r="AT82" i="17"/>
  <c r="BD82" i="17"/>
  <c r="Q82" i="17"/>
  <c r="Y82" i="17"/>
  <c r="BC82" i="17"/>
  <c r="AU82" i="17"/>
  <c r="AR82" i="17"/>
  <c r="AA82" i="17"/>
  <c r="AS82" i="17"/>
  <c r="BF82" i="17"/>
  <c r="BH82" i="17"/>
  <c r="AN82" i="17"/>
  <c r="U82" i="17"/>
  <c r="AC82" i="17"/>
  <c r="F82" i="17"/>
  <c r="AJ82" i="17"/>
  <c r="BK82" i="17"/>
  <c r="R82" i="17"/>
  <c r="AM82" i="17"/>
  <c r="AQ82" i="17"/>
  <c r="L82" i="17"/>
  <c r="BW82" i="17"/>
  <c r="BI82" i="17"/>
  <c r="AX82" i="17"/>
  <c r="I82" i="17"/>
  <c r="AZ82" i="17"/>
  <c r="V82" i="17"/>
  <c r="BL82" i="17"/>
  <c r="BO82" i="17"/>
  <c r="AK82" i="17"/>
  <c r="J82" i="17"/>
  <c r="S82" i="17"/>
  <c r="BT82" i="17"/>
  <c r="AG82" i="17"/>
  <c r="N82" i="17"/>
  <c r="T82" i="17"/>
  <c r="BU82" i="17"/>
  <c r="AP82" i="17"/>
  <c r="Z82" i="17"/>
  <c r="AF82" i="17"/>
  <c r="BE82" i="17"/>
  <c r="AL82" i="17"/>
  <c r="AV82" i="17"/>
  <c r="AD82" i="17"/>
  <c r="M82" i="17"/>
  <c r="BR82" i="17"/>
  <c r="AB82" i="17"/>
  <c r="BS82" i="17"/>
  <c r="BG82" i="17"/>
  <c r="AE82" i="17"/>
  <c r="B82" i="17" l="1"/>
  <c r="D82" i="17" s="1"/>
  <c r="AR82" i="18"/>
  <c r="BI82" i="18"/>
  <c r="AM82" i="18"/>
  <c r="AF82" i="18"/>
  <c r="AW82" i="18"/>
  <c r="BN82" i="18"/>
  <c r="AL82" i="18"/>
  <c r="AZ82" i="18"/>
  <c r="BQ82" i="18"/>
  <c r="BD82" i="18"/>
  <c r="BU82" i="18"/>
  <c r="AA82" i="18"/>
  <c r="T82" i="18"/>
  <c r="L82" i="18"/>
  <c r="X82" i="18"/>
  <c r="V82" i="18"/>
  <c r="F82" i="18"/>
  <c r="Z82" i="18"/>
  <c r="BH82" i="18"/>
  <c r="AD82" i="18"/>
  <c r="AQ82" i="18"/>
  <c r="AV82" i="18"/>
  <c r="BM82" i="18"/>
  <c r="BC82" i="18"/>
  <c r="BR82" i="18"/>
  <c r="BP82" i="18"/>
  <c r="BB82" i="18"/>
  <c r="BT82" i="18"/>
  <c r="AP82" i="18"/>
  <c r="AE82" i="18"/>
  <c r="H82" i="18"/>
  <c r="S82" i="18"/>
  <c r="P82" i="18"/>
  <c r="J82" i="18"/>
  <c r="G82" i="18"/>
  <c r="AK82" i="18"/>
  <c r="AO82" i="18"/>
  <c r="BF82" i="18"/>
  <c r="N82" i="18"/>
  <c r="M82" i="18"/>
  <c r="I82" i="18"/>
  <c r="AC82" i="18"/>
  <c r="AT82" i="18"/>
  <c r="AU82" i="18"/>
  <c r="BL82" i="18"/>
  <c r="AH82" i="18"/>
  <c r="BG82" i="18"/>
  <c r="AY82" i="18"/>
  <c r="BS82" i="18"/>
  <c r="BO82" i="18"/>
  <c r="U82" i="18"/>
  <c r="R82" i="18"/>
  <c r="AB82" i="18"/>
  <c r="AS82" i="18"/>
  <c r="BJ82" i="18"/>
  <c r="AI82" i="18"/>
  <c r="AG82" i="18"/>
  <c r="AX82" i="18"/>
  <c r="BK82" i="18"/>
  <c r="AJ82" i="18"/>
  <c r="BA82" i="18"/>
  <c r="AN82" i="18"/>
  <c r="BE82" i="18"/>
  <c r="BV82" i="18"/>
  <c r="BW82" i="18"/>
  <c r="K82" i="18"/>
  <c r="O82" i="18"/>
  <c r="Q82" i="18"/>
  <c r="W82" i="18"/>
  <c r="Y82" i="18"/>
  <c r="F104" i="16"/>
  <c r="B82" i="18" l="1"/>
  <c r="D82" i="18" s="1"/>
  <c r="BS82" i="19"/>
  <c r="BP76" i="20" s="1"/>
  <c r="BQ95" i="7" s="1"/>
  <c r="AK82" i="19"/>
  <c r="AH76" i="20" s="1"/>
  <c r="AI95" i="7" s="1"/>
  <c r="AD82" i="19"/>
  <c r="AA76" i="20" s="1"/>
  <c r="AB95" i="7" s="1"/>
  <c r="BF82" i="19"/>
  <c r="BC76" i="20" s="1"/>
  <c r="BD95" i="7" s="1"/>
  <c r="BW82" i="19"/>
  <c r="BT76" i="20" s="1"/>
  <c r="BU95" i="7" s="1"/>
  <c r="AO82" i="19"/>
  <c r="AL76" i="20" s="1"/>
  <c r="AM95" i="7" s="1"/>
  <c r="BI82" i="19"/>
  <c r="BF76" i="20" s="1"/>
  <c r="BG95" i="7" s="1"/>
  <c r="BK82" i="19"/>
  <c r="BH76" i="20" s="1"/>
  <c r="BI95" i="7" s="1"/>
  <c r="AC82" i="19"/>
  <c r="Z76" i="20" s="1"/>
  <c r="AA95" i="7" s="1"/>
  <c r="AY82" i="19"/>
  <c r="AV76" i="20" s="1"/>
  <c r="AW95" i="7" s="1"/>
  <c r="BL82" i="19"/>
  <c r="BI76" i="20" s="1"/>
  <c r="BJ95" i="7" s="1"/>
  <c r="BB82" i="19"/>
  <c r="AY76" i="20" s="1"/>
  <c r="AZ95" i="7" s="1"/>
  <c r="W82" i="19"/>
  <c r="T76" i="20" s="1"/>
  <c r="U95" i="7" s="1"/>
  <c r="N82" i="19"/>
  <c r="K76" i="20" s="1"/>
  <c r="L95" i="7" s="1"/>
  <c r="S82" i="19"/>
  <c r="P76" i="20" s="1"/>
  <c r="Q95" i="7" s="1"/>
  <c r="U82" i="19"/>
  <c r="R76" i="20" s="1"/>
  <c r="S95" i="7" s="1"/>
  <c r="R82" i="19"/>
  <c r="O76" i="20" s="1"/>
  <c r="P95" i="7" s="1"/>
  <c r="BO82" i="19"/>
  <c r="BL76" i="20" s="1"/>
  <c r="BM95" i="7" s="1"/>
  <c r="BV82" i="19"/>
  <c r="BS76" i="20" s="1"/>
  <c r="BT95" i="7" s="1"/>
  <c r="M82" i="19"/>
  <c r="J76" i="20" s="1"/>
  <c r="K95" i="7" s="1"/>
  <c r="V82" i="19"/>
  <c r="S76" i="20" s="1"/>
  <c r="T95" i="7" s="1"/>
  <c r="H82" i="19"/>
  <c r="E76" i="20" s="1"/>
  <c r="F95" i="7" s="1"/>
  <c r="AJ82" i="19"/>
  <c r="AG76" i="20" s="1"/>
  <c r="AH95" i="7" s="1"/>
  <c r="BA82" i="19"/>
  <c r="AX76" i="20" s="1"/>
  <c r="AY95" i="7" s="1"/>
  <c r="AX82" i="19"/>
  <c r="AU76" i="20" s="1"/>
  <c r="AV95" i="7" s="1"/>
  <c r="AA82" i="19"/>
  <c r="X76" i="20" s="1"/>
  <c r="AN82" i="19"/>
  <c r="AK76" i="20" s="1"/>
  <c r="AL95" i="7" s="1"/>
  <c r="BE82" i="19"/>
  <c r="BB76" i="20" s="1"/>
  <c r="BC95" i="7" s="1"/>
  <c r="BJ82" i="19"/>
  <c r="BG76" i="20" s="1"/>
  <c r="BH95" i="7" s="1"/>
  <c r="AB82" i="19"/>
  <c r="Y76" i="20" s="1"/>
  <c r="AS82" i="19"/>
  <c r="AP76" i="20" s="1"/>
  <c r="AQ95" i="7" s="1"/>
  <c r="AG82" i="19"/>
  <c r="AD76" i="20" s="1"/>
  <c r="AE95" i="7" s="1"/>
  <c r="Y82" i="19"/>
  <c r="V76" i="20" s="1"/>
  <c r="W95" i="7" s="1"/>
  <c r="O82" i="19"/>
  <c r="L76" i="20" s="1"/>
  <c r="M95" i="7" s="1"/>
  <c r="T82" i="19"/>
  <c r="Q76" i="20" s="1"/>
  <c r="R95" i="7" s="1"/>
  <c r="P82" i="19"/>
  <c r="M76" i="20" s="1"/>
  <c r="N95" i="7" s="1"/>
  <c r="AM82" i="19"/>
  <c r="AJ76" i="20" s="1"/>
  <c r="AK95" i="7" s="1"/>
  <c r="AZ82" i="19"/>
  <c r="AW76" i="20" s="1"/>
  <c r="AX95" i="7" s="1"/>
  <c r="BQ82" i="19"/>
  <c r="BN76" i="20" s="1"/>
  <c r="BO95" i="7" s="1"/>
  <c r="AP82" i="19"/>
  <c r="AM76" i="20" s="1"/>
  <c r="AN95" i="7" s="1"/>
  <c r="AQ82" i="19"/>
  <c r="AN76" i="20" s="1"/>
  <c r="AO95" i="7" s="1"/>
  <c r="BD82" i="19"/>
  <c r="BA76" i="20" s="1"/>
  <c r="BB95" i="7" s="1"/>
  <c r="BU82" i="19"/>
  <c r="BR76" i="20" s="1"/>
  <c r="BS95" i="7" s="1"/>
  <c r="AE82" i="19"/>
  <c r="AB76" i="20" s="1"/>
  <c r="AC95" i="7" s="1"/>
  <c r="AR82" i="19"/>
  <c r="AO76" i="20" s="1"/>
  <c r="AP95" i="7" s="1"/>
  <c r="AL82" i="19"/>
  <c r="AI76" i="20" s="1"/>
  <c r="AJ95" i="7" s="1"/>
  <c r="AF82" i="19"/>
  <c r="AC76" i="20" s="1"/>
  <c r="AD95" i="7" s="1"/>
  <c r="AW82" i="19"/>
  <c r="AT76" i="20" s="1"/>
  <c r="AU95" i="7" s="1"/>
  <c r="AH82" i="19"/>
  <c r="AE76" i="20" s="1"/>
  <c r="AF95" i="7" s="1"/>
  <c r="J82" i="19"/>
  <c r="G76" i="20" s="1"/>
  <c r="H95" i="7" s="1"/>
  <c r="L82" i="19"/>
  <c r="I76" i="20" s="1"/>
  <c r="J95" i="7" s="1"/>
  <c r="F82" i="19"/>
  <c r="BC82" i="19"/>
  <c r="AZ76" i="20" s="1"/>
  <c r="BA95" i="7" s="1"/>
  <c r="BP82" i="19"/>
  <c r="BM76" i="20" s="1"/>
  <c r="BN95" i="7" s="1"/>
  <c r="BR82" i="19"/>
  <c r="BO76" i="20" s="1"/>
  <c r="BP95" i="7" s="1"/>
  <c r="BN82" i="19"/>
  <c r="BK76" i="20" s="1"/>
  <c r="BL95" i="7" s="1"/>
  <c r="BG82" i="19"/>
  <c r="BD76" i="20" s="1"/>
  <c r="BE95" i="7" s="1"/>
  <c r="BT82" i="19"/>
  <c r="BQ76" i="20" s="1"/>
  <c r="BR95" i="7" s="1"/>
  <c r="AT82" i="19"/>
  <c r="AQ76" i="20" s="1"/>
  <c r="AR95" i="7" s="1"/>
  <c r="AU82" i="19"/>
  <c r="AR76" i="20" s="1"/>
  <c r="AS95" i="7" s="1"/>
  <c r="BH82" i="19"/>
  <c r="BE76" i="20" s="1"/>
  <c r="BF95" i="7" s="1"/>
  <c r="AI82" i="19"/>
  <c r="AF76" i="20" s="1"/>
  <c r="AG95" i="7" s="1"/>
  <c r="AV82" i="19"/>
  <c r="AS76" i="20" s="1"/>
  <c r="AT95" i="7" s="1"/>
  <c r="BM82" i="19"/>
  <c r="BJ76" i="20" s="1"/>
  <c r="BK95" i="7" s="1"/>
  <c r="Z82" i="19"/>
  <c r="W76" i="20" s="1"/>
  <c r="X95" i="7" s="1"/>
  <c r="X82" i="19"/>
  <c r="U76" i="20" s="1"/>
  <c r="V95" i="7" s="1"/>
  <c r="I82" i="19"/>
  <c r="F76" i="20" s="1"/>
  <c r="G95" i="7" s="1"/>
  <c r="G82" i="19"/>
  <c r="D76" i="20" s="1"/>
  <c r="E95" i="7" s="1"/>
  <c r="Q82" i="19"/>
  <c r="N76" i="20" s="1"/>
  <c r="O95" i="7" s="1"/>
  <c r="K82" i="19"/>
  <c r="H76" i="20" s="1"/>
  <c r="I95" i="7" s="1"/>
  <c r="B82" i="19" l="1"/>
  <c r="D82" i="19" s="1"/>
  <c r="B76" i="20" s="1"/>
  <c r="Y95" i="7"/>
  <c r="Z95" i="7"/>
  <c r="BW95" i="7"/>
  <c r="C76" i="20"/>
  <c r="D95" i="7" s="1"/>
  <c r="BZ95" i="7" l="1"/>
  <c r="C95" i="7"/>
  <c r="C75" i="24" s="1"/>
  <c r="B95" i="7"/>
  <c r="B75" i="24"/>
  <c r="CA95" i="7"/>
  <c r="BX95" i="7"/>
  <c r="X75" i="24" l="1"/>
  <c r="AB75" i="24"/>
  <c r="AF75" i="24"/>
  <c r="AJ75" i="24"/>
  <c r="AN75" i="24"/>
  <c r="AR75" i="24"/>
  <c r="AV75" i="24"/>
  <c r="AZ75" i="24"/>
  <c r="BD75" i="24"/>
  <c r="BH75" i="24"/>
  <c r="BL75" i="24"/>
  <c r="BP75" i="24"/>
  <c r="BT75" i="24"/>
  <c r="Y75" i="24"/>
  <c r="BV75" i="24" s="1"/>
  <c r="D105" i="9" s="1"/>
  <c r="AC75" i="24"/>
  <c r="AG75" i="24"/>
  <c r="AK75" i="24"/>
  <c r="AO75" i="24"/>
  <c r="AS75" i="24"/>
  <c r="AW75" i="24"/>
  <c r="BA75" i="24"/>
  <c r="BE75" i="24"/>
  <c r="BI75" i="24"/>
  <c r="BM75" i="24"/>
  <c r="BQ75" i="24"/>
  <c r="Z75" i="24"/>
  <c r="AD75" i="24"/>
  <c r="AH75" i="24"/>
  <c r="AL75" i="24"/>
  <c r="AP75" i="24"/>
  <c r="AT75" i="24"/>
  <c r="AX75" i="24"/>
  <c r="BB75" i="24"/>
  <c r="BF75" i="24"/>
  <c r="BJ75" i="24"/>
  <c r="BN75" i="24"/>
  <c r="BR75" i="24"/>
  <c r="AA75" i="24"/>
  <c r="AQ75" i="24"/>
  <c r="BG75" i="24"/>
  <c r="AE75" i="24"/>
  <c r="AU75" i="24"/>
  <c r="BK75" i="24"/>
  <c r="AI75" i="24"/>
  <c r="AY75" i="24"/>
  <c r="BO75" i="24"/>
  <c r="AM75" i="24"/>
  <c r="BS75" i="24"/>
  <c r="BC75" i="24"/>
  <c r="F75" i="24"/>
  <c r="G75" i="24"/>
  <c r="U75" i="24"/>
  <c r="O75" i="24"/>
  <c r="D75" i="24"/>
  <c r="I75" i="24"/>
  <c r="L75" i="24"/>
  <c r="W75" i="24"/>
  <c r="T75" i="24"/>
  <c r="M75" i="24"/>
  <c r="Q75" i="24"/>
  <c r="E75" i="24"/>
  <c r="V75" i="24"/>
  <c r="H75" i="24"/>
  <c r="J75" i="24"/>
  <c r="P75" i="24"/>
  <c r="K75" i="24"/>
  <c r="S75" i="24"/>
  <c r="N75" i="24"/>
  <c r="R75" i="24"/>
  <c r="D105" i="14"/>
  <c r="D105" i="15"/>
  <c r="C83" i="17"/>
  <c r="C83" i="18"/>
  <c r="C83" i="11"/>
  <c r="C83" i="19"/>
  <c r="B105" i="15"/>
  <c r="B105" i="16"/>
  <c r="B105" i="14"/>
  <c r="B105" i="9"/>
  <c r="P105" i="9" l="1"/>
  <c r="P105" i="14" s="1"/>
  <c r="P105" i="15" s="1"/>
  <c r="P105" i="16" s="1"/>
  <c r="M105" i="9"/>
  <c r="M105" i="14" s="1"/>
  <c r="M105" i="15" s="1"/>
  <c r="M105" i="16" s="1"/>
  <c r="R105" i="9"/>
  <c r="R105" i="14" s="1"/>
  <c r="R105" i="15" s="1"/>
  <c r="R105" i="16" s="1"/>
  <c r="Q105" i="9"/>
  <c r="Q105" i="14" s="1"/>
  <c r="Q105" i="15" s="1"/>
  <c r="Q105" i="16" s="1"/>
  <c r="O105" i="9"/>
  <c r="O105" i="14" s="1"/>
  <c r="O105" i="15" s="1"/>
  <c r="O105" i="16" s="1"/>
  <c r="BU75" i="24"/>
  <c r="AD105" i="9"/>
  <c r="AD105" i="14" s="1"/>
  <c r="AD105" i="15" s="1"/>
  <c r="AD105" i="16" s="1"/>
  <c r="AP105" i="9"/>
  <c r="AP105" i="14" s="1"/>
  <c r="AP105" i="15" s="1"/>
  <c r="AP105" i="16" s="1"/>
  <c r="AG105" i="9"/>
  <c r="AG105" i="14" s="1"/>
  <c r="AG105" i="15" s="1"/>
  <c r="AG105" i="16" s="1"/>
  <c r="G105" i="9"/>
  <c r="G105" i="14" s="1"/>
  <c r="G105" i="15" s="1"/>
  <c r="G105" i="16" s="1"/>
  <c r="AA105" i="9"/>
  <c r="AA105" i="14" s="1"/>
  <c r="AA105" i="15" s="1"/>
  <c r="AA105" i="16" s="1"/>
  <c r="AR105" i="9"/>
  <c r="AR105" i="14" s="1"/>
  <c r="AR105" i="15" s="1"/>
  <c r="AR105" i="16" s="1"/>
  <c r="W105" i="9"/>
  <c r="W105" i="14" s="1"/>
  <c r="W105" i="15" s="1"/>
  <c r="W105" i="16" s="1"/>
  <c r="V105" i="9"/>
  <c r="V105" i="14" s="1"/>
  <c r="V105" i="15" s="1"/>
  <c r="V105" i="16" s="1"/>
  <c r="AC105" i="9"/>
  <c r="AC105" i="14" s="1"/>
  <c r="AC105" i="15" s="1"/>
  <c r="AC105" i="16" s="1"/>
  <c r="AQ105" i="9"/>
  <c r="AQ105" i="14" s="1"/>
  <c r="AQ105" i="15" s="1"/>
  <c r="AQ105" i="16" s="1"/>
  <c r="Z105" i="9"/>
  <c r="Z105" i="14" s="1"/>
  <c r="Z105" i="15" s="1"/>
  <c r="Z105" i="16" s="1"/>
  <c r="AN105" i="9"/>
  <c r="AN105" i="14" s="1"/>
  <c r="AN105" i="15" s="1"/>
  <c r="AN105" i="16" s="1"/>
  <c r="T105" i="9"/>
  <c r="T105" i="14" s="1"/>
  <c r="T105" i="15" s="1"/>
  <c r="T105" i="16" s="1"/>
  <c r="AH105" i="9"/>
  <c r="AH105" i="14" s="1"/>
  <c r="AH105" i="15" s="1"/>
  <c r="AH105" i="16" s="1"/>
  <c r="U105" i="9"/>
  <c r="U105" i="14" s="1"/>
  <c r="U105" i="15" s="1"/>
  <c r="U105" i="16" s="1"/>
  <c r="Y105" i="9"/>
  <c r="Y105" i="14" s="1"/>
  <c r="Y105" i="15" s="1"/>
  <c r="Y105" i="16" s="1"/>
  <c r="X105" i="9"/>
  <c r="X105" i="14" s="1"/>
  <c r="X105" i="15" s="1"/>
  <c r="X105" i="16" s="1"/>
  <c r="AJ105" i="9"/>
  <c r="AJ105" i="14" s="1"/>
  <c r="AJ105" i="15" s="1"/>
  <c r="AJ105" i="16" s="1"/>
  <c r="AL105" i="9"/>
  <c r="AL105" i="14" s="1"/>
  <c r="AL105" i="15" s="1"/>
  <c r="AL105" i="16" s="1"/>
  <c r="H105" i="9"/>
  <c r="H105" i="14" s="1"/>
  <c r="H105" i="15" s="1"/>
  <c r="H105" i="16" s="1"/>
  <c r="AI105" i="9"/>
  <c r="AI105" i="14" s="1"/>
  <c r="AI105" i="15" s="1"/>
  <c r="AI105" i="16" s="1"/>
  <c r="AE105" i="9"/>
  <c r="AE105" i="14" s="1"/>
  <c r="AE105" i="15" s="1"/>
  <c r="AE105" i="16" s="1"/>
  <c r="I105" i="9"/>
  <c r="I105" i="14" s="1"/>
  <c r="I105" i="15" s="1"/>
  <c r="I105" i="16" s="1"/>
  <c r="L105" i="9"/>
  <c r="L105" i="14" s="1"/>
  <c r="L105" i="15" s="1"/>
  <c r="L105" i="16" s="1"/>
  <c r="AK105" i="9"/>
  <c r="AK105" i="14" s="1"/>
  <c r="AK105" i="15" s="1"/>
  <c r="AK105" i="16" s="1"/>
  <c r="F105" i="9"/>
  <c r="F105" i="14" s="1"/>
  <c r="K105" i="9"/>
  <c r="K105" i="14" s="1"/>
  <c r="K105" i="15" s="1"/>
  <c r="K105" i="16" s="1"/>
  <c r="AO105" i="9"/>
  <c r="AO105" i="14" s="1"/>
  <c r="AO105" i="15" s="1"/>
  <c r="AO105" i="16" s="1"/>
  <c r="AB105" i="9"/>
  <c r="AB105" i="14" s="1"/>
  <c r="AB105" i="15" s="1"/>
  <c r="AB105" i="16" s="1"/>
  <c r="AK83" i="11" l="1"/>
  <c r="AO83" i="11"/>
  <c r="AG83" i="11"/>
  <c r="H83" i="11"/>
  <c r="Z83" i="11"/>
  <c r="BA83" i="11"/>
  <c r="BE83" i="11"/>
  <c r="AW83" i="11"/>
  <c r="N83" i="11"/>
  <c r="AV83" i="11"/>
  <c r="AZ83" i="11"/>
  <c r="AR83" i="11"/>
  <c r="BW83" i="11"/>
  <c r="BJ83" i="11"/>
  <c r="AS83" i="11"/>
  <c r="AT83" i="11"/>
  <c r="K83" i="11"/>
  <c r="BM83" i="11"/>
  <c r="BO83" i="11"/>
  <c r="V83" i="11"/>
  <c r="BB83" i="11"/>
  <c r="AQ83" i="11"/>
  <c r="G83" i="11"/>
  <c r="BQ83" i="11"/>
  <c r="AL83" i="11"/>
  <c r="AX83" i="11"/>
  <c r="F83" i="11"/>
  <c r="O83" i="11"/>
  <c r="Y83" i="11"/>
  <c r="BF83" i="11"/>
  <c r="AI83" i="11"/>
  <c r="M83" i="11"/>
  <c r="BR83" i="11"/>
  <c r="AP83" i="11"/>
  <c r="AH83" i="11"/>
  <c r="BV83" i="11"/>
  <c r="AC83" i="11"/>
  <c r="X83" i="11"/>
  <c r="AY83" i="11"/>
  <c r="AU83" i="11"/>
  <c r="BU83" i="11"/>
  <c r="AD83" i="11"/>
  <c r="AN83" i="11"/>
  <c r="T83" i="11"/>
  <c r="J83" i="11"/>
  <c r="BT83" i="11"/>
  <c r="BN83" i="11"/>
  <c r="BD83" i="11"/>
  <c r="I83" i="11"/>
  <c r="BS83" i="11"/>
  <c r="S83" i="11"/>
  <c r="AM83" i="11"/>
  <c r="BG83" i="11"/>
  <c r="BK83" i="11"/>
  <c r="BC83" i="11"/>
  <c r="W83" i="11"/>
  <c r="L83" i="11"/>
  <c r="AF83" i="11"/>
  <c r="AJ83" i="11"/>
  <c r="AB83" i="11"/>
  <c r="Q83" i="11"/>
  <c r="AA83" i="11"/>
  <c r="AE83" i="11"/>
  <c r="BI83" i="11"/>
  <c r="U83" i="11"/>
  <c r="BL83" i="11"/>
  <c r="BP83" i="11"/>
  <c r="BH83" i="11"/>
  <c r="P83" i="11"/>
  <c r="R83" i="11"/>
  <c r="BF83" i="17"/>
  <c r="AX83" i="17"/>
  <c r="AN83" i="17"/>
  <c r="W83" i="17"/>
  <c r="X83" i="17"/>
  <c r="L83" i="17"/>
  <c r="BE83" i="17"/>
  <c r="BM83" i="17"/>
  <c r="AF83" i="17"/>
  <c r="Q83" i="17"/>
  <c r="AW83" i="17"/>
  <c r="AJ83" i="17"/>
  <c r="AC83" i="17"/>
  <c r="AZ83" i="17"/>
  <c r="BK83" i="17"/>
  <c r="AI83" i="17"/>
  <c r="Y83" i="17"/>
  <c r="R83" i="17"/>
  <c r="V83" i="17"/>
  <c r="AY83" i="17"/>
  <c r="F83" i="17"/>
  <c r="T83" i="17"/>
  <c r="AS83" i="17"/>
  <c r="I83" i="17"/>
  <c r="BP83" i="17"/>
  <c r="BH83" i="17"/>
  <c r="AB83" i="17"/>
  <c r="S83" i="17"/>
  <c r="AR83" i="17"/>
  <c r="H83" i="17"/>
  <c r="BW83" i="17"/>
  <c r="AQ83" i="17"/>
  <c r="G83" i="17"/>
  <c r="BA83" i="17"/>
  <c r="BT83" i="17"/>
  <c r="AE83" i="17"/>
  <c r="BJ83" i="17"/>
  <c r="AH83" i="17"/>
  <c r="BB83" i="17"/>
  <c r="U83" i="17"/>
  <c r="BC83" i="17"/>
  <c r="AA83" i="17"/>
  <c r="AM83" i="17"/>
  <c r="O83" i="17"/>
  <c r="K83" i="17"/>
  <c r="BL83" i="17"/>
  <c r="BD83" i="17"/>
  <c r="AP83" i="17"/>
  <c r="N83" i="17"/>
  <c r="BG83" i="17"/>
  <c r="BS83" i="17"/>
  <c r="AT83" i="17"/>
  <c r="AG83" i="17"/>
  <c r="AV83" i="17"/>
  <c r="BO83" i="17"/>
  <c r="AD83" i="17"/>
  <c r="AL83" i="17"/>
  <c r="Z83" i="17"/>
  <c r="P83" i="17"/>
  <c r="BV83" i="17"/>
  <c r="BN83" i="17"/>
  <c r="AK83" i="17"/>
  <c r="M83" i="17"/>
  <c r="BU83" i="17"/>
  <c r="BR83" i="17"/>
  <c r="AO83" i="17"/>
  <c r="BQ83" i="17"/>
  <c r="BI83" i="17"/>
  <c r="AU83" i="17"/>
  <c r="J83" i="17"/>
  <c r="F105" i="15"/>
  <c r="B83" i="17" l="1"/>
  <c r="D83" i="17" s="1"/>
  <c r="B83" i="11"/>
  <c r="D83" i="11" s="1"/>
  <c r="AJ83" i="18"/>
  <c r="BA83" i="18"/>
  <c r="AX83" i="18"/>
  <c r="AQ83" i="18"/>
  <c r="BD83" i="18"/>
  <c r="BU83" i="18"/>
  <c r="AE83" i="18"/>
  <c r="AR83" i="18"/>
  <c r="AI83" i="18"/>
  <c r="AV83" i="18"/>
  <c r="BM83" i="18"/>
  <c r="AS83" i="18"/>
  <c r="Y83" i="18"/>
  <c r="N83" i="18"/>
  <c r="Z83" i="18"/>
  <c r="T83" i="18"/>
  <c r="S83" i="18"/>
  <c r="BJ83" i="18"/>
  <c r="L83" i="18"/>
  <c r="P83" i="18"/>
  <c r="BV83" i="18"/>
  <c r="K83" i="18"/>
  <c r="X83" i="18"/>
  <c r="AM83" i="18"/>
  <c r="AZ83" i="18"/>
  <c r="BQ83" i="18"/>
  <c r="AH83" i="18"/>
  <c r="BG83" i="18"/>
  <c r="BT83" i="18"/>
  <c r="AP83" i="18"/>
  <c r="AU83" i="18"/>
  <c r="BH83" i="18"/>
  <c r="AY83" i="18"/>
  <c r="BL83" i="18"/>
  <c r="BB83" i="18"/>
  <c r="J83" i="18"/>
  <c r="M83" i="18"/>
  <c r="G83" i="18"/>
  <c r="I83" i="18"/>
  <c r="W83" i="18"/>
  <c r="U83" i="18"/>
  <c r="BC83" i="18"/>
  <c r="BP83" i="18"/>
  <c r="BR83" i="18"/>
  <c r="BF83" i="18"/>
  <c r="BW83" i="18"/>
  <c r="AO83" i="18"/>
  <c r="AT83" i="18"/>
  <c r="BK83" i="18"/>
  <c r="AC83" i="18"/>
  <c r="BO83" i="18"/>
  <c r="AG83" i="18"/>
  <c r="F83" i="18"/>
  <c r="H83" i="18"/>
  <c r="BS83" i="18"/>
  <c r="AK83" i="18"/>
  <c r="AD83" i="18"/>
  <c r="AA83" i="18"/>
  <c r="AN83" i="18"/>
  <c r="BE83" i="18"/>
  <c r="AL83" i="18"/>
  <c r="AB83" i="18"/>
  <c r="BI83" i="18"/>
  <c r="AF83" i="18"/>
  <c r="AW83" i="18"/>
  <c r="BN83" i="18"/>
  <c r="R83" i="18"/>
  <c r="Q83" i="18"/>
  <c r="O83" i="18"/>
  <c r="V83" i="18"/>
  <c r="F105" i="16"/>
  <c r="B83" i="18" l="1"/>
  <c r="D83" i="18" s="1"/>
  <c r="BJ83" i="19"/>
  <c r="BG77" i="20" s="1"/>
  <c r="BH96" i="7" s="1"/>
  <c r="BW83" i="19"/>
  <c r="BT77" i="20" s="1"/>
  <c r="BU96" i="7" s="1"/>
  <c r="AO83" i="19"/>
  <c r="AL77" i="20" s="1"/>
  <c r="AM96" i="7" s="1"/>
  <c r="BL83" i="19"/>
  <c r="BI77" i="20" s="1"/>
  <c r="BJ96" i="7" s="1"/>
  <c r="BN83" i="19"/>
  <c r="BK77" i="20" s="1"/>
  <c r="BL96" i="7" s="1"/>
  <c r="AB83" i="19"/>
  <c r="Y77" i="20" s="1"/>
  <c r="BI83" i="19"/>
  <c r="BF77" i="20" s="1"/>
  <c r="BG96" i="7" s="1"/>
  <c r="BR83" i="19"/>
  <c r="BO77" i="20" s="1"/>
  <c r="BP96" i="7" s="1"/>
  <c r="AF83" i="19"/>
  <c r="AC77" i="20" s="1"/>
  <c r="AD96" i="7" s="1"/>
  <c r="BF83" i="19"/>
  <c r="BC77" i="20" s="1"/>
  <c r="BD96" i="7" s="1"/>
  <c r="BS83" i="19"/>
  <c r="BP77" i="20" s="1"/>
  <c r="BQ96" i="7" s="1"/>
  <c r="BQ83" i="19"/>
  <c r="BN77" i="20" s="1"/>
  <c r="BO96" i="7" s="1"/>
  <c r="L83" i="19"/>
  <c r="I77" i="20" s="1"/>
  <c r="J96" i="7" s="1"/>
  <c r="K83" i="19"/>
  <c r="H77" i="20" s="1"/>
  <c r="I96" i="7" s="1"/>
  <c r="J83" i="19"/>
  <c r="G77" i="20" s="1"/>
  <c r="H96" i="7" s="1"/>
  <c r="G83" i="19"/>
  <c r="D77" i="20" s="1"/>
  <c r="E96" i="7" s="1"/>
  <c r="U83" i="19"/>
  <c r="R77" i="20" s="1"/>
  <c r="S96" i="7" s="1"/>
  <c r="V83" i="19"/>
  <c r="S77" i="20" s="1"/>
  <c r="T96" i="7" s="1"/>
  <c r="F83" i="19"/>
  <c r="Q83" i="19"/>
  <c r="N77" i="20" s="1"/>
  <c r="O96" i="7" s="1"/>
  <c r="R83" i="19"/>
  <c r="O77" i="20" s="1"/>
  <c r="P96" i="7" s="1"/>
  <c r="AA83" i="19"/>
  <c r="X77" i="20" s="1"/>
  <c r="AN83" i="19"/>
  <c r="AK77" i="20" s="1"/>
  <c r="AL96" i="7" s="1"/>
  <c r="AS83" i="19"/>
  <c r="AP77" i="20" s="1"/>
  <c r="AQ96" i="7" s="1"/>
  <c r="AG83" i="19"/>
  <c r="AD77" i="20" s="1"/>
  <c r="AE96" i="7" s="1"/>
  <c r="AE83" i="19"/>
  <c r="AB77" i="20" s="1"/>
  <c r="AC96" i="7" s="1"/>
  <c r="AR83" i="19"/>
  <c r="AO77" i="20" s="1"/>
  <c r="AP96" i="7" s="1"/>
  <c r="BA83" i="19"/>
  <c r="AX77" i="20" s="1"/>
  <c r="AY96" i="7" s="1"/>
  <c r="AI83" i="19"/>
  <c r="AF77" i="20" s="1"/>
  <c r="AG96" i="7" s="1"/>
  <c r="AV83" i="19"/>
  <c r="AS77" i="20" s="1"/>
  <c r="AT96" i="7" s="1"/>
  <c r="BV83" i="19"/>
  <c r="BS77" i="20" s="1"/>
  <c r="BT96" i="7" s="1"/>
  <c r="AJ83" i="19"/>
  <c r="AG77" i="20" s="1"/>
  <c r="AH96" i="7" s="1"/>
  <c r="AC83" i="19"/>
  <c r="Z77" i="20" s="1"/>
  <c r="AA96" i="7" s="1"/>
  <c r="M83" i="19"/>
  <c r="J77" i="20" s="1"/>
  <c r="K96" i="7" s="1"/>
  <c r="T83" i="19"/>
  <c r="Q77" i="20" s="1"/>
  <c r="R96" i="7" s="1"/>
  <c r="Y83" i="19"/>
  <c r="V77" i="20" s="1"/>
  <c r="W96" i="7" s="1"/>
  <c r="AW83" i="19"/>
  <c r="AT77" i="20" s="1"/>
  <c r="AU96" i="7" s="1"/>
  <c r="H83" i="19"/>
  <c r="E77" i="20" s="1"/>
  <c r="F96" i="7" s="1"/>
  <c r="N83" i="19"/>
  <c r="K77" i="20" s="1"/>
  <c r="L96" i="7" s="1"/>
  <c r="AD83" i="19"/>
  <c r="AA77" i="20" s="1"/>
  <c r="AB96" i="7" s="1"/>
  <c r="AQ83" i="19"/>
  <c r="AN77" i="20" s="1"/>
  <c r="AO96" i="7" s="1"/>
  <c r="BD83" i="19"/>
  <c r="BA77" i="20" s="1"/>
  <c r="BB96" i="7" s="1"/>
  <c r="BM83" i="19"/>
  <c r="BJ77" i="20" s="1"/>
  <c r="BK96" i="7" s="1"/>
  <c r="AH83" i="19"/>
  <c r="AE77" i="20" s="1"/>
  <c r="AF96" i="7" s="1"/>
  <c r="AU83" i="19"/>
  <c r="AR77" i="20" s="1"/>
  <c r="AS96" i="7" s="1"/>
  <c r="BH83" i="19"/>
  <c r="BE77" i="20" s="1"/>
  <c r="BF96" i="7" s="1"/>
  <c r="AL83" i="19"/>
  <c r="AI77" i="20" s="1"/>
  <c r="AJ96" i="7" s="1"/>
  <c r="AY83" i="19"/>
  <c r="AV77" i="20" s="1"/>
  <c r="AW96" i="7" s="1"/>
  <c r="BU83" i="19"/>
  <c r="BR77" i="20" s="1"/>
  <c r="BS96" i="7" s="1"/>
  <c r="AM83" i="19"/>
  <c r="AJ77" i="20" s="1"/>
  <c r="AK96" i="7" s="1"/>
  <c r="AZ83" i="19"/>
  <c r="AW77" i="20" s="1"/>
  <c r="AX96" i="7" s="1"/>
  <c r="Z83" i="19"/>
  <c r="W77" i="20" s="1"/>
  <c r="X96" i="7" s="1"/>
  <c r="I83" i="19"/>
  <c r="F77" i="20" s="1"/>
  <c r="G96" i="7" s="1"/>
  <c r="AT83" i="19"/>
  <c r="AQ77" i="20" s="1"/>
  <c r="AR96" i="7" s="1"/>
  <c r="BG83" i="19"/>
  <c r="BD77" i="20" s="1"/>
  <c r="BE96" i="7" s="1"/>
  <c r="BT83" i="19"/>
  <c r="BQ77" i="20" s="1"/>
  <c r="BR96" i="7" s="1"/>
  <c r="BE83" i="19"/>
  <c r="BB77" i="20" s="1"/>
  <c r="BC96" i="7" s="1"/>
  <c r="AX83" i="19"/>
  <c r="AU77" i="20" s="1"/>
  <c r="AV96" i="7" s="1"/>
  <c r="BK83" i="19"/>
  <c r="BH77" i="20" s="1"/>
  <c r="BI96" i="7" s="1"/>
  <c r="AK83" i="19"/>
  <c r="AH77" i="20" s="1"/>
  <c r="AI96" i="7" s="1"/>
  <c r="BB83" i="19"/>
  <c r="AY77" i="20" s="1"/>
  <c r="AZ96" i="7" s="1"/>
  <c r="BO83" i="19"/>
  <c r="BL77" i="20" s="1"/>
  <c r="BM96" i="7" s="1"/>
  <c r="AP83" i="19"/>
  <c r="AM77" i="20" s="1"/>
  <c r="AN96" i="7" s="1"/>
  <c r="BC83" i="19"/>
  <c r="AZ77" i="20" s="1"/>
  <c r="BA96" i="7" s="1"/>
  <c r="BP83" i="19"/>
  <c r="BM77" i="20" s="1"/>
  <c r="BN96" i="7" s="1"/>
  <c r="W83" i="19"/>
  <c r="T77" i="20" s="1"/>
  <c r="U96" i="7" s="1"/>
  <c r="P83" i="19"/>
  <c r="M77" i="20" s="1"/>
  <c r="N96" i="7" s="1"/>
  <c r="X83" i="19"/>
  <c r="U77" i="20" s="1"/>
  <c r="V96" i="7" s="1"/>
  <c r="O83" i="19"/>
  <c r="L77" i="20" s="1"/>
  <c r="M96" i="7" s="1"/>
  <c r="S83" i="19"/>
  <c r="P77" i="20" s="1"/>
  <c r="Q96" i="7" s="1"/>
  <c r="C77" i="20" l="1"/>
  <c r="D96" i="7" s="1"/>
  <c r="B83" i="19"/>
  <c r="D83" i="19" s="1"/>
  <c r="B77" i="20" s="1"/>
  <c r="BW96" i="7"/>
  <c r="Z96" i="7"/>
  <c r="Y96" i="7"/>
  <c r="BZ96" i="7" l="1"/>
  <c r="C84" i="18" s="1"/>
  <c r="CA96" i="7"/>
  <c r="BX96" i="7"/>
  <c r="C96" i="7"/>
  <c r="C76" i="24" s="1"/>
  <c r="D106" i="15" s="1"/>
  <c r="B96" i="7"/>
  <c r="B76" i="24"/>
  <c r="C84" i="11" l="1"/>
  <c r="C84" i="17"/>
  <c r="C84" i="19"/>
  <c r="E76" i="24"/>
  <c r="K76" i="24"/>
  <c r="BO76" i="24"/>
  <c r="AY76" i="24"/>
  <c r="U76" i="24"/>
  <c r="AO76" i="24"/>
  <c r="AE76" i="24"/>
  <c r="BP76" i="24"/>
  <c r="AZ76" i="24"/>
  <c r="BR76" i="24"/>
  <c r="AL76" i="24"/>
  <c r="N76" i="24"/>
  <c r="P76" i="24"/>
  <c r="D76" i="24"/>
  <c r="I76" i="24"/>
  <c r="AI76" i="24"/>
  <c r="BM76" i="24"/>
  <c r="AG76" i="24"/>
  <c r="BC76" i="24"/>
  <c r="BQ76" i="24"/>
  <c r="AK76" i="24"/>
  <c r="BL76" i="24"/>
  <c r="AV76" i="24"/>
  <c r="AF76" i="24"/>
  <c r="BN76" i="24"/>
  <c r="AX76" i="24"/>
  <c r="AH76" i="24"/>
  <c r="V76" i="24"/>
  <c r="S76" i="24"/>
  <c r="T76" i="24"/>
  <c r="BK76" i="24"/>
  <c r="AS76" i="24"/>
  <c r="AJ76" i="24"/>
  <c r="BB76" i="24"/>
  <c r="F76" i="24"/>
  <c r="D106" i="14"/>
  <c r="Q76" i="24"/>
  <c r="W76" i="24"/>
  <c r="BG76" i="24"/>
  <c r="BE76" i="24"/>
  <c r="Y76" i="24"/>
  <c r="BV76" i="24" s="1"/>
  <c r="D106" i="9" s="1"/>
  <c r="AU76" i="24"/>
  <c r="BI76" i="24"/>
  <c r="AC76" i="24"/>
  <c r="BH76" i="24"/>
  <c r="AR76" i="24"/>
  <c r="AB76" i="24"/>
  <c r="BJ76" i="24"/>
  <c r="AT76" i="24"/>
  <c r="AD76" i="24"/>
  <c r="G76" i="24"/>
  <c r="L76" i="24"/>
  <c r="R76" i="24"/>
  <c r="J76" i="24"/>
  <c r="AQ76" i="24"/>
  <c r="AA76" i="24"/>
  <c r="AW76" i="24"/>
  <c r="BS76" i="24"/>
  <c r="AM76" i="24"/>
  <c r="BA76" i="24"/>
  <c r="BT76" i="24"/>
  <c r="BD76" i="24"/>
  <c r="AN76" i="24"/>
  <c r="X76" i="24"/>
  <c r="BF76" i="24"/>
  <c r="AP76" i="24"/>
  <c r="Z76" i="24"/>
  <c r="O76" i="24"/>
  <c r="H76" i="24"/>
  <c r="M76" i="24"/>
  <c r="B106" i="15"/>
  <c r="B106" i="9"/>
  <c r="B106" i="16"/>
  <c r="B106" i="14"/>
  <c r="Q106" i="9" l="1"/>
  <c r="Q106" i="14" s="1"/>
  <c r="Q106" i="15" s="1"/>
  <c r="Q106" i="16" s="1"/>
  <c r="O106" i="9"/>
  <c r="O106" i="14" s="1"/>
  <c r="O106" i="15" s="1"/>
  <c r="O106" i="16" s="1"/>
  <c r="P106" i="9"/>
  <c r="P106" i="14" s="1"/>
  <c r="P106" i="15" s="1"/>
  <c r="P106" i="16" s="1"/>
  <c r="R106" i="9"/>
  <c r="R106" i="14" s="1"/>
  <c r="R106" i="15" s="1"/>
  <c r="R106" i="16" s="1"/>
  <c r="M106" i="9"/>
  <c r="M106" i="14" s="1"/>
  <c r="M106" i="15" s="1"/>
  <c r="M106" i="16" s="1"/>
  <c r="BU76" i="24"/>
  <c r="AC106" i="9"/>
  <c r="AC106" i="14" s="1"/>
  <c r="AC106" i="15" s="1"/>
  <c r="AC106" i="16" s="1"/>
  <c r="AB106" i="9"/>
  <c r="AB106" i="14" s="1"/>
  <c r="AB106" i="15" s="1"/>
  <c r="AB106" i="16" s="1"/>
  <c r="AN106" i="9"/>
  <c r="AN106" i="14" s="1"/>
  <c r="AN106" i="15" s="1"/>
  <c r="AN106" i="16" s="1"/>
  <c r="AK106" i="9"/>
  <c r="AK106" i="14" s="1"/>
  <c r="AK106" i="15" s="1"/>
  <c r="AK106" i="16" s="1"/>
  <c r="AD106" i="9"/>
  <c r="AD106" i="14" s="1"/>
  <c r="AD106" i="15" s="1"/>
  <c r="AD106" i="16" s="1"/>
  <c r="AQ106" i="9"/>
  <c r="AQ106" i="14" s="1"/>
  <c r="AQ106" i="15" s="1"/>
  <c r="AQ106" i="16" s="1"/>
  <c r="AI106" i="9"/>
  <c r="AI106" i="14" s="1"/>
  <c r="AI106" i="15" s="1"/>
  <c r="AI106" i="16" s="1"/>
  <c r="G106" i="9"/>
  <c r="G106" i="14" s="1"/>
  <c r="G106" i="15" s="1"/>
  <c r="G106" i="16" s="1"/>
  <c r="U106" i="9"/>
  <c r="U106" i="14" s="1"/>
  <c r="U106" i="15" s="1"/>
  <c r="U106" i="16" s="1"/>
  <c r="F106" i="9"/>
  <c r="I106" i="9"/>
  <c r="I106" i="14" s="1"/>
  <c r="I106" i="15" s="1"/>
  <c r="I106" i="16" s="1"/>
  <c r="X106" i="9"/>
  <c r="X106" i="14" s="1"/>
  <c r="X106" i="15" s="1"/>
  <c r="X106" i="16" s="1"/>
  <c r="AR106" i="9"/>
  <c r="AR106" i="14" s="1"/>
  <c r="AR106" i="15" s="1"/>
  <c r="AR106" i="16" s="1"/>
  <c r="H106" i="9"/>
  <c r="H106" i="14" s="1"/>
  <c r="H106" i="15" s="1"/>
  <c r="H106" i="16" s="1"/>
  <c r="AL106" i="9"/>
  <c r="AL106" i="14" s="1"/>
  <c r="AL106" i="15" s="1"/>
  <c r="AL106" i="16" s="1"/>
  <c r="K106" i="9"/>
  <c r="K106" i="14" s="1"/>
  <c r="K106" i="15" s="1"/>
  <c r="K106" i="16" s="1"/>
  <c r="AA106" i="9"/>
  <c r="AA106" i="14" s="1"/>
  <c r="AA106" i="15" s="1"/>
  <c r="AA106" i="16" s="1"/>
  <c r="L106" i="9"/>
  <c r="L106" i="14" s="1"/>
  <c r="L106" i="15" s="1"/>
  <c r="L106" i="16" s="1"/>
  <c r="V106" i="9"/>
  <c r="V106" i="14" s="1"/>
  <c r="V106" i="15" s="1"/>
  <c r="V106" i="16" s="1"/>
  <c r="W106" i="9"/>
  <c r="W106" i="14" s="1"/>
  <c r="W106" i="15" s="1"/>
  <c r="W106" i="16" s="1"/>
  <c r="AP106" i="9"/>
  <c r="AP106" i="14" s="1"/>
  <c r="AP106" i="15" s="1"/>
  <c r="AP106" i="16" s="1"/>
  <c r="Z106" i="9"/>
  <c r="Z106" i="14" s="1"/>
  <c r="Z106" i="15" s="1"/>
  <c r="Z106" i="16" s="1"/>
  <c r="AG106" i="9"/>
  <c r="AG106" i="14" s="1"/>
  <c r="AG106" i="15" s="1"/>
  <c r="AG106" i="16" s="1"/>
  <c r="AO106" i="9"/>
  <c r="AO106" i="14" s="1"/>
  <c r="AO106" i="15" s="1"/>
  <c r="AO106" i="16" s="1"/>
  <c r="T106" i="9"/>
  <c r="T106" i="14" s="1"/>
  <c r="T106" i="15" s="1"/>
  <c r="T106" i="16" s="1"/>
  <c r="AJ106" i="9"/>
  <c r="AJ106" i="14" s="1"/>
  <c r="AJ106" i="15" s="1"/>
  <c r="AJ106" i="16" s="1"/>
  <c r="AH106" i="9"/>
  <c r="AH106" i="14" s="1"/>
  <c r="AH106" i="15" s="1"/>
  <c r="AH106" i="16" s="1"/>
  <c r="Y106" i="9"/>
  <c r="Y106" i="14" s="1"/>
  <c r="Y106" i="15" s="1"/>
  <c r="Y106" i="16" s="1"/>
  <c r="AE106" i="9"/>
  <c r="AE106" i="14" s="1"/>
  <c r="AE106" i="15" s="1"/>
  <c r="AE106" i="16" s="1"/>
  <c r="F106" i="14" l="1"/>
  <c r="BW84" i="11"/>
  <c r="BC84" i="11"/>
  <c r="AD84" i="11"/>
  <c r="O84" i="11"/>
  <c r="P84" i="11"/>
  <c r="BR84" i="11"/>
  <c r="AR84" i="11"/>
  <c r="AF84" i="11"/>
  <c r="F84" i="11"/>
  <c r="T84" i="11"/>
  <c r="BG84" i="11"/>
  <c r="BL84" i="11"/>
  <c r="AM84" i="11"/>
  <c r="BT84" i="11"/>
  <c r="AX84" i="11"/>
  <c r="BA84" i="11"/>
  <c r="Z84" i="11"/>
  <c r="H84" i="11"/>
  <c r="AI84" i="11"/>
  <c r="AG84" i="11"/>
  <c r="BB84" i="11"/>
  <c r="K84" i="11"/>
  <c r="AS84" i="11"/>
  <c r="BM84" i="11"/>
  <c r="AY84" i="11"/>
  <c r="X84" i="11"/>
  <c r="V84" i="11"/>
  <c r="BU84" i="11"/>
  <c r="AB84" i="11"/>
  <c r="AT84" i="11"/>
  <c r="U84" i="11"/>
  <c r="BQ84" i="11"/>
  <c r="AN84" i="11"/>
  <c r="AK84" i="11"/>
  <c r="Y84" i="11"/>
  <c r="AC84" i="11"/>
  <c r="AW84" i="11"/>
  <c r="I84" i="11"/>
  <c r="BJ84" i="11"/>
  <c r="AE84" i="11"/>
  <c r="Q84" i="11"/>
  <c r="AA84" i="11"/>
  <c r="AU84" i="11"/>
  <c r="AO84" i="11"/>
  <c r="M84" i="11"/>
  <c r="J84" i="11"/>
  <c r="BI84" i="11"/>
  <c r="AP84" i="11"/>
  <c r="BO84" i="11"/>
  <c r="R84" i="11"/>
  <c r="BE84" i="11"/>
  <c r="N84" i="11"/>
  <c r="BD84" i="11"/>
  <c r="BV84" i="11"/>
  <c r="BP84" i="11"/>
  <c r="BN84" i="11"/>
  <c r="S84" i="11"/>
  <c r="L84" i="11"/>
  <c r="W84" i="11"/>
  <c r="AQ84" i="11"/>
  <c r="BK84" i="11"/>
  <c r="AH84" i="11"/>
  <c r="G84" i="11"/>
  <c r="AL84" i="11"/>
  <c r="BF84" i="11"/>
  <c r="AJ84" i="11"/>
  <c r="BS84" i="11"/>
  <c r="AV84" i="11"/>
  <c r="BH84" i="11"/>
  <c r="AZ84" i="11"/>
  <c r="B84" i="11" l="1"/>
  <c r="D84" i="11" s="1"/>
  <c r="BA84" i="17"/>
  <c r="AD84" i="17"/>
  <c r="AT84" i="17"/>
  <c r="P84" i="17"/>
  <c r="BU84" i="17"/>
  <c r="BH84" i="17"/>
  <c r="AH84" i="17"/>
  <c r="F84" i="17"/>
  <c r="N84" i="17"/>
  <c r="BD84" i="17"/>
  <c r="AA84" i="17"/>
  <c r="AF84" i="17"/>
  <c r="O84" i="17"/>
  <c r="BS84" i="17"/>
  <c r="BC84" i="17"/>
  <c r="AG84" i="17"/>
  <c r="Y84" i="17"/>
  <c r="AV84" i="17"/>
  <c r="BI84" i="17"/>
  <c r="AL84" i="17"/>
  <c r="AQ84" i="17"/>
  <c r="R84" i="17"/>
  <c r="BM84" i="17"/>
  <c r="BL84" i="17"/>
  <c r="AB84" i="17"/>
  <c r="T84" i="17"/>
  <c r="AZ84" i="17"/>
  <c r="BN84" i="17"/>
  <c r="AU84" i="17"/>
  <c r="G84" i="17"/>
  <c r="L84" i="17"/>
  <c r="BT84" i="17"/>
  <c r="AC84" i="17"/>
  <c r="AK84" i="17"/>
  <c r="S84" i="17"/>
  <c r="BE84" i="17"/>
  <c r="BO84" i="17"/>
  <c r="AS84" i="17"/>
  <c r="W84" i="17"/>
  <c r="H84" i="17"/>
  <c r="BF84" i="17"/>
  <c r="AO84" i="17"/>
  <c r="AM84" i="17"/>
  <c r="Z84" i="17"/>
  <c r="BJ84" i="17"/>
  <c r="AW84" i="17"/>
  <c r="AJ84" i="17"/>
  <c r="I84" i="17"/>
  <c r="BP84" i="17"/>
  <c r="BW84" i="17"/>
  <c r="AN84" i="17"/>
  <c r="U84" i="17"/>
  <c r="V84" i="17"/>
  <c r="AY84" i="17"/>
  <c r="BK84" i="17"/>
  <c r="AI84" i="17"/>
  <c r="K84" i="17"/>
  <c r="BV84" i="17"/>
  <c r="AX84" i="17"/>
  <c r="AE84" i="17"/>
  <c r="Q84" i="17"/>
  <c r="J84" i="17"/>
  <c r="BR84" i="17"/>
  <c r="BQ84" i="17"/>
  <c r="AR84" i="17"/>
  <c r="M84" i="17"/>
  <c r="BG84" i="17"/>
  <c r="BB84" i="17"/>
  <c r="AP84" i="17"/>
  <c r="X84" i="17"/>
  <c r="F106" i="15"/>
  <c r="B84" i="17" l="1"/>
  <c r="D84" i="17" s="1"/>
  <c r="AA84" i="18"/>
  <c r="AN84" i="18"/>
  <c r="AS84" i="18"/>
  <c r="BI84" i="18"/>
  <c r="AZ84" i="18"/>
  <c r="BN84" i="18"/>
  <c r="AB84" i="18"/>
  <c r="BF84" i="18"/>
  <c r="AL84" i="18"/>
  <c r="AY84" i="18"/>
  <c r="BL84" i="18"/>
  <c r="BQ84" i="18"/>
  <c r="K84" i="18"/>
  <c r="M84" i="18"/>
  <c r="V84" i="18"/>
  <c r="N84" i="18"/>
  <c r="G84" i="18"/>
  <c r="R84" i="18"/>
  <c r="Y84" i="18"/>
  <c r="U84" i="18"/>
  <c r="L84" i="18"/>
  <c r="AD84" i="18"/>
  <c r="AQ84" i="18"/>
  <c r="BD84" i="18"/>
  <c r="BM84" i="18"/>
  <c r="BA84" i="18"/>
  <c r="AC84" i="18"/>
  <c r="AE84" i="18"/>
  <c r="BH84" i="18"/>
  <c r="BS84" i="18"/>
  <c r="BB84" i="18"/>
  <c r="BO84" i="18"/>
  <c r="BU84" i="18"/>
  <c r="AM84" i="18"/>
  <c r="T84" i="18"/>
  <c r="J84" i="18"/>
  <c r="H84" i="18"/>
  <c r="W84" i="18"/>
  <c r="I84" i="18"/>
  <c r="AT84" i="18"/>
  <c r="BG84" i="18"/>
  <c r="BT84" i="18"/>
  <c r="AR84" i="18"/>
  <c r="AP84" i="18"/>
  <c r="AH84" i="18"/>
  <c r="AU84" i="18"/>
  <c r="BE84" i="18"/>
  <c r="BP84" i="18"/>
  <c r="BR84" i="18"/>
  <c r="AF84" i="18"/>
  <c r="BV84" i="18"/>
  <c r="P84" i="18"/>
  <c r="O84" i="18"/>
  <c r="BJ84" i="18"/>
  <c r="BW84" i="18"/>
  <c r="AO84" i="18"/>
  <c r="AK84" i="18"/>
  <c r="BC84" i="18"/>
  <c r="AX84" i="18"/>
  <c r="BK84" i="18"/>
  <c r="AG84" i="18"/>
  <c r="AW84" i="18"/>
  <c r="AI84" i="18"/>
  <c r="AV84" i="18"/>
  <c r="AJ84" i="18"/>
  <c r="F84" i="18"/>
  <c r="S84" i="18"/>
  <c r="Z84" i="18"/>
  <c r="Q84" i="18"/>
  <c r="X84" i="18"/>
  <c r="F106" i="16"/>
  <c r="B84" i="18" l="1"/>
  <c r="D84" i="18" s="1"/>
  <c r="AC84" i="19"/>
  <c r="Z78" i="20" s="1"/>
  <c r="AA97" i="7" s="1"/>
  <c r="AT84" i="19"/>
  <c r="AQ78" i="20" s="1"/>
  <c r="AR97" i="7" s="1"/>
  <c r="BG84" i="19"/>
  <c r="BD78" i="20" s="1"/>
  <c r="BE97" i="7" s="1"/>
  <c r="BL84" i="19"/>
  <c r="BI78" i="20" s="1"/>
  <c r="BJ97" i="7" s="1"/>
  <c r="AW84" i="19"/>
  <c r="AT78" i="20" s="1"/>
  <c r="AU97" i="7" s="1"/>
  <c r="BN84" i="19"/>
  <c r="BK78" i="20" s="1"/>
  <c r="BL97" i="7" s="1"/>
  <c r="AJ84" i="19"/>
  <c r="AG78" i="20" s="1"/>
  <c r="AH97" i="7" s="1"/>
  <c r="BA84" i="19"/>
  <c r="AX78" i="20" s="1"/>
  <c r="AY97" i="7" s="1"/>
  <c r="BR84" i="19"/>
  <c r="BO78" i="20" s="1"/>
  <c r="BP97" i="7" s="1"/>
  <c r="AF84" i="19"/>
  <c r="AC78" i="20" s="1"/>
  <c r="AD97" i="7" s="1"/>
  <c r="AP84" i="19"/>
  <c r="AM78" i="20" s="1"/>
  <c r="AN97" i="7" s="1"/>
  <c r="BC84" i="19"/>
  <c r="AZ78" i="20" s="1"/>
  <c r="BA97" i="7" s="1"/>
  <c r="AV84" i="19"/>
  <c r="AS78" i="20" s="1"/>
  <c r="AT97" i="7" s="1"/>
  <c r="I84" i="19"/>
  <c r="F78" i="20" s="1"/>
  <c r="G97" i="7" s="1"/>
  <c r="U84" i="19"/>
  <c r="R78" i="20" s="1"/>
  <c r="S97" i="7" s="1"/>
  <c r="N84" i="19"/>
  <c r="K78" i="20" s="1"/>
  <c r="L97" i="7" s="1"/>
  <c r="P84" i="19"/>
  <c r="M78" i="20" s="1"/>
  <c r="N97" i="7" s="1"/>
  <c r="S84" i="19"/>
  <c r="P78" i="20" s="1"/>
  <c r="Q97" i="7" s="1"/>
  <c r="Y84" i="19"/>
  <c r="V78" i="20" s="1"/>
  <c r="W97" i="7" s="1"/>
  <c r="H84" i="19"/>
  <c r="E78" i="20" s="1"/>
  <c r="F97" i="7" s="1"/>
  <c r="F84" i="19"/>
  <c r="AS84" i="19"/>
  <c r="AP78" i="20" s="1"/>
  <c r="AQ97" i="7" s="1"/>
  <c r="BJ84" i="19"/>
  <c r="BG78" i="20" s="1"/>
  <c r="BH97" i="7" s="1"/>
  <c r="BW84" i="19"/>
  <c r="BT78" i="20" s="1"/>
  <c r="BU97" i="7" s="1"/>
  <c r="BH84" i="19"/>
  <c r="BE78" i="20" s="1"/>
  <c r="BF97" i="7" s="1"/>
  <c r="BM84" i="19"/>
  <c r="BJ78" i="20" s="1"/>
  <c r="BK97" i="7" s="1"/>
  <c r="AE84" i="19"/>
  <c r="AB78" i="20" s="1"/>
  <c r="AC97" i="7" s="1"/>
  <c r="BD84" i="19"/>
  <c r="BA78" i="20" s="1"/>
  <c r="BB97" i="7" s="1"/>
  <c r="BQ84" i="19"/>
  <c r="BN78" i="20" s="1"/>
  <c r="BO97" i="7" s="1"/>
  <c r="AI84" i="19"/>
  <c r="AF78" i="20" s="1"/>
  <c r="AG97" i="7" s="1"/>
  <c r="AO84" i="19"/>
  <c r="AL78" i="20" s="1"/>
  <c r="AM97" i="7" s="1"/>
  <c r="BF84" i="19"/>
  <c r="BC78" i="20" s="1"/>
  <c r="BD97" i="7" s="1"/>
  <c r="BS84" i="19"/>
  <c r="BP78" i="20" s="1"/>
  <c r="BQ97" i="7" s="1"/>
  <c r="O84" i="19"/>
  <c r="L78" i="20" s="1"/>
  <c r="M97" i="7" s="1"/>
  <c r="J84" i="19"/>
  <c r="G78" i="20" s="1"/>
  <c r="H97" i="7" s="1"/>
  <c r="M84" i="19"/>
  <c r="J78" i="20" s="1"/>
  <c r="K97" i="7" s="1"/>
  <c r="L84" i="19"/>
  <c r="I78" i="20" s="1"/>
  <c r="J97" i="7" s="1"/>
  <c r="V84" i="19"/>
  <c r="S78" i="20" s="1"/>
  <c r="T97" i="7" s="1"/>
  <c r="G84" i="19"/>
  <c r="D78" i="20" s="1"/>
  <c r="E97" i="7" s="1"/>
  <c r="BI84" i="19"/>
  <c r="BF78" i="20" s="1"/>
  <c r="BG97" i="7" s="1"/>
  <c r="AA84" i="19"/>
  <c r="X78" i="20" s="1"/>
  <c r="AN84" i="19"/>
  <c r="AK78" i="20" s="1"/>
  <c r="AL97" i="7" s="1"/>
  <c r="AZ84" i="19"/>
  <c r="AW78" i="20" s="1"/>
  <c r="AX97" i="7" s="1"/>
  <c r="AH84" i="19"/>
  <c r="AE78" i="20" s="1"/>
  <c r="AF97" i="7" s="1"/>
  <c r="AU84" i="19"/>
  <c r="AR78" i="20" s="1"/>
  <c r="AS97" i="7" s="1"/>
  <c r="BT84" i="19"/>
  <c r="BQ78" i="20" s="1"/>
  <c r="BR97" i="7" s="1"/>
  <c r="AL84" i="19"/>
  <c r="AI78" i="20" s="1"/>
  <c r="AJ97" i="7" s="1"/>
  <c r="AY84" i="19"/>
  <c r="AV78" i="20" s="1"/>
  <c r="AW97" i="7" s="1"/>
  <c r="BE84" i="19"/>
  <c r="BB78" i="20" s="1"/>
  <c r="BC97" i="7" s="1"/>
  <c r="BV84" i="19"/>
  <c r="BS78" i="20" s="1"/>
  <c r="BT97" i="7" s="1"/>
  <c r="BP84" i="19"/>
  <c r="BM78" i="20" s="1"/>
  <c r="BN97" i="7" s="1"/>
  <c r="X84" i="19"/>
  <c r="U78" i="20" s="1"/>
  <c r="V97" i="7" s="1"/>
  <c r="W84" i="19"/>
  <c r="T78" i="20" s="1"/>
  <c r="U97" i="7" s="1"/>
  <c r="AD84" i="19"/>
  <c r="AA78" i="20" s="1"/>
  <c r="AB97" i="7" s="1"/>
  <c r="AQ84" i="19"/>
  <c r="AN78" i="20" s="1"/>
  <c r="AO97" i="7" s="1"/>
  <c r="AR84" i="19"/>
  <c r="AO78" i="20" s="1"/>
  <c r="AP97" i="7" s="1"/>
  <c r="AG84" i="19"/>
  <c r="AD78" i="20" s="1"/>
  <c r="AE97" i="7" s="1"/>
  <c r="AX84" i="19"/>
  <c r="AU78" i="20" s="1"/>
  <c r="AV97" i="7" s="1"/>
  <c r="BK84" i="19"/>
  <c r="BH78" i="20" s="1"/>
  <c r="BI97" i="7" s="1"/>
  <c r="AK84" i="19"/>
  <c r="AH78" i="20" s="1"/>
  <c r="AI97" i="7" s="1"/>
  <c r="BB84" i="19"/>
  <c r="AY78" i="20" s="1"/>
  <c r="AZ97" i="7" s="1"/>
  <c r="BO84" i="19"/>
  <c r="BL78" i="20" s="1"/>
  <c r="BM97" i="7" s="1"/>
  <c r="BU84" i="19"/>
  <c r="BR78" i="20" s="1"/>
  <c r="BS97" i="7" s="1"/>
  <c r="AM84" i="19"/>
  <c r="AJ78" i="20" s="1"/>
  <c r="AK97" i="7" s="1"/>
  <c r="AB84" i="19"/>
  <c r="Y78" i="20" s="1"/>
  <c r="Z84" i="19"/>
  <c r="W78" i="20" s="1"/>
  <c r="X97" i="7" s="1"/>
  <c r="T84" i="19"/>
  <c r="Q78" i="20" s="1"/>
  <c r="R97" i="7" s="1"/>
  <c r="Q84" i="19"/>
  <c r="N78" i="20" s="1"/>
  <c r="O97" i="7" s="1"/>
  <c r="R84" i="19"/>
  <c r="O78" i="20" s="1"/>
  <c r="P97" i="7" s="1"/>
  <c r="K84" i="19"/>
  <c r="H78" i="20" s="1"/>
  <c r="I97" i="7" s="1"/>
  <c r="B84" i="19" l="1"/>
  <c r="D84" i="19" s="1"/>
  <c r="B78" i="20" s="1"/>
  <c r="BW97" i="7"/>
  <c r="Z97" i="7"/>
  <c r="Y97" i="7"/>
  <c r="C78" i="20"/>
  <c r="D97" i="7" s="1"/>
  <c r="BZ97" i="7" l="1"/>
  <c r="C97" i="7"/>
  <c r="C77" i="24" s="1"/>
  <c r="BX97" i="7"/>
  <c r="CA97" i="7"/>
  <c r="B97" i="7"/>
  <c r="B77" i="24"/>
  <c r="X77" i="24" l="1"/>
  <c r="AB77" i="24"/>
  <c r="AF77" i="24"/>
  <c r="AJ77" i="24"/>
  <c r="AN77" i="24"/>
  <c r="AR77" i="24"/>
  <c r="AV77" i="24"/>
  <c r="AZ77" i="24"/>
  <c r="BD77" i="24"/>
  <c r="BH77" i="24"/>
  <c r="BL77" i="24"/>
  <c r="BP77" i="24"/>
  <c r="BT77" i="24"/>
  <c r="Z77" i="24"/>
  <c r="AD77" i="24"/>
  <c r="AH77" i="24"/>
  <c r="AL77" i="24"/>
  <c r="AP77" i="24"/>
  <c r="AT77" i="24"/>
  <c r="AX77" i="24"/>
  <c r="BB77" i="24"/>
  <c r="BF77" i="24"/>
  <c r="BJ77" i="24"/>
  <c r="BN77" i="24"/>
  <c r="BR77" i="24"/>
  <c r="AE77" i="24"/>
  <c r="AM77" i="24"/>
  <c r="AU77" i="24"/>
  <c r="BC77" i="24"/>
  <c r="BK77" i="24"/>
  <c r="BS77" i="24"/>
  <c r="Y77" i="24"/>
  <c r="BV77" i="24" s="1"/>
  <c r="D107" i="9" s="1"/>
  <c r="AG77" i="24"/>
  <c r="AO77" i="24"/>
  <c r="AW77" i="24"/>
  <c r="BE77" i="24"/>
  <c r="BM77" i="24"/>
  <c r="AA77" i="24"/>
  <c r="AI77" i="24"/>
  <c r="AQ77" i="24"/>
  <c r="AY77" i="24"/>
  <c r="BG77" i="24"/>
  <c r="BO77" i="24"/>
  <c r="AS77" i="24"/>
  <c r="BA77" i="24"/>
  <c r="AK77" i="24"/>
  <c r="AC77" i="24"/>
  <c r="BI77" i="24"/>
  <c r="BQ77" i="24"/>
  <c r="Q77" i="24"/>
  <c r="R77" i="24"/>
  <c r="P77" i="24"/>
  <c r="M77" i="24"/>
  <c r="U77" i="24"/>
  <c r="D77" i="24"/>
  <c r="W77" i="24"/>
  <c r="F77" i="24"/>
  <c r="H77" i="24"/>
  <c r="J77" i="24"/>
  <c r="G77" i="24"/>
  <c r="S77" i="24"/>
  <c r="T77" i="24"/>
  <c r="O77" i="24"/>
  <c r="E77" i="24"/>
  <c r="V77" i="24"/>
  <c r="I77" i="24"/>
  <c r="N77" i="24"/>
  <c r="K77" i="24"/>
  <c r="L77" i="24"/>
  <c r="B107" i="15"/>
  <c r="B107" i="9"/>
  <c r="B107" i="14"/>
  <c r="B107" i="16"/>
  <c r="D107" i="14"/>
  <c r="D107" i="15"/>
  <c r="C85" i="11"/>
  <c r="C85" i="19"/>
  <c r="C85" i="17"/>
  <c r="C85" i="18"/>
  <c r="R107" i="9" l="1"/>
  <c r="R107" i="14" s="1"/>
  <c r="R107" i="15" s="1"/>
  <c r="R107" i="16" s="1"/>
  <c r="O107" i="9"/>
  <c r="O107" i="14" s="1"/>
  <c r="O107" i="15" s="1"/>
  <c r="O107" i="16" s="1"/>
  <c r="M107" i="9"/>
  <c r="M107" i="14" s="1"/>
  <c r="M107" i="15" s="1"/>
  <c r="M107" i="16" s="1"/>
  <c r="Q107" i="9"/>
  <c r="Q107" i="14" s="1"/>
  <c r="Q107" i="15" s="1"/>
  <c r="Q107" i="16" s="1"/>
  <c r="P107" i="9"/>
  <c r="P107" i="14" s="1"/>
  <c r="P107" i="15" s="1"/>
  <c r="P107" i="16" s="1"/>
  <c r="BU77" i="24"/>
  <c r="G107" i="9"/>
  <c r="G107" i="14" s="1"/>
  <c r="G107" i="15" s="1"/>
  <c r="G107" i="16" s="1"/>
  <c r="AK107" i="9"/>
  <c r="AK107" i="14" s="1"/>
  <c r="AK107" i="15" s="1"/>
  <c r="AK107" i="16" s="1"/>
  <c r="F107" i="9"/>
  <c r="F107" i="14" s="1"/>
  <c r="F107" i="15" s="1"/>
  <c r="I107" i="9"/>
  <c r="I107" i="14" s="1"/>
  <c r="I107" i="15" s="1"/>
  <c r="I107" i="16" s="1"/>
  <c r="AJ107" i="9"/>
  <c r="AJ107" i="14" s="1"/>
  <c r="AJ107" i="15" s="1"/>
  <c r="AJ107" i="16" s="1"/>
  <c r="AN107" i="9"/>
  <c r="AN107" i="14" s="1"/>
  <c r="AN107" i="15" s="1"/>
  <c r="AN107" i="16" s="1"/>
  <c r="T107" i="9"/>
  <c r="T107" i="14" s="1"/>
  <c r="T107" i="15" s="1"/>
  <c r="T107" i="16" s="1"/>
  <c r="AQ107" i="9"/>
  <c r="AQ107" i="14" s="1"/>
  <c r="AQ107" i="15" s="1"/>
  <c r="AQ107" i="16" s="1"/>
  <c r="AA107" i="9"/>
  <c r="AA107" i="14" s="1"/>
  <c r="AA107" i="15" s="1"/>
  <c r="AA107" i="16" s="1"/>
  <c r="K107" i="9"/>
  <c r="K107" i="14" s="1"/>
  <c r="K107" i="15" s="1"/>
  <c r="K107" i="16" s="1"/>
  <c r="AO107" i="9"/>
  <c r="AO107" i="14" s="1"/>
  <c r="AO107" i="15" s="1"/>
  <c r="AO107" i="16" s="1"/>
  <c r="L107" i="9"/>
  <c r="L107" i="14" s="1"/>
  <c r="L107" i="15" s="1"/>
  <c r="L107" i="16" s="1"/>
  <c r="H107" i="9"/>
  <c r="H107" i="14" s="1"/>
  <c r="H107" i="15" s="1"/>
  <c r="H107" i="16" s="1"/>
  <c r="AP107" i="9"/>
  <c r="AP107" i="14" s="1"/>
  <c r="AP107" i="15" s="1"/>
  <c r="AP107" i="16" s="1"/>
  <c r="AL107" i="9"/>
  <c r="AL107" i="14" s="1"/>
  <c r="AL107" i="15" s="1"/>
  <c r="AL107" i="16" s="1"/>
  <c r="Y107" i="9"/>
  <c r="Y107" i="14" s="1"/>
  <c r="Y107" i="15" s="1"/>
  <c r="Y107" i="16" s="1"/>
  <c r="AD107" i="9"/>
  <c r="AD107" i="14" s="1"/>
  <c r="AD107" i="15" s="1"/>
  <c r="AD107" i="16" s="1"/>
  <c r="V107" i="9"/>
  <c r="V107" i="14" s="1"/>
  <c r="V107" i="15" s="1"/>
  <c r="V107" i="16" s="1"/>
  <c r="AE107" i="9"/>
  <c r="AE107" i="14" s="1"/>
  <c r="AE107" i="15" s="1"/>
  <c r="AE107" i="16" s="1"/>
  <c r="AC107" i="9"/>
  <c r="AC107" i="14" s="1"/>
  <c r="AC107" i="15" s="1"/>
  <c r="AC107" i="16" s="1"/>
  <c r="X107" i="9"/>
  <c r="X107" i="14" s="1"/>
  <c r="X107" i="15" s="1"/>
  <c r="X107" i="16" s="1"/>
  <c r="Z107" i="9"/>
  <c r="Z107" i="14" s="1"/>
  <c r="Z107" i="15" s="1"/>
  <c r="Z107" i="16" s="1"/>
  <c r="AH107" i="9"/>
  <c r="AH107" i="14" s="1"/>
  <c r="AH107" i="15" s="1"/>
  <c r="AH107" i="16" s="1"/>
  <c r="U107" i="9"/>
  <c r="U107" i="14" s="1"/>
  <c r="U107" i="15" s="1"/>
  <c r="U107" i="16" s="1"/>
  <c r="AB107" i="9"/>
  <c r="AB107" i="14" s="1"/>
  <c r="AB107" i="15" s="1"/>
  <c r="AB107" i="16" s="1"/>
  <c r="W107" i="9"/>
  <c r="W107" i="14" s="1"/>
  <c r="W107" i="15" s="1"/>
  <c r="W107" i="16" s="1"/>
  <c r="AI107" i="9"/>
  <c r="AI107" i="14" s="1"/>
  <c r="AI107" i="15" s="1"/>
  <c r="AI107" i="16" s="1"/>
  <c r="AG107" i="9"/>
  <c r="AG107" i="14" s="1"/>
  <c r="AG107" i="15" s="1"/>
  <c r="AG107" i="16" s="1"/>
  <c r="AR107" i="9"/>
  <c r="AR107" i="14" s="1"/>
  <c r="AR107" i="15" s="1"/>
  <c r="AR107" i="16" s="1"/>
  <c r="BI85" i="18" l="1"/>
  <c r="AA85" i="18"/>
  <c r="AN85" i="18"/>
  <c r="BM85" i="18"/>
  <c r="BD85" i="18"/>
  <c r="AU85" i="18"/>
  <c r="BQ85" i="18"/>
  <c r="AI85" i="18"/>
  <c r="BT85" i="18"/>
  <c r="BU85" i="18"/>
  <c r="AM85" i="18"/>
  <c r="AB85" i="18"/>
  <c r="Z85" i="18"/>
  <c r="U85" i="18"/>
  <c r="J85" i="18"/>
  <c r="L85" i="18"/>
  <c r="I85" i="18"/>
  <c r="X85" i="18"/>
  <c r="AJ85" i="18"/>
  <c r="Y85" i="18"/>
  <c r="S85" i="18"/>
  <c r="AD85" i="18"/>
  <c r="AQ85" i="18"/>
  <c r="AR85" i="18"/>
  <c r="AX85" i="18"/>
  <c r="AG85" i="18"/>
  <c r="BH85" i="18"/>
  <c r="AL85" i="18"/>
  <c r="AY85" i="18"/>
  <c r="AF85" i="18"/>
  <c r="AP85" i="18"/>
  <c r="BC85" i="18"/>
  <c r="AV85" i="18"/>
  <c r="M85" i="18"/>
  <c r="R85" i="18"/>
  <c r="K85" i="18"/>
  <c r="W85" i="18"/>
  <c r="BS85" i="18"/>
  <c r="Q85" i="18"/>
  <c r="H85" i="18"/>
  <c r="AC85" i="18"/>
  <c r="AT85" i="18"/>
  <c r="BG85" i="18"/>
  <c r="BL85" i="18"/>
  <c r="AE85" i="18"/>
  <c r="AH85" i="18"/>
  <c r="AK85" i="18"/>
  <c r="BB85" i="18"/>
  <c r="BO85" i="18"/>
  <c r="AO85" i="18"/>
  <c r="BF85" i="18"/>
  <c r="V85" i="18"/>
  <c r="F85" i="18"/>
  <c r="AS85" i="18"/>
  <c r="BJ85" i="18"/>
  <c r="BW85" i="18"/>
  <c r="AW85" i="18"/>
  <c r="BK85" i="18"/>
  <c r="BN85" i="18"/>
  <c r="BA85" i="18"/>
  <c r="BR85" i="18"/>
  <c r="AZ85" i="18"/>
  <c r="BE85" i="18"/>
  <c r="BV85" i="18"/>
  <c r="BP85" i="18"/>
  <c r="T85" i="18"/>
  <c r="G85" i="18"/>
  <c r="N85" i="18"/>
  <c r="P85" i="18"/>
  <c r="O85" i="18"/>
  <c r="BV85" i="17"/>
  <c r="BI85" i="17"/>
  <c r="AG85" i="17"/>
  <c r="J85" i="17"/>
  <c r="P85" i="17"/>
  <c r="W85" i="17"/>
  <c r="M85" i="17"/>
  <c r="AQ85" i="17"/>
  <c r="BC85" i="17"/>
  <c r="AX85" i="17"/>
  <c r="AT85" i="17"/>
  <c r="AN85" i="17"/>
  <c r="AM85" i="17"/>
  <c r="AZ85" i="17"/>
  <c r="AA85" i="17"/>
  <c r="AJ85" i="17"/>
  <c r="BF85" i="17"/>
  <c r="BT85" i="17"/>
  <c r="AD85" i="17"/>
  <c r="BK85" i="17"/>
  <c r="O85" i="17"/>
  <c r="K85" i="17"/>
  <c r="BD85" i="17"/>
  <c r="BP85" i="17"/>
  <c r="AW85" i="17"/>
  <c r="BG85" i="17"/>
  <c r="AK85" i="17"/>
  <c r="F85" i="17"/>
  <c r="AF85" i="17"/>
  <c r="U85" i="17"/>
  <c r="S85" i="17"/>
  <c r="R85" i="17"/>
  <c r="BR85" i="17"/>
  <c r="BM85" i="17"/>
  <c r="AH85" i="17"/>
  <c r="N85" i="17"/>
  <c r="X85" i="17"/>
  <c r="BS85" i="17"/>
  <c r="V85" i="17"/>
  <c r="Y85" i="17"/>
  <c r="BE85" i="17"/>
  <c r="AL85" i="17"/>
  <c r="AB85" i="17"/>
  <c r="Q85" i="17"/>
  <c r="T85" i="17"/>
  <c r="BO85" i="17"/>
  <c r="AY85" i="17"/>
  <c r="Z85" i="17"/>
  <c r="BU85" i="17"/>
  <c r="AE85" i="17"/>
  <c r="BQ85" i="17"/>
  <c r="L85" i="17"/>
  <c r="BL85" i="17"/>
  <c r="BB85" i="17"/>
  <c r="AC85" i="17"/>
  <c r="H85" i="17"/>
  <c r="I85" i="17"/>
  <c r="G85" i="17"/>
  <c r="AP85" i="17"/>
  <c r="AR85" i="17"/>
  <c r="BA85" i="17"/>
  <c r="BW85" i="17"/>
  <c r="AS85" i="17"/>
  <c r="BN85" i="17"/>
  <c r="AI85" i="17"/>
  <c r="BJ85" i="17"/>
  <c r="AU85" i="17"/>
  <c r="AO85" i="17"/>
  <c r="AV85" i="17"/>
  <c r="BH85" i="17"/>
  <c r="BV85" i="11"/>
  <c r="BB85" i="11"/>
  <c r="AD85" i="11"/>
  <c r="N85" i="11"/>
  <c r="P85" i="11"/>
  <c r="Z85" i="11"/>
  <c r="AH85" i="11"/>
  <c r="BU85" i="11"/>
  <c r="AT85" i="11"/>
  <c r="BH85" i="11"/>
  <c r="BK85" i="11"/>
  <c r="G85" i="11"/>
  <c r="AF85" i="11"/>
  <c r="L85" i="11"/>
  <c r="BA85" i="11"/>
  <c r="AY85" i="11"/>
  <c r="AW85" i="11"/>
  <c r="K85" i="11"/>
  <c r="AO85" i="11"/>
  <c r="AJ85" i="11"/>
  <c r="BG85" i="11"/>
  <c r="T85" i="11"/>
  <c r="AA85" i="11"/>
  <c r="AV85" i="11"/>
  <c r="AR85" i="11"/>
  <c r="I85" i="11"/>
  <c r="AM85" i="11"/>
  <c r="M85" i="11"/>
  <c r="S85" i="11"/>
  <c r="AQ85" i="11"/>
  <c r="AL85" i="11"/>
  <c r="AX85" i="11"/>
  <c r="AI85" i="11"/>
  <c r="Q85" i="11"/>
  <c r="Y85" i="11"/>
  <c r="AC85" i="11"/>
  <c r="AE85" i="11"/>
  <c r="BO85" i="11"/>
  <c r="BM85" i="11"/>
  <c r="U85" i="11"/>
  <c r="BF85" i="11"/>
  <c r="BN85" i="11"/>
  <c r="F85" i="11"/>
  <c r="AU85" i="11"/>
  <c r="AN85" i="11"/>
  <c r="J85" i="11"/>
  <c r="BC85" i="11"/>
  <c r="BQ85" i="11"/>
  <c r="BD85" i="11"/>
  <c r="BS85" i="11"/>
  <c r="BE85" i="11"/>
  <c r="BL85" i="11"/>
  <c r="X85" i="11"/>
  <c r="R85" i="11"/>
  <c r="AZ85" i="11"/>
  <c r="AS85" i="11"/>
  <c r="AK85" i="11"/>
  <c r="W85" i="11"/>
  <c r="V85" i="11"/>
  <c r="AP85" i="11"/>
  <c r="BT85" i="11"/>
  <c r="BP85" i="11"/>
  <c r="BI85" i="11"/>
  <c r="H85" i="11"/>
  <c r="O85" i="11"/>
  <c r="BR85" i="11"/>
  <c r="AG85" i="11"/>
  <c r="BW85" i="11"/>
  <c r="BJ85" i="11"/>
  <c r="AB85" i="11"/>
  <c r="F107" i="16"/>
  <c r="B85" i="18" l="1"/>
  <c r="D85" i="18" s="1"/>
  <c r="B85" i="17"/>
  <c r="D85" i="17" s="1"/>
  <c r="B85" i="11"/>
  <c r="D85" i="11" s="1"/>
  <c r="AB85" i="19"/>
  <c r="Y79" i="20" s="1"/>
  <c r="AH85" i="19"/>
  <c r="AE79" i="20" s="1"/>
  <c r="AF98" i="7" s="1"/>
  <c r="AM85" i="19"/>
  <c r="AJ79" i="20" s="1"/>
  <c r="AK98" i="7" s="1"/>
  <c r="BW85" i="19"/>
  <c r="BT79" i="20" s="1"/>
  <c r="BU98" i="7" s="1"/>
  <c r="BL85" i="19"/>
  <c r="BI79" i="20" s="1"/>
  <c r="BJ98" i="7" s="1"/>
  <c r="BR85" i="19"/>
  <c r="BO79" i="20" s="1"/>
  <c r="BP98" i="7" s="1"/>
  <c r="BP85" i="19"/>
  <c r="BM79" i="20" s="1"/>
  <c r="BN98" i="7" s="1"/>
  <c r="AJ85" i="19"/>
  <c r="AG79" i="20" s="1"/>
  <c r="AH98" i="7" s="1"/>
  <c r="AP85" i="19"/>
  <c r="AM79" i="20" s="1"/>
  <c r="AN98" i="7" s="1"/>
  <c r="BG85" i="19"/>
  <c r="BD79" i="20" s="1"/>
  <c r="BE98" i="7" s="1"/>
  <c r="AG85" i="19"/>
  <c r="AD79" i="20" s="1"/>
  <c r="AE98" i="7" s="1"/>
  <c r="AI85" i="19"/>
  <c r="AF79" i="20" s="1"/>
  <c r="AG98" i="7" s="1"/>
  <c r="AE85" i="19"/>
  <c r="AB79" i="20" s="1"/>
  <c r="AC98" i="7" s="1"/>
  <c r="F85" i="19"/>
  <c r="X85" i="19"/>
  <c r="U79" i="20" s="1"/>
  <c r="V98" i="7" s="1"/>
  <c r="G85" i="19"/>
  <c r="D79" i="20" s="1"/>
  <c r="E98" i="7" s="1"/>
  <c r="W85" i="19"/>
  <c r="T79" i="20" s="1"/>
  <c r="U98" i="7" s="1"/>
  <c r="Y85" i="19"/>
  <c r="V79" i="20" s="1"/>
  <c r="W98" i="7" s="1"/>
  <c r="M85" i="19"/>
  <c r="J79" i="20" s="1"/>
  <c r="K98" i="7" s="1"/>
  <c r="AT85" i="19"/>
  <c r="AQ79" i="20" s="1"/>
  <c r="AR98" i="7" s="1"/>
  <c r="T85" i="19"/>
  <c r="Q79" i="20" s="1"/>
  <c r="R98" i="7" s="1"/>
  <c r="N85" i="19"/>
  <c r="K79" i="20" s="1"/>
  <c r="L98" i="7" s="1"/>
  <c r="AR85" i="19"/>
  <c r="AO79" i="20" s="1"/>
  <c r="AP98" i="7" s="1"/>
  <c r="AX85" i="19"/>
  <c r="AU79" i="20" s="1"/>
  <c r="AV98" i="7" s="1"/>
  <c r="BT85" i="19"/>
  <c r="BQ79" i="20" s="1"/>
  <c r="BR98" i="7" s="1"/>
  <c r="AQ85" i="19"/>
  <c r="AN79" i="20" s="1"/>
  <c r="AO98" i="7" s="1"/>
  <c r="AO85" i="19"/>
  <c r="AL79" i="20" s="1"/>
  <c r="AM98" i="7" s="1"/>
  <c r="BE85" i="19"/>
  <c r="BB79" i="20" s="1"/>
  <c r="BC98" i="7" s="1"/>
  <c r="BC85" i="19"/>
  <c r="AZ79" i="20" s="1"/>
  <c r="BA98" i="7" s="1"/>
  <c r="AZ85" i="19"/>
  <c r="AW79" i="20" s="1"/>
  <c r="AX98" i="7" s="1"/>
  <c r="BF85" i="19"/>
  <c r="BC79" i="20" s="1"/>
  <c r="BD98" i="7" s="1"/>
  <c r="BK85" i="19"/>
  <c r="BH79" i="20" s="1"/>
  <c r="BI98" i="7" s="1"/>
  <c r="AD85" i="19"/>
  <c r="AA79" i="20" s="1"/>
  <c r="AB98" i="7" s="1"/>
  <c r="BS85" i="19"/>
  <c r="BP79" i="20" s="1"/>
  <c r="BQ98" i="7" s="1"/>
  <c r="I85" i="19"/>
  <c r="F79" i="20" s="1"/>
  <c r="G98" i="7" s="1"/>
  <c r="J85" i="19"/>
  <c r="G79" i="20" s="1"/>
  <c r="H98" i="7" s="1"/>
  <c r="L85" i="19"/>
  <c r="I79" i="20" s="1"/>
  <c r="J98" i="7" s="1"/>
  <c r="Q85" i="19"/>
  <c r="N79" i="20" s="1"/>
  <c r="O98" i="7" s="1"/>
  <c r="AN85" i="19"/>
  <c r="AK79" i="20" s="1"/>
  <c r="AL98" i="7" s="1"/>
  <c r="V85" i="19"/>
  <c r="S79" i="20" s="1"/>
  <c r="T98" i="7" s="1"/>
  <c r="U85" i="19"/>
  <c r="R79" i="20" s="1"/>
  <c r="S98" i="7" s="1"/>
  <c r="O85" i="19"/>
  <c r="L79" i="20" s="1"/>
  <c r="M98" i="7" s="1"/>
  <c r="BH85" i="19"/>
  <c r="BE79" i="20" s="1"/>
  <c r="BF98" i="7" s="1"/>
  <c r="BN85" i="19"/>
  <c r="BK79" i="20" s="1"/>
  <c r="BL98" i="7" s="1"/>
  <c r="BI85" i="19"/>
  <c r="BF79" i="20" s="1"/>
  <c r="BG98" i="7" s="1"/>
  <c r="AF85" i="19"/>
  <c r="AC79" i="20" s="1"/>
  <c r="AD98" i="7" s="1"/>
  <c r="AL85" i="19"/>
  <c r="AI79" i="20" s="1"/>
  <c r="AJ98" i="7" s="1"/>
  <c r="AY85" i="19"/>
  <c r="AV79" i="20" s="1"/>
  <c r="AW98" i="7" s="1"/>
  <c r="BU85" i="19"/>
  <c r="BR79" i="20" s="1"/>
  <c r="BS98" i="7" s="1"/>
  <c r="AC85" i="19"/>
  <c r="Z79" i="20" s="1"/>
  <c r="AA98" i="7" s="1"/>
  <c r="BV85" i="19"/>
  <c r="BS79" i="20" s="1"/>
  <c r="BT98" i="7" s="1"/>
  <c r="BO85" i="19"/>
  <c r="BL79" i="20" s="1"/>
  <c r="BM98" i="7" s="1"/>
  <c r="K85" i="19"/>
  <c r="H79" i="20" s="1"/>
  <c r="I98" i="7" s="1"/>
  <c r="S85" i="19"/>
  <c r="P79" i="20" s="1"/>
  <c r="Q98" i="7" s="1"/>
  <c r="AK85" i="19"/>
  <c r="AH79" i="20" s="1"/>
  <c r="AI98" i="7" s="1"/>
  <c r="AW85" i="19"/>
  <c r="AT79" i="20" s="1"/>
  <c r="AU98" i="7" s="1"/>
  <c r="AU85" i="19"/>
  <c r="AR79" i="20" s="1"/>
  <c r="AS98" i="7" s="1"/>
  <c r="AV85" i="19"/>
  <c r="AS79" i="20" s="1"/>
  <c r="AT98" i="7" s="1"/>
  <c r="BB85" i="19"/>
  <c r="AY79" i="20" s="1"/>
  <c r="AZ98" i="7" s="1"/>
  <c r="AA85" i="19"/>
  <c r="X79" i="20" s="1"/>
  <c r="BQ85" i="19"/>
  <c r="BN79" i="20" s="1"/>
  <c r="BO98" i="7" s="1"/>
  <c r="AS85" i="19"/>
  <c r="AP79" i="20" s="1"/>
  <c r="AQ98" i="7" s="1"/>
  <c r="BM85" i="19"/>
  <c r="BJ79" i="20" s="1"/>
  <c r="BK98" i="7" s="1"/>
  <c r="BD85" i="19"/>
  <c r="BA79" i="20" s="1"/>
  <c r="BB98" i="7" s="1"/>
  <c r="BJ85" i="19"/>
  <c r="BG79" i="20" s="1"/>
  <c r="BH98" i="7" s="1"/>
  <c r="BA85" i="19"/>
  <c r="AX79" i="20" s="1"/>
  <c r="AY98" i="7" s="1"/>
  <c r="Z85" i="19"/>
  <c r="W79" i="20" s="1"/>
  <c r="X98" i="7" s="1"/>
  <c r="R85" i="19"/>
  <c r="O79" i="20" s="1"/>
  <c r="P98" i="7" s="1"/>
  <c r="P85" i="19"/>
  <c r="M79" i="20" s="1"/>
  <c r="N98" i="7" s="1"/>
  <c r="H85" i="19"/>
  <c r="E79" i="20" s="1"/>
  <c r="F98" i="7" s="1"/>
  <c r="C79" i="20" l="1"/>
  <c r="D98" i="7" s="1"/>
  <c r="B85" i="19"/>
  <c r="D85" i="19" s="1"/>
  <c r="B79" i="20" s="1"/>
  <c r="Y98" i="7"/>
  <c r="Z98" i="7"/>
  <c r="BW98" i="7"/>
  <c r="BZ98" i="7" l="1"/>
  <c r="C86" i="11" s="1"/>
  <c r="CA98" i="7"/>
  <c r="BX98" i="7"/>
  <c r="C98" i="7"/>
  <c r="G78" i="24" s="1"/>
  <c r="B78" i="24"/>
  <c r="B98" i="7"/>
  <c r="C86" i="19" l="1"/>
  <c r="C86" i="18"/>
  <c r="C86" i="17"/>
  <c r="P78" i="24"/>
  <c r="C78" i="24"/>
  <c r="D108" i="15" s="1"/>
  <c r="BO78" i="24"/>
  <c r="Y78" i="24"/>
  <c r="H78" i="24"/>
  <c r="AN78" i="24"/>
  <c r="BC78" i="24"/>
  <c r="Q78" i="24"/>
  <c r="O78" i="24"/>
  <c r="BS78" i="24"/>
  <c r="AF78" i="24"/>
  <c r="W78" i="24"/>
  <c r="AI78" i="24"/>
  <c r="AX78" i="24"/>
  <c r="N78" i="24"/>
  <c r="BQ78" i="24"/>
  <c r="BL78" i="24"/>
  <c r="AP78" i="24"/>
  <c r="AK78" i="24"/>
  <c r="BM78" i="24"/>
  <c r="BH78" i="24"/>
  <c r="BN78" i="24"/>
  <c r="AD78" i="24"/>
  <c r="T78" i="24"/>
  <c r="AU78" i="24"/>
  <c r="AC78" i="24"/>
  <c r="AW78" i="24"/>
  <c r="AR78" i="24"/>
  <c r="BJ78" i="24"/>
  <c r="Z78" i="24"/>
  <c r="F78" i="24"/>
  <c r="J78" i="24"/>
  <c r="BK78" i="24"/>
  <c r="BI78" i="24"/>
  <c r="AQ78" i="24"/>
  <c r="AG78" i="24"/>
  <c r="BD78" i="24"/>
  <c r="X78" i="24"/>
  <c r="AT78" i="24"/>
  <c r="D78" i="24"/>
  <c r="L78" i="24"/>
  <c r="S78" i="24"/>
  <c r="R78" i="24"/>
  <c r="AE78" i="24"/>
  <c r="BA78" i="24"/>
  <c r="AY78" i="24"/>
  <c r="BE78" i="24"/>
  <c r="BT78" i="24"/>
  <c r="AV78" i="24"/>
  <c r="AB78" i="24"/>
  <c r="BF78" i="24"/>
  <c r="AH78" i="24"/>
  <c r="V78" i="24"/>
  <c r="AM78" i="24"/>
  <c r="AS78" i="24"/>
  <c r="BG78" i="24"/>
  <c r="AA78" i="24"/>
  <c r="AO78" i="24"/>
  <c r="BP78" i="24"/>
  <c r="AZ78" i="24"/>
  <c r="AJ78" i="24"/>
  <c r="BR78" i="24"/>
  <c r="BB78" i="24"/>
  <c r="AL78" i="24"/>
  <c r="K78" i="24"/>
  <c r="E78" i="24"/>
  <c r="I78" i="24"/>
  <c r="U78" i="24"/>
  <c r="M78" i="24"/>
  <c r="B108" i="15"/>
  <c r="B108" i="9"/>
  <c r="B108" i="16"/>
  <c r="B108" i="14"/>
  <c r="O108" i="9" l="1"/>
  <c r="O108" i="14" s="1"/>
  <c r="O108" i="15" s="1"/>
  <c r="O108" i="16" s="1"/>
  <c r="P108" i="9"/>
  <c r="P108" i="14" s="1"/>
  <c r="P108" i="15" s="1"/>
  <c r="P108" i="16" s="1"/>
  <c r="M108" i="9"/>
  <c r="M108" i="14" s="1"/>
  <c r="M108" i="15" s="1"/>
  <c r="M108" i="16" s="1"/>
  <c r="R108" i="9"/>
  <c r="R108" i="14" s="1"/>
  <c r="R108" i="15" s="1"/>
  <c r="R108" i="16" s="1"/>
  <c r="Q108" i="9"/>
  <c r="Q108" i="14" s="1"/>
  <c r="Q108" i="15" s="1"/>
  <c r="Q108" i="16" s="1"/>
  <c r="D108" i="14"/>
  <c r="BV78" i="24"/>
  <c r="D108" i="9" s="1"/>
  <c r="BU78" i="24"/>
  <c r="K108" i="9"/>
  <c r="K108" i="14" s="1"/>
  <c r="K108" i="15" s="1"/>
  <c r="K108" i="16" s="1"/>
  <c r="V108" i="9"/>
  <c r="V108" i="14" s="1"/>
  <c r="V108" i="15" s="1"/>
  <c r="V108" i="16" s="1"/>
  <c r="AE108" i="9"/>
  <c r="AE108" i="14" s="1"/>
  <c r="AE108" i="15" s="1"/>
  <c r="AE108" i="16" s="1"/>
  <c r="AN108" i="9"/>
  <c r="AN108" i="14" s="1"/>
  <c r="AN108" i="15" s="1"/>
  <c r="AN108" i="16" s="1"/>
  <c r="L108" i="9"/>
  <c r="L108" i="14" s="1"/>
  <c r="L108" i="15" s="1"/>
  <c r="L108" i="16" s="1"/>
  <c r="Z108" i="9"/>
  <c r="Z108" i="14" s="1"/>
  <c r="Z108" i="15" s="1"/>
  <c r="Z108" i="16" s="1"/>
  <c r="AB108" i="9"/>
  <c r="AB108" i="14" s="1"/>
  <c r="AB108" i="15" s="1"/>
  <c r="AB108" i="16" s="1"/>
  <c r="H108" i="9"/>
  <c r="H108" i="14" s="1"/>
  <c r="H108" i="15" s="1"/>
  <c r="H108" i="16" s="1"/>
  <c r="I108" i="9"/>
  <c r="I108" i="14" s="1"/>
  <c r="I108" i="15" s="1"/>
  <c r="I108" i="16" s="1"/>
  <c r="AH108" i="9"/>
  <c r="AH108" i="14" s="1"/>
  <c r="AH108" i="15" s="1"/>
  <c r="AH108" i="16" s="1"/>
  <c r="AG108" i="9"/>
  <c r="AG108" i="14" s="1"/>
  <c r="AG108" i="15" s="1"/>
  <c r="AG108" i="16" s="1"/>
  <c r="AI108" i="9"/>
  <c r="AI108" i="14" s="1"/>
  <c r="AI108" i="15" s="1"/>
  <c r="AI108" i="16" s="1"/>
  <c r="U108" i="9"/>
  <c r="U108" i="14" s="1"/>
  <c r="U108" i="15" s="1"/>
  <c r="U108" i="16" s="1"/>
  <c r="AP108" i="9"/>
  <c r="AP108" i="14" s="1"/>
  <c r="AP108" i="15" s="1"/>
  <c r="AP108" i="16" s="1"/>
  <c r="AC108" i="9"/>
  <c r="AC108" i="14" s="1"/>
  <c r="AC108" i="15" s="1"/>
  <c r="AC108" i="16" s="1"/>
  <c r="AR108" i="9"/>
  <c r="AR108" i="14" s="1"/>
  <c r="AR108" i="15" s="1"/>
  <c r="AR108" i="16" s="1"/>
  <c r="AA108" i="9"/>
  <c r="AA108" i="14" s="1"/>
  <c r="AA108" i="15" s="1"/>
  <c r="AA108" i="16" s="1"/>
  <c r="W108" i="9"/>
  <c r="W108" i="14" s="1"/>
  <c r="W108" i="15" s="1"/>
  <c r="W108" i="16" s="1"/>
  <c r="AD108" i="9"/>
  <c r="AD108" i="14" s="1"/>
  <c r="AD108" i="15" s="1"/>
  <c r="AD108" i="16" s="1"/>
  <c r="G108" i="9"/>
  <c r="G108" i="14" s="1"/>
  <c r="G108" i="15" s="1"/>
  <c r="G108" i="16" s="1"/>
  <c r="Y108" i="9"/>
  <c r="Y108" i="14" s="1"/>
  <c r="Y108" i="15" s="1"/>
  <c r="Y108" i="16" s="1"/>
  <c r="AK108" i="9"/>
  <c r="AK108" i="14" s="1"/>
  <c r="AK108" i="15" s="1"/>
  <c r="AK108" i="16" s="1"/>
  <c r="X108" i="9"/>
  <c r="X108" i="14" s="1"/>
  <c r="X108" i="15" s="1"/>
  <c r="X108" i="16" s="1"/>
  <c r="T108" i="9"/>
  <c r="T108" i="14" s="1"/>
  <c r="T108" i="15" s="1"/>
  <c r="T108" i="16" s="1"/>
  <c r="F108" i="9"/>
  <c r="AQ108" i="9"/>
  <c r="AQ108" i="14" s="1"/>
  <c r="AQ108" i="15" s="1"/>
  <c r="AQ108" i="16" s="1"/>
  <c r="AO108" i="9"/>
  <c r="AO108" i="14" s="1"/>
  <c r="AO108" i="15" s="1"/>
  <c r="AO108" i="16" s="1"/>
  <c r="AL108" i="9"/>
  <c r="AL108" i="14" s="1"/>
  <c r="AL108" i="15" s="1"/>
  <c r="AL108" i="16" s="1"/>
  <c r="AJ108" i="9"/>
  <c r="AJ108" i="14" s="1"/>
  <c r="AJ108" i="15" s="1"/>
  <c r="AJ108" i="16" s="1"/>
  <c r="AV86" i="11" l="1"/>
  <c r="AD86" i="11"/>
  <c r="BL86" i="11"/>
  <c r="K86" i="11"/>
  <c r="P86" i="11"/>
  <c r="BH86" i="11"/>
  <c r="BO86" i="11"/>
  <c r="X86" i="11"/>
  <c r="AB86" i="11"/>
  <c r="BA86" i="11"/>
  <c r="AR86" i="11"/>
  <c r="F86" i="11"/>
  <c r="AK86" i="11"/>
  <c r="BS86" i="11"/>
  <c r="Z86" i="11"/>
  <c r="AL86" i="11"/>
  <c r="AT86" i="11"/>
  <c r="AG86" i="11"/>
  <c r="G86" i="11"/>
  <c r="H86" i="11"/>
  <c r="BI86" i="11"/>
  <c r="BN86" i="11"/>
  <c r="BD86" i="11"/>
  <c r="AA86" i="11"/>
  <c r="S86" i="11"/>
  <c r="L86" i="11"/>
  <c r="BG86" i="11"/>
  <c r="BK86" i="11"/>
  <c r="BW86" i="11"/>
  <c r="AX86" i="11"/>
  <c r="AJ86" i="11"/>
  <c r="BB86" i="11"/>
  <c r="U86" i="11"/>
  <c r="BE86" i="11"/>
  <c r="AP86" i="11"/>
  <c r="BJ86" i="11"/>
  <c r="AO86" i="11"/>
  <c r="AU86" i="11"/>
  <c r="AS86" i="11"/>
  <c r="M86" i="11"/>
  <c r="BQ86" i="11"/>
  <c r="N86" i="11"/>
  <c r="AQ86" i="11"/>
  <c r="BU86" i="11"/>
  <c r="AZ86" i="11"/>
  <c r="AE86" i="11"/>
  <c r="AC86" i="11"/>
  <c r="AN86" i="11"/>
  <c r="BT86" i="11"/>
  <c r="AY86" i="11"/>
  <c r="BM86" i="11"/>
  <c r="Q86" i="11"/>
  <c r="V86" i="11"/>
  <c r="AF86" i="11"/>
  <c r="BP86" i="11"/>
  <c r="R86" i="11"/>
  <c r="BR86" i="11"/>
  <c r="AI86" i="11"/>
  <c r="AW86" i="11"/>
  <c r="Y86" i="11"/>
  <c r="AH86" i="11"/>
  <c r="W86" i="11"/>
  <c r="T86" i="11"/>
  <c r="BF86" i="11"/>
  <c r="AM86" i="11"/>
  <c r="O86" i="11"/>
  <c r="J86" i="11"/>
  <c r="BC86" i="11"/>
  <c r="BV86" i="11"/>
  <c r="I86" i="11"/>
  <c r="F108" i="14"/>
  <c r="B86" i="11" l="1"/>
  <c r="D86" i="11" s="1"/>
  <c r="AN86" i="17"/>
  <c r="AY86" i="17"/>
  <c r="AG86" i="17"/>
  <c r="AK86" i="17"/>
  <c r="J86" i="17"/>
  <c r="AM86" i="17"/>
  <c r="AA86" i="17"/>
  <c r="W86" i="17"/>
  <c r="BU86" i="17"/>
  <c r="P86" i="17"/>
  <c r="AH86" i="17"/>
  <c r="BO86" i="17"/>
  <c r="AW86" i="17"/>
  <c r="AE86" i="17"/>
  <c r="AD86" i="17"/>
  <c r="BN86" i="17"/>
  <c r="F86" i="17"/>
  <c r="G86" i="17"/>
  <c r="BA86" i="17"/>
  <c r="AO86" i="17"/>
  <c r="AZ86" i="17"/>
  <c r="H86" i="17"/>
  <c r="BV86" i="17"/>
  <c r="BB86" i="17"/>
  <c r="BP86" i="17"/>
  <c r="AS86" i="17"/>
  <c r="T86" i="17"/>
  <c r="Z86" i="17"/>
  <c r="AJ86" i="17"/>
  <c r="L86" i="17"/>
  <c r="I86" i="17"/>
  <c r="AT86" i="17"/>
  <c r="AX86" i="17"/>
  <c r="Y86" i="17"/>
  <c r="BT86" i="17"/>
  <c r="BD86" i="17"/>
  <c r="N86" i="17"/>
  <c r="AR86" i="17"/>
  <c r="BG86" i="17"/>
  <c r="O86" i="17"/>
  <c r="BK86" i="17"/>
  <c r="BH86" i="17"/>
  <c r="AF86" i="17"/>
  <c r="AP86" i="17"/>
  <c r="BW86" i="17"/>
  <c r="BF86" i="17"/>
  <c r="AU86" i="17"/>
  <c r="M86" i="17"/>
  <c r="BJ86" i="17"/>
  <c r="AC86" i="17"/>
  <c r="S86" i="17"/>
  <c r="BM86" i="17"/>
  <c r="BL86" i="17"/>
  <c r="BS86" i="17"/>
  <c r="X86" i="17"/>
  <c r="BI86" i="17"/>
  <c r="AV86" i="17"/>
  <c r="AB86" i="17"/>
  <c r="K86" i="17"/>
  <c r="BQ86" i="17"/>
  <c r="AL86" i="17"/>
  <c r="R86" i="17"/>
  <c r="BR86" i="17"/>
  <c r="Q86" i="17"/>
  <c r="AQ86" i="17"/>
  <c r="BC86" i="17"/>
  <c r="U86" i="17"/>
  <c r="AI86" i="17"/>
  <c r="BE86" i="17"/>
  <c r="V86" i="17"/>
  <c r="F108" i="15"/>
  <c r="B86" i="17" l="1"/>
  <c r="D86" i="17" s="1"/>
  <c r="AR86" i="18"/>
  <c r="BI86" i="18"/>
  <c r="AI86" i="18"/>
  <c r="BS86" i="18"/>
  <c r="AV86" i="18"/>
  <c r="BM86" i="18"/>
  <c r="AY86" i="18"/>
  <c r="AJ86" i="18"/>
  <c r="BA86" i="18"/>
  <c r="AA86" i="18"/>
  <c r="AO86" i="18"/>
  <c r="BF86" i="18"/>
  <c r="Y86" i="18"/>
  <c r="J86" i="18"/>
  <c r="T86" i="18"/>
  <c r="N86" i="18"/>
  <c r="R86" i="18"/>
  <c r="Q86" i="18"/>
  <c r="Z86" i="18"/>
  <c r="P86" i="18"/>
  <c r="AM86" i="18"/>
  <c r="O86" i="18"/>
  <c r="K86" i="18"/>
  <c r="BH86" i="18"/>
  <c r="AD86" i="18"/>
  <c r="BC86" i="18"/>
  <c r="BR86" i="18"/>
  <c r="BL86" i="18"/>
  <c r="AH86" i="18"/>
  <c r="BW86" i="18"/>
  <c r="AZ86" i="18"/>
  <c r="BQ86" i="18"/>
  <c r="AN86" i="18"/>
  <c r="BE86" i="18"/>
  <c r="BV86" i="18"/>
  <c r="S86" i="18"/>
  <c r="F86" i="18"/>
  <c r="U86" i="18"/>
  <c r="H86" i="18"/>
  <c r="G86" i="18"/>
  <c r="AC86" i="18"/>
  <c r="AT86" i="18"/>
  <c r="BG86" i="18"/>
  <c r="AU86" i="18"/>
  <c r="AG86" i="18"/>
  <c r="AX86" i="18"/>
  <c r="BO86" i="18"/>
  <c r="BP86" i="18"/>
  <c r="AL86" i="18"/>
  <c r="BD86" i="18"/>
  <c r="BU86" i="18"/>
  <c r="W86" i="18"/>
  <c r="V86" i="18"/>
  <c r="AB86" i="18"/>
  <c r="AS86" i="18"/>
  <c r="BJ86" i="18"/>
  <c r="AE86" i="18"/>
  <c r="AF86" i="18"/>
  <c r="AW86" i="18"/>
  <c r="BN86" i="18"/>
  <c r="BK86" i="18"/>
  <c r="AK86" i="18"/>
  <c r="BB86" i="18"/>
  <c r="BT86" i="18"/>
  <c r="AP86" i="18"/>
  <c r="AQ86" i="18"/>
  <c r="M86" i="18"/>
  <c r="L86" i="18"/>
  <c r="X86" i="18"/>
  <c r="I86" i="18"/>
  <c r="F108" i="16"/>
  <c r="B86" i="18" l="1"/>
  <c r="D86" i="18" s="1"/>
  <c r="AA86" i="19"/>
  <c r="X80" i="20" s="1"/>
  <c r="BH86" i="19"/>
  <c r="BE80" i="20" s="1"/>
  <c r="BF99" i="7" s="1"/>
  <c r="BP86" i="19"/>
  <c r="BM80" i="20" s="1"/>
  <c r="BN99" i="7" s="1"/>
  <c r="BV86" i="19"/>
  <c r="BS80" i="20" s="1"/>
  <c r="BT99" i="7" s="1"/>
  <c r="AF86" i="19"/>
  <c r="AC80" i="20" s="1"/>
  <c r="AD99" i="7" s="1"/>
  <c r="BN86" i="19"/>
  <c r="BK80" i="20" s="1"/>
  <c r="BL99" i="7" s="1"/>
  <c r="AP86" i="19"/>
  <c r="AM80" i="20" s="1"/>
  <c r="AN99" i="7" s="1"/>
  <c r="AL86" i="19"/>
  <c r="AI80" i="20" s="1"/>
  <c r="AJ99" i="7" s="1"/>
  <c r="BS86" i="19"/>
  <c r="BP80" i="20" s="1"/>
  <c r="BQ99" i="7" s="1"/>
  <c r="BU86" i="19"/>
  <c r="BR80" i="20" s="1"/>
  <c r="BS99" i="7" s="1"/>
  <c r="BC86" i="19"/>
  <c r="AZ80" i="20" s="1"/>
  <c r="BA99" i="7" s="1"/>
  <c r="AU86" i="19"/>
  <c r="AR80" i="20" s="1"/>
  <c r="AS99" i="7" s="1"/>
  <c r="T86" i="19"/>
  <c r="Q80" i="20" s="1"/>
  <c r="R99" i="7" s="1"/>
  <c r="U86" i="19"/>
  <c r="R80" i="20" s="1"/>
  <c r="S99" i="7" s="1"/>
  <c r="F86" i="19"/>
  <c r="AC86" i="19"/>
  <c r="Z80" i="20" s="1"/>
  <c r="AA99" i="7" s="1"/>
  <c r="AV86" i="19"/>
  <c r="AS80" i="20" s="1"/>
  <c r="AT99" i="7" s="1"/>
  <c r="AI86" i="19"/>
  <c r="AF80" i="20" s="1"/>
  <c r="AG99" i="7" s="1"/>
  <c r="BK86" i="19"/>
  <c r="BH80" i="20" s="1"/>
  <c r="BI99" i="7" s="1"/>
  <c r="AG86" i="19"/>
  <c r="AD80" i="20" s="1"/>
  <c r="AE99" i="7" s="1"/>
  <c r="BB86" i="19"/>
  <c r="AY80" i="20" s="1"/>
  <c r="AZ99" i="7" s="1"/>
  <c r="AN86" i="19"/>
  <c r="AK80" i="20" s="1"/>
  <c r="AL99" i="7" s="1"/>
  <c r="AK86" i="19"/>
  <c r="AH80" i="20" s="1"/>
  <c r="AI99" i="7" s="1"/>
  <c r="BG86" i="19"/>
  <c r="BD80" i="20" s="1"/>
  <c r="BE99" i="7" s="1"/>
  <c r="BO86" i="19"/>
  <c r="BL80" i="20" s="1"/>
  <c r="BM99" i="7" s="1"/>
  <c r="AQ86" i="19"/>
  <c r="AN80" i="20" s="1"/>
  <c r="AO99" i="7" s="1"/>
  <c r="AD86" i="19"/>
  <c r="AA80" i="20" s="1"/>
  <c r="AB99" i="7" s="1"/>
  <c r="BF86" i="19"/>
  <c r="BC80" i="20" s="1"/>
  <c r="BD99" i="7" s="1"/>
  <c r="S86" i="19"/>
  <c r="P80" i="20" s="1"/>
  <c r="Q99" i="7" s="1"/>
  <c r="Y86" i="19"/>
  <c r="V80" i="20" s="1"/>
  <c r="W99" i="7" s="1"/>
  <c r="P86" i="19"/>
  <c r="M80" i="20" s="1"/>
  <c r="N99" i="7" s="1"/>
  <c r="M86" i="19"/>
  <c r="J80" i="20" s="1"/>
  <c r="K99" i="7" s="1"/>
  <c r="Z86" i="19"/>
  <c r="W80" i="20" s="1"/>
  <c r="X99" i="7" s="1"/>
  <c r="Q86" i="19"/>
  <c r="N80" i="20" s="1"/>
  <c r="O99" i="7" s="1"/>
  <c r="N86" i="19"/>
  <c r="K80" i="20" s="1"/>
  <c r="L99" i="7" s="1"/>
  <c r="K86" i="19"/>
  <c r="H80" i="20" s="1"/>
  <c r="I99" i="7" s="1"/>
  <c r="AS86" i="19"/>
  <c r="AP80" i="20" s="1"/>
  <c r="AQ99" i="7" s="1"/>
  <c r="BR86" i="19"/>
  <c r="BO80" i="20" s="1"/>
  <c r="BP99" i="7" s="1"/>
  <c r="BD86" i="19"/>
  <c r="BA80" i="20" s="1"/>
  <c r="BB99" i="7" s="1"/>
  <c r="AJ86" i="19"/>
  <c r="AG80" i="20" s="1"/>
  <c r="AH99" i="7" s="1"/>
  <c r="AW86" i="19"/>
  <c r="AT80" i="20" s="1"/>
  <c r="AU99" i="7" s="1"/>
  <c r="BW86" i="19"/>
  <c r="BT80" i="20" s="1"/>
  <c r="BU99" i="7" s="1"/>
  <c r="BJ86" i="19"/>
  <c r="BG80" i="20" s="1"/>
  <c r="BH99" i="7" s="1"/>
  <c r="BA86" i="19"/>
  <c r="AX80" i="20" s="1"/>
  <c r="AY99" i="7" s="1"/>
  <c r="AB86" i="19"/>
  <c r="Y80" i="20" s="1"/>
  <c r="AO86" i="19"/>
  <c r="AL80" i="20" s="1"/>
  <c r="AM99" i="7" s="1"/>
  <c r="BL86" i="19"/>
  <c r="BI80" i="20" s="1"/>
  <c r="BJ99" i="7" s="1"/>
  <c r="AY86" i="19"/>
  <c r="AV80" i="20" s="1"/>
  <c r="AW99" i="7" s="1"/>
  <c r="V86" i="19"/>
  <c r="S80" i="20" s="1"/>
  <c r="T99" i="7" s="1"/>
  <c r="J86" i="19"/>
  <c r="G80" i="20" s="1"/>
  <c r="H99" i="7" s="1"/>
  <c r="H86" i="19"/>
  <c r="E80" i="20" s="1"/>
  <c r="F99" i="7" s="1"/>
  <c r="G86" i="19"/>
  <c r="D80" i="20" s="1"/>
  <c r="E99" i="7" s="1"/>
  <c r="R86" i="19"/>
  <c r="O80" i="20" s="1"/>
  <c r="P99" i="7" s="1"/>
  <c r="BI86" i="19"/>
  <c r="BF80" i="20" s="1"/>
  <c r="BG99" i="7" s="1"/>
  <c r="AM86" i="19"/>
  <c r="AJ80" i="20" s="1"/>
  <c r="AK99" i="7" s="1"/>
  <c r="AE86" i="19"/>
  <c r="AB80" i="20" s="1"/>
  <c r="AC99" i="7" s="1"/>
  <c r="AT86" i="19"/>
  <c r="AQ80" i="20" s="1"/>
  <c r="AR99" i="7" s="1"/>
  <c r="BM86" i="19"/>
  <c r="BJ80" i="20" s="1"/>
  <c r="BK99" i="7" s="1"/>
  <c r="AR86" i="19"/>
  <c r="AO80" i="20" s="1"/>
  <c r="AP99" i="7" s="1"/>
  <c r="AZ86" i="19"/>
  <c r="AW80" i="20" s="1"/>
  <c r="AX99" i="7" s="1"/>
  <c r="BQ86" i="19"/>
  <c r="BN80" i="20" s="1"/>
  <c r="BO99" i="7" s="1"/>
  <c r="AX86" i="19"/>
  <c r="AU80" i="20" s="1"/>
  <c r="AV99" i="7" s="1"/>
  <c r="BE86" i="19"/>
  <c r="BB80" i="20" s="1"/>
  <c r="BC99" i="7" s="1"/>
  <c r="AH86" i="19"/>
  <c r="AE80" i="20" s="1"/>
  <c r="AF99" i="7" s="1"/>
  <c r="BT86" i="19"/>
  <c r="BQ80" i="20" s="1"/>
  <c r="BR99" i="7" s="1"/>
  <c r="W86" i="19"/>
  <c r="T80" i="20" s="1"/>
  <c r="U99" i="7" s="1"/>
  <c r="L86" i="19"/>
  <c r="I80" i="20" s="1"/>
  <c r="J99" i="7" s="1"/>
  <c r="O86" i="19"/>
  <c r="L80" i="20" s="1"/>
  <c r="M99" i="7" s="1"/>
  <c r="I86" i="19"/>
  <c r="F80" i="20" s="1"/>
  <c r="G99" i="7" s="1"/>
  <c r="X86" i="19"/>
  <c r="U80" i="20" s="1"/>
  <c r="V99" i="7" s="1"/>
  <c r="C80" i="20" l="1"/>
  <c r="D99" i="7" s="1"/>
  <c r="B86" i="19"/>
  <c r="D86" i="19" s="1"/>
  <c r="B80" i="20" s="1"/>
  <c r="Z99" i="7"/>
  <c r="BW99" i="7"/>
  <c r="Y99" i="7"/>
  <c r="CA99" i="7" l="1"/>
  <c r="BZ99" i="7"/>
  <c r="C87" i="17" s="1"/>
  <c r="BX99" i="7"/>
  <c r="C99" i="7"/>
  <c r="K79" i="24" s="1"/>
  <c r="B79" i="24"/>
  <c r="B99" i="7"/>
  <c r="C87" i="11" l="1"/>
  <c r="C87" i="19"/>
  <c r="C87" i="18"/>
  <c r="F79" i="24"/>
  <c r="P79" i="24"/>
  <c r="BM79" i="24"/>
  <c r="AU79" i="24"/>
  <c r="BA79" i="24"/>
  <c r="AI79" i="24"/>
  <c r="AH79" i="24"/>
  <c r="J79" i="24"/>
  <c r="AG79" i="24"/>
  <c r="AM79" i="24"/>
  <c r="AC79" i="24"/>
  <c r="BR79" i="24"/>
  <c r="AD79" i="24"/>
  <c r="I79" i="24"/>
  <c r="Y79" i="24"/>
  <c r="C79" i="24"/>
  <c r="D109" i="15" s="1"/>
  <c r="T79" i="24"/>
  <c r="AW79" i="24"/>
  <c r="BS79" i="24"/>
  <c r="BQ79" i="24"/>
  <c r="BO79" i="24"/>
  <c r="BB79" i="24"/>
  <c r="AZ79" i="24"/>
  <c r="W79" i="24"/>
  <c r="G79" i="24"/>
  <c r="BE79" i="24"/>
  <c r="BC79" i="24"/>
  <c r="BI79" i="24"/>
  <c r="AY79" i="24"/>
  <c r="AX79" i="24"/>
  <c r="AF79" i="24"/>
  <c r="BN79" i="24"/>
  <c r="AT79" i="24"/>
  <c r="BT79" i="24"/>
  <c r="D79" i="24"/>
  <c r="AK79" i="24"/>
  <c r="AQ79" i="24"/>
  <c r="BJ79" i="24"/>
  <c r="AL79" i="24"/>
  <c r="BD79" i="24"/>
  <c r="S79" i="24"/>
  <c r="AJ79" i="24"/>
  <c r="U79" i="24"/>
  <c r="BP79" i="24"/>
  <c r="AV79" i="24"/>
  <c r="X79" i="24"/>
  <c r="H79" i="24"/>
  <c r="BL79" i="24"/>
  <c r="AN79" i="24"/>
  <c r="O79" i="24"/>
  <c r="N79" i="24"/>
  <c r="R79" i="24"/>
  <c r="E79" i="24"/>
  <c r="L79" i="24"/>
  <c r="AO79" i="24"/>
  <c r="BK79" i="24"/>
  <c r="AE79" i="24"/>
  <c r="AS79" i="24"/>
  <c r="BG79" i="24"/>
  <c r="AA79" i="24"/>
  <c r="BF79" i="24"/>
  <c r="AP79" i="24"/>
  <c r="Z79" i="24"/>
  <c r="BH79" i="24"/>
  <c r="AR79" i="24"/>
  <c r="AB79" i="24"/>
  <c r="M79" i="24"/>
  <c r="Q79" i="24"/>
  <c r="V79" i="24"/>
  <c r="B109" i="14"/>
  <c r="B109" i="16"/>
  <c r="B109" i="9"/>
  <c r="B109" i="15"/>
  <c r="O109" i="9" l="1"/>
  <c r="O109" i="14" s="1"/>
  <c r="O109" i="15" s="1"/>
  <c r="O109" i="16" s="1"/>
  <c r="R109" i="9"/>
  <c r="R109" i="14" s="1"/>
  <c r="R109" i="15" s="1"/>
  <c r="R109" i="16" s="1"/>
  <c r="P109" i="9"/>
  <c r="P109" i="14" s="1"/>
  <c r="P109" i="15" s="1"/>
  <c r="P109" i="16" s="1"/>
  <c r="Q109" i="9"/>
  <c r="Q109" i="14" s="1"/>
  <c r="Q109" i="15" s="1"/>
  <c r="Q109" i="16" s="1"/>
  <c r="M109" i="9"/>
  <c r="M109" i="14" s="1"/>
  <c r="M109" i="15" s="1"/>
  <c r="M109" i="16" s="1"/>
  <c r="D109" i="14"/>
  <c r="BV79" i="24"/>
  <c r="D109" i="9" s="1"/>
  <c r="BU79" i="24"/>
  <c r="U109" i="9"/>
  <c r="U109" i="14" s="1"/>
  <c r="U109" i="15" s="1"/>
  <c r="U109" i="16" s="1"/>
  <c r="AP109" i="9"/>
  <c r="AP109" i="14" s="1"/>
  <c r="AP109" i="15" s="1"/>
  <c r="AP109" i="16" s="1"/>
  <c r="AG109" i="9"/>
  <c r="AG109" i="14" s="1"/>
  <c r="AG109" i="15" s="1"/>
  <c r="AG109" i="16" s="1"/>
  <c r="I109" i="9"/>
  <c r="I109" i="14" s="1"/>
  <c r="I109" i="15" s="1"/>
  <c r="I109" i="16" s="1"/>
  <c r="AE109" i="9"/>
  <c r="AE109" i="14" s="1"/>
  <c r="AE109" i="15" s="1"/>
  <c r="AE109" i="16" s="1"/>
  <c r="G109" i="9"/>
  <c r="G109" i="14" s="1"/>
  <c r="G109" i="15" s="1"/>
  <c r="G109" i="16" s="1"/>
  <c r="K109" i="9"/>
  <c r="K109" i="14" s="1"/>
  <c r="K109" i="15" s="1"/>
  <c r="K109" i="16" s="1"/>
  <c r="AN109" i="9"/>
  <c r="AN109" i="14" s="1"/>
  <c r="AN109" i="15" s="1"/>
  <c r="AN109" i="16" s="1"/>
  <c r="W109" i="9"/>
  <c r="W109" i="14" s="1"/>
  <c r="W109" i="15" s="1"/>
  <c r="W109" i="16" s="1"/>
  <c r="Y109" i="9"/>
  <c r="Y109" i="14" s="1"/>
  <c r="Y109" i="15" s="1"/>
  <c r="Y109" i="16" s="1"/>
  <c r="X109" i="9"/>
  <c r="X109" i="14" s="1"/>
  <c r="X109" i="15" s="1"/>
  <c r="X109" i="16" s="1"/>
  <c r="Z109" i="9"/>
  <c r="Z109" i="14" s="1"/>
  <c r="Z109" i="15" s="1"/>
  <c r="Z109" i="16" s="1"/>
  <c r="AI109" i="9"/>
  <c r="AI109" i="14" s="1"/>
  <c r="AI109" i="15" s="1"/>
  <c r="AI109" i="16" s="1"/>
  <c r="AL109" i="9"/>
  <c r="AL109" i="14" s="1"/>
  <c r="AL109" i="15" s="1"/>
  <c r="AL109" i="16" s="1"/>
  <c r="AJ109" i="9"/>
  <c r="AJ109" i="14" s="1"/>
  <c r="AJ109" i="15" s="1"/>
  <c r="AJ109" i="16" s="1"/>
  <c r="AK109" i="9"/>
  <c r="AK109" i="14" s="1"/>
  <c r="AK109" i="15" s="1"/>
  <c r="AK109" i="16" s="1"/>
  <c r="L109" i="9"/>
  <c r="L109" i="14" s="1"/>
  <c r="L109" i="15" s="1"/>
  <c r="L109" i="16" s="1"/>
  <c r="AH109" i="9"/>
  <c r="AH109" i="14" s="1"/>
  <c r="AH109" i="15" s="1"/>
  <c r="AH109" i="16" s="1"/>
  <c r="AO109" i="9"/>
  <c r="AO109" i="14" s="1"/>
  <c r="AO109" i="15" s="1"/>
  <c r="AO109" i="16" s="1"/>
  <c r="AR109" i="9"/>
  <c r="AR109" i="14" s="1"/>
  <c r="AR109" i="15" s="1"/>
  <c r="AR109" i="16" s="1"/>
  <c r="V109" i="9"/>
  <c r="V109" i="14" s="1"/>
  <c r="V109" i="15" s="1"/>
  <c r="V109" i="16" s="1"/>
  <c r="AQ109" i="9"/>
  <c r="AQ109" i="14" s="1"/>
  <c r="AQ109" i="15" s="1"/>
  <c r="AQ109" i="16" s="1"/>
  <c r="AB109" i="9"/>
  <c r="AB109" i="14" s="1"/>
  <c r="AB109" i="15" s="1"/>
  <c r="AB109" i="16" s="1"/>
  <c r="AA109" i="9"/>
  <c r="AA109" i="14" s="1"/>
  <c r="AA109" i="15" s="1"/>
  <c r="AA109" i="16" s="1"/>
  <c r="AC109" i="9"/>
  <c r="AC109" i="14" s="1"/>
  <c r="AC109" i="15" s="1"/>
  <c r="AC109" i="16" s="1"/>
  <c r="AD109" i="9"/>
  <c r="AD109" i="14" s="1"/>
  <c r="AD109" i="15" s="1"/>
  <c r="AD109" i="16" s="1"/>
  <c r="F109" i="9"/>
  <c r="F109" i="14" s="1"/>
  <c r="T109" i="9"/>
  <c r="T109" i="14" s="1"/>
  <c r="T109" i="15" s="1"/>
  <c r="T109" i="16" s="1"/>
  <c r="H109" i="9"/>
  <c r="H109" i="14" s="1"/>
  <c r="H109" i="15" s="1"/>
  <c r="H109" i="16" s="1"/>
  <c r="BE87" i="17" l="1"/>
  <c r="AJ87" i="17"/>
  <c r="AS87" i="17"/>
  <c r="N87" i="17"/>
  <c r="AC87" i="17"/>
  <c r="BU87" i="17"/>
  <c r="BN87" i="17"/>
  <c r="AE87" i="17"/>
  <c r="T87" i="17"/>
  <c r="V87" i="17"/>
  <c r="BK87" i="17"/>
  <c r="BS87" i="17"/>
  <c r="AI87" i="17"/>
  <c r="K87" i="17"/>
  <c r="BL87" i="17"/>
  <c r="AW87" i="17"/>
  <c r="AL87" i="17"/>
  <c r="AM87" i="17"/>
  <c r="S87" i="17"/>
  <c r="AA87" i="17"/>
  <c r="W87" i="17"/>
  <c r="BV87" i="17"/>
  <c r="AD87" i="17"/>
  <c r="Y87" i="17"/>
  <c r="AP87" i="17"/>
  <c r="BH87" i="17"/>
  <c r="M87" i="17"/>
  <c r="BA87" i="17"/>
  <c r="BR87" i="17"/>
  <c r="AU87" i="17"/>
  <c r="G87" i="17"/>
  <c r="Q87" i="17"/>
  <c r="R87" i="17"/>
  <c r="BO87" i="17"/>
  <c r="BG87" i="17"/>
  <c r="O87" i="17"/>
  <c r="AZ87" i="17"/>
  <c r="AF87" i="17"/>
  <c r="BI87" i="17"/>
  <c r="AV87" i="17"/>
  <c r="AR87" i="17"/>
  <c r="BW87" i="17"/>
  <c r="AX87" i="17"/>
  <c r="AO87" i="17"/>
  <c r="Z87" i="17"/>
  <c r="U87" i="17"/>
  <c r="H87" i="17"/>
  <c r="BJ87" i="17"/>
  <c r="AG87" i="17"/>
  <c r="AH87" i="17"/>
  <c r="BC87" i="17"/>
  <c r="X87" i="17"/>
  <c r="BB87" i="17"/>
  <c r="BM87" i="17"/>
  <c r="AT87" i="17"/>
  <c r="I87" i="17"/>
  <c r="F87" i="17"/>
  <c r="BQ87" i="17"/>
  <c r="BD87" i="17"/>
  <c r="AN87" i="17"/>
  <c r="P87" i="17"/>
  <c r="AB87" i="17"/>
  <c r="BF87" i="17"/>
  <c r="BT87" i="17"/>
  <c r="AK87" i="17"/>
  <c r="L87" i="17"/>
  <c r="J87" i="17"/>
  <c r="BP87" i="17"/>
  <c r="AQ87" i="17"/>
  <c r="AY87" i="17"/>
  <c r="AE87" i="11"/>
  <c r="BD87" i="11"/>
  <c r="AK87" i="11"/>
  <c r="T87" i="11"/>
  <c r="BP87" i="11"/>
  <c r="AH87" i="11"/>
  <c r="AJ87" i="11"/>
  <c r="I87" i="11"/>
  <c r="AP87" i="11"/>
  <c r="Q87" i="11"/>
  <c r="AG87" i="11"/>
  <c r="BW87" i="11"/>
  <c r="AO87" i="11"/>
  <c r="AM87" i="11"/>
  <c r="Y87" i="11"/>
  <c r="S87" i="11"/>
  <c r="BI87" i="11"/>
  <c r="BR87" i="11"/>
  <c r="M87" i="11"/>
  <c r="BG87" i="11"/>
  <c r="BJ87" i="11"/>
  <c r="K87" i="11"/>
  <c r="AD87" i="11"/>
  <c r="BM87" i="11"/>
  <c r="G87" i="11"/>
  <c r="W87" i="11"/>
  <c r="BT87" i="11"/>
  <c r="AZ87" i="11"/>
  <c r="BN87" i="11"/>
  <c r="F87" i="11"/>
  <c r="O87" i="11"/>
  <c r="AY87" i="11"/>
  <c r="L87" i="11"/>
  <c r="AT87" i="11"/>
  <c r="BF87" i="11"/>
  <c r="J87" i="11"/>
  <c r="BH87" i="11"/>
  <c r="BU87" i="11"/>
  <c r="BB87" i="11"/>
  <c r="AL87" i="11"/>
  <c r="AA87" i="11"/>
  <c r="AX87" i="11"/>
  <c r="AB87" i="11"/>
  <c r="H87" i="11"/>
  <c r="BV87" i="11"/>
  <c r="AC87" i="11"/>
  <c r="N87" i="11"/>
  <c r="BC87" i="11"/>
  <c r="AQ87" i="11"/>
  <c r="BA87" i="11"/>
  <c r="U87" i="11"/>
  <c r="AV87" i="11"/>
  <c r="AI87" i="11"/>
  <c r="AW87" i="11"/>
  <c r="R87" i="11"/>
  <c r="BL87" i="11"/>
  <c r="AR87" i="11"/>
  <c r="BQ87" i="11"/>
  <c r="P87" i="11"/>
  <c r="AU87" i="11"/>
  <c r="X87" i="11"/>
  <c r="AN87" i="11"/>
  <c r="BS87" i="11"/>
  <c r="BK87" i="11"/>
  <c r="AS87" i="11"/>
  <c r="Z87" i="11"/>
  <c r="V87" i="11"/>
  <c r="BE87" i="11"/>
  <c r="BO87" i="11"/>
  <c r="AF87" i="11"/>
  <c r="F109" i="15"/>
  <c r="B87" i="17" l="1"/>
  <c r="D87" i="17" s="1"/>
  <c r="B87" i="11"/>
  <c r="D87" i="11" s="1"/>
  <c r="BS87" i="18"/>
  <c r="AO87" i="18"/>
  <c r="BF87" i="18"/>
  <c r="AG87" i="18"/>
  <c r="AQ87" i="18"/>
  <c r="BD87" i="18"/>
  <c r="BB87" i="18"/>
  <c r="AE87" i="18"/>
  <c r="AR87" i="18"/>
  <c r="AI87" i="18"/>
  <c r="AV87" i="18"/>
  <c r="BQ87" i="18"/>
  <c r="M87" i="18"/>
  <c r="Z87" i="18"/>
  <c r="K87" i="18"/>
  <c r="X87" i="18"/>
  <c r="G87" i="18"/>
  <c r="AJ87" i="18"/>
  <c r="BE87" i="18"/>
  <c r="BV87" i="18"/>
  <c r="AX87" i="18"/>
  <c r="BG87" i="18"/>
  <c r="AC87" i="18"/>
  <c r="AD87" i="18"/>
  <c r="BH87" i="18"/>
  <c r="BL87" i="18"/>
  <c r="L87" i="18"/>
  <c r="S87" i="18"/>
  <c r="AZ87" i="18"/>
  <c r="AH87" i="18"/>
  <c r="BM87" i="18"/>
  <c r="BO87" i="18"/>
  <c r="P87" i="18"/>
  <c r="Q87" i="18"/>
  <c r="H87" i="18"/>
  <c r="BW87" i="18"/>
  <c r="AK87" i="18"/>
  <c r="J87" i="18"/>
  <c r="AM87" i="18"/>
  <c r="AP87" i="18"/>
  <c r="BK87" i="18"/>
  <c r="T87" i="18"/>
  <c r="BC87" i="18"/>
  <c r="BP87" i="18"/>
  <c r="AL87" i="18"/>
  <c r="BT87" i="18"/>
  <c r="AA87" i="18"/>
  <c r="AN87" i="18"/>
  <c r="BI87" i="18"/>
  <c r="BJ87" i="18"/>
  <c r="AB87" i="18"/>
  <c r="BR87" i="18"/>
  <c r="AF87" i="18"/>
  <c r="BA87" i="18"/>
  <c r="N87" i="18"/>
  <c r="V87" i="18"/>
  <c r="R87" i="18"/>
  <c r="I87" i="18"/>
  <c r="W87" i="18"/>
  <c r="Y87" i="18"/>
  <c r="AU87" i="18"/>
  <c r="AY87" i="18"/>
  <c r="BN87" i="18"/>
  <c r="O87" i="18"/>
  <c r="U87" i="18"/>
  <c r="BU87" i="18"/>
  <c r="AS87" i="18"/>
  <c r="AW87" i="18"/>
  <c r="AT87" i="18"/>
  <c r="F87" i="18"/>
  <c r="F109" i="16"/>
  <c r="B87" i="18" l="1"/>
  <c r="D87" i="18" s="1"/>
  <c r="AR87" i="19"/>
  <c r="AO81" i="20" s="1"/>
  <c r="AP100" i="7" s="1"/>
  <c r="AG87" i="19"/>
  <c r="AD81" i="20" s="1"/>
  <c r="AE100" i="7" s="1"/>
  <c r="BN87" i="19"/>
  <c r="BK81" i="20" s="1"/>
  <c r="BL100" i="7" s="1"/>
  <c r="BS87" i="19"/>
  <c r="BP81" i="20" s="1"/>
  <c r="BQ100" i="7" s="1"/>
  <c r="BL87" i="19"/>
  <c r="BI81" i="20" s="1"/>
  <c r="BJ100" i="7" s="1"/>
  <c r="BG87" i="19"/>
  <c r="BD81" i="20" s="1"/>
  <c r="BE100" i="7" s="1"/>
  <c r="AT87" i="19"/>
  <c r="AQ81" i="20" s="1"/>
  <c r="AR100" i="7" s="1"/>
  <c r="AZ87" i="19"/>
  <c r="AW81" i="20" s="1"/>
  <c r="AX100" i="7" s="1"/>
  <c r="AQ87" i="19"/>
  <c r="AN81" i="20" s="1"/>
  <c r="AO100" i="7" s="1"/>
  <c r="AN87" i="19"/>
  <c r="AK81" i="20" s="1"/>
  <c r="AL100" i="7" s="1"/>
  <c r="AA87" i="19"/>
  <c r="X81" i="20" s="1"/>
  <c r="R87" i="19"/>
  <c r="O81" i="20" s="1"/>
  <c r="P100" i="7" s="1"/>
  <c r="N87" i="19"/>
  <c r="K81" i="20" s="1"/>
  <c r="L100" i="7" s="1"/>
  <c r="T87" i="19"/>
  <c r="Q81" i="20" s="1"/>
  <c r="R100" i="7" s="1"/>
  <c r="L87" i="19"/>
  <c r="I81" i="20" s="1"/>
  <c r="J100" i="7" s="1"/>
  <c r="AK87" i="19"/>
  <c r="AH81" i="20" s="1"/>
  <c r="AI100" i="7" s="1"/>
  <c r="Z87" i="19"/>
  <c r="W81" i="20" s="1"/>
  <c r="X100" i="7" s="1"/>
  <c r="BH87" i="19"/>
  <c r="BE81" i="20" s="1"/>
  <c r="BF100" i="7" s="1"/>
  <c r="BB87" i="19"/>
  <c r="AY81" i="20" s="1"/>
  <c r="AZ100" i="7" s="1"/>
  <c r="BJ87" i="19"/>
  <c r="BG81" i="20" s="1"/>
  <c r="BH100" i="7" s="1"/>
  <c r="BO87" i="19"/>
  <c r="BL81" i="20" s="1"/>
  <c r="BM100" i="7" s="1"/>
  <c r="AU87" i="19"/>
  <c r="AR81" i="20" s="1"/>
  <c r="AS100" i="7" s="1"/>
  <c r="AC87" i="19"/>
  <c r="Z81" i="20" s="1"/>
  <c r="AA100" i="7" s="1"/>
  <c r="BC87" i="19"/>
  <c r="AZ81" i="20" s="1"/>
  <c r="BA100" i="7" s="1"/>
  <c r="AE87" i="19"/>
  <c r="AB81" i="20" s="1"/>
  <c r="AC100" i="7" s="1"/>
  <c r="BM87" i="19"/>
  <c r="BJ81" i="20" s="1"/>
  <c r="BK100" i="7" s="1"/>
  <c r="BD87" i="19"/>
  <c r="BA81" i="20" s="1"/>
  <c r="BB100" i="7" s="1"/>
  <c r="AO87" i="19"/>
  <c r="AL81" i="20" s="1"/>
  <c r="AM100" i="7" s="1"/>
  <c r="V87" i="19"/>
  <c r="S81" i="20" s="1"/>
  <c r="T100" i="7" s="1"/>
  <c r="H87" i="19"/>
  <c r="E81" i="20" s="1"/>
  <c r="F100" i="7" s="1"/>
  <c r="AD87" i="19"/>
  <c r="AA81" i="20" s="1"/>
  <c r="AB100" i="7" s="1"/>
  <c r="F87" i="19"/>
  <c r="AP87" i="19"/>
  <c r="AM81" i="20" s="1"/>
  <c r="AN100" i="7" s="1"/>
  <c r="BU87" i="19"/>
  <c r="BR81" i="20" s="1"/>
  <c r="BS100" i="7" s="1"/>
  <c r="AY87" i="19"/>
  <c r="AV81" i="20" s="1"/>
  <c r="AW100" i="7" s="1"/>
  <c r="AF87" i="19"/>
  <c r="AC81" i="20" s="1"/>
  <c r="AD100" i="7" s="1"/>
  <c r="BP87" i="19"/>
  <c r="BM81" i="20" s="1"/>
  <c r="BN100" i="7" s="1"/>
  <c r="AX87" i="19"/>
  <c r="AU81" i="20" s="1"/>
  <c r="AV100" i="7" s="1"/>
  <c r="AI87" i="19"/>
  <c r="AF81" i="20" s="1"/>
  <c r="AG100" i="7" s="1"/>
  <c r="BA87" i="19"/>
  <c r="AX81" i="20" s="1"/>
  <c r="AY100" i="7" s="1"/>
  <c r="AH87" i="19"/>
  <c r="AE81" i="20" s="1"/>
  <c r="AF100" i="7" s="1"/>
  <c r="BQ87" i="19"/>
  <c r="BN81" i="20" s="1"/>
  <c r="BO100" i="7" s="1"/>
  <c r="P87" i="19"/>
  <c r="M81" i="20" s="1"/>
  <c r="N100" i="7" s="1"/>
  <c r="AB87" i="19"/>
  <c r="Y81" i="20" s="1"/>
  <c r="BK87" i="19"/>
  <c r="BH81" i="20" s="1"/>
  <c r="BI100" i="7" s="1"/>
  <c r="AS87" i="19"/>
  <c r="AP81" i="20" s="1"/>
  <c r="AQ100" i="7" s="1"/>
  <c r="BW87" i="19"/>
  <c r="BT81" i="20" s="1"/>
  <c r="BU100" i="7" s="1"/>
  <c r="AV87" i="19"/>
  <c r="AS81" i="20" s="1"/>
  <c r="AT100" i="7" s="1"/>
  <c r="AL87" i="19"/>
  <c r="AI81" i="20" s="1"/>
  <c r="AJ100" i="7" s="1"/>
  <c r="BR87" i="19"/>
  <c r="BO81" i="20" s="1"/>
  <c r="BP100" i="7" s="1"/>
  <c r="AJ87" i="19"/>
  <c r="AG81" i="20" s="1"/>
  <c r="AH100" i="7" s="1"/>
  <c r="BT87" i="19"/>
  <c r="BQ81" i="20" s="1"/>
  <c r="BR100" i="7" s="1"/>
  <c r="BV87" i="19"/>
  <c r="BS81" i="20" s="1"/>
  <c r="BT100" i="7" s="1"/>
  <c r="BF87" i="19"/>
  <c r="BC81" i="20" s="1"/>
  <c r="BD100" i="7" s="1"/>
  <c r="AM87" i="19"/>
  <c r="AJ81" i="20" s="1"/>
  <c r="AK100" i="7" s="1"/>
  <c r="BE87" i="19"/>
  <c r="BB81" i="20" s="1"/>
  <c r="BC100" i="7" s="1"/>
  <c r="I87" i="19"/>
  <c r="F81" i="20" s="1"/>
  <c r="G100" i="7" s="1"/>
  <c r="X87" i="19"/>
  <c r="U81" i="20" s="1"/>
  <c r="V100" i="7" s="1"/>
  <c r="W87" i="19"/>
  <c r="T81" i="20" s="1"/>
  <c r="U100" i="7" s="1"/>
  <c r="Q87" i="19"/>
  <c r="N81" i="20" s="1"/>
  <c r="O100" i="7" s="1"/>
  <c r="K87" i="19"/>
  <c r="H81" i="20" s="1"/>
  <c r="I100" i="7" s="1"/>
  <c r="BI87" i="19"/>
  <c r="BF81" i="20" s="1"/>
  <c r="BG100" i="7" s="1"/>
  <c r="M87" i="19"/>
  <c r="J81" i="20" s="1"/>
  <c r="K100" i="7" s="1"/>
  <c r="Y87" i="19"/>
  <c r="V81" i="20" s="1"/>
  <c r="W100" i="7" s="1"/>
  <c r="G87" i="19"/>
  <c r="D81" i="20" s="1"/>
  <c r="E100" i="7" s="1"/>
  <c r="AW87" i="19"/>
  <c r="AT81" i="20" s="1"/>
  <c r="AU100" i="7" s="1"/>
  <c r="S87" i="19"/>
  <c r="P81" i="20" s="1"/>
  <c r="Q100" i="7" s="1"/>
  <c r="J87" i="19"/>
  <c r="G81" i="20" s="1"/>
  <c r="H100" i="7" s="1"/>
  <c r="O87" i="19"/>
  <c r="L81" i="20" s="1"/>
  <c r="M100" i="7" s="1"/>
  <c r="U87" i="19"/>
  <c r="R81" i="20" s="1"/>
  <c r="S100" i="7" s="1"/>
  <c r="B87" i="19" l="1"/>
  <c r="D87" i="19" s="1"/>
  <c r="B81" i="20" s="1"/>
  <c r="Y100" i="7"/>
  <c r="Z100" i="7"/>
  <c r="BW100" i="7"/>
  <c r="C81" i="20"/>
  <c r="D100" i="7" s="1"/>
  <c r="BZ100" i="7" l="1"/>
  <c r="C100" i="7"/>
  <c r="C80" i="24" s="1"/>
  <c r="CA100" i="7"/>
  <c r="BX100" i="7"/>
  <c r="B80" i="24"/>
  <c r="B100" i="7"/>
  <c r="Z80" i="24" l="1"/>
  <c r="AD80" i="24"/>
  <c r="AH80" i="24"/>
  <c r="AL80" i="24"/>
  <c r="AP80" i="24"/>
  <c r="AT80" i="24"/>
  <c r="AX80" i="24"/>
  <c r="BB80" i="24"/>
  <c r="BF80" i="24"/>
  <c r="BJ80" i="24"/>
  <c r="BN80" i="24"/>
  <c r="BR80" i="24"/>
  <c r="X80" i="24"/>
  <c r="AB80" i="24"/>
  <c r="AF80" i="24"/>
  <c r="AJ80" i="24"/>
  <c r="AN80" i="24"/>
  <c r="AR80" i="24"/>
  <c r="AV80" i="24"/>
  <c r="AZ80" i="24"/>
  <c r="BD80" i="24"/>
  <c r="BH80" i="24"/>
  <c r="BL80" i="24"/>
  <c r="BP80" i="24"/>
  <c r="BT80" i="24"/>
  <c r="AC80" i="24"/>
  <c r="AK80" i="24"/>
  <c r="AS80" i="24"/>
  <c r="BA80" i="24"/>
  <c r="BI80" i="24"/>
  <c r="BQ80" i="24"/>
  <c r="AE80" i="24"/>
  <c r="AM80" i="24"/>
  <c r="AU80" i="24"/>
  <c r="BC80" i="24"/>
  <c r="BK80" i="24"/>
  <c r="BS80" i="24"/>
  <c r="Y80" i="24"/>
  <c r="BV80" i="24" s="1"/>
  <c r="D110" i="9" s="1"/>
  <c r="AG80" i="24"/>
  <c r="AO80" i="24"/>
  <c r="AW80" i="24"/>
  <c r="BE80" i="24"/>
  <c r="BM80" i="24"/>
  <c r="AA80" i="24"/>
  <c r="BG80" i="24"/>
  <c r="AI80" i="24"/>
  <c r="BO80" i="24"/>
  <c r="AQ80" i="24"/>
  <c r="AY80" i="24"/>
  <c r="J80" i="24"/>
  <c r="R80" i="24"/>
  <c r="F80" i="24"/>
  <c r="P80" i="24"/>
  <c r="G80" i="24"/>
  <c r="T80" i="24"/>
  <c r="E80" i="24"/>
  <c r="S80" i="24"/>
  <c r="U80" i="24"/>
  <c r="V80" i="24"/>
  <c r="M80" i="24"/>
  <c r="Q80" i="24"/>
  <c r="L80" i="24"/>
  <c r="N80" i="24"/>
  <c r="I80" i="24"/>
  <c r="D80" i="24"/>
  <c r="K80" i="24"/>
  <c r="O80" i="24"/>
  <c r="W80" i="24"/>
  <c r="H80" i="24"/>
  <c r="D110" i="15"/>
  <c r="D110" i="14"/>
  <c r="B110" i="14"/>
  <c r="B110" i="9"/>
  <c r="B110" i="16"/>
  <c r="B110" i="15"/>
  <c r="C88" i="17"/>
  <c r="C88" i="19"/>
  <c r="C88" i="11"/>
  <c r="C88" i="18"/>
  <c r="P110" i="9" l="1"/>
  <c r="P110" i="14" s="1"/>
  <c r="P110" i="15" s="1"/>
  <c r="P110" i="16" s="1"/>
  <c r="Q110" i="9"/>
  <c r="Q110" i="14" s="1"/>
  <c r="Q110" i="15" s="1"/>
  <c r="Q110" i="16" s="1"/>
  <c r="R110" i="9"/>
  <c r="R110" i="14" s="1"/>
  <c r="R110" i="15" s="1"/>
  <c r="R110" i="16" s="1"/>
  <c r="O110" i="9"/>
  <c r="O110" i="14" s="1"/>
  <c r="O110" i="15" s="1"/>
  <c r="O110" i="16" s="1"/>
  <c r="M110" i="9"/>
  <c r="M110" i="14" s="1"/>
  <c r="M110" i="15" s="1"/>
  <c r="M110" i="16" s="1"/>
  <c r="BU80" i="24"/>
  <c r="Y110" i="9"/>
  <c r="Y110" i="14" s="1"/>
  <c r="Y110" i="15" s="1"/>
  <c r="Y110" i="16" s="1"/>
  <c r="AJ110" i="9"/>
  <c r="AJ110" i="14" s="1"/>
  <c r="AJ110" i="15" s="1"/>
  <c r="AJ110" i="16" s="1"/>
  <c r="X110" i="9"/>
  <c r="X110" i="14" s="1"/>
  <c r="X110" i="15" s="1"/>
  <c r="X110" i="16" s="1"/>
  <c r="AH110" i="9"/>
  <c r="AH110" i="14" s="1"/>
  <c r="AH110" i="15" s="1"/>
  <c r="AH110" i="16" s="1"/>
  <c r="AD110" i="9"/>
  <c r="AD110" i="14" s="1"/>
  <c r="AD110" i="15" s="1"/>
  <c r="AD110" i="16" s="1"/>
  <c r="Z110" i="9"/>
  <c r="Z110" i="14" s="1"/>
  <c r="Z110" i="15" s="1"/>
  <c r="Z110" i="16" s="1"/>
  <c r="AN110" i="9"/>
  <c r="AN110" i="14" s="1"/>
  <c r="AN110" i="15" s="1"/>
  <c r="AN110" i="16" s="1"/>
  <c r="L110" i="9"/>
  <c r="L110" i="14" s="1"/>
  <c r="L110" i="15" s="1"/>
  <c r="L110" i="16" s="1"/>
  <c r="AL110" i="9"/>
  <c r="AL110" i="14" s="1"/>
  <c r="AL110" i="15" s="1"/>
  <c r="AL110" i="16" s="1"/>
  <c r="H110" i="9"/>
  <c r="H110" i="14" s="1"/>
  <c r="H110" i="15" s="1"/>
  <c r="H110" i="16" s="1"/>
  <c r="W110" i="9"/>
  <c r="W110" i="14" s="1"/>
  <c r="W110" i="15" s="1"/>
  <c r="W110" i="16" s="1"/>
  <c r="AO110" i="9"/>
  <c r="AO110" i="14" s="1"/>
  <c r="AO110" i="15" s="1"/>
  <c r="AO110" i="16" s="1"/>
  <c r="V110" i="9"/>
  <c r="V110" i="14" s="1"/>
  <c r="V110" i="15" s="1"/>
  <c r="V110" i="16" s="1"/>
  <c r="AB110" i="9"/>
  <c r="AB110" i="14" s="1"/>
  <c r="AB110" i="15" s="1"/>
  <c r="AB110" i="16" s="1"/>
  <c r="AQ110" i="9"/>
  <c r="AQ110" i="14" s="1"/>
  <c r="AQ110" i="15" s="1"/>
  <c r="AQ110" i="16" s="1"/>
  <c r="K110" i="9"/>
  <c r="K110" i="14" s="1"/>
  <c r="K110" i="15" s="1"/>
  <c r="K110" i="16" s="1"/>
  <c r="AC110" i="9"/>
  <c r="AC110" i="14" s="1"/>
  <c r="AC110" i="15" s="1"/>
  <c r="AC110" i="16" s="1"/>
  <c r="AG110" i="9"/>
  <c r="AG110" i="14" s="1"/>
  <c r="AG110" i="15" s="1"/>
  <c r="AG110" i="16" s="1"/>
  <c r="AE110" i="9"/>
  <c r="AE110" i="14" s="1"/>
  <c r="AE110" i="15" s="1"/>
  <c r="AE110" i="16" s="1"/>
  <c r="F110" i="9"/>
  <c r="F110" i="14" s="1"/>
  <c r="AR110" i="9"/>
  <c r="AR110" i="14" s="1"/>
  <c r="AR110" i="15" s="1"/>
  <c r="AR110" i="16" s="1"/>
  <c r="G110" i="9"/>
  <c r="G110" i="14" s="1"/>
  <c r="G110" i="15" s="1"/>
  <c r="G110" i="16" s="1"/>
  <c r="AA110" i="9"/>
  <c r="AA110" i="14" s="1"/>
  <c r="AA110" i="15" s="1"/>
  <c r="AA110" i="16" s="1"/>
  <c r="AI110" i="9"/>
  <c r="AI110" i="14" s="1"/>
  <c r="AI110" i="15" s="1"/>
  <c r="AI110" i="16" s="1"/>
  <c r="U110" i="9"/>
  <c r="U110" i="14" s="1"/>
  <c r="U110" i="15" s="1"/>
  <c r="U110" i="16" s="1"/>
  <c r="AP110" i="9"/>
  <c r="AP110" i="14" s="1"/>
  <c r="AP110" i="15" s="1"/>
  <c r="AP110" i="16" s="1"/>
  <c r="I110" i="9"/>
  <c r="I110" i="14" s="1"/>
  <c r="I110" i="15" s="1"/>
  <c r="I110" i="16" s="1"/>
  <c r="AK110" i="9"/>
  <c r="AK110" i="14" s="1"/>
  <c r="AK110" i="15" s="1"/>
  <c r="AK110" i="16" s="1"/>
  <c r="T110" i="9"/>
  <c r="T110" i="14" s="1"/>
  <c r="T110" i="15" s="1"/>
  <c r="T110" i="16" s="1"/>
  <c r="BC88" i="17" l="1"/>
  <c r="BU88" i="17"/>
  <c r="AO88" i="17"/>
  <c r="N88" i="17"/>
  <c r="T88" i="17"/>
  <c r="AS88" i="17"/>
  <c r="BW88" i="17"/>
  <c r="BV88" i="17"/>
  <c r="AG88" i="17"/>
  <c r="O88" i="17"/>
  <c r="BB88" i="17"/>
  <c r="F88" i="17"/>
  <c r="BD88" i="17"/>
  <c r="AV88" i="17"/>
  <c r="AD88" i="17"/>
  <c r="G88" i="17"/>
  <c r="BJ88" i="17"/>
  <c r="W88" i="17"/>
  <c r="AC88" i="17"/>
  <c r="BR88" i="17"/>
  <c r="J88" i="17"/>
  <c r="AW88" i="17"/>
  <c r="AY88" i="17"/>
  <c r="AH88" i="17"/>
  <c r="V88" i="17"/>
  <c r="BK88" i="17"/>
  <c r="I88" i="17"/>
  <c r="BT88" i="17"/>
  <c r="BL88" i="17"/>
  <c r="AT88" i="17"/>
  <c r="P88" i="17"/>
  <c r="AX88" i="17"/>
  <c r="K88" i="17"/>
  <c r="BG88" i="17"/>
  <c r="AE88" i="17"/>
  <c r="AI88" i="17"/>
  <c r="S88" i="17"/>
  <c r="BP88" i="17"/>
  <c r="R88" i="17"/>
  <c r="BS88" i="17"/>
  <c r="BA88" i="17"/>
  <c r="AM88" i="17"/>
  <c r="X88" i="17"/>
  <c r="AZ88" i="17"/>
  <c r="L88" i="17"/>
  <c r="BO88" i="17"/>
  <c r="AU88" i="17"/>
  <c r="AB88" i="17"/>
  <c r="Z88" i="17"/>
  <c r="BQ88" i="17"/>
  <c r="AQ88" i="17"/>
  <c r="AF88" i="17"/>
  <c r="AP88" i="17"/>
  <c r="BI88" i="17"/>
  <c r="AN88" i="17"/>
  <c r="AR88" i="17"/>
  <c r="Q88" i="17"/>
  <c r="AL88" i="17"/>
  <c r="BM88" i="17"/>
  <c r="BE88" i="17"/>
  <c r="AJ88" i="17"/>
  <c r="Y88" i="17"/>
  <c r="M88" i="17"/>
  <c r="AA88" i="17"/>
  <c r="BN88" i="17"/>
  <c r="BF88" i="17"/>
  <c r="AK88" i="17"/>
  <c r="H88" i="17"/>
  <c r="BH88" i="17"/>
  <c r="U88" i="17"/>
  <c r="AH88" i="11"/>
  <c r="BK88" i="11"/>
  <c r="BI88" i="11"/>
  <c r="I88" i="11"/>
  <c r="BS88" i="11"/>
  <c r="K88" i="11"/>
  <c r="AM88" i="11"/>
  <c r="BP88" i="11"/>
  <c r="AA88" i="11"/>
  <c r="T88" i="11"/>
  <c r="AX88" i="11"/>
  <c r="F88" i="11"/>
  <c r="BN88" i="11"/>
  <c r="AV88" i="11"/>
  <c r="BB88" i="11"/>
  <c r="L88" i="11"/>
  <c r="BF88" i="11"/>
  <c r="AE88" i="11"/>
  <c r="G88" i="11"/>
  <c r="Y88" i="11"/>
  <c r="AY88" i="11"/>
  <c r="AN88" i="11"/>
  <c r="AI88" i="11"/>
  <c r="AR88" i="11"/>
  <c r="AP88" i="11"/>
  <c r="V88" i="11"/>
  <c r="Q88" i="11"/>
  <c r="BL88" i="11"/>
  <c r="BU88" i="11"/>
  <c r="BE88" i="11"/>
  <c r="AU88" i="11"/>
  <c r="AS88" i="11"/>
  <c r="P88" i="11"/>
  <c r="BA88" i="11"/>
  <c r="BV88" i="11"/>
  <c r="AO88" i="11"/>
  <c r="AC88" i="11"/>
  <c r="AL88" i="11"/>
  <c r="BR88" i="11"/>
  <c r="N88" i="11"/>
  <c r="Z88" i="11"/>
  <c r="BT88" i="11"/>
  <c r="BJ88" i="11"/>
  <c r="AZ88" i="11"/>
  <c r="S88" i="11"/>
  <c r="U88" i="11"/>
  <c r="AB88" i="11"/>
  <c r="BW88" i="11"/>
  <c r="BO88" i="11"/>
  <c r="BM88" i="11"/>
  <c r="W88" i="11"/>
  <c r="AG88" i="11"/>
  <c r="AW88" i="11"/>
  <c r="M88" i="11"/>
  <c r="BC88" i="11"/>
  <c r="AK88" i="11"/>
  <c r="AQ88" i="11"/>
  <c r="J88" i="11"/>
  <c r="X88" i="11"/>
  <c r="BG88" i="11"/>
  <c r="AJ88" i="11"/>
  <c r="AT88" i="11"/>
  <c r="AF88" i="11"/>
  <c r="H88" i="11"/>
  <c r="BQ88" i="11"/>
  <c r="O88" i="11"/>
  <c r="BH88" i="11"/>
  <c r="AD88" i="11"/>
  <c r="BD88" i="11"/>
  <c r="R88" i="11"/>
  <c r="F110" i="15"/>
  <c r="B88" i="17" l="1"/>
  <c r="D88" i="17" s="1"/>
  <c r="B88" i="11"/>
  <c r="D88" i="11" s="1"/>
  <c r="BV88" i="18"/>
  <c r="AY88" i="18"/>
  <c r="AW88" i="18"/>
  <c r="AO88" i="18"/>
  <c r="BJ88" i="18"/>
  <c r="AA88" i="18"/>
  <c r="BE88" i="18"/>
  <c r="AF88" i="18"/>
  <c r="BO88" i="18"/>
  <c r="BB88" i="18"/>
  <c r="BP88" i="18"/>
  <c r="AM88" i="18"/>
  <c r="M88" i="18"/>
  <c r="I88" i="18"/>
  <c r="J88" i="18"/>
  <c r="W88" i="18"/>
  <c r="K88" i="18"/>
  <c r="O88" i="18"/>
  <c r="AN88" i="18"/>
  <c r="AC88" i="18"/>
  <c r="BM88" i="18"/>
  <c r="BK88" i="18"/>
  <c r="AB88" i="18"/>
  <c r="BG88" i="18"/>
  <c r="AH88" i="18"/>
  <c r="AV88" i="18"/>
  <c r="AS88" i="18"/>
  <c r="BR88" i="18"/>
  <c r="AQ88" i="18"/>
  <c r="BS88" i="18"/>
  <c r="P88" i="18"/>
  <c r="U88" i="18"/>
  <c r="S88" i="18"/>
  <c r="T88" i="18"/>
  <c r="R88" i="18"/>
  <c r="AP88" i="18"/>
  <c r="BD88" i="18"/>
  <c r="BI88" i="18"/>
  <c r="AK88" i="18"/>
  <c r="AD88" i="18"/>
  <c r="AR88" i="18"/>
  <c r="BQ88" i="18"/>
  <c r="AX88" i="18"/>
  <c r="BL88" i="18"/>
  <c r="AE88" i="18"/>
  <c r="AJ88" i="18"/>
  <c r="BW88" i="18"/>
  <c r="AG88" i="18"/>
  <c r="F88" i="18"/>
  <c r="G88" i="18"/>
  <c r="V88" i="18"/>
  <c r="Z88" i="18"/>
  <c r="BF88" i="18"/>
  <c r="BT88" i="18"/>
  <c r="AU88" i="18"/>
  <c r="BC88" i="18"/>
  <c r="AT88" i="18"/>
  <c r="BH88" i="18"/>
  <c r="BU88" i="18"/>
  <c r="BN88" i="18"/>
  <c r="AI88" i="18"/>
  <c r="AL88" i="18"/>
  <c r="AZ88" i="18"/>
  <c r="BA88" i="18"/>
  <c r="H88" i="18"/>
  <c r="Y88" i="18"/>
  <c r="X88" i="18"/>
  <c r="N88" i="18"/>
  <c r="Q88" i="18"/>
  <c r="L88" i="18"/>
  <c r="F110" i="16"/>
  <c r="B88" i="18" l="1"/>
  <c r="D88" i="18" s="1"/>
  <c r="AQ88" i="19"/>
  <c r="AN82" i="20" s="1"/>
  <c r="AO101" i="7" s="1"/>
  <c r="BD88" i="19"/>
  <c r="BA82" i="20" s="1"/>
  <c r="BB101" i="7" s="1"/>
  <c r="BU88" i="19"/>
  <c r="BR82" i="20" s="1"/>
  <c r="BS101" i="7" s="1"/>
  <c r="BS88" i="19"/>
  <c r="BP82" i="20" s="1"/>
  <c r="BQ101" i="7" s="1"/>
  <c r="AE88" i="19"/>
  <c r="AB82" i="20" s="1"/>
  <c r="AC101" i="7" s="1"/>
  <c r="AR88" i="19"/>
  <c r="AO82" i="20" s="1"/>
  <c r="AP101" i="7" s="1"/>
  <c r="BI88" i="19"/>
  <c r="BF82" i="20" s="1"/>
  <c r="BG101" i="7" s="1"/>
  <c r="AM88" i="19"/>
  <c r="AJ82" i="20" s="1"/>
  <c r="AK101" i="7" s="1"/>
  <c r="AI88" i="19"/>
  <c r="AF82" i="20" s="1"/>
  <c r="AG101" i="7" s="1"/>
  <c r="AV88" i="19"/>
  <c r="AS82" i="20" s="1"/>
  <c r="AT101" i="7" s="1"/>
  <c r="BM88" i="19"/>
  <c r="BJ82" i="20" s="1"/>
  <c r="BK101" i="7" s="1"/>
  <c r="BC88" i="19"/>
  <c r="AZ82" i="20" s="1"/>
  <c r="BA101" i="7" s="1"/>
  <c r="F88" i="19"/>
  <c r="O88" i="19"/>
  <c r="L82" i="20" s="1"/>
  <c r="M101" i="7" s="1"/>
  <c r="J88" i="19"/>
  <c r="G82" i="20" s="1"/>
  <c r="H101" i="7" s="1"/>
  <c r="V88" i="19"/>
  <c r="S82" i="20" s="1"/>
  <c r="T101" i="7" s="1"/>
  <c r="Z88" i="19"/>
  <c r="W82" i="20" s="1"/>
  <c r="X101" i="7" s="1"/>
  <c r="Y88" i="19"/>
  <c r="V82" i="20" s="1"/>
  <c r="W101" i="7" s="1"/>
  <c r="L88" i="19"/>
  <c r="I82" i="20" s="1"/>
  <c r="J101" i="7" s="1"/>
  <c r="T88" i="19"/>
  <c r="Q82" i="20" s="1"/>
  <c r="R101" i="7" s="1"/>
  <c r="S88" i="19"/>
  <c r="P82" i="20" s="1"/>
  <c r="Q101" i="7" s="1"/>
  <c r="G88" i="19"/>
  <c r="D82" i="20" s="1"/>
  <c r="E101" i="7" s="1"/>
  <c r="R88" i="19"/>
  <c r="O82" i="20" s="1"/>
  <c r="P101" i="7" s="1"/>
  <c r="BG88" i="19"/>
  <c r="BD82" i="20" s="1"/>
  <c r="BE101" i="7" s="1"/>
  <c r="BT88" i="19"/>
  <c r="BQ82" i="20" s="1"/>
  <c r="BR101" i="7" s="1"/>
  <c r="AH88" i="19"/>
  <c r="AE82" i="20" s="1"/>
  <c r="AF101" i="7" s="1"/>
  <c r="BP88" i="19"/>
  <c r="BM82" i="20" s="1"/>
  <c r="BN101" i="7" s="1"/>
  <c r="AU88" i="19"/>
  <c r="AR82" i="20" s="1"/>
  <c r="AS101" i="7" s="1"/>
  <c r="BH88" i="19"/>
  <c r="BE82" i="20" s="1"/>
  <c r="BF101" i="7" s="1"/>
  <c r="AD88" i="19"/>
  <c r="AA82" i="20" s="1"/>
  <c r="AB101" i="7" s="1"/>
  <c r="AJ88" i="19"/>
  <c r="AG82" i="20" s="1"/>
  <c r="AH101" i="7" s="1"/>
  <c r="AY88" i="19"/>
  <c r="AV82" i="20" s="1"/>
  <c r="AW101" i="7" s="1"/>
  <c r="BL88" i="19"/>
  <c r="BI82" i="20" s="1"/>
  <c r="BJ101" i="7" s="1"/>
  <c r="AT88" i="19"/>
  <c r="AQ82" i="20" s="1"/>
  <c r="AR101" i="7" s="1"/>
  <c r="AZ88" i="19"/>
  <c r="AW82" i="20" s="1"/>
  <c r="AX101" i="7" s="1"/>
  <c r="I88" i="19"/>
  <c r="F82" i="20" s="1"/>
  <c r="G101" i="7" s="1"/>
  <c r="P88" i="19"/>
  <c r="M82" i="20" s="1"/>
  <c r="N101" i="7" s="1"/>
  <c r="K88" i="19"/>
  <c r="H82" i="20" s="1"/>
  <c r="I101" i="7" s="1"/>
  <c r="Q88" i="19"/>
  <c r="N82" i="20" s="1"/>
  <c r="O101" i="7" s="1"/>
  <c r="W88" i="19"/>
  <c r="T82" i="20" s="1"/>
  <c r="U101" i="7" s="1"/>
  <c r="BW88" i="19"/>
  <c r="BT82" i="20" s="1"/>
  <c r="BU101" i="7" s="1"/>
  <c r="AO88" i="19"/>
  <c r="AL82" i="20" s="1"/>
  <c r="AM101" i="7" s="1"/>
  <c r="BB88" i="19"/>
  <c r="AY82" i="20" s="1"/>
  <c r="AZ101" i="7" s="1"/>
  <c r="BQ88" i="19"/>
  <c r="BN82" i="20" s="1"/>
  <c r="BO101" i="7" s="1"/>
  <c r="BK88" i="19"/>
  <c r="BH82" i="20" s="1"/>
  <c r="BI101" i="7" s="1"/>
  <c r="AC88" i="19"/>
  <c r="Z82" i="20" s="1"/>
  <c r="AA101" i="7" s="1"/>
  <c r="AX88" i="19"/>
  <c r="AU82" i="20" s="1"/>
  <c r="AV101" i="7" s="1"/>
  <c r="AK88" i="19"/>
  <c r="AH82" i="20" s="1"/>
  <c r="AI101" i="7" s="1"/>
  <c r="BO88" i="19"/>
  <c r="BL82" i="20" s="1"/>
  <c r="BM101" i="7" s="1"/>
  <c r="AG88" i="19"/>
  <c r="AD82" i="20" s="1"/>
  <c r="AE101" i="7" s="1"/>
  <c r="BN88" i="19"/>
  <c r="BK82" i="20" s="1"/>
  <c r="BL101" i="7" s="1"/>
  <c r="BA88" i="19"/>
  <c r="AX82" i="20" s="1"/>
  <c r="AY101" i="7" s="1"/>
  <c r="X88" i="19"/>
  <c r="U82" i="20" s="1"/>
  <c r="V101" i="7" s="1"/>
  <c r="AA88" i="19"/>
  <c r="X82" i="20" s="1"/>
  <c r="AN88" i="19"/>
  <c r="AK82" i="20" s="1"/>
  <c r="AL101" i="7" s="1"/>
  <c r="BE88" i="19"/>
  <c r="BB82" i="20" s="1"/>
  <c r="BC101" i="7" s="1"/>
  <c r="BV88" i="19"/>
  <c r="BS82" i="20" s="1"/>
  <c r="BT101" i="7" s="1"/>
  <c r="BF88" i="19"/>
  <c r="BC82" i="20" s="1"/>
  <c r="BD101" i="7" s="1"/>
  <c r="AB88" i="19"/>
  <c r="Y82" i="20" s="1"/>
  <c r="AS88" i="19"/>
  <c r="AP82" i="20" s="1"/>
  <c r="AQ101" i="7" s="1"/>
  <c r="BR88" i="19"/>
  <c r="BO82" i="20" s="1"/>
  <c r="BP101" i="7" s="1"/>
  <c r="BJ88" i="19"/>
  <c r="BG82" i="20" s="1"/>
  <c r="BH101" i="7" s="1"/>
  <c r="AF88" i="19"/>
  <c r="AC82" i="20" s="1"/>
  <c r="AD101" i="7" s="1"/>
  <c r="AW88" i="19"/>
  <c r="AT82" i="20" s="1"/>
  <c r="AU101" i="7" s="1"/>
  <c r="AP88" i="19"/>
  <c r="AM82" i="20" s="1"/>
  <c r="AN101" i="7" s="1"/>
  <c r="AL88" i="19"/>
  <c r="AI82" i="20" s="1"/>
  <c r="AJ101" i="7" s="1"/>
  <c r="M88" i="19"/>
  <c r="J82" i="20" s="1"/>
  <c r="K101" i="7" s="1"/>
  <c r="H88" i="19"/>
  <c r="E82" i="20" s="1"/>
  <c r="F101" i="7" s="1"/>
  <c r="N88" i="19"/>
  <c r="K82" i="20" s="1"/>
  <c r="L101" i="7" s="1"/>
  <c r="U88" i="19"/>
  <c r="R82" i="20" s="1"/>
  <c r="S101" i="7" s="1"/>
  <c r="B88" i="19" l="1"/>
  <c r="D88" i="19" s="1"/>
  <c r="B82" i="20" s="1"/>
  <c r="Z101" i="7"/>
  <c r="BW101" i="7"/>
  <c r="Y101" i="7"/>
  <c r="C82" i="20"/>
  <c r="D101" i="7" s="1"/>
  <c r="BZ101" i="7" l="1"/>
  <c r="C101" i="7"/>
  <c r="C81" i="24" s="1"/>
  <c r="CA101" i="7"/>
  <c r="BX101" i="7"/>
  <c r="B81" i="24"/>
  <c r="B101" i="7"/>
  <c r="X81" i="24" l="1"/>
  <c r="AB81" i="24"/>
  <c r="AF81" i="24"/>
  <c r="AJ81" i="24"/>
  <c r="AN81" i="24"/>
  <c r="AR81" i="24"/>
  <c r="AV81" i="24"/>
  <c r="AZ81" i="24"/>
  <c r="BD81" i="24"/>
  <c r="BH81" i="24"/>
  <c r="BL81" i="24"/>
  <c r="BP81" i="24"/>
  <c r="BT81" i="24"/>
  <c r="Z81" i="24"/>
  <c r="AD81" i="24"/>
  <c r="AH81" i="24"/>
  <c r="AL81" i="24"/>
  <c r="AP81" i="24"/>
  <c r="AT81" i="24"/>
  <c r="AX81" i="24"/>
  <c r="BB81" i="24"/>
  <c r="BF81" i="24"/>
  <c r="BJ81" i="24"/>
  <c r="BN81" i="24"/>
  <c r="BR81" i="24"/>
  <c r="AE81" i="24"/>
  <c r="AM81" i="24"/>
  <c r="AU81" i="24"/>
  <c r="BC81" i="24"/>
  <c r="BK81" i="24"/>
  <c r="BS81" i="24"/>
  <c r="Y81" i="24"/>
  <c r="BV81" i="24" s="1"/>
  <c r="D111" i="9" s="1"/>
  <c r="AG81" i="24"/>
  <c r="AO81" i="24"/>
  <c r="AW81" i="24"/>
  <c r="BE81" i="24"/>
  <c r="BM81" i="24"/>
  <c r="AA81" i="24"/>
  <c r="AI81" i="24"/>
  <c r="AQ81" i="24"/>
  <c r="AY81" i="24"/>
  <c r="BG81" i="24"/>
  <c r="BO81" i="24"/>
  <c r="BA81" i="24"/>
  <c r="AS81" i="24"/>
  <c r="AC81" i="24"/>
  <c r="BI81" i="24"/>
  <c r="AK81" i="24"/>
  <c r="BQ81" i="24"/>
  <c r="N81" i="24"/>
  <c r="R81" i="24"/>
  <c r="L81" i="24"/>
  <c r="P81" i="24"/>
  <c r="T81" i="24"/>
  <c r="O81" i="24"/>
  <c r="H81" i="24"/>
  <c r="J81" i="24"/>
  <c r="W81" i="24"/>
  <c r="F81" i="24"/>
  <c r="I81" i="24"/>
  <c r="D81" i="24"/>
  <c r="K81" i="24"/>
  <c r="M81" i="24"/>
  <c r="Q81" i="24"/>
  <c r="G81" i="24"/>
  <c r="V81" i="24"/>
  <c r="U81" i="24"/>
  <c r="E81" i="24"/>
  <c r="S81" i="24"/>
  <c r="D111" i="15"/>
  <c r="D111" i="14"/>
  <c r="B111" i="16"/>
  <c r="B111" i="15"/>
  <c r="B111" i="9"/>
  <c r="B111" i="14"/>
  <c r="C89" i="18"/>
  <c r="C89" i="11"/>
  <c r="C89" i="19"/>
  <c r="C89" i="17"/>
  <c r="R111" i="9" l="1"/>
  <c r="R111" i="14" s="1"/>
  <c r="R111" i="15" s="1"/>
  <c r="R111" i="16" s="1"/>
  <c r="Q111" i="9"/>
  <c r="Q111" i="14" s="1"/>
  <c r="Q111" i="15" s="1"/>
  <c r="Q111" i="16" s="1"/>
  <c r="O111" i="9"/>
  <c r="O111" i="14" s="1"/>
  <c r="O111" i="15" s="1"/>
  <c r="O111" i="16" s="1"/>
  <c r="P111" i="9"/>
  <c r="P111" i="14" s="1"/>
  <c r="P111" i="15" s="1"/>
  <c r="P111" i="16" s="1"/>
  <c r="M111" i="9"/>
  <c r="M111" i="14" s="1"/>
  <c r="M111" i="15" s="1"/>
  <c r="M111" i="16" s="1"/>
  <c r="BU81" i="24"/>
  <c r="AL111" i="9"/>
  <c r="AL111" i="14" s="1"/>
  <c r="AL111" i="15" s="1"/>
  <c r="AL111" i="16" s="1"/>
  <c r="AK111" i="9"/>
  <c r="AK111" i="14" s="1"/>
  <c r="AK111" i="15" s="1"/>
  <c r="AK111" i="16" s="1"/>
  <c r="AA111" i="9"/>
  <c r="AA111" i="14" s="1"/>
  <c r="AA111" i="15" s="1"/>
  <c r="AA111" i="16" s="1"/>
  <c r="AR111" i="9"/>
  <c r="AR111" i="14" s="1"/>
  <c r="AR111" i="15" s="1"/>
  <c r="AR111" i="16" s="1"/>
  <c r="AB111" i="9"/>
  <c r="AB111" i="14" s="1"/>
  <c r="AB111" i="15" s="1"/>
  <c r="AB111" i="16" s="1"/>
  <c r="AP111" i="9"/>
  <c r="AP111" i="14" s="1"/>
  <c r="AP111" i="15" s="1"/>
  <c r="AP111" i="16" s="1"/>
  <c r="AI111" i="9"/>
  <c r="AI111" i="14" s="1"/>
  <c r="AI111" i="15" s="1"/>
  <c r="AI111" i="16" s="1"/>
  <c r="AN111" i="9"/>
  <c r="AN111" i="14" s="1"/>
  <c r="AN111" i="15" s="1"/>
  <c r="AN111" i="16" s="1"/>
  <c r="AC111" i="9"/>
  <c r="AC111" i="14" s="1"/>
  <c r="AC111" i="15" s="1"/>
  <c r="AC111" i="16" s="1"/>
  <c r="K111" i="9"/>
  <c r="K111" i="14" s="1"/>
  <c r="K111" i="15" s="1"/>
  <c r="K111" i="16" s="1"/>
  <c r="AQ111" i="9"/>
  <c r="AQ111" i="14" s="1"/>
  <c r="AQ111" i="15" s="1"/>
  <c r="AQ111" i="16" s="1"/>
  <c r="X111" i="9"/>
  <c r="X111" i="14" s="1"/>
  <c r="X111" i="15" s="1"/>
  <c r="X111" i="16" s="1"/>
  <c r="AD111" i="9"/>
  <c r="AD111" i="14" s="1"/>
  <c r="AD111" i="15" s="1"/>
  <c r="AD111" i="16" s="1"/>
  <c r="V111" i="9"/>
  <c r="V111" i="14" s="1"/>
  <c r="V111" i="15" s="1"/>
  <c r="V111" i="16" s="1"/>
  <c r="U111" i="9"/>
  <c r="U111" i="14" s="1"/>
  <c r="U111" i="15" s="1"/>
  <c r="U111" i="16" s="1"/>
  <c r="AG111" i="9"/>
  <c r="AG111" i="14" s="1"/>
  <c r="AG111" i="15" s="1"/>
  <c r="AG111" i="16" s="1"/>
  <c r="AE111" i="9"/>
  <c r="AE111" i="14" s="1"/>
  <c r="AE111" i="15" s="1"/>
  <c r="AE111" i="16" s="1"/>
  <c r="AJ111" i="9"/>
  <c r="AJ111" i="14" s="1"/>
  <c r="AJ111" i="15" s="1"/>
  <c r="AJ111" i="16" s="1"/>
  <c r="H111" i="9"/>
  <c r="H111" i="14" s="1"/>
  <c r="H111" i="15" s="1"/>
  <c r="H111" i="16" s="1"/>
  <c r="Z111" i="9"/>
  <c r="Z111" i="14" s="1"/>
  <c r="Z111" i="15" s="1"/>
  <c r="Z111" i="16" s="1"/>
  <c r="I111" i="9"/>
  <c r="I111" i="14" s="1"/>
  <c r="I111" i="15" s="1"/>
  <c r="I111" i="16" s="1"/>
  <c r="Y111" i="9"/>
  <c r="Y111" i="14" s="1"/>
  <c r="Y111" i="15" s="1"/>
  <c r="Y111" i="16" s="1"/>
  <c r="W111" i="9"/>
  <c r="W111" i="14" s="1"/>
  <c r="W111" i="15" s="1"/>
  <c r="W111" i="16" s="1"/>
  <c r="G111" i="9"/>
  <c r="G111" i="14" s="1"/>
  <c r="G111" i="15" s="1"/>
  <c r="G111" i="16" s="1"/>
  <c r="F111" i="9"/>
  <c r="L111" i="9"/>
  <c r="L111" i="14" s="1"/>
  <c r="L111" i="15" s="1"/>
  <c r="L111" i="16" s="1"/>
  <c r="T111" i="9"/>
  <c r="T111" i="14" s="1"/>
  <c r="T111" i="15" s="1"/>
  <c r="T111" i="16" s="1"/>
  <c r="AO111" i="9"/>
  <c r="AO111" i="14" s="1"/>
  <c r="AO111" i="15" s="1"/>
  <c r="AO111" i="16" s="1"/>
  <c r="AH111" i="9"/>
  <c r="AH111" i="14" s="1"/>
  <c r="AH111" i="15" s="1"/>
  <c r="AH111" i="16" s="1"/>
  <c r="BA89" i="11" l="1"/>
  <c r="AN89" i="11"/>
  <c r="AH89" i="11"/>
  <c r="K89" i="11"/>
  <c r="BK89" i="11"/>
  <c r="BB89" i="11"/>
  <c r="AQ89" i="11"/>
  <c r="I89" i="11"/>
  <c r="AO89" i="11"/>
  <c r="Y89" i="11"/>
  <c r="BT89" i="11"/>
  <c r="G89" i="11"/>
  <c r="AK89" i="11"/>
  <c r="BO89" i="11"/>
  <c r="BM89" i="11"/>
  <c r="T89" i="11"/>
  <c r="AW89" i="11"/>
  <c r="AS89" i="11"/>
  <c r="J89" i="11"/>
  <c r="AX89" i="11"/>
  <c r="AI89" i="11"/>
  <c r="S89" i="11"/>
  <c r="BW89" i="11"/>
  <c r="AU89" i="11"/>
  <c r="BI89" i="11"/>
  <c r="P89" i="11"/>
  <c r="U89" i="11"/>
  <c r="BF89" i="11"/>
  <c r="O89" i="11"/>
  <c r="AJ89" i="11"/>
  <c r="X89" i="11"/>
  <c r="BJ89" i="11"/>
  <c r="BL89" i="11"/>
  <c r="BR89" i="11"/>
  <c r="BU89" i="11"/>
  <c r="AE89" i="11"/>
  <c r="L89" i="11"/>
  <c r="Z89" i="11"/>
  <c r="BQ89" i="11"/>
  <c r="V89" i="11"/>
  <c r="AY89" i="11"/>
  <c r="BS89" i="11"/>
  <c r="BP89" i="11"/>
  <c r="AM89" i="11"/>
  <c r="R89" i="11"/>
  <c r="AA89" i="11"/>
  <c r="BD89" i="11"/>
  <c r="F89" i="11"/>
  <c r="BE89" i="11"/>
  <c r="BV89" i="11"/>
  <c r="AG89" i="11"/>
  <c r="AL89" i="11"/>
  <c r="AZ89" i="11"/>
  <c r="N89" i="11"/>
  <c r="AF89" i="11"/>
  <c r="BN89" i="11"/>
  <c r="BH89" i="11"/>
  <c r="W89" i="11"/>
  <c r="AD89" i="11"/>
  <c r="BC89" i="11"/>
  <c r="H89" i="11"/>
  <c r="AB89" i="11"/>
  <c r="AV89" i="11"/>
  <c r="Q89" i="11"/>
  <c r="AP89" i="11"/>
  <c r="AC89" i="11"/>
  <c r="BG89" i="11"/>
  <c r="AT89" i="11"/>
  <c r="AR89" i="11"/>
  <c r="M89" i="11"/>
  <c r="F111" i="14"/>
  <c r="B89" i="11" l="1"/>
  <c r="D89" i="11" s="1"/>
  <c r="BF89" i="17"/>
  <c r="AL89" i="17"/>
  <c r="I89" i="17"/>
  <c r="AR89" i="17"/>
  <c r="N89" i="17"/>
  <c r="AV89" i="17"/>
  <c r="BC89" i="17"/>
  <c r="AJ89" i="17"/>
  <c r="Z89" i="17"/>
  <c r="BM89" i="17"/>
  <c r="BW89" i="17"/>
  <c r="AT89" i="17"/>
  <c r="H89" i="17"/>
  <c r="AG89" i="17"/>
  <c r="S89" i="17"/>
  <c r="AW89" i="17"/>
  <c r="U89" i="17"/>
  <c r="K89" i="17"/>
  <c r="O89" i="17"/>
  <c r="M89" i="17"/>
  <c r="BP89" i="17"/>
  <c r="BI89" i="17"/>
  <c r="AI89" i="17"/>
  <c r="J89" i="17"/>
  <c r="AD89" i="17"/>
  <c r="AX89" i="17"/>
  <c r="BD89" i="17"/>
  <c r="AU89" i="17"/>
  <c r="AQ89" i="17"/>
  <c r="R89" i="17"/>
  <c r="BA89" i="17"/>
  <c r="AO89" i="17"/>
  <c r="AK89" i="17"/>
  <c r="V89" i="17"/>
  <c r="BE89" i="17"/>
  <c r="AE89" i="17"/>
  <c r="AB89" i="17"/>
  <c r="Y89" i="17"/>
  <c r="T89" i="17"/>
  <c r="BK89" i="17"/>
  <c r="BG89" i="17"/>
  <c r="AS89" i="17"/>
  <c r="BV89" i="17"/>
  <c r="X89" i="17"/>
  <c r="BU89" i="17"/>
  <c r="BN89" i="17"/>
  <c r="AM89" i="17"/>
  <c r="Q89" i="17"/>
  <c r="AZ89" i="17"/>
  <c r="BT89" i="17"/>
  <c r="AN89" i="17"/>
  <c r="BS89" i="17"/>
  <c r="AP89" i="17"/>
  <c r="BR89" i="17"/>
  <c r="BL89" i="17"/>
  <c r="AH89" i="17"/>
  <c r="BQ89" i="17"/>
  <c r="L89" i="17"/>
  <c r="BH89" i="17"/>
  <c r="BB89" i="17"/>
  <c r="AF89" i="17"/>
  <c r="P89" i="17"/>
  <c r="BJ89" i="17"/>
  <c r="AY89" i="17"/>
  <c r="AC89" i="17"/>
  <c r="F89" i="17"/>
  <c r="W89" i="17"/>
  <c r="G89" i="17"/>
  <c r="BO89" i="17"/>
  <c r="AA89" i="17"/>
  <c r="F111" i="15"/>
  <c r="B89" i="17" l="1"/>
  <c r="D89" i="17" s="1"/>
  <c r="BI89" i="18"/>
  <c r="BW89" i="18"/>
  <c r="BB89" i="18"/>
  <c r="AG89" i="18"/>
  <c r="AU89" i="18"/>
  <c r="AR89" i="18"/>
  <c r="BV89" i="18"/>
  <c r="BQ89" i="18"/>
  <c r="AP89" i="18"/>
  <c r="BU89" i="18"/>
  <c r="AX89" i="18"/>
  <c r="AF89" i="18"/>
  <c r="Y89" i="18"/>
  <c r="X89" i="18"/>
  <c r="K89" i="18"/>
  <c r="V89" i="18"/>
  <c r="M89" i="18"/>
  <c r="I89" i="18"/>
  <c r="H89" i="18"/>
  <c r="R89" i="18"/>
  <c r="Q89" i="18"/>
  <c r="AA89" i="18"/>
  <c r="BF89" i="18"/>
  <c r="BL89" i="18"/>
  <c r="AW89" i="18"/>
  <c r="BK89" i="18"/>
  <c r="AD89" i="18"/>
  <c r="AL89" i="18"/>
  <c r="AI89" i="18"/>
  <c r="AZ89" i="18"/>
  <c r="AM89" i="18"/>
  <c r="AB89" i="18"/>
  <c r="BD89" i="18"/>
  <c r="P89" i="18"/>
  <c r="F89" i="18"/>
  <c r="N89" i="18"/>
  <c r="Z89" i="18"/>
  <c r="U89" i="18"/>
  <c r="T89" i="18"/>
  <c r="W89" i="18"/>
  <c r="AC89" i="18"/>
  <c r="AQ89" i="18"/>
  <c r="AJ89" i="18"/>
  <c r="AV89" i="18"/>
  <c r="BM89" i="18"/>
  <c r="AH89" i="18"/>
  <c r="BJ89" i="18"/>
  <c r="AK89" i="18"/>
  <c r="AY89" i="18"/>
  <c r="AO89" i="18"/>
  <c r="BC89" i="18"/>
  <c r="BH89" i="18"/>
  <c r="BR89" i="18"/>
  <c r="S89" i="18"/>
  <c r="O89" i="18"/>
  <c r="AS89" i="18"/>
  <c r="BG89" i="18"/>
  <c r="BP89" i="18"/>
  <c r="BT89" i="18"/>
  <c r="AE89" i="18"/>
  <c r="BN89" i="18"/>
  <c r="AN89" i="18"/>
  <c r="BA89" i="18"/>
  <c r="BO89" i="18"/>
  <c r="BE89" i="18"/>
  <c r="BS89" i="18"/>
  <c r="AT89" i="18"/>
  <c r="L89" i="18"/>
  <c r="J89" i="18"/>
  <c r="G89" i="18"/>
  <c r="F111" i="16"/>
  <c r="B89" i="18" l="1"/>
  <c r="D89" i="18" s="1"/>
  <c r="AT89" i="19"/>
  <c r="AQ83" i="20" s="1"/>
  <c r="AR102" i="7" s="1"/>
  <c r="BG89" i="19"/>
  <c r="BD83" i="20" s="1"/>
  <c r="BE102" i="7" s="1"/>
  <c r="BT89" i="19"/>
  <c r="BQ83" i="20" s="1"/>
  <c r="BR102" i="7" s="1"/>
  <c r="AW89" i="19"/>
  <c r="AT83" i="20" s="1"/>
  <c r="AU102" i="7" s="1"/>
  <c r="BI89" i="19"/>
  <c r="BF83" i="20" s="1"/>
  <c r="BG102" i="7" s="1"/>
  <c r="AE89" i="19"/>
  <c r="AB83" i="20" s="1"/>
  <c r="AC102" i="7" s="1"/>
  <c r="AR89" i="19"/>
  <c r="AO83" i="20" s="1"/>
  <c r="AP102" i="7" s="1"/>
  <c r="BV89" i="19"/>
  <c r="BS83" i="20" s="1"/>
  <c r="BT102" i="7" s="1"/>
  <c r="AL89" i="19"/>
  <c r="AI83" i="20" s="1"/>
  <c r="AJ102" i="7" s="1"/>
  <c r="AY89" i="19"/>
  <c r="AV83" i="20" s="1"/>
  <c r="AW102" i="7" s="1"/>
  <c r="BL89" i="19"/>
  <c r="BI83" i="20" s="1"/>
  <c r="BJ102" i="7" s="1"/>
  <c r="BF89" i="19"/>
  <c r="BC83" i="20" s="1"/>
  <c r="BD102" i="7" s="1"/>
  <c r="R89" i="19"/>
  <c r="O83" i="20" s="1"/>
  <c r="P102" i="7" s="1"/>
  <c r="L89" i="19"/>
  <c r="I83" i="20" s="1"/>
  <c r="J102" i="7" s="1"/>
  <c r="I89" i="19"/>
  <c r="F83" i="20" s="1"/>
  <c r="G102" i="7" s="1"/>
  <c r="V89" i="19"/>
  <c r="S83" i="20" s="1"/>
  <c r="T102" i="7" s="1"/>
  <c r="T89" i="19"/>
  <c r="Q83" i="20" s="1"/>
  <c r="R102" i="7" s="1"/>
  <c r="K89" i="19"/>
  <c r="H83" i="20" s="1"/>
  <c r="I102" i="7" s="1"/>
  <c r="BJ89" i="19"/>
  <c r="BG83" i="20" s="1"/>
  <c r="BH102" i="7" s="1"/>
  <c r="AG89" i="19"/>
  <c r="AD83" i="20" s="1"/>
  <c r="AE102" i="7" s="1"/>
  <c r="AP89" i="19"/>
  <c r="AM83" i="20" s="1"/>
  <c r="AN102" i="7" s="1"/>
  <c r="AU89" i="19"/>
  <c r="AR83" i="20" s="1"/>
  <c r="AS102" i="7" s="1"/>
  <c r="BS89" i="19"/>
  <c r="BP83" i="20" s="1"/>
  <c r="BQ102" i="7" s="1"/>
  <c r="BO89" i="19"/>
  <c r="BL83" i="20" s="1"/>
  <c r="BM102" i="7" s="1"/>
  <c r="BC89" i="19"/>
  <c r="AZ83" i="20" s="1"/>
  <c r="BA102" i="7" s="1"/>
  <c r="U89" i="19"/>
  <c r="R83" i="20" s="1"/>
  <c r="S102" i="7" s="1"/>
  <c r="S89" i="19"/>
  <c r="P83" i="20" s="1"/>
  <c r="Q102" i="7" s="1"/>
  <c r="BR89" i="19"/>
  <c r="BO83" i="20" s="1"/>
  <c r="BP102" i="7" s="1"/>
  <c r="AZ89" i="19"/>
  <c r="AW83" i="20" s="1"/>
  <c r="AX102" i="7" s="1"/>
  <c r="Z89" i="19"/>
  <c r="W83" i="20" s="1"/>
  <c r="X102" i="7" s="1"/>
  <c r="P89" i="19"/>
  <c r="M83" i="20" s="1"/>
  <c r="N102" i="7" s="1"/>
  <c r="BW89" i="19"/>
  <c r="BT83" i="20" s="1"/>
  <c r="BU102" i="7" s="1"/>
  <c r="AH89" i="19"/>
  <c r="AE83" i="20" s="1"/>
  <c r="AF102" i="7" s="1"/>
  <c r="BH89" i="19"/>
  <c r="BE83" i="20" s="1"/>
  <c r="BF102" i="7" s="1"/>
  <c r="BB89" i="19"/>
  <c r="AY83" i="20" s="1"/>
  <c r="AZ102" i="7" s="1"/>
  <c r="AS89" i="19"/>
  <c r="AP83" i="20" s="1"/>
  <c r="AQ102" i="7" s="1"/>
  <c r="N89" i="19"/>
  <c r="K83" i="20" s="1"/>
  <c r="L102" i="7" s="1"/>
  <c r="H89" i="19"/>
  <c r="E83" i="20" s="1"/>
  <c r="F102" i="7" s="1"/>
  <c r="O89" i="19"/>
  <c r="L83" i="20" s="1"/>
  <c r="M102" i="7" s="1"/>
  <c r="AF89" i="19"/>
  <c r="AC83" i="20" s="1"/>
  <c r="AD102" i="7" s="1"/>
  <c r="M89" i="19"/>
  <c r="J83" i="20" s="1"/>
  <c r="K102" i="7" s="1"/>
  <c r="Y89" i="19"/>
  <c r="V83" i="20" s="1"/>
  <c r="W102" i="7" s="1"/>
  <c r="X89" i="19"/>
  <c r="U83" i="20" s="1"/>
  <c r="V102" i="7" s="1"/>
  <c r="AA89" i="19"/>
  <c r="X83" i="20" s="1"/>
  <c r="AN89" i="19"/>
  <c r="AK83" i="20" s="1"/>
  <c r="AL102" i="7" s="1"/>
  <c r="BA89" i="19"/>
  <c r="AX83" i="20" s="1"/>
  <c r="AY102" i="7" s="1"/>
  <c r="AM89" i="19"/>
  <c r="AJ83" i="20" s="1"/>
  <c r="AK102" i="7" s="1"/>
  <c r="AX89" i="19"/>
  <c r="AU83" i="20" s="1"/>
  <c r="AV102" i="7" s="1"/>
  <c r="BK89" i="19"/>
  <c r="BH83" i="20" s="1"/>
  <c r="BI102" i="7" s="1"/>
  <c r="AC89" i="19"/>
  <c r="Z83" i="20" s="1"/>
  <c r="AA102" i="7" s="1"/>
  <c r="BP89" i="19"/>
  <c r="BM83" i="20" s="1"/>
  <c r="BN102" i="7" s="1"/>
  <c r="BM89" i="19"/>
  <c r="BJ83" i="20" s="1"/>
  <c r="BK102" i="7" s="1"/>
  <c r="W89" i="19"/>
  <c r="T83" i="20" s="1"/>
  <c r="U102" i="7" s="1"/>
  <c r="J89" i="19"/>
  <c r="G83" i="20" s="1"/>
  <c r="H102" i="7" s="1"/>
  <c r="AD89" i="19"/>
  <c r="AA83" i="20" s="1"/>
  <c r="AB102" i="7" s="1"/>
  <c r="AQ89" i="19"/>
  <c r="AN83" i="20" s="1"/>
  <c r="AO102" i="7" s="1"/>
  <c r="BD89" i="19"/>
  <c r="BA83" i="20" s="1"/>
  <c r="BB102" i="7" s="1"/>
  <c r="BU89" i="19"/>
  <c r="BR83" i="20" s="1"/>
  <c r="BS102" i="7" s="1"/>
  <c r="AJ89" i="19"/>
  <c r="AG83" i="20" s="1"/>
  <c r="AH102" i="7" s="1"/>
  <c r="BN89" i="19"/>
  <c r="BK83" i="20" s="1"/>
  <c r="BL102" i="7" s="1"/>
  <c r="AB89" i="19"/>
  <c r="Y83" i="20" s="1"/>
  <c r="BQ89" i="19"/>
  <c r="BN83" i="20" s="1"/>
  <c r="BO102" i="7" s="1"/>
  <c r="BE89" i="19"/>
  <c r="BB83" i="20" s="1"/>
  <c r="BC102" i="7" s="1"/>
  <c r="AI89" i="19"/>
  <c r="AF83" i="20" s="1"/>
  <c r="AG102" i="7" s="1"/>
  <c r="AV89" i="19"/>
  <c r="AS83" i="20" s="1"/>
  <c r="AT102" i="7" s="1"/>
  <c r="AO89" i="19"/>
  <c r="AL83" i="20" s="1"/>
  <c r="AM102" i="7" s="1"/>
  <c r="AK89" i="19"/>
  <c r="AH83" i="20" s="1"/>
  <c r="AI102" i="7" s="1"/>
  <c r="F89" i="19"/>
  <c r="Q89" i="19"/>
  <c r="N83" i="20" s="1"/>
  <c r="O102" i="7" s="1"/>
  <c r="G89" i="19"/>
  <c r="D83" i="20" s="1"/>
  <c r="E102" i="7" s="1"/>
  <c r="C83" i="20" l="1"/>
  <c r="D102" i="7" s="1"/>
  <c r="B89" i="19"/>
  <c r="D89" i="19" s="1"/>
  <c r="B83" i="20" s="1"/>
  <c r="Z102" i="7"/>
  <c r="BW102" i="7"/>
  <c r="Y102" i="7"/>
  <c r="BZ102" i="7" l="1"/>
  <c r="C90" i="19" s="1"/>
  <c r="CA102" i="7"/>
  <c r="C102" i="7"/>
  <c r="M82" i="24" s="1"/>
  <c r="BX102" i="7"/>
  <c r="B82" i="24"/>
  <c r="B102" i="7"/>
  <c r="C90" i="17" l="1"/>
  <c r="C90" i="18"/>
  <c r="C90" i="11"/>
  <c r="S82" i="24"/>
  <c r="AM82" i="24"/>
  <c r="AS82" i="24"/>
  <c r="BE82" i="24"/>
  <c r="X82" i="24"/>
  <c r="U82" i="24"/>
  <c r="H82" i="24"/>
  <c r="BS82" i="24"/>
  <c r="AC82" i="24"/>
  <c r="AO82" i="24"/>
  <c r="AT82" i="24"/>
  <c r="G82" i="24"/>
  <c r="T82" i="24"/>
  <c r="AU82" i="24"/>
  <c r="AQ82" i="24"/>
  <c r="BH82" i="24"/>
  <c r="I82" i="24"/>
  <c r="Q82" i="24"/>
  <c r="BK82" i="24"/>
  <c r="BA82" i="24"/>
  <c r="AI82" i="24"/>
  <c r="AN82" i="24"/>
  <c r="AD82" i="24"/>
  <c r="BP82" i="24"/>
  <c r="BR82" i="24"/>
  <c r="F82" i="24"/>
  <c r="V82" i="24"/>
  <c r="AE82" i="24"/>
  <c r="BQ82" i="24"/>
  <c r="BG82" i="24"/>
  <c r="AW82" i="24"/>
  <c r="AR82" i="24"/>
  <c r="BB82" i="24"/>
  <c r="R82" i="24"/>
  <c r="L82" i="24"/>
  <c r="O82" i="24"/>
  <c r="BC82" i="24"/>
  <c r="BI82" i="24"/>
  <c r="BO82" i="24"/>
  <c r="AA82" i="24"/>
  <c r="Y82" i="24"/>
  <c r="BD82" i="24"/>
  <c r="AJ82" i="24"/>
  <c r="BJ82" i="24"/>
  <c r="AP82" i="24"/>
  <c r="P82" i="24"/>
  <c r="BT82" i="24"/>
  <c r="AZ82" i="24"/>
  <c r="AB82" i="24"/>
  <c r="BF82" i="24"/>
  <c r="AL82" i="24"/>
  <c r="J82" i="24"/>
  <c r="Z82" i="24"/>
  <c r="D82" i="24"/>
  <c r="W82" i="24"/>
  <c r="C82" i="24"/>
  <c r="K82" i="24"/>
  <c r="AK82" i="24"/>
  <c r="AY82" i="24"/>
  <c r="BM82" i="24"/>
  <c r="AG82" i="24"/>
  <c r="BL82" i="24"/>
  <c r="AV82" i="24"/>
  <c r="AF82" i="24"/>
  <c r="BN82" i="24"/>
  <c r="AX82" i="24"/>
  <c r="AH82" i="24"/>
  <c r="N82" i="24"/>
  <c r="E82" i="24"/>
  <c r="B112" i="15"/>
  <c r="B112" i="16"/>
  <c r="B112" i="14"/>
  <c r="B112" i="9"/>
  <c r="R112" i="9" l="1"/>
  <c r="R112" i="14" s="1"/>
  <c r="R112" i="15" s="1"/>
  <c r="R112" i="16" s="1"/>
  <c r="Q112" i="9"/>
  <c r="Q112" i="14" s="1"/>
  <c r="Q112" i="15" s="1"/>
  <c r="Q112" i="16" s="1"/>
  <c r="O112" i="9"/>
  <c r="O112" i="14" s="1"/>
  <c r="O112" i="15" s="1"/>
  <c r="O112" i="16" s="1"/>
  <c r="P112" i="9"/>
  <c r="P112" i="14" s="1"/>
  <c r="P112" i="15" s="1"/>
  <c r="P112" i="16" s="1"/>
  <c r="M112" i="9"/>
  <c r="M112" i="14" s="1"/>
  <c r="M112" i="15" s="1"/>
  <c r="M112" i="16" s="1"/>
  <c r="BU82" i="24"/>
  <c r="D112" i="15"/>
  <c r="D112" i="14"/>
  <c r="BV82" i="24"/>
  <c r="D112" i="9" s="1"/>
  <c r="G112" i="9"/>
  <c r="G112" i="14" s="1"/>
  <c r="G112" i="15" s="1"/>
  <c r="G112" i="16" s="1"/>
  <c r="I112" i="9"/>
  <c r="I112" i="14" s="1"/>
  <c r="I112" i="15" s="1"/>
  <c r="I112" i="16" s="1"/>
  <c r="AR112" i="9"/>
  <c r="AR112" i="14" s="1"/>
  <c r="AR112" i="15" s="1"/>
  <c r="AR112" i="16" s="1"/>
  <c r="K112" i="9"/>
  <c r="K112" i="14" s="1"/>
  <c r="K112" i="15" s="1"/>
  <c r="K112" i="16" s="1"/>
  <c r="AG112" i="9"/>
  <c r="AG112" i="14" s="1"/>
  <c r="AG112" i="15" s="1"/>
  <c r="AG112" i="16" s="1"/>
  <c r="T112" i="9"/>
  <c r="T112" i="14" s="1"/>
  <c r="T112" i="15" s="1"/>
  <c r="T112" i="16" s="1"/>
  <c r="F112" i="9"/>
  <c r="F112" i="14" s="1"/>
  <c r="F112" i="15" s="1"/>
  <c r="AD112" i="9"/>
  <c r="AD112" i="14" s="1"/>
  <c r="AD112" i="15" s="1"/>
  <c r="AD112" i="16" s="1"/>
  <c r="H112" i="9"/>
  <c r="H112" i="14" s="1"/>
  <c r="H112" i="15" s="1"/>
  <c r="H112" i="16" s="1"/>
  <c r="L112" i="9"/>
  <c r="L112" i="14" s="1"/>
  <c r="L112" i="15" s="1"/>
  <c r="L112" i="16" s="1"/>
  <c r="AH112" i="9"/>
  <c r="AH112" i="14" s="1"/>
  <c r="AH112" i="15" s="1"/>
  <c r="AH112" i="16" s="1"/>
  <c r="AB112" i="9"/>
  <c r="AB112" i="14" s="1"/>
  <c r="AB112" i="15" s="1"/>
  <c r="AB112" i="16" s="1"/>
  <c r="AL112" i="9"/>
  <c r="AL112" i="14" s="1"/>
  <c r="AL112" i="15" s="1"/>
  <c r="AL112" i="16" s="1"/>
  <c r="Z112" i="9"/>
  <c r="Z112" i="14" s="1"/>
  <c r="Z112" i="15" s="1"/>
  <c r="Z112" i="16" s="1"/>
  <c r="W112" i="9"/>
  <c r="W112" i="14" s="1"/>
  <c r="W112" i="15" s="1"/>
  <c r="W112" i="16" s="1"/>
  <c r="AP112" i="9"/>
  <c r="AP112" i="14" s="1"/>
  <c r="AP112" i="15" s="1"/>
  <c r="AP112" i="16" s="1"/>
  <c r="AE112" i="9"/>
  <c r="AE112" i="14" s="1"/>
  <c r="AE112" i="15" s="1"/>
  <c r="AE112" i="16" s="1"/>
  <c r="X112" i="9"/>
  <c r="X112" i="14" s="1"/>
  <c r="X112" i="15" s="1"/>
  <c r="X112" i="16" s="1"/>
  <c r="AI112" i="9"/>
  <c r="AI112" i="14" s="1"/>
  <c r="AI112" i="15" s="1"/>
  <c r="AI112" i="16" s="1"/>
  <c r="AJ112" i="9"/>
  <c r="AJ112" i="14" s="1"/>
  <c r="AJ112" i="15" s="1"/>
  <c r="AJ112" i="16" s="1"/>
  <c r="Y112" i="9"/>
  <c r="Y112" i="14" s="1"/>
  <c r="Y112" i="15" s="1"/>
  <c r="Y112" i="16" s="1"/>
  <c r="U112" i="9"/>
  <c r="U112" i="14" s="1"/>
  <c r="U112" i="15" s="1"/>
  <c r="U112" i="16" s="1"/>
  <c r="AQ112" i="9"/>
  <c r="AQ112" i="14" s="1"/>
  <c r="AQ112" i="15" s="1"/>
  <c r="AQ112" i="16" s="1"/>
  <c r="AC112" i="9"/>
  <c r="AC112" i="14" s="1"/>
  <c r="AC112" i="15" s="1"/>
  <c r="AC112" i="16" s="1"/>
  <c r="AA112" i="9"/>
  <c r="AA112" i="14" s="1"/>
  <c r="AA112" i="15" s="1"/>
  <c r="AA112" i="16" s="1"/>
  <c r="AO112" i="9"/>
  <c r="AO112" i="14" s="1"/>
  <c r="AO112" i="15" s="1"/>
  <c r="AO112" i="16" s="1"/>
  <c r="V112" i="9"/>
  <c r="V112" i="14" s="1"/>
  <c r="V112" i="15" s="1"/>
  <c r="V112" i="16" s="1"/>
  <c r="AN112" i="9"/>
  <c r="AN112" i="14" s="1"/>
  <c r="AN112" i="15" s="1"/>
  <c r="AN112" i="16" s="1"/>
  <c r="AK112" i="9"/>
  <c r="AK112" i="14" s="1"/>
  <c r="AK112" i="15" s="1"/>
  <c r="AK112" i="16" s="1"/>
  <c r="AR90" i="18" l="1"/>
  <c r="BJ90" i="18"/>
  <c r="BW90" i="18"/>
  <c r="BC90" i="18"/>
  <c r="AF90" i="18"/>
  <c r="AX90" i="18"/>
  <c r="AY90" i="18"/>
  <c r="BG90" i="18"/>
  <c r="BP90" i="18"/>
  <c r="AN90" i="18"/>
  <c r="BF90" i="18"/>
  <c r="BO90" i="18"/>
  <c r="Y90" i="18"/>
  <c r="T90" i="18"/>
  <c r="X90" i="18"/>
  <c r="H90" i="18"/>
  <c r="K90" i="18"/>
  <c r="AS90" i="18"/>
  <c r="G90" i="18"/>
  <c r="P90" i="18"/>
  <c r="BE90" i="18"/>
  <c r="W90" i="18"/>
  <c r="F90" i="18"/>
  <c r="BH90" i="18"/>
  <c r="AG90" i="18"/>
  <c r="BA90" i="18"/>
  <c r="BB90" i="18"/>
  <c r="AV90" i="18"/>
  <c r="BN90" i="18"/>
  <c r="AC90" i="18"/>
  <c r="AE90" i="18"/>
  <c r="AL90" i="18"/>
  <c r="BD90" i="18"/>
  <c r="BV90" i="18"/>
  <c r="O90" i="18"/>
  <c r="M90" i="18"/>
  <c r="S90" i="18"/>
  <c r="N90" i="18"/>
  <c r="L90" i="18"/>
  <c r="Z90" i="18"/>
  <c r="AD90" i="18"/>
  <c r="BM90" i="18"/>
  <c r="BS90" i="18"/>
  <c r="AA90" i="18"/>
  <c r="BL90" i="18"/>
  <c r="AO90" i="18"/>
  <c r="BI90" i="18"/>
  <c r="AJ90" i="18"/>
  <c r="AW90" i="18"/>
  <c r="BT90" i="18"/>
  <c r="AU90" i="18"/>
  <c r="U90" i="18"/>
  <c r="J90" i="18"/>
  <c r="AB90" i="18"/>
  <c r="AT90" i="18"/>
  <c r="AQ90" i="18"/>
  <c r="AM90" i="18"/>
  <c r="BQ90" i="18"/>
  <c r="AH90" i="18"/>
  <c r="BU90" i="18"/>
  <c r="BR90" i="18"/>
  <c r="AZ90" i="18"/>
  <c r="AK90" i="18"/>
  <c r="AP90" i="18"/>
  <c r="AI90" i="18"/>
  <c r="BK90" i="18"/>
  <c r="I90" i="18"/>
  <c r="R90" i="18"/>
  <c r="V90" i="18"/>
  <c r="Q90" i="18"/>
  <c r="F112" i="16"/>
  <c r="BB90" i="11"/>
  <c r="BA90" i="11"/>
  <c r="BN90" i="11"/>
  <c r="X90" i="11"/>
  <c r="BU90" i="11"/>
  <c r="BM90" i="11"/>
  <c r="BD90" i="11"/>
  <c r="P90" i="11"/>
  <c r="S90" i="11"/>
  <c r="BT90" i="11"/>
  <c r="AV90" i="11"/>
  <c r="BO90" i="11"/>
  <c r="Z90" i="11"/>
  <c r="BW90" i="11"/>
  <c r="BF90" i="11"/>
  <c r="BL90" i="11"/>
  <c r="F90" i="11"/>
  <c r="J90" i="11"/>
  <c r="AK90" i="11"/>
  <c r="M90" i="11"/>
  <c r="BG90" i="11"/>
  <c r="U90" i="11"/>
  <c r="AZ90" i="11"/>
  <c r="AI90" i="11"/>
  <c r="AF90" i="11"/>
  <c r="L90" i="11"/>
  <c r="AS90" i="11"/>
  <c r="AU90" i="11"/>
  <c r="BE90" i="11"/>
  <c r="K90" i="11"/>
  <c r="Y90" i="11"/>
  <c r="BR90" i="11"/>
  <c r="AP90" i="11"/>
  <c r="BK90" i="11"/>
  <c r="AL90" i="11"/>
  <c r="AX90" i="11"/>
  <c r="AH90" i="11"/>
  <c r="BJ90" i="11"/>
  <c r="G90" i="11"/>
  <c r="BS90" i="11"/>
  <c r="AW90" i="11"/>
  <c r="BH90" i="11"/>
  <c r="V90" i="11"/>
  <c r="N90" i="11"/>
  <c r="AA90" i="11"/>
  <c r="AD90" i="11"/>
  <c r="AM90" i="11"/>
  <c r="T90" i="11"/>
  <c r="W90" i="11"/>
  <c r="BI90" i="11"/>
  <c r="BP90" i="11"/>
  <c r="I90" i="11"/>
  <c r="AJ90" i="11"/>
  <c r="AC90" i="11"/>
  <c r="AE90" i="11"/>
  <c r="AO90" i="11"/>
  <c r="H90" i="11"/>
  <c r="BQ90" i="11"/>
  <c r="AB90" i="11"/>
  <c r="AY90" i="11"/>
  <c r="AR90" i="11"/>
  <c r="R90" i="11"/>
  <c r="O90" i="11"/>
  <c r="AQ90" i="11"/>
  <c r="AT90" i="11"/>
  <c r="BC90" i="11"/>
  <c r="BV90" i="11"/>
  <c r="AG90" i="11"/>
  <c r="AN90" i="11"/>
  <c r="Q90" i="11"/>
  <c r="BD90" i="17"/>
  <c r="BK90" i="17"/>
  <c r="AP90" i="17"/>
  <c r="W90" i="17"/>
  <c r="X90" i="17"/>
  <c r="BB90" i="17"/>
  <c r="AM90" i="17"/>
  <c r="AE90" i="17"/>
  <c r="Y90" i="17"/>
  <c r="BI90" i="17"/>
  <c r="BL90" i="17"/>
  <c r="AR90" i="17"/>
  <c r="P90" i="17"/>
  <c r="L90" i="17"/>
  <c r="AW90" i="17"/>
  <c r="AH90" i="17"/>
  <c r="AD90" i="17"/>
  <c r="Q90" i="17"/>
  <c r="BN90" i="17"/>
  <c r="BQ90" i="17"/>
  <c r="AK90" i="17"/>
  <c r="K90" i="17"/>
  <c r="BT90" i="17"/>
  <c r="AV90" i="17"/>
  <c r="AB90" i="17"/>
  <c r="T90" i="17"/>
  <c r="I90" i="17"/>
  <c r="BW90" i="17"/>
  <c r="BS90" i="17"/>
  <c r="AC90" i="17"/>
  <c r="S90" i="17"/>
  <c r="AZ90" i="17"/>
  <c r="BC90" i="17"/>
  <c r="AQ90" i="17"/>
  <c r="Z90" i="17"/>
  <c r="V90" i="17"/>
  <c r="BJ90" i="17"/>
  <c r="BU90" i="17"/>
  <c r="AF90" i="17"/>
  <c r="F90" i="17"/>
  <c r="BO90" i="17"/>
  <c r="BF90" i="17"/>
  <c r="AU90" i="17"/>
  <c r="R90" i="17"/>
  <c r="J90" i="17"/>
  <c r="BH90" i="17"/>
  <c r="AN90" i="17"/>
  <c r="AJ90" i="17"/>
  <c r="H90" i="17"/>
  <c r="AX90" i="17"/>
  <c r="BA90" i="17"/>
  <c r="AL90" i="17"/>
  <c r="U90" i="17"/>
  <c r="BM90" i="17"/>
  <c r="AA90" i="17"/>
  <c r="AT90" i="17"/>
  <c r="N90" i="17"/>
  <c r="BG90" i="17"/>
  <c r="AY90" i="17"/>
  <c r="AS90" i="17"/>
  <c r="G90" i="17"/>
  <c r="BV90" i="17"/>
  <c r="BR90" i="17"/>
  <c r="AI90" i="17"/>
  <c r="AO90" i="17"/>
  <c r="M90" i="17"/>
  <c r="BP90" i="17"/>
  <c r="BE90" i="17"/>
  <c r="AG90" i="17"/>
  <c r="O90" i="17"/>
  <c r="B90" i="18" l="1"/>
  <c r="D90" i="18" s="1"/>
  <c r="B90" i="17"/>
  <c r="D90" i="17" s="1"/>
  <c r="B90" i="11"/>
  <c r="D90" i="11" s="1"/>
  <c r="AD90" i="19"/>
  <c r="AA84" i="20" s="1"/>
  <c r="AB103" i="7" s="1"/>
  <c r="AQ90" i="19"/>
  <c r="AN84" i="20" s="1"/>
  <c r="AO103" i="7" s="1"/>
  <c r="AZ90" i="19"/>
  <c r="AW84" i="20" s="1"/>
  <c r="AX103" i="7" s="1"/>
  <c r="BU90" i="19"/>
  <c r="BR84" i="20" s="1"/>
  <c r="BS103" i="7" s="1"/>
  <c r="AG90" i="19"/>
  <c r="AD84" i="20" s="1"/>
  <c r="AE103" i="7" s="1"/>
  <c r="AX90" i="19"/>
  <c r="AU84" i="20" s="1"/>
  <c r="AV103" i="7" s="1"/>
  <c r="BK90" i="19"/>
  <c r="BH84" i="20" s="1"/>
  <c r="BI103" i="7" s="1"/>
  <c r="AK90" i="19"/>
  <c r="AH84" i="20" s="1"/>
  <c r="AI103" i="7" s="1"/>
  <c r="BB90" i="19"/>
  <c r="AY84" i="20" s="1"/>
  <c r="AZ103" i="7" s="1"/>
  <c r="BO90" i="19"/>
  <c r="BL84" i="20" s="1"/>
  <c r="BM103" i="7" s="1"/>
  <c r="BE90" i="19"/>
  <c r="BB84" i="20" s="1"/>
  <c r="BC103" i="7" s="1"/>
  <c r="BH90" i="19"/>
  <c r="BE84" i="20" s="1"/>
  <c r="BF103" i="7" s="1"/>
  <c r="F90" i="19"/>
  <c r="P90" i="19"/>
  <c r="M84" i="20" s="1"/>
  <c r="N103" i="7" s="1"/>
  <c r="Z90" i="19"/>
  <c r="W84" i="20" s="1"/>
  <c r="X103" i="7" s="1"/>
  <c r="J90" i="19"/>
  <c r="G84" i="20" s="1"/>
  <c r="H103" i="7" s="1"/>
  <c r="G90" i="19"/>
  <c r="D84" i="20" s="1"/>
  <c r="E103" i="7" s="1"/>
  <c r="AP90" i="19"/>
  <c r="AM84" i="20" s="1"/>
  <c r="AN103" i="7" s="1"/>
  <c r="H90" i="19"/>
  <c r="E84" i="20" s="1"/>
  <c r="F103" i="7" s="1"/>
  <c r="N90" i="19"/>
  <c r="K84" i="20" s="1"/>
  <c r="L103" i="7" s="1"/>
  <c r="K90" i="19"/>
  <c r="H84" i="20" s="1"/>
  <c r="I103" i="7" s="1"/>
  <c r="X90" i="19"/>
  <c r="U84" i="20" s="1"/>
  <c r="V103" i="7" s="1"/>
  <c r="U90" i="19"/>
  <c r="R84" i="20" s="1"/>
  <c r="S103" i="7" s="1"/>
  <c r="AC90" i="19"/>
  <c r="Z84" i="20" s="1"/>
  <c r="AA103" i="7" s="1"/>
  <c r="AT90" i="19"/>
  <c r="AQ84" i="20" s="1"/>
  <c r="AR103" i="7" s="1"/>
  <c r="BG90" i="19"/>
  <c r="BD84" i="20" s="1"/>
  <c r="BE103" i="7" s="1"/>
  <c r="BT90" i="19"/>
  <c r="BQ84" i="20" s="1"/>
  <c r="BR103" i="7" s="1"/>
  <c r="BF90" i="19"/>
  <c r="BC84" i="20" s="1"/>
  <c r="BD103" i="7" s="1"/>
  <c r="AW90" i="19"/>
  <c r="AT84" i="20" s="1"/>
  <c r="AU103" i="7" s="1"/>
  <c r="BN90" i="19"/>
  <c r="BK84" i="20" s="1"/>
  <c r="BL103" i="7" s="1"/>
  <c r="AB90" i="19"/>
  <c r="Y84" i="20" s="1"/>
  <c r="BA90" i="19"/>
  <c r="AX84" i="20" s="1"/>
  <c r="AY103" i="7" s="1"/>
  <c r="BR90" i="19"/>
  <c r="BO84" i="20" s="1"/>
  <c r="BP103" i="7" s="1"/>
  <c r="AR90" i="19"/>
  <c r="AO84" i="20" s="1"/>
  <c r="AP103" i="7" s="1"/>
  <c r="AJ90" i="19"/>
  <c r="AG84" i="20" s="1"/>
  <c r="AH103" i="7" s="1"/>
  <c r="R90" i="19"/>
  <c r="O84" i="20" s="1"/>
  <c r="P103" i="7" s="1"/>
  <c r="O90" i="19"/>
  <c r="L84" i="20" s="1"/>
  <c r="M103" i="7" s="1"/>
  <c r="I90" i="19"/>
  <c r="F84" i="20" s="1"/>
  <c r="G103" i="7" s="1"/>
  <c r="L90" i="19"/>
  <c r="I84" i="20" s="1"/>
  <c r="J103" i="7" s="1"/>
  <c r="Y90" i="19"/>
  <c r="V84" i="20" s="1"/>
  <c r="W103" i="7" s="1"/>
  <c r="AS90" i="19"/>
  <c r="AP84" i="20" s="1"/>
  <c r="AQ103" i="7" s="1"/>
  <c r="BJ90" i="19"/>
  <c r="BG84" i="20" s="1"/>
  <c r="BH103" i="7" s="1"/>
  <c r="BW90" i="19"/>
  <c r="BT84" i="20" s="1"/>
  <c r="BU103" i="7" s="1"/>
  <c r="AV90" i="19"/>
  <c r="AS84" i="20" s="1"/>
  <c r="AT103" i="7" s="1"/>
  <c r="AM90" i="19"/>
  <c r="AJ84" i="20" s="1"/>
  <c r="AK103" i="7" s="1"/>
  <c r="BM90" i="19"/>
  <c r="BJ84" i="20" s="1"/>
  <c r="BK103" i="7" s="1"/>
  <c r="AE90" i="19"/>
  <c r="AB84" i="20" s="1"/>
  <c r="AC103" i="7" s="1"/>
  <c r="BP90" i="19"/>
  <c r="BM84" i="20" s="1"/>
  <c r="BN103" i="7" s="1"/>
  <c r="BQ90" i="19"/>
  <c r="BN84" i="20" s="1"/>
  <c r="BO103" i="7" s="1"/>
  <c r="AI90" i="19"/>
  <c r="AF84" i="20" s="1"/>
  <c r="AG103" i="7" s="1"/>
  <c r="BL90" i="19"/>
  <c r="BI84" i="20" s="1"/>
  <c r="BJ103" i="7" s="1"/>
  <c r="BV90" i="19"/>
  <c r="BS84" i="20" s="1"/>
  <c r="BT103" i="7" s="1"/>
  <c r="T90" i="19"/>
  <c r="Q84" i="20" s="1"/>
  <c r="R103" i="7" s="1"/>
  <c r="M90" i="19"/>
  <c r="J84" i="20" s="1"/>
  <c r="K103" i="7" s="1"/>
  <c r="Q90" i="19"/>
  <c r="N84" i="20" s="1"/>
  <c r="O103" i="7" s="1"/>
  <c r="BI90" i="19"/>
  <c r="BF84" i="20" s="1"/>
  <c r="BG103" i="7" s="1"/>
  <c r="AA90" i="19"/>
  <c r="X84" i="20" s="1"/>
  <c r="AF90" i="19"/>
  <c r="AC84" i="20" s="1"/>
  <c r="AD103" i="7" s="1"/>
  <c r="AO90" i="19"/>
  <c r="AL84" i="20" s="1"/>
  <c r="AM103" i="7" s="1"/>
  <c r="BS90" i="19"/>
  <c r="BP84" i="20" s="1"/>
  <c r="BQ103" i="7" s="1"/>
  <c r="AH90" i="19"/>
  <c r="AE84" i="20" s="1"/>
  <c r="AF103" i="7" s="1"/>
  <c r="AU90" i="19"/>
  <c r="AR84" i="20" s="1"/>
  <c r="AS103" i="7" s="1"/>
  <c r="BD90" i="19"/>
  <c r="BA84" i="20" s="1"/>
  <c r="BB103" i="7" s="1"/>
  <c r="AL90" i="19"/>
  <c r="AI84" i="20" s="1"/>
  <c r="AJ103" i="7" s="1"/>
  <c r="AY90" i="19"/>
  <c r="AV84" i="20" s="1"/>
  <c r="AW103" i="7" s="1"/>
  <c r="AN90" i="19"/>
  <c r="AK84" i="20" s="1"/>
  <c r="AL103" i="7" s="1"/>
  <c r="BC90" i="19"/>
  <c r="AZ84" i="20" s="1"/>
  <c r="BA103" i="7" s="1"/>
  <c r="S90" i="19"/>
  <c r="P84" i="20" s="1"/>
  <c r="Q103" i="7" s="1"/>
  <c r="V90" i="19"/>
  <c r="S84" i="20" s="1"/>
  <c r="T103" i="7" s="1"/>
  <c r="W90" i="19"/>
  <c r="T84" i="20" s="1"/>
  <c r="U103" i="7" s="1"/>
  <c r="B90" i="19" l="1"/>
  <c r="D90" i="19" s="1"/>
  <c r="B84" i="20" s="1"/>
  <c r="BW103" i="7"/>
  <c r="Z103" i="7"/>
  <c r="Y103" i="7"/>
  <c r="C84" i="20"/>
  <c r="D103" i="7" s="1"/>
  <c r="BZ103" i="7" l="1"/>
  <c r="C103" i="7"/>
  <c r="C83" i="24" s="1"/>
  <c r="BX103" i="7"/>
  <c r="CA103" i="7"/>
  <c r="B83" i="24"/>
  <c r="B103" i="7"/>
  <c r="X83" i="24" l="1"/>
  <c r="AB83" i="24"/>
  <c r="AF83" i="24"/>
  <c r="AJ83" i="24"/>
  <c r="AN83" i="24"/>
  <c r="AR83" i="24"/>
  <c r="AV83" i="24"/>
  <c r="AZ83" i="24"/>
  <c r="BD83" i="24"/>
  <c r="BH83" i="24"/>
  <c r="BL83" i="24"/>
  <c r="BP83" i="24"/>
  <c r="BT83" i="24"/>
  <c r="Z83" i="24"/>
  <c r="AD83" i="24"/>
  <c r="AH83" i="24"/>
  <c r="AL83" i="24"/>
  <c r="AP83" i="24"/>
  <c r="AT83" i="24"/>
  <c r="AX83" i="24"/>
  <c r="BB83" i="24"/>
  <c r="AA83" i="24"/>
  <c r="AI83" i="24"/>
  <c r="AQ83" i="24"/>
  <c r="AY83" i="24"/>
  <c r="BF83" i="24"/>
  <c r="BK83" i="24"/>
  <c r="BQ83" i="24"/>
  <c r="AC83" i="24"/>
  <c r="AK83" i="24"/>
  <c r="AS83" i="24"/>
  <c r="BA83" i="24"/>
  <c r="BG83" i="24"/>
  <c r="BM83" i="24"/>
  <c r="BR83" i="24"/>
  <c r="AE83" i="24"/>
  <c r="AM83" i="24"/>
  <c r="AU83" i="24"/>
  <c r="BC83" i="24"/>
  <c r="BI83" i="24"/>
  <c r="BN83" i="24"/>
  <c r="BS83" i="24"/>
  <c r="AO83" i="24"/>
  <c r="BO83" i="24"/>
  <c r="AW83" i="24"/>
  <c r="BJ83" i="24"/>
  <c r="Y83" i="24"/>
  <c r="BV83" i="24" s="1"/>
  <c r="D113" i="9" s="1"/>
  <c r="BE83" i="24"/>
  <c r="AG83" i="24"/>
  <c r="N83" i="24"/>
  <c r="W83" i="24"/>
  <c r="T83" i="24"/>
  <c r="H83" i="24"/>
  <c r="V83" i="24"/>
  <c r="I83" i="24"/>
  <c r="F83" i="24"/>
  <c r="J83" i="24"/>
  <c r="D83" i="24"/>
  <c r="O83" i="24"/>
  <c r="R83" i="24"/>
  <c r="U83" i="24"/>
  <c r="Q83" i="24"/>
  <c r="S83" i="24"/>
  <c r="K83" i="24"/>
  <c r="M83" i="24"/>
  <c r="L83" i="24"/>
  <c r="P83" i="24"/>
  <c r="G83" i="24"/>
  <c r="E83" i="24"/>
  <c r="D113" i="15"/>
  <c r="D113" i="14"/>
  <c r="C91" i="19"/>
  <c r="C91" i="11"/>
  <c r="C91" i="17"/>
  <c r="C91" i="18"/>
  <c r="B113" i="14"/>
  <c r="B113" i="9"/>
  <c r="B113" i="16"/>
  <c r="B113" i="15"/>
  <c r="R113" i="9" l="1"/>
  <c r="R113" i="14" s="1"/>
  <c r="R113" i="15" s="1"/>
  <c r="R113" i="16" s="1"/>
  <c r="Q113" i="9"/>
  <c r="Q113" i="14" s="1"/>
  <c r="Q113" i="15" s="1"/>
  <c r="Q113" i="16" s="1"/>
  <c r="O113" i="9"/>
  <c r="O113" i="14" s="1"/>
  <c r="O113" i="15" s="1"/>
  <c r="O113" i="16" s="1"/>
  <c r="P113" i="9"/>
  <c r="P113" i="14" s="1"/>
  <c r="P113" i="15" s="1"/>
  <c r="P113" i="16" s="1"/>
  <c r="M113" i="9"/>
  <c r="M113" i="14" s="1"/>
  <c r="M113" i="15" s="1"/>
  <c r="M113" i="16" s="1"/>
  <c r="BU83" i="24"/>
  <c r="U113" i="9"/>
  <c r="U113" i="14" s="1"/>
  <c r="U113" i="15" s="1"/>
  <c r="U113" i="16" s="1"/>
  <c r="AA113" i="9"/>
  <c r="AA113" i="14" s="1"/>
  <c r="AA113" i="15" s="1"/>
  <c r="AA113" i="16" s="1"/>
  <c r="AJ113" i="9"/>
  <c r="AJ113" i="14" s="1"/>
  <c r="AJ113" i="15" s="1"/>
  <c r="AJ113" i="16" s="1"/>
  <c r="AO113" i="9"/>
  <c r="AO113" i="14" s="1"/>
  <c r="AO113" i="15" s="1"/>
  <c r="AO113" i="16" s="1"/>
  <c r="T113" i="9"/>
  <c r="T113" i="14" s="1"/>
  <c r="T113" i="15" s="1"/>
  <c r="T113" i="16" s="1"/>
  <c r="AQ113" i="9"/>
  <c r="AQ113" i="14" s="1"/>
  <c r="AQ113" i="15" s="1"/>
  <c r="AQ113" i="16" s="1"/>
  <c r="AP113" i="9"/>
  <c r="AP113" i="14" s="1"/>
  <c r="AP113" i="15" s="1"/>
  <c r="AP113" i="16" s="1"/>
  <c r="AC113" i="9"/>
  <c r="AC113" i="14" s="1"/>
  <c r="AC113" i="15" s="1"/>
  <c r="AC113" i="16" s="1"/>
  <c r="W113" i="9"/>
  <c r="W113" i="14" s="1"/>
  <c r="W113" i="15" s="1"/>
  <c r="W113" i="16" s="1"/>
  <c r="X113" i="9"/>
  <c r="X113" i="14" s="1"/>
  <c r="X113" i="15" s="1"/>
  <c r="X113" i="16" s="1"/>
  <c r="AD113" i="9"/>
  <c r="AD113" i="14" s="1"/>
  <c r="AD113" i="15" s="1"/>
  <c r="AD113" i="16" s="1"/>
  <c r="F113" i="9"/>
  <c r="AB113" i="9"/>
  <c r="AB113" i="14" s="1"/>
  <c r="AB113" i="15" s="1"/>
  <c r="AB113" i="16" s="1"/>
  <c r="AG113" i="9"/>
  <c r="AG113" i="14" s="1"/>
  <c r="AG113" i="15" s="1"/>
  <c r="AG113" i="16" s="1"/>
  <c r="AE113" i="9"/>
  <c r="AE113" i="14" s="1"/>
  <c r="AE113" i="15" s="1"/>
  <c r="AE113" i="16" s="1"/>
  <c r="L113" i="9"/>
  <c r="L113" i="14" s="1"/>
  <c r="L113" i="15" s="1"/>
  <c r="L113" i="16" s="1"/>
  <c r="K113" i="9"/>
  <c r="K113" i="14" s="1"/>
  <c r="K113" i="15" s="1"/>
  <c r="K113" i="16" s="1"/>
  <c r="AL113" i="9"/>
  <c r="AL113" i="14" s="1"/>
  <c r="AL113" i="15" s="1"/>
  <c r="AL113" i="16" s="1"/>
  <c r="G113" i="9"/>
  <c r="G113" i="14" s="1"/>
  <c r="G113" i="15" s="1"/>
  <c r="G113" i="16" s="1"/>
  <c r="AI113" i="9"/>
  <c r="AI113" i="14" s="1"/>
  <c r="AI113" i="15" s="1"/>
  <c r="AI113" i="16" s="1"/>
  <c r="AH113" i="9"/>
  <c r="AH113" i="14" s="1"/>
  <c r="AH113" i="15" s="1"/>
  <c r="AH113" i="16" s="1"/>
  <c r="I113" i="9"/>
  <c r="I113" i="14" s="1"/>
  <c r="I113" i="15" s="1"/>
  <c r="I113" i="16" s="1"/>
  <c r="H113" i="9"/>
  <c r="H113" i="14" s="1"/>
  <c r="H113" i="15" s="1"/>
  <c r="H113" i="16" s="1"/>
  <c r="AR113" i="9"/>
  <c r="AR113" i="14" s="1"/>
  <c r="AR113" i="15" s="1"/>
  <c r="AR113" i="16" s="1"/>
  <c r="Z113" i="9"/>
  <c r="Z113" i="14" s="1"/>
  <c r="Z113" i="15" s="1"/>
  <c r="Z113" i="16" s="1"/>
  <c r="AN113" i="9"/>
  <c r="AN113" i="14" s="1"/>
  <c r="AN113" i="15" s="1"/>
  <c r="AN113" i="16" s="1"/>
  <c r="AK113" i="9"/>
  <c r="AK113" i="14" s="1"/>
  <c r="AK113" i="15" s="1"/>
  <c r="AK113" i="16" s="1"/>
  <c r="V113" i="9"/>
  <c r="V113" i="14" s="1"/>
  <c r="V113" i="15" s="1"/>
  <c r="V113" i="16" s="1"/>
  <c r="Y113" i="9"/>
  <c r="Y113" i="14" s="1"/>
  <c r="Y113" i="15" s="1"/>
  <c r="Y113" i="16" s="1"/>
  <c r="F113" i="14" l="1"/>
  <c r="BR91" i="11"/>
  <c r="BJ91" i="11"/>
  <c r="AY91" i="11"/>
  <c r="AS91" i="11"/>
  <c r="X91" i="11"/>
  <c r="U91" i="11"/>
  <c r="O91" i="11"/>
  <c r="AK91" i="11"/>
  <c r="BB91" i="11"/>
  <c r="BM91" i="11"/>
  <c r="BQ91" i="11"/>
  <c r="AJ91" i="11"/>
  <c r="L91" i="11"/>
  <c r="BH91" i="11"/>
  <c r="AA91" i="11"/>
  <c r="AZ91" i="11"/>
  <c r="BC91" i="11"/>
  <c r="W91" i="11"/>
  <c r="S91" i="11"/>
  <c r="BF91" i="11"/>
  <c r="I91" i="11"/>
  <c r="J91" i="11"/>
  <c r="BN91" i="11"/>
  <c r="BV91" i="11"/>
  <c r="AU91" i="11"/>
  <c r="AC91" i="11"/>
  <c r="Z91" i="11"/>
  <c r="F91" i="11"/>
  <c r="AN91" i="11"/>
  <c r="BW91" i="11"/>
  <c r="AL91" i="11"/>
  <c r="BO91" i="11"/>
  <c r="Q91" i="11"/>
  <c r="BU91" i="11"/>
  <c r="BE91" i="11"/>
  <c r="T91" i="11"/>
  <c r="AV91" i="11"/>
  <c r="AG91" i="11"/>
  <c r="BA91" i="11"/>
  <c r="AI91" i="11"/>
  <c r="AQ91" i="11"/>
  <c r="BP91" i="11"/>
  <c r="AB91" i="11"/>
  <c r="R91" i="11"/>
  <c r="N91" i="11"/>
  <c r="K91" i="11"/>
  <c r="BS91" i="11"/>
  <c r="BK91" i="11"/>
  <c r="AX91" i="11"/>
  <c r="G91" i="11"/>
  <c r="AF91" i="11"/>
  <c r="AM91" i="11"/>
  <c r="AP91" i="11"/>
  <c r="Y91" i="11"/>
  <c r="BL91" i="11"/>
  <c r="AH91" i="11"/>
  <c r="AW91" i="11"/>
  <c r="V91" i="11"/>
  <c r="M91" i="11"/>
  <c r="H91" i="11"/>
  <c r="BG91" i="11"/>
  <c r="AO91" i="11"/>
  <c r="AR91" i="11"/>
  <c r="P91" i="11"/>
  <c r="AD91" i="11"/>
  <c r="AT91" i="11"/>
  <c r="BI91" i="11"/>
  <c r="BT91" i="11"/>
  <c r="AE91" i="11"/>
  <c r="BD91" i="11"/>
  <c r="B91" i="11" l="1"/>
  <c r="D91" i="11" s="1"/>
  <c r="F113" i="15"/>
  <c r="AZ91" i="17"/>
  <c r="BM91" i="17"/>
  <c r="AK91" i="17"/>
  <c r="L91" i="17"/>
  <c r="Z91" i="17"/>
  <c r="BN91" i="17"/>
  <c r="I91" i="17"/>
  <c r="BD91" i="17"/>
  <c r="AB91" i="17"/>
  <c r="AP91" i="17"/>
  <c r="AW91" i="17"/>
  <c r="AV91" i="17"/>
  <c r="BT91" i="17"/>
  <c r="AL91" i="17"/>
  <c r="AD91" i="17"/>
  <c r="W91" i="17"/>
  <c r="AG91" i="17"/>
  <c r="BW91" i="17"/>
  <c r="BJ91" i="17"/>
  <c r="AY91" i="17"/>
  <c r="AE91" i="17"/>
  <c r="T91" i="17"/>
  <c r="U91" i="17"/>
  <c r="BG91" i="17"/>
  <c r="BQ91" i="17"/>
  <c r="BS91" i="17"/>
  <c r="AH91" i="17"/>
  <c r="M91" i="17"/>
  <c r="AQ91" i="17"/>
  <c r="BF91" i="17"/>
  <c r="BH91" i="17"/>
  <c r="AA91" i="17"/>
  <c r="S91" i="17"/>
  <c r="P91" i="17"/>
  <c r="AC91" i="17"/>
  <c r="AN91" i="17"/>
  <c r="BO91" i="17"/>
  <c r="AF91" i="17"/>
  <c r="AS91" i="17"/>
  <c r="R91" i="17"/>
  <c r="Y91" i="17"/>
  <c r="AR91" i="17"/>
  <c r="BP91" i="17"/>
  <c r="BB91" i="17"/>
  <c r="AJ91" i="17"/>
  <c r="O91" i="17"/>
  <c r="X91" i="17"/>
  <c r="BE91" i="17"/>
  <c r="BR91" i="17"/>
  <c r="AU91" i="17"/>
  <c r="G91" i="17"/>
  <c r="BL91" i="17"/>
  <c r="F91" i="17"/>
  <c r="BA91" i="17"/>
  <c r="AX91" i="17"/>
  <c r="AT91" i="17"/>
  <c r="J91" i="17"/>
  <c r="K91" i="17"/>
  <c r="H91" i="17"/>
  <c r="Q91" i="17"/>
  <c r="BC91" i="17"/>
  <c r="BV91" i="17"/>
  <c r="AO91" i="17"/>
  <c r="BU91" i="17"/>
  <c r="V91" i="17"/>
  <c r="BK91" i="17"/>
  <c r="AM91" i="17"/>
  <c r="AI91" i="17"/>
  <c r="N91" i="17"/>
  <c r="BI91" i="17"/>
  <c r="B91" i="17" l="1"/>
  <c r="D91" i="17" s="1"/>
  <c r="AA91" i="18"/>
  <c r="AO91" i="18"/>
  <c r="AP91" i="18"/>
  <c r="AT91" i="18"/>
  <c r="AJ91" i="18"/>
  <c r="AU91" i="18"/>
  <c r="BI91" i="18"/>
  <c r="AL91" i="18"/>
  <c r="AI91" i="18"/>
  <c r="AW91" i="18"/>
  <c r="BC91" i="18"/>
  <c r="BQ91" i="18"/>
  <c r="AR91" i="18"/>
  <c r="I91" i="18"/>
  <c r="L91" i="18"/>
  <c r="J91" i="18"/>
  <c r="V91" i="18"/>
  <c r="G91" i="18"/>
  <c r="AQ91" i="18"/>
  <c r="BE91" i="18"/>
  <c r="BV91" i="18"/>
  <c r="AX91" i="18"/>
  <c r="BR91" i="18"/>
  <c r="BK91" i="18"/>
  <c r="AF91" i="18"/>
  <c r="BT91" i="18"/>
  <c r="AY91" i="18"/>
  <c r="BM91" i="18"/>
  <c r="BS91" i="18"/>
  <c r="AV91" i="18"/>
  <c r="R91" i="18"/>
  <c r="S91" i="18"/>
  <c r="P91" i="18"/>
  <c r="U91" i="18"/>
  <c r="T91" i="18"/>
  <c r="BG91" i="18"/>
  <c r="BU91" i="18"/>
  <c r="AZ91" i="18"/>
  <c r="BH91" i="18"/>
  <c r="BB91" i="18"/>
  <c r="AC91" i="18"/>
  <c r="BL91" i="18"/>
  <c r="BP91" i="18"/>
  <c r="BO91" i="18"/>
  <c r="BF91" i="18"/>
  <c r="AK91" i="18"/>
  <c r="AH91" i="18"/>
  <c r="Y91" i="18"/>
  <c r="O91" i="18"/>
  <c r="N91" i="18"/>
  <c r="Q91" i="18"/>
  <c r="M91" i="18"/>
  <c r="BW91" i="18"/>
  <c r="BD91" i="18"/>
  <c r="BJ91" i="18"/>
  <c r="AN91" i="18"/>
  <c r="AE91" i="18"/>
  <c r="AS91" i="18"/>
  <c r="AB91" i="18"/>
  <c r="AD91" i="18"/>
  <c r="AG91" i="18"/>
  <c r="AM91" i="18"/>
  <c r="BA91" i="18"/>
  <c r="BN91" i="18"/>
  <c r="H91" i="18"/>
  <c r="X91" i="18"/>
  <c r="W91" i="18"/>
  <c r="K91" i="18"/>
  <c r="Z91" i="18"/>
  <c r="F91" i="18"/>
  <c r="F113" i="16"/>
  <c r="B91" i="18" l="1"/>
  <c r="D91" i="18" s="1"/>
  <c r="AC91" i="19"/>
  <c r="Z85" i="20" s="1"/>
  <c r="AA104" i="7" s="1"/>
  <c r="AT91" i="19"/>
  <c r="AQ85" i="20" s="1"/>
  <c r="AR104" i="7" s="1"/>
  <c r="AY91" i="19"/>
  <c r="AV85" i="20" s="1"/>
  <c r="AW104" i="7" s="1"/>
  <c r="AP91" i="19"/>
  <c r="AM85" i="20" s="1"/>
  <c r="AN104" i="7" s="1"/>
  <c r="BL91" i="19"/>
  <c r="BI85" i="20" s="1"/>
  <c r="BJ104" i="7" s="1"/>
  <c r="AH91" i="19"/>
  <c r="AE85" i="20" s="1"/>
  <c r="AF104" i="7" s="1"/>
  <c r="AU91" i="19"/>
  <c r="AR85" i="20" s="1"/>
  <c r="AS104" i="7" s="1"/>
  <c r="BC91" i="19"/>
  <c r="AZ85" i="20" s="1"/>
  <c r="BA104" i="7" s="1"/>
  <c r="AK91" i="19"/>
  <c r="AH85" i="20" s="1"/>
  <c r="AI104" i="7" s="1"/>
  <c r="BB91" i="19"/>
  <c r="AY85" i="20" s="1"/>
  <c r="AZ104" i="7" s="1"/>
  <c r="AM91" i="19"/>
  <c r="AJ85" i="20" s="1"/>
  <c r="AK104" i="7" s="1"/>
  <c r="BF91" i="19"/>
  <c r="BC85" i="20" s="1"/>
  <c r="BD104" i="7" s="1"/>
  <c r="Y91" i="19"/>
  <c r="V85" i="20" s="1"/>
  <c r="W104" i="7" s="1"/>
  <c r="S91" i="19"/>
  <c r="P85" i="20" s="1"/>
  <c r="Q104" i="7" s="1"/>
  <c r="P91" i="19"/>
  <c r="M85" i="20" s="1"/>
  <c r="N104" i="7" s="1"/>
  <c r="K91" i="19"/>
  <c r="H85" i="20" s="1"/>
  <c r="I104" i="7" s="1"/>
  <c r="V91" i="19"/>
  <c r="S85" i="20" s="1"/>
  <c r="T104" i="7" s="1"/>
  <c r="W91" i="19"/>
  <c r="T85" i="20" s="1"/>
  <c r="U104" i="7" s="1"/>
  <c r="Q91" i="19"/>
  <c r="N85" i="20" s="1"/>
  <c r="O104" i="7" s="1"/>
  <c r="F91" i="19"/>
  <c r="AB91" i="19"/>
  <c r="Y85" i="20" s="1"/>
  <c r="AS91" i="19"/>
  <c r="AP85" i="20" s="1"/>
  <c r="AQ104" i="7" s="1"/>
  <c r="BJ91" i="19"/>
  <c r="BG85" i="20" s="1"/>
  <c r="BH104" i="7" s="1"/>
  <c r="BS91" i="19"/>
  <c r="BP85" i="20" s="1"/>
  <c r="BQ104" i="7" s="1"/>
  <c r="BW91" i="19"/>
  <c r="BT85" i="20" s="1"/>
  <c r="BU104" i="7" s="1"/>
  <c r="AG91" i="19"/>
  <c r="AD85" i="20" s="1"/>
  <c r="AE104" i="7" s="1"/>
  <c r="AX91" i="19"/>
  <c r="AU85" i="20" s="1"/>
  <c r="AV104" i="7" s="1"/>
  <c r="AO91" i="19"/>
  <c r="AL85" i="20" s="1"/>
  <c r="AM104" i="7" s="1"/>
  <c r="AJ91" i="19"/>
  <c r="AG85" i="20" s="1"/>
  <c r="AH104" i="7" s="1"/>
  <c r="BA91" i="19"/>
  <c r="AX85" i="20" s="1"/>
  <c r="AY104" i="7" s="1"/>
  <c r="BR91" i="19"/>
  <c r="BO85" i="20" s="1"/>
  <c r="BP104" i="7" s="1"/>
  <c r="AN91" i="19"/>
  <c r="AK85" i="20" s="1"/>
  <c r="AL104" i="7" s="1"/>
  <c r="AI91" i="19"/>
  <c r="AF85" i="20" s="1"/>
  <c r="AG104" i="7" s="1"/>
  <c r="Z91" i="19"/>
  <c r="W85" i="20" s="1"/>
  <c r="X104" i="7" s="1"/>
  <c r="X91" i="19"/>
  <c r="U85" i="20" s="1"/>
  <c r="V104" i="7" s="1"/>
  <c r="G91" i="19"/>
  <c r="D85" i="20" s="1"/>
  <c r="E104" i="7" s="1"/>
  <c r="H91" i="19"/>
  <c r="E85" i="20" s="1"/>
  <c r="F104" i="7" s="1"/>
  <c r="R91" i="19"/>
  <c r="O85" i="20" s="1"/>
  <c r="P104" i="7" s="1"/>
  <c r="I91" i="19"/>
  <c r="F85" i="20" s="1"/>
  <c r="G104" i="7" s="1"/>
  <c r="AR91" i="19"/>
  <c r="AO85" i="20" s="1"/>
  <c r="AP104" i="7" s="1"/>
  <c r="BI91" i="19"/>
  <c r="BF85" i="20" s="1"/>
  <c r="BG104" i="7" s="1"/>
  <c r="AA91" i="19"/>
  <c r="X85" i="20" s="1"/>
  <c r="BO91" i="19"/>
  <c r="BL85" i="20" s="1"/>
  <c r="BM104" i="7" s="1"/>
  <c r="AF91" i="19"/>
  <c r="AC85" i="20" s="1"/>
  <c r="AD104" i="7" s="1"/>
  <c r="AW91" i="19"/>
  <c r="AT85" i="20" s="1"/>
  <c r="AU104" i="7" s="1"/>
  <c r="BN91" i="19"/>
  <c r="BK85" i="20" s="1"/>
  <c r="BL104" i="7" s="1"/>
  <c r="BU91" i="19"/>
  <c r="BR85" i="20" s="1"/>
  <c r="BS104" i="7" s="1"/>
  <c r="AZ91" i="19"/>
  <c r="AW85" i="20" s="1"/>
  <c r="AX104" i="7" s="1"/>
  <c r="BQ91" i="19"/>
  <c r="BN85" i="20" s="1"/>
  <c r="BO104" i="7" s="1"/>
  <c r="BG91" i="19"/>
  <c r="BD85" i="20" s="1"/>
  <c r="BE104" i="7" s="1"/>
  <c r="BD91" i="19"/>
  <c r="BA85" i="20" s="1"/>
  <c r="BB104" i="7" s="1"/>
  <c r="N91" i="19"/>
  <c r="K85" i="20" s="1"/>
  <c r="L104" i="7" s="1"/>
  <c r="U91" i="19"/>
  <c r="R85" i="20" s="1"/>
  <c r="S104" i="7" s="1"/>
  <c r="BH91" i="19"/>
  <c r="BE85" i="20" s="1"/>
  <c r="BF104" i="7" s="1"/>
  <c r="AD91" i="19"/>
  <c r="AA85" i="20" s="1"/>
  <c r="AB104" i="7" s="1"/>
  <c r="AE91" i="19"/>
  <c r="AB85" i="20" s="1"/>
  <c r="AC104" i="7" s="1"/>
  <c r="BT91" i="19"/>
  <c r="BQ85" i="20" s="1"/>
  <c r="BR104" i="7" s="1"/>
  <c r="AV91" i="19"/>
  <c r="AS85" i="20" s="1"/>
  <c r="AT104" i="7" s="1"/>
  <c r="BM91" i="19"/>
  <c r="BJ85" i="20" s="1"/>
  <c r="BK104" i="7" s="1"/>
  <c r="AQ91" i="19"/>
  <c r="AN85" i="20" s="1"/>
  <c r="AO104" i="7" s="1"/>
  <c r="BV91" i="19"/>
  <c r="BS85" i="20" s="1"/>
  <c r="BT104" i="7" s="1"/>
  <c r="BP91" i="19"/>
  <c r="BM85" i="20" s="1"/>
  <c r="BN104" i="7" s="1"/>
  <c r="AL91" i="19"/>
  <c r="AI85" i="20" s="1"/>
  <c r="AJ104" i="7" s="1"/>
  <c r="BK91" i="19"/>
  <c r="BH85" i="20" s="1"/>
  <c r="BI104" i="7" s="1"/>
  <c r="BE91" i="19"/>
  <c r="BB85" i="20" s="1"/>
  <c r="BC104" i="7" s="1"/>
  <c r="J91" i="19"/>
  <c r="G85" i="20" s="1"/>
  <c r="H104" i="7" s="1"/>
  <c r="O91" i="19"/>
  <c r="L85" i="20" s="1"/>
  <c r="M104" i="7" s="1"/>
  <c r="M91" i="19"/>
  <c r="J85" i="20" s="1"/>
  <c r="K104" i="7" s="1"/>
  <c r="L91" i="19"/>
  <c r="I85" i="20" s="1"/>
  <c r="J104" i="7" s="1"/>
  <c r="T91" i="19"/>
  <c r="Q85" i="20" s="1"/>
  <c r="R104" i="7" s="1"/>
  <c r="B91" i="19" l="1"/>
  <c r="D91" i="19" s="1"/>
  <c r="B85" i="20" s="1"/>
  <c r="Y104" i="7"/>
  <c r="BW104" i="7"/>
  <c r="Z104" i="7"/>
  <c r="C85" i="20"/>
  <c r="D104" i="7" s="1"/>
  <c r="BZ104" i="7" l="1"/>
  <c r="C104" i="7"/>
  <c r="C84" i="24" s="1"/>
  <c r="CA104" i="7"/>
  <c r="BX104" i="7"/>
  <c r="B84" i="24"/>
  <c r="B104" i="7"/>
  <c r="X84" i="24" l="1"/>
  <c r="AB84" i="24"/>
  <c r="AF84" i="24"/>
  <c r="AJ84" i="24"/>
  <c r="AN84" i="24"/>
  <c r="AR84" i="24"/>
  <c r="AV84" i="24"/>
  <c r="AZ84" i="24"/>
  <c r="BD84" i="24"/>
  <c r="BH84" i="24"/>
  <c r="BL84" i="24"/>
  <c r="BP84" i="24"/>
  <c r="BT84" i="24"/>
  <c r="Y84" i="24"/>
  <c r="BV84" i="24" s="1"/>
  <c r="D114" i="9" s="1"/>
  <c r="AC84" i="24"/>
  <c r="AG84" i="24"/>
  <c r="AK84" i="24"/>
  <c r="AO84" i="24"/>
  <c r="AS84" i="24"/>
  <c r="AW84" i="24"/>
  <c r="BA84" i="24"/>
  <c r="BE84" i="24"/>
  <c r="BI84" i="24"/>
  <c r="BM84" i="24"/>
  <c r="BQ84" i="24"/>
  <c r="Z84" i="24"/>
  <c r="AD84" i="24"/>
  <c r="AH84" i="24"/>
  <c r="AL84" i="24"/>
  <c r="AP84" i="24"/>
  <c r="AT84" i="24"/>
  <c r="AX84" i="24"/>
  <c r="BB84" i="24"/>
  <c r="BF84" i="24"/>
  <c r="BJ84" i="24"/>
  <c r="BN84" i="24"/>
  <c r="BR84" i="24"/>
  <c r="AI84" i="24"/>
  <c r="AY84" i="24"/>
  <c r="BO84" i="24"/>
  <c r="BK84" i="24"/>
  <c r="AM84" i="24"/>
  <c r="BC84" i="24"/>
  <c r="BS84" i="24"/>
  <c r="AU84" i="24"/>
  <c r="AA84" i="24"/>
  <c r="AQ84" i="24"/>
  <c r="BG84" i="24"/>
  <c r="AE84" i="24"/>
  <c r="G84" i="24"/>
  <c r="U84" i="24"/>
  <c r="T84" i="24"/>
  <c r="R84" i="24"/>
  <c r="Q84" i="24"/>
  <c r="J84" i="24"/>
  <c r="P84" i="24"/>
  <c r="E84" i="24"/>
  <c r="K84" i="24"/>
  <c r="M84" i="24"/>
  <c r="D84" i="24"/>
  <c r="I84" i="24"/>
  <c r="N84" i="24"/>
  <c r="L84" i="24"/>
  <c r="O84" i="24"/>
  <c r="S84" i="24"/>
  <c r="W84" i="24"/>
  <c r="V84" i="24"/>
  <c r="H84" i="24"/>
  <c r="F84" i="24"/>
  <c r="D114" i="15"/>
  <c r="D114" i="14"/>
  <c r="B114" i="14"/>
  <c r="B114" i="15"/>
  <c r="B114" i="9"/>
  <c r="B114" i="16"/>
  <c r="C92" i="18"/>
  <c r="C92" i="17"/>
  <c r="C92" i="19"/>
  <c r="C92" i="11"/>
  <c r="P114" i="9" l="1"/>
  <c r="P114" i="14" s="1"/>
  <c r="P114" i="15" s="1"/>
  <c r="P114" i="16" s="1"/>
  <c r="R114" i="9"/>
  <c r="R114" i="14" s="1"/>
  <c r="R114" i="15" s="1"/>
  <c r="R114" i="16" s="1"/>
  <c r="Q114" i="9"/>
  <c r="Q114" i="14" s="1"/>
  <c r="Q114" i="15" s="1"/>
  <c r="Q114" i="16" s="1"/>
  <c r="O114" i="9"/>
  <c r="O114" i="14" s="1"/>
  <c r="O114" i="15" s="1"/>
  <c r="O114" i="16" s="1"/>
  <c r="M114" i="9"/>
  <c r="M114" i="14" s="1"/>
  <c r="M114" i="15" s="1"/>
  <c r="M114" i="16" s="1"/>
  <c r="BU84" i="24"/>
  <c r="AJ114" i="9"/>
  <c r="AJ114" i="14" s="1"/>
  <c r="AJ114" i="15" s="1"/>
  <c r="AJ114" i="16" s="1"/>
  <c r="V114" i="9"/>
  <c r="V114" i="14" s="1"/>
  <c r="V114" i="15" s="1"/>
  <c r="V114" i="16" s="1"/>
  <c r="AK114" i="9"/>
  <c r="AK114" i="14" s="1"/>
  <c r="AK114" i="15" s="1"/>
  <c r="AK114" i="16" s="1"/>
  <c r="G114" i="9"/>
  <c r="G114" i="14" s="1"/>
  <c r="G114" i="15" s="1"/>
  <c r="G114" i="16" s="1"/>
  <c r="U114" i="9"/>
  <c r="U114" i="14" s="1"/>
  <c r="U114" i="15" s="1"/>
  <c r="U114" i="16" s="1"/>
  <c r="AE114" i="9"/>
  <c r="AE114" i="14" s="1"/>
  <c r="AE114" i="15" s="1"/>
  <c r="AE114" i="16" s="1"/>
  <c r="W114" i="9"/>
  <c r="W114" i="14" s="1"/>
  <c r="W114" i="15" s="1"/>
  <c r="W114" i="16" s="1"/>
  <c r="T114" i="9"/>
  <c r="T114" i="14" s="1"/>
  <c r="T114" i="15" s="1"/>
  <c r="T114" i="16" s="1"/>
  <c r="AG114" i="9"/>
  <c r="AG114" i="14" s="1"/>
  <c r="AG114" i="15" s="1"/>
  <c r="AG114" i="16" s="1"/>
  <c r="F114" i="9"/>
  <c r="F114" i="14" s="1"/>
  <c r="F114" i="15" s="1"/>
  <c r="K114" i="9"/>
  <c r="K114" i="14" s="1"/>
  <c r="K114" i="15" s="1"/>
  <c r="K114" i="16" s="1"/>
  <c r="X114" i="9"/>
  <c r="X114" i="14" s="1"/>
  <c r="X114" i="15" s="1"/>
  <c r="X114" i="16" s="1"/>
  <c r="Y114" i="9"/>
  <c r="Y114" i="14" s="1"/>
  <c r="Y114" i="15" s="1"/>
  <c r="Y114" i="16" s="1"/>
  <c r="AD114" i="9"/>
  <c r="AD114" i="14" s="1"/>
  <c r="AD114" i="15" s="1"/>
  <c r="AD114" i="16" s="1"/>
  <c r="AC114" i="9"/>
  <c r="AC114" i="14" s="1"/>
  <c r="AC114" i="15" s="1"/>
  <c r="AC114" i="16" s="1"/>
  <c r="AO114" i="9"/>
  <c r="AO114" i="14" s="1"/>
  <c r="AO114" i="15" s="1"/>
  <c r="AO114" i="16" s="1"/>
  <c r="AP114" i="9"/>
  <c r="AP114" i="14" s="1"/>
  <c r="AP114" i="15" s="1"/>
  <c r="AP114" i="16" s="1"/>
  <c r="AR114" i="9"/>
  <c r="AR114" i="14" s="1"/>
  <c r="AR114" i="15" s="1"/>
  <c r="AR114" i="16" s="1"/>
  <c r="L114" i="9"/>
  <c r="L114" i="14" s="1"/>
  <c r="L114" i="15" s="1"/>
  <c r="L114" i="16" s="1"/>
  <c r="I114" i="9"/>
  <c r="I114" i="14" s="1"/>
  <c r="I114" i="15" s="1"/>
  <c r="I114" i="16" s="1"/>
  <c r="AB114" i="9"/>
  <c r="AB114" i="14" s="1"/>
  <c r="AB114" i="15" s="1"/>
  <c r="AB114" i="16" s="1"/>
  <c r="AH114" i="9"/>
  <c r="AH114" i="14" s="1"/>
  <c r="AH114" i="15" s="1"/>
  <c r="AH114" i="16" s="1"/>
  <c r="AI114" i="9"/>
  <c r="AI114" i="14" s="1"/>
  <c r="AI114" i="15" s="1"/>
  <c r="AI114" i="16" s="1"/>
  <c r="AL114" i="9"/>
  <c r="AL114" i="14" s="1"/>
  <c r="AL114" i="15" s="1"/>
  <c r="AL114" i="16" s="1"/>
  <c r="Z114" i="9"/>
  <c r="Z114" i="14" s="1"/>
  <c r="Z114" i="15" s="1"/>
  <c r="Z114" i="16" s="1"/>
  <c r="AQ114" i="9"/>
  <c r="AQ114" i="14" s="1"/>
  <c r="AQ114" i="15" s="1"/>
  <c r="AQ114" i="16" s="1"/>
  <c r="H114" i="9"/>
  <c r="H114" i="14" s="1"/>
  <c r="H114" i="15" s="1"/>
  <c r="H114" i="16" s="1"/>
  <c r="AN114" i="9"/>
  <c r="AN114" i="14" s="1"/>
  <c r="AN114" i="15" s="1"/>
  <c r="AN114" i="16" s="1"/>
  <c r="AA114" i="9"/>
  <c r="AA114" i="14" s="1"/>
  <c r="AA114" i="15" s="1"/>
  <c r="AA114" i="16" s="1"/>
  <c r="BO92" i="17" l="1"/>
  <c r="AS92" i="17"/>
  <c r="AK92" i="17"/>
  <c r="J92" i="17"/>
  <c r="M92" i="17"/>
  <c r="F92" i="17"/>
  <c r="BU92" i="17"/>
  <c r="AP92" i="17"/>
  <c r="AL92" i="17"/>
  <c r="P92" i="17"/>
  <c r="BL92" i="17"/>
  <c r="AX92" i="17"/>
  <c r="AQ92" i="17"/>
  <c r="X92" i="17"/>
  <c r="AW92" i="17"/>
  <c r="AY92" i="17"/>
  <c r="AG92" i="17"/>
  <c r="AN92" i="17"/>
  <c r="U92" i="17"/>
  <c r="AH92" i="17"/>
  <c r="AM92" i="17"/>
  <c r="BG92" i="17"/>
  <c r="BQ92" i="17"/>
  <c r="BD92" i="17"/>
  <c r="AC92" i="17"/>
  <c r="N92" i="17"/>
  <c r="S92" i="17"/>
  <c r="H92" i="17"/>
  <c r="AV92" i="17"/>
  <c r="BI92" i="17"/>
  <c r="AO92" i="17"/>
  <c r="G92" i="17"/>
  <c r="BK92" i="17"/>
  <c r="BV92" i="17"/>
  <c r="BH92" i="17"/>
  <c r="AT92" i="17"/>
  <c r="Y92" i="17"/>
  <c r="BP92" i="17"/>
  <c r="AD92" i="17"/>
  <c r="AZ92" i="17"/>
  <c r="T92" i="17"/>
  <c r="O92" i="17"/>
  <c r="BT92" i="17"/>
  <c r="BM92" i="17"/>
  <c r="AE92" i="17"/>
  <c r="L92" i="17"/>
  <c r="AU92" i="17"/>
  <c r="AI92" i="17"/>
  <c r="BF92" i="17"/>
  <c r="BW92" i="17"/>
  <c r="Z92" i="17"/>
  <c r="BR92" i="17"/>
  <c r="Q92" i="17"/>
  <c r="BE92" i="17"/>
  <c r="BS92" i="17"/>
  <c r="AR92" i="17"/>
  <c r="K92" i="17"/>
  <c r="V92" i="17"/>
  <c r="AA92" i="17"/>
  <c r="BN92" i="17"/>
  <c r="BB92" i="17"/>
  <c r="AB92" i="17"/>
  <c r="I92" i="17"/>
  <c r="W92" i="17"/>
  <c r="BJ92" i="17"/>
  <c r="AJ92" i="17"/>
  <c r="AF92" i="17"/>
  <c r="R92" i="17"/>
  <c r="BA92" i="17"/>
  <c r="BC92" i="17"/>
  <c r="AD92" i="18"/>
  <c r="AR92" i="18"/>
  <c r="AW92" i="18"/>
  <c r="BI92" i="18"/>
  <c r="BT92" i="18"/>
  <c r="AX92" i="18"/>
  <c r="BL92" i="18"/>
  <c r="BC92" i="18"/>
  <c r="BR92" i="18"/>
  <c r="AU92" i="18"/>
  <c r="BW92" i="18"/>
  <c r="BV92" i="18"/>
  <c r="AY92" i="18"/>
  <c r="L92" i="18"/>
  <c r="N92" i="18"/>
  <c r="R92" i="18"/>
  <c r="V92" i="18"/>
  <c r="S92" i="18"/>
  <c r="F92" i="18"/>
  <c r="W92" i="18"/>
  <c r="BM92" i="18"/>
  <c r="U92" i="18"/>
  <c r="M92" i="18"/>
  <c r="P92" i="18"/>
  <c r="AT92" i="18"/>
  <c r="BH92" i="18"/>
  <c r="AA92" i="18"/>
  <c r="AM92" i="18"/>
  <c r="BU92" i="18"/>
  <c r="BN92" i="18"/>
  <c r="BS92" i="18"/>
  <c r="AC92" i="18"/>
  <c r="AJ92" i="18"/>
  <c r="AG92" i="18"/>
  <c r="BQ92" i="18"/>
  <c r="AN92" i="18"/>
  <c r="X92" i="18"/>
  <c r="I92" i="18"/>
  <c r="H92" i="18"/>
  <c r="O92" i="18"/>
  <c r="BD92" i="18"/>
  <c r="Y92" i="18"/>
  <c r="BJ92" i="18"/>
  <c r="AE92" i="18"/>
  <c r="BG92" i="18"/>
  <c r="BE92" i="18"/>
  <c r="AS92" i="18"/>
  <c r="AF92" i="18"/>
  <c r="AI92" i="18"/>
  <c r="AL92" i="18"/>
  <c r="AZ92" i="18"/>
  <c r="AP92" i="18"/>
  <c r="Q92" i="18"/>
  <c r="T92" i="18"/>
  <c r="AB92" i="18"/>
  <c r="BK92" i="18"/>
  <c r="AK92" i="18"/>
  <c r="BO92" i="18"/>
  <c r="AH92" i="18"/>
  <c r="AV92" i="18"/>
  <c r="BA92" i="18"/>
  <c r="BB92" i="18"/>
  <c r="BP92" i="18"/>
  <c r="AQ92" i="18"/>
  <c r="BF92" i="18"/>
  <c r="AO92" i="18"/>
  <c r="K92" i="18"/>
  <c r="G92" i="18"/>
  <c r="Z92" i="18"/>
  <c r="J92" i="18"/>
  <c r="AA92" i="11"/>
  <c r="BK92" i="11"/>
  <c r="AM92" i="11"/>
  <c r="Y92" i="11"/>
  <c r="J92" i="11"/>
  <c r="R92" i="11"/>
  <c r="BI92" i="11"/>
  <c r="BF92" i="11"/>
  <c r="AH92" i="11"/>
  <c r="M92" i="11"/>
  <c r="BR92" i="11"/>
  <c r="AW92" i="11"/>
  <c r="BD92" i="11"/>
  <c r="Q92" i="11"/>
  <c r="BB92" i="11"/>
  <c r="AU92" i="11"/>
  <c r="BN92" i="11"/>
  <c r="AK92" i="11"/>
  <c r="I92" i="11"/>
  <c r="P92" i="11"/>
  <c r="AQ92" i="11"/>
  <c r="F92" i="11"/>
  <c r="AX92" i="11"/>
  <c r="AV92" i="11"/>
  <c r="BH92" i="11"/>
  <c r="BV92" i="11"/>
  <c r="BP92" i="11"/>
  <c r="AB92" i="11"/>
  <c r="H92" i="11"/>
  <c r="BC92" i="11"/>
  <c r="AE92" i="11"/>
  <c r="AZ92" i="11"/>
  <c r="BT92" i="11"/>
  <c r="BO92" i="11"/>
  <c r="BJ92" i="11"/>
  <c r="V92" i="11"/>
  <c r="N92" i="11"/>
  <c r="T92" i="11"/>
  <c r="BW92" i="11"/>
  <c r="AR92" i="11"/>
  <c r="BA92" i="11"/>
  <c r="S92" i="11"/>
  <c r="U92" i="11"/>
  <c r="BG92" i="11"/>
  <c r="AI92" i="11"/>
  <c r="AF92" i="11"/>
  <c r="BQ92" i="11"/>
  <c r="AT92" i="11"/>
  <c r="AS92" i="11"/>
  <c r="AP92" i="11"/>
  <c r="BE92" i="11"/>
  <c r="Z92" i="11"/>
  <c r="L92" i="11"/>
  <c r="K92" i="11"/>
  <c r="BU92" i="11"/>
  <c r="AG92" i="11"/>
  <c r="AY92" i="11"/>
  <c r="G92" i="11"/>
  <c r="W92" i="11"/>
  <c r="BL92" i="11"/>
  <c r="AD92" i="11"/>
  <c r="O92" i="11"/>
  <c r="AC92" i="11"/>
  <c r="BM92" i="11"/>
  <c r="AO92" i="11"/>
  <c r="AN92" i="11"/>
  <c r="AL92" i="11"/>
  <c r="BS92" i="11"/>
  <c r="AJ92" i="11"/>
  <c r="X92" i="11"/>
  <c r="F114" i="16"/>
  <c r="B92" i="18" l="1"/>
  <c r="D92" i="18" s="1"/>
  <c r="B92" i="17"/>
  <c r="D92" i="17" s="1"/>
  <c r="B92" i="11"/>
  <c r="D92" i="11" s="1"/>
  <c r="BG92" i="19"/>
  <c r="BD86" i="20" s="1"/>
  <c r="BE105" i="7" s="1"/>
  <c r="BT92" i="19"/>
  <c r="BQ86" i="20" s="1"/>
  <c r="BR105" i="7" s="1"/>
  <c r="AD92" i="19"/>
  <c r="AA86" i="20" s="1"/>
  <c r="AB105" i="7" s="1"/>
  <c r="BC92" i="19"/>
  <c r="AZ86" i="20" s="1"/>
  <c r="BA105" i="7" s="1"/>
  <c r="AE92" i="19"/>
  <c r="AB86" i="20" s="1"/>
  <c r="AC105" i="7" s="1"/>
  <c r="AR92" i="19"/>
  <c r="AO86" i="20" s="1"/>
  <c r="AP105" i="7" s="1"/>
  <c r="BI92" i="19"/>
  <c r="BF86" i="20" s="1"/>
  <c r="BG105" i="7" s="1"/>
  <c r="BP92" i="19"/>
  <c r="BM86" i="20" s="1"/>
  <c r="BN105" i="7" s="1"/>
  <c r="AY92" i="19"/>
  <c r="AV86" i="20" s="1"/>
  <c r="AW105" i="7" s="1"/>
  <c r="BL92" i="19"/>
  <c r="BI86" i="20" s="1"/>
  <c r="BJ105" i="7" s="1"/>
  <c r="BF92" i="19"/>
  <c r="BC86" i="20" s="1"/>
  <c r="BD105" i="7" s="1"/>
  <c r="AJ92" i="19"/>
  <c r="AG86" i="20" s="1"/>
  <c r="AH105" i="7" s="1"/>
  <c r="W92" i="19"/>
  <c r="T86" i="20" s="1"/>
  <c r="U105" i="7" s="1"/>
  <c r="V92" i="19"/>
  <c r="S86" i="20" s="1"/>
  <c r="T105" i="7" s="1"/>
  <c r="F92" i="19"/>
  <c r="J92" i="19"/>
  <c r="G86" i="20" s="1"/>
  <c r="H105" i="7" s="1"/>
  <c r="K92" i="19"/>
  <c r="H86" i="20" s="1"/>
  <c r="I105" i="7" s="1"/>
  <c r="H92" i="19"/>
  <c r="E86" i="20" s="1"/>
  <c r="F105" i="7" s="1"/>
  <c r="O92" i="19"/>
  <c r="L86" i="20" s="1"/>
  <c r="M105" i="7" s="1"/>
  <c r="BW92" i="19"/>
  <c r="BT86" i="20" s="1"/>
  <c r="BU105" i="7" s="1"/>
  <c r="AO92" i="19"/>
  <c r="AL86" i="20" s="1"/>
  <c r="AM105" i="7" s="1"/>
  <c r="AX92" i="19"/>
  <c r="AU86" i="20" s="1"/>
  <c r="AV105" i="7" s="1"/>
  <c r="AZ92" i="19"/>
  <c r="AW86" i="20" s="1"/>
  <c r="AX105" i="7" s="1"/>
  <c r="AU92" i="19"/>
  <c r="AR86" i="20" s="1"/>
  <c r="AS105" i="7" s="1"/>
  <c r="BH92" i="19"/>
  <c r="BE86" i="20" s="1"/>
  <c r="BF105" i="7" s="1"/>
  <c r="AP92" i="19"/>
  <c r="AM86" i="20" s="1"/>
  <c r="AN105" i="7" s="1"/>
  <c r="BQ92" i="19"/>
  <c r="BN86" i="20" s="1"/>
  <c r="BO105" i="7" s="1"/>
  <c r="BO92" i="19"/>
  <c r="BL86" i="20" s="1"/>
  <c r="BM105" i="7" s="1"/>
  <c r="AG92" i="19"/>
  <c r="AD86" i="20" s="1"/>
  <c r="AE105" i="7" s="1"/>
  <c r="BJ92" i="19"/>
  <c r="BG86" i="20" s="1"/>
  <c r="BH105" i="7" s="1"/>
  <c r="AK92" i="19"/>
  <c r="AH86" i="20" s="1"/>
  <c r="AI105" i="7" s="1"/>
  <c r="R92" i="19"/>
  <c r="O86" i="20" s="1"/>
  <c r="P105" i="7" s="1"/>
  <c r="L92" i="19"/>
  <c r="I86" i="20" s="1"/>
  <c r="J105" i="7" s="1"/>
  <c r="AA92" i="19"/>
  <c r="X86" i="20" s="1"/>
  <c r="AN92" i="19"/>
  <c r="AK86" i="20" s="1"/>
  <c r="AL105" i="7" s="1"/>
  <c r="BE92" i="19"/>
  <c r="BB86" i="20" s="1"/>
  <c r="BC105" i="7" s="1"/>
  <c r="BR92" i="19"/>
  <c r="BO86" i="20" s="1"/>
  <c r="BP105" i="7" s="1"/>
  <c r="BA92" i="19"/>
  <c r="AX86" i="20" s="1"/>
  <c r="AY105" i="7" s="1"/>
  <c r="BK92" i="19"/>
  <c r="BH86" i="20" s="1"/>
  <c r="BI105" i="7" s="1"/>
  <c r="AC92" i="19"/>
  <c r="Z86" i="20" s="1"/>
  <c r="AA105" i="7" s="1"/>
  <c r="AT92" i="19"/>
  <c r="AQ86" i="20" s="1"/>
  <c r="AR105" i="7" s="1"/>
  <c r="BB92" i="19"/>
  <c r="AY86" i="20" s="1"/>
  <c r="AZ105" i="7" s="1"/>
  <c r="AF92" i="19"/>
  <c r="AC86" i="20" s="1"/>
  <c r="AD105" i="7" s="1"/>
  <c r="AW92" i="19"/>
  <c r="AT86" i="20" s="1"/>
  <c r="AU105" i="7" s="1"/>
  <c r="AL92" i="19"/>
  <c r="AI86" i="20" s="1"/>
  <c r="AJ105" i="7" s="1"/>
  <c r="BV92" i="19"/>
  <c r="BS86" i="20" s="1"/>
  <c r="BT105" i="7" s="1"/>
  <c r="I92" i="19"/>
  <c r="F86" i="20" s="1"/>
  <c r="G105" i="7" s="1"/>
  <c r="N92" i="19"/>
  <c r="K86" i="20" s="1"/>
  <c r="L105" i="7" s="1"/>
  <c r="S92" i="19"/>
  <c r="P86" i="20" s="1"/>
  <c r="Q105" i="7" s="1"/>
  <c r="M92" i="19"/>
  <c r="J86" i="20" s="1"/>
  <c r="K105" i="7" s="1"/>
  <c r="Z92" i="19"/>
  <c r="W86" i="20" s="1"/>
  <c r="X105" i="7" s="1"/>
  <c r="AQ92" i="19"/>
  <c r="AN86" i="20" s="1"/>
  <c r="AO105" i="7" s="1"/>
  <c r="BD92" i="19"/>
  <c r="BA86" i="20" s="1"/>
  <c r="BB105" i="7" s="1"/>
  <c r="BU92" i="19"/>
  <c r="BR86" i="20" s="1"/>
  <c r="BS105" i="7" s="1"/>
  <c r="BN92" i="19"/>
  <c r="BK86" i="20" s="1"/>
  <c r="BL105" i="7" s="1"/>
  <c r="AH92" i="19"/>
  <c r="AE86" i="20" s="1"/>
  <c r="AF105" i="7" s="1"/>
  <c r="AB92" i="19"/>
  <c r="Y86" i="20" s="1"/>
  <c r="AS92" i="19"/>
  <c r="AP86" i="20" s="1"/>
  <c r="AQ105" i="7" s="1"/>
  <c r="BS92" i="19"/>
  <c r="BP86" i="20" s="1"/>
  <c r="BQ105" i="7" s="1"/>
  <c r="AI92" i="19"/>
  <c r="AF86" i="20" s="1"/>
  <c r="AG105" i="7" s="1"/>
  <c r="AV92" i="19"/>
  <c r="AS86" i="20" s="1"/>
  <c r="AT105" i="7" s="1"/>
  <c r="BM92" i="19"/>
  <c r="BJ86" i="20" s="1"/>
  <c r="BK105" i="7" s="1"/>
  <c r="AM92" i="19"/>
  <c r="AJ86" i="20" s="1"/>
  <c r="AK105" i="7" s="1"/>
  <c r="G92" i="19"/>
  <c r="D86" i="20" s="1"/>
  <c r="E105" i="7" s="1"/>
  <c r="X92" i="19"/>
  <c r="U86" i="20" s="1"/>
  <c r="V105" i="7" s="1"/>
  <c r="P92" i="19"/>
  <c r="M86" i="20" s="1"/>
  <c r="N105" i="7" s="1"/>
  <c r="T92" i="19"/>
  <c r="Q86" i="20" s="1"/>
  <c r="R105" i="7" s="1"/>
  <c r="Q92" i="19"/>
  <c r="N86" i="20" s="1"/>
  <c r="O105" i="7" s="1"/>
  <c r="U92" i="19"/>
  <c r="R86" i="20" s="1"/>
  <c r="S105" i="7" s="1"/>
  <c r="Y92" i="19"/>
  <c r="V86" i="20" s="1"/>
  <c r="W105" i="7" s="1"/>
  <c r="B92" i="19" l="1"/>
  <c r="D92" i="19" s="1"/>
  <c r="B86" i="20" s="1"/>
  <c r="BW105" i="7"/>
  <c r="Z105" i="7"/>
  <c r="Y105" i="7"/>
  <c r="C86" i="20"/>
  <c r="D105" i="7" s="1"/>
  <c r="BZ105" i="7" l="1"/>
  <c r="C105" i="7"/>
  <c r="C85" i="24" s="1"/>
  <c r="B85" i="24"/>
  <c r="B105" i="7"/>
  <c r="CA105" i="7"/>
  <c r="BX105" i="7"/>
  <c r="Z85" i="24" l="1"/>
  <c r="AD85" i="24"/>
  <c r="AH85" i="24"/>
  <c r="AL85" i="24"/>
  <c r="AP85" i="24"/>
  <c r="AT85" i="24"/>
  <c r="AX85" i="24"/>
  <c r="BB85" i="24"/>
  <c r="BF85" i="24"/>
  <c r="BJ85" i="24"/>
  <c r="BN85" i="24"/>
  <c r="BR85" i="24"/>
  <c r="AA85" i="24"/>
  <c r="AE85" i="24"/>
  <c r="AI85" i="24"/>
  <c r="AM85" i="24"/>
  <c r="AQ85" i="24"/>
  <c r="AU85" i="24"/>
  <c r="AY85" i="24"/>
  <c r="BC85" i="24"/>
  <c r="BG85" i="24"/>
  <c r="BK85" i="24"/>
  <c r="BO85" i="24"/>
  <c r="BS85" i="24"/>
  <c r="X85" i="24"/>
  <c r="AB85" i="24"/>
  <c r="AF85" i="24"/>
  <c r="AJ85" i="24"/>
  <c r="AN85" i="24"/>
  <c r="AR85" i="24"/>
  <c r="AV85" i="24"/>
  <c r="AZ85" i="24"/>
  <c r="BD85" i="24"/>
  <c r="BH85" i="24"/>
  <c r="BL85" i="24"/>
  <c r="BP85" i="24"/>
  <c r="BT85" i="24"/>
  <c r="AC85" i="24"/>
  <c r="AS85" i="24"/>
  <c r="BI85" i="24"/>
  <c r="AO85" i="24"/>
  <c r="AG85" i="24"/>
  <c r="AW85" i="24"/>
  <c r="BM85" i="24"/>
  <c r="Y85" i="24"/>
  <c r="BV85" i="24" s="1"/>
  <c r="D115" i="9" s="1"/>
  <c r="AK85" i="24"/>
  <c r="BA85" i="24"/>
  <c r="BQ85" i="24"/>
  <c r="BE85" i="24"/>
  <c r="Q85" i="24"/>
  <c r="E85" i="24"/>
  <c r="T85" i="24"/>
  <c r="D85" i="24"/>
  <c r="R85" i="24"/>
  <c r="V85" i="24"/>
  <c r="S85" i="24"/>
  <c r="U85" i="24"/>
  <c r="K85" i="24"/>
  <c r="W85" i="24"/>
  <c r="M85" i="24"/>
  <c r="P85" i="24"/>
  <c r="O85" i="24"/>
  <c r="F85" i="24"/>
  <c r="J85" i="24"/>
  <c r="G85" i="24"/>
  <c r="I85" i="24"/>
  <c r="H85" i="24"/>
  <c r="N85" i="24"/>
  <c r="L85" i="24"/>
  <c r="D115" i="15"/>
  <c r="D115" i="14"/>
  <c r="C93" i="19"/>
  <c r="C93" i="18"/>
  <c r="C93" i="17"/>
  <c r="C93" i="11"/>
  <c r="B115" i="15"/>
  <c r="B115" i="9"/>
  <c r="B115" i="16"/>
  <c r="B115" i="14"/>
  <c r="Q115" i="9" l="1"/>
  <c r="Q115" i="14" s="1"/>
  <c r="Q115" i="15" s="1"/>
  <c r="Q115" i="16" s="1"/>
  <c r="P115" i="9"/>
  <c r="P115" i="14" s="1"/>
  <c r="P115" i="15" s="1"/>
  <c r="P115" i="16" s="1"/>
  <c r="O115" i="9"/>
  <c r="O115" i="14" s="1"/>
  <c r="O115" i="15" s="1"/>
  <c r="O115" i="16" s="1"/>
  <c r="R115" i="9"/>
  <c r="R115" i="14" s="1"/>
  <c r="R115" i="15" s="1"/>
  <c r="R115" i="16" s="1"/>
  <c r="M115" i="9"/>
  <c r="M115" i="14" s="1"/>
  <c r="M115" i="15" s="1"/>
  <c r="M115" i="16" s="1"/>
  <c r="BU85" i="24"/>
  <c r="AD115" i="9"/>
  <c r="AD115" i="14" s="1"/>
  <c r="AD115" i="15" s="1"/>
  <c r="AD115" i="16" s="1"/>
  <c r="AN115" i="9"/>
  <c r="AN115" i="14" s="1"/>
  <c r="AN115" i="15" s="1"/>
  <c r="AN115" i="16" s="1"/>
  <c r="AR115" i="9"/>
  <c r="AR115" i="14" s="1"/>
  <c r="AR115" i="15" s="1"/>
  <c r="AR115" i="16" s="1"/>
  <c r="AK115" i="9"/>
  <c r="AK115" i="14" s="1"/>
  <c r="AK115" i="15" s="1"/>
  <c r="AK115" i="16" s="1"/>
  <c r="G115" i="9"/>
  <c r="G115" i="14" s="1"/>
  <c r="G115" i="15" s="1"/>
  <c r="G115" i="16" s="1"/>
  <c r="W115" i="9"/>
  <c r="W115" i="14" s="1"/>
  <c r="W115" i="15" s="1"/>
  <c r="W115" i="16" s="1"/>
  <c r="Z115" i="9"/>
  <c r="Z115" i="14" s="1"/>
  <c r="Z115" i="15" s="1"/>
  <c r="Z115" i="16" s="1"/>
  <c r="AL115" i="9"/>
  <c r="AL115" i="14" s="1"/>
  <c r="AL115" i="15" s="1"/>
  <c r="AL115" i="16" s="1"/>
  <c r="AH115" i="9"/>
  <c r="AH115" i="14" s="1"/>
  <c r="AH115" i="15" s="1"/>
  <c r="AH115" i="16" s="1"/>
  <c r="AO115" i="9"/>
  <c r="AO115" i="14" s="1"/>
  <c r="AO115" i="15" s="1"/>
  <c r="AO115" i="16" s="1"/>
  <c r="AP115" i="9"/>
  <c r="AP115" i="14" s="1"/>
  <c r="AP115" i="15" s="1"/>
  <c r="AP115" i="16" s="1"/>
  <c r="AA115" i="9"/>
  <c r="AA115" i="14" s="1"/>
  <c r="AA115" i="15" s="1"/>
  <c r="AA115" i="16" s="1"/>
  <c r="U115" i="9"/>
  <c r="U115" i="14" s="1"/>
  <c r="U115" i="15" s="1"/>
  <c r="U115" i="16" s="1"/>
  <c r="AG115" i="9"/>
  <c r="AG115" i="14" s="1"/>
  <c r="AG115" i="15" s="1"/>
  <c r="AG115" i="16" s="1"/>
  <c r="X115" i="9"/>
  <c r="X115" i="14" s="1"/>
  <c r="X115" i="15" s="1"/>
  <c r="X115" i="16" s="1"/>
  <c r="AQ115" i="9"/>
  <c r="AQ115" i="14" s="1"/>
  <c r="AQ115" i="15" s="1"/>
  <c r="AQ115" i="16" s="1"/>
  <c r="AE115" i="9"/>
  <c r="AE115" i="14" s="1"/>
  <c r="AE115" i="15" s="1"/>
  <c r="AE115" i="16" s="1"/>
  <c r="L115" i="9"/>
  <c r="L115" i="14" s="1"/>
  <c r="L115" i="15" s="1"/>
  <c r="L115" i="16" s="1"/>
  <c r="AI115" i="9"/>
  <c r="AI115" i="14" s="1"/>
  <c r="AI115" i="15" s="1"/>
  <c r="AI115" i="16" s="1"/>
  <c r="AC115" i="9"/>
  <c r="AC115" i="14" s="1"/>
  <c r="AC115" i="15" s="1"/>
  <c r="AC115" i="16" s="1"/>
  <c r="F115" i="9"/>
  <c r="T115" i="9"/>
  <c r="T115" i="14" s="1"/>
  <c r="T115" i="15" s="1"/>
  <c r="T115" i="16" s="1"/>
  <c r="H115" i="9"/>
  <c r="H115" i="14" s="1"/>
  <c r="H115" i="15" s="1"/>
  <c r="H115" i="16" s="1"/>
  <c r="V115" i="9"/>
  <c r="V115" i="14" s="1"/>
  <c r="V115" i="15" s="1"/>
  <c r="V115" i="16" s="1"/>
  <c r="K115" i="9"/>
  <c r="K115" i="14" s="1"/>
  <c r="K115" i="15" s="1"/>
  <c r="K115" i="16" s="1"/>
  <c r="Y115" i="9"/>
  <c r="Y115" i="14" s="1"/>
  <c r="Y115" i="15" s="1"/>
  <c r="Y115" i="16" s="1"/>
  <c r="AJ115" i="9"/>
  <c r="AJ115" i="14" s="1"/>
  <c r="AJ115" i="15" s="1"/>
  <c r="AJ115" i="16" s="1"/>
  <c r="I115" i="9"/>
  <c r="I115" i="14" s="1"/>
  <c r="I115" i="15" s="1"/>
  <c r="I115" i="16" s="1"/>
  <c r="AB115" i="9"/>
  <c r="AB115" i="14" s="1"/>
  <c r="AB115" i="15" s="1"/>
  <c r="AB115" i="16" s="1"/>
  <c r="BW93" i="11" l="1"/>
  <c r="AU93" i="11"/>
  <c r="BE93" i="11"/>
  <c r="O93" i="11"/>
  <c r="BD93" i="11"/>
  <c r="W93" i="11"/>
  <c r="BH93" i="11"/>
  <c r="BA93" i="11"/>
  <c r="BK93" i="11"/>
  <c r="I93" i="11"/>
  <c r="AQ93" i="11"/>
  <c r="AV93" i="11"/>
  <c r="AM93" i="11"/>
  <c r="BR93" i="11"/>
  <c r="AE93" i="11"/>
  <c r="AO93" i="11"/>
  <c r="L93" i="11"/>
  <c r="K93" i="11"/>
  <c r="BV93" i="11"/>
  <c r="S93" i="11"/>
  <c r="T93" i="11"/>
  <c r="AS93" i="11"/>
  <c r="AR93" i="11"/>
  <c r="AK93" i="11"/>
  <c r="AN93" i="11"/>
  <c r="N93" i="11"/>
  <c r="U93" i="11"/>
  <c r="P93" i="11"/>
  <c r="AP93" i="11"/>
  <c r="BO93" i="11"/>
  <c r="R93" i="11"/>
  <c r="G93" i="11"/>
  <c r="AG93" i="11"/>
  <c r="AL93" i="11"/>
  <c r="AD93" i="11"/>
  <c r="AB93" i="11"/>
  <c r="BL93" i="11"/>
  <c r="BC93" i="11"/>
  <c r="F93" i="11"/>
  <c r="BB93" i="11"/>
  <c r="BT93" i="11"/>
  <c r="AI93" i="11"/>
  <c r="BF93" i="11"/>
  <c r="J93" i="11"/>
  <c r="BM93" i="11"/>
  <c r="BJ93" i="11"/>
  <c r="BI93" i="11"/>
  <c r="Z93" i="11"/>
  <c r="V93" i="11"/>
  <c r="AZ93" i="11"/>
  <c r="AT93" i="11"/>
  <c r="AW93" i="11"/>
  <c r="H93" i="11"/>
  <c r="BS93" i="11"/>
  <c r="BG93" i="11"/>
  <c r="AJ93" i="11"/>
  <c r="Q93" i="11"/>
  <c r="M93" i="11"/>
  <c r="X93" i="11"/>
  <c r="AA93" i="11"/>
  <c r="AF93" i="11"/>
  <c r="BN93" i="11"/>
  <c r="AC93" i="11"/>
  <c r="BU93" i="11"/>
  <c r="AH93" i="11"/>
  <c r="BP93" i="11"/>
  <c r="BQ93" i="11"/>
  <c r="AX93" i="11"/>
  <c r="AY93" i="11"/>
  <c r="Y93" i="11"/>
  <c r="F115" i="14"/>
  <c r="B93" i="11" l="1"/>
  <c r="D93" i="11" s="1"/>
  <c r="F115" i="15"/>
  <c r="BP93" i="17"/>
  <c r="AD93" i="17"/>
  <c r="AU93" i="17"/>
  <c r="Y93" i="17"/>
  <c r="I93" i="17"/>
  <c r="BE93" i="17"/>
  <c r="AN93" i="17"/>
  <c r="AF93" i="17"/>
  <c r="S93" i="17"/>
  <c r="AV93" i="17"/>
  <c r="BU93" i="17"/>
  <c r="AR93" i="17"/>
  <c r="K93" i="17"/>
  <c r="BH93" i="17"/>
  <c r="AW93" i="17"/>
  <c r="AG93" i="17"/>
  <c r="L93" i="17"/>
  <c r="BA93" i="17"/>
  <c r="BK93" i="17"/>
  <c r="AJ93" i="17"/>
  <c r="P93" i="17"/>
  <c r="U93" i="17"/>
  <c r="BQ93" i="17"/>
  <c r="BS93" i="17"/>
  <c r="AT93" i="17"/>
  <c r="W93" i="17"/>
  <c r="AB93" i="17"/>
  <c r="BF93" i="17"/>
  <c r="BD93" i="17"/>
  <c r="AC93" i="17"/>
  <c r="N93" i="17"/>
  <c r="AZ93" i="17"/>
  <c r="AI93" i="17"/>
  <c r="AE93" i="17"/>
  <c r="T93" i="17"/>
  <c r="BC93" i="17"/>
  <c r="BI93" i="17"/>
  <c r="AM93" i="17"/>
  <c r="Z93" i="17"/>
  <c r="G93" i="17"/>
  <c r="AX93" i="17"/>
  <c r="BN93" i="17"/>
  <c r="AH93" i="17"/>
  <c r="X93" i="17"/>
  <c r="J93" i="17"/>
  <c r="AY93" i="17"/>
  <c r="BW93" i="17"/>
  <c r="AQ93" i="17"/>
  <c r="BL93" i="17"/>
  <c r="BJ93" i="17"/>
  <c r="AL93" i="17"/>
  <c r="F93" i="17"/>
  <c r="O93" i="17"/>
  <c r="BM93" i="17"/>
  <c r="BB93" i="17"/>
  <c r="AA93" i="17"/>
  <c r="R93" i="17"/>
  <c r="M93" i="17"/>
  <c r="BR93" i="17"/>
  <c r="BO93" i="17"/>
  <c r="AP93" i="17"/>
  <c r="V93" i="17"/>
  <c r="H93" i="17"/>
  <c r="BG93" i="17"/>
  <c r="AO93" i="17"/>
  <c r="AK93" i="17"/>
  <c r="BV93" i="17"/>
  <c r="BT93" i="17"/>
  <c r="AS93" i="17"/>
  <c r="Q93" i="17"/>
  <c r="B93" i="17" l="1"/>
  <c r="D93" i="17" s="1"/>
  <c r="AS93" i="18"/>
  <c r="BG93" i="18"/>
  <c r="BT93" i="18"/>
  <c r="AG93" i="18"/>
  <c r="AU93" i="18"/>
  <c r="BN93" i="18"/>
  <c r="AJ93" i="18"/>
  <c r="AI93" i="18"/>
  <c r="BR93" i="18"/>
  <c r="BP93" i="18"/>
  <c r="AM93" i="18"/>
  <c r="AF93" i="18"/>
  <c r="T93" i="18"/>
  <c r="J93" i="18"/>
  <c r="X93" i="18"/>
  <c r="I93" i="18"/>
  <c r="W93" i="18"/>
  <c r="F93" i="18"/>
  <c r="BI93" i="18"/>
  <c r="BW93" i="18"/>
  <c r="BF93" i="18"/>
  <c r="AW93" i="18"/>
  <c r="BK93" i="18"/>
  <c r="AR93" i="18"/>
  <c r="AK93" i="18"/>
  <c r="AY93" i="18"/>
  <c r="BD93" i="18"/>
  <c r="AO93" i="18"/>
  <c r="BC93" i="18"/>
  <c r="BL93" i="18"/>
  <c r="K93" i="18"/>
  <c r="G93" i="18"/>
  <c r="V93" i="18"/>
  <c r="H93" i="18"/>
  <c r="S93" i="18"/>
  <c r="AA93" i="18"/>
  <c r="BB93" i="18"/>
  <c r="BH93" i="18"/>
  <c r="BM93" i="18"/>
  <c r="BJ93" i="18"/>
  <c r="AD93" i="18"/>
  <c r="BA93" i="18"/>
  <c r="BO93" i="18"/>
  <c r="AP93" i="18"/>
  <c r="BE93" i="18"/>
  <c r="BS93" i="18"/>
  <c r="AX93" i="18"/>
  <c r="P93" i="18"/>
  <c r="L93" i="18"/>
  <c r="M93" i="18"/>
  <c r="N93" i="18"/>
  <c r="O93" i="18"/>
  <c r="AC93" i="18"/>
  <c r="AQ93" i="18"/>
  <c r="AN93" i="18"/>
  <c r="AZ93" i="18"/>
  <c r="AE93" i="18"/>
  <c r="AV93" i="18"/>
  <c r="AH93" i="18"/>
  <c r="BQ93" i="18"/>
  <c r="AL93" i="18"/>
  <c r="BV93" i="18"/>
  <c r="BU93" i="18"/>
  <c r="AT93" i="18"/>
  <c r="AB93" i="18"/>
  <c r="Z93" i="18"/>
  <c r="R93" i="18"/>
  <c r="U93" i="18"/>
  <c r="Y93" i="18"/>
  <c r="Q93" i="18"/>
  <c r="F115" i="16"/>
  <c r="B93" i="18" l="1"/>
  <c r="D93" i="18" s="1"/>
  <c r="T93" i="19"/>
  <c r="Q87" i="20" s="1"/>
  <c r="R106" i="7" s="1"/>
  <c r="H93" i="19"/>
  <c r="E87" i="20" s="1"/>
  <c r="F106" i="7" s="1"/>
  <c r="N93" i="19"/>
  <c r="K87" i="20" s="1"/>
  <c r="L106" i="7" s="1"/>
  <c r="Y93" i="19"/>
  <c r="V87" i="20" s="1"/>
  <c r="W106" i="7" s="1"/>
  <c r="L93" i="19"/>
  <c r="I87" i="20" s="1"/>
  <c r="J106" i="7" s="1"/>
  <c r="G93" i="19"/>
  <c r="D87" i="20" s="1"/>
  <c r="E106" i="7" s="1"/>
  <c r="F93" i="19"/>
  <c r="M93" i="19"/>
  <c r="J87" i="20" s="1"/>
  <c r="K106" i="7" s="1"/>
  <c r="P93" i="19"/>
  <c r="M87" i="20" s="1"/>
  <c r="N106" i="7" s="1"/>
  <c r="X93" i="19"/>
  <c r="U87" i="20" s="1"/>
  <c r="V106" i="7" s="1"/>
  <c r="W93" i="19"/>
  <c r="T87" i="20" s="1"/>
  <c r="U106" i="7" s="1"/>
  <c r="K93" i="19"/>
  <c r="H87" i="20" s="1"/>
  <c r="I106" i="7" s="1"/>
  <c r="Z93" i="19"/>
  <c r="W87" i="20" s="1"/>
  <c r="X106" i="7" s="1"/>
  <c r="O93" i="19"/>
  <c r="L87" i="20" s="1"/>
  <c r="M106" i="7" s="1"/>
  <c r="V93" i="19"/>
  <c r="S87" i="20" s="1"/>
  <c r="T106" i="7" s="1"/>
  <c r="U93" i="19"/>
  <c r="R87" i="20" s="1"/>
  <c r="S106" i="7" s="1"/>
  <c r="R93" i="19"/>
  <c r="O87" i="20" s="1"/>
  <c r="P106" i="7" s="1"/>
  <c r="I93" i="19"/>
  <c r="F87" i="20" s="1"/>
  <c r="G106" i="7" s="1"/>
  <c r="BJ93" i="19"/>
  <c r="BG87" i="20" s="1"/>
  <c r="BH106" i="7" s="1"/>
  <c r="BW93" i="19"/>
  <c r="BT87" i="20" s="1"/>
  <c r="BU106" i="7" s="1"/>
  <c r="AC93" i="19"/>
  <c r="Z87" i="20" s="1"/>
  <c r="AA106" i="7" s="1"/>
  <c r="BF93" i="19"/>
  <c r="BC87" i="20" s="1"/>
  <c r="BD106" i="7" s="1"/>
  <c r="AH93" i="19"/>
  <c r="AE87" i="20" s="1"/>
  <c r="AF106" i="7" s="1"/>
  <c r="AU93" i="19"/>
  <c r="AR87" i="20" s="1"/>
  <c r="AS106" i="7" s="1"/>
  <c r="BH93" i="19"/>
  <c r="BE87" i="20" s="1"/>
  <c r="BF106" i="7" s="1"/>
  <c r="BS93" i="19"/>
  <c r="BP87" i="20" s="1"/>
  <c r="BQ106" i="7" s="1"/>
  <c r="BB93" i="19"/>
  <c r="AY87" i="20" s="1"/>
  <c r="AZ106" i="7" s="1"/>
  <c r="BO93" i="19"/>
  <c r="BL87" i="20" s="1"/>
  <c r="BM106" i="7" s="1"/>
  <c r="BE93" i="19"/>
  <c r="BB87" i="20" s="1"/>
  <c r="BC106" i="7" s="1"/>
  <c r="BC93" i="19"/>
  <c r="AZ87" i="20" s="1"/>
  <c r="BA106" i="7" s="1"/>
  <c r="AZ93" i="19"/>
  <c r="AW87" i="20" s="1"/>
  <c r="AX106" i="7" s="1"/>
  <c r="BN93" i="19"/>
  <c r="BK87" i="20" s="1"/>
  <c r="BL106" i="7" s="1"/>
  <c r="BA93" i="19"/>
  <c r="AX87" i="20" s="1"/>
  <c r="AY106" i="7" s="1"/>
  <c r="AK93" i="19"/>
  <c r="AH87" i="20" s="1"/>
  <c r="AI106" i="7" s="1"/>
  <c r="S93" i="19"/>
  <c r="P87" i="20" s="1"/>
  <c r="Q106" i="7" s="1"/>
  <c r="AA93" i="19"/>
  <c r="X87" i="20" s="1"/>
  <c r="AN93" i="19"/>
  <c r="AK87" i="20" s="1"/>
  <c r="AL106" i="7" s="1"/>
  <c r="AW93" i="19"/>
  <c r="AT87" i="20" s="1"/>
  <c r="AU106" i="7" s="1"/>
  <c r="AM93" i="19"/>
  <c r="AJ87" i="20" s="1"/>
  <c r="AK106" i="7" s="1"/>
  <c r="AX93" i="19"/>
  <c r="AU87" i="20" s="1"/>
  <c r="AV106" i="7" s="1"/>
  <c r="BK93" i="19"/>
  <c r="BH87" i="20" s="1"/>
  <c r="BI106" i="7" s="1"/>
  <c r="AS93" i="19"/>
  <c r="AP87" i="20" s="1"/>
  <c r="AQ106" i="7" s="1"/>
  <c r="BP93" i="19"/>
  <c r="BM87" i="20" s="1"/>
  <c r="BN106" i="7" s="1"/>
  <c r="BR93" i="19"/>
  <c r="BO87" i="20" s="1"/>
  <c r="BP106" i="7" s="1"/>
  <c r="AF93" i="19"/>
  <c r="AC87" i="20" s="1"/>
  <c r="AD106" i="7" s="1"/>
  <c r="BI93" i="19"/>
  <c r="BF87" i="20" s="1"/>
  <c r="BG106" i="7" s="1"/>
  <c r="BM93" i="19"/>
  <c r="BJ87" i="20" s="1"/>
  <c r="BK106" i="7" s="1"/>
  <c r="AV93" i="19"/>
  <c r="AS87" i="20" s="1"/>
  <c r="AT106" i="7" s="1"/>
  <c r="AG93" i="19"/>
  <c r="AD87" i="20" s="1"/>
  <c r="AE106" i="7" s="1"/>
  <c r="J93" i="19"/>
  <c r="G87" i="20" s="1"/>
  <c r="H106" i="7" s="1"/>
  <c r="AD93" i="19"/>
  <c r="AA87" i="20" s="1"/>
  <c r="AB106" i="7" s="1"/>
  <c r="AQ93" i="19"/>
  <c r="AN87" i="20" s="1"/>
  <c r="AO106" i="7" s="1"/>
  <c r="BD93" i="19"/>
  <c r="BA87" i="20" s="1"/>
  <c r="BB106" i="7" s="1"/>
  <c r="BQ93" i="19"/>
  <c r="BN87" i="20" s="1"/>
  <c r="BO106" i="7" s="1"/>
  <c r="AJ93" i="19"/>
  <c r="AG87" i="20" s="1"/>
  <c r="AH106" i="7" s="1"/>
  <c r="AB93" i="19"/>
  <c r="Y87" i="20" s="1"/>
  <c r="AI93" i="19"/>
  <c r="AF87" i="20" s="1"/>
  <c r="AG106" i="7" s="1"/>
  <c r="Q93" i="19"/>
  <c r="N87" i="20" s="1"/>
  <c r="O106" i="7" s="1"/>
  <c r="AT93" i="19"/>
  <c r="AQ87" i="20" s="1"/>
  <c r="AR106" i="7" s="1"/>
  <c r="BG93" i="19"/>
  <c r="BD87" i="20" s="1"/>
  <c r="BE106" i="7" s="1"/>
  <c r="BT93" i="19"/>
  <c r="BQ87" i="20" s="1"/>
  <c r="BR106" i="7" s="1"/>
  <c r="AO93" i="19"/>
  <c r="AL87" i="20" s="1"/>
  <c r="AM106" i="7" s="1"/>
  <c r="BU93" i="19"/>
  <c r="BR87" i="20" s="1"/>
  <c r="BS106" i="7" s="1"/>
  <c r="AE93" i="19"/>
  <c r="AB87" i="20" s="1"/>
  <c r="AC106" i="7" s="1"/>
  <c r="AR93" i="19"/>
  <c r="AO87" i="20" s="1"/>
  <c r="AP106" i="7" s="1"/>
  <c r="BV93" i="19"/>
  <c r="BS87" i="20" s="1"/>
  <c r="BT106" i="7" s="1"/>
  <c r="AL93" i="19"/>
  <c r="AI87" i="20" s="1"/>
  <c r="AJ106" i="7" s="1"/>
  <c r="AY93" i="19"/>
  <c r="AV87" i="20" s="1"/>
  <c r="AW106" i="7" s="1"/>
  <c r="BL93" i="19"/>
  <c r="BI87" i="20" s="1"/>
  <c r="BJ106" i="7" s="1"/>
  <c r="AP93" i="19"/>
  <c r="AM87" i="20" s="1"/>
  <c r="AN106" i="7" s="1"/>
  <c r="C87" i="20" l="1"/>
  <c r="D106" i="7" s="1"/>
  <c r="B93" i="19"/>
  <c r="D93" i="19" s="1"/>
  <c r="B87" i="20" s="1"/>
  <c r="Z106" i="7"/>
  <c r="BW106" i="7"/>
  <c r="Y106" i="7"/>
  <c r="CA106" i="7" l="1"/>
  <c r="BZ106" i="7"/>
  <c r="C94" i="19" s="1"/>
  <c r="C106" i="7"/>
  <c r="P86" i="24" s="1"/>
  <c r="BX106" i="7"/>
  <c r="B86" i="24"/>
  <c r="B106" i="7"/>
  <c r="C94" i="17" l="1"/>
  <c r="C94" i="11"/>
  <c r="C94" i="18"/>
  <c r="H86" i="24"/>
  <c r="AO86" i="24"/>
  <c r="AB86" i="24"/>
  <c r="L86" i="24"/>
  <c r="Z86" i="24"/>
  <c r="AA86" i="24"/>
  <c r="BF86" i="24"/>
  <c r="Q86" i="24"/>
  <c r="BK86" i="24"/>
  <c r="BS86" i="24"/>
  <c r="AX86" i="24"/>
  <c r="BM86" i="24"/>
  <c r="Y86" i="24"/>
  <c r="S86" i="24"/>
  <c r="AM86" i="24"/>
  <c r="K86" i="24"/>
  <c r="AE86" i="24"/>
  <c r="AP86" i="24"/>
  <c r="BE86" i="24"/>
  <c r="BH86" i="24"/>
  <c r="M86" i="24"/>
  <c r="N86" i="24"/>
  <c r="U86" i="24"/>
  <c r="BG86" i="24"/>
  <c r="BN86" i="24"/>
  <c r="AH86" i="24"/>
  <c r="AW86" i="24"/>
  <c r="AR86" i="24"/>
  <c r="O86" i="24"/>
  <c r="C86" i="24"/>
  <c r="D116" i="14" s="1"/>
  <c r="AI86" i="24"/>
  <c r="AY86" i="24"/>
  <c r="BO86" i="24"/>
  <c r="BR86" i="24"/>
  <c r="BB86" i="24"/>
  <c r="AL86" i="24"/>
  <c r="BQ86" i="24"/>
  <c r="BA86" i="24"/>
  <c r="AK86" i="24"/>
  <c r="BT86" i="24"/>
  <c r="BD86" i="24"/>
  <c r="AN86" i="24"/>
  <c r="X86" i="24"/>
  <c r="E86" i="24"/>
  <c r="F86" i="24"/>
  <c r="AG86" i="24"/>
  <c r="BP86" i="24"/>
  <c r="AZ86" i="24"/>
  <c r="AJ86" i="24"/>
  <c r="D86" i="24"/>
  <c r="J86" i="24"/>
  <c r="I86" i="24"/>
  <c r="T86" i="24"/>
  <c r="V86" i="24"/>
  <c r="W86" i="24"/>
  <c r="AU86" i="24"/>
  <c r="AQ86" i="24"/>
  <c r="BC86" i="24"/>
  <c r="BJ86" i="24"/>
  <c r="AT86" i="24"/>
  <c r="AD86" i="24"/>
  <c r="BI86" i="24"/>
  <c r="AS86" i="24"/>
  <c r="AC86" i="24"/>
  <c r="BL86" i="24"/>
  <c r="AV86" i="24"/>
  <c r="AF86" i="24"/>
  <c r="R86" i="24"/>
  <c r="G86" i="24"/>
  <c r="B116" i="9"/>
  <c r="B116" i="15"/>
  <c r="B116" i="14"/>
  <c r="B116" i="16"/>
  <c r="Q116" i="9" l="1"/>
  <c r="Q116" i="14" s="1"/>
  <c r="Q116" i="15" s="1"/>
  <c r="Q116" i="16" s="1"/>
  <c r="R116" i="9"/>
  <c r="R116" i="14" s="1"/>
  <c r="R116" i="15" s="1"/>
  <c r="R116" i="16" s="1"/>
  <c r="O116" i="9"/>
  <c r="O116" i="14" s="1"/>
  <c r="O116" i="15" s="1"/>
  <c r="O116" i="16" s="1"/>
  <c r="P116" i="9"/>
  <c r="P116" i="14" s="1"/>
  <c r="P116" i="15" s="1"/>
  <c r="P116" i="16" s="1"/>
  <c r="M116" i="9"/>
  <c r="M116" i="14" s="1"/>
  <c r="M116" i="15" s="1"/>
  <c r="M116" i="16" s="1"/>
  <c r="BV86" i="24"/>
  <c r="D116" i="9" s="1"/>
  <c r="D116" i="15"/>
  <c r="BU86" i="24"/>
  <c r="AD116" i="9"/>
  <c r="AD116" i="14" s="1"/>
  <c r="AD116" i="15" s="1"/>
  <c r="AD116" i="16" s="1"/>
  <c r="Z116" i="9"/>
  <c r="Z116" i="14" s="1"/>
  <c r="Z116" i="15" s="1"/>
  <c r="Z116" i="16" s="1"/>
  <c r="W116" i="9"/>
  <c r="W116" i="14" s="1"/>
  <c r="W116" i="15" s="1"/>
  <c r="W116" i="16" s="1"/>
  <c r="X116" i="9"/>
  <c r="X116" i="14" s="1"/>
  <c r="X116" i="15" s="1"/>
  <c r="X116" i="16" s="1"/>
  <c r="F116" i="9"/>
  <c r="K116" i="9"/>
  <c r="K116" i="14" s="1"/>
  <c r="K116" i="15" s="1"/>
  <c r="K116" i="16" s="1"/>
  <c r="AL116" i="9"/>
  <c r="AL116" i="14" s="1"/>
  <c r="AL116" i="15" s="1"/>
  <c r="AL116" i="16" s="1"/>
  <c r="AO116" i="9"/>
  <c r="AO116" i="14" s="1"/>
  <c r="AO116" i="15" s="1"/>
  <c r="AO116" i="16" s="1"/>
  <c r="L116" i="9"/>
  <c r="L116" i="14" s="1"/>
  <c r="L116" i="15" s="1"/>
  <c r="L116" i="16" s="1"/>
  <c r="AQ116" i="9"/>
  <c r="AQ116" i="14" s="1"/>
  <c r="AQ116" i="15" s="1"/>
  <c r="AQ116" i="16" s="1"/>
  <c r="Y116" i="9"/>
  <c r="Y116" i="14" s="1"/>
  <c r="Y116" i="15" s="1"/>
  <c r="Y116" i="16" s="1"/>
  <c r="AG116" i="9"/>
  <c r="AG116" i="14" s="1"/>
  <c r="AG116" i="15" s="1"/>
  <c r="AG116" i="16" s="1"/>
  <c r="AC116" i="9"/>
  <c r="AC116" i="14" s="1"/>
  <c r="AC116" i="15" s="1"/>
  <c r="AC116" i="16" s="1"/>
  <c r="H116" i="9"/>
  <c r="H116" i="14" s="1"/>
  <c r="H116" i="15" s="1"/>
  <c r="H116" i="16" s="1"/>
  <c r="AB116" i="9"/>
  <c r="AB116" i="14" s="1"/>
  <c r="AB116" i="15" s="1"/>
  <c r="AB116" i="16" s="1"/>
  <c r="T116" i="9"/>
  <c r="T116" i="14" s="1"/>
  <c r="T116" i="15" s="1"/>
  <c r="T116" i="16" s="1"/>
  <c r="AJ116" i="9"/>
  <c r="AJ116" i="14" s="1"/>
  <c r="AJ116" i="15" s="1"/>
  <c r="AJ116" i="16" s="1"/>
  <c r="AN116" i="9"/>
  <c r="AN116" i="14" s="1"/>
  <c r="AN116" i="15" s="1"/>
  <c r="AN116" i="16" s="1"/>
  <c r="AA116" i="9"/>
  <c r="AA116" i="14" s="1"/>
  <c r="AA116" i="15" s="1"/>
  <c r="AA116" i="16" s="1"/>
  <c r="AE116" i="9"/>
  <c r="AE116" i="14" s="1"/>
  <c r="AE116" i="15" s="1"/>
  <c r="AE116" i="16" s="1"/>
  <c r="U116" i="9"/>
  <c r="U116" i="14" s="1"/>
  <c r="U116" i="15" s="1"/>
  <c r="U116" i="16" s="1"/>
  <c r="AK116" i="9"/>
  <c r="AK116" i="14" s="1"/>
  <c r="AK116" i="15" s="1"/>
  <c r="AK116" i="16" s="1"/>
  <c r="AH116" i="9"/>
  <c r="AH116" i="14" s="1"/>
  <c r="AH116" i="15" s="1"/>
  <c r="AH116" i="16" s="1"/>
  <c r="AR116" i="9"/>
  <c r="AR116" i="14" s="1"/>
  <c r="AR116" i="15" s="1"/>
  <c r="AR116" i="16" s="1"/>
  <c r="V116" i="9"/>
  <c r="V116" i="14" s="1"/>
  <c r="V116" i="15" s="1"/>
  <c r="V116" i="16" s="1"/>
  <c r="I116" i="9"/>
  <c r="I116" i="14" s="1"/>
  <c r="I116" i="15" s="1"/>
  <c r="I116" i="16" s="1"/>
  <c r="G116" i="9"/>
  <c r="G116" i="14" s="1"/>
  <c r="G116" i="15" s="1"/>
  <c r="G116" i="16" s="1"/>
  <c r="AI116" i="9"/>
  <c r="AI116" i="14" s="1"/>
  <c r="AI116" i="15" s="1"/>
  <c r="AI116" i="16" s="1"/>
  <c r="AP116" i="9"/>
  <c r="AP116" i="14" s="1"/>
  <c r="AP116" i="15" s="1"/>
  <c r="AP116" i="16" s="1"/>
  <c r="F116" i="14" l="1"/>
  <c r="AL94" i="11"/>
  <c r="AW94" i="11"/>
  <c r="BB94" i="11"/>
  <c r="Q94" i="11"/>
  <c r="J94" i="11"/>
  <c r="AZ94" i="11"/>
  <c r="BF94" i="11"/>
  <c r="BP94" i="11"/>
  <c r="L94" i="11"/>
  <c r="AM94" i="11"/>
  <c r="AJ94" i="11"/>
  <c r="AY94" i="11"/>
  <c r="N94" i="11"/>
  <c r="BA94" i="11"/>
  <c r="AS94" i="11"/>
  <c r="AG94" i="11"/>
  <c r="H94" i="11"/>
  <c r="BT94" i="11"/>
  <c r="BM94" i="11"/>
  <c r="AO94" i="11"/>
  <c r="V94" i="11"/>
  <c r="S94" i="11"/>
  <c r="K94" i="11"/>
  <c r="BH94" i="11"/>
  <c r="AE94" i="11"/>
  <c r="AH94" i="11"/>
  <c r="I94" i="11"/>
  <c r="AF94" i="11"/>
  <c r="AR94" i="11"/>
  <c r="AV94" i="11"/>
  <c r="BR94" i="11"/>
  <c r="BI94" i="11"/>
  <c r="BK94" i="11"/>
  <c r="T94" i="11"/>
  <c r="G94" i="11"/>
  <c r="BV94" i="11"/>
  <c r="AQ94" i="11"/>
  <c r="AX94" i="11"/>
  <c r="M94" i="11"/>
  <c r="Y94" i="11"/>
  <c r="BW94" i="11"/>
  <c r="BN94" i="11"/>
  <c r="BJ94" i="11"/>
  <c r="F94" i="11"/>
  <c r="BQ94" i="11"/>
  <c r="AN94" i="11"/>
  <c r="AU94" i="11"/>
  <c r="BD94" i="11"/>
  <c r="BS94" i="11"/>
  <c r="AA94" i="11"/>
  <c r="BL94" i="11"/>
  <c r="W94" i="11"/>
  <c r="P94" i="11"/>
  <c r="AC94" i="11"/>
  <c r="AK94" i="11"/>
  <c r="AT94" i="11"/>
  <c r="Z94" i="11"/>
  <c r="U94" i="11"/>
  <c r="AD94" i="11"/>
  <c r="BG94" i="11"/>
  <c r="AI94" i="11"/>
  <c r="R94" i="11"/>
  <c r="BU94" i="11"/>
  <c r="AB94" i="11"/>
  <c r="AP94" i="11"/>
  <c r="X94" i="11"/>
  <c r="BC94" i="11"/>
  <c r="BE94" i="11"/>
  <c r="BO94" i="11"/>
  <c r="O94" i="11"/>
  <c r="B94" i="11" l="1"/>
  <c r="D94" i="11" s="1"/>
  <c r="F116" i="15"/>
  <c r="BV94" i="17"/>
  <c r="BN94" i="17"/>
  <c r="AB94" i="17"/>
  <c r="M94" i="17"/>
  <c r="U94" i="17"/>
  <c r="BA94" i="17"/>
  <c r="BC94" i="17"/>
  <c r="AA94" i="17"/>
  <c r="O94" i="17"/>
  <c r="BJ94" i="17"/>
  <c r="BH94" i="17"/>
  <c r="AP94" i="17"/>
  <c r="P94" i="17"/>
  <c r="AV94" i="17"/>
  <c r="BI94" i="17"/>
  <c r="AI94" i="17"/>
  <c r="W94" i="17"/>
  <c r="S94" i="17"/>
  <c r="BF94" i="17"/>
  <c r="AK94" i="17"/>
  <c r="AO94" i="17"/>
  <c r="BG94" i="17"/>
  <c r="R94" i="17"/>
  <c r="AX94" i="17"/>
  <c r="BM94" i="17"/>
  <c r="AT94" i="17"/>
  <c r="L94" i="17"/>
  <c r="Q94" i="17"/>
  <c r="BS94" i="17"/>
  <c r="BK94" i="17"/>
  <c r="AR94" i="17"/>
  <c r="K94" i="17"/>
  <c r="AZ94" i="17"/>
  <c r="BR94" i="17"/>
  <c r="AD94" i="17"/>
  <c r="J94" i="17"/>
  <c r="BT94" i="17"/>
  <c r="H94" i="17"/>
  <c r="AG94" i="17"/>
  <c r="AW94" i="17"/>
  <c r="BE94" i="17"/>
  <c r="AN94" i="17"/>
  <c r="AJ94" i="17"/>
  <c r="G94" i="17"/>
  <c r="I94" i="17"/>
  <c r="BW94" i="17"/>
  <c r="BB94" i="17"/>
  <c r="AF94" i="17"/>
  <c r="Y94" i="17"/>
  <c r="AY94" i="17"/>
  <c r="X94" i="17"/>
  <c r="AS94" i="17"/>
  <c r="BL94" i="17"/>
  <c r="BO94" i="17"/>
  <c r="AM94" i="17"/>
  <c r="AE94" i="17"/>
  <c r="V94" i="17"/>
  <c r="F94" i="17"/>
  <c r="BU94" i="17"/>
  <c r="AL94" i="17"/>
  <c r="AH94" i="17"/>
  <c r="BQ94" i="17"/>
  <c r="BD94" i="17"/>
  <c r="AU94" i="17"/>
  <c r="T94" i="17"/>
  <c r="N94" i="17"/>
  <c r="BP94" i="17"/>
  <c r="AC94" i="17"/>
  <c r="AQ94" i="17"/>
  <c r="Z94" i="17"/>
  <c r="B94" i="17" l="1"/>
  <c r="D94" i="17" s="1"/>
  <c r="AD94" i="18"/>
  <c r="AR94" i="18"/>
  <c r="BQ94" i="18"/>
  <c r="AH94" i="18"/>
  <c r="AO94" i="18"/>
  <c r="BJ94" i="18"/>
  <c r="BE94" i="18"/>
  <c r="AL94" i="18"/>
  <c r="AZ94" i="18"/>
  <c r="AP94" i="18"/>
  <c r="AC94" i="18"/>
  <c r="BD94" i="18"/>
  <c r="Y94" i="18"/>
  <c r="V94" i="18"/>
  <c r="S94" i="18"/>
  <c r="M94" i="18"/>
  <c r="F94" i="18"/>
  <c r="L94" i="18"/>
  <c r="AK94" i="18"/>
  <c r="BH94" i="18"/>
  <c r="BV94" i="18"/>
  <c r="AQ94" i="18"/>
  <c r="BU94" i="18"/>
  <c r="AF94" i="18"/>
  <c r="AI94" i="18"/>
  <c r="AU94" i="18"/>
  <c r="BP94" i="18"/>
  <c r="AT94" i="18"/>
  <c r="AY94" i="18"/>
  <c r="BT94" i="18"/>
  <c r="W94" i="18"/>
  <c r="Q94" i="18"/>
  <c r="O94" i="18"/>
  <c r="H94" i="18"/>
  <c r="P94" i="18"/>
  <c r="BC94" i="18"/>
  <c r="AG94" i="18"/>
  <c r="BB94" i="18"/>
  <c r="BG94" i="18"/>
  <c r="AA94" i="18"/>
  <c r="BW94" i="18"/>
  <c r="BF94" i="18"/>
  <c r="BK94" i="18"/>
  <c r="AS94" i="18"/>
  <c r="AX94" i="18"/>
  <c r="BO94" i="18"/>
  <c r="BM94" i="18"/>
  <c r="K94" i="18"/>
  <c r="G94" i="18"/>
  <c r="R94" i="18"/>
  <c r="I94" i="18"/>
  <c r="N94" i="18"/>
  <c r="AB94" i="18"/>
  <c r="BS94" i="18"/>
  <c r="BA94" i="18"/>
  <c r="BR94" i="18"/>
  <c r="AV94" i="18"/>
  <c r="AW94" i="18"/>
  <c r="BL94" i="18"/>
  <c r="AJ94" i="18"/>
  <c r="AE94" i="18"/>
  <c r="BI94" i="18"/>
  <c r="AN94" i="18"/>
  <c r="AM94" i="18"/>
  <c r="BN94" i="18"/>
  <c r="U94" i="18"/>
  <c r="T94" i="18"/>
  <c r="X94" i="18"/>
  <c r="Z94" i="18"/>
  <c r="J94" i="18"/>
  <c r="F116" i="16"/>
  <c r="B94" i="18" l="1"/>
  <c r="D94" i="18" s="1"/>
  <c r="AD94" i="19"/>
  <c r="AA88" i="20" s="1"/>
  <c r="AB107" i="7" s="1"/>
  <c r="AQ94" i="19"/>
  <c r="AN88" i="20" s="1"/>
  <c r="AO107" i="7" s="1"/>
  <c r="AV94" i="19"/>
  <c r="AS88" i="20" s="1"/>
  <c r="AT107" i="7" s="1"/>
  <c r="BF94" i="19"/>
  <c r="BC88" i="20" s="1"/>
  <c r="BD107" i="7" s="1"/>
  <c r="AW94" i="19"/>
  <c r="AT88" i="20" s="1"/>
  <c r="AU107" i="7" s="1"/>
  <c r="BN94" i="19"/>
  <c r="BK88" i="20" s="1"/>
  <c r="BL107" i="7" s="1"/>
  <c r="AN94" i="19"/>
  <c r="AK88" i="20" s="1"/>
  <c r="AL107" i="7" s="1"/>
  <c r="BS94" i="19"/>
  <c r="BP88" i="20" s="1"/>
  <c r="BQ107" i="7" s="1"/>
  <c r="BQ94" i="19"/>
  <c r="BN88" i="20" s="1"/>
  <c r="BO107" i="7" s="1"/>
  <c r="AI94" i="19"/>
  <c r="AF88" i="20" s="1"/>
  <c r="AG107" i="7" s="1"/>
  <c r="BH94" i="19"/>
  <c r="BE88" i="20" s="1"/>
  <c r="BF107" i="7" s="1"/>
  <c r="AM94" i="19"/>
  <c r="AJ88" i="20" s="1"/>
  <c r="AK107" i="7" s="1"/>
  <c r="O94" i="19"/>
  <c r="L88" i="20" s="1"/>
  <c r="M107" i="7" s="1"/>
  <c r="I94" i="19"/>
  <c r="F88" i="20" s="1"/>
  <c r="G107" i="7" s="1"/>
  <c r="G94" i="19"/>
  <c r="D88" i="20" s="1"/>
  <c r="E107" i="7" s="1"/>
  <c r="Y94" i="19"/>
  <c r="V88" i="20" s="1"/>
  <c r="W107" i="7" s="1"/>
  <c r="X94" i="19"/>
  <c r="U88" i="20" s="1"/>
  <c r="V107" i="7" s="1"/>
  <c r="H94" i="19"/>
  <c r="E88" i="20" s="1"/>
  <c r="F107" i="7" s="1"/>
  <c r="R94" i="19"/>
  <c r="O88" i="20" s="1"/>
  <c r="P107" i="7" s="1"/>
  <c r="W94" i="19"/>
  <c r="T88" i="20" s="1"/>
  <c r="U107" i="7" s="1"/>
  <c r="U94" i="19"/>
  <c r="R88" i="20" s="1"/>
  <c r="S107" i="7" s="1"/>
  <c r="AC94" i="19"/>
  <c r="Z88" i="20" s="1"/>
  <c r="AA107" i="7" s="1"/>
  <c r="AT94" i="19"/>
  <c r="AQ88" i="20" s="1"/>
  <c r="AR107" i="7" s="1"/>
  <c r="BG94" i="19"/>
  <c r="BD88" i="20" s="1"/>
  <c r="BE107" i="7" s="1"/>
  <c r="BP94" i="19"/>
  <c r="BM88" i="20" s="1"/>
  <c r="BN107" i="7" s="1"/>
  <c r="BC94" i="19"/>
  <c r="AZ88" i="20" s="1"/>
  <c r="BA107" i="7" s="1"/>
  <c r="BM94" i="19"/>
  <c r="BJ88" i="20" s="1"/>
  <c r="BK107" i="7" s="1"/>
  <c r="AE94" i="19"/>
  <c r="AB88" i="20" s="1"/>
  <c r="AC107" i="7" s="1"/>
  <c r="AR94" i="19"/>
  <c r="AO88" i="20" s="1"/>
  <c r="AP107" i="7" s="1"/>
  <c r="AZ94" i="19"/>
  <c r="AW88" i="20" s="1"/>
  <c r="AX107" i="7" s="1"/>
  <c r="AL94" i="19"/>
  <c r="AI88" i="20" s="1"/>
  <c r="AJ107" i="7" s="1"/>
  <c r="AY94" i="19"/>
  <c r="AV88" i="20" s="1"/>
  <c r="AW107" i="7" s="1"/>
  <c r="AJ94" i="19"/>
  <c r="AG88" i="20" s="1"/>
  <c r="AH107" i="7" s="1"/>
  <c r="BT94" i="19"/>
  <c r="BQ88" i="20" s="1"/>
  <c r="BR107" i="7" s="1"/>
  <c r="V94" i="19"/>
  <c r="S88" i="20" s="1"/>
  <c r="T107" i="7" s="1"/>
  <c r="Z94" i="19"/>
  <c r="W88" i="20" s="1"/>
  <c r="X107" i="7" s="1"/>
  <c r="M94" i="19"/>
  <c r="J88" i="20" s="1"/>
  <c r="K107" i="7" s="1"/>
  <c r="N94" i="19"/>
  <c r="K88" i="20" s="1"/>
  <c r="L107" i="7" s="1"/>
  <c r="L94" i="19"/>
  <c r="I88" i="20" s="1"/>
  <c r="J107" i="7" s="1"/>
  <c r="AO94" i="19"/>
  <c r="AL88" i="20" s="1"/>
  <c r="AM107" i="7" s="1"/>
  <c r="J94" i="19"/>
  <c r="G88" i="20" s="1"/>
  <c r="H107" i="7" s="1"/>
  <c r="T94" i="19"/>
  <c r="Q88" i="20" s="1"/>
  <c r="R107" i="7" s="1"/>
  <c r="K94" i="19"/>
  <c r="H88" i="20" s="1"/>
  <c r="I107" i="7" s="1"/>
  <c r="Q94" i="19"/>
  <c r="N88" i="20" s="1"/>
  <c r="O107" i="7" s="1"/>
  <c r="AS94" i="19"/>
  <c r="AP88" i="20" s="1"/>
  <c r="AQ107" i="7" s="1"/>
  <c r="BJ94" i="19"/>
  <c r="BG88" i="20" s="1"/>
  <c r="BH107" i="7" s="1"/>
  <c r="BW94" i="19"/>
  <c r="BT88" i="20" s="1"/>
  <c r="BU107" i="7" s="1"/>
  <c r="BL94" i="19"/>
  <c r="BI88" i="20" s="1"/>
  <c r="BJ107" i="7" s="1"/>
  <c r="AF94" i="19"/>
  <c r="AC88" i="20" s="1"/>
  <c r="AD107" i="7" s="1"/>
  <c r="AH94" i="19"/>
  <c r="AE88" i="20" s="1"/>
  <c r="AF107" i="7" s="1"/>
  <c r="AU94" i="19"/>
  <c r="AR88" i="20" s="1"/>
  <c r="AS107" i="7" s="1"/>
  <c r="BU94" i="19"/>
  <c r="BR88" i="20" s="1"/>
  <c r="BS107" i="7" s="1"/>
  <c r="AK94" i="19"/>
  <c r="AH88" i="20" s="1"/>
  <c r="AI107" i="7" s="1"/>
  <c r="BB94" i="19"/>
  <c r="AY88" i="20" s="1"/>
  <c r="AZ107" i="7" s="1"/>
  <c r="BO94" i="19"/>
  <c r="BL88" i="20" s="1"/>
  <c r="BM107" i="7" s="1"/>
  <c r="P94" i="19"/>
  <c r="M88" i="20" s="1"/>
  <c r="N107" i="7" s="1"/>
  <c r="F94" i="19"/>
  <c r="BI94" i="19"/>
  <c r="BF88" i="20" s="1"/>
  <c r="BG107" i="7" s="1"/>
  <c r="AA94" i="19"/>
  <c r="X88" i="20" s="1"/>
  <c r="AB94" i="19"/>
  <c r="Y88" i="20" s="1"/>
  <c r="BE94" i="19"/>
  <c r="BB88" i="20" s="1"/>
  <c r="BC107" i="7" s="1"/>
  <c r="AG94" i="19"/>
  <c r="AD88" i="20" s="1"/>
  <c r="AE107" i="7" s="1"/>
  <c r="AX94" i="19"/>
  <c r="AU88" i="20" s="1"/>
  <c r="AV107" i="7" s="1"/>
  <c r="BK94" i="19"/>
  <c r="BH88" i="20" s="1"/>
  <c r="BI107" i="7" s="1"/>
  <c r="BV94" i="19"/>
  <c r="BS88" i="20" s="1"/>
  <c r="BT107" i="7" s="1"/>
  <c r="BA94" i="19"/>
  <c r="AX88" i="20" s="1"/>
  <c r="AY107" i="7" s="1"/>
  <c r="BR94" i="19"/>
  <c r="BO88" i="20" s="1"/>
  <c r="BP107" i="7" s="1"/>
  <c r="BD94" i="19"/>
  <c r="BA88" i="20" s="1"/>
  <c r="BB107" i="7" s="1"/>
  <c r="AP94" i="19"/>
  <c r="AM88" i="20" s="1"/>
  <c r="AN107" i="7" s="1"/>
  <c r="S94" i="19"/>
  <c r="P88" i="20" s="1"/>
  <c r="Q107" i="7" s="1"/>
  <c r="B94" i="19" l="1"/>
  <c r="D94" i="19" s="1"/>
  <c r="B88" i="20" s="1"/>
  <c r="BW107" i="7"/>
  <c r="Z107" i="7"/>
  <c r="Y107" i="7"/>
  <c r="C88" i="20"/>
  <c r="D107" i="7" s="1"/>
  <c r="BZ107" i="7" l="1"/>
  <c r="C107" i="7"/>
  <c r="C87" i="24" s="1"/>
  <c r="BX107" i="7"/>
  <c r="CA107" i="7"/>
  <c r="B107" i="7"/>
  <c r="B87" i="24"/>
  <c r="Z87" i="24" l="1"/>
  <c r="AD87" i="24"/>
  <c r="AH87" i="24"/>
  <c r="AL87" i="24"/>
  <c r="AP87" i="24"/>
  <c r="AT87" i="24"/>
  <c r="AX87" i="24"/>
  <c r="BB87" i="24"/>
  <c r="BF87" i="24"/>
  <c r="BJ87" i="24"/>
  <c r="BN87" i="24"/>
  <c r="BR87" i="24"/>
  <c r="AA87" i="24"/>
  <c r="AE87" i="24"/>
  <c r="AI87" i="24"/>
  <c r="AM87" i="24"/>
  <c r="AQ87" i="24"/>
  <c r="AU87" i="24"/>
  <c r="AY87" i="24"/>
  <c r="BC87" i="24"/>
  <c r="BG87" i="24"/>
  <c r="BK87" i="24"/>
  <c r="BO87" i="24"/>
  <c r="BS87" i="24"/>
  <c r="X87" i="24"/>
  <c r="AB87" i="24"/>
  <c r="AF87" i="24"/>
  <c r="AJ87" i="24"/>
  <c r="AN87" i="24"/>
  <c r="AR87" i="24"/>
  <c r="AV87" i="24"/>
  <c r="AZ87" i="24"/>
  <c r="BD87" i="24"/>
  <c r="BH87" i="24"/>
  <c r="BL87" i="24"/>
  <c r="BP87" i="24"/>
  <c r="BT87" i="24"/>
  <c r="AG87" i="24"/>
  <c r="AW87" i="24"/>
  <c r="BM87" i="24"/>
  <c r="AS87" i="24"/>
  <c r="AK87" i="24"/>
  <c r="BA87" i="24"/>
  <c r="BQ87" i="24"/>
  <c r="AC87" i="24"/>
  <c r="Y87" i="24"/>
  <c r="BV87" i="24" s="1"/>
  <c r="D117" i="9" s="1"/>
  <c r="AO87" i="24"/>
  <c r="BE87" i="24"/>
  <c r="BI87" i="24"/>
  <c r="G87" i="24"/>
  <c r="O87" i="24"/>
  <c r="E87" i="24"/>
  <c r="U87" i="24"/>
  <c r="N87" i="24"/>
  <c r="H87" i="24"/>
  <c r="D87" i="24"/>
  <c r="F87" i="24"/>
  <c r="L87" i="24"/>
  <c r="W87" i="24"/>
  <c r="I87" i="24"/>
  <c r="Q87" i="24"/>
  <c r="J87" i="24"/>
  <c r="P87" i="24"/>
  <c r="T87" i="24"/>
  <c r="S87" i="24"/>
  <c r="K87" i="24"/>
  <c r="R87" i="24"/>
  <c r="M87" i="24"/>
  <c r="V87" i="24"/>
  <c r="D117" i="15"/>
  <c r="D117" i="14"/>
  <c r="B117" i="14"/>
  <c r="B117" i="16"/>
  <c r="B117" i="15"/>
  <c r="B117" i="9"/>
  <c r="C95" i="17"/>
  <c r="C95" i="18"/>
  <c r="C95" i="11"/>
  <c r="C95" i="19"/>
  <c r="P117" i="9" l="1"/>
  <c r="P117" i="14" s="1"/>
  <c r="P117" i="15" s="1"/>
  <c r="P117" i="16" s="1"/>
  <c r="R117" i="9"/>
  <c r="R117" i="14" s="1"/>
  <c r="R117" i="15" s="1"/>
  <c r="R117" i="16" s="1"/>
  <c r="Q117" i="9"/>
  <c r="Q117" i="14" s="1"/>
  <c r="Q117" i="15" s="1"/>
  <c r="Q117" i="16" s="1"/>
  <c r="O117" i="9"/>
  <c r="O117" i="14" s="1"/>
  <c r="O117" i="15" s="1"/>
  <c r="O117" i="16" s="1"/>
  <c r="M117" i="9"/>
  <c r="M117" i="14" s="1"/>
  <c r="M117" i="15" s="1"/>
  <c r="M117" i="16" s="1"/>
  <c r="BU87" i="24"/>
  <c r="AL117" i="9"/>
  <c r="AL117" i="14" s="1"/>
  <c r="AL117" i="15" s="1"/>
  <c r="AL117" i="16" s="1"/>
  <c r="AC117" i="9"/>
  <c r="AC117" i="14" s="1"/>
  <c r="AC117" i="15" s="1"/>
  <c r="AC117" i="16" s="1"/>
  <c r="AO117" i="9"/>
  <c r="AO117" i="14" s="1"/>
  <c r="AO117" i="15" s="1"/>
  <c r="AO117" i="16" s="1"/>
  <c r="F117" i="9"/>
  <c r="Z117" i="9"/>
  <c r="Z117" i="14" s="1"/>
  <c r="Z117" i="15" s="1"/>
  <c r="Z117" i="16" s="1"/>
  <c r="T117" i="9"/>
  <c r="T117" i="14" s="1"/>
  <c r="T117" i="15" s="1"/>
  <c r="T117" i="16" s="1"/>
  <c r="L117" i="9"/>
  <c r="L117" i="14" s="1"/>
  <c r="L117" i="15" s="1"/>
  <c r="L117" i="16" s="1"/>
  <c r="AG117" i="9"/>
  <c r="AG117" i="14" s="1"/>
  <c r="AG117" i="15" s="1"/>
  <c r="AG117" i="16" s="1"/>
  <c r="I117" i="9"/>
  <c r="I117" i="14" s="1"/>
  <c r="I117" i="15" s="1"/>
  <c r="I117" i="16" s="1"/>
  <c r="AN117" i="9"/>
  <c r="AN117" i="14" s="1"/>
  <c r="AN117" i="15" s="1"/>
  <c r="AN117" i="16" s="1"/>
  <c r="AA117" i="9"/>
  <c r="AA117" i="14" s="1"/>
  <c r="AA117" i="15" s="1"/>
  <c r="AA117" i="16" s="1"/>
  <c r="AE117" i="9"/>
  <c r="AE117" i="14" s="1"/>
  <c r="AE117" i="15" s="1"/>
  <c r="AE117" i="16" s="1"/>
  <c r="W117" i="9"/>
  <c r="W117" i="14" s="1"/>
  <c r="W117" i="15" s="1"/>
  <c r="W117" i="16" s="1"/>
  <c r="AJ117" i="9"/>
  <c r="AJ117" i="14" s="1"/>
  <c r="AJ117" i="15" s="1"/>
  <c r="AJ117" i="16" s="1"/>
  <c r="AH117" i="9"/>
  <c r="AH117" i="14" s="1"/>
  <c r="AH117" i="15" s="1"/>
  <c r="AH117" i="16" s="1"/>
  <c r="AI117" i="9"/>
  <c r="AI117" i="14" s="1"/>
  <c r="AI117" i="15" s="1"/>
  <c r="AI117" i="16" s="1"/>
  <c r="K117" i="9"/>
  <c r="K117" i="14" s="1"/>
  <c r="K117" i="15" s="1"/>
  <c r="K117" i="16" s="1"/>
  <c r="U117" i="9"/>
  <c r="U117" i="14" s="1"/>
  <c r="U117" i="15" s="1"/>
  <c r="U117" i="16" s="1"/>
  <c r="G117" i="9"/>
  <c r="G117" i="14" s="1"/>
  <c r="G117" i="15" s="1"/>
  <c r="G117" i="16" s="1"/>
  <c r="AD117" i="9"/>
  <c r="AD117" i="14" s="1"/>
  <c r="AD117" i="15" s="1"/>
  <c r="AD117" i="16" s="1"/>
  <c r="AB117" i="9"/>
  <c r="AB117" i="14" s="1"/>
  <c r="AB117" i="15" s="1"/>
  <c r="AB117" i="16" s="1"/>
  <c r="H117" i="9"/>
  <c r="H117" i="14" s="1"/>
  <c r="H117" i="15" s="1"/>
  <c r="H117" i="16" s="1"/>
  <c r="Y117" i="9"/>
  <c r="Y117" i="14" s="1"/>
  <c r="Y117" i="15" s="1"/>
  <c r="Y117" i="16" s="1"/>
  <c r="AQ117" i="9"/>
  <c r="AQ117" i="14" s="1"/>
  <c r="AQ117" i="15" s="1"/>
  <c r="AQ117" i="16" s="1"/>
  <c r="AP117" i="9"/>
  <c r="AP117" i="14" s="1"/>
  <c r="AP117" i="15" s="1"/>
  <c r="AP117" i="16" s="1"/>
  <c r="AR117" i="9"/>
  <c r="AR117" i="14" s="1"/>
  <c r="AR117" i="15" s="1"/>
  <c r="AR117" i="16" s="1"/>
  <c r="AK117" i="9"/>
  <c r="AK117" i="14" s="1"/>
  <c r="AK117" i="15" s="1"/>
  <c r="AK117" i="16" s="1"/>
  <c r="X117" i="9"/>
  <c r="X117" i="14" s="1"/>
  <c r="X117" i="15" s="1"/>
  <c r="X117" i="16" s="1"/>
  <c r="V117" i="9"/>
  <c r="V117" i="14" s="1"/>
  <c r="V117" i="15" s="1"/>
  <c r="V117" i="16" s="1"/>
  <c r="F117" i="14" l="1"/>
  <c r="BG95" i="11"/>
  <c r="BJ95" i="11"/>
  <c r="AH95" i="11"/>
  <c r="W95" i="11"/>
  <c r="L95" i="11"/>
  <c r="BQ95" i="11"/>
  <c r="BM95" i="11"/>
  <c r="AI95" i="11"/>
  <c r="G95" i="11"/>
  <c r="M95" i="11"/>
  <c r="BK95" i="11"/>
  <c r="AR95" i="11"/>
  <c r="AF95" i="11"/>
  <c r="V95" i="11"/>
  <c r="AL95" i="11"/>
  <c r="BN95" i="11"/>
  <c r="BB95" i="11"/>
  <c r="BW95" i="11"/>
  <c r="AN95" i="11"/>
  <c r="AE95" i="11"/>
  <c r="Z95" i="11"/>
  <c r="Y95" i="11"/>
  <c r="N95" i="11"/>
  <c r="AP95" i="11"/>
  <c r="BL95" i="11"/>
  <c r="BF95" i="11"/>
  <c r="I95" i="11"/>
  <c r="BT95" i="11"/>
  <c r="BH95" i="11"/>
  <c r="AK95" i="11"/>
  <c r="BO95" i="11"/>
  <c r="BR95" i="11"/>
  <c r="AD95" i="11"/>
  <c r="BA95" i="11"/>
  <c r="BD95" i="11"/>
  <c r="BV95" i="11"/>
  <c r="AW95" i="11"/>
  <c r="AB95" i="11"/>
  <c r="H95" i="11"/>
  <c r="S95" i="11"/>
  <c r="R95" i="11"/>
  <c r="AM95" i="11"/>
  <c r="AT95" i="11"/>
  <c r="BC95" i="11"/>
  <c r="K95" i="11"/>
  <c r="BU95" i="11"/>
  <c r="AX95" i="11"/>
  <c r="AA95" i="11"/>
  <c r="Q95" i="11"/>
  <c r="BS95" i="11"/>
  <c r="AG95" i="11"/>
  <c r="AV95" i="11"/>
  <c r="P95" i="11"/>
  <c r="BI95" i="11"/>
  <c r="AQ95" i="11"/>
  <c r="AJ95" i="11"/>
  <c r="U95" i="11"/>
  <c r="J95" i="11"/>
  <c r="X95" i="11"/>
  <c r="AY95" i="11"/>
  <c r="AZ95" i="11"/>
  <c r="T95" i="11"/>
  <c r="F95" i="11"/>
  <c r="AC95" i="11"/>
  <c r="AU95" i="11"/>
  <c r="AO95" i="11"/>
  <c r="O95" i="11"/>
  <c r="AS95" i="11"/>
  <c r="BP95" i="11"/>
  <c r="BE95" i="11"/>
  <c r="B95" i="11" l="1"/>
  <c r="D95" i="11" s="1"/>
  <c r="F117" i="15"/>
  <c r="BF95" i="17"/>
  <c r="BT95" i="17"/>
  <c r="AT95" i="17"/>
  <c r="G95" i="17"/>
  <c r="O95" i="17"/>
  <c r="BE95" i="17"/>
  <c r="AM95" i="17"/>
  <c r="AS95" i="17"/>
  <c r="M95" i="17"/>
  <c r="BW95" i="17"/>
  <c r="AY95" i="17"/>
  <c r="AK95" i="17"/>
  <c r="R95" i="17"/>
  <c r="BJ95" i="17"/>
  <c r="BH95" i="17"/>
  <c r="AJ95" i="17"/>
  <c r="Y95" i="17"/>
  <c r="X95" i="17"/>
  <c r="BG95" i="17"/>
  <c r="I95" i="17"/>
  <c r="AB95" i="17"/>
  <c r="AF95" i="17"/>
  <c r="BK95" i="17"/>
  <c r="AW95" i="17"/>
  <c r="AC95" i="17"/>
  <c r="T95" i="17"/>
  <c r="BL95" i="17"/>
  <c r="BS95" i="17"/>
  <c r="AU95" i="17"/>
  <c r="AE95" i="17"/>
  <c r="V95" i="17"/>
  <c r="BR95" i="17"/>
  <c r="BB95" i="17"/>
  <c r="AO95" i="17"/>
  <c r="S95" i="17"/>
  <c r="AZ95" i="17"/>
  <c r="AI95" i="17"/>
  <c r="W95" i="17"/>
  <c r="AN95" i="17"/>
  <c r="N95" i="17"/>
  <c r="BP95" i="17"/>
  <c r="AL95" i="17"/>
  <c r="AP95" i="17"/>
  <c r="H95" i="17"/>
  <c r="BV95" i="17"/>
  <c r="AX95" i="17"/>
  <c r="AQ95" i="17"/>
  <c r="F95" i="17"/>
  <c r="L95" i="17"/>
  <c r="BU95" i="17"/>
  <c r="AG95" i="17"/>
  <c r="AD95" i="17"/>
  <c r="BC95" i="17"/>
  <c r="Z95" i="17"/>
  <c r="AV95" i="17"/>
  <c r="BI95" i="17"/>
  <c r="AA95" i="17"/>
  <c r="J95" i="17"/>
  <c r="Q95" i="17"/>
  <c r="BN95" i="17"/>
  <c r="BM95" i="17"/>
  <c r="AH95" i="17"/>
  <c r="P95" i="17"/>
  <c r="BA95" i="17"/>
  <c r="BO95" i="17"/>
  <c r="AR95" i="17"/>
  <c r="U95" i="17"/>
  <c r="BQ95" i="17"/>
  <c r="BD95" i="17"/>
  <c r="K95" i="17"/>
  <c r="B95" i="17" l="1"/>
  <c r="D95" i="17" s="1"/>
  <c r="BV95" i="18"/>
  <c r="AJ95" i="18"/>
  <c r="BI95" i="18"/>
  <c r="BJ95" i="18"/>
  <c r="BW95" i="18"/>
  <c r="BA95" i="18"/>
  <c r="AX95" i="18"/>
  <c r="BK95" i="18"/>
  <c r="AO95" i="18"/>
  <c r="BB95" i="18"/>
  <c r="BO95" i="18"/>
  <c r="BE95" i="18"/>
  <c r="V95" i="18"/>
  <c r="K95" i="18"/>
  <c r="U95" i="18"/>
  <c r="G95" i="18"/>
  <c r="Q95" i="18"/>
  <c r="AM95" i="18"/>
  <c r="AZ95" i="18"/>
  <c r="BM95" i="18"/>
  <c r="AA95" i="18"/>
  <c r="AN95" i="18"/>
  <c r="BQ95" i="18"/>
  <c r="BN95" i="18"/>
  <c r="AB95" i="18"/>
  <c r="AC95" i="18"/>
  <c r="BR95" i="18"/>
  <c r="AF95" i="18"/>
  <c r="AS95" i="18"/>
  <c r="W95" i="18"/>
  <c r="I95" i="18"/>
  <c r="Y95" i="18"/>
  <c r="S95" i="18"/>
  <c r="Z95" i="18"/>
  <c r="AP95" i="18"/>
  <c r="BC95" i="18"/>
  <c r="BP95" i="18"/>
  <c r="AD95" i="18"/>
  <c r="AQ95" i="18"/>
  <c r="BD95" i="18"/>
  <c r="BT95" i="18"/>
  <c r="AE95" i="18"/>
  <c r="AR95" i="18"/>
  <c r="AG95" i="18"/>
  <c r="AI95" i="18"/>
  <c r="AV95" i="18"/>
  <c r="AW95" i="18"/>
  <c r="H95" i="18"/>
  <c r="T95" i="18"/>
  <c r="X95" i="18"/>
  <c r="M95" i="18"/>
  <c r="F95" i="18"/>
  <c r="BF95" i="18"/>
  <c r="BS95" i="18"/>
  <c r="BU95" i="18"/>
  <c r="AT95" i="18"/>
  <c r="BG95" i="18"/>
  <c r="AK95" i="18"/>
  <c r="AH95" i="18"/>
  <c r="AU95" i="18"/>
  <c r="BH95" i="18"/>
  <c r="AL95" i="18"/>
  <c r="AY95" i="18"/>
  <c r="BL95" i="18"/>
  <c r="R95" i="18"/>
  <c r="J95" i="18"/>
  <c r="O95" i="18"/>
  <c r="P95" i="18"/>
  <c r="N95" i="18"/>
  <c r="L95" i="18"/>
  <c r="F117" i="16"/>
  <c r="B95" i="18" l="1"/>
  <c r="D95" i="18" s="1"/>
  <c r="AB95" i="19"/>
  <c r="Y89" i="20" s="1"/>
  <c r="AS95" i="19"/>
  <c r="AP89" i="20" s="1"/>
  <c r="AQ108" i="7" s="1"/>
  <c r="AQ109" i="7" s="1"/>
  <c r="BJ95" i="19"/>
  <c r="BG89" i="20" s="1"/>
  <c r="BH108" i="7" s="1"/>
  <c r="BH109" i="7" s="1"/>
  <c r="BO95" i="19"/>
  <c r="BL89" i="20" s="1"/>
  <c r="BM108" i="7" s="1"/>
  <c r="BM109" i="7" s="1"/>
  <c r="BF95" i="19"/>
  <c r="BC89" i="20" s="1"/>
  <c r="BD108" i="7" s="1"/>
  <c r="BD109" i="7" s="1"/>
  <c r="BL95" i="19"/>
  <c r="BI89" i="20" s="1"/>
  <c r="BJ108" i="7" s="1"/>
  <c r="BJ109" i="7" s="1"/>
  <c r="AH95" i="19"/>
  <c r="AE89" i="20" s="1"/>
  <c r="AF108" i="7" s="1"/>
  <c r="AF109" i="7" s="1"/>
  <c r="BK95" i="19"/>
  <c r="BH89" i="20" s="1"/>
  <c r="BI108" i="7" s="1"/>
  <c r="BI109" i="7" s="1"/>
  <c r="AY95" i="19"/>
  <c r="AV89" i="20" s="1"/>
  <c r="AW108" i="7" s="1"/>
  <c r="AW109" i="7" s="1"/>
  <c r="AK95" i="19"/>
  <c r="AH89" i="20" s="1"/>
  <c r="AI108" i="7" s="1"/>
  <c r="AI109" i="7" s="1"/>
  <c r="BB95" i="19"/>
  <c r="AY89" i="20" s="1"/>
  <c r="AZ108" i="7" s="1"/>
  <c r="AZ109" i="7" s="1"/>
  <c r="AI95" i="19"/>
  <c r="AF89" i="20" s="1"/>
  <c r="AG108" i="7" s="1"/>
  <c r="AG109" i="7" s="1"/>
  <c r="AA95" i="19"/>
  <c r="X89" i="20" s="1"/>
  <c r="R95" i="19"/>
  <c r="O89" i="20" s="1"/>
  <c r="P108" i="7" s="1"/>
  <c r="H95" i="19"/>
  <c r="E89" i="20" s="1"/>
  <c r="F108" i="7" s="1"/>
  <c r="Y95" i="19"/>
  <c r="V89" i="20" s="1"/>
  <c r="W108" i="7" s="1"/>
  <c r="M95" i="19"/>
  <c r="J89" i="20" s="1"/>
  <c r="K108" i="7" s="1"/>
  <c r="O95" i="19"/>
  <c r="L89" i="20" s="1"/>
  <c r="M108" i="7" s="1"/>
  <c r="Q95" i="19"/>
  <c r="N89" i="20" s="1"/>
  <c r="O108" i="7" s="1"/>
  <c r="W95" i="19"/>
  <c r="T89" i="20" s="1"/>
  <c r="U108" i="7" s="1"/>
  <c r="Z95" i="19"/>
  <c r="W89" i="20" s="1"/>
  <c r="X108" i="7" s="1"/>
  <c r="AR95" i="19"/>
  <c r="AO89" i="20" s="1"/>
  <c r="AP108" i="7" s="1"/>
  <c r="AP109" i="7" s="1"/>
  <c r="BI95" i="19"/>
  <c r="BF89" i="20" s="1"/>
  <c r="BG108" i="7" s="1"/>
  <c r="BG109" i="7" s="1"/>
  <c r="AM95" i="19"/>
  <c r="AJ89" i="20" s="1"/>
  <c r="AK108" i="7" s="1"/>
  <c r="AK109" i="7" s="1"/>
  <c r="BG95" i="19"/>
  <c r="BD89" i="20" s="1"/>
  <c r="BE108" i="7" s="1"/>
  <c r="BE109" i="7" s="1"/>
  <c r="AE95" i="19"/>
  <c r="AB89" i="20" s="1"/>
  <c r="AC108" i="7" s="1"/>
  <c r="AC109" i="7" s="1"/>
  <c r="AG95" i="19"/>
  <c r="AD89" i="20" s="1"/>
  <c r="AE108" i="7" s="1"/>
  <c r="AE109" i="7" s="1"/>
  <c r="AX95" i="19"/>
  <c r="AU89" i="20" s="1"/>
  <c r="AV108" i="7" s="1"/>
  <c r="AV109" i="7" s="1"/>
  <c r="BT95" i="19"/>
  <c r="BQ89" i="20" s="1"/>
  <c r="BR108" i="7" s="1"/>
  <c r="BR109" i="7" s="1"/>
  <c r="AJ95" i="19"/>
  <c r="AG89" i="20" s="1"/>
  <c r="AH108" i="7" s="1"/>
  <c r="AH109" i="7" s="1"/>
  <c r="BA95" i="19"/>
  <c r="AX89" i="20" s="1"/>
  <c r="AY108" i="7" s="1"/>
  <c r="AY109" i="7" s="1"/>
  <c r="BR95" i="19"/>
  <c r="BO89" i="20" s="1"/>
  <c r="BP108" i="7" s="1"/>
  <c r="BP109" i="7" s="1"/>
  <c r="AN95" i="19"/>
  <c r="AK89" i="20" s="1"/>
  <c r="AL108" i="7" s="1"/>
  <c r="AL109" i="7" s="1"/>
  <c r="S95" i="19"/>
  <c r="P89" i="20" s="1"/>
  <c r="Q108" i="7" s="1"/>
  <c r="V95" i="19"/>
  <c r="S89" i="20" s="1"/>
  <c r="T108" i="7" s="1"/>
  <c r="X95" i="19"/>
  <c r="U89" i="20" s="1"/>
  <c r="V108" i="7" s="1"/>
  <c r="K95" i="19"/>
  <c r="H89" i="20" s="1"/>
  <c r="I108" i="7" s="1"/>
  <c r="L95" i="19"/>
  <c r="I89" i="20" s="1"/>
  <c r="J108" i="7" s="1"/>
  <c r="BH95" i="19"/>
  <c r="BE89" i="20" s="1"/>
  <c r="BF108" i="7" s="1"/>
  <c r="BF109" i="7" s="1"/>
  <c r="AD95" i="19"/>
  <c r="AA89" i="20" s="1"/>
  <c r="AB108" i="7" s="1"/>
  <c r="AB109" i="7" s="1"/>
  <c r="AQ95" i="19"/>
  <c r="AN89" i="20" s="1"/>
  <c r="AO108" i="7" s="1"/>
  <c r="AO109" i="7" s="1"/>
  <c r="BD95" i="19"/>
  <c r="BA89" i="20" s="1"/>
  <c r="BB108" i="7" s="1"/>
  <c r="BB109" i="7" s="1"/>
  <c r="AF95" i="19"/>
  <c r="AC89" i="20" s="1"/>
  <c r="AD108" i="7" s="1"/>
  <c r="AD109" i="7" s="1"/>
  <c r="AW95" i="19"/>
  <c r="AT89" i="20" s="1"/>
  <c r="AU108" i="7" s="1"/>
  <c r="AU109" i="7" s="1"/>
  <c r="BN95" i="19"/>
  <c r="BK89" i="20" s="1"/>
  <c r="BL108" i="7" s="1"/>
  <c r="BL109" i="7" s="1"/>
  <c r="BU95" i="19"/>
  <c r="BR89" i="20" s="1"/>
  <c r="BS108" i="7" s="1"/>
  <c r="BS109" i="7" s="1"/>
  <c r="AZ95" i="19"/>
  <c r="AW89" i="20" s="1"/>
  <c r="AX108" i="7" s="1"/>
  <c r="AX109" i="7" s="1"/>
  <c r="BQ95" i="19"/>
  <c r="BN89" i="20" s="1"/>
  <c r="BO108" i="7" s="1"/>
  <c r="BO109" i="7" s="1"/>
  <c r="BS95" i="19"/>
  <c r="BP89" i="20" s="1"/>
  <c r="BQ108" i="7" s="1"/>
  <c r="BQ109" i="7" s="1"/>
  <c r="AO95" i="19"/>
  <c r="AL89" i="20" s="1"/>
  <c r="AM108" i="7" s="1"/>
  <c r="AM109" i="7" s="1"/>
  <c r="J95" i="19"/>
  <c r="G89" i="20" s="1"/>
  <c r="H108" i="7" s="1"/>
  <c r="N95" i="19"/>
  <c r="K89" i="20" s="1"/>
  <c r="L108" i="7" s="1"/>
  <c r="AC95" i="19"/>
  <c r="Z89" i="20" s="1"/>
  <c r="AA108" i="7" s="1"/>
  <c r="AA109" i="7" s="1"/>
  <c r="AT95" i="19"/>
  <c r="AQ89" i="20" s="1"/>
  <c r="AR108" i="7" s="1"/>
  <c r="AR109" i="7" s="1"/>
  <c r="AU95" i="19"/>
  <c r="AR89" i="20" s="1"/>
  <c r="AS108" i="7" s="1"/>
  <c r="AS109" i="7" s="1"/>
  <c r="BE95" i="19"/>
  <c r="BB89" i="20" s="1"/>
  <c r="BC108" i="7" s="1"/>
  <c r="BC109" i="7" s="1"/>
  <c r="AV95" i="19"/>
  <c r="AS89" i="20" s="1"/>
  <c r="AT108" i="7" s="1"/>
  <c r="AT109" i="7" s="1"/>
  <c r="BM95" i="19"/>
  <c r="BJ89" i="20" s="1"/>
  <c r="BK108" i="7" s="1"/>
  <c r="BK109" i="7" s="1"/>
  <c r="BC95" i="19"/>
  <c r="AZ89" i="20" s="1"/>
  <c r="BA108" i="7" s="1"/>
  <c r="BA109" i="7" s="1"/>
  <c r="BV95" i="19"/>
  <c r="BS89" i="20" s="1"/>
  <c r="BT108" i="7" s="1"/>
  <c r="BT109" i="7" s="1"/>
  <c r="BP95" i="19"/>
  <c r="BM89" i="20" s="1"/>
  <c r="BN108" i="7" s="1"/>
  <c r="BN109" i="7" s="1"/>
  <c r="AL95" i="19"/>
  <c r="AI89" i="20" s="1"/>
  <c r="AJ108" i="7" s="1"/>
  <c r="AJ109" i="7" s="1"/>
  <c r="BW95" i="19"/>
  <c r="BT89" i="20" s="1"/>
  <c r="BU108" i="7" s="1"/>
  <c r="BU109" i="7" s="1"/>
  <c r="AP95" i="19"/>
  <c r="AM89" i="20" s="1"/>
  <c r="AN108" i="7" s="1"/>
  <c r="AN109" i="7" s="1"/>
  <c r="P95" i="19"/>
  <c r="M89" i="20" s="1"/>
  <c r="N108" i="7" s="1"/>
  <c r="T95" i="19"/>
  <c r="Q89" i="20" s="1"/>
  <c r="R108" i="7" s="1"/>
  <c r="G95" i="19"/>
  <c r="D89" i="20" s="1"/>
  <c r="E108" i="7" s="1"/>
  <c r="I95" i="19"/>
  <c r="F89" i="20" s="1"/>
  <c r="G108" i="7" s="1"/>
  <c r="F95" i="19"/>
  <c r="U95" i="19"/>
  <c r="R89" i="20" s="1"/>
  <c r="S108" i="7" s="1"/>
  <c r="B95" i="19" l="1"/>
  <c r="D95" i="19" s="1"/>
  <c r="B89" i="20" s="1"/>
  <c r="Y108" i="7"/>
  <c r="Y109" i="7" s="1"/>
  <c r="Z108" i="7"/>
  <c r="Z109" i="7" s="1"/>
  <c r="BW108" i="7"/>
  <c r="BW109" i="7" s="1"/>
  <c r="E109" i="7"/>
  <c r="H109" i="7"/>
  <c r="T109" i="7"/>
  <c r="O109" i="7"/>
  <c r="F109" i="7"/>
  <c r="J109" i="7"/>
  <c r="Q109" i="7"/>
  <c r="M109" i="7"/>
  <c r="P109" i="7"/>
  <c r="S109" i="7"/>
  <c r="C89" i="20"/>
  <c r="D108" i="7" s="1"/>
  <c r="N109" i="7"/>
  <c r="I109" i="7"/>
  <c r="X109" i="7"/>
  <c r="K109" i="7"/>
  <c r="R109" i="7"/>
  <c r="G109" i="7"/>
  <c r="L109" i="7"/>
  <c r="V109" i="7"/>
  <c r="U109" i="7"/>
  <c r="W109" i="7"/>
  <c r="BZ108" i="7" l="1"/>
  <c r="C108" i="7"/>
  <c r="C88" i="24" s="1"/>
  <c r="B108" i="7"/>
  <c r="B109" i="7" s="1"/>
  <c r="B88" i="24"/>
  <c r="BX108" i="7"/>
  <c r="CA108" i="7"/>
  <c r="D109" i="7"/>
  <c r="BZ109" i="7" s="1"/>
  <c r="C109" i="7" l="1"/>
  <c r="C89" i="24" s="1"/>
  <c r="X88" i="24"/>
  <c r="AB88" i="24"/>
  <c r="AF88" i="24"/>
  <c r="AJ88" i="24"/>
  <c r="AN88" i="24"/>
  <c r="AR88" i="24"/>
  <c r="AV88" i="24"/>
  <c r="AZ88" i="24"/>
  <c r="BD88" i="24"/>
  <c r="BH88" i="24"/>
  <c r="BL88" i="24"/>
  <c r="BP88" i="24"/>
  <c r="BT88" i="24"/>
  <c r="Y88" i="24"/>
  <c r="BV88" i="24" s="1"/>
  <c r="D118" i="9" s="1"/>
  <c r="AC88" i="24"/>
  <c r="AG88" i="24"/>
  <c r="AK88" i="24"/>
  <c r="AO88" i="24"/>
  <c r="AS88" i="24"/>
  <c r="AW88" i="24"/>
  <c r="BA88" i="24"/>
  <c r="BE88" i="24"/>
  <c r="BI88" i="24"/>
  <c r="BM88" i="24"/>
  <c r="BQ88" i="24"/>
  <c r="Z88" i="24"/>
  <c r="AD88" i="24"/>
  <c r="AH88" i="24"/>
  <c r="AL88" i="24"/>
  <c r="AP88" i="24"/>
  <c r="AT88" i="24"/>
  <c r="AX88" i="24"/>
  <c r="BB88" i="24"/>
  <c r="BF88" i="24"/>
  <c r="BJ88" i="24"/>
  <c r="BN88" i="24"/>
  <c r="BR88" i="24"/>
  <c r="AA88" i="24"/>
  <c r="AQ88" i="24"/>
  <c r="BG88" i="24"/>
  <c r="BS88" i="24"/>
  <c r="AE88" i="24"/>
  <c r="AU88" i="24"/>
  <c r="BK88" i="24"/>
  <c r="BC88" i="24"/>
  <c r="AI88" i="24"/>
  <c r="AY88" i="24"/>
  <c r="BO88" i="24"/>
  <c r="AM88" i="24"/>
  <c r="I88" i="24"/>
  <c r="N88" i="24"/>
  <c r="O88" i="24"/>
  <c r="W88" i="24"/>
  <c r="K88" i="24"/>
  <c r="D88" i="24"/>
  <c r="E88" i="24"/>
  <c r="R88" i="24"/>
  <c r="J88" i="24"/>
  <c r="U88" i="24"/>
  <c r="G88" i="24"/>
  <c r="P88" i="24"/>
  <c r="M88" i="24"/>
  <c r="Q88" i="24"/>
  <c r="T88" i="24"/>
  <c r="H88" i="24"/>
  <c r="V88" i="24"/>
  <c r="S88" i="24"/>
  <c r="L88" i="24"/>
  <c r="F88" i="24"/>
  <c r="D118" i="15"/>
  <c r="D118" i="14"/>
  <c r="C96" i="18"/>
  <c r="C96" i="11"/>
  <c r="C96" i="19"/>
  <c r="C96" i="17"/>
  <c r="CA109" i="7"/>
  <c r="BX109" i="7"/>
  <c r="B118" i="16"/>
  <c r="B118" i="15"/>
  <c r="B118" i="14"/>
  <c r="B118" i="9"/>
  <c r="R118" i="9" l="1"/>
  <c r="R118" i="14" s="1"/>
  <c r="R118" i="15" s="1"/>
  <c r="R118" i="16" s="1"/>
  <c r="Q118" i="9"/>
  <c r="Q118" i="14" s="1"/>
  <c r="Q118" i="15" s="1"/>
  <c r="Q118" i="16" s="1"/>
  <c r="O118" i="9"/>
  <c r="O118" i="14" s="1"/>
  <c r="O118" i="15" s="1"/>
  <c r="O118" i="16" s="1"/>
  <c r="P118" i="9"/>
  <c r="P118" i="14" s="1"/>
  <c r="P118" i="15" s="1"/>
  <c r="P118" i="16" s="1"/>
  <c r="M118" i="9"/>
  <c r="M118" i="14" s="1"/>
  <c r="M118" i="15" s="1"/>
  <c r="M118" i="16" s="1"/>
  <c r="BU88" i="24"/>
  <c r="Z89" i="24"/>
  <c r="AD89" i="24"/>
  <c r="AH89" i="24"/>
  <c r="AL89" i="24"/>
  <c r="AP89" i="24"/>
  <c r="AT89" i="24"/>
  <c r="AX89" i="24"/>
  <c r="BB89" i="24"/>
  <c r="BF89" i="24"/>
  <c r="BJ89" i="24"/>
  <c r="BN89" i="24"/>
  <c r="BR89" i="24"/>
  <c r="AA89" i="24"/>
  <c r="AE89" i="24"/>
  <c r="AI89" i="24"/>
  <c r="AM89" i="24"/>
  <c r="AQ89" i="24"/>
  <c r="AU89" i="24"/>
  <c r="AY89" i="24"/>
  <c r="BC89" i="24"/>
  <c r="BG89" i="24"/>
  <c r="BK89" i="24"/>
  <c r="BO89" i="24"/>
  <c r="BS89" i="24"/>
  <c r="X89" i="24"/>
  <c r="AB89" i="24"/>
  <c r="AF89" i="24"/>
  <c r="AJ89" i="24"/>
  <c r="AN89" i="24"/>
  <c r="AR89" i="24"/>
  <c r="AV89" i="24"/>
  <c r="AZ89" i="24"/>
  <c r="BD89" i="24"/>
  <c r="BH89" i="24"/>
  <c r="BL89" i="24"/>
  <c r="BP89" i="24"/>
  <c r="BT89" i="24"/>
  <c r="AK89" i="24"/>
  <c r="BA89" i="24"/>
  <c r="BQ89" i="24"/>
  <c r="AW89" i="24"/>
  <c r="Y89" i="24"/>
  <c r="BV89" i="24" s="1"/>
  <c r="D119" i="9" s="1"/>
  <c r="AO89" i="24"/>
  <c r="BE89" i="24"/>
  <c r="AG89" i="24"/>
  <c r="AC89" i="24"/>
  <c r="AS89" i="24"/>
  <c r="BI89" i="24"/>
  <c r="BM89" i="24"/>
  <c r="J89" i="24"/>
  <c r="L89" i="24"/>
  <c r="U89" i="24"/>
  <c r="F89" i="24"/>
  <c r="T89" i="24"/>
  <c r="E89" i="24"/>
  <c r="N89" i="24"/>
  <c r="K89" i="24"/>
  <c r="P89" i="24"/>
  <c r="R89" i="24"/>
  <c r="Q89" i="24"/>
  <c r="D89" i="24"/>
  <c r="S89" i="24"/>
  <c r="I89" i="24"/>
  <c r="M89" i="24"/>
  <c r="H89" i="24"/>
  <c r="V89" i="24"/>
  <c r="G89" i="24"/>
  <c r="W89" i="24"/>
  <c r="O89" i="24"/>
  <c r="W118" i="9"/>
  <c r="W118" i="14" s="1"/>
  <c r="W118" i="15" s="1"/>
  <c r="W118" i="16" s="1"/>
  <c r="X118" i="9"/>
  <c r="X118" i="14" s="1"/>
  <c r="X118" i="15" s="1"/>
  <c r="X118" i="16" s="1"/>
  <c r="AN118" i="9"/>
  <c r="AN118" i="14" s="1"/>
  <c r="AN118" i="15" s="1"/>
  <c r="AN118" i="16" s="1"/>
  <c r="AI118" i="9"/>
  <c r="AI118" i="14" s="1"/>
  <c r="AI118" i="15" s="1"/>
  <c r="AI118" i="16" s="1"/>
  <c r="V118" i="9"/>
  <c r="V118" i="14" s="1"/>
  <c r="V118" i="15" s="1"/>
  <c r="V118" i="16" s="1"/>
  <c r="AQ118" i="9"/>
  <c r="AQ118" i="14" s="1"/>
  <c r="AQ118" i="15" s="1"/>
  <c r="AQ118" i="16" s="1"/>
  <c r="AE118" i="9"/>
  <c r="AE118" i="14" s="1"/>
  <c r="AE118" i="15" s="1"/>
  <c r="AE118" i="16" s="1"/>
  <c r="Z118" i="9"/>
  <c r="Z118" i="14" s="1"/>
  <c r="Z118" i="15" s="1"/>
  <c r="Z118" i="16" s="1"/>
  <c r="AP118" i="9"/>
  <c r="AP118" i="14" s="1"/>
  <c r="AP118" i="15" s="1"/>
  <c r="AP118" i="16" s="1"/>
  <c r="AK118" i="9"/>
  <c r="AK118" i="14" s="1"/>
  <c r="AK118" i="15" s="1"/>
  <c r="AK118" i="16" s="1"/>
  <c r="F118" i="9"/>
  <c r="AR118" i="9"/>
  <c r="AR118" i="14" s="1"/>
  <c r="AR118" i="15" s="1"/>
  <c r="AR118" i="16" s="1"/>
  <c r="AO118" i="9"/>
  <c r="AO118" i="14" s="1"/>
  <c r="AO118" i="15" s="1"/>
  <c r="AO118" i="16" s="1"/>
  <c r="AG118" i="9"/>
  <c r="AG118" i="14" s="1"/>
  <c r="AG118" i="15" s="1"/>
  <c r="AG118" i="16" s="1"/>
  <c r="K118" i="9"/>
  <c r="K118" i="14" s="1"/>
  <c r="K118" i="15" s="1"/>
  <c r="K118" i="16" s="1"/>
  <c r="H118" i="9"/>
  <c r="H118" i="14" s="1"/>
  <c r="H118" i="15" s="1"/>
  <c r="H118" i="16" s="1"/>
  <c r="T118" i="9"/>
  <c r="T118" i="14" s="1"/>
  <c r="T118" i="15" s="1"/>
  <c r="T118" i="16" s="1"/>
  <c r="U118" i="9"/>
  <c r="U118" i="14" s="1"/>
  <c r="U118" i="15" s="1"/>
  <c r="U118" i="16" s="1"/>
  <c r="Y118" i="9"/>
  <c r="Y118" i="14" s="1"/>
  <c r="Y118" i="15" s="1"/>
  <c r="Y118" i="16" s="1"/>
  <c r="L118" i="9"/>
  <c r="L118" i="14" s="1"/>
  <c r="L118" i="15" s="1"/>
  <c r="L118" i="16" s="1"/>
  <c r="AC118" i="9"/>
  <c r="AC118" i="14" s="1"/>
  <c r="AC118" i="15" s="1"/>
  <c r="AC118" i="16" s="1"/>
  <c r="AD118" i="9"/>
  <c r="AD118" i="14" s="1"/>
  <c r="AD118" i="15" s="1"/>
  <c r="AD118" i="16" s="1"/>
  <c r="AA118" i="9"/>
  <c r="AA118" i="14" s="1"/>
  <c r="AA118" i="15" s="1"/>
  <c r="AA118" i="16" s="1"/>
  <c r="AH118" i="9"/>
  <c r="AH118" i="14" s="1"/>
  <c r="AH118" i="15" s="1"/>
  <c r="AH118" i="16" s="1"/>
  <c r="AB118" i="9"/>
  <c r="AB118" i="14" s="1"/>
  <c r="AB118" i="15" s="1"/>
  <c r="AB118" i="16" s="1"/>
  <c r="AL118" i="9"/>
  <c r="AL118" i="14" s="1"/>
  <c r="AL118" i="15" s="1"/>
  <c r="AL118" i="16" s="1"/>
  <c r="G118" i="9"/>
  <c r="G118" i="14" s="1"/>
  <c r="G118" i="15" s="1"/>
  <c r="G118" i="16" s="1"/>
  <c r="AJ118" i="9"/>
  <c r="AJ118" i="14" s="1"/>
  <c r="AJ118" i="15" s="1"/>
  <c r="AJ118" i="16" s="1"/>
  <c r="I118" i="9"/>
  <c r="I118" i="14" s="1"/>
  <c r="I118" i="15" s="1"/>
  <c r="I118" i="16" s="1"/>
  <c r="D119" i="15"/>
  <c r="D119" i="14"/>
  <c r="C97" i="17"/>
  <c r="C97" i="18"/>
  <c r="C97" i="19"/>
  <c r="C97" i="11"/>
  <c r="BU89" i="24" l="1"/>
  <c r="F118" i="14"/>
  <c r="BT96" i="11"/>
  <c r="AK96" i="11"/>
  <c r="BD96" i="11"/>
  <c r="S96" i="11"/>
  <c r="W96" i="11"/>
  <c r="T96" i="11"/>
  <c r="BL96" i="11"/>
  <c r="AI96" i="11"/>
  <c r="BM96" i="11"/>
  <c r="N96" i="11"/>
  <c r="BU96" i="11"/>
  <c r="AE96" i="11"/>
  <c r="BG96" i="11"/>
  <c r="L96" i="11"/>
  <c r="BO96" i="11"/>
  <c r="AZ96" i="11"/>
  <c r="AN96" i="11"/>
  <c r="X96" i="11"/>
  <c r="BA96" i="11"/>
  <c r="AC96" i="11"/>
  <c r="BN96" i="11"/>
  <c r="Q96" i="11"/>
  <c r="Z96" i="11"/>
  <c r="BS96" i="11"/>
  <c r="AJ96" i="11"/>
  <c r="AL96" i="11"/>
  <c r="H96" i="11"/>
  <c r="G96" i="11"/>
  <c r="AQ96" i="11"/>
  <c r="AG96" i="11"/>
  <c r="BC96" i="11"/>
  <c r="BV96" i="11"/>
  <c r="AO96" i="11"/>
  <c r="AP96" i="11"/>
  <c r="I96" i="11"/>
  <c r="AS96" i="11"/>
  <c r="AT96" i="11"/>
  <c r="BH96" i="11"/>
  <c r="V96" i="11"/>
  <c r="BK96" i="11"/>
  <c r="AA96" i="11"/>
  <c r="BF96" i="11"/>
  <c r="AM96" i="11"/>
  <c r="O96" i="11"/>
  <c r="F96" i="11"/>
  <c r="AW96" i="11"/>
  <c r="BP96" i="11"/>
  <c r="BE96" i="11"/>
  <c r="BW96" i="11"/>
  <c r="AU96" i="11"/>
  <c r="AH96" i="11"/>
  <c r="Y96" i="11"/>
  <c r="BR96" i="11"/>
  <c r="BI96" i="11"/>
  <c r="BJ96" i="11"/>
  <c r="K96" i="11"/>
  <c r="J96" i="11"/>
  <c r="R96" i="11"/>
  <c r="AB96" i="11"/>
  <c r="AX96" i="11"/>
  <c r="AR96" i="11"/>
  <c r="U96" i="11"/>
  <c r="BQ96" i="11"/>
  <c r="AD96" i="11"/>
  <c r="AY96" i="11"/>
  <c r="M96" i="11"/>
  <c r="AF96" i="11"/>
  <c r="BB96" i="11"/>
  <c r="AV96" i="11"/>
  <c r="P96" i="11"/>
  <c r="B96" i="11" l="1"/>
  <c r="D96" i="11" s="1"/>
  <c r="AZ96" i="17"/>
  <c r="AP96" i="17"/>
  <c r="AG96" i="17"/>
  <c r="V96" i="17"/>
  <c r="F96" i="17"/>
  <c r="AW96" i="17"/>
  <c r="BR96" i="17"/>
  <c r="AO96" i="17"/>
  <c r="U96" i="17"/>
  <c r="AD96" i="17"/>
  <c r="BC96" i="17"/>
  <c r="BE96" i="17"/>
  <c r="AL96" i="17"/>
  <c r="BG96" i="17"/>
  <c r="BB96" i="17"/>
  <c r="AK96" i="17"/>
  <c r="H96" i="17"/>
  <c r="BT96" i="17"/>
  <c r="AR96" i="17"/>
  <c r="AX96" i="17"/>
  <c r="BK96" i="17"/>
  <c r="T96" i="17"/>
  <c r="AV96" i="17"/>
  <c r="BN96" i="17"/>
  <c r="AC96" i="17"/>
  <c r="AS96" i="17"/>
  <c r="G96" i="17"/>
  <c r="AB96" i="17"/>
  <c r="AY96" i="17"/>
  <c r="BD96" i="17"/>
  <c r="AU96" i="17"/>
  <c r="M96" i="17"/>
  <c r="S96" i="17"/>
  <c r="BF96" i="17"/>
  <c r="BH96" i="17"/>
  <c r="N96" i="17"/>
  <c r="BU96" i="17"/>
  <c r="Q96" i="17"/>
  <c r="X96" i="17"/>
  <c r="AE96" i="17"/>
  <c r="BW96" i="17"/>
  <c r="BV96" i="17"/>
  <c r="AN96" i="17"/>
  <c r="P96" i="17"/>
  <c r="R96" i="17"/>
  <c r="Z96" i="17"/>
  <c r="BQ96" i="17"/>
  <c r="BP96" i="17"/>
  <c r="AH96" i="17"/>
  <c r="J96" i="17"/>
  <c r="O96" i="17"/>
  <c r="AM96" i="17"/>
  <c r="AA96" i="17"/>
  <c r="BL96" i="17"/>
  <c r="BO96" i="17"/>
  <c r="AF96" i="17"/>
  <c r="K96" i="17"/>
  <c r="W96" i="17"/>
  <c r="L96" i="17"/>
  <c r="BA96" i="17"/>
  <c r="AJ96" i="17"/>
  <c r="AQ96" i="17"/>
  <c r="I96" i="17"/>
  <c r="BM96" i="17"/>
  <c r="BI96" i="17"/>
  <c r="AI96" i="17"/>
  <c r="BJ96" i="17"/>
  <c r="BS96" i="17"/>
  <c r="AT96" i="17"/>
  <c r="Y96" i="17"/>
  <c r="F118" i="15"/>
  <c r="B96" i="17" l="1"/>
  <c r="D96" i="17" s="1"/>
  <c r="AD96" i="18"/>
  <c r="AQ96" i="18"/>
  <c r="BH96" i="18"/>
  <c r="AP96" i="18"/>
  <c r="AW96" i="18"/>
  <c r="BN96" i="18"/>
  <c r="AN96" i="18"/>
  <c r="BC96" i="18"/>
  <c r="BQ96" i="18"/>
  <c r="AI96" i="18"/>
  <c r="AB96" i="18"/>
  <c r="BS96" i="18"/>
  <c r="J96" i="18"/>
  <c r="Q96" i="18"/>
  <c r="P96" i="18"/>
  <c r="I96" i="18"/>
  <c r="W96" i="18"/>
  <c r="M96" i="18"/>
  <c r="S96" i="18"/>
  <c r="X96" i="18"/>
  <c r="Z96" i="18"/>
  <c r="AC96" i="18"/>
  <c r="AT96" i="18"/>
  <c r="BG96" i="18"/>
  <c r="BL96" i="18"/>
  <c r="AM96" i="18"/>
  <c r="BM96" i="18"/>
  <c r="AE96" i="18"/>
  <c r="BP96" i="18"/>
  <c r="AR96" i="18"/>
  <c r="AL96" i="18"/>
  <c r="AY96" i="18"/>
  <c r="AF96" i="18"/>
  <c r="AV96" i="18"/>
  <c r="V96" i="18"/>
  <c r="R96" i="18"/>
  <c r="K96" i="18"/>
  <c r="F96" i="18"/>
  <c r="BU96" i="18"/>
  <c r="H96" i="18"/>
  <c r="L96" i="18"/>
  <c r="U96" i="18"/>
  <c r="AS96" i="18"/>
  <c r="BJ96" i="18"/>
  <c r="BW96" i="18"/>
  <c r="AZ96" i="18"/>
  <c r="BT96" i="18"/>
  <c r="AH96" i="18"/>
  <c r="AU96" i="18"/>
  <c r="BE96" i="18"/>
  <c r="AK96" i="18"/>
  <c r="BB96" i="18"/>
  <c r="BO96" i="18"/>
  <c r="Y96" i="18"/>
  <c r="G96" i="18"/>
  <c r="BI96" i="18"/>
  <c r="AA96" i="18"/>
  <c r="AJ96" i="18"/>
  <c r="AO96" i="18"/>
  <c r="AG96" i="18"/>
  <c r="AX96" i="18"/>
  <c r="BK96" i="18"/>
  <c r="BF96" i="18"/>
  <c r="BA96" i="18"/>
  <c r="BR96" i="18"/>
  <c r="BD96" i="18"/>
  <c r="BV96" i="18"/>
  <c r="O96" i="18"/>
  <c r="N96" i="18"/>
  <c r="T96" i="18"/>
  <c r="F118" i="16"/>
  <c r="B96" i="18" l="1"/>
  <c r="D96" i="18" s="1"/>
  <c r="AA96" i="19"/>
  <c r="X90" i="20" s="1"/>
  <c r="AN96" i="19"/>
  <c r="AK90" i="20" s="1"/>
  <c r="AL110" i="7" s="1"/>
  <c r="BE96" i="19"/>
  <c r="BB90" i="20" s="1"/>
  <c r="BC110" i="7" s="1"/>
  <c r="BN96" i="19"/>
  <c r="BK90" i="20" s="1"/>
  <c r="BL110" i="7" s="1"/>
  <c r="BA96" i="19"/>
  <c r="AX90" i="20" s="1"/>
  <c r="AY110" i="7" s="1"/>
  <c r="BK96" i="19"/>
  <c r="BH90" i="20" s="1"/>
  <c r="BI110" i="7" s="1"/>
  <c r="AC96" i="19"/>
  <c r="Z90" i="20" s="1"/>
  <c r="AA110" i="7" s="1"/>
  <c r="BF96" i="19"/>
  <c r="BC90" i="20" s="1"/>
  <c r="BD110" i="7" s="1"/>
  <c r="AX96" i="19"/>
  <c r="AU90" i="20" s="1"/>
  <c r="AV110" i="7" s="1"/>
  <c r="AF96" i="19"/>
  <c r="AC90" i="20" s="1"/>
  <c r="AD110" i="7" s="1"/>
  <c r="AW96" i="19"/>
  <c r="AT90" i="20" s="1"/>
  <c r="AU110" i="7" s="1"/>
  <c r="AH96" i="19"/>
  <c r="AE90" i="20" s="1"/>
  <c r="AF110" i="7" s="1"/>
  <c r="BR96" i="19"/>
  <c r="BO90" i="20" s="1"/>
  <c r="BP110" i="7" s="1"/>
  <c r="Y96" i="19"/>
  <c r="V90" i="20" s="1"/>
  <c r="W110" i="7" s="1"/>
  <c r="T96" i="19"/>
  <c r="Q90" i="20" s="1"/>
  <c r="R110" i="7" s="1"/>
  <c r="N96" i="19"/>
  <c r="K90" i="20" s="1"/>
  <c r="L110" i="7" s="1"/>
  <c r="L96" i="19"/>
  <c r="I90" i="20" s="1"/>
  <c r="J110" i="7" s="1"/>
  <c r="H96" i="19"/>
  <c r="E90" i="20" s="1"/>
  <c r="F110" i="7" s="1"/>
  <c r="AR96" i="19"/>
  <c r="AO90" i="20" s="1"/>
  <c r="AP110" i="7" s="1"/>
  <c r="AY96" i="19"/>
  <c r="AV90" i="20" s="1"/>
  <c r="AW110" i="7" s="1"/>
  <c r="AJ96" i="19"/>
  <c r="AG90" i="20" s="1"/>
  <c r="AH110" i="7" s="1"/>
  <c r="Q96" i="19"/>
  <c r="N90" i="20" s="1"/>
  <c r="O110" i="7" s="1"/>
  <c r="R96" i="19"/>
  <c r="O90" i="20" s="1"/>
  <c r="P110" i="7" s="1"/>
  <c r="J96" i="19"/>
  <c r="G90" i="20" s="1"/>
  <c r="H110" i="7" s="1"/>
  <c r="AQ96" i="19"/>
  <c r="AN90" i="20" s="1"/>
  <c r="AO110" i="7" s="1"/>
  <c r="BD96" i="19"/>
  <c r="BA90" i="20" s="1"/>
  <c r="BB110" i="7" s="1"/>
  <c r="BU96" i="19"/>
  <c r="BR90" i="20" s="1"/>
  <c r="BS110" i="7" s="1"/>
  <c r="BJ96" i="19"/>
  <c r="BG90" i="20" s="1"/>
  <c r="BH110" i="7" s="1"/>
  <c r="AD96" i="19"/>
  <c r="AA90" i="20" s="1"/>
  <c r="AB110" i="7" s="1"/>
  <c r="AB96" i="19"/>
  <c r="Y90" i="20" s="1"/>
  <c r="AS96" i="19"/>
  <c r="AP90" i="20" s="1"/>
  <c r="AQ110" i="7" s="1"/>
  <c r="BS96" i="19"/>
  <c r="BP90" i="20" s="1"/>
  <c r="BQ110" i="7" s="1"/>
  <c r="AI96" i="19"/>
  <c r="AF90" i="20" s="1"/>
  <c r="AG110" i="7" s="1"/>
  <c r="AV96" i="19"/>
  <c r="AS90" i="20" s="1"/>
  <c r="AT110" i="7" s="1"/>
  <c r="BM96" i="19"/>
  <c r="BJ90" i="20" s="1"/>
  <c r="BK110" i="7" s="1"/>
  <c r="AM96" i="19"/>
  <c r="AJ90" i="20" s="1"/>
  <c r="AK110" i="7" s="1"/>
  <c r="F96" i="19"/>
  <c r="V96" i="19"/>
  <c r="S90" i="20" s="1"/>
  <c r="T110" i="7" s="1"/>
  <c r="U96" i="19"/>
  <c r="R90" i="20" s="1"/>
  <c r="S110" i="7" s="1"/>
  <c r="K96" i="19"/>
  <c r="H90" i="20" s="1"/>
  <c r="I110" i="7" s="1"/>
  <c r="X96" i="19"/>
  <c r="U90" i="20" s="1"/>
  <c r="V110" i="7" s="1"/>
  <c r="M96" i="19"/>
  <c r="J90" i="20" s="1"/>
  <c r="K110" i="7" s="1"/>
  <c r="BT96" i="19"/>
  <c r="BQ90" i="20" s="1"/>
  <c r="BR110" i="7" s="1"/>
  <c r="BC96" i="19"/>
  <c r="AZ90" i="20" s="1"/>
  <c r="BA110" i="7" s="1"/>
  <c r="BI96" i="19"/>
  <c r="BF90" i="20" s="1"/>
  <c r="BG110" i="7" s="1"/>
  <c r="BL96" i="19"/>
  <c r="BI90" i="20" s="1"/>
  <c r="BJ110" i="7" s="1"/>
  <c r="Z96" i="19"/>
  <c r="W90" i="20" s="1"/>
  <c r="X110" i="7" s="1"/>
  <c r="I96" i="19"/>
  <c r="F90" i="20" s="1"/>
  <c r="G110" i="7" s="1"/>
  <c r="S96" i="19"/>
  <c r="P90" i="20" s="1"/>
  <c r="Q110" i="7" s="1"/>
  <c r="BG96" i="19"/>
  <c r="BD90" i="20" s="1"/>
  <c r="BE110" i="7" s="1"/>
  <c r="AP96" i="19"/>
  <c r="AM90" i="20" s="1"/>
  <c r="AN110" i="7" s="1"/>
  <c r="AE96" i="19"/>
  <c r="AB90" i="20" s="1"/>
  <c r="AC110" i="7" s="1"/>
  <c r="BP96" i="19"/>
  <c r="BM90" i="20" s="1"/>
  <c r="BN110" i="7" s="1"/>
  <c r="BB96" i="19"/>
  <c r="AY90" i="20" s="1"/>
  <c r="AZ110" i="7" s="1"/>
  <c r="G96" i="19"/>
  <c r="D90" i="20" s="1"/>
  <c r="E110" i="7" s="1"/>
  <c r="O96" i="19"/>
  <c r="L90" i="20" s="1"/>
  <c r="M110" i="7" s="1"/>
  <c r="BW96" i="19"/>
  <c r="BT90" i="20" s="1"/>
  <c r="BU110" i="7" s="1"/>
  <c r="AO96" i="19"/>
  <c r="AL90" i="20" s="1"/>
  <c r="AM110" i="7" s="1"/>
  <c r="AT96" i="19"/>
  <c r="AQ90" i="20" s="1"/>
  <c r="AR110" i="7" s="1"/>
  <c r="AZ96" i="19"/>
  <c r="AW90" i="20" s="1"/>
  <c r="AX110" i="7" s="1"/>
  <c r="AU96" i="19"/>
  <c r="AR90" i="20" s="1"/>
  <c r="AS110" i="7" s="1"/>
  <c r="BH96" i="19"/>
  <c r="BE90" i="20" s="1"/>
  <c r="BF110" i="7" s="1"/>
  <c r="AL96" i="19"/>
  <c r="AI90" i="20" s="1"/>
  <c r="AJ110" i="7" s="1"/>
  <c r="BQ96" i="19"/>
  <c r="BN90" i="20" s="1"/>
  <c r="BO110" i="7" s="1"/>
  <c r="BO96" i="19"/>
  <c r="BL90" i="20" s="1"/>
  <c r="BM110" i="7" s="1"/>
  <c r="AG96" i="19"/>
  <c r="AD90" i="20" s="1"/>
  <c r="AE110" i="7" s="1"/>
  <c r="BV96" i="19"/>
  <c r="BS90" i="20" s="1"/>
  <c r="BT110" i="7" s="1"/>
  <c r="AK96" i="19"/>
  <c r="AH90" i="20" s="1"/>
  <c r="AI110" i="7" s="1"/>
  <c r="W96" i="19"/>
  <c r="T90" i="20" s="1"/>
  <c r="U110" i="7" s="1"/>
  <c r="P96" i="19"/>
  <c r="M90" i="20" s="1"/>
  <c r="N110" i="7" s="1"/>
  <c r="B96" i="19" l="1"/>
  <c r="D96" i="19" s="1"/>
  <c r="B90" i="20" s="1"/>
  <c r="BW110" i="7"/>
  <c r="Z110" i="7"/>
  <c r="Y110" i="7"/>
  <c r="C90" i="20"/>
  <c r="D110" i="7" s="1"/>
  <c r="BZ110" i="7" l="1"/>
  <c r="C110" i="7"/>
  <c r="C90" i="24" s="1"/>
  <c r="BX110" i="7"/>
  <c r="CA110" i="7"/>
  <c r="B89" i="24"/>
  <c r="B110" i="7"/>
  <c r="X90" i="24" l="1"/>
  <c r="AB90" i="24"/>
  <c r="AF90" i="24"/>
  <c r="AJ90" i="24"/>
  <c r="AN90" i="24"/>
  <c r="AR90" i="24"/>
  <c r="AV90" i="24"/>
  <c r="AZ90" i="24"/>
  <c r="BD90" i="24"/>
  <c r="BH90" i="24"/>
  <c r="BL90" i="24"/>
  <c r="BP90" i="24"/>
  <c r="BT90" i="24"/>
  <c r="Y90" i="24"/>
  <c r="BV90" i="24" s="1"/>
  <c r="D120" i="9" s="1"/>
  <c r="AC90" i="24"/>
  <c r="AG90" i="24"/>
  <c r="AK90" i="24"/>
  <c r="AO90" i="24"/>
  <c r="AS90" i="24"/>
  <c r="AW90" i="24"/>
  <c r="BA90" i="24"/>
  <c r="BE90" i="24"/>
  <c r="BI90" i="24"/>
  <c r="BM90" i="24"/>
  <c r="BQ90" i="24"/>
  <c r="Z90" i="24"/>
  <c r="AD90" i="24"/>
  <c r="AH90" i="24"/>
  <c r="AL90" i="24"/>
  <c r="AP90" i="24"/>
  <c r="AT90" i="24"/>
  <c r="AX90" i="24"/>
  <c r="BB90" i="24"/>
  <c r="BF90" i="24"/>
  <c r="BJ90" i="24"/>
  <c r="BN90" i="24"/>
  <c r="BR90" i="24"/>
  <c r="AE90" i="24"/>
  <c r="AU90" i="24"/>
  <c r="BK90" i="24"/>
  <c r="AA90" i="24"/>
  <c r="AI90" i="24"/>
  <c r="AY90" i="24"/>
  <c r="BO90" i="24"/>
  <c r="BG90" i="24"/>
  <c r="AM90" i="24"/>
  <c r="BC90" i="24"/>
  <c r="BS90" i="24"/>
  <c r="AQ90" i="24"/>
  <c r="D90" i="24"/>
  <c r="Q90" i="24"/>
  <c r="N90" i="24"/>
  <c r="M90" i="24"/>
  <c r="F90" i="24"/>
  <c r="W90" i="24"/>
  <c r="E90" i="24"/>
  <c r="P90" i="24"/>
  <c r="S90" i="24"/>
  <c r="H90" i="24"/>
  <c r="V90" i="24"/>
  <c r="U90" i="24"/>
  <c r="T90" i="24"/>
  <c r="G90" i="24"/>
  <c r="O90" i="24"/>
  <c r="J90" i="24"/>
  <c r="L90" i="24"/>
  <c r="K90" i="24"/>
  <c r="R90" i="24"/>
  <c r="I90" i="24"/>
  <c r="C98" i="17"/>
  <c r="C98" i="11"/>
  <c r="C98" i="18"/>
  <c r="C98" i="19"/>
  <c r="D120" i="15"/>
  <c r="D120" i="14"/>
  <c r="B119" i="15"/>
  <c r="B119" i="9"/>
  <c r="B119" i="14"/>
  <c r="B119" i="16"/>
  <c r="M119" i="9" l="1"/>
  <c r="M119" i="14" s="1"/>
  <c r="M119" i="15" s="1"/>
  <c r="M119" i="16" s="1"/>
  <c r="O119" i="9"/>
  <c r="O119" i="14" s="1"/>
  <c r="O119" i="15" s="1"/>
  <c r="O119" i="16" s="1"/>
  <c r="R119" i="9"/>
  <c r="R119" i="14" s="1"/>
  <c r="R119" i="15" s="1"/>
  <c r="R119" i="16" s="1"/>
  <c r="P119" i="9"/>
  <c r="P119" i="14" s="1"/>
  <c r="P119" i="15" s="1"/>
  <c r="P119" i="16" s="1"/>
  <c r="Q119" i="9"/>
  <c r="Q119" i="14" s="1"/>
  <c r="Q119" i="15" s="1"/>
  <c r="Q119" i="16" s="1"/>
  <c r="BU90" i="24"/>
  <c r="Y119" i="9"/>
  <c r="Y119" i="14" s="1"/>
  <c r="Y119" i="15" s="1"/>
  <c r="Y119" i="16" s="1"/>
  <c r="AJ119" i="9"/>
  <c r="AJ119" i="14" s="1"/>
  <c r="AJ119" i="15" s="1"/>
  <c r="AJ119" i="16" s="1"/>
  <c r="AA119" i="9"/>
  <c r="AA119" i="14" s="1"/>
  <c r="AA119" i="15" s="1"/>
  <c r="AA119" i="16" s="1"/>
  <c r="G119" i="9"/>
  <c r="G119" i="14" s="1"/>
  <c r="G119" i="15" s="1"/>
  <c r="G119" i="16" s="1"/>
  <c r="AC119" i="9"/>
  <c r="AC119" i="14" s="1"/>
  <c r="AC119" i="15" s="1"/>
  <c r="AC119" i="16" s="1"/>
  <c r="T119" i="9"/>
  <c r="T119" i="14" s="1"/>
  <c r="T119" i="15" s="1"/>
  <c r="T119" i="16" s="1"/>
  <c r="AQ119" i="9"/>
  <c r="AQ119" i="14" s="1"/>
  <c r="AQ119" i="15" s="1"/>
  <c r="AQ119" i="16" s="1"/>
  <c r="W119" i="9"/>
  <c r="W119" i="14" s="1"/>
  <c r="W119" i="15" s="1"/>
  <c r="W119" i="16" s="1"/>
  <c r="AP119" i="9"/>
  <c r="AP119" i="14" s="1"/>
  <c r="AP119" i="15" s="1"/>
  <c r="AP119" i="16" s="1"/>
  <c r="H119" i="9"/>
  <c r="H119" i="14" s="1"/>
  <c r="H119" i="15" s="1"/>
  <c r="H119" i="16" s="1"/>
  <c r="F119" i="9"/>
  <c r="F119" i="14" s="1"/>
  <c r="K119" i="9"/>
  <c r="K119" i="14" s="1"/>
  <c r="K119" i="15" s="1"/>
  <c r="K119" i="16" s="1"/>
  <c r="AD119" i="9"/>
  <c r="AD119" i="14" s="1"/>
  <c r="AD119" i="15" s="1"/>
  <c r="AD119" i="16" s="1"/>
  <c r="Z119" i="9"/>
  <c r="Z119" i="14" s="1"/>
  <c r="Z119" i="15" s="1"/>
  <c r="Z119" i="16" s="1"/>
  <c r="AL119" i="9"/>
  <c r="AL119" i="14" s="1"/>
  <c r="AL119" i="15" s="1"/>
  <c r="AL119" i="16" s="1"/>
  <c r="AE119" i="9"/>
  <c r="AE119" i="14" s="1"/>
  <c r="AE119" i="15" s="1"/>
  <c r="AE119" i="16" s="1"/>
  <c r="AB119" i="9"/>
  <c r="AB119" i="14" s="1"/>
  <c r="AB119" i="15" s="1"/>
  <c r="AB119" i="16" s="1"/>
  <c r="AG119" i="9"/>
  <c r="AG119" i="14" s="1"/>
  <c r="AG119" i="15" s="1"/>
  <c r="AG119" i="16" s="1"/>
  <c r="AO119" i="9"/>
  <c r="AO119" i="14" s="1"/>
  <c r="AO119" i="15" s="1"/>
  <c r="AO119" i="16" s="1"/>
  <c r="L119" i="9"/>
  <c r="L119" i="14" s="1"/>
  <c r="L119" i="15" s="1"/>
  <c r="L119" i="16" s="1"/>
  <c r="V119" i="9"/>
  <c r="V119" i="14" s="1"/>
  <c r="V119" i="15" s="1"/>
  <c r="V119" i="16" s="1"/>
  <c r="AN119" i="9"/>
  <c r="AN119" i="14" s="1"/>
  <c r="AN119" i="15" s="1"/>
  <c r="AN119" i="16" s="1"/>
  <c r="AR119" i="9"/>
  <c r="AR119" i="14" s="1"/>
  <c r="AR119" i="15" s="1"/>
  <c r="AR119" i="16" s="1"/>
  <c r="X119" i="9"/>
  <c r="X119" i="14" s="1"/>
  <c r="X119" i="15" s="1"/>
  <c r="X119" i="16" s="1"/>
  <c r="AI119" i="9"/>
  <c r="AI119" i="14" s="1"/>
  <c r="AI119" i="15" s="1"/>
  <c r="AI119" i="16" s="1"/>
  <c r="AK119" i="9"/>
  <c r="AK119" i="14" s="1"/>
  <c r="AK119" i="15" s="1"/>
  <c r="AK119" i="16" s="1"/>
  <c r="I119" i="9"/>
  <c r="I119" i="14" s="1"/>
  <c r="I119" i="15" s="1"/>
  <c r="I119" i="16" s="1"/>
  <c r="AH119" i="9"/>
  <c r="AH119" i="14" s="1"/>
  <c r="AH119" i="15" s="1"/>
  <c r="AH119" i="16" s="1"/>
  <c r="U119" i="9"/>
  <c r="U119" i="14" s="1"/>
  <c r="U119" i="15" s="1"/>
  <c r="U119" i="16" s="1"/>
  <c r="BI97" i="17" l="1"/>
  <c r="BV97" i="17"/>
  <c r="AG97" i="17"/>
  <c r="Q97" i="17"/>
  <c r="BE97" i="17"/>
  <c r="BF97" i="17"/>
  <c r="AC97" i="17"/>
  <c r="M97" i="17"/>
  <c r="R97" i="17"/>
  <c r="BD97" i="17"/>
  <c r="BQ97" i="17"/>
  <c r="AN97" i="17"/>
  <c r="I97" i="17"/>
  <c r="BB97" i="17"/>
  <c r="AV97" i="17"/>
  <c r="AM97" i="17"/>
  <c r="F97" i="17"/>
  <c r="V97" i="17"/>
  <c r="BJ97" i="17"/>
  <c r="W97" i="17"/>
  <c r="Z97" i="17"/>
  <c r="AH97" i="17"/>
  <c r="S97" i="17"/>
  <c r="BW97" i="17"/>
  <c r="AR97" i="17"/>
  <c r="AL97" i="17"/>
  <c r="U97" i="17"/>
  <c r="BS97" i="17"/>
  <c r="BA97" i="17"/>
  <c r="AD97" i="17"/>
  <c r="X97" i="17"/>
  <c r="K97" i="17"/>
  <c r="BR97" i="17"/>
  <c r="AI97" i="17"/>
  <c r="AQ97" i="17"/>
  <c r="BT97" i="17"/>
  <c r="AJ97" i="17"/>
  <c r="P97" i="17"/>
  <c r="AB97" i="17"/>
  <c r="BP97" i="17"/>
  <c r="BN97" i="17"/>
  <c r="AT97" i="17"/>
  <c r="O97" i="17"/>
  <c r="J97" i="17"/>
  <c r="AX97" i="17"/>
  <c r="AO97" i="17"/>
  <c r="AA97" i="17"/>
  <c r="G97" i="17"/>
  <c r="BO97" i="17"/>
  <c r="AW97" i="17"/>
  <c r="AK97" i="17"/>
  <c r="BG97" i="17"/>
  <c r="H97" i="17"/>
  <c r="BC97" i="17"/>
  <c r="BL97" i="17"/>
  <c r="AP97" i="17"/>
  <c r="N97" i="17"/>
  <c r="AY97" i="17"/>
  <c r="BH97" i="17"/>
  <c r="AF97" i="17"/>
  <c r="AU97" i="17"/>
  <c r="L97" i="17"/>
  <c r="BU97" i="17"/>
  <c r="BK97" i="17"/>
  <c r="AS97" i="17"/>
  <c r="T97" i="17"/>
  <c r="AZ97" i="17"/>
  <c r="BM97" i="17"/>
  <c r="AE97" i="17"/>
  <c r="Y97" i="17"/>
  <c r="F119" i="15"/>
  <c r="AZ97" i="11"/>
  <c r="AM97" i="11"/>
  <c r="BL97" i="11"/>
  <c r="F97" i="11"/>
  <c r="W97" i="11"/>
  <c r="P97" i="11"/>
  <c r="BP97" i="11"/>
  <c r="BG97" i="11"/>
  <c r="AK97" i="11"/>
  <c r="U97" i="11"/>
  <c r="BN97" i="11"/>
  <c r="AG97" i="11"/>
  <c r="AA97" i="11"/>
  <c r="BQ97" i="11"/>
  <c r="AC97" i="11"/>
  <c r="BC97" i="11"/>
  <c r="N97" i="11"/>
  <c r="AJ97" i="11"/>
  <c r="AV97" i="11"/>
  <c r="AL97" i="11"/>
  <c r="BE97" i="11"/>
  <c r="S97" i="11"/>
  <c r="AH97" i="11"/>
  <c r="AR97" i="11"/>
  <c r="AT97" i="11"/>
  <c r="Q97" i="11"/>
  <c r="H97" i="11"/>
  <c r="X97" i="11"/>
  <c r="AX97" i="11"/>
  <c r="BH97" i="11"/>
  <c r="BJ97" i="11"/>
  <c r="R97" i="11"/>
  <c r="BD97" i="11"/>
  <c r="BF97" i="11"/>
  <c r="T97" i="11"/>
  <c r="BB97" i="11"/>
  <c r="L97" i="11"/>
  <c r="V97" i="11"/>
  <c r="AD97" i="11"/>
  <c r="BS97" i="11"/>
  <c r="BK97" i="11"/>
  <c r="BM97" i="11"/>
  <c r="BO97" i="11"/>
  <c r="J97" i="11"/>
  <c r="M97" i="11"/>
  <c r="BV97" i="11"/>
  <c r="AN97" i="11"/>
  <c r="AP97" i="11"/>
  <c r="I97" i="11"/>
  <c r="BT97" i="11"/>
  <c r="AF97" i="11"/>
  <c r="AB97" i="11"/>
  <c r="K97" i="11"/>
  <c r="BU97" i="11"/>
  <c r="AS97" i="11"/>
  <c r="AE97" i="11"/>
  <c r="Z97" i="11"/>
  <c r="Y97" i="11"/>
  <c r="O97" i="11"/>
  <c r="BW97" i="11"/>
  <c r="BI97" i="11"/>
  <c r="AY97" i="11"/>
  <c r="G97" i="11"/>
  <c r="AO97" i="11"/>
  <c r="AI97" i="11"/>
  <c r="BA97" i="11"/>
  <c r="BR97" i="11"/>
  <c r="AQ97" i="11"/>
  <c r="AW97" i="11"/>
  <c r="AU97" i="11"/>
  <c r="B97" i="17" l="1"/>
  <c r="D97" i="17" s="1"/>
  <c r="B97" i="11"/>
  <c r="D97" i="11" s="1"/>
  <c r="AO97" i="18"/>
  <c r="BF97" i="18"/>
  <c r="BK97" i="18"/>
  <c r="AD97" i="18"/>
  <c r="BB97" i="18"/>
  <c r="BI97" i="18"/>
  <c r="BR97" i="18"/>
  <c r="BL97" i="18"/>
  <c r="AH97" i="18"/>
  <c r="AQ97" i="18"/>
  <c r="BP97" i="18"/>
  <c r="AL97" i="18"/>
  <c r="Z97" i="18"/>
  <c r="V97" i="18"/>
  <c r="U97" i="18"/>
  <c r="T97" i="18"/>
  <c r="G97" i="18"/>
  <c r="R97" i="18"/>
  <c r="N97" i="18"/>
  <c r="F97" i="18"/>
  <c r="L97" i="18"/>
  <c r="AN97" i="18"/>
  <c r="BE97" i="18"/>
  <c r="BV97" i="18"/>
  <c r="AR97" i="18"/>
  <c r="BJ97" i="18"/>
  <c r="BG97" i="18"/>
  <c r="AT97" i="18"/>
  <c r="AU97" i="18"/>
  <c r="AG97" i="18"/>
  <c r="AX97" i="18"/>
  <c r="AE97" i="18"/>
  <c r="AK97" i="18"/>
  <c r="BS97" i="18"/>
  <c r="H97" i="18"/>
  <c r="K97" i="18"/>
  <c r="J97" i="18"/>
  <c r="O97" i="18"/>
  <c r="X97" i="18"/>
  <c r="BD97" i="18"/>
  <c r="BU97" i="18"/>
  <c r="BO97" i="18"/>
  <c r="BH97" i="18"/>
  <c r="AA97" i="18"/>
  <c r="AB97" i="18"/>
  <c r="AM97" i="18"/>
  <c r="AF97" i="18"/>
  <c r="AW97" i="18"/>
  <c r="BN97" i="18"/>
  <c r="AJ97" i="18"/>
  <c r="BA97" i="18"/>
  <c r="Q97" i="18"/>
  <c r="Y97" i="18"/>
  <c r="M97" i="18"/>
  <c r="BT97" i="18"/>
  <c r="AP97" i="18"/>
  <c r="BW97" i="18"/>
  <c r="AS97" i="18"/>
  <c r="AY97" i="18"/>
  <c r="AC97" i="18"/>
  <c r="AI97" i="18"/>
  <c r="AV97" i="18"/>
  <c r="BM97" i="18"/>
  <c r="BC97" i="18"/>
  <c r="AZ97" i="18"/>
  <c r="BQ97" i="18"/>
  <c r="P97" i="18"/>
  <c r="W97" i="18"/>
  <c r="S97" i="18"/>
  <c r="I97" i="18"/>
  <c r="F119" i="16"/>
  <c r="B97" i="18" l="1"/>
  <c r="D97" i="18" s="1"/>
  <c r="AD97" i="19"/>
  <c r="AA91" i="20" s="1"/>
  <c r="AB111" i="7" s="1"/>
  <c r="AQ97" i="19"/>
  <c r="AN91" i="20" s="1"/>
  <c r="AO111" i="7" s="1"/>
  <c r="BD97" i="19"/>
  <c r="BA91" i="20" s="1"/>
  <c r="BB111" i="7" s="1"/>
  <c r="BM97" i="19"/>
  <c r="BJ91" i="20" s="1"/>
  <c r="BK111" i="7" s="1"/>
  <c r="AJ97" i="19"/>
  <c r="AG91" i="20" s="1"/>
  <c r="AH111" i="7" s="1"/>
  <c r="BN97" i="19"/>
  <c r="BK91" i="20" s="1"/>
  <c r="BL111" i="7" s="1"/>
  <c r="AB97" i="19"/>
  <c r="Y91" i="20" s="1"/>
  <c r="BI97" i="19"/>
  <c r="BF91" i="20" s="1"/>
  <c r="BG111" i="7" s="1"/>
  <c r="AW97" i="19"/>
  <c r="AT91" i="20" s="1"/>
  <c r="AU111" i="7" s="1"/>
  <c r="AI97" i="19"/>
  <c r="AF91" i="20" s="1"/>
  <c r="AG111" i="7" s="1"/>
  <c r="AV97" i="19"/>
  <c r="AS91" i="20" s="1"/>
  <c r="AT111" i="7" s="1"/>
  <c r="AG97" i="19"/>
  <c r="AD91" i="20" s="1"/>
  <c r="AE111" i="7" s="1"/>
  <c r="AC97" i="19"/>
  <c r="Z91" i="20" s="1"/>
  <c r="AA111" i="7" s="1"/>
  <c r="J97" i="19"/>
  <c r="G91" i="20" s="1"/>
  <c r="H111" i="7" s="1"/>
  <c r="T97" i="19"/>
  <c r="Q91" i="20" s="1"/>
  <c r="R111" i="7" s="1"/>
  <c r="V97" i="19"/>
  <c r="S91" i="20" s="1"/>
  <c r="T111" i="7" s="1"/>
  <c r="R97" i="19"/>
  <c r="O91" i="20" s="1"/>
  <c r="P111" i="7" s="1"/>
  <c r="W97" i="19"/>
  <c r="T91" i="20" s="1"/>
  <c r="U111" i="7" s="1"/>
  <c r="S97" i="19"/>
  <c r="P91" i="20" s="1"/>
  <c r="Q111" i="7" s="1"/>
  <c r="O97" i="19"/>
  <c r="L91" i="20" s="1"/>
  <c r="M111" i="7" s="1"/>
  <c r="K97" i="19"/>
  <c r="H91" i="20" s="1"/>
  <c r="I111" i="7" s="1"/>
  <c r="AT97" i="19"/>
  <c r="AQ91" i="20" s="1"/>
  <c r="AR111" i="7" s="1"/>
  <c r="BG97" i="19"/>
  <c r="BD91" i="20" s="1"/>
  <c r="BE111" i="7" s="1"/>
  <c r="BT97" i="19"/>
  <c r="BQ91" i="20" s="1"/>
  <c r="BR111" i="7" s="1"/>
  <c r="BE97" i="19"/>
  <c r="BB91" i="20" s="1"/>
  <c r="BC111" i="7" s="1"/>
  <c r="BQ97" i="19"/>
  <c r="BN91" i="20" s="1"/>
  <c r="BO111" i="7" s="1"/>
  <c r="AE97" i="19"/>
  <c r="AB91" i="20" s="1"/>
  <c r="AC111" i="7" s="1"/>
  <c r="AR97" i="19"/>
  <c r="AO91" i="20" s="1"/>
  <c r="AP111" i="7" s="1"/>
  <c r="BV97" i="19"/>
  <c r="BS91" i="20" s="1"/>
  <c r="BT111" i="7" s="1"/>
  <c r="AL97" i="19"/>
  <c r="AI91" i="20" s="1"/>
  <c r="AJ111" i="7" s="1"/>
  <c r="AY97" i="19"/>
  <c r="AV91" i="20" s="1"/>
  <c r="AW111" i="7" s="1"/>
  <c r="BL97" i="19"/>
  <c r="BI91" i="20" s="1"/>
  <c r="BJ111" i="7" s="1"/>
  <c r="AP97" i="19"/>
  <c r="AM91" i="20" s="1"/>
  <c r="AN111" i="7" s="1"/>
  <c r="I97" i="19"/>
  <c r="F91" i="20" s="1"/>
  <c r="G111" i="7" s="1"/>
  <c r="Q97" i="19"/>
  <c r="N91" i="20" s="1"/>
  <c r="O111" i="7" s="1"/>
  <c r="M97" i="19"/>
  <c r="J91" i="20" s="1"/>
  <c r="K111" i="7" s="1"/>
  <c r="Y97" i="19"/>
  <c r="V91" i="20" s="1"/>
  <c r="W111" i="7" s="1"/>
  <c r="F97" i="19"/>
  <c r="BJ97" i="19"/>
  <c r="BG91" i="20" s="1"/>
  <c r="BH111" i="7" s="1"/>
  <c r="BW97" i="19"/>
  <c r="BT91" i="20" s="1"/>
  <c r="BU111" i="7" s="1"/>
  <c r="AO97" i="19"/>
  <c r="AL91" i="20" s="1"/>
  <c r="AM111" i="7" s="1"/>
  <c r="BF97" i="19"/>
  <c r="BC91" i="20" s="1"/>
  <c r="BD111" i="7" s="1"/>
  <c r="AH97" i="19"/>
  <c r="AE91" i="20" s="1"/>
  <c r="AF111" i="7" s="1"/>
  <c r="AU97" i="19"/>
  <c r="AR91" i="20" s="1"/>
  <c r="AS111" i="7" s="1"/>
  <c r="BH97" i="19"/>
  <c r="BE91" i="20" s="1"/>
  <c r="BF111" i="7" s="1"/>
  <c r="BS97" i="19"/>
  <c r="BP91" i="20" s="1"/>
  <c r="BQ111" i="7" s="1"/>
  <c r="BB97" i="19"/>
  <c r="AY91" i="20" s="1"/>
  <c r="AZ111" i="7" s="1"/>
  <c r="BO97" i="19"/>
  <c r="BL91" i="20" s="1"/>
  <c r="BM111" i="7" s="1"/>
  <c r="BA97" i="19"/>
  <c r="AX91" i="20" s="1"/>
  <c r="AY111" i="7" s="1"/>
  <c r="BC97" i="19"/>
  <c r="AZ91" i="20" s="1"/>
  <c r="BA111" i="7" s="1"/>
  <c r="N97" i="19"/>
  <c r="K91" i="20" s="1"/>
  <c r="L111" i="7" s="1"/>
  <c r="L97" i="19"/>
  <c r="I91" i="20" s="1"/>
  <c r="J111" i="7" s="1"/>
  <c r="P97" i="19"/>
  <c r="M91" i="20" s="1"/>
  <c r="N111" i="7" s="1"/>
  <c r="Z97" i="19"/>
  <c r="W91" i="20" s="1"/>
  <c r="X111" i="7" s="1"/>
  <c r="G97" i="19"/>
  <c r="D91" i="20" s="1"/>
  <c r="E111" i="7" s="1"/>
  <c r="AA97" i="19"/>
  <c r="X91" i="20" s="1"/>
  <c r="AN97" i="19"/>
  <c r="AK91" i="20" s="1"/>
  <c r="AL111" i="7" s="1"/>
  <c r="AS97" i="19"/>
  <c r="AP91" i="20" s="1"/>
  <c r="AQ111" i="7" s="1"/>
  <c r="AM97" i="19"/>
  <c r="AJ91" i="20" s="1"/>
  <c r="AK111" i="7" s="1"/>
  <c r="AX97" i="19"/>
  <c r="AU91" i="20" s="1"/>
  <c r="AV111" i="7" s="1"/>
  <c r="BK97" i="19"/>
  <c r="BH91" i="20" s="1"/>
  <c r="BI111" i="7" s="1"/>
  <c r="AK97" i="19"/>
  <c r="AH91" i="20" s="1"/>
  <c r="AI111" i="7" s="1"/>
  <c r="BP97" i="19"/>
  <c r="BM91" i="20" s="1"/>
  <c r="BN111" i="7" s="1"/>
  <c r="BR97" i="19"/>
  <c r="BO91" i="20" s="1"/>
  <c r="BP111" i="7" s="1"/>
  <c r="AF97" i="19"/>
  <c r="AC91" i="20" s="1"/>
  <c r="AD111" i="7" s="1"/>
  <c r="BU97" i="19"/>
  <c r="BR91" i="20" s="1"/>
  <c r="BS111" i="7" s="1"/>
  <c r="AZ97" i="19"/>
  <c r="AW91" i="20" s="1"/>
  <c r="AX111" i="7" s="1"/>
  <c r="X97" i="19"/>
  <c r="U91" i="20" s="1"/>
  <c r="V111" i="7" s="1"/>
  <c r="U97" i="19"/>
  <c r="R91" i="20" s="1"/>
  <c r="S111" i="7" s="1"/>
  <c r="H97" i="19"/>
  <c r="E91" i="20" s="1"/>
  <c r="F111" i="7" s="1"/>
  <c r="B97" i="19" l="1"/>
  <c r="D97" i="19" s="1"/>
  <c r="B91" i="20" s="1"/>
  <c r="Y111" i="7"/>
  <c r="Z111" i="7"/>
  <c r="BW111" i="7"/>
  <c r="C91" i="20"/>
  <c r="D111" i="7" s="1"/>
  <c r="BZ111" i="7" l="1"/>
  <c r="C111" i="7"/>
  <c r="C91" i="24" s="1"/>
  <c r="BX111" i="7"/>
  <c r="CA111" i="7"/>
  <c r="B111" i="7"/>
  <c r="B90" i="24"/>
  <c r="Z91" i="24" l="1"/>
  <c r="AD91" i="24"/>
  <c r="AH91" i="24"/>
  <c r="AL91" i="24"/>
  <c r="AP91" i="24"/>
  <c r="AT91" i="24"/>
  <c r="AX91" i="24"/>
  <c r="BB91" i="24"/>
  <c r="BF91" i="24"/>
  <c r="BJ91" i="24"/>
  <c r="BN91" i="24"/>
  <c r="BR91" i="24"/>
  <c r="AA91" i="24"/>
  <c r="AE91" i="24"/>
  <c r="AI91" i="24"/>
  <c r="AM91" i="24"/>
  <c r="AQ91" i="24"/>
  <c r="AU91" i="24"/>
  <c r="AY91" i="24"/>
  <c r="BC91" i="24"/>
  <c r="BG91" i="24"/>
  <c r="BK91" i="24"/>
  <c r="BO91" i="24"/>
  <c r="BS91" i="24"/>
  <c r="X91" i="24"/>
  <c r="AB91" i="24"/>
  <c r="AF91" i="24"/>
  <c r="AJ91" i="24"/>
  <c r="AN91" i="24"/>
  <c r="AR91" i="24"/>
  <c r="AV91" i="24"/>
  <c r="AZ91" i="24"/>
  <c r="BD91" i="24"/>
  <c r="BH91" i="24"/>
  <c r="BL91" i="24"/>
  <c r="BP91" i="24"/>
  <c r="BT91" i="24"/>
  <c r="Y91" i="24"/>
  <c r="BV91" i="24" s="1"/>
  <c r="D121" i="9" s="1"/>
  <c r="AO91" i="24"/>
  <c r="BE91" i="24"/>
  <c r="BA91" i="24"/>
  <c r="AC91" i="24"/>
  <c r="AS91" i="24"/>
  <c r="BI91" i="24"/>
  <c r="AK91" i="24"/>
  <c r="AG91" i="24"/>
  <c r="AW91" i="24"/>
  <c r="BM91" i="24"/>
  <c r="BQ91" i="24"/>
  <c r="E91" i="24"/>
  <c r="P91" i="24"/>
  <c r="W91" i="24"/>
  <c r="H91" i="24"/>
  <c r="I91" i="24"/>
  <c r="D91" i="24"/>
  <c r="Q91" i="24"/>
  <c r="F91" i="24"/>
  <c r="O91" i="24"/>
  <c r="J91" i="24"/>
  <c r="K91" i="24"/>
  <c r="T91" i="24"/>
  <c r="M91" i="24"/>
  <c r="R91" i="24"/>
  <c r="L91" i="24"/>
  <c r="N91" i="24"/>
  <c r="G91" i="24"/>
  <c r="V91" i="24"/>
  <c r="U91" i="24"/>
  <c r="S91" i="24"/>
  <c r="D121" i="15"/>
  <c r="D121" i="14"/>
  <c r="B120" i="9"/>
  <c r="B120" i="16"/>
  <c r="B120" i="15"/>
  <c r="B120" i="14"/>
  <c r="C99" i="18"/>
  <c r="C99" i="11"/>
  <c r="C99" i="17"/>
  <c r="C99" i="19"/>
  <c r="M120" i="9" l="1"/>
  <c r="M120" i="14" s="1"/>
  <c r="M120" i="15" s="1"/>
  <c r="M120" i="16" s="1"/>
  <c r="P120" i="9"/>
  <c r="P120" i="14" s="1"/>
  <c r="P120" i="15" s="1"/>
  <c r="P120" i="16" s="1"/>
  <c r="R120" i="9"/>
  <c r="R120" i="14" s="1"/>
  <c r="R120" i="15" s="1"/>
  <c r="R120" i="16" s="1"/>
  <c r="Q120" i="9"/>
  <c r="Q120" i="14" s="1"/>
  <c r="Q120" i="15" s="1"/>
  <c r="Q120" i="16" s="1"/>
  <c r="O120" i="9"/>
  <c r="O120" i="14" s="1"/>
  <c r="O120" i="15" s="1"/>
  <c r="O120" i="16" s="1"/>
  <c r="BU91" i="24"/>
  <c r="U120" i="9"/>
  <c r="U120" i="14" s="1"/>
  <c r="U120" i="15" s="1"/>
  <c r="U120" i="16" s="1"/>
  <c r="Z120" i="9"/>
  <c r="Z120" i="14" s="1"/>
  <c r="Z120" i="15" s="1"/>
  <c r="Z120" i="16" s="1"/>
  <c r="G120" i="9"/>
  <c r="G120" i="14" s="1"/>
  <c r="G120" i="15" s="1"/>
  <c r="G120" i="16" s="1"/>
  <c r="AO120" i="9"/>
  <c r="AO120" i="14" s="1"/>
  <c r="AO120" i="15" s="1"/>
  <c r="AO120" i="16" s="1"/>
  <c r="W120" i="9"/>
  <c r="W120" i="14" s="1"/>
  <c r="W120" i="15" s="1"/>
  <c r="W120" i="16" s="1"/>
  <c r="AK120" i="9"/>
  <c r="AK120" i="14" s="1"/>
  <c r="AK120" i="15" s="1"/>
  <c r="AK120" i="16" s="1"/>
  <c r="AH120" i="9"/>
  <c r="AH120" i="14" s="1"/>
  <c r="AH120" i="15" s="1"/>
  <c r="AH120" i="16" s="1"/>
  <c r="F120" i="9"/>
  <c r="AR120" i="9"/>
  <c r="AR120" i="14" s="1"/>
  <c r="AR120" i="15" s="1"/>
  <c r="AR120" i="16" s="1"/>
  <c r="H120" i="9"/>
  <c r="H120" i="14" s="1"/>
  <c r="H120" i="15" s="1"/>
  <c r="H120" i="16" s="1"/>
  <c r="I120" i="9"/>
  <c r="I120" i="14" s="1"/>
  <c r="I120" i="15" s="1"/>
  <c r="I120" i="16" s="1"/>
  <c r="AG120" i="9"/>
  <c r="AG120" i="14" s="1"/>
  <c r="AG120" i="15" s="1"/>
  <c r="AG120" i="16" s="1"/>
  <c r="AL120" i="9"/>
  <c r="AL120" i="14" s="1"/>
  <c r="AL120" i="15" s="1"/>
  <c r="AL120" i="16" s="1"/>
  <c r="AI120" i="9"/>
  <c r="AI120" i="14" s="1"/>
  <c r="AI120" i="15" s="1"/>
  <c r="AI120" i="16" s="1"/>
  <c r="AD120" i="9"/>
  <c r="AD120" i="14" s="1"/>
  <c r="AD120" i="15" s="1"/>
  <c r="AD120" i="16" s="1"/>
  <c r="AP120" i="9"/>
  <c r="AP120" i="14" s="1"/>
  <c r="AP120" i="15" s="1"/>
  <c r="AP120" i="16" s="1"/>
  <c r="L120" i="9"/>
  <c r="L120" i="14" s="1"/>
  <c r="L120" i="15" s="1"/>
  <c r="L120" i="16" s="1"/>
  <c r="AE120" i="9"/>
  <c r="AE120" i="14" s="1"/>
  <c r="AE120" i="15" s="1"/>
  <c r="AE120" i="16" s="1"/>
  <c r="X120" i="9"/>
  <c r="X120" i="14" s="1"/>
  <c r="X120" i="15" s="1"/>
  <c r="X120" i="16" s="1"/>
  <c r="AC120" i="9"/>
  <c r="AC120" i="14" s="1"/>
  <c r="AC120" i="15" s="1"/>
  <c r="AC120" i="16" s="1"/>
  <c r="AB120" i="9"/>
  <c r="AB120" i="14" s="1"/>
  <c r="AB120" i="15" s="1"/>
  <c r="AB120" i="16" s="1"/>
  <c r="K120" i="9"/>
  <c r="K120" i="14" s="1"/>
  <c r="K120" i="15" s="1"/>
  <c r="K120" i="16" s="1"/>
  <c r="V120" i="9"/>
  <c r="V120" i="14" s="1"/>
  <c r="V120" i="15" s="1"/>
  <c r="V120" i="16" s="1"/>
  <c r="AN120" i="9"/>
  <c r="AN120" i="14" s="1"/>
  <c r="AN120" i="15" s="1"/>
  <c r="AN120" i="16" s="1"/>
  <c r="AA120" i="9"/>
  <c r="AA120" i="14" s="1"/>
  <c r="AA120" i="15" s="1"/>
  <c r="AA120" i="16" s="1"/>
  <c r="Y120" i="9"/>
  <c r="Y120" i="14" s="1"/>
  <c r="Y120" i="15" s="1"/>
  <c r="Y120" i="16" s="1"/>
  <c r="AQ120" i="9"/>
  <c r="AQ120" i="14" s="1"/>
  <c r="AQ120" i="15" s="1"/>
  <c r="AQ120" i="16" s="1"/>
  <c r="T120" i="9"/>
  <c r="T120" i="14" s="1"/>
  <c r="T120" i="15" s="1"/>
  <c r="T120" i="16" s="1"/>
  <c r="AJ120" i="9"/>
  <c r="AJ120" i="14" s="1"/>
  <c r="AJ120" i="15" s="1"/>
  <c r="AJ120" i="16" s="1"/>
  <c r="F120" i="14" l="1"/>
  <c r="BV98" i="11"/>
  <c r="AO98" i="11"/>
  <c r="BB98" i="11"/>
  <c r="F98" i="11"/>
  <c r="J98" i="11"/>
  <c r="L98" i="11"/>
  <c r="AI98" i="11"/>
  <c r="AB98" i="11"/>
  <c r="S98" i="11"/>
  <c r="BT98" i="11"/>
  <c r="AV98" i="11"/>
  <c r="AQ98" i="11"/>
  <c r="G98" i="11"/>
  <c r="BO98" i="11"/>
  <c r="BH98" i="11"/>
  <c r="AJ98" i="11"/>
  <c r="K98" i="11"/>
  <c r="P98" i="11"/>
  <c r="N98" i="11"/>
  <c r="BK98" i="11"/>
  <c r="W98" i="11"/>
  <c r="BU98" i="11"/>
  <c r="AH98" i="11"/>
  <c r="AF98" i="11"/>
  <c r="V98" i="11"/>
  <c r="AA98" i="11"/>
  <c r="I98" i="11"/>
  <c r="BD98" i="11"/>
  <c r="BE98" i="11"/>
  <c r="H98" i="11"/>
  <c r="AD98" i="11"/>
  <c r="BN98" i="11"/>
  <c r="AP98" i="11"/>
  <c r="BS98" i="11"/>
  <c r="AW98" i="11"/>
  <c r="AL98" i="11"/>
  <c r="BA98" i="11"/>
  <c r="M98" i="11"/>
  <c r="Z98" i="11"/>
  <c r="AY98" i="11"/>
  <c r="BR98" i="11"/>
  <c r="T98" i="11"/>
  <c r="BJ98" i="11"/>
  <c r="BC98" i="11"/>
  <c r="AE98" i="11"/>
  <c r="O98" i="11"/>
  <c r="AU98" i="11"/>
  <c r="BW98" i="11"/>
  <c r="AS98" i="11"/>
  <c r="BL98" i="11"/>
  <c r="AR98" i="11"/>
  <c r="BG98" i="11"/>
  <c r="AN98" i="11"/>
  <c r="BM98" i="11"/>
  <c r="AZ98" i="11"/>
  <c r="Y98" i="11"/>
  <c r="R98" i="11"/>
  <c r="BQ98" i="11"/>
  <c r="AX98" i="11"/>
  <c r="BP98" i="11"/>
  <c r="Q98" i="11"/>
  <c r="AC98" i="11"/>
  <c r="BI98" i="11"/>
  <c r="AG98" i="11"/>
  <c r="AT98" i="11"/>
  <c r="AM98" i="11"/>
  <c r="BF98" i="11"/>
  <c r="X98" i="11"/>
  <c r="U98" i="11"/>
  <c r="AK98" i="11"/>
  <c r="B98" i="11" l="1"/>
  <c r="D98" i="11" s="1"/>
  <c r="BD98" i="17"/>
  <c r="AN98" i="17"/>
  <c r="AJ98" i="17"/>
  <c r="Q98" i="17"/>
  <c r="AX98" i="17"/>
  <c r="AT98" i="17"/>
  <c r="AR98" i="17"/>
  <c r="BT98" i="17"/>
  <c r="R98" i="17"/>
  <c r="BC98" i="17"/>
  <c r="AV98" i="17"/>
  <c r="BP98" i="17"/>
  <c r="BG98" i="17"/>
  <c r="AP98" i="17"/>
  <c r="Y98" i="17"/>
  <c r="K98" i="17"/>
  <c r="AA98" i="17"/>
  <c r="AY98" i="17"/>
  <c r="BV98" i="17"/>
  <c r="AI98" i="17"/>
  <c r="AQ98" i="17"/>
  <c r="O98" i="17"/>
  <c r="BL98" i="17"/>
  <c r="F98" i="17"/>
  <c r="AC98" i="17"/>
  <c r="BH98" i="17"/>
  <c r="Z98" i="17"/>
  <c r="BI98" i="17"/>
  <c r="AK98" i="17"/>
  <c r="BK98" i="17"/>
  <c r="BM98" i="17"/>
  <c r="AF98" i="17"/>
  <c r="W98" i="17"/>
  <c r="AG98" i="17"/>
  <c r="J98" i="17"/>
  <c r="BE98" i="17"/>
  <c r="BW98" i="17"/>
  <c r="AS98" i="17"/>
  <c r="I98" i="17"/>
  <c r="U98" i="17"/>
  <c r="BJ98" i="17"/>
  <c r="M98" i="17"/>
  <c r="G98" i="17"/>
  <c r="AL98" i="17"/>
  <c r="AZ98" i="17"/>
  <c r="BN98" i="17"/>
  <c r="AE98" i="17"/>
  <c r="BS98" i="17"/>
  <c r="BQ98" i="17"/>
  <c r="AO98" i="17"/>
  <c r="L98" i="17"/>
  <c r="T98" i="17"/>
  <c r="S98" i="17"/>
  <c r="BA98" i="17"/>
  <c r="BR98" i="17"/>
  <c r="AD98" i="17"/>
  <c r="X98" i="17"/>
  <c r="BO98" i="17"/>
  <c r="AB98" i="17"/>
  <c r="N98" i="17"/>
  <c r="BU98" i="17"/>
  <c r="AH98" i="17"/>
  <c r="BF98" i="17"/>
  <c r="AW98" i="17"/>
  <c r="V98" i="17"/>
  <c r="BB98" i="17"/>
  <c r="AU98" i="17"/>
  <c r="AM98" i="17"/>
  <c r="P98" i="17"/>
  <c r="H98" i="17"/>
  <c r="F120" i="15"/>
  <c r="B98" i="17" l="1"/>
  <c r="D98" i="17" s="1"/>
  <c r="BW98" i="18"/>
  <c r="AO98" i="18"/>
  <c r="AH98" i="18"/>
  <c r="AE98" i="18"/>
  <c r="AR98" i="18"/>
  <c r="BI98" i="18"/>
  <c r="BC98" i="18"/>
  <c r="BJ98" i="18"/>
  <c r="AF98" i="18"/>
  <c r="AW98" i="18"/>
  <c r="AT98" i="18"/>
  <c r="BA98" i="18"/>
  <c r="G98" i="18"/>
  <c r="K98" i="18"/>
  <c r="S98" i="18"/>
  <c r="Q98" i="18"/>
  <c r="H98" i="18"/>
  <c r="R98" i="18"/>
  <c r="X98" i="18"/>
  <c r="N98" i="18"/>
  <c r="P98" i="18"/>
  <c r="Z98" i="18"/>
  <c r="I98" i="18"/>
  <c r="AA98" i="18"/>
  <c r="AN98" i="18"/>
  <c r="BE98" i="18"/>
  <c r="AX98" i="18"/>
  <c r="AU98" i="18"/>
  <c r="BH98" i="18"/>
  <c r="AL98" i="18"/>
  <c r="AJ98" i="18"/>
  <c r="AI98" i="18"/>
  <c r="AV98" i="18"/>
  <c r="BM98" i="18"/>
  <c r="AM98" i="18"/>
  <c r="BV98" i="18"/>
  <c r="J98" i="18"/>
  <c r="W98" i="18"/>
  <c r="BS98" i="18"/>
  <c r="V98" i="18"/>
  <c r="Y98" i="18"/>
  <c r="AQ98" i="18"/>
  <c r="BD98" i="18"/>
  <c r="BU98" i="18"/>
  <c r="BP98" i="18"/>
  <c r="BK98" i="18"/>
  <c r="AC98" i="18"/>
  <c r="AP98" i="18"/>
  <c r="AK98" i="18"/>
  <c r="AY98" i="18"/>
  <c r="BL98" i="18"/>
  <c r="BB98" i="18"/>
  <c r="O98" i="18"/>
  <c r="BG98" i="18"/>
  <c r="BT98" i="18"/>
  <c r="BN98" i="18"/>
  <c r="BR98" i="18"/>
  <c r="AB98" i="18"/>
  <c r="AS98" i="18"/>
  <c r="AD98" i="18"/>
  <c r="BQ98" i="18"/>
  <c r="BO98" i="18"/>
  <c r="AG98" i="18"/>
  <c r="BF98" i="18"/>
  <c r="AZ98" i="18"/>
  <c r="L98" i="18"/>
  <c r="T98" i="18"/>
  <c r="F98" i="18"/>
  <c r="U98" i="18"/>
  <c r="M98" i="18"/>
  <c r="F120" i="16"/>
  <c r="B98" i="18" l="1"/>
  <c r="D98" i="18" s="1"/>
  <c r="BU98" i="19"/>
  <c r="BR92" i="20" s="1"/>
  <c r="BS112" i="7" s="1"/>
  <c r="AM98" i="19"/>
  <c r="AJ92" i="20" s="1"/>
  <c r="AK112" i="7" s="1"/>
  <c r="AB98" i="19"/>
  <c r="Y92" i="20" s="1"/>
  <c r="BQ98" i="19"/>
  <c r="BN92" i="20" s="1"/>
  <c r="BO112" i="7" s="1"/>
  <c r="AZ98" i="19"/>
  <c r="AW92" i="20" s="1"/>
  <c r="AX112" i="7" s="1"/>
  <c r="BI98" i="19"/>
  <c r="BF92" i="20" s="1"/>
  <c r="BG112" i="7" s="1"/>
  <c r="AA98" i="19"/>
  <c r="X92" i="20" s="1"/>
  <c r="AN98" i="19"/>
  <c r="AK92" i="20" s="1"/>
  <c r="AL112" i="7" s="1"/>
  <c r="AY98" i="19"/>
  <c r="AV92" i="20" s="1"/>
  <c r="AW112" i="7" s="1"/>
  <c r="BM98" i="19"/>
  <c r="BJ92" i="20" s="1"/>
  <c r="BK112" i="7" s="1"/>
  <c r="AE98" i="19"/>
  <c r="AB92" i="20" s="1"/>
  <c r="AC112" i="7" s="1"/>
  <c r="BD98" i="19"/>
  <c r="BA92" i="20" s="1"/>
  <c r="BB112" i="7" s="1"/>
  <c r="V98" i="19"/>
  <c r="S92" i="20" s="1"/>
  <c r="T112" i="7" s="1"/>
  <c r="J98" i="19"/>
  <c r="G92" i="20" s="1"/>
  <c r="H112" i="7" s="1"/>
  <c r="Q98" i="19"/>
  <c r="N92" i="20" s="1"/>
  <c r="O112" i="7" s="1"/>
  <c r="Y98" i="19"/>
  <c r="V92" i="20" s="1"/>
  <c r="W112" i="7" s="1"/>
  <c r="M98" i="19"/>
  <c r="J92" i="20" s="1"/>
  <c r="K112" i="7" s="1"/>
  <c r="BH98" i="19"/>
  <c r="BE92" i="20" s="1"/>
  <c r="BF112" i="7" s="1"/>
  <c r="U98" i="19"/>
  <c r="R92" i="20" s="1"/>
  <c r="S112" i="7" s="1"/>
  <c r="G98" i="19"/>
  <c r="D92" i="20" s="1"/>
  <c r="E112" i="7" s="1"/>
  <c r="BO98" i="19"/>
  <c r="BL92" i="20" s="1"/>
  <c r="BM112" i="7" s="1"/>
  <c r="F98" i="19"/>
  <c r="AP98" i="19"/>
  <c r="AM92" i="20" s="1"/>
  <c r="AN112" i="7" s="1"/>
  <c r="BC98" i="19"/>
  <c r="AZ92" i="20" s="1"/>
  <c r="BA112" i="7" s="1"/>
  <c r="AV98" i="19"/>
  <c r="AS92" i="20" s="1"/>
  <c r="AT112" i="7" s="1"/>
  <c r="AL98" i="19"/>
  <c r="AI92" i="20" s="1"/>
  <c r="AJ112" i="7" s="1"/>
  <c r="AF98" i="19"/>
  <c r="AC92" i="20" s="1"/>
  <c r="AD112" i="7" s="1"/>
  <c r="AD98" i="19"/>
  <c r="AA92" i="20" s="1"/>
  <c r="AB112" i="7" s="1"/>
  <c r="AQ98" i="19"/>
  <c r="AN92" i="20" s="1"/>
  <c r="AO112" i="7" s="1"/>
  <c r="AR98" i="19"/>
  <c r="AO92" i="20" s="1"/>
  <c r="AP112" i="7" s="1"/>
  <c r="BT98" i="19"/>
  <c r="BQ92" i="20" s="1"/>
  <c r="BR112" i="7" s="1"/>
  <c r="AH98" i="19"/>
  <c r="AE92" i="20" s="1"/>
  <c r="AF112" i="7" s="1"/>
  <c r="AU98" i="19"/>
  <c r="AR92" i="20" s="1"/>
  <c r="AS112" i="7" s="1"/>
  <c r="H98" i="19"/>
  <c r="E92" i="20" s="1"/>
  <c r="F112" i="7" s="1"/>
  <c r="K98" i="19"/>
  <c r="H92" i="20" s="1"/>
  <c r="I112" i="7" s="1"/>
  <c r="N98" i="19"/>
  <c r="K92" i="20" s="1"/>
  <c r="L112" i="7" s="1"/>
  <c r="I98" i="19"/>
  <c r="F92" i="20" s="1"/>
  <c r="G112" i="7" s="1"/>
  <c r="X98" i="19"/>
  <c r="U92" i="20" s="1"/>
  <c r="V112" i="7" s="1"/>
  <c r="AO98" i="19"/>
  <c r="AL92" i="20" s="1"/>
  <c r="AM112" i="7" s="1"/>
  <c r="BF98" i="19"/>
  <c r="BC92" i="20" s="1"/>
  <c r="BD112" i="7" s="1"/>
  <c r="BS98" i="19"/>
  <c r="BP92" i="20" s="1"/>
  <c r="BQ112" i="7" s="1"/>
  <c r="AK98" i="19"/>
  <c r="AH92" i="20" s="1"/>
  <c r="AI112" i="7" s="1"/>
  <c r="BR98" i="19"/>
  <c r="BO92" i="20" s="1"/>
  <c r="BP112" i="7" s="1"/>
  <c r="AC98" i="19"/>
  <c r="Z92" i="20" s="1"/>
  <c r="AA112" i="7" s="1"/>
  <c r="AT98" i="19"/>
  <c r="AQ92" i="20" s="1"/>
  <c r="AR112" i="7" s="1"/>
  <c r="BG98" i="19"/>
  <c r="BD92" i="20" s="1"/>
  <c r="BE112" i="7" s="1"/>
  <c r="BL98" i="19"/>
  <c r="BI92" i="20" s="1"/>
  <c r="BJ112" i="7" s="1"/>
  <c r="AG98" i="19"/>
  <c r="AD92" i="20" s="1"/>
  <c r="AE112" i="7" s="1"/>
  <c r="AX98" i="19"/>
  <c r="AU92" i="20" s="1"/>
  <c r="AV112" i="7" s="1"/>
  <c r="BK98" i="19"/>
  <c r="BH92" i="20" s="1"/>
  <c r="BI112" i="7" s="1"/>
  <c r="W98" i="19"/>
  <c r="T92" i="20" s="1"/>
  <c r="U112" i="7" s="1"/>
  <c r="O98" i="19"/>
  <c r="L92" i="20" s="1"/>
  <c r="M112" i="7" s="1"/>
  <c r="BE98" i="19"/>
  <c r="BB92" i="20" s="1"/>
  <c r="BC112" i="7" s="1"/>
  <c r="BV98" i="19"/>
  <c r="BS92" i="20" s="1"/>
  <c r="BT112" i="7" s="1"/>
  <c r="BP98" i="19"/>
  <c r="BM92" i="20" s="1"/>
  <c r="BN112" i="7" s="1"/>
  <c r="BA98" i="19"/>
  <c r="AX92" i="20" s="1"/>
  <c r="AY112" i="7" s="1"/>
  <c r="AI98" i="19"/>
  <c r="AF92" i="20" s="1"/>
  <c r="AG112" i="7" s="1"/>
  <c r="AS98" i="19"/>
  <c r="AP92" i="20" s="1"/>
  <c r="AQ112" i="7" s="1"/>
  <c r="BJ98" i="19"/>
  <c r="BG92" i="20" s="1"/>
  <c r="BH112" i="7" s="1"/>
  <c r="BW98" i="19"/>
  <c r="BT92" i="20" s="1"/>
  <c r="BU112" i="7" s="1"/>
  <c r="BB98" i="19"/>
  <c r="AY92" i="20" s="1"/>
  <c r="AZ112" i="7" s="1"/>
  <c r="AW98" i="19"/>
  <c r="AT92" i="20" s="1"/>
  <c r="AU112" i="7" s="1"/>
  <c r="BN98" i="19"/>
  <c r="BK92" i="20" s="1"/>
  <c r="BL112" i="7" s="1"/>
  <c r="AJ98" i="19"/>
  <c r="AG92" i="20" s="1"/>
  <c r="AH112" i="7" s="1"/>
  <c r="L98" i="19"/>
  <c r="I92" i="20" s="1"/>
  <c r="J112" i="7" s="1"/>
  <c r="T98" i="19"/>
  <c r="Q92" i="20" s="1"/>
  <c r="R112" i="7" s="1"/>
  <c r="Z98" i="19"/>
  <c r="W92" i="20" s="1"/>
  <c r="X112" i="7" s="1"/>
  <c r="P98" i="19"/>
  <c r="M92" i="20" s="1"/>
  <c r="N112" i="7" s="1"/>
  <c r="R98" i="19"/>
  <c r="O92" i="20" s="1"/>
  <c r="P112" i="7" s="1"/>
  <c r="S98" i="19"/>
  <c r="P92" i="20" s="1"/>
  <c r="Q112" i="7" s="1"/>
  <c r="B98" i="19" l="1"/>
  <c r="D98" i="19" s="1"/>
  <c r="B92" i="20" s="1"/>
  <c r="Y112" i="7"/>
  <c r="Z112" i="7"/>
  <c r="BW112" i="7"/>
  <c r="C92" i="20"/>
  <c r="D112" i="7" s="1"/>
  <c r="BZ112" i="7" l="1"/>
  <c r="C112" i="7"/>
  <c r="C92" i="24" s="1"/>
  <c r="BX112" i="7"/>
  <c r="CA112" i="7"/>
  <c r="B112" i="7"/>
  <c r="B91" i="24"/>
  <c r="X92" i="24" l="1"/>
  <c r="AB92" i="24"/>
  <c r="AF92" i="24"/>
  <c r="AJ92" i="24"/>
  <c r="AN92" i="24"/>
  <c r="AR92" i="24"/>
  <c r="AV92" i="24"/>
  <c r="AZ92" i="24"/>
  <c r="BD92" i="24"/>
  <c r="BH92" i="24"/>
  <c r="BL92" i="24"/>
  <c r="BP92" i="24"/>
  <c r="BT92" i="24"/>
  <c r="Y92" i="24"/>
  <c r="BV92" i="24" s="1"/>
  <c r="D122" i="9" s="1"/>
  <c r="AC92" i="24"/>
  <c r="AG92" i="24"/>
  <c r="AK92" i="24"/>
  <c r="AO92" i="24"/>
  <c r="AS92" i="24"/>
  <c r="AW92" i="24"/>
  <c r="BA92" i="24"/>
  <c r="BE92" i="24"/>
  <c r="BI92" i="24"/>
  <c r="BM92" i="24"/>
  <c r="BQ92" i="24"/>
  <c r="Z92" i="24"/>
  <c r="AD92" i="24"/>
  <c r="AH92" i="24"/>
  <c r="AL92" i="24"/>
  <c r="AP92" i="24"/>
  <c r="AT92" i="24"/>
  <c r="AX92" i="24"/>
  <c r="BB92" i="24"/>
  <c r="BF92" i="24"/>
  <c r="BJ92" i="24"/>
  <c r="BN92" i="24"/>
  <c r="BR92" i="24"/>
  <c r="AI92" i="24"/>
  <c r="AY92" i="24"/>
  <c r="BO92" i="24"/>
  <c r="AE92" i="24"/>
  <c r="AM92" i="24"/>
  <c r="BC92" i="24"/>
  <c r="BS92" i="24"/>
  <c r="BK92" i="24"/>
  <c r="AA92" i="24"/>
  <c r="AQ92" i="24"/>
  <c r="BG92" i="24"/>
  <c r="AU92" i="24"/>
  <c r="N92" i="24"/>
  <c r="E92" i="24"/>
  <c r="S92" i="24"/>
  <c r="I92" i="24"/>
  <c r="D92" i="24"/>
  <c r="P92" i="24"/>
  <c r="G92" i="24"/>
  <c r="W92" i="24"/>
  <c r="M92" i="24"/>
  <c r="V92" i="24"/>
  <c r="H92" i="24"/>
  <c r="Q92" i="24"/>
  <c r="F92" i="24"/>
  <c r="T92" i="24"/>
  <c r="L92" i="24"/>
  <c r="R92" i="24"/>
  <c r="U92" i="24"/>
  <c r="J92" i="24"/>
  <c r="O92" i="24"/>
  <c r="K92" i="24"/>
  <c r="B121" i="16"/>
  <c r="B121" i="15"/>
  <c r="B121" i="14"/>
  <c r="B121" i="9"/>
  <c r="D122" i="15"/>
  <c r="D122" i="14"/>
  <c r="C100" i="18"/>
  <c r="C100" i="17"/>
  <c r="C100" i="19"/>
  <c r="C100" i="11"/>
  <c r="M121" i="9" l="1"/>
  <c r="M121" i="14" s="1"/>
  <c r="M121" i="15" s="1"/>
  <c r="M121" i="16" s="1"/>
  <c r="O121" i="9"/>
  <c r="O121" i="14" s="1"/>
  <c r="O121" i="15" s="1"/>
  <c r="O121" i="16" s="1"/>
  <c r="R121" i="9"/>
  <c r="R121" i="14" s="1"/>
  <c r="R121" i="15" s="1"/>
  <c r="R121" i="16" s="1"/>
  <c r="Q121" i="9"/>
  <c r="Q121" i="14" s="1"/>
  <c r="Q121" i="15" s="1"/>
  <c r="Q121" i="16" s="1"/>
  <c r="P121" i="9"/>
  <c r="P121" i="14" s="1"/>
  <c r="P121" i="15" s="1"/>
  <c r="P121" i="16" s="1"/>
  <c r="BU92" i="24"/>
  <c r="AH121" i="9"/>
  <c r="AH121" i="14" s="1"/>
  <c r="AH121" i="15" s="1"/>
  <c r="AH121" i="16" s="1"/>
  <c r="AC121" i="9"/>
  <c r="AC121" i="14" s="1"/>
  <c r="AC121" i="15" s="1"/>
  <c r="AC121" i="16" s="1"/>
  <c r="AN121" i="9"/>
  <c r="AN121" i="14" s="1"/>
  <c r="AN121" i="15" s="1"/>
  <c r="AN121" i="16" s="1"/>
  <c r="L121" i="9"/>
  <c r="L121" i="14" s="1"/>
  <c r="L121" i="15" s="1"/>
  <c r="L121" i="16" s="1"/>
  <c r="AQ121" i="9"/>
  <c r="AQ121" i="14" s="1"/>
  <c r="AQ121" i="15" s="1"/>
  <c r="AQ121" i="16" s="1"/>
  <c r="U121" i="9"/>
  <c r="U121" i="14" s="1"/>
  <c r="U121" i="15" s="1"/>
  <c r="U121" i="16" s="1"/>
  <c r="AJ121" i="9"/>
  <c r="AJ121" i="14" s="1"/>
  <c r="AJ121" i="15" s="1"/>
  <c r="AJ121" i="16" s="1"/>
  <c r="K121" i="9"/>
  <c r="K121" i="14" s="1"/>
  <c r="K121" i="15" s="1"/>
  <c r="K121" i="16" s="1"/>
  <c r="AK121" i="9"/>
  <c r="AK121" i="14" s="1"/>
  <c r="AK121" i="15" s="1"/>
  <c r="AK121" i="16" s="1"/>
  <c r="AE121" i="9"/>
  <c r="AE121" i="14" s="1"/>
  <c r="AE121" i="15" s="1"/>
  <c r="AE121" i="16" s="1"/>
  <c r="AO121" i="9"/>
  <c r="AO121" i="14" s="1"/>
  <c r="AO121" i="15" s="1"/>
  <c r="AO121" i="16" s="1"/>
  <c r="X121" i="9"/>
  <c r="X121" i="14" s="1"/>
  <c r="X121" i="15" s="1"/>
  <c r="X121" i="16" s="1"/>
  <c r="I121" i="9"/>
  <c r="I121" i="14" s="1"/>
  <c r="I121" i="15" s="1"/>
  <c r="I121" i="16" s="1"/>
  <c r="G121" i="9"/>
  <c r="G121" i="14" s="1"/>
  <c r="G121" i="15" s="1"/>
  <c r="G121" i="16" s="1"/>
  <c r="H121" i="9"/>
  <c r="H121" i="14" s="1"/>
  <c r="H121" i="15" s="1"/>
  <c r="H121" i="16" s="1"/>
  <c r="V121" i="9"/>
  <c r="V121" i="14" s="1"/>
  <c r="V121" i="15" s="1"/>
  <c r="V121" i="16" s="1"/>
  <c r="Z121" i="9"/>
  <c r="Z121" i="14" s="1"/>
  <c r="Z121" i="15" s="1"/>
  <c r="Z121" i="16" s="1"/>
  <c r="F121" i="9"/>
  <c r="F121" i="14" s="1"/>
  <c r="W121" i="9"/>
  <c r="W121" i="14" s="1"/>
  <c r="W121" i="15" s="1"/>
  <c r="W121" i="16" s="1"/>
  <c r="AL121" i="9"/>
  <c r="AL121" i="14" s="1"/>
  <c r="AL121" i="15" s="1"/>
  <c r="AL121" i="16" s="1"/>
  <c r="AP121" i="9"/>
  <c r="AP121" i="14" s="1"/>
  <c r="AP121" i="15" s="1"/>
  <c r="AP121" i="16" s="1"/>
  <c r="T121" i="9"/>
  <c r="T121" i="14" s="1"/>
  <c r="T121" i="15" s="1"/>
  <c r="T121" i="16" s="1"/>
  <c r="Y121" i="9"/>
  <c r="Y121" i="14" s="1"/>
  <c r="Y121" i="15" s="1"/>
  <c r="Y121" i="16" s="1"/>
  <c r="AG121" i="9"/>
  <c r="AG121" i="14" s="1"/>
  <c r="AG121" i="15" s="1"/>
  <c r="AG121" i="16" s="1"/>
  <c r="AI121" i="9"/>
  <c r="AI121" i="14" s="1"/>
  <c r="AI121" i="15" s="1"/>
  <c r="AI121" i="16" s="1"/>
  <c r="AR121" i="9"/>
  <c r="AR121" i="14" s="1"/>
  <c r="AR121" i="15" s="1"/>
  <c r="AR121" i="16" s="1"/>
  <c r="AA121" i="9"/>
  <c r="AA121" i="14" s="1"/>
  <c r="AA121" i="15" s="1"/>
  <c r="AA121" i="16" s="1"/>
  <c r="AB121" i="9"/>
  <c r="AB121" i="14" s="1"/>
  <c r="AB121" i="15" s="1"/>
  <c r="AB121" i="16" s="1"/>
  <c r="AD121" i="9"/>
  <c r="AD121" i="14" s="1"/>
  <c r="AD121" i="15" s="1"/>
  <c r="AD121" i="16" s="1"/>
  <c r="BJ99" i="17" l="1"/>
  <c r="BN99" i="17"/>
  <c r="AT99" i="17"/>
  <c r="V99" i="17"/>
  <c r="BP99" i="17"/>
  <c r="AW99" i="17"/>
  <c r="AK99" i="17"/>
  <c r="J99" i="17"/>
  <c r="H99" i="17"/>
  <c r="BC99" i="17"/>
  <c r="BK99" i="17"/>
  <c r="AU99" i="17"/>
  <c r="N99" i="17"/>
  <c r="BO99" i="17"/>
  <c r="BW99" i="17"/>
  <c r="AA99" i="17"/>
  <c r="Q99" i="17"/>
  <c r="X99" i="17"/>
  <c r="BU99" i="17"/>
  <c r="AJ99" i="17"/>
  <c r="AY99" i="17"/>
  <c r="AD99" i="17"/>
  <c r="AV99" i="17"/>
  <c r="W99" i="17"/>
  <c r="BD99" i="17"/>
  <c r="BL99" i="17"/>
  <c r="AH99" i="17"/>
  <c r="K99" i="17"/>
  <c r="BQ99" i="17"/>
  <c r="BR99" i="17"/>
  <c r="AE99" i="17"/>
  <c r="Z99" i="17"/>
  <c r="L99" i="17"/>
  <c r="BI99" i="17"/>
  <c r="AM99" i="17"/>
  <c r="AI99" i="17"/>
  <c r="O99" i="17"/>
  <c r="BV99" i="17"/>
  <c r="T99" i="17"/>
  <c r="BG99" i="17"/>
  <c r="M99" i="17"/>
  <c r="AO99" i="17"/>
  <c r="BF99" i="17"/>
  <c r="AX99" i="17"/>
  <c r="AF99" i="17"/>
  <c r="AS99" i="17"/>
  <c r="P99" i="17"/>
  <c r="BT99" i="17"/>
  <c r="BA99" i="17"/>
  <c r="AR99" i="17"/>
  <c r="Y99" i="17"/>
  <c r="AL99" i="17"/>
  <c r="BS99" i="17"/>
  <c r="U99" i="17"/>
  <c r="AG99" i="17"/>
  <c r="AZ99" i="17"/>
  <c r="BH99" i="17"/>
  <c r="AQ99" i="17"/>
  <c r="G99" i="17"/>
  <c r="R99" i="17"/>
  <c r="BB99" i="17"/>
  <c r="AB99" i="17"/>
  <c r="AP99" i="17"/>
  <c r="F99" i="17"/>
  <c r="BE99" i="17"/>
  <c r="BM99" i="17"/>
  <c r="AN99" i="17"/>
  <c r="S99" i="17"/>
  <c r="I99" i="17"/>
  <c r="AC99" i="17"/>
  <c r="F121" i="15"/>
  <c r="AW99" i="11"/>
  <c r="BJ99" i="11"/>
  <c r="BI99" i="11"/>
  <c r="M99" i="11"/>
  <c r="S99" i="11"/>
  <c r="BW99" i="11"/>
  <c r="AF99" i="11"/>
  <c r="AH99" i="11"/>
  <c r="F99" i="11"/>
  <c r="O99" i="11"/>
  <c r="BH99" i="11"/>
  <c r="AD99" i="11"/>
  <c r="AC99" i="11"/>
  <c r="BR99" i="11"/>
  <c r="AQ99" i="11"/>
  <c r="AO99" i="11"/>
  <c r="X99" i="11"/>
  <c r="I99" i="11"/>
  <c r="AS99" i="11"/>
  <c r="AY99" i="11"/>
  <c r="AJ99" i="11"/>
  <c r="BC99" i="11"/>
  <c r="G99" i="11"/>
  <c r="W99" i="11"/>
  <c r="AR99" i="11"/>
  <c r="BA99" i="11"/>
  <c r="BD99" i="11"/>
  <c r="R99" i="11"/>
  <c r="T99" i="11"/>
  <c r="AP99" i="11"/>
  <c r="BK99" i="11"/>
  <c r="BB99" i="11"/>
  <c r="BQ99" i="11"/>
  <c r="BL99" i="11"/>
  <c r="AM99" i="11"/>
  <c r="J99" i="11"/>
  <c r="AU99" i="11"/>
  <c r="AG99" i="11"/>
  <c r="Y99" i="11"/>
  <c r="BU99" i="11"/>
  <c r="BN99" i="11"/>
  <c r="BE99" i="11"/>
  <c r="P99" i="11"/>
  <c r="N99" i="11"/>
  <c r="Z99" i="11"/>
  <c r="BM99" i="11"/>
  <c r="BO99" i="11"/>
  <c r="AL99" i="11"/>
  <c r="V99" i="11"/>
  <c r="BV99" i="11"/>
  <c r="BP99" i="11"/>
  <c r="AT99" i="11"/>
  <c r="U99" i="11"/>
  <c r="AB99" i="11"/>
  <c r="AK99" i="11"/>
  <c r="AN99" i="11"/>
  <c r="K99" i="11"/>
  <c r="Q99" i="11"/>
  <c r="BT99" i="11"/>
  <c r="AA99" i="11"/>
  <c r="AZ99" i="11"/>
  <c r="AE99" i="11"/>
  <c r="H99" i="11"/>
  <c r="BS99" i="11"/>
  <c r="AV99" i="11"/>
  <c r="AX99" i="11"/>
  <c r="L99" i="11"/>
  <c r="BF99" i="11"/>
  <c r="BG99" i="11"/>
  <c r="AI99" i="11"/>
  <c r="B99" i="17" l="1"/>
  <c r="D99" i="17" s="1"/>
  <c r="B99" i="11"/>
  <c r="D99" i="11" s="1"/>
  <c r="AA99" i="18"/>
  <c r="AN99" i="18"/>
  <c r="AG99" i="18"/>
  <c r="BF99" i="18"/>
  <c r="AH99" i="18"/>
  <c r="AU99" i="18"/>
  <c r="AK99" i="18"/>
  <c r="BQ99" i="18"/>
  <c r="AI99" i="18"/>
  <c r="AV99" i="18"/>
  <c r="AC99" i="18"/>
  <c r="BP99" i="18"/>
  <c r="X99" i="18"/>
  <c r="M99" i="18"/>
  <c r="H99" i="18"/>
  <c r="S99" i="18"/>
  <c r="O99" i="18"/>
  <c r="Z99" i="18"/>
  <c r="V99" i="18"/>
  <c r="G99" i="18"/>
  <c r="BO99" i="18"/>
  <c r="F99" i="18"/>
  <c r="U99" i="18"/>
  <c r="AD99" i="18"/>
  <c r="AQ99" i="18"/>
  <c r="BD99" i="18"/>
  <c r="BI99" i="18"/>
  <c r="BC99" i="18"/>
  <c r="AX99" i="18"/>
  <c r="BK99" i="18"/>
  <c r="BM99" i="18"/>
  <c r="AL99" i="18"/>
  <c r="AY99" i="18"/>
  <c r="BL99" i="18"/>
  <c r="AP99" i="18"/>
  <c r="AS99" i="18"/>
  <c r="J99" i="18"/>
  <c r="W99" i="18"/>
  <c r="AM99" i="18"/>
  <c r="BA99" i="18"/>
  <c r="N99" i="18"/>
  <c r="R99" i="18"/>
  <c r="AT99" i="18"/>
  <c r="BG99" i="18"/>
  <c r="BT99" i="18"/>
  <c r="BH99" i="18"/>
  <c r="AZ99" i="18"/>
  <c r="BN99" i="18"/>
  <c r="AB99" i="18"/>
  <c r="BB99" i="18"/>
  <c r="BV99" i="18"/>
  <c r="Y99" i="18"/>
  <c r="Q99" i="18"/>
  <c r="BJ99" i="18"/>
  <c r="BW99" i="18"/>
  <c r="AW99" i="18"/>
  <c r="AO99" i="18"/>
  <c r="BU99" i="18"/>
  <c r="AE99" i="18"/>
  <c r="AR99" i="18"/>
  <c r="AJ99" i="18"/>
  <c r="BR99" i="18"/>
  <c r="AF99" i="18"/>
  <c r="BE99" i="18"/>
  <c r="BS99" i="18"/>
  <c r="T99" i="18"/>
  <c r="P99" i="18"/>
  <c r="I99" i="18"/>
  <c r="L99" i="18"/>
  <c r="K99" i="18"/>
  <c r="F121" i="16"/>
  <c r="B99" i="18" l="1"/>
  <c r="D99" i="18" s="1"/>
  <c r="BH99" i="19"/>
  <c r="BE93" i="20" s="1"/>
  <c r="BF113" i="7" s="1"/>
  <c r="AP99" i="19"/>
  <c r="AM93" i="20" s="1"/>
  <c r="AN113" i="7" s="1"/>
  <c r="BW99" i="19"/>
  <c r="BT93" i="20" s="1"/>
  <c r="BU113" i="7" s="1"/>
  <c r="AJ99" i="19"/>
  <c r="AG93" i="20" s="1"/>
  <c r="AH113" i="7" s="1"/>
  <c r="BN99" i="19"/>
  <c r="BK93" i="20" s="1"/>
  <c r="BL113" i="7" s="1"/>
  <c r="BT99" i="19"/>
  <c r="BQ93" i="20" s="1"/>
  <c r="BR113" i="7" s="1"/>
  <c r="BO99" i="19"/>
  <c r="BL93" i="20" s="1"/>
  <c r="BM113" i="7" s="1"/>
  <c r="BL99" i="19"/>
  <c r="BI93" i="20" s="1"/>
  <c r="BJ113" i="7" s="1"/>
  <c r="AT99" i="19"/>
  <c r="AQ93" i="20" s="1"/>
  <c r="AR113" i="7" s="1"/>
  <c r="AA99" i="19"/>
  <c r="X93" i="20" s="1"/>
  <c r="AY99" i="19"/>
  <c r="AV93" i="20" s="1"/>
  <c r="AW113" i="7" s="1"/>
  <c r="BB99" i="19"/>
  <c r="AY93" i="20" s="1"/>
  <c r="AZ113" i="7" s="1"/>
  <c r="S99" i="19"/>
  <c r="P93" i="20" s="1"/>
  <c r="Q113" i="7" s="1"/>
  <c r="M99" i="19"/>
  <c r="J93" i="20" s="1"/>
  <c r="K113" i="7" s="1"/>
  <c r="O99" i="19"/>
  <c r="L93" i="20" s="1"/>
  <c r="M113" i="7" s="1"/>
  <c r="L99" i="19"/>
  <c r="I93" i="20" s="1"/>
  <c r="J113" i="7" s="1"/>
  <c r="K99" i="19"/>
  <c r="H93" i="20" s="1"/>
  <c r="I113" i="7" s="1"/>
  <c r="Q99" i="19"/>
  <c r="N93" i="20" s="1"/>
  <c r="O113" i="7" s="1"/>
  <c r="BP99" i="19"/>
  <c r="BM93" i="20" s="1"/>
  <c r="BN113" i="7" s="1"/>
  <c r="BE99" i="19"/>
  <c r="BB93" i="20" s="1"/>
  <c r="BC113" i="7" s="1"/>
  <c r="AG99" i="19"/>
  <c r="AD93" i="20" s="1"/>
  <c r="AE113" i="7" s="1"/>
  <c r="AZ99" i="19"/>
  <c r="AW93" i="20" s="1"/>
  <c r="AX113" i="7" s="1"/>
  <c r="BM99" i="19"/>
  <c r="BJ93" i="20" s="1"/>
  <c r="BK113" i="7" s="1"/>
  <c r="P99" i="19"/>
  <c r="M93" i="20" s="1"/>
  <c r="N113" i="7" s="1"/>
  <c r="J99" i="19"/>
  <c r="G93" i="20" s="1"/>
  <c r="H113" i="7" s="1"/>
  <c r="BA99" i="19"/>
  <c r="AX93" i="20" s="1"/>
  <c r="AY113" i="7" s="1"/>
  <c r="T99" i="19"/>
  <c r="Q93" i="20" s="1"/>
  <c r="R113" i="7" s="1"/>
  <c r="G99" i="19"/>
  <c r="D93" i="20" s="1"/>
  <c r="E113" i="7" s="1"/>
  <c r="W99" i="19"/>
  <c r="T93" i="20" s="1"/>
  <c r="U113" i="7" s="1"/>
  <c r="AC99" i="19"/>
  <c r="Z93" i="20" s="1"/>
  <c r="AA113" i="7" s="1"/>
  <c r="BF99" i="19"/>
  <c r="BC93" i="20" s="1"/>
  <c r="BD113" i="7" s="1"/>
  <c r="BQ99" i="19"/>
  <c r="BN93" i="20" s="1"/>
  <c r="BO113" i="7" s="1"/>
  <c r="BC99" i="19"/>
  <c r="AZ93" i="20" s="1"/>
  <c r="BA113" i="7" s="1"/>
  <c r="BG99" i="19"/>
  <c r="BD93" i="20" s="1"/>
  <c r="BE113" i="7" s="1"/>
  <c r="BJ99" i="19"/>
  <c r="BG93" i="20" s="1"/>
  <c r="BH113" i="7" s="1"/>
  <c r="AU99" i="19"/>
  <c r="AR93" i="20" s="1"/>
  <c r="AS113" i="7" s="1"/>
  <c r="V99" i="19"/>
  <c r="S93" i="20" s="1"/>
  <c r="T113" i="7" s="1"/>
  <c r="F99" i="19"/>
  <c r="I99" i="19"/>
  <c r="F93" i="20" s="1"/>
  <c r="G113" i="7" s="1"/>
  <c r="BK99" i="19"/>
  <c r="BH93" i="20" s="1"/>
  <c r="BI113" i="7" s="1"/>
  <c r="N99" i="19"/>
  <c r="K93" i="20" s="1"/>
  <c r="L113" i="7" s="1"/>
  <c r="AB99" i="19"/>
  <c r="Y93" i="20" s="1"/>
  <c r="AS99" i="19"/>
  <c r="AP93" i="20" s="1"/>
  <c r="AQ113" i="7" s="1"/>
  <c r="BV99" i="19"/>
  <c r="BS93" i="20" s="1"/>
  <c r="BT113" i="7" s="1"/>
  <c r="BS99" i="19"/>
  <c r="BP93" i="20" s="1"/>
  <c r="BQ113" i="7" s="1"/>
  <c r="AK99" i="19"/>
  <c r="AH93" i="20" s="1"/>
  <c r="AI113" i="7" s="1"/>
  <c r="AQ99" i="19"/>
  <c r="AN93" i="20" s="1"/>
  <c r="AO113" i="7" s="1"/>
  <c r="AL99" i="19"/>
  <c r="AI93" i="20" s="1"/>
  <c r="AJ113" i="7" s="1"/>
  <c r="AF99" i="19"/>
  <c r="AC93" i="20" s="1"/>
  <c r="AD113" i="7" s="1"/>
  <c r="AW99" i="19"/>
  <c r="AT93" i="20" s="1"/>
  <c r="AU113" i="7" s="1"/>
  <c r="AI99" i="19"/>
  <c r="AF93" i="20" s="1"/>
  <c r="AG113" i="7" s="1"/>
  <c r="BD99" i="19"/>
  <c r="BA93" i="20" s="1"/>
  <c r="BB113" i="7" s="1"/>
  <c r="Z99" i="19"/>
  <c r="W93" i="20" s="1"/>
  <c r="X113" i="7" s="1"/>
  <c r="X99" i="19"/>
  <c r="U93" i="20" s="1"/>
  <c r="V113" i="7" s="1"/>
  <c r="AR99" i="19"/>
  <c r="AO93" i="20" s="1"/>
  <c r="AP113" i="7" s="1"/>
  <c r="BI99" i="19"/>
  <c r="BF93" i="20" s="1"/>
  <c r="BG113" i="7" s="1"/>
  <c r="BU99" i="19"/>
  <c r="BR93" i="20" s="1"/>
  <c r="BS113" i="7" s="1"/>
  <c r="AE99" i="19"/>
  <c r="AB93" i="20" s="1"/>
  <c r="AC113" i="7" s="1"/>
  <c r="AH99" i="19"/>
  <c r="AE93" i="20" s="1"/>
  <c r="AF113" i="7" s="1"/>
  <c r="AN99" i="19"/>
  <c r="AK93" i="20" s="1"/>
  <c r="AL113" i="7" s="1"/>
  <c r="BR99" i="19"/>
  <c r="BO93" i="20" s="1"/>
  <c r="BP113" i="7" s="1"/>
  <c r="AV99" i="19"/>
  <c r="AS93" i="20" s="1"/>
  <c r="AT113" i="7" s="1"/>
  <c r="AD99" i="19"/>
  <c r="AA93" i="20" s="1"/>
  <c r="AB113" i="7" s="1"/>
  <c r="AM99" i="19"/>
  <c r="AJ93" i="20" s="1"/>
  <c r="AK113" i="7" s="1"/>
  <c r="AX99" i="19"/>
  <c r="AU93" i="20" s="1"/>
  <c r="AV113" i="7" s="1"/>
  <c r="AO99" i="19"/>
  <c r="AL93" i="20" s="1"/>
  <c r="AM113" i="7" s="1"/>
  <c r="U99" i="19"/>
  <c r="R93" i="20" s="1"/>
  <c r="S113" i="7" s="1"/>
  <c r="R99" i="19"/>
  <c r="O93" i="20" s="1"/>
  <c r="P113" i="7" s="1"/>
  <c r="Y99" i="19"/>
  <c r="V93" i="20" s="1"/>
  <c r="W113" i="7" s="1"/>
  <c r="H99" i="19"/>
  <c r="E93" i="20" s="1"/>
  <c r="F113" i="7" s="1"/>
  <c r="B99" i="19" l="1"/>
  <c r="D99" i="19" s="1"/>
  <c r="B93" i="20" s="1"/>
  <c r="Z113" i="7"/>
  <c r="BW113" i="7"/>
  <c r="Y113" i="7"/>
  <c r="C93" i="20"/>
  <c r="D113" i="7" s="1"/>
  <c r="BZ113" i="7" l="1"/>
  <c r="C113" i="7"/>
  <c r="C93" i="24" s="1"/>
  <c r="B92" i="24"/>
  <c r="B113" i="7"/>
  <c r="BX113" i="7"/>
  <c r="CA113" i="7"/>
  <c r="Z93" i="24" l="1"/>
  <c r="AD93" i="24"/>
  <c r="AH93" i="24"/>
  <c r="AL93" i="24"/>
  <c r="AP93" i="24"/>
  <c r="AT93" i="24"/>
  <c r="AX93" i="24"/>
  <c r="BB93" i="24"/>
  <c r="BF93" i="24"/>
  <c r="BJ93" i="24"/>
  <c r="BN93" i="24"/>
  <c r="BR93" i="24"/>
  <c r="AA93" i="24"/>
  <c r="AE93" i="24"/>
  <c r="AI93" i="24"/>
  <c r="AM93" i="24"/>
  <c r="AQ93" i="24"/>
  <c r="AU93" i="24"/>
  <c r="AY93" i="24"/>
  <c r="BC93" i="24"/>
  <c r="BG93" i="24"/>
  <c r="BK93" i="24"/>
  <c r="BO93" i="24"/>
  <c r="BS93" i="24"/>
  <c r="X93" i="24"/>
  <c r="AB93" i="24"/>
  <c r="AF93" i="24"/>
  <c r="AJ93" i="24"/>
  <c r="AN93" i="24"/>
  <c r="AR93" i="24"/>
  <c r="AV93" i="24"/>
  <c r="AZ93" i="24"/>
  <c r="BD93" i="24"/>
  <c r="BH93" i="24"/>
  <c r="BL93" i="24"/>
  <c r="BP93" i="24"/>
  <c r="BT93" i="24"/>
  <c r="AC93" i="24"/>
  <c r="AS93" i="24"/>
  <c r="BI93" i="24"/>
  <c r="BE93" i="24"/>
  <c r="AG93" i="24"/>
  <c r="AW93" i="24"/>
  <c r="BM93" i="24"/>
  <c r="AO93" i="24"/>
  <c r="AK93" i="24"/>
  <c r="BA93" i="24"/>
  <c r="BQ93" i="24"/>
  <c r="Y93" i="24"/>
  <c r="BV93" i="24" s="1"/>
  <c r="D123" i="9" s="1"/>
  <c r="R93" i="24"/>
  <c r="O93" i="24"/>
  <c r="N93" i="24"/>
  <c r="V93" i="24"/>
  <c r="T93" i="24"/>
  <c r="F93" i="24"/>
  <c r="M93" i="24"/>
  <c r="J93" i="24"/>
  <c r="W93" i="24"/>
  <c r="G93" i="24"/>
  <c r="Q93" i="24"/>
  <c r="E93" i="24"/>
  <c r="D93" i="24"/>
  <c r="K93" i="24"/>
  <c r="H93" i="24"/>
  <c r="L93" i="24"/>
  <c r="U93" i="24"/>
  <c r="I93" i="24"/>
  <c r="S93" i="24"/>
  <c r="P93" i="24"/>
  <c r="D123" i="15"/>
  <c r="D123" i="14"/>
  <c r="C101" i="17"/>
  <c r="C101" i="19"/>
  <c r="C101" i="18"/>
  <c r="C101" i="11"/>
  <c r="B122" i="14"/>
  <c r="B122" i="15"/>
  <c r="B122" i="9"/>
  <c r="B122" i="16"/>
  <c r="M122" i="9" l="1"/>
  <c r="M122" i="14" s="1"/>
  <c r="M122" i="15" s="1"/>
  <c r="M122" i="16" s="1"/>
  <c r="P122" i="9"/>
  <c r="P122" i="14" s="1"/>
  <c r="P122" i="15" s="1"/>
  <c r="P122" i="16" s="1"/>
  <c r="R122" i="9"/>
  <c r="R122" i="14" s="1"/>
  <c r="R122" i="15" s="1"/>
  <c r="R122" i="16" s="1"/>
  <c r="O122" i="9"/>
  <c r="O122" i="14" s="1"/>
  <c r="O122" i="15" s="1"/>
  <c r="O122" i="16" s="1"/>
  <c r="Q122" i="9"/>
  <c r="Q122" i="14" s="1"/>
  <c r="Q122" i="15" s="1"/>
  <c r="Q122" i="16" s="1"/>
  <c r="BU93" i="24"/>
  <c r="AC122" i="9"/>
  <c r="AC122" i="14" s="1"/>
  <c r="AC122" i="15" s="1"/>
  <c r="AC122" i="16" s="1"/>
  <c r="X122" i="9"/>
  <c r="X122" i="14" s="1"/>
  <c r="X122" i="15" s="1"/>
  <c r="X122" i="16" s="1"/>
  <c r="AK122" i="9"/>
  <c r="AK122" i="14" s="1"/>
  <c r="AK122" i="15" s="1"/>
  <c r="AK122" i="16" s="1"/>
  <c r="AJ122" i="9"/>
  <c r="AJ122" i="14" s="1"/>
  <c r="AJ122" i="15" s="1"/>
  <c r="AJ122" i="16" s="1"/>
  <c r="AR122" i="9"/>
  <c r="AR122" i="14" s="1"/>
  <c r="AR122" i="15" s="1"/>
  <c r="AR122" i="16" s="1"/>
  <c r="AP122" i="9"/>
  <c r="AP122" i="14" s="1"/>
  <c r="AP122" i="15" s="1"/>
  <c r="AP122" i="16" s="1"/>
  <c r="AI122" i="9"/>
  <c r="AI122" i="14" s="1"/>
  <c r="AI122" i="15" s="1"/>
  <c r="AI122" i="16" s="1"/>
  <c r="T122" i="9"/>
  <c r="T122" i="14" s="1"/>
  <c r="T122" i="15" s="1"/>
  <c r="T122" i="16" s="1"/>
  <c r="AD122" i="9"/>
  <c r="AD122" i="14" s="1"/>
  <c r="AD122" i="15" s="1"/>
  <c r="AD122" i="16" s="1"/>
  <c r="AH122" i="9"/>
  <c r="AH122" i="14" s="1"/>
  <c r="AH122" i="15" s="1"/>
  <c r="AH122" i="16" s="1"/>
  <c r="G122" i="9"/>
  <c r="G122" i="14" s="1"/>
  <c r="G122" i="15" s="1"/>
  <c r="G122" i="16" s="1"/>
  <c r="I122" i="9"/>
  <c r="I122" i="14" s="1"/>
  <c r="I122" i="15" s="1"/>
  <c r="I122" i="16" s="1"/>
  <c r="AG122" i="9"/>
  <c r="AG122" i="14" s="1"/>
  <c r="AG122" i="15" s="1"/>
  <c r="AG122" i="16" s="1"/>
  <c r="AB122" i="9"/>
  <c r="AB122" i="14" s="1"/>
  <c r="AB122" i="15" s="1"/>
  <c r="AB122" i="16" s="1"/>
  <c r="Z122" i="9"/>
  <c r="Z122" i="14" s="1"/>
  <c r="Z122" i="15" s="1"/>
  <c r="Z122" i="16" s="1"/>
  <c r="AN122" i="9"/>
  <c r="AN122" i="14" s="1"/>
  <c r="AN122" i="15" s="1"/>
  <c r="AN122" i="16" s="1"/>
  <c r="V122" i="9"/>
  <c r="V122" i="14" s="1"/>
  <c r="V122" i="15" s="1"/>
  <c r="V122" i="16" s="1"/>
  <c r="Y122" i="9"/>
  <c r="Y122" i="14" s="1"/>
  <c r="Y122" i="15" s="1"/>
  <c r="Y122" i="16" s="1"/>
  <c r="AA122" i="9"/>
  <c r="AA122" i="14" s="1"/>
  <c r="AA122" i="15" s="1"/>
  <c r="AA122" i="16" s="1"/>
  <c r="L122" i="9"/>
  <c r="L122" i="14" s="1"/>
  <c r="L122" i="15" s="1"/>
  <c r="L122" i="16" s="1"/>
  <c r="AL122" i="9"/>
  <c r="AL122" i="14" s="1"/>
  <c r="AL122" i="15" s="1"/>
  <c r="AL122" i="16" s="1"/>
  <c r="AO122" i="9"/>
  <c r="AO122" i="14" s="1"/>
  <c r="AO122" i="15" s="1"/>
  <c r="AO122" i="16" s="1"/>
  <c r="AQ122" i="9"/>
  <c r="AQ122" i="14" s="1"/>
  <c r="AQ122" i="15" s="1"/>
  <c r="AQ122" i="16" s="1"/>
  <c r="F122" i="9"/>
  <c r="F122" i="14" s="1"/>
  <c r="F122" i="15" s="1"/>
  <c r="H122" i="9"/>
  <c r="H122" i="14" s="1"/>
  <c r="H122" i="15" s="1"/>
  <c r="H122" i="16" s="1"/>
  <c r="AE122" i="9"/>
  <c r="AE122" i="14" s="1"/>
  <c r="AE122" i="15" s="1"/>
  <c r="AE122" i="16" s="1"/>
  <c r="W122" i="9"/>
  <c r="W122" i="14" s="1"/>
  <c r="W122" i="15" s="1"/>
  <c r="W122" i="16" s="1"/>
  <c r="K122" i="9"/>
  <c r="K122" i="14" s="1"/>
  <c r="K122" i="15" s="1"/>
  <c r="K122" i="16" s="1"/>
  <c r="U122" i="9"/>
  <c r="U122" i="14" s="1"/>
  <c r="U122" i="15" s="1"/>
  <c r="U122" i="16" s="1"/>
  <c r="AP100" i="18" l="1"/>
  <c r="BC100" i="18"/>
  <c r="BH100" i="18"/>
  <c r="AF100" i="18"/>
  <c r="AR100" i="18"/>
  <c r="AD100" i="18"/>
  <c r="BW100" i="18"/>
  <c r="AY100" i="18"/>
  <c r="BM100" i="18"/>
  <c r="AE100" i="18"/>
  <c r="AN100" i="18"/>
  <c r="AI100" i="18"/>
  <c r="P100" i="18"/>
  <c r="S100" i="18"/>
  <c r="F100" i="18"/>
  <c r="H100" i="18"/>
  <c r="L100" i="18"/>
  <c r="O100" i="18"/>
  <c r="J100" i="18"/>
  <c r="G100" i="18"/>
  <c r="Q100" i="18"/>
  <c r="U100" i="18"/>
  <c r="AO100" i="18"/>
  <c r="BF100" i="18"/>
  <c r="BS100" i="18"/>
  <c r="AA100" i="18"/>
  <c r="BQ100" i="18"/>
  <c r="AC100" i="18"/>
  <c r="AT100" i="18"/>
  <c r="AV100" i="18"/>
  <c r="BD100" i="18"/>
  <c r="AH100" i="18"/>
  <c r="AU100" i="18"/>
  <c r="AB100" i="18"/>
  <c r="AZ100" i="18"/>
  <c r="Y100" i="18"/>
  <c r="Z100" i="18"/>
  <c r="W100" i="18"/>
  <c r="BE100" i="18"/>
  <c r="BV100" i="18"/>
  <c r="BP100" i="18"/>
  <c r="BG100" i="18"/>
  <c r="BR100" i="18"/>
  <c r="AS100" i="18"/>
  <c r="BJ100" i="18"/>
  <c r="BA100" i="18"/>
  <c r="AG100" i="18"/>
  <c r="AX100" i="18"/>
  <c r="BK100" i="18"/>
  <c r="AK100" i="18"/>
  <c r="K100" i="18"/>
  <c r="N100" i="18"/>
  <c r="M100" i="18"/>
  <c r="BU100" i="18"/>
  <c r="AM100" i="18"/>
  <c r="BT100" i="18"/>
  <c r="BL100" i="18"/>
  <c r="BO100" i="18"/>
  <c r="BI100" i="18"/>
  <c r="AQ100" i="18"/>
  <c r="BB100" i="18"/>
  <c r="AW100" i="18"/>
  <c r="BN100" i="18"/>
  <c r="AJ100" i="18"/>
  <c r="AL100" i="18"/>
  <c r="R100" i="18"/>
  <c r="V100" i="18"/>
  <c r="I100" i="18"/>
  <c r="T100" i="18"/>
  <c r="X100" i="18"/>
  <c r="F122" i="16"/>
  <c r="AX100" i="17"/>
  <c r="BG100" i="17"/>
  <c r="AC100" i="17"/>
  <c r="F100" i="17"/>
  <c r="X100" i="17"/>
  <c r="AR100" i="17"/>
  <c r="Z100" i="17"/>
  <c r="BC100" i="17"/>
  <c r="AT100" i="17"/>
  <c r="AJ100" i="17"/>
  <c r="P100" i="17"/>
  <c r="AL100" i="17"/>
  <c r="AY100" i="17"/>
  <c r="BH100" i="17"/>
  <c r="AO100" i="17"/>
  <c r="G100" i="17"/>
  <c r="BQ100" i="17"/>
  <c r="Y100" i="17"/>
  <c r="AK100" i="17"/>
  <c r="BB100" i="17"/>
  <c r="K100" i="17"/>
  <c r="AI100" i="17"/>
  <c r="T100" i="17"/>
  <c r="AZ100" i="17"/>
  <c r="BM100" i="17"/>
  <c r="AF100" i="17"/>
  <c r="U100" i="17"/>
  <c r="BK100" i="17"/>
  <c r="AS100" i="17"/>
  <c r="BL100" i="17"/>
  <c r="BI100" i="17"/>
  <c r="AH100" i="17"/>
  <c r="O100" i="17"/>
  <c r="R100" i="17"/>
  <c r="L100" i="17"/>
  <c r="BE100" i="17"/>
  <c r="BR100" i="17"/>
  <c r="S100" i="17"/>
  <c r="BO100" i="17"/>
  <c r="AN100" i="17"/>
  <c r="AQ100" i="17"/>
  <c r="BN100" i="17"/>
  <c r="AD100" i="17"/>
  <c r="AP100" i="17"/>
  <c r="Q100" i="17"/>
  <c r="BU100" i="17"/>
  <c r="N100" i="17"/>
  <c r="BF100" i="17"/>
  <c r="BW100" i="17"/>
  <c r="AM100" i="17"/>
  <c r="I100" i="17"/>
  <c r="BS100" i="17"/>
  <c r="W100" i="17"/>
  <c r="AU100" i="17"/>
  <c r="AV100" i="17"/>
  <c r="BT100" i="17"/>
  <c r="AE100" i="17"/>
  <c r="AG100" i="17"/>
  <c r="H100" i="17"/>
  <c r="AW100" i="17"/>
  <c r="V100" i="17"/>
  <c r="BP100" i="17"/>
  <c r="BV100" i="17"/>
  <c r="AA100" i="17"/>
  <c r="J100" i="17"/>
  <c r="BD100" i="17"/>
  <c r="BA100" i="17"/>
  <c r="BJ100" i="17"/>
  <c r="AB100" i="17"/>
  <c r="M100" i="17"/>
  <c r="BD100" i="11"/>
  <c r="AW100" i="11"/>
  <c r="BF100" i="11"/>
  <c r="U100" i="11"/>
  <c r="BN100" i="11"/>
  <c r="BU100" i="11"/>
  <c r="AH100" i="11"/>
  <c r="BP100" i="11"/>
  <c r="Z100" i="11"/>
  <c r="R100" i="11"/>
  <c r="BK100" i="11"/>
  <c r="BS100" i="11"/>
  <c r="BI100" i="11"/>
  <c r="AE100" i="11"/>
  <c r="AJ100" i="11"/>
  <c r="M100" i="11"/>
  <c r="BA100" i="11"/>
  <c r="L100" i="11"/>
  <c r="BG100" i="11"/>
  <c r="AB100" i="11"/>
  <c r="BW100" i="11"/>
  <c r="BM100" i="11"/>
  <c r="AZ100" i="11"/>
  <c r="O100" i="11"/>
  <c r="X100" i="11"/>
  <c r="AL100" i="11"/>
  <c r="AD100" i="11"/>
  <c r="BC100" i="11"/>
  <c r="AA100" i="11"/>
  <c r="I100" i="11"/>
  <c r="BT100" i="11"/>
  <c r="AC100" i="11"/>
  <c r="BR100" i="11"/>
  <c r="AX100" i="11"/>
  <c r="AS100" i="11"/>
  <c r="F100" i="11"/>
  <c r="AT100" i="11"/>
  <c r="W100" i="11"/>
  <c r="Q100" i="11"/>
  <c r="BV100" i="11"/>
  <c r="AM100" i="11"/>
  <c r="BB100" i="11"/>
  <c r="P100" i="11"/>
  <c r="T100" i="11"/>
  <c r="S100" i="11"/>
  <c r="AY100" i="11"/>
  <c r="BE100" i="11"/>
  <c r="AV100" i="11"/>
  <c r="J100" i="11"/>
  <c r="AN100" i="11"/>
  <c r="K100" i="11"/>
  <c r="AQ100" i="11"/>
  <c r="V100" i="11"/>
  <c r="AI100" i="11"/>
  <c r="BH100" i="11"/>
  <c r="AF100" i="11"/>
  <c r="G100" i="11"/>
  <c r="BJ100" i="11"/>
  <c r="BQ100" i="11"/>
  <c r="AO100" i="11"/>
  <c r="AP100" i="11"/>
  <c r="AU100" i="11"/>
  <c r="N100" i="11"/>
  <c r="AR100" i="11"/>
  <c r="Y100" i="11"/>
  <c r="BO100" i="11"/>
  <c r="AG100" i="11"/>
  <c r="BL100" i="11"/>
  <c r="H100" i="11"/>
  <c r="AK100" i="11"/>
  <c r="B100" i="18" l="1"/>
  <c r="D100" i="18" s="1"/>
  <c r="B100" i="17"/>
  <c r="D100" i="17" s="1"/>
  <c r="B100" i="11"/>
  <c r="D100" i="11" s="1"/>
  <c r="AA100" i="19"/>
  <c r="X94" i="20" s="1"/>
  <c r="AM100" i="19"/>
  <c r="AJ94" i="20" s="1"/>
  <c r="AK114" i="7" s="1"/>
  <c r="AJ100" i="19"/>
  <c r="AG94" i="20" s="1"/>
  <c r="AH114" i="7" s="1"/>
  <c r="BW100" i="19"/>
  <c r="BT94" i="20" s="1"/>
  <c r="BU114" i="7" s="1"/>
  <c r="BA100" i="19"/>
  <c r="AX94" i="20" s="1"/>
  <c r="AY114" i="7" s="1"/>
  <c r="AT100" i="19"/>
  <c r="AQ94" i="20" s="1"/>
  <c r="AR114" i="7" s="1"/>
  <c r="AL100" i="19"/>
  <c r="AI94" i="20" s="1"/>
  <c r="AJ114" i="7" s="1"/>
  <c r="AO100" i="19"/>
  <c r="AL94" i="20" s="1"/>
  <c r="AM114" i="7" s="1"/>
  <c r="BS100" i="19"/>
  <c r="BP94" i="20" s="1"/>
  <c r="BQ114" i="7" s="1"/>
  <c r="BP100" i="19"/>
  <c r="BM94" i="20" s="1"/>
  <c r="BN114" i="7" s="1"/>
  <c r="AF100" i="19"/>
  <c r="AC94" i="20" s="1"/>
  <c r="AD114" i="7" s="1"/>
  <c r="AB100" i="19"/>
  <c r="Y94" i="20" s="1"/>
  <c r="BR100" i="19"/>
  <c r="BO94" i="20" s="1"/>
  <c r="BP114" i="7" s="1"/>
  <c r="M100" i="19"/>
  <c r="J94" i="20" s="1"/>
  <c r="K114" i="7" s="1"/>
  <c r="R100" i="19"/>
  <c r="O94" i="20" s="1"/>
  <c r="P114" i="7" s="1"/>
  <c r="T100" i="19"/>
  <c r="Q94" i="20" s="1"/>
  <c r="R114" i="7" s="1"/>
  <c r="G100" i="19"/>
  <c r="D94" i="20" s="1"/>
  <c r="E114" i="7" s="1"/>
  <c r="V100" i="19"/>
  <c r="S94" i="20" s="1"/>
  <c r="T114" i="7" s="1"/>
  <c r="AC100" i="19"/>
  <c r="Z94" i="20" s="1"/>
  <c r="AA114" i="7" s="1"/>
  <c r="AZ100" i="19"/>
  <c r="AW94" i="20" s="1"/>
  <c r="AX114" i="7" s="1"/>
  <c r="U100" i="19"/>
  <c r="R94" i="20" s="1"/>
  <c r="S114" i="7" s="1"/>
  <c r="J100" i="19"/>
  <c r="G94" i="20" s="1"/>
  <c r="H114" i="7" s="1"/>
  <c r="AG100" i="19"/>
  <c r="AD94" i="20" s="1"/>
  <c r="AE114" i="7" s="1"/>
  <c r="BH100" i="19"/>
  <c r="BE94" i="20" s="1"/>
  <c r="BF114" i="7" s="1"/>
  <c r="BF100" i="19"/>
  <c r="BC94" i="20" s="1"/>
  <c r="BD114" i="7" s="1"/>
  <c r="AQ100" i="19"/>
  <c r="AN94" i="20" s="1"/>
  <c r="AO114" i="7" s="1"/>
  <c r="BQ100" i="19"/>
  <c r="BN94" i="20" s="1"/>
  <c r="BO114" i="7" s="1"/>
  <c r="BO100" i="19"/>
  <c r="BL94" i="20" s="1"/>
  <c r="BM114" i="7" s="1"/>
  <c r="BG100" i="19"/>
  <c r="BD94" i="20" s="1"/>
  <c r="BE114" i="7" s="1"/>
  <c r="BE100" i="19"/>
  <c r="BB94" i="20" s="1"/>
  <c r="BC114" i="7" s="1"/>
  <c r="AY100" i="19"/>
  <c r="AV94" i="20" s="1"/>
  <c r="AW114" i="7" s="1"/>
  <c r="BC100" i="19"/>
  <c r="AZ94" i="20" s="1"/>
  <c r="BA114" i="7" s="1"/>
  <c r="H100" i="19"/>
  <c r="E94" i="20" s="1"/>
  <c r="F114" i="7" s="1"/>
  <c r="K100" i="19"/>
  <c r="H94" i="20" s="1"/>
  <c r="I114" i="7" s="1"/>
  <c r="P100" i="19"/>
  <c r="M94" i="20" s="1"/>
  <c r="N114" i="7" s="1"/>
  <c r="AW100" i="19"/>
  <c r="AT94" i="20" s="1"/>
  <c r="AU114" i="7" s="1"/>
  <c r="AN100" i="19"/>
  <c r="AK94" i="20" s="1"/>
  <c r="AL114" i="7" s="1"/>
  <c r="AD100" i="19"/>
  <c r="AA94" i="20" s="1"/>
  <c r="AB114" i="7" s="1"/>
  <c r="AE100" i="19"/>
  <c r="AB94" i="20" s="1"/>
  <c r="AC114" i="7" s="1"/>
  <c r="AR100" i="19"/>
  <c r="AO94" i="20" s="1"/>
  <c r="AP114" i="7" s="1"/>
  <c r="AP100" i="19"/>
  <c r="AM94" i="20" s="1"/>
  <c r="AN114" i="7" s="1"/>
  <c r="BL100" i="19"/>
  <c r="BI94" i="20" s="1"/>
  <c r="BJ114" i="7" s="1"/>
  <c r="BU100" i="19"/>
  <c r="BR94" i="20" s="1"/>
  <c r="BS114" i="7" s="1"/>
  <c r="BT100" i="19"/>
  <c r="BQ94" i="20" s="1"/>
  <c r="BR114" i="7" s="1"/>
  <c r="AS100" i="19"/>
  <c r="AP94" i="20" s="1"/>
  <c r="AQ114" i="7" s="1"/>
  <c r="AH100" i="19"/>
  <c r="AE94" i="20" s="1"/>
  <c r="AF114" i="7" s="1"/>
  <c r="BV100" i="19"/>
  <c r="BS94" i="20" s="1"/>
  <c r="BT114" i="7" s="1"/>
  <c r="O100" i="19"/>
  <c r="L94" i="20" s="1"/>
  <c r="M114" i="7" s="1"/>
  <c r="S100" i="19"/>
  <c r="P94" i="20" s="1"/>
  <c r="Q114" i="7" s="1"/>
  <c r="Z100" i="19"/>
  <c r="W94" i="20" s="1"/>
  <c r="X114" i="7" s="1"/>
  <c r="N100" i="19"/>
  <c r="K94" i="20" s="1"/>
  <c r="L114" i="7" s="1"/>
  <c r="W100" i="19"/>
  <c r="T94" i="20" s="1"/>
  <c r="U114" i="7" s="1"/>
  <c r="BM100" i="19"/>
  <c r="BJ94" i="20" s="1"/>
  <c r="BK114" i="7" s="1"/>
  <c r="BJ100" i="19"/>
  <c r="BG94" i="20" s="1"/>
  <c r="BH114" i="7" s="1"/>
  <c r="BB100" i="19"/>
  <c r="AY94" i="20" s="1"/>
  <c r="AZ114" i="7" s="1"/>
  <c r="AK100" i="19"/>
  <c r="AH94" i="20" s="1"/>
  <c r="AI114" i="7" s="1"/>
  <c r="BN100" i="19"/>
  <c r="BK94" i="20" s="1"/>
  <c r="BL114" i="7" s="1"/>
  <c r="BK100" i="19"/>
  <c r="BH94" i="20" s="1"/>
  <c r="BI114" i="7" s="1"/>
  <c r="AI100" i="19"/>
  <c r="AF94" i="20" s="1"/>
  <c r="AG114" i="7" s="1"/>
  <c r="AX100" i="19"/>
  <c r="AU94" i="20" s="1"/>
  <c r="AV114" i="7" s="1"/>
  <c r="AU100" i="19"/>
  <c r="AR94" i="20" s="1"/>
  <c r="AS114" i="7" s="1"/>
  <c r="BI100" i="19"/>
  <c r="BF94" i="20" s="1"/>
  <c r="BG114" i="7" s="1"/>
  <c r="BD100" i="19"/>
  <c r="BA94" i="20" s="1"/>
  <c r="BB114" i="7" s="1"/>
  <c r="AV100" i="19"/>
  <c r="AS94" i="20" s="1"/>
  <c r="AT114" i="7" s="1"/>
  <c r="L100" i="19"/>
  <c r="I94" i="20" s="1"/>
  <c r="J114" i="7" s="1"/>
  <c r="Y100" i="19"/>
  <c r="V94" i="20" s="1"/>
  <c r="W114" i="7" s="1"/>
  <c r="X100" i="19"/>
  <c r="U94" i="20" s="1"/>
  <c r="V114" i="7" s="1"/>
  <c r="I100" i="19"/>
  <c r="F94" i="20" s="1"/>
  <c r="G114" i="7" s="1"/>
  <c r="Q100" i="19"/>
  <c r="N94" i="20" s="1"/>
  <c r="O114" i="7" s="1"/>
  <c r="F100" i="19"/>
  <c r="B100" i="19" l="1"/>
  <c r="D100" i="19" s="1"/>
  <c r="B94" i="20" s="1"/>
  <c r="BW114" i="7"/>
  <c r="Z114" i="7"/>
  <c r="Y114" i="7"/>
  <c r="C94" i="20"/>
  <c r="D114" i="7" s="1"/>
  <c r="BZ114" i="7" l="1"/>
  <c r="C114" i="7"/>
  <c r="C94" i="24" s="1"/>
  <c r="CA114" i="7"/>
  <c r="BX114" i="7"/>
  <c r="B93" i="24"/>
  <c r="B114" i="7"/>
  <c r="X94" i="24" l="1"/>
  <c r="AB94" i="24"/>
  <c r="AF94" i="24"/>
  <c r="AJ94" i="24"/>
  <c r="AN94" i="24"/>
  <c r="AR94" i="24"/>
  <c r="AV94" i="24"/>
  <c r="AZ94" i="24"/>
  <c r="BD94" i="24"/>
  <c r="BH94" i="24"/>
  <c r="BL94" i="24"/>
  <c r="BP94" i="24"/>
  <c r="BT94" i="24"/>
  <c r="Y94" i="24"/>
  <c r="BV94" i="24" s="1"/>
  <c r="D124" i="9" s="1"/>
  <c r="AC94" i="24"/>
  <c r="AG94" i="24"/>
  <c r="AK94" i="24"/>
  <c r="AO94" i="24"/>
  <c r="AS94" i="24"/>
  <c r="AW94" i="24"/>
  <c r="BA94" i="24"/>
  <c r="BE94" i="24"/>
  <c r="BI94" i="24"/>
  <c r="BM94" i="24"/>
  <c r="BQ94" i="24"/>
  <c r="Z94" i="24"/>
  <c r="AD94" i="24"/>
  <c r="AH94" i="24"/>
  <c r="AL94" i="24"/>
  <c r="AP94" i="24"/>
  <c r="AT94" i="24"/>
  <c r="AX94" i="24"/>
  <c r="BB94" i="24"/>
  <c r="BF94" i="24"/>
  <c r="BJ94" i="24"/>
  <c r="BN94" i="24"/>
  <c r="BR94" i="24"/>
  <c r="AM94" i="24"/>
  <c r="BC94" i="24"/>
  <c r="BS94" i="24"/>
  <c r="AI94" i="24"/>
  <c r="AA94" i="24"/>
  <c r="AQ94" i="24"/>
  <c r="BG94" i="24"/>
  <c r="BO94" i="24"/>
  <c r="AE94" i="24"/>
  <c r="AU94" i="24"/>
  <c r="BK94" i="24"/>
  <c r="AY94" i="24"/>
  <c r="U94" i="24"/>
  <c r="H94" i="24"/>
  <c r="I94" i="24"/>
  <c r="K94" i="24"/>
  <c r="F94" i="24"/>
  <c r="M94" i="24"/>
  <c r="G94" i="24"/>
  <c r="E94" i="24"/>
  <c r="V94" i="24"/>
  <c r="T94" i="24"/>
  <c r="O94" i="24"/>
  <c r="S94" i="24"/>
  <c r="R94" i="24"/>
  <c r="N94" i="24"/>
  <c r="L94" i="24"/>
  <c r="W94" i="24"/>
  <c r="J94" i="24"/>
  <c r="D94" i="24"/>
  <c r="P94" i="24"/>
  <c r="Q94" i="24"/>
  <c r="D124" i="15"/>
  <c r="D124" i="14"/>
  <c r="B123" i="9"/>
  <c r="B123" i="16"/>
  <c r="B123" i="14"/>
  <c r="B123" i="15"/>
  <c r="C102" i="11"/>
  <c r="C102" i="18"/>
  <c r="C102" i="17"/>
  <c r="C102" i="19"/>
  <c r="M123" i="9" l="1"/>
  <c r="M123" i="14" s="1"/>
  <c r="M123" i="15" s="1"/>
  <c r="M123" i="16" s="1"/>
  <c r="R123" i="9"/>
  <c r="R123" i="14" s="1"/>
  <c r="R123" i="15" s="1"/>
  <c r="R123" i="16" s="1"/>
  <c r="P123" i="9"/>
  <c r="P123" i="14" s="1"/>
  <c r="P123" i="15" s="1"/>
  <c r="P123" i="16" s="1"/>
  <c r="Q123" i="9"/>
  <c r="Q123" i="14" s="1"/>
  <c r="Q123" i="15" s="1"/>
  <c r="Q123" i="16" s="1"/>
  <c r="O123" i="9"/>
  <c r="O123" i="14" s="1"/>
  <c r="O123" i="15" s="1"/>
  <c r="O123" i="16" s="1"/>
  <c r="BU94" i="24"/>
  <c r="AJ123" i="9"/>
  <c r="AJ123" i="14" s="1"/>
  <c r="AJ123" i="15" s="1"/>
  <c r="AJ123" i="16" s="1"/>
  <c r="AQ123" i="9"/>
  <c r="AQ123" i="14" s="1"/>
  <c r="AQ123" i="15" s="1"/>
  <c r="AQ123" i="16" s="1"/>
  <c r="AR123" i="9"/>
  <c r="AR123" i="14" s="1"/>
  <c r="AR123" i="15" s="1"/>
  <c r="AR123" i="16" s="1"/>
  <c r="T123" i="9"/>
  <c r="T123" i="14" s="1"/>
  <c r="T123" i="15" s="1"/>
  <c r="T123" i="16" s="1"/>
  <c r="I123" i="9"/>
  <c r="I123" i="14" s="1"/>
  <c r="I123" i="15" s="1"/>
  <c r="I123" i="16" s="1"/>
  <c r="Z123" i="9"/>
  <c r="Z123" i="14" s="1"/>
  <c r="Z123" i="15" s="1"/>
  <c r="Z123" i="16" s="1"/>
  <c r="U123" i="9"/>
  <c r="U123" i="14" s="1"/>
  <c r="U123" i="15" s="1"/>
  <c r="U123" i="16" s="1"/>
  <c r="AI123" i="9"/>
  <c r="AI123" i="14" s="1"/>
  <c r="AI123" i="15" s="1"/>
  <c r="AI123" i="16" s="1"/>
  <c r="AO123" i="9"/>
  <c r="AO123" i="14" s="1"/>
  <c r="AO123" i="15" s="1"/>
  <c r="AO123" i="16" s="1"/>
  <c r="AG123" i="9"/>
  <c r="AG123" i="14" s="1"/>
  <c r="AG123" i="15" s="1"/>
  <c r="AG123" i="16" s="1"/>
  <c r="AP123" i="9"/>
  <c r="AP123" i="14" s="1"/>
  <c r="AP123" i="15" s="1"/>
  <c r="AP123" i="16" s="1"/>
  <c r="Y123" i="9"/>
  <c r="Y123" i="14" s="1"/>
  <c r="Y123" i="15" s="1"/>
  <c r="Y123" i="16" s="1"/>
  <c r="L123" i="9"/>
  <c r="L123" i="14" s="1"/>
  <c r="L123" i="15" s="1"/>
  <c r="L123" i="16" s="1"/>
  <c r="AH123" i="9"/>
  <c r="AH123" i="14" s="1"/>
  <c r="AH123" i="15" s="1"/>
  <c r="AH123" i="16" s="1"/>
  <c r="H123" i="9"/>
  <c r="H123" i="14" s="1"/>
  <c r="H123" i="15" s="1"/>
  <c r="H123" i="16" s="1"/>
  <c r="X123" i="9"/>
  <c r="X123" i="14" s="1"/>
  <c r="X123" i="15" s="1"/>
  <c r="X123" i="16" s="1"/>
  <c r="V123" i="9"/>
  <c r="V123" i="14" s="1"/>
  <c r="V123" i="15" s="1"/>
  <c r="V123" i="16" s="1"/>
  <c r="AD123" i="9"/>
  <c r="AD123" i="14" s="1"/>
  <c r="AD123" i="15" s="1"/>
  <c r="AD123" i="16" s="1"/>
  <c r="AB123" i="9"/>
  <c r="AB123" i="14" s="1"/>
  <c r="AB123" i="15" s="1"/>
  <c r="AB123" i="16" s="1"/>
  <c r="AE123" i="9"/>
  <c r="AE123" i="14" s="1"/>
  <c r="AE123" i="15" s="1"/>
  <c r="AE123" i="16" s="1"/>
  <c r="AC123" i="9"/>
  <c r="AC123" i="14" s="1"/>
  <c r="AC123" i="15" s="1"/>
  <c r="AC123" i="16" s="1"/>
  <c r="G123" i="9"/>
  <c r="G123" i="14" s="1"/>
  <c r="G123" i="15" s="1"/>
  <c r="G123" i="16" s="1"/>
  <c r="F123" i="9"/>
  <c r="AK123" i="9"/>
  <c r="AK123" i="14" s="1"/>
  <c r="AK123" i="15" s="1"/>
  <c r="AK123" i="16" s="1"/>
  <c r="W123" i="9"/>
  <c r="W123" i="14" s="1"/>
  <c r="W123" i="15" s="1"/>
  <c r="W123" i="16" s="1"/>
  <c r="AL123" i="9"/>
  <c r="AL123" i="14" s="1"/>
  <c r="AL123" i="15" s="1"/>
  <c r="AL123" i="16" s="1"/>
  <c r="AN123" i="9"/>
  <c r="AN123" i="14" s="1"/>
  <c r="AN123" i="15" s="1"/>
  <c r="AN123" i="16" s="1"/>
  <c r="K123" i="9"/>
  <c r="K123" i="14" s="1"/>
  <c r="K123" i="15" s="1"/>
  <c r="K123" i="16" s="1"/>
  <c r="AA123" i="9"/>
  <c r="AA123" i="14" s="1"/>
  <c r="AA123" i="15" s="1"/>
  <c r="AA123" i="16" s="1"/>
  <c r="BF101" i="11" l="1"/>
  <c r="AZ101" i="11"/>
  <c r="AE101" i="11"/>
  <c r="N101" i="11"/>
  <c r="AB101" i="11"/>
  <c r="AD101" i="11"/>
  <c r="AN101" i="11"/>
  <c r="I101" i="11"/>
  <c r="BU101" i="11"/>
  <c r="BL101" i="11"/>
  <c r="BN101" i="11"/>
  <c r="R101" i="11"/>
  <c r="BH101" i="11"/>
  <c r="BJ101" i="11"/>
  <c r="AC101" i="11"/>
  <c r="O101" i="11"/>
  <c r="U101" i="11"/>
  <c r="J101" i="11"/>
  <c r="AJ101" i="11"/>
  <c r="BB101" i="11"/>
  <c r="K101" i="11"/>
  <c r="H101" i="11"/>
  <c r="AL101" i="11"/>
  <c r="S101" i="11"/>
  <c r="X101" i="11"/>
  <c r="BS101" i="11"/>
  <c r="AF101" i="11"/>
  <c r="AH101" i="11"/>
  <c r="Q101" i="11"/>
  <c r="Y101" i="11"/>
  <c r="AW101" i="11"/>
  <c r="AM101" i="11"/>
  <c r="BI101" i="11"/>
  <c r="Z101" i="11"/>
  <c r="AR101" i="11"/>
  <c r="AT101" i="11"/>
  <c r="BD101" i="11"/>
  <c r="AP101" i="11"/>
  <c r="W101" i="11"/>
  <c r="AY101" i="11"/>
  <c r="BG101" i="11"/>
  <c r="AQ101" i="11"/>
  <c r="L101" i="11"/>
  <c r="V101" i="11"/>
  <c r="BT101" i="11"/>
  <c r="BA101" i="11"/>
  <c r="BC101" i="11"/>
  <c r="G101" i="11"/>
  <c r="P101" i="11"/>
  <c r="AU101" i="11"/>
  <c r="BP101" i="11"/>
  <c r="BM101" i="11"/>
  <c r="BW101" i="11"/>
  <c r="BE101" i="11"/>
  <c r="M101" i="11"/>
  <c r="AG101" i="11"/>
  <c r="BK101" i="11"/>
  <c r="AS101" i="11"/>
  <c r="T101" i="11"/>
  <c r="BV101" i="11"/>
  <c r="AV101" i="11"/>
  <c r="AX101" i="11"/>
  <c r="F101" i="11"/>
  <c r="BR101" i="11"/>
  <c r="BO101" i="11"/>
  <c r="AO101" i="11"/>
  <c r="AA101" i="11"/>
  <c r="BQ101" i="11"/>
  <c r="AK101" i="11"/>
  <c r="AI101" i="11"/>
  <c r="F123" i="14"/>
  <c r="B101" i="11" l="1"/>
  <c r="D101" i="11" s="1"/>
  <c r="BU101" i="17"/>
  <c r="BK101" i="17"/>
  <c r="AH101" i="17"/>
  <c r="Y101" i="17"/>
  <c r="O101" i="17"/>
  <c r="AZ101" i="17"/>
  <c r="BM101" i="17"/>
  <c r="AS101" i="17"/>
  <c r="H101" i="17"/>
  <c r="AX101" i="17"/>
  <c r="BJ101" i="17"/>
  <c r="AP101" i="17"/>
  <c r="T101" i="17"/>
  <c r="BE101" i="17"/>
  <c r="BV101" i="17"/>
  <c r="AL101" i="17"/>
  <c r="W101" i="17"/>
  <c r="F101" i="17"/>
  <c r="BA101" i="17"/>
  <c r="G101" i="17"/>
  <c r="BF101" i="17"/>
  <c r="AK101" i="17"/>
  <c r="BT101" i="17"/>
  <c r="BQ101" i="17"/>
  <c r="AQ101" i="17"/>
  <c r="U101" i="17"/>
  <c r="N101" i="17"/>
  <c r="BC101" i="17"/>
  <c r="AV101" i="17"/>
  <c r="AB101" i="17"/>
  <c r="V101" i="17"/>
  <c r="BW101" i="17"/>
  <c r="AN101" i="17"/>
  <c r="AF101" i="17"/>
  <c r="Z101" i="17"/>
  <c r="BD101" i="17"/>
  <c r="AA101" i="17"/>
  <c r="M101" i="17"/>
  <c r="I101" i="17"/>
  <c r="BR101" i="17"/>
  <c r="AI101" i="17"/>
  <c r="AE101" i="17"/>
  <c r="Q101" i="17"/>
  <c r="L101" i="17"/>
  <c r="BI101" i="17"/>
  <c r="BB101" i="17"/>
  <c r="AT101" i="17"/>
  <c r="BP101" i="17"/>
  <c r="BN101" i="17"/>
  <c r="AM101" i="17"/>
  <c r="X101" i="17"/>
  <c r="AO101" i="17"/>
  <c r="BO101" i="17"/>
  <c r="AW101" i="17"/>
  <c r="AC101" i="17"/>
  <c r="K101" i="17"/>
  <c r="J101" i="17"/>
  <c r="R101" i="17"/>
  <c r="BG101" i="17"/>
  <c r="AD101" i="17"/>
  <c r="AU101" i="17"/>
  <c r="BS101" i="17"/>
  <c r="BL101" i="17"/>
  <c r="AG101" i="17"/>
  <c r="P101" i="17"/>
  <c r="AY101" i="17"/>
  <c r="BH101" i="17"/>
  <c r="AJ101" i="17"/>
  <c r="AR101" i="17"/>
  <c r="S101" i="17"/>
  <c r="F123" i="15"/>
  <c r="B101" i="17" l="1"/>
  <c r="D101" i="17" s="1"/>
  <c r="BD101" i="18"/>
  <c r="BU101" i="18"/>
  <c r="BK101" i="18"/>
  <c r="BI101" i="18"/>
  <c r="BA101" i="18"/>
  <c r="AR101" i="18"/>
  <c r="BJ101" i="18"/>
  <c r="BO101" i="18"/>
  <c r="AG101" i="18"/>
  <c r="AX101" i="18"/>
  <c r="AQ101" i="18"/>
  <c r="AK101" i="18"/>
  <c r="M101" i="18"/>
  <c r="Z101" i="18"/>
  <c r="L101" i="18"/>
  <c r="F101" i="18"/>
  <c r="U101" i="18"/>
  <c r="G101" i="18"/>
  <c r="N101" i="18"/>
  <c r="P101" i="18"/>
  <c r="K101" i="18"/>
  <c r="AZ101" i="18"/>
  <c r="S101" i="18"/>
  <c r="T101" i="18"/>
  <c r="BT101" i="18"/>
  <c r="AP101" i="18"/>
  <c r="AU101" i="18"/>
  <c r="AT101" i="18"/>
  <c r="BB101" i="18"/>
  <c r="BH101" i="18"/>
  <c r="AM101" i="18"/>
  <c r="AF101" i="18"/>
  <c r="AW101" i="18"/>
  <c r="BN101" i="18"/>
  <c r="AJ101" i="18"/>
  <c r="BQ101" i="18"/>
  <c r="X101" i="18"/>
  <c r="H101" i="18"/>
  <c r="AY101" i="18"/>
  <c r="R101" i="18"/>
  <c r="V101" i="18"/>
  <c r="AO101" i="18"/>
  <c r="BF101" i="18"/>
  <c r="BW101" i="18"/>
  <c r="AI101" i="18"/>
  <c r="BS101" i="18"/>
  <c r="AS101" i="18"/>
  <c r="AE101" i="18"/>
  <c r="AV101" i="18"/>
  <c r="BM101" i="18"/>
  <c r="BR101" i="18"/>
  <c r="J101" i="18"/>
  <c r="Q101" i="18"/>
  <c r="AN101" i="18"/>
  <c r="BE101" i="18"/>
  <c r="BV101" i="18"/>
  <c r="AC101" i="18"/>
  <c r="AA101" i="18"/>
  <c r="AB101" i="18"/>
  <c r="AD101" i="18"/>
  <c r="AL101" i="18"/>
  <c r="BL101" i="18"/>
  <c r="AH101" i="18"/>
  <c r="BC101" i="18"/>
  <c r="BP101" i="18"/>
  <c r="BG101" i="18"/>
  <c r="W101" i="18"/>
  <c r="I101" i="18"/>
  <c r="Y101" i="18"/>
  <c r="O101" i="18"/>
  <c r="F123" i="16"/>
  <c r="B101" i="18" l="1"/>
  <c r="D101" i="18" s="1"/>
  <c r="AB101" i="19"/>
  <c r="Y95" i="20" s="1"/>
  <c r="AW101" i="19"/>
  <c r="AT95" i="20" s="1"/>
  <c r="AU115" i="7" s="1"/>
  <c r="AI101" i="19"/>
  <c r="AF95" i="20" s="1"/>
  <c r="AG115" i="7" s="1"/>
  <c r="AC101" i="19"/>
  <c r="Z95" i="20" s="1"/>
  <c r="AA115" i="7" s="1"/>
  <c r="BL101" i="19"/>
  <c r="BI95" i="20" s="1"/>
  <c r="BJ115" i="7" s="1"/>
  <c r="AS101" i="19"/>
  <c r="AP95" i="20" s="1"/>
  <c r="AQ115" i="7" s="1"/>
  <c r="BS101" i="19"/>
  <c r="BP95" i="20" s="1"/>
  <c r="BQ115" i="7" s="1"/>
  <c r="BP101" i="19"/>
  <c r="BM95" i="20" s="1"/>
  <c r="BN115" i="7" s="1"/>
  <c r="AN101" i="19"/>
  <c r="AK95" i="20" s="1"/>
  <c r="AL115" i="7" s="1"/>
  <c r="BM101" i="19"/>
  <c r="BJ95" i="20" s="1"/>
  <c r="BK115" i="7" s="1"/>
  <c r="AY101" i="19"/>
  <c r="AV95" i="20" s="1"/>
  <c r="AW115" i="7" s="1"/>
  <c r="BA101" i="19"/>
  <c r="AX95" i="20" s="1"/>
  <c r="AY115" i="7" s="1"/>
  <c r="BO101" i="19"/>
  <c r="BL95" i="20" s="1"/>
  <c r="BM115" i="7" s="1"/>
  <c r="Q101" i="19"/>
  <c r="N95" i="20" s="1"/>
  <c r="O115" i="7" s="1"/>
  <c r="T101" i="19"/>
  <c r="Q95" i="20" s="1"/>
  <c r="R115" i="7" s="1"/>
  <c r="I101" i="19"/>
  <c r="F95" i="20" s="1"/>
  <c r="G115" i="7" s="1"/>
  <c r="W101" i="19"/>
  <c r="T95" i="20" s="1"/>
  <c r="U115" i="7" s="1"/>
  <c r="N101" i="19"/>
  <c r="K95" i="20" s="1"/>
  <c r="L115" i="7" s="1"/>
  <c r="V101" i="19"/>
  <c r="S95" i="20" s="1"/>
  <c r="T115" i="7" s="1"/>
  <c r="K101" i="19"/>
  <c r="H95" i="20" s="1"/>
  <c r="I115" i="7" s="1"/>
  <c r="AF101" i="19"/>
  <c r="AC95" i="20" s="1"/>
  <c r="AD115" i="7" s="1"/>
  <c r="AJ101" i="19"/>
  <c r="AG95" i="20" s="1"/>
  <c r="AH115" i="7" s="1"/>
  <c r="BC101" i="19"/>
  <c r="AZ95" i="20" s="1"/>
  <c r="BA115" i="7" s="1"/>
  <c r="U101" i="19"/>
  <c r="R95" i="20" s="1"/>
  <c r="S115" i="7" s="1"/>
  <c r="Z101" i="19"/>
  <c r="W95" i="20" s="1"/>
  <c r="X115" i="7" s="1"/>
  <c r="G101" i="19"/>
  <c r="D95" i="20" s="1"/>
  <c r="E115" i="7" s="1"/>
  <c r="AR101" i="19"/>
  <c r="AO95" i="20" s="1"/>
  <c r="AP115" i="7" s="1"/>
  <c r="BR101" i="19"/>
  <c r="BO95" i="20" s="1"/>
  <c r="BP115" i="7" s="1"/>
  <c r="BE101" i="19"/>
  <c r="BB95" i="20" s="1"/>
  <c r="BC115" i="7" s="1"/>
  <c r="AP101" i="19"/>
  <c r="AM95" i="20" s="1"/>
  <c r="AN115" i="7" s="1"/>
  <c r="AG101" i="19"/>
  <c r="AD95" i="20" s="1"/>
  <c r="AE115" i="7" s="1"/>
  <c r="BN101" i="19"/>
  <c r="BK95" i="20" s="1"/>
  <c r="BL115" i="7" s="1"/>
  <c r="BK101" i="19"/>
  <c r="BH95" i="20" s="1"/>
  <c r="BI115" i="7" s="1"/>
  <c r="AL101" i="19"/>
  <c r="AI95" i="20" s="1"/>
  <c r="AJ115" i="7" s="1"/>
  <c r="BD101" i="19"/>
  <c r="BA95" i="20" s="1"/>
  <c r="BB115" i="7" s="1"/>
  <c r="AH101" i="19"/>
  <c r="AE95" i="20" s="1"/>
  <c r="AF115" i="7" s="1"/>
  <c r="BU101" i="19"/>
  <c r="BR95" i="20" s="1"/>
  <c r="BS115" i="7" s="1"/>
  <c r="BJ101" i="19"/>
  <c r="BG95" i="20" s="1"/>
  <c r="BH115" i="7" s="1"/>
  <c r="J101" i="19"/>
  <c r="G95" i="20" s="1"/>
  <c r="H115" i="7" s="1"/>
  <c r="P101" i="19"/>
  <c r="M95" i="20" s="1"/>
  <c r="N115" i="7" s="1"/>
  <c r="M101" i="19"/>
  <c r="J95" i="20" s="1"/>
  <c r="K115" i="7" s="1"/>
  <c r="Y101" i="19"/>
  <c r="V95" i="20" s="1"/>
  <c r="W115" i="7" s="1"/>
  <c r="AO101" i="19"/>
  <c r="AL95" i="20" s="1"/>
  <c r="AM115" i="7" s="1"/>
  <c r="BT101" i="19"/>
  <c r="BQ95" i="20" s="1"/>
  <c r="BR115" i="7" s="1"/>
  <c r="BF101" i="19"/>
  <c r="BC95" i="20" s="1"/>
  <c r="BD115" i="7" s="1"/>
  <c r="L101" i="19"/>
  <c r="I95" i="20" s="1"/>
  <c r="J115" i="7" s="1"/>
  <c r="S101" i="19"/>
  <c r="P95" i="20" s="1"/>
  <c r="Q115" i="7" s="1"/>
  <c r="BH101" i="19"/>
  <c r="BE95" i="20" s="1"/>
  <c r="BF115" i="7" s="1"/>
  <c r="AM101" i="19"/>
  <c r="AJ95" i="20" s="1"/>
  <c r="AK115" i="7" s="1"/>
  <c r="AE101" i="19"/>
  <c r="AB95" i="20" s="1"/>
  <c r="AC115" i="7" s="1"/>
  <c r="BB101" i="19"/>
  <c r="AY95" i="20" s="1"/>
  <c r="AZ115" i="7" s="1"/>
  <c r="BG101" i="19"/>
  <c r="BD95" i="20" s="1"/>
  <c r="BE115" i="7" s="1"/>
  <c r="AU101" i="19"/>
  <c r="AR95" i="20" s="1"/>
  <c r="AS115" i="7" s="1"/>
  <c r="H101" i="19"/>
  <c r="E95" i="20" s="1"/>
  <c r="F115" i="7" s="1"/>
  <c r="O101" i="19"/>
  <c r="L95" i="20" s="1"/>
  <c r="M115" i="7" s="1"/>
  <c r="AA101" i="19"/>
  <c r="X95" i="20" s="1"/>
  <c r="BI101" i="19"/>
  <c r="BF95" i="20" s="1"/>
  <c r="BG115" i="7" s="1"/>
  <c r="BV101" i="19"/>
  <c r="BS95" i="20" s="1"/>
  <c r="BT115" i="7" s="1"/>
  <c r="AV101" i="19"/>
  <c r="AS95" i="20" s="1"/>
  <c r="AT115" i="7" s="1"/>
  <c r="BW101" i="19"/>
  <c r="BT95" i="20" s="1"/>
  <c r="BU115" i="7" s="1"/>
  <c r="AK101" i="19"/>
  <c r="AH95" i="20" s="1"/>
  <c r="AI115" i="7" s="1"/>
  <c r="AZ101" i="19"/>
  <c r="AW95" i="20" s="1"/>
  <c r="AX115" i="7" s="1"/>
  <c r="AT101" i="19"/>
  <c r="AQ95" i="20" s="1"/>
  <c r="AR115" i="7" s="1"/>
  <c r="AQ101" i="19"/>
  <c r="AN95" i="20" s="1"/>
  <c r="AO115" i="7" s="1"/>
  <c r="AD101" i="19"/>
  <c r="AA95" i="20" s="1"/>
  <c r="AB115" i="7" s="1"/>
  <c r="BQ101" i="19"/>
  <c r="BN95" i="20" s="1"/>
  <c r="BO115" i="7" s="1"/>
  <c r="AX101" i="19"/>
  <c r="AU95" i="20" s="1"/>
  <c r="AV115" i="7" s="1"/>
  <c r="R101" i="19"/>
  <c r="O95" i="20" s="1"/>
  <c r="P115" i="7" s="1"/>
  <c r="F101" i="19"/>
  <c r="X101" i="19"/>
  <c r="U95" i="20" s="1"/>
  <c r="V115" i="7" s="1"/>
  <c r="B101" i="19" l="1"/>
  <c r="D101" i="19" s="1"/>
  <c r="B95" i="20" s="1"/>
  <c r="Z115" i="7"/>
  <c r="BW115" i="7"/>
  <c r="Y115" i="7"/>
  <c r="C95" i="20"/>
  <c r="D115" i="7" s="1"/>
  <c r="BZ115" i="7" l="1"/>
  <c r="C115" i="7"/>
  <c r="C95" i="24" s="1"/>
  <c r="BX115" i="7"/>
  <c r="CA115" i="7"/>
  <c r="B115" i="7"/>
  <c r="B94" i="24"/>
  <c r="Z95" i="24" l="1"/>
  <c r="AD95" i="24"/>
  <c r="AH95" i="24"/>
  <c r="AL95" i="24"/>
  <c r="AP95" i="24"/>
  <c r="AT95" i="24"/>
  <c r="AX95" i="24"/>
  <c r="BB95" i="24"/>
  <c r="BF95" i="24"/>
  <c r="BJ95" i="24"/>
  <c r="BN95" i="24"/>
  <c r="BR95" i="24"/>
  <c r="AA95" i="24"/>
  <c r="AE95" i="24"/>
  <c r="AI95" i="24"/>
  <c r="AM95" i="24"/>
  <c r="AQ95" i="24"/>
  <c r="AU95" i="24"/>
  <c r="AY95" i="24"/>
  <c r="BC95" i="24"/>
  <c r="BG95" i="24"/>
  <c r="BK95" i="24"/>
  <c r="BO95" i="24"/>
  <c r="BS95" i="24"/>
  <c r="X95" i="24"/>
  <c r="AB95" i="24"/>
  <c r="AF95" i="24"/>
  <c r="AJ95" i="24"/>
  <c r="AN95" i="24"/>
  <c r="AR95" i="24"/>
  <c r="AV95" i="24"/>
  <c r="AZ95" i="24"/>
  <c r="BD95" i="24"/>
  <c r="BH95" i="24"/>
  <c r="BL95" i="24"/>
  <c r="BP95" i="24"/>
  <c r="BT95" i="24"/>
  <c r="AG95" i="24"/>
  <c r="AW95" i="24"/>
  <c r="BM95" i="24"/>
  <c r="BI95" i="24"/>
  <c r="AK95" i="24"/>
  <c r="BA95" i="24"/>
  <c r="BQ95" i="24"/>
  <c r="AS95" i="24"/>
  <c r="Y95" i="24"/>
  <c r="BV95" i="24" s="1"/>
  <c r="D125" i="9" s="1"/>
  <c r="AO95" i="24"/>
  <c r="BE95" i="24"/>
  <c r="AC95" i="24"/>
  <c r="L95" i="24"/>
  <c r="U95" i="24"/>
  <c r="D95" i="24"/>
  <c r="W95" i="24"/>
  <c r="M95" i="24"/>
  <c r="G95" i="24"/>
  <c r="E95" i="24"/>
  <c r="K95" i="24"/>
  <c r="T95" i="24"/>
  <c r="R95" i="24"/>
  <c r="S95" i="24"/>
  <c r="I95" i="24"/>
  <c r="N95" i="24"/>
  <c r="J95" i="24"/>
  <c r="H95" i="24"/>
  <c r="Q95" i="24"/>
  <c r="V95" i="24"/>
  <c r="P95" i="24"/>
  <c r="O95" i="24"/>
  <c r="F95" i="24"/>
  <c r="D125" i="14"/>
  <c r="D125" i="15"/>
  <c r="B124" i="14"/>
  <c r="B124" i="9"/>
  <c r="B124" i="15"/>
  <c r="B124" i="16"/>
  <c r="C103" i="17"/>
  <c r="C103" i="11"/>
  <c r="C103" i="18"/>
  <c r="C103" i="19"/>
  <c r="M124" i="9" l="1"/>
  <c r="M124" i="14" s="1"/>
  <c r="M124" i="15" s="1"/>
  <c r="M124" i="16" s="1"/>
  <c r="P124" i="9"/>
  <c r="P124" i="14" s="1"/>
  <c r="P124" i="15" s="1"/>
  <c r="P124" i="16" s="1"/>
  <c r="R124" i="9"/>
  <c r="R124" i="14" s="1"/>
  <c r="R124" i="15" s="1"/>
  <c r="R124" i="16" s="1"/>
  <c r="Q124" i="9"/>
  <c r="Q124" i="14" s="1"/>
  <c r="Q124" i="15" s="1"/>
  <c r="Q124" i="16" s="1"/>
  <c r="O124" i="9"/>
  <c r="O124" i="14" s="1"/>
  <c r="O124" i="15" s="1"/>
  <c r="O124" i="16" s="1"/>
  <c r="BU95" i="24"/>
  <c r="AH124" i="9"/>
  <c r="AH124" i="14" s="1"/>
  <c r="AH124" i="15" s="1"/>
  <c r="AH124" i="16" s="1"/>
  <c r="H124" i="9"/>
  <c r="H124" i="14" s="1"/>
  <c r="H124" i="15" s="1"/>
  <c r="H124" i="16" s="1"/>
  <c r="W124" i="9"/>
  <c r="W124" i="14" s="1"/>
  <c r="W124" i="15" s="1"/>
  <c r="W124" i="16" s="1"/>
  <c r="AG124" i="9"/>
  <c r="AG124" i="14" s="1"/>
  <c r="AG124" i="15" s="1"/>
  <c r="AG124" i="16" s="1"/>
  <c r="AN124" i="9"/>
  <c r="AN124" i="14" s="1"/>
  <c r="AN124" i="15" s="1"/>
  <c r="AN124" i="16" s="1"/>
  <c r="T124" i="9"/>
  <c r="T124" i="14" s="1"/>
  <c r="T124" i="15" s="1"/>
  <c r="T124" i="16" s="1"/>
  <c r="G124" i="9"/>
  <c r="G124" i="14" s="1"/>
  <c r="G124" i="15" s="1"/>
  <c r="G124" i="16" s="1"/>
  <c r="AA124" i="9"/>
  <c r="AA124" i="14" s="1"/>
  <c r="AA124" i="15" s="1"/>
  <c r="AA124" i="16" s="1"/>
  <c r="L124" i="9"/>
  <c r="L124" i="14" s="1"/>
  <c r="L124" i="15" s="1"/>
  <c r="L124" i="16" s="1"/>
  <c r="K124" i="9"/>
  <c r="K124" i="14" s="1"/>
  <c r="K124" i="15" s="1"/>
  <c r="K124" i="16" s="1"/>
  <c r="AK124" i="9"/>
  <c r="AK124" i="14" s="1"/>
  <c r="AK124" i="15" s="1"/>
  <c r="AK124" i="16" s="1"/>
  <c r="I124" i="9"/>
  <c r="I124" i="14" s="1"/>
  <c r="I124" i="15" s="1"/>
  <c r="I124" i="16" s="1"/>
  <c r="AC124" i="9"/>
  <c r="AC124" i="14" s="1"/>
  <c r="AC124" i="15" s="1"/>
  <c r="AC124" i="16" s="1"/>
  <c r="V124" i="9"/>
  <c r="V124" i="14" s="1"/>
  <c r="V124" i="15" s="1"/>
  <c r="V124" i="16" s="1"/>
  <c r="AE124" i="9"/>
  <c r="AE124" i="14" s="1"/>
  <c r="AE124" i="15" s="1"/>
  <c r="AE124" i="16" s="1"/>
  <c r="AO124" i="9"/>
  <c r="AO124" i="14" s="1"/>
  <c r="AO124" i="15" s="1"/>
  <c r="AO124" i="16" s="1"/>
  <c r="AL124" i="9"/>
  <c r="AL124" i="14" s="1"/>
  <c r="AL124" i="15" s="1"/>
  <c r="AL124" i="16" s="1"/>
  <c r="Y124" i="9"/>
  <c r="Y124" i="14" s="1"/>
  <c r="Y124" i="15" s="1"/>
  <c r="Y124" i="16" s="1"/>
  <c r="F124" i="9"/>
  <c r="F124" i="14" s="1"/>
  <c r="X124" i="9"/>
  <c r="X124" i="14" s="1"/>
  <c r="X124" i="15" s="1"/>
  <c r="X124" i="16" s="1"/>
  <c r="U124" i="9"/>
  <c r="U124" i="14" s="1"/>
  <c r="U124" i="15" s="1"/>
  <c r="U124" i="16" s="1"/>
  <c r="AI124" i="9"/>
  <c r="AI124" i="14" s="1"/>
  <c r="AI124" i="15" s="1"/>
  <c r="AI124" i="16" s="1"/>
  <c r="AB124" i="9"/>
  <c r="AB124" i="14" s="1"/>
  <c r="AB124" i="15" s="1"/>
  <c r="AB124" i="16" s="1"/>
  <c r="AR124" i="9"/>
  <c r="AR124" i="14" s="1"/>
  <c r="AR124" i="15" s="1"/>
  <c r="AR124" i="16" s="1"/>
  <c r="AD124" i="9"/>
  <c r="AD124" i="14" s="1"/>
  <c r="AD124" i="15" s="1"/>
  <c r="AD124" i="16" s="1"/>
  <c r="AJ124" i="9"/>
  <c r="AJ124" i="14" s="1"/>
  <c r="AJ124" i="15" s="1"/>
  <c r="AJ124" i="16" s="1"/>
  <c r="Z124" i="9"/>
  <c r="Z124" i="14" s="1"/>
  <c r="Z124" i="15" s="1"/>
  <c r="Z124" i="16" s="1"/>
  <c r="AP124" i="9"/>
  <c r="AP124" i="14" s="1"/>
  <c r="AP124" i="15" s="1"/>
  <c r="AP124" i="16" s="1"/>
  <c r="AQ124" i="9"/>
  <c r="AQ124" i="14" s="1"/>
  <c r="AQ124" i="15" s="1"/>
  <c r="AQ124" i="16" s="1"/>
  <c r="BF102" i="17" l="1"/>
  <c r="BK102" i="17"/>
  <c r="AR102" i="17"/>
  <c r="M102" i="17"/>
  <c r="BP102" i="17"/>
  <c r="BM102" i="17"/>
  <c r="AG102" i="17"/>
  <c r="J102" i="17"/>
  <c r="O102" i="17"/>
  <c r="BS102" i="17"/>
  <c r="BL102" i="17"/>
  <c r="AL102" i="17"/>
  <c r="P102" i="17"/>
  <c r="BU102" i="17"/>
  <c r="BJ102" i="17"/>
  <c r="AU102" i="17"/>
  <c r="Z102" i="17"/>
  <c r="G102" i="17"/>
  <c r="BT102" i="17"/>
  <c r="BQ102" i="17"/>
  <c r="AC102" i="17"/>
  <c r="S102" i="17"/>
  <c r="BC102" i="17"/>
  <c r="AV102" i="17"/>
  <c r="AF102" i="17"/>
  <c r="W102" i="17"/>
  <c r="U102" i="17"/>
  <c r="BB102" i="17"/>
  <c r="AH102" i="17"/>
  <c r="AD102" i="17"/>
  <c r="R102" i="17"/>
  <c r="BD102" i="17"/>
  <c r="BA102" i="17"/>
  <c r="AI102" i="17"/>
  <c r="X102" i="17"/>
  <c r="BN102" i="17"/>
  <c r="AQ102" i="17"/>
  <c r="AM102" i="17"/>
  <c r="Q102" i="17"/>
  <c r="BI102" i="17"/>
  <c r="AX102" i="17"/>
  <c r="AS102" i="17"/>
  <c r="V102" i="17"/>
  <c r="AY102" i="17"/>
  <c r="BW102" i="17"/>
  <c r="AO102" i="17"/>
  <c r="AE102" i="17"/>
  <c r="H102" i="17"/>
  <c r="BV102" i="17"/>
  <c r="AT102" i="17"/>
  <c r="AP102" i="17"/>
  <c r="N102" i="17"/>
  <c r="AZ102" i="17"/>
  <c r="AW102" i="17"/>
  <c r="AB102" i="17"/>
  <c r="K102" i="17"/>
  <c r="Y102" i="17"/>
  <c r="BG102" i="17"/>
  <c r="AN102" i="17"/>
  <c r="AJ102" i="17"/>
  <c r="F102" i="17"/>
  <c r="BE102" i="17"/>
  <c r="BR102" i="17"/>
  <c r="AA102" i="17"/>
  <c r="L102" i="17"/>
  <c r="BO102" i="17"/>
  <c r="BH102" i="17"/>
  <c r="AK102" i="17"/>
  <c r="T102" i="17"/>
  <c r="I102" i="17"/>
  <c r="F124" i="15"/>
  <c r="AK102" i="11"/>
  <c r="BT102" i="11"/>
  <c r="BM102" i="11"/>
  <c r="BP102" i="11"/>
  <c r="R102" i="11"/>
  <c r="J102" i="11"/>
  <c r="BS102" i="11"/>
  <c r="AC102" i="11"/>
  <c r="AS102" i="11"/>
  <c r="BE102" i="11"/>
  <c r="Z102" i="11"/>
  <c r="BQ102" i="11"/>
  <c r="AW102" i="11"/>
  <c r="AF102" i="11"/>
  <c r="T102" i="11"/>
  <c r="AI102" i="11"/>
  <c r="BN102" i="11"/>
  <c r="BI102" i="11"/>
  <c r="V102" i="11"/>
  <c r="AR102" i="11"/>
  <c r="U102" i="11"/>
  <c r="AD102" i="11"/>
  <c r="AG102" i="11"/>
  <c r="AQ102" i="11"/>
  <c r="F102" i="11"/>
  <c r="I102" i="11"/>
  <c r="BW102" i="11"/>
  <c r="AV102" i="11"/>
  <c r="AL102" i="11"/>
  <c r="G102" i="11"/>
  <c r="N102" i="11"/>
  <c r="BR102" i="11"/>
  <c r="AO102" i="11"/>
  <c r="BB102" i="11"/>
  <c r="X102" i="11"/>
  <c r="BD102" i="11"/>
  <c r="BF102" i="11"/>
  <c r="AA102" i="11"/>
  <c r="AY102" i="11"/>
  <c r="AM102" i="11"/>
  <c r="BK102" i="11"/>
  <c r="H102" i="11"/>
  <c r="S102" i="11"/>
  <c r="AT102" i="11"/>
  <c r="AH102" i="11"/>
  <c r="BG102" i="11"/>
  <c r="P102" i="11"/>
  <c r="W102" i="11"/>
  <c r="BJ102" i="11"/>
  <c r="AX102" i="11"/>
  <c r="BL102" i="11"/>
  <c r="BV102" i="11"/>
  <c r="BA102" i="11"/>
  <c r="AE102" i="11"/>
  <c r="Q102" i="11"/>
  <c r="BH102" i="11"/>
  <c r="AJ102" i="11"/>
  <c r="L102" i="11"/>
  <c r="Y102" i="11"/>
  <c r="BO102" i="11"/>
  <c r="BC102" i="11"/>
  <c r="AZ102" i="11"/>
  <c r="O102" i="11"/>
  <c r="K102" i="11"/>
  <c r="AN102" i="11"/>
  <c r="AB102" i="11"/>
  <c r="AP102" i="11"/>
  <c r="BU102" i="11"/>
  <c r="AU102" i="11"/>
  <c r="M102" i="11"/>
  <c r="B102" i="17" l="1"/>
  <c r="D102" i="17" s="1"/>
  <c r="B102" i="11"/>
  <c r="D102" i="11" s="1"/>
  <c r="AQ102" i="18"/>
  <c r="BD102" i="18"/>
  <c r="BU102" i="18"/>
  <c r="BH102" i="18"/>
  <c r="AZ102" i="18"/>
  <c r="AU102" i="18"/>
  <c r="AC102" i="18"/>
  <c r="BQ102" i="18"/>
  <c r="BO102" i="18"/>
  <c r="AG102" i="18"/>
  <c r="BB102" i="18"/>
  <c r="BS102" i="18"/>
  <c r="O102" i="18"/>
  <c r="G102" i="18"/>
  <c r="T102" i="18"/>
  <c r="X102" i="18"/>
  <c r="I102" i="18"/>
  <c r="Z102" i="18"/>
  <c r="N102" i="18"/>
  <c r="Y102" i="18"/>
  <c r="V102" i="18"/>
  <c r="BP102" i="18"/>
  <c r="BC102" i="18"/>
  <c r="K102" i="18"/>
  <c r="BG102" i="18"/>
  <c r="BT102" i="18"/>
  <c r="BJ102" i="18"/>
  <c r="AS102" i="18"/>
  <c r="BA102" i="18"/>
  <c r="BK102" i="18"/>
  <c r="BI102" i="18"/>
  <c r="BV102" i="18"/>
  <c r="AF102" i="18"/>
  <c r="AW102" i="18"/>
  <c r="BF102" i="18"/>
  <c r="AJ102" i="18"/>
  <c r="H102" i="18"/>
  <c r="J102" i="18"/>
  <c r="S102" i="18"/>
  <c r="Q102" i="18"/>
  <c r="BL102" i="18"/>
  <c r="M102" i="18"/>
  <c r="L102" i="18"/>
  <c r="BW102" i="18"/>
  <c r="AO102" i="18"/>
  <c r="AT102" i="18"/>
  <c r="AH102" i="18"/>
  <c r="BR102" i="18"/>
  <c r="AB102" i="18"/>
  <c r="AL102" i="18"/>
  <c r="AI102" i="18"/>
  <c r="AV102" i="18"/>
  <c r="BM102" i="18"/>
  <c r="AM102" i="18"/>
  <c r="AK102" i="18"/>
  <c r="P102" i="18"/>
  <c r="R102" i="18"/>
  <c r="W102" i="18"/>
  <c r="AR102" i="18"/>
  <c r="AX102" i="18"/>
  <c r="F102" i="18"/>
  <c r="AA102" i="18"/>
  <c r="AN102" i="18"/>
  <c r="BE102" i="18"/>
  <c r="AD102" i="18"/>
  <c r="AP102" i="18"/>
  <c r="AE102" i="18"/>
  <c r="AY102" i="18"/>
  <c r="BN102" i="18"/>
  <c r="U102" i="18"/>
  <c r="F124" i="16"/>
  <c r="B102" i="18" l="1"/>
  <c r="D102" i="18" s="1"/>
  <c r="AQ102" i="19"/>
  <c r="AN96" i="20" s="1"/>
  <c r="AO116" i="7" s="1"/>
  <c r="BQ102" i="19"/>
  <c r="BN96" i="20" s="1"/>
  <c r="BO116" i="7" s="1"/>
  <c r="BD102" i="19"/>
  <c r="BA96" i="20" s="1"/>
  <c r="BB116" i="7" s="1"/>
  <c r="AI102" i="19"/>
  <c r="AF96" i="20" s="1"/>
  <c r="AG116" i="7" s="1"/>
  <c r="BJ102" i="19"/>
  <c r="BG96" i="20" s="1"/>
  <c r="BH116" i="7" s="1"/>
  <c r="AF102" i="19"/>
  <c r="AC96" i="20" s="1"/>
  <c r="AD116" i="7" s="1"/>
  <c r="BM102" i="19"/>
  <c r="BJ96" i="20" s="1"/>
  <c r="BK116" i="7" s="1"/>
  <c r="BE102" i="19"/>
  <c r="BB96" i="20" s="1"/>
  <c r="BC116" i="7" s="1"/>
  <c r="AO102" i="19"/>
  <c r="AL96" i="20" s="1"/>
  <c r="AM116" i="7" s="1"/>
  <c r="BS102" i="19"/>
  <c r="BP96" i="20" s="1"/>
  <c r="BQ116" i="7" s="1"/>
  <c r="BB102" i="19"/>
  <c r="AY96" i="20" s="1"/>
  <c r="AZ116" i="7" s="1"/>
  <c r="AT102" i="19"/>
  <c r="AQ96" i="20" s="1"/>
  <c r="AR116" i="7" s="1"/>
  <c r="L102" i="19"/>
  <c r="I96" i="20" s="1"/>
  <c r="J116" i="7" s="1"/>
  <c r="Z102" i="19"/>
  <c r="W96" i="20" s="1"/>
  <c r="X116" i="7" s="1"/>
  <c r="K102" i="19"/>
  <c r="H96" i="20" s="1"/>
  <c r="I116" i="7" s="1"/>
  <c r="S102" i="19"/>
  <c r="P96" i="20" s="1"/>
  <c r="Q116" i="7" s="1"/>
  <c r="W102" i="19"/>
  <c r="T96" i="20" s="1"/>
  <c r="U116" i="7" s="1"/>
  <c r="V102" i="19"/>
  <c r="S96" i="20" s="1"/>
  <c r="T116" i="7" s="1"/>
  <c r="H102" i="19"/>
  <c r="E96" i="20" s="1"/>
  <c r="F116" i="7" s="1"/>
  <c r="N102" i="19"/>
  <c r="K96" i="20" s="1"/>
  <c r="L116" i="7" s="1"/>
  <c r="G102" i="19"/>
  <c r="D96" i="20" s="1"/>
  <c r="E116" i="7" s="1"/>
  <c r="I102" i="19"/>
  <c r="F96" i="20" s="1"/>
  <c r="G116" i="7" s="1"/>
  <c r="BG102" i="19"/>
  <c r="BD96" i="20" s="1"/>
  <c r="BE116" i="7" s="1"/>
  <c r="AL102" i="19"/>
  <c r="AI96" i="20" s="1"/>
  <c r="AJ116" i="7" s="1"/>
  <c r="AD102" i="19"/>
  <c r="AA96" i="20" s="1"/>
  <c r="AB116" i="7" s="1"/>
  <c r="BO102" i="19"/>
  <c r="BL96" i="20" s="1"/>
  <c r="BM116" i="7" s="1"/>
  <c r="AE102" i="19"/>
  <c r="AB96" i="20" s="1"/>
  <c r="AC116" i="7" s="1"/>
  <c r="BA102" i="19"/>
  <c r="AX96" i="20" s="1"/>
  <c r="AY116" i="7" s="1"/>
  <c r="AN102" i="19"/>
  <c r="AK96" i="20" s="1"/>
  <c r="AL116" i="7" s="1"/>
  <c r="AY102" i="19"/>
  <c r="AV96" i="20" s="1"/>
  <c r="AW116" i="7" s="1"/>
  <c r="BF102" i="19"/>
  <c r="BC96" i="20" s="1"/>
  <c r="BD116" i="7" s="1"/>
  <c r="AP102" i="19"/>
  <c r="AM96" i="20" s="1"/>
  <c r="AN116" i="7" s="1"/>
  <c r="AC102" i="19"/>
  <c r="Z96" i="20" s="1"/>
  <c r="AA116" i="7" s="1"/>
  <c r="BP102" i="19"/>
  <c r="BM96" i="20" s="1"/>
  <c r="BN116" i="7" s="1"/>
  <c r="R102" i="19"/>
  <c r="O96" i="20" s="1"/>
  <c r="P116" i="7" s="1"/>
  <c r="Q102" i="19"/>
  <c r="N96" i="20" s="1"/>
  <c r="O116" i="7" s="1"/>
  <c r="U102" i="19"/>
  <c r="R96" i="20" s="1"/>
  <c r="S116" i="7" s="1"/>
  <c r="AB102" i="19"/>
  <c r="Y96" i="20" s="1"/>
  <c r="X102" i="19"/>
  <c r="U96" i="20" s="1"/>
  <c r="V116" i="7" s="1"/>
  <c r="BW102" i="19"/>
  <c r="BT96" i="20" s="1"/>
  <c r="BU116" i="7" s="1"/>
  <c r="BH102" i="19"/>
  <c r="BE96" i="20" s="1"/>
  <c r="BF116" i="7" s="1"/>
  <c r="AZ102" i="19"/>
  <c r="AW96" i="20" s="1"/>
  <c r="AX116" i="7" s="1"/>
  <c r="AW102" i="19"/>
  <c r="AT96" i="20" s="1"/>
  <c r="AU116" i="7" s="1"/>
  <c r="AU102" i="19"/>
  <c r="AR96" i="20" s="1"/>
  <c r="AS116" i="7" s="1"/>
  <c r="BV102" i="19"/>
  <c r="BS96" i="20" s="1"/>
  <c r="BT116" i="7" s="1"/>
  <c r="BI102" i="19"/>
  <c r="BF96" i="20" s="1"/>
  <c r="BG116" i="7" s="1"/>
  <c r="AK102" i="19"/>
  <c r="AH96" i="20" s="1"/>
  <c r="AI116" i="7" s="1"/>
  <c r="AM102" i="19"/>
  <c r="AJ96" i="20" s="1"/>
  <c r="AK116" i="7" s="1"/>
  <c r="BL102" i="19"/>
  <c r="BI96" i="20" s="1"/>
  <c r="BJ116" i="7" s="1"/>
  <c r="AX102" i="19"/>
  <c r="AU96" i="20" s="1"/>
  <c r="AV116" i="7" s="1"/>
  <c r="O102" i="19"/>
  <c r="L96" i="20" s="1"/>
  <c r="M116" i="7" s="1"/>
  <c r="J102" i="19"/>
  <c r="G96" i="20" s="1"/>
  <c r="H116" i="7" s="1"/>
  <c r="AA102" i="19"/>
  <c r="X96" i="20" s="1"/>
  <c r="AV102" i="19"/>
  <c r="AS96" i="20" s="1"/>
  <c r="AT116" i="7" s="1"/>
  <c r="AH102" i="19"/>
  <c r="AE96" i="20" s="1"/>
  <c r="AF116" i="7" s="1"/>
  <c r="BU102" i="19"/>
  <c r="BR96" i="20" s="1"/>
  <c r="BS116" i="7" s="1"/>
  <c r="AS102" i="19"/>
  <c r="AP96" i="20" s="1"/>
  <c r="AQ116" i="7" s="1"/>
  <c r="BK102" i="19"/>
  <c r="BH96" i="20" s="1"/>
  <c r="BI116" i="7" s="1"/>
  <c r="AR102" i="19"/>
  <c r="AO96" i="20" s="1"/>
  <c r="AP116" i="7" s="1"/>
  <c r="AJ102" i="19"/>
  <c r="AG96" i="20" s="1"/>
  <c r="AH116" i="7" s="1"/>
  <c r="BR102" i="19"/>
  <c r="BO96" i="20" s="1"/>
  <c r="BP116" i="7" s="1"/>
  <c r="BC102" i="19"/>
  <c r="AZ96" i="20" s="1"/>
  <c r="BA116" i="7" s="1"/>
  <c r="AG102" i="19"/>
  <c r="AD96" i="20" s="1"/>
  <c r="AE116" i="7" s="1"/>
  <c r="BT102" i="19"/>
  <c r="BQ96" i="20" s="1"/>
  <c r="BR116" i="7" s="1"/>
  <c r="BN102" i="19"/>
  <c r="BK96" i="20" s="1"/>
  <c r="BL116" i="7" s="1"/>
  <c r="F102" i="19"/>
  <c r="Y102" i="19"/>
  <c r="V96" i="20" s="1"/>
  <c r="W116" i="7" s="1"/>
  <c r="M102" i="19"/>
  <c r="J96" i="20" s="1"/>
  <c r="K116" i="7" s="1"/>
  <c r="P102" i="19"/>
  <c r="M96" i="20" s="1"/>
  <c r="N116" i="7" s="1"/>
  <c r="T102" i="19"/>
  <c r="Q96" i="20" s="1"/>
  <c r="R116" i="7" s="1"/>
  <c r="B102" i="19" l="1"/>
  <c r="D102" i="19" s="1"/>
  <c r="B96" i="20" s="1"/>
  <c r="Y116" i="7"/>
  <c r="Z116" i="7"/>
  <c r="BW116" i="7"/>
  <c r="C96" i="20"/>
  <c r="D116" i="7" s="1"/>
  <c r="BZ116" i="7" l="1"/>
  <c r="C116" i="7"/>
  <c r="C96" i="24" s="1"/>
  <c r="CA116" i="7"/>
  <c r="BX116" i="7"/>
  <c r="B95" i="24"/>
  <c r="B116" i="7"/>
  <c r="X96" i="24" l="1"/>
  <c r="AB96" i="24"/>
  <c r="AF96" i="24"/>
  <c r="AJ96" i="24"/>
  <c r="AN96" i="24"/>
  <c r="AR96" i="24"/>
  <c r="AV96" i="24"/>
  <c r="AZ96" i="24"/>
  <c r="BD96" i="24"/>
  <c r="BH96" i="24"/>
  <c r="BL96" i="24"/>
  <c r="BP96" i="24"/>
  <c r="BT96" i="24"/>
  <c r="Y96" i="24"/>
  <c r="BV96" i="24" s="1"/>
  <c r="D126" i="9" s="1"/>
  <c r="AC96" i="24"/>
  <c r="AG96" i="24"/>
  <c r="AK96" i="24"/>
  <c r="AO96" i="24"/>
  <c r="AS96" i="24"/>
  <c r="AW96" i="24"/>
  <c r="BA96" i="24"/>
  <c r="BE96" i="24"/>
  <c r="BI96" i="24"/>
  <c r="BM96" i="24"/>
  <c r="BQ96" i="24"/>
  <c r="Z96" i="24"/>
  <c r="AD96" i="24"/>
  <c r="AH96" i="24"/>
  <c r="AL96" i="24"/>
  <c r="AP96" i="24"/>
  <c r="AT96" i="24"/>
  <c r="AX96" i="24"/>
  <c r="BB96" i="24"/>
  <c r="BF96" i="24"/>
  <c r="BJ96" i="24"/>
  <c r="BN96" i="24"/>
  <c r="BR96" i="24"/>
  <c r="AA96" i="24"/>
  <c r="AQ96" i="24"/>
  <c r="BG96" i="24"/>
  <c r="AM96" i="24"/>
  <c r="AE96" i="24"/>
  <c r="AU96" i="24"/>
  <c r="BK96" i="24"/>
  <c r="BS96" i="24"/>
  <c r="AI96" i="24"/>
  <c r="AY96" i="24"/>
  <c r="BO96" i="24"/>
  <c r="BC96" i="24"/>
  <c r="O96" i="24"/>
  <c r="W96" i="24"/>
  <c r="M96" i="24"/>
  <c r="I96" i="24"/>
  <c r="G96" i="24"/>
  <c r="Q96" i="24"/>
  <c r="R96" i="24"/>
  <c r="U96" i="24"/>
  <c r="N96" i="24"/>
  <c r="V96" i="24"/>
  <c r="F96" i="24"/>
  <c r="L96" i="24"/>
  <c r="D96" i="24"/>
  <c r="H96" i="24"/>
  <c r="K96" i="24"/>
  <c r="S96" i="24"/>
  <c r="E96" i="24"/>
  <c r="T96" i="24"/>
  <c r="P96" i="24"/>
  <c r="J96" i="24"/>
  <c r="D126" i="14"/>
  <c r="D126" i="15"/>
  <c r="B125" i="14"/>
  <c r="B125" i="16"/>
  <c r="B125" i="15"/>
  <c r="B125" i="9"/>
  <c r="C104" i="18"/>
  <c r="C104" i="17"/>
  <c r="C104" i="19"/>
  <c r="C104" i="11"/>
  <c r="M125" i="9" l="1"/>
  <c r="M125" i="14" s="1"/>
  <c r="M125" i="15" s="1"/>
  <c r="M125" i="16" s="1"/>
  <c r="Q125" i="9"/>
  <c r="Q125" i="14" s="1"/>
  <c r="Q125" i="15" s="1"/>
  <c r="Q125" i="16" s="1"/>
  <c r="P125" i="9"/>
  <c r="P125" i="14" s="1"/>
  <c r="P125" i="15" s="1"/>
  <c r="P125" i="16" s="1"/>
  <c r="R125" i="9"/>
  <c r="R125" i="14" s="1"/>
  <c r="R125" i="15" s="1"/>
  <c r="R125" i="16" s="1"/>
  <c r="O125" i="9"/>
  <c r="O125" i="14" s="1"/>
  <c r="O125" i="15" s="1"/>
  <c r="O125" i="16" s="1"/>
  <c r="BU96" i="24"/>
  <c r="AC125" i="9"/>
  <c r="AC125" i="14" s="1"/>
  <c r="AC125" i="15" s="1"/>
  <c r="AC125" i="16" s="1"/>
  <c r="AJ125" i="9"/>
  <c r="AJ125" i="14" s="1"/>
  <c r="AJ125" i="15" s="1"/>
  <c r="AJ125" i="16" s="1"/>
  <c r="AN125" i="9"/>
  <c r="AN125" i="14" s="1"/>
  <c r="AN125" i="15" s="1"/>
  <c r="AN125" i="16" s="1"/>
  <c r="Z125" i="9"/>
  <c r="Z125" i="14" s="1"/>
  <c r="Z125" i="15" s="1"/>
  <c r="Z125" i="16" s="1"/>
  <c r="F125" i="9"/>
  <c r="F125" i="14" s="1"/>
  <c r="AD125" i="9"/>
  <c r="AD125" i="14" s="1"/>
  <c r="AD125" i="15" s="1"/>
  <c r="AD125" i="16" s="1"/>
  <c r="AG125" i="9"/>
  <c r="AG125" i="14" s="1"/>
  <c r="AG125" i="15" s="1"/>
  <c r="AG125" i="16" s="1"/>
  <c r="AQ125" i="9"/>
  <c r="AQ125" i="14" s="1"/>
  <c r="AQ125" i="15" s="1"/>
  <c r="AQ125" i="16" s="1"/>
  <c r="AB125" i="9"/>
  <c r="AB125" i="14" s="1"/>
  <c r="AB125" i="15" s="1"/>
  <c r="AB125" i="16" s="1"/>
  <c r="L125" i="9"/>
  <c r="L125" i="14" s="1"/>
  <c r="L125" i="15" s="1"/>
  <c r="L125" i="16" s="1"/>
  <c r="AE125" i="9"/>
  <c r="AE125" i="14" s="1"/>
  <c r="AE125" i="15" s="1"/>
  <c r="AE125" i="16" s="1"/>
  <c r="U125" i="9"/>
  <c r="U125" i="14" s="1"/>
  <c r="U125" i="15" s="1"/>
  <c r="U125" i="16" s="1"/>
  <c r="I125" i="9"/>
  <c r="I125" i="14" s="1"/>
  <c r="I125" i="15" s="1"/>
  <c r="I125" i="16" s="1"/>
  <c r="AI125" i="9"/>
  <c r="AI125" i="14" s="1"/>
  <c r="AI125" i="15" s="1"/>
  <c r="AI125" i="16" s="1"/>
  <c r="Y125" i="9"/>
  <c r="Y125" i="14" s="1"/>
  <c r="Y125" i="15" s="1"/>
  <c r="Y125" i="16" s="1"/>
  <c r="W125" i="9"/>
  <c r="W125" i="14" s="1"/>
  <c r="W125" i="15" s="1"/>
  <c r="W125" i="16" s="1"/>
  <c r="H125" i="9"/>
  <c r="H125" i="14" s="1"/>
  <c r="H125" i="15" s="1"/>
  <c r="H125" i="16" s="1"/>
  <c r="AA125" i="9"/>
  <c r="AA125" i="14" s="1"/>
  <c r="AA125" i="15" s="1"/>
  <c r="AA125" i="16" s="1"/>
  <c r="T125" i="9"/>
  <c r="T125" i="14" s="1"/>
  <c r="T125" i="15" s="1"/>
  <c r="T125" i="16" s="1"/>
  <c r="AO125" i="9"/>
  <c r="AO125" i="14" s="1"/>
  <c r="AO125" i="15" s="1"/>
  <c r="AO125" i="16" s="1"/>
  <c r="AK125" i="9"/>
  <c r="AK125" i="14" s="1"/>
  <c r="AK125" i="15" s="1"/>
  <c r="AK125" i="16" s="1"/>
  <c r="X125" i="9"/>
  <c r="X125" i="14" s="1"/>
  <c r="X125" i="15" s="1"/>
  <c r="X125" i="16" s="1"/>
  <c r="G125" i="9"/>
  <c r="G125" i="14" s="1"/>
  <c r="G125" i="15" s="1"/>
  <c r="G125" i="16" s="1"/>
  <c r="AR125" i="9"/>
  <c r="AR125" i="14" s="1"/>
  <c r="AR125" i="15" s="1"/>
  <c r="AR125" i="16" s="1"/>
  <c r="V125" i="9"/>
  <c r="V125" i="14" s="1"/>
  <c r="V125" i="15" s="1"/>
  <c r="V125" i="16" s="1"/>
  <c r="AP125" i="9"/>
  <c r="AP125" i="14" s="1"/>
  <c r="AP125" i="15" s="1"/>
  <c r="AP125" i="16" s="1"/>
  <c r="AH125" i="9"/>
  <c r="AH125" i="14" s="1"/>
  <c r="AH125" i="15" s="1"/>
  <c r="AH125" i="16" s="1"/>
  <c r="AL125" i="9"/>
  <c r="AL125" i="14" s="1"/>
  <c r="AL125" i="15" s="1"/>
  <c r="AL125" i="16" s="1"/>
  <c r="K125" i="9"/>
  <c r="K125" i="14" s="1"/>
  <c r="K125" i="15" s="1"/>
  <c r="K125" i="16" s="1"/>
  <c r="BE103" i="17" l="1"/>
  <c r="BK103" i="17"/>
  <c r="AC103" i="17"/>
  <c r="U103" i="17"/>
  <c r="M103" i="17"/>
  <c r="P103" i="17"/>
  <c r="AD103" i="17"/>
  <c r="BD103" i="17"/>
  <c r="BB103" i="17"/>
  <c r="Q103" i="17"/>
  <c r="L103" i="17"/>
  <c r="BW103" i="17"/>
  <c r="V103" i="17"/>
  <c r="BH103" i="17"/>
  <c r="AU103" i="17"/>
  <c r="AQ103" i="17"/>
  <c r="R103" i="17"/>
  <c r="X103" i="17"/>
  <c r="BN103" i="17"/>
  <c r="K103" i="17"/>
  <c r="BL103" i="17"/>
  <c r="AN103" i="17"/>
  <c r="BS103" i="17"/>
  <c r="BQ103" i="17"/>
  <c r="AT103" i="17"/>
  <c r="Z103" i="17"/>
  <c r="AI103" i="17"/>
  <c r="O103" i="17"/>
  <c r="W103" i="17"/>
  <c r="BG103" i="17"/>
  <c r="AL103" i="17"/>
  <c r="N103" i="17"/>
  <c r="AZ103" i="17"/>
  <c r="BV103" i="17"/>
  <c r="BP103" i="17"/>
  <c r="AM103" i="17"/>
  <c r="F103" i="17"/>
  <c r="BC103" i="17"/>
  <c r="H103" i="17"/>
  <c r="AB103" i="17"/>
  <c r="AX103" i="17"/>
  <c r="AO103" i="17"/>
  <c r="AK103" i="17"/>
  <c r="I103" i="17"/>
  <c r="AG103" i="17"/>
  <c r="T103" i="17"/>
  <c r="BO103" i="17"/>
  <c r="BM103" i="17"/>
  <c r="AS103" i="17"/>
  <c r="BR103" i="17"/>
  <c r="BJ103" i="17"/>
  <c r="BA103" i="17"/>
  <c r="AE103" i="17"/>
  <c r="G103" i="17"/>
  <c r="AY103" i="17"/>
  <c r="AW103" i="17"/>
  <c r="AF103" i="17"/>
  <c r="AR103" i="17"/>
  <c r="J103" i="17"/>
  <c r="AH103" i="17"/>
  <c r="AJ103" i="17"/>
  <c r="BU103" i="17"/>
  <c r="AV103" i="17"/>
  <c r="S103" i="17"/>
  <c r="Y103" i="17"/>
  <c r="BT103" i="17"/>
  <c r="AP103" i="17"/>
  <c r="BI103" i="17"/>
  <c r="BF103" i="17"/>
  <c r="AA103" i="17"/>
  <c r="F125" i="15"/>
  <c r="AP103" i="11"/>
  <c r="BJ103" i="11"/>
  <c r="AL103" i="11"/>
  <c r="X103" i="11"/>
  <c r="L103" i="11"/>
  <c r="BF103" i="11"/>
  <c r="AI103" i="11"/>
  <c r="BB103" i="11"/>
  <c r="BR103" i="11"/>
  <c r="BC103" i="11"/>
  <c r="AO103" i="11"/>
  <c r="J103" i="11"/>
  <c r="BM103" i="11"/>
  <c r="AT103" i="11"/>
  <c r="BI103" i="11"/>
  <c r="Z103" i="11"/>
  <c r="V103" i="11"/>
  <c r="AY103" i="11"/>
  <c r="BK103" i="11"/>
  <c r="AU103" i="11"/>
  <c r="W103" i="11"/>
  <c r="BV103" i="11"/>
  <c r="R103" i="11"/>
  <c r="BQ103" i="11"/>
  <c r="AM103" i="11"/>
  <c r="AZ103" i="11"/>
  <c r="K103" i="11"/>
  <c r="U103" i="11"/>
  <c r="I103" i="11"/>
  <c r="BG103" i="11"/>
  <c r="BP103" i="11"/>
  <c r="H103" i="11"/>
  <c r="AB103" i="11"/>
  <c r="AV103" i="11"/>
  <c r="BU103" i="11"/>
  <c r="AJ103" i="11"/>
  <c r="T103" i="11"/>
  <c r="AD103" i="11"/>
  <c r="AX103" i="11"/>
  <c r="N103" i="11"/>
  <c r="BS103" i="11"/>
  <c r="BO103" i="11"/>
  <c r="AH103" i="11"/>
  <c r="Q103" i="11"/>
  <c r="M103" i="11"/>
  <c r="BW103" i="11"/>
  <c r="AF103" i="11"/>
  <c r="BN103" i="11"/>
  <c r="S103" i="11"/>
  <c r="AW103" i="11"/>
  <c r="AS103" i="11"/>
  <c r="BE103" i="11"/>
  <c r="O103" i="11"/>
  <c r="BH103" i="11"/>
  <c r="AK103" i="11"/>
  <c r="BD103" i="11"/>
  <c r="P103" i="11"/>
  <c r="G103" i="11"/>
  <c r="AG103" i="11"/>
  <c r="BA103" i="11"/>
  <c r="AC103" i="11"/>
  <c r="BT103" i="11"/>
  <c r="AQ103" i="11"/>
  <c r="AE103" i="11"/>
  <c r="AA103" i="11"/>
  <c r="AR103" i="11"/>
  <c r="BL103" i="11"/>
  <c r="AN103" i="11"/>
  <c r="Y103" i="11"/>
  <c r="F103" i="11"/>
  <c r="B103" i="17" l="1"/>
  <c r="D103" i="17" s="1"/>
  <c r="B103" i="11"/>
  <c r="D103" i="11" s="1"/>
  <c r="AA103" i="18"/>
  <c r="AC103" i="18"/>
  <c r="AE103" i="18"/>
  <c r="AR103" i="18"/>
  <c r="AO103" i="18"/>
  <c r="BP103" i="18"/>
  <c r="BI103" i="18"/>
  <c r="AI103" i="18"/>
  <c r="AV103" i="18"/>
  <c r="BE103" i="18"/>
  <c r="BS103" i="18"/>
  <c r="AN103" i="18"/>
  <c r="I103" i="18"/>
  <c r="G103" i="18"/>
  <c r="W103" i="18"/>
  <c r="Y103" i="18"/>
  <c r="T103" i="18"/>
  <c r="U103" i="18"/>
  <c r="Q103" i="18"/>
  <c r="BM103" i="18"/>
  <c r="S103" i="18"/>
  <c r="Z103" i="18"/>
  <c r="AD103" i="18"/>
  <c r="AQ103" i="18"/>
  <c r="AH103" i="18"/>
  <c r="AU103" i="18"/>
  <c r="BH103" i="18"/>
  <c r="BV103" i="18"/>
  <c r="BQ103" i="18"/>
  <c r="AL103" i="18"/>
  <c r="AY103" i="18"/>
  <c r="BL103" i="18"/>
  <c r="AP103" i="18"/>
  <c r="AZ103" i="18"/>
  <c r="AS103" i="18"/>
  <c r="P103" i="18"/>
  <c r="N103" i="18"/>
  <c r="M103" i="18"/>
  <c r="V103" i="18"/>
  <c r="F103" i="18"/>
  <c r="AT103" i="18"/>
  <c r="BG103" i="18"/>
  <c r="AX103" i="18"/>
  <c r="BK103" i="18"/>
  <c r="AG103" i="18"/>
  <c r="BC103" i="18"/>
  <c r="BW103" i="18"/>
  <c r="BB103" i="18"/>
  <c r="BO103" i="18"/>
  <c r="AW103" i="18"/>
  <c r="BF103" i="18"/>
  <c r="J103" i="18"/>
  <c r="L103" i="18"/>
  <c r="BJ103" i="18"/>
  <c r="BD103" i="18"/>
  <c r="BN103" i="18"/>
  <c r="AB103" i="18"/>
  <c r="AK103" i="18"/>
  <c r="AJ103" i="18"/>
  <c r="BT103" i="18"/>
  <c r="BR103" i="18"/>
  <c r="AF103" i="18"/>
  <c r="BA103" i="18"/>
  <c r="AM103" i="18"/>
  <c r="BU103" i="18"/>
  <c r="H103" i="18"/>
  <c r="R103" i="18"/>
  <c r="X103" i="18"/>
  <c r="K103" i="18"/>
  <c r="O103" i="18"/>
  <c r="F125" i="16"/>
  <c r="B103" i="18" l="1"/>
  <c r="D103" i="18" s="1"/>
  <c r="BN103" i="19"/>
  <c r="BK97" i="20" s="1"/>
  <c r="BL117" i="7" s="1"/>
  <c r="AG103" i="19"/>
  <c r="AD97" i="20" s="1"/>
  <c r="AE117" i="7" s="1"/>
  <c r="BE103" i="19"/>
  <c r="BB97" i="20" s="1"/>
  <c r="BC117" i="7" s="1"/>
  <c r="BR103" i="19"/>
  <c r="BO97" i="20" s="1"/>
  <c r="BP117" i="7" s="1"/>
  <c r="BI103" i="19"/>
  <c r="BF97" i="20" s="1"/>
  <c r="BG117" i="7" s="1"/>
  <c r="AO103" i="19"/>
  <c r="AL97" i="20" s="1"/>
  <c r="AM117" i="7" s="1"/>
  <c r="BG103" i="19"/>
  <c r="BD97" i="20" s="1"/>
  <c r="BE117" i="7" s="1"/>
  <c r="AC103" i="19"/>
  <c r="Z97" i="20" s="1"/>
  <c r="AA117" i="7" s="1"/>
  <c r="AP103" i="19"/>
  <c r="AM97" i="20" s="1"/>
  <c r="AN117" i="7" s="1"/>
  <c r="AU103" i="19"/>
  <c r="AR97" i="20" s="1"/>
  <c r="AS117" i="7" s="1"/>
  <c r="BL103" i="19"/>
  <c r="BI97" i="20" s="1"/>
  <c r="BJ117" i="7" s="1"/>
  <c r="BS103" i="19"/>
  <c r="BP97" i="20" s="1"/>
  <c r="BQ117" i="7" s="1"/>
  <c r="S103" i="19"/>
  <c r="P97" i="20" s="1"/>
  <c r="Q117" i="7" s="1"/>
  <c r="O103" i="19"/>
  <c r="L97" i="20" s="1"/>
  <c r="M117" i="7" s="1"/>
  <c r="T103" i="19"/>
  <c r="Q97" i="20" s="1"/>
  <c r="R117" i="7" s="1"/>
  <c r="Y103" i="19"/>
  <c r="V97" i="20" s="1"/>
  <c r="W117" i="7" s="1"/>
  <c r="R103" i="19"/>
  <c r="O97" i="20" s="1"/>
  <c r="P117" i="7" s="1"/>
  <c r="U103" i="19"/>
  <c r="R97" i="20" s="1"/>
  <c r="S117" i="7" s="1"/>
  <c r="AD103" i="19"/>
  <c r="AA97" i="20" s="1"/>
  <c r="AB117" i="7" s="1"/>
  <c r="AF103" i="19"/>
  <c r="AC97" i="20" s="1"/>
  <c r="AD117" i="7" s="1"/>
  <c r="AZ103" i="19"/>
  <c r="AW97" i="20" s="1"/>
  <c r="AX117" i="7" s="1"/>
  <c r="BU103" i="19"/>
  <c r="BR97" i="20" s="1"/>
  <c r="BS117" i="7" s="1"/>
  <c r="AK103" i="19"/>
  <c r="AH97" i="20" s="1"/>
  <c r="AI117" i="7" s="1"/>
  <c r="AJ103" i="19"/>
  <c r="AG97" i="20" s="1"/>
  <c r="AH117" i="7" s="1"/>
  <c r="BF103" i="19"/>
  <c r="BC97" i="20" s="1"/>
  <c r="BD117" i="7" s="1"/>
  <c r="BW103" i="19"/>
  <c r="BT97" i="20" s="1"/>
  <c r="BU117" i="7" s="1"/>
  <c r="AW103" i="19"/>
  <c r="AT97" i="20" s="1"/>
  <c r="AU117" i="7" s="1"/>
  <c r="AT103" i="19"/>
  <c r="AQ97" i="20" s="1"/>
  <c r="AR117" i="7" s="1"/>
  <c r="BK103" i="19"/>
  <c r="BH97" i="20" s="1"/>
  <c r="BI117" i="7" s="1"/>
  <c r="AI103" i="19"/>
  <c r="AF97" i="20" s="1"/>
  <c r="AG117" i="7" s="1"/>
  <c r="BT103" i="19"/>
  <c r="BQ97" i="20" s="1"/>
  <c r="BR117" i="7" s="1"/>
  <c r="X103" i="19"/>
  <c r="U97" i="20" s="1"/>
  <c r="V117" i="7" s="1"/>
  <c r="N103" i="19"/>
  <c r="K97" i="20" s="1"/>
  <c r="L117" i="7" s="1"/>
  <c r="V103" i="19"/>
  <c r="S97" i="20" s="1"/>
  <c r="T117" i="7" s="1"/>
  <c r="M103" i="19"/>
  <c r="J97" i="20" s="1"/>
  <c r="K117" i="7" s="1"/>
  <c r="AE103" i="19"/>
  <c r="AB97" i="20" s="1"/>
  <c r="AC117" i="7" s="1"/>
  <c r="AY103" i="19"/>
  <c r="AV97" i="20" s="1"/>
  <c r="AW117" i="7" s="1"/>
  <c r="BP103" i="19"/>
  <c r="BM97" i="20" s="1"/>
  <c r="BN117" i="7" s="1"/>
  <c r="AH103" i="19"/>
  <c r="AE97" i="20" s="1"/>
  <c r="AF117" i="7" s="1"/>
  <c r="BC103" i="19"/>
  <c r="AZ97" i="20" s="1"/>
  <c r="BA117" i="7" s="1"/>
  <c r="AM103" i="19"/>
  <c r="AJ97" i="20" s="1"/>
  <c r="AK117" i="7" s="1"/>
  <c r="BV103" i="19"/>
  <c r="BS97" i="20" s="1"/>
  <c r="BT117" i="7" s="1"/>
  <c r="AR103" i="19"/>
  <c r="AO97" i="20" s="1"/>
  <c r="AP117" i="7" s="1"/>
  <c r="BM103" i="19"/>
  <c r="BJ97" i="20" s="1"/>
  <c r="BK117" i="7" s="1"/>
  <c r="BJ103" i="19"/>
  <c r="BG97" i="20" s="1"/>
  <c r="BH117" i="7" s="1"/>
  <c r="AB103" i="19"/>
  <c r="Y97" i="20" s="1"/>
  <c r="BA103" i="19"/>
  <c r="AX97" i="20" s="1"/>
  <c r="AY117" i="7" s="1"/>
  <c r="I103" i="19"/>
  <c r="F97" i="20" s="1"/>
  <c r="G117" i="7" s="1"/>
  <c r="F103" i="19"/>
  <c r="G103" i="19"/>
  <c r="D97" i="20" s="1"/>
  <c r="E117" i="7" s="1"/>
  <c r="H103" i="19"/>
  <c r="E97" i="20" s="1"/>
  <c r="F117" i="7" s="1"/>
  <c r="P103" i="19"/>
  <c r="M97" i="20" s="1"/>
  <c r="N117" i="7" s="1"/>
  <c r="Q103" i="19"/>
  <c r="N97" i="20" s="1"/>
  <c r="O117" i="7" s="1"/>
  <c r="AX103" i="19"/>
  <c r="AU97" i="20" s="1"/>
  <c r="AV117" i="7" s="1"/>
  <c r="BO103" i="19"/>
  <c r="BL97" i="20" s="1"/>
  <c r="BM117" i="7" s="1"/>
  <c r="AN103" i="19"/>
  <c r="AK97" i="20" s="1"/>
  <c r="AL117" i="7" s="1"/>
  <c r="BB103" i="19"/>
  <c r="AY97" i="20" s="1"/>
  <c r="AZ117" i="7" s="1"/>
  <c r="BD103" i="19"/>
  <c r="BA97" i="20" s="1"/>
  <c r="BB117" i="7" s="1"/>
  <c r="AL103" i="19"/>
  <c r="AI97" i="20" s="1"/>
  <c r="AJ117" i="7" s="1"/>
  <c r="AQ103" i="19"/>
  <c r="AN97" i="20" s="1"/>
  <c r="AO117" i="7" s="1"/>
  <c r="BH103" i="19"/>
  <c r="BE97" i="20" s="1"/>
  <c r="BF117" i="7" s="1"/>
  <c r="AS103" i="19"/>
  <c r="AP97" i="20" s="1"/>
  <c r="AQ117" i="7" s="1"/>
  <c r="AA103" i="19"/>
  <c r="X97" i="20" s="1"/>
  <c r="AV103" i="19"/>
  <c r="AS97" i="20" s="1"/>
  <c r="AT117" i="7" s="1"/>
  <c r="BQ103" i="19"/>
  <c r="BN97" i="20" s="1"/>
  <c r="BO117" i="7" s="1"/>
  <c r="L103" i="19"/>
  <c r="I97" i="20" s="1"/>
  <c r="J117" i="7" s="1"/>
  <c r="Z103" i="19"/>
  <c r="W97" i="20" s="1"/>
  <c r="X117" i="7" s="1"/>
  <c r="K103" i="19"/>
  <c r="H97" i="20" s="1"/>
  <c r="I117" i="7" s="1"/>
  <c r="W103" i="19"/>
  <c r="T97" i="20" s="1"/>
  <c r="U117" i="7" s="1"/>
  <c r="J103" i="19"/>
  <c r="G97" i="20" s="1"/>
  <c r="H117" i="7" s="1"/>
  <c r="B103" i="19" l="1"/>
  <c r="D103" i="19" s="1"/>
  <c r="B97" i="20" s="1"/>
  <c r="Y117" i="7"/>
  <c r="Z117" i="7"/>
  <c r="BW117" i="7"/>
  <c r="C97" i="20"/>
  <c r="D117" i="7" s="1"/>
  <c r="BZ117" i="7" l="1"/>
  <c r="C117" i="7"/>
  <c r="C97" i="24" s="1"/>
  <c r="CA117" i="7"/>
  <c r="BX117" i="7"/>
  <c r="B96" i="24"/>
  <c r="B117" i="7"/>
  <c r="Z97" i="24" l="1"/>
  <c r="AD97" i="24"/>
  <c r="AH97" i="24"/>
  <c r="AL97" i="24"/>
  <c r="AP97" i="24"/>
  <c r="AT97" i="24"/>
  <c r="AX97" i="24"/>
  <c r="BB97" i="24"/>
  <c r="BF97" i="24"/>
  <c r="BJ97" i="24"/>
  <c r="BN97" i="24"/>
  <c r="BR97" i="24"/>
  <c r="AA97" i="24"/>
  <c r="AE97" i="24"/>
  <c r="AI97" i="24"/>
  <c r="AM97" i="24"/>
  <c r="AQ97" i="24"/>
  <c r="AU97" i="24"/>
  <c r="AY97" i="24"/>
  <c r="BC97" i="24"/>
  <c r="BG97" i="24"/>
  <c r="BK97" i="24"/>
  <c r="BO97" i="24"/>
  <c r="BS97" i="24"/>
  <c r="X97" i="24"/>
  <c r="AB97" i="24"/>
  <c r="AF97" i="24"/>
  <c r="AJ97" i="24"/>
  <c r="AN97" i="24"/>
  <c r="AR97" i="24"/>
  <c r="AV97" i="24"/>
  <c r="AZ97" i="24"/>
  <c r="BD97" i="24"/>
  <c r="BH97" i="24"/>
  <c r="BL97" i="24"/>
  <c r="BP97" i="24"/>
  <c r="BT97" i="24"/>
  <c r="AK97" i="24"/>
  <c r="BA97" i="24"/>
  <c r="BQ97" i="24"/>
  <c r="BM97" i="24"/>
  <c r="Y97" i="24"/>
  <c r="BV97" i="24" s="1"/>
  <c r="D127" i="9" s="1"/>
  <c r="AO97" i="24"/>
  <c r="BE97" i="24"/>
  <c r="AW97" i="24"/>
  <c r="AC97" i="24"/>
  <c r="AS97" i="24"/>
  <c r="BI97" i="24"/>
  <c r="AG97" i="24"/>
  <c r="J97" i="24"/>
  <c r="D97" i="24"/>
  <c r="E97" i="24"/>
  <c r="O97" i="24"/>
  <c r="M97" i="24"/>
  <c r="Q97" i="24"/>
  <c r="S97" i="24"/>
  <c r="T97" i="24"/>
  <c r="P97" i="24"/>
  <c r="F97" i="24"/>
  <c r="W97" i="24"/>
  <c r="R97" i="24"/>
  <c r="N97" i="24"/>
  <c r="I97" i="24"/>
  <c r="U97" i="24"/>
  <c r="G97" i="24"/>
  <c r="L97" i="24"/>
  <c r="K97" i="24"/>
  <c r="V97" i="24"/>
  <c r="H97" i="24"/>
  <c r="D127" i="14"/>
  <c r="D127" i="15"/>
  <c r="B126" i="15"/>
  <c r="B126" i="14"/>
  <c r="B126" i="9"/>
  <c r="B126" i="16"/>
  <c r="C105" i="18"/>
  <c r="C105" i="19"/>
  <c r="C105" i="11"/>
  <c r="C105" i="17"/>
  <c r="M126" i="9" l="1"/>
  <c r="M126" i="14" s="1"/>
  <c r="M126" i="15" s="1"/>
  <c r="M126" i="16" s="1"/>
  <c r="P126" i="9"/>
  <c r="P126" i="14" s="1"/>
  <c r="P126" i="15" s="1"/>
  <c r="P126" i="16" s="1"/>
  <c r="Q126" i="9"/>
  <c r="Q126" i="14" s="1"/>
  <c r="Q126" i="15" s="1"/>
  <c r="Q126" i="16" s="1"/>
  <c r="R126" i="9"/>
  <c r="R126" i="14" s="1"/>
  <c r="R126" i="15" s="1"/>
  <c r="R126" i="16" s="1"/>
  <c r="O126" i="9"/>
  <c r="O126" i="14" s="1"/>
  <c r="O126" i="15" s="1"/>
  <c r="O126" i="16" s="1"/>
  <c r="BU97" i="24"/>
  <c r="AB126" i="9"/>
  <c r="AB126" i="14" s="1"/>
  <c r="AB126" i="15" s="1"/>
  <c r="AB126" i="16" s="1"/>
  <c r="W126" i="9"/>
  <c r="W126" i="14" s="1"/>
  <c r="W126" i="15" s="1"/>
  <c r="W126" i="16" s="1"/>
  <c r="AN126" i="9"/>
  <c r="AN126" i="14" s="1"/>
  <c r="AN126" i="15" s="1"/>
  <c r="AN126" i="16" s="1"/>
  <c r="AL126" i="9"/>
  <c r="AL126" i="14" s="1"/>
  <c r="AL126" i="15" s="1"/>
  <c r="AL126" i="16" s="1"/>
  <c r="AE126" i="9"/>
  <c r="AE126" i="14" s="1"/>
  <c r="AE126" i="15" s="1"/>
  <c r="AE126" i="16" s="1"/>
  <c r="AR126" i="9"/>
  <c r="AR126" i="14" s="1"/>
  <c r="AR126" i="15" s="1"/>
  <c r="AR126" i="16" s="1"/>
  <c r="U126" i="9"/>
  <c r="U126" i="14" s="1"/>
  <c r="U126" i="15" s="1"/>
  <c r="U126" i="16" s="1"/>
  <c r="AQ126" i="9"/>
  <c r="AQ126" i="14" s="1"/>
  <c r="AQ126" i="15" s="1"/>
  <c r="AQ126" i="16" s="1"/>
  <c r="H126" i="9"/>
  <c r="H126" i="14" s="1"/>
  <c r="H126" i="15" s="1"/>
  <c r="H126" i="16" s="1"/>
  <c r="AP126" i="9"/>
  <c r="AP126" i="14" s="1"/>
  <c r="AP126" i="15" s="1"/>
  <c r="AP126" i="16" s="1"/>
  <c r="AO126" i="9"/>
  <c r="AO126" i="14" s="1"/>
  <c r="AO126" i="15" s="1"/>
  <c r="AO126" i="16" s="1"/>
  <c r="Z126" i="9"/>
  <c r="Z126" i="14" s="1"/>
  <c r="Z126" i="15" s="1"/>
  <c r="Z126" i="16" s="1"/>
  <c r="AJ126" i="9"/>
  <c r="AJ126" i="14" s="1"/>
  <c r="AJ126" i="15" s="1"/>
  <c r="AJ126" i="16" s="1"/>
  <c r="V126" i="9"/>
  <c r="V126" i="14" s="1"/>
  <c r="V126" i="15" s="1"/>
  <c r="V126" i="16" s="1"/>
  <c r="AH126" i="9"/>
  <c r="AH126" i="14" s="1"/>
  <c r="AH126" i="15" s="1"/>
  <c r="AH126" i="16" s="1"/>
  <c r="K126" i="9"/>
  <c r="K126" i="14" s="1"/>
  <c r="K126" i="15" s="1"/>
  <c r="K126" i="16" s="1"/>
  <c r="AK126" i="9"/>
  <c r="AK126" i="14" s="1"/>
  <c r="AK126" i="15" s="1"/>
  <c r="AK126" i="16" s="1"/>
  <c r="AG126" i="9"/>
  <c r="AG126" i="14" s="1"/>
  <c r="AG126" i="15" s="1"/>
  <c r="AG126" i="16" s="1"/>
  <c r="AD126" i="9"/>
  <c r="AD126" i="14" s="1"/>
  <c r="AD126" i="15" s="1"/>
  <c r="AD126" i="16" s="1"/>
  <c r="Y126" i="9"/>
  <c r="Y126" i="14" s="1"/>
  <c r="Y126" i="15" s="1"/>
  <c r="Y126" i="16" s="1"/>
  <c r="G126" i="9"/>
  <c r="G126" i="14" s="1"/>
  <c r="G126" i="15" s="1"/>
  <c r="G126" i="16" s="1"/>
  <c r="AI126" i="9"/>
  <c r="AI126" i="14" s="1"/>
  <c r="AI126" i="15" s="1"/>
  <c r="AI126" i="16" s="1"/>
  <c r="F126" i="9"/>
  <c r="F126" i="14" s="1"/>
  <c r="AC126" i="9"/>
  <c r="AC126" i="14" s="1"/>
  <c r="AC126" i="15" s="1"/>
  <c r="AC126" i="16" s="1"/>
  <c r="I126" i="9"/>
  <c r="I126" i="14" s="1"/>
  <c r="I126" i="15" s="1"/>
  <c r="I126" i="16" s="1"/>
  <c r="T126" i="9"/>
  <c r="T126" i="14" s="1"/>
  <c r="T126" i="15" s="1"/>
  <c r="T126" i="16" s="1"/>
  <c r="AA126" i="9"/>
  <c r="AA126" i="14" s="1"/>
  <c r="AA126" i="15" s="1"/>
  <c r="AA126" i="16" s="1"/>
  <c r="L126" i="9"/>
  <c r="L126" i="14" s="1"/>
  <c r="L126" i="15" s="1"/>
  <c r="L126" i="16" s="1"/>
  <c r="X126" i="9"/>
  <c r="X126" i="14" s="1"/>
  <c r="X126" i="15" s="1"/>
  <c r="X126" i="16" s="1"/>
  <c r="BO104" i="11" l="1"/>
  <c r="AW104" i="11"/>
  <c r="AJ104" i="11"/>
  <c r="S104" i="11"/>
  <c r="X104" i="11"/>
  <c r="BJ104" i="11"/>
  <c r="AB104" i="11"/>
  <c r="AE104" i="11"/>
  <c r="T104" i="11"/>
  <c r="R104" i="11"/>
  <c r="AO104" i="11"/>
  <c r="AQ104" i="11"/>
  <c r="I104" i="11"/>
  <c r="AY104" i="11"/>
  <c r="BH104" i="11"/>
  <c r="BK104" i="11"/>
  <c r="F104" i="11"/>
  <c r="BV104" i="11"/>
  <c r="BA104" i="11"/>
  <c r="BB104" i="11"/>
  <c r="AC104" i="11"/>
  <c r="O104" i="11"/>
  <c r="Y104" i="11"/>
  <c r="AN104" i="11"/>
  <c r="BI104" i="11"/>
  <c r="AZ104" i="11"/>
  <c r="U104" i="11"/>
  <c r="BU104" i="11"/>
  <c r="BN104" i="11"/>
  <c r="BE104" i="11"/>
  <c r="BT104" i="11"/>
  <c r="AG104" i="11"/>
  <c r="AL104" i="11"/>
  <c r="AK104" i="11"/>
  <c r="N104" i="11"/>
  <c r="BS104" i="11"/>
  <c r="AH104" i="11"/>
  <c r="AF104" i="11"/>
  <c r="M104" i="11"/>
  <c r="Q104" i="11"/>
  <c r="BW104" i="11"/>
  <c r="AS104" i="11"/>
  <c r="AA104" i="11"/>
  <c r="P104" i="11"/>
  <c r="J104" i="11"/>
  <c r="AI104" i="11"/>
  <c r="AR104" i="11"/>
  <c r="AU104" i="11"/>
  <c r="BQ104" i="11"/>
  <c r="BL104" i="11"/>
  <c r="BG104" i="11"/>
  <c r="G104" i="11"/>
  <c r="H104" i="11"/>
  <c r="AT104" i="11"/>
  <c r="BC104" i="11"/>
  <c r="BF104" i="11"/>
  <c r="Z104" i="11"/>
  <c r="V104" i="11"/>
  <c r="BR104" i="11"/>
  <c r="AX104" i="11"/>
  <c r="AV104" i="11"/>
  <c r="K104" i="11"/>
  <c r="W104" i="11"/>
  <c r="BD104" i="11"/>
  <c r="BM104" i="11"/>
  <c r="BP104" i="11"/>
  <c r="AD104" i="11"/>
  <c r="AM104" i="11"/>
  <c r="AP104" i="11"/>
  <c r="L104" i="11"/>
  <c r="F126" i="15"/>
  <c r="BV104" i="17"/>
  <c r="BL104" i="17"/>
  <c r="AC104" i="17"/>
  <c r="K104" i="17"/>
  <c r="T104" i="17"/>
  <c r="AM104" i="17"/>
  <c r="BE104" i="17"/>
  <c r="AW104" i="17"/>
  <c r="AS104" i="17"/>
  <c r="R104" i="17"/>
  <c r="AN104" i="17"/>
  <c r="BO104" i="17"/>
  <c r="BK104" i="17"/>
  <c r="W104" i="17"/>
  <c r="BT104" i="17"/>
  <c r="AR104" i="17"/>
  <c r="AK104" i="17"/>
  <c r="V104" i="17"/>
  <c r="AZ104" i="17"/>
  <c r="AQ104" i="17"/>
  <c r="AA104" i="17"/>
  <c r="S104" i="17"/>
  <c r="BC104" i="17"/>
  <c r="BR104" i="17"/>
  <c r="AJ104" i="17"/>
  <c r="H104" i="17"/>
  <c r="F104" i="17"/>
  <c r="Z104" i="17"/>
  <c r="BW104" i="17"/>
  <c r="BA104" i="17"/>
  <c r="AD104" i="17"/>
  <c r="L104" i="17"/>
  <c r="P104" i="17"/>
  <c r="BU104" i="17"/>
  <c r="AE104" i="17"/>
  <c r="BF104" i="17"/>
  <c r="M104" i="17"/>
  <c r="AV104" i="17"/>
  <c r="AT104" i="17"/>
  <c r="BI104" i="17"/>
  <c r="AO104" i="17"/>
  <c r="AH104" i="17"/>
  <c r="J104" i="17"/>
  <c r="BH104" i="17"/>
  <c r="X104" i="17"/>
  <c r="BS104" i="17"/>
  <c r="AL104" i="17"/>
  <c r="AI104" i="17"/>
  <c r="BQ104" i="17"/>
  <c r="Y104" i="17"/>
  <c r="BM104" i="17"/>
  <c r="BN104" i="17"/>
  <c r="AF104" i="17"/>
  <c r="BP104" i="17"/>
  <c r="BG104" i="17"/>
  <c r="AP104" i="17"/>
  <c r="G104" i="17"/>
  <c r="Q104" i="17"/>
  <c r="AB104" i="17"/>
  <c r="AY104" i="17"/>
  <c r="BJ104" i="17"/>
  <c r="AG104" i="17"/>
  <c r="U104" i="17"/>
  <c r="AU104" i="17"/>
  <c r="N104" i="17"/>
  <c r="BD104" i="17"/>
  <c r="O104" i="17"/>
  <c r="BB104" i="17"/>
  <c r="AX104" i="17"/>
  <c r="I104" i="17"/>
  <c r="B104" i="17" l="1"/>
  <c r="D104" i="17" s="1"/>
  <c r="B104" i="11"/>
  <c r="D104" i="11" s="1"/>
  <c r="BE104" i="18"/>
  <c r="BV104" i="18"/>
  <c r="BL104" i="18"/>
  <c r="BO104" i="18"/>
  <c r="BI104" i="18"/>
  <c r="AA104" i="18"/>
  <c r="AR104" i="18"/>
  <c r="AZ104" i="18"/>
  <c r="AH104" i="18"/>
  <c r="AU104" i="18"/>
  <c r="AN104" i="18"/>
  <c r="AL104" i="18"/>
  <c r="N104" i="18"/>
  <c r="I104" i="18"/>
  <c r="F104" i="18"/>
  <c r="L104" i="18"/>
  <c r="H104" i="18"/>
  <c r="Y104" i="18"/>
  <c r="BU104" i="18"/>
  <c r="AM104" i="18"/>
  <c r="BP104" i="18"/>
  <c r="BD104" i="18"/>
  <c r="AD104" i="18"/>
  <c r="AQ104" i="18"/>
  <c r="AB104" i="18"/>
  <c r="AG104" i="18"/>
  <c r="AX104" i="18"/>
  <c r="BK104" i="18"/>
  <c r="AK104" i="18"/>
  <c r="BB104" i="18"/>
  <c r="R104" i="18"/>
  <c r="X104" i="18"/>
  <c r="M104" i="18"/>
  <c r="T104" i="18"/>
  <c r="V104" i="18"/>
  <c r="AP104" i="18"/>
  <c r="BC104" i="18"/>
  <c r="BT104" i="18"/>
  <c r="AC104" i="18"/>
  <c r="AT104" i="18"/>
  <c r="BG104" i="18"/>
  <c r="BH104" i="18"/>
  <c r="AW104" i="18"/>
  <c r="BN104" i="18"/>
  <c r="AF104" i="18"/>
  <c r="BA104" i="18"/>
  <c r="AY104" i="18"/>
  <c r="J104" i="18"/>
  <c r="G104" i="18"/>
  <c r="Z104" i="18"/>
  <c r="W104" i="18"/>
  <c r="O104" i="18"/>
  <c r="AO104" i="18"/>
  <c r="BF104" i="18"/>
  <c r="BS104" i="18"/>
  <c r="BR104" i="18"/>
  <c r="AS104" i="18"/>
  <c r="BJ104" i="18"/>
  <c r="BW104" i="18"/>
  <c r="AI104" i="18"/>
  <c r="BM104" i="18"/>
  <c r="AE104" i="18"/>
  <c r="AJ104" i="18"/>
  <c r="BQ104" i="18"/>
  <c r="AV104" i="18"/>
  <c r="Q104" i="18"/>
  <c r="K104" i="18"/>
  <c r="U104" i="18"/>
  <c r="P104" i="18"/>
  <c r="S104" i="18"/>
  <c r="F126" i="16"/>
  <c r="B104" i="18" l="1"/>
  <c r="D104" i="18" s="1"/>
  <c r="AS104" i="19"/>
  <c r="AP98" i="20" s="1"/>
  <c r="AQ118" i="7" s="1"/>
  <c r="AF104" i="19"/>
  <c r="AC98" i="20" s="1"/>
  <c r="AD118" i="7" s="1"/>
  <c r="AQ104" i="19"/>
  <c r="AN98" i="20" s="1"/>
  <c r="AO118" i="7" s="1"/>
  <c r="AG104" i="19"/>
  <c r="AD98" i="20" s="1"/>
  <c r="AE118" i="7" s="1"/>
  <c r="AI104" i="19"/>
  <c r="AF98" i="20" s="1"/>
  <c r="AG118" i="7" s="1"/>
  <c r="BF104" i="19"/>
  <c r="BC98" i="20" s="1"/>
  <c r="BD118" i="7" s="1"/>
  <c r="AK104" i="19"/>
  <c r="AH98" i="20" s="1"/>
  <c r="AI118" i="7" s="1"/>
  <c r="AM104" i="19"/>
  <c r="AJ98" i="20" s="1"/>
  <c r="AK118" i="7" s="1"/>
  <c r="BN104" i="19"/>
  <c r="BK98" i="20" s="1"/>
  <c r="BL118" i="7" s="1"/>
  <c r="AO104" i="19"/>
  <c r="AL98" i="20" s="1"/>
  <c r="AM118" i="7" s="1"/>
  <c r="AB104" i="19"/>
  <c r="Y98" i="20" s="1"/>
  <c r="BV104" i="19"/>
  <c r="BS98" i="20" s="1"/>
  <c r="BT118" i="7" s="1"/>
  <c r="S104" i="19"/>
  <c r="P98" i="20" s="1"/>
  <c r="Q118" i="7" s="1"/>
  <c r="P104" i="19"/>
  <c r="M98" i="20" s="1"/>
  <c r="N118" i="7" s="1"/>
  <c r="U104" i="19"/>
  <c r="R98" i="20" s="1"/>
  <c r="S118" i="7" s="1"/>
  <c r="R104" i="19"/>
  <c r="O98" i="20" s="1"/>
  <c r="P118" i="7" s="1"/>
  <c r="O104" i="19"/>
  <c r="L98" i="20" s="1"/>
  <c r="M118" i="7" s="1"/>
  <c r="V104" i="19"/>
  <c r="S98" i="20" s="1"/>
  <c r="T118" i="7" s="1"/>
  <c r="Z104" i="19"/>
  <c r="W98" i="20" s="1"/>
  <c r="X118" i="7" s="1"/>
  <c r="J104" i="19"/>
  <c r="G98" i="20" s="1"/>
  <c r="H118" i="7" s="1"/>
  <c r="BH104" i="19"/>
  <c r="BE98" i="20" s="1"/>
  <c r="BF118" i="7" s="1"/>
  <c r="M104" i="19"/>
  <c r="J98" i="20" s="1"/>
  <c r="K118" i="7" s="1"/>
  <c r="W104" i="19"/>
  <c r="T98" i="20" s="1"/>
  <c r="U118" i="7" s="1"/>
  <c r="Y104" i="19"/>
  <c r="V98" i="20" s="1"/>
  <c r="W118" i="7" s="1"/>
  <c r="BI104" i="19"/>
  <c r="BF98" i="20" s="1"/>
  <c r="BG118" i="7" s="1"/>
  <c r="AV104" i="19"/>
  <c r="AS98" i="20" s="1"/>
  <c r="AT118" i="7" s="1"/>
  <c r="BW104" i="19"/>
  <c r="BT98" i="20" s="1"/>
  <c r="BU118" i="7" s="1"/>
  <c r="AW104" i="19"/>
  <c r="AT98" i="20" s="1"/>
  <c r="AU118" i="7" s="1"/>
  <c r="AJ104" i="19"/>
  <c r="AG98" i="20" s="1"/>
  <c r="AH118" i="7" s="1"/>
  <c r="AY104" i="19"/>
  <c r="AV98" i="20" s="1"/>
  <c r="AW118" i="7" s="1"/>
  <c r="BA104" i="19"/>
  <c r="AX98" i="20" s="1"/>
  <c r="AY118" i="7" s="1"/>
  <c r="AN104" i="19"/>
  <c r="AK98" i="20" s="1"/>
  <c r="AL118" i="7" s="1"/>
  <c r="BG104" i="19"/>
  <c r="BD98" i="20" s="1"/>
  <c r="BE118" i="7" s="1"/>
  <c r="BE104" i="19"/>
  <c r="BB98" i="20" s="1"/>
  <c r="BC118" i="7" s="1"/>
  <c r="AR104" i="19"/>
  <c r="AO98" i="20" s="1"/>
  <c r="AP118" i="7" s="1"/>
  <c r="BO104" i="19"/>
  <c r="BL98" i="20" s="1"/>
  <c r="BM118" i="7" s="1"/>
  <c r="L104" i="19"/>
  <c r="I98" i="20" s="1"/>
  <c r="J118" i="7" s="1"/>
  <c r="N104" i="19"/>
  <c r="K98" i="20" s="1"/>
  <c r="L118" i="7" s="1"/>
  <c r="G104" i="19"/>
  <c r="D98" i="20" s="1"/>
  <c r="E118" i="7" s="1"/>
  <c r="BJ104" i="19"/>
  <c r="BG98" i="20" s="1"/>
  <c r="BH118" i="7" s="1"/>
  <c r="X104" i="19"/>
  <c r="U98" i="20" s="1"/>
  <c r="V118" i="7" s="1"/>
  <c r="AD104" i="19"/>
  <c r="AA98" i="20" s="1"/>
  <c r="AB118" i="7" s="1"/>
  <c r="BL104" i="19"/>
  <c r="BI98" i="20" s="1"/>
  <c r="BJ118" i="7" s="1"/>
  <c r="BR104" i="19"/>
  <c r="BO98" i="20" s="1"/>
  <c r="BP118" i="7" s="1"/>
  <c r="BM104" i="19"/>
  <c r="BJ98" i="20" s="1"/>
  <c r="BK118" i="7" s="1"/>
  <c r="AZ104" i="19"/>
  <c r="AW98" i="20" s="1"/>
  <c r="AX118" i="7" s="1"/>
  <c r="AT104" i="19"/>
  <c r="AQ98" i="20" s="1"/>
  <c r="AR118" i="7" s="1"/>
  <c r="BQ104" i="19"/>
  <c r="BN98" i="20" s="1"/>
  <c r="BO118" i="7" s="1"/>
  <c r="BD104" i="19"/>
  <c r="BA98" i="20" s="1"/>
  <c r="BB118" i="7" s="1"/>
  <c r="BB104" i="19"/>
  <c r="AY98" i="20" s="1"/>
  <c r="AZ118" i="7" s="1"/>
  <c r="BU104" i="19"/>
  <c r="BR98" i="20" s="1"/>
  <c r="BS118" i="7" s="1"/>
  <c r="F104" i="19"/>
  <c r="Q104" i="19"/>
  <c r="N98" i="20" s="1"/>
  <c r="O118" i="7" s="1"/>
  <c r="AC104" i="19"/>
  <c r="Z98" i="20" s="1"/>
  <c r="AA118" i="7" s="1"/>
  <c r="AE104" i="19"/>
  <c r="AB98" i="20" s="1"/>
  <c r="AC118" i="7" s="1"/>
  <c r="AX104" i="19"/>
  <c r="AU98" i="20" s="1"/>
  <c r="AV118" i="7" s="1"/>
  <c r="BS104" i="19"/>
  <c r="BP98" i="20" s="1"/>
  <c r="BQ118" i="7" s="1"/>
  <c r="AH104" i="19"/>
  <c r="AE98" i="20" s="1"/>
  <c r="AF118" i="7" s="1"/>
  <c r="BP104" i="19"/>
  <c r="BM98" i="20" s="1"/>
  <c r="BN118" i="7" s="1"/>
  <c r="AU104" i="19"/>
  <c r="AR98" i="20" s="1"/>
  <c r="AS118" i="7" s="1"/>
  <c r="AL104" i="19"/>
  <c r="AI98" i="20" s="1"/>
  <c r="AJ118" i="7" s="1"/>
  <c r="BT104" i="19"/>
  <c r="BQ98" i="20" s="1"/>
  <c r="BR118" i="7" s="1"/>
  <c r="BC104" i="19"/>
  <c r="AZ98" i="20" s="1"/>
  <c r="BA118" i="7" s="1"/>
  <c r="AA104" i="19"/>
  <c r="X98" i="20" s="1"/>
  <c r="AP104" i="19"/>
  <c r="AM98" i="20" s="1"/>
  <c r="AN118" i="7" s="1"/>
  <c r="BK104" i="19"/>
  <c r="BH98" i="20" s="1"/>
  <c r="BI118" i="7" s="1"/>
  <c r="I104" i="19"/>
  <c r="F98" i="20" s="1"/>
  <c r="G118" i="7" s="1"/>
  <c r="K104" i="19"/>
  <c r="H98" i="20" s="1"/>
  <c r="I118" i="7" s="1"/>
  <c r="T104" i="19"/>
  <c r="Q98" i="20" s="1"/>
  <c r="R118" i="7" s="1"/>
  <c r="H104" i="19"/>
  <c r="E98" i="20" s="1"/>
  <c r="F118" i="7" s="1"/>
  <c r="B104" i="19" l="1"/>
  <c r="D104" i="19" s="1"/>
  <c r="B98" i="20" s="1"/>
  <c r="Y118" i="7"/>
  <c r="BW118" i="7"/>
  <c r="Z118" i="7"/>
  <c r="C98" i="20"/>
  <c r="D118" i="7" s="1"/>
  <c r="BZ118" i="7" l="1"/>
  <c r="C118" i="7"/>
  <c r="C98" i="24" s="1"/>
  <c r="B97" i="24"/>
  <c r="B118" i="7"/>
  <c r="CA118" i="7"/>
  <c r="BX118" i="7"/>
  <c r="X98" i="24" l="1"/>
  <c r="AB98" i="24"/>
  <c r="AF98" i="24"/>
  <c r="AJ98" i="24"/>
  <c r="AN98" i="24"/>
  <c r="AR98" i="24"/>
  <c r="AV98" i="24"/>
  <c r="AZ98" i="24"/>
  <c r="BD98" i="24"/>
  <c r="BH98" i="24"/>
  <c r="BL98" i="24"/>
  <c r="BP98" i="24"/>
  <c r="BT98" i="24"/>
  <c r="Y98" i="24"/>
  <c r="BV98" i="24" s="1"/>
  <c r="D128" i="9" s="1"/>
  <c r="AC98" i="24"/>
  <c r="AG98" i="24"/>
  <c r="AK98" i="24"/>
  <c r="AO98" i="24"/>
  <c r="AS98" i="24"/>
  <c r="AW98" i="24"/>
  <c r="BA98" i="24"/>
  <c r="BE98" i="24"/>
  <c r="BI98" i="24"/>
  <c r="BM98" i="24"/>
  <c r="BQ98" i="24"/>
  <c r="Z98" i="24"/>
  <c r="AD98" i="24"/>
  <c r="AH98" i="24"/>
  <c r="AL98" i="24"/>
  <c r="AP98" i="24"/>
  <c r="AT98" i="24"/>
  <c r="AX98" i="24"/>
  <c r="BB98" i="24"/>
  <c r="BF98" i="24"/>
  <c r="BJ98" i="24"/>
  <c r="BN98" i="24"/>
  <c r="BR98" i="24"/>
  <c r="AE98" i="24"/>
  <c r="AU98" i="24"/>
  <c r="BK98" i="24"/>
  <c r="AQ98" i="24"/>
  <c r="AI98" i="24"/>
  <c r="AY98" i="24"/>
  <c r="BO98" i="24"/>
  <c r="AA98" i="24"/>
  <c r="AM98" i="24"/>
  <c r="BC98" i="24"/>
  <c r="BS98" i="24"/>
  <c r="BG98" i="24"/>
  <c r="F98" i="24"/>
  <c r="G98" i="24"/>
  <c r="R98" i="24"/>
  <c r="J98" i="24"/>
  <c r="U98" i="24"/>
  <c r="Q98" i="24"/>
  <c r="O98" i="24"/>
  <c r="D98" i="24"/>
  <c r="S98" i="24"/>
  <c r="I98" i="24"/>
  <c r="H98" i="24"/>
  <c r="E98" i="24"/>
  <c r="M98" i="24"/>
  <c r="L98" i="24"/>
  <c r="V98" i="24"/>
  <c r="W98" i="24"/>
  <c r="K98" i="24"/>
  <c r="P98" i="24"/>
  <c r="T98" i="24"/>
  <c r="N98" i="24"/>
  <c r="D128" i="14"/>
  <c r="D128" i="15"/>
  <c r="C106" i="11"/>
  <c r="C106" i="19"/>
  <c r="C106" i="18"/>
  <c r="C106" i="17"/>
  <c r="B127" i="9"/>
  <c r="B127" i="15"/>
  <c r="B127" i="14"/>
  <c r="B127" i="16"/>
  <c r="M127" i="9" l="1"/>
  <c r="M127" i="14" s="1"/>
  <c r="M127" i="15" s="1"/>
  <c r="M127" i="16" s="1"/>
  <c r="R127" i="9"/>
  <c r="R127" i="14" s="1"/>
  <c r="R127" i="15" s="1"/>
  <c r="R127" i="16" s="1"/>
  <c r="O127" i="9"/>
  <c r="O127" i="14" s="1"/>
  <c r="O127" i="15" s="1"/>
  <c r="O127" i="16" s="1"/>
  <c r="Q127" i="9"/>
  <c r="Q127" i="14" s="1"/>
  <c r="Q127" i="15" s="1"/>
  <c r="Q127" i="16" s="1"/>
  <c r="P127" i="9"/>
  <c r="P127" i="14" s="1"/>
  <c r="P127" i="15" s="1"/>
  <c r="P127" i="16" s="1"/>
  <c r="BU98" i="24"/>
  <c r="AE127" i="9"/>
  <c r="AE127" i="14" s="1"/>
  <c r="AE127" i="15" s="1"/>
  <c r="AE127" i="16" s="1"/>
  <c r="V127" i="9"/>
  <c r="V127" i="14" s="1"/>
  <c r="V127" i="15" s="1"/>
  <c r="V127" i="16" s="1"/>
  <c r="W127" i="9"/>
  <c r="W127" i="14" s="1"/>
  <c r="W127" i="15" s="1"/>
  <c r="W127" i="16" s="1"/>
  <c r="Z127" i="9"/>
  <c r="Z127" i="14" s="1"/>
  <c r="Z127" i="15" s="1"/>
  <c r="Z127" i="16" s="1"/>
  <c r="AR127" i="9"/>
  <c r="AR127" i="14" s="1"/>
  <c r="AR127" i="15" s="1"/>
  <c r="AR127" i="16" s="1"/>
  <c r="AA127" i="9"/>
  <c r="AA127" i="14" s="1"/>
  <c r="AA127" i="15" s="1"/>
  <c r="AA127" i="16" s="1"/>
  <c r="AD127" i="9"/>
  <c r="AD127" i="14" s="1"/>
  <c r="AD127" i="15" s="1"/>
  <c r="AD127" i="16" s="1"/>
  <c r="AP127" i="9"/>
  <c r="AP127" i="14" s="1"/>
  <c r="AP127" i="15" s="1"/>
  <c r="AP127" i="16" s="1"/>
  <c r="X127" i="9"/>
  <c r="X127" i="14" s="1"/>
  <c r="X127" i="15" s="1"/>
  <c r="X127" i="16" s="1"/>
  <c r="G127" i="9"/>
  <c r="G127" i="14" s="1"/>
  <c r="G127" i="15" s="1"/>
  <c r="G127" i="16" s="1"/>
  <c r="AL127" i="9"/>
  <c r="AL127" i="14" s="1"/>
  <c r="AL127" i="15" s="1"/>
  <c r="AL127" i="16" s="1"/>
  <c r="AH127" i="9"/>
  <c r="AH127" i="14" s="1"/>
  <c r="AH127" i="15" s="1"/>
  <c r="AH127" i="16" s="1"/>
  <c r="T127" i="9"/>
  <c r="T127" i="14" s="1"/>
  <c r="T127" i="15" s="1"/>
  <c r="T127" i="16" s="1"/>
  <c r="F127" i="9"/>
  <c r="F127" i="14" s="1"/>
  <c r="AC127" i="9"/>
  <c r="AC127" i="14" s="1"/>
  <c r="AC127" i="15" s="1"/>
  <c r="AC127" i="16" s="1"/>
  <c r="L127" i="9"/>
  <c r="L127" i="14" s="1"/>
  <c r="L127" i="15" s="1"/>
  <c r="L127" i="16" s="1"/>
  <c r="AI127" i="9"/>
  <c r="AI127" i="14" s="1"/>
  <c r="AI127" i="15" s="1"/>
  <c r="AI127" i="16" s="1"/>
  <c r="I127" i="9"/>
  <c r="I127" i="14" s="1"/>
  <c r="I127" i="15" s="1"/>
  <c r="I127" i="16" s="1"/>
  <c r="AG127" i="9"/>
  <c r="AG127" i="14" s="1"/>
  <c r="AG127" i="15" s="1"/>
  <c r="AG127" i="16" s="1"/>
  <c r="AB127" i="9"/>
  <c r="AB127" i="14" s="1"/>
  <c r="AB127" i="15" s="1"/>
  <c r="AB127" i="16" s="1"/>
  <c r="K127" i="9"/>
  <c r="K127" i="14" s="1"/>
  <c r="K127" i="15" s="1"/>
  <c r="K127" i="16" s="1"/>
  <c r="AK127" i="9"/>
  <c r="AK127" i="14" s="1"/>
  <c r="AK127" i="15" s="1"/>
  <c r="AK127" i="16" s="1"/>
  <c r="H127" i="9"/>
  <c r="H127" i="14" s="1"/>
  <c r="H127" i="15" s="1"/>
  <c r="H127" i="16" s="1"/>
  <c r="U127" i="9"/>
  <c r="U127" i="14" s="1"/>
  <c r="U127" i="15" s="1"/>
  <c r="U127" i="16" s="1"/>
  <c r="AO127" i="9"/>
  <c r="AO127" i="14" s="1"/>
  <c r="AO127" i="15" s="1"/>
  <c r="AO127" i="16" s="1"/>
  <c r="AQ127" i="9"/>
  <c r="AQ127" i="14" s="1"/>
  <c r="AQ127" i="15" s="1"/>
  <c r="AQ127" i="16" s="1"/>
  <c r="Y127" i="9"/>
  <c r="Y127" i="14" s="1"/>
  <c r="Y127" i="15" s="1"/>
  <c r="Y127" i="16" s="1"/>
  <c r="AN127" i="9"/>
  <c r="AN127" i="14" s="1"/>
  <c r="AN127" i="15" s="1"/>
  <c r="AN127" i="16" s="1"/>
  <c r="AJ127" i="9"/>
  <c r="AJ127" i="14" s="1"/>
  <c r="AJ127" i="15" s="1"/>
  <c r="AJ127" i="16" s="1"/>
  <c r="BM105" i="17" l="1"/>
  <c r="BA105" i="17"/>
  <c r="AN105" i="17"/>
  <c r="K105" i="17"/>
  <c r="N105" i="17"/>
  <c r="AZ105" i="17"/>
  <c r="BG105" i="17"/>
  <c r="AG105" i="17"/>
  <c r="W105" i="17"/>
  <c r="J105" i="17"/>
  <c r="AX105" i="17"/>
  <c r="AC105" i="17"/>
  <c r="AR105" i="17"/>
  <c r="BF105" i="17"/>
  <c r="BL105" i="17"/>
  <c r="AT105" i="17"/>
  <c r="R105" i="17"/>
  <c r="BS105" i="17"/>
  <c r="AO105" i="17"/>
  <c r="AJ105" i="17"/>
  <c r="AK105" i="17"/>
  <c r="AD105" i="17"/>
  <c r="BD105" i="17"/>
  <c r="AM105" i="17"/>
  <c r="AI105" i="17"/>
  <c r="L105" i="17"/>
  <c r="G105" i="17"/>
  <c r="BR105" i="17"/>
  <c r="BK105" i="17"/>
  <c r="AQ105" i="17"/>
  <c r="P105" i="17"/>
  <c r="BP105" i="17"/>
  <c r="BW105" i="17"/>
  <c r="AP105" i="17"/>
  <c r="U105" i="17"/>
  <c r="AS105" i="17"/>
  <c r="Q105" i="17"/>
  <c r="AY105" i="17"/>
  <c r="I105" i="17"/>
  <c r="V105" i="17"/>
  <c r="BO105" i="17"/>
  <c r="BV105" i="17"/>
  <c r="AL105" i="17"/>
  <c r="AH105" i="17"/>
  <c r="M105" i="17"/>
  <c r="H105" i="17"/>
  <c r="BJ105" i="17"/>
  <c r="BQ105" i="17"/>
  <c r="AE105" i="17"/>
  <c r="T105" i="17"/>
  <c r="BI105" i="17"/>
  <c r="AV105" i="17"/>
  <c r="AW105" i="17"/>
  <c r="Z105" i="17"/>
  <c r="BU105" i="17"/>
  <c r="BN105" i="17"/>
  <c r="AA105" i="17"/>
  <c r="X105" i="17"/>
  <c r="F105" i="17"/>
  <c r="S105" i="17"/>
  <c r="BT105" i="17"/>
  <c r="AF105" i="17"/>
  <c r="AB105" i="17"/>
  <c r="Y105" i="17"/>
  <c r="BC105" i="17"/>
  <c r="BB105" i="17"/>
  <c r="AU105" i="17"/>
  <c r="BE105" i="17"/>
  <c r="BH105" i="17"/>
  <c r="O105" i="17"/>
  <c r="F127" i="15"/>
  <c r="AU105" i="11"/>
  <c r="AO105" i="11"/>
  <c r="F105" i="11"/>
  <c r="R105" i="11"/>
  <c r="BU105" i="11"/>
  <c r="BN105" i="11"/>
  <c r="BE105" i="11"/>
  <c r="Q105" i="11"/>
  <c r="BT105" i="11"/>
  <c r="AF105" i="11"/>
  <c r="AH105" i="11"/>
  <c r="X105" i="11"/>
  <c r="U105" i="11"/>
  <c r="BH105" i="11"/>
  <c r="AD105" i="11"/>
  <c r="AC105" i="11"/>
  <c r="N105" i="11"/>
  <c r="BO105" i="11"/>
  <c r="BM105" i="11"/>
  <c r="H105" i="11"/>
  <c r="BP105" i="11"/>
  <c r="BR105" i="11"/>
  <c r="BL105" i="11"/>
  <c r="AQ105" i="11"/>
  <c r="K105" i="11"/>
  <c r="S105" i="11"/>
  <c r="AB105" i="11"/>
  <c r="AK105" i="11"/>
  <c r="AN105" i="11"/>
  <c r="J105" i="11"/>
  <c r="AR105" i="11"/>
  <c r="BA105" i="11"/>
  <c r="BD105" i="11"/>
  <c r="L105" i="11"/>
  <c r="V105" i="11"/>
  <c r="AP105" i="11"/>
  <c r="BB105" i="11"/>
  <c r="T105" i="11"/>
  <c r="AL105" i="11"/>
  <c r="AY105" i="11"/>
  <c r="W105" i="11"/>
  <c r="AG105" i="11"/>
  <c r="AT105" i="11"/>
  <c r="AS105" i="11"/>
  <c r="Y105" i="11"/>
  <c r="I105" i="11"/>
  <c r="AW105" i="11"/>
  <c r="BJ105" i="11"/>
  <c r="BI105" i="11"/>
  <c r="G105" i="11"/>
  <c r="AA105" i="11"/>
  <c r="BW105" i="11"/>
  <c r="O105" i="11"/>
  <c r="BF105" i="11"/>
  <c r="BK105" i="11"/>
  <c r="AM105" i="11"/>
  <c r="M105" i="11"/>
  <c r="BQ105" i="11"/>
  <c r="BC105" i="11"/>
  <c r="AJ105" i="11"/>
  <c r="BG105" i="11"/>
  <c r="BS105" i="11"/>
  <c r="AE105" i="11"/>
  <c r="AZ105" i="11"/>
  <c r="AI105" i="11"/>
  <c r="P105" i="11"/>
  <c r="BV105" i="11"/>
  <c r="AV105" i="11"/>
  <c r="AX105" i="11"/>
  <c r="Z105" i="11"/>
  <c r="B105" i="17" l="1"/>
  <c r="D105" i="17" s="1"/>
  <c r="B105" i="11"/>
  <c r="D105" i="11" s="1"/>
  <c r="AB105" i="18"/>
  <c r="AS105" i="18"/>
  <c r="AF105" i="18"/>
  <c r="AW105" i="18"/>
  <c r="BN105" i="18"/>
  <c r="BT105" i="18"/>
  <c r="AA105" i="18"/>
  <c r="AZ105" i="18"/>
  <c r="BQ105" i="18"/>
  <c r="BK105" i="18"/>
  <c r="BD105" i="18"/>
  <c r="AQ105" i="18"/>
  <c r="BG105" i="18"/>
  <c r="K105" i="18"/>
  <c r="U105" i="18"/>
  <c r="F105" i="18"/>
  <c r="J105" i="18"/>
  <c r="I105" i="18"/>
  <c r="Q105" i="18"/>
  <c r="H105" i="18"/>
  <c r="N105" i="18"/>
  <c r="S105" i="18"/>
  <c r="AR105" i="18"/>
  <c r="BI105" i="18"/>
  <c r="AV105" i="18"/>
  <c r="BM105" i="18"/>
  <c r="AU105" i="18"/>
  <c r="BE105" i="18"/>
  <c r="AD105" i="18"/>
  <c r="BP105" i="18"/>
  <c r="AL105" i="18"/>
  <c r="BO105" i="18"/>
  <c r="AO105" i="18"/>
  <c r="BS105" i="18"/>
  <c r="P105" i="18"/>
  <c r="X105" i="18"/>
  <c r="G105" i="18"/>
  <c r="O105" i="18"/>
  <c r="V105" i="18"/>
  <c r="AT105" i="18"/>
  <c r="W105" i="18"/>
  <c r="BH105" i="18"/>
  <c r="BJ105" i="18"/>
  <c r="BL105" i="18"/>
  <c r="AH105" i="18"/>
  <c r="AY105" i="18"/>
  <c r="AP105" i="18"/>
  <c r="AI105" i="18"/>
  <c r="AK105" i="18"/>
  <c r="BB105" i="18"/>
  <c r="BC105" i="18"/>
  <c r="BU105" i="18"/>
  <c r="T105" i="18"/>
  <c r="M105" i="18"/>
  <c r="AC105" i="18"/>
  <c r="BW105" i="18"/>
  <c r="AG105" i="18"/>
  <c r="AX105" i="18"/>
  <c r="AM105" i="18"/>
  <c r="BV105" i="18"/>
  <c r="AJ105" i="18"/>
  <c r="BA105" i="18"/>
  <c r="BR105" i="18"/>
  <c r="AN105" i="18"/>
  <c r="BF105" i="18"/>
  <c r="AE105" i="18"/>
  <c r="R105" i="18"/>
  <c r="Z105" i="18"/>
  <c r="Y105" i="18"/>
  <c r="L105" i="18"/>
  <c r="F127" i="16"/>
  <c r="B105" i="18" l="1"/>
  <c r="D105" i="18" s="1"/>
  <c r="BH105" i="19"/>
  <c r="BE99" i="20" s="1"/>
  <c r="BF119" i="7" s="1"/>
  <c r="BW105" i="19"/>
  <c r="BT99" i="20" s="1"/>
  <c r="BU119" i="7" s="1"/>
  <c r="BA105" i="19"/>
  <c r="AX99" i="20" s="1"/>
  <c r="AY119" i="7" s="1"/>
  <c r="AT105" i="19"/>
  <c r="AQ99" i="20" s="1"/>
  <c r="AR119" i="7" s="1"/>
  <c r="BU105" i="19"/>
  <c r="BR99" i="20" s="1"/>
  <c r="BS119" i="7" s="1"/>
  <c r="AH105" i="19"/>
  <c r="AE99" i="20" s="1"/>
  <c r="AF119" i="7" s="1"/>
  <c r="BL105" i="19"/>
  <c r="BI99" i="20" s="1"/>
  <c r="BJ119" i="7" s="1"/>
  <c r="AG105" i="19"/>
  <c r="AD99" i="20" s="1"/>
  <c r="AE119" i="7" s="1"/>
  <c r="BP105" i="19"/>
  <c r="BM99" i="20" s="1"/>
  <c r="BN119" i="7" s="1"/>
  <c r="BQ105" i="19"/>
  <c r="BN99" i="20" s="1"/>
  <c r="BO119" i="7" s="1"/>
  <c r="AD105" i="19"/>
  <c r="AA99" i="20" s="1"/>
  <c r="AB119" i="7" s="1"/>
  <c r="BD105" i="19"/>
  <c r="BA99" i="20" s="1"/>
  <c r="BB119" i="7" s="1"/>
  <c r="J105" i="19"/>
  <c r="G99" i="20" s="1"/>
  <c r="H119" i="7" s="1"/>
  <c r="Y105" i="19"/>
  <c r="V99" i="20" s="1"/>
  <c r="W119" i="7" s="1"/>
  <c r="V105" i="19"/>
  <c r="S99" i="20" s="1"/>
  <c r="T119" i="7" s="1"/>
  <c r="N105" i="19"/>
  <c r="K99" i="20" s="1"/>
  <c r="L119" i="7" s="1"/>
  <c r="F105" i="19"/>
  <c r="T105" i="19"/>
  <c r="Q99" i="20" s="1"/>
  <c r="R119" i="7" s="1"/>
  <c r="U105" i="19"/>
  <c r="R99" i="20" s="1"/>
  <c r="S119" i="7" s="1"/>
  <c r="M105" i="19"/>
  <c r="J99" i="20" s="1"/>
  <c r="K119" i="7" s="1"/>
  <c r="X105" i="19"/>
  <c r="U99" i="20" s="1"/>
  <c r="V119" i="7" s="1"/>
  <c r="AA105" i="19"/>
  <c r="X99" i="20" s="1"/>
  <c r="BE105" i="19"/>
  <c r="BB99" i="20" s="1"/>
  <c r="BC119" i="7" s="1"/>
  <c r="AL105" i="19"/>
  <c r="AI99" i="20" s="1"/>
  <c r="AJ119" i="7" s="1"/>
  <c r="AZ105" i="19"/>
  <c r="AW99" i="20" s="1"/>
  <c r="AX119" i="7" s="1"/>
  <c r="AK105" i="19"/>
  <c r="AH99" i="20" s="1"/>
  <c r="AI119" i="7" s="1"/>
  <c r="AS105" i="19"/>
  <c r="AP99" i="20" s="1"/>
  <c r="AQ119" i="7" s="1"/>
  <c r="AE105" i="19"/>
  <c r="AB99" i="20" s="1"/>
  <c r="AC119" i="7" s="1"/>
  <c r="BM105" i="19"/>
  <c r="BJ99" i="20" s="1"/>
  <c r="BK119" i="7" s="1"/>
  <c r="AY105" i="19"/>
  <c r="AV99" i="20" s="1"/>
  <c r="AW119" i="7" s="1"/>
  <c r="BC105" i="19"/>
  <c r="AZ99" i="20" s="1"/>
  <c r="BA119" i="7" s="1"/>
  <c r="BJ105" i="19"/>
  <c r="BG99" i="20" s="1"/>
  <c r="BH119" i="7" s="1"/>
  <c r="BT105" i="19"/>
  <c r="BQ99" i="20" s="1"/>
  <c r="BR119" i="7" s="1"/>
  <c r="G105" i="19"/>
  <c r="D99" i="20" s="1"/>
  <c r="E119" i="7" s="1"/>
  <c r="W105" i="19"/>
  <c r="T99" i="20" s="1"/>
  <c r="U119" i="7" s="1"/>
  <c r="R105" i="19"/>
  <c r="O99" i="20" s="1"/>
  <c r="P119" i="7" s="1"/>
  <c r="AM105" i="19"/>
  <c r="AJ99" i="20" s="1"/>
  <c r="AK119" i="7" s="1"/>
  <c r="S105" i="19"/>
  <c r="P99" i="20" s="1"/>
  <c r="Q119" i="7" s="1"/>
  <c r="H105" i="19"/>
  <c r="E99" i="20" s="1"/>
  <c r="F119" i="7" s="1"/>
  <c r="AB105" i="19"/>
  <c r="Y99" i="20" s="1"/>
  <c r="AQ105" i="19"/>
  <c r="AN99" i="20" s="1"/>
  <c r="AO119" i="7" s="1"/>
  <c r="AP105" i="19"/>
  <c r="AM99" i="20" s="1"/>
  <c r="AN119" i="7" s="1"/>
  <c r="BR105" i="19"/>
  <c r="BO99" i="20" s="1"/>
  <c r="BP119" i="7" s="1"/>
  <c r="AI105" i="19"/>
  <c r="AF99" i="20" s="1"/>
  <c r="AG119" i="7" s="1"/>
  <c r="BB105" i="19"/>
  <c r="AY99" i="20" s="1"/>
  <c r="AZ119" i="7" s="1"/>
  <c r="AF105" i="19"/>
  <c r="AC99" i="20" s="1"/>
  <c r="AD119" i="7" s="1"/>
  <c r="AU105" i="19"/>
  <c r="AR99" i="20" s="1"/>
  <c r="AS119" i="7" s="1"/>
  <c r="AX105" i="19"/>
  <c r="AU99" i="20" s="1"/>
  <c r="AV119" i="7" s="1"/>
  <c r="AO105" i="19"/>
  <c r="AL99" i="20" s="1"/>
  <c r="AM119" i="7" s="1"/>
  <c r="AW105" i="19"/>
  <c r="AT99" i="20" s="1"/>
  <c r="AU119" i="7" s="1"/>
  <c r="AJ105" i="19"/>
  <c r="AG99" i="20" s="1"/>
  <c r="AH119" i="7" s="1"/>
  <c r="Z105" i="19"/>
  <c r="W99" i="20" s="1"/>
  <c r="X119" i="7" s="1"/>
  <c r="O105" i="19"/>
  <c r="L99" i="20" s="1"/>
  <c r="M119" i="7" s="1"/>
  <c r="AR105" i="19"/>
  <c r="AO99" i="20" s="1"/>
  <c r="AP119" i="7" s="1"/>
  <c r="BG105" i="19"/>
  <c r="BD99" i="20" s="1"/>
  <c r="BE119" i="7" s="1"/>
  <c r="BV105" i="19"/>
  <c r="BS99" i="20" s="1"/>
  <c r="BT119" i="7" s="1"/>
  <c r="AC105" i="19"/>
  <c r="Z99" i="20" s="1"/>
  <c r="AA119" i="7" s="1"/>
  <c r="BO105" i="19"/>
  <c r="BL99" i="20" s="1"/>
  <c r="BM119" i="7" s="1"/>
  <c r="BS105" i="19"/>
  <c r="BP99" i="20" s="1"/>
  <c r="BQ119" i="7" s="1"/>
  <c r="AV105" i="19"/>
  <c r="AS99" i="20" s="1"/>
  <c r="AT119" i="7" s="1"/>
  <c r="BK105" i="19"/>
  <c r="BH99" i="20" s="1"/>
  <c r="BI119" i="7" s="1"/>
  <c r="BI105" i="19"/>
  <c r="BF99" i="20" s="1"/>
  <c r="BG119" i="7" s="1"/>
  <c r="BF105" i="19"/>
  <c r="BC99" i="20" s="1"/>
  <c r="BD119" i="7" s="1"/>
  <c r="BN105" i="19"/>
  <c r="BK99" i="20" s="1"/>
  <c r="BL119" i="7" s="1"/>
  <c r="AN105" i="19"/>
  <c r="AK99" i="20" s="1"/>
  <c r="AL119" i="7" s="1"/>
  <c r="L105" i="19"/>
  <c r="I99" i="20" s="1"/>
  <c r="J119" i="7" s="1"/>
  <c r="I105" i="19"/>
  <c r="F99" i="20" s="1"/>
  <c r="G119" i="7" s="1"/>
  <c r="Q105" i="19"/>
  <c r="N99" i="20" s="1"/>
  <c r="O119" i="7" s="1"/>
  <c r="K105" i="19"/>
  <c r="H99" i="20" s="1"/>
  <c r="I119" i="7" s="1"/>
  <c r="P105" i="19"/>
  <c r="M99" i="20" s="1"/>
  <c r="N119" i="7" s="1"/>
  <c r="B105" i="19" l="1"/>
  <c r="D105" i="19" s="1"/>
  <c r="B99" i="20" s="1"/>
  <c r="Z119" i="7"/>
  <c r="BW119" i="7"/>
  <c r="Y119" i="7"/>
  <c r="C99" i="20"/>
  <c r="D119" i="7" s="1"/>
  <c r="BZ119" i="7" l="1"/>
  <c r="C119" i="7"/>
  <c r="C99" i="24" s="1"/>
  <c r="B98" i="24"/>
  <c r="B119" i="7"/>
  <c r="BX119" i="7"/>
  <c r="CA119" i="7"/>
  <c r="Z99" i="24" l="1"/>
  <c r="AD99" i="24"/>
  <c r="AH99" i="24"/>
  <c r="AL99" i="24"/>
  <c r="AP99" i="24"/>
  <c r="AT99" i="24"/>
  <c r="AX99" i="24"/>
  <c r="BB99" i="24"/>
  <c r="BF99" i="24"/>
  <c r="BJ99" i="24"/>
  <c r="BN99" i="24"/>
  <c r="BR99" i="24"/>
  <c r="AA99" i="24"/>
  <c r="AE99" i="24"/>
  <c r="AI99" i="24"/>
  <c r="AM99" i="24"/>
  <c r="AQ99" i="24"/>
  <c r="AU99" i="24"/>
  <c r="AY99" i="24"/>
  <c r="BC99" i="24"/>
  <c r="BG99" i="24"/>
  <c r="BK99" i="24"/>
  <c r="BO99" i="24"/>
  <c r="BS99" i="24"/>
  <c r="X99" i="24"/>
  <c r="AB99" i="24"/>
  <c r="AF99" i="24"/>
  <c r="AJ99" i="24"/>
  <c r="AN99" i="24"/>
  <c r="AR99" i="24"/>
  <c r="AV99" i="24"/>
  <c r="AZ99" i="24"/>
  <c r="BD99" i="24"/>
  <c r="BH99" i="24"/>
  <c r="BL99" i="24"/>
  <c r="BP99" i="24"/>
  <c r="BT99" i="24"/>
  <c r="Y99" i="24"/>
  <c r="BV99" i="24" s="1"/>
  <c r="D129" i="9" s="1"/>
  <c r="AO99" i="24"/>
  <c r="BE99" i="24"/>
  <c r="BQ99" i="24"/>
  <c r="AC99" i="24"/>
  <c r="AS99" i="24"/>
  <c r="BI99" i="24"/>
  <c r="BA99" i="24"/>
  <c r="AG99" i="24"/>
  <c r="AW99" i="24"/>
  <c r="BM99" i="24"/>
  <c r="AK99" i="24"/>
  <c r="F99" i="24"/>
  <c r="S99" i="24"/>
  <c r="V99" i="24"/>
  <c r="L99" i="24"/>
  <c r="W99" i="24"/>
  <c r="E99" i="24"/>
  <c r="M99" i="24"/>
  <c r="I99" i="24"/>
  <c r="U99" i="24"/>
  <c r="O99" i="24"/>
  <c r="T99" i="24"/>
  <c r="D99" i="24"/>
  <c r="G99" i="24"/>
  <c r="J99" i="24"/>
  <c r="R99" i="24"/>
  <c r="Q99" i="24"/>
  <c r="N99" i="24"/>
  <c r="P99" i="24"/>
  <c r="H99" i="24"/>
  <c r="K99" i="24"/>
  <c r="D129" i="15"/>
  <c r="D129" i="14"/>
  <c r="C107" i="19"/>
  <c r="C107" i="11"/>
  <c r="C107" i="17"/>
  <c r="C107" i="18"/>
  <c r="B128" i="15"/>
  <c r="B128" i="14"/>
  <c r="B128" i="9"/>
  <c r="B128" i="16"/>
  <c r="M128" i="9" l="1"/>
  <c r="M128" i="14" s="1"/>
  <c r="M128" i="15" s="1"/>
  <c r="M128" i="16" s="1"/>
  <c r="P128" i="9"/>
  <c r="P128" i="14" s="1"/>
  <c r="P128" i="15" s="1"/>
  <c r="P128" i="16" s="1"/>
  <c r="R128" i="9"/>
  <c r="R128" i="14" s="1"/>
  <c r="R128" i="15" s="1"/>
  <c r="R128" i="16" s="1"/>
  <c r="Q128" i="9"/>
  <c r="Q128" i="14" s="1"/>
  <c r="Q128" i="15" s="1"/>
  <c r="Q128" i="16" s="1"/>
  <c r="O128" i="9"/>
  <c r="O128" i="14" s="1"/>
  <c r="O128" i="15" s="1"/>
  <c r="O128" i="16" s="1"/>
  <c r="BU99" i="24"/>
  <c r="T128" i="9"/>
  <c r="T128" i="14" s="1"/>
  <c r="T128" i="15" s="1"/>
  <c r="T128" i="16" s="1"/>
  <c r="F128" i="9"/>
  <c r="AP128" i="9"/>
  <c r="AP128" i="14" s="1"/>
  <c r="AP128" i="15" s="1"/>
  <c r="AP128" i="16" s="1"/>
  <c r="Z128" i="9"/>
  <c r="Z128" i="14" s="1"/>
  <c r="Z128" i="15" s="1"/>
  <c r="Z128" i="16" s="1"/>
  <c r="V128" i="9"/>
  <c r="V128" i="14" s="1"/>
  <c r="V128" i="15" s="1"/>
  <c r="V128" i="16" s="1"/>
  <c r="X128" i="9"/>
  <c r="X128" i="14" s="1"/>
  <c r="X128" i="15" s="1"/>
  <c r="X128" i="16" s="1"/>
  <c r="AD128" i="9"/>
  <c r="AD128" i="14" s="1"/>
  <c r="AD128" i="15" s="1"/>
  <c r="AD128" i="16" s="1"/>
  <c r="Y128" i="9"/>
  <c r="Y128" i="14" s="1"/>
  <c r="Y128" i="15" s="1"/>
  <c r="Y128" i="16" s="1"/>
  <c r="AR128" i="9"/>
  <c r="AR128" i="14" s="1"/>
  <c r="AR128" i="15" s="1"/>
  <c r="AR128" i="16" s="1"/>
  <c r="AA128" i="9"/>
  <c r="AA128" i="14" s="1"/>
  <c r="AA128" i="15" s="1"/>
  <c r="AA128" i="16" s="1"/>
  <c r="AL128" i="9"/>
  <c r="AL128" i="14" s="1"/>
  <c r="AL128" i="15" s="1"/>
  <c r="AL128" i="16" s="1"/>
  <c r="H128" i="9"/>
  <c r="H128" i="14" s="1"/>
  <c r="H128" i="15" s="1"/>
  <c r="H128" i="16" s="1"/>
  <c r="AE128" i="9"/>
  <c r="AE128" i="14" s="1"/>
  <c r="AE128" i="15" s="1"/>
  <c r="AE128" i="16" s="1"/>
  <c r="U128" i="9"/>
  <c r="U128" i="14" s="1"/>
  <c r="U128" i="15" s="1"/>
  <c r="U128" i="16" s="1"/>
  <c r="AO128" i="9"/>
  <c r="AO128" i="14" s="1"/>
  <c r="AO128" i="15" s="1"/>
  <c r="AO128" i="16" s="1"/>
  <c r="AC128" i="9"/>
  <c r="AC128" i="14" s="1"/>
  <c r="AC128" i="15" s="1"/>
  <c r="AC128" i="16" s="1"/>
  <c r="W128" i="9"/>
  <c r="W128" i="14" s="1"/>
  <c r="W128" i="15" s="1"/>
  <c r="W128" i="16" s="1"/>
  <c r="G128" i="9"/>
  <c r="G128" i="14" s="1"/>
  <c r="G128" i="15" s="1"/>
  <c r="G128" i="16" s="1"/>
  <c r="AG128" i="9"/>
  <c r="AG128" i="14" s="1"/>
  <c r="AG128" i="15" s="1"/>
  <c r="AG128" i="16" s="1"/>
  <c r="AH128" i="9"/>
  <c r="AH128" i="14" s="1"/>
  <c r="AH128" i="15" s="1"/>
  <c r="AH128" i="16" s="1"/>
  <c r="AI128" i="9"/>
  <c r="AI128" i="14" s="1"/>
  <c r="AI128" i="15" s="1"/>
  <c r="AI128" i="16" s="1"/>
  <c r="AQ128" i="9"/>
  <c r="AQ128" i="14" s="1"/>
  <c r="AQ128" i="15" s="1"/>
  <c r="AQ128" i="16" s="1"/>
  <c r="K128" i="9"/>
  <c r="K128" i="14" s="1"/>
  <c r="K128" i="15" s="1"/>
  <c r="K128" i="16" s="1"/>
  <c r="AJ128" i="9"/>
  <c r="AJ128" i="14" s="1"/>
  <c r="AJ128" i="15" s="1"/>
  <c r="AJ128" i="16" s="1"/>
  <c r="L128" i="9"/>
  <c r="L128" i="14" s="1"/>
  <c r="L128" i="15" s="1"/>
  <c r="L128" i="16" s="1"/>
  <c r="I128" i="9"/>
  <c r="I128" i="14" s="1"/>
  <c r="I128" i="15" s="1"/>
  <c r="I128" i="16" s="1"/>
  <c r="AK128" i="9"/>
  <c r="AK128" i="14" s="1"/>
  <c r="AK128" i="15" s="1"/>
  <c r="AK128" i="16" s="1"/>
  <c r="AB128" i="9"/>
  <c r="AB128" i="14" s="1"/>
  <c r="AB128" i="15" s="1"/>
  <c r="AB128" i="16" s="1"/>
  <c r="AN128" i="9"/>
  <c r="AN128" i="14" s="1"/>
  <c r="AN128" i="15" s="1"/>
  <c r="AN128" i="16" s="1"/>
  <c r="F128" i="14" l="1"/>
  <c r="BT106" i="11"/>
  <c r="AW106" i="11"/>
  <c r="BB106" i="11"/>
  <c r="BA106" i="11"/>
  <c r="I106" i="11"/>
  <c r="M106" i="11"/>
  <c r="BJ106" i="11"/>
  <c r="AB106" i="11"/>
  <c r="AE106" i="11"/>
  <c r="S106" i="11"/>
  <c r="AI106" i="11"/>
  <c r="AR106" i="11"/>
  <c r="AU106" i="11"/>
  <c r="BR106" i="11"/>
  <c r="AC106" i="11"/>
  <c r="AL106" i="11"/>
  <c r="AG106" i="11"/>
  <c r="V106" i="11"/>
  <c r="BV106" i="11"/>
  <c r="BG106" i="11"/>
  <c r="W106" i="11"/>
  <c r="AP106" i="11"/>
  <c r="BU106" i="11"/>
  <c r="AH106" i="11"/>
  <c r="AF106" i="11"/>
  <c r="P106" i="11"/>
  <c r="R106" i="11"/>
  <c r="J106" i="11"/>
  <c r="AN106" i="11"/>
  <c r="BE106" i="11"/>
  <c r="AZ106" i="11"/>
  <c r="K106" i="11"/>
  <c r="BD106" i="11"/>
  <c r="BI106" i="11"/>
  <c r="BP106" i="11"/>
  <c r="BL106" i="11"/>
  <c r="X106" i="11"/>
  <c r="AD106" i="11"/>
  <c r="L106" i="11"/>
  <c r="AT106" i="11"/>
  <c r="BC106" i="11"/>
  <c r="BF106" i="11"/>
  <c r="N106" i="11"/>
  <c r="H106" i="11"/>
  <c r="BQ106" i="11"/>
  <c r="AO106" i="11"/>
  <c r="AA106" i="11"/>
  <c r="Z106" i="11"/>
  <c r="T106" i="11"/>
  <c r="BM106" i="11"/>
  <c r="AQ106" i="11"/>
  <c r="O106" i="11"/>
  <c r="AM106" i="11"/>
  <c r="BO106" i="11"/>
  <c r="AS106" i="11"/>
  <c r="AJ106" i="11"/>
  <c r="F106" i="11"/>
  <c r="Q106" i="11"/>
  <c r="BW106" i="11"/>
  <c r="AX106" i="11"/>
  <c r="AV106" i="11"/>
  <c r="G106" i="11"/>
  <c r="BS106" i="11"/>
  <c r="BN106" i="11"/>
  <c r="AK106" i="11"/>
  <c r="U106" i="11"/>
  <c r="AY106" i="11"/>
  <c r="BH106" i="11"/>
  <c r="BK106" i="11"/>
  <c r="Y106" i="11"/>
  <c r="B106" i="11" l="1"/>
  <c r="D106" i="11" s="1"/>
  <c r="BI106" i="17"/>
  <c r="BB106" i="17"/>
  <c r="AK106" i="17"/>
  <c r="K106" i="17"/>
  <c r="G106" i="17"/>
  <c r="BV106" i="17"/>
  <c r="AP106" i="17"/>
  <c r="AL106" i="17"/>
  <c r="L106" i="17"/>
  <c r="BO106" i="17"/>
  <c r="BM106" i="17"/>
  <c r="AF106" i="17"/>
  <c r="R106" i="17"/>
  <c r="BF106" i="17"/>
  <c r="BL106" i="17"/>
  <c r="AM106" i="17"/>
  <c r="Q106" i="17"/>
  <c r="BH106" i="17"/>
  <c r="AR106" i="17"/>
  <c r="AN106" i="17"/>
  <c r="F106" i="17"/>
  <c r="AY106" i="17"/>
  <c r="AW106" i="17"/>
  <c r="AS106" i="17"/>
  <c r="AC106" i="17"/>
  <c r="Y106" i="17"/>
  <c r="BU106" i="17"/>
  <c r="AV106" i="17"/>
  <c r="AT106" i="17"/>
  <c r="J106" i="17"/>
  <c r="BT106" i="17"/>
  <c r="BN106" i="17"/>
  <c r="AA106" i="17"/>
  <c r="O106" i="17"/>
  <c r="BP106" i="17"/>
  <c r="BJ106" i="17"/>
  <c r="AJ106" i="17"/>
  <c r="P106" i="17"/>
  <c r="H106" i="17"/>
  <c r="BE106" i="17"/>
  <c r="BK106" i="17"/>
  <c r="AD106" i="17"/>
  <c r="M106" i="17"/>
  <c r="N106" i="17"/>
  <c r="BD106" i="17"/>
  <c r="AX106" i="17"/>
  <c r="AH106" i="17"/>
  <c r="Z106" i="17"/>
  <c r="BW106" i="17"/>
  <c r="AB106" i="17"/>
  <c r="AU106" i="17"/>
  <c r="V106" i="17"/>
  <c r="BC106" i="17"/>
  <c r="BA106" i="17"/>
  <c r="AO106" i="17"/>
  <c r="X106" i="17"/>
  <c r="T106" i="17"/>
  <c r="BS106" i="17"/>
  <c r="BQ106" i="17"/>
  <c r="AG106" i="17"/>
  <c r="W106" i="17"/>
  <c r="U106" i="17"/>
  <c r="BG106" i="17"/>
  <c r="AI106" i="17"/>
  <c r="AE106" i="17"/>
  <c r="AZ106" i="17"/>
  <c r="BR106" i="17"/>
  <c r="AQ106" i="17"/>
  <c r="I106" i="17"/>
  <c r="S106" i="17"/>
  <c r="F128" i="15"/>
  <c r="B106" i="17" l="1"/>
  <c r="D106" i="17" s="1"/>
  <c r="AA106" i="18"/>
  <c r="AN106" i="18"/>
  <c r="BE106" i="18"/>
  <c r="BR106" i="18"/>
  <c r="AE106" i="18"/>
  <c r="AR106" i="18"/>
  <c r="BI106" i="18"/>
  <c r="AM106" i="18"/>
  <c r="BB106" i="18"/>
  <c r="AF106" i="18"/>
  <c r="AW106" i="18"/>
  <c r="AL106" i="18"/>
  <c r="AX106" i="18"/>
  <c r="X106" i="18"/>
  <c r="I106" i="18"/>
  <c r="S106" i="18"/>
  <c r="N106" i="18"/>
  <c r="F106" i="18"/>
  <c r="AV106" i="18"/>
  <c r="BC106" i="18"/>
  <c r="P106" i="18"/>
  <c r="Q106" i="18"/>
  <c r="Y106" i="18"/>
  <c r="AK106" i="18"/>
  <c r="BV106" i="18"/>
  <c r="BL106" i="18"/>
  <c r="V106" i="18"/>
  <c r="O106" i="18"/>
  <c r="AQ106" i="18"/>
  <c r="BD106" i="18"/>
  <c r="BU106" i="18"/>
  <c r="AJ106" i="18"/>
  <c r="AU106" i="18"/>
  <c r="BH106" i="18"/>
  <c r="AD106" i="18"/>
  <c r="BS106" i="18"/>
  <c r="AI106" i="18"/>
  <c r="BM106" i="18"/>
  <c r="K106" i="18"/>
  <c r="M106" i="18"/>
  <c r="BK106" i="18"/>
  <c r="BP106" i="18"/>
  <c r="AT106" i="18"/>
  <c r="H106" i="18"/>
  <c r="R106" i="18"/>
  <c r="BG106" i="18"/>
  <c r="BT106" i="18"/>
  <c r="AP106" i="18"/>
  <c r="AC106" i="18"/>
  <c r="AY106" i="18"/>
  <c r="L106" i="18"/>
  <c r="BW106" i="18"/>
  <c r="AO106" i="18"/>
  <c r="BN106" i="18"/>
  <c r="BJ106" i="18"/>
  <c r="AB106" i="18"/>
  <c r="AS106" i="18"/>
  <c r="BF106" i="18"/>
  <c r="BQ106" i="18"/>
  <c r="BO106" i="18"/>
  <c r="AG106" i="18"/>
  <c r="AH106" i="18"/>
  <c r="BA106" i="18"/>
  <c r="Z106" i="18"/>
  <c r="J106" i="18"/>
  <c r="U106" i="18"/>
  <c r="W106" i="18"/>
  <c r="T106" i="18"/>
  <c r="AZ106" i="18"/>
  <c r="G106" i="18"/>
  <c r="F128" i="16"/>
  <c r="B106" i="18" l="1"/>
  <c r="D106" i="18" s="1"/>
  <c r="BS106" i="19"/>
  <c r="BP100" i="20" s="1"/>
  <c r="BQ120" i="7" s="1"/>
  <c r="AV106" i="19"/>
  <c r="AS100" i="20" s="1"/>
  <c r="AT120" i="7" s="1"/>
  <c r="AC106" i="19"/>
  <c r="Z100" i="20" s="1"/>
  <c r="AA120" i="7" s="1"/>
  <c r="AS106" i="19"/>
  <c r="AP100" i="20" s="1"/>
  <c r="AQ120" i="7" s="1"/>
  <c r="BW106" i="19"/>
  <c r="BT100" i="20" s="1"/>
  <c r="BU120" i="7" s="1"/>
  <c r="BD106" i="19"/>
  <c r="BA100" i="20" s="1"/>
  <c r="BB120" i="7" s="1"/>
  <c r="BH106" i="19"/>
  <c r="BE100" i="20" s="1"/>
  <c r="BF120" i="7" s="1"/>
  <c r="AD106" i="19"/>
  <c r="AA100" i="20" s="1"/>
  <c r="AB120" i="7" s="1"/>
  <c r="BL106" i="19"/>
  <c r="BI100" i="20" s="1"/>
  <c r="BJ120" i="7" s="1"/>
  <c r="AY106" i="19"/>
  <c r="AV100" i="20" s="1"/>
  <c r="AW120" i="7" s="1"/>
  <c r="BN106" i="19"/>
  <c r="BK100" i="20" s="1"/>
  <c r="BL120" i="7" s="1"/>
  <c r="AJ106" i="19"/>
  <c r="AG100" i="20" s="1"/>
  <c r="AH120" i="7" s="1"/>
  <c r="T106" i="19"/>
  <c r="Q100" i="20" s="1"/>
  <c r="R120" i="7" s="1"/>
  <c r="M106" i="19"/>
  <c r="J100" i="20" s="1"/>
  <c r="K120" i="7" s="1"/>
  <c r="Z106" i="19"/>
  <c r="W100" i="20" s="1"/>
  <c r="X120" i="7" s="1"/>
  <c r="P106" i="19"/>
  <c r="M100" i="20" s="1"/>
  <c r="N120" i="7" s="1"/>
  <c r="V106" i="19"/>
  <c r="S100" i="20" s="1"/>
  <c r="T120" i="7" s="1"/>
  <c r="H106" i="19"/>
  <c r="E100" i="20" s="1"/>
  <c r="F120" i="7" s="1"/>
  <c r="BT106" i="19"/>
  <c r="BQ100" i="20" s="1"/>
  <c r="BR120" i="7" s="1"/>
  <c r="O106" i="19"/>
  <c r="L100" i="20" s="1"/>
  <c r="M120" i="7" s="1"/>
  <c r="I106" i="19"/>
  <c r="F100" i="20" s="1"/>
  <c r="G120" i="7" s="1"/>
  <c r="AL106" i="19"/>
  <c r="AI100" i="20" s="1"/>
  <c r="AJ120" i="7" s="1"/>
  <c r="AG106" i="19"/>
  <c r="AD100" i="20" s="1"/>
  <c r="AE120" i="7" s="1"/>
  <c r="BI106" i="19"/>
  <c r="BF100" i="20" s="1"/>
  <c r="BG120" i="7" s="1"/>
  <c r="AA106" i="19"/>
  <c r="X100" i="20" s="1"/>
  <c r="AP106" i="19"/>
  <c r="AM100" i="20" s="1"/>
  <c r="AN120" i="7" s="1"/>
  <c r="AO106" i="19"/>
  <c r="AL100" i="20" s="1"/>
  <c r="AM120" i="7" s="1"/>
  <c r="AE106" i="19"/>
  <c r="AB100" i="20" s="1"/>
  <c r="AC120" i="7" s="1"/>
  <c r="AT106" i="19"/>
  <c r="AQ100" i="20" s="1"/>
  <c r="AR120" i="7" s="1"/>
  <c r="AW106" i="19"/>
  <c r="AT100" i="20" s="1"/>
  <c r="AU120" i="7" s="1"/>
  <c r="BO106" i="19"/>
  <c r="BL100" i="20" s="1"/>
  <c r="BM120" i="7" s="1"/>
  <c r="AN106" i="19"/>
  <c r="AK100" i="20" s="1"/>
  <c r="AL120" i="7" s="1"/>
  <c r="BP106" i="19"/>
  <c r="BM100" i="20" s="1"/>
  <c r="BN120" i="7" s="1"/>
  <c r="L106" i="19"/>
  <c r="I100" i="20" s="1"/>
  <c r="J120" i="7" s="1"/>
  <c r="S106" i="19"/>
  <c r="P100" i="20" s="1"/>
  <c r="Q120" i="7" s="1"/>
  <c r="K106" i="19"/>
  <c r="H100" i="20" s="1"/>
  <c r="I120" i="7" s="1"/>
  <c r="W106" i="19"/>
  <c r="T100" i="20" s="1"/>
  <c r="U120" i="7" s="1"/>
  <c r="BA106" i="19"/>
  <c r="AX100" i="20" s="1"/>
  <c r="AY120" i="7" s="1"/>
  <c r="U106" i="19"/>
  <c r="R100" i="20" s="1"/>
  <c r="S120" i="7" s="1"/>
  <c r="Q106" i="19"/>
  <c r="N100" i="20" s="1"/>
  <c r="O120" i="7" s="1"/>
  <c r="AM106" i="19"/>
  <c r="AJ100" i="20" s="1"/>
  <c r="AK120" i="7" s="1"/>
  <c r="BB106" i="19"/>
  <c r="AY100" i="20" s="1"/>
  <c r="AZ120" i="7" s="1"/>
  <c r="BM106" i="19"/>
  <c r="BJ100" i="20" s="1"/>
  <c r="BK120" i="7" s="1"/>
  <c r="AZ106" i="19"/>
  <c r="AW100" i="20" s="1"/>
  <c r="AX120" i="7" s="1"/>
  <c r="AQ106" i="19"/>
  <c r="AN100" i="20" s="1"/>
  <c r="AO120" i="7" s="1"/>
  <c r="BF106" i="19"/>
  <c r="BC100" i="20" s="1"/>
  <c r="BD120" i="7" s="1"/>
  <c r="BU106" i="19"/>
  <c r="BR100" i="20" s="1"/>
  <c r="BS120" i="7" s="1"/>
  <c r="AU106" i="19"/>
  <c r="AR100" i="20" s="1"/>
  <c r="AS120" i="7" s="1"/>
  <c r="BJ106" i="19"/>
  <c r="BG100" i="20" s="1"/>
  <c r="BH120" i="7" s="1"/>
  <c r="AB106" i="19"/>
  <c r="Y100" i="20" s="1"/>
  <c r="AH106" i="19"/>
  <c r="AE100" i="20" s="1"/>
  <c r="AF120" i="7" s="1"/>
  <c r="Y106" i="19"/>
  <c r="V100" i="20" s="1"/>
  <c r="W120" i="7" s="1"/>
  <c r="X106" i="19"/>
  <c r="U100" i="20" s="1"/>
  <c r="V120" i="7" s="1"/>
  <c r="BC106" i="19"/>
  <c r="AZ100" i="20" s="1"/>
  <c r="BA120" i="7" s="1"/>
  <c r="BR106" i="19"/>
  <c r="BO100" i="20" s="1"/>
  <c r="BP120" i="7" s="1"/>
  <c r="AR106" i="19"/>
  <c r="AO100" i="20" s="1"/>
  <c r="AP120" i="7" s="1"/>
  <c r="BQ106" i="19"/>
  <c r="BN100" i="20" s="1"/>
  <c r="BO120" i="7" s="1"/>
  <c r="BG106" i="19"/>
  <c r="BD100" i="20" s="1"/>
  <c r="BE120" i="7" s="1"/>
  <c r="BV106" i="19"/>
  <c r="BS100" i="20" s="1"/>
  <c r="BT120" i="7" s="1"/>
  <c r="AK106" i="19"/>
  <c r="AH100" i="20" s="1"/>
  <c r="AI120" i="7" s="1"/>
  <c r="BK106" i="19"/>
  <c r="BH100" i="20" s="1"/>
  <c r="BI120" i="7" s="1"/>
  <c r="AF106" i="19"/>
  <c r="AC100" i="20" s="1"/>
  <c r="AD120" i="7" s="1"/>
  <c r="AI106" i="19"/>
  <c r="AF100" i="20" s="1"/>
  <c r="AG120" i="7" s="1"/>
  <c r="AX106" i="19"/>
  <c r="AU100" i="20" s="1"/>
  <c r="AV120" i="7" s="1"/>
  <c r="BE106" i="19"/>
  <c r="BB100" i="20" s="1"/>
  <c r="BC120" i="7" s="1"/>
  <c r="N106" i="19"/>
  <c r="K100" i="20" s="1"/>
  <c r="L120" i="7" s="1"/>
  <c r="G106" i="19"/>
  <c r="D100" i="20" s="1"/>
  <c r="E120" i="7" s="1"/>
  <c r="R106" i="19"/>
  <c r="O100" i="20" s="1"/>
  <c r="P120" i="7" s="1"/>
  <c r="F106" i="19"/>
  <c r="J106" i="19"/>
  <c r="G100" i="20" s="1"/>
  <c r="H120" i="7" s="1"/>
  <c r="B106" i="19" l="1"/>
  <c r="D106" i="19" s="1"/>
  <c r="B100" i="20" s="1"/>
  <c r="B99" i="24" s="1"/>
  <c r="Z120" i="7"/>
  <c r="BW120" i="7"/>
  <c r="Y120" i="7"/>
  <c r="C100" i="20"/>
  <c r="D120" i="7" s="1"/>
  <c r="BZ120" i="7" l="1"/>
  <c r="C120" i="7"/>
  <c r="C100" i="24" s="1"/>
  <c r="B120" i="7"/>
  <c r="BX120" i="7"/>
  <c r="CA120" i="7"/>
  <c r="B129" i="16"/>
  <c r="B129" i="14"/>
  <c r="B129" i="15"/>
  <c r="B129" i="9"/>
  <c r="M129" i="9" l="1"/>
  <c r="M129" i="14" s="1"/>
  <c r="M129" i="15" s="1"/>
  <c r="M129" i="16" s="1"/>
  <c r="Q129" i="9"/>
  <c r="Q129" i="14" s="1"/>
  <c r="Q129" i="15" s="1"/>
  <c r="Q129" i="16" s="1"/>
  <c r="P129" i="9"/>
  <c r="P129" i="14" s="1"/>
  <c r="P129" i="15" s="1"/>
  <c r="P129" i="16" s="1"/>
  <c r="R129" i="9"/>
  <c r="R129" i="14" s="1"/>
  <c r="R129" i="15" s="1"/>
  <c r="R129" i="16" s="1"/>
  <c r="O129" i="9"/>
  <c r="O129" i="14" s="1"/>
  <c r="O129" i="15" s="1"/>
  <c r="O129" i="16" s="1"/>
  <c r="X100" i="24"/>
  <c r="AB100" i="24"/>
  <c r="AF100" i="24"/>
  <c r="AJ100" i="24"/>
  <c r="AN100" i="24"/>
  <c r="AR100" i="24"/>
  <c r="AV100" i="24"/>
  <c r="AZ100" i="24"/>
  <c r="BD100" i="24"/>
  <c r="BH100" i="24"/>
  <c r="BL100" i="24"/>
  <c r="BP100" i="24"/>
  <c r="BT100" i="24"/>
  <c r="Y100" i="24"/>
  <c r="BV100" i="24" s="1"/>
  <c r="D130" i="9" s="1"/>
  <c r="AC100" i="24"/>
  <c r="AG100" i="24"/>
  <c r="AK100" i="24"/>
  <c r="AO100" i="24"/>
  <c r="AS100" i="24"/>
  <c r="AW100" i="24"/>
  <c r="BA100" i="24"/>
  <c r="BE100" i="24"/>
  <c r="BI100" i="24"/>
  <c r="BM100" i="24"/>
  <c r="BQ100" i="24"/>
  <c r="Z100" i="24"/>
  <c r="AD100" i="24"/>
  <c r="AH100" i="24"/>
  <c r="AL100" i="24"/>
  <c r="AP100" i="24"/>
  <c r="AT100" i="24"/>
  <c r="AX100" i="24"/>
  <c r="BB100" i="24"/>
  <c r="BF100" i="24"/>
  <c r="BJ100" i="24"/>
  <c r="BN100" i="24"/>
  <c r="BR100" i="24"/>
  <c r="AI100" i="24"/>
  <c r="AY100" i="24"/>
  <c r="BO100" i="24"/>
  <c r="AU100" i="24"/>
  <c r="AM100" i="24"/>
  <c r="BC100" i="24"/>
  <c r="BS100" i="24"/>
  <c r="AE100" i="24"/>
  <c r="AA100" i="24"/>
  <c r="AQ100" i="24"/>
  <c r="BG100" i="24"/>
  <c r="BK100" i="24"/>
  <c r="O100" i="24"/>
  <c r="P100" i="24"/>
  <c r="J100" i="24"/>
  <c r="F100" i="24"/>
  <c r="N100" i="24"/>
  <c r="W100" i="24"/>
  <c r="K100" i="24"/>
  <c r="S100" i="24"/>
  <c r="I100" i="24"/>
  <c r="U100" i="24"/>
  <c r="L100" i="24"/>
  <c r="T100" i="24"/>
  <c r="G100" i="24"/>
  <c r="V100" i="24"/>
  <c r="H100" i="24"/>
  <c r="D100" i="24"/>
  <c r="Q100" i="24"/>
  <c r="E100" i="24"/>
  <c r="M100" i="24"/>
  <c r="R100" i="24"/>
  <c r="D130" i="15"/>
  <c r="D130" i="14"/>
  <c r="AL129" i="9"/>
  <c r="AL129" i="14" s="1"/>
  <c r="AL129" i="15" s="1"/>
  <c r="AL129" i="16" s="1"/>
  <c r="T129" i="9"/>
  <c r="T129" i="14" s="1"/>
  <c r="T129" i="15" s="1"/>
  <c r="T129" i="16" s="1"/>
  <c r="AO129" i="9"/>
  <c r="AO129" i="14" s="1"/>
  <c r="AO129" i="15" s="1"/>
  <c r="AO129" i="16" s="1"/>
  <c r="AI129" i="9"/>
  <c r="AI129" i="14" s="1"/>
  <c r="AI129" i="15" s="1"/>
  <c r="AI129" i="16" s="1"/>
  <c r="Z129" i="9"/>
  <c r="Z129" i="14" s="1"/>
  <c r="Z129" i="15" s="1"/>
  <c r="Z129" i="16" s="1"/>
  <c r="AD129" i="9"/>
  <c r="AD129" i="14" s="1"/>
  <c r="AD129" i="15" s="1"/>
  <c r="AD129" i="16" s="1"/>
  <c r="AH129" i="9"/>
  <c r="AH129" i="14" s="1"/>
  <c r="AH129" i="15" s="1"/>
  <c r="AH129" i="16" s="1"/>
  <c r="AR129" i="9"/>
  <c r="AR129" i="14" s="1"/>
  <c r="AR129" i="15" s="1"/>
  <c r="AR129" i="16" s="1"/>
  <c r="AE129" i="9"/>
  <c r="AE129" i="14" s="1"/>
  <c r="AE129" i="15" s="1"/>
  <c r="AE129" i="16" s="1"/>
  <c r="AG129" i="9"/>
  <c r="AG129" i="14" s="1"/>
  <c r="AG129" i="15" s="1"/>
  <c r="AG129" i="16" s="1"/>
  <c r="AC129" i="9"/>
  <c r="AC129" i="14" s="1"/>
  <c r="AC129" i="15" s="1"/>
  <c r="AC129" i="16" s="1"/>
  <c r="AJ129" i="9"/>
  <c r="AJ129" i="14" s="1"/>
  <c r="AJ129" i="15" s="1"/>
  <c r="AJ129" i="16" s="1"/>
  <c r="X129" i="9"/>
  <c r="X129" i="14" s="1"/>
  <c r="X129" i="15" s="1"/>
  <c r="X129" i="16" s="1"/>
  <c r="AQ129" i="9"/>
  <c r="AQ129" i="14" s="1"/>
  <c r="AQ129" i="15" s="1"/>
  <c r="AQ129" i="16" s="1"/>
  <c r="K129" i="9"/>
  <c r="K129" i="14" s="1"/>
  <c r="K129" i="15" s="1"/>
  <c r="K129" i="16" s="1"/>
  <c r="Y129" i="9"/>
  <c r="Y129" i="14" s="1"/>
  <c r="Y129" i="15" s="1"/>
  <c r="Y129" i="16" s="1"/>
  <c r="AB129" i="9"/>
  <c r="AB129" i="14" s="1"/>
  <c r="AB129" i="15" s="1"/>
  <c r="AB129" i="16" s="1"/>
  <c r="H129" i="9"/>
  <c r="H129" i="14" s="1"/>
  <c r="H129" i="15" s="1"/>
  <c r="H129" i="16" s="1"/>
  <c r="F129" i="9"/>
  <c r="V129" i="9"/>
  <c r="V129" i="14" s="1"/>
  <c r="V129" i="15" s="1"/>
  <c r="V129" i="16" s="1"/>
  <c r="G129" i="9"/>
  <c r="G129" i="14" s="1"/>
  <c r="G129" i="15" s="1"/>
  <c r="G129" i="16" s="1"/>
  <c r="AA129" i="9"/>
  <c r="AA129" i="14" s="1"/>
  <c r="AA129" i="15" s="1"/>
  <c r="AA129" i="16" s="1"/>
  <c r="L129" i="9"/>
  <c r="L129" i="14" s="1"/>
  <c r="L129" i="15" s="1"/>
  <c r="L129" i="16" s="1"/>
  <c r="AN129" i="9"/>
  <c r="AN129" i="14" s="1"/>
  <c r="AN129" i="15" s="1"/>
  <c r="AN129" i="16" s="1"/>
  <c r="I129" i="9"/>
  <c r="I129" i="14" s="1"/>
  <c r="I129" i="15" s="1"/>
  <c r="I129" i="16" s="1"/>
  <c r="U129" i="9"/>
  <c r="U129" i="14" s="1"/>
  <c r="U129" i="15" s="1"/>
  <c r="U129" i="16" s="1"/>
  <c r="W129" i="9"/>
  <c r="W129" i="14" s="1"/>
  <c r="W129" i="15" s="1"/>
  <c r="W129" i="16" s="1"/>
  <c r="AP129" i="9"/>
  <c r="AP129" i="14" s="1"/>
  <c r="AP129" i="15" s="1"/>
  <c r="AP129" i="16" s="1"/>
  <c r="AK129" i="9"/>
  <c r="AK129" i="14" s="1"/>
  <c r="AK129" i="15" s="1"/>
  <c r="AK129" i="16" s="1"/>
  <c r="C108" i="11"/>
  <c r="C108" i="18"/>
  <c r="C108" i="19"/>
  <c r="C108" i="17"/>
  <c r="BU100" i="24" l="1"/>
  <c r="F129" i="14"/>
  <c r="AF107" i="11"/>
  <c r="AH107" i="11"/>
  <c r="T107" i="11"/>
  <c r="O107" i="11"/>
  <c r="N107" i="11"/>
  <c r="AB107" i="11"/>
  <c r="AD107" i="11"/>
  <c r="AN107" i="11"/>
  <c r="H107" i="11"/>
  <c r="I107" i="11"/>
  <c r="AR107" i="11"/>
  <c r="AT107" i="11"/>
  <c r="BD107" i="11"/>
  <c r="K107" i="11"/>
  <c r="AP107" i="11"/>
  <c r="AJ107" i="11"/>
  <c r="BB107" i="11"/>
  <c r="AU107" i="11"/>
  <c r="M107" i="11"/>
  <c r="AA107" i="11"/>
  <c r="BV107" i="11"/>
  <c r="Z107" i="11"/>
  <c r="BW107" i="11"/>
  <c r="BA107" i="11"/>
  <c r="BG107" i="11"/>
  <c r="J107" i="11"/>
  <c r="G107" i="11"/>
  <c r="V107" i="11"/>
  <c r="AW107" i="11"/>
  <c r="AQ107" i="11"/>
  <c r="BI107" i="11"/>
  <c r="Y107" i="11"/>
  <c r="U107" i="11"/>
  <c r="BM107" i="11"/>
  <c r="BK107" i="11"/>
  <c r="AL107" i="11"/>
  <c r="BU107" i="11"/>
  <c r="BE107" i="11"/>
  <c r="BS107" i="11"/>
  <c r="AE107" i="11"/>
  <c r="AM107" i="11"/>
  <c r="AG107" i="11"/>
  <c r="BO107" i="11"/>
  <c r="AS107" i="11"/>
  <c r="S107" i="11"/>
  <c r="W107" i="11"/>
  <c r="BQ107" i="11"/>
  <c r="AY107" i="11"/>
  <c r="BP107" i="11"/>
  <c r="BC107" i="11"/>
  <c r="F107" i="11"/>
  <c r="AO107" i="11"/>
  <c r="AK107" i="11"/>
  <c r="BF107" i="11"/>
  <c r="AZ107" i="11"/>
  <c r="AI107" i="11"/>
  <c r="P107" i="11"/>
  <c r="X107" i="11"/>
  <c r="BR107" i="11"/>
  <c r="AV107" i="11"/>
  <c r="AX107" i="11"/>
  <c r="L107" i="11"/>
  <c r="R107" i="11"/>
  <c r="BT107" i="11"/>
  <c r="BL107" i="11"/>
  <c r="BN107" i="11"/>
  <c r="Q107" i="11"/>
  <c r="BH107" i="11"/>
  <c r="BJ107" i="11"/>
  <c r="AC107" i="11"/>
  <c r="B107" i="11" l="1"/>
  <c r="D107" i="11" s="1"/>
  <c r="BU107" i="17"/>
  <c r="BK107" i="17"/>
  <c r="AJ107" i="17"/>
  <c r="P107" i="17"/>
  <c r="N107" i="17"/>
  <c r="BT107" i="17"/>
  <c r="BR107" i="17"/>
  <c r="AM107" i="17"/>
  <c r="M107" i="17"/>
  <c r="BC107" i="17"/>
  <c r="BL107" i="17"/>
  <c r="AG107" i="17"/>
  <c r="U107" i="17"/>
  <c r="BE107" i="17"/>
  <c r="AX107" i="17"/>
  <c r="AI107" i="17"/>
  <c r="Q107" i="17"/>
  <c r="X107" i="17"/>
  <c r="BD107" i="17"/>
  <c r="BQ107" i="17"/>
  <c r="AT107" i="17"/>
  <c r="L107" i="17"/>
  <c r="J107" i="17"/>
  <c r="BG107" i="17"/>
  <c r="AE107" i="17"/>
  <c r="AA107" i="17"/>
  <c r="Z107" i="17"/>
  <c r="BI107" i="17"/>
  <c r="BN107" i="17"/>
  <c r="AN107" i="17"/>
  <c r="Y107" i="17"/>
  <c r="BS107" i="17"/>
  <c r="BA107" i="17"/>
  <c r="AD107" i="17"/>
  <c r="W107" i="17"/>
  <c r="BB107" i="17"/>
  <c r="AL107" i="17"/>
  <c r="AH107" i="17"/>
  <c r="F107" i="17"/>
  <c r="AZ107" i="17"/>
  <c r="BM107" i="17"/>
  <c r="AS107" i="17"/>
  <c r="V107" i="17"/>
  <c r="G107" i="17"/>
  <c r="BW107" i="17"/>
  <c r="AU107" i="17"/>
  <c r="AQ107" i="17"/>
  <c r="S107" i="17"/>
  <c r="BF107" i="17"/>
  <c r="AO107" i="17"/>
  <c r="AK107" i="17"/>
  <c r="O107" i="17"/>
  <c r="BO107" i="17"/>
  <c r="AW107" i="17"/>
  <c r="AC107" i="17"/>
  <c r="R107" i="17"/>
  <c r="H107" i="17"/>
  <c r="BJ107" i="17"/>
  <c r="AV107" i="17"/>
  <c r="AR107" i="17"/>
  <c r="I107" i="17"/>
  <c r="BP107" i="17"/>
  <c r="BV107" i="17"/>
  <c r="AP107" i="17"/>
  <c r="T107" i="17"/>
  <c r="AY107" i="17"/>
  <c r="BH107" i="17"/>
  <c r="AB107" i="17"/>
  <c r="AF107" i="17"/>
  <c r="K107" i="17"/>
  <c r="F129" i="15"/>
  <c r="B107" i="17" l="1"/>
  <c r="D107" i="17" s="1"/>
  <c r="AM107" i="18"/>
  <c r="AZ107" i="18"/>
  <c r="BQ107" i="18"/>
  <c r="AS107" i="18"/>
  <c r="AA107" i="18"/>
  <c r="AN107" i="18"/>
  <c r="BE107" i="18"/>
  <c r="AV107" i="18"/>
  <c r="BN107" i="18"/>
  <c r="AB107" i="18"/>
  <c r="AG107" i="18"/>
  <c r="BL107" i="18"/>
  <c r="W107" i="18"/>
  <c r="G107" i="18"/>
  <c r="N107" i="18"/>
  <c r="O107" i="18"/>
  <c r="L107" i="18"/>
  <c r="BA107" i="18"/>
  <c r="H107" i="18"/>
  <c r="Z107" i="18"/>
  <c r="P107" i="18"/>
  <c r="K107" i="18"/>
  <c r="AP107" i="18"/>
  <c r="BC107" i="18"/>
  <c r="BP107" i="18"/>
  <c r="BB107" i="18"/>
  <c r="AD107" i="18"/>
  <c r="AQ107" i="18"/>
  <c r="BD107" i="18"/>
  <c r="AO107" i="18"/>
  <c r="AW107" i="18"/>
  <c r="AE107" i="18"/>
  <c r="AR107" i="18"/>
  <c r="AK107" i="18"/>
  <c r="S107" i="18"/>
  <c r="F107" i="18"/>
  <c r="X107" i="18"/>
  <c r="U107" i="18"/>
  <c r="V107" i="18"/>
  <c r="BF107" i="18"/>
  <c r="BS107" i="18"/>
  <c r="BI107" i="18"/>
  <c r="AI107" i="18"/>
  <c r="AT107" i="18"/>
  <c r="BG107" i="18"/>
  <c r="BT107" i="18"/>
  <c r="BR107" i="18"/>
  <c r="AH107" i="18"/>
  <c r="AU107" i="18"/>
  <c r="BH107" i="18"/>
  <c r="AL107" i="18"/>
  <c r="R107" i="18"/>
  <c r="BV107" i="18"/>
  <c r="AJ107" i="18"/>
  <c r="BM107" i="18"/>
  <c r="AF107" i="18"/>
  <c r="BJ107" i="18"/>
  <c r="BW107" i="18"/>
  <c r="BU107" i="18"/>
  <c r="AY107" i="18"/>
  <c r="AX107" i="18"/>
  <c r="BK107" i="18"/>
  <c r="AC107" i="18"/>
  <c r="BO107" i="18"/>
  <c r="Q107" i="18"/>
  <c r="Y107" i="18"/>
  <c r="I107" i="18"/>
  <c r="J107" i="18"/>
  <c r="T107" i="18"/>
  <c r="M107" i="18"/>
  <c r="F129" i="16"/>
  <c r="B107" i="18" l="1"/>
  <c r="D107" i="18" s="1"/>
  <c r="AC107" i="19"/>
  <c r="Z101" i="20" s="1"/>
  <c r="AA121" i="7" s="1"/>
  <c r="BK107" i="19"/>
  <c r="BH101" i="20" s="1"/>
  <c r="BI121" i="7" s="1"/>
  <c r="AJ107" i="19"/>
  <c r="AG101" i="20" s="1"/>
  <c r="AH121" i="7" s="1"/>
  <c r="AX107" i="19"/>
  <c r="AU101" i="20" s="1"/>
  <c r="AV121" i="7" s="1"/>
  <c r="BM107" i="19"/>
  <c r="BJ101" i="20" s="1"/>
  <c r="BK121" i="7" s="1"/>
  <c r="AI107" i="19"/>
  <c r="AF101" i="20" s="1"/>
  <c r="AG121" i="7" s="1"/>
  <c r="AL107" i="19"/>
  <c r="AI101" i="20" s="1"/>
  <c r="AJ121" i="7" s="1"/>
  <c r="BA107" i="19"/>
  <c r="AX101" i="20" s="1"/>
  <c r="AY121" i="7" s="1"/>
  <c r="BL107" i="19"/>
  <c r="BI101" i="20" s="1"/>
  <c r="BJ121" i="7" s="1"/>
  <c r="BV107" i="19"/>
  <c r="BS101" i="20" s="1"/>
  <c r="BT121" i="7" s="1"/>
  <c r="BC107" i="19"/>
  <c r="AZ101" i="20" s="1"/>
  <c r="BA121" i="7" s="1"/>
  <c r="AB107" i="19"/>
  <c r="Y101" i="20" s="1"/>
  <c r="R107" i="19"/>
  <c r="O101" i="20" s="1"/>
  <c r="P121" i="7" s="1"/>
  <c r="J107" i="19"/>
  <c r="G101" i="20" s="1"/>
  <c r="H121" i="7" s="1"/>
  <c r="Z107" i="19"/>
  <c r="W101" i="20" s="1"/>
  <c r="X121" i="7" s="1"/>
  <c r="W107" i="19"/>
  <c r="T101" i="20" s="1"/>
  <c r="U121" i="7" s="1"/>
  <c r="U107" i="19"/>
  <c r="R101" i="20" s="1"/>
  <c r="S121" i="7" s="1"/>
  <c r="F107" i="19"/>
  <c r="V107" i="19"/>
  <c r="S101" i="20" s="1"/>
  <c r="T121" i="7" s="1"/>
  <c r="H107" i="19"/>
  <c r="E101" i="20" s="1"/>
  <c r="F121" i="7" s="1"/>
  <c r="X107" i="19"/>
  <c r="U101" i="20" s="1"/>
  <c r="V121" i="7" s="1"/>
  <c r="AD107" i="19"/>
  <c r="AA101" i="20" s="1"/>
  <c r="AB121" i="7" s="1"/>
  <c r="AS107" i="19"/>
  <c r="AP101" i="20" s="1"/>
  <c r="AQ121" i="7" s="1"/>
  <c r="AV107" i="19"/>
  <c r="AS101" i="20" s="1"/>
  <c r="AT121" i="7" s="1"/>
  <c r="BP107" i="19"/>
  <c r="BM101" i="20" s="1"/>
  <c r="BN121" i="7" s="1"/>
  <c r="BN107" i="19"/>
  <c r="BK101" i="20" s="1"/>
  <c r="BL121" i="7" s="1"/>
  <c r="AM107" i="19"/>
  <c r="AJ101" i="20" s="1"/>
  <c r="AK121" i="7" s="1"/>
  <c r="BO107" i="19"/>
  <c r="BL101" i="20" s="1"/>
  <c r="BM121" i="7" s="1"/>
  <c r="BB107" i="19"/>
  <c r="AY101" i="20" s="1"/>
  <c r="AZ121" i="7" s="1"/>
  <c r="BQ107" i="19"/>
  <c r="BN101" i="20" s="1"/>
  <c r="BO121" i="7" s="1"/>
  <c r="AZ107" i="19"/>
  <c r="AW101" i="20" s="1"/>
  <c r="AX121" i="7" s="1"/>
  <c r="AO107" i="19"/>
  <c r="AL101" i="20" s="1"/>
  <c r="AM121" i="7" s="1"/>
  <c r="AN107" i="19"/>
  <c r="AK101" i="20" s="1"/>
  <c r="AL121" i="7" s="1"/>
  <c r="BH107" i="19"/>
  <c r="BE101" i="20" s="1"/>
  <c r="BF121" i="7" s="1"/>
  <c r="N107" i="19"/>
  <c r="K101" i="20" s="1"/>
  <c r="L121" i="7" s="1"/>
  <c r="O107" i="19"/>
  <c r="L101" i="20" s="1"/>
  <c r="M121" i="7" s="1"/>
  <c r="L107" i="19"/>
  <c r="I101" i="20" s="1"/>
  <c r="J121" i="7" s="1"/>
  <c r="T107" i="19"/>
  <c r="Q101" i="20" s="1"/>
  <c r="R121" i="7" s="1"/>
  <c r="P107" i="19"/>
  <c r="M101" i="20" s="1"/>
  <c r="N121" i="7" s="1"/>
  <c r="AT107" i="19"/>
  <c r="AQ101" i="20" s="1"/>
  <c r="AR121" i="7" s="1"/>
  <c r="BI107" i="19"/>
  <c r="BF101" i="20" s="1"/>
  <c r="BG121" i="7" s="1"/>
  <c r="AA107" i="19"/>
  <c r="X101" i="20" s="1"/>
  <c r="AQ107" i="19"/>
  <c r="AN101" i="20" s="1"/>
  <c r="AO121" i="7" s="1"/>
  <c r="AG107" i="19"/>
  <c r="AD101" i="20" s="1"/>
  <c r="AE121" i="7" s="1"/>
  <c r="BS107" i="19"/>
  <c r="BP101" i="20" s="1"/>
  <c r="BQ121" i="7" s="1"/>
  <c r="AR107" i="19"/>
  <c r="AO101" i="20" s="1"/>
  <c r="AP121" i="7" s="1"/>
  <c r="BR107" i="19"/>
  <c r="BO101" i="20" s="1"/>
  <c r="BP121" i="7" s="1"/>
  <c r="AU107" i="19"/>
  <c r="AR101" i="20" s="1"/>
  <c r="AS121" i="7" s="1"/>
  <c r="AP107" i="19"/>
  <c r="AM101" i="20" s="1"/>
  <c r="AN121" i="7" s="1"/>
  <c r="BE107" i="19"/>
  <c r="BB101" i="20" s="1"/>
  <c r="BC121" i="7" s="1"/>
  <c r="BT107" i="19"/>
  <c r="BQ101" i="20" s="1"/>
  <c r="BR121" i="7" s="1"/>
  <c r="K107" i="19"/>
  <c r="H101" i="20" s="1"/>
  <c r="I121" i="7" s="1"/>
  <c r="S107" i="19"/>
  <c r="P101" i="20" s="1"/>
  <c r="Q121" i="7" s="1"/>
  <c r="BJ107" i="19"/>
  <c r="BG101" i="20" s="1"/>
  <c r="BH121" i="7" s="1"/>
  <c r="AE107" i="19"/>
  <c r="AB101" i="20" s="1"/>
  <c r="AC121" i="7" s="1"/>
  <c r="BG107" i="19"/>
  <c r="BD101" i="20" s="1"/>
  <c r="BE121" i="7" s="1"/>
  <c r="AH107" i="19"/>
  <c r="AE101" i="20" s="1"/>
  <c r="AF121" i="7" s="1"/>
  <c r="AW107" i="19"/>
  <c r="AT101" i="20" s="1"/>
  <c r="AU121" i="7" s="1"/>
  <c r="BD107" i="19"/>
  <c r="BA101" i="20" s="1"/>
  <c r="BB121" i="7" s="1"/>
  <c r="BW107" i="19"/>
  <c r="BT101" i="20" s="1"/>
  <c r="BU121" i="7" s="1"/>
  <c r="AK107" i="19"/>
  <c r="AH101" i="20" s="1"/>
  <c r="AI121" i="7" s="1"/>
  <c r="AF107" i="19"/>
  <c r="AC101" i="20" s="1"/>
  <c r="AD121" i="7" s="1"/>
  <c r="BF107" i="19"/>
  <c r="BC101" i="20" s="1"/>
  <c r="BD121" i="7" s="1"/>
  <c r="BU107" i="19"/>
  <c r="BR101" i="20" s="1"/>
  <c r="BS121" i="7" s="1"/>
  <c r="AY107" i="19"/>
  <c r="AV101" i="20" s="1"/>
  <c r="AW121" i="7" s="1"/>
  <c r="Q107" i="19"/>
  <c r="N101" i="20" s="1"/>
  <c r="O121" i="7" s="1"/>
  <c r="M107" i="19"/>
  <c r="J101" i="20" s="1"/>
  <c r="K121" i="7" s="1"/>
  <c r="I107" i="19"/>
  <c r="F101" i="20" s="1"/>
  <c r="G121" i="7" s="1"/>
  <c r="Y107" i="19"/>
  <c r="V101" i="20" s="1"/>
  <c r="W121" i="7" s="1"/>
  <c r="G107" i="19"/>
  <c r="D101" i="20" s="1"/>
  <c r="E121" i="7" s="1"/>
  <c r="C101" i="20" l="1"/>
  <c r="D121" i="7" s="1"/>
  <c r="B107" i="19"/>
  <c r="D107" i="19" s="1"/>
  <c r="B101" i="20" s="1"/>
  <c r="BW121" i="7"/>
  <c r="Z121" i="7"/>
  <c r="Y121" i="7"/>
  <c r="CA121" i="7" l="1"/>
  <c r="BZ121" i="7"/>
  <c r="C109" i="19" s="1"/>
  <c r="BX121" i="7"/>
  <c r="C121" i="7"/>
  <c r="F101" i="24" s="1"/>
  <c r="B121" i="7"/>
  <c r="B100" i="24"/>
  <c r="C109" i="18" l="1"/>
  <c r="C109" i="17"/>
  <c r="C109" i="11"/>
  <c r="P101" i="24"/>
  <c r="BQ101" i="24"/>
  <c r="AZ101" i="24"/>
  <c r="BC101" i="24"/>
  <c r="O101" i="24"/>
  <c r="AS101" i="24"/>
  <c r="AM101" i="24"/>
  <c r="J101" i="24"/>
  <c r="W101" i="24"/>
  <c r="BM101" i="24"/>
  <c r="BP101" i="24"/>
  <c r="AJ101" i="24"/>
  <c r="BR101" i="24"/>
  <c r="BI101" i="24"/>
  <c r="BA101" i="24"/>
  <c r="AV101" i="24"/>
  <c r="L101" i="24"/>
  <c r="Q101" i="24"/>
  <c r="AW101" i="24"/>
  <c r="BL101" i="24"/>
  <c r="BS101" i="24"/>
  <c r="AD101" i="24"/>
  <c r="AF101" i="24"/>
  <c r="BO101" i="24"/>
  <c r="AY101" i="24"/>
  <c r="AI101" i="24"/>
  <c r="BN101" i="24"/>
  <c r="S101" i="24"/>
  <c r="V101" i="24"/>
  <c r="I101" i="24"/>
  <c r="AK101" i="24"/>
  <c r="AG101" i="24"/>
  <c r="AC101" i="24"/>
  <c r="BH101" i="24"/>
  <c r="AR101" i="24"/>
  <c r="AB101" i="24"/>
  <c r="BK101" i="24"/>
  <c r="AU101" i="24"/>
  <c r="AE101" i="24"/>
  <c r="BJ101" i="24"/>
  <c r="N101" i="24"/>
  <c r="E101" i="24"/>
  <c r="AO101" i="24"/>
  <c r="BE101" i="24"/>
  <c r="Y101" i="24"/>
  <c r="BT101" i="24"/>
  <c r="BD101" i="24"/>
  <c r="AN101" i="24"/>
  <c r="X101" i="24"/>
  <c r="BG101" i="24"/>
  <c r="AQ101" i="24"/>
  <c r="AA101" i="24"/>
  <c r="AT101" i="24"/>
  <c r="D101" i="24"/>
  <c r="BF101" i="24"/>
  <c r="AP101" i="24"/>
  <c r="Z101" i="24"/>
  <c r="T101" i="24"/>
  <c r="BB101" i="24"/>
  <c r="AL101" i="24"/>
  <c r="U101" i="24"/>
  <c r="C101" i="24"/>
  <c r="D131" i="15" s="1"/>
  <c r="AX101" i="24"/>
  <c r="AH101" i="24"/>
  <c r="H101" i="24"/>
  <c r="K101" i="24"/>
  <c r="M101" i="24"/>
  <c r="R101" i="24"/>
  <c r="G101" i="24"/>
  <c r="B130" i="16"/>
  <c r="B130" i="14"/>
  <c r="B130" i="9"/>
  <c r="B130" i="15"/>
  <c r="M130" i="9" l="1"/>
  <c r="M130" i="14" s="1"/>
  <c r="M130" i="15" s="1"/>
  <c r="M130" i="16" s="1"/>
  <c r="O130" i="9"/>
  <c r="O130" i="14" s="1"/>
  <c r="O130" i="15" s="1"/>
  <c r="O130" i="16" s="1"/>
  <c r="P130" i="9"/>
  <c r="P130" i="14" s="1"/>
  <c r="P130" i="15" s="1"/>
  <c r="P130" i="16" s="1"/>
  <c r="R130" i="9"/>
  <c r="R130" i="14" s="1"/>
  <c r="R130" i="15" s="1"/>
  <c r="R130" i="16" s="1"/>
  <c r="Q130" i="9"/>
  <c r="Q130" i="14" s="1"/>
  <c r="Q130" i="15" s="1"/>
  <c r="Q130" i="16" s="1"/>
  <c r="D131" i="14"/>
  <c r="BU101" i="24"/>
  <c r="BV101" i="24"/>
  <c r="D131" i="9" s="1"/>
  <c r="K130" i="9"/>
  <c r="K130" i="14" s="1"/>
  <c r="K130" i="15" s="1"/>
  <c r="K130" i="16" s="1"/>
  <c r="T130" i="9"/>
  <c r="T130" i="14" s="1"/>
  <c r="T130" i="15" s="1"/>
  <c r="T130" i="16" s="1"/>
  <c r="AE130" i="9"/>
  <c r="AE130" i="14" s="1"/>
  <c r="AE130" i="15" s="1"/>
  <c r="AE130" i="16" s="1"/>
  <c r="AH130" i="9"/>
  <c r="AH130" i="14" s="1"/>
  <c r="AH130" i="15" s="1"/>
  <c r="AH130" i="16" s="1"/>
  <c r="V130" i="9"/>
  <c r="V130" i="14" s="1"/>
  <c r="V130" i="15" s="1"/>
  <c r="V130" i="16" s="1"/>
  <c r="AN130" i="9"/>
  <c r="AN130" i="14" s="1"/>
  <c r="AN130" i="15" s="1"/>
  <c r="AN130" i="16" s="1"/>
  <c r="AG130" i="9"/>
  <c r="AG130" i="14" s="1"/>
  <c r="AG130" i="15" s="1"/>
  <c r="AG130" i="16" s="1"/>
  <c r="H130" i="9"/>
  <c r="H130" i="14" s="1"/>
  <c r="H130" i="15" s="1"/>
  <c r="H130" i="16" s="1"/>
  <c r="AD130" i="9"/>
  <c r="AD130" i="14" s="1"/>
  <c r="AD130" i="15" s="1"/>
  <c r="AD130" i="16" s="1"/>
  <c r="X130" i="9"/>
  <c r="X130" i="14" s="1"/>
  <c r="X130" i="15" s="1"/>
  <c r="X130" i="16" s="1"/>
  <c r="AR130" i="9"/>
  <c r="AR130" i="14" s="1"/>
  <c r="AR130" i="15" s="1"/>
  <c r="AR130" i="16" s="1"/>
  <c r="G130" i="9"/>
  <c r="G130" i="14" s="1"/>
  <c r="G130" i="15" s="1"/>
  <c r="G130" i="16" s="1"/>
  <c r="L130" i="9"/>
  <c r="L130" i="14" s="1"/>
  <c r="L130" i="15" s="1"/>
  <c r="L130" i="16" s="1"/>
  <c r="F130" i="9"/>
  <c r="F130" i="14" s="1"/>
  <c r="F130" i="15" s="1"/>
  <c r="AC130" i="9"/>
  <c r="AC130" i="14" s="1"/>
  <c r="AC130" i="15" s="1"/>
  <c r="AC130" i="16" s="1"/>
  <c r="AO130" i="9"/>
  <c r="AO130" i="14" s="1"/>
  <c r="AO130" i="15" s="1"/>
  <c r="AO130" i="16" s="1"/>
  <c r="Z130" i="9"/>
  <c r="Z130" i="14" s="1"/>
  <c r="Z130" i="15" s="1"/>
  <c r="Z130" i="16" s="1"/>
  <c r="U130" i="9"/>
  <c r="U130" i="14" s="1"/>
  <c r="U130" i="15" s="1"/>
  <c r="U130" i="16" s="1"/>
  <c r="I130" i="9"/>
  <c r="I130" i="14" s="1"/>
  <c r="I130" i="15" s="1"/>
  <c r="I130" i="16" s="1"/>
  <c r="W130" i="9"/>
  <c r="W130" i="14" s="1"/>
  <c r="W130" i="15" s="1"/>
  <c r="W130" i="16" s="1"/>
  <c r="AI130" i="9"/>
  <c r="AI130" i="14" s="1"/>
  <c r="AI130" i="15" s="1"/>
  <c r="AI130" i="16" s="1"/>
  <c r="AQ130" i="9"/>
  <c r="AQ130" i="14" s="1"/>
  <c r="AQ130" i="15" s="1"/>
  <c r="AQ130" i="16" s="1"/>
  <c r="AP130" i="9"/>
  <c r="AP130" i="14" s="1"/>
  <c r="AP130" i="15" s="1"/>
  <c r="AP130" i="16" s="1"/>
  <c r="AL130" i="9"/>
  <c r="AL130" i="14" s="1"/>
  <c r="AL130" i="15" s="1"/>
  <c r="AL130" i="16" s="1"/>
  <c r="AK130" i="9"/>
  <c r="AK130" i="14" s="1"/>
  <c r="AK130" i="15" s="1"/>
  <c r="AK130" i="16" s="1"/>
  <c r="AB130" i="9"/>
  <c r="AB130" i="14" s="1"/>
  <c r="AB130" i="15" s="1"/>
  <c r="AB130" i="16" s="1"/>
  <c r="AJ130" i="9"/>
  <c r="AJ130" i="14" s="1"/>
  <c r="AJ130" i="15" s="1"/>
  <c r="AJ130" i="16" s="1"/>
  <c r="AA130" i="9"/>
  <c r="AA130" i="14" s="1"/>
  <c r="AA130" i="15" s="1"/>
  <c r="AA130" i="16" s="1"/>
  <c r="Y130" i="9"/>
  <c r="Y130" i="14" s="1"/>
  <c r="Y130" i="15" s="1"/>
  <c r="Y130" i="16" s="1"/>
  <c r="AD108" i="18" l="1"/>
  <c r="AQ108" i="18"/>
  <c r="BD108" i="18"/>
  <c r="BM108" i="18"/>
  <c r="AE108" i="18"/>
  <c r="AF108" i="18"/>
  <c r="AM108" i="18"/>
  <c r="BA108" i="18"/>
  <c r="BR108" i="18"/>
  <c r="AR108" i="18"/>
  <c r="BE108" i="18"/>
  <c r="BH108" i="18"/>
  <c r="I108" i="18"/>
  <c r="U108" i="18"/>
  <c r="Y108" i="18"/>
  <c r="T108" i="18"/>
  <c r="F108" i="18"/>
  <c r="K108" i="18"/>
  <c r="N108" i="18"/>
  <c r="H108" i="18"/>
  <c r="BV108" i="18"/>
  <c r="X108" i="18"/>
  <c r="L108" i="18"/>
  <c r="AC108" i="18"/>
  <c r="AT108" i="18"/>
  <c r="BG108" i="18"/>
  <c r="AN108" i="18"/>
  <c r="AH108" i="18"/>
  <c r="AU108" i="18"/>
  <c r="AJ108" i="18"/>
  <c r="BS108" i="18"/>
  <c r="BQ108" i="18"/>
  <c r="AI108" i="18"/>
  <c r="AV108" i="18"/>
  <c r="AP108" i="18"/>
  <c r="BP108" i="18"/>
  <c r="M108" i="18"/>
  <c r="Z108" i="18"/>
  <c r="AZ108" i="18"/>
  <c r="V108" i="18"/>
  <c r="J108" i="18"/>
  <c r="AS108" i="18"/>
  <c r="BJ108" i="18"/>
  <c r="BW108" i="18"/>
  <c r="AG108" i="18"/>
  <c r="AX108" i="18"/>
  <c r="BK108" i="18"/>
  <c r="BU108" i="18"/>
  <c r="BL108" i="18"/>
  <c r="AL108" i="18"/>
  <c r="AY108" i="18"/>
  <c r="O108" i="18"/>
  <c r="G108" i="18"/>
  <c r="BI108" i="18"/>
  <c r="AA108" i="18"/>
  <c r="BT108" i="18"/>
  <c r="AW108" i="18"/>
  <c r="BN108" i="18"/>
  <c r="AB108" i="18"/>
  <c r="BF108" i="18"/>
  <c r="AK108" i="18"/>
  <c r="BB108" i="18"/>
  <c r="BO108" i="18"/>
  <c r="AO108" i="18"/>
  <c r="BC108" i="18"/>
  <c r="R108" i="18"/>
  <c r="W108" i="18"/>
  <c r="S108" i="18"/>
  <c r="Q108" i="18"/>
  <c r="P108" i="18"/>
  <c r="F130" i="16"/>
  <c r="BO108" i="17"/>
  <c r="BM108" i="17"/>
  <c r="AL108" i="17"/>
  <c r="T108" i="17"/>
  <c r="F108" i="17"/>
  <c r="R108" i="17"/>
  <c r="M108" i="17"/>
  <c r="BS108" i="17"/>
  <c r="AH108" i="17"/>
  <c r="AG108" i="17"/>
  <c r="AD108" i="17"/>
  <c r="AX108" i="17"/>
  <c r="BF108" i="17"/>
  <c r="I108" i="17"/>
  <c r="BN108" i="17"/>
  <c r="AN108" i="17"/>
  <c r="AS108" i="17"/>
  <c r="Q108" i="17"/>
  <c r="BU108" i="17"/>
  <c r="AW108" i="17"/>
  <c r="AB108" i="17"/>
  <c r="L108" i="17"/>
  <c r="J108" i="17"/>
  <c r="AO108" i="17"/>
  <c r="AZ108" i="17"/>
  <c r="BR108" i="17"/>
  <c r="AA108" i="17"/>
  <c r="W108" i="17"/>
  <c r="P108" i="17"/>
  <c r="BT108" i="17"/>
  <c r="AE108" i="17"/>
  <c r="AY108" i="17"/>
  <c r="BJ108" i="17"/>
  <c r="AM108" i="17"/>
  <c r="AT108" i="17"/>
  <c r="H108" i="17"/>
  <c r="BB108" i="17"/>
  <c r="BL108" i="17"/>
  <c r="AP108" i="17"/>
  <c r="V108" i="17"/>
  <c r="U108" i="17"/>
  <c r="G108" i="17"/>
  <c r="BV108" i="17"/>
  <c r="BQ108" i="17"/>
  <c r="AR108" i="17"/>
  <c r="X108" i="17"/>
  <c r="BP108" i="17"/>
  <c r="BG108" i="17"/>
  <c r="AF108" i="17"/>
  <c r="BE108" i="17"/>
  <c r="BW108" i="17"/>
  <c r="AQ108" i="17"/>
  <c r="Y108" i="17"/>
  <c r="BC108" i="17"/>
  <c r="AK108" i="17"/>
  <c r="AJ108" i="17"/>
  <c r="O108" i="17"/>
  <c r="S108" i="17"/>
  <c r="K108" i="17"/>
  <c r="BH108" i="17"/>
  <c r="BA108" i="17"/>
  <c r="AI108" i="17"/>
  <c r="AC108" i="17"/>
  <c r="BD108" i="17"/>
  <c r="BK108" i="17"/>
  <c r="N108" i="17"/>
  <c r="BI108" i="17"/>
  <c r="AV108" i="17"/>
  <c r="AU108" i="17"/>
  <c r="Z108" i="17"/>
  <c r="AI108" i="11"/>
  <c r="AR108" i="11"/>
  <c r="BU108" i="11"/>
  <c r="BL108" i="11"/>
  <c r="BG108" i="11"/>
  <c r="J108" i="11"/>
  <c r="L108" i="11"/>
  <c r="AT108" i="11"/>
  <c r="BC108" i="11"/>
  <c r="BF108" i="11"/>
  <c r="V108" i="11"/>
  <c r="BJ108" i="11"/>
  <c r="AE108" i="11"/>
  <c r="F108" i="11"/>
  <c r="BV108" i="11"/>
  <c r="BA108" i="11"/>
  <c r="P108" i="11"/>
  <c r="T108" i="11"/>
  <c r="BD108" i="11"/>
  <c r="AC108" i="11"/>
  <c r="AD108" i="11"/>
  <c r="AM108" i="11"/>
  <c r="AP108" i="11"/>
  <c r="S108" i="11"/>
  <c r="Y108" i="11"/>
  <c r="BO108" i="11"/>
  <c r="BE108" i="11"/>
  <c r="AJ108" i="11"/>
  <c r="N108" i="11"/>
  <c r="AK108" i="11"/>
  <c r="I108" i="11"/>
  <c r="BP108" i="11"/>
  <c r="BS108" i="11"/>
  <c r="AV108" i="11"/>
  <c r="AU108" i="11"/>
  <c r="BB108" i="11"/>
  <c r="U108" i="11"/>
  <c r="Q108" i="11"/>
  <c r="AN108" i="11"/>
  <c r="BW108" i="11"/>
  <c r="AG108" i="11"/>
  <c r="AQ108" i="11"/>
  <c r="AY108" i="11"/>
  <c r="BH108" i="11"/>
  <c r="BK108" i="11"/>
  <c r="O108" i="11"/>
  <c r="BT108" i="11"/>
  <c r="BI108" i="11"/>
  <c r="BM108" i="11"/>
  <c r="AB108" i="11"/>
  <c r="Z108" i="11"/>
  <c r="BR108" i="11"/>
  <c r="BN108" i="11"/>
  <c r="AW108" i="11"/>
  <c r="AO108" i="11"/>
  <c r="AL108" i="11"/>
  <c r="AS108" i="11"/>
  <c r="X108" i="11"/>
  <c r="BQ108" i="11"/>
  <c r="AH108" i="11"/>
  <c r="AF108" i="11"/>
  <c r="W108" i="11"/>
  <c r="H108" i="11"/>
  <c r="AA108" i="11"/>
  <c r="R108" i="11"/>
  <c r="K108" i="11"/>
  <c r="AX108" i="11"/>
  <c r="M108" i="11"/>
  <c r="G108" i="11"/>
  <c r="AZ108" i="11"/>
  <c r="B108" i="18" l="1"/>
  <c r="D108" i="18" s="1"/>
  <c r="B108" i="17"/>
  <c r="D108" i="17" s="1"/>
  <c r="B108" i="11"/>
  <c r="D108" i="11" s="1"/>
  <c r="BI108" i="19"/>
  <c r="BF102" i="20" s="1"/>
  <c r="BG122" i="7" s="1"/>
  <c r="AD108" i="19"/>
  <c r="AA102" i="20" s="1"/>
  <c r="AB122" i="7" s="1"/>
  <c r="BN108" i="19"/>
  <c r="BK102" i="20" s="1"/>
  <c r="BL122" i="7" s="1"/>
  <c r="AX108" i="19"/>
  <c r="AU102" i="20" s="1"/>
  <c r="AV122" i="7" s="1"/>
  <c r="AF108" i="19"/>
  <c r="AC102" i="20" s="1"/>
  <c r="AD122" i="7" s="1"/>
  <c r="BR108" i="19"/>
  <c r="BO102" i="20" s="1"/>
  <c r="BP122" i="7" s="1"/>
  <c r="AA108" i="19"/>
  <c r="X102" i="20" s="1"/>
  <c r="AJ108" i="19"/>
  <c r="AG102" i="20" s="1"/>
  <c r="AH122" i="7" s="1"/>
  <c r="AE108" i="19"/>
  <c r="AB102" i="20" s="1"/>
  <c r="AC122" i="7" s="1"/>
  <c r="BE108" i="19"/>
  <c r="BB102" i="20" s="1"/>
  <c r="BC122" i="7" s="1"/>
  <c r="BT108" i="19"/>
  <c r="BQ102" i="20" s="1"/>
  <c r="BR122" i="7" s="1"/>
  <c r="BF108" i="19"/>
  <c r="BC102" i="20" s="1"/>
  <c r="BD122" i="7" s="1"/>
  <c r="U108" i="19"/>
  <c r="R102" i="20" s="1"/>
  <c r="S122" i="7" s="1"/>
  <c r="Z108" i="19"/>
  <c r="W102" i="20" s="1"/>
  <c r="X122" i="7" s="1"/>
  <c r="M108" i="19"/>
  <c r="J102" i="20" s="1"/>
  <c r="K122" i="7" s="1"/>
  <c r="G108" i="19"/>
  <c r="D102" i="20" s="1"/>
  <c r="E122" i="7" s="1"/>
  <c r="S108" i="19"/>
  <c r="P102" i="20" s="1"/>
  <c r="Q122" i="7" s="1"/>
  <c r="I108" i="19"/>
  <c r="F102" i="20" s="1"/>
  <c r="G122" i="7" s="1"/>
  <c r="X108" i="19"/>
  <c r="U102" i="20" s="1"/>
  <c r="V122" i="7" s="1"/>
  <c r="BO108" i="19"/>
  <c r="BL102" i="20" s="1"/>
  <c r="BM122" i="7" s="1"/>
  <c r="T108" i="19"/>
  <c r="Q102" i="20" s="1"/>
  <c r="R122" i="7" s="1"/>
  <c r="W108" i="19"/>
  <c r="T102" i="20" s="1"/>
  <c r="U122" i="7" s="1"/>
  <c r="AB108" i="19"/>
  <c r="Y102" i="20" s="1"/>
  <c r="BJ108" i="19"/>
  <c r="BG102" i="20" s="1"/>
  <c r="BH122" i="7" s="1"/>
  <c r="AQ108" i="19"/>
  <c r="AN102" i="20" s="1"/>
  <c r="AO122" i="7" s="1"/>
  <c r="AG108" i="19"/>
  <c r="AD102" i="20" s="1"/>
  <c r="AE122" i="7" s="1"/>
  <c r="AV108" i="19"/>
  <c r="AS102" i="20" s="1"/>
  <c r="AT122" i="7" s="1"/>
  <c r="BC108" i="19"/>
  <c r="AZ102" i="20" s="1"/>
  <c r="BA122" i="7" s="1"/>
  <c r="AK108" i="19"/>
  <c r="AH102" i="20" s="1"/>
  <c r="AI122" i="7" s="1"/>
  <c r="AZ108" i="19"/>
  <c r="AW102" i="20" s="1"/>
  <c r="AX122" i="7" s="1"/>
  <c r="BK108" i="19"/>
  <c r="BH102" i="20" s="1"/>
  <c r="BI122" i="7" s="1"/>
  <c r="BU108" i="19"/>
  <c r="BR102" i="20" s="1"/>
  <c r="BS122" i="7" s="1"/>
  <c r="BB108" i="19"/>
  <c r="AY102" i="20" s="1"/>
  <c r="AZ122" i="7" s="1"/>
  <c r="AI108" i="19"/>
  <c r="AF102" i="20" s="1"/>
  <c r="AG122" i="7" s="1"/>
  <c r="L108" i="19"/>
  <c r="I102" i="20" s="1"/>
  <c r="J122" i="7" s="1"/>
  <c r="V108" i="19"/>
  <c r="S102" i="20" s="1"/>
  <c r="T122" i="7" s="1"/>
  <c r="O108" i="19"/>
  <c r="L102" i="20" s="1"/>
  <c r="M122" i="7" s="1"/>
  <c r="R108" i="19"/>
  <c r="O102" i="20" s="1"/>
  <c r="P122" i="7" s="1"/>
  <c r="J108" i="19"/>
  <c r="G102" i="20" s="1"/>
  <c r="H122" i="7" s="1"/>
  <c r="AC108" i="19"/>
  <c r="Z102" i="20" s="1"/>
  <c r="AA122" i="7" s="1"/>
  <c r="AR108" i="19"/>
  <c r="AO102" i="20" s="1"/>
  <c r="AP122" i="7" s="1"/>
  <c r="AU108" i="19"/>
  <c r="AR102" i="20" s="1"/>
  <c r="AS122" i="7" s="1"/>
  <c r="BW108" i="19"/>
  <c r="BT102" i="20" s="1"/>
  <c r="BU122" i="7" s="1"/>
  <c r="AW108" i="19"/>
  <c r="AT102" i="20" s="1"/>
  <c r="AU122" i="7" s="1"/>
  <c r="BL108" i="19"/>
  <c r="BI102" i="20" s="1"/>
  <c r="BJ122" i="7" s="1"/>
  <c r="AP108" i="19"/>
  <c r="AM102" i="20" s="1"/>
  <c r="AN122" i="7" s="1"/>
  <c r="BA108" i="19"/>
  <c r="AX102" i="20" s="1"/>
  <c r="AY122" i="7" s="1"/>
  <c r="BP108" i="19"/>
  <c r="BM102" i="20" s="1"/>
  <c r="BN122" i="7" s="1"/>
  <c r="BG108" i="19"/>
  <c r="BD102" i="20" s="1"/>
  <c r="BE122" i="7" s="1"/>
  <c r="AN108" i="19"/>
  <c r="AK102" i="20" s="1"/>
  <c r="AL122" i="7" s="1"/>
  <c r="AM108" i="19"/>
  <c r="AJ102" i="20" s="1"/>
  <c r="AK122" i="7" s="1"/>
  <c r="Q108" i="19"/>
  <c r="N102" i="20" s="1"/>
  <c r="O122" i="7" s="1"/>
  <c r="N108" i="19"/>
  <c r="K102" i="20" s="1"/>
  <c r="L122" i="7" s="1"/>
  <c r="AS108" i="19"/>
  <c r="AP102" i="20" s="1"/>
  <c r="AQ122" i="7" s="1"/>
  <c r="BH108" i="19"/>
  <c r="BE102" i="20" s="1"/>
  <c r="BF122" i="7" s="1"/>
  <c r="AH108" i="19"/>
  <c r="AE102" i="20" s="1"/>
  <c r="AF122" i="7" s="1"/>
  <c r="BV108" i="19"/>
  <c r="BS102" i="20" s="1"/>
  <c r="BT122" i="7" s="1"/>
  <c r="BM108" i="19"/>
  <c r="BJ102" i="20" s="1"/>
  <c r="BK122" i="7" s="1"/>
  <c r="AL108" i="19"/>
  <c r="AI102" i="20" s="1"/>
  <c r="AJ122" i="7" s="1"/>
  <c r="AY108" i="19"/>
  <c r="AV102" i="20" s="1"/>
  <c r="AW122" i="7" s="1"/>
  <c r="BQ108" i="19"/>
  <c r="BN102" i="20" s="1"/>
  <c r="BO122" i="7" s="1"/>
  <c r="AT108" i="19"/>
  <c r="AQ102" i="20" s="1"/>
  <c r="AR122" i="7" s="1"/>
  <c r="AO108" i="19"/>
  <c r="AL102" i="20" s="1"/>
  <c r="AM122" i="7" s="1"/>
  <c r="BD108" i="19"/>
  <c r="BA102" i="20" s="1"/>
  <c r="BB122" i="7" s="1"/>
  <c r="BS108" i="19"/>
  <c r="BP102" i="20" s="1"/>
  <c r="BQ122" i="7" s="1"/>
  <c r="F108" i="19"/>
  <c r="K108" i="19"/>
  <c r="H102" i="20" s="1"/>
  <c r="I122" i="7" s="1"/>
  <c r="H108" i="19"/>
  <c r="E102" i="20" s="1"/>
  <c r="F122" i="7" s="1"/>
  <c r="Y108" i="19"/>
  <c r="V102" i="20" s="1"/>
  <c r="W122" i="7" s="1"/>
  <c r="P108" i="19"/>
  <c r="M102" i="20" s="1"/>
  <c r="N122" i="7" s="1"/>
  <c r="C102" i="20" l="1"/>
  <c r="D122" i="7" s="1"/>
  <c r="B108" i="19"/>
  <c r="D108" i="19" s="1"/>
  <c r="B102" i="20" s="1"/>
  <c r="Z122" i="7"/>
  <c r="BW122" i="7"/>
  <c r="Y122" i="7"/>
  <c r="CA122" i="7" l="1"/>
  <c r="BZ122" i="7"/>
  <c r="C110" i="17" s="1"/>
  <c r="BX122" i="7"/>
  <c r="C122" i="7"/>
  <c r="C102" i="24" s="1"/>
  <c r="D132" i="14" s="1"/>
  <c r="B122" i="7"/>
  <c r="B101" i="24"/>
  <c r="C110" i="19" l="1"/>
  <c r="C110" i="11"/>
  <c r="C110" i="18"/>
  <c r="M102" i="24"/>
  <c r="F102" i="24"/>
  <c r="BK102" i="24"/>
  <c r="BC102" i="24"/>
  <c r="AT102" i="24"/>
  <c r="BM102" i="24"/>
  <c r="AU102" i="24"/>
  <c r="AW102" i="24"/>
  <c r="K102" i="24"/>
  <c r="BN102" i="24"/>
  <c r="AG102" i="24"/>
  <c r="D132" i="15"/>
  <c r="BS102" i="24"/>
  <c r="AH102" i="24"/>
  <c r="BP102" i="24"/>
  <c r="BG102" i="24"/>
  <c r="AX102" i="24"/>
  <c r="BI102" i="24"/>
  <c r="AZ102" i="24"/>
  <c r="R102" i="24"/>
  <c r="AQ102" i="24"/>
  <c r="BJ102" i="24"/>
  <c r="AD102" i="24"/>
  <c r="AS102" i="24"/>
  <c r="X102" i="24"/>
  <c r="AC102" i="24"/>
  <c r="BL102" i="24"/>
  <c r="AV102" i="24"/>
  <c r="W102" i="24"/>
  <c r="N102" i="24"/>
  <c r="J102" i="24"/>
  <c r="D102" i="24"/>
  <c r="AE102" i="24"/>
  <c r="AA102" i="24"/>
  <c r="AM102" i="24"/>
  <c r="BF102" i="24"/>
  <c r="AP102" i="24"/>
  <c r="Z102" i="24"/>
  <c r="BE102" i="24"/>
  <c r="AO102" i="24"/>
  <c r="Y102" i="24"/>
  <c r="BV102" i="24" s="1"/>
  <c r="D132" i="9" s="1"/>
  <c r="BH102" i="24"/>
  <c r="AN102" i="24"/>
  <c r="I102" i="24"/>
  <c r="O102" i="24"/>
  <c r="T102" i="24"/>
  <c r="BO102" i="24"/>
  <c r="AI102" i="24"/>
  <c r="AY102" i="24"/>
  <c r="BR102" i="24"/>
  <c r="BB102" i="24"/>
  <c r="AL102" i="24"/>
  <c r="BQ102" i="24"/>
  <c r="BA102" i="24"/>
  <c r="AK102" i="24"/>
  <c r="BT102" i="24"/>
  <c r="BD102" i="24"/>
  <c r="AJ102" i="24"/>
  <c r="G102" i="24"/>
  <c r="S102" i="24"/>
  <c r="AF102" i="24"/>
  <c r="E102" i="24"/>
  <c r="U102" i="24"/>
  <c r="P102" i="24"/>
  <c r="AR102" i="24"/>
  <c r="AB102" i="24"/>
  <c r="V102" i="24"/>
  <c r="L102" i="24"/>
  <c r="Q102" i="24"/>
  <c r="H102" i="24"/>
  <c r="B131" i="15"/>
  <c r="B131" i="9"/>
  <c r="B131" i="14"/>
  <c r="B131" i="16"/>
  <c r="M131" i="9" l="1"/>
  <c r="M131" i="14" s="1"/>
  <c r="M131" i="15" s="1"/>
  <c r="M131" i="16" s="1"/>
  <c r="P131" i="9"/>
  <c r="P131" i="14" s="1"/>
  <c r="P131" i="15" s="1"/>
  <c r="P131" i="16" s="1"/>
  <c r="O131" i="9"/>
  <c r="O131" i="14" s="1"/>
  <c r="O131" i="15" s="1"/>
  <c r="O131" i="16" s="1"/>
  <c r="R131" i="9"/>
  <c r="R131" i="14" s="1"/>
  <c r="R131" i="15" s="1"/>
  <c r="R131" i="16" s="1"/>
  <c r="Q131" i="9"/>
  <c r="Q131" i="14" s="1"/>
  <c r="Q131" i="15" s="1"/>
  <c r="Q131" i="16" s="1"/>
  <c r="BU102" i="24"/>
  <c r="G131" i="9"/>
  <c r="G131" i="14" s="1"/>
  <c r="G131" i="15" s="1"/>
  <c r="G131" i="16" s="1"/>
  <c r="AO131" i="9"/>
  <c r="AO131" i="14" s="1"/>
  <c r="AO131" i="15" s="1"/>
  <c r="AO131" i="16" s="1"/>
  <c r="K131" i="9"/>
  <c r="K131" i="14" s="1"/>
  <c r="K131" i="15" s="1"/>
  <c r="K131" i="16" s="1"/>
  <c r="AA131" i="9"/>
  <c r="AA131" i="14" s="1"/>
  <c r="AA131" i="15" s="1"/>
  <c r="AA131" i="16" s="1"/>
  <c r="U131" i="9"/>
  <c r="U131" i="14" s="1"/>
  <c r="U131" i="15" s="1"/>
  <c r="U131" i="16" s="1"/>
  <c r="F131" i="9"/>
  <c r="X131" i="9"/>
  <c r="X131" i="14" s="1"/>
  <c r="X131" i="15" s="1"/>
  <c r="X131" i="16" s="1"/>
  <c r="AQ131" i="9"/>
  <c r="AQ131" i="14" s="1"/>
  <c r="AQ131" i="15" s="1"/>
  <c r="AQ131" i="16" s="1"/>
  <c r="Z131" i="9"/>
  <c r="Z131" i="14" s="1"/>
  <c r="Z131" i="15" s="1"/>
  <c r="Z131" i="16" s="1"/>
  <c r="AH131" i="9"/>
  <c r="AH131" i="14" s="1"/>
  <c r="AH131" i="15" s="1"/>
  <c r="AH131" i="16" s="1"/>
  <c r="W131" i="9"/>
  <c r="W131" i="14" s="1"/>
  <c r="W131" i="15" s="1"/>
  <c r="W131" i="16" s="1"/>
  <c r="AJ131" i="9"/>
  <c r="AJ131" i="14" s="1"/>
  <c r="AJ131" i="15" s="1"/>
  <c r="AJ131" i="16" s="1"/>
  <c r="AK131" i="9"/>
  <c r="AK131" i="14" s="1"/>
  <c r="AK131" i="15" s="1"/>
  <c r="AK131" i="16" s="1"/>
  <c r="H131" i="9"/>
  <c r="H131" i="14" s="1"/>
  <c r="H131" i="15" s="1"/>
  <c r="H131" i="16" s="1"/>
  <c r="AN131" i="9"/>
  <c r="AN131" i="14" s="1"/>
  <c r="AN131" i="15" s="1"/>
  <c r="AN131" i="16" s="1"/>
  <c r="L131" i="9"/>
  <c r="L131" i="14" s="1"/>
  <c r="L131" i="15" s="1"/>
  <c r="L131" i="16" s="1"/>
  <c r="AR131" i="9"/>
  <c r="AR131" i="14" s="1"/>
  <c r="AR131" i="15" s="1"/>
  <c r="AR131" i="16" s="1"/>
  <c r="V131" i="9"/>
  <c r="V131" i="14" s="1"/>
  <c r="V131" i="15" s="1"/>
  <c r="V131" i="16" s="1"/>
  <c r="AB131" i="9"/>
  <c r="AB131" i="14" s="1"/>
  <c r="AB131" i="15" s="1"/>
  <c r="AB131" i="16" s="1"/>
  <c r="AD131" i="9"/>
  <c r="AD131" i="14" s="1"/>
  <c r="AD131" i="15" s="1"/>
  <c r="AD131" i="16" s="1"/>
  <c r="T131" i="9"/>
  <c r="T131" i="14" s="1"/>
  <c r="T131" i="15" s="1"/>
  <c r="T131" i="16" s="1"/>
  <c r="I131" i="9"/>
  <c r="I131" i="14" s="1"/>
  <c r="I131" i="15" s="1"/>
  <c r="I131" i="16" s="1"/>
  <c r="AG131" i="9"/>
  <c r="AG131" i="14" s="1"/>
  <c r="AG131" i="15" s="1"/>
  <c r="AG131" i="16" s="1"/>
  <c r="AP131" i="9"/>
  <c r="AP131" i="14" s="1"/>
  <c r="AP131" i="15" s="1"/>
  <c r="AP131" i="16" s="1"/>
  <c r="AE131" i="9"/>
  <c r="AE131" i="14" s="1"/>
  <c r="AE131" i="15" s="1"/>
  <c r="AE131" i="16" s="1"/>
  <c r="AL131" i="9"/>
  <c r="AL131" i="14" s="1"/>
  <c r="AL131" i="15" s="1"/>
  <c r="AL131" i="16" s="1"/>
  <c r="Y131" i="9"/>
  <c r="Y131" i="14" s="1"/>
  <c r="Y131" i="15" s="1"/>
  <c r="Y131" i="16" s="1"/>
  <c r="AC131" i="9"/>
  <c r="AC131" i="14" s="1"/>
  <c r="AC131" i="15" s="1"/>
  <c r="AC131" i="16" s="1"/>
  <c r="AI131" i="9"/>
  <c r="AI131" i="14" s="1"/>
  <c r="AI131" i="15" s="1"/>
  <c r="AI131" i="16" s="1"/>
  <c r="BU109" i="11" l="1"/>
  <c r="AF109" i="11"/>
  <c r="AH109" i="11"/>
  <c r="U109" i="11"/>
  <c r="S109" i="11"/>
  <c r="M109" i="11"/>
  <c r="AB109" i="11"/>
  <c r="AD109" i="11"/>
  <c r="AN109" i="11"/>
  <c r="Z109" i="11"/>
  <c r="BQ109" i="11"/>
  <c r="BO109" i="11"/>
  <c r="AO109" i="11"/>
  <c r="AA109" i="11"/>
  <c r="BS109" i="11"/>
  <c r="AQ109" i="11"/>
  <c r="BE109" i="11"/>
  <c r="L109" i="11"/>
  <c r="AM109" i="11"/>
  <c r="O109" i="11"/>
  <c r="BL109" i="11"/>
  <c r="J109" i="11"/>
  <c r="AK109" i="11"/>
  <c r="G109" i="11"/>
  <c r="BF109" i="11"/>
  <c r="AE109" i="11"/>
  <c r="X109" i="11"/>
  <c r="AX109" i="11"/>
  <c r="BM109" i="11"/>
  <c r="AL109" i="11"/>
  <c r="AP109" i="11"/>
  <c r="BB109" i="11"/>
  <c r="BT109" i="11"/>
  <c r="BA109" i="11"/>
  <c r="BC109" i="11"/>
  <c r="T109" i="11"/>
  <c r="N109" i="11"/>
  <c r="K109" i="11"/>
  <c r="AW109" i="11"/>
  <c r="BI109" i="11"/>
  <c r="BV109" i="11"/>
  <c r="BN109" i="11"/>
  <c r="BR109" i="11"/>
  <c r="AI109" i="11"/>
  <c r="AZ109" i="11"/>
  <c r="BW109" i="11"/>
  <c r="Y109" i="11"/>
  <c r="BG109" i="11"/>
  <c r="P109" i="11"/>
  <c r="AJ109" i="11"/>
  <c r="AG109" i="11"/>
  <c r="BK109" i="11"/>
  <c r="AS109" i="11"/>
  <c r="H109" i="11"/>
  <c r="I109" i="11"/>
  <c r="F109" i="11"/>
  <c r="AU109" i="11"/>
  <c r="BP109" i="11"/>
  <c r="AY109" i="11"/>
  <c r="W109" i="11"/>
  <c r="AR109" i="11"/>
  <c r="AT109" i="11"/>
  <c r="BD109" i="11"/>
  <c r="R109" i="11"/>
  <c r="BH109" i="11"/>
  <c r="BJ109" i="11"/>
  <c r="AC109" i="11"/>
  <c r="V109" i="11"/>
  <c r="AV109" i="11"/>
  <c r="Q109" i="11"/>
  <c r="F131" i="14"/>
  <c r="B109" i="11" l="1"/>
  <c r="D109" i="11" s="1"/>
  <c r="BO109" i="17"/>
  <c r="AW109" i="17"/>
  <c r="AH109" i="17"/>
  <c r="R109" i="17"/>
  <c r="S109" i="17"/>
  <c r="BB109" i="17"/>
  <c r="AV109" i="17"/>
  <c r="AD109" i="17"/>
  <c r="M109" i="17"/>
  <c r="BP109" i="17"/>
  <c r="BN109" i="17"/>
  <c r="AU109" i="17"/>
  <c r="O109" i="17"/>
  <c r="AY109" i="17"/>
  <c r="BH109" i="17"/>
  <c r="AP109" i="17"/>
  <c r="AL109" i="17"/>
  <c r="Y109" i="17"/>
  <c r="BI109" i="17"/>
  <c r="N109" i="17"/>
  <c r="AB109" i="17"/>
  <c r="P109" i="17"/>
  <c r="Q109" i="17"/>
  <c r="AS109" i="17"/>
  <c r="AM109" i="17"/>
  <c r="BU109" i="17"/>
  <c r="BK109" i="17"/>
  <c r="AK109" i="17"/>
  <c r="H109" i="17"/>
  <c r="W109" i="17"/>
  <c r="BT109" i="17"/>
  <c r="BJ109" i="17"/>
  <c r="AO109" i="17"/>
  <c r="J109" i="17"/>
  <c r="BC109" i="17"/>
  <c r="BL109" i="17"/>
  <c r="AI109" i="17"/>
  <c r="T109" i="17"/>
  <c r="BE109" i="17"/>
  <c r="BF109" i="17"/>
  <c r="AN109" i="17"/>
  <c r="X109" i="17"/>
  <c r="U109" i="17"/>
  <c r="AJ109" i="17"/>
  <c r="K109" i="17"/>
  <c r="AT109" i="17"/>
  <c r="BA109" i="17"/>
  <c r="L109" i="17"/>
  <c r="AF109" i="17"/>
  <c r="AE109" i="17"/>
  <c r="AG109" i="17"/>
  <c r="AA109" i="17"/>
  <c r="BD109" i="17"/>
  <c r="BQ109" i="17"/>
  <c r="AR109" i="17"/>
  <c r="I109" i="17"/>
  <c r="F109" i="17"/>
  <c r="BG109" i="17"/>
  <c r="AC109" i="17"/>
  <c r="BV109" i="17"/>
  <c r="BS109" i="17"/>
  <c r="AQ109" i="17"/>
  <c r="BM109" i="17"/>
  <c r="V109" i="17"/>
  <c r="Z109" i="17"/>
  <c r="G109" i="17"/>
  <c r="BR109" i="17"/>
  <c r="AZ109" i="17"/>
  <c r="BW109" i="17"/>
  <c r="AX109" i="17"/>
  <c r="F131" i="15"/>
  <c r="B109" i="17" l="1"/>
  <c r="D109" i="17" s="1"/>
  <c r="BH109" i="18"/>
  <c r="AD109" i="18"/>
  <c r="AV109" i="18"/>
  <c r="BM109" i="18"/>
  <c r="AQ109" i="18"/>
  <c r="BE109" i="18"/>
  <c r="BJ109" i="18"/>
  <c r="AO109" i="18"/>
  <c r="M109" i="18"/>
  <c r="AC109" i="18"/>
  <c r="AA109" i="18"/>
  <c r="BL109" i="18"/>
  <c r="AH109" i="18"/>
  <c r="AE109" i="18"/>
  <c r="AP109" i="18"/>
  <c r="AM109" i="18"/>
  <c r="AK109" i="18"/>
  <c r="BB109" i="18"/>
  <c r="AY109" i="18"/>
  <c r="BU109" i="18"/>
  <c r="AT109" i="18"/>
  <c r="L109" i="18"/>
  <c r="H109" i="18"/>
  <c r="T109" i="18"/>
  <c r="K109" i="18"/>
  <c r="N109" i="18"/>
  <c r="AG109" i="18"/>
  <c r="AI109" i="18"/>
  <c r="BV109" i="18"/>
  <c r="BA109" i="18"/>
  <c r="AN109" i="18"/>
  <c r="BF109" i="18"/>
  <c r="Q109" i="18"/>
  <c r="S109" i="18"/>
  <c r="J109" i="18"/>
  <c r="X109" i="18"/>
  <c r="G109" i="18"/>
  <c r="U109" i="18"/>
  <c r="AU109" i="18"/>
  <c r="O109" i="18"/>
  <c r="P109" i="18"/>
  <c r="AB109" i="18"/>
  <c r="AS109" i="18"/>
  <c r="BS109" i="18"/>
  <c r="AX109" i="18"/>
  <c r="AJ109" i="18"/>
  <c r="BR109" i="18"/>
  <c r="BC109" i="18"/>
  <c r="W109" i="18"/>
  <c r="R109" i="18"/>
  <c r="Y109" i="18"/>
  <c r="BP109" i="18"/>
  <c r="BO109" i="18"/>
  <c r="Z109" i="18"/>
  <c r="AR109" i="18"/>
  <c r="BI109" i="18"/>
  <c r="AF109" i="18"/>
  <c r="AW109" i="18"/>
  <c r="BN109" i="18"/>
  <c r="BT109" i="18"/>
  <c r="BK109" i="18"/>
  <c r="AZ109" i="18"/>
  <c r="BQ109" i="18"/>
  <c r="BG109" i="18"/>
  <c r="BD109" i="18"/>
  <c r="BW109" i="18"/>
  <c r="V109" i="18"/>
  <c r="I109" i="18"/>
  <c r="AL109" i="18"/>
  <c r="F109" i="18"/>
  <c r="F131" i="16"/>
  <c r="B109" i="18" l="1"/>
  <c r="D109" i="18" s="1"/>
  <c r="BH109" i="19"/>
  <c r="BE103" i="20" s="1"/>
  <c r="BF123" i="7" s="1"/>
  <c r="BW109" i="19"/>
  <c r="BT103" i="20" s="1"/>
  <c r="BU123" i="7" s="1"/>
  <c r="BE109" i="19"/>
  <c r="BB103" i="20" s="1"/>
  <c r="BC123" i="7" s="1"/>
  <c r="BB109" i="19"/>
  <c r="AY103" i="20" s="1"/>
  <c r="AZ123" i="7" s="1"/>
  <c r="BL109" i="19"/>
  <c r="BI103" i="20" s="1"/>
  <c r="BJ123" i="7" s="1"/>
  <c r="AC109" i="19"/>
  <c r="Z103" i="20" s="1"/>
  <c r="AA123" i="7" s="1"/>
  <c r="AX109" i="19"/>
  <c r="AU103" i="20" s="1"/>
  <c r="AV123" i="7" s="1"/>
  <c r="BP109" i="19"/>
  <c r="BM103" i="20" s="1"/>
  <c r="BN123" i="7" s="1"/>
  <c r="AK109" i="19"/>
  <c r="AH103" i="20" s="1"/>
  <c r="AI123" i="7" s="1"/>
  <c r="BD109" i="19"/>
  <c r="BA103" i="20" s="1"/>
  <c r="BB123" i="7" s="1"/>
  <c r="BS109" i="19"/>
  <c r="BP103" i="20" s="1"/>
  <c r="BQ123" i="7" s="1"/>
  <c r="AW109" i="19"/>
  <c r="AT103" i="20" s="1"/>
  <c r="AU123" i="7" s="1"/>
  <c r="K109" i="19"/>
  <c r="H103" i="20" s="1"/>
  <c r="I123" i="7" s="1"/>
  <c r="Y109" i="19"/>
  <c r="V103" i="20" s="1"/>
  <c r="W123" i="7" s="1"/>
  <c r="L109" i="19"/>
  <c r="I103" i="20" s="1"/>
  <c r="J123" i="7" s="1"/>
  <c r="N109" i="19"/>
  <c r="K103" i="20" s="1"/>
  <c r="L123" i="7" s="1"/>
  <c r="T109" i="19"/>
  <c r="Q103" i="20" s="1"/>
  <c r="R123" i="7" s="1"/>
  <c r="BN109" i="19"/>
  <c r="BK103" i="20" s="1"/>
  <c r="BL123" i="7" s="1"/>
  <c r="G109" i="19"/>
  <c r="D103" i="20" s="1"/>
  <c r="E123" i="7" s="1"/>
  <c r="U109" i="19"/>
  <c r="R103" i="20" s="1"/>
  <c r="S123" i="7" s="1"/>
  <c r="I109" i="19"/>
  <c r="F103" i="20" s="1"/>
  <c r="G123" i="7" s="1"/>
  <c r="AA109" i="19"/>
  <c r="X103" i="20" s="1"/>
  <c r="BA109" i="19"/>
  <c r="AX103" i="20" s="1"/>
  <c r="AY123" i="7" s="1"/>
  <c r="AP109" i="19"/>
  <c r="AM103" i="20" s="1"/>
  <c r="AN123" i="7" s="1"/>
  <c r="BF109" i="19"/>
  <c r="BC103" i="20" s="1"/>
  <c r="BD123" i="7" s="1"/>
  <c r="AE109" i="19"/>
  <c r="AB103" i="20" s="1"/>
  <c r="AC123" i="7" s="1"/>
  <c r="BI109" i="19"/>
  <c r="BF103" i="20" s="1"/>
  <c r="BG123" i="7" s="1"/>
  <c r="AO109" i="19"/>
  <c r="AL103" i="20" s="1"/>
  <c r="AM123" i="7" s="1"/>
  <c r="AI109" i="19"/>
  <c r="AF103" i="20" s="1"/>
  <c r="AG123" i="7" s="1"/>
  <c r="BQ109" i="19"/>
  <c r="BN103" i="20" s="1"/>
  <c r="BO123" i="7" s="1"/>
  <c r="BT109" i="19"/>
  <c r="BQ103" i="20" s="1"/>
  <c r="BR123" i="7" s="1"/>
  <c r="AS109" i="19"/>
  <c r="AP103" i="20" s="1"/>
  <c r="AQ123" i="7" s="1"/>
  <c r="AH109" i="19"/>
  <c r="AE103" i="20" s="1"/>
  <c r="AF123" i="7" s="1"/>
  <c r="F109" i="19"/>
  <c r="O109" i="19"/>
  <c r="L103" i="20" s="1"/>
  <c r="M123" i="7" s="1"/>
  <c r="V109" i="19"/>
  <c r="S103" i="20" s="1"/>
  <c r="T123" i="7" s="1"/>
  <c r="H109" i="19"/>
  <c r="E103" i="20" s="1"/>
  <c r="F123" i="7" s="1"/>
  <c r="Q109" i="19"/>
  <c r="N103" i="20" s="1"/>
  <c r="O123" i="7" s="1"/>
  <c r="AM109" i="19"/>
  <c r="AJ103" i="20" s="1"/>
  <c r="AK123" i="7" s="1"/>
  <c r="Z109" i="19"/>
  <c r="W103" i="20" s="1"/>
  <c r="X123" i="7" s="1"/>
  <c r="P109" i="19"/>
  <c r="M103" i="20" s="1"/>
  <c r="N123" i="7" s="1"/>
  <c r="M109" i="19"/>
  <c r="J103" i="20" s="1"/>
  <c r="K123" i="7" s="1"/>
  <c r="AB109" i="19"/>
  <c r="Y103" i="20" s="1"/>
  <c r="AQ109" i="19"/>
  <c r="AN103" i="20" s="1"/>
  <c r="AO123" i="7" s="1"/>
  <c r="AL109" i="19"/>
  <c r="AI103" i="20" s="1"/>
  <c r="AJ123" i="7" s="1"/>
  <c r="BV109" i="19"/>
  <c r="BS103" i="20" s="1"/>
  <c r="BT123" i="7" s="1"/>
  <c r="AF109" i="19"/>
  <c r="AC103" i="20" s="1"/>
  <c r="AD123" i="7" s="1"/>
  <c r="AU109" i="19"/>
  <c r="AR103" i="20" s="1"/>
  <c r="AS123" i="7" s="1"/>
  <c r="AT109" i="19"/>
  <c r="AQ103" i="20" s="1"/>
  <c r="AR123" i="7" s="1"/>
  <c r="AJ109" i="19"/>
  <c r="AG103" i="20" s="1"/>
  <c r="AH123" i="7" s="1"/>
  <c r="AY109" i="19"/>
  <c r="AV103" i="20" s="1"/>
  <c r="AW123" i="7" s="1"/>
  <c r="BU109" i="19"/>
  <c r="BR103" i="20" s="1"/>
  <c r="BS123" i="7" s="1"/>
  <c r="AD109" i="19"/>
  <c r="AA103" i="20" s="1"/>
  <c r="AB123" i="7" s="1"/>
  <c r="R109" i="19"/>
  <c r="O103" i="20" s="1"/>
  <c r="P123" i="7" s="1"/>
  <c r="J109" i="19"/>
  <c r="G103" i="20" s="1"/>
  <c r="H123" i="7" s="1"/>
  <c r="AR109" i="19"/>
  <c r="AO103" i="20" s="1"/>
  <c r="AP123" i="7" s="1"/>
  <c r="BG109" i="19"/>
  <c r="BD103" i="20" s="1"/>
  <c r="BE123" i="7" s="1"/>
  <c r="BR109" i="19"/>
  <c r="BO103" i="20" s="1"/>
  <c r="BP123" i="7" s="1"/>
  <c r="BM109" i="19"/>
  <c r="BJ103" i="20" s="1"/>
  <c r="BK123" i="7" s="1"/>
  <c r="AV109" i="19"/>
  <c r="AS103" i="20" s="1"/>
  <c r="AT123" i="7" s="1"/>
  <c r="BK109" i="19"/>
  <c r="BH103" i="20" s="1"/>
  <c r="BI123" i="7" s="1"/>
  <c r="AG109" i="19"/>
  <c r="AD103" i="20" s="1"/>
  <c r="AE123" i="7" s="1"/>
  <c r="AZ109" i="19"/>
  <c r="AW103" i="20" s="1"/>
  <c r="AX123" i="7" s="1"/>
  <c r="BO109" i="19"/>
  <c r="BL103" i="20" s="1"/>
  <c r="BM123" i="7" s="1"/>
  <c r="AN109" i="19"/>
  <c r="AK103" i="20" s="1"/>
  <c r="AL123" i="7" s="1"/>
  <c r="BC109" i="19"/>
  <c r="AZ103" i="20" s="1"/>
  <c r="BA123" i="7" s="1"/>
  <c r="BJ109" i="19"/>
  <c r="BG103" i="20" s="1"/>
  <c r="BH123" i="7" s="1"/>
  <c r="X109" i="19"/>
  <c r="U103" i="20" s="1"/>
  <c r="V123" i="7" s="1"/>
  <c r="W109" i="19"/>
  <c r="T103" i="20" s="1"/>
  <c r="U123" i="7" s="1"/>
  <c r="S109" i="19"/>
  <c r="P103" i="20" s="1"/>
  <c r="Q123" i="7" s="1"/>
  <c r="B109" i="19" l="1"/>
  <c r="D109" i="19" s="1"/>
  <c r="B103" i="20" s="1"/>
  <c r="Y123" i="7"/>
  <c r="BW123" i="7"/>
  <c r="Z123" i="7"/>
  <c r="C103" i="20"/>
  <c r="D123" i="7" s="1"/>
  <c r="BZ123" i="7" l="1"/>
  <c r="C123" i="7"/>
  <c r="C103" i="24" s="1"/>
  <c r="BX123" i="7"/>
  <c r="CA123" i="7"/>
  <c r="B123" i="7"/>
  <c r="B102" i="24"/>
  <c r="Z103" i="24" l="1"/>
  <c r="AD103" i="24"/>
  <c r="AH103" i="24"/>
  <c r="AL103" i="24"/>
  <c r="AP103" i="24"/>
  <c r="AT103" i="24"/>
  <c r="AX103" i="24"/>
  <c r="BB103" i="24"/>
  <c r="BF103" i="24"/>
  <c r="BJ103" i="24"/>
  <c r="BN103" i="24"/>
  <c r="BR103" i="24"/>
  <c r="AA103" i="24"/>
  <c r="AE103" i="24"/>
  <c r="AI103" i="24"/>
  <c r="AM103" i="24"/>
  <c r="AQ103" i="24"/>
  <c r="AU103" i="24"/>
  <c r="AY103" i="24"/>
  <c r="BC103" i="24"/>
  <c r="BG103" i="24"/>
  <c r="BK103" i="24"/>
  <c r="BO103" i="24"/>
  <c r="BS103" i="24"/>
  <c r="X103" i="24"/>
  <c r="AB103" i="24"/>
  <c r="AF103" i="24"/>
  <c r="AJ103" i="24"/>
  <c r="AN103" i="24"/>
  <c r="AR103" i="24"/>
  <c r="AV103" i="24"/>
  <c r="AZ103" i="24"/>
  <c r="BD103" i="24"/>
  <c r="BH103" i="24"/>
  <c r="BL103" i="24"/>
  <c r="BP103" i="24"/>
  <c r="BT103" i="24"/>
  <c r="AG103" i="24"/>
  <c r="AW103" i="24"/>
  <c r="BM103" i="24"/>
  <c r="AC103" i="24"/>
  <c r="AK103" i="24"/>
  <c r="BA103" i="24"/>
  <c r="BQ103" i="24"/>
  <c r="BI103" i="24"/>
  <c r="Y103" i="24"/>
  <c r="BV103" i="24" s="1"/>
  <c r="D133" i="9" s="1"/>
  <c r="AO103" i="24"/>
  <c r="BE103" i="24"/>
  <c r="AS103" i="24"/>
  <c r="G103" i="24"/>
  <c r="J103" i="24"/>
  <c r="T103" i="24"/>
  <c r="Q103" i="24"/>
  <c r="W103" i="24"/>
  <c r="L103" i="24"/>
  <c r="P103" i="24"/>
  <c r="M103" i="24"/>
  <c r="H103" i="24"/>
  <c r="S103" i="24"/>
  <c r="D103" i="24"/>
  <c r="O103" i="24"/>
  <c r="E103" i="24"/>
  <c r="V103" i="24"/>
  <c r="R103" i="24"/>
  <c r="I103" i="24"/>
  <c r="N103" i="24"/>
  <c r="F103" i="24"/>
  <c r="U103" i="24"/>
  <c r="K103" i="24"/>
  <c r="D133" i="14"/>
  <c r="D133" i="15"/>
  <c r="B132" i="14"/>
  <c r="B132" i="15"/>
  <c r="B132" i="16"/>
  <c r="B132" i="9"/>
  <c r="C111" i="11"/>
  <c r="C111" i="17"/>
  <c r="C111" i="18"/>
  <c r="C111" i="19"/>
  <c r="M132" i="9" l="1"/>
  <c r="M132" i="14" s="1"/>
  <c r="M132" i="15" s="1"/>
  <c r="M132" i="16" s="1"/>
  <c r="O132" i="9"/>
  <c r="O132" i="14" s="1"/>
  <c r="O132" i="15" s="1"/>
  <c r="O132" i="16" s="1"/>
  <c r="Q132" i="9"/>
  <c r="Q132" i="14" s="1"/>
  <c r="Q132" i="15" s="1"/>
  <c r="Q132" i="16" s="1"/>
  <c r="P132" i="9"/>
  <c r="P132" i="14" s="1"/>
  <c r="P132" i="15" s="1"/>
  <c r="P132" i="16" s="1"/>
  <c r="R132" i="9"/>
  <c r="R132" i="14" s="1"/>
  <c r="R132" i="15" s="1"/>
  <c r="R132" i="16" s="1"/>
  <c r="BU103" i="24"/>
  <c r="AN132" i="9"/>
  <c r="AN132" i="14" s="1"/>
  <c r="AN132" i="15" s="1"/>
  <c r="AN132" i="16" s="1"/>
  <c r="W132" i="9"/>
  <c r="W132" i="14" s="1"/>
  <c r="W132" i="15" s="1"/>
  <c r="W132" i="16" s="1"/>
  <c r="H132" i="9"/>
  <c r="H132" i="14" s="1"/>
  <c r="H132" i="15" s="1"/>
  <c r="H132" i="16" s="1"/>
  <c r="AI132" i="9"/>
  <c r="AI132" i="14" s="1"/>
  <c r="AI132" i="15" s="1"/>
  <c r="AI132" i="16" s="1"/>
  <c r="AQ132" i="9"/>
  <c r="AQ132" i="14" s="1"/>
  <c r="AQ132" i="15" s="1"/>
  <c r="AQ132" i="16" s="1"/>
  <c r="AO132" i="9"/>
  <c r="AO132" i="14" s="1"/>
  <c r="AO132" i="15" s="1"/>
  <c r="AO132" i="16" s="1"/>
  <c r="G132" i="9"/>
  <c r="G132" i="14" s="1"/>
  <c r="G132" i="15" s="1"/>
  <c r="G132" i="16" s="1"/>
  <c r="AE132" i="9"/>
  <c r="AE132" i="14" s="1"/>
  <c r="AE132" i="15" s="1"/>
  <c r="AE132" i="16" s="1"/>
  <c r="X132" i="9"/>
  <c r="X132" i="14" s="1"/>
  <c r="X132" i="15" s="1"/>
  <c r="X132" i="16" s="1"/>
  <c r="AK132" i="9"/>
  <c r="AK132" i="14" s="1"/>
  <c r="AK132" i="15" s="1"/>
  <c r="AK132" i="16" s="1"/>
  <c r="AG132" i="9"/>
  <c r="AG132" i="14" s="1"/>
  <c r="AG132" i="15" s="1"/>
  <c r="AG132" i="16" s="1"/>
  <c r="Z132" i="9"/>
  <c r="Z132" i="14" s="1"/>
  <c r="Z132" i="15" s="1"/>
  <c r="Z132" i="16" s="1"/>
  <c r="T132" i="9"/>
  <c r="T132" i="14" s="1"/>
  <c r="T132" i="15" s="1"/>
  <c r="T132" i="16" s="1"/>
  <c r="AC132" i="9"/>
  <c r="AC132" i="14" s="1"/>
  <c r="AC132" i="15" s="1"/>
  <c r="AC132" i="16" s="1"/>
  <c r="AH132" i="9"/>
  <c r="AH132" i="14" s="1"/>
  <c r="AH132" i="15" s="1"/>
  <c r="AH132" i="16" s="1"/>
  <c r="U132" i="9"/>
  <c r="U132" i="14" s="1"/>
  <c r="U132" i="15" s="1"/>
  <c r="U132" i="16" s="1"/>
  <c r="AL132" i="9"/>
  <c r="AL132" i="14" s="1"/>
  <c r="AL132" i="15" s="1"/>
  <c r="AL132" i="16" s="1"/>
  <c r="AB132" i="9"/>
  <c r="AB132" i="14" s="1"/>
  <c r="AB132" i="15" s="1"/>
  <c r="AB132" i="16" s="1"/>
  <c r="AA132" i="9"/>
  <c r="AA132" i="14" s="1"/>
  <c r="AA132" i="15" s="1"/>
  <c r="AA132" i="16" s="1"/>
  <c r="V132" i="9"/>
  <c r="V132" i="14" s="1"/>
  <c r="V132" i="15" s="1"/>
  <c r="V132" i="16" s="1"/>
  <c r="L132" i="9"/>
  <c r="L132" i="14" s="1"/>
  <c r="L132" i="15" s="1"/>
  <c r="L132" i="16" s="1"/>
  <c r="AR132" i="9"/>
  <c r="AR132" i="14" s="1"/>
  <c r="AR132" i="15" s="1"/>
  <c r="AR132" i="16" s="1"/>
  <c r="K132" i="9"/>
  <c r="K132" i="14" s="1"/>
  <c r="K132" i="15" s="1"/>
  <c r="K132" i="16" s="1"/>
  <c r="F132" i="9"/>
  <c r="AD132" i="9"/>
  <c r="AD132" i="14" s="1"/>
  <c r="AD132" i="15" s="1"/>
  <c r="AD132" i="16" s="1"/>
  <c r="AJ132" i="9"/>
  <c r="AJ132" i="14" s="1"/>
  <c r="AJ132" i="15" s="1"/>
  <c r="AJ132" i="16" s="1"/>
  <c r="I132" i="9"/>
  <c r="I132" i="14" s="1"/>
  <c r="I132" i="15" s="1"/>
  <c r="I132" i="16" s="1"/>
  <c r="AP132" i="9"/>
  <c r="AP132" i="14" s="1"/>
  <c r="AP132" i="15" s="1"/>
  <c r="AP132" i="16" s="1"/>
  <c r="Y132" i="9"/>
  <c r="Y132" i="14" s="1"/>
  <c r="Y132" i="15" s="1"/>
  <c r="Y132" i="16" s="1"/>
  <c r="F132" i="14" l="1"/>
  <c r="AD110" i="11"/>
  <c r="AM110" i="11"/>
  <c r="AP110" i="11"/>
  <c r="N110" i="11"/>
  <c r="H110" i="11"/>
  <c r="T110" i="11"/>
  <c r="BO110" i="11"/>
  <c r="BA110" i="11"/>
  <c r="AJ110" i="11"/>
  <c r="Y110" i="11"/>
  <c r="BT110" i="11"/>
  <c r="AW110" i="11"/>
  <c r="AA110" i="11"/>
  <c r="I110" i="11"/>
  <c r="AI110" i="11"/>
  <c r="AR110" i="11"/>
  <c r="AU110" i="11"/>
  <c r="S110" i="11"/>
  <c r="AY110" i="11"/>
  <c r="BH110" i="11"/>
  <c r="BK110" i="11"/>
  <c r="W110" i="11"/>
  <c r="O110" i="11"/>
  <c r="BR110" i="11"/>
  <c r="AC110" i="11"/>
  <c r="BB110" i="11"/>
  <c r="AG110" i="11"/>
  <c r="AZ110" i="11"/>
  <c r="BS110" i="11"/>
  <c r="AX110" i="11"/>
  <c r="AV110" i="11"/>
  <c r="U110" i="11"/>
  <c r="BD110" i="11"/>
  <c r="AO110" i="11"/>
  <c r="BP110" i="11"/>
  <c r="BW110" i="11"/>
  <c r="AQ110" i="11"/>
  <c r="L110" i="11"/>
  <c r="AK110" i="11"/>
  <c r="AL110" i="11"/>
  <c r="BE110" i="11"/>
  <c r="Q110" i="11"/>
  <c r="V110" i="11"/>
  <c r="BQ110" i="11"/>
  <c r="AH110" i="11"/>
  <c r="AF110" i="11"/>
  <c r="G110" i="11"/>
  <c r="F110" i="11"/>
  <c r="BJ110" i="11"/>
  <c r="AB110" i="11"/>
  <c r="AE110" i="11"/>
  <c r="AS110" i="11"/>
  <c r="BV110" i="11"/>
  <c r="BL110" i="11"/>
  <c r="BG110" i="11"/>
  <c r="Z110" i="11"/>
  <c r="R110" i="11"/>
  <c r="M110" i="11"/>
  <c r="AT110" i="11"/>
  <c r="BC110" i="11"/>
  <c r="BF110" i="11"/>
  <c r="P110" i="11"/>
  <c r="X110" i="11"/>
  <c r="AN110" i="11"/>
  <c r="BM110" i="11"/>
  <c r="J110" i="11"/>
  <c r="BU110" i="11"/>
  <c r="BN110" i="11"/>
  <c r="BI110" i="11"/>
  <c r="K110" i="11"/>
  <c r="B110" i="11" l="1"/>
  <c r="D110" i="11" s="1"/>
  <c r="BD110" i="17"/>
  <c r="AP110" i="17"/>
  <c r="AL110" i="17"/>
  <c r="V110" i="17"/>
  <c r="BR110" i="17"/>
  <c r="BV110" i="17"/>
  <c r="AF110" i="17"/>
  <c r="AV110" i="17"/>
  <c r="AY110" i="17"/>
  <c r="BM110" i="17"/>
  <c r="AS110" i="17"/>
  <c r="AC110" i="17"/>
  <c r="H110" i="17"/>
  <c r="I110" i="17"/>
  <c r="AN110" i="17"/>
  <c r="BJ110" i="17"/>
  <c r="BA110" i="17"/>
  <c r="O110" i="17"/>
  <c r="Q110" i="17"/>
  <c r="BC110" i="17"/>
  <c r="BQ110" i="17"/>
  <c r="AH110" i="17"/>
  <c r="M110" i="17"/>
  <c r="BS110" i="17"/>
  <c r="BF110" i="17"/>
  <c r="AQ110" i="17"/>
  <c r="BH110" i="17"/>
  <c r="G110" i="17"/>
  <c r="N110" i="17"/>
  <c r="F110" i="17"/>
  <c r="AI110" i="17"/>
  <c r="S110" i="17"/>
  <c r="AB110" i="17"/>
  <c r="BN110" i="17"/>
  <c r="P110" i="17"/>
  <c r="BE110" i="17"/>
  <c r="AT110" i="17"/>
  <c r="K110" i="17"/>
  <c r="BT110" i="17"/>
  <c r="U110" i="17"/>
  <c r="X110" i="17"/>
  <c r="AW110" i="17"/>
  <c r="BL110" i="17"/>
  <c r="AG110" i="17"/>
  <c r="R110" i="17"/>
  <c r="AM110" i="17"/>
  <c r="T110" i="17"/>
  <c r="BO110" i="17"/>
  <c r="AX110" i="17"/>
  <c r="AA110" i="17"/>
  <c r="Y110" i="17"/>
  <c r="AZ110" i="17"/>
  <c r="BG110" i="17"/>
  <c r="AO110" i="17"/>
  <c r="J110" i="17"/>
  <c r="BP110" i="17"/>
  <c r="BW110" i="17"/>
  <c r="AD110" i="17"/>
  <c r="W110" i="17"/>
  <c r="AE110" i="17"/>
  <c r="BU110" i="17"/>
  <c r="AJ110" i="17"/>
  <c r="Z110" i="17"/>
  <c r="BK110" i="17"/>
  <c r="L110" i="17"/>
  <c r="BB110" i="17"/>
  <c r="AK110" i="17"/>
  <c r="BI110" i="17"/>
  <c r="AU110" i="17"/>
  <c r="AR110" i="17"/>
  <c r="F132" i="15"/>
  <c r="B110" i="17" l="1"/>
  <c r="D110" i="17" s="1"/>
  <c r="BW110" i="18"/>
  <c r="AO110" i="18"/>
  <c r="AL110" i="18"/>
  <c r="AJ110" i="18"/>
  <c r="AU110" i="18"/>
  <c r="BH110" i="18"/>
  <c r="AP110" i="18"/>
  <c r="BA110" i="18"/>
  <c r="BO110" i="18"/>
  <c r="AG110" i="18"/>
  <c r="AT110" i="18"/>
  <c r="BQ110" i="18"/>
  <c r="U110" i="18"/>
  <c r="I110" i="18"/>
  <c r="F110" i="18"/>
  <c r="M110" i="18"/>
  <c r="Z110" i="18"/>
  <c r="O110" i="18"/>
  <c r="BS110" i="18"/>
  <c r="Q110" i="18"/>
  <c r="AA110" i="18"/>
  <c r="AN110" i="18"/>
  <c r="BE110" i="18"/>
  <c r="BR110" i="18"/>
  <c r="AK110" i="18"/>
  <c r="BK110" i="18"/>
  <c r="AC110" i="18"/>
  <c r="AD110" i="18"/>
  <c r="BJ110" i="18"/>
  <c r="AF110" i="18"/>
  <c r="AW110" i="18"/>
  <c r="AX110" i="18"/>
  <c r="BN110" i="18"/>
  <c r="W110" i="18"/>
  <c r="G110" i="18"/>
  <c r="H110" i="18"/>
  <c r="N110" i="18"/>
  <c r="AV110" i="18"/>
  <c r="Y110" i="18"/>
  <c r="AQ110" i="18"/>
  <c r="BD110" i="18"/>
  <c r="BU110" i="18"/>
  <c r="AH110" i="18"/>
  <c r="BV110" i="18"/>
  <c r="AB110" i="18"/>
  <c r="AS110" i="18"/>
  <c r="BC110" i="18"/>
  <c r="AI110" i="18"/>
  <c r="BM110" i="18"/>
  <c r="X110" i="18"/>
  <c r="K110" i="18"/>
  <c r="BG110" i="18"/>
  <c r="BT110" i="18"/>
  <c r="BB110" i="18"/>
  <c r="AM110" i="18"/>
  <c r="AE110" i="18"/>
  <c r="AR110" i="18"/>
  <c r="BI110" i="18"/>
  <c r="AZ110" i="18"/>
  <c r="AY110" i="18"/>
  <c r="BL110" i="18"/>
  <c r="BF110" i="18"/>
  <c r="BP110" i="18"/>
  <c r="T110" i="18"/>
  <c r="R110" i="18"/>
  <c r="L110" i="18"/>
  <c r="S110" i="18"/>
  <c r="P110" i="18"/>
  <c r="J110" i="18"/>
  <c r="V110" i="18"/>
  <c r="F132" i="16"/>
  <c r="B110" i="18" l="1"/>
  <c r="D110" i="18" s="1"/>
  <c r="AA110" i="19"/>
  <c r="X104" i="20" s="1"/>
  <c r="AP110" i="19"/>
  <c r="AM104" i="20" s="1"/>
  <c r="AN124" i="7" s="1"/>
  <c r="AK110" i="19"/>
  <c r="AH104" i="20" s="1"/>
  <c r="AI124" i="7" s="1"/>
  <c r="BU110" i="19"/>
  <c r="BR104" i="20" s="1"/>
  <c r="BS124" i="7" s="1"/>
  <c r="BK110" i="19"/>
  <c r="BH104" i="20" s="1"/>
  <c r="BI124" i="7" s="1"/>
  <c r="AB110" i="19"/>
  <c r="Y104" i="20" s="1"/>
  <c r="BL110" i="19"/>
  <c r="BI104" i="20" s="1"/>
  <c r="BJ124" i="7" s="1"/>
  <c r="BO110" i="19"/>
  <c r="BL104" i="20" s="1"/>
  <c r="BM124" i="7" s="1"/>
  <c r="AJ110" i="19"/>
  <c r="AG104" i="20" s="1"/>
  <c r="AH124" i="7" s="1"/>
  <c r="BT110" i="19"/>
  <c r="BQ104" i="20" s="1"/>
  <c r="BR124" i="7" s="1"/>
  <c r="AL110" i="19"/>
  <c r="AI104" i="20" s="1"/>
  <c r="AJ124" i="7" s="1"/>
  <c r="AC110" i="19"/>
  <c r="Z104" i="20" s="1"/>
  <c r="AA124" i="7" s="1"/>
  <c r="BM110" i="19"/>
  <c r="BJ104" i="20" s="1"/>
  <c r="BK124" i="7" s="1"/>
  <c r="R110" i="19"/>
  <c r="O104" i="20" s="1"/>
  <c r="P124" i="7" s="1"/>
  <c r="T110" i="19"/>
  <c r="Q104" i="20" s="1"/>
  <c r="R124" i="7" s="1"/>
  <c r="H110" i="19"/>
  <c r="E104" i="20" s="1"/>
  <c r="F124" i="7" s="1"/>
  <c r="L110" i="19"/>
  <c r="I104" i="20" s="1"/>
  <c r="J124" i="7" s="1"/>
  <c r="O110" i="19"/>
  <c r="L104" i="20" s="1"/>
  <c r="M124" i="7" s="1"/>
  <c r="Y110" i="19"/>
  <c r="V104" i="20" s="1"/>
  <c r="W124" i="7" s="1"/>
  <c r="S110" i="19"/>
  <c r="P104" i="20" s="1"/>
  <c r="Q124" i="7" s="1"/>
  <c r="BA110" i="19"/>
  <c r="AX104" i="20" s="1"/>
  <c r="AY124" i="7" s="1"/>
  <c r="AV110" i="19"/>
  <c r="AS104" i="20" s="1"/>
  <c r="AT124" i="7" s="1"/>
  <c r="W110" i="19"/>
  <c r="T104" i="20" s="1"/>
  <c r="U124" i="7" s="1"/>
  <c r="Z110" i="19"/>
  <c r="W104" i="20" s="1"/>
  <c r="X124" i="7" s="1"/>
  <c r="AQ110" i="19"/>
  <c r="AN104" i="20" s="1"/>
  <c r="AO124" i="7" s="1"/>
  <c r="BF110" i="19"/>
  <c r="BC104" i="20" s="1"/>
  <c r="BD124" i="7" s="1"/>
  <c r="BQ110" i="19"/>
  <c r="BN104" i="20" s="1"/>
  <c r="BO124" i="7" s="1"/>
  <c r="BE110" i="19"/>
  <c r="BB104" i="20" s="1"/>
  <c r="BC124" i="7" s="1"/>
  <c r="AD110" i="19"/>
  <c r="AA104" i="20" s="1"/>
  <c r="AB124" i="7" s="1"/>
  <c r="BH110" i="19"/>
  <c r="BE104" i="20" s="1"/>
  <c r="BF124" i="7" s="1"/>
  <c r="AW110" i="19"/>
  <c r="AT104" i="20" s="1"/>
  <c r="AU124" i="7" s="1"/>
  <c r="AH110" i="19"/>
  <c r="AE104" i="20" s="1"/>
  <c r="AF124" i="7" s="1"/>
  <c r="BP110" i="19"/>
  <c r="BM104" i="20" s="1"/>
  <c r="BN124" i="7" s="1"/>
  <c r="AM110" i="19"/>
  <c r="AJ104" i="20" s="1"/>
  <c r="AK124" i="7" s="1"/>
  <c r="BB110" i="19"/>
  <c r="AY104" i="20" s="1"/>
  <c r="AZ124" i="7" s="1"/>
  <c r="BI110" i="19"/>
  <c r="BF104" i="20" s="1"/>
  <c r="BG124" i="7" s="1"/>
  <c r="G110" i="19"/>
  <c r="D104" i="20" s="1"/>
  <c r="E124" i="7" s="1"/>
  <c r="F110" i="19"/>
  <c r="K110" i="19"/>
  <c r="H104" i="20" s="1"/>
  <c r="I124" i="7" s="1"/>
  <c r="P110" i="19"/>
  <c r="M104" i="20" s="1"/>
  <c r="N124" i="7" s="1"/>
  <c r="BR110" i="19"/>
  <c r="BO104" i="20" s="1"/>
  <c r="BP124" i="7" s="1"/>
  <c r="N110" i="19"/>
  <c r="K104" i="20" s="1"/>
  <c r="L124" i="7" s="1"/>
  <c r="V110" i="19"/>
  <c r="S104" i="20" s="1"/>
  <c r="T124" i="7" s="1"/>
  <c r="BG110" i="19"/>
  <c r="BD104" i="20" s="1"/>
  <c r="BE124" i="7" s="1"/>
  <c r="BV110" i="19"/>
  <c r="BS104" i="20" s="1"/>
  <c r="BT124" i="7" s="1"/>
  <c r="BD110" i="19"/>
  <c r="BA104" i="20" s="1"/>
  <c r="BB124" i="7" s="1"/>
  <c r="AE110" i="19"/>
  <c r="AB104" i="20" s="1"/>
  <c r="AC124" i="7" s="1"/>
  <c r="AT110" i="19"/>
  <c r="AQ104" i="20" s="1"/>
  <c r="AR124" i="7" s="1"/>
  <c r="AS110" i="19"/>
  <c r="AP104" i="20" s="1"/>
  <c r="AQ124" i="7" s="1"/>
  <c r="AI110" i="19"/>
  <c r="AF104" i="20" s="1"/>
  <c r="AG124" i="7" s="1"/>
  <c r="AX110" i="19"/>
  <c r="AU104" i="20" s="1"/>
  <c r="AV124" i="7" s="1"/>
  <c r="BC110" i="19"/>
  <c r="AZ104" i="20" s="1"/>
  <c r="BA124" i="7" s="1"/>
  <c r="X110" i="19"/>
  <c r="U104" i="20" s="1"/>
  <c r="V124" i="7" s="1"/>
  <c r="Q110" i="19"/>
  <c r="N104" i="20" s="1"/>
  <c r="O124" i="7" s="1"/>
  <c r="BW110" i="19"/>
  <c r="BT104" i="20" s="1"/>
  <c r="BU124" i="7" s="1"/>
  <c r="AZ110" i="19"/>
  <c r="AW104" i="20" s="1"/>
  <c r="AX124" i="7" s="1"/>
  <c r="AO110" i="19"/>
  <c r="AL104" i="20" s="1"/>
  <c r="AM124" i="7" s="1"/>
  <c r="AU110" i="19"/>
  <c r="AR104" i="20" s="1"/>
  <c r="AS124" i="7" s="1"/>
  <c r="BJ110" i="19"/>
  <c r="BG104" i="20" s="1"/>
  <c r="BH124" i="7" s="1"/>
  <c r="AF110" i="19"/>
  <c r="AC104" i="20" s="1"/>
  <c r="AD124" i="7" s="1"/>
  <c r="AY110" i="19"/>
  <c r="AV104" i="20" s="1"/>
  <c r="AW124" i="7" s="1"/>
  <c r="BN110" i="19"/>
  <c r="BK104" i="20" s="1"/>
  <c r="BL124" i="7" s="1"/>
  <c r="AN110" i="19"/>
  <c r="AK104" i="20" s="1"/>
  <c r="AL124" i="7" s="1"/>
  <c r="BS110" i="19"/>
  <c r="BP104" i="20" s="1"/>
  <c r="BQ124" i="7" s="1"/>
  <c r="AR110" i="19"/>
  <c r="AO104" i="20" s="1"/>
  <c r="AP124" i="7" s="1"/>
  <c r="AG110" i="19"/>
  <c r="AD104" i="20" s="1"/>
  <c r="AE124" i="7" s="1"/>
  <c r="J110" i="19"/>
  <c r="G104" i="20" s="1"/>
  <c r="H124" i="7" s="1"/>
  <c r="U110" i="19"/>
  <c r="R104" i="20" s="1"/>
  <c r="S124" i="7" s="1"/>
  <c r="I110" i="19"/>
  <c r="F104" i="20" s="1"/>
  <c r="G124" i="7" s="1"/>
  <c r="M110" i="19"/>
  <c r="J104" i="20" s="1"/>
  <c r="K124" i="7" s="1"/>
  <c r="B110" i="19" l="1"/>
  <c r="D110" i="19" s="1"/>
  <c r="B104" i="20" s="1"/>
  <c r="Z124" i="7"/>
  <c r="BW124" i="7"/>
  <c r="Y124" i="7"/>
  <c r="C104" i="20"/>
  <c r="D124" i="7" s="1"/>
  <c r="BZ124" i="7" l="1"/>
  <c r="C124" i="7"/>
  <c r="C104" i="24" s="1"/>
  <c r="CA124" i="7"/>
  <c r="BX124" i="7"/>
  <c r="B124" i="7"/>
  <c r="B103" i="24"/>
  <c r="Y104" i="24" l="1"/>
  <c r="BV104" i="24" s="1"/>
  <c r="D134" i="9" s="1"/>
  <c r="AC104" i="24"/>
  <c r="AG104" i="24"/>
  <c r="AK104" i="24"/>
  <c r="AO104" i="24"/>
  <c r="AS104" i="24"/>
  <c r="AW104" i="24"/>
  <c r="BA104" i="24"/>
  <c r="BE104" i="24"/>
  <c r="BI104" i="24"/>
  <c r="BM104" i="24"/>
  <c r="BQ104" i="24"/>
  <c r="Z104" i="24"/>
  <c r="AD104" i="24"/>
  <c r="AH104" i="24"/>
  <c r="AL104" i="24"/>
  <c r="AP104" i="24"/>
  <c r="AT104" i="24"/>
  <c r="AX104" i="24"/>
  <c r="BB104" i="24"/>
  <c r="BF104" i="24"/>
  <c r="BJ104" i="24"/>
  <c r="BN104" i="24"/>
  <c r="BR104" i="24"/>
  <c r="X104" i="24"/>
  <c r="AF104" i="24"/>
  <c r="AN104" i="24"/>
  <c r="AV104" i="24"/>
  <c r="BD104" i="24"/>
  <c r="BL104" i="24"/>
  <c r="BT104" i="24"/>
  <c r="AM104" i="24"/>
  <c r="BC104" i="24"/>
  <c r="AA104" i="24"/>
  <c r="AI104" i="24"/>
  <c r="AQ104" i="24"/>
  <c r="AY104" i="24"/>
  <c r="BG104" i="24"/>
  <c r="BO104" i="24"/>
  <c r="AU104" i="24"/>
  <c r="BS104" i="24"/>
  <c r="AB104" i="24"/>
  <c r="AJ104" i="24"/>
  <c r="AR104" i="24"/>
  <c r="AZ104" i="24"/>
  <c r="BH104" i="24"/>
  <c r="BP104" i="24"/>
  <c r="AE104" i="24"/>
  <c r="BK104" i="24"/>
  <c r="R104" i="24"/>
  <c r="E104" i="24"/>
  <c r="N104" i="24"/>
  <c r="G104" i="24"/>
  <c r="F104" i="24"/>
  <c r="M104" i="24"/>
  <c r="Q104" i="24"/>
  <c r="K104" i="24"/>
  <c r="H104" i="24"/>
  <c r="U104" i="24"/>
  <c r="W104" i="24"/>
  <c r="S104" i="24"/>
  <c r="L104" i="24"/>
  <c r="T104" i="24"/>
  <c r="D104" i="24"/>
  <c r="P104" i="24"/>
  <c r="J104" i="24"/>
  <c r="O104" i="24"/>
  <c r="V104" i="24"/>
  <c r="I104" i="24"/>
  <c r="D134" i="14"/>
  <c r="D134" i="15"/>
  <c r="B133" i="9"/>
  <c r="B133" i="15"/>
  <c r="B133" i="16"/>
  <c r="B133" i="14"/>
  <c r="C112" i="17"/>
  <c r="C112" i="19"/>
  <c r="C112" i="11"/>
  <c r="C112" i="18"/>
  <c r="M133" i="9" l="1"/>
  <c r="M133" i="14" s="1"/>
  <c r="M133" i="15" s="1"/>
  <c r="M133" i="16" s="1"/>
  <c r="P133" i="9"/>
  <c r="P133" i="14" s="1"/>
  <c r="P133" i="15" s="1"/>
  <c r="P133" i="16" s="1"/>
  <c r="O133" i="9"/>
  <c r="O133" i="14" s="1"/>
  <c r="O133" i="15" s="1"/>
  <c r="O133" i="16" s="1"/>
  <c r="R133" i="9"/>
  <c r="R133" i="14" s="1"/>
  <c r="R133" i="15" s="1"/>
  <c r="R133" i="16" s="1"/>
  <c r="Q133" i="9"/>
  <c r="Q133" i="14" s="1"/>
  <c r="Q133" i="15" s="1"/>
  <c r="Q133" i="16" s="1"/>
  <c r="BU104" i="24"/>
  <c r="AN133" i="9"/>
  <c r="AN133" i="14" s="1"/>
  <c r="AN133" i="15" s="1"/>
  <c r="AN133" i="16" s="1"/>
  <c r="U133" i="9"/>
  <c r="U133" i="14" s="1"/>
  <c r="U133" i="15" s="1"/>
  <c r="U133" i="16" s="1"/>
  <c r="AO133" i="9"/>
  <c r="AO133" i="14" s="1"/>
  <c r="AO133" i="15" s="1"/>
  <c r="AO133" i="16" s="1"/>
  <c r="K133" i="9"/>
  <c r="K133" i="14" s="1"/>
  <c r="K133" i="15" s="1"/>
  <c r="K133" i="16" s="1"/>
  <c r="AC133" i="9"/>
  <c r="AC133" i="14" s="1"/>
  <c r="AC133" i="15" s="1"/>
  <c r="AC133" i="16" s="1"/>
  <c r="AI133" i="9"/>
  <c r="AI133" i="14" s="1"/>
  <c r="AI133" i="15" s="1"/>
  <c r="AI133" i="16" s="1"/>
  <c r="I133" i="9"/>
  <c r="I133" i="14" s="1"/>
  <c r="I133" i="15" s="1"/>
  <c r="I133" i="16" s="1"/>
  <c r="H133" i="9"/>
  <c r="H133" i="14" s="1"/>
  <c r="H133" i="15" s="1"/>
  <c r="H133" i="16" s="1"/>
  <c r="AH133" i="9"/>
  <c r="AH133" i="14" s="1"/>
  <c r="AH133" i="15" s="1"/>
  <c r="AH133" i="16" s="1"/>
  <c r="AG133" i="9"/>
  <c r="AG133" i="14" s="1"/>
  <c r="AG133" i="15" s="1"/>
  <c r="AG133" i="16" s="1"/>
  <c r="G133" i="9"/>
  <c r="G133" i="14" s="1"/>
  <c r="G133" i="15" s="1"/>
  <c r="G133" i="16" s="1"/>
  <c r="AP133" i="9"/>
  <c r="AP133" i="14" s="1"/>
  <c r="AP133" i="15" s="1"/>
  <c r="AP133" i="16" s="1"/>
  <c r="AK133" i="9"/>
  <c r="AK133" i="14" s="1"/>
  <c r="AK133" i="15" s="1"/>
  <c r="AK133" i="16" s="1"/>
  <c r="AL133" i="9"/>
  <c r="AL133" i="14" s="1"/>
  <c r="AL133" i="15" s="1"/>
  <c r="AL133" i="16" s="1"/>
  <c r="Y133" i="9"/>
  <c r="Y133" i="14" s="1"/>
  <c r="Y133" i="15" s="1"/>
  <c r="Y133" i="16" s="1"/>
  <c r="L133" i="9"/>
  <c r="L133" i="14" s="1"/>
  <c r="L133" i="15" s="1"/>
  <c r="L133" i="16" s="1"/>
  <c r="AD133" i="9"/>
  <c r="AD133" i="14" s="1"/>
  <c r="AD133" i="15" s="1"/>
  <c r="AD133" i="16" s="1"/>
  <c r="AA133" i="9"/>
  <c r="AA133" i="14" s="1"/>
  <c r="AA133" i="15" s="1"/>
  <c r="AA133" i="16" s="1"/>
  <c r="X133" i="9"/>
  <c r="X133" i="14" s="1"/>
  <c r="X133" i="15" s="1"/>
  <c r="X133" i="16" s="1"/>
  <c r="W133" i="9"/>
  <c r="W133" i="14" s="1"/>
  <c r="W133" i="15" s="1"/>
  <c r="W133" i="16" s="1"/>
  <c r="V133" i="9"/>
  <c r="V133" i="14" s="1"/>
  <c r="V133" i="15" s="1"/>
  <c r="V133" i="16" s="1"/>
  <c r="T133" i="9"/>
  <c r="T133" i="14" s="1"/>
  <c r="T133" i="15" s="1"/>
  <c r="T133" i="16" s="1"/>
  <c r="AE133" i="9"/>
  <c r="AE133" i="14" s="1"/>
  <c r="AE133" i="15" s="1"/>
  <c r="AE133" i="16" s="1"/>
  <c r="AR133" i="9"/>
  <c r="AR133" i="14" s="1"/>
  <c r="AR133" i="15" s="1"/>
  <c r="AR133" i="16" s="1"/>
  <c r="AQ133" i="9"/>
  <c r="AQ133" i="14" s="1"/>
  <c r="AQ133" i="15" s="1"/>
  <c r="AQ133" i="16" s="1"/>
  <c r="AJ133" i="9"/>
  <c r="AJ133" i="14" s="1"/>
  <c r="AJ133" i="15" s="1"/>
  <c r="AJ133" i="16" s="1"/>
  <c r="AB133" i="9"/>
  <c r="AB133" i="14" s="1"/>
  <c r="AB133" i="15" s="1"/>
  <c r="AB133" i="16" s="1"/>
  <c r="Z133" i="9"/>
  <c r="Z133" i="14" s="1"/>
  <c r="Z133" i="15" s="1"/>
  <c r="Z133" i="16" s="1"/>
  <c r="F133" i="9"/>
  <c r="F133" i="14" l="1"/>
  <c r="BT111" i="11"/>
  <c r="AK111" i="11"/>
  <c r="AO111" i="11"/>
  <c r="M111" i="11"/>
  <c r="V111" i="11"/>
  <c r="U111" i="11"/>
  <c r="BM111" i="11"/>
  <c r="BA111" i="11"/>
  <c r="AL111" i="11"/>
  <c r="R111" i="11"/>
  <c r="BW111" i="11"/>
  <c r="AM111" i="11"/>
  <c r="AZ111" i="11"/>
  <c r="P111" i="11"/>
  <c r="BF111" i="11"/>
  <c r="AI111" i="11"/>
  <c r="AA111" i="11"/>
  <c r="N111" i="11"/>
  <c r="BJ111" i="11"/>
  <c r="H111" i="11"/>
  <c r="BP111" i="11"/>
  <c r="BE111" i="11"/>
  <c r="BH111" i="11"/>
  <c r="BV111" i="11"/>
  <c r="O111" i="11"/>
  <c r="AB111" i="11"/>
  <c r="BC111" i="11"/>
  <c r="AN111" i="11"/>
  <c r="J111" i="11"/>
  <c r="Y111" i="11"/>
  <c r="BU111" i="11"/>
  <c r="BK111" i="11"/>
  <c r="AJ111" i="11"/>
  <c r="BO111" i="11"/>
  <c r="I111" i="11"/>
  <c r="BQ111" i="11"/>
  <c r="AH111" i="11"/>
  <c r="BL111" i="11"/>
  <c r="T111" i="11"/>
  <c r="S111" i="11"/>
  <c r="AY111" i="11"/>
  <c r="BG111" i="11"/>
  <c r="AF111" i="11"/>
  <c r="AW111" i="11"/>
  <c r="AV111" i="11"/>
  <c r="BI111" i="11"/>
  <c r="L111" i="11"/>
  <c r="Z111" i="11"/>
  <c r="BR111" i="11"/>
  <c r="AD111" i="11"/>
  <c r="Q111" i="11"/>
  <c r="AC111" i="11"/>
  <c r="AE111" i="11"/>
  <c r="K111" i="11"/>
  <c r="BS111" i="11"/>
  <c r="AQ111" i="11"/>
  <c r="BN111" i="11"/>
  <c r="AU111" i="11"/>
  <c r="G111" i="11"/>
  <c r="W111" i="11"/>
  <c r="AR111" i="11"/>
  <c r="AX111" i="11"/>
  <c r="BD111" i="11"/>
  <c r="F111" i="11"/>
  <c r="X111" i="11"/>
  <c r="AP111" i="11"/>
  <c r="AT111" i="11"/>
  <c r="BB111" i="11"/>
  <c r="AG111" i="11"/>
  <c r="AS111" i="11"/>
  <c r="B111" i="11" l="1"/>
  <c r="D111" i="11" s="1"/>
  <c r="BF111" i="17"/>
  <c r="AL111" i="17"/>
  <c r="AH111" i="17"/>
  <c r="S111" i="17"/>
  <c r="BI111" i="17"/>
  <c r="AV111" i="17"/>
  <c r="AP111" i="17"/>
  <c r="W111" i="17"/>
  <c r="AY111" i="17"/>
  <c r="BM111" i="17"/>
  <c r="AT111" i="17"/>
  <c r="U111" i="17"/>
  <c r="R111" i="17"/>
  <c r="BT111" i="17"/>
  <c r="AO111" i="17"/>
  <c r="AK111" i="17"/>
  <c r="J111" i="17"/>
  <c r="AZ111" i="17"/>
  <c r="BW111" i="17"/>
  <c r="AI111" i="17"/>
  <c r="Q111" i="17"/>
  <c r="P111" i="17"/>
  <c r="BS111" i="17"/>
  <c r="BB111" i="17"/>
  <c r="AD111" i="17"/>
  <c r="Z111" i="17"/>
  <c r="BE111" i="17"/>
  <c r="BV111" i="17"/>
  <c r="AF111" i="17"/>
  <c r="N111" i="17"/>
  <c r="BO111" i="17"/>
  <c r="BG111" i="17"/>
  <c r="AR111" i="17"/>
  <c r="AJ111" i="17"/>
  <c r="F111" i="17"/>
  <c r="BJ111" i="17"/>
  <c r="BK111" i="17"/>
  <c r="AS111" i="17"/>
  <c r="I111" i="17"/>
  <c r="V111" i="17"/>
  <c r="AX111" i="17"/>
  <c r="AE111" i="17"/>
  <c r="AA111" i="17"/>
  <c r="G111" i="17"/>
  <c r="AW111" i="17"/>
  <c r="BL111" i="17"/>
  <c r="AB111" i="17"/>
  <c r="O111" i="17"/>
  <c r="BU111" i="17"/>
  <c r="BR111" i="17"/>
  <c r="AC111" i="17"/>
  <c r="T111" i="17"/>
  <c r="M111" i="17"/>
  <c r="BC111" i="17"/>
  <c r="BQ111" i="17"/>
  <c r="AG111" i="17"/>
  <c r="Y111" i="17"/>
  <c r="BP111" i="17"/>
  <c r="BH111" i="17"/>
  <c r="AN111" i="17"/>
  <c r="L111" i="17"/>
  <c r="K111" i="17"/>
  <c r="BD111" i="17"/>
  <c r="AU111" i="17"/>
  <c r="AQ111" i="17"/>
  <c r="X111" i="17"/>
  <c r="BN111" i="17"/>
  <c r="BA111" i="17"/>
  <c r="AM111" i="17"/>
  <c r="H111" i="17"/>
  <c r="F133" i="15"/>
  <c r="B111" i="17" l="1"/>
  <c r="D111" i="17" s="1"/>
  <c r="AP111" i="18"/>
  <c r="BC111" i="18"/>
  <c r="BP111" i="18"/>
  <c r="BA111" i="18"/>
  <c r="BL111" i="18"/>
  <c r="BJ111" i="18"/>
  <c r="BW111" i="18"/>
  <c r="AK111" i="18"/>
  <c r="BE111" i="18"/>
  <c r="AE111" i="18"/>
  <c r="AR111" i="18"/>
  <c r="AG111" i="18"/>
  <c r="AS111" i="18"/>
  <c r="Y111" i="18"/>
  <c r="I111" i="18"/>
  <c r="K111" i="18"/>
  <c r="P111" i="18"/>
  <c r="V111" i="18"/>
  <c r="AA111" i="18"/>
  <c r="AL111" i="18"/>
  <c r="AU111" i="18"/>
  <c r="BB111" i="18"/>
  <c r="R111" i="18"/>
  <c r="H111" i="18"/>
  <c r="N111" i="18"/>
  <c r="AX111" i="18"/>
  <c r="AY111" i="18"/>
  <c r="S111" i="18"/>
  <c r="BN111" i="18"/>
  <c r="M111" i="18"/>
  <c r="Q111" i="18"/>
  <c r="BF111" i="18"/>
  <c r="BS111" i="18"/>
  <c r="BU111" i="18"/>
  <c r="BQ111" i="18"/>
  <c r="AW111" i="18"/>
  <c r="AN111" i="18"/>
  <c r="AH111" i="18"/>
  <c r="BH111" i="18"/>
  <c r="J111" i="18"/>
  <c r="W111" i="18"/>
  <c r="BK111" i="18"/>
  <c r="U111" i="18"/>
  <c r="L111" i="18"/>
  <c r="AC111" i="18"/>
  <c r="T111" i="18"/>
  <c r="O111" i="18"/>
  <c r="BV111" i="18"/>
  <c r="AJ111" i="18"/>
  <c r="BI111" i="18"/>
  <c r="BR111" i="18"/>
  <c r="AD111" i="18"/>
  <c r="AQ111" i="18"/>
  <c r="BD111" i="18"/>
  <c r="AI111" i="18"/>
  <c r="AO111" i="18"/>
  <c r="G111" i="18"/>
  <c r="Z111" i="18"/>
  <c r="AB111" i="18"/>
  <c r="F111" i="18"/>
  <c r="AM111" i="18"/>
  <c r="AZ111" i="18"/>
  <c r="BM111" i="18"/>
  <c r="BO111" i="18"/>
  <c r="AT111" i="18"/>
  <c r="BG111" i="18"/>
  <c r="BT111" i="18"/>
  <c r="AF111" i="18"/>
  <c r="AV111" i="18"/>
  <c r="X111" i="18"/>
  <c r="F133" i="16"/>
  <c r="B111" i="18" l="1"/>
  <c r="D111" i="18" s="1"/>
  <c r="AA111" i="19"/>
  <c r="X105" i="20" s="1"/>
  <c r="BL111" i="19"/>
  <c r="BI105" i="20" s="1"/>
  <c r="BJ125" i="7" s="1"/>
  <c r="BF111" i="19"/>
  <c r="BC105" i="20" s="1"/>
  <c r="BD125" i="7" s="1"/>
  <c r="AH111" i="19"/>
  <c r="AE105" i="20" s="1"/>
  <c r="AF125" i="7" s="1"/>
  <c r="BG111" i="19"/>
  <c r="BD105" i="20" s="1"/>
  <c r="BE125" i="7" s="1"/>
  <c r="AU111" i="19"/>
  <c r="AR105" i="20" s="1"/>
  <c r="AS125" i="7" s="1"/>
  <c r="AV111" i="19"/>
  <c r="AS105" i="20" s="1"/>
  <c r="AT125" i="7" s="1"/>
  <c r="AQ111" i="19"/>
  <c r="AN105" i="20" s="1"/>
  <c r="AO125" i="7" s="1"/>
  <c r="BT111" i="19"/>
  <c r="BQ105" i="20" s="1"/>
  <c r="BR125" i="7" s="1"/>
  <c r="AS111" i="19"/>
  <c r="AP105" i="20" s="1"/>
  <c r="AQ125" i="7" s="1"/>
  <c r="BH111" i="19"/>
  <c r="BE105" i="20" s="1"/>
  <c r="BF125" i="7" s="1"/>
  <c r="BA111" i="19"/>
  <c r="AX105" i="20" s="1"/>
  <c r="AY125" i="7" s="1"/>
  <c r="U111" i="19"/>
  <c r="R105" i="20" s="1"/>
  <c r="S125" i="7" s="1"/>
  <c r="Q111" i="19"/>
  <c r="N105" i="20" s="1"/>
  <c r="O125" i="7" s="1"/>
  <c r="M111" i="19"/>
  <c r="J105" i="20" s="1"/>
  <c r="K125" i="7" s="1"/>
  <c r="T111" i="19"/>
  <c r="Q105" i="20" s="1"/>
  <c r="R125" i="7" s="1"/>
  <c r="I111" i="19"/>
  <c r="F105" i="20" s="1"/>
  <c r="G125" i="7" s="1"/>
  <c r="J111" i="19"/>
  <c r="G105" i="20" s="1"/>
  <c r="H125" i="7" s="1"/>
  <c r="S111" i="19"/>
  <c r="P105" i="20" s="1"/>
  <c r="Q125" i="7" s="1"/>
  <c r="BE111" i="19"/>
  <c r="BB105" i="20" s="1"/>
  <c r="BC125" i="7" s="1"/>
  <c r="H111" i="19"/>
  <c r="E105" i="20" s="1"/>
  <c r="F125" i="7" s="1"/>
  <c r="V111" i="19"/>
  <c r="S105" i="20" s="1"/>
  <c r="T125" i="7" s="1"/>
  <c r="AD111" i="19"/>
  <c r="AA105" i="20" s="1"/>
  <c r="AB125" i="7" s="1"/>
  <c r="BC111" i="19"/>
  <c r="AZ105" i="20" s="1"/>
  <c r="BA125" i="7" s="1"/>
  <c r="AM111" i="19"/>
  <c r="AJ105" i="20" s="1"/>
  <c r="AK125" i="7" s="1"/>
  <c r="BV111" i="19"/>
  <c r="BS105" i="20" s="1"/>
  <c r="BT125" i="7" s="1"/>
  <c r="AX111" i="19"/>
  <c r="AU105" i="20" s="1"/>
  <c r="AV125" i="7" s="1"/>
  <c r="BW111" i="19"/>
  <c r="BT105" i="20" s="1"/>
  <c r="BU125" i="7" s="1"/>
  <c r="BM111" i="19"/>
  <c r="BJ105" i="20" s="1"/>
  <c r="BK125" i="7" s="1"/>
  <c r="AL111" i="19"/>
  <c r="AI105" i="20" s="1"/>
  <c r="AJ125" i="7" s="1"/>
  <c r="BK111" i="19"/>
  <c r="BH105" i="20" s="1"/>
  <c r="BI125" i="7" s="1"/>
  <c r="BQ111" i="19"/>
  <c r="BN105" i="20" s="1"/>
  <c r="BO125" i="7" s="1"/>
  <c r="AW111" i="19"/>
  <c r="AT105" i="20" s="1"/>
  <c r="AU125" i="7" s="1"/>
  <c r="AE111" i="19"/>
  <c r="AB105" i="20" s="1"/>
  <c r="AC125" i="7" s="1"/>
  <c r="BR111" i="19"/>
  <c r="BO105" i="20" s="1"/>
  <c r="BP125" i="7" s="1"/>
  <c r="Z111" i="19"/>
  <c r="W105" i="20" s="1"/>
  <c r="X125" i="7" s="1"/>
  <c r="L111" i="19"/>
  <c r="I105" i="20" s="1"/>
  <c r="J125" i="7" s="1"/>
  <c r="Y111" i="19"/>
  <c r="V105" i="20" s="1"/>
  <c r="W125" i="7" s="1"/>
  <c r="AP111" i="19"/>
  <c r="AM105" i="20" s="1"/>
  <c r="AN125" i="7" s="1"/>
  <c r="F111" i="19"/>
  <c r="R111" i="19"/>
  <c r="O105" i="20" s="1"/>
  <c r="P125" i="7" s="1"/>
  <c r="AT111" i="19"/>
  <c r="AQ105" i="20" s="1"/>
  <c r="AR125" i="7" s="1"/>
  <c r="BS111" i="19"/>
  <c r="BP105" i="20" s="1"/>
  <c r="BQ125" i="7" s="1"/>
  <c r="BI111" i="19"/>
  <c r="BF105" i="20" s="1"/>
  <c r="BG125" i="7" s="1"/>
  <c r="AZ111" i="19"/>
  <c r="AW105" i="20" s="1"/>
  <c r="AX125" i="7" s="1"/>
  <c r="AK111" i="19"/>
  <c r="AH105" i="20" s="1"/>
  <c r="AI125" i="7" s="1"/>
  <c r="AY111" i="19"/>
  <c r="AV105" i="20" s="1"/>
  <c r="AW125" i="7" s="1"/>
  <c r="AN111" i="19"/>
  <c r="AK105" i="20" s="1"/>
  <c r="AL125" i="7" s="1"/>
  <c r="BB111" i="19"/>
  <c r="AY105" i="20" s="1"/>
  <c r="AZ125" i="7" s="1"/>
  <c r="AB111" i="19"/>
  <c r="Y105" i="20" s="1"/>
  <c r="BO111" i="19"/>
  <c r="BL105" i="20" s="1"/>
  <c r="BM125" i="7" s="1"/>
  <c r="O111" i="19"/>
  <c r="L105" i="20" s="1"/>
  <c r="M125" i="7" s="1"/>
  <c r="W111" i="19"/>
  <c r="T105" i="20" s="1"/>
  <c r="U125" i="7" s="1"/>
  <c r="AG111" i="19"/>
  <c r="AD105" i="20" s="1"/>
  <c r="AE125" i="7" s="1"/>
  <c r="AR111" i="19"/>
  <c r="AO105" i="20" s="1"/>
  <c r="AP125" i="7" s="1"/>
  <c r="AF111" i="19"/>
  <c r="AC105" i="20" s="1"/>
  <c r="AD125" i="7" s="1"/>
  <c r="BN111" i="19"/>
  <c r="BK105" i="20" s="1"/>
  <c r="BL125" i="7" s="1"/>
  <c r="AI111" i="19"/>
  <c r="AF105" i="20" s="1"/>
  <c r="AG125" i="7" s="1"/>
  <c r="BP111" i="19"/>
  <c r="BM105" i="20" s="1"/>
  <c r="BN125" i="7" s="1"/>
  <c r="BJ111" i="19"/>
  <c r="BG105" i="20" s="1"/>
  <c r="BH125" i="7" s="1"/>
  <c r="AO111" i="19"/>
  <c r="AL105" i="20" s="1"/>
  <c r="AM125" i="7" s="1"/>
  <c r="BD111" i="19"/>
  <c r="BA105" i="20" s="1"/>
  <c r="BB125" i="7" s="1"/>
  <c r="AC111" i="19"/>
  <c r="Z105" i="20" s="1"/>
  <c r="AA125" i="7" s="1"/>
  <c r="AJ111" i="19"/>
  <c r="AG105" i="20" s="1"/>
  <c r="AH125" i="7" s="1"/>
  <c r="BU111" i="19"/>
  <c r="BR105" i="20" s="1"/>
  <c r="BS125" i="7" s="1"/>
  <c r="P111" i="19"/>
  <c r="M105" i="20" s="1"/>
  <c r="N125" i="7" s="1"/>
  <c r="G111" i="19"/>
  <c r="D105" i="20" s="1"/>
  <c r="E125" i="7" s="1"/>
  <c r="X111" i="19"/>
  <c r="U105" i="20" s="1"/>
  <c r="V125" i="7" s="1"/>
  <c r="K111" i="19"/>
  <c r="H105" i="20" s="1"/>
  <c r="I125" i="7" s="1"/>
  <c r="N111" i="19"/>
  <c r="K105" i="20" s="1"/>
  <c r="L125" i="7" s="1"/>
  <c r="C105" i="20" l="1"/>
  <c r="D125" i="7" s="1"/>
  <c r="B111" i="19"/>
  <c r="D111" i="19" s="1"/>
  <c r="B105" i="20" s="1"/>
  <c r="BW125" i="7"/>
  <c r="Z125" i="7"/>
  <c r="Y125" i="7"/>
  <c r="CA125" i="7" l="1"/>
  <c r="BZ125" i="7"/>
  <c r="C113" i="11" s="1"/>
  <c r="BX125" i="7"/>
  <c r="C125" i="7"/>
  <c r="I105" i="24" s="1"/>
  <c r="B125" i="7"/>
  <c r="B104" i="24"/>
  <c r="C113" i="17" l="1"/>
  <c r="C113" i="19"/>
  <c r="C113" i="18"/>
  <c r="K105" i="24"/>
  <c r="BM105" i="24"/>
  <c r="BQ105" i="24"/>
  <c r="AP105" i="24"/>
  <c r="BL105" i="24"/>
  <c r="AN105" i="24"/>
  <c r="BG105" i="24"/>
  <c r="AA105" i="24"/>
  <c r="L105" i="24"/>
  <c r="D105" i="24"/>
  <c r="AO105" i="24"/>
  <c r="AL105" i="24"/>
  <c r="BA105" i="24"/>
  <c r="AG105" i="24"/>
  <c r="AH105" i="24"/>
  <c r="BD105" i="24"/>
  <c r="AF105" i="24"/>
  <c r="AY105" i="24"/>
  <c r="C105" i="24"/>
  <c r="D135" i="14" s="1"/>
  <c r="Q105" i="24"/>
  <c r="BE105" i="24"/>
  <c r="M105" i="24"/>
  <c r="S105" i="24"/>
  <c r="BR105" i="24"/>
  <c r="AW105" i="24"/>
  <c r="AS105" i="24"/>
  <c r="BN105" i="24"/>
  <c r="BT105" i="24"/>
  <c r="AZ105" i="24"/>
  <c r="X105" i="24"/>
  <c r="AQ105" i="24"/>
  <c r="N105" i="24"/>
  <c r="AT105" i="24"/>
  <c r="R105" i="24"/>
  <c r="H105" i="24"/>
  <c r="BB105" i="24"/>
  <c r="Y105" i="24"/>
  <c r="AK105" i="24"/>
  <c r="AX105" i="24"/>
  <c r="BP105" i="24"/>
  <c r="AV105" i="24"/>
  <c r="BO105" i="24"/>
  <c r="AI105" i="24"/>
  <c r="J105" i="24"/>
  <c r="P105" i="24"/>
  <c r="V105" i="24"/>
  <c r="T105" i="24"/>
  <c r="O105" i="24"/>
  <c r="BJ105" i="24"/>
  <c r="AD105" i="24"/>
  <c r="BI105" i="24"/>
  <c r="AC105" i="24"/>
  <c r="BF105" i="24"/>
  <c r="Z105" i="24"/>
  <c r="BH105" i="24"/>
  <c r="AR105" i="24"/>
  <c r="AB105" i="24"/>
  <c r="BK105" i="24"/>
  <c r="AU105" i="24"/>
  <c r="AE105" i="24"/>
  <c r="U105" i="24"/>
  <c r="E105" i="24"/>
  <c r="AJ105" i="24"/>
  <c r="BS105" i="24"/>
  <c r="BC105" i="24"/>
  <c r="AM105" i="24"/>
  <c r="G105" i="24"/>
  <c r="W105" i="24"/>
  <c r="F105" i="24"/>
  <c r="B134" i="15"/>
  <c r="B134" i="16"/>
  <c r="B134" i="14"/>
  <c r="B134" i="9"/>
  <c r="M134" i="9" l="1"/>
  <c r="M134" i="14" s="1"/>
  <c r="M134" i="15" s="1"/>
  <c r="M134" i="16" s="1"/>
  <c r="O134" i="9"/>
  <c r="O134" i="14" s="1"/>
  <c r="O134" i="15" s="1"/>
  <c r="O134" i="16" s="1"/>
  <c r="Q134" i="9"/>
  <c r="Q134" i="14" s="1"/>
  <c r="Q134" i="15" s="1"/>
  <c r="Q134" i="16" s="1"/>
  <c r="P134" i="9"/>
  <c r="P134" i="14" s="1"/>
  <c r="P134" i="15" s="1"/>
  <c r="P134" i="16" s="1"/>
  <c r="R134" i="9"/>
  <c r="R134" i="14" s="1"/>
  <c r="R134" i="15" s="1"/>
  <c r="R134" i="16" s="1"/>
  <c r="BV105" i="24"/>
  <c r="D135" i="9" s="1"/>
  <c r="D135" i="15"/>
  <c r="BU105" i="24"/>
  <c r="I134" i="9"/>
  <c r="I134" i="14" s="1"/>
  <c r="I134" i="15" s="1"/>
  <c r="I134" i="16" s="1"/>
  <c r="F134" i="9"/>
  <c r="AR134" i="9"/>
  <c r="AR134" i="14" s="1"/>
  <c r="AR134" i="15" s="1"/>
  <c r="AR134" i="16" s="1"/>
  <c r="AI134" i="9"/>
  <c r="AI134" i="14" s="1"/>
  <c r="AI134" i="15" s="1"/>
  <c r="AI134" i="16" s="1"/>
  <c r="AL134" i="9"/>
  <c r="AL134" i="14" s="1"/>
  <c r="AL134" i="15" s="1"/>
  <c r="AL134" i="16" s="1"/>
  <c r="Y134" i="9"/>
  <c r="Y134" i="14" s="1"/>
  <c r="Y134" i="15" s="1"/>
  <c r="Y134" i="16" s="1"/>
  <c r="K134" i="9"/>
  <c r="K134" i="14" s="1"/>
  <c r="K134" i="15" s="1"/>
  <c r="K134" i="16" s="1"/>
  <c r="AO134" i="9"/>
  <c r="AO134" i="14" s="1"/>
  <c r="AO134" i="15" s="1"/>
  <c r="AO134" i="16" s="1"/>
  <c r="AB134" i="9"/>
  <c r="AB134" i="14" s="1"/>
  <c r="AB134" i="15" s="1"/>
  <c r="AB134" i="16" s="1"/>
  <c r="AH134" i="9"/>
  <c r="AH134" i="14" s="1"/>
  <c r="AH134" i="15" s="1"/>
  <c r="AH134" i="16" s="1"/>
  <c r="AE134" i="9"/>
  <c r="AE134" i="14" s="1"/>
  <c r="AE134" i="15" s="1"/>
  <c r="AE134" i="16" s="1"/>
  <c r="T134" i="9"/>
  <c r="T134" i="14" s="1"/>
  <c r="T134" i="15" s="1"/>
  <c r="T134" i="16" s="1"/>
  <c r="AQ134" i="9"/>
  <c r="AQ134" i="14" s="1"/>
  <c r="AQ134" i="15" s="1"/>
  <c r="AQ134" i="16" s="1"/>
  <c r="V134" i="9"/>
  <c r="V134" i="14" s="1"/>
  <c r="V134" i="15" s="1"/>
  <c r="V134" i="16" s="1"/>
  <c r="AN134" i="9"/>
  <c r="AN134" i="14" s="1"/>
  <c r="AN134" i="15" s="1"/>
  <c r="AN134" i="16" s="1"/>
  <c r="AA134" i="9"/>
  <c r="AA134" i="14" s="1"/>
  <c r="AA134" i="15" s="1"/>
  <c r="AA134" i="16" s="1"/>
  <c r="Z134" i="9"/>
  <c r="Z134" i="14" s="1"/>
  <c r="Z134" i="15" s="1"/>
  <c r="Z134" i="16" s="1"/>
  <c r="X134" i="9"/>
  <c r="X134" i="14" s="1"/>
  <c r="X134" i="15" s="1"/>
  <c r="X134" i="16" s="1"/>
  <c r="AK134" i="9"/>
  <c r="AK134" i="14" s="1"/>
  <c r="AK134" i="15" s="1"/>
  <c r="AK134" i="16" s="1"/>
  <c r="AG134" i="9"/>
  <c r="AG134" i="14" s="1"/>
  <c r="AG134" i="15" s="1"/>
  <c r="AG134" i="16" s="1"/>
  <c r="AD134" i="9"/>
  <c r="AD134" i="14" s="1"/>
  <c r="AD134" i="15" s="1"/>
  <c r="AD134" i="16" s="1"/>
  <c r="L134" i="9"/>
  <c r="L134" i="14" s="1"/>
  <c r="L134" i="15" s="1"/>
  <c r="L134" i="16" s="1"/>
  <c r="AP134" i="9"/>
  <c r="AP134" i="14" s="1"/>
  <c r="AP134" i="15" s="1"/>
  <c r="AP134" i="16" s="1"/>
  <c r="W134" i="9"/>
  <c r="W134" i="14" s="1"/>
  <c r="W134" i="15" s="1"/>
  <c r="W134" i="16" s="1"/>
  <c r="G134" i="9"/>
  <c r="G134" i="14" s="1"/>
  <c r="G134" i="15" s="1"/>
  <c r="G134" i="16" s="1"/>
  <c r="U134" i="9"/>
  <c r="U134" i="14" s="1"/>
  <c r="U134" i="15" s="1"/>
  <c r="U134" i="16" s="1"/>
  <c r="AJ134" i="9"/>
  <c r="AJ134" i="14" s="1"/>
  <c r="AJ134" i="15" s="1"/>
  <c r="AJ134" i="16" s="1"/>
  <c r="AC134" i="9"/>
  <c r="AC134" i="14" s="1"/>
  <c r="AC134" i="15" s="1"/>
  <c r="AC134" i="16" s="1"/>
  <c r="H134" i="9"/>
  <c r="H134" i="14" s="1"/>
  <c r="H134" i="15" s="1"/>
  <c r="H134" i="16" s="1"/>
  <c r="F134" i="14" l="1"/>
  <c r="AI112" i="11"/>
  <c r="AB112" i="11"/>
  <c r="AU112" i="11"/>
  <c r="R112" i="11"/>
  <c r="BK112" i="11"/>
  <c r="AD112" i="11"/>
  <c r="BN112" i="11"/>
  <c r="AK112" i="11"/>
  <c r="BW112" i="11"/>
  <c r="BE112" i="11"/>
  <c r="BG112" i="11"/>
  <c r="I112" i="11"/>
  <c r="L112" i="11"/>
  <c r="AN112" i="11"/>
  <c r="AW112" i="11"/>
  <c r="K112" i="11"/>
  <c r="BD112" i="11"/>
  <c r="BI112" i="11"/>
  <c r="BP112" i="11"/>
  <c r="V112" i="11"/>
  <c r="Z112" i="11"/>
  <c r="AY112" i="11"/>
  <c r="AR112" i="11"/>
  <c r="U112" i="11"/>
  <c r="AT112" i="11"/>
  <c r="AM112" i="11"/>
  <c r="BF112" i="11"/>
  <c r="N112" i="11"/>
  <c r="BV112" i="11"/>
  <c r="AS112" i="11"/>
  <c r="BB112" i="11"/>
  <c r="J112" i="11"/>
  <c r="M112" i="11"/>
  <c r="AJ112" i="11"/>
  <c r="BR112" i="11"/>
  <c r="AF112" i="11"/>
  <c r="F112" i="11"/>
  <c r="BQ112" i="11"/>
  <c r="AO112" i="11"/>
  <c r="AA112" i="11"/>
  <c r="X112" i="11"/>
  <c r="T112" i="11"/>
  <c r="Q112" i="11"/>
  <c r="AG112" i="11"/>
  <c r="BM112" i="11"/>
  <c r="O112" i="11"/>
  <c r="BO112" i="11"/>
  <c r="BH112" i="11"/>
  <c r="Y112" i="11"/>
  <c r="AH112" i="11"/>
  <c r="S112" i="11"/>
  <c r="BS112" i="11"/>
  <c r="AX112" i="11"/>
  <c r="BL112" i="11"/>
  <c r="P112" i="11"/>
  <c r="AQ112" i="11"/>
  <c r="BU112" i="11"/>
  <c r="AV112" i="11"/>
  <c r="AP112" i="11"/>
  <c r="BT112" i="11"/>
  <c r="BA112" i="11"/>
  <c r="AL112" i="11"/>
  <c r="AC112" i="11"/>
  <c r="G112" i="11"/>
  <c r="BJ112" i="11"/>
  <c r="BC112" i="11"/>
  <c r="AE112" i="11"/>
  <c r="H112" i="11"/>
  <c r="W112" i="11"/>
  <c r="AZ112" i="11"/>
  <c r="B112" i="11" l="1"/>
  <c r="D112" i="11" s="1"/>
  <c r="BU112" i="17"/>
  <c r="BK112" i="17"/>
  <c r="AB112" i="17"/>
  <c r="P112" i="17"/>
  <c r="J112" i="17"/>
  <c r="AX112" i="17"/>
  <c r="G112" i="17"/>
  <c r="AV112" i="17"/>
  <c r="BP112" i="17"/>
  <c r="BW112" i="17"/>
  <c r="AM112" i="17"/>
  <c r="S112" i="17"/>
  <c r="T112" i="17"/>
  <c r="BF112" i="17"/>
  <c r="BA112" i="17"/>
  <c r="AE112" i="17"/>
  <c r="M112" i="17"/>
  <c r="V112" i="17"/>
  <c r="BH112" i="17"/>
  <c r="BQ112" i="17"/>
  <c r="AS112" i="17"/>
  <c r="K112" i="17"/>
  <c r="AZ112" i="17"/>
  <c r="AL112" i="17"/>
  <c r="N112" i="17"/>
  <c r="AK112" i="17"/>
  <c r="BI112" i="17"/>
  <c r="BL112" i="17"/>
  <c r="AO112" i="17"/>
  <c r="I112" i="17"/>
  <c r="X112" i="17"/>
  <c r="BS112" i="17"/>
  <c r="AA112" i="17"/>
  <c r="AT112" i="17"/>
  <c r="W112" i="17"/>
  <c r="BD112" i="17"/>
  <c r="AN112" i="17"/>
  <c r="AJ112" i="17"/>
  <c r="H112" i="17"/>
  <c r="BV112" i="17"/>
  <c r="AR112" i="17"/>
  <c r="BN112" i="17"/>
  <c r="AF112" i="17"/>
  <c r="BC112" i="17"/>
  <c r="BR112" i="17"/>
  <c r="AC112" i="17"/>
  <c r="O112" i="17"/>
  <c r="AY112" i="17"/>
  <c r="AW112" i="17"/>
  <c r="AP112" i="17"/>
  <c r="Q112" i="17"/>
  <c r="L112" i="17"/>
  <c r="BO112" i="17"/>
  <c r="BB112" i="17"/>
  <c r="AI112" i="17"/>
  <c r="AU112" i="17"/>
  <c r="U112" i="17"/>
  <c r="BG112" i="17"/>
  <c r="AG112" i="17"/>
  <c r="BT112" i="17"/>
  <c r="Z112" i="17"/>
  <c r="BJ112" i="17"/>
  <c r="AH112" i="17"/>
  <c r="AD112" i="17"/>
  <c r="R112" i="17"/>
  <c r="BE112" i="17"/>
  <c r="BM112" i="17"/>
  <c r="AQ112" i="17"/>
  <c r="Y112" i="17"/>
  <c r="F112" i="17"/>
  <c r="F134" i="15"/>
  <c r="B112" i="17" l="1"/>
  <c r="D112" i="17" s="1"/>
  <c r="AD112" i="18"/>
  <c r="AQ112" i="18"/>
  <c r="AJ112" i="18"/>
  <c r="BM112" i="18"/>
  <c r="AE112" i="18"/>
  <c r="AB112" i="18"/>
  <c r="BQ112" i="18"/>
  <c r="AI112" i="18"/>
  <c r="AR112" i="18"/>
  <c r="BU112" i="18"/>
  <c r="AM112" i="18"/>
  <c r="BH112" i="18"/>
  <c r="O112" i="18"/>
  <c r="G112" i="18"/>
  <c r="U112" i="18"/>
  <c r="S112" i="18"/>
  <c r="L112" i="18"/>
  <c r="F112" i="18"/>
  <c r="R112" i="18"/>
  <c r="BF112" i="18"/>
  <c r="Y112" i="18"/>
  <c r="T112" i="18"/>
  <c r="AC112" i="18"/>
  <c r="AT112" i="18"/>
  <c r="BG112" i="18"/>
  <c r="BL112" i="18"/>
  <c r="AH112" i="18"/>
  <c r="AU112" i="18"/>
  <c r="BP112" i="18"/>
  <c r="AL112" i="18"/>
  <c r="AY112" i="18"/>
  <c r="AF112" i="18"/>
  <c r="AP112" i="18"/>
  <c r="BC112" i="18"/>
  <c r="AV112" i="18"/>
  <c r="Z112" i="18"/>
  <c r="N112" i="18"/>
  <c r="J112" i="18"/>
  <c r="W112" i="18"/>
  <c r="AS112" i="18"/>
  <c r="BJ112" i="18"/>
  <c r="BW112" i="18"/>
  <c r="AG112" i="18"/>
  <c r="AX112" i="18"/>
  <c r="BK112" i="18"/>
  <c r="AK112" i="18"/>
  <c r="BB112" i="18"/>
  <c r="BO112" i="18"/>
  <c r="AO112" i="18"/>
  <c r="BS112" i="18"/>
  <c r="X112" i="18"/>
  <c r="BI112" i="18"/>
  <c r="AA112" i="18"/>
  <c r="AZ112" i="18"/>
  <c r="AW112" i="18"/>
  <c r="BN112" i="18"/>
  <c r="AN112" i="18"/>
  <c r="BA112" i="18"/>
  <c r="BR112" i="18"/>
  <c r="BD112" i="18"/>
  <c r="BE112" i="18"/>
  <c r="BV112" i="18"/>
  <c r="BT112" i="18"/>
  <c r="P112" i="18"/>
  <c r="V112" i="18"/>
  <c r="I112" i="18"/>
  <c r="M112" i="18"/>
  <c r="Q112" i="18"/>
  <c r="H112" i="18"/>
  <c r="K112" i="18"/>
  <c r="F134" i="16"/>
  <c r="B112" i="18" l="1"/>
  <c r="D112" i="18" s="1"/>
  <c r="AD112" i="19"/>
  <c r="AA106" i="20" s="1"/>
  <c r="AB126" i="7" s="1"/>
  <c r="AQ112" i="19"/>
  <c r="AN106" i="20" s="1"/>
  <c r="AO126" i="7" s="1"/>
  <c r="BD112" i="19"/>
  <c r="BA106" i="20" s="1"/>
  <c r="BB126" i="7" s="1"/>
  <c r="BU112" i="19"/>
  <c r="BR106" i="20" s="1"/>
  <c r="BS126" i="7" s="1"/>
  <c r="AE112" i="19"/>
  <c r="AB106" i="20" s="1"/>
  <c r="AC126" i="7" s="1"/>
  <c r="AR112" i="19"/>
  <c r="AO106" i="20" s="1"/>
  <c r="AP126" i="7" s="1"/>
  <c r="BI112" i="19"/>
  <c r="BF106" i="20" s="1"/>
  <c r="BG126" i="7" s="1"/>
  <c r="AI112" i="19"/>
  <c r="AF106" i="20" s="1"/>
  <c r="AG126" i="7" s="1"/>
  <c r="AV112" i="19"/>
  <c r="AS106" i="20" s="1"/>
  <c r="AT126" i="7" s="1"/>
  <c r="BM112" i="19"/>
  <c r="BJ106" i="20" s="1"/>
  <c r="BK126" i="7" s="1"/>
  <c r="AM112" i="19"/>
  <c r="AJ106" i="20" s="1"/>
  <c r="AK126" i="7" s="1"/>
  <c r="AZ112" i="19"/>
  <c r="AW106" i="20" s="1"/>
  <c r="AX126" i="7" s="1"/>
  <c r="BQ112" i="19"/>
  <c r="BN106" i="20" s="1"/>
  <c r="BO126" i="7" s="1"/>
  <c r="H112" i="19"/>
  <c r="E106" i="20" s="1"/>
  <c r="F126" i="7" s="1"/>
  <c r="P112" i="19"/>
  <c r="M106" i="20" s="1"/>
  <c r="N126" i="7" s="1"/>
  <c r="Y112" i="19"/>
  <c r="V106" i="20" s="1"/>
  <c r="W126" i="7" s="1"/>
  <c r="U112" i="19"/>
  <c r="R106" i="20" s="1"/>
  <c r="S126" i="7" s="1"/>
  <c r="V112" i="19"/>
  <c r="S106" i="20" s="1"/>
  <c r="T126" i="7" s="1"/>
  <c r="L112" i="19"/>
  <c r="I106" i="20" s="1"/>
  <c r="J126" i="7" s="1"/>
  <c r="I112" i="19"/>
  <c r="F106" i="20" s="1"/>
  <c r="G126" i="7" s="1"/>
  <c r="BO112" i="19"/>
  <c r="BL106" i="20" s="1"/>
  <c r="BM126" i="7" s="1"/>
  <c r="BS112" i="19"/>
  <c r="BP106" i="20" s="1"/>
  <c r="BQ126" i="7" s="1"/>
  <c r="T112" i="19"/>
  <c r="Q106" i="20" s="1"/>
  <c r="R126" i="7" s="1"/>
  <c r="J112" i="19"/>
  <c r="G106" i="20" s="1"/>
  <c r="H126" i="7" s="1"/>
  <c r="AT112" i="19"/>
  <c r="AQ106" i="20" s="1"/>
  <c r="AR126" i="7" s="1"/>
  <c r="BG112" i="19"/>
  <c r="BD106" i="20" s="1"/>
  <c r="BE126" i="7" s="1"/>
  <c r="BT112" i="19"/>
  <c r="BQ106" i="20" s="1"/>
  <c r="BR126" i="7" s="1"/>
  <c r="AH112" i="19"/>
  <c r="AE106" i="20" s="1"/>
  <c r="AF126" i="7" s="1"/>
  <c r="AU112" i="19"/>
  <c r="AR106" i="20" s="1"/>
  <c r="AS126" i="7" s="1"/>
  <c r="BH112" i="19"/>
  <c r="BE106" i="20" s="1"/>
  <c r="BF126" i="7" s="1"/>
  <c r="AL112" i="19"/>
  <c r="AI106" i="20" s="1"/>
  <c r="AJ126" i="7" s="1"/>
  <c r="AY112" i="19"/>
  <c r="AV106" i="20" s="1"/>
  <c r="AW126" i="7" s="1"/>
  <c r="BL112" i="19"/>
  <c r="BI106" i="20" s="1"/>
  <c r="BJ126" i="7" s="1"/>
  <c r="AP112" i="19"/>
  <c r="AM106" i="20" s="1"/>
  <c r="AN126" i="7" s="1"/>
  <c r="BC112" i="19"/>
  <c r="AZ106" i="20" s="1"/>
  <c r="BA126" i="7" s="1"/>
  <c r="BP112" i="19"/>
  <c r="BM106" i="20" s="1"/>
  <c r="BN126" i="7" s="1"/>
  <c r="F112" i="19"/>
  <c r="S112" i="19"/>
  <c r="P106" i="20" s="1"/>
  <c r="Q126" i="7" s="1"/>
  <c r="G112" i="19"/>
  <c r="D106" i="20" s="1"/>
  <c r="E126" i="7" s="1"/>
  <c r="R112" i="19"/>
  <c r="O106" i="20" s="1"/>
  <c r="P126" i="7" s="1"/>
  <c r="AG112" i="19"/>
  <c r="AD106" i="20" s="1"/>
  <c r="AE126" i="7" s="1"/>
  <c r="AK112" i="19"/>
  <c r="AH106" i="20" s="1"/>
  <c r="AI126" i="7" s="1"/>
  <c r="Z112" i="19"/>
  <c r="W106" i="20" s="1"/>
  <c r="X126" i="7" s="1"/>
  <c r="O112" i="19"/>
  <c r="L106" i="20" s="1"/>
  <c r="M126" i="7" s="1"/>
  <c r="BJ112" i="19"/>
  <c r="BG106" i="20" s="1"/>
  <c r="BH126" i="7" s="1"/>
  <c r="BW112" i="19"/>
  <c r="BT106" i="20" s="1"/>
  <c r="BU126" i="7" s="1"/>
  <c r="AO112" i="19"/>
  <c r="AL106" i="20" s="1"/>
  <c r="AM126" i="7" s="1"/>
  <c r="AX112" i="19"/>
  <c r="AU106" i="20" s="1"/>
  <c r="AV126" i="7" s="1"/>
  <c r="BK112" i="19"/>
  <c r="BH106" i="20" s="1"/>
  <c r="BI126" i="7" s="1"/>
  <c r="AC112" i="19"/>
  <c r="Z106" i="20" s="1"/>
  <c r="AA126" i="7" s="1"/>
  <c r="BB112" i="19"/>
  <c r="AY106" i="20" s="1"/>
  <c r="AZ126" i="7" s="1"/>
  <c r="BF112" i="19"/>
  <c r="BC106" i="20" s="1"/>
  <c r="BD126" i="7" s="1"/>
  <c r="X112" i="19"/>
  <c r="U106" i="20" s="1"/>
  <c r="V126" i="7" s="1"/>
  <c r="N112" i="19"/>
  <c r="K106" i="20" s="1"/>
  <c r="L126" i="7" s="1"/>
  <c r="M112" i="19"/>
  <c r="J106" i="20" s="1"/>
  <c r="K126" i="7" s="1"/>
  <c r="AA112" i="19"/>
  <c r="X106" i="20" s="1"/>
  <c r="AN112" i="19"/>
  <c r="AK106" i="20" s="1"/>
  <c r="AL126" i="7" s="1"/>
  <c r="BE112" i="19"/>
  <c r="BB106" i="20" s="1"/>
  <c r="BC126" i="7" s="1"/>
  <c r="BN112" i="19"/>
  <c r="BK106" i="20" s="1"/>
  <c r="BL126" i="7" s="1"/>
  <c r="AB112" i="19"/>
  <c r="Y106" i="20" s="1"/>
  <c r="AS112" i="19"/>
  <c r="AP106" i="20" s="1"/>
  <c r="AQ126" i="7" s="1"/>
  <c r="BR112" i="19"/>
  <c r="BO106" i="20" s="1"/>
  <c r="BP126" i="7" s="1"/>
  <c r="AF112" i="19"/>
  <c r="AC106" i="20" s="1"/>
  <c r="AD126" i="7" s="1"/>
  <c r="AW112" i="19"/>
  <c r="AT106" i="20" s="1"/>
  <c r="AU126" i="7" s="1"/>
  <c r="BV112" i="19"/>
  <c r="BS106" i="20" s="1"/>
  <c r="BT126" i="7" s="1"/>
  <c r="AJ112" i="19"/>
  <c r="AG106" i="20" s="1"/>
  <c r="AH126" i="7" s="1"/>
  <c r="BA112" i="19"/>
  <c r="AX106" i="20" s="1"/>
  <c r="AY126" i="7" s="1"/>
  <c r="W112" i="19"/>
  <c r="T106" i="20" s="1"/>
  <c r="U126" i="7" s="1"/>
  <c r="Q112" i="19"/>
  <c r="N106" i="20" s="1"/>
  <c r="O126" i="7" s="1"/>
  <c r="K112" i="19"/>
  <c r="H106" i="20" s="1"/>
  <c r="I126" i="7" s="1"/>
  <c r="B112" i="19" l="1"/>
  <c r="D112" i="19" s="1"/>
  <c r="B106" i="20" s="1"/>
  <c r="Y126" i="7"/>
  <c r="Z126" i="7"/>
  <c r="BW126" i="7"/>
  <c r="C106" i="20"/>
  <c r="D126" i="7" s="1"/>
  <c r="BZ126" i="7" l="1"/>
  <c r="C126" i="7"/>
  <c r="C106" i="24" s="1"/>
  <c r="CA126" i="7"/>
  <c r="BX126" i="7"/>
  <c r="B126" i="7"/>
  <c r="B105" i="24"/>
  <c r="Y106" i="24" l="1"/>
  <c r="BV106" i="24" s="1"/>
  <c r="D136" i="9" s="1"/>
  <c r="AC106" i="24"/>
  <c r="AG106" i="24"/>
  <c r="AK106" i="24"/>
  <c r="AO106" i="24"/>
  <c r="AS106" i="24"/>
  <c r="AW106" i="24"/>
  <c r="BA106" i="24"/>
  <c r="BE106" i="24"/>
  <c r="BI106" i="24"/>
  <c r="BM106" i="24"/>
  <c r="BQ106" i="24"/>
  <c r="Z106" i="24"/>
  <c r="AD106" i="24"/>
  <c r="AH106" i="24"/>
  <c r="AL106" i="24"/>
  <c r="AP106" i="24"/>
  <c r="AT106" i="24"/>
  <c r="AX106" i="24"/>
  <c r="BB106" i="24"/>
  <c r="BF106" i="24"/>
  <c r="BJ106" i="24"/>
  <c r="BN106" i="24"/>
  <c r="BR106" i="24"/>
  <c r="AB106" i="24"/>
  <c r="AJ106" i="24"/>
  <c r="AR106" i="24"/>
  <c r="AZ106" i="24"/>
  <c r="BH106" i="24"/>
  <c r="BP106" i="24"/>
  <c r="AI106" i="24"/>
  <c r="BG106" i="24"/>
  <c r="AE106" i="24"/>
  <c r="AM106" i="24"/>
  <c r="AU106" i="24"/>
  <c r="BC106" i="24"/>
  <c r="BK106" i="24"/>
  <c r="BS106" i="24"/>
  <c r="AA106" i="24"/>
  <c r="AY106" i="24"/>
  <c r="X106" i="24"/>
  <c r="AF106" i="24"/>
  <c r="AN106" i="24"/>
  <c r="AV106" i="24"/>
  <c r="BD106" i="24"/>
  <c r="BL106" i="24"/>
  <c r="BT106" i="24"/>
  <c r="AQ106" i="24"/>
  <c r="BO106" i="24"/>
  <c r="N106" i="24"/>
  <c r="Q106" i="24"/>
  <c r="K106" i="24"/>
  <c r="U106" i="24"/>
  <c r="O106" i="24"/>
  <c r="J106" i="24"/>
  <c r="I106" i="24"/>
  <c r="P106" i="24"/>
  <c r="R106" i="24"/>
  <c r="G106" i="24"/>
  <c r="W106" i="24"/>
  <c r="M106" i="24"/>
  <c r="S106" i="24"/>
  <c r="T106" i="24"/>
  <c r="F106" i="24"/>
  <c r="D106" i="24"/>
  <c r="H106" i="24"/>
  <c r="E106" i="24"/>
  <c r="L106" i="24"/>
  <c r="V106" i="24"/>
  <c r="D136" i="14"/>
  <c r="D136" i="15"/>
  <c r="B135" i="15"/>
  <c r="B135" i="14"/>
  <c r="B135" i="9"/>
  <c r="B135" i="16"/>
  <c r="C114" i="19"/>
  <c r="C114" i="11"/>
  <c r="C114" i="17"/>
  <c r="C114" i="18"/>
  <c r="M135" i="9" l="1"/>
  <c r="M135" i="14" s="1"/>
  <c r="M135" i="15" s="1"/>
  <c r="M135" i="16" s="1"/>
  <c r="Q135" i="9"/>
  <c r="Q135" i="14" s="1"/>
  <c r="Q135" i="15" s="1"/>
  <c r="Q135" i="16" s="1"/>
  <c r="R135" i="9"/>
  <c r="R135" i="14" s="1"/>
  <c r="R135" i="15" s="1"/>
  <c r="R135" i="16" s="1"/>
  <c r="P135" i="9"/>
  <c r="P135" i="14" s="1"/>
  <c r="P135" i="15" s="1"/>
  <c r="P135" i="16" s="1"/>
  <c r="O135" i="9"/>
  <c r="O135" i="14" s="1"/>
  <c r="O135" i="15" s="1"/>
  <c r="O135" i="16" s="1"/>
  <c r="BU106" i="24"/>
  <c r="I135" i="9"/>
  <c r="I135" i="14" s="1"/>
  <c r="I135" i="15" s="1"/>
  <c r="I135" i="16" s="1"/>
  <c r="X135" i="9"/>
  <c r="X135" i="14" s="1"/>
  <c r="X135" i="15" s="1"/>
  <c r="X135" i="16" s="1"/>
  <c r="T135" i="9"/>
  <c r="T135" i="14" s="1"/>
  <c r="T135" i="15" s="1"/>
  <c r="T135" i="16" s="1"/>
  <c r="Z135" i="9"/>
  <c r="Z135" i="14" s="1"/>
  <c r="Z135" i="15" s="1"/>
  <c r="Z135" i="16" s="1"/>
  <c r="H135" i="9"/>
  <c r="H135" i="14" s="1"/>
  <c r="H135" i="15" s="1"/>
  <c r="H135" i="16" s="1"/>
  <c r="AI135" i="9"/>
  <c r="AI135" i="14" s="1"/>
  <c r="AI135" i="15" s="1"/>
  <c r="AI135" i="16" s="1"/>
  <c r="AG135" i="9"/>
  <c r="AG135" i="14" s="1"/>
  <c r="AG135" i="15" s="1"/>
  <c r="AG135" i="16" s="1"/>
  <c r="AP135" i="9"/>
  <c r="AP135" i="14" s="1"/>
  <c r="AP135" i="15" s="1"/>
  <c r="AP135" i="16" s="1"/>
  <c r="AE135" i="9"/>
  <c r="AE135" i="14" s="1"/>
  <c r="AE135" i="15" s="1"/>
  <c r="AE135" i="16" s="1"/>
  <c r="AB135" i="9"/>
  <c r="AB135" i="14" s="1"/>
  <c r="AB135" i="15" s="1"/>
  <c r="AB135" i="16" s="1"/>
  <c r="AL135" i="9"/>
  <c r="AL135" i="14" s="1"/>
  <c r="AL135" i="15" s="1"/>
  <c r="AL135" i="16" s="1"/>
  <c r="AD135" i="9"/>
  <c r="AD135" i="14" s="1"/>
  <c r="AD135" i="15" s="1"/>
  <c r="AD135" i="16" s="1"/>
  <c r="AH135" i="9"/>
  <c r="AH135" i="14" s="1"/>
  <c r="AH135" i="15" s="1"/>
  <c r="AH135" i="16" s="1"/>
  <c r="AN135" i="9"/>
  <c r="AN135" i="14" s="1"/>
  <c r="AN135" i="15" s="1"/>
  <c r="AN135" i="16" s="1"/>
  <c r="F135" i="9"/>
  <c r="AC135" i="9"/>
  <c r="AC135" i="14" s="1"/>
  <c r="AC135" i="15" s="1"/>
  <c r="AC135" i="16" s="1"/>
  <c r="G135" i="9"/>
  <c r="G135" i="14" s="1"/>
  <c r="G135" i="15" s="1"/>
  <c r="G135" i="16" s="1"/>
  <c r="AA135" i="9"/>
  <c r="AA135" i="14" s="1"/>
  <c r="AA135" i="15" s="1"/>
  <c r="AA135" i="16" s="1"/>
  <c r="U135" i="9"/>
  <c r="U135" i="14" s="1"/>
  <c r="U135" i="15" s="1"/>
  <c r="U135" i="16" s="1"/>
  <c r="Y135" i="9"/>
  <c r="Y135" i="14" s="1"/>
  <c r="Y135" i="15" s="1"/>
  <c r="Y135" i="16" s="1"/>
  <c r="AQ135" i="9"/>
  <c r="AQ135" i="14" s="1"/>
  <c r="AQ135" i="15" s="1"/>
  <c r="AQ135" i="16" s="1"/>
  <c r="AJ135" i="9"/>
  <c r="AJ135" i="14" s="1"/>
  <c r="AJ135" i="15" s="1"/>
  <c r="AJ135" i="16" s="1"/>
  <c r="AK135" i="9"/>
  <c r="AK135" i="14" s="1"/>
  <c r="AK135" i="15" s="1"/>
  <c r="AK135" i="16" s="1"/>
  <c r="L135" i="9"/>
  <c r="L135" i="14" s="1"/>
  <c r="L135" i="15" s="1"/>
  <c r="L135" i="16" s="1"/>
  <c r="K135" i="9"/>
  <c r="K135" i="14" s="1"/>
  <c r="K135" i="15" s="1"/>
  <c r="K135" i="16" s="1"/>
  <c r="AR135" i="9"/>
  <c r="AR135" i="14" s="1"/>
  <c r="AR135" i="15" s="1"/>
  <c r="AR135" i="16" s="1"/>
  <c r="W135" i="9"/>
  <c r="W135" i="14" s="1"/>
  <c r="W135" i="15" s="1"/>
  <c r="W135" i="16" s="1"/>
  <c r="V135" i="9"/>
  <c r="V135" i="14" s="1"/>
  <c r="V135" i="15" s="1"/>
  <c r="V135" i="16" s="1"/>
  <c r="AO135" i="9"/>
  <c r="AO135" i="14" s="1"/>
  <c r="AO135" i="15" s="1"/>
  <c r="AO135" i="16" s="1"/>
  <c r="F135" i="14" l="1"/>
  <c r="BS113" i="11"/>
  <c r="AV113" i="11"/>
  <c r="AX113" i="11"/>
  <c r="R113" i="11"/>
  <c r="L113" i="11"/>
  <c r="AG113" i="11"/>
  <c r="AT113" i="11"/>
  <c r="AS113" i="11"/>
  <c r="O113" i="11"/>
  <c r="BQ113" i="11"/>
  <c r="BC113" i="11"/>
  <c r="AJ113" i="11"/>
  <c r="BG113" i="11"/>
  <c r="BT113" i="11"/>
  <c r="AF113" i="11"/>
  <c r="AH113" i="11"/>
  <c r="K113" i="11"/>
  <c r="N113" i="11"/>
  <c r="AR113" i="11"/>
  <c r="BD113" i="11"/>
  <c r="AK113" i="11"/>
  <c r="BM113" i="11"/>
  <c r="X113" i="11"/>
  <c r="BH113" i="11"/>
  <c r="AD113" i="11"/>
  <c r="AC113" i="11"/>
  <c r="H113" i="11"/>
  <c r="P113" i="11"/>
  <c r="BF113" i="11"/>
  <c r="BN113" i="11"/>
  <c r="AM113" i="11"/>
  <c r="F113" i="11"/>
  <c r="BV113" i="11"/>
  <c r="AQ113" i="11"/>
  <c r="BE113" i="11"/>
  <c r="S113" i="11"/>
  <c r="BA113" i="11"/>
  <c r="U113" i="11"/>
  <c r="AN113" i="11"/>
  <c r="AA113" i="11"/>
  <c r="AI113" i="11"/>
  <c r="AP113" i="11"/>
  <c r="AU113" i="11"/>
  <c r="BB113" i="11"/>
  <c r="Q113" i="11"/>
  <c r="T113" i="11"/>
  <c r="BO113" i="11"/>
  <c r="AO113" i="11"/>
  <c r="V113" i="11"/>
  <c r="G113" i="11"/>
  <c r="AB113" i="11"/>
  <c r="J113" i="11"/>
  <c r="AL113" i="11"/>
  <c r="BU113" i="11"/>
  <c r="AY113" i="11"/>
  <c r="BP113" i="11"/>
  <c r="Y113" i="11"/>
  <c r="W113" i="11"/>
  <c r="BR113" i="11"/>
  <c r="BL113" i="11"/>
  <c r="BK113" i="11"/>
  <c r="I113" i="11"/>
  <c r="Z113" i="11"/>
  <c r="AW113" i="11"/>
  <c r="BJ113" i="11"/>
  <c r="BI113" i="11"/>
  <c r="BW113" i="11"/>
  <c r="AE113" i="11"/>
  <c r="AZ113" i="11"/>
  <c r="M113" i="11"/>
  <c r="B113" i="11" l="1"/>
  <c r="D113" i="11" s="1"/>
  <c r="F135" i="15"/>
  <c r="BD113" i="17"/>
  <c r="AM113" i="17"/>
  <c r="AI113" i="17"/>
  <c r="H113" i="17"/>
  <c r="BO113" i="17"/>
  <c r="BJ113" i="17"/>
  <c r="AG113" i="17"/>
  <c r="O113" i="17"/>
  <c r="V113" i="17"/>
  <c r="BR113" i="17"/>
  <c r="BK113" i="17"/>
  <c r="AJ113" i="17"/>
  <c r="S113" i="17"/>
  <c r="BS113" i="17"/>
  <c r="BB113" i="17"/>
  <c r="AN113" i="17"/>
  <c r="J113" i="17"/>
  <c r="AY113" i="17"/>
  <c r="BM113" i="17"/>
  <c r="AD113" i="17"/>
  <c r="AP113" i="17"/>
  <c r="Y113" i="17"/>
  <c r="BU113" i="17"/>
  <c r="BN113" i="17"/>
  <c r="AQ113" i="17"/>
  <c r="W113" i="17"/>
  <c r="I113" i="17"/>
  <c r="BC113" i="17"/>
  <c r="BQ113" i="17"/>
  <c r="AE113" i="17"/>
  <c r="U113" i="17"/>
  <c r="BF113" i="17"/>
  <c r="AS113" i="17"/>
  <c r="AO113" i="17"/>
  <c r="T113" i="17"/>
  <c r="BE113" i="17"/>
  <c r="BH113" i="17"/>
  <c r="AA113" i="17"/>
  <c r="L113" i="17"/>
  <c r="N113" i="17"/>
  <c r="BV113" i="17"/>
  <c r="BA113" i="17"/>
  <c r="AH113" i="17"/>
  <c r="R113" i="17"/>
  <c r="K113" i="17"/>
  <c r="BI113" i="17"/>
  <c r="AC113" i="17"/>
  <c r="AR113" i="17"/>
  <c r="BP113" i="17"/>
  <c r="BW113" i="17"/>
  <c r="AK113" i="17"/>
  <c r="Z113" i="17"/>
  <c r="G113" i="17"/>
  <c r="AW113" i="17"/>
  <c r="BL113" i="17"/>
  <c r="AT113" i="17"/>
  <c r="P113" i="17"/>
  <c r="M113" i="17"/>
  <c r="BT113" i="17"/>
  <c r="AF113" i="17"/>
  <c r="AB113" i="17"/>
  <c r="F113" i="17"/>
  <c r="AZ113" i="17"/>
  <c r="BG113" i="17"/>
  <c r="AU113" i="17"/>
  <c r="Q113" i="17"/>
  <c r="AX113" i="17"/>
  <c r="AV113" i="17"/>
  <c r="AL113" i="17"/>
  <c r="X113" i="17"/>
  <c r="B113" i="17" l="1"/>
  <c r="D113" i="17" s="1"/>
  <c r="BH113" i="18"/>
  <c r="AX113" i="18"/>
  <c r="BM113" i="18"/>
  <c r="AF113" i="18"/>
  <c r="AW113" i="18"/>
  <c r="BK113" i="18"/>
  <c r="AO113" i="18"/>
  <c r="AJ113" i="18"/>
  <c r="BA113" i="18"/>
  <c r="BS113" i="18"/>
  <c r="AN113" i="18"/>
  <c r="AT113" i="18"/>
  <c r="T113" i="18"/>
  <c r="P113" i="18"/>
  <c r="L113" i="18"/>
  <c r="Z113" i="18"/>
  <c r="U113" i="18"/>
  <c r="AC113" i="18"/>
  <c r="BN113" i="18"/>
  <c r="AU113" i="18"/>
  <c r="AV113" i="18"/>
  <c r="AL113" i="18"/>
  <c r="AA113" i="18"/>
  <c r="BJ113" i="18"/>
  <c r="AZ113" i="18"/>
  <c r="AP113" i="18"/>
  <c r="AQ113" i="18"/>
  <c r="BD113" i="18"/>
  <c r="AM113" i="18"/>
  <c r="N113" i="18"/>
  <c r="J113" i="18"/>
  <c r="K113" i="18"/>
  <c r="Q113" i="18"/>
  <c r="O113" i="18"/>
  <c r="AB113" i="18"/>
  <c r="AS113" i="18"/>
  <c r="BC113" i="18"/>
  <c r="AI113" i="18"/>
  <c r="BL113" i="18"/>
  <c r="BB113" i="18"/>
  <c r="BU113" i="18"/>
  <c r="AY113" i="18"/>
  <c r="BP113" i="18"/>
  <c r="BF113" i="18"/>
  <c r="BI113" i="18"/>
  <c r="BT113" i="18"/>
  <c r="AE113" i="18"/>
  <c r="M113" i="18"/>
  <c r="F113" i="18"/>
  <c r="R113" i="18"/>
  <c r="V113" i="18"/>
  <c r="G113" i="18"/>
  <c r="AR113" i="18"/>
  <c r="AH113" i="18"/>
  <c r="BQ113" i="18"/>
  <c r="BE113" i="18"/>
  <c r="AG113" i="18"/>
  <c r="BR113" i="18"/>
  <c r="BG113" i="18"/>
  <c r="BW113" i="18"/>
  <c r="AK113" i="18"/>
  <c r="BV113" i="18"/>
  <c r="BO113" i="18"/>
  <c r="AD113" i="18"/>
  <c r="I113" i="18"/>
  <c r="Y113" i="18"/>
  <c r="S113" i="18"/>
  <c r="W113" i="18"/>
  <c r="X113" i="18"/>
  <c r="H113" i="18"/>
  <c r="F135" i="16"/>
  <c r="B113" i="18" l="1"/>
  <c r="D113" i="18" s="1"/>
  <c r="AS113" i="19"/>
  <c r="AP107" i="20" s="1"/>
  <c r="AQ127" i="7" s="1"/>
  <c r="BJ113" i="19"/>
  <c r="BG107" i="20" s="1"/>
  <c r="BH127" i="7" s="1"/>
  <c r="BW113" i="19"/>
  <c r="BT107" i="20" s="1"/>
  <c r="BU127" i="7" s="1"/>
  <c r="AG113" i="19"/>
  <c r="AD107" i="20" s="1"/>
  <c r="AE127" i="7" s="1"/>
  <c r="AX113" i="19"/>
  <c r="AU107" i="20" s="1"/>
  <c r="AV127" i="7" s="1"/>
  <c r="BK113" i="19"/>
  <c r="BH107" i="20" s="1"/>
  <c r="BI127" i="7" s="1"/>
  <c r="AK113" i="19"/>
  <c r="AH107" i="20" s="1"/>
  <c r="AI127" i="7" s="1"/>
  <c r="BB113" i="19"/>
  <c r="AY107" i="20" s="1"/>
  <c r="AZ127" i="7" s="1"/>
  <c r="BO113" i="19"/>
  <c r="BL107" i="20" s="1"/>
  <c r="BM127" i="7" s="1"/>
  <c r="AO113" i="19"/>
  <c r="AL107" i="20" s="1"/>
  <c r="AM127" i="7" s="1"/>
  <c r="BF113" i="19"/>
  <c r="BC107" i="20" s="1"/>
  <c r="BD127" i="7" s="1"/>
  <c r="BS113" i="19"/>
  <c r="BP107" i="20" s="1"/>
  <c r="BQ127" i="7" s="1"/>
  <c r="F113" i="19"/>
  <c r="T113" i="19"/>
  <c r="Q107" i="20" s="1"/>
  <c r="R127" i="7" s="1"/>
  <c r="L113" i="19"/>
  <c r="I107" i="20" s="1"/>
  <c r="J127" i="7" s="1"/>
  <c r="N113" i="19"/>
  <c r="K107" i="20" s="1"/>
  <c r="L127" i="7" s="1"/>
  <c r="M113" i="19"/>
  <c r="J107" i="20" s="1"/>
  <c r="K127" i="7" s="1"/>
  <c r="Y113" i="19"/>
  <c r="V107" i="20" s="1"/>
  <c r="W127" i="7" s="1"/>
  <c r="H113" i="19"/>
  <c r="E107" i="20" s="1"/>
  <c r="F127" i="7" s="1"/>
  <c r="AV113" i="19"/>
  <c r="AS107" i="20" s="1"/>
  <c r="AT127" i="7" s="1"/>
  <c r="AZ113" i="19"/>
  <c r="AW107" i="20" s="1"/>
  <c r="AX127" i="7" s="1"/>
  <c r="Z113" i="19"/>
  <c r="W107" i="20" s="1"/>
  <c r="X127" i="7" s="1"/>
  <c r="I113" i="19"/>
  <c r="F107" i="20" s="1"/>
  <c r="G127" i="7" s="1"/>
  <c r="BI113" i="19"/>
  <c r="BF107" i="20" s="1"/>
  <c r="BG127" i="7" s="1"/>
  <c r="AA113" i="19"/>
  <c r="X107" i="20" s="1"/>
  <c r="AN113" i="19"/>
  <c r="AK107" i="20" s="1"/>
  <c r="AL127" i="7" s="1"/>
  <c r="AW113" i="19"/>
  <c r="AT107" i="20" s="1"/>
  <c r="AU127" i="7" s="1"/>
  <c r="BN113" i="19"/>
  <c r="BK107" i="20" s="1"/>
  <c r="BL127" i="7" s="1"/>
  <c r="AB113" i="19"/>
  <c r="Y107" i="20" s="1"/>
  <c r="BA113" i="19"/>
  <c r="AX107" i="20" s="1"/>
  <c r="AY127" i="7" s="1"/>
  <c r="BR113" i="19"/>
  <c r="BO107" i="20" s="1"/>
  <c r="BP127" i="7" s="1"/>
  <c r="AF113" i="19"/>
  <c r="AC107" i="20" s="1"/>
  <c r="AD127" i="7" s="1"/>
  <c r="BE113" i="19"/>
  <c r="BB107" i="20" s="1"/>
  <c r="BC127" i="7" s="1"/>
  <c r="BV113" i="19"/>
  <c r="BS107" i="20" s="1"/>
  <c r="BT127" i="7" s="1"/>
  <c r="AJ113" i="19"/>
  <c r="AG107" i="20" s="1"/>
  <c r="AH127" i="7" s="1"/>
  <c r="Q113" i="19"/>
  <c r="N107" i="20" s="1"/>
  <c r="O127" i="7" s="1"/>
  <c r="J113" i="19"/>
  <c r="G107" i="20" s="1"/>
  <c r="H127" i="7" s="1"/>
  <c r="G113" i="19"/>
  <c r="D107" i="20" s="1"/>
  <c r="E127" i="7" s="1"/>
  <c r="X113" i="19"/>
  <c r="U107" i="20" s="1"/>
  <c r="V127" i="7" s="1"/>
  <c r="AM113" i="19"/>
  <c r="AJ107" i="20" s="1"/>
  <c r="AK127" i="7" s="1"/>
  <c r="O113" i="19"/>
  <c r="L107" i="20" s="1"/>
  <c r="M127" i="7" s="1"/>
  <c r="S113" i="19"/>
  <c r="P107" i="20" s="1"/>
  <c r="Q127" i="7" s="1"/>
  <c r="AD113" i="19"/>
  <c r="AA107" i="20" s="1"/>
  <c r="AB127" i="7" s="1"/>
  <c r="AQ113" i="19"/>
  <c r="AN107" i="20" s="1"/>
  <c r="AO127" i="7" s="1"/>
  <c r="BD113" i="19"/>
  <c r="BA107" i="20" s="1"/>
  <c r="BB127" i="7" s="1"/>
  <c r="BM113" i="19"/>
  <c r="BJ107" i="20" s="1"/>
  <c r="BK127" i="7" s="1"/>
  <c r="AE113" i="19"/>
  <c r="AB107" i="20" s="1"/>
  <c r="AC127" i="7" s="1"/>
  <c r="AR113" i="19"/>
  <c r="AO107" i="20" s="1"/>
  <c r="AP127" i="7" s="1"/>
  <c r="BQ113" i="19"/>
  <c r="BN107" i="20" s="1"/>
  <c r="BO127" i="7" s="1"/>
  <c r="AI113" i="19"/>
  <c r="AF107" i="20" s="1"/>
  <c r="AG127" i="7" s="1"/>
  <c r="BU113" i="19"/>
  <c r="BR107" i="20" s="1"/>
  <c r="BS127" i="7" s="1"/>
  <c r="W113" i="19"/>
  <c r="T107" i="20" s="1"/>
  <c r="U127" i="7" s="1"/>
  <c r="V113" i="19"/>
  <c r="S107" i="20" s="1"/>
  <c r="T127" i="7" s="1"/>
  <c r="AC113" i="19"/>
  <c r="Z107" i="20" s="1"/>
  <c r="AA127" i="7" s="1"/>
  <c r="AT113" i="19"/>
  <c r="AQ107" i="20" s="1"/>
  <c r="AR127" i="7" s="1"/>
  <c r="BG113" i="19"/>
  <c r="BD107" i="20" s="1"/>
  <c r="BE127" i="7" s="1"/>
  <c r="BT113" i="19"/>
  <c r="BQ107" i="20" s="1"/>
  <c r="BR127" i="7" s="1"/>
  <c r="AH113" i="19"/>
  <c r="AE107" i="20" s="1"/>
  <c r="AF127" i="7" s="1"/>
  <c r="AU113" i="19"/>
  <c r="AR107" i="20" s="1"/>
  <c r="AS127" i="7" s="1"/>
  <c r="BH113" i="19"/>
  <c r="BE107" i="20" s="1"/>
  <c r="BF127" i="7" s="1"/>
  <c r="AL113" i="19"/>
  <c r="AI107" i="20" s="1"/>
  <c r="AJ127" i="7" s="1"/>
  <c r="AY113" i="19"/>
  <c r="AV107" i="20" s="1"/>
  <c r="AW127" i="7" s="1"/>
  <c r="BL113" i="19"/>
  <c r="BI107" i="20" s="1"/>
  <c r="BJ127" i="7" s="1"/>
  <c r="AP113" i="19"/>
  <c r="AM107" i="20" s="1"/>
  <c r="AN127" i="7" s="1"/>
  <c r="BC113" i="19"/>
  <c r="AZ107" i="20" s="1"/>
  <c r="BA127" i="7" s="1"/>
  <c r="BP113" i="19"/>
  <c r="BM107" i="20" s="1"/>
  <c r="BN127" i="7" s="1"/>
  <c r="K113" i="19"/>
  <c r="H107" i="20" s="1"/>
  <c r="I127" i="7" s="1"/>
  <c r="R113" i="19"/>
  <c r="O107" i="20" s="1"/>
  <c r="P127" i="7" s="1"/>
  <c r="U113" i="19"/>
  <c r="R107" i="20" s="1"/>
  <c r="S127" i="7" s="1"/>
  <c r="P113" i="19"/>
  <c r="M107" i="20" s="1"/>
  <c r="N127" i="7" s="1"/>
  <c r="C107" i="20" l="1"/>
  <c r="D127" i="7" s="1"/>
  <c r="B113" i="19"/>
  <c r="D113" i="19" s="1"/>
  <c r="B107" i="20" s="1"/>
  <c r="Y127" i="7"/>
  <c r="BW127" i="7"/>
  <c r="Z127" i="7"/>
  <c r="CA127" i="7" l="1"/>
  <c r="BZ127" i="7"/>
  <c r="C115" i="19" s="1"/>
  <c r="C127" i="7"/>
  <c r="N107" i="24" s="1"/>
  <c r="BX127" i="7"/>
  <c r="B127" i="7"/>
  <c r="B106" i="24"/>
  <c r="C115" i="11" l="1"/>
  <c r="C115" i="17"/>
  <c r="C115" i="18"/>
  <c r="AB107" i="24"/>
  <c r="C107" i="24"/>
  <c r="D137" i="15" s="1"/>
  <c r="BN107" i="24"/>
  <c r="BM107" i="24"/>
  <c r="BR107" i="24"/>
  <c r="BL107" i="24"/>
  <c r="AF107" i="24"/>
  <c r="AI107" i="24"/>
  <c r="T107" i="24"/>
  <c r="BF107" i="24"/>
  <c r="BE107" i="24"/>
  <c r="BJ107" i="24"/>
  <c r="BH107" i="24"/>
  <c r="G107" i="24"/>
  <c r="H107" i="24"/>
  <c r="V107" i="24"/>
  <c r="AH107" i="24"/>
  <c r="AG107" i="24"/>
  <c r="AL107" i="24"/>
  <c r="AV107" i="24"/>
  <c r="BO107" i="24"/>
  <c r="F107" i="24"/>
  <c r="I107" i="24"/>
  <c r="L107" i="24"/>
  <c r="Z107" i="24"/>
  <c r="Y107" i="24"/>
  <c r="AD107" i="24"/>
  <c r="AR107" i="24"/>
  <c r="AY107" i="24"/>
  <c r="BK107" i="24"/>
  <c r="AU107" i="24"/>
  <c r="AE107" i="24"/>
  <c r="K107" i="24"/>
  <c r="Q107" i="24"/>
  <c r="W107" i="24"/>
  <c r="U107" i="24"/>
  <c r="BQ107" i="24"/>
  <c r="AX107" i="24"/>
  <c r="BA107" i="24"/>
  <c r="AW107" i="24"/>
  <c r="BI107" i="24"/>
  <c r="BB107" i="24"/>
  <c r="BT107" i="24"/>
  <c r="BD107" i="24"/>
  <c r="AN107" i="24"/>
  <c r="X107" i="24"/>
  <c r="BG107" i="24"/>
  <c r="AQ107" i="24"/>
  <c r="AA107" i="24"/>
  <c r="D107" i="24"/>
  <c r="E107" i="24"/>
  <c r="O107" i="24"/>
  <c r="S107" i="24"/>
  <c r="M107" i="24"/>
  <c r="AS107" i="24"/>
  <c r="AP107" i="24"/>
  <c r="AC107" i="24"/>
  <c r="AO107" i="24"/>
  <c r="AK107" i="24"/>
  <c r="AT107" i="24"/>
  <c r="BP107" i="24"/>
  <c r="AZ107" i="24"/>
  <c r="AJ107" i="24"/>
  <c r="BS107" i="24"/>
  <c r="BC107" i="24"/>
  <c r="AM107" i="24"/>
  <c r="P107" i="24"/>
  <c r="J107" i="24"/>
  <c r="R107" i="24"/>
  <c r="B136" i="9"/>
  <c r="B136" i="16"/>
  <c r="B136" i="14"/>
  <c r="B136" i="15"/>
  <c r="D137" i="14" l="1"/>
  <c r="M136" i="9"/>
  <c r="M136" i="14" s="1"/>
  <c r="M136" i="15" s="1"/>
  <c r="M136" i="16" s="1"/>
  <c r="P136" i="9"/>
  <c r="P136" i="14" s="1"/>
  <c r="P136" i="15" s="1"/>
  <c r="P136" i="16" s="1"/>
  <c r="Q136" i="9"/>
  <c r="Q136" i="14" s="1"/>
  <c r="Q136" i="15" s="1"/>
  <c r="Q136" i="16" s="1"/>
  <c r="R136" i="9"/>
  <c r="R136" i="14" s="1"/>
  <c r="R136" i="15" s="1"/>
  <c r="R136" i="16" s="1"/>
  <c r="O136" i="9"/>
  <c r="O136" i="14" s="1"/>
  <c r="O136" i="15" s="1"/>
  <c r="O136" i="16" s="1"/>
  <c r="BV107" i="24"/>
  <c r="D137" i="9" s="1"/>
  <c r="BU107" i="24"/>
  <c r="I136" i="9"/>
  <c r="I136" i="14" s="1"/>
  <c r="I136" i="15" s="1"/>
  <c r="I136" i="16" s="1"/>
  <c r="Z136" i="9"/>
  <c r="Z136" i="14" s="1"/>
  <c r="Z136" i="15" s="1"/>
  <c r="Z136" i="16" s="1"/>
  <c r="T136" i="9"/>
  <c r="T136" i="14" s="1"/>
  <c r="T136" i="15" s="1"/>
  <c r="T136" i="16" s="1"/>
  <c r="AC136" i="9"/>
  <c r="AC136" i="14" s="1"/>
  <c r="AC136" i="15" s="1"/>
  <c r="AC136" i="16" s="1"/>
  <c r="W136" i="9"/>
  <c r="W136" i="14" s="1"/>
  <c r="W136" i="15" s="1"/>
  <c r="W136" i="16" s="1"/>
  <c r="AL136" i="9"/>
  <c r="AL136" i="14" s="1"/>
  <c r="AL136" i="15" s="1"/>
  <c r="AL136" i="16" s="1"/>
  <c r="AB136" i="9"/>
  <c r="AB136" i="14" s="1"/>
  <c r="AB136" i="15" s="1"/>
  <c r="AB136" i="16" s="1"/>
  <c r="AG136" i="9"/>
  <c r="AG136" i="14" s="1"/>
  <c r="AG136" i="15" s="1"/>
  <c r="AG136" i="16" s="1"/>
  <c r="AA136" i="9"/>
  <c r="AA136" i="14" s="1"/>
  <c r="AA136" i="15" s="1"/>
  <c r="AA136" i="16" s="1"/>
  <c r="Y136" i="9"/>
  <c r="Y136" i="14" s="1"/>
  <c r="Y136" i="15" s="1"/>
  <c r="Y136" i="16" s="1"/>
  <c r="X136" i="9"/>
  <c r="X136" i="14" s="1"/>
  <c r="X136" i="15" s="1"/>
  <c r="X136" i="16" s="1"/>
  <c r="G136" i="9"/>
  <c r="G136" i="14" s="1"/>
  <c r="G136" i="15" s="1"/>
  <c r="G136" i="16" s="1"/>
  <c r="AJ136" i="9"/>
  <c r="AJ136" i="14" s="1"/>
  <c r="AJ136" i="15" s="1"/>
  <c r="AJ136" i="16" s="1"/>
  <c r="H136" i="9"/>
  <c r="H136" i="14" s="1"/>
  <c r="H136" i="15" s="1"/>
  <c r="H136" i="16" s="1"/>
  <c r="F136" i="9"/>
  <c r="V136" i="9"/>
  <c r="V136" i="14" s="1"/>
  <c r="V136" i="15" s="1"/>
  <c r="V136" i="16" s="1"/>
  <c r="AR136" i="9"/>
  <c r="AR136" i="14" s="1"/>
  <c r="AR136" i="15" s="1"/>
  <c r="AR136" i="16" s="1"/>
  <c r="AN136" i="9"/>
  <c r="AN136" i="14" s="1"/>
  <c r="AN136" i="15" s="1"/>
  <c r="AN136" i="16" s="1"/>
  <c r="K136" i="9"/>
  <c r="K136" i="14" s="1"/>
  <c r="K136" i="15" s="1"/>
  <c r="K136" i="16" s="1"/>
  <c r="AP136" i="9"/>
  <c r="AP136" i="14" s="1"/>
  <c r="AP136" i="15" s="1"/>
  <c r="AP136" i="16" s="1"/>
  <c r="AI136" i="9"/>
  <c r="AI136" i="14" s="1"/>
  <c r="AI136" i="15" s="1"/>
  <c r="AI136" i="16" s="1"/>
  <c r="AD136" i="9"/>
  <c r="AD136" i="14" s="1"/>
  <c r="AD136" i="15" s="1"/>
  <c r="AD136" i="16" s="1"/>
  <c r="AK136" i="9"/>
  <c r="AK136" i="14" s="1"/>
  <c r="AK136" i="15" s="1"/>
  <c r="AK136" i="16" s="1"/>
  <c r="AH136" i="9"/>
  <c r="AH136" i="14" s="1"/>
  <c r="AH136" i="15" s="1"/>
  <c r="AH136" i="16" s="1"/>
  <c r="U136" i="9"/>
  <c r="U136" i="14" s="1"/>
  <c r="U136" i="15" s="1"/>
  <c r="U136" i="16" s="1"/>
  <c r="L136" i="9"/>
  <c r="L136" i="14" s="1"/>
  <c r="L136" i="15" s="1"/>
  <c r="L136" i="16" s="1"/>
  <c r="AE136" i="9"/>
  <c r="AE136" i="14" s="1"/>
  <c r="AE136" i="15" s="1"/>
  <c r="AE136" i="16" s="1"/>
  <c r="AQ136" i="9"/>
  <c r="AQ136" i="14" s="1"/>
  <c r="AQ136" i="15" s="1"/>
  <c r="AQ136" i="16" s="1"/>
  <c r="AO136" i="9"/>
  <c r="AO136" i="14" s="1"/>
  <c r="AO136" i="15" s="1"/>
  <c r="AO136" i="16" s="1"/>
  <c r="F136" i="14" l="1"/>
  <c r="BD114" i="11"/>
  <c r="BI114" i="11"/>
  <c r="BP114" i="11"/>
  <c r="J114" i="11"/>
  <c r="H114" i="11"/>
  <c r="Q114" i="11"/>
  <c r="AY114" i="11"/>
  <c r="BH114" i="11"/>
  <c r="BK114" i="11"/>
  <c r="BE114" i="11"/>
  <c r="BU114" i="11"/>
  <c r="AH114" i="11"/>
  <c r="AF114" i="11"/>
  <c r="I114" i="11"/>
  <c r="Y114" i="11"/>
  <c r="AN114" i="11"/>
  <c r="AV114" i="11"/>
  <c r="F114" i="11"/>
  <c r="AO114" i="11"/>
  <c r="BG114" i="11"/>
  <c r="BO114" i="11"/>
  <c r="V114" i="11"/>
  <c r="X114" i="11"/>
  <c r="BR114" i="11"/>
  <c r="BM114" i="11"/>
  <c r="AQ114" i="11"/>
  <c r="U114" i="11"/>
  <c r="W114" i="11"/>
  <c r="K114" i="11"/>
  <c r="M114" i="11"/>
  <c r="AC114" i="11"/>
  <c r="AL114" i="11"/>
  <c r="AG114" i="11"/>
  <c r="G114" i="11"/>
  <c r="AT114" i="11"/>
  <c r="BC114" i="11"/>
  <c r="BF114" i="11"/>
  <c r="BW114" i="11"/>
  <c r="AZ114" i="11"/>
  <c r="N114" i="11"/>
  <c r="AS114" i="11"/>
  <c r="BV114" i="11"/>
  <c r="AB114" i="11"/>
  <c r="BQ114" i="11"/>
  <c r="BN114" i="11"/>
  <c r="AK114" i="11"/>
  <c r="T114" i="11"/>
  <c r="L114" i="11"/>
  <c r="AA114" i="11"/>
  <c r="BT114" i="11"/>
  <c r="BL114" i="11"/>
  <c r="Z114" i="11"/>
  <c r="AJ114" i="11"/>
  <c r="AX114" i="11"/>
  <c r="AI114" i="11"/>
  <c r="AR114" i="11"/>
  <c r="AU114" i="11"/>
  <c r="O114" i="11"/>
  <c r="S114" i="11"/>
  <c r="AE114" i="11"/>
  <c r="AD114" i="11"/>
  <c r="AM114" i="11"/>
  <c r="AP114" i="11"/>
  <c r="P114" i="11"/>
  <c r="BS114" i="11"/>
  <c r="AW114" i="11"/>
  <c r="BB114" i="11"/>
  <c r="BA114" i="11"/>
  <c r="R114" i="11"/>
  <c r="BJ114" i="11"/>
  <c r="B114" i="11" l="1"/>
  <c r="D114" i="11" s="1"/>
  <c r="AX114" i="17"/>
  <c r="BA114" i="17"/>
  <c r="AN114" i="17"/>
  <c r="O114" i="17"/>
  <c r="U114" i="17"/>
  <c r="AK114" i="17"/>
  <c r="BF114" i="17"/>
  <c r="BK114" i="17"/>
  <c r="AQ114" i="17"/>
  <c r="F114" i="17"/>
  <c r="BS114" i="17"/>
  <c r="BP114" i="17"/>
  <c r="BW114" i="17"/>
  <c r="AU114" i="17"/>
  <c r="G114" i="17"/>
  <c r="Q114" i="17"/>
  <c r="AH114" i="17"/>
  <c r="BD114" i="17"/>
  <c r="AD114" i="17"/>
  <c r="AP114" i="17"/>
  <c r="Y114" i="17"/>
  <c r="BE114" i="17"/>
  <c r="J114" i="17"/>
  <c r="BJ114" i="17"/>
  <c r="BQ114" i="17"/>
  <c r="AL114" i="17"/>
  <c r="L114" i="17"/>
  <c r="AF114" i="17"/>
  <c r="BB114" i="17"/>
  <c r="AV114" i="17"/>
  <c r="AJ114" i="17"/>
  <c r="K114" i="17"/>
  <c r="H114" i="17"/>
  <c r="AC114" i="17"/>
  <c r="BO114" i="17"/>
  <c r="BM114" i="17"/>
  <c r="AG114" i="17"/>
  <c r="AO114" i="17"/>
  <c r="T114" i="17"/>
  <c r="BV114" i="17"/>
  <c r="W114" i="17"/>
  <c r="BT114" i="17"/>
  <c r="AT114" i="17"/>
  <c r="AI114" i="17"/>
  <c r="P114" i="17"/>
  <c r="AR114" i="17"/>
  <c r="BC114" i="17"/>
  <c r="BN114" i="17"/>
  <c r="AE114" i="17"/>
  <c r="N114" i="17"/>
  <c r="AW114" i="17"/>
  <c r="Z114" i="17"/>
  <c r="BU114" i="17"/>
  <c r="BR114" i="17"/>
  <c r="AA114" i="17"/>
  <c r="X114" i="17"/>
  <c r="R114" i="17"/>
  <c r="BL114" i="17"/>
  <c r="AZ114" i="17"/>
  <c r="BG114" i="17"/>
  <c r="AS114" i="17"/>
  <c r="V114" i="17"/>
  <c r="AY114" i="17"/>
  <c r="S114" i="17"/>
  <c r="BI114" i="17"/>
  <c r="AM114" i="17"/>
  <c r="AB114" i="17"/>
  <c r="M114" i="17"/>
  <c r="BH114" i="17"/>
  <c r="I114" i="17"/>
  <c r="F136" i="15"/>
  <c r="B114" i="17" l="1"/>
  <c r="D114" i="17" s="1"/>
  <c r="AM114" i="18"/>
  <c r="BA114" i="18"/>
  <c r="AV114" i="18"/>
  <c r="AA114" i="18"/>
  <c r="BE114" i="18"/>
  <c r="AN114" i="18"/>
  <c r="BP114" i="18"/>
  <c r="AE114" i="18"/>
  <c r="AS114" i="18"/>
  <c r="AF114" i="18"/>
  <c r="AI114" i="18"/>
  <c r="AW114" i="18"/>
  <c r="AP114" i="18"/>
  <c r="R114" i="18"/>
  <c r="J114" i="18"/>
  <c r="S114" i="18"/>
  <c r="T114" i="18"/>
  <c r="Y114" i="18"/>
  <c r="M114" i="18"/>
  <c r="F114" i="18"/>
  <c r="AL114" i="18"/>
  <c r="H114" i="18"/>
  <c r="U114" i="18"/>
  <c r="BC114" i="18"/>
  <c r="BQ114" i="18"/>
  <c r="AJ114" i="18"/>
  <c r="AQ114" i="18"/>
  <c r="BB114" i="18"/>
  <c r="BV114" i="18"/>
  <c r="BH114" i="18"/>
  <c r="AU114" i="18"/>
  <c r="BI114" i="18"/>
  <c r="BL114" i="18"/>
  <c r="AY114" i="18"/>
  <c r="BM114" i="18"/>
  <c r="O114" i="18"/>
  <c r="I114" i="18"/>
  <c r="W114" i="18"/>
  <c r="BO114" i="18"/>
  <c r="G114" i="18"/>
  <c r="N114" i="18"/>
  <c r="BS114" i="18"/>
  <c r="AT114" i="18"/>
  <c r="AX114" i="18"/>
  <c r="BG114" i="18"/>
  <c r="BD114" i="18"/>
  <c r="BW114" i="18"/>
  <c r="AZ114" i="18"/>
  <c r="BK114" i="18"/>
  <c r="AD114" i="18"/>
  <c r="AH114" i="18"/>
  <c r="L114" i="18"/>
  <c r="Q114" i="18"/>
  <c r="AK114" i="18"/>
  <c r="AR114" i="18"/>
  <c r="AB114" i="18"/>
  <c r="AO114" i="18"/>
  <c r="BF114" i="18"/>
  <c r="BU114" i="18"/>
  <c r="BT114" i="18"/>
  <c r="AC114" i="18"/>
  <c r="BJ114" i="18"/>
  <c r="BN114" i="18"/>
  <c r="AG114" i="18"/>
  <c r="BR114" i="18"/>
  <c r="X114" i="18"/>
  <c r="V114" i="18"/>
  <c r="K114" i="18"/>
  <c r="P114" i="18"/>
  <c r="Z114" i="18"/>
  <c r="F136" i="16"/>
  <c r="B114" i="18" l="1"/>
  <c r="D114" i="18" s="1"/>
  <c r="AR114" i="19"/>
  <c r="AO108" i="20" s="1"/>
  <c r="AP128" i="7" s="1"/>
  <c r="BI114" i="19"/>
  <c r="BF108" i="20" s="1"/>
  <c r="BG128" i="7" s="1"/>
  <c r="AA114" i="19"/>
  <c r="X108" i="20" s="1"/>
  <c r="BK114" i="19"/>
  <c r="BH108" i="20" s="1"/>
  <c r="BI128" i="7" s="1"/>
  <c r="BL114" i="19"/>
  <c r="BI108" i="20" s="1"/>
  <c r="BJ128" i="7" s="1"/>
  <c r="AH114" i="19"/>
  <c r="AE108" i="20" s="1"/>
  <c r="AF128" i="7" s="1"/>
  <c r="AU114" i="19"/>
  <c r="AR108" i="20" s="1"/>
  <c r="AS128" i="7" s="1"/>
  <c r="BP114" i="19"/>
  <c r="BM108" i="20" s="1"/>
  <c r="BN128" i="7" s="1"/>
  <c r="AL114" i="19"/>
  <c r="AI108" i="20" s="1"/>
  <c r="AJ128" i="7" s="1"/>
  <c r="AN114" i="19"/>
  <c r="AK108" i="20" s="1"/>
  <c r="AL128" i="7" s="1"/>
  <c r="BE114" i="19"/>
  <c r="BB108" i="20" s="1"/>
  <c r="BC128" i="7" s="1"/>
  <c r="BV114" i="19"/>
  <c r="BS108" i="20" s="1"/>
  <c r="BT128" i="7" s="1"/>
  <c r="I114" i="19"/>
  <c r="F108" i="20" s="1"/>
  <c r="G128" i="7" s="1"/>
  <c r="T114" i="19"/>
  <c r="Q108" i="20" s="1"/>
  <c r="R128" i="7" s="1"/>
  <c r="Z114" i="19"/>
  <c r="W108" i="20" s="1"/>
  <c r="X128" i="7" s="1"/>
  <c r="M114" i="19"/>
  <c r="J108" i="20" s="1"/>
  <c r="K128" i="7" s="1"/>
  <c r="N114" i="19"/>
  <c r="K108" i="20" s="1"/>
  <c r="L128" i="7" s="1"/>
  <c r="H114" i="19"/>
  <c r="E108" i="20" s="1"/>
  <c r="F128" i="7" s="1"/>
  <c r="X114" i="19"/>
  <c r="U108" i="20" s="1"/>
  <c r="V128" i="7" s="1"/>
  <c r="R114" i="19"/>
  <c r="O108" i="20" s="1"/>
  <c r="P128" i="7" s="1"/>
  <c r="P114" i="19"/>
  <c r="M108" i="20" s="1"/>
  <c r="N128" i="7" s="1"/>
  <c r="AP114" i="19"/>
  <c r="AM108" i="20" s="1"/>
  <c r="AN128" i="7" s="1"/>
  <c r="S114" i="19"/>
  <c r="P108" i="20" s="1"/>
  <c r="Q128" i="7" s="1"/>
  <c r="L114" i="19"/>
  <c r="I108" i="20" s="1"/>
  <c r="J128" i="7" s="1"/>
  <c r="BH114" i="19"/>
  <c r="BE108" i="20" s="1"/>
  <c r="BF128" i="7" s="1"/>
  <c r="AD114" i="19"/>
  <c r="AA108" i="20" s="1"/>
  <c r="AB128" i="7" s="1"/>
  <c r="AQ114" i="19"/>
  <c r="AN108" i="20" s="1"/>
  <c r="AO128" i="7" s="1"/>
  <c r="AI114" i="19"/>
  <c r="AF108" i="20" s="1"/>
  <c r="AG128" i="7" s="1"/>
  <c r="AG114" i="19"/>
  <c r="AD108" i="20" s="1"/>
  <c r="AE128" i="7" s="1"/>
  <c r="AX114" i="19"/>
  <c r="AU108" i="20" s="1"/>
  <c r="AV128" i="7" s="1"/>
  <c r="AY114" i="19"/>
  <c r="AV108" i="20" s="1"/>
  <c r="AW128" i="7" s="1"/>
  <c r="AK114" i="19"/>
  <c r="AH108" i="20" s="1"/>
  <c r="AI128" i="7" s="1"/>
  <c r="BB114" i="19"/>
  <c r="AY108" i="20" s="1"/>
  <c r="AZ128" i="7" s="1"/>
  <c r="BD114" i="19"/>
  <c r="BA108" i="20" s="1"/>
  <c r="BB128" i="7" s="1"/>
  <c r="BU114" i="19"/>
  <c r="BR108" i="20" s="1"/>
  <c r="BS128" i="7" s="1"/>
  <c r="AM114" i="19"/>
  <c r="AJ108" i="20" s="1"/>
  <c r="AK128" i="7" s="1"/>
  <c r="F114" i="19"/>
  <c r="J114" i="19"/>
  <c r="G108" i="20" s="1"/>
  <c r="H128" i="7" s="1"/>
  <c r="BT114" i="19"/>
  <c r="BQ108" i="20" s="1"/>
  <c r="BR128" i="7" s="1"/>
  <c r="U114" i="19"/>
  <c r="R108" i="20" s="1"/>
  <c r="S128" i="7" s="1"/>
  <c r="O114" i="19"/>
  <c r="L108" i="20" s="1"/>
  <c r="M128" i="7" s="1"/>
  <c r="AC114" i="19"/>
  <c r="Z108" i="20" s="1"/>
  <c r="AA128" i="7" s="1"/>
  <c r="AT114" i="19"/>
  <c r="AQ108" i="20" s="1"/>
  <c r="AR128" i="7" s="1"/>
  <c r="BG114" i="19"/>
  <c r="BD108" i="20" s="1"/>
  <c r="BE128" i="7" s="1"/>
  <c r="AF114" i="19"/>
  <c r="AC108" i="20" s="1"/>
  <c r="AD128" i="7" s="1"/>
  <c r="AW114" i="19"/>
  <c r="AT108" i="20" s="1"/>
  <c r="AU128" i="7" s="1"/>
  <c r="BN114" i="19"/>
  <c r="BK108" i="20" s="1"/>
  <c r="BL128" i="7" s="1"/>
  <c r="AJ114" i="19"/>
  <c r="AG108" i="20" s="1"/>
  <c r="AH128" i="7" s="1"/>
  <c r="BA114" i="19"/>
  <c r="AX108" i="20" s="1"/>
  <c r="AY128" i="7" s="1"/>
  <c r="BR114" i="19"/>
  <c r="BO108" i="20" s="1"/>
  <c r="BP128" i="7" s="1"/>
  <c r="BC114" i="19"/>
  <c r="AZ108" i="20" s="1"/>
  <c r="BA128" i="7" s="1"/>
  <c r="K114" i="19"/>
  <c r="H108" i="20" s="1"/>
  <c r="I128" i="7" s="1"/>
  <c r="G114" i="19"/>
  <c r="D108" i="20" s="1"/>
  <c r="E128" i="7" s="1"/>
  <c r="AB114" i="19"/>
  <c r="Y108" i="20" s="1"/>
  <c r="AS114" i="19"/>
  <c r="AP108" i="20" s="1"/>
  <c r="AQ128" i="7" s="1"/>
  <c r="BJ114" i="19"/>
  <c r="BG108" i="20" s="1"/>
  <c r="BH128" i="7" s="1"/>
  <c r="BW114" i="19"/>
  <c r="BT108" i="20" s="1"/>
  <c r="BU128" i="7" s="1"/>
  <c r="AV114" i="19"/>
  <c r="AS108" i="20" s="1"/>
  <c r="AT128" i="7" s="1"/>
  <c r="BM114" i="19"/>
  <c r="BJ108" i="20" s="1"/>
  <c r="BK128" i="7" s="1"/>
  <c r="AE114" i="19"/>
  <c r="AB108" i="20" s="1"/>
  <c r="AC128" i="7" s="1"/>
  <c r="AZ114" i="19"/>
  <c r="AW108" i="20" s="1"/>
  <c r="AX128" i="7" s="1"/>
  <c r="BQ114" i="19"/>
  <c r="BN108" i="20" s="1"/>
  <c r="BO128" i="7" s="1"/>
  <c r="BO114" i="19"/>
  <c r="BL108" i="20" s="1"/>
  <c r="BM128" i="7" s="1"/>
  <c r="AO114" i="19"/>
  <c r="AL108" i="20" s="1"/>
  <c r="AM128" i="7" s="1"/>
  <c r="BF114" i="19"/>
  <c r="BC108" i="20" s="1"/>
  <c r="BD128" i="7" s="1"/>
  <c r="BS114" i="19"/>
  <c r="BP108" i="20" s="1"/>
  <c r="BQ128" i="7" s="1"/>
  <c r="Q114" i="19"/>
  <c r="N108" i="20" s="1"/>
  <c r="O128" i="7" s="1"/>
  <c r="Y114" i="19"/>
  <c r="V108" i="20" s="1"/>
  <c r="W128" i="7" s="1"/>
  <c r="V114" i="19"/>
  <c r="S108" i="20" s="1"/>
  <c r="T128" i="7" s="1"/>
  <c r="W114" i="19"/>
  <c r="T108" i="20" s="1"/>
  <c r="U128" i="7" s="1"/>
  <c r="B114" i="19" l="1"/>
  <c r="D114" i="19" s="1"/>
  <c r="B108" i="20" s="1"/>
  <c r="Y128" i="7"/>
  <c r="BW128" i="7"/>
  <c r="Z128" i="7"/>
  <c r="C108" i="20"/>
  <c r="D128" i="7" s="1"/>
  <c r="BZ128" i="7" l="1"/>
  <c r="C128" i="7"/>
  <c r="C108" i="24" s="1"/>
  <c r="CA128" i="7"/>
  <c r="BX128" i="7"/>
  <c r="B128" i="7"/>
  <c r="B107" i="24"/>
  <c r="Y108" i="24" l="1"/>
  <c r="BV108" i="24" s="1"/>
  <c r="D138" i="9" s="1"/>
  <c r="AC108" i="24"/>
  <c r="AG108" i="24"/>
  <c r="AK108" i="24"/>
  <c r="AO108" i="24"/>
  <c r="AS108" i="24"/>
  <c r="AW108" i="24"/>
  <c r="BA108" i="24"/>
  <c r="BE108" i="24"/>
  <c r="BI108" i="24"/>
  <c r="BM108" i="24"/>
  <c r="BQ108" i="24"/>
  <c r="Z108" i="24"/>
  <c r="AD108" i="24"/>
  <c r="AH108" i="24"/>
  <c r="AL108" i="24"/>
  <c r="AP108" i="24"/>
  <c r="AT108" i="24"/>
  <c r="AX108" i="24"/>
  <c r="BB108" i="24"/>
  <c r="BF108" i="24"/>
  <c r="BJ108" i="24"/>
  <c r="BN108" i="24"/>
  <c r="BR108" i="24"/>
  <c r="X108" i="24"/>
  <c r="AF108" i="24"/>
  <c r="AN108" i="24"/>
  <c r="AV108" i="24"/>
  <c r="BD108" i="24"/>
  <c r="BL108" i="24"/>
  <c r="BT108" i="24"/>
  <c r="AM108" i="24"/>
  <c r="BK108" i="24"/>
  <c r="AA108" i="24"/>
  <c r="AI108" i="24"/>
  <c r="AQ108" i="24"/>
  <c r="AY108" i="24"/>
  <c r="BG108" i="24"/>
  <c r="BO108" i="24"/>
  <c r="AE108" i="24"/>
  <c r="BC108" i="24"/>
  <c r="AB108" i="24"/>
  <c r="AJ108" i="24"/>
  <c r="AR108" i="24"/>
  <c r="AZ108" i="24"/>
  <c r="BH108" i="24"/>
  <c r="BP108" i="24"/>
  <c r="AU108" i="24"/>
  <c r="BS108" i="24"/>
  <c r="N108" i="24"/>
  <c r="T108" i="24"/>
  <c r="D108" i="24"/>
  <c r="F108" i="24"/>
  <c r="R108" i="24"/>
  <c r="P108" i="24"/>
  <c r="G108" i="24"/>
  <c r="L108" i="24"/>
  <c r="S108" i="24"/>
  <c r="I108" i="24"/>
  <c r="U108" i="24"/>
  <c r="E108" i="24"/>
  <c r="M108" i="24"/>
  <c r="V108" i="24"/>
  <c r="O108" i="24"/>
  <c r="W108" i="24"/>
  <c r="Q108" i="24"/>
  <c r="K108" i="24"/>
  <c r="H108" i="24"/>
  <c r="J108" i="24"/>
  <c r="B137" i="14"/>
  <c r="B137" i="15"/>
  <c r="B137" i="9"/>
  <c r="B137" i="16"/>
  <c r="D138" i="15"/>
  <c r="D138" i="14"/>
  <c r="C116" i="18"/>
  <c r="C116" i="17"/>
  <c r="C116" i="11"/>
  <c r="C116" i="19"/>
  <c r="M137" i="9" l="1"/>
  <c r="M137" i="14" s="1"/>
  <c r="M137" i="15" s="1"/>
  <c r="M137" i="16" s="1"/>
  <c r="O137" i="9"/>
  <c r="O137" i="14" s="1"/>
  <c r="O137" i="15" s="1"/>
  <c r="O137" i="16" s="1"/>
  <c r="P137" i="9"/>
  <c r="P137" i="14" s="1"/>
  <c r="P137" i="15" s="1"/>
  <c r="P137" i="16" s="1"/>
  <c r="R137" i="9"/>
  <c r="R137" i="14" s="1"/>
  <c r="R137" i="15" s="1"/>
  <c r="R137" i="16" s="1"/>
  <c r="Q137" i="9"/>
  <c r="Q137" i="14" s="1"/>
  <c r="Q137" i="15" s="1"/>
  <c r="Q137" i="16" s="1"/>
  <c r="BU108" i="24"/>
  <c r="AR137" i="9"/>
  <c r="AR137" i="14" s="1"/>
  <c r="AR137" i="15" s="1"/>
  <c r="AR137" i="16" s="1"/>
  <c r="K137" i="9"/>
  <c r="K137" i="14" s="1"/>
  <c r="K137" i="15" s="1"/>
  <c r="K137" i="16" s="1"/>
  <c r="AL137" i="9"/>
  <c r="AL137" i="14" s="1"/>
  <c r="AL137" i="15" s="1"/>
  <c r="AL137" i="16" s="1"/>
  <c r="AQ137" i="9"/>
  <c r="AQ137" i="14" s="1"/>
  <c r="AQ137" i="15" s="1"/>
  <c r="AQ137" i="16" s="1"/>
  <c r="X137" i="9"/>
  <c r="X137" i="14" s="1"/>
  <c r="X137" i="15" s="1"/>
  <c r="X137" i="16" s="1"/>
  <c r="AN137" i="9"/>
  <c r="AN137" i="14" s="1"/>
  <c r="AN137" i="15" s="1"/>
  <c r="AN137" i="16" s="1"/>
  <c r="AG137" i="9"/>
  <c r="AG137" i="14" s="1"/>
  <c r="AG137" i="15" s="1"/>
  <c r="AG137" i="16" s="1"/>
  <c r="W137" i="9"/>
  <c r="W137" i="14" s="1"/>
  <c r="W137" i="15" s="1"/>
  <c r="W137" i="16" s="1"/>
  <c r="Z137" i="9"/>
  <c r="Z137" i="14" s="1"/>
  <c r="Z137" i="15" s="1"/>
  <c r="Z137" i="16" s="1"/>
  <c r="U137" i="9"/>
  <c r="U137" i="14" s="1"/>
  <c r="U137" i="15" s="1"/>
  <c r="U137" i="16" s="1"/>
  <c r="AJ137" i="9"/>
  <c r="AJ137" i="14" s="1"/>
  <c r="AJ137" i="15" s="1"/>
  <c r="AJ137" i="16" s="1"/>
  <c r="I137" i="9"/>
  <c r="I137" i="14" s="1"/>
  <c r="I137" i="15" s="1"/>
  <c r="I137" i="16" s="1"/>
  <c r="AE137" i="9"/>
  <c r="AE137" i="14" s="1"/>
  <c r="AE137" i="15" s="1"/>
  <c r="AE137" i="16" s="1"/>
  <c r="F137" i="9"/>
  <c r="F137" i="14" s="1"/>
  <c r="F137" i="15" s="1"/>
  <c r="H137" i="9"/>
  <c r="H137" i="14" s="1"/>
  <c r="H137" i="15" s="1"/>
  <c r="H137" i="16" s="1"/>
  <c r="T137" i="9"/>
  <c r="T137" i="14" s="1"/>
  <c r="T137" i="15" s="1"/>
  <c r="T137" i="16" s="1"/>
  <c r="AD137" i="9"/>
  <c r="AD137" i="14" s="1"/>
  <c r="AD137" i="15" s="1"/>
  <c r="AD137" i="16" s="1"/>
  <c r="AP137" i="9"/>
  <c r="AP137" i="14" s="1"/>
  <c r="AP137" i="15" s="1"/>
  <c r="AP137" i="16" s="1"/>
  <c r="G137" i="9"/>
  <c r="G137" i="14" s="1"/>
  <c r="G137" i="15" s="1"/>
  <c r="G137" i="16" s="1"/>
  <c r="AH137" i="9"/>
  <c r="AH137" i="14" s="1"/>
  <c r="AH137" i="15" s="1"/>
  <c r="AH137" i="16" s="1"/>
  <c r="AI137" i="9"/>
  <c r="AI137" i="14" s="1"/>
  <c r="AI137" i="15" s="1"/>
  <c r="AI137" i="16" s="1"/>
  <c r="Y137" i="9"/>
  <c r="Y137" i="14" s="1"/>
  <c r="Y137" i="15" s="1"/>
  <c r="Y137" i="16" s="1"/>
  <c r="V137" i="9"/>
  <c r="V137" i="14" s="1"/>
  <c r="V137" i="15" s="1"/>
  <c r="V137" i="16" s="1"/>
  <c r="AO137" i="9"/>
  <c r="AO137" i="14" s="1"/>
  <c r="AO137" i="15" s="1"/>
  <c r="AO137" i="16" s="1"/>
  <c r="AK137" i="9"/>
  <c r="AK137" i="14" s="1"/>
  <c r="AK137" i="15" s="1"/>
  <c r="AK137" i="16" s="1"/>
  <c r="AB137" i="9"/>
  <c r="AB137" i="14" s="1"/>
  <c r="AB137" i="15" s="1"/>
  <c r="AB137" i="16" s="1"/>
  <c r="AC137" i="9"/>
  <c r="AC137" i="14" s="1"/>
  <c r="AC137" i="15" s="1"/>
  <c r="AC137" i="16" s="1"/>
  <c r="AA137" i="9"/>
  <c r="AA137" i="14" s="1"/>
  <c r="AA137" i="15" s="1"/>
  <c r="AA137" i="16" s="1"/>
  <c r="L137" i="9"/>
  <c r="L137" i="14" s="1"/>
  <c r="L137" i="15" s="1"/>
  <c r="L137" i="16" s="1"/>
  <c r="AT115" i="18" l="1"/>
  <c r="BH115" i="18"/>
  <c r="BK115" i="18"/>
  <c r="AH115" i="18"/>
  <c r="AV115" i="18"/>
  <c r="AM115" i="18"/>
  <c r="AL115" i="18"/>
  <c r="AZ115" i="18"/>
  <c r="AU115" i="18"/>
  <c r="AP115" i="18"/>
  <c r="BD115" i="18"/>
  <c r="BC115" i="18"/>
  <c r="P115" i="18"/>
  <c r="Y115" i="18"/>
  <c r="K115" i="18"/>
  <c r="Q115" i="18"/>
  <c r="I115" i="18"/>
  <c r="G115" i="18"/>
  <c r="W115" i="18"/>
  <c r="V115" i="18"/>
  <c r="Z115" i="18"/>
  <c r="AW115" i="18"/>
  <c r="O115" i="18"/>
  <c r="H115" i="18"/>
  <c r="BJ115" i="18"/>
  <c r="AC115" i="18"/>
  <c r="BW115" i="18"/>
  <c r="AX115" i="18"/>
  <c r="BL115" i="18"/>
  <c r="BS115" i="18"/>
  <c r="BB115" i="18"/>
  <c r="BP115" i="18"/>
  <c r="AA115" i="18"/>
  <c r="BF115" i="18"/>
  <c r="BT115" i="18"/>
  <c r="AY115" i="18"/>
  <c r="M115" i="18"/>
  <c r="X115" i="18"/>
  <c r="BV115" i="18"/>
  <c r="F115" i="18"/>
  <c r="R115" i="18"/>
  <c r="AB115" i="18"/>
  <c r="BI115" i="18"/>
  <c r="BE115" i="18"/>
  <c r="BN115" i="18"/>
  <c r="AK115" i="18"/>
  <c r="AG115" i="18"/>
  <c r="BR115" i="18"/>
  <c r="AS115" i="18"/>
  <c r="AO115" i="18"/>
  <c r="BA115" i="18"/>
  <c r="T115" i="18"/>
  <c r="U115" i="18"/>
  <c r="AD115" i="18"/>
  <c r="AR115" i="18"/>
  <c r="AE115" i="18"/>
  <c r="BO115" i="18"/>
  <c r="AF115" i="18"/>
  <c r="BQ115" i="18"/>
  <c r="BM115" i="18"/>
  <c r="AJ115" i="18"/>
  <c r="AI115" i="18"/>
  <c r="BU115" i="18"/>
  <c r="AN115" i="18"/>
  <c r="BG115" i="18"/>
  <c r="AQ115" i="18"/>
  <c r="N115" i="18"/>
  <c r="S115" i="18"/>
  <c r="J115" i="18"/>
  <c r="L115" i="18"/>
  <c r="F137" i="16"/>
  <c r="AW115" i="11"/>
  <c r="AT115" i="11"/>
  <c r="AC115" i="11"/>
  <c r="O115" i="11"/>
  <c r="H115" i="11"/>
  <c r="Y115" i="11"/>
  <c r="BM115" i="11"/>
  <c r="BJ115" i="11"/>
  <c r="AS115" i="11"/>
  <c r="L115" i="11"/>
  <c r="BQ115" i="11"/>
  <c r="AF115" i="11"/>
  <c r="BE115" i="11"/>
  <c r="I115" i="11"/>
  <c r="BF115" i="11"/>
  <c r="AQ115" i="11"/>
  <c r="AL115" i="11"/>
  <c r="AN115" i="11"/>
  <c r="BK115" i="11"/>
  <c r="K115" i="11"/>
  <c r="AP115" i="11"/>
  <c r="BW115" i="11"/>
  <c r="R115" i="11"/>
  <c r="J115" i="11"/>
  <c r="AY115" i="11"/>
  <c r="AM115" i="11"/>
  <c r="BB115" i="11"/>
  <c r="U115" i="11"/>
  <c r="X115" i="11"/>
  <c r="BT115" i="11"/>
  <c r="AA115" i="11"/>
  <c r="BC115" i="11"/>
  <c r="AI115" i="11"/>
  <c r="S115" i="11"/>
  <c r="BH115" i="11"/>
  <c r="BA115" i="11"/>
  <c r="BV115" i="11"/>
  <c r="AZ115" i="11"/>
  <c r="Q115" i="11"/>
  <c r="BI115" i="11"/>
  <c r="AH115" i="11"/>
  <c r="BD115" i="11"/>
  <c r="BU115" i="11"/>
  <c r="BN115" i="11"/>
  <c r="BP115" i="11"/>
  <c r="T115" i="11"/>
  <c r="W115" i="11"/>
  <c r="M115" i="11"/>
  <c r="BS115" i="11"/>
  <c r="AE115" i="11"/>
  <c r="AO115" i="11"/>
  <c r="Z115" i="11"/>
  <c r="BO115" i="11"/>
  <c r="AV115" i="11"/>
  <c r="AD115" i="11"/>
  <c r="AB115" i="11"/>
  <c r="BL115" i="11"/>
  <c r="AX115" i="11"/>
  <c r="P115" i="11"/>
  <c r="F115" i="11"/>
  <c r="V115" i="11"/>
  <c r="AR115" i="11"/>
  <c r="AK115" i="11"/>
  <c r="BG115" i="11"/>
  <c r="N115" i="11"/>
  <c r="BR115" i="11"/>
  <c r="AU115" i="11"/>
  <c r="AJ115" i="11"/>
  <c r="G115" i="11"/>
  <c r="AG115" i="11"/>
  <c r="BI115" i="17"/>
  <c r="AE115" i="17"/>
  <c r="AQ115" i="17"/>
  <c r="R115" i="17"/>
  <c r="BP115" i="17"/>
  <c r="BW115" i="17"/>
  <c r="AC115" i="17"/>
  <c r="V115" i="17"/>
  <c r="AY115" i="17"/>
  <c r="BM115" i="17"/>
  <c r="AF115" i="17"/>
  <c r="AR115" i="17"/>
  <c r="L115" i="17"/>
  <c r="BT115" i="17"/>
  <c r="AL115" i="17"/>
  <c r="AA115" i="17"/>
  <c r="W115" i="17"/>
  <c r="BO115" i="17"/>
  <c r="AB115" i="17"/>
  <c r="F115" i="17"/>
  <c r="Y115" i="17"/>
  <c r="Z115" i="17"/>
  <c r="AD115" i="17"/>
  <c r="AZ115" i="17"/>
  <c r="BG115" i="17"/>
  <c r="AM115" i="17"/>
  <c r="K115" i="17"/>
  <c r="T115" i="17"/>
  <c r="BF115" i="17"/>
  <c r="BK115" i="17"/>
  <c r="AJ115" i="17"/>
  <c r="U115" i="17"/>
  <c r="BE115" i="17"/>
  <c r="BH115" i="17"/>
  <c r="AS115" i="17"/>
  <c r="Q115" i="17"/>
  <c r="BQ115" i="17"/>
  <c r="I115" i="17"/>
  <c r="BU115" i="17"/>
  <c r="AP115" i="17"/>
  <c r="X115" i="17"/>
  <c r="BJ115" i="17"/>
  <c r="BN115" i="17"/>
  <c r="AI115" i="17"/>
  <c r="O115" i="17"/>
  <c r="H115" i="17"/>
  <c r="BS115" i="17"/>
  <c r="BR115" i="17"/>
  <c r="AK115" i="17"/>
  <c r="N115" i="17"/>
  <c r="BV115" i="17"/>
  <c r="AV115" i="17"/>
  <c r="AG115" i="17"/>
  <c r="AW115" i="17"/>
  <c r="G115" i="17"/>
  <c r="BC115" i="17"/>
  <c r="BA115" i="17"/>
  <c r="AT115" i="17"/>
  <c r="S115" i="17"/>
  <c r="M115" i="17"/>
  <c r="AX115" i="17"/>
  <c r="AU115" i="17"/>
  <c r="AN115" i="17"/>
  <c r="J115" i="17"/>
  <c r="BD115" i="17"/>
  <c r="AO115" i="17"/>
  <c r="AH115" i="17"/>
  <c r="P115" i="17"/>
  <c r="BB115" i="17"/>
  <c r="BL115" i="17"/>
  <c r="B115" i="18" l="1"/>
  <c r="D115" i="18" s="1"/>
  <c r="B115" i="17"/>
  <c r="D115" i="17" s="1"/>
  <c r="B115" i="11"/>
  <c r="D115" i="11" s="1"/>
  <c r="BG115" i="19"/>
  <c r="BD109" i="20" s="1"/>
  <c r="BE129" i="7" s="1"/>
  <c r="BT115" i="19"/>
  <c r="BQ109" i="20" s="1"/>
  <c r="BR129" i="7" s="1"/>
  <c r="AP115" i="19"/>
  <c r="AM109" i="20" s="1"/>
  <c r="AN129" i="7" s="1"/>
  <c r="AU115" i="19"/>
  <c r="AR109" i="20" s="1"/>
  <c r="AS129" i="7" s="1"/>
  <c r="BH115" i="19"/>
  <c r="BE109" i="20" s="1"/>
  <c r="BF129" i="7" s="1"/>
  <c r="AD115" i="19"/>
  <c r="AA109" i="20" s="1"/>
  <c r="AB129" i="7" s="1"/>
  <c r="AY115" i="19"/>
  <c r="AV109" i="20" s="1"/>
  <c r="AW129" i="7" s="1"/>
  <c r="BL115" i="19"/>
  <c r="BI109" i="20" s="1"/>
  <c r="BJ129" i="7" s="1"/>
  <c r="AH115" i="19"/>
  <c r="AE109" i="20" s="1"/>
  <c r="AF129" i="7" s="1"/>
  <c r="BC115" i="19"/>
  <c r="AZ109" i="20" s="1"/>
  <c r="BA129" i="7" s="1"/>
  <c r="BP115" i="19"/>
  <c r="BM109" i="20" s="1"/>
  <c r="BN129" i="7" s="1"/>
  <c r="AL115" i="19"/>
  <c r="AI109" i="20" s="1"/>
  <c r="AJ129" i="7" s="1"/>
  <c r="I115" i="19"/>
  <c r="F109" i="20" s="1"/>
  <c r="G129" i="7" s="1"/>
  <c r="L115" i="19"/>
  <c r="I109" i="20" s="1"/>
  <c r="J129" i="7" s="1"/>
  <c r="Y115" i="19"/>
  <c r="V109" i="20" s="1"/>
  <c r="W129" i="7" s="1"/>
  <c r="R115" i="19"/>
  <c r="O109" i="20" s="1"/>
  <c r="P129" i="7" s="1"/>
  <c r="F115" i="19"/>
  <c r="S115" i="19"/>
  <c r="P109" i="20" s="1"/>
  <c r="Q129" i="7" s="1"/>
  <c r="P115" i="19"/>
  <c r="M109" i="20" s="1"/>
  <c r="N129" i="7" s="1"/>
  <c r="AJ115" i="19"/>
  <c r="AG109" i="20" s="1"/>
  <c r="AH129" i="7" s="1"/>
  <c r="J115" i="19"/>
  <c r="G109" i="20" s="1"/>
  <c r="H129" i="7" s="1"/>
  <c r="O115" i="19"/>
  <c r="L109" i="20" s="1"/>
  <c r="M129" i="7" s="1"/>
  <c r="BW115" i="19"/>
  <c r="BT109" i="20" s="1"/>
  <c r="BU129" i="7" s="1"/>
  <c r="AO115" i="19"/>
  <c r="AL109" i="20" s="1"/>
  <c r="AM129" i="7" s="1"/>
  <c r="BF115" i="19"/>
  <c r="BC109" i="20" s="1"/>
  <c r="BD129" i="7" s="1"/>
  <c r="BK115" i="19"/>
  <c r="BH109" i="20" s="1"/>
  <c r="BI129" i="7" s="1"/>
  <c r="AC115" i="19"/>
  <c r="Z109" i="20" s="1"/>
  <c r="AA129" i="7" s="1"/>
  <c r="AT115" i="19"/>
  <c r="AQ109" i="20" s="1"/>
  <c r="AR129" i="7" s="1"/>
  <c r="BO115" i="19"/>
  <c r="BL109" i="20" s="1"/>
  <c r="BM129" i="7" s="1"/>
  <c r="AG115" i="19"/>
  <c r="AD109" i="20" s="1"/>
  <c r="AE129" i="7" s="1"/>
  <c r="AX115" i="19"/>
  <c r="AU109" i="20" s="1"/>
  <c r="AV129" i="7" s="1"/>
  <c r="BS115" i="19"/>
  <c r="BP109" i="20" s="1"/>
  <c r="BQ129" i="7" s="1"/>
  <c r="AK115" i="19"/>
  <c r="AH109" i="20" s="1"/>
  <c r="AI129" i="7" s="1"/>
  <c r="BB115" i="19"/>
  <c r="AY109" i="20" s="1"/>
  <c r="AZ129" i="7" s="1"/>
  <c r="X115" i="19"/>
  <c r="U109" i="20" s="1"/>
  <c r="V129" i="7" s="1"/>
  <c r="K115" i="19"/>
  <c r="H109" i="20" s="1"/>
  <c r="I129" i="7" s="1"/>
  <c r="Q115" i="19"/>
  <c r="N109" i="20" s="1"/>
  <c r="O129" i="7" s="1"/>
  <c r="BR115" i="19"/>
  <c r="BO109" i="20" s="1"/>
  <c r="BP129" i="7" s="1"/>
  <c r="G115" i="19"/>
  <c r="D109" i="20" s="1"/>
  <c r="E129" i="7" s="1"/>
  <c r="H115" i="19"/>
  <c r="E109" i="20" s="1"/>
  <c r="F129" i="7" s="1"/>
  <c r="AA115" i="19"/>
  <c r="X109" i="20" s="1"/>
  <c r="AN115" i="19"/>
  <c r="AK109" i="20" s="1"/>
  <c r="AL129" i="7" s="1"/>
  <c r="BE115" i="19"/>
  <c r="BB109" i="20" s="1"/>
  <c r="BC129" i="7" s="1"/>
  <c r="BV115" i="19"/>
  <c r="BS109" i="20" s="1"/>
  <c r="BT129" i="7" s="1"/>
  <c r="AB115" i="19"/>
  <c r="Y109" i="20" s="1"/>
  <c r="AS115" i="19"/>
  <c r="AP109" i="20" s="1"/>
  <c r="AQ129" i="7" s="1"/>
  <c r="BJ115" i="19"/>
  <c r="BG109" i="20" s="1"/>
  <c r="BH129" i="7" s="1"/>
  <c r="AF115" i="19"/>
  <c r="AC109" i="20" s="1"/>
  <c r="AD129" i="7" s="1"/>
  <c r="AW115" i="19"/>
  <c r="AT109" i="20" s="1"/>
  <c r="AU129" i="7" s="1"/>
  <c r="BN115" i="19"/>
  <c r="BK109" i="20" s="1"/>
  <c r="BL129" i="7" s="1"/>
  <c r="BA115" i="19"/>
  <c r="AX109" i="20" s="1"/>
  <c r="AY129" i="7" s="1"/>
  <c r="W115" i="19"/>
  <c r="T109" i="20" s="1"/>
  <c r="U129" i="7" s="1"/>
  <c r="T115" i="19"/>
  <c r="Q109" i="20" s="1"/>
  <c r="R129" i="7" s="1"/>
  <c r="AQ115" i="19"/>
  <c r="AN109" i="20" s="1"/>
  <c r="AO129" i="7" s="1"/>
  <c r="BD115" i="19"/>
  <c r="BA109" i="20" s="1"/>
  <c r="BB129" i="7" s="1"/>
  <c r="BU115" i="19"/>
  <c r="BR109" i="20" s="1"/>
  <c r="BS129" i="7" s="1"/>
  <c r="AE115" i="19"/>
  <c r="AB109" i="20" s="1"/>
  <c r="AC129" i="7" s="1"/>
  <c r="AR115" i="19"/>
  <c r="AO109" i="20" s="1"/>
  <c r="AP129" i="7" s="1"/>
  <c r="BI115" i="19"/>
  <c r="BF109" i="20" s="1"/>
  <c r="BG129" i="7" s="1"/>
  <c r="AI115" i="19"/>
  <c r="AF109" i="20" s="1"/>
  <c r="AG129" i="7" s="1"/>
  <c r="AV115" i="19"/>
  <c r="AS109" i="20" s="1"/>
  <c r="AT129" i="7" s="1"/>
  <c r="BM115" i="19"/>
  <c r="BJ109" i="20" s="1"/>
  <c r="BK129" i="7" s="1"/>
  <c r="AM115" i="19"/>
  <c r="AJ109" i="20" s="1"/>
  <c r="AK129" i="7" s="1"/>
  <c r="AZ115" i="19"/>
  <c r="AW109" i="20" s="1"/>
  <c r="AX129" i="7" s="1"/>
  <c r="BQ115" i="19"/>
  <c r="BN109" i="20" s="1"/>
  <c r="BO129" i="7" s="1"/>
  <c r="N115" i="19"/>
  <c r="K109" i="20" s="1"/>
  <c r="L129" i="7" s="1"/>
  <c r="Z115" i="19"/>
  <c r="W109" i="20" s="1"/>
  <c r="X129" i="7" s="1"/>
  <c r="M115" i="19"/>
  <c r="J109" i="20" s="1"/>
  <c r="K129" i="7" s="1"/>
  <c r="U115" i="19"/>
  <c r="R109" i="20" s="1"/>
  <c r="S129" i="7" s="1"/>
  <c r="V115" i="19"/>
  <c r="S109" i="20" s="1"/>
  <c r="T129" i="7" s="1"/>
  <c r="B115" i="19" l="1"/>
  <c r="D115" i="19" s="1"/>
  <c r="B109" i="20" s="1"/>
  <c r="BW129" i="7"/>
  <c r="Z129" i="7"/>
  <c r="Y129" i="7"/>
  <c r="C109" i="20"/>
  <c r="D129" i="7" s="1"/>
  <c r="BZ129" i="7" l="1"/>
  <c r="C129" i="7"/>
  <c r="C109" i="24" s="1"/>
  <c r="BX129" i="7"/>
  <c r="CA129" i="7"/>
  <c r="B108" i="24"/>
  <c r="B129" i="7"/>
  <c r="AA109" i="24" l="1"/>
  <c r="AE109" i="24"/>
  <c r="AI109" i="24"/>
  <c r="X109" i="24"/>
  <c r="AB109" i="24"/>
  <c r="AF109" i="24"/>
  <c r="AJ109" i="24"/>
  <c r="AN109" i="24"/>
  <c r="AR109" i="24"/>
  <c r="AV109" i="24"/>
  <c r="AZ109" i="24"/>
  <c r="BD109" i="24"/>
  <c r="BH109" i="24"/>
  <c r="BL109" i="24"/>
  <c r="BP109" i="24"/>
  <c r="BT109" i="24"/>
  <c r="Z109" i="24"/>
  <c r="AH109" i="24"/>
  <c r="AO109" i="24"/>
  <c r="AT109" i="24"/>
  <c r="AY109" i="24"/>
  <c r="BE109" i="24"/>
  <c r="BJ109" i="24"/>
  <c r="BO109" i="24"/>
  <c r="AG109" i="24"/>
  <c r="AX109" i="24"/>
  <c r="BN109" i="24"/>
  <c r="AC109" i="24"/>
  <c r="AK109" i="24"/>
  <c r="AP109" i="24"/>
  <c r="AU109" i="24"/>
  <c r="BA109" i="24"/>
  <c r="BF109" i="24"/>
  <c r="BK109" i="24"/>
  <c r="BQ109" i="24"/>
  <c r="AM109" i="24"/>
  <c r="BC109" i="24"/>
  <c r="AD109" i="24"/>
  <c r="AL109" i="24"/>
  <c r="AQ109" i="24"/>
  <c r="AW109" i="24"/>
  <c r="BB109" i="24"/>
  <c r="BG109" i="24"/>
  <c r="BM109" i="24"/>
  <c r="BR109" i="24"/>
  <c r="Y109" i="24"/>
  <c r="BV109" i="24" s="1"/>
  <c r="D139" i="9" s="1"/>
  <c r="AS109" i="24"/>
  <c r="BI109" i="24"/>
  <c r="BS109" i="24"/>
  <c r="K109" i="24"/>
  <c r="R109" i="24"/>
  <c r="Q109" i="24"/>
  <c r="O109" i="24"/>
  <c r="D109" i="24"/>
  <c r="L109" i="24"/>
  <c r="N109" i="24"/>
  <c r="T109" i="24"/>
  <c r="S109" i="24"/>
  <c r="U109" i="24"/>
  <c r="P109" i="24"/>
  <c r="G109" i="24"/>
  <c r="E109" i="24"/>
  <c r="J109" i="24"/>
  <c r="M109" i="24"/>
  <c r="I109" i="24"/>
  <c r="F109" i="24"/>
  <c r="H109" i="24"/>
  <c r="W109" i="24"/>
  <c r="V109" i="24"/>
  <c r="D139" i="15"/>
  <c r="D139" i="14"/>
  <c r="B138" i="9"/>
  <c r="B138" i="15"/>
  <c r="B138" i="14"/>
  <c r="B138" i="16"/>
  <c r="C117" i="19"/>
  <c r="C117" i="18"/>
  <c r="C117" i="11"/>
  <c r="C117" i="17"/>
  <c r="M138" i="9" l="1"/>
  <c r="M138" i="14" s="1"/>
  <c r="M138" i="15" s="1"/>
  <c r="M138" i="16" s="1"/>
  <c r="O138" i="9"/>
  <c r="O138" i="14" s="1"/>
  <c r="O138" i="15" s="1"/>
  <c r="O138" i="16" s="1"/>
  <c r="P138" i="9"/>
  <c r="P138" i="14" s="1"/>
  <c r="P138" i="15" s="1"/>
  <c r="P138" i="16" s="1"/>
  <c r="R138" i="9"/>
  <c r="R138" i="14" s="1"/>
  <c r="R138" i="15" s="1"/>
  <c r="R138" i="16" s="1"/>
  <c r="Q138" i="9"/>
  <c r="Q138" i="14" s="1"/>
  <c r="Q138" i="15" s="1"/>
  <c r="Q138" i="16" s="1"/>
  <c r="BU109" i="24"/>
  <c r="G138" i="9"/>
  <c r="G138" i="14" s="1"/>
  <c r="G138" i="15" s="1"/>
  <c r="G138" i="16" s="1"/>
  <c r="AD138" i="9"/>
  <c r="AD138" i="14" s="1"/>
  <c r="AD138" i="15" s="1"/>
  <c r="AD138" i="16" s="1"/>
  <c r="AJ138" i="9"/>
  <c r="AJ138" i="14" s="1"/>
  <c r="AJ138" i="15" s="1"/>
  <c r="AJ138" i="16" s="1"/>
  <c r="AE138" i="9"/>
  <c r="AE138" i="14" s="1"/>
  <c r="AE138" i="15" s="1"/>
  <c r="AE138" i="16" s="1"/>
  <c r="AQ138" i="9"/>
  <c r="AQ138" i="14" s="1"/>
  <c r="AQ138" i="15" s="1"/>
  <c r="AQ138" i="16" s="1"/>
  <c r="H138" i="9"/>
  <c r="H138" i="14" s="1"/>
  <c r="H138" i="15" s="1"/>
  <c r="H138" i="16" s="1"/>
  <c r="I138" i="9"/>
  <c r="I138" i="14" s="1"/>
  <c r="I138" i="15" s="1"/>
  <c r="I138" i="16" s="1"/>
  <c r="Z138" i="9"/>
  <c r="Z138" i="14" s="1"/>
  <c r="Z138" i="15" s="1"/>
  <c r="Z138" i="16" s="1"/>
  <c r="AK138" i="9"/>
  <c r="AK138" i="14" s="1"/>
  <c r="AK138" i="15" s="1"/>
  <c r="AK138" i="16" s="1"/>
  <c r="K138" i="9"/>
  <c r="K138" i="14" s="1"/>
  <c r="K138" i="15" s="1"/>
  <c r="K138" i="16" s="1"/>
  <c r="AO138" i="9"/>
  <c r="AO138" i="14" s="1"/>
  <c r="AO138" i="15" s="1"/>
  <c r="AO138" i="16" s="1"/>
  <c r="AH138" i="9"/>
  <c r="AH138" i="14" s="1"/>
  <c r="AH138" i="15" s="1"/>
  <c r="AH138" i="16" s="1"/>
  <c r="AI138" i="9"/>
  <c r="AI138" i="14" s="1"/>
  <c r="AI138" i="15" s="1"/>
  <c r="AI138" i="16" s="1"/>
  <c r="U138" i="9"/>
  <c r="U138" i="14" s="1"/>
  <c r="U138" i="15" s="1"/>
  <c r="U138" i="16" s="1"/>
  <c r="V138" i="9"/>
  <c r="V138" i="14" s="1"/>
  <c r="V138" i="15" s="1"/>
  <c r="V138" i="16" s="1"/>
  <c r="X138" i="9"/>
  <c r="X138" i="14" s="1"/>
  <c r="X138" i="15" s="1"/>
  <c r="X138" i="16" s="1"/>
  <c r="T138" i="9"/>
  <c r="T138" i="14" s="1"/>
  <c r="T138" i="15" s="1"/>
  <c r="T138" i="16" s="1"/>
  <c r="AN138" i="9"/>
  <c r="AN138" i="14" s="1"/>
  <c r="AN138" i="15" s="1"/>
  <c r="AN138" i="16" s="1"/>
  <c r="AA138" i="9"/>
  <c r="AA138" i="14" s="1"/>
  <c r="AA138" i="15" s="1"/>
  <c r="AA138" i="16" s="1"/>
  <c r="AP138" i="9"/>
  <c r="AP138" i="14" s="1"/>
  <c r="AP138" i="15" s="1"/>
  <c r="AP138" i="16" s="1"/>
  <c r="AC138" i="9"/>
  <c r="AC138" i="14" s="1"/>
  <c r="AC138" i="15" s="1"/>
  <c r="AC138" i="16" s="1"/>
  <c r="L138" i="9"/>
  <c r="L138" i="14" s="1"/>
  <c r="L138" i="15" s="1"/>
  <c r="L138" i="16" s="1"/>
  <c r="F138" i="9"/>
  <c r="W138" i="9"/>
  <c r="W138" i="14" s="1"/>
  <c r="W138" i="15" s="1"/>
  <c r="W138" i="16" s="1"/>
  <c r="AL138" i="9"/>
  <c r="AL138" i="14" s="1"/>
  <c r="AL138" i="15" s="1"/>
  <c r="AL138" i="16" s="1"/>
  <c r="AR138" i="9"/>
  <c r="AR138" i="14" s="1"/>
  <c r="AR138" i="15" s="1"/>
  <c r="AR138" i="16" s="1"/>
  <c r="AB138" i="9"/>
  <c r="AB138" i="14" s="1"/>
  <c r="AB138" i="15" s="1"/>
  <c r="AB138" i="16" s="1"/>
  <c r="AG138" i="9"/>
  <c r="AG138" i="14" s="1"/>
  <c r="AG138" i="15" s="1"/>
  <c r="AG138" i="16" s="1"/>
  <c r="Y138" i="9"/>
  <c r="Y138" i="14" s="1"/>
  <c r="Y138" i="15" s="1"/>
  <c r="Y138" i="16" s="1"/>
  <c r="AN116" i="11" l="1"/>
  <c r="BA116" i="11"/>
  <c r="AZ116" i="11"/>
  <c r="O116" i="11"/>
  <c r="L116" i="11"/>
  <c r="AI116" i="11"/>
  <c r="BH116" i="11"/>
  <c r="AU116" i="11"/>
  <c r="Y116" i="11"/>
  <c r="BU116" i="11"/>
  <c r="AH116" i="11"/>
  <c r="BG116" i="11"/>
  <c r="M116" i="11"/>
  <c r="AT116" i="11"/>
  <c r="AB116" i="11"/>
  <c r="BF116" i="11"/>
  <c r="H116" i="11"/>
  <c r="AJ116" i="11"/>
  <c r="BE116" i="11"/>
  <c r="BB116" i="11"/>
  <c r="AS116" i="11"/>
  <c r="W116" i="11"/>
  <c r="BT116" i="11"/>
  <c r="AK116" i="11"/>
  <c r="AA116" i="11"/>
  <c r="V116" i="11"/>
  <c r="J116" i="11"/>
  <c r="G116" i="11"/>
  <c r="BD116" i="11"/>
  <c r="BL116" i="11"/>
  <c r="BP116" i="11"/>
  <c r="T116" i="11"/>
  <c r="AD116" i="11"/>
  <c r="BC116" i="11"/>
  <c r="AP116" i="11"/>
  <c r="U116" i="11"/>
  <c r="BO116" i="11"/>
  <c r="AG116" i="11"/>
  <c r="K116" i="11"/>
  <c r="BK116" i="11"/>
  <c r="BI116" i="11"/>
  <c r="R116" i="11"/>
  <c r="AF116" i="11"/>
  <c r="BV116" i="11"/>
  <c r="BN116" i="11"/>
  <c r="AV116" i="11"/>
  <c r="X116" i="11"/>
  <c r="S116" i="11"/>
  <c r="F116" i="11"/>
  <c r="AC116" i="11"/>
  <c r="AQ116" i="11"/>
  <c r="Q116" i="11"/>
  <c r="I116" i="11"/>
  <c r="AY116" i="11"/>
  <c r="BS116" i="11"/>
  <c r="BM116" i="11"/>
  <c r="AX116" i="11"/>
  <c r="BJ116" i="11"/>
  <c r="AR116" i="11"/>
  <c r="AE116" i="11"/>
  <c r="N116" i="11"/>
  <c r="Z116" i="11"/>
  <c r="BR116" i="11"/>
  <c r="AM116" i="11"/>
  <c r="AW116" i="11"/>
  <c r="P116" i="11"/>
  <c r="BQ116" i="11"/>
  <c r="AO116" i="11"/>
  <c r="AL116" i="11"/>
  <c r="BW116" i="11"/>
  <c r="F138" i="14"/>
  <c r="B116" i="11" l="1"/>
  <c r="D116" i="11" s="1"/>
  <c r="BC116" i="17"/>
  <c r="AB116" i="17"/>
  <c r="AT116" i="17"/>
  <c r="N116" i="17"/>
  <c r="BU116" i="17"/>
  <c r="BK116" i="17"/>
  <c r="AF116" i="17"/>
  <c r="I116" i="17"/>
  <c r="F116" i="17"/>
  <c r="BM116" i="17"/>
  <c r="BN116" i="17"/>
  <c r="AM116" i="17"/>
  <c r="Y116" i="17"/>
  <c r="AX116" i="17"/>
  <c r="BV116" i="17"/>
  <c r="AJ116" i="17"/>
  <c r="R116" i="17"/>
  <c r="Q116" i="17"/>
  <c r="AL116" i="17"/>
  <c r="L116" i="17"/>
  <c r="BW116" i="17"/>
  <c r="BP116" i="17"/>
  <c r="J116" i="17"/>
  <c r="P116" i="17"/>
  <c r="AY116" i="17"/>
  <c r="AW116" i="17"/>
  <c r="AA116" i="17"/>
  <c r="AH116" i="17"/>
  <c r="X116" i="17"/>
  <c r="BB116" i="17"/>
  <c r="BQ116" i="17"/>
  <c r="AD116" i="17"/>
  <c r="H116" i="17"/>
  <c r="U116" i="17"/>
  <c r="BD116" i="17"/>
  <c r="AO116" i="17"/>
  <c r="AN116" i="17"/>
  <c r="BI116" i="17"/>
  <c r="AK116" i="17"/>
  <c r="G116" i="17"/>
  <c r="AP116" i="17"/>
  <c r="BH116" i="17"/>
  <c r="T116" i="17"/>
  <c r="BE116" i="17"/>
  <c r="BR116" i="17"/>
  <c r="AI116" i="17"/>
  <c r="K116" i="17"/>
  <c r="V116" i="17"/>
  <c r="BS116" i="17"/>
  <c r="AR116" i="17"/>
  <c r="AE116" i="17"/>
  <c r="AZ116" i="17"/>
  <c r="Z116" i="17"/>
  <c r="AG116" i="17"/>
  <c r="BJ116" i="17"/>
  <c r="BA116" i="17"/>
  <c r="AQ116" i="17"/>
  <c r="W116" i="17"/>
  <c r="BO116" i="17"/>
  <c r="BG116" i="17"/>
  <c r="AU116" i="17"/>
  <c r="O116" i="17"/>
  <c r="M116" i="17"/>
  <c r="BF116" i="17"/>
  <c r="AV116" i="17"/>
  <c r="AC116" i="17"/>
  <c r="S116" i="17"/>
  <c r="BT116" i="17"/>
  <c r="BL116" i="17"/>
  <c r="AS116" i="17"/>
  <c r="F138" i="15"/>
  <c r="B116" i="17" l="1"/>
  <c r="D116" i="17" s="1"/>
  <c r="AS116" i="18"/>
  <c r="BG116" i="18"/>
  <c r="AT116" i="18"/>
  <c r="BK116" i="18"/>
  <c r="BB116" i="18"/>
  <c r="AG116" i="18"/>
  <c r="AU116" i="18"/>
  <c r="BA116" i="18"/>
  <c r="BO116" i="18"/>
  <c r="AO116" i="18"/>
  <c r="BC116" i="18"/>
  <c r="AL116" i="18"/>
  <c r="Q116" i="18"/>
  <c r="I116" i="18"/>
  <c r="J116" i="18"/>
  <c r="O116" i="18"/>
  <c r="T116" i="18"/>
  <c r="N116" i="18"/>
  <c r="Z116" i="18"/>
  <c r="Y116" i="18"/>
  <c r="AN116" i="18"/>
  <c r="F116" i="18"/>
  <c r="V116" i="18"/>
  <c r="BI116" i="18"/>
  <c r="BW116" i="18"/>
  <c r="AP116" i="18"/>
  <c r="AB116" i="18"/>
  <c r="BD116" i="18"/>
  <c r="AW116" i="18"/>
  <c r="BN116" i="18"/>
  <c r="BQ116" i="18"/>
  <c r="AJ116" i="18"/>
  <c r="BE116" i="18"/>
  <c r="BS116" i="18"/>
  <c r="BR116" i="18"/>
  <c r="H116" i="18"/>
  <c r="K116" i="18"/>
  <c r="W116" i="18"/>
  <c r="AR116" i="18"/>
  <c r="G116" i="18"/>
  <c r="L116" i="18"/>
  <c r="AA116" i="18"/>
  <c r="AZ116" i="18"/>
  <c r="AV116" i="18"/>
  <c r="BH116" i="18"/>
  <c r="BJ116" i="18"/>
  <c r="BM116" i="18"/>
  <c r="AF116" i="18"/>
  <c r="AI116" i="18"/>
  <c r="BP116" i="18"/>
  <c r="BU116" i="18"/>
  <c r="S116" i="18"/>
  <c r="U116" i="18"/>
  <c r="AC116" i="18"/>
  <c r="AQ116" i="18"/>
  <c r="BF116" i="18"/>
  <c r="AX116" i="18"/>
  <c r="BV116" i="18"/>
  <c r="BL116" i="18"/>
  <c r="AE116" i="18"/>
  <c r="AK116" i="18"/>
  <c r="AY116" i="18"/>
  <c r="AD116" i="18"/>
  <c r="AM116" i="18"/>
  <c r="AH116" i="18"/>
  <c r="BT116" i="18"/>
  <c r="M116" i="18"/>
  <c r="X116" i="18"/>
  <c r="P116" i="18"/>
  <c r="R116" i="18"/>
  <c r="F138" i="16"/>
  <c r="B116" i="18" l="1"/>
  <c r="D116" i="18" s="1"/>
  <c r="AT116" i="19"/>
  <c r="AQ110" i="20" s="1"/>
  <c r="AR130" i="7" s="1"/>
  <c r="BG116" i="19"/>
  <c r="BD110" i="20" s="1"/>
  <c r="BE130" i="7" s="1"/>
  <c r="BT116" i="19"/>
  <c r="BQ110" i="20" s="1"/>
  <c r="BR130" i="7" s="1"/>
  <c r="BI116" i="19"/>
  <c r="BF110" i="20" s="1"/>
  <c r="BG130" i="7" s="1"/>
  <c r="AX116" i="19"/>
  <c r="AU110" i="20" s="1"/>
  <c r="AV130" i="7" s="1"/>
  <c r="BK116" i="19"/>
  <c r="BH110" i="20" s="1"/>
  <c r="BI130" i="7" s="1"/>
  <c r="AC116" i="19"/>
  <c r="Z110" i="20" s="1"/>
  <c r="AA130" i="7" s="1"/>
  <c r="BB116" i="19"/>
  <c r="AY110" i="20" s="1"/>
  <c r="AZ130" i="7" s="1"/>
  <c r="BO116" i="19"/>
  <c r="BL110" i="20" s="1"/>
  <c r="BM130" i="7" s="1"/>
  <c r="AP116" i="19"/>
  <c r="AM110" i="20" s="1"/>
  <c r="AN130" i="7" s="1"/>
  <c r="BC116" i="19"/>
  <c r="AZ110" i="20" s="1"/>
  <c r="BA130" i="7" s="1"/>
  <c r="BP116" i="19"/>
  <c r="BM110" i="20" s="1"/>
  <c r="BN130" i="7" s="1"/>
  <c r="J116" i="19"/>
  <c r="G110" i="20" s="1"/>
  <c r="H130" i="7" s="1"/>
  <c r="M116" i="19"/>
  <c r="J110" i="20" s="1"/>
  <c r="K130" i="7" s="1"/>
  <c r="Y116" i="19"/>
  <c r="V110" i="20" s="1"/>
  <c r="W130" i="7" s="1"/>
  <c r="K116" i="19"/>
  <c r="H110" i="20" s="1"/>
  <c r="I130" i="7" s="1"/>
  <c r="Q116" i="19"/>
  <c r="N110" i="20" s="1"/>
  <c r="O130" i="7" s="1"/>
  <c r="O116" i="19"/>
  <c r="L110" i="20" s="1"/>
  <c r="M130" i="7" s="1"/>
  <c r="BA116" i="19"/>
  <c r="AX110" i="20" s="1"/>
  <c r="AY130" i="7" s="1"/>
  <c r="H116" i="19"/>
  <c r="E110" i="20" s="1"/>
  <c r="F130" i="7" s="1"/>
  <c r="L116" i="19"/>
  <c r="I110" i="20" s="1"/>
  <c r="J130" i="7" s="1"/>
  <c r="BJ116" i="19"/>
  <c r="BG110" i="20" s="1"/>
  <c r="BH130" i="7" s="1"/>
  <c r="BW116" i="19"/>
  <c r="BT110" i="20" s="1"/>
  <c r="BU130" i="7" s="1"/>
  <c r="AO116" i="19"/>
  <c r="AL110" i="20" s="1"/>
  <c r="AM130" i="7" s="1"/>
  <c r="BL116" i="19"/>
  <c r="BI110" i="20" s="1"/>
  <c r="BJ130" i="7" s="1"/>
  <c r="BN116" i="19"/>
  <c r="BK110" i="20" s="1"/>
  <c r="BL130" i="7" s="1"/>
  <c r="AB116" i="19"/>
  <c r="Y110" i="20" s="1"/>
  <c r="AS116" i="19"/>
  <c r="AP110" i="20" s="1"/>
  <c r="AQ130" i="7" s="1"/>
  <c r="BR116" i="19"/>
  <c r="BO110" i="20" s="1"/>
  <c r="BP130" i="7" s="1"/>
  <c r="AF116" i="19"/>
  <c r="AC110" i="20" s="1"/>
  <c r="AD130" i="7" s="1"/>
  <c r="BF116" i="19"/>
  <c r="BC110" i="20" s="1"/>
  <c r="BD130" i="7" s="1"/>
  <c r="BS116" i="19"/>
  <c r="BP110" i="20" s="1"/>
  <c r="BQ130" i="7" s="1"/>
  <c r="AK116" i="19"/>
  <c r="AH110" i="20" s="1"/>
  <c r="AI130" i="7" s="1"/>
  <c r="R116" i="19"/>
  <c r="O110" i="20" s="1"/>
  <c r="P130" i="7" s="1"/>
  <c r="Z116" i="19"/>
  <c r="W110" i="20" s="1"/>
  <c r="X130" i="7" s="1"/>
  <c r="U116" i="19"/>
  <c r="R110" i="20" s="1"/>
  <c r="S130" i="7" s="1"/>
  <c r="V116" i="19"/>
  <c r="S110" i="20" s="1"/>
  <c r="T130" i="7" s="1"/>
  <c r="X116" i="19"/>
  <c r="U110" i="20" s="1"/>
  <c r="V130" i="7" s="1"/>
  <c r="AJ116" i="19"/>
  <c r="AG110" i="20" s="1"/>
  <c r="AH130" i="7" s="1"/>
  <c r="N116" i="19"/>
  <c r="K110" i="20" s="1"/>
  <c r="L130" i="7" s="1"/>
  <c r="AA116" i="19"/>
  <c r="X110" i="20" s="1"/>
  <c r="AN116" i="19"/>
  <c r="AK110" i="20" s="1"/>
  <c r="AL130" i="7" s="1"/>
  <c r="BE116" i="19"/>
  <c r="BB110" i="20" s="1"/>
  <c r="BC130" i="7" s="1"/>
  <c r="BM116" i="19"/>
  <c r="BJ110" i="20" s="1"/>
  <c r="BK130" i="7" s="1"/>
  <c r="AE116" i="19"/>
  <c r="AB110" i="20" s="1"/>
  <c r="AC130" i="7" s="1"/>
  <c r="AR116" i="19"/>
  <c r="AO110" i="20" s="1"/>
  <c r="AP130" i="7" s="1"/>
  <c r="AG116" i="19"/>
  <c r="AD110" i="20" s="1"/>
  <c r="AE130" i="7" s="1"/>
  <c r="AI116" i="19"/>
  <c r="AF110" i="20" s="1"/>
  <c r="AG130" i="7" s="1"/>
  <c r="AV116" i="19"/>
  <c r="AS110" i="20" s="1"/>
  <c r="AT130" i="7" s="1"/>
  <c r="BV116" i="19"/>
  <c r="BS110" i="20" s="1"/>
  <c r="BT130" i="7" s="1"/>
  <c r="T116" i="19"/>
  <c r="Q110" i="20" s="1"/>
  <c r="R130" i="7" s="1"/>
  <c r="W116" i="19"/>
  <c r="T110" i="20" s="1"/>
  <c r="U130" i="7" s="1"/>
  <c r="AD116" i="19"/>
  <c r="AA110" i="20" s="1"/>
  <c r="AB130" i="7" s="1"/>
  <c r="AQ116" i="19"/>
  <c r="AN110" i="20" s="1"/>
  <c r="AO130" i="7" s="1"/>
  <c r="BD116" i="19"/>
  <c r="BA110" i="20" s="1"/>
  <c r="BB130" i="7" s="1"/>
  <c r="BU116" i="19"/>
  <c r="BR110" i="20" s="1"/>
  <c r="BS130" i="7" s="1"/>
  <c r="AH116" i="19"/>
  <c r="AE110" i="20" s="1"/>
  <c r="AF130" i="7" s="1"/>
  <c r="AU116" i="19"/>
  <c r="AR110" i="20" s="1"/>
  <c r="AS130" i="7" s="1"/>
  <c r="BH116" i="19"/>
  <c r="BE110" i="20" s="1"/>
  <c r="BF130" i="7" s="1"/>
  <c r="AL116" i="19"/>
  <c r="AI110" i="20" s="1"/>
  <c r="AJ130" i="7" s="1"/>
  <c r="AY116" i="19"/>
  <c r="AV110" i="20" s="1"/>
  <c r="AW130" i="7" s="1"/>
  <c r="AW116" i="19"/>
  <c r="AT110" i="20" s="1"/>
  <c r="AU130" i="7" s="1"/>
  <c r="AM116" i="19"/>
  <c r="AJ110" i="20" s="1"/>
  <c r="AK130" i="7" s="1"/>
  <c r="AZ116" i="19"/>
  <c r="AW110" i="20" s="1"/>
  <c r="AX130" i="7" s="1"/>
  <c r="BQ116" i="19"/>
  <c r="BN110" i="20" s="1"/>
  <c r="BO130" i="7" s="1"/>
  <c r="I116" i="19"/>
  <c r="F110" i="20" s="1"/>
  <c r="G130" i="7" s="1"/>
  <c r="F116" i="19"/>
  <c r="G116" i="19"/>
  <c r="D110" i="20" s="1"/>
  <c r="E130" i="7" s="1"/>
  <c r="S116" i="19"/>
  <c r="P110" i="20" s="1"/>
  <c r="Q130" i="7" s="1"/>
  <c r="P116" i="19"/>
  <c r="M110" i="20" s="1"/>
  <c r="N130" i="7" s="1"/>
  <c r="C110" i="20" l="1"/>
  <c r="D130" i="7" s="1"/>
  <c r="B116" i="19"/>
  <c r="D116" i="19" s="1"/>
  <c r="B110" i="20" s="1"/>
  <c r="Z130" i="7"/>
  <c r="BW130" i="7"/>
  <c r="Y130" i="7"/>
  <c r="BZ130" i="7" l="1"/>
  <c r="C118" i="17" s="1"/>
  <c r="CA130" i="7"/>
  <c r="BX130" i="7"/>
  <c r="C130" i="7"/>
  <c r="W110" i="24" s="1"/>
  <c r="B109" i="24"/>
  <c r="B130" i="7"/>
  <c r="C118" i="18" l="1"/>
  <c r="C118" i="19"/>
  <c r="C118" i="11"/>
  <c r="Q110" i="24"/>
  <c r="BQ110" i="24"/>
  <c r="F110" i="24"/>
  <c r="K110" i="24"/>
  <c r="AA110" i="24"/>
  <c r="AU110" i="24"/>
  <c r="BT110" i="24"/>
  <c r="BJ110" i="24"/>
  <c r="N110" i="24"/>
  <c r="O110" i="24"/>
  <c r="BS110" i="24"/>
  <c r="BL110" i="24"/>
  <c r="AQ110" i="24"/>
  <c r="BM110" i="24"/>
  <c r="BK110" i="24"/>
  <c r="AO110" i="24"/>
  <c r="BH110" i="24"/>
  <c r="BO110" i="24"/>
  <c r="AS110" i="24"/>
  <c r="X110" i="24"/>
  <c r="BF110" i="24"/>
  <c r="AL110" i="24"/>
  <c r="AV110" i="24"/>
  <c r="BP110" i="24"/>
  <c r="Y110" i="24"/>
  <c r="AY110" i="24"/>
  <c r="AC110" i="24"/>
  <c r="AP110" i="24"/>
  <c r="C110" i="24"/>
  <c r="P110" i="24"/>
  <c r="BG110" i="24"/>
  <c r="AK110" i="24"/>
  <c r="AW110" i="24"/>
  <c r="BE110" i="24"/>
  <c r="AJ110" i="24"/>
  <c r="AR110" i="24"/>
  <c r="BI110" i="24"/>
  <c r="AN110" i="24"/>
  <c r="BR110" i="24"/>
  <c r="BB110" i="24"/>
  <c r="S110" i="24"/>
  <c r="T110" i="24"/>
  <c r="BC110" i="24"/>
  <c r="U110" i="24"/>
  <c r="H110" i="24"/>
  <c r="G110" i="24"/>
  <c r="AM110" i="24"/>
  <c r="BA110" i="24"/>
  <c r="AF110" i="24"/>
  <c r="AG110" i="24"/>
  <c r="AZ110" i="24"/>
  <c r="AE110" i="24"/>
  <c r="AB110" i="24"/>
  <c r="BD110" i="24"/>
  <c r="AI110" i="24"/>
  <c r="BN110" i="24"/>
  <c r="AT110" i="24"/>
  <c r="E110" i="24"/>
  <c r="AX110" i="24"/>
  <c r="AH110" i="24"/>
  <c r="R110" i="24"/>
  <c r="L110" i="24"/>
  <c r="AD110" i="24"/>
  <c r="V110" i="24"/>
  <c r="M110" i="24"/>
  <c r="Z110" i="24"/>
  <c r="I110" i="24"/>
  <c r="J110" i="24"/>
  <c r="D110" i="24"/>
  <c r="B139" i="9"/>
  <c r="B139" i="14"/>
  <c r="B139" i="15"/>
  <c r="B139" i="16"/>
  <c r="M139" i="9" l="1"/>
  <c r="M139" i="14" s="1"/>
  <c r="M139" i="15" s="1"/>
  <c r="M139" i="16" s="1"/>
  <c r="Q139" i="9"/>
  <c r="Q139" i="14" s="1"/>
  <c r="Q139" i="15" s="1"/>
  <c r="Q139" i="16" s="1"/>
  <c r="P139" i="9"/>
  <c r="P139" i="14" s="1"/>
  <c r="P139" i="15" s="1"/>
  <c r="P139" i="16" s="1"/>
  <c r="O139" i="9"/>
  <c r="O139" i="14" s="1"/>
  <c r="O139" i="15" s="1"/>
  <c r="O139" i="16" s="1"/>
  <c r="R139" i="9"/>
  <c r="R139" i="14" s="1"/>
  <c r="R139" i="15" s="1"/>
  <c r="R139" i="16" s="1"/>
  <c r="BV110" i="24"/>
  <c r="D140" i="9" s="1"/>
  <c r="D140" i="14"/>
  <c r="D140" i="15"/>
  <c r="BU110" i="24"/>
  <c r="AR139" i="9"/>
  <c r="AR139" i="14" s="1"/>
  <c r="AR139" i="15" s="1"/>
  <c r="AR139" i="16" s="1"/>
  <c r="AN139" i="9"/>
  <c r="AN139" i="14" s="1"/>
  <c r="AN139" i="15" s="1"/>
  <c r="AN139" i="16" s="1"/>
  <c r="G139" i="9"/>
  <c r="G139" i="14" s="1"/>
  <c r="G139" i="15" s="1"/>
  <c r="G139" i="16" s="1"/>
  <c r="AP139" i="9"/>
  <c r="AP139" i="14" s="1"/>
  <c r="AP139" i="15" s="1"/>
  <c r="AP139" i="16" s="1"/>
  <c r="AL139" i="9"/>
  <c r="AL139" i="14" s="1"/>
  <c r="AL139" i="15" s="1"/>
  <c r="AL139" i="16" s="1"/>
  <c r="L139" i="9"/>
  <c r="L139" i="14" s="1"/>
  <c r="L139" i="15" s="1"/>
  <c r="L139" i="16" s="1"/>
  <c r="AO139" i="9"/>
  <c r="AO139" i="14" s="1"/>
  <c r="AO139" i="15" s="1"/>
  <c r="AO139" i="16" s="1"/>
  <c r="AE139" i="9"/>
  <c r="AE139" i="14" s="1"/>
  <c r="AE139" i="15" s="1"/>
  <c r="AE139" i="16" s="1"/>
  <c r="K139" i="9"/>
  <c r="K139" i="14" s="1"/>
  <c r="K139" i="15" s="1"/>
  <c r="K139" i="16" s="1"/>
  <c r="T139" i="9"/>
  <c r="T139" i="14" s="1"/>
  <c r="T139" i="15" s="1"/>
  <c r="T139" i="16" s="1"/>
  <c r="AB139" i="9"/>
  <c r="AB139" i="14" s="1"/>
  <c r="AB139" i="15" s="1"/>
  <c r="AB139" i="16" s="1"/>
  <c r="Z139" i="9"/>
  <c r="Z139" i="14" s="1"/>
  <c r="Z139" i="15" s="1"/>
  <c r="Z139" i="16" s="1"/>
  <c r="V139" i="9"/>
  <c r="V139" i="14" s="1"/>
  <c r="V139" i="15" s="1"/>
  <c r="V139" i="16" s="1"/>
  <c r="AA139" i="9"/>
  <c r="AA139" i="14" s="1"/>
  <c r="AA139" i="15" s="1"/>
  <c r="AA139" i="16" s="1"/>
  <c r="H139" i="9"/>
  <c r="H139" i="14" s="1"/>
  <c r="H139" i="15" s="1"/>
  <c r="H139" i="16" s="1"/>
  <c r="I139" i="9"/>
  <c r="I139" i="14" s="1"/>
  <c r="I139" i="15" s="1"/>
  <c r="I139" i="16" s="1"/>
  <c r="AI139" i="9"/>
  <c r="AI139" i="14" s="1"/>
  <c r="AI139" i="15" s="1"/>
  <c r="AI139" i="16" s="1"/>
  <c r="AG139" i="9"/>
  <c r="AG139" i="14" s="1"/>
  <c r="AG139" i="15" s="1"/>
  <c r="AG139" i="16" s="1"/>
  <c r="AQ139" i="9"/>
  <c r="AQ139" i="14" s="1"/>
  <c r="AQ139" i="15" s="1"/>
  <c r="AQ139" i="16" s="1"/>
  <c r="X139" i="9"/>
  <c r="X139" i="14" s="1"/>
  <c r="X139" i="15" s="1"/>
  <c r="X139" i="16" s="1"/>
  <c r="W139" i="9"/>
  <c r="W139" i="14" s="1"/>
  <c r="W139" i="15" s="1"/>
  <c r="W139" i="16" s="1"/>
  <c r="F139" i="9"/>
  <c r="AJ139" i="9"/>
  <c r="AJ139" i="14" s="1"/>
  <c r="AJ139" i="15" s="1"/>
  <c r="AJ139" i="16" s="1"/>
  <c r="AK139" i="9"/>
  <c r="AK139" i="14" s="1"/>
  <c r="AK139" i="15" s="1"/>
  <c r="AK139" i="16" s="1"/>
  <c r="AH139" i="9"/>
  <c r="AH139" i="14" s="1"/>
  <c r="AH139" i="15" s="1"/>
  <c r="AH139" i="16" s="1"/>
  <c r="U139" i="9"/>
  <c r="U139" i="14" s="1"/>
  <c r="U139" i="15" s="1"/>
  <c r="U139" i="16" s="1"/>
  <c r="Y139" i="9"/>
  <c r="Y139" i="14" s="1"/>
  <c r="Y139" i="15" s="1"/>
  <c r="Y139" i="16" s="1"/>
  <c r="AD139" i="9"/>
  <c r="AD139" i="14" s="1"/>
  <c r="AD139" i="15" s="1"/>
  <c r="AD139" i="16" s="1"/>
  <c r="AC139" i="9"/>
  <c r="AC139" i="14" s="1"/>
  <c r="AC139" i="15" s="1"/>
  <c r="AC139" i="16" s="1"/>
  <c r="F139" i="14" l="1"/>
  <c r="BS117" i="11"/>
  <c r="BG117" i="11"/>
  <c r="BP117" i="11"/>
  <c r="U117" i="11"/>
  <c r="Y117" i="11"/>
  <c r="I117" i="11"/>
  <c r="AU117" i="11"/>
  <c r="BE117" i="11"/>
  <c r="AG117" i="11"/>
  <c r="Z117" i="11"/>
  <c r="R117" i="11"/>
  <c r="AB117" i="11"/>
  <c r="AL117" i="11"/>
  <c r="AN117" i="11"/>
  <c r="N117" i="11"/>
  <c r="BQ117" i="11"/>
  <c r="AA117" i="11"/>
  <c r="W117" i="11"/>
  <c r="AE117" i="11"/>
  <c r="T117" i="11"/>
  <c r="L117" i="11"/>
  <c r="AX117" i="11"/>
  <c r="BJ117" i="11"/>
  <c r="AF117" i="11"/>
  <c r="BH117" i="11"/>
  <c r="AC117" i="11"/>
  <c r="AD117" i="11"/>
  <c r="P117" i="11"/>
  <c r="AZ117" i="11"/>
  <c r="BV117" i="11"/>
  <c r="BL117" i="11"/>
  <c r="AQ117" i="11"/>
  <c r="H117" i="11"/>
  <c r="AK117" i="11"/>
  <c r="BR117" i="11"/>
  <c r="AO117" i="11"/>
  <c r="AJ117" i="11"/>
  <c r="BM117" i="11"/>
  <c r="M117" i="11"/>
  <c r="AR117" i="11"/>
  <c r="AW117" i="11"/>
  <c r="BW117" i="11"/>
  <c r="X117" i="11"/>
  <c r="AI117" i="11"/>
  <c r="BB117" i="11"/>
  <c r="BC117" i="11"/>
  <c r="BU117" i="11"/>
  <c r="BA117" i="11"/>
  <c r="BO117" i="11"/>
  <c r="AM117" i="11"/>
  <c r="O117" i="11"/>
  <c r="AY117" i="11"/>
  <c r="AH117" i="11"/>
  <c r="BI117" i="11"/>
  <c r="AT117" i="11"/>
  <c r="K117" i="11"/>
  <c r="AS117" i="11"/>
  <c r="BT117" i="11"/>
  <c r="BK117" i="11"/>
  <c r="BF117" i="11"/>
  <c r="F117" i="11"/>
  <c r="S117" i="11"/>
  <c r="BN117" i="11"/>
  <c r="BD117" i="11"/>
  <c r="AV117" i="11"/>
  <c r="J117" i="11"/>
  <c r="AP117" i="11"/>
  <c r="G117" i="11"/>
  <c r="V117" i="11"/>
  <c r="Q117" i="11"/>
  <c r="B117" i="11" l="1"/>
  <c r="D117" i="11" s="1"/>
  <c r="BS117" i="17"/>
  <c r="AA117" i="17"/>
  <c r="AM117" i="17"/>
  <c r="J117" i="17"/>
  <c r="AU117" i="17"/>
  <c r="AG117" i="17"/>
  <c r="BO117" i="17"/>
  <c r="BW117" i="17"/>
  <c r="AI117" i="17"/>
  <c r="F117" i="17"/>
  <c r="AV117" i="17"/>
  <c r="AZ117" i="17"/>
  <c r="BM117" i="17"/>
  <c r="AD117" i="17"/>
  <c r="P117" i="17"/>
  <c r="Q117" i="17"/>
  <c r="AK117" i="17"/>
  <c r="AY117" i="17"/>
  <c r="AH117" i="17"/>
  <c r="AF117" i="17"/>
  <c r="BH117" i="17"/>
  <c r="AR117" i="17"/>
  <c r="AN117" i="17"/>
  <c r="I117" i="17"/>
  <c r="BE117" i="17"/>
  <c r="BV117" i="17"/>
  <c r="AE117" i="17"/>
  <c r="U117" i="17"/>
  <c r="G117" i="17"/>
  <c r="BC117" i="17"/>
  <c r="T117" i="17"/>
  <c r="AW117" i="17"/>
  <c r="BA117" i="17"/>
  <c r="L117" i="17"/>
  <c r="Z117" i="17"/>
  <c r="AS117" i="17"/>
  <c r="BN117" i="17"/>
  <c r="BQ117" i="17"/>
  <c r="AB117" i="17"/>
  <c r="Y117" i="17"/>
  <c r="BI117" i="17"/>
  <c r="N117" i="17"/>
  <c r="AP117" i="17"/>
  <c r="AL117" i="17"/>
  <c r="S117" i="17"/>
  <c r="BB117" i="17"/>
  <c r="R117" i="17"/>
  <c r="BG117" i="17"/>
  <c r="BL117" i="17"/>
  <c r="AO117" i="17"/>
  <c r="K117" i="17"/>
  <c r="AQ117" i="17"/>
  <c r="BF117" i="17"/>
  <c r="X117" i="17"/>
  <c r="BD117" i="17"/>
  <c r="AT117" i="17"/>
  <c r="W117" i="17"/>
  <c r="AX117" i="17"/>
  <c r="M117" i="17"/>
  <c r="BT117" i="17"/>
  <c r="AJ117" i="17"/>
  <c r="AC117" i="17"/>
  <c r="O117" i="17"/>
  <c r="BJ117" i="17"/>
  <c r="BR117" i="17"/>
  <c r="V117" i="17"/>
  <c r="BU117" i="17"/>
  <c r="H117" i="17"/>
  <c r="BK117" i="17"/>
  <c r="BP117" i="17"/>
  <c r="F139" i="15"/>
  <c r="B117" i="17" l="1"/>
  <c r="D117" i="17" s="1"/>
  <c r="AN117" i="18"/>
  <c r="BF117" i="18"/>
  <c r="AS117" i="18"/>
  <c r="AB117" i="18"/>
  <c r="BJ117" i="18"/>
  <c r="BI117" i="18"/>
  <c r="AV117" i="18"/>
  <c r="BN117" i="18"/>
  <c r="BK117" i="18"/>
  <c r="AL117" i="18"/>
  <c r="BW117" i="18"/>
  <c r="BS117" i="18"/>
  <c r="AE117" i="18"/>
  <c r="Y117" i="18"/>
  <c r="J117" i="18"/>
  <c r="X117" i="18"/>
  <c r="L117" i="18"/>
  <c r="V117" i="18"/>
  <c r="Q117" i="18"/>
  <c r="N117" i="18"/>
  <c r="T117" i="18"/>
  <c r="G117" i="18"/>
  <c r="M117" i="18"/>
  <c r="W117" i="18"/>
  <c r="BD117" i="18"/>
  <c r="BV117" i="18"/>
  <c r="AO117" i="18"/>
  <c r="AR117" i="18"/>
  <c r="BG117" i="18"/>
  <c r="AT117" i="18"/>
  <c r="BL117" i="18"/>
  <c r="AI117" i="18"/>
  <c r="AJ117" i="18"/>
  <c r="BB117" i="18"/>
  <c r="AK117" i="18"/>
  <c r="AA117" i="18"/>
  <c r="U117" i="18"/>
  <c r="Z117" i="18"/>
  <c r="P117" i="18"/>
  <c r="O117" i="18"/>
  <c r="R117" i="18"/>
  <c r="BT117" i="18"/>
  <c r="AY117" i="18"/>
  <c r="AU117" i="18"/>
  <c r="BH117" i="18"/>
  <c r="BU117" i="18"/>
  <c r="BE117" i="18"/>
  <c r="AH117" i="18"/>
  <c r="BO117" i="18"/>
  <c r="AZ117" i="18"/>
  <c r="BR117" i="18"/>
  <c r="BQ117" i="18"/>
  <c r="BA117" i="18"/>
  <c r="S117" i="18"/>
  <c r="AP117" i="18"/>
  <c r="AW117" i="18"/>
  <c r="AG117" i="18"/>
  <c r="AD117" i="18"/>
  <c r="BM117" i="18"/>
  <c r="AF117" i="18"/>
  <c r="AX117" i="18"/>
  <c r="AC117" i="18"/>
  <c r="BP117" i="18"/>
  <c r="AQ117" i="18"/>
  <c r="AM117" i="18"/>
  <c r="BC117" i="18"/>
  <c r="H117" i="18"/>
  <c r="F117" i="18"/>
  <c r="I117" i="18"/>
  <c r="K117" i="18"/>
  <c r="F139" i="16"/>
  <c r="B117" i="18" l="1"/>
  <c r="D117" i="18" s="1"/>
  <c r="BI117" i="19"/>
  <c r="BF111" i="20" s="1"/>
  <c r="BG131" i="7" s="1"/>
  <c r="AA117" i="19"/>
  <c r="X111" i="20" s="1"/>
  <c r="AN117" i="19"/>
  <c r="AK111" i="20" s="1"/>
  <c r="AL131" i="7" s="1"/>
  <c r="AV117" i="19"/>
  <c r="AS111" i="20" s="1"/>
  <c r="AT131" i="7" s="1"/>
  <c r="AH117" i="19"/>
  <c r="AE111" i="20" s="1"/>
  <c r="AF131" i="7" s="1"/>
  <c r="AU117" i="19"/>
  <c r="AR111" i="20" s="1"/>
  <c r="AS131" i="7" s="1"/>
  <c r="AF117" i="19"/>
  <c r="AC111" i="20" s="1"/>
  <c r="AD131" i="7" s="1"/>
  <c r="AL117" i="19"/>
  <c r="AI111" i="20" s="1"/>
  <c r="AJ131" i="7" s="1"/>
  <c r="AY117" i="19"/>
  <c r="AV111" i="20" s="1"/>
  <c r="AW131" i="7" s="1"/>
  <c r="BE117" i="19"/>
  <c r="BB111" i="20" s="1"/>
  <c r="BC131" i="7" s="1"/>
  <c r="BV117" i="19"/>
  <c r="BS111" i="20" s="1"/>
  <c r="BT131" i="7" s="1"/>
  <c r="AJ117" i="19"/>
  <c r="AG111" i="20" s="1"/>
  <c r="AH131" i="7" s="1"/>
  <c r="Q117" i="19"/>
  <c r="N111" i="20" s="1"/>
  <c r="O131" i="7" s="1"/>
  <c r="X117" i="19"/>
  <c r="U111" i="20" s="1"/>
  <c r="V131" i="7" s="1"/>
  <c r="J117" i="19"/>
  <c r="G111" i="20" s="1"/>
  <c r="H131" i="7" s="1"/>
  <c r="F117" i="19"/>
  <c r="M117" i="19"/>
  <c r="J111" i="20" s="1"/>
  <c r="K131" i="7" s="1"/>
  <c r="AZ117" i="19"/>
  <c r="AW111" i="20" s="1"/>
  <c r="AX131" i="7" s="1"/>
  <c r="T117" i="19"/>
  <c r="Q111" i="20" s="1"/>
  <c r="R131" i="7" s="1"/>
  <c r="I117" i="19"/>
  <c r="F111" i="20" s="1"/>
  <c r="G131" i="7" s="1"/>
  <c r="BP117" i="19"/>
  <c r="BM111" i="20" s="1"/>
  <c r="BN131" i="7" s="1"/>
  <c r="L117" i="19"/>
  <c r="I111" i="20" s="1"/>
  <c r="J131" i="7" s="1"/>
  <c r="AD117" i="19"/>
  <c r="AA111" i="20" s="1"/>
  <c r="AB131" i="7" s="1"/>
  <c r="AQ117" i="19"/>
  <c r="AN111" i="20" s="1"/>
  <c r="AO131" i="7" s="1"/>
  <c r="BD117" i="19"/>
  <c r="BA111" i="20" s="1"/>
  <c r="BB131" i="7" s="1"/>
  <c r="AG117" i="19"/>
  <c r="AD111" i="20" s="1"/>
  <c r="AE131" i="7" s="1"/>
  <c r="AX117" i="19"/>
  <c r="AU111" i="20" s="1"/>
  <c r="AV131" i="7" s="1"/>
  <c r="BK117" i="19"/>
  <c r="BH111" i="20" s="1"/>
  <c r="BI131" i="7" s="1"/>
  <c r="AK117" i="19"/>
  <c r="AH111" i="20" s="1"/>
  <c r="AI131" i="7" s="1"/>
  <c r="BB117" i="19"/>
  <c r="AY111" i="20" s="1"/>
  <c r="AZ131" i="7" s="1"/>
  <c r="BO117" i="19"/>
  <c r="BL111" i="20" s="1"/>
  <c r="BM131" i="7" s="1"/>
  <c r="BU117" i="19"/>
  <c r="BR111" i="20" s="1"/>
  <c r="BS131" i="7" s="1"/>
  <c r="AM117" i="19"/>
  <c r="AJ111" i="20" s="1"/>
  <c r="AK131" i="7" s="1"/>
  <c r="Y117" i="19"/>
  <c r="V111" i="20" s="1"/>
  <c r="W131" i="7" s="1"/>
  <c r="V117" i="19"/>
  <c r="S111" i="20" s="1"/>
  <c r="T131" i="7" s="1"/>
  <c r="P117" i="19"/>
  <c r="M111" i="20" s="1"/>
  <c r="N131" i="7" s="1"/>
  <c r="N117" i="19"/>
  <c r="K111" i="20" s="1"/>
  <c r="L131" i="7" s="1"/>
  <c r="G117" i="19"/>
  <c r="D111" i="20" s="1"/>
  <c r="E131" i="7" s="1"/>
  <c r="K117" i="19"/>
  <c r="H111" i="20" s="1"/>
  <c r="I131" i="7" s="1"/>
  <c r="AC117" i="19"/>
  <c r="Z111" i="20" s="1"/>
  <c r="AA131" i="7" s="1"/>
  <c r="AT117" i="19"/>
  <c r="AQ111" i="20" s="1"/>
  <c r="AR131" i="7" s="1"/>
  <c r="BG117" i="19"/>
  <c r="BD111" i="20" s="1"/>
  <c r="BE131" i="7" s="1"/>
  <c r="BT117" i="19"/>
  <c r="BQ111" i="20" s="1"/>
  <c r="BR131" i="7" s="1"/>
  <c r="AW117" i="19"/>
  <c r="AT111" i="20" s="1"/>
  <c r="AU131" i="7" s="1"/>
  <c r="BN117" i="19"/>
  <c r="BK111" i="20" s="1"/>
  <c r="BL131" i="7" s="1"/>
  <c r="AB117" i="19"/>
  <c r="Y111" i="20" s="1"/>
  <c r="BA117" i="19"/>
  <c r="AX111" i="20" s="1"/>
  <c r="AY131" i="7" s="1"/>
  <c r="BR117" i="19"/>
  <c r="BO111" i="20" s="1"/>
  <c r="BP131" i="7" s="1"/>
  <c r="BL117" i="19"/>
  <c r="BI111" i="20" s="1"/>
  <c r="BJ131" i="7" s="1"/>
  <c r="AP117" i="19"/>
  <c r="AM111" i="20" s="1"/>
  <c r="AN131" i="7" s="1"/>
  <c r="BC117" i="19"/>
  <c r="AZ111" i="20" s="1"/>
  <c r="BA131" i="7" s="1"/>
  <c r="W117" i="19"/>
  <c r="T111" i="20" s="1"/>
  <c r="U131" i="7" s="1"/>
  <c r="S117" i="19"/>
  <c r="P111" i="20" s="1"/>
  <c r="Q131" i="7" s="1"/>
  <c r="AS117" i="19"/>
  <c r="AP111" i="20" s="1"/>
  <c r="AQ131" i="7" s="1"/>
  <c r="BJ117" i="19"/>
  <c r="BG111" i="20" s="1"/>
  <c r="BH131" i="7" s="1"/>
  <c r="BW117" i="19"/>
  <c r="BT111" i="20" s="1"/>
  <c r="BU131" i="7" s="1"/>
  <c r="BH117" i="19"/>
  <c r="BE111" i="20" s="1"/>
  <c r="BF131" i="7" s="1"/>
  <c r="BM117" i="19"/>
  <c r="BJ111" i="20" s="1"/>
  <c r="BK131" i="7" s="1"/>
  <c r="AE117" i="19"/>
  <c r="AB111" i="20" s="1"/>
  <c r="AC131" i="7" s="1"/>
  <c r="AR117" i="19"/>
  <c r="AO111" i="20" s="1"/>
  <c r="AP131" i="7" s="1"/>
  <c r="BQ117" i="19"/>
  <c r="BN111" i="20" s="1"/>
  <c r="BO131" i="7" s="1"/>
  <c r="AI117" i="19"/>
  <c r="AF111" i="20" s="1"/>
  <c r="AG131" i="7" s="1"/>
  <c r="AO117" i="19"/>
  <c r="AL111" i="20" s="1"/>
  <c r="AM131" i="7" s="1"/>
  <c r="BF117" i="19"/>
  <c r="BC111" i="20" s="1"/>
  <c r="BD131" i="7" s="1"/>
  <c r="BS117" i="19"/>
  <c r="BP111" i="20" s="1"/>
  <c r="BQ131" i="7" s="1"/>
  <c r="H117" i="19"/>
  <c r="E111" i="20" s="1"/>
  <c r="F131" i="7" s="1"/>
  <c r="R117" i="19"/>
  <c r="O111" i="20" s="1"/>
  <c r="P131" i="7" s="1"/>
  <c r="O117" i="19"/>
  <c r="L111" i="20" s="1"/>
  <c r="M131" i="7" s="1"/>
  <c r="U117" i="19"/>
  <c r="R111" i="20" s="1"/>
  <c r="S131" i="7" s="1"/>
  <c r="Z117" i="19"/>
  <c r="W111" i="20" s="1"/>
  <c r="X131" i="7" s="1"/>
  <c r="B117" i="19" l="1"/>
  <c r="D117" i="19" s="1"/>
  <c r="B111" i="20" s="1"/>
  <c r="Z131" i="7"/>
  <c r="BW131" i="7"/>
  <c r="Y131" i="7"/>
  <c r="C111" i="20"/>
  <c r="D131" i="7" s="1"/>
  <c r="BZ131" i="7" l="1"/>
  <c r="C131" i="7"/>
  <c r="C111" i="24" s="1"/>
  <c r="CA131" i="7"/>
  <c r="BX131" i="7"/>
  <c r="B110" i="24"/>
  <c r="B131" i="7"/>
  <c r="X111" i="24" l="1"/>
  <c r="AB111" i="24"/>
  <c r="AF111" i="24"/>
  <c r="AJ111" i="24"/>
  <c r="AN111" i="24"/>
  <c r="AR111" i="24"/>
  <c r="AV111" i="24"/>
  <c r="AZ111" i="24"/>
  <c r="BD111" i="24"/>
  <c r="BH111" i="24"/>
  <c r="BL111" i="24"/>
  <c r="BP111" i="24"/>
  <c r="BT111" i="24"/>
  <c r="AC111" i="24"/>
  <c r="AH111" i="24"/>
  <c r="AM111" i="24"/>
  <c r="AS111" i="24"/>
  <c r="AX111" i="24"/>
  <c r="BC111" i="24"/>
  <c r="BI111" i="24"/>
  <c r="BN111" i="24"/>
  <c r="BS111" i="24"/>
  <c r="AL111" i="24"/>
  <c r="BB111" i="24"/>
  <c r="BR111" i="24"/>
  <c r="Y111" i="24"/>
  <c r="BV111" i="24" s="1"/>
  <c r="D141" i="9" s="1"/>
  <c r="AD111" i="24"/>
  <c r="AI111" i="24"/>
  <c r="AO111" i="24"/>
  <c r="AT111" i="24"/>
  <c r="AY111" i="24"/>
  <c r="BE111" i="24"/>
  <c r="BJ111" i="24"/>
  <c r="BO111" i="24"/>
  <c r="AA111" i="24"/>
  <c r="AQ111" i="24"/>
  <c r="BG111" i="24"/>
  <c r="Z111" i="24"/>
  <c r="AE111" i="24"/>
  <c r="AK111" i="24"/>
  <c r="AP111" i="24"/>
  <c r="AU111" i="24"/>
  <c r="BA111" i="24"/>
  <c r="BF111" i="24"/>
  <c r="BK111" i="24"/>
  <c r="BQ111" i="24"/>
  <c r="AG111" i="24"/>
  <c r="AW111" i="24"/>
  <c r="BM111" i="24"/>
  <c r="R111" i="24"/>
  <c r="H111" i="24"/>
  <c r="W111" i="24"/>
  <c r="I111" i="24"/>
  <c r="L111" i="24"/>
  <c r="P111" i="24"/>
  <c r="S111" i="24"/>
  <c r="E111" i="24"/>
  <c r="U111" i="24"/>
  <c r="T111" i="24"/>
  <c r="K111" i="24"/>
  <c r="Q111" i="24"/>
  <c r="D111" i="24"/>
  <c r="M111" i="24"/>
  <c r="O111" i="24"/>
  <c r="G111" i="24"/>
  <c r="V111" i="24"/>
  <c r="N111" i="24"/>
  <c r="F111" i="24"/>
  <c r="J111" i="24"/>
  <c r="D141" i="14"/>
  <c r="D141" i="15"/>
  <c r="B140" i="15"/>
  <c r="B140" i="9"/>
  <c r="B140" i="16"/>
  <c r="B140" i="14"/>
  <c r="C119" i="19"/>
  <c r="C119" i="18"/>
  <c r="C119" i="17"/>
  <c r="C119" i="11"/>
  <c r="M140" i="9" l="1"/>
  <c r="M140" i="14" s="1"/>
  <c r="M140" i="15" s="1"/>
  <c r="M140" i="16" s="1"/>
  <c r="O140" i="9"/>
  <c r="O140" i="14" s="1"/>
  <c r="O140" i="15" s="1"/>
  <c r="O140" i="16" s="1"/>
  <c r="P140" i="9"/>
  <c r="P140" i="14" s="1"/>
  <c r="P140" i="15" s="1"/>
  <c r="P140" i="16" s="1"/>
  <c r="Q140" i="9"/>
  <c r="Q140" i="14" s="1"/>
  <c r="Q140" i="15" s="1"/>
  <c r="Q140" i="16" s="1"/>
  <c r="R140" i="9"/>
  <c r="R140" i="14" s="1"/>
  <c r="R140" i="15" s="1"/>
  <c r="R140" i="16" s="1"/>
  <c r="BU111" i="24"/>
  <c r="V140" i="9"/>
  <c r="V140" i="14" s="1"/>
  <c r="V140" i="15" s="1"/>
  <c r="V140" i="16" s="1"/>
  <c r="AC140" i="9"/>
  <c r="AC140" i="14" s="1"/>
  <c r="AC140" i="15" s="1"/>
  <c r="AC140" i="16" s="1"/>
  <c r="AE140" i="9"/>
  <c r="AE140" i="14" s="1"/>
  <c r="AE140" i="15" s="1"/>
  <c r="AE140" i="16" s="1"/>
  <c r="F140" i="9"/>
  <c r="AL140" i="9"/>
  <c r="AL140" i="14" s="1"/>
  <c r="AL140" i="15" s="1"/>
  <c r="AL140" i="16" s="1"/>
  <c r="AR140" i="9"/>
  <c r="AR140" i="14" s="1"/>
  <c r="AR140" i="15" s="1"/>
  <c r="AR140" i="16" s="1"/>
  <c r="AH140" i="9"/>
  <c r="AH140" i="14" s="1"/>
  <c r="AH140" i="15" s="1"/>
  <c r="AH140" i="16" s="1"/>
  <c r="K140" i="9"/>
  <c r="K140" i="14" s="1"/>
  <c r="K140" i="15" s="1"/>
  <c r="K140" i="16" s="1"/>
  <c r="AJ140" i="9"/>
  <c r="AJ140" i="14" s="1"/>
  <c r="AJ140" i="15" s="1"/>
  <c r="AJ140" i="16" s="1"/>
  <c r="AQ140" i="9"/>
  <c r="AQ140" i="14" s="1"/>
  <c r="AQ140" i="15" s="1"/>
  <c r="AQ140" i="16" s="1"/>
  <c r="AD140" i="9"/>
  <c r="AD140" i="14" s="1"/>
  <c r="AD140" i="15" s="1"/>
  <c r="AD140" i="16" s="1"/>
  <c r="T140" i="9"/>
  <c r="T140" i="14" s="1"/>
  <c r="T140" i="15" s="1"/>
  <c r="T140" i="16" s="1"/>
  <c r="AG140" i="9"/>
  <c r="AG140" i="14" s="1"/>
  <c r="AG140" i="15" s="1"/>
  <c r="AG140" i="16" s="1"/>
  <c r="AK140" i="9"/>
  <c r="AK140" i="14" s="1"/>
  <c r="AK140" i="15" s="1"/>
  <c r="AK140" i="16" s="1"/>
  <c r="Z140" i="9"/>
  <c r="Z140" i="14" s="1"/>
  <c r="Z140" i="15" s="1"/>
  <c r="Z140" i="16" s="1"/>
  <c r="AA140" i="9"/>
  <c r="AA140" i="14" s="1"/>
  <c r="AA140" i="15" s="1"/>
  <c r="AA140" i="16" s="1"/>
  <c r="Y140" i="9"/>
  <c r="Y140" i="14" s="1"/>
  <c r="Y140" i="15" s="1"/>
  <c r="Y140" i="16" s="1"/>
  <c r="I140" i="9"/>
  <c r="I140" i="14" s="1"/>
  <c r="I140" i="15" s="1"/>
  <c r="I140" i="16" s="1"/>
  <c r="AO140" i="9"/>
  <c r="AO140" i="14" s="1"/>
  <c r="AO140" i="15" s="1"/>
  <c r="AO140" i="16" s="1"/>
  <c r="AP140" i="9"/>
  <c r="AP140" i="14" s="1"/>
  <c r="AP140" i="15" s="1"/>
  <c r="AP140" i="16" s="1"/>
  <c r="AB140" i="9"/>
  <c r="AB140" i="14" s="1"/>
  <c r="AB140" i="15" s="1"/>
  <c r="AB140" i="16" s="1"/>
  <c r="G140" i="9"/>
  <c r="G140" i="14" s="1"/>
  <c r="G140" i="15" s="1"/>
  <c r="G140" i="16" s="1"/>
  <c r="W140" i="9"/>
  <c r="W140" i="14" s="1"/>
  <c r="W140" i="15" s="1"/>
  <c r="W140" i="16" s="1"/>
  <c r="X140" i="9"/>
  <c r="X140" i="14" s="1"/>
  <c r="X140" i="15" s="1"/>
  <c r="X140" i="16" s="1"/>
  <c r="AI140" i="9"/>
  <c r="AI140" i="14" s="1"/>
  <c r="AI140" i="15" s="1"/>
  <c r="AI140" i="16" s="1"/>
  <c r="H140" i="9"/>
  <c r="H140" i="14" s="1"/>
  <c r="H140" i="15" s="1"/>
  <c r="H140" i="16" s="1"/>
  <c r="L140" i="9"/>
  <c r="L140" i="14" s="1"/>
  <c r="L140" i="15" s="1"/>
  <c r="L140" i="16" s="1"/>
  <c r="AN140" i="9"/>
  <c r="AN140" i="14" s="1"/>
  <c r="AN140" i="15" s="1"/>
  <c r="AN140" i="16" s="1"/>
  <c r="U140" i="9"/>
  <c r="U140" i="14" s="1"/>
  <c r="U140" i="15" s="1"/>
  <c r="U140" i="16" s="1"/>
  <c r="F140" i="14" l="1"/>
  <c r="AJ118" i="11"/>
  <c r="AA118" i="11"/>
  <c r="AV118" i="11"/>
  <c r="Z118" i="11"/>
  <c r="AY118" i="11"/>
  <c r="BT118" i="11"/>
  <c r="AX118" i="11"/>
  <c r="AW118" i="11"/>
  <c r="X118" i="11"/>
  <c r="BV118" i="11"/>
  <c r="G118" i="11"/>
  <c r="BP118" i="11"/>
  <c r="AK118" i="11"/>
  <c r="AQ118" i="11"/>
  <c r="I118" i="11"/>
  <c r="BG118" i="11"/>
  <c r="K118" i="11"/>
  <c r="AB118" i="11"/>
  <c r="BJ118" i="11"/>
  <c r="AI118" i="11"/>
  <c r="BO118" i="11"/>
  <c r="T118" i="11"/>
  <c r="AC118" i="11"/>
  <c r="BB118" i="11"/>
  <c r="BA118" i="11"/>
  <c r="L118" i="11"/>
  <c r="BD118" i="11"/>
  <c r="AZ118" i="11"/>
  <c r="BE118" i="11"/>
  <c r="BL118" i="11"/>
  <c r="R118" i="11"/>
  <c r="AG118" i="11"/>
  <c r="BS118" i="11"/>
  <c r="AU118" i="11"/>
  <c r="AL118" i="11"/>
  <c r="BM118" i="11"/>
  <c r="N118" i="11"/>
  <c r="BU118" i="11"/>
  <c r="BW118" i="11"/>
  <c r="Y118" i="11"/>
  <c r="V118" i="11"/>
  <c r="BQ118" i="11"/>
  <c r="BI118" i="11"/>
  <c r="AR118" i="11"/>
  <c r="J118" i="11"/>
  <c r="M118" i="11"/>
  <c r="AF118" i="11"/>
  <c r="BF118" i="11"/>
  <c r="BN118" i="11"/>
  <c r="AM118" i="11"/>
  <c r="U118" i="11"/>
  <c r="AS118" i="11"/>
  <c r="O118" i="11"/>
  <c r="BK118" i="11"/>
  <c r="BR118" i="11"/>
  <c r="AH118" i="11"/>
  <c r="AE118" i="11"/>
  <c r="F118" i="11"/>
  <c r="P118" i="11"/>
  <c r="W118" i="11"/>
  <c r="AO118" i="11"/>
  <c r="BH118" i="11"/>
  <c r="S118" i="11"/>
  <c r="Q118" i="11"/>
  <c r="BC118" i="11"/>
  <c r="AD118" i="11"/>
  <c r="AN118" i="11"/>
  <c r="AP118" i="11"/>
  <c r="H118" i="11"/>
  <c r="AT118" i="11"/>
  <c r="B118" i="11" l="1"/>
  <c r="D118" i="11" s="1"/>
  <c r="BV118" i="17"/>
  <c r="BK118" i="17"/>
  <c r="AF118" i="17"/>
  <c r="L118" i="17"/>
  <c r="BO118" i="17"/>
  <c r="Z118" i="17"/>
  <c r="BI118" i="17"/>
  <c r="AR118" i="17"/>
  <c r="AN118" i="17"/>
  <c r="O118" i="17"/>
  <c r="AM118" i="17"/>
  <c r="BE118" i="17"/>
  <c r="AW118" i="17"/>
  <c r="AT118" i="17"/>
  <c r="R118" i="17"/>
  <c r="K118" i="17"/>
  <c r="G118" i="17"/>
  <c r="X118" i="17"/>
  <c r="BN118" i="17"/>
  <c r="BQ118" i="17"/>
  <c r="AA118" i="17"/>
  <c r="U118" i="17"/>
  <c r="BM118" i="17"/>
  <c r="BP118" i="17"/>
  <c r="BW118" i="17"/>
  <c r="AD118" i="17"/>
  <c r="J118" i="17"/>
  <c r="F118" i="17"/>
  <c r="S118" i="17"/>
  <c r="BH118" i="17"/>
  <c r="BL118" i="17"/>
  <c r="AJ118" i="17"/>
  <c r="T118" i="17"/>
  <c r="BR118" i="17"/>
  <c r="BU118" i="17"/>
  <c r="BT118" i="17"/>
  <c r="AB118" i="17"/>
  <c r="AU118" i="17"/>
  <c r="I118" i="17"/>
  <c r="AC118" i="17"/>
  <c r="BB118" i="17"/>
  <c r="AV118" i="17"/>
  <c r="AK118" i="17"/>
  <c r="V118" i="17"/>
  <c r="BD118" i="17"/>
  <c r="W118" i="17"/>
  <c r="BS118" i="17"/>
  <c r="AP118" i="17"/>
  <c r="AL118" i="17"/>
  <c r="H118" i="17"/>
  <c r="AI118" i="17"/>
  <c r="BJ118" i="17"/>
  <c r="AZ118" i="17"/>
  <c r="BG118" i="17"/>
  <c r="AQ118" i="17"/>
  <c r="M118" i="17"/>
  <c r="N118" i="17"/>
  <c r="P118" i="17"/>
  <c r="BC118" i="17"/>
  <c r="BF118" i="17"/>
  <c r="AS118" i="17"/>
  <c r="Y118" i="17"/>
  <c r="BA118" i="17"/>
  <c r="AY118" i="17"/>
  <c r="AX118" i="17"/>
  <c r="AO118" i="17"/>
  <c r="AG118" i="17"/>
  <c r="Q118" i="17"/>
  <c r="AE118" i="17"/>
  <c r="AH118" i="17"/>
  <c r="F140" i="15"/>
  <c r="B118" i="17" l="1"/>
  <c r="D118" i="17" s="1"/>
  <c r="AW118" i="18"/>
  <c r="AY118" i="18"/>
  <c r="AQ118" i="18"/>
  <c r="AX118" i="18"/>
  <c r="AF118" i="18"/>
  <c r="BP118" i="18"/>
  <c r="BE118" i="18"/>
  <c r="AJ118" i="18"/>
  <c r="AS118" i="18"/>
  <c r="BG118" i="18"/>
  <c r="AZ118" i="18"/>
  <c r="BF118" i="18"/>
  <c r="H118" i="18"/>
  <c r="W118" i="18"/>
  <c r="G118" i="18"/>
  <c r="T118" i="18"/>
  <c r="S118" i="18"/>
  <c r="U118" i="18"/>
  <c r="O118" i="18"/>
  <c r="I118" i="18"/>
  <c r="BM118" i="18"/>
  <c r="AD118" i="18"/>
  <c r="AK118" i="18"/>
  <c r="BS118" i="18"/>
  <c r="AL118" i="18"/>
  <c r="AE118" i="18"/>
  <c r="BU118" i="18"/>
  <c r="BJ118" i="18"/>
  <c r="BI118" i="18"/>
  <c r="AR118" i="18"/>
  <c r="BV118" i="18"/>
  <c r="AN118" i="18"/>
  <c r="N118" i="18"/>
  <c r="Q118" i="18"/>
  <c r="Z118" i="18"/>
  <c r="J118" i="18"/>
  <c r="L118" i="18"/>
  <c r="P118" i="18"/>
  <c r="AM118" i="18"/>
  <c r="AP118" i="18"/>
  <c r="AT118" i="18"/>
  <c r="BA118" i="18"/>
  <c r="AB118" i="18"/>
  <c r="BK118" i="18"/>
  <c r="AU118" i="18"/>
  <c r="BC118" i="18"/>
  <c r="AI118" i="18"/>
  <c r="AH118" i="18"/>
  <c r="BO118" i="18"/>
  <c r="BW118" i="18"/>
  <c r="BB118" i="18"/>
  <c r="F118" i="18"/>
  <c r="K118" i="18"/>
  <c r="Y118" i="18"/>
  <c r="AG118" i="18"/>
  <c r="BN118" i="18"/>
  <c r="AA118" i="18"/>
  <c r="BQ118" i="18"/>
  <c r="BD118" i="18"/>
  <c r="BL118" i="18"/>
  <c r="AO118" i="18"/>
  <c r="AV118" i="18"/>
  <c r="AC118" i="18"/>
  <c r="BH118" i="18"/>
  <c r="BR118" i="18"/>
  <c r="BT118" i="18"/>
  <c r="X118" i="18"/>
  <c r="M118" i="18"/>
  <c r="R118" i="18"/>
  <c r="V118" i="18"/>
  <c r="F140" i="16"/>
  <c r="B118" i="18" l="1"/>
  <c r="D118" i="18" s="1"/>
  <c r="BH118" i="19"/>
  <c r="BE112" i="20" s="1"/>
  <c r="BF132" i="7" s="1"/>
  <c r="AD118" i="19"/>
  <c r="AA112" i="20" s="1"/>
  <c r="AB132" i="7" s="1"/>
  <c r="AQ118" i="19"/>
  <c r="AN112" i="20" s="1"/>
  <c r="AO132" i="7" s="1"/>
  <c r="AI118" i="19"/>
  <c r="AF112" i="20" s="1"/>
  <c r="AG132" i="7" s="1"/>
  <c r="AG118" i="19"/>
  <c r="AD112" i="20" s="1"/>
  <c r="AE132" i="7" s="1"/>
  <c r="AX118" i="19"/>
  <c r="AU112" i="20" s="1"/>
  <c r="AV132" i="7" s="1"/>
  <c r="AY118" i="19"/>
  <c r="AV112" i="20" s="1"/>
  <c r="AW132" i="7" s="1"/>
  <c r="AK118" i="19"/>
  <c r="AH112" i="20" s="1"/>
  <c r="AI132" i="7" s="1"/>
  <c r="BB118" i="19"/>
  <c r="AY112" i="20" s="1"/>
  <c r="AZ132" i="7" s="1"/>
  <c r="BD118" i="19"/>
  <c r="BA112" i="20" s="1"/>
  <c r="BB132" i="7" s="1"/>
  <c r="BU118" i="19"/>
  <c r="BR112" i="20" s="1"/>
  <c r="BS132" i="7" s="1"/>
  <c r="AM118" i="19"/>
  <c r="AJ112" i="20" s="1"/>
  <c r="AK132" i="7" s="1"/>
  <c r="O118" i="19"/>
  <c r="L112" i="20" s="1"/>
  <c r="M132" i="7" s="1"/>
  <c r="V118" i="19"/>
  <c r="S112" i="20" s="1"/>
  <c r="T132" i="7" s="1"/>
  <c r="S118" i="19"/>
  <c r="P112" i="20" s="1"/>
  <c r="Q132" i="7" s="1"/>
  <c r="U118" i="19"/>
  <c r="R112" i="20" s="1"/>
  <c r="S132" i="7" s="1"/>
  <c r="Z118" i="19"/>
  <c r="W112" i="20" s="1"/>
  <c r="X132" i="7" s="1"/>
  <c r="BC118" i="19"/>
  <c r="AZ112" i="20" s="1"/>
  <c r="BA132" i="7" s="1"/>
  <c r="P118" i="19"/>
  <c r="M112" i="20" s="1"/>
  <c r="N132" i="7" s="1"/>
  <c r="K118" i="19"/>
  <c r="H112" i="20" s="1"/>
  <c r="I132" i="7" s="1"/>
  <c r="L118" i="19"/>
  <c r="I112" i="20" s="1"/>
  <c r="J132" i="7" s="1"/>
  <c r="N118" i="19"/>
  <c r="K112" i="20" s="1"/>
  <c r="L132" i="7" s="1"/>
  <c r="X118" i="19"/>
  <c r="U112" i="20" s="1"/>
  <c r="V132" i="7" s="1"/>
  <c r="AC118" i="19"/>
  <c r="Z112" i="20" s="1"/>
  <c r="AA132" i="7" s="1"/>
  <c r="AT118" i="19"/>
  <c r="AQ112" i="20" s="1"/>
  <c r="AR132" i="7" s="1"/>
  <c r="BG118" i="19"/>
  <c r="BD112" i="20" s="1"/>
  <c r="BE132" i="7" s="1"/>
  <c r="AF118" i="19"/>
  <c r="AC112" i="20" s="1"/>
  <c r="AD132" i="7" s="1"/>
  <c r="AW118" i="19"/>
  <c r="AT112" i="20" s="1"/>
  <c r="AU132" i="7" s="1"/>
  <c r="BN118" i="19"/>
  <c r="BK112" i="20" s="1"/>
  <c r="BL132" i="7" s="1"/>
  <c r="AJ118" i="19"/>
  <c r="AG112" i="20" s="1"/>
  <c r="AH132" i="7" s="1"/>
  <c r="BA118" i="19"/>
  <c r="AX112" i="20" s="1"/>
  <c r="AY132" i="7" s="1"/>
  <c r="BR118" i="19"/>
  <c r="BO112" i="20" s="1"/>
  <c r="BP132" i="7" s="1"/>
  <c r="BT118" i="19"/>
  <c r="BQ112" i="20" s="1"/>
  <c r="BR132" i="7" s="1"/>
  <c r="AP118" i="19"/>
  <c r="AM112" i="20" s="1"/>
  <c r="AN132" i="7" s="1"/>
  <c r="Q118" i="19"/>
  <c r="N112" i="20" s="1"/>
  <c r="O132" i="7" s="1"/>
  <c r="G118" i="19"/>
  <c r="D112" i="20" s="1"/>
  <c r="E132" i="7" s="1"/>
  <c r="Y118" i="19"/>
  <c r="V112" i="20" s="1"/>
  <c r="W132" i="7" s="1"/>
  <c r="W118" i="19"/>
  <c r="T112" i="20" s="1"/>
  <c r="U132" i="7" s="1"/>
  <c r="T118" i="19"/>
  <c r="Q112" i="20" s="1"/>
  <c r="R132" i="7" s="1"/>
  <c r="AB118" i="19"/>
  <c r="Y112" i="20" s="1"/>
  <c r="AS118" i="19"/>
  <c r="AP112" i="20" s="1"/>
  <c r="AQ132" i="7" s="1"/>
  <c r="BJ118" i="19"/>
  <c r="BG112" i="20" s="1"/>
  <c r="BH132" i="7" s="1"/>
  <c r="BW118" i="19"/>
  <c r="BT112" i="20" s="1"/>
  <c r="BU132" i="7" s="1"/>
  <c r="AV118" i="19"/>
  <c r="AS112" i="20" s="1"/>
  <c r="AT132" i="7" s="1"/>
  <c r="BM118" i="19"/>
  <c r="BJ112" i="20" s="1"/>
  <c r="BK132" i="7" s="1"/>
  <c r="AE118" i="19"/>
  <c r="AB112" i="20" s="1"/>
  <c r="AC132" i="7" s="1"/>
  <c r="AZ118" i="19"/>
  <c r="AW112" i="20" s="1"/>
  <c r="AX132" i="7" s="1"/>
  <c r="BQ118" i="19"/>
  <c r="BN112" i="20" s="1"/>
  <c r="BO132" i="7" s="1"/>
  <c r="BO118" i="19"/>
  <c r="BL112" i="20" s="1"/>
  <c r="BM132" i="7" s="1"/>
  <c r="AO118" i="19"/>
  <c r="AL112" i="20" s="1"/>
  <c r="AM132" i="7" s="1"/>
  <c r="BF118" i="19"/>
  <c r="BC112" i="20" s="1"/>
  <c r="BD132" i="7" s="1"/>
  <c r="BS118" i="19"/>
  <c r="BP112" i="20" s="1"/>
  <c r="BQ132" i="7" s="1"/>
  <c r="M118" i="19"/>
  <c r="J112" i="20" s="1"/>
  <c r="K132" i="7" s="1"/>
  <c r="J118" i="19"/>
  <c r="G112" i="20" s="1"/>
  <c r="H132" i="7" s="1"/>
  <c r="I118" i="19"/>
  <c r="F112" i="20" s="1"/>
  <c r="G132" i="7" s="1"/>
  <c r="AR118" i="19"/>
  <c r="AO112" i="20" s="1"/>
  <c r="AP132" i="7" s="1"/>
  <c r="BI118" i="19"/>
  <c r="BF112" i="20" s="1"/>
  <c r="BG132" i="7" s="1"/>
  <c r="AA118" i="19"/>
  <c r="X112" i="20" s="1"/>
  <c r="AU118" i="19"/>
  <c r="AR112" i="20" s="1"/>
  <c r="AS132" i="7" s="1"/>
  <c r="BL118" i="19"/>
  <c r="BI112" i="20" s="1"/>
  <c r="BJ132" i="7" s="1"/>
  <c r="AH118" i="19"/>
  <c r="AE112" i="20" s="1"/>
  <c r="AF132" i="7" s="1"/>
  <c r="BK118" i="19"/>
  <c r="BH112" i="20" s="1"/>
  <c r="BI132" i="7" s="1"/>
  <c r="BP118" i="19"/>
  <c r="BM112" i="20" s="1"/>
  <c r="BN132" i="7" s="1"/>
  <c r="AL118" i="19"/>
  <c r="AI112" i="20" s="1"/>
  <c r="AJ132" i="7" s="1"/>
  <c r="AN118" i="19"/>
  <c r="AK112" i="20" s="1"/>
  <c r="AL132" i="7" s="1"/>
  <c r="BE118" i="19"/>
  <c r="BB112" i="20" s="1"/>
  <c r="BC132" i="7" s="1"/>
  <c r="BV118" i="19"/>
  <c r="BS112" i="20" s="1"/>
  <c r="BT132" i="7" s="1"/>
  <c r="F118" i="19"/>
  <c r="H118" i="19"/>
  <c r="E112" i="20" s="1"/>
  <c r="F132" i="7" s="1"/>
  <c r="R118" i="19"/>
  <c r="O112" i="20" s="1"/>
  <c r="P132" i="7" s="1"/>
  <c r="B118" i="19" l="1"/>
  <c r="D118" i="19" s="1"/>
  <c r="B112" i="20" s="1"/>
  <c r="BW132" i="7"/>
  <c r="Z132" i="7"/>
  <c r="Y132" i="7"/>
  <c r="C112" i="20"/>
  <c r="D132" i="7" s="1"/>
  <c r="BZ132" i="7" l="1"/>
  <c r="C132" i="7"/>
  <c r="C112" i="24" s="1"/>
  <c r="CA132" i="7"/>
  <c r="BX132" i="7"/>
  <c r="B132" i="7"/>
  <c r="B111" i="24"/>
  <c r="Z112" i="24" l="1"/>
  <c r="AD112" i="24"/>
  <c r="AH112" i="24"/>
  <c r="AL112" i="24"/>
  <c r="AP112" i="24"/>
  <c r="AT112" i="24"/>
  <c r="AX112" i="24"/>
  <c r="BB112" i="24"/>
  <c r="BF112" i="24"/>
  <c r="BJ112" i="24"/>
  <c r="BN112" i="24"/>
  <c r="BR112" i="24"/>
  <c r="AB112" i="24"/>
  <c r="AG112" i="24"/>
  <c r="AM112" i="24"/>
  <c r="AR112" i="24"/>
  <c r="AW112" i="24"/>
  <c r="BC112" i="24"/>
  <c r="BH112" i="24"/>
  <c r="BM112" i="24"/>
  <c r="BS112" i="24"/>
  <c r="AF112" i="24"/>
  <c r="AV112" i="24"/>
  <c r="BL112" i="24"/>
  <c r="X112" i="24"/>
  <c r="AC112" i="24"/>
  <c r="AI112" i="24"/>
  <c r="AN112" i="24"/>
  <c r="AS112" i="24"/>
  <c r="AY112" i="24"/>
  <c r="BD112" i="24"/>
  <c r="BI112" i="24"/>
  <c r="BO112" i="24"/>
  <c r="BT112" i="24"/>
  <c r="AK112" i="24"/>
  <c r="BA112" i="24"/>
  <c r="BQ112" i="24"/>
  <c r="Y112" i="24"/>
  <c r="BV112" i="24" s="1"/>
  <c r="D142" i="9" s="1"/>
  <c r="AE112" i="24"/>
  <c r="AJ112" i="24"/>
  <c r="AO112" i="24"/>
  <c r="AU112" i="24"/>
  <c r="AZ112" i="24"/>
  <c r="BE112" i="24"/>
  <c r="BK112" i="24"/>
  <c r="BP112" i="24"/>
  <c r="AA112" i="24"/>
  <c r="AQ112" i="24"/>
  <c r="BG112" i="24"/>
  <c r="F112" i="24"/>
  <c r="M112" i="24"/>
  <c r="S112" i="24"/>
  <c r="I112" i="24"/>
  <c r="J112" i="24"/>
  <c r="Q112" i="24"/>
  <c r="P112" i="24"/>
  <c r="O112" i="24"/>
  <c r="W112" i="24"/>
  <c r="D112" i="24"/>
  <c r="N112" i="24"/>
  <c r="T112" i="24"/>
  <c r="G112" i="24"/>
  <c r="L112" i="24"/>
  <c r="H112" i="24"/>
  <c r="U112" i="24"/>
  <c r="K112" i="24"/>
  <c r="V112" i="24"/>
  <c r="R112" i="24"/>
  <c r="E112" i="24"/>
  <c r="D142" i="15"/>
  <c r="D142" i="14"/>
  <c r="B141" i="16"/>
  <c r="B141" i="15"/>
  <c r="B141" i="14"/>
  <c r="B141" i="9"/>
  <c r="C120" i="11"/>
  <c r="C120" i="19"/>
  <c r="C120" i="17"/>
  <c r="C120" i="18"/>
  <c r="M141" i="9" l="1"/>
  <c r="M141" i="14" s="1"/>
  <c r="M141" i="15" s="1"/>
  <c r="M141" i="16" s="1"/>
  <c r="P141" i="9"/>
  <c r="P141" i="14" s="1"/>
  <c r="P141" i="15" s="1"/>
  <c r="P141" i="16" s="1"/>
  <c r="R141" i="9"/>
  <c r="R141" i="14" s="1"/>
  <c r="R141" i="15" s="1"/>
  <c r="R141" i="16" s="1"/>
  <c r="O141" i="9"/>
  <c r="O141" i="14" s="1"/>
  <c r="O141" i="15" s="1"/>
  <c r="O141" i="16" s="1"/>
  <c r="Q141" i="9"/>
  <c r="Q141" i="14" s="1"/>
  <c r="Q141" i="15" s="1"/>
  <c r="Q141" i="16" s="1"/>
  <c r="BU112" i="24"/>
  <c r="I141" i="9"/>
  <c r="I141" i="14" s="1"/>
  <c r="I141" i="15" s="1"/>
  <c r="I141" i="16" s="1"/>
  <c r="F141" i="9"/>
  <c r="F141" i="14" s="1"/>
  <c r="F141" i="15" s="1"/>
  <c r="AJ141" i="9"/>
  <c r="AJ141" i="14" s="1"/>
  <c r="AJ141" i="15" s="1"/>
  <c r="AJ141" i="16" s="1"/>
  <c r="AP141" i="9"/>
  <c r="AP141" i="14" s="1"/>
  <c r="AP141" i="15" s="1"/>
  <c r="AP141" i="16" s="1"/>
  <c r="X141" i="9"/>
  <c r="X141" i="14" s="1"/>
  <c r="X141" i="15" s="1"/>
  <c r="X141" i="16" s="1"/>
  <c r="H141" i="9"/>
  <c r="H141" i="14" s="1"/>
  <c r="H141" i="15" s="1"/>
  <c r="H141" i="16" s="1"/>
  <c r="AG141" i="9"/>
  <c r="AG141" i="14" s="1"/>
  <c r="AG141" i="15" s="1"/>
  <c r="AG141" i="16" s="1"/>
  <c r="AQ141" i="9"/>
  <c r="AQ141" i="14" s="1"/>
  <c r="AQ141" i="15" s="1"/>
  <c r="AQ141" i="16" s="1"/>
  <c r="L141" i="9"/>
  <c r="L141" i="14" s="1"/>
  <c r="L141" i="15" s="1"/>
  <c r="L141" i="16" s="1"/>
  <c r="Z141" i="9"/>
  <c r="Z141" i="14" s="1"/>
  <c r="Z141" i="15" s="1"/>
  <c r="Z141" i="16" s="1"/>
  <c r="T141" i="9"/>
  <c r="T141" i="14" s="1"/>
  <c r="T141" i="15" s="1"/>
  <c r="T141" i="16" s="1"/>
  <c r="U141" i="9"/>
  <c r="U141" i="14" s="1"/>
  <c r="U141" i="15" s="1"/>
  <c r="U141" i="16" s="1"/>
  <c r="AR141" i="9"/>
  <c r="AR141" i="14" s="1"/>
  <c r="AR141" i="15" s="1"/>
  <c r="AR141" i="16" s="1"/>
  <c r="AD141" i="9"/>
  <c r="AD141" i="14" s="1"/>
  <c r="AD141" i="15" s="1"/>
  <c r="AD141" i="16" s="1"/>
  <c r="Y141" i="9"/>
  <c r="Y141" i="14" s="1"/>
  <c r="Y141" i="15" s="1"/>
  <c r="Y141" i="16" s="1"/>
  <c r="AA141" i="9"/>
  <c r="AA141" i="14" s="1"/>
  <c r="AA141" i="15" s="1"/>
  <c r="AA141" i="16" s="1"/>
  <c r="W141" i="9"/>
  <c r="W141" i="14" s="1"/>
  <c r="W141" i="15" s="1"/>
  <c r="W141" i="16" s="1"/>
  <c r="AH141" i="9"/>
  <c r="AH141" i="14" s="1"/>
  <c r="AH141" i="15" s="1"/>
  <c r="AH141" i="16" s="1"/>
  <c r="AO141" i="9"/>
  <c r="AO141" i="14" s="1"/>
  <c r="AO141" i="15" s="1"/>
  <c r="AO141" i="16" s="1"/>
  <c r="V141" i="9"/>
  <c r="V141" i="14" s="1"/>
  <c r="V141" i="15" s="1"/>
  <c r="V141" i="16" s="1"/>
  <c r="AI141" i="9"/>
  <c r="AI141" i="14" s="1"/>
  <c r="AI141" i="15" s="1"/>
  <c r="AI141" i="16" s="1"/>
  <c r="AB141" i="9"/>
  <c r="AB141" i="14" s="1"/>
  <c r="AB141" i="15" s="1"/>
  <c r="AB141" i="16" s="1"/>
  <c r="AK141" i="9"/>
  <c r="AK141" i="14" s="1"/>
  <c r="AK141" i="15" s="1"/>
  <c r="AK141" i="16" s="1"/>
  <c r="AE141" i="9"/>
  <c r="AE141" i="14" s="1"/>
  <c r="AE141" i="15" s="1"/>
  <c r="AE141" i="16" s="1"/>
  <c r="AN141" i="9"/>
  <c r="AN141" i="14" s="1"/>
  <c r="AN141" i="15" s="1"/>
  <c r="AN141" i="16" s="1"/>
  <c r="G141" i="9"/>
  <c r="G141" i="14" s="1"/>
  <c r="G141" i="15" s="1"/>
  <c r="G141" i="16" s="1"/>
  <c r="AC141" i="9"/>
  <c r="AC141" i="14" s="1"/>
  <c r="AC141" i="15" s="1"/>
  <c r="AC141" i="16" s="1"/>
  <c r="K141" i="9"/>
  <c r="K141" i="14" s="1"/>
  <c r="K141" i="15" s="1"/>
  <c r="K141" i="16" s="1"/>
  <c r="AL141" i="9"/>
  <c r="AL141" i="14" s="1"/>
  <c r="AL141" i="15" s="1"/>
  <c r="AL141" i="16" s="1"/>
  <c r="BH119" i="11" l="1"/>
  <c r="AE119" i="11"/>
  <c r="AI119" i="11"/>
  <c r="I119" i="11"/>
  <c r="V119" i="11"/>
  <c r="AK119" i="11"/>
  <c r="BO119" i="11"/>
  <c r="BA119" i="11"/>
  <c r="BV119" i="11"/>
  <c r="BI119" i="11"/>
  <c r="AA119" i="11"/>
  <c r="Z119" i="11"/>
  <c r="BQ119" i="11"/>
  <c r="AH119" i="11"/>
  <c r="AV119" i="11"/>
  <c r="U119" i="11"/>
  <c r="Q119" i="11"/>
  <c r="K119" i="11"/>
  <c r="AR119" i="11"/>
  <c r="AO119" i="11"/>
  <c r="L119" i="11"/>
  <c r="BR119" i="11"/>
  <c r="AX119" i="11"/>
  <c r="AB119" i="11"/>
  <c r="M119" i="11"/>
  <c r="Y119" i="11"/>
  <c r="BT119" i="11"/>
  <c r="AN119" i="11"/>
  <c r="AZ119" i="11"/>
  <c r="BD119" i="11"/>
  <c r="BW119" i="11"/>
  <c r="AU119" i="11"/>
  <c r="AC119" i="11"/>
  <c r="N119" i="11"/>
  <c r="BS119" i="11"/>
  <c r="BP119" i="11"/>
  <c r="AY119" i="11"/>
  <c r="J119" i="11"/>
  <c r="F119" i="11"/>
  <c r="BE119" i="11"/>
  <c r="W119" i="11"/>
  <c r="AD119" i="11"/>
  <c r="AQ119" i="11"/>
  <c r="AP119" i="11"/>
  <c r="S119" i="11"/>
  <c r="O119" i="11"/>
  <c r="BU119" i="11"/>
  <c r="BN119" i="11"/>
  <c r="AW119" i="11"/>
  <c r="X119" i="11"/>
  <c r="BJ119" i="11"/>
  <c r="AJ119" i="11"/>
  <c r="BM119" i="11"/>
  <c r="G119" i="11"/>
  <c r="BK119" i="11"/>
  <c r="AS119" i="11"/>
  <c r="AF119" i="11"/>
  <c r="R119" i="11"/>
  <c r="T119" i="11"/>
  <c r="AT119" i="11"/>
  <c r="BL119" i="11"/>
  <c r="BF119" i="11"/>
  <c r="H119" i="11"/>
  <c r="BG119" i="11"/>
  <c r="AL119" i="11"/>
  <c r="AG119" i="11"/>
  <c r="P119" i="11"/>
  <c r="AM119" i="11"/>
  <c r="BB119" i="11"/>
  <c r="BC119" i="11"/>
  <c r="BG119" i="17"/>
  <c r="AL119" i="17"/>
  <c r="AH119" i="17"/>
  <c r="M119" i="17"/>
  <c r="BP119" i="17"/>
  <c r="BV119" i="17"/>
  <c r="AS119" i="17"/>
  <c r="G119" i="17"/>
  <c r="BF119" i="17"/>
  <c r="AU119" i="17"/>
  <c r="AQ119" i="17"/>
  <c r="O119" i="17"/>
  <c r="BD119" i="17"/>
  <c r="BQ119" i="17"/>
  <c r="AD119" i="17"/>
  <c r="H119" i="17"/>
  <c r="L119" i="17"/>
  <c r="W119" i="17"/>
  <c r="AR119" i="17"/>
  <c r="X119" i="17"/>
  <c r="AZ119" i="17"/>
  <c r="BM119" i="17"/>
  <c r="AC119" i="17"/>
  <c r="U119" i="17"/>
  <c r="F119" i="17"/>
  <c r="BC119" i="17"/>
  <c r="BL119" i="17"/>
  <c r="AF119" i="17"/>
  <c r="AY119" i="17"/>
  <c r="BH119" i="17"/>
  <c r="AP119" i="17"/>
  <c r="K119" i="17"/>
  <c r="I119" i="17"/>
  <c r="BR119" i="17"/>
  <c r="AO119" i="17"/>
  <c r="AK119" i="17"/>
  <c r="S119" i="17"/>
  <c r="BO119" i="17"/>
  <c r="AB119" i="17"/>
  <c r="J119" i="17"/>
  <c r="BJ119" i="17"/>
  <c r="AV119" i="17"/>
  <c r="AN119" i="17"/>
  <c r="R119" i="17"/>
  <c r="N119" i="17"/>
  <c r="BI119" i="17"/>
  <c r="BN119" i="17"/>
  <c r="AM119" i="17"/>
  <c r="BE119" i="17"/>
  <c r="AX119" i="17"/>
  <c r="AG119" i="17"/>
  <c r="T119" i="17"/>
  <c r="AW119" i="17"/>
  <c r="P119" i="17"/>
  <c r="BT119" i="17"/>
  <c r="BB119" i="17"/>
  <c r="AT119" i="17"/>
  <c r="Z119" i="17"/>
  <c r="Y119" i="17"/>
  <c r="BW119" i="17"/>
  <c r="AE119" i="17"/>
  <c r="AA119" i="17"/>
  <c r="BS119" i="17"/>
  <c r="BA119" i="17"/>
  <c r="AJ119" i="17"/>
  <c r="Q119" i="17"/>
  <c r="BU119" i="17"/>
  <c r="BK119" i="17"/>
  <c r="AI119" i="17"/>
  <c r="V119" i="17"/>
  <c r="AR119" i="18"/>
  <c r="BR119" i="18"/>
  <c r="BK119" i="18"/>
  <c r="AF119" i="18"/>
  <c r="BB119" i="18"/>
  <c r="BS119" i="18"/>
  <c r="AJ119" i="18"/>
  <c r="BG119" i="18"/>
  <c r="AK119" i="18"/>
  <c r="AN119" i="18"/>
  <c r="BM119" i="18"/>
  <c r="AU119" i="18"/>
  <c r="U119" i="18"/>
  <c r="W119" i="18"/>
  <c r="T119" i="18"/>
  <c r="N119" i="18"/>
  <c r="I119" i="18"/>
  <c r="G119" i="18"/>
  <c r="BL119" i="18"/>
  <c r="BP119" i="18"/>
  <c r="BT119" i="18"/>
  <c r="Z119" i="18"/>
  <c r="V119" i="18"/>
  <c r="BH119" i="18"/>
  <c r="BQ119" i="18"/>
  <c r="AT119" i="18"/>
  <c r="AV119" i="18"/>
  <c r="BW119" i="18"/>
  <c r="AD119" i="18"/>
  <c r="AZ119" i="18"/>
  <c r="AP119" i="18"/>
  <c r="AI119" i="18"/>
  <c r="BD119" i="18"/>
  <c r="BF119" i="18"/>
  <c r="AO119" i="18"/>
  <c r="F119" i="18"/>
  <c r="L119" i="18"/>
  <c r="S119" i="18"/>
  <c r="O119" i="18"/>
  <c r="K119" i="18"/>
  <c r="AC119" i="18"/>
  <c r="AH119" i="18"/>
  <c r="AM119" i="18"/>
  <c r="R119" i="18"/>
  <c r="AA119" i="18"/>
  <c r="AS119" i="18"/>
  <c r="BO119" i="18"/>
  <c r="AY119" i="18"/>
  <c r="BE119" i="18"/>
  <c r="J119" i="18"/>
  <c r="AB119" i="18"/>
  <c r="AW119" i="18"/>
  <c r="BN119" i="18"/>
  <c r="BV119" i="18"/>
  <c r="AG119" i="18"/>
  <c r="AX119" i="18"/>
  <c r="BU119" i="18"/>
  <c r="AL119" i="18"/>
  <c r="BC119" i="18"/>
  <c r="AE119" i="18"/>
  <c r="AQ119" i="18"/>
  <c r="BI119" i="18"/>
  <c r="BA119" i="18"/>
  <c r="X119" i="18"/>
  <c r="H119" i="18"/>
  <c r="Y119" i="18"/>
  <c r="M119" i="18"/>
  <c r="P119" i="18"/>
  <c r="BJ119" i="18"/>
  <c r="Q119" i="18"/>
  <c r="F141" i="16"/>
  <c r="B119" i="18" l="1"/>
  <c r="D119" i="18" s="1"/>
  <c r="B119" i="17"/>
  <c r="D119" i="17" s="1"/>
  <c r="B119" i="11"/>
  <c r="D119" i="11" s="1"/>
  <c r="BG119" i="19"/>
  <c r="BD113" i="20" s="1"/>
  <c r="BE133" i="7" s="1"/>
  <c r="BT119" i="19"/>
  <c r="BQ113" i="20" s="1"/>
  <c r="BR133" i="7" s="1"/>
  <c r="AP119" i="19"/>
  <c r="AM113" i="20" s="1"/>
  <c r="AN133" i="7" s="1"/>
  <c r="AU119" i="19"/>
  <c r="AR113" i="20" s="1"/>
  <c r="AS133" i="7" s="1"/>
  <c r="BH119" i="19"/>
  <c r="BE113" i="20" s="1"/>
  <c r="BF133" i="7" s="1"/>
  <c r="AD119" i="19"/>
  <c r="AA113" i="20" s="1"/>
  <c r="AB133" i="7" s="1"/>
  <c r="AY119" i="19"/>
  <c r="AV113" i="20" s="1"/>
  <c r="AW133" i="7" s="1"/>
  <c r="BL119" i="19"/>
  <c r="BI113" i="20" s="1"/>
  <c r="BJ133" i="7" s="1"/>
  <c r="AH119" i="19"/>
  <c r="AE113" i="20" s="1"/>
  <c r="AF133" i="7" s="1"/>
  <c r="BC119" i="19"/>
  <c r="AZ113" i="20" s="1"/>
  <c r="BA133" i="7" s="1"/>
  <c r="BP119" i="19"/>
  <c r="BM113" i="20" s="1"/>
  <c r="BN133" i="7" s="1"/>
  <c r="AL119" i="19"/>
  <c r="AI113" i="20" s="1"/>
  <c r="AJ133" i="7" s="1"/>
  <c r="S119" i="19"/>
  <c r="P113" i="20" s="1"/>
  <c r="Q133" i="7" s="1"/>
  <c r="I119" i="19"/>
  <c r="F113" i="20" s="1"/>
  <c r="G133" i="7" s="1"/>
  <c r="X119" i="19"/>
  <c r="U113" i="20" s="1"/>
  <c r="V133" i="7" s="1"/>
  <c r="Y119" i="19"/>
  <c r="V113" i="20" s="1"/>
  <c r="W133" i="7" s="1"/>
  <c r="H119" i="19"/>
  <c r="E113" i="20" s="1"/>
  <c r="F133" i="7" s="1"/>
  <c r="W119" i="19"/>
  <c r="T113" i="20" s="1"/>
  <c r="U133" i="7" s="1"/>
  <c r="Q119" i="19"/>
  <c r="N113" i="20" s="1"/>
  <c r="O133" i="7" s="1"/>
  <c r="O119" i="19"/>
  <c r="L113" i="20" s="1"/>
  <c r="M133" i="7" s="1"/>
  <c r="K119" i="19"/>
  <c r="H113" i="20" s="1"/>
  <c r="I133" i="7" s="1"/>
  <c r="L119" i="19"/>
  <c r="I113" i="20" s="1"/>
  <c r="J133" i="7" s="1"/>
  <c r="BW119" i="19"/>
  <c r="BT113" i="20" s="1"/>
  <c r="BU133" i="7" s="1"/>
  <c r="AO119" i="19"/>
  <c r="AL113" i="20" s="1"/>
  <c r="AM133" i="7" s="1"/>
  <c r="BF119" i="19"/>
  <c r="BC113" i="20" s="1"/>
  <c r="BD133" i="7" s="1"/>
  <c r="BK119" i="19"/>
  <c r="BH113" i="20" s="1"/>
  <c r="BI133" i="7" s="1"/>
  <c r="AC119" i="19"/>
  <c r="Z113" i="20" s="1"/>
  <c r="AA133" i="7" s="1"/>
  <c r="AT119" i="19"/>
  <c r="AQ113" i="20" s="1"/>
  <c r="AR133" i="7" s="1"/>
  <c r="BO119" i="19"/>
  <c r="BL113" i="20" s="1"/>
  <c r="BM133" i="7" s="1"/>
  <c r="AG119" i="19"/>
  <c r="AD113" i="20" s="1"/>
  <c r="AE133" i="7" s="1"/>
  <c r="AX119" i="19"/>
  <c r="AU113" i="20" s="1"/>
  <c r="AV133" i="7" s="1"/>
  <c r="BS119" i="19"/>
  <c r="BP113" i="20" s="1"/>
  <c r="BQ133" i="7" s="1"/>
  <c r="AK119" i="19"/>
  <c r="AH113" i="20" s="1"/>
  <c r="AI133" i="7" s="1"/>
  <c r="BB119" i="19"/>
  <c r="AY113" i="20" s="1"/>
  <c r="AZ133" i="7" s="1"/>
  <c r="P119" i="19"/>
  <c r="M113" i="20" s="1"/>
  <c r="N133" i="7" s="1"/>
  <c r="F119" i="19"/>
  <c r="U119" i="19"/>
  <c r="R113" i="20" s="1"/>
  <c r="S133" i="7" s="1"/>
  <c r="BR119" i="19"/>
  <c r="BO113" i="20" s="1"/>
  <c r="BP133" i="7" s="1"/>
  <c r="V119" i="19"/>
  <c r="S113" i="20" s="1"/>
  <c r="T133" i="7" s="1"/>
  <c r="AA119" i="19"/>
  <c r="X113" i="20" s="1"/>
  <c r="AN119" i="19"/>
  <c r="AK113" i="20" s="1"/>
  <c r="AL133" i="7" s="1"/>
  <c r="BE119" i="19"/>
  <c r="BB113" i="20" s="1"/>
  <c r="BC133" i="7" s="1"/>
  <c r="BV119" i="19"/>
  <c r="BS113" i="20" s="1"/>
  <c r="BT133" i="7" s="1"/>
  <c r="AB119" i="19"/>
  <c r="Y113" i="20" s="1"/>
  <c r="AS119" i="19"/>
  <c r="AP113" i="20" s="1"/>
  <c r="AQ133" i="7" s="1"/>
  <c r="BJ119" i="19"/>
  <c r="BG113" i="20" s="1"/>
  <c r="BH133" i="7" s="1"/>
  <c r="AF119" i="19"/>
  <c r="AC113" i="20" s="1"/>
  <c r="AD133" i="7" s="1"/>
  <c r="AW119" i="19"/>
  <c r="AT113" i="20" s="1"/>
  <c r="AU133" i="7" s="1"/>
  <c r="BN119" i="19"/>
  <c r="BK113" i="20" s="1"/>
  <c r="BL133" i="7" s="1"/>
  <c r="AJ119" i="19"/>
  <c r="AG113" i="20" s="1"/>
  <c r="AH133" i="7" s="1"/>
  <c r="BA119" i="19"/>
  <c r="AX113" i="20" s="1"/>
  <c r="AY133" i="7" s="1"/>
  <c r="N119" i="19"/>
  <c r="K113" i="20" s="1"/>
  <c r="L133" i="7" s="1"/>
  <c r="T119" i="19"/>
  <c r="Q113" i="20" s="1"/>
  <c r="R133" i="7" s="1"/>
  <c r="AQ119" i="19"/>
  <c r="AN113" i="20" s="1"/>
  <c r="AO133" i="7" s="1"/>
  <c r="BD119" i="19"/>
  <c r="BA113" i="20" s="1"/>
  <c r="BB133" i="7" s="1"/>
  <c r="BU119" i="19"/>
  <c r="BR113" i="20" s="1"/>
  <c r="BS133" i="7" s="1"/>
  <c r="AE119" i="19"/>
  <c r="AB113" i="20" s="1"/>
  <c r="AC133" i="7" s="1"/>
  <c r="AR119" i="19"/>
  <c r="AO113" i="20" s="1"/>
  <c r="AP133" i="7" s="1"/>
  <c r="BI119" i="19"/>
  <c r="BF113" i="20" s="1"/>
  <c r="BG133" i="7" s="1"/>
  <c r="AI119" i="19"/>
  <c r="AF113" i="20" s="1"/>
  <c r="AG133" i="7" s="1"/>
  <c r="AV119" i="19"/>
  <c r="AS113" i="20" s="1"/>
  <c r="AT133" i="7" s="1"/>
  <c r="BM119" i="19"/>
  <c r="BJ113" i="20" s="1"/>
  <c r="BK133" i="7" s="1"/>
  <c r="AM119" i="19"/>
  <c r="AJ113" i="20" s="1"/>
  <c r="AK133" i="7" s="1"/>
  <c r="AZ119" i="19"/>
  <c r="AW113" i="20" s="1"/>
  <c r="AX133" i="7" s="1"/>
  <c r="BQ119" i="19"/>
  <c r="BN113" i="20" s="1"/>
  <c r="BO133" i="7" s="1"/>
  <c r="M119" i="19"/>
  <c r="J113" i="20" s="1"/>
  <c r="K133" i="7" s="1"/>
  <c r="J119" i="19"/>
  <c r="G113" i="20" s="1"/>
  <c r="H133" i="7" s="1"/>
  <c r="G119" i="19"/>
  <c r="D113" i="20" s="1"/>
  <c r="E133" i="7" s="1"/>
  <c r="R119" i="19"/>
  <c r="O113" i="20" s="1"/>
  <c r="P133" i="7" s="1"/>
  <c r="Z119" i="19"/>
  <c r="W113" i="20" s="1"/>
  <c r="X133" i="7" s="1"/>
  <c r="C113" i="20" l="1"/>
  <c r="D133" i="7" s="1"/>
  <c r="B119" i="19"/>
  <c r="D119" i="19" s="1"/>
  <c r="B113" i="20" s="1"/>
  <c r="BW133" i="7"/>
  <c r="Z133" i="7"/>
  <c r="Y133" i="7"/>
  <c r="CA133" i="7" l="1"/>
  <c r="BZ133" i="7"/>
  <c r="C121" i="17" s="1"/>
  <c r="C133" i="7"/>
  <c r="M113" i="24" s="1"/>
  <c r="BX133" i="7"/>
  <c r="B133" i="7"/>
  <c r="B112" i="24"/>
  <c r="C121" i="18" l="1"/>
  <c r="AA113" i="24"/>
  <c r="C121" i="19"/>
  <c r="C121" i="11"/>
  <c r="U113" i="24"/>
  <c r="E113" i="24"/>
  <c r="BO113" i="24"/>
  <c r="AT113" i="24"/>
  <c r="F113" i="24"/>
  <c r="BS113" i="24"/>
  <c r="K113" i="24"/>
  <c r="AX113" i="24"/>
  <c r="S113" i="24"/>
  <c r="AY113" i="24"/>
  <c r="BR113" i="24"/>
  <c r="V113" i="24"/>
  <c r="AE113" i="24"/>
  <c r="Y113" i="24"/>
  <c r="AW113" i="24"/>
  <c r="AD113" i="24"/>
  <c r="AC113" i="24"/>
  <c r="H113" i="24"/>
  <c r="J113" i="24"/>
  <c r="BQ113" i="24"/>
  <c r="BJ113" i="24"/>
  <c r="AO113" i="24"/>
  <c r="BK113" i="24"/>
  <c r="BN113" i="24"/>
  <c r="AS113" i="24"/>
  <c r="BF113" i="24"/>
  <c r="BM113" i="24"/>
  <c r="AQ113" i="24"/>
  <c r="BT113" i="24"/>
  <c r="BD113" i="24"/>
  <c r="AN113" i="24"/>
  <c r="X113" i="24"/>
  <c r="R113" i="24"/>
  <c r="T113" i="24"/>
  <c r="BH113" i="24"/>
  <c r="AR113" i="24"/>
  <c r="AB113" i="24"/>
  <c r="N113" i="24"/>
  <c r="P113" i="24"/>
  <c r="G113" i="24"/>
  <c r="D113" i="24"/>
  <c r="O113" i="24"/>
  <c r="BA113" i="24"/>
  <c r="BE113" i="24"/>
  <c r="AI113" i="24"/>
  <c r="AU113" i="24"/>
  <c r="BI113" i="24"/>
  <c r="AM113" i="24"/>
  <c r="AP113" i="24"/>
  <c r="BG113" i="24"/>
  <c r="AL113" i="24"/>
  <c r="BP113" i="24"/>
  <c r="AZ113" i="24"/>
  <c r="AJ113" i="24"/>
  <c r="Q113" i="24"/>
  <c r="L113" i="24"/>
  <c r="W113" i="24"/>
  <c r="AK113" i="24"/>
  <c r="BC113" i="24"/>
  <c r="AH113" i="24"/>
  <c r="Z113" i="24"/>
  <c r="BB113" i="24"/>
  <c r="AG113" i="24"/>
  <c r="BL113" i="24"/>
  <c r="AV113" i="24"/>
  <c r="AF113" i="24"/>
  <c r="C113" i="24"/>
  <c r="I113" i="24"/>
  <c r="B142" i="9"/>
  <c r="B142" i="15"/>
  <c r="B142" i="16"/>
  <c r="B142" i="14"/>
  <c r="M142" i="9" l="1"/>
  <c r="M142" i="14" s="1"/>
  <c r="M142" i="15" s="1"/>
  <c r="M142" i="16" s="1"/>
  <c r="O142" i="9"/>
  <c r="O142" i="14" s="1"/>
  <c r="O142" i="15" s="1"/>
  <c r="O142" i="16" s="1"/>
  <c r="Q142" i="9"/>
  <c r="Q142" i="14" s="1"/>
  <c r="Q142" i="15" s="1"/>
  <c r="Q142" i="16" s="1"/>
  <c r="P142" i="9"/>
  <c r="P142" i="14" s="1"/>
  <c r="P142" i="15" s="1"/>
  <c r="P142" i="16" s="1"/>
  <c r="R142" i="9"/>
  <c r="R142" i="14" s="1"/>
  <c r="R142" i="15" s="1"/>
  <c r="R142" i="16" s="1"/>
  <c r="BV113" i="24"/>
  <c r="D143" i="9" s="1"/>
  <c r="D143" i="15"/>
  <c r="D143" i="14"/>
  <c r="BU113" i="24"/>
  <c r="L142" i="9"/>
  <c r="L142" i="14" s="1"/>
  <c r="L142" i="15" s="1"/>
  <c r="L142" i="16" s="1"/>
  <c r="AI142" i="9"/>
  <c r="AI142" i="14" s="1"/>
  <c r="AI142" i="15" s="1"/>
  <c r="AI142" i="16" s="1"/>
  <c r="AR142" i="9"/>
  <c r="AR142" i="14" s="1"/>
  <c r="AR142" i="15" s="1"/>
  <c r="AR142" i="16" s="1"/>
  <c r="AL142" i="9"/>
  <c r="AL142" i="14" s="1"/>
  <c r="AL142" i="15" s="1"/>
  <c r="AL142" i="16" s="1"/>
  <c r="AO142" i="9"/>
  <c r="AO142" i="14" s="1"/>
  <c r="AO142" i="15" s="1"/>
  <c r="AO142" i="16" s="1"/>
  <c r="AB142" i="9"/>
  <c r="AB142" i="14" s="1"/>
  <c r="AB142" i="15" s="1"/>
  <c r="AB142" i="16" s="1"/>
  <c r="AD142" i="9"/>
  <c r="AD142" i="14" s="1"/>
  <c r="AD142" i="15" s="1"/>
  <c r="AD142" i="16" s="1"/>
  <c r="G142" i="9"/>
  <c r="G142" i="14" s="1"/>
  <c r="G142" i="15" s="1"/>
  <c r="G142" i="16" s="1"/>
  <c r="AQ142" i="9"/>
  <c r="AQ142" i="14" s="1"/>
  <c r="AQ142" i="15" s="1"/>
  <c r="AQ142" i="16" s="1"/>
  <c r="AK142" i="9"/>
  <c r="AK142" i="14" s="1"/>
  <c r="AK142" i="15" s="1"/>
  <c r="AK142" i="16" s="1"/>
  <c r="W142" i="9"/>
  <c r="W142" i="14" s="1"/>
  <c r="W142" i="15" s="1"/>
  <c r="W142" i="16" s="1"/>
  <c r="F142" i="9"/>
  <c r="I142" i="9"/>
  <c r="I142" i="14" s="1"/>
  <c r="I142" i="15" s="1"/>
  <c r="I142" i="16" s="1"/>
  <c r="Y142" i="9"/>
  <c r="Y142" i="14" s="1"/>
  <c r="Y142" i="15" s="1"/>
  <c r="Y142" i="16" s="1"/>
  <c r="H142" i="9"/>
  <c r="H142" i="14" s="1"/>
  <c r="H142" i="15" s="1"/>
  <c r="H142" i="16" s="1"/>
  <c r="X142" i="9"/>
  <c r="X142" i="14" s="1"/>
  <c r="X142" i="15" s="1"/>
  <c r="X142" i="16" s="1"/>
  <c r="AH142" i="9"/>
  <c r="AH142" i="14" s="1"/>
  <c r="AH142" i="15" s="1"/>
  <c r="AH142" i="16" s="1"/>
  <c r="AP142" i="9"/>
  <c r="AP142" i="14" s="1"/>
  <c r="AP142" i="15" s="1"/>
  <c r="AP142" i="16" s="1"/>
  <c r="AN142" i="9"/>
  <c r="AN142" i="14" s="1"/>
  <c r="AN142" i="15" s="1"/>
  <c r="AN142" i="16" s="1"/>
  <c r="AG142" i="9"/>
  <c r="AG142" i="14" s="1"/>
  <c r="AG142" i="15" s="1"/>
  <c r="AG142" i="16" s="1"/>
  <c r="AA142" i="9"/>
  <c r="AA142" i="14" s="1"/>
  <c r="AA142" i="15" s="1"/>
  <c r="AA142" i="16" s="1"/>
  <c r="K142" i="9"/>
  <c r="K142" i="14" s="1"/>
  <c r="K142" i="15" s="1"/>
  <c r="K142" i="16" s="1"/>
  <c r="AJ142" i="9"/>
  <c r="AJ142" i="14" s="1"/>
  <c r="AJ142" i="15" s="1"/>
  <c r="AJ142" i="16" s="1"/>
  <c r="U142" i="9"/>
  <c r="U142" i="14" s="1"/>
  <c r="U142" i="15" s="1"/>
  <c r="U142" i="16" s="1"/>
  <c r="V142" i="9"/>
  <c r="V142" i="14" s="1"/>
  <c r="V142" i="15" s="1"/>
  <c r="V142" i="16" s="1"/>
  <c r="AE142" i="9"/>
  <c r="AE142" i="14" s="1"/>
  <c r="AE142" i="15" s="1"/>
  <c r="AE142" i="16" s="1"/>
  <c r="Z142" i="9"/>
  <c r="Z142" i="14" s="1"/>
  <c r="Z142" i="15" s="1"/>
  <c r="Z142" i="16" s="1"/>
  <c r="T142" i="9"/>
  <c r="T142" i="14" s="1"/>
  <c r="T142" i="15" s="1"/>
  <c r="T142" i="16" s="1"/>
  <c r="AC142" i="9"/>
  <c r="AC142" i="14" s="1"/>
  <c r="AC142" i="15" s="1"/>
  <c r="AC142" i="16" s="1"/>
  <c r="F142" i="14" l="1"/>
  <c r="BR120" i="11"/>
  <c r="BO120" i="11"/>
  <c r="AU120" i="11"/>
  <c r="L120" i="11"/>
  <c r="H120" i="11"/>
  <c r="BG120" i="11"/>
  <c r="M120" i="11"/>
  <c r="AR120" i="11"/>
  <c r="AP120" i="11"/>
  <c r="AN120" i="11"/>
  <c r="V120" i="11"/>
  <c r="AZ120" i="11"/>
  <c r="AW120" i="11"/>
  <c r="AK120" i="11"/>
  <c r="AQ120" i="11"/>
  <c r="AE120" i="11"/>
  <c r="K120" i="11"/>
  <c r="BB120" i="11"/>
  <c r="AX120" i="11"/>
  <c r="I120" i="11"/>
  <c r="BS120" i="11"/>
  <c r="BN120" i="11"/>
  <c r="N120" i="11"/>
  <c r="AB120" i="11"/>
  <c r="BL120" i="11"/>
  <c r="AY120" i="11"/>
  <c r="Q120" i="11"/>
  <c r="R120" i="11"/>
  <c r="BJ120" i="11"/>
  <c r="Y120" i="11"/>
  <c r="AL120" i="11"/>
  <c r="AS120" i="11"/>
  <c r="AG120" i="11"/>
  <c r="S120" i="11"/>
  <c r="T120" i="11"/>
  <c r="W120" i="11"/>
  <c r="AM120" i="11"/>
  <c r="AH120" i="11"/>
  <c r="U120" i="11"/>
  <c r="BW120" i="11"/>
  <c r="J120" i="11"/>
  <c r="BF120" i="11"/>
  <c r="BM120" i="11"/>
  <c r="BA120" i="11"/>
  <c r="P120" i="11"/>
  <c r="Z120" i="11"/>
  <c r="AT120" i="11"/>
  <c r="BQ120" i="11"/>
  <c r="AO120" i="11"/>
  <c r="AJ120" i="11"/>
  <c r="AI120" i="11"/>
  <c r="O120" i="11"/>
  <c r="BP120" i="11"/>
  <c r="BI120" i="11"/>
  <c r="BE120" i="11"/>
  <c r="BC120" i="11"/>
  <c r="G120" i="11"/>
  <c r="BT120" i="11"/>
  <c r="BD120" i="11"/>
  <c r="BU120" i="11"/>
  <c r="AD120" i="11"/>
  <c r="AA120" i="11"/>
  <c r="X120" i="11"/>
  <c r="AF120" i="11"/>
  <c r="BH120" i="11"/>
  <c r="BV120" i="11"/>
  <c r="AV120" i="11"/>
  <c r="AC120" i="11"/>
  <c r="F120" i="11"/>
  <c r="BK120" i="11"/>
  <c r="B120" i="11" l="1"/>
  <c r="D120" i="11" s="1"/>
  <c r="BS120" i="17"/>
  <c r="AK120" i="17"/>
  <c r="AG120" i="17"/>
  <c r="L120" i="17"/>
  <c r="G120" i="17"/>
  <c r="AS120" i="17"/>
  <c r="BN120" i="17"/>
  <c r="AV120" i="17"/>
  <c r="AO120" i="17"/>
  <c r="F120" i="17"/>
  <c r="AP120" i="17"/>
  <c r="BP120" i="17"/>
  <c r="K120" i="17"/>
  <c r="BC120" i="17"/>
  <c r="AN120" i="17"/>
  <c r="AJ120" i="17"/>
  <c r="T120" i="17"/>
  <c r="BO120" i="17"/>
  <c r="BG120" i="17"/>
  <c r="AL120" i="17"/>
  <c r="M120" i="17"/>
  <c r="O120" i="17"/>
  <c r="BV120" i="17"/>
  <c r="U120" i="17"/>
  <c r="BM120" i="17"/>
  <c r="AX120" i="17"/>
  <c r="AF120" i="17"/>
  <c r="I120" i="17"/>
  <c r="AT120" i="17"/>
  <c r="BT120" i="17"/>
  <c r="AY120" i="17"/>
  <c r="BH120" i="17"/>
  <c r="AQ120" i="17"/>
  <c r="AA120" i="17"/>
  <c r="X120" i="17"/>
  <c r="BU120" i="17"/>
  <c r="BK120" i="17"/>
  <c r="AR120" i="17"/>
  <c r="J120" i="17"/>
  <c r="H120" i="17"/>
  <c r="BL120" i="17"/>
  <c r="W120" i="17"/>
  <c r="BD120" i="17"/>
  <c r="AH120" i="17"/>
  <c r="AD120" i="17"/>
  <c r="BI120" i="17"/>
  <c r="N120" i="17"/>
  <c r="AW120" i="17"/>
  <c r="BE120" i="17"/>
  <c r="BR120" i="17"/>
  <c r="AB120" i="17"/>
  <c r="V120" i="17"/>
  <c r="Y120" i="17"/>
  <c r="BB120" i="17"/>
  <c r="BQ120" i="17"/>
  <c r="AU120" i="17"/>
  <c r="Q120" i="17"/>
  <c r="R120" i="17"/>
  <c r="AI120" i="17"/>
  <c r="AZ120" i="17"/>
  <c r="BW120" i="17"/>
  <c r="AC120" i="17"/>
  <c r="P120" i="17"/>
  <c r="BF120" i="17"/>
  <c r="S120" i="17"/>
  <c r="AM120" i="17"/>
  <c r="BJ120" i="17"/>
  <c r="BA120" i="17"/>
  <c r="AE120" i="17"/>
  <c r="Z120" i="17"/>
  <c r="F142" i="15"/>
  <c r="B120" i="17" l="1"/>
  <c r="D120" i="17" s="1"/>
  <c r="BW120" i="18"/>
  <c r="AR120" i="18"/>
  <c r="AE120" i="18"/>
  <c r="BA120" i="18"/>
  <c r="BR120" i="18"/>
  <c r="AY120" i="18"/>
  <c r="AJ120" i="18"/>
  <c r="AC120" i="18"/>
  <c r="AM120" i="18"/>
  <c r="BL120" i="18"/>
  <c r="AO120" i="18"/>
  <c r="BP120" i="18"/>
  <c r="Y120" i="18"/>
  <c r="G120" i="18"/>
  <c r="N120" i="18"/>
  <c r="F120" i="18"/>
  <c r="L120" i="18"/>
  <c r="BD120" i="18"/>
  <c r="K120" i="18"/>
  <c r="Q120" i="18"/>
  <c r="AA120" i="18"/>
  <c r="AV120" i="18"/>
  <c r="BM120" i="18"/>
  <c r="AU120" i="18"/>
  <c r="BV120" i="18"/>
  <c r="BU120" i="18"/>
  <c r="BO120" i="18"/>
  <c r="AG120" i="18"/>
  <c r="AX120" i="18"/>
  <c r="BC120" i="18"/>
  <c r="AZ120" i="18"/>
  <c r="AH120" i="18"/>
  <c r="BN120" i="18"/>
  <c r="S120" i="18"/>
  <c r="M120" i="18"/>
  <c r="P120" i="18"/>
  <c r="T120" i="18"/>
  <c r="Z120" i="18"/>
  <c r="BT120" i="18"/>
  <c r="AL120" i="18"/>
  <c r="I120" i="18"/>
  <c r="W120" i="18"/>
  <c r="O120" i="18"/>
  <c r="AQ120" i="18"/>
  <c r="BQ120" i="18"/>
  <c r="BE120" i="18"/>
  <c r="BK120" i="18"/>
  <c r="AB120" i="18"/>
  <c r="AS120" i="18"/>
  <c r="AK120" i="18"/>
  <c r="BB120" i="18"/>
  <c r="BS120" i="18"/>
  <c r="H120" i="18"/>
  <c r="X120" i="18"/>
  <c r="BG120" i="18"/>
  <c r="BJ120" i="18"/>
  <c r="BI120" i="18"/>
  <c r="AF120" i="18"/>
  <c r="AW120" i="18"/>
  <c r="AI120" i="18"/>
  <c r="BF120" i="18"/>
  <c r="AD120" i="18"/>
  <c r="AN120" i="18"/>
  <c r="AP120" i="18"/>
  <c r="BH120" i="18"/>
  <c r="AT120" i="18"/>
  <c r="V120" i="18"/>
  <c r="R120" i="18"/>
  <c r="J120" i="18"/>
  <c r="U120" i="18"/>
  <c r="F142" i="16"/>
  <c r="B120" i="18" l="1"/>
  <c r="D120" i="18" s="1"/>
  <c r="AA120" i="19"/>
  <c r="X114" i="20" s="1"/>
  <c r="AN120" i="19"/>
  <c r="AK114" i="20" s="1"/>
  <c r="AL134" i="7" s="1"/>
  <c r="BE120" i="19"/>
  <c r="BB114" i="20" s="1"/>
  <c r="BC134" i="7" s="1"/>
  <c r="BM120" i="19"/>
  <c r="BJ114" i="20" s="1"/>
  <c r="BK134" i="7" s="1"/>
  <c r="AE120" i="19"/>
  <c r="AB114" i="20" s="1"/>
  <c r="AC134" i="7" s="1"/>
  <c r="AI120" i="19"/>
  <c r="AF114" i="20" s="1"/>
  <c r="AG134" i="7" s="1"/>
  <c r="BF120" i="19"/>
  <c r="BC114" i="20" s="1"/>
  <c r="BD134" i="7" s="1"/>
  <c r="W120" i="19"/>
  <c r="T114" i="20" s="1"/>
  <c r="U134" i="7" s="1"/>
  <c r="Z120" i="19"/>
  <c r="W114" i="20" s="1"/>
  <c r="X134" i="7" s="1"/>
  <c r="X120" i="19"/>
  <c r="U114" i="20" s="1"/>
  <c r="V134" i="7" s="1"/>
  <c r="AD120" i="19"/>
  <c r="AA114" i="20" s="1"/>
  <c r="AB134" i="7" s="1"/>
  <c r="AQ120" i="19"/>
  <c r="AN114" i="20" s="1"/>
  <c r="AO134" i="7" s="1"/>
  <c r="BD120" i="19"/>
  <c r="BA114" i="20" s="1"/>
  <c r="BB134" i="7" s="1"/>
  <c r="BU120" i="19"/>
  <c r="BR114" i="20" s="1"/>
  <c r="BS134" i="7" s="1"/>
  <c r="AH120" i="19"/>
  <c r="AE114" i="20" s="1"/>
  <c r="AF134" i="7" s="1"/>
  <c r="AU120" i="19"/>
  <c r="AR114" i="20" s="1"/>
  <c r="AS134" i="7" s="1"/>
  <c r="BH120" i="19"/>
  <c r="BE114" i="20" s="1"/>
  <c r="BF134" i="7" s="1"/>
  <c r="AL120" i="19"/>
  <c r="AI114" i="20" s="1"/>
  <c r="AJ134" i="7" s="1"/>
  <c r="AY120" i="19"/>
  <c r="AV114" i="20" s="1"/>
  <c r="AW134" i="7" s="1"/>
  <c r="AG120" i="19"/>
  <c r="AD114" i="20" s="1"/>
  <c r="AE134" i="7" s="1"/>
  <c r="BV120" i="19"/>
  <c r="BS114" i="20" s="1"/>
  <c r="BT134" i="7" s="1"/>
  <c r="AJ120" i="19"/>
  <c r="AG114" i="20" s="1"/>
  <c r="AH134" i="7" s="1"/>
  <c r="BA120" i="19"/>
  <c r="AX114" i="20" s="1"/>
  <c r="AY134" i="7" s="1"/>
  <c r="R120" i="19"/>
  <c r="O114" i="20" s="1"/>
  <c r="P134" i="7" s="1"/>
  <c r="V120" i="19"/>
  <c r="S114" i="20" s="1"/>
  <c r="T134" i="7" s="1"/>
  <c r="L120" i="19"/>
  <c r="I114" i="20" s="1"/>
  <c r="J134" i="7" s="1"/>
  <c r="G120" i="19"/>
  <c r="D114" i="20" s="1"/>
  <c r="E134" i="7" s="1"/>
  <c r="J120" i="19"/>
  <c r="G114" i="20" s="1"/>
  <c r="H134" i="7" s="1"/>
  <c r="AT120" i="19"/>
  <c r="AQ114" i="20" s="1"/>
  <c r="AR134" i="7" s="1"/>
  <c r="BT120" i="19"/>
  <c r="BQ114" i="20" s="1"/>
  <c r="BR134" i="7" s="1"/>
  <c r="BI120" i="19"/>
  <c r="BF114" i="20" s="1"/>
  <c r="BG134" i="7" s="1"/>
  <c r="BK120" i="19"/>
  <c r="BH114" i="20" s="1"/>
  <c r="BI134" i="7" s="1"/>
  <c r="AC120" i="19"/>
  <c r="Z114" i="20" s="1"/>
  <c r="AA134" i="7" s="1"/>
  <c r="BO120" i="19"/>
  <c r="BL114" i="20" s="1"/>
  <c r="BM134" i="7" s="1"/>
  <c r="AM120" i="19"/>
  <c r="AJ114" i="20" s="1"/>
  <c r="AK134" i="7" s="1"/>
  <c r="AZ120" i="19"/>
  <c r="AW114" i="20" s="1"/>
  <c r="AX134" i="7" s="1"/>
  <c r="M120" i="19"/>
  <c r="J114" i="20" s="1"/>
  <c r="K134" i="7" s="1"/>
  <c r="I120" i="19"/>
  <c r="F114" i="20" s="1"/>
  <c r="G134" i="7" s="1"/>
  <c r="BG120" i="19"/>
  <c r="BD114" i="20" s="1"/>
  <c r="BE134" i="7" s="1"/>
  <c r="AX120" i="19"/>
  <c r="AU114" i="20" s="1"/>
  <c r="AV134" i="7" s="1"/>
  <c r="BB120" i="19"/>
  <c r="AY114" i="20" s="1"/>
  <c r="AZ134" i="7" s="1"/>
  <c r="BQ120" i="19"/>
  <c r="BN114" i="20" s="1"/>
  <c r="BO134" i="7" s="1"/>
  <c r="U120" i="19"/>
  <c r="R114" i="20" s="1"/>
  <c r="S134" i="7" s="1"/>
  <c r="T120" i="19"/>
  <c r="Q114" i="20" s="1"/>
  <c r="R134" i="7" s="1"/>
  <c r="BJ120" i="19"/>
  <c r="BG114" i="20" s="1"/>
  <c r="BH134" i="7" s="1"/>
  <c r="BW120" i="19"/>
  <c r="BT114" i="20" s="1"/>
  <c r="BU134" i="7" s="1"/>
  <c r="AO120" i="19"/>
  <c r="AL114" i="20" s="1"/>
  <c r="AM134" i="7" s="1"/>
  <c r="BL120" i="19"/>
  <c r="BI114" i="20" s="1"/>
  <c r="BJ134" i="7" s="1"/>
  <c r="BN120" i="19"/>
  <c r="BK114" i="20" s="1"/>
  <c r="BL134" i="7" s="1"/>
  <c r="AB120" i="19"/>
  <c r="Y114" i="20" s="1"/>
  <c r="AS120" i="19"/>
  <c r="AP114" i="20" s="1"/>
  <c r="AQ134" i="7" s="1"/>
  <c r="BR120" i="19"/>
  <c r="BO114" i="20" s="1"/>
  <c r="BP134" i="7" s="1"/>
  <c r="AF120" i="19"/>
  <c r="AC114" i="20" s="1"/>
  <c r="AD134" i="7" s="1"/>
  <c r="AP120" i="19"/>
  <c r="AM114" i="20" s="1"/>
  <c r="AN134" i="7" s="1"/>
  <c r="BC120" i="19"/>
  <c r="AZ114" i="20" s="1"/>
  <c r="BA134" i="7" s="1"/>
  <c r="BP120" i="19"/>
  <c r="BM114" i="20" s="1"/>
  <c r="BN134" i="7" s="1"/>
  <c r="P120" i="19"/>
  <c r="M114" i="20" s="1"/>
  <c r="N134" i="7" s="1"/>
  <c r="H120" i="19"/>
  <c r="E114" i="20" s="1"/>
  <c r="F134" i="7" s="1"/>
  <c r="Y120" i="19"/>
  <c r="V114" i="20" s="1"/>
  <c r="W134" i="7" s="1"/>
  <c r="K120" i="19"/>
  <c r="H114" i="20" s="1"/>
  <c r="I134" i="7" s="1"/>
  <c r="S120" i="19"/>
  <c r="P114" i="20" s="1"/>
  <c r="Q134" i="7" s="1"/>
  <c r="AR120" i="19"/>
  <c r="AO114" i="20" s="1"/>
  <c r="AP134" i="7" s="1"/>
  <c r="AW120" i="19"/>
  <c r="AT114" i="20" s="1"/>
  <c r="AU134" i="7" s="1"/>
  <c r="AV120" i="19"/>
  <c r="AS114" i="20" s="1"/>
  <c r="AT134" i="7" s="1"/>
  <c r="BS120" i="19"/>
  <c r="BP114" i="20" s="1"/>
  <c r="BQ134" i="7" s="1"/>
  <c r="AK120" i="19"/>
  <c r="AH114" i="20" s="1"/>
  <c r="AI134" i="7" s="1"/>
  <c r="O120" i="19"/>
  <c r="L114" i="20" s="1"/>
  <c r="M134" i="7" s="1"/>
  <c r="F120" i="19"/>
  <c r="Q120" i="19"/>
  <c r="N114" i="20" s="1"/>
  <c r="O134" i="7" s="1"/>
  <c r="N120" i="19"/>
  <c r="K114" i="20" s="1"/>
  <c r="L134" i="7" s="1"/>
  <c r="B120" i="19" l="1"/>
  <c r="D120" i="19" s="1"/>
  <c r="B114" i="20" s="1"/>
  <c r="Z134" i="7"/>
  <c r="BW134" i="7"/>
  <c r="Y134" i="7"/>
  <c r="C114" i="20"/>
  <c r="D134" i="7" s="1"/>
  <c r="BZ134" i="7" l="1"/>
  <c r="C134" i="7"/>
  <c r="C114" i="24" s="1"/>
  <c r="BX134" i="7"/>
  <c r="CA134" i="7"/>
  <c r="B134" i="7"/>
  <c r="B113" i="24"/>
  <c r="Y114" i="24" l="1"/>
  <c r="BV114" i="24" s="1"/>
  <c r="D144" i="9" s="1"/>
  <c r="AC114" i="24"/>
  <c r="AG114" i="24"/>
  <c r="AK114" i="24"/>
  <c r="AO114" i="24"/>
  <c r="AS114" i="24"/>
  <c r="AW114" i="24"/>
  <c r="BA114" i="24"/>
  <c r="BE114" i="24"/>
  <c r="BI114" i="24"/>
  <c r="BM114" i="24"/>
  <c r="BQ114" i="24"/>
  <c r="AF114" i="24"/>
  <c r="AR114" i="24"/>
  <c r="BH114" i="24"/>
  <c r="BT114" i="24"/>
  <c r="Z114" i="24"/>
  <c r="AD114" i="24"/>
  <c r="AH114" i="24"/>
  <c r="AL114" i="24"/>
  <c r="AP114" i="24"/>
  <c r="AT114" i="24"/>
  <c r="AX114" i="24"/>
  <c r="BB114" i="24"/>
  <c r="BF114" i="24"/>
  <c r="BJ114" i="24"/>
  <c r="BN114" i="24"/>
  <c r="BR114" i="24"/>
  <c r="X114" i="24"/>
  <c r="AJ114" i="24"/>
  <c r="AV114" i="24"/>
  <c r="BD114" i="24"/>
  <c r="BP114" i="24"/>
  <c r="AA114" i="24"/>
  <c r="AE114" i="24"/>
  <c r="AI114" i="24"/>
  <c r="AM114" i="24"/>
  <c r="AQ114" i="24"/>
  <c r="AU114" i="24"/>
  <c r="AY114" i="24"/>
  <c r="BC114" i="24"/>
  <c r="BG114" i="24"/>
  <c r="BK114" i="24"/>
  <c r="BO114" i="24"/>
  <c r="BS114" i="24"/>
  <c r="AB114" i="24"/>
  <c r="AN114" i="24"/>
  <c r="AZ114" i="24"/>
  <c r="BL114" i="24"/>
  <c r="V114" i="24"/>
  <c r="I114" i="24"/>
  <c r="J114" i="24"/>
  <c r="E114" i="24"/>
  <c r="Q114" i="24"/>
  <c r="R114" i="24"/>
  <c r="U114" i="24"/>
  <c r="S114" i="24"/>
  <c r="N114" i="24"/>
  <c r="G114" i="24"/>
  <c r="D114" i="24"/>
  <c r="K114" i="24"/>
  <c r="W114" i="24"/>
  <c r="P114" i="24"/>
  <c r="O114" i="24"/>
  <c r="F114" i="24"/>
  <c r="M114" i="24"/>
  <c r="L114" i="24"/>
  <c r="T114" i="24"/>
  <c r="H114" i="24"/>
  <c r="C122" i="11"/>
  <c r="C122" i="18"/>
  <c r="C122" i="19"/>
  <c r="C122" i="17"/>
  <c r="B143" i="16"/>
  <c r="B143" i="14"/>
  <c r="B143" i="15"/>
  <c r="B143" i="9"/>
  <c r="D144" i="15"/>
  <c r="D144" i="14"/>
  <c r="M143" i="9" l="1"/>
  <c r="M143" i="14" s="1"/>
  <c r="M143" i="15" s="1"/>
  <c r="M143" i="16" s="1"/>
  <c r="R143" i="9"/>
  <c r="R143" i="14" s="1"/>
  <c r="R143" i="15" s="1"/>
  <c r="R143" i="16" s="1"/>
  <c r="P143" i="9"/>
  <c r="P143" i="14" s="1"/>
  <c r="P143" i="15" s="1"/>
  <c r="P143" i="16" s="1"/>
  <c r="O143" i="9"/>
  <c r="O143" i="14" s="1"/>
  <c r="O143" i="15" s="1"/>
  <c r="O143" i="16" s="1"/>
  <c r="Q143" i="9"/>
  <c r="Q143" i="14" s="1"/>
  <c r="Q143" i="15" s="1"/>
  <c r="Q143" i="16" s="1"/>
  <c r="BU114" i="24"/>
  <c r="AP143" i="9"/>
  <c r="AP143" i="14" s="1"/>
  <c r="AP143" i="15" s="1"/>
  <c r="AP143" i="16" s="1"/>
  <c r="F143" i="9"/>
  <c r="F143" i="14" s="1"/>
  <c r="V143" i="9"/>
  <c r="V143" i="14" s="1"/>
  <c r="V143" i="15" s="1"/>
  <c r="V143" i="16" s="1"/>
  <c r="AC143" i="9"/>
  <c r="AC143" i="14" s="1"/>
  <c r="AC143" i="15" s="1"/>
  <c r="AC143" i="16" s="1"/>
  <c r="AN143" i="9"/>
  <c r="AN143" i="14" s="1"/>
  <c r="AN143" i="15" s="1"/>
  <c r="AN143" i="16" s="1"/>
  <c r="AE143" i="9"/>
  <c r="AE143" i="14" s="1"/>
  <c r="AE143" i="15" s="1"/>
  <c r="AE143" i="16" s="1"/>
  <c r="AH143" i="9"/>
  <c r="AH143" i="14" s="1"/>
  <c r="AH143" i="15" s="1"/>
  <c r="AH143" i="16" s="1"/>
  <c r="U143" i="9"/>
  <c r="U143" i="14" s="1"/>
  <c r="U143" i="15" s="1"/>
  <c r="U143" i="16" s="1"/>
  <c r="AD143" i="9"/>
  <c r="AD143" i="14" s="1"/>
  <c r="AD143" i="15" s="1"/>
  <c r="AD143" i="16" s="1"/>
  <c r="W143" i="9"/>
  <c r="W143" i="14" s="1"/>
  <c r="W143" i="15" s="1"/>
  <c r="W143" i="16" s="1"/>
  <c r="AG143" i="9"/>
  <c r="AG143" i="14" s="1"/>
  <c r="AG143" i="15" s="1"/>
  <c r="AG143" i="16" s="1"/>
  <c r="AR143" i="9"/>
  <c r="AR143" i="14" s="1"/>
  <c r="AR143" i="15" s="1"/>
  <c r="AR143" i="16" s="1"/>
  <c r="AJ143" i="9"/>
  <c r="AJ143" i="14" s="1"/>
  <c r="AJ143" i="15" s="1"/>
  <c r="AJ143" i="16" s="1"/>
  <c r="T143" i="9"/>
  <c r="T143" i="14" s="1"/>
  <c r="T143" i="15" s="1"/>
  <c r="T143" i="16" s="1"/>
  <c r="AI143" i="9"/>
  <c r="AI143" i="14" s="1"/>
  <c r="AI143" i="15" s="1"/>
  <c r="AI143" i="16" s="1"/>
  <c r="AQ143" i="9"/>
  <c r="AQ143" i="14" s="1"/>
  <c r="AQ143" i="15" s="1"/>
  <c r="AQ143" i="16" s="1"/>
  <c r="H143" i="9"/>
  <c r="H143" i="14" s="1"/>
  <c r="H143" i="15" s="1"/>
  <c r="H143" i="16" s="1"/>
  <c r="G143" i="9"/>
  <c r="G143" i="14" s="1"/>
  <c r="G143" i="15" s="1"/>
  <c r="G143" i="16" s="1"/>
  <c r="Y143" i="9"/>
  <c r="Y143" i="14" s="1"/>
  <c r="Y143" i="15" s="1"/>
  <c r="Y143" i="16" s="1"/>
  <c r="AK143" i="9"/>
  <c r="AK143" i="14" s="1"/>
  <c r="AK143" i="15" s="1"/>
  <c r="AK143" i="16" s="1"/>
  <c r="Z143" i="9"/>
  <c r="Z143" i="14" s="1"/>
  <c r="Z143" i="15" s="1"/>
  <c r="Z143" i="16" s="1"/>
  <c r="X143" i="9"/>
  <c r="X143" i="14" s="1"/>
  <c r="X143" i="15" s="1"/>
  <c r="X143" i="16" s="1"/>
  <c r="AA143" i="9"/>
  <c r="AA143" i="14" s="1"/>
  <c r="AA143" i="15" s="1"/>
  <c r="AA143" i="16" s="1"/>
  <c r="AB143" i="9"/>
  <c r="AB143" i="14" s="1"/>
  <c r="AB143" i="15" s="1"/>
  <c r="AB143" i="16" s="1"/>
  <c r="AL143" i="9"/>
  <c r="AL143" i="14" s="1"/>
  <c r="AL143" i="15" s="1"/>
  <c r="AL143" i="16" s="1"/>
  <c r="K143" i="9"/>
  <c r="K143" i="14" s="1"/>
  <c r="K143" i="15" s="1"/>
  <c r="K143" i="16" s="1"/>
  <c r="AO143" i="9"/>
  <c r="AO143" i="14" s="1"/>
  <c r="AO143" i="15" s="1"/>
  <c r="AO143" i="16" s="1"/>
  <c r="L143" i="9"/>
  <c r="L143" i="14" s="1"/>
  <c r="L143" i="15" s="1"/>
  <c r="L143" i="16" s="1"/>
  <c r="I143" i="9"/>
  <c r="I143" i="14" s="1"/>
  <c r="I143" i="15" s="1"/>
  <c r="I143" i="16" s="1"/>
  <c r="BF121" i="17" l="1"/>
  <c r="BB121" i="17"/>
  <c r="AN121" i="17"/>
  <c r="M121" i="17"/>
  <c r="AX121" i="17"/>
  <c r="BG121" i="17"/>
  <c r="AU121" i="17"/>
  <c r="R121" i="17"/>
  <c r="BI121" i="17"/>
  <c r="AB121" i="17"/>
  <c r="BU121" i="17"/>
  <c r="AF121" i="17"/>
  <c r="AZ121" i="17"/>
  <c r="BJ121" i="17"/>
  <c r="AL121" i="17"/>
  <c r="H121" i="17"/>
  <c r="P121" i="17"/>
  <c r="AH121" i="17"/>
  <c r="AG121" i="17"/>
  <c r="Y121" i="17"/>
  <c r="F121" i="17"/>
  <c r="O121" i="17"/>
  <c r="BS121" i="17"/>
  <c r="AS121" i="17"/>
  <c r="AO121" i="17"/>
  <c r="J121" i="17"/>
  <c r="AV121" i="17"/>
  <c r="AM121" i="17"/>
  <c r="AI121" i="17"/>
  <c r="S121" i="17"/>
  <c r="BN121" i="17"/>
  <c r="T121" i="17"/>
  <c r="BW121" i="17"/>
  <c r="AT121" i="17"/>
  <c r="BR121" i="17"/>
  <c r="BA121" i="17"/>
  <c r="AJ121" i="17"/>
  <c r="N121" i="17"/>
  <c r="W121" i="17"/>
  <c r="AY121" i="17"/>
  <c r="AP121" i="17"/>
  <c r="I121" i="17"/>
  <c r="AW121" i="17"/>
  <c r="AE121" i="17"/>
  <c r="U121" i="17"/>
  <c r="BP121" i="17"/>
  <c r="BH121" i="17"/>
  <c r="AK121" i="17"/>
  <c r="K121" i="17"/>
  <c r="BD121" i="17"/>
  <c r="L121" i="17"/>
  <c r="BQ121" i="17"/>
  <c r="BL121" i="17"/>
  <c r="V121" i="17"/>
  <c r="BT121" i="17"/>
  <c r="BV121" i="17"/>
  <c r="AD121" i="17"/>
  <c r="X121" i="17"/>
  <c r="BE121" i="17"/>
  <c r="BM121" i="17"/>
  <c r="AA121" i="17"/>
  <c r="Q121" i="17"/>
  <c r="G121" i="17"/>
  <c r="AQ121" i="17"/>
  <c r="BO121" i="17"/>
  <c r="BK121" i="17"/>
  <c r="Z121" i="17"/>
  <c r="BC121" i="17"/>
  <c r="AC121" i="17"/>
  <c r="AR121" i="17"/>
  <c r="BH121" i="11"/>
  <c r="BP121" i="11"/>
  <c r="BD121" i="11"/>
  <c r="BU121" i="11"/>
  <c r="AU121" i="11"/>
  <c r="AV121" i="11"/>
  <c r="I121" i="11"/>
  <c r="Q121" i="11"/>
  <c r="BW121" i="11"/>
  <c r="AC121" i="11"/>
  <c r="AB121" i="11"/>
  <c r="L121" i="11"/>
  <c r="AO121" i="11"/>
  <c r="BB121" i="11"/>
  <c r="AE121" i="11"/>
  <c r="P121" i="11"/>
  <c r="J121" i="11"/>
  <c r="AH121" i="11"/>
  <c r="W121" i="11"/>
  <c r="M121" i="11"/>
  <c r="BL121" i="11"/>
  <c r="H121" i="11"/>
  <c r="BR121" i="11"/>
  <c r="BK121" i="11"/>
  <c r="AA121" i="11"/>
  <c r="O121" i="11"/>
  <c r="BV121" i="11"/>
  <c r="BN121" i="11"/>
  <c r="AP121" i="11"/>
  <c r="G121" i="11"/>
  <c r="V121" i="11"/>
  <c r="AD121" i="11"/>
  <c r="AQ121" i="11"/>
  <c r="BF121" i="11"/>
  <c r="BS121" i="11"/>
  <c r="AW121" i="11"/>
  <c r="N121" i="11"/>
  <c r="BC121" i="11"/>
  <c r="AF121" i="11"/>
  <c r="R121" i="11"/>
  <c r="BQ121" i="11"/>
  <c r="AX121" i="11"/>
  <c r="AZ121" i="11"/>
  <c r="F121" i="11"/>
  <c r="AK121" i="11"/>
  <c r="BM121" i="11"/>
  <c r="AG121" i="11"/>
  <c r="X121" i="11"/>
  <c r="K121" i="11"/>
  <c r="BG121" i="11"/>
  <c r="AS121" i="11"/>
  <c r="AT121" i="11"/>
  <c r="T121" i="11"/>
  <c r="BJ121" i="11"/>
  <c r="AR121" i="11"/>
  <c r="BA121" i="11"/>
  <c r="Z121" i="11"/>
  <c r="AN121" i="11"/>
  <c r="AY121" i="11"/>
  <c r="AJ121" i="11"/>
  <c r="S121" i="11"/>
  <c r="BT121" i="11"/>
  <c r="BI121" i="11"/>
  <c r="AL121" i="11"/>
  <c r="BE121" i="11"/>
  <c r="AM121" i="11"/>
  <c r="BO121" i="11"/>
  <c r="AI121" i="11"/>
  <c r="Y121" i="11"/>
  <c r="U121" i="11"/>
  <c r="F143" i="15"/>
  <c r="B121" i="17" l="1"/>
  <c r="D121" i="17" s="1"/>
  <c r="B121" i="11"/>
  <c r="D121" i="11" s="1"/>
  <c r="AJ121" i="18"/>
  <c r="AK121" i="18"/>
  <c r="AM121" i="18"/>
  <c r="BW121" i="18"/>
  <c r="BE121" i="18"/>
  <c r="BF121" i="18"/>
  <c r="AS121" i="18"/>
  <c r="AR121" i="18"/>
  <c r="I121" i="18"/>
  <c r="J121" i="18"/>
  <c r="R121" i="18"/>
  <c r="BA121" i="18"/>
  <c r="BB121" i="18"/>
  <c r="BC121" i="18"/>
  <c r="BK121" i="18"/>
  <c r="BU121" i="18"/>
  <c r="BV121" i="18"/>
  <c r="AU121" i="18"/>
  <c r="BI121" i="18"/>
  <c r="BJ121" i="18"/>
  <c r="AE121" i="18"/>
  <c r="AF121" i="18"/>
  <c r="AG121" i="18"/>
  <c r="G121" i="18"/>
  <c r="S121" i="18"/>
  <c r="Z121" i="18"/>
  <c r="K121" i="18"/>
  <c r="V121" i="18"/>
  <c r="BR121" i="18"/>
  <c r="BS121" i="18"/>
  <c r="BL121" i="18"/>
  <c r="AZ121" i="18"/>
  <c r="AC121" i="18"/>
  <c r="AW121" i="18"/>
  <c r="AX121" i="18"/>
  <c r="Q121" i="18"/>
  <c r="U121" i="18"/>
  <c r="T121" i="18"/>
  <c r="BQ121" i="18"/>
  <c r="AH121" i="18"/>
  <c r="BT121" i="18"/>
  <c r="AI121" i="18"/>
  <c r="AY121" i="18"/>
  <c r="M121" i="18"/>
  <c r="W121" i="18"/>
  <c r="AD121" i="18"/>
  <c r="BD121" i="18"/>
  <c r="BH121" i="18"/>
  <c r="BP121" i="18"/>
  <c r="AO121" i="18"/>
  <c r="AP121" i="18"/>
  <c r="AQ121" i="18"/>
  <c r="AL121" i="18"/>
  <c r="AA121" i="18"/>
  <c r="AB121" i="18"/>
  <c r="BM121" i="18"/>
  <c r="BN121" i="18"/>
  <c r="BO121" i="18"/>
  <c r="Y121" i="18"/>
  <c r="O121" i="18"/>
  <c r="N121" i="18"/>
  <c r="L121" i="18"/>
  <c r="X121" i="18"/>
  <c r="BG121" i="18"/>
  <c r="AT121" i="18"/>
  <c r="AN121" i="18"/>
  <c r="AV121" i="18"/>
  <c r="H121" i="18"/>
  <c r="F121" i="18"/>
  <c r="P121" i="18"/>
  <c r="F143" i="16"/>
  <c r="B121" i="18" l="1"/>
  <c r="D121" i="18" s="1"/>
  <c r="BI121" i="19"/>
  <c r="BF115" i="20" s="1"/>
  <c r="BG135" i="7" s="1"/>
  <c r="AA121" i="19"/>
  <c r="X115" i="20" s="1"/>
  <c r="AN121" i="19"/>
  <c r="AK115" i="20" s="1"/>
  <c r="AL135" i="7" s="1"/>
  <c r="AY121" i="19"/>
  <c r="AV115" i="20" s="1"/>
  <c r="AW135" i="7" s="1"/>
  <c r="BM121" i="19"/>
  <c r="BJ115" i="20" s="1"/>
  <c r="BK135" i="7" s="1"/>
  <c r="AE121" i="19"/>
  <c r="AB115" i="20" s="1"/>
  <c r="AC135" i="7" s="1"/>
  <c r="BH121" i="19"/>
  <c r="BE115" i="20" s="1"/>
  <c r="BF135" i="7" s="1"/>
  <c r="BQ121" i="19"/>
  <c r="BN115" i="20" s="1"/>
  <c r="BO135" i="7" s="1"/>
  <c r="AI121" i="19"/>
  <c r="AF115" i="20" s="1"/>
  <c r="AG135" i="7" s="1"/>
  <c r="BE121" i="19"/>
  <c r="BB115" i="20" s="1"/>
  <c r="BC135" i="7" s="1"/>
  <c r="BV121" i="19"/>
  <c r="BS115" i="20" s="1"/>
  <c r="BT135" i="7" s="1"/>
  <c r="AJ121" i="19"/>
  <c r="AG115" i="20" s="1"/>
  <c r="AH135" i="7" s="1"/>
  <c r="R121" i="19"/>
  <c r="O115" i="20" s="1"/>
  <c r="P135" i="7" s="1"/>
  <c r="F121" i="19"/>
  <c r="X121" i="19"/>
  <c r="U115" i="20" s="1"/>
  <c r="V135" i="7" s="1"/>
  <c r="U121" i="19"/>
  <c r="R115" i="20" s="1"/>
  <c r="S135" i="7" s="1"/>
  <c r="L121" i="19"/>
  <c r="I115" i="20" s="1"/>
  <c r="J135" i="7" s="1"/>
  <c r="BU121" i="19"/>
  <c r="BR115" i="20" s="1"/>
  <c r="BS135" i="7" s="1"/>
  <c r="AZ121" i="19"/>
  <c r="AW115" i="20" s="1"/>
  <c r="AX135" i="7" s="1"/>
  <c r="N121" i="19"/>
  <c r="K115" i="20" s="1"/>
  <c r="L135" i="7" s="1"/>
  <c r="O121" i="19"/>
  <c r="L115" i="20" s="1"/>
  <c r="M135" i="7" s="1"/>
  <c r="H121" i="19"/>
  <c r="E115" i="20" s="1"/>
  <c r="F135" i="7" s="1"/>
  <c r="Y121" i="19"/>
  <c r="V115" i="20" s="1"/>
  <c r="W135" i="7" s="1"/>
  <c r="AD121" i="19"/>
  <c r="AA115" i="20" s="1"/>
  <c r="AB135" i="7" s="1"/>
  <c r="AQ121" i="19"/>
  <c r="AN115" i="20" s="1"/>
  <c r="AO135" i="7" s="1"/>
  <c r="BD121" i="19"/>
  <c r="BA115" i="20" s="1"/>
  <c r="BB135" i="7" s="1"/>
  <c r="AV121" i="19"/>
  <c r="AS115" i="20" s="1"/>
  <c r="AT135" i="7" s="1"/>
  <c r="AH121" i="19"/>
  <c r="AE115" i="20" s="1"/>
  <c r="AF135" i="7" s="1"/>
  <c r="AU121" i="19"/>
  <c r="AR115" i="20" s="1"/>
  <c r="AS135" i="7" s="1"/>
  <c r="AF121" i="19"/>
  <c r="AC115" i="20" s="1"/>
  <c r="AD135" i="7" s="1"/>
  <c r="AL121" i="19"/>
  <c r="AI115" i="20" s="1"/>
  <c r="AJ135" i="7" s="1"/>
  <c r="BO121" i="19"/>
  <c r="BL115" i="20" s="1"/>
  <c r="BM135" i="7" s="1"/>
  <c r="AM121" i="19"/>
  <c r="AJ115" i="20" s="1"/>
  <c r="AK135" i="7" s="1"/>
  <c r="I121" i="19"/>
  <c r="F115" i="20" s="1"/>
  <c r="G135" i="7" s="1"/>
  <c r="S121" i="19"/>
  <c r="P115" i="20" s="1"/>
  <c r="Q135" i="7" s="1"/>
  <c r="G121" i="19"/>
  <c r="D115" i="20" s="1"/>
  <c r="E135" i="7" s="1"/>
  <c r="M121" i="19"/>
  <c r="J115" i="20" s="1"/>
  <c r="K135" i="7" s="1"/>
  <c r="V121" i="19"/>
  <c r="S115" i="20" s="1"/>
  <c r="T135" i="7" s="1"/>
  <c r="AC121" i="19"/>
  <c r="Z115" i="20" s="1"/>
  <c r="AA135" i="7" s="1"/>
  <c r="AT121" i="19"/>
  <c r="AQ115" i="20" s="1"/>
  <c r="AR135" i="7" s="1"/>
  <c r="BG121" i="19"/>
  <c r="BD115" i="20" s="1"/>
  <c r="BE135" i="7" s="1"/>
  <c r="BT121" i="19"/>
  <c r="BQ115" i="20" s="1"/>
  <c r="BR135" i="7" s="1"/>
  <c r="AG121" i="19"/>
  <c r="AD115" i="20" s="1"/>
  <c r="AE135" i="7" s="1"/>
  <c r="AX121" i="19"/>
  <c r="AU115" i="20" s="1"/>
  <c r="AV135" i="7" s="1"/>
  <c r="BK121" i="19"/>
  <c r="BH115" i="20" s="1"/>
  <c r="BI135" i="7" s="1"/>
  <c r="AK121" i="19"/>
  <c r="AH115" i="20" s="1"/>
  <c r="AI135" i="7" s="1"/>
  <c r="BB121" i="19"/>
  <c r="AY115" i="20" s="1"/>
  <c r="AZ135" i="7" s="1"/>
  <c r="BL121" i="19"/>
  <c r="BI115" i="20" s="1"/>
  <c r="BJ135" i="7" s="1"/>
  <c r="AP121" i="19"/>
  <c r="AM115" i="20" s="1"/>
  <c r="AN135" i="7" s="1"/>
  <c r="BC121" i="19"/>
  <c r="AZ115" i="20" s="1"/>
  <c r="BA135" i="7" s="1"/>
  <c r="BP121" i="19"/>
  <c r="BM115" i="20" s="1"/>
  <c r="BN135" i="7" s="1"/>
  <c r="W121" i="19"/>
  <c r="T115" i="20" s="1"/>
  <c r="U135" i="7" s="1"/>
  <c r="P121" i="19"/>
  <c r="M115" i="20" s="1"/>
  <c r="N135" i="7" s="1"/>
  <c r="AS121" i="19"/>
  <c r="AP115" i="20" s="1"/>
  <c r="AQ135" i="7" s="1"/>
  <c r="BJ121" i="19"/>
  <c r="BG115" i="20" s="1"/>
  <c r="BH135" i="7" s="1"/>
  <c r="BW121" i="19"/>
  <c r="BT115" i="20" s="1"/>
  <c r="BU135" i="7" s="1"/>
  <c r="AR121" i="19"/>
  <c r="AO115" i="20" s="1"/>
  <c r="AP135" i="7" s="1"/>
  <c r="AW121" i="19"/>
  <c r="AT115" i="20" s="1"/>
  <c r="AU135" i="7" s="1"/>
  <c r="BN121" i="19"/>
  <c r="BK115" i="20" s="1"/>
  <c r="BL135" i="7" s="1"/>
  <c r="AB121" i="19"/>
  <c r="Y115" i="20" s="1"/>
  <c r="BA121" i="19"/>
  <c r="AX115" i="20" s="1"/>
  <c r="AY135" i="7" s="1"/>
  <c r="BR121" i="19"/>
  <c r="BO115" i="20" s="1"/>
  <c r="BP135" i="7" s="1"/>
  <c r="AO121" i="19"/>
  <c r="AL115" i="20" s="1"/>
  <c r="AM135" i="7" s="1"/>
  <c r="BF121" i="19"/>
  <c r="BC115" i="20" s="1"/>
  <c r="BD135" i="7" s="1"/>
  <c r="BS121" i="19"/>
  <c r="BP115" i="20" s="1"/>
  <c r="BQ135" i="7" s="1"/>
  <c r="Q121" i="19"/>
  <c r="N115" i="20" s="1"/>
  <c r="O135" i="7" s="1"/>
  <c r="Z121" i="19"/>
  <c r="W115" i="20" s="1"/>
  <c r="X135" i="7" s="1"/>
  <c r="K121" i="19"/>
  <c r="H115" i="20" s="1"/>
  <c r="I135" i="7" s="1"/>
  <c r="J121" i="19"/>
  <c r="G115" i="20" s="1"/>
  <c r="H135" i="7" s="1"/>
  <c r="T121" i="19"/>
  <c r="Q115" i="20" s="1"/>
  <c r="R135" i="7" s="1"/>
  <c r="B121" i="19" l="1"/>
  <c r="D121" i="19" s="1"/>
  <c r="B115" i="20" s="1"/>
  <c r="BW135" i="7"/>
  <c r="Z135" i="7"/>
  <c r="Y135" i="7"/>
  <c r="C115" i="20"/>
  <c r="D135" i="7" s="1"/>
  <c r="BZ135" i="7" l="1"/>
  <c r="C135" i="7"/>
  <c r="C115" i="24" s="1"/>
  <c r="CA135" i="7"/>
  <c r="BX135" i="7"/>
  <c r="B114" i="24"/>
  <c r="B135" i="7"/>
  <c r="AA115" i="24" l="1"/>
  <c r="AE115" i="24"/>
  <c r="AI115" i="24"/>
  <c r="AM115" i="24"/>
  <c r="AQ115" i="24"/>
  <c r="AU115" i="24"/>
  <c r="AY115" i="24"/>
  <c r="BC115" i="24"/>
  <c r="BG115" i="24"/>
  <c r="BK115" i="24"/>
  <c r="BO115" i="24"/>
  <c r="BS115" i="24"/>
  <c r="AD115" i="24"/>
  <c r="AP115" i="24"/>
  <c r="BB115" i="24"/>
  <c r="BN115" i="24"/>
  <c r="X115" i="24"/>
  <c r="AB115" i="24"/>
  <c r="AF115" i="24"/>
  <c r="AJ115" i="24"/>
  <c r="AN115" i="24"/>
  <c r="AR115" i="24"/>
  <c r="AV115" i="24"/>
  <c r="AZ115" i="24"/>
  <c r="BD115" i="24"/>
  <c r="BH115" i="24"/>
  <c r="BL115" i="24"/>
  <c r="BP115" i="24"/>
  <c r="BT115" i="24"/>
  <c r="Z115" i="24"/>
  <c r="AL115" i="24"/>
  <c r="AX115" i="24"/>
  <c r="BJ115" i="24"/>
  <c r="Y115" i="24"/>
  <c r="BV115" i="24" s="1"/>
  <c r="D145" i="9" s="1"/>
  <c r="AC115" i="24"/>
  <c r="AG115" i="24"/>
  <c r="AK115" i="24"/>
  <c r="AO115" i="24"/>
  <c r="AS115" i="24"/>
  <c r="AW115" i="24"/>
  <c r="BA115" i="24"/>
  <c r="BE115" i="24"/>
  <c r="BI115" i="24"/>
  <c r="BM115" i="24"/>
  <c r="BQ115" i="24"/>
  <c r="AH115" i="24"/>
  <c r="AT115" i="24"/>
  <c r="BF115" i="24"/>
  <c r="BR115" i="24"/>
  <c r="W115" i="24"/>
  <c r="N115" i="24"/>
  <c r="Q115" i="24"/>
  <c r="L115" i="24"/>
  <c r="T115" i="24"/>
  <c r="P115" i="24"/>
  <c r="S115" i="24"/>
  <c r="G115" i="24"/>
  <c r="I115" i="24"/>
  <c r="D115" i="24"/>
  <c r="V115" i="24"/>
  <c r="F115" i="24"/>
  <c r="M115" i="24"/>
  <c r="O115" i="24"/>
  <c r="U115" i="24"/>
  <c r="E115" i="24"/>
  <c r="J115" i="24"/>
  <c r="H115" i="24"/>
  <c r="K115" i="24"/>
  <c r="R115" i="24"/>
  <c r="D145" i="15"/>
  <c r="D145" i="14"/>
  <c r="B144" i="14"/>
  <c r="B144" i="9"/>
  <c r="B144" i="16"/>
  <c r="B144" i="15"/>
  <c r="C123" i="19"/>
  <c r="C123" i="11"/>
  <c r="C123" i="17"/>
  <c r="C123" i="18"/>
  <c r="M144" i="9" l="1"/>
  <c r="M144" i="14" s="1"/>
  <c r="M144" i="15" s="1"/>
  <c r="M144" i="16" s="1"/>
  <c r="P144" i="9"/>
  <c r="P144" i="14" s="1"/>
  <c r="P144" i="15" s="1"/>
  <c r="P144" i="16" s="1"/>
  <c r="O144" i="9"/>
  <c r="O144" i="14" s="1"/>
  <c r="O144" i="15" s="1"/>
  <c r="O144" i="16" s="1"/>
  <c r="Q144" i="9"/>
  <c r="Q144" i="14" s="1"/>
  <c r="Q144" i="15" s="1"/>
  <c r="Q144" i="16" s="1"/>
  <c r="R144" i="9"/>
  <c r="R144" i="14" s="1"/>
  <c r="R144" i="15" s="1"/>
  <c r="R144" i="16" s="1"/>
  <c r="BU115" i="24"/>
  <c r="Z144" i="9"/>
  <c r="Z144" i="14" s="1"/>
  <c r="Z144" i="15" s="1"/>
  <c r="Z144" i="16" s="1"/>
  <c r="Y144" i="9"/>
  <c r="Y144" i="14" s="1"/>
  <c r="Y144" i="15" s="1"/>
  <c r="Y144" i="16" s="1"/>
  <c r="W144" i="9"/>
  <c r="W144" i="14" s="1"/>
  <c r="W144" i="15" s="1"/>
  <c r="W144" i="16" s="1"/>
  <c r="AO144" i="9"/>
  <c r="AO144" i="14" s="1"/>
  <c r="AO144" i="15" s="1"/>
  <c r="AO144" i="16" s="1"/>
  <c r="F144" i="9"/>
  <c r="F144" i="14" s="1"/>
  <c r="L144" i="9"/>
  <c r="L144" i="14" s="1"/>
  <c r="L144" i="15" s="1"/>
  <c r="L144" i="16" s="1"/>
  <c r="X144" i="9"/>
  <c r="X144" i="14" s="1"/>
  <c r="X144" i="15" s="1"/>
  <c r="X144" i="16" s="1"/>
  <c r="AP144" i="9"/>
  <c r="AP144" i="14" s="1"/>
  <c r="AP144" i="15" s="1"/>
  <c r="AP144" i="16" s="1"/>
  <c r="AL144" i="9"/>
  <c r="AL144" i="14" s="1"/>
  <c r="AL144" i="15" s="1"/>
  <c r="AL144" i="16" s="1"/>
  <c r="AQ144" i="9"/>
  <c r="AQ144" i="14" s="1"/>
  <c r="AQ144" i="15" s="1"/>
  <c r="AQ144" i="16" s="1"/>
  <c r="AD144" i="9"/>
  <c r="AD144" i="14" s="1"/>
  <c r="AD144" i="15" s="1"/>
  <c r="AD144" i="16" s="1"/>
  <c r="U144" i="9"/>
  <c r="U144" i="14" s="1"/>
  <c r="U144" i="15" s="1"/>
  <c r="U144" i="16" s="1"/>
  <c r="AR144" i="9"/>
  <c r="AR144" i="14" s="1"/>
  <c r="AR144" i="15" s="1"/>
  <c r="AR144" i="16" s="1"/>
  <c r="H144" i="9"/>
  <c r="H144" i="14" s="1"/>
  <c r="H144" i="15" s="1"/>
  <c r="H144" i="16" s="1"/>
  <c r="AB144" i="9"/>
  <c r="AB144" i="14" s="1"/>
  <c r="AB144" i="15" s="1"/>
  <c r="AB144" i="16" s="1"/>
  <c r="G144" i="9"/>
  <c r="G144" i="14" s="1"/>
  <c r="G144" i="15" s="1"/>
  <c r="G144" i="16" s="1"/>
  <c r="AK144" i="9"/>
  <c r="AK144" i="14" s="1"/>
  <c r="AK144" i="15" s="1"/>
  <c r="AK144" i="16" s="1"/>
  <c r="I144" i="9"/>
  <c r="I144" i="14" s="1"/>
  <c r="I144" i="15" s="1"/>
  <c r="I144" i="16" s="1"/>
  <c r="AI144" i="9"/>
  <c r="AI144" i="14" s="1"/>
  <c r="AI144" i="15" s="1"/>
  <c r="AI144" i="16" s="1"/>
  <c r="AJ144" i="9"/>
  <c r="AJ144" i="14" s="1"/>
  <c r="AJ144" i="15" s="1"/>
  <c r="AJ144" i="16" s="1"/>
  <c r="T144" i="9"/>
  <c r="T144" i="14" s="1"/>
  <c r="T144" i="15" s="1"/>
  <c r="T144" i="16" s="1"/>
  <c r="K144" i="9"/>
  <c r="K144" i="14" s="1"/>
  <c r="K144" i="15" s="1"/>
  <c r="K144" i="16" s="1"/>
  <c r="AG144" i="9"/>
  <c r="AG144" i="14" s="1"/>
  <c r="AG144" i="15" s="1"/>
  <c r="AG144" i="16" s="1"/>
  <c r="AN144" i="9"/>
  <c r="AN144" i="14" s="1"/>
  <c r="AN144" i="15" s="1"/>
  <c r="AN144" i="16" s="1"/>
  <c r="AA144" i="9"/>
  <c r="AA144" i="14" s="1"/>
  <c r="AA144" i="15" s="1"/>
  <c r="AA144" i="16" s="1"/>
  <c r="AC144" i="9"/>
  <c r="AC144" i="14" s="1"/>
  <c r="AC144" i="15" s="1"/>
  <c r="AC144" i="16" s="1"/>
  <c r="V144" i="9"/>
  <c r="V144" i="14" s="1"/>
  <c r="V144" i="15" s="1"/>
  <c r="V144" i="16" s="1"/>
  <c r="AH144" i="9"/>
  <c r="AH144" i="14" s="1"/>
  <c r="AH144" i="15" s="1"/>
  <c r="AH144" i="16" s="1"/>
  <c r="AE144" i="9"/>
  <c r="AE144" i="14" s="1"/>
  <c r="AE144" i="15" s="1"/>
  <c r="AE144" i="16" s="1"/>
  <c r="BP122" i="17" l="1"/>
  <c r="BJ122" i="17"/>
  <c r="AU122" i="17"/>
  <c r="Z122" i="17"/>
  <c r="W122" i="17"/>
  <c r="BV122" i="17"/>
  <c r="AD122" i="17"/>
  <c r="AP122" i="17"/>
  <c r="R122" i="17"/>
  <c r="G122" i="17"/>
  <c r="BD122" i="17"/>
  <c r="BN122" i="17"/>
  <c r="AL122" i="17"/>
  <c r="AZ122" i="17"/>
  <c r="BR122" i="17"/>
  <c r="AJ122" i="17"/>
  <c r="P122" i="17"/>
  <c r="N122" i="17"/>
  <c r="AI122" i="17"/>
  <c r="BL122" i="17"/>
  <c r="S122" i="17"/>
  <c r="AH122" i="17"/>
  <c r="BM122" i="17"/>
  <c r="AX122" i="17"/>
  <c r="BC122" i="17"/>
  <c r="BA122" i="17"/>
  <c r="AC122" i="17"/>
  <c r="M122" i="17"/>
  <c r="AY122" i="17"/>
  <c r="AW122" i="17"/>
  <c r="AO122" i="17"/>
  <c r="AG122" i="17"/>
  <c r="U122" i="17"/>
  <c r="F122" i="17"/>
  <c r="BG122" i="17"/>
  <c r="AT122" i="17"/>
  <c r="BF122" i="17"/>
  <c r="T122" i="17"/>
  <c r="BK122" i="17"/>
  <c r="BO122" i="17"/>
  <c r="BT122" i="17"/>
  <c r="K122" i="17"/>
  <c r="BI122" i="17"/>
  <c r="BB122" i="17"/>
  <c r="AS122" i="17"/>
  <c r="J122" i="17"/>
  <c r="Y122" i="17"/>
  <c r="O122" i="17"/>
  <c r="BH122" i="17"/>
  <c r="AF122" i="17"/>
  <c r="AR122" i="17"/>
  <c r="X122" i="17"/>
  <c r="BS122" i="17"/>
  <c r="BQ122" i="17"/>
  <c r="AN122" i="17"/>
  <c r="I122" i="17"/>
  <c r="Q122" i="17"/>
  <c r="BU122" i="17"/>
  <c r="AV122" i="17"/>
  <c r="AA122" i="17"/>
  <c r="V122" i="17"/>
  <c r="BW122" i="17"/>
  <c r="AM122" i="17"/>
  <c r="AB122" i="17"/>
  <c r="L122" i="17"/>
  <c r="AQ122" i="17"/>
  <c r="BE122" i="17"/>
  <c r="H122" i="17"/>
  <c r="AK122" i="17"/>
  <c r="AE122" i="17"/>
  <c r="AT122" i="11"/>
  <c r="AQ122" i="11"/>
  <c r="AP122" i="11"/>
  <c r="H122" i="11"/>
  <c r="BJ122" i="11"/>
  <c r="BG122" i="11"/>
  <c r="BF122" i="11"/>
  <c r="V122" i="11"/>
  <c r="U122" i="11"/>
  <c r="BL122" i="11"/>
  <c r="AE122" i="11"/>
  <c r="BH122" i="11"/>
  <c r="BC122" i="11"/>
  <c r="AZ122" i="11"/>
  <c r="AY122" i="11"/>
  <c r="L122" i="11"/>
  <c r="Y122" i="11"/>
  <c r="P122" i="11"/>
  <c r="AF122" i="11"/>
  <c r="R122" i="11"/>
  <c r="AX122" i="11"/>
  <c r="BT122" i="11"/>
  <c r="N122" i="11"/>
  <c r="AD122" i="11"/>
  <c r="BP122" i="11"/>
  <c r="BO122" i="11"/>
  <c r="G122" i="11"/>
  <c r="AV122" i="11"/>
  <c r="BI122" i="11"/>
  <c r="AR122" i="11"/>
  <c r="O122" i="11"/>
  <c r="BU122" i="11"/>
  <c r="AN122" i="11"/>
  <c r="AC122" i="11"/>
  <c r="AO122" i="11"/>
  <c r="AK122" i="11"/>
  <c r="X122" i="11"/>
  <c r="AU122" i="11"/>
  <c r="BS122" i="11"/>
  <c r="BE122" i="11"/>
  <c r="AL122" i="11"/>
  <c r="BA122" i="11"/>
  <c r="BQ122" i="11"/>
  <c r="AS122" i="11"/>
  <c r="BB122" i="11"/>
  <c r="F122" i="11"/>
  <c r="S122" i="11"/>
  <c r="BV122" i="11"/>
  <c r="BM122" i="11"/>
  <c r="T122" i="11"/>
  <c r="BW122" i="11"/>
  <c r="AB122" i="11"/>
  <c r="BK122" i="11"/>
  <c r="Z122" i="11"/>
  <c r="BR122" i="11"/>
  <c r="AG122" i="11"/>
  <c r="BD122" i="11"/>
  <c r="W122" i="11"/>
  <c r="K122" i="11"/>
  <c r="AM122" i="11"/>
  <c r="AI122" i="11"/>
  <c r="AH122" i="11"/>
  <c r="AA122" i="11"/>
  <c r="BN122" i="11"/>
  <c r="AJ122" i="11"/>
  <c r="Q122" i="11"/>
  <c r="J122" i="11"/>
  <c r="M122" i="11"/>
  <c r="AW122" i="11"/>
  <c r="I122" i="11"/>
  <c r="F144" i="15"/>
  <c r="B122" i="17" l="1"/>
  <c r="D122" i="17" s="1"/>
  <c r="B122" i="11"/>
  <c r="D122" i="11" s="1"/>
  <c r="BD122" i="18"/>
  <c r="BA122" i="18"/>
  <c r="AX122" i="18"/>
  <c r="AB122" i="18"/>
  <c r="BS122" i="18"/>
  <c r="BK122" i="18"/>
  <c r="BO122" i="18"/>
  <c r="AV122" i="18"/>
  <c r="AS122" i="18"/>
  <c r="AZ122" i="18"/>
  <c r="AW122" i="18"/>
  <c r="AT122" i="18"/>
  <c r="G122" i="18"/>
  <c r="S122" i="18"/>
  <c r="P122" i="18"/>
  <c r="L122" i="18"/>
  <c r="Z122" i="18"/>
  <c r="M122" i="18"/>
  <c r="K122" i="18"/>
  <c r="W122" i="18"/>
  <c r="R122" i="18"/>
  <c r="Y122" i="18"/>
  <c r="BT122" i="18"/>
  <c r="BQ122" i="18"/>
  <c r="BN122" i="18"/>
  <c r="AR122" i="18"/>
  <c r="AO122" i="18"/>
  <c r="AL122" i="18"/>
  <c r="AE122" i="18"/>
  <c r="BL122" i="18"/>
  <c r="BI122" i="18"/>
  <c r="BP122" i="18"/>
  <c r="BM122" i="18"/>
  <c r="BJ122" i="18"/>
  <c r="N122" i="18"/>
  <c r="F122" i="18"/>
  <c r="V122" i="18"/>
  <c r="Q122" i="18"/>
  <c r="I122" i="18"/>
  <c r="X122" i="18"/>
  <c r="BG122" i="18"/>
  <c r="BC122" i="18"/>
  <c r="AU122" i="18"/>
  <c r="BH122" i="18"/>
  <c r="BE122" i="18"/>
  <c r="BB122" i="18"/>
  <c r="AP122" i="18"/>
  <c r="AM122" i="18"/>
  <c r="BW122" i="18"/>
  <c r="AY122" i="18"/>
  <c r="AQ122" i="18"/>
  <c r="AI122" i="18"/>
  <c r="H122" i="18"/>
  <c r="AN122" i="18"/>
  <c r="AK122" i="18"/>
  <c r="AH122" i="18"/>
  <c r="BV122" i="18"/>
  <c r="AA122" i="18"/>
  <c r="BU122" i="18"/>
  <c r="BR122" i="18"/>
  <c r="AF122" i="18"/>
  <c r="AC122" i="18"/>
  <c r="AJ122" i="18"/>
  <c r="AG122" i="18"/>
  <c r="AD122" i="18"/>
  <c r="BF122" i="18"/>
  <c r="U122" i="18"/>
  <c r="T122" i="18"/>
  <c r="O122" i="18"/>
  <c r="J122" i="18"/>
  <c r="F144" i="16"/>
  <c r="B122" i="18" l="1"/>
  <c r="D122" i="18" s="1"/>
  <c r="AC122" i="19"/>
  <c r="Z116" i="20" s="1"/>
  <c r="AA136" i="7" s="1"/>
  <c r="AT122" i="19"/>
  <c r="AQ116" i="20" s="1"/>
  <c r="AR136" i="7" s="1"/>
  <c r="BG122" i="19"/>
  <c r="BD116" i="20" s="1"/>
  <c r="BE136" i="7" s="1"/>
  <c r="BO122" i="19"/>
  <c r="BL116" i="20" s="1"/>
  <c r="BM136" i="7" s="1"/>
  <c r="AG122" i="19"/>
  <c r="AD116" i="20" s="1"/>
  <c r="AE136" i="7" s="1"/>
  <c r="AX122" i="19"/>
  <c r="AU116" i="20" s="1"/>
  <c r="AV136" i="7" s="1"/>
  <c r="AI122" i="19"/>
  <c r="AF116" i="20" s="1"/>
  <c r="AG136" i="7" s="1"/>
  <c r="AK122" i="19"/>
  <c r="AH116" i="20" s="1"/>
  <c r="AI136" i="7" s="1"/>
  <c r="BB122" i="19"/>
  <c r="AY116" i="20" s="1"/>
  <c r="AZ136" i="7" s="1"/>
  <c r="BT122" i="19"/>
  <c r="BQ116" i="20" s="1"/>
  <c r="BR136" i="7" s="1"/>
  <c r="AP122" i="19"/>
  <c r="AM116" i="20" s="1"/>
  <c r="AN136" i="7" s="1"/>
  <c r="BC122" i="19"/>
  <c r="AZ116" i="20" s="1"/>
  <c r="BA136" i="7" s="1"/>
  <c r="R122" i="19"/>
  <c r="O116" i="20" s="1"/>
  <c r="P136" i="7" s="1"/>
  <c r="J122" i="19"/>
  <c r="G116" i="20" s="1"/>
  <c r="H136" i="7" s="1"/>
  <c r="O122" i="19"/>
  <c r="L116" i="20" s="1"/>
  <c r="M136" i="7" s="1"/>
  <c r="S122" i="19"/>
  <c r="P116" i="20" s="1"/>
  <c r="Q136" i="7" s="1"/>
  <c r="Y122" i="19"/>
  <c r="V116" i="20" s="1"/>
  <c r="W136" i="7" s="1"/>
  <c r="Z122" i="19"/>
  <c r="W116" i="20" s="1"/>
  <c r="X136" i="7" s="1"/>
  <c r="W122" i="19"/>
  <c r="T116" i="20" s="1"/>
  <c r="U136" i="7" s="1"/>
  <c r="X122" i="19"/>
  <c r="U116" i="20" s="1"/>
  <c r="V136" i="7" s="1"/>
  <c r="AB122" i="19"/>
  <c r="Y116" i="20" s="1"/>
  <c r="AS122" i="19"/>
  <c r="AP116" i="20" s="1"/>
  <c r="AQ136" i="7" s="1"/>
  <c r="BJ122" i="19"/>
  <c r="BG116" i="20" s="1"/>
  <c r="BH136" i="7" s="1"/>
  <c r="BW122" i="19"/>
  <c r="BT116" i="20" s="1"/>
  <c r="BU136" i="7" s="1"/>
  <c r="AF122" i="19"/>
  <c r="AC116" i="20" s="1"/>
  <c r="AD136" i="7" s="1"/>
  <c r="AW122" i="19"/>
  <c r="AT116" i="20" s="1"/>
  <c r="AU136" i="7" s="1"/>
  <c r="BN122" i="19"/>
  <c r="BK116" i="20" s="1"/>
  <c r="BL136" i="7" s="1"/>
  <c r="AJ122" i="19"/>
  <c r="AG116" i="20" s="1"/>
  <c r="AH136" i="7" s="1"/>
  <c r="BA122" i="19"/>
  <c r="AX116" i="20" s="1"/>
  <c r="AY136" i="7" s="1"/>
  <c r="AY122" i="19"/>
  <c r="AV116" i="20" s="1"/>
  <c r="AW136" i="7" s="1"/>
  <c r="AO122" i="19"/>
  <c r="AL116" i="20" s="1"/>
  <c r="AM136" i="7" s="1"/>
  <c r="BF122" i="19"/>
  <c r="BC116" i="20" s="1"/>
  <c r="BD136" i="7" s="1"/>
  <c r="BS122" i="19"/>
  <c r="BP116" i="20" s="1"/>
  <c r="BQ136" i="7" s="1"/>
  <c r="V122" i="19"/>
  <c r="S116" i="20" s="1"/>
  <c r="T136" i="7" s="1"/>
  <c r="F122" i="19"/>
  <c r="I122" i="19"/>
  <c r="F116" i="20" s="1"/>
  <c r="G136" i="7" s="1"/>
  <c r="K122" i="19"/>
  <c r="H116" i="20" s="1"/>
  <c r="I136" i="7" s="1"/>
  <c r="M122" i="19"/>
  <c r="J116" i="20" s="1"/>
  <c r="K136" i="7" s="1"/>
  <c r="G122" i="19"/>
  <c r="D116" i="20" s="1"/>
  <c r="E136" i="7" s="1"/>
  <c r="T122" i="19"/>
  <c r="Q116" i="20" s="1"/>
  <c r="R136" i="7" s="1"/>
  <c r="AR122" i="19"/>
  <c r="AO116" i="20" s="1"/>
  <c r="AP136" i="7" s="1"/>
  <c r="BI122" i="19"/>
  <c r="BF116" i="20" s="1"/>
  <c r="BG136" i="7" s="1"/>
  <c r="AA122" i="19"/>
  <c r="X116" i="20" s="1"/>
  <c r="BK122" i="19"/>
  <c r="BH116" i="20" s="1"/>
  <c r="BI136" i="7" s="1"/>
  <c r="AV122" i="19"/>
  <c r="AS116" i="20" s="1"/>
  <c r="AT136" i="7" s="1"/>
  <c r="BM122" i="19"/>
  <c r="BJ116" i="20" s="1"/>
  <c r="BK136" i="7" s="1"/>
  <c r="AE122" i="19"/>
  <c r="AB116" i="20" s="1"/>
  <c r="AC136" i="7" s="1"/>
  <c r="AZ122" i="19"/>
  <c r="AW116" i="20" s="1"/>
  <c r="AX136" i="7" s="1"/>
  <c r="BQ122" i="19"/>
  <c r="BN116" i="20" s="1"/>
  <c r="BO136" i="7" s="1"/>
  <c r="AN122" i="19"/>
  <c r="AK116" i="20" s="1"/>
  <c r="AL136" i="7" s="1"/>
  <c r="BE122" i="19"/>
  <c r="BB116" i="20" s="1"/>
  <c r="BC136" i="7" s="1"/>
  <c r="BV122" i="19"/>
  <c r="BS116" i="20" s="1"/>
  <c r="BT136" i="7" s="1"/>
  <c r="P122" i="19"/>
  <c r="M116" i="20" s="1"/>
  <c r="N136" i="7" s="1"/>
  <c r="L122" i="19"/>
  <c r="I116" i="20" s="1"/>
  <c r="J136" i="7" s="1"/>
  <c r="BH122" i="19"/>
  <c r="BE116" i="20" s="1"/>
  <c r="BF136" i="7" s="1"/>
  <c r="AD122" i="19"/>
  <c r="AA116" i="20" s="1"/>
  <c r="AB136" i="7" s="1"/>
  <c r="AQ122" i="19"/>
  <c r="AN116" i="20" s="1"/>
  <c r="AO136" i="7" s="1"/>
  <c r="BR122" i="19"/>
  <c r="BO116" i="20" s="1"/>
  <c r="BP136" i="7" s="1"/>
  <c r="BL122" i="19"/>
  <c r="BI116" i="20" s="1"/>
  <c r="BJ136" i="7" s="1"/>
  <c r="AH122" i="19"/>
  <c r="AE116" i="20" s="1"/>
  <c r="AF136" i="7" s="1"/>
  <c r="AU122" i="19"/>
  <c r="AR116" i="20" s="1"/>
  <c r="AS136" i="7" s="1"/>
  <c r="BP122" i="19"/>
  <c r="BM116" i="20" s="1"/>
  <c r="BN136" i="7" s="1"/>
  <c r="AL122" i="19"/>
  <c r="AI116" i="20" s="1"/>
  <c r="AJ136" i="7" s="1"/>
  <c r="BD122" i="19"/>
  <c r="BA116" i="20" s="1"/>
  <c r="BB136" i="7" s="1"/>
  <c r="BU122" i="19"/>
  <c r="BR116" i="20" s="1"/>
  <c r="BS136" i="7" s="1"/>
  <c r="AM122" i="19"/>
  <c r="AJ116" i="20" s="1"/>
  <c r="AK136" i="7" s="1"/>
  <c r="Q122" i="19"/>
  <c r="N116" i="20" s="1"/>
  <c r="O136" i="7" s="1"/>
  <c r="N122" i="19"/>
  <c r="K116" i="20" s="1"/>
  <c r="L136" i="7" s="1"/>
  <c r="U122" i="19"/>
  <c r="R116" i="20" s="1"/>
  <c r="S136" i="7" s="1"/>
  <c r="H122" i="19"/>
  <c r="E116" i="20" s="1"/>
  <c r="F136" i="7" s="1"/>
  <c r="C116" i="20" l="1"/>
  <c r="D136" i="7" s="1"/>
  <c r="B122" i="19"/>
  <c r="D122" i="19" s="1"/>
  <c r="B116" i="20" s="1"/>
  <c r="Z136" i="7"/>
  <c r="BW136" i="7"/>
  <c r="Y136" i="7"/>
  <c r="CA136" i="7" l="1"/>
  <c r="BZ136" i="7"/>
  <c r="C124" i="18" s="1"/>
  <c r="C136" i="7"/>
  <c r="F116" i="24" s="1"/>
  <c r="BX136" i="7"/>
  <c r="B136" i="7"/>
  <c r="B115" i="24"/>
  <c r="AB116" i="24" l="1"/>
  <c r="AU116" i="24"/>
  <c r="C124" i="11"/>
  <c r="C124" i="19"/>
  <c r="G116" i="24"/>
  <c r="C124" i="17"/>
  <c r="S116" i="24"/>
  <c r="AT116" i="24"/>
  <c r="M116" i="24"/>
  <c r="Z116" i="24"/>
  <c r="J116" i="24"/>
  <c r="AQ116" i="24"/>
  <c r="X116" i="24"/>
  <c r="BK116" i="24"/>
  <c r="BR116" i="24"/>
  <c r="BE116" i="24"/>
  <c r="P116" i="24"/>
  <c r="AF116" i="24"/>
  <c r="BL116" i="24"/>
  <c r="AP116" i="24"/>
  <c r="AS116" i="24"/>
  <c r="Q116" i="24"/>
  <c r="BS116" i="24"/>
  <c r="AE116" i="24"/>
  <c r="BB116" i="24"/>
  <c r="BP116" i="24"/>
  <c r="AC116" i="24"/>
  <c r="O116" i="24"/>
  <c r="BT116" i="24"/>
  <c r="BC116" i="24"/>
  <c r="AA116" i="24"/>
  <c r="BJ116" i="24"/>
  <c r="AD116" i="24"/>
  <c r="BQ116" i="24"/>
  <c r="Y116" i="24"/>
  <c r="T116" i="24"/>
  <c r="N116" i="24"/>
  <c r="AR116" i="24"/>
  <c r="BG116" i="24"/>
  <c r="AM116" i="24"/>
  <c r="AN116" i="24"/>
  <c r="BF116" i="24"/>
  <c r="AL116" i="24"/>
  <c r="AJ116" i="24"/>
  <c r="BA116" i="24"/>
  <c r="E116" i="24"/>
  <c r="K116" i="24"/>
  <c r="R116" i="24"/>
  <c r="L116" i="24"/>
  <c r="BH116" i="24"/>
  <c r="BO116" i="24"/>
  <c r="AY116" i="24"/>
  <c r="AI116" i="24"/>
  <c r="AZ116" i="24"/>
  <c r="BN116" i="24"/>
  <c r="AX116" i="24"/>
  <c r="AH116" i="24"/>
  <c r="BD116" i="24"/>
  <c r="BI116" i="24"/>
  <c r="AO116" i="24"/>
  <c r="I116" i="24"/>
  <c r="V116" i="24"/>
  <c r="AK116" i="24"/>
  <c r="U116" i="24"/>
  <c r="C116" i="24"/>
  <c r="W116" i="24"/>
  <c r="AV116" i="24"/>
  <c r="BM116" i="24"/>
  <c r="AW116" i="24"/>
  <c r="AG116" i="24"/>
  <c r="H116" i="24"/>
  <c r="D116" i="24"/>
  <c r="B145" i="16"/>
  <c r="B145" i="9"/>
  <c r="B145" i="14"/>
  <c r="B145" i="15"/>
  <c r="M145" i="9" l="1"/>
  <c r="M145" i="14" s="1"/>
  <c r="M145" i="15" s="1"/>
  <c r="M145" i="16" s="1"/>
  <c r="P145" i="9"/>
  <c r="P145" i="14" s="1"/>
  <c r="P145" i="15" s="1"/>
  <c r="P145" i="16" s="1"/>
  <c r="Q145" i="9"/>
  <c r="Q145" i="14" s="1"/>
  <c r="Q145" i="15" s="1"/>
  <c r="Q145" i="16" s="1"/>
  <c r="R145" i="9"/>
  <c r="R145" i="14" s="1"/>
  <c r="R145" i="15" s="1"/>
  <c r="R145" i="16" s="1"/>
  <c r="O145" i="9"/>
  <c r="O145" i="14" s="1"/>
  <c r="O145" i="15" s="1"/>
  <c r="O145" i="16" s="1"/>
  <c r="BV116" i="24"/>
  <c r="D146" i="9" s="1"/>
  <c r="BU116" i="24"/>
  <c r="D146" i="15"/>
  <c r="D146" i="14"/>
  <c r="AA145" i="9"/>
  <c r="AA145" i="14" s="1"/>
  <c r="AA145" i="15" s="1"/>
  <c r="AA145" i="16" s="1"/>
  <c r="AH145" i="9"/>
  <c r="AH145" i="14" s="1"/>
  <c r="AH145" i="15" s="1"/>
  <c r="AH145" i="16" s="1"/>
  <c r="AP145" i="9"/>
  <c r="AP145" i="14" s="1"/>
  <c r="AP145" i="15" s="1"/>
  <c r="AP145" i="16" s="1"/>
  <c r="AQ145" i="9"/>
  <c r="AQ145" i="14" s="1"/>
  <c r="AQ145" i="15" s="1"/>
  <c r="AQ145" i="16" s="1"/>
  <c r="AN145" i="9"/>
  <c r="AN145" i="14" s="1"/>
  <c r="AN145" i="15" s="1"/>
  <c r="AN145" i="16" s="1"/>
  <c r="X145" i="9"/>
  <c r="X145" i="14" s="1"/>
  <c r="X145" i="15" s="1"/>
  <c r="X145" i="16" s="1"/>
  <c r="AR145" i="9"/>
  <c r="AR145" i="14" s="1"/>
  <c r="AR145" i="15" s="1"/>
  <c r="AR145" i="16" s="1"/>
  <c r="V145" i="9"/>
  <c r="V145" i="14" s="1"/>
  <c r="V145" i="15" s="1"/>
  <c r="V145" i="16" s="1"/>
  <c r="AD145" i="9"/>
  <c r="AD145" i="14" s="1"/>
  <c r="AD145" i="15" s="1"/>
  <c r="AD145" i="16" s="1"/>
  <c r="AE145" i="9"/>
  <c r="AE145" i="14" s="1"/>
  <c r="AE145" i="15" s="1"/>
  <c r="AE145" i="16" s="1"/>
  <c r="AL145" i="9"/>
  <c r="AL145" i="14" s="1"/>
  <c r="AL145" i="15" s="1"/>
  <c r="AL145" i="16" s="1"/>
  <c r="L145" i="9"/>
  <c r="L145" i="14" s="1"/>
  <c r="L145" i="15" s="1"/>
  <c r="L145" i="16" s="1"/>
  <c r="U145" i="9"/>
  <c r="U145" i="14" s="1"/>
  <c r="U145" i="15" s="1"/>
  <c r="U145" i="16" s="1"/>
  <c r="AG145" i="9"/>
  <c r="AG145" i="14" s="1"/>
  <c r="AG145" i="15" s="1"/>
  <c r="AG145" i="16" s="1"/>
  <c r="G145" i="9"/>
  <c r="G145" i="14" s="1"/>
  <c r="G145" i="15" s="1"/>
  <c r="G145" i="16" s="1"/>
  <c r="AK145" i="9"/>
  <c r="AK145" i="14" s="1"/>
  <c r="AK145" i="15" s="1"/>
  <c r="AK145" i="16" s="1"/>
  <c r="I145" i="9"/>
  <c r="I145" i="14" s="1"/>
  <c r="I145" i="15" s="1"/>
  <c r="I145" i="16" s="1"/>
  <c r="Y145" i="9"/>
  <c r="Y145" i="14" s="1"/>
  <c r="Y145" i="15" s="1"/>
  <c r="Y145" i="16" s="1"/>
  <c r="AB145" i="9"/>
  <c r="AB145" i="14" s="1"/>
  <c r="AB145" i="15" s="1"/>
  <c r="AB145" i="16" s="1"/>
  <c r="W145" i="9"/>
  <c r="W145" i="14" s="1"/>
  <c r="W145" i="15" s="1"/>
  <c r="W145" i="16" s="1"/>
  <c r="AI145" i="9"/>
  <c r="AI145" i="14" s="1"/>
  <c r="AI145" i="15" s="1"/>
  <c r="AI145" i="16" s="1"/>
  <c r="AO145" i="9"/>
  <c r="AO145" i="14" s="1"/>
  <c r="AO145" i="15" s="1"/>
  <c r="AO145" i="16" s="1"/>
  <c r="AC145" i="9"/>
  <c r="AC145" i="14" s="1"/>
  <c r="AC145" i="15" s="1"/>
  <c r="AC145" i="16" s="1"/>
  <c r="Z145" i="9"/>
  <c r="Z145" i="14" s="1"/>
  <c r="Z145" i="15" s="1"/>
  <c r="Z145" i="16" s="1"/>
  <c r="H145" i="9"/>
  <c r="H145" i="14" s="1"/>
  <c r="H145" i="15" s="1"/>
  <c r="H145" i="16" s="1"/>
  <c r="T145" i="9"/>
  <c r="T145" i="14" s="1"/>
  <c r="T145" i="15" s="1"/>
  <c r="T145" i="16" s="1"/>
  <c r="AJ145" i="9"/>
  <c r="AJ145" i="14" s="1"/>
  <c r="AJ145" i="15" s="1"/>
  <c r="AJ145" i="16" s="1"/>
  <c r="K145" i="9"/>
  <c r="K145" i="14" s="1"/>
  <c r="K145" i="15" s="1"/>
  <c r="K145" i="16" s="1"/>
  <c r="F145" i="9"/>
  <c r="BT123" i="11" l="1"/>
  <c r="AE123" i="11"/>
  <c r="AJ123" i="11"/>
  <c r="AQ123" i="11"/>
  <c r="BR123" i="11"/>
  <c r="AU123" i="11"/>
  <c r="AZ123" i="11"/>
  <c r="BG123" i="11"/>
  <c r="W123" i="11"/>
  <c r="BW123" i="11"/>
  <c r="BA123" i="11"/>
  <c r="L123" i="11"/>
  <c r="AC123" i="11"/>
  <c r="BF123" i="11"/>
  <c r="BN123" i="11"/>
  <c r="AA123" i="11"/>
  <c r="Z123" i="11"/>
  <c r="N123" i="11"/>
  <c r="AI123" i="11"/>
  <c r="Y123" i="11"/>
  <c r="U123" i="11"/>
  <c r="AP123" i="11"/>
  <c r="BU123" i="11"/>
  <c r="T123" i="11"/>
  <c r="BQ123" i="11"/>
  <c r="BO123" i="11"/>
  <c r="BE123" i="11"/>
  <c r="I123" i="11"/>
  <c r="BV123" i="11"/>
  <c r="AM123" i="11"/>
  <c r="AH123" i="11"/>
  <c r="F123" i="11"/>
  <c r="M123" i="11"/>
  <c r="BH123" i="11"/>
  <c r="BP123" i="11"/>
  <c r="J123" i="11"/>
  <c r="O123" i="11"/>
  <c r="AO123" i="11"/>
  <c r="S123" i="11"/>
  <c r="X123" i="11"/>
  <c r="BK123" i="11"/>
  <c r="BC123" i="11"/>
  <c r="AB123" i="11"/>
  <c r="BL123" i="11"/>
  <c r="AN123" i="11"/>
  <c r="H123" i="11"/>
  <c r="AR123" i="11"/>
  <c r="AK123" i="11"/>
  <c r="BD123" i="11"/>
  <c r="G123" i="11"/>
  <c r="AX123" i="11"/>
  <c r="AV123" i="11"/>
  <c r="Q123" i="11"/>
  <c r="AW123" i="11"/>
  <c r="AT123" i="11"/>
  <c r="BI123" i="11"/>
  <c r="R123" i="11"/>
  <c r="BM123" i="11"/>
  <c r="BJ123" i="11"/>
  <c r="AL123" i="11"/>
  <c r="V123" i="11"/>
  <c r="BS123" i="11"/>
  <c r="AF123" i="11"/>
  <c r="BB123" i="11"/>
  <c r="AY123" i="11"/>
  <c r="AG123" i="11"/>
  <c r="AD123" i="11"/>
  <c r="AS123" i="11"/>
  <c r="K123" i="11"/>
  <c r="P123" i="11"/>
  <c r="F145" i="14"/>
  <c r="B123" i="11" l="1"/>
  <c r="D123" i="11" s="1"/>
  <c r="BI123" i="17"/>
  <c r="AM123" i="17"/>
  <c r="N123" i="17"/>
  <c r="BP123" i="17"/>
  <c r="BW123" i="17"/>
  <c r="AS123" i="17"/>
  <c r="R123" i="17"/>
  <c r="Z123" i="17"/>
  <c r="AQ123" i="17"/>
  <c r="BV123" i="17"/>
  <c r="BU123" i="17"/>
  <c r="BM123" i="17"/>
  <c r="AD123" i="17"/>
  <c r="T123" i="17"/>
  <c r="X123" i="17"/>
  <c r="J123" i="17"/>
  <c r="AC123" i="17"/>
  <c r="AZ123" i="17"/>
  <c r="BG123" i="17"/>
  <c r="AU123" i="17"/>
  <c r="BH123" i="17"/>
  <c r="BF123" i="17"/>
  <c r="AV123" i="17"/>
  <c r="AT123" i="17"/>
  <c r="K123" i="17"/>
  <c r="AY123" i="17"/>
  <c r="AB123" i="17"/>
  <c r="AH123" i="17"/>
  <c r="BN123" i="17"/>
  <c r="BA123" i="17"/>
  <c r="AG123" i="17"/>
  <c r="S123" i="17"/>
  <c r="AA123" i="17"/>
  <c r="U123" i="17"/>
  <c r="Y123" i="17"/>
  <c r="BB123" i="17"/>
  <c r="BK123" i="17"/>
  <c r="AI123" i="17"/>
  <c r="AK123" i="17"/>
  <c r="BS123" i="17"/>
  <c r="BJ123" i="17"/>
  <c r="AF123" i="17"/>
  <c r="H123" i="17"/>
  <c r="BD123" i="17"/>
  <c r="W123" i="17"/>
  <c r="F123" i="17"/>
  <c r="BT123" i="17"/>
  <c r="AP123" i="17"/>
  <c r="AL123" i="17"/>
  <c r="O123" i="17"/>
  <c r="AE123" i="17"/>
  <c r="AW123" i="17"/>
  <c r="V123" i="17"/>
  <c r="BC123" i="17"/>
  <c r="BQ123" i="17"/>
  <c r="P123" i="17"/>
  <c r="Q123" i="17"/>
  <c r="AX123" i="17"/>
  <c r="AN123" i="17"/>
  <c r="AR123" i="17"/>
  <c r="L123" i="17"/>
  <c r="BL123" i="17"/>
  <c r="BE123" i="17"/>
  <c r="BO123" i="17"/>
  <c r="BR123" i="17"/>
  <c r="AJ123" i="17"/>
  <c r="M123" i="17"/>
  <c r="I123" i="17"/>
  <c r="G123" i="17"/>
  <c r="AO123" i="17"/>
  <c r="F145" i="15"/>
  <c r="B123" i="17" l="1"/>
  <c r="D123" i="17" s="1"/>
  <c r="BG123" i="18"/>
  <c r="AV123" i="18"/>
  <c r="AO123" i="18"/>
  <c r="BF123" i="18"/>
  <c r="BK123" i="18"/>
  <c r="AZ123" i="18"/>
  <c r="AS123" i="18"/>
  <c r="AY123" i="18"/>
  <c r="AN123" i="18"/>
  <c r="BA123" i="18"/>
  <c r="AT123" i="18"/>
  <c r="AH123" i="18"/>
  <c r="P123" i="18"/>
  <c r="J123" i="18"/>
  <c r="V123" i="18"/>
  <c r="Q123" i="18"/>
  <c r="Y123" i="18"/>
  <c r="AG123" i="18"/>
  <c r="AM123" i="18"/>
  <c r="BN123" i="18"/>
  <c r="I123" i="18"/>
  <c r="T123" i="18"/>
  <c r="BW123" i="18"/>
  <c r="BL123" i="18"/>
  <c r="BE123" i="18"/>
  <c r="BM123" i="18"/>
  <c r="AD123" i="18"/>
  <c r="BP123" i="18"/>
  <c r="BO123" i="18"/>
  <c r="BD123" i="18"/>
  <c r="AB123" i="18"/>
  <c r="U123" i="18"/>
  <c r="R123" i="18"/>
  <c r="H123" i="18"/>
  <c r="AA123" i="18"/>
  <c r="BB123" i="18"/>
  <c r="AP123" i="18"/>
  <c r="BU123" i="18"/>
  <c r="AE123" i="18"/>
  <c r="BJ123" i="18"/>
  <c r="AX123" i="18"/>
  <c r="BQ123" i="18"/>
  <c r="AL123" i="18"/>
  <c r="BT123" i="18"/>
  <c r="BC123" i="18"/>
  <c r="AR123" i="18"/>
  <c r="AK123" i="18"/>
  <c r="W123" i="18"/>
  <c r="M123" i="18"/>
  <c r="AQ123" i="18"/>
  <c r="AF123" i="18"/>
  <c r="BV123" i="18"/>
  <c r="BI123" i="18"/>
  <c r="AU123" i="18"/>
  <c r="AJ123" i="18"/>
  <c r="AC123" i="18"/>
  <c r="AI123" i="18"/>
  <c r="BR123" i="18"/>
  <c r="AW123" i="18"/>
  <c r="BS123" i="18"/>
  <c r="BH123" i="18"/>
  <c r="K123" i="18"/>
  <c r="F123" i="18"/>
  <c r="G123" i="18"/>
  <c r="S123" i="18"/>
  <c r="N123" i="18"/>
  <c r="O123" i="18"/>
  <c r="X123" i="18"/>
  <c r="L123" i="18"/>
  <c r="Z123" i="18"/>
  <c r="F145" i="16"/>
  <c r="B123" i="18" l="1"/>
  <c r="D123" i="18" s="1"/>
  <c r="AQ123" i="19"/>
  <c r="AN117" i="20" s="1"/>
  <c r="AO137" i="7" s="1"/>
  <c r="BD123" i="19"/>
  <c r="BA117" i="20" s="1"/>
  <c r="BB137" i="7" s="1"/>
  <c r="BU123" i="19"/>
  <c r="BR117" i="20" s="1"/>
  <c r="BS137" i="7" s="1"/>
  <c r="BJ123" i="19"/>
  <c r="BG117" i="20" s="1"/>
  <c r="BH137" i="7" s="1"/>
  <c r="BK123" i="19"/>
  <c r="BH117" i="20" s="1"/>
  <c r="BI137" i="7" s="1"/>
  <c r="AC123" i="19"/>
  <c r="Z117" i="20" s="1"/>
  <c r="AA137" i="7" s="1"/>
  <c r="AT123" i="19"/>
  <c r="AQ117" i="20" s="1"/>
  <c r="AR137" i="7" s="1"/>
  <c r="BO123" i="19"/>
  <c r="BL117" i="20" s="1"/>
  <c r="BM137" i="7" s="1"/>
  <c r="AG123" i="19"/>
  <c r="AD117" i="20" s="1"/>
  <c r="AE137" i="7" s="1"/>
  <c r="AM123" i="19"/>
  <c r="AJ117" i="20" s="1"/>
  <c r="AK137" i="7" s="1"/>
  <c r="AZ123" i="19"/>
  <c r="AW117" i="20" s="1"/>
  <c r="AX137" i="7" s="1"/>
  <c r="BQ123" i="19"/>
  <c r="BN117" i="20" s="1"/>
  <c r="BO137" i="7" s="1"/>
  <c r="G123" i="19"/>
  <c r="D117" i="20" s="1"/>
  <c r="E137" i="7" s="1"/>
  <c r="N123" i="19"/>
  <c r="K117" i="20" s="1"/>
  <c r="L137" i="7" s="1"/>
  <c r="J123" i="19"/>
  <c r="G117" i="20" s="1"/>
  <c r="H137" i="7" s="1"/>
  <c r="I123" i="19"/>
  <c r="F117" i="20" s="1"/>
  <c r="G137" i="7" s="1"/>
  <c r="T123" i="19"/>
  <c r="Q117" i="20" s="1"/>
  <c r="R137" i="7" s="1"/>
  <c r="F123" i="19"/>
  <c r="Q123" i="19"/>
  <c r="N117" i="20" s="1"/>
  <c r="O137" i="7" s="1"/>
  <c r="AK123" i="19"/>
  <c r="AH117" i="20" s="1"/>
  <c r="AI137" i="7" s="1"/>
  <c r="Y123" i="19"/>
  <c r="V117" i="20" s="1"/>
  <c r="W137" i="7" s="1"/>
  <c r="S123" i="19"/>
  <c r="P117" i="20" s="1"/>
  <c r="Q137" i="7" s="1"/>
  <c r="BG123" i="19"/>
  <c r="BD117" i="20" s="1"/>
  <c r="BE137" i="7" s="1"/>
  <c r="BT123" i="19"/>
  <c r="BQ117" i="20" s="1"/>
  <c r="BR137" i="7" s="1"/>
  <c r="AP123" i="19"/>
  <c r="AM117" i="20" s="1"/>
  <c r="AN137" i="7" s="1"/>
  <c r="AH123" i="19"/>
  <c r="AE117" i="20" s="1"/>
  <c r="AF137" i="7" s="1"/>
  <c r="AB123" i="19"/>
  <c r="Y117" i="20" s="1"/>
  <c r="AS123" i="19"/>
  <c r="AP117" i="20" s="1"/>
  <c r="AQ137" i="7" s="1"/>
  <c r="AX123" i="19"/>
  <c r="AU117" i="20" s="1"/>
  <c r="AV137" i="7" s="1"/>
  <c r="AF123" i="19"/>
  <c r="AC117" i="20" s="1"/>
  <c r="AD137" i="7" s="1"/>
  <c r="AW123" i="19"/>
  <c r="AT117" i="20" s="1"/>
  <c r="AU137" i="7" s="1"/>
  <c r="BC123" i="19"/>
  <c r="AZ117" i="20" s="1"/>
  <c r="BA137" i="7" s="1"/>
  <c r="BP123" i="19"/>
  <c r="BM117" i="20" s="1"/>
  <c r="BN137" i="7" s="1"/>
  <c r="AL123" i="19"/>
  <c r="AI117" i="20" s="1"/>
  <c r="AJ137" i="7" s="1"/>
  <c r="P123" i="19"/>
  <c r="M117" i="20" s="1"/>
  <c r="N137" i="7" s="1"/>
  <c r="K123" i="19"/>
  <c r="H117" i="20" s="1"/>
  <c r="I137" i="7" s="1"/>
  <c r="R123" i="19"/>
  <c r="O117" i="20" s="1"/>
  <c r="P137" i="7" s="1"/>
  <c r="H123" i="19"/>
  <c r="E117" i="20" s="1"/>
  <c r="F137" i="7" s="1"/>
  <c r="BB123" i="19"/>
  <c r="AY117" i="20" s="1"/>
  <c r="AZ137" i="7" s="1"/>
  <c r="X123" i="19"/>
  <c r="U117" i="20" s="1"/>
  <c r="V137" i="7" s="1"/>
  <c r="Z123" i="19"/>
  <c r="W117" i="20" s="1"/>
  <c r="X137" i="7" s="1"/>
  <c r="BW123" i="19"/>
  <c r="BT117" i="20" s="1"/>
  <c r="BU137" i="7" s="1"/>
  <c r="AO123" i="19"/>
  <c r="AL117" i="20" s="1"/>
  <c r="AM137" i="7" s="1"/>
  <c r="BF123" i="19"/>
  <c r="BC117" i="20" s="1"/>
  <c r="BD137" i="7" s="1"/>
  <c r="AE123" i="19"/>
  <c r="AB117" i="20" s="1"/>
  <c r="AC137" i="7" s="1"/>
  <c r="AR123" i="19"/>
  <c r="AO117" i="20" s="1"/>
  <c r="AP137" i="7" s="1"/>
  <c r="BI123" i="19"/>
  <c r="BF117" i="20" s="1"/>
  <c r="BG137" i="7" s="1"/>
  <c r="AI123" i="19"/>
  <c r="AF117" i="20" s="1"/>
  <c r="AG137" i="7" s="1"/>
  <c r="AV123" i="19"/>
  <c r="AS117" i="20" s="1"/>
  <c r="AT137" i="7" s="1"/>
  <c r="BM123" i="19"/>
  <c r="BJ117" i="20" s="1"/>
  <c r="BK137" i="7" s="1"/>
  <c r="BS123" i="19"/>
  <c r="BP117" i="20" s="1"/>
  <c r="BQ137" i="7" s="1"/>
  <c r="V123" i="19"/>
  <c r="S117" i="20" s="1"/>
  <c r="T137" i="7" s="1"/>
  <c r="O123" i="19"/>
  <c r="L117" i="20" s="1"/>
  <c r="M137" i="7" s="1"/>
  <c r="AA123" i="19"/>
  <c r="X117" i="20" s="1"/>
  <c r="AN123" i="19"/>
  <c r="AK117" i="20" s="1"/>
  <c r="AL137" i="7" s="1"/>
  <c r="BE123" i="19"/>
  <c r="BB117" i="20" s="1"/>
  <c r="BC137" i="7" s="1"/>
  <c r="BV123" i="19"/>
  <c r="BS117" i="20" s="1"/>
  <c r="BT137" i="7" s="1"/>
  <c r="AU123" i="19"/>
  <c r="AR117" i="20" s="1"/>
  <c r="AS137" i="7" s="1"/>
  <c r="BH123" i="19"/>
  <c r="BE117" i="20" s="1"/>
  <c r="BF137" i="7" s="1"/>
  <c r="AD123" i="19"/>
  <c r="AA117" i="20" s="1"/>
  <c r="AB137" i="7" s="1"/>
  <c r="AY123" i="19"/>
  <c r="AV117" i="20" s="1"/>
  <c r="AW137" i="7" s="1"/>
  <c r="BL123" i="19"/>
  <c r="BI117" i="20" s="1"/>
  <c r="BJ137" i="7" s="1"/>
  <c r="BN123" i="19"/>
  <c r="BK117" i="20" s="1"/>
  <c r="BL137" i="7" s="1"/>
  <c r="AJ123" i="19"/>
  <c r="AG117" i="20" s="1"/>
  <c r="AH137" i="7" s="1"/>
  <c r="BA123" i="19"/>
  <c r="AX117" i="20" s="1"/>
  <c r="AY137" i="7" s="1"/>
  <c r="BR123" i="19"/>
  <c r="BO117" i="20" s="1"/>
  <c r="BP137" i="7" s="1"/>
  <c r="L123" i="19"/>
  <c r="I117" i="20" s="1"/>
  <c r="J137" i="7" s="1"/>
  <c r="M123" i="19"/>
  <c r="J117" i="20" s="1"/>
  <c r="K137" i="7" s="1"/>
  <c r="W123" i="19"/>
  <c r="T117" i="20" s="1"/>
  <c r="U137" i="7" s="1"/>
  <c r="U123" i="19"/>
  <c r="R117" i="20" s="1"/>
  <c r="S137" i="7" s="1"/>
  <c r="B123" i="19" l="1"/>
  <c r="D123" i="19" s="1"/>
  <c r="B117" i="20" s="1"/>
  <c r="BW137" i="7"/>
  <c r="Z137" i="7"/>
  <c r="Y137" i="7"/>
  <c r="C117" i="20"/>
  <c r="D137" i="7" s="1"/>
  <c r="BZ137" i="7" l="1"/>
  <c r="C137" i="7"/>
  <c r="C117" i="24" s="1"/>
  <c r="BX137" i="7"/>
  <c r="CA137" i="7"/>
  <c r="B137" i="7"/>
  <c r="B116" i="24"/>
  <c r="AA117" i="24" l="1"/>
  <c r="AE117" i="24"/>
  <c r="AI117" i="24"/>
  <c r="AM117" i="24"/>
  <c r="AQ117" i="24"/>
  <c r="AU117" i="24"/>
  <c r="AY117" i="24"/>
  <c r="BC117" i="24"/>
  <c r="BG117" i="24"/>
  <c r="BK117" i="24"/>
  <c r="BO117" i="24"/>
  <c r="BS117" i="24"/>
  <c r="AH117" i="24"/>
  <c r="AT117" i="24"/>
  <c r="BF117" i="24"/>
  <c r="BR117" i="24"/>
  <c r="X117" i="24"/>
  <c r="AB117" i="24"/>
  <c r="AF117" i="24"/>
  <c r="AJ117" i="24"/>
  <c r="AN117" i="24"/>
  <c r="AR117" i="24"/>
  <c r="AV117" i="24"/>
  <c r="AZ117" i="24"/>
  <c r="BD117" i="24"/>
  <c r="BH117" i="24"/>
  <c r="BL117" i="24"/>
  <c r="BP117" i="24"/>
  <c r="BT117" i="24"/>
  <c r="AD117" i="24"/>
  <c r="AP117" i="24"/>
  <c r="AX117" i="24"/>
  <c r="BJ117" i="24"/>
  <c r="Y117" i="24"/>
  <c r="BV117" i="24" s="1"/>
  <c r="D147" i="9" s="1"/>
  <c r="AC117" i="24"/>
  <c r="AG117" i="24"/>
  <c r="AK117" i="24"/>
  <c r="AO117" i="24"/>
  <c r="AS117" i="24"/>
  <c r="AW117" i="24"/>
  <c r="BA117" i="24"/>
  <c r="BE117" i="24"/>
  <c r="BI117" i="24"/>
  <c r="BM117" i="24"/>
  <c r="BQ117" i="24"/>
  <c r="Z117" i="24"/>
  <c r="AL117" i="24"/>
  <c r="BB117" i="24"/>
  <c r="BN117" i="24"/>
  <c r="S117" i="24"/>
  <c r="I117" i="24"/>
  <c r="J117" i="24"/>
  <c r="K117" i="24"/>
  <c r="O117" i="24"/>
  <c r="U117" i="24"/>
  <c r="M117" i="24"/>
  <c r="R117" i="24"/>
  <c r="T117" i="24"/>
  <c r="V117" i="24"/>
  <c r="H117" i="24"/>
  <c r="N117" i="24"/>
  <c r="E117" i="24"/>
  <c r="L117" i="24"/>
  <c r="Q117" i="24"/>
  <c r="F117" i="24"/>
  <c r="P117" i="24"/>
  <c r="W117" i="24"/>
  <c r="D117" i="24"/>
  <c r="G117" i="24"/>
  <c r="D147" i="14"/>
  <c r="D147" i="15"/>
  <c r="B146" i="15"/>
  <c r="B146" i="14"/>
  <c r="B146" i="16"/>
  <c r="B146" i="9"/>
  <c r="C125" i="11"/>
  <c r="C125" i="17"/>
  <c r="C125" i="18"/>
  <c r="C125" i="19"/>
  <c r="M146" i="9" l="1"/>
  <c r="M146" i="14" s="1"/>
  <c r="M146" i="15" s="1"/>
  <c r="M146" i="16" s="1"/>
  <c r="O146" i="9"/>
  <c r="O146" i="14" s="1"/>
  <c r="O146" i="15" s="1"/>
  <c r="O146" i="16" s="1"/>
  <c r="Q146" i="9"/>
  <c r="Q146" i="14" s="1"/>
  <c r="Q146" i="15" s="1"/>
  <c r="Q146" i="16" s="1"/>
  <c r="R146" i="9"/>
  <c r="R146" i="14" s="1"/>
  <c r="R146" i="15" s="1"/>
  <c r="R146" i="16" s="1"/>
  <c r="P146" i="9"/>
  <c r="P146" i="14" s="1"/>
  <c r="P146" i="15" s="1"/>
  <c r="P146" i="16" s="1"/>
  <c r="BU117" i="24"/>
  <c r="AR146" i="9"/>
  <c r="AR146" i="14" s="1"/>
  <c r="AR146" i="15" s="1"/>
  <c r="AR146" i="16" s="1"/>
  <c r="Z146" i="9"/>
  <c r="Z146" i="14" s="1"/>
  <c r="Z146" i="15" s="1"/>
  <c r="Z146" i="16" s="1"/>
  <c r="Y146" i="9"/>
  <c r="Y146" i="14" s="1"/>
  <c r="Y146" i="15" s="1"/>
  <c r="Y146" i="16" s="1"/>
  <c r="AN146" i="9"/>
  <c r="AN146" i="14" s="1"/>
  <c r="AN146" i="15" s="1"/>
  <c r="AN146" i="16" s="1"/>
  <c r="AD146" i="9"/>
  <c r="AD146" i="14" s="1"/>
  <c r="AD146" i="15" s="1"/>
  <c r="AD146" i="16" s="1"/>
  <c r="AJ146" i="9"/>
  <c r="AJ146" i="14" s="1"/>
  <c r="AJ146" i="15" s="1"/>
  <c r="AJ146" i="16" s="1"/>
  <c r="T146" i="9"/>
  <c r="T146" i="14" s="1"/>
  <c r="T146" i="15" s="1"/>
  <c r="T146" i="16" s="1"/>
  <c r="AB146" i="9"/>
  <c r="AB146" i="14" s="1"/>
  <c r="AB146" i="15" s="1"/>
  <c r="AB146" i="16" s="1"/>
  <c r="AL146" i="9"/>
  <c r="AL146" i="14" s="1"/>
  <c r="AL146" i="15" s="1"/>
  <c r="AL146" i="16" s="1"/>
  <c r="L146" i="9"/>
  <c r="L146" i="14" s="1"/>
  <c r="L146" i="15" s="1"/>
  <c r="L146" i="16" s="1"/>
  <c r="AK146" i="9"/>
  <c r="AK146" i="14" s="1"/>
  <c r="AK146" i="15" s="1"/>
  <c r="AK146" i="16" s="1"/>
  <c r="G146" i="9"/>
  <c r="G146" i="14" s="1"/>
  <c r="G146" i="15" s="1"/>
  <c r="G146" i="16" s="1"/>
  <c r="AP146" i="9"/>
  <c r="AP146" i="14" s="1"/>
  <c r="AP146" i="15" s="1"/>
  <c r="AP146" i="16" s="1"/>
  <c r="W146" i="9"/>
  <c r="W146" i="14" s="1"/>
  <c r="W146" i="15" s="1"/>
  <c r="W146" i="16" s="1"/>
  <c r="AH146" i="9"/>
  <c r="AH146" i="14" s="1"/>
  <c r="AH146" i="15" s="1"/>
  <c r="AH146" i="16" s="1"/>
  <c r="AC146" i="9"/>
  <c r="AC146" i="14" s="1"/>
  <c r="AC146" i="15" s="1"/>
  <c r="AC146" i="16" s="1"/>
  <c r="F146" i="9"/>
  <c r="F146" i="14" s="1"/>
  <c r="V146" i="9"/>
  <c r="V146" i="14" s="1"/>
  <c r="V146" i="15" s="1"/>
  <c r="V146" i="16" s="1"/>
  <c r="U146" i="9"/>
  <c r="U146" i="14" s="1"/>
  <c r="U146" i="15" s="1"/>
  <c r="U146" i="16" s="1"/>
  <c r="I146" i="9"/>
  <c r="I146" i="14" s="1"/>
  <c r="I146" i="15" s="1"/>
  <c r="I146" i="16" s="1"/>
  <c r="X146" i="9"/>
  <c r="X146" i="14" s="1"/>
  <c r="X146" i="15" s="1"/>
  <c r="X146" i="16" s="1"/>
  <c r="AA146" i="9"/>
  <c r="AA146" i="14" s="1"/>
  <c r="AA146" i="15" s="1"/>
  <c r="AA146" i="16" s="1"/>
  <c r="AE146" i="9"/>
  <c r="AE146" i="14" s="1"/>
  <c r="AE146" i="15" s="1"/>
  <c r="AE146" i="16" s="1"/>
  <c r="AG146" i="9"/>
  <c r="AG146" i="14" s="1"/>
  <c r="AG146" i="15" s="1"/>
  <c r="AG146" i="16" s="1"/>
  <c r="AI146" i="9"/>
  <c r="AI146" i="14" s="1"/>
  <c r="AI146" i="15" s="1"/>
  <c r="AI146" i="16" s="1"/>
  <c r="H146" i="9"/>
  <c r="H146" i="14" s="1"/>
  <c r="H146" i="15" s="1"/>
  <c r="H146" i="16" s="1"/>
  <c r="K146" i="9"/>
  <c r="K146" i="14" s="1"/>
  <c r="K146" i="15" s="1"/>
  <c r="K146" i="16" s="1"/>
  <c r="AQ146" i="9"/>
  <c r="AQ146" i="14" s="1"/>
  <c r="AQ146" i="15" s="1"/>
  <c r="AQ146" i="16" s="1"/>
  <c r="AO146" i="9"/>
  <c r="AO146" i="14" s="1"/>
  <c r="AO146" i="15" s="1"/>
  <c r="AO146" i="16" s="1"/>
  <c r="BE124" i="17" l="1"/>
  <c r="BH124" i="17"/>
  <c r="AP124" i="17"/>
  <c r="O124" i="17"/>
  <c r="I124" i="17"/>
  <c r="BC124" i="17"/>
  <c r="L124" i="17"/>
  <c r="BB124" i="17"/>
  <c r="BA124" i="17"/>
  <c r="AI124" i="17"/>
  <c r="BN124" i="17"/>
  <c r="AO124" i="17"/>
  <c r="AQ124" i="17"/>
  <c r="BS124" i="17"/>
  <c r="AX124" i="17"/>
  <c r="AF124" i="17"/>
  <c r="Z124" i="17"/>
  <c r="F124" i="17"/>
  <c r="AH124" i="17"/>
  <c r="X124" i="17"/>
  <c r="AZ124" i="17"/>
  <c r="AK124" i="17"/>
  <c r="V124" i="17"/>
  <c r="AW124" i="17"/>
  <c r="BL124" i="17"/>
  <c r="AL124" i="17"/>
  <c r="T124" i="17"/>
  <c r="P124" i="17"/>
  <c r="BG124" i="17"/>
  <c r="R124" i="17"/>
  <c r="BT124" i="17"/>
  <c r="AC124" i="17"/>
  <c r="AU124" i="17"/>
  <c r="BI124" i="17"/>
  <c r="H124" i="17"/>
  <c r="Q124" i="17"/>
  <c r="BV124" i="17"/>
  <c r="AD124" i="17"/>
  <c r="BQ124" i="17"/>
  <c r="BW124" i="17"/>
  <c r="M124" i="17"/>
  <c r="BD124" i="17"/>
  <c r="AN124" i="17"/>
  <c r="AJ124" i="17"/>
  <c r="U124" i="17"/>
  <c r="J124" i="17"/>
  <c r="AS124" i="17"/>
  <c r="BO124" i="17"/>
  <c r="BR124" i="17"/>
  <c r="AE124" i="17"/>
  <c r="K124" i="17"/>
  <c r="BP124" i="17"/>
  <c r="W124" i="17"/>
  <c r="AY124" i="17"/>
  <c r="BF124" i="17"/>
  <c r="AA124" i="17"/>
  <c r="AT124" i="17"/>
  <c r="Y124" i="17"/>
  <c r="G124" i="17"/>
  <c r="AR124" i="17"/>
  <c r="BU124" i="17"/>
  <c r="BM124" i="17"/>
  <c r="AB124" i="17"/>
  <c r="S124" i="17"/>
  <c r="AM124" i="17"/>
  <c r="BK124" i="17"/>
  <c r="BJ124" i="17"/>
  <c r="AV124" i="17"/>
  <c r="AG124" i="17"/>
  <c r="N124" i="17"/>
  <c r="BD124" i="11"/>
  <c r="AK124" i="11"/>
  <c r="BP124" i="11"/>
  <c r="X124" i="11"/>
  <c r="L124" i="11"/>
  <c r="AY124" i="11"/>
  <c r="BH124" i="11"/>
  <c r="BK124" i="11"/>
  <c r="G124" i="11"/>
  <c r="BW124" i="11"/>
  <c r="AS124" i="11"/>
  <c r="BB124" i="11"/>
  <c r="BE124" i="11"/>
  <c r="AN124" i="11"/>
  <c r="BM124" i="11"/>
  <c r="AZ124" i="11"/>
  <c r="P124" i="11"/>
  <c r="BQ124" i="11"/>
  <c r="AW124" i="11"/>
  <c r="AQ124" i="11"/>
  <c r="V124" i="11"/>
  <c r="N124" i="11"/>
  <c r="BS124" i="11"/>
  <c r="AC124" i="11"/>
  <c r="AL124" i="11"/>
  <c r="AO124" i="11"/>
  <c r="U124" i="11"/>
  <c r="BV124" i="11"/>
  <c r="AH124" i="11"/>
  <c r="AF124" i="11"/>
  <c r="I124" i="11"/>
  <c r="BI124" i="11"/>
  <c r="AA124" i="11"/>
  <c r="F124" i="11"/>
  <c r="W124" i="11"/>
  <c r="BU124" i="11"/>
  <c r="BN124" i="11"/>
  <c r="BA124" i="11"/>
  <c r="Z124" i="11"/>
  <c r="R124" i="11"/>
  <c r="BT124" i="11"/>
  <c r="BL124" i="11"/>
  <c r="BG124" i="11"/>
  <c r="O124" i="11"/>
  <c r="S124" i="11"/>
  <c r="AT124" i="11"/>
  <c r="BC124" i="11"/>
  <c r="BF124" i="11"/>
  <c r="BR124" i="11"/>
  <c r="AX124" i="11"/>
  <c r="AV124" i="11"/>
  <c r="M124" i="11"/>
  <c r="J124" i="11"/>
  <c r="AI124" i="11"/>
  <c r="AR124" i="11"/>
  <c r="AU124" i="11"/>
  <c r="K124" i="11"/>
  <c r="H124" i="11"/>
  <c r="AD124" i="11"/>
  <c r="AM124" i="11"/>
  <c r="AP124" i="11"/>
  <c r="Y124" i="11"/>
  <c r="Q124" i="11"/>
  <c r="BO124" i="11"/>
  <c r="AG124" i="11"/>
  <c r="AJ124" i="11"/>
  <c r="BJ124" i="11"/>
  <c r="AB124" i="11"/>
  <c r="AE124" i="11"/>
  <c r="T124" i="11"/>
  <c r="F146" i="15"/>
  <c r="B124" i="17" l="1"/>
  <c r="D124" i="17" s="1"/>
  <c r="B124" i="11"/>
  <c r="D124" i="11" s="1"/>
  <c r="BV124" i="18"/>
  <c r="BW124" i="18"/>
  <c r="BL124" i="18"/>
  <c r="AN124" i="18"/>
  <c r="BJ124" i="18"/>
  <c r="BK124" i="18"/>
  <c r="BI124" i="18"/>
  <c r="AX124" i="18"/>
  <c r="AY124" i="18"/>
  <c r="AL124" i="18"/>
  <c r="AM124" i="18"/>
  <c r="AB124" i="18"/>
  <c r="R124" i="18"/>
  <c r="Z124" i="18"/>
  <c r="I124" i="18"/>
  <c r="M124" i="18"/>
  <c r="P124" i="18"/>
  <c r="J124" i="18"/>
  <c r="U124" i="18"/>
  <c r="Q124" i="18"/>
  <c r="S124" i="18"/>
  <c r="G124" i="18"/>
  <c r="AA124" i="18"/>
  <c r="BE124" i="18"/>
  <c r="BA124" i="18"/>
  <c r="AS124" i="18"/>
  <c r="AC124" i="18"/>
  <c r="AG124" i="18"/>
  <c r="BQ124" i="18"/>
  <c r="BN124" i="18"/>
  <c r="BO124" i="18"/>
  <c r="BB124" i="18"/>
  <c r="BC124" i="18"/>
  <c r="AR124" i="18"/>
  <c r="Y124" i="18"/>
  <c r="T124" i="18"/>
  <c r="AP124" i="18"/>
  <c r="AQ124" i="18"/>
  <c r="AF124" i="18"/>
  <c r="AJ124" i="18"/>
  <c r="AD124" i="18"/>
  <c r="AE124" i="18"/>
  <c r="BM124" i="18"/>
  <c r="BT124" i="18"/>
  <c r="AK124" i="18"/>
  <c r="AO124" i="18"/>
  <c r="BR124" i="18"/>
  <c r="BS124" i="18"/>
  <c r="BH124" i="18"/>
  <c r="L124" i="18"/>
  <c r="BF124" i="18"/>
  <c r="BG124" i="18"/>
  <c r="AV124" i="18"/>
  <c r="BP124" i="18"/>
  <c r="AT124" i="18"/>
  <c r="AU124" i="18"/>
  <c r="AZ124" i="18"/>
  <c r="AH124" i="18"/>
  <c r="AI124" i="18"/>
  <c r="BD124" i="18"/>
  <c r="BU124" i="18"/>
  <c r="AW124" i="18"/>
  <c r="X124" i="18"/>
  <c r="F124" i="18"/>
  <c r="K124" i="18"/>
  <c r="N124" i="18"/>
  <c r="H124" i="18"/>
  <c r="W124" i="18"/>
  <c r="V124" i="18"/>
  <c r="O124" i="18"/>
  <c r="F146" i="16"/>
  <c r="B124" i="18" l="1"/>
  <c r="D124" i="18" s="1"/>
  <c r="AT124" i="19"/>
  <c r="AQ118" i="20" s="1"/>
  <c r="AR138" i="7" s="1"/>
  <c r="BG124" i="19"/>
  <c r="BD118" i="20" s="1"/>
  <c r="BE138" i="7" s="1"/>
  <c r="BT124" i="19"/>
  <c r="BQ118" i="20" s="1"/>
  <c r="BR138" i="7" s="1"/>
  <c r="AS124" i="19"/>
  <c r="AP118" i="20" s="1"/>
  <c r="AQ138" i="7" s="1"/>
  <c r="AX124" i="19"/>
  <c r="AU118" i="20" s="1"/>
  <c r="AV138" i="7" s="1"/>
  <c r="BK124" i="19"/>
  <c r="BH118" i="20" s="1"/>
  <c r="BI138" i="7" s="1"/>
  <c r="AC124" i="19"/>
  <c r="Z118" i="20" s="1"/>
  <c r="AA138" i="7" s="1"/>
  <c r="AL124" i="19"/>
  <c r="AI118" i="20" s="1"/>
  <c r="AJ138" i="7" s="1"/>
  <c r="AY124" i="19"/>
  <c r="AV118" i="20" s="1"/>
  <c r="AW138" i="7" s="1"/>
  <c r="AW124" i="19"/>
  <c r="AT118" i="20" s="1"/>
  <c r="AU138" i="7" s="1"/>
  <c r="AM124" i="19"/>
  <c r="AJ118" i="20" s="1"/>
  <c r="AK138" i="7" s="1"/>
  <c r="AZ124" i="19"/>
  <c r="AW118" i="20" s="1"/>
  <c r="AX138" i="7" s="1"/>
  <c r="I124" i="19"/>
  <c r="F118" i="20" s="1"/>
  <c r="G138" i="7" s="1"/>
  <c r="O124" i="19"/>
  <c r="L118" i="20" s="1"/>
  <c r="M138" i="7" s="1"/>
  <c r="M124" i="19"/>
  <c r="J118" i="20" s="1"/>
  <c r="K138" i="7" s="1"/>
  <c r="N124" i="19"/>
  <c r="K118" i="20" s="1"/>
  <c r="L138" i="7" s="1"/>
  <c r="J124" i="19"/>
  <c r="G118" i="20" s="1"/>
  <c r="H138" i="7" s="1"/>
  <c r="BO124" i="19"/>
  <c r="BL118" i="20" s="1"/>
  <c r="BM138" i="7" s="1"/>
  <c r="BP124" i="19"/>
  <c r="BM118" i="20" s="1"/>
  <c r="BN138" i="7" s="1"/>
  <c r="H124" i="19"/>
  <c r="E118" i="20" s="1"/>
  <c r="F138" i="7" s="1"/>
  <c r="W124" i="19"/>
  <c r="T118" i="20" s="1"/>
  <c r="U138" i="7" s="1"/>
  <c r="S124" i="19"/>
  <c r="P118" i="20" s="1"/>
  <c r="Q138" i="7" s="1"/>
  <c r="BJ124" i="19"/>
  <c r="BG118" i="20" s="1"/>
  <c r="BH138" i="7" s="1"/>
  <c r="BW124" i="19"/>
  <c r="BT118" i="20" s="1"/>
  <c r="BU138" i="7" s="1"/>
  <c r="AO124" i="19"/>
  <c r="AL118" i="20" s="1"/>
  <c r="AM138" i="7" s="1"/>
  <c r="AG124" i="19"/>
  <c r="AD118" i="20" s="1"/>
  <c r="AE138" i="7" s="1"/>
  <c r="BN124" i="19"/>
  <c r="BK118" i="20" s="1"/>
  <c r="BL138" i="7" s="1"/>
  <c r="AB124" i="19"/>
  <c r="Y118" i="20" s="1"/>
  <c r="BI124" i="19"/>
  <c r="BF118" i="20" s="1"/>
  <c r="BG138" i="7" s="1"/>
  <c r="BB124" i="19"/>
  <c r="AY118" i="20" s="1"/>
  <c r="AZ138" i="7" s="1"/>
  <c r="AP124" i="19"/>
  <c r="AM118" i="20" s="1"/>
  <c r="AN138" i="7" s="1"/>
  <c r="K124" i="19"/>
  <c r="H118" i="20" s="1"/>
  <c r="I138" i="7" s="1"/>
  <c r="L124" i="19"/>
  <c r="I118" i="20" s="1"/>
  <c r="J138" i="7" s="1"/>
  <c r="T124" i="19"/>
  <c r="Q118" i="20" s="1"/>
  <c r="R138" i="7" s="1"/>
  <c r="AA124" i="19"/>
  <c r="X118" i="20" s="1"/>
  <c r="AN124" i="19"/>
  <c r="AK118" i="20" s="1"/>
  <c r="AL138" i="7" s="1"/>
  <c r="BE124" i="19"/>
  <c r="BB118" i="20" s="1"/>
  <c r="BC138" i="7" s="1"/>
  <c r="BQ124" i="19"/>
  <c r="BN118" i="20" s="1"/>
  <c r="BO138" i="7" s="1"/>
  <c r="AE124" i="19"/>
  <c r="AB118" i="20" s="1"/>
  <c r="AC138" i="7" s="1"/>
  <c r="AR124" i="19"/>
  <c r="AO118" i="20" s="1"/>
  <c r="AP138" i="7" s="1"/>
  <c r="BL124" i="19"/>
  <c r="BI118" i="20" s="1"/>
  <c r="BJ138" i="7" s="1"/>
  <c r="BR124" i="19"/>
  <c r="BO118" i="20" s="1"/>
  <c r="BP138" i="7" s="1"/>
  <c r="AF124" i="19"/>
  <c r="AC118" i="20" s="1"/>
  <c r="AD138" i="7" s="1"/>
  <c r="BF124" i="19"/>
  <c r="BC118" i="20" s="1"/>
  <c r="BD138" i="7" s="1"/>
  <c r="BS124" i="19"/>
  <c r="BP118" i="20" s="1"/>
  <c r="BQ138" i="7" s="1"/>
  <c r="AK124" i="19"/>
  <c r="AH118" i="20" s="1"/>
  <c r="AI138" i="7" s="1"/>
  <c r="V124" i="19"/>
  <c r="S118" i="20" s="1"/>
  <c r="T138" i="7" s="1"/>
  <c r="F124" i="19"/>
  <c r="AD124" i="19"/>
  <c r="AA118" i="20" s="1"/>
  <c r="AB138" i="7" s="1"/>
  <c r="AQ124" i="19"/>
  <c r="AN118" i="20" s="1"/>
  <c r="AO138" i="7" s="1"/>
  <c r="BD124" i="19"/>
  <c r="BA118" i="20" s="1"/>
  <c r="BB138" i="7" s="1"/>
  <c r="BU124" i="19"/>
  <c r="BR118" i="20" s="1"/>
  <c r="BS138" i="7" s="1"/>
  <c r="AH124" i="19"/>
  <c r="AE118" i="20" s="1"/>
  <c r="AF138" i="7" s="1"/>
  <c r="AU124" i="19"/>
  <c r="AR118" i="20" s="1"/>
  <c r="AS138" i="7" s="1"/>
  <c r="BH124" i="19"/>
  <c r="BE118" i="20" s="1"/>
  <c r="BF138" i="7" s="1"/>
  <c r="BM124" i="19"/>
  <c r="BJ118" i="20" s="1"/>
  <c r="BK138" i="7" s="1"/>
  <c r="AI124" i="19"/>
  <c r="AF118" i="20" s="1"/>
  <c r="AG138" i="7" s="1"/>
  <c r="AV124" i="19"/>
  <c r="AS118" i="20" s="1"/>
  <c r="AT138" i="7" s="1"/>
  <c r="BV124" i="19"/>
  <c r="BS118" i="20" s="1"/>
  <c r="BT138" i="7" s="1"/>
  <c r="AJ124" i="19"/>
  <c r="AG118" i="20" s="1"/>
  <c r="AH138" i="7" s="1"/>
  <c r="BA124" i="19"/>
  <c r="AX118" i="20" s="1"/>
  <c r="AY138" i="7" s="1"/>
  <c r="Q124" i="19"/>
  <c r="N118" i="20" s="1"/>
  <c r="O138" i="7" s="1"/>
  <c r="X124" i="19"/>
  <c r="U118" i="20" s="1"/>
  <c r="V138" i="7" s="1"/>
  <c r="R124" i="19"/>
  <c r="O118" i="20" s="1"/>
  <c r="P138" i="7" s="1"/>
  <c r="U124" i="19"/>
  <c r="R118" i="20" s="1"/>
  <c r="S138" i="7" s="1"/>
  <c r="Z124" i="19"/>
  <c r="W118" i="20" s="1"/>
  <c r="X138" i="7" s="1"/>
  <c r="G124" i="19"/>
  <c r="D118" i="20" s="1"/>
  <c r="E138" i="7" s="1"/>
  <c r="BC124" i="19"/>
  <c r="AZ118" i="20" s="1"/>
  <c r="BA138" i="7" s="1"/>
  <c r="Y124" i="19"/>
  <c r="V118" i="20" s="1"/>
  <c r="W138" i="7" s="1"/>
  <c r="P124" i="19"/>
  <c r="M118" i="20" s="1"/>
  <c r="N138" i="7" s="1"/>
  <c r="C118" i="20" l="1"/>
  <c r="D138" i="7" s="1"/>
  <c r="B124" i="19"/>
  <c r="D124" i="19" s="1"/>
  <c r="B118" i="20" s="1"/>
  <c r="Z138" i="7"/>
  <c r="BW138" i="7"/>
  <c r="Y138" i="7"/>
  <c r="BZ138" i="7" l="1"/>
  <c r="C126" i="18" s="1"/>
  <c r="CA138" i="7"/>
  <c r="BX138" i="7"/>
  <c r="C138" i="7"/>
  <c r="S118" i="24" s="1"/>
  <c r="B138" i="7"/>
  <c r="B117" i="24"/>
  <c r="C126" i="19" l="1"/>
  <c r="C126" i="11"/>
  <c r="C126" i="17"/>
  <c r="O118" i="24"/>
  <c r="AY118" i="24"/>
  <c r="AZ118" i="24"/>
  <c r="R118" i="24"/>
  <c r="AI118" i="24"/>
  <c r="BH118" i="24"/>
  <c r="D118" i="24"/>
  <c r="BO118" i="24"/>
  <c r="BN118" i="24"/>
  <c r="AX118" i="24"/>
  <c r="AH118" i="24"/>
  <c r="BD118" i="24"/>
  <c r="BQ118" i="24"/>
  <c r="BA118" i="24"/>
  <c r="AK118" i="24"/>
  <c r="I118" i="24"/>
  <c r="E118" i="24"/>
  <c r="M118" i="24"/>
  <c r="K118" i="24"/>
  <c r="F118" i="24"/>
  <c r="AV118" i="24"/>
  <c r="BK118" i="24"/>
  <c r="AU118" i="24"/>
  <c r="AE118" i="24"/>
  <c r="AN118" i="24"/>
  <c r="BJ118" i="24"/>
  <c r="AT118" i="24"/>
  <c r="AD118" i="24"/>
  <c r="AR118" i="24"/>
  <c r="BM118" i="24"/>
  <c r="AW118" i="24"/>
  <c r="AG118" i="24"/>
  <c r="H118" i="24"/>
  <c r="P118" i="24"/>
  <c r="N118" i="24"/>
  <c r="U118" i="24"/>
  <c r="C118" i="24"/>
  <c r="D148" i="15" s="1"/>
  <c r="AF118" i="24"/>
  <c r="BG118" i="24"/>
  <c r="AQ118" i="24"/>
  <c r="AA118" i="24"/>
  <c r="AB118" i="24"/>
  <c r="BF118" i="24"/>
  <c r="AP118" i="24"/>
  <c r="Z118" i="24"/>
  <c r="AJ118" i="24"/>
  <c r="BI118" i="24"/>
  <c r="AS118" i="24"/>
  <c r="AC118" i="24"/>
  <c r="J118" i="24"/>
  <c r="W118" i="24"/>
  <c r="G118" i="24"/>
  <c r="Q118" i="24"/>
  <c r="BP118" i="24"/>
  <c r="BS118" i="24"/>
  <c r="BC118" i="24"/>
  <c r="AM118" i="24"/>
  <c r="BL118" i="24"/>
  <c r="BR118" i="24"/>
  <c r="BB118" i="24"/>
  <c r="AL118" i="24"/>
  <c r="BT118" i="24"/>
  <c r="X118" i="24"/>
  <c r="BE118" i="24"/>
  <c r="AO118" i="24"/>
  <c r="Y118" i="24"/>
  <c r="T118" i="24"/>
  <c r="L118" i="24"/>
  <c r="V118" i="24"/>
  <c r="B147" i="16"/>
  <c r="B147" i="14"/>
  <c r="B147" i="15"/>
  <c r="B147" i="9"/>
  <c r="M147" i="9" l="1"/>
  <c r="M147" i="14" s="1"/>
  <c r="M147" i="15" s="1"/>
  <c r="M147" i="16" s="1"/>
  <c r="P147" i="9"/>
  <c r="P147" i="14" s="1"/>
  <c r="P147" i="15" s="1"/>
  <c r="P147" i="16" s="1"/>
  <c r="Q147" i="9"/>
  <c r="Q147" i="14" s="1"/>
  <c r="Q147" i="15" s="1"/>
  <c r="Q147" i="16" s="1"/>
  <c r="R147" i="9"/>
  <c r="R147" i="14" s="1"/>
  <c r="R147" i="15" s="1"/>
  <c r="R147" i="16" s="1"/>
  <c r="O147" i="9"/>
  <c r="O147" i="14" s="1"/>
  <c r="O147" i="15" s="1"/>
  <c r="O147" i="16" s="1"/>
  <c r="D148" i="14"/>
  <c r="BV118" i="24"/>
  <c r="D148" i="9" s="1"/>
  <c r="BU118" i="24"/>
  <c r="AR147" i="9"/>
  <c r="AR147" i="14" s="1"/>
  <c r="AR147" i="15" s="1"/>
  <c r="AR147" i="16" s="1"/>
  <c r="AO147" i="9"/>
  <c r="AO147" i="14" s="1"/>
  <c r="AO147" i="15" s="1"/>
  <c r="AO147" i="16" s="1"/>
  <c r="H147" i="9"/>
  <c r="H147" i="14" s="1"/>
  <c r="H147" i="15" s="1"/>
  <c r="H147" i="16" s="1"/>
  <c r="I147" i="9"/>
  <c r="I147" i="14" s="1"/>
  <c r="I147" i="15" s="1"/>
  <c r="I147" i="16" s="1"/>
  <c r="V147" i="9"/>
  <c r="V147" i="14" s="1"/>
  <c r="V147" i="15" s="1"/>
  <c r="V147" i="16" s="1"/>
  <c r="AQ147" i="9"/>
  <c r="AQ147" i="14" s="1"/>
  <c r="AQ147" i="15" s="1"/>
  <c r="AQ147" i="16" s="1"/>
  <c r="AI147" i="9"/>
  <c r="AI147" i="14" s="1"/>
  <c r="AI147" i="15" s="1"/>
  <c r="AI147" i="16" s="1"/>
  <c r="F147" i="9"/>
  <c r="AD147" i="9"/>
  <c r="AD147" i="14" s="1"/>
  <c r="AD147" i="15" s="1"/>
  <c r="AD147" i="16" s="1"/>
  <c r="AH147" i="9"/>
  <c r="AH147" i="14" s="1"/>
  <c r="AH147" i="15" s="1"/>
  <c r="AH147" i="16" s="1"/>
  <c r="AA147" i="9"/>
  <c r="AA147" i="14" s="1"/>
  <c r="AA147" i="15" s="1"/>
  <c r="AA147" i="16" s="1"/>
  <c r="T147" i="9"/>
  <c r="T147" i="14" s="1"/>
  <c r="T147" i="15" s="1"/>
  <c r="T147" i="16" s="1"/>
  <c r="G147" i="9"/>
  <c r="G147" i="14" s="1"/>
  <c r="G147" i="15" s="1"/>
  <c r="G147" i="16" s="1"/>
  <c r="AJ147" i="9"/>
  <c r="AJ147" i="14" s="1"/>
  <c r="AJ147" i="15" s="1"/>
  <c r="AJ147" i="16" s="1"/>
  <c r="AG147" i="9"/>
  <c r="AG147" i="14" s="1"/>
  <c r="AG147" i="15" s="1"/>
  <c r="AG147" i="16" s="1"/>
  <c r="AP147" i="9"/>
  <c r="AP147" i="14" s="1"/>
  <c r="AP147" i="15" s="1"/>
  <c r="AP147" i="16" s="1"/>
  <c r="X147" i="9"/>
  <c r="X147" i="14" s="1"/>
  <c r="X147" i="15" s="1"/>
  <c r="X147" i="16" s="1"/>
  <c r="AK147" i="9"/>
  <c r="AK147" i="14" s="1"/>
  <c r="AK147" i="15" s="1"/>
  <c r="AK147" i="16" s="1"/>
  <c r="Z147" i="9"/>
  <c r="Z147" i="14" s="1"/>
  <c r="Z147" i="15" s="1"/>
  <c r="Z147" i="16" s="1"/>
  <c r="L147" i="9"/>
  <c r="L147" i="14" s="1"/>
  <c r="L147" i="15" s="1"/>
  <c r="L147" i="16" s="1"/>
  <c r="AC147" i="9"/>
  <c r="AC147" i="14" s="1"/>
  <c r="AC147" i="15" s="1"/>
  <c r="AC147" i="16" s="1"/>
  <c r="AL147" i="9"/>
  <c r="AL147" i="14" s="1"/>
  <c r="AL147" i="15" s="1"/>
  <c r="AL147" i="16" s="1"/>
  <c r="Y147" i="9"/>
  <c r="Y147" i="14" s="1"/>
  <c r="Y147" i="15" s="1"/>
  <c r="Y147" i="16" s="1"/>
  <c r="K147" i="9"/>
  <c r="K147" i="14" s="1"/>
  <c r="K147" i="15" s="1"/>
  <c r="K147" i="16" s="1"/>
  <c r="AN147" i="9"/>
  <c r="AN147" i="14" s="1"/>
  <c r="AN147" i="15" s="1"/>
  <c r="AN147" i="16" s="1"/>
  <c r="U147" i="9"/>
  <c r="U147" i="14" s="1"/>
  <c r="U147" i="15" s="1"/>
  <c r="U147" i="16" s="1"/>
  <c r="AB147" i="9"/>
  <c r="AB147" i="14" s="1"/>
  <c r="AB147" i="15" s="1"/>
  <c r="AB147" i="16" s="1"/>
  <c r="W147" i="9"/>
  <c r="W147" i="14" s="1"/>
  <c r="W147" i="15" s="1"/>
  <c r="W147" i="16" s="1"/>
  <c r="AE147" i="9"/>
  <c r="AE147" i="14" s="1"/>
  <c r="AE147" i="15" s="1"/>
  <c r="AE147" i="16" s="1"/>
  <c r="F147" i="14" l="1"/>
  <c r="AQ125" i="11"/>
  <c r="AJ125" i="11"/>
  <c r="BC125" i="11"/>
  <c r="M125" i="11"/>
  <c r="AL125" i="11"/>
  <c r="Z125" i="11"/>
  <c r="AH125" i="11"/>
  <c r="AN125" i="11"/>
  <c r="AV125" i="11"/>
  <c r="BB125" i="11"/>
  <c r="BS125" i="11"/>
  <c r="AC125" i="11"/>
  <c r="BO125" i="11"/>
  <c r="V125" i="11"/>
  <c r="X125" i="11"/>
  <c r="AF125" i="11"/>
  <c r="I125" i="11"/>
  <c r="P125" i="11"/>
  <c r="K125" i="11"/>
  <c r="H125" i="11"/>
  <c r="AM125" i="11"/>
  <c r="AI125" i="11"/>
  <c r="BQ125" i="11"/>
  <c r="BE125" i="11"/>
  <c r="AP125" i="11"/>
  <c r="F125" i="11"/>
  <c r="J125" i="11"/>
  <c r="AZ125" i="11"/>
  <c r="R125" i="11"/>
  <c r="BF125" i="11"/>
  <c r="W125" i="11"/>
  <c r="AY125" i="11"/>
  <c r="BI125" i="11"/>
  <c r="AR125" i="11"/>
  <c r="AU125" i="11"/>
  <c r="BD125" i="11"/>
  <c r="BV125" i="11"/>
  <c r="BM125" i="11"/>
  <c r="AA125" i="11"/>
  <c r="G125" i="11"/>
  <c r="Q125" i="11"/>
  <c r="BU125" i="11"/>
  <c r="AS125" i="11"/>
  <c r="BA125" i="11"/>
  <c r="O125" i="11"/>
  <c r="Y125" i="11"/>
  <c r="BJ125" i="11"/>
  <c r="U125" i="11"/>
  <c r="AE125" i="11"/>
  <c r="T125" i="11"/>
  <c r="AT125" i="11"/>
  <c r="BL125" i="11"/>
  <c r="BW125" i="11"/>
  <c r="AD125" i="11"/>
  <c r="BH125" i="11"/>
  <c r="BK125" i="11"/>
  <c r="AK125" i="11"/>
  <c r="N125" i="11"/>
  <c r="AO125" i="11"/>
  <c r="AX125" i="11"/>
  <c r="AB125" i="11"/>
  <c r="AG125" i="11"/>
  <c r="BT125" i="11"/>
  <c r="S125" i="11"/>
  <c r="BR125" i="11"/>
  <c r="BN125" i="11"/>
  <c r="AW125" i="11"/>
  <c r="BP125" i="11"/>
  <c r="L125" i="11"/>
  <c r="BG125" i="11"/>
  <c r="B125" i="11" l="1"/>
  <c r="D125" i="11" s="1"/>
  <c r="BD125" i="17"/>
  <c r="BQ125" i="17"/>
  <c r="AJ125" i="17"/>
  <c r="Z125" i="17"/>
  <c r="AZ125" i="17"/>
  <c r="BB125" i="17"/>
  <c r="K125" i="17"/>
  <c r="BJ125" i="17"/>
  <c r="BT125" i="17"/>
  <c r="O125" i="17"/>
  <c r="BP125" i="17"/>
  <c r="AY125" i="17"/>
  <c r="BH125" i="17"/>
  <c r="AD125" i="17"/>
  <c r="AS125" i="17"/>
  <c r="R125" i="17"/>
  <c r="BI125" i="17"/>
  <c r="BF125" i="17"/>
  <c r="AB125" i="17"/>
  <c r="AL125" i="17"/>
  <c r="Y125" i="17"/>
  <c r="BR125" i="17"/>
  <c r="AR125" i="17"/>
  <c r="M125" i="17"/>
  <c r="AO125" i="17"/>
  <c r="AV125" i="17"/>
  <c r="BN125" i="17"/>
  <c r="BW125" i="17"/>
  <c r="BE125" i="17"/>
  <c r="BV125" i="17"/>
  <c r="AH125" i="17"/>
  <c r="P125" i="17"/>
  <c r="W125" i="17"/>
  <c r="AG125" i="17"/>
  <c r="BO125" i="17"/>
  <c r="AW125" i="17"/>
  <c r="AA125" i="17"/>
  <c r="G125" i="17"/>
  <c r="U125" i="17"/>
  <c r="BG125" i="17"/>
  <c r="AP125" i="17"/>
  <c r="BC125" i="17"/>
  <c r="J125" i="17"/>
  <c r="AQ125" i="17"/>
  <c r="AF125" i="17"/>
  <c r="AE125" i="17"/>
  <c r="BS125" i="17"/>
  <c r="BA125" i="17"/>
  <c r="AU125" i="17"/>
  <c r="L125" i="17"/>
  <c r="AT125" i="17"/>
  <c r="AC125" i="17"/>
  <c r="BU125" i="17"/>
  <c r="BK125" i="17"/>
  <c r="AK125" i="17"/>
  <c r="I125" i="17"/>
  <c r="S125" i="17"/>
  <c r="BM125" i="17"/>
  <c r="AN125" i="17"/>
  <c r="BL125" i="17"/>
  <c r="H125" i="17"/>
  <c r="Q125" i="17"/>
  <c r="N125" i="17"/>
  <c r="X125" i="17"/>
  <c r="AX125" i="17"/>
  <c r="AM125" i="17"/>
  <c r="AI125" i="17"/>
  <c r="V125" i="17"/>
  <c r="T125" i="17"/>
  <c r="F125" i="17"/>
  <c r="F147" i="15"/>
  <c r="B125" i="17" l="1"/>
  <c r="D125" i="17" s="1"/>
  <c r="BE125" i="18"/>
  <c r="BF125" i="18"/>
  <c r="BC125" i="18"/>
  <c r="BP125" i="18"/>
  <c r="BI125" i="18"/>
  <c r="BJ125" i="18"/>
  <c r="BW125" i="18"/>
  <c r="BM125" i="18"/>
  <c r="BN125" i="18"/>
  <c r="AK125" i="18"/>
  <c r="AL125" i="18"/>
  <c r="AI125" i="18"/>
  <c r="V125" i="18"/>
  <c r="O125" i="18"/>
  <c r="J125" i="18"/>
  <c r="W125" i="18"/>
  <c r="P125" i="18"/>
  <c r="Y125" i="18"/>
  <c r="Q125" i="18"/>
  <c r="BQ125" i="18"/>
  <c r="L125" i="18"/>
  <c r="F125" i="18"/>
  <c r="BU125" i="18"/>
  <c r="BV125" i="18"/>
  <c r="BS125" i="18"/>
  <c r="BK125" i="18"/>
  <c r="AJ125" i="18"/>
  <c r="AF125" i="18"/>
  <c r="AU125" i="18"/>
  <c r="AV125" i="18"/>
  <c r="AR125" i="18"/>
  <c r="BA125" i="18"/>
  <c r="BB125" i="18"/>
  <c r="AY125" i="18"/>
  <c r="R125" i="18"/>
  <c r="Z125" i="18"/>
  <c r="U125" i="18"/>
  <c r="H125" i="18"/>
  <c r="BR125" i="18"/>
  <c r="N125" i="18"/>
  <c r="G125" i="18"/>
  <c r="M125" i="18"/>
  <c r="BT125" i="18"/>
  <c r="BL125" i="18"/>
  <c r="BD125" i="18"/>
  <c r="AC125" i="18"/>
  <c r="AD125" i="18"/>
  <c r="AA125" i="18"/>
  <c r="AG125" i="18"/>
  <c r="AH125" i="18"/>
  <c r="AE125" i="18"/>
  <c r="BO125" i="18"/>
  <c r="S125" i="18"/>
  <c r="X125" i="18"/>
  <c r="AO125" i="18"/>
  <c r="AP125" i="18"/>
  <c r="AM125" i="18"/>
  <c r="BG125" i="18"/>
  <c r="AS125" i="18"/>
  <c r="AT125" i="18"/>
  <c r="AQ125" i="18"/>
  <c r="AW125" i="18"/>
  <c r="AX125" i="18"/>
  <c r="AB125" i="18"/>
  <c r="BH125" i="18"/>
  <c r="AZ125" i="18"/>
  <c r="AN125" i="18"/>
  <c r="K125" i="18"/>
  <c r="T125" i="18"/>
  <c r="I125" i="18"/>
  <c r="F147" i="16"/>
  <c r="B125" i="18" l="1"/>
  <c r="D125" i="18" s="1"/>
  <c r="AD125" i="19"/>
  <c r="AA119" i="20" s="1"/>
  <c r="AB139" i="7" s="1"/>
  <c r="AQ125" i="19"/>
  <c r="AN119" i="20" s="1"/>
  <c r="AO139" i="7" s="1"/>
  <c r="BD125" i="19"/>
  <c r="BA119" i="20" s="1"/>
  <c r="BB139" i="7" s="1"/>
  <c r="AW125" i="19"/>
  <c r="AT119" i="20" s="1"/>
  <c r="AU139" i="7" s="1"/>
  <c r="BN125" i="19"/>
  <c r="BK119" i="20" s="1"/>
  <c r="BL139" i="7" s="1"/>
  <c r="AB125" i="19"/>
  <c r="Y119" i="20" s="1"/>
  <c r="AI125" i="19"/>
  <c r="AF119" i="20" s="1"/>
  <c r="AG139" i="7" s="1"/>
  <c r="BQ125" i="19"/>
  <c r="BN119" i="20" s="1"/>
  <c r="BO139" i="7" s="1"/>
  <c r="AV125" i="19"/>
  <c r="AS119" i="20" s="1"/>
  <c r="AT139" i="7" s="1"/>
  <c r="AP125" i="19"/>
  <c r="AM119" i="20" s="1"/>
  <c r="AN139" i="7" s="1"/>
  <c r="BC125" i="19"/>
  <c r="AZ119" i="20" s="1"/>
  <c r="BA139" i="7" s="1"/>
  <c r="BP125" i="19"/>
  <c r="BM119" i="20" s="1"/>
  <c r="BN139" i="7" s="1"/>
  <c r="O125" i="19"/>
  <c r="L119" i="20" s="1"/>
  <c r="M139" i="7" s="1"/>
  <c r="P125" i="19"/>
  <c r="M119" i="20" s="1"/>
  <c r="N139" i="7" s="1"/>
  <c r="W125" i="19"/>
  <c r="T119" i="20" s="1"/>
  <c r="U139" i="7" s="1"/>
  <c r="G125" i="19"/>
  <c r="D119" i="20" s="1"/>
  <c r="E139" i="7" s="1"/>
  <c r="N125" i="19"/>
  <c r="K119" i="20" s="1"/>
  <c r="L139" i="7" s="1"/>
  <c r="BO125" i="19"/>
  <c r="BL119" i="20" s="1"/>
  <c r="BM139" i="7" s="1"/>
  <c r="Q125" i="19"/>
  <c r="N119" i="20" s="1"/>
  <c r="O139" i="7" s="1"/>
  <c r="M125" i="19"/>
  <c r="J119" i="20" s="1"/>
  <c r="K139" i="7" s="1"/>
  <c r="Y125" i="19"/>
  <c r="V119" i="20" s="1"/>
  <c r="W139" i="7" s="1"/>
  <c r="F125" i="19"/>
  <c r="J125" i="19"/>
  <c r="G119" i="20" s="1"/>
  <c r="H139" i="7" s="1"/>
  <c r="AC125" i="19"/>
  <c r="Z119" i="20" s="1"/>
  <c r="AA139" i="7" s="1"/>
  <c r="AT125" i="19"/>
  <c r="AQ119" i="20" s="1"/>
  <c r="AR139" i="7" s="1"/>
  <c r="BG125" i="19"/>
  <c r="BD119" i="20" s="1"/>
  <c r="BE139" i="7" s="1"/>
  <c r="BT125" i="19"/>
  <c r="BQ119" i="20" s="1"/>
  <c r="BR139" i="7" s="1"/>
  <c r="BM125" i="19"/>
  <c r="BJ119" i="20" s="1"/>
  <c r="BK139" i="7" s="1"/>
  <c r="AE125" i="19"/>
  <c r="AB119" i="20" s="1"/>
  <c r="AC139" i="7" s="1"/>
  <c r="AR125" i="19"/>
  <c r="AO119" i="20" s="1"/>
  <c r="AP139" i="7" s="1"/>
  <c r="AF125" i="19"/>
  <c r="AC119" i="20" s="1"/>
  <c r="AD139" i="7" s="1"/>
  <c r="AL125" i="19"/>
  <c r="AI119" i="20" s="1"/>
  <c r="AJ139" i="7" s="1"/>
  <c r="AO125" i="19"/>
  <c r="AL119" i="20" s="1"/>
  <c r="AM139" i="7" s="1"/>
  <c r="BF125" i="19"/>
  <c r="BC119" i="20" s="1"/>
  <c r="BD139" i="7" s="1"/>
  <c r="BS125" i="19"/>
  <c r="BP119" i="20" s="1"/>
  <c r="BQ139" i="7" s="1"/>
  <c r="H125" i="19"/>
  <c r="E119" i="20" s="1"/>
  <c r="F139" i="7" s="1"/>
  <c r="V125" i="19"/>
  <c r="S119" i="20" s="1"/>
  <c r="T139" i="7" s="1"/>
  <c r="T125" i="19"/>
  <c r="Q119" i="20" s="1"/>
  <c r="R139" i="7" s="1"/>
  <c r="I125" i="19"/>
  <c r="F119" i="20" s="1"/>
  <c r="G139" i="7" s="1"/>
  <c r="Z125" i="19"/>
  <c r="W119" i="20" s="1"/>
  <c r="X139" i="7" s="1"/>
  <c r="K125" i="19"/>
  <c r="H119" i="20" s="1"/>
  <c r="I139" i="7" s="1"/>
  <c r="AS125" i="19"/>
  <c r="AP119" i="20" s="1"/>
  <c r="AQ139" i="7" s="1"/>
  <c r="BJ125" i="19"/>
  <c r="BG119" i="20" s="1"/>
  <c r="BH139" i="7" s="1"/>
  <c r="BW125" i="19"/>
  <c r="BT119" i="20" s="1"/>
  <c r="BU139" i="7" s="1"/>
  <c r="BL125" i="19"/>
  <c r="BI119" i="20" s="1"/>
  <c r="BJ139" i="7" s="1"/>
  <c r="AH125" i="19"/>
  <c r="AE119" i="20" s="1"/>
  <c r="AF139" i="7" s="1"/>
  <c r="AU125" i="19"/>
  <c r="AR119" i="20" s="1"/>
  <c r="AS139" i="7" s="1"/>
  <c r="BH125" i="19"/>
  <c r="BE119" i="20" s="1"/>
  <c r="BF139" i="7" s="1"/>
  <c r="AK125" i="19"/>
  <c r="AH119" i="20" s="1"/>
  <c r="AI139" i="7" s="1"/>
  <c r="BB125" i="19"/>
  <c r="AY119" i="20" s="1"/>
  <c r="AZ139" i="7" s="1"/>
  <c r="BE125" i="19"/>
  <c r="BB119" i="20" s="1"/>
  <c r="BC139" i="7" s="1"/>
  <c r="BV125" i="19"/>
  <c r="BS119" i="20" s="1"/>
  <c r="BT139" i="7" s="1"/>
  <c r="AJ125" i="19"/>
  <c r="AG119" i="20" s="1"/>
  <c r="AH139" i="7" s="1"/>
  <c r="X125" i="19"/>
  <c r="U119" i="20" s="1"/>
  <c r="V139" i="7" s="1"/>
  <c r="U125" i="19"/>
  <c r="R119" i="20" s="1"/>
  <c r="S139" i="7" s="1"/>
  <c r="BI125" i="19"/>
  <c r="BF119" i="20" s="1"/>
  <c r="BG139" i="7" s="1"/>
  <c r="AA125" i="19"/>
  <c r="X119" i="20" s="1"/>
  <c r="AN125" i="19"/>
  <c r="AK119" i="20" s="1"/>
  <c r="AL139" i="7" s="1"/>
  <c r="AG125" i="19"/>
  <c r="AD119" i="20" s="1"/>
  <c r="AE139" i="7" s="1"/>
  <c r="AX125" i="19"/>
  <c r="AU119" i="20" s="1"/>
  <c r="AV139" i="7" s="1"/>
  <c r="BK125" i="19"/>
  <c r="BH119" i="20" s="1"/>
  <c r="BI139" i="7" s="1"/>
  <c r="BR125" i="19"/>
  <c r="BO119" i="20" s="1"/>
  <c r="BP139" i="7" s="1"/>
  <c r="BA125" i="19"/>
  <c r="AX119" i="20" s="1"/>
  <c r="AY139" i="7" s="1"/>
  <c r="AY125" i="19"/>
  <c r="AV119" i="20" s="1"/>
  <c r="AW139" i="7" s="1"/>
  <c r="BU125" i="19"/>
  <c r="BR119" i="20" s="1"/>
  <c r="BS139" i="7" s="1"/>
  <c r="AM125" i="19"/>
  <c r="AJ119" i="20" s="1"/>
  <c r="AK139" i="7" s="1"/>
  <c r="AZ125" i="19"/>
  <c r="AW119" i="20" s="1"/>
  <c r="AX139" i="7" s="1"/>
  <c r="R125" i="19"/>
  <c r="O119" i="20" s="1"/>
  <c r="P139" i="7" s="1"/>
  <c r="L125" i="19"/>
  <c r="I119" i="20" s="1"/>
  <c r="J139" i="7" s="1"/>
  <c r="S125" i="19"/>
  <c r="P119" i="20" s="1"/>
  <c r="Q139" i="7" s="1"/>
  <c r="B125" i="19" l="1"/>
  <c r="D125" i="19" s="1"/>
  <c r="B119" i="20" s="1"/>
  <c r="BW139" i="7"/>
  <c r="Z139" i="7"/>
  <c r="Y139" i="7"/>
  <c r="C119" i="20"/>
  <c r="D139" i="7" s="1"/>
  <c r="BZ139" i="7" l="1"/>
  <c r="C139" i="7"/>
  <c r="C119" i="24" s="1"/>
  <c r="CA139" i="7"/>
  <c r="BX139" i="7"/>
  <c r="B139" i="7"/>
  <c r="B118" i="24"/>
  <c r="AA119" i="24" l="1"/>
  <c r="AE119" i="24"/>
  <c r="AI119" i="24"/>
  <c r="AM119" i="24"/>
  <c r="AQ119" i="24"/>
  <c r="AU119" i="24"/>
  <c r="AY119" i="24"/>
  <c r="BC119" i="24"/>
  <c r="BG119" i="24"/>
  <c r="BK119" i="24"/>
  <c r="BO119" i="24"/>
  <c r="BS119" i="24"/>
  <c r="AH119" i="24"/>
  <c r="AT119" i="24"/>
  <c r="BF119" i="24"/>
  <c r="BR119" i="24"/>
  <c r="X119" i="24"/>
  <c r="AB119" i="24"/>
  <c r="AF119" i="24"/>
  <c r="AJ119" i="24"/>
  <c r="AN119" i="24"/>
  <c r="AR119" i="24"/>
  <c r="AV119" i="24"/>
  <c r="AZ119" i="24"/>
  <c r="BD119" i="24"/>
  <c r="BH119" i="24"/>
  <c r="BL119" i="24"/>
  <c r="BP119" i="24"/>
  <c r="BT119" i="24"/>
  <c r="AD119" i="24"/>
  <c r="AP119" i="24"/>
  <c r="BB119" i="24"/>
  <c r="BN119" i="24"/>
  <c r="Y119" i="24"/>
  <c r="BV119" i="24" s="1"/>
  <c r="D149" i="9" s="1"/>
  <c r="AC119" i="24"/>
  <c r="AG119" i="24"/>
  <c r="AK119" i="24"/>
  <c r="AO119" i="24"/>
  <c r="AS119" i="24"/>
  <c r="AW119" i="24"/>
  <c r="BA119" i="24"/>
  <c r="BE119" i="24"/>
  <c r="BI119" i="24"/>
  <c r="BM119" i="24"/>
  <c r="BQ119" i="24"/>
  <c r="Z119" i="24"/>
  <c r="AL119" i="24"/>
  <c r="AX119" i="24"/>
  <c r="BJ119" i="24"/>
  <c r="R119" i="24"/>
  <c r="T119" i="24"/>
  <c r="P119" i="24"/>
  <c r="K119" i="24"/>
  <c r="W119" i="24"/>
  <c r="F119" i="24"/>
  <c r="U119" i="24"/>
  <c r="H119" i="24"/>
  <c r="L119" i="24"/>
  <c r="E119" i="24"/>
  <c r="G119" i="24"/>
  <c r="Q119" i="24"/>
  <c r="S119" i="24"/>
  <c r="I119" i="24"/>
  <c r="N119" i="24"/>
  <c r="M119" i="24"/>
  <c r="V119" i="24"/>
  <c r="O119" i="24"/>
  <c r="D119" i="24"/>
  <c r="J119" i="24"/>
  <c r="D149" i="14"/>
  <c r="D149" i="15"/>
  <c r="B148" i="15"/>
  <c r="B148" i="16"/>
  <c r="B148" i="9"/>
  <c r="B148" i="14"/>
  <c r="C127" i="19"/>
  <c r="C127" i="17"/>
  <c r="C127" i="18"/>
  <c r="C127" i="11"/>
  <c r="M148" i="9" l="1"/>
  <c r="M148" i="14" s="1"/>
  <c r="M148" i="15" s="1"/>
  <c r="M148" i="16" s="1"/>
  <c r="O148" i="9"/>
  <c r="O148" i="14" s="1"/>
  <c r="O148" i="15" s="1"/>
  <c r="O148" i="16" s="1"/>
  <c r="P148" i="9"/>
  <c r="P148" i="14" s="1"/>
  <c r="P148" i="15" s="1"/>
  <c r="P148" i="16" s="1"/>
  <c r="R148" i="9"/>
  <c r="R148" i="14" s="1"/>
  <c r="R148" i="15" s="1"/>
  <c r="R148" i="16" s="1"/>
  <c r="Q148" i="9"/>
  <c r="Q148" i="14" s="1"/>
  <c r="Q148" i="15" s="1"/>
  <c r="Q148" i="16" s="1"/>
  <c r="BU119" i="24"/>
  <c r="L148" i="9"/>
  <c r="L148" i="14" s="1"/>
  <c r="L148" i="15" s="1"/>
  <c r="L148" i="16" s="1"/>
  <c r="AP148" i="9"/>
  <c r="AP148" i="14" s="1"/>
  <c r="AP148" i="15" s="1"/>
  <c r="AP148" i="16" s="1"/>
  <c r="AC148" i="9"/>
  <c r="AC148" i="14" s="1"/>
  <c r="AC148" i="15" s="1"/>
  <c r="AC148" i="16" s="1"/>
  <c r="AI148" i="9"/>
  <c r="AI148" i="14" s="1"/>
  <c r="AI148" i="15" s="1"/>
  <c r="AI148" i="16" s="1"/>
  <c r="AK148" i="9"/>
  <c r="AK148" i="14" s="1"/>
  <c r="AK148" i="15" s="1"/>
  <c r="AK148" i="16" s="1"/>
  <c r="W148" i="9"/>
  <c r="W148" i="14" s="1"/>
  <c r="W148" i="15" s="1"/>
  <c r="W148" i="16" s="1"/>
  <c r="AD148" i="9"/>
  <c r="AD148" i="14" s="1"/>
  <c r="AD148" i="15" s="1"/>
  <c r="AD148" i="16" s="1"/>
  <c r="F148" i="9"/>
  <c r="V148" i="9"/>
  <c r="V148" i="14" s="1"/>
  <c r="V148" i="15" s="1"/>
  <c r="V148" i="16" s="1"/>
  <c r="K148" i="9"/>
  <c r="K148" i="14" s="1"/>
  <c r="K148" i="15" s="1"/>
  <c r="K148" i="16" s="1"/>
  <c r="AL148" i="9"/>
  <c r="AL148" i="14" s="1"/>
  <c r="AL148" i="15" s="1"/>
  <c r="AL148" i="16" s="1"/>
  <c r="G148" i="9"/>
  <c r="G148" i="14" s="1"/>
  <c r="G148" i="15" s="1"/>
  <c r="G148" i="16" s="1"/>
  <c r="U148" i="9"/>
  <c r="U148" i="14" s="1"/>
  <c r="U148" i="15" s="1"/>
  <c r="U148" i="16" s="1"/>
  <c r="AB148" i="9"/>
  <c r="AB148" i="14" s="1"/>
  <c r="AB148" i="15" s="1"/>
  <c r="AB148" i="16" s="1"/>
  <c r="H148" i="9"/>
  <c r="H148" i="14" s="1"/>
  <c r="H148" i="15" s="1"/>
  <c r="H148" i="16" s="1"/>
  <c r="T148" i="9"/>
  <c r="T148" i="14" s="1"/>
  <c r="T148" i="15" s="1"/>
  <c r="T148" i="16" s="1"/>
  <c r="AJ148" i="9"/>
  <c r="AJ148" i="14" s="1"/>
  <c r="AJ148" i="15" s="1"/>
  <c r="AJ148" i="16" s="1"/>
  <c r="I148" i="9"/>
  <c r="I148" i="14" s="1"/>
  <c r="I148" i="15" s="1"/>
  <c r="I148" i="16" s="1"/>
  <c r="AQ148" i="9"/>
  <c r="AQ148" i="14" s="1"/>
  <c r="AQ148" i="15" s="1"/>
  <c r="AQ148" i="16" s="1"/>
  <c r="Z148" i="9"/>
  <c r="Z148" i="14" s="1"/>
  <c r="Z148" i="15" s="1"/>
  <c r="Z148" i="16" s="1"/>
  <c r="AA148" i="9"/>
  <c r="AA148" i="14" s="1"/>
  <c r="AA148" i="15" s="1"/>
  <c r="AA148" i="16" s="1"/>
  <c r="Y148" i="9"/>
  <c r="Y148" i="14" s="1"/>
  <c r="Y148" i="15" s="1"/>
  <c r="Y148" i="16" s="1"/>
  <c r="AO148" i="9"/>
  <c r="AO148" i="14" s="1"/>
  <c r="AO148" i="15" s="1"/>
  <c r="AO148" i="16" s="1"/>
  <c r="AN148" i="9"/>
  <c r="AN148" i="14" s="1"/>
  <c r="AN148" i="15" s="1"/>
  <c r="AN148" i="16" s="1"/>
  <c r="AG148" i="9"/>
  <c r="AG148" i="14" s="1"/>
  <c r="AG148" i="15" s="1"/>
  <c r="AG148" i="16" s="1"/>
  <c r="AR148" i="9"/>
  <c r="AR148" i="14" s="1"/>
  <c r="AR148" i="15" s="1"/>
  <c r="AR148" i="16" s="1"/>
  <c r="AE148" i="9"/>
  <c r="AE148" i="14" s="1"/>
  <c r="AE148" i="15" s="1"/>
  <c r="AE148" i="16" s="1"/>
  <c r="X148" i="9"/>
  <c r="X148" i="14" s="1"/>
  <c r="X148" i="15" s="1"/>
  <c r="X148" i="16" s="1"/>
  <c r="AH148" i="9"/>
  <c r="AH148" i="14" s="1"/>
  <c r="AH148" i="15" s="1"/>
  <c r="AH148" i="16" s="1"/>
  <c r="BC126" i="11" l="1"/>
  <c r="BJ126" i="11"/>
  <c r="AX126" i="11"/>
  <c r="K126" i="11"/>
  <c r="J126" i="11"/>
  <c r="AI126" i="11"/>
  <c r="AP126" i="11"/>
  <c r="AD126" i="11"/>
  <c r="F126" i="11"/>
  <c r="BE126" i="11"/>
  <c r="BH126" i="11"/>
  <c r="BA126" i="11"/>
  <c r="BV126" i="11"/>
  <c r="AL126" i="11"/>
  <c r="BM126" i="11"/>
  <c r="R126" i="11"/>
  <c r="V126" i="11"/>
  <c r="O126" i="11"/>
  <c r="I126" i="11"/>
  <c r="AH126" i="11"/>
  <c r="X126" i="11"/>
  <c r="BF126" i="11"/>
  <c r="BP126" i="11"/>
  <c r="AZ126" i="11"/>
  <c r="L126" i="11"/>
  <c r="BS126" i="11"/>
  <c r="AF126" i="11"/>
  <c r="AG126" i="11"/>
  <c r="AA126" i="11"/>
  <c r="M126" i="11"/>
  <c r="BD126" i="11"/>
  <c r="BK126" i="11"/>
  <c r="AY126" i="11"/>
  <c r="BR126" i="11"/>
  <c r="AS126" i="11"/>
  <c r="BO126" i="11"/>
  <c r="U126" i="11"/>
  <c r="AV126" i="11"/>
  <c r="AB126" i="11"/>
  <c r="Q126" i="11"/>
  <c r="AU126" i="11"/>
  <c r="AR126" i="11"/>
  <c r="Z126" i="11"/>
  <c r="N126" i="11"/>
  <c r="BW126" i="11"/>
  <c r="BL126" i="11"/>
  <c r="BN126" i="11"/>
  <c r="P126" i="11"/>
  <c r="BU126" i="11"/>
  <c r="BB126" i="11"/>
  <c r="AW126" i="11"/>
  <c r="AN126" i="11"/>
  <c r="W126" i="11"/>
  <c r="BT126" i="11"/>
  <c r="BI126" i="11"/>
  <c r="AQ126" i="11"/>
  <c r="S126" i="11"/>
  <c r="H126" i="11"/>
  <c r="AO126" i="11"/>
  <c r="AM126" i="11"/>
  <c r="AK126" i="11"/>
  <c r="G126" i="11"/>
  <c r="BQ126" i="11"/>
  <c r="AC126" i="11"/>
  <c r="AT126" i="11"/>
  <c r="T126" i="11"/>
  <c r="AJ126" i="11"/>
  <c r="BG126" i="11"/>
  <c r="AE126" i="11"/>
  <c r="Y126" i="11"/>
  <c r="F148" i="14"/>
  <c r="B126" i="11" l="1"/>
  <c r="D126" i="11" s="1"/>
  <c r="BI126" i="17"/>
  <c r="AT126" i="17"/>
  <c r="AA126" i="17"/>
  <c r="F126" i="17"/>
  <c r="AU126" i="17"/>
  <c r="BF126" i="17"/>
  <c r="BM126" i="17"/>
  <c r="AR126" i="17"/>
  <c r="M126" i="17"/>
  <c r="BP126" i="17"/>
  <c r="BW126" i="17"/>
  <c r="K126" i="17"/>
  <c r="BT126" i="17"/>
  <c r="AD126" i="17"/>
  <c r="AP126" i="17"/>
  <c r="U126" i="17"/>
  <c r="AB126" i="17"/>
  <c r="BR126" i="17"/>
  <c r="BL126" i="17"/>
  <c r="AG126" i="17"/>
  <c r="V126" i="17"/>
  <c r="BD126" i="17"/>
  <c r="BH126" i="17"/>
  <c r="I126" i="17"/>
  <c r="BO126" i="17"/>
  <c r="AX126" i="17"/>
  <c r="AS126" i="17"/>
  <c r="Z126" i="17"/>
  <c r="Y126" i="17"/>
  <c r="AF126" i="17"/>
  <c r="BS126" i="17"/>
  <c r="BA126" i="17"/>
  <c r="AM126" i="17"/>
  <c r="W126" i="17"/>
  <c r="AV126" i="17"/>
  <c r="AY126" i="17"/>
  <c r="AJ126" i="17"/>
  <c r="O126" i="17"/>
  <c r="AI126" i="17"/>
  <c r="BE126" i="17"/>
  <c r="H126" i="17"/>
  <c r="L126" i="17"/>
  <c r="BU126" i="17"/>
  <c r="AW126" i="17"/>
  <c r="AN126" i="17"/>
  <c r="G126" i="17"/>
  <c r="N126" i="17"/>
  <c r="R126" i="17"/>
  <c r="BB126" i="17"/>
  <c r="AE126" i="17"/>
  <c r="AQ126" i="17"/>
  <c r="BQ126" i="17"/>
  <c r="AK126" i="17"/>
  <c r="P126" i="17"/>
  <c r="BC126" i="17"/>
  <c r="BK126" i="17"/>
  <c r="AO126" i="17"/>
  <c r="X126" i="17"/>
  <c r="Q126" i="17"/>
  <c r="AZ126" i="17"/>
  <c r="BG126" i="17"/>
  <c r="AC126" i="17"/>
  <c r="S126" i="17"/>
  <c r="J126" i="17"/>
  <c r="BV126" i="17"/>
  <c r="AH126" i="17"/>
  <c r="BJ126" i="17"/>
  <c r="BN126" i="17"/>
  <c r="AL126" i="17"/>
  <c r="T126" i="17"/>
  <c r="F148" i="15"/>
  <c r="B126" i="17" l="1"/>
  <c r="D126" i="17" s="1"/>
  <c r="AB126" i="18"/>
  <c r="BW126" i="18"/>
  <c r="BG126" i="18"/>
  <c r="BO126" i="18"/>
  <c r="AV126" i="18"/>
  <c r="AS126" i="18"/>
  <c r="AP126" i="18"/>
  <c r="AJ126" i="18"/>
  <c r="AG126" i="18"/>
  <c r="AD126" i="18"/>
  <c r="BT126" i="18"/>
  <c r="BQ126" i="18"/>
  <c r="BN126" i="18"/>
  <c r="P126" i="18"/>
  <c r="S126" i="18"/>
  <c r="J126" i="18"/>
  <c r="X126" i="18"/>
  <c r="F126" i="18"/>
  <c r="H126" i="18"/>
  <c r="G126" i="18"/>
  <c r="Z126" i="18"/>
  <c r="BP126" i="18"/>
  <c r="AK126" i="18"/>
  <c r="R126" i="18"/>
  <c r="T126" i="18"/>
  <c r="BA126" i="18"/>
  <c r="O126" i="18"/>
  <c r="AR126" i="18"/>
  <c r="AO126" i="18"/>
  <c r="AL126" i="18"/>
  <c r="BF126" i="18"/>
  <c r="BL126" i="18"/>
  <c r="BI126" i="18"/>
  <c r="BV126" i="18"/>
  <c r="AZ126" i="18"/>
  <c r="AW126" i="18"/>
  <c r="AI126" i="18"/>
  <c r="BK126" i="18"/>
  <c r="AU126" i="18"/>
  <c r="W126" i="18"/>
  <c r="U126" i="18"/>
  <c r="L126" i="18"/>
  <c r="AN126" i="18"/>
  <c r="M126" i="18"/>
  <c r="V126" i="18"/>
  <c r="BC126" i="18"/>
  <c r="AX126" i="18"/>
  <c r="Q126" i="18"/>
  <c r="BH126" i="18"/>
  <c r="BE126" i="18"/>
  <c r="BB126" i="18"/>
  <c r="AT126" i="18"/>
  <c r="AQ126" i="18"/>
  <c r="AA126" i="18"/>
  <c r="BJ126" i="18"/>
  <c r="BM126" i="18"/>
  <c r="AH126" i="18"/>
  <c r="Y126" i="18"/>
  <c r="BD126" i="18"/>
  <c r="N126" i="18"/>
  <c r="I126" i="18"/>
  <c r="AE126" i="18"/>
  <c r="BU126" i="18"/>
  <c r="BR126" i="18"/>
  <c r="AF126" i="18"/>
  <c r="AC126" i="18"/>
  <c r="BS126" i="18"/>
  <c r="AY126" i="18"/>
  <c r="AM126" i="18"/>
  <c r="K126" i="18"/>
  <c r="F148" i="16"/>
  <c r="B126" i="18" l="1"/>
  <c r="D126" i="18" s="1"/>
  <c r="BD126" i="19"/>
  <c r="BA120" i="20" s="1"/>
  <c r="BB140" i="7" s="1"/>
  <c r="BU126" i="19"/>
  <c r="BR120" i="20" s="1"/>
  <c r="BS140" i="7" s="1"/>
  <c r="AM126" i="19"/>
  <c r="AJ120" i="20" s="1"/>
  <c r="AK140" i="7" s="1"/>
  <c r="BW126" i="19"/>
  <c r="BT120" i="20" s="1"/>
  <c r="BU140" i="7" s="1"/>
  <c r="AR126" i="19"/>
  <c r="AO120" i="20" s="1"/>
  <c r="AP140" i="7" s="1"/>
  <c r="BI126" i="19"/>
  <c r="BF120" i="20" s="1"/>
  <c r="BG140" i="7" s="1"/>
  <c r="AA126" i="19"/>
  <c r="X120" i="20" s="1"/>
  <c r="AF126" i="19"/>
  <c r="AC120" i="20" s="1"/>
  <c r="AD140" i="7" s="1"/>
  <c r="AW126" i="19"/>
  <c r="AT120" i="20" s="1"/>
  <c r="AU140" i="7" s="1"/>
  <c r="BN126" i="19"/>
  <c r="BK120" i="20" s="1"/>
  <c r="BL140" i="7" s="1"/>
  <c r="BP126" i="19"/>
  <c r="BM120" i="20" s="1"/>
  <c r="BN140" i="7" s="1"/>
  <c r="AL126" i="19"/>
  <c r="AI120" i="20" s="1"/>
  <c r="AJ140" i="7" s="1"/>
  <c r="H126" i="19"/>
  <c r="E120" i="20" s="1"/>
  <c r="F140" i="7" s="1"/>
  <c r="P126" i="19"/>
  <c r="M120" i="20" s="1"/>
  <c r="N140" i="7" s="1"/>
  <c r="L126" i="19"/>
  <c r="I120" i="20" s="1"/>
  <c r="J140" i="7" s="1"/>
  <c r="I126" i="19"/>
  <c r="F120" i="20" s="1"/>
  <c r="G140" i="7" s="1"/>
  <c r="O126" i="19"/>
  <c r="L120" i="20" s="1"/>
  <c r="M140" i="7" s="1"/>
  <c r="N126" i="19"/>
  <c r="K120" i="20" s="1"/>
  <c r="L140" i="7" s="1"/>
  <c r="AJ126" i="19"/>
  <c r="AG120" i="20" s="1"/>
  <c r="AH140" i="7" s="1"/>
  <c r="X126" i="19"/>
  <c r="U120" i="20" s="1"/>
  <c r="V140" i="7" s="1"/>
  <c r="V126" i="19"/>
  <c r="S120" i="20" s="1"/>
  <c r="T140" i="7" s="1"/>
  <c r="BT126" i="19"/>
  <c r="BQ120" i="20" s="1"/>
  <c r="BR140" i="7" s="1"/>
  <c r="AP126" i="19"/>
  <c r="AM120" i="20" s="1"/>
  <c r="AN140" i="7" s="1"/>
  <c r="BC126" i="19"/>
  <c r="AZ120" i="20" s="1"/>
  <c r="BA140" i="7" s="1"/>
  <c r="AU126" i="19"/>
  <c r="AR120" i="20" s="1"/>
  <c r="AS140" i="7" s="1"/>
  <c r="BH126" i="19"/>
  <c r="BE120" i="20" s="1"/>
  <c r="BF140" i="7" s="1"/>
  <c r="AD126" i="19"/>
  <c r="AA120" i="20" s="1"/>
  <c r="AB140" i="7" s="1"/>
  <c r="BG126" i="19"/>
  <c r="BD120" i="20" s="1"/>
  <c r="BE140" i="7" s="1"/>
  <c r="AV126" i="19"/>
  <c r="AS120" i="20" s="1"/>
  <c r="AT140" i="7" s="1"/>
  <c r="BM126" i="19"/>
  <c r="BJ120" i="20" s="1"/>
  <c r="BK140" i="7" s="1"/>
  <c r="BK126" i="19"/>
  <c r="BH120" i="20" s="1"/>
  <c r="BI140" i="7" s="1"/>
  <c r="AK126" i="19"/>
  <c r="AH120" i="20" s="1"/>
  <c r="AI140" i="7" s="1"/>
  <c r="BB126" i="19"/>
  <c r="AY120" i="20" s="1"/>
  <c r="AZ140" i="7" s="1"/>
  <c r="R126" i="19"/>
  <c r="O120" i="20" s="1"/>
  <c r="P140" i="7" s="1"/>
  <c r="G126" i="19"/>
  <c r="D120" i="20" s="1"/>
  <c r="E140" i="7" s="1"/>
  <c r="S126" i="19"/>
  <c r="P120" i="20" s="1"/>
  <c r="Q140" i="7" s="1"/>
  <c r="J126" i="19"/>
  <c r="G120" i="20" s="1"/>
  <c r="H140" i="7" s="1"/>
  <c r="U126" i="19"/>
  <c r="R120" i="20" s="1"/>
  <c r="S140" i="7" s="1"/>
  <c r="BA126" i="19"/>
  <c r="AX120" i="20" s="1"/>
  <c r="AY140" i="7" s="1"/>
  <c r="Q126" i="19"/>
  <c r="N120" i="20" s="1"/>
  <c r="O140" i="7" s="1"/>
  <c r="M126" i="19"/>
  <c r="J120" i="20" s="1"/>
  <c r="K140" i="7" s="1"/>
  <c r="AO126" i="19"/>
  <c r="AL120" i="20" s="1"/>
  <c r="AM140" i="7" s="1"/>
  <c r="BF126" i="19"/>
  <c r="BC120" i="20" s="1"/>
  <c r="BD140" i="7" s="1"/>
  <c r="BS126" i="19"/>
  <c r="BP120" i="20" s="1"/>
  <c r="BQ140" i="7" s="1"/>
  <c r="BO126" i="19"/>
  <c r="BL120" i="20" s="1"/>
  <c r="BM140" i="7" s="1"/>
  <c r="AC126" i="19"/>
  <c r="Z120" i="20" s="1"/>
  <c r="AA140" i="7" s="1"/>
  <c r="AT126" i="19"/>
  <c r="AQ120" i="20" s="1"/>
  <c r="AR140" i="7" s="1"/>
  <c r="AE126" i="19"/>
  <c r="AB120" i="20" s="1"/>
  <c r="AC140" i="7" s="1"/>
  <c r="BL126" i="19"/>
  <c r="BI120" i="20" s="1"/>
  <c r="BJ140" i="7" s="1"/>
  <c r="AH126" i="19"/>
  <c r="AE120" i="20" s="1"/>
  <c r="AF140" i="7" s="1"/>
  <c r="BR126" i="19"/>
  <c r="BO120" i="20" s="1"/>
  <c r="BP140" i="7" s="1"/>
  <c r="K126" i="19"/>
  <c r="H120" i="20" s="1"/>
  <c r="I140" i="7" s="1"/>
  <c r="AN126" i="19"/>
  <c r="AK120" i="20" s="1"/>
  <c r="AL140" i="7" s="1"/>
  <c r="BE126" i="19"/>
  <c r="BB120" i="20" s="1"/>
  <c r="BC140" i="7" s="1"/>
  <c r="BV126" i="19"/>
  <c r="BS120" i="20" s="1"/>
  <c r="BT140" i="7" s="1"/>
  <c r="AQ126" i="19"/>
  <c r="AN120" i="20" s="1"/>
  <c r="AO140" i="7" s="1"/>
  <c r="AB126" i="19"/>
  <c r="Y120" i="20" s="1"/>
  <c r="AS126" i="19"/>
  <c r="AP120" i="20" s="1"/>
  <c r="AQ140" i="7" s="1"/>
  <c r="BJ126" i="19"/>
  <c r="BG120" i="20" s="1"/>
  <c r="BH140" i="7" s="1"/>
  <c r="AY126" i="19"/>
  <c r="AV120" i="20" s="1"/>
  <c r="AW140" i="7" s="1"/>
  <c r="AG126" i="19"/>
  <c r="AD120" i="20" s="1"/>
  <c r="AE140" i="7" s="1"/>
  <c r="AX126" i="19"/>
  <c r="AU120" i="20" s="1"/>
  <c r="AV140" i="7" s="1"/>
  <c r="AZ126" i="19"/>
  <c r="AW120" i="20" s="1"/>
  <c r="AX140" i="7" s="1"/>
  <c r="BQ126" i="19"/>
  <c r="BN120" i="20" s="1"/>
  <c r="BO140" i="7" s="1"/>
  <c r="AI126" i="19"/>
  <c r="AF120" i="20" s="1"/>
  <c r="AG140" i="7" s="1"/>
  <c r="Y126" i="19"/>
  <c r="V120" i="20" s="1"/>
  <c r="W140" i="7" s="1"/>
  <c r="T126" i="19"/>
  <c r="Q120" i="20" s="1"/>
  <c r="R140" i="7" s="1"/>
  <c r="W126" i="19"/>
  <c r="T120" i="20" s="1"/>
  <c r="U140" i="7" s="1"/>
  <c r="Z126" i="19"/>
  <c r="W120" i="20" s="1"/>
  <c r="X140" i="7" s="1"/>
  <c r="F126" i="19"/>
  <c r="B126" i="19" l="1"/>
  <c r="D126" i="19" s="1"/>
  <c r="B120" i="20" s="1"/>
  <c r="B140" i="7" s="1"/>
  <c r="Y140" i="7"/>
  <c r="Z140" i="7"/>
  <c r="BW140" i="7"/>
  <c r="C120" i="20"/>
  <c r="D140" i="7" s="1"/>
  <c r="BZ140" i="7" l="1"/>
  <c r="C140" i="7"/>
  <c r="C120" i="24" s="1"/>
  <c r="B119" i="24"/>
  <c r="CA140" i="7"/>
  <c r="BX140" i="7"/>
  <c r="Y120" i="24" l="1"/>
  <c r="BV120" i="24" s="1"/>
  <c r="D150" i="9" s="1"/>
  <c r="AC120" i="24"/>
  <c r="AG120" i="24"/>
  <c r="AK120" i="24"/>
  <c r="AO120" i="24"/>
  <c r="AS120" i="24"/>
  <c r="AW120" i="24"/>
  <c r="BA120" i="24"/>
  <c r="BE120" i="24"/>
  <c r="BI120" i="24"/>
  <c r="BM120" i="24"/>
  <c r="BQ120" i="24"/>
  <c r="X120" i="24"/>
  <c r="AJ120" i="24"/>
  <c r="AV120" i="24"/>
  <c r="BD120" i="24"/>
  <c r="BP120" i="24"/>
  <c r="Z120" i="24"/>
  <c r="AD120" i="24"/>
  <c r="AH120" i="24"/>
  <c r="AL120" i="24"/>
  <c r="AP120" i="24"/>
  <c r="AT120" i="24"/>
  <c r="AX120" i="24"/>
  <c r="BB120" i="24"/>
  <c r="BF120" i="24"/>
  <c r="BJ120" i="24"/>
  <c r="BN120" i="24"/>
  <c r="BR120" i="24"/>
  <c r="AB120" i="24"/>
  <c r="AN120" i="24"/>
  <c r="AZ120" i="24"/>
  <c r="BL120" i="24"/>
  <c r="AA120" i="24"/>
  <c r="AE120" i="24"/>
  <c r="AI120" i="24"/>
  <c r="AM120" i="24"/>
  <c r="AQ120" i="24"/>
  <c r="AU120" i="24"/>
  <c r="AY120" i="24"/>
  <c r="BC120" i="24"/>
  <c r="BG120" i="24"/>
  <c r="BK120" i="24"/>
  <c r="BO120" i="24"/>
  <c r="BS120" i="24"/>
  <c r="AF120" i="24"/>
  <c r="AR120" i="24"/>
  <c r="BH120" i="24"/>
  <c r="BT120" i="24"/>
  <c r="H120" i="24"/>
  <c r="F120" i="24"/>
  <c r="I120" i="24"/>
  <c r="K120" i="24"/>
  <c r="G120" i="24"/>
  <c r="N120" i="24"/>
  <c r="T120" i="24"/>
  <c r="M120" i="24"/>
  <c r="S120" i="24"/>
  <c r="P120" i="24"/>
  <c r="Q120" i="24"/>
  <c r="R120" i="24"/>
  <c r="L120" i="24"/>
  <c r="D120" i="24"/>
  <c r="J120" i="24"/>
  <c r="V120" i="24"/>
  <c r="W120" i="24"/>
  <c r="U120" i="24"/>
  <c r="O120" i="24"/>
  <c r="E120" i="24"/>
  <c r="B149" i="9"/>
  <c r="B149" i="15"/>
  <c r="B149" i="14"/>
  <c r="B149" i="16"/>
  <c r="D150" i="15"/>
  <c r="D150" i="14"/>
  <c r="C128" i="11"/>
  <c r="C128" i="19"/>
  <c r="C128" i="18"/>
  <c r="C128" i="17"/>
  <c r="P149" i="9" l="1"/>
  <c r="P149" i="14" s="1"/>
  <c r="P149" i="15" s="1"/>
  <c r="P149" i="16" s="1"/>
  <c r="Q149" i="9"/>
  <c r="Q149" i="14" s="1"/>
  <c r="Q149" i="15" s="1"/>
  <c r="Q149" i="16" s="1"/>
  <c r="O149" i="9"/>
  <c r="O149" i="14" s="1"/>
  <c r="O149" i="15" s="1"/>
  <c r="O149" i="16" s="1"/>
  <c r="R149" i="9"/>
  <c r="R149" i="14" s="1"/>
  <c r="R149" i="15" s="1"/>
  <c r="R149" i="16" s="1"/>
  <c r="Z149" i="9"/>
  <c r="Z149" i="14" s="1"/>
  <c r="Z149" i="15" s="1"/>
  <c r="Z149" i="16" s="1"/>
  <c r="M149" i="9"/>
  <c r="M149" i="14" s="1"/>
  <c r="M149" i="15" s="1"/>
  <c r="M149" i="16" s="1"/>
  <c r="BU120" i="24"/>
  <c r="K149" i="9"/>
  <c r="K149" i="14" s="1"/>
  <c r="K149" i="15" s="1"/>
  <c r="K149" i="16" s="1"/>
  <c r="AP149" i="9"/>
  <c r="AP149" i="14" s="1"/>
  <c r="AP149" i="15" s="1"/>
  <c r="AP149" i="16" s="1"/>
  <c r="AN149" i="9"/>
  <c r="AN149" i="14" s="1"/>
  <c r="AN149" i="15" s="1"/>
  <c r="AN149" i="16" s="1"/>
  <c r="I149" i="9"/>
  <c r="I149" i="14" s="1"/>
  <c r="I149" i="15" s="1"/>
  <c r="I149" i="16" s="1"/>
  <c r="L149" i="9"/>
  <c r="L149" i="14" s="1"/>
  <c r="L149" i="15" s="1"/>
  <c r="L149" i="16" s="1"/>
  <c r="Y149" i="9"/>
  <c r="Y149" i="14" s="1"/>
  <c r="Y149" i="15" s="1"/>
  <c r="Y149" i="16" s="1"/>
  <c r="AK149" i="9"/>
  <c r="AK149" i="14" s="1"/>
  <c r="AK149" i="15" s="1"/>
  <c r="AK149" i="16" s="1"/>
  <c r="W149" i="9"/>
  <c r="W149" i="14" s="1"/>
  <c r="W149" i="15" s="1"/>
  <c r="W149" i="16" s="1"/>
  <c r="AH149" i="9"/>
  <c r="AH149" i="14" s="1"/>
  <c r="AH149" i="15" s="1"/>
  <c r="AH149" i="16" s="1"/>
  <c r="X149" i="9"/>
  <c r="X149" i="14" s="1"/>
  <c r="X149" i="15" s="1"/>
  <c r="X149" i="16" s="1"/>
  <c r="AE149" i="9"/>
  <c r="AE149" i="14" s="1"/>
  <c r="AE149" i="15" s="1"/>
  <c r="AE149" i="16" s="1"/>
  <c r="AQ149" i="9"/>
  <c r="AQ149" i="14" s="1"/>
  <c r="AQ149" i="15" s="1"/>
  <c r="AQ149" i="16" s="1"/>
  <c r="AJ149" i="9"/>
  <c r="AJ149" i="14" s="1"/>
  <c r="AJ149" i="15" s="1"/>
  <c r="AJ149" i="16" s="1"/>
  <c r="AG149" i="9"/>
  <c r="AG149" i="14" s="1"/>
  <c r="AG149" i="15" s="1"/>
  <c r="AG149" i="16" s="1"/>
  <c r="AB149" i="9"/>
  <c r="AB149" i="14" s="1"/>
  <c r="AB149" i="15" s="1"/>
  <c r="AB149" i="16" s="1"/>
  <c r="AR149" i="9"/>
  <c r="AR149" i="14" s="1"/>
  <c r="AR149" i="15" s="1"/>
  <c r="AR149" i="16" s="1"/>
  <c r="F149" i="9"/>
  <c r="F149" i="14" s="1"/>
  <c r="F149" i="15" s="1"/>
  <c r="T149" i="9"/>
  <c r="AD149" i="9"/>
  <c r="AD149" i="14" s="1"/>
  <c r="AD149" i="15" s="1"/>
  <c r="AD149" i="16" s="1"/>
  <c r="G149" i="9"/>
  <c r="AI149" i="9"/>
  <c r="AI149" i="14" s="1"/>
  <c r="AI149" i="15" s="1"/>
  <c r="AI149" i="16" s="1"/>
  <c r="V149" i="9"/>
  <c r="V149" i="14" s="1"/>
  <c r="V149" i="15" s="1"/>
  <c r="V149" i="16" s="1"/>
  <c r="AC149" i="9"/>
  <c r="AC149" i="14" s="1"/>
  <c r="AC149" i="15" s="1"/>
  <c r="AC149" i="16" s="1"/>
  <c r="AO149" i="9"/>
  <c r="AO149" i="14" s="1"/>
  <c r="AO149" i="15" s="1"/>
  <c r="AO149" i="16" s="1"/>
  <c r="AA149" i="9"/>
  <c r="AA149" i="14" s="1"/>
  <c r="AA149" i="15" s="1"/>
  <c r="AA149" i="16" s="1"/>
  <c r="U149" i="9"/>
  <c r="H149" i="9"/>
  <c r="H149" i="14" s="1"/>
  <c r="H149" i="15" s="1"/>
  <c r="H149" i="16" s="1"/>
  <c r="AL149" i="9"/>
  <c r="AL149" i="14" s="1"/>
  <c r="AL149" i="15" s="1"/>
  <c r="AL149" i="16" s="1"/>
  <c r="Z127" i="11" l="1"/>
  <c r="AL127" i="11"/>
  <c r="AN127" i="11"/>
  <c r="N127" i="11"/>
  <c r="AR127" i="11"/>
  <c r="BQ127" i="11"/>
  <c r="L127" i="11"/>
  <c r="BF127" i="11"/>
  <c r="G149" i="14"/>
  <c r="G149" i="15" s="1"/>
  <c r="G149" i="16" s="1"/>
  <c r="BJ127" i="11"/>
  <c r="BI127" i="11"/>
  <c r="BE127" i="11"/>
  <c r="S127" i="11"/>
  <c r="T127" i="11"/>
  <c r="AA127" i="11"/>
  <c r="BM127" i="11"/>
  <c r="K127" i="11"/>
  <c r="BK127" i="11"/>
  <c r="BC127" i="11"/>
  <c r="Q127" i="11"/>
  <c r="I127" i="11"/>
  <c r="X127" i="11"/>
  <c r="AV127" i="11"/>
  <c r="AO127" i="11"/>
  <c r="BH127" i="11"/>
  <c r="F127" i="11"/>
  <c r="AP127" i="11"/>
  <c r="H127" i="11"/>
  <c r="W127" i="11"/>
  <c r="BG127" i="11"/>
  <c r="AF127" i="11"/>
  <c r="AY127" i="11"/>
  <c r="Y127" i="11"/>
  <c r="AZ127" i="11"/>
  <c r="U127" i="11"/>
  <c r="BP127" i="11"/>
  <c r="J127" i="11"/>
  <c r="O127" i="11"/>
  <c r="AT127" i="11"/>
  <c r="AK127" i="11"/>
  <c r="BD127" i="11"/>
  <c r="AX127" i="11"/>
  <c r="AC127" i="11"/>
  <c r="AM127" i="11"/>
  <c r="AD127" i="11"/>
  <c r="BW127" i="11"/>
  <c r="P127" i="11"/>
  <c r="AQ127" i="11"/>
  <c r="BR127" i="11"/>
  <c r="AS127" i="11"/>
  <c r="BL127" i="11"/>
  <c r="V127" i="11"/>
  <c r="BU127" i="11"/>
  <c r="AI127" i="11"/>
  <c r="BA127" i="11"/>
  <c r="U149" i="14"/>
  <c r="U149" i="15" s="1"/>
  <c r="U149" i="16" s="1"/>
  <c r="AG127" i="11"/>
  <c r="R127" i="11"/>
  <c r="AH127" i="11"/>
  <c r="AJ127" i="11"/>
  <c r="AW127" i="11"/>
  <c r="M127" i="11"/>
  <c r="BS127" i="11"/>
  <c r="BN127" i="11"/>
  <c r="G127" i="11"/>
  <c r="BB127" i="11"/>
  <c r="AU127" i="11"/>
  <c r="BO127" i="11"/>
  <c r="AE127" i="11"/>
  <c r="AB127" i="11"/>
  <c r="T149" i="14"/>
  <c r="T149" i="15" s="1"/>
  <c r="T149" i="16" s="1"/>
  <c r="BV127" i="11"/>
  <c r="BT127" i="11"/>
  <c r="F149" i="16"/>
  <c r="B127" i="11" l="1"/>
  <c r="D127" i="11" s="1"/>
  <c r="AS127" i="18"/>
  <c r="AI127" i="18"/>
  <c r="I127" i="18"/>
  <c r="T127" i="18"/>
  <c r="AQ127" i="18"/>
  <c r="AI127" i="17"/>
  <c r="BR127" i="18"/>
  <c r="BJ127" i="17"/>
  <c r="S127" i="18"/>
  <c r="U127" i="18"/>
  <c r="AR127" i="18"/>
  <c r="AC127" i="18"/>
  <c r="BV127" i="18"/>
  <c r="BM127" i="18"/>
  <c r="BB127" i="18"/>
  <c r="AK127" i="18"/>
  <c r="AE127" i="18"/>
  <c r="AZ127" i="18"/>
  <c r="BQ127" i="17"/>
  <c r="V127" i="18"/>
  <c r="AF127" i="18"/>
  <c r="AU127" i="18"/>
  <c r="Z127" i="18"/>
  <c r="AB127" i="18"/>
  <c r="AA127" i="18"/>
  <c r="J127" i="18"/>
  <c r="BI127" i="18"/>
  <c r="P127" i="18"/>
  <c r="AG127" i="18"/>
  <c r="BC127" i="17"/>
  <c r="BK127" i="17"/>
  <c r="AG127" i="17"/>
  <c r="BS127" i="17"/>
  <c r="F127" i="18"/>
  <c r="AL127" i="18"/>
  <c r="AT127" i="18"/>
  <c r="AY127" i="18"/>
  <c r="BA127" i="17"/>
  <c r="AB127" i="17"/>
  <c r="I127" i="17"/>
  <c r="R127" i="17"/>
  <c r="BF127" i="18"/>
  <c r="AO127" i="18"/>
  <c r="AN127" i="18"/>
  <c r="BP127" i="18"/>
  <c r="BN127" i="18"/>
  <c r="W127" i="18"/>
  <c r="K127" i="18"/>
  <c r="BQ127" i="18"/>
  <c r="N127" i="18"/>
  <c r="BH127" i="18"/>
  <c r="BR127" i="17"/>
  <c r="AD127" i="17"/>
  <c r="T127" i="17"/>
  <c r="M127" i="17"/>
  <c r="BL127" i="18"/>
  <c r="BW127" i="18"/>
  <c r="X127" i="18"/>
  <c r="AM127" i="18"/>
  <c r="BD127" i="18"/>
  <c r="Z127" i="17"/>
  <c r="J127" i="17"/>
  <c r="BI127" i="17"/>
  <c r="BV127" i="17"/>
  <c r="BE127" i="17"/>
  <c r="AO127" i="17"/>
  <c r="L127" i="17"/>
  <c r="AN127" i="17"/>
  <c r="AR127" i="17"/>
  <c r="AY127" i="17"/>
  <c r="AK127" i="17"/>
  <c r="AL127" i="17"/>
  <c r="AJ127" i="17"/>
  <c r="BN127" i="17"/>
  <c r="BB127" i="17"/>
  <c r="BC127" i="18"/>
  <c r="AH127" i="18"/>
  <c r="BT127" i="18"/>
  <c r="G127" i="18"/>
  <c r="Q127" i="18"/>
  <c r="R127" i="18"/>
  <c r="AJ127" i="18"/>
  <c r="BE127" i="18"/>
  <c r="BA127" i="18"/>
  <c r="AH127" i="17"/>
  <c r="BW127" i="17"/>
  <c r="AE127" i="17"/>
  <c r="AV127" i="17"/>
  <c r="AF127" i="17"/>
  <c r="G127" i="17"/>
  <c r="BP127" i="17"/>
  <c r="AC127" i="17"/>
  <c r="W127" i="17"/>
  <c r="BU127" i="17"/>
  <c r="AW127" i="17"/>
  <c r="AP127" i="17"/>
  <c r="Y127" i="17"/>
  <c r="BL127" i="17"/>
  <c r="K127" i="17"/>
  <c r="BU127" i="18"/>
  <c r="H127" i="18"/>
  <c r="AX127" i="18"/>
  <c r="BJ127" i="18"/>
  <c r="Y127" i="18"/>
  <c r="AP127" i="18"/>
  <c r="AW127" i="18"/>
  <c r="BO127" i="18"/>
  <c r="AD127" i="18"/>
  <c r="O127" i="18"/>
  <c r="BS127" i="18"/>
  <c r="L127" i="18"/>
  <c r="M127" i="18"/>
  <c r="AV127" i="18"/>
  <c r="BK127" i="18"/>
  <c r="BG127" i="18"/>
  <c r="AT127" i="17"/>
  <c r="F127" i="17"/>
  <c r="H127" i="17"/>
  <c r="AQ127" i="17"/>
  <c r="BT127" i="17"/>
  <c r="X127" i="17"/>
  <c r="P127" i="17"/>
  <c r="BD127" i="17"/>
  <c r="BF127" i="17"/>
  <c r="S127" i="17"/>
  <c r="U127" i="17"/>
  <c r="O127" i="17"/>
  <c r="BH127" i="17"/>
  <c r="AM127" i="17"/>
  <c r="N127" i="17"/>
  <c r="Q127" i="17"/>
  <c r="BO127" i="17"/>
  <c r="AA127" i="17"/>
  <c r="BM127" i="17"/>
  <c r="V127" i="17"/>
  <c r="AS127" i="17"/>
  <c r="AU127" i="17"/>
  <c r="BG127" i="17"/>
  <c r="AZ127" i="17"/>
  <c r="AX127" i="17"/>
  <c r="AQ127" i="19"/>
  <c r="BD127" i="19"/>
  <c r="BU127" i="19"/>
  <c r="BJ127" i="19"/>
  <c r="BK127" i="19"/>
  <c r="AC127" i="19"/>
  <c r="AT127" i="19"/>
  <c r="BO127" i="19"/>
  <c r="AG127" i="19"/>
  <c r="AM127" i="19"/>
  <c r="AZ127" i="19"/>
  <c r="BQ127" i="19"/>
  <c r="M127" i="19"/>
  <c r="L127" i="19"/>
  <c r="W127" i="19"/>
  <c r="R127" i="19"/>
  <c r="O127" i="19"/>
  <c r="Y127" i="19"/>
  <c r="S127" i="19"/>
  <c r="BM127" i="19"/>
  <c r="Q127" i="19"/>
  <c r="G127" i="19"/>
  <c r="BG127" i="19"/>
  <c r="BT127" i="19"/>
  <c r="AP127" i="19"/>
  <c r="AH127" i="19"/>
  <c r="AB127" i="19"/>
  <c r="AS127" i="19"/>
  <c r="AX127" i="19"/>
  <c r="AF127" i="19"/>
  <c r="AW127" i="19"/>
  <c r="BC127" i="19"/>
  <c r="BP127" i="19"/>
  <c r="AL127" i="19"/>
  <c r="I127" i="19"/>
  <c r="N127" i="19"/>
  <c r="AV127" i="19"/>
  <c r="BB127" i="19"/>
  <c r="J127" i="19"/>
  <c r="BW127" i="19"/>
  <c r="AO127" i="19"/>
  <c r="BF127" i="19"/>
  <c r="AE127" i="19"/>
  <c r="AR127" i="19"/>
  <c r="BI127" i="19"/>
  <c r="AI127" i="19"/>
  <c r="BS127" i="19"/>
  <c r="T127" i="19"/>
  <c r="AA127" i="19"/>
  <c r="AN127" i="19"/>
  <c r="BE127" i="19"/>
  <c r="BV127" i="19"/>
  <c r="AU127" i="19"/>
  <c r="BH127" i="19"/>
  <c r="AD127" i="19"/>
  <c r="AY127" i="19"/>
  <c r="BL127" i="19"/>
  <c r="BN127" i="19"/>
  <c r="AJ127" i="19"/>
  <c r="BA127" i="19"/>
  <c r="BR127" i="19"/>
  <c r="P127" i="19"/>
  <c r="X127" i="19"/>
  <c r="U127" i="19"/>
  <c r="F127" i="19"/>
  <c r="H127" i="19"/>
  <c r="V127" i="19"/>
  <c r="K127" i="19"/>
  <c r="AK127" i="19"/>
  <c r="Z127" i="19"/>
  <c r="S121" i="20" l="1"/>
  <c r="T141" i="7" s="1"/>
  <c r="M121" i="20"/>
  <c r="N141" i="7" s="1"/>
  <c r="B127" i="19"/>
  <c r="D127" i="19" s="1"/>
  <c r="B127" i="18"/>
  <c r="D127" i="18" s="1"/>
  <c r="B127" i="17"/>
  <c r="D127" i="17" s="1"/>
  <c r="BJ121" i="20"/>
  <c r="BK141" i="7" s="1"/>
  <c r="AW121" i="20"/>
  <c r="AX141" i="7" s="1"/>
  <c r="BA121" i="20"/>
  <c r="BB141" i="7" s="1"/>
  <c r="AN121" i="20"/>
  <c r="AO141" i="7" s="1"/>
  <c r="AT121" i="20"/>
  <c r="AU141" i="7" s="1"/>
  <c r="BM121" i="20"/>
  <c r="BN141" i="7" s="1"/>
  <c r="AB121" i="20"/>
  <c r="AC141" i="7" s="1"/>
  <c r="AY121" i="20"/>
  <c r="AZ141" i="7" s="1"/>
  <c r="AH121" i="20"/>
  <c r="AI141" i="7" s="1"/>
  <c r="BF121" i="20"/>
  <c r="BG141" i="7" s="1"/>
  <c r="Y121" i="20"/>
  <c r="BW141" i="7" s="1"/>
  <c r="BH121" i="20"/>
  <c r="BI141" i="7" s="1"/>
  <c r="BN121" i="20"/>
  <c r="BO141" i="7" s="1"/>
  <c r="BG121" i="20"/>
  <c r="BH141" i="7" s="1"/>
  <c r="BD121" i="20"/>
  <c r="BE141" i="7" s="1"/>
  <c r="BI121" i="20"/>
  <c r="BJ141" i="7" s="1"/>
  <c r="BR121" i="20"/>
  <c r="BS141" i="7" s="1"/>
  <c r="BT121" i="20"/>
  <c r="BU141" i="7" s="1"/>
  <c r="BK121" i="20"/>
  <c r="BL141" i="7" s="1"/>
  <c r="AV121" i="20"/>
  <c r="AW141" i="7" s="1"/>
  <c r="AL121" i="20"/>
  <c r="AM141" i="7" s="1"/>
  <c r="AX121" i="20"/>
  <c r="AY141" i="7" s="1"/>
  <c r="AZ121" i="20"/>
  <c r="BA141" i="7" s="1"/>
  <c r="AR121" i="20"/>
  <c r="AS141" i="7" s="1"/>
  <c r="X121" i="20"/>
  <c r="AJ121" i="20"/>
  <c r="AK141" i="7" s="1"/>
  <c r="AC121" i="20"/>
  <c r="AD141" i="7" s="1"/>
  <c r="AE121" i="20"/>
  <c r="AF141" i="7" s="1"/>
  <c r="AG121" i="20"/>
  <c r="AH141" i="7" s="1"/>
  <c r="AO121" i="20"/>
  <c r="AP141" i="7" s="1"/>
  <c r="BB121" i="20"/>
  <c r="BC141" i="7" s="1"/>
  <c r="AA121" i="20"/>
  <c r="AB141" i="7" s="1"/>
  <c r="BP121" i="20"/>
  <c r="BQ141" i="7" s="1"/>
  <c r="AF121" i="20"/>
  <c r="AG141" i="7" s="1"/>
  <c r="AU121" i="20"/>
  <c r="AV141" i="7" s="1"/>
  <c r="AP121" i="20"/>
  <c r="AQ141" i="7" s="1"/>
  <c r="BL121" i="20"/>
  <c r="BM141" i="7" s="1"/>
  <c r="BE121" i="20"/>
  <c r="BF141" i="7" s="1"/>
  <c r="BC121" i="20"/>
  <c r="BD141" i="7" s="1"/>
  <c r="BQ121" i="20"/>
  <c r="BR141" i="7" s="1"/>
  <c r="AQ121" i="20"/>
  <c r="AR141" i="7" s="1"/>
  <c r="AM121" i="20"/>
  <c r="AN141" i="7" s="1"/>
  <c r="Z121" i="20"/>
  <c r="AA141" i="7" s="1"/>
  <c r="AS121" i="20"/>
  <c r="AT141" i="7" s="1"/>
  <c r="AI121" i="20"/>
  <c r="AJ141" i="7" s="1"/>
  <c r="AK121" i="20"/>
  <c r="AL141" i="7" s="1"/>
  <c r="BS121" i="20"/>
  <c r="BT141" i="7" s="1"/>
  <c r="BO121" i="20"/>
  <c r="BP141" i="7" s="1"/>
  <c r="AD121" i="20"/>
  <c r="AE141" i="7" s="1"/>
  <c r="E121" i="20"/>
  <c r="F141" i="7" s="1"/>
  <c r="T121" i="20"/>
  <c r="U141" i="7" s="1"/>
  <c r="O121" i="20"/>
  <c r="P141" i="7" s="1"/>
  <c r="U121" i="20"/>
  <c r="V141" i="7" s="1"/>
  <c r="G121" i="20"/>
  <c r="H141" i="7" s="1"/>
  <c r="F121" i="20"/>
  <c r="G141" i="7" s="1"/>
  <c r="Q121" i="20"/>
  <c r="R141" i="7" s="1"/>
  <c r="P121" i="20"/>
  <c r="Q141" i="7" s="1"/>
  <c r="W121" i="20"/>
  <c r="X141" i="7" s="1"/>
  <c r="D121" i="20"/>
  <c r="E141" i="7" s="1"/>
  <c r="N121" i="20"/>
  <c r="O141" i="7" s="1"/>
  <c r="J121" i="20"/>
  <c r="K141" i="7" s="1"/>
  <c r="H121" i="20"/>
  <c r="I141" i="7" s="1"/>
  <c r="R121" i="20"/>
  <c r="S141" i="7" s="1"/>
  <c r="K121" i="20"/>
  <c r="L141" i="7" s="1"/>
  <c r="V121" i="20"/>
  <c r="W141" i="7" s="1"/>
  <c r="I121" i="20"/>
  <c r="J141" i="7" s="1"/>
  <c r="L121" i="20"/>
  <c r="M141" i="7" s="1"/>
  <c r="C121" i="20"/>
  <c r="D141" i="7" s="1"/>
  <c r="Y141" i="7" l="1"/>
  <c r="Z141" i="7"/>
  <c r="B121" i="20"/>
  <c r="B120" i="24" s="1"/>
  <c r="CA141" i="7"/>
  <c r="BX141" i="7"/>
  <c r="BZ141" i="7" l="1"/>
  <c r="C129" i="17" s="1"/>
  <c r="C141" i="7"/>
  <c r="F121" i="24" s="1"/>
  <c r="B141" i="7"/>
  <c r="B150" i="9"/>
  <c r="B150" i="16"/>
  <c r="B150" i="15"/>
  <c r="B150" i="14"/>
  <c r="C129" i="18" l="1"/>
  <c r="C129" i="11"/>
  <c r="C129" i="19"/>
  <c r="M150" i="9"/>
  <c r="M150" i="14" s="1"/>
  <c r="M150" i="15" s="1"/>
  <c r="M150" i="16" s="1"/>
  <c r="R150" i="9"/>
  <c r="R150" i="14" s="1"/>
  <c r="R150" i="15" s="1"/>
  <c r="R150" i="16" s="1"/>
  <c r="Q150" i="9"/>
  <c r="Q150" i="14" s="1"/>
  <c r="Q150" i="15" s="1"/>
  <c r="Q150" i="16" s="1"/>
  <c r="O150" i="9"/>
  <c r="O150" i="14" s="1"/>
  <c r="O150" i="15" s="1"/>
  <c r="O150" i="16" s="1"/>
  <c r="P150" i="9"/>
  <c r="P150" i="14" s="1"/>
  <c r="P150" i="15" s="1"/>
  <c r="P150" i="16" s="1"/>
  <c r="AX121" i="24"/>
  <c r="BP121" i="24"/>
  <c r="BM121" i="24"/>
  <c r="AZ121" i="24"/>
  <c r="G121" i="24"/>
  <c r="AW121" i="24"/>
  <c r="AJ121" i="24"/>
  <c r="T121" i="24"/>
  <c r="AG121" i="24"/>
  <c r="BB121" i="24"/>
  <c r="L121" i="24"/>
  <c r="O121" i="24"/>
  <c r="AL121" i="24"/>
  <c r="BI121" i="24"/>
  <c r="AS121" i="24"/>
  <c r="AC121" i="24"/>
  <c r="AP121" i="24"/>
  <c r="BL121" i="24"/>
  <c r="AV121" i="24"/>
  <c r="AF121" i="24"/>
  <c r="BF121" i="24"/>
  <c r="BO121" i="24"/>
  <c r="AY121" i="24"/>
  <c r="AI121" i="24"/>
  <c r="U121" i="24"/>
  <c r="D121" i="24"/>
  <c r="K121" i="24"/>
  <c r="I121" i="24"/>
  <c r="E121" i="24"/>
  <c r="S121" i="24"/>
  <c r="Z121" i="24"/>
  <c r="BE121" i="24"/>
  <c r="AO121" i="24"/>
  <c r="Y121" i="24"/>
  <c r="AD121" i="24"/>
  <c r="BH121" i="24"/>
  <c r="AR121" i="24"/>
  <c r="AB121" i="24"/>
  <c r="AT121" i="24"/>
  <c r="BK121" i="24"/>
  <c r="AU121" i="24"/>
  <c r="AE121" i="24"/>
  <c r="C121" i="24"/>
  <c r="D151" i="14" s="1"/>
  <c r="P121" i="24"/>
  <c r="N121" i="24"/>
  <c r="BR121" i="24"/>
  <c r="BS121" i="24"/>
  <c r="BC121" i="24"/>
  <c r="AM121" i="24"/>
  <c r="V121" i="24"/>
  <c r="Q121" i="24"/>
  <c r="W121" i="24"/>
  <c r="H121" i="24"/>
  <c r="M121" i="24"/>
  <c r="BJ121" i="24"/>
  <c r="BQ121" i="24"/>
  <c r="BA121" i="24"/>
  <c r="AK121" i="24"/>
  <c r="BN121" i="24"/>
  <c r="BT121" i="24"/>
  <c r="BD121" i="24"/>
  <c r="AN121" i="24"/>
  <c r="X121" i="24"/>
  <c r="AH121" i="24"/>
  <c r="BG121" i="24"/>
  <c r="AQ121" i="24"/>
  <c r="AA121" i="24"/>
  <c r="J121" i="24"/>
  <c r="R121" i="24"/>
  <c r="AA150" i="9"/>
  <c r="AA150" i="14" s="1"/>
  <c r="AA150" i="15" s="1"/>
  <c r="AA150" i="16" s="1"/>
  <c r="AG150" i="9"/>
  <c r="AG150" i="14" s="1"/>
  <c r="AG150" i="15" s="1"/>
  <c r="AG150" i="16" s="1"/>
  <c r="Y150" i="9"/>
  <c r="Y150" i="14" s="1"/>
  <c r="Y150" i="15" s="1"/>
  <c r="Y150" i="16" s="1"/>
  <c r="AN150" i="9"/>
  <c r="AN150" i="14" s="1"/>
  <c r="AN150" i="15" s="1"/>
  <c r="AN150" i="16" s="1"/>
  <c r="AO150" i="9"/>
  <c r="AO150" i="14" s="1"/>
  <c r="AO150" i="15" s="1"/>
  <c r="AO150" i="16" s="1"/>
  <c r="AD150" i="9"/>
  <c r="AD150" i="14" s="1"/>
  <c r="AD150" i="15" s="1"/>
  <c r="AD150" i="16" s="1"/>
  <c r="K150" i="9"/>
  <c r="K150" i="14" s="1"/>
  <c r="K150" i="15" s="1"/>
  <c r="K150" i="16" s="1"/>
  <c r="W150" i="9"/>
  <c r="W150" i="14" s="1"/>
  <c r="W150" i="15" s="1"/>
  <c r="W150" i="16" s="1"/>
  <c r="G150" i="9"/>
  <c r="G150" i="14" s="1"/>
  <c r="G150" i="15" s="1"/>
  <c r="G150" i="16" s="1"/>
  <c r="AE150" i="9"/>
  <c r="AE150" i="14" s="1"/>
  <c r="AE150" i="15" s="1"/>
  <c r="AE150" i="16" s="1"/>
  <c r="AP150" i="9"/>
  <c r="AP150" i="14" s="1"/>
  <c r="AP150" i="15" s="1"/>
  <c r="AP150" i="16" s="1"/>
  <c r="AH150" i="9"/>
  <c r="AH150" i="14" s="1"/>
  <c r="AH150" i="15" s="1"/>
  <c r="AH150" i="16" s="1"/>
  <c r="AC150" i="9"/>
  <c r="AC150" i="14" s="1"/>
  <c r="AC150" i="15" s="1"/>
  <c r="AC150" i="16" s="1"/>
  <c r="V150" i="9"/>
  <c r="V150" i="14" s="1"/>
  <c r="V150" i="15" s="1"/>
  <c r="V150" i="16" s="1"/>
  <c r="T150" i="9"/>
  <c r="T150" i="14" s="1"/>
  <c r="T150" i="15" s="1"/>
  <c r="T150" i="16" s="1"/>
  <c r="AJ150" i="9"/>
  <c r="AJ150" i="14" s="1"/>
  <c r="AJ150" i="15" s="1"/>
  <c r="AJ150" i="16" s="1"/>
  <c r="AK150" i="9"/>
  <c r="AK150" i="14" s="1"/>
  <c r="AK150" i="15" s="1"/>
  <c r="AK150" i="16" s="1"/>
  <c r="X150" i="9"/>
  <c r="X150" i="14" s="1"/>
  <c r="X150" i="15" s="1"/>
  <c r="X150" i="16" s="1"/>
  <c r="Z150" i="9"/>
  <c r="Z150" i="14" s="1"/>
  <c r="Z150" i="15" s="1"/>
  <c r="Z150" i="16" s="1"/>
  <c r="AR150" i="9"/>
  <c r="AR150" i="14" s="1"/>
  <c r="AR150" i="15" s="1"/>
  <c r="AR150" i="16" s="1"/>
  <c r="I150" i="9"/>
  <c r="I150" i="14" s="1"/>
  <c r="I150" i="15" s="1"/>
  <c r="I150" i="16" s="1"/>
  <c r="U150" i="9"/>
  <c r="U150" i="14" s="1"/>
  <c r="U150" i="15" s="1"/>
  <c r="U150" i="16" s="1"/>
  <c r="AQ150" i="9"/>
  <c r="AQ150" i="14" s="1"/>
  <c r="AQ150" i="15" s="1"/>
  <c r="AQ150" i="16" s="1"/>
  <c r="AB150" i="9"/>
  <c r="AB150" i="14" s="1"/>
  <c r="AB150" i="15" s="1"/>
  <c r="AB150" i="16" s="1"/>
  <c r="F150" i="9"/>
  <c r="F150" i="14" s="1"/>
  <c r="F150" i="15" s="1"/>
  <c r="F150" i="16" s="1"/>
  <c r="AI150" i="9"/>
  <c r="AI150" i="14" s="1"/>
  <c r="AI150" i="15" s="1"/>
  <c r="AI150" i="16" s="1"/>
  <c r="L150" i="9"/>
  <c r="L150" i="14" s="1"/>
  <c r="L150" i="15" s="1"/>
  <c r="L150" i="16" s="1"/>
  <c r="H150" i="9"/>
  <c r="H150" i="14" s="1"/>
  <c r="H150" i="15" s="1"/>
  <c r="H150" i="16" s="1"/>
  <c r="AL150" i="9"/>
  <c r="AL150" i="14" s="1"/>
  <c r="AL150" i="15" s="1"/>
  <c r="AL150" i="16" s="1"/>
  <c r="D151" i="15" l="1"/>
  <c r="BV121" i="24"/>
  <c r="D151" i="9" s="1"/>
  <c r="BU121" i="24"/>
  <c r="AM128" i="19"/>
  <c r="AZ128" i="19"/>
  <c r="BQ128" i="19"/>
  <c r="AA128" i="19"/>
  <c r="AN128" i="19"/>
  <c r="BE128" i="19"/>
  <c r="BN128" i="19"/>
  <c r="AB128" i="19"/>
  <c r="AS128" i="19"/>
  <c r="BR128" i="19"/>
  <c r="AF128" i="19"/>
  <c r="AW128" i="19"/>
  <c r="U128" i="19"/>
  <c r="V128" i="19"/>
  <c r="R128" i="19"/>
  <c r="K128" i="19"/>
  <c r="I128" i="19"/>
  <c r="W128" i="19"/>
  <c r="J128" i="19"/>
  <c r="BH128" i="19"/>
  <c r="BL128" i="19"/>
  <c r="F128" i="19"/>
  <c r="T128" i="19"/>
  <c r="AP128" i="19"/>
  <c r="BC128" i="19"/>
  <c r="BP128" i="19"/>
  <c r="AD128" i="19"/>
  <c r="AQ128" i="19"/>
  <c r="BD128" i="19"/>
  <c r="BU128" i="19"/>
  <c r="AE128" i="19"/>
  <c r="AR128" i="19"/>
  <c r="BI128" i="19"/>
  <c r="AI128" i="19"/>
  <c r="AV128" i="19"/>
  <c r="BM128" i="19"/>
  <c r="L128" i="19"/>
  <c r="Z128" i="19"/>
  <c r="Y128" i="19"/>
  <c r="AU128" i="19"/>
  <c r="AY128" i="19"/>
  <c r="H128" i="19"/>
  <c r="Q128" i="19"/>
  <c r="BF128" i="19"/>
  <c r="BS128" i="19"/>
  <c r="AK128" i="19"/>
  <c r="AT128" i="19"/>
  <c r="BG128" i="19"/>
  <c r="BT128" i="19"/>
  <c r="AH128" i="19"/>
  <c r="AL128" i="19"/>
  <c r="O128" i="19"/>
  <c r="S128" i="19"/>
  <c r="BV128" i="19"/>
  <c r="AJ128" i="19"/>
  <c r="BA128" i="19"/>
  <c r="BJ128" i="19"/>
  <c r="BW128" i="19"/>
  <c r="AO128" i="19"/>
  <c r="AX128" i="19"/>
  <c r="BK128" i="19"/>
  <c r="AC128" i="19"/>
  <c r="BB128" i="19"/>
  <c r="BO128" i="19"/>
  <c r="AG128" i="19"/>
  <c r="P128" i="19"/>
  <c r="X128" i="19"/>
  <c r="M128" i="19"/>
  <c r="G128" i="19"/>
  <c r="N128" i="19"/>
  <c r="AT128" i="18"/>
  <c r="AQ128" i="18"/>
  <c r="AN128" i="18"/>
  <c r="AH128" i="18"/>
  <c r="AE128" i="18"/>
  <c r="AB128" i="18"/>
  <c r="AL128" i="18"/>
  <c r="AI128" i="18"/>
  <c r="AF128" i="18"/>
  <c r="AP128" i="18"/>
  <c r="AM128" i="18"/>
  <c r="AJ128" i="18"/>
  <c r="Q128" i="18"/>
  <c r="N128" i="18"/>
  <c r="X128" i="18"/>
  <c r="G128" i="18"/>
  <c r="F128" i="18"/>
  <c r="T128" i="18"/>
  <c r="AV128" i="18"/>
  <c r="BF128" i="18"/>
  <c r="AZ128" i="18"/>
  <c r="I128" i="18"/>
  <c r="L128" i="18"/>
  <c r="U128" i="18"/>
  <c r="J128" i="18"/>
  <c r="M128" i="18"/>
  <c r="BJ128" i="18"/>
  <c r="BG128" i="18"/>
  <c r="BD128" i="18"/>
  <c r="AX128" i="18"/>
  <c r="AU128" i="18"/>
  <c r="AR128" i="18"/>
  <c r="BB128" i="18"/>
  <c r="AY128" i="18"/>
  <c r="BC128" i="18"/>
  <c r="R128" i="18"/>
  <c r="H128" i="18"/>
  <c r="BS128" i="18"/>
  <c r="O128" i="18"/>
  <c r="AG128" i="18"/>
  <c r="BW128" i="18"/>
  <c r="BT128" i="18"/>
  <c r="BN128" i="18"/>
  <c r="BK128" i="18"/>
  <c r="BH128" i="18"/>
  <c r="BR128" i="18"/>
  <c r="BO128" i="18"/>
  <c r="BL128" i="18"/>
  <c r="BV128" i="18"/>
  <c r="BP128" i="18"/>
  <c r="AD128" i="18"/>
  <c r="AA128" i="18"/>
  <c r="BQ128" i="18"/>
  <c r="BU128" i="18"/>
  <c r="AO128" i="18"/>
  <c r="AK128" i="18"/>
  <c r="AC128" i="18"/>
  <c r="BA128" i="18"/>
  <c r="AW128" i="18"/>
  <c r="AS128" i="18"/>
  <c r="BM128" i="18"/>
  <c r="BI128" i="18"/>
  <c r="BE128" i="18"/>
  <c r="K128" i="18"/>
  <c r="Z128" i="18"/>
  <c r="Y128" i="18"/>
  <c r="W128" i="18"/>
  <c r="V128" i="18"/>
  <c r="P128" i="18"/>
  <c r="S128" i="18"/>
  <c r="BC128" i="17"/>
  <c r="AX128" i="17"/>
  <c r="AL128" i="17"/>
  <c r="J128" i="17"/>
  <c r="I128" i="17"/>
  <c r="BJ128" i="17"/>
  <c r="AC128" i="17"/>
  <c r="AK128" i="17"/>
  <c r="BA128" i="17"/>
  <c r="AW128" i="17"/>
  <c r="AG128" i="17"/>
  <c r="N128" i="17"/>
  <c r="K128" i="17"/>
  <c r="BV128" i="17"/>
  <c r="BM128" i="17"/>
  <c r="AF128" i="17"/>
  <c r="P128" i="17"/>
  <c r="U128" i="17"/>
  <c r="AH128" i="17"/>
  <c r="Z128" i="17"/>
  <c r="AQ128" i="17"/>
  <c r="BK128" i="17"/>
  <c r="W128" i="17"/>
  <c r="BI128" i="17"/>
  <c r="AN128" i="17"/>
  <c r="AI128" i="17"/>
  <c r="S128" i="17"/>
  <c r="AZ128" i="17"/>
  <c r="BL128" i="17"/>
  <c r="AJ128" i="17"/>
  <c r="Q128" i="17"/>
  <c r="BD128" i="17"/>
  <c r="BN128" i="17"/>
  <c r="AD128" i="17"/>
  <c r="F128" i="17"/>
  <c r="BT128" i="17"/>
  <c r="AP128" i="17"/>
  <c r="AY128" i="17"/>
  <c r="V128" i="17"/>
  <c r="BO128" i="17"/>
  <c r="AV128" i="17"/>
  <c r="AA128" i="17"/>
  <c r="AU128" i="17"/>
  <c r="R128" i="17"/>
  <c r="BF128" i="17"/>
  <c r="BH128" i="17"/>
  <c r="AR128" i="17"/>
  <c r="M128" i="17"/>
  <c r="BB128" i="17"/>
  <c r="AS128" i="17"/>
  <c r="X128" i="17"/>
  <c r="AT128" i="17"/>
  <c r="L128" i="17"/>
  <c r="BU128" i="17"/>
  <c r="BW128" i="17"/>
  <c r="AB128" i="17"/>
  <c r="G128" i="17"/>
  <c r="O128" i="17"/>
  <c r="BS128" i="17"/>
  <c r="BR128" i="17"/>
  <c r="AM128" i="17"/>
  <c r="BP128" i="17"/>
  <c r="BQ128" i="17"/>
  <c r="AO128" i="17"/>
  <c r="T128" i="17"/>
  <c r="H128" i="17"/>
  <c r="BE128" i="17"/>
  <c r="BG128" i="17"/>
  <c r="AE128" i="17"/>
  <c r="Y128" i="17"/>
  <c r="AL128" i="11"/>
  <c r="AR128" i="11"/>
  <c r="BE128" i="11"/>
  <c r="BT128" i="11"/>
  <c r="BG128" i="11"/>
  <c r="BN128" i="11"/>
  <c r="AJ128" i="11"/>
  <c r="AS128" i="11"/>
  <c r="AT128" i="11"/>
  <c r="AE128" i="11"/>
  <c r="H128" i="11"/>
  <c r="W128" i="11"/>
  <c r="BI128" i="11"/>
  <c r="BO128" i="11"/>
  <c r="AZ128" i="11"/>
  <c r="G128" i="11"/>
  <c r="T128" i="11"/>
  <c r="BK128" i="11"/>
  <c r="Q128" i="11"/>
  <c r="AM128" i="11"/>
  <c r="O128" i="11"/>
  <c r="BD128" i="11"/>
  <c r="Z128" i="11"/>
  <c r="U128" i="11"/>
  <c r="AI128" i="11"/>
  <c r="AF128" i="11"/>
  <c r="X128" i="11"/>
  <c r="BQ128" i="11"/>
  <c r="BF128" i="11"/>
  <c r="BC128" i="11"/>
  <c r="L128" i="11"/>
  <c r="AP128" i="11"/>
  <c r="AQ128" i="11"/>
  <c r="AB128" i="11"/>
  <c r="R128" i="11"/>
  <c r="M128" i="11"/>
  <c r="BL128" i="11"/>
  <c r="AX128" i="11"/>
  <c r="V128" i="11"/>
  <c r="BB128" i="11"/>
  <c r="BH128" i="11"/>
  <c r="P128" i="11"/>
  <c r="K128" i="11"/>
  <c r="BR128" i="11"/>
  <c r="AW128" i="11"/>
  <c r="AD128" i="11"/>
  <c r="F128" i="11"/>
  <c r="AC128" i="11"/>
  <c r="BM128" i="11"/>
  <c r="AY128" i="11"/>
  <c r="BS128" i="11"/>
  <c r="AO128" i="11"/>
  <c r="BW128" i="11"/>
  <c r="I128" i="11"/>
  <c r="Y128" i="11"/>
  <c r="AN128" i="11"/>
  <c r="AU128" i="11"/>
  <c r="AA128" i="11"/>
  <c r="S128" i="11"/>
  <c r="BJ128" i="11"/>
  <c r="BP128" i="11"/>
  <c r="AV128" i="11"/>
  <c r="BV128" i="11"/>
  <c r="AH128" i="11"/>
  <c r="AK128" i="11"/>
  <c r="J128" i="11"/>
  <c r="N128" i="11"/>
  <c r="BU128" i="11"/>
  <c r="AG128" i="11"/>
  <c r="BA128" i="11"/>
  <c r="Y122" i="20" l="1"/>
  <c r="Z142" i="7" s="1"/>
  <c r="BT122" i="20"/>
  <c r="BU142" i="7" s="1"/>
  <c r="AD122" i="20"/>
  <c r="AE142" i="7" s="1"/>
  <c r="AI122" i="20"/>
  <c r="AJ142" i="7" s="1"/>
  <c r="BG122" i="20"/>
  <c r="BH142" i="7" s="1"/>
  <c r="AP122" i="20"/>
  <c r="AQ142" i="7" s="1"/>
  <c r="AC122" i="20"/>
  <c r="AD142" i="7" s="1"/>
  <c r="BA122" i="20"/>
  <c r="BB142" i="7" s="1"/>
  <c r="BL122" i="20"/>
  <c r="BM142" i="7" s="1"/>
  <c r="AR122" i="20"/>
  <c r="AS142" i="7" s="1"/>
  <c r="AT122" i="20"/>
  <c r="AU142" i="7" s="1"/>
  <c r="BR122" i="20"/>
  <c r="BS142" i="7" s="1"/>
  <c r="AH122" i="20"/>
  <c r="AI142" i="7" s="1"/>
  <c r="BJ122" i="20"/>
  <c r="BK142" i="7" s="1"/>
  <c r="B128" i="19"/>
  <c r="D128" i="19" s="1"/>
  <c r="B128" i="18"/>
  <c r="D128" i="18" s="1"/>
  <c r="B128" i="17"/>
  <c r="D128" i="17" s="1"/>
  <c r="B128" i="11"/>
  <c r="D128" i="11" s="1"/>
  <c r="BF122" i="20"/>
  <c r="BG142" i="7" s="1"/>
  <c r="AQ122" i="20"/>
  <c r="AR142" i="7" s="1"/>
  <c r="BD122" i="20"/>
  <c r="BE142" i="7" s="1"/>
  <c r="BO122" i="20"/>
  <c r="BP142" i="7" s="1"/>
  <c r="BQ122" i="20"/>
  <c r="BR142" i="7" s="1"/>
  <c r="AW122" i="20"/>
  <c r="AX142" i="7" s="1"/>
  <c r="BM122" i="20"/>
  <c r="BN142" i="7" s="1"/>
  <c r="BE122" i="20"/>
  <c r="BF142" i="7" s="1"/>
  <c r="AF122" i="20"/>
  <c r="AG142" i="7" s="1"/>
  <c r="X122" i="20"/>
  <c r="AV122" i="20"/>
  <c r="AW142" i="7" s="1"/>
  <c r="AU122" i="20"/>
  <c r="AV142" i="7" s="1"/>
  <c r="BH122" i="20"/>
  <c r="BI142" i="7" s="1"/>
  <c r="BS122" i="20"/>
  <c r="BT142" i="7" s="1"/>
  <c r="Z122" i="20"/>
  <c r="AA142" i="7" s="1"/>
  <c r="AE122" i="20"/>
  <c r="AF142" i="7" s="1"/>
  <c r="BP122" i="20"/>
  <c r="BQ142" i="7" s="1"/>
  <c r="AG122" i="20"/>
  <c r="AH142" i="7" s="1"/>
  <c r="AX122" i="20"/>
  <c r="AY142" i="7" s="1"/>
  <c r="AS122" i="20"/>
  <c r="AT142" i="7" s="1"/>
  <c r="AA122" i="20"/>
  <c r="AB142" i="7" s="1"/>
  <c r="AZ122" i="20"/>
  <c r="BA142" i="7" s="1"/>
  <c r="AB122" i="20"/>
  <c r="AC142" i="7" s="1"/>
  <c r="BK122" i="20"/>
  <c r="BL142" i="7" s="1"/>
  <c r="AO122" i="20"/>
  <c r="AP142" i="7" s="1"/>
  <c r="AN122" i="20"/>
  <c r="AO142" i="7" s="1"/>
  <c r="BI122" i="20"/>
  <c r="BJ142" i="7" s="1"/>
  <c r="BC122" i="20"/>
  <c r="BD142" i="7" s="1"/>
  <c r="AK122" i="20"/>
  <c r="AL142" i="7" s="1"/>
  <c r="AL122" i="20"/>
  <c r="AM142" i="7" s="1"/>
  <c r="AY122" i="20"/>
  <c r="AZ142" i="7" s="1"/>
  <c r="AM122" i="20"/>
  <c r="AN142" i="7" s="1"/>
  <c r="BN122" i="20"/>
  <c r="BO142" i="7" s="1"/>
  <c r="AJ122" i="20"/>
  <c r="AK142" i="7" s="1"/>
  <c r="BB122" i="20"/>
  <c r="BC142" i="7" s="1"/>
  <c r="J122" i="20"/>
  <c r="K142" i="7" s="1"/>
  <c r="L122" i="20"/>
  <c r="M142" i="7" s="1"/>
  <c r="H122" i="20"/>
  <c r="I142" i="7" s="1"/>
  <c r="U122" i="20"/>
  <c r="V142" i="7" s="1"/>
  <c r="N122" i="20"/>
  <c r="O142" i="7" s="1"/>
  <c r="V122" i="20"/>
  <c r="W142" i="7" s="1"/>
  <c r="Q122" i="20"/>
  <c r="R142" i="7" s="1"/>
  <c r="G122" i="20"/>
  <c r="H142" i="7" s="1"/>
  <c r="O122" i="20"/>
  <c r="P142" i="7" s="1"/>
  <c r="K122" i="20"/>
  <c r="L142" i="7" s="1"/>
  <c r="M122" i="20"/>
  <c r="N142" i="7" s="1"/>
  <c r="E122" i="20"/>
  <c r="F142" i="7" s="1"/>
  <c r="W122" i="20"/>
  <c r="X142" i="7" s="1"/>
  <c r="T122" i="20"/>
  <c r="U142" i="7" s="1"/>
  <c r="S122" i="20"/>
  <c r="T142" i="7" s="1"/>
  <c r="C122" i="20"/>
  <c r="D142" i="7" s="1"/>
  <c r="D122" i="20"/>
  <c r="E142" i="7" s="1"/>
  <c r="P122" i="20"/>
  <c r="Q142" i="7" s="1"/>
  <c r="I122" i="20"/>
  <c r="J142" i="7" s="1"/>
  <c r="F122" i="20"/>
  <c r="G142" i="7" s="1"/>
  <c r="R122" i="20"/>
  <c r="S142" i="7" s="1"/>
  <c r="BW142" i="7" l="1"/>
  <c r="BX142" i="7" s="1"/>
  <c r="Y142" i="7"/>
  <c r="C142" i="7" s="1"/>
  <c r="C122" i="24" s="1"/>
  <c r="CA142" i="7"/>
  <c r="B122" i="20"/>
  <c r="BZ142" i="7" l="1"/>
  <c r="C130" i="19" s="1"/>
  <c r="R122" i="24"/>
  <c r="P122" i="24"/>
  <c r="U122" i="24"/>
  <c r="N122" i="24"/>
  <c r="Q122" i="24"/>
  <c r="H122" i="24"/>
  <c r="K122" i="24"/>
  <c r="M122" i="24"/>
  <c r="O122" i="24"/>
  <c r="Y122" i="24"/>
  <c r="BV122" i="24" s="1"/>
  <c r="D152" i="9" s="1"/>
  <c r="AC122" i="24"/>
  <c r="AG122" i="24"/>
  <c r="AK122" i="24"/>
  <c r="AO122" i="24"/>
  <c r="AS122" i="24"/>
  <c r="AW122" i="24"/>
  <c r="BA122" i="24"/>
  <c r="BE122" i="24"/>
  <c r="BI122" i="24"/>
  <c r="BM122" i="24"/>
  <c r="BQ122" i="24"/>
  <c r="X122" i="24"/>
  <c r="AJ122" i="24"/>
  <c r="AR122" i="24"/>
  <c r="BD122" i="24"/>
  <c r="BL122" i="24"/>
  <c r="Z122" i="24"/>
  <c r="AD122" i="24"/>
  <c r="AH122" i="24"/>
  <c r="AL122" i="24"/>
  <c r="AP122" i="24"/>
  <c r="AT122" i="24"/>
  <c r="AX122" i="24"/>
  <c r="BB122" i="24"/>
  <c r="BF122" i="24"/>
  <c r="BJ122" i="24"/>
  <c r="BN122" i="24"/>
  <c r="BR122" i="24"/>
  <c r="AB122" i="24"/>
  <c r="AN122" i="24"/>
  <c r="AZ122" i="24"/>
  <c r="BP122" i="24"/>
  <c r="AA122" i="24"/>
  <c r="AE122" i="24"/>
  <c r="AI122" i="24"/>
  <c r="AM122" i="24"/>
  <c r="AQ122" i="24"/>
  <c r="AU122" i="24"/>
  <c r="AY122" i="24"/>
  <c r="BC122" i="24"/>
  <c r="BG122" i="24"/>
  <c r="BK122" i="24"/>
  <c r="BO122" i="24"/>
  <c r="BS122" i="24"/>
  <c r="AF122" i="24"/>
  <c r="AV122" i="24"/>
  <c r="BH122" i="24"/>
  <c r="BT122" i="24"/>
  <c r="T122" i="24"/>
  <c r="E122" i="24"/>
  <c r="L122" i="24"/>
  <c r="W122" i="24"/>
  <c r="F122" i="24"/>
  <c r="J122" i="24"/>
  <c r="D122" i="24"/>
  <c r="S122" i="24"/>
  <c r="G122" i="24"/>
  <c r="I122" i="24"/>
  <c r="V122" i="24"/>
  <c r="D152" i="14"/>
  <c r="D152" i="15"/>
  <c r="B142" i="7"/>
  <c r="B121" i="24"/>
  <c r="C130" i="17" l="1"/>
  <c r="C130" i="11"/>
  <c r="C130" i="18"/>
  <c r="BU122" i="24"/>
  <c r="B151" i="14"/>
  <c r="B151" i="15"/>
  <c r="B151" i="16"/>
  <c r="B151" i="9"/>
  <c r="M151" i="9" l="1"/>
  <c r="M151" i="14" s="1"/>
  <c r="M151" i="15" s="1"/>
  <c r="M151" i="16" s="1"/>
  <c r="O151" i="9"/>
  <c r="O151" i="14" s="1"/>
  <c r="O151" i="15" s="1"/>
  <c r="O151" i="16" s="1"/>
  <c r="P151" i="9"/>
  <c r="P151" i="14" s="1"/>
  <c r="P151" i="15" s="1"/>
  <c r="P151" i="16" s="1"/>
  <c r="Q151" i="9"/>
  <c r="Q151" i="14" s="1"/>
  <c r="Q151" i="15" s="1"/>
  <c r="Q151" i="16" s="1"/>
  <c r="R151" i="9"/>
  <c r="R151" i="14" s="1"/>
  <c r="R151" i="15" s="1"/>
  <c r="R151" i="16" s="1"/>
  <c r="AO151" i="9"/>
  <c r="AO151" i="14" s="1"/>
  <c r="AO151" i="15" s="1"/>
  <c r="AO151" i="16" s="1"/>
  <c r="L151" i="9"/>
  <c r="L151" i="14" s="1"/>
  <c r="L151" i="15" s="1"/>
  <c r="L151" i="16" s="1"/>
  <c r="AG151" i="9"/>
  <c r="AG151" i="14" s="1"/>
  <c r="AG151" i="15" s="1"/>
  <c r="AG151" i="16" s="1"/>
  <c r="AN151" i="9"/>
  <c r="AN151" i="14" s="1"/>
  <c r="AN151" i="15" s="1"/>
  <c r="AN151" i="16" s="1"/>
  <c r="AQ151" i="9"/>
  <c r="AQ151" i="14" s="1"/>
  <c r="AQ151" i="15" s="1"/>
  <c r="AQ151" i="16" s="1"/>
  <c r="AP151" i="9"/>
  <c r="AP151" i="14" s="1"/>
  <c r="AP151" i="15" s="1"/>
  <c r="AP151" i="16" s="1"/>
  <c r="T151" i="9"/>
  <c r="T151" i="14" s="1"/>
  <c r="T151" i="15" s="1"/>
  <c r="T151" i="16" s="1"/>
  <c r="G151" i="9"/>
  <c r="G151" i="14" s="1"/>
  <c r="G151" i="15" s="1"/>
  <c r="G151" i="16" s="1"/>
  <c r="AE151" i="9"/>
  <c r="AE151" i="14" s="1"/>
  <c r="AE151" i="15" s="1"/>
  <c r="AE151" i="16" s="1"/>
  <c r="AH151" i="9"/>
  <c r="AH151" i="14" s="1"/>
  <c r="AH151" i="15" s="1"/>
  <c r="AH151" i="16" s="1"/>
  <c r="K151" i="9"/>
  <c r="K151" i="14" s="1"/>
  <c r="K151" i="15" s="1"/>
  <c r="K151" i="16" s="1"/>
  <c r="Y151" i="9"/>
  <c r="Y151" i="14" s="1"/>
  <c r="Y151" i="15" s="1"/>
  <c r="Y151" i="16" s="1"/>
  <c r="Z151" i="9"/>
  <c r="Z151" i="14" s="1"/>
  <c r="Z151" i="15" s="1"/>
  <c r="Z151" i="16" s="1"/>
  <c r="AK151" i="9"/>
  <c r="AK151" i="14" s="1"/>
  <c r="AK151" i="15" s="1"/>
  <c r="AK151" i="16" s="1"/>
  <c r="F151" i="9"/>
  <c r="W151" i="9"/>
  <c r="W151" i="14" s="1"/>
  <c r="W151" i="15" s="1"/>
  <c r="W151" i="16" s="1"/>
  <c r="AI151" i="9"/>
  <c r="AI151" i="14" s="1"/>
  <c r="AI151" i="15" s="1"/>
  <c r="AI151" i="16" s="1"/>
  <c r="AB151" i="9"/>
  <c r="AB151" i="14" s="1"/>
  <c r="AB151" i="15" s="1"/>
  <c r="AB151" i="16" s="1"/>
  <c r="AC151" i="9"/>
  <c r="AC151" i="14" s="1"/>
  <c r="AC151" i="15" s="1"/>
  <c r="AC151" i="16" s="1"/>
  <c r="AR151" i="9"/>
  <c r="AR151" i="14" s="1"/>
  <c r="AR151" i="15" s="1"/>
  <c r="AR151" i="16" s="1"/>
  <c r="AD151" i="9"/>
  <c r="AD151" i="14" s="1"/>
  <c r="AD151" i="15" s="1"/>
  <c r="AD151" i="16" s="1"/>
  <c r="I151" i="9"/>
  <c r="I151" i="14" s="1"/>
  <c r="I151" i="15" s="1"/>
  <c r="I151" i="16" s="1"/>
  <c r="AJ151" i="9"/>
  <c r="AJ151" i="14" s="1"/>
  <c r="AJ151" i="15" s="1"/>
  <c r="AJ151" i="16" s="1"/>
  <c r="X151" i="9"/>
  <c r="X151" i="14" s="1"/>
  <c r="X151" i="15" s="1"/>
  <c r="X151" i="16" s="1"/>
  <c r="U151" i="9"/>
  <c r="U151" i="14" s="1"/>
  <c r="U151" i="15" s="1"/>
  <c r="U151" i="16" s="1"/>
  <c r="V151" i="9"/>
  <c r="V151" i="14" s="1"/>
  <c r="V151" i="15" s="1"/>
  <c r="V151" i="16" s="1"/>
  <c r="AL151" i="9"/>
  <c r="AL151" i="14" s="1"/>
  <c r="AL151" i="15" s="1"/>
  <c r="AL151" i="16" s="1"/>
  <c r="H151" i="9"/>
  <c r="H151" i="14" s="1"/>
  <c r="H151" i="15" s="1"/>
  <c r="H151" i="16" s="1"/>
  <c r="AA151" i="9"/>
  <c r="AA151" i="14" s="1"/>
  <c r="AA151" i="15" s="1"/>
  <c r="AA151" i="16" s="1"/>
  <c r="F151" i="14" l="1"/>
  <c r="BV129" i="11"/>
  <c r="AM129" i="11"/>
  <c r="AL129" i="11"/>
  <c r="Y129" i="11"/>
  <c r="BN129" i="11"/>
  <c r="L129" i="11"/>
  <c r="AA129" i="11"/>
  <c r="AZ129" i="11"/>
  <c r="AR129" i="11"/>
  <c r="BQ129" i="11"/>
  <c r="AS129" i="11"/>
  <c r="BA129" i="11"/>
  <c r="BT129" i="11"/>
  <c r="BJ129" i="11"/>
  <c r="AC129" i="11"/>
  <c r="V129" i="11"/>
  <c r="N129" i="11"/>
  <c r="J129" i="11"/>
  <c r="BW129" i="11"/>
  <c r="BO129" i="11"/>
  <c r="Q129" i="11"/>
  <c r="AG129" i="11"/>
  <c r="BI129" i="11"/>
  <c r="AE129" i="11"/>
  <c r="BB129" i="11"/>
  <c r="BG129" i="11"/>
  <c r="AU129" i="11"/>
  <c r="BP129" i="11"/>
  <c r="S129" i="11"/>
  <c r="BF129" i="11"/>
  <c r="AI129" i="11"/>
  <c r="AK129" i="11"/>
  <c r="AT129" i="11"/>
  <c r="I129" i="11"/>
  <c r="BU129" i="11"/>
  <c r="BL129" i="11"/>
  <c r="AD129" i="11"/>
  <c r="AH129" i="11"/>
  <c r="U129" i="11"/>
  <c r="G129" i="11"/>
  <c r="T129" i="11"/>
  <c r="AN129" i="11"/>
  <c r="BC129" i="11"/>
  <c r="X129" i="11"/>
  <c r="AW129" i="11"/>
  <c r="BH129" i="11"/>
  <c r="AF129" i="11"/>
  <c r="O129" i="11"/>
  <c r="R129" i="11"/>
  <c r="BM129" i="11"/>
  <c r="AQ129" i="11"/>
  <c r="AO129" i="11"/>
  <c r="Z129" i="11"/>
  <c r="BS129" i="11"/>
  <c r="AY129" i="11"/>
  <c r="AX129" i="11"/>
  <c r="F129" i="11"/>
  <c r="M129" i="11"/>
  <c r="K129" i="11"/>
  <c r="BR129" i="11"/>
  <c r="AV129" i="11"/>
  <c r="BE129" i="11"/>
  <c r="P129" i="11"/>
  <c r="BD129" i="11"/>
  <c r="BK129" i="11"/>
  <c r="W129" i="11"/>
  <c r="AB129" i="11"/>
  <c r="AP129" i="11"/>
  <c r="AJ129" i="11"/>
  <c r="H129" i="11"/>
  <c r="B129" i="11" l="1"/>
  <c r="D129" i="11" s="1"/>
  <c r="AZ129" i="17"/>
  <c r="BQ129" i="17"/>
  <c r="AB129" i="17"/>
  <c r="K129" i="17"/>
  <c r="P129" i="17"/>
  <c r="Z129" i="17"/>
  <c r="AE129" i="17"/>
  <c r="AX129" i="17"/>
  <c r="BM129" i="17"/>
  <c r="AM129" i="17"/>
  <c r="I129" i="17"/>
  <c r="BS129" i="17"/>
  <c r="AA129" i="17"/>
  <c r="BU129" i="17"/>
  <c r="BH129" i="17"/>
  <c r="AU129" i="17"/>
  <c r="S129" i="17"/>
  <c r="V129" i="17"/>
  <c r="BB129" i="17"/>
  <c r="AW129" i="17"/>
  <c r="AJ129" i="17"/>
  <c r="G129" i="17"/>
  <c r="R129" i="17"/>
  <c r="U129" i="17"/>
  <c r="AN129" i="17"/>
  <c r="BC129" i="17"/>
  <c r="BJ129" i="17"/>
  <c r="L129" i="17"/>
  <c r="AY129" i="17"/>
  <c r="BR129" i="17"/>
  <c r="AO129" i="17"/>
  <c r="BA129" i="17"/>
  <c r="BF129" i="17"/>
  <c r="AR129" i="17"/>
  <c r="F129" i="17"/>
  <c r="N129" i="17"/>
  <c r="BV129" i="17"/>
  <c r="BL129" i="17"/>
  <c r="AI129" i="17"/>
  <c r="Q129" i="17"/>
  <c r="AD129" i="17"/>
  <c r="H129" i="17"/>
  <c r="J129" i="17"/>
  <c r="BI129" i="17"/>
  <c r="AH129" i="17"/>
  <c r="AK129" i="17"/>
  <c r="BE129" i="17"/>
  <c r="BW129" i="17"/>
  <c r="O129" i="17"/>
  <c r="BD129" i="17"/>
  <c r="AQ129" i="17"/>
  <c r="AC129" i="17"/>
  <c r="M129" i="17"/>
  <c r="BT129" i="17"/>
  <c r="AF129" i="17"/>
  <c r="AS129" i="17"/>
  <c r="X129" i="17"/>
  <c r="AL129" i="17"/>
  <c r="Y129" i="17"/>
  <c r="BP129" i="17"/>
  <c r="BG129" i="17"/>
  <c r="AT129" i="17"/>
  <c r="AG129" i="17"/>
  <c r="BK129" i="17"/>
  <c r="BN129" i="17"/>
  <c r="BO129" i="17"/>
  <c r="AV129" i="17"/>
  <c r="AP129" i="17"/>
  <c r="W129" i="17"/>
  <c r="T129" i="17"/>
  <c r="F151" i="15"/>
  <c r="B129" i="17" l="1"/>
  <c r="D129" i="17" s="1"/>
  <c r="BU129" i="18"/>
  <c r="BR129" i="18"/>
  <c r="BO129" i="18"/>
  <c r="BI129" i="18"/>
  <c r="BF129" i="18"/>
  <c r="BC129" i="18"/>
  <c r="AW129" i="18"/>
  <c r="AT129" i="18"/>
  <c r="AQ129" i="18"/>
  <c r="BA129" i="18"/>
  <c r="AX129" i="18"/>
  <c r="AU129" i="18"/>
  <c r="G129" i="18"/>
  <c r="Y129" i="18"/>
  <c r="J129" i="18"/>
  <c r="M129" i="18"/>
  <c r="R129" i="18"/>
  <c r="U129" i="18"/>
  <c r="W129" i="18"/>
  <c r="V129" i="18"/>
  <c r="X129" i="18"/>
  <c r="BH129" i="18"/>
  <c r="AZ129" i="18"/>
  <c r="BD129" i="18"/>
  <c r="AB129" i="18"/>
  <c r="BV129" i="18"/>
  <c r="BS129" i="18"/>
  <c r="BM129" i="18"/>
  <c r="BJ129" i="18"/>
  <c r="BG129" i="18"/>
  <c r="BQ129" i="18"/>
  <c r="BN129" i="18"/>
  <c r="BK129" i="18"/>
  <c r="I129" i="18"/>
  <c r="O129" i="18"/>
  <c r="F129" i="18"/>
  <c r="S129" i="18"/>
  <c r="L129" i="18"/>
  <c r="Z129" i="18"/>
  <c r="AO129" i="18"/>
  <c r="AL129" i="18"/>
  <c r="AI129" i="18"/>
  <c r="AC129" i="18"/>
  <c r="BT129" i="18"/>
  <c r="BL129" i="18"/>
  <c r="BP129" i="18"/>
  <c r="AJ129" i="18"/>
  <c r="AF129" i="18"/>
  <c r="BW129" i="18"/>
  <c r="AV129" i="18"/>
  <c r="AR129" i="18"/>
  <c r="AN129" i="18"/>
  <c r="H129" i="18"/>
  <c r="N129" i="18"/>
  <c r="BE129" i="18"/>
  <c r="BB129" i="18"/>
  <c r="AY129" i="18"/>
  <c r="AS129" i="18"/>
  <c r="AP129" i="18"/>
  <c r="AM129" i="18"/>
  <c r="AG129" i="18"/>
  <c r="AD129" i="18"/>
  <c r="AA129" i="18"/>
  <c r="AK129" i="18"/>
  <c r="AH129" i="18"/>
  <c r="AE129" i="18"/>
  <c r="Q129" i="18"/>
  <c r="P129" i="18"/>
  <c r="T129" i="18"/>
  <c r="K129" i="18"/>
  <c r="F151" i="16"/>
  <c r="B129" i="18" l="1"/>
  <c r="D129" i="18" s="1"/>
  <c r="AS129" i="19"/>
  <c r="AP123" i="20" s="1"/>
  <c r="AQ143" i="7" s="1"/>
  <c r="BJ129" i="19"/>
  <c r="BG123" i="20" s="1"/>
  <c r="BH143" i="7" s="1"/>
  <c r="BW129" i="19"/>
  <c r="BT123" i="20" s="1"/>
  <c r="BU143" i="7" s="1"/>
  <c r="AG129" i="19"/>
  <c r="AD123" i="20" s="1"/>
  <c r="AE143" i="7" s="1"/>
  <c r="AX129" i="19"/>
  <c r="AU123" i="20" s="1"/>
  <c r="AV143" i="7" s="1"/>
  <c r="BK129" i="19"/>
  <c r="BH123" i="20" s="1"/>
  <c r="BI143" i="7" s="1"/>
  <c r="AK129" i="19"/>
  <c r="AH123" i="20" s="1"/>
  <c r="AI143" i="7" s="1"/>
  <c r="BB129" i="19"/>
  <c r="AY123" i="20" s="1"/>
  <c r="AZ143" i="7" s="1"/>
  <c r="BO129" i="19"/>
  <c r="BL123" i="20" s="1"/>
  <c r="BM143" i="7" s="1"/>
  <c r="AO129" i="19"/>
  <c r="AL123" i="20" s="1"/>
  <c r="AM143" i="7" s="1"/>
  <c r="BF129" i="19"/>
  <c r="BC123" i="20" s="1"/>
  <c r="BD143" i="7" s="1"/>
  <c r="BS129" i="19"/>
  <c r="BP123" i="20" s="1"/>
  <c r="BQ143" i="7" s="1"/>
  <c r="G129" i="19"/>
  <c r="D123" i="20" s="1"/>
  <c r="E143" i="7" s="1"/>
  <c r="J129" i="19"/>
  <c r="G123" i="20" s="1"/>
  <c r="H143" i="7" s="1"/>
  <c r="I129" i="19"/>
  <c r="F123" i="20" s="1"/>
  <c r="G143" i="7" s="1"/>
  <c r="W129" i="19"/>
  <c r="T123" i="20" s="1"/>
  <c r="U143" i="7" s="1"/>
  <c r="T129" i="19"/>
  <c r="Q123" i="20" s="1"/>
  <c r="R143" i="7" s="1"/>
  <c r="H129" i="19"/>
  <c r="E123" i="20" s="1"/>
  <c r="F143" i="7" s="1"/>
  <c r="Q129" i="19"/>
  <c r="N123" i="20" s="1"/>
  <c r="O143" i="7" s="1"/>
  <c r="P129" i="19"/>
  <c r="M123" i="20" s="1"/>
  <c r="N143" i="7" s="1"/>
  <c r="AZ129" i="19"/>
  <c r="AW123" i="20" s="1"/>
  <c r="AX143" i="7" s="1"/>
  <c r="K129" i="19"/>
  <c r="H123" i="20" s="1"/>
  <c r="I143" i="7" s="1"/>
  <c r="X129" i="19"/>
  <c r="U123" i="20" s="1"/>
  <c r="V143" i="7" s="1"/>
  <c r="BI129" i="19"/>
  <c r="BF123" i="20" s="1"/>
  <c r="BG143" i="7" s="1"/>
  <c r="AA129" i="19"/>
  <c r="X123" i="20" s="1"/>
  <c r="AN129" i="19"/>
  <c r="AK123" i="20" s="1"/>
  <c r="AL143" i="7" s="1"/>
  <c r="AW129" i="19"/>
  <c r="AT123" i="20" s="1"/>
  <c r="AU143" i="7" s="1"/>
  <c r="BN129" i="19"/>
  <c r="BK123" i="20" s="1"/>
  <c r="BL143" i="7" s="1"/>
  <c r="AB129" i="19"/>
  <c r="Y123" i="20" s="1"/>
  <c r="BA129" i="19"/>
  <c r="AX123" i="20" s="1"/>
  <c r="AY143" i="7" s="1"/>
  <c r="BR129" i="19"/>
  <c r="BO123" i="20" s="1"/>
  <c r="BP143" i="7" s="1"/>
  <c r="AF129" i="19"/>
  <c r="AC123" i="20" s="1"/>
  <c r="AD143" i="7" s="1"/>
  <c r="BE129" i="19"/>
  <c r="BB123" i="20" s="1"/>
  <c r="BC143" i="7" s="1"/>
  <c r="BV129" i="19"/>
  <c r="BS123" i="20" s="1"/>
  <c r="BT143" i="7" s="1"/>
  <c r="AJ129" i="19"/>
  <c r="AG123" i="20" s="1"/>
  <c r="AH143" i="7" s="1"/>
  <c r="M129" i="19"/>
  <c r="J123" i="20" s="1"/>
  <c r="K143" i="7" s="1"/>
  <c r="Y129" i="19"/>
  <c r="V123" i="20" s="1"/>
  <c r="W143" i="7" s="1"/>
  <c r="N129" i="19"/>
  <c r="K123" i="20" s="1"/>
  <c r="L143" i="7" s="1"/>
  <c r="V129" i="19"/>
  <c r="S123" i="20" s="1"/>
  <c r="T143" i="7" s="1"/>
  <c r="Z129" i="19"/>
  <c r="W123" i="20" s="1"/>
  <c r="X143" i="7" s="1"/>
  <c r="AD129" i="19"/>
  <c r="AA123" i="20" s="1"/>
  <c r="AB143" i="7" s="1"/>
  <c r="AQ129" i="19"/>
  <c r="AN123" i="20" s="1"/>
  <c r="AO143" i="7" s="1"/>
  <c r="BD129" i="19"/>
  <c r="BA123" i="20" s="1"/>
  <c r="BB143" i="7" s="1"/>
  <c r="BM129" i="19"/>
  <c r="BJ123" i="20" s="1"/>
  <c r="BK143" i="7" s="1"/>
  <c r="AE129" i="19"/>
  <c r="AB123" i="20" s="1"/>
  <c r="AC143" i="7" s="1"/>
  <c r="AR129" i="19"/>
  <c r="AO123" i="20" s="1"/>
  <c r="AP143" i="7" s="1"/>
  <c r="BQ129" i="19"/>
  <c r="BN123" i="20" s="1"/>
  <c r="BO143" i="7" s="1"/>
  <c r="AI129" i="19"/>
  <c r="AF123" i="20" s="1"/>
  <c r="AG143" i="7" s="1"/>
  <c r="AV129" i="19"/>
  <c r="AS123" i="20" s="1"/>
  <c r="AT143" i="7" s="1"/>
  <c r="BU129" i="19"/>
  <c r="BR123" i="20" s="1"/>
  <c r="BS143" i="7" s="1"/>
  <c r="AM129" i="19"/>
  <c r="AJ123" i="20" s="1"/>
  <c r="AK143" i="7" s="1"/>
  <c r="U129" i="19"/>
  <c r="R123" i="20" s="1"/>
  <c r="S143" i="7" s="1"/>
  <c r="O129" i="19"/>
  <c r="L123" i="20" s="1"/>
  <c r="M143" i="7" s="1"/>
  <c r="F129" i="19"/>
  <c r="AC129" i="19"/>
  <c r="Z123" i="20" s="1"/>
  <c r="AA143" i="7" s="1"/>
  <c r="AT129" i="19"/>
  <c r="AQ123" i="20" s="1"/>
  <c r="AR143" i="7" s="1"/>
  <c r="BG129" i="19"/>
  <c r="BD123" i="20" s="1"/>
  <c r="BE143" i="7" s="1"/>
  <c r="BT129" i="19"/>
  <c r="BQ123" i="20" s="1"/>
  <c r="BR143" i="7" s="1"/>
  <c r="AH129" i="19"/>
  <c r="AE123" i="20" s="1"/>
  <c r="AF143" i="7" s="1"/>
  <c r="AU129" i="19"/>
  <c r="AR123" i="20" s="1"/>
  <c r="AS143" i="7" s="1"/>
  <c r="BH129" i="19"/>
  <c r="BE123" i="20" s="1"/>
  <c r="BF143" i="7" s="1"/>
  <c r="AL129" i="19"/>
  <c r="AI123" i="20" s="1"/>
  <c r="AJ143" i="7" s="1"/>
  <c r="AY129" i="19"/>
  <c r="AV123" i="20" s="1"/>
  <c r="AW143" i="7" s="1"/>
  <c r="BL129" i="19"/>
  <c r="BI123" i="20" s="1"/>
  <c r="BJ143" i="7" s="1"/>
  <c r="AP129" i="19"/>
  <c r="AM123" i="20" s="1"/>
  <c r="AN143" i="7" s="1"/>
  <c r="BC129" i="19"/>
  <c r="AZ123" i="20" s="1"/>
  <c r="BA143" i="7" s="1"/>
  <c r="BP129" i="19"/>
  <c r="BM123" i="20" s="1"/>
  <c r="BN143" i="7" s="1"/>
  <c r="S129" i="19"/>
  <c r="P123" i="20" s="1"/>
  <c r="Q143" i="7" s="1"/>
  <c r="L129" i="19"/>
  <c r="I123" i="20" s="1"/>
  <c r="J143" i="7" s="1"/>
  <c r="R129" i="19"/>
  <c r="O123" i="20" s="1"/>
  <c r="P143" i="7" s="1"/>
  <c r="C123" i="20" l="1"/>
  <c r="D143" i="7" s="1"/>
  <c r="B129" i="19"/>
  <c r="D129" i="19" s="1"/>
  <c r="B123" i="20" s="1"/>
  <c r="Z143" i="7"/>
  <c r="BW143" i="7"/>
  <c r="Y143" i="7"/>
  <c r="CA143" i="7" l="1"/>
  <c r="BZ143" i="7"/>
  <c r="C131" i="18" s="1"/>
  <c r="BX143" i="7"/>
  <c r="C143" i="7"/>
  <c r="J123" i="24" s="1"/>
  <c r="B143" i="7"/>
  <c r="B122" i="24"/>
  <c r="C131" i="11" l="1"/>
  <c r="C131" i="19"/>
  <c r="C131" i="17"/>
  <c r="H123" i="24"/>
  <c r="BJ123" i="24"/>
  <c r="D123" i="24"/>
  <c r="BQ123" i="24"/>
  <c r="BA123" i="24"/>
  <c r="P123" i="24"/>
  <c r="T123" i="24"/>
  <c r="E123" i="24"/>
  <c r="AK123" i="24"/>
  <c r="AT123" i="24"/>
  <c r="BH123" i="24"/>
  <c r="AN123" i="24"/>
  <c r="BB123" i="24"/>
  <c r="AY123" i="24"/>
  <c r="V123" i="24"/>
  <c r="R123" i="24"/>
  <c r="I123" i="24"/>
  <c r="F123" i="24"/>
  <c r="AX123" i="24"/>
  <c r="BM123" i="24"/>
  <c r="AW123" i="24"/>
  <c r="AC123" i="24"/>
  <c r="AH123" i="24"/>
  <c r="BD123" i="24"/>
  <c r="AF123" i="24"/>
  <c r="AD123" i="24"/>
  <c r="AQ123" i="24"/>
  <c r="K123" i="24"/>
  <c r="AL123" i="24"/>
  <c r="Y123" i="24"/>
  <c r="AV123" i="24"/>
  <c r="AB123" i="24"/>
  <c r="BO123" i="24"/>
  <c r="AI123" i="24"/>
  <c r="S123" i="24"/>
  <c r="BI123" i="24"/>
  <c r="AS123" i="24"/>
  <c r="BT123" i="24"/>
  <c r="N123" i="24"/>
  <c r="W123" i="24"/>
  <c r="L123" i="24"/>
  <c r="Z123" i="24"/>
  <c r="BE123" i="24"/>
  <c r="AO123" i="24"/>
  <c r="BR123" i="24"/>
  <c r="BL123" i="24"/>
  <c r="AR123" i="24"/>
  <c r="X123" i="24"/>
  <c r="BG123" i="24"/>
  <c r="AA123" i="24"/>
  <c r="U123" i="24"/>
  <c r="AP123" i="24"/>
  <c r="BK123" i="24"/>
  <c r="AU123" i="24"/>
  <c r="AE123" i="24"/>
  <c r="M123" i="24"/>
  <c r="G123" i="24"/>
  <c r="AG123" i="24"/>
  <c r="BF123" i="24"/>
  <c r="BP123" i="24"/>
  <c r="AZ123" i="24"/>
  <c r="AJ123" i="24"/>
  <c r="BN123" i="24"/>
  <c r="BS123" i="24"/>
  <c r="BC123" i="24"/>
  <c r="AM123" i="24"/>
  <c r="C123" i="24"/>
  <c r="D153" i="14" s="1"/>
  <c r="Q123" i="24"/>
  <c r="O123" i="24"/>
  <c r="B152" i="9"/>
  <c r="B152" i="16"/>
  <c r="B152" i="14"/>
  <c r="B152" i="15"/>
  <c r="M152" i="9" l="1"/>
  <c r="M152" i="14" s="1"/>
  <c r="M152" i="15" s="1"/>
  <c r="M152" i="16" s="1"/>
  <c r="O152" i="9"/>
  <c r="O152" i="14" s="1"/>
  <c r="O152" i="15" s="1"/>
  <c r="O152" i="16" s="1"/>
  <c r="P152" i="9"/>
  <c r="P152" i="14" s="1"/>
  <c r="P152" i="15" s="1"/>
  <c r="P152" i="16" s="1"/>
  <c r="Q152" i="9"/>
  <c r="Q152" i="14" s="1"/>
  <c r="Q152" i="15" s="1"/>
  <c r="Q152" i="16" s="1"/>
  <c r="R152" i="9"/>
  <c r="R152" i="14" s="1"/>
  <c r="R152" i="15" s="1"/>
  <c r="R152" i="16" s="1"/>
  <c r="D153" i="15"/>
  <c r="BV123" i="24"/>
  <c r="D153" i="9" s="1"/>
  <c r="BU123" i="24"/>
  <c r="AA152" i="9"/>
  <c r="AA152" i="14" s="1"/>
  <c r="AA152" i="15" s="1"/>
  <c r="AA152" i="16" s="1"/>
  <c r="H152" i="9"/>
  <c r="H152" i="14" s="1"/>
  <c r="H152" i="15" s="1"/>
  <c r="H152" i="16" s="1"/>
  <c r="U152" i="9"/>
  <c r="U152" i="14" s="1"/>
  <c r="U152" i="15" s="1"/>
  <c r="U152" i="16" s="1"/>
  <c r="L152" i="9"/>
  <c r="L152" i="14" s="1"/>
  <c r="L152" i="15" s="1"/>
  <c r="L152" i="16" s="1"/>
  <c r="AG152" i="9"/>
  <c r="AG152" i="14" s="1"/>
  <c r="AG152" i="15" s="1"/>
  <c r="AG152" i="16" s="1"/>
  <c r="W152" i="9"/>
  <c r="W152" i="14" s="1"/>
  <c r="W152" i="15" s="1"/>
  <c r="W152" i="16" s="1"/>
  <c r="AD152" i="9"/>
  <c r="AD152" i="14" s="1"/>
  <c r="AD152" i="15" s="1"/>
  <c r="AD152" i="16" s="1"/>
  <c r="Z152" i="9"/>
  <c r="Z152" i="14" s="1"/>
  <c r="Z152" i="15" s="1"/>
  <c r="Z152" i="16" s="1"/>
  <c r="AL152" i="9"/>
  <c r="AL152" i="14" s="1"/>
  <c r="AL152" i="15" s="1"/>
  <c r="AL152" i="16" s="1"/>
  <c r="AE152" i="9"/>
  <c r="AE152" i="14" s="1"/>
  <c r="AE152" i="15" s="1"/>
  <c r="AE152" i="16" s="1"/>
  <c r="T152" i="9"/>
  <c r="T152" i="14" s="1"/>
  <c r="T152" i="15" s="1"/>
  <c r="T152" i="16" s="1"/>
  <c r="AB152" i="9"/>
  <c r="AB152" i="14" s="1"/>
  <c r="AB152" i="15" s="1"/>
  <c r="AB152" i="16" s="1"/>
  <c r="AP152" i="9"/>
  <c r="AP152" i="14" s="1"/>
  <c r="AP152" i="15" s="1"/>
  <c r="AP152" i="16" s="1"/>
  <c r="Y152" i="9"/>
  <c r="Y152" i="14" s="1"/>
  <c r="Y152" i="15" s="1"/>
  <c r="Y152" i="16" s="1"/>
  <c r="F152" i="9"/>
  <c r="AN152" i="9"/>
  <c r="AN152" i="14" s="1"/>
  <c r="AN152" i="15" s="1"/>
  <c r="AN152" i="16" s="1"/>
  <c r="G152" i="9"/>
  <c r="G152" i="14" s="1"/>
  <c r="G152" i="15" s="1"/>
  <c r="G152" i="16" s="1"/>
  <c r="AK152" i="9"/>
  <c r="AK152" i="14" s="1"/>
  <c r="AK152" i="15" s="1"/>
  <c r="AK152" i="16" s="1"/>
  <c r="AC152" i="9"/>
  <c r="AC152" i="14" s="1"/>
  <c r="AC152" i="15" s="1"/>
  <c r="AC152" i="16" s="1"/>
  <c r="V152" i="9"/>
  <c r="V152" i="14" s="1"/>
  <c r="V152" i="15" s="1"/>
  <c r="V152" i="16" s="1"/>
  <c r="AI152" i="9"/>
  <c r="AI152" i="14" s="1"/>
  <c r="AI152" i="15" s="1"/>
  <c r="AI152" i="16" s="1"/>
  <c r="AQ152" i="9"/>
  <c r="AQ152" i="14" s="1"/>
  <c r="AQ152" i="15" s="1"/>
  <c r="AQ152" i="16" s="1"/>
  <c r="AR152" i="9"/>
  <c r="AR152" i="14" s="1"/>
  <c r="AR152" i="15" s="1"/>
  <c r="AR152" i="16" s="1"/>
  <c r="I152" i="9"/>
  <c r="I152" i="14" s="1"/>
  <c r="I152" i="15" s="1"/>
  <c r="I152" i="16" s="1"/>
  <c r="AJ152" i="9"/>
  <c r="AJ152" i="14" s="1"/>
  <c r="AJ152" i="15" s="1"/>
  <c r="AJ152" i="16" s="1"/>
  <c r="AO152" i="9"/>
  <c r="AO152" i="14" s="1"/>
  <c r="AO152" i="15" s="1"/>
  <c r="AO152" i="16" s="1"/>
  <c r="X152" i="9"/>
  <c r="X152" i="14" s="1"/>
  <c r="X152" i="15" s="1"/>
  <c r="X152" i="16" s="1"/>
  <c r="AH152" i="9"/>
  <c r="AH152" i="14" s="1"/>
  <c r="AH152" i="15" s="1"/>
  <c r="AH152" i="16" s="1"/>
  <c r="K152" i="9"/>
  <c r="K152" i="14" s="1"/>
  <c r="K152" i="15" s="1"/>
  <c r="K152" i="16" s="1"/>
  <c r="F152" i="14" l="1"/>
  <c r="AC130" i="11"/>
  <c r="AG130" i="11"/>
  <c r="AT130" i="11"/>
  <c r="T130" i="11"/>
  <c r="AS130" i="11"/>
  <c r="AW130" i="11"/>
  <c r="BJ130" i="11"/>
  <c r="V130" i="11"/>
  <c r="I130" i="11"/>
  <c r="BW130" i="11"/>
  <c r="BL130" i="11"/>
  <c r="AH130" i="11"/>
  <c r="M130" i="11"/>
  <c r="AL130" i="11"/>
  <c r="AP130" i="11"/>
  <c r="AY130" i="11"/>
  <c r="Q130" i="11"/>
  <c r="BG130" i="11"/>
  <c r="BE130" i="11"/>
  <c r="W130" i="11"/>
  <c r="AI130" i="11"/>
  <c r="AM130" i="11"/>
  <c r="S130" i="11"/>
  <c r="BB130" i="11"/>
  <c r="BF130" i="11"/>
  <c r="BO130" i="11"/>
  <c r="F130" i="11"/>
  <c r="AA130" i="11"/>
  <c r="AE130" i="11"/>
  <c r="AN130" i="11"/>
  <c r="U130" i="11"/>
  <c r="P130" i="11"/>
  <c r="BT130" i="11"/>
  <c r="BC130" i="11"/>
  <c r="BA130" i="11"/>
  <c r="L130" i="11"/>
  <c r="BK130" i="11"/>
  <c r="X130" i="11"/>
  <c r="BI130" i="11"/>
  <c r="BQ130" i="11"/>
  <c r="Y130" i="11"/>
  <c r="J130" i="11"/>
  <c r="BR130" i="11"/>
  <c r="AF130" i="11"/>
  <c r="AJ130" i="11"/>
  <c r="BN130" i="11"/>
  <c r="G130" i="11"/>
  <c r="AV130" i="11"/>
  <c r="BP130" i="11"/>
  <c r="AB130" i="11"/>
  <c r="K130" i="11"/>
  <c r="BM130" i="11"/>
  <c r="AZ130" i="11"/>
  <c r="H130" i="11"/>
  <c r="BV130" i="11"/>
  <c r="AO130" i="11"/>
  <c r="AR130" i="11"/>
  <c r="N130" i="11"/>
  <c r="BU130" i="11"/>
  <c r="AX130" i="11"/>
  <c r="AK130" i="11"/>
  <c r="O130" i="11"/>
  <c r="Z130" i="11"/>
  <c r="R130" i="11"/>
  <c r="AQ130" i="11"/>
  <c r="AU130" i="11"/>
  <c r="BD130" i="11"/>
  <c r="BS130" i="11"/>
  <c r="BH130" i="11"/>
  <c r="AD130" i="11"/>
  <c r="B130" i="11" l="1"/>
  <c r="D130" i="11" s="1"/>
  <c r="BV130" i="17"/>
  <c r="BR130" i="17"/>
  <c r="AH130" i="17"/>
  <c r="F130" i="17"/>
  <c r="BA130" i="17"/>
  <c r="BQ130" i="17"/>
  <c r="AL130" i="17"/>
  <c r="G130" i="17"/>
  <c r="R130" i="17"/>
  <c r="BE130" i="17"/>
  <c r="AW130" i="17"/>
  <c r="AI130" i="17"/>
  <c r="BO130" i="17"/>
  <c r="BG130" i="17"/>
  <c r="AJ130" i="17"/>
  <c r="AF130" i="17"/>
  <c r="N130" i="17"/>
  <c r="J130" i="17"/>
  <c r="BB130" i="17"/>
  <c r="BL130" i="17"/>
  <c r="AQ130" i="17"/>
  <c r="L130" i="17"/>
  <c r="AX130" i="17"/>
  <c r="AE130" i="17"/>
  <c r="AR130" i="17"/>
  <c r="O130" i="17"/>
  <c r="H130" i="17"/>
  <c r="BD130" i="17"/>
  <c r="BK130" i="17"/>
  <c r="AP130" i="17"/>
  <c r="BU130" i="17"/>
  <c r="BM130" i="17"/>
  <c r="AG130" i="17"/>
  <c r="I130" i="17"/>
  <c r="T130" i="17"/>
  <c r="BI130" i="17"/>
  <c r="AT130" i="17"/>
  <c r="AB130" i="17"/>
  <c r="BP130" i="17"/>
  <c r="BH130" i="17"/>
  <c r="AK130" i="17"/>
  <c r="Q130" i="17"/>
  <c r="S130" i="17"/>
  <c r="M130" i="17"/>
  <c r="BN130" i="17"/>
  <c r="AU130" i="17"/>
  <c r="W130" i="17"/>
  <c r="BT130" i="17"/>
  <c r="AV130" i="17"/>
  <c r="AN130" i="17"/>
  <c r="V130" i="17"/>
  <c r="Z130" i="17"/>
  <c r="AZ130" i="17"/>
  <c r="BW130" i="17"/>
  <c r="AS130" i="17"/>
  <c r="U130" i="17"/>
  <c r="BC130" i="17"/>
  <c r="BJ130" i="17"/>
  <c r="AC130" i="17"/>
  <c r="K130" i="17"/>
  <c r="AO130" i="17"/>
  <c r="AY130" i="17"/>
  <c r="BF130" i="17"/>
  <c r="AA130" i="17"/>
  <c r="Y130" i="17"/>
  <c r="BS130" i="17"/>
  <c r="AD130" i="17"/>
  <c r="AM130" i="17"/>
  <c r="X130" i="17"/>
  <c r="P130" i="17"/>
  <c r="F152" i="15"/>
  <c r="B130" i="17" l="1"/>
  <c r="D130" i="17" s="1"/>
  <c r="AE130" i="18"/>
  <c r="BU130" i="18"/>
  <c r="BR130" i="18"/>
  <c r="AI130" i="18"/>
  <c r="AQ130" i="18"/>
  <c r="AA130" i="18"/>
  <c r="AT130" i="18"/>
  <c r="BC130" i="18"/>
  <c r="AM130" i="18"/>
  <c r="BT130" i="18"/>
  <c r="BQ130" i="18"/>
  <c r="BN130" i="18"/>
  <c r="Q130" i="18"/>
  <c r="U130" i="18"/>
  <c r="O130" i="18"/>
  <c r="V130" i="18"/>
  <c r="W130" i="18"/>
  <c r="L130" i="18"/>
  <c r="K130" i="18"/>
  <c r="Y130" i="18"/>
  <c r="N130" i="18"/>
  <c r="X130" i="18"/>
  <c r="F130" i="18"/>
  <c r="AB130" i="18"/>
  <c r="BW130" i="18"/>
  <c r="BG130" i="18"/>
  <c r="BO130" i="18"/>
  <c r="AF130" i="18"/>
  <c r="AC130" i="18"/>
  <c r="BS130" i="18"/>
  <c r="AJ130" i="18"/>
  <c r="AG130" i="18"/>
  <c r="BJ130" i="18"/>
  <c r="BK130" i="18"/>
  <c r="AU130" i="18"/>
  <c r="AY130" i="18"/>
  <c r="M130" i="18"/>
  <c r="G130" i="18"/>
  <c r="AH130" i="18"/>
  <c r="T130" i="18"/>
  <c r="P130" i="18"/>
  <c r="AR130" i="18"/>
  <c r="AO130" i="18"/>
  <c r="AL130" i="18"/>
  <c r="BV130" i="18"/>
  <c r="AV130" i="18"/>
  <c r="AS130" i="18"/>
  <c r="AP130" i="18"/>
  <c r="AZ130" i="18"/>
  <c r="AW130" i="18"/>
  <c r="AN130" i="18"/>
  <c r="AK130" i="18"/>
  <c r="Z130" i="18"/>
  <c r="H130" i="18"/>
  <c r="BH130" i="18"/>
  <c r="BE130" i="18"/>
  <c r="BB130" i="18"/>
  <c r="AD130" i="18"/>
  <c r="BL130" i="18"/>
  <c r="BI130" i="18"/>
  <c r="BF130" i="18"/>
  <c r="BP130" i="18"/>
  <c r="BM130" i="18"/>
  <c r="BD130" i="18"/>
  <c r="BA130" i="18"/>
  <c r="AX130" i="18"/>
  <c r="S130" i="18"/>
  <c r="R130" i="18"/>
  <c r="I130" i="18"/>
  <c r="J130" i="18"/>
  <c r="F152" i="16"/>
  <c r="B130" i="18" l="1"/>
  <c r="D130" i="18" s="1"/>
  <c r="BT130" i="19"/>
  <c r="BQ124" i="20" s="1"/>
  <c r="BR144" i="7" s="1"/>
  <c r="AP130" i="19"/>
  <c r="AM124" i="20" s="1"/>
  <c r="AN144" i="7" s="1"/>
  <c r="BC130" i="19"/>
  <c r="AZ124" i="20" s="1"/>
  <c r="BA144" i="7" s="1"/>
  <c r="AE130" i="19"/>
  <c r="AB124" i="20" s="1"/>
  <c r="AC144" i="7" s="1"/>
  <c r="BH130" i="19"/>
  <c r="BE124" i="20" s="1"/>
  <c r="BF144" i="7" s="1"/>
  <c r="AD130" i="19"/>
  <c r="AA124" i="20" s="1"/>
  <c r="AB144" i="7" s="1"/>
  <c r="BG130" i="19"/>
  <c r="BD124" i="20" s="1"/>
  <c r="BE144" i="7" s="1"/>
  <c r="BL130" i="19"/>
  <c r="BI124" i="20" s="1"/>
  <c r="BJ144" i="7" s="1"/>
  <c r="AH130" i="19"/>
  <c r="AE124" i="20" s="1"/>
  <c r="AF144" i="7" s="1"/>
  <c r="AJ130" i="19"/>
  <c r="AG124" i="20" s="1"/>
  <c r="AH144" i="7" s="1"/>
  <c r="BA130" i="19"/>
  <c r="AX124" i="20" s="1"/>
  <c r="AY144" i="7" s="1"/>
  <c r="BR130" i="19"/>
  <c r="BO124" i="20" s="1"/>
  <c r="BP144" i="7" s="1"/>
  <c r="P130" i="19"/>
  <c r="M124" i="20" s="1"/>
  <c r="N144" i="7" s="1"/>
  <c r="Y130" i="19"/>
  <c r="V124" i="20" s="1"/>
  <c r="W144" i="7" s="1"/>
  <c r="Q130" i="19"/>
  <c r="N124" i="20" s="1"/>
  <c r="O144" i="7" s="1"/>
  <c r="F130" i="19"/>
  <c r="N130" i="19"/>
  <c r="K124" i="20" s="1"/>
  <c r="L144" i="7" s="1"/>
  <c r="R130" i="19"/>
  <c r="O124" i="20" s="1"/>
  <c r="P144" i="7" s="1"/>
  <c r="I130" i="19"/>
  <c r="F124" i="20" s="1"/>
  <c r="G144" i="7" s="1"/>
  <c r="O130" i="19"/>
  <c r="L124" i="20" s="1"/>
  <c r="M144" i="7" s="1"/>
  <c r="BN130" i="19"/>
  <c r="BK124" i="20" s="1"/>
  <c r="BL144" i="7" s="1"/>
  <c r="AY130" i="19"/>
  <c r="AV124" i="20" s="1"/>
  <c r="AW144" i="7" s="1"/>
  <c r="W130" i="19"/>
  <c r="T124" i="20" s="1"/>
  <c r="U144" i="7" s="1"/>
  <c r="X130" i="19"/>
  <c r="U124" i="20" s="1"/>
  <c r="V144" i="7" s="1"/>
  <c r="L130" i="19"/>
  <c r="I124" i="20" s="1"/>
  <c r="J144" i="7" s="1"/>
  <c r="AO130" i="19"/>
  <c r="AL124" i="20" s="1"/>
  <c r="AM144" i="7" s="1"/>
  <c r="BF130" i="19"/>
  <c r="BC124" i="20" s="1"/>
  <c r="BD144" i="7" s="1"/>
  <c r="BS130" i="19"/>
  <c r="BP124" i="20" s="1"/>
  <c r="BQ144" i="7" s="1"/>
  <c r="BO130" i="19"/>
  <c r="BL124" i="20" s="1"/>
  <c r="BM144" i="7" s="1"/>
  <c r="AC130" i="19"/>
  <c r="Z124" i="20" s="1"/>
  <c r="AA144" i="7" s="1"/>
  <c r="AT130" i="19"/>
  <c r="AQ124" i="20" s="1"/>
  <c r="AR144" i="7" s="1"/>
  <c r="AU130" i="19"/>
  <c r="AR124" i="20" s="1"/>
  <c r="AS144" i="7" s="1"/>
  <c r="AG130" i="19"/>
  <c r="AD124" i="20" s="1"/>
  <c r="AE144" i="7" s="1"/>
  <c r="AX130" i="19"/>
  <c r="AU124" i="20" s="1"/>
  <c r="AV144" i="7" s="1"/>
  <c r="AZ130" i="19"/>
  <c r="AW124" i="20" s="1"/>
  <c r="AX144" i="7" s="1"/>
  <c r="BQ130" i="19"/>
  <c r="BN124" i="20" s="1"/>
  <c r="BO144" i="7" s="1"/>
  <c r="AI130" i="19"/>
  <c r="AF124" i="20" s="1"/>
  <c r="AG144" i="7" s="1"/>
  <c r="H130" i="19"/>
  <c r="E124" i="20" s="1"/>
  <c r="F144" i="7" s="1"/>
  <c r="J130" i="19"/>
  <c r="G124" i="20" s="1"/>
  <c r="H144" i="7" s="1"/>
  <c r="AF130" i="19"/>
  <c r="AC124" i="20" s="1"/>
  <c r="AD144" i="7" s="1"/>
  <c r="BP130" i="19"/>
  <c r="BM124" i="20" s="1"/>
  <c r="BN144" i="7" s="1"/>
  <c r="Z130" i="19"/>
  <c r="W124" i="20" s="1"/>
  <c r="X144" i="7" s="1"/>
  <c r="V130" i="19"/>
  <c r="S124" i="20" s="1"/>
  <c r="T144" i="7" s="1"/>
  <c r="U130" i="19"/>
  <c r="R124" i="20" s="1"/>
  <c r="S144" i="7" s="1"/>
  <c r="AN130" i="19"/>
  <c r="AK124" i="20" s="1"/>
  <c r="AL144" i="7" s="1"/>
  <c r="BE130" i="19"/>
  <c r="BB124" i="20" s="1"/>
  <c r="BC144" i="7" s="1"/>
  <c r="BV130" i="19"/>
  <c r="BS124" i="20" s="1"/>
  <c r="BT144" i="7" s="1"/>
  <c r="AQ130" i="19"/>
  <c r="AN124" i="20" s="1"/>
  <c r="AO144" i="7" s="1"/>
  <c r="AB130" i="19"/>
  <c r="Y124" i="20" s="1"/>
  <c r="AS130" i="19"/>
  <c r="AP124" i="20" s="1"/>
  <c r="AQ144" i="7" s="1"/>
  <c r="BJ130" i="19"/>
  <c r="BG124" i="20" s="1"/>
  <c r="BH144" i="7" s="1"/>
  <c r="AW130" i="19"/>
  <c r="AT124" i="20" s="1"/>
  <c r="AU144" i="7" s="1"/>
  <c r="AL130" i="19"/>
  <c r="AI124" i="20" s="1"/>
  <c r="AJ144" i="7" s="1"/>
  <c r="M130" i="19"/>
  <c r="J124" i="20" s="1"/>
  <c r="K144" i="7" s="1"/>
  <c r="G130" i="19"/>
  <c r="D124" i="20" s="1"/>
  <c r="E144" i="7" s="1"/>
  <c r="BD130" i="19"/>
  <c r="BA124" i="20" s="1"/>
  <c r="BB144" i="7" s="1"/>
  <c r="BU130" i="19"/>
  <c r="BR124" i="20" s="1"/>
  <c r="BS144" i="7" s="1"/>
  <c r="AM130" i="19"/>
  <c r="AJ124" i="20" s="1"/>
  <c r="AK144" i="7" s="1"/>
  <c r="BW130" i="19"/>
  <c r="BT124" i="20" s="1"/>
  <c r="BU144" i="7" s="1"/>
  <c r="AR130" i="19"/>
  <c r="AO124" i="20" s="1"/>
  <c r="AP144" i="7" s="1"/>
  <c r="BI130" i="19"/>
  <c r="BF124" i="20" s="1"/>
  <c r="BG144" i="7" s="1"/>
  <c r="AA130" i="19"/>
  <c r="X124" i="20" s="1"/>
  <c r="AV130" i="19"/>
  <c r="AS124" i="20" s="1"/>
  <c r="AT144" i="7" s="1"/>
  <c r="BM130" i="19"/>
  <c r="BJ124" i="20" s="1"/>
  <c r="BK144" i="7" s="1"/>
  <c r="BK130" i="19"/>
  <c r="BH124" i="20" s="1"/>
  <c r="BI144" i="7" s="1"/>
  <c r="AK130" i="19"/>
  <c r="AH124" i="20" s="1"/>
  <c r="AI144" i="7" s="1"/>
  <c r="BB130" i="19"/>
  <c r="AY124" i="20" s="1"/>
  <c r="AZ144" i="7" s="1"/>
  <c r="T130" i="19"/>
  <c r="Q124" i="20" s="1"/>
  <c r="R144" i="7" s="1"/>
  <c r="S130" i="19"/>
  <c r="P124" i="20" s="1"/>
  <c r="Q144" i="7" s="1"/>
  <c r="K130" i="19"/>
  <c r="H124" i="20" s="1"/>
  <c r="I144" i="7" s="1"/>
  <c r="B130" i="19" l="1"/>
  <c r="D130" i="19" s="1"/>
  <c r="B124" i="20" s="1"/>
  <c r="Y144" i="7"/>
  <c r="Z144" i="7"/>
  <c r="BW144" i="7"/>
  <c r="C124" i="20"/>
  <c r="D144" i="7" s="1"/>
  <c r="BZ144" i="7" l="1"/>
  <c r="C144" i="7"/>
  <c r="C124" i="24" s="1"/>
  <c r="CA144" i="7"/>
  <c r="BX144" i="7"/>
  <c r="B144" i="7"/>
  <c r="B123" i="24"/>
  <c r="Y124" i="24" l="1"/>
  <c r="BV124" i="24" s="1"/>
  <c r="D154" i="9" s="1"/>
  <c r="AC124" i="24"/>
  <c r="AG124" i="24"/>
  <c r="AK124" i="24"/>
  <c r="AO124" i="24"/>
  <c r="AS124" i="24"/>
  <c r="AW124" i="24"/>
  <c r="BA124" i="24"/>
  <c r="BE124" i="24"/>
  <c r="BI124" i="24"/>
  <c r="BM124" i="24"/>
  <c r="BQ124" i="24"/>
  <c r="AB124" i="24"/>
  <c r="AN124" i="24"/>
  <c r="AZ124" i="24"/>
  <c r="BL124" i="24"/>
  <c r="BT124" i="24"/>
  <c r="Z124" i="24"/>
  <c r="AD124" i="24"/>
  <c r="AH124" i="24"/>
  <c r="AL124" i="24"/>
  <c r="AP124" i="24"/>
  <c r="AT124" i="24"/>
  <c r="AX124" i="24"/>
  <c r="BB124" i="24"/>
  <c r="BF124" i="24"/>
  <c r="BJ124" i="24"/>
  <c r="BN124" i="24"/>
  <c r="BR124" i="24"/>
  <c r="X124" i="24"/>
  <c r="AJ124" i="24"/>
  <c r="AV124" i="24"/>
  <c r="BH124" i="24"/>
  <c r="AA124" i="24"/>
  <c r="AE124" i="24"/>
  <c r="AI124" i="24"/>
  <c r="AM124" i="24"/>
  <c r="AQ124" i="24"/>
  <c r="AU124" i="24"/>
  <c r="AY124" i="24"/>
  <c r="BC124" i="24"/>
  <c r="BG124" i="24"/>
  <c r="BK124" i="24"/>
  <c r="BO124" i="24"/>
  <c r="BS124" i="24"/>
  <c r="AF124" i="24"/>
  <c r="AR124" i="24"/>
  <c r="BD124" i="24"/>
  <c r="BP124" i="24"/>
  <c r="Q124" i="24"/>
  <c r="S124" i="24"/>
  <c r="N124" i="24"/>
  <c r="O124" i="24"/>
  <c r="P124" i="24"/>
  <c r="R124" i="24"/>
  <c r="G124" i="24"/>
  <c r="D124" i="24"/>
  <c r="V124" i="24"/>
  <c r="I124" i="24"/>
  <c r="U124" i="24"/>
  <c r="T124" i="24"/>
  <c r="W124" i="24"/>
  <c r="H124" i="24"/>
  <c r="K124" i="24"/>
  <c r="L124" i="24"/>
  <c r="F124" i="24"/>
  <c r="J124" i="24"/>
  <c r="M124" i="24"/>
  <c r="E124" i="24"/>
  <c r="B153" i="9"/>
  <c r="B153" i="14"/>
  <c r="B153" i="15"/>
  <c r="B153" i="16"/>
  <c r="D154" i="14"/>
  <c r="D154" i="15"/>
  <c r="C132" i="17"/>
  <c r="C132" i="18"/>
  <c r="C132" i="19"/>
  <c r="C132" i="11"/>
  <c r="M153" i="9" l="1"/>
  <c r="M153" i="14" s="1"/>
  <c r="M153" i="15" s="1"/>
  <c r="M153" i="16" s="1"/>
  <c r="Q153" i="9"/>
  <c r="Q153" i="14" s="1"/>
  <c r="Q153" i="15" s="1"/>
  <c r="Q153" i="16" s="1"/>
  <c r="P153" i="9"/>
  <c r="P153" i="14" s="1"/>
  <c r="P153" i="15" s="1"/>
  <c r="P153" i="16" s="1"/>
  <c r="O153" i="9"/>
  <c r="O153" i="14" s="1"/>
  <c r="O153" i="15" s="1"/>
  <c r="O153" i="16" s="1"/>
  <c r="R153" i="9"/>
  <c r="R153" i="14" s="1"/>
  <c r="R153" i="15" s="1"/>
  <c r="R153" i="16" s="1"/>
  <c r="BU124" i="24"/>
  <c r="AJ153" i="9"/>
  <c r="AJ153" i="14" s="1"/>
  <c r="AJ153" i="15" s="1"/>
  <c r="AJ153" i="16" s="1"/>
  <c r="F153" i="9"/>
  <c r="F153" i="14" s="1"/>
  <c r="AG153" i="9"/>
  <c r="AG153" i="14" s="1"/>
  <c r="AG153" i="15" s="1"/>
  <c r="AG153" i="16" s="1"/>
  <c r="X153" i="9"/>
  <c r="X153" i="14" s="1"/>
  <c r="X153" i="15" s="1"/>
  <c r="X153" i="16" s="1"/>
  <c r="U153" i="9"/>
  <c r="U153" i="14" s="1"/>
  <c r="U153" i="15" s="1"/>
  <c r="U153" i="16" s="1"/>
  <c r="AH153" i="9"/>
  <c r="AH153" i="14" s="1"/>
  <c r="AH153" i="15" s="1"/>
  <c r="AH153" i="16" s="1"/>
  <c r="W153" i="9"/>
  <c r="W153" i="14" s="1"/>
  <c r="W153" i="15" s="1"/>
  <c r="W153" i="16" s="1"/>
  <c r="AB153" i="9"/>
  <c r="AB153" i="14" s="1"/>
  <c r="AB153" i="15" s="1"/>
  <c r="AB153" i="16" s="1"/>
  <c r="Z153" i="9"/>
  <c r="Z153" i="14" s="1"/>
  <c r="Z153" i="15" s="1"/>
  <c r="Z153" i="16" s="1"/>
  <c r="AI153" i="9"/>
  <c r="AI153" i="14" s="1"/>
  <c r="AI153" i="15" s="1"/>
  <c r="AI153" i="16" s="1"/>
  <c r="G153" i="9"/>
  <c r="G153" i="14" s="1"/>
  <c r="G153" i="15" s="1"/>
  <c r="G153" i="16" s="1"/>
  <c r="AL153" i="9"/>
  <c r="AL153" i="14" s="1"/>
  <c r="AL153" i="15" s="1"/>
  <c r="AL153" i="16" s="1"/>
  <c r="V153" i="9"/>
  <c r="V153" i="14" s="1"/>
  <c r="V153" i="15" s="1"/>
  <c r="V153" i="16" s="1"/>
  <c r="AN153" i="9"/>
  <c r="AN153" i="14" s="1"/>
  <c r="AN153" i="15" s="1"/>
  <c r="AN153" i="16" s="1"/>
  <c r="T153" i="9"/>
  <c r="T153" i="14" s="1"/>
  <c r="T153" i="15" s="1"/>
  <c r="T153" i="16" s="1"/>
  <c r="AA153" i="9"/>
  <c r="AA153" i="14" s="1"/>
  <c r="AA153" i="15" s="1"/>
  <c r="AA153" i="16" s="1"/>
  <c r="AE153" i="9"/>
  <c r="AE153" i="14" s="1"/>
  <c r="AE153" i="15" s="1"/>
  <c r="AE153" i="16" s="1"/>
  <c r="AD153" i="9"/>
  <c r="AD153" i="14" s="1"/>
  <c r="AD153" i="15" s="1"/>
  <c r="AD153" i="16" s="1"/>
  <c r="AO153" i="9"/>
  <c r="AO153" i="14" s="1"/>
  <c r="AO153" i="15" s="1"/>
  <c r="AO153" i="16" s="1"/>
  <c r="I153" i="9"/>
  <c r="I153" i="14" s="1"/>
  <c r="I153" i="15" s="1"/>
  <c r="I153" i="16" s="1"/>
  <c r="Y153" i="9"/>
  <c r="Y153" i="14" s="1"/>
  <c r="Y153" i="15" s="1"/>
  <c r="Y153" i="16" s="1"/>
  <c r="AK153" i="9"/>
  <c r="AK153" i="14" s="1"/>
  <c r="AK153" i="15" s="1"/>
  <c r="AK153" i="16" s="1"/>
  <c r="L153" i="9"/>
  <c r="L153" i="14" s="1"/>
  <c r="L153" i="15" s="1"/>
  <c r="L153" i="16" s="1"/>
  <c r="AC153" i="9"/>
  <c r="AC153" i="14" s="1"/>
  <c r="AC153" i="15" s="1"/>
  <c r="AC153" i="16" s="1"/>
  <c r="AP153" i="9"/>
  <c r="AP153" i="14" s="1"/>
  <c r="AP153" i="15" s="1"/>
  <c r="AP153" i="16" s="1"/>
  <c r="K153" i="9"/>
  <c r="K153" i="14" s="1"/>
  <c r="K153" i="15" s="1"/>
  <c r="K153" i="16" s="1"/>
  <c r="H153" i="9"/>
  <c r="H153" i="14" s="1"/>
  <c r="H153" i="15" s="1"/>
  <c r="H153" i="16" s="1"/>
  <c r="AQ153" i="9"/>
  <c r="AQ153" i="14" s="1"/>
  <c r="AQ153" i="15" s="1"/>
  <c r="AQ153" i="16" s="1"/>
  <c r="AR153" i="9"/>
  <c r="AR153" i="14" s="1"/>
  <c r="AR153" i="15" s="1"/>
  <c r="AR153" i="16" s="1"/>
  <c r="BO131" i="17" l="1"/>
  <c r="BG131" i="17"/>
  <c r="AU131" i="17"/>
  <c r="AQ131" i="17"/>
  <c r="N131" i="17"/>
  <c r="AV131" i="17"/>
  <c r="AI131" i="17"/>
  <c r="BI131" i="17"/>
  <c r="K131" i="17"/>
  <c r="AL131" i="17"/>
  <c r="AP131" i="17"/>
  <c r="BH131" i="17"/>
  <c r="BE131" i="17"/>
  <c r="AW131" i="17"/>
  <c r="AG131" i="17"/>
  <c r="L131" i="17"/>
  <c r="Z131" i="17"/>
  <c r="AN131" i="17"/>
  <c r="BS131" i="17"/>
  <c r="AM131" i="17"/>
  <c r="U131" i="17"/>
  <c r="H131" i="17"/>
  <c r="W131" i="17"/>
  <c r="AA131" i="17"/>
  <c r="BU131" i="17"/>
  <c r="BM131" i="17"/>
  <c r="AB131" i="17"/>
  <c r="P131" i="17"/>
  <c r="Q131" i="17"/>
  <c r="BW131" i="17"/>
  <c r="AR131" i="17"/>
  <c r="BN131" i="17"/>
  <c r="BT131" i="17"/>
  <c r="O131" i="17"/>
  <c r="X131" i="17"/>
  <c r="AS131" i="17"/>
  <c r="BK131" i="17"/>
  <c r="F131" i="17"/>
  <c r="BP131" i="17"/>
  <c r="AE131" i="17"/>
  <c r="BA131" i="17"/>
  <c r="BD131" i="17"/>
  <c r="BL131" i="17"/>
  <c r="AF131" i="17"/>
  <c r="S131" i="17"/>
  <c r="AZ131" i="17"/>
  <c r="BQ131" i="17"/>
  <c r="Y131" i="17"/>
  <c r="AJ131" i="17"/>
  <c r="BV131" i="17"/>
  <c r="M131" i="17"/>
  <c r="BF131" i="17"/>
  <c r="G131" i="17"/>
  <c r="BR131" i="17"/>
  <c r="AO131" i="17"/>
  <c r="AK131" i="17"/>
  <c r="T131" i="17"/>
  <c r="BJ131" i="17"/>
  <c r="AC131" i="17"/>
  <c r="R131" i="17"/>
  <c r="J131" i="17"/>
  <c r="AD131" i="17"/>
  <c r="AX131" i="17"/>
  <c r="BC131" i="17"/>
  <c r="AY131" i="17"/>
  <c r="BB131" i="17"/>
  <c r="AH131" i="17"/>
  <c r="V131" i="17"/>
  <c r="I131" i="17"/>
  <c r="AT131" i="17"/>
  <c r="F153" i="15"/>
  <c r="AM131" i="11"/>
  <c r="BF131" i="11"/>
  <c r="Q131" i="11"/>
  <c r="P131" i="11"/>
  <c r="T131" i="11"/>
  <c r="AA131" i="11"/>
  <c r="AU131" i="11"/>
  <c r="BD131" i="11"/>
  <c r="BQ131" i="11"/>
  <c r="AT131" i="11"/>
  <c r="BN131" i="11"/>
  <c r="AP131" i="11"/>
  <c r="BG131" i="11"/>
  <c r="AJ131" i="11"/>
  <c r="AS131" i="11"/>
  <c r="G131" i="11"/>
  <c r="U131" i="11"/>
  <c r="BE131" i="11"/>
  <c r="X131" i="11"/>
  <c r="BK131" i="11"/>
  <c r="BJ131" i="11"/>
  <c r="I131" i="11"/>
  <c r="BU131" i="11"/>
  <c r="AE131" i="11"/>
  <c r="AN131" i="11"/>
  <c r="N131" i="11"/>
  <c r="AL131" i="11"/>
  <c r="V131" i="11"/>
  <c r="AV131" i="11"/>
  <c r="BP131" i="11"/>
  <c r="AG131" i="11"/>
  <c r="BV131" i="11"/>
  <c r="BH131" i="11"/>
  <c r="AY131" i="11"/>
  <c r="S131" i="11"/>
  <c r="AK131" i="11"/>
  <c r="BC131" i="11"/>
  <c r="O131" i="11"/>
  <c r="BW131" i="11"/>
  <c r="Y131" i="11"/>
  <c r="AF131" i="11"/>
  <c r="AZ131" i="11"/>
  <c r="BI131" i="11"/>
  <c r="W131" i="11"/>
  <c r="F131" i="11"/>
  <c r="BS131" i="11"/>
  <c r="AD131" i="11"/>
  <c r="AX131" i="11"/>
  <c r="L131" i="11"/>
  <c r="AQ131" i="11"/>
  <c r="AC131" i="11"/>
  <c r="AW131" i="11"/>
  <c r="R131" i="11"/>
  <c r="BA131" i="11"/>
  <c r="AH131" i="11"/>
  <c r="AR131" i="11"/>
  <c r="Z131" i="11"/>
  <c r="J131" i="11"/>
  <c r="BR131" i="11"/>
  <c r="AB131" i="11"/>
  <c r="AI131" i="11"/>
  <c r="H131" i="11"/>
  <c r="BL131" i="11"/>
  <c r="AO131" i="11"/>
  <c r="BB131" i="11"/>
  <c r="BT131" i="11"/>
  <c r="BM131" i="11"/>
  <c r="BO131" i="11"/>
  <c r="M131" i="11"/>
  <c r="K131" i="11"/>
  <c r="B131" i="17" l="1"/>
  <c r="D131" i="17" s="1"/>
  <c r="B131" i="11"/>
  <c r="D131" i="11" s="1"/>
  <c r="BG131" i="18"/>
  <c r="BD131" i="18"/>
  <c r="BA131" i="18"/>
  <c r="AP131" i="18"/>
  <c r="BK131" i="18"/>
  <c r="BH131" i="18"/>
  <c r="BU131" i="18"/>
  <c r="AY131" i="18"/>
  <c r="AV131" i="18"/>
  <c r="BC131" i="18"/>
  <c r="AZ131" i="18"/>
  <c r="AW131" i="18"/>
  <c r="M131" i="18"/>
  <c r="I131" i="18"/>
  <c r="Z131" i="18"/>
  <c r="Q131" i="18"/>
  <c r="Y131" i="18"/>
  <c r="K131" i="18"/>
  <c r="O131" i="18"/>
  <c r="V131" i="18"/>
  <c r="R131" i="18"/>
  <c r="G131" i="18"/>
  <c r="X131" i="18"/>
  <c r="BW131" i="18"/>
  <c r="BT131" i="18"/>
  <c r="BQ131" i="18"/>
  <c r="BI131" i="18"/>
  <c r="AL131" i="18"/>
  <c r="AH131" i="18"/>
  <c r="AC131" i="18"/>
  <c r="BO131" i="18"/>
  <c r="BL131" i="18"/>
  <c r="BS131" i="18"/>
  <c r="BP131" i="18"/>
  <c r="BM131" i="18"/>
  <c r="S131" i="18"/>
  <c r="T131" i="18"/>
  <c r="L131" i="18"/>
  <c r="AT131" i="18"/>
  <c r="H131" i="18"/>
  <c r="W131" i="18"/>
  <c r="AA131" i="18"/>
  <c r="BR131" i="18"/>
  <c r="BN131" i="18"/>
  <c r="BJ131" i="18"/>
  <c r="AE131" i="18"/>
  <c r="AB131" i="18"/>
  <c r="BV131" i="18"/>
  <c r="AD131" i="18"/>
  <c r="AX131" i="18"/>
  <c r="AS131" i="18"/>
  <c r="BF131" i="18"/>
  <c r="BB131" i="18"/>
  <c r="N131" i="18"/>
  <c r="AQ131" i="18"/>
  <c r="AN131" i="18"/>
  <c r="AK131" i="18"/>
  <c r="BE131" i="18"/>
  <c r="AU131" i="18"/>
  <c r="AR131" i="18"/>
  <c r="AO131" i="18"/>
  <c r="AI131" i="18"/>
  <c r="AF131" i="18"/>
  <c r="AM131" i="18"/>
  <c r="AJ131" i="18"/>
  <c r="AG131" i="18"/>
  <c r="U131" i="18"/>
  <c r="P131" i="18"/>
  <c r="J131" i="18"/>
  <c r="F131" i="18"/>
  <c r="F153" i="16"/>
  <c r="B131" i="18" l="1"/>
  <c r="D131" i="18" s="1"/>
  <c r="BG131" i="19"/>
  <c r="BD125" i="20" s="1"/>
  <c r="BE145" i="7" s="1"/>
  <c r="BT131" i="19"/>
  <c r="BQ125" i="20" s="1"/>
  <c r="BR145" i="7" s="1"/>
  <c r="AP131" i="19"/>
  <c r="AM125" i="20" s="1"/>
  <c r="AN145" i="7" s="1"/>
  <c r="AH131" i="19"/>
  <c r="AE125" i="20" s="1"/>
  <c r="AF145" i="7" s="1"/>
  <c r="AB131" i="19"/>
  <c r="Y125" i="20" s="1"/>
  <c r="AS131" i="19"/>
  <c r="AP125" i="20" s="1"/>
  <c r="AQ145" i="7" s="1"/>
  <c r="AX131" i="19"/>
  <c r="AU125" i="20" s="1"/>
  <c r="AV145" i="7" s="1"/>
  <c r="AF131" i="19"/>
  <c r="AC125" i="20" s="1"/>
  <c r="AD145" i="7" s="1"/>
  <c r="AW131" i="19"/>
  <c r="AT125" i="20" s="1"/>
  <c r="AU145" i="7" s="1"/>
  <c r="BC131" i="19"/>
  <c r="AZ125" i="20" s="1"/>
  <c r="BA145" i="7" s="1"/>
  <c r="BP131" i="19"/>
  <c r="BM125" i="20" s="1"/>
  <c r="BN145" i="7" s="1"/>
  <c r="AL131" i="19"/>
  <c r="AI125" i="20" s="1"/>
  <c r="AJ145" i="7" s="1"/>
  <c r="I131" i="19"/>
  <c r="F125" i="20" s="1"/>
  <c r="G145" i="7" s="1"/>
  <c r="F131" i="19"/>
  <c r="M131" i="19"/>
  <c r="J125" i="20" s="1"/>
  <c r="K145" i="7" s="1"/>
  <c r="G131" i="19"/>
  <c r="D125" i="20" s="1"/>
  <c r="E145" i="7" s="1"/>
  <c r="W131" i="19"/>
  <c r="T125" i="20" s="1"/>
  <c r="U145" i="7" s="1"/>
  <c r="U131" i="19"/>
  <c r="R125" i="20" s="1"/>
  <c r="S145" i="7" s="1"/>
  <c r="BR131" i="19"/>
  <c r="BO125" i="20" s="1"/>
  <c r="BP145" i="7" s="1"/>
  <c r="N131" i="19"/>
  <c r="K125" i="20" s="1"/>
  <c r="L145" i="7" s="1"/>
  <c r="O131" i="19"/>
  <c r="L125" i="20" s="1"/>
  <c r="M145" i="7" s="1"/>
  <c r="BW131" i="19"/>
  <c r="BT125" i="20" s="1"/>
  <c r="BU145" i="7" s="1"/>
  <c r="AO131" i="19"/>
  <c r="AL125" i="20" s="1"/>
  <c r="AM145" i="7" s="1"/>
  <c r="BF131" i="19"/>
  <c r="BC125" i="20" s="1"/>
  <c r="BD145" i="7" s="1"/>
  <c r="AE131" i="19"/>
  <c r="AB125" i="20" s="1"/>
  <c r="AC145" i="7" s="1"/>
  <c r="AR131" i="19"/>
  <c r="AO125" i="20" s="1"/>
  <c r="AP145" i="7" s="1"/>
  <c r="BI131" i="19"/>
  <c r="BF125" i="20" s="1"/>
  <c r="BG145" i="7" s="1"/>
  <c r="AI131" i="19"/>
  <c r="AF125" i="20" s="1"/>
  <c r="AG145" i="7" s="1"/>
  <c r="AV131" i="19"/>
  <c r="AS125" i="20" s="1"/>
  <c r="AT145" i="7" s="1"/>
  <c r="BM131" i="19"/>
  <c r="BJ125" i="20" s="1"/>
  <c r="BK145" i="7" s="1"/>
  <c r="BS131" i="19"/>
  <c r="BP125" i="20" s="1"/>
  <c r="BQ145" i="7" s="1"/>
  <c r="AK131" i="19"/>
  <c r="AH125" i="20" s="1"/>
  <c r="AI145" i="7" s="1"/>
  <c r="BB131" i="19"/>
  <c r="AY125" i="20" s="1"/>
  <c r="AZ145" i="7" s="1"/>
  <c r="Z131" i="19"/>
  <c r="W125" i="20" s="1"/>
  <c r="X145" i="7" s="1"/>
  <c r="T131" i="19"/>
  <c r="Q125" i="20" s="1"/>
  <c r="R145" i="7" s="1"/>
  <c r="V131" i="19"/>
  <c r="S125" i="20" s="1"/>
  <c r="T145" i="7" s="1"/>
  <c r="H131" i="19"/>
  <c r="E125" i="20" s="1"/>
  <c r="F145" i="7" s="1"/>
  <c r="AJ131" i="19"/>
  <c r="AG125" i="20" s="1"/>
  <c r="AH145" i="7" s="1"/>
  <c r="P131" i="19"/>
  <c r="M125" i="20" s="1"/>
  <c r="N145" i="7" s="1"/>
  <c r="Y131" i="19"/>
  <c r="V125" i="20" s="1"/>
  <c r="W145" i="7" s="1"/>
  <c r="AA131" i="19"/>
  <c r="X125" i="20" s="1"/>
  <c r="AN131" i="19"/>
  <c r="AK125" i="20" s="1"/>
  <c r="AL145" i="7" s="1"/>
  <c r="BE131" i="19"/>
  <c r="BB125" i="20" s="1"/>
  <c r="BC145" i="7" s="1"/>
  <c r="BV131" i="19"/>
  <c r="BS125" i="20" s="1"/>
  <c r="BT145" i="7" s="1"/>
  <c r="AU131" i="19"/>
  <c r="AR125" i="20" s="1"/>
  <c r="AS145" i="7" s="1"/>
  <c r="BH131" i="19"/>
  <c r="BE125" i="20" s="1"/>
  <c r="BF145" i="7" s="1"/>
  <c r="AD131" i="19"/>
  <c r="AA125" i="20" s="1"/>
  <c r="AB145" i="7" s="1"/>
  <c r="AY131" i="19"/>
  <c r="AV125" i="20" s="1"/>
  <c r="AW145" i="7" s="1"/>
  <c r="BL131" i="19"/>
  <c r="BI125" i="20" s="1"/>
  <c r="BJ145" i="7" s="1"/>
  <c r="BN131" i="19"/>
  <c r="BK125" i="20" s="1"/>
  <c r="BL145" i="7" s="1"/>
  <c r="BA131" i="19"/>
  <c r="AX125" i="20" s="1"/>
  <c r="AY145" i="7" s="1"/>
  <c r="J131" i="19"/>
  <c r="G125" i="20" s="1"/>
  <c r="H145" i="7" s="1"/>
  <c r="R131" i="19"/>
  <c r="O125" i="20" s="1"/>
  <c r="P145" i="7" s="1"/>
  <c r="AQ131" i="19"/>
  <c r="AN125" i="20" s="1"/>
  <c r="AO145" i="7" s="1"/>
  <c r="BD131" i="19"/>
  <c r="BA125" i="20" s="1"/>
  <c r="BB145" i="7" s="1"/>
  <c r="BU131" i="19"/>
  <c r="BR125" i="20" s="1"/>
  <c r="BS145" i="7" s="1"/>
  <c r="BJ131" i="19"/>
  <c r="BG125" i="20" s="1"/>
  <c r="BH145" i="7" s="1"/>
  <c r="BK131" i="19"/>
  <c r="BH125" i="20" s="1"/>
  <c r="BI145" i="7" s="1"/>
  <c r="AC131" i="19"/>
  <c r="Z125" i="20" s="1"/>
  <c r="AA145" i="7" s="1"/>
  <c r="AT131" i="19"/>
  <c r="AQ125" i="20" s="1"/>
  <c r="AR145" i="7" s="1"/>
  <c r="BO131" i="19"/>
  <c r="BL125" i="20" s="1"/>
  <c r="BM145" i="7" s="1"/>
  <c r="AG131" i="19"/>
  <c r="AD125" i="20" s="1"/>
  <c r="AE145" i="7" s="1"/>
  <c r="AM131" i="19"/>
  <c r="AJ125" i="20" s="1"/>
  <c r="AK145" i="7" s="1"/>
  <c r="AZ131" i="19"/>
  <c r="AW125" i="20" s="1"/>
  <c r="AX145" i="7" s="1"/>
  <c r="BQ131" i="19"/>
  <c r="BN125" i="20" s="1"/>
  <c r="BO145" i="7" s="1"/>
  <c r="X131" i="19"/>
  <c r="U125" i="20" s="1"/>
  <c r="V145" i="7" s="1"/>
  <c r="L131" i="19"/>
  <c r="I125" i="20" s="1"/>
  <c r="J145" i="7" s="1"/>
  <c r="K131" i="19"/>
  <c r="H125" i="20" s="1"/>
  <c r="I145" i="7" s="1"/>
  <c r="S131" i="19"/>
  <c r="P125" i="20" s="1"/>
  <c r="Q145" i="7" s="1"/>
  <c r="Q131" i="19"/>
  <c r="N125" i="20" s="1"/>
  <c r="O145" i="7" s="1"/>
  <c r="B131" i="19" l="1"/>
  <c r="D131" i="19" s="1"/>
  <c r="B125" i="20" s="1"/>
  <c r="Y145" i="7"/>
  <c r="Z145" i="7"/>
  <c r="BW145" i="7"/>
  <c r="C125" i="20"/>
  <c r="D145" i="7" s="1"/>
  <c r="BZ145" i="7" l="1"/>
  <c r="C145" i="7"/>
  <c r="C125" i="24" s="1"/>
  <c r="B124" i="24"/>
  <c r="B145" i="7"/>
  <c r="BX145" i="7"/>
  <c r="CA145" i="7"/>
  <c r="AA125" i="24" l="1"/>
  <c r="AE125" i="24"/>
  <c r="AI125" i="24"/>
  <c r="AM125" i="24"/>
  <c r="AQ125" i="24"/>
  <c r="AU125" i="24"/>
  <c r="AY125" i="24"/>
  <c r="BC125" i="24"/>
  <c r="BG125" i="24"/>
  <c r="BK125" i="24"/>
  <c r="BO125" i="24"/>
  <c r="BS125" i="24"/>
  <c r="Z125" i="24"/>
  <c r="AL125" i="24"/>
  <c r="AX125" i="24"/>
  <c r="BJ125" i="24"/>
  <c r="X125" i="24"/>
  <c r="AB125" i="24"/>
  <c r="AF125" i="24"/>
  <c r="AJ125" i="24"/>
  <c r="AN125" i="24"/>
  <c r="AR125" i="24"/>
  <c r="AV125" i="24"/>
  <c r="AZ125" i="24"/>
  <c r="BD125" i="24"/>
  <c r="BH125" i="24"/>
  <c r="BL125" i="24"/>
  <c r="BP125" i="24"/>
  <c r="BT125" i="24"/>
  <c r="AD125" i="24"/>
  <c r="AT125" i="24"/>
  <c r="BF125" i="24"/>
  <c r="BR125" i="24"/>
  <c r="Y125" i="24"/>
  <c r="BV125" i="24" s="1"/>
  <c r="D155" i="9" s="1"/>
  <c r="AC125" i="24"/>
  <c r="AG125" i="24"/>
  <c r="AK125" i="24"/>
  <c r="AO125" i="24"/>
  <c r="AS125" i="24"/>
  <c r="AW125" i="24"/>
  <c r="BA125" i="24"/>
  <c r="BE125" i="24"/>
  <c r="BI125" i="24"/>
  <c r="BM125" i="24"/>
  <c r="BQ125" i="24"/>
  <c r="AH125" i="24"/>
  <c r="AP125" i="24"/>
  <c r="BB125" i="24"/>
  <c r="BN125" i="24"/>
  <c r="G125" i="24"/>
  <c r="D125" i="24"/>
  <c r="J125" i="24"/>
  <c r="I125" i="24"/>
  <c r="E125" i="24"/>
  <c r="H125" i="24"/>
  <c r="U125" i="24"/>
  <c r="L125" i="24"/>
  <c r="W125" i="24"/>
  <c r="T125" i="24"/>
  <c r="V125" i="24"/>
  <c r="N125" i="24"/>
  <c r="S125" i="24"/>
  <c r="M125" i="24"/>
  <c r="P125" i="24"/>
  <c r="K125" i="24"/>
  <c r="Q125" i="24"/>
  <c r="R125" i="24"/>
  <c r="O125" i="24"/>
  <c r="F125" i="24"/>
  <c r="D155" i="14"/>
  <c r="D155" i="15"/>
  <c r="C133" i="19"/>
  <c r="C133" i="18"/>
  <c r="C133" i="17"/>
  <c r="C133" i="11"/>
  <c r="B154" i="9"/>
  <c r="B154" i="14"/>
  <c r="B154" i="15"/>
  <c r="B154" i="16"/>
  <c r="M154" i="9" l="1"/>
  <c r="M154" i="14" s="1"/>
  <c r="M154" i="15" s="1"/>
  <c r="M154" i="16" s="1"/>
  <c r="O154" i="9"/>
  <c r="O154" i="14" s="1"/>
  <c r="O154" i="15" s="1"/>
  <c r="O154" i="16" s="1"/>
  <c r="R154" i="9"/>
  <c r="R154" i="14" s="1"/>
  <c r="R154" i="15" s="1"/>
  <c r="R154" i="16" s="1"/>
  <c r="Q154" i="9"/>
  <c r="Q154" i="14" s="1"/>
  <c r="Q154" i="15" s="1"/>
  <c r="Q154" i="16" s="1"/>
  <c r="P154" i="9"/>
  <c r="P154" i="14" s="1"/>
  <c r="P154" i="15" s="1"/>
  <c r="P154" i="16" s="1"/>
  <c r="BU125" i="24"/>
  <c r="AJ154" i="9"/>
  <c r="AJ154" i="14" s="1"/>
  <c r="AJ154" i="15" s="1"/>
  <c r="AJ154" i="16" s="1"/>
  <c r="AR154" i="9"/>
  <c r="AR154" i="14" s="1"/>
  <c r="AR154" i="15" s="1"/>
  <c r="AR154" i="16" s="1"/>
  <c r="AL154" i="9"/>
  <c r="AL154" i="14" s="1"/>
  <c r="AL154" i="15" s="1"/>
  <c r="AL154" i="16" s="1"/>
  <c r="AD154" i="9"/>
  <c r="AD154" i="14" s="1"/>
  <c r="AD154" i="15" s="1"/>
  <c r="AD154" i="16" s="1"/>
  <c r="AN154" i="9"/>
  <c r="AN154" i="14" s="1"/>
  <c r="AN154" i="15" s="1"/>
  <c r="AN154" i="16" s="1"/>
  <c r="AG154" i="9"/>
  <c r="AG154" i="14" s="1"/>
  <c r="AG154" i="15" s="1"/>
  <c r="AG154" i="16" s="1"/>
  <c r="AA154" i="9"/>
  <c r="AA154" i="14" s="1"/>
  <c r="AA154" i="15" s="1"/>
  <c r="AA154" i="16" s="1"/>
  <c r="I154" i="9"/>
  <c r="I154" i="14" s="1"/>
  <c r="I154" i="15" s="1"/>
  <c r="I154" i="16" s="1"/>
  <c r="F154" i="9"/>
  <c r="Y154" i="9"/>
  <c r="Y154" i="14" s="1"/>
  <c r="Y154" i="15" s="1"/>
  <c r="Y154" i="16" s="1"/>
  <c r="AP154" i="9"/>
  <c r="AP154" i="14" s="1"/>
  <c r="AP154" i="15" s="1"/>
  <c r="AP154" i="16" s="1"/>
  <c r="AC154" i="9"/>
  <c r="AC154" i="14" s="1"/>
  <c r="AC154" i="15" s="1"/>
  <c r="AC154" i="16" s="1"/>
  <c r="AE154" i="9"/>
  <c r="AE154" i="14" s="1"/>
  <c r="AE154" i="15" s="1"/>
  <c r="AE154" i="16" s="1"/>
  <c r="V154" i="9"/>
  <c r="V154" i="14" s="1"/>
  <c r="V154" i="15" s="1"/>
  <c r="V154" i="16" s="1"/>
  <c r="AK154" i="9"/>
  <c r="AK154" i="14" s="1"/>
  <c r="AK154" i="15" s="1"/>
  <c r="AK154" i="16" s="1"/>
  <c r="AO154" i="9"/>
  <c r="AO154" i="14" s="1"/>
  <c r="AO154" i="15" s="1"/>
  <c r="AO154" i="16" s="1"/>
  <c r="AH154" i="9"/>
  <c r="AH154" i="14" s="1"/>
  <c r="AH154" i="15" s="1"/>
  <c r="AH154" i="16" s="1"/>
  <c r="G154" i="9"/>
  <c r="G154" i="14" s="1"/>
  <c r="G154" i="15" s="1"/>
  <c r="G154" i="16" s="1"/>
  <c r="U154" i="9"/>
  <c r="U154" i="14" s="1"/>
  <c r="U154" i="15" s="1"/>
  <c r="U154" i="16" s="1"/>
  <c r="W154" i="9"/>
  <c r="W154" i="14" s="1"/>
  <c r="W154" i="15" s="1"/>
  <c r="W154" i="16" s="1"/>
  <c r="X154" i="9"/>
  <c r="X154" i="14" s="1"/>
  <c r="X154" i="15" s="1"/>
  <c r="X154" i="16" s="1"/>
  <c r="AQ154" i="9"/>
  <c r="AQ154" i="14" s="1"/>
  <c r="AQ154" i="15" s="1"/>
  <c r="AQ154" i="16" s="1"/>
  <c r="AI154" i="9"/>
  <c r="AI154" i="14" s="1"/>
  <c r="AI154" i="15" s="1"/>
  <c r="AI154" i="16" s="1"/>
  <c r="H154" i="9"/>
  <c r="H154" i="14" s="1"/>
  <c r="H154" i="15" s="1"/>
  <c r="H154" i="16" s="1"/>
  <c r="T154" i="9"/>
  <c r="T154" i="14" s="1"/>
  <c r="T154" i="15" s="1"/>
  <c r="T154" i="16" s="1"/>
  <c r="L154" i="9"/>
  <c r="L154" i="14" s="1"/>
  <c r="L154" i="15" s="1"/>
  <c r="L154" i="16" s="1"/>
  <c r="Z154" i="9"/>
  <c r="Z154" i="14" s="1"/>
  <c r="Z154" i="15" s="1"/>
  <c r="Z154" i="16" s="1"/>
  <c r="AB154" i="9"/>
  <c r="AB154" i="14" s="1"/>
  <c r="AB154" i="15" s="1"/>
  <c r="AB154" i="16" s="1"/>
  <c r="K154" i="9"/>
  <c r="K154" i="14" s="1"/>
  <c r="K154" i="15" s="1"/>
  <c r="K154" i="16" s="1"/>
  <c r="BS132" i="11" l="1"/>
  <c r="BL132" i="11"/>
  <c r="AH132" i="11"/>
  <c r="Q132" i="11"/>
  <c r="Z132" i="11"/>
  <c r="BO132" i="11"/>
  <c r="BU132" i="11"/>
  <c r="BH132" i="11"/>
  <c r="AD132" i="11"/>
  <c r="O132" i="11"/>
  <c r="AG132" i="11"/>
  <c r="Y132" i="11"/>
  <c r="BT132" i="11"/>
  <c r="AV132" i="11"/>
  <c r="BP132" i="11"/>
  <c r="AB132" i="11"/>
  <c r="R132" i="11"/>
  <c r="J132" i="11"/>
  <c r="BV132" i="11"/>
  <c r="N132" i="11"/>
  <c r="I132" i="11"/>
  <c r="BQ132" i="11"/>
  <c r="BB132" i="11"/>
  <c r="X132" i="11"/>
  <c r="AL132" i="11"/>
  <c r="AX132" i="11"/>
  <c r="BI132" i="11"/>
  <c r="BM132" i="11"/>
  <c r="AI132" i="11"/>
  <c r="T132" i="11"/>
  <c r="BF132" i="11"/>
  <c r="W132" i="11"/>
  <c r="BG132" i="11"/>
  <c r="BK132" i="11"/>
  <c r="BE132" i="11"/>
  <c r="AC132" i="11"/>
  <c r="AT132" i="11"/>
  <c r="BN132" i="11"/>
  <c r="AS132" i="11"/>
  <c r="AW132" i="11"/>
  <c r="BJ132" i="11"/>
  <c r="M132" i="11"/>
  <c r="G132" i="11"/>
  <c r="BA132" i="11"/>
  <c r="AP132" i="11"/>
  <c r="BW132" i="11"/>
  <c r="L132" i="11"/>
  <c r="AQ132" i="11"/>
  <c r="AU132" i="11"/>
  <c r="BD132" i="11"/>
  <c r="S132" i="11"/>
  <c r="AR132" i="11"/>
  <c r="BR132" i="11"/>
  <c r="AZ132" i="11"/>
  <c r="AM132" i="11"/>
  <c r="V132" i="11"/>
  <c r="AO132" i="11"/>
  <c r="K132" i="11"/>
  <c r="P132" i="11"/>
  <c r="AA132" i="11"/>
  <c r="AE132" i="11"/>
  <c r="AN132" i="11"/>
  <c r="F132" i="11"/>
  <c r="U132" i="11"/>
  <c r="BC132" i="11"/>
  <c r="AF132" i="11"/>
  <c r="AY132" i="11"/>
  <c r="AJ132" i="11"/>
  <c r="AK132" i="11"/>
  <c r="H132" i="11"/>
  <c r="F154" i="14"/>
  <c r="B132" i="11" l="1"/>
  <c r="D132" i="11" s="1"/>
  <c r="BE132" i="17"/>
  <c r="BV132" i="17"/>
  <c r="AB132" i="17"/>
  <c r="J132" i="17"/>
  <c r="O132" i="17"/>
  <c r="AP132" i="17"/>
  <c r="BD132" i="17"/>
  <c r="BA132" i="17"/>
  <c r="AD132" i="17"/>
  <c r="W132" i="17"/>
  <c r="AZ132" i="17"/>
  <c r="V132" i="17"/>
  <c r="BC132" i="17"/>
  <c r="AV132" i="17"/>
  <c r="AL132" i="17"/>
  <c r="H132" i="17"/>
  <c r="BT132" i="17"/>
  <c r="Z132" i="17"/>
  <c r="AX132" i="17"/>
  <c r="AI132" i="17"/>
  <c r="BK132" i="17"/>
  <c r="BQ132" i="17"/>
  <c r="AH132" i="17"/>
  <c r="AG132" i="17"/>
  <c r="BS132" i="17"/>
  <c r="BL132" i="17"/>
  <c r="AJ132" i="17"/>
  <c r="F132" i="17"/>
  <c r="BN132" i="17"/>
  <c r="Q132" i="17"/>
  <c r="BB132" i="17"/>
  <c r="AC132" i="17"/>
  <c r="AQ132" i="17"/>
  <c r="I132" i="17"/>
  <c r="BF132" i="17"/>
  <c r="AS132" i="17"/>
  <c r="BI132" i="17"/>
  <c r="L132" i="17"/>
  <c r="U132" i="17"/>
  <c r="BG132" i="17"/>
  <c r="M132" i="17"/>
  <c r="BJ132" i="17"/>
  <c r="AN132" i="17"/>
  <c r="AK132" i="17"/>
  <c r="T132" i="17"/>
  <c r="AW132" i="17"/>
  <c r="BO132" i="17"/>
  <c r="BH132" i="17"/>
  <c r="AE132" i="17"/>
  <c r="K132" i="17"/>
  <c r="Y132" i="17"/>
  <c r="AU132" i="17"/>
  <c r="AY132" i="17"/>
  <c r="BW132" i="17"/>
  <c r="AA132" i="17"/>
  <c r="AT132" i="17"/>
  <c r="G132" i="17"/>
  <c r="AM132" i="17"/>
  <c r="BU132" i="17"/>
  <c r="BR132" i="17"/>
  <c r="AR132" i="17"/>
  <c r="N132" i="17"/>
  <c r="R132" i="17"/>
  <c r="AF132" i="17"/>
  <c r="BP132" i="17"/>
  <c r="BM132" i="17"/>
  <c r="AO132" i="17"/>
  <c r="S132" i="17"/>
  <c r="X132" i="17"/>
  <c r="P132" i="17"/>
  <c r="F154" i="15"/>
  <c r="B132" i="17" l="1"/>
  <c r="D132" i="17" s="1"/>
  <c r="BJ132" i="18"/>
  <c r="BG132" i="18"/>
  <c r="AZ132" i="18"/>
  <c r="BV132" i="18"/>
  <c r="AH132" i="18"/>
  <c r="AE132" i="18"/>
  <c r="BQ132" i="18"/>
  <c r="BF132" i="18"/>
  <c r="BL132" i="18"/>
  <c r="BA132" i="18"/>
  <c r="AK132" i="18"/>
  <c r="AO132" i="18"/>
  <c r="O132" i="18"/>
  <c r="G132" i="18"/>
  <c r="H132" i="18"/>
  <c r="Z132" i="18"/>
  <c r="J132" i="18"/>
  <c r="I132" i="18"/>
  <c r="P132" i="18"/>
  <c r="AR132" i="18"/>
  <c r="U132" i="18"/>
  <c r="T132" i="18"/>
  <c r="AG132" i="18"/>
  <c r="BW132" i="18"/>
  <c r="BT132" i="18"/>
  <c r="BC132" i="18"/>
  <c r="AX132" i="18"/>
  <c r="AU132" i="18"/>
  <c r="AN132" i="18"/>
  <c r="BM132" i="18"/>
  <c r="AL132" i="18"/>
  <c r="AI132" i="18"/>
  <c r="AB132" i="18"/>
  <c r="AM132" i="18"/>
  <c r="W132" i="18"/>
  <c r="K132" i="18"/>
  <c r="Q132" i="18"/>
  <c r="BB132" i="18"/>
  <c r="AV132" i="18"/>
  <c r="F132" i="18"/>
  <c r="V132" i="18"/>
  <c r="AD132" i="18"/>
  <c r="AA132" i="18"/>
  <c r="BI132" i="18"/>
  <c r="BU132" i="18"/>
  <c r="AW132" i="18"/>
  <c r="BN132" i="18"/>
  <c r="BK132" i="18"/>
  <c r="BD132" i="18"/>
  <c r="BS132" i="18"/>
  <c r="AY132" i="18"/>
  <c r="S132" i="18"/>
  <c r="N132" i="18"/>
  <c r="Y132" i="18"/>
  <c r="AT132" i="18"/>
  <c r="AQ132" i="18"/>
  <c r="AJ132" i="18"/>
  <c r="AP132" i="18"/>
  <c r="BE132" i="18"/>
  <c r="AS132" i="18"/>
  <c r="BP132" i="18"/>
  <c r="AC132" i="18"/>
  <c r="AF132" i="18"/>
  <c r="BR132" i="18"/>
  <c r="BO132" i="18"/>
  <c r="BH132" i="18"/>
  <c r="R132" i="18"/>
  <c r="L132" i="18"/>
  <c r="X132" i="18"/>
  <c r="M132" i="18"/>
  <c r="F154" i="16"/>
  <c r="B132" i="18" l="1"/>
  <c r="D132" i="18" s="1"/>
  <c r="AA132" i="19"/>
  <c r="X126" i="20" s="1"/>
  <c r="AN132" i="19"/>
  <c r="AK126" i="20" s="1"/>
  <c r="AL146" i="7" s="1"/>
  <c r="BE132" i="19"/>
  <c r="BB126" i="20" s="1"/>
  <c r="BC146" i="7" s="1"/>
  <c r="BN132" i="19"/>
  <c r="BK126" i="20" s="1"/>
  <c r="BL146" i="7" s="1"/>
  <c r="AB132" i="19"/>
  <c r="Y126" i="20" s="1"/>
  <c r="AS132" i="19"/>
  <c r="AP126" i="20" s="1"/>
  <c r="AQ146" i="7" s="1"/>
  <c r="BR132" i="19"/>
  <c r="BO126" i="20" s="1"/>
  <c r="BP146" i="7" s="1"/>
  <c r="AF132" i="19"/>
  <c r="AC126" i="20" s="1"/>
  <c r="AD146" i="7" s="1"/>
  <c r="AW132" i="19"/>
  <c r="AT126" i="20" s="1"/>
  <c r="AU146" i="7" s="1"/>
  <c r="BV132" i="19"/>
  <c r="BS126" i="20" s="1"/>
  <c r="BT146" i="7" s="1"/>
  <c r="AJ132" i="19"/>
  <c r="AG126" i="20" s="1"/>
  <c r="AH146" i="7" s="1"/>
  <c r="BA132" i="19"/>
  <c r="AX126" i="20" s="1"/>
  <c r="AY146" i="7" s="1"/>
  <c r="V132" i="19"/>
  <c r="S126" i="20" s="1"/>
  <c r="T146" i="7" s="1"/>
  <c r="L132" i="19"/>
  <c r="I126" i="20" s="1"/>
  <c r="J146" i="7" s="1"/>
  <c r="P132" i="19"/>
  <c r="M126" i="20" s="1"/>
  <c r="N146" i="7" s="1"/>
  <c r="G132" i="19"/>
  <c r="D126" i="20" s="1"/>
  <c r="E146" i="7" s="1"/>
  <c r="I132" i="19"/>
  <c r="F126" i="20" s="1"/>
  <c r="G146" i="7" s="1"/>
  <c r="T132" i="19"/>
  <c r="Q126" i="20" s="1"/>
  <c r="R146" i="7" s="1"/>
  <c r="H132" i="19"/>
  <c r="E126" i="20" s="1"/>
  <c r="F146" i="7" s="1"/>
  <c r="BL132" i="19"/>
  <c r="BI126" i="20" s="1"/>
  <c r="BJ146" i="7" s="1"/>
  <c r="BP132" i="19"/>
  <c r="BM126" i="20" s="1"/>
  <c r="BN146" i="7" s="1"/>
  <c r="N132" i="19"/>
  <c r="K126" i="20" s="1"/>
  <c r="L146" i="7" s="1"/>
  <c r="O132" i="19"/>
  <c r="L126" i="20" s="1"/>
  <c r="M146" i="7" s="1"/>
  <c r="AD132" i="19"/>
  <c r="AA126" i="20" s="1"/>
  <c r="AB146" i="7" s="1"/>
  <c r="AQ132" i="19"/>
  <c r="AN126" i="20" s="1"/>
  <c r="AO146" i="7" s="1"/>
  <c r="BD132" i="19"/>
  <c r="BA126" i="20" s="1"/>
  <c r="BB146" i="7" s="1"/>
  <c r="BU132" i="19"/>
  <c r="BR126" i="20" s="1"/>
  <c r="BS146" i="7" s="1"/>
  <c r="AE132" i="19"/>
  <c r="AB126" i="20" s="1"/>
  <c r="AC146" i="7" s="1"/>
  <c r="AR132" i="19"/>
  <c r="AO126" i="20" s="1"/>
  <c r="AP146" i="7" s="1"/>
  <c r="BI132" i="19"/>
  <c r="BF126" i="20" s="1"/>
  <c r="BG146" i="7" s="1"/>
  <c r="AI132" i="19"/>
  <c r="AF126" i="20" s="1"/>
  <c r="AG146" i="7" s="1"/>
  <c r="AV132" i="19"/>
  <c r="AS126" i="20" s="1"/>
  <c r="AT146" i="7" s="1"/>
  <c r="BM132" i="19"/>
  <c r="BJ126" i="20" s="1"/>
  <c r="BK146" i="7" s="1"/>
  <c r="AM132" i="19"/>
  <c r="AJ126" i="20" s="1"/>
  <c r="AK146" i="7" s="1"/>
  <c r="AZ132" i="19"/>
  <c r="AW126" i="20" s="1"/>
  <c r="AX146" i="7" s="1"/>
  <c r="BQ132" i="19"/>
  <c r="BN126" i="20" s="1"/>
  <c r="BO146" i="7" s="1"/>
  <c r="U132" i="19"/>
  <c r="R126" i="20" s="1"/>
  <c r="S146" i="7" s="1"/>
  <c r="Y132" i="19"/>
  <c r="V126" i="20" s="1"/>
  <c r="W146" i="7" s="1"/>
  <c r="R132" i="19"/>
  <c r="O126" i="20" s="1"/>
  <c r="P146" i="7" s="1"/>
  <c r="AP132" i="19"/>
  <c r="AM126" i="20" s="1"/>
  <c r="AN146" i="7" s="1"/>
  <c r="S132" i="19"/>
  <c r="P126" i="20" s="1"/>
  <c r="Q146" i="7" s="1"/>
  <c r="Q132" i="19"/>
  <c r="N126" i="20" s="1"/>
  <c r="O146" i="7" s="1"/>
  <c r="K132" i="19"/>
  <c r="H126" i="20" s="1"/>
  <c r="I146" i="7" s="1"/>
  <c r="AT132" i="19"/>
  <c r="AQ126" i="20" s="1"/>
  <c r="AR146" i="7" s="1"/>
  <c r="BG132" i="19"/>
  <c r="BD126" i="20" s="1"/>
  <c r="BE146" i="7" s="1"/>
  <c r="BT132" i="19"/>
  <c r="BQ126" i="20" s="1"/>
  <c r="BR146" i="7" s="1"/>
  <c r="AH132" i="19"/>
  <c r="AE126" i="20" s="1"/>
  <c r="AF146" i="7" s="1"/>
  <c r="AU132" i="19"/>
  <c r="AR126" i="20" s="1"/>
  <c r="AS146" i="7" s="1"/>
  <c r="BH132" i="19"/>
  <c r="BE126" i="20" s="1"/>
  <c r="BF146" i="7" s="1"/>
  <c r="AL132" i="19"/>
  <c r="AI126" i="20" s="1"/>
  <c r="AJ146" i="7" s="1"/>
  <c r="AY132" i="19"/>
  <c r="AV126" i="20" s="1"/>
  <c r="AW146" i="7" s="1"/>
  <c r="BC132" i="19"/>
  <c r="AZ126" i="20" s="1"/>
  <c r="BA146" i="7" s="1"/>
  <c r="X132" i="19"/>
  <c r="U126" i="20" s="1"/>
  <c r="V146" i="7" s="1"/>
  <c r="F132" i="19"/>
  <c r="J132" i="19"/>
  <c r="G126" i="20" s="1"/>
  <c r="H146" i="7" s="1"/>
  <c r="BJ132" i="19"/>
  <c r="BG126" i="20" s="1"/>
  <c r="BH146" i="7" s="1"/>
  <c r="BW132" i="19"/>
  <c r="BT126" i="20" s="1"/>
  <c r="BU146" i="7" s="1"/>
  <c r="AO132" i="19"/>
  <c r="AL126" i="20" s="1"/>
  <c r="AM146" i="7" s="1"/>
  <c r="AX132" i="19"/>
  <c r="AU126" i="20" s="1"/>
  <c r="AV146" i="7" s="1"/>
  <c r="BK132" i="19"/>
  <c r="BH126" i="20" s="1"/>
  <c r="BI146" i="7" s="1"/>
  <c r="AC132" i="19"/>
  <c r="Z126" i="20" s="1"/>
  <c r="AA146" i="7" s="1"/>
  <c r="BB132" i="19"/>
  <c r="AY126" i="20" s="1"/>
  <c r="AZ146" i="7" s="1"/>
  <c r="BO132" i="19"/>
  <c r="BL126" i="20" s="1"/>
  <c r="BM146" i="7" s="1"/>
  <c r="AG132" i="19"/>
  <c r="AD126" i="20" s="1"/>
  <c r="AE146" i="7" s="1"/>
  <c r="BF132" i="19"/>
  <c r="BC126" i="20" s="1"/>
  <c r="BD146" i="7" s="1"/>
  <c r="BS132" i="19"/>
  <c r="BP126" i="20" s="1"/>
  <c r="BQ146" i="7" s="1"/>
  <c r="AK132" i="19"/>
  <c r="AH126" i="20" s="1"/>
  <c r="AI146" i="7" s="1"/>
  <c r="Z132" i="19"/>
  <c r="W126" i="20" s="1"/>
  <c r="X146" i="7" s="1"/>
  <c r="W132" i="19"/>
  <c r="T126" i="20" s="1"/>
  <c r="U146" i="7" s="1"/>
  <c r="M132" i="19"/>
  <c r="J126" i="20" s="1"/>
  <c r="K146" i="7" s="1"/>
  <c r="B132" i="19" l="1"/>
  <c r="D132" i="19" s="1"/>
  <c r="B126" i="20" s="1"/>
  <c r="Y146" i="7"/>
  <c r="Z146" i="7"/>
  <c r="BW146" i="7"/>
  <c r="C126" i="20"/>
  <c r="D146" i="7" s="1"/>
  <c r="BZ146" i="7" l="1"/>
  <c r="C146" i="7"/>
  <c r="C126" i="24" s="1"/>
  <c r="BX146" i="7"/>
  <c r="CA146" i="7"/>
  <c r="B125" i="24"/>
  <c r="B146" i="7"/>
  <c r="Y126" i="24" l="1"/>
  <c r="BV126" i="24" s="1"/>
  <c r="D156" i="9" s="1"/>
  <c r="AC126" i="24"/>
  <c r="AG126" i="24"/>
  <c r="AK126" i="24"/>
  <c r="AO126" i="24"/>
  <c r="AS126" i="24"/>
  <c r="AW126" i="24"/>
  <c r="BA126" i="24"/>
  <c r="BE126" i="24"/>
  <c r="BI126" i="24"/>
  <c r="BM126" i="24"/>
  <c r="BQ126" i="24"/>
  <c r="AB126" i="24"/>
  <c r="AN126" i="24"/>
  <c r="AZ126" i="24"/>
  <c r="BH126" i="24"/>
  <c r="BT126" i="24"/>
  <c r="Z126" i="24"/>
  <c r="AD126" i="24"/>
  <c r="AH126" i="24"/>
  <c r="AL126" i="24"/>
  <c r="AP126" i="24"/>
  <c r="AT126" i="24"/>
  <c r="AX126" i="24"/>
  <c r="BB126" i="24"/>
  <c r="BF126" i="24"/>
  <c r="BJ126" i="24"/>
  <c r="BN126" i="24"/>
  <c r="BR126" i="24"/>
  <c r="X126" i="24"/>
  <c r="AJ126" i="24"/>
  <c r="AV126" i="24"/>
  <c r="BL126" i="24"/>
  <c r="AA126" i="24"/>
  <c r="AE126" i="24"/>
  <c r="AI126" i="24"/>
  <c r="AM126" i="24"/>
  <c r="AQ126" i="24"/>
  <c r="AU126" i="24"/>
  <c r="AY126" i="24"/>
  <c r="BC126" i="24"/>
  <c r="BG126" i="24"/>
  <c r="BK126" i="24"/>
  <c r="BO126" i="24"/>
  <c r="BS126" i="24"/>
  <c r="AF126" i="24"/>
  <c r="AR126" i="24"/>
  <c r="BD126" i="24"/>
  <c r="BP126" i="24"/>
  <c r="G126" i="24"/>
  <c r="E126" i="24"/>
  <c r="V126" i="24"/>
  <c r="T126" i="24"/>
  <c r="F126" i="24"/>
  <c r="H126" i="24"/>
  <c r="M126" i="24"/>
  <c r="K126" i="24"/>
  <c r="U126" i="24"/>
  <c r="S126" i="24"/>
  <c r="O126" i="24"/>
  <c r="J126" i="24"/>
  <c r="Q126" i="24"/>
  <c r="P126" i="24"/>
  <c r="W126" i="24"/>
  <c r="L126" i="24"/>
  <c r="N126" i="24"/>
  <c r="I126" i="24"/>
  <c r="R126" i="24"/>
  <c r="D126" i="24"/>
  <c r="D156" i="14"/>
  <c r="D156" i="15"/>
  <c r="B155" i="15"/>
  <c r="B155" i="14"/>
  <c r="B155" i="16"/>
  <c r="B155" i="9"/>
  <c r="C134" i="11"/>
  <c r="C134" i="17"/>
  <c r="C134" i="18"/>
  <c r="C134" i="19"/>
  <c r="M155" i="9" l="1"/>
  <c r="M155" i="14" s="1"/>
  <c r="M155" i="15" s="1"/>
  <c r="M155" i="16" s="1"/>
  <c r="O155" i="9"/>
  <c r="O155" i="14" s="1"/>
  <c r="O155" i="15" s="1"/>
  <c r="O155" i="16" s="1"/>
  <c r="R155" i="9"/>
  <c r="R155" i="14" s="1"/>
  <c r="R155" i="15" s="1"/>
  <c r="R155" i="16" s="1"/>
  <c r="P155" i="9"/>
  <c r="P155" i="14" s="1"/>
  <c r="P155" i="15" s="1"/>
  <c r="P155" i="16" s="1"/>
  <c r="Q155" i="9"/>
  <c r="Q155" i="14" s="1"/>
  <c r="Q155" i="15" s="1"/>
  <c r="Q155" i="16" s="1"/>
  <c r="BU126" i="24"/>
  <c r="AB155" i="9"/>
  <c r="AB155" i="14" s="1"/>
  <c r="AB155" i="15" s="1"/>
  <c r="AB155" i="16" s="1"/>
  <c r="AK155" i="9"/>
  <c r="AK155" i="14" s="1"/>
  <c r="AK155" i="15" s="1"/>
  <c r="AK155" i="16" s="1"/>
  <c r="AO155" i="9"/>
  <c r="AO155" i="14" s="1"/>
  <c r="AO155" i="15" s="1"/>
  <c r="AO155" i="16" s="1"/>
  <c r="AG155" i="9"/>
  <c r="AG155" i="14" s="1"/>
  <c r="AG155" i="15" s="1"/>
  <c r="AG155" i="16" s="1"/>
  <c r="AL155" i="9"/>
  <c r="AL155" i="14" s="1"/>
  <c r="AL155" i="15" s="1"/>
  <c r="AL155" i="16" s="1"/>
  <c r="U155" i="9"/>
  <c r="U155" i="14" s="1"/>
  <c r="U155" i="15" s="1"/>
  <c r="U155" i="16" s="1"/>
  <c r="AJ155" i="9"/>
  <c r="AJ155" i="14" s="1"/>
  <c r="AJ155" i="15" s="1"/>
  <c r="AJ155" i="16" s="1"/>
  <c r="V155" i="9"/>
  <c r="V155" i="14" s="1"/>
  <c r="V155" i="15" s="1"/>
  <c r="V155" i="16" s="1"/>
  <c r="G155" i="9"/>
  <c r="G155" i="14" s="1"/>
  <c r="G155" i="15" s="1"/>
  <c r="G155" i="16" s="1"/>
  <c r="AE155" i="9"/>
  <c r="AE155" i="14" s="1"/>
  <c r="AE155" i="15" s="1"/>
  <c r="AE155" i="16" s="1"/>
  <c r="F155" i="9"/>
  <c r="AQ155" i="9"/>
  <c r="AQ155" i="14" s="1"/>
  <c r="AQ155" i="15" s="1"/>
  <c r="AQ155" i="16" s="1"/>
  <c r="W155" i="9"/>
  <c r="W155" i="14" s="1"/>
  <c r="W155" i="15" s="1"/>
  <c r="W155" i="16" s="1"/>
  <c r="AR155" i="9"/>
  <c r="AR155" i="14" s="1"/>
  <c r="AR155" i="15" s="1"/>
  <c r="AR155" i="16" s="1"/>
  <c r="AC155" i="9"/>
  <c r="AC155" i="14" s="1"/>
  <c r="AC155" i="15" s="1"/>
  <c r="AC155" i="16" s="1"/>
  <c r="Z155" i="9"/>
  <c r="Z155" i="14" s="1"/>
  <c r="Z155" i="15" s="1"/>
  <c r="Z155" i="16" s="1"/>
  <c r="T155" i="9"/>
  <c r="T155" i="14" s="1"/>
  <c r="T155" i="15" s="1"/>
  <c r="T155" i="16" s="1"/>
  <c r="AN155" i="9"/>
  <c r="AN155" i="14" s="1"/>
  <c r="AN155" i="15" s="1"/>
  <c r="AN155" i="16" s="1"/>
  <c r="AP155" i="9"/>
  <c r="AP155" i="14" s="1"/>
  <c r="AP155" i="15" s="1"/>
  <c r="AP155" i="16" s="1"/>
  <c r="H155" i="9"/>
  <c r="H155" i="14" s="1"/>
  <c r="H155" i="15" s="1"/>
  <c r="H155" i="16" s="1"/>
  <c r="X155" i="9"/>
  <c r="X155" i="14" s="1"/>
  <c r="X155" i="15" s="1"/>
  <c r="X155" i="16" s="1"/>
  <c r="Y155" i="9"/>
  <c r="Y155" i="14" s="1"/>
  <c r="Y155" i="15" s="1"/>
  <c r="Y155" i="16" s="1"/>
  <c r="AD155" i="9"/>
  <c r="AD155" i="14" s="1"/>
  <c r="AD155" i="15" s="1"/>
  <c r="AD155" i="16" s="1"/>
  <c r="AA155" i="9"/>
  <c r="AA155" i="14" s="1"/>
  <c r="AA155" i="15" s="1"/>
  <c r="AA155" i="16" s="1"/>
  <c r="I155" i="9"/>
  <c r="I155" i="14" s="1"/>
  <c r="I155" i="15" s="1"/>
  <c r="I155" i="16" s="1"/>
  <c r="L155" i="9"/>
  <c r="L155" i="14" s="1"/>
  <c r="L155" i="15" s="1"/>
  <c r="L155" i="16" s="1"/>
  <c r="AH155" i="9"/>
  <c r="AH155" i="14" s="1"/>
  <c r="AH155" i="15" s="1"/>
  <c r="AH155" i="16" s="1"/>
  <c r="K155" i="9"/>
  <c r="K155" i="14" s="1"/>
  <c r="K155" i="15" s="1"/>
  <c r="K155" i="16" s="1"/>
  <c r="AI155" i="9"/>
  <c r="AI155" i="14" s="1"/>
  <c r="AI155" i="15" s="1"/>
  <c r="AI155" i="16" s="1"/>
  <c r="F155" i="14" l="1"/>
  <c r="AF133" i="11"/>
  <c r="BR133" i="11"/>
  <c r="AM133" i="11"/>
  <c r="AP133" i="11"/>
  <c r="N133" i="11"/>
  <c r="Y133" i="11"/>
  <c r="AK133" i="11"/>
  <c r="BB133" i="11"/>
  <c r="BA133" i="11"/>
  <c r="T133" i="11"/>
  <c r="AQ133" i="11"/>
  <c r="AU133" i="11"/>
  <c r="BD133" i="11"/>
  <c r="R133" i="11"/>
  <c r="BJ133" i="11"/>
  <c r="I133" i="11"/>
  <c r="AX133" i="11"/>
  <c r="P133" i="11"/>
  <c r="BE133" i="11"/>
  <c r="AA133" i="11"/>
  <c r="AE133" i="11"/>
  <c r="AN133" i="11"/>
  <c r="O133" i="11"/>
  <c r="S133" i="11"/>
  <c r="AW133" i="11"/>
  <c r="V133" i="11"/>
  <c r="BF133" i="11"/>
  <c r="Q133" i="11"/>
  <c r="BL133" i="11"/>
  <c r="BP133" i="11"/>
  <c r="AL133" i="11"/>
  <c r="H133" i="11"/>
  <c r="BK133" i="11"/>
  <c r="F133" i="11"/>
  <c r="AJ133" i="11"/>
  <c r="BC133" i="11"/>
  <c r="AV133" i="11"/>
  <c r="AZ133" i="11"/>
  <c r="BI133" i="11"/>
  <c r="X133" i="11"/>
  <c r="L133" i="11"/>
  <c r="AO133" i="11"/>
  <c r="W133" i="11"/>
  <c r="AG133" i="11"/>
  <c r="BQ133" i="11"/>
  <c r="AT133" i="11"/>
  <c r="BN133" i="11"/>
  <c r="BM133" i="11"/>
  <c r="BS133" i="11"/>
  <c r="AB133" i="11"/>
  <c r="G133" i="11"/>
  <c r="BO133" i="11"/>
  <c r="K133" i="11"/>
  <c r="M133" i="11"/>
  <c r="AD133" i="11"/>
  <c r="AH133" i="11"/>
  <c r="BH133" i="11"/>
  <c r="Z133" i="11"/>
  <c r="BT133" i="11"/>
  <c r="AY133" i="11"/>
  <c r="BW133" i="11"/>
  <c r="AS133" i="11"/>
  <c r="BU133" i="11"/>
  <c r="AR133" i="11"/>
  <c r="AI133" i="11"/>
  <c r="J133" i="11"/>
  <c r="BG133" i="11"/>
  <c r="AC133" i="11"/>
  <c r="BV133" i="11"/>
  <c r="U133" i="11"/>
  <c r="B133" i="11" l="1"/>
  <c r="D133" i="11" s="1"/>
  <c r="BS133" i="17"/>
  <c r="AB133" i="17"/>
  <c r="G133" i="17"/>
  <c r="BA133" i="17"/>
  <c r="BL133" i="17"/>
  <c r="AE133" i="17"/>
  <c r="X133" i="17"/>
  <c r="BI133" i="17"/>
  <c r="AG133" i="17"/>
  <c r="BT133" i="17"/>
  <c r="P133" i="17"/>
  <c r="BC133" i="17"/>
  <c r="AM133" i="17"/>
  <c r="AJ133" i="17"/>
  <c r="O133" i="17"/>
  <c r="AN133" i="17"/>
  <c r="I133" i="17"/>
  <c r="BB133" i="17"/>
  <c r="AX133" i="17"/>
  <c r="AC133" i="17"/>
  <c r="Q133" i="17"/>
  <c r="AL133" i="17"/>
  <c r="AS133" i="17"/>
  <c r="Y133" i="17"/>
  <c r="BO133" i="17"/>
  <c r="AV133" i="17"/>
  <c r="AH133" i="17"/>
  <c r="N133" i="17"/>
  <c r="BD133" i="17"/>
  <c r="AR133" i="17"/>
  <c r="AO133" i="17"/>
  <c r="T133" i="17"/>
  <c r="BV133" i="17"/>
  <c r="AF133" i="17"/>
  <c r="AY133" i="17"/>
  <c r="AD133" i="17"/>
  <c r="F133" i="17"/>
  <c r="AU133" i="17"/>
  <c r="BW133" i="17"/>
  <c r="U133" i="17"/>
  <c r="AA133" i="17"/>
  <c r="BU133" i="17"/>
  <c r="BH133" i="17"/>
  <c r="AT133" i="17"/>
  <c r="AZ133" i="17"/>
  <c r="BQ133" i="17"/>
  <c r="AP133" i="17"/>
  <c r="V133" i="17"/>
  <c r="R133" i="17"/>
  <c r="BG133" i="17"/>
  <c r="AI133" i="17"/>
  <c r="BE133" i="17"/>
  <c r="W133" i="17"/>
  <c r="Z133" i="17"/>
  <c r="BK133" i="17"/>
  <c r="BF133" i="17"/>
  <c r="L133" i="17"/>
  <c r="BR133" i="17"/>
  <c r="AW133" i="17"/>
  <c r="AQ133" i="17"/>
  <c r="J133" i="17"/>
  <c r="BP133" i="17"/>
  <c r="BM133" i="17"/>
  <c r="M133" i="17"/>
  <c r="S133" i="17"/>
  <c r="BJ133" i="17"/>
  <c r="BN133" i="17"/>
  <c r="AK133" i="17"/>
  <c r="H133" i="17"/>
  <c r="K133" i="17"/>
  <c r="F155" i="15"/>
  <c r="B133" i="17" l="1"/>
  <c r="D133" i="17" s="1"/>
  <c r="BI133" i="18"/>
  <c r="BF133" i="18"/>
  <c r="AA133" i="18"/>
  <c r="BN133" i="18"/>
  <c r="BM133" i="18"/>
  <c r="BJ133" i="18"/>
  <c r="BS133" i="18"/>
  <c r="BA133" i="18"/>
  <c r="AX133" i="18"/>
  <c r="BE133" i="18"/>
  <c r="BB133" i="18"/>
  <c r="BL133" i="18"/>
  <c r="Q133" i="18"/>
  <c r="X133" i="18"/>
  <c r="T133" i="18"/>
  <c r="S133" i="18"/>
  <c r="Z133" i="18"/>
  <c r="W133" i="18"/>
  <c r="O133" i="18"/>
  <c r="U133" i="18"/>
  <c r="J133" i="18"/>
  <c r="F133" i="18"/>
  <c r="AB133" i="18"/>
  <c r="BV133" i="18"/>
  <c r="BK133" i="18"/>
  <c r="BD133" i="18"/>
  <c r="AN133" i="18"/>
  <c r="AE133" i="18"/>
  <c r="AM133" i="18"/>
  <c r="BQ133" i="18"/>
  <c r="BO133" i="18"/>
  <c r="BU133" i="18"/>
  <c r="BR133" i="18"/>
  <c r="AY133" i="18"/>
  <c r="N133" i="18"/>
  <c r="H133" i="18"/>
  <c r="K133" i="18"/>
  <c r="M133" i="18"/>
  <c r="P133" i="18"/>
  <c r="AC133" i="18"/>
  <c r="BT133" i="18"/>
  <c r="BC133" i="18"/>
  <c r="BP133" i="18"/>
  <c r="AG133" i="18"/>
  <c r="AD133" i="18"/>
  <c r="BG133" i="18"/>
  <c r="AQ133" i="18"/>
  <c r="AV133" i="18"/>
  <c r="AJ133" i="18"/>
  <c r="BH133" i="18"/>
  <c r="AU133" i="18"/>
  <c r="AZ133" i="18"/>
  <c r="L133" i="18"/>
  <c r="AS133" i="18"/>
  <c r="AP133" i="18"/>
  <c r="AF133" i="18"/>
  <c r="AI133" i="18"/>
  <c r="AW133" i="18"/>
  <c r="AT133" i="18"/>
  <c r="AR133" i="18"/>
  <c r="AK133" i="18"/>
  <c r="AH133" i="18"/>
  <c r="AO133" i="18"/>
  <c r="AL133" i="18"/>
  <c r="BW133" i="18"/>
  <c r="G133" i="18"/>
  <c r="V133" i="18"/>
  <c r="I133" i="18"/>
  <c r="R133" i="18"/>
  <c r="Y133" i="18"/>
  <c r="F155" i="16"/>
  <c r="B133" i="18" l="1"/>
  <c r="D133" i="18" s="1"/>
  <c r="AP133" i="19"/>
  <c r="AM127" i="20" s="1"/>
  <c r="AN147" i="7" s="1"/>
  <c r="AV133" i="19"/>
  <c r="AS127" i="20" s="1"/>
  <c r="AT147" i="7" s="1"/>
  <c r="BK133" i="19"/>
  <c r="BH127" i="20" s="1"/>
  <c r="BI147" i="7" s="1"/>
  <c r="AG133" i="19"/>
  <c r="AD127" i="20" s="1"/>
  <c r="AE147" i="7" s="1"/>
  <c r="BJ133" i="19"/>
  <c r="BG127" i="20" s="1"/>
  <c r="BH147" i="7" s="1"/>
  <c r="BP133" i="19"/>
  <c r="BM127" i="20" s="1"/>
  <c r="BN147" i="7" s="1"/>
  <c r="AK133" i="19"/>
  <c r="AH127" i="20" s="1"/>
  <c r="AI147" i="7" s="1"/>
  <c r="BN133" i="19"/>
  <c r="BK127" i="20" s="1"/>
  <c r="BL147" i="7" s="1"/>
  <c r="BT133" i="19"/>
  <c r="BQ127" i="20" s="1"/>
  <c r="BR147" i="7" s="1"/>
  <c r="AL133" i="19"/>
  <c r="AI127" i="20" s="1"/>
  <c r="AJ147" i="7" s="1"/>
  <c r="AR133" i="19"/>
  <c r="AO127" i="20" s="1"/>
  <c r="AP147" i="7" s="1"/>
  <c r="AU133" i="19"/>
  <c r="AR127" i="20" s="1"/>
  <c r="AS147" i="7" s="1"/>
  <c r="W133" i="19"/>
  <c r="T127" i="20" s="1"/>
  <c r="U147" i="7" s="1"/>
  <c r="S133" i="19"/>
  <c r="P127" i="20" s="1"/>
  <c r="Q147" i="7" s="1"/>
  <c r="I133" i="19"/>
  <c r="F127" i="20" s="1"/>
  <c r="G147" i="7" s="1"/>
  <c r="F133" i="19"/>
  <c r="X133" i="19"/>
  <c r="U127" i="20" s="1"/>
  <c r="V147" i="7" s="1"/>
  <c r="BH133" i="19"/>
  <c r="BE127" i="20" s="1"/>
  <c r="BF147" i="7" s="1"/>
  <c r="J133" i="19"/>
  <c r="G127" i="20" s="1"/>
  <c r="H147" i="7" s="1"/>
  <c r="O133" i="19"/>
  <c r="L127" i="20" s="1"/>
  <c r="M147" i="7" s="1"/>
  <c r="BR133" i="19"/>
  <c r="BO127" i="20" s="1"/>
  <c r="BP147" i="7" s="1"/>
  <c r="U133" i="19"/>
  <c r="R127" i="20" s="1"/>
  <c r="S147" i="7" s="1"/>
  <c r="K133" i="19"/>
  <c r="H127" i="20" s="1"/>
  <c r="I147" i="7" s="1"/>
  <c r="AC133" i="19"/>
  <c r="Z127" i="20" s="1"/>
  <c r="AA147" i="7" s="1"/>
  <c r="BF133" i="19"/>
  <c r="BC127" i="20" s="1"/>
  <c r="BD147" i="7" s="1"/>
  <c r="BL133" i="19"/>
  <c r="BI127" i="20" s="1"/>
  <c r="BJ147" i="7" s="1"/>
  <c r="BU133" i="19"/>
  <c r="BR127" i="20" s="1"/>
  <c r="BS147" i="7" s="1"/>
  <c r="AW133" i="19"/>
  <c r="AT127" i="20" s="1"/>
  <c r="AU147" i="7" s="1"/>
  <c r="AE133" i="19"/>
  <c r="AB127" i="20" s="1"/>
  <c r="AC147" i="7" s="1"/>
  <c r="BO133" i="19"/>
  <c r="BL127" i="20" s="1"/>
  <c r="BM147" i="7" s="1"/>
  <c r="BA133" i="19"/>
  <c r="AX127" i="20" s="1"/>
  <c r="AY147" i="7" s="1"/>
  <c r="AI133" i="19"/>
  <c r="AF127" i="20" s="1"/>
  <c r="AG147" i="7" s="1"/>
  <c r="AY133" i="19"/>
  <c r="AV127" i="20" s="1"/>
  <c r="AW147" i="7" s="1"/>
  <c r="BB133" i="19"/>
  <c r="AY127" i="20" s="1"/>
  <c r="AZ147" i="7" s="1"/>
  <c r="BM133" i="19"/>
  <c r="BJ127" i="20" s="1"/>
  <c r="BK147" i="7" s="1"/>
  <c r="V133" i="19"/>
  <c r="S127" i="20" s="1"/>
  <c r="T147" i="7" s="1"/>
  <c r="Q133" i="19"/>
  <c r="N127" i="20" s="1"/>
  <c r="O147" i="7" s="1"/>
  <c r="Z133" i="19"/>
  <c r="W127" i="20" s="1"/>
  <c r="X147" i="7" s="1"/>
  <c r="P133" i="19"/>
  <c r="M127" i="20" s="1"/>
  <c r="N147" i="7" s="1"/>
  <c r="T133" i="19"/>
  <c r="Q127" i="20" s="1"/>
  <c r="R147" i="7" s="1"/>
  <c r="AS133" i="19"/>
  <c r="AP127" i="20" s="1"/>
  <c r="AQ147" i="7" s="1"/>
  <c r="AA133" i="19"/>
  <c r="X127" i="20" s="1"/>
  <c r="BC133" i="19"/>
  <c r="AZ127" i="20" s="1"/>
  <c r="BA147" i="7" s="1"/>
  <c r="BS133" i="19"/>
  <c r="BP127" i="20" s="1"/>
  <c r="BQ147" i="7" s="1"/>
  <c r="AD133" i="19"/>
  <c r="AA127" i="20" s="1"/>
  <c r="AB147" i="7" s="1"/>
  <c r="AJ133" i="19"/>
  <c r="AG127" i="20" s="1"/>
  <c r="AH147" i="7" s="1"/>
  <c r="BQ133" i="19"/>
  <c r="BN127" i="20" s="1"/>
  <c r="BO147" i="7" s="1"/>
  <c r="AH133" i="19"/>
  <c r="AE127" i="20" s="1"/>
  <c r="AF147" i="7" s="1"/>
  <c r="AN133" i="19"/>
  <c r="AK127" i="20" s="1"/>
  <c r="AL147" i="7" s="1"/>
  <c r="AO133" i="19"/>
  <c r="AL127" i="20" s="1"/>
  <c r="AM147" i="7" s="1"/>
  <c r="AM133" i="19"/>
  <c r="AJ127" i="20" s="1"/>
  <c r="AK147" i="7" s="1"/>
  <c r="N133" i="19"/>
  <c r="K127" i="20" s="1"/>
  <c r="L147" i="7" s="1"/>
  <c r="L133" i="19"/>
  <c r="I127" i="20" s="1"/>
  <c r="J147" i="7" s="1"/>
  <c r="BI133" i="19"/>
  <c r="BF127" i="20" s="1"/>
  <c r="BG147" i="7" s="1"/>
  <c r="AF133" i="19"/>
  <c r="AC127" i="20" s="1"/>
  <c r="AD147" i="7" s="1"/>
  <c r="BG133" i="19"/>
  <c r="BD127" i="20" s="1"/>
  <c r="BE147" i="7" s="1"/>
  <c r="BW133" i="19"/>
  <c r="BT127" i="20" s="1"/>
  <c r="BU147" i="7" s="1"/>
  <c r="AT133" i="19"/>
  <c r="AQ127" i="20" s="1"/>
  <c r="AR147" i="7" s="1"/>
  <c r="AZ133" i="19"/>
  <c r="AW127" i="20" s="1"/>
  <c r="AX147" i="7" s="1"/>
  <c r="BV133" i="19"/>
  <c r="BS127" i="20" s="1"/>
  <c r="BT147" i="7" s="1"/>
  <c r="AX133" i="19"/>
  <c r="AU127" i="20" s="1"/>
  <c r="AV147" i="7" s="1"/>
  <c r="BD133" i="19"/>
  <c r="BA127" i="20" s="1"/>
  <c r="BB147" i="7" s="1"/>
  <c r="BE133" i="19"/>
  <c r="BB127" i="20" s="1"/>
  <c r="BC147" i="7" s="1"/>
  <c r="AB133" i="19"/>
  <c r="Y127" i="20" s="1"/>
  <c r="AQ133" i="19"/>
  <c r="AN127" i="20" s="1"/>
  <c r="AO147" i="7" s="1"/>
  <c r="M133" i="19"/>
  <c r="J127" i="20" s="1"/>
  <c r="K147" i="7" s="1"/>
  <c r="Y133" i="19"/>
  <c r="V127" i="20" s="1"/>
  <c r="W147" i="7" s="1"/>
  <c r="G133" i="19"/>
  <c r="D127" i="20" s="1"/>
  <c r="E147" i="7" s="1"/>
  <c r="R133" i="19"/>
  <c r="O127" i="20" s="1"/>
  <c r="P147" i="7" s="1"/>
  <c r="H133" i="19"/>
  <c r="E127" i="20" s="1"/>
  <c r="F147" i="7" s="1"/>
  <c r="B133" i="19" l="1"/>
  <c r="D133" i="19" s="1"/>
  <c r="B127" i="20" s="1"/>
  <c r="BW147" i="7"/>
  <c r="Z147" i="7"/>
  <c r="Y147" i="7"/>
  <c r="C127" i="20"/>
  <c r="D147" i="7" s="1"/>
  <c r="BZ147" i="7" l="1"/>
  <c r="C147" i="7"/>
  <c r="C127" i="24" s="1"/>
  <c r="BX147" i="7"/>
  <c r="CA147" i="7"/>
  <c r="B147" i="7"/>
  <c r="B126" i="24"/>
  <c r="AA127" i="24" l="1"/>
  <c r="AE127" i="24"/>
  <c r="AI127" i="24"/>
  <c r="AM127" i="24"/>
  <c r="AQ127" i="24"/>
  <c r="AU127" i="24"/>
  <c r="AY127" i="24"/>
  <c r="BC127" i="24"/>
  <c r="BG127" i="24"/>
  <c r="BK127" i="24"/>
  <c r="BO127" i="24"/>
  <c r="BS127" i="24"/>
  <c r="Z127" i="24"/>
  <c r="AL127" i="24"/>
  <c r="X127" i="24"/>
  <c r="AB127" i="24"/>
  <c r="AF127" i="24"/>
  <c r="AJ127" i="24"/>
  <c r="AN127" i="24"/>
  <c r="AR127" i="24"/>
  <c r="AV127" i="24"/>
  <c r="AZ127" i="24"/>
  <c r="BD127" i="24"/>
  <c r="BH127" i="24"/>
  <c r="BL127" i="24"/>
  <c r="BP127" i="24"/>
  <c r="BT127" i="24"/>
  <c r="AH127" i="24"/>
  <c r="Y127" i="24"/>
  <c r="BV127" i="24" s="1"/>
  <c r="D157" i="9" s="1"/>
  <c r="AC127" i="24"/>
  <c r="AG127" i="24"/>
  <c r="AK127" i="24"/>
  <c r="AO127" i="24"/>
  <c r="AS127" i="24"/>
  <c r="AW127" i="24"/>
  <c r="BA127" i="24"/>
  <c r="BE127" i="24"/>
  <c r="BI127" i="24"/>
  <c r="BM127" i="24"/>
  <c r="BQ127" i="24"/>
  <c r="AD127" i="24"/>
  <c r="AP127" i="24"/>
  <c r="AT127" i="24"/>
  <c r="BJ127" i="24"/>
  <c r="AX127" i="24"/>
  <c r="BN127" i="24"/>
  <c r="BB127" i="24"/>
  <c r="BR127" i="24"/>
  <c r="BF127" i="24"/>
  <c r="V127" i="24"/>
  <c r="F127" i="24"/>
  <c r="P127" i="24"/>
  <c r="T127" i="24"/>
  <c r="K127" i="24"/>
  <c r="M127" i="24"/>
  <c r="E127" i="24"/>
  <c r="I127" i="24"/>
  <c r="J127" i="24"/>
  <c r="Q127" i="24"/>
  <c r="H127" i="24"/>
  <c r="W127" i="24"/>
  <c r="N127" i="24"/>
  <c r="O127" i="24"/>
  <c r="S127" i="24"/>
  <c r="G127" i="24"/>
  <c r="R127" i="24"/>
  <c r="U127" i="24"/>
  <c r="D127" i="24"/>
  <c r="L127" i="24"/>
  <c r="D157" i="14"/>
  <c r="D157" i="15"/>
  <c r="B156" i="15"/>
  <c r="B156" i="9"/>
  <c r="B156" i="16"/>
  <c r="B156" i="14"/>
  <c r="C135" i="19"/>
  <c r="C135" i="17"/>
  <c r="C135" i="18"/>
  <c r="C135" i="11"/>
  <c r="M156" i="9" l="1"/>
  <c r="M156" i="14" s="1"/>
  <c r="M156" i="15" s="1"/>
  <c r="M156" i="16" s="1"/>
  <c r="P156" i="9"/>
  <c r="P156" i="14" s="1"/>
  <c r="P156" i="15" s="1"/>
  <c r="P156" i="16" s="1"/>
  <c r="R156" i="9"/>
  <c r="R156" i="14" s="1"/>
  <c r="R156" i="15" s="1"/>
  <c r="R156" i="16" s="1"/>
  <c r="Q156" i="9"/>
  <c r="Q156" i="14" s="1"/>
  <c r="Q156" i="15" s="1"/>
  <c r="Q156" i="16" s="1"/>
  <c r="O156" i="9"/>
  <c r="O156" i="14" s="1"/>
  <c r="O156" i="15" s="1"/>
  <c r="O156" i="16" s="1"/>
  <c r="BU127" i="24"/>
  <c r="AH156" i="9"/>
  <c r="AH156" i="14" s="1"/>
  <c r="AH156" i="15" s="1"/>
  <c r="AH156" i="16" s="1"/>
  <c r="AE156" i="9"/>
  <c r="AE156" i="14" s="1"/>
  <c r="AE156" i="15" s="1"/>
  <c r="AE156" i="16" s="1"/>
  <c r="W156" i="9"/>
  <c r="W156" i="14" s="1"/>
  <c r="W156" i="15" s="1"/>
  <c r="W156" i="16" s="1"/>
  <c r="F156" i="9"/>
  <c r="AG156" i="9"/>
  <c r="AG156" i="14" s="1"/>
  <c r="AG156" i="15" s="1"/>
  <c r="AG156" i="16" s="1"/>
  <c r="T156" i="9"/>
  <c r="T156" i="14" s="1"/>
  <c r="T156" i="15" s="1"/>
  <c r="T156" i="16" s="1"/>
  <c r="I156" i="9"/>
  <c r="I156" i="14" s="1"/>
  <c r="I156" i="15" s="1"/>
  <c r="I156" i="16" s="1"/>
  <c r="AB156" i="9"/>
  <c r="AB156" i="14" s="1"/>
  <c r="AB156" i="15" s="1"/>
  <c r="AB156" i="16" s="1"/>
  <c r="K156" i="9"/>
  <c r="K156" i="14" s="1"/>
  <c r="K156" i="15" s="1"/>
  <c r="K156" i="16" s="1"/>
  <c r="L156" i="9"/>
  <c r="L156" i="14" s="1"/>
  <c r="L156" i="15" s="1"/>
  <c r="L156" i="16" s="1"/>
  <c r="AQ156" i="9"/>
  <c r="AQ156" i="14" s="1"/>
  <c r="AQ156" i="15" s="1"/>
  <c r="AQ156" i="16" s="1"/>
  <c r="AI156" i="9"/>
  <c r="AI156" i="14" s="1"/>
  <c r="AI156" i="15" s="1"/>
  <c r="AI156" i="16" s="1"/>
  <c r="AK156" i="9"/>
  <c r="AK156" i="14" s="1"/>
  <c r="AK156" i="15" s="1"/>
  <c r="AK156" i="16" s="1"/>
  <c r="G156" i="9"/>
  <c r="G156" i="14" s="1"/>
  <c r="G156" i="15" s="1"/>
  <c r="G156" i="16" s="1"/>
  <c r="AD156" i="9"/>
  <c r="AD156" i="14" s="1"/>
  <c r="AD156" i="15" s="1"/>
  <c r="AD156" i="16" s="1"/>
  <c r="Y156" i="9"/>
  <c r="Y156" i="14" s="1"/>
  <c r="Y156" i="15" s="1"/>
  <c r="Y156" i="16" s="1"/>
  <c r="AR156" i="9"/>
  <c r="AR156" i="14" s="1"/>
  <c r="AR156" i="15" s="1"/>
  <c r="AR156" i="16" s="1"/>
  <c r="AA156" i="9"/>
  <c r="AA156" i="14" s="1"/>
  <c r="AA156" i="15" s="1"/>
  <c r="AA156" i="16" s="1"/>
  <c r="AC156" i="9"/>
  <c r="AC156" i="14" s="1"/>
  <c r="AC156" i="15" s="1"/>
  <c r="AC156" i="16" s="1"/>
  <c r="AP156" i="9"/>
  <c r="AP156" i="14" s="1"/>
  <c r="AP156" i="15" s="1"/>
  <c r="AP156" i="16" s="1"/>
  <c r="AL156" i="9"/>
  <c r="AL156" i="14" s="1"/>
  <c r="AL156" i="15" s="1"/>
  <c r="AL156" i="16" s="1"/>
  <c r="X156" i="9"/>
  <c r="X156" i="14" s="1"/>
  <c r="X156" i="15" s="1"/>
  <c r="X156" i="16" s="1"/>
  <c r="H156" i="9"/>
  <c r="H156" i="14" s="1"/>
  <c r="H156" i="15" s="1"/>
  <c r="H156" i="16" s="1"/>
  <c r="AN156" i="9"/>
  <c r="AN156" i="14" s="1"/>
  <c r="AN156" i="15" s="1"/>
  <c r="AN156" i="16" s="1"/>
  <c r="V156" i="9"/>
  <c r="V156" i="14" s="1"/>
  <c r="V156" i="15" s="1"/>
  <c r="V156" i="16" s="1"/>
  <c r="AO156" i="9"/>
  <c r="AO156" i="14" s="1"/>
  <c r="AO156" i="15" s="1"/>
  <c r="AO156" i="16" s="1"/>
  <c r="U156" i="9"/>
  <c r="U156" i="14" s="1"/>
  <c r="U156" i="15" s="1"/>
  <c r="U156" i="16" s="1"/>
  <c r="Z156" i="9"/>
  <c r="Z156" i="14" s="1"/>
  <c r="Z156" i="15" s="1"/>
  <c r="Z156" i="16" s="1"/>
  <c r="AJ156" i="9"/>
  <c r="AJ156" i="14" s="1"/>
  <c r="AJ156" i="15" s="1"/>
  <c r="AJ156" i="16" s="1"/>
  <c r="F156" i="14" l="1"/>
  <c r="BR134" i="11"/>
  <c r="BI134" i="11"/>
  <c r="W134" i="11"/>
  <c r="AY134" i="11"/>
  <c r="BD134" i="11"/>
  <c r="AF134" i="11"/>
  <c r="Z134" i="11"/>
  <c r="BC134" i="11"/>
  <c r="AE134" i="11"/>
  <c r="X134" i="11"/>
  <c r="BN134" i="11"/>
  <c r="I134" i="11"/>
  <c r="BJ134" i="11"/>
  <c r="AM134" i="11"/>
  <c r="AU134" i="11"/>
  <c r="V134" i="11"/>
  <c r="AH134" i="11"/>
  <c r="M134" i="11"/>
  <c r="BV134" i="11"/>
  <c r="BE134" i="11"/>
  <c r="BQ134" i="11"/>
  <c r="BP134" i="11"/>
  <c r="AL134" i="11"/>
  <c r="Y134" i="11"/>
  <c r="S134" i="11"/>
  <c r="AG134" i="11"/>
  <c r="L134" i="11"/>
  <c r="O134" i="11"/>
  <c r="AO134" i="11"/>
  <c r="G134" i="11"/>
  <c r="AJ134" i="11"/>
  <c r="AK134" i="11"/>
  <c r="BL134" i="11"/>
  <c r="K134" i="11"/>
  <c r="BA134" i="11"/>
  <c r="T134" i="11"/>
  <c r="AS134" i="11"/>
  <c r="AP134" i="11"/>
  <c r="BU134" i="11"/>
  <c r="AB134" i="11"/>
  <c r="BG134" i="11"/>
  <c r="F134" i="11"/>
  <c r="BW134" i="11"/>
  <c r="BH134" i="11"/>
  <c r="J134" i="11"/>
  <c r="BT134" i="11"/>
  <c r="AV134" i="11"/>
  <c r="BS134" i="11"/>
  <c r="AN134" i="11"/>
  <c r="AA134" i="11"/>
  <c r="N134" i="11"/>
  <c r="Q134" i="11"/>
  <c r="AQ134" i="11"/>
  <c r="AI134" i="11"/>
  <c r="AR134" i="11"/>
  <c r="AD134" i="11"/>
  <c r="AX134" i="11"/>
  <c r="BF134" i="11"/>
  <c r="P134" i="11"/>
  <c r="AT134" i="11"/>
  <c r="BB134" i="11"/>
  <c r="H134" i="11"/>
  <c r="BO134" i="11"/>
  <c r="R134" i="11"/>
  <c r="AC134" i="11"/>
  <c r="AW134" i="11"/>
  <c r="BM134" i="11"/>
  <c r="U134" i="11"/>
  <c r="AZ134" i="11"/>
  <c r="BK134" i="11"/>
  <c r="B134" i="11" l="1"/>
  <c r="D134" i="11" s="1"/>
  <c r="F156" i="15"/>
  <c r="AA134" i="17"/>
  <c r="BS134" i="17"/>
  <c r="BK134" i="17"/>
  <c r="AG134" i="17"/>
  <c r="S134" i="17"/>
  <c r="BO134" i="17"/>
  <c r="AV134" i="17"/>
  <c r="J134" i="17"/>
  <c r="BQ134" i="17"/>
  <c r="BD134" i="17"/>
  <c r="O134" i="17"/>
  <c r="L134" i="17"/>
  <c r="BT134" i="17"/>
  <c r="AE134" i="17"/>
  <c r="AP134" i="17"/>
  <c r="V134" i="17"/>
  <c r="BV134" i="17"/>
  <c r="K134" i="17"/>
  <c r="AU134" i="17"/>
  <c r="BF134" i="17"/>
  <c r="G134" i="17"/>
  <c r="U134" i="17"/>
  <c r="Y134" i="17"/>
  <c r="BA134" i="17"/>
  <c r="AD134" i="17"/>
  <c r="AB134" i="17"/>
  <c r="W134" i="17"/>
  <c r="BU134" i="17"/>
  <c r="AS134" i="17"/>
  <c r="R134" i="17"/>
  <c r="AN134" i="17"/>
  <c r="BG134" i="17"/>
  <c r="N134" i="17"/>
  <c r="AZ134" i="17"/>
  <c r="BW134" i="17"/>
  <c r="AC134" i="17"/>
  <c r="T134" i="17"/>
  <c r="BH134" i="17"/>
  <c r="AH134" i="17"/>
  <c r="AM134" i="17"/>
  <c r="BB134" i="17"/>
  <c r="AY134" i="17"/>
  <c r="BN134" i="17"/>
  <c r="AJ134" i="17"/>
  <c r="AQ134" i="17"/>
  <c r="F134" i="17"/>
  <c r="AX134" i="17"/>
  <c r="AF134" i="17"/>
  <c r="Q134" i="17"/>
  <c r="P134" i="17"/>
  <c r="AT134" i="17"/>
  <c r="BR134" i="17"/>
  <c r="BP134" i="17"/>
  <c r="BJ134" i="17"/>
  <c r="BE134" i="17"/>
  <c r="AW134" i="17"/>
  <c r="AK134" i="17"/>
  <c r="I134" i="17"/>
  <c r="Z134" i="17"/>
  <c r="BM134" i="17"/>
  <c r="AR134" i="17"/>
  <c r="X134" i="17"/>
  <c r="H134" i="17"/>
  <c r="AL134" i="17"/>
  <c r="AI134" i="17"/>
  <c r="BI134" i="17"/>
  <c r="BL134" i="17"/>
  <c r="AO134" i="17"/>
  <c r="M134" i="17"/>
  <c r="BC134" i="17"/>
  <c r="B134" i="17" l="1"/>
  <c r="D134" i="17" s="1"/>
  <c r="AE134" i="18"/>
  <c r="BU134" i="18"/>
  <c r="BF134" i="18"/>
  <c r="AQ134" i="18"/>
  <c r="AV134" i="18"/>
  <c r="AJ134" i="18"/>
  <c r="AG134" i="18"/>
  <c r="BN134" i="18"/>
  <c r="AN134" i="18"/>
  <c r="AK134" i="18"/>
  <c r="BV134" i="18"/>
  <c r="AH134" i="18"/>
  <c r="R134" i="18"/>
  <c r="H134" i="18"/>
  <c r="K134" i="18"/>
  <c r="Q134" i="18"/>
  <c r="I134" i="18"/>
  <c r="AB134" i="18"/>
  <c r="BW134" i="18"/>
  <c r="BB134" i="18"/>
  <c r="BK134" i="18"/>
  <c r="AC134" i="18"/>
  <c r="AS134" i="18"/>
  <c r="AZ134" i="18"/>
  <c r="AW134" i="18"/>
  <c r="AY134" i="18"/>
  <c r="BD134" i="18"/>
  <c r="BA134" i="18"/>
  <c r="BG134" i="18"/>
  <c r="BR134" i="18"/>
  <c r="W134" i="18"/>
  <c r="L134" i="18"/>
  <c r="G134" i="18"/>
  <c r="Y134" i="18"/>
  <c r="S134" i="18"/>
  <c r="AR134" i="18"/>
  <c r="AO134" i="18"/>
  <c r="AA134" i="18"/>
  <c r="AF134" i="18"/>
  <c r="BI134" i="18"/>
  <c r="BJ134" i="18"/>
  <c r="BP134" i="18"/>
  <c r="BM134" i="18"/>
  <c r="AP134" i="18"/>
  <c r="BT134" i="18"/>
  <c r="BQ134" i="18"/>
  <c r="AX134" i="18"/>
  <c r="F134" i="18"/>
  <c r="X134" i="18"/>
  <c r="M134" i="18"/>
  <c r="O134" i="18"/>
  <c r="T134" i="18"/>
  <c r="P134" i="18"/>
  <c r="BH134" i="18"/>
  <c r="BE134" i="18"/>
  <c r="BS134" i="18"/>
  <c r="BL134" i="18"/>
  <c r="AM134" i="18"/>
  <c r="AD134" i="18"/>
  <c r="BC134" i="18"/>
  <c r="AL134" i="18"/>
  <c r="AI134" i="18"/>
  <c r="BO134" i="18"/>
  <c r="AT134" i="18"/>
  <c r="AU134" i="18"/>
  <c r="N134" i="18"/>
  <c r="U134" i="18"/>
  <c r="Z134" i="18"/>
  <c r="V134" i="18"/>
  <c r="J134" i="18"/>
  <c r="F156" i="16"/>
  <c r="B134" i="18" l="1"/>
  <c r="D134" i="18" s="1"/>
  <c r="BW134" i="19"/>
  <c r="BT128" i="20" s="1"/>
  <c r="BU148" i="7" s="1"/>
  <c r="BL134" i="19"/>
  <c r="BI128" i="20" s="1"/>
  <c r="BJ148" i="7" s="1"/>
  <c r="AX134" i="19"/>
  <c r="AU128" i="20" s="1"/>
  <c r="AV148" i="7" s="1"/>
  <c r="AE134" i="19"/>
  <c r="AB128" i="20" s="1"/>
  <c r="AC148" i="7" s="1"/>
  <c r="AZ134" i="19"/>
  <c r="AW128" i="20" s="1"/>
  <c r="AX148" i="7" s="1"/>
  <c r="AL134" i="19"/>
  <c r="AI128" i="20" s="1"/>
  <c r="AJ148" i="7" s="1"/>
  <c r="BM134" i="19"/>
  <c r="BJ128" i="20" s="1"/>
  <c r="BK148" i="7" s="1"/>
  <c r="AJ134" i="19"/>
  <c r="AG128" i="20" s="1"/>
  <c r="AH148" i="7" s="1"/>
  <c r="AR134" i="19"/>
  <c r="AO128" i="20" s="1"/>
  <c r="AP148" i="7" s="1"/>
  <c r="BS134" i="19"/>
  <c r="BP128" i="20" s="1"/>
  <c r="BQ148" i="7" s="1"/>
  <c r="BF134" i="19"/>
  <c r="BC128" i="20" s="1"/>
  <c r="BD148" i="7" s="1"/>
  <c r="AS134" i="19"/>
  <c r="AP128" i="20" s="1"/>
  <c r="AQ148" i="7" s="1"/>
  <c r="N134" i="19"/>
  <c r="K128" i="20" s="1"/>
  <c r="L148" i="7" s="1"/>
  <c r="T134" i="19"/>
  <c r="Q128" i="20" s="1"/>
  <c r="R148" i="7" s="1"/>
  <c r="M134" i="19"/>
  <c r="J128" i="20" s="1"/>
  <c r="K148" i="7" s="1"/>
  <c r="R134" i="19"/>
  <c r="O128" i="20" s="1"/>
  <c r="P148" i="7" s="1"/>
  <c r="Z134" i="19"/>
  <c r="W128" i="20" s="1"/>
  <c r="X148" i="7" s="1"/>
  <c r="W134" i="19"/>
  <c r="T128" i="20" s="1"/>
  <c r="U148" i="7" s="1"/>
  <c r="BJ134" i="19"/>
  <c r="BG128" i="20" s="1"/>
  <c r="BH148" i="7" s="1"/>
  <c r="Y134" i="19"/>
  <c r="V128" i="20" s="1"/>
  <c r="W148" i="7" s="1"/>
  <c r="G134" i="19"/>
  <c r="D128" i="20" s="1"/>
  <c r="E148" i="7" s="1"/>
  <c r="AA134" i="19"/>
  <c r="X128" i="20" s="1"/>
  <c r="AT134" i="19"/>
  <c r="AQ128" i="20" s="1"/>
  <c r="AR148" i="7" s="1"/>
  <c r="AG134" i="19"/>
  <c r="AD128" i="20" s="1"/>
  <c r="AE148" i="7" s="1"/>
  <c r="BT134" i="19"/>
  <c r="BQ128" i="20" s="1"/>
  <c r="BR148" i="7" s="1"/>
  <c r="AU134" i="19"/>
  <c r="AR128" i="20" s="1"/>
  <c r="AS148" i="7" s="1"/>
  <c r="BU134" i="19"/>
  <c r="BR128" i="20" s="1"/>
  <c r="BS148" i="7" s="1"/>
  <c r="BH134" i="19"/>
  <c r="BE128" i="20" s="1"/>
  <c r="BF148" i="7" s="1"/>
  <c r="AI134" i="19"/>
  <c r="AF128" i="20" s="1"/>
  <c r="AG148" i="7" s="1"/>
  <c r="BE134" i="19"/>
  <c r="BB128" i="20" s="1"/>
  <c r="BC148" i="7" s="1"/>
  <c r="BI134" i="19"/>
  <c r="BF128" i="20" s="1"/>
  <c r="BG148" i="7" s="1"/>
  <c r="AO134" i="19"/>
  <c r="AL128" i="20" s="1"/>
  <c r="AM148" i="7" s="1"/>
  <c r="AB134" i="19"/>
  <c r="Y128" i="20" s="1"/>
  <c r="BN134" i="19"/>
  <c r="BK128" i="20" s="1"/>
  <c r="BL148" i="7" s="1"/>
  <c r="P134" i="19"/>
  <c r="M128" i="20" s="1"/>
  <c r="N148" i="7" s="1"/>
  <c r="U134" i="19"/>
  <c r="R128" i="20" s="1"/>
  <c r="S148" i="7" s="1"/>
  <c r="F134" i="19"/>
  <c r="S134" i="19"/>
  <c r="P128" i="20" s="1"/>
  <c r="Q148" i="7" s="1"/>
  <c r="V134" i="19"/>
  <c r="S128" i="20" s="1"/>
  <c r="T148" i="7" s="1"/>
  <c r="K134" i="19"/>
  <c r="H128" i="20" s="1"/>
  <c r="I148" i="7" s="1"/>
  <c r="AQ134" i="19"/>
  <c r="AN128" i="20" s="1"/>
  <c r="AO148" i="7" s="1"/>
  <c r="BP134" i="19"/>
  <c r="BM128" i="20" s="1"/>
  <c r="BN148" i="7" s="1"/>
  <c r="BB134" i="19"/>
  <c r="AY128" i="20" s="1"/>
  <c r="AZ148" i="7" s="1"/>
  <c r="BV134" i="19"/>
  <c r="BS128" i="20" s="1"/>
  <c r="BT148" i="7" s="1"/>
  <c r="BK134" i="19"/>
  <c r="BH128" i="20" s="1"/>
  <c r="BI148" i="7" s="1"/>
  <c r="AV134" i="19"/>
  <c r="AS128" i="20" s="1"/>
  <c r="AT148" i="7" s="1"/>
  <c r="AH134" i="19"/>
  <c r="AE128" i="20" s="1"/>
  <c r="AF148" i="7" s="1"/>
  <c r="AY134" i="19"/>
  <c r="AV128" i="20" s="1"/>
  <c r="AW148" i="7" s="1"/>
  <c r="AF134" i="19"/>
  <c r="AC128" i="20" s="1"/>
  <c r="AD148" i="7" s="1"/>
  <c r="AM134" i="19"/>
  <c r="AJ128" i="20" s="1"/>
  <c r="AK148" i="7" s="1"/>
  <c r="AW134" i="19"/>
  <c r="AT128" i="20" s="1"/>
  <c r="AU148" i="7" s="1"/>
  <c r="I134" i="19"/>
  <c r="F128" i="20" s="1"/>
  <c r="G148" i="7" s="1"/>
  <c r="Q134" i="19"/>
  <c r="N128" i="20" s="1"/>
  <c r="O148" i="7" s="1"/>
  <c r="BG134" i="19"/>
  <c r="BD128" i="20" s="1"/>
  <c r="BE148" i="7" s="1"/>
  <c r="AP134" i="19"/>
  <c r="AM128" i="20" s="1"/>
  <c r="AN148" i="7" s="1"/>
  <c r="AC134" i="19"/>
  <c r="Z128" i="20" s="1"/>
  <c r="AA148" i="7" s="1"/>
  <c r="AN134" i="19"/>
  <c r="AK128" i="20" s="1"/>
  <c r="AL148" i="7" s="1"/>
  <c r="AD134" i="19"/>
  <c r="AA128" i="20" s="1"/>
  <c r="AB148" i="7" s="1"/>
  <c r="BQ134" i="19"/>
  <c r="BN128" i="20" s="1"/>
  <c r="BO148" i="7" s="1"/>
  <c r="BD134" i="19"/>
  <c r="BA128" i="20" s="1"/>
  <c r="BB148" i="7" s="1"/>
  <c r="BO134" i="19"/>
  <c r="BL128" i="20" s="1"/>
  <c r="BM148" i="7" s="1"/>
  <c r="BA134" i="19"/>
  <c r="AX128" i="20" s="1"/>
  <c r="AY148" i="7" s="1"/>
  <c r="BC134" i="19"/>
  <c r="AZ128" i="20" s="1"/>
  <c r="BA148" i="7" s="1"/>
  <c r="AK134" i="19"/>
  <c r="AH128" i="20" s="1"/>
  <c r="AI148" i="7" s="1"/>
  <c r="BR134" i="19"/>
  <c r="BO128" i="20" s="1"/>
  <c r="BP148" i="7" s="1"/>
  <c r="O134" i="19"/>
  <c r="L128" i="20" s="1"/>
  <c r="M148" i="7" s="1"/>
  <c r="J134" i="19"/>
  <c r="G128" i="20" s="1"/>
  <c r="H148" i="7" s="1"/>
  <c r="L134" i="19"/>
  <c r="I128" i="20" s="1"/>
  <c r="J148" i="7" s="1"/>
  <c r="H134" i="19"/>
  <c r="E128" i="20" s="1"/>
  <c r="F148" i="7" s="1"/>
  <c r="X134" i="19"/>
  <c r="U128" i="20" s="1"/>
  <c r="V148" i="7" s="1"/>
  <c r="B134" i="19" l="1"/>
  <c r="D134" i="19" s="1"/>
  <c r="B128" i="20" s="1"/>
  <c r="Y148" i="7"/>
  <c r="Z148" i="7"/>
  <c r="BW148" i="7"/>
  <c r="C128" i="20"/>
  <c r="D148" i="7" s="1"/>
  <c r="BZ148" i="7" l="1"/>
  <c r="C148" i="7"/>
  <c r="C128" i="24" s="1"/>
  <c r="B127" i="24"/>
  <c r="B148" i="7"/>
  <c r="BX148" i="7"/>
  <c r="CA148" i="7"/>
  <c r="Y128" i="24" l="1"/>
  <c r="BV128" i="24" s="1"/>
  <c r="D158" i="9" s="1"/>
  <c r="AC128" i="24"/>
  <c r="AG128" i="24"/>
  <c r="AK128" i="24"/>
  <c r="AO128" i="24"/>
  <c r="AS128" i="24"/>
  <c r="AW128" i="24"/>
  <c r="BA128" i="24"/>
  <c r="BE128" i="24"/>
  <c r="BI128" i="24"/>
  <c r="BM128" i="24"/>
  <c r="BQ128" i="24"/>
  <c r="Z128" i="24"/>
  <c r="AD128" i="24"/>
  <c r="AH128" i="24"/>
  <c r="AL128" i="24"/>
  <c r="AP128" i="24"/>
  <c r="AT128" i="24"/>
  <c r="AX128" i="24"/>
  <c r="BB128" i="24"/>
  <c r="BF128" i="24"/>
  <c r="BJ128" i="24"/>
  <c r="BN128" i="24"/>
  <c r="BR128" i="24"/>
  <c r="AA128" i="24"/>
  <c r="AE128" i="24"/>
  <c r="AI128" i="24"/>
  <c r="AM128" i="24"/>
  <c r="AQ128" i="24"/>
  <c r="AU128" i="24"/>
  <c r="AY128" i="24"/>
  <c r="BC128" i="24"/>
  <c r="BG128" i="24"/>
  <c r="BK128" i="24"/>
  <c r="BO128" i="24"/>
  <c r="BS128" i="24"/>
  <c r="X128" i="24"/>
  <c r="AN128" i="24"/>
  <c r="BD128" i="24"/>
  <c r="BT128" i="24"/>
  <c r="AB128" i="24"/>
  <c r="AR128" i="24"/>
  <c r="BH128" i="24"/>
  <c r="AF128" i="24"/>
  <c r="AV128" i="24"/>
  <c r="BL128" i="24"/>
  <c r="AJ128" i="24"/>
  <c r="AZ128" i="24"/>
  <c r="BP128" i="24"/>
  <c r="G128" i="24"/>
  <c r="L128" i="24"/>
  <c r="N128" i="24"/>
  <c r="U128" i="24"/>
  <c r="H128" i="24"/>
  <c r="S128" i="24"/>
  <c r="P128" i="24"/>
  <c r="D128" i="24"/>
  <c r="E128" i="24"/>
  <c r="R128" i="24"/>
  <c r="M128" i="24"/>
  <c r="W128" i="24"/>
  <c r="I128" i="24"/>
  <c r="V128" i="24"/>
  <c r="J128" i="24"/>
  <c r="Q128" i="24"/>
  <c r="K128" i="24"/>
  <c r="F128" i="24"/>
  <c r="O128" i="24"/>
  <c r="T128" i="24"/>
  <c r="D158" i="14"/>
  <c r="D158" i="15"/>
  <c r="C136" i="17"/>
  <c r="C136" i="11"/>
  <c r="C136" i="18"/>
  <c r="C136" i="19"/>
  <c r="B157" i="15"/>
  <c r="B157" i="14"/>
  <c r="B157" i="16"/>
  <c r="B157" i="9"/>
  <c r="M157" i="9" l="1"/>
  <c r="M157" i="14" s="1"/>
  <c r="M157" i="15" s="1"/>
  <c r="M157" i="16" s="1"/>
  <c r="O157" i="9"/>
  <c r="O157" i="14" s="1"/>
  <c r="O157" i="15" s="1"/>
  <c r="O157" i="16" s="1"/>
  <c r="R157" i="9"/>
  <c r="R157" i="14" s="1"/>
  <c r="R157" i="15" s="1"/>
  <c r="R157" i="16" s="1"/>
  <c r="P157" i="9"/>
  <c r="P157" i="14" s="1"/>
  <c r="P157" i="15" s="1"/>
  <c r="P157" i="16" s="1"/>
  <c r="Q157" i="9"/>
  <c r="Q157" i="14" s="1"/>
  <c r="Q157" i="15" s="1"/>
  <c r="Q157" i="16" s="1"/>
  <c r="BU128" i="24"/>
  <c r="AQ157" i="9"/>
  <c r="AQ157" i="14" s="1"/>
  <c r="AQ157" i="15" s="1"/>
  <c r="AQ157" i="16" s="1"/>
  <c r="L157" i="9"/>
  <c r="L157" i="14" s="1"/>
  <c r="L157" i="15" s="1"/>
  <c r="L157" i="16" s="1"/>
  <c r="K157" i="9"/>
  <c r="K157" i="14" s="1"/>
  <c r="K157" i="15" s="1"/>
  <c r="K157" i="16" s="1"/>
  <c r="V157" i="9"/>
  <c r="V157" i="14" s="1"/>
  <c r="V157" i="15" s="1"/>
  <c r="V157" i="16" s="1"/>
  <c r="AC157" i="9"/>
  <c r="AC157" i="14" s="1"/>
  <c r="AC157" i="15" s="1"/>
  <c r="AC157" i="16" s="1"/>
  <c r="AP157" i="9"/>
  <c r="AP157" i="14" s="1"/>
  <c r="AP157" i="15" s="1"/>
  <c r="AP157" i="16" s="1"/>
  <c r="AA157" i="9"/>
  <c r="AA157" i="14" s="1"/>
  <c r="AA157" i="15" s="1"/>
  <c r="AA157" i="16" s="1"/>
  <c r="F157" i="9"/>
  <c r="F157" i="14" s="1"/>
  <c r="F157" i="15" s="1"/>
  <c r="G157" i="9"/>
  <c r="G157" i="14" s="1"/>
  <c r="G157" i="15" s="1"/>
  <c r="G157" i="16" s="1"/>
  <c r="H157" i="9"/>
  <c r="H157" i="14" s="1"/>
  <c r="H157" i="15" s="1"/>
  <c r="H157" i="16" s="1"/>
  <c r="AE157" i="9"/>
  <c r="AE157" i="14" s="1"/>
  <c r="AE157" i="15" s="1"/>
  <c r="AE157" i="16" s="1"/>
  <c r="AO157" i="9"/>
  <c r="AO157" i="14" s="1"/>
  <c r="AO157" i="15" s="1"/>
  <c r="AO157" i="16" s="1"/>
  <c r="AG157" i="9"/>
  <c r="AG157" i="14" s="1"/>
  <c r="AG157" i="15" s="1"/>
  <c r="AG157" i="16" s="1"/>
  <c r="AL157" i="9"/>
  <c r="AL157" i="14" s="1"/>
  <c r="AL157" i="15" s="1"/>
  <c r="AL157" i="16" s="1"/>
  <c r="AB157" i="9"/>
  <c r="AB157" i="14" s="1"/>
  <c r="AB157" i="15" s="1"/>
  <c r="AB157" i="16" s="1"/>
  <c r="AN157" i="9"/>
  <c r="AN157" i="14" s="1"/>
  <c r="AN157" i="15" s="1"/>
  <c r="AN157" i="16" s="1"/>
  <c r="Y157" i="9"/>
  <c r="Y157" i="14" s="1"/>
  <c r="Y157" i="15" s="1"/>
  <c r="Y157" i="16" s="1"/>
  <c r="AJ157" i="9"/>
  <c r="AJ157" i="14" s="1"/>
  <c r="AJ157" i="15" s="1"/>
  <c r="AJ157" i="16" s="1"/>
  <c r="Z157" i="9"/>
  <c r="Z157" i="14" s="1"/>
  <c r="Z157" i="15" s="1"/>
  <c r="Z157" i="16" s="1"/>
  <c r="T157" i="9"/>
  <c r="T157" i="14" s="1"/>
  <c r="T157" i="15" s="1"/>
  <c r="T157" i="16" s="1"/>
  <c r="X157" i="9"/>
  <c r="X157" i="14" s="1"/>
  <c r="X157" i="15" s="1"/>
  <c r="X157" i="16" s="1"/>
  <c r="AR157" i="9"/>
  <c r="AR157" i="14" s="1"/>
  <c r="AR157" i="15" s="1"/>
  <c r="AR157" i="16" s="1"/>
  <c r="I157" i="9"/>
  <c r="I157" i="14" s="1"/>
  <c r="I157" i="15" s="1"/>
  <c r="I157" i="16" s="1"/>
  <c r="AH157" i="9"/>
  <c r="AH157" i="14" s="1"/>
  <c r="AH157" i="15" s="1"/>
  <c r="AH157" i="16" s="1"/>
  <c r="AK157" i="9"/>
  <c r="AK157" i="14" s="1"/>
  <c r="AK157" i="15" s="1"/>
  <c r="AK157" i="16" s="1"/>
  <c r="AI157" i="9"/>
  <c r="AI157" i="14" s="1"/>
  <c r="AI157" i="15" s="1"/>
  <c r="AI157" i="16" s="1"/>
  <c r="AD157" i="9"/>
  <c r="AD157" i="14" s="1"/>
  <c r="AD157" i="15" s="1"/>
  <c r="AD157" i="16" s="1"/>
  <c r="W157" i="9"/>
  <c r="W157" i="14" s="1"/>
  <c r="W157" i="15" s="1"/>
  <c r="W157" i="16" s="1"/>
  <c r="U157" i="9"/>
  <c r="U157" i="14" s="1"/>
  <c r="U157" i="15" s="1"/>
  <c r="U157" i="16" s="1"/>
  <c r="BG135" i="18" l="1"/>
  <c r="BD135" i="18"/>
  <c r="AC135" i="18"/>
  <c r="AU135" i="18"/>
  <c r="AR135" i="18"/>
  <c r="AP135" i="18"/>
  <c r="AY135" i="18"/>
  <c r="AV135" i="18"/>
  <c r="BB135" i="18"/>
  <c r="BC135" i="18"/>
  <c r="AZ135" i="18"/>
  <c r="BN135" i="18"/>
  <c r="Q135" i="18"/>
  <c r="O135" i="18"/>
  <c r="G135" i="18"/>
  <c r="F135" i="18"/>
  <c r="V135" i="18"/>
  <c r="BW135" i="18"/>
  <c r="BT135" i="18"/>
  <c r="BK135" i="18"/>
  <c r="BH135" i="18"/>
  <c r="BO135" i="18"/>
  <c r="AW135" i="18"/>
  <c r="BP135" i="18"/>
  <c r="P135" i="18"/>
  <c r="H135" i="18"/>
  <c r="U135" i="18"/>
  <c r="BQ135" i="18"/>
  <c r="AO135" i="18"/>
  <c r="BL135" i="18"/>
  <c r="BS135" i="18"/>
  <c r="BE135" i="18"/>
  <c r="T135" i="18"/>
  <c r="L135" i="18"/>
  <c r="R135" i="18"/>
  <c r="AA135" i="18"/>
  <c r="BR135" i="18"/>
  <c r="BA135" i="18"/>
  <c r="BV135" i="18"/>
  <c r="AL135" i="18"/>
  <c r="AG135" i="18"/>
  <c r="AD135" i="18"/>
  <c r="AX135" i="18"/>
  <c r="AK135" i="18"/>
  <c r="AT135" i="18"/>
  <c r="BJ135" i="18"/>
  <c r="AS135" i="18"/>
  <c r="BF135" i="18"/>
  <c r="Y135" i="18"/>
  <c r="K135" i="18"/>
  <c r="M135" i="18"/>
  <c r="X135" i="18"/>
  <c r="J135" i="18"/>
  <c r="W135" i="18"/>
  <c r="Z135" i="18"/>
  <c r="AQ135" i="18"/>
  <c r="AN135" i="18"/>
  <c r="AH135" i="18"/>
  <c r="AE135" i="18"/>
  <c r="AB135" i="18"/>
  <c r="BI135" i="18"/>
  <c r="AI135" i="18"/>
  <c r="AF135" i="18"/>
  <c r="BM135" i="18"/>
  <c r="AM135" i="18"/>
  <c r="AJ135" i="18"/>
  <c r="BU135" i="18"/>
  <c r="N135" i="18"/>
  <c r="I135" i="18"/>
  <c r="S135" i="18"/>
  <c r="R135" i="17"/>
  <c r="BJ135" i="17"/>
  <c r="AS135" i="17"/>
  <c r="AA135" i="17"/>
  <c r="X135" i="17"/>
  <c r="AR135" i="17"/>
  <c r="BV135" i="17"/>
  <c r="AZ135" i="17"/>
  <c r="AW135" i="17"/>
  <c r="AN135" i="17"/>
  <c r="F135" i="17"/>
  <c r="O135" i="17"/>
  <c r="L135" i="17"/>
  <c r="AP135" i="17"/>
  <c r="BI135" i="17"/>
  <c r="AL135" i="17"/>
  <c r="BL135" i="17"/>
  <c r="AX135" i="17"/>
  <c r="BO135" i="17"/>
  <c r="BH135" i="17"/>
  <c r="AJ135" i="17"/>
  <c r="W135" i="17"/>
  <c r="Z135" i="17"/>
  <c r="N135" i="17"/>
  <c r="AU135" i="17"/>
  <c r="BB135" i="17"/>
  <c r="BK135" i="17"/>
  <c r="AF135" i="17"/>
  <c r="P135" i="17"/>
  <c r="AV135" i="17"/>
  <c r="AY135" i="17"/>
  <c r="S135" i="17"/>
  <c r="BG135" i="17"/>
  <c r="Q135" i="17"/>
  <c r="AM135" i="17"/>
  <c r="AI135" i="17"/>
  <c r="BU135" i="17"/>
  <c r="BN135" i="17"/>
  <c r="AG135" i="17"/>
  <c r="Y135" i="17"/>
  <c r="I135" i="17"/>
  <c r="G135" i="17"/>
  <c r="J135" i="17"/>
  <c r="BT135" i="17"/>
  <c r="BQ135" i="17"/>
  <c r="AK135" i="17"/>
  <c r="T135" i="17"/>
  <c r="AD135" i="17"/>
  <c r="BW135" i="17"/>
  <c r="BP135" i="17"/>
  <c r="BM135" i="17"/>
  <c r="V135" i="17"/>
  <c r="H135" i="17"/>
  <c r="AE135" i="17"/>
  <c r="BD135" i="17"/>
  <c r="BA135" i="17"/>
  <c r="AT135" i="17"/>
  <c r="K135" i="17"/>
  <c r="AB135" i="17"/>
  <c r="BE135" i="17"/>
  <c r="M135" i="17"/>
  <c r="BF135" i="17"/>
  <c r="AH135" i="17"/>
  <c r="AQ135" i="17"/>
  <c r="U135" i="17"/>
  <c r="AO135" i="17"/>
  <c r="AC135" i="17"/>
  <c r="BC135" i="17"/>
  <c r="BR135" i="17"/>
  <c r="BS135" i="17"/>
  <c r="AV135" i="11"/>
  <c r="BH135" i="11"/>
  <c r="AD135" i="11"/>
  <c r="BD135" i="11"/>
  <c r="Z135" i="11"/>
  <c r="N135" i="11"/>
  <c r="AR135" i="11"/>
  <c r="BS135" i="11"/>
  <c r="AP135" i="11"/>
  <c r="AY135" i="11"/>
  <c r="BI135" i="11"/>
  <c r="O135" i="11"/>
  <c r="G135" i="11"/>
  <c r="AW135" i="11"/>
  <c r="BJ135" i="11"/>
  <c r="BC135" i="11"/>
  <c r="BM135" i="11"/>
  <c r="T135" i="11"/>
  <c r="BE135" i="11"/>
  <c r="AN135" i="11"/>
  <c r="BO135" i="11"/>
  <c r="BB135" i="11"/>
  <c r="AC135" i="11"/>
  <c r="R135" i="11"/>
  <c r="H135" i="11"/>
  <c r="AE135" i="11"/>
  <c r="BU135" i="11"/>
  <c r="AI135" i="11"/>
  <c r="AO135" i="11"/>
  <c r="F135" i="11"/>
  <c r="BT135" i="11"/>
  <c r="BV135" i="11"/>
  <c r="BF135" i="11"/>
  <c r="AJ135" i="11"/>
  <c r="AL135" i="11"/>
  <c r="BG135" i="11"/>
  <c r="BQ135" i="11"/>
  <c r="L135" i="11"/>
  <c r="S135" i="11"/>
  <c r="AM135" i="11"/>
  <c r="BP135" i="11"/>
  <c r="P135" i="11"/>
  <c r="M135" i="11"/>
  <c r="Y135" i="11"/>
  <c r="AQ135" i="11"/>
  <c r="AA135" i="11"/>
  <c r="AK135" i="11"/>
  <c r="AX135" i="11"/>
  <c r="U135" i="11"/>
  <c r="AU135" i="11"/>
  <c r="AF135" i="11"/>
  <c r="BW135" i="11"/>
  <c r="BR135" i="11"/>
  <c r="BL135" i="11"/>
  <c r="AH135" i="11"/>
  <c r="V135" i="11"/>
  <c r="K135" i="11"/>
  <c r="W135" i="11"/>
  <c r="X135" i="11"/>
  <c r="AG135" i="11"/>
  <c r="AT135" i="11"/>
  <c r="AS135" i="11"/>
  <c r="Q135" i="11"/>
  <c r="AZ135" i="11"/>
  <c r="AB135" i="11"/>
  <c r="BA135" i="11"/>
  <c r="BN135" i="11"/>
  <c r="I135" i="11"/>
  <c r="J135" i="11"/>
  <c r="BK135" i="11"/>
  <c r="F157" i="16"/>
  <c r="B135" i="18" l="1"/>
  <c r="D135" i="18" s="1"/>
  <c r="B135" i="17"/>
  <c r="D135" i="17" s="1"/>
  <c r="B135" i="11"/>
  <c r="D135" i="11" s="1"/>
  <c r="AS135" i="19"/>
  <c r="AP129" i="20" s="1"/>
  <c r="AQ149" i="7" s="1"/>
  <c r="BW135" i="19"/>
  <c r="BT129" i="20" s="1"/>
  <c r="BU149" i="7" s="1"/>
  <c r="BC135" i="19"/>
  <c r="AZ129" i="20" s="1"/>
  <c r="BA149" i="7" s="1"/>
  <c r="AH135" i="19"/>
  <c r="AE129" i="20" s="1"/>
  <c r="AF149" i="7" s="1"/>
  <c r="BR135" i="19"/>
  <c r="BO129" i="20" s="1"/>
  <c r="BP149" i="7" s="1"/>
  <c r="AV135" i="19"/>
  <c r="AS129" i="20" s="1"/>
  <c r="AT149" i="7" s="1"/>
  <c r="AI135" i="19"/>
  <c r="AF129" i="20" s="1"/>
  <c r="AG149" i="7" s="1"/>
  <c r="BO135" i="19"/>
  <c r="BL129" i="20" s="1"/>
  <c r="BM149" i="7" s="1"/>
  <c r="AR135" i="19"/>
  <c r="AO129" i="20" s="1"/>
  <c r="AP149" i="7" s="1"/>
  <c r="AN135" i="19"/>
  <c r="AK129" i="20" s="1"/>
  <c r="AL149" i="7" s="1"/>
  <c r="BS135" i="19"/>
  <c r="BP129" i="20" s="1"/>
  <c r="BQ149" i="7" s="1"/>
  <c r="AW135" i="19"/>
  <c r="AT129" i="20" s="1"/>
  <c r="AU149" i="7" s="1"/>
  <c r="I135" i="19"/>
  <c r="F129" i="20" s="1"/>
  <c r="G149" i="7" s="1"/>
  <c r="P135" i="19"/>
  <c r="M129" i="20" s="1"/>
  <c r="N149" i="7" s="1"/>
  <c r="O135" i="19"/>
  <c r="L129" i="20" s="1"/>
  <c r="M149" i="7" s="1"/>
  <c r="V135" i="19"/>
  <c r="S129" i="20" s="1"/>
  <c r="T149" i="7" s="1"/>
  <c r="X135" i="19"/>
  <c r="U129" i="20" s="1"/>
  <c r="V149" i="7" s="1"/>
  <c r="BQ135" i="19"/>
  <c r="BN129" i="20" s="1"/>
  <c r="BO149" i="7" s="1"/>
  <c r="J135" i="19"/>
  <c r="G129" i="20" s="1"/>
  <c r="H149" i="7" s="1"/>
  <c r="L135" i="19"/>
  <c r="I129" i="20" s="1"/>
  <c r="J149" i="7" s="1"/>
  <c r="F135" i="19"/>
  <c r="M135" i="19"/>
  <c r="J129" i="20" s="1"/>
  <c r="K149" i="7" s="1"/>
  <c r="AD135" i="19"/>
  <c r="AA129" i="20" s="1"/>
  <c r="AB149" i="7" s="1"/>
  <c r="BN135" i="19"/>
  <c r="BK129" i="20" s="1"/>
  <c r="BL149" i="7" s="1"/>
  <c r="AQ135" i="19"/>
  <c r="AN129" i="20" s="1"/>
  <c r="AO149" i="7" s="1"/>
  <c r="BU135" i="19"/>
  <c r="BR129" i="20" s="1"/>
  <c r="BS149" i="7" s="1"/>
  <c r="AX135" i="19"/>
  <c r="AU129" i="20" s="1"/>
  <c r="AV149" i="7" s="1"/>
  <c r="AO135" i="19"/>
  <c r="AL129" i="20" s="1"/>
  <c r="AM149" i="7" s="1"/>
  <c r="AM135" i="19"/>
  <c r="AJ129" i="20" s="1"/>
  <c r="AK149" i="7" s="1"/>
  <c r="BD135" i="19"/>
  <c r="BA129" i="20" s="1"/>
  <c r="BB149" i="7" s="1"/>
  <c r="AF135" i="19"/>
  <c r="AC129" i="20" s="1"/>
  <c r="AD149" i="7" s="1"/>
  <c r="BM135" i="19"/>
  <c r="BJ129" i="20" s="1"/>
  <c r="BK149" i="7" s="1"/>
  <c r="BI135" i="19"/>
  <c r="BF129" i="20" s="1"/>
  <c r="BG149" i="7" s="1"/>
  <c r="AK135" i="19"/>
  <c r="AH129" i="20" s="1"/>
  <c r="AI149" i="7" s="1"/>
  <c r="T135" i="19"/>
  <c r="Q129" i="20" s="1"/>
  <c r="R149" i="7" s="1"/>
  <c r="U135" i="19"/>
  <c r="R129" i="20" s="1"/>
  <c r="S149" i="7" s="1"/>
  <c r="G135" i="19"/>
  <c r="D129" i="20" s="1"/>
  <c r="E149" i="7" s="1"/>
  <c r="Q135" i="19"/>
  <c r="N129" i="20" s="1"/>
  <c r="O149" i="7" s="1"/>
  <c r="Z135" i="19"/>
  <c r="W129" i="20" s="1"/>
  <c r="X149" i="7" s="1"/>
  <c r="AT135" i="19"/>
  <c r="AQ129" i="20" s="1"/>
  <c r="AR149" i="7" s="1"/>
  <c r="AJ135" i="19"/>
  <c r="AG129" i="20" s="1"/>
  <c r="AH149" i="7" s="1"/>
  <c r="BL135" i="19"/>
  <c r="BI129" i="20" s="1"/>
  <c r="BJ149" i="7" s="1"/>
  <c r="BP135" i="19"/>
  <c r="BM129" i="20" s="1"/>
  <c r="BN149" i="7" s="1"/>
  <c r="AC135" i="19"/>
  <c r="Z129" i="20" s="1"/>
  <c r="AA149" i="7" s="1"/>
  <c r="BK135" i="19"/>
  <c r="BH129" i="20" s="1"/>
  <c r="BI149" i="7" s="1"/>
  <c r="AL135" i="19"/>
  <c r="AI129" i="20" s="1"/>
  <c r="AJ149" i="7" s="1"/>
  <c r="BV135" i="19"/>
  <c r="BS129" i="20" s="1"/>
  <c r="BT149" i="7" s="1"/>
  <c r="BA135" i="19"/>
  <c r="AX129" i="20" s="1"/>
  <c r="AY149" i="7" s="1"/>
  <c r="AP135" i="19"/>
  <c r="AM129" i="20" s="1"/>
  <c r="AN149" i="7" s="1"/>
  <c r="AE135" i="19"/>
  <c r="AB129" i="20" s="1"/>
  <c r="AC149" i="7" s="1"/>
  <c r="BG135" i="19"/>
  <c r="BD129" i="20" s="1"/>
  <c r="BE149" i="7" s="1"/>
  <c r="W135" i="19"/>
  <c r="T129" i="20" s="1"/>
  <c r="U149" i="7" s="1"/>
  <c r="R135" i="19"/>
  <c r="O129" i="20" s="1"/>
  <c r="P149" i="7" s="1"/>
  <c r="BJ135" i="19"/>
  <c r="BG129" i="20" s="1"/>
  <c r="BH149" i="7" s="1"/>
  <c r="BE135" i="19"/>
  <c r="BB129" i="20" s="1"/>
  <c r="BC149" i="7" s="1"/>
  <c r="AG135" i="19"/>
  <c r="AD129" i="20" s="1"/>
  <c r="AE149" i="7" s="1"/>
  <c r="BH135" i="19"/>
  <c r="BE129" i="20" s="1"/>
  <c r="BF149" i="7" s="1"/>
  <c r="AY135" i="19"/>
  <c r="AV129" i="20" s="1"/>
  <c r="AW149" i="7" s="1"/>
  <c r="AA135" i="19"/>
  <c r="X129" i="20" s="1"/>
  <c r="BB135" i="19"/>
  <c r="AY129" i="20" s="1"/>
  <c r="AZ149" i="7" s="1"/>
  <c r="AU135" i="19"/>
  <c r="AR129" i="20" s="1"/>
  <c r="AS149" i="7" s="1"/>
  <c r="BT135" i="19"/>
  <c r="BQ129" i="20" s="1"/>
  <c r="BR149" i="7" s="1"/>
  <c r="BF135" i="19"/>
  <c r="BC129" i="20" s="1"/>
  <c r="BD149" i="7" s="1"/>
  <c r="AZ135" i="19"/>
  <c r="AW129" i="20" s="1"/>
  <c r="AX149" i="7" s="1"/>
  <c r="AB135" i="19"/>
  <c r="Y129" i="20" s="1"/>
  <c r="H135" i="19"/>
  <c r="E129" i="20" s="1"/>
  <c r="F149" i="7" s="1"/>
  <c r="N135" i="19"/>
  <c r="K129" i="20" s="1"/>
  <c r="L149" i="7" s="1"/>
  <c r="K135" i="19"/>
  <c r="H129" i="20" s="1"/>
  <c r="I149" i="7" s="1"/>
  <c r="Y135" i="19"/>
  <c r="V129" i="20" s="1"/>
  <c r="W149" i="7" s="1"/>
  <c r="S135" i="19"/>
  <c r="P129" i="20" s="1"/>
  <c r="Q149" i="7" s="1"/>
  <c r="C129" i="20" l="1"/>
  <c r="D149" i="7" s="1"/>
  <c r="B135" i="19"/>
  <c r="D135" i="19" s="1"/>
  <c r="B129" i="20" s="1"/>
  <c r="BW149" i="7"/>
  <c r="Z149" i="7"/>
  <c r="Y149" i="7"/>
  <c r="BZ149" i="7" l="1"/>
  <c r="C137" i="18" s="1"/>
  <c r="CA149" i="7"/>
  <c r="BX149" i="7"/>
  <c r="C149" i="7"/>
  <c r="Q129" i="24" s="1"/>
  <c r="B128" i="24"/>
  <c r="B149" i="7"/>
  <c r="C137" i="17" l="1"/>
  <c r="C137" i="19"/>
  <c r="C137" i="11"/>
  <c r="BI129" i="24"/>
  <c r="AN129" i="24"/>
  <c r="S129" i="24"/>
  <c r="AD129" i="24"/>
  <c r="K129" i="24"/>
  <c r="V129" i="24"/>
  <c r="BF129" i="24"/>
  <c r="BA129" i="24"/>
  <c r="X129" i="24"/>
  <c r="M129" i="24"/>
  <c r="U129" i="24"/>
  <c r="BB129" i="24"/>
  <c r="AC129" i="24"/>
  <c r="AQ129" i="24"/>
  <c r="H129" i="24"/>
  <c r="T129" i="24"/>
  <c r="BN129" i="24"/>
  <c r="BT129" i="24"/>
  <c r="AI129" i="24"/>
  <c r="Z129" i="24"/>
  <c r="AX129" i="24"/>
  <c r="AW129" i="24"/>
  <c r="BD129" i="24"/>
  <c r="BO129" i="24"/>
  <c r="L129" i="24"/>
  <c r="W129" i="24"/>
  <c r="AT129" i="24"/>
  <c r="BR129" i="24"/>
  <c r="BQ129" i="24"/>
  <c r="AK129" i="24"/>
  <c r="AV129" i="24"/>
  <c r="BG129" i="24"/>
  <c r="C129" i="24"/>
  <c r="D159" i="14" s="1"/>
  <c r="P129" i="24"/>
  <c r="BJ129" i="24"/>
  <c r="AP129" i="24"/>
  <c r="AL129" i="24"/>
  <c r="BM129" i="24"/>
  <c r="AS129" i="24"/>
  <c r="BL129" i="24"/>
  <c r="AF129" i="24"/>
  <c r="AY129" i="24"/>
  <c r="AH129" i="24"/>
  <c r="BE129" i="24"/>
  <c r="AO129" i="24"/>
  <c r="Y129" i="24"/>
  <c r="BH129" i="24"/>
  <c r="AR129" i="24"/>
  <c r="AB129" i="24"/>
  <c r="BK129" i="24"/>
  <c r="AU129" i="24"/>
  <c r="AE129" i="24"/>
  <c r="R129" i="24"/>
  <c r="AG129" i="24"/>
  <c r="BP129" i="24"/>
  <c r="AZ129" i="24"/>
  <c r="AJ129" i="24"/>
  <c r="BS129" i="24"/>
  <c r="BC129" i="24"/>
  <c r="AM129" i="24"/>
  <c r="N129" i="24"/>
  <c r="G129" i="24"/>
  <c r="F129" i="24"/>
  <c r="AA129" i="24"/>
  <c r="D129" i="24"/>
  <c r="J129" i="24"/>
  <c r="O129" i="24"/>
  <c r="I129" i="24"/>
  <c r="E129" i="24"/>
  <c r="B158" i="15"/>
  <c r="B158" i="14"/>
  <c r="B158" i="16"/>
  <c r="B158" i="9"/>
  <c r="M158" i="9" l="1"/>
  <c r="M158" i="14" s="1"/>
  <c r="M158" i="15" s="1"/>
  <c r="M158" i="16" s="1"/>
  <c r="Q158" i="9"/>
  <c r="Q158" i="14" s="1"/>
  <c r="Q158" i="15" s="1"/>
  <c r="Q158" i="16" s="1"/>
  <c r="P158" i="9"/>
  <c r="P158" i="14" s="1"/>
  <c r="P158" i="15" s="1"/>
  <c r="P158" i="16" s="1"/>
  <c r="O158" i="9"/>
  <c r="O158" i="14" s="1"/>
  <c r="O158" i="15" s="1"/>
  <c r="O158" i="16" s="1"/>
  <c r="R158" i="9"/>
  <c r="R158" i="14" s="1"/>
  <c r="R158" i="15" s="1"/>
  <c r="R158" i="16" s="1"/>
  <c r="BV129" i="24"/>
  <c r="D159" i="9" s="1"/>
  <c r="D159" i="15"/>
  <c r="BU129" i="24"/>
  <c r="V158" i="9"/>
  <c r="V158" i="14" s="1"/>
  <c r="V158" i="15" s="1"/>
  <c r="V158" i="16" s="1"/>
  <c r="F158" i="9"/>
  <c r="AI158" i="9"/>
  <c r="AI158" i="14" s="1"/>
  <c r="AI158" i="15" s="1"/>
  <c r="AI158" i="16" s="1"/>
  <c r="AR158" i="9"/>
  <c r="AR158" i="14" s="1"/>
  <c r="AR158" i="15" s="1"/>
  <c r="AR158" i="16" s="1"/>
  <c r="W158" i="9"/>
  <c r="W158" i="14" s="1"/>
  <c r="W158" i="15" s="1"/>
  <c r="W158" i="16" s="1"/>
  <c r="AE158" i="9"/>
  <c r="AE158" i="14" s="1"/>
  <c r="AE158" i="15" s="1"/>
  <c r="AE158" i="16" s="1"/>
  <c r="AQ158" i="9"/>
  <c r="AQ158" i="14" s="1"/>
  <c r="AQ158" i="15" s="1"/>
  <c r="AQ158" i="16" s="1"/>
  <c r="Z158" i="9"/>
  <c r="Z158" i="14" s="1"/>
  <c r="Z158" i="15" s="1"/>
  <c r="Z158" i="16" s="1"/>
  <c r="AJ158" i="9"/>
  <c r="AJ158" i="14" s="1"/>
  <c r="AJ158" i="15" s="1"/>
  <c r="AJ158" i="16" s="1"/>
  <c r="AC158" i="9"/>
  <c r="AC158" i="14" s="1"/>
  <c r="AC158" i="15" s="1"/>
  <c r="AC158" i="16" s="1"/>
  <c r="T158" i="9"/>
  <c r="T158" i="14" s="1"/>
  <c r="T158" i="15" s="1"/>
  <c r="T158" i="16" s="1"/>
  <c r="G158" i="9"/>
  <c r="G158" i="14" s="1"/>
  <c r="G158" i="15" s="1"/>
  <c r="G158" i="16" s="1"/>
  <c r="X158" i="9"/>
  <c r="X158" i="14" s="1"/>
  <c r="X158" i="15" s="1"/>
  <c r="X158" i="16" s="1"/>
  <c r="AP158" i="9"/>
  <c r="AP158" i="14" s="1"/>
  <c r="AP158" i="15" s="1"/>
  <c r="AP158" i="16" s="1"/>
  <c r="AD158" i="9"/>
  <c r="AD158" i="14" s="1"/>
  <c r="AD158" i="15" s="1"/>
  <c r="AD158" i="16" s="1"/>
  <c r="I158" i="9"/>
  <c r="I158" i="14" s="1"/>
  <c r="I158" i="15" s="1"/>
  <c r="I158" i="16" s="1"/>
  <c r="AA158" i="9"/>
  <c r="AA158" i="14" s="1"/>
  <c r="AA158" i="15" s="1"/>
  <c r="AA158" i="16" s="1"/>
  <c r="U158" i="9"/>
  <c r="U158" i="14" s="1"/>
  <c r="U158" i="15" s="1"/>
  <c r="U158" i="16" s="1"/>
  <c r="K158" i="9"/>
  <c r="K158" i="14" s="1"/>
  <c r="K158" i="15" s="1"/>
  <c r="K158" i="16" s="1"/>
  <c r="AN158" i="9"/>
  <c r="AN158" i="14" s="1"/>
  <c r="AN158" i="15" s="1"/>
  <c r="AN158" i="16" s="1"/>
  <c r="AL158" i="9"/>
  <c r="AL158" i="14" s="1"/>
  <c r="AL158" i="15" s="1"/>
  <c r="AL158" i="16" s="1"/>
  <c r="Y158" i="9"/>
  <c r="Y158" i="14" s="1"/>
  <c r="Y158" i="15" s="1"/>
  <c r="Y158" i="16" s="1"/>
  <c r="AB158" i="9"/>
  <c r="AB158" i="14" s="1"/>
  <c r="AB158" i="15" s="1"/>
  <c r="AB158" i="16" s="1"/>
  <c r="H158" i="9"/>
  <c r="H158" i="14" s="1"/>
  <c r="H158" i="15" s="1"/>
  <c r="H158" i="16" s="1"/>
  <c r="AK158" i="9"/>
  <c r="AK158" i="14" s="1"/>
  <c r="AK158" i="15" s="1"/>
  <c r="AK158" i="16" s="1"/>
  <c r="AH158" i="9"/>
  <c r="AH158" i="14" s="1"/>
  <c r="AH158" i="15" s="1"/>
  <c r="AH158" i="16" s="1"/>
  <c r="AG158" i="9"/>
  <c r="AG158" i="14" s="1"/>
  <c r="AG158" i="15" s="1"/>
  <c r="AG158" i="16" s="1"/>
  <c r="AO158" i="9"/>
  <c r="AO158" i="14" s="1"/>
  <c r="AO158" i="15" s="1"/>
  <c r="AO158" i="16" s="1"/>
  <c r="L158" i="9"/>
  <c r="L158" i="14" s="1"/>
  <c r="L158" i="15" s="1"/>
  <c r="L158" i="16" s="1"/>
  <c r="F158" i="14" l="1"/>
  <c r="BR136" i="11"/>
  <c r="BA136" i="11"/>
  <c r="AP136" i="11"/>
  <c r="R136" i="11"/>
  <c r="L136" i="11"/>
  <c r="BS136" i="11"/>
  <c r="AY136" i="11"/>
  <c r="BN136" i="11"/>
  <c r="AQ136" i="11"/>
  <c r="AI136" i="11"/>
  <c r="V136" i="11"/>
  <c r="BH136" i="11"/>
  <c r="BG136" i="11"/>
  <c r="BW136" i="11"/>
  <c r="BI136" i="11"/>
  <c r="AU136" i="11"/>
  <c r="S136" i="11"/>
  <c r="H136" i="11"/>
  <c r="Z136" i="11"/>
  <c r="AH136" i="11"/>
  <c r="AT136" i="11"/>
  <c r="W136" i="11"/>
  <c r="BC136" i="11"/>
  <c r="T136" i="11"/>
  <c r="AO136" i="11"/>
  <c r="BU136" i="11"/>
  <c r="AC136" i="11"/>
  <c r="BK136" i="11"/>
  <c r="F136" i="11"/>
  <c r="K136" i="11"/>
  <c r="AM136" i="11"/>
  <c r="J136" i="11"/>
  <c r="AF136" i="11"/>
  <c r="BM136" i="11"/>
  <c r="AR136" i="11"/>
  <c r="AG136" i="11"/>
  <c r="AD136" i="11"/>
  <c r="BB136" i="11"/>
  <c r="O136" i="11"/>
  <c r="Q136" i="11"/>
  <c r="AW136" i="11"/>
  <c r="BE136" i="11"/>
  <c r="AX136" i="11"/>
  <c r="AA136" i="11"/>
  <c r="BJ136" i="11"/>
  <c r="X136" i="11"/>
  <c r="P136" i="11"/>
  <c r="AL136" i="11"/>
  <c r="BV136" i="11"/>
  <c r="AJ136" i="11"/>
  <c r="BF136" i="11"/>
  <c r="M136" i="11"/>
  <c r="BP136" i="11"/>
  <c r="Y136" i="11"/>
  <c r="BO136" i="11"/>
  <c r="I136" i="11"/>
  <c r="AK136" i="11"/>
  <c r="AZ136" i="11"/>
  <c r="AB136" i="11"/>
  <c r="U136" i="11"/>
  <c r="G136" i="11"/>
  <c r="BD136" i="11"/>
  <c r="BQ136" i="11"/>
  <c r="AS136" i="11"/>
  <c r="AN136" i="11"/>
  <c r="N136" i="11"/>
  <c r="AE136" i="11"/>
  <c r="AV136" i="11"/>
  <c r="BT136" i="11"/>
  <c r="BL136" i="11"/>
  <c r="B136" i="11" l="1"/>
  <c r="D136" i="11" s="1"/>
  <c r="BV136" i="17"/>
  <c r="BF136" i="17"/>
  <c r="AI136" i="17"/>
  <c r="L136" i="17"/>
  <c r="BT136" i="17"/>
  <c r="BO136" i="17"/>
  <c r="BA136" i="17"/>
  <c r="AA136" i="17"/>
  <c r="AT136" i="17"/>
  <c r="W136" i="17"/>
  <c r="AG136" i="17"/>
  <c r="AW136" i="17"/>
  <c r="BI136" i="17"/>
  <c r="BM136" i="17"/>
  <c r="AR136" i="17"/>
  <c r="V136" i="17"/>
  <c r="BL136" i="17"/>
  <c r="BS136" i="17"/>
  <c r="AH136" i="17"/>
  <c r="AU136" i="17"/>
  <c r="R136" i="17"/>
  <c r="AC136" i="17"/>
  <c r="BU136" i="17"/>
  <c r="BH136" i="17"/>
  <c r="AD136" i="17"/>
  <c r="Z136" i="17"/>
  <c r="J136" i="17"/>
  <c r="K136" i="17"/>
  <c r="AB136" i="17"/>
  <c r="BC136" i="17"/>
  <c r="AX136" i="17"/>
  <c r="AF136" i="17"/>
  <c r="I136" i="17"/>
  <c r="AO136" i="17"/>
  <c r="AY136" i="17"/>
  <c r="BK136" i="17"/>
  <c r="AJ136" i="17"/>
  <c r="U136" i="17"/>
  <c r="G136" i="17"/>
  <c r="AQ136" i="17"/>
  <c r="AV136" i="17"/>
  <c r="BB136" i="17"/>
  <c r="AM136" i="17"/>
  <c r="Q136" i="17"/>
  <c r="BQ136" i="17"/>
  <c r="Y136" i="17"/>
  <c r="N136" i="17"/>
  <c r="BJ136" i="17"/>
  <c r="AS136" i="17"/>
  <c r="AP136" i="17"/>
  <c r="X136" i="17"/>
  <c r="P136" i="17"/>
  <c r="BE136" i="17"/>
  <c r="BW136" i="17"/>
  <c r="AE136" i="17"/>
  <c r="T136" i="17"/>
  <c r="BN136" i="17"/>
  <c r="S136" i="17"/>
  <c r="BD136" i="17"/>
  <c r="AN136" i="17"/>
  <c r="AK136" i="17"/>
  <c r="F136" i="17"/>
  <c r="BR136" i="17"/>
  <c r="AZ136" i="17"/>
  <c r="BP136" i="17"/>
  <c r="BG136" i="17"/>
  <c r="AL136" i="17"/>
  <c r="O136" i="17"/>
  <c r="M136" i="17"/>
  <c r="H136" i="17"/>
  <c r="F158" i="15"/>
  <c r="B136" i="17" l="1"/>
  <c r="D136" i="17" s="1"/>
  <c r="BF136" i="18"/>
  <c r="BC136" i="18"/>
  <c r="BI136" i="18"/>
  <c r="BU136" i="18"/>
  <c r="AT136" i="18"/>
  <c r="AQ136" i="18"/>
  <c r="AC136" i="18"/>
  <c r="AH136" i="18"/>
  <c r="AE136" i="18"/>
  <c r="AB136" i="18"/>
  <c r="BA136" i="18"/>
  <c r="AJ136" i="18"/>
  <c r="V136" i="18"/>
  <c r="K136" i="18"/>
  <c r="O136" i="18"/>
  <c r="Q136" i="18"/>
  <c r="T136" i="18"/>
  <c r="BN136" i="18"/>
  <c r="AY136" i="18"/>
  <c r="Y136" i="18"/>
  <c r="F136" i="18"/>
  <c r="BV136" i="18"/>
  <c r="BS136" i="18"/>
  <c r="AV136" i="18"/>
  <c r="AK136" i="18"/>
  <c r="BJ136" i="18"/>
  <c r="BG136" i="18"/>
  <c r="BD136" i="18"/>
  <c r="AX136" i="18"/>
  <c r="AU136" i="18"/>
  <c r="AL136" i="18"/>
  <c r="AI136" i="18"/>
  <c r="BL136" i="18"/>
  <c r="Z136" i="18"/>
  <c r="M136" i="18"/>
  <c r="H136" i="18"/>
  <c r="G136" i="18"/>
  <c r="J136" i="18"/>
  <c r="U136" i="18"/>
  <c r="AR136" i="18"/>
  <c r="BE136" i="18"/>
  <c r="AG136" i="18"/>
  <c r="BH136" i="18"/>
  <c r="BB136" i="18"/>
  <c r="S136" i="18"/>
  <c r="R136" i="18"/>
  <c r="L136" i="18"/>
  <c r="BM136" i="18"/>
  <c r="AO136" i="18"/>
  <c r="BW136" i="18"/>
  <c r="BK136" i="18"/>
  <c r="AW136" i="18"/>
  <c r="X136" i="18"/>
  <c r="W136" i="18"/>
  <c r="AP136" i="18"/>
  <c r="AM136" i="18"/>
  <c r="BT136" i="18"/>
  <c r="BQ136" i="18"/>
  <c r="AD136" i="18"/>
  <c r="AA136" i="18"/>
  <c r="AZ136" i="18"/>
  <c r="BP136" i="18"/>
  <c r="AS136" i="18"/>
  <c r="AF136" i="18"/>
  <c r="BR136" i="18"/>
  <c r="BO136" i="18"/>
  <c r="AN136" i="18"/>
  <c r="I136" i="18"/>
  <c r="P136" i="18"/>
  <c r="N136" i="18"/>
  <c r="F158" i="16"/>
  <c r="B136" i="18" l="1"/>
  <c r="D136" i="18" s="1"/>
  <c r="AW136" i="19"/>
  <c r="AT130" i="20" s="1"/>
  <c r="AU150" i="7" s="1"/>
  <c r="AE136" i="19"/>
  <c r="AB130" i="20" s="1"/>
  <c r="AC150" i="7" s="1"/>
  <c r="AR136" i="19"/>
  <c r="AO130" i="20" s="1"/>
  <c r="AP150" i="7" s="1"/>
  <c r="BA136" i="19"/>
  <c r="AX130" i="20" s="1"/>
  <c r="AY150" i="7" s="1"/>
  <c r="AH136" i="19"/>
  <c r="AE130" i="20" s="1"/>
  <c r="AF150" i="7" s="1"/>
  <c r="AY136" i="19"/>
  <c r="AV130" i="20" s="1"/>
  <c r="AW150" i="7" s="1"/>
  <c r="BL136" i="19"/>
  <c r="BI130" i="20" s="1"/>
  <c r="BJ150" i="7" s="1"/>
  <c r="AL136" i="19"/>
  <c r="AI130" i="20" s="1"/>
  <c r="AJ150" i="7" s="1"/>
  <c r="BC136" i="19"/>
  <c r="AZ130" i="20" s="1"/>
  <c r="BA150" i="7" s="1"/>
  <c r="AS136" i="19"/>
  <c r="AP130" i="20" s="1"/>
  <c r="AQ150" i="7" s="1"/>
  <c r="AA136" i="19"/>
  <c r="X130" i="20" s="1"/>
  <c r="AN136" i="19"/>
  <c r="AK130" i="20" s="1"/>
  <c r="AL150" i="7" s="1"/>
  <c r="I136" i="19"/>
  <c r="F130" i="20" s="1"/>
  <c r="G150" i="7" s="1"/>
  <c r="U136" i="19"/>
  <c r="R130" i="20" s="1"/>
  <c r="S150" i="7" s="1"/>
  <c r="P136" i="19"/>
  <c r="M130" i="20" s="1"/>
  <c r="N150" i="7" s="1"/>
  <c r="R136" i="19"/>
  <c r="O130" i="20" s="1"/>
  <c r="P150" i="7" s="1"/>
  <c r="Y136" i="19"/>
  <c r="V130" i="20" s="1"/>
  <c r="W150" i="7" s="1"/>
  <c r="N136" i="19"/>
  <c r="K130" i="20" s="1"/>
  <c r="L150" i="7" s="1"/>
  <c r="H136" i="19"/>
  <c r="E130" i="20" s="1"/>
  <c r="F150" i="7" s="1"/>
  <c r="T136" i="19"/>
  <c r="Q130" i="20" s="1"/>
  <c r="R150" i="7" s="1"/>
  <c r="G136" i="19"/>
  <c r="D130" i="20" s="1"/>
  <c r="E150" i="7" s="1"/>
  <c r="Q136" i="19"/>
  <c r="N130" i="20" s="1"/>
  <c r="O150" i="7" s="1"/>
  <c r="AD136" i="19"/>
  <c r="AA130" i="20" s="1"/>
  <c r="AB150" i="7" s="1"/>
  <c r="AU136" i="19"/>
  <c r="AR130" i="20" s="1"/>
  <c r="AS150" i="7" s="1"/>
  <c r="BH136" i="19"/>
  <c r="BE130" i="20" s="1"/>
  <c r="BF150" i="7" s="1"/>
  <c r="AZ136" i="19"/>
  <c r="AW130" i="20" s="1"/>
  <c r="AX150" i="7" s="1"/>
  <c r="AX136" i="19"/>
  <c r="AU130" i="20" s="1"/>
  <c r="AV150" i="7" s="1"/>
  <c r="BO136" i="19"/>
  <c r="BL130" i="20" s="1"/>
  <c r="BM150" i="7" s="1"/>
  <c r="BP136" i="19"/>
  <c r="BM130" i="20" s="1"/>
  <c r="BN150" i="7" s="1"/>
  <c r="BB136" i="19"/>
  <c r="AY130" i="20" s="1"/>
  <c r="AZ150" i="7" s="1"/>
  <c r="BS136" i="19"/>
  <c r="BP130" i="20" s="1"/>
  <c r="BQ150" i="7" s="1"/>
  <c r="BU136" i="19"/>
  <c r="BR130" i="20" s="1"/>
  <c r="BS150" i="7" s="1"/>
  <c r="AQ136" i="19"/>
  <c r="AN130" i="20" s="1"/>
  <c r="AO150" i="7" s="1"/>
  <c r="BD136" i="19"/>
  <c r="BA130" i="20" s="1"/>
  <c r="BB150" i="7" s="1"/>
  <c r="Z136" i="19"/>
  <c r="W130" i="20" s="1"/>
  <c r="X150" i="7" s="1"/>
  <c r="M136" i="19"/>
  <c r="J130" i="20" s="1"/>
  <c r="K150" i="7" s="1"/>
  <c r="F136" i="19"/>
  <c r="BT136" i="19"/>
  <c r="BQ130" i="20" s="1"/>
  <c r="BR150" i="7" s="1"/>
  <c r="X136" i="19"/>
  <c r="U130" i="20" s="1"/>
  <c r="V150" i="7" s="1"/>
  <c r="L136" i="19"/>
  <c r="I130" i="20" s="1"/>
  <c r="J150" i="7" s="1"/>
  <c r="AT136" i="19"/>
  <c r="AQ130" i="20" s="1"/>
  <c r="AR150" i="7" s="1"/>
  <c r="BK136" i="19"/>
  <c r="BH130" i="20" s="1"/>
  <c r="BI150" i="7" s="1"/>
  <c r="AK136" i="19"/>
  <c r="AH130" i="20" s="1"/>
  <c r="AI150" i="7" s="1"/>
  <c r="AG136" i="19"/>
  <c r="AD130" i="20" s="1"/>
  <c r="AE150" i="7" s="1"/>
  <c r="BN136" i="19"/>
  <c r="BK130" i="20" s="1"/>
  <c r="BL150" i="7" s="1"/>
  <c r="AF136" i="19"/>
  <c r="AC130" i="20" s="1"/>
  <c r="AD150" i="7" s="1"/>
  <c r="AO136" i="19"/>
  <c r="AL130" i="20" s="1"/>
  <c r="AM150" i="7" s="1"/>
  <c r="BR136" i="19"/>
  <c r="BO130" i="20" s="1"/>
  <c r="BP150" i="7" s="1"/>
  <c r="AJ136" i="19"/>
  <c r="AG130" i="20" s="1"/>
  <c r="AH150" i="7" s="1"/>
  <c r="AP136" i="19"/>
  <c r="AM130" i="20" s="1"/>
  <c r="AN150" i="7" s="1"/>
  <c r="BG136" i="19"/>
  <c r="BD130" i="20" s="1"/>
  <c r="BE150" i="7" s="1"/>
  <c r="J136" i="19"/>
  <c r="G130" i="20" s="1"/>
  <c r="H150" i="7" s="1"/>
  <c r="V136" i="19"/>
  <c r="S130" i="20" s="1"/>
  <c r="T150" i="7" s="1"/>
  <c r="AC136" i="19"/>
  <c r="Z130" i="20" s="1"/>
  <c r="AA150" i="7" s="1"/>
  <c r="BJ136" i="19"/>
  <c r="BG130" i="20" s="1"/>
  <c r="BH150" i="7" s="1"/>
  <c r="AB136" i="19"/>
  <c r="Y130" i="20" s="1"/>
  <c r="BV136" i="19"/>
  <c r="BS130" i="20" s="1"/>
  <c r="BT150" i="7" s="1"/>
  <c r="BE136" i="19"/>
  <c r="BB130" i="20" s="1"/>
  <c r="BC150" i="7" s="1"/>
  <c r="AI136" i="19"/>
  <c r="AF130" i="20" s="1"/>
  <c r="AG150" i="7" s="1"/>
  <c r="AV136" i="19"/>
  <c r="AS130" i="20" s="1"/>
  <c r="AT150" i="7" s="1"/>
  <c r="BM136" i="19"/>
  <c r="BJ130" i="20" s="1"/>
  <c r="BK150" i="7" s="1"/>
  <c r="AM136" i="19"/>
  <c r="AJ130" i="20" s="1"/>
  <c r="AK150" i="7" s="1"/>
  <c r="BI136" i="19"/>
  <c r="BF130" i="20" s="1"/>
  <c r="BG150" i="7" s="1"/>
  <c r="BF136" i="19"/>
  <c r="BC130" i="20" s="1"/>
  <c r="BD150" i="7" s="1"/>
  <c r="BW136" i="19"/>
  <c r="BT130" i="20" s="1"/>
  <c r="BU150" i="7" s="1"/>
  <c r="BQ136" i="19"/>
  <c r="BN130" i="20" s="1"/>
  <c r="BO150" i="7" s="1"/>
  <c r="W136" i="19"/>
  <c r="T130" i="20" s="1"/>
  <c r="U150" i="7" s="1"/>
  <c r="O136" i="19"/>
  <c r="L130" i="20" s="1"/>
  <c r="M150" i="7" s="1"/>
  <c r="K136" i="19"/>
  <c r="H130" i="20" s="1"/>
  <c r="I150" i="7" s="1"/>
  <c r="S136" i="19"/>
  <c r="P130" i="20" s="1"/>
  <c r="Q150" i="7" s="1"/>
  <c r="B136" i="19" l="1"/>
  <c r="D136" i="19" s="1"/>
  <c r="B130" i="20" s="1"/>
  <c r="Z150" i="7"/>
  <c r="BW150" i="7"/>
  <c r="Y150" i="7"/>
  <c r="W152" i="7"/>
  <c r="O152" i="7"/>
  <c r="L152" i="7"/>
  <c r="S152" i="7"/>
  <c r="Q152" i="7"/>
  <c r="E152" i="7"/>
  <c r="G152" i="7"/>
  <c r="M152" i="7"/>
  <c r="H152" i="7"/>
  <c r="J152" i="7"/>
  <c r="K152" i="7"/>
  <c r="R152" i="7"/>
  <c r="P152" i="7"/>
  <c r="C130" i="20"/>
  <c r="D150" i="7" s="1"/>
  <c r="I152" i="7"/>
  <c r="T152" i="7"/>
  <c r="U152" i="7"/>
  <c r="V152" i="7"/>
  <c r="X152" i="7"/>
  <c r="F152" i="7"/>
  <c r="N152" i="7"/>
  <c r="BZ150" i="7" l="1"/>
  <c r="C150" i="7"/>
  <c r="C130" i="24" s="1"/>
  <c r="BX150" i="7"/>
  <c r="CA150" i="7"/>
  <c r="D152" i="7"/>
  <c r="R154" i="7" s="1"/>
  <c r="R155" i="7" s="1"/>
  <c r="B129" i="24"/>
  <c r="B150" i="7"/>
  <c r="Y130" i="24" l="1"/>
  <c r="X15" i="28" s="1"/>
  <c r="X18" i="28" s="1"/>
  <c r="AC130" i="24"/>
  <c r="AB15" i="28" s="1"/>
  <c r="AB18" i="28" s="1"/>
  <c r="AG130" i="24"/>
  <c r="AF15" i="28" s="1"/>
  <c r="AF18" i="28" s="1"/>
  <c r="AK130" i="24"/>
  <c r="AJ15" i="28" s="1"/>
  <c r="AJ18" i="28" s="1"/>
  <c r="AO130" i="24"/>
  <c r="AN15" i="28" s="1"/>
  <c r="AN18" i="28" s="1"/>
  <c r="AS130" i="24"/>
  <c r="AR15" i="28" s="1"/>
  <c r="AR18" i="28" s="1"/>
  <c r="AW130" i="24"/>
  <c r="AV15" i="28" s="1"/>
  <c r="AV18" i="28" s="1"/>
  <c r="BA130" i="24"/>
  <c r="AZ15" i="28" s="1"/>
  <c r="AZ18" i="28" s="1"/>
  <c r="BE130" i="24"/>
  <c r="BD15" i="28" s="1"/>
  <c r="BD18" i="28" s="1"/>
  <c r="BI130" i="24"/>
  <c r="BH15" i="28" s="1"/>
  <c r="BH18" i="28" s="1"/>
  <c r="BM130" i="24"/>
  <c r="BL15" i="28" s="1"/>
  <c r="BL18" i="28" s="1"/>
  <c r="BQ130" i="24"/>
  <c r="BP15" i="28" s="1"/>
  <c r="BP18" i="28" s="1"/>
  <c r="Z130" i="24"/>
  <c r="Y15" i="28" s="1"/>
  <c r="Y18" i="28" s="1"/>
  <c r="AD130" i="24"/>
  <c r="AC15" i="28" s="1"/>
  <c r="AC18" i="28" s="1"/>
  <c r="AH130" i="24"/>
  <c r="AG15" i="28" s="1"/>
  <c r="AG18" i="28" s="1"/>
  <c r="AL130" i="24"/>
  <c r="AK15" i="28" s="1"/>
  <c r="AK18" i="28" s="1"/>
  <c r="AP130" i="24"/>
  <c r="AO15" i="28" s="1"/>
  <c r="AO18" i="28" s="1"/>
  <c r="AT130" i="24"/>
  <c r="AS15" i="28" s="1"/>
  <c r="AS18" i="28" s="1"/>
  <c r="AX130" i="24"/>
  <c r="AW15" i="28" s="1"/>
  <c r="AW18" i="28" s="1"/>
  <c r="BB130" i="24"/>
  <c r="BA15" i="28" s="1"/>
  <c r="BA18" i="28" s="1"/>
  <c r="BF130" i="24"/>
  <c r="BE15" i="28" s="1"/>
  <c r="BE18" i="28" s="1"/>
  <c r="BJ130" i="24"/>
  <c r="BI15" i="28" s="1"/>
  <c r="BI18" i="28" s="1"/>
  <c r="BN130" i="24"/>
  <c r="BM15" i="28" s="1"/>
  <c r="BM18" i="28" s="1"/>
  <c r="BR130" i="24"/>
  <c r="BQ15" i="28" s="1"/>
  <c r="BQ18" i="28" s="1"/>
  <c r="AA130" i="24"/>
  <c r="Z15" i="28" s="1"/>
  <c r="Z18" i="28" s="1"/>
  <c r="AE130" i="24"/>
  <c r="AD15" i="28" s="1"/>
  <c r="AD18" i="28" s="1"/>
  <c r="AI130" i="24"/>
  <c r="AH15" i="28" s="1"/>
  <c r="AH18" i="28" s="1"/>
  <c r="AM130" i="24"/>
  <c r="AL15" i="28" s="1"/>
  <c r="AL18" i="28" s="1"/>
  <c r="AQ130" i="24"/>
  <c r="AP15" i="28" s="1"/>
  <c r="AP18" i="28" s="1"/>
  <c r="AU130" i="24"/>
  <c r="AT15" i="28" s="1"/>
  <c r="AT18" i="28" s="1"/>
  <c r="AY130" i="24"/>
  <c r="AX15" i="28" s="1"/>
  <c r="AX18" i="28" s="1"/>
  <c r="BC130" i="24"/>
  <c r="BB15" i="28" s="1"/>
  <c r="BB18" i="28" s="1"/>
  <c r="BG130" i="24"/>
  <c r="BF15" i="28" s="1"/>
  <c r="BF18" i="28" s="1"/>
  <c r="BK130" i="24"/>
  <c r="BJ15" i="28" s="1"/>
  <c r="BJ18" i="28" s="1"/>
  <c r="BO130" i="24"/>
  <c r="BN15" i="28" s="1"/>
  <c r="BN18" i="28" s="1"/>
  <c r="BS130" i="24"/>
  <c r="BR15" i="28" s="1"/>
  <c r="BR18" i="28" s="1"/>
  <c r="AB130" i="24"/>
  <c r="AA15" i="28" s="1"/>
  <c r="AA18" i="28" s="1"/>
  <c r="AR130" i="24"/>
  <c r="AQ15" i="28" s="1"/>
  <c r="AQ18" i="28" s="1"/>
  <c r="BH130" i="24"/>
  <c r="BG15" i="28" s="1"/>
  <c r="BG18" i="28" s="1"/>
  <c r="AF130" i="24"/>
  <c r="AE15" i="28" s="1"/>
  <c r="AE18" i="28" s="1"/>
  <c r="AV130" i="24"/>
  <c r="AU15" i="28" s="1"/>
  <c r="AU18" i="28" s="1"/>
  <c r="BL130" i="24"/>
  <c r="BK15" i="28" s="1"/>
  <c r="BK18" i="28" s="1"/>
  <c r="AJ130" i="24"/>
  <c r="AI15" i="28" s="1"/>
  <c r="AI18" i="28" s="1"/>
  <c r="AZ130" i="24"/>
  <c r="AY15" i="28" s="1"/>
  <c r="AY18" i="28" s="1"/>
  <c r="BP130" i="24"/>
  <c r="BO15" i="28" s="1"/>
  <c r="BO18" i="28" s="1"/>
  <c r="X130" i="24"/>
  <c r="W15" i="28" s="1"/>
  <c r="W18" i="28" s="1"/>
  <c r="AN130" i="24"/>
  <c r="AM15" i="28" s="1"/>
  <c r="AM18" i="28" s="1"/>
  <c r="BD130" i="24"/>
  <c r="BC15" i="28" s="1"/>
  <c r="BC18" i="28" s="1"/>
  <c r="BT130" i="24"/>
  <c r="BS15" i="28" s="1"/>
  <c r="BS18" i="28" s="1"/>
  <c r="U130" i="24"/>
  <c r="T15" i="28" s="1"/>
  <c r="T18" i="28" s="1"/>
  <c r="N130" i="24"/>
  <c r="M15" i="28" s="1"/>
  <c r="M18" i="28" s="1"/>
  <c r="H130" i="24"/>
  <c r="G15" i="28" s="1"/>
  <c r="V130" i="24"/>
  <c r="U15" i="28" s="1"/>
  <c r="U18" i="28" s="1"/>
  <c r="G130" i="24"/>
  <c r="F15" i="28" s="1"/>
  <c r="O130" i="24"/>
  <c r="N15" i="28" s="1"/>
  <c r="N18" i="28" s="1"/>
  <c r="W130" i="24"/>
  <c r="V15" i="28" s="1"/>
  <c r="V18" i="28" s="1"/>
  <c r="K130" i="24"/>
  <c r="J15" i="28" s="1"/>
  <c r="J18" i="28" s="1"/>
  <c r="S130" i="24"/>
  <c r="R15" i="28" s="1"/>
  <c r="R18" i="28" s="1"/>
  <c r="F130" i="24"/>
  <c r="E15" i="28" s="1"/>
  <c r="I130" i="24"/>
  <c r="H15" i="28" s="1"/>
  <c r="E130" i="24"/>
  <c r="D15" i="28" s="1"/>
  <c r="R130" i="24"/>
  <c r="Q15" i="28" s="1"/>
  <c r="Q18" i="28" s="1"/>
  <c r="D130" i="24"/>
  <c r="P130" i="24"/>
  <c r="O15" i="28" s="1"/>
  <c r="O18" i="28" s="1"/>
  <c r="J130" i="24"/>
  <c r="I15" i="28" s="1"/>
  <c r="I18" i="28" s="1"/>
  <c r="M130" i="24"/>
  <c r="L15" i="28" s="1"/>
  <c r="L18" i="28" s="1"/>
  <c r="T130" i="24"/>
  <c r="S15" i="28" s="1"/>
  <c r="S18" i="28" s="1"/>
  <c r="L130" i="24"/>
  <c r="K15" i="28" s="1"/>
  <c r="K18" i="28" s="1"/>
  <c r="Q130" i="24"/>
  <c r="P15" i="28" s="1"/>
  <c r="P18" i="28" s="1"/>
  <c r="J154" i="7"/>
  <c r="J155" i="7" s="1"/>
  <c r="S154" i="7"/>
  <c r="S155" i="7" s="1"/>
  <c r="V154" i="7"/>
  <c r="V155" i="7" s="1"/>
  <c r="X154" i="7"/>
  <c r="X155" i="7" s="1"/>
  <c r="M154" i="7"/>
  <c r="M155" i="7" s="1"/>
  <c r="K154" i="7"/>
  <c r="K155" i="7" s="1"/>
  <c r="T154" i="7"/>
  <c r="T155" i="7" s="1"/>
  <c r="B15" i="28"/>
  <c r="B159" i="16"/>
  <c r="B159" i="9"/>
  <c r="B159" i="15"/>
  <c r="B159" i="14"/>
  <c r="N154" i="7"/>
  <c r="N155" i="7" s="1"/>
  <c r="Q154" i="7"/>
  <c r="Q155" i="7" s="1"/>
  <c r="O154" i="7"/>
  <c r="O155" i="7" s="1"/>
  <c r="W154" i="7"/>
  <c r="W155" i="7" s="1"/>
  <c r="U154" i="7"/>
  <c r="U155" i="7" s="1"/>
  <c r="P154" i="7"/>
  <c r="P155" i="7" s="1"/>
  <c r="L154" i="7"/>
  <c r="L155" i="7" s="1"/>
  <c r="M159" i="9" l="1"/>
  <c r="M159" i="14" s="1"/>
  <c r="M159" i="15" s="1"/>
  <c r="M159" i="16" s="1"/>
  <c r="R159" i="9"/>
  <c r="R159" i="14" s="1"/>
  <c r="R159" i="15" s="1"/>
  <c r="R159" i="16" s="1"/>
  <c r="O159" i="9"/>
  <c r="O159" i="14" s="1"/>
  <c r="O159" i="15" s="1"/>
  <c r="O159" i="16" s="1"/>
  <c r="Q159" i="9"/>
  <c r="Q159" i="14" s="1"/>
  <c r="Q159" i="15" s="1"/>
  <c r="Q159" i="16" s="1"/>
  <c r="P159" i="9"/>
  <c r="P159" i="14" s="1"/>
  <c r="P159" i="15" s="1"/>
  <c r="P159" i="16" s="1"/>
  <c r="BV130" i="24"/>
  <c r="C15" i="28"/>
  <c r="BU130" i="24"/>
  <c r="AK159" i="9"/>
  <c r="AK159" i="14" s="1"/>
  <c r="AK159" i="15" s="1"/>
  <c r="AK159" i="16" s="1"/>
  <c r="W159" i="9"/>
  <c r="W159" i="14" s="1"/>
  <c r="W159" i="15" s="1"/>
  <c r="W159" i="16" s="1"/>
  <c r="AL159" i="9"/>
  <c r="AL159" i="14" s="1"/>
  <c r="AL159" i="15" s="1"/>
  <c r="AL159" i="16" s="1"/>
  <c r="F159" i="9"/>
  <c r="AA159" i="9"/>
  <c r="AA159" i="14" s="1"/>
  <c r="AA159" i="15" s="1"/>
  <c r="AA159" i="16" s="1"/>
  <c r="I159" i="9"/>
  <c r="I159" i="14" s="1"/>
  <c r="I159" i="15" s="1"/>
  <c r="I159" i="16" s="1"/>
  <c r="Z159" i="9"/>
  <c r="Z159" i="14" s="1"/>
  <c r="Z159" i="15" s="1"/>
  <c r="Z159" i="16" s="1"/>
  <c r="AN159" i="9"/>
  <c r="AN159" i="14" s="1"/>
  <c r="AN159" i="15" s="1"/>
  <c r="AN159" i="16" s="1"/>
  <c r="AP159" i="9"/>
  <c r="AP159" i="14" s="1"/>
  <c r="AP159" i="15" s="1"/>
  <c r="AP159" i="16" s="1"/>
  <c r="L159" i="9"/>
  <c r="L159" i="14" s="1"/>
  <c r="L159" i="15" s="1"/>
  <c r="L159" i="16" s="1"/>
  <c r="AC159" i="9"/>
  <c r="AC159" i="14" s="1"/>
  <c r="AC159" i="15" s="1"/>
  <c r="AC159" i="16" s="1"/>
  <c r="T159" i="9"/>
  <c r="T159" i="14" s="1"/>
  <c r="T159" i="15" s="1"/>
  <c r="T159" i="16" s="1"/>
  <c r="Y159" i="9"/>
  <c r="Y159" i="14" s="1"/>
  <c r="Y159" i="15" s="1"/>
  <c r="Y159" i="16" s="1"/>
  <c r="AG159" i="9"/>
  <c r="AG159" i="14" s="1"/>
  <c r="AG159" i="15" s="1"/>
  <c r="AG159" i="16" s="1"/>
  <c r="U159" i="9"/>
  <c r="U159" i="14" s="1"/>
  <c r="U159" i="15" s="1"/>
  <c r="U159" i="16" s="1"/>
  <c r="AQ159" i="9"/>
  <c r="AQ159" i="14" s="1"/>
  <c r="AQ159" i="15" s="1"/>
  <c r="AQ159" i="16" s="1"/>
  <c r="AI159" i="9"/>
  <c r="AI159" i="14" s="1"/>
  <c r="AI159" i="15" s="1"/>
  <c r="AI159" i="16" s="1"/>
  <c r="AH159" i="9"/>
  <c r="AH159" i="14" s="1"/>
  <c r="AH159" i="15" s="1"/>
  <c r="AH159" i="16" s="1"/>
  <c r="AE159" i="9"/>
  <c r="AE159" i="14" s="1"/>
  <c r="AE159" i="15" s="1"/>
  <c r="AE159" i="16" s="1"/>
  <c r="G159" i="9"/>
  <c r="G159" i="14" s="1"/>
  <c r="G159" i="15" s="1"/>
  <c r="G159" i="16" s="1"/>
  <c r="AO159" i="9"/>
  <c r="AO159" i="14" s="1"/>
  <c r="AO159" i="15" s="1"/>
  <c r="AO159" i="16" s="1"/>
  <c r="AB159" i="9"/>
  <c r="AB159" i="14" s="1"/>
  <c r="AB159" i="15" s="1"/>
  <c r="AB159" i="16" s="1"/>
  <c r="H159" i="9"/>
  <c r="H159" i="14" s="1"/>
  <c r="H159" i="15" s="1"/>
  <c r="H159" i="16" s="1"/>
  <c r="AD159" i="9"/>
  <c r="AD159" i="14" s="1"/>
  <c r="AD159" i="15" s="1"/>
  <c r="AD159" i="16" s="1"/>
  <c r="AJ159" i="9"/>
  <c r="AJ159" i="14" s="1"/>
  <c r="AJ159" i="15" s="1"/>
  <c r="AJ159" i="16" s="1"/>
  <c r="K159" i="9"/>
  <c r="K159" i="14" s="1"/>
  <c r="K159" i="15" s="1"/>
  <c r="K159" i="16" s="1"/>
  <c r="AR159" i="9"/>
  <c r="AR159" i="14" s="1"/>
  <c r="AR159" i="15" s="1"/>
  <c r="AR159" i="16" s="1"/>
  <c r="X159" i="9"/>
  <c r="X159" i="14" s="1"/>
  <c r="X159" i="15" s="1"/>
  <c r="X159" i="16" s="1"/>
  <c r="V159" i="9"/>
  <c r="V159" i="14" s="1"/>
  <c r="V159" i="15" s="1"/>
  <c r="V159" i="16" s="1"/>
  <c r="D154" i="7"/>
  <c r="A18" i="28" l="1"/>
  <c r="BV137" i="11"/>
  <c r="AB137" i="11"/>
  <c r="AV137" i="11"/>
  <c r="X137" i="11"/>
  <c r="AA137" i="11"/>
  <c r="AU137" i="11"/>
  <c r="N137" i="11"/>
  <c r="AO137" i="11"/>
  <c r="AX137" i="11"/>
  <c r="R137" i="11"/>
  <c r="BQ137" i="11"/>
  <c r="BJ137" i="11"/>
  <c r="BW137" i="11"/>
  <c r="AQ137" i="11"/>
  <c r="AE137" i="11"/>
  <c r="P137" i="11"/>
  <c r="M137" i="11"/>
  <c r="J137" i="11"/>
  <c r="AN137" i="11"/>
  <c r="BO137" i="11"/>
  <c r="BN137" i="11"/>
  <c r="AY137" i="11"/>
  <c r="W137" i="11"/>
  <c r="AC137" i="11"/>
  <c r="BM137" i="11"/>
  <c r="AJ137" i="11"/>
  <c r="O137" i="11"/>
  <c r="AS137" i="11"/>
  <c r="AK137" i="11"/>
  <c r="Z137" i="11"/>
  <c r="G137" i="11"/>
  <c r="BK137" i="11"/>
  <c r="AG137" i="11"/>
  <c r="BU137" i="11"/>
  <c r="BA137" i="11"/>
  <c r="AW137" i="11"/>
  <c r="V137" i="11"/>
  <c r="Y137" i="11"/>
  <c r="BE137" i="11"/>
  <c r="AT137" i="11"/>
  <c r="AH137" i="11"/>
  <c r="BL137" i="11"/>
  <c r="AM137" i="11"/>
  <c r="Q137" i="11"/>
  <c r="AP137" i="11"/>
  <c r="BP137" i="11"/>
  <c r="K137" i="11"/>
  <c r="U137" i="11"/>
  <c r="BF137" i="11"/>
  <c r="BG137" i="11"/>
  <c r="BH137" i="11"/>
  <c r="BB137" i="11"/>
  <c r="BC137" i="11"/>
  <c r="BS137" i="11"/>
  <c r="AI137" i="11"/>
  <c r="BD137" i="11"/>
  <c r="L137" i="11"/>
  <c r="T137" i="11"/>
  <c r="AZ137" i="11"/>
  <c r="I137" i="11"/>
  <c r="AL137" i="11"/>
  <c r="BR137" i="11"/>
  <c r="AD137" i="11"/>
  <c r="H137" i="11"/>
  <c r="BI137" i="11"/>
  <c r="BT137" i="11"/>
  <c r="AR137" i="11"/>
  <c r="AF137" i="11"/>
  <c r="F137" i="11"/>
  <c r="S137" i="11"/>
  <c r="F159" i="14"/>
  <c r="B137" i="11" l="1"/>
  <c r="D137" i="11" s="1"/>
  <c r="BI137" i="17"/>
  <c r="AG137" i="17"/>
  <c r="AS137" i="17"/>
  <c r="M137" i="17"/>
  <c r="BW137" i="17"/>
  <c r="H137" i="17"/>
  <c r="BS137" i="17"/>
  <c r="N137" i="17"/>
  <c r="BD137" i="17"/>
  <c r="AB137" i="17"/>
  <c r="AZ137" i="17"/>
  <c r="BB137" i="17"/>
  <c r="AK137" i="17"/>
  <c r="T137" i="17"/>
  <c r="Z137" i="17"/>
  <c r="AT137" i="17"/>
  <c r="AN137" i="17"/>
  <c r="Q137" i="17"/>
  <c r="BL137" i="17"/>
  <c r="V137" i="17"/>
  <c r="L137" i="17"/>
  <c r="BP137" i="17"/>
  <c r="BG137" i="17"/>
  <c r="AP137" i="17"/>
  <c r="Y137" i="17"/>
  <c r="W137" i="17"/>
  <c r="AM137" i="17"/>
  <c r="F137" i="17"/>
  <c r="AD137" i="17"/>
  <c r="BO137" i="17"/>
  <c r="AV137" i="17"/>
  <c r="AF137" i="17"/>
  <c r="BR137" i="17"/>
  <c r="AW137" i="17"/>
  <c r="AQ137" i="17"/>
  <c r="R137" i="17"/>
  <c r="BE137" i="17"/>
  <c r="AL137" i="17"/>
  <c r="AE137" i="17"/>
  <c r="AU137" i="17"/>
  <c r="K137" i="17"/>
  <c r="AX137" i="17"/>
  <c r="BM137" i="17"/>
  <c r="AH137" i="17"/>
  <c r="J137" i="17"/>
  <c r="AY137" i="17"/>
  <c r="AO137" i="17"/>
  <c r="O137" i="17"/>
  <c r="S137" i="17"/>
  <c r="BU137" i="17"/>
  <c r="BH137" i="17"/>
  <c r="BJ137" i="17"/>
  <c r="BF137" i="17"/>
  <c r="BN137" i="17"/>
  <c r="BC137" i="17"/>
  <c r="BQ137" i="17"/>
  <c r="AI137" i="17"/>
  <c r="P137" i="17"/>
  <c r="BK137" i="17"/>
  <c r="AJ137" i="17"/>
  <c r="G137" i="17"/>
  <c r="AA137" i="17"/>
  <c r="BA137" i="17"/>
  <c r="BV137" i="17"/>
  <c r="I137" i="17"/>
  <c r="BT137" i="17"/>
  <c r="AR137" i="17"/>
  <c r="AC137" i="17"/>
  <c r="U137" i="17"/>
  <c r="X137" i="17"/>
  <c r="F159" i="15"/>
  <c r="B137" i="17" l="1"/>
  <c r="D137" i="17" s="1"/>
  <c r="AC137" i="18"/>
  <c r="BH137" i="18"/>
  <c r="AQ137" i="18"/>
  <c r="BP137" i="18"/>
  <c r="AZ137" i="18"/>
  <c r="AB137" i="18"/>
  <c r="BV137" i="18"/>
  <c r="AU137" i="18"/>
  <c r="AN137" i="18"/>
  <c r="AE137" i="18"/>
  <c r="BE137" i="18"/>
  <c r="AX137" i="18"/>
  <c r="BD137" i="18"/>
  <c r="F137" i="18"/>
  <c r="S137" i="18"/>
  <c r="T137" i="18"/>
  <c r="G137" i="18"/>
  <c r="X137" i="18"/>
  <c r="AT137" i="18"/>
  <c r="AI137" i="18"/>
  <c r="U137" i="18"/>
  <c r="O137" i="18"/>
  <c r="AS137" i="18"/>
  <c r="AL137" i="18"/>
  <c r="BW137" i="18"/>
  <c r="AF137" i="18"/>
  <c r="AG137" i="18"/>
  <c r="BT137" i="18"/>
  <c r="AY137" i="18"/>
  <c r="AK137" i="18"/>
  <c r="AD137" i="18"/>
  <c r="AR137" i="18"/>
  <c r="BU137" i="18"/>
  <c r="BN137" i="18"/>
  <c r="V137" i="18"/>
  <c r="H137" i="18"/>
  <c r="I137" i="18"/>
  <c r="K137" i="18"/>
  <c r="Y137" i="18"/>
  <c r="L137" i="18"/>
  <c r="AV137" i="18"/>
  <c r="P137" i="18"/>
  <c r="R137" i="18"/>
  <c r="BI137" i="18"/>
  <c r="BB137" i="18"/>
  <c r="BL137" i="18"/>
  <c r="BS137" i="18"/>
  <c r="AW137" i="18"/>
  <c r="AP137" i="18"/>
  <c r="AA137" i="18"/>
  <c r="BA137" i="18"/>
  <c r="AJ137" i="18"/>
  <c r="N137" i="18"/>
  <c r="J137" i="18"/>
  <c r="BO137" i="18"/>
  <c r="BR137" i="18"/>
  <c r="BC137" i="18"/>
  <c r="BG137" i="18"/>
  <c r="BM137" i="18"/>
  <c r="BF137" i="18"/>
  <c r="AM137" i="18"/>
  <c r="BQ137" i="18"/>
  <c r="BJ137" i="18"/>
  <c r="AO137" i="18"/>
  <c r="AH137" i="18"/>
  <c r="BK137" i="18"/>
  <c r="Z137" i="18"/>
  <c r="W137" i="18"/>
  <c r="M137" i="18"/>
  <c r="Q137" i="18"/>
  <c r="F159" i="16"/>
  <c r="B137" i="18" l="1"/>
  <c r="D137" i="18" s="1"/>
  <c r="BL137" i="19"/>
  <c r="BI131" i="20" s="1"/>
  <c r="BF137" i="19"/>
  <c r="BC131" i="20" s="1"/>
  <c r="BS137" i="19"/>
  <c r="BP131" i="20" s="1"/>
  <c r="AS137" i="19"/>
  <c r="AP131" i="20" s="1"/>
  <c r="BT137" i="19"/>
  <c r="BQ131" i="20" s="1"/>
  <c r="BJ137" i="19"/>
  <c r="BG131" i="20" s="1"/>
  <c r="BW137" i="19"/>
  <c r="BT131" i="20" s="1"/>
  <c r="BE137" i="19"/>
  <c r="BB131" i="20" s="1"/>
  <c r="BN137" i="19"/>
  <c r="BK131" i="20" s="1"/>
  <c r="BD137" i="19"/>
  <c r="BA131" i="20" s="1"/>
  <c r="BB137" i="19"/>
  <c r="AY131" i="20" s="1"/>
  <c r="BO137" i="19"/>
  <c r="BL131" i="20" s="1"/>
  <c r="M137" i="19"/>
  <c r="J131" i="20" s="1"/>
  <c r="N137" i="19"/>
  <c r="K131" i="20" s="1"/>
  <c r="Q137" i="19"/>
  <c r="N131" i="20" s="1"/>
  <c r="R137" i="19"/>
  <c r="O131" i="20" s="1"/>
  <c r="W137" i="19"/>
  <c r="T131" i="20" s="1"/>
  <c r="BA137" i="19"/>
  <c r="AX131" i="20" s="1"/>
  <c r="AQ137" i="19"/>
  <c r="AN131" i="20" s="1"/>
  <c r="BH137" i="19"/>
  <c r="BE131" i="20" s="1"/>
  <c r="AU137" i="19"/>
  <c r="AR131" i="20" s="1"/>
  <c r="BI137" i="19"/>
  <c r="BF131" i="20" s="1"/>
  <c r="AI137" i="19"/>
  <c r="AF131" i="20" s="1"/>
  <c r="BP137" i="19"/>
  <c r="BM131" i="20" s="1"/>
  <c r="T137" i="19"/>
  <c r="Q131" i="20" s="1"/>
  <c r="U137" i="19"/>
  <c r="R131" i="20" s="1"/>
  <c r="V137" i="19"/>
  <c r="S131" i="20" s="1"/>
  <c r="Z137" i="19"/>
  <c r="W131" i="20" s="1"/>
  <c r="H137" i="19"/>
  <c r="E131" i="20" s="1"/>
  <c r="Y137" i="19"/>
  <c r="V131" i="20" s="1"/>
  <c r="AG137" i="19"/>
  <c r="AD131" i="20" s="1"/>
  <c r="BV137" i="19"/>
  <c r="BS131" i="20" s="1"/>
  <c r="AR137" i="19"/>
  <c r="AO131" i="20" s="1"/>
  <c r="BK137" i="19"/>
  <c r="BH131" i="20" s="1"/>
  <c r="AO137" i="19"/>
  <c r="AL131" i="20" s="1"/>
  <c r="AA137" i="19"/>
  <c r="X131" i="20" s="1"/>
  <c r="AZ137" i="19"/>
  <c r="AW131" i="20" s="1"/>
  <c r="AW137" i="19"/>
  <c r="AT131" i="20" s="1"/>
  <c r="AE137" i="19"/>
  <c r="AB131" i="20" s="1"/>
  <c r="AC137" i="19"/>
  <c r="Z131" i="20" s="1"/>
  <c r="BR137" i="19"/>
  <c r="BO131" i="20" s="1"/>
  <c r="AJ137" i="19"/>
  <c r="AG131" i="20" s="1"/>
  <c r="G137" i="19"/>
  <c r="D131" i="20" s="1"/>
  <c r="F137" i="19"/>
  <c r="S137" i="19"/>
  <c r="P131" i="20" s="1"/>
  <c r="I137" i="19"/>
  <c r="F131" i="20" s="1"/>
  <c r="X137" i="19"/>
  <c r="U131" i="20" s="1"/>
  <c r="K137" i="19"/>
  <c r="H131" i="20" s="1"/>
  <c r="AK137" i="19"/>
  <c r="AH131" i="20" s="1"/>
  <c r="AD137" i="19"/>
  <c r="AA131" i="20" s="1"/>
  <c r="AH137" i="19"/>
  <c r="AE131" i="20" s="1"/>
  <c r="BQ137" i="19"/>
  <c r="BN131" i="20" s="1"/>
  <c r="AM137" i="19"/>
  <c r="AJ131" i="20" s="1"/>
  <c r="O137" i="19"/>
  <c r="L131" i="20" s="1"/>
  <c r="J137" i="19"/>
  <c r="G131" i="20" s="1"/>
  <c r="AF137" i="19"/>
  <c r="AC131" i="20" s="1"/>
  <c r="AP137" i="19"/>
  <c r="AM131" i="20" s="1"/>
  <c r="BC137" i="19"/>
  <c r="AZ131" i="20" s="1"/>
  <c r="BU137" i="19"/>
  <c r="BR131" i="20" s="1"/>
  <c r="AN137" i="19"/>
  <c r="AK131" i="20" s="1"/>
  <c r="AT137" i="19"/>
  <c r="AQ131" i="20" s="1"/>
  <c r="BG137" i="19"/>
  <c r="BD131" i="20" s="1"/>
  <c r="AV137" i="19"/>
  <c r="AS131" i="20" s="1"/>
  <c r="AX137" i="19"/>
  <c r="AU131" i="20" s="1"/>
  <c r="AB137" i="19"/>
  <c r="Y131" i="20" s="1"/>
  <c r="AL137" i="19"/>
  <c r="AI131" i="20" s="1"/>
  <c r="AY137" i="19"/>
  <c r="AV131" i="20" s="1"/>
  <c r="BM137" i="19"/>
  <c r="BJ131" i="20" s="1"/>
  <c r="P137" i="19"/>
  <c r="M131" i="20" s="1"/>
  <c r="L137" i="19"/>
  <c r="I131" i="20" s="1"/>
  <c r="B137" i="19" l="1"/>
  <c r="D137" i="19" s="1"/>
  <c r="B131" i="20" s="1"/>
  <c r="B130" i="24" s="1"/>
  <c r="C131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anderm</author>
  </authors>
  <commentList>
    <comment ref="F2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anderm:</t>
        </r>
        <r>
          <rPr>
            <sz val="8"/>
            <color indexed="81"/>
            <rFont val="Tahoma"/>
            <family val="2"/>
          </rPr>
          <t xml:space="preserve">
Includes Gas Constant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anderm</author>
  </authors>
  <commentList>
    <comment ref="F23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anderm:</t>
        </r>
        <r>
          <rPr>
            <sz val="8"/>
            <color indexed="81"/>
            <rFont val="Tahoma"/>
            <family val="2"/>
          </rPr>
          <t xml:space="preserve">
Includes Gas Constant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anderm</author>
  </authors>
  <commentList>
    <comment ref="F23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anderm:</t>
        </r>
        <r>
          <rPr>
            <sz val="8"/>
            <color indexed="81"/>
            <rFont val="Tahoma"/>
            <family val="2"/>
          </rPr>
          <t xml:space="preserve">
Includes Gas Constant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anderm</author>
  </authors>
  <commentList>
    <comment ref="F23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>anderm:</t>
        </r>
        <r>
          <rPr>
            <sz val="8"/>
            <color indexed="81"/>
            <rFont val="Tahoma"/>
            <family val="2"/>
          </rPr>
          <t xml:space="preserve">
Includes Gas Constant</t>
        </r>
      </text>
    </comment>
  </commentList>
</comments>
</file>

<file path=xl/sharedStrings.xml><?xml version="1.0" encoding="utf-8"?>
<sst xmlns="http://schemas.openxmlformats.org/spreadsheetml/2006/main" count="1436" uniqueCount="362">
  <si>
    <t>H2</t>
  </si>
  <si>
    <t>Bed Fraction</t>
  </si>
  <si>
    <t>Temp</t>
  </si>
  <si>
    <t>R=8.314472</t>
  </si>
  <si>
    <t>A1</t>
  </si>
  <si>
    <t>A2</t>
  </si>
  <si>
    <t>EB</t>
  </si>
  <si>
    <t>LHSV</t>
  </si>
  <si>
    <t>B1</t>
  </si>
  <si>
    <t>B2</t>
  </si>
  <si>
    <t>Pressure, bar</t>
  </si>
  <si>
    <t>Temp, C</t>
  </si>
  <si>
    <t>H2^3  Term</t>
  </si>
  <si>
    <t>H2 PP</t>
  </si>
  <si>
    <t>Composition, Vol%</t>
  </si>
  <si>
    <t>H2/HC</t>
  </si>
  <si>
    <t>MolWt</t>
  </si>
  <si>
    <t>SG</t>
  </si>
  <si>
    <t>Mass %</t>
  </si>
  <si>
    <t>Mol%</t>
  </si>
  <si>
    <t>Total Moles</t>
  </si>
  <si>
    <t>Time, S</t>
  </si>
  <si>
    <t>Heat Formation</t>
  </si>
  <si>
    <t>Heat Capacity</t>
  </si>
  <si>
    <t>DHf/Dt</t>
  </si>
  <si>
    <t>DT</t>
  </si>
  <si>
    <t>Cp</t>
  </si>
  <si>
    <t>T</t>
  </si>
  <si>
    <t>Vol%</t>
  </si>
  <si>
    <t>Kj / KgMol</t>
  </si>
  <si>
    <t>Mass%</t>
  </si>
  <si>
    <t>Flow, kg/hr</t>
  </si>
  <si>
    <t>Naphtha Mols</t>
  </si>
  <si>
    <t>Mols</t>
  </si>
  <si>
    <t>m3/hr</t>
  </si>
  <si>
    <t>RX Vol</t>
  </si>
  <si>
    <t>2Xylene &lt;-&gt; Tol + TMB's</t>
  </si>
  <si>
    <t>C1</t>
  </si>
  <si>
    <t>C2</t>
  </si>
  <si>
    <t>C3</t>
  </si>
  <si>
    <t>C6A</t>
  </si>
  <si>
    <t>C7A</t>
  </si>
  <si>
    <t>NPB</t>
  </si>
  <si>
    <t>NBB</t>
  </si>
  <si>
    <t>Time Step</t>
  </si>
  <si>
    <t>MW</t>
  </si>
  <si>
    <t>No</t>
  </si>
  <si>
    <t>Full Name</t>
  </si>
  <si>
    <t>Type</t>
  </si>
  <si>
    <t>Equilibrium</t>
  </si>
  <si>
    <t>Eaf</t>
  </si>
  <si>
    <t>Ear</t>
  </si>
  <si>
    <t>Kf</t>
  </si>
  <si>
    <t>Kr</t>
  </si>
  <si>
    <t>kcal/kgmol</t>
  </si>
  <si>
    <t>kJ/mol</t>
  </si>
  <si>
    <t>kJ/kgmol/C</t>
  </si>
  <si>
    <t>Vapour Phase</t>
  </si>
  <si>
    <t>KJ/Mol/C</t>
  </si>
  <si>
    <t>kJ/Mol</t>
  </si>
  <si>
    <t>kJ/Mol/C</t>
  </si>
  <si>
    <t>Inlet T</t>
  </si>
  <si>
    <t xml:space="preserve">Press </t>
  </si>
  <si>
    <t>Bar</t>
  </si>
  <si>
    <t>C</t>
  </si>
  <si>
    <t>Forward only</t>
  </si>
  <si>
    <t>H2  Term</t>
  </si>
  <si>
    <t>Rgas</t>
  </si>
  <si>
    <t>Result</t>
  </si>
  <si>
    <t>feed, Kmoles</t>
  </si>
  <si>
    <t>Typical Feed, kmoles</t>
  </si>
  <si>
    <t>Density (Std)</t>
  </si>
  <si>
    <t>Short Name</t>
  </si>
  <si>
    <t>Example</t>
  </si>
  <si>
    <t>K1</t>
  </si>
  <si>
    <t>Ea1</t>
  </si>
  <si>
    <t>K2</t>
  </si>
  <si>
    <t>Ea2</t>
  </si>
  <si>
    <t>R1</t>
  </si>
  <si>
    <t>R2</t>
  </si>
  <si>
    <t>Ea1-Ea2</t>
  </si>
  <si>
    <t>eqRatio</t>
  </si>
  <si>
    <t>New EA1</t>
  </si>
  <si>
    <t>R1 New</t>
  </si>
  <si>
    <t>New K1</t>
  </si>
  <si>
    <t>R2 New</t>
  </si>
  <si>
    <t>New K2</t>
  </si>
  <si>
    <t>Methodology for Equilibrium Reactions</t>
  </si>
  <si>
    <t>Calculate EqRatio (e.g. Gibbs)</t>
  </si>
  <si>
    <t>Estimate or get Ea</t>
  </si>
  <si>
    <t>Estimate or get Ear</t>
  </si>
  <si>
    <t>Tune Kf until solved</t>
  </si>
  <si>
    <t xml:space="preserve">Calculate Kr using above procedure </t>
  </si>
  <si>
    <t>Tune Eaf if neccesary to get appropriate temperature resposne</t>
  </si>
  <si>
    <t>Use above procedure for New Kf and Kr</t>
  </si>
  <si>
    <t>New EA2</t>
  </si>
  <si>
    <t>2 * Tol &lt;=&gt; C6A + C8A</t>
  </si>
  <si>
    <t>C7A^2/C6A/C8A = CEq</t>
  </si>
  <si>
    <t>Temperature Response</t>
  </si>
  <si>
    <t>T1</t>
  </si>
  <si>
    <t>T2</t>
  </si>
  <si>
    <t>Change in Equilibrium Point</t>
  </si>
  <si>
    <t>/DegC</t>
  </si>
  <si>
    <t>%/DegC</t>
  </si>
  <si>
    <t>Tol%</t>
  </si>
  <si>
    <t>dHf</t>
  </si>
  <si>
    <t>EqC</t>
  </si>
  <si>
    <t>Keep R1 and R2 Constant, Adjust Temperature Response</t>
  </si>
  <si>
    <t>H2 PP (Bar)</t>
  </si>
  <si>
    <t>RX Type</t>
  </si>
  <si>
    <t>ID</t>
  </si>
  <si>
    <t>RX</t>
  </si>
  <si>
    <t>Transalkylation</t>
  </si>
  <si>
    <t>TOL + TMB --&gt; 2*XYL</t>
  </si>
  <si>
    <t>C7H8 + C9H12 --&gt; 2*C8H10</t>
  </si>
  <si>
    <t>TOL + TMB --&gt; 2*EB</t>
  </si>
  <si>
    <t>TOL + ETOL --&gt; 2*XYL</t>
  </si>
  <si>
    <t>TOL + ETOL --&gt; 2*EB</t>
  </si>
  <si>
    <t>Disproportionation</t>
  </si>
  <si>
    <t>2*TOL --&gt; BZ + XYL</t>
  </si>
  <si>
    <t>2*C7H8 --&gt; C6H6 + C8H10</t>
  </si>
  <si>
    <t>2*TOL --&gt; BZ + EB</t>
  </si>
  <si>
    <t>Dealkylation</t>
  </si>
  <si>
    <t>ETOL + H2 --&gt; TOL + NC2</t>
  </si>
  <si>
    <t>C9H12 + H2 --&gt; C7H8 + C2H6</t>
  </si>
  <si>
    <t>NPB + H2 --&gt; BZ + NC3</t>
  </si>
  <si>
    <t>C9H12 + H2 --&gt; C6H6 + C3H8</t>
  </si>
  <si>
    <t>2*TMB --&gt; XYL + 4MB</t>
  </si>
  <si>
    <t>2*C9H12 --&gt; C8H10 + C10H14</t>
  </si>
  <si>
    <t>CUM + H2 --&gt; TOL + NC2</t>
  </si>
  <si>
    <t>IND + 2*H2 --&gt; BZ + NC3</t>
  </si>
  <si>
    <t>C9H10 + 2*H2 --&gt; C6H6 + C3H8</t>
  </si>
  <si>
    <t>BB + H2 --&gt; BZ + NC4</t>
  </si>
  <si>
    <t>C10H14 + H2 --&gt; C6H6 + C4H10</t>
  </si>
  <si>
    <t>MPB + H2 --&gt; TOL + NC3</t>
  </si>
  <si>
    <t>C10H14 + H2 --&gt; C8H10 + C2H6</t>
  </si>
  <si>
    <t>2*CYM + H2 --&gt; 2*ETOL + NC2</t>
  </si>
  <si>
    <t>2*C10H14 + H2 --&gt; 2*C9H12 + C2H6</t>
  </si>
  <si>
    <t>2*ETX + H2 --&gt; 2*TMB + NC2</t>
  </si>
  <si>
    <t>2*4MB + H2 --&gt; 2*TMB + NC2</t>
  </si>
  <si>
    <t>EB + H2 --&gt; TOL + NC1</t>
  </si>
  <si>
    <t>C8H10 + H2 --&gt; C7H8 + CH4</t>
  </si>
  <si>
    <t>DEB + H2 --&gt; EB + NC2</t>
  </si>
  <si>
    <t>Ring Loss/Cracking</t>
  </si>
  <si>
    <t>TMB + 5*H2 --&gt; NC4 + NC5</t>
  </si>
  <si>
    <t>C9H12 + H2 --&gt; C4H10 + C5H12</t>
  </si>
  <si>
    <t>ETOL + 5*H2 --&gt; NC4 + NC5</t>
  </si>
  <si>
    <t>NC5 + H2 --&gt; NC3 + NC2</t>
  </si>
  <si>
    <t>C5H12 + H2 --&gt; C2H6 + C3H8</t>
  </si>
  <si>
    <t>NC4 + H2 --&gt; 2*NC2</t>
  </si>
  <si>
    <t>C4H10 + H2 --&gt; 2*C2H6</t>
  </si>
  <si>
    <t>4MB + 7*H2 --&gt; 2*NC3 + 2*NC2</t>
  </si>
  <si>
    <t>C10H14 + 7H2 --&gt; 2*C2H6 + 2*C3H8</t>
  </si>
  <si>
    <t>3*NC2 --&gt; 2*NC3 + H2</t>
  </si>
  <si>
    <t>3*C2H6 --&gt; 2*C3H8 + H2</t>
  </si>
  <si>
    <t>Condensation / Heavies</t>
  </si>
  <si>
    <t>XYL + 2*NC2 --&gt; Heavies + 2*H2</t>
  </si>
  <si>
    <t>C8H10 + 2*C2H6 --&gt; C12H18 + 2*H2</t>
  </si>
  <si>
    <t>BZ + NC2 --&gt; EB + H2</t>
  </si>
  <si>
    <t>C6H6 + C2H6 --&gt; C8H10 + H2</t>
  </si>
  <si>
    <t>NC3 + NC4 --&gt; NC7 + H2</t>
  </si>
  <si>
    <t>C3H8 + C4H10 --&gt; C7H16 + H2</t>
  </si>
  <si>
    <t>NC3 + NC4 --&gt; 3EP + H2</t>
  </si>
  <si>
    <t>NC3 + NC4 --&gt; DMCP + 2*H2</t>
  </si>
  <si>
    <t>C3H8 + C4H10 --&gt; C7H14 + 2*H2</t>
  </si>
  <si>
    <t>HYDROGEN</t>
  </si>
  <si>
    <t>METHANE</t>
  </si>
  <si>
    <t>ETHANE</t>
  </si>
  <si>
    <t>PROPANE</t>
  </si>
  <si>
    <t>ISOBUTANE</t>
  </si>
  <si>
    <t>N-BUTANE</t>
  </si>
  <si>
    <t>ISOPENTANE</t>
  </si>
  <si>
    <t>N-PENTANE</t>
  </si>
  <si>
    <t>CYCLOPENTANE</t>
  </si>
  <si>
    <t>N-HEXANE</t>
  </si>
  <si>
    <t>2,2-DIMETHYLBUTANE</t>
  </si>
  <si>
    <t>CYCLOHEXANE</t>
  </si>
  <si>
    <t>METHYLCYCLOPENTANE</t>
  </si>
  <si>
    <t>BENZENE</t>
  </si>
  <si>
    <t>N-HEPTANE</t>
  </si>
  <si>
    <t>3-ETHYLPENTANE</t>
  </si>
  <si>
    <t>METHYLCYCLOHEXANE</t>
  </si>
  <si>
    <t>1,1-DIMETHYLCYCLOPENTANE</t>
  </si>
  <si>
    <t>ETHYLCYCLOPENTANE</t>
  </si>
  <si>
    <t>TOLUENE</t>
  </si>
  <si>
    <t>N-OCTANE</t>
  </si>
  <si>
    <t>3-METHYLHEPTANE</t>
  </si>
  <si>
    <t>1,1-DIMETHYLCYCLOHEXANE</t>
  </si>
  <si>
    <t>113MCC5</t>
  </si>
  <si>
    <t>1M-TR3-ECC5</t>
  </si>
  <si>
    <t>ISOPROPYLCYCLOPENTANE</t>
  </si>
  <si>
    <t>ETHYLCYCLOHEXANE</t>
  </si>
  <si>
    <t>ETHYLBENZENE</t>
  </si>
  <si>
    <t>P-XYLENE</t>
  </si>
  <si>
    <t>M-XYLENE</t>
  </si>
  <si>
    <t>O-XYLENE</t>
  </si>
  <si>
    <t>N-NONANE</t>
  </si>
  <si>
    <t>ISOPROPYLCYCLOHEXANE</t>
  </si>
  <si>
    <t>1-TR2-ECC5</t>
  </si>
  <si>
    <t>CUMENE</t>
  </si>
  <si>
    <t>N-PROPYLBENZENE</t>
  </si>
  <si>
    <t>M-ETHYLTOLUENE</t>
  </si>
  <si>
    <t>P-ETHYLTOLUENE</t>
  </si>
  <si>
    <t>O-ETHYLTOLUENE</t>
  </si>
  <si>
    <t>1,3,5 TRIMETHYLBENZENE</t>
  </si>
  <si>
    <t>1,2,4 TRIMETHYLBENZENE</t>
  </si>
  <si>
    <t>1,2,3 TRIMETHYLBENZENE</t>
  </si>
  <si>
    <t>INDANE</t>
  </si>
  <si>
    <t>N-DECANE</t>
  </si>
  <si>
    <t>N-BUTYLCYCLOHEXANE</t>
  </si>
  <si>
    <t>N-BUTYLBENZENE</t>
  </si>
  <si>
    <t>ISOBUTYLBENZENE</t>
  </si>
  <si>
    <t>SEC-BUTYLBENZENE</t>
  </si>
  <si>
    <t>TERT-BUTYLBENZENEN</t>
  </si>
  <si>
    <t>1-METHYL-2-N-PROPYLBENZENE</t>
  </si>
  <si>
    <t>1-METHYL-3-N-PROPYLBENZENE</t>
  </si>
  <si>
    <t>1-METHYL-4-N-PROPYLBENZENE</t>
  </si>
  <si>
    <t>O-CYMENE</t>
  </si>
  <si>
    <t>M-CYMENE</t>
  </si>
  <si>
    <t>P-CYMENE</t>
  </si>
  <si>
    <t>O-DIETHYLBENZENE</t>
  </si>
  <si>
    <t>M-DIETHYLBENZENE</t>
  </si>
  <si>
    <t>P-DIETHYLBENZENE</t>
  </si>
  <si>
    <t>3-ETHYL-O-XYLENE</t>
  </si>
  <si>
    <t>4-ETHYL-O-XYLENE</t>
  </si>
  <si>
    <t>2-ETHYL-M-XYLENE</t>
  </si>
  <si>
    <t>4-ETHYL-M-XYLENE</t>
  </si>
  <si>
    <t>5-ETHYL-M-XYLENE</t>
  </si>
  <si>
    <t>2-ETHYL-P-XYLENE</t>
  </si>
  <si>
    <t>1,2,3,4-TETRAMETHYLBENZENE</t>
  </si>
  <si>
    <t>1,2,3,5-TETRAMETHYLBENZENE</t>
  </si>
  <si>
    <t>1,2,4,5-TETRAMETHYLBENZENE</t>
  </si>
  <si>
    <t>NAPHTHALENE</t>
  </si>
  <si>
    <t>1-ETHYL-2-ISOPROPYBENZENE</t>
  </si>
  <si>
    <t>HEAVIES</t>
  </si>
  <si>
    <t>TB</t>
  </si>
  <si>
    <t>IC4</t>
  </si>
  <si>
    <t>NC4</t>
  </si>
  <si>
    <t>IC5</t>
  </si>
  <si>
    <t>NC5</t>
  </si>
  <si>
    <t>CC5</t>
  </si>
  <si>
    <t>C6</t>
  </si>
  <si>
    <t>22MC4</t>
  </si>
  <si>
    <t>CC6</t>
  </si>
  <si>
    <t>MCP</t>
  </si>
  <si>
    <t>NC7</t>
  </si>
  <si>
    <t>3EC5</t>
  </si>
  <si>
    <t>MCC6</t>
  </si>
  <si>
    <t>DMCC5</t>
  </si>
  <si>
    <t>ECC5</t>
  </si>
  <si>
    <t>NC8</t>
  </si>
  <si>
    <t>3MC7</t>
  </si>
  <si>
    <t>11DMCC6</t>
  </si>
  <si>
    <t>IPCC5</t>
  </si>
  <si>
    <t>ECC6</t>
  </si>
  <si>
    <t>IPCC6</t>
  </si>
  <si>
    <t>135TMB</t>
  </si>
  <si>
    <t>124TMB</t>
  </si>
  <si>
    <t>123TMB</t>
  </si>
  <si>
    <t>NBCC6</t>
  </si>
  <si>
    <t>1M2NC3C6A</t>
  </si>
  <si>
    <t>1M3NC3C6A</t>
  </si>
  <si>
    <t>1M4NC3C6A</t>
  </si>
  <si>
    <t>O-DEC6A</t>
  </si>
  <si>
    <t>M-DEC6A</t>
  </si>
  <si>
    <t>P-DEC6A</t>
  </si>
  <si>
    <t>3EOC8A</t>
  </si>
  <si>
    <t>4EOC8A</t>
  </si>
  <si>
    <t>2EPC8A</t>
  </si>
  <si>
    <t>5EMC8A</t>
  </si>
  <si>
    <t>4EMC8A</t>
  </si>
  <si>
    <t>2EMC8A</t>
  </si>
  <si>
    <t>1234TMC6A</t>
  </si>
  <si>
    <t>1235TMC6A</t>
  </si>
  <si>
    <t>1E2IPC6A</t>
  </si>
  <si>
    <t>M-EC7A</t>
  </si>
  <si>
    <t>P-EC7A</t>
  </si>
  <si>
    <t>O-EC7A</t>
  </si>
  <si>
    <t>PC8A</t>
  </si>
  <si>
    <t>MC8A</t>
  </si>
  <si>
    <t>OC8A</t>
  </si>
  <si>
    <t>IBB</t>
  </si>
  <si>
    <t>Reaction Type --&gt;</t>
  </si>
  <si>
    <t>Target</t>
  </si>
  <si>
    <t>Isomerisation</t>
  </si>
  <si>
    <t>EB &lt;-&gt; PX</t>
  </si>
  <si>
    <t>PX &lt;-&gt; OX</t>
  </si>
  <si>
    <t>OX &lt;-&gt; MX</t>
  </si>
  <si>
    <t>MX &lt;-&gt; EB</t>
  </si>
  <si>
    <t>I-Butane</t>
  </si>
  <si>
    <t>I-Pentane</t>
  </si>
  <si>
    <t>22-Mbutane</t>
  </si>
  <si>
    <t>Mcyclopentan</t>
  </si>
  <si>
    <t>3-Epentane</t>
  </si>
  <si>
    <t>Mcyclohexane</t>
  </si>
  <si>
    <t>11Mcycpentan</t>
  </si>
  <si>
    <t>Ecyclopentan</t>
  </si>
  <si>
    <t>3-Mheptane</t>
  </si>
  <si>
    <t>11-Mcychexan</t>
  </si>
  <si>
    <t>113-MCC5</t>
  </si>
  <si>
    <t>i-Pcycpentan</t>
  </si>
  <si>
    <t>Ecyclohexane</t>
  </si>
  <si>
    <t>E-Benzene</t>
  </si>
  <si>
    <t>i-Pcychexane</t>
  </si>
  <si>
    <t>n-PBenzene</t>
  </si>
  <si>
    <t>1M3-EBenzene</t>
  </si>
  <si>
    <t>1M4-EBenzene</t>
  </si>
  <si>
    <t>1M2-EBenzene</t>
  </si>
  <si>
    <t>135-Mbenzene</t>
  </si>
  <si>
    <t>124-Mbenzene</t>
  </si>
  <si>
    <t>123-Mbenzene</t>
  </si>
  <si>
    <t>n-Bcychexane</t>
  </si>
  <si>
    <t>N-BBenzene</t>
  </si>
  <si>
    <t>i-BBenzene</t>
  </si>
  <si>
    <t>SEC-Bbenzene</t>
  </si>
  <si>
    <t>tert-Bbenzen</t>
  </si>
  <si>
    <t>1M2nPropylBZ</t>
  </si>
  <si>
    <t>1M3nPropylBZ</t>
  </si>
  <si>
    <t>1M4nPropylBZ</t>
  </si>
  <si>
    <t>12-E-BZ</t>
  </si>
  <si>
    <t>13-E-BZ</t>
  </si>
  <si>
    <t>14-DiethylBZ</t>
  </si>
  <si>
    <t>3EoXylene</t>
  </si>
  <si>
    <t>4EoXylene</t>
  </si>
  <si>
    <t>2EmXylene</t>
  </si>
  <si>
    <t>4EmXylene</t>
  </si>
  <si>
    <t>5EmXylene</t>
  </si>
  <si>
    <t>2EpXylene</t>
  </si>
  <si>
    <t>1234-M-BZ</t>
  </si>
  <si>
    <t>1235-M-BZ</t>
  </si>
  <si>
    <t>1245-M-BZ</t>
  </si>
  <si>
    <t>1-E-2-i-P-BZ</t>
  </si>
  <si>
    <t>123-EBenzene</t>
  </si>
  <si>
    <t>Enthalpy</t>
  </si>
  <si>
    <t>kJ/kg</t>
  </si>
  <si>
    <t>kJ/kg/C</t>
  </si>
  <si>
    <t>kJ/kgMol/C</t>
  </si>
  <si>
    <t>I-BUTANE</t>
  </si>
  <si>
    <t>I-PENTANE</t>
  </si>
  <si>
    <t>MCYCLOHEXANE</t>
  </si>
  <si>
    <t>N-Pbenzene</t>
  </si>
  <si>
    <t>I-PCycHexane</t>
  </si>
  <si>
    <t>M-Xylene</t>
  </si>
  <si>
    <t>P-Xylene</t>
  </si>
  <si>
    <t>O-Xylene</t>
  </si>
  <si>
    <t>N-Bbenzene</t>
  </si>
  <si>
    <t>I-Bbenzene</t>
  </si>
  <si>
    <t>Sec-Bbenzene</t>
  </si>
  <si>
    <t>1234-T-M-CC6</t>
  </si>
  <si>
    <t>Ecycheptane</t>
  </si>
  <si>
    <t>11-Di-E-CC6</t>
  </si>
  <si>
    <t>14-EBenzene</t>
  </si>
  <si>
    <t>Feed1</t>
  </si>
  <si>
    <t>Feed2</t>
  </si>
  <si>
    <t>Products1</t>
  </si>
  <si>
    <t>Products2</t>
  </si>
  <si>
    <t>TERT-BUTYLBENZENE</t>
  </si>
  <si>
    <t>kf</t>
  </si>
  <si>
    <t>kr</t>
  </si>
  <si>
    <t>Comp</t>
  </si>
  <si>
    <t>1M2-Ebenzene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</si>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</sst>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_(* #,##0.00_);_(* \(#,##0.00\);_(* &quot;-&quot;??_);_(@_)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0.0%"/>
    <numFmt numFmtId="169" formatCode="0.000"/>
    <numFmt numFmtId="170" formatCode="0.0000"/>
    <numFmt numFmtId="171" formatCode="_(* #,##0.000_);_(* \(#,##0.000\);_(* &quot;-&quot;??_);_(@_)"/>
    <numFmt numFmtId="172" formatCode="_(* #,##0.0000_);_(* \(#,##0.0000\);_(* &quot;-&quot;??_);_(@_)"/>
    <numFmt numFmtId="173" formatCode="_(* #,##0.00000_);_(* \(#,##0.00000\);_(* &quot;-&quot;??_);_(@_)"/>
    <numFmt numFmtId="174" formatCode="_-* #,##0.0_-;\-* #,##0.0_-;_-* &quot;-&quot;??_-;_-@_-"/>
    <numFmt numFmtId="175" formatCode="_-* #,##0_-;\-* #,##0_-;_-* &quot;-&quot;??_-;_-@_-"/>
    <numFmt numFmtId="176" formatCode="0.00000"/>
    <numFmt numFmtId="177" formatCode="#,##0_ ;\-#,##0\ "/>
    <numFmt numFmtId="178" formatCode="0.0000000"/>
  </numFmts>
  <fonts count="10">
    <font>
      <sz val="9"/>
      <name val="Geneva"/>
    </font>
    <font>
      <b/>
      <sz val="9"/>
      <name val="Geneva"/>
    </font>
    <font>
      <sz val="9"/>
      <name val="Geneva"/>
    </font>
    <font>
      <sz val="8"/>
      <name val="Geneva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/>
      <bottom/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7" fillId="2" borderId="0" applyNumberFormat="0" applyBorder="0" applyAlignment="0" applyProtection="0"/>
  </cellStyleXfs>
  <cellXfs count="208">
    <xf numFmtId="0" fontId="0" fillId="0" borderId="0" xfId="0"/>
    <xf numFmtId="165" fontId="0" fillId="0" borderId="0" xfId="1" applyNumberFormat="1" applyFont="1"/>
    <xf numFmtId="0" fontId="0" fillId="0" borderId="0" xfId="0" applyAlignment="1">
      <alignment horizontal="right"/>
    </xf>
    <xf numFmtId="167" fontId="0" fillId="0" borderId="0" xfId="0" applyNumberFormat="1"/>
    <xf numFmtId="164" fontId="0" fillId="0" borderId="0" xfId="1" applyFont="1"/>
    <xf numFmtId="0" fontId="1" fillId="0" borderId="0" xfId="0" applyFont="1" applyAlignment="1">
      <alignment horizontal="right"/>
    </xf>
    <xf numFmtId="164" fontId="0" fillId="0" borderId="0" xfId="0" applyNumberFormat="1"/>
    <xf numFmtId="11" fontId="0" fillId="0" borderId="0" xfId="0" applyNumberFormat="1"/>
    <xf numFmtId="9" fontId="0" fillId="0" borderId="0" xfId="2" applyFont="1"/>
    <xf numFmtId="172" fontId="0" fillId="0" borderId="0" xfId="1" applyNumberFormat="1" applyFont="1"/>
    <xf numFmtId="171" fontId="0" fillId="0" borderId="0" xfId="1" applyNumberFormat="1" applyFont="1"/>
    <xf numFmtId="173" fontId="0" fillId="0" borderId="0" xfId="0" applyNumberFormat="1"/>
    <xf numFmtId="1" fontId="0" fillId="0" borderId="0" xfId="0" applyNumberFormat="1"/>
    <xf numFmtId="1" fontId="0" fillId="0" borderId="0" xfId="1" applyNumberFormat="1" applyFont="1"/>
    <xf numFmtId="0" fontId="0" fillId="0" borderId="0" xfId="0" quotePrefix="1"/>
    <xf numFmtId="0" fontId="0" fillId="0" borderId="1" xfId="0" applyBorder="1" applyAlignment="1">
      <alignment wrapText="1"/>
    </xf>
    <xf numFmtId="0" fontId="4" fillId="0" borderId="0" xfId="0" applyFont="1" applyAlignment="1">
      <alignment horizontal="right" vertical="center" wrapText="1"/>
    </xf>
    <xf numFmtId="1" fontId="4" fillId="0" borderId="0" xfId="0" applyNumberFormat="1" applyFont="1" applyAlignment="1">
      <alignment horizontal="right" vertical="center" wrapText="1"/>
    </xf>
    <xf numFmtId="1" fontId="0" fillId="0" borderId="0" xfId="1" applyNumberFormat="1" applyFont="1" applyAlignment="1">
      <alignment horizontal="right"/>
    </xf>
    <xf numFmtId="166" fontId="0" fillId="0" borderId="0" xfId="1" applyNumberFormat="1" applyFont="1"/>
    <xf numFmtId="166" fontId="0" fillId="0" borderId="0" xfId="1" applyNumberFormat="1" applyFont="1" applyAlignment="1">
      <alignment horizontal="right"/>
    </xf>
    <xf numFmtId="166" fontId="0" fillId="0" borderId="0" xfId="0" applyNumberFormat="1"/>
    <xf numFmtId="2" fontId="0" fillId="0" borderId="0" xfId="0" applyNumberFormat="1"/>
    <xf numFmtId="175" fontId="0" fillId="0" borderId="0" xfId="0" applyNumberFormat="1"/>
    <xf numFmtId="166" fontId="2" fillId="0" borderId="0" xfId="1" applyNumberFormat="1"/>
    <xf numFmtId="166" fontId="2" fillId="0" borderId="0" xfId="1" applyNumberFormat="1" applyAlignment="1">
      <alignment horizontal="right"/>
    </xf>
    <xf numFmtId="164" fontId="0" fillId="0" borderId="0" xfId="1" applyFont="1" applyAlignment="1">
      <alignment horizontal="right"/>
    </xf>
    <xf numFmtId="164" fontId="2" fillId="0" borderId="0" xfId="1"/>
    <xf numFmtId="164" fontId="2" fillId="0" borderId="0" xfId="1" applyAlignment="1">
      <alignment horizontal="right"/>
    </xf>
    <xf numFmtId="171" fontId="2" fillId="0" borderId="0" xfId="1" applyNumberFormat="1"/>
    <xf numFmtId="172" fontId="2" fillId="0" borderId="0" xfId="1" applyNumberFormat="1" applyAlignment="1">
      <alignment horizontal="right"/>
    </xf>
    <xf numFmtId="177" fontId="1" fillId="0" borderId="0" xfId="0" applyNumberFormat="1" applyFont="1" applyAlignment="1">
      <alignment horizontal="right"/>
    </xf>
    <xf numFmtId="2" fontId="0" fillId="0" borderId="0" xfId="1" applyNumberFormat="1" applyFont="1"/>
    <xf numFmtId="2" fontId="0" fillId="0" borderId="0" xfId="1" applyNumberFormat="1" applyFont="1" applyAlignment="1">
      <alignment horizontal="right"/>
    </xf>
    <xf numFmtId="167" fontId="0" fillId="0" borderId="0" xfId="1" applyNumberFormat="1" applyFont="1"/>
    <xf numFmtId="174" fontId="1" fillId="0" borderId="0" xfId="0" applyNumberFormat="1" applyFont="1"/>
    <xf numFmtId="169" fontId="0" fillId="0" borderId="0" xfId="1" applyNumberFormat="1" applyFont="1"/>
    <xf numFmtId="174" fontId="0" fillId="0" borderId="0" xfId="0" applyNumberFormat="1"/>
    <xf numFmtId="168" fontId="0" fillId="0" borderId="0" xfId="2" applyNumberFormat="1" applyFont="1"/>
    <xf numFmtId="167" fontId="4" fillId="0" borderId="0" xfId="0" applyNumberFormat="1" applyFont="1" applyAlignment="1">
      <alignment horizontal="center" vertical="center" wrapText="1"/>
    </xf>
    <xf numFmtId="167" fontId="0" fillId="0" borderId="0" xfId="0" applyNumberFormat="1" applyAlignment="1">
      <alignment horizontal="right"/>
    </xf>
    <xf numFmtId="0" fontId="0" fillId="0" borderId="4" xfId="0" applyBorder="1"/>
    <xf numFmtId="0" fontId="2" fillId="0" borderId="0" xfId="3"/>
    <xf numFmtId="0" fontId="0" fillId="0" borderId="0" xfId="1" applyNumberFormat="1" applyFont="1"/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166" fontId="0" fillId="0" borderId="7" xfId="1" applyNumberFormat="1" applyFont="1" applyBorder="1"/>
    <xf numFmtId="1" fontId="4" fillId="0" borderId="9" xfId="0" applyNumberFormat="1" applyFont="1" applyBorder="1" applyAlignment="1">
      <alignment horizontal="right" vertical="center" wrapText="1"/>
    </xf>
    <xf numFmtId="166" fontId="0" fillId="0" borderId="0" xfId="1" applyNumberFormat="1" applyFont="1" applyBorder="1"/>
    <xf numFmtId="166" fontId="0" fillId="0" borderId="10" xfId="1" applyNumberFormat="1" applyFont="1" applyBorder="1"/>
    <xf numFmtId="0" fontId="4" fillId="0" borderId="9" xfId="0" applyFont="1" applyBorder="1" applyAlignment="1">
      <alignment horizontal="right" vertical="center" wrapText="1"/>
    </xf>
    <xf numFmtId="1" fontId="0" fillId="0" borderId="11" xfId="1" applyNumberFormat="1" applyFont="1" applyBorder="1"/>
    <xf numFmtId="1" fontId="0" fillId="0" borderId="12" xfId="1" applyNumberFormat="1" applyFont="1" applyBorder="1"/>
    <xf numFmtId="169" fontId="0" fillId="0" borderId="12" xfId="1" applyNumberFormat="1" applyFont="1" applyBorder="1"/>
    <xf numFmtId="166" fontId="0" fillId="0" borderId="12" xfId="1" applyNumberFormat="1" applyFont="1" applyBorder="1"/>
    <xf numFmtId="0" fontId="2" fillId="0" borderId="5" xfId="3" applyBorder="1"/>
    <xf numFmtId="172" fontId="2" fillId="0" borderId="0" xfId="1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1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/>
    <xf numFmtId="2" fontId="0" fillId="0" borderId="4" xfId="1" applyNumberFormat="1" applyFont="1" applyBorder="1" applyAlignment="1">
      <alignment horizontal="right"/>
    </xf>
    <xf numFmtId="2" fontId="0" fillId="0" borderId="4" xfId="0" applyNumberFormat="1" applyBorder="1"/>
    <xf numFmtId="164" fontId="0" fillId="0" borderId="2" xfId="1" applyFont="1" applyBorder="1" applyAlignment="1">
      <alignment horizontal="center"/>
    </xf>
    <xf numFmtId="0" fontId="0" fillId="0" borderId="3" xfId="0" applyBorder="1" applyAlignment="1">
      <alignment horizontal="center"/>
    </xf>
    <xf numFmtId="164" fontId="0" fillId="0" borderId="3" xfId="1" applyFont="1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43" fontId="0" fillId="0" borderId="0" xfId="1" applyNumberFormat="1" applyFont="1"/>
    <xf numFmtId="11" fontId="0" fillId="0" borderId="15" xfId="1" applyNumberFormat="1" applyFont="1" applyBorder="1"/>
    <xf numFmtId="11" fontId="0" fillId="0" borderId="16" xfId="1" applyNumberFormat="1" applyFont="1" applyBorder="1"/>
    <xf numFmtId="11" fontId="0" fillId="0" borderId="14" xfId="1" applyNumberFormat="1" applyFont="1" applyBorder="1"/>
    <xf numFmtId="0" fontId="4" fillId="0" borderId="11" xfId="0" applyFont="1" applyBorder="1" applyAlignment="1">
      <alignment horizontal="right" vertical="center" wrapText="1"/>
    </xf>
    <xf numFmtId="0" fontId="4" fillId="0" borderId="13" xfId="0" applyFont="1" applyBorder="1" applyAlignment="1">
      <alignment horizontal="right" vertical="center" wrapText="1"/>
    </xf>
    <xf numFmtId="164" fontId="0" fillId="0" borderId="9" xfId="1" applyFont="1" applyBorder="1"/>
    <xf numFmtId="164" fontId="0" fillId="0" borderId="0" xfId="1" applyFont="1" applyBorder="1"/>
    <xf numFmtId="166" fontId="0" fillId="0" borderId="9" xfId="1" applyNumberFormat="1" applyFont="1" applyBorder="1"/>
    <xf numFmtId="0" fontId="0" fillId="0" borderId="8" xfId="0" applyBorder="1"/>
    <xf numFmtId="0" fontId="0" fillId="0" borderId="10" xfId="0" applyBorder="1"/>
    <xf numFmtId="0" fontId="1" fillId="0" borderId="6" xfId="0" applyFont="1" applyBorder="1"/>
    <xf numFmtId="1" fontId="0" fillId="0" borderId="9" xfId="1" applyNumberFormat="1" applyFont="1" applyBorder="1"/>
    <xf numFmtId="1" fontId="0" fillId="0" borderId="10" xfId="1" applyNumberFormat="1" applyFont="1" applyBorder="1" applyAlignment="1">
      <alignment horizontal="center"/>
    </xf>
    <xf numFmtId="0" fontId="0" fillId="0" borderId="11" xfId="0" applyBorder="1"/>
    <xf numFmtId="0" fontId="0" fillId="0" borderId="13" xfId="0" applyBorder="1" applyAlignment="1">
      <alignment horizontal="center"/>
    </xf>
    <xf numFmtId="0" fontId="0" fillId="0" borderId="7" xfId="0" applyBorder="1"/>
    <xf numFmtId="0" fontId="0" fillId="0" borderId="1" xfId="0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" xfId="0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7" xfId="0" applyBorder="1"/>
    <xf numFmtId="0" fontId="0" fillId="0" borderId="15" xfId="0" applyBorder="1"/>
    <xf numFmtId="167" fontId="0" fillId="0" borderId="16" xfId="0" applyNumberFormat="1" applyBorder="1"/>
    <xf numFmtId="0" fontId="0" fillId="0" borderId="14" xfId="0" applyBorder="1"/>
    <xf numFmtId="0" fontId="0" fillId="0" borderId="16" xfId="0" applyBorder="1"/>
    <xf numFmtId="2" fontId="2" fillId="0" borderId="5" xfId="2" applyNumberFormat="1" applyBorder="1"/>
    <xf numFmtId="2" fontId="0" fillId="0" borderId="5" xfId="2" applyNumberFormat="1" applyFont="1" applyBorder="1"/>
    <xf numFmtId="1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1" fontId="0" fillId="0" borderId="5" xfId="1" applyNumberFormat="1" applyFont="1" applyBorder="1"/>
    <xf numFmtId="166" fontId="0" fillId="0" borderId="5" xfId="1" applyNumberFormat="1" applyFont="1" applyBorder="1"/>
    <xf numFmtId="173" fontId="0" fillId="0" borderId="0" xfId="1" applyNumberFormat="1" applyFont="1"/>
    <xf numFmtId="176" fontId="0" fillId="0" borderId="0" xfId="0" applyNumberFormat="1"/>
    <xf numFmtId="9" fontId="0" fillId="0" borderId="0" xfId="0" applyNumberFormat="1"/>
    <xf numFmtId="17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0" fontId="0" fillId="0" borderId="0" xfId="2" applyNumberFormat="1" applyFont="1"/>
    <xf numFmtId="11" fontId="0" fillId="0" borderId="0" xfId="2" applyNumberFormat="1" applyFont="1"/>
    <xf numFmtId="2" fontId="0" fillId="0" borderId="18" xfId="1" applyNumberFormat="1" applyFont="1" applyBorder="1" applyAlignment="1">
      <alignment horizontal="center"/>
    </xf>
    <xf numFmtId="2" fontId="0" fillId="0" borderId="19" xfId="1" applyNumberFormat="1" applyFont="1" applyBorder="1" applyAlignment="1">
      <alignment horizontal="center"/>
    </xf>
    <xf numFmtId="0" fontId="4" fillId="0" borderId="15" xfId="0" applyFont="1" applyBorder="1" applyAlignment="1">
      <alignment horizontal="right" vertical="center" wrapText="1"/>
    </xf>
    <xf numFmtId="1" fontId="4" fillId="0" borderId="11" xfId="0" applyNumberFormat="1" applyFont="1" applyBorder="1" applyAlignment="1">
      <alignment horizontal="right" vertical="center" wrapText="1"/>
    </xf>
    <xf numFmtId="164" fontId="0" fillId="0" borderId="0" xfId="1" applyFont="1" applyBorder="1" applyAlignment="1">
      <alignment horizontal="center"/>
    </xf>
    <xf numFmtId="0" fontId="0" fillId="0" borderId="20" xfId="0" applyBorder="1"/>
    <xf numFmtId="0" fontId="0" fillId="0" borderId="20" xfId="0" applyBorder="1" applyAlignment="1">
      <alignment horizontal="center"/>
    </xf>
    <xf numFmtId="2" fontId="0" fillId="0" borderId="2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4" xfId="1" applyNumberFormat="1" applyFon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78" fontId="0" fillId="0" borderId="0" xfId="0" applyNumberFormat="1"/>
    <xf numFmtId="178" fontId="0" fillId="0" borderId="0" xfId="1" applyNumberFormat="1" applyFont="1"/>
    <xf numFmtId="2" fontId="0" fillId="0" borderId="5" xfId="1" applyNumberFormat="1" applyFont="1" applyBorder="1" applyAlignment="1">
      <alignment horizontal="center"/>
    </xf>
    <xf numFmtId="1" fontId="0" fillId="0" borderId="5" xfId="1" applyNumberFormat="1" applyFont="1" applyBorder="1" applyAlignment="1">
      <alignment horizontal="center"/>
    </xf>
    <xf numFmtId="167" fontId="0" fillId="0" borderId="5" xfId="1" applyNumberFormat="1" applyFont="1" applyBorder="1" applyAlignment="1">
      <alignment horizontal="center"/>
    </xf>
    <xf numFmtId="0" fontId="1" fillId="0" borderId="0" xfId="0" applyFont="1"/>
    <xf numFmtId="0" fontId="2" fillId="0" borderId="5" xfId="3" applyBorder="1" applyAlignment="1">
      <alignment horizontal="center"/>
    </xf>
    <xf numFmtId="0" fontId="0" fillId="0" borderId="5" xfId="3" applyFont="1" applyBorder="1" applyAlignment="1">
      <alignment horizontal="center"/>
    </xf>
    <xf numFmtId="0" fontId="8" fillId="0" borderId="21" xfId="0" applyFont="1" applyBorder="1"/>
    <xf numFmtId="0" fontId="8" fillId="0" borderId="22" xfId="0" applyFont="1" applyBorder="1" applyAlignment="1">
      <alignment horizontal="center"/>
    </xf>
    <xf numFmtId="0" fontId="8" fillId="0" borderId="22" xfId="0" applyFont="1" applyBorder="1"/>
    <xf numFmtId="0" fontId="8" fillId="0" borderId="23" xfId="0" applyFont="1" applyBorder="1"/>
    <xf numFmtId="0" fontId="0" fillId="0" borderId="24" xfId="0" applyBorder="1"/>
    <xf numFmtId="0" fontId="0" fillId="0" borderId="25" xfId="0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8" fillId="0" borderId="27" xfId="0" applyFont="1" applyBorder="1"/>
    <xf numFmtId="0" fontId="0" fillId="0" borderId="28" xfId="0" applyBorder="1"/>
    <xf numFmtId="0" fontId="0" fillId="0" borderId="27" xfId="0" applyBorder="1"/>
    <xf numFmtId="0" fontId="9" fillId="0" borderId="27" xfId="4" applyFont="1" applyFill="1" applyBorder="1"/>
    <xf numFmtId="0" fontId="9" fillId="0" borderId="19" xfId="4" applyFont="1" applyFill="1" applyBorder="1" applyAlignment="1">
      <alignment horizontal="center"/>
    </xf>
    <xf numFmtId="0" fontId="9" fillId="0" borderId="19" xfId="4" applyFont="1" applyFill="1" applyBorder="1"/>
    <xf numFmtId="0" fontId="9" fillId="0" borderId="28" xfId="4" applyFont="1" applyFill="1" applyBorder="1"/>
    <xf numFmtId="0" fontId="9" fillId="0" borderId="27" xfId="0" applyFont="1" applyBorder="1"/>
    <xf numFmtId="0" fontId="9" fillId="0" borderId="19" xfId="0" applyFont="1" applyBorder="1"/>
    <xf numFmtId="0" fontId="9" fillId="0" borderId="28" xfId="0" applyFont="1" applyBorder="1"/>
    <xf numFmtId="0" fontId="0" fillId="0" borderId="0" xfId="0" applyAlignment="1">
      <alignment wrapText="1"/>
    </xf>
    <xf numFmtId="0" fontId="0" fillId="0" borderId="5" xfId="0" applyBorder="1" applyAlignment="1">
      <alignment wrapText="1"/>
    </xf>
    <xf numFmtId="0" fontId="9" fillId="0" borderId="5" xfId="4" applyFont="1" applyFill="1" applyBorder="1" applyAlignment="1">
      <alignment wrapText="1"/>
    </xf>
    <xf numFmtId="0" fontId="9" fillId="0" borderId="5" xfId="0" applyFont="1" applyBorder="1" applyAlignment="1">
      <alignment wrapText="1"/>
    </xf>
    <xf numFmtId="0" fontId="0" fillId="0" borderId="30" xfId="0" applyBorder="1"/>
    <xf numFmtId="0" fontId="0" fillId="0" borderId="29" xfId="0" applyBorder="1"/>
    <xf numFmtId="2" fontId="0" fillId="0" borderId="29" xfId="0" applyNumberFormat="1" applyBorder="1"/>
    <xf numFmtId="0" fontId="0" fillId="0" borderId="31" xfId="0" applyBorder="1"/>
    <xf numFmtId="0" fontId="0" fillId="0" borderId="32" xfId="0" applyBorder="1"/>
    <xf numFmtId="2" fontId="0" fillId="0" borderId="32" xfId="0" applyNumberFormat="1" applyBorder="1"/>
    <xf numFmtId="164" fontId="0" fillId="0" borderId="3" xfId="1" applyFont="1" applyFill="1" applyBorder="1" applyAlignment="1">
      <alignment horizontal="center"/>
    </xf>
    <xf numFmtId="164" fontId="0" fillId="0" borderId="2" xfId="1" applyFont="1" applyFill="1" applyBorder="1" applyAlignment="1">
      <alignment horizontal="center"/>
    </xf>
    <xf numFmtId="2" fontId="0" fillId="0" borderId="5" xfId="1" applyNumberFormat="1" applyFont="1" applyBorder="1"/>
    <xf numFmtId="0" fontId="0" fillId="0" borderId="33" xfId="0" applyBorder="1"/>
    <xf numFmtId="164" fontId="2" fillId="0" borderId="10" xfId="1" applyBorder="1"/>
    <xf numFmtId="0" fontId="2" fillId="0" borderId="9" xfId="3" applyBorder="1"/>
    <xf numFmtId="165" fontId="0" fillId="0" borderId="0" xfId="1" applyNumberFormat="1" applyFont="1" applyBorder="1"/>
    <xf numFmtId="165" fontId="0" fillId="0" borderId="7" xfId="1" applyNumberFormat="1" applyFont="1" applyBorder="1"/>
    <xf numFmtId="11" fontId="0" fillId="0" borderId="5" xfId="1" applyNumberFormat="1" applyFont="1" applyBorder="1" applyAlignment="1">
      <alignment horizontal="center"/>
    </xf>
    <xf numFmtId="10" fontId="2" fillId="0" borderId="5" xfId="2" applyNumberFormat="1" applyBorder="1"/>
    <xf numFmtId="10" fontId="0" fillId="0" borderId="18" xfId="0" applyNumberFormat="1" applyBorder="1"/>
    <xf numFmtId="10" fontId="0" fillId="0" borderId="17" xfId="2" applyNumberFormat="1" applyFont="1" applyBorder="1"/>
    <xf numFmtId="2" fontId="0" fillId="0" borderId="0" xfId="1" applyNumberFormat="1" applyFont="1" applyBorder="1" applyAlignment="1">
      <alignment horizontal="right"/>
    </xf>
    <xf numFmtId="1" fontId="0" fillId="0" borderId="0" xfId="1" applyNumberFormat="1" applyFont="1" applyBorder="1"/>
    <xf numFmtId="43" fontId="0" fillId="0" borderId="0" xfId="1" applyNumberFormat="1" applyFont="1" applyBorder="1"/>
    <xf numFmtId="0" fontId="0" fillId="0" borderId="5" xfId="0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1" fillId="0" borderId="27" xfId="0" applyFont="1" applyBorder="1"/>
    <xf numFmtId="0" fontId="0" fillId="0" borderId="34" xfId="0" applyBorder="1"/>
    <xf numFmtId="11" fontId="0" fillId="0" borderId="15" xfId="1" applyNumberFormat="1" applyFont="1" applyBorder="1" applyAlignment="1">
      <alignment horizontal="center"/>
    </xf>
    <xf numFmtId="11" fontId="0" fillId="0" borderId="16" xfId="1" applyNumberFormat="1" applyFont="1" applyBorder="1" applyAlignment="1">
      <alignment horizontal="center"/>
    </xf>
    <xf numFmtId="11" fontId="0" fillId="0" borderId="14" xfId="1" applyNumberFormat="1" applyFont="1" applyBorder="1" applyAlignment="1">
      <alignment horizontal="center"/>
    </xf>
    <xf numFmtId="0" fontId="0" fillId="0" borderId="0" xfId="0" applyAlignment="1">
      <alignment vertical="center" wrapText="1"/>
    </xf>
    <xf numFmtId="164" fontId="0" fillId="0" borderId="0" xfId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0" fillId="0" borderId="5" xfId="0" applyBorder="1" applyAlignment="1">
      <alignment horizontal="center" wrapText="1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11" fontId="0" fillId="0" borderId="0" xfId="0" applyNumberFormat="1" applyAlignment="1">
      <alignment horizontal="center"/>
    </xf>
    <xf numFmtId="2" fontId="0" fillId="0" borderId="15" xfId="1" applyNumberFormat="1" applyFont="1" applyBorder="1" applyAlignment="1">
      <alignment horizontal="center"/>
    </xf>
    <xf numFmtId="166" fontId="0" fillId="0" borderId="15" xfId="1" applyNumberFormat="1" applyFont="1" applyBorder="1" applyAlignment="1">
      <alignment horizontal="center"/>
    </xf>
    <xf numFmtId="0" fontId="0" fillId="0" borderId="9" xfId="0" applyBorder="1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1" fillId="0" borderId="7" xfId="0" applyFont="1" applyBorder="1"/>
    <xf numFmtId="0" fontId="1" fillId="0" borderId="8" xfId="0" applyFont="1" applyBorder="1"/>
    <xf numFmtId="0" fontId="1" fillId="0" borderId="0" xfId="0" applyFont="1" applyAlignment="1">
      <alignment horizontal="center"/>
    </xf>
  </cellXfs>
  <cellStyles count="5">
    <cellStyle name="Comma" xfId="1" builtinId="3"/>
    <cellStyle name="Good" xfId="4" builtinId="26"/>
    <cellStyle name="Normal" xfId="0" builtinId="0"/>
    <cellStyle name="Normal 2" xfId="3" xr:uid="{00000000-0005-0000-0000-000003000000}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Concentration Profiles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'Composition%'!$D$1</c:f>
              <c:strCache>
                <c:ptCount val="1"/>
                <c:pt idx="0">
                  <c:v>C1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'Composition%'!$D$2:$D$130</c:f>
              <c:numCache>
                <c:formatCode>_(* #,##0.00_);_(* \(#,##0.00\);_(* "-"??_);_(@_)</c:formatCode>
                <c:ptCount val="129"/>
                <c:pt idx="0">
                  <c:v>2.1634803164047511E-3</c:v>
                </c:pt>
                <c:pt idx="1">
                  <c:v>2.1634803156791579E-3</c:v>
                </c:pt>
                <c:pt idx="2">
                  <c:v>2.1634803156791579E-3</c:v>
                </c:pt>
                <c:pt idx="3">
                  <c:v>2.1634803156791579E-3</c:v>
                </c:pt>
                <c:pt idx="4">
                  <c:v>2.1634803156791583E-3</c:v>
                </c:pt>
                <c:pt idx="5">
                  <c:v>2.1634803156791583E-3</c:v>
                </c:pt>
                <c:pt idx="6">
                  <c:v>2.1634803156791579E-3</c:v>
                </c:pt>
                <c:pt idx="7">
                  <c:v>2.1634803156791583E-3</c:v>
                </c:pt>
                <c:pt idx="8">
                  <c:v>2.1634803156791579E-3</c:v>
                </c:pt>
                <c:pt idx="9">
                  <c:v>2.1634803156791583E-3</c:v>
                </c:pt>
                <c:pt idx="10">
                  <c:v>2.1634803156791583E-3</c:v>
                </c:pt>
                <c:pt idx="11">
                  <c:v>2.1634803156791579E-3</c:v>
                </c:pt>
                <c:pt idx="12">
                  <c:v>2.1634803156791583E-3</c:v>
                </c:pt>
                <c:pt idx="13">
                  <c:v>2.1634803156791588E-3</c:v>
                </c:pt>
                <c:pt idx="14">
                  <c:v>2.1634803156791583E-3</c:v>
                </c:pt>
                <c:pt idx="15">
                  <c:v>2.1634803156791588E-3</c:v>
                </c:pt>
                <c:pt idx="16">
                  <c:v>2.1634803156791588E-3</c:v>
                </c:pt>
                <c:pt idx="17">
                  <c:v>2.1634803156791583E-3</c:v>
                </c:pt>
                <c:pt idx="18">
                  <c:v>2.1634803156791588E-3</c:v>
                </c:pt>
                <c:pt idx="19">
                  <c:v>2.1634803156791588E-3</c:v>
                </c:pt>
                <c:pt idx="20">
                  <c:v>2.1634803156791579E-3</c:v>
                </c:pt>
                <c:pt idx="21">
                  <c:v>2.1634803156791583E-3</c:v>
                </c:pt>
                <c:pt idx="22">
                  <c:v>2.1634803156791579E-3</c:v>
                </c:pt>
                <c:pt idx="23">
                  <c:v>2.1634803156791588E-3</c:v>
                </c:pt>
                <c:pt idx="24">
                  <c:v>2.1634803156791583E-3</c:v>
                </c:pt>
                <c:pt idx="25">
                  <c:v>2.1634803156791579E-3</c:v>
                </c:pt>
                <c:pt idx="26">
                  <c:v>2.1634803156791583E-3</c:v>
                </c:pt>
                <c:pt idx="27">
                  <c:v>2.1634803156791579E-3</c:v>
                </c:pt>
                <c:pt idx="28">
                  <c:v>2.1634803156791583E-3</c:v>
                </c:pt>
                <c:pt idx="29">
                  <c:v>2.1634803156791583E-3</c:v>
                </c:pt>
                <c:pt idx="30">
                  <c:v>2.1634803156791579E-3</c:v>
                </c:pt>
                <c:pt idx="31">
                  <c:v>2.1634803156791575E-3</c:v>
                </c:pt>
                <c:pt idx="32">
                  <c:v>2.1634803156791575E-3</c:v>
                </c:pt>
                <c:pt idx="33">
                  <c:v>2.1634803156791583E-3</c:v>
                </c:pt>
                <c:pt idx="34">
                  <c:v>2.1634803156791583E-3</c:v>
                </c:pt>
                <c:pt idx="35">
                  <c:v>2.1634803156791583E-3</c:v>
                </c:pt>
                <c:pt idx="36">
                  <c:v>2.1634803156791579E-3</c:v>
                </c:pt>
                <c:pt idx="37">
                  <c:v>2.1634803156791583E-3</c:v>
                </c:pt>
                <c:pt idx="38">
                  <c:v>2.1634803156791583E-3</c:v>
                </c:pt>
                <c:pt idx="39">
                  <c:v>2.1634803156791583E-3</c:v>
                </c:pt>
                <c:pt idx="40">
                  <c:v>2.1634803156791588E-3</c:v>
                </c:pt>
                <c:pt idx="41">
                  <c:v>2.1634803156791583E-3</c:v>
                </c:pt>
                <c:pt idx="42">
                  <c:v>2.1634803156791583E-3</c:v>
                </c:pt>
                <c:pt idx="43">
                  <c:v>2.1634803156791583E-3</c:v>
                </c:pt>
                <c:pt idx="44">
                  <c:v>2.1634803156791588E-3</c:v>
                </c:pt>
                <c:pt idx="45">
                  <c:v>2.1634803156791579E-3</c:v>
                </c:pt>
                <c:pt idx="46">
                  <c:v>2.1634803156791579E-3</c:v>
                </c:pt>
                <c:pt idx="47">
                  <c:v>2.1634803156791575E-3</c:v>
                </c:pt>
                <c:pt idx="48">
                  <c:v>2.1634803156791583E-3</c:v>
                </c:pt>
                <c:pt idx="49">
                  <c:v>2.1634803156791588E-3</c:v>
                </c:pt>
                <c:pt idx="50">
                  <c:v>2.1634803156791583E-3</c:v>
                </c:pt>
                <c:pt idx="51">
                  <c:v>2.1634803156791583E-3</c:v>
                </c:pt>
                <c:pt idx="52">
                  <c:v>2.1634803156791583E-3</c:v>
                </c:pt>
                <c:pt idx="53">
                  <c:v>2.1634803156791583E-3</c:v>
                </c:pt>
                <c:pt idx="54">
                  <c:v>2.1634803156791588E-3</c:v>
                </c:pt>
                <c:pt idx="55">
                  <c:v>2.1634803156791588E-3</c:v>
                </c:pt>
                <c:pt idx="56">
                  <c:v>2.1634803156791583E-3</c:v>
                </c:pt>
                <c:pt idx="57">
                  <c:v>2.1634803156791588E-3</c:v>
                </c:pt>
                <c:pt idx="58">
                  <c:v>2.1634803156791579E-3</c:v>
                </c:pt>
                <c:pt idx="59">
                  <c:v>2.1634803156791583E-3</c:v>
                </c:pt>
                <c:pt idx="60">
                  <c:v>2.1634803156791575E-3</c:v>
                </c:pt>
                <c:pt idx="61">
                  <c:v>2.1634803156791575E-3</c:v>
                </c:pt>
                <c:pt idx="62">
                  <c:v>2.1634803156791579E-3</c:v>
                </c:pt>
                <c:pt idx="63">
                  <c:v>2.1634803156791588E-3</c:v>
                </c:pt>
                <c:pt idx="64">
                  <c:v>2.1634803156791583E-3</c:v>
                </c:pt>
                <c:pt idx="65">
                  <c:v>2.1634803156791579E-3</c:v>
                </c:pt>
                <c:pt idx="66">
                  <c:v>2.1634803156791579E-3</c:v>
                </c:pt>
                <c:pt idx="67">
                  <c:v>2.1634803156791588E-3</c:v>
                </c:pt>
                <c:pt idx="68">
                  <c:v>2.1634803156791575E-3</c:v>
                </c:pt>
                <c:pt idx="69">
                  <c:v>2.1634803156791583E-3</c:v>
                </c:pt>
                <c:pt idx="70">
                  <c:v>2.1634803156791583E-3</c:v>
                </c:pt>
                <c:pt idx="71">
                  <c:v>2.1634803156791583E-3</c:v>
                </c:pt>
                <c:pt idx="72">
                  <c:v>2.1634803156791579E-3</c:v>
                </c:pt>
                <c:pt idx="73">
                  <c:v>2.1634803156791579E-3</c:v>
                </c:pt>
                <c:pt idx="74">
                  <c:v>2.1634803156791575E-3</c:v>
                </c:pt>
                <c:pt idx="75">
                  <c:v>2.1634803156791579E-3</c:v>
                </c:pt>
                <c:pt idx="76">
                  <c:v>2.1634803156791579E-3</c:v>
                </c:pt>
                <c:pt idx="77">
                  <c:v>2.1634803156791579E-3</c:v>
                </c:pt>
                <c:pt idx="78">
                  <c:v>2.1634803156791588E-3</c:v>
                </c:pt>
                <c:pt idx="79">
                  <c:v>2.1634803156791583E-3</c:v>
                </c:pt>
                <c:pt idx="80">
                  <c:v>2.1634803156791579E-3</c:v>
                </c:pt>
                <c:pt idx="81">
                  <c:v>2.1634803156791579E-3</c:v>
                </c:pt>
                <c:pt idx="82">
                  <c:v>2.1634803156791583E-3</c:v>
                </c:pt>
                <c:pt idx="83">
                  <c:v>2.1634803156791575E-3</c:v>
                </c:pt>
                <c:pt idx="84">
                  <c:v>2.1634803156791583E-3</c:v>
                </c:pt>
                <c:pt idx="85">
                  <c:v>2.1634803156791583E-3</c:v>
                </c:pt>
                <c:pt idx="86">
                  <c:v>2.1634803156791575E-3</c:v>
                </c:pt>
                <c:pt idx="87">
                  <c:v>2.1634803156791579E-3</c:v>
                </c:pt>
                <c:pt idx="88">
                  <c:v>2.1634803156791579E-3</c:v>
                </c:pt>
                <c:pt idx="89">
                  <c:v>2.1634803156791575E-3</c:v>
                </c:pt>
                <c:pt idx="90">
                  <c:v>2.1634803156791575E-3</c:v>
                </c:pt>
                <c:pt idx="91">
                  <c:v>2.1634803156791579E-3</c:v>
                </c:pt>
                <c:pt idx="92">
                  <c:v>2.1634803156791579E-3</c:v>
                </c:pt>
                <c:pt idx="93">
                  <c:v>2.1634803156791575E-3</c:v>
                </c:pt>
                <c:pt idx="94">
                  <c:v>2.1634803156791579E-3</c:v>
                </c:pt>
                <c:pt idx="95">
                  <c:v>2.1634803156791579E-3</c:v>
                </c:pt>
                <c:pt idx="96">
                  <c:v>2.1634803156791579E-3</c:v>
                </c:pt>
                <c:pt idx="97">
                  <c:v>2.1634803156791583E-3</c:v>
                </c:pt>
                <c:pt idx="98">
                  <c:v>2.1634803156791583E-3</c:v>
                </c:pt>
                <c:pt idx="99">
                  <c:v>2.1634803156791575E-3</c:v>
                </c:pt>
                <c:pt idx="100">
                  <c:v>2.1634803156791575E-3</c:v>
                </c:pt>
                <c:pt idx="101">
                  <c:v>2.1634803156791579E-3</c:v>
                </c:pt>
                <c:pt idx="102">
                  <c:v>2.1634803156791575E-3</c:v>
                </c:pt>
                <c:pt idx="103">
                  <c:v>2.1634803156791579E-3</c:v>
                </c:pt>
                <c:pt idx="104">
                  <c:v>2.1634803156791583E-3</c:v>
                </c:pt>
                <c:pt idx="105">
                  <c:v>2.1634803156791579E-3</c:v>
                </c:pt>
                <c:pt idx="106">
                  <c:v>2.1634803156791583E-3</c:v>
                </c:pt>
                <c:pt idx="107">
                  <c:v>2.1634803156791579E-3</c:v>
                </c:pt>
                <c:pt idx="108">
                  <c:v>2.1634803156791579E-3</c:v>
                </c:pt>
                <c:pt idx="109">
                  <c:v>2.1634803156791588E-3</c:v>
                </c:pt>
                <c:pt idx="110">
                  <c:v>2.1634803156791588E-3</c:v>
                </c:pt>
                <c:pt idx="111">
                  <c:v>2.1634803156791588E-3</c:v>
                </c:pt>
                <c:pt idx="112">
                  <c:v>2.1634803156791583E-3</c:v>
                </c:pt>
                <c:pt idx="113">
                  <c:v>2.1634803156791579E-3</c:v>
                </c:pt>
                <c:pt idx="114">
                  <c:v>2.1634803156791588E-3</c:v>
                </c:pt>
                <c:pt idx="115">
                  <c:v>2.1634803156791579E-3</c:v>
                </c:pt>
                <c:pt idx="116">
                  <c:v>2.1634803156791588E-3</c:v>
                </c:pt>
                <c:pt idx="117">
                  <c:v>2.1634803156791579E-3</c:v>
                </c:pt>
                <c:pt idx="118">
                  <c:v>2.1634803156791588E-3</c:v>
                </c:pt>
                <c:pt idx="119">
                  <c:v>2.1634803156791588E-3</c:v>
                </c:pt>
                <c:pt idx="120">
                  <c:v>2.1634803156791575E-3</c:v>
                </c:pt>
                <c:pt idx="121">
                  <c:v>2.1634803156791583E-3</c:v>
                </c:pt>
                <c:pt idx="122">
                  <c:v>2.1634803156791588E-3</c:v>
                </c:pt>
                <c:pt idx="123">
                  <c:v>2.1634803156791588E-3</c:v>
                </c:pt>
                <c:pt idx="124">
                  <c:v>2.1634803156791583E-3</c:v>
                </c:pt>
                <c:pt idx="125">
                  <c:v>2.1634803156791583E-3</c:v>
                </c:pt>
                <c:pt idx="126">
                  <c:v>2.1634803156791579E-3</c:v>
                </c:pt>
                <c:pt idx="127">
                  <c:v>2.1634803156791583E-3</c:v>
                </c:pt>
                <c:pt idx="128">
                  <c:v>2.1634803156791588E-3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B2-4AC2-B1DF-A2417E80110D}"/>
            </c:ext>
          </c:extLst>
        </c:ser>
        <c:ser>
          <c:idx val="1"/>
          <c:order val="1"/>
          <c:tx>
            <c:strRef>
              <c:f>'Composition%'!$E$1</c:f>
              <c:strCache>
                <c:ptCount val="1"/>
                <c:pt idx="0">
                  <c:v>C2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'Composition%'!$E$2:$E$130</c:f>
              <c:numCache>
                <c:formatCode>_(* #,##0.00_);_(* \(#,##0.00\);_(* "-"??_);_(@_)</c:formatCode>
                <c:ptCount val="129"/>
                <c:pt idx="0">
                  <c:v>2.190651183800729E-3</c:v>
                </c:pt>
                <c:pt idx="1">
                  <c:v>3.8815019395026101E-3</c:v>
                </c:pt>
                <c:pt idx="2">
                  <c:v>5.4630792504389084E-3</c:v>
                </c:pt>
                <c:pt idx="3">
                  <c:v>6.9449871160466468E-3</c:v>
                </c:pt>
                <c:pt idx="4">
                  <c:v>8.3354520380378681E-3</c:v>
                </c:pt>
                <c:pt idx="5">
                  <c:v>9.6416016234776442E-3</c:v>
                </c:pt>
                <c:pt idx="6">
                  <c:v>1.0869675709571055E-2</c:v>
                </c:pt>
                <c:pt idx="7">
                  <c:v>1.20251885838454E-2</c:v>
                </c:pt>
                <c:pt idx="8">
                  <c:v>1.3113055171343939E-2</c:v>
                </c:pt>
                <c:pt idx="9">
                  <c:v>1.4137690284828017E-2</c:v>
                </c:pt>
                <c:pt idx="10">
                  <c:v>1.5103087481166417E-2</c:v>
                </c:pt>
                <c:pt idx="11">
                  <c:v>1.6012882305381417E-2</c:v>
                </c:pt>
                <c:pt idx="12">
                  <c:v>1.6870403462605897E-2</c:v>
                </c:pt>
                <c:pt idx="13">
                  <c:v>1.7678714565805779E-2</c:v>
                </c:pt>
                <c:pt idx="14">
                  <c:v>1.8440648454422146E-2</c:v>
                </c:pt>
                <c:pt idx="15">
                  <c:v>1.9158835596679861E-2</c:v>
                </c:pt>
                <c:pt idx="16">
                  <c:v>1.9835727731068203E-2</c:v>
                </c:pt>
                <c:pt idx="17">
                  <c:v>2.0473617639165231E-2</c:v>
                </c:pt>
                <c:pt idx="18">
                  <c:v>2.1074655748900353E-2</c:v>
                </c:pt>
                <c:pt idx="19">
                  <c:v>2.1640864125589496E-2</c:v>
                </c:pt>
                <c:pt idx="20">
                  <c:v>2.2174148302567184E-2</c:v>
                </c:pt>
                <c:pt idx="21">
                  <c:v>2.2676307322655648E-2</c:v>
                </c:pt>
                <c:pt idx="22">
                  <c:v>2.3149042298179188E-2</c:v>
                </c:pt>
                <c:pt idx="23">
                  <c:v>2.3593963745671694E-2</c:v>
                </c:pt>
                <c:pt idx="24">
                  <c:v>2.4012597908715461E-2</c:v>
                </c:pt>
                <c:pt idx="25">
                  <c:v>2.4406392246580238E-2</c:v>
                </c:pt>
                <c:pt idx="26">
                  <c:v>2.4776720236252402E-2</c:v>
                </c:pt>
                <c:pt idx="27">
                  <c:v>2.5124885610149302E-2</c:v>
                </c:pt>
                <c:pt idx="28">
                  <c:v>2.5452126130570678E-2</c:v>
                </c:pt>
                <c:pt idx="29">
                  <c:v>2.5759616984125638E-2</c:v>
                </c:pt>
                <c:pt idx="30">
                  <c:v>2.6048473864453886E-2</c:v>
                </c:pt>
                <c:pt idx="31">
                  <c:v>2.6319755799072891E-2</c:v>
                </c:pt>
                <c:pt idx="32">
                  <c:v>2.6574467765742241E-2</c:v>
                </c:pt>
                <c:pt idx="33">
                  <c:v>2.6813563135017968E-2</c:v>
                </c:pt>
                <c:pt idx="34">
                  <c:v>2.7037945968405839E-2</c:v>
                </c:pt>
                <c:pt idx="35">
                  <c:v>2.7248473195490553E-2</c:v>
                </c:pt>
                <c:pt idx="36">
                  <c:v>2.744595668843175E-2</c:v>
                </c:pt>
                <c:pt idx="37">
                  <c:v>2.7631165248122203E-2</c:v>
                </c:pt>
                <c:pt idx="38">
                  <c:v>2.7804826512964318E-2</c:v>
                </c:pt>
                <c:pt idx="39">
                  <c:v>2.796762879852523E-2</c:v>
                </c:pt>
                <c:pt idx="40">
                  <c:v>2.8120222874178456E-2</c:v>
                </c:pt>
                <c:pt idx="41">
                  <c:v>2.8263223681146355E-2</c:v>
                </c:pt>
                <c:pt idx="42">
                  <c:v>2.839721199504747E-2</c:v>
                </c:pt>
                <c:pt idx="43">
                  <c:v>2.8522736035060451E-2</c:v>
                </c:pt>
                <c:pt idx="44">
                  <c:v>2.8640313021087067E-2</c:v>
                </c:pt>
                <c:pt idx="45">
                  <c:v>2.87504306797795E-2</c:v>
                </c:pt>
                <c:pt idx="46">
                  <c:v>2.8853548699952138E-2</c:v>
                </c:pt>
                <c:pt idx="47">
                  <c:v>2.8950100137687527E-2</c:v>
                </c:pt>
                <c:pt idx="48">
                  <c:v>2.9040492771341853E-2</c:v>
                </c:pt>
                <c:pt idx="49">
                  <c:v>2.9125110406629396E-2</c:v>
                </c:pt>
                <c:pt idx="50">
                  <c:v>2.9204314131999275E-2</c:v>
                </c:pt>
                <c:pt idx="51">
                  <c:v>2.9278443524591906E-2</c:v>
                </c:pt>
                <c:pt idx="52">
                  <c:v>2.9347817807164382E-2</c:v>
                </c:pt>
                <c:pt idx="53">
                  <c:v>2.941273695649169E-2</c:v>
                </c:pt>
                <c:pt idx="54">
                  <c:v>2.9473482763875198E-2</c:v>
                </c:pt>
                <c:pt idx="55">
                  <c:v>2.9530319848515056E-2</c:v>
                </c:pt>
                <c:pt idx="56">
                  <c:v>2.9583496624623576E-2</c:v>
                </c:pt>
                <c:pt idx="57">
                  <c:v>2.9633246223268728E-2</c:v>
                </c:pt>
                <c:pt idx="58">
                  <c:v>2.9679787370038159E-2</c:v>
                </c:pt>
                <c:pt idx="59">
                  <c:v>2.97233252197034E-2</c:v>
                </c:pt>
                <c:pt idx="60">
                  <c:v>2.9764052149139322E-2</c:v>
                </c:pt>
                <c:pt idx="61">
                  <c:v>2.9802148509817068E-2</c:v>
                </c:pt>
                <c:pt idx="62">
                  <c:v>2.9837783341237201E-2</c:v>
                </c:pt>
                <c:pt idx="63">
                  <c:v>2.9871115046707267E-2</c:v>
                </c:pt>
                <c:pt idx="64">
                  <c:v>2.990229203289213E-2</c:v>
                </c:pt>
                <c:pt idx="65">
                  <c:v>2.9931453314579706E-2</c:v>
                </c:pt>
                <c:pt idx="66">
                  <c:v>2.9958729086107964E-2</c:v>
                </c:pt>
                <c:pt idx="67">
                  <c:v>2.9984241260894422E-2</c:v>
                </c:pt>
                <c:pt idx="68">
                  <c:v>3.0008103980495825E-2</c:v>
                </c:pt>
                <c:pt idx="69">
                  <c:v>3.003042409460607E-2</c:v>
                </c:pt>
                <c:pt idx="70">
                  <c:v>3.0051301613373851E-2</c:v>
                </c:pt>
                <c:pt idx="71">
                  <c:v>3.0070830133391541E-2</c:v>
                </c:pt>
                <c:pt idx="72">
                  <c:v>3.0089097238670766E-2</c:v>
                </c:pt>
                <c:pt idx="73">
                  <c:v>3.0106184877882452E-2</c:v>
                </c:pt>
                <c:pt idx="74">
                  <c:v>3.012216971909764E-2</c:v>
                </c:pt>
                <c:pt idx="75">
                  <c:v>3.0137123483222707E-2</c:v>
                </c:pt>
                <c:pt idx="76">
                  <c:v>3.0151113257277831E-2</c:v>
                </c:pt>
                <c:pt idx="77">
                  <c:v>3.0164201788622697E-2</c:v>
                </c:pt>
                <c:pt idx="78">
                  <c:v>3.0176447761187171E-2</c:v>
                </c:pt>
                <c:pt idx="79">
                  <c:v>3.0187906054719257E-2</c:v>
                </c:pt>
                <c:pt idx="80">
                  <c:v>3.019862798801692E-2</c:v>
                </c:pt>
                <c:pt idx="81">
                  <c:v>3.0208661547065203E-2</c:v>
                </c:pt>
                <c:pt idx="82">
                  <c:v>3.0218051598956026E-2</c:v>
                </c:pt>
                <c:pt idx="83">
                  <c:v>3.0226840092424625E-2</c:v>
                </c:pt>
                <c:pt idx="84">
                  <c:v>3.0235066245794508E-2</c:v>
                </c:pt>
                <c:pt idx="85">
                  <c:v>3.0242766723081533E-2</c:v>
                </c:pt>
                <c:pt idx="86">
                  <c:v>3.0249975798968792E-2</c:v>
                </c:pt>
                <c:pt idx="87">
                  <c:v>3.0257184874856069E-2</c:v>
                </c:pt>
                <c:pt idx="88">
                  <c:v>3.0263934589212286E-2</c:v>
                </c:pt>
                <c:pt idx="89">
                  <c:v>3.0270225052177292E-2</c:v>
                </c:pt>
                <c:pt idx="90">
                  <c:v>3.0276086206406341E-2</c:v>
                </c:pt>
                <c:pt idx="91">
                  <c:v>3.0281547984899643E-2</c:v>
                </c:pt>
                <c:pt idx="92">
                  <c:v>3.0286638367451456E-2</c:v>
                </c:pt>
                <c:pt idx="93">
                  <c:v>3.0291383380588812E-2</c:v>
                </c:pt>
                <c:pt idx="94">
                  <c:v>3.0295807224261843E-2</c:v>
                </c:pt>
                <c:pt idx="95">
                  <c:v>3.0299932398697604E-2</c:v>
                </c:pt>
                <c:pt idx="96">
                  <c:v>3.0303779823136655E-2</c:v>
                </c:pt>
                <c:pt idx="97">
                  <c:v>3.0307368946417983E-2</c:v>
                </c:pt>
                <c:pt idx="98">
                  <c:v>3.0310717849919674E-2</c:v>
                </c:pt>
                <c:pt idx="99">
                  <c:v>3.0313843343367237E-2</c:v>
                </c:pt>
                <c:pt idx="100">
                  <c:v>3.0316761053991583E-2</c:v>
                </c:pt>
                <c:pt idx="101">
                  <c:v>3.0319485509488858E-2</c:v>
                </c:pt>
                <c:pt idx="102">
                  <c:v>3.0322030215206169E-2</c:v>
                </c:pt>
                <c:pt idx="103">
                  <c:v>3.0324407725949017E-2</c:v>
                </c:pt>
                <c:pt idx="104">
                  <c:v>3.0326629712779263E-2</c:v>
                </c:pt>
                <c:pt idx="105">
                  <c:v>3.032870702514745E-2</c:v>
                </c:pt>
                <c:pt idx="106">
                  <c:v>3.0330649748680268E-2</c:v>
                </c:pt>
                <c:pt idx="107">
                  <c:v>3.0332467258923079E-2</c:v>
                </c:pt>
                <c:pt idx="108">
                  <c:v>3.0334168271318376E-2</c:v>
                </c:pt>
                <c:pt idx="109">
                  <c:v>3.0335760887681397E-2</c:v>
                </c:pt>
                <c:pt idx="110">
                  <c:v>3.033725263941638E-2</c:v>
                </c:pt>
                <c:pt idx="111">
                  <c:v>3.0338650527699532E-2</c:v>
                </c:pt>
                <c:pt idx="112">
                  <c:v>3.0339961060839384E-2</c:v>
                </c:pt>
                <c:pt idx="113">
                  <c:v>3.0341190289011381E-2</c:v>
                </c:pt>
                <c:pt idx="114">
                  <c:v>3.0342343836550389E-2</c:v>
                </c:pt>
                <c:pt idx="115">
                  <c:v>3.0343426931972162E-2</c:v>
                </c:pt>
                <c:pt idx="116">
                  <c:v>3.034444443588289E-2</c:v>
                </c:pt>
                <c:pt idx="117">
                  <c:v>3.0345400866923937E-2</c:v>
                </c:pt>
                <c:pt idx="118">
                  <c:v>3.0346300425889604E-2</c:v>
                </c:pt>
                <c:pt idx="119">
                  <c:v>3.0347147018145459E-2</c:v>
                </c:pt>
                <c:pt idx="120">
                  <c:v>3.0347944274467194E-2</c:v>
                </c:pt>
                <c:pt idx="121">
                  <c:v>3.0348695570411088E-2</c:v>
                </c:pt>
                <c:pt idx="122">
                  <c:v>3.0349404044319135E-2</c:v>
                </c:pt>
                <c:pt idx="123">
                  <c:v>3.0350072614054924E-2</c:v>
                </c:pt>
                <c:pt idx="124">
                  <c:v>3.0350703992558854E-2</c:v>
                </c:pt>
                <c:pt idx="125">
                  <c:v>3.0351300702306055E-2</c:v>
                </c:pt>
                <c:pt idx="126">
                  <c:v>3.0351865088744195E-2</c:v>
                </c:pt>
                <c:pt idx="127">
                  <c:v>3.0352399332783501E-2</c:v>
                </c:pt>
                <c:pt idx="128">
                  <c:v>3.0352905462405603E-2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B2-4AC2-B1DF-A2417E80110D}"/>
            </c:ext>
          </c:extLst>
        </c:ser>
        <c:ser>
          <c:idx val="2"/>
          <c:order val="2"/>
          <c:tx>
            <c:strRef>
              <c:f>'Composition%'!$F$1</c:f>
              <c:strCache>
                <c:ptCount val="1"/>
                <c:pt idx="0">
                  <c:v>C3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'Composition%'!$F$2:$F$130</c:f>
              <c:numCache>
                <c:formatCode>_(* #,##0.00_);_(* \(#,##0.00\);_(* "-"??_);_(@_)</c:formatCode>
                <c:ptCount val="129"/>
                <c:pt idx="0">
                  <c:v>1.7355391549180969E-3</c:v>
                </c:pt>
                <c:pt idx="1">
                  <c:v>2.3585807477523907E-3</c:v>
                </c:pt>
                <c:pt idx="2">
                  <c:v>2.8803102197908917E-3</c:v>
                </c:pt>
                <c:pt idx="3">
                  <c:v>3.3197510210838835E-3</c:v>
                </c:pt>
                <c:pt idx="4">
                  <c:v>3.6918266641353743E-3</c:v>
                </c:pt>
                <c:pt idx="5">
                  <c:v>4.0083643047238047E-3</c:v>
                </c:pt>
                <c:pt idx="6">
                  <c:v>4.2788227582845418E-3</c:v>
                </c:pt>
                <c:pt idx="7">
                  <c:v>4.5108287312441847E-3</c:v>
                </c:pt>
                <c:pt idx="8">
                  <c:v>4.7105771987616266E-3</c:v>
                </c:pt>
                <c:pt idx="9">
                  <c:v>4.8831340163432886E-3</c:v>
                </c:pt>
                <c:pt idx="10">
                  <c:v>5.032667167596633E-3</c:v>
                </c:pt>
                <c:pt idx="11">
                  <c:v>5.1626252467818481E-3</c:v>
                </c:pt>
                <c:pt idx="12">
                  <c:v>5.275876470104017E-3</c:v>
                </c:pt>
                <c:pt idx="13">
                  <c:v>5.3748178449932156E-3</c:v>
                </c:pt>
                <c:pt idx="14">
                  <c:v>5.4614615573270733E-3</c:v>
                </c:pt>
                <c:pt idx="15">
                  <c:v>5.5375038107206009E-3</c:v>
                </c:pt>
                <c:pt idx="16">
                  <c:v>5.6043800382544707E-3</c:v>
                </c:pt>
                <c:pt idx="17">
                  <c:v>5.6633094507862487E-3</c:v>
                </c:pt>
                <c:pt idx="18">
                  <c:v>5.7153311825556491E-3</c:v>
                </c:pt>
                <c:pt idx="19">
                  <c:v>5.7613337722187104E-3</c:v>
                </c:pt>
                <c:pt idx="20">
                  <c:v>5.802079325687169E-3</c:v>
                </c:pt>
                <c:pt idx="21">
                  <c:v>5.8382234109794068E-3</c:v>
                </c:pt>
                <c:pt idx="22">
                  <c:v>5.8703315096248054E-3</c:v>
                </c:pt>
                <c:pt idx="23">
                  <c:v>5.8988926759561515E-3</c:v>
                </c:pt>
                <c:pt idx="24">
                  <c:v>5.9243309217630255E-3</c:v>
                </c:pt>
                <c:pt idx="25">
                  <c:v>5.9470147396532358E-3</c:v>
                </c:pt>
                <c:pt idx="26">
                  <c:v>5.9672650969772867E-3</c:v>
                </c:pt>
                <c:pt idx="27">
                  <c:v>5.9853621680242821E-3</c:v>
                </c:pt>
                <c:pt idx="28">
                  <c:v>6.001551021429131E-3</c:v>
                </c:pt>
                <c:pt idx="29">
                  <c:v>6.0160464393432915E-3</c:v>
                </c:pt>
                <c:pt idx="30">
                  <c:v>6.0290370126358421E-3</c:v>
                </c:pt>
                <c:pt idx="31">
                  <c:v>6.0406886304638467E-3</c:v>
                </c:pt>
                <c:pt idx="32">
                  <c:v>6.0511474616382361E-3</c:v>
                </c:pt>
                <c:pt idx="33">
                  <c:v>6.0605425082737715E-3</c:v>
                </c:pt>
                <c:pt idx="34">
                  <c:v>6.0689877984396378E-3</c:v>
                </c:pt>
                <c:pt idx="35">
                  <c:v>6.0765842732871727E-3</c:v>
                </c:pt>
                <c:pt idx="36">
                  <c:v>6.0834214149250469E-3</c:v>
                </c:pt>
                <c:pt idx="37">
                  <c:v>6.0895786537461718E-3</c:v>
                </c:pt>
                <c:pt idx="38">
                  <c:v>6.0951265876722782E-3</c:v>
                </c:pt>
                <c:pt idx="39">
                  <c:v>6.1001280406226006E-3</c:v>
                </c:pt>
                <c:pt idx="40">
                  <c:v>6.1046389832329923E-3</c:v>
                </c:pt>
                <c:pt idx="41">
                  <c:v>6.10870933529123E-3</c:v>
                </c:pt>
                <c:pt idx="42">
                  <c:v>6.1123836663840771E-3</c:v>
                </c:pt>
                <c:pt idx="43">
                  <c:v>6.1157018087673407E-3</c:v>
                </c:pt>
                <c:pt idx="44">
                  <c:v>6.1186993943872017E-3</c:v>
                </c:pt>
                <c:pt idx="45">
                  <c:v>6.1214083262300153E-3</c:v>
                </c:pt>
                <c:pt idx="46">
                  <c:v>6.1238571927025899E-3</c:v>
                </c:pt>
                <c:pt idx="47">
                  <c:v>6.1260716324989598E-3</c:v>
                </c:pt>
                <c:pt idx="48">
                  <c:v>6.1280746563553224E-3</c:v>
                </c:pt>
                <c:pt idx="49">
                  <c:v>6.1298869312002959E-3</c:v>
                </c:pt>
                <c:pt idx="50">
                  <c:v>6.1315270314474986E-3</c:v>
                </c:pt>
                <c:pt idx="51">
                  <c:v>6.1330116615299114E-3</c:v>
                </c:pt>
                <c:pt idx="52">
                  <c:v>6.1343558532228762E-3</c:v>
                </c:pt>
                <c:pt idx="53">
                  <c:v>6.1355731408300855E-3</c:v>
                </c:pt>
                <c:pt idx="54">
                  <c:v>6.1366757169020606E-3</c:v>
                </c:pt>
                <c:pt idx="55">
                  <c:v>6.1376745708091353E-3</c:v>
                </c:pt>
                <c:pt idx="56">
                  <c:v>6.138579612192151E-3</c:v>
                </c:pt>
                <c:pt idx="57">
                  <c:v>6.1393997810566536E-3</c:v>
                </c:pt>
                <c:pt idx="58">
                  <c:v>6.1401431460541903E-3</c:v>
                </c:pt>
                <c:pt idx="59">
                  <c:v>6.140816992302337E-3</c:v>
                </c:pt>
                <c:pt idx="60">
                  <c:v>6.1414278999286026E-3</c:v>
                </c:pt>
                <c:pt idx="61">
                  <c:v>6.1419818143792718E-3</c:v>
                </c:pt>
                <c:pt idx="62">
                  <c:v>6.1424841094086949E-3</c:v>
                </c:pt>
                <c:pt idx="63">
                  <c:v>6.1429396435555492E-3</c:v>
                </c:pt>
                <c:pt idx="64">
                  <c:v>6.1433528108174248E-3</c:v>
                </c:pt>
                <c:pt idx="65">
                  <c:v>6.1437275861520573E-3</c:v>
                </c:pt>
                <c:pt idx="66">
                  <c:v>6.1440675663608736E-3</c:v>
                </c:pt>
                <c:pt idx="67">
                  <c:v>6.1443760068469779E-3</c:v>
                </c:pt>
                <c:pt idx="68">
                  <c:v>6.1446558546838729E-3</c:v>
                </c:pt>
                <c:pt idx="69">
                  <c:v>6.144909778382242E-3</c:v>
                </c:pt>
                <c:pt idx="70">
                  <c:v>6.1451401946989491E-3</c:v>
                </c:pt>
                <c:pt idx="71">
                  <c:v>6.1453492927945885E-3</c:v>
                </c:pt>
                <c:pt idx="72">
                  <c:v>6.1455390560122497E-3</c:v>
                </c:pt>
                <c:pt idx="73">
                  <c:v>6.145711281520751E-3</c:v>
                </c:pt>
                <c:pt idx="74">
                  <c:v>6.1458675980393005E-3</c:v>
                </c:pt>
                <c:pt idx="75">
                  <c:v>6.1460094818375005E-3</c:v>
                </c:pt>
                <c:pt idx="76">
                  <c:v>6.1461382711839952E-3</c:v>
                </c:pt>
                <c:pt idx="77">
                  <c:v>6.1462551793988818E-3</c:v>
                </c:pt>
                <c:pt idx="78">
                  <c:v>6.1463613066487901E-3</c:v>
                </c:pt>
                <c:pt idx="79">
                  <c:v>6.1464576506091353E-3</c:v>
                </c:pt>
                <c:pt idx="80">
                  <c:v>6.1465451161052597E-3</c:v>
                </c:pt>
                <c:pt idx="81">
                  <c:v>6.1466245238326542E-3</c:v>
                </c:pt>
                <c:pt idx="82">
                  <c:v>6.1466966182463501E-3</c:v>
                </c:pt>
                <c:pt idx="83">
                  <c:v>6.14676207470039E-3</c:v>
                </c:pt>
                <c:pt idx="84">
                  <c:v>6.1468215059101924E-3</c:v>
                </c:pt>
                <c:pt idx="85">
                  <c:v>6.146875467803248E-3</c:v>
                </c:pt>
                <c:pt idx="86">
                  <c:v>6.1469244648172158E-3</c:v>
                </c:pt>
                <c:pt idx="87">
                  <c:v>6.1469734618311862E-3</c:v>
                </c:pt>
                <c:pt idx="88">
                  <c:v>6.1470179517124296E-3</c:v>
                </c:pt>
                <c:pt idx="89">
                  <c:v>6.1470579355422123E-3</c:v>
                </c:pt>
                <c:pt idx="90">
                  <c:v>6.1470938286382259E-3</c:v>
                </c:pt>
                <c:pt idx="91">
                  <c:v>6.1471260459850536E-3</c:v>
                </c:pt>
                <c:pt idx="92">
                  <c:v>6.1471549642003569E-3</c:v>
                </c:pt>
                <c:pt idx="93">
                  <c:v>6.1471809216041163E-3</c:v>
                </c:pt>
                <c:pt idx="94">
                  <c:v>6.1472042217761372E-3</c:v>
                </c:pt>
                <c:pt idx="95">
                  <c:v>6.147225137101359E-3</c:v>
                </c:pt>
                <c:pt idx="96">
                  <c:v>6.1472439119835097E-3</c:v>
                </c:pt>
                <c:pt idx="97">
                  <c:v>6.1472607657290538E-3</c:v>
                </c:pt>
                <c:pt idx="98">
                  <c:v>6.1472758951326102E-3</c:v>
                </c:pt>
                <c:pt idx="99">
                  <c:v>6.1472894767946986E-3</c:v>
                </c:pt>
                <c:pt idx="100">
                  <c:v>6.1473016691997407E-3</c:v>
                </c:pt>
                <c:pt idx="101">
                  <c:v>6.1473126145792593E-3</c:v>
                </c:pt>
                <c:pt idx="102">
                  <c:v>6.1473224405826721E-3</c:v>
                </c:pt>
                <c:pt idx="103">
                  <c:v>6.1473312617756773E-3</c:v>
                </c:pt>
                <c:pt idx="104">
                  <c:v>6.1473391809840914E-3</c:v>
                </c:pt>
                <c:pt idx="105">
                  <c:v>6.1473462904992251E-3</c:v>
                </c:pt>
                <c:pt idx="106">
                  <c:v>6.147352673159104E-3</c:v>
                </c:pt>
                <c:pt idx="107">
                  <c:v>6.1473584033183894E-3</c:v>
                </c:pt>
                <c:pt idx="108">
                  <c:v>6.1473635477185271E-3</c:v>
                </c:pt>
                <c:pt idx="109">
                  <c:v>6.1473681662684108E-3</c:v>
                </c:pt>
                <c:pt idx="110">
                  <c:v>6.1473723127448004E-3</c:v>
                </c:pt>
                <c:pt idx="111">
                  <c:v>6.1473760354208082E-3</c:v>
                </c:pt>
                <c:pt idx="112">
                  <c:v>6.1473793776298134E-3</c:v>
                </c:pt>
                <c:pt idx="113">
                  <c:v>6.1473823782715034E-3</c:v>
                </c:pt>
                <c:pt idx="114">
                  <c:v>6.1473850722659779E-3</c:v>
                </c:pt>
                <c:pt idx="115">
                  <c:v>6.1473874909612584E-3</c:v>
                </c:pt>
                <c:pt idx="116">
                  <c:v>6.147389662499031E-3</c:v>
                </c:pt>
                <c:pt idx="117">
                  <c:v>6.147391612142848E-3</c:v>
                </c:pt>
                <c:pt idx="118">
                  <c:v>6.1473933625727367E-3</c:v>
                </c:pt>
                <c:pt idx="119">
                  <c:v>6.1473949341495655E-3</c:v>
                </c:pt>
                <c:pt idx="120">
                  <c:v>6.1473963451523662E-3</c:v>
                </c:pt>
                <c:pt idx="121">
                  <c:v>6.1473976119913367E-3</c:v>
                </c:pt>
                <c:pt idx="122">
                  <c:v>6.1473987493989978E-3</c:v>
                </c:pt>
                <c:pt idx="123">
                  <c:v>6.147399770601825E-3</c:v>
                </c:pt>
                <c:pt idx="124">
                  <c:v>6.1474006874742701E-3</c:v>
                </c:pt>
                <c:pt idx="125">
                  <c:v>6.1474015106770478E-3</c:v>
                </c:pt>
                <c:pt idx="126">
                  <c:v>6.1474022497812354E-3</c:v>
                </c:pt>
                <c:pt idx="127">
                  <c:v>6.1474029133797049E-3</c:v>
                </c:pt>
                <c:pt idx="128">
                  <c:v>6.1474035091871326E-3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B2-4AC2-B1DF-A2417E80110D}"/>
            </c:ext>
          </c:extLst>
        </c:ser>
        <c:ser>
          <c:idx val="3"/>
          <c:order val="3"/>
          <c:tx>
            <c:strRef>
              <c:f>'Composition%'!$G$1</c:f>
              <c:strCache>
                <c:ptCount val="1"/>
                <c:pt idx="0">
                  <c:v>IC4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'Composition%'!$G$2:$G$130</c:f>
              <c:numCache>
                <c:formatCode>_(* #,##0.00_);_(* \(#,##0.00\);_(* "-"??_);_(@_)</c:formatCode>
                <c:ptCount val="129"/>
                <c:pt idx="0">
                  <c:v>4.1095936936416774E-4</c:v>
                </c:pt>
                <c:pt idx="1">
                  <c:v>4.1095936922633925E-4</c:v>
                </c:pt>
                <c:pt idx="2">
                  <c:v>4.1095936922633925E-4</c:v>
                </c:pt>
                <c:pt idx="3">
                  <c:v>4.1095936922633925E-4</c:v>
                </c:pt>
                <c:pt idx="4">
                  <c:v>4.109593692263393E-4</c:v>
                </c:pt>
                <c:pt idx="5">
                  <c:v>4.109593692263393E-4</c:v>
                </c:pt>
                <c:pt idx="6">
                  <c:v>4.1095936922633925E-4</c:v>
                </c:pt>
                <c:pt idx="7">
                  <c:v>4.109593692263393E-4</c:v>
                </c:pt>
                <c:pt idx="8">
                  <c:v>4.1095936922633925E-4</c:v>
                </c:pt>
                <c:pt idx="9">
                  <c:v>4.109593692263393E-4</c:v>
                </c:pt>
                <c:pt idx="10">
                  <c:v>4.109593692263393E-4</c:v>
                </c:pt>
                <c:pt idx="11">
                  <c:v>4.1095936922633925E-4</c:v>
                </c:pt>
                <c:pt idx="12">
                  <c:v>4.109593692263393E-4</c:v>
                </c:pt>
                <c:pt idx="13">
                  <c:v>4.1095936922633941E-4</c:v>
                </c:pt>
                <c:pt idx="14">
                  <c:v>4.109593692263393E-4</c:v>
                </c:pt>
                <c:pt idx="15">
                  <c:v>4.1095936922633936E-4</c:v>
                </c:pt>
                <c:pt idx="16">
                  <c:v>4.1095936922633936E-4</c:v>
                </c:pt>
                <c:pt idx="17">
                  <c:v>4.109593692263393E-4</c:v>
                </c:pt>
                <c:pt idx="18">
                  <c:v>4.1095936922633936E-4</c:v>
                </c:pt>
                <c:pt idx="19">
                  <c:v>4.1095936922633936E-4</c:v>
                </c:pt>
                <c:pt idx="20">
                  <c:v>4.1095936922633925E-4</c:v>
                </c:pt>
                <c:pt idx="21">
                  <c:v>4.109593692263393E-4</c:v>
                </c:pt>
                <c:pt idx="22">
                  <c:v>4.1095936922633925E-4</c:v>
                </c:pt>
                <c:pt idx="23">
                  <c:v>4.1095936922633936E-4</c:v>
                </c:pt>
                <c:pt idx="24">
                  <c:v>4.109593692263393E-4</c:v>
                </c:pt>
                <c:pt idx="25">
                  <c:v>4.1095936922633925E-4</c:v>
                </c:pt>
                <c:pt idx="26">
                  <c:v>4.109593692263393E-4</c:v>
                </c:pt>
                <c:pt idx="27">
                  <c:v>4.1095936922633925E-4</c:v>
                </c:pt>
                <c:pt idx="28">
                  <c:v>4.109593692263393E-4</c:v>
                </c:pt>
                <c:pt idx="29">
                  <c:v>4.109593692263393E-4</c:v>
                </c:pt>
                <c:pt idx="30">
                  <c:v>4.1095936922633925E-4</c:v>
                </c:pt>
                <c:pt idx="31">
                  <c:v>4.1095936922633919E-4</c:v>
                </c:pt>
                <c:pt idx="32">
                  <c:v>4.1095936922633919E-4</c:v>
                </c:pt>
                <c:pt idx="33">
                  <c:v>4.109593692263393E-4</c:v>
                </c:pt>
                <c:pt idx="34">
                  <c:v>4.109593692263393E-4</c:v>
                </c:pt>
                <c:pt idx="35">
                  <c:v>4.109593692263393E-4</c:v>
                </c:pt>
                <c:pt idx="36">
                  <c:v>4.1095936922633925E-4</c:v>
                </c:pt>
                <c:pt idx="37">
                  <c:v>4.109593692263393E-4</c:v>
                </c:pt>
                <c:pt idx="38">
                  <c:v>4.109593692263393E-4</c:v>
                </c:pt>
                <c:pt idx="39">
                  <c:v>4.109593692263393E-4</c:v>
                </c:pt>
                <c:pt idx="40">
                  <c:v>4.1095936922633941E-4</c:v>
                </c:pt>
                <c:pt idx="41">
                  <c:v>4.109593692263393E-4</c:v>
                </c:pt>
                <c:pt idx="42">
                  <c:v>4.109593692263393E-4</c:v>
                </c:pt>
                <c:pt idx="43">
                  <c:v>4.109593692263393E-4</c:v>
                </c:pt>
                <c:pt idx="44">
                  <c:v>4.1095936922633936E-4</c:v>
                </c:pt>
                <c:pt idx="45">
                  <c:v>4.1095936922633925E-4</c:v>
                </c:pt>
                <c:pt idx="46">
                  <c:v>4.1095936922633925E-4</c:v>
                </c:pt>
                <c:pt idx="47">
                  <c:v>4.1095936922633919E-4</c:v>
                </c:pt>
                <c:pt idx="48">
                  <c:v>4.109593692263393E-4</c:v>
                </c:pt>
                <c:pt idx="49">
                  <c:v>4.1095936922633936E-4</c:v>
                </c:pt>
                <c:pt idx="50">
                  <c:v>4.109593692263393E-4</c:v>
                </c:pt>
                <c:pt idx="51">
                  <c:v>4.109593692263393E-4</c:v>
                </c:pt>
                <c:pt idx="52">
                  <c:v>4.109593692263393E-4</c:v>
                </c:pt>
                <c:pt idx="53">
                  <c:v>4.109593692263393E-4</c:v>
                </c:pt>
                <c:pt idx="54">
                  <c:v>4.1095936922633936E-4</c:v>
                </c:pt>
                <c:pt idx="55">
                  <c:v>4.1095936922633936E-4</c:v>
                </c:pt>
                <c:pt idx="56">
                  <c:v>4.109593692263393E-4</c:v>
                </c:pt>
                <c:pt idx="57">
                  <c:v>4.1095936922633936E-4</c:v>
                </c:pt>
                <c:pt idx="58">
                  <c:v>4.1095936922633925E-4</c:v>
                </c:pt>
                <c:pt idx="59">
                  <c:v>4.109593692263393E-4</c:v>
                </c:pt>
                <c:pt idx="60">
                  <c:v>4.1095936922633919E-4</c:v>
                </c:pt>
                <c:pt idx="61">
                  <c:v>4.1095936922633919E-4</c:v>
                </c:pt>
                <c:pt idx="62">
                  <c:v>4.1095936922633925E-4</c:v>
                </c:pt>
                <c:pt idx="63">
                  <c:v>4.1095936922633936E-4</c:v>
                </c:pt>
                <c:pt idx="64">
                  <c:v>4.109593692263393E-4</c:v>
                </c:pt>
                <c:pt idx="65">
                  <c:v>4.1095936922633925E-4</c:v>
                </c:pt>
                <c:pt idx="66">
                  <c:v>4.1095936922633925E-4</c:v>
                </c:pt>
                <c:pt idx="67">
                  <c:v>4.1095936922633936E-4</c:v>
                </c:pt>
                <c:pt idx="68">
                  <c:v>4.1095936922633919E-4</c:v>
                </c:pt>
                <c:pt idx="69">
                  <c:v>4.109593692263393E-4</c:v>
                </c:pt>
                <c:pt idx="70">
                  <c:v>4.109593692263393E-4</c:v>
                </c:pt>
                <c:pt idx="71">
                  <c:v>4.109593692263393E-4</c:v>
                </c:pt>
                <c:pt idx="72">
                  <c:v>4.1095936922633925E-4</c:v>
                </c:pt>
                <c:pt idx="73">
                  <c:v>4.1095936922633925E-4</c:v>
                </c:pt>
                <c:pt idx="74">
                  <c:v>4.1095936922633919E-4</c:v>
                </c:pt>
                <c:pt idx="75">
                  <c:v>4.1095936922633925E-4</c:v>
                </c:pt>
                <c:pt idx="76">
                  <c:v>4.1095936922633925E-4</c:v>
                </c:pt>
                <c:pt idx="77">
                  <c:v>4.1095936922633925E-4</c:v>
                </c:pt>
                <c:pt idx="78">
                  <c:v>4.1095936922633936E-4</c:v>
                </c:pt>
                <c:pt idx="79">
                  <c:v>4.109593692263393E-4</c:v>
                </c:pt>
                <c:pt idx="80">
                  <c:v>4.1095936922633925E-4</c:v>
                </c:pt>
                <c:pt idx="81">
                  <c:v>4.1095936922633925E-4</c:v>
                </c:pt>
                <c:pt idx="82">
                  <c:v>4.109593692263393E-4</c:v>
                </c:pt>
                <c:pt idx="83">
                  <c:v>4.1095936922633919E-4</c:v>
                </c:pt>
                <c:pt idx="84">
                  <c:v>4.109593692263393E-4</c:v>
                </c:pt>
                <c:pt idx="85">
                  <c:v>4.109593692263393E-4</c:v>
                </c:pt>
                <c:pt idx="86">
                  <c:v>4.1095936922633919E-4</c:v>
                </c:pt>
                <c:pt idx="87">
                  <c:v>4.1095936922633925E-4</c:v>
                </c:pt>
                <c:pt idx="88">
                  <c:v>4.1095936922633925E-4</c:v>
                </c:pt>
                <c:pt idx="89">
                  <c:v>4.1095936922633919E-4</c:v>
                </c:pt>
                <c:pt idx="90">
                  <c:v>4.1095936922633919E-4</c:v>
                </c:pt>
                <c:pt idx="91">
                  <c:v>4.1095936922633925E-4</c:v>
                </c:pt>
                <c:pt idx="92">
                  <c:v>4.1095936922633925E-4</c:v>
                </c:pt>
                <c:pt idx="93">
                  <c:v>4.1095936922633919E-4</c:v>
                </c:pt>
                <c:pt idx="94">
                  <c:v>4.1095936922633925E-4</c:v>
                </c:pt>
                <c:pt idx="95">
                  <c:v>4.1095936922633925E-4</c:v>
                </c:pt>
                <c:pt idx="96">
                  <c:v>4.1095936922633925E-4</c:v>
                </c:pt>
                <c:pt idx="97">
                  <c:v>4.109593692263393E-4</c:v>
                </c:pt>
                <c:pt idx="98">
                  <c:v>4.109593692263393E-4</c:v>
                </c:pt>
                <c:pt idx="99">
                  <c:v>4.1095936922633919E-4</c:v>
                </c:pt>
                <c:pt idx="100">
                  <c:v>4.1095936922633919E-4</c:v>
                </c:pt>
                <c:pt idx="101">
                  <c:v>4.1095936922633925E-4</c:v>
                </c:pt>
                <c:pt idx="102">
                  <c:v>4.1095936922633919E-4</c:v>
                </c:pt>
                <c:pt idx="103">
                  <c:v>4.1095936922633925E-4</c:v>
                </c:pt>
                <c:pt idx="104">
                  <c:v>4.109593692263393E-4</c:v>
                </c:pt>
                <c:pt idx="105">
                  <c:v>4.1095936922633925E-4</c:v>
                </c:pt>
                <c:pt idx="106">
                  <c:v>4.109593692263393E-4</c:v>
                </c:pt>
                <c:pt idx="107">
                  <c:v>4.1095936922633925E-4</c:v>
                </c:pt>
                <c:pt idx="108">
                  <c:v>4.1095936922633925E-4</c:v>
                </c:pt>
                <c:pt idx="109">
                  <c:v>4.1095936922633936E-4</c:v>
                </c:pt>
                <c:pt idx="110">
                  <c:v>4.1095936922633936E-4</c:v>
                </c:pt>
                <c:pt idx="111">
                  <c:v>4.1095936922633936E-4</c:v>
                </c:pt>
                <c:pt idx="112">
                  <c:v>4.109593692263393E-4</c:v>
                </c:pt>
                <c:pt idx="113">
                  <c:v>4.1095936922633925E-4</c:v>
                </c:pt>
                <c:pt idx="114">
                  <c:v>4.1095936922633936E-4</c:v>
                </c:pt>
                <c:pt idx="115">
                  <c:v>4.1095936922633925E-4</c:v>
                </c:pt>
                <c:pt idx="116">
                  <c:v>4.1095936922633936E-4</c:v>
                </c:pt>
                <c:pt idx="117">
                  <c:v>4.1095936922633925E-4</c:v>
                </c:pt>
                <c:pt idx="118">
                  <c:v>4.1095936922633936E-4</c:v>
                </c:pt>
                <c:pt idx="119">
                  <c:v>4.1095936922633936E-4</c:v>
                </c:pt>
                <c:pt idx="120">
                  <c:v>4.1095936922633919E-4</c:v>
                </c:pt>
                <c:pt idx="121">
                  <c:v>4.109593692263393E-4</c:v>
                </c:pt>
                <c:pt idx="122">
                  <c:v>4.1095936922633936E-4</c:v>
                </c:pt>
                <c:pt idx="123">
                  <c:v>4.1095936922633941E-4</c:v>
                </c:pt>
                <c:pt idx="124">
                  <c:v>4.109593692263393E-4</c:v>
                </c:pt>
                <c:pt idx="125">
                  <c:v>4.109593692263393E-4</c:v>
                </c:pt>
                <c:pt idx="126">
                  <c:v>4.1095936922633925E-4</c:v>
                </c:pt>
                <c:pt idx="127">
                  <c:v>4.109593692263393E-4</c:v>
                </c:pt>
                <c:pt idx="128">
                  <c:v>4.1095936922633936E-4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B2-4AC2-B1DF-A2417E80110D}"/>
            </c:ext>
          </c:extLst>
        </c:ser>
        <c:ser>
          <c:idx val="4"/>
          <c:order val="4"/>
          <c:tx>
            <c:strRef>
              <c:f>'Composition%'!$H$1</c:f>
              <c:strCache>
                <c:ptCount val="1"/>
                <c:pt idx="0">
                  <c:v>NC4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'Composition%'!$H$2:$H$130</c:f>
              <c:numCache>
                <c:formatCode>_(* #,##0.00_);_(* \(#,##0.00\);_(* "-"??_);_(@_)</c:formatCode>
                <c:ptCount val="129"/>
                <c:pt idx="0">
                  <c:v>4.3813023676014579E-4</c:v>
                </c:pt>
                <c:pt idx="1">
                  <c:v>4.3813023661320468E-4</c:v>
                </c:pt>
                <c:pt idx="2">
                  <c:v>4.3813023661320468E-4</c:v>
                </c:pt>
                <c:pt idx="3">
                  <c:v>4.3813023661320468E-4</c:v>
                </c:pt>
                <c:pt idx="4">
                  <c:v>4.3813023661320473E-4</c:v>
                </c:pt>
                <c:pt idx="5">
                  <c:v>4.3813023661320473E-4</c:v>
                </c:pt>
                <c:pt idx="6">
                  <c:v>4.3813023661320468E-4</c:v>
                </c:pt>
                <c:pt idx="7">
                  <c:v>4.3813023661320473E-4</c:v>
                </c:pt>
                <c:pt idx="8">
                  <c:v>4.3813023661320468E-4</c:v>
                </c:pt>
                <c:pt idx="9">
                  <c:v>4.3813023661320473E-4</c:v>
                </c:pt>
                <c:pt idx="10">
                  <c:v>4.3813023661320473E-4</c:v>
                </c:pt>
                <c:pt idx="11">
                  <c:v>4.3813023661320468E-4</c:v>
                </c:pt>
                <c:pt idx="12">
                  <c:v>4.3813023661320473E-4</c:v>
                </c:pt>
                <c:pt idx="13">
                  <c:v>4.3813023661320489E-4</c:v>
                </c:pt>
                <c:pt idx="14">
                  <c:v>4.3813023661320473E-4</c:v>
                </c:pt>
                <c:pt idx="15">
                  <c:v>4.3813023661320479E-4</c:v>
                </c:pt>
                <c:pt idx="16">
                  <c:v>4.3813023661320479E-4</c:v>
                </c:pt>
                <c:pt idx="17">
                  <c:v>4.3813023661320473E-4</c:v>
                </c:pt>
                <c:pt idx="18">
                  <c:v>4.3813023661320479E-4</c:v>
                </c:pt>
                <c:pt idx="19">
                  <c:v>4.3813023661320479E-4</c:v>
                </c:pt>
                <c:pt idx="20">
                  <c:v>4.3813023661320468E-4</c:v>
                </c:pt>
                <c:pt idx="21">
                  <c:v>4.3813023661320473E-4</c:v>
                </c:pt>
                <c:pt idx="22">
                  <c:v>4.3813023661320468E-4</c:v>
                </c:pt>
                <c:pt idx="23">
                  <c:v>4.3813023661320479E-4</c:v>
                </c:pt>
                <c:pt idx="24">
                  <c:v>4.3813023661320473E-4</c:v>
                </c:pt>
                <c:pt idx="25">
                  <c:v>4.3813023661320468E-4</c:v>
                </c:pt>
                <c:pt idx="26">
                  <c:v>4.3813023661320473E-4</c:v>
                </c:pt>
                <c:pt idx="27">
                  <c:v>4.3813023661320468E-4</c:v>
                </c:pt>
                <c:pt idx="28">
                  <c:v>4.3813023661320473E-4</c:v>
                </c:pt>
                <c:pt idx="29">
                  <c:v>4.3813023661320473E-4</c:v>
                </c:pt>
                <c:pt idx="30">
                  <c:v>4.3813023661320468E-4</c:v>
                </c:pt>
                <c:pt idx="31">
                  <c:v>4.3813023661320462E-4</c:v>
                </c:pt>
                <c:pt idx="32">
                  <c:v>4.3813023661320462E-4</c:v>
                </c:pt>
                <c:pt idx="33">
                  <c:v>4.3813023661320473E-4</c:v>
                </c:pt>
                <c:pt idx="34">
                  <c:v>4.3813023661320473E-4</c:v>
                </c:pt>
                <c:pt idx="35">
                  <c:v>4.3813023661320473E-4</c:v>
                </c:pt>
                <c:pt idx="36">
                  <c:v>4.3813023661320468E-4</c:v>
                </c:pt>
                <c:pt idx="37">
                  <c:v>4.3813023661320473E-4</c:v>
                </c:pt>
                <c:pt idx="38">
                  <c:v>4.3813023661320473E-4</c:v>
                </c:pt>
                <c:pt idx="39">
                  <c:v>4.3813023661320473E-4</c:v>
                </c:pt>
                <c:pt idx="40">
                  <c:v>4.3813023661320489E-4</c:v>
                </c:pt>
                <c:pt idx="41">
                  <c:v>4.3813023661320473E-4</c:v>
                </c:pt>
                <c:pt idx="42">
                  <c:v>4.3813023661320473E-4</c:v>
                </c:pt>
                <c:pt idx="43">
                  <c:v>4.3813023661320473E-4</c:v>
                </c:pt>
                <c:pt idx="44">
                  <c:v>4.3813023661320479E-4</c:v>
                </c:pt>
                <c:pt idx="45">
                  <c:v>4.3813023661320468E-4</c:v>
                </c:pt>
                <c:pt idx="46">
                  <c:v>4.3813023661320468E-4</c:v>
                </c:pt>
                <c:pt idx="47">
                  <c:v>4.3813023661320462E-4</c:v>
                </c:pt>
                <c:pt idx="48">
                  <c:v>4.3813023661320473E-4</c:v>
                </c:pt>
                <c:pt idx="49">
                  <c:v>4.3813023661320479E-4</c:v>
                </c:pt>
                <c:pt idx="50">
                  <c:v>4.3813023661320473E-4</c:v>
                </c:pt>
                <c:pt idx="51">
                  <c:v>4.3813023661320473E-4</c:v>
                </c:pt>
                <c:pt idx="52">
                  <c:v>4.3813023661320473E-4</c:v>
                </c:pt>
                <c:pt idx="53">
                  <c:v>4.3813023661320473E-4</c:v>
                </c:pt>
                <c:pt idx="54">
                  <c:v>4.3813023661320479E-4</c:v>
                </c:pt>
                <c:pt idx="55">
                  <c:v>4.3813023661320479E-4</c:v>
                </c:pt>
                <c:pt idx="56">
                  <c:v>4.3813023661320473E-4</c:v>
                </c:pt>
                <c:pt idx="57">
                  <c:v>4.3813023661320479E-4</c:v>
                </c:pt>
                <c:pt idx="58">
                  <c:v>4.3813023661320468E-4</c:v>
                </c:pt>
                <c:pt idx="59">
                  <c:v>4.3813023661320473E-4</c:v>
                </c:pt>
                <c:pt idx="60">
                  <c:v>4.3813023661320462E-4</c:v>
                </c:pt>
                <c:pt idx="61">
                  <c:v>4.3813023661320462E-4</c:v>
                </c:pt>
                <c:pt idx="62">
                  <c:v>4.3813023661320468E-4</c:v>
                </c:pt>
                <c:pt idx="63">
                  <c:v>4.3813023661320479E-4</c:v>
                </c:pt>
                <c:pt idx="64">
                  <c:v>4.3813023661320473E-4</c:v>
                </c:pt>
                <c:pt idx="65">
                  <c:v>4.3813023661320468E-4</c:v>
                </c:pt>
                <c:pt idx="66">
                  <c:v>4.3813023661320468E-4</c:v>
                </c:pt>
                <c:pt idx="67">
                  <c:v>4.3813023661320479E-4</c:v>
                </c:pt>
                <c:pt idx="68">
                  <c:v>4.3813023661320462E-4</c:v>
                </c:pt>
                <c:pt idx="69">
                  <c:v>4.3813023661320473E-4</c:v>
                </c:pt>
                <c:pt idx="70">
                  <c:v>4.3813023661320473E-4</c:v>
                </c:pt>
                <c:pt idx="71">
                  <c:v>4.3813023661320473E-4</c:v>
                </c:pt>
                <c:pt idx="72">
                  <c:v>4.3813023661320468E-4</c:v>
                </c:pt>
                <c:pt idx="73">
                  <c:v>4.3813023661320468E-4</c:v>
                </c:pt>
                <c:pt idx="74">
                  <c:v>4.3813023661320462E-4</c:v>
                </c:pt>
                <c:pt idx="75">
                  <c:v>4.3813023661320468E-4</c:v>
                </c:pt>
                <c:pt idx="76">
                  <c:v>4.3813023661320468E-4</c:v>
                </c:pt>
                <c:pt idx="77">
                  <c:v>4.3813023661320468E-4</c:v>
                </c:pt>
                <c:pt idx="78">
                  <c:v>4.3813023661320479E-4</c:v>
                </c:pt>
                <c:pt idx="79">
                  <c:v>4.3813023661320473E-4</c:v>
                </c:pt>
                <c:pt idx="80">
                  <c:v>4.3813023661320468E-4</c:v>
                </c:pt>
                <c:pt idx="81">
                  <c:v>4.3813023661320468E-4</c:v>
                </c:pt>
                <c:pt idx="82">
                  <c:v>4.3813023661320473E-4</c:v>
                </c:pt>
                <c:pt idx="83">
                  <c:v>4.3813023661320462E-4</c:v>
                </c:pt>
                <c:pt idx="84">
                  <c:v>4.3813023661320473E-4</c:v>
                </c:pt>
                <c:pt idx="85">
                  <c:v>4.3813023661320473E-4</c:v>
                </c:pt>
                <c:pt idx="86">
                  <c:v>4.3813023661320462E-4</c:v>
                </c:pt>
                <c:pt idx="87">
                  <c:v>4.3813023661320468E-4</c:v>
                </c:pt>
                <c:pt idx="88">
                  <c:v>4.3813023661320468E-4</c:v>
                </c:pt>
                <c:pt idx="89">
                  <c:v>4.3813023661320462E-4</c:v>
                </c:pt>
                <c:pt idx="90">
                  <c:v>4.3813023661320462E-4</c:v>
                </c:pt>
                <c:pt idx="91">
                  <c:v>4.3813023661320468E-4</c:v>
                </c:pt>
                <c:pt idx="92">
                  <c:v>4.3813023661320468E-4</c:v>
                </c:pt>
                <c:pt idx="93">
                  <c:v>4.3813023661320462E-4</c:v>
                </c:pt>
                <c:pt idx="94">
                  <c:v>4.3813023661320468E-4</c:v>
                </c:pt>
                <c:pt idx="95">
                  <c:v>4.3813023661320468E-4</c:v>
                </c:pt>
                <c:pt idx="96">
                  <c:v>4.3813023661320468E-4</c:v>
                </c:pt>
                <c:pt idx="97">
                  <c:v>4.3813023661320473E-4</c:v>
                </c:pt>
                <c:pt idx="98">
                  <c:v>4.3813023661320473E-4</c:v>
                </c:pt>
                <c:pt idx="99">
                  <c:v>4.3813023661320462E-4</c:v>
                </c:pt>
                <c:pt idx="100">
                  <c:v>4.3813023661320462E-4</c:v>
                </c:pt>
                <c:pt idx="101">
                  <c:v>4.3813023661320468E-4</c:v>
                </c:pt>
                <c:pt idx="102">
                  <c:v>4.3813023661320462E-4</c:v>
                </c:pt>
                <c:pt idx="103">
                  <c:v>4.3813023661320468E-4</c:v>
                </c:pt>
                <c:pt idx="104">
                  <c:v>4.3813023661320473E-4</c:v>
                </c:pt>
                <c:pt idx="105">
                  <c:v>4.3813023661320468E-4</c:v>
                </c:pt>
                <c:pt idx="106">
                  <c:v>4.3813023661320473E-4</c:v>
                </c:pt>
                <c:pt idx="107">
                  <c:v>4.3813023661320468E-4</c:v>
                </c:pt>
                <c:pt idx="108">
                  <c:v>4.3813023661320468E-4</c:v>
                </c:pt>
                <c:pt idx="109">
                  <c:v>4.3813023661320479E-4</c:v>
                </c:pt>
                <c:pt idx="110">
                  <c:v>4.3813023661320479E-4</c:v>
                </c:pt>
                <c:pt idx="111">
                  <c:v>4.3813023661320479E-4</c:v>
                </c:pt>
                <c:pt idx="112">
                  <c:v>4.3813023661320473E-4</c:v>
                </c:pt>
                <c:pt idx="113">
                  <c:v>4.3813023661320468E-4</c:v>
                </c:pt>
                <c:pt idx="114">
                  <c:v>4.3813023661320479E-4</c:v>
                </c:pt>
                <c:pt idx="115">
                  <c:v>4.3813023661320468E-4</c:v>
                </c:pt>
                <c:pt idx="116">
                  <c:v>4.3813023661320479E-4</c:v>
                </c:pt>
                <c:pt idx="117">
                  <c:v>4.3813023661320468E-4</c:v>
                </c:pt>
                <c:pt idx="118">
                  <c:v>4.3813023661320479E-4</c:v>
                </c:pt>
                <c:pt idx="119">
                  <c:v>4.3813023661320479E-4</c:v>
                </c:pt>
                <c:pt idx="120">
                  <c:v>4.3813023661320462E-4</c:v>
                </c:pt>
                <c:pt idx="121">
                  <c:v>4.3813023661320473E-4</c:v>
                </c:pt>
                <c:pt idx="122">
                  <c:v>4.3813023661320479E-4</c:v>
                </c:pt>
                <c:pt idx="123">
                  <c:v>4.3813023661320489E-4</c:v>
                </c:pt>
                <c:pt idx="124">
                  <c:v>4.3813023661320473E-4</c:v>
                </c:pt>
                <c:pt idx="125">
                  <c:v>4.3813023661320473E-4</c:v>
                </c:pt>
                <c:pt idx="126">
                  <c:v>4.3813023661320468E-4</c:v>
                </c:pt>
                <c:pt idx="127">
                  <c:v>4.3813023661320473E-4</c:v>
                </c:pt>
                <c:pt idx="128">
                  <c:v>4.3813023661320479E-4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B2-4AC2-B1DF-A2417E80110D}"/>
            </c:ext>
          </c:extLst>
        </c:ser>
        <c:ser>
          <c:idx val="5"/>
          <c:order val="5"/>
          <c:tx>
            <c:strRef>
              <c:f>'Composition%'!$I$1</c:f>
              <c:strCache>
                <c:ptCount val="1"/>
                <c:pt idx="0">
                  <c:v>IC5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'Composition%'!$I$2:$I$130</c:f>
              <c:numCache>
                <c:formatCode>_(* #,##0.00_);_(* \(#,##0.00\);_(* "-"??_);_(@_)</c:formatCode>
                <c:ptCount val="129"/>
                <c:pt idx="0">
                  <c:v>1.0528711115941488E-4</c:v>
                </c:pt>
                <c:pt idx="1">
                  <c:v>1.0528711112410345E-4</c:v>
                </c:pt>
                <c:pt idx="2">
                  <c:v>1.0528711112410345E-4</c:v>
                </c:pt>
                <c:pt idx="3">
                  <c:v>1.0528711112410345E-4</c:v>
                </c:pt>
                <c:pt idx="4">
                  <c:v>1.0528711112410346E-4</c:v>
                </c:pt>
                <c:pt idx="5">
                  <c:v>1.0528711112410346E-4</c:v>
                </c:pt>
                <c:pt idx="6">
                  <c:v>1.0528711112410345E-4</c:v>
                </c:pt>
                <c:pt idx="7">
                  <c:v>1.0528711112410346E-4</c:v>
                </c:pt>
                <c:pt idx="8">
                  <c:v>1.0528711112410345E-4</c:v>
                </c:pt>
                <c:pt idx="9">
                  <c:v>1.0528711112410346E-4</c:v>
                </c:pt>
                <c:pt idx="10">
                  <c:v>1.0528711112410346E-4</c:v>
                </c:pt>
                <c:pt idx="11">
                  <c:v>1.0528711112410345E-4</c:v>
                </c:pt>
                <c:pt idx="12">
                  <c:v>1.0528711112410346E-4</c:v>
                </c:pt>
                <c:pt idx="13">
                  <c:v>1.0528711112410349E-4</c:v>
                </c:pt>
                <c:pt idx="14">
                  <c:v>1.0528711112410346E-4</c:v>
                </c:pt>
                <c:pt idx="15">
                  <c:v>1.0528711112410347E-4</c:v>
                </c:pt>
                <c:pt idx="16">
                  <c:v>1.0528711112410347E-4</c:v>
                </c:pt>
                <c:pt idx="17">
                  <c:v>1.0528711112410346E-4</c:v>
                </c:pt>
                <c:pt idx="18">
                  <c:v>1.0528711112410347E-4</c:v>
                </c:pt>
                <c:pt idx="19">
                  <c:v>1.0528711112410347E-4</c:v>
                </c:pt>
                <c:pt idx="20">
                  <c:v>1.0528711112410345E-4</c:v>
                </c:pt>
                <c:pt idx="21">
                  <c:v>1.0528711112410346E-4</c:v>
                </c:pt>
                <c:pt idx="22">
                  <c:v>1.0528711112410345E-4</c:v>
                </c:pt>
                <c:pt idx="23">
                  <c:v>1.0528711112410347E-4</c:v>
                </c:pt>
                <c:pt idx="24">
                  <c:v>1.0528711112410346E-4</c:v>
                </c:pt>
                <c:pt idx="25">
                  <c:v>1.0528711112410345E-4</c:v>
                </c:pt>
                <c:pt idx="26">
                  <c:v>1.0528711112410346E-4</c:v>
                </c:pt>
                <c:pt idx="27">
                  <c:v>1.0528711112410345E-4</c:v>
                </c:pt>
                <c:pt idx="28">
                  <c:v>1.0528711112410346E-4</c:v>
                </c:pt>
                <c:pt idx="29">
                  <c:v>1.0528711112410346E-4</c:v>
                </c:pt>
                <c:pt idx="30">
                  <c:v>1.0528711112410345E-4</c:v>
                </c:pt>
                <c:pt idx="31">
                  <c:v>1.0528711112410343E-4</c:v>
                </c:pt>
                <c:pt idx="32">
                  <c:v>1.0528711112410343E-4</c:v>
                </c:pt>
                <c:pt idx="33">
                  <c:v>1.0528711112410346E-4</c:v>
                </c:pt>
                <c:pt idx="34">
                  <c:v>1.0528711112410346E-4</c:v>
                </c:pt>
                <c:pt idx="35">
                  <c:v>1.0528711112410346E-4</c:v>
                </c:pt>
                <c:pt idx="36">
                  <c:v>1.0528711112410345E-4</c:v>
                </c:pt>
                <c:pt idx="37">
                  <c:v>1.0528711112410346E-4</c:v>
                </c:pt>
                <c:pt idx="38">
                  <c:v>1.0528711112410346E-4</c:v>
                </c:pt>
                <c:pt idx="39">
                  <c:v>1.0528711112410346E-4</c:v>
                </c:pt>
                <c:pt idx="40">
                  <c:v>1.0528711112410349E-4</c:v>
                </c:pt>
                <c:pt idx="41">
                  <c:v>1.0528711112410346E-4</c:v>
                </c:pt>
                <c:pt idx="42">
                  <c:v>1.0528711112410346E-4</c:v>
                </c:pt>
                <c:pt idx="43">
                  <c:v>1.0528711112410346E-4</c:v>
                </c:pt>
                <c:pt idx="44">
                  <c:v>1.0528711112410347E-4</c:v>
                </c:pt>
                <c:pt idx="45">
                  <c:v>1.0528711112410345E-4</c:v>
                </c:pt>
                <c:pt idx="46">
                  <c:v>1.0528711112410345E-4</c:v>
                </c:pt>
                <c:pt idx="47">
                  <c:v>1.0528711112410343E-4</c:v>
                </c:pt>
                <c:pt idx="48">
                  <c:v>1.0528711112410346E-4</c:v>
                </c:pt>
                <c:pt idx="49">
                  <c:v>1.0528711112410347E-4</c:v>
                </c:pt>
                <c:pt idx="50">
                  <c:v>1.0528711112410346E-4</c:v>
                </c:pt>
                <c:pt idx="51">
                  <c:v>1.0528711112410346E-4</c:v>
                </c:pt>
                <c:pt idx="52">
                  <c:v>1.0528711112410346E-4</c:v>
                </c:pt>
                <c:pt idx="53">
                  <c:v>1.0528711112410346E-4</c:v>
                </c:pt>
                <c:pt idx="54">
                  <c:v>1.0528711112410347E-4</c:v>
                </c:pt>
                <c:pt idx="55">
                  <c:v>1.0528711112410347E-4</c:v>
                </c:pt>
                <c:pt idx="56">
                  <c:v>1.0528711112410346E-4</c:v>
                </c:pt>
                <c:pt idx="57">
                  <c:v>1.0528711112410347E-4</c:v>
                </c:pt>
                <c:pt idx="58">
                  <c:v>1.0528711112410345E-4</c:v>
                </c:pt>
                <c:pt idx="59">
                  <c:v>1.0528711112410346E-4</c:v>
                </c:pt>
                <c:pt idx="60">
                  <c:v>1.0528711112410343E-4</c:v>
                </c:pt>
                <c:pt idx="61">
                  <c:v>1.0528711112410343E-4</c:v>
                </c:pt>
                <c:pt idx="62">
                  <c:v>1.0528711112410345E-4</c:v>
                </c:pt>
                <c:pt idx="63">
                  <c:v>1.0528711112410347E-4</c:v>
                </c:pt>
                <c:pt idx="64">
                  <c:v>1.0528711112410346E-4</c:v>
                </c:pt>
                <c:pt idx="65">
                  <c:v>1.0528711112410345E-4</c:v>
                </c:pt>
                <c:pt idx="66">
                  <c:v>1.0528711112410345E-4</c:v>
                </c:pt>
                <c:pt idx="67">
                  <c:v>1.0528711112410347E-4</c:v>
                </c:pt>
                <c:pt idx="68">
                  <c:v>1.0528711112410343E-4</c:v>
                </c:pt>
                <c:pt idx="69">
                  <c:v>1.0528711112410346E-4</c:v>
                </c:pt>
                <c:pt idx="70">
                  <c:v>1.0528711112410346E-4</c:v>
                </c:pt>
                <c:pt idx="71">
                  <c:v>1.0528711112410346E-4</c:v>
                </c:pt>
                <c:pt idx="72">
                  <c:v>1.0528711112410345E-4</c:v>
                </c:pt>
                <c:pt idx="73">
                  <c:v>1.0528711112410345E-4</c:v>
                </c:pt>
                <c:pt idx="74">
                  <c:v>1.0528711112410343E-4</c:v>
                </c:pt>
                <c:pt idx="75">
                  <c:v>1.0528711112410345E-4</c:v>
                </c:pt>
                <c:pt idx="76">
                  <c:v>1.0528711112410345E-4</c:v>
                </c:pt>
                <c:pt idx="77">
                  <c:v>1.0528711112410345E-4</c:v>
                </c:pt>
                <c:pt idx="78">
                  <c:v>1.0528711112410347E-4</c:v>
                </c:pt>
                <c:pt idx="79">
                  <c:v>1.0528711112410346E-4</c:v>
                </c:pt>
                <c:pt idx="80">
                  <c:v>1.0528711112410345E-4</c:v>
                </c:pt>
                <c:pt idx="81">
                  <c:v>1.0528711112410345E-4</c:v>
                </c:pt>
                <c:pt idx="82">
                  <c:v>1.0528711112410346E-4</c:v>
                </c:pt>
                <c:pt idx="83">
                  <c:v>1.0528711112410343E-4</c:v>
                </c:pt>
                <c:pt idx="84">
                  <c:v>1.0528711112410346E-4</c:v>
                </c:pt>
                <c:pt idx="85">
                  <c:v>1.0528711112410346E-4</c:v>
                </c:pt>
                <c:pt idx="86">
                  <c:v>1.0528711112410343E-4</c:v>
                </c:pt>
                <c:pt idx="87">
                  <c:v>1.0528711112410345E-4</c:v>
                </c:pt>
                <c:pt idx="88">
                  <c:v>1.0528711112410345E-4</c:v>
                </c:pt>
                <c:pt idx="89">
                  <c:v>1.0528711112410343E-4</c:v>
                </c:pt>
                <c:pt idx="90">
                  <c:v>1.0528711112410343E-4</c:v>
                </c:pt>
                <c:pt idx="91">
                  <c:v>1.0528711112410345E-4</c:v>
                </c:pt>
                <c:pt idx="92">
                  <c:v>1.0528711112410345E-4</c:v>
                </c:pt>
                <c:pt idx="93">
                  <c:v>1.0528711112410343E-4</c:v>
                </c:pt>
                <c:pt idx="94">
                  <c:v>1.0528711112410345E-4</c:v>
                </c:pt>
                <c:pt idx="95">
                  <c:v>1.0528711112410345E-4</c:v>
                </c:pt>
                <c:pt idx="96">
                  <c:v>1.0528711112410345E-4</c:v>
                </c:pt>
                <c:pt idx="97">
                  <c:v>1.0528711112410346E-4</c:v>
                </c:pt>
                <c:pt idx="98">
                  <c:v>1.0528711112410346E-4</c:v>
                </c:pt>
                <c:pt idx="99">
                  <c:v>1.0528711112410343E-4</c:v>
                </c:pt>
                <c:pt idx="100">
                  <c:v>1.0528711112410343E-4</c:v>
                </c:pt>
                <c:pt idx="101">
                  <c:v>1.0528711112410345E-4</c:v>
                </c:pt>
                <c:pt idx="102">
                  <c:v>1.0528711112410343E-4</c:v>
                </c:pt>
                <c:pt idx="103">
                  <c:v>1.0528711112410345E-4</c:v>
                </c:pt>
                <c:pt idx="104">
                  <c:v>1.0528711112410346E-4</c:v>
                </c:pt>
                <c:pt idx="105">
                  <c:v>1.0528711112410345E-4</c:v>
                </c:pt>
                <c:pt idx="106">
                  <c:v>1.0528711112410346E-4</c:v>
                </c:pt>
                <c:pt idx="107">
                  <c:v>1.0528711112410345E-4</c:v>
                </c:pt>
                <c:pt idx="108">
                  <c:v>1.0528711112410345E-4</c:v>
                </c:pt>
                <c:pt idx="109">
                  <c:v>1.0528711112410347E-4</c:v>
                </c:pt>
                <c:pt idx="110">
                  <c:v>1.0528711112410347E-4</c:v>
                </c:pt>
                <c:pt idx="111">
                  <c:v>1.0528711112410347E-4</c:v>
                </c:pt>
                <c:pt idx="112">
                  <c:v>1.0528711112410346E-4</c:v>
                </c:pt>
                <c:pt idx="113">
                  <c:v>1.0528711112410345E-4</c:v>
                </c:pt>
                <c:pt idx="114">
                  <c:v>1.0528711112410347E-4</c:v>
                </c:pt>
                <c:pt idx="115">
                  <c:v>1.0528711112410345E-4</c:v>
                </c:pt>
                <c:pt idx="116">
                  <c:v>1.0528711112410347E-4</c:v>
                </c:pt>
                <c:pt idx="117">
                  <c:v>1.0528711112410345E-4</c:v>
                </c:pt>
                <c:pt idx="118">
                  <c:v>1.0528711112410347E-4</c:v>
                </c:pt>
                <c:pt idx="119">
                  <c:v>1.0528711112410347E-4</c:v>
                </c:pt>
                <c:pt idx="120">
                  <c:v>1.0528711112410343E-4</c:v>
                </c:pt>
                <c:pt idx="121">
                  <c:v>1.0528711112410346E-4</c:v>
                </c:pt>
                <c:pt idx="122">
                  <c:v>1.0528711112410347E-4</c:v>
                </c:pt>
                <c:pt idx="123">
                  <c:v>1.0528711112410349E-4</c:v>
                </c:pt>
                <c:pt idx="124">
                  <c:v>1.0528711112410346E-4</c:v>
                </c:pt>
                <c:pt idx="125">
                  <c:v>1.0528711112410346E-4</c:v>
                </c:pt>
                <c:pt idx="126">
                  <c:v>1.0528711112410345E-4</c:v>
                </c:pt>
                <c:pt idx="127">
                  <c:v>1.0528711112410346E-4</c:v>
                </c:pt>
                <c:pt idx="128">
                  <c:v>1.0528711112410347E-4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B2-4AC2-B1DF-A2417E80110D}"/>
            </c:ext>
          </c:extLst>
        </c:ser>
        <c:ser>
          <c:idx val="6"/>
          <c:order val="6"/>
          <c:tx>
            <c:strRef>
              <c:f>'Composition%'!$J$1</c:f>
              <c:strCache>
                <c:ptCount val="1"/>
                <c:pt idx="0">
                  <c:v>NC5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'Composition%'!$J$2:$J$130</c:f>
              <c:numCache>
                <c:formatCode>_(* #,##0.00_);_(* \(#,##0.00\);_(* "-"??_);_(@_)</c:formatCode>
                <c:ptCount val="129"/>
                <c:pt idx="0">
                  <c:v>5.0945376367458813E-5</c:v>
                </c:pt>
                <c:pt idx="1">
                  <c:v>5.0945376350372634E-5</c:v>
                </c:pt>
                <c:pt idx="2">
                  <c:v>5.0945376350372634E-5</c:v>
                </c:pt>
                <c:pt idx="3">
                  <c:v>5.0945376350372634E-5</c:v>
                </c:pt>
                <c:pt idx="4">
                  <c:v>5.094537635037264E-5</c:v>
                </c:pt>
                <c:pt idx="5">
                  <c:v>5.094537635037264E-5</c:v>
                </c:pt>
                <c:pt idx="6">
                  <c:v>5.0945376350372634E-5</c:v>
                </c:pt>
                <c:pt idx="7">
                  <c:v>5.094537635037264E-5</c:v>
                </c:pt>
                <c:pt idx="8">
                  <c:v>5.0945376350372634E-5</c:v>
                </c:pt>
                <c:pt idx="9">
                  <c:v>5.094537635037264E-5</c:v>
                </c:pt>
                <c:pt idx="10">
                  <c:v>5.094537635037264E-5</c:v>
                </c:pt>
                <c:pt idx="11">
                  <c:v>5.0945376350372634E-5</c:v>
                </c:pt>
                <c:pt idx="12">
                  <c:v>5.094537635037264E-5</c:v>
                </c:pt>
                <c:pt idx="13">
                  <c:v>5.0945376350372654E-5</c:v>
                </c:pt>
                <c:pt idx="14">
                  <c:v>5.094537635037264E-5</c:v>
                </c:pt>
                <c:pt idx="15">
                  <c:v>5.0945376350372647E-5</c:v>
                </c:pt>
                <c:pt idx="16">
                  <c:v>5.0945376350372647E-5</c:v>
                </c:pt>
                <c:pt idx="17">
                  <c:v>5.094537635037264E-5</c:v>
                </c:pt>
                <c:pt idx="18">
                  <c:v>5.0945376350372647E-5</c:v>
                </c:pt>
                <c:pt idx="19">
                  <c:v>5.0945376350372647E-5</c:v>
                </c:pt>
                <c:pt idx="20">
                  <c:v>5.0945376350372634E-5</c:v>
                </c:pt>
                <c:pt idx="21">
                  <c:v>5.094537635037264E-5</c:v>
                </c:pt>
                <c:pt idx="22">
                  <c:v>5.0945376350372634E-5</c:v>
                </c:pt>
                <c:pt idx="23">
                  <c:v>5.0945376350372647E-5</c:v>
                </c:pt>
                <c:pt idx="24">
                  <c:v>5.094537635037264E-5</c:v>
                </c:pt>
                <c:pt idx="25">
                  <c:v>5.0945376350372634E-5</c:v>
                </c:pt>
                <c:pt idx="26">
                  <c:v>5.094537635037264E-5</c:v>
                </c:pt>
                <c:pt idx="27">
                  <c:v>5.0945376350372634E-5</c:v>
                </c:pt>
                <c:pt idx="28">
                  <c:v>5.094537635037264E-5</c:v>
                </c:pt>
                <c:pt idx="29">
                  <c:v>5.094537635037264E-5</c:v>
                </c:pt>
                <c:pt idx="30">
                  <c:v>5.0945376350372634E-5</c:v>
                </c:pt>
                <c:pt idx="31">
                  <c:v>5.0945376350372627E-5</c:v>
                </c:pt>
                <c:pt idx="32">
                  <c:v>5.0945376350372627E-5</c:v>
                </c:pt>
                <c:pt idx="33">
                  <c:v>5.094537635037264E-5</c:v>
                </c:pt>
                <c:pt idx="34">
                  <c:v>5.094537635037264E-5</c:v>
                </c:pt>
                <c:pt idx="35">
                  <c:v>5.094537635037264E-5</c:v>
                </c:pt>
                <c:pt idx="36">
                  <c:v>5.0945376350372634E-5</c:v>
                </c:pt>
                <c:pt idx="37">
                  <c:v>5.094537635037264E-5</c:v>
                </c:pt>
                <c:pt idx="38">
                  <c:v>5.094537635037264E-5</c:v>
                </c:pt>
                <c:pt idx="39">
                  <c:v>5.094537635037264E-5</c:v>
                </c:pt>
                <c:pt idx="40">
                  <c:v>5.0945376350372654E-5</c:v>
                </c:pt>
                <c:pt idx="41">
                  <c:v>5.094537635037264E-5</c:v>
                </c:pt>
                <c:pt idx="42">
                  <c:v>5.094537635037264E-5</c:v>
                </c:pt>
                <c:pt idx="43">
                  <c:v>5.094537635037264E-5</c:v>
                </c:pt>
                <c:pt idx="44">
                  <c:v>5.0945376350372647E-5</c:v>
                </c:pt>
                <c:pt idx="45">
                  <c:v>5.0945376350372634E-5</c:v>
                </c:pt>
                <c:pt idx="46">
                  <c:v>5.0945376350372634E-5</c:v>
                </c:pt>
                <c:pt idx="47">
                  <c:v>5.0945376350372627E-5</c:v>
                </c:pt>
                <c:pt idx="48">
                  <c:v>5.094537635037264E-5</c:v>
                </c:pt>
                <c:pt idx="49">
                  <c:v>5.0945376350372647E-5</c:v>
                </c:pt>
                <c:pt idx="50">
                  <c:v>5.094537635037264E-5</c:v>
                </c:pt>
                <c:pt idx="51">
                  <c:v>5.094537635037264E-5</c:v>
                </c:pt>
                <c:pt idx="52">
                  <c:v>5.094537635037264E-5</c:v>
                </c:pt>
                <c:pt idx="53">
                  <c:v>5.094537635037264E-5</c:v>
                </c:pt>
                <c:pt idx="54">
                  <c:v>5.0945376350372647E-5</c:v>
                </c:pt>
                <c:pt idx="55">
                  <c:v>5.0945376350372647E-5</c:v>
                </c:pt>
                <c:pt idx="56">
                  <c:v>5.094537635037264E-5</c:v>
                </c:pt>
                <c:pt idx="57">
                  <c:v>5.0945376350372647E-5</c:v>
                </c:pt>
                <c:pt idx="58">
                  <c:v>5.0945376350372634E-5</c:v>
                </c:pt>
                <c:pt idx="59">
                  <c:v>5.094537635037264E-5</c:v>
                </c:pt>
                <c:pt idx="60">
                  <c:v>5.0945376350372627E-5</c:v>
                </c:pt>
                <c:pt idx="61">
                  <c:v>5.0945376350372627E-5</c:v>
                </c:pt>
                <c:pt idx="62">
                  <c:v>5.0945376350372634E-5</c:v>
                </c:pt>
                <c:pt idx="63">
                  <c:v>5.0945376350372647E-5</c:v>
                </c:pt>
                <c:pt idx="64">
                  <c:v>5.094537635037264E-5</c:v>
                </c:pt>
                <c:pt idx="65">
                  <c:v>5.0945376350372634E-5</c:v>
                </c:pt>
                <c:pt idx="66">
                  <c:v>5.0945376350372634E-5</c:v>
                </c:pt>
                <c:pt idx="67">
                  <c:v>5.0945376350372647E-5</c:v>
                </c:pt>
                <c:pt idx="68">
                  <c:v>5.0945376350372627E-5</c:v>
                </c:pt>
                <c:pt idx="69">
                  <c:v>5.094537635037264E-5</c:v>
                </c:pt>
                <c:pt idx="70">
                  <c:v>5.094537635037264E-5</c:v>
                </c:pt>
                <c:pt idx="71">
                  <c:v>5.094537635037264E-5</c:v>
                </c:pt>
                <c:pt idx="72">
                  <c:v>5.0945376350372634E-5</c:v>
                </c:pt>
                <c:pt idx="73">
                  <c:v>5.0945376350372634E-5</c:v>
                </c:pt>
                <c:pt idx="74">
                  <c:v>5.0945376350372627E-5</c:v>
                </c:pt>
                <c:pt idx="75">
                  <c:v>5.0945376350372634E-5</c:v>
                </c:pt>
                <c:pt idx="76">
                  <c:v>5.0945376350372634E-5</c:v>
                </c:pt>
                <c:pt idx="77">
                  <c:v>5.0945376350372634E-5</c:v>
                </c:pt>
                <c:pt idx="78">
                  <c:v>5.0945376350372647E-5</c:v>
                </c:pt>
                <c:pt idx="79">
                  <c:v>5.094537635037264E-5</c:v>
                </c:pt>
                <c:pt idx="80">
                  <c:v>5.0945376350372634E-5</c:v>
                </c:pt>
                <c:pt idx="81">
                  <c:v>5.0945376350372634E-5</c:v>
                </c:pt>
                <c:pt idx="82">
                  <c:v>5.094537635037264E-5</c:v>
                </c:pt>
                <c:pt idx="83">
                  <c:v>5.0945376350372627E-5</c:v>
                </c:pt>
                <c:pt idx="84">
                  <c:v>5.094537635037264E-5</c:v>
                </c:pt>
                <c:pt idx="85">
                  <c:v>5.094537635037264E-5</c:v>
                </c:pt>
                <c:pt idx="86">
                  <c:v>5.0945376350372627E-5</c:v>
                </c:pt>
                <c:pt idx="87">
                  <c:v>5.0945376350372634E-5</c:v>
                </c:pt>
                <c:pt idx="88">
                  <c:v>5.0945376350372634E-5</c:v>
                </c:pt>
                <c:pt idx="89">
                  <c:v>5.0945376350372627E-5</c:v>
                </c:pt>
                <c:pt idx="90">
                  <c:v>5.0945376350372627E-5</c:v>
                </c:pt>
                <c:pt idx="91">
                  <c:v>5.0945376350372634E-5</c:v>
                </c:pt>
                <c:pt idx="92">
                  <c:v>5.0945376350372634E-5</c:v>
                </c:pt>
                <c:pt idx="93">
                  <c:v>5.0945376350372627E-5</c:v>
                </c:pt>
                <c:pt idx="94">
                  <c:v>5.0945376350372634E-5</c:v>
                </c:pt>
                <c:pt idx="95">
                  <c:v>5.0945376350372634E-5</c:v>
                </c:pt>
                <c:pt idx="96">
                  <c:v>5.0945376350372634E-5</c:v>
                </c:pt>
                <c:pt idx="97">
                  <c:v>5.094537635037264E-5</c:v>
                </c:pt>
                <c:pt idx="98">
                  <c:v>5.094537635037264E-5</c:v>
                </c:pt>
                <c:pt idx="99">
                  <c:v>5.0945376350372627E-5</c:v>
                </c:pt>
                <c:pt idx="100">
                  <c:v>5.0945376350372627E-5</c:v>
                </c:pt>
                <c:pt idx="101">
                  <c:v>5.0945376350372634E-5</c:v>
                </c:pt>
                <c:pt idx="102">
                  <c:v>5.0945376350372627E-5</c:v>
                </c:pt>
                <c:pt idx="103">
                  <c:v>5.0945376350372634E-5</c:v>
                </c:pt>
                <c:pt idx="104">
                  <c:v>5.094537635037264E-5</c:v>
                </c:pt>
                <c:pt idx="105">
                  <c:v>5.0945376350372634E-5</c:v>
                </c:pt>
                <c:pt idx="106">
                  <c:v>5.094537635037264E-5</c:v>
                </c:pt>
                <c:pt idx="107">
                  <c:v>5.0945376350372634E-5</c:v>
                </c:pt>
                <c:pt idx="108">
                  <c:v>5.0945376350372634E-5</c:v>
                </c:pt>
                <c:pt idx="109">
                  <c:v>5.0945376350372647E-5</c:v>
                </c:pt>
                <c:pt idx="110">
                  <c:v>5.0945376350372647E-5</c:v>
                </c:pt>
                <c:pt idx="111">
                  <c:v>5.0945376350372647E-5</c:v>
                </c:pt>
                <c:pt idx="112">
                  <c:v>5.094537635037264E-5</c:v>
                </c:pt>
                <c:pt idx="113">
                  <c:v>5.0945376350372634E-5</c:v>
                </c:pt>
                <c:pt idx="114">
                  <c:v>5.0945376350372647E-5</c:v>
                </c:pt>
                <c:pt idx="115">
                  <c:v>5.0945376350372634E-5</c:v>
                </c:pt>
                <c:pt idx="116">
                  <c:v>5.0945376350372647E-5</c:v>
                </c:pt>
                <c:pt idx="117">
                  <c:v>5.0945376350372634E-5</c:v>
                </c:pt>
                <c:pt idx="118">
                  <c:v>5.0945376350372647E-5</c:v>
                </c:pt>
                <c:pt idx="119">
                  <c:v>5.0945376350372647E-5</c:v>
                </c:pt>
                <c:pt idx="120">
                  <c:v>5.0945376350372627E-5</c:v>
                </c:pt>
                <c:pt idx="121">
                  <c:v>5.094537635037264E-5</c:v>
                </c:pt>
                <c:pt idx="122">
                  <c:v>5.0945376350372647E-5</c:v>
                </c:pt>
                <c:pt idx="123">
                  <c:v>5.0945376350372654E-5</c:v>
                </c:pt>
                <c:pt idx="124">
                  <c:v>5.094537635037264E-5</c:v>
                </c:pt>
                <c:pt idx="125">
                  <c:v>5.094537635037264E-5</c:v>
                </c:pt>
                <c:pt idx="126">
                  <c:v>5.0945376350372634E-5</c:v>
                </c:pt>
                <c:pt idx="127">
                  <c:v>5.094537635037264E-5</c:v>
                </c:pt>
                <c:pt idx="128">
                  <c:v>5.0945376350372647E-5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B2-4AC2-B1DF-A2417E80110D}"/>
            </c:ext>
          </c:extLst>
        </c:ser>
        <c:ser>
          <c:idx val="7"/>
          <c:order val="7"/>
          <c:tx>
            <c:strRef>
              <c:f>'Composition%'!$K$1</c:f>
              <c:strCache>
                <c:ptCount val="1"/>
                <c:pt idx="0">
                  <c:v>CC5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'Composition%'!$K$2:$K$130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B2-4AC2-B1DF-A2417E80110D}"/>
            </c:ext>
          </c:extLst>
        </c:ser>
        <c:ser>
          <c:idx val="8"/>
          <c:order val="8"/>
          <c:tx>
            <c:strRef>
              <c:f>'Composition%'!$L$1</c:f>
              <c:strCache>
                <c:ptCount val="1"/>
                <c:pt idx="0">
                  <c:v>C6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'Composition%'!$L$2:$L$130</c:f>
              <c:numCache>
                <c:formatCode>_(* #,##0.00_);_(* \(#,##0.00\);_(* "-"??_);_(@_)</c:formatCode>
                <c:ptCount val="129"/>
                <c:pt idx="0">
                  <c:v>3.3963584244972544E-5</c:v>
                </c:pt>
                <c:pt idx="1">
                  <c:v>3.396358423358176E-5</c:v>
                </c:pt>
                <c:pt idx="2">
                  <c:v>3.396358423358176E-5</c:v>
                </c:pt>
                <c:pt idx="3">
                  <c:v>3.396358423358176E-5</c:v>
                </c:pt>
                <c:pt idx="4">
                  <c:v>3.3963584233581767E-5</c:v>
                </c:pt>
                <c:pt idx="5">
                  <c:v>3.3963584233581767E-5</c:v>
                </c:pt>
                <c:pt idx="6">
                  <c:v>3.396358423358176E-5</c:v>
                </c:pt>
                <c:pt idx="7">
                  <c:v>3.3963584233581767E-5</c:v>
                </c:pt>
                <c:pt idx="8">
                  <c:v>3.396358423358176E-5</c:v>
                </c:pt>
                <c:pt idx="9">
                  <c:v>3.3963584233581767E-5</c:v>
                </c:pt>
                <c:pt idx="10">
                  <c:v>3.3963584233581767E-5</c:v>
                </c:pt>
                <c:pt idx="11">
                  <c:v>3.396358423358176E-5</c:v>
                </c:pt>
                <c:pt idx="12">
                  <c:v>3.3963584233581767E-5</c:v>
                </c:pt>
                <c:pt idx="13">
                  <c:v>3.3963584233581774E-5</c:v>
                </c:pt>
                <c:pt idx="14">
                  <c:v>3.3963584233581767E-5</c:v>
                </c:pt>
                <c:pt idx="15">
                  <c:v>3.3963584233581767E-5</c:v>
                </c:pt>
                <c:pt idx="16">
                  <c:v>3.3963584233581767E-5</c:v>
                </c:pt>
                <c:pt idx="17">
                  <c:v>3.3963584233581767E-5</c:v>
                </c:pt>
                <c:pt idx="18">
                  <c:v>3.3963584233581767E-5</c:v>
                </c:pt>
                <c:pt idx="19">
                  <c:v>3.3963584233581767E-5</c:v>
                </c:pt>
                <c:pt idx="20">
                  <c:v>3.396358423358176E-5</c:v>
                </c:pt>
                <c:pt idx="21">
                  <c:v>3.3963584233581767E-5</c:v>
                </c:pt>
                <c:pt idx="22">
                  <c:v>3.396358423358176E-5</c:v>
                </c:pt>
                <c:pt idx="23">
                  <c:v>3.3963584233581767E-5</c:v>
                </c:pt>
                <c:pt idx="24">
                  <c:v>3.3963584233581767E-5</c:v>
                </c:pt>
                <c:pt idx="25">
                  <c:v>3.396358423358176E-5</c:v>
                </c:pt>
                <c:pt idx="26">
                  <c:v>3.3963584233581767E-5</c:v>
                </c:pt>
                <c:pt idx="27">
                  <c:v>3.396358423358176E-5</c:v>
                </c:pt>
                <c:pt idx="28">
                  <c:v>3.3963584233581767E-5</c:v>
                </c:pt>
                <c:pt idx="29">
                  <c:v>3.3963584233581767E-5</c:v>
                </c:pt>
                <c:pt idx="30">
                  <c:v>3.396358423358176E-5</c:v>
                </c:pt>
                <c:pt idx="31">
                  <c:v>3.3963584233581753E-5</c:v>
                </c:pt>
                <c:pt idx="32">
                  <c:v>3.3963584233581753E-5</c:v>
                </c:pt>
                <c:pt idx="33">
                  <c:v>3.3963584233581767E-5</c:v>
                </c:pt>
                <c:pt idx="34">
                  <c:v>3.3963584233581767E-5</c:v>
                </c:pt>
                <c:pt idx="35">
                  <c:v>3.3963584233581767E-5</c:v>
                </c:pt>
                <c:pt idx="36">
                  <c:v>3.396358423358176E-5</c:v>
                </c:pt>
                <c:pt idx="37">
                  <c:v>3.3963584233581767E-5</c:v>
                </c:pt>
                <c:pt idx="38">
                  <c:v>3.3963584233581767E-5</c:v>
                </c:pt>
                <c:pt idx="39">
                  <c:v>3.3963584233581767E-5</c:v>
                </c:pt>
                <c:pt idx="40">
                  <c:v>3.3963584233581774E-5</c:v>
                </c:pt>
                <c:pt idx="41">
                  <c:v>3.3963584233581767E-5</c:v>
                </c:pt>
                <c:pt idx="42">
                  <c:v>3.3963584233581767E-5</c:v>
                </c:pt>
                <c:pt idx="43">
                  <c:v>3.3963584233581767E-5</c:v>
                </c:pt>
                <c:pt idx="44">
                  <c:v>3.3963584233581767E-5</c:v>
                </c:pt>
                <c:pt idx="45">
                  <c:v>3.396358423358176E-5</c:v>
                </c:pt>
                <c:pt idx="46">
                  <c:v>3.396358423358176E-5</c:v>
                </c:pt>
                <c:pt idx="47">
                  <c:v>3.3963584233581753E-5</c:v>
                </c:pt>
                <c:pt idx="48">
                  <c:v>3.3963584233581767E-5</c:v>
                </c:pt>
                <c:pt idx="49">
                  <c:v>3.3963584233581767E-5</c:v>
                </c:pt>
                <c:pt idx="50">
                  <c:v>3.3963584233581767E-5</c:v>
                </c:pt>
                <c:pt idx="51">
                  <c:v>3.3963584233581767E-5</c:v>
                </c:pt>
                <c:pt idx="52">
                  <c:v>3.3963584233581767E-5</c:v>
                </c:pt>
                <c:pt idx="53">
                  <c:v>3.3963584233581767E-5</c:v>
                </c:pt>
                <c:pt idx="54">
                  <c:v>3.3963584233581767E-5</c:v>
                </c:pt>
                <c:pt idx="55">
                  <c:v>3.3963584233581767E-5</c:v>
                </c:pt>
                <c:pt idx="56">
                  <c:v>3.3963584233581767E-5</c:v>
                </c:pt>
                <c:pt idx="57">
                  <c:v>3.3963584233581767E-5</c:v>
                </c:pt>
                <c:pt idx="58">
                  <c:v>3.396358423358176E-5</c:v>
                </c:pt>
                <c:pt idx="59">
                  <c:v>3.3963584233581767E-5</c:v>
                </c:pt>
                <c:pt idx="60">
                  <c:v>3.3963584233581753E-5</c:v>
                </c:pt>
                <c:pt idx="61">
                  <c:v>3.3963584233581753E-5</c:v>
                </c:pt>
                <c:pt idx="62">
                  <c:v>3.396358423358176E-5</c:v>
                </c:pt>
                <c:pt idx="63">
                  <c:v>3.3963584233581767E-5</c:v>
                </c:pt>
                <c:pt idx="64">
                  <c:v>3.3963584233581767E-5</c:v>
                </c:pt>
                <c:pt idx="65">
                  <c:v>3.396358423358176E-5</c:v>
                </c:pt>
                <c:pt idx="66">
                  <c:v>3.396358423358176E-5</c:v>
                </c:pt>
                <c:pt idx="67">
                  <c:v>3.3963584233581767E-5</c:v>
                </c:pt>
                <c:pt idx="68">
                  <c:v>3.3963584233581753E-5</c:v>
                </c:pt>
                <c:pt idx="69">
                  <c:v>3.3963584233581767E-5</c:v>
                </c:pt>
                <c:pt idx="70">
                  <c:v>3.3963584233581767E-5</c:v>
                </c:pt>
                <c:pt idx="71">
                  <c:v>3.3963584233581767E-5</c:v>
                </c:pt>
                <c:pt idx="72">
                  <c:v>3.396358423358176E-5</c:v>
                </c:pt>
                <c:pt idx="73">
                  <c:v>3.396358423358176E-5</c:v>
                </c:pt>
                <c:pt idx="74">
                  <c:v>3.3963584233581753E-5</c:v>
                </c:pt>
                <c:pt idx="75">
                  <c:v>3.396358423358176E-5</c:v>
                </c:pt>
                <c:pt idx="76">
                  <c:v>3.396358423358176E-5</c:v>
                </c:pt>
                <c:pt idx="77">
                  <c:v>3.396358423358176E-5</c:v>
                </c:pt>
                <c:pt idx="78">
                  <c:v>3.3963584233581767E-5</c:v>
                </c:pt>
                <c:pt idx="79">
                  <c:v>3.3963584233581767E-5</c:v>
                </c:pt>
                <c:pt idx="80">
                  <c:v>3.396358423358176E-5</c:v>
                </c:pt>
                <c:pt idx="81">
                  <c:v>3.396358423358176E-5</c:v>
                </c:pt>
                <c:pt idx="82">
                  <c:v>3.3963584233581767E-5</c:v>
                </c:pt>
                <c:pt idx="83">
                  <c:v>3.3963584233581753E-5</c:v>
                </c:pt>
                <c:pt idx="84">
                  <c:v>3.3963584233581767E-5</c:v>
                </c:pt>
                <c:pt idx="85">
                  <c:v>3.3963584233581767E-5</c:v>
                </c:pt>
                <c:pt idx="86">
                  <c:v>3.3963584233581753E-5</c:v>
                </c:pt>
                <c:pt idx="87">
                  <c:v>3.396358423358176E-5</c:v>
                </c:pt>
                <c:pt idx="88">
                  <c:v>3.396358423358176E-5</c:v>
                </c:pt>
                <c:pt idx="89">
                  <c:v>3.3963584233581753E-5</c:v>
                </c:pt>
                <c:pt idx="90">
                  <c:v>3.3963584233581753E-5</c:v>
                </c:pt>
                <c:pt idx="91">
                  <c:v>3.396358423358176E-5</c:v>
                </c:pt>
                <c:pt idx="92">
                  <c:v>3.396358423358176E-5</c:v>
                </c:pt>
                <c:pt idx="93">
                  <c:v>3.3963584233581753E-5</c:v>
                </c:pt>
                <c:pt idx="94">
                  <c:v>3.396358423358176E-5</c:v>
                </c:pt>
                <c:pt idx="95">
                  <c:v>3.396358423358176E-5</c:v>
                </c:pt>
                <c:pt idx="96">
                  <c:v>3.396358423358176E-5</c:v>
                </c:pt>
                <c:pt idx="97">
                  <c:v>3.3963584233581767E-5</c:v>
                </c:pt>
                <c:pt idx="98">
                  <c:v>3.3963584233581767E-5</c:v>
                </c:pt>
                <c:pt idx="99">
                  <c:v>3.3963584233581753E-5</c:v>
                </c:pt>
                <c:pt idx="100">
                  <c:v>3.3963584233581753E-5</c:v>
                </c:pt>
                <c:pt idx="101">
                  <c:v>3.396358423358176E-5</c:v>
                </c:pt>
                <c:pt idx="102">
                  <c:v>3.3963584233581753E-5</c:v>
                </c:pt>
                <c:pt idx="103">
                  <c:v>3.396358423358176E-5</c:v>
                </c:pt>
                <c:pt idx="104">
                  <c:v>3.3963584233581767E-5</c:v>
                </c:pt>
                <c:pt idx="105">
                  <c:v>3.396358423358176E-5</c:v>
                </c:pt>
                <c:pt idx="106">
                  <c:v>3.3963584233581767E-5</c:v>
                </c:pt>
                <c:pt idx="107">
                  <c:v>3.396358423358176E-5</c:v>
                </c:pt>
                <c:pt idx="108">
                  <c:v>3.396358423358176E-5</c:v>
                </c:pt>
                <c:pt idx="109">
                  <c:v>3.3963584233581767E-5</c:v>
                </c:pt>
                <c:pt idx="110">
                  <c:v>3.3963584233581767E-5</c:v>
                </c:pt>
                <c:pt idx="111">
                  <c:v>3.3963584233581767E-5</c:v>
                </c:pt>
                <c:pt idx="112">
                  <c:v>3.3963584233581767E-5</c:v>
                </c:pt>
                <c:pt idx="113">
                  <c:v>3.396358423358176E-5</c:v>
                </c:pt>
                <c:pt idx="114">
                  <c:v>3.3963584233581767E-5</c:v>
                </c:pt>
                <c:pt idx="115">
                  <c:v>3.396358423358176E-5</c:v>
                </c:pt>
                <c:pt idx="116">
                  <c:v>3.3963584233581767E-5</c:v>
                </c:pt>
                <c:pt idx="117">
                  <c:v>3.396358423358176E-5</c:v>
                </c:pt>
                <c:pt idx="118">
                  <c:v>3.3963584233581767E-5</c:v>
                </c:pt>
                <c:pt idx="119">
                  <c:v>3.3963584233581767E-5</c:v>
                </c:pt>
                <c:pt idx="120">
                  <c:v>3.3963584233581753E-5</c:v>
                </c:pt>
                <c:pt idx="121">
                  <c:v>3.3963584233581767E-5</c:v>
                </c:pt>
                <c:pt idx="122">
                  <c:v>3.3963584233581767E-5</c:v>
                </c:pt>
                <c:pt idx="123">
                  <c:v>3.3963584233581774E-5</c:v>
                </c:pt>
                <c:pt idx="124">
                  <c:v>3.3963584233581767E-5</c:v>
                </c:pt>
                <c:pt idx="125">
                  <c:v>3.3963584233581767E-5</c:v>
                </c:pt>
                <c:pt idx="126">
                  <c:v>3.396358423358176E-5</c:v>
                </c:pt>
                <c:pt idx="127">
                  <c:v>3.3963584233581767E-5</c:v>
                </c:pt>
                <c:pt idx="128">
                  <c:v>3.3963584233581767E-5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B2-4AC2-B1DF-A2417E80110D}"/>
            </c:ext>
          </c:extLst>
        </c:ser>
        <c:ser>
          <c:idx val="9"/>
          <c:order val="9"/>
          <c:tx>
            <c:strRef>
              <c:f>'Composition%'!$M$1</c:f>
              <c:strCache>
                <c:ptCount val="1"/>
                <c:pt idx="0">
                  <c:v>22MC4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'Composition%'!$M$2:$M$130</c:f>
              <c:numCache>
                <c:formatCode>_(* #,##0.00_);_(* \(#,##0.00\);_(* "-"??_);_(@_)</c:formatCode>
                <c:ptCount val="129"/>
                <c:pt idx="0">
                  <c:v>1.0868346958391214E-4</c:v>
                </c:pt>
                <c:pt idx="1">
                  <c:v>1.0868346954746162E-4</c:v>
                </c:pt>
                <c:pt idx="2">
                  <c:v>1.0868346954746162E-4</c:v>
                </c:pt>
                <c:pt idx="3">
                  <c:v>1.0868346954746162E-4</c:v>
                </c:pt>
                <c:pt idx="4">
                  <c:v>1.0868346954746164E-4</c:v>
                </c:pt>
                <c:pt idx="5">
                  <c:v>1.0868346954746164E-4</c:v>
                </c:pt>
                <c:pt idx="6">
                  <c:v>1.0868346954746162E-4</c:v>
                </c:pt>
                <c:pt idx="7">
                  <c:v>1.0868346954746164E-4</c:v>
                </c:pt>
                <c:pt idx="8">
                  <c:v>1.0868346954746162E-4</c:v>
                </c:pt>
                <c:pt idx="9">
                  <c:v>1.0868346954746164E-4</c:v>
                </c:pt>
                <c:pt idx="10">
                  <c:v>1.0868346954746164E-4</c:v>
                </c:pt>
                <c:pt idx="11">
                  <c:v>1.0868346954746162E-4</c:v>
                </c:pt>
                <c:pt idx="12">
                  <c:v>1.0868346954746164E-4</c:v>
                </c:pt>
                <c:pt idx="13">
                  <c:v>1.0868346954746168E-4</c:v>
                </c:pt>
                <c:pt idx="14">
                  <c:v>1.0868346954746164E-4</c:v>
                </c:pt>
                <c:pt idx="15">
                  <c:v>1.0868346954746165E-4</c:v>
                </c:pt>
                <c:pt idx="16">
                  <c:v>1.0868346954746165E-4</c:v>
                </c:pt>
                <c:pt idx="17">
                  <c:v>1.0868346954746164E-4</c:v>
                </c:pt>
                <c:pt idx="18">
                  <c:v>1.0868346954746165E-4</c:v>
                </c:pt>
                <c:pt idx="19">
                  <c:v>1.0868346954746165E-4</c:v>
                </c:pt>
                <c:pt idx="20">
                  <c:v>1.0868346954746162E-4</c:v>
                </c:pt>
                <c:pt idx="21">
                  <c:v>1.0868346954746164E-4</c:v>
                </c:pt>
                <c:pt idx="22">
                  <c:v>1.0868346954746162E-4</c:v>
                </c:pt>
                <c:pt idx="23">
                  <c:v>1.0868346954746165E-4</c:v>
                </c:pt>
                <c:pt idx="24">
                  <c:v>1.0868346954746164E-4</c:v>
                </c:pt>
                <c:pt idx="25">
                  <c:v>1.0868346954746162E-4</c:v>
                </c:pt>
                <c:pt idx="26">
                  <c:v>1.0868346954746164E-4</c:v>
                </c:pt>
                <c:pt idx="27">
                  <c:v>1.0868346954746162E-4</c:v>
                </c:pt>
                <c:pt idx="28">
                  <c:v>1.0868346954746164E-4</c:v>
                </c:pt>
                <c:pt idx="29">
                  <c:v>1.0868346954746164E-4</c:v>
                </c:pt>
                <c:pt idx="30">
                  <c:v>1.0868346954746162E-4</c:v>
                </c:pt>
                <c:pt idx="31">
                  <c:v>1.0868346954746161E-4</c:v>
                </c:pt>
                <c:pt idx="32">
                  <c:v>1.0868346954746161E-4</c:v>
                </c:pt>
                <c:pt idx="33">
                  <c:v>1.0868346954746164E-4</c:v>
                </c:pt>
                <c:pt idx="34">
                  <c:v>1.0868346954746164E-4</c:v>
                </c:pt>
                <c:pt idx="35">
                  <c:v>1.0868346954746164E-4</c:v>
                </c:pt>
                <c:pt idx="36">
                  <c:v>1.0868346954746162E-4</c:v>
                </c:pt>
                <c:pt idx="37">
                  <c:v>1.0868346954746164E-4</c:v>
                </c:pt>
                <c:pt idx="38">
                  <c:v>1.0868346954746164E-4</c:v>
                </c:pt>
                <c:pt idx="39">
                  <c:v>1.0868346954746164E-4</c:v>
                </c:pt>
                <c:pt idx="40">
                  <c:v>1.0868346954746168E-4</c:v>
                </c:pt>
                <c:pt idx="41">
                  <c:v>1.0868346954746164E-4</c:v>
                </c:pt>
                <c:pt idx="42">
                  <c:v>1.0868346954746164E-4</c:v>
                </c:pt>
                <c:pt idx="43">
                  <c:v>1.0868346954746164E-4</c:v>
                </c:pt>
                <c:pt idx="44">
                  <c:v>1.0868346954746165E-4</c:v>
                </c:pt>
                <c:pt idx="45">
                  <c:v>1.0868346954746162E-4</c:v>
                </c:pt>
                <c:pt idx="46">
                  <c:v>1.0868346954746162E-4</c:v>
                </c:pt>
                <c:pt idx="47">
                  <c:v>1.0868346954746161E-4</c:v>
                </c:pt>
                <c:pt idx="48">
                  <c:v>1.0868346954746164E-4</c:v>
                </c:pt>
                <c:pt idx="49">
                  <c:v>1.0868346954746165E-4</c:v>
                </c:pt>
                <c:pt idx="50">
                  <c:v>1.0868346954746164E-4</c:v>
                </c:pt>
                <c:pt idx="51">
                  <c:v>1.0868346954746164E-4</c:v>
                </c:pt>
                <c:pt idx="52">
                  <c:v>1.0868346954746164E-4</c:v>
                </c:pt>
                <c:pt idx="53">
                  <c:v>1.0868346954746164E-4</c:v>
                </c:pt>
                <c:pt idx="54">
                  <c:v>1.0868346954746165E-4</c:v>
                </c:pt>
                <c:pt idx="55">
                  <c:v>1.0868346954746165E-4</c:v>
                </c:pt>
                <c:pt idx="56">
                  <c:v>1.0868346954746164E-4</c:v>
                </c:pt>
                <c:pt idx="57">
                  <c:v>1.0868346954746165E-4</c:v>
                </c:pt>
                <c:pt idx="58">
                  <c:v>1.0868346954746162E-4</c:v>
                </c:pt>
                <c:pt idx="59">
                  <c:v>1.0868346954746164E-4</c:v>
                </c:pt>
                <c:pt idx="60">
                  <c:v>1.0868346954746161E-4</c:v>
                </c:pt>
                <c:pt idx="61">
                  <c:v>1.0868346954746161E-4</c:v>
                </c:pt>
                <c:pt idx="62">
                  <c:v>1.0868346954746162E-4</c:v>
                </c:pt>
                <c:pt idx="63">
                  <c:v>1.0868346954746165E-4</c:v>
                </c:pt>
                <c:pt idx="64">
                  <c:v>1.0868346954746164E-4</c:v>
                </c:pt>
                <c:pt idx="65">
                  <c:v>1.0868346954746162E-4</c:v>
                </c:pt>
                <c:pt idx="66">
                  <c:v>1.0868346954746162E-4</c:v>
                </c:pt>
                <c:pt idx="67">
                  <c:v>1.0868346954746165E-4</c:v>
                </c:pt>
                <c:pt idx="68">
                  <c:v>1.0868346954746161E-4</c:v>
                </c:pt>
                <c:pt idx="69">
                  <c:v>1.0868346954746164E-4</c:v>
                </c:pt>
                <c:pt idx="70">
                  <c:v>1.0868346954746164E-4</c:v>
                </c:pt>
                <c:pt idx="71">
                  <c:v>1.0868346954746164E-4</c:v>
                </c:pt>
                <c:pt idx="72">
                  <c:v>1.0868346954746162E-4</c:v>
                </c:pt>
                <c:pt idx="73">
                  <c:v>1.0868346954746162E-4</c:v>
                </c:pt>
                <c:pt idx="74">
                  <c:v>1.0868346954746161E-4</c:v>
                </c:pt>
                <c:pt idx="75">
                  <c:v>1.0868346954746162E-4</c:v>
                </c:pt>
                <c:pt idx="76">
                  <c:v>1.0868346954746162E-4</c:v>
                </c:pt>
                <c:pt idx="77">
                  <c:v>1.0868346954746162E-4</c:v>
                </c:pt>
                <c:pt idx="78">
                  <c:v>1.0868346954746165E-4</c:v>
                </c:pt>
                <c:pt idx="79">
                  <c:v>1.0868346954746164E-4</c:v>
                </c:pt>
                <c:pt idx="80">
                  <c:v>1.0868346954746162E-4</c:v>
                </c:pt>
                <c:pt idx="81">
                  <c:v>1.0868346954746162E-4</c:v>
                </c:pt>
                <c:pt idx="82">
                  <c:v>1.0868346954746164E-4</c:v>
                </c:pt>
                <c:pt idx="83">
                  <c:v>1.0868346954746161E-4</c:v>
                </c:pt>
                <c:pt idx="84">
                  <c:v>1.0868346954746164E-4</c:v>
                </c:pt>
                <c:pt idx="85">
                  <c:v>1.0868346954746164E-4</c:v>
                </c:pt>
                <c:pt idx="86">
                  <c:v>1.0868346954746161E-4</c:v>
                </c:pt>
                <c:pt idx="87">
                  <c:v>1.0868346954746162E-4</c:v>
                </c:pt>
                <c:pt idx="88">
                  <c:v>1.0868346954746162E-4</c:v>
                </c:pt>
                <c:pt idx="89">
                  <c:v>1.0868346954746161E-4</c:v>
                </c:pt>
                <c:pt idx="90">
                  <c:v>1.0868346954746161E-4</c:v>
                </c:pt>
                <c:pt idx="91">
                  <c:v>1.0868346954746162E-4</c:v>
                </c:pt>
                <c:pt idx="92">
                  <c:v>1.0868346954746162E-4</c:v>
                </c:pt>
                <c:pt idx="93">
                  <c:v>1.0868346954746161E-4</c:v>
                </c:pt>
                <c:pt idx="94">
                  <c:v>1.0868346954746162E-4</c:v>
                </c:pt>
                <c:pt idx="95">
                  <c:v>1.0868346954746162E-4</c:v>
                </c:pt>
                <c:pt idx="96">
                  <c:v>1.0868346954746162E-4</c:v>
                </c:pt>
                <c:pt idx="97">
                  <c:v>1.0868346954746164E-4</c:v>
                </c:pt>
                <c:pt idx="98">
                  <c:v>1.0868346954746164E-4</c:v>
                </c:pt>
                <c:pt idx="99">
                  <c:v>1.0868346954746161E-4</c:v>
                </c:pt>
                <c:pt idx="100">
                  <c:v>1.0868346954746161E-4</c:v>
                </c:pt>
                <c:pt idx="101">
                  <c:v>1.0868346954746162E-4</c:v>
                </c:pt>
                <c:pt idx="102">
                  <c:v>1.0868346954746161E-4</c:v>
                </c:pt>
                <c:pt idx="103">
                  <c:v>1.0868346954746162E-4</c:v>
                </c:pt>
                <c:pt idx="104">
                  <c:v>1.0868346954746164E-4</c:v>
                </c:pt>
                <c:pt idx="105">
                  <c:v>1.0868346954746162E-4</c:v>
                </c:pt>
                <c:pt idx="106">
                  <c:v>1.0868346954746164E-4</c:v>
                </c:pt>
                <c:pt idx="107">
                  <c:v>1.0868346954746162E-4</c:v>
                </c:pt>
                <c:pt idx="108">
                  <c:v>1.0868346954746162E-4</c:v>
                </c:pt>
                <c:pt idx="109">
                  <c:v>1.0868346954746165E-4</c:v>
                </c:pt>
                <c:pt idx="110">
                  <c:v>1.0868346954746165E-4</c:v>
                </c:pt>
                <c:pt idx="111">
                  <c:v>1.0868346954746165E-4</c:v>
                </c:pt>
                <c:pt idx="112">
                  <c:v>1.0868346954746164E-4</c:v>
                </c:pt>
                <c:pt idx="113">
                  <c:v>1.0868346954746162E-4</c:v>
                </c:pt>
                <c:pt idx="114">
                  <c:v>1.0868346954746165E-4</c:v>
                </c:pt>
                <c:pt idx="115">
                  <c:v>1.0868346954746162E-4</c:v>
                </c:pt>
                <c:pt idx="116">
                  <c:v>1.0868346954746165E-4</c:v>
                </c:pt>
                <c:pt idx="117">
                  <c:v>1.0868346954746162E-4</c:v>
                </c:pt>
                <c:pt idx="118">
                  <c:v>1.0868346954746165E-4</c:v>
                </c:pt>
                <c:pt idx="119">
                  <c:v>1.0868346954746165E-4</c:v>
                </c:pt>
                <c:pt idx="120">
                  <c:v>1.0868346954746161E-4</c:v>
                </c:pt>
                <c:pt idx="121">
                  <c:v>1.0868346954746164E-4</c:v>
                </c:pt>
                <c:pt idx="122">
                  <c:v>1.0868346954746165E-4</c:v>
                </c:pt>
                <c:pt idx="123">
                  <c:v>1.0868346954746168E-4</c:v>
                </c:pt>
                <c:pt idx="124">
                  <c:v>1.0868346954746164E-4</c:v>
                </c:pt>
                <c:pt idx="125">
                  <c:v>1.0868346954746164E-4</c:v>
                </c:pt>
                <c:pt idx="126">
                  <c:v>1.0868346954746162E-4</c:v>
                </c:pt>
                <c:pt idx="127">
                  <c:v>1.0868346954746164E-4</c:v>
                </c:pt>
                <c:pt idx="128">
                  <c:v>1.0868346954746165E-4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B2-4AC2-B1DF-A2417E80110D}"/>
            </c:ext>
          </c:extLst>
        </c:ser>
        <c:ser>
          <c:idx val="10"/>
          <c:order val="10"/>
          <c:tx>
            <c:strRef>
              <c:f>'Composition%'!$N$1</c:f>
              <c:strCache>
                <c:ptCount val="1"/>
                <c:pt idx="0">
                  <c:v>CC6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'Composition%'!$N$2:$N$130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B2-4AC2-B1DF-A2417E80110D}"/>
            </c:ext>
          </c:extLst>
        </c:ser>
        <c:ser>
          <c:idx val="11"/>
          <c:order val="11"/>
          <c:tx>
            <c:strRef>
              <c:f>'Composition%'!$O$1</c:f>
              <c:strCache>
                <c:ptCount val="1"/>
                <c:pt idx="0">
                  <c:v>MCP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'Composition%'!$O$2:$O$130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2B2-4AC2-B1DF-A2417E80110D}"/>
            </c:ext>
          </c:extLst>
        </c:ser>
        <c:ser>
          <c:idx val="12"/>
          <c:order val="12"/>
          <c:tx>
            <c:strRef>
              <c:f>'Composition%'!$P$1</c:f>
              <c:strCache>
                <c:ptCount val="1"/>
                <c:pt idx="0">
                  <c:v>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'Composition%'!$P$2:$P$130</c:f>
              <c:numCache>
                <c:formatCode>_(* #,##0.00_);_(* \(#,##0.00\);_(* "-"??_);_(@_)</c:formatCode>
                <c:ptCount val="129"/>
                <c:pt idx="0">
                  <c:v>3.837885019681897E-4</c:v>
                </c:pt>
                <c:pt idx="1">
                  <c:v>4.2118108495737142E-3</c:v>
                </c:pt>
                <c:pt idx="2">
                  <c:v>7.8953564940612286E-3</c:v>
                </c:pt>
                <c:pt idx="3">
                  <c:v>1.1506294828920063E-2</c:v>
                </c:pt>
                <c:pt idx="4">
                  <c:v>1.5095569559038428E-2</c:v>
                </c:pt>
                <c:pt idx="5">
                  <c:v>1.8693962057515598E-2</c:v>
                </c:pt>
                <c:pt idx="6">
                  <c:v>2.2313330825844673E-2</c:v>
                </c:pt>
                <c:pt idx="7">
                  <c:v>2.5948681067893102E-2</c:v>
                </c:pt>
                <c:pt idx="8">
                  <c:v>2.9581349441967685E-2</c:v>
                </c:pt>
                <c:pt idx="9">
                  <c:v>3.3183324007662787E-2</c:v>
                </c:pt>
                <c:pt idx="10">
                  <c:v>3.6722330190768759E-2</c:v>
                </c:pt>
                <c:pt idx="11">
                  <c:v>4.0166956955834658E-2</c:v>
                </c:pt>
                <c:pt idx="12">
                  <c:v>4.3490952571133661E-2</c:v>
                </c:pt>
                <c:pt idx="13">
                  <c:v>4.6675984817880829E-2</c:v>
                </c:pt>
                <c:pt idx="14">
                  <c:v>4.9712579846371584E-2</c:v>
                </c:pt>
                <c:pt idx="15">
                  <c:v>5.2599439810309456E-2</c:v>
                </c:pt>
                <c:pt idx="16">
                  <c:v>5.5341687328907575E-2</c:v>
                </c:pt>
                <c:pt idx="17">
                  <c:v>5.7948688815015838E-2</c:v>
                </c:pt>
                <c:pt idx="18">
                  <c:v>6.0431996155769392E-2</c:v>
                </c:pt>
                <c:pt idx="19">
                  <c:v>6.2803725742368921E-2</c:v>
                </c:pt>
                <c:pt idx="20">
                  <c:v>6.5075476113032285E-2</c:v>
                </c:pt>
                <c:pt idx="21">
                  <c:v>6.7257734446919751E-2</c:v>
                </c:pt>
                <c:pt idx="22">
                  <c:v>6.935965032416809E-2</c:v>
                </c:pt>
                <c:pt idx="23">
                  <c:v>7.1389043966285953E-2</c:v>
                </c:pt>
                <c:pt idx="24">
                  <c:v>7.3352538424480834E-2</c:v>
                </c:pt>
                <c:pt idx="25">
                  <c:v>7.5255738583997631E-2</c:v>
                </c:pt>
                <c:pt idx="26">
                  <c:v>7.710341107356973E-2</c:v>
                </c:pt>
                <c:pt idx="27">
                  <c:v>7.8899642648943419E-2</c:v>
                </c:pt>
                <c:pt idx="28">
                  <c:v>8.0647969671977626E-2</c:v>
                </c:pt>
                <c:pt idx="29">
                  <c:v>8.2351479525871046E-2</c:v>
                </c:pt>
                <c:pt idx="30">
                  <c:v>8.4012888378059758E-2</c:v>
                </c:pt>
                <c:pt idx="31">
                  <c:v>8.5634600553494186E-2</c:v>
                </c:pt>
                <c:pt idx="32">
                  <c:v>8.7218754297013354E-2</c:v>
                </c:pt>
                <c:pt idx="33">
                  <c:v>8.8767257737589464E-2</c:v>
                </c:pt>
                <c:pt idx="34">
                  <c:v>9.0281817869587541E-2</c:v>
                </c:pt>
                <c:pt idx="35">
                  <c:v>9.1763964527916575E-2</c:v>
                </c:pt>
                <c:pt idx="36">
                  <c:v>9.3215070702306294E-2</c:v>
                </c:pt>
                <c:pt idx="37">
                  <c:v>9.463637009159645E-2</c:v>
                </c:pt>
                <c:pt idx="38">
                  <c:v>9.6028972500401932E-2</c:v>
                </c:pt>
                <c:pt idx="39">
                  <c:v>9.7393877485952171E-2</c:v>
                </c:pt>
                <c:pt idx="40">
                  <c:v>9.8731986538317301E-2</c:v>
                </c:pt>
                <c:pt idx="41">
                  <c:v>0.10004411399798234</c:v>
                </c:pt>
                <c:pt idx="42">
                  <c:v>0.10133099686412905</c:v>
                </c:pt>
                <c:pt idx="43">
                  <c:v>0.1025933036142406</c:v>
                </c:pt>
                <c:pt idx="44">
                  <c:v>0.10383164213397215</c:v>
                </c:pt>
                <c:pt idx="45">
                  <c:v>0.10504656684142664</c:v>
                </c:pt>
                <c:pt idx="46">
                  <c:v>0.10623858507945792</c:v>
                </c:pt>
                <c:pt idx="47">
                  <c:v>0.10740816284179823</c:v>
                </c:pt>
                <c:pt idx="48">
                  <c:v>0.1085557298926914</c:v>
                </c:pt>
                <c:pt idx="49">
                  <c:v>0.1096816843346885</c:v>
                </c:pt>
                <c:pt idx="50">
                  <c:v>0.11078639667495338</c:v>
                </c:pt>
                <c:pt idx="51">
                  <c:v>0.11187021343658762</c:v>
                </c:pt>
                <c:pt idx="52">
                  <c:v>0.1129334603579767</c:v>
                </c:pt>
                <c:pt idx="53">
                  <c:v>0.113976445219894</c:v>
                </c:pt>
                <c:pt idx="54">
                  <c:v>0.114999460337024</c:v>
                </c:pt>
                <c:pt idx="55">
                  <c:v>0.11600278474765691</c:v>
                </c:pt>
                <c:pt idx="56">
                  <c:v>0.1169866861325493</c:v>
                </c:pt>
                <c:pt idx="57">
                  <c:v>0.11795142249133345</c:v>
                </c:pt>
                <c:pt idx="58">
                  <c:v>0.11889724360239191</c:v>
                </c:pt>
                <c:pt idx="59">
                  <c:v>0.11982439228979457</c:v>
                </c:pt>
                <c:pt idx="60">
                  <c:v>0.12073310551871858</c:v>
                </c:pt>
                <c:pt idx="61">
                  <c:v>0.12162361533874656</c:v>
                </c:pt>
                <c:pt idx="62">
                  <c:v>0.12249614969255113</c:v>
                </c:pt>
                <c:pt idx="63">
                  <c:v>0.12335093310573422</c:v>
                </c:pt>
                <c:pt idx="64">
                  <c:v>0.1241881872719838</c:v>
                </c:pt>
                <c:pt idx="65">
                  <c:v>0.12500813154624005</c:v>
                </c:pt>
                <c:pt idx="66">
                  <c:v>0.12581098335721727</c:v>
                </c:pt>
                <c:pt idx="67">
                  <c:v>0.12659695854940448</c:v>
                </c:pt>
                <c:pt idx="68">
                  <c:v>0.12736627166355577</c:v>
                </c:pt>
                <c:pt idx="69">
                  <c:v>0.12811913616367726</c:v>
                </c:pt>
                <c:pt idx="70">
                  <c:v>0.12885576461760778</c:v>
                </c:pt>
                <c:pt idx="71">
                  <c:v>0.12957636883747881</c:v>
                </c:pt>
                <c:pt idx="72">
                  <c:v>0.13028115998560238</c:v>
                </c:pt>
                <c:pt idx="73">
                  <c:v>0.13097034865068316</c:v>
                </c:pt>
                <c:pt idx="74">
                  <c:v>0.13164414489866316</c:v>
                </c:pt>
                <c:pt idx="75">
                  <c:v>0.13230275830198673</c:v>
                </c:pt>
                <c:pt idx="76">
                  <c:v>0.13294639795060709</c:v>
                </c:pt>
                <c:pt idx="77">
                  <c:v>0.13357527244764422</c:v>
                </c:pt>
                <c:pt idx="78">
                  <c:v>0.13418958989223664</c:v>
                </c:pt>
                <c:pt idx="79">
                  <c:v>0.13478955785180582</c:v>
                </c:pt>
                <c:pt idx="80">
                  <c:v>0.13537538332566565</c:v>
                </c:pt>
                <c:pt idx="81">
                  <c:v>0.13594727270165527</c:v>
                </c:pt>
                <c:pt idx="82">
                  <c:v>0.13650543170725141</c:v>
                </c:pt>
                <c:pt idx="83">
                  <c:v>0.13705006535641959</c:v>
                </c:pt>
                <c:pt idx="84">
                  <c:v>0.13758137789329081</c:v>
                </c:pt>
                <c:pt idx="85">
                  <c:v>0.13809957273359741</c:v>
                </c:pt>
                <c:pt idx="86">
                  <c:v>0.13860485240467146</c:v>
                </c:pt>
                <c:pt idx="87">
                  <c:v>0.13911013207574557</c:v>
                </c:pt>
                <c:pt idx="88">
                  <c:v>0.13960269815576315</c:v>
                </c:pt>
                <c:pt idx="89">
                  <c:v>0.14008254415755855</c:v>
                </c:pt>
                <c:pt idx="90">
                  <c:v>0.14054987049108353</c:v>
                </c:pt>
                <c:pt idx="91">
                  <c:v>0.14100485206355332</c:v>
                </c:pt>
                <c:pt idx="92">
                  <c:v>0.14144766311292406</c:v>
                </c:pt>
                <c:pt idx="93">
                  <c:v>0.14187850352283682</c:v>
                </c:pt>
                <c:pt idx="94">
                  <c:v>0.14229759869656561</c:v>
                </c:pt>
                <c:pt idx="95">
                  <c:v>0.14270517393736201</c:v>
                </c:pt>
                <c:pt idx="96">
                  <c:v>0.14310142849200153</c:v>
                </c:pt>
                <c:pt idx="97">
                  <c:v>0.14348653404633774</c:v>
                </c:pt>
                <c:pt idx="98">
                  <c:v>0.1438606584429177</c:v>
                </c:pt>
                <c:pt idx="99">
                  <c:v>0.14422399115329851</c:v>
                </c:pt>
                <c:pt idx="100">
                  <c:v>0.14457674581213109</c:v>
                </c:pt>
                <c:pt idx="101">
                  <c:v>0.14491913771551082</c:v>
                </c:pt>
                <c:pt idx="102">
                  <c:v>0.14525135848440399</c:v>
                </c:pt>
                <c:pt idx="103">
                  <c:v>0.14557357257057466</c:v>
                </c:pt>
                <c:pt idx="104">
                  <c:v>0.14588593873747391</c:v>
                </c:pt>
                <c:pt idx="105">
                  <c:v>0.14618863521747358</c:v>
                </c:pt>
                <c:pt idx="106">
                  <c:v>0.14648186378043615</c:v>
                </c:pt>
                <c:pt idx="107">
                  <c:v>0.1467658287712186</c:v>
                </c:pt>
                <c:pt idx="108">
                  <c:v>0.14704071183277737</c:v>
                </c:pt>
                <c:pt idx="109">
                  <c:v>0.14730666728390776</c:v>
                </c:pt>
                <c:pt idx="110">
                  <c:v>0.14756384272599479</c:v>
                </c:pt>
                <c:pt idx="111">
                  <c:v>0.14781240445758831</c:v>
                </c:pt>
                <c:pt idx="112">
                  <c:v>0.14805254240139412</c:v>
                </c:pt>
                <c:pt idx="113">
                  <c:v>0.1482844494818045</c:v>
                </c:pt>
                <c:pt idx="114">
                  <c:v>0.14850829583884481</c:v>
                </c:pt>
                <c:pt idx="115">
                  <c:v>0.14872422362457216</c:v>
                </c:pt>
                <c:pt idx="116">
                  <c:v>0.1489323678079319</c:v>
                </c:pt>
                <c:pt idx="117">
                  <c:v>0.14913288239552641</c:v>
                </c:pt>
                <c:pt idx="118">
                  <c:v>0.14932594574805444</c:v>
                </c:pt>
                <c:pt idx="119">
                  <c:v>0.14951173931119943</c:v>
                </c:pt>
                <c:pt idx="120">
                  <c:v>0.14969042078810715</c:v>
                </c:pt>
                <c:pt idx="121">
                  <c:v>0.14986211876885561</c:v>
                </c:pt>
                <c:pt idx="122">
                  <c:v>0.15002695465085941</c:v>
                </c:pt>
                <c:pt idx="123">
                  <c:v>0.15018507016875429</c:v>
                </c:pt>
                <c:pt idx="124">
                  <c:v>0.15033663270598979</c:v>
                </c:pt>
                <c:pt idx="125">
                  <c:v>0.1504818125007345</c:v>
                </c:pt>
                <c:pt idx="126">
                  <c:v>0.15062075429534239</c:v>
                </c:pt>
                <c:pt idx="127">
                  <c:v>0.15075357218176344</c:v>
                </c:pt>
                <c:pt idx="128">
                  <c:v>0.15088037348210498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2B2-4AC2-B1DF-A2417E80110D}"/>
            </c:ext>
          </c:extLst>
        </c:ser>
        <c:ser>
          <c:idx val="13"/>
          <c:order val="13"/>
          <c:tx>
            <c:strRef>
              <c:f>'Composition%'!$Q$1</c:f>
              <c:strCache>
                <c:ptCount val="1"/>
                <c:pt idx="0">
                  <c:v>NC7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'Composition%'!$Q$2:$Q$130</c:f>
              <c:numCache>
                <c:formatCode>_(* #,##0.00_);_(* \(#,##0.00\);_(* "-"??_);_(@_)</c:formatCode>
                <c:ptCount val="129"/>
                <c:pt idx="0">
                  <c:v>1.6981792122486272E-5</c:v>
                </c:pt>
                <c:pt idx="1">
                  <c:v>1.698179211679088E-5</c:v>
                </c:pt>
                <c:pt idx="2">
                  <c:v>1.698179211679088E-5</c:v>
                </c:pt>
                <c:pt idx="3">
                  <c:v>1.698179211679088E-5</c:v>
                </c:pt>
                <c:pt idx="4">
                  <c:v>1.6981792116790884E-5</c:v>
                </c:pt>
                <c:pt idx="5">
                  <c:v>1.6981792116790884E-5</c:v>
                </c:pt>
                <c:pt idx="6">
                  <c:v>1.698179211679088E-5</c:v>
                </c:pt>
                <c:pt idx="7">
                  <c:v>1.6981792116790884E-5</c:v>
                </c:pt>
                <c:pt idx="8">
                  <c:v>1.698179211679088E-5</c:v>
                </c:pt>
                <c:pt idx="9">
                  <c:v>1.6981792116790884E-5</c:v>
                </c:pt>
                <c:pt idx="10">
                  <c:v>1.6981792116790884E-5</c:v>
                </c:pt>
                <c:pt idx="11">
                  <c:v>1.698179211679088E-5</c:v>
                </c:pt>
                <c:pt idx="12">
                  <c:v>1.6981792116790884E-5</c:v>
                </c:pt>
                <c:pt idx="13">
                  <c:v>1.6981792116790887E-5</c:v>
                </c:pt>
                <c:pt idx="14">
                  <c:v>1.6981792116790884E-5</c:v>
                </c:pt>
                <c:pt idx="15">
                  <c:v>1.6981792116790884E-5</c:v>
                </c:pt>
                <c:pt idx="16">
                  <c:v>1.6981792116790884E-5</c:v>
                </c:pt>
                <c:pt idx="17">
                  <c:v>1.6981792116790884E-5</c:v>
                </c:pt>
                <c:pt idx="18">
                  <c:v>1.6981792116790884E-5</c:v>
                </c:pt>
                <c:pt idx="19">
                  <c:v>1.6981792116790884E-5</c:v>
                </c:pt>
                <c:pt idx="20">
                  <c:v>1.698179211679088E-5</c:v>
                </c:pt>
                <c:pt idx="21">
                  <c:v>1.6981792116790884E-5</c:v>
                </c:pt>
                <c:pt idx="22">
                  <c:v>1.698179211679088E-5</c:v>
                </c:pt>
                <c:pt idx="23">
                  <c:v>1.6981792116790884E-5</c:v>
                </c:pt>
                <c:pt idx="24">
                  <c:v>1.6981792116790884E-5</c:v>
                </c:pt>
                <c:pt idx="25">
                  <c:v>1.698179211679088E-5</c:v>
                </c:pt>
                <c:pt idx="26">
                  <c:v>1.6981792116790884E-5</c:v>
                </c:pt>
                <c:pt idx="27">
                  <c:v>1.698179211679088E-5</c:v>
                </c:pt>
                <c:pt idx="28">
                  <c:v>1.6981792116790884E-5</c:v>
                </c:pt>
                <c:pt idx="29">
                  <c:v>1.6981792116790884E-5</c:v>
                </c:pt>
                <c:pt idx="30">
                  <c:v>1.698179211679088E-5</c:v>
                </c:pt>
                <c:pt idx="31">
                  <c:v>1.6981792116790877E-5</c:v>
                </c:pt>
                <c:pt idx="32">
                  <c:v>1.6981792116790877E-5</c:v>
                </c:pt>
                <c:pt idx="33">
                  <c:v>1.6981792116790884E-5</c:v>
                </c:pt>
                <c:pt idx="34">
                  <c:v>1.6981792116790884E-5</c:v>
                </c:pt>
                <c:pt idx="35">
                  <c:v>1.6981792116790884E-5</c:v>
                </c:pt>
                <c:pt idx="36">
                  <c:v>1.698179211679088E-5</c:v>
                </c:pt>
                <c:pt idx="37">
                  <c:v>1.6981792116790884E-5</c:v>
                </c:pt>
                <c:pt idx="38">
                  <c:v>1.6981792116790884E-5</c:v>
                </c:pt>
                <c:pt idx="39">
                  <c:v>1.6981792116790884E-5</c:v>
                </c:pt>
                <c:pt idx="40">
                  <c:v>1.6981792116790887E-5</c:v>
                </c:pt>
                <c:pt idx="41">
                  <c:v>1.6981792116790884E-5</c:v>
                </c:pt>
                <c:pt idx="42">
                  <c:v>1.6981792116790884E-5</c:v>
                </c:pt>
                <c:pt idx="43">
                  <c:v>1.6981792116790884E-5</c:v>
                </c:pt>
                <c:pt idx="44">
                  <c:v>1.6981792116790884E-5</c:v>
                </c:pt>
                <c:pt idx="45">
                  <c:v>1.698179211679088E-5</c:v>
                </c:pt>
                <c:pt idx="46">
                  <c:v>1.698179211679088E-5</c:v>
                </c:pt>
                <c:pt idx="47">
                  <c:v>1.6981792116790877E-5</c:v>
                </c:pt>
                <c:pt idx="48">
                  <c:v>1.6981792116790884E-5</c:v>
                </c:pt>
                <c:pt idx="49">
                  <c:v>1.6981792116790884E-5</c:v>
                </c:pt>
                <c:pt idx="50">
                  <c:v>1.6981792116790884E-5</c:v>
                </c:pt>
                <c:pt idx="51">
                  <c:v>1.6981792116790884E-5</c:v>
                </c:pt>
                <c:pt idx="52">
                  <c:v>1.6981792116790884E-5</c:v>
                </c:pt>
                <c:pt idx="53">
                  <c:v>1.6981792116790884E-5</c:v>
                </c:pt>
                <c:pt idx="54">
                  <c:v>1.6981792116790884E-5</c:v>
                </c:pt>
                <c:pt idx="55">
                  <c:v>1.6981792116790884E-5</c:v>
                </c:pt>
                <c:pt idx="56">
                  <c:v>1.6981792116790884E-5</c:v>
                </c:pt>
                <c:pt idx="57">
                  <c:v>1.6981792116790884E-5</c:v>
                </c:pt>
                <c:pt idx="58">
                  <c:v>1.698179211679088E-5</c:v>
                </c:pt>
                <c:pt idx="59">
                  <c:v>1.6981792116790884E-5</c:v>
                </c:pt>
                <c:pt idx="60">
                  <c:v>1.6981792116790877E-5</c:v>
                </c:pt>
                <c:pt idx="61">
                  <c:v>1.6981792116790877E-5</c:v>
                </c:pt>
                <c:pt idx="62">
                  <c:v>1.698179211679088E-5</c:v>
                </c:pt>
                <c:pt idx="63">
                  <c:v>1.6981792116790884E-5</c:v>
                </c:pt>
                <c:pt idx="64">
                  <c:v>1.6981792116790884E-5</c:v>
                </c:pt>
                <c:pt idx="65">
                  <c:v>1.698179211679088E-5</c:v>
                </c:pt>
                <c:pt idx="66">
                  <c:v>1.698179211679088E-5</c:v>
                </c:pt>
                <c:pt idx="67">
                  <c:v>1.6981792116790884E-5</c:v>
                </c:pt>
                <c:pt idx="68">
                  <c:v>1.6981792116790877E-5</c:v>
                </c:pt>
                <c:pt idx="69">
                  <c:v>1.6981792116790884E-5</c:v>
                </c:pt>
                <c:pt idx="70">
                  <c:v>1.6981792116790884E-5</c:v>
                </c:pt>
                <c:pt idx="71">
                  <c:v>1.6981792116790884E-5</c:v>
                </c:pt>
                <c:pt idx="72">
                  <c:v>1.698179211679088E-5</c:v>
                </c:pt>
                <c:pt idx="73">
                  <c:v>1.698179211679088E-5</c:v>
                </c:pt>
                <c:pt idx="74">
                  <c:v>1.6981792116790877E-5</c:v>
                </c:pt>
                <c:pt idx="75">
                  <c:v>1.698179211679088E-5</c:v>
                </c:pt>
                <c:pt idx="76">
                  <c:v>1.698179211679088E-5</c:v>
                </c:pt>
                <c:pt idx="77">
                  <c:v>1.698179211679088E-5</c:v>
                </c:pt>
                <c:pt idx="78">
                  <c:v>1.6981792116790884E-5</c:v>
                </c:pt>
                <c:pt idx="79">
                  <c:v>1.6981792116790884E-5</c:v>
                </c:pt>
                <c:pt idx="80">
                  <c:v>1.698179211679088E-5</c:v>
                </c:pt>
                <c:pt idx="81">
                  <c:v>1.698179211679088E-5</c:v>
                </c:pt>
                <c:pt idx="82">
                  <c:v>1.6981792116790884E-5</c:v>
                </c:pt>
                <c:pt idx="83">
                  <c:v>1.6981792116790877E-5</c:v>
                </c:pt>
                <c:pt idx="84">
                  <c:v>1.6981792116790884E-5</c:v>
                </c:pt>
                <c:pt idx="85">
                  <c:v>1.6981792116790884E-5</c:v>
                </c:pt>
                <c:pt idx="86">
                  <c:v>1.6981792116790877E-5</c:v>
                </c:pt>
                <c:pt idx="87">
                  <c:v>1.698179211679088E-5</c:v>
                </c:pt>
                <c:pt idx="88">
                  <c:v>1.698179211679088E-5</c:v>
                </c:pt>
                <c:pt idx="89">
                  <c:v>1.6981792116790877E-5</c:v>
                </c:pt>
                <c:pt idx="90">
                  <c:v>1.6981792116790877E-5</c:v>
                </c:pt>
                <c:pt idx="91">
                  <c:v>1.698179211679088E-5</c:v>
                </c:pt>
                <c:pt idx="92">
                  <c:v>1.698179211679088E-5</c:v>
                </c:pt>
                <c:pt idx="93">
                  <c:v>1.6981792116790877E-5</c:v>
                </c:pt>
                <c:pt idx="94">
                  <c:v>1.698179211679088E-5</c:v>
                </c:pt>
                <c:pt idx="95">
                  <c:v>1.698179211679088E-5</c:v>
                </c:pt>
                <c:pt idx="96">
                  <c:v>1.698179211679088E-5</c:v>
                </c:pt>
                <c:pt idx="97">
                  <c:v>1.6981792116790884E-5</c:v>
                </c:pt>
                <c:pt idx="98">
                  <c:v>1.6981792116790884E-5</c:v>
                </c:pt>
                <c:pt idx="99">
                  <c:v>1.6981792116790877E-5</c:v>
                </c:pt>
                <c:pt idx="100">
                  <c:v>1.6981792116790877E-5</c:v>
                </c:pt>
                <c:pt idx="101">
                  <c:v>1.698179211679088E-5</c:v>
                </c:pt>
                <c:pt idx="102">
                  <c:v>1.6981792116790877E-5</c:v>
                </c:pt>
                <c:pt idx="103">
                  <c:v>1.698179211679088E-5</c:v>
                </c:pt>
                <c:pt idx="104">
                  <c:v>1.6981792116790884E-5</c:v>
                </c:pt>
                <c:pt idx="105">
                  <c:v>1.698179211679088E-5</c:v>
                </c:pt>
                <c:pt idx="106">
                  <c:v>1.6981792116790884E-5</c:v>
                </c:pt>
                <c:pt idx="107">
                  <c:v>1.698179211679088E-5</c:v>
                </c:pt>
                <c:pt idx="108">
                  <c:v>1.698179211679088E-5</c:v>
                </c:pt>
                <c:pt idx="109">
                  <c:v>1.6981792116790884E-5</c:v>
                </c:pt>
                <c:pt idx="110">
                  <c:v>1.6981792116790884E-5</c:v>
                </c:pt>
                <c:pt idx="111">
                  <c:v>1.6981792116790884E-5</c:v>
                </c:pt>
                <c:pt idx="112">
                  <c:v>1.6981792116790884E-5</c:v>
                </c:pt>
                <c:pt idx="113">
                  <c:v>1.698179211679088E-5</c:v>
                </c:pt>
                <c:pt idx="114">
                  <c:v>1.6981792116790884E-5</c:v>
                </c:pt>
                <c:pt idx="115">
                  <c:v>1.698179211679088E-5</c:v>
                </c:pt>
                <c:pt idx="116">
                  <c:v>1.6981792116790884E-5</c:v>
                </c:pt>
                <c:pt idx="117">
                  <c:v>1.698179211679088E-5</c:v>
                </c:pt>
                <c:pt idx="118">
                  <c:v>1.6981792116790884E-5</c:v>
                </c:pt>
                <c:pt idx="119">
                  <c:v>1.6981792116790884E-5</c:v>
                </c:pt>
                <c:pt idx="120">
                  <c:v>1.6981792116790877E-5</c:v>
                </c:pt>
                <c:pt idx="121">
                  <c:v>1.6981792116790884E-5</c:v>
                </c:pt>
                <c:pt idx="122">
                  <c:v>1.6981792116790884E-5</c:v>
                </c:pt>
                <c:pt idx="123">
                  <c:v>1.6981792116790887E-5</c:v>
                </c:pt>
                <c:pt idx="124">
                  <c:v>1.6981792116790884E-5</c:v>
                </c:pt>
                <c:pt idx="125">
                  <c:v>1.6981792116790884E-5</c:v>
                </c:pt>
                <c:pt idx="126">
                  <c:v>1.698179211679088E-5</c:v>
                </c:pt>
                <c:pt idx="127">
                  <c:v>1.6981792116790884E-5</c:v>
                </c:pt>
                <c:pt idx="128">
                  <c:v>1.6981792116790884E-5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2B2-4AC2-B1DF-A2417E80110D}"/>
            </c:ext>
          </c:extLst>
        </c:ser>
        <c:ser>
          <c:idx val="14"/>
          <c:order val="14"/>
          <c:tx>
            <c:strRef>
              <c:f>'Composition%'!$R$1</c:f>
              <c:strCache>
                <c:ptCount val="1"/>
                <c:pt idx="0">
                  <c:v>3EC5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'Composition%'!$R$2:$R$130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2B2-4AC2-B1DF-A2417E80110D}"/>
            </c:ext>
          </c:extLst>
        </c:ser>
        <c:ser>
          <c:idx val="15"/>
          <c:order val="15"/>
          <c:tx>
            <c:strRef>
              <c:f>'Composition%'!$S$1</c:f>
              <c:strCache>
                <c:ptCount val="1"/>
                <c:pt idx="0">
                  <c:v>MCC6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'Composition%'!$S$2:$S$130</c:f>
              <c:numCache>
                <c:formatCode>_(* #,##0.00_);_(* \(#,##0.00\);_(* "-"??_);_(@_)</c:formatCode>
                <c:ptCount val="129"/>
                <c:pt idx="0">
                  <c:v>4.4152659518464303E-5</c:v>
                </c:pt>
                <c:pt idx="1">
                  <c:v>4.4152659503656283E-5</c:v>
                </c:pt>
                <c:pt idx="2">
                  <c:v>4.4152659503656283E-5</c:v>
                </c:pt>
                <c:pt idx="3">
                  <c:v>4.4152659503656283E-5</c:v>
                </c:pt>
                <c:pt idx="4">
                  <c:v>4.415265950365629E-5</c:v>
                </c:pt>
                <c:pt idx="5">
                  <c:v>4.415265950365629E-5</c:v>
                </c:pt>
                <c:pt idx="6">
                  <c:v>4.4152659503656283E-5</c:v>
                </c:pt>
                <c:pt idx="7">
                  <c:v>4.415265950365629E-5</c:v>
                </c:pt>
                <c:pt idx="8">
                  <c:v>4.4152659503656283E-5</c:v>
                </c:pt>
                <c:pt idx="9">
                  <c:v>4.415265950365629E-5</c:v>
                </c:pt>
                <c:pt idx="10">
                  <c:v>4.415265950365629E-5</c:v>
                </c:pt>
                <c:pt idx="11">
                  <c:v>4.4152659503656283E-5</c:v>
                </c:pt>
                <c:pt idx="12">
                  <c:v>4.415265950365629E-5</c:v>
                </c:pt>
                <c:pt idx="13">
                  <c:v>4.4152659503656303E-5</c:v>
                </c:pt>
                <c:pt idx="14">
                  <c:v>4.415265950365629E-5</c:v>
                </c:pt>
                <c:pt idx="15">
                  <c:v>4.4152659503656296E-5</c:v>
                </c:pt>
                <c:pt idx="16">
                  <c:v>4.4152659503656296E-5</c:v>
                </c:pt>
                <c:pt idx="17">
                  <c:v>4.415265950365629E-5</c:v>
                </c:pt>
                <c:pt idx="18">
                  <c:v>4.4152659503656296E-5</c:v>
                </c:pt>
                <c:pt idx="19">
                  <c:v>4.4152659503656296E-5</c:v>
                </c:pt>
                <c:pt idx="20">
                  <c:v>4.4152659503656283E-5</c:v>
                </c:pt>
                <c:pt idx="21">
                  <c:v>4.415265950365629E-5</c:v>
                </c:pt>
                <c:pt idx="22">
                  <c:v>4.4152659503656283E-5</c:v>
                </c:pt>
                <c:pt idx="23">
                  <c:v>4.4152659503656296E-5</c:v>
                </c:pt>
                <c:pt idx="24">
                  <c:v>4.415265950365629E-5</c:v>
                </c:pt>
                <c:pt idx="25">
                  <c:v>4.4152659503656283E-5</c:v>
                </c:pt>
                <c:pt idx="26">
                  <c:v>4.415265950365629E-5</c:v>
                </c:pt>
                <c:pt idx="27">
                  <c:v>4.4152659503656283E-5</c:v>
                </c:pt>
                <c:pt idx="28">
                  <c:v>4.415265950365629E-5</c:v>
                </c:pt>
                <c:pt idx="29">
                  <c:v>4.415265950365629E-5</c:v>
                </c:pt>
                <c:pt idx="30">
                  <c:v>4.4152659503656283E-5</c:v>
                </c:pt>
                <c:pt idx="31">
                  <c:v>4.4152659503656276E-5</c:v>
                </c:pt>
                <c:pt idx="32">
                  <c:v>4.4152659503656276E-5</c:v>
                </c:pt>
                <c:pt idx="33">
                  <c:v>4.415265950365629E-5</c:v>
                </c:pt>
                <c:pt idx="34">
                  <c:v>4.415265950365629E-5</c:v>
                </c:pt>
                <c:pt idx="35">
                  <c:v>4.415265950365629E-5</c:v>
                </c:pt>
                <c:pt idx="36">
                  <c:v>4.4152659503656283E-5</c:v>
                </c:pt>
                <c:pt idx="37">
                  <c:v>4.415265950365629E-5</c:v>
                </c:pt>
                <c:pt idx="38">
                  <c:v>4.415265950365629E-5</c:v>
                </c:pt>
                <c:pt idx="39">
                  <c:v>4.415265950365629E-5</c:v>
                </c:pt>
                <c:pt idx="40">
                  <c:v>4.4152659503656303E-5</c:v>
                </c:pt>
                <c:pt idx="41">
                  <c:v>4.415265950365629E-5</c:v>
                </c:pt>
                <c:pt idx="42">
                  <c:v>4.415265950365629E-5</c:v>
                </c:pt>
                <c:pt idx="43">
                  <c:v>4.415265950365629E-5</c:v>
                </c:pt>
                <c:pt idx="44">
                  <c:v>4.4152659503656296E-5</c:v>
                </c:pt>
                <c:pt idx="45">
                  <c:v>4.4152659503656283E-5</c:v>
                </c:pt>
                <c:pt idx="46">
                  <c:v>4.4152659503656283E-5</c:v>
                </c:pt>
                <c:pt idx="47">
                  <c:v>4.4152659503656276E-5</c:v>
                </c:pt>
                <c:pt idx="48">
                  <c:v>4.415265950365629E-5</c:v>
                </c:pt>
                <c:pt idx="49">
                  <c:v>4.4152659503656296E-5</c:v>
                </c:pt>
                <c:pt idx="50">
                  <c:v>4.415265950365629E-5</c:v>
                </c:pt>
                <c:pt idx="51">
                  <c:v>4.415265950365629E-5</c:v>
                </c:pt>
                <c:pt idx="52">
                  <c:v>4.415265950365629E-5</c:v>
                </c:pt>
                <c:pt idx="53">
                  <c:v>4.415265950365629E-5</c:v>
                </c:pt>
                <c:pt idx="54">
                  <c:v>4.4152659503656296E-5</c:v>
                </c:pt>
                <c:pt idx="55">
                  <c:v>4.4152659503656296E-5</c:v>
                </c:pt>
                <c:pt idx="56">
                  <c:v>4.415265950365629E-5</c:v>
                </c:pt>
                <c:pt idx="57">
                  <c:v>4.4152659503656296E-5</c:v>
                </c:pt>
                <c:pt idx="58">
                  <c:v>4.4152659503656283E-5</c:v>
                </c:pt>
                <c:pt idx="59">
                  <c:v>4.415265950365629E-5</c:v>
                </c:pt>
                <c:pt idx="60">
                  <c:v>4.4152659503656276E-5</c:v>
                </c:pt>
                <c:pt idx="61">
                  <c:v>4.4152659503656276E-5</c:v>
                </c:pt>
                <c:pt idx="62">
                  <c:v>4.4152659503656283E-5</c:v>
                </c:pt>
                <c:pt idx="63">
                  <c:v>4.4152659503656296E-5</c:v>
                </c:pt>
                <c:pt idx="64">
                  <c:v>4.415265950365629E-5</c:v>
                </c:pt>
                <c:pt idx="65">
                  <c:v>4.4152659503656283E-5</c:v>
                </c:pt>
                <c:pt idx="66">
                  <c:v>4.4152659503656283E-5</c:v>
                </c:pt>
                <c:pt idx="67">
                  <c:v>4.4152659503656296E-5</c:v>
                </c:pt>
                <c:pt idx="68">
                  <c:v>4.4152659503656276E-5</c:v>
                </c:pt>
                <c:pt idx="69">
                  <c:v>4.415265950365629E-5</c:v>
                </c:pt>
                <c:pt idx="70">
                  <c:v>4.415265950365629E-5</c:v>
                </c:pt>
                <c:pt idx="71">
                  <c:v>4.415265950365629E-5</c:v>
                </c:pt>
                <c:pt idx="72">
                  <c:v>4.4152659503656283E-5</c:v>
                </c:pt>
                <c:pt idx="73">
                  <c:v>4.4152659503656283E-5</c:v>
                </c:pt>
                <c:pt idx="74">
                  <c:v>4.4152659503656276E-5</c:v>
                </c:pt>
                <c:pt idx="75">
                  <c:v>4.4152659503656283E-5</c:v>
                </c:pt>
                <c:pt idx="76">
                  <c:v>4.4152659503656283E-5</c:v>
                </c:pt>
                <c:pt idx="77">
                  <c:v>4.4152659503656283E-5</c:v>
                </c:pt>
                <c:pt idx="78">
                  <c:v>4.4152659503656296E-5</c:v>
                </c:pt>
                <c:pt idx="79">
                  <c:v>4.415265950365629E-5</c:v>
                </c:pt>
                <c:pt idx="80">
                  <c:v>4.4152659503656283E-5</c:v>
                </c:pt>
                <c:pt idx="81">
                  <c:v>4.4152659503656283E-5</c:v>
                </c:pt>
                <c:pt idx="82">
                  <c:v>4.415265950365629E-5</c:v>
                </c:pt>
                <c:pt idx="83">
                  <c:v>4.4152659503656276E-5</c:v>
                </c:pt>
                <c:pt idx="84">
                  <c:v>4.415265950365629E-5</c:v>
                </c:pt>
                <c:pt idx="85">
                  <c:v>4.415265950365629E-5</c:v>
                </c:pt>
                <c:pt idx="86">
                  <c:v>4.4152659503656276E-5</c:v>
                </c:pt>
                <c:pt idx="87">
                  <c:v>4.4152659503656283E-5</c:v>
                </c:pt>
                <c:pt idx="88">
                  <c:v>4.4152659503656283E-5</c:v>
                </c:pt>
                <c:pt idx="89">
                  <c:v>4.4152659503656276E-5</c:v>
                </c:pt>
                <c:pt idx="90">
                  <c:v>4.4152659503656276E-5</c:v>
                </c:pt>
                <c:pt idx="91">
                  <c:v>4.4152659503656283E-5</c:v>
                </c:pt>
                <c:pt idx="92">
                  <c:v>4.4152659503656283E-5</c:v>
                </c:pt>
                <c:pt idx="93">
                  <c:v>4.4152659503656276E-5</c:v>
                </c:pt>
                <c:pt idx="94">
                  <c:v>4.4152659503656283E-5</c:v>
                </c:pt>
                <c:pt idx="95">
                  <c:v>4.4152659503656283E-5</c:v>
                </c:pt>
                <c:pt idx="96">
                  <c:v>4.4152659503656283E-5</c:v>
                </c:pt>
                <c:pt idx="97">
                  <c:v>4.415265950365629E-5</c:v>
                </c:pt>
                <c:pt idx="98">
                  <c:v>4.415265950365629E-5</c:v>
                </c:pt>
                <c:pt idx="99">
                  <c:v>4.4152659503656276E-5</c:v>
                </c:pt>
                <c:pt idx="100">
                  <c:v>4.4152659503656276E-5</c:v>
                </c:pt>
                <c:pt idx="101">
                  <c:v>4.4152659503656283E-5</c:v>
                </c:pt>
                <c:pt idx="102">
                  <c:v>4.4152659503656276E-5</c:v>
                </c:pt>
                <c:pt idx="103">
                  <c:v>4.4152659503656283E-5</c:v>
                </c:pt>
                <c:pt idx="104">
                  <c:v>4.415265950365629E-5</c:v>
                </c:pt>
                <c:pt idx="105">
                  <c:v>4.4152659503656283E-5</c:v>
                </c:pt>
                <c:pt idx="106">
                  <c:v>4.415265950365629E-5</c:v>
                </c:pt>
                <c:pt idx="107">
                  <c:v>4.4152659503656283E-5</c:v>
                </c:pt>
                <c:pt idx="108">
                  <c:v>4.4152659503656283E-5</c:v>
                </c:pt>
                <c:pt idx="109">
                  <c:v>4.4152659503656296E-5</c:v>
                </c:pt>
                <c:pt idx="110">
                  <c:v>4.4152659503656296E-5</c:v>
                </c:pt>
                <c:pt idx="111">
                  <c:v>4.4152659503656296E-5</c:v>
                </c:pt>
                <c:pt idx="112">
                  <c:v>4.415265950365629E-5</c:v>
                </c:pt>
                <c:pt idx="113">
                  <c:v>4.4152659503656283E-5</c:v>
                </c:pt>
                <c:pt idx="114">
                  <c:v>4.4152659503656296E-5</c:v>
                </c:pt>
                <c:pt idx="115">
                  <c:v>4.4152659503656283E-5</c:v>
                </c:pt>
                <c:pt idx="116">
                  <c:v>4.4152659503656296E-5</c:v>
                </c:pt>
                <c:pt idx="117">
                  <c:v>4.4152659503656283E-5</c:v>
                </c:pt>
                <c:pt idx="118">
                  <c:v>4.4152659503656296E-5</c:v>
                </c:pt>
                <c:pt idx="119">
                  <c:v>4.4152659503656296E-5</c:v>
                </c:pt>
                <c:pt idx="120">
                  <c:v>4.4152659503656276E-5</c:v>
                </c:pt>
                <c:pt idx="121">
                  <c:v>4.415265950365629E-5</c:v>
                </c:pt>
                <c:pt idx="122">
                  <c:v>4.4152659503656296E-5</c:v>
                </c:pt>
                <c:pt idx="123">
                  <c:v>4.4152659503656303E-5</c:v>
                </c:pt>
                <c:pt idx="124">
                  <c:v>4.415265950365629E-5</c:v>
                </c:pt>
                <c:pt idx="125">
                  <c:v>4.415265950365629E-5</c:v>
                </c:pt>
                <c:pt idx="126">
                  <c:v>4.4152659503656283E-5</c:v>
                </c:pt>
                <c:pt idx="127">
                  <c:v>4.415265950365629E-5</c:v>
                </c:pt>
                <c:pt idx="128">
                  <c:v>4.4152659503656296E-5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2B2-4AC2-B1DF-A2417E80110D}"/>
            </c:ext>
          </c:extLst>
        </c:ser>
        <c:ser>
          <c:idx val="16"/>
          <c:order val="16"/>
          <c:tx>
            <c:strRef>
              <c:f>'Composition%'!$T$1</c:f>
              <c:strCache>
                <c:ptCount val="1"/>
                <c:pt idx="0">
                  <c:v>DMCC5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'Composition%'!$T$2:$T$130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2B2-4AC2-B1DF-A2417E80110D}"/>
            </c:ext>
          </c:extLst>
        </c:ser>
        <c:ser>
          <c:idx val="17"/>
          <c:order val="17"/>
          <c:tx>
            <c:strRef>
              <c:f>'Composition%'!$U$1</c:f>
              <c:strCache>
                <c:ptCount val="1"/>
                <c:pt idx="0">
                  <c:v>ECC5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'Composition%'!$U$2:$U$130</c:f>
              <c:numCache>
                <c:formatCode>_(* #,##0.00_);_(* \(#,##0.00\);_(* "-"??_);_(@_)</c:formatCode>
                <c:ptCount val="129"/>
                <c:pt idx="0">
                  <c:v>1.0189075273491762E-5</c:v>
                </c:pt>
                <c:pt idx="1">
                  <c:v>1.0189075270074526E-5</c:v>
                </c:pt>
                <c:pt idx="2">
                  <c:v>1.0189075270074526E-5</c:v>
                </c:pt>
                <c:pt idx="3">
                  <c:v>1.0189075270074526E-5</c:v>
                </c:pt>
                <c:pt idx="4">
                  <c:v>1.0189075270074528E-5</c:v>
                </c:pt>
                <c:pt idx="5">
                  <c:v>1.0189075270074528E-5</c:v>
                </c:pt>
                <c:pt idx="6">
                  <c:v>1.0189075270074526E-5</c:v>
                </c:pt>
                <c:pt idx="7">
                  <c:v>1.0189075270074528E-5</c:v>
                </c:pt>
                <c:pt idx="8">
                  <c:v>1.0189075270074526E-5</c:v>
                </c:pt>
                <c:pt idx="9">
                  <c:v>1.0189075270074528E-5</c:v>
                </c:pt>
                <c:pt idx="10">
                  <c:v>1.0189075270074528E-5</c:v>
                </c:pt>
                <c:pt idx="11">
                  <c:v>1.0189075270074526E-5</c:v>
                </c:pt>
                <c:pt idx="12">
                  <c:v>1.0189075270074528E-5</c:v>
                </c:pt>
                <c:pt idx="13">
                  <c:v>1.0189075270074531E-5</c:v>
                </c:pt>
                <c:pt idx="14">
                  <c:v>1.0189075270074528E-5</c:v>
                </c:pt>
                <c:pt idx="15">
                  <c:v>1.0189075270074529E-5</c:v>
                </c:pt>
                <c:pt idx="16">
                  <c:v>1.0189075270074529E-5</c:v>
                </c:pt>
                <c:pt idx="17">
                  <c:v>1.0189075270074528E-5</c:v>
                </c:pt>
                <c:pt idx="18">
                  <c:v>1.0189075270074529E-5</c:v>
                </c:pt>
                <c:pt idx="19">
                  <c:v>1.0189075270074529E-5</c:v>
                </c:pt>
                <c:pt idx="20">
                  <c:v>1.0189075270074526E-5</c:v>
                </c:pt>
                <c:pt idx="21">
                  <c:v>1.0189075270074528E-5</c:v>
                </c:pt>
                <c:pt idx="22">
                  <c:v>1.0189075270074526E-5</c:v>
                </c:pt>
                <c:pt idx="23">
                  <c:v>1.0189075270074529E-5</c:v>
                </c:pt>
                <c:pt idx="24">
                  <c:v>1.0189075270074528E-5</c:v>
                </c:pt>
                <c:pt idx="25">
                  <c:v>1.0189075270074526E-5</c:v>
                </c:pt>
                <c:pt idx="26">
                  <c:v>1.0189075270074528E-5</c:v>
                </c:pt>
                <c:pt idx="27">
                  <c:v>1.0189075270074526E-5</c:v>
                </c:pt>
                <c:pt idx="28">
                  <c:v>1.0189075270074528E-5</c:v>
                </c:pt>
                <c:pt idx="29">
                  <c:v>1.0189075270074528E-5</c:v>
                </c:pt>
                <c:pt idx="30">
                  <c:v>1.0189075270074526E-5</c:v>
                </c:pt>
                <c:pt idx="31">
                  <c:v>1.0189075270074524E-5</c:v>
                </c:pt>
                <c:pt idx="32">
                  <c:v>1.0189075270074524E-5</c:v>
                </c:pt>
                <c:pt idx="33">
                  <c:v>1.0189075270074528E-5</c:v>
                </c:pt>
                <c:pt idx="34">
                  <c:v>1.0189075270074528E-5</c:v>
                </c:pt>
                <c:pt idx="35">
                  <c:v>1.0189075270074528E-5</c:v>
                </c:pt>
                <c:pt idx="36">
                  <c:v>1.0189075270074526E-5</c:v>
                </c:pt>
                <c:pt idx="37">
                  <c:v>1.0189075270074528E-5</c:v>
                </c:pt>
                <c:pt idx="38">
                  <c:v>1.0189075270074528E-5</c:v>
                </c:pt>
                <c:pt idx="39">
                  <c:v>1.0189075270074528E-5</c:v>
                </c:pt>
                <c:pt idx="40">
                  <c:v>1.0189075270074531E-5</c:v>
                </c:pt>
                <c:pt idx="41">
                  <c:v>1.0189075270074528E-5</c:v>
                </c:pt>
                <c:pt idx="42">
                  <c:v>1.0189075270074528E-5</c:v>
                </c:pt>
                <c:pt idx="43">
                  <c:v>1.0189075270074528E-5</c:v>
                </c:pt>
                <c:pt idx="44">
                  <c:v>1.0189075270074529E-5</c:v>
                </c:pt>
                <c:pt idx="45">
                  <c:v>1.0189075270074526E-5</c:v>
                </c:pt>
                <c:pt idx="46">
                  <c:v>1.0189075270074526E-5</c:v>
                </c:pt>
                <c:pt idx="47">
                  <c:v>1.0189075270074524E-5</c:v>
                </c:pt>
                <c:pt idx="48">
                  <c:v>1.0189075270074528E-5</c:v>
                </c:pt>
                <c:pt idx="49">
                  <c:v>1.0189075270074529E-5</c:v>
                </c:pt>
                <c:pt idx="50">
                  <c:v>1.0189075270074528E-5</c:v>
                </c:pt>
                <c:pt idx="51">
                  <c:v>1.0189075270074528E-5</c:v>
                </c:pt>
                <c:pt idx="52">
                  <c:v>1.0189075270074528E-5</c:v>
                </c:pt>
                <c:pt idx="53">
                  <c:v>1.0189075270074528E-5</c:v>
                </c:pt>
                <c:pt idx="54">
                  <c:v>1.0189075270074529E-5</c:v>
                </c:pt>
                <c:pt idx="55">
                  <c:v>1.0189075270074529E-5</c:v>
                </c:pt>
                <c:pt idx="56">
                  <c:v>1.0189075270074528E-5</c:v>
                </c:pt>
                <c:pt idx="57">
                  <c:v>1.0189075270074529E-5</c:v>
                </c:pt>
                <c:pt idx="58">
                  <c:v>1.0189075270074526E-5</c:v>
                </c:pt>
                <c:pt idx="59">
                  <c:v>1.0189075270074528E-5</c:v>
                </c:pt>
                <c:pt idx="60">
                  <c:v>1.0189075270074524E-5</c:v>
                </c:pt>
                <c:pt idx="61">
                  <c:v>1.0189075270074524E-5</c:v>
                </c:pt>
                <c:pt idx="62">
                  <c:v>1.0189075270074526E-5</c:v>
                </c:pt>
                <c:pt idx="63">
                  <c:v>1.0189075270074529E-5</c:v>
                </c:pt>
                <c:pt idx="64">
                  <c:v>1.0189075270074528E-5</c:v>
                </c:pt>
                <c:pt idx="65">
                  <c:v>1.0189075270074526E-5</c:v>
                </c:pt>
                <c:pt idx="66">
                  <c:v>1.0189075270074526E-5</c:v>
                </c:pt>
                <c:pt idx="67">
                  <c:v>1.0189075270074529E-5</c:v>
                </c:pt>
                <c:pt idx="68">
                  <c:v>1.0189075270074524E-5</c:v>
                </c:pt>
                <c:pt idx="69">
                  <c:v>1.0189075270074528E-5</c:v>
                </c:pt>
                <c:pt idx="70">
                  <c:v>1.0189075270074528E-5</c:v>
                </c:pt>
                <c:pt idx="71">
                  <c:v>1.0189075270074528E-5</c:v>
                </c:pt>
                <c:pt idx="72">
                  <c:v>1.0189075270074526E-5</c:v>
                </c:pt>
                <c:pt idx="73">
                  <c:v>1.0189075270074526E-5</c:v>
                </c:pt>
                <c:pt idx="74">
                  <c:v>1.0189075270074524E-5</c:v>
                </c:pt>
                <c:pt idx="75">
                  <c:v>1.0189075270074526E-5</c:v>
                </c:pt>
                <c:pt idx="76">
                  <c:v>1.0189075270074526E-5</c:v>
                </c:pt>
                <c:pt idx="77">
                  <c:v>1.0189075270074526E-5</c:v>
                </c:pt>
                <c:pt idx="78">
                  <c:v>1.0189075270074529E-5</c:v>
                </c:pt>
                <c:pt idx="79">
                  <c:v>1.0189075270074528E-5</c:v>
                </c:pt>
                <c:pt idx="80">
                  <c:v>1.0189075270074526E-5</c:v>
                </c:pt>
                <c:pt idx="81">
                  <c:v>1.0189075270074526E-5</c:v>
                </c:pt>
                <c:pt idx="82">
                  <c:v>1.0189075270074528E-5</c:v>
                </c:pt>
                <c:pt idx="83">
                  <c:v>1.0189075270074524E-5</c:v>
                </c:pt>
                <c:pt idx="84">
                  <c:v>1.0189075270074528E-5</c:v>
                </c:pt>
                <c:pt idx="85">
                  <c:v>1.0189075270074528E-5</c:v>
                </c:pt>
                <c:pt idx="86">
                  <c:v>1.0189075270074524E-5</c:v>
                </c:pt>
                <c:pt idx="87">
                  <c:v>1.0189075270074526E-5</c:v>
                </c:pt>
                <c:pt idx="88">
                  <c:v>1.0189075270074526E-5</c:v>
                </c:pt>
                <c:pt idx="89">
                  <c:v>1.0189075270074524E-5</c:v>
                </c:pt>
                <c:pt idx="90">
                  <c:v>1.0189075270074524E-5</c:v>
                </c:pt>
                <c:pt idx="91">
                  <c:v>1.0189075270074526E-5</c:v>
                </c:pt>
                <c:pt idx="92">
                  <c:v>1.0189075270074526E-5</c:v>
                </c:pt>
                <c:pt idx="93">
                  <c:v>1.0189075270074524E-5</c:v>
                </c:pt>
                <c:pt idx="94">
                  <c:v>1.0189075270074526E-5</c:v>
                </c:pt>
                <c:pt idx="95">
                  <c:v>1.0189075270074526E-5</c:v>
                </c:pt>
                <c:pt idx="96">
                  <c:v>1.0189075270074526E-5</c:v>
                </c:pt>
                <c:pt idx="97">
                  <c:v>1.0189075270074528E-5</c:v>
                </c:pt>
                <c:pt idx="98">
                  <c:v>1.0189075270074528E-5</c:v>
                </c:pt>
                <c:pt idx="99">
                  <c:v>1.0189075270074524E-5</c:v>
                </c:pt>
                <c:pt idx="100">
                  <c:v>1.0189075270074524E-5</c:v>
                </c:pt>
                <c:pt idx="101">
                  <c:v>1.0189075270074526E-5</c:v>
                </c:pt>
                <c:pt idx="102">
                  <c:v>1.0189075270074524E-5</c:v>
                </c:pt>
                <c:pt idx="103">
                  <c:v>1.0189075270074526E-5</c:v>
                </c:pt>
                <c:pt idx="104">
                  <c:v>1.0189075270074528E-5</c:v>
                </c:pt>
                <c:pt idx="105">
                  <c:v>1.0189075270074526E-5</c:v>
                </c:pt>
                <c:pt idx="106">
                  <c:v>1.0189075270074528E-5</c:v>
                </c:pt>
                <c:pt idx="107">
                  <c:v>1.0189075270074526E-5</c:v>
                </c:pt>
                <c:pt idx="108">
                  <c:v>1.0189075270074526E-5</c:v>
                </c:pt>
                <c:pt idx="109">
                  <c:v>1.0189075270074529E-5</c:v>
                </c:pt>
                <c:pt idx="110">
                  <c:v>1.0189075270074529E-5</c:v>
                </c:pt>
                <c:pt idx="111">
                  <c:v>1.0189075270074529E-5</c:v>
                </c:pt>
                <c:pt idx="112">
                  <c:v>1.0189075270074528E-5</c:v>
                </c:pt>
                <c:pt idx="113">
                  <c:v>1.0189075270074526E-5</c:v>
                </c:pt>
                <c:pt idx="114">
                  <c:v>1.0189075270074529E-5</c:v>
                </c:pt>
                <c:pt idx="115">
                  <c:v>1.0189075270074526E-5</c:v>
                </c:pt>
                <c:pt idx="116">
                  <c:v>1.0189075270074529E-5</c:v>
                </c:pt>
                <c:pt idx="117">
                  <c:v>1.0189075270074526E-5</c:v>
                </c:pt>
                <c:pt idx="118">
                  <c:v>1.0189075270074529E-5</c:v>
                </c:pt>
                <c:pt idx="119">
                  <c:v>1.0189075270074529E-5</c:v>
                </c:pt>
                <c:pt idx="120">
                  <c:v>1.0189075270074524E-5</c:v>
                </c:pt>
                <c:pt idx="121">
                  <c:v>1.0189075270074528E-5</c:v>
                </c:pt>
                <c:pt idx="122">
                  <c:v>1.0189075270074529E-5</c:v>
                </c:pt>
                <c:pt idx="123">
                  <c:v>1.0189075270074531E-5</c:v>
                </c:pt>
                <c:pt idx="124">
                  <c:v>1.0189075270074528E-5</c:v>
                </c:pt>
                <c:pt idx="125">
                  <c:v>1.0189075270074528E-5</c:v>
                </c:pt>
                <c:pt idx="126">
                  <c:v>1.0189075270074526E-5</c:v>
                </c:pt>
                <c:pt idx="127">
                  <c:v>1.0189075270074528E-5</c:v>
                </c:pt>
                <c:pt idx="128">
                  <c:v>1.0189075270074529E-5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2B2-4AC2-B1DF-A2417E80110D}"/>
            </c:ext>
          </c:extLst>
        </c:ser>
        <c:ser>
          <c:idx val="18"/>
          <c:order val="18"/>
          <c:tx>
            <c:strRef>
              <c:f>'Composition%'!$V$1</c:f>
              <c:strCache>
                <c:ptCount val="1"/>
                <c:pt idx="0">
                  <c:v>C7A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'Composition%'!$V$2:$V$130</c:f>
              <c:numCache>
                <c:formatCode>_(* #,##0.00_);_(* \(#,##0.00\);_(* "-"??_);_(@_)</c:formatCode>
                <c:ptCount val="129"/>
                <c:pt idx="0">
                  <c:v>0.73059405705202884</c:v>
                </c:pt>
                <c:pt idx="1">
                  <c:v>0.72540516082068707</c:v>
                </c:pt>
                <c:pt idx="2">
                  <c:v>0.72015241081637738</c:v>
                </c:pt>
                <c:pt idx="3">
                  <c:v>0.71474521650222855</c:v>
                </c:pt>
                <c:pt idx="4">
                  <c:v>0.70912474275286241</c:v>
                </c:pt>
                <c:pt idx="5">
                  <c:v>0.70326472562575626</c:v>
                </c:pt>
                <c:pt idx="6">
                  <c:v>0.6971706913392266</c:v>
                </c:pt>
                <c:pt idx="7">
                  <c:v>0.69087706802139959</c:v>
                </c:pt>
                <c:pt idx="8">
                  <c:v>0.6844417538234735</c:v>
                </c:pt>
                <c:pt idx="9">
                  <c:v>0.67793819415891932</c:v>
                </c:pt>
                <c:pt idx="10">
                  <c:v>0.67144577144745232</c:v>
                </c:pt>
                <c:pt idx="11">
                  <c:v>0.66504000396948937</c:v>
                </c:pt>
                <c:pt idx="12">
                  <c:v>0.65878432491598671</c:v>
                </c:pt>
                <c:pt idx="13">
                  <c:v>0.65272487045994243</c:v>
                </c:pt>
                <c:pt idx="14">
                  <c:v>0.64688885921170303</c:v>
                </c:pt>
                <c:pt idx="15">
                  <c:v>0.6412861691754298</c:v>
                </c:pt>
                <c:pt idx="16">
                  <c:v>0.63591302085239909</c:v>
                </c:pt>
                <c:pt idx="17">
                  <c:v>0.63075646721657108</c:v>
                </c:pt>
                <c:pt idx="18">
                  <c:v>0.62579861700656991</c:v>
                </c:pt>
                <c:pt idx="19">
                  <c:v>0.62101995912034147</c:v>
                </c:pt>
                <c:pt idx="20">
                  <c:v>0.616401591149356</c:v>
                </c:pt>
                <c:pt idx="21">
                  <c:v>0.6119264564178426</c:v>
                </c:pt>
                <c:pt idx="22">
                  <c:v>0.6075798365520092</c:v>
                </c:pt>
                <c:pt idx="23">
                  <c:v>0.60334936800452921</c:v>
                </c:pt>
                <c:pt idx="24">
                  <c:v>0.5992248055940752</c:v>
                </c:pt>
                <c:pt idx="25">
                  <c:v>0.59519768866373857</c:v>
                </c:pt>
                <c:pt idx="26">
                  <c:v>0.59126100256283032</c:v>
                </c:pt>
                <c:pt idx="27">
                  <c:v>0.58740888089841392</c:v>
                </c:pt>
                <c:pt idx="28">
                  <c:v>0.58363636371214567</c:v>
                </c:pt>
                <c:pt idx="29">
                  <c:v>0.57993921018708139</c:v>
                </c:pt>
                <c:pt idx="30">
                  <c:v>0.57631375727798662</c:v>
                </c:pt>
                <c:pt idx="31">
                  <c:v>0.57275681391188193</c:v>
                </c:pt>
                <c:pt idx="32">
                  <c:v>0.5692655813426164</c:v>
                </c:pt>
                <c:pt idx="33">
                  <c:v>0.56583759215177187</c:v>
                </c:pt>
                <c:pt idx="34">
                  <c:v>0.56247066236470022</c:v>
                </c:pt>
                <c:pt idx="35">
                  <c:v>0.5591628528115381</c:v>
                </c:pt>
                <c:pt idx="36">
                  <c:v>0.55591243711346172</c:v>
                </c:pt>
                <c:pt idx="37">
                  <c:v>0.55271787455255983</c:v>
                </c:pt>
                <c:pt idx="38">
                  <c:v>0.54957778667214874</c:v>
                </c:pt>
                <c:pt idx="39">
                  <c:v>0.54649093683660654</c:v>
                </c:pt>
                <c:pt idx="40">
                  <c:v>0.54345621222351603</c:v>
                </c:pt>
                <c:pt idx="41">
                  <c:v>0.5404726078751183</c:v>
                </c:pt>
                <c:pt idx="42">
                  <c:v>0.53753921253390458</c:v>
                </c:pt>
                <c:pt idx="43">
                  <c:v>0.53465519604997558</c:v>
                </c:pt>
                <c:pt idx="44">
                  <c:v>0.53181979818899572</c:v>
                </c:pt>
                <c:pt idx="45">
                  <c:v>0.52903231869739398</c:v>
                </c:pt>
                <c:pt idx="46">
                  <c:v>0.5262921085009995</c:v>
                </c:pt>
                <c:pt idx="47">
                  <c:v>0.52359856192762577</c:v>
                </c:pt>
                <c:pt idx="48">
                  <c:v>0.52095110985517445</c:v>
                </c:pt>
                <c:pt idx="49">
                  <c:v>0.51834921369576048</c:v>
                </c:pt>
                <c:pt idx="50">
                  <c:v>0.5157923601339488</c:v>
                </c:pt>
                <c:pt idx="51">
                  <c:v>0.51328005654385123</c:v>
                </c:pt>
                <c:pt idx="52">
                  <c:v>0.51081182701587302</c:v>
                </c:pt>
                <c:pt idx="53">
                  <c:v>0.50838720892947842</c:v>
                </c:pt>
                <c:pt idx="54">
                  <c:v>0.50600575001355408</c:v>
                </c:pt>
                <c:pt idx="55">
                  <c:v>0.50366700584086488</c:v>
                </c:pt>
                <c:pt idx="56">
                  <c:v>0.50137053770772244</c:v>
                </c:pt>
                <c:pt idx="57">
                  <c:v>0.49911591085435231</c:v>
                </c:pt>
                <c:pt idx="58">
                  <c:v>0.49690269298555312</c:v>
                </c:pt>
                <c:pt idx="59">
                  <c:v>0.49473045305508656</c:v>
                </c:pt>
                <c:pt idx="60">
                  <c:v>0.49259876028082233</c:v>
                </c:pt>
                <c:pt idx="61">
                  <c:v>0.49050718336100751</c:v>
                </c:pt>
                <c:pt idx="62">
                  <c:v>0.48845528986509962</c:v>
                </c:pt>
                <c:pt idx="63">
                  <c:v>0.48644264577545498</c:v>
                </c:pt>
                <c:pt idx="64">
                  <c:v>0.48446881515875706</c:v>
                </c:pt>
                <c:pt idx="65">
                  <c:v>0.48253335994844965</c:v>
                </c:pt>
                <c:pt idx="66">
                  <c:v>0.48063583982159386</c:v>
                </c:pt>
                <c:pt idx="67">
                  <c:v>0.47877581215552889</c:v>
                </c:pt>
                <c:pt idx="68">
                  <c:v>0.4769528320514736</c:v>
                </c:pt>
                <c:pt idx="69">
                  <c:v>0.47516645241379907</c:v>
                </c:pt>
                <c:pt idx="70">
                  <c:v>0.47341622407511236</c:v>
                </c:pt>
                <c:pt idx="71">
                  <c:v>0.47170169595857575</c:v>
                </c:pt>
                <c:pt idx="72">
                  <c:v>0.47002241527000221</c:v>
                </c:pt>
                <c:pt idx="73">
                  <c:v>0.46837792771328157</c:v>
                </c:pt>
                <c:pt idx="74">
                  <c:v>0.46676777772357558</c:v>
                </c:pt>
                <c:pt idx="75">
                  <c:v>0.46519150871351017</c:v>
                </c:pt>
                <c:pt idx="76">
                  <c:v>0.46364866332828031</c:v>
                </c:pt>
                <c:pt idx="77">
                  <c:v>0.46213878370619599</c:v>
                </c:pt>
                <c:pt idx="78">
                  <c:v>0.46066141174172703</c:v>
                </c:pt>
                <c:pt idx="79">
                  <c:v>0.45921608934857228</c:v>
                </c:pt>
                <c:pt idx="80">
                  <c:v>0.45780235872068753</c:v>
                </c:pt>
                <c:pt idx="81">
                  <c:v>0.45641976258955469</c:v>
                </c:pt>
                <c:pt idx="82">
                  <c:v>0.45506784447628751</c:v>
                </c:pt>
                <c:pt idx="83">
                  <c:v>0.4537461489374312</c:v>
                </c:pt>
                <c:pt idx="84">
                  <c:v>0.45245422180354533</c:v>
                </c:pt>
                <c:pt idx="85">
                  <c:v>0.45119161040985123</c:v>
                </c:pt>
                <c:pt idx="86">
                  <c:v>0.44995786381840336</c:v>
                </c:pt>
                <c:pt idx="87">
                  <c:v>0.44872411722695571</c:v>
                </c:pt>
                <c:pt idx="88">
                  <c:v>0.44751878643993137</c:v>
                </c:pt>
                <c:pt idx="89">
                  <c:v>0.44634186939774845</c:v>
                </c:pt>
                <c:pt idx="90">
                  <c:v>0.44519291984495013</c:v>
                </c:pt>
                <c:pt idx="91">
                  <c:v>0.44407154356686562</c:v>
                </c:pt>
                <c:pt idx="92">
                  <c:v>0.4429773478595459</c:v>
                </c:pt>
                <c:pt idx="93">
                  <c:v>0.44190988882852583</c:v>
                </c:pt>
                <c:pt idx="94">
                  <c:v>0.44086867170899841</c:v>
                </c:pt>
                <c:pt idx="95">
                  <c:v>0.43985320220112378</c:v>
                </c:pt>
                <c:pt idx="96">
                  <c:v>0.43886303847012492</c:v>
                </c:pt>
                <c:pt idx="97">
                  <c:v>0.4378977942083026</c:v>
                </c:pt>
                <c:pt idx="98">
                  <c:v>0.43695709122094806</c:v>
                </c:pt>
                <c:pt idx="99">
                  <c:v>0.43604050849696624</c:v>
                </c:pt>
                <c:pt idx="100">
                  <c:v>0.43514757717487035</c:v>
                </c:pt>
                <c:pt idx="101">
                  <c:v>0.43427782559968048</c:v>
                </c:pt>
                <c:pt idx="102">
                  <c:v>0.43343083004637473</c:v>
                </c:pt>
                <c:pt idx="103">
                  <c:v>0.43260622173211799</c:v>
                </c:pt>
                <c:pt idx="104">
                  <c:v>0.4318036438515846</c:v>
                </c:pt>
                <c:pt idx="105">
                  <c:v>0.43102270125433761</c:v>
                </c:pt>
                <c:pt idx="106">
                  <c:v>0.43026295231714684</c:v>
                </c:pt>
                <c:pt idx="107">
                  <c:v>0.42952395089823964</c:v>
                </c:pt>
                <c:pt idx="108">
                  <c:v>0.42880529692043162</c:v>
                </c:pt>
                <c:pt idx="109">
                  <c:v>0.42810664562341771</c:v>
                </c:pt>
                <c:pt idx="110">
                  <c:v>0.42742766633425477</c:v>
                </c:pt>
                <c:pt idx="111">
                  <c:v>0.42676799161755935</c:v>
                </c:pt>
                <c:pt idx="112">
                  <c:v>0.42612720741776933</c:v>
                </c:pt>
                <c:pt idx="113">
                  <c:v>0.42550489432018185</c:v>
                </c:pt>
                <c:pt idx="114">
                  <c:v>0.42490067914097868</c:v>
                </c:pt>
                <c:pt idx="115">
                  <c:v>0.42431424533337692</c:v>
                </c:pt>
                <c:pt idx="116">
                  <c:v>0.42374529135503325</c:v>
                </c:pt>
                <c:pt idx="117">
                  <c:v>0.42319347819957276</c:v>
                </c:pt>
                <c:pt idx="118">
                  <c:v>0.42265841875345489</c:v>
                </c:pt>
                <c:pt idx="119">
                  <c:v>0.42213972034378944</c:v>
                </c:pt>
                <c:pt idx="120">
                  <c:v>0.42163703840555905</c:v>
                </c:pt>
                <c:pt idx="121">
                  <c:v>0.42115008721713315</c:v>
                </c:pt>
                <c:pt idx="122">
                  <c:v>0.42067859603318369</c:v>
                </c:pt>
                <c:pt idx="123">
                  <c:v>0.42022225399521096</c:v>
                </c:pt>
                <c:pt idx="124">
                  <c:v>0.41978069949551516</c:v>
                </c:pt>
                <c:pt idx="125">
                  <c:v>0.41935356577245059</c:v>
                </c:pt>
                <c:pt idx="126">
                  <c:v>0.41894053762126426</c:v>
                </c:pt>
                <c:pt idx="127">
                  <c:v>0.41854136169564388</c:v>
                </c:pt>
                <c:pt idx="128">
                  <c:v>0.41815579871877795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2B2-4AC2-B1DF-A2417E80110D}"/>
            </c:ext>
          </c:extLst>
        </c:ser>
        <c:ser>
          <c:idx val="19"/>
          <c:order val="19"/>
          <c:tx>
            <c:strRef>
              <c:f>'Composition%'!$W$1</c:f>
              <c:strCache>
                <c:ptCount val="1"/>
                <c:pt idx="0">
                  <c:v>NC8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'Composition%'!$W$2:$W$130</c:f>
              <c:numCache>
                <c:formatCode>_(* #,##0.00_);_(* \(#,##0.00\);_(* "-"??_);_(@_)</c:formatCode>
                <c:ptCount val="129"/>
                <c:pt idx="0">
                  <c:v>3.3963584244972542E-6</c:v>
                </c:pt>
                <c:pt idx="1">
                  <c:v>3.3963584233581758E-6</c:v>
                </c:pt>
                <c:pt idx="2">
                  <c:v>3.3963584233581758E-6</c:v>
                </c:pt>
                <c:pt idx="3">
                  <c:v>3.3963584233581758E-6</c:v>
                </c:pt>
                <c:pt idx="4">
                  <c:v>3.3963584233581762E-6</c:v>
                </c:pt>
                <c:pt idx="5">
                  <c:v>3.3963584233581762E-6</c:v>
                </c:pt>
                <c:pt idx="6">
                  <c:v>3.3963584233581758E-6</c:v>
                </c:pt>
                <c:pt idx="7">
                  <c:v>3.3963584233581762E-6</c:v>
                </c:pt>
                <c:pt idx="8">
                  <c:v>3.3963584233581758E-6</c:v>
                </c:pt>
                <c:pt idx="9">
                  <c:v>3.3963584233581762E-6</c:v>
                </c:pt>
                <c:pt idx="10">
                  <c:v>3.3963584233581762E-6</c:v>
                </c:pt>
                <c:pt idx="11">
                  <c:v>3.3963584233581758E-6</c:v>
                </c:pt>
                <c:pt idx="12">
                  <c:v>3.3963584233581762E-6</c:v>
                </c:pt>
                <c:pt idx="13">
                  <c:v>3.3963584233581775E-6</c:v>
                </c:pt>
                <c:pt idx="14">
                  <c:v>3.3963584233581762E-6</c:v>
                </c:pt>
                <c:pt idx="15">
                  <c:v>3.3963584233581766E-6</c:v>
                </c:pt>
                <c:pt idx="16">
                  <c:v>3.3963584233581766E-6</c:v>
                </c:pt>
                <c:pt idx="17">
                  <c:v>3.3963584233581762E-6</c:v>
                </c:pt>
                <c:pt idx="18">
                  <c:v>3.3963584233581766E-6</c:v>
                </c:pt>
                <c:pt idx="19">
                  <c:v>3.3963584233581766E-6</c:v>
                </c:pt>
                <c:pt idx="20">
                  <c:v>3.3963584233581758E-6</c:v>
                </c:pt>
                <c:pt idx="21">
                  <c:v>3.3963584233581762E-6</c:v>
                </c:pt>
                <c:pt idx="22">
                  <c:v>3.3963584233581758E-6</c:v>
                </c:pt>
                <c:pt idx="23">
                  <c:v>3.3963584233581766E-6</c:v>
                </c:pt>
                <c:pt idx="24">
                  <c:v>3.3963584233581762E-6</c:v>
                </c:pt>
                <c:pt idx="25">
                  <c:v>3.3963584233581758E-6</c:v>
                </c:pt>
                <c:pt idx="26">
                  <c:v>3.3963584233581762E-6</c:v>
                </c:pt>
                <c:pt idx="27">
                  <c:v>3.3963584233581758E-6</c:v>
                </c:pt>
                <c:pt idx="28">
                  <c:v>3.3963584233581762E-6</c:v>
                </c:pt>
                <c:pt idx="29">
                  <c:v>3.3963584233581762E-6</c:v>
                </c:pt>
                <c:pt idx="30">
                  <c:v>3.3963584233581758E-6</c:v>
                </c:pt>
                <c:pt idx="31">
                  <c:v>3.3963584233581753E-6</c:v>
                </c:pt>
                <c:pt idx="32">
                  <c:v>3.3963584233581753E-6</c:v>
                </c:pt>
                <c:pt idx="33">
                  <c:v>3.3963584233581762E-6</c:v>
                </c:pt>
                <c:pt idx="34">
                  <c:v>3.3963584233581762E-6</c:v>
                </c:pt>
                <c:pt idx="35">
                  <c:v>3.3963584233581762E-6</c:v>
                </c:pt>
                <c:pt idx="36">
                  <c:v>3.3963584233581758E-6</c:v>
                </c:pt>
                <c:pt idx="37">
                  <c:v>3.3963584233581762E-6</c:v>
                </c:pt>
                <c:pt idx="38">
                  <c:v>3.3963584233581762E-6</c:v>
                </c:pt>
                <c:pt idx="39">
                  <c:v>3.3963584233581762E-6</c:v>
                </c:pt>
                <c:pt idx="40">
                  <c:v>3.3963584233581775E-6</c:v>
                </c:pt>
                <c:pt idx="41">
                  <c:v>3.3963584233581762E-6</c:v>
                </c:pt>
                <c:pt idx="42">
                  <c:v>3.3963584233581762E-6</c:v>
                </c:pt>
                <c:pt idx="43">
                  <c:v>3.3963584233581762E-6</c:v>
                </c:pt>
                <c:pt idx="44">
                  <c:v>3.3963584233581766E-6</c:v>
                </c:pt>
                <c:pt idx="45">
                  <c:v>3.3963584233581758E-6</c:v>
                </c:pt>
                <c:pt idx="46">
                  <c:v>3.3963584233581758E-6</c:v>
                </c:pt>
                <c:pt idx="47">
                  <c:v>3.3963584233581753E-6</c:v>
                </c:pt>
                <c:pt idx="48">
                  <c:v>3.3963584233581762E-6</c:v>
                </c:pt>
                <c:pt idx="49">
                  <c:v>3.3963584233581766E-6</c:v>
                </c:pt>
                <c:pt idx="50">
                  <c:v>3.3963584233581762E-6</c:v>
                </c:pt>
                <c:pt idx="51">
                  <c:v>3.3963584233581762E-6</c:v>
                </c:pt>
                <c:pt idx="52">
                  <c:v>3.3963584233581762E-6</c:v>
                </c:pt>
                <c:pt idx="53">
                  <c:v>3.3963584233581762E-6</c:v>
                </c:pt>
                <c:pt idx="54">
                  <c:v>3.3963584233581766E-6</c:v>
                </c:pt>
                <c:pt idx="55">
                  <c:v>3.3963584233581766E-6</c:v>
                </c:pt>
                <c:pt idx="56">
                  <c:v>3.3963584233581762E-6</c:v>
                </c:pt>
                <c:pt idx="57">
                  <c:v>3.3963584233581766E-6</c:v>
                </c:pt>
                <c:pt idx="58">
                  <c:v>3.3963584233581758E-6</c:v>
                </c:pt>
                <c:pt idx="59">
                  <c:v>3.3963584233581762E-6</c:v>
                </c:pt>
                <c:pt idx="60">
                  <c:v>3.3963584233581753E-6</c:v>
                </c:pt>
                <c:pt idx="61">
                  <c:v>3.3963584233581753E-6</c:v>
                </c:pt>
                <c:pt idx="62">
                  <c:v>3.3963584233581758E-6</c:v>
                </c:pt>
                <c:pt idx="63">
                  <c:v>3.3963584233581766E-6</c:v>
                </c:pt>
                <c:pt idx="64">
                  <c:v>3.3963584233581762E-6</c:v>
                </c:pt>
                <c:pt idx="65">
                  <c:v>3.3963584233581758E-6</c:v>
                </c:pt>
                <c:pt idx="66">
                  <c:v>3.3963584233581758E-6</c:v>
                </c:pt>
                <c:pt idx="67">
                  <c:v>3.3963584233581766E-6</c:v>
                </c:pt>
                <c:pt idx="68">
                  <c:v>3.3963584233581753E-6</c:v>
                </c:pt>
                <c:pt idx="69">
                  <c:v>3.3963584233581762E-6</c:v>
                </c:pt>
                <c:pt idx="70">
                  <c:v>3.3963584233581762E-6</c:v>
                </c:pt>
                <c:pt idx="71">
                  <c:v>3.3963584233581762E-6</c:v>
                </c:pt>
                <c:pt idx="72">
                  <c:v>3.3963584233581758E-6</c:v>
                </c:pt>
                <c:pt idx="73">
                  <c:v>3.3963584233581758E-6</c:v>
                </c:pt>
                <c:pt idx="74">
                  <c:v>3.3963584233581753E-6</c:v>
                </c:pt>
                <c:pt idx="75">
                  <c:v>3.3963584233581758E-6</c:v>
                </c:pt>
                <c:pt idx="76">
                  <c:v>3.3963584233581758E-6</c:v>
                </c:pt>
                <c:pt idx="77">
                  <c:v>3.3963584233581758E-6</c:v>
                </c:pt>
                <c:pt idx="78">
                  <c:v>3.3963584233581766E-6</c:v>
                </c:pt>
                <c:pt idx="79">
                  <c:v>3.3963584233581762E-6</c:v>
                </c:pt>
                <c:pt idx="80">
                  <c:v>3.3963584233581758E-6</c:v>
                </c:pt>
                <c:pt idx="81">
                  <c:v>3.3963584233581758E-6</c:v>
                </c:pt>
                <c:pt idx="82">
                  <c:v>3.3963584233581762E-6</c:v>
                </c:pt>
                <c:pt idx="83">
                  <c:v>3.3963584233581753E-6</c:v>
                </c:pt>
                <c:pt idx="84">
                  <c:v>3.3963584233581762E-6</c:v>
                </c:pt>
                <c:pt idx="85">
                  <c:v>3.3963584233581762E-6</c:v>
                </c:pt>
                <c:pt idx="86">
                  <c:v>3.3963584233581753E-6</c:v>
                </c:pt>
                <c:pt idx="87">
                  <c:v>3.3963584233581758E-6</c:v>
                </c:pt>
                <c:pt idx="88">
                  <c:v>3.3963584233581758E-6</c:v>
                </c:pt>
                <c:pt idx="89">
                  <c:v>3.3963584233581753E-6</c:v>
                </c:pt>
                <c:pt idx="90">
                  <c:v>3.3963584233581753E-6</c:v>
                </c:pt>
                <c:pt idx="91">
                  <c:v>3.3963584233581758E-6</c:v>
                </c:pt>
                <c:pt idx="92">
                  <c:v>3.3963584233581758E-6</c:v>
                </c:pt>
                <c:pt idx="93">
                  <c:v>3.3963584233581753E-6</c:v>
                </c:pt>
                <c:pt idx="94">
                  <c:v>3.3963584233581758E-6</c:v>
                </c:pt>
                <c:pt idx="95">
                  <c:v>3.3963584233581758E-6</c:v>
                </c:pt>
                <c:pt idx="96">
                  <c:v>3.3963584233581758E-6</c:v>
                </c:pt>
                <c:pt idx="97">
                  <c:v>3.3963584233581762E-6</c:v>
                </c:pt>
                <c:pt idx="98">
                  <c:v>3.3963584233581762E-6</c:v>
                </c:pt>
                <c:pt idx="99">
                  <c:v>3.3963584233581753E-6</c:v>
                </c:pt>
                <c:pt idx="100">
                  <c:v>3.3963584233581753E-6</c:v>
                </c:pt>
                <c:pt idx="101">
                  <c:v>3.3963584233581758E-6</c:v>
                </c:pt>
                <c:pt idx="102">
                  <c:v>3.3963584233581753E-6</c:v>
                </c:pt>
                <c:pt idx="103">
                  <c:v>3.3963584233581758E-6</c:v>
                </c:pt>
                <c:pt idx="104">
                  <c:v>3.3963584233581762E-6</c:v>
                </c:pt>
                <c:pt idx="105">
                  <c:v>3.3963584233581758E-6</c:v>
                </c:pt>
                <c:pt idx="106">
                  <c:v>3.3963584233581762E-6</c:v>
                </c:pt>
                <c:pt idx="107">
                  <c:v>3.3963584233581758E-6</c:v>
                </c:pt>
                <c:pt idx="108">
                  <c:v>3.3963584233581758E-6</c:v>
                </c:pt>
                <c:pt idx="109">
                  <c:v>3.3963584233581766E-6</c:v>
                </c:pt>
                <c:pt idx="110">
                  <c:v>3.3963584233581766E-6</c:v>
                </c:pt>
                <c:pt idx="111">
                  <c:v>3.3963584233581766E-6</c:v>
                </c:pt>
                <c:pt idx="112">
                  <c:v>3.3963584233581762E-6</c:v>
                </c:pt>
                <c:pt idx="113">
                  <c:v>3.3963584233581758E-6</c:v>
                </c:pt>
                <c:pt idx="114">
                  <c:v>3.3963584233581766E-6</c:v>
                </c:pt>
                <c:pt idx="115">
                  <c:v>3.3963584233581758E-6</c:v>
                </c:pt>
                <c:pt idx="116">
                  <c:v>3.3963584233581766E-6</c:v>
                </c:pt>
                <c:pt idx="117">
                  <c:v>3.3963584233581758E-6</c:v>
                </c:pt>
                <c:pt idx="118">
                  <c:v>3.3963584233581766E-6</c:v>
                </c:pt>
                <c:pt idx="119">
                  <c:v>3.3963584233581766E-6</c:v>
                </c:pt>
                <c:pt idx="120">
                  <c:v>3.3963584233581753E-6</c:v>
                </c:pt>
                <c:pt idx="121">
                  <c:v>3.3963584233581762E-6</c:v>
                </c:pt>
                <c:pt idx="122">
                  <c:v>3.3963584233581766E-6</c:v>
                </c:pt>
                <c:pt idx="123">
                  <c:v>3.3963584233581775E-6</c:v>
                </c:pt>
                <c:pt idx="124">
                  <c:v>3.3963584233581762E-6</c:v>
                </c:pt>
                <c:pt idx="125">
                  <c:v>3.3963584233581762E-6</c:v>
                </c:pt>
                <c:pt idx="126">
                  <c:v>3.3963584233581758E-6</c:v>
                </c:pt>
                <c:pt idx="127">
                  <c:v>3.3963584233581762E-6</c:v>
                </c:pt>
                <c:pt idx="128">
                  <c:v>3.3963584233581766E-6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2B2-4AC2-B1DF-A2417E80110D}"/>
            </c:ext>
          </c:extLst>
        </c:ser>
        <c:ser>
          <c:idx val="20"/>
          <c:order val="20"/>
          <c:tx>
            <c:strRef>
              <c:f>'Composition%'!$X$1</c:f>
              <c:strCache>
                <c:ptCount val="1"/>
                <c:pt idx="0">
                  <c:v>3MC7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'Composition%'!$X$2:$X$130</c:f>
              <c:numCache>
                <c:formatCode>_(* #,##0.00_);_(* \(#,##0.00\);_(* "-"??_);_(@_)</c:formatCode>
                <c:ptCount val="129"/>
                <c:pt idx="0">
                  <c:v>1.0189075273491762E-5</c:v>
                </c:pt>
                <c:pt idx="1">
                  <c:v>1.0189075270074526E-5</c:v>
                </c:pt>
                <c:pt idx="2">
                  <c:v>1.0189075270074526E-5</c:v>
                </c:pt>
                <c:pt idx="3">
                  <c:v>1.0189075270074526E-5</c:v>
                </c:pt>
                <c:pt idx="4">
                  <c:v>1.0189075270074528E-5</c:v>
                </c:pt>
                <c:pt idx="5">
                  <c:v>1.0189075270074528E-5</c:v>
                </c:pt>
                <c:pt idx="6">
                  <c:v>1.0189075270074526E-5</c:v>
                </c:pt>
                <c:pt idx="7">
                  <c:v>1.0189075270074528E-5</c:v>
                </c:pt>
                <c:pt idx="8">
                  <c:v>1.0189075270074526E-5</c:v>
                </c:pt>
                <c:pt idx="9">
                  <c:v>1.0189075270074528E-5</c:v>
                </c:pt>
                <c:pt idx="10">
                  <c:v>1.0189075270074528E-5</c:v>
                </c:pt>
                <c:pt idx="11">
                  <c:v>1.0189075270074526E-5</c:v>
                </c:pt>
                <c:pt idx="12">
                  <c:v>1.0189075270074528E-5</c:v>
                </c:pt>
                <c:pt idx="13">
                  <c:v>1.0189075270074531E-5</c:v>
                </c:pt>
                <c:pt idx="14">
                  <c:v>1.0189075270074528E-5</c:v>
                </c:pt>
                <c:pt idx="15">
                  <c:v>1.0189075270074529E-5</c:v>
                </c:pt>
                <c:pt idx="16">
                  <c:v>1.0189075270074529E-5</c:v>
                </c:pt>
                <c:pt idx="17">
                  <c:v>1.0189075270074528E-5</c:v>
                </c:pt>
                <c:pt idx="18">
                  <c:v>1.0189075270074529E-5</c:v>
                </c:pt>
                <c:pt idx="19">
                  <c:v>1.0189075270074529E-5</c:v>
                </c:pt>
                <c:pt idx="20">
                  <c:v>1.0189075270074526E-5</c:v>
                </c:pt>
                <c:pt idx="21">
                  <c:v>1.0189075270074528E-5</c:v>
                </c:pt>
                <c:pt idx="22">
                  <c:v>1.0189075270074526E-5</c:v>
                </c:pt>
                <c:pt idx="23">
                  <c:v>1.0189075270074529E-5</c:v>
                </c:pt>
                <c:pt idx="24">
                  <c:v>1.0189075270074528E-5</c:v>
                </c:pt>
                <c:pt idx="25">
                  <c:v>1.0189075270074526E-5</c:v>
                </c:pt>
                <c:pt idx="26">
                  <c:v>1.0189075270074528E-5</c:v>
                </c:pt>
                <c:pt idx="27">
                  <c:v>1.0189075270074526E-5</c:v>
                </c:pt>
                <c:pt idx="28">
                  <c:v>1.0189075270074528E-5</c:v>
                </c:pt>
                <c:pt idx="29">
                  <c:v>1.0189075270074528E-5</c:v>
                </c:pt>
                <c:pt idx="30">
                  <c:v>1.0189075270074526E-5</c:v>
                </c:pt>
                <c:pt idx="31">
                  <c:v>1.0189075270074524E-5</c:v>
                </c:pt>
                <c:pt idx="32">
                  <c:v>1.0189075270074524E-5</c:v>
                </c:pt>
                <c:pt idx="33">
                  <c:v>1.0189075270074528E-5</c:v>
                </c:pt>
                <c:pt idx="34">
                  <c:v>1.0189075270074528E-5</c:v>
                </c:pt>
                <c:pt idx="35">
                  <c:v>1.0189075270074528E-5</c:v>
                </c:pt>
                <c:pt idx="36">
                  <c:v>1.0189075270074526E-5</c:v>
                </c:pt>
                <c:pt idx="37">
                  <c:v>1.0189075270074528E-5</c:v>
                </c:pt>
                <c:pt idx="38">
                  <c:v>1.0189075270074528E-5</c:v>
                </c:pt>
                <c:pt idx="39">
                  <c:v>1.0189075270074528E-5</c:v>
                </c:pt>
                <c:pt idx="40">
                  <c:v>1.0189075270074531E-5</c:v>
                </c:pt>
                <c:pt idx="41">
                  <c:v>1.0189075270074528E-5</c:v>
                </c:pt>
                <c:pt idx="42">
                  <c:v>1.0189075270074528E-5</c:v>
                </c:pt>
                <c:pt idx="43">
                  <c:v>1.0189075270074528E-5</c:v>
                </c:pt>
                <c:pt idx="44">
                  <c:v>1.0189075270074529E-5</c:v>
                </c:pt>
                <c:pt idx="45">
                  <c:v>1.0189075270074526E-5</c:v>
                </c:pt>
                <c:pt idx="46">
                  <c:v>1.0189075270074526E-5</c:v>
                </c:pt>
                <c:pt idx="47">
                  <c:v>1.0189075270074524E-5</c:v>
                </c:pt>
                <c:pt idx="48">
                  <c:v>1.0189075270074528E-5</c:v>
                </c:pt>
                <c:pt idx="49">
                  <c:v>1.0189075270074529E-5</c:v>
                </c:pt>
                <c:pt idx="50">
                  <c:v>1.0189075270074528E-5</c:v>
                </c:pt>
                <c:pt idx="51">
                  <c:v>1.0189075270074528E-5</c:v>
                </c:pt>
                <c:pt idx="52">
                  <c:v>1.0189075270074528E-5</c:v>
                </c:pt>
                <c:pt idx="53">
                  <c:v>1.0189075270074528E-5</c:v>
                </c:pt>
                <c:pt idx="54">
                  <c:v>1.0189075270074529E-5</c:v>
                </c:pt>
                <c:pt idx="55">
                  <c:v>1.0189075270074529E-5</c:v>
                </c:pt>
                <c:pt idx="56">
                  <c:v>1.0189075270074528E-5</c:v>
                </c:pt>
                <c:pt idx="57">
                  <c:v>1.0189075270074529E-5</c:v>
                </c:pt>
                <c:pt idx="58">
                  <c:v>1.0189075270074526E-5</c:v>
                </c:pt>
                <c:pt idx="59">
                  <c:v>1.0189075270074528E-5</c:v>
                </c:pt>
                <c:pt idx="60">
                  <c:v>1.0189075270074524E-5</c:v>
                </c:pt>
                <c:pt idx="61">
                  <c:v>1.0189075270074524E-5</c:v>
                </c:pt>
                <c:pt idx="62">
                  <c:v>1.0189075270074526E-5</c:v>
                </c:pt>
                <c:pt idx="63">
                  <c:v>1.0189075270074529E-5</c:v>
                </c:pt>
                <c:pt idx="64">
                  <c:v>1.0189075270074528E-5</c:v>
                </c:pt>
                <c:pt idx="65">
                  <c:v>1.0189075270074526E-5</c:v>
                </c:pt>
                <c:pt idx="66">
                  <c:v>1.0189075270074526E-5</c:v>
                </c:pt>
                <c:pt idx="67">
                  <c:v>1.0189075270074529E-5</c:v>
                </c:pt>
                <c:pt idx="68">
                  <c:v>1.0189075270074524E-5</c:v>
                </c:pt>
                <c:pt idx="69">
                  <c:v>1.0189075270074528E-5</c:v>
                </c:pt>
                <c:pt idx="70">
                  <c:v>1.0189075270074528E-5</c:v>
                </c:pt>
                <c:pt idx="71">
                  <c:v>1.0189075270074528E-5</c:v>
                </c:pt>
                <c:pt idx="72">
                  <c:v>1.0189075270074526E-5</c:v>
                </c:pt>
                <c:pt idx="73">
                  <c:v>1.0189075270074526E-5</c:v>
                </c:pt>
                <c:pt idx="74">
                  <c:v>1.0189075270074524E-5</c:v>
                </c:pt>
                <c:pt idx="75">
                  <c:v>1.0189075270074526E-5</c:v>
                </c:pt>
                <c:pt idx="76">
                  <c:v>1.0189075270074526E-5</c:v>
                </c:pt>
                <c:pt idx="77">
                  <c:v>1.0189075270074526E-5</c:v>
                </c:pt>
                <c:pt idx="78">
                  <c:v>1.0189075270074529E-5</c:v>
                </c:pt>
                <c:pt idx="79">
                  <c:v>1.0189075270074528E-5</c:v>
                </c:pt>
                <c:pt idx="80">
                  <c:v>1.0189075270074526E-5</c:v>
                </c:pt>
                <c:pt idx="81">
                  <c:v>1.0189075270074526E-5</c:v>
                </c:pt>
                <c:pt idx="82">
                  <c:v>1.0189075270074528E-5</c:v>
                </c:pt>
                <c:pt idx="83">
                  <c:v>1.0189075270074524E-5</c:v>
                </c:pt>
                <c:pt idx="84">
                  <c:v>1.0189075270074528E-5</c:v>
                </c:pt>
                <c:pt idx="85">
                  <c:v>1.0189075270074528E-5</c:v>
                </c:pt>
                <c:pt idx="86">
                  <c:v>1.0189075270074524E-5</c:v>
                </c:pt>
                <c:pt idx="87">
                  <c:v>1.0189075270074526E-5</c:v>
                </c:pt>
                <c:pt idx="88">
                  <c:v>1.0189075270074526E-5</c:v>
                </c:pt>
                <c:pt idx="89">
                  <c:v>1.0189075270074524E-5</c:v>
                </c:pt>
                <c:pt idx="90">
                  <c:v>1.0189075270074524E-5</c:v>
                </c:pt>
                <c:pt idx="91">
                  <c:v>1.0189075270074526E-5</c:v>
                </c:pt>
                <c:pt idx="92">
                  <c:v>1.0189075270074526E-5</c:v>
                </c:pt>
                <c:pt idx="93">
                  <c:v>1.0189075270074524E-5</c:v>
                </c:pt>
                <c:pt idx="94">
                  <c:v>1.0189075270074526E-5</c:v>
                </c:pt>
                <c:pt idx="95">
                  <c:v>1.0189075270074526E-5</c:v>
                </c:pt>
                <c:pt idx="96">
                  <c:v>1.0189075270074526E-5</c:v>
                </c:pt>
                <c:pt idx="97">
                  <c:v>1.0189075270074528E-5</c:v>
                </c:pt>
                <c:pt idx="98">
                  <c:v>1.0189075270074528E-5</c:v>
                </c:pt>
                <c:pt idx="99">
                  <c:v>1.0189075270074524E-5</c:v>
                </c:pt>
                <c:pt idx="100">
                  <c:v>1.0189075270074524E-5</c:v>
                </c:pt>
                <c:pt idx="101">
                  <c:v>1.0189075270074526E-5</c:v>
                </c:pt>
                <c:pt idx="102">
                  <c:v>1.0189075270074524E-5</c:v>
                </c:pt>
                <c:pt idx="103">
                  <c:v>1.0189075270074526E-5</c:v>
                </c:pt>
                <c:pt idx="104">
                  <c:v>1.0189075270074528E-5</c:v>
                </c:pt>
                <c:pt idx="105">
                  <c:v>1.0189075270074526E-5</c:v>
                </c:pt>
                <c:pt idx="106">
                  <c:v>1.0189075270074528E-5</c:v>
                </c:pt>
                <c:pt idx="107">
                  <c:v>1.0189075270074526E-5</c:v>
                </c:pt>
                <c:pt idx="108">
                  <c:v>1.0189075270074526E-5</c:v>
                </c:pt>
                <c:pt idx="109">
                  <c:v>1.0189075270074529E-5</c:v>
                </c:pt>
                <c:pt idx="110">
                  <c:v>1.0189075270074529E-5</c:v>
                </c:pt>
                <c:pt idx="111">
                  <c:v>1.0189075270074529E-5</c:v>
                </c:pt>
                <c:pt idx="112">
                  <c:v>1.0189075270074528E-5</c:v>
                </c:pt>
                <c:pt idx="113">
                  <c:v>1.0189075270074526E-5</c:v>
                </c:pt>
                <c:pt idx="114">
                  <c:v>1.0189075270074529E-5</c:v>
                </c:pt>
                <c:pt idx="115">
                  <c:v>1.0189075270074526E-5</c:v>
                </c:pt>
                <c:pt idx="116">
                  <c:v>1.0189075270074529E-5</c:v>
                </c:pt>
                <c:pt idx="117">
                  <c:v>1.0189075270074526E-5</c:v>
                </c:pt>
                <c:pt idx="118">
                  <c:v>1.0189075270074529E-5</c:v>
                </c:pt>
                <c:pt idx="119">
                  <c:v>1.0189075270074529E-5</c:v>
                </c:pt>
                <c:pt idx="120">
                  <c:v>1.0189075270074524E-5</c:v>
                </c:pt>
                <c:pt idx="121">
                  <c:v>1.0189075270074528E-5</c:v>
                </c:pt>
                <c:pt idx="122">
                  <c:v>1.0189075270074529E-5</c:v>
                </c:pt>
                <c:pt idx="123">
                  <c:v>1.0189075270074531E-5</c:v>
                </c:pt>
                <c:pt idx="124">
                  <c:v>1.0189075270074528E-5</c:v>
                </c:pt>
                <c:pt idx="125">
                  <c:v>1.0189075270074528E-5</c:v>
                </c:pt>
                <c:pt idx="126">
                  <c:v>1.0189075270074526E-5</c:v>
                </c:pt>
                <c:pt idx="127">
                  <c:v>1.0189075270074528E-5</c:v>
                </c:pt>
                <c:pt idx="128">
                  <c:v>1.0189075270074529E-5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F-4AC3-A30A-FF3B1D253957}"/>
            </c:ext>
          </c:extLst>
        </c:ser>
        <c:ser>
          <c:idx val="21"/>
          <c:order val="21"/>
          <c:tx>
            <c:strRef>
              <c:f>'Composition%'!$Y$1</c:f>
              <c:strCache>
                <c:ptCount val="1"/>
                <c:pt idx="0">
                  <c:v>11DMCC6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'Composition%'!$Y$2:$Y$130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7F-4AC3-A30A-FF3B1D253957}"/>
            </c:ext>
          </c:extLst>
        </c:ser>
        <c:ser>
          <c:idx val="22"/>
          <c:order val="22"/>
          <c:tx>
            <c:strRef>
              <c:f>'Composition%'!$Z$1</c:f>
              <c:strCache>
                <c:ptCount val="1"/>
                <c:pt idx="0">
                  <c:v>113MCC5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'Composition%'!$Z$2:$Z$130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7F-4AC3-A30A-FF3B1D253957}"/>
            </c:ext>
          </c:extLst>
        </c:ser>
        <c:ser>
          <c:idx val="23"/>
          <c:order val="23"/>
          <c:tx>
            <c:strRef>
              <c:f>'Composition%'!$AA$1</c:f>
              <c:strCache>
                <c:ptCount val="1"/>
                <c:pt idx="0">
                  <c:v>1M-TR3-ECC5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'Composition%'!$AA$2:$AA$130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7F-4AC3-A30A-FF3B1D253957}"/>
            </c:ext>
          </c:extLst>
        </c:ser>
        <c:ser>
          <c:idx val="24"/>
          <c:order val="24"/>
          <c:tx>
            <c:strRef>
              <c:f>'Composition%'!$AB$1</c:f>
              <c:strCache>
                <c:ptCount val="1"/>
                <c:pt idx="0">
                  <c:v>IPCC5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'Composition%'!$AB$2:$AB$130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07F-4AC3-A30A-FF3B1D253957}"/>
            </c:ext>
          </c:extLst>
        </c:ser>
        <c:ser>
          <c:idx val="25"/>
          <c:order val="25"/>
          <c:tx>
            <c:strRef>
              <c:f>'Composition%'!$AC$1</c:f>
              <c:strCache>
                <c:ptCount val="1"/>
                <c:pt idx="0">
                  <c:v>ECC6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'Composition%'!$AC$2:$AC$130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07F-4AC3-A30A-FF3B1D253957}"/>
            </c:ext>
          </c:extLst>
        </c:ser>
        <c:ser>
          <c:idx val="26"/>
          <c:order val="26"/>
          <c:tx>
            <c:strRef>
              <c:f>'Composition%'!$AD$1</c:f>
              <c:strCache>
                <c:ptCount val="1"/>
                <c:pt idx="0">
                  <c:v>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'Composition%'!$AD$2:$AD$130</c:f>
              <c:numCache>
                <c:formatCode>_(* #,##0.00_);_(* \(#,##0.00\);_(* "-"??_);_(@_)</c:formatCode>
                <c:ptCount val="129"/>
                <c:pt idx="0">
                  <c:v>1.2158963159700168E-3</c:v>
                </c:pt>
                <c:pt idx="1">
                  <c:v>2.0119604619854195E-5</c:v>
                </c:pt>
                <c:pt idx="2">
                  <c:v>-1.032888594669852E-3</c:v>
                </c:pt>
                <c:pt idx="3">
                  <c:v>-1.902202164725537E-3</c:v>
                </c:pt>
                <c:pt idx="4">
                  <c:v>-2.5616461643898527E-3</c:v>
                </c:pt>
                <c:pt idx="5">
                  <c:v>-3.0005462263038149E-3</c:v>
                </c:pt>
                <c:pt idx="6">
                  <c:v>-3.2236674666307414E-3</c:v>
                </c:pt>
                <c:pt idx="7">
                  <c:v>-3.2500764367831918E-3</c:v>
                </c:pt>
                <c:pt idx="8">
                  <c:v>-3.1106916888194226E-3</c:v>
                </c:pt>
                <c:pt idx="9">
                  <c:v>-2.8445298356426642E-3</c:v>
                </c:pt>
                <c:pt idx="10">
                  <c:v>-2.4940308037015584E-3</c:v>
                </c:pt>
                <c:pt idx="11">
                  <c:v>-2.1002004793062795E-3</c:v>
                </c:pt>
                <c:pt idx="12">
                  <c:v>-1.6984592643889827E-3</c:v>
                </c:pt>
                <c:pt idx="13">
                  <c:v>-1.3159282154209786E-3</c:v>
                </c:pt>
                <c:pt idx="14">
                  <c:v>-9.7047163010896889E-4</c:v>
                </c:pt>
                <c:pt idx="15">
                  <c:v>-6.7132976976518185E-4</c:v>
                </c:pt>
                <c:pt idx="16">
                  <c:v>-4.2082180154979571E-4</c:v>
                </c:pt>
                <c:pt idx="17">
                  <c:v>-2.1648519699123521E-4</c:v>
                </c:pt>
                <c:pt idx="18">
                  <c:v>-5.3119869536052873E-5</c:v>
                </c:pt>
                <c:pt idx="19">
                  <c:v>7.5582430344635953E-5</c:v>
                </c:pt>
                <c:pt idx="20">
                  <c:v>1.7592995502011528E-4</c:v>
                </c:pt>
                <c:pt idx="21">
                  <c:v>2.5360100481538312E-4</c:v>
                </c:pt>
                <c:pt idx="22">
                  <c:v>3.1337667086740913E-4</c:v>
                </c:pt>
                <c:pt idx="23">
                  <c:v>3.5910792496113465E-4</c:v>
                </c:pt>
                <c:pt idx="24">
                  <c:v>3.9380918858823548E-4</c:v>
                </c:pt>
                <c:pt idx="25">
                  <c:v>4.1980247253781247E-4</c:v>
                </c:pt>
                <c:pt idx="26">
                  <c:v>4.3886642758207917E-4</c:v>
                </c:pt>
                <c:pt idx="27">
                  <c:v>4.5236758276008228E-4</c:v>
                </c:pt>
                <c:pt idx="28">
                  <c:v>4.6136586993546046E-4</c:v>
                </c:pt>
                <c:pt idx="29">
                  <c:v>4.6669471589108776E-4</c:v>
                </c:pt>
                <c:pt idx="30">
                  <c:v>4.6901961693673389E-4</c:v>
                </c:pt>
                <c:pt idx="31">
                  <c:v>4.6888006120813862E-4</c:v>
                </c:pt>
                <c:pt idx="32">
                  <c:v>4.6671927967132482E-4</c:v>
                </c:pt>
                <c:pt idx="33">
                  <c:v>4.6290542526069862E-4</c:v>
                </c:pt>
                <c:pt idx="34">
                  <c:v>4.5774684619582162E-4</c:v>
                </c:pt>
                <c:pt idx="35">
                  <c:v>4.5150332666734906E-4</c:v>
                </c:pt>
                <c:pt idx="36">
                  <c:v>4.4439456662469852E-4</c:v>
                </c:pt>
                <c:pt idx="37">
                  <c:v>4.3660674697434395E-4</c:v>
                </c:pt>
                <c:pt idx="38">
                  <c:v>4.282977390893673E-4</c:v>
                </c:pt>
                <c:pt idx="39">
                  <c:v>4.1960132894882149E-4</c:v>
                </c:pt>
                <c:pt idx="40">
                  <c:v>4.1063070442434166E-4</c:v>
                </c:pt>
                <c:pt idx="41">
                  <c:v>4.0148137589466102E-4</c:v>
                </c:pt>
                <c:pt idx="42">
                  <c:v>3.9223364969768993E-4</c:v>
                </c:pt>
                <c:pt idx="43">
                  <c:v>3.8295474070027772E-4</c:v>
                </c:pt>
                <c:pt idx="44">
                  <c:v>3.7370058804461011E-4</c:v>
                </c:pt>
                <c:pt idx="45">
                  <c:v>3.6451742292568576E-4</c:v>
                </c:pt>
                <c:pt idx="46">
                  <c:v>3.5544312659434497E-4</c:v>
                </c:pt>
                <c:pt idx="47">
                  <c:v>3.4650840912163662E-4</c:v>
                </c:pt>
                <c:pt idx="48">
                  <c:v>3.3773783382493803E-4</c:v>
                </c:pt>
                <c:pt idx="49">
                  <c:v>3.2915070801253874E-4</c:v>
                </c:pt>
                <c:pt idx="50">
                  <c:v>3.2076185743519595E-4</c:v>
                </c:pt>
                <c:pt idx="51">
                  <c:v>3.125822992611399E-4</c:v>
                </c:pt>
                <c:pt idx="52">
                  <c:v>3.0461982632457073E-4</c:v>
                </c:pt>
                <c:pt idx="53">
                  <c:v>2.9687951370511838E-4</c:v>
                </c:pt>
                <c:pt idx="54">
                  <c:v>2.8936415728486625E-4</c:v>
                </c:pt>
                <c:pt idx="55">
                  <c:v>2.820746527352633E-4</c:v>
                </c:pt>
                <c:pt idx="56">
                  <c:v>2.75010322362072E-4</c:v>
                </c:pt>
                <c:pt idx="57">
                  <c:v>2.6816919634881206E-4</c:v>
                </c:pt>
                <c:pt idx="58">
                  <c:v>2.6154825416337845E-4</c:v>
                </c:pt>
                <c:pt idx="59">
                  <c:v>2.5514363121028933E-4</c:v>
                </c:pt>
                <c:pt idx="60">
                  <c:v>2.4895079520842201E-4</c:v>
                </c:pt>
                <c:pt idx="61">
                  <c:v>2.4296469624031014E-4</c:v>
                </c:pt>
                <c:pt idx="62">
                  <c:v>2.3717989394542332E-4</c:v>
                </c:pt>
                <c:pt idx="63">
                  <c:v>2.3159066490929819E-4</c:v>
                </c:pt>
                <c:pt idx="64">
                  <c:v>2.2619109292697489E-4</c:v>
                </c:pt>
                <c:pt idx="65">
                  <c:v>2.2097514448785611E-4</c:v>
                </c:pt>
                <c:pt idx="66">
                  <c:v>2.1593673153538789E-4</c:v>
                </c:pt>
                <c:pt idx="67">
                  <c:v>2.1106976329495814E-4</c:v>
                </c:pt>
                <c:pt idx="68">
                  <c:v>2.0636818873357967E-4</c:v>
                </c:pt>
                <c:pt idx="69">
                  <c:v>2.0182603101212893E-4</c:v>
                </c:pt>
                <c:pt idx="70">
                  <c:v>1.9743741511226218E-4</c:v>
                </c:pt>
                <c:pt idx="71">
                  <c:v>1.931965896630629E-4</c:v>
                </c:pt>
                <c:pt idx="72">
                  <c:v>1.8909794385459905E-4</c:v>
                </c:pt>
                <c:pt idx="73">
                  <c:v>1.8513602020479861E-4</c:v>
                </c:pt>
                <c:pt idx="74">
                  <c:v>1.8130552384042149E-4</c:v>
                </c:pt>
                <c:pt idx="75">
                  <c:v>1.7760132886071199E-4</c:v>
                </c:pt>
                <c:pt idx="76">
                  <c:v>1.7401848227196749E-4</c:v>
                </c:pt>
                <c:pt idx="77">
                  <c:v>1.7055220591137842E-4</c:v>
                </c:pt>
                <c:pt idx="78">
                  <c:v>1.6719789671780044E-4</c:v>
                </c:pt>
                <c:pt idx="79">
                  <c:v>1.6395112565451508E-4</c:v>
                </c:pt>
                <c:pt idx="80">
                  <c:v>1.6080763554350246E-4</c:v>
                </c:pt>
                <c:pt idx="81">
                  <c:v>1.5776333803141606E-4</c:v>
                </c:pt>
                <c:pt idx="82">
                  <c:v>1.5481430987352362E-4</c:v>
                </c:pt>
                <c:pt idx="83">
                  <c:v>1.5195678869266621E-4</c:v>
                </c:pt>
                <c:pt idx="84">
                  <c:v>1.4918716834518182E-4</c:v>
                </c:pt>
                <c:pt idx="85">
                  <c:v>1.4650199400419864E-4</c:v>
                </c:pt>
                <c:pt idx="86">
                  <c:v>1.438979570522573E-4</c:v>
                </c:pt>
                <c:pt idx="87">
                  <c:v>1.4129392010031605E-4</c:v>
                </c:pt>
                <c:pt idx="88">
                  <c:v>1.3876785290751101E-4</c:v>
                </c:pt>
                <c:pt idx="89">
                  <c:v>1.3634604376058744E-4</c:v>
                </c:pt>
                <c:pt idx="90">
                  <c:v>1.3402484165234453E-4</c:v>
                </c:pt>
                <c:pt idx="91">
                  <c:v>1.3177365975787798E-4</c:v>
                </c:pt>
                <c:pt idx="92">
                  <c:v>1.2956245405525957E-4</c:v>
                </c:pt>
                <c:pt idx="93">
                  <c:v>1.2738769164424968E-4</c:v>
                </c:pt>
                <c:pt idx="94">
                  <c:v>1.2527228595549933E-4</c:v>
                </c:pt>
                <c:pt idx="95">
                  <c:v>1.2324042556299074E-4</c:v>
                </c:pt>
                <c:pt idx="96">
                  <c:v>1.2129206635664704E-4</c:v>
                </c:pt>
                <c:pt idx="97">
                  <c:v>1.1940150101832611E-4</c:v>
                </c:pt>
                <c:pt idx="98">
                  <c:v>1.1754076752021718E-4</c:v>
                </c:pt>
                <c:pt idx="99">
                  <c:v>1.1570478614911632E-4</c:v>
                </c:pt>
                <c:pt idx="100">
                  <c:v>1.1391390395877695E-4</c:v>
                </c:pt>
                <c:pt idx="101">
                  <c:v>1.1219177799226693E-4</c:v>
                </c:pt>
                <c:pt idx="102">
                  <c:v>1.1054046185116173E-4</c:v>
                </c:pt>
                <c:pt idx="103">
                  <c:v>1.089370023427836E-4</c:v>
                </c:pt>
                <c:pt idx="104">
                  <c:v>1.0735463368718999E-4</c:v>
                </c:pt>
                <c:pt idx="105">
                  <c:v>1.0578759196972563E-4</c:v>
                </c:pt>
                <c:pt idx="106">
                  <c:v>1.0425515602525852E-4</c:v>
                </c:pt>
                <c:pt idx="107">
                  <c:v>1.0278102990933285E-4</c:v>
                </c:pt>
                <c:pt idx="108">
                  <c:v>1.0136847216223739E-4</c:v>
                </c:pt>
                <c:pt idx="109">
                  <c:v>9.999576735484001E-5</c:v>
                </c:pt>
                <c:pt idx="110">
                  <c:v>9.8636547023480721E-5</c:v>
                </c:pt>
                <c:pt idx="111">
                  <c:v>9.7284845110488953E-5</c:v>
                </c:pt>
                <c:pt idx="112">
                  <c:v>9.5959970589011689E-5</c:v>
                </c:pt>
                <c:pt idx="113">
                  <c:v>9.4686210369681061E-5</c:v>
                </c:pt>
                <c:pt idx="114">
                  <c:v>9.3467443338231528E-5</c:v>
                </c:pt>
                <c:pt idx="115">
                  <c:v>9.2282027133487075E-5</c:v>
                </c:pt>
                <c:pt idx="116">
                  <c:v>9.1103303080155806E-5</c:v>
                </c:pt>
                <c:pt idx="117">
                  <c:v>8.9925434525391421E-5</c:v>
                </c:pt>
                <c:pt idx="118">
                  <c:v>8.8768651381481592E-5</c:v>
                </c:pt>
                <c:pt idx="119">
                  <c:v>8.7658304499073898E-5</c:v>
                </c:pt>
                <c:pt idx="120">
                  <c:v>8.6598443147963393E-5</c:v>
                </c:pt>
                <c:pt idx="121">
                  <c:v>8.5566527624257477E-5</c:v>
                </c:pt>
                <c:pt idx="122">
                  <c:v>8.4535023591676006E-5</c:v>
                </c:pt>
                <c:pt idx="123">
                  <c:v>8.3498520324865692E-5</c:v>
                </c:pt>
                <c:pt idx="124">
                  <c:v>8.2478960998154851E-5</c:v>
                </c:pt>
                <c:pt idx="125">
                  <c:v>8.1503186243385266E-5</c:v>
                </c:pt>
                <c:pt idx="126">
                  <c:v>8.057500374656631E-5</c:v>
                </c:pt>
                <c:pt idx="127">
                  <c:v>7.9670106204544929E-5</c:v>
                </c:pt>
                <c:pt idx="128">
                  <c:v>7.8759588663586798E-5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7F-4AC3-A30A-FF3B1D253957}"/>
            </c:ext>
          </c:extLst>
        </c:ser>
        <c:ser>
          <c:idx val="27"/>
          <c:order val="27"/>
          <c:tx>
            <c:strRef>
              <c:f>'Composition%'!$AE$1</c:f>
              <c:strCache>
                <c:ptCount val="1"/>
                <c:pt idx="0">
                  <c:v>PC8A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'Composition%'!$AE$2:$AE$130</c:f>
              <c:numCache>
                <c:formatCode>_(* #,##0.00_);_(* \(#,##0.00\);_(* "-"??_);_(@_)</c:formatCode>
                <c:ptCount val="129"/>
                <c:pt idx="0">
                  <c:v>5.1964283894807991E-4</c:v>
                </c:pt>
                <c:pt idx="1">
                  <c:v>3.7211615597350801E-3</c:v>
                </c:pt>
                <c:pt idx="2">
                  <c:v>6.8469102148229887E-3</c:v>
                </c:pt>
                <c:pt idx="3">
                  <c:v>9.8950805931842679E-3</c:v>
                </c:pt>
                <c:pt idx="4">
                  <c:v>1.2863561782198874E-2</c:v>
                </c:pt>
                <c:pt idx="5">
                  <c:v>1.5750149040762201E-2</c:v>
                </c:pt>
                <c:pt idx="6">
                  <c:v>1.8552743403937783E-2</c:v>
                </c:pt>
                <c:pt idx="7">
                  <c:v>2.1269532364498779E-2</c:v>
                </c:pt>
                <c:pt idx="8">
                  <c:v>2.3899140216530335E-2</c:v>
                </c:pt>
                <c:pt idx="9">
                  <c:v>2.6440735745722446E-2</c:v>
                </c:pt>
                <c:pt idx="10">
                  <c:v>2.8894086962241952E-2</c:v>
                </c:pt>
                <c:pt idx="11">
                  <c:v>3.125955839295267E-2</c:v>
                </c:pt>
                <c:pt idx="12">
                  <c:v>3.3538055155803811E-2</c:v>
                </c:pt>
                <c:pt idx="13">
                  <c:v>3.5730927000159986E-2</c:v>
                </c:pt>
                <c:pt idx="14">
                  <c:v>3.7839851519929447E-2</c:v>
                </c:pt>
                <c:pt idx="15">
                  <c:v>3.986671672258562E-2</c:v>
                </c:pt>
                <c:pt idx="16">
                  <c:v>4.181351912882194E-2</c:v>
                </c:pt>
                <c:pt idx="17">
                  <c:v>4.3682286610666338E-2</c:v>
                </c:pt>
                <c:pt idx="18">
                  <c:v>4.5475027981332378E-2</c:v>
                </c:pt>
                <c:pt idx="19">
                  <c:v>4.7193706009016206E-2</c:v>
                </c:pt>
                <c:pt idx="20">
                  <c:v>4.8840227824730867E-2</c:v>
                </c:pt>
                <c:pt idx="21">
                  <c:v>5.0416446295901036E-2</c:v>
                </c:pt>
                <c:pt idx="22">
                  <c:v>5.1924166969661512E-2</c:v>
                </c:pt>
                <c:pt idx="23">
                  <c:v>5.3365156775657251E-2</c:v>
                </c:pt>
                <c:pt idx="24">
                  <c:v>5.4741152212568762E-2</c:v>
                </c:pt>
                <c:pt idx="25">
                  <c:v>5.6053865932417235E-2</c:v>
                </c:pt>
                <c:pt idx="26">
                  <c:v>5.7304991418682269E-2</c:v>
                </c:pt>
                <c:pt idx="27">
                  <c:v>5.8496205888757077E-2</c:v>
                </c:pt>
                <c:pt idx="28">
                  <c:v>5.962917174035693E-2</c:v>
                </c:pt>
                <c:pt idx="29">
                  <c:v>6.0705536902249869E-2</c:v>
                </c:pt>
                <c:pt idx="30">
                  <c:v>6.1726934415262502E-2</c:v>
                </c:pt>
                <c:pt idx="31">
                  <c:v>6.2694981506877578E-2</c:v>
                </c:pt>
                <c:pt idx="32">
                  <c:v>6.3611278357715753E-2</c:v>
                </c:pt>
                <c:pt idx="33">
                  <c:v>6.4477406702355217E-2</c:v>
                </c:pt>
                <c:pt idx="34">
                  <c:v>6.5294928363579863E-2</c:v>
                </c:pt>
                <c:pt idx="35">
                  <c:v>6.6065383787476367E-2</c:v>
                </c:pt>
                <c:pt idx="36">
                  <c:v>6.6790290624532872E-2</c:v>
                </c:pt>
                <c:pt idx="37">
                  <c:v>6.7471142386555355E-2</c:v>
                </c:pt>
                <c:pt idx="38">
                  <c:v>6.8109407198722133E-2</c:v>
                </c:pt>
                <c:pt idx="39">
                  <c:v>6.8706526658875597E-2</c:v>
                </c:pt>
                <c:pt idx="40">
                  <c:v>6.9263914811106525E-2</c:v>
                </c:pt>
                <c:pt idx="41">
                  <c:v>6.9782957237094365E-2</c:v>
                </c:pt>
                <c:pt idx="42">
                  <c:v>7.0265010266052058E-2</c:v>
                </c:pt>
                <c:pt idx="43">
                  <c:v>7.0711400302184077E-2</c:v>
                </c:pt>
                <c:pt idx="44">
                  <c:v>7.1123423267110575E-2</c:v>
                </c:pt>
                <c:pt idx="45">
                  <c:v>7.1502344153608802E-2</c:v>
                </c:pt>
                <c:pt idx="46">
                  <c:v>7.1849396686194264E-2</c:v>
                </c:pt>
                <c:pt idx="47">
                  <c:v>7.2165783083448676E-2</c:v>
                </c:pt>
                <c:pt idx="48">
                  <c:v>7.2452673916559573E-2</c:v>
                </c:pt>
                <c:pt idx="49">
                  <c:v>7.2711208058232626E-2</c:v>
                </c:pt>
                <c:pt idx="50">
                  <c:v>7.2942492715953461E-2</c:v>
                </c:pt>
                <c:pt idx="51">
                  <c:v>7.3147603543485262E-2</c:v>
                </c:pt>
                <c:pt idx="52">
                  <c:v>7.3327584824480471E-2</c:v>
                </c:pt>
                <c:pt idx="53">
                  <c:v>7.3483449722143726E-2</c:v>
                </c:pt>
                <c:pt idx="54">
                  <c:v>7.3616180588996494E-2</c:v>
                </c:pt>
                <c:pt idx="55">
                  <c:v>7.3726729330952687E-2</c:v>
                </c:pt>
                <c:pt idx="56">
                  <c:v>7.381601782011038E-2</c:v>
                </c:pt>
                <c:pt idx="57">
                  <c:v>7.3884938350887316E-2</c:v>
                </c:pt>
                <c:pt idx="58">
                  <c:v>7.3934354134373964E-2</c:v>
                </c:pt>
                <c:pt idx="59">
                  <c:v>7.3965099826038938E-2</c:v>
                </c:pt>
                <c:pt idx="60">
                  <c:v>7.3977982082192334E-2</c:v>
                </c:pt>
                <c:pt idx="61">
                  <c:v>7.3973780140891898E-2</c:v>
                </c:pt>
                <c:pt idx="62">
                  <c:v>7.3953246423255084E-2</c:v>
                </c:pt>
                <c:pt idx="63">
                  <c:v>7.3917107151421066E-2</c:v>
                </c:pt>
                <c:pt idx="64">
                  <c:v>7.3866062979680902E-2</c:v>
                </c:pt>
                <c:pt idx="65">
                  <c:v>7.3800789635564648E-2</c:v>
                </c:pt>
                <c:pt idx="66">
                  <c:v>7.3721938567935116E-2</c:v>
                </c:pt>
                <c:pt idx="67">
                  <c:v>7.363013759939134E-2</c:v>
                </c:pt>
                <c:pt idx="68">
                  <c:v>7.3525991580526945E-2</c:v>
                </c:pt>
                <c:pt idx="69">
                  <c:v>7.3410083043819935E-2</c:v>
                </c:pt>
                <c:pt idx="70">
                  <c:v>7.3282972855148801E-2</c:v>
                </c:pt>
                <c:pt idx="71">
                  <c:v>7.3145200861139043E-2</c:v>
                </c:pt>
                <c:pt idx="72">
                  <c:v>7.2997286530737462E-2</c:v>
                </c:pt>
                <c:pt idx="73">
                  <c:v>7.2839729589595226E-2</c:v>
                </c:pt>
                <c:pt idx="74">
                  <c:v>7.2673010646010949E-2</c:v>
                </c:pt>
                <c:pt idx="75">
                  <c:v>7.2497591807343872E-2</c:v>
                </c:pt>
                <c:pt idx="76">
                  <c:v>7.2313917285953544E-2</c:v>
                </c:pt>
                <c:pt idx="77">
                  <c:v>7.2122413993859227E-2</c:v>
                </c:pt>
                <c:pt idx="78">
                  <c:v>7.1923492125435487E-2</c:v>
                </c:pt>
                <c:pt idx="79">
                  <c:v>7.1717545727576271E-2</c:v>
                </c:pt>
                <c:pt idx="80">
                  <c:v>7.1504953256864123E-2</c:v>
                </c:pt>
                <c:pt idx="81">
                  <c:v>7.1286078123375535E-2</c:v>
                </c:pt>
                <c:pt idx="82">
                  <c:v>7.1061269220841286E-2</c:v>
                </c:pt>
                <c:pt idx="83">
                  <c:v>7.083086144295786E-2</c:v>
                </c:pt>
                <c:pt idx="84">
                  <c:v>7.0595176185717326E-2</c:v>
                </c:pt>
                <c:pt idx="85">
                  <c:v>7.0354521835684899E-2</c:v>
                </c:pt>
                <c:pt idx="86">
                  <c:v>7.0109194244212136E-2</c:v>
                </c:pt>
                <c:pt idx="87">
                  <c:v>6.9863866652739415E-2</c:v>
                </c:pt>
                <c:pt idx="88">
                  <c:v>6.96141495961492E-2</c:v>
                </c:pt>
                <c:pt idx="89">
                  <c:v>6.9360038182187528E-2</c:v>
                </c:pt>
                <c:pt idx="90">
                  <c:v>6.9101803869882045E-2</c:v>
                </c:pt>
                <c:pt idx="91">
                  <c:v>6.8839715870581686E-2</c:v>
                </c:pt>
                <c:pt idx="92">
                  <c:v>6.857403228602614E-2</c:v>
                </c:pt>
                <c:pt idx="93">
                  <c:v>6.8305000471923866E-2</c:v>
                </c:pt>
                <c:pt idx="94">
                  <c:v>6.8032857448108733E-2</c:v>
                </c:pt>
                <c:pt idx="95">
                  <c:v>6.7757830123330351E-2</c:v>
                </c:pt>
                <c:pt idx="96">
                  <c:v>6.7480135508726932E-2</c:v>
                </c:pt>
                <c:pt idx="97">
                  <c:v>6.7199981090432778E-2</c:v>
                </c:pt>
                <c:pt idx="98">
                  <c:v>6.6917565361714532E-2</c:v>
                </c:pt>
                <c:pt idx="99">
                  <c:v>6.6633078350143732E-2</c:v>
                </c:pt>
                <c:pt idx="100">
                  <c:v>6.634670197252665E-2</c:v>
                </c:pt>
                <c:pt idx="101">
                  <c:v>6.6058610208147572E-2</c:v>
                </c:pt>
                <c:pt idx="102">
                  <c:v>6.5768969244369674E-2</c:v>
                </c:pt>
                <c:pt idx="103">
                  <c:v>6.5477937760478083E-2</c:v>
                </c:pt>
                <c:pt idx="104">
                  <c:v>6.5185667367181621E-2</c:v>
                </c:pt>
                <c:pt idx="105">
                  <c:v>6.4892303056578726E-2</c:v>
                </c:pt>
                <c:pt idx="106">
                  <c:v>6.4597983498593886E-2</c:v>
                </c:pt>
                <c:pt idx="107">
                  <c:v>6.4302841161561375E-2</c:v>
                </c:pt>
                <c:pt idx="108">
                  <c:v>6.4007002397081694E-2</c:v>
                </c:pt>
                <c:pt idx="109">
                  <c:v>6.3710587653449877E-2</c:v>
                </c:pt>
                <c:pt idx="110">
                  <c:v>6.3413711844862081E-2</c:v>
                </c:pt>
                <c:pt idx="111">
                  <c:v>6.311648474052628E-2</c:v>
                </c:pt>
                <c:pt idx="112">
                  <c:v>6.2819011209474349E-2</c:v>
                </c:pt>
                <c:pt idx="113">
                  <c:v>6.2521391291334161E-2</c:v>
                </c:pt>
                <c:pt idx="114">
                  <c:v>6.2223720227827989E-2</c:v>
                </c:pt>
                <c:pt idx="115">
                  <c:v>6.1926088621229974E-2</c:v>
                </c:pt>
                <c:pt idx="116">
                  <c:v>6.1628582752405958E-2</c:v>
                </c:pt>
                <c:pt idx="117">
                  <c:v>6.1331284924269931E-2</c:v>
                </c:pt>
                <c:pt idx="118">
                  <c:v>6.103427366269909E-2</c:v>
                </c:pt>
                <c:pt idx="119">
                  <c:v>6.0737623741288167E-2</c:v>
                </c:pt>
                <c:pt idx="120">
                  <c:v>6.0441406166173522E-2</c:v>
                </c:pt>
                <c:pt idx="121">
                  <c:v>6.0145688292518124E-2</c:v>
                </c:pt>
                <c:pt idx="122">
                  <c:v>5.9850534107643669E-2</c:v>
                </c:pt>
                <c:pt idx="123">
                  <c:v>5.9556004542070252E-2</c:v>
                </c:pt>
                <c:pt idx="124">
                  <c:v>5.9262157633434363E-2</c:v>
                </c:pt>
                <c:pt idx="125">
                  <c:v>5.8969048508525808E-2</c:v>
                </c:pt>
                <c:pt idx="126">
                  <c:v>5.8676729327013136E-2</c:v>
                </c:pt>
                <c:pt idx="127">
                  <c:v>5.838524936696441E-2</c:v>
                </c:pt>
                <c:pt idx="128">
                  <c:v>5.8094655286931599E-2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F-4AC3-A30A-FF3B1D253957}"/>
            </c:ext>
          </c:extLst>
        </c:ser>
        <c:ser>
          <c:idx val="28"/>
          <c:order val="28"/>
          <c:tx>
            <c:strRef>
              <c:f>'Composition%'!$AF$1</c:f>
              <c:strCache>
                <c:ptCount val="1"/>
                <c:pt idx="0">
                  <c:v>MC8A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'Composition%'!$AF$2:$AF$130</c:f>
              <c:numCache>
                <c:formatCode>_(* #,##0.00_);_(* \(#,##0.00\);_(* "-"??_);_(@_)</c:formatCode>
                <c:ptCount val="129"/>
                <c:pt idx="0">
                  <c:v>8.3210781400182721E-4</c:v>
                </c:pt>
                <c:pt idx="1">
                  <c:v>1.9015360336321549E-3</c:v>
                </c:pt>
                <c:pt idx="2">
                  <c:v>2.9578821433869497E-3</c:v>
                </c:pt>
                <c:pt idx="3">
                  <c:v>4.0040699799329732E-3</c:v>
                </c:pt>
                <c:pt idx="4">
                  <c:v>5.042539399611295E-3</c:v>
                </c:pt>
                <c:pt idx="5">
                  <c:v>6.0753386648251763E-3</c:v>
                </c:pt>
                <c:pt idx="6">
                  <c:v>7.1042178233277162E-3</c:v>
                </c:pt>
                <c:pt idx="7">
                  <c:v>8.1307191964165738E-3</c:v>
                </c:pt>
                <c:pt idx="8">
                  <c:v>9.1562595325924145E-3</c:v>
                </c:pt>
                <c:pt idx="9">
                  <c:v>1.0182197192486737E-2</c:v>
                </c:pt>
                <c:pt idx="10">
                  <c:v>1.1209878032175961E-2</c:v>
                </c:pt>
                <c:pt idx="11">
                  <c:v>1.2240656037331758E-2</c:v>
                </c:pt>
                <c:pt idx="12">
                  <c:v>1.3275888897319831E-2</c:v>
                </c:pt>
                <c:pt idx="13">
                  <c:v>1.4316913333940461E-2</c:v>
                </c:pt>
                <c:pt idx="14">
                  <c:v>1.5365008460818369E-2</c:v>
                </c:pt>
                <c:pt idx="15">
                  <c:v>1.6421356543994677E-2</c:v>
                </c:pt>
                <c:pt idx="16">
                  <c:v>1.7487009114997076E-2</c:v>
                </c:pt>
                <c:pt idx="17">
                  <c:v>1.8562863329473999E-2</c:v>
                </c:pt>
                <c:pt idx="18">
                  <c:v>1.9649650077082342E-2</c:v>
                </c:pt>
                <c:pt idx="19">
                  <c:v>2.0747932696856979E-2</c:v>
                </c:pt>
                <c:pt idx="20">
                  <c:v>2.1858113699971288E-2</c:v>
                </c:pt>
                <c:pt idx="21">
                  <c:v>2.2980446556765861E-2</c:v>
                </c:pt>
                <c:pt idx="22">
                  <c:v>2.4115049985250166E-2</c:v>
                </c:pt>
                <c:pt idx="23">
                  <c:v>2.5261922871973319E-2</c:v>
                </c:pt>
                <c:pt idx="24">
                  <c:v>2.6420958664939515E-2</c:v>
                </c:pt>
                <c:pt idx="25">
                  <c:v>2.7591958647672016E-2</c:v>
                </c:pt>
                <c:pt idx="26">
                  <c:v>2.8774643890496859E-2</c:v>
                </c:pt>
                <c:pt idx="27">
                  <c:v>2.9968665899606253E-2</c:v>
                </c:pt>
                <c:pt idx="28">
                  <c:v>3.1173616090414479E-2</c:v>
                </c:pt>
                <c:pt idx="29">
                  <c:v>3.2389034243623938E-2</c:v>
                </c:pt>
                <c:pt idx="30">
                  <c:v>3.3614416095066831E-2</c:v>
                </c:pt>
                <c:pt idx="31">
                  <c:v>3.4849220186810304E-2</c:v>
                </c:pt>
                <c:pt idx="32">
                  <c:v>3.609287408033271E-2</c:v>
                </c:pt>
                <c:pt idx="33">
                  <c:v>3.7344780009003466E-2</c:v>
                </c:pt>
                <c:pt idx="34">
                  <c:v>3.8604320028682991E-2</c:v>
                </c:pt>
                <c:pt idx="35">
                  <c:v>3.9870860711931508E-2</c:v>
                </c:pt>
                <c:pt idx="36">
                  <c:v>4.1143757422145169E-2</c:v>
                </c:pt>
                <c:pt idx="37">
                  <c:v>4.2422358197829017E-2</c:v>
                </c:pt>
                <c:pt idx="38">
                  <c:v>4.370600727320334E-2</c:v>
                </c:pt>
                <c:pt idx="39">
                  <c:v>4.499404825869173E-2</c:v>
                </c:pt>
                <c:pt idx="40">
                  <c:v>4.6285827003038842E-2</c:v>
                </c:pt>
                <c:pt idx="41">
                  <c:v>4.7580694157515396E-2</c:v>
                </c:pt>
                <c:pt idx="42">
                  <c:v>4.8878007461670363E-2</c:v>
                </c:pt>
                <c:pt idx="43">
                  <c:v>5.0177133769253271E-2</c:v>
                </c:pt>
                <c:pt idx="44">
                  <c:v>5.1477450832176419E-2</c:v>
                </c:pt>
                <c:pt idx="45">
                  <c:v>5.2778348859669609E-2</c:v>
                </c:pt>
                <c:pt idx="46">
                  <c:v>5.4079231869076899E-2</c:v>
                </c:pt>
                <c:pt idx="47">
                  <c:v>5.53795188440405E-2</c:v>
                </c:pt>
                <c:pt idx="48">
                  <c:v>5.6678644715110048E-2</c:v>
                </c:pt>
                <c:pt idx="49">
                  <c:v>5.7976061177100663E-2</c:v>
                </c:pt>
                <c:pt idx="50">
                  <c:v>5.9271237356807435E-2</c:v>
                </c:pt>
                <c:pt idx="51">
                  <c:v>6.0563660343965861E-2</c:v>
                </c:pt>
                <c:pt idx="52">
                  <c:v>6.1852835597634326E-2</c:v>
                </c:pt>
                <c:pt idx="53">
                  <c:v>6.3138287239468363E-2</c:v>
                </c:pt>
                <c:pt idx="54">
                  <c:v>6.4419558244660891E-2</c:v>
                </c:pt>
                <c:pt idx="55">
                  <c:v>6.5696210540642244E-2</c:v>
                </c:pt>
                <c:pt idx="56">
                  <c:v>6.6967825022970953E-2</c:v>
                </c:pt>
                <c:pt idx="57">
                  <c:v>6.8234001497203767E-2</c:v>
                </c:pt>
                <c:pt idx="58">
                  <c:v>6.9494358554913524E-2</c:v>
                </c:pt>
                <c:pt idx="59">
                  <c:v>7.0748533391428128E-2</c:v>
                </c:pt>
                <c:pt idx="60">
                  <c:v>7.1996181572293788E-2</c:v>
                </c:pt>
                <c:pt idx="61">
                  <c:v>7.3236976754922758E-2</c:v>
                </c:pt>
                <c:pt idx="62">
                  <c:v>7.4470610371369317E-2</c:v>
                </c:pt>
                <c:pt idx="63">
                  <c:v>7.5696791277689135E-2</c:v>
                </c:pt>
                <c:pt idx="64">
                  <c:v>7.6915245374875985E-2</c:v>
                </c:pt>
                <c:pt idx="65">
                  <c:v>7.8125715205935586E-2</c:v>
                </c:pt>
                <c:pt idx="66">
                  <c:v>7.9327959533248157E-2</c:v>
                </c:pt>
                <c:pt idx="67">
                  <c:v>8.0521752899990931E-2</c:v>
                </c:pt>
                <c:pt idx="68">
                  <c:v>8.1706885179034572E-2</c:v>
                </c:pt>
                <c:pt idx="69">
                  <c:v>8.2883161112397005E-2</c:v>
                </c:pt>
                <c:pt idx="70">
                  <c:v>8.4050399844027901E-2</c:v>
                </c:pt>
                <c:pt idx="71">
                  <c:v>8.5208434448413861E-2</c:v>
                </c:pt>
                <c:pt idx="72">
                  <c:v>8.6357111457227811E-2</c:v>
                </c:pt>
                <c:pt idx="73">
                  <c:v>8.7496290386003275E-2</c:v>
                </c:pt>
                <c:pt idx="74">
                  <c:v>8.8625843262589071E-2</c:v>
                </c:pt>
                <c:pt idx="75">
                  <c:v>8.9745654158933735E-2</c:v>
                </c:pt>
                <c:pt idx="76">
                  <c:v>9.0855618727559137E-2</c:v>
                </c:pt>
                <c:pt idx="77">
                  <c:v>9.1955643743909757E-2</c:v>
                </c:pt>
                <c:pt idx="78">
                  <c:v>9.3045646655605552E-2</c:v>
                </c:pt>
                <c:pt idx="79">
                  <c:v>9.4125555139481953E-2</c:v>
                </c:pt>
                <c:pt idx="80">
                  <c:v>9.5195306667169924E-2</c:v>
                </c:pt>
                <c:pt idx="81">
                  <c:v>9.6254848079848854E-2</c:v>
                </c:pt>
                <c:pt idx="82">
                  <c:v>9.7304135172698425E-2</c:v>
                </c:pt>
                <c:pt idx="83">
                  <c:v>9.8343132289477497E-2</c:v>
                </c:pt>
                <c:pt idx="84">
                  <c:v>9.9371811927571135E-2</c:v>
                </c:pt>
                <c:pt idx="85">
                  <c:v>0.10039015435376666</c:v>
                </c:pt>
                <c:pt idx="86">
                  <c:v>0.10139814723095152</c:v>
                </c:pt>
                <c:pt idx="87">
                  <c:v>0.10240614010813641</c:v>
                </c:pt>
                <c:pt idx="88">
                  <c:v>0.10340377813304491</c:v>
                </c:pt>
                <c:pt idx="89">
                  <c:v>0.10439107214366009</c:v>
                </c:pt>
                <c:pt idx="90">
                  <c:v>0.10536802397187614</c:v>
                </c:pt>
                <c:pt idx="91">
                  <c:v>0.106334636697166</c:v>
                </c:pt>
                <c:pt idx="92">
                  <c:v>0.10729091970089957</c:v>
                </c:pt>
                <c:pt idx="93">
                  <c:v>0.10823688866944028</c:v>
                </c:pt>
                <c:pt idx="94">
                  <c:v>0.1091725652640087</c:v>
                </c:pt>
                <c:pt idx="95">
                  <c:v>0.11009797666658303</c:v>
                </c:pt>
                <c:pt idx="96">
                  <c:v>0.11101315513687611</c:v>
                </c:pt>
                <c:pt idx="97">
                  <c:v>0.11191813770584308</c:v>
                </c:pt>
                <c:pt idx="98">
                  <c:v>0.11281296600815505</c:v>
                </c:pt>
                <c:pt idx="99">
                  <c:v>0.11369768613376825</c:v>
                </c:pt>
                <c:pt idx="100">
                  <c:v>0.11457234837382009</c:v>
                </c:pt>
                <c:pt idx="101">
                  <c:v>0.11543700685102679</c:v>
                </c:pt>
                <c:pt idx="102">
                  <c:v>0.11629171914696372</c:v>
                </c:pt>
                <c:pt idx="103">
                  <c:v>0.11713654605003118</c:v>
                </c:pt>
                <c:pt idx="104">
                  <c:v>0.11797155143879438</c:v>
                </c:pt>
                <c:pt idx="105">
                  <c:v>0.11879680219281846</c:v>
                </c:pt>
                <c:pt idx="106">
                  <c:v>0.11961236800652707</c:v>
                </c:pt>
                <c:pt idx="107">
                  <c:v>0.12041832108663879</c:v>
                </c:pt>
                <c:pt idx="108">
                  <c:v>0.12121473583717622</c:v>
                </c:pt>
                <c:pt idx="109">
                  <c:v>0.12200168865671498</c:v>
                </c:pt>
                <c:pt idx="110">
                  <c:v>0.12277925787002715</c:v>
                </c:pt>
                <c:pt idx="111">
                  <c:v>0.1235475236913627</c:v>
                </c:pt>
                <c:pt idx="112">
                  <c:v>0.12430656809270529</c:v>
                </c:pt>
                <c:pt idx="113">
                  <c:v>0.12505647455176319</c:v>
                </c:pt>
                <c:pt idx="114">
                  <c:v>0.12579732778147842</c:v>
                </c:pt>
                <c:pt idx="115">
                  <c:v>0.12652921356929439</c:v>
                </c:pt>
                <c:pt idx="116">
                  <c:v>0.12725221875280862</c:v>
                </c:pt>
                <c:pt idx="117">
                  <c:v>0.12796643122866722</c:v>
                </c:pt>
                <c:pt idx="118">
                  <c:v>0.12867193986316849</c:v>
                </c:pt>
                <c:pt idx="119">
                  <c:v>0.12936883427608409</c:v>
                </c:pt>
                <c:pt idx="120">
                  <c:v>0.13005720460239265</c:v>
                </c:pt>
                <c:pt idx="121">
                  <c:v>0.13073714136644141</c:v>
                </c:pt>
                <c:pt idx="122">
                  <c:v>0.13140873549743406</c:v>
                </c:pt>
                <c:pt idx="123">
                  <c:v>0.13207207837793189</c:v>
                </c:pt>
                <c:pt idx="124">
                  <c:v>0.13272726178632482</c:v>
                </c:pt>
                <c:pt idx="125">
                  <c:v>0.13337437770357952</c:v>
                </c:pt>
                <c:pt idx="126">
                  <c:v>0.13401351809646894</c:v>
                </c:pt>
                <c:pt idx="127">
                  <c:v>0.13464477482064988</c:v>
                </c:pt>
                <c:pt idx="128">
                  <c:v>0.13526823967278731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7F-4AC3-A30A-FF3B1D253957}"/>
            </c:ext>
          </c:extLst>
        </c:ser>
        <c:ser>
          <c:idx val="29"/>
          <c:order val="29"/>
          <c:tx>
            <c:strRef>
              <c:f>'Composition%'!$AG$1</c:f>
              <c:strCache>
                <c:ptCount val="1"/>
                <c:pt idx="0">
                  <c:v>OC8A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'Composition%'!$AG$2:$AG$130</c:f>
              <c:numCache>
                <c:formatCode>_(* #,##0.00_);_(* \(#,##0.00\);_(* "-"??_);_(@_)</c:formatCode>
                <c:ptCount val="129"/>
                <c:pt idx="0">
                  <c:v>6.8606440174844539E-4</c:v>
                </c:pt>
                <c:pt idx="1">
                  <c:v>1.7554464002826867E-3</c:v>
                </c:pt>
                <c:pt idx="2">
                  <c:v>2.8095659478747526E-3</c:v>
                </c:pt>
                <c:pt idx="3">
                  <c:v>3.8482330618388101E-3</c:v>
                </c:pt>
                <c:pt idx="4">
                  <c:v>4.8710065343243129E-3</c:v>
                </c:pt>
                <c:pt idx="5">
                  <c:v>5.8772889238867107E-3</c:v>
                </c:pt>
                <c:pt idx="6">
                  <c:v>6.8664224434764626E-3</c:v>
                </c:pt>
                <c:pt idx="7">
                  <c:v>7.8377806569156026E-3</c:v>
                </c:pt>
                <c:pt idx="8">
                  <c:v>8.7908495719220357E-3</c:v>
                </c:pt>
                <c:pt idx="9">
                  <c:v>9.7252908413954647E-3</c:v>
                </c:pt>
                <c:pt idx="10">
                  <c:v>1.0640980473298468E-2</c:v>
                </c:pt>
                <c:pt idx="11">
                  <c:v>1.1538019259750378E-2</c:v>
                </c:pt>
                <c:pt idx="12">
                  <c:v>1.2416715667517786E-2</c:v>
                </c:pt>
                <c:pt idx="13">
                  <c:v>1.3277546840487878E-2</c:v>
                </c:pt>
                <c:pt idx="14">
                  <c:v>1.412110693376889E-2</c:v>
                </c:pt>
                <c:pt idx="15">
                  <c:v>1.4948053013021614E-2</c:v>
                </c:pt>
                <c:pt idx="16">
                  <c:v>1.5759057109212857E-2</c:v>
                </c:pt>
                <c:pt idx="17">
                  <c:v>1.6554769675453298E-2</c:v>
                </c:pt>
                <c:pt idx="18">
                  <c:v>1.7335796042244184E-2</c:v>
                </c:pt>
                <c:pt idx="19">
                  <c:v>1.810268462993082E-2</c:v>
                </c:pt>
                <c:pt idx="20">
                  <c:v>1.8855924130767414E-2</c:v>
                </c:pt>
                <c:pt idx="21">
                  <c:v>1.9595946510425764E-2</c:v>
                </c:pt>
                <c:pt idx="22">
                  <c:v>2.0323133089033659E-2</c:v>
                </c:pt>
                <c:pt idx="23">
                  <c:v>2.1037821704807089E-2</c:v>
                </c:pt>
                <c:pt idx="24">
                  <c:v>2.174031372113349E-2</c:v>
                </c:pt>
                <c:pt idx="25">
                  <c:v>2.2430880246125891E-2</c:v>
                </c:pt>
                <c:pt idx="26">
                  <c:v>2.3109767346408645E-2</c:v>
                </c:pt>
                <c:pt idx="27">
                  <c:v>2.3777200275692745E-2</c:v>
                </c:pt>
                <c:pt idx="28">
                  <c:v>2.4433386850600734E-2</c:v>
                </c:pt>
                <c:pt idx="29">
                  <c:v>2.507852013884335E-2</c:v>
                </c:pt>
                <c:pt idx="30">
                  <c:v>2.5712780615499645E-2</c:v>
                </c:pt>
                <c:pt idx="31">
                  <c:v>2.6336337916497619E-2</c:v>
                </c:pt>
                <c:pt idx="32">
                  <c:v>2.6949352288509202E-2</c:v>
                </c:pt>
                <c:pt idx="33">
                  <c:v>2.7551975808028716E-2</c:v>
                </c:pt>
                <c:pt idx="34">
                  <c:v>2.8144353421611881E-2</c:v>
                </c:pt>
                <c:pt idx="35">
                  <c:v>2.8726623844044587E-2</c:v>
                </c:pt>
                <c:pt idx="36">
                  <c:v>2.929892034059646E-2</c:v>
                </c:pt>
                <c:pt idx="37">
                  <c:v>2.9861371412318163E-2</c:v>
                </c:pt>
                <c:pt idx="38">
                  <c:v>3.0414101398530308E-2</c:v>
                </c:pt>
                <c:pt idx="39">
                  <c:v>3.0957231007435495E-2</c:v>
                </c:pt>
                <c:pt idx="40">
                  <c:v>3.1490877783605514E-2</c:v>
                </c:pt>
                <c:pt idx="41">
                  <c:v>3.2015156519581305E-2</c:v>
                </c:pt>
                <c:pt idx="42">
                  <c:v>3.25301796177336E-2</c:v>
                </c:pt>
                <c:pt idx="43">
                  <c:v>3.3036057407715244E-2</c:v>
                </c:pt>
                <c:pt idx="44">
                  <c:v>3.3532898424199355E-2</c:v>
                </c:pt>
                <c:pt idx="45">
                  <c:v>3.4020809649079671E-2</c:v>
                </c:pt>
                <c:pt idx="46">
                  <c:v>3.4499896721876464E-2</c:v>
                </c:pt>
                <c:pt idx="47">
                  <c:v>3.4970264121717311E-2</c:v>
                </c:pt>
                <c:pt idx="48">
                  <c:v>3.5432015323934841E-2</c:v>
                </c:pt>
                <c:pt idx="49">
                  <c:v>3.588525293403045E-2</c:v>
                </c:pt>
                <c:pt idx="50">
                  <c:v>3.6330078801490071E-2</c:v>
                </c:pt>
                <c:pt idx="51">
                  <c:v>3.6766594115698908E-2</c:v>
                </c:pt>
                <c:pt idx="52">
                  <c:v>3.7194899485984687E-2</c:v>
                </c:pt>
                <c:pt idx="53">
                  <c:v>3.7615095007620544E-2</c:v>
                </c:pt>
                <c:pt idx="54">
                  <c:v>3.8027280315437353E-2</c:v>
                </c:pt>
                <c:pt idx="55">
                  <c:v>3.843155462652989E-2</c:v>
                </c:pt>
                <c:pt idx="56">
                  <c:v>3.8828016773390435E-2</c:v>
                </c:pt>
                <c:pt idx="57">
                  <c:v>3.9216765228665761E-2</c:v>
                </c:pt>
                <c:pt idx="58">
                  <c:v>3.9597898122608763E-2</c:v>
                </c:pt>
                <c:pt idx="59">
                  <c:v>3.9971513254182606E-2</c:v>
                </c:pt>
                <c:pt idx="60">
                  <c:v>4.0337708096672094E-2</c:v>
                </c:pt>
                <c:pt idx="61">
                  <c:v>4.0696579798564947E-2</c:v>
                </c:pt>
                <c:pt idx="62">
                  <c:v>4.1048225180380975E-2</c:v>
                </c:pt>
                <c:pt idx="63">
                  <c:v>4.1392740728052393E-2</c:v>
                </c:pt>
                <c:pt idx="64">
                  <c:v>4.1730222583390202E-2</c:v>
                </c:pt>
                <c:pt idx="65">
                  <c:v>4.2060766532110938E-2</c:v>
                </c:pt>
                <c:pt idx="66">
                  <c:v>4.2384467989843175E-2</c:v>
                </c:pt>
                <c:pt idx="67">
                  <c:v>4.2701421986484564E-2</c:v>
                </c:pt>
                <c:pt idx="68">
                  <c:v>4.3011723149236264E-2</c:v>
                </c:pt>
                <c:pt idx="69">
                  <c:v>4.3315465684602907E-2</c:v>
                </c:pt>
                <c:pt idx="70">
                  <c:v>4.3612743359610677E-2</c:v>
                </c:pt>
                <c:pt idx="71">
                  <c:v>4.3903649482466139E-2</c:v>
                </c:pt>
                <c:pt idx="72">
                  <c:v>4.4188276882849778E-2</c:v>
                </c:pt>
                <c:pt idx="73">
                  <c:v>4.4466717892014236E-2</c:v>
                </c:pt>
                <c:pt idx="74">
                  <c:v>4.4739064322834976E-2</c:v>
                </c:pt>
                <c:pt idx="75">
                  <c:v>4.5005407449942095E-2</c:v>
                </c:pt>
                <c:pt idx="76">
                  <c:v>4.5265837990044133E-2</c:v>
                </c:pt>
                <c:pt idx="77">
                  <c:v>4.5520446082540064E-2</c:v>
                </c:pt>
                <c:pt idx="78">
                  <c:v>4.5769321270501373E-2</c:v>
                </c:pt>
                <c:pt idx="79">
                  <c:v>4.6012552482094488E-2</c:v>
                </c:pt>
                <c:pt idx="80">
                  <c:v>4.6250228012503163E-2</c:v>
                </c:pt>
                <c:pt idx="81">
                  <c:v>4.6482435506400424E-2</c:v>
                </c:pt>
                <c:pt idx="82">
                  <c:v>4.6709261941011833E-2</c:v>
                </c:pt>
                <c:pt idx="83">
                  <c:v>4.6930793609804004E-2</c:v>
                </c:pt>
                <c:pt idx="84">
                  <c:v>4.7147116106826141E-2</c:v>
                </c:pt>
                <c:pt idx="85">
                  <c:v>4.7358314311725651E-2</c:v>
                </c:pt>
                <c:pt idx="86">
                  <c:v>4.7564472375455087E-2</c:v>
                </c:pt>
                <c:pt idx="87">
                  <c:v>4.7770630439184544E-2</c:v>
                </c:pt>
                <c:pt idx="88">
                  <c:v>4.797183177041122E-2</c:v>
                </c:pt>
                <c:pt idx="89">
                  <c:v>4.8168067939303408E-2</c:v>
                </c:pt>
                <c:pt idx="90">
                  <c:v>4.8359421718268819E-2</c:v>
                </c:pt>
                <c:pt idx="91">
                  <c:v>4.8545976221960684E-2</c:v>
                </c:pt>
                <c:pt idx="92">
                  <c:v>4.8727813794762112E-2</c:v>
                </c:pt>
                <c:pt idx="93">
                  <c:v>4.8905016133522328E-2</c:v>
                </c:pt>
                <c:pt idx="94">
                  <c:v>4.907766427418863E-2</c:v>
                </c:pt>
                <c:pt idx="95">
                  <c:v>4.9245838444992418E-2</c:v>
                </c:pt>
                <c:pt idx="96">
                  <c:v>4.9409617920112808E-2</c:v>
                </c:pt>
                <c:pt idx="97">
                  <c:v>4.9569081003213764E-2</c:v>
                </c:pt>
                <c:pt idx="98">
                  <c:v>4.9724305143301416E-2</c:v>
                </c:pt>
                <c:pt idx="99">
                  <c:v>4.9875367059332362E-2</c:v>
                </c:pt>
                <c:pt idx="100">
                  <c:v>5.0022342745245647E-2</c:v>
                </c:pt>
                <c:pt idx="101">
                  <c:v>5.0165307345758484E-2</c:v>
                </c:pt>
                <c:pt idx="102">
                  <c:v>5.0304335019117213E-2</c:v>
                </c:pt>
                <c:pt idx="103">
                  <c:v>5.0439498914516059E-2</c:v>
                </c:pt>
                <c:pt idx="104">
                  <c:v>5.0570871279359955E-2</c:v>
                </c:pt>
                <c:pt idx="105">
                  <c:v>5.0698523585432677E-2</c:v>
                </c:pt>
                <c:pt idx="106">
                  <c:v>5.0822526546192667E-2</c:v>
                </c:pt>
                <c:pt idx="107">
                  <c:v>5.094295000565973E-2</c:v>
                </c:pt>
                <c:pt idx="108">
                  <c:v>5.1059862806279714E-2</c:v>
                </c:pt>
                <c:pt idx="109">
                  <c:v>5.1173332764192898E-2</c:v>
                </c:pt>
                <c:pt idx="110">
                  <c:v>5.1283426774763788E-2</c:v>
                </c:pt>
                <c:pt idx="111">
                  <c:v>5.1390210942881612E-2</c:v>
                </c:pt>
                <c:pt idx="112">
                  <c:v>5.1493750608181538E-2</c:v>
                </c:pt>
                <c:pt idx="113">
                  <c:v>5.1594110239695831E-2</c:v>
                </c:pt>
                <c:pt idx="114">
                  <c:v>5.1691353304865448E-2</c:v>
                </c:pt>
                <c:pt idx="115">
                  <c:v>5.1785542244802654E-2</c:v>
                </c:pt>
                <c:pt idx="116">
                  <c:v>5.1876738583209007E-2</c:v>
                </c:pt>
                <c:pt idx="117">
                  <c:v>5.196500306319185E-2</c:v>
                </c:pt>
                <c:pt idx="118">
                  <c:v>5.2050395677278316E-2</c:v>
                </c:pt>
                <c:pt idx="119">
                  <c:v>5.2132975561794241E-2</c:v>
                </c:pt>
                <c:pt idx="120">
                  <c:v>5.2212800863340354E-2</c:v>
                </c:pt>
                <c:pt idx="121">
                  <c:v>5.2289928715482319E-2</c:v>
                </c:pt>
                <c:pt idx="122">
                  <c:v>5.2364415355323476E-2</c:v>
                </c:pt>
                <c:pt idx="123">
                  <c:v>5.2436316269006931E-2</c:v>
                </c:pt>
                <c:pt idx="124">
                  <c:v>5.2505686223886308E-2</c:v>
                </c:pt>
                <c:pt idx="125">
                  <c:v>5.2572579157292791E-2</c:v>
                </c:pt>
                <c:pt idx="126">
                  <c:v>5.2637048037150455E-2</c:v>
                </c:pt>
                <c:pt idx="127">
                  <c:v>5.2699144841412186E-2</c:v>
                </c:pt>
                <c:pt idx="128">
                  <c:v>5.2758920686222413E-2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7F-4AC3-A30A-FF3B1D253957}"/>
            </c:ext>
          </c:extLst>
        </c:ser>
        <c:ser>
          <c:idx val="30"/>
          <c:order val="30"/>
          <c:tx>
            <c:strRef>
              <c:f>'Composition%'!$AH$1</c:f>
              <c:strCache>
                <c:ptCount val="1"/>
                <c:pt idx="0">
                  <c:v>N-NONANE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'Composition%'!$AH$2:$AH$130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7F-4AC3-A30A-FF3B1D253957}"/>
            </c:ext>
          </c:extLst>
        </c:ser>
        <c:ser>
          <c:idx val="31"/>
          <c:order val="31"/>
          <c:tx>
            <c:strRef>
              <c:f>'Composition%'!$AI$1</c:f>
              <c:strCache>
                <c:ptCount val="1"/>
                <c:pt idx="0">
                  <c:v>IPCC6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'Composition%'!$AI$2:$AI$130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7F-4AC3-A30A-FF3B1D253957}"/>
            </c:ext>
          </c:extLst>
        </c:ser>
        <c:ser>
          <c:idx val="32"/>
          <c:order val="32"/>
          <c:tx>
            <c:strRef>
              <c:f>'Composition%'!$AJ$1</c:f>
              <c:strCache>
                <c:ptCount val="1"/>
                <c:pt idx="0">
                  <c:v>1-TR2-ECC5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'Composition%'!$AJ$2:$AJ$130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7F-4AC3-A30A-FF3B1D253957}"/>
            </c:ext>
          </c:extLst>
        </c:ser>
        <c:ser>
          <c:idx val="33"/>
          <c:order val="33"/>
          <c:tx>
            <c:strRef>
              <c:f>'Composition%'!$AK$1</c:f>
              <c:strCache>
                <c:ptCount val="1"/>
                <c:pt idx="0">
                  <c:v>CUMENE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'Composition%'!$AK$2:$AK$130</c:f>
              <c:numCache>
                <c:formatCode>_(* #,##0.00_);_(* \(#,##0.00\);_(* "-"??_);_(@_)</c:formatCode>
                <c:ptCount val="129"/>
                <c:pt idx="0">
                  <c:v>7.0644255229542884E-4</c:v>
                </c:pt>
                <c:pt idx="1">
                  <c:v>7.0644255205850053E-4</c:v>
                </c:pt>
                <c:pt idx="2">
                  <c:v>7.0644255205850053E-4</c:v>
                </c:pt>
                <c:pt idx="3">
                  <c:v>7.0644255205850053E-4</c:v>
                </c:pt>
                <c:pt idx="4">
                  <c:v>7.0644255205850064E-4</c:v>
                </c:pt>
                <c:pt idx="5">
                  <c:v>7.0644255205850064E-4</c:v>
                </c:pt>
                <c:pt idx="6">
                  <c:v>7.0644255205850053E-4</c:v>
                </c:pt>
                <c:pt idx="7">
                  <c:v>7.0644255205850064E-4</c:v>
                </c:pt>
                <c:pt idx="8">
                  <c:v>7.0644255205850053E-4</c:v>
                </c:pt>
                <c:pt idx="9">
                  <c:v>7.0644255205850064E-4</c:v>
                </c:pt>
                <c:pt idx="10">
                  <c:v>7.0644255205850064E-4</c:v>
                </c:pt>
                <c:pt idx="11">
                  <c:v>7.0644255205850053E-4</c:v>
                </c:pt>
                <c:pt idx="12">
                  <c:v>7.0644255205850064E-4</c:v>
                </c:pt>
                <c:pt idx="13">
                  <c:v>7.0644255205850085E-4</c:v>
                </c:pt>
                <c:pt idx="14">
                  <c:v>7.0644255205850064E-4</c:v>
                </c:pt>
                <c:pt idx="15">
                  <c:v>7.0644255205850074E-4</c:v>
                </c:pt>
                <c:pt idx="16">
                  <c:v>7.0644255205850074E-4</c:v>
                </c:pt>
                <c:pt idx="17">
                  <c:v>7.0644255205850064E-4</c:v>
                </c:pt>
                <c:pt idx="18">
                  <c:v>7.0644255205850074E-4</c:v>
                </c:pt>
                <c:pt idx="19">
                  <c:v>7.0644255205850074E-4</c:v>
                </c:pt>
                <c:pt idx="20">
                  <c:v>7.0644255205850053E-4</c:v>
                </c:pt>
                <c:pt idx="21">
                  <c:v>7.0644255205850064E-4</c:v>
                </c:pt>
                <c:pt idx="22">
                  <c:v>7.0644255205850053E-4</c:v>
                </c:pt>
                <c:pt idx="23">
                  <c:v>7.0644255205850074E-4</c:v>
                </c:pt>
                <c:pt idx="24">
                  <c:v>7.0644255205850064E-4</c:v>
                </c:pt>
                <c:pt idx="25">
                  <c:v>7.0644255205850053E-4</c:v>
                </c:pt>
                <c:pt idx="26">
                  <c:v>7.0644255205850064E-4</c:v>
                </c:pt>
                <c:pt idx="27">
                  <c:v>7.0644255205850053E-4</c:v>
                </c:pt>
                <c:pt idx="28">
                  <c:v>7.0644255205850064E-4</c:v>
                </c:pt>
                <c:pt idx="29">
                  <c:v>7.0644255205850064E-4</c:v>
                </c:pt>
                <c:pt idx="30">
                  <c:v>7.0644255205850053E-4</c:v>
                </c:pt>
                <c:pt idx="31">
                  <c:v>7.0644255205850042E-4</c:v>
                </c:pt>
                <c:pt idx="32">
                  <c:v>7.0644255205850042E-4</c:v>
                </c:pt>
                <c:pt idx="33">
                  <c:v>7.0644255205850064E-4</c:v>
                </c:pt>
                <c:pt idx="34">
                  <c:v>7.0644255205850064E-4</c:v>
                </c:pt>
                <c:pt idx="35">
                  <c:v>7.0644255205850064E-4</c:v>
                </c:pt>
                <c:pt idx="36">
                  <c:v>7.0644255205850053E-4</c:v>
                </c:pt>
                <c:pt idx="37">
                  <c:v>7.0644255205850064E-4</c:v>
                </c:pt>
                <c:pt idx="38">
                  <c:v>7.0644255205850064E-4</c:v>
                </c:pt>
                <c:pt idx="39">
                  <c:v>7.0644255205850064E-4</c:v>
                </c:pt>
                <c:pt idx="40">
                  <c:v>7.0644255205850085E-4</c:v>
                </c:pt>
                <c:pt idx="41">
                  <c:v>7.0644255205850064E-4</c:v>
                </c:pt>
                <c:pt idx="42">
                  <c:v>7.0644255205850064E-4</c:v>
                </c:pt>
                <c:pt idx="43">
                  <c:v>7.0644255205850064E-4</c:v>
                </c:pt>
                <c:pt idx="44">
                  <c:v>7.0644255205850074E-4</c:v>
                </c:pt>
                <c:pt idx="45">
                  <c:v>7.0644255205850053E-4</c:v>
                </c:pt>
                <c:pt idx="46">
                  <c:v>7.0644255205850053E-4</c:v>
                </c:pt>
                <c:pt idx="47">
                  <c:v>7.0644255205850042E-4</c:v>
                </c:pt>
                <c:pt idx="48">
                  <c:v>7.0644255205850064E-4</c:v>
                </c:pt>
                <c:pt idx="49">
                  <c:v>7.0644255205850074E-4</c:v>
                </c:pt>
                <c:pt idx="50">
                  <c:v>7.0644255205850064E-4</c:v>
                </c:pt>
                <c:pt idx="51">
                  <c:v>7.0644255205850064E-4</c:v>
                </c:pt>
                <c:pt idx="52">
                  <c:v>7.0644255205850064E-4</c:v>
                </c:pt>
                <c:pt idx="53">
                  <c:v>7.0644255205850064E-4</c:v>
                </c:pt>
                <c:pt idx="54">
                  <c:v>7.0644255205850074E-4</c:v>
                </c:pt>
                <c:pt idx="55">
                  <c:v>7.0644255205850074E-4</c:v>
                </c:pt>
                <c:pt idx="56">
                  <c:v>7.0644255205850064E-4</c:v>
                </c:pt>
                <c:pt idx="57">
                  <c:v>7.0644255205850074E-4</c:v>
                </c:pt>
                <c:pt idx="58">
                  <c:v>7.0644255205850053E-4</c:v>
                </c:pt>
                <c:pt idx="59">
                  <c:v>7.0644255205850064E-4</c:v>
                </c:pt>
                <c:pt idx="60">
                  <c:v>7.0644255205850042E-4</c:v>
                </c:pt>
                <c:pt idx="61">
                  <c:v>7.0644255205850042E-4</c:v>
                </c:pt>
                <c:pt idx="62">
                  <c:v>7.0644255205850053E-4</c:v>
                </c:pt>
                <c:pt idx="63">
                  <c:v>7.0644255205850074E-4</c:v>
                </c:pt>
                <c:pt idx="64">
                  <c:v>7.0644255205850064E-4</c:v>
                </c:pt>
                <c:pt idx="65">
                  <c:v>7.0644255205850053E-4</c:v>
                </c:pt>
                <c:pt idx="66">
                  <c:v>7.0644255205850053E-4</c:v>
                </c:pt>
                <c:pt idx="67">
                  <c:v>7.0644255205850074E-4</c:v>
                </c:pt>
                <c:pt idx="68">
                  <c:v>7.0644255205850042E-4</c:v>
                </c:pt>
                <c:pt idx="69">
                  <c:v>7.0644255205850064E-4</c:v>
                </c:pt>
                <c:pt idx="70">
                  <c:v>7.0644255205850064E-4</c:v>
                </c:pt>
                <c:pt idx="71">
                  <c:v>7.0644255205850064E-4</c:v>
                </c:pt>
                <c:pt idx="72">
                  <c:v>7.0644255205850053E-4</c:v>
                </c:pt>
                <c:pt idx="73">
                  <c:v>7.0644255205850053E-4</c:v>
                </c:pt>
                <c:pt idx="74">
                  <c:v>7.0644255205850042E-4</c:v>
                </c:pt>
                <c:pt idx="75">
                  <c:v>7.0644255205850053E-4</c:v>
                </c:pt>
                <c:pt idx="76">
                  <c:v>7.0644255205850053E-4</c:v>
                </c:pt>
                <c:pt idx="77">
                  <c:v>7.0644255205850053E-4</c:v>
                </c:pt>
                <c:pt idx="78">
                  <c:v>7.0644255205850074E-4</c:v>
                </c:pt>
                <c:pt idx="79">
                  <c:v>7.0644255205850064E-4</c:v>
                </c:pt>
                <c:pt idx="80">
                  <c:v>7.0644255205850053E-4</c:v>
                </c:pt>
                <c:pt idx="81">
                  <c:v>7.0644255205850053E-4</c:v>
                </c:pt>
                <c:pt idx="82">
                  <c:v>7.0644255205850064E-4</c:v>
                </c:pt>
                <c:pt idx="83">
                  <c:v>7.0644255205850042E-4</c:v>
                </c:pt>
                <c:pt idx="84">
                  <c:v>7.0644255205850064E-4</c:v>
                </c:pt>
                <c:pt idx="85">
                  <c:v>7.0644255205850064E-4</c:v>
                </c:pt>
                <c:pt idx="86">
                  <c:v>7.0644255205850042E-4</c:v>
                </c:pt>
                <c:pt idx="87">
                  <c:v>7.0644255205850053E-4</c:v>
                </c:pt>
                <c:pt idx="88">
                  <c:v>7.0644255205850053E-4</c:v>
                </c:pt>
                <c:pt idx="89">
                  <c:v>7.0644255205850042E-4</c:v>
                </c:pt>
                <c:pt idx="90">
                  <c:v>7.0644255205850042E-4</c:v>
                </c:pt>
                <c:pt idx="91">
                  <c:v>7.0644255205850053E-4</c:v>
                </c:pt>
                <c:pt idx="92">
                  <c:v>7.0644255205850053E-4</c:v>
                </c:pt>
                <c:pt idx="93">
                  <c:v>7.0644255205850042E-4</c:v>
                </c:pt>
                <c:pt idx="94">
                  <c:v>7.0644255205850053E-4</c:v>
                </c:pt>
                <c:pt idx="95">
                  <c:v>7.0644255205850053E-4</c:v>
                </c:pt>
                <c:pt idx="96">
                  <c:v>7.0644255205850053E-4</c:v>
                </c:pt>
                <c:pt idx="97">
                  <c:v>7.0644255205850064E-4</c:v>
                </c:pt>
                <c:pt idx="98">
                  <c:v>7.0644255205850064E-4</c:v>
                </c:pt>
                <c:pt idx="99">
                  <c:v>7.0644255205850042E-4</c:v>
                </c:pt>
                <c:pt idx="100">
                  <c:v>7.0644255205850042E-4</c:v>
                </c:pt>
                <c:pt idx="101">
                  <c:v>7.0644255205850053E-4</c:v>
                </c:pt>
                <c:pt idx="102">
                  <c:v>7.0644255205850042E-4</c:v>
                </c:pt>
                <c:pt idx="103">
                  <c:v>7.0644255205850053E-4</c:v>
                </c:pt>
                <c:pt idx="104">
                  <c:v>7.0644255205850064E-4</c:v>
                </c:pt>
                <c:pt idx="105">
                  <c:v>7.0644255205850053E-4</c:v>
                </c:pt>
                <c:pt idx="106">
                  <c:v>7.0644255205850064E-4</c:v>
                </c:pt>
                <c:pt idx="107">
                  <c:v>7.0644255205850053E-4</c:v>
                </c:pt>
                <c:pt idx="108">
                  <c:v>7.0644255205850053E-4</c:v>
                </c:pt>
                <c:pt idx="109">
                  <c:v>7.0644255205850074E-4</c:v>
                </c:pt>
                <c:pt idx="110">
                  <c:v>7.0644255205850074E-4</c:v>
                </c:pt>
                <c:pt idx="111">
                  <c:v>7.0644255205850074E-4</c:v>
                </c:pt>
                <c:pt idx="112">
                  <c:v>7.0644255205850064E-4</c:v>
                </c:pt>
                <c:pt idx="113">
                  <c:v>7.0644255205850053E-4</c:v>
                </c:pt>
                <c:pt idx="114">
                  <c:v>7.0644255205850074E-4</c:v>
                </c:pt>
                <c:pt idx="115">
                  <c:v>7.0644255205850053E-4</c:v>
                </c:pt>
                <c:pt idx="116">
                  <c:v>7.0644255205850074E-4</c:v>
                </c:pt>
                <c:pt idx="117">
                  <c:v>7.0644255205850053E-4</c:v>
                </c:pt>
                <c:pt idx="118">
                  <c:v>7.0644255205850074E-4</c:v>
                </c:pt>
                <c:pt idx="119">
                  <c:v>7.0644255205850074E-4</c:v>
                </c:pt>
                <c:pt idx="120">
                  <c:v>7.0644255205850042E-4</c:v>
                </c:pt>
                <c:pt idx="121">
                  <c:v>7.0644255205850064E-4</c:v>
                </c:pt>
                <c:pt idx="122">
                  <c:v>7.0644255205850074E-4</c:v>
                </c:pt>
                <c:pt idx="123">
                  <c:v>7.0644255205850085E-4</c:v>
                </c:pt>
                <c:pt idx="124">
                  <c:v>7.0644255205850064E-4</c:v>
                </c:pt>
                <c:pt idx="125">
                  <c:v>7.0644255205850064E-4</c:v>
                </c:pt>
                <c:pt idx="126">
                  <c:v>7.0644255205850053E-4</c:v>
                </c:pt>
                <c:pt idx="127">
                  <c:v>7.0644255205850064E-4</c:v>
                </c:pt>
                <c:pt idx="128">
                  <c:v>7.0644255205850074E-4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07F-4AC3-A30A-FF3B1D253957}"/>
            </c:ext>
          </c:extLst>
        </c:ser>
        <c:ser>
          <c:idx val="34"/>
          <c:order val="34"/>
          <c:tx>
            <c:strRef>
              <c:f>'Composition%'!$AL$1</c:f>
              <c:strCache>
                <c:ptCount val="1"/>
                <c:pt idx="0">
                  <c:v>NPB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'Composition%'!$AL$2:$AL$130</c:f>
              <c:numCache>
                <c:formatCode>_(* #,##0.00_);_(* \(#,##0.00\);_(* "-"??_);_(@_)</c:formatCode>
                <c:ptCount val="129"/>
                <c:pt idx="0">
                  <c:v>4.4118695934219328E-3</c:v>
                </c:pt>
                <c:pt idx="1">
                  <c:v>3.7888279985259076E-3</c:v>
                </c:pt>
                <c:pt idx="2">
                  <c:v>3.2670985264874062E-3</c:v>
                </c:pt>
                <c:pt idx="3">
                  <c:v>2.8276577251944144E-3</c:v>
                </c:pt>
                <c:pt idx="4">
                  <c:v>2.4555820821429244E-3</c:v>
                </c:pt>
                <c:pt idx="5">
                  <c:v>2.139044441554494E-3</c:v>
                </c:pt>
                <c:pt idx="6">
                  <c:v>1.8685859879937559E-3</c:v>
                </c:pt>
                <c:pt idx="7">
                  <c:v>1.6365800150341134E-3</c:v>
                </c:pt>
                <c:pt idx="8">
                  <c:v>1.4368315475166708E-3</c:v>
                </c:pt>
                <c:pt idx="9">
                  <c:v>1.2642747299350093E-3</c:v>
                </c:pt>
                <c:pt idx="10">
                  <c:v>1.1147415786816649E-3</c:v>
                </c:pt>
                <c:pt idx="11">
                  <c:v>9.8478349949644869E-4</c:v>
                </c:pt>
                <c:pt idx="12">
                  <c:v>8.7153227617428142E-4</c:v>
                </c:pt>
                <c:pt idx="13">
                  <c:v>7.7259090128508387E-4</c:v>
                </c:pt>
                <c:pt idx="14">
                  <c:v>6.8594718895122404E-4</c:v>
                </c:pt>
                <c:pt idx="15">
                  <c:v>6.0990493555769672E-4</c:v>
                </c:pt>
                <c:pt idx="16">
                  <c:v>5.4302870802382715E-4</c:v>
                </c:pt>
                <c:pt idx="17">
                  <c:v>4.8409929549204803E-4</c:v>
                </c:pt>
                <c:pt idx="18">
                  <c:v>4.3207756372264783E-4</c:v>
                </c:pt>
                <c:pt idx="19">
                  <c:v>3.8607497405958655E-4</c:v>
                </c:pt>
                <c:pt idx="20">
                  <c:v>3.4532942059112607E-4</c:v>
                </c:pt>
                <c:pt idx="21">
                  <c:v>3.091853352988892E-4</c:v>
                </c:pt>
                <c:pt idx="22">
                  <c:v>2.7707723665349008E-4</c:v>
                </c:pt>
                <c:pt idx="23">
                  <c:v>2.4851607032214514E-4</c:v>
                </c:pt>
                <c:pt idx="24">
                  <c:v>2.2307782451527088E-4</c:v>
                </c:pt>
                <c:pt idx="25">
                  <c:v>2.0039400662505929E-4</c:v>
                </c:pt>
                <c:pt idx="26">
                  <c:v>1.8014364930100965E-4</c:v>
                </c:pt>
                <c:pt idx="27">
                  <c:v>1.6204657825401322E-4</c:v>
                </c:pt>
                <c:pt idx="28">
                  <c:v>1.4585772484916503E-4</c:v>
                </c:pt>
                <c:pt idx="29">
                  <c:v>1.3136230693500505E-4</c:v>
                </c:pt>
                <c:pt idx="30">
                  <c:v>1.1837173364245375E-4</c:v>
                </c:pt>
                <c:pt idx="31">
                  <c:v>1.0672011581444727E-4</c:v>
                </c:pt>
                <c:pt idx="32">
                  <c:v>9.626128464005822E-5</c:v>
                </c:pt>
                <c:pt idx="33">
                  <c:v>8.6866238004524446E-5</c:v>
                </c:pt>
                <c:pt idx="34">
                  <c:v>7.8420947838659242E-5</c:v>
                </c:pt>
                <c:pt idx="35">
                  <c:v>7.0824472991124455E-5</c:v>
                </c:pt>
                <c:pt idx="36">
                  <c:v>6.3987331353249047E-5</c:v>
                </c:pt>
                <c:pt idx="37">
                  <c:v>5.7830092532124744E-5</c:v>
                </c:pt>
                <c:pt idx="38">
                  <c:v>5.2282158606018203E-5</c:v>
                </c:pt>
                <c:pt idx="39">
                  <c:v>4.7280705655695695E-5</c:v>
                </c:pt>
                <c:pt idx="40">
                  <c:v>4.2769763045305533E-5</c:v>
                </c:pt>
                <c:pt idx="41">
                  <c:v>3.8699410987066187E-5</c:v>
                </c:pt>
                <c:pt idx="42">
                  <c:v>3.5025079894219283E-5</c:v>
                </c:pt>
                <c:pt idx="43">
                  <c:v>3.1706937510955381E-5</c:v>
                </c:pt>
                <c:pt idx="44">
                  <c:v>2.870935189109576E-5</c:v>
                </c:pt>
                <c:pt idx="45">
                  <c:v>2.6000420048280157E-5</c:v>
                </c:pt>
                <c:pt idx="46">
                  <c:v>2.3551553575705392E-5</c:v>
                </c:pt>
                <c:pt idx="47">
                  <c:v>2.1337113779335013E-5</c:v>
                </c:pt>
                <c:pt idx="48">
                  <c:v>1.9334089922973346E-5</c:v>
                </c:pt>
                <c:pt idx="49">
                  <c:v>1.7521815078000947E-5</c:v>
                </c:pt>
                <c:pt idx="50">
                  <c:v>1.5881714830797503E-5</c:v>
                </c:pt>
                <c:pt idx="51">
                  <c:v>1.4397084748384323E-5</c:v>
                </c:pt>
                <c:pt idx="52">
                  <c:v>1.3052893055419884E-5</c:v>
                </c:pt>
                <c:pt idx="53">
                  <c:v>1.1835605448211222E-5</c:v>
                </c:pt>
                <c:pt idx="54">
                  <c:v>1.0733029376236643E-5</c:v>
                </c:pt>
                <c:pt idx="55">
                  <c:v>9.7341754691619584E-6</c:v>
                </c:pt>
                <c:pt idx="56">
                  <c:v>8.8291340861449444E-6</c:v>
                </c:pt>
                <c:pt idx="57">
                  <c:v>8.008965221643999E-6</c:v>
                </c:pt>
                <c:pt idx="58">
                  <c:v>7.2656002241048401E-6</c:v>
                </c:pt>
                <c:pt idx="59">
                  <c:v>6.5917539759588588E-6</c:v>
                </c:pt>
                <c:pt idx="60">
                  <c:v>5.9808463496916345E-6</c:v>
                </c:pt>
                <c:pt idx="61">
                  <c:v>5.4269318990220892E-6</c:v>
                </c:pt>
                <c:pt idx="62">
                  <c:v>4.9246368696008632E-6</c:v>
                </c:pt>
                <c:pt idx="63">
                  <c:v>4.469102722748687E-6</c:v>
                </c:pt>
                <c:pt idx="64">
                  <c:v>4.0559354608718602E-6</c:v>
                </c:pt>
                <c:pt idx="65">
                  <c:v>3.6811601262388773E-6</c:v>
                </c:pt>
                <c:pt idx="66">
                  <c:v>3.341179917423429E-6</c:v>
                </c:pt>
                <c:pt idx="67">
                  <c:v>3.0327394313200232E-6</c:v>
                </c:pt>
                <c:pt idx="68">
                  <c:v>2.7528915944225569E-6</c:v>
                </c:pt>
                <c:pt idx="69">
                  <c:v>2.4989678960554939E-6</c:v>
                </c:pt>
                <c:pt idx="70">
                  <c:v>2.2685515793483643E-6</c:v>
                </c:pt>
                <c:pt idx="71">
                  <c:v>2.0594534837100777E-6</c:v>
                </c:pt>
                <c:pt idx="72">
                  <c:v>1.8696902660470132E-6</c:v>
                </c:pt>
                <c:pt idx="73">
                  <c:v>1.6974647575456241E-6</c:v>
                </c:pt>
                <c:pt idx="74">
                  <c:v>1.5411482389964938E-6</c:v>
                </c:pt>
                <c:pt idx="75">
                  <c:v>1.3992644407969937E-6</c:v>
                </c:pt>
                <c:pt idx="76">
                  <c:v>1.2704750943018984E-6</c:v>
                </c:pt>
                <c:pt idx="77">
                  <c:v>1.1535668794151388E-6</c:v>
                </c:pt>
                <c:pt idx="78">
                  <c:v>1.0474396295091348E-6</c:v>
                </c:pt>
                <c:pt idx="79">
                  <c:v>9.5109566916294537E-7</c:v>
                </c:pt>
                <c:pt idx="80">
                  <c:v>8.6363017303784009E-7</c:v>
                </c:pt>
                <c:pt idx="81">
                  <c:v>7.8422244564318869E-7</c:v>
                </c:pt>
                <c:pt idx="82">
                  <c:v>7.121280319481085E-7</c:v>
                </c:pt>
                <c:pt idx="83">
                  <c:v>6.4667157790628228E-7</c:v>
                </c:pt>
                <c:pt idx="84">
                  <c:v>5.8724036810672368E-7</c:v>
                </c:pt>
                <c:pt idx="85">
                  <c:v>5.332784750508117E-7</c:v>
                </c:pt>
                <c:pt idx="86">
                  <c:v>4.8428146108140542E-7</c:v>
                </c:pt>
                <c:pt idx="87">
                  <c:v>4.3528444711199946E-7</c:v>
                </c:pt>
                <c:pt idx="88">
                  <c:v>3.9079456586813038E-7</c:v>
                </c:pt>
                <c:pt idx="89">
                  <c:v>3.508107360840636E-7</c:v>
                </c:pt>
                <c:pt idx="90">
                  <c:v>3.1491764007049451E-7</c:v>
                </c:pt>
                <c:pt idx="91">
                  <c:v>2.82700293244077E-7</c:v>
                </c:pt>
                <c:pt idx="92">
                  <c:v>2.5378207794092888E-7</c:v>
                </c:pt>
                <c:pt idx="93">
                  <c:v>2.2782467418028988E-7</c:v>
                </c:pt>
                <c:pt idx="94">
                  <c:v>2.0452450215954335E-7</c:v>
                </c:pt>
                <c:pt idx="95">
                  <c:v>1.8360917693833867E-7</c:v>
                </c:pt>
                <c:pt idx="96">
                  <c:v>1.6483429478857768E-7</c:v>
                </c:pt>
                <c:pt idx="97">
                  <c:v>1.4798054924521986E-7</c:v>
                </c:pt>
                <c:pt idx="98">
                  <c:v>1.3285114568975537E-7</c:v>
                </c:pt>
                <c:pt idx="99">
                  <c:v>1.1926948359927087E-7</c:v>
                </c:pt>
                <c:pt idx="100">
                  <c:v>1.0707707855720622E-7</c:v>
                </c:pt>
                <c:pt idx="101">
                  <c:v>9.6131699040090463E-8</c:v>
                </c:pt>
                <c:pt idx="102">
                  <c:v>8.630569562598547E-8</c:v>
                </c:pt>
                <c:pt idx="103">
                  <c:v>7.7484502621932607E-8</c:v>
                </c:pt>
                <c:pt idx="104">
                  <c:v>6.9565294208154676E-8</c:v>
                </c:pt>
                <c:pt idx="105">
                  <c:v>6.2455779073576861E-8</c:v>
                </c:pt>
                <c:pt idx="106">
                  <c:v>5.6073119194559832E-8</c:v>
                </c:pt>
                <c:pt idx="107">
                  <c:v>5.0342959907928488E-8</c:v>
                </c:pt>
                <c:pt idx="108">
                  <c:v>4.5198559769595337E-8</c:v>
                </c:pt>
                <c:pt idx="109">
                  <c:v>4.0580009888633392E-8</c:v>
                </c:pt>
                <c:pt idx="110">
                  <c:v>3.6433533499049261E-8</c:v>
                </c:pt>
                <c:pt idx="111">
                  <c:v>3.2710857491369045E-8</c:v>
                </c:pt>
                <c:pt idx="112">
                  <c:v>2.9368648485395814E-8</c:v>
                </c:pt>
                <c:pt idx="113">
                  <c:v>2.6368006794661479E-8</c:v>
                </c:pt>
                <c:pt idx="114">
                  <c:v>2.3674012321668227E-8</c:v>
                </c:pt>
                <c:pt idx="115">
                  <c:v>2.1255317039615899E-8</c:v>
                </c:pt>
                <c:pt idx="116">
                  <c:v>1.9083779268687969E-8</c:v>
                </c:pt>
                <c:pt idx="117">
                  <c:v>1.7134135449955773E-8</c:v>
                </c:pt>
                <c:pt idx="118">
                  <c:v>1.5383705563545055E-8</c:v>
                </c:pt>
                <c:pt idx="119">
                  <c:v>1.3812128735186948E-8</c:v>
                </c:pt>
                <c:pt idx="120">
                  <c:v>1.2401125931438015E-8</c:v>
                </c:pt>
                <c:pt idx="121">
                  <c:v>1.1134286963063722E-8</c:v>
                </c:pt>
                <c:pt idx="122">
                  <c:v>9.99687930227516E-9</c:v>
                </c:pt>
                <c:pt idx="123">
                  <c:v>8.9756764761685228E-9</c:v>
                </c:pt>
                <c:pt idx="124">
                  <c:v>8.0588040288875838E-9</c:v>
                </c:pt>
                <c:pt idx="125">
                  <c:v>7.2356012514124246E-9</c:v>
                </c:pt>
                <c:pt idx="126">
                  <c:v>6.4964970629177731E-9</c:v>
                </c:pt>
                <c:pt idx="127">
                  <c:v>5.8328985935804572E-9</c:v>
                </c:pt>
                <c:pt idx="128">
                  <c:v>5.2370911675695455E-9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07F-4AC3-A30A-FF3B1D253957}"/>
            </c:ext>
          </c:extLst>
        </c:ser>
        <c:ser>
          <c:idx val="35"/>
          <c:order val="35"/>
          <c:tx>
            <c:strRef>
              <c:f>'Composition%'!$AM$1</c:f>
              <c:strCache>
                <c:ptCount val="1"/>
                <c:pt idx="0">
                  <c:v>M-EC7A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'Composition%'!$AM$2:$AM$130</c:f>
              <c:numCache>
                <c:formatCode>_(* #,##0.00_);_(* \(#,##0.00\);_(* "-"??_);_(@_)</c:formatCode>
                <c:ptCount val="129"/>
                <c:pt idx="0">
                  <c:v>1.7389355133425943E-2</c:v>
                </c:pt>
                <c:pt idx="1">
                  <c:v>1.6681016812055333E-2</c:v>
                </c:pt>
                <c:pt idx="2">
                  <c:v>1.6001313399733406E-2</c:v>
                </c:pt>
                <c:pt idx="3">
                  <c:v>1.5347166665329254E-2</c:v>
                </c:pt>
                <c:pt idx="4">
                  <c:v>1.4716162883743659E-2</c:v>
                </c:pt>
                <c:pt idx="5">
                  <c:v>1.4106406313061839E-2</c:v>
                </c:pt>
                <c:pt idx="6">
                  <c:v>1.3516407756449788E-2</c:v>
                </c:pt>
                <c:pt idx="7">
                  <c:v>1.2944998364588369E-2</c:v>
                </c:pt>
                <c:pt idx="8">
                  <c:v>1.2391262046528859E-2</c:v>
                </c:pt>
                <c:pt idx="9">
                  <c:v>1.1854481937635476E-2</c:v>
                </c:pt>
                <c:pt idx="10">
                  <c:v>1.1334097715997801E-2</c:v>
                </c:pt>
                <c:pt idx="11">
                  <c:v>1.0829671409502051E-2</c:v>
                </c:pt>
                <c:pt idx="12">
                  <c:v>1.034085987134927E-2</c:v>
                </c:pt>
                <c:pt idx="13">
                  <c:v>9.8673924594293392E-3</c:v>
                </c:pt>
                <c:pt idx="14">
                  <c:v>9.4090527349945073E-3</c:v>
                </c:pt>
                <c:pt idx="15">
                  <c:v>8.9656632547131295E-3</c:v>
                </c:pt>
                <c:pt idx="16">
                  <c:v>8.5370727794975773E-3</c:v>
                </c:pt>
                <c:pt idx="17">
                  <c:v>8.1231454464509231E-3</c:v>
                </c:pt>
                <c:pt idx="18">
                  <c:v>7.7237516237466594E-3</c:v>
                </c:pt>
                <c:pt idx="19">
                  <c:v>7.3387602808237242E-3</c:v>
                </c:pt>
                <c:pt idx="20">
                  <c:v>6.9680327630957054E-3</c:v>
                </c:pt>
                <c:pt idx="21">
                  <c:v>6.611417877509615E-3</c:v>
                </c:pt>
                <c:pt idx="22">
                  <c:v>6.2687481909898986E-3</c:v>
                </c:pt>
                <c:pt idx="23">
                  <c:v>5.939837432379782E-3</c:v>
                </c:pt>
                <c:pt idx="24">
                  <c:v>5.624478878379701E-3</c:v>
                </c:pt>
                <c:pt idx="25">
                  <c:v>5.3224445986486662E-3</c:v>
                </c:pt>
                <c:pt idx="26">
                  <c:v>5.0334854350735352E-3</c:v>
                </c:pt>
                <c:pt idx="27">
                  <c:v>4.7573315942349452E-3</c:v>
                </c:pt>
                <c:pt idx="28">
                  <c:v>4.4936937389981188E-3</c:v>
                </c:pt>
                <c:pt idx="29">
                  <c:v>4.2422644738025267E-3</c:v>
                </c:pt>
                <c:pt idx="30">
                  <c:v>4.0027201278033074E-3</c:v>
                </c:pt>
                <c:pt idx="31">
                  <c:v>3.7747227499977413E-3</c:v>
                </c:pt>
                <c:pt idx="32">
                  <c:v>3.5579222405155153E-3</c:v>
                </c:pt>
                <c:pt idx="33">
                  <c:v>3.3519585521407905E-3</c:v>
                </c:pt>
                <c:pt idx="34">
                  <c:v>3.1564639057072206E-3</c:v>
                </c:pt>
                <c:pt idx="35">
                  <c:v>2.971064972136814E-3</c:v>
                </c:pt>
                <c:pt idx="36">
                  <c:v>2.7953849824736113E-3</c:v>
                </c:pt>
                <c:pt idx="37">
                  <c:v>2.6290457352064599E-3</c:v>
                </c:pt>
                <c:pt idx="38">
                  <c:v>2.4716694774151145E-3</c:v>
                </c:pt>
                <c:pt idx="39">
                  <c:v>2.3228806427664228E-3</c:v>
                </c:pt>
                <c:pt idx="40">
                  <c:v>2.1823074351111603E-3</c:v>
                </c:pt>
                <c:pt idx="41">
                  <c:v>2.0495832513877559E-3</c:v>
                </c:pt>
                <c:pt idx="42">
                  <c:v>1.9243479417467054E-3</c:v>
                </c:pt>
                <c:pt idx="43">
                  <c:v>1.8062489083048546E-3</c:v>
                </c:pt>
                <c:pt idx="44">
                  <c:v>1.6949420467707301E-3</c:v>
                </c:pt>
                <c:pt idx="45">
                  <c:v>1.5900925374078196E-3</c:v>
                </c:pt>
                <c:pt idx="46">
                  <c:v>1.4913754934850819E-3</c:v>
                </c:pt>
                <c:pt idx="47">
                  <c:v>1.3984764765679208E-3</c:v>
                </c:pt>
                <c:pt idx="48">
                  <c:v>1.3110918887934528E-3</c:v>
                </c:pt>
                <c:pt idx="49">
                  <c:v>1.2289292527137849E-3</c:v>
                </c:pt>
                <c:pt idx="50">
                  <c:v>1.151707389439487E-3</c:v>
                </c:pt>
                <c:pt idx="51">
                  <c:v>1.0791565057269039E-3</c:v>
                </c:pt>
                <c:pt idx="52">
                  <c:v>1.0110182003766912E-3</c:v>
                </c:pt>
                <c:pt idx="53">
                  <c:v>9.4704539989059144E-4</c:v>
                </c:pt>
                <c:pt idx="54">
                  <c:v>8.8700223280699343E-4</c:v>
                </c:pt>
                <c:pt idx="55">
                  <c:v>8.3066385153578507E-4</c:v>
                </c:pt>
                <c:pt idx="56">
                  <c:v>7.778162098667947E-4</c:v>
                </c:pt>
                <c:pt idx="57">
                  <c:v>7.2825580365630776E-4</c:v>
                </c:pt>
                <c:pt idx="58">
                  <c:v>6.8178938152105675E-4</c:v>
                </c:pt>
                <c:pt idx="59">
                  <c:v>6.3823363170320872E-4</c:v>
                </c:pt>
                <c:pt idx="60">
                  <c:v>5.9741485062431697E-4</c:v>
                </c:pt>
                <c:pt idx="61">
                  <c:v>5.5916859802931788E-4</c:v>
                </c:pt>
                <c:pt idx="62">
                  <c:v>5.2333934303922588E-4</c:v>
                </c:pt>
                <c:pt idx="63">
                  <c:v>4.8978010488714117E-4</c:v>
                </c:pt>
                <c:pt idx="64">
                  <c:v>4.5835209160867342E-4</c:v>
                </c:pt>
                <c:pt idx="65">
                  <c:v>4.2892433949583825E-4</c:v>
                </c:pt>
                <c:pt idx="66">
                  <c:v>4.0137335570270482E-4</c:v>
                </c:pt>
                <c:pt idx="67">
                  <c:v>3.7558276601063769E-4</c:v>
                </c:pt>
                <c:pt idx="68">
                  <c:v>3.514429694193093E-4</c:v>
                </c:pt>
                <c:pt idx="69">
                  <c:v>3.2885080092480895E-4</c:v>
                </c:pt>
                <c:pt idx="70">
                  <c:v>3.0770920357585873E-4</c:v>
                </c:pt>
                <c:pt idx="71">
                  <c:v>2.8792691066097971E-4</c:v>
                </c:pt>
                <c:pt idx="72">
                  <c:v>2.6941813867087909E-4</c:v>
                </c:pt>
                <c:pt idx="73">
                  <c:v>2.5210229149888425E-4</c:v>
                </c:pt>
                <c:pt idx="74">
                  <c:v>2.359036761854351E-4</c:v>
                </c:pt>
                <c:pt idx="75">
                  <c:v>2.2075123037809663E-4</c:v>
                </c:pt>
                <c:pt idx="76">
                  <c:v>2.0657826156399338E-4</c:v>
                </c:pt>
                <c:pt idx="77">
                  <c:v>1.9332219803486851E-4</c:v>
                </c:pt>
                <c:pt idx="78">
                  <c:v>1.8092435146413653E-4</c:v>
                </c:pt>
                <c:pt idx="79">
                  <c:v>1.6932969090849816E-4</c:v>
                </c:pt>
                <c:pt idx="80">
                  <c:v>1.5848662799222498E-4</c:v>
                </c:pt>
                <c:pt idx="81">
                  <c:v>1.4834681298856164E-4</c:v>
                </c:pt>
                <c:pt idx="82">
                  <c:v>1.3886494147844701E-4</c:v>
                </c:pt>
                <c:pt idx="83">
                  <c:v>1.2999857124065605E-4</c:v>
                </c:pt>
                <c:pt idx="84">
                  <c:v>1.217079490083902E-4</c:v>
                </c:pt>
                <c:pt idx="85">
                  <c:v>1.1395584671428679E-4</c:v>
                </c:pt>
                <c:pt idx="86">
                  <c:v>1.0670740683788613E-4</c:v>
                </c:pt>
                <c:pt idx="87">
                  <c:v>9.9458966961485501E-5</c:v>
                </c:pt>
                <c:pt idx="88">
                  <c:v>9.2681556589587153E-5</c:v>
                </c:pt>
                <c:pt idx="89">
                  <c:v>8.6375338193263676E-5</c:v>
                </c:pt>
                <c:pt idx="90">
                  <c:v>8.0509753577430191E-5</c:v>
                </c:pt>
                <c:pt idx="91">
                  <c:v>7.5054199963489252E-5</c:v>
                </c:pt>
                <c:pt idx="92">
                  <c:v>6.9980036993737423E-5</c:v>
                </c:pt>
                <c:pt idx="93">
                  <c:v>6.526059482161767E-5</c:v>
                </c:pt>
                <c:pt idx="94">
                  <c:v>6.0871050702898681E-5</c:v>
                </c:pt>
                <c:pt idx="95">
                  <c:v>5.6788304377262387E-5</c:v>
                </c:pt>
                <c:pt idx="96">
                  <c:v>5.2990860882231535E-5</c:v>
                </c:pt>
                <c:pt idx="97">
                  <c:v>4.9458720951246714E-5</c:v>
                </c:pt>
                <c:pt idx="98">
                  <c:v>4.61732785949401E-5</c:v>
                </c:pt>
                <c:pt idx="99">
                  <c:v>4.3117225456778308E-5</c:v>
                </c:pt>
                <c:pt idx="100">
                  <c:v>4.0274461544021434E-5</c:v>
                </c:pt>
                <c:pt idx="101">
                  <c:v>3.7630011935908768E-5</c:v>
                </c:pt>
                <c:pt idx="102">
                  <c:v>3.5169949079226262E-5</c:v>
                </c:pt>
                <c:pt idx="103">
                  <c:v>3.2881320306215693E-5</c:v>
                </c:pt>
                <c:pt idx="104">
                  <c:v>3.0752080244063503E-5</c:v>
                </c:pt>
                <c:pt idx="105">
                  <c:v>2.8771027813842198E-5</c:v>
                </c:pt>
                <c:pt idx="106">
                  <c:v>2.6927747531249827E-5</c:v>
                </c:pt>
                <c:pt idx="107">
                  <c:v>2.5212554826692438E-5</c:v>
                </c:pt>
                <c:pt idx="108">
                  <c:v>2.3616445110299515E-5</c:v>
                </c:pt>
                <c:pt idx="109">
                  <c:v>2.2131046325735395E-5</c:v>
                </c:pt>
                <c:pt idx="110">
                  <c:v>2.0748574761628816E-5</c:v>
                </c:pt>
                <c:pt idx="111">
                  <c:v>1.9461793911144459E-5</c:v>
                </c:pt>
                <c:pt idx="112">
                  <c:v>1.8263976182194823E-5</c:v>
                </c:pt>
                <c:pt idx="113">
                  <c:v>1.7148867265611833E-5</c:v>
                </c:pt>
                <c:pt idx="114">
                  <c:v>1.6110652974523193E-5</c:v>
                </c:pt>
                <c:pt idx="115">
                  <c:v>1.5143928380914141E-5</c:v>
                </c:pt>
                <c:pt idx="116">
                  <c:v>1.4243669093047575E-5</c:v>
                </c:pt>
                <c:pt idx="117">
                  <c:v>1.3405204533163943E-5</c:v>
                </c:pt>
                <c:pt idx="118">
                  <c:v>1.2624193083696436E-5</c:v>
                </c:pt>
                <c:pt idx="119">
                  <c:v>1.1896598973533017E-5</c:v>
                </c:pt>
                <c:pt idx="120">
                  <c:v>1.1218670779562016E-5</c:v>
                </c:pt>
                <c:pt idx="121">
                  <c:v>1.0586921427339175E-5</c:v>
                </c:pt>
                <c:pt idx="122">
                  <c:v>9.9981095871947991E-6</c:v>
                </c:pt>
                <c:pt idx="123">
                  <c:v>9.4492223733892682E-6</c:v>
                </c:pt>
                <c:pt idx="124">
                  <c:v>8.9374592600466957E-6</c:v>
                </c:pt>
                <c:pt idx="125">
                  <c:v>8.4602171293697465E-6</c:v>
                </c:pt>
                <c:pt idx="126">
                  <c:v>8.0150763695561312E-6</c:v>
                </c:pt>
                <c:pt idx="127">
                  <c:v>7.5997879455473436E-6</c:v>
                </c:pt>
                <c:pt idx="128">
                  <c:v>7.2122613746519175E-6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07F-4AC3-A30A-FF3B1D253957}"/>
            </c:ext>
          </c:extLst>
        </c:ser>
        <c:ser>
          <c:idx val="36"/>
          <c:order val="36"/>
          <c:tx>
            <c:strRef>
              <c:f>'Composition%'!$AN$1</c:f>
              <c:strCache>
                <c:ptCount val="1"/>
                <c:pt idx="0">
                  <c:v>P-EC7A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'Composition%'!$AN$2:$AN$130</c:f>
              <c:numCache>
                <c:formatCode>_(* #,##0.00_);_(* \(#,##0.00\);_(* "-"??_);_(@_)</c:formatCode>
                <c:ptCount val="129"/>
                <c:pt idx="0">
                  <c:v>8.7999646778723854E-3</c:v>
                </c:pt>
                <c:pt idx="1">
                  <c:v>8.7999646749210327E-3</c:v>
                </c:pt>
                <c:pt idx="2">
                  <c:v>8.7999646749210327E-3</c:v>
                </c:pt>
                <c:pt idx="3">
                  <c:v>8.7999646749210327E-3</c:v>
                </c:pt>
                <c:pt idx="4">
                  <c:v>8.7999646749210344E-3</c:v>
                </c:pt>
                <c:pt idx="5">
                  <c:v>8.7999646749210344E-3</c:v>
                </c:pt>
                <c:pt idx="6">
                  <c:v>8.7999646749210327E-3</c:v>
                </c:pt>
                <c:pt idx="7">
                  <c:v>8.7999646749210344E-3</c:v>
                </c:pt>
                <c:pt idx="8">
                  <c:v>8.7999646749210327E-3</c:v>
                </c:pt>
                <c:pt idx="9">
                  <c:v>8.7999646749210344E-3</c:v>
                </c:pt>
                <c:pt idx="10">
                  <c:v>8.7999646749210344E-3</c:v>
                </c:pt>
                <c:pt idx="11">
                  <c:v>8.7999646749210327E-3</c:v>
                </c:pt>
                <c:pt idx="12">
                  <c:v>8.7999646749210344E-3</c:v>
                </c:pt>
                <c:pt idx="13">
                  <c:v>8.7999646749210379E-3</c:v>
                </c:pt>
                <c:pt idx="14">
                  <c:v>8.7999646749210344E-3</c:v>
                </c:pt>
                <c:pt idx="15">
                  <c:v>8.7999646749210361E-3</c:v>
                </c:pt>
                <c:pt idx="16">
                  <c:v>8.7999646749210361E-3</c:v>
                </c:pt>
                <c:pt idx="17">
                  <c:v>8.7999646749210344E-3</c:v>
                </c:pt>
                <c:pt idx="18">
                  <c:v>8.7999646749210361E-3</c:v>
                </c:pt>
                <c:pt idx="19">
                  <c:v>8.7999646749210361E-3</c:v>
                </c:pt>
                <c:pt idx="20">
                  <c:v>8.7999646749210327E-3</c:v>
                </c:pt>
                <c:pt idx="21">
                  <c:v>8.7999646749210344E-3</c:v>
                </c:pt>
                <c:pt idx="22">
                  <c:v>8.7999646749210327E-3</c:v>
                </c:pt>
                <c:pt idx="23">
                  <c:v>8.7999646749210361E-3</c:v>
                </c:pt>
                <c:pt idx="24">
                  <c:v>8.7999646749210344E-3</c:v>
                </c:pt>
                <c:pt idx="25">
                  <c:v>8.7999646749210327E-3</c:v>
                </c:pt>
                <c:pt idx="26">
                  <c:v>8.7999646749210344E-3</c:v>
                </c:pt>
                <c:pt idx="27">
                  <c:v>8.7999646749210327E-3</c:v>
                </c:pt>
                <c:pt idx="28">
                  <c:v>8.7999646749210344E-3</c:v>
                </c:pt>
                <c:pt idx="29">
                  <c:v>8.7999646749210344E-3</c:v>
                </c:pt>
                <c:pt idx="30">
                  <c:v>8.7999646749210327E-3</c:v>
                </c:pt>
                <c:pt idx="31">
                  <c:v>8.7999646749210327E-3</c:v>
                </c:pt>
                <c:pt idx="32">
                  <c:v>8.7999646749210327E-3</c:v>
                </c:pt>
                <c:pt idx="33">
                  <c:v>8.7999646749210344E-3</c:v>
                </c:pt>
                <c:pt idx="34">
                  <c:v>8.7999646749210344E-3</c:v>
                </c:pt>
                <c:pt idx="35">
                  <c:v>8.7999646749210344E-3</c:v>
                </c:pt>
                <c:pt idx="36">
                  <c:v>8.7999646749210327E-3</c:v>
                </c:pt>
                <c:pt idx="37">
                  <c:v>8.7999646749210344E-3</c:v>
                </c:pt>
                <c:pt idx="38">
                  <c:v>8.7999646749210344E-3</c:v>
                </c:pt>
                <c:pt idx="39">
                  <c:v>8.7999646749210344E-3</c:v>
                </c:pt>
                <c:pt idx="40">
                  <c:v>8.7999646749210379E-3</c:v>
                </c:pt>
                <c:pt idx="41">
                  <c:v>8.7999646749210344E-3</c:v>
                </c:pt>
                <c:pt idx="42">
                  <c:v>8.7999646749210344E-3</c:v>
                </c:pt>
                <c:pt idx="43">
                  <c:v>8.7999646749210344E-3</c:v>
                </c:pt>
                <c:pt idx="44">
                  <c:v>8.7999646749210361E-3</c:v>
                </c:pt>
                <c:pt idx="45">
                  <c:v>8.7999646749210327E-3</c:v>
                </c:pt>
                <c:pt idx="46">
                  <c:v>8.7999646749210327E-3</c:v>
                </c:pt>
                <c:pt idx="47">
                  <c:v>8.7999646749210327E-3</c:v>
                </c:pt>
                <c:pt idx="48">
                  <c:v>8.7999646749210344E-3</c:v>
                </c:pt>
                <c:pt idx="49">
                  <c:v>8.7999646749210361E-3</c:v>
                </c:pt>
                <c:pt idx="50">
                  <c:v>8.7999646749210344E-3</c:v>
                </c:pt>
                <c:pt idx="51">
                  <c:v>8.7999646749210344E-3</c:v>
                </c:pt>
                <c:pt idx="52">
                  <c:v>8.7999646749210344E-3</c:v>
                </c:pt>
                <c:pt idx="53">
                  <c:v>8.7999646749210344E-3</c:v>
                </c:pt>
                <c:pt idx="54">
                  <c:v>8.7999646749210361E-3</c:v>
                </c:pt>
                <c:pt idx="55">
                  <c:v>8.7999646749210361E-3</c:v>
                </c:pt>
                <c:pt idx="56">
                  <c:v>8.7999646749210344E-3</c:v>
                </c:pt>
                <c:pt idx="57">
                  <c:v>8.7999646749210361E-3</c:v>
                </c:pt>
                <c:pt idx="58">
                  <c:v>8.7999646749210327E-3</c:v>
                </c:pt>
                <c:pt idx="59">
                  <c:v>8.7999646749210344E-3</c:v>
                </c:pt>
                <c:pt idx="60">
                  <c:v>8.7999646749210327E-3</c:v>
                </c:pt>
                <c:pt idx="61">
                  <c:v>8.7999646749210327E-3</c:v>
                </c:pt>
                <c:pt idx="62">
                  <c:v>8.7999646749210327E-3</c:v>
                </c:pt>
                <c:pt idx="63">
                  <c:v>8.7999646749210361E-3</c:v>
                </c:pt>
                <c:pt idx="64">
                  <c:v>8.7999646749210344E-3</c:v>
                </c:pt>
                <c:pt idx="65">
                  <c:v>8.7999646749210327E-3</c:v>
                </c:pt>
                <c:pt idx="66">
                  <c:v>8.7999646749210327E-3</c:v>
                </c:pt>
                <c:pt idx="67">
                  <c:v>8.7999646749210361E-3</c:v>
                </c:pt>
                <c:pt idx="68">
                  <c:v>8.7999646749210327E-3</c:v>
                </c:pt>
                <c:pt idx="69">
                  <c:v>8.7999646749210344E-3</c:v>
                </c:pt>
                <c:pt idx="70">
                  <c:v>8.7999646749210344E-3</c:v>
                </c:pt>
                <c:pt idx="71">
                  <c:v>8.7999646749210344E-3</c:v>
                </c:pt>
                <c:pt idx="72">
                  <c:v>8.7999646749210327E-3</c:v>
                </c:pt>
                <c:pt idx="73">
                  <c:v>8.7999646749210327E-3</c:v>
                </c:pt>
                <c:pt idx="74">
                  <c:v>8.7999646749210327E-3</c:v>
                </c:pt>
                <c:pt idx="75">
                  <c:v>8.7999646749210327E-3</c:v>
                </c:pt>
                <c:pt idx="76">
                  <c:v>8.7999646749210327E-3</c:v>
                </c:pt>
                <c:pt idx="77">
                  <c:v>8.7999646749210327E-3</c:v>
                </c:pt>
                <c:pt idx="78">
                  <c:v>8.7999646749210361E-3</c:v>
                </c:pt>
                <c:pt idx="79">
                  <c:v>8.7999646749210344E-3</c:v>
                </c:pt>
                <c:pt idx="80">
                  <c:v>8.7999646749210327E-3</c:v>
                </c:pt>
                <c:pt idx="81">
                  <c:v>8.7999646749210327E-3</c:v>
                </c:pt>
                <c:pt idx="82">
                  <c:v>8.7999646749210344E-3</c:v>
                </c:pt>
                <c:pt idx="83">
                  <c:v>8.7999646749210327E-3</c:v>
                </c:pt>
                <c:pt idx="84">
                  <c:v>8.7999646749210344E-3</c:v>
                </c:pt>
                <c:pt idx="85">
                  <c:v>8.7999646749210344E-3</c:v>
                </c:pt>
                <c:pt idx="86">
                  <c:v>8.7999646749210327E-3</c:v>
                </c:pt>
                <c:pt idx="87">
                  <c:v>8.7999646749210327E-3</c:v>
                </c:pt>
                <c:pt idx="88">
                  <c:v>8.7999646749210327E-3</c:v>
                </c:pt>
                <c:pt idx="89">
                  <c:v>8.7999646749210327E-3</c:v>
                </c:pt>
                <c:pt idx="90">
                  <c:v>8.7999646749210327E-3</c:v>
                </c:pt>
                <c:pt idx="91">
                  <c:v>8.7999646749210327E-3</c:v>
                </c:pt>
                <c:pt idx="92">
                  <c:v>8.7999646749210327E-3</c:v>
                </c:pt>
                <c:pt idx="93">
                  <c:v>8.7999646749210327E-3</c:v>
                </c:pt>
                <c:pt idx="94">
                  <c:v>8.7999646749210327E-3</c:v>
                </c:pt>
                <c:pt idx="95">
                  <c:v>8.7999646749210327E-3</c:v>
                </c:pt>
                <c:pt idx="96">
                  <c:v>8.7999646749210327E-3</c:v>
                </c:pt>
                <c:pt idx="97">
                  <c:v>8.7999646749210344E-3</c:v>
                </c:pt>
                <c:pt idx="98">
                  <c:v>8.7999646749210344E-3</c:v>
                </c:pt>
                <c:pt idx="99">
                  <c:v>8.7999646749210327E-3</c:v>
                </c:pt>
                <c:pt idx="100">
                  <c:v>8.7999646749210327E-3</c:v>
                </c:pt>
                <c:pt idx="101">
                  <c:v>8.7999646749210327E-3</c:v>
                </c:pt>
                <c:pt idx="102">
                  <c:v>8.7999646749210327E-3</c:v>
                </c:pt>
                <c:pt idx="103">
                  <c:v>8.7999646749210327E-3</c:v>
                </c:pt>
                <c:pt idx="104">
                  <c:v>8.7999646749210344E-3</c:v>
                </c:pt>
                <c:pt idx="105">
                  <c:v>8.7999646749210327E-3</c:v>
                </c:pt>
                <c:pt idx="106">
                  <c:v>8.7999646749210344E-3</c:v>
                </c:pt>
                <c:pt idx="107">
                  <c:v>8.7999646749210327E-3</c:v>
                </c:pt>
                <c:pt idx="108">
                  <c:v>8.7999646749210327E-3</c:v>
                </c:pt>
                <c:pt idx="109">
                  <c:v>8.7999646749210361E-3</c:v>
                </c:pt>
                <c:pt idx="110">
                  <c:v>8.7999646749210361E-3</c:v>
                </c:pt>
                <c:pt idx="111">
                  <c:v>8.7999646749210361E-3</c:v>
                </c:pt>
                <c:pt idx="112">
                  <c:v>8.7999646749210344E-3</c:v>
                </c:pt>
                <c:pt idx="113">
                  <c:v>8.7999646749210327E-3</c:v>
                </c:pt>
                <c:pt idx="114">
                  <c:v>8.7999646749210361E-3</c:v>
                </c:pt>
                <c:pt idx="115">
                  <c:v>8.7999646749210327E-3</c:v>
                </c:pt>
                <c:pt idx="116">
                  <c:v>8.7999646749210361E-3</c:v>
                </c:pt>
                <c:pt idx="117">
                  <c:v>8.7999646749210327E-3</c:v>
                </c:pt>
                <c:pt idx="118">
                  <c:v>8.7999646749210361E-3</c:v>
                </c:pt>
                <c:pt idx="119">
                  <c:v>8.7999646749210361E-3</c:v>
                </c:pt>
                <c:pt idx="120">
                  <c:v>8.7999646749210327E-3</c:v>
                </c:pt>
                <c:pt idx="121">
                  <c:v>8.7999646749210344E-3</c:v>
                </c:pt>
                <c:pt idx="122">
                  <c:v>8.7999646749210361E-3</c:v>
                </c:pt>
                <c:pt idx="123">
                  <c:v>8.7999646749210379E-3</c:v>
                </c:pt>
                <c:pt idx="124">
                  <c:v>8.7999646749210344E-3</c:v>
                </c:pt>
                <c:pt idx="125">
                  <c:v>8.7999646749210344E-3</c:v>
                </c:pt>
                <c:pt idx="126">
                  <c:v>8.7999646749210327E-3</c:v>
                </c:pt>
                <c:pt idx="127">
                  <c:v>8.7999646749210344E-3</c:v>
                </c:pt>
                <c:pt idx="128">
                  <c:v>8.7999646749210361E-3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07F-4AC3-A30A-FF3B1D253957}"/>
            </c:ext>
          </c:extLst>
        </c:ser>
        <c:ser>
          <c:idx val="37"/>
          <c:order val="37"/>
          <c:tx>
            <c:strRef>
              <c:f>'Composition%'!$AO$1</c:f>
              <c:strCache>
                <c:ptCount val="1"/>
                <c:pt idx="0">
                  <c:v>O-EC7A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'Composition%'!$AO$2:$AO$130</c:f>
              <c:numCache>
                <c:formatCode>_(* #,##0.00_);_(* \(#,##0.00\);_(* "-"??_);_(@_)</c:formatCode>
                <c:ptCount val="129"/>
                <c:pt idx="0">
                  <c:v>6.7349787557780547E-3</c:v>
                </c:pt>
                <c:pt idx="1">
                  <c:v>6.7349787535192617E-3</c:v>
                </c:pt>
                <c:pt idx="2">
                  <c:v>6.7349787535192617E-3</c:v>
                </c:pt>
                <c:pt idx="3">
                  <c:v>6.7349787535192617E-3</c:v>
                </c:pt>
                <c:pt idx="4">
                  <c:v>6.7349787535192626E-3</c:v>
                </c:pt>
                <c:pt idx="5">
                  <c:v>6.7349787535192626E-3</c:v>
                </c:pt>
                <c:pt idx="6">
                  <c:v>6.7349787535192617E-3</c:v>
                </c:pt>
                <c:pt idx="7">
                  <c:v>6.7349787535192626E-3</c:v>
                </c:pt>
                <c:pt idx="8">
                  <c:v>6.7349787535192617E-3</c:v>
                </c:pt>
                <c:pt idx="9">
                  <c:v>6.7349787535192626E-3</c:v>
                </c:pt>
                <c:pt idx="10">
                  <c:v>6.7349787535192626E-3</c:v>
                </c:pt>
                <c:pt idx="11">
                  <c:v>6.7349787535192617E-3</c:v>
                </c:pt>
                <c:pt idx="12">
                  <c:v>6.7349787535192626E-3</c:v>
                </c:pt>
                <c:pt idx="13">
                  <c:v>6.7349787535192652E-3</c:v>
                </c:pt>
                <c:pt idx="14">
                  <c:v>6.7349787535192626E-3</c:v>
                </c:pt>
                <c:pt idx="15">
                  <c:v>6.7349787535192635E-3</c:v>
                </c:pt>
                <c:pt idx="16">
                  <c:v>6.7349787535192635E-3</c:v>
                </c:pt>
                <c:pt idx="17">
                  <c:v>6.7349787535192626E-3</c:v>
                </c:pt>
                <c:pt idx="18">
                  <c:v>6.7349787535192635E-3</c:v>
                </c:pt>
                <c:pt idx="19">
                  <c:v>6.7349787535192635E-3</c:v>
                </c:pt>
                <c:pt idx="20">
                  <c:v>6.7349787535192617E-3</c:v>
                </c:pt>
                <c:pt idx="21">
                  <c:v>6.7349787535192626E-3</c:v>
                </c:pt>
                <c:pt idx="22">
                  <c:v>6.7349787535192617E-3</c:v>
                </c:pt>
                <c:pt idx="23">
                  <c:v>6.7349787535192635E-3</c:v>
                </c:pt>
                <c:pt idx="24">
                  <c:v>6.7349787535192626E-3</c:v>
                </c:pt>
                <c:pt idx="25">
                  <c:v>6.7349787535192617E-3</c:v>
                </c:pt>
                <c:pt idx="26">
                  <c:v>6.7349787535192626E-3</c:v>
                </c:pt>
                <c:pt idx="27">
                  <c:v>6.7349787535192617E-3</c:v>
                </c:pt>
                <c:pt idx="28">
                  <c:v>6.7349787535192626E-3</c:v>
                </c:pt>
                <c:pt idx="29">
                  <c:v>6.7349787535192626E-3</c:v>
                </c:pt>
                <c:pt idx="30">
                  <c:v>6.7349787535192617E-3</c:v>
                </c:pt>
                <c:pt idx="31">
                  <c:v>6.7349787535192608E-3</c:v>
                </c:pt>
                <c:pt idx="32">
                  <c:v>6.7349787535192608E-3</c:v>
                </c:pt>
                <c:pt idx="33">
                  <c:v>6.7349787535192626E-3</c:v>
                </c:pt>
                <c:pt idx="34">
                  <c:v>6.7349787535192626E-3</c:v>
                </c:pt>
                <c:pt idx="35">
                  <c:v>6.7349787535192626E-3</c:v>
                </c:pt>
                <c:pt idx="36">
                  <c:v>6.7349787535192617E-3</c:v>
                </c:pt>
                <c:pt idx="37">
                  <c:v>6.7349787535192626E-3</c:v>
                </c:pt>
                <c:pt idx="38">
                  <c:v>6.7349787535192626E-3</c:v>
                </c:pt>
                <c:pt idx="39">
                  <c:v>6.7349787535192626E-3</c:v>
                </c:pt>
                <c:pt idx="40">
                  <c:v>6.7349787535192652E-3</c:v>
                </c:pt>
                <c:pt idx="41">
                  <c:v>6.7349787535192626E-3</c:v>
                </c:pt>
                <c:pt idx="42">
                  <c:v>6.7349787535192626E-3</c:v>
                </c:pt>
                <c:pt idx="43">
                  <c:v>6.7349787535192626E-3</c:v>
                </c:pt>
                <c:pt idx="44">
                  <c:v>6.7349787535192635E-3</c:v>
                </c:pt>
                <c:pt idx="45">
                  <c:v>6.7349787535192617E-3</c:v>
                </c:pt>
                <c:pt idx="46">
                  <c:v>6.7349787535192617E-3</c:v>
                </c:pt>
                <c:pt idx="47">
                  <c:v>6.7349787535192608E-3</c:v>
                </c:pt>
                <c:pt idx="48">
                  <c:v>6.7349787535192626E-3</c:v>
                </c:pt>
                <c:pt idx="49">
                  <c:v>6.7349787535192635E-3</c:v>
                </c:pt>
                <c:pt idx="50">
                  <c:v>6.7349787535192626E-3</c:v>
                </c:pt>
                <c:pt idx="51">
                  <c:v>6.7349787535192626E-3</c:v>
                </c:pt>
                <c:pt idx="52">
                  <c:v>6.7349787535192626E-3</c:v>
                </c:pt>
                <c:pt idx="53">
                  <c:v>6.7349787535192626E-3</c:v>
                </c:pt>
                <c:pt idx="54">
                  <c:v>6.7349787535192635E-3</c:v>
                </c:pt>
                <c:pt idx="55">
                  <c:v>6.7349787535192635E-3</c:v>
                </c:pt>
                <c:pt idx="56">
                  <c:v>6.7349787535192626E-3</c:v>
                </c:pt>
                <c:pt idx="57">
                  <c:v>6.7349787535192635E-3</c:v>
                </c:pt>
                <c:pt idx="58">
                  <c:v>6.7349787535192617E-3</c:v>
                </c:pt>
                <c:pt idx="59">
                  <c:v>6.7349787535192626E-3</c:v>
                </c:pt>
                <c:pt idx="60">
                  <c:v>6.7349787535192608E-3</c:v>
                </c:pt>
                <c:pt idx="61">
                  <c:v>6.7349787535192608E-3</c:v>
                </c:pt>
                <c:pt idx="62">
                  <c:v>6.7349787535192617E-3</c:v>
                </c:pt>
                <c:pt idx="63">
                  <c:v>6.7349787535192635E-3</c:v>
                </c:pt>
                <c:pt idx="64">
                  <c:v>6.7349787535192626E-3</c:v>
                </c:pt>
                <c:pt idx="65">
                  <c:v>6.7349787535192617E-3</c:v>
                </c:pt>
                <c:pt idx="66">
                  <c:v>6.7349787535192617E-3</c:v>
                </c:pt>
                <c:pt idx="67">
                  <c:v>6.7349787535192635E-3</c:v>
                </c:pt>
                <c:pt idx="68">
                  <c:v>6.7349787535192608E-3</c:v>
                </c:pt>
                <c:pt idx="69">
                  <c:v>6.7349787535192626E-3</c:v>
                </c:pt>
                <c:pt idx="70">
                  <c:v>6.7349787535192626E-3</c:v>
                </c:pt>
                <c:pt idx="71">
                  <c:v>6.7349787535192626E-3</c:v>
                </c:pt>
                <c:pt idx="72">
                  <c:v>6.7349787535192617E-3</c:v>
                </c:pt>
                <c:pt idx="73">
                  <c:v>6.7349787535192617E-3</c:v>
                </c:pt>
                <c:pt idx="74">
                  <c:v>6.7349787535192608E-3</c:v>
                </c:pt>
                <c:pt idx="75">
                  <c:v>6.7349787535192617E-3</c:v>
                </c:pt>
                <c:pt idx="76">
                  <c:v>6.7349787535192617E-3</c:v>
                </c:pt>
                <c:pt idx="77">
                  <c:v>6.7349787535192617E-3</c:v>
                </c:pt>
                <c:pt idx="78">
                  <c:v>6.7349787535192635E-3</c:v>
                </c:pt>
                <c:pt idx="79">
                  <c:v>6.7349787535192626E-3</c:v>
                </c:pt>
                <c:pt idx="80">
                  <c:v>6.7349787535192617E-3</c:v>
                </c:pt>
                <c:pt idx="81">
                  <c:v>6.7349787535192617E-3</c:v>
                </c:pt>
                <c:pt idx="82">
                  <c:v>6.7349787535192626E-3</c:v>
                </c:pt>
                <c:pt idx="83">
                  <c:v>6.7349787535192608E-3</c:v>
                </c:pt>
                <c:pt idx="84">
                  <c:v>6.7349787535192626E-3</c:v>
                </c:pt>
                <c:pt idx="85">
                  <c:v>6.7349787535192626E-3</c:v>
                </c:pt>
                <c:pt idx="86">
                  <c:v>6.7349787535192608E-3</c:v>
                </c:pt>
                <c:pt idx="87">
                  <c:v>6.7349787535192617E-3</c:v>
                </c:pt>
                <c:pt idx="88">
                  <c:v>6.7349787535192617E-3</c:v>
                </c:pt>
                <c:pt idx="89">
                  <c:v>6.7349787535192608E-3</c:v>
                </c:pt>
                <c:pt idx="90">
                  <c:v>6.7349787535192608E-3</c:v>
                </c:pt>
                <c:pt idx="91">
                  <c:v>6.7349787535192617E-3</c:v>
                </c:pt>
                <c:pt idx="92">
                  <c:v>6.7349787535192617E-3</c:v>
                </c:pt>
                <c:pt idx="93">
                  <c:v>6.7349787535192608E-3</c:v>
                </c:pt>
                <c:pt idx="94">
                  <c:v>6.7349787535192617E-3</c:v>
                </c:pt>
                <c:pt idx="95">
                  <c:v>6.7349787535192617E-3</c:v>
                </c:pt>
                <c:pt idx="96">
                  <c:v>6.7349787535192617E-3</c:v>
                </c:pt>
                <c:pt idx="97">
                  <c:v>6.7349787535192626E-3</c:v>
                </c:pt>
                <c:pt idx="98">
                  <c:v>6.7349787535192626E-3</c:v>
                </c:pt>
                <c:pt idx="99">
                  <c:v>6.7349787535192608E-3</c:v>
                </c:pt>
                <c:pt idx="100">
                  <c:v>6.7349787535192608E-3</c:v>
                </c:pt>
                <c:pt idx="101">
                  <c:v>6.7349787535192617E-3</c:v>
                </c:pt>
                <c:pt idx="102">
                  <c:v>6.7349787535192608E-3</c:v>
                </c:pt>
                <c:pt idx="103">
                  <c:v>6.7349787535192617E-3</c:v>
                </c:pt>
                <c:pt idx="104">
                  <c:v>6.7349787535192626E-3</c:v>
                </c:pt>
                <c:pt idx="105">
                  <c:v>6.7349787535192617E-3</c:v>
                </c:pt>
                <c:pt idx="106">
                  <c:v>6.7349787535192626E-3</c:v>
                </c:pt>
                <c:pt idx="107">
                  <c:v>6.7349787535192617E-3</c:v>
                </c:pt>
                <c:pt idx="108">
                  <c:v>6.7349787535192617E-3</c:v>
                </c:pt>
                <c:pt idx="109">
                  <c:v>6.7349787535192635E-3</c:v>
                </c:pt>
                <c:pt idx="110">
                  <c:v>6.7349787535192635E-3</c:v>
                </c:pt>
                <c:pt idx="111">
                  <c:v>6.7349787535192635E-3</c:v>
                </c:pt>
                <c:pt idx="112">
                  <c:v>6.7349787535192626E-3</c:v>
                </c:pt>
                <c:pt idx="113">
                  <c:v>6.7349787535192617E-3</c:v>
                </c:pt>
                <c:pt idx="114">
                  <c:v>6.7349787535192635E-3</c:v>
                </c:pt>
                <c:pt idx="115">
                  <c:v>6.7349787535192617E-3</c:v>
                </c:pt>
                <c:pt idx="116">
                  <c:v>6.7349787535192635E-3</c:v>
                </c:pt>
                <c:pt idx="117">
                  <c:v>6.7349787535192617E-3</c:v>
                </c:pt>
                <c:pt idx="118">
                  <c:v>6.7349787535192635E-3</c:v>
                </c:pt>
                <c:pt idx="119">
                  <c:v>6.7349787535192635E-3</c:v>
                </c:pt>
                <c:pt idx="120">
                  <c:v>6.7349787535192608E-3</c:v>
                </c:pt>
                <c:pt idx="121">
                  <c:v>6.7349787535192626E-3</c:v>
                </c:pt>
                <c:pt idx="122">
                  <c:v>6.7349787535192635E-3</c:v>
                </c:pt>
                <c:pt idx="123">
                  <c:v>6.7349787535192652E-3</c:v>
                </c:pt>
                <c:pt idx="124">
                  <c:v>6.7349787535192626E-3</c:v>
                </c:pt>
                <c:pt idx="125">
                  <c:v>6.7349787535192626E-3</c:v>
                </c:pt>
                <c:pt idx="126">
                  <c:v>6.7349787535192617E-3</c:v>
                </c:pt>
                <c:pt idx="127">
                  <c:v>6.7349787535192626E-3</c:v>
                </c:pt>
                <c:pt idx="128">
                  <c:v>6.7349787535192635E-3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07F-4AC3-A30A-FF3B1D253957}"/>
            </c:ext>
          </c:extLst>
        </c:ser>
        <c:ser>
          <c:idx val="38"/>
          <c:order val="38"/>
          <c:tx>
            <c:strRef>
              <c:f>'Composition%'!$AP$1</c:f>
              <c:strCache>
                <c:ptCount val="1"/>
                <c:pt idx="0">
                  <c:v>135TMB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'Composition%'!$AP$2:$AP$130</c:f>
              <c:numCache>
                <c:formatCode>_(* #,##0.00_);_(* \(#,##0.00\);_(* "-"??_);_(@_)</c:formatCode>
                <c:ptCount val="129"/>
                <c:pt idx="0">
                  <c:v>2.3781301688329773E-2</c:v>
                </c:pt>
                <c:pt idx="1">
                  <c:v>2.329720223176179E-2</c:v>
                </c:pt>
                <c:pt idx="2">
                  <c:v>2.2826345942107657E-2</c:v>
                </c:pt>
                <c:pt idx="3">
                  <c:v>2.2368389860831488E-2</c:v>
                </c:pt>
                <c:pt idx="4">
                  <c:v>2.1923055981621743E-2</c:v>
                </c:pt>
                <c:pt idx="5">
                  <c:v>2.1490105977779606E-2</c:v>
                </c:pt>
                <c:pt idx="6">
                  <c:v>2.1069318220257049E-2</c:v>
                </c:pt>
                <c:pt idx="7">
                  <c:v>2.0660467841478118E-2</c:v>
                </c:pt>
                <c:pt idx="8">
                  <c:v>2.0263310760895024E-2</c:v>
                </c:pt>
                <c:pt idx="9">
                  <c:v>1.9877572665427602E-2</c:v>
                </c:pt>
                <c:pt idx="10">
                  <c:v>1.9502943725827324E-2</c:v>
                </c:pt>
                <c:pt idx="11">
                  <c:v>1.9139079243115399E-2</c:v>
                </c:pt>
                <c:pt idx="12">
                  <c:v>1.8785605561166992E-2</c:v>
                </c:pt>
                <c:pt idx="13">
                  <c:v>1.8442129725564194E-2</c:v>
                </c:pt>
                <c:pt idx="14">
                  <c:v>1.8108250835989759E-2</c:v>
                </c:pt>
                <c:pt idx="15">
                  <c:v>1.7783571029516877E-2</c:v>
                </c:pt>
                <c:pt idx="16">
                  <c:v>1.7467704518029099E-2</c:v>
                </c:pt>
                <c:pt idx="17">
                  <c:v>1.7160283860754997E-2</c:v>
                </c:pt>
                <c:pt idx="18">
                  <c:v>1.6860963397822001E-2</c:v>
                </c:pt>
                <c:pt idx="19">
                  <c:v>1.6569420296885042E-2</c:v>
                </c:pt>
                <c:pt idx="20">
                  <c:v>1.6285353905944121E-2</c:v>
                </c:pt>
                <c:pt idx="21">
                  <c:v>1.6008484109639481E-2</c:v>
                </c:pt>
                <c:pt idx="22">
                  <c:v>1.5738549251921245E-2</c:v>
                </c:pt>
                <c:pt idx="23">
                  <c:v>1.5475304007827201E-2</c:v>
                </c:pt>
                <c:pt idx="24">
                  <c:v>1.5218517421905439E-2</c:v>
                </c:pt>
                <c:pt idx="25">
                  <c:v>1.4967971207544792E-2</c:v>
                </c:pt>
                <c:pt idx="26">
                  <c:v>1.4723458323484312E-2</c:v>
                </c:pt>
                <c:pt idx="27">
                  <c:v>1.4484781802578268E-2</c:v>
                </c:pt>
                <c:pt idx="28">
                  <c:v>1.4251753791706413E-2</c:v>
                </c:pt>
                <c:pt idx="29">
                  <c:v>1.4024194760033063E-2</c:v>
                </c:pt>
                <c:pt idx="30">
                  <c:v>1.3801932838046496E-2</c:v>
                </c:pt>
                <c:pt idx="31">
                  <c:v>1.3584803257271761E-2</c:v>
                </c:pt>
                <c:pt idx="32">
                  <c:v>1.3372647867794293E-2</c:v>
                </c:pt>
                <c:pt idx="33">
                  <c:v>1.3165314716747548E-2</c:v>
                </c:pt>
                <c:pt idx="34">
                  <c:v>1.2962657675497737E-2</c:v>
                </c:pt>
                <c:pt idx="35">
                  <c:v>1.2764536106565007E-2</c:v>
                </c:pt>
                <c:pt idx="36">
                  <c:v>1.2570814563634413E-2</c:v>
                </c:pt>
                <c:pt idx="37">
                  <c:v>1.2381362519608544E-2</c:v>
                </c:pt>
                <c:pt idx="38">
                  <c:v>1.2196054118760138E-2</c:v>
                </c:pt>
                <c:pt idx="39">
                  <c:v>1.2014767949821635E-2</c:v>
                </c:pt>
                <c:pt idx="40">
                  <c:v>1.1837386837410851E-2</c:v>
                </c:pt>
                <c:pt idx="41">
                  <c:v>1.1663797649612059E-2</c:v>
                </c:pt>
                <c:pt idx="42">
                  <c:v>1.1493891119856351E-2</c:v>
                </c:pt>
                <c:pt idx="43">
                  <c:v>1.1327561681504164E-2</c:v>
                </c:pt>
                <c:pt idx="44">
                  <c:v>1.1164707313745605E-2</c:v>
                </c:pt>
                <c:pt idx="45">
                  <c:v>1.100522939761223E-2</c:v>
                </c:pt>
                <c:pt idx="46">
                  <c:v>1.084903258104568E-2</c:v>
                </c:pt>
                <c:pt idx="47">
                  <c:v>1.0696024652099231E-2</c:v>
                </c:pt>
                <c:pt idx="48">
                  <c:v>1.0546116419461876E-2</c:v>
                </c:pt>
                <c:pt idx="49">
                  <c:v>1.0399221599593464E-2</c:v>
                </c:pt>
                <c:pt idx="50">
                  <c:v>1.0255256709846233E-2</c:v>
                </c:pt>
                <c:pt idx="51">
                  <c:v>1.0114140967024022E-2</c:v>
                </c:pt>
                <c:pt idx="52">
                  <c:v>9.9757961908971404E-3</c:v>
                </c:pt>
                <c:pt idx="53">
                  <c:v>9.8401467122494687E-3</c:v>
                </c:pt>
                <c:pt idx="54">
                  <c:v>9.7071192850855317E-3</c:v>
                </c:pt>
                <c:pt idx="55">
                  <c:v>9.5766430026702088E-3</c:v>
                </c:pt>
                <c:pt idx="56">
                  <c:v>9.4486492171129664E-3</c:v>
                </c:pt>
                <c:pt idx="57">
                  <c:v>9.3230714622427168E-3</c:v>
                </c:pt>
                <c:pt idx="58">
                  <c:v>9.1998453795491437E-3</c:v>
                </c:pt>
                <c:pt idx="59">
                  <c:v>9.0789086469923799E-3</c:v>
                </c:pt>
                <c:pt idx="60">
                  <c:v>8.9602009105052057E-3</c:v>
                </c:pt>
                <c:pt idx="61">
                  <c:v>8.8436637180316288E-3</c:v>
                </c:pt>
                <c:pt idx="62">
                  <c:v>8.7292404559623279E-3</c:v>
                </c:pt>
                <c:pt idx="63">
                  <c:v>8.6168762878422022E-3</c:v>
                </c:pt>
                <c:pt idx="64">
                  <c:v>8.5065180952376522E-3</c:v>
                </c:pt>
                <c:pt idx="65">
                  <c:v>8.3981144206621752E-3</c:v>
                </c:pt>
                <c:pt idx="66">
                  <c:v>8.2916154124680688E-3</c:v>
                </c:pt>
                <c:pt idx="67">
                  <c:v>8.1869727716201383E-3</c:v>
                </c:pt>
                <c:pt idx="68">
                  <c:v>8.0841397002742402E-3</c:v>
                </c:pt>
                <c:pt idx="69">
                  <c:v>7.983070852089413E-3</c:v>
                </c:pt>
                <c:pt idx="70">
                  <c:v>7.8837222842074971E-3</c:v>
                </c:pt>
                <c:pt idx="71">
                  <c:v>7.7860514108387142E-3</c:v>
                </c:pt>
                <c:pt idx="72">
                  <c:v>7.6900169583953952E-3</c:v>
                </c:pt>
                <c:pt idx="73">
                  <c:v>7.5955789221195617E-3</c:v>
                </c:pt>
                <c:pt idx="74">
                  <c:v>7.5026985241529063E-3</c:v>
                </c:pt>
                <c:pt idx="75">
                  <c:v>7.4113381730004004E-3</c:v>
                </c:pt>
                <c:pt idx="76">
                  <c:v>7.3214614243409717E-3</c:v>
                </c:pt>
                <c:pt idx="77">
                  <c:v>7.2330329431408227E-3</c:v>
                </c:pt>
                <c:pt idx="78">
                  <c:v>7.1460184670267095E-3</c:v>
                </c:pt>
                <c:pt idx="79">
                  <c:v>7.060384770878194E-3</c:v>
                </c:pt>
                <c:pt idx="80">
                  <c:v>6.9760996325994315E-3</c:v>
                </c:pt>
                <c:pt idx="81">
                  <c:v>6.893131800032341E-3</c:v>
                </c:pt>
                <c:pt idx="82">
                  <c:v>6.8114509589743827E-3</c:v>
                </c:pt>
                <c:pt idx="83">
                  <c:v>6.7310277022653011E-3</c:v>
                </c:pt>
                <c:pt idx="84">
                  <c:v>6.6518334999083875E-3</c:v>
                </c:pt>
                <c:pt idx="85">
                  <c:v>6.5738406701927338E-3</c:v>
                </c:pt>
                <c:pt idx="86">
                  <c:v>6.497022351784185E-3</c:v>
                </c:pt>
                <c:pt idx="87">
                  <c:v>6.4202040333756396E-3</c:v>
                </c:pt>
                <c:pt idx="88">
                  <c:v>6.3445341583448969E-3</c:v>
                </c:pt>
                <c:pt idx="89">
                  <c:v>6.2700075870831427E-3</c:v>
                </c:pt>
                <c:pt idx="90">
                  <c:v>6.1965991218222707E-3</c:v>
                </c:pt>
                <c:pt idx="91">
                  <c:v>6.1242839314185043E-3</c:v>
                </c:pt>
                <c:pt idx="92">
                  <c:v>6.0530379157042536E-3</c:v>
                </c:pt>
                <c:pt idx="93">
                  <c:v>5.9828376790027251E-3</c:v>
                </c:pt>
                <c:pt idx="94">
                  <c:v>5.9136605071222802E-3</c:v>
                </c:pt>
                <c:pt idx="95">
                  <c:v>5.8454843539628969E-3</c:v>
                </c:pt>
                <c:pt idx="96">
                  <c:v>5.7782878283405012E-3</c:v>
                </c:pt>
                <c:pt idx="97">
                  <c:v>5.7120501725829304E-3</c:v>
                </c:pt>
                <c:pt idx="98">
                  <c:v>5.646751233366663E-3</c:v>
                </c:pt>
                <c:pt idx="99">
                  <c:v>5.5823714332662606E-3</c:v>
                </c:pt>
                <c:pt idx="100">
                  <c:v>5.5188917510740378E-3</c:v>
                </c:pt>
                <c:pt idx="101">
                  <c:v>5.456293710882033E-3</c:v>
                </c:pt>
                <c:pt idx="102">
                  <c:v>5.3945593721806632E-3</c:v>
                </c:pt>
                <c:pt idx="103">
                  <c:v>5.333671313175946E-3</c:v>
                </c:pt>
                <c:pt idx="104">
                  <c:v>5.2736126069258824E-3</c:v>
                </c:pt>
                <c:pt idx="105">
                  <c:v>5.2143667973979036E-3</c:v>
                </c:pt>
                <c:pt idx="106">
                  <c:v>5.1559178829417357E-3</c:v>
                </c:pt>
                <c:pt idx="107">
                  <c:v>5.0982503077944448E-3</c:v>
                </c:pt>
                <c:pt idx="108">
                  <c:v>5.0413489549394758E-3</c:v>
                </c:pt>
                <c:pt idx="109">
                  <c:v>4.9851991330079597E-3</c:v>
                </c:pt>
                <c:pt idx="110">
                  <c:v>4.9297865563921236E-3</c:v>
                </c:pt>
                <c:pt idx="111">
                  <c:v>4.8750973248667274E-3</c:v>
                </c:pt>
                <c:pt idx="112">
                  <c:v>4.8211179098177027E-3</c:v>
                </c:pt>
                <c:pt idx="113">
                  <c:v>4.7678351479918954E-3</c:v>
                </c:pt>
                <c:pt idx="114">
                  <c:v>4.7152362366923691E-3</c:v>
                </c:pt>
                <c:pt idx="115">
                  <c:v>4.6633087234299094E-3</c:v>
                </c:pt>
                <c:pt idx="116">
                  <c:v>4.6120404890187582E-3</c:v>
                </c:pt>
                <c:pt idx="117">
                  <c:v>4.5614197299916996E-3</c:v>
                </c:pt>
                <c:pt idx="118">
                  <c:v>4.5114349471905039E-3</c:v>
                </c:pt>
                <c:pt idx="119">
                  <c:v>4.4620749415469384E-3</c:v>
                </c:pt>
                <c:pt idx="120">
                  <c:v>4.4133288112570002E-3</c:v>
                </c:pt>
                <c:pt idx="121">
                  <c:v>4.3651859435427697E-3</c:v>
                </c:pt>
                <c:pt idx="122">
                  <c:v>4.317635999965032E-3</c:v>
                </c:pt>
                <c:pt idx="123">
                  <c:v>4.2706689010162096E-3</c:v>
                </c:pt>
                <c:pt idx="124">
                  <c:v>4.2242748167282303E-3</c:v>
                </c:pt>
                <c:pt idx="125">
                  <c:v>4.1784441642800721E-3</c:v>
                </c:pt>
                <c:pt idx="126">
                  <c:v>4.1331676068483052E-3</c:v>
                </c:pt>
                <c:pt idx="127">
                  <c:v>4.0884360469716557E-3</c:v>
                </c:pt>
                <c:pt idx="128">
                  <c:v>4.0442406134812928E-3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07F-4AC3-A30A-FF3B1D253957}"/>
            </c:ext>
          </c:extLst>
        </c:ser>
        <c:ser>
          <c:idx val="39"/>
          <c:order val="39"/>
          <c:tx>
            <c:strRef>
              <c:f>'Composition%'!$AQ$1</c:f>
              <c:strCache>
                <c:ptCount val="1"/>
                <c:pt idx="0">
                  <c:v>124TMB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'Composition%'!$AQ$2:$AQ$130</c:f>
              <c:numCache>
                <c:formatCode>_(* #,##0.00_);_(* \(#,##0.00\);_(* "-"??_);_(@_)</c:formatCode>
                <c:ptCount val="129"/>
                <c:pt idx="0">
                  <c:v>6.2791874552105234E-2</c:v>
                </c:pt>
                <c:pt idx="1">
                  <c:v>6.2307775082453797E-2</c:v>
                </c:pt>
                <c:pt idx="2">
                  <c:v>6.1836918792799664E-2</c:v>
                </c:pt>
                <c:pt idx="3">
                  <c:v>6.1378962711523502E-2</c:v>
                </c:pt>
                <c:pt idx="4">
                  <c:v>6.0933628832313756E-2</c:v>
                </c:pt>
                <c:pt idx="5">
                  <c:v>6.0500678828471627E-2</c:v>
                </c:pt>
                <c:pt idx="6">
                  <c:v>6.0079891070949056E-2</c:v>
                </c:pt>
                <c:pt idx="7">
                  <c:v>5.9671040692170135E-2</c:v>
                </c:pt>
                <c:pt idx="8">
                  <c:v>5.9273883611587037E-2</c:v>
                </c:pt>
                <c:pt idx="9">
                  <c:v>5.8888145516119615E-2</c:v>
                </c:pt>
                <c:pt idx="10">
                  <c:v>5.8513516576519341E-2</c:v>
                </c:pt>
                <c:pt idx="11">
                  <c:v>5.8149652093807409E-2</c:v>
                </c:pt>
                <c:pt idx="12">
                  <c:v>5.7796178411859002E-2</c:v>
                </c:pt>
                <c:pt idx="13">
                  <c:v>5.7452702576256225E-2</c:v>
                </c:pt>
                <c:pt idx="14">
                  <c:v>5.711882368668178E-2</c:v>
                </c:pt>
                <c:pt idx="15">
                  <c:v>5.6794143880208897E-2</c:v>
                </c:pt>
                <c:pt idx="16">
                  <c:v>5.6478277368721116E-2</c:v>
                </c:pt>
                <c:pt idx="17">
                  <c:v>5.6170856711447011E-2</c:v>
                </c:pt>
                <c:pt idx="18">
                  <c:v>5.5871536248514021E-2</c:v>
                </c:pt>
                <c:pt idx="19">
                  <c:v>5.5579993147577063E-2</c:v>
                </c:pt>
                <c:pt idx="20">
                  <c:v>5.5295926756636124E-2</c:v>
                </c:pt>
                <c:pt idx="21">
                  <c:v>5.5019056960331492E-2</c:v>
                </c:pt>
                <c:pt idx="22">
                  <c:v>5.4749122102613255E-2</c:v>
                </c:pt>
                <c:pt idx="23">
                  <c:v>5.4485876858519217E-2</c:v>
                </c:pt>
                <c:pt idx="24">
                  <c:v>5.4229090272597445E-2</c:v>
                </c:pt>
                <c:pt idx="25">
                  <c:v>5.3978544058236794E-2</c:v>
                </c:pt>
                <c:pt idx="26">
                  <c:v>5.3734031174176321E-2</c:v>
                </c:pt>
                <c:pt idx="27">
                  <c:v>5.3495354653270273E-2</c:v>
                </c:pt>
                <c:pt idx="28">
                  <c:v>5.3262326642398425E-2</c:v>
                </c:pt>
                <c:pt idx="29">
                  <c:v>5.3034767610725071E-2</c:v>
                </c:pt>
                <c:pt idx="30">
                  <c:v>5.2812505688738499E-2</c:v>
                </c:pt>
                <c:pt idx="31">
                  <c:v>5.2595376107963755E-2</c:v>
                </c:pt>
                <c:pt idx="32">
                  <c:v>5.2383220718486286E-2</c:v>
                </c:pt>
                <c:pt idx="33">
                  <c:v>5.2175887567439558E-2</c:v>
                </c:pt>
                <c:pt idx="34">
                  <c:v>5.1973230526189747E-2</c:v>
                </c:pt>
                <c:pt idx="35">
                  <c:v>5.1775108957257017E-2</c:v>
                </c:pt>
                <c:pt idx="36">
                  <c:v>5.158138741432642E-2</c:v>
                </c:pt>
                <c:pt idx="37">
                  <c:v>5.1391935370300554E-2</c:v>
                </c:pt>
                <c:pt idx="38">
                  <c:v>5.1206626969452156E-2</c:v>
                </c:pt>
                <c:pt idx="39">
                  <c:v>5.1025340800513651E-2</c:v>
                </c:pt>
                <c:pt idx="40">
                  <c:v>5.0847959688102878E-2</c:v>
                </c:pt>
                <c:pt idx="41">
                  <c:v>5.0674370500304072E-2</c:v>
                </c:pt>
                <c:pt idx="42">
                  <c:v>5.0504463970548363E-2</c:v>
                </c:pt>
                <c:pt idx="43">
                  <c:v>5.0338134532196176E-2</c:v>
                </c:pt>
                <c:pt idx="44">
                  <c:v>5.0175280164437626E-2</c:v>
                </c:pt>
                <c:pt idx="45">
                  <c:v>5.0015802248304243E-2</c:v>
                </c:pt>
                <c:pt idx="46">
                  <c:v>4.9859605431737695E-2</c:v>
                </c:pt>
                <c:pt idx="47">
                  <c:v>4.9706597502791237E-2</c:v>
                </c:pt>
                <c:pt idx="48">
                  <c:v>4.9556689270153893E-2</c:v>
                </c:pt>
                <c:pt idx="49">
                  <c:v>4.9409794450285482E-2</c:v>
                </c:pt>
                <c:pt idx="50">
                  <c:v>4.9265829560538252E-2</c:v>
                </c:pt>
                <c:pt idx="51">
                  <c:v>4.9124713817716034E-2</c:v>
                </c:pt>
                <c:pt idx="52">
                  <c:v>4.8986369041589151E-2</c:v>
                </c:pt>
                <c:pt idx="53">
                  <c:v>4.8850719562941479E-2</c:v>
                </c:pt>
                <c:pt idx="54">
                  <c:v>4.8717692135777556E-2</c:v>
                </c:pt>
                <c:pt idx="55">
                  <c:v>4.8587215853362231E-2</c:v>
                </c:pt>
                <c:pt idx="56">
                  <c:v>4.845922206780498E-2</c:v>
                </c:pt>
                <c:pt idx="57">
                  <c:v>4.8333644312934736E-2</c:v>
                </c:pt>
                <c:pt idx="58">
                  <c:v>4.821041823024115E-2</c:v>
                </c:pt>
                <c:pt idx="59">
                  <c:v>4.8089481497684397E-2</c:v>
                </c:pt>
                <c:pt idx="60">
                  <c:v>4.7970773761197211E-2</c:v>
                </c:pt>
                <c:pt idx="61">
                  <c:v>4.7854236568723639E-2</c:v>
                </c:pt>
                <c:pt idx="62">
                  <c:v>4.773981330665434E-2</c:v>
                </c:pt>
                <c:pt idx="63">
                  <c:v>4.7627449138534228E-2</c:v>
                </c:pt>
                <c:pt idx="64">
                  <c:v>4.7517090945929673E-2</c:v>
                </c:pt>
                <c:pt idx="65">
                  <c:v>4.7408687271354187E-2</c:v>
                </c:pt>
                <c:pt idx="66">
                  <c:v>4.7302188263160079E-2</c:v>
                </c:pt>
                <c:pt idx="67">
                  <c:v>4.7197545622312161E-2</c:v>
                </c:pt>
                <c:pt idx="68">
                  <c:v>4.7094712550966242E-2</c:v>
                </c:pt>
                <c:pt idx="69">
                  <c:v>4.6993643702781425E-2</c:v>
                </c:pt>
                <c:pt idx="70">
                  <c:v>4.6894295134899511E-2</c:v>
                </c:pt>
                <c:pt idx="71">
                  <c:v>4.6796624261530723E-2</c:v>
                </c:pt>
                <c:pt idx="72">
                  <c:v>4.6700589809087395E-2</c:v>
                </c:pt>
                <c:pt idx="73">
                  <c:v>4.6606151772811563E-2</c:v>
                </c:pt>
                <c:pt idx="74">
                  <c:v>4.65132713748449E-2</c:v>
                </c:pt>
                <c:pt idx="75">
                  <c:v>4.6421911023692398E-2</c:v>
                </c:pt>
                <c:pt idx="76">
                  <c:v>4.633203427503297E-2</c:v>
                </c:pt>
                <c:pt idx="77">
                  <c:v>4.6243605793832819E-2</c:v>
                </c:pt>
                <c:pt idx="78">
                  <c:v>4.6156591317718723E-2</c:v>
                </c:pt>
                <c:pt idx="79">
                  <c:v>4.6070957621570201E-2</c:v>
                </c:pt>
                <c:pt idx="80">
                  <c:v>4.5986672483291427E-2</c:v>
                </c:pt>
                <c:pt idx="81">
                  <c:v>4.5903704650724346E-2</c:v>
                </c:pt>
                <c:pt idx="82">
                  <c:v>4.5822023809666393E-2</c:v>
                </c:pt>
                <c:pt idx="83">
                  <c:v>4.5741600552957298E-2</c:v>
                </c:pt>
                <c:pt idx="84">
                  <c:v>4.5662406350600392E-2</c:v>
                </c:pt>
                <c:pt idx="85">
                  <c:v>4.5584413520884735E-2</c:v>
                </c:pt>
                <c:pt idx="86">
                  <c:v>4.550759520247618E-2</c:v>
                </c:pt>
                <c:pt idx="87">
                  <c:v>4.5430776884067645E-2</c:v>
                </c:pt>
                <c:pt idx="88">
                  <c:v>4.5355107009036902E-2</c:v>
                </c:pt>
                <c:pt idx="89">
                  <c:v>4.5280580437775136E-2</c:v>
                </c:pt>
                <c:pt idx="90">
                  <c:v>4.5207171972514268E-2</c:v>
                </c:pt>
                <c:pt idx="91">
                  <c:v>4.5134856782110509E-2</c:v>
                </c:pt>
                <c:pt idx="92">
                  <c:v>4.5063610766396256E-2</c:v>
                </c:pt>
                <c:pt idx="93">
                  <c:v>4.4993410529694723E-2</c:v>
                </c:pt>
                <c:pt idx="94">
                  <c:v>4.4924233357814286E-2</c:v>
                </c:pt>
                <c:pt idx="95">
                  <c:v>4.4856057204654909E-2</c:v>
                </c:pt>
                <c:pt idx="96">
                  <c:v>4.4788860679032511E-2</c:v>
                </c:pt>
                <c:pt idx="97">
                  <c:v>4.4722623023274947E-2</c:v>
                </c:pt>
                <c:pt idx="98">
                  <c:v>4.4657324084058682E-2</c:v>
                </c:pt>
                <c:pt idx="99">
                  <c:v>4.4592944283958262E-2</c:v>
                </c:pt>
                <c:pt idx="100">
                  <c:v>4.4529464601766038E-2</c:v>
                </c:pt>
                <c:pt idx="101">
                  <c:v>4.4466866561574038E-2</c:v>
                </c:pt>
                <c:pt idx="102">
                  <c:v>4.4405132222872658E-2</c:v>
                </c:pt>
                <c:pt idx="103">
                  <c:v>4.4344244163867952E-2</c:v>
                </c:pt>
                <c:pt idx="104">
                  <c:v>4.4284185457617899E-2</c:v>
                </c:pt>
                <c:pt idx="105">
                  <c:v>4.4224939648089906E-2</c:v>
                </c:pt>
                <c:pt idx="106">
                  <c:v>4.4166490733633747E-2</c:v>
                </c:pt>
                <c:pt idx="107">
                  <c:v>4.4108823158486445E-2</c:v>
                </c:pt>
                <c:pt idx="108">
                  <c:v>4.4051921805631479E-2</c:v>
                </c:pt>
                <c:pt idx="109">
                  <c:v>4.3995771983699979E-2</c:v>
                </c:pt>
                <c:pt idx="110">
                  <c:v>4.3940359407084142E-2</c:v>
                </c:pt>
                <c:pt idx="111">
                  <c:v>4.3885670175558743E-2</c:v>
                </c:pt>
                <c:pt idx="112">
                  <c:v>4.3831690760509717E-2</c:v>
                </c:pt>
                <c:pt idx="113">
                  <c:v>4.3778407998683898E-2</c:v>
                </c:pt>
                <c:pt idx="114">
                  <c:v>4.3725809087384389E-2</c:v>
                </c:pt>
                <c:pt idx="115">
                  <c:v>4.3673881574121914E-2</c:v>
                </c:pt>
                <c:pt idx="116">
                  <c:v>4.3622613339710778E-2</c:v>
                </c:pt>
                <c:pt idx="117">
                  <c:v>4.3571992580683713E-2</c:v>
                </c:pt>
                <c:pt idx="118">
                  <c:v>4.3522007797882525E-2</c:v>
                </c:pt>
                <c:pt idx="119">
                  <c:v>4.3472647792238965E-2</c:v>
                </c:pt>
                <c:pt idx="120">
                  <c:v>4.342390166194901E-2</c:v>
                </c:pt>
                <c:pt idx="121">
                  <c:v>4.3375758794234789E-2</c:v>
                </c:pt>
                <c:pt idx="122">
                  <c:v>4.3328208850657059E-2</c:v>
                </c:pt>
                <c:pt idx="123">
                  <c:v>4.3281241751708242E-2</c:v>
                </c:pt>
                <c:pt idx="124">
                  <c:v>4.3234847667420251E-2</c:v>
                </c:pt>
                <c:pt idx="125">
                  <c:v>4.3189017014972089E-2</c:v>
                </c:pt>
                <c:pt idx="126">
                  <c:v>4.3143740457540318E-2</c:v>
                </c:pt>
                <c:pt idx="127">
                  <c:v>4.3099008897663674E-2</c:v>
                </c:pt>
                <c:pt idx="128">
                  <c:v>4.3054813464173322E-2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07F-4AC3-A30A-FF3B1D253957}"/>
            </c:ext>
          </c:extLst>
        </c:ser>
        <c:ser>
          <c:idx val="40"/>
          <c:order val="40"/>
          <c:tx>
            <c:strRef>
              <c:f>'Composition%'!$AR$1</c:f>
              <c:strCache>
                <c:ptCount val="1"/>
                <c:pt idx="0">
                  <c:v>123TMB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'Composition%'!$AR$2:$AR$130</c:f>
              <c:numCache>
                <c:formatCode>_(* #,##0.00_);_(* \(#,##0.00\);_(* "-"??_);_(@_)</c:formatCode>
                <c:ptCount val="129"/>
                <c:pt idx="0">
                  <c:v>1.0284173309377686E-2</c:v>
                </c:pt>
                <c:pt idx="1">
                  <c:v>9.8000738573363992E-3</c:v>
                </c:pt>
                <c:pt idx="2">
                  <c:v>9.3292175676822665E-3</c:v>
                </c:pt>
                <c:pt idx="3">
                  <c:v>8.8712614864060995E-3</c:v>
                </c:pt>
                <c:pt idx="4">
                  <c:v>8.4259276071963519E-3</c:v>
                </c:pt>
                <c:pt idx="5">
                  <c:v>7.9929776033542156E-3</c:v>
                </c:pt>
                <c:pt idx="6">
                  <c:v>7.5721898458316582E-3</c:v>
                </c:pt>
                <c:pt idx="7">
                  <c:v>7.1633394670527258E-3</c:v>
                </c:pt>
                <c:pt idx="8">
                  <c:v>6.7661823864696375E-3</c:v>
                </c:pt>
                <c:pt idx="9">
                  <c:v>6.3804442910022127E-3</c:v>
                </c:pt>
                <c:pt idx="10">
                  <c:v>6.0058153514019356E-3</c:v>
                </c:pt>
                <c:pt idx="11">
                  <c:v>5.6419508686900129E-3</c:v>
                </c:pt>
                <c:pt idx="12">
                  <c:v>5.288477186741602E-3</c:v>
                </c:pt>
                <c:pt idx="13">
                  <c:v>4.9450013511388021E-3</c:v>
                </c:pt>
                <c:pt idx="14">
                  <c:v>4.6111224615643705E-3</c:v>
                </c:pt>
                <c:pt idx="15">
                  <c:v>4.2864426550914868E-3</c:v>
                </c:pt>
                <c:pt idx="16">
                  <c:v>3.9705761436037079E-3</c:v>
                </c:pt>
                <c:pt idx="17">
                  <c:v>3.6631554863296094E-3</c:v>
                </c:pt>
                <c:pt idx="18">
                  <c:v>3.3638350233966092E-3</c:v>
                </c:pt>
                <c:pt idx="19">
                  <c:v>3.0722919224596525E-3</c:v>
                </c:pt>
                <c:pt idx="20">
                  <c:v>2.7882255315187319E-3</c:v>
                </c:pt>
                <c:pt idx="21">
                  <c:v>2.5113557352140908E-3</c:v>
                </c:pt>
                <c:pt idx="22">
                  <c:v>2.2414208774958551E-3</c:v>
                </c:pt>
                <c:pt idx="23">
                  <c:v>1.9781756334018076E-3</c:v>
                </c:pt>
                <c:pt idx="24">
                  <c:v>1.7213890474800447E-3</c:v>
                </c:pt>
                <c:pt idx="25">
                  <c:v>1.4708428331193996E-3</c:v>
                </c:pt>
                <c:pt idx="26">
                  <c:v>1.2263299490589167E-3</c:v>
                </c:pt>
                <c:pt idx="27">
                  <c:v>9.8765342815287623E-4</c:v>
                </c:pt>
                <c:pt idx="28">
                  <c:v>7.5462541728101669E-4</c:v>
                </c:pt>
                <c:pt idx="29">
                  <c:v>5.2706638560766599E-4</c:v>
                </c:pt>
                <c:pt idx="30">
                  <c:v>3.0480446362110097E-4</c:v>
                </c:pt>
                <c:pt idx="31">
                  <c:v>8.7674882846368345E-5</c:v>
                </c:pt>
                <c:pt idx="32">
                  <c:v>-1.2448050663109987E-4</c:v>
                </c:pt>
                <c:pt idx="33">
                  <c:v>-3.3181365767784863E-4</c:v>
                </c:pt>
                <c:pt idx="34">
                  <c:v>-5.3447069892765869E-4</c:v>
                </c:pt>
                <c:pt idx="35">
                  <c:v>-7.3259226786038818E-4</c:v>
                </c:pt>
                <c:pt idx="36">
                  <c:v>-9.2631381079098069E-4</c:v>
                </c:pt>
                <c:pt idx="37">
                  <c:v>-1.1157658548168522E-3</c:v>
                </c:pt>
                <c:pt idx="38">
                  <c:v>-1.301074255665256E-3</c:v>
                </c:pt>
                <c:pt idx="39">
                  <c:v>-1.4823604246037587E-3</c:v>
                </c:pt>
                <c:pt idx="40">
                  <c:v>-1.6597415370145467E-3</c:v>
                </c:pt>
                <c:pt idx="41">
                  <c:v>-1.8333307248133354E-3</c:v>
                </c:pt>
                <c:pt idx="42">
                  <c:v>-2.0032372545690427E-3</c:v>
                </c:pt>
                <c:pt idx="43">
                  <c:v>-2.1695666929212312E-3</c:v>
                </c:pt>
                <c:pt idx="44">
                  <c:v>-2.3324210606797909E-3</c:v>
                </c:pt>
                <c:pt idx="45">
                  <c:v>-2.4918989768131614E-3</c:v>
                </c:pt>
                <c:pt idx="46">
                  <c:v>-2.6480957933797105E-3</c:v>
                </c:pt>
                <c:pt idx="47">
                  <c:v>-2.8011037223261582E-3</c:v>
                </c:pt>
                <c:pt idx="48">
                  <c:v>-2.9510119549635166E-3</c:v>
                </c:pt>
                <c:pt idx="49">
                  <c:v>-3.0979067748319309E-3</c:v>
                </c:pt>
                <c:pt idx="50">
                  <c:v>-3.241871664579159E-3</c:v>
                </c:pt>
                <c:pt idx="51">
                  <c:v>-3.3829874074013705E-3</c:v>
                </c:pt>
                <c:pt idx="52">
                  <c:v>-3.5213321835282528E-3</c:v>
                </c:pt>
                <c:pt idx="53">
                  <c:v>-3.6569816621759249E-3</c:v>
                </c:pt>
                <c:pt idx="54">
                  <c:v>-3.7900090893398632E-3</c:v>
                </c:pt>
                <c:pt idx="55">
                  <c:v>-3.9204853717551879E-3</c:v>
                </c:pt>
                <c:pt idx="56">
                  <c:v>-4.0484791573124268E-3</c:v>
                </c:pt>
                <c:pt idx="57">
                  <c:v>-4.1740569121826781E-3</c:v>
                </c:pt>
                <c:pt idx="58">
                  <c:v>-4.2972829948762486E-3</c:v>
                </c:pt>
                <c:pt idx="59">
                  <c:v>-4.4182197274330141E-3</c:v>
                </c:pt>
                <c:pt idx="60">
                  <c:v>-4.536927463920184E-3</c:v>
                </c:pt>
                <c:pt idx="61">
                  <c:v>-4.6534646563937618E-3</c:v>
                </c:pt>
                <c:pt idx="62">
                  <c:v>-4.7678879184630636E-3</c:v>
                </c:pt>
                <c:pt idx="63">
                  <c:v>-4.8802520865831945E-3</c:v>
                </c:pt>
                <c:pt idx="64">
                  <c:v>-4.9906102791877436E-3</c:v>
                </c:pt>
                <c:pt idx="65">
                  <c:v>-5.0990139537632172E-3</c:v>
                </c:pt>
                <c:pt idx="66">
                  <c:v>-5.2055129619573252E-3</c:v>
                </c:pt>
                <c:pt idx="67">
                  <c:v>-5.3101556028052575E-3</c:v>
                </c:pt>
                <c:pt idx="68">
                  <c:v>-5.4129886741511512E-3</c:v>
                </c:pt>
                <c:pt idx="69">
                  <c:v>-5.5140575223359811E-3</c:v>
                </c:pt>
                <c:pt idx="70">
                  <c:v>-5.6134060902178961E-3</c:v>
                </c:pt>
                <c:pt idx="71">
                  <c:v>-5.7110769635866799E-3</c:v>
                </c:pt>
                <c:pt idx="72">
                  <c:v>-5.8071114160299971E-3</c:v>
                </c:pt>
                <c:pt idx="73">
                  <c:v>-5.9015494523058298E-3</c:v>
                </c:pt>
                <c:pt idx="74">
                  <c:v>-5.9944298502724834E-3</c:v>
                </c:pt>
                <c:pt idx="75">
                  <c:v>-6.0857902014249919E-3</c:v>
                </c:pt>
                <c:pt idx="76">
                  <c:v>-6.1756669500844207E-3</c:v>
                </c:pt>
                <c:pt idx="77">
                  <c:v>-6.2640954312845687E-3</c:v>
                </c:pt>
                <c:pt idx="78">
                  <c:v>-6.3511099073986863E-3</c:v>
                </c:pt>
                <c:pt idx="79">
                  <c:v>-6.4367436035472E-3</c:v>
                </c:pt>
                <c:pt idx="80">
                  <c:v>-6.5210287418259599E-3</c:v>
                </c:pt>
                <c:pt idx="81">
                  <c:v>-6.6039965743930505E-3</c:v>
                </c:pt>
                <c:pt idx="82">
                  <c:v>-6.6856774154510114E-3</c:v>
                </c:pt>
                <c:pt idx="83">
                  <c:v>-6.7661006721600886E-3</c:v>
                </c:pt>
                <c:pt idx="84">
                  <c:v>-6.8452948745170066E-3</c:v>
                </c:pt>
                <c:pt idx="85">
                  <c:v>-6.9232877042326602E-3</c:v>
                </c:pt>
                <c:pt idx="86">
                  <c:v>-7.0001060226412047E-3</c:v>
                </c:pt>
                <c:pt idx="87">
                  <c:v>-7.0769243410497527E-3</c:v>
                </c:pt>
                <c:pt idx="88">
                  <c:v>-7.1525942160804946E-3</c:v>
                </c:pt>
                <c:pt idx="89">
                  <c:v>-7.2271207873422479E-3</c:v>
                </c:pt>
                <c:pt idx="90">
                  <c:v>-7.300529252603119E-3</c:v>
                </c:pt>
                <c:pt idx="91">
                  <c:v>-7.3728444430068872E-3</c:v>
                </c:pt>
                <c:pt idx="92">
                  <c:v>-7.4440904587211388E-3</c:v>
                </c:pt>
                <c:pt idx="93">
                  <c:v>-7.5142906954226638E-3</c:v>
                </c:pt>
                <c:pt idx="94">
                  <c:v>-7.5834678673031104E-3</c:v>
                </c:pt>
                <c:pt idx="95">
                  <c:v>-7.6516440204624937E-3</c:v>
                </c:pt>
                <c:pt idx="96">
                  <c:v>-7.7188405460848894E-3</c:v>
                </c:pt>
                <c:pt idx="97">
                  <c:v>-7.7850782018424628E-3</c:v>
                </c:pt>
                <c:pt idx="98">
                  <c:v>-7.8503771410587293E-3</c:v>
                </c:pt>
                <c:pt idx="99">
                  <c:v>-7.9147569411591283E-3</c:v>
                </c:pt>
                <c:pt idx="100">
                  <c:v>-7.9782366233513511E-3</c:v>
                </c:pt>
                <c:pt idx="101">
                  <c:v>-8.0408346635433576E-3</c:v>
                </c:pt>
                <c:pt idx="102">
                  <c:v>-8.1025690022447257E-3</c:v>
                </c:pt>
                <c:pt idx="103">
                  <c:v>-8.1634570612494437E-3</c:v>
                </c:pt>
                <c:pt idx="104">
                  <c:v>-8.2235157674995108E-3</c:v>
                </c:pt>
                <c:pt idx="105">
                  <c:v>-8.2827615770274879E-3</c:v>
                </c:pt>
                <c:pt idx="106">
                  <c:v>-8.3412104914836575E-3</c:v>
                </c:pt>
                <c:pt idx="107">
                  <c:v>-8.3988780666309458E-3</c:v>
                </c:pt>
                <c:pt idx="108">
                  <c:v>-8.4557794194859148E-3</c:v>
                </c:pt>
                <c:pt idx="109">
                  <c:v>-8.5119292414174343E-3</c:v>
                </c:pt>
                <c:pt idx="110">
                  <c:v>-8.5673418180332687E-3</c:v>
                </c:pt>
                <c:pt idx="111">
                  <c:v>-8.6220310495586667E-3</c:v>
                </c:pt>
                <c:pt idx="112">
                  <c:v>-8.6760104646076905E-3</c:v>
                </c:pt>
                <c:pt idx="113">
                  <c:v>-8.7292932264334943E-3</c:v>
                </c:pt>
                <c:pt idx="114">
                  <c:v>-8.7818921377330258E-3</c:v>
                </c:pt>
                <c:pt idx="115">
                  <c:v>-8.8338196509954812E-3</c:v>
                </c:pt>
                <c:pt idx="116">
                  <c:v>-8.8850878854066367E-3</c:v>
                </c:pt>
                <c:pt idx="117">
                  <c:v>-8.935708644433691E-3</c:v>
                </c:pt>
                <c:pt idx="118">
                  <c:v>-8.985693427234891E-3</c:v>
                </c:pt>
                <c:pt idx="119">
                  <c:v>-9.0350534328784565E-3</c:v>
                </c:pt>
                <c:pt idx="120">
                  <c:v>-9.0837995631683887E-3</c:v>
                </c:pt>
                <c:pt idx="121">
                  <c:v>-9.1319424308826218E-3</c:v>
                </c:pt>
                <c:pt idx="122">
                  <c:v>-9.1794923744603629E-3</c:v>
                </c:pt>
                <c:pt idx="123">
                  <c:v>-9.2264594734091879E-3</c:v>
                </c:pt>
                <c:pt idx="124">
                  <c:v>-9.2728535576971621E-3</c:v>
                </c:pt>
                <c:pt idx="125">
                  <c:v>-9.3186842101453202E-3</c:v>
                </c:pt>
                <c:pt idx="126">
                  <c:v>-9.3639607675770845E-3</c:v>
                </c:pt>
                <c:pt idx="127">
                  <c:v>-9.4086923274537358E-3</c:v>
                </c:pt>
                <c:pt idx="128">
                  <c:v>-9.4528877609441012E-3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07F-4AC3-A30A-FF3B1D253957}"/>
            </c:ext>
          </c:extLst>
        </c:ser>
        <c:ser>
          <c:idx val="41"/>
          <c:order val="41"/>
          <c:tx>
            <c:strRef>
              <c:f>'Composition%'!$AS$1</c:f>
              <c:strCache>
                <c:ptCount val="1"/>
                <c:pt idx="0">
                  <c:v>INDANE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'Composition%'!$AS$2:$AS$130</c:f>
              <c:numCache>
                <c:formatCode>_(* #,##0.00_);_(* \(#,##0.00\);_(* "-"??_);_(@_)</c:formatCode>
                <c:ptCount val="129"/>
                <c:pt idx="0">
                  <c:v>1.6404411190321737E-3</c:v>
                </c:pt>
                <c:pt idx="1">
                  <c:v>1.6404411184819988E-3</c:v>
                </c:pt>
                <c:pt idx="2">
                  <c:v>1.6404411184819988E-3</c:v>
                </c:pt>
                <c:pt idx="3">
                  <c:v>1.6404411184819988E-3</c:v>
                </c:pt>
                <c:pt idx="4">
                  <c:v>1.640441118481999E-3</c:v>
                </c:pt>
                <c:pt idx="5">
                  <c:v>1.640441118481999E-3</c:v>
                </c:pt>
                <c:pt idx="6">
                  <c:v>1.6404411184819988E-3</c:v>
                </c:pt>
                <c:pt idx="7">
                  <c:v>1.640441118481999E-3</c:v>
                </c:pt>
                <c:pt idx="8">
                  <c:v>1.6404411184819988E-3</c:v>
                </c:pt>
                <c:pt idx="9">
                  <c:v>1.640441118481999E-3</c:v>
                </c:pt>
                <c:pt idx="10">
                  <c:v>1.640441118481999E-3</c:v>
                </c:pt>
                <c:pt idx="11">
                  <c:v>1.6404411184819988E-3</c:v>
                </c:pt>
                <c:pt idx="12">
                  <c:v>1.640441118481999E-3</c:v>
                </c:pt>
                <c:pt idx="13">
                  <c:v>1.6404411184819997E-3</c:v>
                </c:pt>
                <c:pt idx="14">
                  <c:v>1.640441118481999E-3</c:v>
                </c:pt>
                <c:pt idx="15">
                  <c:v>1.6404411184819995E-3</c:v>
                </c:pt>
                <c:pt idx="16">
                  <c:v>1.6404411184819995E-3</c:v>
                </c:pt>
                <c:pt idx="17">
                  <c:v>1.640441118481999E-3</c:v>
                </c:pt>
                <c:pt idx="18">
                  <c:v>1.6404411184819995E-3</c:v>
                </c:pt>
                <c:pt idx="19">
                  <c:v>1.6404411184819995E-3</c:v>
                </c:pt>
                <c:pt idx="20">
                  <c:v>1.6404411184819988E-3</c:v>
                </c:pt>
                <c:pt idx="21">
                  <c:v>1.640441118481999E-3</c:v>
                </c:pt>
                <c:pt idx="22">
                  <c:v>1.6404411184819988E-3</c:v>
                </c:pt>
                <c:pt idx="23">
                  <c:v>1.6404411184819995E-3</c:v>
                </c:pt>
                <c:pt idx="24">
                  <c:v>1.640441118481999E-3</c:v>
                </c:pt>
                <c:pt idx="25">
                  <c:v>1.6404411184819988E-3</c:v>
                </c:pt>
                <c:pt idx="26">
                  <c:v>1.640441118481999E-3</c:v>
                </c:pt>
                <c:pt idx="27">
                  <c:v>1.6404411184819988E-3</c:v>
                </c:pt>
                <c:pt idx="28">
                  <c:v>1.640441118481999E-3</c:v>
                </c:pt>
                <c:pt idx="29">
                  <c:v>1.640441118481999E-3</c:v>
                </c:pt>
                <c:pt idx="30">
                  <c:v>1.6404411184819988E-3</c:v>
                </c:pt>
                <c:pt idx="31">
                  <c:v>1.6404411184819986E-3</c:v>
                </c:pt>
                <c:pt idx="32">
                  <c:v>1.6404411184819986E-3</c:v>
                </c:pt>
                <c:pt idx="33">
                  <c:v>1.640441118481999E-3</c:v>
                </c:pt>
                <c:pt idx="34">
                  <c:v>1.640441118481999E-3</c:v>
                </c:pt>
                <c:pt idx="35">
                  <c:v>1.640441118481999E-3</c:v>
                </c:pt>
                <c:pt idx="36">
                  <c:v>1.6404411184819988E-3</c:v>
                </c:pt>
                <c:pt idx="37">
                  <c:v>1.640441118481999E-3</c:v>
                </c:pt>
                <c:pt idx="38">
                  <c:v>1.640441118481999E-3</c:v>
                </c:pt>
                <c:pt idx="39">
                  <c:v>1.640441118481999E-3</c:v>
                </c:pt>
                <c:pt idx="40">
                  <c:v>1.6404411184819997E-3</c:v>
                </c:pt>
                <c:pt idx="41">
                  <c:v>1.640441118481999E-3</c:v>
                </c:pt>
                <c:pt idx="42">
                  <c:v>1.640441118481999E-3</c:v>
                </c:pt>
                <c:pt idx="43">
                  <c:v>1.640441118481999E-3</c:v>
                </c:pt>
                <c:pt idx="44">
                  <c:v>1.6404411184819995E-3</c:v>
                </c:pt>
                <c:pt idx="45">
                  <c:v>1.6404411184819988E-3</c:v>
                </c:pt>
                <c:pt idx="46">
                  <c:v>1.6404411184819988E-3</c:v>
                </c:pt>
                <c:pt idx="47">
                  <c:v>1.6404411184819986E-3</c:v>
                </c:pt>
                <c:pt idx="48">
                  <c:v>1.640441118481999E-3</c:v>
                </c:pt>
                <c:pt idx="49">
                  <c:v>1.6404411184819995E-3</c:v>
                </c:pt>
                <c:pt idx="50">
                  <c:v>1.640441118481999E-3</c:v>
                </c:pt>
                <c:pt idx="51">
                  <c:v>1.640441118481999E-3</c:v>
                </c:pt>
                <c:pt idx="52">
                  <c:v>1.640441118481999E-3</c:v>
                </c:pt>
                <c:pt idx="53">
                  <c:v>1.640441118481999E-3</c:v>
                </c:pt>
                <c:pt idx="54">
                  <c:v>1.6404411184819995E-3</c:v>
                </c:pt>
                <c:pt idx="55">
                  <c:v>1.6404411184819995E-3</c:v>
                </c:pt>
                <c:pt idx="56">
                  <c:v>1.640441118481999E-3</c:v>
                </c:pt>
                <c:pt idx="57">
                  <c:v>1.6404411184819995E-3</c:v>
                </c:pt>
                <c:pt idx="58">
                  <c:v>1.6404411184819988E-3</c:v>
                </c:pt>
                <c:pt idx="59">
                  <c:v>1.640441118481999E-3</c:v>
                </c:pt>
                <c:pt idx="60">
                  <c:v>1.6404411184819986E-3</c:v>
                </c:pt>
                <c:pt idx="61">
                  <c:v>1.6404411184819986E-3</c:v>
                </c:pt>
                <c:pt idx="62">
                  <c:v>1.6404411184819988E-3</c:v>
                </c:pt>
                <c:pt idx="63">
                  <c:v>1.6404411184819995E-3</c:v>
                </c:pt>
                <c:pt idx="64">
                  <c:v>1.640441118481999E-3</c:v>
                </c:pt>
                <c:pt idx="65">
                  <c:v>1.6404411184819988E-3</c:v>
                </c:pt>
                <c:pt idx="66">
                  <c:v>1.6404411184819988E-3</c:v>
                </c:pt>
                <c:pt idx="67">
                  <c:v>1.6404411184819995E-3</c:v>
                </c:pt>
                <c:pt idx="68">
                  <c:v>1.6404411184819986E-3</c:v>
                </c:pt>
                <c:pt idx="69">
                  <c:v>1.640441118481999E-3</c:v>
                </c:pt>
                <c:pt idx="70">
                  <c:v>1.640441118481999E-3</c:v>
                </c:pt>
                <c:pt idx="71">
                  <c:v>1.640441118481999E-3</c:v>
                </c:pt>
                <c:pt idx="72">
                  <c:v>1.6404411184819988E-3</c:v>
                </c:pt>
                <c:pt idx="73">
                  <c:v>1.6404411184819988E-3</c:v>
                </c:pt>
                <c:pt idx="74">
                  <c:v>1.6404411184819986E-3</c:v>
                </c:pt>
                <c:pt idx="75">
                  <c:v>1.6404411184819988E-3</c:v>
                </c:pt>
                <c:pt idx="76">
                  <c:v>1.6404411184819988E-3</c:v>
                </c:pt>
                <c:pt idx="77">
                  <c:v>1.6404411184819988E-3</c:v>
                </c:pt>
                <c:pt idx="78">
                  <c:v>1.6404411184819995E-3</c:v>
                </c:pt>
                <c:pt idx="79">
                  <c:v>1.640441118481999E-3</c:v>
                </c:pt>
                <c:pt idx="80">
                  <c:v>1.6404411184819988E-3</c:v>
                </c:pt>
                <c:pt idx="81">
                  <c:v>1.6404411184819988E-3</c:v>
                </c:pt>
                <c:pt idx="82">
                  <c:v>1.640441118481999E-3</c:v>
                </c:pt>
                <c:pt idx="83">
                  <c:v>1.6404411184819986E-3</c:v>
                </c:pt>
                <c:pt idx="84">
                  <c:v>1.640441118481999E-3</c:v>
                </c:pt>
                <c:pt idx="85">
                  <c:v>1.640441118481999E-3</c:v>
                </c:pt>
                <c:pt idx="86">
                  <c:v>1.6404411184819986E-3</c:v>
                </c:pt>
                <c:pt idx="87">
                  <c:v>1.6404411184819988E-3</c:v>
                </c:pt>
                <c:pt idx="88">
                  <c:v>1.6404411184819988E-3</c:v>
                </c:pt>
                <c:pt idx="89">
                  <c:v>1.6404411184819986E-3</c:v>
                </c:pt>
                <c:pt idx="90">
                  <c:v>1.6404411184819986E-3</c:v>
                </c:pt>
                <c:pt idx="91">
                  <c:v>1.6404411184819988E-3</c:v>
                </c:pt>
                <c:pt idx="92">
                  <c:v>1.6404411184819988E-3</c:v>
                </c:pt>
                <c:pt idx="93">
                  <c:v>1.6404411184819986E-3</c:v>
                </c:pt>
                <c:pt idx="94">
                  <c:v>1.6404411184819988E-3</c:v>
                </c:pt>
                <c:pt idx="95">
                  <c:v>1.6404411184819988E-3</c:v>
                </c:pt>
                <c:pt idx="96">
                  <c:v>1.6404411184819988E-3</c:v>
                </c:pt>
                <c:pt idx="97">
                  <c:v>1.640441118481999E-3</c:v>
                </c:pt>
                <c:pt idx="98">
                  <c:v>1.640441118481999E-3</c:v>
                </c:pt>
                <c:pt idx="99">
                  <c:v>1.6404411184819986E-3</c:v>
                </c:pt>
                <c:pt idx="100">
                  <c:v>1.6404411184819986E-3</c:v>
                </c:pt>
                <c:pt idx="101">
                  <c:v>1.6404411184819988E-3</c:v>
                </c:pt>
                <c:pt idx="102">
                  <c:v>1.6404411184819986E-3</c:v>
                </c:pt>
                <c:pt idx="103">
                  <c:v>1.6404411184819988E-3</c:v>
                </c:pt>
                <c:pt idx="104">
                  <c:v>1.640441118481999E-3</c:v>
                </c:pt>
                <c:pt idx="105">
                  <c:v>1.6404411184819988E-3</c:v>
                </c:pt>
                <c:pt idx="106">
                  <c:v>1.640441118481999E-3</c:v>
                </c:pt>
                <c:pt idx="107">
                  <c:v>1.6404411184819988E-3</c:v>
                </c:pt>
                <c:pt idx="108">
                  <c:v>1.6404411184819988E-3</c:v>
                </c:pt>
                <c:pt idx="109">
                  <c:v>1.6404411184819995E-3</c:v>
                </c:pt>
                <c:pt idx="110">
                  <c:v>1.6404411184819995E-3</c:v>
                </c:pt>
                <c:pt idx="111">
                  <c:v>1.6404411184819995E-3</c:v>
                </c:pt>
                <c:pt idx="112">
                  <c:v>1.640441118481999E-3</c:v>
                </c:pt>
                <c:pt idx="113">
                  <c:v>1.6404411184819988E-3</c:v>
                </c:pt>
                <c:pt idx="114">
                  <c:v>1.6404411184819995E-3</c:v>
                </c:pt>
                <c:pt idx="115">
                  <c:v>1.6404411184819988E-3</c:v>
                </c:pt>
                <c:pt idx="116">
                  <c:v>1.6404411184819995E-3</c:v>
                </c:pt>
                <c:pt idx="117">
                  <c:v>1.6404411184819988E-3</c:v>
                </c:pt>
                <c:pt idx="118">
                  <c:v>1.6404411184819995E-3</c:v>
                </c:pt>
                <c:pt idx="119">
                  <c:v>1.6404411184819995E-3</c:v>
                </c:pt>
                <c:pt idx="120">
                  <c:v>1.6404411184819986E-3</c:v>
                </c:pt>
                <c:pt idx="121">
                  <c:v>1.640441118481999E-3</c:v>
                </c:pt>
                <c:pt idx="122">
                  <c:v>1.6404411184819995E-3</c:v>
                </c:pt>
                <c:pt idx="123">
                  <c:v>1.6404411184819997E-3</c:v>
                </c:pt>
                <c:pt idx="124">
                  <c:v>1.640441118481999E-3</c:v>
                </c:pt>
                <c:pt idx="125">
                  <c:v>1.640441118481999E-3</c:v>
                </c:pt>
                <c:pt idx="126">
                  <c:v>1.6404411184819988E-3</c:v>
                </c:pt>
                <c:pt idx="127">
                  <c:v>1.640441118481999E-3</c:v>
                </c:pt>
                <c:pt idx="128">
                  <c:v>1.6404411184819995E-3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07F-4AC3-A30A-FF3B1D253957}"/>
            </c:ext>
          </c:extLst>
        </c:ser>
        <c:ser>
          <c:idx val="42"/>
          <c:order val="42"/>
          <c:tx>
            <c:strRef>
              <c:f>'Composition%'!$AT$1</c:f>
              <c:strCache>
                <c:ptCount val="1"/>
                <c:pt idx="0">
                  <c:v>N-DECANE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'Composition%'!$AT$2:$AT$130</c:f>
              <c:numCache>
                <c:formatCode>_(* #,##0.00_);_(* \(#,##0.00\);_(* "-"??_);_(@_)</c:formatCode>
                <c:ptCount val="129"/>
                <c:pt idx="0">
                  <c:v>1.3585433697989017E-5</c:v>
                </c:pt>
                <c:pt idx="1">
                  <c:v>1.3585433693432703E-5</c:v>
                </c:pt>
                <c:pt idx="2">
                  <c:v>1.3585433693432703E-5</c:v>
                </c:pt>
                <c:pt idx="3">
                  <c:v>1.3585433693432703E-5</c:v>
                </c:pt>
                <c:pt idx="4">
                  <c:v>1.3585433693432705E-5</c:v>
                </c:pt>
                <c:pt idx="5">
                  <c:v>1.3585433693432705E-5</c:v>
                </c:pt>
                <c:pt idx="6">
                  <c:v>1.3585433693432703E-5</c:v>
                </c:pt>
                <c:pt idx="7">
                  <c:v>1.3585433693432705E-5</c:v>
                </c:pt>
                <c:pt idx="8">
                  <c:v>1.3585433693432703E-5</c:v>
                </c:pt>
                <c:pt idx="9">
                  <c:v>1.3585433693432705E-5</c:v>
                </c:pt>
                <c:pt idx="10">
                  <c:v>1.3585433693432705E-5</c:v>
                </c:pt>
                <c:pt idx="11">
                  <c:v>1.3585433693432703E-5</c:v>
                </c:pt>
                <c:pt idx="12">
                  <c:v>1.3585433693432705E-5</c:v>
                </c:pt>
                <c:pt idx="13">
                  <c:v>1.358543369343271E-5</c:v>
                </c:pt>
                <c:pt idx="14">
                  <c:v>1.3585433693432705E-5</c:v>
                </c:pt>
                <c:pt idx="15">
                  <c:v>1.3585433693432706E-5</c:v>
                </c:pt>
                <c:pt idx="16">
                  <c:v>1.3585433693432706E-5</c:v>
                </c:pt>
                <c:pt idx="17">
                  <c:v>1.3585433693432705E-5</c:v>
                </c:pt>
                <c:pt idx="18">
                  <c:v>1.3585433693432706E-5</c:v>
                </c:pt>
                <c:pt idx="19">
                  <c:v>1.3585433693432706E-5</c:v>
                </c:pt>
                <c:pt idx="20">
                  <c:v>1.3585433693432703E-5</c:v>
                </c:pt>
                <c:pt idx="21">
                  <c:v>1.3585433693432705E-5</c:v>
                </c:pt>
                <c:pt idx="22">
                  <c:v>1.3585433693432703E-5</c:v>
                </c:pt>
                <c:pt idx="23">
                  <c:v>1.3585433693432706E-5</c:v>
                </c:pt>
                <c:pt idx="24">
                  <c:v>1.3585433693432705E-5</c:v>
                </c:pt>
                <c:pt idx="25">
                  <c:v>1.3585433693432703E-5</c:v>
                </c:pt>
                <c:pt idx="26">
                  <c:v>1.3585433693432705E-5</c:v>
                </c:pt>
                <c:pt idx="27">
                  <c:v>1.3585433693432703E-5</c:v>
                </c:pt>
                <c:pt idx="28">
                  <c:v>1.3585433693432705E-5</c:v>
                </c:pt>
                <c:pt idx="29">
                  <c:v>1.3585433693432705E-5</c:v>
                </c:pt>
                <c:pt idx="30">
                  <c:v>1.3585433693432703E-5</c:v>
                </c:pt>
                <c:pt idx="31">
                  <c:v>1.3585433693432701E-5</c:v>
                </c:pt>
                <c:pt idx="32">
                  <c:v>1.3585433693432701E-5</c:v>
                </c:pt>
                <c:pt idx="33">
                  <c:v>1.3585433693432705E-5</c:v>
                </c:pt>
                <c:pt idx="34">
                  <c:v>1.3585433693432705E-5</c:v>
                </c:pt>
                <c:pt idx="35">
                  <c:v>1.3585433693432705E-5</c:v>
                </c:pt>
                <c:pt idx="36">
                  <c:v>1.3585433693432703E-5</c:v>
                </c:pt>
                <c:pt idx="37">
                  <c:v>1.3585433693432705E-5</c:v>
                </c:pt>
                <c:pt idx="38">
                  <c:v>1.3585433693432705E-5</c:v>
                </c:pt>
                <c:pt idx="39">
                  <c:v>1.3585433693432705E-5</c:v>
                </c:pt>
                <c:pt idx="40">
                  <c:v>1.358543369343271E-5</c:v>
                </c:pt>
                <c:pt idx="41">
                  <c:v>1.3585433693432705E-5</c:v>
                </c:pt>
                <c:pt idx="42">
                  <c:v>1.3585433693432705E-5</c:v>
                </c:pt>
                <c:pt idx="43">
                  <c:v>1.3585433693432705E-5</c:v>
                </c:pt>
                <c:pt idx="44">
                  <c:v>1.3585433693432706E-5</c:v>
                </c:pt>
                <c:pt idx="45">
                  <c:v>1.3585433693432703E-5</c:v>
                </c:pt>
                <c:pt idx="46">
                  <c:v>1.3585433693432703E-5</c:v>
                </c:pt>
                <c:pt idx="47">
                  <c:v>1.3585433693432701E-5</c:v>
                </c:pt>
                <c:pt idx="48">
                  <c:v>1.3585433693432705E-5</c:v>
                </c:pt>
                <c:pt idx="49">
                  <c:v>1.3585433693432706E-5</c:v>
                </c:pt>
                <c:pt idx="50">
                  <c:v>1.3585433693432705E-5</c:v>
                </c:pt>
                <c:pt idx="51">
                  <c:v>1.3585433693432705E-5</c:v>
                </c:pt>
                <c:pt idx="52">
                  <c:v>1.3585433693432705E-5</c:v>
                </c:pt>
                <c:pt idx="53">
                  <c:v>1.3585433693432705E-5</c:v>
                </c:pt>
                <c:pt idx="54">
                  <c:v>1.3585433693432706E-5</c:v>
                </c:pt>
                <c:pt idx="55">
                  <c:v>1.3585433693432706E-5</c:v>
                </c:pt>
                <c:pt idx="56">
                  <c:v>1.3585433693432705E-5</c:v>
                </c:pt>
                <c:pt idx="57">
                  <c:v>1.3585433693432706E-5</c:v>
                </c:pt>
                <c:pt idx="58">
                  <c:v>1.3585433693432703E-5</c:v>
                </c:pt>
                <c:pt idx="59">
                  <c:v>1.3585433693432705E-5</c:v>
                </c:pt>
                <c:pt idx="60">
                  <c:v>1.3585433693432701E-5</c:v>
                </c:pt>
                <c:pt idx="61">
                  <c:v>1.3585433693432701E-5</c:v>
                </c:pt>
                <c:pt idx="62">
                  <c:v>1.3585433693432703E-5</c:v>
                </c:pt>
                <c:pt idx="63">
                  <c:v>1.3585433693432706E-5</c:v>
                </c:pt>
                <c:pt idx="64">
                  <c:v>1.3585433693432705E-5</c:v>
                </c:pt>
                <c:pt idx="65">
                  <c:v>1.3585433693432703E-5</c:v>
                </c:pt>
                <c:pt idx="66">
                  <c:v>1.3585433693432703E-5</c:v>
                </c:pt>
                <c:pt idx="67">
                  <c:v>1.3585433693432706E-5</c:v>
                </c:pt>
                <c:pt idx="68">
                  <c:v>1.3585433693432701E-5</c:v>
                </c:pt>
                <c:pt idx="69">
                  <c:v>1.3585433693432705E-5</c:v>
                </c:pt>
                <c:pt idx="70">
                  <c:v>1.3585433693432705E-5</c:v>
                </c:pt>
                <c:pt idx="71">
                  <c:v>1.3585433693432705E-5</c:v>
                </c:pt>
                <c:pt idx="72">
                  <c:v>1.3585433693432703E-5</c:v>
                </c:pt>
                <c:pt idx="73">
                  <c:v>1.3585433693432703E-5</c:v>
                </c:pt>
                <c:pt idx="74">
                  <c:v>1.3585433693432701E-5</c:v>
                </c:pt>
                <c:pt idx="75">
                  <c:v>1.3585433693432703E-5</c:v>
                </c:pt>
                <c:pt idx="76">
                  <c:v>1.3585433693432703E-5</c:v>
                </c:pt>
                <c:pt idx="77">
                  <c:v>1.3585433693432703E-5</c:v>
                </c:pt>
                <c:pt idx="78">
                  <c:v>1.3585433693432706E-5</c:v>
                </c:pt>
                <c:pt idx="79">
                  <c:v>1.3585433693432705E-5</c:v>
                </c:pt>
                <c:pt idx="80">
                  <c:v>1.3585433693432703E-5</c:v>
                </c:pt>
                <c:pt idx="81">
                  <c:v>1.3585433693432703E-5</c:v>
                </c:pt>
                <c:pt idx="82">
                  <c:v>1.3585433693432705E-5</c:v>
                </c:pt>
                <c:pt idx="83">
                  <c:v>1.3585433693432701E-5</c:v>
                </c:pt>
                <c:pt idx="84">
                  <c:v>1.3585433693432705E-5</c:v>
                </c:pt>
                <c:pt idx="85">
                  <c:v>1.3585433693432705E-5</c:v>
                </c:pt>
                <c:pt idx="86">
                  <c:v>1.3585433693432701E-5</c:v>
                </c:pt>
                <c:pt idx="87">
                  <c:v>1.3585433693432703E-5</c:v>
                </c:pt>
                <c:pt idx="88">
                  <c:v>1.3585433693432703E-5</c:v>
                </c:pt>
                <c:pt idx="89">
                  <c:v>1.3585433693432701E-5</c:v>
                </c:pt>
                <c:pt idx="90">
                  <c:v>1.3585433693432701E-5</c:v>
                </c:pt>
                <c:pt idx="91">
                  <c:v>1.3585433693432703E-5</c:v>
                </c:pt>
                <c:pt idx="92">
                  <c:v>1.3585433693432703E-5</c:v>
                </c:pt>
                <c:pt idx="93">
                  <c:v>1.3585433693432701E-5</c:v>
                </c:pt>
                <c:pt idx="94">
                  <c:v>1.3585433693432703E-5</c:v>
                </c:pt>
                <c:pt idx="95">
                  <c:v>1.3585433693432703E-5</c:v>
                </c:pt>
                <c:pt idx="96">
                  <c:v>1.3585433693432703E-5</c:v>
                </c:pt>
                <c:pt idx="97">
                  <c:v>1.3585433693432705E-5</c:v>
                </c:pt>
                <c:pt idx="98">
                  <c:v>1.3585433693432705E-5</c:v>
                </c:pt>
                <c:pt idx="99">
                  <c:v>1.3585433693432701E-5</c:v>
                </c:pt>
                <c:pt idx="100">
                  <c:v>1.3585433693432701E-5</c:v>
                </c:pt>
                <c:pt idx="101">
                  <c:v>1.3585433693432703E-5</c:v>
                </c:pt>
                <c:pt idx="102">
                  <c:v>1.3585433693432701E-5</c:v>
                </c:pt>
                <c:pt idx="103">
                  <c:v>1.3585433693432703E-5</c:v>
                </c:pt>
                <c:pt idx="104">
                  <c:v>1.3585433693432705E-5</c:v>
                </c:pt>
                <c:pt idx="105">
                  <c:v>1.3585433693432703E-5</c:v>
                </c:pt>
                <c:pt idx="106">
                  <c:v>1.3585433693432705E-5</c:v>
                </c:pt>
                <c:pt idx="107">
                  <c:v>1.3585433693432703E-5</c:v>
                </c:pt>
                <c:pt idx="108">
                  <c:v>1.3585433693432703E-5</c:v>
                </c:pt>
                <c:pt idx="109">
                  <c:v>1.3585433693432706E-5</c:v>
                </c:pt>
                <c:pt idx="110">
                  <c:v>1.3585433693432706E-5</c:v>
                </c:pt>
                <c:pt idx="111">
                  <c:v>1.3585433693432706E-5</c:v>
                </c:pt>
                <c:pt idx="112">
                  <c:v>1.3585433693432705E-5</c:v>
                </c:pt>
                <c:pt idx="113">
                  <c:v>1.3585433693432703E-5</c:v>
                </c:pt>
                <c:pt idx="114">
                  <c:v>1.3585433693432706E-5</c:v>
                </c:pt>
                <c:pt idx="115">
                  <c:v>1.3585433693432703E-5</c:v>
                </c:pt>
                <c:pt idx="116">
                  <c:v>1.3585433693432706E-5</c:v>
                </c:pt>
                <c:pt idx="117">
                  <c:v>1.3585433693432703E-5</c:v>
                </c:pt>
                <c:pt idx="118">
                  <c:v>1.3585433693432706E-5</c:v>
                </c:pt>
                <c:pt idx="119">
                  <c:v>1.3585433693432706E-5</c:v>
                </c:pt>
                <c:pt idx="120">
                  <c:v>1.3585433693432701E-5</c:v>
                </c:pt>
                <c:pt idx="121">
                  <c:v>1.3585433693432705E-5</c:v>
                </c:pt>
                <c:pt idx="122">
                  <c:v>1.3585433693432706E-5</c:v>
                </c:pt>
                <c:pt idx="123">
                  <c:v>1.358543369343271E-5</c:v>
                </c:pt>
                <c:pt idx="124">
                  <c:v>1.3585433693432705E-5</c:v>
                </c:pt>
                <c:pt idx="125">
                  <c:v>1.3585433693432705E-5</c:v>
                </c:pt>
                <c:pt idx="126">
                  <c:v>1.3585433693432703E-5</c:v>
                </c:pt>
                <c:pt idx="127">
                  <c:v>1.3585433693432705E-5</c:v>
                </c:pt>
                <c:pt idx="128">
                  <c:v>1.3585433693432706E-5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07F-4AC3-A30A-FF3B1D253957}"/>
            </c:ext>
          </c:extLst>
        </c:ser>
        <c:ser>
          <c:idx val="43"/>
          <c:order val="43"/>
          <c:tx>
            <c:strRef>
              <c:f>'Composition%'!$AU$1</c:f>
              <c:strCache>
                <c:ptCount val="1"/>
                <c:pt idx="0">
                  <c:v>NBCC6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'Composition%'!$AU$2:$AU$130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07F-4AC3-A30A-FF3B1D253957}"/>
            </c:ext>
          </c:extLst>
        </c:ser>
        <c:ser>
          <c:idx val="44"/>
          <c:order val="44"/>
          <c:tx>
            <c:strRef>
              <c:f>'Composition%'!$AV$1</c:f>
              <c:strCache>
                <c:ptCount val="1"/>
                <c:pt idx="0">
                  <c:v>NBB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'Composition%'!$AV$2:$AV$130</c:f>
              <c:numCache>
                <c:formatCode>_(* #,##0.00_);_(* \(#,##0.00\);_(* "-"??_);_(@_)</c:formatCode>
                <c:ptCount val="129"/>
                <c:pt idx="0">
                  <c:v>4.4831931203363756E-4</c:v>
                </c:pt>
                <c:pt idx="1">
                  <c:v>4.4831931188327921E-4</c:v>
                </c:pt>
                <c:pt idx="2">
                  <c:v>4.4831931188327921E-4</c:v>
                </c:pt>
                <c:pt idx="3">
                  <c:v>4.4831931188327921E-4</c:v>
                </c:pt>
                <c:pt idx="4">
                  <c:v>4.4831931188327927E-4</c:v>
                </c:pt>
                <c:pt idx="5">
                  <c:v>4.4831931188327927E-4</c:v>
                </c:pt>
                <c:pt idx="6">
                  <c:v>4.4831931188327921E-4</c:v>
                </c:pt>
                <c:pt idx="7">
                  <c:v>4.4831931188327927E-4</c:v>
                </c:pt>
                <c:pt idx="8">
                  <c:v>4.4831931188327921E-4</c:v>
                </c:pt>
                <c:pt idx="9">
                  <c:v>4.4831931188327927E-4</c:v>
                </c:pt>
                <c:pt idx="10">
                  <c:v>4.4831931188327927E-4</c:v>
                </c:pt>
                <c:pt idx="11">
                  <c:v>4.4831931188327921E-4</c:v>
                </c:pt>
                <c:pt idx="12">
                  <c:v>4.4831931188327927E-4</c:v>
                </c:pt>
                <c:pt idx="13">
                  <c:v>4.4831931188327943E-4</c:v>
                </c:pt>
                <c:pt idx="14">
                  <c:v>4.4831931188327927E-4</c:v>
                </c:pt>
                <c:pt idx="15">
                  <c:v>4.4831931188327932E-4</c:v>
                </c:pt>
                <c:pt idx="16">
                  <c:v>4.4831931188327932E-4</c:v>
                </c:pt>
                <c:pt idx="17">
                  <c:v>4.4831931188327927E-4</c:v>
                </c:pt>
                <c:pt idx="18">
                  <c:v>4.4831931188327932E-4</c:v>
                </c:pt>
                <c:pt idx="19">
                  <c:v>4.4831931188327932E-4</c:v>
                </c:pt>
                <c:pt idx="20">
                  <c:v>4.4831931188327921E-4</c:v>
                </c:pt>
                <c:pt idx="21">
                  <c:v>4.4831931188327927E-4</c:v>
                </c:pt>
                <c:pt idx="22">
                  <c:v>4.4831931188327921E-4</c:v>
                </c:pt>
                <c:pt idx="23">
                  <c:v>4.4831931188327932E-4</c:v>
                </c:pt>
                <c:pt idx="24">
                  <c:v>4.4831931188327927E-4</c:v>
                </c:pt>
                <c:pt idx="25">
                  <c:v>4.4831931188327921E-4</c:v>
                </c:pt>
                <c:pt idx="26">
                  <c:v>4.4831931188327927E-4</c:v>
                </c:pt>
                <c:pt idx="27">
                  <c:v>4.4831931188327921E-4</c:v>
                </c:pt>
                <c:pt idx="28">
                  <c:v>4.4831931188327927E-4</c:v>
                </c:pt>
                <c:pt idx="29">
                  <c:v>4.4831931188327927E-4</c:v>
                </c:pt>
                <c:pt idx="30">
                  <c:v>4.4831931188327921E-4</c:v>
                </c:pt>
                <c:pt idx="31">
                  <c:v>4.4831931188327916E-4</c:v>
                </c:pt>
                <c:pt idx="32">
                  <c:v>4.4831931188327916E-4</c:v>
                </c:pt>
                <c:pt idx="33">
                  <c:v>4.4831931188327927E-4</c:v>
                </c:pt>
                <c:pt idx="34">
                  <c:v>4.4831931188327927E-4</c:v>
                </c:pt>
                <c:pt idx="35">
                  <c:v>4.4831931188327927E-4</c:v>
                </c:pt>
                <c:pt idx="36">
                  <c:v>4.4831931188327921E-4</c:v>
                </c:pt>
                <c:pt idx="37">
                  <c:v>4.4831931188327927E-4</c:v>
                </c:pt>
                <c:pt idx="38">
                  <c:v>4.4831931188327927E-4</c:v>
                </c:pt>
                <c:pt idx="39">
                  <c:v>4.4831931188327927E-4</c:v>
                </c:pt>
                <c:pt idx="40">
                  <c:v>4.4831931188327943E-4</c:v>
                </c:pt>
                <c:pt idx="41">
                  <c:v>4.4831931188327927E-4</c:v>
                </c:pt>
                <c:pt idx="42">
                  <c:v>4.4831931188327927E-4</c:v>
                </c:pt>
                <c:pt idx="43">
                  <c:v>4.4831931188327927E-4</c:v>
                </c:pt>
                <c:pt idx="44">
                  <c:v>4.4831931188327932E-4</c:v>
                </c:pt>
                <c:pt idx="45">
                  <c:v>4.4831931188327921E-4</c:v>
                </c:pt>
                <c:pt idx="46">
                  <c:v>4.4831931188327921E-4</c:v>
                </c:pt>
                <c:pt idx="47">
                  <c:v>4.4831931188327916E-4</c:v>
                </c:pt>
                <c:pt idx="48">
                  <c:v>4.4831931188327927E-4</c:v>
                </c:pt>
                <c:pt idx="49">
                  <c:v>4.4831931188327932E-4</c:v>
                </c:pt>
                <c:pt idx="50">
                  <c:v>4.4831931188327927E-4</c:v>
                </c:pt>
                <c:pt idx="51">
                  <c:v>4.4831931188327927E-4</c:v>
                </c:pt>
                <c:pt idx="52">
                  <c:v>4.4831931188327927E-4</c:v>
                </c:pt>
                <c:pt idx="53">
                  <c:v>4.4831931188327927E-4</c:v>
                </c:pt>
                <c:pt idx="54">
                  <c:v>4.4831931188327932E-4</c:v>
                </c:pt>
                <c:pt idx="55">
                  <c:v>4.4831931188327932E-4</c:v>
                </c:pt>
                <c:pt idx="56">
                  <c:v>4.4831931188327927E-4</c:v>
                </c:pt>
                <c:pt idx="57">
                  <c:v>4.4831931188327932E-4</c:v>
                </c:pt>
                <c:pt idx="58">
                  <c:v>4.4831931188327921E-4</c:v>
                </c:pt>
                <c:pt idx="59">
                  <c:v>4.4831931188327927E-4</c:v>
                </c:pt>
                <c:pt idx="60">
                  <c:v>4.4831931188327916E-4</c:v>
                </c:pt>
                <c:pt idx="61">
                  <c:v>4.4831931188327916E-4</c:v>
                </c:pt>
                <c:pt idx="62">
                  <c:v>4.4831931188327921E-4</c:v>
                </c:pt>
                <c:pt idx="63">
                  <c:v>4.4831931188327932E-4</c:v>
                </c:pt>
                <c:pt idx="64">
                  <c:v>4.4831931188327927E-4</c:v>
                </c:pt>
                <c:pt idx="65">
                  <c:v>4.4831931188327921E-4</c:v>
                </c:pt>
                <c:pt idx="66">
                  <c:v>4.4831931188327921E-4</c:v>
                </c:pt>
                <c:pt idx="67">
                  <c:v>4.4831931188327932E-4</c:v>
                </c:pt>
                <c:pt idx="68">
                  <c:v>4.4831931188327916E-4</c:v>
                </c:pt>
                <c:pt idx="69">
                  <c:v>4.4831931188327927E-4</c:v>
                </c:pt>
                <c:pt idx="70">
                  <c:v>4.4831931188327927E-4</c:v>
                </c:pt>
                <c:pt idx="71">
                  <c:v>4.4831931188327927E-4</c:v>
                </c:pt>
                <c:pt idx="72">
                  <c:v>4.4831931188327921E-4</c:v>
                </c:pt>
                <c:pt idx="73">
                  <c:v>4.4831931188327921E-4</c:v>
                </c:pt>
                <c:pt idx="74">
                  <c:v>4.4831931188327916E-4</c:v>
                </c:pt>
                <c:pt idx="75">
                  <c:v>4.4831931188327921E-4</c:v>
                </c:pt>
                <c:pt idx="76">
                  <c:v>4.4831931188327921E-4</c:v>
                </c:pt>
                <c:pt idx="77">
                  <c:v>4.4831931188327921E-4</c:v>
                </c:pt>
                <c:pt idx="78">
                  <c:v>4.4831931188327932E-4</c:v>
                </c:pt>
                <c:pt idx="79">
                  <c:v>4.4831931188327927E-4</c:v>
                </c:pt>
                <c:pt idx="80">
                  <c:v>4.4831931188327921E-4</c:v>
                </c:pt>
                <c:pt idx="81">
                  <c:v>4.4831931188327921E-4</c:v>
                </c:pt>
                <c:pt idx="82">
                  <c:v>4.4831931188327927E-4</c:v>
                </c:pt>
                <c:pt idx="83">
                  <c:v>4.4831931188327916E-4</c:v>
                </c:pt>
                <c:pt idx="84">
                  <c:v>4.4831931188327927E-4</c:v>
                </c:pt>
                <c:pt idx="85">
                  <c:v>4.4831931188327927E-4</c:v>
                </c:pt>
                <c:pt idx="86">
                  <c:v>4.4831931188327916E-4</c:v>
                </c:pt>
                <c:pt idx="87">
                  <c:v>4.4831931188327921E-4</c:v>
                </c:pt>
                <c:pt idx="88">
                  <c:v>4.4831931188327921E-4</c:v>
                </c:pt>
                <c:pt idx="89">
                  <c:v>4.4831931188327916E-4</c:v>
                </c:pt>
                <c:pt idx="90">
                  <c:v>4.4831931188327916E-4</c:v>
                </c:pt>
                <c:pt idx="91">
                  <c:v>4.4831931188327921E-4</c:v>
                </c:pt>
                <c:pt idx="92">
                  <c:v>4.4831931188327921E-4</c:v>
                </c:pt>
                <c:pt idx="93">
                  <c:v>4.4831931188327916E-4</c:v>
                </c:pt>
                <c:pt idx="94">
                  <c:v>4.4831931188327921E-4</c:v>
                </c:pt>
                <c:pt idx="95">
                  <c:v>4.4831931188327921E-4</c:v>
                </c:pt>
                <c:pt idx="96">
                  <c:v>4.4831931188327921E-4</c:v>
                </c:pt>
                <c:pt idx="97">
                  <c:v>4.4831931188327927E-4</c:v>
                </c:pt>
                <c:pt idx="98">
                  <c:v>4.4831931188327927E-4</c:v>
                </c:pt>
                <c:pt idx="99">
                  <c:v>4.4831931188327916E-4</c:v>
                </c:pt>
                <c:pt idx="100">
                  <c:v>4.4831931188327916E-4</c:v>
                </c:pt>
                <c:pt idx="101">
                  <c:v>4.4831931188327921E-4</c:v>
                </c:pt>
                <c:pt idx="102">
                  <c:v>4.4831931188327916E-4</c:v>
                </c:pt>
                <c:pt idx="103">
                  <c:v>4.4831931188327921E-4</c:v>
                </c:pt>
                <c:pt idx="104">
                  <c:v>4.4831931188327927E-4</c:v>
                </c:pt>
                <c:pt idx="105">
                  <c:v>4.4831931188327921E-4</c:v>
                </c:pt>
                <c:pt idx="106">
                  <c:v>4.4831931188327927E-4</c:v>
                </c:pt>
                <c:pt idx="107">
                  <c:v>4.4831931188327921E-4</c:v>
                </c:pt>
                <c:pt idx="108">
                  <c:v>4.4831931188327921E-4</c:v>
                </c:pt>
                <c:pt idx="109">
                  <c:v>4.4831931188327932E-4</c:v>
                </c:pt>
                <c:pt idx="110">
                  <c:v>4.4831931188327932E-4</c:v>
                </c:pt>
                <c:pt idx="111">
                  <c:v>4.4831931188327932E-4</c:v>
                </c:pt>
                <c:pt idx="112">
                  <c:v>4.4831931188327927E-4</c:v>
                </c:pt>
                <c:pt idx="113">
                  <c:v>4.4831931188327921E-4</c:v>
                </c:pt>
                <c:pt idx="114">
                  <c:v>4.4831931188327932E-4</c:v>
                </c:pt>
                <c:pt idx="115">
                  <c:v>4.4831931188327921E-4</c:v>
                </c:pt>
                <c:pt idx="116">
                  <c:v>4.4831931188327932E-4</c:v>
                </c:pt>
                <c:pt idx="117">
                  <c:v>4.4831931188327921E-4</c:v>
                </c:pt>
                <c:pt idx="118">
                  <c:v>4.4831931188327932E-4</c:v>
                </c:pt>
                <c:pt idx="119">
                  <c:v>4.4831931188327932E-4</c:v>
                </c:pt>
                <c:pt idx="120">
                  <c:v>4.4831931188327916E-4</c:v>
                </c:pt>
                <c:pt idx="121">
                  <c:v>4.4831931188327927E-4</c:v>
                </c:pt>
                <c:pt idx="122">
                  <c:v>4.4831931188327932E-4</c:v>
                </c:pt>
                <c:pt idx="123">
                  <c:v>4.4831931188327943E-4</c:v>
                </c:pt>
                <c:pt idx="124">
                  <c:v>4.4831931188327927E-4</c:v>
                </c:pt>
                <c:pt idx="125">
                  <c:v>4.4831931188327927E-4</c:v>
                </c:pt>
                <c:pt idx="126">
                  <c:v>4.4831931188327921E-4</c:v>
                </c:pt>
                <c:pt idx="127">
                  <c:v>4.4831931188327927E-4</c:v>
                </c:pt>
                <c:pt idx="128">
                  <c:v>4.4831931188327932E-4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07F-4AC3-A30A-FF3B1D253957}"/>
            </c:ext>
          </c:extLst>
        </c:ser>
        <c:ser>
          <c:idx val="45"/>
          <c:order val="45"/>
          <c:tx>
            <c:strRef>
              <c:f>'Composition%'!$AW$1</c:f>
              <c:strCache>
                <c:ptCount val="1"/>
                <c:pt idx="0">
                  <c:v>IBB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'Composition%'!$AW$2:$AW$130</c:f>
              <c:numCache>
                <c:formatCode>_(* #,##0.00_);_(* \(#,##0.00\);_(* "-"??_);_(@_)</c:formatCode>
                <c:ptCount val="129"/>
                <c:pt idx="0">
                  <c:v>4.551120288826321E-4</c:v>
                </c:pt>
                <c:pt idx="1">
                  <c:v>4.5511202872999557E-4</c:v>
                </c:pt>
                <c:pt idx="2">
                  <c:v>4.5511202872999557E-4</c:v>
                </c:pt>
                <c:pt idx="3">
                  <c:v>4.5511202872999557E-4</c:v>
                </c:pt>
                <c:pt idx="4">
                  <c:v>4.5511202872999563E-4</c:v>
                </c:pt>
                <c:pt idx="5">
                  <c:v>4.5511202872999563E-4</c:v>
                </c:pt>
                <c:pt idx="6">
                  <c:v>4.5511202872999557E-4</c:v>
                </c:pt>
                <c:pt idx="7">
                  <c:v>4.5511202872999563E-4</c:v>
                </c:pt>
                <c:pt idx="8">
                  <c:v>4.5511202872999557E-4</c:v>
                </c:pt>
                <c:pt idx="9">
                  <c:v>4.5511202872999563E-4</c:v>
                </c:pt>
                <c:pt idx="10">
                  <c:v>4.5511202872999563E-4</c:v>
                </c:pt>
                <c:pt idx="11">
                  <c:v>4.5511202872999557E-4</c:v>
                </c:pt>
                <c:pt idx="12">
                  <c:v>4.5511202872999563E-4</c:v>
                </c:pt>
                <c:pt idx="13">
                  <c:v>4.5511202872999579E-4</c:v>
                </c:pt>
                <c:pt idx="14">
                  <c:v>4.5511202872999563E-4</c:v>
                </c:pt>
                <c:pt idx="15">
                  <c:v>4.5511202872999568E-4</c:v>
                </c:pt>
                <c:pt idx="16">
                  <c:v>4.5511202872999568E-4</c:v>
                </c:pt>
                <c:pt idx="17">
                  <c:v>4.5511202872999563E-4</c:v>
                </c:pt>
                <c:pt idx="18">
                  <c:v>4.5511202872999568E-4</c:v>
                </c:pt>
                <c:pt idx="19">
                  <c:v>4.5511202872999568E-4</c:v>
                </c:pt>
                <c:pt idx="20">
                  <c:v>4.5511202872999557E-4</c:v>
                </c:pt>
                <c:pt idx="21">
                  <c:v>4.5511202872999563E-4</c:v>
                </c:pt>
                <c:pt idx="22">
                  <c:v>4.5511202872999557E-4</c:v>
                </c:pt>
                <c:pt idx="23">
                  <c:v>4.5511202872999568E-4</c:v>
                </c:pt>
                <c:pt idx="24">
                  <c:v>4.5511202872999563E-4</c:v>
                </c:pt>
                <c:pt idx="25">
                  <c:v>4.5511202872999557E-4</c:v>
                </c:pt>
                <c:pt idx="26">
                  <c:v>4.5511202872999563E-4</c:v>
                </c:pt>
                <c:pt idx="27">
                  <c:v>4.5511202872999557E-4</c:v>
                </c:pt>
                <c:pt idx="28">
                  <c:v>4.5511202872999563E-4</c:v>
                </c:pt>
                <c:pt idx="29">
                  <c:v>4.5511202872999563E-4</c:v>
                </c:pt>
                <c:pt idx="30">
                  <c:v>4.5511202872999557E-4</c:v>
                </c:pt>
                <c:pt idx="31">
                  <c:v>4.5511202872999552E-4</c:v>
                </c:pt>
                <c:pt idx="32">
                  <c:v>4.5511202872999552E-4</c:v>
                </c:pt>
                <c:pt idx="33">
                  <c:v>4.5511202872999563E-4</c:v>
                </c:pt>
                <c:pt idx="34">
                  <c:v>4.5511202872999563E-4</c:v>
                </c:pt>
                <c:pt idx="35">
                  <c:v>4.5511202872999563E-4</c:v>
                </c:pt>
                <c:pt idx="36">
                  <c:v>4.5511202872999557E-4</c:v>
                </c:pt>
                <c:pt idx="37">
                  <c:v>4.5511202872999563E-4</c:v>
                </c:pt>
                <c:pt idx="38">
                  <c:v>4.5511202872999563E-4</c:v>
                </c:pt>
                <c:pt idx="39">
                  <c:v>4.5511202872999563E-4</c:v>
                </c:pt>
                <c:pt idx="40">
                  <c:v>4.5511202872999579E-4</c:v>
                </c:pt>
                <c:pt idx="41">
                  <c:v>4.5511202872999563E-4</c:v>
                </c:pt>
                <c:pt idx="42">
                  <c:v>4.5511202872999563E-4</c:v>
                </c:pt>
                <c:pt idx="43">
                  <c:v>4.5511202872999563E-4</c:v>
                </c:pt>
                <c:pt idx="44">
                  <c:v>4.5511202872999568E-4</c:v>
                </c:pt>
                <c:pt idx="45">
                  <c:v>4.5511202872999557E-4</c:v>
                </c:pt>
                <c:pt idx="46">
                  <c:v>4.5511202872999557E-4</c:v>
                </c:pt>
                <c:pt idx="47">
                  <c:v>4.5511202872999552E-4</c:v>
                </c:pt>
                <c:pt idx="48">
                  <c:v>4.5511202872999563E-4</c:v>
                </c:pt>
                <c:pt idx="49">
                  <c:v>4.5511202872999568E-4</c:v>
                </c:pt>
                <c:pt idx="50">
                  <c:v>4.5511202872999563E-4</c:v>
                </c:pt>
                <c:pt idx="51">
                  <c:v>4.5511202872999563E-4</c:v>
                </c:pt>
                <c:pt idx="52">
                  <c:v>4.5511202872999563E-4</c:v>
                </c:pt>
                <c:pt idx="53">
                  <c:v>4.5511202872999563E-4</c:v>
                </c:pt>
                <c:pt idx="54">
                  <c:v>4.5511202872999568E-4</c:v>
                </c:pt>
                <c:pt idx="55">
                  <c:v>4.5511202872999568E-4</c:v>
                </c:pt>
                <c:pt idx="56">
                  <c:v>4.5511202872999563E-4</c:v>
                </c:pt>
                <c:pt idx="57">
                  <c:v>4.5511202872999568E-4</c:v>
                </c:pt>
                <c:pt idx="58">
                  <c:v>4.5511202872999557E-4</c:v>
                </c:pt>
                <c:pt idx="59">
                  <c:v>4.5511202872999563E-4</c:v>
                </c:pt>
                <c:pt idx="60">
                  <c:v>4.5511202872999552E-4</c:v>
                </c:pt>
                <c:pt idx="61">
                  <c:v>4.5511202872999552E-4</c:v>
                </c:pt>
                <c:pt idx="62">
                  <c:v>4.5511202872999557E-4</c:v>
                </c:pt>
                <c:pt idx="63">
                  <c:v>4.5511202872999568E-4</c:v>
                </c:pt>
                <c:pt idx="64">
                  <c:v>4.5511202872999563E-4</c:v>
                </c:pt>
                <c:pt idx="65">
                  <c:v>4.5511202872999557E-4</c:v>
                </c:pt>
                <c:pt idx="66">
                  <c:v>4.5511202872999557E-4</c:v>
                </c:pt>
                <c:pt idx="67">
                  <c:v>4.5511202872999568E-4</c:v>
                </c:pt>
                <c:pt idx="68">
                  <c:v>4.5511202872999552E-4</c:v>
                </c:pt>
                <c:pt idx="69">
                  <c:v>4.5511202872999563E-4</c:v>
                </c:pt>
                <c:pt idx="70">
                  <c:v>4.5511202872999563E-4</c:v>
                </c:pt>
                <c:pt idx="71">
                  <c:v>4.5511202872999563E-4</c:v>
                </c:pt>
                <c:pt idx="72">
                  <c:v>4.5511202872999557E-4</c:v>
                </c:pt>
                <c:pt idx="73">
                  <c:v>4.5511202872999557E-4</c:v>
                </c:pt>
                <c:pt idx="74">
                  <c:v>4.5511202872999552E-4</c:v>
                </c:pt>
                <c:pt idx="75">
                  <c:v>4.5511202872999557E-4</c:v>
                </c:pt>
                <c:pt idx="76">
                  <c:v>4.5511202872999557E-4</c:v>
                </c:pt>
                <c:pt idx="77">
                  <c:v>4.5511202872999557E-4</c:v>
                </c:pt>
                <c:pt idx="78">
                  <c:v>4.5511202872999568E-4</c:v>
                </c:pt>
                <c:pt idx="79">
                  <c:v>4.5511202872999563E-4</c:v>
                </c:pt>
                <c:pt idx="80">
                  <c:v>4.5511202872999557E-4</c:v>
                </c:pt>
                <c:pt idx="81">
                  <c:v>4.5511202872999557E-4</c:v>
                </c:pt>
                <c:pt idx="82">
                  <c:v>4.5511202872999563E-4</c:v>
                </c:pt>
                <c:pt idx="83">
                  <c:v>4.5511202872999552E-4</c:v>
                </c:pt>
                <c:pt idx="84">
                  <c:v>4.5511202872999563E-4</c:v>
                </c:pt>
                <c:pt idx="85">
                  <c:v>4.5511202872999563E-4</c:v>
                </c:pt>
                <c:pt idx="86">
                  <c:v>4.5511202872999552E-4</c:v>
                </c:pt>
                <c:pt idx="87">
                  <c:v>4.5511202872999557E-4</c:v>
                </c:pt>
                <c:pt idx="88">
                  <c:v>4.5511202872999557E-4</c:v>
                </c:pt>
                <c:pt idx="89">
                  <c:v>4.5511202872999552E-4</c:v>
                </c:pt>
                <c:pt idx="90">
                  <c:v>4.5511202872999552E-4</c:v>
                </c:pt>
                <c:pt idx="91">
                  <c:v>4.5511202872999557E-4</c:v>
                </c:pt>
                <c:pt idx="92">
                  <c:v>4.5511202872999557E-4</c:v>
                </c:pt>
                <c:pt idx="93">
                  <c:v>4.5511202872999552E-4</c:v>
                </c:pt>
                <c:pt idx="94">
                  <c:v>4.5511202872999557E-4</c:v>
                </c:pt>
                <c:pt idx="95">
                  <c:v>4.5511202872999557E-4</c:v>
                </c:pt>
                <c:pt idx="96">
                  <c:v>4.5511202872999557E-4</c:v>
                </c:pt>
                <c:pt idx="97">
                  <c:v>4.5511202872999563E-4</c:v>
                </c:pt>
                <c:pt idx="98">
                  <c:v>4.5511202872999563E-4</c:v>
                </c:pt>
                <c:pt idx="99">
                  <c:v>4.5511202872999552E-4</c:v>
                </c:pt>
                <c:pt idx="100">
                  <c:v>4.5511202872999552E-4</c:v>
                </c:pt>
                <c:pt idx="101">
                  <c:v>4.5511202872999557E-4</c:v>
                </c:pt>
                <c:pt idx="102">
                  <c:v>4.5511202872999552E-4</c:v>
                </c:pt>
                <c:pt idx="103">
                  <c:v>4.5511202872999557E-4</c:v>
                </c:pt>
                <c:pt idx="104">
                  <c:v>4.5511202872999563E-4</c:v>
                </c:pt>
                <c:pt idx="105">
                  <c:v>4.5511202872999557E-4</c:v>
                </c:pt>
                <c:pt idx="106">
                  <c:v>4.5511202872999563E-4</c:v>
                </c:pt>
                <c:pt idx="107">
                  <c:v>4.5511202872999557E-4</c:v>
                </c:pt>
                <c:pt idx="108">
                  <c:v>4.5511202872999557E-4</c:v>
                </c:pt>
                <c:pt idx="109">
                  <c:v>4.5511202872999568E-4</c:v>
                </c:pt>
                <c:pt idx="110">
                  <c:v>4.5511202872999568E-4</c:v>
                </c:pt>
                <c:pt idx="111">
                  <c:v>4.5511202872999568E-4</c:v>
                </c:pt>
                <c:pt idx="112">
                  <c:v>4.5511202872999563E-4</c:v>
                </c:pt>
                <c:pt idx="113">
                  <c:v>4.5511202872999557E-4</c:v>
                </c:pt>
                <c:pt idx="114">
                  <c:v>4.5511202872999568E-4</c:v>
                </c:pt>
                <c:pt idx="115">
                  <c:v>4.5511202872999557E-4</c:v>
                </c:pt>
                <c:pt idx="116">
                  <c:v>4.5511202872999568E-4</c:v>
                </c:pt>
                <c:pt idx="117">
                  <c:v>4.5511202872999557E-4</c:v>
                </c:pt>
                <c:pt idx="118">
                  <c:v>4.5511202872999568E-4</c:v>
                </c:pt>
                <c:pt idx="119">
                  <c:v>4.5511202872999568E-4</c:v>
                </c:pt>
                <c:pt idx="120">
                  <c:v>4.5511202872999552E-4</c:v>
                </c:pt>
                <c:pt idx="121">
                  <c:v>4.5511202872999563E-4</c:v>
                </c:pt>
                <c:pt idx="122">
                  <c:v>4.5511202872999568E-4</c:v>
                </c:pt>
                <c:pt idx="123">
                  <c:v>4.5511202872999579E-4</c:v>
                </c:pt>
                <c:pt idx="124">
                  <c:v>4.5511202872999563E-4</c:v>
                </c:pt>
                <c:pt idx="125">
                  <c:v>4.5511202872999563E-4</c:v>
                </c:pt>
                <c:pt idx="126">
                  <c:v>4.5511202872999557E-4</c:v>
                </c:pt>
                <c:pt idx="127">
                  <c:v>4.5511202872999563E-4</c:v>
                </c:pt>
                <c:pt idx="128">
                  <c:v>4.5511202872999568E-4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07F-4AC3-A30A-FF3B1D253957}"/>
            </c:ext>
          </c:extLst>
        </c:ser>
        <c:ser>
          <c:idx val="46"/>
          <c:order val="46"/>
          <c:tx>
            <c:strRef>
              <c:f>'Composition%'!$AX$1</c:f>
              <c:strCache>
                <c:ptCount val="1"/>
                <c:pt idx="0">
                  <c:v>SEC-BUTYLBENZENE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'Composition%'!$AX$2:$AX$130</c:f>
              <c:numCache>
                <c:formatCode>_(* #,##0.00_);_(* \(#,##0.00\);_(* "-"??_);_(@_)</c:formatCode>
                <c:ptCount val="129"/>
                <c:pt idx="0">
                  <c:v>4.551120288826321E-4</c:v>
                </c:pt>
                <c:pt idx="1">
                  <c:v>4.5511202872999557E-4</c:v>
                </c:pt>
                <c:pt idx="2">
                  <c:v>4.5511202872999557E-4</c:v>
                </c:pt>
                <c:pt idx="3">
                  <c:v>4.5511202872999557E-4</c:v>
                </c:pt>
                <c:pt idx="4">
                  <c:v>4.5511202872999563E-4</c:v>
                </c:pt>
                <c:pt idx="5">
                  <c:v>4.5511202872999563E-4</c:v>
                </c:pt>
                <c:pt idx="6">
                  <c:v>4.5511202872999557E-4</c:v>
                </c:pt>
                <c:pt idx="7">
                  <c:v>4.5511202872999563E-4</c:v>
                </c:pt>
                <c:pt idx="8">
                  <c:v>4.5511202872999557E-4</c:v>
                </c:pt>
                <c:pt idx="9">
                  <c:v>4.5511202872999563E-4</c:v>
                </c:pt>
                <c:pt idx="10">
                  <c:v>4.5511202872999563E-4</c:v>
                </c:pt>
                <c:pt idx="11">
                  <c:v>4.5511202872999557E-4</c:v>
                </c:pt>
                <c:pt idx="12">
                  <c:v>4.5511202872999563E-4</c:v>
                </c:pt>
                <c:pt idx="13">
                  <c:v>4.5511202872999579E-4</c:v>
                </c:pt>
                <c:pt idx="14">
                  <c:v>4.5511202872999563E-4</c:v>
                </c:pt>
                <c:pt idx="15">
                  <c:v>4.5511202872999568E-4</c:v>
                </c:pt>
                <c:pt idx="16">
                  <c:v>4.5511202872999568E-4</c:v>
                </c:pt>
                <c:pt idx="17">
                  <c:v>4.5511202872999563E-4</c:v>
                </c:pt>
                <c:pt idx="18">
                  <c:v>4.5511202872999568E-4</c:v>
                </c:pt>
                <c:pt idx="19">
                  <c:v>4.5511202872999568E-4</c:v>
                </c:pt>
                <c:pt idx="20">
                  <c:v>4.5511202872999557E-4</c:v>
                </c:pt>
                <c:pt idx="21">
                  <c:v>4.5511202872999563E-4</c:v>
                </c:pt>
                <c:pt idx="22">
                  <c:v>4.5511202872999557E-4</c:v>
                </c:pt>
                <c:pt idx="23">
                  <c:v>4.5511202872999568E-4</c:v>
                </c:pt>
                <c:pt idx="24">
                  <c:v>4.5511202872999563E-4</c:v>
                </c:pt>
                <c:pt idx="25">
                  <c:v>4.5511202872999557E-4</c:v>
                </c:pt>
                <c:pt idx="26">
                  <c:v>4.5511202872999563E-4</c:v>
                </c:pt>
                <c:pt idx="27">
                  <c:v>4.5511202872999557E-4</c:v>
                </c:pt>
                <c:pt idx="28">
                  <c:v>4.5511202872999563E-4</c:v>
                </c:pt>
                <c:pt idx="29">
                  <c:v>4.5511202872999563E-4</c:v>
                </c:pt>
                <c:pt idx="30">
                  <c:v>4.5511202872999557E-4</c:v>
                </c:pt>
                <c:pt idx="31">
                  <c:v>4.5511202872999552E-4</c:v>
                </c:pt>
                <c:pt idx="32">
                  <c:v>4.5511202872999552E-4</c:v>
                </c:pt>
                <c:pt idx="33">
                  <c:v>4.5511202872999563E-4</c:v>
                </c:pt>
                <c:pt idx="34">
                  <c:v>4.5511202872999563E-4</c:v>
                </c:pt>
                <c:pt idx="35">
                  <c:v>4.5511202872999563E-4</c:v>
                </c:pt>
                <c:pt idx="36">
                  <c:v>4.5511202872999557E-4</c:v>
                </c:pt>
                <c:pt idx="37">
                  <c:v>4.5511202872999563E-4</c:v>
                </c:pt>
                <c:pt idx="38">
                  <c:v>4.5511202872999563E-4</c:v>
                </c:pt>
                <c:pt idx="39">
                  <c:v>4.5511202872999563E-4</c:v>
                </c:pt>
                <c:pt idx="40">
                  <c:v>4.5511202872999579E-4</c:v>
                </c:pt>
                <c:pt idx="41">
                  <c:v>4.5511202872999563E-4</c:v>
                </c:pt>
                <c:pt idx="42">
                  <c:v>4.5511202872999563E-4</c:v>
                </c:pt>
                <c:pt idx="43">
                  <c:v>4.5511202872999563E-4</c:v>
                </c:pt>
                <c:pt idx="44">
                  <c:v>4.5511202872999568E-4</c:v>
                </c:pt>
                <c:pt idx="45">
                  <c:v>4.5511202872999557E-4</c:v>
                </c:pt>
                <c:pt idx="46">
                  <c:v>4.5511202872999557E-4</c:v>
                </c:pt>
                <c:pt idx="47">
                  <c:v>4.5511202872999552E-4</c:v>
                </c:pt>
                <c:pt idx="48">
                  <c:v>4.5511202872999563E-4</c:v>
                </c:pt>
                <c:pt idx="49">
                  <c:v>4.5511202872999568E-4</c:v>
                </c:pt>
                <c:pt idx="50">
                  <c:v>4.5511202872999563E-4</c:v>
                </c:pt>
                <c:pt idx="51">
                  <c:v>4.5511202872999563E-4</c:v>
                </c:pt>
                <c:pt idx="52">
                  <c:v>4.5511202872999563E-4</c:v>
                </c:pt>
                <c:pt idx="53">
                  <c:v>4.5511202872999563E-4</c:v>
                </c:pt>
                <c:pt idx="54">
                  <c:v>4.5511202872999568E-4</c:v>
                </c:pt>
                <c:pt idx="55">
                  <c:v>4.5511202872999568E-4</c:v>
                </c:pt>
                <c:pt idx="56">
                  <c:v>4.5511202872999563E-4</c:v>
                </c:pt>
                <c:pt idx="57">
                  <c:v>4.5511202872999568E-4</c:v>
                </c:pt>
                <c:pt idx="58">
                  <c:v>4.5511202872999557E-4</c:v>
                </c:pt>
                <c:pt idx="59">
                  <c:v>4.5511202872999563E-4</c:v>
                </c:pt>
                <c:pt idx="60">
                  <c:v>4.5511202872999552E-4</c:v>
                </c:pt>
                <c:pt idx="61">
                  <c:v>4.5511202872999552E-4</c:v>
                </c:pt>
                <c:pt idx="62">
                  <c:v>4.5511202872999557E-4</c:v>
                </c:pt>
                <c:pt idx="63">
                  <c:v>4.5511202872999568E-4</c:v>
                </c:pt>
                <c:pt idx="64">
                  <c:v>4.5511202872999563E-4</c:v>
                </c:pt>
                <c:pt idx="65">
                  <c:v>4.5511202872999557E-4</c:v>
                </c:pt>
                <c:pt idx="66">
                  <c:v>4.5511202872999557E-4</c:v>
                </c:pt>
                <c:pt idx="67">
                  <c:v>4.5511202872999568E-4</c:v>
                </c:pt>
                <c:pt idx="68">
                  <c:v>4.5511202872999552E-4</c:v>
                </c:pt>
                <c:pt idx="69">
                  <c:v>4.5511202872999563E-4</c:v>
                </c:pt>
                <c:pt idx="70">
                  <c:v>4.5511202872999563E-4</c:v>
                </c:pt>
                <c:pt idx="71">
                  <c:v>4.5511202872999563E-4</c:v>
                </c:pt>
                <c:pt idx="72">
                  <c:v>4.5511202872999557E-4</c:v>
                </c:pt>
                <c:pt idx="73">
                  <c:v>4.5511202872999557E-4</c:v>
                </c:pt>
                <c:pt idx="74">
                  <c:v>4.5511202872999552E-4</c:v>
                </c:pt>
                <c:pt idx="75">
                  <c:v>4.5511202872999557E-4</c:v>
                </c:pt>
                <c:pt idx="76">
                  <c:v>4.5511202872999557E-4</c:v>
                </c:pt>
                <c:pt idx="77">
                  <c:v>4.5511202872999557E-4</c:v>
                </c:pt>
                <c:pt idx="78">
                  <c:v>4.5511202872999568E-4</c:v>
                </c:pt>
                <c:pt idx="79">
                  <c:v>4.5511202872999563E-4</c:v>
                </c:pt>
                <c:pt idx="80">
                  <c:v>4.5511202872999557E-4</c:v>
                </c:pt>
                <c:pt idx="81">
                  <c:v>4.5511202872999557E-4</c:v>
                </c:pt>
                <c:pt idx="82">
                  <c:v>4.5511202872999563E-4</c:v>
                </c:pt>
                <c:pt idx="83">
                  <c:v>4.5511202872999552E-4</c:v>
                </c:pt>
                <c:pt idx="84">
                  <c:v>4.5511202872999563E-4</c:v>
                </c:pt>
                <c:pt idx="85">
                  <c:v>4.5511202872999563E-4</c:v>
                </c:pt>
                <c:pt idx="86">
                  <c:v>4.5511202872999552E-4</c:v>
                </c:pt>
                <c:pt idx="87">
                  <c:v>4.5511202872999557E-4</c:v>
                </c:pt>
                <c:pt idx="88">
                  <c:v>4.5511202872999557E-4</c:v>
                </c:pt>
                <c:pt idx="89">
                  <c:v>4.5511202872999552E-4</c:v>
                </c:pt>
                <c:pt idx="90">
                  <c:v>4.5511202872999552E-4</c:v>
                </c:pt>
                <c:pt idx="91">
                  <c:v>4.5511202872999557E-4</c:v>
                </c:pt>
                <c:pt idx="92">
                  <c:v>4.5511202872999557E-4</c:v>
                </c:pt>
                <c:pt idx="93">
                  <c:v>4.5511202872999552E-4</c:v>
                </c:pt>
                <c:pt idx="94">
                  <c:v>4.5511202872999557E-4</c:v>
                </c:pt>
                <c:pt idx="95">
                  <c:v>4.5511202872999557E-4</c:v>
                </c:pt>
                <c:pt idx="96">
                  <c:v>4.5511202872999557E-4</c:v>
                </c:pt>
                <c:pt idx="97">
                  <c:v>4.5511202872999563E-4</c:v>
                </c:pt>
                <c:pt idx="98">
                  <c:v>4.5511202872999563E-4</c:v>
                </c:pt>
                <c:pt idx="99">
                  <c:v>4.5511202872999552E-4</c:v>
                </c:pt>
                <c:pt idx="100">
                  <c:v>4.5511202872999552E-4</c:v>
                </c:pt>
                <c:pt idx="101">
                  <c:v>4.5511202872999557E-4</c:v>
                </c:pt>
                <c:pt idx="102">
                  <c:v>4.5511202872999552E-4</c:v>
                </c:pt>
                <c:pt idx="103">
                  <c:v>4.5511202872999557E-4</c:v>
                </c:pt>
                <c:pt idx="104">
                  <c:v>4.5511202872999563E-4</c:v>
                </c:pt>
                <c:pt idx="105">
                  <c:v>4.5511202872999557E-4</c:v>
                </c:pt>
                <c:pt idx="106">
                  <c:v>4.5511202872999563E-4</c:v>
                </c:pt>
                <c:pt idx="107">
                  <c:v>4.5511202872999557E-4</c:v>
                </c:pt>
                <c:pt idx="108">
                  <c:v>4.5511202872999557E-4</c:v>
                </c:pt>
                <c:pt idx="109">
                  <c:v>4.5511202872999568E-4</c:v>
                </c:pt>
                <c:pt idx="110">
                  <c:v>4.5511202872999568E-4</c:v>
                </c:pt>
                <c:pt idx="111">
                  <c:v>4.5511202872999568E-4</c:v>
                </c:pt>
                <c:pt idx="112">
                  <c:v>4.5511202872999563E-4</c:v>
                </c:pt>
                <c:pt idx="113">
                  <c:v>4.5511202872999557E-4</c:v>
                </c:pt>
                <c:pt idx="114">
                  <c:v>4.5511202872999568E-4</c:v>
                </c:pt>
                <c:pt idx="115">
                  <c:v>4.5511202872999557E-4</c:v>
                </c:pt>
                <c:pt idx="116">
                  <c:v>4.5511202872999568E-4</c:v>
                </c:pt>
                <c:pt idx="117">
                  <c:v>4.5511202872999557E-4</c:v>
                </c:pt>
                <c:pt idx="118">
                  <c:v>4.5511202872999568E-4</c:v>
                </c:pt>
                <c:pt idx="119">
                  <c:v>4.5511202872999568E-4</c:v>
                </c:pt>
                <c:pt idx="120">
                  <c:v>4.5511202872999552E-4</c:v>
                </c:pt>
                <c:pt idx="121">
                  <c:v>4.5511202872999563E-4</c:v>
                </c:pt>
                <c:pt idx="122">
                  <c:v>4.5511202872999568E-4</c:v>
                </c:pt>
                <c:pt idx="123">
                  <c:v>4.5511202872999579E-4</c:v>
                </c:pt>
                <c:pt idx="124">
                  <c:v>4.5511202872999563E-4</c:v>
                </c:pt>
                <c:pt idx="125">
                  <c:v>4.5511202872999563E-4</c:v>
                </c:pt>
                <c:pt idx="126">
                  <c:v>4.5511202872999557E-4</c:v>
                </c:pt>
                <c:pt idx="127">
                  <c:v>4.5511202872999563E-4</c:v>
                </c:pt>
                <c:pt idx="128">
                  <c:v>4.5511202872999568E-4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07F-4AC3-A30A-FF3B1D253957}"/>
            </c:ext>
          </c:extLst>
        </c:ser>
        <c:ser>
          <c:idx val="47"/>
          <c:order val="47"/>
          <c:tx>
            <c:strRef>
              <c:f>'Composition%'!$AY$1</c:f>
              <c:strCache>
                <c:ptCount val="1"/>
                <c:pt idx="0">
                  <c:v>TERT-BUTYLBENZENEN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'Composition%'!$AY$2:$AY$130</c:f>
              <c:numCache>
                <c:formatCode>_(* #,##0.00_);_(* \(#,##0.00\);_(* "-"??_);_(@_)</c:formatCode>
                <c:ptCount val="129"/>
                <c:pt idx="0">
                  <c:v>4.2114844463765952E-4</c:v>
                </c:pt>
                <c:pt idx="1">
                  <c:v>4.2114844449641378E-4</c:v>
                </c:pt>
                <c:pt idx="2">
                  <c:v>4.2114844449641378E-4</c:v>
                </c:pt>
                <c:pt idx="3">
                  <c:v>4.2114844449641378E-4</c:v>
                </c:pt>
                <c:pt idx="4">
                  <c:v>4.2114844449641384E-4</c:v>
                </c:pt>
                <c:pt idx="5">
                  <c:v>4.2114844449641384E-4</c:v>
                </c:pt>
                <c:pt idx="6">
                  <c:v>4.2114844449641378E-4</c:v>
                </c:pt>
                <c:pt idx="7">
                  <c:v>4.2114844449641384E-4</c:v>
                </c:pt>
                <c:pt idx="8">
                  <c:v>4.2114844449641378E-4</c:v>
                </c:pt>
                <c:pt idx="9">
                  <c:v>4.2114844449641384E-4</c:v>
                </c:pt>
                <c:pt idx="10">
                  <c:v>4.2114844449641384E-4</c:v>
                </c:pt>
                <c:pt idx="11">
                  <c:v>4.2114844449641378E-4</c:v>
                </c:pt>
                <c:pt idx="12">
                  <c:v>4.2114844449641384E-4</c:v>
                </c:pt>
                <c:pt idx="13">
                  <c:v>4.2114844449641395E-4</c:v>
                </c:pt>
                <c:pt idx="14">
                  <c:v>4.2114844449641384E-4</c:v>
                </c:pt>
                <c:pt idx="15">
                  <c:v>4.2114844449641389E-4</c:v>
                </c:pt>
                <c:pt idx="16">
                  <c:v>4.2114844449641389E-4</c:v>
                </c:pt>
                <c:pt idx="17">
                  <c:v>4.2114844449641384E-4</c:v>
                </c:pt>
                <c:pt idx="18">
                  <c:v>4.2114844449641389E-4</c:v>
                </c:pt>
                <c:pt idx="19">
                  <c:v>4.2114844449641389E-4</c:v>
                </c:pt>
                <c:pt idx="20">
                  <c:v>4.2114844449641378E-4</c:v>
                </c:pt>
                <c:pt idx="21">
                  <c:v>4.2114844449641384E-4</c:v>
                </c:pt>
                <c:pt idx="22">
                  <c:v>4.2114844449641378E-4</c:v>
                </c:pt>
                <c:pt idx="23">
                  <c:v>4.2114844449641389E-4</c:v>
                </c:pt>
                <c:pt idx="24">
                  <c:v>4.2114844449641384E-4</c:v>
                </c:pt>
                <c:pt idx="25">
                  <c:v>4.2114844449641378E-4</c:v>
                </c:pt>
                <c:pt idx="26">
                  <c:v>4.2114844449641384E-4</c:v>
                </c:pt>
                <c:pt idx="27">
                  <c:v>4.2114844449641378E-4</c:v>
                </c:pt>
                <c:pt idx="28">
                  <c:v>4.2114844449641384E-4</c:v>
                </c:pt>
                <c:pt idx="29">
                  <c:v>4.2114844449641384E-4</c:v>
                </c:pt>
                <c:pt idx="30">
                  <c:v>4.2114844449641378E-4</c:v>
                </c:pt>
                <c:pt idx="31">
                  <c:v>4.2114844449641373E-4</c:v>
                </c:pt>
                <c:pt idx="32">
                  <c:v>4.2114844449641373E-4</c:v>
                </c:pt>
                <c:pt idx="33">
                  <c:v>4.2114844449641384E-4</c:v>
                </c:pt>
                <c:pt idx="34">
                  <c:v>4.2114844449641384E-4</c:v>
                </c:pt>
                <c:pt idx="35">
                  <c:v>4.2114844449641384E-4</c:v>
                </c:pt>
                <c:pt idx="36">
                  <c:v>4.2114844449641378E-4</c:v>
                </c:pt>
                <c:pt idx="37">
                  <c:v>4.2114844449641384E-4</c:v>
                </c:pt>
                <c:pt idx="38">
                  <c:v>4.2114844449641384E-4</c:v>
                </c:pt>
                <c:pt idx="39">
                  <c:v>4.2114844449641384E-4</c:v>
                </c:pt>
                <c:pt idx="40">
                  <c:v>4.2114844449641395E-4</c:v>
                </c:pt>
                <c:pt idx="41">
                  <c:v>4.2114844449641384E-4</c:v>
                </c:pt>
                <c:pt idx="42">
                  <c:v>4.2114844449641384E-4</c:v>
                </c:pt>
                <c:pt idx="43">
                  <c:v>4.2114844449641384E-4</c:v>
                </c:pt>
                <c:pt idx="44">
                  <c:v>4.2114844449641389E-4</c:v>
                </c:pt>
                <c:pt idx="45">
                  <c:v>4.2114844449641378E-4</c:v>
                </c:pt>
                <c:pt idx="46">
                  <c:v>4.2114844449641378E-4</c:v>
                </c:pt>
                <c:pt idx="47">
                  <c:v>4.2114844449641373E-4</c:v>
                </c:pt>
                <c:pt idx="48">
                  <c:v>4.2114844449641384E-4</c:v>
                </c:pt>
                <c:pt idx="49">
                  <c:v>4.2114844449641389E-4</c:v>
                </c:pt>
                <c:pt idx="50">
                  <c:v>4.2114844449641384E-4</c:v>
                </c:pt>
                <c:pt idx="51">
                  <c:v>4.2114844449641384E-4</c:v>
                </c:pt>
                <c:pt idx="52">
                  <c:v>4.2114844449641384E-4</c:v>
                </c:pt>
                <c:pt idx="53">
                  <c:v>4.2114844449641384E-4</c:v>
                </c:pt>
                <c:pt idx="54">
                  <c:v>4.2114844449641389E-4</c:v>
                </c:pt>
                <c:pt idx="55">
                  <c:v>4.2114844449641389E-4</c:v>
                </c:pt>
                <c:pt idx="56">
                  <c:v>4.2114844449641384E-4</c:v>
                </c:pt>
                <c:pt idx="57">
                  <c:v>4.2114844449641389E-4</c:v>
                </c:pt>
                <c:pt idx="58">
                  <c:v>4.2114844449641378E-4</c:v>
                </c:pt>
                <c:pt idx="59">
                  <c:v>4.2114844449641384E-4</c:v>
                </c:pt>
                <c:pt idx="60">
                  <c:v>4.2114844449641373E-4</c:v>
                </c:pt>
                <c:pt idx="61">
                  <c:v>4.2114844449641373E-4</c:v>
                </c:pt>
                <c:pt idx="62">
                  <c:v>4.2114844449641378E-4</c:v>
                </c:pt>
                <c:pt idx="63">
                  <c:v>4.2114844449641389E-4</c:v>
                </c:pt>
                <c:pt idx="64">
                  <c:v>4.2114844449641384E-4</c:v>
                </c:pt>
                <c:pt idx="65">
                  <c:v>4.2114844449641378E-4</c:v>
                </c:pt>
                <c:pt idx="66">
                  <c:v>4.2114844449641378E-4</c:v>
                </c:pt>
                <c:pt idx="67">
                  <c:v>4.2114844449641389E-4</c:v>
                </c:pt>
                <c:pt idx="68">
                  <c:v>4.2114844449641373E-4</c:v>
                </c:pt>
                <c:pt idx="69">
                  <c:v>4.2114844449641384E-4</c:v>
                </c:pt>
                <c:pt idx="70">
                  <c:v>4.2114844449641384E-4</c:v>
                </c:pt>
                <c:pt idx="71">
                  <c:v>4.2114844449641384E-4</c:v>
                </c:pt>
                <c:pt idx="72">
                  <c:v>4.2114844449641378E-4</c:v>
                </c:pt>
                <c:pt idx="73">
                  <c:v>4.2114844449641378E-4</c:v>
                </c:pt>
                <c:pt idx="74">
                  <c:v>4.2114844449641373E-4</c:v>
                </c:pt>
                <c:pt idx="75">
                  <c:v>4.2114844449641378E-4</c:v>
                </c:pt>
                <c:pt idx="76">
                  <c:v>4.2114844449641378E-4</c:v>
                </c:pt>
                <c:pt idx="77">
                  <c:v>4.2114844449641378E-4</c:v>
                </c:pt>
                <c:pt idx="78">
                  <c:v>4.2114844449641389E-4</c:v>
                </c:pt>
                <c:pt idx="79">
                  <c:v>4.2114844449641384E-4</c:v>
                </c:pt>
                <c:pt idx="80">
                  <c:v>4.2114844449641378E-4</c:v>
                </c:pt>
                <c:pt idx="81">
                  <c:v>4.2114844449641378E-4</c:v>
                </c:pt>
                <c:pt idx="82">
                  <c:v>4.2114844449641384E-4</c:v>
                </c:pt>
                <c:pt idx="83">
                  <c:v>4.2114844449641373E-4</c:v>
                </c:pt>
                <c:pt idx="84">
                  <c:v>4.2114844449641384E-4</c:v>
                </c:pt>
                <c:pt idx="85">
                  <c:v>4.2114844449641384E-4</c:v>
                </c:pt>
                <c:pt idx="86">
                  <c:v>4.2114844449641373E-4</c:v>
                </c:pt>
                <c:pt idx="87">
                  <c:v>4.2114844449641378E-4</c:v>
                </c:pt>
                <c:pt idx="88">
                  <c:v>4.2114844449641378E-4</c:v>
                </c:pt>
                <c:pt idx="89">
                  <c:v>4.2114844449641373E-4</c:v>
                </c:pt>
                <c:pt idx="90">
                  <c:v>4.2114844449641373E-4</c:v>
                </c:pt>
                <c:pt idx="91">
                  <c:v>4.2114844449641378E-4</c:v>
                </c:pt>
                <c:pt idx="92">
                  <c:v>4.2114844449641378E-4</c:v>
                </c:pt>
                <c:pt idx="93">
                  <c:v>4.2114844449641373E-4</c:v>
                </c:pt>
                <c:pt idx="94">
                  <c:v>4.2114844449641378E-4</c:v>
                </c:pt>
                <c:pt idx="95">
                  <c:v>4.2114844449641378E-4</c:v>
                </c:pt>
                <c:pt idx="96">
                  <c:v>4.2114844449641378E-4</c:v>
                </c:pt>
                <c:pt idx="97">
                  <c:v>4.2114844449641384E-4</c:v>
                </c:pt>
                <c:pt idx="98">
                  <c:v>4.2114844449641384E-4</c:v>
                </c:pt>
                <c:pt idx="99">
                  <c:v>4.2114844449641373E-4</c:v>
                </c:pt>
                <c:pt idx="100">
                  <c:v>4.2114844449641373E-4</c:v>
                </c:pt>
                <c:pt idx="101">
                  <c:v>4.2114844449641378E-4</c:v>
                </c:pt>
                <c:pt idx="102">
                  <c:v>4.2114844449641373E-4</c:v>
                </c:pt>
                <c:pt idx="103">
                  <c:v>4.2114844449641378E-4</c:v>
                </c:pt>
                <c:pt idx="104">
                  <c:v>4.2114844449641384E-4</c:v>
                </c:pt>
                <c:pt idx="105">
                  <c:v>4.2114844449641378E-4</c:v>
                </c:pt>
                <c:pt idx="106">
                  <c:v>4.2114844449641384E-4</c:v>
                </c:pt>
                <c:pt idx="107">
                  <c:v>4.2114844449641378E-4</c:v>
                </c:pt>
                <c:pt idx="108">
                  <c:v>4.2114844449641378E-4</c:v>
                </c:pt>
                <c:pt idx="109">
                  <c:v>4.2114844449641389E-4</c:v>
                </c:pt>
                <c:pt idx="110">
                  <c:v>4.2114844449641389E-4</c:v>
                </c:pt>
                <c:pt idx="111">
                  <c:v>4.2114844449641389E-4</c:v>
                </c:pt>
                <c:pt idx="112">
                  <c:v>4.2114844449641384E-4</c:v>
                </c:pt>
                <c:pt idx="113">
                  <c:v>4.2114844449641378E-4</c:v>
                </c:pt>
                <c:pt idx="114">
                  <c:v>4.2114844449641389E-4</c:v>
                </c:pt>
                <c:pt idx="115">
                  <c:v>4.2114844449641378E-4</c:v>
                </c:pt>
                <c:pt idx="116">
                  <c:v>4.2114844449641389E-4</c:v>
                </c:pt>
                <c:pt idx="117">
                  <c:v>4.2114844449641378E-4</c:v>
                </c:pt>
                <c:pt idx="118">
                  <c:v>4.2114844449641389E-4</c:v>
                </c:pt>
                <c:pt idx="119">
                  <c:v>4.2114844449641389E-4</c:v>
                </c:pt>
                <c:pt idx="120">
                  <c:v>4.2114844449641373E-4</c:v>
                </c:pt>
                <c:pt idx="121">
                  <c:v>4.2114844449641384E-4</c:v>
                </c:pt>
                <c:pt idx="122">
                  <c:v>4.2114844449641389E-4</c:v>
                </c:pt>
                <c:pt idx="123">
                  <c:v>4.2114844449641395E-4</c:v>
                </c:pt>
                <c:pt idx="124">
                  <c:v>4.2114844449641384E-4</c:v>
                </c:pt>
                <c:pt idx="125">
                  <c:v>4.2114844449641384E-4</c:v>
                </c:pt>
                <c:pt idx="126">
                  <c:v>4.2114844449641378E-4</c:v>
                </c:pt>
                <c:pt idx="127">
                  <c:v>4.2114844449641384E-4</c:v>
                </c:pt>
                <c:pt idx="128">
                  <c:v>4.2114844449641389E-4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07F-4AC3-A30A-FF3B1D253957}"/>
            </c:ext>
          </c:extLst>
        </c:ser>
        <c:ser>
          <c:idx val="48"/>
          <c:order val="48"/>
          <c:tx>
            <c:strRef>
              <c:f>'Composition%'!$AZ$1</c:f>
              <c:strCache>
                <c:ptCount val="1"/>
                <c:pt idx="0">
                  <c:v>1M2NC3C6A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'Composition%'!$AZ$2:$AZ$130</c:f>
              <c:numCache>
                <c:formatCode>_(* #,##0.00_);_(* \(#,##0.00\);_(* "-"??_);_(@_)</c:formatCode>
                <c:ptCount val="129"/>
                <c:pt idx="0">
                  <c:v>4.7549017942961565E-5</c:v>
                </c:pt>
                <c:pt idx="1">
                  <c:v>4.7549017927014462E-5</c:v>
                </c:pt>
                <c:pt idx="2">
                  <c:v>4.7549017927014462E-5</c:v>
                </c:pt>
                <c:pt idx="3">
                  <c:v>4.7549017927014462E-5</c:v>
                </c:pt>
                <c:pt idx="4">
                  <c:v>4.7549017927014468E-5</c:v>
                </c:pt>
                <c:pt idx="5">
                  <c:v>4.7549017927014468E-5</c:v>
                </c:pt>
                <c:pt idx="6">
                  <c:v>4.7549017927014462E-5</c:v>
                </c:pt>
                <c:pt idx="7">
                  <c:v>4.7549017927014468E-5</c:v>
                </c:pt>
                <c:pt idx="8">
                  <c:v>4.7549017927014462E-5</c:v>
                </c:pt>
                <c:pt idx="9">
                  <c:v>4.7549017927014468E-5</c:v>
                </c:pt>
                <c:pt idx="10">
                  <c:v>4.7549017927014468E-5</c:v>
                </c:pt>
                <c:pt idx="11">
                  <c:v>4.7549017927014462E-5</c:v>
                </c:pt>
                <c:pt idx="12">
                  <c:v>4.7549017927014468E-5</c:v>
                </c:pt>
                <c:pt idx="13">
                  <c:v>4.7549017927014489E-5</c:v>
                </c:pt>
                <c:pt idx="14">
                  <c:v>4.7549017927014468E-5</c:v>
                </c:pt>
                <c:pt idx="15">
                  <c:v>4.7549017927014475E-5</c:v>
                </c:pt>
                <c:pt idx="16">
                  <c:v>4.7549017927014475E-5</c:v>
                </c:pt>
                <c:pt idx="17">
                  <c:v>4.7549017927014468E-5</c:v>
                </c:pt>
                <c:pt idx="18">
                  <c:v>4.7549017927014475E-5</c:v>
                </c:pt>
                <c:pt idx="19">
                  <c:v>4.7549017927014475E-5</c:v>
                </c:pt>
                <c:pt idx="20">
                  <c:v>4.7549017927014462E-5</c:v>
                </c:pt>
                <c:pt idx="21">
                  <c:v>4.7549017927014468E-5</c:v>
                </c:pt>
                <c:pt idx="22">
                  <c:v>4.7549017927014462E-5</c:v>
                </c:pt>
                <c:pt idx="23">
                  <c:v>4.7549017927014475E-5</c:v>
                </c:pt>
                <c:pt idx="24">
                  <c:v>4.7549017927014468E-5</c:v>
                </c:pt>
                <c:pt idx="25">
                  <c:v>4.7549017927014462E-5</c:v>
                </c:pt>
                <c:pt idx="26">
                  <c:v>4.7549017927014468E-5</c:v>
                </c:pt>
                <c:pt idx="27">
                  <c:v>4.7549017927014462E-5</c:v>
                </c:pt>
                <c:pt idx="28">
                  <c:v>4.7549017927014468E-5</c:v>
                </c:pt>
                <c:pt idx="29">
                  <c:v>4.7549017927014468E-5</c:v>
                </c:pt>
                <c:pt idx="30">
                  <c:v>4.7549017927014462E-5</c:v>
                </c:pt>
                <c:pt idx="31">
                  <c:v>4.7549017927014455E-5</c:v>
                </c:pt>
                <c:pt idx="32">
                  <c:v>4.7549017927014455E-5</c:v>
                </c:pt>
                <c:pt idx="33">
                  <c:v>4.7549017927014468E-5</c:v>
                </c:pt>
                <c:pt idx="34">
                  <c:v>4.7549017927014468E-5</c:v>
                </c:pt>
                <c:pt idx="35">
                  <c:v>4.7549017927014468E-5</c:v>
                </c:pt>
                <c:pt idx="36">
                  <c:v>4.7549017927014462E-5</c:v>
                </c:pt>
                <c:pt idx="37">
                  <c:v>4.7549017927014468E-5</c:v>
                </c:pt>
                <c:pt idx="38">
                  <c:v>4.7549017927014468E-5</c:v>
                </c:pt>
                <c:pt idx="39">
                  <c:v>4.7549017927014468E-5</c:v>
                </c:pt>
                <c:pt idx="40">
                  <c:v>4.7549017927014489E-5</c:v>
                </c:pt>
                <c:pt idx="41">
                  <c:v>4.7549017927014468E-5</c:v>
                </c:pt>
                <c:pt idx="42">
                  <c:v>4.7549017927014468E-5</c:v>
                </c:pt>
                <c:pt idx="43">
                  <c:v>4.7549017927014468E-5</c:v>
                </c:pt>
                <c:pt idx="44">
                  <c:v>4.7549017927014475E-5</c:v>
                </c:pt>
                <c:pt idx="45">
                  <c:v>4.7549017927014462E-5</c:v>
                </c:pt>
                <c:pt idx="46">
                  <c:v>4.7549017927014462E-5</c:v>
                </c:pt>
                <c:pt idx="47">
                  <c:v>4.7549017927014455E-5</c:v>
                </c:pt>
                <c:pt idx="48">
                  <c:v>4.7549017927014468E-5</c:v>
                </c:pt>
                <c:pt idx="49">
                  <c:v>4.7549017927014475E-5</c:v>
                </c:pt>
                <c:pt idx="50">
                  <c:v>4.7549017927014468E-5</c:v>
                </c:pt>
                <c:pt idx="51">
                  <c:v>4.7549017927014468E-5</c:v>
                </c:pt>
                <c:pt idx="52">
                  <c:v>4.7549017927014468E-5</c:v>
                </c:pt>
                <c:pt idx="53">
                  <c:v>4.7549017927014468E-5</c:v>
                </c:pt>
                <c:pt idx="54">
                  <c:v>4.7549017927014475E-5</c:v>
                </c:pt>
                <c:pt idx="55">
                  <c:v>4.7549017927014475E-5</c:v>
                </c:pt>
                <c:pt idx="56">
                  <c:v>4.7549017927014468E-5</c:v>
                </c:pt>
                <c:pt idx="57">
                  <c:v>4.7549017927014475E-5</c:v>
                </c:pt>
                <c:pt idx="58">
                  <c:v>4.7549017927014462E-5</c:v>
                </c:pt>
                <c:pt idx="59">
                  <c:v>4.7549017927014468E-5</c:v>
                </c:pt>
                <c:pt idx="60">
                  <c:v>4.7549017927014455E-5</c:v>
                </c:pt>
                <c:pt idx="61">
                  <c:v>4.7549017927014455E-5</c:v>
                </c:pt>
                <c:pt idx="62">
                  <c:v>4.7549017927014462E-5</c:v>
                </c:pt>
                <c:pt idx="63">
                  <c:v>4.7549017927014475E-5</c:v>
                </c:pt>
                <c:pt idx="64">
                  <c:v>4.7549017927014468E-5</c:v>
                </c:pt>
                <c:pt idx="65">
                  <c:v>4.7549017927014462E-5</c:v>
                </c:pt>
                <c:pt idx="66">
                  <c:v>4.7549017927014462E-5</c:v>
                </c:pt>
                <c:pt idx="67">
                  <c:v>4.7549017927014475E-5</c:v>
                </c:pt>
                <c:pt idx="68">
                  <c:v>4.7549017927014455E-5</c:v>
                </c:pt>
                <c:pt idx="69">
                  <c:v>4.7549017927014468E-5</c:v>
                </c:pt>
                <c:pt idx="70">
                  <c:v>4.7549017927014468E-5</c:v>
                </c:pt>
                <c:pt idx="71">
                  <c:v>4.7549017927014468E-5</c:v>
                </c:pt>
                <c:pt idx="72">
                  <c:v>4.7549017927014462E-5</c:v>
                </c:pt>
                <c:pt idx="73">
                  <c:v>4.7549017927014462E-5</c:v>
                </c:pt>
                <c:pt idx="74">
                  <c:v>4.7549017927014455E-5</c:v>
                </c:pt>
                <c:pt idx="75">
                  <c:v>4.7549017927014462E-5</c:v>
                </c:pt>
                <c:pt idx="76">
                  <c:v>4.7549017927014462E-5</c:v>
                </c:pt>
                <c:pt idx="77">
                  <c:v>4.7549017927014462E-5</c:v>
                </c:pt>
                <c:pt idx="78">
                  <c:v>4.7549017927014475E-5</c:v>
                </c:pt>
                <c:pt idx="79">
                  <c:v>4.7549017927014468E-5</c:v>
                </c:pt>
                <c:pt idx="80">
                  <c:v>4.7549017927014462E-5</c:v>
                </c:pt>
                <c:pt idx="81">
                  <c:v>4.7549017927014462E-5</c:v>
                </c:pt>
                <c:pt idx="82">
                  <c:v>4.7549017927014468E-5</c:v>
                </c:pt>
                <c:pt idx="83">
                  <c:v>4.7549017927014455E-5</c:v>
                </c:pt>
                <c:pt idx="84">
                  <c:v>4.7549017927014468E-5</c:v>
                </c:pt>
                <c:pt idx="85">
                  <c:v>4.7549017927014468E-5</c:v>
                </c:pt>
                <c:pt idx="86">
                  <c:v>4.7549017927014455E-5</c:v>
                </c:pt>
                <c:pt idx="87">
                  <c:v>4.7549017927014462E-5</c:v>
                </c:pt>
                <c:pt idx="88">
                  <c:v>4.7549017927014462E-5</c:v>
                </c:pt>
                <c:pt idx="89">
                  <c:v>4.7549017927014455E-5</c:v>
                </c:pt>
                <c:pt idx="90">
                  <c:v>4.7549017927014455E-5</c:v>
                </c:pt>
                <c:pt idx="91">
                  <c:v>4.7549017927014462E-5</c:v>
                </c:pt>
                <c:pt idx="92">
                  <c:v>4.7549017927014462E-5</c:v>
                </c:pt>
                <c:pt idx="93">
                  <c:v>4.7549017927014455E-5</c:v>
                </c:pt>
                <c:pt idx="94">
                  <c:v>4.7549017927014462E-5</c:v>
                </c:pt>
                <c:pt idx="95">
                  <c:v>4.7549017927014462E-5</c:v>
                </c:pt>
                <c:pt idx="96">
                  <c:v>4.7549017927014462E-5</c:v>
                </c:pt>
                <c:pt idx="97">
                  <c:v>4.7549017927014468E-5</c:v>
                </c:pt>
                <c:pt idx="98">
                  <c:v>4.7549017927014468E-5</c:v>
                </c:pt>
                <c:pt idx="99">
                  <c:v>4.7549017927014455E-5</c:v>
                </c:pt>
                <c:pt idx="100">
                  <c:v>4.7549017927014455E-5</c:v>
                </c:pt>
                <c:pt idx="101">
                  <c:v>4.7549017927014462E-5</c:v>
                </c:pt>
                <c:pt idx="102">
                  <c:v>4.7549017927014455E-5</c:v>
                </c:pt>
                <c:pt idx="103">
                  <c:v>4.7549017927014462E-5</c:v>
                </c:pt>
                <c:pt idx="104">
                  <c:v>4.7549017927014468E-5</c:v>
                </c:pt>
                <c:pt idx="105">
                  <c:v>4.7549017927014462E-5</c:v>
                </c:pt>
                <c:pt idx="106">
                  <c:v>4.7549017927014468E-5</c:v>
                </c:pt>
                <c:pt idx="107">
                  <c:v>4.7549017927014462E-5</c:v>
                </c:pt>
                <c:pt idx="108">
                  <c:v>4.7549017927014462E-5</c:v>
                </c:pt>
                <c:pt idx="109">
                  <c:v>4.7549017927014475E-5</c:v>
                </c:pt>
                <c:pt idx="110">
                  <c:v>4.7549017927014475E-5</c:v>
                </c:pt>
                <c:pt idx="111">
                  <c:v>4.7549017927014475E-5</c:v>
                </c:pt>
                <c:pt idx="112">
                  <c:v>4.7549017927014468E-5</c:v>
                </c:pt>
                <c:pt idx="113">
                  <c:v>4.7549017927014462E-5</c:v>
                </c:pt>
                <c:pt idx="114">
                  <c:v>4.7549017927014475E-5</c:v>
                </c:pt>
                <c:pt idx="115">
                  <c:v>4.7549017927014462E-5</c:v>
                </c:pt>
                <c:pt idx="116">
                  <c:v>4.7549017927014475E-5</c:v>
                </c:pt>
                <c:pt idx="117">
                  <c:v>4.7549017927014462E-5</c:v>
                </c:pt>
                <c:pt idx="118">
                  <c:v>4.7549017927014475E-5</c:v>
                </c:pt>
                <c:pt idx="119">
                  <c:v>4.7549017927014475E-5</c:v>
                </c:pt>
                <c:pt idx="120">
                  <c:v>4.7549017927014455E-5</c:v>
                </c:pt>
                <c:pt idx="121">
                  <c:v>4.7549017927014468E-5</c:v>
                </c:pt>
                <c:pt idx="122">
                  <c:v>4.7549017927014475E-5</c:v>
                </c:pt>
                <c:pt idx="123">
                  <c:v>4.7549017927014489E-5</c:v>
                </c:pt>
                <c:pt idx="124">
                  <c:v>4.7549017927014468E-5</c:v>
                </c:pt>
                <c:pt idx="125">
                  <c:v>4.7549017927014468E-5</c:v>
                </c:pt>
                <c:pt idx="126">
                  <c:v>4.7549017927014462E-5</c:v>
                </c:pt>
                <c:pt idx="127">
                  <c:v>4.7549017927014468E-5</c:v>
                </c:pt>
                <c:pt idx="128">
                  <c:v>4.7549017927014475E-5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07F-4AC3-A30A-FF3B1D253957}"/>
            </c:ext>
          </c:extLst>
        </c:ser>
        <c:ser>
          <c:idx val="49"/>
          <c:order val="49"/>
          <c:tx>
            <c:strRef>
              <c:f>'Composition%'!$BA$1</c:f>
              <c:strCache>
                <c:ptCount val="1"/>
                <c:pt idx="0">
                  <c:v>1M3NC3C6A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'Composition%'!$BA$2:$BA$130</c:f>
              <c:numCache>
                <c:formatCode>_(* #,##0.00_);_(* \(#,##0.00\);_(* "-"??_);_(@_)</c:formatCode>
                <c:ptCount val="129"/>
                <c:pt idx="0">
                  <c:v>1.2702380507619731E-3</c:v>
                </c:pt>
                <c:pt idx="1">
                  <c:v>1.2702380503359578E-3</c:v>
                </c:pt>
                <c:pt idx="2">
                  <c:v>1.2702380503359578E-3</c:v>
                </c:pt>
                <c:pt idx="3">
                  <c:v>1.2702380503359578E-3</c:v>
                </c:pt>
                <c:pt idx="4">
                  <c:v>1.270238050335958E-3</c:v>
                </c:pt>
                <c:pt idx="5">
                  <c:v>1.270238050335958E-3</c:v>
                </c:pt>
                <c:pt idx="6">
                  <c:v>1.2702380503359578E-3</c:v>
                </c:pt>
                <c:pt idx="7">
                  <c:v>1.270238050335958E-3</c:v>
                </c:pt>
                <c:pt idx="8">
                  <c:v>1.2702380503359578E-3</c:v>
                </c:pt>
                <c:pt idx="9">
                  <c:v>1.270238050335958E-3</c:v>
                </c:pt>
                <c:pt idx="10">
                  <c:v>1.270238050335958E-3</c:v>
                </c:pt>
                <c:pt idx="11">
                  <c:v>1.2702380503359578E-3</c:v>
                </c:pt>
                <c:pt idx="12">
                  <c:v>1.270238050335958E-3</c:v>
                </c:pt>
                <c:pt idx="13">
                  <c:v>1.2702380503359584E-3</c:v>
                </c:pt>
                <c:pt idx="14">
                  <c:v>1.270238050335958E-3</c:v>
                </c:pt>
                <c:pt idx="15">
                  <c:v>1.2702380503359582E-3</c:v>
                </c:pt>
                <c:pt idx="16">
                  <c:v>1.2702380503359582E-3</c:v>
                </c:pt>
                <c:pt idx="17">
                  <c:v>1.270238050335958E-3</c:v>
                </c:pt>
                <c:pt idx="18">
                  <c:v>1.2702380503359582E-3</c:v>
                </c:pt>
                <c:pt idx="19">
                  <c:v>1.2702380503359582E-3</c:v>
                </c:pt>
                <c:pt idx="20">
                  <c:v>1.2702380503359578E-3</c:v>
                </c:pt>
                <c:pt idx="21">
                  <c:v>1.270238050335958E-3</c:v>
                </c:pt>
                <c:pt idx="22">
                  <c:v>1.2702380503359578E-3</c:v>
                </c:pt>
                <c:pt idx="23">
                  <c:v>1.2702380503359582E-3</c:v>
                </c:pt>
                <c:pt idx="24">
                  <c:v>1.270238050335958E-3</c:v>
                </c:pt>
                <c:pt idx="25">
                  <c:v>1.2702380503359578E-3</c:v>
                </c:pt>
                <c:pt idx="26">
                  <c:v>1.270238050335958E-3</c:v>
                </c:pt>
                <c:pt idx="27">
                  <c:v>1.2702380503359578E-3</c:v>
                </c:pt>
                <c:pt idx="28">
                  <c:v>1.270238050335958E-3</c:v>
                </c:pt>
                <c:pt idx="29">
                  <c:v>1.270238050335958E-3</c:v>
                </c:pt>
                <c:pt idx="30">
                  <c:v>1.2702380503359578E-3</c:v>
                </c:pt>
                <c:pt idx="31">
                  <c:v>1.2702380503359575E-3</c:v>
                </c:pt>
                <c:pt idx="32">
                  <c:v>1.2702380503359575E-3</c:v>
                </c:pt>
                <c:pt idx="33">
                  <c:v>1.270238050335958E-3</c:v>
                </c:pt>
                <c:pt idx="34">
                  <c:v>1.270238050335958E-3</c:v>
                </c:pt>
                <c:pt idx="35">
                  <c:v>1.270238050335958E-3</c:v>
                </c:pt>
                <c:pt idx="36">
                  <c:v>1.2702380503359578E-3</c:v>
                </c:pt>
                <c:pt idx="37">
                  <c:v>1.270238050335958E-3</c:v>
                </c:pt>
                <c:pt idx="38">
                  <c:v>1.270238050335958E-3</c:v>
                </c:pt>
                <c:pt idx="39">
                  <c:v>1.270238050335958E-3</c:v>
                </c:pt>
                <c:pt idx="40">
                  <c:v>1.2702380503359584E-3</c:v>
                </c:pt>
                <c:pt idx="41">
                  <c:v>1.270238050335958E-3</c:v>
                </c:pt>
                <c:pt idx="42">
                  <c:v>1.270238050335958E-3</c:v>
                </c:pt>
                <c:pt idx="43">
                  <c:v>1.270238050335958E-3</c:v>
                </c:pt>
                <c:pt idx="44">
                  <c:v>1.2702380503359582E-3</c:v>
                </c:pt>
                <c:pt idx="45">
                  <c:v>1.2702380503359578E-3</c:v>
                </c:pt>
                <c:pt idx="46">
                  <c:v>1.2702380503359578E-3</c:v>
                </c:pt>
                <c:pt idx="47">
                  <c:v>1.2702380503359575E-3</c:v>
                </c:pt>
                <c:pt idx="48">
                  <c:v>1.270238050335958E-3</c:v>
                </c:pt>
                <c:pt idx="49">
                  <c:v>1.2702380503359582E-3</c:v>
                </c:pt>
                <c:pt idx="50">
                  <c:v>1.270238050335958E-3</c:v>
                </c:pt>
                <c:pt idx="51">
                  <c:v>1.270238050335958E-3</c:v>
                </c:pt>
                <c:pt idx="52">
                  <c:v>1.270238050335958E-3</c:v>
                </c:pt>
                <c:pt idx="53">
                  <c:v>1.270238050335958E-3</c:v>
                </c:pt>
                <c:pt idx="54">
                  <c:v>1.2702380503359582E-3</c:v>
                </c:pt>
                <c:pt idx="55">
                  <c:v>1.2702380503359582E-3</c:v>
                </c:pt>
                <c:pt idx="56">
                  <c:v>1.270238050335958E-3</c:v>
                </c:pt>
                <c:pt idx="57">
                  <c:v>1.2702380503359582E-3</c:v>
                </c:pt>
                <c:pt idx="58">
                  <c:v>1.2702380503359578E-3</c:v>
                </c:pt>
                <c:pt idx="59">
                  <c:v>1.270238050335958E-3</c:v>
                </c:pt>
                <c:pt idx="60">
                  <c:v>1.2702380503359575E-3</c:v>
                </c:pt>
                <c:pt idx="61">
                  <c:v>1.2702380503359575E-3</c:v>
                </c:pt>
                <c:pt idx="62">
                  <c:v>1.2702380503359578E-3</c:v>
                </c:pt>
                <c:pt idx="63">
                  <c:v>1.2702380503359582E-3</c:v>
                </c:pt>
                <c:pt idx="64">
                  <c:v>1.270238050335958E-3</c:v>
                </c:pt>
                <c:pt idx="65">
                  <c:v>1.2702380503359578E-3</c:v>
                </c:pt>
                <c:pt idx="66">
                  <c:v>1.2702380503359578E-3</c:v>
                </c:pt>
                <c:pt idx="67">
                  <c:v>1.2702380503359582E-3</c:v>
                </c:pt>
                <c:pt idx="68">
                  <c:v>1.2702380503359575E-3</c:v>
                </c:pt>
                <c:pt idx="69">
                  <c:v>1.270238050335958E-3</c:v>
                </c:pt>
                <c:pt idx="70">
                  <c:v>1.270238050335958E-3</c:v>
                </c:pt>
                <c:pt idx="71">
                  <c:v>1.270238050335958E-3</c:v>
                </c:pt>
                <c:pt idx="72">
                  <c:v>1.2702380503359578E-3</c:v>
                </c:pt>
                <c:pt idx="73">
                  <c:v>1.2702380503359578E-3</c:v>
                </c:pt>
                <c:pt idx="74">
                  <c:v>1.2702380503359575E-3</c:v>
                </c:pt>
                <c:pt idx="75">
                  <c:v>1.2702380503359578E-3</c:v>
                </c:pt>
                <c:pt idx="76">
                  <c:v>1.2702380503359578E-3</c:v>
                </c:pt>
                <c:pt idx="77">
                  <c:v>1.2702380503359578E-3</c:v>
                </c:pt>
                <c:pt idx="78">
                  <c:v>1.2702380503359582E-3</c:v>
                </c:pt>
                <c:pt idx="79">
                  <c:v>1.270238050335958E-3</c:v>
                </c:pt>
                <c:pt idx="80">
                  <c:v>1.2702380503359578E-3</c:v>
                </c:pt>
                <c:pt idx="81">
                  <c:v>1.2702380503359578E-3</c:v>
                </c:pt>
                <c:pt idx="82">
                  <c:v>1.270238050335958E-3</c:v>
                </c:pt>
                <c:pt idx="83">
                  <c:v>1.2702380503359575E-3</c:v>
                </c:pt>
                <c:pt idx="84">
                  <c:v>1.270238050335958E-3</c:v>
                </c:pt>
                <c:pt idx="85">
                  <c:v>1.270238050335958E-3</c:v>
                </c:pt>
                <c:pt idx="86">
                  <c:v>1.2702380503359575E-3</c:v>
                </c:pt>
                <c:pt idx="87">
                  <c:v>1.2702380503359578E-3</c:v>
                </c:pt>
                <c:pt idx="88">
                  <c:v>1.2702380503359578E-3</c:v>
                </c:pt>
                <c:pt idx="89">
                  <c:v>1.2702380503359575E-3</c:v>
                </c:pt>
                <c:pt idx="90">
                  <c:v>1.2702380503359575E-3</c:v>
                </c:pt>
                <c:pt idx="91">
                  <c:v>1.2702380503359578E-3</c:v>
                </c:pt>
                <c:pt idx="92">
                  <c:v>1.2702380503359578E-3</c:v>
                </c:pt>
                <c:pt idx="93">
                  <c:v>1.2702380503359575E-3</c:v>
                </c:pt>
                <c:pt idx="94">
                  <c:v>1.2702380503359578E-3</c:v>
                </c:pt>
                <c:pt idx="95">
                  <c:v>1.2702380503359578E-3</c:v>
                </c:pt>
                <c:pt idx="96">
                  <c:v>1.2702380503359578E-3</c:v>
                </c:pt>
                <c:pt idx="97">
                  <c:v>1.270238050335958E-3</c:v>
                </c:pt>
                <c:pt idx="98">
                  <c:v>1.270238050335958E-3</c:v>
                </c:pt>
                <c:pt idx="99">
                  <c:v>1.2702380503359575E-3</c:v>
                </c:pt>
                <c:pt idx="100">
                  <c:v>1.2702380503359575E-3</c:v>
                </c:pt>
                <c:pt idx="101">
                  <c:v>1.2702380503359578E-3</c:v>
                </c:pt>
                <c:pt idx="102">
                  <c:v>1.2702380503359575E-3</c:v>
                </c:pt>
                <c:pt idx="103">
                  <c:v>1.2702380503359578E-3</c:v>
                </c:pt>
                <c:pt idx="104">
                  <c:v>1.270238050335958E-3</c:v>
                </c:pt>
                <c:pt idx="105">
                  <c:v>1.2702380503359578E-3</c:v>
                </c:pt>
                <c:pt idx="106">
                  <c:v>1.270238050335958E-3</c:v>
                </c:pt>
                <c:pt idx="107">
                  <c:v>1.2702380503359578E-3</c:v>
                </c:pt>
                <c:pt idx="108">
                  <c:v>1.2702380503359578E-3</c:v>
                </c:pt>
                <c:pt idx="109">
                  <c:v>1.2702380503359582E-3</c:v>
                </c:pt>
                <c:pt idx="110">
                  <c:v>1.2702380503359582E-3</c:v>
                </c:pt>
                <c:pt idx="111">
                  <c:v>1.2702380503359582E-3</c:v>
                </c:pt>
                <c:pt idx="112">
                  <c:v>1.270238050335958E-3</c:v>
                </c:pt>
                <c:pt idx="113">
                  <c:v>1.2702380503359578E-3</c:v>
                </c:pt>
                <c:pt idx="114">
                  <c:v>1.2702380503359582E-3</c:v>
                </c:pt>
                <c:pt idx="115">
                  <c:v>1.2702380503359578E-3</c:v>
                </c:pt>
                <c:pt idx="116">
                  <c:v>1.2702380503359582E-3</c:v>
                </c:pt>
                <c:pt idx="117">
                  <c:v>1.2702380503359578E-3</c:v>
                </c:pt>
                <c:pt idx="118">
                  <c:v>1.2702380503359582E-3</c:v>
                </c:pt>
                <c:pt idx="119">
                  <c:v>1.2702380503359582E-3</c:v>
                </c:pt>
                <c:pt idx="120">
                  <c:v>1.2702380503359575E-3</c:v>
                </c:pt>
                <c:pt idx="121">
                  <c:v>1.270238050335958E-3</c:v>
                </c:pt>
                <c:pt idx="122">
                  <c:v>1.2702380503359582E-3</c:v>
                </c:pt>
                <c:pt idx="123">
                  <c:v>1.2702380503359584E-3</c:v>
                </c:pt>
                <c:pt idx="124">
                  <c:v>1.270238050335958E-3</c:v>
                </c:pt>
                <c:pt idx="125">
                  <c:v>1.270238050335958E-3</c:v>
                </c:pt>
                <c:pt idx="126">
                  <c:v>1.2702380503359578E-3</c:v>
                </c:pt>
                <c:pt idx="127">
                  <c:v>1.270238050335958E-3</c:v>
                </c:pt>
                <c:pt idx="128">
                  <c:v>1.2702380503359582E-3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07F-4AC3-A30A-FF3B1D253957}"/>
            </c:ext>
          </c:extLst>
        </c:ser>
        <c:ser>
          <c:idx val="50"/>
          <c:order val="50"/>
          <c:tx>
            <c:strRef>
              <c:f>'Composition%'!$BB$1</c:f>
              <c:strCache>
                <c:ptCount val="1"/>
                <c:pt idx="0">
                  <c:v>1M4NC3C6A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'Composition%'!$BB$2:$BB$130</c:f>
              <c:numCache>
                <c:formatCode>_(* #,##0.00_);_(* \(#,##0.00\);_(* "-"??_);_(@_)</c:formatCode>
                <c:ptCount val="129"/>
                <c:pt idx="0">
                  <c:v>6.3851538380548369E-4</c:v>
                </c:pt>
                <c:pt idx="1">
                  <c:v>6.3851538359133695E-4</c:v>
                </c:pt>
                <c:pt idx="2">
                  <c:v>6.3851538359133695E-4</c:v>
                </c:pt>
                <c:pt idx="3">
                  <c:v>6.3851538359133695E-4</c:v>
                </c:pt>
                <c:pt idx="4">
                  <c:v>6.3851538359133706E-4</c:v>
                </c:pt>
                <c:pt idx="5">
                  <c:v>6.3851538359133706E-4</c:v>
                </c:pt>
                <c:pt idx="6">
                  <c:v>6.3851538359133695E-4</c:v>
                </c:pt>
                <c:pt idx="7">
                  <c:v>6.3851538359133706E-4</c:v>
                </c:pt>
                <c:pt idx="8">
                  <c:v>6.3851538359133695E-4</c:v>
                </c:pt>
                <c:pt idx="9">
                  <c:v>6.3851538359133706E-4</c:v>
                </c:pt>
                <c:pt idx="10">
                  <c:v>6.3851538359133706E-4</c:v>
                </c:pt>
                <c:pt idx="11">
                  <c:v>6.3851538359133695E-4</c:v>
                </c:pt>
                <c:pt idx="12">
                  <c:v>6.3851538359133706E-4</c:v>
                </c:pt>
                <c:pt idx="13">
                  <c:v>6.3851538359133728E-4</c:v>
                </c:pt>
                <c:pt idx="14">
                  <c:v>6.3851538359133706E-4</c:v>
                </c:pt>
                <c:pt idx="15">
                  <c:v>6.3851538359133717E-4</c:v>
                </c:pt>
                <c:pt idx="16">
                  <c:v>6.3851538359133717E-4</c:v>
                </c:pt>
                <c:pt idx="17">
                  <c:v>6.3851538359133706E-4</c:v>
                </c:pt>
                <c:pt idx="18">
                  <c:v>6.3851538359133717E-4</c:v>
                </c:pt>
                <c:pt idx="19">
                  <c:v>6.3851538359133717E-4</c:v>
                </c:pt>
                <c:pt idx="20">
                  <c:v>6.3851538359133695E-4</c:v>
                </c:pt>
                <c:pt idx="21">
                  <c:v>6.3851538359133706E-4</c:v>
                </c:pt>
                <c:pt idx="22">
                  <c:v>6.3851538359133695E-4</c:v>
                </c:pt>
                <c:pt idx="23">
                  <c:v>6.3851538359133717E-4</c:v>
                </c:pt>
                <c:pt idx="24">
                  <c:v>6.3851538359133706E-4</c:v>
                </c:pt>
                <c:pt idx="25">
                  <c:v>6.3851538359133695E-4</c:v>
                </c:pt>
                <c:pt idx="26">
                  <c:v>6.3851538359133706E-4</c:v>
                </c:pt>
                <c:pt idx="27">
                  <c:v>6.3851538359133695E-4</c:v>
                </c:pt>
                <c:pt idx="28">
                  <c:v>6.3851538359133706E-4</c:v>
                </c:pt>
                <c:pt idx="29">
                  <c:v>6.3851538359133706E-4</c:v>
                </c:pt>
                <c:pt idx="30">
                  <c:v>6.3851538359133695E-4</c:v>
                </c:pt>
                <c:pt idx="31">
                  <c:v>6.3851538359133684E-4</c:v>
                </c:pt>
                <c:pt idx="32">
                  <c:v>6.3851538359133684E-4</c:v>
                </c:pt>
                <c:pt idx="33">
                  <c:v>6.3851538359133706E-4</c:v>
                </c:pt>
                <c:pt idx="34">
                  <c:v>6.3851538359133706E-4</c:v>
                </c:pt>
                <c:pt idx="35">
                  <c:v>6.3851538359133706E-4</c:v>
                </c:pt>
                <c:pt idx="36">
                  <c:v>6.3851538359133695E-4</c:v>
                </c:pt>
                <c:pt idx="37">
                  <c:v>6.3851538359133706E-4</c:v>
                </c:pt>
                <c:pt idx="38">
                  <c:v>6.3851538359133706E-4</c:v>
                </c:pt>
                <c:pt idx="39">
                  <c:v>6.3851538359133706E-4</c:v>
                </c:pt>
                <c:pt idx="40">
                  <c:v>6.3851538359133728E-4</c:v>
                </c:pt>
                <c:pt idx="41">
                  <c:v>6.3851538359133706E-4</c:v>
                </c:pt>
                <c:pt idx="42">
                  <c:v>6.3851538359133706E-4</c:v>
                </c:pt>
                <c:pt idx="43">
                  <c:v>6.3851538359133706E-4</c:v>
                </c:pt>
                <c:pt idx="44">
                  <c:v>6.3851538359133717E-4</c:v>
                </c:pt>
                <c:pt idx="45">
                  <c:v>6.3851538359133695E-4</c:v>
                </c:pt>
                <c:pt idx="46">
                  <c:v>6.3851538359133695E-4</c:v>
                </c:pt>
                <c:pt idx="47">
                  <c:v>6.3851538359133684E-4</c:v>
                </c:pt>
                <c:pt idx="48">
                  <c:v>6.3851538359133706E-4</c:v>
                </c:pt>
                <c:pt idx="49">
                  <c:v>6.3851538359133717E-4</c:v>
                </c:pt>
                <c:pt idx="50">
                  <c:v>6.3851538359133706E-4</c:v>
                </c:pt>
                <c:pt idx="51">
                  <c:v>6.3851538359133706E-4</c:v>
                </c:pt>
                <c:pt idx="52">
                  <c:v>6.3851538359133706E-4</c:v>
                </c:pt>
                <c:pt idx="53">
                  <c:v>6.3851538359133706E-4</c:v>
                </c:pt>
                <c:pt idx="54">
                  <c:v>6.3851538359133717E-4</c:v>
                </c:pt>
                <c:pt idx="55">
                  <c:v>6.3851538359133717E-4</c:v>
                </c:pt>
                <c:pt idx="56">
                  <c:v>6.3851538359133706E-4</c:v>
                </c:pt>
                <c:pt idx="57">
                  <c:v>6.3851538359133717E-4</c:v>
                </c:pt>
                <c:pt idx="58">
                  <c:v>6.3851538359133695E-4</c:v>
                </c:pt>
                <c:pt idx="59">
                  <c:v>6.3851538359133706E-4</c:v>
                </c:pt>
                <c:pt idx="60">
                  <c:v>6.3851538359133684E-4</c:v>
                </c:pt>
                <c:pt idx="61">
                  <c:v>6.3851538359133684E-4</c:v>
                </c:pt>
                <c:pt idx="62">
                  <c:v>6.3851538359133695E-4</c:v>
                </c:pt>
                <c:pt idx="63">
                  <c:v>6.3851538359133717E-4</c:v>
                </c:pt>
                <c:pt idx="64">
                  <c:v>6.3851538359133706E-4</c:v>
                </c:pt>
                <c:pt idx="65">
                  <c:v>6.3851538359133695E-4</c:v>
                </c:pt>
                <c:pt idx="66">
                  <c:v>6.3851538359133695E-4</c:v>
                </c:pt>
                <c:pt idx="67">
                  <c:v>6.3851538359133717E-4</c:v>
                </c:pt>
                <c:pt idx="68">
                  <c:v>6.3851538359133684E-4</c:v>
                </c:pt>
                <c:pt idx="69">
                  <c:v>6.3851538359133706E-4</c:v>
                </c:pt>
                <c:pt idx="70">
                  <c:v>6.3851538359133706E-4</c:v>
                </c:pt>
                <c:pt idx="71">
                  <c:v>6.3851538359133706E-4</c:v>
                </c:pt>
                <c:pt idx="72">
                  <c:v>6.3851538359133695E-4</c:v>
                </c:pt>
                <c:pt idx="73">
                  <c:v>6.3851538359133695E-4</c:v>
                </c:pt>
                <c:pt idx="74">
                  <c:v>6.3851538359133684E-4</c:v>
                </c:pt>
                <c:pt idx="75">
                  <c:v>6.3851538359133695E-4</c:v>
                </c:pt>
                <c:pt idx="76">
                  <c:v>6.3851538359133695E-4</c:v>
                </c:pt>
                <c:pt idx="77">
                  <c:v>6.3851538359133695E-4</c:v>
                </c:pt>
                <c:pt idx="78">
                  <c:v>6.3851538359133717E-4</c:v>
                </c:pt>
                <c:pt idx="79">
                  <c:v>6.3851538359133706E-4</c:v>
                </c:pt>
                <c:pt idx="80">
                  <c:v>6.3851538359133695E-4</c:v>
                </c:pt>
                <c:pt idx="81">
                  <c:v>6.3851538359133695E-4</c:v>
                </c:pt>
                <c:pt idx="82">
                  <c:v>6.3851538359133706E-4</c:v>
                </c:pt>
                <c:pt idx="83">
                  <c:v>6.3851538359133684E-4</c:v>
                </c:pt>
                <c:pt idx="84">
                  <c:v>6.3851538359133706E-4</c:v>
                </c:pt>
                <c:pt idx="85">
                  <c:v>6.3851538359133706E-4</c:v>
                </c:pt>
                <c:pt idx="86">
                  <c:v>6.3851538359133684E-4</c:v>
                </c:pt>
                <c:pt idx="87">
                  <c:v>6.3851538359133695E-4</c:v>
                </c:pt>
                <c:pt idx="88">
                  <c:v>6.3851538359133695E-4</c:v>
                </c:pt>
                <c:pt idx="89">
                  <c:v>6.3851538359133684E-4</c:v>
                </c:pt>
                <c:pt idx="90">
                  <c:v>6.3851538359133684E-4</c:v>
                </c:pt>
                <c:pt idx="91">
                  <c:v>6.3851538359133695E-4</c:v>
                </c:pt>
                <c:pt idx="92">
                  <c:v>6.3851538359133695E-4</c:v>
                </c:pt>
                <c:pt idx="93">
                  <c:v>6.3851538359133684E-4</c:v>
                </c:pt>
                <c:pt idx="94">
                  <c:v>6.3851538359133695E-4</c:v>
                </c:pt>
                <c:pt idx="95">
                  <c:v>6.3851538359133695E-4</c:v>
                </c:pt>
                <c:pt idx="96">
                  <c:v>6.3851538359133695E-4</c:v>
                </c:pt>
                <c:pt idx="97">
                  <c:v>6.3851538359133706E-4</c:v>
                </c:pt>
                <c:pt idx="98">
                  <c:v>6.3851538359133706E-4</c:v>
                </c:pt>
                <c:pt idx="99">
                  <c:v>6.3851538359133684E-4</c:v>
                </c:pt>
                <c:pt idx="100">
                  <c:v>6.3851538359133684E-4</c:v>
                </c:pt>
                <c:pt idx="101">
                  <c:v>6.3851538359133695E-4</c:v>
                </c:pt>
                <c:pt idx="102">
                  <c:v>6.3851538359133684E-4</c:v>
                </c:pt>
                <c:pt idx="103">
                  <c:v>6.3851538359133695E-4</c:v>
                </c:pt>
                <c:pt idx="104">
                  <c:v>6.3851538359133706E-4</c:v>
                </c:pt>
                <c:pt idx="105">
                  <c:v>6.3851538359133695E-4</c:v>
                </c:pt>
                <c:pt idx="106">
                  <c:v>6.3851538359133706E-4</c:v>
                </c:pt>
                <c:pt idx="107">
                  <c:v>6.3851538359133695E-4</c:v>
                </c:pt>
                <c:pt idx="108">
                  <c:v>6.3851538359133695E-4</c:v>
                </c:pt>
                <c:pt idx="109">
                  <c:v>6.3851538359133717E-4</c:v>
                </c:pt>
                <c:pt idx="110">
                  <c:v>6.3851538359133717E-4</c:v>
                </c:pt>
                <c:pt idx="111">
                  <c:v>6.3851538359133717E-4</c:v>
                </c:pt>
                <c:pt idx="112">
                  <c:v>6.3851538359133706E-4</c:v>
                </c:pt>
                <c:pt idx="113">
                  <c:v>6.3851538359133695E-4</c:v>
                </c:pt>
                <c:pt idx="114">
                  <c:v>6.3851538359133717E-4</c:v>
                </c:pt>
                <c:pt idx="115">
                  <c:v>6.3851538359133695E-4</c:v>
                </c:pt>
                <c:pt idx="116">
                  <c:v>6.3851538359133717E-4</c:v>
                </c:pt>
                <c:pt idx="117">
                  <c:v>6.3851538359133695E-4</c:v>
                </c:pt>
                <c:pt idx="118">
                  <c:v>6.3851538359133717E-4</c:v>
                </c:pt>
                <c:pt idx="119">
                  <c:v>6.3851538359133717E-4</c:v>
                </c:pt>
                <c:pt idx="120">
                  <c:v>6.3851538359133684E-4</c:v>
                </c:pt>
                <c:pt idx="121">
                  <c:v>6.3851538359133706E-4</c:v>
                </c:pt>
                <c:pt idx="122">
                  <c:v>6.3851538359133717E-4</c:v>
                </c:pt>
                <c:pt idx="123">
                  <c:v>6.3851538359133728E-4</c:v>
                </c:pt>
                <c:pt idx="124">
                  <c:v>6.3851538359133706E-4</c:v>
                </c:pt>
                <c:pt idx="125">
                  <c:v>6.3851538359133706E-4</c:v>
                </c:pt>
                <c:pt idx="126">
                  <c:v>6.3851538359133695E-4</c:v>
                </c:pt>
                <c:pt idx="127">
                  <c:v>6.3851538359133706E-4</c:v>
                </c:pt>
                <c:pt idx="128">
                  <c:v>6.3851538359133717E-4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07F-4AC3-A30A-FF3B1D253957}"/>
            </c:ext>
          </c:extLst>
        </c:ser>
        <c:ser>
          <c:idx val="51"/>
          <c:order val="51"/>
          <c:tx>
            <c:strRef>
              <c:f>'Composition%'!$BC$1</c:f>
              <c:strCache>
                <c:ptCount val="1"/>
                <c:pt idx="0">
                  <c:v>O-CYMENE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'Composition%'!$BC$2:$BC$130</c:f>
              <c:numCache>
                <c:formatCode>_(* #,##0.00_);_(* \(#,##0.00\);_(* "-"??_);_(@_)</c:formatCode>
                <c:ptCount val="129"/>
                <c:pt idx="0">
                  <c:v>3.6171217220895757E-3</c:v>
                </c:pt>
                <c:pt idx="1">
                  <c:v>3.6171217208764571E-3</c:v>
                </c:pt>
                <c:pt idx="2">
                  <c:v>3.6171217208764571E-3</c:v>
                </c:pt>
                <c:pt idx="3">
                  <c:v>3.6171217208764571E-3</c:v>
                </c:pt>
                <c:pt idx="4">
                  <c:v>3.617121720876458E-3</c:v>
                </c:pt>
                <c:pt idx="5">
                  <c:v>3.617121720876458E-3</c:v>
                </c:pt>
                <c:pt idx="6">
                  <c:v>3.6171217208764571E-3</c:v>
                </c:pt>
                <c:pt idx="7">
                  <c:v>3.617121720876458E-3</c:v>
                </c:pt>
                <c:pt idx="8">
                  <c:v>3.6171217208764571E-3</c:v>
                </c:pt>
                <c:pt idx="9">
                  <c:v>3.617121720876458E-3</c:v>
                </c:pt>
                <c:pt idx="10">
                  <c:v>3.617121720876458E-3</c:v>
                </c:pt>
                <c:pt idx="11">
                  <c:v>3.6171217208764571E-3</c:v>
                </c:pt>
                <c:pt idx="12">
                  <c:v>3.617121720876458E-3</c:v>
                </c:pt>
                <c:pt idx="13">
                  <c:v>3.6171217208764588E-3</c:v>
                </c:pt>
                <c:pt idx="14">
                  <c:v>3.617121720876458E-3</c:v>
                </c:pt>
                <c:pt idx="15">
                  <c:v>3.6171217208764584E-3</c:v>
                </c:pt>
                <c:pt idx="16">
                  <c:v>3.6171217208764584E-3</c:v>
                </c:pt>
                <c:pt idx="17">
                  <c:v>3.617121720876458E-3</c:v>
                </c:pt>
                <c:pt idx="18">
                  <c:v>3.6171217208764584E-3</c:v>
                </c:pt>
                <c:pt idx="19">
                  <c:v>3.6171217208764584E-3</c:v>
                </c:pt>
                <c:pt idx="20">
                  <c:v>3.6171217208764571E-3</c:v>
                </c:pt>
                <c:pt idx="21">
                  <c:v>3.617121720876458E-3</c:v>
                </c:pt>
                <c:pt idx="22">
                  <c:v>3.6171217208764571E-3</c:v>
                </c:pt>
                <c:pt idx="23">
                  <c:v>3.6171217208764584E-3</c:v>
                </c:pt>
                <c:pt idx="24">
                  <c:v>3.617121720876458E-3</c:v>
                </c:pt>
                <c:pt idx="25">
                  <c:v>3.6171217208764571E-3</c:v>
                </c:pt>
                <c:pt idx="26">
                  <c:v>3.617121720876458E-3</c:v>
                </c:pt>
                <c:pt idx="27">
                  <c:v>3.6171217208764571E-3</c:v>
                </c:pt>
                <c:pt idx="28">
                  <c:v>3.617121720876458E-3</c:v>
                </c:pt>
                <c:pt idx="29">
                  <c:v>3.617121720876458E-3</c:v>
                </c:pt>
                <c:pt idx="30">
                  <c:v>3.6171217208764571E-3</c:v>
                </c:pt>
                <c:pt idx="31">
                  <c:v>3.6171217208764567E-3</c:v>
                </c:pt>
                <c:pt idx="32">
                  <c:v>3.6171217208764567E-3</c:v>
                </c:pt>
                <c:pt idx="33">
                  <c:v>3.617121720876458E-3</c:v>
                </c:pt>
                <c:pt idx="34">
                  <c:v>3.617121720876458E-3</c:v>
                </c:pt>
                <c:pt idx="35">
                  <c:v>3.617121720876458E-3</c:v>
                </c:pt>
                <c:pt idx="36">
                  <c:v>3.6171217208764571E-3</c:v>
                </c:pt>
                <c:pt idx="37">
                  <c:v>3.617121720876458E-3</c:v>
                </c:pt>
                <c:pt idx="38">
                  <c:v>3.617121720876458E-3</c:v>
                </c:pt>
                <c:pt idx="39">
                  <c:v>3.617121720876458E-3</c:v>
                </c:pt>
                <c:pt idx="40">
                  <c:v>3.6171217208764588E-3</c:v>
                </c:pt>
                <c:pt idx="41">
                  <c:v>3.617121720876458E-3</c:v>
                </c:pt>
                <c:pt idx="42">
                  <c:v>3.617121720876458E-3</c:v>
                </c:pt>
                <c:pt idx="43">
                  <c:v>3.617121720876458E-3</c:v>
                </c:pt>
                <c:pt idx="44">
                  <c:v>3.6171217208764584E-3</c:v>
                </c:pt>
                <c:pt idx="45">
                  <c:v>3.6171217208764571E-3</c:v>
                </c:pt>
                <c:pt idx="46">
                  <c:v>3.6171217208764571E-3</c:v>
                </c:pt>
                <c:pt idx="47">
                  <c:v>3.6171217208764567E-3</c:v>
                </c:pt>
                <c:pt idx="48">
                  <c:v>3.617121720876458E-3</c:v>
                </c:pt>
                <c:pt idx="49">
                  <c:v>3.6171217208764584E-3</c:v>
                </c:pt>
                <c:pt idx="50">
                  <c:v>3.617121720876458E-3</c:v>
                </c:pt>
                <c:pt idx="51">
                  <c:v>3.617121720876458E-3</c:v>
                </c:pt>
                <c:pt idx="52">
                  <c:v>3.617121720876458E-3</c:v>
                </c:pt>
                <c:pt idx="53">
                  <c:v>3.617121720876458E-3</c:v>
                </c:pt>
                <c:pt idx="54">
                  <c:v>3.6171217208764584E-3</c:v>
                </c:pt>
                <c:pt idx="55">
                  <c:v>3.6171217208764584E-3</c:v>
                </c:pt>
                <c:pt idx="56">
                  <c:v>3.617121720876458E-3</c:v>
                </c:pt>
                <c:pt idx="57">
                  <c:v>3.6171217208764584E-3</c:v>
                </c:pt>
                <c:pt idx="58">
                  <c:v>3.6171217208764571E-3</c:v>
                </c:pt>
                <c:pt idx="59">
                  <c:v>3.617121720876458E-3</c:v>
                </c:pt>
                <c:pt idx="60">
                  <c:v>3.6171217208764567E-3</c:v>
                </c:pt>
                <c:pt idx="61">
                  <c:v>3.6171217208764567E-3</c:v>
                </c:pt>
                <c:pt idx="62">
                  <c:v>3.6171217208764571E-3</c:v>
                </c:pt>
                <c:pt idx="63">
                  <c:v>3.6171217208764584E-3</c:v>
                </c:pt>
                <c:pt idx="64">
                  <c:v>3.617121720876458E-3</c:v>
                </c:pt>
                <c:pt idx="65">
                  <c:v>3.6171217208764571E-3</c:v>
                </c:pt>
                <c:pt idx="66">
                  <c:v>3.6171217208764571E-3</c:v>
                </c:pt>
                <c:pt idx="67">
                  <c:v>3.6171217208764584E-3</c:v>
                </c:pt>
                <c:pt idx="68">
                  <c:v>3.6171217208764567E-3</c:v>
                </c:pt>
                <c:pt idx="69">
                  <c:v>3.617121720876458E-3</c:v>
                </c:pt>
                <c:pt idx="70">
                  <c:v>3.617121720876458E-3</c:v>
                </c:pt>
                <c:pt idx="71">
                  <c:v>3.617121720876458E-3</c:v>
                </c:pt>
                <c:pt idx="72">
                  <c:v>3.6171217208764571E-3</c:v>
                </c:pt>
                <c:pt idx="73">
                  <c:v>3.6171217208764571E-3</c:v>
                </c:pt>
                <c:pt idx="74">
                  <c:v>3.6171217208764567E-3</c:v>
                </c:pt>
                <c:pt idx="75">
                  <c:v>3.6171217208764571E-3</c:v>
                </c:pt>
                <c:pt idx="76">
                  <c:v>3.6171217208764571E-3</c:v>
                </c:pt>
                <c:pt idx="77">
                  <c:v>3.6171217208764571E-3</c:v>
                </c:pt>
                <c:pt idx="78">
                  <c:v>3.6171217208764584E-3</c:v>
                </c:pt>
                <c:pt idx="79">
                  <c:v>3.617121720876458E-3</c:v>
                </c:pt>
                <c:pt idx="80">
                  <c:v>3.6171217208764571E-3</c:v>
                </c:pt>
                <c:pt idx="81">
                  <c:v>3.6171217208764571E-3</c:v>
                </c:pt>
                <c:pt idx="82">
                  <c:v>3.617121720876458E-3</c:v>
                </c:pt>
                <c:pt idx="83">
                  <c:v>3.6171217208764567E-3</c:v>
                </c:pt>
                <c:pt idx="84">
                  <c:v>3.617121720876458E-3</c:v>
                </c:pt>
                <c:pt idx="85">
                  <c:v>3.617121720876458E-3</c:v>
                </c:pt>
                <c:pt idx="86">
                  <c:v>3.6171217208764567E-3</c:v>
                </c:pt>
                <c:pt idx="87">
                  <c:v>3.6171217208764571E-3</c:v>
                </c:pt>
                <c:pt idx="88">
                  <c:v>3.6171217208764571E-3</c:v>
                </c:pt>
                <c:pt idx="89">
                  <c:v>3.6171217208764567E-3</c:v>
                </c:pt>
                <c:pt idx="90">
                  <c:v>3.6171217208764567E-3</c:v>
                </c:pt>
                <c:pt idx="91">
                  <c:v>3.6171217208764571E-3</c:v>
                </c:pt>
                <c:pt idx="92">
                  <c:v>3.6171217208764571E-3</c:v>
                </c:pt>
                <c:pt idx="93">
                  <c:v>3.6171217208764567E-3</c:v>
                </c:pt>
                <c:pt idx="94">
                  <c:v>3.6171217208764571E-3</c:v>
                </c:pt>
                <c:pt idx="95">
                  <c:v>3.6171217208764571E-3</c:v>
                </c:pt>
                <c:pt idx="96">
                  <c:v>3.6171217208764571E-3</c:v>
                </c:pt>
                <c:pt idx="97">
                  <c:v>3.617121720876458E-3</c:v>
                </c:pt>
                <c:pt idx="98">
                  <c:v>3.617121720876458E-3</c:v>
                </c:pt>
                <c:pt idx="99">
                  <c:v>3.6171217208764567E-3</c:v>
                </c:pt>
                <c:pt idx="100">
                  <c:v>3.6171217208764567E-3</c:v>
                </c:pt>
                <c:pt idx="101">
                  <c:v>3.6171217208764571E-3</c:v>
                </c:pt>
                <c:pt idx="102">
                  <c:v>3.6171217208764567E-3</c:v>
                </c:pt>
                <c:pt idx="103">
                  <c:v>3.6171217208764571E-3</c:v>
                </c:pt>
                <c:pt idx="104">
                  <c:v>3.617121720876458E-3</c:v>
                </c:pt>
                <c:pt idx="105">
                  <c:v>3.6171217208764571E-3</c:v>
                </c:pt>
                <c:pt idx="106">
                  <c:v>3.617121720876458E-3</c:v>
                </c:pt>
                <c:pt idx="107">
                  <c:v>3.6171217208764571E-3</c:v>
                </c:pt>
                <c:pt idx="108">
                  <c:v>3.6171217208764571E-3</c:v>
                </c:pt>
                <c:pt idx="109">
                  <c:v>3.6171217208764584E-3</c:v>
                </c:pt>
                <c:pt idx="110">
                  <c:v>3.6171217208764584E-3</c:v>
                </c:pt>
                <c:pt idx="111">
                  <c:v>3.6171217208764584E-3</c:v>
                </c:pt>
                <c:pt idx="112">
                  <c:v>3.617121720876458E-3</c:v>
                </c:pt>
                <c:pt idx="113">
                  <c:v>3.6171217208764571E-3</c:v>
                </c:pt>
                <c:pt idx="114">
                  <c:v>3.6171217208764584E-3</c:v>
                </c:pt>
                <c:pt idx="115">
                  <c:v>3.6171217208764571E-3</c:v>
                </c:pt>
                <c:pt idx="116">
                  <c:v>3.6171217208764584E-3</c:v>
                </c:pt>
                <c:pt idx="117">
                  <c:v>3.6171217208764571E-3</c:v>
                </c:pt>
                <c:pt idx="118">
                  <c:v>3.6171217208764584E-3</c:v>
                </c:pt>
                <c:pt idx="119">
                  <c:v>3.6171217208764584E-3</c:v>
                </c:pt>
                <c:pt idx="120">
                  <c:v>3.6171217208764567E-3</c:v>
                </c:pt>
                <c:pt idx="121">
                  <c:v>3.617121720876458E-3</c:v>
                </c:pt>
                <c:pt idx="122">
                  <c:v>3.6171217208764584E-3</c:v>
                </c:pt>
                <c:pt idx="123">
                  <c:v>3.6171217208764588E-3</c:v>
                </c:pt>
                <c:pt idx="124">
                  <c:v>3.617121720876458E-3</c:v>
                </c:pt>
                <c:pt idx="125">
                  <c:v>3.617121720876458E-3</c:v>
                </c:pt>
                <c:pt idx="126">
                  <c:v>3.6171217208764571E-3</c:v>
                </c:pt>
                <c:pt idx="127">
                  <c:v>3.617121720876458E-3</c:v>
                </c:pt>
                <c:pt idx="128">
                  <c:v>3.6171217208764584E-3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007F-4AC3-A30A-FF3B1D253957}"/>
            </c:ext>
          </c:extLst>
        </c:ser>
        <c:ser>
          <c:idx val="52"/>
          <c:order val="52"/>
          <c:tx>
            <c:strRef>
              <c:f>'Composition%'!$BD$1</c:f>
              <c:strCache>
                <c:ptCount val="1"/>
                <c:pt idx="0">
                  <c:v>M-CYMENE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'Composition%'!$BD$2:$BD$130</c:f>
              <c:numCache>
                <c:formatCode>_(* #,##0.00_);_(* \(#,##0.00\);_(* "-"??_);_(@_)</c:formatCode>
                <c:ptCount val="129"/>
                <c:pt idx="0">
                  <c:v>5.2643555579707439E-4</c:v>
                </c:pt>
                <c:pt idx="1">
                  <c:v>5.2643555562051727E-4</c:v>
                </c:pt>
                <c:pt idx="2">
                  <c:v>5.2643555562051727E-4</c:v>
                </c:pt>
                <c:pt idx="3">
                  <c:v>5.2643555562051727E-4</c:v>
                </c:pt>
                <c:pt idx="4">
                  <c:v>5.2643555562051727E-4</c:v>
                </c:pt>
                <c:pt idx="5">
                  <c:v>5.2643555562051727E-4</c:v>
                </c:pt>
                <c:pt idx="6">
                  <c:v>5.2643555562051727E-4</c:v>
                </c:pt>
                <c:pt idx="7">
                  <c:v>5.2643555562051727E-4</c:v>
                </c:pt>
                <c:pt idx="8">
                  <c:v>5.2643555562051727E-4</c:v>
                </c:pt>
                <c:pt idx="9">
                  <c:v>5.2643555562051727E-4</c:v>
                </c:pt>
                <c:pt idx="10">
                  <c:v>5.2643555562051727E-4</c:v>
                </c:pt>
                <c:pt idx="11">
                  <c:v>5.2643555562051727E-4</c:v>
                </c:pt>
                <c:pt idx="12">
                  <c:v>5.2643555562051727E-4</c:v>
                </c:pt>
                <c:pt idx="13">
                  <c:v>5.2643555562051749E-4</c:v>
                </c:pt>
                <c:pt idx="14">
                  <c:v>5.2643555562051727E-4</c:v>
                </c:pt>
                <c:pt idx="15">
                  <c:v>5.2643555562051738E-4</c:v>
                </c:pt>
                <c:pt idx="16">
                  <c:v>5.2643555562051738E-4</c:v>
                </c:pt>
                <c:pt idx="17">
                  <c:v>5.2643555562051727E-4</c:v>
                </c:pt>
                <c:pt idx="18">
                  <c:v>5.2643555562051738E-4</c:v>
                </c:pt>
                <c:pt idx="19">
                  <c:v>5.2643555562051738E-4</c:v>
                </c:pt>
                <c:pt idx="20">
                  <c:v>5.2643555562051727E-4</c:v>
                </c:pt>
                <c:pt idx="21">
                  <c:v>5.2643555562051727E-4</c:v>
                </c:pt>
                <c:pt idx="22">
                  <c:v>5.2643555562051727E-4</c:v>
                </c:pt>
                <c:pt idx="23">
                  <c:v>5.2643555562051738E-4</c:v>
                </c:pt>
                <c:pt idx="24">
                  <c:v>5.2643555562051727E-4</c:v>
                </c:pt>
                <c:pt idx="25">
                  <c:v>5.2643555562051727E-4</c:v>
                </c:pt>
                <c:pt idx="26">
                  <c:v>5.2643555562051727E-4</c:v>
                </c:pt>
                <c:pt idx="27">
                  <c:v>5.2643555562051727E-4</c:v>
                </c:pt>
                <c:pt idx="28">
                  <c:v>5.2643555562051727E-4</c:v>
                </c:pt>
                <c:pt idx="29">
                  <c:v>5.2643555562051727E-4</c:v>
                </c:pt>
                <c:pt idx="30">
                  <c:v>5.2643555562051727E-4</c:v>
                </c:pt>
                <c:pt idx="31">
                  <c:v>5.2643555562051716E-4</c:v>
                </c:pt>
                <c:pt idx="32">
                  <c:v>5.2643555562051716E-4</c:v>
                </c:pt>
                <c:pt idx="33">
                  <c:v>5.2643555562051727E-4</c:v>
                </c:pt>
                <c:pt idx="34">
                  <c:v>5.2643555562051727E-4</c:v>
                </c:pt>
                <c:pt idx="35">
                  <c:v>5.2643555562051727E-4</c:v>
                </c:pt>
                <c:pt idx="36">
                  <c:v>5.2643555562051727E-4</c:v>
                </c:pt>
                <c:pt idx="37">
                  <c:v>5.2643555562051727E-4</c:v>
                </c:pt>
                <c:pt idx="38">
                  <c:v>5.2643555562051727E-4</c:v>
                </c:pt>
                <c:pt idx="39">
                  <c:v>5.2643555562051727E-4</c:v>
                </c:pt>
                <c:pt idx="40">
                  <c:v>5.2643555562051749E-4</c:v>
                </c:pt>
                <c:pt idx="41">
                  <c:v>5.2643555562051727E-4</c:v>
                </c:pt>
                <c:pt idx="42">
                  <c:v>5.2643555562051727E-4</c:v>
                </c:pt>
                <c:pt idx="43">
                  <c:v>5.2643555562051727E-4</c:v>
                </c:pt>
                <c:pt idx="44">
                  <c:v>5.2643555562051738E-4</c:v>
                </c:pt>
                <c:pt idx="45">
                  <c:v>5.2643555562051727E-4</c:v>
                </c:pt>
                <c:pt idx="46">
                  <c:v>5.2643555562051727E-4</c:v>
                </c:pt>
                <c:pt idx="47">
                  <c:v>5.2643555562051716E-4</c:v>
                </c:pt>
                <c:pt idx="48">
                  <c:v>5.2643555562051727E-4</c:v>
                </c:pt>
                <c:pt idx="49">
                  <c:v>5.2643555562051738E-4</c:v>
                </c:pt>
                <c:pt idx="50">
                  <c:v>5.2643555562051727E-4</c:v>
                </c:pt>
                <c:pt idx="51">
                  <c:v>5.2643555562051727E-4</c:v>
                </c:pt>
                <c:pt idx="52">
                  <c:v>5.2643555562051727E-4</c:v>
                </c:pt>
                <c:pt idx="53">
                  <c:v>5.2643555562051727E-4</c:v>
                </c:pt>
                <c:pt idx="54">
                  <c:v>5.2643555562051738E-4</c:v>
                </c:pt>
                <c:pt idx="55">
                  <c:v>5.2643555562051738E-4</c:v>
                </c:pt>
                <c:pt idx="56">
                  <c:v>5.2643555562051727E-4</c:v>
                </c:pt>
                <c:pt idx="57">
                  <c:v>5.2643555562051738E-4</c:v>
                </c:pt>
                <c:pt idx="58">
                  <c:v>5.2643555562051727E-4</c:v>
                </c:pt>
                <c:pt idx="59">
                  <c:v>5.2643555562051727E-4</c:v>
                </c:pt>
                <c:pt idx="60">
                  <c:v>5.2643555562051716E-4</c:v>
                </c:pt>
                <c:pt idx="61">
                  <c:v>5.2643555562051716E-4</c:v>
                </c:pt>
                <c:pt idx="62">
                  <c:v>5.2643555562051727E-4</c:v>
                </c:pt>
                <c:pt idx="63">
                  <c:v>5.2643555562051738E-4</c:v>
                </c:pt>
                <c:pt idx="64">
                  <c:v>5.2643555562051727E-4</c:v>
                </c:pt>
                <c:pt idx="65">
                  <c:v>5.2643555562051727E-4</c:v>
                </c:pt>
                <c:pt idx="66">
                  <c:v>5.2643555562051727E-4</c:v>
                </c:pt>
                <c:pt idx="67">
                  <c:v>5.2643555562051738E-4</c:v>
                </c:pt>
                <c:pt idx="68">
                  <c:v>5.2643555562051716E-4</c:v>
                </c:pt>
                <c:pt idx="69">
                  <c:v>5.2643555562051727E-4</c:v>
                </c:pt>
                <c:pt idx="70">
                  <c:v>5.2643555562051727E-4</c:v>
                </c:pt>
                <c:pt idx="71">
                  <c:v>5.2643555562051727E-4</c:v>
                </c:pt>
                <c:pt idx="72">
                  <c:v>5.2643555562051727E-4</c:v>
                </c:pt>
                <c:pt idx="73">
                  <c:v>5.2643555562051727E-4</c:v>
                </c:pt>
                <c:pt idx="74">
                  <c:v>5.2643555562051716E-4</c:v>
                </c:pt>
                <c:pt idx="75">
                  <c:v>5.2643555562051727E-4</c:v>
                </c:pt>
                <c:pt idx="76">
                  <c:v>5.2643555562051727E-4</c:v>
                </c:pt>
                <c:pt idx="77">
                  <c:v>5.2643555562051727E-4</c:v>
                </c:pt>
                <c:pt idx="78">
                  <c:v>5.2643555562051738E-4</c:v>
                </c:pt>
                <c:pt idx="79">
                  <c:v>5.2643555562051727E-4</c:v>
                </c:pt>
                <c:pt idx="80">
                  <c:v>5.2643555562051727E-4</c:v>
                </c:pt>
                <c:pt idx="81">
                  <c:v>5.2643555562051727E-4</c:v>
                </c:pt>
                <c:pt idx="82">
                  <c:v>5.2643555562051727E-4</c:v>
                </c:pt>
                <c:pt idx="83">
                  <c:v>5.2643555562051716E-4</c:v>
                </c:pt>
                <c:pt idx="84">
                  <c:v>5.2643555562051727E-4</c:v>
                </c:pt>
                <c:pt idx="85">
                  <c:v>5.2643555562051727E-4</c:v>
                </c:pt>
                <c:pt idx="86">
                  <c:v>5.2643555562051716E-4</c:v>
                </c:pt>
                <c:pt idx="87">
                  <c:v>5.2643555562051727E-4</c:v>
                </c:pt>
                <c:pt idx="88">
                  <c:v>5.2643555562051727E-4</c:v>
                </c:pt>
                <c:pt idx="89">
                  <c:v>5.2643555562051716E-4</c:v>
                </c:pt>
                <c:pt idx="90">
                  <c:v>5.2643555562051716E-4</c:v>
                </c:pt>
                <c:pt idx="91">
                  <c:v>5.2643555562051727E-4</c:v>
                </c:pt>
                <c:pt idx="92">
                  <c:v>5.2643555562051727E-4</c:v>
                </c:pt>
                <c:pt idx="93">
                  <c:v>5.2643555562051716E-4</c:v>
                </c:pt>
                <c:pt idx="94">
                  <c:v>5.2643555562051727E-4</c:v>
                </c:pt>
                <c:pt idx="95">
                  <c:v>5.2643555562051727E-4</c:v>
                </c:pt>
                <c:pt idx="96">
                  <c:v>5.2643555562051727E-4</c:v>
                </c:pt>
                <c:pt idx="97">
                  <c:v>5.2643555562051727E-4</c:v>
                </c:pt>
                <c:pt idx="98">
                  <c:v>5.2643555562051727E-4</c:v>
                </c:pt>
                <c:pt idx="99">
                  <c:v>5.2643555562051716E-4</c:v>
                </c:pt>
                <c:pt idx="100">
                  <c:v>5.2643555562051716E-4</c:v>
                </c:pt>
                <c:pt idx="101">
                  <c:v>5.2643555562051727E-4</c:v>
                </c:pt>
                <c:pt idx="102">
                  <c:v>5.2643555562051716E-4</c:v>
                </c:pt>
                <c:pt idx="103">
                  <c:v>5.2643555562051727E-4</c:v>
                </c:pt>
                <c:pt idx="104">
                  <c:v>5.2643555562051727E-4</c:v>
                </c:pt>
                <c:pt idx="105">
                  <c:v>5.2643555562051727E-4</c:v>
                </c:pt>
                <c:pt idx="106">
                  <c:v>5.2643555562051727E-4</c:v>
                </c:pt>
                <c:pt idx="107">
                  <c:v>5.2643555562051727E-4</c:v>
                </c:pt>
                <c:pt idx="108">
                  <c:v>5.2643555562051727E-4</c:v>
                </c:pt>
                <c:pt idx="109">
                  <c:v>5.2643555562051738E-4</c:v>
                </c:pt>
                <c:pt idx="110">
                  <c:v>5.2643555562051738E-4</c:v>
                </c:pt>
                <c:pt idx="111">
                  <c:v>5.2643555562051738E-4</c:v>
                </c:pt>
                <c:pt idx="112">
                  <c:v>5.2643555562051727E-4</c:v>
                </c:pt>
                <c:pt idx="113">
                  <c:v>5.2643555562051727E-4</c:v>
                </c:pt>
                <c:pt idx="114">
                  <c:v>5.2643555562051738E-4</c:v>
                </c:pt>
                <c:pt idx="115">
                  <c:v>5.2643555562051727E-4</c:v>
                </c:pt>
                <c:pt idx="116">
                  <c:v>5.2643555562051738E-4</c:v>
                </c:pt>
                <c:pt idx="117">
                  <c:v>5.2643555562051727E-4</c:v>
                </c:pt>
                <c:pt idx="118">
                  <c:v>5.2643555562051738E-4</c:v>
                </c:pt>
                <c:pt idx="119">
                  <c:v>5.2643555562051738E-4</c:v>
                </c:pt>
                <c:pt idx="120">
                  <c:v>5.2643555562051716E-4</c:v>
                </c:pt>
                <c:pt idx="121">
                  <c:v>5.2643555562051727E-4</c:v>
                </c:pt>
                <c:pt idx="122">
                  <c:v>5.2643555562051738E-4</c:v>
                </c:pt>
                <c:pt idx="123">
                  <c:v>5.2643555562051749E-4</c:v>
                </c:pt>
                <c:pt idx="124">
                  <c:v>5.2643555562051727E-4</c:v>
                </c:pt>
                <c:pt idx="125">
                  <c:v>5.2643555562051727E-4</c:v>
                </c:pt>
                <c:pt idx="126">
                  <c:v>5.2643555562051727E-4</c:v>
                </c:pt>
                <c:pt idx="127">
                  <c:v>5.2643555562051727E-4</c:v>
                </c:pt>
                <c:pt idx="128">
                  <c:v>5.2643555562051738E-4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07F-4AC3-A30A-FF3B1D253957}"/>
            </c:ext>
          </c:extLst>
        </c:ser>
        <c:ser>
          <c:idx val="53"/>
          <c:order val="53"/>
          <c:tx>
            <c:strRef>
              <c:f>'Composition%'!$BE$1</c:f>
              <c:strCache>
                <c:ptCount val="1"/>
                <c:pt idx="0">
                  <c:v>P-CYMENE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'Composition%'!$BE$2:$BE$130</c:f>
              <c:numCache>
                <c:formatCode>_(* #,##0.00_);_(* \(#,##0.00\);_(* "-"??_);_(@_)</c:formatCode>
                <c:ptCount val="129"/>
                <c:pt idx="0">
                  <c:v>2.2755601444131605E-4</c:v>
                </c:pt>
                <c:pt idx="1">
                  <c:v>2.2755601436499779E-4</c:v>
                </c:pt>
                <c:pt idx="2">
                  <c:v>2.2755601436499779E-4</c:v>
                </c:pt>
                <c:pt idx="3">
                  <c:v>2.2755601436499779E-4</c:v>
                </c:pt>
                <c:pt idx="4">
                  <c:v>2.2755601436499781E-4</c:v>
                </c:pt>
                <c:pt idx="5">
                  <c:v>2.2755601436499781E-4</c:v>
                </c:pt>
                <c:pt idx="6">
                  <c:v>2.2755601436499779E-4</c:v>
                </c:pt>
                <c:pt idx="7">
                  <c:v>2.2755601436499781E-4</c:v>
                </c:pt>
                <c:pt idx="8">
                  <c:v>2.2755601436499779E-4</c:v>
                </c:pt>
                <c:pt idx="9">
                  <c:v>2.2755601436499781E-4</c:v>
                </c:pt>
                <c:pt idx="10">
                  <c:v>2.2755601436499781E-4</c:v>
                </c:pt>
                <c:pt idx="11">
                  <c:v>2.2755601436499779E-4</c:v>
                </c:pt>
                <c:pt idx="12">
                  <c:v>2.2755601436499781E-4</c:v>
                </c:pt>
                <c:pt idx="13">
                  <c:v>2.2755601436499789E-4</c:v>
                </c:pt>
                <c:pt idx="14">
                  <c:v>2.2755601436499781E-4</c:v>
                </c:pt>
                <c:pt idx="15">
                  <c:v>2.2755601436499784E-4</c:v>
                </c:pt>
                <c:pt idx="16">
                  <c:v>2.2755601436499784E-4</c:v>
                </c:pt>
                <c:pt idx="17">
                  <c:v>2.2755601436499781E-4</c:v>
                </c:pt>
                <c:pt idx="18">
                  <c:v>2.2755601436499784E-4</c:v>
                </c:pt>
                <c:pt idx="19">
                  <c:v>2.2755601436499784E-4</c:v>
                </c:pt>
                <c:pt idx="20">
                  <c:v>2.2755601436499779E-4</c:v>
                </c:pt>
                <c:pt idx="21">
                  <c:v>2.2755601436499781E-4</c:v>
                </c:pt>
                <c:pt idx="22">
                  <c:v>2.2755601436499779E-4</c:v>
                </c:pt>
                <c:pt idx="23">
                  <c:v>2.2755601436499784E-4</c:v>
                </c:pt>
                <c:pt idx="24">
                  <c:v>2.2755601436499781E-4</c:v>
                </c:pt>
                <c:pt idx="25">
                  <c:v>2.2755601436499779E-4</c:v>
                </c:pt>
                <c:pt idx="26">
                  <c:v>2.2755601436499781E-4</c:v>
                </c:pt>
                <c:pt idx="27">
                  <c:v>2.2755601436499779E-4</c:v>
                </c:pt>
                <c:pt idx="28">
                  <c:v>2.2755601436499781E-4</c:v>
                </c:pt>
                <c:pt idx="29">
                  <c:v>2.2755601436499781E-4</c:v>
                </c:pt>
                <c:pt idx="30">
                  <c:v>2.2755601436499779E-4</c:v>
                </c:pt>
                <c:pt idx="31">
                  <c:v>2.2755601436499776E-4</c:v>
                </c:pt>
                <c:pt idx="32">
                  <c:v>2.2755601436499776E-4</c:v>
                </c:pt>
                <c:pt idx="33">
                  <c:v>2.2755601436499781E-4</c:v>
                </c:pt>
                <c:pt idx="34">
                  <c:v>2.2755601436499781E-4</c:v>
                </c:pt>
                <c:pt idx="35">
                  <c:v>2.2755601436499781E-4</c:v>
                </c:pt>
                <c:pt idx="36">
                  <c:v>2.2755601436499779E-4</c:v>
                </c:pt>
                <c:pt idx="37">
                  <c:v>2.2755601436499781E-4</c:v>
                </c:pt>
                <c:pt idx="38">
                  <c:v>2.2755601436499781E-4</c:v>
                </c:pt>
                <c:pt idx="39">
                  <c:v>2.2755601436499781E-4</c:v>
                </c:pt>
                <c:pt idx="40">
                  <c:v>2.2755601436499789E-4</c:v>
                </c:pt>
                <c:pt idx="41">
                  <c:v>2.2755601436499781E-4</c:v>
                </c:pt>
                <c:pt idx="42">
                  <c:v>2.2755601436499781E-4</c:v>
                </c:pt>
                <c:pt idx="43">
                  <c:v>2.2755601436499781E-4</c:v>
                </c:pt>
                <c:pt idx="44">
                  <c:v>2.2755601436499784E-4</c:v>
                </c:pt>
                <c:pt idx="45">
                  <c:v>2.2755601436499779E-4</c:v>
                </c:pt>
                <c:pt idx="46">
                  <c:v>2.2755601436499779E-4</c:v>
                </c:pt>
                <c:pt idx="47">
                  <c:v>2.2755601436499776E-4</c:v>
                </c:pt>
                <c:pt idx="48">
                  <c:v>2.2755601436499781E-4</c:v>
                </c:pt>
                <c:pt idx="49">
                  <c:v>2.2755601436499784E-4</c:v>
                </c:pt>
                <c:pt idx="50">
                  <c:v>2.2755601436499781E-4</c:v>
                </c:pt>
                <c:pt idx="51">
                  <c:v>2.2755601436499781E-4</c:v>
                </c:pt>
                <c:pt idx="52">
                  <c:v>2.2755601436499781E-4</c:v>
                </c:pt>
                <c:pt idx="53">
                  <c:v>2.2755601436499781E-4</c:v>
                </c:pt>
                <c:pt idx="54">
                  <c:v>2.2755601436499784E-4</c:v>
                </c:pt>
                <c:pt idx="55">
                  <c:v>2.2755601436499784E-4</c:v>
                </c:pt>
                <c:pt idx="56">
                  <c:v>2.2755601436499781E-4</c:v>
                </c:pt>
                <c:pt idx="57">
                  <c:v>2.2755601436499784E-4</c:v>
                </c:pt>
                <c:pt idx="58">
                  <c:v>2.2755601436499779E-4</c:v>
                </c:pt>
                <c:pt idx="59">
                  <c:v>2.2755601436499781E-4</c:v>
                </c:pt>
                <c:pt idx="60">
                  <c:v>2.2755601436499776E-4</c:v>
                </c:pt>
                <c:pt idx="61">
                  <c:v>2.2755601436499776E-4</c:v>
                </c:pt>
                <c:pt idx="62">
                  <c:v>2.2755601436499779E-4</c:v>
                </c:pt>
                <c:pt idx="63">
                  <c:v>2.2755601436499784E-4</c:v>
                </c:pt>
                <c:pt idx="64">
                  <c:v>2.2755601436499781E-4</c:v>
                </c:pt>
                <c:pt idx="65">
                  <c:v>2.2755601436499779E-4</c:v>
                </c:pt>
                <c:pt idx="66">
                  <c:v>2.2755601436499779E-4</c:v>
                </c:pt>
                <c:pt idx="67">
                  <c:v>2.2755601436499784E-4</c:v>
                </c:pt>
                <c:pt idx="68">
                  <c:v>2.2755601436499776E-4</c:v>
                </c:pt>
                <c:pt idx="69">
                  <c:v>2.2755601436499781E-4</c:v>
                </c:pt>
                <c:pt idx="70">
                  <c:v>2.2755601436499781E-4</c:v>
                </c:pt>
                <c:pt idx="71">
                  <c:v>2.2755601436499781E-4</c:v>
                </c:pt>
                <c:pt idx="72">
                  <c:v>2.2755601436499779E-4</c:v>
                </c:pt>
                <c:pt idx="73">
                  <c:v>2.2755601436499779E-4</c:v>
                </c:pt>
                <c:pt idx="74">
                  <c:v>2.2755601436499776E-4</c:v>
                </c:pt>
                <c:pt idx="75">
                  <c:v>2.2755601436499779E-4</c:v>
                </c:pt>
                <c:pt idx="76">
                  <c:v>2.2755601436499779E-4</c:v>
                </c:pt>
                <c:pt idx="77">
                  <c:v>2.2755601436499779E-4</c:v>
                </c:pt>
                <c:pt idx="78">
                  <c:v>2.2755601436499784E-4</c:v>
                </c:pt>
                <c:pt idx="79">
                  <c:v>2.2755601436499781E-4</c:v>
                </c:pt>
                <c:pt idx="80">
                  <c:v>2.2755601436499779E-4</c:v>
                </c:pt>
                <c:pt idx="81">
                  <c:v>2.2755601436499779E-4</c:v>
                </c:pt>
                <c:pt idx="82">
                  <c:v>2.2755601436499781E-4</c:v>
                </c:pt>
                <c:pt idx="83">
                  <c:v>2.2755601436499776E-4</c:v>
                </c:pt>
                <c:pt idx="84">
                  <c:v>2.2755601436499781E-4</c:v>
                </c:pt>
                <c:pt idx="85">
                  <c:v>2.2755601436499781E-4</c:v>
                </c:pt>
                <c:pt idx="86">
                  <c:v>2.2755601436499776E-4</c:v>
                </c:pt>
                <c:pt idx="87">
                  <c:v>2.2755601436499779E-4</c:v>
                </c:pt>
                <c:pt idx="88">
                  <c:v>2.2755601436499779E-4</c:v>
                </c:pt>
                <c:pt idx="89">
                  <c:v>2.2755601436499776E-4</c:v>
                </c:pt>
                <c:pt idx="90">
                  <c:v>2.2755601436499776E-4</c:v>
                </c:pt>
                <c:pt idx="91">
                  <c:v>2.2755601436499779E-4</c:v>
                </c:pt>
                <c:pt idx="92">
                  <c:v>2.2755601436499779E-4</c:v>
                </c:pt>
                <c:pt idx="93">
                  <c:v>2.2755601436499776E-4</c:v>
                </c:pt>
                <c:pt idx="94">
                  <c:v>2.2755601436499779E-4</c:v>
                </c:pt>
                <c:pt idx="95">
                  <c:v>2.2755601436499779E-4</c:v>
                </c:pt>
                <c:pt idx="96">
                  <c:v>2.2755601436499779E-4</c:v>
                </c:pt>
                <c:pt idx="97">
                  <c:v>2.2755601436499781E-4</c:v>
                </c:pt>
                <c:pt idx="98">
                  <c:v>2.2755601436499781E-4</c:v>
                </c:pt>
                <c:pt idx="99">
                  <c:v>2.2755601436499776E-4</c:v>
                </c:pt>
                <c:pt idx="100">
                  <c:v>2.2755601436499776E-4</c:v>
                </c:pt>
                <c:pt idx="101">
                  <c:v>2.2755601436499779E-4</c:v>
                </c:pt>
                <c:pt idx="102">
                  <c:v>2.2755601436499776E-4</c:v>
                </c:pt>
                <c:pt idx="103">
                  <c:v>2.2755601436499779E-4</c:v>
                </c:pt>
                <c:pt idx="104">
                  <c:v>2.2755601436499781E-4</c:v>
                </c:pt>
                <c:pt idx="105">
                  <c:v>2.2755601436499779E-4</c:v>
                </c:pt>
                <c:pt idx="106">
                  <c:v>2.2755601436499781E-4</c:v>
                </c:pt>
                <c:pt idx="107">
                  <c:v>2.2755601436499779E-4</c:v>
                </c:pt>
                <c:pt idx="108">
                  <c:v>2.2755601436499779E-4</c:v>
                </c:pt>
                <c:pt idx="109">
                  <c:v>2.2755601436499784E-4</c:v>
                </c:pt>
                <c:pt idx="110">
                  <c:v>2.2755601436499784E-4</c:v>
                </c:pt>
                <c:pt idx="111">
                  <c:v>2.2755601436499784E-4</c:v>
                </c:pt>
                <c:pt idx="112">
                  <c:v>2.2755601436499781E-4</c:v>
                </c:pt>
                <c:pt idx="113">
                  <c:v>2.2755601436499779E-4</c:v>
                </c:pt>
                <c:pt idx="114">
                  <c:v>2.2755601436499784E-4</c:v>
                </c:pt>
                <c:pt idx="115">
                  <c:v>2.2755601436499779E-4</c:v>
                </c:pt>
                <c:pt idx="116">
                  <c:v>2.2755601436499784E-4</c:v>
                </c:pt>
                <c:pt idx="117">
                  <c:v>2.2755601436499779E-4</c:v>
                </c:pt>
                <c:pt idx="118">
                  <c:v>2.2755601436499784E-4</c:v>
                </c:pt>
                <c:pt idx="119">
                  <c:v>2.2755601436499784E-4</c:v>
                </c:pt>
                <c:pt idx="120">
                  <c:v>2.2755601436499776E-4</c:v>
                </c:pt>
                <c:pt idx="121">
                  <c:v>2.2755601436499781E-4</c:v>
                </c:pt>
                <c:pt idx="122">
                  <c:v>2.2755601436499784E-4</c:v>
                </c:pt>
                <c:pt idx="123">
                  <c:v>2.2755601436499789E-4</c:v>
                </c:pt>
                <c:pt idx="124">
                  <c:v>2.2755601436499781E-4</c:v>
                </c:pt>
                <c:pt idx="125">
                  <c:v>2.2755601436499781E-4</c:v>
                </c:pt>
                <c:pt idx="126">
                  <c:v>2.2755601436499779E-4</c:v>
                </c:pt>
                <c:pt idx="127">
                  <c:v>2.2755601436499781E-4</c:v>
                </c:pt>
                <c:pt idx="128">
                  <c:v>2.2755601436499784E-4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007F-4AC3-A30A-FF3B1D253957}"/>
            </c:ext>
          </c:extLst>
        </c:ser>
        <c:ser>
          <c:idx val="54"/>
          <c:order val="54"/>
          <c:tx>
            <c:strRef>
              <c:f>'Composition%'!$BF$1</c:f>
              <c:strCache>
                <c:ptCount val="1"/>
                <c:pt idx="0">
                  <c:v>O-DEC6A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'Composition%'!$BF$2:$BF$130</c:f>
              <c:numCache>
                <c:formatCode>_(* #,##0.00_);_(* \(#,##0.00\);_(* "-"??_);_(@_)</c:formatCode>
                <c:ptCount val="129"/>
                <c:pt idx="0">
                  <c:v>1.9019607177184626E-4</c:v>
                </c:pt>
                <c:pt idx="1">
                  <c:v>1.9019607170805785E-4</c:v>
                </c:pt>
                <c:pt idx="2">
                  <c:v>1.9019607170805785E-4</c:v>
                </c:pt>
                <c:pt idx="3">
                  <c:v>1.9019607170805785E-4</c:v>
                </c:pt>
                <c:pt idx="4">
                  <c:v>1.9019607170805787E-4</c:v>
                </c:pt>
                <c:pt idx="5">
                  <c:v>1.9019607170805787E-4</c:v>
                </c:pt>
                <c:pt idx="6">
                  <c:v>1.9019607170805785E-4</c:v>
                </c:pt>
                <c:pt idx="7">
                  <c:v>1.9019607170805787E-4</c:v>
                </c:pt>
                <c:pt idx="8">
                  <c:v>1.9019607170805785E-4</c:v>
                </c:pt>
                <c:pt idx="9">
                  <c:v>1.9019607170805787E-4</c:v>
                </c:pt>
                <c:pt idx="10">
                  <c:v>1.9019607170805787E-4</c:v>
                </c:pt>
                <c:pt idx="11">
                  <c:v>1.9019607170805785E-4</c:v>
                </c:pt>
                <c:pt idx="12">
                  <c:v>1.9019607170805787E-4</c:v>
                </c:pt>
                <c:pt idx="13">
                  <c:v>1.9019607170805796E-4</c:v>
                </c:pt>
                <c:pt idx="14">
                  <c:v>1.9019607170805787E-4</c:v>
                </c:pt>
                <c:pt idx="15">
                  <c:v>1.901960717080579E-4</c:v>
                </c:pt>
                <c:pt idx="16">
                  <c:v>1.901960717080579E-4</c:v>
                </c:pt>
                <c:pt idx="17">
                  <c:v>1.9019607170805787E-4</c:v>
                </c:pt>
                <c:pt idx="18">
                  <c:v>1.901960717080579E-4</c:v>
                </c:pt>
                <c:pt idx="19">
                  <c:v>1.901960717080579E-4</c:v>
                </c:pt>
                <c:pt idx="20">
                  <c:v>1.9019607170805785E-4</c:v>
                </c:pt>
                <c:pt idx="21">
                  <c:v>1.9019607170805787E-4</c:v>
                </c:pt>
                <c:pt idx="22">
                  <c:v>1.9019607170805785E-4</c:v>
                </c:pt>
                <c:pt idx="23">
                  <c:v>1.901960717080579E-4</c:v>
                </c:pt>
                <c:pt idx="24">
                  <c:v>1.9019607170805787E-4</c:v>
                </c:pt>
                <c:pt idx="25">
                  <c:v>1.9019607170805785E-4</c:v>
                </c:pt>
                <c:pt idx="26">
                  <c:v>1.9019607170805787E-4</c:v>
                </c:pt>
                <c:pt idx="27">
                  <c:v>1.9019607170805785E-4</c:v>
                </c:pt>
                <c:pt idx="28">
                  <c:v>1.9019607170805787E-4</c:v>
                </c:pt>
                <c:pt idx="29">
                  <c:v>1.9019607170805787E-4</c:v>
                </c:pt>
                <c:pt idx="30">
                  <c:v>1.9019607170805785E-4</c:v>
                </c:pt>
                <c:pt idx="31">
                  <c:v>1.9019607170805782E-4</c:v>
                </c:pt>
                <c:pt idx="32">
                  <c:v>1.9019607170805782E-4</c:v>
                </c:pt>
                <c:pt idx="33">
                  <c:v>1.9019607170805787E-4</c:v>
                </c:pt>
                <c:pt idx="34">
                  <c:v>1.9019607170805787E-4</c:v>
                </c:pt>
                <c:pt idx="35">
                  <c:v>1.9019607170805787E-4</c:v>
                </c:pt>
                <c:pt idx="36">
                  <c:v>1.9019607170805785E-4</c:v>
                </c:pt>
                <c:pt idx="37">
                  <c:v>1.9019607170805787E-4</c:v>
                </c:pt>
                <c:pt idx="38">
                  <c:v>1.9019607170805787E-4</c:v>
                </c:pt>
                <c:pt idx="39">
                  <c:v>1.9019607170805787E-4</c:v>
                </c:pt>
                <c:pt idx="40">
                  <c:v>1.9019607170805796E-4</c:v>
                </c:pt>
                <c:pt idx="41">
                  <c:v>1.9019607170805787E-4</c:v>
                </c:pt>
                <c:pt idx="42">
                  <c:v>1.9019607170805787E-4</c:v>
                </c:pt>
                <c:pt idx="43">
                  <c:v>1.9019607170805787E-4</c:v>
                </c:pt>
                <c:pt idx="44">
                  <c:v>1.901960717080579E-4</c:v>
                </c:pt>
                <c:pt idx="45">
                  <c:v>1.9019607170805785E-4</c:v>
                </c:pt>
                <c:pt idx="46">
                  <c:v>1.9019607170805785E-4</c:v>
                </c:pt>
                <c:pt idx="47">
                  <c:v>1.9019607170805782E-4</c:v>
                </c:pt>
                <c:pt idx="48">
                  <c:v>1.9019607170805787E-4</c:v>
                </c:pt>
                <c:pt idx="49">
                  <c:v>1.901960717080579E-4</c:v>
                </c:pt>
                <c:pt idx="50">
                  <c:v>1.9019607170805787E-4</c:v>
                </c:pt>
                <c:pt idx="51">
                  <c:v>1.9019607170805787E-4</c:v>
                </c:pt>
                <c:pt idx="52">
                  <c:v>1.9019607170805787E-4</c:v>
                </c:pt>
                <c:pt idx="53">
                  <c:v>1.9019607170805787E-4</c:v>
                </c:pt>
                <c:pt idx="54">
                  <c:v>1.901960717080579E-4</c:v>
                </c:pt>
                <c:pt idx="55">
                  <c:v>1.901960717080579E-4</c:v>
                </c:pt>
                <c:pt idx="56">
                  <c:v>1.9019607170805787E-4</c:v>
                </c:pt>
                <c:pt idx="57">
                  <c:v>1.901960717080579E-4</c:v>
                </c:pt>
                <c:pt idx="58">
                  <c:v>1.9019607170805785E-4</c:v>
                </c:pt>
                <c:pt idx="59">
                  <c:v>1.9019607170805787E-4</c:v>
                </c:pt>
                <c:pt idx="60">
                  <c:v>1.9019607170805782E-4</c:v>
                </c:pt>
                <c:pt idx="61">
                  <c:v>1.9019607170805782E-4</c:v>
                </c:pt>
                <c:pt idx="62">
                  <c:v>1.9019607170805785E-4</c:v>
                </c:pt>
                <c:pt idx="63">
                  <c:v>1.901960717080579E-4</c:v>
                </c:pt>
                <c:pt idx="64">
                  <c:v>1.9019607170805787E-4</c:v>
                </c:pt>
                <c:pt idx="65">
                  <c:v>1.9019607170805785E-4</c:v>
                </c:pt>
                <c:pt idx="66">
                  <c:v>1.9019607170805785E-4</c:v>
                </c:pt>
                <c:pt idx="67">
                  <c:v>1.901960717080579E-4</c:v>
                </c:pt>
                <c:pt idx="68">
                  <c:v>1.9019607170805782E-4</c:v>
                </c:pt>
                <c:pt idx="69">
                  <c:v>1.9019607170805787E-4</c:v>
                </c:pt>
                <c:pt idx="70">
                  <c:v>1.9019607170805787E-4</c:v>
                </c:pt>
                <c:pt idx="71">
                  <c:v>1.9019607170805787E-4</c:v>
                </c:pt>
                <c:pt idx="72">
                  <c:v>1.9019607170805785E-4</c:v>
                </c:pt>
                <c:pt idx="73">
                  <c:v>1.9019607170805785E-4</c:v>
                </c:pt>
                <c:pt idx="74">
                  <c:v>1.9019607170805782E-4</c:v>
                </c:pt>
                <c:pt idx="75">
                  <c:v>1.9019607170805785E-4</c:v>
                </c:pt>
                <c:pt idx="76">
                  <c:v>1.9019607170805785E-4</c:v>
                </c:pt>
                <c:pt idx="77">
                  <c:v>1.9019607170805785E-4</c:v>
                </c:pt>
                <c:pt idx="78">
                  <c:v>1.901960717080579E-4</c:v>
                </c:pt>
                <c:pt idx="79">
                  <c:v>1.9019607170805787E-4</c:v>
                </c:pt>
                <c:pt idx="80">
                  <c:v>1.9019607170805785E-4</c:v>
                </c:pt>
                <c:pt idx="81">
                  <c:v>1.9019607170805785E-4</c:v>
                </c:pt>
                <c:pt idx="82">
                  <c:v>1.9019607170805787E-4</c:v>
                </c:pt>
                <c:pt idx="83">
                  <c:v>1.9019607170805782E-4</c:v>
                </c:pt>
                <c:pt idx="84">
                  <c:v>1.9019607170805787E-4</c:v>
                </c:pt>
                <c:pt idx="85">
                  <c:v>1.9019607170805787E-4</c:v>
                </c:pt>
                <c:pt idx="86">
                  <c:v>1.9019607170805782E-4</c:v>
                </c:pt>
                <c:pt idx="87">
                  <c:v>1.9019607170805785E-4</c:v>
                </c:pt>
                <c:pt idx="88">
                  <c:v>1.9019607170805785E-4</c:v>
                </c:pt>
                <c:pt idx="89">
                  <c:v>1.9019607170805782E-4</c:v>
                </c:pt>
                <c:pt idx="90">
                  <c:v>1.9019607170805782E-4</c:v>
                </c:pt>
                <c:pt idx="91">
                  <c:v>1.9019607170805785E-4</c:v>
                </c:pt>
                <c:pt idx="92">
                  <c:v>1.9019607170805785E-4</c:v>
                </c:pt>
                <c:pt idx="93">
                  <c:v>1.9019607170805782E-4</c:v>
                </c:pt>
                <c:pt idx="94">
                  <c:v>1.9019607170805785E-4</c:v>
                </c:pt>
                <c:pt idx="95">
                  <c:v>1.9019607170805785E-4</c:v>
                </c:pt>
                <c:pt idx="96">
                  <c:v>1.9019607170805785E-4</c:v>
                </c:pt>
                <c:pt idx="97">
                  <c:v>1.9019607170805787E-4</c:v>
                </c:pt>
                <c:pt idx="98">
                  <c:v>1.9019607170805787E-4</c:v>
                </c:pt>
                <c:pt idx="99">
                  <c:v>1.9019607170805782E-4</c:v>
                </c:pt>
                <c:pt idx="100">
                  <c:v>1.9019607170805782E-4</c:v>
                </c:pt>
                <c:pt idx="101">
                  <c:v>1.9019607170805785E-4</c:v>
                </c:pt>
                <c:pt idx="102">
                  <c:v>1.9019607170805782E-4</c:v>
                </c:pt>
                <c:pt idx="103">
                  <c:v>1.9019607170805785E-4</c:v>
                </c:pt>
                <c:pt idx="104">
                  <c:v>1.9019607170805787E-4</c:v>
                </c:pt>
                <c:pt idx="105">
                  <c:v>1.9019607170805785E-4</c:v>
                </c:pt>
                <c:pt idx="106">
                  <c:v>1.9019607170805787E-4</c:v>
                </c:pt>
                <c:pt idx="107">
                  <c:v>1.9019607170805785E-4</c:v>
                </c:pt>
                <c:pt idx="108">
                  <c:v>1.9019607170805785E-4</c:v>
                </c:pt>
                <c:pt idx="109">
                  <c:v>1.901960717080579E-4</c:v>
                </c:pt>
                <c:pt idx="110">
                  <c:v>1.901960717080579E-4</c:v>
                </c:pt>
                <c:pt idx="111">
                  <c:v>1.901960717080579E-4</c:v>
                </c:pt>
                <c:pt idx="112">
                  <c:v>1.9019607170805787E-4</c:v>
                </c:pt>
                <c:pt idx="113">
                  <c:v>1.9019607170805785E-4</c:v>
                </c:pt>
                <c:pt idx="114">
                  <c:v>1.901960717080579E-4</c:v>
                </c:pt>
                <c:pt idx="115">
                  <c:v>1.9019607170805785E-4</c:v>
                </c:pt>
                <c:pt idx="116">
                  <c:v>1.901960717080579E-4</c:v>
                </c:pt>
                <c:pt idx="117">
                  <c:v>1.9019607170805785E-4</c:v>
                </c:pt>
                <c:pt idx="118">
                  <c:v>1.901960717080579E-4</c:v>
                </c:pt>
                <c:pt idx="119">
                  <c:v>1.901960717080579E-4</c:v>
                </c:pt>
                <c:pt idx="120">
                  <c:v>1.9019607170805782E-4</c:v>
                </c:pt>
                <c:pt idx="121">
                  <c:v>1.9019607170805787E-4</c:v>
                </c:pt>
                <c:pt idx="122">
                  <c:v>1.901960717080579E-4</c:v>
                </c:pt>
                <c:pt idx="123">
                  <c:v>1.9019607170805796E-4</c:v>
                </c:pt>
                <c:pt idx="124">
                  <c:v>1.9019607170805787E-4</c:v>
                </c:pt>
                <c:pt idx="125">
                  <c:v>1.9019607170805787E-4</c:v>
                </c:pt>
                <c:pt idx="126">
                  <c:v>1.9019607170805785E-4</c:v>
                </c:pt>
                <c:pt idx="127">
                  <c:v>1.9019607170805787E-4</c:v>
                </c:pt>
                <c:pt idx="128">
                  <c:v>1.901960717080579E-4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007F-4AC3-A30A-FF3B1D253957}"/>
            </c:ext>
          </c:extLst>
        </c:ser>
        <c:ser>
          <c:idx val="55"/>
          <c:order val="55"/>
          <c:tx>
            <c:strRef>
              <c:f>'Composition%'!$BG$1</c:f>
              <c:strCache>
                <c:ptCount val="1"/>
                <c:pt idx="0">
                  <c:v>M-DEC6A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'Composition%'!$BG$2:$BG$130</c:f>
              <c:numCache>
                <c:formatCode>_(* #,##0.00_);_(* \(#,##0.00\);_(* "-"??_);_(@_)</c:formatCode>
                <c:ptCount val="129"/>
                <c:pt idx="0">
                  <c:v>7.1323526914442343E-4</c:v>
                </c:pt>
                <c:pt idx="1">
                  <c:v>7.1323526890521688E-4</c:v>
                </c:pt>
                <c:pt idx="2">
                  <c:v>7.1323526890521688E-4</c:v>
                </c:pt>
                <c:pt idx="3">
                  <c:v>7.1323526890521688E-4</c:v>
                </c:pt>
                <c:pt idx="4">
                  <c:v>7.1323526890521699E-4</c:v>
                </c:pt>
                <c:pt idx="5">
                  <c:v>7.1323526890521699E-4</c:v>
                </c:pt>
                <c:pt idx="6">
                  <c:v>7.1323526890521688E-4</c:v>
                </c:pt>
                <c:pt idx="7">
                  <c:v>7.1323526890521699E-4</c:v>
                </c:pt>
                <c:pt idx="8">
                  <c:v>7.1323526890521688E-4</c:v>
                </c:pt>
                <c:pt idx="9">
                  <c:v>7.1323526890521699E-4</c:v>
                </c:pt>
                <c:pt idx="10">
                  <c:v>7.1323526890521699E-4</c:v>
                </c:pt>
                <c:pt idx="11">
                  <c:v>7.1323526890521688E-4</c:v>
                </c:pt>
                <c:pt idx="12">
                  <c:v>7.1323526890521699E-4</c:v>
                </c:pt>
                <c:pt idx="13">
                  <c:v>7.1323526890521721E-4</c:v>
                </c:pt>
                <c:pt idx="14">
                  <c:v>7.1323526890521699E-4</c:v>
                </c:pt>
                <c:pt idx="15">
                  <c:v>7.132352689052171E-4</c:v>
                </c:pt>
                <c:pt idx="16">
                  <c:v>7.132352689052171E-4</c:v>
                </c:pt>
                <c:pt idx="17">
                  <c:v>7.1323526890521699E-4</c:v>
                </c:pt>
                <c:pt idx="18">
                  <c:v>7.132352689052171E-4</c:v>
                </c:pt>
                <c:pt idx="19">
                  <c:v>7.132352689052171E-4</c:v>
                </c:pt>
                <c:pt idx="20">
                  <c:v>7.1323526890521688E-4</c:v>
                </c:pt>
                <c:pt idx="21">
                  <c:v>7.1323526890521699E-4</c:v>
                </c:pt>
                <c:pt idx="22">
                  <c:v>7.1323526890521688E-4</c:v>
                </c:pt>
                <c:pt idx="23">
                  <c:v>7.132352689052171E-4</c:v>
                </c:pt>
                <c:pt idx="24">
                  <c:v>7.1323526890521699E-4</c:v>
                </c:pt>
                <c:pt idx="25">
                  <c:v>7.1323526890521688E-4</c:v>
                </c:pt>
                <c:pt idx="26">
                  <c:v>7.1323526890521699E-4</c:v>
                </c:pt>
                <c:pt idx="27">
                  <c:v>7.1323526890521688E-4</c:v>
                </c:pt>
                <c:pt idx="28">
                  <c:v>7.1323526890521699E-4</c:v>
                </c:pt>
                <c:pt idx="29">
                  <c:v>7.1323526890521699E-4</c:v>
                </c:pt>
                <c:pt idx="30">
                  <c:v>7.1323526890521688E-4</c:v>
                </c:pt>
                <c:pt idx="31">
                  <c:v>7.1323526890521678E-4</c:v>
                </c:pt>
                <c:pt idx="32">
                  <c:v>7.1323526890521678E-4</c:v>
                </c:pt>
                <c:pt idx="33">
                  <c:v>7.1323526890521699E-4</c:v>
                </c:pt>
                <c:pt idx="34">
                  <c:v>7.1323526890521699E-4</c:v>
                </c:pt>
                <c:pt idx="35">
                  <c:v>7.1323526890521699E-4</c:v>
                </c:pt>
                <c:pt idx="36">
                  <c:v>7.1323526890521688E-4</c:v>
                </c:pt>
                <c:pt idx="37">
                  <c:v>7.1323526890521699E-4</c:v>
                </c:pt>
                <c:pt idx="38">
                  <c:v>7.1323526890521699E-4</c:v>
                </c:pt>
                <c:pt idx="39">
                  <c:v>7.1323526890521699E-4</c:v>
                </c:pt>
                <c:pt idx="40">
                  <c:v>7.1323526890521721E-4</c:v>
                </c:pt>
                <c:pt idx="41">
                  <c:v>7.1323526890521699E-4</c:v>
                </c:pt>
                <c:pt idx="42">
                  <c:v>7.1323526890521699E-4</c:v>
                </c:pt>
                <c:pt idx="43">
                  <c:v>7.1323526890521699E-4</c:v>
                </c:pt>
                <c:pt idx="44">
                  <c:v>7.132352689052171E-4</c:v>
                </c:pt>
                <c:pt idx="45">
                  <c:v>7.1323526890521688E-4</c:v>
                </c:pt>
                <c:pt idx="46">
                  <c:v>7.1323526890521688E-4</c:v>
                </c:pt>
                <c:pt idx="47">
                  <c:v>7.1323526890521678E-4</c:v>
                </c:pt>
                <c:pt idx="48">
                  <c:v>7.1323526890521699E-4</c:v>
                </c:pt>
                <c:pt idx="49">
                  <c:v>7.132352689052171E-4</c:v>
                </c:pt>
                <c:pt idx="50">
                  <c:v>7.1323526890521699E-4</c:v>
                </c:pt>
                <c:pt idx="51">
                  <c:v>7.1323526890521699E-4</c:v>
                </c:pt>
                <c:pt idx="52">
                  <c:v>7.1323526890521699E-4</c:v>
                </c:pt>
                <c:pt idx="53">
                  <c:v>7.1323526890521699E-4</c:v>
                </c:pt>
                <c:pt idx="54">
                  <c:v>7.132352689052171E-4</c:v>
                </c:pt>
                <c:pt idx="55">
                  <c:v>7.132352689052171E-4</c:v>
                </c:pt>
                <c:pt idx="56">
                  <c:v>7.1323526890521699E-4</c:v>
                </c:pt>
                <c:pt idx="57">
                  <c:v>7.132352689052171E-4</c:v>
                </c:pt>
                <c:pt idx="58">
                  <c:v>7.1323526890521688E-4</c:v>
                </c:pt>
                <c:pt idx="59">
                  <c:v>7.1323526890521699E-4</c:v>
                </c:pt>
                <c:pt idx="60">
                  <c:v>7.1323526890521678E-4</c:v>
                </c:pt>
                <c:pt idx="61">
                  <c:v>7.1323526890521678E-4</c:v>
                </c:pt>
                <c:pt idx="62">
                  <c:v>7.1323526890521688E-4</c:v>
                </c:pt>
                <c:pt idx="63">
                  <c:v>7.132352689052171E-4</c:v>
                </c:pt>
                <c:pt idx="64">
                  <c:v>7.1323526890521699E-4</c:v>
                </c:pt>
                <c:pt idx="65">
                  <c:v>7.1323526890521688E-4</c:v>
                </c:pt>
                <c:pt idx="66">
                  <c:v>7.1323526890521688E-4</c:v>
                </c:pt>
                <c:pt idx="67">
                  <c:v>7.132352689052171E-4</c:v>
                </c:pt>
                <c:pt idx="68">
                  <c:v>7.1323526890521678E-4</c:v>
                </c:pt>
                <c:pt idx="69">
                  <c:v>7.1323526890521699E-4</c:v>
                </c:pt>
                <c:pt idx="70">
                  <c:v>7.1323526890521699E-4</c:v>
                </c:pt>
                <c:pt idx="71">
                  <c:v>7.1323526890521699E-4</c:v>
                </c:pt>
                <c:pt idx="72">
                  <c:v>7.1323526890521688E-4</c:v>
                </c:pt>
                <c:pt idx="73">
                  <c:v>7.1323526890521688E-4</c:v>
                </c:pt>
                <c:pt idx="74">
                  <c:v>7.1323526890521678E-4</c:v>
                </c:pt>
                <c:pt idx="75">
                  <c:v>7.1323526890521688E-4</c:v>
                </c:pt>
                <c:pt idx="76">
                  <c:v>7.1323526890521688E-4</c:v>
                </c:pt>
                <c:pt idx="77">
                  <c:v>7.1323526890521688E-4</c:v>
                </c:pt>
                <c:pt idx="78">
                  <c:v>7.132352689052171E-4</c:v>
                </c:pt>
                <c:pt idx="79">
                  <c:v>7.1323526890521699E-4</c:v>
                </c:pt>
                <c:pt idx="80">
                  <c:v>7.1323526890521688E-4</c:v>
                </c:pt>
                <c:pt idx="81">
                  <c:v>7.1323526890521688E-4</c:v>
                </c:pt>
                <c:pt idx="82">
                  <c:v>7.1323526890521699E-4</c:v>
                </c:pt>
                <c:pt idx="83">
                  <c:v>7.1323526890521678E-4</c:v>
                </c:pt>
                <c:pt idx="84">
                  <c:v>7.1323526890521699E-4</c:v>
                </c:pt>
                <c:pt idx="85">
                  <c:v>7.1323526890521699E-4</c:v>
                </c:pt>
                <c:pt idx="86">
                  <c:v>7.1323526890521678E-4</c:v>
                </c:pt>
                <c:pt idx="87">
                  <c:v>7.1323526890521688E-4</c:v>
                </c:pt>
                <c:pt idx="88">
                  <c:v>7.1323526890521688E-4</c:v>
                </c:pt>
                <c:pt idx="89">
                  <c:v>7.1323526890521678E-4</c:v>
                </c:pt>
                <c:pt idx="90">
                  <c:v>7.1323526890521678E-4</c:v>
                </c:pt>
                <c:pt idx="91">
                  <c:v>7.1323526890521688E-4</c:v>
                </c:pt>
                <c:pt idx="92">
                  <c:v>7.1323526890521688E-4</c:v>
                </c:pt>
                <c:pt idx="93">
                  <c:v>7.1323526890521678E-4</c:v>
                </c:pt>
                <c:pt idx="94">
                  <c:v>7.1323526890521688E-4</c:v>
                </c:pt>
                <c:pt idx="95">
                  <c:v>7.1323526890521688E-4</c:v>
                </c:pt>
                <c:pt idx="96">
                  <c:v>7.1323526890521688E-4</c:v>
                </c:pt>
                <c:pt idx="97">
                  <c:v>7.1323526890521699E-4</c:v>
                </c:pt>
                <c:pt idx="98">
                  <c:v>7.1323526890521699E-4</c:v>
                </c:pt>
                <c:pt idx="99">
                  <c:v>7.1323526890521678E-4</c:v>
                </c:pt>
                <c:pt idx="100">
                  <c:v>7.1323526890521678E-4</c:v>
                </c:pt>
                <c:pt idx="101">
                  <c:v>7.1323526890521688E-4</c:v>
                </c:pt>
                <c:pt idx="102">
                  <c:v>7.1323526890521678E-4</c:v>
                </c:pt>
                <c:pt idx="103">
                  <c:v>7.1323526890521688E-4</c:v>
                </c:pt>
                <c:pt idx="104">
                  <c:v>7.1323526890521699E-4</c:v>
                </c:pt>
                <c:pt idx="105">
                  <c:v>7.1323526890521688E-4</c:v>
                </c:pt>
                <c:pt idx="106">
                  <c:v>7.1323526890521699E-4</c:v>
                </c:pt>
                <c:pt idx="107">
                  <c:v>7.1323526890521688E-4</c:v>
                </c:pt>
                <c:pt idx="108">
                  <c:v>7.1323526890521688E-4</c:v>
                </c:pt>
                <c:pt idx="109">
                  <c:v>7.132352689052171E-4</c:v>
                </c:pt>
                <c:pt idx="110">
                  <c:v>7.132352689052171E-4</c:v>
                </c:pt>
                <c:pt idx="111">
                  <c:v>7.132352689052171E-4</c:v>
                </c:pt>
                <c:pt idx="112">
                  <c:v>7.1323526890521699E-4</c:v>
                </c:pt>
                <c:pt idx="113">
                  <c:v>7.1323526890521688E-4</c:v>
                </c:pt>
                <c:pt idx="114">
                  <c:v>7.132352689052171E-4</c:v>
                </c:pt>
                <c:pt idx="115">
                  <c:v>7.1323526890521688E-4</c:v>
                </c:pt>
                <c:pt idx="116">
                  <c:v>7.132352689052171E-4</c:v>
                </c:pt>
                <c:pt idx="117">
                  <c:v>7.1323526890521688E-4</c:v>
                </c:pt>
                <c:pt idx="118">
                  <c:v>7.132352689052171E-4</c:v>
                </c:pt>
                <c:pt idx="119">
                  <c:v>7.132352689052171E-4</c:v>
                </c:pt>
                <c:pt idx="120">
                  <c:v>7.1323526890521678E-4</c:v>
                </c:pt>
                <c:pt idx="121">
                  <c:v>7.1323526890521699E-4</c:v>
                </c:pt>
                <c:pt idx="122">
                  <c:v>7.132352689052171E-4</c:v>
                </c:pt>
                <c:pt idx="123">
                  <c:v>7.1323526890521721E-4</c:v>
                </c:pt>
                <c:pt idx="124">
                  <c:v>7.1323526890521699E-4</c:v>
                </c:pt>
                <c:pt idx="125">
                  <c:v>7.1323526890521699E-4</c:v>
                </c:pt>
                <c:pt idx="126">
                  <c:v>7.1323526890521688E-4</c:v>
                </c:pt>
                <c:pt idx="127">
                  <c:v>7.1323526890521699E-4</c:v>
                </c:pt>
                <c:pt idx="128">
                  <c:v>7.132352689052171E-4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007F-4AC3-A30A-FF3B1D253957}"/>
            </c:ext>
          </c:extLst>
        </c:ser>
        <c:ser>
          <c:idx val="56"/>
          <c:order val="56"/>
          <c:tx>
            <c:strRef>
              <c:f>'Composition%'!$BH$1</c:f>
              <c:strCache>
                <c:ptCount val="1"/>
                <c:pt idx="0">
                  <c:v>P-DEC6A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'Composition%'!$BH$2:$BH$130</c:f>
              <c:numCache>
                <c:formatCode>_(* #,##0.00_);_(* \(#,##0.00\);_(* "-"??_);_(@_)</c:formatCode>
                <c:ptCount val="129"/>
                <c:pt idx="0">
                  <c:v>5.8417364901352771E-4</c:v>
                </c:pt>
                <c:pt idx="1">
                  <c:v>5.841736488176062E-4</c:v>
                </c:pt>
                <c:pt idx="2">
                  <c:v>5.841736488176062E-4</c:v>
                </c:pt>
                <c:pt idx="3">
                  <c:v>5.841736488176062E-4</c:v>
                </c:pt>
                <c:pt idx="4">
                  <c:v>5.8417364881760631E-4</c:v>
                </c:pt>
                <c:pt idx="5">
                  <c:v>5.8417364881760631E-4</c:v>
                </c:pt>
                <c:pt idx="6">
                  <c:v>5.841736488176062E-4</c:v>
                </c:pt>
                <c:pt idx="7">
                  <c:v>5.8417364881760631E-4</c:v>
                </c:pt>
                <c:pt idx="8">
                  <c:v>5.841736488176062E-4</c:v>
                </c:pt>
                <c:pt idx="9">
                  <c:v>5.8417364881760631E-4</c:v>
                </c:pt>
                <c:pt idx="10">
                  <c:v>5.8417364881760631E-4</c:v>
                </c:pt>
                <c:pt idx="11">
                  <c:v>5.841736488176062E-4</c:v>
                </c:pt>
                <c:pt idx="12">
                  <c:v>5.8417364881760631E-4</c:v>
                </c:pt>
                <c:pt idx="13">
                  <c:v>5.8417364881760653E-4</c:v>
                </c:pt>
                <c:pt idx="14">
                  <c:v>5.8417364881760631E-4</c:v>
                </c:pt>
                <c:pt idx="15">
                  <c:v>5.8417364881760642E-4</c:v>
                </c:pt>
                <c:pt idx="16">
                  <c:v>5.8417364881760642E-4</c:v>
                </c:pt>
                <c:pt idx="17">
                  <c:v>5.8417364881760631E-4</c:v>
                </c:pt>
                <c:pt idx="18">
                  <c:v>5.8417364881760642E-4</c:v>
                </c:pt>
                <c:pt idx="19">
                  <c:v>5.8417364881760642E-4</c:v>
                </c:pt>
                <c:pt idx="20">
                  <c:v>5.841736488176062E-4</c:v>
                </c:pt>
                <c:pt idx="21">
                  <c:v>5.8417364881760631E-4</c:v>
                </c:pt>
                <c:pt idx="22">
                  <c:v>5.841736488176062E-4</c:v>
                </c:pt>
                <c:pt idx="23">
                  <c:v>5.8417364881760642E-4</c:v>
                </c:pt>
                <c:pt idx="24">
                  <c:v>5.8417364881760631E-4</c:v>
                </c:pt>
                <c:pt idx="25">
                  <c:v>5.841736488176062E-4</c:v>
                </c:pt>
                <c:pt idx="26">
                  <c:v>5.8417364881760631E-4</c:v>
                </c:pt>
                <c:pt idx="27">
                  <c:v>5.841736488176062E-4</c:v>
                </c:pt>
                <c:pt idx="28">
                  <c:v>5.8417364881760631E-4</c:v>
                </c:pt>
                <c:pt idx="29">
                  <c:v>5.8417364881760631E-4</c:v>
                </c:pt>
                <c:pt idx="30">
                  <c:v>5.841736488176062E-4</c:v>
                </c:pt>
                <c:pt idx="31">
                  <c:v>5.8417364881760609E-4</c:v>
                </c:pt>
                <c:pt idx="32">
                  <c:v>5.8417364881760609E-4</c:v>
                </c:pt>
                <c:pt idx="33">
                  <c:v>5.8417364881760631E-4</c:v>
                </c:pt>
                <c:pt idx="34">
                  <c:v>5.8417364881760631E-4</c:v>
                </c:pt>
                <c:pt idx="35">
                  <c:v>5.8417364881760631E-4</c:v>
                </c:pt>
                <c:pt idx="36">
                  <c:v>5.841736488176062E-4</c:v>
                </c:pt>
                <c:pt idx="37">
                  <c:v>5.8417364881760631E-4</c:v>
                </c:pt>
                <c:pt idx="38">
                  <c:v>5.8417364881760631E-4</c:v>
                </c:pt>
                <c:pt idx="39">
                  <c:v>5.8417364881760631E-4</c:v>
                </c:pt>
                <c:pt idx="40">
                  <c:v>5.8417364881760653E-4</c:v>
                </c:pt>
                <c:pt idx="41">
                  <c:v>5.8417364881760631E-4</c:v>
                </c:pt>
                <c:pt idx="42">
                  <c:v>5.8417364881760631E-4</c:v>
                </c:pt>
                <c:pt idx="43">
                  <c:v>5.8417364881760631E-4</c:v>
                </c:pt>
                <c:pt idx="44">
                  <c:v>5.8417364881760642E-4</c:v>
                </c:pt>
                <c:pt idx="45">
                  <c:v>5.841736488176062E-4</c:v>
                </c:pt>
                <c:pt idx="46">
                  <c:v>5.841736488176062E-4</c:v>
                </c:pt>
                <c:pt idx="47">
                  <c:v>5.8417364881760609E-4</c:v>
                </c:pt>
                <c:pt idx="48">
                  <c:v>5.8417364881760631E-4</c:v>
                </c:pt>
                <c:pt idx="49">
                  <c:v>5.8417364881760642E-4</c:v>
                </c:pt>
                <c:pt idx="50">
                  <c:v>5.8417364881760631E-4</c:v>
                </c:pt>
                <c:pt idx="51">
                  <c:v>5.8417364881760631E-4</c:v>
                </c:pt>
                <c:pt idx="52">
                  <c:v>5.8417364881760631E-4</c:v>
                </c:pt>
                <c:pt idx="53">
                  <c:v>5.8417364881760631E-4</c:v>
                </c:pt>
                <c:pt idx="54">
                  <c:v>5.8417364881760642E-4</c:v>
                </c:pt>
                <c:pt idx="55">
                  <c:v>5.8417364881760642E-4</c:v>
                </c:pt>
                <c:pt idx="56">
                  <c:v>5.8417364881760631E-4</c:v>
                </c:pt>
                <c:pt idx="57">
                  <c:v>5.8417364881760642E-4</c:v>
                </c:pt>
                <c:pt idx="58">
                  <c:v>5.841736488176062E-4</c:v>
                </c:pt>
                <c:pt idx="59">
                  <c:v>5.8417364881760631E-4</c:v>
                </c:pt>
                <c:pt idx="60">
                  <c:v>5.8417364881760609E-4</c:v>
                </c:pt>
                <c:pt idx="61">
                  <c:v>5.8417364881760609E-4</c:v>
                </c:pt>
                <c:pt idx="62">
                  <c:v>5.841736488176062E-4</c:v>
                </c:pt>
                <c:pt idx="63">
                  <c:v>5.8417364881760642E-4</c:v>
                </c:pt>
                <c:pt idx="64">
                  <c:v>5.8417364881760631E-4</c:v>
                </c:pt>
                <c:pt idx="65">
                  <c:v>5.841736488176062E-4</c:v>
                </c:pt>
                <c:pt idx="66">
                  <c:v>5.841736488176062E-4</c:v>
                </c:pt>
                <c:pt idx="67">
                  <c:v>5.8417364881760642E-4</c:v>
                </c:pt>
                <c:pt idx="68">
                  <c:v>5.8417364881760609E-4</c:v>
                </c:pt>
                <c:pt idx="69">
                  <c:v>5.8417364881760631E-4</c:v>
                </c:pt>
                <c:pt idx="70">
                  <c:v>5.8417364881760631E-4</c:v>
                </c:pt>
                <c:pt idx="71">
                  <c:v>5.8417364881760631E-4</c:v>
                </c:pt>
                <c:pt idx="72">
                  <c:v>5.841736488176062E-4</c:v>
                </c:pt>
                <c:pt idx="73">
                  <c:v>5.841736488176062E-4</c:v>
                </c:pt>
                <c:pt idx="74">
                  <c:v>5.8417364881760609E-4</c:v>
                </c:pt>
                <c:pt idx="75">
                  <c:v>5.841736488176062E-4</c:v>
                </c:pt>
                <c:pt idx="76">
                  <c:v>5.841736488176062E-4</c:v>
                </c:pt>
                <c:pt idx="77">
                  <c:v>5.841736488176062E-4</c:v>
                </c:pt>
                <c:pt idx="78">
                  <c:v>5.8417364881760642E-4</c:v>
                </c:pt>
                <c:pt idx="79">
                  <c:v>5.8417364881760631E-4</c:v>
                </c:pt>
                <c:pt idx="80">
                  <c:v>5.841736488176062E-4</c:v>
                </c:pt>
                <c:pt idx="81">
                  <c:v>5.841736488176062E-4</c:v>
                </c:pt>
                <c:pt idx="82">
                  <c:v>5.8417364881760631E-4</c:v>
                </c:pt>
                <c:pt idx="83">
                  <c:v>5.8417364881760609E-4</c:v>
                </c:pt>
                <c:pt idx="84">
                  <c:v>5.8417364881760631E-4</c:v>
                </c:pt>
                <c:pt idx="85">
                  <c:v>5.8417364881760631E-4</c:v>
                </c:pt>
                <c:pt idx="86">
                  <c:v>5.8417364881760609E-4</c:v>
                </c:pt>
                <c:pt idx="87">
                  <c:v>5.841736488176062E-4</c:v>
                </c:pt>
                <c:pt idx="88">
                  <c:v>5.841736488176062E-4</c:v>
                </c:pt>
                <c:pt idx="89">
                  <c:v>5.8417364881760609E-4</c:v>
                </c:pt>
                <c:pt idx="90">
                  <c:v>5.8417364881760609E-4</c:v>
                </c:pt>
                <c:pt idx="91">
                  <c:v>5.841736488176062E-4</c:v>
                </c:pt>
                <c:pt idx="92">
                  <c:v>5.841736488176062E-4</c:v>
                </c:pt>
                <c:pt idx="93">
                  <c:v>5.8417364881760609E-4</c:v>
                </c:pt>
                <c:pt idx="94">
                  <c:v>5.841736488176062E-4</c:v>
                </c:pt>
                <c:pt idx="95">
                  <c:v>5.841736488176062E-4</c:v>
                </c:pt>
                <c:pt idx="96">
                  <c:v>5.841736488176062E-4</c:v>
                </c:pt>
                <c:pt idx="97">
                  <c:v>5.8417364881760631E-4</c:v>
                </c:pt>
                <c:pt idx="98">
                  <c:v>5.8417364881760631E-4</c:v>
                </c:pt>
                <c:pt idx="99">
                  <c:v>5.8417364881760609E-4</c:v>
                </c:pt>
                <c:pt idx="100">
                  <c:v>5.8417364881760609E-4</c:v>
                </c:pt>
                <c:pt idx="101">
                  <c:v>5.841736488176062E-4</c:v>
                </c:pt>
                <c:pt idx="102">
                  <c:v>5.8417364881760609E-4</c:v>
                </c:pt>
                <c:pt idx="103">
                  <c:v>5.841736488176062E-4</c:v>
                </c:pt>
                <c:pt idx="104">
                  <c:v>5.8417364881760631E-4</c:v>
                </c:pt>
                <c:pt idx="105">
                  <c:v>5.841736488176062E-4</c:v>
                </c:pt>
                <c:pt idx="106">
                  <c:v>5.8417364881760631E-4</c:v>
                </c:pt>
                <c:pt idx="107">
                  <c:v>5.841736488176062E-4</c:v>
                </c:pt>
                <c:pt idx="108">
                  <c:v>5.841736488176062E-4</c:v>
                </c:pt>
                <c:pt idx="109">
                  <c:v>5.8417364881760642E-4</c:v>
                </c:pt>
                <c:pt idx="110">
                  <c:v>5.8417364881760642E-4</c:v>
                </c:pt>
                <c:pt idx="111">
                  <c:v>5.8417364881760642E-4</c:v>
                </c:pt>
                <c:pt idx="112">
                  <c:v>5.8417364881760631E-4</c:v>
                </c:pt>
                <c:pt idx="113">
                  <c:v>5.841736488176062E-4</c:v>
                </c:pt>
                <c:pt idx="114">
                  <c:v>5.8417364881760642E-4</c:v>
                </c:pt>
                <c:pt idx="115">
                  <c:v>5.841736488176062E-4</c:v>
                </c:pt>
                <c:pt idx="116">
                  <c:v>5.8417364881760642E-4</c:v>
                </c:pt>
                <c:pt idx="117">
                  <c:v>5.841736488176062E-4</c:v>
                </c:pt>
                <c:pt idx="118">
                  <c:v>5.8417364881760642E-4</c:v>
                </c:pt>
                <c:pt idx="119">
                  <c:v>5.8417364881760642E-4</c:v>
                </c:pt>
                <c:pt idx="120">
                  <c:v>5.8417364881760609E-4</c:v>
                </c:pt>
                <c:pt idx="121">
                  <c:v>5.8417364881760631E-4</c:v>
                </c:pt>
                <c:pt idx="122">
                  <c:v>5.8417364881760642E-4</c:v>
                </c:pt>
                <c:pt idx="123">
                  <c:v>5.8417364881760653E-4</c:v>
                </c:pt>
                <c:pt idx="124">
                  <c:v>5.8417364881760631E-4</c:v>
                </c:pt>
                <c:pt idx="125">
                  <c:v>5.8417364881760631E-4</c:v>
                </c:pt>
                <c:pt idx="126">
                  <c:v>5.841736488176062E-4</c:v>
                </c:pt>
                <c:pt idx="127">
                  <c:v>5.8417364881760631E-4</c:v>
                </c:pt>
                <c:pt idx="128">
                  <c:v>5.8417364881760642E-4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007F-4AC3-A30A-FF3B1D253957}"/>
            </c:ext>
          </c:extLst>
        </c:ser>
        <c:ser>
          <c:idx val="57"/>
          <c:order val="57"/>
          <c:tx>
            <c:strRef>
              <c:f>'Composition%'!$BI$1</c:f>
              <c:strCache>
                <c:ptCount val="1"/>
                <c:pt idx="0">
                  <c:v>3EOC8A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'Composition%'!$BI$2:$BI$130</c:f>
              <c:numCache>
                <c:formatCode>_(* #,##0.00_);_(* \(#,##0.00\);_(* "-"??_);_(@_)</c:formatCode>
                <c:ptCount val="129"/>
                <c:pt idx="0">
                  <c:v>4.2114844463765952E-4</c:v>
                </c:pt>
                <c:pt idx="1">
                  <c:v>4.2114844449641378E-4</c:v>
                </c:pt>
                <c:pt idx="2">
                  <c:v>4.2114844449641378E-4</c:v>
                </c:pt>
                <c:pt idx="3">
                  <c:v>4.2114844449641378E-4</c:v>
                </c:pt>
                <c:pt idx="4">
                  <c:v>4.2114844449641384E-4</c:v>
                </c:pt>
                <c:pt idx="5">
                  <c:v>4.2114844449641384E-4</c:v>
                </c:pt>
                <c:pt idx="6">
                  <c:v>4.2114844449641378E-4</c:v>
                </c:pt>
                <c:pt idx="7">
                  <c:v>4.2114844449641384E-4</c:v>
                </c:pt>
                <c:pt idx="8">
                  <c:v>4.2114844449641378E-4</c:v>
                </c:pt>
                <c:pt idx="9">
                  <c:v>4.2114844449641384E-4</c:v>
                </c:pt>
                <c:pt idx="10">
                  <c:v>4.2114844449641384E-4</c:v>
                </c:pt>
                <c:pt idx="11">
                  <c:v>4.2114844449641378E-4</c:v>
                </c:pt>
                <c:pt idx="12">
                  <c:v>4.2114844449641384E-4</c:v>
                </c:pt>
                <c:pt idx="13">
                  <c:v>4.2114844449641395E-4</c:v>
                </c:pt>
                <c:pt idx="14">
                  <c:v>4.2114844449641384E-4</c:v>
                </c:pt>
                <c:pt idx="15">
                  <c:v>4.2114844449641389E-4</c:v>
                </c:pt>
                <c:pt idx="16">
                  <c:v>4.2114844449641389E-4</c:v>
                </c:pt>
                <c:pt idx="17">
                  <c:v>4.2114844449641384E-4</c:v>
                </c:pt>
                <c:pt idx="18">
                  <c:v>4.2114844449641389E-4</c:v>
                </c:pt>
                <c:pt idx="19">
                  <c:v>4.2114844449641389E-4</c:v>
                </c:pt>
                <c:pt idx="20">
                  <c:v>4.2114844449641378E-4</c:v>
                </c:pt>
                <c:pt idx="21">
                  <c:v>4.2114844449641384E-4</c:v>
                </c:pt>
                <c:pt idx="22">
                  <c:v>4.2114844449641378E-4</c:v>
                </c:pt>
                <c:pt idx="23">
                  <c:v>4.2114844449641389E-4</c:v>
                </c:pt>
                <c:pt idx="24">
                  <c:v>4.2114844449641384E-4</c:v>
                </c:pt>
                <c:pt idx="25">
                  <c:v>4.2114844449641378E-4</c:v>
                </c:pt>
                <c:pt idx="26">
                  <c:v>4.2114844449641384E-4</c:v>
                </c:pt>
                <c:pt idx="27">
                  <c:v>4.2114844449641378E-4</c:v>
                </c:pt>
                <c:pt idx="28">
                  <c:v>4.2114844449641384E-4</c:v>
                </c:pt>
                <c:pt idx="29">
                  <c:v>4.2114844449641384E-4</c:v>
                </c:pt>
                <c:pt idx="30">
                  <c:v>4.2114844449641378E-4</c:v>
                </c:pt>
                <c:pt idx="31">
                  <c:v>4.2114844449641373E-4</c:v>
                </c:pt>
                <c:pt idx="32">
                  <c:v>4.2114844449641373E-4</c:v>
                </c:pt>
                <c:pt idx="33">
                  <c:v>4.2114844449641384E-4</c:v>
                </c:pt>
                <c:pt idx="34">
                  <c:v>4.2114844449641384E-4</c:v>
                </c:pt>
                <c:pt idx="35">
                  <c:v>4.2114844449641384E-4</c:v>
                </c:pt>
                <c:pt idx="36">
                  <c:v>4.2114844449641378E-4</c:v>
                </c:pt>
                <c:pt idx="37">
                  <c:v>4.2114844449641384E-4</c:v>
                </c:pt>
                <c:pt idx="38">
                  <c:v>4.2114844449641384E-4</c:v>
                </c:pt>
                <c:pt idx="39">
                  <c:v>4.2114844449641384E-4</c:v>
                </c:pt>
                <c:pt idx="40">
                  <c:v>4.2114844449641395E-4</c:v>
                </c:pt>
                <c:pt idx="41">
                  <c:v>4.2114844449641384E-4</c:v>
                </c:pt>
                <c:pt idx="42">
                  <c:v>4.2114844449641384E-4</c:v>
                </c:pt>
                <c:pt idx="43">
                  <c:v>4.2114844449641384E-4</c:v>
                </c:pt>
                <c:pt idx="44">
                  <c:v>4.2114844449641389E-4</c:v>
                </c:pt>
                <c:pt idx="45">
                  <c:v>4.2114844449641378E-4</c:v>
                </c:pt>
                <c:pt idx="46">
                  <c:v>4.2114844449641378E-4</c:v>
                </c:pt>
                <c:pt idx="47">
                  <c:v>4.2114844449641373E-4</c:v>
                </c:pt>
                <c:pt idx="48">
                  <c:v>4.2114844449641384E-4</c:v>
                </c:pt>
                <c:pt idx="49">
                  <c:v>4.2114844449641389E-4</c:v>
                </c:pt>
                <c:pt idx="50">
                  <c:v>4.2114844449641384E-4</c:v>
                </c:pt>
                <c:pt idx="51">
                  <c:v>4.2114844449641384E-4</c:v>
                </c:pt>
                <c:pt idx="52">
                  <c:v>4.2114844449641384E-4</c:v>
                </c:pt>
                <c:pt idx="53">
                  <c:v>4.2114844449641384E-4</c:v>
                </c:pt>
                <c:pt idx="54">
                  <c:v>4.2114844449641389E-4</c:v>
                </c:pt>
                <c:pt idx="55">
                  <c:v>4.2114844449641389E-4</c:v>
                </c:pt>
                <c:pt idx="56">
                  <c:v>4.2114844449641384E-4</c:v>
                </c:pt>
                <c:pt idx="57">
                  <c:v>4.2114844449641389E-4</c:v>
                </c:pt>
                <c:pt idx="58">
                  <c:v>4.2114844449641378E-4</c:v>
                </c:pt>
                <c:pt idx="59">
                  <c:v>4.2114844449641384E-4</c:v>
                </c:pt>
                <c:pt idx="60">
                  <c:v>4.2114844449641373E-4</c:v>
                </c:pt>
                <c:pt idx="61">
                  <c:v>4.2114844449641373E-4</c:v>
                </c:pt>
                <c:pt idx="62">
                  <c:v>4.2114844449641378E-4</c:v>
                </c:pt>
                <c:pt idx="63">
                  <c:v>4.2114844449641389E-4</c:v>
                </c:pt>
                <c:pt idx="64">
                  <c:v>4.2114844449641384E-4</c:v>
                </c:pt>
                <c:pt idx="65">
                  <c:v>4.2114844449641378E-4</c:v>
                </c:pt>
                <c:pt idx="66">
                  <c:v>4.2114844449641378E-4</c:v>
                </c:pt>
                <c:pt idx="67">
                  <c:v>4.2114844449641389E-4</c:v>
                </c:pt>
                <c:pt idx="68">
                  <c:v>4.2114844449641373E-4</c:v>
                </c:pt>
                <c:pt idx="69">
                  <c:v>4.2114844449641384E-4</c:v>
                </c:pt>
                <c:pt idx="70">
                  <c:v>4.2114844449641384E-4</c:v>
                </c:pt>
                <c:pt idx="71">
                  <c:v>4.2114844449641384E-4</c:v>
                </c:pt>
                <c:pt idx="72">
                  <c:v>4.2114844449641378E-4</c:v>
                </c:pt>
                <c:pt idx="73">
                  <c:v>4.2114844449641378E-4</c:v>
                </c:pt>
                <c:pt idx="74">
                  <c:v>4.2114844449641373E-4</c:v>
                </c:pt>
                <c:pt idx="75">
                  <c:v>4.2114844449641378E-4</c:v>
                </c:pt>
                <c:pt idx="76">
                  <c:v>4.2114844449641378E-4</c:v>
                </c:pt>
                <c:pt idx="77">
                  <c:v>4.2114844449641378E-4</c:v>
                </c:pt>
                <c:pt idx="78">
                  <c:v>4.2114844449641389E-4</c:v>
                </c:pt>
                <c:pt idx="79">
                  <c:v>4.2114844449641384E-4</c:v>
                </c:pt>
                <c:pt idx="80">
                  <c:v>4.2114844449641378E-4</c:v>
                </c:pt>
                <c:pt idx="81">
                  <c:v>4.2114844449641378E-4</c:v>
                </c:pt>
                <c:pt idx="82">
                  <c:v>4.2114844449641384E-4</c:v>
                </c:pt>
                <c:pt idx="83">
                  <c:v>4.2114844449641373E-4</c:v>
                </c:pt>
                <c:pt idx="84">
                  <c:v>4.2114844449641384E-4</c:v>
                </c:pt>
                <c:pt idx="85">
                  <c:v>4.2114844449641384E-4</c:v>
                </c:pt>
                <c:pt idx="86">
                  <c:v>4.2114844449641373E-4</c:v>
                </c:pt>
                <c:pt idx="87">
                  <c:v>4.2114844449641378E-4</c:v>
                </c:pt>
                <c:pt idx="88">
                  <c:v>4.2114844449641378E-4</c:v>
                </c:pt>
                <c:pt idx="89">
                  <c:v>4.2114844449641373E-4</c:v>
                </c:pt>
                <c:pt idx="90">
                  <c:v>4.2114844449641373E-4</c:v>
                </c:pt>
                <c:pt idx="91">
                  <c:v>4.2114844449641378E-4</c:v>
                </c:pt>
                <c:pt idx="92">
                  <c:v>4.2114844449641378E-4</c:v>
                </c:pt>
                <c:pt idx="93">
                  <c:v>4.2114844449641373E-4</c:v>
                </c:pt>
                <c:pt idx="94">
                  <c:v>4.2114844449641378E-4</c:v>
                </c:pt>
                <c:pt idx="95">
                  <c:v>4.2114844449641378E-4</c:v>
                </c:pt>
                <c:pt idx="96">
                  <c:v>4.2114844449641378E-4</c:v>
                </c:pt>
                <c:pt idx="97">
                  <c:v>4.2114844449641384E-4</c:v>
                </c:pt>
                <c:pt idx="98">
                  <c:v>4.2114844449641384E-4</c:v>
                </c:pt>
                <c:pt idx="99">
                  <c:v>4.2114844449641373E-4</c:v>
                </c:pt>
                <c:pt idx="100">
                  <c:v>4.2114844449641373E-4</c:v>
                </c:pt>
                <c:pt idx="101">
                  <c:v>4.2114844449641378E-4</c:v>
                </c:pt>
                <c:pt idx="102">
                  <c:v>4.2114844449641373E-4</c:v>
                </c:pt>
                <c:pt idx="103">
                  <c:v>4.2114844449641378E-4</c:v>
                </c:pt>
                <c:pt idx="104">
                  <c:v>4.2114844449641384E-4</c:v>
                </c:pt>
                <c:pt idx="105">
                  <c:v>4.2114844449641378E-4</c:v>
                </c:pt>
                <c:pt idx="106">
                  <c:v>4.2114844449641384E-4</c:v>
                </c:pt>
                <c:pt idx="107">
                  <c:v>4.2114844449641378E-4</c:v>
                </c:pt>
                <c:pt idx="108">
                  <c:v>4.2114844449641378E-4</c:v>
                </c:pt>
                <c:pt idx="109">
                  <c:v>4.2114844449641389E-4</c:v>
                </c:pt>
                <c:pt idx="110">
                  <c:v>4.2114844449641389E-4</c:v>
                </c:pt>
                <c:pt idx="111">
                  <c:v>4.2114844449641389E-4</c:v>
                </c:pt>
                <c:pt idx="112">
                  <c:v>4.2114844449641384E-4</c:v>
                </c:pt>
                <c:pt idx="113">
                  <c:v>4.2114844449641378E-4</c:v>
                </c:pt>
                <c:pt idx="114">
                  <c:v>4.2114844449641389E-4</c:v>
                </c:pt>
                <c:pt idx="115">
                  <c:v>4.2114844449641378E-4</c:v>
                </c:pt>
                <c:pt idx="116">
                  <c:v>4.2114844449641389E-4</c:v>
                </c:pt>
                <c:pt idx="117">
                  <c:v>4.2114844449641378E-4</c:v>
                </c:pt>
                <c:pt idx="118">
                  <c:v>4.2114844449641389E-4</c:v>
                </c:pt>
                <c:pt idx="119">
                  <c:v>4.2114844449641389E-4</c:v>
                </c:pt>
                <c:pt idx="120">
                  <c:v>4.2114844449641373E-4</c:v>
                </c:pt>
                <c:pt idx="121">
                  <c:v>4.2114844449641384E-4</c:v>
                </c:pt>
                <c:pt idx="122">
                  <c:v>4.2114844449641389E-4</c:v>
                </c:pt>
                <c:pt idx="123">
                  <c:v>4.2114844449641395E-4</c:v>
                </c:pt>
                <c:pt idx="124">
                  <c:v>4.2114844449641384E-4</c:v>
                </c:pt>
                <c:pt idx="125">
                  <c:v>4.2114844449641384E-4</c:v>
                </c:pt>
                <c:pt idx="126">
                  <c:v>4.2114844449641378E-4</c:v>
                </c:pt>
                <c:pt idx="127">
                  <c:v>4.2114844449641384E-4</c:v>
                </c:pt>
                <c:pt idx="128">
                  <c:v>4.2114844449641389E-4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07F-4AC3-A30A-FF3B1D253957}"/>
            </c:ext>
          </c:extLst>
        </c:ser>
        <c:ser>
          <c:idx val="58"/>
          <c:order val="58"/>
          <c:tx>
            <c:strRef>
              <c:f>'Composition%'!$BJ$1</c:f>
              <c:strCache>
                <c:ptCount val="1"/>
                <c:pt idx="0">
                  <c:v>4EOC8A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'Composition%'!$BJ$2:$BJ$130</c:f>
              <c:numCache>
                <c:formatCode>_(* #,##0.00_);_(* \(#,##0.00\);_(* "-"??_);_(@_)</c:formatCode>
                <c:ptCount val="129"/>
                <c:pt idx="0">
                  <c:v>3.2639004459418608E-3</c:v>
                </c:pt>
                <c:pt idx="1">
                  <c:v>3.2639004448472065E-3</c:v>
                </c:pt>
                <c:pt idx="2">
                  <c:v>3.2639004448472065E-3</c:v>
                </c:pt>
                <c:pt idx="3">
                  <c:v>3.2639004448472065E-3</c:v>
                </c:pt>
                <c:pt idx="4">
                  <c:v>3.2639004448472069E-3</c:v>
                </c:pt>
                <c:pt idx="5">
                  <c:v>3.2639004448472069E-3</c:v>
                </c:pt>
                <c:pt idx="6">
                  <c:v>3.2639004448472065E-3</c:v>
                </c:pt>
                <c:pt idx="7">
                  <c:v>3.2639004448472069E-3</c:v>
                </c:pt>
                <c:pt idx="8">
                  <c:v>3.2639004448472065E-3</c:v>
                </c:pt>
                <c:pt idx="9">
                  <c:v>3.2639004448472069E-3</c:v>
                </c:pt>
                <c:pt idx="10">
                  <c:v>3.2639004448472069E-3</c:v>
                </c:pt>
                <c:pt idx="11">
                  <c:v>3.2639004448472065E-3</c:v>
                </c:pt>
                <c:pt idx="12">
                  <c:v>3.2639004448472069E-3</c:v>
                </c:pt>
                <c:pt idx="13">
                  <c:v>3.2639004448472082E-3</c:v>
                </c:pt>
                <c:pt idx="14">
                  <c:v>3.2639004448472069E-3</c:v>
                </c:pt>
                <c:pt idx="15">
                  <c:v>3.2639004448472078E-3</c:v>
                </c:pt>
                <c:pt idx="16">
                  <c:v>3.2639004448472078E-3</c:v>
                </c:pt>
                <c:pt idx="17">
                  <c:v>3.2639004448472069E-3</c:v>
                </c:pt>
                <c:pt idx="18">
                  <c:v>3.2639004448472078E-3</c:v>
                </c:pt>
                <c:pt idx="19">
                  <c:v>3.2639004448472078E-3</c:v>
                </c:pt>
                <c:pt idx="20">
                  <c:v>3.2639004448472065E-3</c:v>
                </c:pt>
                <c:pt idx="21">
                  <c:v>3.2639004448472069E-3</c:v>
                </c:pt>
                <c:pt idx="22">
                  <c:v>3.2639004448472065E-3</c:v>
                </c:pt>
                <c:pt idx="23">
                  <c:v>3.2639004448472078E-3</c:v>
                </c:pt>
                <c:pt idx="24">
                  <c:v>3.2639004448472069E-3</c:v>
                </c:pt>
                <c:pt idx="25">
                  <c:v>3.2639004448472065E-3</c:v>
                </c:pt>
                <c:pt idx="26">
                  <c:v>3.2639004448472069E-3</c:v>
                </c:pt>
                <c:pt idx="27">
                  <c:v>3.2639004448472065E-3</c:v>
                </c:pt>
                <c:pt idx="28">
                  <c:v>3.2639004448472069E-3</c:v>
                </c:pt>
                <c:pt idx="29">
                  <c:v>3.2639004448472069E-3</c:v>
                </c:pt>
                <c:pt idx="30">
                  <c:v>3.2639004448472065E-3</c:v>
                </c:pt>
                <c:pt idx="31">
                  <c:v>3.2639004448472061E-3</c:v>
                </c:pt>
                <c:pt idx="32">
                  <c:v>3.2639004448472061E-3</c:v>
                </c:pt>
                <c:pt idx="33">
                  <c:v>3.2639004448472069E-3</c:v>
                </c:pt>
                <c:pt idx="34">
                  <c:v>3.2639004448472069E-3</c:v>
                </c:pt>
                <c:pt idx="35">
                  <c:v>3.2639004448472069E-3</c:v>
                </c:pt>
                <c:pt idx="36">
                  <c:v>3.2639004448472065E-3</c:v>
                </c:pt>
                <c:pt idx="37">
                  <c:v>3.2639004448472069E-3</c:v>
                </c:pt>
                <c:pt idx="38">
                  <c:v>3.2639004448472069E-3</c:v>
                </c:pt>
                <c:pt idx="39">
                  <c:v>3.2639004448472069E-3</c:v>
                </c:pt>
                <c:pt idx="40">
                  <c:v>3.2639004448472082E-3</c:v>
                </c:pt>
                <c:pt idx="41">
                  <c:v>3.2639004448472069E-3</c:v>
                </c:pt>
                <c:pt idx="42">
                  <c:v>3.2639004448472069E-3</c:v>
                </c:pt>
                <c:pt idx="43">
                  <c:v>3.2639004448472069E-3</c:v>
                </c:pt>
                <c:pt idx="44">
                  <c:v>3.2639004448472078E-3</c:v>
                </c:pt>
                <c:pt idx="45">
                  <c:v>3.2639004448472065E-3</c:v>
                </c:pt>
                <c:pt idx="46">
                  <c:v>3.2639004448472065E-3</c:v>
                </c:pt>
                <c:pt idx="47">
                  <c:v>3.2639004448472061E-3</c:v>
                </c:pt>
                <c:pt idx="48">
                  <c:v>3.2639004448472069E-3</c:v>
                </c:pt>
                <c:pt idx="49">
                  <c:v>3.2639004448472078E-3</c:v>
                </c:pt>
                <c:pt idx="50">
                  <c:v>3.2639004448472069E-3</c:v>
                </c:pt>
                <c:pt idx="51">
                  <c:v>3.2639004448472069E-3</c:v>
                </c:pt>
                <c:pt idx="52">
                  <c:v>3.2639004448472069E-3</c:v>
                </c:pt>
                <c:pt idx="53">
                  <c:v>3.2639004448472069E-3</c:v>
                </c:pt>
                <c:pt idx="54">
                  <c:v>3.2639004448472078E-3</c:v>
                </c:pt>
                <c:pt idx="55">
                  <c:v>3.2639004448472078E-3</c:v>
                </c:pt>
                <c:pt idx="56">
                  <c:v>3.2639004448472069E-3</c:v>
                </c:pt>
                <c:pt idx="57">
                  <c:v>3.2639004448472078E-3</c:v>
                </c:pt>
                <c:pt idx="58">
                  <c:v>3.2639004448472065E-3</c:v>
                </c:pt>
                <c:pt idx="59">
                  <c:v>3.2639004448472069E-3</c:v>
                </c:pt>
                <c:pt idx="60">
                  <c:v>3.2639004448472061E-3</c:v>
                </c:pt>
                <c:pt idx="61">
                  <c:v>3.2639004448472061E-3</c:v>
                </c:pt>
                <c:pt idx="62">
                  <c:v>3.2639004448472065E-3</c:v>
                </c:pt>
                <c:pt idx="63">
                  <c:v>3.2639004448472078E-3</c:v>
                </c:pt>
                <c:pt idx="64">
                  <c:v>3.2639004448472069E-3</c:v>
                </c:pt>
                <c:pt idx="65">
                  <c:v>3.2639004448472065E-3</c:v>
                </c:pt>
                <c:pt idx="66">
                  <c:v>3.2639004448472065E-3</c:v>
                </c:pt>
                <c:pt idx="67">
                  <c:v>3.2639004448472078E-3</c:v>
                </c:pt>
                <c:pt idx="68">
                  <c:v>3.2639004448472061E-3</c:v>
                </c:pt>
                <c:pt idx="69">
                  <c:v>3.2639004448472069E-3</c:v>
                </c:pt>
                <c:pt idx="70">
                  <c:v>3.2639004448472069E-3</c:v>
                </c:pt>
                <c:pt idx="71">
                  <c:v>3.2639004448472069E-3</c:v>
                </c:pt>
                <c:pt idx="72">
                  <c:v>3.2639004448472065E-3</c:v>
                </c:pt>
                <c:pt idx="73">
                  <c:v>3.2639004448472065E-3</c:v>
                </c:pt>
                <c:pt idx="74">
                  <c:v>3.2639004448472061E-3</c:v>
                </c:pt>
                <c:pt idx="75">
                  <c:v>3.2639004448472065E-3</c:v>
                </c:pt>
                <c:pt idx="76">
                  <c:v>3.2639004448472065E-3</c:v>
                </c:pt>
                <c:pt idx="77">
                  <c:v>3.2639004448472065E-3</c:v>
                </c:pt>
                <c:pt idx="78">
                  <c:v>3.2639004448472078E-3</c:v>
                </c:pt>
                <c:pt idx="79">
                  <c:v>3.2639004448472069E-3</c:v>
                </c:pt>
                <c:pt idx="80">
                  <c:v>3.2639004448472065E-3</c:v>
                </c:pt>
                <c:pt idx="81">
                  <c:v>3.2639004448472065E-3</c:v>
                </c:pt>
                <c:pt idx="82">
                  <c:v>3.2639004448472069E-3</c:v>
                </c:pt>
                <c:pt idx="83">
                  <c:v>3.2639004448472061E-3</c:v>
                </c:pt>
                <c:pt idx="84">
                  <c:v>3.2639004448472069E-3</c:v>
                </c:pt>
                <c:pt idx="85">
                  <c:v>3.2639004448472069E-3</c:v>
                </c:pt>
                <c:pt idx="86">
                  <c:v>3.2639004448472061E-3</c:v>
                </c:pt>
                <c:pt idx="87">
                  <c:v>3.2639004448472065E-3</c:v>
                </c:pt>
                <c:pt idx="88">
                  <c:v>3.2639004448472065E-3</c:v>
                </c:pt>
                <c:pt idx="89">
                  <c:v>3.2639004448472061E-3</c:v>
                </c:pt>
                <c:pt idx="90">
                  <c:v>3.2639004448472061E-3</c:v>
                </c:pt>
                <c:pt idx="91">
                  <c:v>3.2639004448472065E-3</c:v>
                </c:pt>
                <c:pt idx="92">
                  <c:v>3.2639004448472065E-3</c:v>
                </c:pt>
                <c:pt idx="93">
                  <c:v>3.2639004448472061E-3</c:v>
                </c:pt>
                <c:pt idx="94">
                  <c:v>3.2639004448472065E-3</c:v>
                </c:pt>
                <c:pt idx="95">
                  <c:v>3.2639004448472065E-3</c:v>
                </c:pt>
                <c:pt idx="96">
                  <c:v>3.2639004448472065E-3</c:v>
                </c:pt>
                <c:pt idx="97">
                  <c:v>3.2639004448472069E-3</c:v>
                </c:pt>
                <c:pt idx="98">
                  <c:v>3.2639004448472069E-3</c:v>
                </c:pt>
                <c:pt idx="99">
                  <c:v>3.2639004448472061E-3</c:v>
                </c:pt>
                <c:pt idx="100">
                  <c:v>3.2639004448472061E-3</c:v>
                </c:pt>
                <c:pt idx="101">
                  <c:v>3.2639004448472065E-3</c:v>
                </c:pt>
                <c:pt idx="102">
                  <c:v>3.2639004448472061E-3</c:v>
                </c:pt>
                <c:pt idx="103">
                  <c:v>3.2639004448472065E-3</c:v>
                </c:pt>
                <c:pt idx="104">
                  <c:v>3.2639004448472069E-3</c:v>
                </c:pt>
                <c:pt idx="105">
                  <c:v>3.2639004448472065E-3</c:v>
                </c:pt>
                <c:pt idx="106">
                  <c:v>3.2639004448472069E-3</c:v>
                </c:pt>
                <c:pt idx="107">
                  <c:v>3.2639004448472065E-3</c:v>
                </c:pt>
                <c:pt idx="108">
                  <c:v>3.2639004448472065E-3</c:v>
                </c:pt>
                <c:pt idx="109">
                  <c:v>3.2639004448472078E-3</c:v>
                </c:pt>
                <c:pt idx="110">
                  <c:v>3.2639004448472078E-3</c:v>
                </c:pt>
                <c:pt idx="111">
                  <c:v>3.2639004448472078E-3</c:v>
                </c:pt>
                <c:pt idx="112">
                  <c:v>3.2639004448472069E-3</c:v>
                </c:pt>
                <c:pt idx="113">
                  <c:v>3.2639004448472065E-3</c:v>
                </c:pt>
                <c:pt idx="114">
                  <c:v>3.2639004448472078E-3</c:v>
                </c:pt>
                <c:pt idx="115">
                  <c:v>3.2639004448472065E-3</c:v>
                </c:pt>
                <c:pt idx="116">
                  <c:v>3.2639004448472078E-3</c:v>
                </c:pt>
                <c:pt idx="117">
                  <c:v>3.2639004448472065E-3</c:v>
                </c:pt>
                <c:pt idx="118">
                  <c:v>3.2639004448472078E-3</c:v>
                </c:pt>
                <c:pt idx="119">
                  <c:v>3.2639004448472078E-3</c:v>
                </c:pt>
                <c:pt idx="120">
                  <c:v>3.2639004448472061E-3</c:v>
                </c:pt>
                <c:pt idx="121">
                  <c:v>3.2639004448472069E-3</c:v>
                </c:pt>
                <c:pt idx="122">
                  <c:v>3.2639004448472078E-3</c:v>
                </c:pt>
                <c:pt idx="123">
                  <c:v>3.2639004448472082E-3</c:v>
                </c:pt>
                <c:pt idx="124">
                  <c:v>3.2639004448472069E-3</c:v>
                </c:pt>
                <c:pt idx="125">
                  <c:v>3.2639004448472069E-3</c:v>
                </c:pt>
                <c:pt idx="126">
                  <c:v>3.2639004448472065E-3</c:v>
                </c:pt>
                <c:pt idx="127">
                  <c:v>3.2639004448472069E-3</c:v>
                </c:pt>
                <c:pt idx="128">
                  <c:v>3.2639004448472078E-3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007F-4AC3-A30A-FF3B1D253957}"/>
            </c:ext>
          </c:extLst>
        </c:ser>
        <c:ser>
          <c:idx val="59"/>
          <c:order val="59"/>
          <c:tx>
            <c:strRef>
              <c:f>'Composition%'!$BK$1</c:f>
              <c:strCache>
                <c:ptCount val="1"/>
                <c:pt idx="0">
                  <c:v>2EMC8A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'Composition%'!$BK$2:$BK$130</c:f>
              <c:numCache>
                <c:formatCode>_(* #,##0.00_);_(* \(#,##0.00\);_(* "-"??_);_(@_)</c:formatCode>
                <c:ptCount val="129"/>
                <c:pt idx="0">
                  <c:v>2.0717786389433249E-4</c:v>
                </c:pt>
                <c:pt idx="1">
                  <c:v>2.0717786382484871E-4</c:v>
                </c:pt>
                <c:pt idx="2">
                  <c:v>2.0717786382484871E-4</c:v>
                </c:pt>
                <c:pt idx="3">
                  <c:v>2.0717786382484871E-4</c:v>
                </c:pt>
                <c:pt idx="4">
                  <c:v>2.0717786382484874E-4</c:v>
                </c:pt>
                <c:pt idx="5">
                  <c:v>2.0717786382484874E-4</c:v>
                </c:pt>
                <c:pt idx="6">
                  <c:v>2.0717786382484871E-4</c:v>
                </c:pt>
                <c:pt idx="7">
                  <c:v>2.0717786382484874E-4</c:v>
                </c:pt>
                <c:pt idx="8">
                  <c:v>2.0717786382484871E-4</c:v>
                </c:pt>
                <c:pt idx="9">
                  <c:v>2.0717786382484874E-4</c:v>
                </c:pt>
                <c:pt idx="10">
                  <c:v>2.0717786382484874E-4</c:v>
                </c:pt>
                <c:pt idx="11">
                  <c:v>2.0717786382484871E-4</c:v>
                </c:pt>
                <c:pt idx="12">
                  <c:v>2.0717786382484874E-4</c:v>
                </c:pt>
                <c:pt idx="13">
                  <c:v>2.0717786382484879E-4</c:v>
                </c:pt>
                <c:pt idx="14">
                  <c:v>2.0717786382484874E-4</c:v>
                </c:pt>
                <c:pt idx="15">
                  <c:v>2.0717786382484877E-4</c:v>
                </c:pt>
                <c:pt idx="16">
                  <c:v>2.0717786382484877E-4</c:v>
                </c:pt>
                <c:pt idx="17">
                  <c:v>2.0717786382484874E-4</c:v>
                </c:pt>
                <c:pt idx="18">
                  <c:v>2.0717786382484877E-4</c:v>
                </c:pt>
                <c:pt idx="19">
                  <c:v>2.0717786382484877E-4</c:v>
                </c:pt>
                <c:pt idx="20">
                  <c:v>2.0717786382484871E-4</c:v>
                </c:pt>
                <c:pt idx="21">
                  <c:v>2.0717786382484874E-4</c:v>
                </c:pt>
                <c:pt idx="22">
                  <c:v>2.0717786382484871E-4</c:v>
                </c:pt>
                <c:pt idx="23">
                  <c:v>2.0717786382484877E-4</c:v>
                </c:pt>
                <c:pt idx="24">
                  <c:v>2.0717786382484874E-4</c:v>
                </c:pt>
                <c:pt idx="25">
                  <c:v>2.0717786382484871E-4</c:v>
                </c:pt>
                <c:pt idx="26">
                  <c:v>2.0717786382484874E-4</c:v>
                </c:pt>
                <c:pt idx="27">
                  <c:v>2.0717786382484871E-4</c:v>
                </c:pt>
                <c:pt idx="28">
                  <c:v>2.0717786382484874E-4</c:v>
                </c:pt>
                <c:pt idx="29">
                  <c:v>2.0717786382484874E-4</c:v>
                </c:pt>
                <c:pt idx="30">
                  <c:v>2.0717786382484871E-4</c:v>
                </c:pt>
                <c:pt idx="31">
                  <c:v>2.0717786382484869E-4</c:v>
                </c:pt>
                <c:pt idx="32">
                  <c:v>2.0717786382484869E-4</c:v>
                </c:pt>
                <c:pt idx="33">
                  <c:v>2.0717786382484874E-4</c:v>
                </c:pt>
                <c:pt idx="34">
                  <c:v>2.0717786382484874E-4</c:v>
                </c:pt>
                <c:pt idx="35">
                  <c:v>2.0717786382484874E-4</c:v>
                </c:pt>
                <c:pt idx="36">
                  <c:v>2.0717786382484871E-4</c:v>
                </c:pt>
                <c:pt idx="37">
                  <c:v>2.0717786382484874E-4</c:v>
                </c:pt>
                <c:pt idx="38">
                  <c:v>2.0717786382484874E-4</c:v>
                </c:pt>
                <c:pt idx="39">
                  <c:v>2.0717786382484874E-4</c:v>
                </c:pt>
                <c:pt idx="40">
                  <c:v>2.0717786382484879E-4</c:v>
                </c:pt>
                <c:pt idx="41">
                  <c:v>2.0717786382484874E-4</c:v>
                </c:pt>
                <c:pt idx="42">
                  <c:v>2.0717786382484874E-4</c:v>
                </c:pt>
                <c:pt idx="43">
                  <c:v>2.0717786382484874E-4</c:v>
                </c:pt>
                <c:pt idx="44">
                  <c:v>2.0717786382484877E-4</c:v>
                </c:pt>
                <c:pt idx="45">
                  <c:v>2.0717786382484871E-4</c:v>
                </c:pt>
                <c:pt idx="46">
                  <c:v>2.0717786382484871E-4</c:v>
                </c:pt>
                <c:pt idx="47">
                  <c:v>2.0717786382484869E-4</c:v>
                </c:pt>
                <c:pt idx="48">
                  <c:v>2.0717786382484874E-4</c:v>
                </c:pt>
                <c:pt idx="49">
                  <c:v>2.0717786382484877E-4</c:v>
                </c:pt>
                <c:pt idx="50">
                  <c:v>2.0717786382484874E-4</c:v>
                </c:pt>
                <c:pt idx="51">
                  <c:v>2.0717786382484874E-4</c:v>
                </c:pt>
                <c:pt idx="52">
                  <c:v>2.0717786382484874E-4</c:v>
                </c:pt>
                <c:pt idx="53">
                  <c:v>2.0717786382484874E-4</c:v>
                </c:pt>
                <c:pt idx="54">
                  <c:v>2.0717786382484877E-4</c:v>
                </c:pt>
                <c:pt idx="55">
                  <c:v>2.0717786382484877E-4</c:v>
                </c:pt>
                <c:pt idx="56">
                  <c:v>2.0717786382484874E-4</c:v>
                </c:pt>
                <c:pt idx="57">
                  <c:v>2.0717786382484877E-4</c:v>
                </c:pt>
                <c:pt idx="58">
                  <c:v>2.0717786382484871E-4</c:v>
                </c:pt>
                <c:pt idx="59">
                  <c:v>2.0717786382484874E-4</c:v>
                </c:pt>
                <c:pt idx="60">
                  <c:v>2.0717786382484869E-4</c:v>
                </c:pt>
                <c:pt idx="61">
                  <c:v>2.0717786382484869E-4</c:v>
                </c:pt>
                <c:pt idx="62">
                  <c:v>2.0717786382484871E-4</c:v>
                </c:pt>
                <c:pt idx="63">
                  <c:v>2.0717786382484877E-4</c:v>
                </c:pt>
                <c:pt idx="64">
                  <c:v>2.0717786382484874E-4</c:v>
                </c:pt>
                <c:pt idx="65">
                  <c:v>2.0717786382484871E-4</c:v>
                </c:pt>
                <c:pt idx="66">
                  <c:v>2.0717786382484871E-4</c:v>
                </c:pt>
                <c:pt idx="67">
                  <c:v>2.0717786382484877E-4</c:v>
                </c:pt>
                <c:pt idx="68">
                  <c:v>2.0717786382484869E-4</c:v>
                </c:pt>
                <c:pt idx="69">
                  <c:v>2.0717786382484874E-4</c:v>
                </c:pt>
                <c:pt idx="70">
                  <c:v>2.0717786382484874E-4</c:v>
                </c:pt>
                <c:pt idx="71">
                  <c:v>2.0717786382484874E-4</c:v>
                </c:pt>
                <c:pt idx="72">
                  <c:v>2.0717786382484871E-4</c:v>
                </c:pt>
                <c:pt idx="73">
                  <c:v>2.0717786382484871E-4</c:v>
                </c:pt>
                <c:pt idx="74">
                  <c:v>2.0717786382484869E-4</c:v>
                </c:pt>
                <c:pt idx="75">
                  <c:v>2.0717786382484871E-4</c:v>
                </c:pt>
                <c:pt idx="76">
                  <c:v>2.0717786382484871E-4</c:v>
                </c:pt>
                <c:pt idx="77">
                  <c:v>2.0717786382484871E-4</c:v>
                </c:pt>
                <c:pt idx="78">
                  <c:v>2.0717786382484877E-4</c:v>
                </c:pt>
                <c:pt idx="79">
                  <c:v>2.0717786382484874E-4</c:v>
                </c:pt>
                <c:pt idx="80">
                  <c:v>2.0717786382484871E-4</c:v>
                </c:pt>
                <c:pt idx="81">
                  <c:v>2.0717786382484871E-4</c:v>
                </c:pt>
                <c:pt idx="82">
                  <c:v>2.0717786382484874E-4</c:v>
                </c:pt>
                <c:pt idx="83">
                  <c:v>2.0717786382484869E-4</c:v>
                </c:pt>
                <c:pt idx="84">
                  <c:v>2.0717786382484874E-4</c:v>
                </c:pt>
                <c:pt idx="85">
                  <c:v>2.0717786382484874E-4</c:v>
                </c:pt>
                <c:pt idx="86">
                  <c:v>2.0717786382484869E-4</c:v>
                </c:pt>
                <c:pt idx="87">
                  <c:v>2.0717786382484871E-4</c:v>
                </c:pt>
                <c:pt idx="88">
                  <c:v>2.0717786382484871E-4</c:v>
                </c:pt>
                <c:pt idx="89">
                  <c:v>2.0717786382484869E-4</c:v>
                </c:pt>
                <c:pt idx="90">
                  <c:v>2.0717786382484869E-4</c:v>
                </c:pt>
                <c:pt idx="91">
                  <c:v>2.0717786382484871E-4</c:v>
                </c:pt>
                <c:pt idx="92">
                  <c:v>2.0717786382484871E-4</c:v>
                </c:pt>
                <c:pt idx="93">
                  <c:v>2.0717786382484869E-4</c:v>
                </c:pt>
                <c:pt idx="94">
                  <c:v>2.0717786382484871E-4</c:v>
                </c:pt>
                <c:pt idx="95">
                  <c:v>2.0717786382484871E-4</c:v>
                </c:pt>
                <c:pt idx="96">
                  <c:v>2.0717786382484871E-4</c:v>
                </c:pt>
                <c:pt idx="97">
                  <c:v>2.0717786382484874E-4</c:v>
                </c:pt>
                <c:pt idx="98">
                  <c:v>2.0717786382484874E-4</c:v>
                </c:pt>
                <c:pt idx="99">
                  <c:v>2.0717786382484869E-4</c:v>
                </c:pt>
                <c:pt idx="100">
                  <c:v>2.0717786382484869E-4</c:v>
                </c:pt>
                <c:pt idx="101">
                  <c:v>2.0717786382484871E-4</c:v>
                </c:pt>
                <c:pt idx="102">
                  <c:v>2.0717786382484869E-4</c:v>
                </c:pt>
                <c:pt idx="103">
                  <c:v>2.0717786382484871E-4</c:v>
                </c:pt>
                <c:pt idx="104">
                  <c:v>2.0717786382484874E-4</c:v>
                </c:pt>
                <c:pt idx="105">
                  <c:v>2.0717786382484871E-4</c:v>
                </c:pt>
                <c:pt idx="106">
                  <c:v>2.0717786382484874E-4</c:v>
                </c:pt>
                <c:pt idx="107">
                  <c:v>2.0717786382484871E-4</c:v>
                </c:pt>
                <c:pt idx="108">
                  <c:v>2.0717786382484871E-4</c:v>
                </c:pt>
                <c:pt idx="109">
                  <c:v>2.0717786382484877E-4</c:v>
                </c:pt>
                <c:pt idx="110">
                  <c:v>2.0717786382484877E-4</c:v>
                </c:pt>
                <c:pt idx="111">
                  <c:v>2.0717786382484877E-4</c:v>
                </c:pt>
                <c:pt idx="112">
                  <c:v>2.0717786382484874E-4</c:v>
                </c:pt>
                <c:pt idx="113">
                  <c:v>2.0717786382484871E-4</c:v>
                </c:pt>
                <c:pt idx="114">
                  <c:v>2.0717786382484877E-4</c:v>
                </c:pt>
                <c:pt idx="115">
                  <c:v>2.0717786382484871E-4</c:v>
                </c:pt>
                <c:pt idx="116">
                  <c:v>2.0717786382484877E-4</c:v>
                </c:pt>
                <c:pt idx="117">
                  <c:v>2.0717786382484871E-4</c:v>
                </c:pt>
                <c:pt idx="118">
                  <c:v>2.0717786382484877E-4</c:v>
                </c:pt>
                <c:pt idx="119">
                  <c:v>2.0717786382484877E-4</c:v>
                </c:pt>
                <c:pt idx="120">
                  <c:v>2.0717786382484869E-4</c:v>
                </c:pt>
                <c:pt idx="121">
                  <c:v>2.0717786382484874E-4</c:v>
                </c:pt>
                <c:pt idx="122">
                  <c:v>2.0717786382484877E-4</c:v>
                </c:pt>
                <c:pt idx="123">
                  <c:v>2.0717786382484879E-4</c:v>
                </c:pt>
                <c:pt idx="124">
                  <c:v>2.0717786382484874E-4</c:v>
                </c:pt>
                <c:pt idx="125">
                  <c:v>2.0717786382484874E-4</c:v>
                </c:pt>
                <c:pt idx="126">
                  <c:v>2.0717786382484871E-4</c:v>
                </c:pt>
                <c:pt idx="127">
                  <c:v>2.0717786382484874E-4</c:v>
                </c:pt>
                <c:pt idx="128">
                  <c:v>2.0717786382484877E-4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007F-4AC3-A30A-FF3B1D253957}"/>
            </c:ext>
          </c:extLst>
        </c:ser>
        <c:ser>
          <c:idx val="60"/>
          <c:order val="60"/>
          <c:tx>
            <c:strRef>
              <c:f>'Composition%'!$BL$1</c:f>
              <c:strCache>
                <c:ptCount val="1"/>
                <c:pt idx="0">
                  <c:v>4EMC8A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'Composition%'!$BL$2:$BL$130</c:f>
              <c:numCache>
                <c:formatCode>_(* #,##0.00_);_(* \(#,##0.00\);_(* "-"??_);_(@_)</c:formatCode>
                <c:ptCount val="129"/>
                <c:pt idx="0">
                  <c:v>1.5283612910237643E-3</c:v>
                </c:pt>
                <c:pt idx="1">
                  <c:v>1.5283612905111791E-3</c:v>
                </c:pt>
                <c:pt idx="2">
                  <c:v>1.5283612905111791E-3</c:v>
                </c:pt>
                <c:pt idx="3">
                  <c:v>1.5283612905111791E-3</c:v>
                </c:pt>
                <c:pt idx="4">
                  <c:v>1.5283612905111793E-3</c:v>
                </c:pt>
                <c:pt idx="5">
                  <c:v>1.5283612905111793E-3</c:v>
                </c:pt>
                <c:pt idx="6">
                  <c:v>1.5283612905111791E-3</c:v>
                </c:pt>
                <c:pt idx="7">
                  <c:v>1.5283612905111793E-3</c:v>
                </c:pt>
                <c:pt idx="8">
                  <c:v>1.5283612905111791E-3</c:v>
                </c:pt>
                <c:pt idx="9">
                  <c:v>1.5283612905111793E-3</c:v>
                </c:pt>
                <c:pt idx="10">
                  <c:v>1.5283612905111793E-3</c:v>
                </c:pt>
                <c:pt idx="11">
                  <c:v>1.5283612905111791E-3</c:v>
                </c:pt>
                <c:pt idx="12">
                  <c:v>1.5283612905111793E-3</c:v>
                </c:pt>
                <c:pt idx="13">
                  <c:v>1.5283612905111798E-3</c:v>
                </c:pt>
                <c:pt idx="14">
                  <c:v>1.5283612905111793E-3</c:v>
                </c:pt>
                <c:pt idx="15">
                  <c:v>1.5283612905111796E-3</c:v>
                </c:pt>
                <c:pt idx="16">
                  <c:v>1.5283612905111796E-3</c:v>
                </c:pt>
                <c:pt idx="17">
                  <c:v>1.5283612905111793E-3</c:v>
                </c:pt>
                <c:pt idx="18">
                  <c:v>1.5283612905111796E-3</c:v>
                </c:pt>
                <c:pt idx="19">
                  <c:v>1.5283612905111796E-3</c:v>
                </c:pt>
                <c:pt idx="20">
                  <c:v>1.5283612905111791E-3</c:v>
                </c:pt>
                <c:pt idx="21">
                  <c:v>1.5283612905111793E-3</c:v>
                </c:pt>
                <c:pt idx="22">
                  <c:v>1.5283612905111791E-3</c:v>
                </c:pt>
                <c:pt idx="23">
                  <c:v>1.5283612905111796E-3</c:v>
                </c:pt>
                <c:pt idx="24">
                  <c:v>1.5283612905111793E-3</c:v>
                </c:pt>
                <c:pt idx="25">
                  <c:v>1.5283612905111791E-3</c:v>
                </c:pt>
                <c:pt idx="26">
                  <c:v>1.5283612905111793E-3</c:v>
                </c:pt>
                <c:pt idx="27">
                  <c:v>1.5283612905111791E-3</c:v>
                </c:pt>
                <c:pt idx="28">
                  <c:v>1.5283612905111793E-3</c:v>
                </c:pt>
                <c:pt idx="29">
                  <c:v>1.5283612905111793E-3</c:v>
                </c:pt>
                <c:pt idx="30">
                  <c:v>1.5283612905111791E-3</c:v>
                </c:pt>
                <c:pt idx="31">
                  <c:v>1.5283612905111789E-3</c:v>
                </c:pt>
                <c:pt idx="32">
                  <c:v>1.5283612905111789E-3</c:v>
                </c:pt>
                <c:pt idx="33">
                  <c:v>1.5283612905111793E-3</c:v>
                </c:pt>
                <c:pt idx="34">
                  <c:v>1.5283612905111793E-3</c:v>
                </c:pt>
                <c:pt idx="35">
                  <c:v>1.5283612905111793E-3</c:v>
                </c:pt>
                <c:pt idx="36">
                  <c:v>1.5283612905111791E-3</c:v>
                </c:pt>
                <c:pt idx="37">
                  <c:v>1.5283612905111793E-3</c:v>
                </c:pt>
                <c:pt idx="38">
                  <c:v>1.5283612905111793E-3</c:v>
                </c:pt>
                <c:pt idx="39">
                  <c:v>1.5283612905111793E-3</c:v>
                </c:pt>
                <c:pt idx="40">
                  <c:v>1.5283612905111798E-3</c:v>
                </c:pt>
                <c:pt idx="41">
                  <c:v>1.5283612905111793E-3</c:v>
                </c:pt>
                <c:pt idx="42">
                  <c:v>1.5283612905111793E-3</c:v>
                </c:pt>
                <c:pt idx="43">
                  <c:v>1.5283612905111793E-3</c:v>
                </c:pt>
                <c:pt idx="44">
                  <c:v>1.5283612905111796E-3</c:v>
                </c:pt>
                <c:pt idx="45">
                  <c:v>1.5283612905111791E-3</c:v>
                </c:pt>
                <c:pt idx="46">
                  <c:v>1.5283612905111791E-3</c:v>
                </c:pt>
                <c:pt idx="47">
                  <c:v>1.5283612905111789E-3</c:v>
                </c:pt>
                <c:pt idx="48">
                  <c:v>1.5283612905111793E-3</c:v>
                </c:pt>
                <c:pt idx="49">
                  <c:v>1.5283612905111796E-3</c:v>
                </c:pt>
                <c:pt idx="50">
                  <c:v>1.5283612905111793E-3</c:v>
                </c:pt>
                <c:pt idx="51">
                  <c:v>1.5283612905111793E-3</c:v>
                </c:pt>
                <c:pt idx="52">
                  <c:v>1.5283612905111793E-3</c:v>
                </c:pt>
                <c:pt idx="53">
                  <c:v>1.5283612905111793E-3</c:v>
                </c:pt>
                <c:pt idx="54">
                  <c:v>1.5283612905111796E-3</c:v>
                </c:pt>
                <c:pt idx="55">
                  <c:v>1.5283612905111796E-3</c:v>
                </c:pt>
                <c:pt idx="56">
                  <c:v>1.5283612905111793E-3</c:v>
                </c:pt>
                <c:pt idx="57">
                  <c:v>1.5283612905111796E-3</c:v>
                </c:pt>
                <c:pt idx="58">
                  <c:v>1.5283612905111791E-3</c:v>
                </c:pt>
                <c:pt idx="59">
                  <c:v>1.5283612905111793E-3</c:v>
                </c:pt>
                <c:pt idx="60">
                  <c:v>1.5283612905111789E-3</c:v>
                </c:pt>
                <c:pt idx="61">
                  <c:v>1.5283612905111789E-3</c:v>
                </c:pt>
                <c:pt idx="62">
                  <c:v>1.5283612905111791E-3</c:v>
                </c:pt>
                <c:pt idx="63">
                  <c:v>1.5283612905111796E-3</c:v>
                </c:pt>
                <c:pt idx="64">
                  <c:v>1.5283612905111793E-3</c:v>
                </c:pt>
                <c:pt idx="65">
                  <c:v>1.5283612905111791E-3</c:v>
                </c:pt>
                <c:pt idx="66">
                  <c:v>1.5283612905111791E-3</c:v>
                </c:pt>
                <c:pt idx="67">
                  <c:v>1.5283612905111796E-3</c:v>
                </c:pt>
                <c:pt idx="68">
                  <c:v>1.5283612905111789E-3</c:v>
                </c:pt>
                <c:pt idx="69">
                  <c:v>1.5283612905111793E-3</c:v>
                </c:pt>
                <c:pt idx="70">
                  <c:v>1.5283612905111793E-3</c:v>
                </c:pt>
                <c:pt idx="71">
                  <c:v>1.5283612905111793E-3</c:v>
                </c:pt>
                <c:pt idx="72">
                  <c:v>1.5283612905111791E-3</c:v>
                </c:pt>
                <c:pt idx="73">
                  <c:v>1.5283612905111791E-3</c:v>
                </c:pt>
                <c:pt idx="74">
                  <c:v>1.5283612905111789E-3</c:v>
                </c:pt>
                <c:pt idx="75">
                  <c:v>1.5283612905111791E-3</c:v>
                </c:pt>
                <c:pt idx="76">
                  <c:v>1.5283612905111791E-3</c:v>
                </c:pt>
                <c:pt idx="77">
                  <c:v>1.5283612905111791E-3</c:v>
                </c:pt>
                <c:pt idx="78">
                  <c:v>1.5283612905111796E-3</c:v>
                </c:pt>
                <c:pt idx="79">
                  <c:v>1.5283612905111793E-3</c:v>
                </c:pt>
                <c:pt idx="80">
                  <c:v>1.5283612905111791E-3</c:v>
                </c:pt>
                <c:pt idx="81">
                  <c:v>1.5283612905111791E-3</c:v>
                </c:pt>
                <c:pt idx="82">
                  <c:v>1.5283612905111793E-3</c:v>
                </c:pt>
                <c:pt idx="83">
                  <c:v>1.5283612905111789E-3</c:v>
                </c:pt>
                <c:pt idx="84">
                  <c:v>1.5283612905111793E-3</c:v>
                </c:pt>
                <c:pt idx="85">
                  <c:v>1.5283612905111793E-3</c:v>
                </c:pt>
                <c:pt idx="86">
                  <c:v>1.5283612905111789E-3</c:v>
                </c:pt>
                <c:pt idx="87">
                  <c:v>1.5283612905111791E-3</c:v>
                </c:pt>
                <c:pt idx="88">
                  <c:v>1.5283612905111791E-3</c:v>
                </c:pt>
                <c:pt idx="89">
                  <c:v>1.5283612905111789E-3</c:v>
                </c:pt>
                <c:pt idx="90">
                  <c:v>1.5283612905111789E-3</c:v>
                </c:pt>
                <c:pt idx="91">
                  <c:v>1.5283612905111791E-3</c:v>
                </c:pt>
                <c:pt idx="92">
                  <c:v>1.5283612905111791E-3</c:v>
                </c:pt>
                <c:pt idx="93">
                  <c:v>1.5283612905111789E-3</c:v>
                </c:pt>
                <c:pt idx="94">
                  <c:v>1.5283612905111791E-3</c:v>
                </c:pt>
                <c:pt idx="95">
                  <c:v>1.5283612905111791E-3</c:v>
                </c:pt>
                <c:pt idx="96">
                  <c:v>1.5283612905111791E-3</c:v>
                </c:pt>
                <c:pt idx="97">
                  <c:v>1.5283612905111793E-3</c:v>
                </c:pt>
                <c:pt idx="98">
                  <c:v>1.5283612905111793E-3</c:v>
                </c:pt>
                <c:pt idx="99">
                  <c:v>1.5283612905111789E-3</c:v>
                </c:pt>
                <c:pt idx="100">
                  <c:v>1.5283612905111789E-3</c:v>
                </c:pt>
                <c:pt idx="101">
                  <c:v>1.5283612905111791E-3</c:v>
                </c:pt>
                <c:pt idx="102">
                  <c:v>1.5283612905111789E-3</c:v>
                </c:pt>
                <c:pt idx="103">
                  <c:v>1.5283612905111791E-3</c:v>
                </c:pt>
                <c:pt idx="104">
                  <c:v>1.5283612905111793E-3</c:v>
                </c:pt>
                <c:pt idx="105">
                  <c:v>1.5283612905111791E-3</c:v>
                </c:pt>
                <c:pt idx="106">
                  <c:v>1.5283612905111793E-3</c:v>
                </c:pt>
                <c:pt idx="107">
                  <c:v>1.5283612905111791E-3</c:v>
                </c:pt>
                <c:pt idx="108">
                  <c:v>1.5283612905111791E-3</c:v>
                </c:pt>
                <c:pt idx="109">
                  <c:v>1.5283612905111796E-3</c:v>
                </c:pt>
                <c:pt idx="110">
                  <c:v>1.5283612905111796E-3</c:v>
                </c:pt>
                <c:pt idx="111">
                  <c:v>1.5283612905111796E-3</c:v>
                </c:pt>
                <c:pt idx="112">
                  <c:v>1.5283612905111793E-3</c:v>
                </c:pt>
                <c:pt idx="113">
                  <c:v>1.5283612905111791E-3</c:v>
                </c:pt>
                <c:pt idx="114">
                  <c:v>1.5283612905111796E-3</c:v>
                </c:pt>
                <c:pt idx="115">
                  <c:v>1.5283612905111791E-3</c:v>
                </c:pt>
                <c:pt idx="116">
                  <c:v>1.5283612905111796E-3</c:v>
                </c:pt>
                <c:pt idx="117">
                  <c:v>1.5283612905111791E-3</c:v>
                </c:pt>
                <c:pt idx="118">
                  <c:v>1.5283612905111796E-3</c:v>
                </c:pt>
                <c:pt idx="119">
                  <c:v>1.5283612905111796E-3</c:v>
                </c:pt>
                <c:pt idx="120">
                  <c:v>1.5283612905111789E-3</c:v>
                </c:pt>
                <c:pt idx="121">
                  <c:v>1.5283612905111793E-3</c:v>
                </c:pt>
                <c:pt idx="122">
                  <c:v>1.5283612905111796E-3</c:v>
                </c:pt>
                <c:pt idx="123">
                  <c:v>1.5283612905111798E-3</c:v>
                </c:pt>
                <c:pt idx="124">
                  <c:v>1.5283612905111793E-3</c:v>
                </c:pt>
                <c:pt idx="125">
                  <c:v>1.5283612905111793E-3</c:v>
                </c:pt>
                <c:pt idx="126">
                  <c:v>1.5283612905111791E-3</c:v>
                </c:pt>
                <c:pt idx="127">
                  <c:v>1.5283612905111793E-3</c:v>
                </c:pt>
                <c:pt idx="128">
                  <c:v>1.5283612905111796E-3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007F-4AC3-A30A-FF3B1D253957}"/>
            </c:ext>
          </c:extLst>
        </c:ser>
        <c:ser>
          <c:idx val="61"/>
          <c:order val="61"/>
          <c:tx>
            <c:strRef>
              <c:f>'Composition%'!$BM$1</c:f>
              <c:strCache>
                <c:ptCount val="1"/>
                <c:pt idx="0">
                  <c:v>5EMC8A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'Composition%'!$BM$2:$BM$130</c:f>
              <c:numCache>
                <c:formatCode>_(* #,##0.00_);_(* \(#,##0.00\);_(* "-"??_);_(@_)</c:formatCode>
                <c:ptCount val="129"/>
                <c:pt idx="0">
                  <c:v>3.2435222953948778E-3</c:v>
                </c:pt>
                <c:pt idx="1">
                  <c:v>3.2435222943070579E-3</c:v>
                </c:pt>
                <c:pt idx="2">
                  <c:v>3.2435222943070579E-3</c:v>
                </c:pt>
                <c:pt idx="3">
                  <c:v>3.2435222943070579E-3</c:v>
                </c:pt>
                <c:pt idx="4">
                  <c:v>3.2435222943070583E-3</c:v>
                </c:pt>
                <c:pt idx="5">
                  <c:v>3.2435222943070583E-3</c:v>
                </c:pt>
                <c:pt idx="6">
                  <c:v>3.2435222943070579E-3</c:v>
                </c:pt>
                <c:pt idx="7">
                  <c:v>3.2435222943070583E-3</c:v>
                </c:pt>
                <c:pt idx="8">
                  <c:v>3.2435222943070579E-3</c:v>
                </c:pt>
                <c:pt idx="9">
                  <c:v>3.2435222943070583E-3</c:v>
                </c:pt>
                <c:pt idx="10">
                  <c:v>3.2435222943070583E-3</c:v>
                </c:pt>
                <c:pt idx="11">
                  <c:v>3.2435222943070579E-3</c:v>
                </c:pt>
                <c:pt idx="12">
                  <c:v>3.2435222943070583E-3</c:v>
                </c:pt>
                <c:pt idx="13">
                  <c:v>3.2435222943070596E-3</c:v>
                </c:pt>
                <c:pt idx="14">
                  <c:v>3.2435222943070583E-3</c:v>
                </c:pt>
                <c:pt idx="15">
                  <c:v>3.2435222943070592E-3</c:v>
                </c:pt>
                <c:pt idx="16">
                  <c:v>3.2435222943070592E-3</c:v>
                </c:pt>
                <c:pt idx="17">
                  <c:v>3.2435222943070583E-3</c:v>
                </c:pt>
                <c:pt idx="18">
                  <c:v>3.2435222943070592E-3</c:v>
                </c:pt>
                <c:pt idx="19">
                  <c:v>3.2435222943070592E-3</c:v>
                </c:pt>
                <c:pt idx="20">
                  <c:v>3.2435222943070579E-3</c:v>
                </c:pt>
                <c:pt idx="21">
                  <c:v>3.2435222943070583E-3</c:v>
                </c:pt>
                <c:pt idx="22">
                  <c:v>3.2435222943070579E-3</c:v>
                </c:pt>
                <c:pt idx="23">
                  <c:v>3.2435222943070592E-3</c:v>
                </c:pt>
                <c:pt idx="24">
                  <c:v>3.2435222943070583E-3</c:v>
                </c:pt>
                <c:pt idx="25">
                  <c:v>3.2435222943070579E-3</c:v>
                </c:pt>
                <c:pt idx="26">
                  <c:v>3.2435222943070583E-3</c:v>
                </c:pt>
                <c:pt idx="27">
                  <c:v>3.2435222943070579E-3</c:v>
                </c:pt>
                <c:pt idx="28">
                  <c:v>3.2435222943070583E-3</c:v>
                </c:pt>
                <c:pt idx="29">
                  <c:v>3.2435222943070583E-3</c:v>
                </c:pt>
                <c:pt idx="30">
                  <c:v>3.2435222943070579E-3</c:v>
                </c:pt>
                <c:pt idx="31">
                  <c:v>3.2435222943070574E-3</c:v>
                </c:pt>
                <c:pt idx="32">
                  <c:v>3.2435222943070574E-3</c:v>
                </c:pt>
                <c:pt idx="33">
                  <c:v>3.2435222943070583E-3</c:v>
                </c:pt>
                <c:pt idx="34">
                  <c:v>3.2435222943070583E-3</c:v>
                </c:pt>
                <c:pt idx="35">
                  <c:v>3.2435222943070583E-3</c:v>
                </c:pt>
                <c:pt idx="36">
                  <c:v>3.2435222943070579E-3</c:v>
                </c:pt>
                <c:pt idx="37">
                  <c:v>3.2435222943070583E-3</c:v>
                </c:pt>
                <c:pt idx="38">
                  <c:v>3.2435222943070583E-3</c:v>
                </c:pt>
                <c:pt idx="39">
                  <c:v>3.2435222943070583E-3</c:v>
                </c:pt>
                <c:pt idx="40">
                  <c:v>3.2435222943070596E-3</c:v>
                </c:pt>
                <c:pt idx="41">
                  <c:v>3.2435222943070583E-3</c:v>
                </c:pt>
                <c:pt idx="42">
                  <c:v>3.2435222943070583E-3</c:v>
                </c:pt>
                <c:pt idx="43">
                  <c:v>3.2435222943070583E-3</c:v>
                </c:pt>
                <c:pt idx="44">
                  <c:v>3.2435222943070592E-3</c:v>
                </c:pt>
                <c:pt idx="45">
                  <c:v>3.2435222943070579E-3</c:v>
                </c:pt>
                <c:pt idx="46">
                  <c:v>3.2435222943070579E-3</c:v>
                </c:pt>
                <c:pt idx="47">
                  <c:v>3.2435222943070574E-3</c:v>
                </c:pt>
                <c:pt idx="48">
                  <c:v>3.2435222943070583E-3</c:v>
                </c:pt>
                <c:pt idx="49">
                  <c:v>3.2435222943070592E-3</c:v>
                </c:pt>
                <c:pt idx="50">
                  <c:v>3.2435222943070583E-3</c:v>
                </c:pt>
                <c:pt idx="51">
                  <c:v>3.2435222943070583E-3</c:v>
                </c:pt>
                <c:pt idx="52">
                  <c:v>3.2435222943070583E-3</c:v>
                </c:pt>
                <c:pt idx="53">
                  <c:v>3.2435222943070583E-3</c:v>
                </c:pt>
                <c:pt idx="54">
                  <c:v>3.2435222943070592E-3</c:v>
                </c:pt>
                <c:pt idx="55">
                  <c:v>3.2435222943070592E-3</c:v>
                </c:pt>
                <c:pt idx="56">
                  <c:v>3.2435222943070583E-3</c:v>
                </c:pt>
                <c:pt idx="57">
                  <c:v>3.2435222943070592E-3</c:v>
                </c:pt>
                <c:pt idx="58">
                  <c:v>3.2435222943070579E-3</c:v>
                </c:pt>
                <c:pt idx="59">
                  <c:v>3.2435222943070583E-3</c:v>
                </c:pt>
                <c:pt idx="60">
                  <c:v>3.2435222943070574E-3</c:v>
                </c:pt>
                <c:pt idx="61">
                  <c:v>3.2435222943070574E-3</c:v>
                </c:pt>
                <c:pt idx="62">
                  <c:v>3.2435222943070579E-3</c:v>
                </c:pt>
                <c:pt idx="63">
                  <c:v>3.2435222943070592E-3</c:v>
                </c:pt>
                <c:pt idx="64">
                  <c:v>3.2435222943070583E-3</c:v>
                </c:pt>
                <c:pt idx="65">
                  <c:v>3.2435222943070579E-3</c:v>
                </c:pt>
                <c:pt idx="66">
                  <c:v>3.2435222943070579E-3</c:v>
                </c:pt>
                <c:pt idx="67">
                  <c:v>3.2435222943070592E-3</c:v>
                </c:pt>
                <c:pt idx="68">
                  <c:v>3.2435222943070574E-3</c:v>
                </c:pt>
                <c:pt idx="69">
                  <c:v>3.2435222943070583E-3</c:v>
                </c:pt>
                <c:pt idx="70">
                  <c:v>3.2435222943070583E-3</c:v>
                </c:pt>
                <c:pt idx="71">
                  <c:v>3.2435222943070583E-3</c:v>
                </c:pt>
                <c:pt idx="72">
                  <c:v>3.2435222943070579E-3</c:v>
                </c:pt>
                <c:pt idx="73">
                  <c:v>3.2435222943070579E-3</c:v>
                </c:pt>
                <c:pt idx="74">
                  <c:v>3.2435222943070574E-3</c:v>
                </c:pt>
                <c:pt idx="75">
                  <c:v>3.2435222943070579E-3</c:v>
                </c:pt>
                <c:pt idx="76">
                  <c:v>3.2435222943070579E-3</c:v>
                </c:pt>
                <c:pt idx="77">
                  <c:v>3.2435222943070579E-3</c:v>
                </c:pt>
                <c:pt idx="78">
                  <c:v>3.2435222943070592E-3</c:v>
                </c:pt>
                <c:pt idx="79">
                  <c:v>3.2435222943070583E-3</c:v>
                </c:pt>
                <c:pt idx="80">
                  <c:v>3.2435222943070579E-3</c:v>
                </c:pt>
                <c:pt idx="81">
                  <c:v>3.2435222943070579E-3</c:v>
                </c:pt>
                <c:pt idx="82">
                  <c:v>3.2435222943070583E-3</c:v>
                </c:pt>
                <c:pt idx="83">
                  <c:v>3.2435222943070574E-3</c:v>
                </c:pt>
                <c:pt idx="84">
                  <c:v>3.2435222943070583E-3</c:v>
                </c:pt>
                <c:pt idx="85">
                  <c:v>3.2435222943070583E-3</c:v>
                </c:pt>
                <c:pt idx="86">
                  <c:v>3.2435222943070574E-3</c:v>
                </c:pt>
                <c:pt idx="87">
                  <c:v>3.2435222943070579E-3</c:v>
                </c:pt>
                <c:pt idx="88">
                  <c:v>3.2435222943070579E-3</c:v>
                </c:pt>
                <c:pt idx="89">
                  <c:v>3.2435222943070574E-3</c:v>
                </c:pt>
                <c:pt idx="90">
                  <c:v>3.2435222943070574E-3</c:v>
                </c:pt>
                <c:pt idx="91">
                  <c:v>3.2435222943070579E-3</c:v>
                </c:pt>
                <c:pt idx="92">
                  <c:v>3.2435222943070579E-3</c:v>
                </c:pt>
                <c:pt idx="93">
                  <c:v>3.2435222943070574E-3</c:v>
                </c:pt>
                <c:pt idx="94">
                  <c:v>3.2435222943070579E-3</c:v>
                </c:pt>
                <c:pt idx="95">
                  <c:v>3.2435222943070579E-3</c:v>
                </c:pt>
                <c:pt idx="96">
                  <c:v>3.2435222943070579E-3</c:v>
                </c:pt>
                <c:pt idx="97">
                  <c:v>3.2435222943070583E-3</c:v>
                </c:pt>
                <c:pt idx="98">
                  <c:v>3.2435222943070583E-3</c:v>
                </c:pt>
                <c:pt idx="99">
                  <c:v>3.2435222943070574E-3</c:v>
                </c:pt>
                <c:pt idx="100">
                  <c:v>3.2435222943070574E-3</c:v>
                </c:pt>
                <c:pt idx="101">
                  <c:v>3.2435222943070579E-3</c:v>
                </c:pt>
                <c:pt idx="102">
                  <c:v>3.2435222943070574E-3</c:v>
                </c:pt>
                <c:pt idx="103">
                  <c:v>3.2435222943070579E-3</c:v>
                </c:pt>
                <c:pt idx="104">
                  <c:v>3.2435222943070583E-3</c:v>
                </c:pt>
                <c:pt idx="105">
                  <c:v>3.2435222943070579E-3</c:v>
                </c:pt>
                <c:pt idx="106">
                  <c:v>3.2435222943070583E-3</c:v>
                </c:pt>
                <c:pt idx="107">
                  <c:v>3.2435222943070579E-3</c:v>
                </c:pt>
                <c:pt idx="108">
                  <c:v>3.2435222943070579E-3</c:v>
                </c:pt>
                <c:pt idx="109">
                  <c:v>3.2435222943070592E-3</c:v>
                </c:pt>
                <c:pt idx="110">
                  <c:v>3.2435222943070592E-3</c:v>
                </c:pt>
                <c:pt idx="111">
                  <c:v>3.2435222943070592E-3</c:v>
                </c:pt>
                <c:pt idx="112">
                  <c:v>3.2435222943070583E-3</c:v>
                </c:pt>
                <c:pt idx="113">
                  <c:v>3.2435222943070579E-3</c:v>
                </c:pt>
                <c:pt idx="114">
                  <c:v>3.2435222943070592E-3</c:v>
                </c:pt>
                <c:pt idx="115">
                  <c:v>3.2435222943070579E-3</c:v>
                </c:pt>
                <c:pt idx="116">
                  <c:v>3.2435222943070592E-3</c:v>
                </c:pt>
                <c:pt idx="117">
                  <c:v>3.2435222943070579E-3</c:v>
                </c:pt>
                <c:pt idx="118">
                  <c:v>3.2435222943070592E-3</c:v>
                </c:pt>
                <c:pt idx="119">
                  <c:v>3.2435222943070592E-3</c:v>
                </c:pt>
                <c:pt idx="120">
                  <c:v>3.2435222943070574E-3</c:v>
                </c:pt>
                <c:pt idx="121">
                  <c:v>3.2435222943070583E-3</c:v>
                </c:pt>
                <c:pt idx="122">
                  <c:v>3.2435222943070592E-3</c:v>
                </c:pt>
                <c:pt idx="123">
                  <c:v>3.2435222943070596E-3</c:v>
                </c:pt>
                <c:pt idx="124">
                  <c:v>3.2435222943070583E-3</c:v>
                </c:pt>
                <c:pt idx="125">
                  <c:v>3.2435222943070583E-3</c:v>
                </c:pt>
                <c:pt idx="126">
                  <c:v>3.2435222943070579E-3</c:v>
                </c:pt>
                <c:pt idx="127">
                  <c:v>3.2435222943070583E-3</c:v>
                </c:pt>
                <c:pt idx="128">
                  <c:v>3.2435222943070592E-3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007F-4AC3-A30A-FF3B1D253957}"/>
            </c:ext>
          </c:extLst>
        </c:ser>
        <c:ser>
          <c:idx val="62"/>
          <c:order val="62"/>
          <c:tx>
            <c:strRef>
              <c:f>'Composition%'!$BN$1</c:f>
              <c:strCache>
                <c:ptCount val="1"/>
                <c:pt idx="0">
                  <c:v>2EPC8A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'Composition%'!$BN$2:$BN$130</c:f>
              <c:numCache>
                <c:formatCode>_(* #,##0.00_);_(* \(#,##0.00\);_(* "-"??_);_(@_)</c:formatCode>
                <c:ptCount val="129"/>
                <c:pt idx="0">
                  <c:v>1.5283612910237643E-3</c:v>
                </c:pt>
                <c:pt idx="1">
                  <c:v>1.5283612905111791E-3</c:v>
                </c:pt>
                <c:pt idx="2">
                  <c:v>1.5283612905111791E-3</c:v>
                </c:pt>
                <c:pt idx="3">
                  <c:v>1.5283612905111791E-3</c:v>
                </c:pt>
                <c:pt idx="4">
                  <c:v>1.5283612905111793E-3</c:v>
                </c:pt>
                <c:pt idx="5">
                  <c:v>1.5283612905111793E-3</c:v>
                </c:pt>
                <c:pt idx="6">
                  <c:v>1.5283612905111791E-3</c:v>
                </c:pt>
                <c:pt idx="7">
                  <c:v>1.5283612905111793E-3</c:v>
                </c:pt>
                <c:pt idx="8">
                  <c:v>1.5283612905111791E-3</c:v>
                </c:pt>
                <c:pt idx="9">
                  <c:v>1.5283612905111793E-3</c:v>
                </c:pt>
                <c:pt idx="10">
                  <c:v>1.5283612905111793E-3</c:v>
                </c:pt>
                <c:pt idx="11">
                  <c:v>1.5283612905111791E-3</c:v>
                </c:pt>
                <c:pt idx="12">
                  <c:v>1.5283612905111793E-3</c:v>
                </c:pt>
                <c:pt idx="13">
                  <c:v>1.5283612905111798E-3</c:v>
                </c:pt>
                <c:pt idx="14">
                  <c:v>1.5283612905111793E-3</c:v>
                </c:pt>
                <c:pt idx="15">
                  <c:v>1.5283612905111796E-3</c:v>
                </c:pt>
                <c:pt idx="16">
                  <c:v>1.5283612905111796E-3</c:v>
                </c:pt>
                <c:pt idx="17">
                  <c:v>1.5283612905111793E-3</c:v>
                </c:pt>
                <c:pt idx="18">
                  <c:v>1.5283612905111796E-3</c:v>
                </c:pt>
                <c:pt idx="19">
                  <c:v>1.5283612905111796E-3</c:v>
                </c:pt>
                <c:pt idx="20">
                  <c:v>1.5283612905111791E-3</c:v>
                </c:pt>
                <c:pt idx="21">
                  <c:v>1.5283612905111793E-3</c:v>
                </c:pt>
                <c:pt idx="22">
                  <c:v>1.5283612905111791E-3</c:v>
                </c:pt>
                <c:pt idx="23">
                  <c:v>1.5283612905111796E-3</c:v>
                </c:pt>
                <c:pt idx="24">
                  <c:v>1.5283612905111793E-3</c:v>
                </c:pt>
                <c:pt idx="25">
                  <c:v>1.5283612905111791E-3</c:v>
                </c:pt>
                <c:pt idx="26">
                  <c:v>1.5283612905111793E-3</c:v>
                </c:pt>
                <c:pt idx="27">
                  <c:v>1.5283612905111791E-3</c:v>
                </c:pt>
                <c:pt idx="28">
                  <c:v>1.5283612905111793E-3</c:v>
                </c:pt>
                <c:pt idx="29">
                  <c:v>1.5283612905111793E-3</c:v>
                </c:pt>
                <c:pt idx="30">
                  <c:v>1.5283612905111791E-3</c:v>
                </c:pt>
                <c:pt idx="31">
                  <c:v>1.5283612905111789E-3</c:v>
                </c:pt>
                <c:pt idx="32">
                  <c:v>1.5283612905111789E-3</c:v>
                </c:pt>
                <c:pt idx="33">
                  <c:v>1.5283612905111793E-3</c:v>
                </c:pt>
                <c:pt idx="34">
                  <c:v>1.5283612905111793E-3</c:v>
                </c:pt>
                <c:pt idx="35">
                  <c:v>1.5283612905111793E-3</c:v>
                </c:pt>
                <c:pt idx="36">
                  <c:v>1.5283612905111791E-3</c:v>
                </c:pt>
                <c:pt idx="37">
                  <c:v>1.5283612905111793E-3</c:v>
                </c:pt>
                <c:pt idx="38">
                  <c:v>1.5283612905111793E-3</c:v>
                </c:pt>
                <c:pt idx="39">
                  <c:v>1.5283612905111793E-3</c:v>
                </c:pt>
                <c:pt idx="40">
                  <c:v>1.5283612905111798E-3</c:v>
                </c:pt>
                <c:pt idx="41">
                  <c:v>1.5283612905111793E-3</c:v>
                </c:pt>
                <c:pt idx="42">
                  <c:v>1.5283612905111793E-3</c:v>
                </c:pt>
                <c:pt idx="43">
                  <c:v>1.5283612905111793E-3</c:v>
                </c:pt>
                <c:pt idx="44">
                  <c:v>1.5283612905111796E-3</c:v>
                </c:pt>
                <c:pt idx="45">
                  <c:v>1.5283612905111791E-3</c:v>
                </c:pt>
                <c:pt idx="46">
                  <c:v>1.5283612905111791E-3</c:v>
                </c:pt>
                <c:pt idx="47">
                  <c:v>1.5283612905111789E-3</c:v>
                </c:pt>
                <c:pt idx="48">
                  <c:v>1.5283612905111793E-3</c:v>
                </c:pt>
                <c:pt idx="49">
                  <c:v>1.5283612905111796E-3</c:v>
                </c:pt>
                <c:pt idx="50">
                  <c:v>1.5283612905111793E-3</c:v>
                </c:pt>
                <c:pt idx="51">
                  <c:v>1.5283612905111793E-3</c:v>
                </c:pt>
                <c:pt idx="52">
                  <c:v>1.5283612905111793E-3</c:v>
                </c:pt>
                <c:pt idx="53">
                  <c:v>1.5283612905111793E-3</c:v>
                </c:pt>
                <c:pt idx="54">
                  <c:v>1.5283612905111796E-3</c:v>
                </c:pt>
                <c:pt idx="55">
                  <c:v>1.5283612905111796E-3</c:v>
                </c:pt>
                <c:pt idx="56">
                  <c:v>1.5283612905111793E-3</c:v>
                </c:pt>
                <c:pt idx="57">
                  <c:v>1.5283612905111796E-3</c:v>
                </c:pt>
                <c:pt idx="58">
                  <c:v>1.5283612905111791E-3</c:v>
                </c:pt>
                <c:pt idx="59">
                  <c:v>1.5283612905111793E-3</c:v>
                </c:pt>
                <c:pt idx="60">
                  <c:v>1.5283612905111789E-3</c:v>
                </c:pt>
                <c:pt idx="61">
                  <c:v>1.5283612905111789E-3</c:v>
                </c:pt>
                <c:pt idx="62">
                  <c:v>1.5283612905111791E-3</c:v>
                </c:pt>
                <c:pt idx="63">
                  <c:v>1.5283612905111796E-3</c:v>
                </c:pt>
                <c:pt idx="64">
                  <c:v>1.5283612905111793E-3</c:v>
                </c:pt>
                <c:pt idx="65">
                  <c:v>1.5283612905111791E-3</c:v>
                </c:pt>
                <c:pt idx="66">
                  <c:v>1.5283612905111791E-3</c:v>
                </c:pt>
                <c:pt idx="67">
                  <c:v>1.5283612905111796E-3</c:v>
                </c:pt>
                <c:pt idx="68">
                  <c:v>1.5283612905111789E-3</c:v>
                </c:pt>
                <c:pt idx="69">
                  <c:v>1.5283612905111793E-3</c:v>
                </c:pt>
                <c:pt idx="70">
                  <c:v>1.5283612905111793E-3</c:v>
                </c:pt>
                <c:pt idx="71">
                  <c:v>1.5283612905111793E-3</c:v>
                </c:pt>
                <c:pt idx="72">
                  <c:v>1.5283612905111791E-3</c:v>
                </c:pt>
                <c:pt idx="73">
                  <c:v>1.5283612905111791E-3</c:v>
                </c:pt>
                <c:pt idx="74">
                  <c:v>1.5283612905111789E-3</c:v>
                </c:pt>
                <c:pt idx="75">
                  <c:v>1.5283612905111791E-3</c:v>
                </c:pt>
                <c:pt idx="76">
                  <c:v>1.5283612905111791E-3</c:v>
                </c:pt>
                <c:pt idx="77">
                  <c:v>1.5283612905111791E-3</c:v>
                </c:pt>
                <c:pt idx="78">
                  <c:v>1.5283612905111796E-3</c:v>
                </c:pt>
                <c:pt idx="79">
                  <c:v>1.5283612905111793E-3</c:v>
                </c:pt>
                <c:pt idx="80">
                  <c:v>1.5283612905111791E-3</c:v>
                </c:pt>
                <c:pt idx="81">
                  <c:v>1.5283612905111791E-3</c:v>
                </c:pt>
                <c:pt idx="82">
                  <c:v>1.5283612905111793E-3</c:v>
                </c:pt>
                <c:pt idx="83">
                  <c:v>1.5283612905111789E-3</c:v>
                </c:pt>
                <c:pt idx="84">
                  <c:v>1.5283612905111793E-3</c:v>
                </c:pt>
                <c:pt idx="85">
                  <c:v>1.5283612905111793E-3</c:v>
                </c:pt>
                <c:pt idx="86">
                  <c:v>1.5283612905111789E-3</c:v>
                </c:pt>
                <c:pt idx="87">
                  <c:v>1.5283612905111791E-3</c:v>
                </c:pt>
                <c:pt idx="88">
                  <c:v>1.5283612905111791E-3</c:v>
                </c:pt>
                <c:pt idx="89">
                  <c:v>1.5283612905111789E-3</c:v>
                </c:pt>
                <c:pt idx="90">
                  <c:v>1.5283612905111789E-3</c:v>
                </c:pt>
                <c:pt idx="91">
                  <c:v>1.5283612905111791E-3</c:v>
                </c:pt>
                <c:pt idx="92">
                  <c:v>1.5283612905111791E-3</c:v>
                </c:pt>
                <c:pt idx="93">
                  <c:v>1.5283612905111789E-3</c:v>
                </c:pt>
                <c:pt idx="94">
                  <c:v>1.5283612905111791E-3</c:v>
                </c:pt>
                <c:pt idx="95">
                  <c:v>1.5283612905111791E-3</c:v>
                </c:pt>
                <c:pt idx="96">
                  <c:v>1.5283612905111791E-3</c:v>
                </c:pt>
                <c:pt idx="97">
                  <c:v>1.5283612905111793E-3</c:v>
                </c:pt>
                <c:pt idx="98">
                  <c:v>1.5283612905111793E-3</c:v>
                </c:pt>
                <c:pt idx="99">
                  <c:v>1.5283612905111789E-3</c:v>
                </c:pt>
                <c:pt idx="100">
                  <c:v>1.5283612905111789E-3</c:v>
                </c:pt>
                <c:pt idx="101">
                  <c:v>1.5283612905111791E-3</c:v>
                </c:pt>
                <c:pt idx="102">
                  <c:v>1.5283612905111789E-3</c:v>
                </c:pt>
                <c:pt idx="103">
                  <c:v>1.5283612905111791E-3</c:v>
                </c:pt>
                <c:pt idx="104">
                  <c:v>1.5283612905111793E-3</c:v>
                </c:pt>
                <c:pt idx="105">
                  <c:v>1.5283612905111791E-3</c:v>
                </c:pt>
                <c:pt idx="106">
                  <c:v>1.5283612905111793E-3</c:v>
                </c:pt>
                <c:pt idx="107">
                  <c:v>1.5283612905111791E-3</c:v>
                </c:pt>
                <c:pt idx="108">
                  <c:v>1.5283612905111791E-3</c:v>
                </c:pt>
                <c:pt idx="109">
                  <c:v>1.5283612905111796E-3</c:v>
                </c:pt>
                <c:pt idx="110">
                  <c:v>1.5283612905111796E-3</c:v>
                </c:pt>
                <c:pt idx="111">
                  <c:v>1.5283612905111796E-3</c:v>
                </c:pt>
                <c:pt idx="112">
                  <c:v>1.5283612905111793E-3</c:v>
                </c:pt>
                <c:pt idx="113">
                  <c:v>1.5283612905111791E-3</c:v>
                </c:pt>
                <c:pt idx="114">
                  <c:v>1.5283612905111796E-3</c:v>
                </c:pt>
                <c:pt idx="115">
                  <c:v>1.5283612905111791E-3</c:v>
                </c:pt>
                <c:pt idx="116">
                  <c:v>1.5283612905111796E-3</c:v>
                </c:pt>
                <c:pt idx="117">
                  <c:v>1.5283612905111791E-3</c:v>
                </c:pt>
                <c:pt idx="118">
                  <c:v>1.5283612905111796E-3</c:v>
                </c:pt>
                <c:pt idx="119">
                  <c:v>1.5283612905111796E-3</c:v>
                </c:pt>
                <c:pt idx="120">
                  <c:v>1.5283612905111789E-3</c:v>
                </c:pt>
                <c:pt idx="121">
                  <c:v>1.5283612905111793E-3</c:v>
                </c:pt>
                <c:pt idx="122">
                  <c:v>1.5283612905111796E-3</c:v>
                </c:pt>
                <c:pt idx="123">
                  <c:v>1.5283612905111798E-3</c:v>
                </c:pt>
                <c:pt idx="124">
                  <c:v>1.5283612905111793E-3</c:v>
                </c:pt>
                <c:pt idx="125">
                  <c:v>1.5283612905111793E-3</c:v>
                </c:pt>
                <c:pt idx="126">
                  <c:v>1.5283612905111791E-3</c:v>
                </c:pt>
                <c:pt idx="127">
                  <c:v>1.5283612905111793E-3</c:v>
                </c:pt>
                <c:pt idx="128">
                  <c:v>1.5283612905111796E-3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007F-4AC3-A30A-FF3B1D253957}"/>
            </c:ext>
          </c:extLst>
        </c:ser>
        <c:ser>
          <c:idx val="63"/>
          <c:order val="63"/>
          <c:tx>
            <c:strRef>
              <c:f>'Composition%'!$BO$1</c:f>
              <c:strCache>
                <c:ptCount val="1"/>
                <c:pt idx="0">
                  <c:v>1234TMC6A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'Composition%'!$BO$2:$BO$130</c:f>
              <c:numCache>
                <c:formatCode>_(* #,##0.00_);_(* \(#,##0.00\);_(* "-"??_);_(@_)</c:formatCode>
                <c:ptCount val="129"/>
                <c:pt idx="0">
                  <c:v>8.7626047352029157E-4</c:v>
                </c:pt>
                <c:pt idx="1">
                  <c:v>8.7626047322640936E-4</c:v>
                </c:pt>
                <c:pt idx="2">
                  <c:v>8.7626047322640936E-4</c:v>
                </c:pt>
                <c:pt idx="3">
                  <c:v>8.7626047322640936E-4</c:v>
                </c:pt>
                <c:pt idx="4">
                  <c:v>8.7626047322640946E-4</c:v>
                </c:pt>
                <c:pt idx="5">
                  <c:v>8.7626047322640946E-4</c:v>
                </c:pt>
                <c:pt idx="6">
                  <c:v>8.7626047322640936E-4</c:v>
                </c:pt>
                <c:pt idx="7">
                  <c:v>8.7626047322640946E-4</c:v>
                </c:pt>
                <c:pt idx="8">
                  <c:v>8.7626047322640936E-4</c:v>
                </c:pt>
                <c:pt idx="9">
                  <c:v>8.7626047322640946E-4</c:v>
                </c:pt>
                <c:pt idx="10">
                  <c:v>8.7626047322640946E-4</c:v>
                </c:pt>
                <c:pt idx="11">
                  <c:v>8.7626047322640936E-4</c:v>
                </c:pt>
                <c:pt idx="12">
                  <c:v>8.7626047322640946E-4</c:v>
                </c:pt>
                <c:pt idx="13">
                  <c:v>8.7626047322640979E-4</c:v>
                </c:pt>
                <c:pt idx="14">
                  <c:v>8.7626047322640946E-4</c:v>
                </c:pt>
                <c:pt idx="15">
                  <c:v>8.7626047322640957E-4</c:v>
                </c:pt>
                <c:pt idx="16">
                  <c:v>8.7626047322640957E-4</c:v>
                </c:pt>
                <c:pt idx="17">
                  <c:v>8.7626047322640946E-4</c:v>
                </c:pt>
                <c:pt idx="18">
                  <c:v>8.7626047322640957E-4</c:v>
                </c:pt>
                <c:pt idx="19">
                  <c:v>8.7626047322640957E-4</c:v>
                </c:pt>
                <c:pt idx="20">
                  <c:v>8.7626047322640936E-4</c:v>
                </c:pt>
                <c:pt idx="21">
                  <c:v>8.7626047322640946E-4</c:v>
                </c:pt>
                <c:pt idx="22">
                  <c:v>8.7626047322640936E-4</c:v>
                </c:pt>
                <c:pt idx="23">
                  <c:v>8.7626047322640957E-4</c:v>
                </c:pt>
                <c:pt idx="24">
                  <c:v>8.7626047322640946E-4</c:v>
                </c:pt>
                <c:pt idx="25">
                  <c:v>8.7626047322640936E-4</c:v>
                </c:pt>
                <c:pt idx="26">
                  <c:v>8.7626047322640946E-4</c:v>
                </c:pt>
                <c:pt idx="27">
                  <c:v>8.7626047322640936E-4</c:v>
                </c:pt>
                <c:pt idx="28">
                  <c:v>8.7626047322640946E-4</c:v>
                </c:pt>
                <c:pt idx="29">
                  <c:v>8.7626047322640946E-4</c:v>
                </c:pt>
                <c:pt idx="30">
                  <c:v>8.7626047322640936E-4</c:v>
                </c:pt>
                <c:pt idx="31">
                  <c:v>8.7626047322640925E-4</c:v>
                </c:pt>
                <c:pt idx="32">
                  <c:v>8.7626047322640925E-4</c:v>
                </c:pt>
                <c:pt idx="33">
                  <c:v>8.7626047322640946E-4</c:v>
                </c:pt>
                <c:pt idx="34">
                  <c:v>8.7626047322640946E-4</c:v>
                </c:pt>
                <c:pt idx="35">
                  <c:v>8.7626047322640946E-4</c:v>
                </c:pt>
                <c:pt idx="36">
                  <c:v>8.7626047322640936E-4</c:v>
                </c:pt>
                <c:pt idx="37">
                  <c:v>8.7626047322640946E-4</c:v>
                </c:pt>
                <c:pt idx="38">
                  <c:v>8.7626047322640946E-4</c:v>
                </c:pt>
                <c:pt idx="39">
                  <c:v>8.7626047322640946E-4</c:v>
                </c:pt>
                <c:pt idx="40">
                  <c:v>8.7626047322640979E-4</c:v>
                </c:pt>
                <c:pt idx="41">
                  <c:v>8.7626047322640946E-4</c:v>
                </c:pt>
                <c:pt idx="42">
                  <c:v>8.7626047322640946E-4</c:v>
                </c:pt>
                <c:pt idx="43">
                  <c:v>8.7626047322640946E-4</c:v>
                </c:pt>
                <c:pt idx="44">
                  <c:v>8.7626047322640957E-4</c:v>
                </c:pt>
                <c:pt idx="45">
                  <c:v>8.7626047322640936E-4</c:v>
                </c:pt>
                <c:pt idx="46">
                  <c:v>8.7626047322640936E-4</c:v>
                </c:pt>
                <c:pt idx="47">
                  <c:v>8.7626047322640925E-4</c:v>
                </c:pt>
                <c:pt idx="48">
                  <c:v>8.7626047322640946E-4</c:v>
                </c:pt>
                <c:pt idx="49">
                  <c:v>8.7626047322640957E-4</c:v>
                </c:pt>
                <c:pt idx="50">
                  <c:v>8.7626047322640946E-4</c:v>
                </c:pt>
                <c:pt idx="51">
                  <c:v>8.7626047322640946E-4</c:v>
                </c:pt>
                <c:pt idx="52">
                  <c:v>8.7626047322640946E-4</c:v>
                </c:pt>
                <c:pt idx="53">
                  <c:v>8.7626047322640946E-4</c:v>
                </c:pt>
                <c:pt idx="54">
                  <c:v>8.7626047322640957E-4</c:v>
                </c:pt>
                <c:pt idx="55">
                  <c:v>8.7626047322640957E-4</c:v>
                </c:pt>
                <c:pt idx="56">
                  <c:v>8.7626047322640946E-4</c:v>
                </c:pt>
                <c:pt idx="57">
                  <c:v>8.7626047322640957E-4</c:v>
                </c:pt>
                <c:pt idx="58">
                  <c:v>8.7626047322640936E-4</c:v>
                </c:pt>
                <c:pt idx="59">
                  <c:v>8.7626047322640946E-4</c:v>
                </c:pt>
                <c:pt idx="60">
                  <c:v>8.7626047322640925E-4</c:v>
                </c:pt>
                <c:pt idx="61">
                  <c:v>8.7626047322640925E-4</c:v>
                </c:pt>
                <c:pt idx="62">
                  <c:v>8.7626047322640936E-4</c:v>
                </c:pt>
                <c:pt idx="63">
                  <c:v>8.7626047322640957E-4</c:v>
                </c:pt>
                <c:pt idx="64">
                  <c:v>8.7626047322640946E-4</c:v>
                </c:pt>
                <c:pt idx="65">
                  <c:v>8.7626047322640936E-4</c:v>
                </c:pt>
                <c:pt idx="66">
                  <c:v>8.7626047322640936E-4</c:v>
                </c:pt>
                <c:pt idx="67">
                  <c:v>8.7626047322640957E-4</c:v>
                </c:pt>
                <c:pt idx="68">
                  <c:v>8.7626047322640925E-4</c:v>
                </c:pt>
                <c:pt idx="69">
                  <c:v>8.7626047322640946E-4</c:v>
                </c:pt>
                <c:pt idx="70">
                  <c:v>8.7626047322640946E-4</c:v>
                </c:pt>
                <c:pt idx="71">
                  <c:v>8.7626047322640946E-4</c:v>
                </c:pt>
                <c:pt idx="72">
                  <c:v>8.7626047322640936E-4</c:v>
                </c:pt>
                <c:pt idx="73">
                  <c:v>8.7626047322640936E-4</c:v>
                </c:pt>
                <c:pt idx="74">
                  <c:v>8.7626047322640925E-4</c:v>
                </c:pt>
                <c:pt idx="75">
                  <c:v>8.7626047322640936E-4</c:v>
                </c:pt>
                <c:pt idx="76">
                  <c:v>8.7626047322640936E-4</c:v>
                </c:pt>
                <c:pt idx="77">
                  <c:v>8.7626047322640936E-4</c:v>
                </c:pt>
                <c:pt idx="78">
                  <c:v>8.7626047322640957E-4</c:v>
                </c:pt>
                <c:pt idx="79">
                  <c:v>8.7626047322640946E-4</c:v>
                </c:pt>
                <c:pt idx="80">
                  <c:v>8.7626047322640936E-4</c:v>
                </c:pt>
                <c:pt idx="81">
                  <c:v>8.7626047322640936E-4</c:v>
                </c:pt>
                <c:pt idx="82">
                  <c:v>8.7626047322640946E-4</c:v>
                </c:pt>
                <c:pt idx="83">
                  <c:v>8.7626047322640925E-4</c:v>
                </c:pt>
                <c:pt idx="84">
                  <c:v>8.7626047322640946E-4</c:v>
                </c:pt>
                <c:pt idx="85">
                  <c:v>8.7626047322640946E-4</c:v>
                </c:pt>
                <c:pt idx="86">
                  <c:v>8.7626047322640925E-4</c:v>
                </c:pt>
                <c:pt idx="87">
                  <c:v>8.7626047322640936E-4</c:v>
                </c:pt>
                <c:pt idx="88">
                  <c:v>8.7626047322640936E-4</c:v>
                </c:pt>
                <c:pt idx="89">
                  <c:v>8.7626047322640925E-4</c:v>
                </c:pt>
                <c:pt idx="90">
                  <c:v>8.7626047322640925E-4</c:v>
                </c:pt>
                <c:pt idx="91">
                  <c:v>8.7626047322640936E-4</c:v>
                </c:pt>
                <c:pt idx="92">
                  <c:v>8.7626047322640936E-4</c:v>
                </c:pt>
                <c:pt idx="93">
                  <c:v>8.7626047322640925E-4</c:v>
                </c:pt>
                <c:pt idx="94">
                  <c:v>8.7626047322640936E-4</c:v>
                </c:pt>
                <c:pt idx="95">
                  <c:v>8.7626047322640936E-4</c:v>
                </c:pt>
                <c:pt idx="96">
                  <c:v>8.7626047322640936E-4</c:v>
                </c:pt>
                <c:pt idx="97">
                  <c:v>8.7626047322640946E-4</c:v>
                </c:pt>
                <c:pt idx="98">
                  <c:v>8.7626047322640946E-4</c:v>
                </c:pt>
                <c:pt idx="99">
                  <c:v>8.7626047322640925E-4</c:v>
                </c:pt>
                <c:pt idx="100">
                  <c:v>8.7626047322640925E-4</c:v>
                </c:pt>
                <c:pt idx="101">
                  <c:v>8.7626047322640936E-4</c:v>
                </c:pt>
                <c:pt idx="102">
                  <c:v>8.7626047322640925E-4</c:v>
                </c:pt>
                <c:pt idx="103">
                  <c:v>8.7626047322640936E-4</c:v>
                </c:pt>
                <c:pt idx="104">
                  <c:v>8.7626047322640946E-4</c:v>
                </c:pt>
                <c:pt idx="105">
                  <c:v>8.7626047322640936E-4</c:v>
                </c:pt>
                <c:pt idx="106">
                  <c:v>8.7626047322640946E-4</c:v>
                </c:pt>
                <c:pt idx="107">
                  <c:v>8.7626047322640936E-4</c:v>
                </c:pt>
                <c:pt idx="108">
                  <c:v>8.7626047322640936E-4</c:v>
                </c:pt>
                <c:pt idx="109">
                  <c:v>8.7626047322640957E-4</c:v>
                </c:pt>
                <c:pt idx="110">
                  <c:v>8.7626047322640957E-4</c:v>
                </c:pt>
                <c:pt idx="111">
                  <c:v>8.7626047322640957E-4</c:v>
                </c:pt>
                <c:pt idx="112">
                  <c:v>8.7626047322640946E-4</c:v>
                </c:pt>
                <c:pt idx="113">
                  <c:v>8.7626047322640936E-4</c:v>
                </c:pt>
                <c:pt idx="114">
                  <c:v>8.7626047322640957E-4</c:v>
                </c:pt>
                <c:pt idx="115">
                  <c:v>8.7626047322640936E-4</c:v>
                </c:pt>
                <c:pt idx="116">
                  <c:v>8.7626047322640957E-4</c:v>
                </c:pt>
                <c:pt idx="117">
                  <c:v>8.7626047322640936E-4</c:v>
                </c:pt>
                <c:pt idx="118">
                  <c:v>8.7626047322640957E-4</c:v>
                </c:pt>
                <c:pt idx="119">
                  <c:v>8.7626047322640957E-4</c:v>
                </c:pt>
                <c:pt idx="120">
                  <c:v>8.7626047322640925E-4</c:v>
                </c:pt>
                <c:pt idx="121">
                  <c:v>8.7626047322640946E-4</c:v>
                </c:pt>
                <c:pt idx="122">
                  <c:v>8.7626047322640957E-4</c:v>
                </c:pt>
                <c:pt idx="123">
                  <c:v>8.7626047322640979E-4</c:v>
                </c:pt>
                <c:pt idx="124">
                  <c:v>8.7626047322640946E-4</c:v>
                </c:pt>
                <c:pt idx="125">
                  <c:v>8.7626047322640946E-4</c:v>
                </c:pt>
                <c:pt idx="126">
                  <c:v>8.7626047322640936E-4</c:v>
                </c:pt>
                <c:pt idx="127">
                  <c:v>8.7626047322640946E-4</c:v>
                </c:pt>
                <c:pt idx="128">
                  <c:v>8.7626047322640957E-4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007F-4AC3-A30A-FF3B1D253957}"/>
            </c:ext>
          </c:extLst>
        </c:ser>
        <c:ser>
          <c:idx val="64"/>
          <c:order val="64"/>
          <c:tx>
            <c:strRef>
              <c:f>'Composition%'!$BP$1</c:f>
              <c:strCache>
                <c:ptCount val="1"/>
                <c:pt idx="0">
                  <c:v>1235TMC6A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'Composition%'!$BP$2:$BP$130</c:f>
              <c:numCache>
                <c:formatCode>_(* #,##0.00_);_(* \(#,##0.00\);_(* "-"??_);_(@_)</c:formatCode>
                <c:ptCount val="129"/>
                <c:pt idx="0">
                  <c:v>3.4608892345627017E-3</c:v>
                </c:pt>
                <c:pt idx="1">
                  <c:v>3.4608892334019809E-3</c:v>
                </c:pt>
                <c:pt idx="2">
                  <c:v>3.4608892334019809E-3</c:v>
                </c:pt>
                <c:pt idx="3">
                  <c:v>3.4608892334019809E-3</c:v>
                </c:pt>
                <c:pt idx="4">
                  <c:v>3.4608892334019813E-3</c:v>
                </c:pt>
                <c:pt idx="5">
                  <c:v>3.4608892334019813E-3</c:v>
                </c:pt>
                <c:pt idx="6">
                  <c:v>3.4608892334019809E-3</c:v>
                </c:pt>
                <c:pt idx="7">
                  <c:v>3.4608892334019813E-3</c:v>
                </c:pt>
                <c:pt idx="8">
                  <c:v>3.4608892334019809E-3</c:v>
                </c:pt>
                <c:pt idx="9">
                  <c:v>3.4608892334019813E-3</c:v>
                </c:pt>
                <c:pt idx="10">
                  <c:v>3.4608892334019813E-3</c:v>
                </c:pt>
                <c:pt idx="11">
                  <c:v>3.4608892334019809E-3</c:v>
                </c:pt>
                <c:pt idx="12">
                  <c:v>3.4608892334019813E-3</c:v>
                </c:pt>
                <c:pt idx="13">
                  <c:v>3.4608892334019826E-3</c:v>
                </c:pt>
                <c:pt idx="14">
                  <c:v>3.4608892334019813E-3</c:v>
                </c:pt>
                <c:pt idx="15">
                  <c:v>3.4608892334019817E-3</c:v>
                </c:pt>
                <c:pt idx="16">
                  <c:v>3.4608892334019817E-3</c:v>
                </c:pt>
                <c:pt idx="17">
                  <c:v>3.4608892334019813E-3</c:v>
                </c:pt>
                <c:pt idx="18">
                  <c:v>3.4608892334019817E-3</c:v>
                </c:pt>
                <c:pt idx="19">
                  <c:v>3.4608892334019817E-3</c:v>
                </c:pt>
                <c:pt idx="20">
                  <c:v>3.4608892334019809E-3</c:v>
                </c:pt>
                <c:pt idx="21">
                  <c:v>3.4608892334019813E-3</c:v>
                </c:pt>
                <c:pt idx="22">
                  <c:v>3.4608892334019809E-3</c:v>
                </c:pt>
                <c:pt idx="23">
                  <c:v>3.4608892334019817E-3</c:v>
                </c:pt>
                <c:pt idx="24">
                  <c:v>3.4608892334019813E-3</c:v>
                </c:pt>
                <c:pt idx="25">
                  <c:v>3.4608892334019809E-3</c:v>
                </c:pt>
                <c:pt idx="26">
                  <c:v>3.4608892334019813E-3</c:v>
                </c:pt>
                <c:pt idx="27">
                  <c:v>3.4608892334019809E-3</c:v>
                </c:pt>
                <c:pt idx="28">
                  <c:v>3.4608892334019813E-3</c:v>
                </c:pt>
                <c:pt idx="29">
                  <c:v>3.4608892334019813E-3</c:v>
                </c:pt>
                <c:pt idx="30">
                  <c:v>3.4608892334019809E-3</c:v>
                </c:pt>
                <c:pt idx="31">
                  <c:v>3.4608892334019804E-3</c:v>
                </c:pt>
                <c:pt idx="32">
                  <c:v>3.4608892334019804E-3</c:v>
                </c:pt>
                <c:pt idx="33">
                  <c:v>3.4608892334019813E-3</c:v>
                </c:pt>
                <c:pt idx="34">
                  <c:v>3.4608892334019813E-3</c:v>
                </c:pt>
                <c:pt idx="35">
                  <c:v>3.4608892334019813E-3</c:v>
                </c:pt>
                <c:pt idx="36">
                  <c:v>3.4608892334019809E-3</c:v>
                </c:pt>
                <c:pt idx="37">
                  <c:v>3.4608892334019813E-3</c:v>
                </c:pt>
                <c:pt idx="38">
                  <c:v>3.4608892334019813E-3</c:v>
                </c:pt>
                <c:pt idx="39">
                  <c:v>3.4608892334019813E-3</c:v>
                </c:pt>
                <c:pt idx="40">
                  <c:v>3.4608892334019826E-3</c:v>
                </c:pt>
                <c:pt idx="41">
                  <c:v>3.4608892334019813E-3</c:v>
                </c:pt>
                <c:pt idx="42">
                  <c:v>3.4608892334019813E-3</c:v>
                </c:pt>
                <c:pt idx="43">
                  <c:v>3.4608892334019813E-3</c:v>
                </c:pt>
                <c:pt idx="44">
                  <c:v>3.4608892334019817E-3</c:v>
                </c:pt>
                <c:pt idx="45">
                  <c:v>3.4608892334019809E-3</c:v>
                </c:pt>
                <c:pt idx="46">
                  <c:v>3.4608892334019809E-3</c:v>
                </c:pt>
                <c:pt idx="47">
                  <c:v>3.4608892334019804E-3</c:v>
                </c:pt>
                <c:pt idx="48">
                  <c:v>3.4608892334019813E-3</c:v>
                </c:pt>
                <c:pt idx="49">
                  <c:v>3.4608892334019817E-3</c:v>
                </c:pt>
                <c:pt idx="50">
                  <c:v>3.4608892334019813E-3</c:v>
                </c:pt>
                <c:pt idx="51">
                  <c:v>3.4608892334019813E-3</c:v>
                </c:pt>
                <c:pt idx="52">
                  <c:v>3.4608892334019813E-3</c:v>
                </c:pt>
                <c:pt idx="53">
                  <c:v>3.4608892334019813E-3</c:v>
                </c:pt>
                <c:pt idx="54">
                  <c:v>3.4608892334019817E-3</c:v>
                </c:pt>
                <c:pt idx="55">
                  <c:v>3.4608892334019817E-3</c:v>
                </c:pt>
                <c:pt idx="56">
                  <c:v>3.4608892334019813E-3</c:v>
                </c:pt>
                <c:pt idx="57">
                  <c:v>3.4608892334019817E-3</c:v>
                </c:pt>
                <c:pt idx="58">
                  <c:v>3.4608892334019809E-3</c:v>
                </c:pt>
                <c:pt idx="59">
                  <c:v>3.4608892334019813E-3</c:v>
                </c:pt>
                <c:pt idx="60">
                  <c:v>3.4608892334019804E-3</c:v>
                </c:pt>
                <c:pt idx="61">
                  <c:v>3.4608892334019804E-3</c:v>
                </c:pt>
                <c:pt idx="62">
                  <c:v>3.4608892334019809E-3</c:v>
                </c:pt>
                <c:pt idx="63">
                  <c:v>3.4608892334019817E-3</c:v>
                </c:pt>
                <c:pt idx="64">
                  <c:v>3.4608892334019813E-3</c:v>
                </c:pt>
                <c:pt idx="65">
                  <c:v>3.4608892334019809E-3</c:v>
                </c:pt>
                <c:pt idx="66">
                  <c:v>3.4608892334019809E-3</c:v>
                </c:pt>
                <c:pt idx="67">
                  <c:v>3.4608892334019817E-3</c:v>
                </c:pt>
                <c:pt idx="68">
                  <c:v>3.4608892334019804E-3</c:v>
                </c:pt>
                <c:pt idx="69">
                  <c:v>3.4608892334019813E-3</c:v>
                </c:pt>
                <c:pt idx="70">
                  <c:v>3.4608892334019813E-3</c:v>
                </c:pt>
                <c:pt idx="71">
                  <c:v>3.4608892334019813E-3</c:v>
                </c:pt>
                <c:pt idx="72">
                  <c:v>3.4608892334019809E-3</c:v>
                </c:pt>
                <c:pt idx="73">
                  <c:v>3.4608892334019809E-3</c:v>
                </c:pt>
                <c:pt idx="74">
                  <c:v>3.4608892334019804E-3</c:v>
                </c:pt>
                <c:pt idx="75">
                  <c:v>3.4608892334019809E-3</c:v>
                </c:pt>
                <c:pt idx="76">
                  <c:v>3.4608892334019809E-3</c:v>
                </c:pt>
                <c:pt idx="77">
                  <c:v>3.4608892334019809E-3</c:v>
                </c:pt>
                <c:pt idx="78">
                  <c:v>3.4608892334019817E-3</c:v>
                </c:pt>
                <c:pt idx="79">
                  <c:v>3.4608892334019813E-3</c:v>
                </c:pt>
                <c:pt idx="80">
                  <c:v>3.4608892334019809E-3</c:v>
                </c:pt>
                <c:pt idx="81">
                  <c:v>3.4608892334019809E-3</c:v>
                </c:pt>
                <c:pt idx="82">
                  <c:v>3.4608892334019813E-3</c:v>
                </c:pt>
                <c:pt idx="83">
                  <c:v>3.4608892334019804E-3</c:v>
                </c:pt>
                <c:pt idx="84">
                  <c:v>3.4608892334019813E-3</c:v>
                </c:pt>
                <c:pt idx="85">
                  <c:v>3.4608892334019813E-3</c:v>
                </c:pt>
                <c:pt idx="86">
                  <c:v>3.4608892334019804E-3</c:v>
                </c:pt>
                <c:pt idx="87">
                  <c:v>3.4608892334019809E-3</c:v>
                </c:pt>
                <c:pt idx="88">
                  <c:v>3.4608892334019809E-3</c:v>
                </c:pt>
                <c:pt idx="89">
                  <c:v>3.4608892334019804E-3</c:v>
                </c:pt>
                <c:pt idx="90">
                  <c:v>3.4608892334019804E-3</c:v>
                </c:pt>
                <c:pt idx="91">
                  <c:v>3.4608892334019809E-3</c:v>
                </c:pt>
                <c:pt idx="92">
                  <c:v>3.4608892334019809E-3</c:v>
                </c:pt>
                <c:pt idx="93">
                  <c:v>3.4608892334019804E-3</c:v>
                </c:pt>
                <c:pt idx="94">
                  <c:v>3.4608892334019809E-3</c:v>
                </c:pt>
                <c:pt idx="95">
                  <c:v>3.4608892334019809E-3</c:v>
                </c:pt>
                <c:pt idx="96">
                  <c:v>3.4608892334019809E-3</c:v>
                </c:pt>
                <c:pt idx="97">
                  <c:v>3.4608892334019813E-3</c:v>
                </c:pt>
                <c:pt idx="98">
                  <c:v>3.4608892334019813E-3</c:v>
                </c:pt>
                <c:pt idx="99">
                  <c:v>3.4608892334019804E-3</c:v>
                </c:pt>
                <c:pt idx="100">
                  <c:v>3.4608892334019804E-3</c:v>
                </c:pt>
                <c:pt idx="101">
                  <c:v>3.4608892334019809E-3</c:v>
                </c:pt>
                <c:pt idx="102">
                  <c:v>3.4608892334019804E-3</c:v>
                </c:pt>
                <c:pt idx="103">
                  <c:v>3.4608892334019809E-3</c:v>
                </c:pt>
                <c:pt idx="104">
                  <c:v>3.4608892334019813E-3</c:v>
                </c:pt>
                <c:pt idx="105">
                  <c:v>3.4608892334019809E-3</c:v>
                </c:pt>
                <c:pt idx="106">
                  <c:v>3.4608892334019813E-3</c:v>
                </c:pt>
                <c:pt idx="107">
                  <c:v>3.4608892334019809E-3</c:v>
                </c:pt>
                <c:pt idx="108">
                  <c:v>3.4608892334019809E-3</c:v>
                </c:pt>
                <c:pt idx="109">
                  <c:v>3.4608892334019817E-3</c:v>
                </c:pt>
                <c:pt idx="110">
                  <c:v>3.4608892334019817E-3</c:v>
                </c:pt>
                <c:pt idx="111">
                  <c:v>3.4608892334019817E-3</c:v>
                </c:pt>
                <c:pt idx="112">
                  <c:v>3.4608892334019813E-3</c:v>
                </c:pt>
                <c:pt idx="113">
                  <c:v>3.4608892334019809E-3</c:v>
                </c:pt>
                <c:pt idx="114">
                  <c:v>3.4608892334019817E-3</c:v>
                </c:pt>
                <c:pt idx="115">
                  <c:v>3.4608892334019809E-3</c:v>
                </c:pt>
                <c:pt idx="116">
                  <c:v>3.4608892334019817E-3</c:v>
                </c:pt>
                <c:pt idx="117">
                  <c:v>3.4608892334019809E-3</c:v>
                </c:pt>
                <c:pt idx="118">
                  <c:v>3.4608892334019817E-3</c:v>
                </c:pt>
                <c:pt idx="119">
                  <c:v>3.4608892334019817E-3</c:v>
                </c:pt>
                <c:pt idx="120">
                  <c:v>3.4608892334019804E-3</c:v>
                </c:pt>
                <c:pt idx="121">
                  <c:v>3.4608892334019813E-3</c:v>
                </c:pt>
                <c:pt idx="122">
                  <c:v>3.4608892334019817E-3</c:v>
                </c:pt>
                <c:pt idx="123">
                  <c:v>3.4608892334019826E-3</c:v>
                </c:pt>
                <c:pt idx="124">
                  <c:v>3.4608892334019813E-3</c:v>
                </c:pt>
                <c:pt idx="125">
                  <c:v>3.4608892334019813E-3</c:v>
                </c:pt>
                <c:pt idx="126">
                  <c:v>3.4608892334019809E-3</c:v>
                </c:pt>
                <c:pt idx="127">
                  <c:v>3.4608892334019813E-3</c:v>
                </c:pt>
                <c:pt idx="128">
                  <c:v>3.4608892334019817E-3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007F-4AC3-A30A-FF3B1D253957}"/>
            </c:ext>
          </c:extLst>
        </c:ser>
        <c:ser>
          <c:idx val="65"/>
          <c:order val="65"/>
          <c:tx>
            <c:strRef>
              <c:f>'Composition%'!$BQ$1</c:f>
              <c:strCache>
                <c:ptCount val="1"/>
                <c:pt idx="0">
                  <c:v>1235TMC6A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'Composition%'!$BQ$2:$BQ$130</c:f>
              <c:numCache>
                <c:formatCode>_(* #,##0.00_);_(* \(#,##0.00\);_(* "-"??_);_(@_)</c:formatCode>
                <c:ptCount val="129"/>
                <c:pt idx="0">
                  <c:v>2.7238794564467977E-3</c:v>
                </c:pt>
                <c:pt idx="1">
                  <c:v>2.7238794555332567E-3</c:v>
                </c:pt>
                <c:pt idx="2">
                  <c:v>2.7238794555332567E-3</c:v>
                </c:pt>
                <c:pt idx="3">
                  <c:v>2.7238794555332567E-3</c:v>
                </c:pt>
                <c:pt idx="4">
                  <c:v>2.7238794555332572E-3</c:v>
                </c:pt>
                <c:pt idx="5">
                  <c:v>2.7238794555332572E-3</c:v>
                </c:pt>
                <c:pt idx="6">
                  <c:v>2.7238794555332567E-3</c:v>
                </c:pt>
                <c:pt idx="7">
                  <c:v>2.7238794555332572E-3</c:v>
                </c:pt>
                <c:pt idx="8">
                  <c:v>2.7238794555332567E-3</c:v>
                </c:pt>
                <c:pt idx="9">
                  <c:v>2.7238794555332572E-3</c:v>
                </c:pt>
                <c:pt idx="10">
                  <c:v>2.7238794555332572E-3</c:v>
                </c:pt>
                <c:pt idx="11">
                  <c:v>2.7238794555332567E-3</c:v>
                </c:pt>
                <c:pt idx="12">
                  <c:v>2.7238794555332572E-3</c:v>
                </c:pt>
                <c:pt idx="13">
                  <c:v>2.723879455533258E-3</c:v>
                </c:pt>
                <c:pt idx="14">
                  <c:v>2.7238794555332572E-3</c:v>
                </c:pt>
                <c:pt idx="15">
                  <c:v>2.7238794555332576E-3</c:v>
                </c:pt>
                <c:pt idx="16">
                  <c:v>2.7238794555332576E-3</c:v>
                </c:pt>
                <c:pt idx="17">
                  <c:v>2.7238794555332572E-3</c:v>
                </c:pt>
                <c:pt idx="18">
                  <c:v>2.7238794555332576E-3</c:v>
                </c:pt>
                <c:pt idx="19">
                  <c:v>2.7238794555332576E-3</c:v>
                </c:pt>
                <c:pt idx="20">
                  <c:v>2.7238794555332567E-3</c:v>
                </c:pt>
                <c:pt idx="21">
                  <c:v>2.7238794555332572E-3</c:v>
                </c:pt>
                <c:pt idx="22">
                  <c:v>2.7238794555332567E-3</c:v>
                </c:pt>
                <c:pt idx="23">
                  <c:v>2.7238794555332576E-3</c:v>
                </c:pt>
                <c:pt idx="24">
                  <c:v>2.7238794555332572E-3</c:v>
                </c:pt>
                <c:pt idx="25">
                  <c:v>2.7238794555332567E-3</c:v>
                </c:pt>
                <c:pt idx="26">
                  <c:v>2.7238794555332572E-3</c:v>
                </c:pt>
                <c:pt idx="27">
                  <c:v>2.7238794555332567E-3</c:v>
                </c:pt>
                <c:pt idx="28">
                  <c:v>2.7238794555332572E-3</c:v>
                </c:pt>
                <c:pt idx="29">
                  <c:v>2.7238794555332572E-3</c:v>
                </c:pt>
                <c:pt idx="30">
                  <c:v>2.7238794555332567E-3</c:v>
                </c:pt>
                <c:pt idx="31">
                  <c:v>2.7238794555332563E-3</c:v>
                </c:pt>
                <c:pt idx="32">
                  <c:v>2.7238794555332563E-3</c:v>
                </c:pt>
                <c:pt idx="33">
                  <c:v>2.7238794555332572E-3</c:v>
                </c:pt>
                <c:pt idx="34">
                  <c:v>2.7238794555332572E-3</c:v>
                </c:pt>
                <c:pt idx="35">
                  <c:v>2.7238794555332572E-3</c:v>
                </c:pt>
                <c:pt idx="36">
                  <c:v>2.7238794555332567E-3</c:v>
                </c:pt>
                <c:pt idx="37">
                  <c:v>2.7238794555332572E-3</c:v>
                </c:pt>
                <c:pt idx="38">
                  <c:v>2.7238794555332572E-3</c:v>
                </c:pt>
                <c:pt idx="39">
                  <c:v>2.7238794555332572E-3</c:v>
                </c:pt>
                <c:pt idx="40">
                  <c:v>2.723879455533258E-3</c:v>
                </c:pt>
                <c:pt idx="41">
                  <c:v>2.7238794555332572E-3</c:v>
                </c:pt>
                <c:pt idx="42">
                  <c:v>2.7238794555332572E-3</c:v>
                </c:pt>
                <c:pt idx="43">
                  <c:v>2.7238794555332572E-3</c:v>
                </c:pt>
                <c:pt idx="44">
                  <c:v>2.7238794555332576E-3</c:v>
                </c:pt>
                <c:pt idx="45">
                  <c:v>2.7238794555332567E-3</c:v>
                </c:pt>
                <c:pt idx="46">
                  <c:v>2.7238794555332567E-3</c:v>
                </c:pt>
                <c:pt idx="47">
                  <c:v>2.7238794555332563E-3</c:v>
                </c:pt>
                <c:pt idx="48">
                  <c:v>2.7238794555332572E-3</c:v>
                </c:pt>
                <c:pt idx="49">
                  <c:v>2.7238794555332576E-3</c:v>
                </c:pt>
                <c:pt idx="50">
                  <c:v>2.7238794555332572E-3</c:v>
                </c:pt>
                <c:pt idx="51">
                  <c:v>2.7238794555332572E-3</c:v>
                </c:pt>
                <c:pt idx="52">
                  <c:v>2.7238794555332572E-3</c:v>
                </c:pt>
                <c:pt idx="53">
                  <c:v>2.7238794555332572E-3</c:v>
                </c:pt>
                <c:pt idx="54">
                  <c:v>2.7238794555332576E-3</c:v>
                </c:pt>
                <c:pt idx="55">
                  <c:v>2.7238794555332576E-3</c:v>
                </c:pt>
                <c:pt idx="56">
                  <c:v>2.7238794555332572E-3</c:v>
                </c:pt>
                <c:pt idx="57">
                  <c:v>2.7238794555332576E-3</c:v>
                </c:pt>
                <c:pt idx="58">
                  <c:v>2.7238794555332567E-3</c:v>
                </c:pt>
                <c:pt idx="59">
                  <c:v>2.7238794555332572E-3</c:v>
                </c:pt>
                <c:pt idx="60">
                  <c:v>2.7238794555332563E-3</c:v>
                </c:pt>
                <c:pt idx="61">
                  <c:v>2.7238794555332563E-3</c:v>
                </c:pt>
                <c:pt idx="62">
                  <c:v>2.7238794555332567E-3</c:v>
                </c:pt>
                <c:pt idx="63">
                  <c:v>2.7238794555332576E-3</c:v>
                </c:pt>
                <c:pt idx="64">
                  <c:v>2.7238794555332572E-3</c:v>
                </c:pt>
                <c:pt idx="65">
                  <c:v>2.7238794555332567E-3</c:v>
                </c:pt>
                <c:pt idx="66">
                  <c:v>2.7238794555332567E-3</c:v>
                </c:pt>
                <c:pt idx="67">
                  <c:v>2.7238794555332576E-3</c:v>
                </c:pt>
                <c:pt idx="68">
                  <c:v>2.7238794555332563E-3</c:v>
                </c:pt>
                <c:pt idx="69">
                  <c:v>2.7238794555332572E-3</c:v>
                </c:pt>
                <c:pt idx="70">
                  <c:v>2.7238794555332572E-3</c:v>
                </c:pt>
                <c:pt idx="71">
                  <c:v>2.7238794555332572E-3</c:v>
                </c:pt>
                <c:pt idx="72">
                  <c:v>2.7238794555332567E-3</c:v>
                </c:pt>
                <c:pt idx="73">
                  <c:v>2.7238794555332567E-3</c:v>
                </c:pt>
                <c:pt idx="74">
                  <c:v>2.7238794555332563E-3</c:v>
                </c:pt>
                <c:pt idx="75">
                  <c:v>2.7238794555332567E-3</c:v>
                </c:pt>
                <c:pt idx="76">
                  <c:v>2.7238794555332567E-3</c:v>
                </c:pt>
                <c:pt idx="77">
                  <c:v>2.7238794555332567E-3</c:v>
                </c:pt>
                <c:pt idx="78">
                  <c:v>2.7238794555332576E-3</c:v>
                </c:pt>
                <c:pt idx="79">
                  <c:v>2.7238794555332572E-3</c:v>
                </c:pt>
                <c:pt idx="80">
                  <c:v>2.7238794555332567E-3</c:v>
                </c:pt>
                <c:pt idx="81">
                  <c:v>2.7238794555332567E-3</c:v>
                </c:pt>
                <c:pt idx="82">
                  <c:v>2.7238794555332572E-3</c:v>
                </c:pt>
                <c:pt idx="83">
                  <c:v>2.7238794555332563E-3</c:v>
                </c:pt>
                <c:pt idx="84">
                  <c:v>2.7238794555332572E-3</c:v>
                </c:pt>
                <c:pt idx="85">
                  <c:v>2.7238794555332572E-3</c:v>
                </c:pt>
                <c:pt idx="86">
                  <c:v>2.7238794555332563E-3</c:v>
                </c:pt>
                <c:pt idx="87">
                  <c:v>2.7238794555332567E-3</c:v>
                </c:pt>
                <c:pt idx="88">
                  <c:v>2.7238794555332567E-3</c:v>
                </c:pt>
                <c:pt idx="89">
                  <c:v>2.7238794555332563E-3</c:v>
                </c:pt>
                <c:pt idx="90">
                  <c:v>2.7238794555332563E-3</c:v>
                </c:pt>
                <c:pt idx="91">
                  <c:v>2.7238794555332567E-3</c:v>
                </c:pt>
                <c:pt idx="92">
                  <c:v>2.7238794555332567E-3</c:v>
                </c:pt>
                <c:pt idx="93">
                  <c:v>2.7238794555332563E-3</c:v>
                </c:pt>
                <c:pt idx="94">
                  <c:v>2.7238794555332567E-3</c:v>
                </c:pt>
                <c:pt idx="95">
                  <c:v>2.7238794555332567E-3</c:v>
                </c:pt>
                <c:pt idx="96">
                  <c:v>2.7238794555332567E-3</c:v>
                </c:pt>
                <c:pt idx="97">
                  <c:v>2.7238794555332572E-3</c:v>
                </c:pt>
                <c:pt idx="98">
                  <c:v>2.7238794555332572E-3</c:v>
                </c:pt>
                <c:pt idx="99">
                  <c:v>2.7238794555332563E-3</c:v>
                </c:pt>
                <c:pt idx="100">
                  <c:v>2.7238794555332563E-3</c:v>
                </c:pt>
                <c:pt idx="101">
                  <c:v>2.7238794555332567E-3</c:v>
                </c:pt>
                <c:pt idx="102">
                  <c:v>2.7238794555332563E-3</c:v>
                </c:pt>
                <c:pt idx="103">
                  <c:v>2.7238794555332567E-3</c:v>
                </c:pt>
                <c:pt idx="104">
                  <c:v>2.7238794555332572E-3</c:v>
                </c:pt>
                <c:pt idx="105">
                  <c:v>2.7238794555332567E-3</c:v>
                </c:pt>
                <c:pt idx="106">
                  <c:v>2.7238794555332572E-3</c:v>
                </c:pt>
                <c:pt idx="107">
                  <c:v>2.7238794555332567E-3</c:v>
                </c:pt>
                <c:pt idx="108">
                  <c:v>2.7238794555332567E-3</c:v>
                </c:pt>
                <c:pt idx="109">
                  <c:v>2.7238794555332576E-3</c:v>
                </c:pt>
                <c:pt idx="110">
                  <c:v>2.7238794555332576E-3</c:v>
                </c:pt>
                <c:pt idx="111">
                  <c:v>2.7238794555332576E-3</c:v>
                </c:pt>
                <c:pt idx="112">
                  <c:v>2.7238794555332572E-3</c:v>
                </c:pt>
                <c:pt idx="113">
                  <c:v>2.7238794555332567E-3</c:v>
                </c:pt>
                <c:pt idx="114">
                  <c:v>2.7238794555332576E-3</c:v>
                </c:pt>
                <c:pt idx="115">
                  <c:v>2.7238794555332567E-3</c:v>
                </c:pt>
                <c:pt idx="116">
                  <c:v>2.7238794555332576E-3</c:v>
                </c:pt>
                <c:pt idx="117">
                  <c:v>2.7238794555332567E-3</c:v>
                </c:pt>
                <c:pt idx="118">
                  <c:v>2.7238794555332576E-3</c:v>
                </c:pt>
                <c:pt idx="119">
                  <c:v>2.7238794555332576E-3</c:v>
                </c:pt>
                <c:pt idx="120">
                  <c:v>2.7238794555332563E-3</c:v>
                </c:pt>
                <c:pt idx="121">
                  <c:v>2.7238794555332572E-3</c:v>
                </c:pt>
                <c:pt idx="122">
                  <c:v>2.7238794555332576E-3</c:v>
                </c:pt>
                <c:pt idx="123">
                  <c:v>2.723879455533258E-3</c:v>
                </c:pt>
                <c:pt idx="124">
                  <c:v>2.7238794555332572E-3</c:v>
                </c:pt>
                <c:pt idx="125">
                  <c:v>2.7238794555332572E-3</c:v>
                </c:pt>
                <c:pt idx="126">
                  <c:v>2.7238794555332567E-3</c:v>
                </c:pt>
                <c:pt idx="127">
                  <c:v>2.7238794555332572E-3</c:v>
                </c:pt>
                <c:pt idx="128">
                  <c:v>2.7238794555332576E-3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007F-4AC3-A30A-FF3B1D253957}"/>
            </c:ext>
          </c:extLst>
        </c:ser>
        <c:ser>
          <c:idx val="66"/>
          <c:order val="66"/>
          <c:tx>
            <c:strRef>
              <c:f>'Composition%'!$BR$1</c:f>
              <c:strCache>
                <c:ptCount val="1"/>
                <c:pt idx="0">
                  <c:v>NAPHTHALENE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'Composition%'!$BR$2:$BR$130</c:f>
              <c:numCache>
                <c:formatCode>_(* #,##0.00_);_(* \(#,##0.00\);_(* "-"??_);_(@_)</c:formatCode>
                <c:ptCount val="129"/>
                <c:pt idx="0">
                  <c:v>5.2983191422157163E-4</c:v>
                </c:pt>
                <c:pt idx="1">
                  <c:v>5.2983191404387545E-4</c:v>
                </c:pt>
                <c:pt idx="2">
                  <c:v>5.2983191404387545E-4</c:v>
                </c:pt>
                <c:pt idx="3">
                  <c:v>5.2983191404387545E-4</c:v>
                </c:pt>
                <c:pt idx="4">
                  <c:v>5.2983191404387545E-4</c:v>
                </c:pt>
                <c:pt idx="5">
                  <c:v>5.2983191404387545E-4</c:v>
                </c:pt>
                <c:pt idx="6">
                  <c:v>5.2983191404387545E-4</c:v>
                </c:pt>
                <c:pt idx="7">
                  <c:v>5.2983191404387545E-4</c:v>
                </c:pt>
                <c:pt idx="8">
                  <c:v>5.2983191404387545E-4</c:v>
                </c:pt>
                <c:pt idx="9">
                  <c:v>5.2983191404387545E-4</c:v>
                </c:pt>
                <c:pt idx="10">
                  <c:v>5.2983191404387545E-4</c:v>
                </c:pt>
                <c:pt idx="11">
                  <c:v>5.2983191404387545E-4</c:v>
                </c:pt>
                <c:pt idx="12">
                  <c:v>5.2983191404387545E-4</c:v>
                </c:pt>
                <c:pt idx="13">
                  <c:v>5.2983191404387567E-4</c:v>
                </c:pt>
                <c:pt idx="14">
                  <c:v>5.2983191404387545E-4</c:v>
                </c:pt>
                <c:pt idx="15">
                  <c:v>5.2983191404387556E-4</c:v>
                </c:pt>
                <c:pt idx="16">
                  <c:v>5.2983191404387556E-4</c:v>
                </c:pt>
                <c:pt idx="17">
                  <c:v>5.2983191404387545E-4</c:v>
                </c:pt>
                <c:pt idx="18">
                  <c:v>5.2983191404387556E-4</c:v>
                </c:pt>
                <c:pt idx="19">
                  <c:v>5.2983191404387556E-4</c:v>
                </c:pt>
                <c:pt idx="20">
                  <c:v>5.2983191404387545E-4</c:v>
                </c:pt>
                <c:pt idx="21">
                  <c:v>5.2983191404387545E-4</c:v>
                </c:pt>
                <c:pt idx="22">
                  <c:v>5.2983191404387545E-4</c:v>
                </c:pt>
                <c:pt idx="23">
                  <c:v>5.2983191404387556E-4</c:v>
                </c:pt>
                <c:pt idx="24">
                  <c:v>5.2983191404387545E-4</c:v>
                </c:pt>
                <c:pt idx="25">
                  <c:v>5.2983191404387545E-4</c:v>
                </c:pt>
                <c:pt idx="26">
                  <c:v>5.2983191404387545E-4</c:v>
                </c:pt>
                <c:pt idx="27">
                  <c:v>5.2983191404387545E-4</c:v>
                </c:pt>
                <c:pt idx="28">
                  <c:v>5.2983191404387545E-4</c:v>
                </c:pt>
                <c:pt idx="29">
                  <c:v>5.2983191404387545E-4</c:v>
                </c:pt>
                <c:pt idx="30">
                  <c:v>5.2983191404387545E-4</c:v>
                </c:pt>
                <c:pt idx="31">
                  <c:v>5.2983191404387534E-4</c:v>
                </c:pt>
                <c:pt idx="32">
                  <c:v>5.2983191404387534E-4</c:v>
                </c:pt>
                <c:pt idx="33">
                  <c:v>5.2983191404387545E-4</c:v>
                </c:pt>
                <c:pt idx="34">
                  <c:v>5.2983191404387545E-4</c:v>
                </c:pt>
                <c:pt idx="35">
                  <c:v>5.2983191404387545E-4</c:v>
                </c:pt>
                <c:pt idx="36">
                  <c:v>5.2983191404387545E-4</c:v>
                </c:pt>
                <c:pt idx="37">
                  <c:v>5.2983191404387545E-4</c:v>
                </c:pt>
                <c:pt idx="38">
                  <c:v>5.2983191404387545E-4</c:v>
                </c:pt>
                <c:pt idx="39">
                  <c:v>5.2983191404387545E-4</c:v>
                </c:pt>
                <c:pt idx="40">
                  <c:v>5.2983191404387567E-4</c:v>
                </c:pt>
                <c:pt idx="41">
                  <c:v>5.2983191404387545E-4</c:v>
                </c:pt>
                <c:pt idx="42">
                  <c:v>5.2983191404387545E-4</c:v>
                </c:pt>
                <c:pt idx="43">
                  <c:v>5.2983191404387545E-4</c:v>
                </c:pt>
                <c:pt idx="44">
                  <c:v>5.2983191404387556E-4</c:v>
                </c:pt>
                <c:pt idx="45">
                  <c:v>5.2983191404387545E-4</c:v>
                </c:pt>
                <c:pt idx="46">
                  <c:v>5.2983191404387545E-4</c:v>
                </c:pt>
                <c:pt idx="47">
                  <c:v>5.2983191404387534E-4</c:v>
                </c:pt>
                <c:pt idx="48">
                  <c:v>5.2983191404387545E-4</c:v>
                </c:pt>
                <c:pt idx="49">
                  <c:v>5.2983191404387556E-4</c:v>
                </c:pt>
                <c:pt idx="50">
                  <c:v>5.2983191404387545E-4</c:v>
                </c:pt>
                <c:pt idx="51">
                  <c:v>5.2983191404387545E-4</c:v>
                </c:pt>
                <c:pt idx="52">
                  <c:v>5.2983191404387545E-4</c:v>
                </c:pt>
                <c:pt idx="53">
                  <c:v>5.2983191404387545E-4</c:v>
                </c:pt>
                <c:pt idx="54">
                  <c:v>5.2983191404387556E-4</c:v>
                </c:pt>
                <c:pt idx="55">
                  <c:v>5.2983191404387556E-4</c:v>
                </c:pt>
                <c:pt idx="56">
                  <c:v>5.2983191404387545E-4</c:v>
                </c:pt>
                <c:pt idx="57">
                  <c:v>5.2983191404387556E-4</c:v>
                </c:pt>
                <c:pt idx="58">
                  <c:v>5.2983191404387545E-4</c:v>
                </c:pt>
                <c:pt idx="59">
                  <c:v>5.2983191404387545E-4</c:v>
                </c:pt>
                <c:pt idx="60">
                  <c:v>5.2983191404387534E-4</c:v>
                </c:pt>
                <c:pt idx="61">
                  <c:v>5.2983191404387534E-4</c:v>
                </c:pt>
                <c:pt idx="62">
                  <c:v>5.2983191404387545E-4</c:v>
                </c:pt>
                <c:pt idx="63">
                  <c:v>5.2983191404387556E-4</c:v>
                </c:pt>
                <c:pt idx="64">
                  <c:v>5.2983191404387545E-4</c:v>
                </c:pt>
                <c:pt idx="65">
                  <c:v>5.2983191404387545E-4</c:v>
                </c:pt>
                <c:pt idx="66">
                  <c:v>5.2983191404387545E-4</c:v>
                </c:pt>
                <c:pt idx="67">
                  <c:v>5.2983191404387556E-4</c:v>
                </c:pt>
                <c:pt idx="68">
                  <c:v>5.2983191404387534E-4</c:v>
                </c:pt>
                <c:pt idx="69">
                  <c:v>5.2983191404387545E-4</c:v>
                </c:pt>
                <c:pt idx="70">
                  <c:v>5.2983191404387545E-4</c:v>
                </c:pt>
                <c:pt idx="71">
                  <c:v>5.2983191404387545E-4</c:v>
                </c:pt>
                <c:pt idx="72">
                  <c:v>5.2983191404387545E-4</c:v>
                </c:pt>
                <c:pt idx="73">
                  <c:v>5.2983191404387545E-4</c:v>
                </c:pt>
                <c:pt idx="74">
                  <c:v>5.2983191404387534E-4</c:v>
                </c:pt>
                <c:pt idx="75">
                  <c:v>5.2983191404387545E-4</c:v>
                </c:pt>
                <c:pt idx="76">
                  <c:v>5.2983191404387545E-4</c:v>
                </c:pt>
                <c:pt idx="77">
                  <c:v>5.2983191404387545E-4</c:v>
                </c:pt>
                <c:pt idx="78">
                  <c:v>5.2983191404387556E-4</c:v>
                </c:pt>
                <c:pt idx="79">
                  <c:v>5.2983191404387545E-4</c:v>
                </c:pt>
                <c:pt idx="80">
                  <c:v>5.2983191404387545E-4</c:v>
                </c:pt>
                <c:pt idx="81">
                  <c:v>5.2983191404387545E-4</c:v>
                </c:pt>
                <c:pt idx="82">
                  <c:v>5.2983191404387545E-4</c:v>
                </c:pt>
                <c:pt idx="83">
                  <c:v>5.2983191404387534E-4</c:v>
                </c:pt>
                <c:pt idx="84">
                  <c:v>5.2983191404387545E-4</c:v>
                </c:pt>
                <c:pt idx="85">
                  <c:v>5.2983191404387545E-4</c:v>
                </c:pt>
                <c:pt idx="86">
                  <c:v>5.2983191404387534E-4</c:v>
                </c:pt>
                <c:pt idx="87">
                  <c:v>5.2983191404387545E-4</c:v>
                </c:pt>
                <c:pt idx="88">
                  <c:v>5.2983191404387545E-4</c:v>
                </c:pt>
                <c:pt idx="89">
                  <c:v>5.2983191404387534E-4</c:v>
                </c:pt>
                <c:pt idx="90">
                  <c:v>5.2983191404387534E-4</c:v>
                </c:pt>
                <c:pt idx="91">
                  <c:v>5.2983191404387545E-4</c:v>
                </c:pt>
                <c:pt idx="92">
                  <c:v>5.2983191404387545E-4</c:v>
                </c:pt>
                <c:pt idx="93">
                  <c:v>5.2983191404387534E-4</c:v>
                </c:pt>
                <c:pt idx="94">
                  <c:v>5.2983191404387545E-4</c:v>
                </c:pt>
                <c:pt idx="95">
                  <c:v>5.2983191404387545E-4</c:v>
                </c:pt>
                <c:pt idx="96">
                  <c:v>5.2983191404387545E-4</c:v>
                </c:pt>
                <c:pt idx="97">
                  <c:v>5.2983191404387545E-4</c:v>
                </c:pt>
                <c:pt idx="98">
                  <c:v>5.2983191404387545E-4</c:v>
                </c:pt>
                <c:pt idx="99">
                  <c:v>5.2983191404387534E-4</c:v>
                </c:pt>
                <c:pt idx="100">
                  <c:v>5.2983191404387534E-4</c:v>
                </c:pt>
                <c:pt idx="101">
                  <c:v>5.2983191404387545E-4</c:v>
                </c:pt>
                <c:pt idx="102">
                  <c:v>5.2983191404387534E-4</c:v>
                </c:pt>
                <c:pt idx="103">
                  <c:v>5.2983191404387545E-4</c:v>
                </c:pt>
                <c:pt idx="104">
                  <c:v>5.2983191404387545E-4</c:v>
                </c:pt>
                <c:pt idx="105">
                  <c:v>5.2983191404387545E-4</c:v>
                </c:pt>
                <c:pt idx="106">
                  <c:v>5.2983191404387545E-4</c:v>
                </c:pt>
                <c:pt idx="107">
                  <c:v>5.2983191404387545E-4</c:v>
                </c:pt>
                <c:pt idx="108">
                  <c:v>5.2983191404387545E-4</c:v>
                </c:pt>
                <c:pt idx="109">
                  <c:v>5.2983191404387556E-4</c:v>
                </c:pt>
                <c:pt idx="110">
                  <c:v>5.2983191404387556E-4</c:v>
                </c:pt>
                <c:pt idx="111">
                  <c:v>5.2983191404387556E-4</c:v>
                </c:pt>
                <c:pt idx="112">
                  <c:v>5.2983191404387545E-4</c:v>
                </c:pt>
                <c:pt idx="113">
                  <c:v>5.2983191404387545E-4</c:v>
                </c:pt>
                <c:pt idx="114">
                  <c:v>5.2983191404387556E-4</c:v>
                </c:pt>
                <c:pt idx="115">
                  <c:v>5.2983191404387545E-4</c:v>
                </c:pt>
                <c:pt idx="116">
                  <c:v>5.2983191404387556E-4</c:v>
                </c:pt>
                <c:pt idx="117">
                  <c:v>5.2983191404387545E-4</c:v>
                </c:pt>
                <c:pt idx="118">
                  <c:v>5.2983191404387556E-4</c:v>
                </c:pt>
                <c:pt idx="119">
                  <c:v>5.2983191404387556E-4</c:v>
                </c:pt>
                <c:pt idx="120">
                  <c:v>5.2983191404387534E-4</c:v>
                </c:pt>
                <c:pt idx="121">
                  <c:v>5.2983191404387545E-4</c:v>
                </c:pt>
                <c:pt idx="122">
                  <c:v>5.2983191404387556E-4</c:v>
                </c:pt>
                <c:pt idx="123">
                  <c:v>5.2983191404387567E-4</c:v>
                </c:pt>
                <c:pt idx="124">
                  <c:v>5.2983191404387545E-4</c:v>
                </c:pt>
                <c:pt idx="125">
                  <c:v>5.2983191404387545E-4</c:v>
                </c:pt>
                <c:pt idx="126">
                  <c:v>5.2983191404387545E-4</c:v>
                </c:pt>
                <c:pt idx="127">
                  <c:v>5.2983191404387545E-4</c:v>
                </c:pt>
                <c:pt idx="128">
                  <c:v>5.2983191404387556E-4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007F-4AC3-A30A-FF3B1D253957}"/>
            </c:ext>
          </c:extLst>
        </c:ser>
        <c:ser>
          <c:idx val="67"/>
          <c:order val="67"/>
          <c:tx>
            <c:strRef>
              <c:f>'Composition%'!$BS$1</c:f>
              <c:strCache>
                <c:ptCount val="1"/>
                <c:pt idx="0">
                  <c:v>1E2IPC6A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'Composition%'!$BS$2:$BS$130</c:f>
              <c:numCache>
                <c:formatCode>_(* #,##0.00_);_(* \(#,##0.00\);_(* "-"??_);_(@_)</c:formatCode>
                <c:ptCount val="129"/>
                <c:pt idx="0">
                  <c:v>1.5827030258157204E-3</c:v>
                </c:pt>
                <c:pt idx="1">
                  <c:v>1.58270302528491E-3</c:v>
                </c:pt>
                <c:pt idx="2">
                  <c:v>1.58270302528491E-3</c:v>
                </c:pt>
                <c:pt idx="3">
                  <c:v>1.58270302528491E-3</c:v>
                </c:pt>
                <c:pt idx="4">
                  <c:v>1.5827030252849102E-3</c:v>
                </c:pt>
                <c:pt idx="5">
                  <c:v>1.5827030252849102E-3</c:v>
                </c:pt>
                <c:pt idx="6">
                  <c:v>1.58270302528491E-3</c:v>
                </c:pt>
                <c:pt idx="7">
                  <c:v>1.5827030252849102E-3</c:v>
                </c:pt>
                <c:pt idx="8">
                  <c:v>1.58270302528491E-3</c:v>
                </c:pt>
                <c:pt idx="9">
                  <c:v>1.5827030252849102E-3</c:v>
                </c:pt>
                <c:pt idx="10">
                  <c:v>1.5827030252849102E-3</c:v>
                </c:pt>
                <c:pt idx="11">
                  <c:v>1.58270302528491E-3</c:v>
                </c:pt>
                <c:pt idx="12">
                  <c:v>1.5827030252849102E-3</c:v>
                </c:pt>
                <c:pt idx="13">
                  <c:v>1.5827030252849106E-3</c:v>
                </c:pt>
                <c:pt idx="14">
                  <c:v>1.5827030252849102E-3</c:v>
                </c:pt>
                <c:pt idx="15">
                  <c:v>1.5827030252849104E-3</c:v>
                </c:pt>
                <c:pt idx="16">
                  <c:v>1.5827030252849104E-3</c:v>
                </c:pt>
                <c:pt idx="17">
                  <c:v>1.5827030252849102E-3</c:v>
                </c:pt>
                <c:pt idx="18">
                  <c:v>1.5827030252849104E-3</c:v>
                </c:pt>
                <c:pt idx="19">
                  <c:v>1.5827030252849104E-3</c:v>
                </c:pt>
                <c:pt idx="20">
                  <c:v>1.58270302528491E-3</c:v>
                </c:pt>
                <c:pt idx="21">
                  <c:v>1.5827030252849102E-3</c:v>
                </c:pt>
                <c:pt idx="22">
                  <c:v>1.58270302528491E-3</c:v>
                </c:pt>
                <c:pt idx="23">
                  <c:v>1.5827030252849104E-3</c:v>
                </c:pt>
                <c:pt idx="24">
                  <c:v>1.5827030252849102E-3</c:v>
                </c:pt>
                <c:pt idx="25">
                  <c:v>1.58270302528491E-3</c:v>
                </c:pt>
                <c:pt idx="26">
                  <c:v>1.5827030252849102E-3</c:v>
                </c:pt>
                <c:pt idx="27">
                  <c:v>1.58270302528491E-3</c:v>
                </c:pt>
                <c:pt idx="28">
                  <c:v>1.5827030252849102E-3</c:v>
                </c:pt>
                <c:pt idx="29">
                  <c:v>1.5827030252849102E-3</c:v>
                </c:pt>
                <c:pt idx="30">
                  <c:v>1.58270302528491E-3</c:v>
                </c:pt>
                <c:pt idx="31">
                  <c:v>1.5827030252849096E-3</c:v>
                </c:pt>
                <c:pt idx="32">
                  <c:v>1.5827030252849096E-3</c:v>
                </c:pt>
                <c:pt idx="33">
                  <c:v>1.5827030252849102E-3</c:v>
                </c:pt>
                <c:pt idx="34">
                  <c:v>1.5827030252849102E-3</c:v>
                </c:pt>
                <c:pt idx="35">
                  <c:v>1.5827030252849102E-3</c:v>
                </c:pt>
                <c:pt idx="36">
                  <c:v>1.58270302528491E-3</c:v>
                </c:pt>
                <c:pt idx="37">
                  <c:v>1.5827030252849102E-3</c:v>
                </c:pt>
                <c:pt idx="38">
                  <c:v>1.5827030252849102E-3</c:v>
                </c:pt>
                <c:pt idx="39">
                  <c:v>1.5827030252849102E-3</c:v>
                </c:pt>
                <c:pt idx="40">
                  <c:v>1.5827030252849106E-3</c:v>
                </c:pt>
                <c:pt idx="41">
                  <c:v>1.5827030252849102E-3</c:v>
                </c:pt>
                <c:pt idx="42">
                  <c:v>1.5827030252849102E-3</c:v>
                </c:pt>
                <c:pt idx="43">
                  <c:v>1.5827030252849102E-3</c:v>
                </c:pt>
                <c:pt idx="44">
                  <c:v>1.5827030252849104E-3</c:v>
                </c:pt>
                <c:pt idx="45">
                  <c:v>1.58270302528491E-3</c:v>
                </c:pt>
                <c:pt idx="46">
                  <c:v>1.58270302528491E-3</c:v>
                </c:pt>
                <c:pt idx="47">
                  <c:v>1.5827030252849096E-3</c:v>
                </c:pt>
                <c:pt idx="48">
                  <c:v>1.5827030252849102E-3</c:v>
                </c:pt>
                <c:pt idx="49">
                  <c:v>1.5827030252849104E-3</c:v>
                </c:pt>
                <c:pt idx="50">
                  <c:v>1.5827030252849102E-3</c:v>
                </c:pt>
                <c:pt idx="51">
                  <c:v>1.5827030252849102E-3</c:v>
                </c:pt>
                <c:pt idx="52">
                  <c:v>1.5827030252849102E-3</c:v>
                </c:pt>
                <c:pt idx="53">
                  <c:v>1.5827030252849102E-3</c:v>
                </c:pt>
                <c:pt idx="54">
                  <c:v>1.5827030252849104E-3</c:v>
                </c:pt>
                <c:pt idx="55">
                  <c:v>1.5827030252849104E-3</c:v>
                </c:pt>
                <c:pt idx="56">
                  <c:v>1.5827030252849102E-3</c:v>
                </c:pt>
                <c:pt idx="57">
                  <c:v>1.5827030252849104E-3</c:v>
                </c:pt>
                <c:pt idx="58">
                  <c:v>1.58270302528491E-3</c:v>
                </c:pt>
                <c:pt idx="59">
                  <c:v>1.5827030252849102E-3</c:v>
                </c:pt>
                <c:pt idx="60">
                  <c:v>1.5827030252849096E-3</c:v>
                </c:pt>
                <c:pt idx="61">
                  <c:v>1.5827030252849096E-3</c:v>
                </c:pt>
                <c:pt idx="62">
                  <c:v>1.58270302528491E-3</c:v>
                </c:pt>
                <c:pt idx="63">
                  <c:v>1.5827030252849104E-3</c:v>
                </c:pt>
                <c:pt idx="64">
                  <c:v>1.5827030252849102E-3</c:v>
                </c:pt>
                <c:pt idx="65">
                  <c:v>1.58270302528491E-3</c:v>
                </c:pt>
                <c:pt idx="66">
                  <c:v>1.58270302528491E-3</c:v>
                </c:pt>
                <c:pt idx="67">
                  <c:v>1.5827030252849104E-3</c:v>
                </c:pt>
                <c:pt idx="68">
                  <c:v>1.5827030252849096E-3</c:v>
                </c:pt>
                <c:pt idx="69">
                  <c:v>1.5827030252849102E-3</c:v>
                </c:pt>
                <c:pt idx="70">
                  <c:v>1.5827030252849102E-3</c:v>
                </c:pt>
                <c:pt idx="71">
                  <c:v>1.5827030252849102E-3</c:v>
                </c:pt>
                <c:pt idx="72">
                  <c:v>1.58270302528491E-3</c:v>
                </c:pt>
                <c:pt idx="73">
                  <c:v>1.58270302528491E-3</c:v>
                </c:pt>
                <c:pt idx="74">
                  <c:v>1.5827030252849096E-3</c:v>
                </c:pt>
                <c:pt idx="75">
                  <c:v>1.58270302528491E-3</c:v>
                </c:pt>
                <c:pt idx="76">
                  <c:v>1.58270302528491E-3</c:v>
                </c:pt>
                <c:pt idx="77">
                  <c:v>1.58270302528491E-3</c:v>
                </c:pt>
                <c:pt idx="78">
                  <c:v>1.5827030252849104E-3</c:v>
                </c:pt>
                <c:pt idx="79">
                  <c:v>1.5827030252849102E-3</c:v>
                </c:pt>
                <c:pt idx="80">
                  <c:v>1.58270302528491E-3</c:v>
                </c:pt>
                <c:pt idx="81">
                  <c:v>1.58270302528491E-3</c:v>
                </c:pt>
                <c:pt idx="82">
                  <c:v>1.5827030252849102E-3</c:v>
                </c:pt>
                <c:pt idx="83">
                  <c:v>1.5827030252849096E-3</c:v>
                </c:pt>
                <c:pt idx="84">
                  <c:v>1.5827030252849102E-3</c:v>
                </c:pt>
                <c:pt idx="85">
                  <c:v>1.5827030252849102E-3</c:v>
                </c:pt>
                <c:pt idx="86">
                  <c:v>1.5827030252849096E-3</c:v>
                </c:pt>
                <c:pt idx="87">
                  <c:v>1.58270302528491E-3</c:v>
                </c:pt>
                <c:pt idx="88">
                  <c:v>1.58270302528491E-3</c:v>
                </c:pt>
                <c:pt idx="89">
                  <c:v>1.5827030252849096E-3</c:v>
                </c:pt>
                <c:pt idx="90">
                  <c:v>1.5827030252849096E-3</c:v>
                </c:pt>
                <c:pt idx="91">
                  <c:v>1.58270302528491E-3</c:v>
                </c:pt>
                <c:pt idx="92">
                  <c:v>1.58270302528491E-3</c:v>
                </c:pt>
                <c:pt idx="93">
                  <c:v>1.5827030252849096E-3</c:v>
                </c:pt>
                <c:pt idx="94">
                  <c:v>1.58270302528491E-3</c:v>
                </c:pt>
                <c:pt idx="95">
                  <c:v>1.58270302528491E-3</c:v>
                </c:pt>
                <c:pt idx="96">
                  <c:v>1.58270302528491E-3</c:v>
                </c:pt>
                <c:pt idx="97">
                  <c:v>1.5827030252849102E-3</c:v>
                </c:pt>
                <c:pt idx="98">
                  <c:v>1.5827030252849102E-3</c:v>
                </c:pt>
                <c:pt idx="99">
                  <c:v>1.5827030252849096E-3</c:v>
                </c:pt>
                <c:pt idx="100">
                  <c:v>1.5827030252849096E-3</c:v>
                </c:pt>
                <c:pt idx="101">
                  <c:v>1.58270302528491E-3</c:v>
                </c:pt>
                <c:pt idx="102">
                  <c:v>1.5827030252849096E-3</c:v>
                </c:pt>
                <c:pt idx="103">
                  <c:v>1.58270302528491E-3</c:v>
                </c:pt>
                <c:pt idx="104">
                  <c:v>1.5827030252849102E-3</c:v>
                </c:pt>
                <c:pt idx="105">
                  <c:v>1.58270302528491E-3</c:v>
                </c:pt>
                <c:pt idx="106">
                  <c:v>1.5827030252849102E-3</c:v>
                </c:pt>
                <c:pt idx="107">
                  <c:v>1.58270302528491E-3</c:v>
                </c:pt>
                <c:pt idx="108">
                  <c:v>1.58270302528491E-3</c:v>
                </c:pt>
                <c:pt idx="109">
                  <c:v>1.5827030252849104E-3</c:v>
                </c:pt>
                <c:pt idx="110">
                  <c:v>1.5827030252849104E-3</c:v>
                </c:pt>
                <c:pt idx="111">
                  <c:v>1.5827030252849104E-3</c:v>
                </c:pt>
                <c:pt idx="112">
                  <c:v>1.5827030252849102E-3</c:v>
                </c:pt>
                <c:pt idx="113">
                  <c:v>1.58270302528491E-3</c:v>
                </c:pt>
                <c:pt idx="114">
                  <c:v>1.5827030252849104E-3</c:v>
                </c:pt>
                <c:pt idx="115">
                  <c:v>1.58270302528491E-3</c:v>
                </c:pt>
                <c:pt idx="116">
                  <c:v>1.5827030252849104E-3</c:v>
                </c:pt>
                <c:pt idx="117">
                  <c:v>1.58270302528491E-3</c:v>
                </c:pt>
                <c:pt idx="118">
                  <c:v>1.5827030252849104E-3</c:v>
                </c:pt>
                <c:pt idx="119">
                  <c:v>1.5827030252849104E-3</c:v>
                </c:pt>
                <c:pt idx="120">
                  <c:v>1.5827030252849096E-3</c:v>
                </c:pt>
                <c:pt idx="121">
                  <c:v>1.5827030252849102E-3</c:v>
                </c:pt>
                <c:pt idx="122">
                  <c:v>1.5827030252849104E-3</c:v>
                </c:pt>
                <c:pt idx="123">
                  <c:v>1.5827030252849106E-3</c:v>
                </c:pt>
                <c:pt idx="124">
                  <c:v>1.5827030252849102E-3</c:v>
                </c:pt>
                <c:pt idx="125">
                  <c:v>1.5827030252849102E-3</c:v>
                </c:pt>
                <c:pt idx="126">
                  <c:v>1.58270302528491E-3</c:v>
                </c:pt>
                <c:pt idx="127">
                  <c:v>1.5827030252849102E-3</c:v>
                </c:pt>
                <c:pt idx="128">
                  <c:v>1.5827030252849104E-3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007F-4AC3-A30A-FF3B1D253957}"/>
            </c:ext>
          </c:extLst>
        </c:ser>
        <c:ser>
          <c:idx val="68"/>
          <c:order val="68"/>
          <c:tx>
            <c:strRef>
              <c:f>'Composition%'!$BT$1</c:f>
              <c:strCache>
                <c:ptCount val="1"/>
                <c:pt idx="0">
                  <c:v>HEAVIES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'Composition%'!$BT$2:$BT$130</c:f>
              <c:numCache>
                <c:formatCode>_(* #,##0.00_);_(* \(#,##0.00\);_(*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007F-4AC3-A30A-FF3B1D253957}"/>
            </c:ext>
          </c:extLst>
        </c:ser>
        <c:ser>
          <c:idx val="70"/>
          <c:order val="69"/>
          <c:tx>
            <c:strRef>
              <c:f>'Composition%'!$BV$1</c:f>
              <c:strCache>
                <c:ptCount val="1"/>
                <c:pt idx="0">
                  <c:v> H2 PP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'Composition%'!$BV$2:$BV$130</c:f>
              <c:numCache>
                <c:formatCode>_(* #,##0.0000_);_(* \(#,##0.0000\);_(* "-"??_);_(@_)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007F-4AC3-A30A-FF3B1D253957}"/>
            </c:ext>
          </c:extLst>
        </c:ser>
        <c:ser>
          <c:idx val="71"/>
          <c:order val="70"/>
          <c:tx>
            <c:strRef>
              <c:f>'Composition%'!$BW$1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'Composition%'!$BW$2:$BW$130</c:f>
              <c:numCache>
                <c:formatCode>_(* #,##0.00_);_(* \(#,##0.00\);_(* "-"??_);_(@_)</c:formatCode>
                <c:ptCount val="12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007F-4AC3-A30A-FF3B1D253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672128"/>
        <c:axId val="758674096"/>
      </c:scatterChart>
      <c:valAx>
        <c:axId val="75867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-----&gt;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74096"/>
        <c:crosses val="autoZero"/>
        <c:crossBetween val="midCat"/>
      </c:valAx>
      <c:valAx>
        <c:axId val="7586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Molar Concentration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72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16999644646171"/>
          <c:y val="2.846041512657202E-2"/>
          <c:w val="0.16773005515340589"/>
          <c:h val="0.94874856919377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'Composition%'!$B$2:$B$130</c:f>
              <c:numCache>
                <c:formatCode>_(* #,##0_);_(* \(#,##0\);_(* "-"??_);_(@_)</c:formatCode>
                <c:ptCount val="129"/>
                <c:pt idx="0" formatCode="General">
                  <c:v>400</c:v>
                </c:pt>
                <c:pt idx="1">
                  <c:v>401.21541644636665</c:v>
                </c:pt>
                <c:pt idx="2">
                  <c:v>402.31244460180511</c:v>
                </c:pt>
                <c:pt idx="3">
                  <c:v>403.29516752316778</c:v>
                </c:pt>
                <c:pt idx="4">
                  <c:v>404.16827194086551</c:v>
                </c:pt>
                <c:pt idx="5">
                  <c:v>404.9377942172955</c:v>
                </c:pt>
                <c:pt idx="6">
                  <c:v>405.61153679000586</c:v>
                </c:pt>
                <c:pt idx="7">
                  <c:v>406.19914706893445</c:v>
                </c:pt>
                <c:pt idx="8">
                  <c:v>406.71184159360638</c:v>
                </c:pt>
                <c:pt idx="9">
                  <c:v>407.16179908208483</c:v>
                </c:pt>
                <c:pt idx="10">
                  <c:v>407.56131861581531</c:v>
                </c:pt>
                <c:pt idx="11">
                  <c:v>407.92190916068921</c:v>
                </c:pt>
                <c:pt idx="12">
                  <c:v>408.25350496030347</c:v>
                </c:pt>
                <c:pt idx="13">
                  <c:v>408.56396601266903</c:v>
                </c:pt>
                <c:pt idx="14">
                  <c:v>408.85893440871524</c:v>
                </c:pt>
                <c:pt idx="15">
                  <c:v>409.14201422426873</c:v>
                </c:pt>
                <c:pt idx="16">
                  <c:v>409.4151676485809</c:v>
                </c:pt>
                <c:pt idx="17">
                  <c:v>409.67919569687689</c:v>
                </c:pt>
                <c:pt idx="18">
                  <c:v>409.93419304730662</c:v>
                </c:pt>
                <c:pt idx="19">
                  <c:v>410.17991095751159</c:v>
                </c:pt>
                <c:pt idx="20">
                  <c:v>410.41600680771285</c:v>
                </c:pt>
                <c:pt idx="21">
                  <c:v>410.64219007782879</c:v>
                </c:pt>
                <c:pt idx="22">
                  <c:v>410.85828964724709</c:v>
                </c:pt>
                <c:pt idx="23">
                  <c:v>411.06426987429631</c:v>
                </c:pt>
                <c:pt idx="24">
                  <c:v>411.26021850139762</c:v>
                </c:pt>
                <c:pt idx="25">
                  <c:v>411.44632263300974</c:v>
                </c:pt>
                <c:pt idx="26">
                  <c:v>411.62284261452101</c:v>
                </c:pt>
                <c:pt idx="27">
                  <c:v>411.79008877423627</c:v>
                </c:pt>
                <c:pt idx="28">
                  <c:v>411.94840284138161</c:v>
                </c:pt>
                <c:pt idx="29">
                  <c:v>412.09814410725022</c:v>
                </c:pt>
                <c:pt idx="30">
                  <c:v>412.23967961230568</c:v>
                </c:pt>
                <c:pt idx="31">
                  <c:v>412.37337742552785</c:v>
                </c:pt>
                <c:pt idx="32">
                  <c:v>412.49960214893935</c:v>
                </c:pt>
                <c:pt idx="33">
                  <c:v>412.61871195354291</c:v>
                </c:pt>
                <c:pt idx="34">
                  <c:v>412.73105663878152</c:v>
                </c:pt>
                <c:pt idx="35">
                  <c:v>412.83697636541905</c:v>
                </c:pt>
                <c:pt idx="36">
                  <c:v>412.93680083054574</c:v>
                </c:pt>
                <c:pt idx="37">
                  <c:v>413.03084873631332</c:v>
                </c:pt>
                <c:pt idx="38">
                  <c:v>413.11942745886159</c:v>
                </c:pt>
                <c:pt idx="39">
                  <c:v>413.20283285882653</c:v>
                </c:pt>
                <c:pt idx="40">
                  <c:v>413.2813491964547</c:v>
                </c:pt>
                <c:pt idx="41">
                  <c:v>413.35524912749446</c:v>
                </c:pt>
                <c:pt idx="42">
                  <c:v>413.4247937639289</c:v>
                </c:pt>
                <c:pt idx="43">
                  <c:v>413.49023278833198</c:v>
                </c:pt>
                <c:pt idx="44">
                  <c:v>413.55180461345248</c:v>
                </c:pt>
                <c:pt idx="45">
                  <c:v>413.60973658034027</c:v>
                </c:pt>
                <c:pt idx="46">
                  <c:v>413.66424518938959</c:v>
                </c:pt>
                <c:pt idx="47">
                  <c:v>413.71553635936334</c:v>
                </c:pt>
                <c:pt idx="48">
                  <c:v>413.76380570994309</c:v>
                </c:pt>
                <c:pt idx="49">
                  <c:v>413.80923886371784</c:v>
                </c:pt>
                <c:pt idx="50">
                  <c:v>413.85201176383498</c:v>
                </c:pt>
                <c:pt idx="51">
                  <c:v>413.89229100382016</c:v>
                </c:pt>
                <c:pt idx="52">
                  <c:v>413.93023416634651</c:v>
                </c:pt>
                <c:pt idx="53">
                  <c:v>413.96599016800246</c:v>
                </c:pt>
                <c:pt idx="54">
                  <c:v>413.99969960737513</c:v>
                </c:pt>
                <c:pt idx="55">
                  <c:v>414.03149511403205</c:v>
                </c:pt>
                <c:pt idx="56">
                  <c:v>414.06150169624493</c:v>
                </c:pt>
                <c:pt idx="57">
                  <c:v>414.08983708555371</c:v>
                </c:pt>
                <c:pt idx="58">
                  <c:v>414.11661207651343</c:v>
                </c:pt>
                <c:pt idx="59">
                  <c:v>414.14193086019952</c:v>
                </c:pt>
                <c:pt idx="60">
                  <c:v>414.16589135026567</c:v>
                </c:pt>
                <c:pt idx="61">
                  <c:v>414.18858550055256</c:v>
                </c:pt>
                <c:pt idx="62">
                  <c:v>414.21009961343333</c:v>
                </c:pt>
                <c:pt idx="63">
                  <c:v>414.23051463825271</c:v>
                </c:pt>
                <c:pt idx="64">
                  <c:v>414.24990645937169</c:v>
                </c:pt>
                <c:pt idx="65">
                  <c:v>414.26834617346844</c:v>
                </c:pt>
                <c:pt idx="66">
                  <c:v>414.28590035586836</c:v>
                </c:pt>
                <c:pt idx="67">
                  <c:v>414.30263131578448</c:v>
                </c:pt>
                <c:pt idx="68">
                  <c:v>414.3185973404436</c:v>
                </c:pt>
                <c:pt idx="69">
                  <c:v>414.33385292815359</c:v>
                </c:pt>
                <c:pt idx="70">
                  <c:v>414.34844901043698</c:v>
                </c:pt>
                <c:pt idx="71">
                  <c:v>414.3624331634129</c:v>
                </c:pt>
                <c:pt idx="72">
                  <c:v>414.37584980865836</c:v>
                </c:pt>
                <c:pt idx="73">
                  <c:v>414.38874040381745</c:v>
                </c:pt>
                <c:pt idx="74">
                  <c:v>414.40114362325932</c:v>
                </c:pt>
                <c:pt idx="75">
                  <c:v>414.41309552910906</c:v>
                </c:pt>
                <c:pt idx="76">
                  <c:v>414.42462973299371</c:v>
                </c:pt>
                <c:pt idx="77">
                  <c:v>414.43577754885757</c:v>
                </c:pt>
                <c:pt idx="78">
                  <c:v>414.44656813720957</c:v>
                </c:pt>
                <c:pt idx="79">
                  <c:v>414.45702864116845</c:v>
                </c:pt>
                <c:pt idx="80">
                  <c:v>414.46718431467258</c:v>
                </c:pt>
                <c:pt idx="81">
                  <c:v>414.47705864321784</c:v>
                </c:pt>
                <c:pt idx="82">
                  <c:v>414.48667345748379</c:v>
                </c:pt>
                <c:pt idx="83">
                  <c:v>414.49604904019935</c:v>
                </c:pt>
                <c:pt idx="84">
                  <c:v>414.50520422659332</c:v>
                </c:pt>
                <c:pt idx="85">
                  <c:v>414.51415649876316</c:v>
                </c:pt>
                <c:pt idx="86">
                  <c:v>414.52292207428678</c:v>
                </c:pt>
                <c:pt idx="87">
                  <c:v>414.53151598938962</c:v>
                </c:pt>
                <c:pt idx="88">
                  <c:v>414.5399337216943</c:v>
                </c:pt>
                <c:pt idx="89">
                  <c:v>414.54818932519305</c:v>
                </c:pt>
                <c:pt idx="90">
                  <c:v>414.55630246278406</c:v>
                </c:pt>
                <c:pt idx="91">
                  <c:v>414.56429168106376</c:v>
                </c:pt>
                <c:pt idx="92">
                  <c:v>414.57216897279932</c:v>
                </c:pt>
                <c:pt idx="93">
                  <c:v>414.5799398578506</c:v>
                </c:pt>
                <c:pt idx="94">
                  <c:v>414.58760872044905</c:v>
                </c:pt>
                <c:pt idx="95">
                  <c:v>414.59518421306257</c:v>
                </c:pt>
                <c:pt idx="96">
                  <c:v>414.60267961555951</c:v>
                </c:pt>
                <c:pt idx="97">
                  <c:v>414.61010798986058</c:v>
                </c:pt>
                <c:pt idx="98">
                  <c:v>414.61747696828729</c:v>
                </c:pt>
                <c:pt idx="99">
                  <c:v>414.62478826802277</c:v>
                </c:pt>
                <c:pt idx="100">
                  <c:v>414.63204236576371</c:v>
                </c:pt>
                <c:pt idx="101">
                  <c:v>414.63924375545378</c:v>
                </c:pt>
                <c:pt idx="102">
                  <c:v>414.64640169974444</c:v>
                </c:pt>
                <c:pt idx="103">
                  <c:v>414.65352582807759</c:v>
                </c:pt>
                <c:pt idx="104">
                  <c:v>414.66062097343723</c:v>
                </c:pt>
                <c:pt idx="105">
                  <c:v>414.66768635622407</c:v>
                </c:pt>
                <c:pt idx="106">
                  <c:v>414.67471992985458</c:v>
                </c:pt>
                <c:pt idx="107">
                  <c:v>414.68172361583254</c:v>
                </c:pt>
                <c:pt idx="108">
                  <c:v>414.68870427738136</c:v>
                </c:pt>
                <c:pt idx="109">
                  <c:v>414.69566948682615</c:v>
                </c:pt>
                <c:pt idx="110">
                  <c:v>414.70262229883673</c:v>
                </c:pt>
                <c:pt idx="111">
                  <c:v>414.70956024870861</c:v>
                </c:pt>
                <c:pt idx="112">
                  <c:v>414.71647962143572</c:v>
                </c:pt>
                <c:pt idx="113">
                  <c:v>414.7233807863895</c:v>
                </c:pt>
                <c:pt idx="114">
                  <c:v>414.73026928490469</c:v>
                </c:pt>
                <c:pt idx="115">
                  <c:v>414.73715154987627</c:v>
                </c:pt>
                <c:pt idx="116">
                  <c:v>414.74402950591514</c:v>
                </c:pt>
                <c:pt idx="117">
                  <c:v>414.75089948215168</c:v>
                </c:pt>
                <c:pt idx="118">
                  <c:v>414.75775661157525</c:v>
                </c:pt>
                <c:pt idx="119">
                  <c:v>414.76460037821397</c:v>
                </c:pt>
                <c:pt idx="120">
                  <c:v>414.77143573591366</c:v>
                </c:pt>
                <c:pt idx="121">
                  <c:v>414.77826859319254</c:v>
                </c:pt>
                <c:pt idx="122">
                  <c:v>414.78510013860813</c:v>
                </c:pt>
                <c:pt idx="123">
                  <c:v>414.79192575146851</c:v>
                </c:pt>
                <c:pt idx="124">
                  <c:v>414.79873971474615</c:v>
                </c:pt>
                <c:pt idx="125">
                  <c:v>414.8055410760644</c:v>
                </c:pt>
                <c:pt idx="126">
                  <c:v>414.81233472024542</c:v>
                </c:pt>
                <c:pt idx="127">
                  <c:v>414.81912644633229</c:v>
                </c:pt>
                <c:pt idx="128">
                  <c:v>414.82591692668979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80-4CEA-9531-38D028663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257768"/>
        <c:axId val="680257112"/>
      </c:scatterChart>
      <c:valAx>
        <c:axId val="680257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57112"/>
        <c:crosses val="autoZero"/>
        <c:crossBetween val="midCat"/>
      </c:valAx>
      <c:valAx>
        <c:axId val="6802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 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57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H2 Mole%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'Composition%'!$A$2:$A$130</c:f>
              <c:numCache>
                <c:formatCode>General</c:formatCode>
                <c:ptCount val="12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</c:numCache>
            </c:numRef>
          </c:xVal>
          <c:yVal>
            <c:numRef>
              <c:f>'Composition%'!$C$2:$C$130</c:f>
              <c:numCache>
                <c:formatCode>_(* #,##0.00_);_(* \(#,##0.00\);_(* "-"??_);_(@_)</c:formatCode>
                <c:ptCount val="129"/>
                <c:pt idx="0">
                  <c:v>9.2931159211093864E-2</c:v>
                </c:pt>
                <c:pt idx="1">
                  <c:v>9.0617266830073456E-2</c:v>
                </c:pt>
                <c:pt idx="2">
                  <c:v>8.8513960047098647E-2</c:v>
                </c:pt>
                <c:pt idx="3">
                  <c:v>8.6592611380197929E-2</c:v>
                </c:pt>
                <c:pt idx="4">
                  <c:v>8.4830070815155229E-2</c:v>
                </c:pt>
                <c:pt idx="5">
                  <c:v>8.3207383589127021E-2</c:v>
                </c:pt>
                <c:pt idx="6">
                  <c:v>8.1708851049472855E-2</c:v>
                </c:pt>
                <c:pt idx="7">
                  <c:v>8.0321332202238888E-2</c:v>
                </c:pt>
                <c:pt idx="8">
                  <c:v>7.903371714722289E-2</c:v>
                </c:pt>
                <c:pt idx="9">
                  <c:v>7.7836525216157165E-2</c:v>
                </c:pt>
                <c:pt idx="10">
                  <c:v>7.6721594868565418E-2</c:v>
                </c:pt>
                <c:pt idx="11">
                  <c:v>7.5681841965165197E-2</c:v>
                </c:pt>
                <c:pt idx="12">
                  <c:v>7.4711069584618553E-2</c:v>
                </c:pt>
                <c:pt idx="13">
                  <c:v>7.3803817106529515E-2</c:v>
                </c:pt>
                <c:pt idx="14">
                  <c:v>7.295523950557925E-2</c:v>
                </c:pt>
                <c:pt idx="15">
                  <c:v>7.2161010109928023E-2</c:v>
                </c:pt>
                <c:pt idx="16">
                  <c:v>7.1417241748005816E-2</c:v>
                </c:pt>
                <c:pt idx="17">
                  <c:v>7.0720422427377E-2</c:v>
                </c:pt>
                <c:pt idx="18">
                  <c:v>7.0067362585872497E-2</c:v>
                </c:pt>
                <c:pt idx="19">
                  <c:v>6.9455151619520289E-2</c:v>
                </c:pt>
                <c:pt idx="20">
                  <c:v>6.8881121889074109E-2</c:v>
                </c:pt>
                <c:pt idx="21">
                  <c:v>6.8342818783693429E-2</c:v>
                </c:pt>
                <c:pt idx="22">
                  <c:v>6.7837975709524462E-2</c:v>
                </c:pt>
                <c:pt idx="23">
                  <c:v>6.7364493095700639E-2</c:v>
                </c:pt>
                <c:pt idx="24">
                  <c:v>6.6920420686849988E-2</c:v>
                </c:pt>
                <c:pt idx="25">
                  <c:v>6.6503942531094984E-2</c:v>
                </c:pt>
                <c:pt idx="26">
                  <c:v>6.6113364184098786E-2</c:v>
                </c:pt>
                <c:pt idx="27">
                  <c:v>6.5747101739154878E-2</c:v>
                </c:pt>
                <c:pt idx="28">
                  <c:v>6.5403672365328666E-2</c:v>
                </c:pt>
                <c:pt idx="29">
                  <c:v>6.5081686093859545E-2</c:v>
                </c:pt>
                <c:pt idx="30">
                  <c:v>6.4779838640238743E-2</c:v>
                </c:pt>
                <c:pt idx="31">
                  <c:v>6.4496905087791712E-2</c:v>
                </c:pt>
                <c:pt idx="32">
                  <c:v>6.4231734289947981E-2</c:v>
                </c:pt>
                <c:pt idx="33">
                  <c:v>6.3983243874036741E-2</c:v>
                </c:pt>
                <c:pt idx="34">
                  <c:v>6.3750415750483E-2</c:v>
                </c:pt>
                <c:pt idx="35">
                  <c:v>6.3532292048550737E-2</c:v>
                </c:pt>
                <c:pt idx="36">
                  <c:v>6.3327971413971659E-2</c:v>
                </c:pt>
                <c:pt idx="37">
                  <c:v>6.3136605615460098E-2</c:v>
                </c:pt>
                <c:pt idx="38">
                  <c:v>6.2957396416691888E-2</c:v>
                </c:pt>
                <c:pt idx="39">
                  <c:v>6.2789592678180642E-2</c:v>
                </c:pt>
                <c:pt idx="40">
                  <c:v>6.2632487659917052E-2</c:v>
                </c:pt>
                <c:pt idx="41">
                  <c:v>6.2485416500890886E-2</c:v>
                </c:pt>
                <c:pt idx="42">
                  <c:v>6.2347753855896922E-2</c:v>
                </c:pt>
                <c:pt idx="43">
                  <c:v>6.2218911673500681E-2</c:v>
                </c:pt>
                <c:pt idx="44">
                  <c:v>6.2098337101854223E-2</c:v>
                </c:pt>
                <c:pt idx="45">
                  <c:v>6.1985510511318946E-2</c:v>
                </c:pt>
                <c:pt idx="46">
                  <c:v>6.1879943624673736E-2</c:v>
                </c:pt>
                <c:pt idx="47">
                  <c:v>6.1781177747141959E-2</c:v>
                </c:pt>
                <c:pt idx="48">
                  <c:v>6.16887820896313E-2</c:v>
                </c:pt>
                <c:pt idx="49">
                  <c:v>6.1602352179498797E-2</c:v>
                </c:pt>
                <c:pt idx="50">
                  <c:v>6.1521508353881704E-2</c:v>
                </c:pt>
                <c:pt idx="51">
                  <c:v>6.144589433120666E-2</c:v>
                </c:pt>
                <c:pt idx="52">
                  <c:v>6.1375175856941223E-2</c:v>
                </c:pt>
                <c:pt idx="53">
                  <c:v>6.1309039420006699E-2</c:v>
                </c:pt>
                <c:pt idx="54">
                  <c:v>6.1247191036551227E-2</c:v>
                </c:pt>
                <c:pt idx="55">
                  <c:v>6.1189355098004293E-2</c:v>
                </c:pt>
                <c:pt idx="56">
                  <c:v>6.1135273280512749E-2</c:v>
                </c:pt>
                <c:pt idx="57">
                  <c:v>6.1084703513003109E-2</c:v>
                </c:pt>
                <c:pt idx="58">
                  <c:v>6.1037419001236111E-2</c:v>
                </c:pt>
                <c:pt idx="59">
                  <c:v>6.099320730532274E-2</c:v>
                </c:pt>
                <c:pt idx="60">
                  <c:v>6.0951869468260519E-2</c:v>
                </c:pt>
                <c:pt idx="61">
                  <c:v>6.0913219193132105E-2</c:v>
                </c:pt>
                <c:pt idx="62">
                  <c:v>6.0877082066682561E-2</c:v>
                </c:pt>
                <c:pt idx="63">
                  <c:v>6.0843294827065672E-2</c:v>
                </c:pt>
                <c:pt idx="64">
                  <c:v>6.0811704673618912E-2</c:v>
                </c:pt>
                <c:pt idx="65">
                  <c:v>6.0782168616596695E-2</c:v>
                </c:pt>
                <c:pt idx="66">
                  <c:v>6.0754552864859625E-2</c:v>
                </c:pt>
                <c:pt idx="67">
                  <c:v>6.0728732249587095E-2</c:v>
                </c:pt>
                <c:pt idx="68">
                  <c:v>6.070458968214875E-2</c:v>
                </c:pt>
                <c:pt idx="69">
                  <c:v>6.0682015644340163E-2</c:v>
                </c:pt>
                <c:pt idx="70">
                  <c:v>6.0660907709255675E-2</c:v>
                </c:pt>
                <c:pt idx="71">
                  <c:v>6.0641170091142345E-2</c:v>
                </c:pt>
                <c:pt idx="72">
                  <c:v>6.0622713222645452E-2</c:v>
                </c:pt>
                <c:pt idx="73">
                  <c:v>6.0605453357925269E-2</c:v>
                </c:pt>
                <c:pt idx="74">
                  <c:v>6.0589312200191515E-2</c:v>
                </c:pt>
                <c:pt idx="75">
                  <c:v>6.0574216552268259E-2</c:v>
                </c:pt>
                <c:pt idx="76">
                  <c:v>6.0560097988866642E-2</c:v>
                </c:pt>
                <c:pt idx="77">
                  <c:v>6.0546892549306897E-2</c:v>
                </c:pt>
                <c:pt idx="78">
                  <c:v>6.0534540449492538E-2</c:v>
                </c:pt>
                <c:pt idx="79">
                  <c:v>6.05229858120001E-2</c:v>
                </c:pt>
                <c:pt idx="80">
                  <c:v>6.0512176413206303E-2</c:v>
                </c:pt>
                <c:pt idx="81">
                  <c:v>6.050206344643063E-2</c:v>
                </c:pt>
                <c:pt idx="82">
                  <c:v>6.0492601300126125E-2</c:v>
                </c:pt>
                <c:pt idx="83">
                  <c:v>6.0483747350203454E-2</c:v>
                </c:pt>
                <c:pt idx="84">
                  <c:v>6.0475461765623809E-2</c:v>
                </c:pt>
                <c:pt idx="85">
                  <c:v>6.0467707326443722E-2</c:v>
                </c:pt>
                <c:pt idx="86">
                  <c:v>6.0460449253542464E-2</c:v>
                </c:pt>
                <c:pt idx="87">
                  <c:v>6.0453191180641234E-2</c:v>
                </c:pt>
                <c:pt idx="88">
                  <c:v>6.044639697640377E-2</c:v>
                </c:pt>
                <c:pt idx="89">
                  <c:v>6.0440066529608975E-2</c:v>
                </c:pt>
                <c:pt idx="90">
                  <c:v>6.0434169482283903E-2</c:v>
                </c:pt>
                <c:pt idx="91">
                  <c:v>6.0428675486443789E-2</c:v>
                </c:pt>
                <c:pt idx="92">
                  <c:v>6.0423556185676679E-2</c:v>
                </c:pt>
                <c:pt idx="93">
                  <c:v>6.0418785215135544E-2</c:v>
                </c:pt>
                <c:pt idx="94">
                  <c:v>6.0414338071290513E-2</c:v>
                </c:pt>
                <c:pt idx="95">
                  <c:v>6.0410191981529533E-2</c:v>
                </c:pt>
                <c:pt idx="96">
                  <c:v>6.040632578220833E-2</c:v>
                </c:pt>
                <c:pt idx="97">
                  <c:v>6.0402719805181471E-2</c:v>
                </c:pt>
                <c:pt idx="98">
                  <c:v>6.0399355772276231E-2</c:v>
                </c:pt>
                <c:pt idx="99">
                  <c:v>6.0396216697166542E-2</c:v>
                </c:pt>
                <c:pt idx="100">
                  <c:v>6.0393286794137156E-2</c:v>
                </c:pt>
                <c:pt idx="101">
                  <c:v>6.0390551393260376E-2</c:v>
                </c:pt>
                <c:pt idx="102">
                  <c:v>6.0387996861539645E-2</c:v>
                </c:pt>
                <c:pt idx="103">
                  <c:v>6.0385610529603805E-2</c:v>
                </c:pt>
                <c:pt idx="104">
                  <c:v>6.0383380623565165E-2</c:v>
                </c:pt>
                <c:pt idx="105">
                  <c:v>6.0381296201681832E-2</c:v>
                </c:pt>
                <c:pt idx="106">
                  <c:v>6.0379347095489144E-2</c:v>
                </c:pt>
                <c:pt idx="107">
                  <c:v>6.0377523855087031E-2</c:v>
                </c:pt>
                <c:pt idx="108">
                  <c:v>6.0375817698291596E-2</c:v>
                </c:pt>
                <c:pt idx="109">
                  <c:v>6.0374220463378717E-2</c:v>
                </c:pt>
                <c:pt idx="110">
                  <c:v>6.0372724565167346E-2</c:v>
                </c:pt>
                <c:pt idx="111">
                  <c:v>6.037132295420819E-2</c:v>
                </c:pt>
                <c:pt idx="112">
                  <c:v>6.0370009078859317E-2</c:v>
                </c:pt>
                <c:pt idx="113">
                  <c:v>6.0368776850045616E-2</c:v>
                </c:pt>
                <c:pt idx="114">
                  <c:v>6.0367620608512161E-2</c:v>
                </c:pt>
                <c:pt idx="115">
                  <c:v>6.0366535094395081E-2</c:v>
                </c:pt>
                <c:pt idx="116">
                  <c:v>6.0365515418946615E-2</c:v>
                </c:pt>
                <c:pt idx="117">
                  <c:v>6.0364557038261719E-2</c:v>
                </c:pt>
                <c:pt idx="118">
                  <c:v>6.0363655728866192E-2</c:v>
                </c:pt>
                <c:pt idx="119">
                  <c:v>6.0362807565033511E-2</c:v>
                </c:pt>
                <c:pt idx="120">
                  <c:v>6.036200889770893E-2</c:v>
                </c:pt>
                <c:pt idx="121">
                  <c:v>6.0361256334926096E-2</c:v>
                </c:pt>
                <c:pt idx="122">
                  <c:v>6.0360546723610402E-2</c:v>
                </c:pt>
                <c:pt idx="123">
                  <c:v>6.0359877132671803E-2</c:v>
                </c:pt>
                <c:pt idx="124">
                  <c:v>6.0359244837295399E-2</c:v>
                </c:pt>
                <c:pt idx="125">
                  <c:v>6.0358647304345418E-2</c:v>
                </c:pt>
                <c:pt idx="126">
                  <c:v>6.0358082178803084E-2</c:v>
                </c:pt>
                <c:pt idx="127">
                  <c:v>6.0357547271165317E-2</c:v>
                </c:pt>
                <c:pt idx="128">
                  <c:v>6.0357040545735804E-2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86-4941-9BBC-915A59871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257768"/>
        <c:axId val="680257112"/>
      </c:scatterChart>
      <c:valAx>
        <c:axId val="680257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57112"/>
        <c:crosses val="autoZero"/>
        <c:crossBetween val="midCat"/>
      </c:valAx>
      <c:valAx>
        <c:axId val="6802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 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57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518584</xdr:colOff>
      <xdr:row>18</xdr:row>
      <xdr:rowOff>127001</xdr:rowOff>
    </xdr:from>
    <xdr:to>
      <xdr:col>23</xdr:col>
      <xdr:colOff>169333</xdr:colOff>
      <xdr:row>49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264584</xdr:colOff>
      <xdr:row>35</xdr:row>
      <xdr:rowOff>95251</xdr:rowOff>
    </xdr:from>
    <xdr:to>
      <xdr:col>29</xdr:col>
      <xdr:colOff>529167</xdr:colOff>
      <xdr:row>49</xdr:row>
      <xdr:rowOff>10583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264584</xdr:colOff>
      <xdr:row>18</xdr:row>
      <xdr:rowOff>126999</xdr:rowOff>
    </xdr:from>
    <xdr:to>
      <xdr:col>29</xdr:col>
      <xdr:colOff>516468</xdr:colOff>
      <xdr:row>35</xdr:row>
      <xdr:rowOff>60323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3"/>
  </sheetPr>
  <dimension ref="A1:BS91"/>
  <sheetViews>
    <sheetView showGridLines="0" topLeftCell="P1" zoomScale="90" zoomScaleNormal="90" workbookViewId="0">
      <selection activeCell="AF28" sqref="AF28"/>
    </sheetView>
  </sheetViews>
  <sheetFormatPr defaultRowHeight="12"/>
  <cols>
    <col min="2" max="2" width="28.85546875" bestFit="1" customWidth="1"/>
  </cols>
  <sheetData>
    <row r="1" spans="2:71">
      <c r="G1" s="134" t="s">
        <v>282</v>
      </c>
      <c r="I1">
        <v>1</v>
      </c>
      <c r="J1">
        <v>1</v>
      </c>
      <c r="K1">
        <v>1</v>
      </c>
      <c r="L1">
        <v>1</v>
      </c>
      <c r="N1">
        <v>1</v>
      </c>
      <c r="O1">
        <v>1</v>
      </c>
      <c r="P1">
        <v>1</v>
      </c>
      <c r="R1">
        <v>1</v>
      </c>
      <c r="S1">
        <v>1</v>
      </c>
      <c r="T1">
        <v>1</v>
      </c>
      <c r="U1">
        <v>1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Q1">
        <v>2</v>
      </c>
      <c r="AR1">
        <v>2</v>
      </c>
      <c r="AS1">
        <v>2</v>
      </c>
      <c r="AT1">
        <v>2</v>
      </c>
      <c r="AU1">
        <v>2</v>
      </c>
    </row>
    <row r="2" spans="2:71" ht="38.25" customHeight="1">
      <c r="I2" s="90" t="str">
        <f>ReactionStoich!E2</f>
        <v>TOL + TMB --&gt; 2*XYL</v>
      </c>
      <c r="J2" s="90" t="str">
        <f>ReactionStoich!F2</f>
        <v>TOL + TMB --&gt; 2*EB</v>
      </c>
      <c r="K2" s="90" t="str">
        <f>ReactionStoich!G2</f>
        <v>TOL + ETOL --&gt; 2*XYL</v>
      </c>
      <c r="L2" s="90" t="str">
        <f>ReactionStoich!H2</f>
        <v>TOL + ETOL --&gt; 2*EB</v>
      </c>
      <c r="M2" s="90"/>
      <c r="N2" s="90" t="str">
        <f>ReactionStoich!J2</f>
        <v>2*TOL --&gt; BZ + XYL</v>
      </c>
      <c r="O2" s="90" t="str">
        <f>ReactionStoich!K2</f>
        <v>2*TOL --&gt; BZ + EB</v>
      </c>
      <c r="P2" s="90" t="s">
        <v>36</v>
      </c>
      <c r="Q2" s="90"/>
      <c r="R2" s="90" t="s">
        <v>285</v>
      </c>
      <c r="S2" s="90" t="s">
        <v>286</v>
      </c>
      <c r="T2" s="90" t="s">
        <v>287</v>
      </c>
      <c r="U2" s="90" t="s">
        <v>288</v>
      </c>
      <c r="V2" s="90"/>
      <c r="W2" s="90" t="str">
        <f>ReactionStoich!S2</f>
        <v>ETOL + H2 --&gt; TOL + NC2</v>
      </c>
      <c r="X2" s="90" t="str">
        <f>ReactionStoich!T2</f>
        <v>NPB + H2 --&gt; BZ + NC3</v>
      </c>
      <c r="Y2" s="90" t="str">
        <f>ReactionStoich!U2</f>
        <v>2*TMB --&gt; XYL + 4MB</v>
      </c>
      <c r="Z2" s="90" t="str">
        <f>ReactionStoich!V2</f>
        <v>CUM + H2 --&gt; TOL + NC2</v>
      </c>
      <c r="AA2" s="90" t="str">
        <f>ReactionStoich!W2</f>
        <v>IND + 2*H2 --&gt; BZ + NC3</v>
      </c>
      <c r="AB2" s="90" t="str">
        <f>ReactionStoich!X2</f>
        <v>BB + H2 --&gt; BZ + NC4</v>
      </c>
      <c r="AC2" s="90" t="str">
        <f>ReactionStoich!Y2</f>
        <v>MPB + H2 --&gt; TOL + NC3</v>
      </c>
      <c r="AD2" s="90" t="str">
        <f>ReactionStoich!Z2</f>
        <v>2*CYM + H2 --&gt; 2*ETOL + NC2</v>
      </c>
      <c r="AE2" s="90" t="str">
        <f>ReactionStoich!AA2</f>
        <v>2*ETX + H2 --&gt; 2*TMB + NC2</v>
      </c>
      <c r="AF2" s="90" t="str">
        <f>ReactionStoich!AB2</f>
        <v>2*4MB + H2 --&gt; 2*TMB + NC2</v>
      </c>
      <c r="AG2" s="90" t="str">
        <f>ReactionStoich!AC2</f>
        <v>EB + H2 --&gt; TOL + NC1</v>
      </c>
      <c r="AH2" s="90" t="str">
        <f>ReactionStoich!AD2</f>
        <v>DEB + H2 --&gt; EB + NC2</v>
      </c>
      <c r="AI2" s="90"/>
      <c r="AJ2" s="90" t="str">
        <f>ReactionStoich!AF2</f>
        <v>TMB + 5*H2 --&gt; NC4 + NC5</v>
      </c>
      <c r="AK2" s="90" t="str">
        <f>ReactionStoich!AG2</f>
        <v>ETOL + 5*H2 --&gt; NC4 + NC5</v>
      </c>
      <c r="AL2" s="90" t="str">
        <f>ReactionStoich!AH2</f>
        <v>NC5 + H2 --&gt; NC3 + NC2</v>
      </c>
      <c r="AM2" s="90" t="str">
        <f>ReactionStoich!AI2</f>
        <v>NC4 + H2 --&gt; 2*NC2</v>
      </c>
      <c r="AN2" s="90" t="str">
        <f>ReactionStoich!AJ2</f>
        <v>4MB + 7*H2 --&gt; 2*NC3 + 2*NC2</v>
      </c>
      <c r="AO2" s="90" t="str">
        <f>ReactionStoich!AK2</f>
        <v>3*NC2 --&gt; 2*NC3 + H2</v>
      </c>
      <c r="AP2" s="90"/>
      <c r="AQ2" s="90" t="str">
        <f>ReactionStoich!AM2</f>
        <v>XYL + 2*NC2 --&gt; Heavies + 2*H2</v>
      </c>
      <c r="AR2" s="90" t="str">
        <f>ReactionStoich!AN2</f>
        <v>BZ + NC2 --&gt; EB + H2</v>
      </c>
      <c r="AS2" s="90" t="str">
        <f>ReactionStoich!AO2</f>
        <v>NC3 + NC4 --&gt; NC7 + H2</v>
      </c>
      <c r="AT2" s="90" t="str">
        <f>ReactionStoich!AP2</f>
        <v>NC3 + NC4 --&gt; 3EP + H2</v>
      </c>
      <c r="AU2" s="90" t="str">
        <f>ReactionStoich!AQ2</f>
        <v>NC3 + NC4 --&gt; DMCP + 2*H2</v>
      </c>
    </row>
    <row r="3" spans="2:71" ht="12.75">
      <c r="C3" s="99" t="s">
        <v>67</v>
      </c>
      <c r="D3" s="100">
        <v>8.3144720000000003</v>
      </c>
      <c r="E3" s="101"/>
      <c r="G3" s="44" t="s">
        <v>52</v>
      </c>
      <c r="H3" s="82"/>
      <c r="I3" s="107">
        <v>0.71479083877627769</v>
      </c>
      <c r="J3" s="107">
        <v>0.25863139753298081</v>
      </c>
      <c r="K3" s="107">
        <v>2.3928659023162805E-5</v>
      </c>
      <c r="L3" s="107">
        <v>6.3710002301818447E-2</v>
      </c>
      <c r="M3" s="107"/>
      <c r="N3" s="173">
        <v>7.0018346913404958E-2</v>
      </c>
      <c r="O3" s="107">
        <v>0</v>
      </c>
      <c r="P3" s="107">
        <v>0</v>
      </c>
      <c r="Q3" s="107"/>
      <c r="R3" s="107">
        <v>0</v>
      </c>
      <c r="S3" s="107">
        <v>1.8562052003719829</v>
      </c>
      <c r="T3" s="107">
        <v>4.199091910572475E-2</v>
      </c>
      <c r="U3" s="107">
        <v>2.9523343211395156E-3</v>
      </c>
      <c r="V3" s="107"/>
      <c r="W3" s="107">
        <v>12.194879126728999</v>
      </c>
      <c r="X3" s="107">
        <v>17.711285114693215</v>
      </c>
      <c r="Y3" s="107">
        <v>0</v>
      </c>
      <c r="Z3" s="107">
        <v>0</v>
      </c>
      <c r="AA3" s="107">
        <v>2.5042561618962632E-4</v>
      </c>
      <c r="AB3" s="107">
        <v>4.5352922898352692E-5</v>
      </c>
      <c r="AC3" s="107">
        <v>0</v>
      </c>
      <c r="AD3" s="107">
        <v>0</v>
      </c>
      <c r="AE3" s="107">
        <v>0</v>
      </c>
      <c r="AF3" s="107">
        <v>0</v>
      </c>
      <c r="AG3" s="107">
        <v>0</v>
      </c>
      <c r="AH3" s="107">
        <v>0</v>
      </c>
      <c r="AI3" s="107"/>
      <c r="AJ3" s="107">
        <v>0</v>
      </c>
      <c r="AK3" s="107">
        <v>0</v>
      </c>
      <c r="AL3" s="107">
        <v>0</v>
      </c>
      <c r="AM3" s="107">
        <v>0</v>
      </c>
      <c r="AN3" s="107">
        <v>0</v>
      </c>
      <c r="AO3" s="107">
        <v>0</v>
      </c>
      <c r="AP3" s="107"/>
      <c r="AQ3" s="107">
        <v>0</v>
      </c>
      <c r="AR3" s="107">
        <v>0</v>
      </c>
      <c r="AS3" s="107">
        <v>9.9999999999999995E-7</v>
      </c>
      <c r="AT3" s="107">
        <v>0</v>
      </c>
      <c r="AU3" s="107">
        <v>0</v>
      </c>
    </row>
    <row r="4" spans="2:71" ht="12.75">
      <c r="C4" s="99" t="s">
        <v>61</v>
      </c>
      <c r="D4" s="102">
        <v>400</v>
      </c>
      <c r="E4" s="101" t="s">
        <v>64</v>
      </c>
      <c r="G4" s="120" t="s">
        <v>50</v>
      </c>
      <c r="H4" s="78" t="s">
        <v>55</v>
      </c>
      <c r="I4" s="133">
        <v>27.7</v>
      </c>
      <c r="J4" s="133">
        <v>35</v>
      </c>
      <c r="K4" s="133">
        <v>25</v>
      </c>
      <c r="L4" s="133">
        <v>25</v>
      </c>
      <c r="M4" s="133"/>
      <c r="N4" s="133">
        <v>27.7</v>
      </c>
      <c r="O4" s="133">
        <v>25</v>
      </c>
      <c r="P4" s="133">
        <v>32</v>
      </c>
      <c r="Q4" s="133"/>
      <c r="R4" s="133">
        <v>25</v>
      </c>
      <c r="S4" s="133">
        <v>25</v>
      </c>
      <c r="T4" s="133">
        <v>25</v>
      </c>
      <c r="U4" s="133">
        <v>25</v>
      </c>
      <c r="V4" s="133"/>
      <c r="W4" s="133">
        <v>25</v>
      </c>
      <c r="X4" s="133">
        <v>25</v>
      </c>
      <c r="Y4" s="133">
        <v>25</v>
      </c>
      <c r="Z4" s="133">
        <v>25</v>
      </c>
      <c r="AA4" s="133">
        <v>25</v>
      </c>
      <c r="AB4" s="133">
        <v>25</v>
      </c>
      <c r="AC4" s="133">
        <v>25</v>
      </c>
      <c r="AD4" s="133">
        <v>25</v>
      </c>
      <c r="AE4" s="133">
        <v>25</v>
      </c>
      <c r="AF4" s="133">
        <v>25</v>
      </c>
      <c r="AG4" s="133">
        <v>25</v>
      </c>
      <c r="AH4" s="133">
        <v>25</v>
      </c>
      <c r="AI4" s="133"/>
      <c r="AJ4" s="133">
        <v>25</v>
      </c>
      <c r="AK4" s="133">
        <v>25</v>
      </c>
      <c r="AL4" s="133">
        <v>25</v>
      </c>
      <c r="AM4" s="133">
        <v>25</v>
      </c>
      <c r="AN4" s="133">
        <v>25</v>
      </c>
      <c r="AO4" s="133">
        <v>25</v>
      </c>
      <c r="AP4" s="133"/>
      <c r="AQ4" s="133">
        <v>25</v>
      </c>
      <c r="AR4" s="133">
        <v>25</v>
      </c>
      <c r="AS4" s="133">
        <v>25</v>
      </c>
      <c r="AT4" s="133">
        <v>25</v>
      </c>
      <c r="AU4" s="133">
        <v>25</v>
      </c>
    </row>
    <row r="5" spans="2:71" ht="12.75">
      <c r="C5" s="99" t="s">
        <v>62</v>
      </c>
      <c r="D5" s="102">
        <v>30</v>
      </c>
      <c r="E5" s="101" t="s">
        <v>63</v>
      </c>
      <c r="G5" s="50" t="s">
        <v>53</v>
      </c>
      <c r="H5" s="83"/>
      <c r="I5" s="74">
        <v>4.1471690220124605E-2</v>
      </c>
      <c r="J5" s="74">
        <v>0</v>
      </c>
      <c r="K5" s="74">
        <v>4.649642205441725E-4</v>
      </c>
      <c r="L5" s="107">
        <v>41.075733576250144</v>
      </c>
      <c r="M5" s="107"/>
      <c r="N5" s="107">
        <v>0.49297131771299146</v>
      </c>
      <c r="O5" s="107">
        <v>79.973772730055316</v>
      </c>
      <c r="P5" s="107"/>
      <c r="Q5" s="107"/>
      <c r="R5" s="75"/>
      <c r="S5" s="75"/>
      <c r="T5" s="75"/>
      <c r="U5" s="75"/>
      <c r="V5" s="75"/>
      <c r="W5" s="75"/>
      <c r="X5" s="75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</row>
    <row r="6" spans="2:71" ht="12.75">
      <c r="C6" s="99" t="s">
        <v>44</v>
      </c>
      <c r="D6" s="102"/>
      <c r="E6" s="181">
        <v>0.05</v>
      </c>
      <c r="G6" s="77" t="s">
        <v>51</v>
      </c>
      <c r="H6" s="78" t="s">
        <v>55</v>
      </c>
      <c r="I6" s="132">
        <v>29.139968389465203</v>
      </c>
      <c r="J6" s="132">
        <v>16.455562478971288</v>
      </c>
      <c r="K6" s="132">
        <v>0</v>
      </c>
      <c r="L6" s="132">
        <v>47.483795793689012</v>
      </c>
      <c r="M6" s="132"/>
      <c r="N6" s="132">
        <v>30</v>
      </c>
      <c r="O6" s="132">
        <v>30</v>
      </c>
      <c r="P6" s="132">
        <v>30</v>
      </c>
      <c r="Q6" s="132"/>
      <c r="R6" s="132">
        <v>30</v>
      </c>
      <c r="S6" s="132">
        <v>30</v>
      </c>
      <c r="T6" s="132">
        <v>30</v>
      </c>
      <c r="U6" s="132">
        <v>30</v>
      </c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</row>
    <row r="7" spans="2:71" ht="12.75">
      <c r="G7" s="119" t="s">
        <v>106</v>
      </c>
      <c r="H7" s="101"/>
      <c r="I7" s="131"/>
      <c r="J7" s="108"/>
      <c r="K7" s="108"/>
      <c r="L7" s="108"/>
      <c r="M7" s="108"/>
      <c r="N7" s="131">
        <v>0.55000000000000004</v>
      </c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</row>
    <row r="8" spans="2:71">
      <c r="I8">
        <v>1</v>
      </c>
      <c r="J8">
        <v>2</v>
      </c>
      <c r="K8">
        <v>3</v>
      </c>
      <c r="L8">
        <v>4</v>
      </c>
      <c r="N8">
        <v>5</v>
      </c>
      <c r="O8">
        <v>6</v>
      </c>
      <c r="P8">
        <v>7</v>
      </c>
      <c r="R8">
        <f>P8+1</f>
        <v>8</v>
      </c>
      <c r="S8" s="21">
        <f>R8+1</f>
        <v>9</v>
      </c>
      <c r="T8" s="21">
        <f t="shared" ref="T8:U8" si="0">S8+1</f>
        <v>10</v>
      </c>
      <c r="U8" s="21">
        <f t="shared" si="0"/>
        <v>11</v>
      </c>
      <c r="W8">
        <v>12</v>
      </c>
      <c r="X8">
        <f>W8+1</f>
        <v>13</v>
      </c>
      <c r="Y8">
        <f t="shared" ref="Y8:AH8" si="1">X8+1</f>
        <v>14</v>
      </c>
      <c r="Z8">
        <f t="shared" si="1"/>
        <v>15</v>
      </c>
      <c r="AA8">
        <f t="shared" si="1"/>
        <v>16</v>
      </c>
      <c r="AB8">
        <f t="shared" si="1"/>
        <v>17</v>
      </c>
      <c r="AC8">
        <f t="shared" si="1"/>
        <v>18</v>
      </c>
      <c r="AD8">
        <f t="shared" si="1"/>
        <v>19</v>
      </c>
      <c r="AE8">
        <f t="shared" si="1"/>
        <v>20</v>
      </c>
      <c r="AF8">
        <f t="shared" si="1"/>
        <v>21</v>
      </c>
      <c r="AG8">
        <f t="shared" si="1"/>
        <v>22</v>
      </c>
      <c r="AH8">
        <f t="shared" si="1"/>
        <v>23</v>
      </c>
      <c r="AJ8">
        <f>AH8+1</f>
        <v>24</v>
      </c>
      <c r="AK8">
        <f>AJ8+1</f>
        <v>25</v>
      </c>
      <c r="AL8">
        <f t="shared" ref="AL8:AO8" si="2">AK8+1</f>
        <v>26</v>
      </c>
      <c r="AM8">
        <f t="shared" si="2"/>
        <v>27</v>
      </c>
      <c r="AN8">
        <f t="shared" si="2"/>
        <v>28</v>
      </c>
      <c r="AO8">
        <f t="shared" si="2"/>
        <v>29</v>
      </c>
      <c r="AQ8">
        <f>AO8+1</f>
        <v>30</v>
      </c>
      <c r="AR8">
        <f>AQ8+1</f>
        <v>31</v>
      </c>
      <c r="AS8">
        <f t="shared" ref="AS8:AU8" si="3">AR8+1</f>
        <v>32</v>
      </c>
      <c r="AT8">
        <f t="shared" si="3"/>
        <v>33</v>
      </c>
      <c r="AU8">
        <f t="shared" si="3"/>
        <v>34</v>
      </c>
    </row>
    <row r="9" spans="2:71">
      <c r="B9" t="s">
        <v>69</v>
      </c>
    </row>
    <row r="10" spans="2:71">
      <c r="B10" s="135" t="s">
        <v>0</v>
      </c>
      <c r="C10" s="135" t="s">
        <v>37</v>
      </c>
      <c r="D10" s="135" t="s">
        <v>38</v>
      </c>
      <c r="E10" s="135" t="s">
        <v>39</v>
      </c>
      <c r="F10" s="135" t="s">
        <v>236</v>
      </c>
      <c r="G10" s="135" t="s">
        <v>237</v>
      </c>
      <c r="H10" s="135" t="s">
        <v>238</v>
      </c>
      <c r="I10" s="136" t="s">
        <v>239</v>
      </c>
      <c r="J10" s="135" t="s">
        <v>240</v>
      </c>
      <c r="K10" s="135" t="s">
        <v>241</v>
      </c>
      <c r="L10" s="135" t="s">
        <v>242</v>
      </c>
      <c r="M10" s="135" t="s">
        <v>243</v>
      </c>
      <c r="N10" s="135" t="s">
        <v>244</v>
      </c>
      <c r="O10" s="135" t="s">
        <v>40</v>
      </c>
      <c r="P10" s="135" t="s">
        <v>245</v>
      </c>
      <c r="Q10" s="135" t="s">
        <v>246</v>
      </c>
      <c r="R10" s="135" t="s">
        <v>247</v>
      </c>
      <c r="S10" s="135" t="s">
        <v>248</v>
      </c>
      <c r="T10" s="135" t="s">
        <v>249</v>
      </c>
      <c r="U10" s="135" t="s">
        <v>41</v>
      </c>
      <c r="V10" s="135" t="s">
        <v>250</v>
      </c>
      <c r="W10" s="135" t="s">
        <v>251</v>
      </c>
      <c r="X10" s="135" t="s">
        <v>252</v>
      </c>
      <c r="Y10" s="135" t="s">
        <v>188</v>
      </c>
      <c r="Z10" s="135" t="s">
        <v>189</v>
      </c>
      <c r="AA10" s="135" t="s">
        <v>253</v>
      </c>
      <c r="AB10" s="135" t="s">
        <v>254</v>
      </c>
      <c r="AC10" s="135" t="s">
        <v>6</v>
      </c>
      <c r="AD10" s="135" t="s">
        <v>278</v>
      </c>
      <c r="AE10" s="135" t="s">
        <v>279</v>
      </c>
      <c r="AF10" s="135" t="s">
        <v>280</v>
      </c>
      <c r="AG10" s="135" t="s">
        <v>196</v>
      </c>
      <c r="AH10" s="135" t="s">
        <v>255</v>
      </c>
      <c r="AI10" s="135" t="s">
        <v>198</v>
      </c>
      <c r="AJ10" s="135" t="s">
        <v>199</v>
      </c>
      <c r="AK10" s="135" t="s">
        <v>42</v>
      </c>
      <c r="AL10" s="135" t="s">
        <v>275</v>
      </c>
      <c r="AM10" s="135" t="s">
        <v>276</v>
      </c>
      <c r="AN10" s="135" t="s">
        <v>277</v>
      </c>
      <c r="AO10" s="135" t="s">
        <v>256</v>
      </c>
      <c r="AP10" s="135" t="s">
        <v>257</v>
      </c>
      <c r="AQ10" s="135" t="s">
        <v>258</v>
      </c>
      <c r="AR10" s="135" t="s">
        <v>207</v>
      </c>
      <c r="AS10" s="135" t="s">
        <v>208</v>
      </c>
      <c r="AT10" s="135" t="s">
        <v>259</v>
      </c>
      <c r="AU10" s="135" t="s">
        <v>43</v>
      </c>
      <c r="AV10" s="135" t="s">
        <v>281</v>
      </c>
      <c r="AW10" s="135" t="s">
        <v>212</v>
      </c>
      <c r="AX10" s="135" t="s">
        <v>213</v>
      </c>
      <c r="AY10" s="135" t="s">
        <v>260</v>
      </c>
      <c r="AZ10" s="135" t="s">
        <v>261</v>
      </c>
      <c r="BA10" s="135" t="s">
        <v>262</v>
      </c>
      <c r="BB10" s="135" t="s">
        <v>217</v>
      </c>
      <c r="BC10" s="135" t="s">
        <v>218</v>
      </c>
      <c r="BD10" s="135" t="s">
        <v>219</v>
      </c>
      <c r="BE10" s="135" t="s">
        <v>263</v>
      </c>
      <c r="BF10" s="135" t="s">
        <v>264</v>
      </c>
      <c r="BG10" s="135" t="s">
        <v>265</v>
      </c>
      <c r="BH10" s="135" t="s">
        <v>266</v>
      </c>
      <c r="BI10" s="135" t="s">
        <v>267</v>
      </c>
      <c r="BJ10" s="135" t="s">
        <v>271</v>
      </c>
      <c r="BK10" s="135" t="s">
        <v>270</v>
      </c>
      <c r="BL10" s="135" t="s">
        <v>269</v>
      </c>
      <c r="BM10" s="135" t="s">
        <v>268</v>
      </c>
      <c r="BN10" s="135" t="s">
        <v>272</v>
      </c>
      <c r="BO10" s="135" t="s">
        <v>273</v>
      </c>
      <c r="BP10" s="135" t="s">
        <v>273</v>
      </c>
      <c r="BQ10" s="135" t="s">
        <v>232</v>
      </c>
      <c r="BR10" s="135" t="s">
        <v>274</v>
      </c>
      <c r="BS10" s="135" t="s">
        <v>234</v>
      </c>
    </row>
    <row r="11" spans="2:71">
      <c r="B11" s="103">
        <f t="array" ref="B11:BS11">TRANSPOSE(C21:C90)</f>
        <v>273.62</v>
      </c>
      <c r="C11" s="103">
        <v>6.37</v>
      </c>
      <c r="D11" s="103">
        <v>6.45</v>
      </c>
      <c r="E11" s="103">
        <v>5.1100000000000003</v>
      </c>
      <c r="F11" s="103">
        <v>1.21</v>
      </c>
      <c r="G11" s="103">
        <v>1.29</v>
      </c>
      <c r="H11" s="103">
        <v>0.31</v>
      </c>
      <c r="I11" s="103">
        <v>0.15</v>
      </c>
      <c r="J11" s="104">
        <v>0</v>
      </c>
      <c r="K11" s="103">
        <v>0.1</v>
      </c>
      <c r="L11" s="103">
        <v>0.32</v>
      </c>
      <c r="M11" s="103">
        <v>0</v>
      </c>
      <c r="N11" s="103">
        <v>0</v>
      </c>
      <c r="O11" s="103">
        <v>1.1299999999999999</v>
      </c>
      <c r="P11" s="103">
        <v>0.05</v>
      </c>
      <c r="Q11" s="103">
        <v>0</v>
      </c>
      <c r="R11" s="103">
        <v>0.13</v>
      </c>
      <c r="S11" s="103">
        <v>0</v>
      </c>
      <c r="T11" s="103">
        <v>0.03</v>
      </c>
      <c r="U11" s="103">
        <v>2151.11</v>
      </c>
      <c r="V11" s="103">
        <v>0.01</v>
      </c>
      <c r="W11" s="103">
        <v>0.03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3.5799999999999996</v>
      </c>
      <c r="AD11" s="103">
        <v>1.53</v>
      </c>
      <c r="AE11" s="103">
        <v>2.4499999999999997</v>
      </c>
      <c r="AF11" s="103">
        <v>2.02</v>
      </c>
      <c r="AG11" s="103">
        <v>0</v>
      </c>
      <c r="AH11" s="103">
        <v>0</v>
      </c>
      <c r="AI11" s="103">
        <v>0</v>
      </c>
      <c r="AJ11" s="103">
        <v>2.08</v>
      </c>
      <c r="AK11" s="103">
        <v>12.99</v>
      </c>
      <c r="AL11" s="103">
        <v>51.2</v>
      </c>
      <c r="AM11" s="103">
        <v>25.91</v>
      </c>
      <c r="AN11" s="103">
        <v>19.829999999999998</v>
      </c>
      <c r="AO11" s="103">
        <v>70.02</v>
      </c>
      <c r="AP11" s="103">
        <v>184.88</v>
      </c>
      <c r="AQ11" s="103">
        <v>30.28</v>
      </c>
      <c r="AR11" s="103">
        <v>4.83</v>
      </c>
      <c r="AS11" s="103">
        <v>0.04</v>
      </c>
      <c r="AT11" s="103">
        <v>0</v>
      </c>
      <c r="AU11" s="103">
        <v>1.32</v>
      </c>
      <c r="AV11" s="103">
        <v>1.34</v>
      </c>
      <c r="AW11" s="103">
        <v>1.34</v>
      </c>
      <c r="AX11" s="103">
        <v>1.24</v>
      </c>
      <c r="AY11" s="103">
        <v>0.14000000000000001</v>
      </c>
      <c r="AZ11" s="103">
        <v>3.74</v>
      </c>
      <c r="BA11" s="103">
        <v>1.88</v>
      </c>
      <c r="BB11" s="103">
        <v>10.65</v>
      </c>
      <c r="BC11" s="103">
        <v>1.55</v>
      </c>
      <c r="BD11" s="103">
        <v>0.67</v>
      </c>
      <c r="BE11" s="103">
        <v>0.56000000000000005</v>
      </c>
      <c r="BF11" s="103">
        <v>2.1</v>
      </c>
      <c r="BG11" s="103">
        <v>1.72</v>
      </c>
      <c r="BH11" s="103">
        <v>1.24</v>
      </c>
      <c r="BI11" s="103">
        <v>9.61</v>
      </c>
      <c r="BJ11" s="103">
        <v>0.61</v>
      </c>
      <c r="BK11" s="103">
        <v>4.5</v>
      </c>
      <c r="BL11" s="103">
        <v>9.5500000000000007</v>
      </c>
      <c r="BM11" s="103">
        <v>4.5</v>
      </c>
      <c r="BN11" s="103">
        <v>2.58</v>
      </c>
      <c r="BO11" s="103">
        <v>10.19</v>
      </c>
      <c r="BP11" s="103">
        <v>8.02</v>
      </c>
      <c r="BQ11" s="103">
        <v>1.56</v>
      </c>
      <c r="BR11" s="103">
        <v>4.66</v>
      </c>
      <c r="BS11" s="103">
        <v>0</v>
      </c>
    </row>
    <row r="13" spans="2:71">
      <c r="B13" t="s">
        <v>68</v>
      </c>
    </row>
    <row r="14" spans="2:71">
      <c r="B14" s="135" t="s">
        <v>0</v>
      </c>
      <c r="C14" s="135" t="s">
        <v>37</v>
      </c>
      <c r="D14" s="135" t="s">
        <v>38</v>
      </c>
      <c r="E14" s="135" t="s">
        <v>39</v>
      </c>
      <c r="F14" s="135" t="s">
        <v>236</v>
      </c>
      <c r="G14" s="135" t="s">
        <v>237</v>
      </c>
      <c r="H14" s="135" t="s">
        <v>238</v>
      </c>
      <c r="I14" s="136" t="s">
        <v>239</v>
      </c>
      <c r="J14" s="135" t="s">
        <v>240</v>
      </c>
      <c r="K14" s="135" t="s">
        <v>241</v>
      </c>
      <c r="L14" s="135" t="s">
        <v>242</v>
      </c>
      <c r="M14" s="135" t="s">
        <v>243</v>
      </c>
      <c r="N14" s="135" t="s">
        <v>244</v>
      </c>
      <c r="O14" s="135" t="s">
        <v>40</v>
      </c>
      <c r="P14" s="135" t="s">
        <v>245</v>
      </c>
      <c r="Q14" s="135" t="s">
        <v>246</v>
      </c>
      <c r="R14" s="135" t="s">
        <v>247</v>
      </c>
      <c r="S14" s="135" t="s">
        <v>248</v>
      </c>
      <c r="T14" s="135" t="s">
        <v>249</v>
      </c>
      <c r="U14" s="135" t="s">
        <v>41</v>
      </c>
      <c r="V14" s="135" t="s">
        <v>250</v>
      </c>
      <c r="W14" s="135" t="s">
        <v>251</v>
      </c>
      <c r="X14" s="135" t="s">
        <v>252</v>
      </c>
      <c r="Y14" s="135" t="s">
        <v>188</v>
      </c>
      <c r="Z14" s="135" t="s">
        <v>189</v>
      </c>
      <c r="AA14" s="135" t="s">
        <v>253</v>
      </c>
      <c r="AB14" s="135" t="s">
        <v>254</v>
      </c>
      <c r="AC14" s="135" t="s">
        <v>6</v>
      </c>
      <c r="AD14" s="135" t="s">
        <v>278</v>
      </c>
      <c r="AE14" s="135" t="s">
        <v>279</v>
      </c>
      <c r="AF14" s="135" t="s">
        <v>280</v>
      </c>
      <c r="AG14" s="135" t="s">
        <v>196</v>
      </c>
      <c r="AH14" s="135" t="s">
        <v>255</v>
      </c>
      <c r="AI14" s="135" t="s">
        <v>198</v>
      </c>
      <c r="AJ14" s="135" t="s">
        <v>199</v>
      </c>
      <c r="AK14" s="135" t="s">
        <v>42</v>
      </c>
      <c r="AL14" s="135" t="s">
        <v>275</v>
      </c>
      <c r="AM14" s="135" t="s">
        <v>276</v>
      </c>
      <c r="AN14" s="135" t="s">
        <v>277</v>
      </c>
      <c r="AO14" s="135" t="s">
        <v>256</v>
      </c>
      <c r="AP14" s="135" t="s">
        <v>257</v>
      </c>
      <c r="AQ14" s="135" t="s">
        <v>258</v>
      </c>
      <c r="AR14" s="135" t="s">
        <v>207</v>
      </c>
      <c r="AS14" s="135" t="s">
        <v>208</v>
      </c>
      <c r="AT14" s="135" t="s">
        <v>259</v>
      </c>
      <c r="AU14" s="135" t="s">
        <v>43</v>
      </c>
      <c r="AV14" s="135" t="s">
        <v>281</v>
      </c>
      <c r="AW14" s="135" t="s">
        <v>212</v>
      </c>
      <c r="AX14" s="135" t="s">
        <v>213</v>
      </c>
      <c r="AY14" s="135" t="s">
        <v>260</v>
      </c>
      <c r="AZ14" s="135" t="s">
        <v>261</v>
      </c>
      <c r="BA14" s="135" t="s">
        <v>262</v>
      </c>
      <c r="BB14" s="135" t="s">
        <v>217</v>
      </c>
      <c r="BC14" s="135" t="s">
        <v>218</v>
      </c>
      <c r="BD14" s="135" t="s">
        <v>219</v>
      </c>
      <c r="BE14" s="135" t="s">
        <v>263</v>
      </c>
      <c r="BF14" s="135" t="s">
        <v>264</v>
      </c>
      <c r="BG14" s="135" t="s">
        <v>265</v>
      </c>
      <c r="BH14" s="135" t="s">
        <v>266</v>
      </c>
      <c r="BI14" s="135" t="s">
        <v>267</v>
      </c>
      <c r="BJ14" s="135" t="s">
        <v>271</v>
      </c>
      <c r="BK14" s="135" t="s">
        <v>270</v>
      </c>
      <c r="BL14" s="135" t="s">
        <v>269</v>
      </c>
      <c r="BM14" s="135" t="s">
        <v>268</v>
      </c>
      <c r="BN14" s="135" t="s">
        <v>272</v>
      </c>
      <c r="BO14" s="135" t="s">
        <v>273</v>
      </c>
      <c r="BP14" s="135" t="s">
        <v>273</v>
      </c>
      <c r="BQ14" s="135" t="s">
        <v>232</v>
      </c>
      <c r="BR14" s="135" t="s">
        <v>274</v>
      </c>
      <c r="BS14" s="135" t="s">
        <v>234</v>
      </c>
    </row>
    <row r="15" spans="2:71">
      <c r="B15" s="174">
        <f ca="1">'Composition%'!C130</f>
        <v>6.0357040545735804E-2</v>
      </c>
      <c r="C15" s="174">
        <f ca="1">'Composition%'!D130</f>
        <v>2.1634803156791588E-3</v>
      </c>
      <c r="D15" s="174">
        <f ca="1">'Composition%'!E130</f>
        <v>3.0352905462405603E-2</v>
      </c>
      <c r="E15" s="174">
        <f ca="1">'Composition%'!F130</f>
        <v>6.1474035091871326E-3</v>
      </c>
      <c r="F15" s="174">
        <f ca="1">'Composition%'!G130</f>
        <v>4.1095936922633936E-4</v>
      </c>
      <c r="G15" s="174">
        <f ca="1">'Composition%'!H130</f>
        <v>4.3813023661320479E-4</v>
      </c>
      <c r="H15" s="174">
        <f ca="1">'Composition%'!I130</f>
        <v>1.0528711112410347E-4</v>
      </c>
      <c r="I15" s="174">
        <f ca="1">'Composition%'!J130</f>
        <v>5.0945376350372647E-5</v>
      </c>
      <c r="J15" s="174">
        <f ca="1">'Composition%'!K130</f>
        <v>0</v>
      </c>
      <c r="K15" s="174">
        <f ca="1">'Composition%'!L130</f>
        <v>3.3963584233581767E-5</v>
      </c>
      <c r="L15" s="174">
        <f ca="1">'Composition%'!M130</f>
        <v>1.0868346954746165E-4</v>
      </c>
      <c r="M15" s="174">
        <f ca="1">'Composition%'!N130</f>
        <v>0</v>
      </c>
      <c r="N15" s="174">
        <f ca="1">'Composition%'!O130</f>
        <v>0</v>
      </c>
      <c r="O15" s="174">
        <f ca="1">'Composition%'!P130</f>
        <v>0.15088037348210498</v>
      </c>
      <c r="P15" s="174">
        <f ca="1">'Composition%'!Q130</f>
        <v>1.6981792116790884E-5</v>
      </c>
      <c r="Q15" s="174">
        <f ca="1">'Composition%'!R130</f>
        <v>0</v>
      </c>
      <c r="R15" s="174">
        <f ca="1">'Composition%'!S130</f>
        <v>4.4152659503656296E-5</v>
      </c>
      <c r="S15" s="174">
        <f ca="1">'Composition%'!T130</f>
        <v>0</v>
      </c>
      <c r="T15" s="174">
        <f ca="1">'Composition%'!U130</f>
        <v>1.0189075270074529E-5</v>
      </c>
      <c r="U15" s="174">
        <f ca="1">'Composition%'!V130</f>
        <v>0.41815579871877795</v>
      </c>
      <c r="V15" s="174">
        <f ca="1">'Composition%'!W130</f>
        <v>3.3963584233581766E-6</v>
      </c>
      <c r="W15" s="174">
        <f ca="1">'Composition%'!X130</f>
        <v>1.0189075270074529E-5</v>
      </c>
      <c r="X15" s="174">
        <f ca="1">'Composition%'!Y130</f>
        <v>0</v>
      </c>
      <c r="Y15" s="174">
        <f ca="1">'Composition%'!Z130</f>
        <v>0</v>
      </c>
      <c r="Z15" s="174">
        <f ca="1">'Composition%'!AA130</f>
        <v>0</v>
      </c>
      <c r="AA15" s="174">
        <f ca="1">'Composition%'!AB130</f>
        <v>0</v>
      </c>
      <c r="AB15" s="174">
        <f ca="1">'Composition%'!AC130</f>
        <v>0</v>
      </c>
      <c r="AC15" s="174">
        <f ca="1">'Composition%'!AD130</f>
        <v>7.8759588663586798E-5</v>
      </c>
      <c r="AD15" s="174">
        <f ca="1">'Composition%'!AE130</f>
        <v>5.8094655286931599E-2</v>
      </c>
      <c r="AE15" s="174">
        <f ca="1">'Composition%'!AF130</f>
        <v>0.13526823967278731</v>
      </c>
      <c r="AF15" s="174">
        <f ca="1">'Composition%'!AG130</f>
        <v>5.2758920686222413E-2</v>
      </c>
      <c r="AG15" s="174">
        <f ca="1">'Composition%'!AH130</f>
        <v>0</v>
      </c>
      <c r="AH15" s="174">
        <f ca="1">'Composition%'!AI130</f>
        <v>0</v>
      </c>
      <c r="AI15" s="174">
        <f ca="1">'Composition%'!AJ130</f>
        <v>0</v>
      </c>
      <c r="AJ15" s="174">
        <f ca="1">'Composition%'!AK130</f>
        <v>7.0644255205850074E-4</v>
      </c>
      <c r="AK15" s="174">
        <f ca="1">'Composition%'!AL130</f>
        <v>5.2370911675695455E-9</v>
      </c>
      <c r="AL15" s="174">
        <f ca="1">'Composition%'!AM130</f>
        <v>7.2122613746519175E-6</v>
      </c>
      <c r="AM15" s="174">
        <f ca="1">'Composition%'!AN130</f>
        <v>8.7999646749210361E-3</v>
      </c>
      <c r="AN15" s="174">
        <f ca="1">'Composition%'!AO130</f>
        <v>6.7349787535192635E-3</v>
      </c>
      <c r="AO15" s="174">
        <f ca="1">'Composition%'!AP130</f>
        <v>4.0442406134812928E-3</v>
      </c>
      <c r="AP15" s="174">
        <f ca="1">'Composition%'!AQ130</f>
        <v>4.3054813464173322E-2</v>
      </c>
      <c r="AQ15" s="174">
        <f ca="1">'Composition%'!AR130</f>
        <v>-9.4528877609441012E-3</v>
      </c>
      <c r="AR15" s="174">
        <f ca="1">'Composition%'!AS130</f>
        <v>1.6404411184819995E-3</v>
      </c>
      <c r="AS15" s="174">
        <f ca="1">'Composition%'!AT130</f>
        <v>1.3585433693432706E-5</v>
      </c>
      <c r="AT15" s="174">
        <f ca="1">'Composition%'!AU130</f>
        <v>0</v>
      </c>
      <c r="AU15" s="174">
        <f ca="1">'Composition%'!AV130</f>
        <v>4.4831931188327932E-4</v>
      </c>
      <c r="AV15" s="174">
        <f ca="1">'Composition%'!AW130</f>
        <v>4.5511202872999568E-4</v>
      </c>
      <c r="AW15" s="174">
        <f ca="1">'Composition%'!AX130</f>
        <v>4.5511202872999568E-4</v>
      </c>
      <c r="AX15" s="174">
        <f ca="1">'Composition%'!AY130</f>
        <v>4.2114844449641389E-4</v>
      </c>
      <c r="AY15" s="174">
        <f ca="1">'Composition%'!AZ130</f>
        <v>4.7549017927014475E-5</v>
      </c>
      <c r="AZ15" s="174">
        <f ca="1">'Composition%'!BA130</f>
        <v>1.2702380503359582E-3</v>
      </c>
      <c r="BA15" s="174">
        <f ca="1">'Composition%'!BB130</f>
        <v>6.3851538359133717E-4</v>
      </c>
      <c r="BB15" s="174">
        <f ca="1">'Composition%'!BC130</f>
        <v>3.6171217208764584E-3</v>
      </c>
      <c r="BC15" s="174">
        <f ca="1">'Composition%'!BD130</f>
        <v>5.2643555562051738E-4</v>
      </c>
      <c r="BD15" s="174">
        <f ca="1">'Composition%'!BE130</f>
        <v>2.2755601436499784E-4</v>
      </c>
      <c r="BE15" s="174">
        <f ca="1">'Composition%'!BF130</f>
        <v>1.901960717080579E-4</v>
      </c>
      <c r="BF15" s="174">
        <f ca="1">'Composition%'!BG130</f>
        <v>7.132352689052171E-4</v>
      </c>
      <c r="BG15" s="174">
        <f ca="1">'Composition%'!BH130</f>
        <v>5.8417364881760642E-4</v>
      </c>
      <c r="BH15" s="174">
        <f ca="1">'Composition%'!BI130</f>
        <v>4.2114844449641389E-4</v>
      </c>
      <c r="BI15" s="174">
        <f ca="1">'Composition%'!BJ130</f>
        <v>3.2639004448472078E-3</v>
      </c>
      <c r="BJ15" s="174">
        <f ca="1">'Composition%'!BK130</f>
        <v>2.0717786382484877E-4</v>
      </c>
      <c r="BK15" s="174">
        <f ca="1">'Composition%'!BL130</f>
        <v>1.5283612905111796E-3</v>
      </c>
      <c r="BL15" s="174">
        <f ca="1">'Composition%'!BM130</f>
        <v>3.2435222943070592E-3</v>
      </c>
      <c r="BM15" s="174">
        <f ca="1">'Composition%'!BN130</f>
        <v>1.5283612905111796E-3</v>
      </c>
      <c r="BN15" s="174">
        <f ca="1">'Composition%'!BO130</f>
        <v>8.7626047322640957E-4</v>
      </c>
      <c r="BO15" s="174">
        <f ca="1">'Composition%'!BP130</f>
        <v>3.4608892334019817E-3</v>
      </c>
      <c r="BP15" s="174">
        <f ca="1">'Composition%'!BQ130</f>
        <v>2.7238794555332576E-3</v>
      </c>
      <c r="BQ15" s="174">
        <f ca="1">'Composition%'!BR130</f>
        <v>5.2983191404387556E-4</v>
      </c>
      <c r="BR15" s="174">
        <f ca="1">'Composition%'!BS130</f>
        <v>1.5827030252849104E-3</v>
      </c>
      <c r="BS15" s="174">
        <f ca="1">'Composition%'!BT130</f>
        <v>0</v>
      </c>
    </row>
    <row r="16" spans="2:71">
      <c r="B16" s="175" t="s">
        <v>283</v>
      </c>
      <c r="C16" s="175"/>
      <c r="D16" s="175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  <c r="AV16" s="175"/>
      <c r="AW16" s="175"/>
      <c r="AX16" s="175"/>
      <c r="AY16" s="175"/>
      <c r="AZ16" s="175"/>
      <c r="BA16" s="175"/>
      <c r="BB16" s="175"/>
      <c r="BC16" s="175"/>
      <c r="BD16" s="175"/>
      <c r="BE16" s="175"/>
      <c r="BF16" s="175"/>
      <c r="BG16" s="175"/>
      <c r="BH16" s="175"/>
      <c r="BI16" s="175"/>
      <c r="BJ16" s="175"/>
      <c r="BK16" s="175"/>
      <c r="BL16" s="175"/>
      <c r="BM16" s="175"/>
      <c r="BN16" s="175"/>
      <c r="BO16" s="175"/>
      <c r="BP16" s="175"/>
      <c r="BQ16" s="175"/>
      <c r="BR16" s="175"/>
      <c r="BS16" s="175"/>
    </row>
    <row r="17" spans="1:71">
      <c r="B17" s="176">
        <f t="array" ref="B17:BS17">TRANSPOSE(F21:F90)</f>
        <v>8.9350724999479898E-3</v>
      </c>
      <c r="C17" s="176">
        <v>3.2592037834501789E-3</v>
      </c>
      <c r="D17" s="176">
        <v>4.7955369711595135E-2</v>
      </c>
      <c r="E17" s="176">
        <v>2.1552351827581185E-2</v>
      </c>
      <c r="F17" s="176">
        <v>3.1621211175601733E-3</v>
      </c>
      <c r="G17" s="176">
        <v>2.3057133148876264E-3</v>
      </c>
      <c r="H17" s="176">
        <v>1.9728584604076079E-3</v>
      </c>
      <c r="I17" s="176">
        <v>4.9234780558502704E-4</v>
      </c>
      <c r="J17" s="176">
        <v>2.91247997670016E-4</v>
      </c>
      <c r="K17" s="176">
        <v>3.1205142607501712E-5</v>
      </c>
      <c r="L17" s="176">
        <v>1.1788609429500646E-4</v>
      </c>
      <c r="M17" s="176">
        <v>0</v>
      </c>
      <c r="N17" s="176">
        <v>3.4672380675001905E-6</v>
      </c>
      <c r="O17" s="176">
        <v>0.15626148522609859</v>
      </c>
      <c r="P17" s="176">
        <v>3.1205142607501712E-5</v>
      </c>
      <c r="Q17" s="176">
        <v>5.2008571012502853E-5</v>
      </c>
      <c r="R17" s="176">
        <v>4.5074094877502477E-5</v>
      </c>
      <c r="S17" s="176">
        <v>6.2410285215003423E-5</v>
      </c>
      <c r="T17" s="176">
        <v>1.0401714202500571E-5</v>
      </c>
      <c r="U17" s="176">
        <v>0.42349539204060821</v>
      </c>
      <c r="V17" s="176">
        <v>0</v>
      </c>
      <c r="W17" s="176">
        <v>0</v>
      </c>
      <c r="X17" s="176">
        <v>0</v>
      </c>
      <c r="Y17" s="176">
        <v>0</v>
      </c>
      <c r="Z17" s="176">
        <v>0</v>
      </c>
      <c r="AA17" s="176">
        <v>0</v>
      </c>
      <c r="AB17" s="176">
        <v>0</v>
      </c>
      <c r="AC17" s="176">
        <v>4.0948081577177253E-3</v>
      </c>
      <c r="AD17" s="176">
        <v>6.3460858349455987E-2</v>
      </c>
      <c r="AE17" s="176">
        <v>0.14064504497007771</v>
      </c>
      <c r="AF17" s="176">
        <v>5.8117844487438189E-2</v>
      </c>
      <c r="AG17" s="176">
        <v>0</v>
      </c>
      <c r="AH17" s="176">
        <v>0</v>
      </c>
      <c r="AI17" s="176">
        <v>0</v>
      </c>
      <c r="AJ17" s="176">
        <v>0</v>
      </c>
      <c r="AK17" s="176">
        <v>2.4270666472501336E-5</v>
      </c>
      <c r="AL17" s="176">
        <v>2.1808927444576199E-3</v>
      </c>
      <c r="AM17" s="176">
        <v>9.742938969675535E-4</v>
      </c>
      <c r="AN17" s="176">
        <v>5.1315123399002819E-4</v>
      </c>
      <c r="AO17" s="176">
        <v>1.4829377214698314E-2</v>
      </c>
      <c r="AP17" s="176">
        <v>3.438459991539939E-2</v>
      </c>
      <c r="AQ17" s="176">
        <v>4.5663525348977503E-3</v>
      </c>
      <c r="AR17" s="176">
        <v>0</v>
      </c>
      <c r="AS17" s="176">
        <v>0</v>
      </c>
      <c r="AT17" s="176">
        <v>0</v>
      </c>
      <c r="AU17" s="176">
        <v>0</v>
      </c>
      <c r="AV17" s="176">
        <v>0</v>
      </c>
      <c r="AW17" s="176">
        <v>0</v>
      </c>
      <c r="AX17" s="176">
        <v>0</v>
      </c>
      <c r="AY17" s="176">
        <v>3.4672380675001905E-6</v>
      </c>
      <c r="AZ17" s="176">
        <v>1.0401714202500571E-5</v>
      </c>
      <c r="BA17" s="176">
        <v>3.4672380675001905E-6</v>
      </c>
      <c r="BB17" s="176">
        <v>0</v>
      </c>
      <c r="BC17" s="176">
        <v>6.9344761350003809E-6</v>
      </c>
      <c r="BD17" s="176">
        <v>0</v>
      </c>
      <c r="BE17" s="176">
        <v>0</v>
      </c>
      <c r="BF17" s="176">
        <v>0</v>
      </c>
      <c r="BG17" s="176">
        <v>0</v>
      </c>
      <c r="BH17" s="176">
        <v>2.4270666472501336E-5</v>
      </c>
      <c r="BI17" s="176">
        <v>1.5602571303750858E-4</v>
      </c>
      <c r="BJ17" s="176">
        <v>6.9344761350003809E-6</v>
      </c>
      <c r="BK17" s="176">
        <v>9.0148189755004954E-5</v>
      </c>
      <c r="BL17" s="176">
        <v>1.9416533178001069E-4</v>
      </c>
      <c r="BM17" s="176">
        <v>8.6680951687504752E-5</v>
      </c>
      <c r="BN17" s="176">
        <v>3.2938761641251808E-4</v>
      </c>
      <c r="BO17" s="176">
        <v>1.2447384662325682E-3</v>
      </c>
      <c r="BP17" s="176">
        <v>9.7082665890005327E-4</v>
      </c>
      <c r="BQ17" s="176">
        <v>3.0858418800751693E-4</v>
      </c>
      <c r="BR17" s="176">
        <v>1.6157329394550887E-3</v>
      </c>
      <c r="BS17" s="176">
        <v>1.1199178958025615E-3</v>
      </c>
    </row>
    <row r="18" spans="1:71">
      <c r="A18">
        <f ca="1">SUM(B18:BS18)</f>
        <v>7.0617230310616046</v>
      </c>
      <c r="B18" s="22"/>
      <c r="C18" s="22"/>
      <c r="D18" s="22"/>
      <c r="E18" s="22"/>
      <c r="F18" s="22"/>
      <c r="G18" s="22"/>
      <c r="H18" s="22"/>
      <c r="I18" s="22">
        <f ca="1">((I17-I15)*100)^2</f>
        <v>1.9483610453425407E-3</v>
      </c>
      <c r="J18" s="22">
        <f t="shared" ref="J18:BS18" ca="1" si="4">((J17-J15)*100)^2</f>
        <v>8.482539614679365E-4</v>
      </c>
      <c r="K18" s="22">
        <f t="shared" ca="1" si="4"/>
        <v>7.60900020449118E-8</v>
      </c>
      <c r="L18" s="22">
        <f t="shared" ca="1" si="4"/>
        <v>8.4688302244124098E-7</v>
      </c>
      <c r="M18" s="22">
        <f t="shared" ca="1" si="4"/>
        <v>0</v>
      </c>
      <c r="N18" s="22">
        <f t="shared" ca="1" si="4"/>
        <v>1.2021739816722456E-7</v>
      </c>
      <c r="O18" s="22">
        <f t="shared" ca="1" si="4"/>
        <v>0.28956363601345958</v>
      </c>
      <c r="P18" s="22">
        <f t="shared" ca="1" si="4"/>
        <v>2.0230369918160396E-6</v>
      </c>
      <c r="Q18" s="22">
        <f t="shared" ca="1" si="4"/>
        <v>2.7048914587625525E-5</v>
      </c>
      <c r="R18" s="22">
        <f t="shared" ca="1" si="4"/>
        <v>8.4904314817505036E-9</v>
      </c>
      <c r="S18" s="22">
        <f t="shared" ca="1" si="4"/>
        <v>3.8950437006180745E-5</v>
      </c>
      <c r="T18" s="22">
        <f t="shared" ca="1" si="4"/>
        <v>4.5215315583286487E-10</v>
      </c>
      <c r="U18" s="22">
        <f t="shared" ca="1" si="4"/>
        <v>0.28511256842534316</v>
      </c>
      <c r="V18" s="22">
        <f t="shared" ca="1" si="4"/>
        <v>1.1535250539916039E-7</v>
      </c>
      <c r="W18" s="22">
        <f t="shared" ca="1" si="4"/>
        <v>1.0381725485924434E-6</v>
      </c>
      <c r="X18" s="22">
        <f t="shared" ca="1" si="4"/>
        <v>0</v>
      </c>
      <c r="Y18" s="22">
        <f t="shared" ca="1" si="4"/>
        <v>0</v>
      </c>
      <c r="Z18" s="22">
        <f t="shared" ca="1" si="4"/>
        <v>0</v>
      </c>
      <c r="AA18" s="22">
        <f t="shared" ca="1" si="4"/>
        <v>0</v>
      </c>
      <c r="AB18" s="22">
        <f t="shared" ca="1" si="4"/>
        <v>0</v>
      </c>
      <c r="AC18" s="22">
        <f t="shared" ca="1" si="4"/>
        <v>0.1612864610900179</v>
      </c>
      <c r="AD18" s="22">
        <f t="shared" ca="1" si="4"/>
        <v>0.28796135308246124</v>
      </c>
      <c r="AE18" s="22">
        <f t="shared" ca="1" si="4"/>
        <v>0.28910035204970097</v>
      </c>
      <c r="AF18" s="22">
        <f t="shared" ca="1" si="4"/>
        <v>0.2871806430723694</v>
      </c>
      <c r="AG18" s="22">
        <f t="shared" ca="1" si="4"/>
        <v>0</v>
      </c>
      <c r="AH18" s="22">
        <f t="shared" ca="1" si="4"/>
        <v>0</v>
      </c>
      <c r="AI18" s="22">
        <f t="shared" ca="1" si="4"/>
        <v>0</v>
      </c>
      <c r="AJ18" s="22">
        <f t="shared" ca="1" si="4"/>
        <v>4.9906107935892754E-3</v>
      </c>
      <c r="AK18" s="22">
        <f t="shared" ca="1" si="4"/>
        <v>5.8881106306049613E-6</v>
      </c>
      <c r="AL18" s="22">
        <f t="shared" ca="1" si="4"/>
        <v>4.7248868425358054E-2</v>
      </c>
      <c r="AM18" s="22">
        <f t="shared" ca="1" si="4"/>
        <v>0.61241123124915064</v>
      </c>
      <c r="AN18" s="22">
        <f t="shared" ca="1" si="4"/>
        <v>0.38711137682771313</v>
      </c>
      <c r="AO18" s="22">
        <f t="shared" ca="1" si="4"/>
        <v>1.1631917150691107</v>
      </c>
      <c r="AP18" s="22">
        <f t="shared" ca="1" si="4"/>
        <v>0.75172602981343051</v>
      </c>
      <c r="AQ18" s="22">
        <f t="shared" ca="1" si="4"/>
        <v>1.9653909847255591</v>
      </c>
      <c r="AR18" s="22">
        <f t="shared" ca="1" si="4"/>
        <v>2.6910470632064733E-2</v>
      </c>
      <c r="AS18" s="22">
        <f t="shared" ca="1" si="4"/>
        <v>1.8456400863865662E-6</v>
      </c>
      <c r="AT18" s="22">
        <f t="shared" ca="1" si="4"/>
        <v>0</v>
      </c>
      <c r="AU18" s="22">
        <f t="shared" ca="1" si="4"/>
        <v>2.0099020540749711E-3</v>
      </c>
      <c r="AV18" s="22">
        <f t="shared" ca="1" si="4"/>
        <v>2.0712695869473242E-3</v>
      </c>
      <c r="AW18" s="22">
        <f t="shared" ca="1" si="4"/>
        <v>2.0712695869473242E-3</v>
      </c>
      <c r="AX18" s="22">
        <f t="shared" ca="1" si="4"/>
        <v>1.7736601230174903E-3</v>
      </c>
      <c r="AY18" s="22">
        <f t="shared" ca="1" si="4"/>
        <v>1.9432033155826798E-5</v>
      </c>
      <c r="AZ18" s="22">
        <f t="shared" ca="1" si="4"/>
        <v>1.5871875938421747E-2</v>
      </c>
      <c r="BA18" s="22">
        <f t="shared" ca="1" si="4"/>
        <v>4.0328614713326426E-3</v>
      </c>
      <c r="BB18" s="22">
        <f t="shared" ca="1" si="4"/>
        <v>0.13083569543636273</v>
      </c>
      <c r="BC18" s="22">
        <f t="shared" ca="1" si="4"/>
        <v>2.6988137158661749E-3</v>
      </c>
      <c r="BD18" s="22">
        <f t="shared" ca="1" si="4"/>
        <v>5.1781739673683106E-4</v>
      </c>
      <c r="BE18" s="22">
        <f t="shared" ca="1" si="4"/>
        <v>3.6174545693176707E-4</v>
      </c>
      <c r="BF18" s="22">
        <f t="shared" ca="1" si="4"/>
        <v>5.0870454881029731E-3</v>
      </c>
      <c r="BG18" s="22">
        <f t="shared" ca="1" si="4"/>
        <v>3.4125885197287616E-3</v>
      </c>
      <c r="BH18" s="22">
        <f t="shared" ca="1" si="4"/>
        <v>1.5751197068919803E-3</v>
      </c>
      <c r="BI18" s="22">
        <f t="shared" ca="1" si="4"/>
        <v>9.6588853486212115E-2</v>
      </c>
      <c r="BJ18" s="22">
        <f t="shared" ca="1" si="4"/>
        <v>4.0097414313506929E-4</v>
      </c>
      <c r="BK18" s="22">
        <f t="shared" ca="1" si="4"/>
        <v>2.0684569231866904E-2</v>
      </c>
      <c r="BL18" s="22">
        <f t="shared" ca="1" si="4"/>
        <v>9.2985778849121861E-2</v>
      </c>
      <c r="BM18" s="22">
        <f t="shared" ca="1" si="4"/>
        <v>2.0784421993507458E-2</v>
      </c>
      <c r="BN18" s="22">
        <f t="shared" ca="1" si="4"/>
        <v>2.9906992151978698E-3</v>
      </c>
      <c r="BO18" s="22">
        <f t="shared" ca="1" si="4"/>
        <v>4.9113242228255805E-2</v>
      </c>
      <c r="BP18" s="22">
        <f t="shared" ca="1" si="4"/>
        <v>3.0731941077834991E-2</v>
      </c>
      <c r="BQ18" s="22">
        <f t="shared" ca="1" si="4"/>
        <v>4.8950556276259607E-4</v>
      </c>
      <c r="BR18" s="22">
        <f t="shared" ca="1" si="4"/>
        <v>1.0909752300893464E-5</v>
      </c>
      <c r="BS18" s="22">
        <f t="shared" ca="1" si="4"/>
        <v>1.2542160933388368E-2</v>
      </c>
    </row>
    <row r="21" spans="1:71">
      <c r="B21" s="96" t="s">
        <v>165</v>
      </c>
      <c r="C21" s="96">
        <v>273.62</v>
      </c>
      <c r="D21" s="96">
        <v>25.77</v>
      </c>
      <c r="E21" s="38">
        <f>C21/$C$91</f>
        <v>9.2931159211093864E-2</v>
      </c>
      <c r="F21" s="38">
        <f t="shared" ref="F21:F52" si="5">D21/$D$91</f>
        <v>8.9350724999479898E-3</v>
      </c>
      <c r="G21" s="96">
        <v>273.62</v>
      </c>
      <c r="H21" s="96">
        <v>11600</v>
      </c>
    </row>
    <row r="22" spans="1:71">
      <c r="B22" s="97" t="s">
        <v>166</v>
      </c>
      <c r="C22" s="97">
        <v>6.37</v>
      </c>
      <c r="D22" s="97">
        <v>9.4</v>
      </c>
      <c r="E22" s="38">
        <f t="shared" ref="E22:E85" si="6">C22/$C$91</f>
        <v>2.1634803164047511E-3</v>
      </c>
      <c r="F22" s="38">
        <f t="shared" si="5"/>
        <v>3.2592037834501789E-3</v>
      </c>
      <c r="G22" s="97">
        <v>6.37</v>
      </c>
      <c r="H22" s="97">
        <v>0</v>
      </c>
    </row>
    <row r="23" spans="1:71">
      <c r="B23" s="97" t="s">
        <v>167</v>
      </c>
      <c r="C23" s="97">
        <v>6.45</v>
      </c>
      <c r="D23" s="97">
        <v>138.31</v>
      </c>
      <c r="E23" s="38">
        <f t="shared" si="6"/>
        <v>2.190651183800729E-3</v>
      </c>
      <c r="F23" s="38">
        <f t="shared" si="5"/>
        <v>4.7955369711595135E-2</v>
      </c>
      <c r="G23" s="97">
        <v>6.45</v>
      </c>
      <c r="H23" s="97">
        <v>0</v>
      </c>
    </row>
    <row r="24" spans="1:71">
      <c r="B24" s="97" t="s">
        <v>168</v>
      </c>
      <c r="C24" s="97">
        <v>5.1100000000000003</v>
      </c>
      <c r="D24" s="97">
        <v>62.160000000000004</v>
      </c>
      <c r="E24" s="38">
        <f t="shared" si="6"/>
        <v>1.7355391549180969E-3</v>
      </c>
      <c r="F24" s="38">
        <f t="shared" si="5"/>
        <v>2.1552351827581185E-2</v>
      </c>
      <c r="G24" s="97">
        <v>5.1100000000000003</v>
      </c>
      <c r="H24" s="97">
        <v>0</v>
      </c>
    </row>
    <row r="25" spans="1:71">
      <c r="B25" s="97" t="s">
        <v>169</v>
      </c>
      <c r="C25" s="97">
        <v>1.21</v>
      </c>
      <c r="D25" s="97">
        <v>9.1199999999999992</v>
      </c>
      <c r="E25" s="38">
        <f t="shared" si="6"/>
        <v>4.1095936936416774E-4</v>
      </c>
      <c r="F25" s="38">
        <f t="shared" si="5"/>
        <v>3.1621211175601733E-3</v>
      </c>
      <c r="G25" s="97">
        <v>1.21</v>
      </c>
      <c r="H25" s="97">
        <v>0</v>
      </c>
    </row>
    <row r="26" spans="1:71">
      <c r="B26" s="97" t="s">
        <v>170</v>
      </c>
      <c r="C26" s="97">
        <v>1.29</v>
      </c>
      <c r="D26" s="97">
        <v>6.6499999999999995</v>
      </c>
      <c r="E26" s="38">
        <f t="shared" si="6"/>
        <v>4.3813023676014579E-4</v>
      </c>
      <c r="F26" s="38">
        <f t="shared" si="5"/>
        <v>2.3057133148876264E-3</v>
      </c>
      <c r="G26" s="97">
        <v>1.29</v>
      </c>
      <c r="H26" s="97">
        <v>0</v>
      </c>
    </row>
    <row r="27" spans="1:71">
      <c r="B27" s="97" t="s">
        <v>171</v>
      </c>
      <c r="C27" s="97">
        <v>0.31</v>
      </c>
      <c r="D27" s="97">
        <v>5.6899999999999995</v>
      </c>
      <c r="E27" s="38">
        <f t="shared" si="6"/>
        <v>1.0528711115941488E-4</v>
      </c>
      <c r="F27" s="38">
        <f t="shared" si="5"/>
        <v>1.9728584604076079E-3</v>
      </c>
      <c r="G27" s="97">
        <v>0.31</v>
      </c>
      <c r="H27" s="97">
        <v>0</v>
      </c>
    </row>
    <row r="28" spans="1:71">
      <c r="B28" s="97" t="s">
        <v>172</v>
      </c>
      <c r="C28" s="97">
        <v>0.15</v>
      </c>
      <c r="D28" s="97">
        <v>1.42</v>
      </c>
      <c r="E28" s="38">
        <f t="shared" si="6"/>
        <v>5.0945376367458813E-5</v>
      </c>
      <c r="F28" s="38">
        <f t="shared" si="5"/>
        <v>4.9234780558502704E-4</v>
      </c>
      <c r="G28" s="97">
        <v>0.15</v>
      </c>
      <c r="H28" s="97">
        <v>0</v>
      </c>
    </row>
    <row r="29" spans="1:71">
      <c r="B29" s="97" t="s">
        <v>173</v>
      </c>
      <c r="C29" s="97">
        <v>0</v>
      </c>
      <c r="D29" s="97">
        <v>0.84000000000000008</v>
      </c>
      <c r="E29" s="38">
        <f t="shared" si="6"/>
        <v>0</v>
      </c>
      <c r="F29" s="38">
        <f t="shared" si="5"/>
        <v>2.91247997670016E-4</v>
      </c>
      <c r="G29" s="97">
        <v>0</v>
      </c>
      <c r="H29" s="97">
        <v>0</v>
      </c>
    </row>
    <row r="30" spans="1:71">
      <c r="B30" s="97" t="s">
        <v>174</v>
      </c>
      <c r="C30" s="97">
        <v>0.1</v>
      </c>
      <c r="D30" s="97">
        <v>0.09</v>
      </c>
      <c r="E30" s="38">
        <f t="shared" si="6"/>
        <v>3.3963584244972544E-5</v>
      </c>
      <c r="F30" s="38">
        <f t="shared" si="5"/>
        <v>3.1205142607501712E-5</v>
      </c>
      <c r="G30" s="97">
        <v>0.1</v>
      </c>
      <c r="H30" s="97">
        <v>0</v>
      </c>
    </row>
    <row r="31" spans="1:71">
      <c r="B31" s="97" t="s">
        <v>175</v>
      </c>
      <c r="C31" s="97">
        <v>0.32</v>
      </c>
      <c r="D31" s="97">
        <v>0.33999999999999997</v>
      </c>
      <c r="E31" s="38">
        <f t="shared" si="6"/>
        <v>1.0868346958391214E-4</v>
      </c>
      <c r="F31" s="38">
        <f t="shared" si="5"/>
        <v>1.1788609429500646E-4</v>
      </c>
      <c r="G31" s="97">
        <v>0.32</v>
      </c>
      <c r="H31" s="97">
        <v>0</v>
      </c>
    </row>
    <row r="32" spans="1:71">
      <c r="B32" s="97" t="s">
        <v>176</v>
      </c>
      <c r="C32" s="97">
        <v>0</v>
      </c>
      <c r="D32" s="97">
        <v>0</v>
      </c>
      <c r="E32" s="38">
        <f t="shared" si="6"/>
        <v>0</v>
      </c>
      <c r="F32" s="38">
        <f t="shared" si="5"/>
        <v>0</v>
      </c>
      <c r="G32" s="97">
        <v>0</v>
      </c>
      <c r="H32" s="97">
        <v>0</v>
      </c>
    </row>
    <row r="33" spans="2:8">
      <c r="B33" s="97" t="s">
        <v>177</v>
      </c>
      <c r="C33" s="97">
        <v>0</v>
      </c>
      <c r="D33" s="97">
        <v>0.01</v>
      </c>
      <c r="E33" s="38">
        <f t="shared" si="6"/>
        <v>0</v>
      </c>
      <c r="F33" s="38">
        <f t="shared" si="5"/>
        <v>3.4672380675001905E-6</v>
      </c>
      <c r="G33" s="97">
        <v>0</v>
      </c>
      <c r="H33" s="97">
        <v>0</v>
      </c>
    </row>
    <row r="34" spans="2:8">
      <c r="B34" s="97" t="s">
        <v>178</v>
      </c>
      <c r="C34" s="97">
        <v>1.1299999999999999</v>
      </c>
      <c r="D34" s="97">
        <v>450.68</v>
      </c>
      <c r="E34" s="38">
        <f t="shared" si="6"/>
        <v>3.837885019681897E-4</v>
      </c>
      <c r="F34" s="38">
        <f t="shared" si="5"/>
        <v>0.15626148522609859</v>
      </c>
      <c r="G34" s="97">
        <v>1.1299999999999999</v>
      </c>
      <c r="H34" s="97">
        <v>0</v>
      </c>
    </row>
    <row r="35" spans="2:8">
      <c r="B35" s="97" t="s">
        <v>179</v>
      </c>
      <c r="C35" s="97">
        <v>0.05</v>
      </c>
      <c r="D35" s="97">
        <v>0.09</v>
      </c>
      <c r="E35" s="38">
        <f t="shared" si="6"/>
        <v>1.6981792122486272E-5</v>
      </c>
      <c r="F35" s="38">
        <f t="shared" si="5"/>
        <v>3.1205142607501712E-5</v>
      </c>
      <c r="G35" s="97">
        <v>0.05</v>
      </c>
      <c r="H35" s="97">
        <v>0</v>
      </c>
    </row>
    <row r="36" spans="2:8">
      <c r="B36" s="97" t="s">
        <v>180</v>
      </c>
      <c r="C36" s="97">
        <v>0</v>
      </c>
      <c r="D36" s="97">
        <v>0.15</v>
      </c>
      <c r="E36" s="38">
        <f t="shared" si="6"/>
        <v>0</v>
      </c>
      <c r="F36" s="38">
        <f t="shared" si="5"/>
        <v>5.2008571012502853E-5</v>
      </c>
      <c r="G36" s="97">
        <v>0</v>
      </c>
      <c r="H36" s="97">
        <v>0</v>
      </c>
    </row>
    <row r="37" spans="2:8">
      <c r="B37" s="97" t="s">
        <v>181</v>
      </c>
      <c r="C37" s="97">
        <v>0.13</v>
      </c>
      <c r="D37" s="97">
        <v>0.13</v>
      </c>
      <c r="E37" s="38">
        <f t="shared" si="6"/>
        <v>4.4152659518464303E-5</v>
      </c>
      <c r="F37" s="38">
        <f t="shared" si="5"/>
        <v>4.5074094877502477E-5</v>
      </c>
      <c r="G37" s="97">
        <v>0.13</v>
      </c>
      <c r="H37" s="97">
        <v>0</v>
      </c>
    </row>
    <row r="38" spans="2:8">
      <c r="B38" s="97" t="s">
        <v>182</v>
      </c>
      <c r="C38" s="97">
        <v>0</v>
      </c>
      <c r="D38" s="97">
        <v>0.18</v>
      </c>
      <c r="E38" s="38">
        <f t="shared" si="6"/>
        <v>0</v>
      </c>
      <c r="F38" s="38">
        <f t="shared" si="5"/>
        <v>6.2410285215003423E-5</v>
      </c>
      <c r="G38" s="97">
        <v>0</v>
      </c>
      <c r="H38" s="97">
        <v>0</v>
      </c>
    </row>
    <row r="39" spans="2:8">
      <c r="B39" s="97" t="s">
        <v>183</v>
      </c>
      <c r="C39" s="97">
        <v>0.03</v>
      </c>
      <c r="D39" s="97">
        <v>0.03</v>
      </c>
      <c r="E39" s="38">
        <f t="shared" si="6"/>
        <v>1.0189075273491762E-5</v>
      </c>
      <c r="F39" s="38">
        <f t="shared" si="5"/>
        <v>1.0401714202500571E-5</v>
      </c>
      <c r="G39" s="97">
        <v>0.03</v>
      </c>
      <c r="H39" s="97">
        <v>0</v>
      </c>
    </row>
    <row r="40" spans="2:8">
      <c r="B40" s="97" t="s">
        <v>184</v>
      </c>
      <c r="C40" s="97">
        <v>2151.11</v>
      </c>
      <c r="D40" s="97">
        <v>1221.4199999999998</v>
      </c>
      <c r="E40" s="38">
        <f t="shared" si="6"/>
        <v>0.73059405705202884</v>
      </c>
      <c r="F40" s="38">
        <f t="shared" si="5"/>
        <v>0.42349539204060821</v>
      </c>
      <c r="G40" s="97">
        <v>2151.11</v>
      </c>
      <c r="H40" s="97">
        <v>58000</v>
      </c>
    </row>
    <row r="41" spans="2:8">
      <c r="B41" s="97" t="s">
        <v>185</v>
      </c>
      <c r="C41" s="97">
        <v>0.01</v>
      </c>
      <c r="D41" s="97">
        <v>0</v>
      </c>
      <c r="E41" s="38">
        <f t="shared" si="6"/>
        <v>3.3963584244972542E-6</v>
      </c>
      <c r="F41" s="38">
        <f t="shared" si="5"/>
        <v>0</v>
      </c>
      <c r="G41" s="97">
        <v>0.01</v>
      </c>
      <c r="H41" s="97">
        <v>0</v>
      </c>
    </row>
    <row r="42" spans="2:8">
      <c r="B42" s="97" t="s">
        <v>186</v>
      </c>
      <c r="C42" s="97">
        <v>0.03</v>
      </c>
      <c r="D42" s="97">
        <v>0</v>
      </c>
      <c r="E42" s="38">
        <f t="shared" si="6"/>
        <v>1.0189075273491762E-5</v>
      </c>
      <c r="F42" s="38">
        <f t="shared" si="5"/>
        <v>0</v>
      </c>
      <c r="G42" s="97">
        <v>0.03</v>
      </c>
      <c r="H42" s="97">
        <v>0</v>
      </c>
    </row>
    <row r="43" spans="2:8">
      <c r="B43" s="97" t="s">
        <v>187</v>
      </c>
      <c r="C43" s="97">
        <v>0</v>
      </c>
      <c r="D43" s="97">
        <v>0</v>
      </c>
      <c r="E43" s="38">
        <f t="shared" si="6"/>
        <v>0</v>
      </c>
      <c r="F43" s="38">
        <f t="shared" si="5"/>
        <v>0</v>
      </c>
      <c r="G43" s="97">
        <v>0</v>
      </c>
      <c r="H43" s="97">
        <v>0</v>
      </c>
    </row>
    <row r="44" spans="2:8">
      <c r="B44" s="97" t="s">
        <v>188</v>
      </c>
      <c r="C44" s="97">
        <v>0</v>
      </c>
      <c r="D44" s="97">
        <v>0</v>
      </c>
      <c r="E44" s="38">
        <f t="shared" si="6"/>
        <v>0</v>
      </c>
      <c r="F44" s="38">
        <f t="shared" si="5"/>
        <v>0</v>
      </c>
      <c r="G44" s="97">
        <v>0</v>
      </c>
      <c r="H44" s="97">
        <v>0</v>
      </c>
    </row>
    <row r="45" spans="2:8">
      <c r="B45" s="97" t="s">
        <v>189</v>
      </c>
      <c r="C45" s="97">
        <v>0</v>
      </c>
      <c r="D45" s="97">
        <v>0</v>
      </c>
      <c r="E45" s="38">
        <f t="shared" si="6"/>
        <v>0</v>
      </c>
      <c r="F45" s="38">
        <f t="shared" si="5"/>
        <v>0</v>
      </c>
      <c r="G45" s="97">
        <v>0</v>
      </c>
      <c r="H45" s="97">
        <v>0</v>
      </c>
    </row>
    <row r="46" spans="2:8">
      <c r="B46" s="97" t="s">
        <v>190</v>
      </c>
      <c r="C46" s="97">
        <v>0</v>
      </c>
      <c r="D46" s="97">
        <v>0</v>
      </c>
      <c r="E46" s="38">
        <f t="shared" si="6"/>
        <v>0</v>
      </c>
      <c r="F46" s="38">
        <f t="shared" si="5"/>
        <v>0</v>
      </c>
      <c r="G46" s="97">
        <v>0</v>
      </c>
      <c r="H46" s="97">
        <v>0</v>
      </c>
    </row>
    <row r="47" spans="2:8">
      <c r="B47" s="97" t="s">
        <v>191</v>
      </c>
      <c r="C47" s="97">
        <v>0</v>
      </c>
      <c r="D47" s="97">
        <v>0</v>
      </c>
      <c r="E47" s="38">
        <f t="shared" si="6"/>
        <v>0</v>
      </c>
      <c r="F47" s="38">
        <f t="shared" si="5"/>
        <v>0</v>
      </c>
      <c r="G47" s="97">
        <v>0</v>
      </c>
      <c r="H47" s="97">
        <v>0</v>
      </c>
    </row>
    <row r="48" spans="2:8">
      <c r="B48" s="97" t="s">
        <v>192</v>
      </c>
      <c r="C48" s="97">
        <v>3.5799999999999996</v>
      </c>
      <c r="D48" s="97">
        <v>11.81</v>
      </c>
      <c r="E48" s="38">
        <f t="shared" si="6"/>
        <v>1.2158963159700168E-3</v>
      </c>
      <c r="F48" s="38">
        <f t="shared" si="5"/>
        <v>4.0948081577177253E-3</v>
      </c>
      <c r="G48" s="97">
        <v>3.5799999999999996</v>
      </c>
      <c r="H48" s="97">
        <v>0</v>
      </c>
    </row>
    <row r="49" spans="2:8">
      <c r="B49" s="97" t="s">
        <v>193</v>
      </c>
      <c r="C49" s="97">
        <v>1.53</v>
      </c>
      <c r="D49" s="97">
        <v>183.03</v>
      </c>
      <c r="E49" s="38">
        <f t="shared" si="6"/>
        <v>5.1964283894807991E-4</v>
      </c>
      <c r="F49" s="38">
        <f t="shared" si="5"/>
        <v>6.3460858349455987E-2</v>
      </c>
      <c r="G49" s="97">
        <v>1.53</v>
      </c>
      <c r="H49" s="97">
        <v>0</v>
      </c>
    </row>
    <row r="50" spans="2:8">
      <c r="B50" s="97" t="s">
        <v>194</v>
      </c>
      <c r="C50" s="97">
        <v>2.4499999999999997</v>
      </c>
      <c r="D50" s="97">
        <v>405.64</v>
      </c>
      <c r="E50" s="38">
        <f t="shared" si="6"/>
        <v>8.3210781400182721E-4</v>
      </c>
      <c r="F50" s="38">
        <f t="shared" si="5"/>
        <v>0.14064504497007771</v>
      </c>
      <c r="G50" s="97">
        <v>2.4499999999999997</v>
      </c>
      <c r="H50" s="97">
        <v>0</v>
      </c>
    </row>
    <row r="51" spans="2:8">
      <c r="B51" s="97" t="s">
        <v>195</v>
      </c>
      <c r="C51" s="97">
        <v>2.02</v>
      </c>
      <c r="D51" s="97">
        <v>167.62</v>
      </c>
      <c r="E51" s="38">
        <f t="shared" si="6"/>
        <v>6.8606440174844539E-4</v>
      </c>
      <c r="F51" s="38">
        <f t="shared" si="5"/>
        <v>5.8117844487438189E-2</v>
      </c>
      <c r="G51" s="97">
        <v>2.02</v>
      </c>
      <c r="H51" s="97">
        <v>0</v>
      </c>
    </row>
    <row r="52" spans="2:8">
      <c r="B52" s="97" t="s">
        <v>196</v>
      </c>
      <c r="C52" s="97">
        <v>0</v>
      </c>
      <c r="D52" s="97">
        <v>0</v>
      </c>
      <c r="E52" s="38">
        <f t="shared" si="6"/>
        <v>0</v>
      </c>
      <c r="F52" s="38">
        <f t="shared" si="5"/>
        <v>0</v>
      </c>
      <c r="G52" s="97">
        <v>0</v>
      </c>
      <c r="H52" s="97">
        <v>0</v>
      </c>
    </row>
    <row r="53" spans="2:8">
      <c r="B53" s="97" t="s">
        <v>197</v>
      </c>
      <c r="C53" s="97">
        <v>0</v>
      </c>
      <c r="D53" s="97">
        <v>0</v>
      </c>
      <c r="E53" s="38">
        <f t="shared" si="6"/>
        <v>0</v>
      </c>
      <c r="F53" s="38">
        <f t="shared" ref="F53:F84" si="7">D53/$D$91</f>
        <v>0</v>
      </c>
      <c r="G53" s="97">
        <v>0</v>
      </c>
      <c r="H53" s="97">
        <v>0</v>
      </c>
    </row>
    <row r="54" spans="2:8">
      <c r="B54" s="97" t="s">
        <v>198</v>
      </c>
      <c r="C54" s="97">
        <v>0</v>
      </c>
      <c r="D54" s="97">
        <v>0</v>
      </c>
      <c r="E54" s="38">
        <f t="shared" si="6"/>
        <v>0</v>
      </c>
      <c r="F54" s="38">
        <f t="shared" si="7"/>
        <v>0</v>
      </c>
      <c r="G54" s="97">
        <v>0</v>
      </c>
      <c r="H54" s="97">
        <v>0</v>
      </c>
    </row>
    <row r="55" spans="2:8">
      <c r="B55" s="97" t="s">
        <v>199</v>
      </c>
      <c r="C55" s="97">
        <v>2.08</v>
      </c>
      <c r="D55" s="97">
        <v>0</v>
      </c>
      <c r="E55" s="38">
        <f t="shared" si="6"/>
        <v>7.0644255229542884E-4</v>
      </c>
      <c r="F55" s="38">
        <f t="shared" si="7"/>
        <v>0</v>
      </c>
      <c r="G55" s="97">
        <v>2.08</v>
      </c>
      <c r="H55" s="97">
        <v>0</v>
      </c>
    </row>
    <row r="56" spans="2:8">
      <c r="B56" s="97" t="s">
        <v>200</v>
      </c>
      <c r="C56" s="97">
        <v>12.99</v>
      </c>
      <c r="D56" s="97">
        <v>7.0000000000000007E-2</v>
      </c>
      <c r="E56" s="38">
        <f t="shared" si="6"/>
        <v>4.4118695934219328E-3</v>
      </c>
      <c r="F56" s="38">
        <f t="shared" si="7"/>
        <v>2.4270666472501336E-5</v>
      </c>
      <c r="G56" s="97">
        <v>12.99</v>
      </c>
      <c r="H56" s="97">
        <v>0</v>
      </c>
    </row>
    <row r="57" spans="2:8">
      <c r="B57" s="97" t="s">
        <v>201</v>
      </c>
      <c r="C57" s="97">
        <v>51.2</v>
      </c>
      <c r="D57" s="97">
        <v>6.29</v>
      </c>
      <c r="E57" s="38">
        <f t="shared" si="6"/>
        <v>1.7389355133425943E-2</v>
      </c>
      <c r="F57" s="38">
        <f t="shared" si="7"/>
        <v>2.1808927444576199E-3</v>
      </c>
      <c r="G57" s="97">
        <v>51.2</v>
      </c>
      <c r="H57" s="97">
        <v>0</v>
      </c>
    </row>
    <row r="58" spans="2:8">
      <c r="B58" s="97" t="s">
        <v>202</v>
      </c>
      <c r="C58" s="97">
        <v>25.91</v>
      </c>
      <c r="D58" s="97">
        <v>2.81</v>
      </c>
      <c r="E58" s="38">
        <f t="shared" si="6"/>
        <v>8.7999646778723854E-3</v>
      </c>
      <c r="F58" s="38">
        <f t="shared" si="7"/>
        <v>9.742938969675535E-4</v>
      </c>
      <c r="G58" s="97">
        <v>25.91</v>
      </c>
      <c r="H58" s="97">
        <v>0</v>
      </c>
    </row>
    <row r="59" spans="2:8">
      <c r="B59" s="97" t="s">
        <v>203</v>
      </c>
      <c r="C59" s="97">
        <v>19.829999999999998</v>
      </c>
      <c r="D59" s="97">
        <v>1.48</v>
      </c>
      <c r="E59" s="38">
        <f t="shared" si="6"/>
        <v>6.7349787557780547E-3</v>
      </c>
      <c r="F59" s="38">
        <f t="shared" si="7"/>
        <v>5.1315123399002819E-4</v>
      </c>
      <c r="G59" s="97">
        <v>19.829999999999998</v>
      </c>
      <c r="H59" s="97">
        <v>0</v>
      </c>
    </row>
    <row r="60" spans="2:8">
      <c r="B60" s="97" t="s">
        <v>204</v>
      </c>
      <c r="C60" s="97">
        <v>70.02</v>
      </c>
      <c r="D60" s="97">
        <v>42.77</v>
      </c>
      <c r="E60" s="38">
        <f t="shared" si="6"/>
        <v>2.3781301688329773E-2</v>
      </c>
      <c r="F60" s="38">
        <f t="shared" si="7"/>
        <v>1.4829377214698314E-2</v>
      </c>
      <c r="G60" s="97">
        <v>70.02</v>
      </c>
      <c r="H60" s="97">
        <v>0</v>
      </c>
    </row>
    <row r="61" spans="2:8">
      <c r="B61" s="97" t="s">
        <v>205</v>
      </c>
      <c r="C61" s="97">
        <v>184.88</v>
      </c>
      <c r="D61" s="97">
        <v>99.17</v>
      </c>
      <c r="E61" s="38">
        <f t="shared" si="6"/>
        <v>6.2791874552105234E-2</v>
      </c>
      <c r="F61" s="38">
        <f t="shared" si="7"/>
        <v>3.438459991539939E-2</v>
      </c>
      <c r="G61" s="97">
        <v>184.88</v>
      </c>
      <c r="H61" s="97">
        <v>0</v>
      </c>
    </row>
    <row r="62" spans="2:8">
      <c r="B62" s="97" t="s">
        <v>206</v>
      </c>
      <c r="C62" s="97">
        <v>30.28</v>
      </c>
      <c r="D62" s="97">
        <v>13.17</v>
      </c>
      <c r="E62" s="38">
        <f t="shared" si="6"/>
        <v>1.0284173309377686E-2</v>
      </c>
      <c r="F62" s="38">
        <f t="shared" si="7"/>
        <v>4.5663525348977503E-3</v>
      </c>
      <c r="G62" s="97">
        <v>30.28</v>
      </c>
      <c r="H62" s="97">
        <v>0</v>
      </c>
    </row>
    <row r="63" spans="2:8">
      <c r="B63" s="97" t="s">
        <v>207</v>
      </c>
      <c r="C63" s="97">
        <v>4.83</v>
      </c>
      <c r="D63" s="97">
        <v>0</v>
      </c>
      <c r="E63" s="38">
        <f t="shared" si="6"/>
        <v>1.6404411190321737E-3</v>
      </c>
      <c r="F63" s="38">
        <f t="shared" si="7"/>
        <v>0</v>
      </c>
      <c r="G63" s="97">
        <v>4.83</v>
      </c>
      <c r="H63" s="97">
        <v>0</v>
      </c>
    </row>
    <row r="64" spans="2:8">
      <c r="B64" s="97" t="s">
        <v>208</v>
      </c>
      <c r="C64" s="97">
        <v>0.04</v>
      </c>
      <c r="D64" s="97">
        <v>0</v>
      </c>
      <c r="E64" s="38">
        <f t="shared" si="6"/>
        <v>1.3585433697989017E-5</v>
      </c>
      <c r="F64" s="38">
        <f t="shared" si="7"/>
        <v>0</v>
      </c>
      <c r="G64" s="97">
        <v>0.04</v>
      </c>
      <c r="H64" s="97">
        <v>0</v>
      </c>
    </row>
    <row r="65" spans="2:8">
      <c r="B65" s="97" t="s">
        <v>209</v>
      </c>
      <c r="C65" s="97">
        <v>0</v>
      </c>
      <c r="D65" s="97">
        <v>0</v>
      </c>
      <c r="E65" s="38">
        <f t="shared" si="6"/>
        <v>0</v>
      </c>
      <c r="F65" s="38">
        <f t="shared" si="7"/>
        <v>0</v>
      </c>
      <c r="G65" s="97">
        <v>0</v>
      </c>
      <c r="H65" s="97">
        <v>0</v>
      </c>
    </row>
    <row r="66" spans="2:8">
      <c r="B66" s="97" t="s">
        <v>210</v>
      </c>
      <c r="C66" s="97">
        <v>1.32</v>
      </c>
      <c r="D66" s="97">
        <v>0</v>
      </c>
      <c r="E66" s="38">
        <f t="shared" si="6"/>
        <v>4.4831931203363756E-4</v>
      </c>
      <c r="F66" s="38">
        <f t="shared" si="7"/>
        <v>0</v>
      </c>
      <c r="G66" s="97">
        <v>1.32</v>
      </c>
      <c r="H66" s="97">
        <v>0</v>
      </c>
    </row>
    <row r="67" spans="2:8">
      <c r="B67" s="97" t="s">
        <v>211</v>
      </c>
      <c r="C67" s="97">
        <v>1.34</v>
      </c>
      <c r="D67" s="97">
        <v>0</v>
      </c>
      <c r="E67" s="38">
        <f t="shared" si="6"/>
        <v>4.551120288826321E-4</v>
      </c>
      <c r="F67" s="38">
        <f t="shared" si="7"/>
        <v>0</v>
      </c>
      <c r="G67" s="97">
        <v>1.34</v>
      </c>
      <c r="H67" s="97">
        <v>0</v>
      </c>
    </row>
    <row r="68" spans="2:8">
      <c r="B68" s="97" t="s">
        <v>212</v>
      </c>
      <c r="C68" s="97">
        <v>1.34</v>
      </c>
      <c r="D68" s="97">
        <v>0</v>
      </c>
      <c r="E68" s="38">
        <f t="shared" si="6"/>
        <v>4.551120288826321E-4</v>
      </c>
      <c r="F68" s="38">
        <f t="shared" si="7"/>
        <v>0</v>
      </c>
      <c r="G68" s="97">
        <v>1.34</v>
      </c>
      <c r="H68" s="97">
        <v>0</v>
      </c>
    </row>
    <row r="69" spans="2:8">
      <c r="B69" s="97" t="s">
        <v>213</v>
      </c>
      <c r="C69" s="97">
        <v>1.24</v>
      </c>
      <c r="D69" s="97">
        <v>0</v>
      </c>
      <c r="E69" s="38">
        <f t="shared" si="6"/>
        <v>4.2114844463765952E-4</v>
      </c>
      <c r="F69" s="38">
        <f t="shared" si="7"/>
        <v>0</v>
      </c>
      <c r="G69" s="97">
        <v>1.24</v>
      </c>
      <c r="H69" s="97">
        <v>0</v>
      </c>
    </row>
    <row r="70" spans="2:8">
      <c r="B70" s="97" t="s">
        <v>214</v>
      </c>
      <c r="C70" s="97">
        <v>0.14000000000000001</v>
      </c>
      <c r="D70" s="97">
        <v>0.01</v>
      </c>
      <c r="E70" s="38">
        <f t="shared" si="6"/>
        <v>4.7549017942961565E-5</v>
      </c>
      <c r="F70" s="38">
        <f t="shared" si="7"/>
        <v>3.4672380675001905E-6</v>
      </c>
      <c r="G70" s="97">
        <v>0.14000000000000001</v>
      </c>
      <c r="H70" s="97">
        <v>0</v>
      </c>
    </row>
    <row r="71" spans="2:8">
      <c r="B71" s="97" t="s">
        <v>215</v>
      </c>
      <c r="C71" s="97">
        <v>3.74</v>
      </c>
      <c r="D71" s="97">
        <v>0.03</v>
      </c>
      <c r="E71" s="38">
        <f t="shared" si="6"/>
        <v>1.2702380507619731E-3</v>
      </c>
      <c r="F71" s="38">
        <f t="shared" si="7"/>
        <v>1.0401714202500571E-5</v>
      </c>
      <c r="G71" s="97">
        <v>3.74</v>
      </c>
      <c r="H71" s="97">
        <v>0</v>
      </c>
    </row>
    <row r="72" spans="2:8">
      <c r="B72" s="97" t="s">
        <v>216</v>
      </c>
      <c r="C72" s="97">
        <v>1.88</v>
      </c>
      <c r="D72" s="97">
        <v>0.01</v>
      </c>
      <c r="E72" s="38">
        <f t="shared" si="6"/>
        <v>6.3851538380548369E-4</v>
      </c>
      <c r="F72" s="38">
        <f t="shared" si="7"/>
        <v>3.4672380675001905E-6</v>
      </c>
      <c r="G72" s="97">
        <v>1.88</v>
      </c>
      <c r="H72" s="97">
        <v>0</v>
      </c>
    </row>
    <row r="73" spans="2:8">
      <c r="B73" s="97" t="s">
        <v>217</v>
      </c>
      <c r="C73" s="97">
        <v>10.65</v>
      </c>
      <c r="D73" s="97">
        <v>0</v>
      </c>
      <c r="E73" s="38">
        <f t="shared" si="6"/>
        <v>3.6171217220895757E-3</v>
      </c>
      <c r="F73" s="38">
        <f t="shared" si="7"/>
        <v>0</v>
      </c>
      <c r="G73" s="97">
        <v>10.65</v>
      </c>
      <c r="H73" s="97">
        <v>0</v>
      </c>
    </row>
    <row r="74" spans="2:8">
      <c r="B74" s="97" t="s">
        <v>218</v>
      </c>
      <c r="C74" s="97">
        <v>1.55</v>
      </c>
      <c r="D74" s="97">
        <v>0.02</v>
      </c>
      <c r="E74" s="38">
        <f t="shared" si="6"/>
        <v>5.2643555579707439E-4</v>
      </c>
      <c r="F74" s="38">
        <f t="shared" si="7"/>
        <v>6.9344761350003809E-6</v>
      </c>
      <c r="G74" s="97">
        <v>1.55</v>
      </c>
      <c r="H74" s="97">
        <v>0</v>
      </c>
    </row>
    <row r="75" spans="2:8">
      <c r="B75" s="97" t="s">
        <v>219</v>
      </c>
      <c r="C75" s="97">
        <v>0.67</v>
      </c>
      <c r="D75" s="97">
        <v>0</v>
      </c>
      <c r="E75" s="38">
        <f t="shared" si="6"/>
        <v>2.2755601444131605E-4</v>
      </c>
      <c r="F75" s="38">
        <f t="shared" si="7"/>
        <v>0</v>
      </c>
      <c r="G75" s="97">
        <v>0.67</v>
      </c>
      <c r="H75" s="97">
        <v>0</v>
      </c>
    </row>
    <row r="76" spans="2:8">
      <c r="B76" s="97" t="s">
        <v>220</v>
      </c>
      <c r="C76" s="97">
        <v>0.56000000000000005</v>
      </c>
      <c r="D76" s="97">
        <v>0</v>
      </c>
      <c r="E76" s="38">
        <f t="shared" si="6"/>
        <v>1.9019607177184626E-4</v>
      </c>
      <c r="F76" s="38">
        <f t="shared" si="7"/>
        <v>0</v>
      </c>
      <c r="G76" s="97">
        <v>0.56000000000000005</v>
      </c>
      <c r="H76" s="97">
        <v>0</v>
      </c>
    </row>
    <row r="77" spans="2:8">
      <c r="B77" s="97" t="s">
        <v>221</v>
      </c>
      <c r="C77" s="97">
        <v>2.1</v>
      </c>
      <c r="D77" s="97">
        <v>0</v>
      </c>
      <c r="E77" s="38">
        <f t="shared" si="6"/>
        <v>7.1323526914442343E-4</v>
      </c>
      <c r="F77" s="38">
        <f t="shared" si="7"/>
        <v>0</v>
      </c>
      <c r="G77" s="97">
        <v>2.1</v>
      </c>
      <c r="H77" s="97">
        <v>0</v>
      </c>
    </row>
    <row r="78" spans="2:8">
      <c r="B78" s="97" t="s">
        <v>222</v>
      </c>
      <c r="C78" s="97">
        <v>1.72</v>
      </c>
      <c r="D78" s="97">
        <v>0</v>
      </c>
      <c r="E78" s="38">
        <f t="shared" si="6"/>
        <v>5.8417364901352771E-4</v>
      </c>
      <c r="F78" s="38">
        <f t="shared" si="7"/>
        <v>0</v>
      </c>
      <c r="G78" s="97">
        <v>1.72</v>
      </c>
      <c r="H78" s="97">
        <v>0</v>
      </c>
    </row>
    <row r="79" spans="2:8">
      <c r="B79" s="97" t="s">
        <v>223</v>
      </c>
      <c r="C79" s="97">
        <v>1.24</v>
      </c>
      <c r="D79" s="97">
        <v>7.0000000000000007E-2</v>
      </c>
      <c r="E79" s="38">
        <f t="shared" si="6"/>
        <v>4.2114844463765952E-4</v>
      </c>
      <c r="F79" s="38">
        <f t="shared" si="7"/>
        <v>2.4270666472501336E-5</v>
      </c>
      <c r="G79" s="97">
        <v>1.24</v>
      </c>
      <c r="H79" s="97">
        <v>0</v>
      </c>
    </row>
    <row r="80" spans="2:8">
      <c r="B80" s="97" t="s">
        <v>224</v>
      </c>
      <c r="C80" s="97">
        <v>9.61</v>
      </c>
      <c r="D80" s="97">
        <v>0.45</v>
      </c>
      <c r="E80" s="38">
        <f t="shared" si="6"/>
        <v>3.2639004459418608E-3</v>
      </c>
      <c r="F80" s="38">
        <f t="shared" si="7"/>
        <v>1.5602571303750858E-4</v>
      </c>
      <c r="G80" s="97">
        <v>9.61</v>
      </c>
      <c r="H80" s="97">
        <v>0</v>
      </c>
    </row>
    <row r="81" spans="2:8">
      <c r="B81" s="97" t="s">
        <v>225</v>
      </c>
      <c r="C81" s="97">
        <v>0.61</v>
      </c>
      <c r="D81" s="97">
        <v>0.02</v>
      </c>
      <c r="E81" s="38">
        <f t="shared" si="6"/>
        <v>2.0717786389433249E-4</v>
      </c>
      <c r="F81" s="38">
        <f t="shared" si="7"/>
        <v>6.9344761350003809E-6</v>
      </c>
      <c r="G81" s="97">
        <v>0.61</v>
      </c>
      <c r="H81" s="97">
        <v>0</v>
      </c>
    </row>
    <row r="82" spans="2:8">
      <c r="B82" s="97" t="s">
        <v>226</v>
      </c>
      <c r="C82" s="97">
        <v>4.5</v>
      </c>
      <c r="D82" s="97">
        <v>0.26</v>
      </c>
      <c r="E82" s="38">
        <f t="shared" si="6"/>
        <v>1.5283612910237643E-3</v>
      </c>
      <c r="F82" s="38">
        <f t="shared" si="7"/>
        <v>9.0148189755004954E-5</v>
      </c>
      <c r="G82" s="97">
        <v>4.5</v>
      </c>
      <c r="H82" s="97">
        <v>0</v>
      </c>
    </row>
    <row r="83" spans="2:8">
      <c r="B83" s="97" t="s">
        <v>227</v>
      </c>
      <c r="C83" s="97">
        <v>9.5500000000000007</v>
      </c>
      <c r="D83" s="97">
        <v>0.56000000000000005</v>
      </c>
      <c r="E83" s="38">
        <f t="shared" si="6"/>
        <v>3.2435222953948778E-3</v>
      </c>
      <c r="F83" s="38">
        <f t="shared" si="7"/>
        <v>1.9416533178001069E-4</v>
      </c>
      <c r="G83" s="97">
        <v>9.5500000000000007</v>
      </c>
      <c r="H83" s="97">
        <v>0</v>
      </c>
    </row>
    <row r="84" spans="2:8">
      <c r="B84" s="97" t="s">
        <v>228</v>
      </c>
      <c r="C84" s="97">
        <v>4.5</v>
      </c>
      <c r="D84" s="97">
        <v>0.25</v>
      </c>
      <c r="E84" s="38">
        <f t="shared" si="6"/>
        <v>1.5283612910237643E-3</v>
      </c>
      <c r="F84" s="38">
        <f t="shared" si="7"/>
        <v>8.6680951687504752E-5</v>
      </c>
      <c r="G84" s="97">
        <v>4.5</v>
      </c>
      <c r="H84" s="97">
        <v>0</v>
      </c>
    </row>
    <row r="85" spans="2:8">
      <c r="B85" s="97" t="s">
        <v>229</v>
      </c>
      <c r="C85" s="97">
        <v>2.58</v>
      </c>
      <c r="D85" s="97">
        <v>0.95</v>
      </c>
      <c r="E85" s="38">
        <f t="shared" si="6"/>
        <v>8.7626047352029157E-4</v>
      </c>
      <c r="F85" s="38">
        <f t="shared" ref="F85:F90" si="8">D85/$D$91</f>
        <v>3.2938761641251808E-4</v>
      </c>
      <c r="G85" s="97">
        <v>2.58</v>
      </c>
      <c r="H85" s="97">
        <v>0</v>
      </c>
    </row>
    <row r="86" spans="2:8">
      <c r="B86" s="97" t="s">
        <v>230</v>
      </c>
      <c r="C86" s="97">
        <v>10.19</v>
      </c>
      <c r="D86" s="97">
        <v>3.59</v>
      </c>
      <c r="E86" s="38">
        <f t="shared" ref="E86:E90" si="9">C86/$C$91</f>
        <v>3.4608892345627017E-3</v>
      </c>
      <c r="F86" s="38">
        <f t="shared" si="8"/>
        <v>1.2447384662325682E-3</v>
      </c>
      <c r="G86" s="97">
        <v>10.19</v>
      </c>
      <c r="H86" s="97">
        <v>0</v>
      </c>
    </row>
    <row r="87" spans="2:8">
      <c r="B87" s="97" t="s">
        <v>231</v>
      </c>
      <c r="C87" s="97">
        <v>8.02</v>
      </c>
      <c r="D87" s="97">
        <v>2.8</v>
      </c>
      <c r="E87" s="38">
        <f t="shared" si="9"/>
        <v>2.7238794564467977E-3</v>
      </c>
      <c r="F87" s="38">
        <f t="shared" si="8"/>
        <v>9.7082665890005327E-4</v>
      </c>
      <c r="G87" s="97">
        <v>8.02</v>
      </c>
      <c r="H87" s="97">
        <v>0</v>
      </c>
    </row>
    <row r="88" spans="2:8">
      <c r="B88" s="97" t="s">
        <v>232</v>
      </c>
      <c r="C88" s="97">
        <v>1.56</v>
      </c>
      <c r="D88" s="97">
        <v>0.89</v>
      </c>
      <c r="E88" s="38">
        <f t="shared" si="9"/>
        <v>5.2983191422157163E-4</v>
      </c>
      <c r="F88" s="38">
        <f t="shared" si="8"/>
        <v>3.0858418800751693E-4</v>
      </c>
      <c r="G88" s="97">
        <v>1.56</v>
      </c>
      <c r="H88" s="97">
        <v>0</v>
      </c>
    </row>
    <row r="89" spans="2:8">
      <c r="B89" s="97" t="s">
        <v>233</v>
      </c>
      <c r="C89" s="97">
        <v>4.66</v>
      </c>
      <c r="D89" s="97">
        <v>4.66</v>
      </c>
      <c r="E89" s="38">
        <f t="shared" si="9"/>
        <v>1.5827030258157204E-3</v>
      </c>
      <c r="F89" s="38">
        <f t="shared" si="8"/>
        <v>1.6157329394550887E-3</v>
      </c>
      <c r="G89" s="97">
        <v>4.66</v>
      </c>
      <c r="H89" s="97">
        <v>0</v>
      </c>
    </row>
    <row r="90" spans="2:8">
      <c r="B90" s="98" t="s">
        <v>234</v>
      </c>
      <c r="C90" s="98">
        <v>0</v>
      </c>
      <c r="D90" s="98">
        <v>3.23</v>
      </c>
      <c r="E90" s="38">
        <f t="shared" si="9"/>
        <v>0</v>
      </c>
      <c r="F90" s="38">
        <f t="shared" si="8"/>
        <v>1.1199178958025615E-3</v>
      </c>
      <c r="G90" s="98">
        <v>0</v>
      </c>
      <c r="H90" s="98">
        <v>0</v>
      </c>
    </row>
    <row r="91" spans="2:8">
      <c r="C91" s="4">
        <f>SUM(C21:C90)</f>
        <v>2944.33</v>
      </c>
      <c r="D91" s="4">
        <f>SUM(D21:D90)</f>
        <v>2884.1400000000003</v>
      </c>
      <c r="E91" s="8">
        <f>SUM(E21:E90)</f>
        <v>1.0000000000000002</v>
      </c>
      <c r="F91" s="8">
        <f>SUM(F21:F90)</f>
        <v>0.99999999999999989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2:DD157"/>
  <sheetViews>
    <sheetView showGridLines="0" zoomScale="80" zoomScaleNormal="80" workbookViewId="0">
      <pane xSplit="2" ySplit="21" topLeftCell="C22" activePane="bottomRight" state="frozen"/>
      <selection pane="topRight" activeCell="C1" sqref="C1"/>
      <selection pane="bottomLeft" activeCell="A12" sqref="A12"/>
      <selection pane="bottomRight" activeCell="G13" sqref="G13"/>
    </sheetView>
  </sheetViews>
  <sheetFormatPr defaultRowHeight="12"/>
  <cols>
    <col min="1" max="1" width="16.85546875" bestFit="1" customWidth="1"/>
    <col min="2" max="3" width="12.5703125" customWidth="1"/>
    <col min="4" max="4" width="11" customWidth="1"/>
    <col min="5" max="5" width="9" bestFit="1" customWidth="1"/>
    <col min="6" max="6" width="9.28515625" bestFit="1" customWidth="1"/>
    <col min="7" max="7" width="8.28515625" customWidth="1"/>
    <col min="8" max="8" width="9.42578125" bestFit="1" customWidth="1"/>
    <col min="9" max="9" width="9" bestFit="1" customWidth="1"/>
    <col min="11" max="11" width="9" bestFit="1" customWidth="1"/>
    <col min="12" max="12" width="8.7109375" bestFit="1" customWidth="1"/>
    <col min="13" max="13" width="9" bestFit="1" customWidth="1"/>
    <col min="14" max="17" width="8.7109375" bestFit="1" customWidth="1"/>
    <col min="18" max="18" width="9" bestFit="1" customWidth="1"/>
    <col min="19" max="20" width="8.7109375" bestFit="1" customWidth="1"/>
    <col min="21" max="21" width="9" bestFit="1" customWidth="1"/>
    <col min="22" max="22" width="10" bestFit="1" customWidth="1"/>
    <col min="23" max="23" width="12.42578125" style="11" bestFit="1" customWidth="1"/>
    <col min="24" max="24" width="10" style="11" bestFit="1" customWidth="1"/>
    <col min="25" max="72" width="10" style="11" customWidth="1"/>
    <col min="73" max="73" width="13.5703125" bestFit="1" customWidth="1"/>
    <col min="74" max="74" width="13.5703125" customWidth="1"/>
    <col min="75" max="75" width="11" bestFit="1" customWidth="1"/>
    <col min="76" max="76" width="12.85546875" style="9" bestFit="1" customWidth="1"/>
    <col min="77" max="77" width="7.140625" customWidth="1"/>
    <col min="78" max="78" width="12.5703125" customWidth="1"/>
    <col min="79" max="79" width="14.85546875" style="10" bestFit="1" customWidth="1"/>
    <col min="80" max="80" width="14.5703125" bestFit="1" customWidth="1"/>
    <col min="81" max="81" width="8.140625" bestFit="1" customWidth="1"/>
    <col min="82" max="82" width="8.5703125" bestFit="1" customWidth="1"/>
    <col min="83" max="83" width="8" bestFit="1" customWidth="1"/>
    <col min="84" max="84" width="5.140625" bestFit="1" customWidth="1"/>
    <col min="85" max="85" width="4.5703125" bestFit="1" customWidth="1"/>
    <col min="87" max="87" width="5.140625" bestFit="1" customWidth="1"/>
    <col min="88" max="88" width="5.28515625" customWidth="1"/>
    <col min="89" max="89" width="5.140625" bestFit="1" customWidth="1"/>
    <col min="90" max="90" width="5.28515625" bestFit="1" customWidth="1"/>
    <col min="91" max="91" width="8.85546875" bestFit="1" customWidth="1"/>
    <col min="92" max="92" width="6" bestFit="1" customWidth="1"/>
    <col min="93" max="93" width="4.7109375" bestFit="1" customWidth="1"/>
    <col min="94" max="94" width="6" bestFit="1" customWidth="1"/>
    <col min="95" max="95" width="5.28515625" bestFit="1" customWidth="1"/>
    <col min="96" max="96" width="5.85546875" bestFit="1" customWidth="1"/>
    <col min="97" max="97" width="6" bestFit="1" customWidth="1"/>
    <col min="98" max="98" width="4.7109375" bestFit="1" customWidth="1"/>
    <col min="99" max="99" width="6" bestFit="1" customWidth="1"/>
    <col min="100" max="100" width="4.85546875" bestFit="1" customWidth="1"/>
    <col min="101" max="101" width="5" bestFit="1" customWidth="1"/>
    <col min="102" max="102" width="4.7109375" bestFit="1" customWidth="1"/>
    <col min="103" max="103" width="4.85546875" bestFit="1" customWidth="1"/>
    <col min="104" max="104" width="5" bestFit="1" customWidth="1"/>
    <col min="105" max="105" width="4.7109375" bestFit="1" customWidth="1"/>
    <col min="106" max="106" width="4.85546875" bestFit="1" customWidth="1"/>
    <col min="107" max="107" width="5" bestFit="1" customWidth="1"/>
    <col min="108" max="108" width="4.7109375" bestFit="1" customWidth="1"/>
  </cols>
  <sheetData>
    <row r="2" spans="1:75">
      <c r="A2" t="s">
        <v>70</v>
      </c>
      <c r="D2" s="80">
        <f>Control!B11</f>
        <v>273.62</v>
      </c>
      <c r="E2" s="80">
        <f>Control!C11</f>
        <v>6.37</v>
      </c>
      <c r="F2" s="80">
        <f>Control!D11</f>
        <v>6.45</v>
      </c>
      <c r="G2" s="80">
        <f>Control!E11</f>
        <v>5.1100000000000003</v>
      </c>
      <c r="H2" s="80">
        <f>Control!F11</f>
        <v>1.21</v>
      </c>
      <c r="I2" s="80">
        <f>Control!G11</f>
        <v>1.29</v>
      </c>
      <c r="J2" s="80">
        <f>Control!H11</f>
        <v>0.31</v>
      </c>
      <c r="K2" s="80">
        <f>Control!I11</f>
        <v>0.15</v>
      </c>
      <c r="L2" s="80">
        <f>Control!J11</f>
        <v>0</v>
      </c>
      <c r="M2" s="80">
        <f>Control!K11</f>
        <v>0.1</v>
      </c>
      <c r="N2" s="80">
        <f>Control!L11</f>
        <v>0.32</v>
      </c>
      <c r="O2" s="80">
        <f>Control!M11</f>
        <v>0</v>
      </c>
      <c r="P2" s="80">
        <f>Control!N11</f>
        <v>0</v>
      </c>
      <c r="Q2" s="80">
        <f>Control!O11</f>
        <v>1.1299999999999999</v>
      </c>
      <c r="R2" s="80">
        <f>Control!P11</f>
        <v>0.05</v>
      </c>
      <c r="S2" s="80">
        <f>Control!Q11</f>
        <v>0</v>
      </c>
      <c r="T2" s="80">
        <f>Control!R11</f>
        <v>0.13</v>
      </c>
      <c r="U2" s="80">
        <f>Control!S11</f>
        <v>0</v>
      </c>
      <c r="V2" s="80">
        <f>Control!T11</f>
        <v>0.03</v>
      </c>
      <c r="W2" s="80">
        <f>Control!U11</f>
        <v>2151.11</v>
      </c>
      <c r="X2" s="80">
        <f>Control!V11</f>
        <v>0.01</v>
      </c>
      <c r="Y2" s="80">
        <f>Control!W11</f>
        <v>0.03</v>
      </c>
      <c r="Z2" s="80">
        <f>Control!X11</f>
        <v>0</v>
      </c>
      <c r="AA2" s="80">
        <f>Control!Y11</f>
        <v>0</v>
      </c>
      <c r="AB2" s="80">
        <f>Control!Z11</f>
        <v>0</v>
      </c>
      <c r="AC2" s="80">
        <f>Control!AA11</f>
        <v>0</v>
      </c>
      <c r="AD2" s="80">
        <f>Control!AB11</f>
        <v>0</v>
      </c>
      <c r="AE2" s="80">
        <f>Control!AC11</f>
        <v>3.5799999999999996</v>
      </c>
      <c r="AF2" s="80">
        <f>Control!AD11</f>
        <v>1.53</v>
      </c>
      <c r="AG2" s="80">
        <f>Control!AE11</f>
        <v>2.4499999999999997</v>
      </c>
      <c r="AH2" s="80">
        <f>Control!AF11</f>
        <v>2.02</v>
      </c>
      <c r="AI2" s="80">
        <f>Control!AG11</f>
        <v>0</v>
      </c>
      <c r="AJ2" s="80">
        <f>Control!AH11</f>
        <v>0</v>
      </c>
      <c r="AK2" s="80">
        <f>Control!AI11</f>
        <v>0</v>
      </c>
      <c r="AL2" s="80">
        <f>Control!AJ11</f>
        <v>2.08</v>
      </c>
      <c r="AM2" s="80">
        <f>Control!AK11</f>
        <v>12.99</v>
      </c>
      <c r="AN2" s="80">
        <f>Control!AL11</f>
        <v>51.2</v>
      </c>
      <c r="AO2" s="80">
        <f>Control!AM11</f>
        <v>25.91</v>
      </c>
      <c r="AP2" s="80">
        <f>Control!AN11</f>
        <v>19.829999999999998</v>
      </c>
      <c r="AQ2" s="80">
        <f>Control!AO11</f>
        <v>70.02</v>
      </c>
      <c r="AR2" s="80">
        <f>Control!AP11</f>
        <v>184.88</v>
      </c>
      <c r="AS2" s="80">
        <f>Control!AQ11</f>
        <v>30.28</v>
      </c>
      <c r="AT2" s="80">
        <f>Control!AR11</f>
        <v>4.83</v>
      </c>
      <c r="AU2" s="80">
        <f>Control!AS11</f>
        <v>0.04</v>
      </c>
      <c r="AV2" s="80">
        <f>Control!AT11</f>
        <v>0</v>
      </c>
      <c r="AW2" s="80">
        <f>Control!AU11</f>
        <v>1.32</v>
      </c>
      <c r="AX2" s="80">
        <f>Control!AV11</f>
        <v>1.34</v>
      </c>
      <c r="AY2" s="80">
        <f>Control!AW11</f>
        <v>1.34</v>
      </c>
      <c r="AZ2" s="80">
        <f>Control!AX11</f>
        <v>1.24</v>
      </c>
      <c r="BA2" s="80">
        <f>Control!AY11</f>
        <v>0.14000000000000001</v>
      </c>
      <c r="BB2" s="80">
        <f>Control!AZ11</f>
        <v>3.74</v>
      </c>
      <c r="BC2" s="80">
        <f>Control!BA11</f>
        <v>1.88</v>
      </c>
      <c r="BD2" s="80">
        <f>Control!BB11</f>
        <v>10.65</v>
      </c>
      <c r="BE2" s="80">
        <f>Control!BC11</f>
        <v>1.55</v>
      </c>
      <c r="BF2" s="80">
        <f>Control!BD11</f>
        <v>0.67</v>
      </c>
      <c r="BG2" s="80">
        <f>Control!BE11</f>
        <v>0.56000000000000005</v>
      </c>
      <c r="BH2" s="80">
        <f>Control!BF11</f>
        <v>2.1</v>
      </c>
      <c r="BI2" s="80">
        <f>Control!BG11</f>
        <v>1.72</v>
      </c>
      <c r="BJ2" s="80">
        <f>Control!BH11</f>
        <v>1.24</v>
      </c>
      <c r="BK2" s="80">
        <f>Control!BI11</f>
        <v>9.61</v>
      </c>
      <c r="BL2" s="80">
        <f>Control!BJ11</f>
        <v>0.61</v>
      </c>
      <c r="BM2" s="80">
        <f>Control!BK11</f>
        <v>4.5</v>
      </c>
      <c r="BN2" s="80">
        <f>Control!BL11</f>
        <v>9.5500000000000007</v>
      </c>
      <c r="BO2" s="80">
        <f>Control!BM11</f>
        <v>4.5</v>
      </c>
      <c r="BP2" s="80">
        <f>Control!BN11</f>
        <v>2.58</v>
      </c>
      <c r="BQ2" s="80">
        <f>Control!BO11</f>
        <v>10.19</v>
      </c>
      <c r="BR2" s="80">
        <f>Control!BP11</f>
        <v>8.02</v>
      </c>
      <c r="BS2" s="80">
        <f>Control!BQ11</f>
        <v>1.56</v>
      </c>
      <c r="BT2" s="80">
        <f>Control!BR11</f>
        <v>4.66</v>
      </c>
      <c r="BU2" s="80">
        <f>Control!BS11</f>
        <v>0</v>
      </c>
      <c r="BW2" s="6">
        <f t="shared" ref="BW2:BW4" si="0">SUM(D2:BU2)</f>
        <v>2944.33</v>
      </c>
    </row>
    <row r="3" spans="1:75">
      <c r="A3" t="s">
        <v>14</v>
      </c>
      <c r="D3" s="80">
        <f t="shared" ref="D3:X3" si="1">D2</f>
        <v>273.62</v>
      </c>
      <c r="E3" s="80">
        <f t="shared" si="1"/>
        <v>6.37</v>
      </c>
      <c r="F3" s="80">
        <f t="shared" si="1"/>
        <v>6.45</v>
      </c>
      <c r="G3" s="80">
        <f t="shared" si="1"/>
        <v>5.1100000000000003</v>
      </c>
      <c r="H3" s="80">
        <f t="shared" si="1"/>
        <v>1.21</v>
      </c>
      <c r="I3" s="80">
        <f>I2</f>
        <v>1.29</v>
      </c>
      <c r="J3" s="80">
        <f t="shared" si="1"/>
        <v>0.31</v>
      </c>
      <c r="K3" s="80">
        <f t="shared" si="1"/>
        <v>0.15</v>
      </c>
      <c r="L3" s="80">
        <f t="shared" si="1"/>
        <v>0</v>
      </c>
      <c r="M3" s="80">
        <f t="shared" si="1"/>
        <v>0.1</v>
      </c>
      <c r="N3" s="80">
        <f t="shared" si="1"/>
        <v>0.32</v>
      </c>
      <c r="O3" s="80">
        <f t="shared" si="1"/>
        <v>0</v>
      </c>
      <c r="P3" s="80">
        <f t="shared" si="1"/>
        <v>0</v>
      </c>
      <c r="Q3" s="80">
        <f t="shared" si="1"/>
        <v>1.1299999999999999</v>
      </c>
      <c r="R3" s="80">
        <f t="shared" si="1"/>
        <v>0.05</v>
      </c>
      <c r="S3" s="80">
        <f t="shared" si="1"/>
        <v>0</v>
      </c>
      <c r="T3" s="80">
        <f t="shared" si="1"/>
        <v>0.13</v>
      </c>
      <c r="U3" s="80">
        <f t="shared" si="1"/>
        <v>0</v>
      </c>
      <c r="V3" s="80">
        <f t="shared" si="1"/>
        <v>0.03</v>
      </c>
      <c r="W3" s="80">
        <f t="shared" si="1"/>
        <v>2151.11</v>
      </c>
      <c r="X3" s="80">
        <f t="shared" si="1"/>
        <v>0.01</v>
      </c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W3" s="6">
        <f t="shared" si="0"/>
        <v>2447.3900000000003</v>
      </c>
    </row>
    <row r="4" spans="1:75">
      <c r="A4" t="s">
        <v>18</v>
      </c>
      <c r="D4" s="80">
        <f t="shared" ref="D4:X4" si="2">D3*D6/(SUMPRODUCT($D$3:$X$3,$D$6:$X$6))*100</f>
        <v>1.0057150496644165</v>
      </c>
      <c r="E4" s="80">
        <f t="shared" si="2"/>
        <v>0.1003429038570126</v>
      </c>
      <c r="F4" s="80">
        <f t="shared" si="2"/>
        <v>0.12070547296280515</v>
      </c>
      <c r="G4" s="80">
        <f t="shared" si="2"/>
        <v>0.13622508185111198</v>
      </c>
      <c r="H4" s="80">
        <f t="shared" si="2"/>
        <v>3.5776638748097604E-2</v>
      </c>
      <c r="I4" s="80">
        <f t="shared" si="2"/>
        <v>3.9584803330285932E-2</v>
      </c>
      <c r="J4" s="80">
        <f t="shared" si="2"/>
        <v>1.0168616857486556E-2</v>
      </c>
      <c r="K4" s="80">
        <f t="shared" si="2"/>
        <v>4.9699163320146358E-3</v>
      </c>
      <c r="L4" s="80">
        <f t="shared" si="2"/>
        <v>0</v>
      </c>
      <c r="M4" s="80">
        <f t="shared" si="2"/>
        <v>3.4865628686723124E-3</v>
      </c>
      <c r="N4" s="80">
        <f t="shared" si="2"/>
        <v>1.0986968487814408E-2</v>
      </c>
      <c r="O4" s="80">
        <f t="shared" si="2"/>
        <v>0</v>
      </c>
      <c r="P4" s="80">
        <f t="shared" si="2"/>
        <v>0</v>
      </c>
      <c r="Q4" s="80">
        <f t="shared" si="2"/>
        <v>5.2449903958483451E-2</v>
      </c>
      <c r="R4" s="80">
        <f t="shared" si="2"/>
        <v>1.8068158824576879E-3</v>
      </c>
      <c r="S4" s="80">
        <f t="shared" si="2"/>
        <v>0</v>
      </c>
      <c r="T4" s="80">
        <f t="shared" si="2"/>
        <v>5.283295738355078E-3</v>
      </c>
      <c r="U4" s="80">
        <f t="shared" si="2"/>
        <v>0</v>
      </c>
      <c r="V4" s="80">
        <f t="shared" si="2"/>
        <v>1.2147046270556785E-3</v>
      </c>
      <c r="W4" s="80">
        <f t="shared" si="2"/>
        <v>98.470912135377603</v>
      </c>
      <c r="X4" s="80">
        <f t="shared" si="2"/>
        <v>3.7112945633824626E-4</v>
      </c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W4" s="6">
        <f t="shared" si="0"/>
        <v>100.00000000000001</v>
      </c>
    </row>
    <row r="5" spans="1:75">
      <c r="A5" t="s">
        <v>19</v>
      </c>
      <c r="D5" s="80">
        <f t="shared" ref="D5:X5" si="3">D4/D7/($BW$8)*100</f>
        <v>31.506866029397994</v>
      </c>
      <c r="E5" s="80">
        <f t="shared" si="3"/>
        <v>0.39502499691158277</v>
      </c>
      <c r="F5" s="80">
        <f t="shared" si="3"/>
        <v>0.25352206456805754</v>
      </c>
      <c r="G5" s="80">
        <f t="shared" si="3"/>
        <v>0.19510519067179941</v>
      </c>
      <c r="H5" s="80">
        <f t="shared" si="3"/>
        <v>3.8874501194014609E-2</v>
      </c>
      <c r="I5" s="80">
        <f t="shared" si="3"/>
        <v>4.3012410840575693E-2</v>
      </c>
      <c r="J5" s="80">
        <f t="shared" si="3"/>
        <v>8.901031035920326E-3</v>
      </c>
      <c r="K5" s="80">
        <f t="shared" si="3"/>
        <v>4.350383158022145E-3</v>
      </c>
      <c r="L5" s="80">
        <f t="shared" si="3"/>
        <v>0</v>
      </c>
      <c r="M5" s="80">
        <f t="shared" si="3"/>
        <v>2.5551851488003173E-3</v>
      </c>
      <c r="N5" s="80">
        <f t="shared" si="3"/>
        <v>8.0519812112526089E-3</v>
      </c>
      <c r="O5" s="80">
        <f t="shared" si="3"/>
        <v>0</v>
      </c>
      <c r="P5" s="80">
        <f t="shared" si="3"/>
        <v>0</v>
      </c>
      <c r="Q5" s="80">
        <f t="shared" si="3"/>
        <v>4.2409079698050751E-2</v>
      </c>
      <c r="R5" s="80">
        <f t="shared" si="3"/>
        <v>1.1387943170320808E-3</v>
      </c>
      <c r="S5" s="80">
        <f t="shared" si="3"/>
        <v>0</v>
      </c>
      <c r="T5" s="80">
        <f t="shared" si="3"/>
        <v>3.3983089812601561E-3</v>
      </c>
      <c r="U5" s="80">
        <f t="shared" si="3"/>
        <v>0</v>
      </c>
      <c r="V5" s="80">
        <f t="shared" si="3"/>
        <v>7.8131943546790549E-4</v>
      </c>
      <c r="W5" s="80">
        <f t="shared" si="3"/>
        <v>67.49580353237333</v>
      </c>
      <c r="X5" s="80">
        <f t="shared" si="3"/>
        <v>2.0519105681996534E-4</v>
      </c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W5" s="6">
        <f>SUM(D5:BU5)</f>
        <v>99.999999999999986</v>
      </c>
    </row>
    <row r="6" spans="1:75">
      <c r="A6" t="s">
        <v>17</v>
      </c>
      <c r="D6" s="80">
        <f t="shared" ref="D6:AI6" si="4">VLOOKUP(D21,_xlnm.DataBase,8,FALSE)</f>
        <v>69.859100341796903</v>
      </c>
      <c r="E6" s="80">
        <f t="shared" si="4"/>
        <v>299.39401245117199</v>
      </c>
      <c r="F6" s="80">
        <f t="shared" si="4"/>
        <v>355.68301391601602</v>
      </c>
      <c r="G6" s="80">
        <f t="shared" si="4"/>
        <v>506.67800903320301</v>
      </c>
      <c r="H6" s="80">
        <f t="shared" si="4"/>
        <v>561.96600341796898</v>
      </c>
      <c r="I6" s="80">
        <f t="shared" si="4"/>
        <v>583.22302246093795</v>
      </c>
      <c r="J6" s="80">
        <f t="shared" si="4"/>
        <v>623.44201660156295</v>
      </c>
      <c r="K6" s="80">
        <f t="shared" si="4"/>
        <v>629.72900390625</v>
      </c>
      <c r="L6" s="80">
        <f t="shared" si="4"/>
        <v>748.8740234375</v>
      </c>
      <c r="M6" s="80">
        <f t="shared" si="4"/>
        <v>662.66400146484398</v>
      </c>
      <c r="N6" s="80">
        <f t="shared" si="4"/>
        <v>652.56500244140602</v>
      </c>
      <c r="O6" s="80">
        <f t="shared" si="4"/>
        <v>781.822021484375</v>
      </c>
      <c r="P6" s="80">
        <f t="shared" si="4"/>
        <v>752.06500244140602</v>
      </c>
      <c r="Q6" s="80">
        <f t="shared" si="4"/>
        <v>882.19000244140602</v>
      </c>
      <c r="R6" s="80">
        <f t="shared" si="4"/>
        <v>686.81500244140602</v>
      </c>
      <c r="S6" s="80">
        <f t="shared" si="4"/>
        <v>701.16802978515602</v>
      </c>
      <c r="T6" s="80">
        <f t="shared" si="4"/>
        <v>772.427001953125</v>
      </c>
      <c r="U6" s="80">
        <f t="shared" si="4"/>
        <v>757.59100341796898</v>
      </c>
      <c r="V6" s="80">
        <f t="shared" si="4"/>
        <v>769.56500244140602</v>
      </c>
      <c r="W6" s="80">
        <f t="shared" si="4"/>
        <v>870.04400634765602</v>
      </c>
      <c r="X6" s="80">
        <f t="shared" si="4"/>
        <v>705.37701416015602</v>
      </c>
      <c r="Y6" s="80">
        <f t="shared" si="4"/>
        <v>708.55603027343795</v>
      </c>
      <c r="Z6" s="79">
        <f t="shared" si="4"/>
        <v>783.65802001953102</v>
      </c>
      <c r="AA6" s="79">
        <f t="shared" si="4"/>
        <v>751.14501953125</v>
      </c>
      <c r="AB6" s="79">
        <f t="shared" si="4"/>
        <v>769.56500244140602</v>
      </c>
      <c r="AC6" s="79">
        <f t="shared" si="4"/>
        <v>779.3330078125</v>
      </c>
      <c r="AD6" s="79">
        <f t="shared" si="4"/>
        <v>790.67901611328102</v>
      </c>
      <c r="AE6" s="79">
        <f t="shared" si="4"/>
        <v>870.03302001953102</v>
      </c>
      <c r="AF6" s="79">
        <f t="shared" si="4"/>
        <v>864.22900390625</v>
      </c>
      <c r="AG6" s="79">
        <f t="shared" si="4"/>
        <v>866.88201904296898</v>
      </c>
      <c r="AH6" s="79">
        <f t="shared" si="4"/>
        <v>883.14501953125</v>
      </c>
      <c r="AI6" s="79">
        <f t="shared" si="4"/>
        <v>720.24700927734398</v>
      </c>
      <c r="AJ6" s="79">
        <f t="shared" ref="AJ6:BO6" si="5">VLOOKUP(AJ21,_xlnm.DataBase,8,FALSE)</f>
        <v>804.64501953125</v>
      </c>
      <c r="AK6" s="79">
        <f t="shared" si="5"/>
        <v>784.96502685546898</v>
      </c>
      <c r="AL6" s="79">
        <f t="shared" si="5"/>
        <v>864.75701904296898</v>
      </c>
      <c r="AM6" s="79">
        <f t="shared" si="5"/>
        <v>864.75701904296898</v>
      </c>
      <c r="AN6" s="79">
        <f t="shared" si="5"/>
        <v>867.41400146484398</v>
      </c>
      <c r="AO6" s="79">
        <f t="shared" si="5"/>
        <v>863.70202636718795</v>
      </c>
      <c r="AP6" s="79">
        <f t="shared" si="5"/>
        <v>883.14501953125</v>
      </c>
      <c r="AQ6" s="79">
        <f t="shared" si="5"/>
        <v>867.947021484375</v>
      </c>
      <c r="AR6" s="79">
        <f t="shared" si="5"/>
        <v>879.697021484375</v>
      </c>
      <c r="AS6" s="79">
        <f t="shared" si="5"/>
        <v>897.60601806640602</v>
      </c>
      <c r="AT6" s="79">
        <f t="shared" si="5"/>
        <v>862.89300537109398</v>
      </c>
      <c r="AU6" s="79">
        <f t="shared" si="5"/>
        <v>732.72100830078102</v>
      </c>
      <c r="AV6" s="79">
        <f t="shared" si="5"/>
        <v>801.447021484375</v>
      </c>
      <c r="AW6" s="79">
        <f t="shared" si="5"/>
        <v>863.17401123046898</v>
      </c>
      <c r="AX6" s="79">
        <f t="shared" si="5"/>
        <v>856.87200927734398</v>
      </c>
      <c r="AY6" s="79">
        <f t="shared" si="5"/>
        <v>865.32800292968795</v>
      </c>
      <c r="AZ6" s="79">
        <f t="shared" si="5"/>
        <v>869.89202880859398</v>
      </c>
      <c r="BA6" s="79">
        <f t="shared" si="5"/>
        <v>877.17901611328102</v>
      </c>
      <c r="BB6" s="79">
        <f t="shared" si="5"/>
        <v>865.04602050781295</v>
      </c>
      <c r="BC6" s="79">
        <f t="shared" si="5"/>
        <v>862.85601806640602</v>
      </c>
      <c r="BD6" s="79">
        <f t="shared" si="5"/>
        <v>880.36102294921898</v>
      </c>
      <c r="BE6" s="79">
        <f t="shared" si="5"/>
        <v>864.65802001953102</v>
      </c>
      <c r="BF6" s="79">
        <f t="shared" si="5"/>
        <v>859.96002197265602</v>
      </c>
      <c r="BG6" s="79">
        <f t="shared" si="5"/>
        <v>883.02697753906295</v>
      </c>
      <c r="BH6" s="79">
        <f t="shared" si="5"/>
        <v>863.62200927734398</v>
      </c>
      <c r="BI6" s="79">
        <f t="shared" si="5"/>
        <v>864.75701904296898</v>
      </c>
      <c r="BJ6" s="79">
        <f t="shared" si="5"/>
        <v>895.67102050781295</v>
      </c>
      <c r="BK6" s="79">
        <f t="shared" si="5"/>
        <v>877.91302490234398</v>
      </c>
      <c r="BL6" s="79">
        <f t="shared" si="5"/>
        <v>893.927001953125</v>
      </c>
      <c r="BM6" s="79">
        <f t="shared" si="5"/>
        <v>879.86901855468795</v>
      </c>
      <c r="BN6" s="79">
        <f t="shared" si="5"/>
        <v>868.343017578125</v>
      </c>
      <c r="BO6" s="79">
        <f t="shared" si="5"/>
        <v>880.71600341796898</v>
      </c>
      <c r="BP6" s="79">
        <f t="shared" ref="BP6:BU6" si="6">VLOOKUP(BP21,_xlnm.DataBase,8,FALSE)</f>
        <v>908.52001953125</v>
      </c>
      <c r="BQ6" s="79">
        <f t="shared" si="6"/>
        <v>886.59997558593795</v>
      </c>
      <c r="BR6" s="79">
        <f t="shared" si="6"/>
        <v>886.59997558593795</v>
      </c>
      <c r="BS6" s="79">
        <f t="shared" si="6"/>
        <v>969.04602050781295</v>
      </c>
      <c r="BT6" s="79">
        <f t="shared" si="6"/>
        <v>888.86999511718795</v>
      </c>
      <c r="BU6" s="79">
        <f t="shared" si="6"/>
        <v>867.489013671875</v>
      </c>
      <c r="BW6" s="6">
        <f>SUM(D6:BU6)</f>
        <v>55116.60595703125</v>
      </c>
    </row>
    <row r="7" spans="1:75">
      <c r="A7" t="s">
        <v>16</v>
      </c>
      <c r="D7" s="80">
        <f t="shared" ref="D7:AI7" si="7">VLOOKUP(D21,_xlnm.DataBase,2,FALSE)</f>
        <v>2.0160000324249299</v>
      </c>
      <c r="E7" s="80">
        <f t="shared" si="7"/>
        <v>16.042900085449201</v>
      </c>
      <c r="F7" s="80">
        <f t="shared" si="7"/>
        <v>30.069900512695298</v>
      </c>
      <c r="G7" s="80">
        <f t="shared" si="7"/>
        <v>44.097000122070298</v>
      </c>
      <c r="H7" s="80">
        <f t="shared" si="7"/>
        <v>58.124000549316399</v>
      </c>
      <c r="I7" s="80">
        <f t="shared" si="7"/>
        <v>58.124000549316399</v>
      </c>
      <c r="J7" s="80">
        <f t="shared" si="7"/>
        <v>72.1510009765625</v>
      </c>
      <c r="K7" s="80">
        <f t="shared" si="7"/>
        <v>72.1510009765625</v>
      </c>
      <c r="L7" s="80">
        <f t="shared" si="7"/>
        <v>70.135002136230497</v>
      </c>
      <c r="M7" s="80">
        <f t="shared" si="7"/>
        <v>86.177902221679702</v>
      </c>
      <c r="N7" s="80">
        <f t="shared" si="7"/>
        <v>86.177902221679702</v>
      </c>
      <c r="O7" s="80">
        <f t="shared" si="7"/>
        <v>84.160003662109403</v>
      </c>
      <c r="P7" s="80">
        <f t="shared" si="7"/>
        <v>84.161903381347699</v>
      </c>
      <c r="Q7" s="80">
        <f t="shared" si="7"/>
        <v>78.110000610351605</v>
      </c>
      <c r="R7" s="80">
        <f t="shared" si="7"/>
        <v>100.205001831055</v>
      </c>
      <c r="S7" s="80">
        <f t="shared" si="7"/>
        <v>100.205001831055</v>
      </c>
      <c r="T7" s="80">
        <f t="shared" si="7"/>
        <v>98.189002990722699</v>
      </c>
      <c r="U7" s="80">
        <f t="shared" si="7"/>
        <v>98.189002990722699</v>
      </c>
      <c r="V7" s="80">
        <f t="shared" si="7"/>
        <v>98.189002990722699</v>
      </c>
      <c r="W7" s="80">
        <f t="shared" si="7"/>
        <v>92.140800476074205</v>
      </c>
      <c r="X7" s="80">
        <f t="shared" si="7"/>
        <v>114.23200225830099</v>
      </c>
      <c r="Y7" s="80">
        <f t="shared" si="7"/>
        <v>114.23200225830099</v>
      </c>
      <c r="Z7" s="80">
        <f t="shared" si="7"/>
        <v>112.208000183105</v>
      </c>
      <c r="AA7" s="80">
        <f t="shared" si="7"/>
        <v>112.208000183105</v>
      </c>
      <c r="AB7" s="80">
        <f t="shared" si="7"/>
        <v>112.208000183105</v>
      </c>
      <c r="AC7" s="80">
        <f t="shared" si="7"/>
        <v>112.208000183105</v>
      </c>
      <c r="AD7" s="80">
        <f t="shared" si="7"/>
        <v>112.208000183105</v>
      </c>
      <c r="AE7" s="80">
        <f t="shared" si="7"/>
        <v>106.16600036621099</v>
      </c>
      <c r="AF7" s="80">
        <f t="shared" si="7"/>
        <v>106.16600036621099</v>
      </c>
      <c r="AG7" s="80">
        <f t="shared" si="7"/>
        <v>106.16600036621099</v>
      </c>
      <c r="AH7" s="80">
        <f t="shared" si="7"/>
        <v>106.16600036621099</v>
      </c>
      <c r="AI7" s="80">
        <f t="shared" si="7"/>
        <v>128.25900268554699</v>
      </c>
      <c r="AJ7" s="80">
        <f t="shared" ref="AJ7:BO7" si="8">VLOOKUP(AJ21,_xlnm.DataBase,2,FALSE)</f>
        <v>126.236000061035</v>
      </c>
      <c r="AK7" s="80">
        <f t="shared" si="8"/>
        <v>126.236000061035</v>
      </c>
      <c r="AL7" s="80">
        <f t="shared" si="8"/>
        <v>120.19400024414099</v>
      </c>
      <c r="AM7" s="80">
        <f t="shared" si="8"/>
        <v>120.19400024414099</v>
      </c>
      <c r="AN7" s="80">
        <f t="shared" si="8"/>
        <v>120.19400024414099</v>
      </c>
      <c r="AO7" s="80">
        <f t="shared" si="8"/>
        <v>120.19400024414099</v>
      </c>
      <c r="AP7" s="80">
        <f t="shared" si="8"/>
        <v>120.19400024414099</v>
      </c>
      <c r="AQ7" s="80">
        <f t="shared" si="8"/>
        <v>120.19400024414099</v>
      </c>
      <c r="AR7" s="80">
        <f t="shared" si="8"/>
        <v>120.19400024414099</v>
      </c>
      <c r="AS7" s="80">
        <f t="shared" si="8"/>
        <v>120.19400024414099</v>
      </c>
      <c r="AT7" s="80">
        <f t="shared" si="8"/>
        <v>118.17800140380901</v>
      </c>
      <c r="AU7" s="80">
        <f t="shared" si="8"/>
        <v>142.28500366210901</v>
      </c>
      <c r="AV7" s="80">
        <f t="shared" si="8"/>
        <v>140.26800537109401</v>
      </c>
      <c r="AW7" s="80">
        <f t="shared" si="8"/>
        <v>134.22200012207</v>
      </c>
      <c r="AX7" s="80">
        <f t="shared" si="8"/>
        <v>134.22200012207</v>
      </c>
      <c r="AY7" s="80">
        <f t="shared" si="8"/>
        <v>134.22200012207</v>
      </c>
      <c r="AZ7" s="80">
        <f t="shared" si="8"/>
        <v>134.22200012207</v>
      </c>
      <c r="BA7" s="80">
        <f t="shared" si="8"/>
        <v>134.22000122070301</v>
      </c>
      <c r="BB7" s="80">
        <f t="shared" si="8"/>
        <v>134.22000122070301</v>
      </c>
      <c r="BC7" s="80">
        <f t="shared" si="8"/>
        <v>134.22000122070301</v>
      </c>
      <c r="BD7" s="80">
        <f t="shared" si="8"/>
        <v>134.22200012207</v>
      </c>
      <c r="BE7" s="80">
        <f t="shared" si="8"/>
        <v>134.22200012207</v>
      </c>
      <c r="BF7" s="80">
        <f t="shared" si="8"/>
        <v>134.22200012207</v>
      </c>
      <c r="BG7" s="80">
        <f t="shared" si="8"/>
        <v>134.22000122070301</v>
      </c>
      <c r="BH7" s="80">
        <f t="shared" si="8"/>
        <v>134.22000122070301</v>
      </c>
      <c r="BI7" s="80">
        <f t="shared" si="8"/>
        <v>134.22200012207</v>
      </c>
      <c r="BJ7" s="80">
        <f t="shared" si="8"/>
        <v>134.22000122070301</v>
      </c>
      <c r="BK7" s="80">
        <f t="shared" si="8"/>
        <v>134.22000122070301</v>
      </c>
      <c r="BL7" s="80">
        <f t="shared" si="8"/>
        <v>134.22000122070301</v>
      </c>
      <c r="BM7" s="80">
        <f t="shared" si="8"/>
        <v>134.22000122070301</v>
      </c>
      <c r="BN7" s="80">
        <f t="shared" si="8"/>
        <v>134.22000122070301</v>
      </c>
      <c r="BO7" s="80">
        <f t="shared" si="8"/>
        <v>134.22000122070301</v>
      </c>
      <c r="BP7" s="80">
        <f t="shared" ref="BP7:BU7" si="9">VLOOKUP(BP21,_xlnm.DataBase,2,FALSE)</f>
        <v>134.22000122070301</v>
      </c>
      <c r="BQ7" s="80">
        <f t="shared" si="9"/>
        <v>134.21000671386699</v>
      </c>
      <c r="BR7" s="80">
        <f t="shared" si="9"/>
        <v>134.21000671386699</v>
      </c>
      <c r="BS7" s="80">
        <f t="shared" si="9"/>
        <v>128.17300415039099</v>
      </c>
      <c r="BT7" s="80">
        <f t="shared" si="9"/>
        <v>148.24800109863301</v>
      </c>
      <c r="BU7" s="80">
        <f t="shared" si="9"/>
        <v>134.22000122070301</v>
      </c>
      <c r="BW7" s="6">
        <f>SUM(D7:BU7)</f>
        <v>7749.4753887653378</v>
      </c>
    </row>
    <row r="8" spans="1:75">
      <c r="A8" t="s">
        <v>20</v>
      </c>
      <c r="D8" s="80">
        <f>D4/D7</f>
        <v>0.49886658407177703</v>
      </c>
      <c r="E8" s="80">
        <f t="shared" ref="E8:X8" si="10">E4/E7</f>
        <v>6.2546611474581775E-3</v>
      </c>
      <c r="F8" s="80">
        <f t="shared" si="10"/>
        <v>4.0141626977396932E-3</v>
      </c>
      <c r="G8" s="80">
        <f t="shared" si="10"/>
        <v>3.0892142656872503E-3</v>
      </c>
      <c r="H8" s="80">
        <f t="shared" si="10"/>
        <v>6.1552264830329849E-4</v>
      </c>
      <c r="I8" s="80">
        <f t="shared" si="10"/>
        <v>6.8104058489056453E-4</v>
      </c>
      <c r="J8" s="80">
        <f t="shared" si="10"/>
        <v>1.4093521531031463E-4</v>
      </c>
      <c r="K8" s="80">
        <f t="shared" si="10"/>
        <v>6.8882153604896783E-5</v>
      </c>
      <c r="L8" s="80">
        <f t="shared" si="10"/>
        <v>0</v>
      </c>
      <c r="M8" s="80">
        <f t="shared" si="10"/>
        <v>4.0457736598225072E-5</v>
      </c>
      <c r="N8" s="80">
        <f t="shared" si="10"/>
        <v>1.2749171428601364E-4</v>
      </c>
      <c r="O8" s="80">
        <f t="shared" si="10"/>
        <v>0</v>
      </c>
      <c r="P8" s="80">
        <f t="shared" si="10"/>
        <v>0</v>
      </c>
      <c r="Q8" s="80">
        <f t="shared" si="10"/>
        <v>6.7148769105927362E-4</v>
      </c>
      <c r="R8" s="80">
        <f t="shared" si="10"/>
        <v>1.8031194545597314E-5</v>
      </c>
      <c r="S8" s="80">
        <f t="shared" si="10"/>
        <v>0</v>
      </c>
      <c r="T8" s="80">
        <f t="shared" si="10"/>
        <v>5.3807407931968365E-5</v>
      </c>
      <c r="U8" s="80">
        <f t="shared" si="10"/>
        <v>0</v>
      </c>
      <c r="V8" s="80">
        <f t="shared" si="10"/>
        <v>1.2371086272975486E-5</v>
      </c>
      <c r="W8" s="80">
        <f t="shared" si="10"/>
        <v>1.0687004196468546</v>
      </c>
      <c r="X8" s="80">
        <f t="shared" si="10"/>
        <v>3.2489096663039282E-6</v>
      </c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W8" s="6">
        <f>SUM(D8:BU8)</f>
        <v>1.5833583181719864</v>
      </c>
    </row>
    <row r="9" spans="1:75">
      <c r="A9" s="5"/>
      <c r="B9" s="31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W9" s="6"/>
    </row>
    <row r="10" spans="1:75"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4"/>
      <c r="BV10" s="4"/>
    </row>
    <row r="11" spans="1:75">
      <c r="A11" s="31" t="s">
        <v>7</v>
      </c>
      <c r="B11" s="22">
        <v>1</v>
      </c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4"/>
      <c r="BV11" s="4"/>
    </row>
    <row r="12" spans="1:75">
      <c r="A12" s="31"/>
      <c r="D12" s="80"/>
      <c r="E12" s="80"/>
      <c r="F12" s="80"/>
      <c r="G12" s="80"/>
      <c r="H12" s="188"/>
      <c r="I12" s="188"/>
      <c r="J12" s="188"/>
      <c r="K12" s="188"/>
      <c r="L12" s="188"/>
      <c r="M12" s="188"/>
      <c r="N12" s="188"/>
      <c r="O12" s="188"/>
      <c r="P12" s="188"/>
      <c r="Q12" s="188"/>
      <c r="R12" s="188"/>
      <c r="S12" s="188"/>
      <c r="T12" s="188"/>
      <c r="U12" s="188"/>
      <c r="V12" s="188"/>
      <c r="W12" s="188"/>
      <c r="X12" s="188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4"/>
      <c r="BV12" s="4"/>
    </row>
    <row r="13" spans="1:75">
      <c r="A13" s="5" t="s">
        <v>15</v>
      </c>
      <c r="B13">
        <v>0.2</v>
      </c>
      <c r="E13" s="80"/>
      <c r="F13" s="80"/>
      <c r="G13" s="48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4"/>
      <c r="BV13" s="4"/>
    </row>
    <row r="14" spans="1:75">
      <c r="A14" s="31" t="s">
        <v>29</v>
      </c>
      <c r="B14" s="12">
        <f>(B22+273.15)*9/5+32</f>
        <v>1243.6699999999998</v>
      </c>
      <c r="C14" s="12"/>
      <c r="D14" s="80"/>
      <c r="E14" s="80"/>
      <c r="F14" s="48"/>
      <c r="G14" s="80"/>
      <c r="H14" s="48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48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4"/>
      <c r="BV14" s="4"/>
    </row>
    <row r="15" spans="1:75">
      <c r="A15" s="31" t="s">
        <v>31</v>
      </c>
      <c r="B15">
        <v>1000</v>
      </c>
      <c r="D15" s="80"/>
      <c r="E15" s="80"/>
      <c r="F15" s="80"/>
      <c r="G15" s="48"/>
      <c r="H15" s="48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4"/>
      <c r="BV15" s="4"/>
    </row>
    <row r="16" spans="1:75">
      <c r="A16" s="31" t="s">
        <v>34</v>
      </c>
      <c r="B16" s="19">
        <f>B15/SUMPRODUCT(D3:X3,D6:X6)*100</f>
        <v>5.2614339408284312E-2</v>
      </c>
      <c r="D16" s="80"/>
      <c r="E16" s="80"/>
      <c r="F16" s="80"/>
      <c r="G16" s="48"/>
      <c r="H16" s="48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4"/>
      <c r="BV16" s="4"/>
    </row>
    <row r="17" spans="1:108">
      <c r="A17" s="31" t="s">
        <v>35</v>
      </c>
      <c r="B17" s="19">
        <f>B16/B11</f>
        <v>5.2614339408284312E-2</v>
      </c>
      <c r="D17" s="80"/>
      <c r="E17" s="80"/>
      <c r="F17" s="80"/>
      <c r="G17" s="48"/>
      <c r="H17" s="48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4"/>
      <c r="BV17" s="4"/>
    </row>
    <row r="18" spans="1:108">
      <c r="A18" s="31" t="s">
        <v>32</v>
      </c>
      <c r="B18" s="23">
        <f>B15*SUMPRODUCT(D5:X5,D7:X7)/100</f>
        <v>63156.898127425557</v>
      </c>
      <c r="C18" s="23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"/>
      <c r="BV18" s="4"/>
    </row>
    <row r="19" spans="1:108">
      <c r="A19" s="5" t="s">
        <v>23</v>
      </c>
      <c r="B19" s="5" t="s">
        <v>58</v>
      </c>
      <c r="D19" s="167">
        <f>VLOOKUP(D21,_xlnm.DataBase,6, FALSE)</f>
        <v>28.191203547716356</v>
      </c>
      <c r="E19" s="167">
        <f t="shared" ref="E19:BO19" si="11">VLOOKUP(E21,_xlnm.DataBase,6, FALSE)</f>
        <v>36.150263104865637</v>
      </c>
      <c r="F19" s="167">
        <f t="shared" si="11"/>
        <v>43.672068531530329</v>
      </c>
      <c r="G19" s="167">
        <f t="shared" si="11"/>
        <v>49.496966963164326</v>
      </c>
      <c r="H19" s="167">
        <f t="shared" si="11"/>
        <v>58.432277753377456</v>
      </c>
      <c r="I19" s="167">
        <f t="shared" si="11"/>
        <v>55.62995536854168</v>
      </c>
      <c r="J19" s="167">
        <f t="shared" si="11"/>
        <v>63.296984864977119</v>
      </c>
      <c r="K19" s="167">
        <f t="shared" si="11"/>
        <v>68.008575248306698</v>
      </c>
      <c r="L19" s="167">
        <f t="shared" si="11"/>
        <v>23.669125283449809</v>
      </c>
      <c r="M19" s="167">
        <f t="shared" si="11"/>
        <v>76.916808098598892</v>
      </c>
      <c r="N19" s="167">
        <f t="shared" si="11"/>
        <v>61.952270316844135</v>
      </c>
      <c r="O19" s="167">
        <f t="shared" si="11"/>
        <v>35.882731218896915</v>
      </c>
      <c r="P19" s="167">
        <f t="shared" si="11"/>
        <v>36.718076408499627</v>
      </c>
      <c r="Q19" s="167">
        <f t="shared" si="11"/>
        <v>29.195838998347057</v>
      </c>
      <c r="R19" s="167">
        <f t="shared" si="11"/>
        <v>89.187462488538145</v>
      </c>
      <c r="S19" s="167">
        <f t="shared" si="11"/>
        <v>100.67403739292529</v>
      </c>
      <c r="T19" s="167">
        <f t="shared" si="11"/>
        <v>45.233691262482665</v>
      </c>
      <c r="U19" s="167">
        <f t="shared" si="11"/>
        <v>63.169040705744756</v>
      </c>
      <c r="V19" s="167">
        <f t="shared" si="11"/>
        <v>46.385133696283631</v>
      </c>
      <c r="W19" s="167">
        <f t="shared" si="11"/>
        <v>41.951420630146679</v>
      </c>
      <c r="X19" s="167">
        <f t="shared" si="11"/>
        <v>93.813597601566784</v>
      </c>
      <c r="Y19" s="167">
        <f t="shared" si="11"/>
        <v>118.39802334848761</v>
      </c>
      <c r="Z19" s="167">
        <f t="shared" si="11"/>
        <v>73.192048868025651</v>
      </c>
      <c r="AA19" s="167">
        <f t="shared" si="11"/>
        <v>93.314982708989774</v>
      </c>
      <c r="AB19" s="167">
        <f t="shared" si="11"/>
        <v>89.629219831811696</v>
      </c>
      <c r="AC19" s="167">
        <f t="shared" si="11"/>
        <v>86.71085471381663</v>
      </c>
      <c r="AD19" s="167">
        <f t="shared" si="11"/>
        <v>83.083585129789981</v>
      </c>
      <c r="AE19" s="167">
        <f t="shared" si="11"/>
        <v>54.896352403944668</v>
      </c>
      <c r="AF19" s="167">
        <f t="shared" si="11"/>
        <v>65.728048529025685</v>
      </c>
      <c r="AG19" s="167">
        <f t="shared" si="11"/>
        <v>59.551987282914126</v>
      </c>
      <c r="AH19" s="167">
        <f t="shared" si="11"/>
        <v>72.2504842413788</v>
      </c>
      <c r="AI19" s="167">
        <f t="shared" si="11"/>
        <v>116.20692273264712</v>
      </c>
      <c r="AJ19" s="167">
        <f t="shared" si="11"/>
        <v>93.71009754863654</v>
      </c>
      <c r="AK19" s="167">
        <f t="shared" si="11"/>
        <v>101.40369305686838</v>
      </c>
      <c r="AL19" s="167">
        <f t="shared" si="11"/>
        <v>68.410135497631316</v>
      </c>
      <c r="AM19" s="167">
        <f t="shared" si="11"/>
        <v>61.807514785012053</v>
      </c>
      <c r="AN19" s="167">
        <f t="shared" si="11"/>
        <v>77.940008242211533</v>
      </c>
      <c r="AO19" s="167">
        <f t="shared" si="11"/>
        <v>78.956471307868938</v>
      </c>
      <c r="AP19" s="167">
        <f t="shared" si="11"/>
        <v>79.82824290207401</v>
      </c>
      <c r="AQ19" s="167">
        <f t="shared" si="11"/>
        <v>76.451399990411346</v>
      </c>
      <c r="AR19" s="167">
        <f t="shared" si="11"/>
        <v>103.72185736241528</v>
      </c>
      <c r="AS19" s="167">
        <f t="shared" si="11"/>
        <v>102.12518760938276</v>
      </c>
      <c r="AT19" s="167">
        <f t="shared" si="11"/>
        <v>53.666737132941591</v>
      </c>
      <c r="AU19" s="167">
        <f t="shared" si="11"/>
        <v>129.32567579407007</v>
      </c>
      <c r="AV19" s="167">
        <f t="shared" si="11"/>
        <v>114.55175318566071</v>
      </c>
      <c r="AW19" s="167">
        <f t="shared" si="11"/>
        <v>90.031481856533631</v>
      </c>
      <c r="AX19" s="167">
        <f t="shared" si="11"/>
        <v>78.316390305617574</v>
      </c>
      <c r="AY19" s="167">
        <f t="shared" si="11"/>
        <v>72.982519173758462</v>
      </c>
      <c r="AZ19" s="167">
        <f t="shared" si="11"/>
        <v>70.137714671569512</v>
      </c>
      <c r="BA19" s="167">
        <f t="shared" si="11"/>
        <v>88.636789259530516</v>
      </c>
      <c r="BB19" s="167">
        <f t="shared" si="11"/>
        <v>83.534034415463893</v>
      </c>
      <c r="BC19" s="167">
        <f t="shared" si="11"/>
        <v>83.534034415463893</v>
      </c>
      <c r="BD19" s="167">
        <f t="shared" si="11"/>
        <v>67.832993951691421</v>
      </c>
      <c r="BE19" s="167">
        <f t="shared" si="11"/>
        <v>74.958701359783333</v>
      </c>
      <c r="BF19" s="167">
        <f t="shared" si="11"/>
        <v>77.5484924327058</v>
      </c>
      <c r="BG19" s="167">
        <f t="shared" si="11"/>
        <v>119.22386499312621</v>
      </c>
      <c r="BH19" s="167">
        <f t="shared" si="11"/>
        <v>85.037804029656485</v>
      </c>
      <c r="BI19" s="167">
        <f t="shared" si="11"/>
        <v>113.29336810531076</v>
      </c>
      <c r="BJ19" s="167">
        <f t="shared" si="11"/>
        <v>86.807242137391654</v>
      </c>
      <c r="BK19" s="167">
        <f t="shared" si="11"/>
        <v>86.966792589138223</v>
      </c>
      <c r="BL19" s="167">
        <f t="shared" si="11"/>
        <v>89.135366721911353</v>
      </c>
      <c r="BM19" s="167">
        <f t="shared" si="11"/>
        <v>86.966792589138223</v>
      </c>
      <c r="BN19" s="167">
        <f t="shared" si="11"/>
        <v>88.288021535252341</v>
      </c>
      <c r="BO19" s="167">
        <f t="shared" si="11"/>
        <v>86.966792589138223</v>
      </c>
      <c r="BP19" s="167">
        <f t="shared" ref="BP19:BU19" si="12">VLOOKUP(BP21,_xlnm.DataBase,6, FALSE)</f>
        <v>109.30256176618866</v>
      </c>
      <c r="BQ19" s="167">
        <f t="shared" si="12"/>
        <v>115.2498099333101</v>
      </c>
      <c r="BR19" s="167">
        <f t="shared" si="12"/>
        <v>115.2498099333101</v>
      </c>
      <c r="BS19" s="167">
        <f t="shared" si="12"/>
        <v>45.257892420983154</v>
      </c>
      <c r="BT19" s="167">
        <f t="shared" si="12"/>
        <v>88.34958428724407</v>
      </c>
      <c r="BU19" s="167">
        <f t="shared" si="12"/>
        <v>94.830401941953284</v>
      </c>
      <c r="BV19" s="4"/>
    </row>
    <row r="20" spans="1:108" ht="12.75" thickBot="1">
      <c r="B20" s="37"/>
      <c r="C20" s="37"/>
      <c r="D20" s="81"/>
      <c r="E20" s="48"/>
      <c r="F20" s="48"/>
      <c r="G20" s="49"/>
      <c r="H20" s="81"/>
      <c r="I20" s="48"/>
      <c r="J20" s="48"/>
      <c r="K20" s="49"/>
      <c r="L20" s="81"/>
      <c r="M20" s="48"/>
      <c r="N20" s="48"/>
      <c r="O20" s="48"/>
      <c r="P20" s="48"/>
      <c r="Q20" s="48"/>
      <c r="R20" s="48"/>
      <c r="S20" s="49"/>
      <c r="T20" s="81"/>
      <c r="U20" s="48"/>
      <c r="V20" s="48"/>
      <c r="W20" s="48"/>
      <c r="X20" s="49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"/>
      <c r="BV20" s="4"/>
    </row>
    <row r="21" spans="1:108" ht="12.75" thickBot="1">
      <c r="A21" s="2" t="s">
        <v>21</v>
      </c>
      <c r="B21" s="2" t="s">
        <v>2</v>
      </c>
      <c r="C21" t="s">
        <v>33</v>
      </c>
      <c r="D21" s="168" t="s">
        <v>0</v>
      </c>
      <c r="E21" s="168" t="s">
        <v>37</v>
      </c>
      <c r="F21" s="168" t="s">
        <v>38</v>
      </c>
      <c r="G21" s="168" t="s">
        <v>39</v>
      </c>
      <c r="H21" s="168" t="s">
        <v>236</v>
      </c>
      <c r="I21" s="168" t="s">
        <v>237</v>
      </c>
      <c r="J21" s="168" t="s">
        <v>238</v>
      </c>
      <c r="K21" s="168" t="s">
        <v>239</v>
      </c>
      <c r="L21" s="168" t="s">
        <v>240</v>
      </c>
      <c r="M21" s="168" t="s">
        <v>241</v>
      </c>
      <c r="N21" s="168" t="s">
        <v>242</v>
      </c>
      <c r="O21" s="168" t="s">
        <v>243</v>
      </c>
      <c r="P21" s="168" t="s">
        <v>244</v>
      </c>
      <c r="Q21" s="168" t="s">
        <v>40</v>
      </c>
      <c r="R21" s="168" t="s">
        <v>245</v>
      </c>
      <c r="S21" s="168" t="s">
        <v>246</v>
      </c>
      <c r="T21" s="168" t="s">
        <v>247</v>
      </c>
      <c r="U21" s="168" t="s">
        <v>248</v>
      </c>
      <c r="V21" s="168" t="s">
        <v>249</v>
      </c>
      <c r="W21" s="168" t="s">
        <v>41</v>
      </c>
      <c r="X21" s="168" t="s">
        <v>250</v>
      </c>
      <c r="Y21" s="168" t="s">
        <v>251</v>
      </c>
      <c r="Z21" s="168" t="s">
        <v>252</v>
      </c>
      <c r="AA21" s="168" t="s">
        <v>188</v>
      </c>
      <c r="AB21" s="168" t="s">
        <v>189</v>
      </c>
      <c r="AC21" s="168" t="s">
        <v>253</v>
      </c>
      <c r="AD21" s="168" t="s">
        <v>254</v>
      </c>
      <c r="AE21" s="168" t="s">
        <v>6</v>
      </c>
      <c r="AF21" s="168" t="s">
        <v>278</v>
      </c>
      <c r="AG21" s="168" t="s">
        <v>279</v>
      </c>
      <c r="AH21" s="168" t="s">
        <v>280</v>
      </c>
      <c r="AI21" s="168" t="s">
        <v>196</v>
      </c>
      <c r="AJ21" s="168" t="s">
        <v>255</v>
      </c>
      <c r="AK21" s="168" t="s">
        <v>198</v>
      </c>
      <c r="AL21" s="168" t="s">
        <v>199</v>
      </c>
      <c r="AM21" s="168" t="s">
        <v>42</v>
      </c>
      <c r="AN21" s="168" t="s">
        <v>275</v>
      </c>
      <c r="AO21" s="168" t="s">
        <v>276</v>
      </c>
      <c r="AP21" s="168" t="s">
        <v>277</v>
      </c>
      <c r="AQ21" s="168" t="s">
        <v>256</v>
      </c>
      <c r="AR21" s="168" t="s">
        <v>257</v>
      </c>
      <c r="AS21" s="168" t="s">
        <v>258</v>
      </c>
      <c r="AT21" s="168" t="s">
        <v>207</v>
      </c>
      <c r="AU21" s="168" t="s">
        <v>208</v>
      </c>
      <c r="AV21" s="168" t="s">
        <v>259</v>
      </c>
      <c r="AW21" s="168" t="s">
        <v>43</v>
      </c>
      <c r="AX21" s="168" t="s">
        <v>281</v>
      </c>
      <c r="AY21" s="168" t="s">
        <v>212</v>
      </c>
      <c r="AZ21" s="168" t="s">
        <v>213</v>
      </c>
      <c r="BA21" s="168" t="s">
        <v>260</v>
      </c>
      <c r="BB21" s="168" t="s">
        <v>261</v>
      </c>
      <c r="BC21" s="168" t="s">
        <v>262</v>
      </c>
      <c r="BD21" s="168" t="s">
        <v>217</v>
      </c>
      <c r="BE21" s="168" t="s">
        <v>218</v>
      </c>
      <c r="BF21" s="168" t="s">
        <v>219</v>
      </c>
      <c r="BG21" s="168" t="s">
        <v>263</v>
      </c>
      <c r="BH21" s="168" t="s">
        <v>264</v>
      </c>
      <c r="BI21" s="168" t="s">
        <v>265</v>
      </c>
      <c r="BJ21" s="168" t="s">
        <v>266</v>
      </c>
      <c r="BK21" s="168" t="s">
        <v>267</v>
      </c>
      <c r="BL21" s="168" t="s">
        <v>271</v>
      </c>
      <c r="BM21" s="168" t="s">
        <v>270</v>
      </c>
      <c r="BN21" s="168" t="s">
        <v>269</v>
      </c>
      <c r="BO21" s="168" t="s">
        <v>268</v>
      </c>
      <c r="BP21" s="168" t="s">
        <v>272</v>
      </c>
      <c r="BQ21" s="168" t="s">
        <v>273</v>
      </c>
      <c r="BR21" s="168" t="s">
        <v>273</v>
      </c>
      <c r="BS21" s="168" t="s">
        <v>232</v>
      </c>
      <c r="BT21" s="168" t="s">
        <v>274</v>
      </c>
      <c r="BU21" s="168" t="s">
        <v>234</v>
      </c>
      <c r="BW21" s="9" t="s">
        <v>108</v>
      </c>
      <c r="BX21" t="s">
        <v>23</v>
      </c>
    </row>
    <row r="22" spans="1:108">
      <c r="A22" s="1">
        <v>0</v>
      </c>
      <c r="B22" s="2">
        <f>InletT</f>
        <v>400</v>
      </c>
      <c r="C22" s="21">
        <f>SUM(D22:BU22)</f>
        <v>2944.33</v>
      </c>
      <c r="D22" s="19">
        <f t="array" ref="D22:BU22">TRANSPOSE(Control!C21:C90)</f>
        <v>273.62</v>
      </c>
      <c r="E22" s="19">
        <v>6.37</v>
      </c>
      <c r="F22" s="19">
        <v>6.45</v>
      </c>
      <c r="G22" s="19">
        <v>5.1100000000000003</v>
      </c>
      <c r="H22" s="19">
        <v>1.21</v>
      </c>
      <c r="I22" s="19">
        <v>1.29</v>
      </c>
      <c r="J22" s="19">
        <v>0.31</v>
      </c>
      <c r="K22" s="19">
        <v>0.15</v>
      </c>
      <c r="L22" s="19">
        <v>0</v>
      </c>
      <c r="M22" s="19">
        <v>0.1</v>
      </c>
      <c r="N22" s="19">
        <v>0.32</v>
      </c>
      <c r="O22" s="19">
        <v>0</v>
      </c>
      <c r="P22" s="19">
        <v>0</v>
      </c>
      <c r="Q22" s="19">
        <v>1.1299999999999999</v>
      </c>
      <c r="R22" s="19">
        <v>0.05</v>
      </c>
      <c r="S22" s="19">
        <v>0</v>
      </c>
      <c r="T22" s="19">
        <v>0.13</v>
      </c>
      <c r="U22" s="19">
        <v>0</v>
      </c>
      <c r="V22" s="19">
        <v>0.03</v>
      </c>
      <c r="W22" s="19">
        <v>2151.11</v>
      </c>
      <c r="X22" s="19">
        <v>0.01</v>
      </c>
      <c r="Y22" s="19">
        <v>0.03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3.5799999999999996</v>
      </c>
      <c r="AF22" s="19">
        <v>1.53</v>
      </c>
      <c r="AG22" s="19">
        <v>2.4499999999999997</v>
      </c>
      <c r="AH22" s="19">
        <v>2.02</v>
      </c>
      <c r="AI22" s="19">
        <v>0</v>
      </c>
      <c r="AJ22" s="19">
        <v>0</v>
      </c>
      <c r="AK22" s="19">
        <v>0</v>
      </c>
      <c r="AL22" s="19">
        <v>2.08</v>
      </c>
      <c r="AM22" s="19">
        <v>12.99</v>
      </c>
      <c r="AN22" s="19">
        <v>51.2</v>
      </c>
      <c r="AO22" s="19">
        <v>25.91</v>
      </c>
      <c r="AP22" s="19">
        <v>19.829999999999998</v>
      </c>
      <c r="AQ22" s="19">
        <v>70.02</v>
      </c>
      <c r="AR22" s="19">
        <v>184.88</v>
      </c>
      <c r="AS22" s="19">
        <v>30.28</v>
      </c>
      <c r="AT22" s="19">
        <v>4.83</v>
      </c>
      <c r="AU22" s="19">
        <v>0.04</v>
      </c>
      <c r="AV22" s="19">
        <v>0</v>
      </c>
      <c r="AW22" s="19">
        <v>1.32</v>
      </c>
      <c r="AX22" s="19">
        <v>1.34</v>
      </c>
      <c r="AY22" s="19">
        <v>1.34</v>
      </c>
      <c r="AZ22" s="19">
        <v>1.24</v>
      </c>
      <c r="BA22" s="19">
        <v>0.14000000000000001</v>
      </c>
      <c r="BB22" s="19">
        <v>3.74</v>
      </c>
      <c r="BC22" s="19">
        <v>1.88</v>
      </c>
      <c r="BD22" s="19">
        <v>10.65</v>
      </c>
      <c r="BE22" s="19">
        <v>1.55</v>
      </c>
      <c r="BF22" s="19">
        <v>0.67</v>
      </c>
      <c r="BG22" s="19">
        <v>0.56000000000000005</v>
      </c>
      <c r="BH22" s="19">
        <v>2.1</v>
      </c>
      <c r="BI22" s="19">
        <v>1.72</v>
      </c>
      <c r="BJ22" s="19">
        <v>1.24</v>
      </c>
      <c r="BK22" s="19">
        <v>9.61</v>
      </c>
      <c r="BL22" s="19">
        <v>0.61</v>
      </c>
      <c r="BM22" s="19">
        <v>4.5</v>
      </c>
      <c r="BN22" s="19">
        <v>9.5500000000000007</v>
      </c>
      <c r="BO22" s="19">
        <v>4.5</v>
      </c>
      <c r="BP22" s="19">
        <v>2.58</v>
      </c>
      <c r="BQ22" s="19">
        <v>10.19</v>
      </c>
      <c r="BR22" s="19">
        <v>8.02</v>
      </c>
      <c r="BS22" s="19">
        <v>1.56</v>
      </c>
      <c r="BT22" s="19">
        <v>4.66</v>
      </c>
      <c r="BU22" s="19">
        <v>0</v>
      </c>
      <c r="BV22" s="4"/>
      <c r="BW22" s="4">
        <f>SUM(D22:BU22)</f>
        <v>2944.33</v>
      </c>
      <c r="BX22" s="9">
        <f>D22/BW22*InletP</f>
        <v>2.7879347763328157</v>
      </c>
      <c r="BZ22" s="23">
        <f>SUMPRODUCT($D$19:$BT$19,D22:BT22)</f>
        <v>143716.88850794305</v>
      </c>
      <c r="CA22" s="10">
        <f t="shared" ref="CA22:CA53" si="13">SUMPRODUCT(D22:X22,$D$7:$X$7)</f>
        <v>199602.91633547304</v>
      </c>
    </row>
    <row r="23" spans="1:108">
      <c r="A23" s="1">
        <f>A22+TimeStep</f>
        <v>0.05</v>
      </c>
      <c r="B23" s="19">
        <f ca="1">B22+DeltaRK4!B4</f>
        <v>401.21541644636665</v>
      </c>
      <c r="C23" s="21">
        <f t="shared" ref="C23:C86" ca="1" si="14">SUM(D23:BU23)</f>
        <v>2944.3300009874761</v>
      </c>
      <c r="D23" s="19">
        <f ca="1">D22+DeltaRK4!C4</f>
        <v>266.80713733527256</v>
      </c>
      <c r="E23" s="19">
        <f ca="1">E22+DeltaRK4!D4</f>
        <v>6.37</v>
      </c>
      <c r="F23" s="19">
        <f ca="1">F22+DeltaRK4!E4</f>
        <v>11.42842260936861</v>
      </c>
      <c r="G23" s="19">
        <f ca="1">G22+DeltaRK4!F4</f>
        <v>6.9444400553588386</v>
      </c>
      <c r="H23" s="19">
        <f ca="1">H22+DeltaRK4!G4</f>
        <v>1.21</v>
      </c>
      <c r="I23" s="19">
        <f ca="1">I22+DeltaRK4!H4</f>
        <v>1.29</v>
      </c>
      <c r="J23" s="19">
        <f ca="1">J22+DeltaRK4!I4</f>
        <v>0.31</v>
      </c>
      <c r="K23" s="19">
        <f ca="1">K22+DeltaRK4!J4</f>
        <v>0.15</v>
      </c>
      <c r="L23" s="19">
        <f ca="1">L22+DeltaRK4!K4</f>
        <v>0</v>
      </c>
      <c r="M23" s="19">
        <f ca="1">M22+DeltaRK4!L4</f>
        <v>0.1</v>
      </c>
      <c r="N23" s="19">
        <f ca="1">N22+DeltaRK4!M4</f>
        <v>0.32</v>
      </c>
      <c r="O23" s="19">
        <f ca="1">O22+DeltaRK4!N4</f>
        <v>0</v>
      </c>
      <c r="P23" s="19">
        <f ca="1">P22+DeltaRK4!O4</f>
        <v>0</v>
      </c>
      <c r="Q23" s="19">
        <f ca="1">Q22+DeltaRK4!P4</f>
        <v>12.400961042884436</v>
      </c>
      <c r="R23" s="19">
        <f ca="1">R22+DeltaRK4!Q4</f>
        <v>0.05</v>
      </c>
      <c r="S23" s="19">
        <f ca="1">S22+DeltaRK4!R4</f>
        <v>0</v>
      </c>
      <c r="T23" s="19">
        <f ca="1">T22+DeltaRK4!S4</f>
        <v>0.13</v>
      </c>
      <c r="U23" s="19">
        <f ca="1">U22+DeltaRK4!T4</f>
        <v>0</v>
      </c>
      <c r="V23" s="19">
        <f ca="1">V22+DeltaRK4!U4</f>
        <v>0.03</v>
      </c>
      <c r="W23" s="19">
        <f ca="1">W22+DeltaRK4!V4</f>
        <v>2135.8321778754939</v>
      </c>
      <c r="X23" s="19">
        <f ca="1">X22+DeltaRK4!W4</f>
        <v>0.01</v>
      </c>
      <c r="Y23" s="19">
        <f ca="1">Y22+DeltaRK4!X4</f>
        <v>0.03</v>
      </c>
      <c r="Z23" s="19">
        <f ca="1">Z22+DeltaRK4!Y4</f>
        <v>0</v>
      </c>
      <c r="AA23" s="19">
        <f ca="1">AA22+DeltaRK4!Z4</f>
        <v>0</v>
      </c>
      <c r="AB23" s="19">
        <f ca="1">AB22+DeltaRK4!AA4</f>
        <v>0</v>
      </c>
      <c r="AC23" s="19">
        <f ca="1">AC22+DeltaRK4!AB4</f>
        <v>0</v>
      </c>
      <c r="AD23" s="19">
        <f ca="1">AD22+DeltaRK4!AC4</f>
        <v>0</v>
      </c>
      <c r="AE23" s="19">
        <f ca="1">AE22+DeltaRK4!AD4</f>
        <v>5.9238755490242934E-2</v>
      </c>
      <c r="AF23" s="19">
        <f ca="1">AF22+DeltaRK4!AE4</f>
        <v>10.956327618849347</v>
      </c>
      <c r="AG23" s="19">
        <f ca="1">AG22+DeltaRK4!AF4</f>
        <v>5.5987495917818837</v>
      </c>
      <c r="AH23" s="19">
        <f ca="1">AH22+DeltaRK4!AG4</f>
        <v>5.1686135014777843</v>
      </c>
      <c r="AI23" s="19">
        <f ca="1">AI22+DeltaRK4!AH4</f>
        <v>0</v>
      </c>
      <c r="AJ23" s="19">
        <f ca="1">AJ22+DeltaRK4!AI4</f>
        <v>0</v>
      </c>
      <c r="AK23" s="19">
        <f ca="1">AK22+DeltaRK4!AJ4</f>
        <v>0</v>
      </c>
      <c r="AL23" s="19">
        <f ca="1">AL22+DeltaRK4!AK4</f>
        <v>2.08</v>
      </c>
      <c r="AM23" s="19">
        <f ca="1">AM22+DeltaRK4!AL4</f>
        <v>11.155559944641162</v>
      </c>
      <c r="AN23" s="19">
        <f ca="1">AN22+DeltaRK4!AM4</f>
        <v>49.114418246710983</v>
      </c>
      <c r="AO23" s="19">
        <f ca="1">AO22+DeltaRK4!AN4</f>
        <v>25.91</v>
      </c>
      <c r="AP23" s="19">
        <f ca="1">AP22+DeltaRK4!AO4</f>
        <v>19.829999999999998</v>
      </c>
      <c r="AQ23" s="19">
        <f ca="1">AQ22+DeltaRK4!AP4</f>
        <v>68.594651470048618</v>
      </c>
      <c r="AR23" s="19">
        <f ca="1">AR22+DeltaRK4!AQ4</f>
        <v>183.45465147004862</v>
      </c>
      <c r="AS23" s="19">
        <f ca="1">AS22+DeltaRK4!AR4</f>
        <v>28.854651470048619</v>
      </c>
      <c r="AT23" s="19">
        <f ca="1">AT22+DeltaRK4!AS4</f>
        <v>4.83</v>
      </c>
      <c r="AU23" s="19">
        <f ca="1">AU22+DeltaRK4!AT4</f>
        <v>0.04</v>
      </c>
      <c r="AV23" s="19">
        <f ca="1">AV22+DeltaRK4!AU4</f>
        <v>0</v>
      </c>
      <c r="AW23" s="19">
        <f ca="1">AW22+DeltaRK4!AV4</f>
        <v>1.32</v>
      </c>
      <c r="AX23" s="19">
        <f ca="1">AX22+DeltaRK4!AW4</f>
        <v>1.34</v>
      </c>
      <c r="AY23" s="19">
        <f ca="1">AY22+DeltaRK4!AX4</f>
        <v>1.34</v>
      </c>
      <c r="AZ23" s="19">
        <f ca="1">AZ22+DeltaRK4!AY4</f>
        <v>1.24</v>
      </c>
      <c r="BA23" s="19">
        <f ca="1">BA22+DeltaRK4!AZ4</f>
        <v>0.14000000000000001</v>
      </c>
      <c r="BB23" s="19">
        <f ca="1">BB22+DeltaRK4!BA4</f>
        <v>3.74</v>
      </c>
      <c r="BC23" s="19">
        <f ca="1">BC22+DeltaRK4!BB4</f>
        <v>1.88</v>
      </c>
      <c r="BD23" s="19">
        <f ca="1">BD22+DeltaRK4!BC4</f>
        <v>10.65</v>
      </c>
      <c r="BE23" s="19">
        <f ca="1">BE22+DeltaRK4!BD4</f>
        <v>1.55</v>
      </c>
      <c r="BF23" s="19">
        <f ca="1">BF22+DeltaRK4!BE4</f>
        <v>0.67</v>
      </c>
      <c r="BG23" s="19">
        <f ca="1">BG22+DeltaRK4!BF4</f>
        <v>0.56000000000000005</v>
      </c>
      <c r="BH23" s="19">
        <f ca="1">BH22+DeltaRK4!BG4</f>
        <v>2.1</v>
      </c>
      <c r="BI23" s="19">
        <f ca="1">BI22+DeltaRK4!BH4</f>
        <v>1.72</v>
      </c>
      <c r="BJ23" s="19">
        <f ca="1">BJ22+DeltaRK4!BI4</f>
        <v>1.24</v>
      </c>
      <c r="BK23" s="19">
        <f ca="1">BK22+DeltaRK4!BJ4</f>
        <v>9.61</v>
      </c>
      <c r="BL23" s="19">
        <f ca="1">BL22+DeltaRK4!BK4</f>
        <v>0.61</v>
      </c>
      <c r="BM23" s="19">
        <f ca="1">BM22+DeltaRK4!BL4</f>
        <v>4.5</v>
      </c>
      <c r="BN23" s="19">
        <f ca="1">BN22+DeltaRK4!BM4</f>
        <v>9.5500000000000007</v>
      </c>
      <c r="BO23" s="19">
        <f ca="1">BO22+DeltaRK4!BN4</f>
        <v>4.5</v>
      </c>
      <c r="BP23" s="19">
        <f ca="1">BP22+DeltaRK4!BO4</f>
        <v>2.58</v>
      </c>
      <c r="BQ23" s="19">
        <f ca="1">BQ22+DeltaRK4!BP4</f>
        <v>10.19</v>
      </c>
      <c r="BR23" s="19">
        <f ca="1">BR22+DeltaRK4!BQ4</f>
        <v>8.02</v>
      </c>
      <c r="BS23" s="19">
        <f ca="1">BS22+DeltaRK4!BR4</f>
        <v>1.56</v>
      </c>
      <c r="BT23" s="19">
        <f ca="1">BT22+DeltaRK4!BS4</f>
        <v>4.66</v>
      </c>
      <c r="BU23" s="19">
        <f ca="1">BU22+DeltaRK4!BT4</f>
        <v>0</v>
      </c>
      <c r="BV23" s="4"/>
      <c r="BW23" s="4">
        <f ca="1">BW22-DeltaRK4!Y4</f>
        <v>2944.33</v>
      </c>
      <c r="BX23" s="9">
        <f t="shared" ref="BX23:BX53" ca="1" si="15">D23/BW23*InletP</f>
        <v>2.7185180058139466</v>
      </c>
      <c r="BY23" s="4"/>
      <c r="BZ23" s="23">
        <f t="shared" ref="BZ23:BZ86" ca="1" si="16">SUMPRODUCT($D$19:$BT$19,D23:BT23)</f>
        <v>143684.17596528895</v>
      </c>
      <c r="CA23" s="10">
        <f t="shared" ca="1" si="13"/>
        <v>199292.43959389487</v>
      </c>
      <c r="CB23" s="19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</row>
    <row r="24" spans="1:108">
      <c r="A24" s="1">
        <f t="shared" ref="A24:A54" si="17">A23+TimeStep</f>
        <v>0.1</v>
      </c>
      <c r="B24" s="19">
        <f ca="1">B23+DeltaRK4!B5</f>
        <v>402.31244460180511</v>
      </c>
      <c r="C24" s="21">
        <f t="shared" ca="1" si="14"/>
        <v>2944.3300009874761</v>
      </c>
      <c r="D24" s="19">
        <f ca="1">D23+DeltaRK4!C5</f>
        <v>260.6143080728794</v>
      </c>
      <c r="E24" s="19">
        <f ca="1">E23+DeltaRK4!D5</f>
        <v>6.37</v>
      </c>
      <c r="F24" s="19">
        <f ca="1">F23+DeltaRK4!E5</f>
        <v>16.085108134839452</v>
      </c>
      <c r="G24" s="19">
        <f ca="1">G23+DeltaRK4!F5</f>
        <v>8.4805837922811538</v>
      </c>
      <c r="H24" s="19">
        <f ca="1">H23+DeltaRK4!G5</f>
        <v>1.21</v>
      </c>
      <c r="I24" s="19">
        <f ca="1">I23+DeltaRK4!H5</f>
        <v>1.29</v>
      </c>
      <c r="J24" s="19">
        <f ca="1">J23+DeltaRK4!I5</f>
        <v>0.31</v>
      </c>
      <c r="K24" s="19">
        <f ca="1">K23+DeltaRK4!J5</f>
        <v>0.15</v>
      </c>
      <c r="L24" s="19">
        <f ca="1">L23+DeltaRK4!K5</f>
        <v>0</v>
      </c>
      <c r="M24" s="19">
        <f ca="1">M23+DeltaRK4!L5</f>
        <v>0.1</v>
      </c>
      <c r="N24" s="19">
        <f ca="1">N23+DeltaRK4!M5</f>
        <v>0.32</v>
      </c>
      <c r="O24" s="19">
        <f ca="1">O23+DeltaRK4!N5</f>
        <v>0</v>
      </c>
      <c r="P24" s="19">
        <f ca="1">P23+DeltaRK4!O5</f>
        <v>0</v>
      </c>
      <c r="Q24" s="19">
        <f ca="1">Q23+DeltaRK4!P5</f>
        <v>23.246534993955773</v>
      </c>
      <c r="R24" s="19">
        <f ca="1">R23+DeltaRK4!Q5</f>
        <v>0.05</v>
      </c>
      <c r="S24" s="19">
        <f ca="1">S23+DeltaRK4!R5</f>
        <v>0</v>
      </c>
      <c r="T24" s="19">
        <f ca="1">T23+DeltaRK4!S5</f>
        <v>0.13</v>
      </c>
      <c r="U24" s="19">
        <f ca="1">U23+DeltaRK4!T5</f>
        <v>0</v>
      </c>
      <c r="V24" s="19">
        <f ca="1">V23+DeltaRK4!U5</f>
        <v>0.03</v>
      </c>
      <c r="W24" s="19">
        <f ca="1">W23+DeltaRK4!V5</f>
        <v>2120.3663484501176</v>
      </c>
      <c r="X24" s="19">
        <f ca="1">X23+DeltaRK4!W5</f>
        <v>0.01</v>
      </c>
      <c r="Y24" s="19">
        <f ca="1">Y23+DeltaRK4!X5</f>
        <v>0.03</v>
      </c>
      <c r="Z24" s="19">
        <f ca="1">Z23+DeltaRK4!Y5</f>
        <v>0</v>
      </c>
      <c r="AA24" s="19">
        <f ca="1">AA23+DeltaRK4!Z5</f>
        <v>0</v>
      </c>
      <c r="AB24" s="19">
        <f ca="1">AB23+DeltaRK4!AA5</f>
        <v>0</v>
      </c>
      <c r="AC24" s="19">
        <f ca="1">AC23+DeltaRK4!AB5</f>
        <v>0</v>
      </c>
      <c r="AD24" s="19">
        <f ca="1">AD23+DeltaRK4!AC5</f>
        <v>0</v>
      </c>
      <c r="AE24" s="19">
        <f ca="1">AE23+DeltaRK4!AD5</f>
        <v>-3.0411648769642383</v>
      </c>
      <c r="AF24" s="19">
        <f ca="1">AF23+DeltaRK4!AE5</f>
        <v>20.159563159570929</v>
      </c>
      <c r="AG24" s="19">
        <f ca="1">AG23+DeltaRK4!AF5</f>
        <v>8.7089811341593357</v>
      </c>
      <c r="AH24" s="19">
        <f ca="1">AH23+DeltaRK4!AG5</f>
        <v>8.2722893100804491</v>
      </c>
      <c r="AI24" s="19">
        <f ca="1">AI23+DeltaRK4!AH5</f>
        <v>0</v>
      </c>
      <c r="AJ24" s="19">
        <f ca="1">AJ23+DeltaRK4!AI5</f>
        <v>0</v>
      </c>
      <c r="AK24" s="19">
        <f ca="1">AK23+DeltaRK4!AJ5</f>
        <v>0</v>
      </c>
      <c r="AL24" s="19">
        <f ca="1">AL23+DeltaRK4!AK5</f>
        <v>2.08</v>
      </c>
      <c r="AM24" s="19">
        <f ca="1">AM23+DeltaRK4!AL5</f>
        <v>9.6194162077188459</v>
      </c>
      <c r="AN24" s="19">
        <f ca="1">AN23+DeltaRK4!AM5</f>
        <v>47.11314709803797</v>
      </c>
      <c r="AO24" s="19">
        <f ca="1">AO23+DeltaRK4!AN5</f>
        <v>25.91</v>
      </c>
      <c r="AP24" s="19">
        <f ca="1">AP23+DeltaRK4!AO5</f>
        <v>19.829999999999998</v>
      </c>
      <c r="AQ24" s="19">
        <f ca="1">AQ23+DeltaRK4!AP5</f>
        <v>67.208295170266311</v>
      </c>
      <c r="AR24" s="19">
        <f ca="1">AR23+DeltaRK4!AQ5</f>
        <v>182.06829517026631</v>
      </c>
      <c r="AS24" s="19">
        <f ca="1">AS23+DeltaRK4!AR5</f>
        <v>27.468295170266309</v>
      </c>
      <c r="AT24" s="19">
        <f ca="1">AT23+DeltaRK4!AS5</f>
        <v>4.83</v>
      </c>
      <c r="AU24" s="19">
        <f ca="1">AU23+DeltaRK4!AT5</f>
        <v>0.04</v>
      </c>
      <c r="AV24" s="19">
        <f ca="1">AV23+DeltaRK4!AU5</f>
        <v>0</v>
      </c>
      <c r="AW24" s="19">
        <f ca="1">AW23+DeltaRK4!AV5</f>
        <v>1.32</v>
      </c>
      <c r="AX24" s="19">
        <f ca="1">AX23+DeltaRK4!AW5</f>
        <v>1.34</v>
      </c>
      <c r="AY24" s="19">
        <f ca="1">AY23+DeltaRK4!AX5</f>
        <v>1.34</v>
      </c>
      <c r="AZ24" s="19">
        <f ca="1">AZ23+DeltaRK4!AY5</f>
        <v>1.24</v>
      </c>
      <c r="BA24" s="19">
        <f ca="1">BA23+DeltaRK4!AZ5</f>
        <v>0.14000000000000001</v>
      </c>
      <c r="BB24" s="19">
        <f ca="1">BB23+DeltaRK4!BA5</f>
        <v>3.74</v>
      </c>
      <c r="BC24" s="19">
        <f ca="1">BC23+DeltaRK4!BB5</f>
        <v>1.88</v>
      </c>
      <c r="BD24" s="19">
        <f ca="1">BD23+DeltaRK4!BC5</f>
        <v>10.65</v>
      </c>
      <c r="BE24" s="19">
        <f ca="1">BE23+DeltaRK4!BD5</f>
        <v>1.55</v>
      </c>
      <c r="BF24" s="19">
        <f ca="1">BF23+DeltaRK4!BE5</f>
        <v>0.67</v>
      </c>
      <c r="BG24" s="19">
        <f ca="1">BG23+DeltaRK4!BF5</f>
        <v>0.56000000000000005</v>
      </c>
      <c r="BH24" s="19">
        <f ca="1">BH23+DeltaRK4!BG5</f>
        <v>2.1</v>
      </c>
      <c r="BI24" s="19">
        <f ca="1">BI23+DeltaRK4!BH5</f>
        <v>1.72</v>
      </c>
      <c r="BJ24" s="19">
        <f ca="1">BJ23+DeltaRK4!BI5</f>
        <v>1.24</v>
      </c>
      <c r="BK24" s="19">
        <f ca="1">BK23+DeltaRK4!BJ5</f>
        <v>9.61</v>
      </c>
      <c r="BL24" s="19">
        <f ca="1">BL23+DeltaRK4!BK5</f>
        <v>0.61</v>
      </c>
      <c r="BM24" s="19">
        <f ca="1">BM23+DeltaRK4!BL5</f>
        <v>4.5</v>
      </c>
      <c r="BN24" s="19">
        <f ca="1">BN23+DeltaRK4!BM5</f>
        <v>9.5500000000000007</v>
      </c>
      <c r="BO24" s="19">
        <f ca="1">BO23+DeltaRK4!BN5</f>
        <v>4.5</v>
      </c>
      <c r="BP24" s="19">
        <f ca="1">BP23+DeltaRK4!BO5</f>
        <v>2.58</v>
      </c>
      <c r="BQ24" s="19">
        <f ca="1">BQ23+DeltaRK4!BP5</f>
        <v>10.19</v>
      </c>
      <c r="BR24" s="19">
        <f ca="1">BR23+DeltaRK4!BQ5</f>
        <v>8.02</v>
      </c>
      <c r="BS24" s="19">
        <f ca="1">BS23+DeltaRK4!BR5</f>
        <v>1.56</v>
      </c>
      <c r="BT24" s="19">
        <f ca="1">BT23+DeltaRK4!BS5</f>
        <v>4.66</v>
      </c>
      <c r="BU24" s="19">
        <f ca="1">BU23+DeltaRK4!BT5</f>
        <v>0</v>
      </c>
      <c r="BV24" s="4"/>
      <c r="BW24" s="4">
        <f ca="1">BW23-DeltaRK4!Y5</f>
        <v>2944.33</v>
      </c>
      <c r="BX24" s="9">
        <f t="shared" ca="1" si="15"/>
        <v>2.6554188023035401</v>
      </c>
      <c r="BY24" s="4"/>
      <c r="BZ24" s="23">
        <f t="shared" ca="1" si="16"/>
        <v>143658.70818256892</v>
      </c>
      <c r="CA24" s="10">
        <f t="shared" ca="1" si="13"/>
        <v>198909.83413558267</v>
      </c>
      <c r="CB24" s="19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</row>
    <row r="25" spans="1:108">
      <c r="A25" s="1">
        <f t="shared" si="17"/>
        <v>0.15000000000000002</v>
      </c>
      <c r="B25" s="19">
        <f ca="1">B24+DeltaRK4!B6</f>
        <v>403.29516752316778</v>
      </c>
      <c r="C25" s="21">
        <f t="shared" ca="1" si="14"/>
        <v>2944.3300009874761</v>
      </c>
      <c r="D25" s="19">
        <f ca="1">D24+DeltaRK4!C6</f>
        <v>254.95722355056628</v>
      </c>
      <c r="E25" s="19">
        <f ca="1">E24+DeltaRK4!D6</f>
        <v>6.37</v>
      </c>
      <c r="F25" s="19">
        <f ca="1">F24+DeltaRK4!E6</f>
        <v>20.448333922247631</v>
      </c>
      <c r="G25" s="19">
        <f ca="1">G24+DeltaRK4!F6</f>
        <v>9.7744425271860855</v>
      </c>
      <c r="H25" s="19">
        <f ca="1">H24+DeltaRK4!G6</f>
        <v>1.21</v>
      </c>
      <c r="I25" s="19">
        <f ca="1">I24+DeltaRK4!H6</f>
        <v>1.29</v>
      </c>
      <c r="J25" s="19">
        <f ca="1">J24+DeltaRK4!I6</f>
        <v>0.31</v>
      </c>
      <c r="K25" s="19">
        <f ca="1">K24+DeltaRK4!J6</f>
        <v>0.15</v>
      </c>
      <c r="L25" s="19">
        <f ca="1">L24+DeltaRK4!K6</f>
        <v>0</v>
      </c>
      <c r="M25" s="19">
        <f ca="1">M24+DeltaRK4!L6</f>
        <v>0.1</v>
      </c>
      <c r="N25" s="19">
        <f ca="1">N24+DeltaRK4!M6</f>
        <v>0.32</v>
      </c>
      <c r="O25" s="19">
        <f ca="1">O24+DeltaRK4!N6</f>
        <v>0</v>
      </c>
      <c r="P25" s="19">
        <f ca="1">P24+DeltaRK4!O6</f>
        <v>0</v>
      </c>
      <c r="Q25" s="19">
        <f ca="1">Q24+DeltaRK4!P6</f>
        <v>33.8783290649964</v>
      </c>
      <c r="R25" s="19">
        <f ca="1">R24+DeltaRK4!Q6</f>
        <v>0.05</v>
      </c>
      <c r="S25" s="19">
        <f ca="1">S24+DeltaRK4!R6</f>
        <v>0</v>
      </c>
      <c r="T25" s="19">
        <f ca="1">T24+DeltaRK4!S6</f>
        <v>0.13</v>
      </c>
      <c r="U25" s="19">
        <f ca="1">U24+DeltaRK4!T6</f>
        <v>0</v>
      </c>
      <c r="V25" s="19">
        <f ca="1">V24+DeltaRK4!U6</f>
        <v>0.03</v>
      </c>
      <c r="W25" s="19">
        <f ca="1">W24+DeltaRK4!V6</f>
        <v>2104.4457840098003</v>
      </c>
      <c r="X25" s="19">
        <f ca="1">X24+DeltaRK4!W6</f>
        <v>0.01</v>
      </c>
      <c r="Y25" s="19">
        <f ca="1">Y24+DeltaRK4!X6</f>
        <v>0.03</v>
      </c>
      <c r="Z25" s="19">
        <f ca="1">Z24+DeltaRK4!Y6</f>
        <v>0</v>
      </c>
      <c r="AA25" s="19">
        <f ca="1">AA24+DeltaRK4!Z6</f>
        <v>0</v>
      </c>
      <c r="AB25" s="19">
        <f ca="1">AB24+DeltaRK4!AA6</f>
        <v>0</v>
      </c>
      <c r="AC25" s="19">
        <f ca="1">AC24+DeltaRK4!AB6</f>
        <v>0</v>
      </c>
      <c r="AD25" s="19">
        <f ca="1">AD24+DeltaRK4!AC6</f>
        <v>0</v>
      </c>
      <c r="AE25" s="19">
        <f ca="1">AE24+DeltaRK4!AD6</f>
        <v>-5.6007109015447192</v>
      </c>
      <c r="AF25" s="19">
        <f ca="1">AF24+DeltaRK4!AE6</f>
        <v>29.13438265270139</v>
      </c>
      <c r="AG25" s="19">
        <f ca="1">AG24+DeltaRK4!AF6</f>
        <v>11.789303367969973</v>
      </c>
      <c r="AH25" s="19">
        <f ca="1">AH24+DeltaRK4!AG6</f>
        <v>11.330468054763902</v>
      </c>
      <c r="AI25" s="19">
        <f ca="1">AI24+DeltaRK4!AH6</f>
        <v>0</v>
      </c>
      <c r="AJ25" s="19">
        <f ca="1">AJ24+DeltaRK4!AI6</f>
        <v>0</v>
      </c>
      <c r="AK25" s="19">
        <f ca="1">AK24+DeltaRK4!AJ6</f>
        <v>0</v>
      </c>
      <c r="AL25" s="19">
        <f ca="1">AL24+DeltaRK4!AK6</f>
        <v>2.08</v>
      </c>
      <c r="AM25" s="19">
        <f ca="1">AM24+DeltaRK4!AL6</f>
        <v>8.3255574728139141</v>
      </c>
      <c r="AN25" s="19">
        <f ca="1">AN24+DeltaRK4!AM6</f>
        <v>45.187123242883843</v>
      </c>
      <c r="AO25" s="19">
        <f ca="1">AO24+DeltaRK4!AN6</f>
        <v>25.91</v>
      </c>
      <c r="AP25" s="19">
        <f ca="1">AP24+DeltaRK4!AO6</f>
        <v>19.829999999999998</v>
      </c>
      <c r="AQ25" s="19">
        <f ca="1">AQ24+DeltaRK4!AP6</f>
        <v>65.85992134103023</v>
      </c>
      <c r="AR25" s="19">
        <f ca="1">AR24+DeltaRK4!AQ6</f>
        <v>180.71992134103024</v>
      </c>
      <c r="AS25" s="19">
        <f ca="1">AS24+DeltaRK4!AR6</f>
        <v>26.119921341030228</v>
      </c>
      <c r="AT25" s="19">
        <f ca="1">AT24+DeltaRK4!AS6</f>
        <v>4.83</v>
      </c>
      <c r="AU25" s="19">
        <f ca="1">AU24+DeltaRK4!AT6</f>
        <v>0.04</v>
      </c>
      <c r="AV25" s="19">
        <f ca="1">AV24+DeltaRK4!AU6</f>
        <v>0</v>
      </c>
      <c r="AW25" s="19">
        <f ca="1">AW24+DeltaRK4!AV6</f>
        <v>1.32</v>
      </c>
      <c r="AX25" s="19">
        <f ca="1">AX24+DeltaRK4!AW6</f>
        <v>1.34</v>
      </c>
      <c r="AY25" s="19">
        <f ca="1">AY24+DeltaRK4!AX6</f>
        <v>1.34</v>
      </c>
      <c r="AZ25" s="19">
        <f ca="1">AZ24+DeltaRK4!AY6</f>
        <v>1.24</v>
      </c>
      <c r="BA25" s="19">
        <f ca="1">BA24+DeltaRK4!AZ6</f>
        <v>0.14000000000000001</v>
      </c>
      <c r="BB25" s="19">
        <f ca="1">BB24+DeltaRK4!BA6</f>
        <v>3.74</v>
      </c>
      <c r="BC25" s="19">
        <f ca="1">BC24+DeltaRK4!BB6</f>
        <v>1.88</v>
      </c>
      <c r="BD25" s="19">
        <f ca="1">BD24+DeltaRK4!BC6</f>
        <v>10.65</v>
      </c>
      <c r="BE25" s="19">
        <f ca="1">BE24+DeltaRK4!BD6</f>
        <v>1.55</v>
      </c>
      <c r="BF25" s="19">
        <f ca="1">BF24+DeltaRK4!BE6</f>
        <v>0.67</v>
      </c>
      <c r="BG25" s="19">
        <f ca="1">BG24+DeltaRK4!BF6</f>
        <v>0.56000000000000005</v>
      </c>
      <c r="BH25" s="19">
        <f ca="1">BH24+DeltaRK4!BG6</f>
        <v>2.1</v>
      </c>
      <c r="BI25" s="19">
        <f ca="1">BI24+DeltaRK4!BH6</f>
        <v>1.72</v>
      </c>
      <c r="BJ25" s="19">
        <f ca="1">BJ24+DeltaRK4!BI6</f>
        <v>1.24</v>
      </c>
      <c r="BK25" s="19">
        <f ca="1">BK24+DeltaRK4!BJ6</f>
        <v>9.61</v>
      </c>
      <c r="BL25" s="19">
        <f ca="1">BL24+DeltaRK4!BK6</f>
        <v>0.61</v>
      </c>
      <c r="BM25" s="19">
        <f ca="1">BM24+DeltaRK4!BL6</f>
        <v>4.5</v>
      </c>
      <c r="BN25" s="19">
        <f ca="1">BN24+DeltaRK4!BM6</f>
        <v>9.5500000000000007</v>
      </c>
      <c r="BO25" s="19">
        <f ca="1">BO24+DeltaRK4!BN6</f>
        <v>4.5</v>
      </c>
      <c r="BP25" s="19">
        <f ca="1">BP24+DeltaRK4!BO6</f>
        <v>2.58</v>
      </c>
      <c r="BQ25" s="19">
        <f ca="1">BQ24+DeltaRK4!BP6</f>
        <v>10.19</v>
      </c>
      <c r="BR25" s="19">
        <f ca="1">BR24+DeltaRK4!BQ6</f>
        <v>8.02</v>
      </c>
      <c r="BS25" s="19">
        <f ca="1">BS24+DeltaRK4!BR6</f>
        <v>1.56</v>
      </c>
      <c r="BT25" s="19">
        <f ca="1">BT24+DeltaRK4!BS6</f>
        <v>4.66</v>
      </c>
      <c r="BU25" s="19">
        <f ca="1">BU24+DeltaRK4!BT6</f>
        <v>0</v>
      </c>
      <c r="BV25" s="4"/>
      <c r="BW25" s="4">
        <f ca="1">BW24-DeltaRK4!Y6</f>
        <v>2944.33</v>
      </c>
      <c r="BX25" s="9">
        <f t="shared" ca="1" si="15"/>
        <v>2.5977783422771865</v>
      </c>
      <c r="BY25" s="4"/>
      <c r="BZ25" s="23">
        <f t="shared" ca="1" si="16"/>
        <v>143639.38868549879</v>
      </c>
      <c r="CA25" s="10">
        <f t="shared" ca="1" si="13"/>
        <v>198450.20239695144</v>
      </c>
      <c r="CB25" s="19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</row>
    <row r="26" spans="1:108">
      <c r="A26" s="1">
        <f t="shared" si="17"/>
        <v>0.2</v>
      </c>
      <c r="B26" s="19">
        <f ca="1">B25+DeltaRK4!B7</f>
        <v>404.16827194086551</v>
      </c>
      <c r="C26" s="21">
        <f t="shared" ca="1" si="14"/>
        <v>2944.3300009874756</v>
      </c>
      <c r="D26" s="19">
        <f ca="1">D25+DeltaRK4!C7</f>
        <v>249.7677224869536</v>
      </c>
      <c r="E26" s="19">
        <f ca="1">E25+DeltaRK4!D7</f>
        <v>6.37</v>
      </c>
      <c r="F26" s="19">
        <f ca="1">F25+DeltaRK4!E7</f>
        <v>24.542321507387094</v>
      </c>
      <c r="G26" s="19">
        <f ca="1">G25+DeltaRK4!F7</f>
        <v>10.869956005659295</v>
      </c>
      <c r="H26" s="19">
        <f ca="1">H25+DeltaRK4!G7</f>
        <v>1.21</v>
      </c>
      <c r="I26" s="19">
        <f ca="1">I25+DeltaRK4!H7</f>
        <v>1.29</v>
      </c>
      <c r="J26" s="19">
        <f ca="1">J25+DeltaRK4!I7</f>
        <v>0.31</v>
      </c>
      <c r="K26" s="19">
        <f ca="1">K25+DeltaRK4!J7</f>
        <v>0.15</v>
      </c>
      <c r="L26" s="19">
        <f ca="1">L25+DeltaRK4!K7</f>
        <v>0</v>
      </c>
      <c r="M26" s="19">
        <f ca="1">M25+DeltaRK4!L7</f>
        <v>0.1</v>
      </c>
      <c r="N26" s="19">
        <f ca="1">N25+DeltaRK4!M7</f>
        <v>0.32</v>
      </c>
      <c r="O26" s="19">
        <f ca="1">O25+DeltaRK4!N7</f>
        <v>0</v>
      </c>
      <c r="P26" s="19">
        <f ca="1">P25+DeltaRK4!O7</f>
        <v>0</v>
      </c>
      <c r="Q26" s="19">
        <f ca="1">Q25+DeltaRK4!P7</f>
        <v>44.446338334670124</v>
      </c>
      <c r="R26" s="19">
        <f ca="1">R25+DeltaRK4!Q7</f>
        <v>0.05</v>
      </c>
      <c r="S26" s="19">
        <f ca="1">S25+DeltaRK4!R7</f>
        <v>0</v>
      </c>
      <c r="T26" s="19">
        <f ca="1">T25+DeltaRK4!S7</f>
        <v>0.13</v>
      </c>
      <c r="U26" s="19">
        <f ca="1">U25+DeltaRK4!T7</f>
        <v>0</v>
      </c>
      <c r="V26" s="19">
        <f ca="1">V25+DeltaRK4!U7</f>
        <v>0.03</v>
      </c>
      <c r="W26" s="19">
        <f ca="1">W25+DeltaRK4!V7</f>
        <v>2087.8972545297788</v>
      </c>
      <c r="X26" s="19">
        <f ca="1">X25+DeltaRK4!W7</f>
        <v>0.01</v>
      </c>
      <c r="Y26" s="19">
        <f ca="1">Y25+DeltaRK4!X7</f>
        <v>0.03</v>
      </c>
      <c r="Z26" s="19">
        <f ca="1">Z25+DeltaRK4!Y7</f>
        <v>0</v>
      </c>
      <c r="AA26" s="19">
        <f ca="1">AA25+DeltaRK4!Z7</f>
        <v>0</v>
      </c>
      <c r="AB26" s="19">
        <f ca="1">AB25+DeltaRK4!AA7</f>
        <v>0</v>
      </c>
      <c r="AC26" s="19">
        <f ca="1">AC25+DeltaRK4!AB7</f>
        <v>0</v>
      </c>
      <c r="AD26" s="19">
        <f ca="1">AD25+DeltaRK4!AC7</f>
        <v>0</v>
      </c>
      <c r="AE26" s="19">
        <f ca="1">AE25+DeltaRK4!AD7</f>
        <v>-7.5423316537275387</v>
      </c>
      <c r="AF26" s="19">
        <f ca="1">AF25+DeltaRK4!AE7</f>
        <v>37.874570874884064</v>
      </c>
      <c r="AG26" s="19">
        <f ca="1">AG25+DeltaRK4!AF7</f>
        <v>14.84690003543691</v>
      </c>
      <c r="AH26" s="19">
        <f ca="1">AH25+DeltaRK4!AG7</f>
        <v>14.341850674017104</v>
      </c>
      <c r="AI26" s="19">
        <f ca="1">AI25+DeltaRK4!AH7</f>
        <v>0</v>
      </c>
      <c r="AJ26" s="19">
        <f ca="1">AJ25+DeltaRK4!AI7</f>
        <v>0</v>
      </c>
      <c r="AK26" s="19">
        <f ca="1">AK25+DeltaRK4!AJ7</f>
        <v>0</v>
      </c>
      <c r="AL26" s="19">
        <f ca="1">AL25+DeltaRK4!AK7</f>
        <v>2.08</v>
      </c>
      <c r="AM26" s="19">
        <f ca="1">AM25+DeltaRK4!AL7</f>
        <v>7.2300439943407042</v>
      </c>
      <c r="AN26" s="19">
        <f ca="1">AN25+DeltaRK4!AM7</f>
        <v>43.329239878024822</v>
      </c>
      <c r="AO26" s="19">
        <f ca="1">AO25+DeltaRK4!AN7</f>
        <v>25.91</v>
      </c>
      <c r="AP26" s="19">
        <f ca="1">AP25+DeltaRK4!AO7</f>
        <v>19.829999999999998</v>
      </c>
      <c r="AQ26" s="19">
        <f ca="1">AQ25+DeltaRK4!AP7</f>
        <v>64.548711440016831</v>
      </c>
      <c r="AR26" s="19">
        <f ca="1">AR25+DeltaRK4!AQ7</f>
        <v>179.40871144001684</v>
      </c>
      <c r="AS26" s="19">
        <f ca="1">AS25+DeltaRK4!AR7</f>
        <v>24.808711440016832</v>
      </c>
      <c r="AT26" s="19">
        <f ca="1">AT25+DeltaRK4!AS7</f>
        <v>4.83</v>
      </c>
      <c r="AU26" s="19">
        <f ca="1">AU25+DeltaRK4!AT7</f>
        <v>0.04</v>
      </c>
      <c r="AV26" s="19">
        <f ca="1">AV25+DeltaRK4!AU7</f>
        <v>0</v>
      </c>
      <c r="AW26" s="19">
        <f ca="1">AW25+DeltaRK4!AV7</f>
        <v>1.32</v>
      </c>
      <c r="AX26" s="19">
        <f ca="1">AX25+DeltaRK4!AW7</f>
        <v>1.34</v>
      </c>
      <c r="AY26" s="19">
        <f ca="1">AY25+DeltaRK4!AX7</f>
        <v>1.34</v>
      </c>
      <c r="AZ26" s="19">
        <f ca="1">AZ25+DeltaRK4!AY7</f>
        <v>1.24</v>
      </c>
      <c r="BA26" s="19">
        <f ca="1">BA25+DeltaRK4!AZ7</f>
        <v>0.14000000000000001</v>
      </c>
      <c r="BB26" s="19">
        <f ca="1">BB25+DeltaRK4!BA7</f>
        <v>3.74</v>
      </c>
      <c r="BC26" s="19">
        <f ca="1">BC25+DeltaRK4!BB7</f>
        <v>1.88</v>
      </c>
      <c r="BD26" s="19">
        <f ca="1">BD25+DeltaRK4!BC7</f>
        <v>10.65</v>
      </c>
      <c r="BE26" s="19">
        <f ca="1">BE25+DeltaRK4!BD7</f>
        <v>1.55</v>
      </c>
      <c r="BF26" s="19">
        <f ca="1">BF25+DeltaRK4!BE7</f>
        <v>0.67</v>
      </c>
      <c r="BG26" s="19">
        <f ca="1">BG25+DeltaRK4!BF7</f>
        <v>0.56000000000000005</v>
      </c>
      <c r="BH26" s="19">
        <f ca="1">BH25+DeltaRK4!BG7</f>
        <v>2.1</v>
      </c>
      <c r="BI26" s="19">
        <f ca="1">BI25+DeltaRK4!BH7</f>
        <v>1.72</v>
      </c>
      <c r="BJ26" s="19">
        <f ca="1">BJ25+DeltaRK4!BI7</f>
        <v>1.24</v>
      </c>
      <c r="BK26" s="19">
        <f ca="1">BK25+DeltaRK4!BJ7</f>
        <v>9.61</v>
      </c>
      <c r="BL26" s="19">
        <f ca="1">BL25+DeltaRK4!BK7</f>
        <v>0.61</v>
      </c>
      <c r="BM26" s="19">
        <f ca="1">BM25+DeltaRK4!BL7</f>
        <v>4.5</v>
      </c>
      <c r="BN26" s="19">
        <f ca="1">BN25+DeltaRK4!BM7</f>
        <v>9.5500000000000007</v>
      </c>
      <c r="BO26" s="19">
        <f ca="1">BO25+DeltaRK4!BN7</f>
        <v>4.5</v>
      </c>
      <c r="BP26" s="19">
        <f ca="1">BP25+DeltaRK4!BO7</f>
        <v>2.58</v>
      </c>
      <c r="BQ26" s="19">
        <f ca="1">BQ25+DeltaRK4!BP7</f>
        <v>10.19</v>
      </c>
      <c r="BR26" s="19">
        <f ca="1">BR25+DeltaRK4!BQ7</f>
        <v>8.02</v>
      </c>
      <c r="BS26" s="19">
        <f ca="1">BS25+DeltaRK4!BR7</f>
        <v>1.56</v>
      </c>
      <c r="BT26" s="19">
        <f ca="1">BT25+DeltaRK4!BS7</f>
        <v>4.66</v>
      </c>
      <c r="BU26" s="19">
        <f ca="1">BU25+DeltaRK4!BT7</f>
        <v>0</v>
      </c>
      <c r="BV26" s="4"/>
      <c r="BW26" s="4">
        <f ca="1">BW25-DeltaRK4!Y7</f>
        <v>2944.33</v>
      </c>
      <c r="BX26" s="9">
        <f t="shared" ca="1" si="15"/>
        <v>2.5449021253081714</v>
      </c>
      <c r="BY26" s="4"/>
      <c r="BZ26" s="23">
        <f t="shared" ca="1" si="16"/>
        <v>143625.29598422916</v>
      </c>
      <c r="CA26" s="10">
        <f t="shared" ca="1" si="13"/>
        <v>197911.82747753157</v>
      </c>
      <c r="CB26" s="19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</row>
    <row r="27" spans="1:108">
      <c r="A27" s="1">
        <f t="shared" si="17"/>
        <v>0.25</v>
      </c>
      <c r="B27" s="19">
        <f ca="1">B26+DeltaRK4!B8</f>
        <v>404.9377942172955</v>
      </c>
      <c r="C27" s="21">
        <f t="shared" ca="1" si="14"/>
        <v>2944.3300009874756</v>
      </c>
      <c r="D27" s="19">
        <f ca="1">D26+DeltaRK4!C8</f>
        <v>244.98999580513961</v>
      </c>
      <c r="E27" s="19">
        <f ca="1">E26+DeltaRK4!D8</f>
        <v>6.37</v>
      </c>
      <c r="F27" s="19">
        <f ca="1">F26+DeltaRK4!E8</f>
        <v>28.388056917574779</v>
      </c>
      <c r="G27" s="19">
        <f ca="1">G26+DeltaRK4!F8</f>
        <v>11.801947277285603</v>
      </c>
      <c r="H27" s="19">
        <f ca="1">H26+DeltaRK4!G8</f>
        <v>1.21</v>
      </c>
      <c r="I27" s="19">
        <f ca="1">I26+DeltaRK4!H8</f>
        <v>1.29</v>
      </c>
      <c r="J27" s="19">
        <f ca="1">J26+DeltaRK4!I8</f>
        <v>0.31</v>
      </c>
      <c r="K27" s="19">
        <f ca="1">K26+DeltaRK4!J8</f>
        <v>0.15</v>
      </c>
      <c r="L27" s="19">
        <f ca="1">L26+DeltaRK4!K8</f>
        <v>0</v>
      </c>
      <c r="M27" s="19">
        <f ca="1">M26+DeltaRK4!L8</f>
        <v>0.1</v>
      </c>
      <c r="N27" s="19">
        <f ca="1">N26+DeltaRK4!M8</f>
        <v>0.32</v>
      </c>
      <c r="O27" s="19">
        <f ca="1">O26+DeltaRK4!N8</f>
        <v>0</v>
      </c>
      <c r="P27" s="19">
        <f ca="1">P26+DeltaRK4!O8</f>
        <v>0</v>
      </c>
      <c r="Q27" s="19">
        <f ca="1">Q26+DeltaRK4!P8</f>
        <v>55.041193323264729</v>
      </c>
      <c r="R27" s="19">
        <f ca="1">R26+DeltaRK4!Q8</f>
        <v>0.05</v>
      </c>
      <c r="S27" s="19">
        <f ca="1">S26+DeltaRK4!R8</f>
        <v>0</v>
      </c>
      <c r="T27" s="19">
        <f ca="1">T26+DeltaRK4!S8</f>
        <v>0.13</v>
      </c>
      <c r="U27" s="19">
        <f ca="1">U26+DeltaRK4!T8</f>
        <v>0</v>
      </c>
      <c r="V27" s="19">
        <f ca="1">V26+DeltaRK4!U8</f>
        <v>0.03</v>
      </c>
      <c r="W27" s="19">
        <f ca="1">W26+DeltaRK4!V8</f>
        <v>2070.6434302961397</v>
      </c>
      <c r="X27" s="19">
        <f ca="1">X26+DeltaRK4!W8</f>
        <v>0.01</v>
      </c>
      <c r="Y27" s="19">
        <f ca="1">Y26+DeltaRK4!X8</f>
        <v>0.03</v>
      </c>
      <c r="Z27" s="19">
        <f ca="1">Z26+DeltaRK4!Y8</f>
        <v>0</v>
      </c>
      <c r="AA27" s="19">
        <f ca="1">AA26+DeltaRK4!Z8</f>
        <v>0</v>
      </c>
      <c r="AB27" s="19">
        <f ca="1">AB26+DeltaRK4!AA8</f>
        <v>0</v>
      </c>
      <c r="AC27" s="19">
        <f ca="1">AC26+DeltaRK4!AB8</f>
        <v>0</v>
      </c>
      <c r="AD27" s="19">
        <f ca="1">AD26+DeltaRK4!AC8</f>
        <v>0</v>
      </c>
      <c r="AE27" s="19">
        <f ca="1">AE26+DeltaRK4!AD8</f>
        <v>-8.8345982734560771</v>
      </c>
      <c r="AF27" s="19">
        <f ca="1">AF26+DeltaRK4!AE8</f>
        <v>46.373636340740255</v>
      </c>
      <c r="AG27" s="19">
        <f ca="1">AG26+DeltaRK4!AF8</f>
        <v>17.887801897003961</v>
      </c>
      <c r="AH27" s="19">
        <f ca="1">AH26+DeltaRK4!AG8</f>
        <v>17.304678103071037</v>
      </c>
      <c r="AI27" s="19">
        <f ca="1">AI26+DeltaRK4!AH8</f>
        <v>0</v>
      </c>
      <c r="AJ27" s="19">
        <f ca="1">AJ26+DeltaRK4!AI8</f>
        <v>0</v>
      </c>
      <c r="AK27" s="19">
        <f ca="1">AK26+DeltaRK4!AJ8</f>
        <v>0</v>
      </c>
      <c r="AL27" s="19">
        <f ca="1">AL26+DeltaRK4!AK8</f>
        <v>2.08</v>
      </c>
      <c r="AM27" s="19">
        <f ca="1">AM26+DeltaRK4!AL8</f>
        <v>6.298052722714397</v>
      </c>
      <c r="AN27" s="19">
        <f ca="1">AN26+DeltaRK4!AM8</f>
        <v>41.533915313667094</v>
      </c>
      <c r="AO27" s="19">
        <f ca="1">AO26+DeltaRK4!AN8</f>
        <v>25.91</v>
      </c>
      <c r="AP27" s="19">
        <f ca="1">AP26+DeltaRK4!AO8</f>
        <v>19.829999999999998</v>
      </c>
      <c r="AQ27" s="19">
        <f ca="1">AQ26+DeltaRK4!AP8</f>
        <v>63.273963754776787</v>
      </c>
      <c r="AR27" s="19">
        <f ca="1">AR26+DeltaRK4!AQ8</f>
        <v>178.1339637547768</v>
      </c>
      <c r="AS27" s="19">
        <f ca="1">AS26+DeltaRK4!AR8</f>
        <v>23.533963754776789</v>
      </c>
      <c r="AT27" s="19">
        <f ca="1">AT26+DeltaRK4!AS8</f>
        <v>4.83</v>
      </c>
      <c r="AU27" s="19">
        <f ca="1">AU26+DeltaRK4!AT8</f>
        <v>0.04</v>
      </c>
      <c r="AV27" s="19">
        <f ca="1">AV26+DeltaRK4!AU8</f>
        <v>0</v>
      </c>
      <c r="AW27" s="19">
        <f ca="1">AW26+DeltaRK4!AV8</f>
        <v>1.32</v>
      </c>
      <c r="AX27" s="19">
        <f ca="1">AX26+DeltaRK4!AW8</f>
        <v>1.34</v>
      </c>
      <c r="AY27" s="19">
        <f ca="1">AY26+DeltaRK4!AX8</f>
        <v>1.34</v>
      </c>
      <c r="AZ27" s="19">
        <f ca="1">AZ26+DeltaRK4!AY8</f>
        <v>1.24</v>
      </c>
      <c r="BA27" s="19">
        <f ca="1">BA26+DeltaRK4!AZ8</f>
        <v>0.14000000000000001</v>
      </c>
      <c r="BB27" s="19">
        <f ca="1">BB26+DeltaRK4!BA8</f>
        <v>3.74</v>
      </c>
      <c r="BC27" s="19">
        <f ca="1">BC26+DeltaRK4!BB8</f>
        <v>1.88</v>
      </c>
      <c r="BD27" s="19">
        <f ca="1">BD26+DeltaRK4!BC8</f>
        <v>10.65</v>
      </c>
      <c r="BE27" s="19">
        <f ca="1">BE26+DeltaRK4!BD8</f>
        <v>1.55</v>
      </c>
      <c r="BF27" s="19">
        <f ca="1">BF26+DeltaRK4!BE8</f>
        <v>0.67</v>
      </c>
      <c r="BG27" s="19">
        <f ca="1">BG26+DeltaRK4!BF8</f>
        <v>0.56000000000000005</v>
      </c>
      <c r="BH27" s="19">
        <f ca="1">BH26+DeltaRK4!BG8</f>
        <v>2.1</v>
      </c>
      <c r="BI27" s="19">
        <f ca="1">BI26+DeltaRK4!BH8</f>
        <v>1.72</v>
      </c>
      <c r="BJ27" s="19">
        <f ca="1">BJ26+DeltaRK4!BI8</f>
        <v>1.24</v>
      </c>
      <c r="BK27" s="19">
        <f ca="1">BK26+DeltaRK4!BJ8</f>
        <v>9.61</v>
      </c>
      <c r="BL27" s="19">
        <f ca="1">BL26+DeltaRK4!BK8</f>
        <v>0.61</v>
      </c>
      <c r="BM27" s="19">
        <f ca="1">BM26+DeltaRK4!BL8</f>
        <v>4.5</v>
      </c>
      <c r="BN27" s="19">
        <f ca="1">BN26+DeltaRK4!BM8</f>
        <v>9.5500000000000007</v>
      </c>
      <c r="BO27" s="19">
        <f ca="1">BO26+DeltaRK4!BN8</f>
        <v>4.5</v>
      </c>
      <c r="BP27" s="19">
        <f ca="1">BP26+DeltaRK4!BO8</f>
        <v>2.58</v>
      </c>
      <c r="BQ27" s="19">
        <f ca="1">BQ26+DeltaRK4!BP8</f>
        <v>10.19</v>
      </c>
      <c r="BR27" s="19">
        <f ca="1">BR26+DeltaRK4!BQ8</f>
        <v>8.02</v>
      </c>
      <c r="BS27" s="19">
        <f ca="1">BS26+DeltaRK4!BR8</f>
        <v>1.56</v>
      </c>
      <c r="BT27" s="19">
        <f ca="1">BT26+DeltaRK4!BS8</f>
        <v>4.66</v>
      </c>
      <c r="BU27" s="19">
        <f ca="1">BU26+DeltaRK4!BT8</f>
        <v>0</v>
      </c>
      <c r="BV27" s="4"/>
      <c r="BW27" s="4">
        <f ca="1">BW26-DeltaRK4!Y8</f>
        <v>2944.33</v>
      </c>
      <c r="BX27" s="9">
        <f t="shared" ca="1" si="15"/>
        <v>2.4962215085109984</v>
      </c>
      <c r="BY27" s="4"/>
      <c r="BZ27" s="23">
        <f t="shared" ca="1" si="16"/>
        <v>143615.64408715974</v>
      </c>
      <c r="CA27" s="10">
        <f t="shared" ca="1" si="13"/>
        <v>197296.717434252</v>
      </c>
      <c r="CB27" s="19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</row>
    <row r="28" spans="1:108">
      <c r="A28" s="1">
        <f t="shared" si="17"/>
        <v>0.3</v>
      </c>
      <c r="B28" s="19">
        <f ca="1">B27+DeltaRK4!B9</f>
        <v>405.61153679000586</v>
      </c>
      <c r="C28" s="21">
        <f t="shared" ca="1" si="14"/>
        <v>2944.3300009874761</v>
      </c>
      <c r="D28" s="19">
        <f ca="1">D27+DeltaRK4!C9</f>
        <v>240.57782149117995</v>
      </c>
      <c r="E28" s="19">
        <f ca="1">E27+DeltaRK4!D9</f>
        <v>6.37</v>
      </c>
      <c r="F28" s="19">
        <f ca="1">F27+DeltaRK4!E9</f>
        <v>32.003912292694892</v>
      </c>
      <c r="G28" s="19">
        <f ca="1">G27+DeltaRK4!F9</f>
        <v>12.598266216125159</v>
      </c>
      <c r="H28" s="19">
        <f ca="1">H27+DeltaRK4!G9</f>
        <v>1.21</v>
      </c>
      <c r="I28" s="19">
        <f ca="1">I27+DeltaRK4!H9</f>
        <v>1.29</v>
      </c>
      <c r="J28" s="19">
        <f ca="1">J27+DeltaRK4!I9</f>
        <v>0.31</v>
      </c>
      <c r="K28" s="19">
        <f ca="1">K27+DeltaRK4!J9</f>
        <v>0.15</v>
      </c>
      <c r="L28" s="19">
        <f ca="1">L27+DeltaRK4!K9</f>
        <v>0</v>
      </c>
      <c r="M28" s="19">
        <f ca="1">M27+DeltaRK4!L9</f>
        <v>0.1</v>
      </c>
      <c r="N28" s="19">
        <f ca="1">N27+DeltaRK4!M9</f>
        <v>0.32</v>
      </c>
      <c r="O28" s="19">
        <f ca="1">O27+DeltaRK4!N9</f>
        <v>0</v>
      </c>
      <c r="P28" s="19">
        <f ca="1">P27+DeltaRK4!O9</f>
        <v>0</v>
      </c>
      <c r="Q28" s="19">
        <f ca="1">Q27+DeltaRK4!P9</f>
        <v>65.697809372493126</v>
      </c>
      <c r="R28" s="19">
        <f ca="1">R27+DeltaRK4!Q9</f>
        <v>0.05</v>
      </c>
      <c r="S28" s="19">
        <f ca="1">S27+DeltaRK4!R9</f>
        <v>0</v>
      </c>
      <c r="T28" s="19">
        <f ca="1">T27+DeltaRK4!S9</f>
        <v>0.13</v>
      </c>
      <c r="U28" s="19">
        <f ca="1">U27+DeltaRK4!T9</f>
        <v>0</v>
      </c>
      <c r="V28" s="19">
        <f ca="1">V27+DeltaRK4!U9</f>
        <v>0.03</v>
      </c>
      <c r="W28" s="19">
        <f ca="1">W27+DeltaRK4!V9</f>
        <v>2052.7005823192644</v>
      </c>
      <c r="X28" s="19">
        <f ca="1">X27+DeltaRK4!W9</f>
        <v>0.01</v>
      </c>
      <c r="Y28" s="19">
        <f ca="1">Y27+DeltaRK4!X9</f>
        <v>0.03</v>
      </c>
      <c r="Z28" s="19">
        <f ca="1">Z27+DeltaRK4!Y9</f>
        <v>0</v>
      </c>
      <c r="AA28" s="19">
        <f ca="1">AA27+DeltaRK4!Z9</f>
        <v>0</v>
      </c>
      <c r="AB28" s="19">
        <f ca="1">AB27+DeltaRK4!AA9</f>
        <v>0</v>
      </c>
      <c r="AC28" s="19">
        <f ca="1">AC27+DeltaRK4!AB9</f>
        <v>0</v>
      </c>
      <c r="AD28" s="19">
        <f ca="1">AD27+DeltaRK4!AC9</f>
        <v>0</v>
      </c>
      <c r="AE28" s="19">
        <f ca="1">AE27+DeltaRK4!AD9</f>
        <v>-9.4915408352081858</v>
      </c>
      <c r="AF28" s="19">
        <f ca="1">AF27+DeltaRK4!AE9</f>
        <v>54.625399004836524</v>
      </c>
      <c r="AG28" s="19">
        <f ca="1">AG27+DeltaRK4!AF9</f>
        <v>20.917161670773741</v>
      </c>
      <c r="AH28" s="19">
        <f ca="1">AH27+DeltaRK4!AG9</f>
        <v>20.217013599781481</v>
      </c>
      <c r="AI28" s="19">
        <f ca="1">AI27+DeltaRK4!AH9</f>
        <v>0</v>
      </c>
      <c r="AJ28" s="19">
        <f ca="1">AJ27+DeltaRK4!AI9</f>
        <v>0</v>
      </c>
      <c r="AK28" s="19">
        <f ca="1">AK27+DeltaRK4!AJ9</f>
        <v>0</v>
      </c>
      <c r="AL28" s="19">
        <f ca="1">AL27+DeltaRK4!AK9</f>
        <v>2.08</v>
      </c>
      <c r="AM28" s="19">
        <f ca="1">AM27+DeltaRK4!AL9</f>
        <v>5.5017337838748395</v>
      </c>
      <c r="AN28" s="19">
        <f ca="1">AN27+DeltaRK4!AM9</f>
        <v>39.796764862894932</v>
      </c>
      <c r="AO28" s="19">
        <f ca="1">AO27+DeltaRK4!AN9</f>
        <v>25.91</v>
      </c>
      <c r="AP28" s="19">
        <f ca="1">AP27+DeltaRK4!AO9</f>
        <v>19.829999999999998</v>
      </c>
      <c r="AQ28" s="19">
        <f ca="1">AQ27+DeltaRK4!AP9</f>
        <v>62.03502573625488</v>
      </c>
      <c r="AR28" s="19">
        <f ca="1">AR27+DeltaRK4!AQ9</f>
        <v>176.89502573625489</v>
      </c>
      <c r="AS28" s="19">
        <f ca="1">AS27+DeltaRK4!AR9</f>
        <v>22.295025736254882</v>
      </c>
      <c r="AT28" s="19">
        <f ca="1">AT27+DeltaRK4!AS9</f>
        <v>4.83</v>
      </c>
      <c r="AU28" s="19">
        <f ca="1">AU27+DeltaRK4!AT9</f>
        <v>0.04</v>
      </c>
      <c r="AV28" s="19">
        <f ca="1">AV27+DeltaRK4!AU9</f>
        <v>0</v>
      </c>
      <c r="AW28" s="19">
        <f ca="1">AW27+DeltaRK4!AV9</f>
        <v>1.32</v>
      </c>
      <c r="AX28" s="19">
        <f ca="1">AX27+DeltaRK4!AW9</f>
        <v>1.34</v>
      </c>
      <c r="AY28" s="19">
        <f ca="1">AY27+DeltaRK4!AX9</f>
        <v>1.34</v>
      </c>
      <c r="AZ28" s="19">
        <f ca="1">AZ27+DeltaRK4!AY9</f>
        <v>1.24</v>
      </c>
      <c r="BA28" s="19">
        <f ca="1">BA27+DeltaRK4!AZ9</f>
        <v>0.14000000000000001</v>
      </c>
      <c r="BB28" s="19">
        <f ca="1">BB27+DeltaRK4!BA9</f>
        <v>3.74</v>
      </c>
      <c r="BC28" s="19">
        <f ca="1">BC27+DeltaRK4!BB9</f>
        <v>1.88</v>
      </c>
      <c r="BD28" s="19">
        <f ca="1">BD27+DeltaRK4!BC9</f>
        <v>10.65</v>
      </c>
      <c r="BE28" s="19">
        <f ca="1">BE27+DeltaRK4!BD9</f>
        <v>1.55</v>
      </c>
      <c r="BF28" s="19">
        <f ca="1">BF27+DeltaRK4!BE9</f>
        <v>0.67</v>
      </c>
      <c r="BG28" s="19">
        <f ca="1">BG27+DeltaRK4!BF9</f>
        <v>0.56000000000000005</v>
      </c>
      <c r="BH28" s="19">
        <f ca="1">BH27+DeltaRK4!BG9</f>
        <v>2.1</v>
      </c>
      <c r="BI28" s="19">
        <f ca="1">BI27+DeltaRK4!BH9</f>
        <v>1.72</v>
      </c>
      <c r="BJ28" s="19">
        <f ca="1">BJ27+DeltaRK4!BI9</f>
        <v>1.24</v>
      </c>
      <c r="BK28" s="19">
        <f ca="1">BK27+DeltaRK4!BJ9</f>
        <v>9.61</v>
      </c>
      <c r="BL28" s="19">
        <f ca="1">BL27+DeltaRK4!BK9</f>
        <v>0.61</v>
      </c>
      <c r="BM28" s="19">
        <f ca="1">BM27+DeltaRK4!BL9</f>
        <v>4.5</v>
      </c>
      <c r="BN28" s="19">
        <f ca="1">BN27+DeltaRK4!BM9</f>
        <v>9.5500000000000007</v>
      </c>
      <c r="BO28" s="19">
        <f ca="1">BO27+DeltaRK4!BN9</f>
        <v>4.5</v>
      </c>
      <c r="BP28" s="19">
        <f ca="1">BP27+DeltaRK4!BO9</f>
        <v>2.58</v>
      </c>
      <c r="BQ28" s="19">
        <f ca="1">BQ27+DeltaRK4!BP9</f>
        <v>10.19</v>
      </c>
      <c r="BR28" s="19">
        <f ca="1">BR27+DeltaRK4!BQ9</f>
        <v>8.02</v>
      </c>
      <c r="BS28" s="19">
        <f ca="1">BS27+DeltaRK4!BR9</f>
        <v>1.56</v>
      </c>
      <c r="BT28" s="19">
        <f ca="1">BT27+DeltaRK4!BS9</f>
        <v>4.66</v>
      </c>
      <c r="BU28" s="19">
        <f ca="1">BU27+DeltaRK4!BT9</f>
        <v>0</v>
      </c>
      <c r="BV28" s="4"/>
      <c r="BW28" s="4">
        <f ca="1">BW27-DeltaRK4!Y9</f>
        <v>2944.33</v>
      </c>
      <c r="BX28" s="9">
        <f t="shared" ca="1" si="15"/>
        <v>2.4512655323062966</v>
      </c>
      <c r="BY28" s="4"/>
      <c r="BZ28" s="23">
        <f t="shared" ca="1" si="16"/>
        <v>143609.75598261683</v>
      </c>
      <c r="CA28" s="10">
        <f t="shared" ca="1" si="13"/>
        <v>196610.78608913306</v>
      </c>
      <c r="CB28" s="19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</row>
    <row r="29" spans="1:108">
      <c r="A29" s="1">
        <f t="shared" si="17"/>
        <v>0.35</v>
      </c>
      <c r="B29" s="19">
        <f ca="1">B28+DeltaRK4!B10</f>
        <v>406.19914706893445</v>
      </c>
      <c r="C29" s="21">
        <f t="shared" ca="1" si="14"/>
        <v>2944.3300009874756</v>
      </c>
      <c r="D29" s="19">
        <f ca="1">D28+DeltaRK4!C10</f>
        <v>236.49250812233336</v>
      </c>
      <c r="E29" s="19">
        <f ca="1">E28+DeltaRK4!D10</f>
        <v>6.37</v>
      </c>
      <c r="F29" s="19">
        <f ca="1">F28+DeltaRK4!E10</f>
        <v>35.406123514948106</v>
      </c>
      <c r="G29" s="19">
        <f ca="1">G28+DeltaRK4!F10</f>
        <v>13.281368362718524</v>
      </c>
      <c r="H29" s="19">
        <f ca="1">H28+DeltaRK4!G10</f>
        <v>1.21</v>
      </c>
      <c r="I29" s="19">
        <f ca="1">I28+DeltaRK4!H10</f>
        <v>1.29</v>
      </c>
      <c r="J29" s="19">
        <f ca="1">J28+DeltaRK4!I10</f>
        <v>0.31</v>
      </c>
      <c r="K29" s="19">
        <f ca="1">K28+DeltaRK4!J10</f>
        <v>0.15</v>
      </c>
      <c r="L29" s="19">
        <f ca="1">L28+DeltaRK4!K10</f>
        <v>0</v>
      </c>
      <c r="M29" s="19">
        <f ca="1">M28+DeltaRK4!L10</f>
        <v>0.1</v>
      </c>
      <c r="N29" s="19">
        <f ca="1">N28+DeltaRK4!M10</f>
        <v>0.32</v>
      </c>
      <c r="O29" s="19">
        <f ca="1">O28+DeltaRK4!N10</f>
        <v>0</v>
      </c>
      <c r="P29" s="19">
        <f ca="1">P28+DeltaRK4!O10</f>
        <v>0</v>
      </c>
      <c r="Q29" s="19">
        <f ca="1">Q28+DeltaRK4!P10</f>
        <v>76.401480154253392</v>
      </c>
      <c r="R29" s="19">
        <f ca="1">R28+DeltaRK4!Q10</f>
        <v>0.05</v>
      </c>
      <c r="S29" s="19">
        <f ca="1">S28+DeltaRK4!R10</f>
        <v>0</v>
      </c>
      <c r="T29" s="19">
        <f ca="1">T28+DeltaRK4!S10</f>
        <v>0.13</v>
      </c>
      <c r="U29" s="19">
        <f ca="1">U28+DeltaRK4!T10</f>
        <v>0</v>
      </c>
      <c r="V29" s="19">
        <f ca="1">V28+DeltaRK4!U10</f>
        <v>0.03</v>
      </c>
      <c r="W29" s="19">
        <f ca="1">W28+DeltaRK4!V10</f>
        <v>2034.1700783696717</v>
      </c>
      <c r="X29" s="19">
        <f ca="1">X28+DeltaRK4!W10</f>
        <v>0.01</v>
      </c>
      <c r="Y29" s="19">
        <f ca="1">Y28+DeltaRK4!X10</f>
        <v>0.03</v>
      </c>
      <c r="Z29" s="19">
        <f ca="1">Z28+DeltaRK4!Y10</f>
        <v>0</v>
      </c>
      <c r="AA29" s="19">
        <f ca="1">AA28+DeltaRK4!Z10</f>
        <v>0</v>
      </c>
      <c r="AB29" s="19">
        <f ca="1">AB28+DeltaRK4!AA10</f>
        <v>0</v>
      </c>
      <c r="AC29" s="19">
        <f ca="1">AC28+DeltaRK4!AB10</f>
        <v>0</v>
      </c>
      <c r="AD29" s="19">
        <f ca="1">AD28+DeltaRK4!AC10</f>
        <v>0</v>
      </c>
      <c r="AE29" s="19">
        <f ca="1">AE28+DeltaRK4!AD10</f>
        <v>-9.5692975583232265</v>
      </c>
      <c r="AF29" s="19">
        <f ca="1">AF28+DeltaRK4!AE10</f>
        <v>62.624522247767835</v>
      </c>
      <c r="AG29" s="19">
        <f ca="1">AG28+DeltaRK4!AF10</f>
        <v>23.939520459614098</v>
      </c>
      <c r="AH29" s="19">
        <f ca="1">AH28+DeltaRK4!AG10</f>
        <v>23.077012729315932</v>
      </c>
      <c r="AI29" s="19">
        <f ca="1">AI28+DeltaRK4!AH10</f>
        <v>0</v>
      </c>
      <c r="AJ29" s="19">
        <f ca="1">AJ28+DeltaRK4!AI10</f>
        <v>0</v>
      </c>
      <c r="AK29" s="19">
        <f ca="1">AK28+DeltaRK4!AJ10</f>
        <v>0</v>
      </c>
      <c r="AL29" s="19">
        <f ca="1">AL28+DeltaRK4!AK10</f>
        <v>2.08</v>
      </c>
      <c r="AM29" s="19">
        <f ca="1">AM28+DeltaRK4!AL10</f>
        <v>4.8186316372814737</v>
      </c>
      <c r="AN29" s="19">
        <f ca="1">AN28+DeltaRK4!AM10</f>
        <v>38.114347047591345</v>
      </c>
      <c r="AO29" s="19">
        <f ca="1">AO28+DeltaRK4!AN10</f>
        <v>25.91</v>
      </c>
      <c r="AP29" s="19">
        <f ca="1">AP28+DeltaRK4!AO10</f>
        <v>19.829999999999998</v>
      </c>
      <c r="AQ29" s="19">
        <f ca="1">AQ28+DeltaRK4!AP10</f>
        <v>60.831235300100971</v>
      </c>
      <c r="AR29" s="19">
        <f ca="1">AR28+DeltaRK4!AQ10</f>
        <v>175.691235300101</v>
      </c>
      <c r="AS29" s="19">
        <f ca="1">AS28+DeltaRK4!AR10</f>
        <v>21.091235300100976</v>
      </c>
      <c r="AT29" s="19">
        <f ca="1">AT28+DeltaRK4!AS10</f>
        <v>4.83</v>
      </c>
      <c r="AU29" s="19">
        <f ca="1">AU28+DeltaRK4!AT10</f>
        <v>0.04</v>
      </c>
      <c r="AV29" s="19">
        <f ca="1">AV28+DeltaRK4!AU10</f>
        <v>0</v>
      </c>
      <c r="AW29" s="19">
        <f ca="1">AW28+DeltaRK4!AV10</f>
        <v>1.32</v>
      </c>
      <c r="AX29" s="19">
        <f ca="1">AX28+DeltaRK4!AW10</f>
        <v>1.34</v>
      </c>
      <c r="AY29" s="19">
        <f ca="1">AY28+DeltaRK4!AX10</f>
        <v>1.34</v>
      </c>
      <c r="AZ29" s="19">
        <f ca="1">AZ28+DeltaRK4!AY10</f>
        <v>1.24</v>
      </c>
      <c r="BA29" s="19">
        <f ca="1">BA28+DeltaRK4!AZ10</f>
        <v>0.14000000000000001</v>
      </c>
      <c r="BB29" s="19">
        <f ca="1">BB28+DeltaRK4!BA10</f>
        <v>3.74</v>
      </c>
      <c r="BC29" s="19">
        <f ca="1">BC28+DeltaRK4!BB10</f>
        <v>1.88</v>
      </c>
      <c r="BD29" s="19">
        <f ca="1">BD28+DeltaRK4!BC10</f>
        <v>10.65</v>
      </c>
      <c r="BE29" s="19">
        <f ca="1">BE28+DeltaRK4!BD10</f>
        <v>1.55</v>
      </c>
      <c r="BF29" s="19">
        <f ca="1">BF28+DeltaRK4!BE10</f>
        <v>0.67</v>
      </c>
      <c r="BG29" s="19">
        <f ca="1">BG28+DeltaRK4!BF10</f>
        <v>0.56000000000000005</v>
      </c>
      <c r="BH29" s="19">
        <f ca="1">BH28+DeltaRK4!BG10</f>
        <v>2.1</v>
      </c>
      <c r="BI29" s="19">
        <f ca="1">BI28+DeltaRK4!BH10</f>
        <v>1.72</v>
      </c>
      <c r="BJ29" s="19">
        <f ca="1">BJ28+DeltaRK4!BI10</f>
        <v>1.24</v>
      </c>
      <c r="BK29" s="19">
        <f ca="1">BK28+DeltaRK4!BJ10</f>
        <v>9.61</v>
      </c>
      <c r="BL29" s="19">
        <f ca="1">BL28+DeltaRK4!BK10</f>
        <v>0.61</v>
      </c>
      <c r="BM29" s="19">
        <f ca="1">BM28+DeltaRK4!BL10</f>
        <v>4.5</v>
      </c>
      <c r="BN29" s="19">
        <f ca="1">BN28+DeltaRK4!BM10</f>
        <v>9.5500000000000007</v>
      </c>
      <c r="BO29" s="19">
        <f ca="1">BO28+DeltaRK4!BN10</f>
        <v>4.5</v>
      </c>
      <c r="BP29" s="19">
        <f ca="1">BP28+DeltaRK4!BO10</f>
        <v>2.58</v>
      </c>
      <c r="BQ29" s="19">
        <f ca="1">BQ28+DeltaRK4!BP10</f>
        <v>10.19</v>
      </c>
      <c r="BR29" s="19">
        <f ca="1">BR28+DeltaRK4!BQ10</f>
        <v>8.02</v>
      </c>
      <c r="BS29" s="19">
        <f ca="1">BS28+DeltaRK4!BR10</f>
        <v>1.56</v>
      </c>
      <c r="BT29" s="19">
        <f ca="1">BT28+DeltaRK4!BS10</f>
        <v>4.66</v>
      </c>
      <c r="BU29" s="19">
        <f ca="1">BU28+DeltaRK4!BT10</f>
        <v>0</v>
      </c>
      <c r="BV29" s="4"/>
      <c r="BW29" s="4">
        <f ca="1">BW28-DeltaRK4!Y10</f>
        <v>2944.33</v>
      </c>
      <c r="BX29" s="9">
        <f t="shared" ca="1" si="15"/>
        <v>2.409639966875317</v>
      </c>
      <c r="BY29" s="4"/>
      <c r="BZ29" s="23">
        <f t="shared" ca="1" si="16"/>
        <v>143607.04617289634</v>
      </c>
      <c r="CA29" s="10">
        <f t="shared" ca="1" si="13"/>
        <v>195863.62526982283</v>
      </c>
      <c r="CB29" s="19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</row>
    <row r="30" spans="1:108">
      <c r="A30" s="1">
        <f t="shared" si="17"/>
        <v>0.39999999999999997</v>
      </c>
      <c r="B30" s="19">
        <f ca="1">B29+DeltaRK4!B11</f>
        <v>406.71184159360638</v>
      </c>
      <c r="C30" s="21">
        <f t="shared" ca="1" si="14"/>
        <v>2944.3300009874761</v>
      </c>
      <c r="D30" s="19">
        <f ca="1">D29+DeltaRK4!C11</f>
        <v>232.70134448612666</v>
      </c>
      <c r="E30" s="19">
        <f ca="1">E29+DeltaRK4!D11</f>
        <v>6.37</v>
      </c>
      <c r="F30" s="19">
        <f ca="1">F29+DeltaRK4!E11</f>
        <v>38.609161745591926</v>
      </c>
      <c r="G30" s="19">
        <f ca="1">G29+DeltaRK4!F11</f>
        <v>13.869493768281401</v>
      </c>
      <c r="H30" s="19">
        <f ca="1">H29+DeltaRK4!G11</f>
        <v>1.21</v>
      </c>
      <c r="I30" s="19">
        <f ca="1">I29+DeltaRK4!H11</f>
        <v>1.29</v>
      </c>
      <c r="J30" s="19">
        <f ca="1">J29+DeltaRK4!I11</f>
        <v>0.31</v>
      </c>
      <c r="K30" s="19">
        <f ca="1">K29+DeltaRK4!J11</f>
        <v>0.15</v>
      </c>
      <c r="L30" s="19">
        <f ca="1">L29+DeltaRK4!K11</f>
        <v>0</v>
      </c>
      <c r="M30" s="19">
        <f ca="1">M29+DeltaRK4!L11</f>
        <v>0.1</v>
      </c>
      <c r="N30" s="19">
        <f ca="1">N29+DeltaRK4!M11</f>
        <v>0.32</v>
      </c>
      <c r="O30" s="19">
        <f ca="1">O29+DeltaRK4!N11</f>
        <v>0</v>
      </c>
      <c r="P30" s="19">
        <f ca="1">P29+DeltaRK4!O11</f>
        <v>0</v>
      </c>
      <c r="Q30" s="19">
        <f ca="1">Q29+DeltaRK4!P11</f>
        <v>87.09725463167959</v>
      </c>
      <c r="R30" s="19">
        <f ca="1">R29+DeltaRK4!Q11</f>
        <v>0.05</v>
      </c>
      <c r="S30" s="19">
        <f ca="1">S29+DeltaRK4!R11</f>
        <v>0</v>
      </c>
      <c r="T30" s="19">
        <f ca="1">T29+DeltaRK4!S11</f>
        <v>0.13</v>
      </c>
      <c r="U30" s="19">
        <f ca="1">U29+DeltaRK4!T11</f>
        <v>0</v>
      </c>
      <c r="V30" s="19">
        <f ca="1">V29+DeltaRK4!U11</f>
        <v>0.03</v>
      </c>
      <c r="W30" s="19">
        <f ca="1">W29+DeltaRK4!V11</f>
        <v>2015.2223897109377</v>
      </c>
      <c r="X30" s="19">
        <f ca="1">X29+DeltaRK4!W11</f>
        <v>0.01</v>
      </c>
      <c r="Y30" s="19">
        <f ca="1">Y29+DeltaRK4!X11</f>
        <v>0.03</v>
      </c>
      <c r="Z30" s="19">
        <f ca="1">Z29+DeltaRK4!Y11</f>
        <v>0</v>
      </c>
      <c r="AA30" s="19">
        <f ca="1">AA29+DeltaRK4!Z11</f>
        <v>0</v>
      </c>
      <c r="AB30" s="19">
        <f ca="1">AB29+DeltaRK4!AA11</f>
        <v>0</v>
      </c>
      <c r="AC30" s="19">
        <f ca="1">AC29+DeltaRK4!AB11</f>
        <v>0</v>
      </c>
      <c r="AD30" s="19">
        <f ca="1">AD29+DeltaRK4!AC11</f>
        <v>0</v>
      </c>
      <c r="AE30" s="19">
        <f ca="1">AE29+DeltaRK4!AD11</f>
        <v>-9.1589028632134237</v>
      </c>
      <c r="AF30" s="19">
        <f ca="1">AF29+DeltaRK4!AE11</f>
        <v>70.366955537336594</v>
      </c>
      <c r="AG30" s="19">
        <f ca="1">AG29+DeltaRK4!AF11</f>
        <v>26.959049638639414</v>
      </c>
      <c r="AH30" s="19">
        <f ca="1">AH29+DeltaRK4!AG11</f>
        <v>25.883162128777961</v>
      </c>
      <c r="AI30" s="19">
        <f ca="1">AI29+DeltaRK4!AH11</f>
        <v>0</v>
      </c>
      <c r="AJ30" s="19">
        <f ca="1">AJ29+DeltaRK4!AI11</f>
        <v>0</v>
      </c>
      <c r="AK30" s="19">
        <f ca="1">AK29+DeltaRK4!AJ11</f>
        <v>0</v>
      </c>
      <c r="AL30" s="19">
        <f ca="1">AL29+DeltaRK4!AK11</f>
        <v>2.08</v>
      </c>
      <c r="AM30" s="19">
        <f ca="1">AM29+DeltaRK4!AL11</f>
        <v>4.2305062317185964</v>
      </c>
      <c r="AN30" s="19">
        <f ca="1">AN29+DeltaRK4!AM11</f>
        <v>36.483964593692392</v>
      </c>
      <c r="AO30" s="19">
        <f ca="1">AO29+DeltaRK4!AN11</f>
        <v>25.91</v>
      </c>
      <c r="AP30" s="19">
        <f ca="1">AP29+DeltaRK4!AO11</f>
        <v>19.829999999999998</v>
      </c>
      <c r="AQ30" s="19">
        <f ca="1">AQ29+DeltaRK4!AP11</f>
        <v>59.661873792635582</v>
      </c>
      <c r="AR30" s="19">
        <f ca="1">AR29+DeltaRK4!AQ11</f>
        <v>174.5218737926356</v>
      </c>
      <c r="AS30" s="19">
        <f ca="1">AS29+DeltaRK4!AR11</f>
        <v>19.921873792635591</v>
      </c>
      <c r="AT30" s="19">
        <f ca="1">AT29+DeltaRK4!AS11</f>
        <v>4.83</v>
      </c>
      <c r="AU30" s="19">
        <f ca="1">AU29+DeltaRK4!AT11</f>
        <v>0.04</v>
      </c>
      <c r="AV30" s="19">
        <f ca="1">AV29+DeltaRK4!AU11</f>
        <v>0</v>
      </c>
      <c r="AW30" s="19">
        <f ca="1">AW29+DeltaRK4!AV11</f>
        <v>1.32</v>
      </c>
      <c r="AX30" s="19">
        <f ca="1">AX29+DeltaRK4!AW11</f>
        <v>1.34</v>
      </c>
      <c r="AY30" s="19">
        <f ca="1">AY29+DeltaRK4!AX11</f>
        <v>1.34</v>
      </c>
      <c r="AZ30" s="19">
        <f ca="1">AZ29+DeltaRK4!AY11</f>
        <v>1.24</v>
      </c>
      <c r="BA30" s="19">
        <f ca="1">BA29+DeltaRK4!AZ11</f>
        <v>0.14000000000000001</v>
      </c>
      <c r="BB30" s="19">
        <f ca="1">BB29+DeltaRK4!BA11</f>
        <v>3.74</v>
      </c>
      <c r="BC30" s="19">
        <f ca="1">BC29+DeltaRK4!BB11</f>
        <v>1.88</v>
      </c>
      <c r="BD30" s="19">
        <f ca="1">BD29+DeltaRK4!BC11</f>
        <v>10.65</v>
      </c>
      <c r="BE30" s="19">
        <f ca="1">BE29+DeltaRK4!BD11</f>
        <v>1.55</v>
      </c>
      <c r="BF30" s="19">
        <f ca="1">BF29+DeltaRK4!BE11</f>
        <v>0.67</v>
      </c>
      <c r="BG30" s="19">
        <f ca="1">BG29+DeltaRK4!BF11</f>
        <v>0.56000000000000005</v>
      </c>
      <c r="BH30" s="19">
        <f ca="1">BH29+DeltaRK4!BG11</f>
        <v>2.1</v>
      </c>
      <c r="BI30" s="19">
        <f ca="1">BI29+DeltaRK4!BH11</f>
        <v>1.72</v>
      </c>
      <c r="BJ30" s="19">
        <f ca="1">BJ29+DeltaRK4!BI11</f>
        <v>1.24</v>
      </c>
      <c r="BK30" s="19">
        <f ca="1">BK29+DeltaRK4!BJ11</f>
        <v>9.61</v>
      </c>
      <c r="BL30" s="19">
        <f ca="1">BL29+DeltaRK4!BK11</f>
        <v>0.61</v>
      </c>
      <c r="BM30" s="19">
        <f ca="1">BM29+DeltaRK4!BL11</f>
        <v>4.5</v>
      </c>
      <c r="BN30" s="19">
        <f ca="1">BN29+DeltaRK4!BM11</f>
        <v>9.5500000000000007</v>
      </c>
      <c r="BO30" s="19">
        <f ca="1">BO29+DeltaRK4!BN11</f>
        <v>4.5</v>
      </c>
      <c r="BP30" s="19">
        <f ca="1">BP29+DeltaRK4!BO11</f>
        <v>2.58</v>
      </c>
      <c r="BQ30" s="19">
        <f ca="1">BQ29+DeltaRK4!BP11</f>
        <v>10.19</v>
      </c>
      <c r="BR30" s="19">
        <f ca="1">BR29+DeltaRK4!BQ11</f>
        <v>8.02</v>
      </c>
      <c r="BS30" s="19">
        <f ca="1">BS29+DeltaRK4!BR11</f>
        <v>1.56</v>
      </c>
      <c r="BT30" s="19">
        <f ca="1">BT29+DeltaRK4!BS11</f>
        <v>4.66</v>
      </c>
      <c r="BU30" s="19">
        <f ca="1">BU29+DeltaRK4!BT11</f>
        <v>0</v>
      </c>
      <c r="BV30" s="4"/>
      <c r="BW30" s="4">
        <f ca="1">BW29-DeltaRK4!Y11</f>
        <v>2944.33</v>
      </c>
      <c r="BX30" s="9">
        <f t="shared" ca="1" si="15"/>
        <v>2.3710115152118818</v>
      </c>
      <c r="BY30" s="4"/>
      <c r="BZ30" s="23">
        <f t="shared" ca="1" si="16"/>
        <v>143607.00938102711</v>
      </c>
      <c r="CA30" s="10">
        <f t="shared" ca="1" si="13"/>
        <v>195067.82364159677</v>
      </c>
      <c r="CB30" s="19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</row>
    <row r="31" spans="1:108">
      <c r="A31" s="1">
        <f t="shared" si="17"/>
        <v>0.44999999999999996</v>
      </c>
      <c r="B31" s="19">
        <f ca="1">B30+DeltaRK4!B12</f>
        <v>407.16179908208483</v>
      </c>
      <c r="C31" s="21">
        <f t="shared" ca="1" si="14"/>
        <v>2944.3300009874756</v>
      </c>
      <c r="D31" s="19">
        <f ca="1">D30+DeltaRK4!C12</f>
        <v>229.17641636654969</v>
      </c>
      <c r="E31" s="19">
        <f ca="1">E30+DeltaRK4!D12</f>
        <v>6.37</v>
      </c>
      <c r="F31" s="19">
        <f ca="1">F30+DeltaRK4!E12</f>
        <v>41.626025650288298</v>
      </c>
      <c r="G31" s="19">
        <f ca="1">G30+DeltaRK4!F12</f>
        <v>14.377557983162012</v>
      </c>
      <c r="H31" s="19">
        <f ca="1">H30+DeltaRK4!G12</f>
        <v>1.21</v>
      </c>
      <c r="I31" s="19">
        <f ca="1">I30+DeltaRK4!H12</f>
        <v>1.29</v>
      </c>
      <c r="J31" s="19">
        <f ca="1">J30+DeltaRK4!I12</f>
        <v>0.31</v>
      </c>
      <c r="K31" s="19">
        <f ca="1">K30+DeltaRK4!J12</f>
        <v>0.15</v>
      </c>
      <c r="L31" s="19">
        <f ca="1">L30+DeltaRK4!K12</f>
        <v>0</v>
      </c>
      <c r="M31" s="19">
        <f ca="1">M30+DeltaRK4!L12</f>
        <v>0.1</v>
      </c>
      <c r="N31" s="19">
        <f ca="1">N30+DeltaRK4!M12</f>
        <v>0.32</v>
      </c>
      <c r="O31" s="19">
        <f ca="1">O30+DeltaRK4!N12</f>
        <v>0</v>
      </c>
      <c r="P31" s="19">
        <f ca="1">P30+DeltaRK4!O12</f>
        <v>0</v>
      </c>
      <c r="Q31" s="19">
        <f ca="1">Q30+DeltaRK4!P12</f>
        <v>97.702656408249496</v>
      </c>
      <c r="R31" s="19">
        <f ca="1">R30+DeltaRK4!Q12</f>
        <v>0.05</v>
      </c>
      <c r="S31" s="19">
        <f ca="1">S30+DeltaRK4!R12</f>
        <v>0</v>
      </c>
      <c r="T31" s="19">
        <f ca="1">T30+DeltaRK4!S12</f>
        <v>0.13</v>
      </c>
      <c r="U31" s="19">
        <f ca="1">U30+DeltaRK4!T12</f>
        <v>0</v>
      </c>
      <c r="V31" s="19">
        <f ca="1">V30+DeltaRK4!U12</f>
        <v>0.03</v>
      </c>
      <c r="W31" s="19">
        <f ca="1">W30+DeltaRK4!V12</f>
        <v>1996.0737638773783</v>
      </c>
      <c r="X31" s="19">
        <f ca="1">X30+DeltaRK4!W12</f>
        <v>0.01</v>
      </c>
      <c r="Y31" s="19">
        <f ca="1">Y30+DeltaRK4!X12</f>
        <v>0.03</v>
      </c>
      <c r="Z31" s="19">
        <f ca="1">Z30+DeltaRK4!Y12</f>
        <v>0</v>
      </c>
      <c r="AA31" s="19">
        <f ca="1">AA30+DeltaRK4!Z12</f>
        <v>0</v>
      </c>
      <c r="AB31" s="19">
        <f ca="1">AB30+DeltaRK4!AA12</f>
        <v>0</v>
      </c>
      <c r="AC31" s="19">
        <f ca="1">AC30+DeltaRK4!AB12</f>
        <v>0</v>
      </c>
      <c r="AD31" s="19">
        <f ca="1">AD30+DeltaRK4!AC12</f>
        <v>0</v>
      </c>
      <c r="AE31" s="19">
        <f ca="1">AE30+DeltaRK4!AD12</f>
        <v>-8.3752345337866689</v>
      </c>
      <c r="AF31" s="19">
        <f ca="1">AF30+DeltaRK4!AE12</f>
        <v>77.850251504312553</v>
      </c>
      <c r="AG31" s="19">
        <f ca="1">AG30+DeltaRK4!AF12</f>
        <v>29.979748669809144</v>
      </c>
      <c r="AH31" s="19">
        <f ca="1">AH30+DeltaRK4!AG12</f>
        <v>28.634465592649399</v>
      </c>
      <c r="AI31" s="19">
        <f ca="1">AI30+DeltaRK4!AH12</f>
        <v>0</v>
      </c>
      <c r="AJ31" s="19">
        <f ca="1">AJ30+DeltaRK4!AI12</f>
        <v>0</v>
      </c>
      <c r="AK31" s="19">
        <f ca="1">AK30+DeltaRK4!AJ12</f>
        <v>0</v>
      </c>
      <c r="AL31" s="19">
        <f ca="1">AL30+DeltaRK4!AK12</f>
        <v>2.08</v>
      </c>
      <c r="AM31" s="19">
        <f ca="1">AM30+DeltaRK4!AL12</f>
        <v>3.7224420168379866</v>
      </c>
      <c r="AN31" s="19">
        <f ca="1">AN30+DeltaRK4!AM12</f>
        <v>34.903506815144276</v>
      </c>
      <c r="AO31" s="19">
        <f ca="1">AO30+DeltaRK4!AN12</f>
        <v>25.91</v>
      </c>
      <c r="AP31" s="19">
        <f ca="1">AP30+DeltaRK4!AO12</f>
        <v>19.829999999999998</v>
      </c>
      <c r="AQ31" s="19">
        <f ca="1">AQ30+DeltaRK4!AP12</f>
        <v>58.526133545627069</v>
      </c>
      <c r="AR31" s="19">
        <f ca="1">AR30+DeltaRK4!AQ12</f>
        <v>173.38613354562708</v>
      </c>
      <c r="AS31" s="19">
        <f ca="1">AS30+DeltaRK4!AR12</f>
        <v>18.786133545627077</v>
      </c>
      <c r="AT31" s="19">
        <f ca="1">AT30+DeltaRK4!AS12</f>
        <v>4.83</v>
      </c>
      <c r="AU31" s="19">
        <f ca="1">AU30+DeltaRK4!AT12</f>
        <v>0.04</v>
      </c>
      <c r="AV31" s="19">
        <f ca="1">AV30+DeltaRK4!AU12</f>
        <v>0</v>
      </c>
      <c r="AW31" s="19">
        <f ca="1">AW30+DeltaRK4!AV12</f>
        <v>1.32</v>
      </c>
      <c r="AX31" s="19">
        <f ca="1">AX30+DeltaRK4!AW12</f>
        <v>1.34</v>
      </c>
      <c r="AY31" s="19">
        <f ca="1">AY30+DeltaRK4!AX12</f>
        <v>1.34</v>
      </c>
      <c r="AZ31" s="19">
        <f ca="1">AZ30+DeltaRK4!AY12</f>
        <v>1.24</v>
      </c>
      <c r="BA31" s="19">
        <f ca="1">BA30+DeltaRK4!AZ12</f>
        <v>0.14000000000000001</v>
      </c>
      <c r="BB31" s="19">
        <f ca="1">BB30+DeltaRK4!BA12</f>
        <v>3.74</v>
      </c>
      <c r="BC31" s="19">
        <f ca="1">BC30+DeltaRK4!BB12</f>
        <v>1.88</v>
      </c>
      <c r="BD31" s="19">
        <f ca="1">BD30+DeltaRK4!BC12</f>
        <v>10.65</v>
      </c>
      <c r="BE31" s="19">
        <f ca="1">BE30+DeltaRK4!BD12</f>
        <v>1.55</v>
      </c>
      <c r="BF31" s="19">
        <f ca="1">BF30+DeltaRK4!BE12</f>
        <v>0.67</v>
      </c>
      <c r="BG31" s="19">
        <f ca="1">BG30+DeltaRK4!BF12</f>
        <v>0.56000000000000005</v>
      </c>
      <c r="BH31" s="19">
        <f ca="1">BH30+DeltaRK4!BG12</f>
        <v>2.1</v>
      </c>
      <c r="BI31" s="19">
        <f ca="1">BI30+DeltaRK4!BH12</f>
        <v>1.72</v>
      </c>
      <c r="BJ31" s="19">
        <f ca="1">BJ30+DeltaRK4!BI12</f>
        <v>1.24</v>
      </c>
      <c r="BK31" s="19">
        <f ca="1">BK30+DeltaRK4!BJ12</f>
        <v>9.61</v>
      </c>
      <c r="BL31" s="19">
        <f ca="1">BL30+DeltaRK4!BK12</f>
        <v>0.61</v>
      </c>
      <c r="BM31" s="19">
        <f ca="1">BM30+DeltaRK4!BL12</f>
        <v>4.5</v>
      </c>
      <c r="BN31" s="19">
        <f ca="1">BN30+DeltaRK4!BM12</f>
        <v>9.5500000000000007</v>
      </c>
      <c r="BO31" s="19">
        <f ca="1">BO30+DeltaRK4!BN12</f>
        <v>4.5</v>
      </c>
      <c r="BP31" s="19">
        <f ca="1">BP30+DeltaRK4!BO12</f>
        <v>2.58</v>
      </c>
      <c r="BQ31" s="19">
        <f ca="1">BQ30+DeltaRK4!BP12</f>
        <v>10.19</v>
      </c>
      <c r="BR31" s="19">
        <f ca="1">BR30+DeltaRK4!BQ12</f>
        <v>8.02</v>
      </c>
      <c r="BS31" s="19">
        <f ca="1">BS30+DeltaRK4!BR12</f>
        <v>1.56</v>
      </c>
      <c r="BT31" s="19">
        <f ca="1">BT30+DeltaRK4!BS12</f>
        <v>4.66</v>
      </c>
      <c r="BU31" s="19">
        <f ca="1">BU30+DeltaRK4!BT12</f>
        <v>0</v>
      </c>
      <c r="BV31" s="4"/>
      <c r="BW31" s="4">
        <f ca="1">BW30-DeltaRK4!Y12</f>
        <v>2944.33</v>
      </c>
      <c r="BX31" s="9">
        <f ca="1">D31/BW31*InletP</f>
        <v>2.3350957572678643</v>
      </c>
      <c r="BY31" s="4"/>
      <c r="BZ31" s="23">
        <f t="shared" ca="1" si="16"/>
        <v>143609.21311245387</v>
      </c>
      <c r="CA31" s="10">
        <f t="shared" ca="1" si="13"/>
        <v>194237.85651853349</v>
      </c>
      <c r="CB31" s="19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</row>
    <row r="32" spans="1:108">
      <c r="A32" s="1">
        <f t="shared" si="17"/>
        <v>0.49999999999999994</v>
      </c>
      <c r="B32" s="19">
        <f ca="1">B31+DeltaRK4!B13</f>
        <v>407.56131861581531</v>
      </c>
      <c r="C32" s="21">
        <f t="shared" ca="1" si="14"/>
        <v>2944.3300009874756</v>
      </c>
      <c r="D32" s="19">
        <f ca="1">D31+DeltaRK4!C13</f>
        <v>225.89369349512393</v>
      </c>
      <c r="E32" s="19">
        <f ca="1">E31+DeltaRK4!D13</f>
        <v>6.37</v>
      </c>
      <c r="F32" s="19">
        <f ca="1">F31+DeltaRK4!E13</f>
        <v>44.468473578336649</v>
      </c>
      <c r="G32" s="19">
        <f ca="1">G31+DeltaRK4!F13</f>
        <v>14.817832926539431</v>
      </c>
      <c r="H32" s="19">
        <f ca="1">H31+DeltaRK4!G13</f>
        <v>1.21</v>
      </c>
      <c r="I32" s="19">
        <f ca="1">I31+DeltaRK4!H13</f>
        <v>1.29</v>
      </c>
      <c r="J32" s="19">
        <f ca="1">J31+DeltaRK4!I13</f>
        <v>0.31</v>
      </c>
      <c r="K32" s="19">
        <f ca="1">K31+DeltaRK4!J13</f>
        <v>0.15</v>
      </c>
      <c r="L32" s="19">
        <f ca="1">L31+DeltaRK4!K13</f>
        <v>0</v>
      </c>
      <c r="M32" s="19">
        <f ca="1">M31+DeltaRK4!L13</f>
        <v>0.1</v>
      </c>
      <c r="N32" s="19">
        <f ca="1">N31+DeltaRK4!M13</f>
        <v>0.32</v>
      </c>
      <c r="O32" s="19">
        <f ca="1">O31+DeltaRK4!N13</f>
        <v>0</v>
      </c>
      <c r="P32" s="19">
        <f ca="1">P31+DeltaRK4!O13</f>
        <v>0</v>
      </c>
      <c r="Q32" s="19">
        <f ca="1">Q31+DeltaRK4!P13</f>
        <v>108.12265848684859</v>
      </c>
      <c r="R32" s="19">
        <f ca="1">R31+DeltaRK4!Q13</f>
        <v>0.05</v>
      </c>
      <c r="S32" s="19">
        <f ca="1">S31+DeltaRK4!R13</f>
        <v>0</v>
      </c>
      <c r="T32" s="19">
        <f ca="1">T31+DeltaRK4!S13</f>
        <v>0.13</v>
      </c>
      <c r="U32" s="19">
        <f ca="1">U31+DeltaRK4!T13</f>
        <v>0</v>
      </c>
      <c r="V32" s="19">
        <f ca="1">V31+DeltaRK4!U13</f>
        <v>0.03</v>
      </c>
      <c r="W32" s="19">
        <f ca="1">W31+DeltaRK4!V13</f>
        <v>1976.9579289089136</v>
      </c>
      <c r="X32" s="19">
        <f ca="1">X31+DeltaRK4!W13</f>
        <v>0.01</v>
      </c>
      <c r="Y32" s="19">
        <f ca="1">Y31+DeltaRK4!X13</f>
        <v>0.03</v>
      </c>
      <c r="Z32" s="19">
        <f ca="1">Z31+DeltaRK4!Y13</f>
        <v>0</v>
      </c>
      <c r="AA32" s="19">
        <f ca="1">AA31+DeltaRK4!Z13</f>
        <v>0</v>
      </c>
      <c r="AB32" s="19">
        <f ca="1">AB31+DeltaRK4!AA13</f>
        <v>0</v>
      </c>
      <c r="AC32" s="19">
        <f ca="1">AC31+DeltaRK4!AB13</f>
        <v>0</v>
      </c>
      <c r="AD32" s="19">
        <f ca="1">AD31+DeltaRK4!AC13</f>
        <v>0</v>
      </c>
      <c r="AE32" s="19">
        <f ca="1">AE31+DeltaRK4!AD13</f>
        <v>-7.3432497187254038</v>
      </c>
      <c r="AF32" s="19">
        <f ca="1">AF31+DeltaRK4!AE13</f>
        <v>85.073727094070051</v>
      </c>
      <c r="AG32" s="19">
        <f ca="1">AG31+DeltaRK4!AF13</f>
        <v>33.005580197546131</v>
      </c>
      <c r="AH32" s="19">
        <f ca="1">AH31+DeltaRK4!AG13</f>
        <v>31.330558047454588</v>
      </c>
      <c r="AI32" s="19">
        <f ca="1">AI31+DeltaRK4!AH13</f>
        <v>0</v>
      </c>
      <c r="AJ32" s="19">
        <f ca="1">AJ31+DeltaRK4!AI13</f>
        <v>0</v>
      </c>
      <c r="AK32" s="19">
        <f ca="1">AK31+DeltaRK4!AJ13</f>
        <v>0</v>
      </c>
      <c r="AL32" s="19">
        <f ca="1">AL31+DeltaRK4!AK13</f>
        <v>2.08</v>
      </c>
      <c r="AM32" s="19">
        <f ca="1">AM31+DeltaRK4!AL13</f>
        <v>3.2821670734605664</v>
      </c>
      <c r="AN32" s="19">
        <f ca="1">AN31+DeltaRK4!AM13</f>
        <v>33.371323939335952</v>
      </c>
      <c r="AO32" s="19">
        <f ca="1">AO31+DeltaRK4!AN13</f>
        <v>25.91</v>
      </c>
      <c r="AP32" s="19">
        <f ca="1">AP31+DeltaRK4!AO13</f>
        <v>19.829999999999998</v>
      </c>
      <c r="AQ32" s="19">
        <f ca="1">AQ31+DeltaRK4!AP13</f>
        <v>57.423102319523849</v>
      </c>
      <c r="AR32" s="19">
        <f ca="1">AR31+DeltaRK4!AQ13</f>
        <v>172.28310231952386</v>
      </c>
      <c r="AS32" s="19">
        <f ca="1">AS31+DeltaRK4!AR13</f>
        <v>17.683102319523858</v>
      </c>
      <c r="AT32" s="19">
        <f ca="1">AT31+DeltaRK4!AS13</f>
        <v>4.83</v>
      </c>
      <c r="AU32" s="19">
        <f ca="1">AU31+DeltaRK4!AT13</f>
        <v>0.04</v>
      </c>
      <c r="AV32" s="19">
        <f ca="1">AV31+DeltaRK4!AU13</f>
        <v>0</v>
      </c>
      <c r="AW32" s="19">
        <f ca="1">AW31+DeltaRK4!AV13</f>
        <v>1.32</v>
      </c>
      <c r="AX32" s="19">
        <f ca="1">AX31+DeltaRK4!AW13</f>
        <v>1.34</v>
      </c>
      <c r="AY32" s="19">
        <f ca="1">AY31+DeltaRK4!AX13</f>
        <v>1.34</v>
      </c>
      <c r="AZ32" s="19">
        <f ca="1">AZ31+DeltaRK4!AY13</f>
        <v>1.24</v>
      </c>
      <c r="BA32" s="19">
        <f ca="1">BA31+DeltaRK4!AZ13</f>
        <v>0.14000000000000001</v>
      </c>
      <c r="BB32" s="19">
        <f ca="1">BB31+DeltaRK4!BA13</f>
        <v>3.74</v>
      </c>
      <c r="BC32" s="19">
        <f ca="1">BC31+DeltaRK4!BB13</f>
        <v>1.88</v>
      </c>
      <c r="BD32" s="19">
        <f ca="1">BD31+DeltaRK4!BC13</f>
        <v>10.65</v>
      </c>
      <c r="BE32" s="19">
        <f ca="1">BE31+DeltaRK4!BD13</f>
        <v>1.55</v>
      </c>
      <c r="BF32" s="19">
        <f ca="1">BF31+DeltaRK4!BE13</f>
        <v>0.67</v>
      </c>
      <c r="BG32" s="19">
        <f ca="1">BG31+DeltaRK4!BF13</f>
        <v>0.56000000000000005</v>
      </c>
      <c r="BH32" s="19">
        <f ca="1">BH31+DeltaRK4!BG13</f>
        <v>2.1</v>
      </c>
      <c r="BI32" s="19">
        <f ca="1">BI31+DeltaRK4!BH13</f>
        <v>1.72</v>
      </c>
      <c r="BJ32" s="19">
        <f ca="1">BJ31+DeltaRK4!BI13</f>
        <v>1.24</v>
      </c>
      <c r="BK32" s="19">
        <f ca="1">BK31+DeltaRK4!BJ13</f>
        <v>9.61</v>
      </c>
      <c r="BL32" s="19">
        <f ca="1">BL31+DeltaRK4!BK13</f>
        <v>0.61</v>
      </c>
      <c r="BM32" s="19">
        <f ca="1">BM31+DeltaRK4!BL13</f>
        <v>4.5</v>
      </c>
      <c r="BN32" s="19">
        <f ca="1">BN31+DeltaRK4!BM13</f>
        <v>9.5500000000000007</v>
      </c>
      <c r="BO32" s="19">
        <f ca="1">BO31+DeltaRK4!BN13</f>
        <v>4.5</v>
      </c>
      <c r="BP32" s="19">
        <f ca="1">BP31+DeltaRK4!BO13</f>
        <v>2.58</v>
      </c>
      <c r="BQ32" s="19">
        <f ca="1">BQ31+DeltaRK4!BP13</f>
        <v>10.19</v>
      </c>
      <c r="BR32" s="19">
        <f ca="1">BR31+DeltaRK4!BQ13</f>
        <v>8.02</v>
      </c>
      <c r="BS32" s="19">
        <f ca="1">BS31+DeltaRK4!BR13</f>
        <v>1.56</v>
      </c>
      <c r="BT32" s="19">
        <f ca="1">BT31+DeltaRK4!BS13</f>
        <v>4.66</v>
      </c>
      <c r="BU32" s="19">
        <f ca="1">BU31+DeltaRK4!BT13</f>
        <v>0</v>
      </c>
      <c r="BV32" s="4"/>
      <c r="BW32" s="4">
        <f ca="1">BW31-DeltaRK4!Y13</f>
        <v>2944.33</v>
      </c>
      <c r="BX32" s="9">
        <f t="shared" ca="1" si="15"/>
        <v>2.3016478468288941</v>
      </c>
      <c r="BY32" s="4"/>
      <c r="BZ32" s="23">
        <f t="shared" ca="1" si="16"/>
        <v>143613.29210478265</v>
      </c>
      <c r="CA32" s="10">
        <f t="shared" ca="1" si="13"/>
        <v>193388.68351271542</v>
      </c>
      <c r="CB32" s="19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</row>
    <row r="33" spans="1:108">
      <c r="A33" s="1">
        <f t="shared" si="17"/>
        <v>0.54999999999999993</v>
      </c>
      <c r="B33" s="19">
        <f ca="1">B32+DeltaRK4!B14</f>
        <v>407.92190916068921</v>
      </c>
      <c r="C33" s="21">
        <f t="shared" ca="1" si="14"/>
        <v>2944.3300009874761</v>
      </c>
      <c r="D33" s="19">
        <f ca="1">D32+DeltaRK4!C14</f>
        <v>222.83231782802883</v>
      </c>
      <c r="E33" s="19">
        <f ca="1">E32+DeltaRK4!D14</f>
        <v>6.37</v>
      </c>
      <c r="F33" s="19">
        <f ca="1">F32+DeltaRK4!E14</f>
        <v>47.147209774016005</v>
      </c>
      <c r="G33" s="19">
        <f ca="1">G32+DeltaRK4!F14</f>
        <v>15.200472397955169</v>
      </c>
      <c r="H33" s="19">
        <f ca="1">H32+DeltaRK4!G14</f>
        <v>1.21</v>
      </c>
      <c r="I33" s="19">
        <f ca="1">I32+DeltaRK4!H14</f>
        <v>1.29</v>
      </c>
      <c r="J33" s="19">
        <f ca="1">J32+DeltaRK4!I14</f>
        <v>0.31</v>
      </c>
      <c r="K33" s="19">
        <f ca="1">K32+DeltaRK4!J14</f>
        <v>0.15</v>
      </c>
      <c r="L33" s="19">
        <f ca="1">L32+DeltaRK4!K14</f>
        <v>0</v>
      </c>
      <c r="M33" s="19">
        <f ca="1">M32+DeltaRK4!L14</f>
        <v>0.1</v>
      </c>
      <c r="N33" s="19">
        <f ca="1">N32+DeltaRK4!M14</f>
        <v>0.32</v>
      </c>
      <c r="O33" s="19">
        <f ca="1">O32+DeltaRK4!N14</f>
        <v>0</v>
      </c>
      <c r="P33" s="19">
        <f ca="1">P32+DeltaRK4!O14</f>
        <v>0</v>
      </c>
      <c r="Q33" s="19">
        <f ca="1">Q32+DeltaRK4!P14</f>
        <v>118.26477641343656</v>
      </c>
      <c r="R33" s="19">
        <f ca="1">R32+DeltaRK4!Q14</f>
        <v>0.05</v>
      </c>
      <c r="S33" s="19">
        <f ca="1">S32+DeltaRK4!R14</f>
        <v>0</v>
      </c>
      <c r="T33" s="19">
        <f ca="1">T32+DeltaRK4!S14</f>
        <v>0.13</v>
      </c>
      <c r="U33" s="19">
        <f ca="1">U32+DeltaRK4!T14</f>
        <v>0</v>
      </c>
      <c r="V33" s="19">
        <f ca="1">V32+DeltaRK4!U14</f>
        <v>0.03</v>
      </c>
      <c r="W33" s="19">
        <f ca="1">W32+DeltaRK4!V14</f>
        <v>1958.0972355441977</v>
      </c>
      <c r="X33" s="19">
        <f ca="1">X32+DeltaRK4!W14</f>
        <v>0.01</v>
      </c>
      <c r="Y33" s="19">
        <f ca="1">Y32+DeltaRK4!X14</f>
        <v>0.03</v>
      </c>
      <c r="Z33" s="19">
        <f ca="1">Z32+DeltaRK4!Y14</f>
        <v>0</v>
      </c>
      <c r="AA33" s="19">
        <f ca="1">AA32+DeltaRK4!Z14</f>
        <v>0</v>
      </c>
      <c r="AB33" s="19">
        <f ca="1">AB32+DeltaRK4!AA14</f>
        <v>0</v>
      </c>
      <c r="AC33" s="19">
        <f ca="1">AC32+DeltaRK4!AB14</f>
        <v>0</v>
      </c>
      <c r="AD33" s="19">
        <f ca="1">AD32+DeltaRK4!AC14</f>
        <v>0</v>
      </c>
      <c r="AE33" s="19">
        <f ca="1">AE32+DeltaRK4!AD14</f>
        <v>-6.183683279309756</v>
      </c>
      <c r="AF33" s="19">
        <f ca="1">AF32+DeltaRK4!AE14</f>
        <v>92.038455593990406</v>
      </c>
      <c r="AG33" s="19">
        <f ca="1">AG32+DeltaRK4!AF14</f>
        <v>36.040530802484369</v>
      </c>
      <c r="AH33" s="19">
        <f ca="1">AH32+DeltaRK4!AG14</f>
        <v>33.971736258454349</v>
      </c>
      <c r="AI33" s="19">
        <f ca="1">AI32+DeltaRK4!AH14</f>
        <v>0</v>
      </c>
      <c r="AJ33" s="19">
        <f ca="1">AJ32+DeltaRK4!AI14</f>
        <v>0</v>
      </c>
      <c r="AK33" s="19">
        <f ca="1">AK32+DeltaRK4!AJ14</f>
        <v>0</v>
      </c>
      <c r="AL33" s="19">
        <f ca="1">AL32+DeltaRK4!AK14</f>
        <v>2.08</v>
      </c>
      <c r="AM33" s="19">
        <f ca="1">AM32+DeltaRK4!AL14</f>
        <v>2.8995276020448286</v>
      </c>
      <c r="AN33" s="19">
        <f ca="1">AN32+DeltaRK4!AM14</f>
        <v>31.886126431833215</v>
      </c>
      <c r="AO33" s="19">
        <f ca="1">AO32+DeltaRK4!AN14</f>
        <v>25.91</v>
      </c>
      <c r="AP33" s="19">
        <f ca="1">AP32+DeltaRK4!AO14</f>
        <v>19.829999999999998</v>
      </c>
      <c r="AQ33" s="19">
        <f ca="1">AQ32+DeltaRK4!AP14</f>
        <v>56.351765206781344</v>
      </c>
      <c r="AR33" s="19">
        <f ca="1">AR32+DeltaRK4!AQ14</f>
        <v>171.21176520678137</v>
      </c>
      <c r="AS33" s="19">
        <f ca="1">AS32+DeltaRK4!AR14</f>
        <v>16.611765206781357</v>
      </c>
      <c r="AT33" s="19">
        <f ca="1">AT32+DeltaRK4!AS14</f>
        <v>4.83</v>
      </c>
      <c r="AU33" s="19">
        <f ca="1">AU32+DeltaRK4!AT14</f>
        <v>0.04</v>
      </c>
      <c r="AV33" s="19">
        <f ca="1">AV32+DeltaRK4!AU14</f>
        <v>0</v>
      </c>
      <c r="AW33" s="19">
        <f ca="1">AW32+DeltaRK4!AV14</f>
        <v>1.32</v>
      </c>
      <c r="AX33" s="19">
        <f ca="1">AX32+DeltaRK4!AW14</f>
        <v>1.34</v>
      </c>
      <c r="AY33" s="19">
        <f ca="1">AY32+DeltaRK4!AX14</f>
        <v>1.34</v>
      </c>
      <c r="AZ33" s="19">
        <f ca="1">AZ32+DeltaRK4!AY14</f>
        <v>1.24</v>
      </c>
      <c r="BA33" s="19">
        <f ca="1">BA32+DeltaRK4!AZ14</f>
        <v>0.14000000000000001</v>
      </c>
      <c r="BB33" s="19">
        <f ca="1">BB32+DeltaRK4!BA14</f>
        <v>3.74</v>
      </c>
      <c r="BC33" s="19">
        <f ca="1">BC32+DeltaRK4!BB14</f>
        <v>1.88</v>
      </c>
      <c r="BD33" s="19">
        <f ca="1">BD32+DeltaRK4!BC14</f>
        <v>10.65</v>
      </c>
      <c r="BE33" s="19">
        <f ca="1">BE32+DeltaRK4!BD14</f>
        <v>1.55</v>
      </c>
      <c r="BF33" s="19">
        <f ca="1">BF32+DeltaRK4!BE14</f>
        <v>0.67</v>
      </c>
      <c r="BG33" s="19">
        <f ca="1">BG32+DeltaRK4!BF14</f>
        <v>0.56000000000000005</v>
      </c>
      <c r="BH33" s="19">
        <f ca="1">BH32+DeltaRK4!BG14</f>
        <v>2.1</v>
      </c>
      <c r="BI33" s="19">
        <f ca="1">BI32+DeltaRK4!BH14</f>
        <v>1.72</v>
      </c>
      <c r="BJ33" s="19">
        <f ca="1">BJ32+DeltaRK4!BI14</f>
        <v>1.24</v>
      </c>
      <c r="BK33" s="19">
        <f ca="1">BK32+DeltaRK4!BJ14</f>
        <v>9.61</v>
      </c>
      <c r="BL33" s="19">
        <f ca="1">BL32+DeltaRK4!BK14</f>
        <v>0.61</v>
      </c>
      <c r="BM33" s="19">
        <f ca="1">BM32+DeltaRK4!BL14</f>
        <v>4.5</v>
      </c>
      <c r="BN33" s="19">
        <f ca="1">BN32+DeltaRK4!BM14</f>
        <v>9.5500000000000007</v>
      </c>
      <c r="BO33" s="19">
        <f ca="1">BO32+DeltaRK4!BN14</f>
        <v>4.5</v>
      </c>
      <c r="BP33" s="19">
        <f ca="1">BP32+DeltaRK4!BO14</f>
        <v>2.58</v>
      </c>
      <c r="BQ33" s="19">
        <f ca="1">BQ32+DeltaRK4!BP14</f>
        <v>10.19</v>
      </c>
      <c r="BR33" s="19">
        <f ca="1">BR32+DeltaRK4!BQ14</f>
        <v>8.02</v>
      </c>
      <c r="BS33" s="19">
        <f ca="1">BS32+DeltaRK4!BR14</f>
        <v>1.56</v>
      </c>
      <c r="BT33" s="19">
        <f ca="1">BT32+DeltaRK4!BS14</f>
        <v>4.66</v>
      </c>
      <c r="BU33" s="19">
        <f ca="1">BU32+DeltaRK4!BT14</f>
        <v>0</v>
      </c>
      <c r="BV33" s="4"/>
      <c r="BW33" s="4">
        <f ca="1">BW32-DeltaRK4!Y14</f>
        <v>2944.33</v>
      </c>
      <c r="BX33" s="9">
        <f t="shared" ca="1" si="15"/>
        <v>2.2704552597164263</v>
      </c>
      <c r="BY33" s="4"/>
      <c r="BZ33" s="23">
        <f t="shared" ca="1" si="16"/>
        <v>143618.94306912395</v>
      </c>
      <c r="CA33" s="10">
        <f t="shared" ca="1" si="13"/>
        <v>192534.2958162702</v>
      </c>
      <c r="CB33" s="19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</row>
    <row r="34" spans="1:108">
      <c r="A34" s="1">
        <f t="shared" si="17"/>
        <v>0.6</v>
      </c>
      <c r="B34" s="19">
        <f ca="1">B33+DeltaRK4!B15</f>
        <v>408.25350496030347</v>
      </c>
      <c r="C34" s="21">
        <f ca="1">SUM(D34:BU34)</f>
        <v>2944.3300009874756</v>
      </c>
      <c r="D34" s="19">
        <f ca="1">D33+DeltaRK4!C15</f>
        <v>219.97404358385532</v>
      </c>
      <c r="E34" s="19">
        <f ca="1">E33+DeltaRK4!D15</f>
        <v>6.37</v>
      </c>
      <c r="F34" s="19">
        <f ca="1">F33+DeltaRK4!E15</f>
        <v>49.672035043713535</v>
      </c>
      <c r="G34" s="19">
        <f ca="1">G33+DeltaRK4!F15</f>
        <v>15.533921372431159</v>
      </c>
      <c r="H34" s="19">
        <f ca="1">H33+DeltaRK4!G15</f>
        <v>1.21</v>
      </c>
      <c r="I34" s="19">
        <f ca="1">I33+DeltaRK4!H15</f>
        <v>1.29</v>
      </c>
      <c r="J34" s="19">
        <f ca="1">J33+DeltaRK4!I15</f>
        <v>0.31</v>
      </c>
      <c r="K34" s="19">
        <f ca="1">K33+DeltaRK4!J15</f>
        <v>0.15</v>
      </c>
      <c r="L34" s="19">
        <f ca="1">L33+DeltaRK4!K15</f>
        <v>0</v>
      </c>
      <c r="M34" s="19">
        <f ca="1">M33+DeltaRK4!L15</f>
        <v>0.1</v>
      </c>
      <c r="N34" s="19">
        <f ca="1">N33+DeltaRK4!M15</f>
        <v>0.32</v>
      </c>
      <c r="O34" s="19">
        <f ca="1">O33+DeltaRK4!N15</f>
        <v>0</v>
      </c>
      <c r="P34" s="19">
        <f ca="1">P33+DeltaRK4!O15</f>
        <v>0</v>
      </c>
      <c r="Q34" s="19">
        <f ca="1">Q33+DeltaRK4!P15</f>
        <v>128.05171642671223</v>
      </c>
      <c r="R34" s="19">
        <f ca="1">R33+DeltaRK4!Q15</f>
        <v>0.05</v>
      </c>
      <c r="S34" s="19">
        <f ca="1">S33+DeltaRK4!R15</f>
        <v>0</v>
      </c>
      <c r="T34" s="19">
        <f ca="1">T33+DeltaRK4!S15</f>
        <v>0.13</v>
      </c>
      <c r="U34" s="19">
        <f ca="1">U33+DeltaRK4!T15</f>
        <v>0</v>
      </c>
      <c r="V34" s="19">
        <f ca="1">V33+DeltaRK4!U15</f>
        <v>0.03</v>
      </c>
      <c r="W34" s="19">
        <f ca="1">W33+DeltaRK4!V15</f>
        <v>1939.6784520304207</v>
      </c>
      <c r="X34" s="19">
        <f ca="1">X33+DeltaRK4!W15</f>
        <v>0.01</v>
      </c>
      <c r="Y34" s="19">
        <f ca="1">Y33+DeltaRK4!X15</f>
        <v>0.03</v>
      </c>
      <c r="Z34" s="19">
        <f ca="1">Z33+DeltaRK4!Y15</f>
        <v>0</v>
      </c>
      <c r="AA34" s="19">
        <f ca="1">AA33+DeltaRK4!Z15</f>
        <v>0</v>
      </c>
      <c r="AB34" s="19">
        <f ca="1">AB33+DeltaRK4!AA15</f>
        <v>0</v>
      </c>
      <c r="AC34" s="19">
        <f ca="1">AC33+DeltaRK4!AB15</f>
        <v>0</v>
      </c>
      <c r="AD34" s="19">
        <f ca="1">AD33+DeltaRK4!AC15</f>
        <v>0</v>
      </c>
      <c r="AE34" s="19">
        <f ca="1">AE33+DeltaRK4!AD15</f>
        <v>-5.0008245675956005</v>
      </c>
      <c r="AF34" s="19">
        <f ca="1">AF33+DeltaRK4!AE15</f>
        <v>98.747101970005843</v>
      </c>
      <c r="AG34" s="19">
        <f ca="1">AG33+DeltaRK4!AF15</f>
        <v>39.088597970155313</v>
      </c>
      <c r="AH34" s="19">
        <f ca="1">AH33+DeltaRK4!AG15</f>
        <v>36.558908453603848</v>
      </c>
      <c r="AI34" s="19">
        <f ca="1">AI33+DeltaRK4!AH15</f>
        <v>0</v>
      </c>
      <c r="AJ34" s="19">
        <f ca="1">AJ33+DeltaRK4!AI15</f>
        <v>0</v>
      </c>
      <c r="AK34" s="19">
        <f ca="1">AK33+DeltaRK4!AJ15</f>
        <v>0</v>
      </c>
      <c r="AL34" s="19">
        <f ca="1">AL33+DeltaRK4!AK15</f>
        <v>2.08</v>
      </c>
      <c r="AM34" s="19">
        <f ca="1">AM33+DeltaRK4!AL15</f>
        <v>2.5660786275688388</v>
      </c>
      <c r="AN34" s="19">
        <f ca="1">AN33+DeltaRK4!AM15</f>
        <v>30.446903955221142</v>
      </c>
      <c r="AO34" s="19">
        <f ca="1">AO33+DeltaRK4!AN15</f>
        <v>25.91</v>
      </c>
      <c r="AP34" s="19">
        <f ca="1">AP33+DeltaRK4!AO15</f>
        <v>19.829999999999998</v>
      </c>
      <c r="AQ34" s="19">
        <f ca="1">AQ33+DeltaRK4!AP15</f>
        <v>55.311022040461133</v>
      </c>
      <c r="AR34" s="19">
        <f ca="1">AR33+DeltaRK4!AQ15</f>
        <v>170.17102204046114</v>
      </c>
      <c r="AS34" s="19">
        <f ca="1">AS33+DeltaRK4!AR15</f>
        <v>15.571022040461143</v>
      </c>
      <c r="AT34" s="19">
        <f ca="1">AT33+DeltaRK4!AS15</f>
        <v>4.83</v>
      </c>
      <c r="AU34" s="19">
        <f ca="1">AU33+DeltaRK4!AT15</f>
        <v>0.04</v>
      </c>
      <c r="AV34" s="19">
        <f ca="1">AV33+DeltaRK4!AU15</f>
        <v>0</v>
      </c>
      <c r="AW34" s="19">
        <f ca="1">AW33+DeltaRK4!AV15</f>
        <v>1.32</v>
      </c>
      <c r="AX34" s="19">
        <f ca="1">AX33+DeltaRK4!AW15</f>
        <v>1.34</v>
      </c>
      <c r="AY34" s="19">
        <f ca="1">AY33+DeltaRK4!AX15</f>
        <v>1.34</v>
      </c>
      <c r="AZ34" s="19">
        <f ca="1">AZ33+DeltaRK4!AY15</f>
        <v>1.24</v>
      </c>
      <c r="BA34" s="19">
        <f ca="1">BA33+DeltaRK4!AZ15</f>
        <v>0.14000000000000001</v>
      </c>
      <c r="BB34" s="19">
        <f ca="1">BB33+DeltaRK4!BA15</f>
        <v>3.74</v>
      </c>
      <c r="BC34" s="19">
        <f ca="1">BC33+DeltaRK4!BB15</f>
        <v>1.88</v>
      </c>
      <c r="BD34" s="19">
        <f ca="1">BD33+DeltaRK4!BC15</f>
        <v>10.65</v>
      </c>
      <c r="BE34" s="19">
        <f ca="1">BE33+DeltaRK4!BD15</f>
        <v>1.55</v>
      </c>
      <c r="BF34" s="19">
        <f ca="1">BF33+DeltaRK4!BE15</f>
        <v>0.67</v>
      </c>
      <c r="BG34" s="19">
        <f ca="1">BG33+DeltaRK4!BF15</f>
        <v>0.56000000000000005</v>
      </c>
      <c r="BH34" s="19">
        <f ca="1">BH33+DeltaRK4!BG15</f>
        <v>2.1</v>
      </c>
      <c r="BI34" s="19">
        <f ca="1">BI33+DeltaRK4!BH15</f>
        <v>1.72</v>
      </c>
      <c r="BJ34" s="19">
        <f ca="1">BJ33+DeltaRK4!BI15</f>
        <v>1.24</v>
      </c>
      <c r="BK34" s="19">
        <f ca="1">BK33+DeltaRK4!BJ15</f>
        <v>9.61</v>
      </c>
      <c r="BL34" s="19">
        <f ca="1">BL33+DeltaRK4!BK15</f>
        <v>0.61</v>
      </c>
      <c r="BM34" s="19">
        <f ca="1">BM33+DeltaRK4!BL15</f>
        <v>4.5</v>
      </c>
      <c r="BN34" s="19">
        <f ca="1">BN33+DeltaRK4!BM15</f>
        <v>9.5500000000000007</v>
      </c>
      <c r="BO34" s="19">
        <f ca="1">BO33+DeltaRK4!BN15</f>
        <v>4.5</v>
      </c>
      <c r="BP34" s="19">
        <f ca="1">BP33+DeltaRK4!BO15</f>
        <v>2.58</v>
      </c>
      <c r="BQ34" s="19">
        <f ca="1">BQ33+DeltaRK4!BP15</f>
        <v>10.19</v>
      </c>
      <c r="BR34" s="19">
        <f ca="1">BR33+DeltaRK4!BQ15</f>
        <v>8.02</v>
      </c>
      <c r="BS34" s="19">
        <f ca="1">BS33+DeltaRK4!BR15</f>
        <v>1.56</v>
      </c>
      <c r="BT34" s="19">
        <f ca="1">BT33+DeltaRK4!BS15</f>
        <v>4.66</v>
      </c>
      <c r="BU34" s="19">
        <f ca="1">BU33+DeltaRK4!BT15</f>
        <v>0</v>
      </c>
      <c r="BV34" s="4"/>
      <c r="BW34" s="4">
        <f ca="1">BW33-DeltaRK4!Y15</f>
        <v>2944.33</v>
      </c>
      <c r="BX34" s="9">
        <f t="shared" ca="1" si="15"/>
        <v>2.2413320882902594</v>
      </c>
      <c r="BY34" s="4"/>
      <c r="BZ34" s="23">
        <f t="shared" ca="1" si="16"/>
        <v>143625.91864622961</v>
      </c>
      <c r="CA34" s="10">
        <f t="shared" ca="1" si="13"/>
        <v>191686.49531309668</v>
      </c>
      <c r="CB34" s="19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</row>
    <row r="35" spans="1:108">
      <c r="A35" s="1">
        <f t="shared" si="17"/>
        <v>0.65</v>
      </c>
      <c r="B35" s="19">
        <f ca="1">B34+DeltaRK4!B16</f>
        <v>408.56396601266903</v>
      </c>
      <c r="C35" s="21">
        <f t="shared" ca="1" si="14"/>
        <v>2944.3300009874747</v>
      </c>
      <c r="D35" s="19">
        <f ca="1">D34+DeltaRK4!C16</f>
        <v>217.30279289414744</v>
      </c>
      <c r="E35" s="19">
        <f ca="1">E34+DeltaRK4!D16</f>
        <v>6.37</v>
      </c>
      <c r="F35" s="19">
        <f ca="1">F34+DeltaRK4!E16</f>
        <v>52.051969674996215</v>
      </c>
      <c r="G35" s="19">
        <f ca="1">G34+DeltaRK4!F16</f>
        <v>15.825237430856372</v>
      </c>
      <c r="H35" s="19">
        <f ca="1">H34+DeltaRK4!G16</f>
        <v>1.21</v>
      </c>
      <c r="I35" s="19">
        <f ca="1">I34+DeltaRK4!H16</f>
        <v>1.29</v>
      </c>
      <c r="J35" s="19">
        <f ca="1">J34+DeltaRK4!I16</f>
        <v>0.31</v>
      </c>
      <c r="K35" s="19">
        <f ca="1">K34+DeltaRK4!J16</f>
        <v>0.15</v>
      </c>
      <c r="L35" s="19">
        <f ca="1">L34+DeltaRK4!K16</f>
        <v>0</v>
      </c>
      <c r="M35" s="19">
        <f ca="1">M34+DeltaRK4!L16</f>
        <v>0.1</v>
      </c>
      <c r="N35" s="19">
        <f ca="1">N34+DeltaRK4!M16</f>
        <v>0.32</v>
      </c>
      <c r="O35" s="19">
        <f ca="1">O34+DeltaRK4!N16</f>
        <v>0</v>
      </c>
      <c r="P35" s="19">
        <f ca="1">P34+DeltaRK4!O16</f>
        <v>0</v>
      </c>
      <c r="Q35" s="19">
        <f ca="1">Q34+DeltaRK4!P16</f>
        <v>137.42950242492242</v>
      </c>
      <c r="R35" s="19">
        <f ca="1">R34+DeltaRK4!Q16</f>
        <v>0.05</v>
      </c>
      <c r="S35" s="19">
        <f ca="1">S34+DeltaRK4!R16</f>
        <v>0</v>
      </c>
      <c r="T35" s="19">
        <f ca="1">T34+DeltaRK4!S16</f>
        <v>0.13</v>
      </c>
      <c r="U35" s="19">
        <f ca="1">U34+DeltaRK4!T16</f>
        <v>0</v>
      </c>
      <c r="V35" s="19">
        <f ca="1">V34+DeltaRK4!U16</f>
        <v>0.03</v>
      </c>
      <c r="W35" s="19">
        <f ca="1">W34+DeltaRK4!V16</f>
        <v>1921.8374184858715</v>
      </c>
      <c r="X35" s="19">
        <f ca="1">X34+DeltaRK4!W16</f>
        <v>0.01</v>
      </c>
      <c r="Y35" s="19">
        <f ca="1">Y34+DeltaRK4!X16</f>
        <v>0.03</v>
      </c>
      <c r="Z35" s="19">
        <f ca="1">Z34+DeltaRK4!Y16</f>
        <v>0</v>
      </c>
      <c r="AA35" s="19">
        <f ca="1">AA34+DeltaRK4!Z16</f>
        <v>0</v>
      </c>
      <c r="AB35" s="19">
        <f ca="1">AB34+DeltaRK4!AA16</f>
        <v>0</v>
      </c>
      <c r="AC35" s="19">
        <f ca="1">AC34+DeltaRK4!AB16</f>
        <v>0</v>
      </c>
      <c r="AD35" s="19">
        <f ca="1">AD34+DeltaRK4!AC16</f>
        <v>0</v>
      </c>
      <c r="AE35" s="19">
        <f ca="1">AE34+DeltaRK4!AD16</f>
        <v>-3.8745269238098956</v>
      </c>
      <c r="AF35" s="19">
        <f ca="1">AF34+DeltaRK4!AE16</f>
        <v>105.20364032966444</v>
      </c>
      <c r="AG35" s="19">
        <f ca="1">AG34+DeltaRK4!AF16</f>
        <v>42.153717450658505</v>
      </c>
      <c r="AH35" s="19">
        <f ca="1">AH34+DeltaRK4!AG16</f>
        <v>39.093479501964914</v>
      </c>
      <c r="AI35" s="19">
        <f ca="1">AI34+DeltaRK4!AH16</f>
        <v>0</v>
      </c>
      <c r="AJ35" s="19">
        <f ca="1">AJ34+DeltaRK4!AI16</f>
        <v>0</v>
      </c>
      <c r="AK35" s="19">
        <f ca="1">AK34+DeltaRK4!AJ16</f>
        <v>0</v>
      </c>
      <c r="AL35" s="19">
        <f ca="1">AL34+DeltaRK4!AK16</f>
        <v>2.08</v>
      </c>
      <c r="AM35" s="19">
        <f ca="1">AM34+DeltaRK4!AL16</f>
        <v>2.2747625691436251</v>
      </c>
      <c r="AN35" s="19">
        <f ca="1">AN34+DeltaRK4!AM16</f>
        <v>29.052859649815389</v>
      </c>
      <c r="AO35" s="19">
        <f ca="1">AO34+DeltaRK4!AN16</f>
        <v>25.91</v>
      </c>
      <c r="AP35" s="19">
        <f ca="1">AP34+DeltaRK4!AO16</f>
        <v>19.829999999999998</v>
      </c>
      <c r="AQ35" s="19">
        <f ca="1">AQ34+DeltaRK4!AP16</f>
        <v>54.299715833081564</v>
      </c>
      <c r="AR35" s="19">
        <f ca="1">AR34+DeltaRK4!AQ16</f>
        <v>169.15971583308158</v>
      </c>
      <c r="AS35" s="19">
        <f ca="1">AS34+DeltaRK4!AR16</f>
        <v>14.559715833081574</v>
      </c>
      <c r="AT35" s="19">
        <f ca="1">AT34+DeltaRK4!AS16</f>
        <v>4.83</v>
      </c>
      <c r="AU35" s="19">
        <f ca="1">AU34+DeltaRK4!AT16</f>
        <v>0.04</v>
      </c>
      <c r="AV35" s="19">
        <f ca="1">AV34+DeltaRK4!AU16</f>
        <v>0</v>
      </c>
      <c r="AW35" s="19">
        <f ca="1">AW34+DeltaRK4!AV16</f>
        <v>1.32</v>
      </c>
      <c r="AX35" s="19">
        <f ca="1">AX34+DeltaRK4!AW16</f>
        <v>1.34</v>
      </c>
      <c r="AY35" s="19">
        <f ca="1">AY34+DeltaRK4!AX16</f>
        <v>1.34</v>
      </c>
      <c r="AZ35" s="19">
        <f ca="1">AZ34+DeltaRK4!AY16</f>
        <v>1.24</v>
      </c>
      <c r="BA35" s="19">
        <f ca="1">BA34+DeltaRK4!AZ16</f>
        <v>0.14000000000000001</v>
      </c>
      <c r="BB35" s="19">
        <f ca="1">BB34+DeltaRK4!BA16</f>
        <v>3.74</v>
      </c>
      <c r="BC35" s="19">
        <f ca="1">BC34+DeltaRK4!BB16</f>
        <v>1.88</v>
      </c>
      <c r="BD35" s="19">
        <f ca="1">BD34+DeltaRK4!BC16</f>
        <v>10.65</v>
      </c>
      <c r="BE35" s="19">
        <f ca="1">BE34+DeltaRK4!BD16</f>
        <v>1.55</v>
      </c>
      <c r="BF35" s="19">
        <f ca="1">BF34+DeltaRK4!BE16</f>
        <v>0.67</v>
      </c>
      <c r="BG35" s="19">
        <f ca="1">BG34+DeltaRK4!BF16</f>
        <v>0.56000000000000005</v>
      </c>
      <c r="BH35" s="19">
        <f ca="1">BH34+DeltaRK4!BG16</f>
        <v>2.1</v>
      </c>
      <c r="BI35" s="19">
        <f ca="1">BI34+DeltaRK4!BH16</f>
        <v>1.72</v>
      </c>
      <c r="BJ35" s="19">
        <f ca="1">BJ34+DeltaRK4!BI16</f>
        <v>1.24</v>
      </c>
      <c r="BK35" s="19">
        <f ca="1">BK34+DeltaRK4!BJ16</f>
        <v>9.61</v>
      </c>
      <c r="BL35" s="19">
        <f ca="1">BL34+DeltaRK4!BK16</f>
        <v>0.61</v>
      </c>
      <c r="BM35" s="19">
        <f ca="1">BM34+DeltaRK4!BL16</f>
        <v>4.5</v>
      </c>
      <c r="BN35" s="19">
        <f ca="1">BN34+DeltaRK4!BM16</f>
        <v>9.5500000000000007</v>
      </c>
      <c r="BO35" s="19">
        <f ca="1">BO34+DeltaRK4!BN16</f>
        <v>4.5</v>
      </c>
      <c r="BP35" s="19">
        <f ca="1">BP34+DeltaRK4!BO16</f>
        <v>2.58</v>
      </c>
      <c r="BQ35" s="19">
        <f ca="1">BQ34+DeltaRK4!BP16</f>
        <v>10.19</v>
      </c>
      <c r="BR35" s="19">
        <f ca="1">BR34+DeltaRK4!BQ16</f>
        <v>8.02</v>
      </c>
      <c r="BS35" s="19">
        <f ca="1">BS34+DeltaRK4!BR16</f>
        <v>1.56</v>
      </c>
      <c r="BT35" s="19">
        <f ca="1">BT34+DeltaRK4!BS16</f>
        <v>4.66</v>
      </c>
      <c r="BU35" s="19">
        <f ca="1">BU34+DeltaRK4!BT16</f>
        <v>0</v>
      </c>
      <c r="BV35" s="4"/>
      <c r="BW35" s="4">
        <f ca="1">BW34-DeltaRK4!Y16</f>
        <v>2944.33</v>
      </c>
      <c r="BX35" s="9">
        <f t="shared" ca="1" si="15"/>
        <v>2.2141145139384593</v>
      </c>
      <c r="BY35" s="4"/>
      <c r="BZ35" s="23">
        <f t="shared" ca="1" si="16"/>
        <v>143634.02015635199</v>
      </c>
      <c r="CA35" s="10">
        <f t="shared" ca="1" si="13"/>
        <v>190854.13239140162</v>
      </c>
      <c r="CB35" s="19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</row>
    <row r="36" spans="1:108">
      <c r="A36" s="1">
        <f t="shared" si="17"/>
        <v>0.70000000000000007</v>
      </c>
      <c r="B36" s="19">
        <f ca="1">B35+DeltaRK4!B17</f>
        <v>408.85893440871524</v>
      </c>
      <c r="C36" s="21">
        <f t="shared" ca="1" si="14"/>
        <v>2944.3300009874756</v>
      </c>
      <c r="D36" s="19">
        <f ca="1">D35+DeltaRK4!C17</f>
        <v>214.80430040550368</v>
      </c>
      <c r="E36" s="19">
        <f ca="1">E35+DeltaRK4!D17</f>
        <v>6.37</v>
      </c>
      <c r="F36" s="19">
        <f ca="1">F35+DeltaRK4!E17</f>
        <v>54.295354482018453</v>
      </c>
      <c r="G36" s="19">
        <f ca="1">G35+DeltaRK4!F17</f>
        <v>16.080345112477882</v>
      </c>
      <c r="H36" s="19">
        <f ca="1">H35+DeltaRK4!G17</f>
        <v>1.21</v>
      </c>
      <c r="I36" s="19">
        <f ca="1">I35+DeltaRK4!H17</f>
        <v>1.29</v>
      </c>
      <c r="J36" s="19">
        <f ca="1">J35+DeltaRK4!I17</f>
        <v>0.31</v>
      </c>
      <c r="K36" s="19">
        <f ca="1">K35+DeltaRK4!J17</f>
        <v>0.15</v>
      </c>
      <c r="L36" s="19">
        <f ca="1">L35+DeltaRK4!K17</f>
        <v>0</v>
      </c>
      <c r="M36" s="19">
        <f ca="1">M35+DeltaRK4!L17</f>
        <v>0.1</v>
      </c>
      <c r="N36" s="19">
        <f ca="1">N35+DeltaRK4!M17</f>
        <v>0.32</v>
      </c>
      <c r="O36" s="19">
        <f ca="1">O35+DeltaRK4!N17</f>
        <v>0</v>
      </c>
      <c r="P36" s="19">
        <f ca="1">P35+DeltaRK4!O17</f>
        <v>0</v>
      </c>
      <c r="Q36" s="19">
        <f ca="1">Q35+DeltaRK4!P17</f>
        <v>146.3702402681572</v>
      </c>
      <c r="R36" s="19">
        <f ca="1">R35+DeltaRK4!Q17</f>
        <v>0.05</v>
      </c>
      <c r="S36" s="19">
        <f ca="1">S35+DeltaRK4!R17</f>
        <v>0</v>
      </c>
      <c r="T36" s="19">
        <f ca="1">T35+DeltaRK4!S17</f>
        <v>0.13</v>
      </c>
      <c r="U36" s="19">
        <f ca="1">U35+DeltaRK4!T17</f>
        <v>0</v>
      </c>
      <c r="V36" s="19">
        <f ca="1">V35+DeltaRK4!U17</f>
        <v>0.03</v>
      </c>
      <c r="W36" s="19">
        <f ca="1">W35+DeltaRK4!V17</f>
        <v>1904.6542754815805</v>
      </c>
      <c r="X36" s="19">
        <f ca="1">X35+DeltaRK4!W17</f>
        <v>0.01</v>
      </c>
      <c r="Y36" s="19">
        <f ca="1">Y35+DeltaRK4!X17</f>
        <v>0.03</v>
      </c>
      <c r="Z36" s="19">
        <f ca="1">Z35+DeltaRK4!Y17</f>
        <v>0</v>
      </c>
      <c r="AA36" s="19">
        <f ca="1">AA35+DeltaRK4!Z17</f>
        <v>0</v>
      </c>
      <c r="AB36" s="19">
        <f ca="1">AB35+DeltaRK4!AA17</f>
        <v>0</v>
      </c>
      <c r="AC36" s="19">
        <f ca="1">AC35+DeltaRK4!AB17</f>
        <v>0</v>
      </c>
      <c r="AD36" s="19">
        <f ca="1">AD35+DeltaRK4!AC17</f>
        <v>0</v>
      </c>
      <c r="AE36" s="19">
        <f ca="1">AE35+DeltaRK4!AD17</f>
        <v>-2.8573887356370573</v>
      </c>
      <c r="AF36" s="19">
        <f ca="1">AF35+DeltaRK4!AE17</f>
        <v>111.41301006303979</v>
      </c>
      <c r="AG36" s="19">
        <f ca="1">AG35+DeltaRK4!AF17</f>
        <v>45.239655376613918</v>
      </c>
      <c r="AH36" s="19">
        <f ca="1">AH35+DeltaRK4!AG17</f>
        <v>41.577198792248005</v>
      </c>
      <c r="AI36" s="19">
        <f ca="1">AI35+DeltaRK4!AH17</f>
        <v>0</v>
      </c>
      <c r="AJ36" s="19">
        <f ca="1">AJ35+DeltaRK4!AI17</f>
        <v>0</v>
      </c>
      <c r="AK36" s="19">
        <f ca="1">AK35+DeltaRK4!AJ17</f>
        <v>0</v>
      </c>
      <c r="AL36" s="19">
        <f ca="1">AL35+DeltaRK4!AK17</f>
        <v>2.08</v>
      </c>
      <c r="AM36" s="19">
        <f ca="1">AM35+DeltaRK4!AL17</f>
        <v>2.0196548875221136</v>
      </c>
      <c r="AN36" s="19">
        <f ca="1">AN35+DeltaRK4!AM17</f>
        <v>27.70335624851759</v>
      </c>
      <c r="AO36" s="19">
        <f ca="1">AO35+DeltaRK4!AN17</f>
        <v>25.91</v>
      </c>
      <c r="AP36" s="19">
        <f ca="1">AP35+DeltaRK4!AO17</f>
        <v>19.829999999999998</v>
      </c>
      <c r="AQ36" s="19">
        <f ca="1">AQ35+DeltaRK4!AP17</f>
        <v>53.316666201811181</v>
      </c>
      <c r="AR36" s="19">
        <f ca="1">AR35+DeltaRK4!AQ17</f>
        <v>168.1766662018112</v>
      </c>
      <c r="AS36" s="19">
        <f ca="1">AS35+DeltaRK4!AR17</f>
        <v>13.576666201811193</v>
      </c>
      <c r="AT36" s="19">
        <f ca="1">AT35+DeltaRK4!AS17</f>
        <v>4.83</v>
      </c>
      <c r="AU36" s="19">
        <f ca="1">AU35+DeltaRK4!AT17</f>
        <v>0.04</v>
      </c>
      <c r="AV36" s="19">
        <f ca="1">AV35+DeltaRK4!AU17</f>
        <v>0</v>
      </c>
      <c r="AW36" s="19">
        <f ca="1">AW35+DeltaRK4!AV17</f>
        <v>1.32</v>
      </c>
      <c r="AX36" s="19">
        <f ca="1">AX35+DeltaRK4!AW17</f>
        <v>1.34</v>
      </c>
      <c r="AY36" s="19">
        <f ca="1">AY35+DeltaRK4!AX17</f>
        <v>1.34</v>
      </c>
      <c r="AZ36" s="19">
        <f ca="1">AZ35+DeltaRK4!AY17</f>
        <v>1.24</v>
      </c>
      <c r="BA36" s="19">
        <f ca="1">BA35+DeltaRK4!AZ17</f>
        <v>0.14000000000000001</v>
      </c>
      <c r="BB36" s="19">
        <f ca="1">BB35+DeltaRK4!BA17</f>
        <v>3.74</v>
      </c>
      <c r="BC36" s="19">
        <f ca="1">BC35+DeltaRK4!BB17</f>
        <v>1.88</v>
      </c>
      <c r="BD36" s="19">
        <f ca="1">BD35+DeltaRK4!BC17</f>
        <v>10.65</v>
      </c>
      <c r="BE36" s="19">
        <f ca="1">BE35+DeltaRK4!BD17</f>
        <v>1.55</v>
      </c>
      <c r="BF36" s="19">
        <f ca="1">BF35+DeltaRK4!BE17</f>
        <v>0.67</v>
      </c>
      <c r="BG36" s="19">
        <f ca="1">BG35+DeltaRK4!BF17</f>
        <v>0.56000000000000005</v>
      </c>
      <c r="BH36" s="19">
        <f ca="1">BH35+DeltaRK4!BG17</f>
        <v>2.1</v>
      </c>
      <c r="BI36" s="19">
        <f ca="1">BI35+DeltaRK4!BH17</f>
        <v>1.72</v>
      </c>
      <c r="BJ36" s="19">
        <f ca="1">BJ35+DeltaRK4!BI17</f>
        <v>1.24</v>
      </c>
      <c r="BK36" s="19">
        <f ca="1">BK35+DeltaRK4!BJ17</f>
        <v>9.61</v>
      </c>
      <c r="BL36" s="19">
        <f ca="1">BL35+DeltaRK4!BK17</f>
        <v>0.61</v>
      </c>
      <c r="BM36" s="19">
        <f ca="1">BM35+DeltaRK4!BL17</f>
        <v>4.5</v>
      </c>
      <c r="BN36" s="19">
        <f ca="1">BN35+DeltaRK4!BM17</f>
        <v>9.5500000000000007</v>
      </c>
      <c r="BO36" s="19">
        <f ca="1">BO35+DeltaRK4!BN17</f>
        <v>4.5</v>
      </c>
      <c r="BP36" s="19">
        <f ca="1">BP35+DeltaRK4!BO17</f>
        <v>2.58</v>
      </c>
      <c r="BQ36" s="19">
        <f ca="1">BQ35+DeltaRK4!BP17</f>
        <v>10.19</v>
      </c>
      <c r="BR36" s="19">
        <f ca="1">BR35+DeltaRK4!BQ17</f>
        <v>8.02</v>
      </c>
      <c r="BS36" s="19">
        <f ca="1">BS35+DeltaRK4!BR17</f>
        <v>1.56</v>
      </c>
      <c r="BT36" s="19">
        <f ca="1">BT35+DeltaRK4!BS17</f>
        <v>4.66</v>
      </c>
      <c r="BU36" s="19">
        <f ca="1">BU35+DeltaRK4!BT17</f>
        <v>0</v>
      </c>
      <c r="BV36" s="4"/>
      <c r="BW36" s="4">
        <f ca="1">BW35-DeltaRK4!Y17</f>
        <v>2944.33</v>
      </c>
      <c r="BX36" s="9">
        <f t="shared" ca="1" si="15"/>
        <v>2.1886571859014139</v>
      </c>
      <c r="BY36" s="4"/>
      <c r="BZ36" s="23">
        <f t="shared" ca="1" si="16"/>
        <v>143643.08936914729</v>
      </c>
      <c r="CA36" s="10">
        <f t="shared" ca="1" si="13"/>
        <v>190042.89575917181</v>
      </c>
      <c r="CB36" s="19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</row>
    <row r="37" spans="1:108">
      <c r="A37" s="1">
        <f t="shared" si="17"/>
        <v>0.75000000000000011</v>
      </c>
      <c r="B37" s="19">
        <f ca="1">B36+DeltaRK4!B18</f>
        <v>409.14201422426873</v>
      </c>
      <c r="C37" s="21">
        <f t="shared" ca="1" si="14"/>
        <v>2944.3300009874752</v>
      </c>
      <c r="D37" s="19">
        <f ca="1">D36+DeltaRK4!C18</f>
        <v>212.46582696822159</v>
      </c>
      <c r="E37" s="19">
        <f ca="1">E36+DeltaRK4!D18</f>
        <v>6.37</v>
      </c>
      <c r="F37" s="19">
        <f ca="1">F36+DeltaRK4!E18</f>
        <v>56.40993443129129</v>
      </c>
      <c r="G37" s="19">
        <f ca="1">G36+DeltaRK4!F18</f>
        <v>16.304238600487135</v>
      </c>
      <c r="H37" s="19">
        <f ca="1">H36+DeltaRK4!G18</f>
        <v>1.21</v>
      </c>
      <c r="I37" s="19">
        <f ca="1">I36+DeltaRK4!H18</f>
        <v>1.29</v>
      </c>
      <c r="J37" s="19">
        <f ca="1">J36+DeltaRK4!I18</f>
        <v>0.31</v>
      </c>
      <c r="K37" s="19">
        <f ca="1">K36+DeltaRK4!J18</f>
        <v>0.15</v>
      </c>
      <c r="L37" s="19">
        <f ca="1">L36+DeltaRK4!K18</f>
        <v>0</v>
      </c>
      <c r="M37" s="19">
        <f ca="1">M36+DeltaRK4!L18</f>
        <v>0.1</v>
      </c>
      <c r="N37" s="19">
        <f ca="1">N36+DeltaRK4!M18</f>
        <v>0.32</v>
      </c>
      <c r="O37" s="19">
        <f ca="1">O36+DeltaRK4!N18</f>
        <v>0</v>
      </c>
      <c r="P37" s="19">
        <f ca="1">P36+DeltaRK4!O18</f>
        <v>0</v>
      </c>
      <c r="Q37" s="19">
        <f ca="1">Q36+DeltaRK4!P18</f>
        <v>154.87010866862909</v>
      </c>
      <c r="R37" s="19">
        <f ca="1">R36+DeltaRK4!Q18</f>
        <v>0.05</v>
      </c>
      <c r="S37" s="19">
        <f ca="1">S36+DeltaRK4!R18</f>
        <v>0</v>
      </c>
      <c r="T37" s="19">
        <f ca="1">T36+DeltaRK4!S18</f>
        <v>0.13</v>
      </c>
      <c r="U37" s="19">
        <f ca="1">U36+DeltaRK4!T18</f>
        <v>0</v>
      </c>
      <c r="V37" s="19">
        <f ca="1">V36+DeltaRK4!U18</f>
        <v>0.03</v>
      </c>
      <c r="W37" s="19">
        <f ca="1">W36+DeltaRK4!V18</f>
        <v>1888.1581071215473</v>
      </c>
      <c r="X37" s="19">
        <f ca="1">X36+DeltaRK4!W18</f>
        <v>0.01</v>
      </c>
      <c r="Y37" s="19">
        <f ca="1">Y36+DeltaRK4!X18</f>
        <v>0.03</v>
      </c>
      <c r="Z37" s="19">
        <f ca="1">Z36+DeltaRK4!Y18</f>
        <v>0</v>
      </c>
      <c r="AA37" s="19">
        <f ca="1">AA36+DeltaRK4!Z18</f>
        <v>0</v>
      </c>
      <c r="AB37" s="19">
        <f ca="1">AB36+DeltaRK4!AA18</f>
        <v>0</v>
      </c>
      <c r="AC37" s="19">
        <f ca="1">AC36+DeltaRK4!AB18</f>
        <v>0</v>
      </c>
      <c r="AD37" s="19">
        <f ca="1">AD36+DeltaRK4!AC18</f>
        <v>0</v>
      </c>
      <c r="AE37" s="19">
        <f ca="1">AE36+DeltaRK4!AD18</f>
        <v>-1.9766163816756395</v>
      </c>
      <c r="AF37" s="19">
        <f ca="1">AF36+DeltaRK4!AE18</f>
        <v>117.38077008717791</v>
      </c>
      <c r="AG37" s="19">
        <f ca="1">AG36+DeltaRK4!AF18</f>
        <v>48.349892729395535</v>
      </c>
      <c r="AH37" s="19">
        <f ca="1">AH36+DeltaRK4!AG18</f>
        <v>44.01200094259076</v>
      </c>
      <c r="AI37" s="19">
        <f ca="1">AI36+DeltaRK4!AH18</f>
        <v>0</v>
      </c>
      <c r="AJ37" s="19">
        <f ca="1">AJ36+DeltaRK4!AI18</f>
        <v>0</v>
      </c>
      <c r="AK37" s="19">
        <f ca="1">AK36+DeltaRK4!AJ18</f>
        <v>0</v>
      </c>
      <c r="AL37" s="19">
        <f ca="1">AL36+DeltaRK4!AK18</f>
        <v>2.08</v>
      </c>
      <c r="AM37" s="19">
        <f ca="1">AM36+DeltaRK4!AL18</f>
        <v>1.7957613995128592</v>
      </c>
      <c r="AN37" s="19">
        <f ca="1">AN36+DeltaRK4!AM18</f>
        <v>26.39787129960288</v>
      </c>
      <c r="AO37" s="19">
        <f ca="1">AO36+DeltaRK4!AN18</f>
        <v>25.91</v>
      </c>
      <c r="AP37" s="19">
        <f ca="1">AP36+DeltaRK4!AO18</f>
        <v>19.829999999999998</v>
      </c>
      <c r="AQ37" s="19">
        <f ca="1">AQ36+DeltaRK4!AP18</f>
        <v>52.360701706898261</v>
      </c>
      <c r="AR37" s="19">
        <f ca="1">AR36+DeltaRK4!AQ18</f>
        <v>167.22070170689827</v>
      </c>
      <c r="AS37" s="19">
        <f ca="1">AS36+DeltaRK4!AR18</f>
        <v>12.620701706898274</v>
      </c>
      <c r="AT37" s="19">
        <f ca="1">AT36+DeltaRK4!AS18</f>
        <v>4.83</v>
      </c>
      <c r="AU37" s="19">
        <f ca="1">AU36+DeltaRK4!AT18</f>
        <v>0.04</v>
      </c>
      <c r="AV37" s="19">
        <f ca="1">AV36+DeltaRK4!AU18</f>
        <v>0</v>
      </c>
      <c r="AW37" s="19">
        <f ca="1">AW36+DeltaRK4!AV18</f>
        <v>1.32</v>
      </c>
      <c r="AX37" s="19">
        <f ca="1">AX36+DeltaRK4!AW18</f>
        <v>1.34</v>
      </c>
      <c r="AY37" s="19">
        <f ca="1">AY36+DeltaRK4!AX18</f>
        <v>1.34</v>
      </c>
      <c r="AZ37" s="19">
        <f ca="1">AZ36+DeltaRK4!AY18</f>
        <v>1.24</v>
      </c>
      <c r="BA37" s="19">
        <f ca="1">BA36+DeltaRK4!AZ18</f>
        <v>0.14000000000000001</v>
      </c>
      <c r="BB37" s="19">
        <f ca="1">BB36+DeltaRK4!BA18</f>
        <v>3.74</v>
      </c>
      <c r="BC37" s="19">
        <f ca="1">BC36+DeltaRK4!BB18</f>
        <v>1.88</v>
      </c>
      <c r="BD37" s="19">
        <f ca="1">BD36+DeltaRK4!BC18</f>
        <v>10.65</v>
      </c>
      <c r="BE37" s="19">
        <f ca="1">BE36+DeltaRK4!BD18</f>
        <v>1.55</v>
      </c>
      <c r="BF37" s="19">
        <f ca="1">BF36+DeltaRK4!BE18</f>
        <v>0.67</v>
      </c>
      <c r="BG37" s="19">
        <f ca="1">BG36+DeltaRK4!BF18</f>
        <v>0.56000000000000005</v>
      </c>
      <c r="BH37" s="19">
        <f ca="1">BH36+DeltaRK4!BG18</f>
        <v>2.1</v>
      </c>
      <c r="BI37" s="19">
        <f ca="1">BI36+DeltaRK4!BH18</f>
        <v>1.72</v>
      </c>
      <c r="BJ37" s="19">
        <f ca="1">BJ36+DeltaRK4!BI18</f>
        <v>1.24</v>
      </c>
      <c r="BK37" s="19">
        <f ca="1">BK36+DeltaRK4!BJ18</f>
        <v>9.61</v>
      </c>
      <c r="BL37" s="19">
        <f ca="1">BL36+DeltaRK4!BK18</f>
        <v>0.61</v>
      </c>
      <c r="BM37" s="19">
        <f ca="1">BM36+DeltaRK4!BL18</f>
        <v>4.5</v>
      </c>
      <c r="BN37" s="19">
        <f ca="1">BN36+DeltaRK4!BM18</f>
        <v>9.5500000000000007</v>
      </c>
      <c r="BO37" s="19">
        <f ca="1">BO36+DeltaRK4!BN18</f>
        <v>4.5</v>
      </c>
      <c r="BP37" s="19">
        <f ca="1">BP36+DeltaRK4!BO18</f>
        <v>2.58</v>
      </c>
      <c r="BQ37" s="19">
        <f ca="1">BQ36+DeltaRK4!BP18</f>
        <v>10.19</v>
      </c>
      <c r="BR37" s="19">
        <f ca="1">BR36+DeltaRK4!BQ18</f>
        <v>8.02</v>
      </c>
      <c r="BS37" s="19">
        <f ca="1">BS36+DeltaRK4!BR18</f>
        <v>1.56</v>
      </c>
      <c r="BT37" s="19">
        <f ca="1">BT36+DeltaRK4!BS18</f>
        <v>4.66</v>
      </c>
      <c r="BU37" s="19">
        <f ca="1">BU36+DeltaRK4!BT18</f>
        <v>0</v>
      </c>
      <c r="BV37" s="4"/>
      <c r="BW37" s="4">
        <f ca="1">BW36-DeltaRK4!Y18</f>
        <v>2944.33</v>
      </c>
      <c r="BX37" s="9">
        <f t="shared" ca="1" si="15"/>
        <v>2.1648303040238859</v>
      </c>
      <c r="BY37" s="4"/>
      <c r="BZ37" s="23">
        <f t="shared" ca="1" si="16"/>
        <v>143652.99997077396</v>
      </c>
      <c r="CA37" s="10">
        <f t="shared" ca="1" si="13"/>
        <v>189255.59420498251</v>
      </c>
      <c r="CB37" s="19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</row>
    <row r="38" spans="1:108">
      <c r="A38" s="1">
        <f t="shared" si="17"/>
        <v>0.80000000000000016</v>
      </c>
      <c r="B38" s="19">
        <f ca="1">B37+DeltaRK4!B19</f>
        <v>409.4151676485809</v>
      </c>
      <c r="C38" s="21">
        <f t="shared" ca="1" si="14"/>
        <v>2944.3300009874752</v>
      </c>
      <c r="D38" s="19">
        <f ca="1">D37+DeltaRK4!C19</f>
        <v>210.27592746642873</v>
      </c>
      <c r="E38" s="19">
        <f ca="1">E37+DeltaRK4!D19</f>
        <v>6.37</v>
      </c>
      <c r="F38" s="19">
        <f ca="1">F37+DeltaRK4!E19</f>
        <v>58.402928250003328</v>
      </c>
      <c r="G38" s="19">
        <f ca="1">G37+DeltaRK4!F19</f>
        <v>16.501144283567971</v>
      </c>
      <c r="H38" s="19">
        <f ca="1">H37+DeltaRK4!G19</f>
        <v>1.21</v>
      </c>
      <c r="I38" s="19">
        <f ca="1">I37+DeltaRK4!H19</f>
        <v>1.29</v>
      </c>
      <c r="J38" s="19">
        <f ca="1">J37+DeltaRK4!I19</f>
        <v>0.31</v>
      </c>
      <c r="K38" s="19">
        <f ca="1">K37+DeltaRK4!J19</f>
        <v>0.15</v>
      </c>
      <c r="L38" s="19">
        <f ca="1">L37+DeltaRK4!K19</f>
        <v>0</v>
      </c>
      <c r="M38" s="19">
        <f ca="1">M37+DeltaRK4!L19</f>
        <v>0.1</v>
      </c>
      <c r="N38" s="19">
        <f ca="1">N37+DeltaRK4!M19</f>
        <v>0.32</v>
      </c>
      <c r="O38" s="19">
        <f ca="1">O37+DeltaRK4!N19</f>
        <v>0</v>
      </c>
      <c r="P38" s="19">
        <f ca="1">P37+DeltaRK4!O19</f>
        <v>0</v>
      </c>
      <c r="Q38" s="19">
        <f ca="1">Q37+DeltaRK4!P19</f>
        <v>162.94419030777098</v>
      </c>
      <c r="R38" s="19">
        <f ca="1">R37+DeltaRK4!Q19</f>
        <v>0.05</v>
      </c>
      <c r="S38" s="19">
        <f ca="1">S37+DeltaRK4!R19</f>
        <v>0</v>
      </c>
      <c r="T38" s="19">
        <f ca="1">T37+DeltaRK4!S19</f>
        <v>0.13</v>
      </c>
      <c r="U38" s="19">
        <f ca="1">U37+DeltaRK4!T19</f>
        <v>0</v>
      </c>
      <c r="V38" s="19">
        <f ca="1">V37+DeltaRK4!U19</f>
        <v>0.03</v>
      </c>
      <c r="W38" s="19">
        <f ca="1">W37+DeltaRK4!V19</f>
        <v>1872.3377853142924</v>
      </c>
      <c r="X38" s="19">
        <f ca="1">X37+DeltaRK4!W19</f>
        <v>0.01</v>
      </c>
      <c r="Y38" s="19">
        <f ca="1">Y37+DeltaRK4!X19</f>
        <v>0.03</v>
      </c>
      <c r="Z38" s="19">
        <f ca="1">Z37+DeltaRK4!Y19</f>
        <v>0</v>
      </c>
      <c r="AA38" s="19">
        <f ca="1">AA37+DeltaRK4!Z19</f>
        <v>0</v>
      </c>
      <c r="AB38" s="19">
        <f ca="1">AB37+DeltaRK4!AA19</f>
        <v>0</v>
      </c>
      <c r="AC38" s="19">
        <f ca="1">AC37+DeltaRK4!AB19</f>
        <v>0</v>
      </c>
      <c r="AD38" s="19">
        <f ca="1">AD37+DeltaRK4!AC19</f>
        <v>0</v>
      </c>
      <c r="AE38" s="19">
        <f ca="1">AE37+DeltaRK4!AD19</f>
        <v>-1.2390382553726611</v>
      </c>
      <c r="AF38" s="19">
        <f ca="1">AF37+DeltaRK4!AE19</f>
        <v>123.11279881785411</v>
      </c>
      <c r="AG38" s="19">
        <f ca="1">AG37+DeltaRK4!AF19</f>
        <v>51.487525564827322</v>
      </c>
      <c r="AH38" s="19">
        <f ca="1">AH37+DeltaRK4!AG19</f>
        <v>46.39986463393037</v>
      </c>
      <c r="AI38" s="19">
        <f ca="1">AI37+DeltaRK4!AH19</f>
        <v>0</v>
      </c>
      <c r="AJ38" s="19">
        <f ca="1">AJ37+DeltaRK4!AI19</f>
        <v>0</v>
      </c>
      <c r="AK38" s="19">
        <f ca="1">AK37+DeltaRK4!AJ19</f>
        <v>0</v>
      </c>
      <c r="AL38" s="19">
        <f ca="1">AL37+DeltaRK4!AK19</f>
        <v>2.08</v>
      </c>
      <c r="AM38" s="19">
        <f ca="1">AM37+DeltaRK4!AL19</f>
        <v>1.5988557164320225</v>
      </c>
      <c r="AN38" s="19">
        <f ca="1">AN37+DeltaRK4!AM19</f>
        <v>25.135959505288248</v>
      </c>
      <c r="AO38" s="19">
        <f ca="1">AO37+DeltaRK4!AN19</f>
        <v>25.91</v>
      </c>
      <c r="AP38" s="19">
        <f ca="1">AP37+DeltaRK4!AO19</f>
        <v>19.829999999999998</v>
      </c>
      <c r="AQ38" s="19">
        <f ca="1">AQ37+DeltaRK4!AP19</f>
        <v>51.43068646081754</v>
      </c>
      <c r="AR38" s="19">
        <f ca="1">AR37+DeltaRK4!AQ19</f>
        <v>166.29068646081754</v>
      </c>
      <c r="AS38" s="19">
        <f ca="1">AS37+DeltaRK4!AR19</f>
        <v>11.690686460817551</v>
      </c>
      <c r="AT38" s="19">
        <f ca="1">AT37+DeltaRK4!AS19</f>
        <v>4.83</v>
      </c>
      <c r="AU38" s="19">
        <f ca="1">AU37+DeltaRK4!AT19</f>
        <v>0.04</v>
      </c>
      <c r="AV38" s="19">
        <f ca="1">AV37+DeltaRK4!AU19</f>
        <v>0</v>
      </c>
      <c r="AW38" s="19">
        <f ca="1">AW37+DeltaRK4!AV19</f>
        <v>1.32</v>
      </c>
      <c r="AX38" s="19">
        <f ca="1">AX37+DeltaRK4!AW19</f>
        <v>1.34</v>
      </c>
      <c r="AY38" s="19">
        <f ca="1">AY37+DeltaRK4!AX19</f>
        <v>1.34</v>
      </c>
      <c r="AZ38" s="19">
        <f ca="1">AZ37+DeltaRK4!AY19</f>
        <v>1.24</v>
      </c>
      <c r="BA38" s="19">
        <f ca="1">BA37+DeltaRK4!AZ19</f>
        <v>0.14000000000000001</v>
      </c>
      <c r="BB38" s="19">
        <f ca="1">BB37+DeltaRK4!BA19</f>
        <v>3.74</v>
      </c>
      <c r="BC38" s="19">
        <f ca="1">BC37+DeltaRK4!BB19</f>
        <v>1.88</v>
      </c>
      <c r="BD38" s="19">
        <f ca="1">BD37+DeltaRK4!BC19</f>
        <v>10.65</v>
      </c>
      <c r="BE38" s="19">
        <f ca="1">BE37+DeltaRK4!BD19</f>
        <v>1.55</v>
      </c>
      <c r="BF38" s="19">
        <f ca="1">BF37+DeltaRK4!BE19</f>
        <v>0.67</v>
      </c>
      <c r="BG38" s="19">
        <f ca="1">BG37+DeltaRK4!BF19</f>
        <v>0.56000000000000005</v>
      </c>
      <c r="BH38" s="19">
        <f ca="1">BH37+DeltaRK4!BG19</f>
        <v>2.1</v>
      </c>
      <c r="BI38" s="19">
        <f ca="1">BI37+DeltaRK4!BH19</f>
        <v>1.72</v>
      </c>
      <c r="BJ38" s="19">
        <f ca="1">BJ37+DeltaRK4!BI19</f>
        <v>1.24</v>
      </c>
      <c r="BK38" s="19">
        <f ca="1">BK37+DeltaRK4!BJ19</f>
        <v>9.61</v>
      </c>
      <c r="BL38" s="19">
        <f ca="1">BL37+DeltaRK4!BK19</f>
        <v>0.61</v>
      </c>
      <c r="BM38" s="19">
        <f ca="1">BM37+DeltaRK4!BL19</f>
        <v>4.5</v>
      </c>
      <c r="BN38" s="19">
        <f ca="1">BN37+DeltaRK4!BM19</f>
        <v>9.5500000000000007</v>
      </c>
      <c r="BO38" s="19">
        <f ca="1">BO37+DeltaRK4!BN19</f>
        <v>4.5</v>
      </c>
      <c r="BP38" s="19">
        <f ca="1">BP37+DeltaRK4!BO19</f>
        <v>2.58</v>
      </c>
      <c r="BQ38" s="19">
        <f ca="1">BQ37+DeltaRK4!BP19</f>
        <v>10.19</v>
      </c>
      <c r="BR38" s="19">
        <f ca="1">BR37+DeltaRK4!BQ19</f>
        <v>8.02</v>
      </c>
      <c r="BS38" s="19">
        <f ca="1">BS37+DeltaRK4!BR19</f>
        <v>1.56</v>
      </c>
      <c r="BT38" s="19">
        <f ca="1">BT37+DeltaRK4!BS19</f>
        <v>4.66</v>
      </c>
      <c r="BU38" s="19">
        <f ca="1">BU37+DeltaRK4!BT19</f>
        <v>0</v>
      </c>
      <c r="BV38" s="4"/>
      <c r="BW38" s="4">
        <f ca="1">BW37-DeltaRK4!Y19</f>
        <v>2944.33</v>
      </c>
      <c r="BX38" s="9">
        <f t="shared" ca="1" si="15"/>
        <v>2.1425172531587364</v>
      </c>
      <c r="BY38" s="4"/>
      <c r="BZ38" s="23">
        <f t="shared" ca="1" si="16"/>
        <v>143663.64954356395</v>
      </c>
      <c r="CA38" s="10">
        <f t="shared" ca="1" si="13"/>
        <v>188492.76084994967</v>
      </c>
      <c r="CB38" s="19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</row>
    <row r="39" spans="1:108">
      <c r="A39" s="1">
        <f t="shared" si="17"/>
        <v>0.8500000000000002</v>
      </c>
      <c r="B39" s="19">
        <f ca="1">B38+DeltaRK4!B20</f>
        <v>409.67919569687689</v>
      </c>
      <c r="C39" s="21">
        <f t="shared" ca="1" si="14"/>
        <v>2944.3300009874756</v>
      </c>
      <c r="D39" s="19">
        <f ca="1">D38+DeltaRK4!C20</f>
        <v>208.22426143543362</v>
      </c>
      <c r="E39" s="19">
        <f ca="1">E38+DeltaRK4!D20</f>
        <v>6.37</v>
      </c>
      <c r="F39" s="19">
        <f ca="1">F38+DeltaRK4!E20</f>
        <v>60.281086643740558</v>
      </c>
      <c r="G39" s="19">
        <f ca="1">G38+DeltaRK4!F20</f>
        <v>16.674651920825855</v>
      </c>
      <c r="H39" s="19">
        <f ca="1">H38+DeltaRK4!G20</f>
        <v>1.21</v>
      </c>
      <c r="I39" s="19">
        <f ca="1">I38+DeltaRK4!H20</f>
        <v>1.29</v>
      </c>
      <c r="J39" s="19">
        <f ca="1">J38+DeltaRK4!I20</f>
        <v>0.31</v>
      </c>
      <c r="K39" s="19">
        <f ca="1">K38+DeltaRK4!J20</f>
        <v>0.15</v>
      </c>
      <c r="L39" s="19">
        <f ca="1">L38+DeltaRK4!K20</f>
        <v>0</v>
      </c>
      <c r="M39" s="19">
        <f ca="1">M38+DeltaRK4!L20</f>
        <v>0.1</v>
      </c>
      <c r="N39" s="19">
        <f ca="1">N38+DeltaRK4!M20</f>
        <v>0.32</v>
      </c>
      <c r="O39" s="19">
        <f ca="1">O38+DeltaRK4!N20</f>
        <v>0</v>
      </c>
      <c r="P39" s="19">
        <f ca="1">P38+DeltaRK4!O20</f>
        <v>0</v>
      </c>
      <c r="Q39" s="19">
        <f ca="1">Q38+DeltaRK4!P20</f>
        <v>170.6200629959385</v>
      </c>
      <c r="R39" s="19">
        <f ca="1">R38+DeltaRK4!Q20</f>
        <v>0.05</v>
      </c>
      <c r="S39" s="19">
        <f ca="1">S38+DeltaRK4!R20</f>
        <v>0</v>
      </c>
      <c r="T39" s="19">
        <f ca="1">T38+DeltaRK4!S20</f>
        <v>0.13</v>
      </c>
      <c r="U39" s="19">
        <f ca="1">U38+DeltaRK4!T20</f>
        <v>0</v>
      </c>
      <c r="V39" s="19">
        <f ca="1">V38+DeltaRK4!U20</f>
        <v>0.03</v>
      </c>
      <c r="W39" s="19">
        <f ca="1">W38+DeltaRK4!V20</f>
        <v>1857.1551897426234</v>
      </c>
      <c r="X39" s="19">
        <f ca="1">X38+DeltaRK4!W20</f>
        <v>0.01</v>
      </c>
      <c r="Y39" s="19">
        <f ca="1">Y38+DeltaRK4!X20</f>
        <v>0.03</v>
      </c>
      <c r="Z39" s="19">
        <f ca="1">Z38+DeltaRK4!Y20</f>
        <v>0</v>
      </c>
      <c r="AA39" s="19">
        <f ca="1">AA38+DeltaRK4!Z20</f>
        <v>0</v>
      </c>
      <c r="AB39" s="19">
        <f ca="1">AB38+DeltaRK4!AA20</f>
        <v>0</v>
      </c>
      <c r="AC39" s="19">
        <f ca="1">AC38+DeltaRK4!AB20</f>
        <v>0</v>
      </c>
      <c r="AD39" s="19">
        <f ca="1">AD38+DeltaRK4!AC20</f>
        <v>0</v>
      </c>
      <c r="AE39" s="19">
        <f ca="1">AE38+DeltaRK4!AD20</f>
        <v>-0.6374038602709774</v>
      </c>
      <c r="AF39" s="19">
        <f ca="1">AF38+DeltaRK4!AE20</f>
        <v>128.61506697951842</v>
      </c>
      <c r="AG39" s="19">
        <f ca="1">AG38+DeltaRK4!AF20</f>
        <v>54.655195405200551</v>
      </c>
      <c r="AH39" s="19">
        <f ca="1">AH38+DeltaRK4!AG20</f>
        <v>48.742705014874836</v>
      </c>
      <c r="AI39" s="19">
        <f ca="1">AI38+DeltaRK4!AH20</f>
        <v>0</v>
      </c>
      <c r="AJ39" s="19">
        <f ca="1">AJ38+DeltaRK4!AI20</f>
        <v>0</v>
      </c>
      <c r="AK39" s="19">
        <f ca="1">AK38+DeltaRK4!AJ20</f>
        <v>0</v>
      </c>
      <c r="AL39" s="19">
        <f ca="1">AL38+DeltaRK4!AK20</f>
        <v>2.08</v>
      </c>
      <c r="AM39" s="19">
        <f ca="1">AM38+DeltaRK4!AL20</f>
        <v>1.425348079174138</v>
      </c>
      <c r="AN39" s="19">
        <f ca="1">AN38+DeltaRK4!AM20</f>
        <v>23.917220840370256</v>
      </c>
      <c r="AO39" s="19">
        <f ca="1">AO38+DeltaRK4!AN20</f>
        <v>25.91</v>
      </c>
      <c r="AP39" s="19">
        <f ca="1">AP38+DeltaRK4!AO20</f>
        <v>19.829999999999998</v>
      </c>
      <c r="AQ39" s="19">
        <f ca="1">AQ38+DeltaRK4!AP20</f>
        <v>50.525538596682125</v>
      </c>
      <c r="AR39" s="19">
        <f ca="1">AR38+DeltaRK4!AQ20</f>
        <v>165.38553859668212</v>
      </c>
      <c r="AS39" s="19">
        <f ca="1">AS38+DeltaRK4!AR20</f>
        <v>10.785538596682136</v>
      </c>
      <c r="AT39" s="19">
        <f ca="1">AT38+DeltaRK4!AS20</f>
        <v>4.83</v>
      </c>
      <c r="AU39" s="19">
        <f ca="1">AU38+DeltaRK4!AT20</f>
        <v>0.04</v>
      </c>
      <c r="AV39" s="19">
        <f ca="1">AV38+DeltaRK4!AU20</f>
        <v>0</v>
      </c>
      <c r="AW39" s="19">
        <f ca="1">AW38+DeltaRK4!AV20</f>
        <v>1.32</v>
      </c>
      <c r="AX39" s="19">
        <f ca="1">AX38+DeltaRK4!AW20</f>
        <v>1.34</v>
      </c>
      <c r="AY39" s="19">
        <f ca="1">AY38+DeltaRK4!AX20</f>
        <v>1.34</v>
      </c>
      <c r="AZ39" s="19">
        <f ca="1">AZ38+DeltaRK4!AY20</f>
        <v>1.24</v>
      </c>
      <c r="BA39" s="19">
        <f ca="1">BA38+DeltaRK4!AZ20</f>
        <v>0.14000000000000001</v>
      </c>
      <c r="BB39" s="19">
        <f ca="1">BB38+DeltaRK4!BA20</f>
        <v>3.74</v>
      </c>
      <c r="BC39" s="19">
        <f ca="1">BC38+DeltaRK4!BB20</f>
        <v>1.88</v>
      </c>
      <c r="BD39" s="19">
        <f ca="1">BD38+DeltaRK4!BC20</f>
        <v>10.65</v>
      </c>
      <c r="BE39" s="19">
        <f ca="1">BE38+DeltaRK4!BD20</f>
        <v>1.55</v>
      </c>
      <c r="BF39" s="19">
        <f ca="1">BF38+DeltaRK4!BE20</f>
        <v>0.67</v>
      </c>
      <c r="BG39" s="19">
        <f ca="1">BG38+DeltaRK4!BF20</f>
        <v>0.56000000000000005</v>
      </c>
      <c r="BH39" s="19">
        <f ca="1">BH38+DeltaRK4!BG20</f>
        <v>2.1</v>
      </c>
      <c r="BI39" s="19">
        <f ca="1">BI38+DeltaRK4!BH20</f>
        <v>1.72</v>
      </c>
      <c r="BJ39" s="19">
        <f ca="1">BJ38+DeltaRK4!BI20</f>
        <v>1.24</v>
      </c>
      <c r="BK39" s="19">
        <f ca="1">BK38+DeltaRK4!BJ20</f>
        <v>9.61</v>
      </c>
      <c r="BL39" s="19">
        <f ca="1">BL38+DeltaRK4!BK20</f>
        <v>0.61</v>
      </c>
      <c r="BM39" s="19">
        <f ca="1">BM38+DeltaRK4!BL20</f>
        <v>4.5</v>
      </c>
      <c r="BN39" s="19">
        <f ca="1">BN38+DeltaRK4!BM20</f>
        <v>9.5500000000000007</v>
      </c>
      <c r="BO39" s="19">
        <f ca="1">BO38+DeltaRK4!BN20</f>
        <v>4.5</v>
      </c>
      <c r="BP39" s="19">
        <f ca="1">BP38+DeltaRK4!BO20</f>
        <v>2.58</v>
      </c>
      <c r="BQ39" s="19">
        <f ca="1">BQ38+DeltaRK4!BP20</f>
        <v>10.19</v>
      </c>
      <c r="BR39" s="19">
        <f ca="1">BR38+DeltaRK4!BQ20</f>
        <v>8.02</v>
      </c>
      <c r="BS39" s="19">
        <f ca="1">BS38+DeltaRK4!BR20</f>
        <v>1.56</v>
      </c>
      <c r="BT39" s="19">
        <f ca="1">BT38+DeltaRK4!BS20</f>
        <v>4.66</v>
      </c>
      <c r="BU39" s="19">
        <f ca="1">BU38+DeltaRK4!BT20</f>
        <v>0</v>
      </c>
      <c r="BV39" s="4"/>
      <c r="BW39" s="4">
        <f ca="1">BW38-DeltaRK4!Y20</f>
        <v>2944.33</v>
      </c>
      <c r="BX39" s="9">
        <f t="shared" ca="1" si="15"/>
        <v>2.1216126735328613</v>
      </c>
      <c r="BY39" s="4"/>
      <c r="BZ39" s="23">
        <f t="shared" ca="1" si="16"/>
        <v>143674.95271948189</v>
      </c>
      <c r="CA39" s="10">
        <f t="shared" ca="1" si="13"/>
        <v>187753.37780459243</v>
      </c>
      <c r="CB39" s="19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</row>
    <row r="40" spans="1:108">
      <c r="A40" s="1">
        <f t="shared" si="17"/>
        <v>0.90000000000000024</v>
      </c>
      <c r="B40" s="19">
        <f ca="1">B39+DeltaRK4!B21</f>
        <v>409.93419304730662</v>
      </c>
      <c r="C40" s="21">
        <f t="shared" ca="1" si="14"/>
        <v>2944.3300009874752</v>
      </c>
      <c r="D40" s="19">
        <f ca="1">D39+DeltaRK4!C21</f>
        <v>206.30143775165175</v>
      </c>
      <c r="E40" s="19">
        <f ca="1">E39+DeltaRK4!D21</f>
        <v>6.37</v>
      </c>
      <c r="F40" s="19">
        <f ca="1">F39+DeltaRK4!E21</f>
        <v>62.050741181970473</v>
      </c>
      <c r="G40" s="19">
        <f ca="1">G39+DeltaRK4!F21</f>
        <v>16.827821066377822</v>
      </c>
      <c r="H40" s="19">
        <f ca="1">H39+DeltaRK4!G21</f>
        <v>1.21</v>
      </c>
      <c r="I40" s="19">
        <f ca="1">I39+DeltaRK4!H21</f>
        <v>1.29</v>
      </c>
      <c r="J40" s="19">
        <f ca="1">J39+DeltaRK4!I21</f>
        <v>0.31</v>
      </c>
      <c r="K40" s="19">
        <f ca="1">K39+DeltaRK4!J21</f>
        <v>0.15</v>
      </c>
      <c r="L40" s="19">
        <f ca="1">L39+DeltaRK4!K21</f>
        <v>0</v>
      </c>
      <c r="M40" s="19">
        <f ca="1">M39+DeltaRK4!L21</f>
        <v>0.1</v>
      </c>
      <c r="N40" s="19">
        <f ca="1">N39+DeltaRK4!M21</f>
        <v>0.32</v>
      </c>
      <c r="O40" s="19">
        <f ca="1">O39+DeltaRK4!N21</f>
        <v>0</v>
      </c>
      <c r="P40" s="19">
        <f ca="1">P39+DeltaRK4!O21</f>
        <v>0</v>
      </c>
      <c r="Q40" s="19">
        <f ca="1">Q39+DeltaRK4!P21</f>
        <v>177.93173930099158</v>
      </c>
      <c r="R40" s="19">
        <f ca="1">R39+DeltaRK4!Q21</f>
        <v>0.05</v>
      </c>
      <c r="S40" s="19">
        <f ca="1">S39+DeltaRK4!R21</f>
        <v>0</v>
      </c>
      <c r="T40" s="19">
        <f ca="1">T39+DeltaRK4!S21</f>
        <v>0.13</v>
      </c>
      <c r="U40" s="19">
        <f ca="1">U39+DeltaRK4!T21</f>
        <v>0</v>
      </c>
      <c r="V40" s="19">
        <f ca="1">V39+DeltaRK4!U21</f>
        <v>0.03</v>
      </c>
      <c r="W40" s="19">
        <f ca="1">W39+DeltaRK4!V21</f>
        <v>1842.5576426289144</v>
      </c>
      <c r="X40" s="19">
        <f ca="1">X39+DeltaRK4!W21</f>
        <v>0.01</v>
      </c>
      <c r="Y40" s="19">
        <f ca="1">Y39+DeltaRK4!X21</f>
        <v>0.03</v>
      </c>
      <c r="Z40" s="19">
        <f ca="1">Z39+DeltaRK4!Y21</f>
        <v>0</v>
      </c>
      <c r="AA40" s="19">
        <f ca="1">AA39+DeltaRK4!Z21</f>
        <v>0</v>
      </c>
      <c r="AB40" s="19">
        <f ca="1">AB39+DeltaRK4!AA21</f>
        <v>0</v>
      </c>
      <c r="AC40" s="19">
        <f ca="1">AC39+DeltaRK4!AB21</f>
        <v>0</v>
      </c>
      <c r="AD40" s="19">
        <f ca="1">AD39+DeltaRK4!AC21</f>
        <v>0</v>
      </c>
      <c r="AE40" s="19">
        <f ca="1">AE39+DeltaRK4!AD21</f>
        <v>-0.15640242552354111</v>
      </c>
      <c r="AF40" s="19">
        <f ca="1">AF39+DeltaRK4!AE21</f>
        <v>133.89348918118182</v>
      </c>
      <c r="AG40" s="19">
        <f ca="1">AG39+DeltaRK4!AF21</f>
        <v>57.855054230859388</v>
      </c>
      <c r="AH40" s="19">
        <f ca="1">AH39+DeltaRK4!AG21</f>
        <v>51.042304378179487</v>
      </c>
      <c r="AI40" s="19">
        <f ca="1">AI39+DeltaRK4!AH21</f>
        <v>0</v>
      </c>
      <c r="AJ40" s="19">
        <f ca="1">AJ39+DeltaRK4!AI21</f>
        <v>0</v>
      </c>
      <c r="AK40" s="19">
        <f ca="1">AK39+DeltaRK4!AJ21</f>
        <v>0</v>
      </c>
      <c r="AL40" s="19">
        <f ca="1">AL39+DeltaRK4!AK21</f>
        <v>2.08</v>
      </c>
      <c r="AM40" s="19">
        <f ca="1">AM39+DeltaRK4!AL21</f>
        <v>1.2721789336221696</v>
      </c>
      <c r="AN40" s="19">
        <f ca="1">AN39+DeltaRK4!AM21</f>
        <v>22.741273625973015</v>
      </c>
      <c r="AO40" s="19">
        <f ca="1">AO39+DeltaRK4!AN21</f>
        <v>25.91</v>
      </c>
      <c r="AP40" s="19">
        <f ca="1">AP39+DeltaRK4!AO21</f>
        <v>19.829999999999998</v>
      </c>
      <c r="AQ40" s="19">
        <f ca="1">AQ39+DeltaRK4!AP21</f>
        <v>49.644240377759033</v>
      </c>
      <c r="AR40" s="19">
        <f ca="1">AR39+DeltaRK4!AQ21</f>
        <v>164.50424037775903</v>
      </c>
      <c r="AS40" s="19">
        <f ca="1">AS39+DeltaRK4!AR21</f>
        <v>9.9042403777590415</v>
      </c>
      <c r="AT40" s="19">
        <f ca="1">AT39+DeltaRK4!AS21</f>
        <v>4.83</v>
      </c>
      <c r="AU40" s="19">
        <f ca="1">AU39+DeltaRK4!AT21</f>
        <v>0.04</v>
      </c>
      <c r="AV40" s="19">
        <f ca="1">AV39+DeltaRK4!AU21</f>
        <v>0</v>
      </c>
      <c r="AW40" s="19">
        <f ca="1">AW39+DeltaRK4!AV21</f>
        <v>1.32</v>
      </c>
      <c r="AX40" s="19">
        <f ca="1">AX39+DeltaRK4!AW21</f>
        <v>1.34</v>
      </c>
      <c r="AY40" s="19">
        <f ca="1">AY39+DeltaRK4!AX21</f>
        <v>1.34</v>
      </c>
      <c r="AZ40" s="19">
        <f ca="1">AZ39+DeltaRK4!AY21</f>
        <v>1.24</v>
      </c>
      <c r="BA40" s="19">
        <f ca="1">BA39+DeltaRK4!AZ21</f>
        <v>0.14000000000000001</v>
      </c>
      <c r="BB40" s="19">
        <f ca="1">BB39+DeltaRK4!BA21</f>
        <v>3.74</v>
      </c>
      <c r="BC40" s="19">
        <f ca="1">BC39+DeltaRK4!BB21</f>
        <v>1.88</v>
      </c>
      <c r="BD40" s="19">
        <f ca="1">BD39+DeltaRK4!BC21</f>
        <v>10.65</v>
      </c>
      <c r="BE40" s="19">
        <f ca="1">BE39+DeltaRK4!BD21</f>
        <v>1.55</v>
      </c>
      <c r="BF40" s="19">
        <f ca="1">BF39+DeltaRK4!BE21</f>
        <v>0.67</v>
      </c>
      <c r="BG40" s="19">
        <f ca="1">BG39+DeltaRK4!BF21</f>
        <v>0.56000000000000005</v>
      </c>
      <c r="BH40" s="19">
        <f ca="1">BH39+DeltaRK4!BG21</f>
        <v>2.1</v>
      </c>
      <c r="BI40" s="19">
        <f ca="1">BI39+DeltaRK4!BH21</f>
        <v>1.72</v>
      </c>
      <c r="BJ40" s="19">
        <f ca="1">BJ39+DeltaRK4!BI21</f>
        <v>1.24</v>
      </c>
      <c r="BK40" s="19">
        <f ca="1">BK39+DeltaRK4!BJ21</f>
        <v>9.61</v>
      </c>
      <c r="BL40" s="19">
        <f ca="1">BL39+DeltaRK4!BK21</f>
        <v>0.61</v>
      </c>
      <c r="BM40" s="19">
        <f ca="1">BM39+DeltaRK4!BL21</f>
        <v>4.5</v>
      </c>
      <c r="BN40" s="19">
        <f ca="1">BN39+DeltaRK4!BM21</f>
        <v>9.5500000000000007</v>
      </c>
      <c r="BO40" s="19">
        <f ca="1">BO39+DeltaRK4!BN21</f>
        <v>4.5</v>
      </c>
      <c r="BP40" s="19">
        <f ca="1">BP39+DeltaRK4!BO21</f>
        <v>2.58</v>
      </c>
      <c r="BQ40" s="19">
        <f ca="1">BQ39+DeltaRK4!BP21</f>
        <v>10.19</v>
      </c>
      <c r="BR40" s="19">
        <f ca="1">BR39+DeltaRK4!BQ21</f>
        <v>8.02</v>
      </c>
      <c r="BS40" s="19">
        <f ca="1">BS39+DeltaRK4!BR21</f>
        <v>1.56</v>
      </c>
      <c r="BT40" s="19">
        <f ca="1">BT39+DeltaRK4!BS21</f>
        <v>4.66</v>
      </c>
      <c r="BU40" s="19">
        <f ca="1">BU39+DeltaRK4!BT21</f>
        <v>0</v>
      </c>
      <c r="BV40" s="4"/>
      <c r="BW40" s="4">
        <f ca="1">BW39-DeltaRK4!Y21</f>
        <v>2944.33</v>
      </c>
      <c r="BX40" s="9">
        <f t="shared" ca="1" si="15"/>
        <v>2.1020208782811549</v>
      </c>
      <c r="BY40" s="4"/>
      <c r="BZ40" s="23">
        <f t="shared" ca="1" si="16"/>
        <v>143686.8358510969</v>
      </c>
      <c r="CA40" s="10">
        <f t="shared" ca="1" si="13"/>
        <v>187035.55439232613</v>
      </c>
      <c r="CB40" s="19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</row>
    <row r="41" spans="1:108">
      <c r="A41" s="1">
        <f t="shared" si="17"/>
        <v>0.95000000000000029</v>
      </c>
      <c r="B41" s="19">
        <f ca="1">B40+DeltaRK4!B22</f>
        <v>410.17991095751159</v>
      </c>
      <c r="C41" s="21">
        <f t="shared" ca="1" si="14"/>
        <v>2944.3300009874752</v>
      </c>
      <c r="D41" s="19">
        <f ca="1">D40+DeltaRK4!C22</f>
        <v>204.49888663648741</v>
      </c>
      <c r="E41" s="19">
        <f ca="1">E40+DeltaRK4!D22</f>
        <v>6.37</v>
      </c>
      <c r="F41" s="19">
        <f ca="1">F40+DeltaRK4!E22</f>
        <v>63.71784549226674</v>
      </c>
      <c r="G41" s="19">
        <f ca="1">G40+DeltaRK4!F22</f>
        <v>16.96326787124589</v>
      </c>
      <c r="H41" s="19">
        <f ca="1">H40+DeltaRK4!G22</f>
        <v>1.21</v>
      </c>
      <c r="I41" s="19">
        <f ca="1">I40+DeltaRK4!H22</f>
        <v>1.29</v>
      </c>
      <c r="J41" s="19">
        <f ca="1">J40+DeltaRK4!I22</f>
        <v>0.31</v>
      </c>
      <c r="K41" s="19">
        <f ca="1">K40+DeltaRK4!J22</f>
        <v>0.15</v>
      </c>
      <c r="L41" s="19">
        <f ca="1">L40+DeltaRK4!K22</f>
        <v>0</v>
      </c>
      <c r="M41" s="19">
        <f ca="1">M40+DeltaRK4!L22</f>
        <v>0.1</v>
      </c>
      <c r="N41" s="19">
        <f ca="1">N40+DeltaRK4!M22</f>
        <v>0.32</v>
      </c>
      <c r="O41" s="19">
        <f ca="1">O40+DeltaRK4!N22</f>
        <v>0</v>
      </c>
      <c r="P41" s="19">
        <f ca="1">P40+DeltaRK4!O22</f>
        <v>0</v>
      </c>
      <c r="Q41" s="19">
        <f ca="1">Q40+DeltaRK4!P22</f>
        <v>184.91489387704621</v>
      </c>
      <c r="R41" s="19">
        <f ca="1">R40+DeltaRK4!Q22</f>
        <v>0.05</v>
      </c>
      <c r="S41" s="19">
        <f ca="1">S40+DeltaRK4!R22</f>
        <v>0</v>
      </c>
      <c r="T41" s="19">
        <f ca="1">T40+DeltaRK4!S22</f>
        <v>0.13</v>
      </c>
      <c r="U41" s="19">
        <f ca="1">U40+DeltaRK4!T22</f>
        <v>0</v>
      </c>
      <c r="V41" s="19">
        <f ca="1">V40+DeltaRK4!U22</f>
        <v>0.03</v>
      </c>
      <c r="W41" s="19">
        <f ca="1">W40+DeltaRK4!V22</f>
        <v>1828.4876968500366</v>
      </c>
      <c r="X41" s="19">
        <f ca="1">X40+DeltaRK4!W22</f>
        <v>0.01</v>
      </c>
      <c r="Y41" s="19">
        <f ca="1">Y40+DeltaRK4!X22</f>
        <v>0.03</v>
      </c>
      <c r="Z41" s="19">
        <f ca="1">Z40+DeltaRK4!Y22</f>
        <v>0</v>
      </c>
      <c r="AA41" s="19">
        <f ca="1">AA40+DeltaRK4!Z22</f>
        <v>0</v>
      </c>
      <c r="AB41" s="19">
        <f ca="1">AB40+DeltaRK4!AA22</f>
        <v>0</v>
      </c>
      <c r="AC41" s="19">
        <f ca="1">AC40+DeltaRK4!AB22</f>
        <v>0</v>
      </c>
      <c r="AD41" s="19">
        <f ca="1">AD40+DeltaRK4!AC22</f>
        <v>0</v>
      </c>
      <c r="AE41" s="19">
        <f ca="1">AE40+DeltaRK4!AD22</f>
        <v>0.22253961721125776</v>
      </c>
      <c r="AF41" s="19">
        <f ca="1">AF40+DeltaRK4!AE22</f>
        <v>138.95384446012929</v>
      </c>
      <c r="AG41" s="19">
        <f ca="1">AG40+DeltaRK4!AF22</f>
        <v>61.088760697824981</v>
      </c>
      <c r="AH41" s="19">
        <f ca="1">AH40+DeltaRK4!AG22</f>
        <v>53.30027745432016</v>
      </c>
      <c r="AI41" s="19">
        <f ca="1">AI40+DeltaRK4!AH22</f>
        <v>0</v>
      </c>
      <c r="AJ41" s="19">
        <f ca="1">AJ40+DeltaRK4!AI22</f>
        <v>0</v>
      </c>
      <c r="AK41" s="19">
        <f ca="1">AK40+DeltaRK4!AJ22</f>
        <v>0</v>
      </c>
      <c r="AL41" s="19">
        <f ca="1">AL40+DeltaRK4!AK22</f>
        <v>2.08</v>
      </c>
      <c r="AM41" s="19">
        <f ca="1">AM40+DeltaRK4!AL22</f>
        <v>1.1367321287541019</v>
      </c>
      <c r="AN41" s="19">
        <f ca="1">AN40+DeltaRK4!AM22</f>
        <v>21.607732064884559</v>
      </c>
      <c r="AO41" s="19">
        <f ca="1">AO40+DeltaRK4!AN22</f>
        <v>25.91</v>
      </c>
      <c r="AP41" s="19">
        <f ca="1">AP40+DeltaRK4!AO22</f>
        <v>19.829999999999998</v>
      </c>
      <c r="AQ41" s="19">
        <f ca="1">AQ40+DeltaRK4!AP22</f>
        <v>48.785841279089432</v>
      </c>
      <c r="AR41" s="19">
        <f ca="1">AR40+DeltaRK4!AQ22</f>
        <v>163.64584127908944</v>
      </c>
      <c r="AS41" s="19">
        <f ca="1">AS40+DeltaRK4!AR22</f>
        <v>9.0458412790894407</v>
      </c>
      <c r="AT41" s="19">
        <f ca="1">AT40+DeltaRK4!AS22</f>
        <v>4.83</v>
      </c>
      <c r="AU41" s="19">
        <f ca="1">AU40+DeltaRK4!AT22</f>
        <v>0.04</v>
      </c>
      <c r="AV41" s="19">
        <f ca="1">AV40+DeltaRK4!AU22</f>
        <v>0</v>
      </c>
      <c r="AW41" s="19">
        <f ca="1">AW40+DeltaRK4!AV22</f>
        <v>1.32</v>
      </c>
      <c r="AX41" s="19">
        <f ca="1">AX40+DeltaRK4!AW22</f>
        <v>1.34</v>
      </c>
      <c r="AY41" s="19">
        <f ca="1">AY40+DeltaRK4!AX22</f>
        <v>1.34</v>
      </c>
      <c r="AZ41" s="19">
        <f ca="1">AZ40+DeltaRK4!AY22</f>
        <v>1.24</v>
      </c>
      <c r="BA41" s="19">
        <f ca="1">BA40+DeltaRK4!AZ22</f>
        <v>0.14000000000000001</v>
      </c>
      <c r="BB41" s="19">
        <f ca="1">BB40+DeltaRK4!BA22</f>
        <v>3.74</v>
      </c>
      <c r="BC41" s="19">
        <f ca="1">BC40+DeltaRK4!BB22</f>
        <v>1.88</v>
      </c>
      <c r="BD41" s="19">
        <f ca="1">BD40+DeltaRK4!BC22</f>
        <v>10.65</v>
      </c>
      <c r="BE41" s="19">
        <f ca="1">BE40+DeltaRK4!BD22</f>
        <v>1.55</v>
      </c>
      <c r="BF41" s="19">
        <f ca="1">BF40+DeltaRK4!BE22</f>
        <v>0.67</v>
      </c>
      <c r="BG41" s="19">
        <f ca="1">BG40+DeltaRK4!BF22</f>
        <v>0.56000000000000005</v>
      </c>
      <c r="BH41" s="19">
        <f ca="1">BH40+DeltaRK4!BG22</f>
        <v>2.1</v>
      </c>
      <c r="BI41" s="19">
        <f ca="1">BI40+DeltaRK4!BH22</f>
        <v>1.72</v>
      </c>
      <c r="BJ41" s="19">
        <f ca="1">BJ40+DeltaRK4!BI22</f>
        <v>1.24</v>
      </c>
      <c r="BK41" s="19">
        <f ca="1">BK40+DeltaRK4!BJ22</f>
        <v>9.61</v>
      </c>
      <c r="BL41" s="19">
        <f ca="1">BL40+DeltaRK4!BK22</f>
        <v>0.61</v>
      </c>
      <c r="BM41" s="19">
        <f ca="1">BM40+DeltaRK4!BL22</f>
        <v>4.5</v>
      </c>
      <c r="BN41" s="19">
        <f ca="1">BN40+DeltaRK4!BM22</f>
        <v>9.5500000000000007</v>
      </c>
      <c r="BO41" s="19">
        <f ca="1">BO40+DeltaRK4!BN22</f>
        <v>4.5</v>
      </c>
      <c r="BP41" s="19">
        <f ca="1">BP40+DeltaRK4!BO22</f>
        <v>2.58</v>
      </c>
      <c r="BQ41" s="19">
        <f ca="1">BQ40+DeltaRK4!BP22</f>
        <v>10.19</v>
      </c>
      <c r="BR41" s="19">
        <f ca="1">BR40+DeltaRK4!BQ22</f>
        <v>8.02</v>
      </c>
      <c r="BS41" s="19">
        <f ca="1">BS40+DeltaRK4!BR22</f>
        <v>1.56</v>
      </c>
      <c r="BT41" s="19">
        <f ca="1">BT40+DeltaRK4!BS22</f>
        <v>4.66</v>
      </c>
      <c r="BU41" s="19">
        <f ca="1">BU40+DeltaRK4!BT22</f>
        <v>0</v>
      </c>
      <c r="BV41" s="4"/>
      <c r="BW41" s="4">
        <f ca="1">BW40-DeltaRK4!Y22</f>
        <v>2944.33</v>
      </c>
      <c r="BX41" s="9">
        <f t="shared" ca="1" si="15"/>
        <v>2.0836545492844287</v>
      </c>
      <c r="BY41" s="4"/>
      <c r="BZ41" s="23">
        <f t="shared" ca="1" si="16"/>
        <v>143699.23321660841</v>
      </c>
      <c r="CA41" s="10">
        <f t="shared" ca="1" si="13"/>
        <v>186337.06104922225</v>
      </c>
      <c r="CB41" s="19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</row>
    <row r="42" spans="1:108">
      <c r="A42" s="1">
        <f t="shared" si="17"/>
        <v>1.0000000000000002</v>
      </c>
      <c r="B42" s="19">
        <f ca="1">B41+DeltaRK4!B23</f>
        <v>410.41600680771285</v>
      </c>
      <c r="C42" s="21">
        <f t="shared" ca="1" si="14"/>
        <v>2944.3300009874761</v>
      </c>
      <c r="D42" s="19">
        <f ca="1">D41+DeltaRK4!C23</f>
        <v>202.80875367967604</v>
      </c>
      <c r="E42" s="19">
        <f ca="1">E41+DeltaRK4!D23</f>
        <v>6.37</v>
      </c>
      <c r="F42" s="19">
        <f ca="1">F41+DeltaRK4!E23</f>
        <v>65.288010093594082</v>
      </c>
      <c r="G42" s="19">
        <f ca="1">G41+DeltaRK4!F23</f>
        <v>17.083236226729916</v>
      </c>
      <c r="H42" s="19">
        <f ca="1">H41+DeltaRK4!G23</f>
        <v>1.21</v>
      </c>
      <c r="I42" s="19">
        <f ca="1">I41+DeltaRK4!H23</f>
        <v>1.29</v>
      </c>
      <c r="J42" s="19">
        <f ca="1">J41+DeltaRK4!I23</f>
        <v>0.31</v>
      </c>
      <c r="K42" s="19">
        <f ca="1">K41+DeltaRK4!J23</f>
        <v>0.15</v>
      </c>
      <c r="L42" s="19">
        <f ca="1">L41+DeltaRK4!K23</f>
        <v>0</v>
      </c>
      <c r="M42" s="19">
        <f ca="1">M41+DeltaRK4!L23</f>
        <v>0.1</v>
      </c>
      <c r="N42" s="19">
        <f ca="1">N41+DeltaRK4!M23</f>
        <v>0.32</v>
      </c>
      <c r="O42" s="19">
        <f ca="1">O41+DeltaRK4!N23</f>
        <v>0</v>
      </c>
      <c r="P42" s="19">
        <f ca="1">P41+DeltaRK4!O23</f>
        <v>0</v>
      </c>
      <c r="Q42" s="19">
        <f ca="1">Q41+DeltaRK4!P23</f>
        <v>191.60367664814481</v>
      </c>
      <c r="R42" s="19">
        <f ca="1">R41+DeltaRK4!Q23</f>
        <v>0.05</v>
      </c>
      <c r="S42" s="19">
        <f ca="1">S41+DeltaRK4!R23</f>
        <v>0</v>
      </c>
      <c r="T42" s="19">
        <f ca="1">T41+DeltaRK4!S23</f>
        <v>0.13</v>
      </c>
      <c r="U42" s="19">
        <f ca="1">U41+DeltaRK4!T23</f>
        <v>0</v>
      </c>
      <c r="V42" s="19">
        <f ca="1">V41+DeltaRK4!U23</f>
        <v>0.03</v>
      </c>
      <c r="W42" s="19">
        <f ca="1">W41+DeltaRK4!V23</f>
        <v>1814.8896974774652</v>
      </c>
      <c r="X42" s="19">
        <f ca="1">X41+DeltaRK4!W23</f>
        <v>0.01</v>
      </c>
      <c r="Y42" s="19">
        <f ca="1">Y41+DeltaRK4!X23</f>
        <v>0.03</v>
      </c>
      <c r="Z42" s="19">
        <f ca="1">Z41+DeltaRK4!Y23</f>
        <v>0</v>
      </c>
      <c r="AA42" s="19">
        <f ca="1">AA41+DeltaRK4!Z23</f>
        <v>0</v>
      </c>
      <c r="AB42" s="19">
        <f ca="1">AB41+DeltaRK4!AA23</f>
        <v>0</v>
      </c>
      <c r="AC42" s="19">
        <f ca="1">AC41+DeltaRK4!AB23</f>
        <v>0</v>
      </c>
      <c r="AD42" s="19">
        <f ca="1">AD41+DeltaRK4!AC23</f>
        <v>0</v>
      </c>
      <c r="AE42" s="19">
        <f ca="1">AE41+DeltaRK4!AD23</f>
        <v>0.51799584463810266</v>
      </c>
      <c r="AF42" s="19">
        <f ca="1">AF41+DeltaRK4!AE23</f>
        <v>143.80174803941838</v>
      </c>
      <c r="AG42" s="19">
        <f ca="1">AG41+DeltaRK4!AF23</f>
        <v>64.357499931820826</v>
      </c>
      <c r="AH42" s="19">
        <f ca="1">AH41+DeltaRK4!AG23</f>
        <v>55.518063114562189</v>
      </c>
      <c r="AI42" s="19">
        <f ca="1">AI41+DeltaRK4!AH23</f>
        <v>0</v>
      </c>
      <c r="AJ42" s="19">
        <f ca="1">AJ41+DeltaRK4!AI23</f>
        <v>0</v>
      </c>
      <c r="AK42" s="19">
        <f ca="1">AK41+DeltaRK4!AJ23</f>
        <v>0</v>
      </c>
      <c r="AL42" s="19">
        <f ca="1">AL41+DeltaRK4!AK23</f>
        <v>2.08</v>
      </c>
      <c r="AM42" s="19">
        <f ca="1">AM41+DeltaRK4!AL23</f>
        <v>1.0167637732700747</v>
      </c>
      <c r="AN42" s="19">
        <f ca="1">AN41+DeltaRK4!AM23</f>
        <v>20.516187912246345</v>
      </c>
      <c r="AO42" s="19">
        <f ca="1">AO41+DeltaRK4!AN23</f>
        <v>25.91</v>
      </c>
      <c r="AP42" s="19">
        <f ca="1">AP41+DeltaRK4!AO23</f>
        <v>19.829999999999998</v>
      </c>
      <c r="AQ42" s="19">
        <f ca="1">AQ41+DeltaRK4!AP23</f>
        <v>47.949456081969849</v>
      </c>
      <c r="AR42" s="19">
        <f ca="1">AR41+DeltaRK4!AQ23</f>
        <v>162.80945608196984</v>
      </c>
      <c r="AS42" s="19">
        <f ca="1">AS41+DeltaRK4!AR23</f>
        <v>8.2094560819698543</v>
      </c>
      <c r="AT42" s="19">
        <f ca="1">AT41+DeltaRK4!AS23</f>
        <v>4.83</v>
      </c>
      <c r="AU42" s="19">
        <f ca="1">AU41+DeltaRK4!AT23</f>
        <v>0.04</v>
      </c>
      <c r="AV42" s="19">
        <f ca="1">AV41+DeltaRK4!AU23</f>
        <v>0</v>
      </c>
      <c r="AW42" s="19">
        <f ca="1">AW41+DeltaRK4!AV23</f>
        <v>1.32</v>
      </c>
      <c r="AX42" s="19">
        <f ca="1">AX41+DeltaRK4!AW23</f>
        <v>1.34</v>
      </c>
      <c r="AY42" s="19">
        <f ca="1">AY41+DeltaRK4!AX23</f>
        <v>1.34</v>
      </c>
      <c r="AZ42" s="19">
        <f ca="1">AZ41+DeltaRK4!AY23</f>
        <v>1.24</v>
      </c>
      <c r="BA42" s="19">
        <f ca="1">BA41+DeltaRK4!AZ23</f>
        <v>0.14000000000000001</v>
      </c>
      <c r="BB42" s="19">
        <f ca="1">BB41+DeltaRK4!BA23</f>
        <v>3.74</v>
      </c>
      <c r="BC42" s="19">
        <f ca="1">BC41+DeltaRK4!BB23</f>
        <v>1.88</v>
      </c>
      <c r="BD42" s="19">
        <f ca="1">BD41+DeltaRK4!BC23</f>
        <v>10.65</v>
      </c>
      <c r="BE42" s="19">
        <f ca="1">BE41+DeltaRK4!BD23</f>
        <v>1.55</v>
      </c>
      <c r="BF42" s="19">
        <f ca="1">BF41+DeltaRK4!BE23</f>
        <v>0.67</v>
      </c>
      <c r="BG42" s="19">
        <f ca="1">BG41+DeltaRK4!BF23</f>
        <v>0.56000000000000005</v>
      </c>
      <c r="BH42" s="19">
        <f ca="1">BH41+DeltaRK4!BG23</f>
        <v>2.1</v>
      </c>
      <c r="BI42" s="19">
        <f ca="1">BI41+DeltaRK4!BH23</f>
        <v>1.72</v>
      </c>
      <c r="BJ42" s="19">
        <f ca="1">BJ41+DeltaRK4!BI23</f>
        <v>1.24</v>
      </c>
      <c r="BK42" s="19">
        <f ca="1">BK41+DeltaRK4!BJ23</f>
        <v>9.61</v>
      </c>
      <c r="BL42" s="19">
        <f ca="1">BL41+DeltaRK4!BK23</f>
        <v>0.61</v>
      </c>
      <c r="BM42" s="19">
        <f ca="1">BM41+DeltaRK4!BL23</f>
        <v>4.5</v>
      </c>
      <c r="BN42" s="19">
        <f ca="1">BN41+DeltaRK4!BM23</f>
        <v>9.5500000000000007</v>
      </c>
      <c r="BO42" s="19">
        <f ca="1">BO41+DeltaRK4!BN23</f>
        <v>4.5</v>
      </c>
      <c r="BP42" s="19">
        <f ca="1">BP41+DeltaRK4!BO23</f>
        <v>2.58</v>
      </c>
      <c r="BQ42" s="19">
        <f ca="1">BQ41+DeltaRK4!BP23</f>
        <v>10.19</v>
      </c>
      <c r="BR42" s="19">
        <f ca="1">BR41+DeltaRK4!BQ23</f>
        <v>8.02</v>
      </c>
      <c r="BS42" s="19">
        <f ca="1">BS41+DeltaRK4!BR23</f>
        <v>1.56</v>
      </c>
      <c r="BT42" s="19">
        <f ca="1">BT41+DeltaRK4!BS23</f>
        <v>4.66</v>
      </c>
      <c r="BU42" s="19">
        <f ca="1">BU41+DeltaRK4!BT23</f>
        <v>0</v>
      </c>
      <c r="BV42" s="4"/>
      <c r="BW42" s="4">
        <f ca="1">BW41-DeltaRK4!Y23</f>
        <v>2944.33</v>
      </c>
      <c r="BX42" s="9">
        <f t="shared" ca="1" si="15"/>
        <v>2.0664336573652684</v>
      </c>
      <c r="BY42" s="4"/>
      <c r="BZ42" s="23">
        <f t="shared" ca="1" si="16"/>
        <v>143712.08454307544</v>
      </c>
      <c r="CA42" s="10">
        <f t="shared" ca="1" si="13"/>
        <v>185655.68895833453</v>
      </c>
      <c r="CB42" s="19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</row>
    <row r="43" spans="1:108">
      <c r="A43" s="1">
        <f t="shared" si="17"/>
        <v>1.0500000000000003</v>
      </c>
      <c r="B43" s="19">
        <f ca="1">B42+DeltaRK4!B24</f>
        <v>410.64219007782879</v>
      </c>
      <c r="C43" s="21">
        <f t="shared" ca="1" si="14"/>
        <v>2944.3300009874756</v>
      </c>
      <c r="D43" s="19">
        <f ca="1">D42+DeltaRK4!C24</f>
        <v>201.22381169687893</v>
      </c>
      <c r="E43" s="19">
        <f ca="1">E42+DeltaRK4!D24</f>
        <v>6.37</v>
      </c>
      <c r="F43" s="19">
        <f ca="1">F42+DeltaRK4!E24</f>
        <v>66.766531961707003</v>
      </c>
      <c r="G43" s="19">
        <f ca="1">G42+DeltaRK4!F24</f>
        <v>17.1896563414141</v>
      </c>
      <c r="H43" s="19">
        <f ca="1">H42+DeltaRK4!G24</f>
        <v>1.21</v>
      </c>
      <c r="I43" s="19">
        <f ca="1">I42+DeltaRK4!H24</f>
        <v>1.29</v>
      </c>
      <c r="J43" s="19">
        <f ca="1">J42+DeltaRK4!I24</f>
        <v>0.31</v>
      </c>
      <c r="K43" s="19">
        <f ca="1">K42+DeltaRK4!J24</f>
        <v>0.15</v>
      </c>
      <c r="L43" s="19">
        <f ca="1">L42+DeltaRK4!K24</f>
        <v>0</v>
      </c>
      <c r="M43" s="19">
        <f ca="1">M42+DeltaRK4!L24</f>
        <v>0.1</v>
      </c>
      <c r="N43" s="19">
        <f ca="1">N42+DeltaRK4!M24</f>
        <v>0.32</v>
      </c>
      <c r="O43" s="19">
        <f ca="1">O42+DeltaRK4!N24</f>
        <v>0</v>
      </c>
      <c r="P43" s="19">
        <f ca="1">P42+DeltaRK4!O24</f>
        <v>0</v>
      </c>
      <c r="Q43" s="19">
        <f ca="1">Q42+DeltaRK4!P24</f>
        <v>198.02896533051461</v>
      </c>
      <c r="R43" s="19">
        <f ca="1">R42+DeltaRK4!Q24</f>
        <v>0.05</v>
      </c>
      <c r="S43" s="19">
        <f ca="1">S42+DeltaRK4!R24</f>
        <v>0</v>
      </c>
      <c r="T43" s="19">
        <f ca="1">T42+DeltaRK4!S24</f>
        <v>0.13</v>
      </c>
      <c r="U43" s="19">
        <f ca="1">U42+DeltaRK4!T24</f>
        <v>0</v>
      </c>
      <c r="V43" s="19">
        <f ca="1">V42+DeltaRK4!U24</f>
        <v>0.03</v>
      </c>
      <c r="W43" s="19">
        <f ca="1">W42+DeltaRK4!V24</f>
        <v>1801.7134240290088</v>
      </c>
      <c r="X43" s="19">
        <f ca="1">X42+DeltaRK4!W24</f>
        <v>0.01</v>
      </c>
      <c r="Y43" s="19">
        <f ca="1">Y42+DeltaRK4!X24</f>
        <v>0.03</v>
      </c>
      <c r="Z43" s="19">
        <f ca="1">Z42+DeltaRK4!Y24</f>
        <v>0</v>
      </c>
      <c r="AA43" s="19">
        <f ca="1">AA42+DeltaRK4!Z24</f>
        <v>0</v>
      </c>
      <c r="AB43" s="19">
        <f ca="1">AB42+DeltaRK4!AA24</f>
        <v>0</v>
      </c>
      <c r="AC43" s="19">
        <f ca="1">AC42+DeltaRK4!AB24</f>
        <v>0</v>
      </c>
      <c r="AD43" s="19">
        <f ca="1">AD42+DeltaRK4!AC24</f>
        <v>0</v>
      </c>
      <c r="AE43" s="19">
        <f ca="1">AE42+DeltaRK4!AD24</f>
        <v>0.74668504675850178</v>
      </c>
      <c r="AF43" s="19">
        <f ca="1">AF42+DeltaRK4!AE24</f>
        <v>148.4426553721953</v>
      </c>
      <c r="AG43" s="19">
        <f ca="1">AG42+DeltaRK4!AF24</f>
        <v>67.662018233175061</v>
      </c>
      <c r="AH43" s="19">
        <f ca="1">AH42+DeltaRK4!AG24</f>
        <v>57.696933208392409</v>
      </c>
      <c r="AI43" s="19">
        <f ca="1">AI42+DeltaRK4!AH24</f>
        <v>0</v>
      </c>
      <c r="AJ43" s="19">
        <f ca="1">AJ42+DeltaRK4!AI24</f>
        <v>0</v>
      </c>
      <c r="AK43" s="19">
        <f ca="1">AK42+DeltaRK4!AJ24</f>
        <v>0</v>
      </c>
      <c r="AL43" s="19">
        <f ca="1">AL42+DeltaRK4!AK24</f>
        <v>2.08</v>
      </c>
      <c r="AM43" s="19">
        <f ca="1">AM42+DeltaRK4!AL24</f>
        <v>0.91034365858589139</v>
      </c>
      <c r="AN43" s="19">
        <f ca="1">AN42+DeltaRK4!AM24</f>
        <v>19.466196005816499</v>
      </c>
      <c r="AO43" s="19">
        <f ca="1">AO42+DeltaRK4!AN24</f>
        <v>25.91</v>
      </c>
      <c r="AP43" s="19">
        <f ca="1">AP42+DeltaRK4!AO24</f>
        <v>19.829999999999998</v>
      </c>
      <c r="AQ43" s="19">
        <f ca="1">AQ42+DeltaRK4!AP24</f>
        <v>47.134260034342802</v>
      </c>
      <c r="AR43" s="19">
        <f ca="1">AR42+DeltaRK4!AQ24</f>
        <v>161.9942600343428</v>
      </c>
      <c r="AS43" s="19">
        <f ca="1">AS42+DeltaRK4!AR24</f>
        <v>7.3942600343428069</v>
      </c>
      <c r="AT43" s="19">
        <f ca="1">AT42+DeltaRK4!AS24</f>
        <v>4.83</v>
      </c>
      <c r="AU43" s="19">
        <f ca="1">AU42+DeltaRK4!AT24</f>
        <v>0.04</v>
      </c>
      <c r="AV43" s="19">
        <f ca="1">AV42+DeltaRK4!AU24</f>
        <v>0</v>
      </c>
      <c r="AW43" s="19">
        <f ca="1">AW42+DeltaRK4!AV24</f>
        <v>1.32</v>
      </c>
      <c r="AX43" s="19">
        <f ca="1">AX42+DeltaRK4!AW24</f>
        <v>1.34</v>
      </c>
      <c r="AY43" s="19">
        <f ca="1">AY42+DeltaRK4!AX24</f>
        <v>1.34</v>
      </c>
      <c r="AZ43" s="19">
        <f ca="1">AZ42+DeltaRK4!AY24</f>
        <v>1.24</v>
      </c>
      <c r="BA43" s="19">
        <f ca="1">BA42+DeltaRK4!AZ24</f>
        <v>0.14000000000000001</v>
      </c>
      <c r="BB43" s="19">
        <f ca="1">BB42+DeltaRK4!BA24</f>
        <v>3.74</v>
      </c>
      <c r="BC43" s="19">
        <f ca="1">BC42+DeltaRK4!BB24</f>
        <v>1.88</v>
      </c>
      <c r="BD43" s="19">
        <f ca="1">BD42+DeltaRK4!BC24</f>
        <v>10.65</v>
      </c>
      <c r="BE43" s="19">
        <f ca="1">BE42+DeltaRK4!BD24</f>
        <v>1.55</v>
      </c>
      <c r="BF43" s="19">
        <f ca="1">BF42+DeltaRK4!BE24</f>
        <v>0.67</v>
      </c>
      <c r="BG43" s="19">
        <f ca="1">BG42+DeltaRK4!BF24</f>
        <v>0.56000000000000005</v>
      </c>
      <c r="BH43" s="19">
        <f ca="1">BH42+DeltaRK4!BG24</f>
        <v>2.1</v>
      </c>
      <c r="BI43" s="19">
        <f ca="1">BI42+DeltaRK4!BH24</f>
        <v>1.72</v>
      </c>
      <c r="BJ43" s="19">
        <f ca="1">BJ42+DeltaRK4!BI24</f>
        <v>1.24</v>
      </c>
      <c r="BK43" s="19">
        <f ca="1">BK42+DeltaRK4!BJ24</f>
        <v>9.61</v>
      </c>
      <c r="BL43" s="19">
        <f ca="1">BL42+DeltaRK4!BK24</f>
        <v>0.61</v>
      </c>
      <c r="BM43" s="19">
        <f ca="1">BM42+DeltaRK4!BL24</f>
        <v>4.5</v>
      </c>
      <c r="BN43" s="19">
        <f ca="1">BN42+DeltaRK4!BM24</f>
        <v>9.5500000000000007</v>
      </c>
      <c r="BO43" s="19">
        <f ca="1">BO42+DeltaRK4!BN24</f>
        <v>4.5</v>
      </c>
      <c r="BP43" s="19">
        <f ca="1">BP42+DeltaRK4!BO24</f>
        <v>2.58</v>
      </c>
      <c r="BQ43" s="19">
        <f ca="1">BQ42+DeltaRK4!BP24</f>
        <v>10.19</v>
      </c>
      <c r="BR43" s="19">
        <f ca="1">BR42+DeltaRK4!BQ24</f>
        <v>8.02</v>
      </c>
      <c r="BS43" s="19">
        <f ca="1">BS42+DeltaRK4!BR24</f>
        <v>1.56</v>
      </c>
      <c r="BT43" s="19">
        <f ca="1">BT42+DeltaRK4!BS24</f>
        <v>4.66</v>
      </c>
      <c r="BU43" s="19">
        <f ca="1">BU42+DeltaRK4!BT24</f>
        <v>0</v>
      </c>
      <c r="BV43" s="4"/>
      <c r="BW43" s="4">
        <f ca="1">BW42-DeltaRK4!Y24</f>
        <v>2944.33</v>
      </c>
      <c r="BX43" s="9">
        <f t="shared" ca="1" si="15"/>
        <v>2.0502845641984315</v>
      </c>
      <c r="BY43" s="4"/>
      <c r="BZ43" s="23">
        <f t="shared" ca="1" si="16"/>
        <v>143725.33352580888</v>
      </c>
      <c r="CA43" s="10">
        <f t="shared" ca="1" si="13"/>
        <v>184989.45244860521</v>
      </c>
      <c r="CB43" s="19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</row>
    <row r="44" spans="1:108">
      <c r="A44" s="1">
        <f t="shared" si="17"/>
        <v>1.1000000000000003</v>
      </c>
      <c r="B44" s="19">
        <f ca="1">B43+DeltaRK4!B25</f>
        <v>410.85828964724709</v>
      </c>
      <c r="C44" s="21">
        <f t="shared" ca="1" si="14"/>
        <v>2944.3300009874761</v>
      </c>
      <c r="D44" s="19">
        <f ca="1">D43+DeltaRK4!C25</f>
        <v>199.73738708781255</v>
      </c>
      <c r="E44" s="19">
        <f ca="1">E43+DeltaRK4!D25</f>
        <v>6.37</v>
      </c>
      <c r="F44" s="19">
        <f ca="1">F43+DeltaRK4!E25</f>
        <v>68.158419732657052</v>
      </c>
      <c r="G44" s="19">
        <f ca="1">G43+DeltaRK4!F25</f>
        <v>17.284193179530416</v>
      </c>
      <c r="H44" s="19">
        <f ca="1">H43+DeltaRK4!G25</f>
        <v>1.21</v>
      </c>
      <c r="I44" s="19">
        <f ca="1">I43+DeltaRK4!H25</f>
        <v>1.29</v>
      </c>
      <c r="J44" s="19">
        <f ca="1">J43+DeltaRK4!I25</f>
        <v>0.31</v>
      </c>
      <c r="K44" s="19">
        <f ca="1">K43+DeltaRK4!J25</f>
        <v>0.15</v>
      </c>
      <c r="L44" s="19">
        <f ca="1">L43+DeltaRK4!K25</f>
        <v>0</v>
      </c>
      <c r="M44" s="19">
        <f ca="1">M43+DeltaRK4!L25</f>
        <v>0.1</v>
      </c>
      <c r="N44" s="19">
        <f ca="1">N43+DeltaRK4!M25</f>
        <v>0.32</v>
      </c>
      <c r="O44" s="19">
        <f ca="1">O43+DeltaRK4!N25</f>
        <v>0</v>
      </c>
      <c r="P44" s="19">
        <f ca="1">P43+DeltaRK4!O25</f>
        <v>0</v>
      </c>
      <c r="Q44" s="19">
        <f ca="1">Q43+DeltaRK4!P25</f>
        <v>204.21769930744884</v>
      </c>
      <c r="R44" s="19">
        <f ca="1">R43+DeltaRK4!Q25</f>
        <v>0.05</v>
      </c>
      <c r="S44" s="19">
        <f ca="1">S43+DeltaRK4!R25</f>
        <v>0</v>
      </c>
      <c r="T44" s="19">
        <f ca="1">T43+DeltaRK4!S25</f>
        <v>0.13</v>
      </c>
      <c r="U44" s="19">
        <f ca="1">U43+DeltaRK4!T25</f>
        <v>0</v>
      </c>
      <c r="V44" s="19">
        <f ca="1">V43+DeltaRK4!U25</f>
        <v>0.03</v>
      </c>
      <c r="W44" s="19">
        <f ca="1">W43+DeltaRK4!V25</f>
        <v>1788.915540755148</v>
      </c>
      <c r="X44" s="19">
        <f ca="1">X43+DeltaRK4!W25</f>
        <v>0.01</v>
      </c>
      <c r="Y44" s="19">
        <f ca="1">Y43+DeltaRK4!X25</f>
        <v>0.03</v>
      </c>
      <c r="Z44" s="19">
        <f ca="1">Z43+DeltaRK4!Y25</f>
        <v>0</v>
      </c>
      <c r="AA44" s="19">
        <f ca="1">AA43+DeltaRK4!Z25</f>
        <v>0</v>
      </c>
      <c r="AB44" s="19">
        <f ca="1">AB43+DeltaRK4!AA25</f>
        <v>0</v>
      </c>
      <c r="AC44" s="19">
        <f ca="1">AC43+DeltaRK4!AB25</f>
        <v>0</v>
      </c>
      <c r="AD44" s="19">
        <f ca="1">AD43+DeltaRK4!AC25</f>
        <v>0</v>
      </c>
      <c r="AE44" s="19">
        <f ca="1">AE43+DeltaRK4!AD25</f>
        <v>0.92268433364449065</v>
      </c>
      <c r="AF44" s="19">
        <f ca="1">AF43+DeltaRK4!AE25</f>
        <v>152.88188258505735</v>
      </c>
      <c r="AG44" s="19">
        <f ca="1">AG43+DeltaRK4!AF25</f>
        <v>71.002665146884652</v>
      </c>
      <c r="AH44" s="19">
        <f ca="1">AH43+DeltaRK4!AG25</f>
        <v>59.838010468103079</v>
      </c>
      <c r="AI44" s="19">
        <f ca="1">AI43+DeltaRK4!AH25</f>
        <v>0</v>
      </c>
      <c r="AJ44" s="19">
        <f ca="1">AJ43+DeltaRK4!AI25</f>
        <v>0</v>
      </c>
      <c r="AK44" s="19">
        <f ca="1">AK43+DeltaRK4!AJ25</f>
        <v>0</v>
      </c>
      <c r="AL44" s="19">
        <f ca="1">AL43+DeltaRK4!AK25</f>
        <v>2.08</v>
      </c>
      <c r="AM44" s="19">
        <f ca="1">AM43+DeltaRK4!AL25</f>
        <v>0.81580682046957753</v>
      </c>
      <c r="AN44" s="19">
        <f ca="1">AN43+DeltaRK4!AM25</f>
        <v>18.457263367367528</v>
      </c>
      <c r="AO44" s="19">
        <f ca="1">AO43+DeltaRK4!AN25</f>
        <v>25.91</v>
      </c>
      <c r="AP44" s="19">
        <f ca="1">AP43+DeltaRK4!AO25</f>
        <v>19.829999999999998</v>
      </c>
      <c r="AQ44" s="19">
        <f ca="1">AQ43+DeltaRK4!AP25</f>
        <v>46.339482734450719</v>
      </c>
      <c r="AR44" s="19">
        <f ca="1">AR43+DeltaRK4!AQ25</f>
        <v>161.19948273445073</v>
      </c>
      <c r="AS44" s="19">
        <f ca="1">AS43+DeltaRK4!AR25</f>
        <v>6.5994827344507208</v>
      </c>
      <c r="AT44" s="19">
        <f ca="1">AT43+DeltaRK4!AS25</f>
        <v>4.83</v>
      </c>
      <c r="AU44" s="19">
        <f ca="1">AU43+DeltaRK4!AT25</f>
        <v>0.04</v>
      </c>
      <c r="AV44" s="19">
        <f ca="1">AV43+DeltaRK4!AU25</f>
        <v>0</v>
      </c>
      <c r="AW44" s="19">
        <f ca="1">AW43+DeltaRK4!AV25</f>
        <v>1.32</v>
      </c>
      <c r="AX44" s="19">
        <f ca="1">AX43+DeltaRK4!AW25</f>
        <v>1.34</v>
      </c>
      <c r="AY44" s="19">
        <f ca="1">AY43+DeltaRK4!AX25</f>
        <v>1.34</v>
      </c>
      <c r="AZ44" s="19">
        <f ca="1">AZ43+DeltaRK4!AY25</f>
        <v>1.24</v>
      </c>
      <c r="BA44" s="19">
        <f ca="1">BA43+DeltaRK4!AZ25</f>
        <v>0.14000000000000001</v>
      </c>
      <c r="BB44" s="19">
        <f ca="1">BB43+DeltaRK4!BA25</f>
        <v>3.74</v>
      </c>
      <c r="BC44" s="19">
        <f ca="1">BC43+DeltaRK4!BB25</f>
        <v>1.88</v>
      </c>
      <c r="BD44" s="19">
        <f ca="1">BD43+DeltaRK4!BC25</f>
        <v>10.65</v>
      </c>
      <c r="BE44" s="19">
        <f ca="1">BE43+DeltaRK4!BD25</f>
        <v>1.55</v>
      </c>
      <c r="BF44" s="19">
        <f ca="1">BF43+DeltaRK4!BE25</f>
        <v>0.67</v>
      </c>
      <c r="BG44" s="19">
        <f ca="1">BG43+DeltaRK4!BF25</f>
        <v>0.56000000000000005</v>
      </c>
      <c r="BH44" s="19">
        <f ca="1">BH43+DeltaRK4!BG25</f>
        <v>2.1</v>
      </c>
      <c r="BI44" s="19">
        <f ca="1">BI43+DeltaRK4!BH25</f>
        <v>1.72</v>
      </c>
      <c r="BJ44" s="19">
        <f ca="1">BJ43+DeltaRK4!BI25</f>
        <v>1.24</v>
      </c>
      <c r="BK44" s="19">
        <f ca="1">BK43+DeltaRK4!BJ25</f>
        <v>9.61</v>
      </c>
      <c r="BL44" s="19">
        <f ca="1">BL43+DeltaRK4!BK25</f>
        <v>0.61</v>
      </c>
      <c r="BM44" s="19">
        <f ca="1">BM43+DeltaRK4!BL25</f>
        <v>4.5</v>
      </c>
      <c r="BN44" s="19">
        <f ca="1">BN43+DeltaRK4!BM25</f>
        <v>9.5500000000000007</v>
      </c>
      <c r="BO44" s="19">
        <f ca="1">BO43+DeltaRK4!BN25</f>
        <v>4.5</v>
      </c>
      <c r="BP44" s="19">
        <f ca="1">BP43+DeltaRK4!BO25</f>
        <v>2.58</v>
      </c>
      <c r="BQ44" s="19">
        <f ca="1">BQ43+DeltaRK4!BP25</f>
        <v>10.19</v>
      </c>
      <c r="BR44" s="19">
        <f ca="1">BR43+DeltaRK4!BQ25</f>
        <v>8.02</v>
      </c>
      <c r="BS44" s="19">
        <f ca="1">BS43+DeltaRK4!BR25</f>
        <v>1.56</v>
      </c>
      <c r="BT44" s="19">
        <f ca="1">BT43+DeltaRK4!BS25</f>
        <v>4.66</v>
      </c>
      <c r="BU44" s="19">
        <f ca="1">BU43+DeltaRK4!BT25</f>
        <v>0</v>
      </c>
      <c r="BV44" s="4"/>
      <c r="BW44" s="4">
        <f ca="1">BW43-DeltaRK4!Y25</f>
        <v>2944.33</v>
      </c>
      <c r="BX44" s="9">
        <f t="shared" ca="1" si="15"/>
        <v>2.0351392719682835</v>
      </c>
      <c r="BY44" s="4"/>
      <c r="BZ44" s="23">
        <f t="shared" ca="1" si="16"/>
        <v>143738.92701922887</v>
      </c>
      <c r="CA44" s="10">
        <f t="shared" ca="1" si="13"/>
        <v>184336.67333976712</v>
      </c>
      <c r="CB44" s="19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</row>
    <row r="45" spans="1:108">
      <c r="A45" s="1">
        <f t="shared" si="17"/>
        <v>1.1500000000000004</v>
      </c>
      <c r="B45" s="19">
        <f ca="1">B44+DeltaRK4!B26</f>
        <v>411.06426987429631</v>
      </c>
      <c r="C45" s="21">
        <f t="shared" ca="1" si="14"/>
        <v>2944.3300009874752</v>
      </c>
      <c r="D45" s="19">
        <f ca="1">D44+DeltaRK4!C26</f>
        <v>198.34329802298504</v>
      </c>
      <c r="E45" s="19">
        <f ca="1">E44+DeltaRK4!D26</f>
        <v>6.37</v>
      </c>
      <c r="F45" s="19">
        <f ca="1">F44+DeltaRK4!E26</f>
        <v>69.468415298591992</v>
      </c>
      <c r="G45" s="19">
        <f ca="1">G44+DeltaRK4!F26</f>
        <v>17.368286678422987</v>
      </c>
      <c r="H45" s="19">
        <f ca="1">H44+DeltaRK4!G26</f>
        <v>1.21</v>
      </c>
      <c r="I45" s="19">
        <f ca="1">I44+DeltaRK4!H26</f>
        <v>1.29</v>
      </c>
      <c r="J45" s="19">
        <f ca="1">J44+DeltaRK4!I26</f>
        <v>0.31</v>
      </c>
      <c r="K45" s="19">
        <f ca="1">K44+DeltaRK4!J26</f>
        <v>0.15</v>
      </c>
      <c r="L45" s="19">
        <f ca="1">L44+DeltaRK4!K26</f>
        <v>0</v>
      </c>
      <c r="M45" s="19">
        <f ca="1">M44+DeltaRK4!L26</f>
        <v>0.1</v>
      </c>
      <c r="N45" s="19">
        <f ca="1">N44+DeltaRK4!M26</f>
        <v>0.32</v>
      </c>
      <c r="O45" s="19">
        <f ca="1">O44+DeltaRK4!N26</f>
        <v>0</v>
      </c>
      <c r="P45" s="19">
        <f ca="1">P44+DeltaRK4!O26</f>
        <v>0</v>
      </c>
      <c r="Q45" s="19">
        <f ca="1">Q44+DeltaRK4!P26</f>
        <v>210.19290389174961</v>
      </c>
      <c r="R45" s="19">
        <f ca="1">R44+DeltaRK4!Q26</f>
        <v>0.05</v>
      </c>
      <c r="S45" s="19">
        <f ca="1">S44+DeltaRK4!R26</f>
        <v>0</v>
      </c>
      <c r="T45" s="19">
        <f ca="1">T44+DeltaRK4!S26</f>
        <v>0.13</v>
      </c>
      <c r="U45" s="19">
        <f ca="1">U44+DeltaRK4!T26</f>
        <v>0</v>
      </c>
      <c r="V45" s="19">
        <f ca="1">V44+DeltaRK4!U26</f>
        <v>0.03</v>
      </c>
      <c r="W45" s="19">
        <f ca="1">W44+DeltaRK4!V26</f>
        <v>1776.459645292568</v>
      </c>
      <c r="X45" s="19">
        <f ca="1">X44+DeltaRK4!W26</f>
        <v>0.01</v>
      </c>
      <c r="Y45" s="19">
        <f ca="1">Y44+DeltaRK4!X26</f>
        <v>0.03</v>
      </c>
      <c r="Z45" s="19">
        <f ca="1">Z44+DeltaRK4!Y26</f>
        <v>0</v>
      </c>
      <c r="AA45" s="19">
        <f ca="1">AA44+DeltaRK4!Z26</f>
        <v>0</v>
      </c>
      <c r="AB45" s="19">
        <f ca="1">AB44+DeltaRK4!AA26</f>
        <v>0</v>
      </c>
      <c r="AC45" s="19">
        <f ca="1">AC44+DeltaRK4!AB26</f>
        <v>0</v>
      </c>
      <c r="AD45" s="19">
        <f ca="1">AD44+DeltaRK4!AC26</f>
        <v>0</v>
      </c>
      <c r="AE45" s="19">
        <f ca="1">AE44+DeltaRK4!AD26</f>
        <v>1.0573322370554277</v>
      </c>
      <c r="AF45" s="19">
        <f ca="1">AF44+DeltaRK4!AE26</f>
        <v>157.12463210196768</v>
      </c>
      <c r="AG45" s="19">
        <f ca="1">AG44+DeltaRK4!AF26</f>
        <v>74.379437394582723</v>
      </c>
      <c r="AH45" s="19">
        <f ca="1">AH44+DeltaRK4!AG26</f>
        <v>61.942289600888984</v>
      </c>
      <c r="AI45" s="19">
        <f ca="1">AI44+DeltaRK4!AH26</f>
        <v>0</v>
      </c>
      <c r="AJ45" s="19">
        <f ca="1">AJ44+DeltaRK4!AI26</f>
        <v>0</v>
      </c>
      <c r="AK45" s="19">
        <f ca="1">AK44+DeltaRK4!AJ26</f>
        <v>0</v>
      </c>
      <c r="AL45" s="19">
        <f ca="1">AL44+DeltaRK4!AK26</f>
        <v>2.08</v>
      </c>
      <c r="AM45" s="19">
        <f ca="1">AM44+DeltaRK4!AL26</f>
        <v>0.73171332157700508</v>
      </c>
      <c r="AN45" s="19">
        <f ca="1">AN44+DeltaRK4!AM26</f>
        <v>17.488841553144205</v>
      </c>
      <c r="AO45" s="19">
        <f ca="1">AO44+DeltaRK4!AN26</f>
        <v>25.91</v>
      </c>
      <c r="AP45" s="19">
        <f ca="1">AP44+DeltaRK4!AO26</f>
        <v>19.829999999999998</v>
      </c>
      <c r="AQ45" s="19">
        <f ca="1">AQ44+DeltaRK4!AP26</f>
        <v>45.564401864647344</v>
      </c>
      <c r="AR45" s="19">
        <f ca="1">AR44+DeltaRK4!AQ26</f>
        <v>160.42440186464734</v>
      </c>
      <c r="AS45" s="19">
        <f ca="1">AS44+DeltaRK4!AR26</f>
        <v>5.824401864647343</v>
      </c>
      <c r="AT45" s="19">
        <f ca="1">AT44+DeltaRK4!AS26</f>
        <v>4.83</v>
      </c>
      <c r="AU45" s="19">
        <f ca="1">AU44+DeltaRK4!AT26</f>
        <v>0.04</v>
      </c>
      <c r="AV45" s="19">
        <f ca="1">AV44+DeltaRK4!AU26</f>
        <v>0</v>
      </c>
      <c r="AW45" s="19">
        <f ca="1">AW44+DeltaRK4!AV26</f>
        <v>1.32</v>
      </c>
      <c r="AX45" s="19">
        <f ca="1">AX44+DeltaRK4!AW26</f>
        <v>1.34</v>
      </c>
      <c r="AY45" s="19">
        <f ca="1">AY44+DeltaRK4!AX26</f>
        <v>1.34</v>
      </c>
      <c r="AZ45" s="19">
        <f ca="1">AZ44+DeltaRK4!AY26</f>
        <v>1.24</v>
      </c>
      <c r="BA45" s="19">
        <f ca="1">BA44+DeltaRK4!AZ26</f>
        <v>0.14000000000000001</v>
      </c>
      <c r="BB45" s="19">
        <f ca="1">BB44+DeltaRK4!BA26</f>
        <v>3.74</v>
      </c>
      <c r="BC45" s="19">
        <f ca="1">BC44+DeltaRK4!BB26</f>
        <v>1.88</v>
      </c>
      <c r="BD45" s="19">
        <f ca="1">BD44+DeltaRK4!BC26</f>
        <v>10.65</v>
      </c>
      <c r="BE45" s="19">
        <f ca="1">BE44+DeltaRK4!BD26</f>
        <v>1.55</v>
      </c>
      <c r="BF45" s="19">
        <f ca="1">BF44+DeltaRK4!BE26</f>
        <v>0.67</v>
      </c>
      <c r="BG45" s="19">
        <f ca="1">BG44+DeltaRK4!BF26</f>
        <v>0.56000000000000005</v>
      </c>
      <c r="BH45" s="19">
        <f ca="1">BH44+DeltaRK4!BG26</f>
        <v>2.1</v>
      </c>
      <c r="BI45" s="19">
        <f ca="1">BI44+DeltaRK4!BH26</f>
        <v>1.72</v>
      </c>
      <c r="BJ45" s="19">
        <f ca="1">BJ44+DeltaRK4!BI26</f>
        <v>1.24</v>
      </c>
      <c r="BK45" s="19">
        <f ca="1">BK44+DeltaRK4!BJ26</f>
        <v>9.61</v>
      </c>
      <c r="BL45" s="19">
        <f ca="1">BL44+DeltaRK4!BK26</f>
        <v>0.61</v>
      </c>
      <c r="BM45" s="19">
        <f ca="1">BM44+DeltaRK4!BL26</f>
        <v>4.5</v>
      </c>
      <c r="BN45" s="19">
        <f ca="1">BN44+DeltaRK4!BM26</f>
        <v>9.5500000000000007</v>
      </c>
      <c r="BO45" s="19">
        <f ca="1">BO44+DeltaRK4!BN26</f>
        <v>4.5</v>
      </c>
      <c r="BP45" s="19">
        <f ca="1">BP44+DeltaRK4!BO26</f>
        <v>2.58</v>
      </c>
      <c r="BQ45" s="19">
        <f ca="1">BQ44+DeltaRK4!BP26</f>
        <v>10.19</v>
      </c>
      <c r="BR45" s="19">
        <f ca="1">BR44+DeltaRK4!BQ26</f>
        <v>8.02</v>
      </c>
      <c r="BS45" s="19">
        <f ca="1">BS44+DeltaRK4!BR26</f>
        <v>1.56</v>
      </c>
      <c r="BT45" s="19">
        <f ca="1">BT44+DeltaRK4!BS26</f>
        <v>4.66</v>
      </c>
      <c r="BU45" s="19">
        <f ca="1">BU44+DeltaRK4!BT26</f>
        <v>0</v>
      </c>
      <c r="BV45" s="4"/>
      <c r="BW45" s="4">
        <f ca="1">BW44-DeltaRK4!Y26</f>
        <v>2944.33</v>
      </c>
      <c r="BX45" s="9">
        <f t="shared" ca="1" si="15"/>
        <v>2.0209347935488045</v>
      </c>
      <c r="BY45" s="4"/>
      <c r="BZ45" s="23">
        <f t="shared" ca="1" si="16"/>
        <v>143752.8146316073</v>
      </c>
      <c r="CA45" s="10">
        <f t="shared" ca="1" si="13"/>
        <v>183695.98961869621</v>
      </c>
      <c r="CB45" s="19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</row>
    <row r="46" spans="1:108">
      <c r="A46" s="1">
        <f t="shared" si="17"/>
        <v>1.2000000000000004</v>
      </c>
      <c r="B46" s="19">
        <f ca="1">B45+DeltaRK4!B27</f>
        <v>411.26021850139762</v>
      </c>
      <c r="C46" s="21">
        <f t="shared" ca="1" si="14"/>
        <v>2944.3300009874756</v>
      </c>
      <c r="D46" s="19">
        <f ca="1">D45+DeltaRK4!C27</f>
        <v>197.03580230699532</v>
      </c>
      <c r="E46" s="19">
        <f ca="1">E45+DeltaRK4!D27</f>
        <v>6.37</v>
      </c>
      <c r="F46" s="19">
        <f ca="1">F45+DeltaRK4!E27</f>
        <v>70.701012424280052</v>
      </c>
      <c r="G46" s="19">
        <f ca="1">G45+DeltaRK4!F27</f>
        <v>17.443185268724662</v>
      </c>
      <c r="H46" s="19">
        <f ca="1">H45+DeltaRK4!G27</f>
        <v>1.21</v>
      </c>
      <c r="I46" s="19">
        <f ca="1">I45+DeltaRK4!H27</f>
        <v>1.29</v>
      </c>
      <c r="J46" s="19">
        <f ca="1">J45+DeltaRK4!I27</f>
        <v>0.31</v>
      </c>
      <c r="K46" s="19">
        <f ca="1">K45+DeltaRK4!J27</f>
        <v>0.15</v>
      </c>
      <c r="L46" s="19">
        <f ca="1">L45+DeltaRK4!K27</f>
        <v>0</v>
      </c>
      <c r="M46" s="19">
        <f ca="1">M45+DeltaRK4!L27</f>
        <v>0.1</v>
      </c>
      <c r="N46" s="19">
        <f ca="1">N45+DeltaRK4!M27</f>
        <v>0.32</v>
      </c>
      <c r="O46" s="19">
        <f ca="1">O45+DeltaRK4!N27</f>
        <v>0</v>
      </c>
      <c r="P46" s="19">
        <f ca="1">P45+DeltaRK4!O27</f>
        <v>0</v>
      </c>
      <c r="Q46" s="19">
        <f ca="1">Q45+DeltaRK4!P27</f>
        <v>215.97407953178549</v>
      </c>
      <c r="R46" s="19">
        <f ca="1">R45+DeltaRK4!Q27</f>
        <v>0.05</v>
      </c>
      <c r="S46" s="19">
        <f ca="1">S45+DeltaRK4!R27</f>
        <v>0</v>
      </c>
      <c r="T46" s="19">
        <f ca="1">T45+DeltaRK4!S27</f>
        <v>0.13</v>
      </c>
      <c r="U46" s="19">
        <f ca="1">U45+DeltaRK4!T27</f>
        <v>0</v>
      </c>
      <c r="V46" s="19">
        <f ca="1">V45+DeltaRK4!U27</f>
        <v>0.03</v>
      </c>
      <c r="W46" s="19">
        <f ca="1">W45+DeltaRK4!V27</f>
        <v>1764.3155724465234</v>
      </c>
      <c r="X46" s="19">
        <f ca="1">X45+DeltaRK4!W27</f>
        <v>0.01</v>
      </c>
      <c r="Y46" s="19">
        <f ca="1">Y45+DeltaRK4!X27</f>
        <v>0.03</v>
      </c>
      <c r="Z46" s="19">
        <f ca="1">Z45+DeltaRK4!Y27</f>
        <v>0</v>
      </c>
      <c r="AA46" s="19">
        <f ca="1">AA45+DeltaRK4!Z27</f>
        <v>0</v>
      </c>
      <c r="AB46" s="19">
        <f ca="1">AB45+DeltaRK4!AA27</f>
        <v>0</v>
      </c>
      <c r="AC46" s="19">
        <f ca="1">AC45+DeltaRK4!AB27</f>
        <v>0</v>
      </c>
      <c r="AD46" s="19">
        <f ca="1">AD45+DeltaRK4!AC27</f>
        <v>0</v>
      </c>
      <c r="AE46" s="19">
        <f ca="1">AE45+DeltaRK4!AD27</f>
        <v>1.1595042086248764</v>
      </c>
      <c r="AF46" s="19">
        <f ca="1">AF45+DeltaRK4!AE27</f>
        <v>161.17601674808813</v>
      </c>
      <c r="AG46" s="19">
        <f ca="1">AG45+DeltaRK4!AF27</f>
        <v>77.792021252031418</v>
      </c>
      <c r="AH46" s="19">
        <f ca="1">AH45+DeltaRK4!AG27</f>
        <v>64.010657920013003</v>
      </c>
      <c r="AI46" s="19">
        <f ca="1">AI45+DeltaRK4!AH27</f>
        <v>0</v>
      </c>
      <c r="AJ46" s="19">
        <f ca="1">AJ45+DeltaRK4!AI27</f>
        <v>0</v>
      </c>
      <c r="AK46" s="19">
        <f ca="1">AK45+DeltaRK4!AJ27</f>
        <v>0</v>
      </c>
      <c r="AL46" s="19">
        <f ca="1">AL45+DeltaRK4!AK27</f>
        <v>2.08</v>
      </c>
      <c r="AM46" s="19">
        <f ca="1">AM45+DeltaRK4!AL27</f>
        <v>0.65681473127533141</v>
      </c>
      <c r="AN46" s="19">
        <f ca="1">AN45+DeltaRK4!AM27</f>
        <v>16.56032190153374</v>
      </c>
      <c r="AO46" s="19">
        <f ca="1">AO45+DeltaRK4!AN27</f>
        <v>25.91</v>
      </c>
      <c r="AP46" s="19">
        <f ca="1">AP45+DeltaRK4!AO27</f>
        <v>19.829999999999998</v>
      </c>
      <c r="AQ46" s="19">
        <f ca="1">AQ45+DeltaRK4!AP27</f>
        <v>44.808337415866752</v>
      </c>
      <c r="AR46" s="19">
        <f ca="1">AR45+DeltaRK4!AQ27</f>
        <v>159.66833741586674</v>
      </c>
      <c r="AS46" s="19">
        <f ca="1">AS45+DeltaRK4!AR27</f>
        <v>5.0683374158667496</v>
      </c>
      <c r="AT46" s="19">
        <f ca="1">AT45+DeltaRK4!AS27</f>
        <v>4.83</v>
      </c>
      <c r="AU46" s="19">
        <f ca="1">AU45+DeltaRK4!AT27</f>
        <v>0.04</v>
      </c>
      <c r="AV46" s="19">
        <f ca="1">AV45+DeltaRK4!AU27</f>
        <v>0</v>
      </c>
      <c r="AW46" s="19">
        <f ca="1">AW45+DeltaRK4!AV27</f>
        <v>1.32</v>
      </c>
      <c r="AX46" s="19">
        <f ca="1">AX45+DeltaRK4!AW27</f>
        <v>1.34</v>
      </c>
      <c r="AY46" s="19">
        <f ca="1">AY45+DeltaRK4!AX27</f>
        <v>1.34</v>
      </c>
      <c r="AZ46" s="19">
        <f ca="1">AZ45+DeltaRK4!AY27</f>
        <v>1.24</v>
      </c>
      <c r="BA46" s="19">
        <f ca="1">BA45+DeltaRK4!AZ27</f>
        <v>0.14000000000000001</v>
      </c>
      <c r="BB46" s="19">
        <f ca="1">BB45+DeltaRK4!BA27</f>
        <v>3.74</v>
      </c>
      <c r="BC46" s="19">
        <f ca="1">BC45+DeltaRK4!BB27</f>
        <v>1.88</v>
      </c>
      <c r="BD46" s="19">
        <f ca="1">BD45+DeltaRK4!BC27</f>
        <v>10.65</v>
      </c>
      <c r="BE46" s="19">
        <f ca="1">BE45+DeltaRK4!BD27</f>
        <v>1.55</v>
      </c>
      <c r="BF46" s="19">
        <f ca="1">BF45+DeltaRK4!BE27</f>
        <v>0.67</v>
      </c>
      <c r="BG46" s="19">
        <f ca="1">BG45+DeltaRK4!BF27</f>
        <v>0.56000000000000005</v>
      </c>
      <c r="BH46" s="19">
        <f ca="1">BH45+DeltaRK4!BG27</f>
        <v>2.1</v>
      </c>
      <c r="BI46" s="19">
        <f ca="1">BI45+DeltaRK4!BH27</f>
        <v>1.72</v>
      </c>
      <c r="BJ46" s="19">
        <f ca="1">BJ45+DeltaRK4!BI27</f>
        <v>1.24</v>
      </c>
      <c r="BK46" s="19">
        <f ca="1">BK45+DeltaRK4!BJ27</f>
        <v>9.61</v>
      </c>
      <c r="BL46" s="19">
        <f ca="1">BL45+DeltaRK4!BK27</f>
        <v>0.61</v>
      </c>
      <c r="BM46" s="19">
        <f ca="1">BM45+DeltaRK4!BL27</f>
        <v>4.5</v>
      </c>
      <c r="BN46" s="19">
        <f ca="1">BN45+DeltaRK4!BM27</f>
        <v>9.5500000000000007</v>
      </c>
      <c r="BO46" s="19">
        <f ca="1">BO45+DeltaRK4!BN27</f>
        <v>4.5</v>
      </c>
      <c r="BP46" s="19">
        <f ca="1">BP45+DeltaRK4!BO27</f>
        <v>2.58</v>
      </c>
      <c r="BQ46" s="19">
        <f ca="1">BQ45+DeltaRK4!BP27</f>
        <v>10.19</v>
      </c>
      <c r="BR46" s="19">
        <f ca="1">BR45+DeltaRK4!BQ27</f>
        <v>8.02</v>
      </c>
      <c r="BS46" s="19">
        <f ca="1">BS45+DeltaRK4!BR27</f>
        <v>1.56</v>
      </c>
      <c r="BT46" s="19">
        <f ca="1">BT45+DeltaRK4!BS27</f>
        <v>4.66</v>
      </c>
      <c r="BU46" s="19">
        <f ca="1">BU45+DeltaRK4!BT27</f>
        <v>0</v>
      </c>
      <c r="BV46" s="4"/>
      <c r="BW46" s="4">
        <f ca="1">BW45-DeltaRK4!Y27</f>
        <v>2944.33</v>
      </c>
      <c r="BX46" s="9">
        <f t="shared" ca="1" si="15"/>
        <v>2.0076126212788172</v>
      </c>
      <c r="BY46" s="4"/>
      <c r="BZ46" s="23">
        <f t="shared" ca="1" si="16"/>
        <v>143766.94853311969</v>
      </c>
      <c r="CA46" s="10">
        <f t="shared" ca="1" si="13"/>
        <v>183066.32362307515</v>
      </c>
      <c r="CB46" s="19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</row>
    <row r="47" spans="1:108">
      <c r="A47" s="1">
        <f t="shared" si="17"/>
        <v>1.2500000000000004</v>
      </c>
      <c r="B47" s="19">
        <f ca="1">B46+DeltaRK4!B28</f>
        <v>411.44632263300974</v>
      </c>
      <c r="C47" s="21">
        <f t="shared" ca="1" si="14"/>
        <v>2944.3300009874761</v>
      </c>
      <c r="D47" s="19">
        <f ca="1">D46+DeltaRK4!C28</f>
        <v>195.80955317824996</v>
      </c>
      <c r="E47" s="19">
        <f ca="1">E46+DeltaRK4!D28</f>
        <v>6.37</v>
      </c>
      <c r="F47" s="19">
        <f ca="1">F46+DeltaRK4!E28</f>
        <v>71.860472907474318</v>
      </c>
      <c r="G47" s="19">
        <f ca="1">G46+DeltaRK4!F28</f>
        <v>17.509973914275747</v>
      </c>
      <c r="H47" s="19">
        <f ca="1">H46+DeltaRK4!G28</f>
        <v>1.21</v>
      </c>
      <c r="I47" s="19">
        <f ca="1">I46+DeltaRK4!H28</f>
        <v>1.29</v>
      </c>
      <c r="J47" s="19">
        <f ca="1">J46+DeltaRK4!I28</f>
        <v>0.31</v>
      </c>
      <c r="K47" s="19">
        <f ca="1">K46+DeltaRK4!J28</f>
        <v>0.15</v>
      </c>
      <c r="L47" s="19">
        <f ca="1">L46+DeltaRK4!K28</f>
        <v>0</v>
      </c>
      <c r="M47" s="19">
        <f ca="1">M46+DeltaRK4!L28</f>
        <v>0.1</v>
      </c>
      <c r="N47" s="19">
        <f ca="1">N46+DeltaRK4!M28</f>
        <v>0.32</v>
      </c>
      <c r="O47" s="19">
        <f ca="1">O46+DeltaRK4!N28</f>
        <v>0</v>
      </c>
      <c r="P47" s="19">
        <f ca="1">P46+DeltaRK4!O28</f>
        <v>0</v>
      </c>
      <c r="Q47" s="19">
        <f ca="1">Q46+DeltaRK4!P28</f>
        <v>221.57772885933497</v>
      </c>
      <c r="R47" s="19">
        <f ca="1">R46+DeltaRK4!Q28</f>
        <v>0.05</v>
      </c>
      <c r="S47" s="19">
        <f ca="1">S46+DeltaRK4!R28</f>
        <v>0</v>
      </c>
      <c r="T47" s="19">
        <f ca="1">T46+DeltaRK4!S28</f>
        <v>0.13</v>
      </c>
      <c r="U47" s="19">
        <f ca="1">U46+DeltaRK4!T28</f>
        <v>0</v>
      </c>
      <c r="V47" s="19">
        <f ca="1">V46+DeltaRK4!U28</f>
        <v>0.03</v>
      </c>
      <c r="W47" s="19">
        <f ca="1">W46+DeltaRK4!V28</f>
        <v>1752.4584112510488</v>
      </c>
      <c r="X47" s="19">
        <f ca="1">X46+DeltaRK4!W28</f>
        <v>0.01</v>
      </c>
      <c r="Y47" s="19">
        <f ca="1">Y46+DeltaRK4!X28</f>
        <v>0.03</v>
      </c>
      <c r="Z47" s="19">
        <f ca="1">Z46+DeltaRK4!Y28</f>
        <v>0</v>
      </c>
      <c r="AA47" s="19">
        <f ca="1">AA46+DeltaRK4!Z28</f>
        <v>0</v>
      </c>
      <c r="AB47" s="19">
        <f ca="1">AB46+DeltaRK4!AA28</f>
        <v>0</v>
      </c>
      <c r="AC47" s="19">
        <f ca="1">AC46+DeltaRK4!AB28</f>
        <v>0</v>
      </c>
      <c r="AD47" s="19">
        <f ca="1">AD46+DeltaRK4!AC28</f>
        <v>0</v>
      </c>
      <c r="AE47" s="19">
        <f ca="1">AE46+DeltaRK4!AD28</f>
        <v>1.2360370143818022</v>
      </c>
      <c r="AF47" s="19">
        <f ca="1">AF46+DeltaRK4!AE28</f>
        <v>165.0410791361459</v>
      </c>
      <c r="AG47" s="19">
        <f ca="1">AG46+DeltaRK4!AF28</f>
        <v>81.239831632346551</v>
      </c>
      <c r="AH47" s="19">
        <f ca="1">AH46+DeltaRK4!AG28</f>
        <v>66.043913657225801</v>
      </c>
      <c r="AI47" s="19">
        <f ca="1">AI46+DeltaRK4!AH28</f>
        <v>0</v>
      </c>
      <c r="AJ47" s="19">
        <f ca="1">AJ46+DeltaRK4!AI28</f>
        <v>0</v>
      </c>
      <c r="AK47" s="19">
        <f ca="1">AK46+DeltaRK4!AJ28</f>
        <v>0</v>
      </c>
      <c r="AL47" s="19">
        <f ca="1">AL46+DeltaRK4!AK28</f>
        <v>2.08</v>
      </c>
      <c r="AM47" s="19">
        <f ca="1">AM46+DeltaRK4!AL28</f>
        <v>0.59002608572424509</v>
      </c>
      <c r="AN47" s="19">
        <f ca="1">AN46+DeltaRK4!AM28</f>
        <v>15.671033310395014</v>
      </c>
      <c r="AO47" s="19">
        <f ca="1">AO46+DeltaRK4!AN28</f>
        <v>25.91</v>
      </c>
      <c r="AP47" s="19">
        <f ca="1">AP46+DeltaRK4!AO28</f>
        <v>19.829999999999998</v>
      </c>
      <c r="AQ47" s="19">
        <f ca="1">AQ46+DeltaRK4!AP28</f>
        <v>44.070646680290871</v>
      </c>
      <c r="AR47" s="19">
        <f ca="1">AR46+DeltaRK4!AQ28</f>
        <v>158.93064668029086</v>
      </c>
      <c r="AS47" s="19">
        <f ca="1">AS46+DeltaRK4!AR28</f>
        <v>4.3306466802908643</v>
      </c>
      <c r="AT47" s="19">
        <f ca="1">AT46+DeltaRK4!AS28</f>
        <v>4.83</v>
      </c>
      <c r="AU47" s="19">
        <f ca="1">AU46+DeltaRK4!AT28</f>
        <v>0.04</v>
      </c>
      <c r="AV47" s="19">
        <f ca="1">AV46+DeltaRK4!AU28</f>
        <v>0</v>
      </c>
      <c r="AW47" s="19">
        <f ca="1">AW46+DeltaRK4!AV28</f>
        <v>1.32</v>
      </c>
      <c r="AX47" s="19">
        <f ca="1">AX46+DeltaRK4!AW28</f>
        <v>1.34</v>
      </c>
      <c r="AY47" s="19">
        <f ca="1">AY46+DeltaRK4!AX28</f>
        <v>1.34</v>
      </c>
      <c r="AZ47" s="19">
        <f ca="1">AZ46+DeltaRK4!AY28</f>
        <v>1.24</v>
      </c>
      <c r="BA47" s="19">
        <f ca="1">BA46+DeltaRK4!AZ28</f>
        <v>0.14000000000000001</v>
      </c>
      <c r="BB47" s="19">
        <f ca="1">BB46+DeltaRK4!BA28</f>
        <v>3.74</v>
      </c>
      <c r="BC47" s="19">
        <f ca="1">BC46+DeltaRK4!BB28</f>
        <v>1.88</v>
      </c>
      <c r="BD47" s="19">
        <f ca="1">BD46+DeltaRK4!BC28</f>
        <v>10.65</v>
      </c>
      <c r="BE47" s="19">
        <f ca="1">BE46+DeltaRK4!BD28</f>
        <v>1.55</v>
      </c>
      <c r="BF47" s="19">
        <f ca="1">BF46+DeltaRK4!BE28</f>
        <v>0.67</v>
      </c>
      <c r="BG47" s="19">
        <f ca="1">BG46+DeltaRK4!BF28</f>
        <v>0.56000000000000005</v>
      </c>
      <c r="BH47" s="19">
        <f ca="1">BH46+DeltaRK4!BG28</f>
        <v>2.1</v>
      </c>
      <c r="BI47" s="19">
        <f ca="1">BI46+DeltaRK4!BH28</f>
        <v>1.72</v>
      </c>
      <c r="BJ47" s="19">
        <f ca="1">BJ46+DeltaRK4!BI28</f>
        <v>1.24</v>
      </c>
      <c r="BK47" s="19">
        <f ca="1">BK46+DeltaRK4!BJ28</f>
        <v>9.61</v>
      </c>
      <c r="BL47" s="19">
        <f ca="1">BL46+DeltaRK4!BK28</f>
        <v>0.61</v>
      </c>
      <c r="BM47" s="19">
        <f ca="1">BM46+DeltaRK4!BL28</f>
        <v>4.5</v>
      </c>
      <c r="BN47" s="19">
        <f ca="1">BN46+DeltaRK4!BM28</f>
        <v>9.5500000000000007</v>
      </c>
      <c r="BO47" s="19">
        <f ca="1">BO46+DeltaRK4!BN28</f>
        <v>4.5</v>
      </c>
      <c r="BP47" s="19">
        <f ca="1">BP46+DeltaRK4!BO28</f>
        <v>2.58</v>
      </c>
      <c r="BQ47" s="19">
        <f ca="1">BQ46+DeltaRK4!BP28</f>
        <v>10.19</v>
      </c>
      <c r="BR47" s="19">
        <f ca="1">BR46+DeltaRK4!BQ28</f>
        <v>8.02</v>
      </c>
      <c r="BS47" s="19">
        <f ca="1">BS46+DeltaRK4!BR28</f>
        <v>1.56</v>
      </c>
      <c r="BT47" s="19">
        <f ca="1">BT46+DeltaRK4!BS28</f>
        <v>4.66</v>
      </c>
      <c r="BU47" s="19">
        <f ca="1">BU46+DeltaRK4!BT28</f>
        <v>0</v>
      </c>
      <c r="BV47" s="4"/>
      <c r="BW47" s="4">
        <f ca="1">BW46-DeltaRK4!Y28</f>
        <v>2944.33</v>
      </c>
      <c r="BX47" s="9">
        <f t="shared" ca="1" si="15"/>
        <v>1.9951182766019768</v>
      </c>
      <c r="BY47" s="4"/>
      <c r="BZ47" s="23">
        <f t="shared" ca="1" si="16"/>
        <v>143781.28335794591</v>
      </c>
      <c r="CA47" s="10">
        <f t="shared" ca="1" si="13"/>
        <v>182446.83427355113</v>
      </c>
      <c r="CB47" s="19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</row>
    <row r="48" spans="1:108">
      <c r="A48" s="1">
        <f t="shared" si="17"/>
        <v>1.3000000000000005</v>
      </c>
      <c r="B48" s="19">
        <f ca="1">B47+DeltaRK4!B29</f>
        <v>411.62284261452101</v>
      </c>
      <c r="C48" s="21">
        <f t="shared" ca="1" si="14"/>
        <v>2944.3300009874756</v>
      </c>
      <c r="D48" s="19">
        <f ca="1">D47+DeltaRK4!C29</f>
        <v>194.65956163345291</v>
      </c>
      <c r="E48" s="19">
        <f ca="1">E47+DeltaRK4!D29</f>
        <v>6.37</v>
      </c>
      <c r="F48" s="19">
        <f ca="1">F47+DeltaRK4!E29</f>
        <v>72.95084071767144</v>
      </c>
      <c r="G48" s="19">
        <f ca="1">G47+DeltaRK4!F29</f>
        <v>17.569597648875664</v>
      </c>
      <c r="H48" s="19">
        <f ca="1">H47+DeltaRK4!G29</f>
        <v>1.21</v>
      </c>
      <c r="I48" s="19">
        <f ca="1">I47+DeltaRK4!H29</f>
        <v>1.29</v>
      </c>
      <c r="J48" s="19">
        <f ca="1">J47+DeltaRK4!I29</f>
        <v>0.31</v>
      </c>
      <c r="K48" s="19">
        <f ca="1">K47+DeltaRK4!J29</f>
        <v>0.15</v>
      </c>
      <c r="L48" s="19">
        <f ca="1">L47+DeltaRK4!K29</f>
        <v>0</v>
      </c>
      <c r="M48" s="19">
        <f ca="1">M47+DeltaRK4!L29</f>
        <v>0.1</v>
      </c>
      <c r="N48" s="19">
        <f ca="1">N47+DeltaRK4!M29</f>
        <v>0.32</v>
      </c>
      <c r="O48" s="19">
        <f ca="1">O47+DeltaRK4!N29</f>
        <v>0</v>
      </c>
      <c r="P48" s="19">
        <f ca="1">P47+DeltaRK4!O29</f>
        <v>0</v>
      </c>
      <c r="Q48" s="19">
        <f ca="1">Q47+DeltaRK4!P29</f>
        <v>227.01788640238129</v>
      </c>
      <c r="R48" s="19">
        <f ca="1">R47+DeltaRK4!Q29</f>
        <v>0.05</v>
      </c>
      <c r="S48" s="19">
        <f ca="1">S47+DeltaRK4!R29</f>
        <v>0</v>
      </c>
      <c r="T48" s="19">
        <f ca="1">T47+DeltaRK4!S29</f>
        <v>0.13</v>
      </c>
      <c r="U48" s="19">
        <f ca="1">U47+DeltaRK4!T29</f>
        <v>0</v>
      </c>
      <c r="V48" s="19">
        <f ca="1">V47+DeltaRK4!U29</f>
        <v>0.03</v>
      </c>
      <c r="W48" s="19">
        <f ca="1">W47+DeltaRK4!V29</f>
        <v>1740.867508259674</v>
      </c>
      <c r="X48" s="19">
        <f ca="1">X47+DeltaRK4!W29</f>
        <v>0.01</v>
      </c>
      <c r="Y48" s="19">
        <f ca="1">Y47+DeltaRK4!X29</f>
        <v>0.03</v>
      </c>
      <c r="Z48" s="19">
        <f ca="1">Z47+DeltaRK4!Y29</f>
        <v>0</v>
      </c>
      <c r="AA48" s="19">
        <f ca="1">AA47+DeltaRK4!Z29</f>
        <v>0</v>
      </c>
      <c r="AB48" s="19">
        <f ca="1">AB47+DeltaRK4!AA29</f>
        <v>0</v>
      </c>
      <c r="AC48" s="19">
        <f ca="1">AC47+DeltaRK4!AB29</f>
        <v>0</v>
      </c>
      <c r="AD48" s="19">
        <f ca="1">AD47+DeltaRK4!AC29</f>
        <v>0</v>
      </c>
      <c r="AE48" s="19">
        <f ca="1">AE47+DeltaRK4!AD29</f>
        <v>1.2921675891561131</v>
      </c>
      <c r="AF48" s="19">
        <f ca="1">AF47+DeltaRK4!AE29</f>
        <v>168.72480544035605</v>
      </c>
      <c r="AG48" s="19">
        <f ca="1">AG47+DeltaRK4!AF29</f>
        <v>84.722047274520875</v>
      </c>
      <c r="AH48" s="19">
        <f ca="1">AH47+DeltaRK4!AG29</f>
        <v>68.0427813138717</v>
      </c>
      <c r="AI48" s="19">
        <f ca="1">AI47+DeltaRK4!AH29</f>
        <v>0</v>
      </c>
      <c r="AJ48" s="19">
        <f ca="1">AJ47+DeltaRK4!AI29</f>
        <v>0</v>
      </c>
      <c r="AK48" s="19">
        <f ca="1">AK47+DeltaRK4!AJ29</f>
        <v>0</v>
      </c>
      <c r="AL48" s="19">
        <f ca="1">AL47+DeltaRK4!AK29</f>
        <v>2.08</v>
      </c>
      <c r="AM48" s="19">
        <f ca="1">AM47+DeltaRK4!AL29</f>
        <v>0.53040235112432921</v>
      </c>
      <c r="AN48" s="19">
        <f ca="1">AN47+DeltaRK4!AM29</f>
        <v>14.820242176020507</v>
      </c>
      <c r="AO48" s="19">
        <f ca="1">AO47+DeltaRK4!AN29</f>
        <v>25.91</v>
      </c>
      <c r="AP48" s="19">
        <f ca="1">AP47+DeltaRK4!AO29</f>
        <v>19.829999999999998</v>
      </c>
      <c r="AQ48" s="19">
        <f ca="1">AQ47+DeltaRK4!AP29</f>
        <v>43.350720060123621</v>
      </c>
      <c r="AR48" s="19">
        <f ca="1">AR47+DeltaRK4!AQ29</f>
        <v>158.21072006012361</v>
      </c>
      <c r="AS48" s="19">
        <f ca="1">AS47+DeltaRK4!AR29</f>
        <v>3.6107200601236111</v>
      </c>
      <c r="AT48" s="19">
        <f ca="1">AT47+DeltaRK4!AS29</f>
        <v>4.83</v>
      </c>
      <c r="AU48" s="19">
        <f ca="1">AU47+DeltaRK4!AT29</f>
        <v>0.04</v>
      </c>
      <c r="AV48" s="19">
        <f ca="1">AV47+DeltaRK4!AU29</f>
        <v>0</v>
      </c>
      <c r="AW48" s="19">
        <f ca="1">AW47+DeltaRK4!AV29</f>
        <v>1.32</v>
      </c>
      <c r="AX48" s="19">
        <f ca="1">AX47+DeltaRK4!AW29</f>
        <v>1.34</v>
      </c>
      <c r="AY48" s="19">
        <f ca="1">AY47+DeltaRK4!AX29</f>
        <v>1.34</v>
      </c>
      <c r="AZ48" s="19">
        <f ca="1">AZ47+DeltaRK4!AY29</f>
        <v>1.24</v>
      </c>
      <c r="BA48" s="19">
        <f ca="1">BA47+DeltaRK4!AZ29</f>
        <v>0.14000000000000001</v>
      </c>
      <c r="BB48" s="19">
        <f ca="1">BB47+DeltaRK4!BA29</f>
        <v>3.74</v>
      </c>
      <c r="BC48" s="19">
        <f ca="1">BC47+DeltaRK4!BB29</f>
        <v>1.88</v>
      </c>
      <c r="BD48" s="19">
        <f ca="1">BD47+DeltaRK4!BC29</f>
        <v>10.65</v>
      </c>
      <c r="BE48" s="19">
        <f ca="1">BE47+DeltaRK4!BD29</f>
        <v>1.55</v>
      </c>
      <c r="BF48" s="19">
        <f ca="1">BF47+DeltaRK4!BE29</f>
        <v>0.67</v>
      </c>
      <c r="BG48" s="19">
        <f ca="1">BG47+DeltaRK4!BF29</f>
        <v>0.56000000000000005</v>
      </c>
      <c r="BH48" s="19">
        <f ca="1">BH47+DeltaRK4!BG29</f>
        <v>2.1</v>
      </c>
      <c r="BI48" s="19">
        <f ca="1">BI47+DeltaRK4!BH29</f>
        <v>1.72</v>
      </c>
      <c r="BJ48" s="19">
        <f ca="1">BJ47+DeltaRK4!BI29</f>
        <v>1.24</v>
      </c>
      <c r="BK48" s="19">
        <f ca="1">BK47+DeltaRK4!BJ29</f>
        <v>9.61</v>
      </c>
      <c r="BL48" s="19">
        <f ca="1">BL47+DeltaRK4!BK29</f>
        <v>0.61</v>
      </c>
      <c r="BM48" s="19">
        <f ca="1">BM47+DeltaRK4!BL29</f>
        <v>4.5</v>
      </c>
      <c r="BN48" s="19">
        <f ca="1">BN47+DeltaRK4!BM29</f>
        <v>9.5500000000000007</v>
      </c>
      <c r="BO48" s="19">
        <f ca="1">BO47+DeltaRK4!BN29</f>
        <v>4.5</v>
      </c>
      <c r="BP48" s="19">
        <f ca="1">BP47+DeltaRK4!BO29</f>
        <v>2.58</v>
      </c>
      <c r="BQ48" s="19">
        <f ca="1">BQ47+DeltaRK4!BP29</f>
        <v>10.19</v>
      </c>
      <c r="BR48" s="19">
        <f ca="1">BR47+DeltaRK4!BQ29</f>
        <v>8.02</v>
      </c>
      <c r="BS48" s="19">
        <f ca="1">BS47+DeltaRK4!BR29</f>
        <v>1.56</v>
      </c>
      <c r="BT48" s="19">
        <f ca="1">BT47+DeltaRK4!BS29</f>
        <v>4.66</v>
      </c>
      <c r="BU48" s="19">
        <f ca="1">BU47+DeltaRK4!BT29</f>
        <v>0</v>
      </c>
      <c r="BV48" s="4"/>
      <c r="BW48" s="4">
        <f ca="1">BW47-DeltaRK4!Y29</f>
        <v>2944.33</v>
      </c>
      <c r="BX48" s="9">
        <f t="shared" ca="1" si="15"/>
        <v>1.9834009261881607</v>
      </c>
      <c r="BY48" s="4"/>
      <c r="BZ48" s="23">
        <f t="shared" ca="1" si="16"/>
        <v>143795.77613548655</v>
      </c>
      <c r="CA48" s="10">
        <f t="shared" ca="1" si="13"/>
        <v>181836.8679991083</v>
      </c>
      <c r="CB48" s="19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</row>
    <row r="49" spans="1:108">
      <c r="A49" s="1">
        <f t="shared" si="17"/>
        <v>1.3500000000000005</v>
      </c>
      <c r="B49" s="19">
        <f ca="1">B48+DeltaRK4!B30</f>
        <v>411.79008877423627</v>
      </c>
      <c r="C49" s="21">
        <f t="shared" ca="1" si="14"/>
        <v>2944.3300009874761</v>
      </c>
      <c r="D49" s="19">
        <f ca="1">D48+DeltaRK4!C30</f>
        <v>193.58116412856955</v>
      </c>
      <c r="E49" s="19">
        <f ca="1">E48+DeltaRK4!D30</f>
        <v>6.37</v>
      </c>
      <c r="F49" s="19">
        <f ca="1">F48+DeltaRK4!E30</f>
        <v>73.975954473341119</v>
      </c>
      <c r="G49" s="19">
        <f ca="1">G48+DeltaRK4!F30</f>
        <v>17.622881398089337</v>
      </c>
      <c r="H49" s="19">
        <f ca="1">H48+DeltaRK4!G30</f>
        <v>1.21</v>
      </c>
      <c r="I49" s="19">
        <f ca="1">I48+DeltaRK4!H30</f>
        <v>1.29</v>
      </c>
      <c r="J49" s="19">
        <f ca="1">J48+DeltaRK4!I30</f>
        <v>0.31</v>
      </c>
      <c r="K49" s="19">
        <f ca="1">K48+DeltaRK4!J30</f>
        <v>0.15</v>
      </c>
      <c r="L49" s="19">
        <f ca="1">L48+DeltaRK4!K30</f>
        <v>0</v>
      </c>
      <c r="M49" s="19">
        <f ca="1">M48+DeltaRK4!L30</f>
        <v>0.1</v>
      </c>
      <c r="N49" s="19">
        <f ca="1">N48+DeltaRK4!M30</f>
        <v>0.32</v>
      </c>
      <c r="O49" s="19">
        <f ca="1">O48+DeltaRK4!N30</f>
        <v>0</v>
      </c>
      <c r="P49" s="19">
        <f ca="1">P48+DeltaRK4!O30</f>
        <v>0</v>
      </c>
      <c r="Q49" s="19">
        <f ca="1">Q48+DeltaRK4!P30</f>
        <v>232.30658491847507</v>
      </c>
      <c r="R49" s="19">
        <f ca="1">R48+DeltaRK4!Q30</f>
        <v>0.05</v>
      </c>
      <c r="S49" s="19">
        <f ca="1">S48+DeltaRK4!R30</f>
        <v>0</v>
      </c>
      <c r="T49" s="19">
        <f ca="1">T48+DeltaRK4!S30</f>
        <v>0.13</v>
      </c>
      <c r="U49" s="19">
        <f ca="1">U48+DeltaRK4!T30</f>
        <v>0</v>
      </c>
      <c r="V49" s="19">
        <f ca="1">V48+DeltaRK4!U30</f>
        <v>0.03</v>
      </c>
      <c r="W49" s="19">
        <f ca="1">W48+DeltaRK4!V30</f>
        <v>1729.5255908756792</v>
      </c>
      <c r="X49" s="19">
        <f ca="1">X48+DeltaRK4!W30</f>
        <v>0.01</v>
      </c>
      <c r="Y49" s="19">
        <f ca="1">Y48+DeltaRK4!X30</f>
        <v>0.03</v>
      </c>
      <c r="Z49" s="19">
        <f ca="1">Z48+DeltaRK4!Y30</f>
        <v>0</v>
      </c>
      <c r="AA49" s="19">
        <f ca="1">AA48+DeltaRK4!Z30</f>
        <v>0</v>
      </c>
      <c r="AB49" s="19">
        <f ca="1">AB48+DeltaRK4!AA30</f>
        <v>0</v>
      </c>
      <c r="AC49" s="19">
        <f ca="1">AC48+DeltaRK4!AB30</f>
        <v>0</v>
      </c>
      <c r="AD49" s="19">
        <f ca="1">AD48+DeltaRK4!AC30</f>
        <v>0</v>
      </c>
      <c r="AE49" s="19">
        <f ca="1">AE48+DeltaRK4!AD30</f>
        <v>1.3319194453946952</v>
      </c>
      <c r="AF49" s="19">
        <f ca="1">AF48+DeltaRK4!AE30</f>
        <v>172.23213394220772</v>
      </c>
      <c r="AG49" s="19">
        <f ca="1">AG48+DeltaRK4!AF30</f>
        <v>88.23764209778102</v>
      </c>
      <c r="AH49" s="19">
        <f ca="1">AH48+DeltaRK4!AG30</f>
        <v>70.007924111209832</v>
      </c>
      <c r="AI49" s="19">
        <f ca="1">AI48+DeltaRK4!AH30</f>
        <v>0</v>
      </c>
      <c r="AJ49" s="19">
        <f ca="1">AJ48+DeltaRK4!AI30</f>
        <v>0</v>
      </c>
      <c r="AK49" s="19">
        <f ca="1">AK48+DeltaRK4!AJ30</f>
        <v>0</v>
      </c>
      <c r="AL49" s="19">
        <f ca="1">AL48+DeltaRK4!AK30</f>
        <v>2.08</v>
      </c>
      <c r="AM49" s="19">
        <f ca="1">AM48+DeltaRK4!AL30</f>
        <v>0.47711860191065586</v>
      </c>
      <c r="AN49" s="19">
        <f ca="1">AN48+DeltaRK4!AM30</f>
        <v>14.007154137551527</v>
      </c>
      <c r="AO49" s="19">
        <f ca="1">AO48+DeltaRK4!AN30</f>
        <v>25.91</v>
      </c>
      <c r="AP49" s="19">
        <f ca="1">AP48+DeltaRK4!AO30</f>
        <v>19.829999999999998</v>
      </c>
      <c r="AQ49" s="19">
        <f ca="1">AQ48+DeltaRK4!AP30</f>
        <v>42.64797761908865</v>
      </c>
      <c r="AR49" s="19">
        <f ca="1">AR48+DeltaRK4!AQ30</f>
        <v>157.50797761908865</v>
      </c>
      <c r="AS49" s="19">
        <f ca="1">AS48+DeltaRK4!AR30</f>
        <v>2.9079776190886419</v>
      </c>
      <c r="AT49" s="19">
        <f ca="1">AT48+DeltaRK4!AS30</f>
        <v>4.83</v>
      </c>
      <c r="AU49" s="19">
        <f ca="1">AU48+DeltaRK4!AT30</f>
        <v>0.04</v>
      </c>
      <c r="AV49" s="19">
        <f ca="1">AV48+DeltaRK4!AU30</f>
        <v>0</v>
      </c>
      <c r="AW49" s="19">
        <f ca="1">AW48+DeltaRK4!AV30</f>
        <v>1.32</v>
      </c>
      <c r="AX49" s="19">
        <f ca="1">AX48+DeltaRK4!AW30</f>
        <v>1.34</v>
      </c>
      <c r="AY49" s="19">
        <f ca="1">AY48+DeltaRK4!AX30</f>
        <v>1.34</v>
      </c>
      <c r="AZ49" s="19">
        <f ca="1">AZ48+DeltaRK4!AY30</f>
        <v>1.24</v>
      </c>
      <c r="BA49" s="19">
        <f ca="1">BA48+DeltaRK4!AZ30</f>
        <v>0.14000000000000001</v>
      </c>
      <c r="BB49" s="19">
        <f ca="1">BB48+DeltaRK4!BA30</f>
        <v>3.74</v>
      </c>
      <c r="BC49" s="19">
        <f ca="1">BC48+DeltaRK4!BB30</f>
        <v>1.88</v>
      </c>
      <c r="BD49" s="19">
        <f ca="1">BD48+DeltaRK4!BC30</f>
        <v>10.65</v>
      </c>
      <c r="BE49" s="19">
        <f ca="1">BE48+DeltaRK4!BD30</f>
        <v>1.55</v>
      </c>
      <c r="BF49" s="19">
        <f ca="1">BF48+DeltaRK4!BE30</f>
        <v>0.67</v>
      </c>
      <c r="BG49" s="19">
        <f ca="1">BG48+DeltaRK4!BF30</f>
        <v>0.56000000000000005</v>
      </c>
      <c r="BH49" s="19">
        <f ca="1">BH48+DeltaRK4!BG30</f>
        <v>2.1</v>
      </c>
      <c r="BI49" s="19">
        <f ca="1">BI48+DeltaRK4!BH30</f>
        <v>1.72</v>
      </c>
      <c r="BJ49" s="19">
        <f ca="1">BJ48+DeltaRK4!BI30</f>
        <v>1.24</v>
      </c>
      <c r="BK49" s="19">
        <f ca="1">BK48+DeltaRK4!BJ30</f>
        <v>9.61</v>
      </c>
      <c r="BL49" s="19">
        <f ca="1">BL48+DeltaRK4!BK30</f>
        <v>0.61</v>
      </c>
      <c r="BM49" s="19">
        <f ca="1">BM48+DeltaRK4!BL30</f>
        <v>4.5</v>
      </c>
      <c r="BN49" s="19">
        <f ca="1">BN48+DeltaRK4!BM30</f>
        <v>9.5500000000000007</v>
      </c>
      <c r="BO49" s="19">
        <f ca="1">BO48+DeltaRK4!BN30</f>
        <v>4.5</v>
      </c>
      <c r="BP49" s="19">
        <f ca="1">BP48+DeltaRK4!BO30</f>
        <v>2.58</v>
      </c>
      <c r="BQ49" s="19">
        <f ca="1">BQ48+DeltaRK4!BP30</f>
        <v>10.19</v>
      </c>
      <c r="BR49" s="19">
        <f ca="1">BR48+DeltaRK4!BQ30</f>
        <v>8.02</v>
      </c>
      <c r="BS49" s="19">
        <f ca="1">BS48+DeltaRK4!BR30</f>
        <v>1.56</v>
      </c>
      <c r="BT49" s="19">
        <f ca="1">BT48+DeltaRK4!BS30</f>
        <v>4.66</v>
      </c>
      <c r="BU49" s="19">
        <f ca="1">BU48+DeltaRK4!BT30</f>
        <v>0</v>
      </c>
      <c r="BV49" s="4"/>
      <c r="BW49" s="4">
        <f ca="1">BW48-DeltaRK4!Y30</f>
        <v>2944.33</v>
      </c>
      <c r="BX49" s="9">
        <f t="shared" ca="1" si="15"/>
        <v>1.9724130528361585</v>
      </c>
      <c r="BY49" s="4"/>
      <c r="BZ49" s="23">
        <f t="shared" ca="1" si="16"/>
        <v>143810.38622149732</v>
      </c>
      <c r="CA49" s="10">
        <f t="shared" ca="1" si="13"/>
        <v>181235.91556947152</v>
      </c>
      <c r="CB49" s="19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</row>
    <row r="50" spans="1:108">
      <c r="A50" s="1">
        <f t="shared" si="17"/>
        <v>1.4000000000000006</v>
      </c>
      <c r="B50" s="19">
        <f ca="1">B49+DeltaRK4!B31</f>
        <v>411.94840284138161</v>
      </c>
      <c r="C50" s="21">
        <f t="shared" ca="1" si="14"/>
        <v>2944.3300009874756</v>
      </c>
      <c r="D50" s="19">
        <f ca="1">D49+DeltaRK4!C31</f>
        <v>192.56999471999268</v>
      </c>
      <c r="E50" s="19">
        <f ca="1">E49+DeltaRK4!D31</f>
        <v>6.37</v>
      </c>
      <c r="F50" s="19">
        <f ca="1">F49+DeltaRK4!E31</f>
        <v>74.93945855515652</v>
      </c>
      <c r="G50" s="19">
        <f ca="1">G49+DeltaRK4!F31</f>
        <v>17.670546724850819</v>
      </c>
      <c r="H50" s="19">
        <f ca="1">H49+DeltaRK4!G31</f>
        <v>1.21</v>
      </c>
      <c r="I50" s="19">
        <f ca="1">I49+DeltaRK4!H31</f>
        <v>1.29</v>
      </c>
      <c r="J50" s="19">
        <f ca="1">J49+DeltaRK4!I31</f>
        <v>0.31</v>
      </c>
      <c r="K50" s="19">
        <f ca="1">K49+DeltaRK4!J31</f>
        <v>0.15</v>
      </c>
      <c r="L50" s="19">
        <f ca="1">L49+DeltaRK4!K31</f>
        <v>0</v>
      </c>
      <c r="M50" s="19">
        <f ca="1">M49+DeltaRK4!L31</f>
        <v>0.1</v>
      </c>
      <c r="N50" s="19">
        <f ca="1">N49+DeltaRK4!M31</f>
        <v>0.32</v>
      </c>
      <c r="O50" s="19">
        <f ca="1">O49+DeltaRK4!N31</f>
        <v>0</v>
      </c>
      <c r="P50" s="19">
        <f ca="1">P49+DeltaRK4!O31</f>
        <v>0</v>
      </c>
      <c r="Q50" s="19">
        <f ca="1">Q49+DeltaRK4!P31</f>
        <v>237.45423662393179</v>
      </c>
      <c r="R50" s="19">
        <f ca="1">R49+DeltaRK4!Q31</f>
        <v>0.05</v>
      </c>
      <c r="S50" s="19">
        <f ca="1">S49+DeltaRK4!R31</f>
        <v>0</v>
      </c>
      <c r="T50" s="19">
        <f ca="1">T49+DeltaRK4!S31</f>
        <v>0.13</v>
      </c>
      <c r="U50" s="19">
        <f ca="1">U49+DeltaRK4!T31</f>
        <v>0</v>
      </c>
      <c r="V50" s="19">
        <f ca="1">V49+DeltaRK4!U31</f>
        <v>0.03</v>
      </c>
      <c r="W50" s="19">
        <f ca="1">W49+DeltaRK4!V31</f>
        <v>1718.4180553449085</v>
      </c>
      <c r="X50" s="19">
        <f ca="1">X49+DeltaRK4!W31</f>
        <v>0.01</v>
      </c>
      <c r="Y50" s="19">
        <f ca="1">Y49+DeltaRK4!X31</f>
        <v>0.03</v>
      </c>
      <c r="Z50" s="19">
        <f ca="1">Z49+DeltaRK4!Y31</f>
        <v>0</v>
      </c>
      <c r="AA50" s="19">
        <f ca="1">AA49+DeltaRK4!Z31</f>
        <v>0</v>
      </c>
      <c r="AB50" s="19">
        <f ca="1">AB49+DeltaRK4!AA31</f>
        <v>0</v>
      </c>
      <c r="AC50" s="19">
        <f ca="1">AC49+DeltaRK4!AB31</f>
        <v>0</v>
      </c>
      <c r="AD50" s="19">
        <f ca="1">AD49+DeltaRK4!AC31</f>
        <v>0</v>
      </c>
      <c r="AE50" s="19">
        <f ca="1">AE49+DeltaRK4!AD31</f>
        <v>1.3584133722826619</v>
      </c>
      <c r="AF50" s="19">
        <f ca="1">AF49+DeltaRK4!AE31</f>
        <v>175.56795928916748</v>
      </c>
      <c r="AG50" s="19">
        <f ca="1">AG49+DeltaRK4!AF31</f>
        <v>91.785413094273252</v>
      </c>
      <c r="AH50" s="19">
        <f ca="1">AH49+DeltaRK4!AG31</f>
        <v>71.93995392995663</v>
      </c>
      <c r="AI50" s="19">
        <f ca="1">AI49+DeltaRK4!AH31</f>
        <v>0</v>
      </c>
      <c r="AJ50" s="19">
        <f ca="1">AJ49+DeltaRK4!AI31</f>
        <v>0</v>
      </c>
      <c r="AK50" s="19">
        <f ca="1">AK49+DeltaRK4!AJ31</f>
        <v>0</v>
      </c>
      <c r="AL50" s="19">
        <f ca="1">AL49+DeltaRK4!AK31</f>
        <v>2.08</v>
      </c>
      <c r="AM50" s="19">
        <f ca="1">AM49+DeltaRK4!AL31</f>
        <v>0.42945327514917303</v>
      </c>
      <c r="AN50" s="19">
        <f ca="1">AN49+DeltaRK4!AM31</f>
        <v>13.230917290981745</v>
      </c>
      <c r="AO50" s="19">
        <f ca="1">AO49+DeltaRK4!AN31</f>
        <v>25.91</v>
      </c>
      <c r="AP50" s="19">
        <f ca="1">AP49+DeltaRK4!AO31</f>
        <v>19.829999999999998</v>
      </c>
      <c r="AQ50" s="19">
        <f ca="1">AQ49+DeltaRK4!AP31</f>
        <v>41.9618662556082</v>
      </c>
      <c r="AR50" s="19">
        <f ca="1">AR49+DeltaRK4!AQ31</f>
        <v>156.8218662556082</v>
      </c>
      <c r="AS50" s="19">
        <f ca="1">AS49+DeltaRK4!AR31</f>
        <v>2.2218662556081901</v>
      </c>
      <c r="AT50" s="19">
        <f ca="1">AT49+DeltaRK4!AS31</f>
        <v>4.83</v>
      </c>
      <c r="AU50" s="19">
        <f ca="1">AU49+DeltaRK4!AT31</f>
        <v>0.04</v>
      </c>
      <c r="AV50" s="19">
        <f ca="1">AV49+DeltaRK4!AU31</f>
        <v>0</v>
      </c>
      <c r="AW50" s="19">
        <f ca="1">AW49+DeltaRK4!AV31</f>
        <v>1.32</v>
      </c>
      <c r="AX50" s="19">
        <f ca="1">AX49+DeltaRK4!AW31</f>
        <v>1.34</v>
      </c>
      <c r="AY50" s="19">
        <f ca="1">AY49+DeltaRK4!AX31</f>
        <v>1.34</v>
      </c>
      <c r="AZ50" s="19">
        <f ca="1">AZ49+DeltaRK4!AY31</f>
        <v>1.24</v>
      </c>
      <c r="BA50" s="19">
        <f ca="1">BA49+DeltaRK4!AZ31</f>
        <v>0.14000000000000001</v>
      </c>
      <c r="BB50" s="19">
        <f ca="1">BB49+DeltaRK4!BA31</f>
        <v>3.74</v>
      </c>
      <c r="BC50" s="19">
        <f ca="1">BC49+DeltaRK4!BB31</f>
        <v>1.88</v>
      </c>
      <c r="BD50" s="19">
        <f ca="1">BD49+DeltaRK4!BC31</f>
        <v>10.65</v>
      </c>
      <c r="BE50" s="19">
        <f ca="1">BE49+DeltaRK4!BD31</f>
        <v>1.55</v>
      </c>
      <c r="BF50" s="19">
        <f ca="1">BF49+DeltaRK4!BE31</f>
        <v>0.67</v>
      </c>
      <c r="BG50" s="19">
        <f ca="1">BG49+DeltaRK4!BF31</f>
        <v>0.56000000000000005</v>
      </c>
      <c r="BH50" s="19">
        <f ca="1">BH49+DeltaRK4!BG31</f>
        <v>2.1</v>
      </c>
      <c r="BI50" s="19">
        <f ca="1">BI49+DeltaRK4!BH31</f>
        <v>1.72</v>
      </c>
      <c r="BJ50" s="19">
        <f ca="1">BJ49+DeltaRK4!BI31</f>
        <v>1.24</v>
      </c>
      <c r="BK50" s="19">
        <f ca="1">BK49+DeltaRK4!BJ31</f>
        <v>9.61</v>
      </c>
      <c r="BL50" s="19">
        <f ca="1">BL49+DeltaRK4!BK31</f>
        <v>0.61</v>
      </c>
      <c r="BM50" s="19">
        <f ca="1">BM49+DeltaRK4!BL31</f>
        <v>4.5</v>
      </c>
      <c r="BN50" s="19">
        <f ca="1">BN49+DeltaRK4!BM31</f>
        <v>9.5500000000000007</v>
      </c>
      <c r="BO50" s="19">
        <f ca="1">BO49+DeltaRK4!BN31</f>
        <v>4.5</v>
      </c>
      <c r="BP50" s="19">
        <f ca="1">BP49+DeltaRK4!BO31</f>
        <v>2.58</v>
      </c>
      <c r="BQ50" s="19">
        <f ca="1">BQ49+DeltaRK4!BP31</f>
        <v>10.19</v>
      </c>
      <c r="BR50" s="19">
        <f ca="1">BR49+DeltaRK4!BQ31</f>
        <v>8.02</v>
      </c>
      <c r="BS50" s="19">
        <f ca="1">BS49+DeltaRK4!BR31</f>
        <v>1.56</v>
      </c>
      <c r="BT50" s="19">
        <f ca="1">BT49+DeltaRK4!BS31</f>
        <v>4.66</v>
      </c>
      <c r="BU50" s="19">
        <f ca="1">BU49+DeltaRK4!BT31</f>
        <v>0</v>
      </c>
      <c r="BV50" s="4"/>
      <c r="BW50" s="4">
        <f ca="1">BW49-DeltaRK4!Y31</f>
        <v>2944.33</v>
      </c>
      <c r="BX50" s="9">
        <f t="shared" ca="1" si="15"/>
        <v>1.9621101716179166</v>
      </c>
      <c r="BY50" s="4"/>
      <c r="BZ50" s="23">
        <f t="shared" ca="1" si="16"/>
        <v>143825.07522035658</v>
      </c>
      <c r="CA50" s="10">
        <f t="shared" ca="1" si="13"/>
        <v>180643.57728444829</v>
      </c>
      <c r="CB50" s="19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</row>
    <row r="51" spans="1:108">
      <c r="A51" s="1">
        <f t="shared" si="17"/>
        <v>1.4500000000000006</v>
      </c>
      <c r="B51" s="19">
        <f ca="1">B50+DeltaRK4!B32</f>
        <v>412.09814410725022</v>
      </c>
      <c r="C51" s="21">
        <f t="shared" ca="1" si="14"/>
        <v>2944.3300009874756</v>
      </c>
      <c r="D51" s="19">
        <f ca="1">D50+DeltaRK4!C32</f>
        <v>191.62196088100006</v>
      </c>
      <c r="E51" s="19">
        <f ca="1">E50+DeltaRK4!D32</f>
        <v>6.37</v>
      </c>
      <c r="F51" s="19">
        <f ca="1">F50+DeltaRK4!E32</f>
        <v>75.844813100307633</v>
      </c>
      <c r="G51" s="19">
        <f ca="1">G50+DeltaRK4!F32</f>
        <v>17.713226018692332</v>
      </c>
      <c r="H51" s="19">
        <f ca="1">H50+DeltaRK4!G32</f>
        <v>1.21</v>
      </c>
      <c r="I51" s="19">
        <f ca="1">I50+DeltaRK4!H32</f>
        <v>1.29</v>
      </c>
      <c r="J51" s="19">
        <f ca="1">J50+DeltaRK4!I32</f>
        <v>0.31</v>
      </c>
      <c r="K51" s="19">
        <f ca="1">K50+DeltaRK4!J32</f>
        <v>0.15</v>
      </c>
      <c r="L51" s="19">
        <f ca="1">L50+DeltaRK4!K32</f>
        <v>0</v>
      </c>
      <c r="M51" s="19">
        <f ca="1">M50+DeltaRK4!L32</f>
        <v>0.1</v>
      </c>
      <c r="N51" s="19">
        <f ca="1">N50+DeltaRK4!M32</f>
        <v>0.32</v>
      </c>
      <c r="O51" s="19">
        <f ca="1">O50+DeltaRK4!N32</f>
        <v>0</v>
      </c>
      <c r="P51" s="19">
        <f ca="1">P50+DeltaRK4!O32</f>
        <v>0</v>
      </c>
      <c r="Q51" s="19">
        <f ca="1">Q50+DeltaRK4!P32</f>
        <v>242.46993179372799</v>
      </c>
      <c r="R51" s="19">
        <f ca="1">R50+DeltaRK4!Q32</f>
        <v>0.05</v>
      </c>
      <c r="S51" s="19">
        <f ca="1">S50+DeltaRK4!R32</f>
        <v>0</v>
      </c>
      <c r="T51" s="19">
        <f ca="1">T50+DeltaRK4!S32</f>
        <v>0.13</v>
      </c>
      <c r="U51" s="19">
        <f ca="1">U50+DeltaRK4!T32</f>
        <v>0</v>
      </c>
      <c r="V51" s="19">
        <f ca="1">V50+DeltaRK4!U32</f>
        <v>0.03</v>
      </c>
      <c r="W51" s="19">
        <f ca="1">W50+DeltaRK4!V32</f>
        <v>1707.5324153028052</v>
      </c>
      <c r="X51" s="19">
        <f ca="1">X50+DeltaRK4!W32</f>
        <v>0.01</v>
      </c>
      <c r="Y51" s="19">
        <f ca="1">Y50+DeltaRK4!X32</f>
        <v>0.03</v>
      </c>
      <c r="Z51" s="19">
        <f ca="1">Z50+DeltaRK4!Y32</f>
        <v>0</v>
      </c>
      <c r="AA51" s="19">
        <f ca="1">AA50+DeltaRK4!Z32</f>
        <v>0</v>
      </c>
      <c r="AB51" s="19">
        <f ca="1">AB50+DeltaRK4!AA32</f>
        <v>0</v>
      </c>
      <c r="AC51" s="19">
        <f ca="1">AC50+DeltaRK4!AB32</f>
        <v>0</v>
      </c>
      <c r="AD51" s="19">
        <f ca="1">AD50+DeltaRK4!AC32</f>
        <v>0</v>
      </c>
      <c r="AE51" s="19">
        <f ca="1">AE50+DeltaRK4!AD32</f>
        <v>1.374103253300456</v>
      </c>
      <c r="AF51" s="19">
        <f ca="1">AF50+DeltaRK4!AE32</f>
        <v>178.7371335273466</v>
      </c>
      <c r="AG51" s="19">
        <f ca="1">AG50+DeltaRK4!AF32</f>
        <v>95.364005226512646</v>
      </c>
      <c r="AH51" s="19">
        <f ca="1">AH50+DeltaRK4!AG32</f>
        <v>73.839439225165066</v>
      </c>
      <c r="AI51" s="19">
        <f ca="1">AI50+DeltaRK4!AH32</f>
        <v>0</v>
      </c>
      <c r="AJ51" s="19">
        <f ca="1">AJ50+DeltaRK4!AI32</f>
        <v>0</v>
      </c>
      <c r="AK51" s="19">
        <f ca="1">AK50+DeltaRK4!AJ32</f>
        <v>0</v>
      </c>
      <c r="AL51" s="19">
        <f ca="1">AL50+DeltaRK4!AK32</f>
        <v>2.08</v>
      </c>
      <c r="AM51" s="19">
        <f ca="1">AM50+DeltaRK4!AL32</f>
        <v>0.3867739813076605</v>
      </c>
      <c r="AN51" s="19">
        <f ca="1">AN50+DeltaRK4!AM32</f>
        <v>12.490626562340125</v>
      </c>
      <c r="AO51" s="19">
        <f ca="1">AO50+DeltaRK4!AN32</f>
        <v>25.91</v>
      </c>
      <c r="AP51" s="19">
        <f ca="1">AP50+DeltaRK4!AO32</f>
        <v>19.829999999999998</v>
      </c>
      <c r="AQ51" s="19">
        <f ca="1">AQ50+DeltaRK4!AP32</f>
        <v>41.291857371656697</v>
      </c>
      <c r="AR51" s="19">
        <f ca="1">AR50+DeltaRK4!AQ32</f>
        <v>156.15185737165669</v>
      </c>
      <c r="AS51" s="19">
        <f ca="1">AS50+DeltaRK4!AR32</f>
        <v>1.5518573716566846</v>
      </c>
      <c r="AT51" s="19">
        <f ca="1">AT50+DeltaRK4!AS32</f>
        <v>4.83</v>
      </c>
      <c r="AU51" s="19">
        <f ca="1">AU50+DeltaRK4!AT32</f>
        <v>0.04</v>
      </c>
      <c r="AV51" s="19">
        <f ca="1">AV50+DeltaRK4!AU32</f>
        <v>0</v>
      </c>
      <c r="AW51" s="19">
        <f ca="1">AW50+DeltaRK4!AV32</f>
        <v>1.32</v>
      </c>
      <c r="AX51" s="19">
        <f ca="1">AX50+DeltaRK4!AW32</f>
        <v>1.34</v>
      </c>
      <c r="AY51" s="19">
        <f ca="1">AY50+DeltaRK4!AX32</f>
        <v>1.34</v>
      </c>
      <c r="AZ51" s="19">
        <f ca="1">AZ50+DeltaRK4!AY32</f>
        <v>1.24</v>
      </c>
      <c r="BA51" s="19">
        <f ca="1">BA50+DeltaRK4!AZ32</f>
        <v>0.14000000000000001</v>
      </c>
      <c r="BB51" s="19">
        <f ca="1">BB50+DeltaRK4!BA32</f>
        <v>3.74</v>
      </c>
      <c r="BC51" s="19">
        <f ca="1">BC50+DeltaRK4!BB32</f>
        <v>1.88</v>
      </c>
      <c r="BD51" s="19">
        <f ca="1">BD50+DeltaRK4!BC32</f>
        <v>10.65</v>
      </c>
      <c r="BE51" s="19">
        <f ca="1">BE50+DeltaRK4!BD32</f>
        <v>1.55</v>
      </c>
      <c r="BF51" s="19">
        <f ca="1">BF50+DeltaRK4!BE32</f>
        <v>0.67</v>
      </c>
      <c r="BG51" s="19">
        <f ca="1">BG50+DeltaRK4!BF32</f>
        <v>0.56000000000000005</v>
      </c>
      <c r="BH51" s="19">
        <f ca="1">BH50+DeltaRK4!BG32</f>
        <v>2.1</v>
      </c>
      <c r="BI51" s="19">
        <f ca="1">BI50+DeltaRK4!BH32</f>
        <v>1.72</v>
      </c>
      <c r="BJ51" s="19">
        <f ca="1">BJ50+DeltaRK4!BI32</f>
        <v>1.24</v>
      </c>
      <c r="BK51" s="19">
        <f ca="1">BK50+DeltaRK4!BJ32</f>
        <v>9.61</v>
      </c>
      <c r="BL51" s="19">
        <f ca="1">BL50+DeltaRK4!BK32</f>
        <v>0.61</v>
      </c>
      <c r="BM51" s="19">
        <f ca="1">BM50+DeltaRK4!BL32</f>
        <v>4.5</v>
      </c>
      <c r="BN51" s="19">
        <f ca="1">BN50+DeltaRK4!BM32</f>
        <v>9.5500000000000007</v>
      </c>
      <c r="BO51" s="19">
        <f ca="1">BO50+DeltaRK4!BN32</f>
        <v>4.5</v>
      </c>
      <c r="BP51" s="19">
        <f ca="1">BP50+DeltaRK4!BO32</f>
        <v>2.58</v>
      </c>
      <c r="BQ51" s="19">
        <f ca="1">BQ50+DeltaRK4!BP32</f>
        <v>10.19</v>
      </c>
      <c r="BR51" s="19">
        <f ca="1">BR50+DeltaRK4!BQ32</f>
        <v>8.02</v>
      </c>
      <c r="BS51" s="19">
        <f ca="1">BS50+DeltaRK4!BR32</f>
        <v>1.56</v>
      </c>
      <c r="BT51" s="19">
        <f ca="1">BT50+DeltaRK4!BS32</f>
        <v>4.66</v>
      </c>
      <c r="BU51" s="19">
        <f ca="1">BU50+DeltaRK4!BT32</f>
        <v>0</v>
      </c>
      <c r="BV51" s="4"/>
      <c r="BW51" s="4">
        <f ca="1">BW50-DeltaRK4!Y32</f>
        <v>2944.33</v>
      </c>
      <c r="BX51" s="9">
        <f t="shared" ca="1" si="15"/>
        <v>1.9524505834706034</v>
      </c>
      <c r="BY51" s="4"/>
      <c r="BZ51" s="23">
        <f t="shared" ca="1" si="16"/>
        <v>143839.80689944947</v>
      </c>
      <c r="CA51" s="10">
        <f t="shared" ca="1" si="13"/>
        <v>180059.53636372558</v>
      </c>
      <c r="CB51" s="19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</row>
    <row r="52" spans="1:108">
      <c r="A52" s="1">
        <f t="shared" si="17"/>
        <v>1.5000000000000007</v>
      </c>
      <c r="B52" s="19">
        <f ca="1">B51+DeltaRK4!B33</f>
        <v>412.23967961230568</v>
      </c>
      <c r="C52" s="21">
        <f t="shared" ca="1" si="14"/>
        <v>2944.3300009874761</v>
      </c>
      <c r="D52" s="19">
        <f ca="1">D51+DeltaRK4!C33</f>
        <v>190.73322236758267</v>
      </c>
      <c r="E52" s="19">
        <f ca="1">E51+DeltaRK4!D33</f>
        <v>6.37</v>
      </c>
      <c r="F52" s="19">
        <f ca="1">F51+DeltaRK4!E33</f>
        <v>76.695303079049751</v>
      </c>
      <c r="G52" s="19">
        <f ca="1">G51+DeltaRK4!F33</f>
        <v>17.751474553367618</v>
      </c>
      <c r="H52" s="19">
        <f ca="1">H51+DeltaRK4!G33</f>
        <v>1.21</v>
      </c>
      <c r="I52" s="19">
        <f ca="1">I51+DeltaRK4!H33</f>
        <v>1.29</v>
      </c>
      <c r="J52" s="19">
        <f ca="1">J51+DeltaRK4!I33</f>
        <v>0.31</v>
      </c>
      <c r="K52" s="19">
        <f ca="1">K51+DeltaRK4!J33</f>
        <v>0.15</v>
      </c>
      <c r="L52" s="19">
        <f ca="1">L51+DeltaRK4!K33</f>
        <v>0</v>
      </c>
      <c r="M52" s="19">
        <f ca="1">M51+DeltaRK4!L33</f>
        <v>0.1</v>
      </c>
      <c r="N52" s="19">
        <f ca="1">N51+DeltaRK4!M33</f>
        <v>0.32</v>
      </c>
      <c r="O52" s="19">
        <f ca="1">O51+DeltaRK4!N33</f>
        <v>0</v>
      </c>
      <c r="P52" s="19">
        <f ca="1">P51+DeltaRK4!O33</f>
        <v>0</v>
      </c>
      <c r="Q52" s="19">
        <f ca="1">Q51+DeltaRK4!P33</f>
        <v>247.36166772113339</v>
      </c>
      <c r="R52" s="19">
        <f ca="1">R51+DeltaRK4!Q33</f>
        <v>0.05</v>
      </c>
      <c r="S52" s="19">
        <f ca="1">S51+DeltaRK4!R33</f>
        <v>0</v>
      </c>
      <c r="T52" s="19">
        <f ca="1">T51+DeltaRK4!S33</f>
        <v>0.13</v>
      </c>
      <c r="U52" s="19">
        <f ca="1">U51+DeltaRK4!T33</f>
        <v>0</v>
      </c>
      <c r="V52" s="19">
        <f ca="1">V51+DeltaRK4!U33</f>
        <v>0.03</v>
      </c>
      <c r="W52" s="19">
        <f ca="1">W51+DeltaRK4!V33</f>
        <v>1696.8578855353903</v>
      </c>
      <c r="X52" s="19">
        <f ca="1">X51+DeltaRK4!W33</f>
        <v>0.01</v>
      </c>
      <c r="Y52" s="19">
        <f ca="1">Y51+DeltaRK4!X33</f>
        <v>0.03</v>
      </c>
      <c r="Z52" s="19">
        <f ca="1">Z51+DeltaRK4!Y33</f>
        <v>0</v>
      </c>
      <c r="AA52" s="19">
        <f ca="1">AA51+DeltaRK4!Z33</f>
        <v>0</v>
      </c>
      <c r="AB52" s="19">
        <f ca="1">AB51+DeltaRK4!AA33</f>
        <v>0</v>
      </c>
      <c r="AC52" s="19">
        <f ca="1">AC51+DeltaRK4!AB33</f>
        <v>0</v>
      </c>
      <c r="AD52" s="19">
        <f ca="1">AD51+DeltaRK4!AC33</f>
        <v>0</v>
      </c>
      <c r="AE52" s="19">
        <f ca="1">AE51+DeltaRK4!AD33</f>
        <v>1.3809485291984793</v>
      </c>
      <c r="AF52" s="19">
        <f ca="1">AF51+DeltaRK4!AE33</f>
        <v>181.7444648678437</v>
      </c>
      <c r="AG52" s="19">
        <f ca="1">AG51+DeltaRK4!AF33</f>
        <v>98.971933774381554</v>
      </c>
      <c r="AH52" s="19">
        <f ca="1">AH51+DeltaRK4!AG33</f>
        <v>75.706911375024831</v>
      </c>
      <c r="AI52" s="19">
        <f ca="1">AI51+DeltaRK4!AH33</f>
        <v>0</v>
      </c>
      <c r="AJ52" s="19">
        <f ca="1">AJ51+DeltaRK4!AI33</f>
        <v>0</v>
      </c>
      <c r="AK52" s="19">
        <f ca="1">AK51+DeltaRK4!AJ33</f>
        <v>0</v>
      </c>
      <c r="AL52" s="19">
        <f ca="1">AL51+DeltaRK4!AK33</f>
        <v>2.08</v>
      </c>
      <c r="AM52" s="19">
        <f ca="1">AM51+DeltaRK4!AL33</f>
        <v>0.34852544663237511</v>
      </c>
      <c r="AN52" s="19">
        <f ca="1">AN51+DeltaRK4!AM33</f>
        <v>11.785328957847703</v>
      </c>
      <c r="AO52" s="19">
        <f ca="1">AO51+DeltaRK4!AN33</f>
        <v>25.91</v>
      </c>
      <c r="AP52" s="19">
        <f ca="1">AP51+DeltaRK4!AO33</f>
        <v>19.829999999999998</v>
      </c>
      <c r="AQ52" s="19">
        <f ca="1">AQ51+DeltaRK4!AP33</f>
        <v>40.637444926674519</v>
      </c>
      <c r="AR52" s="19">
        <f ca="1">AR51+DeltaRK4!AQ33</f>
        <v>155.49744492667452</v>
      </c>
      <c r="AS52" s="19">
        <f ca="1">AS51+DeltaRK4!AR33</f>
        <v>0.89744492667450337</v>
      </c>
      <c r="AT52" s="19">
        <f ca="1">AT51+DeltaRK4!AS33</f>
        <v>4.83</v>
      </c>
      <c r="AU52" s="19">
        <f ca="1">AU51+DeltaRK4!AT33</f>
        <v>0.04</v>
      </c>
      <c r="AV52" s="19">
        <f ca="1">AV51+DeltaRK4!AU33</f>
        <v>0</v>
      </c>
      <c r="AW52" s="19">
        <f ca="1">AW51+DeltaRK4!AV33</f>
        <v>1.32</v>
      </c>
      <c r="AX52" s="19">
        <f ca="1">AX51+DeltaRK4!AW33</f>
        <v>1.34</v>
      </c>
      <c r="AY52" s="19">
        <f ca="1">AY51+DeltaRK4!AX33</f>
        <v>1.34</v>
      </c>
      <c r="AZ52" s="19">
        <f ca="1">AZ51+DeltaRK4!AY33</f>
        <v>1.24</v>
      </c>
      <c r="BA52" s="19">
        <f ca="1">BA51+DeltaRK4!AZ33</f>
        <v>0.14000000000000001</v>
      </c>
      <c r="BB52" s="19">
        <f ca="1">BB51+DeltaRK4!BA33</f>
        <v>3.74</v>
      </c>
      <c r="BC52" s="19">
        <f ca="1">BC51+DeltaRK4!BB33</f>
        <v>1.88</v>
      </c>
      <c r="BD52" s="19">
        <f ca="1">BD51+DeltaRK4!BC33</f>
        <v>10.65</v>
      </c>
      <c r="BE52" s="19">
        <f ca="1">BE51+DeltaRK4!BD33</f>
        <v>1.55</v>
      </c>
      <c r="BF52" s="19">
        <f ca="1">BF51+DeltaRK4!BE33</f>
        <v>0.67</v>
      </c>
      <c r="BG52" s="19">
        <f ca="1">BG51+DeltaRK4!BF33</f>
        <v>0.56000000000000005</v>
      </c>
      <c r="BH52" s="19">
        <f ca="1">BH51+DeltaRK4!BG33</f>
        <v>2.1</v>
      </c>
      <c r="BI52" s="19">
        <f ca="1">BI51+DeltaRK4!BH33</f>
        <v>1.72</v>
      </c>
      <c r="BJ52" s="19">
        <f ca="1">BJ51+DeltaRK4!BI33</f>
        <v>1.24</v>
      </c>
      <c r="BK52" s="19">
        <f ca="1">BK51+DeltaRK4!BJ33</f>
        <v>9.61</v>
      </c>
      <c r="BL52" s="19">
        <f ca="1">BL51+DeltaRK4!BK33</f>
        <v>0.61</v>
      </c>
      <c r="BM52" s="19">
        <f ca="1">BM51+DeltaRK4!BL33</f>
        <v>4.5</v>
      </c>
      <c r="BN52" s="19">
        <f ca="1">BN51+DeltaRK4!BM33</f>
        <v>9.5500000000000007</v>
      </c>
      <c r="BO52" s="19">
        <f ca="1">BO51+DeltaRK4!BN33</f>
        <v>4.5</v>
      </c>
      <c r="BP52" s="19">
        <f ca="1">BP51+DeltaRK4!BO33</f>
        <v>2.58</v>
      </c>
      <c r="BQ52" s="19">
        <f ca="1">BQ51+DeltaRK4!BP33</f>
        <v>10.19</v>
      </c>
      <c r="BR52" s="19">
        <f ca="1">BR51+DeltaRK4!BQ33</f>
        <v>8.02</v>
      </c>
      <c r="BS52" s="19">
        <f ca="1">BS51+DeltaRK4!BR33</f>
        <v>1.56</v>
      </c>
      <c r="BT52" s="19">
        <f ca="1">BT51+DeltaRK4!BS33</f>
        <v>4.66</v>
      </c>
      <c r="BU52" s="19">
        <f ca="1">BU51+DeltaRK4!BT33</f>
        <v>0</v>
      </c>
      <c r="BV52" s="4"/>
      <c r="BW52" s="4">
        <f ca="1">BW51-DeltaRK4!Y33</f>
        <v>2944.33</v>
      </c>
      <c r="BX52" s="9">
        <f t="shared" ca="1" si="15"/>
        <v>1.9433951598589425</v>
      </c>
      <c r="BY52" s="4"/>
      <c r="BZ52" s="23">
        <f t="shared" ca="1" si="16"/>
        <v>143854.54710001027</v>
      </c>
      <c r="CA52" s="10">
        <f t="shared" ca="1" si="13"/>
        <v>179483.5392403398</v>
      </c>
      <c r="CB52" s="19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</row>
    <row r="53" spans="1:108">
      <c r="A53" s="1">
        <f t="shared" si="17"/>
        <v>1.5500000000000007</v>
      </c>
      <c r="B53" s="19">
        <f ca="1">B52+DeltaRK4!B34</f>
        <v>412.37337742552785</v>
      </c>
      <c r="C53" s="21">
        <f t="shared" ca="1" si="14"/>
        <v>2944.3300009874765</v>
      </c>
      <c r="D53" s="19">
        <f ca="1">D52+DeltaRK4!C34</f>
        <v>189.90017262082696</v>
      </c>
      <c r="E53" s="19">
        <f ca="1">E52+DeltaRK4!D34</f>
        <v>6.37</v>
      </c>
      <c r="F53" s="19">
        <f ca="1">F52+DeltaRK4!E34</f>
        <v>77.494046617874432</v>
      </c>
      <c r="G53" s="19">
        <f ca="1">G52+DeltaRK4!F34</f>
        <v>17.785780761298657</v>
      </c>
      <c r="H53" s="19">
        <f ca="1">H52+DeltaRK4!G34</f>
        <v>1.21</v>
      </c>
      <c r="I53" s="19">
        <f ca="1">I52+DeltaRK4!H34</f>
        <v>1.29</v>
      </c>
      <c r="J53" s="19">
        <f ca="1">J52+DeltaRK4!I34</f>
        <v>0.31</v>
      </c>
      <c r="K53" s="19">
        <f ca="1">K52+DeltaRK4!J34</f>
        <v>0.15</v>
      </c>
      <c r="L53" s="19">
        <f ca="1">L52+DeltaRK4!K34</f>
        <v>0</v>
      </c>
      <c r="M53" s="19">
        <f ca="1">M52+DeltaRK4!L34</f>
        <v>0.1</v>
      </c>
      <c r="N53" s="19">
        <f ca="1">N52+DeltaRK4!M34</f>
        <v>0.32</v>
      </c>
      <c r="O53" s="19">
        <f ca="1">O52+DeltaRK4!N34</f>
        <v>0</v>
      </c>
      <c r="P53" s="19">
        <f ca="1">P52+DeltaRK4!O34</f>
        <v>0</v>
      </c>
      <c r="Q53" s="19">
        <f ca="1">Q52+DeltaRK4!P34</f>
        <v>252.13652353223171</v>
      </c>
      <c r="R53" s="19">
        <f ca="1">R52+DeltaRK4!Q34</f>
        <v>0.05</v>
      </c>
      <c r="S53" s="19">
        <f ca="1">S52+DeltaRK4!R34</f>
        <v>0</v>
      </c>
      <c r="T53" s="19">
        <f ca="1">T52+DeltaRK4!S34</f>
        <v>0.13</v>
      </c>
      <c r="U53" s="19">
        <f ca="1">U52+DeltaRK4!T34</f>
        <v>0</v>
      </c>
      <c r="V53" s="19">
        <f ca="1">V52+DeltaRK4!U34</f>
        <v>0.03</v>
      </c>
      <c r="W53" s="19">
        <f ca="1">W52+DeltaRK4!V34</f>
        <v>1686.3850704707552</v>
      </c>
      <c r="X53" s="19">
        <f ca="1">X52+DeltaRK4!W34</f>
        <v>0.01</v>
      </c>
      <c r="Y53" s="19">
        <f ca="1">Y52+DeltaRK4!X34</f>
        <v>0.03</v>
      </c>
      <c r="Z53" s="19">
        <f ca="1">Z52+DeltaRK4!Y34</f>
        <v>0</v>
      </c>
      <c r="AA53" s="19">
        <f ca="1">AA52+DeltaRK4!Z34</f>
        <v>0</v>
      </c>
      <c r="AB53" s="19">
        <f ca="1">AB52+DeltaRK4!AA34</f>
        <v>0</v>
      </c>
      <c r="AC53" s="19">
        <f ca="1">AC52+DeltaRK4!AB34</f>
        <v>0</v>
      </c>
      <c r="AD53" s="19">
        <f ca="1">AD52+DeltaRK4!AC34</f>
        <v>0</v>
      </c>
      <c r="AE53" s="19">
        <f ca="1">AE52+DeltaRK4!AD34</f>
        <v>1.3805376310799669</v>
      </c>
      <c r="AF53" s="19">
        <f ca="1">AF52+DeltaRK4!AE34</f>
        <v>184.5947149620547</v>
      </c>
      <c r="AG53" s="19">
        <f ca="1">AG52+DeltaRK4!AF34</f>
        <v>102.60760450704396</v>
      </c>
      <c r="AH53" s="19">
        <f ca="1">AH52+DeltaRK4!AG34</f>
        <v>77.542869843687953</v>
      </c>
      <c r="AI53" s="19">
        <f ca="1">AI52+DeltaRK4!AH34</f>
        <v>0</v>
      </c>
      <c r="AJ53" s="19">
        <f ca="1">AJ52+DeltaRK4!AI34</f>
        <v>0</v>
      </c>
      <c r="AK53" s="19">
        <f ca="1">AK52+DeltaRK4!AJ34</f>
        <v>0</v>
      </c>
      <c r="AL53" s="19">
        <f ca="1">AL52+DeltaRK4!AK34</f>
        <v>2.08</v>
      </c>
      <c r="AM53" s="19">
        <f ca="1">AM52+DeltaRK4!AL34</f>
        <v>0.31421923870133517</v>
      </c>
      <c r="AN53" s="19">
        <f ca="1">AN52+DeltaRK4!AM34</f>
        <v>11.1140294382283</v>
      </c>
      <c r="AO53" s="19">
        <f ca="1">AO52+DeltaRK4!AN34</f>
        <v>25.91</v>
      </c>
      <c r="AP53" s="19">
        <f ca="1">AP52+DeltaRK4!AO34</f>
        <v>19.829999999999998</v>
      </c>
      <c r="AQ53" s="19">
        <f ca="1">AQ52+DeltaRK4!AP34</f>
        <v>39.998143787897639</v>
      </c>
      <c r="AR53" s="19">
        <f ca="1">AR52+DeltaRK4!AQ34</f>
        <v>154.85814378789763</v>
      </c>
      <c r="AS53" s="19">
        <f ca="1">AS52+DeltaRK4!AR34</f>
        <v>0.2581437878976246</v>
      </c>
      <c r="AT53" s="19">
        <f ca="1">AT52+DeltaRK4!AS34</f>
        <v>4.83</v>
      </c>
      <c r="AU53" s="19">
        <f ca="1">AU52+DeltaRK4!AT34</f>
        <v>0.04</v>
      </c>
      <c r="AV53" s="19">
        <f ca="1">AV52+DeltaRK4!AU34</f>
        <v>0</v>
      </c>
      <c r="AW53" s="19">
        <f ca="1">AW52+DeltaRK4!AV34</f>
        <v>1.32</v>
      </c>
      <c r="AX53" s="19">
        <f ca="1">AX52+DeltaRK4!AW34</f>
        <v>1.34</v>
      </c>
      <c r="AY53" s="19">
        <f ca="1">AY52+DeltaRK4!AX34</f>
        <v>1.34</v>
      </c>
      <c r="AZ53" s="19">
        <f ca="1">AZ52+DeltaRK4!AY34</f>
        <v>1.24</v>
      </c>
      <c r="BA53" s="19">
        <f ca="1">BA52+DeltaRK4!AZ34</f>
        <v>0.14000000000000001</v>
      </c>
      <c r="BB53" s="19">
        <f ca="1">BB52+DeltaRK4!BA34</f>
        <v>3.74</v>
      </c>
      <c r="BC53" s="19">
        <f ca="1">BC52+DeltaRK4!BB34</f>
        <v>1.88</v>
      </c>
      <c r="BD53" s="19">
        <f ca="1">BD52+DeltaRK4!BC34</f>
        <v>10.65</v>
      </c>
      <c r="BE53" s="19">
        <f ca="1">BE52+DeltaRK4!BD34</f>
        <v>1.55</v>
      </c>
      <c r="BF53" s="19">
        <f ca="1">BF52+DeltaRK4!BE34</f>
        <v>0.67</v>
      </c>
      <c r="BG53" s="19">
        <f ca="1">BG52+DeltaRK4!BF34</f>
        <v>0.56000000000000005</v>
      </c>
      <c r="BH53" s="19">
        <f ca="1">BH52+DeltaRK4!BG34</f>
        <v>2.1</v>
      </c>
      <c r="BI53" s="19">
        <f ca="1">BI52+DeltaRK4!BH34</f>
        <v>1.72</v>
      </c>
      <c r="BJ53" s="19">
        <f ca="1">BJ52+DeltaRK4!BI34</f>
        <v>1.24</v>
      </c>
      <c r="BK53" s="19">
        <f ca="1">BK52+DeltaRK4!BJ34</f>
        <v>9.61</v>
      </c>
      <c r="BL53" s="19">
        <f ca="1">BL52+DeltaRK4!BK34</f>
        <v>0.61</v>
      </c>
      <c r="BM53" s="19">
        <f ca="1">BM52+DeltaRK4!BL34</f>
        <v>4.5</v>
      </c>
      <c r="BN53" s="19">
        <f ca="1">BN52+DeltaRK4!BM34</f>
        <v>9.5500000000000007</v>
      </c>
      <c r="BO53" s="19">
        <f ca="1">BO52+DeltaRK4!BN34</f>
        <v>4.5</v>
      </c>
      <c r="BP53" s="19">
        <f ca="1">BP52+DeltaRK4!BO34</f>
        <v>2.58</v>
      </c>
      <c r="BQ53" s="19">
        <f ca="1">BQ52+DeltaRK4!BP34</f>
        <v>10.19</v>
      </c>
      <c r="BR53" s="19">
        <f ca="1">BR52+DeltaRK4!BQ34</f>
        <v>8.02</v>
      </c>
      <c r="BS53" s="19">
        <f ca="1">BS52+DeltaRK4!BR34</f>
        <v>1.56</v>
      </c>
      <c r="BT53" s="19">
        <f ca="1">BT52+DeltaRK4!BS34</f>
        <v>4.66</v>
      </c>
      <c r="BU53" s="19">
        <f ca="1">BU52+DeltaRK4!BT34</f>
        <v>0</v>
      </c>
      <c r="BV53" s="4"/>
      <c r="BW53" s="4">
        <f ca="1">BW52-DeltaRK4!Y34</f>
        <v>2944.33</v>
      </c>
      <c r="BX53" s="9">
        <f t="shared" ca="1" si="15"/>
        <v>1.9349071532826856</v>
      </c>
      <c r="BY53" s="4"/>
      <c r="BZ53" s="23">
        <f t="shared" ca="1" si="16"/>
        <v>143869.2636488475</v>
      </c>
      <c r="CA53" s="10">
        <f t="shared" ca="1" si="13"/>
        <v>178915.38117865214</v>
      </c>
      <c r="CB53" s="19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</row>
    <row r="54" spans="1:108">
      <c r="A54" s="1">
        <f t="shared" si="17"/>
        <v>1.6000000000000008</v>
      </c>
      <c r="B54" s="19">
        <f ca="1">B53+DeltaRK4!B35</f>
        <v>412.49960214893935</v>
      </c>
      <c r="C54" s="21">
        <f t="shared" ca="1" si="14"/>
        <v>2944.3300009874765</v>
      </c>
      <c r="D54" s="19">
        <f ca="1">D53+DeltaRK4!C35</f>
        <v>189.11942228534986</v>
      </c>
      <c r="E54" s="19">
        <f ca="1">E53+DeltaRK4!D35</f>
        <v>6.37</v>
      </c>
      <c r="F54" s="19">
        <f ca="1">F53+DeltaRK4!E35</f>
        <v>78.244002702949516</v>
      </c>
      <c r="G54" s="19">
        <f ca="1">G53+DeltaRK4!F35</f>
        <v>17.816575011700674</v>
      </c>
      <c r="H54" s="19">
        <f ca="1">H53+DeltaRK4!G35</f>
        <v>1.21</v>
      </c>
      <c r="I54" s="19">
        <f ca="1">I53+DeltaRK4!H35</f>
        <v>1.29</v>
      </c>
      <c r="J54" s="19">
        <f ca="1">J53+DeltaRK4!I35</f>
        <v>0.31</v>
      </c>
      <c r="K54" s="19">
        <f ca="1">K53+DeltaRK4!J35</f>
        <v>0.15</v>
      </c>
      <c r="L54" s="19">
        <f ca="1">L53+DeltaRK4!K35</f>
        <v>0</v>
      </c>
      <c r="M54" s="19">
        <f ca="1">M53+DeltaRK4!L35</f>
        <v>0.1</v>
      </c>
      <c r="N54" s="19">
        <f ca="1">N53+DeltaRK4!M35</f>
        <v>0.32</v>
      </c>
      <c r="O54" s="19">
        <f ca="1">O53+DeltaRK4!N35</f>
        <v>0</v>
      </c>
      <c r="P54" s="19">
        <f ca="1">P53+DeltaRK4!O35</f>
        <v>0</v>
      </c>
      <c r="Q54" s="19">
        <f ca="1">Q53+DeltaRK4!P35</f>
        <v>256.80079492545178</v>
      </c>
      <c r="R54" s="19">
        <f ca="1">R53+DeltaRK4!Q35</f>
        <v>0.05</v>
      </c>
      <c r="S54" s="19">
        <f ca="1">S53+DeltaRK4!R35</f>
        <v>0</v>
      </c>
      <c r="T54" s="19">
        <f ca="1">T53+DeltaRK4!S35</f>
        <v>0.13</v>
      </c>
      <c r="U54" s="19">
        <f ca="1">U53+DeltaRK4!T35</f>
        <v>0</v>
      </c>
      <c r="V54" s="19">
        <f ca="1">V53+DeltaRK4!U35</f>
        <v>0.03</v>
      </c>
      <c r="W54" s="19">
        <f ca="1">W53+DeltaRK4!V35</f>
        <v>1676.1057296766421</v>
      </c>
      <c r="X54" s="19">
        <f ca="1">X53+DeltaRK4!W35</f>
        <v>0.01</v>
      </c>
      <c r="Y54" s="19">
        <f ca="1">Y53+DeltaRK4!X35</f>
        <v>0.03</v>
      </c>
      <c r="Z54" s="19">
        <f ca="1">Z53+DeltaRK4!Y35</f>
        <v>0</v>
      </c>
      <c r="AA54" s="19">
        <f ca="1">AA53+DeltaRK4!Z35</f>
        <v>0</v>
      </c>
      <c r="AB54" s="19">
        <f ca="1">AB53+DeltaRK4!AA35</f>
        <v>0</v>
      </c>
      <c r="AC54" s="19">
        <f ca="1">AC53+DeltaRK4!AB35</f>
        <v>0</v>
      </c>
      <c r="AD54" s="19">
        <f ca="1">AD53+DeltaRK4!AC35</f>
        <v>0</v>
      </c>
      <c r="AE54" s="19">
        <f ca="1">AE53+DeltaRK4!AD35</f>
        <v>1.3741755771755462</v>
      </c>
      <c r="AF54" s="19">
        <f ca="1">AF53+DeltaRK4!AE35</f>
        <v>187.29259526978785</v>
      </c>
      <c r="AG54" s="19">
        <f ca="1">AG53+DeltaRK4!AF35</f>
        <v>106.26933197658687</v>
      </c>
      <c r="AH54" s="19">
        <f ca="1">AH53+DeltaRK4!AG35</f>
        <v>79.347786450238146</v>
      </c>
      <c r="AI54" s="19">
        <f ca="1">AI53+DeltaRK4!AH35</f>
        <v>0</v>
      </c>
      <c r="AJ54" s="19">
        <f ca="1">AJ53+DeltaRK4!AI35</f>
        <v>0</v>
      </c>
      <c r="AK54" s="19">
        <f ca="1">AK53+DeltaRK4!AJ35</f>
        <v>0</v>
      </c>
      <c r="AL54" s="19">
        <f ca="1">AL53+DeltaRK4!AK35</f>
        <v>2.08</v>
      </c>
      <c r="AM54" s="19">
        <f ca="1">AM53+DeltaRK4!AL35</f>
        <v>0.28342498829931839</v>
      </c>
      <c r="AN54" s="19">
        <f ca="1">AN53+DeltaRK4!AM35</f>
        <v>10.475697193930412</v>
      </c>
      <c r="AO54" s="19">
        <f ca="1">AO53+DeltaRK4!AN35</f>
        <v>25.91</v>
      </c>
      <c r="AP54" s="19">
        <f ca="1">AP53+DeltaRK4!AO35</f>
        <v>19.829999999999998</v>
      </c>
      <c r="AQ54" s="19">
        <f ca="1">AQ53+DeltaRK4!AP35</f>
        <v>39.373488309787945</v>
      </c>
      <c r="AR54" s="19">
        <f ca="1">AR53+DeltaRK4!AQ35</f>
        <v>154.23348830978793</v>
      </c>
      <c r="AS54" s="19">
        <f ca="1">AS53+DeltaRK4!AR35</f>
        <v>-0.36651169021206786</v>
      </c>
      <c r="AT54" s="19">
        <f ca="1">AT53+DeltaRK4!AS35</f>
        <v>4.83</v>
      </c>
      <c r="AU54" s="19">
        <f ca="1">AU53+DeltaRK4!AT35</f>
        <v>0.04</v>
      </c>
      <c r="AV54" s="19">
        <f ca="1">AV53+DeltaRK4!AU35</f>
        <v>0</v>
      </c>
      <c r="AW54" s="19">
        <f ca="1">AW53+DeltaRK4!AV35</f>
        <v>1.32</v>
      </c>
      <c r="AX54" s="19">
        <f ca="1">AX53+DeltaRK4!AW35</f>
        <v>1.34</v>
      </c>
      <c r="AY54" s="19">
        <f ca="1">AY53+DeltaRK4!AX35</f>
        <v>1.34</v>
      </c>
      <c r="AZ54" s="19">
        <f ca="1">AZ53+DeltaRK4!AY35</f>
        <v>1.24</v>
      </c>
      <c r="BA54" s="19">
        <f ca="1">BA53+DeltaRK4!AZ35</f>
        <v>0.14000000000000001</v>
      </c>
      <c r="BB54" s="19">
        <f ca="1">BB53+DeltaRK4!BA35</f>
        <v>3.74</v>
      </c>
      <c r="BC54" s="19">
        <f ca="1">BC53+DeltaRK4!BB35</f>
        <v>1.88</v>
      </c>
      <c r="BD54" s="19">
        <f ca="1">BD53+DeltaRK4!BC35</f>
        <v>10.65</v>
      </c>
      <c r="BE54" s="19">
        <f ca="1">BE53+DeltaRK4!BD35</f>
        <v>1.55</v>
      </c>
      <c r="BF54" s="19">
        <f ca="1">BF53+DeltaRK4!BE35</f>
        <v>0.67</v>
      </c>
      <c r="BG54" s="19">
        <f ca="1">BG53+DeltaRK4!BF35</f>
        <v>0.56000000000000005</v>
      </c>
      <c r="BH54" s="19">
        <f ca="1">BH53+DeltaRK4!BG35</f>
        <v>2.1</v>
      </c>
      <c r="BI54" s="19">
        <f ca="1">BI53+DeltaRK4!BH35</f>
        <v>1.72</v>
      </c>
      <c r="BJ54" s="19">
        <f ca="1">BJ53+DeltaRK4!BI35</f>
        <v>1.24</v>
      </c>
      <c r="BK54" s="19">
        <f ca="1">BK53+DeltaRK4!BJ35</f>
        <v>9.61</v>
      </c>
      <c r="BL54" s="19">
        <f ca="1">BL53+DeltaRK4!BK35</f>
        <v>0.61</v>
      </c>
      <c r="BM54" s="19">
        <f ca="1">BM53+DeltaRK4!BL35</f>
        <v>4.5</v>
      </c>
      <c r="BN54" s="19">
        <f ca="1">BN53+DeltaRK4!BM35</f>
        <v>9.5500000000000007</v>
      </c>
      <c r="BO54" s="19">
        <f ca="1">BO53+DeltaRK4!BN35</f>
        <v>4.5</v>
      </c>
      <c r="BP54" s="19">
        <f ca="1">BP53+DeltaRK4!BO35</f>
        <v>2.58</v>
      </c>
      <c r="BQ54" s="19">
        <f ca="1">BQ53+DeltaRK4!BP35</f>
        <v>10.19</v>
      </c>
      <c r="BR54" s="19">
        <f ca="1">BR53+DeltaRK4!BQ35</f>
        <v>8.02</v>
      </c>
      <c r="BS54" s="19">
        <f ca="1">BS53+DeltaRK4!BR35</f>
        <v>1.56</v>
      </c>
      <c r="BT54" s="19">
        <f ca="1">BT53+DeltaRK4!BS35</f>
        <v>4.66</v>
      </c>
      <c r="BU54" s="19">
        <f ca="1">BU53+DeltaRK4!BT35</f>
        <v>0</v>
      </c>
      <c r="BV54" s="4"/>
      <c r="BW54" s="4">
        <f ca="1">BW53-DeltaRK4!Y35</f>
        <v>2944.33</v>
      </c>
      <c r="BX54" s="9">
        <f t="shared" ref="BX54:BX85" ca="1" si="18">D54/BW54*InletP</f>
        <v>1.9269520293447053</v>
      </c>
      <c r="BY54" s="4"/>
      <c r="BZ54" s="23">
        <f t="shared" ca="1" si="16"/>
        <v>143883.92627414552</v>
      </c>
      <c r="CA54" s="10">
        <f t="shared" ref="CA54:CA85" ca="1" si="19">SUMPRODUCT(D54:X54,$D$7:$X$7)</f>
        <v>178354.89577711668</v>
      </c>
      <c r="CB54" s="19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</row>
    <row r="55" spans="1:108">
      <c r="A55" s="1">
        <f t="shared" ref="A55:A81" si="20">A54+TimeStep</f>
        <v>1.6500000000000008</v>
      </c>
      <c r="B55" s="19">
        <f ca="1">B54+DeltaRK4!B36</f>
        <v>412.61871195354291</v>
      </c>
      <c r="C55" s="21">
        <f t="shared" ca="1" si="14"/>
        <v>2944.3300009874756</v>
      </c>
      <c r="D55" s="19">
        <f ca="1">D54+DeltaRK4!C36</f>
        <v>188.38778449882449</v>
      </c>
      <c r="E55" s="19">
        <f ca="1">E54+DeltaRK4!D36</f>
        <v>6.37</v>
      </c>
      <c r="F55" s="19">
        <f ca="1">F54+DeltaRK4!E36</f>
        <v>78.947978371805192</v>
      </c>
      <c r="G55" s="19">
        <f ca="1">G54+DeltaRK4!F36</f>
        <v>17.844237129370352</v>
      </c>
      <c r="H55" s="19">
        <f ca="1">H54+DeltaRK4!G36</f>
        <v>1.21</v>
      </c>
      <c r="I55" s="19">
        <f ca="1">I54+DeltaRK4!H36</f>
        <v>1.29</v>
      </c>
      <c r="J55" s="19">
        <f ca="1">J54+DeltaRK4!I36</f>
        <v>0.31</v>
      </c>
      <c r="K55" s="19">
        <f ca="1">K54+DeltaRK4!J36</f>
        <v>0.15</v>
      </c>
      <c r="L55" s="19">
        <f ca="1">L54+DeltaRK4!K36</f>
        <v>0</v>
      </c>
      <c r="M55" s="19">
        <f ca="1">M54+DeltaRK4!L36</f>
        <v>0.1</v>
      </c>
      <c r="N55" s="19">
        <f ca="1">N54+DeltaRK4!M36</f>
        <v>0.32</v>
      </c>
      <c r="O55" s="19">
        <f ca="1">O54+DeltaRK4!N36</f>
        <v>0</v>
      </c>
      <c r="P55" s="19">
        <f ca="1">P54+DeltaRK4!O36</f>
        <v>0</v>
      </c>
      <c r="Q55" s="19">
        <f ca="1">Q54+DeltaRK4!P36</f>
        <v>261.36010006217231</v>
      </c>
      <c r="R55" s="19">
        <f ca="1">R54+DeltaRK4!Q36</f>
        <v>0.05</v>
      </c>
      <c r="S55" s="19">
        <f ca="1">S54+DeltaRK4!R36</f>
        <v>0</v>
      </c>
      <c r="T55" s="19">
        <f ca="1">T54+DeltaRK4!S36</f>
        <v>0.13</v>
      </c>
      <c r="U55" s="19">
        <f ca="1">U54+DeltaRK4!T36</f>
        <v>0</v>
      </c>
      <c r="V55" s="19">
        <f ca="1">V54+DeltaRK4!U36</f>
        <v>0.03</v>
      </c>
      <c r="W55" s="19">
        <f ca="1">W54+DeltaRK4!V36</f>
        <v>1666.0125982589773</v>
      </c>
      <c r="X55" s="19">
        <f ca="1">X54+DeltaRK4!W36</f>
        <v>0.01</v>
      </c>
      <c r="Y55" s="19">
        <f ca="1">Y54+DeltaRK4!X36</f>
        <v>0.03</v>
      </c>
      <c r="Z55" s="19">
        <f ca="1">Z54+DeltaRK4!Y36</f>
        <v>0</v>
      </c>
      <c r="AA55" s="19">
        <f ca="1">AA54+DeltaRK4!Z36</f>
        <v>0</v>
      </c>
      <c r="AB55" s="19">
        <f ca="1">AB54+DeltaRK4!AA36</f>
        <v>0</v>
      </c>
      <c r="AC55" s="19">
        <f ca="1">AC54+DeltaRK4!AB36</f>
        <v>0</v>
      </c>
      <c r="AD55" s="19">
        <f ca="1">AD54+DeltaRK4!AC36</f>
        <v>0</v>
      </c>
      <c r="AE55" s="19">
        <f ca="1">AE54+DeltaRK4!AD36</f>
        <v>1.3629463312149406</v>
      </c>
      <c r="AF55" s="19">
        <f ca="1">AF54+DeltaRK4!AE36</f>
        <v>189.8427629396154</v>
      </c>
      <c r="AG55" s="19">
        <f ca="1">AG54+DeltaRK4!AF36</f>
        <v>109.95535616078622</v>
      </c>
      <c r="AH55" s="19">
        <f ca="1">AH54+DeltaRK4!AG36</f>
        <v>81.122108958060096</v>
      </c>
      <c r="AI55" s="19">
        <f ca="1">AI54+DeltaRK4!AH36</f>
        <v>0</v>
      </c>
      <c r="AJ55" s="19">
        <f ca="1">AJ54+DeltaRK4!AI36</f>
        <v>0</v>
      </c>
      <c r="AK55" s="19">
        <f ca="1">AK54+DeltaRK4!AJ36</f>
        <v>0</v>
      </c>
      <c r="AL55" s="19">
        <f ca="1">AL54+DeltaRK4!AK36</f>
        <v>2.08</v>
      </c>
      <c r="AM55" s="19">
        <f ca="1">AM54+DeltaRK4!AL36</f>
        <v>0.25576287062963976</v>
      </c>
      <c r="AN55" s="19">
        <f ca="1">AN54+DeltaRK4!AM36</f>
        <v>9.8692721271346713</v>
      </c>
      <c r="AO55" s="19">
        <f ca="1">AO54+DeltaRK4!AN36</f>
        <v>25.91</v>
      </c>
      <c r="AP55" s="19">
        <f ca="1">AP54+DeltaRK4!AO36</f>
        <v>19.829999999999998</v>
      </c>
      <c r="AQ55" s="19">
        <f ca="1">AQ54+DeltaRK4!AP36</f>
        <v>38.763031092961732</v>
      </c>
      <c r="AR55" s="19">
        <f ca="1">AR54+DeltaRK4!AQ36</f>
        <v>153.62303109296172</v>
      </c>
      <c r="AS55" s="19">
        <f ca="1">AS54+DeltaRK4!AR36</f>
        <v>-0.97696890703827788</v>
      </c>
      <c r="AT55" s="19">
        <f ca="1">AT54+DeltaRK4!AS36</f>
        <v>4.83</v>
      </c>
      <c r="AU55" s="19">
        <f ca="1">AU54+DeltaRK4!AT36</f>
        <v>0.04</v>
      </c>
      <c r="AV55" s="19">
        <f ca="1">AV54+DeltaRK4!AU36</f>
        <v>0</v>
      </c>
      <c r="AW55" s="19">
        <f ca="1">AW54+DeltaRK4!AV36</f>
        <v>1.32</v>
      </c>
      <c r="AX55" s="19">
        <f ca="1">AX54+DeltaRK4!AW36</f>
        <v>1.34</v>
      </c>
      <c r="AY55" s="19">
        <f ca="1">AY54+DeltaRK4!AX36</f>
        <v>1.34</v>
      </c>
      <c r="AZ55" s="19">
        <f ca="1">AZ54+DeltaRK4!AY36</f>
        <v>1.24</v>
      </c>
      <c r="BA55" s="19">
        <f ca="1">BA54+DeltaRK4!AZ36</f>
        <v>0.14000000000000001</v>
      </c>
      <c r="BB55" s="19">
        <f ca="1">BB54+DeltaRK4!BA36</f>
        <v>3.74</v>
      </c>
      <c r="BC55" s="19">
        <f ca="1">BC54+DeltaRK4!BB36</f>
        <v>1.88</v>
      </c>
      <c r="BD55" s="19">
        <f ca="1">BD54+DeltaRK4!BC36</f>
        <v>10.65</v>
      </c>
      <c r="BE55" s="19">
        <f ca="1">BE54+DeltaRK4!BD36</f>
        <v>1.55</v>
      </c>
      <c r="BF55" s="19">
        <f ca="1">BF54+DeltaRK4!BE36</f>
        <v>0.67</v>
      </c>
      <c r="BG55" s="19">
        <f ca="1">BG54+DeltaRK4!BF36</f>
        <v>0.56000000000000005</v>
      </c>
      <c r="BH55" s="19">
        <f ca="1">BH54+DeltaRK4!BG36</f>
        <v>2.1</v>
      </c>
      <c r="BI55" s="19">
        <f ca="1">BI54+DeltaRK4!BH36</f>
        <v>1.72</v>
      </c>
      <c r="BJ55" s="19">
        <f ca="1">BJ54+DeltaRK4!BI36</f>
        <v>1.24</v>
      </c>
      <c r="BK55" s="19">
        <f ca="1">BK54+DeltaRK4!BJ36</f>
        <v>9.61</v>
      </c>
      <c r="BL55" s="19">
        <f ca="1">BL54+DeltaRK4!BK36</f>
        <v>0.61</v>
      </c>
      <c r="BM55" s="19">
        <f ca="1">BM54+DeltaRK4!BL36</f>
        <v>4.5</v>
      </c>
      <c r="BN55" s="19">
        <f ca="1">BN54+DeltaRK4!BM36</f>
        <v>9.5500000000000007</v>
      </c>
      <c r="BO55" s="19">
        <f ca="1">BO54+DeltaRK4!BN36</f>
        <v>4.5</v>
      </c>
      <c r="BP55" s="19">
        <f ca="1">BP54+DeltaRK4!BO36</f>
        <v>2.58</v>
      </c>
      <c r="BQ55" s="19">
        <f ca="1">BQ54+DeltaRK4!BP36</f>
        <v>10.19</v>
      </c>
      <c r="BR55" s="19">
        <f ca="1">BR54+DeltaRK4!BQ36</f>
        <v>8.02</v>
      </c>
      <c r="BS55" s="19">
        <f ca="1">BS54+DeltaRK4!BR36</f>
        <v>1.56</v>
      </c>
      <c r="BT55" s="19">
        <f ca="1">BT54+DeltaRK4!BS36</f>
        <v>4.66</v>
      </c>
      <c r="BU55" s="19">
        <f ca="1">BU54+DeltaRK4!BT36</f>
        <v>0</v>
      </c>
      <c r="BV55" s="4"/>
      <c r="BW55" s="4">
        <f ca="1">BW54-DeltaRK4!Y36</f>
        <v>2944.33</v>
      </c>
      <c r="BX55" s="9">
        <f t="shared" ca="1" si="18"/>
        <v>1.9194973168648672</v>
      </c>
      <c r="BY55" s="4"/>
      <c r="BZ55" s="23">
        <f t="shared" ca="1" si="16"/>
        <v>143898.50652707118</v>
      </c>
      <c r="CA55" s="10">
        <f t="shared" ca="1" si="19"/>
        <v>177801.94720892556</v>
      </c>
      <c r="CB55" s="19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</row>
    <row r="56" spans="1:108">
      <c r="A56" s="1">
        <f t="shared" si="20"/>
        <v>1.7000000000000008</v>
      </c>
      <c r="B56" s="19">
        <f ca="1">B55+DeltaRK4!B37</f>
        <v>412.73105663878152</v>
      </c>
      <c r="C56" s="21">
        <f t="shared" ca="1" si="14"/>
        <v>2944.3300009874756</v>
      </c>
      <c r="D56" s="19">
        <f ca="1">D55+DeltaRK4!C37</f>
        <v>187.70226166957158</v>
      </c>
      <c r="E56" s="19">
        <f ca="1">E55+DeltaRK4!D37</f>
        <v>6.37</v>
      </c>
      <c r="F56" s="19">
        <f ca="1">F55+DeltaRK4!E37</f>
        <v>79.608635479855678</v>
      </c>
      <c r="G56" s="19">
        <f ca="1">G55+DeltaRK4!F37</f>
        <v>17.869102850572755</v>
      </c>
      <c r="H56" s="19">
        <f ca="1">H55+DeltaRK4!G37</f>
        <v>1.21</v>
      </c>
      <c r="I56" s="19">
        <f ca="1">I55+DeltaRK4!H37</f>
        <v>1.29</v>
      </c>
      <c r="J56" s="19">
        <f ca="1">J55+DeltaRK4!I37</f>
        <v>0.31</v>
      </c>
      <c r="K56" s="19">
        <f ca="1">K55+DeltaRK4!J37</f>
        <v>0.15</v>
      </c>
      <c r="L56" s="19">
        <f ca="1">L55+DeltaRK4!K37</f>
        <v>0</v>
      </c>
      <c r="M56" s="19">
        <f ca="1">M55+DeltaRK4!L37</f>
        <v>0.1</v>
      </c>
      <c r="N56" s="19">
        <f ca="1">N55+DeltaRK4!M37</f>
        <v>0.32</v>
      </c>
      <c r="O56" s="19">
        <f ca="1">O55+DeltaRK4!N37</f>
        <v>0</v>
      </c>
      <c r="P56" s="19">
        <f ca="1">P55+DeltaRK4!O37</f>
        <v>0</v>
      </c>
      <c r="Q56" s="19">
        <f ca="1">Q55+DeltaRK4!P37</f>
        <v>265.81946489711379</v>
      </c>
      <c r="R56" s="19">
        <f ca="1">R55+DeltaRK4!Q37</f>
        <v>0.05</v>
      </c>
      <c r="S56" s="19">
        <f ca="1">S55+DeltaRK4!R37</f>
        <v>0</v>
      </c>
      <c r="T56" s="19">
        <f ca="1">T55+DeltaRK4!S37</f>
        <v>0.13</v>
      </c>
      <c r="U56" s="19">
        <f ca="1">U55+DeltaRK4!T37</f>
        <v>0</v>
      </c>
      <c r="V56" s="19">
        <f ca="1">V55+DeltaRK4!U37</f>
        <v>0.03</v>
      </c>
      <c r="W56" s="19">
        <f ca="1">W55+DeltaRK4!V37</f>
        <v>1656.0992458756839</v>
      </c>
      <c r="X56" s="19">
        <f ca="1">X55+DeltaRK4!W37</f>
        <v>0.01</v>
      </c>
      <c r="Y56" s="19">
        <f ca="1">Y55+DeltaRK4!X37</f>
        <v>0.03</v>
      </c>
      <c r="Z56" s="19">
        <f ca="1">Z55+DeltaRK4!Y37</f>
        <v>0</v>
      </c>
      <c r="AA56" s="19">
        <f ca="1">AA55+DeltaRK4!Z37</f>
        <v>0</v>
      </c>
      <c r="AB56" s="19">
        <f ca="1">AB55+DeltaRK4!AA37</f>
        <v>0</v>
      </c>
      <c r="AC56" s="19">
        <f ca="1">AC55+DeltaRK4!AB37</f>
        <v>0</v>
      </c>
      <c r="AD56" s="19">
        <f ca="1">AD55+DeltaRK4!AC37</f>
        <v>0</v>
      </c>
      <c r="AE56" s="19">
        <f ca="1">AE55+DeltaRK4!AD37</f>
        <v>1.3477577721117573</v>
      </c>
      <c r="AF56" s="19">
        <f ca="1">AF55+DeltaRK4!AE37</f>
        <v>192.24981649321623</v>
      </c>
      <c r="AG56" s="19">
        <f ca="1">AG55+DeltaRK4!AF37</f>
        <v>113.66385762817302</v>
      </c>
      <c r="AH56" s="19">
        <f ca="1">AH55+DeltaRK4!AG37</f>
        <v>82.866264137646368</v>
      </c>
      <c r="AI56" s="19">
        <f ca="1">AI55+DeltaRK4!AH37</f>
        <v>0</v>
      </c>
      <c r="AJ56" s="19">
        <f ca="1">AJ55+DeltaRK4!AI37</f>
        <v>0</v>
      </c>
      <c r="AK56" s="19">
        <f ca="1">AK55+DeltaRK4!AJ37</f>
        <v>0</v>
      </c>
      <c r="AL56" s="19">
        <f ca="1">AL55+DeltaRK4!AK37</f>
        <v>2.08</v>
      </c>
      <c r="AM56" s="19">
        <f ca="1">AM55+DeltaRK4!AL37</f>
        <v>0.23089714942723832</v>
      </c>
      <c r="AN56" s="19">
        <f ca="1">AN55+DeltaRK4!AM37</f>
        <v>9.2936713746078716</v>
      </c>
      <c r="AO56" s="19">
        <f ca="1">AO55+DeltaRK4!AN37</f>
        <v>25.91</v>
      </c>
      <c r="AP56" s="19">
        <f ca="1">AP55+DeltaRK4!AO37</f>
        <v>19.829999999999998</v>
      </c>
      <c r="AQ56" s="19">
        <f ca="1">AQ55+DeltaRK4!AP37</f>
        <v>38.166341886498557</v>
      </c>
      <c r="AR56" s="19">
        <f ca="1">AR55+DeltaRK4!AQ37</f>
        <v>153.02634188649856</v>
      </c>
      <c r="AS56" s="19">
        <f ca="1">AS55+DeltaRK4!AR37</f>
        <v>-1.57365811350145</v>
      </c>
      <c r="AT56" s="19">
        <f ca="1">AT55+DeltaRK4!AS37</f>
        <v>4.83</v>
      </c>
      <c r="AU56" s="19">
        <f ca="1">AU55+DeltaRK4!AT37</f>
        <v>0.04</v>
      </c>
      <c r="AV56" s="19">
        <f ca="1">AV55+DeltaRK4!AU37</f>
        <v>0</v>
      </c>
      <c r="AW56" s="19">
        <f ca="1">AW55+DeltaRK4!AV37</f>
        <v>1.32</v>
      </c>
      <c r="AX56" s="19">
        <f ca="1">AX55+DeltaRK4!AW37</f>
        <v>1.34</v>
      </c>
      <c r="AY56" s="19">
        <f ca="1">AY55+DeltaRK4!AX37</f>
        <v>1.34</v>
      </c>
      <c r="AZ56" s="19">
        <f ca="1">AZ55+DeltaRK4!AY37</f>
        <v>1.24</v>
      </c>
      <c r="BA56" s="19">
        <f ca="1">BA55+DeltaRK4!AZ37</f>
        <v>0.14000000000000001</v>
      </c>
      <c r="BB56" s="19">
        <f ca="1">BB55+DeltaRK4!BA37</f>
        <v>3.74</v>
      </c>
      <c r="BC56" s="19">
        <f ca="1">BC55+DeltaRK4!BB37</f>
        <v>1.88</v>
      </c>
      <c r="BD56" s="19">
        <f ca="1">BD55+DeltaRK4!BC37</f>
        <v>10.65</v>
      </c>
      <c r="BE56" s="19">
        <f ca="1">BE55+DeltaRK4!BD37</f>
        <v>1.55</v>
      </c>
      <c r="BF56" s="19">
        <f ca="1">BF55+DeltaRK4!BE37</f>
        <v>0.67</v>
      </c>
      <c r="BG56" s="19">
        <f ca="1">BG55+DeltaRK4!BF37</f>
        <v>0.56000000000000005</v>
      </c>
      <c r="BH56" s="19">
        <f ca="1">BH55+DeltaRK4!BG37</f>
        <v>2.1</v>
      </c>
      <c r="BI56" s="19">
        <f ca="1">BI55+DeltaRK4!BH37</f>
        <v>1.72</v>
      </c>
      <c r="BJ56" s="19">
        <f ca="1">BJ55+DeltaRK4!BI37</f>
        <v>1.24</v>
      </c>
      <c r="BK56" s="19">
        <f ca="1">BK55+DeltaRK4!BJ37</f>
        <v>9.61</v>
      </c>
      <c r="BL56" s="19">
        <f ca="1">BL55+DeltaRK4!BK37</f>
        <v>0.61</v>
      </c>
      <c r="BM56" s="19">
        <f ca="1">BM55+DeltaRK4!BL37</f>
        <v>4.5</v>
      </c>
      <c r="BN56" s="19">
        <f ca="1">BN55+DeltaRK4!BM37</f>
        <v>9.5500000000000007</v>
      </c>
      <c r="BO56" s="19">
        <f ca="1">BO55+DeltaRK4!BN37</f>
        <v>4.5</v>
      </c>
      <c r="BP56" s="19">
        <f ca="1">BP55+DeltaRK4!BO37</f>
        <v>2.58</v>
      </c>
      <c r="BQ56" s="19">
        <f ca="1">BQ55+DeltaRK4!BP37</f>
        <v>10.19</v>
      </c>
      <c r="BR56" s="19">
        <f ca="1">BR55+DeltaRK4!BQ37</f>
        <v>8.02</v>
      </c>
      <c r="BS56" s="19">
        <f ca="1">BS55+DeltaRK4!BR37</f>
        <v>1.56</v>
      </c>
      <c r="BT56" s="19">
        <f ca="1">BT55+DeltaRK4!BS37</f>
        <v>4.66</v>
      </c>
      <c r="BU56" s="19">
        <f ca="1">BU55+DeltaRK4!BT37</f>
        <v>0</v>
      </c>
      <c r="BV56" s="4"/>
      <c r="BW56" s="4">
        <f ca="1">BW55-DeltaRK4!Y37</f>
        <v>2944.33</v>
      </c>
      <c r="BX56" s="9">
        <f t="shared" ca="1" si="18"/>
        <v>1.9125124731559122</v>
      </c>
      <c r="BY56" s="4"/>
      <c r="BZ56" s="23">
        <f t="shared" ca="1" si="16"/>
        <v>143912.97770969846</v>
      </c>
      <c r="CA56" s="10">
        <f t="shared" ca="1" si="19"/>
        <v>177256.42435808358</v>
      </c>
      <c r="CB56" s="19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1:108">
      <c r="A57" s="1">
        <f t="shared" si="20"/>
        <v>1.7500000000000009</v>
      </c>
      <c r="B57" s="19">
        <f ca="1">B56+DeltaRK4!B38</f>
        <v>412.83697636541905</v>
      </c>
      <c r="C57" s="21">
        <f t="shared" ca="1" si="14"/>
        <v>2944.3300009874756</v>
      </c>
      <c r="D57" s="19">
        <f ca="1">D56+DeltaRK4!C38</f>
        <v>187.060033510046</v>
      </c>
      <c r="E57" s="19">
        <f ca="1">E56+DeltaRK4!D38</f>
        <v>6.37</v>
      </c>
      <c r="F57" s="19">
        <f ca="1">F56+DeltaRK4!E38</f>
        <v>80.228497110585906</v>
      </c>
      <c r="G57" s="19">
        <f ca="1">G56+DeltaRK4!F38</f>
        <v>17.8914693793681</v>
      </c>
      <c r="H57" s="19">
        <f ca="1">H56+DeltaRK4!G38</f>
        <v>1.21</v>
      </c>
      <c r="I57" s="19">
        <f ca="1">I56+DeltaRK4!H38</f>
        <v>1.29</v>
      </c>
      <c r="J57" s="19">
        <f ca="1">J56+DeltaRK4!I38</f>
        <v>0.31</v>
      </c>
      <c r="K57" s="19">
        <f ca="1">K56+DeltaRK4!J38</f>
        <v>0.15</v>
      </c>
      <c r="L57" s="19">
        <f ca="1">L56+DeltaRK4!K38</f>
        <v>0</v>
      </c>
      <c r="M57" s="19">
        <f ca="1">M56+DeltaRK4!L38</f>
        <v>0.1</v>
      </c>
      <c r="N57" s="19">
        <f ca="1">N56+DeltaRK4!M38</f>
        <v>0.32</v>
      </c>
      <c r="O57" s="19">
        <f ca="1">O56+DeltaRK4!N38</f>
        <v>0</v>
      </c>
      <c r="P57" s="19">
        <f ca="1">P56+DeltaRK4!O38</f>
        <v>0</v>
      </c>
      <c r="Q57" s="19">
        <f ca="1">Q56+DeltaRK4!P38</f>
        <v>270.18339376909529</v>
      </c>
      <c r="R57" s="19">
        <f ca="1">R56+DeltaRK4!Q38</f>
        <v>0.05</v>
      </c>
      <c r="S57" s="19">
        <f ca="1">S56+DeltaRK4!R38</f>
        <v>0</v>
      </c>
      <c r="T57" s="19">
        <f ca="1">T56+DeltaRK4!S38</f>
        <v>0.13</v>
      </c>
      <c r="U57" s="19">
        <f ca="1">U56+DeltaRK4!T38</f>
        <v>0</v>
      </c>
      <c r="V57" s="19">
        <f ca="1">V56+DeltaRK4!U38</f>
        <v>0.03</v>
      </c>
      <c r="W57" s="19">
        <f ca="1">W56+DeltaRK4!V38</f>
        <v>1646.3599629707555</v>
      </c>
      <c r="X57" s="19">
        <f ca="1">X56+DeltaRK4!W38</f>
        <v>0.01</v>
      </c>
      <c r="Y57" s="19">
        <f ca="1">Y56+DeltaRK4!X38</f>
        <v>0.03</v>
      </c>
      <c r="Z57" s="19">
        <f ca="1">Z56+DeltaRK4!Y38</f>
        <v>0</v>
      </c>
      <c r="AA57" s="19">
        <f ca="1">AA56+DeltaRK4!Z38</f>
        <v>0</v>
      </c>
      <c r="AB57" s="19">
        <f ca="1">AB56+DeltaRK4!AA38</f>
        <v>0</v>
      </c>
      <c r="AC57" s="19">
        <f ca="1">AC56+DeltaRK4!AB38</f>
        <v>0</v>
      </c>
      <c r="AD57" s="19">
        <f ca="1">AD56+DeltaRK4!AC38</f>
        <v>0</v>
      </c>
      <c r="AE57" s="19">
        <f ca="1">AE56+DeltaRK4!AD38</f>
        <v>1.3293747902523243</v>
      </c>
      <c r="AF57" s="19">
        <f ca="1">AF56+DeltaRK4!AE38</f>
        <v>194.51829151221824</v>
      </c>
      <c r="AG57" s="19">
        <f ca="1">AG56+DeltaRK4!AF38</f>
        <v>117.3929713593328</v>
      </c>
      <c r="AH57" s="19">
        <f ca="1">AH56+DeltaRK4!AG38</f>
        <v>84.580660411102642</v>
      </c>
      <c r="AI57" s="19">
        <f ca="1">AI56+DeltaRK4!AH38</f>
        <v>0</v>
      </c>
      <c r="AJ57" s="19">
        <f ca="1">AJ56+DeltaRK4!AI38</f>
        <v>0</v>
      </c>
      <c r="AK57" s="19">
        <f ca="1">AK56+DeltaRK4!AJ38</f>
        <v>0</v>
      </c>
      <c r="AL57" s="19">
        <f ca="1">AL56+DeltaRK4!AK38</f>
        <v>2.08</v>
      </c>
      <c r="AM57" s="19">
        <f ca="1">AM56+DeltaRK4!AL38</f>
        <v>0.2085306206318949</v>
      </c>
      <c r="AN57" s="19">
        <f ca="1">AN56+DeltaRK4!AM38</f>
        <v>8.7477957323454394</v>
      </c>
      <c r="AO57" s="19">
        <f ca="1">AO56+DeltaRK4!AN38</f>
        <v>25.91</v>
      </c>
      <c r="AP57" s="19">
        <f ca="1">AP56+DeltaRK4!AO38</f>
        <v>19.829999999999998</v>
      </c>
      <c r="AQ57" s="19">
        <f ca="1">AQ56+DeltaRK4!AP38</f>
        <v>37.583006607247214</v>
      </c>
      <c r="AR57" s="19">
        <f ca="1">AR56+DeltaRK4!AQ38</f>
        <v>152.44300660724721</v>
      </c>
      <c r="AS57" s="19">
        <f ca="1">AS56+DeltaRK4!AR38</f>
        <v>-2.1569933927527938</v>
      </c>
      <c r="AT57" s="19">
        <f ca="1">AT56+DeltaRK4!AS38</f>
        <v>4.83</v>
      </c>
      <c r="AU57" s="19">
        <f ca="1">AU56+DeltaRK4!AT38</f>
        <v>0.04</v>
      </c>
      <c r="AV57" s="19">
        <f ca="1">AV56+DeltaRK4!AU38</f>
        <v>0</v>
      </c>
      <c r="AW57" s="19">
        <f ca="1">AW56+DeltaRK4!AV38</f>
        <v>1.32</v>
      </c>
      <c r="AX57" s="19">
        <f ca="1">AX56+DeltaRK4!AW38</f>
        <v>1.34</v>
      </c>
      <c r="AY57" s="19">
        <f ca="1">AY56+DeltaRK4!AX38</f>
        <v>1.34</v>
      </c>
      <c r="AZ57" s="19">
        <f ca="1">AZ56+DeltaRK4!AY38</f>
        <v>1.24</v>
      </c>
      <c r="BA57" s="19">
        <f ca="1">BA56+DeltaRK4!AZ38</f>
        <v>0.14000000000000001</v>
      </c>
      <c r="BB57" s="19">
        <f ca="1">BB56+DeltaRK4!BA38</f>
        <v>3.74</v>
      </c>
      <c r="BC57" s="19">
        <f ca="1">BC56+DeltaRK4!BB38</f>
        <v>1.88</v>
      </c>
      <c r="BD57" s="19">
        <f ca="1">BD56+DeltaRK4!BC38</f>
        <v>10.65</v>
      </c>
      <c r="BE57" s="19">
        <f ca="1">BE56+DeltaRK4!BD38</f>
        <v>1.55</v>
      </c>
      <c r="BF57" s="19">
        <f ca="1">BF56+DeltaRK4!BE38</f>
        <v>0.67</v>
      </c>
      <c r="BG57" s="19">
        <f ca="1">BG56+DeltaRK4!BF38</f>
        <v>0.56000000000000005</v>
      </c>
      <c r="BH57" s="19">
        <f ca="1">BH56+DeltaRK4!BG38</f>
        <v>2.1</v>
      </c>
      <c r="BI57" s="19">
        <f ca="1">BI56+DeltaRK4!BH38</f>
        <v>1.72</v>
      </c>
      <c r="BJ57" s="19">
        <f ca="1">BJ56+DeltaRK4!BI38</f>
        <v>1.24</v>
      </c>
      <c r="BK57" s="19">
        <f ca="1">BK56+DeltaRK4!BJ38</f>
        <v>9.61</v>
      </c>
      <c r="BL57" s="19">
        <f ca="1">BL56+DeltaRK4!BK38</f>
        <v>0.61</v>
      </c>
      <c r="BM57" s="19">
        <f ca="1">BM56+DeltaRK4!BL38</f>
        <v>4.5</v>
      </c>
      <c r="BN57" s="19">
        <f ca="1">BN56+DeltaRK4!BM38</f>
        <v>9.5500000000000007</v>
      </c>
      <c r="BO57" s="19">
        <f ca="1">BO56+DeltaRK4!BN38</f>
        <v>4.5</v>
      </c>
      <c r="BP57" s="19">
        <f ca="1">BP56+DeltaRK4!BO38</f>
        <v>2.58</v>
      </c>
      <c r="BQ57" s="19">
        <f ca="1">BQ56+DeltaRK4!BP38</f>
        <v>10.19</v>
      </c>
      <c r="BR57" s="19">
        <f ca="1">BR56+DeltaRK4!BQ38</f>
        <v>8.02</v>
      </c>
      <c r="BS57" s="19">
        <f ca="1">BS56+DeltaRK4!BR38</f>
        <v>1.56</v>
      </c>
      <c r="BT57" s="19">
        <f ca="1">BT56+DeltaRK4!BS38</f>
        <v>4.66</v>
      </c>
      <c r="BU57" s="19">
        <f ca="1">BU56+DeltaRK4!BT38</f>
        <v>0</v>
      </c>
      <c r="BV57" s="4"/>
      <c r="BW57" s="4">
        <f ca="1">BW56-DeltaRK4!Y38</f>
        <v>2944.33</v>
      </c>
      <c r="BX57" s="9">
        <f t="shared" ca="1" si="18"/>
        <v>1.9059687620957504</v>
      </c>
      <c r="BY57" s="4"/>
      <c r="BZ57" s="23">
        <f t="shared" ca="1" si="16"/>
        <v>143927.31480892759</v>
      </c>
      <c r="CA57" s="10">
        <f t="shared" ca="1" si="19"/>
        <v>176718.23626441482</v>
      </c>
      <c r="CB57" s="19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1:108">
      <c r="A58" s="1">
        <f t="shared" si="20"/>
        <v>1.8000000000000009</v>
      </c>
      <c r="B58" s="19">
        <f ca="1">B57+DeltaRK4!B39</f>
        <v>412.93680083054574</v>
      </c>
      <c r="C58" s="21">
        <f t="shared" ca="1" si="14"/>
        <v>2944.3300009874761</v>
      </c>
      <c r="D58" s="19">
        <f ca="1">D57+DeltaRK4!C39</f>
        <v>186.45844613583404</v>
      </c>
      <c r="E58" s="19">
        <f ca="1">E57+DeltaRK4!D39</f>
        <v>6.37</v>
      </c>
      <c r="F58" s="19">
        <f ca="1">F57+DeltaRK4!E39</f>
        <v>80.809953683552479</v>
      </c>
      <c r="G58" s="19">
        <f ca="1">G57+DeltaRK4!F39</f>
        <v>17.911600180613497</v>
      </c>
      <c r="H58" s="19">
        <f ca="1">H57+DeltaRK4!G39</f>
        <v>1.21</v>
      </c>
      <c r="I58" s="19">
        <f ca="1">I57+DeltaRK4!H39</f>
        <v>1.29</v>
      </c>
      <c r="J58" s="19">
        <f ca="1">J57+DeltaRK4!I39</f>
        <v>0.31</v>
      </c>
      <c r="K58" s="19">
        <f ca="1">K57+DeltaRK4!J39</f>
        <v>0.15</v>
      </c>
      <c r="L58" s="19">
        <f ca="1">L57+DeltaRK4!K39</f>
        <v>0</v>
      </c>
      <c r="M58" s="19">
        <f ca="1">M57+DeltaRK4!L39</f>
        <v>0.1</v>
      </c>
      <c r="N58" s="19">
        <f ca="1">N57+DeltaRK4!M39</f>
        <v>0.32</v>
      </c>
      <c r="O58" s="19">
        <f ca="1">O57+DeltaRK4!N39</f>
        <v>0</v>
      </c>
      <c r="P58" s="19">
        <f ca="1">P57+DeltaRK4!O39</f>
        <v>0</v>
      </c>
      <c r="Q58" s="19">
        <f ca="1">Q57+DeltaRK4!P39</f>
        <v>274.45592921296912</v>
      </c>
      <c r="R58" s="19">
        <f ca="1">R57+DeltaRK4!Q39</f>
        <v>0.05</v>
      </c>
      <c r="S58" s="19">
        <f ca="1">S57+DeltaRK4!R39</f>
        <v>0</v>
      </c>
      <c r="T58" s="19">
        <f ca="1">T57+DeltaRK4!S39</f>
        <v>0.13</v>
      </c>
      <c r="U58" s="19">
        <f ca="1">U57+DeltaRK4!T39</f>
        <v>0</v>
      </c>
      <c r="V58" s="19">
        <f ca="1">V57+DeltaRK4!U39</f>
        <v>0.03</v>
      </c>
      <c r="W58" s="19">
        <f ca="1">W57+DeltaRK4!V39</f>
        <v>1636.7896665152289</v>
      </c>
      <c r="X58" s="19">
        <f ca="1">X57+DeltaRK4!W39</f>
        <v>0.01</v>
      </c>
      <c r="Y58" s="19">
        <f ca="1">Y57+DeltaRK4!X39</f>
        <v>0.03</v>
      </c>
      <c r="Z58" s="19">
        <f ca="1">Z57+DeltaRK4!Y39</f>
        <v>0</v>
      </c>
      <c r="AA58" s="19">
        <f ca="1">AA57+DeltaRK4!Z39</f>
        <v>0</v>
      </c>
      <c r="AB58" s="19">
        <f ca="1">AB57+DeltaRK4!AA39</f>
        <v>0</v>
      </c>
      <c r="AC58" s="19">
        <f ca="1">AC57+DeltaRK4!AB39</f>
        <v>0</v>
      </c>
      <c r="AD58" s="19">
        <f ca="1">AD57+DeltaRK4!AC39</f>
        <v>0</v>
      </c>
      <c r="AE58" s="19">
        <f ca="1">AE57+DeltaRK4!AD39</f>
        <v>1.3084442547889277</v>
      </c>
      <c r="AF58" s="19">
        <f ca="1">AF57+DeltaRK4!AE39</f>
        <v>196.65265646048468</v>
      </c>
      <c r="AG58" s="19">
        <f ca="1">AG57+DeltaRK4!AF39</f>
        <v>121.14079933137316</v>
      </c>
      <c r="AH58" s="19">
        <f ca="1">AH57+DeltaRK4!AG39</f>
        <v>86.26569015536036</v>
      </c>
      <c r="AI58" s="19">
        <f ca="1">AI57+DeltaRK4!AH39</f>
        <v>0</v>
      </c>
      <c r="AJ58" s="19">
        <f ca="1">AJ57+DeltaRK4!AI39</f>
        <v>0</v>
      </c>
      <c r="AK58" s="19">
        <f ca="1">AK57+DeltaRK4!AJ39</f>
        <v>0</v>
      </c>
      <c r="AL58" s="19">
        <f ca="1">AL57+DeltaRK4!AK39</f>
        <v>2.08</v>
      </c>
      <c r="AM58" s="19">
        <f ca="1">AM57+DeltaRK4!AL39</f>
        <v>0.18839981938649772</v>
      </c>
      <c r="AN58" s="19">
        <f ca="1">AN57+DeltaRK4!AM39</f>
        <v>8.2305358682069034</v>
      </c>
      <c r="AO58" s="19">
        <f ca="1">AO57+DeltaRK4!AN39</f>
        <v>25.91</v>
      </c>
      <c r="AP58" s="19">
        <f ca="1">AP57+DeltaRK4!AO39</f>
        <v>19.829999999999998</v>
      </c>
      <c r="AQ58" s="19">
        <f ca="1">AQ57+DeltaRK4!AP39</f>
        <v>37.01262645655909</v>
      </c>
      <c r="AR58" s="19">
        <f ca="1">AR57+DeltaRK4!AQ39</f>
        <v>151.87262645655909</v>
      </c>
      <c r="AS58" s="19">
        <f ca="1">AS57+DeltaRK4!AR39</f>
        <v>-2.7273735434409208</v>
      </c>
      <c r="AT58" s="19">
        <f ca="1">AT57+DeltaRK4!AS39</f>
        <v>4.83</v>
      </c>
      <c r="AU58" s="19">
        <f ca="1">AU57+DeltaRK4!AT39</f>
        <v>0.04</v>
      </c>
      <c r="AV58" s="19">
        <f ca="1">AV57+DeltaRK4!AU39</f>
        <v>0</v>
      </c>
      <c r="AW58" s="19">
        <f ca="1">AW57+DeltaRK4!AV39</f>
        <v>1.32</v>
      </c>
      <c r="AX58" s="19">
        <f ca="1">AX57+DeltaRK4!AW39</f>
        <v>1.34</v>
      </c>
      <c r="AY58" s="19">
        <f ca="1">AY57+DeltaRK4!AX39</f>
        <v>1.34</v>
      </c>
      <c r="AZ58" s="19">
        <f ca="1">AZ57+DeltaRK4!AY39</f>
        <v>1.24</v>
      </c>
      <c r="BA58" s="19">
        <f ca="1">BA57+DeltaRK4!AZ39</f>
        <v>0.14000000000000001</v>
      </c>
      <c r="BB58" s="19">
        <f ca="1">BB57+DeltaRK4!BA39</f>
        <v>3.74</v>
      </c>
      <c r="BC58" s="19">
        <f ca="1">BC57+DeltaRK4!BB39</f>
        <v>1.88</v>
      </c>
      <c r="BD58" s="19">
        <f ca="1">BD57+DeltaRK4!BC39</f>
        <v>10.65</v>
      </c>
      <c r="BE58" s="19">
        <f ca="1">BE57+DeltaRK4!BD39</f>
        <v>1.55</v>
      </c>
      <c r="BF58" s="19">
        <f ca="1">BF57+DeltaRK4!BE39</f>
        <v>0.67</v>
      </c>
      <c r="BG58" s="19">
        <f ca="1">BG57+DeltaRK4!BF39</f>
        <v>0.56000000000000005</v>
      </c>
      <c r="BH58" s="19">
        <f ca="1">BH57+DeltaRK4!BG39</f>
        <v>2.1</v>
      </c>
      <c r="BI58" s="19">
        <f ca="1">BI57+DeltaRK4!BH39</f>
        <v>1.72</v>
      </c>
      <c r="BJ58" s="19">
        <f ca="1">BJ57+DeltaRK4!BI39</f>
        <v>1.24</v>
      </c>
      <c r="BK58" s="19">
        <f ca="1">BK57+DeltaRK4!BJ39</f>
        <v>9.61</v>
      </c>
      <c r="BL58" s="19">
        <f ca="1">BL57+DeltaRK4!BK39</f>
        <v>0.61</v>
      </c>
      <c r="BM58" s="19">
        <f ca="1">BM57+DeltaRK4!BL39</f>
        <v>4.5</v>
      </c>
      <c r="BN58" s="19">
        <f ca="1">BN57+DeltaRK4!BM39</f>
        <v>9.5500000000000007</v>
      </c>
      <c r="BO58" s="19">
        <f ca="1">BO57+DeltaRK4!BN39</f>
        <v>4.5</v>
      </c>
      <c r="BP58" s="19">
        <f ca="1">BP57+DeltaRK4!BO39</f>
        <v>2.58</v>
      </c>
      <c r="BQ58" s="19">
        <f ca="1">BQ57+DeltaRK4!BP39</f>
        <v>10.19</v>
      </c>
      <c r="BR58" s="19">
        <f ca="1">BR57+DeltaRK4!BQ39</f>
        <v>8.02</v>
      </c>
      <c r="BS58" s="19">
        <f ca="1">BS57+DeltaRK4!BR39</f>
        <v>1.56</v>
      </c>
      <c r="BT58" s="19">
        <f ca="1">BT57+DeltaRK4!BS39</f>
        <v>4.66</v>
      </c>
      <c r="BU58" s="19">
        <f ca="1">BU57+DeltaRK4!BT39</f>
        <v>0</v>
      </c>
      <c r="BV58" s="4"/>
      <c r="BW58" s="4">
        <f ca="1">BW57-DeltaRK4!Y39</f>
        <v>2944.33</v>
      </c>
      <c r="BX58" s="9">
        <f t="shared" ca="1" si="18"/>
        <v>1.8998391430563222</v>
      </c>
      <c r="BY58" s="4"/>
      <c r="BZ58" s="23">
        <f t="shared" ca="1" si="16"/>
        <v>143941.49443560367</v>
      </c>
      <c r="CA58" s="10">
        <f t="shared" ca="1" si="19"/>
        <v>176187.3084834186</v>
      </c>
      <c r="CB58" s="19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1:108">
      <c r="A59" s="1">
        <f t="shared" si="20"/>
        <v>1.850000000000001</v>
      </c>
      <c r="B59" s="19">
        <f ca="1">B58+DeltaRK4!B40</f>
        <v>413.03084873631332</v>
      </c>
      <c r="C59" s="21">
        <f t="shared" ca="1" si="14"/>
        <v>2944.3300009874756</v>
      </c>
      <c r="D59" s="19">
        <f ca="1">D58+DeltaRK4!C40</f>
        <v>185.89500207411351</v>
      </c>
      <c r="E59" s="19">
        <f ca="1">E58+DeltaRK4!D40</f>
        <v>6.37</v>
      </c>
      <c r="F59" s="19">
        <f ca="1">F58+DeltaRK4!E40</f>
        <v>81.355268802288748</v>
      </c>
      <c r="G59" s="19">
        <f ca="1">G58+DeltaRK4!F40</f>
        <v>17.929729123597777</v>
      </c>
      <c r="H59" s="19">
        <f ca="1">H58+DeltaRK4!G40</f>
        <v>1.21</v>
      </c>
      <c r="I59" s="19">
        <f ca="1">I58+DeltaRK4!H40</f>
        <v>1.29</v>
      </c>
      <c r="J59" s="19">
        <f ca="1">J58+DeltaRK4!I40</f>
        <v>0.31</v>
      </c>
      <c r="K59" s="19">
        <f ca="1">K58+DeltaRK4!J40</f>
        <v>0.15</v>
      </c>
      <c r="L59" s="19">
        <f ca="1">L58+DeltaRK4!K40</f>
        <v>0</v>
      </c>
      <c r="M59" s="19">
        <f ca="1">M58+DeltaRK4!L40</f>
        <v>0.1</v>
      </c>
      <c r="N59" s="19">
        <f ca="1">N58+DeltaRK4!M40</f>
        <v>0.32</v>
      </c>
      <c r="O59" s="19">
        <f ca="1">O58+DeltaRK4!N40</f>
        <v>0</v>
      </c>
      <c r="P59" s="19">
        <f ca="1">P58+DeltaRK4!O40</f>
        <v>0</v>
      </c>
      <c r="Q59" s="19">
        <f ca="1">Q58+DeltaRK4!P40</f>
        <v>278.64070364524127</v>
      </c>
      <c r="R59" s="19">
        <f ca="1">R58+DeltaRK4!Q40</f>
        <v>0.05</v>
      </c>
      <c r="S59" s="19">
        <f ca="1">S58+DeltaRK4!R40</f>
        <v>0</v>
      </c>
      <c r="T59" s="19">
        <f ca="1">T58+DeltaRK4!S40</f>
        <v>0.13</v>
      </c>
      <c r="U59" s="19">
        <f ca="1">U58+DeltaRK4!T40</f>
        <v>0</v>
      </c>
      <c r="V59" s="19">
        <f ca="1">V58+DeltaRK4!U40</f>
        <v>0.03</v>
      </c>
      <c r="W59" s="19">
        <f ca="1">W58+DeltaRK4!V40</f>
        <v>1627.383820127134</v>
      </c>
      <c r="X59" s="19">
        <f ca="1">X58+DeltaRK4!W40</f>
        <v>0.01</v>
      </c>
      <c r="Y59" s="19">
        <f ca="1">Y58+DeltaRK4!X40</f>
        <v>0.03</v>
      </c>
      <c r="Z59" s="19">
        <f ca="1">Z58+DeltaRK4!Y40</f>
        <v>0</v>
      </c>
      <c r="AA59" s="19">
        <f ca="1">AA58+DeltaRK4!Z40</f>
        <v>0</v>
      </c>
      <c r="AB59" s="19">
        <f ca="1">AB58+DeltaRK4!AA40</f>
        <v>0</v>
      </c>
      <c r="AC59" s="19">
        <f ca="1">AC58+DeltaRK4!AB40</f>
        <v>0</v>
      </c>
      <c r="AD59" s="19">
        <f ca="1">AD58+DeltaRK4!AC40</f>
        <v>0</v>
      </c>
      <c r="AE59" s="19">
        <f ca="1">AE58+DeltaRK4!AD40</f>
        <v>1.2855143437501086</v>
      </c>
      <c r="AF59" s="19">
        <f ca="1">AF58+DeltaRK4!AE40</f>
        <v>198.65730872963263</v>
      </c>
      <c r="AG59" s="19">
        <f ca="1">AG58+DeltaRK4!AF40</f>
        <v>124.90542195450494</v>
      </c>
      <c r="AH59" s="19">
        <f ca="1">AH58+DeltaRK4!AG40</f>
        <v>87.921731719918114</v>
      </c>
      <c r="AI59" s="19">
        <f ca="1">AI58+DeltaRK4!AH40</f>
        <v>0</v>
      </c>
      <c r="AJ59" s="19">
        <f ca="1">AJ58+DeltaRK4!AI40</f>
        <v>0</v>
      </c>
      <c r="AK59" s="19">
        <f ca="1">AK58+DeltaRK4!AJ40</f>
        <v>0</v>
      </c>
      <c r="AL59" s="19">
        <f ca="1">AL58+DeltaRK4!AK40</f>
        <v>2.08</v>
      </c>
      <c r="AM59" s="19">
        <f ca="1">AM58+DeltaRK4!AL40</f>
        <v>0.17027087640221666</v>
      </c>
      <c r="AN59" s="19">
        <f ca="1">AN58+DeltaRK4!AM40</f>
        <v>7.740778232136555</v>
      </c>
      <c r="AO59" s="19">
        <f ca="1">AO58+DeltaRK4!AN40</f>
        <v>25.91</v>
      </c>
      <c r="AP59" s="19">
        <f ca="1">AP58+DeltaRK4!AO40</f>
        <v>19.829999999999998</v>
      </c>
      <c r="AQ59" s="19">
        <f ca="1">AQ58+DeltaRK4!AP40</f>
        <v>36.454817119585314</v>
      </c>
      <c r="AR59" s="19">
        <f ca="1">AR58+DeltaRK4!AQ40</f>
        <v>151.31481711958531</v>
      </c>
      <c r="AS59" s="19">
        <f ca="1">AS58+DeltaRK4!AR40</f>
        <v>-3.2851828804146939</v>
      </c>
      <c r="AT59" s="19">
        <f ca="1">AT58+DeltaRK4!AS40</f>
        <v>4.83</v>
      </c>
      <c r="AU59" s="19">
        <f ca="1">AU58+DeltaRK4!AT40</f>
        <v>0.04</v>
      </c>
      <c r="AV59" s="19">
        <f ca="1">AV58+DeltaRK4!AU40</f>
        <v>0</v>
      </c>
      <c r="AW59" s="19">
        <f ca="1">AW58+DeltaRK4!AV40</f>
        <v>1.32</v>
      </c>
      <c r="AX59" s="19">
        <f ca="1">AX58+DeltaRK4!AW40</f>
        <v>1.34</v>
      </c>
      <c r="AY59" s="19">
        <f ca="1">AY58+DeltaRK4!AX40</f>
        <v>1.34</v>
      </c>
      <c r="AZ59" s="19">
        <f ca="1">AZ58+DeltaRK4!AY40</f>
        <v>1.24</v>
      </c>
      <c r="BA59" s="19">
        <f ca="1">BA58+DeltaRK4!AZ40</f>
        <v>0.14000000000000001</v>
      </c>
      <c r="BB59" s="19">
        <f ca="1">BB58+DeltaRK4!BA40</f>
        <v>3.74</v>
      </c>
      <c r="BC59" s="19">
        <f ca="1">BC58+DeltaRK4!BB40</f>
        <v>1.88</v>
      </c>
      <c r="BD59" s="19">
        <f ca="1">BD58+DeltaRK4!BC40</f>
        <v>10.65</v>
      </c>
      <c r="BE59" s="19">
        <f ca="1">BE58+DeltaRK4!BD40</f>
        <v>1.55</v>
      </c>
      <c r="BF59" s="19">
        <f ca="1">BF58+DeltaRK4!BE40</f>
        <v>0.67</v>
      </c>
      <c r="BG59" s="19">
        <f ca="1">BG58+DeltaRK4!BF40</f>
        <v>0.56000000000000005</v>
      </c>
      <c r="BH59" s="19">
        <f ca="1">BH58+DeltaRK4!BG40</f>
        <v>2.1</v>
      </c>
      <c r="BI59" s="19">
        <f ca="1">BI58+DeltaRK4!BH40</f>
        <v>1.72</v>
      </c>
      <c r="BJ59" s="19">
        <f ca="1">BJ58+DeltaRK4!BI40</f>
        <v>1.24</v>
      </c>
      <c r="BK59" s="19">
        <f ca="1">BK58+DeltaRK4!BJ40</f>
        <v>9.61</v>
      </c>
      <c r="BL59" s="19">
        <f ca="1">BL58+DeltaRK4!BK40</f>
        <v>0.61</v>
      </c>
      <c r="BM59" s="19">
        <f ca="1">BM58+DeltaRK4!BL40</f>
        <v>4.5</v>
      </c>
      <c r="BN59" s="19">
        <f ca="1">BN58+DeltaRK4!BM40</f>
        <v>9.5500000000000007</v>
      </c>
      <c r="BO59" s="19">
        <f ca="1">BO58+DeltaRK4!BN40</f>
        <v>4.5</v>
      </c>
      <c r="BP59" s="19">
        <f ca="1">BP58+DeltaRK4!BO40</f>
        <v>2.58</v>
      </c>
      <c r="BQ59" s="19">
        <f ca="1">BQ58+DeltaRK4!BP40</f>
        <v>10.19</v>
      </c>
      <c r="BR59" s="19">
        <f ca="1">BR58+DeltaRK4!BQ40</f>
        <v>8.02</v>
      </c>
      <c r="BS59" s="19">
        <f ca="1">BS58+DeltaRK4!BR40</f>
        <v>1.56</v>
      </c>
      <c r="BT59" s="19">
        <f ca="1">BT58+DeltaRK4!BS40</f>
        <v>4.66</v>
      </c>
      <c r="BU59" s="19">
        <f ca="1">BU58+DeltaRK4!BT40</f>
        <v>0</v>
      </c>
      <c r="BV59" s="4"/>
      <c r="BW59" s="4">
        <f ca="1">BW58-DeltaRK4!Y40</f>
        <v>2944.33</v>
      </c>
      <c r="BX59" s="9">
        <f t="shared" ca="1" si="18"/>
        <v>1.8940981690990497</v>
      </c>
      <c r="BY59" s="4"/>
      <c r="BZ59" s="23">
        <f t="shared" ca="1" si="16"/>
        <v>143955.49476783772</v>
      </c>
      <c r="CA59" s="10">
        <f t="shared" ca="1" si="19"/>
        <v>175663.58010164628</v>
      </c>
      <c r="CB59" s="19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1:108">
      <c r="A60" s="1">
        <f t="shared" si="20"/>
        <v>1.900000000000001</v>
      </c>
      <c r="B60" s="19">
        <f ca="1">B59+DeltaRK4!B41</f>
        <v>413.11942745886159</v>
      </c>
      <c r="C60" s="21">
        <f t="shared" ca="1" si="14"/>
        <v>2944.3300009874756</v>
      </c>
      <c r="D60" s="19">
        <f ca="1">D59+DeltaRK4!C41</f>
        <v>185.3673510537273</v>
      </c>
      <c r="E60" s="19">
        <f ca="1">E59+DeltaRK4!D41</f>
        <v>6.37</v>
      </c>
      <c r="F60" s="19">
        <f ca="1">F59+DeltaRK4!E41</f>
        <v>81.866584874372819</v>
      </c>
      <c r="G60" s="19">
        <f ca="1">G59+DeltaRK4!F41</f>
        <v>17.946064071899908</v>
      </c>
      <c r="H60" s="19">
        <f ca="1">H59+DeltaRK4!G41</f>
        <v>1.21</v>
      </c>
      <c r="I60" s="19">
        <f ca="1">I59+DeltaRK4!H41</f>
        <v>1.29</v>
      </c>
      <c r="J60" s="19">
        <f ca="1">J59+DeltaRK4!I41</f>
        <v>0.31</v>
      </c>
      <c r="K60" s="19">
        <f ca="1">K59+DeltaRK4!J41</f>
        <v>0.15</v>
      </c>
      <c r="L60" s="19">
        <f ca="1">L59+DeltaRK4!K41</f>
        <v>0</v>
      </c>
      <c r="M60" s="19">
        <f ca="1">M59+DeltaRK4!L41</f>
        <v>0.1</v>
      </c>
      <c r="N60" s="19">
        <f ca="1">N59+DeltaRK4!M41</f>
        <v>0.32</v>
      </c>
      <c r="O60" s="19">
        <f ca="1">O59+DeltaRK4!N41</f>
        <v>0</v>
      </c>
      <c r="P60" s="19">
        <f ca="1">P59+DeltaRK4!O41</f>
        <v>0</v>
      </c>
      <c r="Q60" s="19">
        <f ca="1">Q59+DeltaRK4!P41</f>
        <v>282.74098469693467</v>
      </c>
      <c r="R60" s="19">
        <f ca="1">R59+DeltaRK4!Q41</f>
        <v>0.05</v>
      </c>
      <c r="S60" s="19">
        <f ca="1">S59+DeltaRK4!R41</f>
        <v>0</v>
      </c>
      <c r="T60" s="19">
        <f ca="1">T59+DeltaRK4!S41</f>
        <v>0.13</v>
      </c>
      <c r="U60" s="19">
        <f ca="1">U59+DeltaRK4!T41</f>
        <v>0</v>
      </c>
      <c r="V60" s="19">
        <f ca="1">V59+DeltaRK4!U41</f>
        <v>0.03</v>
      </c>
      <c r="W60" s="19">
        <f ca="1">W59+DeltaRK4!V41</f>
        <v>1618.1383651751023</v>
      </c>
      <c r="X60" s="19">
        <f ca="1">X59+DeltaRK4!W41</f>
        <v>0.01</v>
      </c>
      <c r="Y60" s="19">
        <f ca="1">Y59+DeltaRK4!X41</f>
        <v>0.03</v>
      </c>
      <c r="Z60" s="19">
        <f ca="1">Z59+DeltaRK4!Y41</f>
        <v>0</v>
      </c>
      <c r="AA60" s="19">
        <f ca="1">AA59+DeltaRK4!Z41</f>
        <v>0</v>
      </c>
      <c r="AB60" s="19">
        <f ca="1">AB59+DeltaRK4!AA41</f>
        <v>0</v>
      </c>
      <c r="AC60" s="19">
        <f ca="1">AC59+DeltaRK4!AB41</f>
        <v>0</v>
      </c>
      <c r="AD60" s="19">
        <f ca="1">AD59+DeltaRK4!AC41</f>
        <v>0</v>
      </c>
      <c r="AE60" s="19">
        <f ca="1">AE59+DeltaRK4!AD41</f>
        <v>1.2610498825559304</v>
      </c>
      <c r="AF60" s="19">
        <f ca="1">AF59+DeltaRK4!AE41</f>
        <v>200.53657096466992</v>
      </c>
      <c r="AG60" s="19">
        <f ca="1">AG59+DeltaRK4!AF41</f>
        <v>128.68490843786941</v>
      </c>
      <c r="AH60" s="19">
        <f ca="1">AH59+DeltaRK4!AG41</f>
        <v>89.549151200767923</v>
      </c>
      <c r="AI60" s="19">
        <f ca="1">AI59+DeltaRK4!AH41</f>
        <v>0</v>
      </c>
      <c r="AJ60" s="19">
        <f ca="1">AJ59+DeltaRK4!AI41</f>
        <v>0</v>
      </c>
      <c r="AK60" s="19">
        <f ca="1">AK59+DeltaRK4!AJ41</f>
        <v>0</v>
      </c>
      <c r="AL60" s="19">
        <f ca="1">AL59+DeltaRK4!AK41</f>
        <v>2.08</v>
      </c>
      <c r="AM60" s="19">
        <f ca="1">AM59+DeltaRK4!AL41</f>
        <v>0.15393592810008494</v>
      </c>
      <c r="AN60" s="19">
        <f ca="1">AN59+DeltaRK4!AM41</f>
        <v>7.277410594878357</v>
      </c>
      <c r="AO60" s="19">
        <f ca="1">AO59+DeltaRK4!AN41</f>
        <v>25.91</v>
      </c>
      <c r="AP60" s="19">
        <f ca="1">AP59+DeltaRK4!AO41</f>
        <v>19.829999999999998</v>
      </c>
      <c r="AQ60" s="19">
        <f ca="1">AQ59+DeltaRK4!AP41</f>
        <v>35.909208035532345</v>
      </c>
      <c r="AR60" s="19">
        <f ca="1">AR59+DeltaRK4!AQ41</f>
        <v>150.76920803553236</v>
      </c>
      <c r="AS60" s="19">
        <f ca="1">AS59+DeltaRK4!AR41</f>
        <v>-3.8307919644676622</v>
      </c>
      <c r="AT60" s="19">
        <f ca="1">AT59+DeltaRK4!AS41</f>
        <v>4.83</v>
      </c>
      <c r="AU60" s="19">
        <f ca="1">AU59+DeltaRK4!AT41</f>
        <v>0.04</v>
      </c>
      <c r="AV60" s="19">
        <f ca="1">AV59+DeltaRK4!AU41</f>
        <v>0</v>
      </c>
      <c r="AW60" s="19">
        <f ca="1">AW59+DeltaRK4!AV41</f>
        <v>1.32</v>
      </c>
      <c r="AX60" s="19">
        <f ca="1">AX59+DeltaRK4!AW41</f>
        <v>1.34</v>
      </c>
      <c r="AY60" s="19">
        <f ca="1">AY59+DeltaRK4!AX41</f>
        <v>1.34</v>
      </c>
      <c r="AZ60" s="19">
        <f ca="1">AZ59+DeltaRK4!AY41</f>
        <v>1.24</v>
      </c>
      <c r="BA60" s="19">
        <f ca="1">BA59+DeltaRK4!AZ41</f>
        <v>0.14000000000000001</v>
      </c>
      <c r="BB60" s="19">
        <f ca="1">BB59+DeltaRK4!BA41</f>
        <v>3.74</v>
      </c>
      <c r="BC60" s="19">
        <f ca="1">BC59+DeltaRK4!BB41</f>
        <v>1.88</v>
      </c>
      <c r="BD60" s="19">
        <f ca="1">BD59+DeltaRK4!BC41</f>
        <v>10.65</v>
      </c>
      <c r="BE60" s="19">
        <f ca="1">BE59+DeltaRK4!BD41</f>
        <v>1.55</v>
      </c>
      <c r="BF60" s="19">
        <f ca="1">BF59+DeltaRK4!BE41</f>
        <v>0.67</v>
      </c>
      <c r="BG60" s="19">
        <f ca="1">BG59+DeltaRK4!BF41</f>
        <v>0.56000000000000005</v>
      </c>
      <c r="BH60" s="19">
        <f ca="1">BH59+DeltaRK4!BG41</f>
        <v>2.1</v>
      </c>
      <c r="BI60" s="19">
        <f ca="1">BI59+DeltaRK4!BH41</f>
        <v>1.72</v>
      </c>
      <c r="BJ60" s="19">
        <f ca="1">BJ59+DeltaRK4!BI41</f>
        <v>1.24</v>
      </c>
      <c r="BK60" s="19">
        <f ca="1">BK59+DeltaRK4!BJ41</f>
        <v>9.61</v>
      </c>
      <c r="BL60" s="19">
        <f ca="1">BL59+DeltaRK4!BK41</f>
        <v>0.61</v>
      </c>
      <c r="BM60" s="19">
        <f ca="1">BM59+DeltaRK4!BL41</f>
        <v>4.5</v>
      </c>
      <c r="BN60" s="19">
        <f ca="1">BN59+DeltaRK4!BM41</f>
        <v>9.5500000000000007</v>
      </c>
      <c r="BO60" s="19">
        <f ca="1">BO59+DeltaRK4!BN41</f>
        <v>4.5</v>
      </c>
      <c r="BP60" s="19">
        <f ca="1">BP59+DeltaRK4!BO41</f>
        <v>2.58</v>
      </c>
      <c r="BQ60" s="19">
        <f ca="1">BQ59+DeltaRK4!BP41</f>
        <v>10.19</v>
      </c>
      <c r="BR60" s="19">
        <f ca="1">BR59+DeltaRK4!BQ41</f>
        <v>8.02</v>
      </c>
      <c r="BS60" s="19">
        <f ca="1">BS59+DeltaRK4!BR41</f>
        <v>1.56</v>
      </c>
      <c r="BT60" s="19">
        <f ca="1">BT59+DeltaRK4!BS41</f>
        <v>4.66</v>
      </c>
      <c r="BU60" s="19">
        <f ca="1">BU59+DeltaRK4!BT41</f>
        <v>0</v>
      </c>
      <c r="BV60" s="4"/>
      <c r="BW60" s="4">
        <f ca="1">BW59-DeltaRK4!Y41</f>
        <v>2944.33</v>
      </c>
      <c r="BX60" s="9">
        <f t="shared" ca="1" si="18"/>
        <v>1.8887218931342</v>
      </c>
      <c r="BY60" s="4"/>
      <c r="BZ60" s="23">
        <f t="shared" ca="1" si="16"/>
        <v>143969.29549751864</v>
      </c>
      <c r="CA60" s="10">
        <f t="shared" ca="1" si="19"/>
        <v>175147.00123821213</v>
      </c>
      <c r="CB60" s="19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1:108">
      <c r="A61" s="1">
        <f t="shared" si="20"/>
        <v>1.9500000000000011</v>
      </c>
      <c r="B61" s="19">
        <f ca="1">B60+DeltaRK4!B42</f>
        <v>413.20283285882653</v>
      </c>
      <c r="C61" s="21">
        <f t="shared" ca="1" si="14"/>
        <v>2944.3300009874756</v>
      </c>
      <c r="D61" s="19">
        <f ca="1">D60+DeltaRK4!C42</f>
        <v>184.87328147215081</v>
      </c>
      <c r="E61" s="19">
        <f ca="1">E60+DeltaRK4!D42</f>
        <v>6.37</v>
      </c>
      <c r="F61" s="19">
        <f ca="1">F60+DeltaRK4!E42</f>
        <v>82.34592852797914</v>
      </c>
      <c r="G61" s="19">
        <f ca="1">G60+DeltaRK4!F42</f>
        <v>17.96078999987007</v>
      </c>
      <c r="H61" s="19">
        <f ca="1">H60+DeltaRK4!G42</f>
        <v>1.21</v>
      </c>
      <c r="I61" s="19">
        <f ca="1">I60+DeltaRK4!H42</f>
        <v>1.29</v>
      </c>
      <c r="J61" s="19">
        <f ca="1">J60+DeltaRK4!I42</f>
        <v>0.31</v>
      </c>
      <c r="K61" s="19">
        <f ca="1">K60+DeltaRK4!J42</f>
        <v>0.15</v>
      </c>
      <c r="L61" s="19">
        <f ca="1">L60+DeltaRK4!K42</f>
        <v>0</v>
      </c>
      <c r="M61" s="19">
        <f ca="1">M60+DeltaRK4!L42</f>
        <v>0.1</v>
      </c>
      <c r="N61" s="19">
        <f ca="1">N60+DeltaRK4!M42</f>
        <v>0.32</v>
      </c>
      <c r="O61" s="19">
        <f ca="1">O60+DeltaRK4!N42</f>
        <v>0</v>
      </c>
      <c r="P61" s="19">
        <f ca="1">P60+DeltaRK4!O42</f>
        <v>0</v>
      </c>
      <c r="Q61" s="19">
        <f ca="1">Q60+DeltaRK4!P42</f>
        <v>286.75971539438763</v>
      </c>
      <c r="R61" s="19">
        <f ca="1">R60+DeltaRK4!Q42</f>
        <v>0.05</v>
      </c>
      <c r="S61" s="19">
        <f ca="1">S60+DeltaRK4!R42</f>
        <v>0</v>
      </c>
      <c r="T61" s="19">
        <f ca="1">T60+DeltaRK4!S42</f>
        <v>0.13</v>
      </c>
      <c r="U61" s="19">
        <f ca="1">U60+DeltaRK4!T42</f>
        <v>0</v>
      </c>
      <c r="V61" s="19">
        <f ca="1">V60+DeltaRK4!U42</f>
        <v>0.03</v>
      </c>
      <c r="W61" s="19">
        <f ca="1">W60+DeltaRK4!V42</f>
        <v>1609.0496605957721</v>
      </c>
      <c r="X61" s="19">
        <f ca="1">X60+DeltaRK4!W42</f>
        <v>0.01</v>
      </c>
      <c r="Y61" s="19">
        <f ca="1">Y60+DeltaRK4!X42</f>
        <v>0.03</v>
      </c>
      <c r="Z61" s="19">
        <f ca="1">Z60+DeltaRK4!Y42</f>
        <v>0</v>
      </c>
      <c r="AA61" s="19">
        <f ca="1">AA60+DeltaRK4!Z42</f>
        <v>0</v>
      </c>
      <c r="AB61" s="19">
        <f ca="1">AB60+DeltaRK4!AA42</f>
        <v>0</v>
      </c>
      <c r="AC61" s="19">
        <f ca="1">AC60+DeltaRK4!AB42</f>
        <v>0</v>
      </c>
      <c r="AD61" s="19">
        <f ca="1">AD60+DeltaRK4!AC42</f>
        <v>0</v>
      </c>
      <c r="AE61" s="19">
        <f ca="1">AE60+DeltaRK4!AD42</f>
        <v>1.2354447812782297</v>
      </c>
      <c r="AF61" s="19">
        <f ca="1">AF60+DeltaRK4!AE42</f>
        <v>202.29468770537321</v>
      </c>
      <c r="AG61" s="19">
        <f ca="1">AG60+DeltaRK4!AF42</f>
        <v>132.47732615394435</v>
      </c>
      <c r="AH61" s="19">
        <f ca="1">AH60+DeltaRK4!AG42</f>
        <v>91.148304002692058</v>
      </c>
      <c r="AI61" s="19">
        <f ca="1">AI60+DeltaRK4!AH42</f>
        <v>0</v>
      </c>
      <c r="AJ61" s="19">
        <f ca="1">AJ60+DeltaRK4!AI42</f>
        <v>0</v>
      </c>
      <c r="AK61" s="19">
        <f ca="1">AK60+DeltaRK4!AJ42</f>
        <v>0</v>
      </c>
      <c r="AL61" s="19">
        <f ca="1">AL60+DeltaRK4!AK42</f>
        <v>2.08</v>
      </c>
      <c r="AM61" s="19">
        <f ca="1">AM60+DeltaRK4!AL42</f>
        <v>0.13921000012992304</v>
      </c>
      <c r="AN61" s="19">
        <f ca="1">AN60+DeltaRK4!AM42</f>
        <v>6.8393271652102499</v>
      </c>
      <c r="AO61" s="19">
        <f ca="1">AO60+DeltaRK4!AN42</f>
        <v>25.91</v>
      </c>
      <c r="AP61" s="19">
        <f ca="1">AP60+DeltaRK4!AO42</f>
        <v>19.829999999999998</v>
      </c>
      <c r="AQ61" s="19">
        <f ca="1">AQ60+DeltaRK4!AP42</f>
        <v>35.375441729562624</v>
      </c>
      <c r="AR61" s="19">
        <f ca="1">AR60+DeltaRK4!AQ42</f>
        <v>150.23544172956264</v>
      </c>
      <c r="AS61" s="19">
        <f ca="1">AS60+DeltaRK4!AR42</f>
        <v>-4.3645582704373798</v>
      </c>
      <c r="AT61" s="19">
        <f ca="1">AT60+DeltaRK4!AS42</f>
        <v>4.83</v>
      </c>
      <c r="AU61" s="19">
        <f ca="1">AU60+DeltaRK4!AT42</f>
        <v>0.04</v>
      </c>
      <c r="AV61" s="19">
        <f ca="1">AV60+DeltaRK4!AU42</f>
        <v>0</v>
      </c>
      <c r="AW61" s="19">
        <f ca="1">AW60+DeltaRK4!AV42</f>
        <v>1.32</v>
      </c>
      <c r="AX61" s="19">
        <f ca="1">AX60+DeltaRK4!AW42</f>
        <v>1.34</v>
      </c>
      <c r="AY61" s="19">
        <f ca="1">AY60+DeltaRK4!AX42</f>
        <v>1.34</v>
      </c>
      <c r="AZ61" s="19">
        <f ca="1">AZ60+DeltaRK4!AY42</f>
        <v>1.24</v>
      </c>
      <c r="BA61" s="19">
        <f ca="1">BA60+DeltaRK4!AZ42</f>
        <v>0.14000000000000001</v>
      </c>
      <c r="BB61" s="19">
        <f ca="1">BB60+DeltaRK4!BA42</f>
        <v>3.74</v>
      </c>
      <c r="BC61" s="19">
        <f ca="1">BC60+DeltaRK4!BB42</f>
        <v>1.88</v>
      </c>
      <c r="BD61" s="19">
        <f ca="1">BD60+DeltaRK4!BC42</f>
        <v>10.65</v>
      </c>
      <c r="BE61" s="19">
        <f ca="1">BE60+DeltaRK4!BD42</f>
        <v>1.55</v>
      </c>
      <c r="BF61" s="19">
        <f ca="1">BF60+DeltaRK4!BE42</f>
        <v>0.67</v>
      </c>
      <c r="BG61" s="19">
        <f ca="1">BG60+DeltaRK4!BF42</f>
        <v>0.56000000000000005</v>
      </c>
      <c r="BH61" s="19">
        <f ca="1">BH60+DeltaRK4!BG42</f>
        <v>2.1</v>
      </c>
      <c r="BI61" s="19">
        <f ca="1">BI60+DeltaRK4!BH42</f>
        <v>1.72</v>
      </c>
      <c r="BJ61" s="19">
        <f ca="1">BJ60+DeltaRK4!BI42</f>
        <v>1.24</v>
      </c>
      <c r="BK61" s="19">
        <f ca="1">BK60+DeltaRK4!BJ42</f>
        <v>9.61</v>
      </c>
      <c r="BL61" s="19">
        <f ca="1">BL60+DeltaRK4!BK42</f>
        <v>0.61</v>
      </c>
      <c r="BM61" s="19">
        <f ca="1">BM60+DeltaRK4!BL42</f>
        <v>4.5</v>
      </c>
      <c r="BN61" s="19">
        <f ca="1">BN60+DeltaRK4!BM42</f>
        <v>9.5500000000000007</v>
      </c>
      <c r="BO61" s="19">
        <f ca="1">BO60+DeltaRK4!BN42</f>
        <v>4.5</v>
      </c>
      <c r="BP61" s="19">
        <f ca="1">BP60+DeltaRK4!BO42</f>
        <v>2.58</v>
      </c>
      <c r="BQ61" s="19">
        <f ca="1">BQ60+DeltaRK4!BP42</f>
        <v>10.19</v>
      </c>
      <c r="BR61" s="19">
        <f ca="1">BR60+DeltaRK4!BQ42</f>
        <v>8.02</v>
      </c>
      <c r="BS61" s="19">
        <f ca="1">BS60+DeltaRK4!BR42</f>
        <v>1.56</v>
      </c>
      <c r="BT61" s="19">
        <f ca="1">BT60+DeltaRK4!BS42</f>
        <v>4.66</v>
      </c>
      <c r="BU61" s="19">
        <f ca="1">BU60+DeltaRK4!BT42</f>
        <v>0</v>
      </c>
      <c r="BV61" s="4"/>
      <c r="BW61" s="4">
        <f ca="1">BW60-DeltaRK4!Y42</f>
        <v>2944.33</v>
      </c>
      <c r="BX61" s="9">
        <f t="shared" ca="1" si="18"/>
        <v>1.8836877809771748</v>
      </c>
      <c r="BY61" s="4"/>
      <c r="BZ61" s="23">
        <f t="shared" ca="1" si="16"/>
        <v>143982.87777909375</v>
      </c>
      <c r="CA61" s="10">
        <f t="shared" ca="1" si="19"/>
        <v>174637.53092114336</v>
      </c>
      <c r="CB61" s="19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1:108">
      <c r="A62" s="1">
        <f t="shared" si="20"/>
        <v>2.0000000000000009</v>
      </c>
      <c r="B62" s="19">
        <f ca="1">B61+DeltaRK4!B43</f>
        <v>413.2813491964547</v>
      </c>
      <c r="C62" s="21">
        <f t="shared" ca="1" si="14"/>
        <v>2944.3300009874747</v>
      </c>
      <c r="D62" s="19">
        <f ca="1">D61+DeltaRK4!C43</f>
        <v>184.41071245357159</v>
      </c>
      <c r="E62" s="19">
        <f ca="1">E61+DeltaRK4!D43</f>
        <v>6.37</v>
      </c>
      <c r="F62" s="19">
        <f ca="1">F61+DeltaRK4!E43</f>
        <v>82.795215842897861</v>
      </c>
      <c r="G62" s="19">
        <f ca="1">G61+DeltaRK4!F43</f>
        <v>17.974071703530573</v>
      </c>
      <c r="H62" s="19">
        <f ca="1">H61+DeltaRK4!G43</f>
        <v>1.21</v>
      </c>
      <c r="I62" s="19">
        <f ca="1">I61+DeltaRK4!H43</f>
        <v>1.29</v>
      </c>
      <c r="J62" s="19">
        <f ca="1">J61+DeltaRK4!I43</f>
        <v>0.31</v>
      </c>
      <c r="K62" s="19">
        <f ca="1">K61+DeltaRK4!J43</f>
        <v>0.15</v>
      </c>
      <c r="L62" s="19">
        <f ca="1">L61+DeltaRK4!K43</f>
        <v>0</v>
      </c>
      <c r="M62" s="19">
        <f ca="1">M61+DeltaRK4!L43</f>
        <v>0.1</v>
      </c>
      <c r="N62" s="19">
        <f ca="1">N61+DeltaRK4!M43</f>
        <v>0.32</v>
      </c>
      <c r="O62" s="19">
        <f ca="1">O61+DeltaRK4!N43</f>
        <v>0</v>
      </c>
      <c r="P62" s="19">
        <f ca="1">P61+DeltaRK4!O43</f>
        <v>0</v>
      </c>
      <c r="Q62" s="19">
        <f ca="1">Q61+DeltaRK4!P43</f>
        <v>290.69955002185912</v>
      </c>
      <c r="R62" s="19">
        <f ca="1">R61+DeltaRK4!Q43</f>
        <v>0.05</v>
      </c>
      <c r="S62" s="19">
        <f ca="1">S61+DeltaRK4!R43</f>
        <v>0</v>
      </c>
      <c r="T62" s="19">
        <f ca="1">T61+DeltaRK4!S43</f>
        <v>0.13</v>
      </c>
      <c r="U62" s="19">
        <f ca="1">U61+DeltaRK4!T43</f>
        <v>0</v>
      </c>
      <c r="V62" s="19">
        <f ca="1">V61+DeltaRK4!U43</f>
        <v>0.03</v>
      </c>
      <c r="W62" s="19">
        <f ca="1">W61+DeltaRK4!V43</f>
        <v>1600.1144298727143</v>
      </c>
      <c r="X62" s="19">
        <f ca="1">X61+DeltaRK4!W43</f>
        <v>0.01</v>
      </c>
      <c r="Y62" s="19">
        <f ca="1">Y61+DeltaRK4!X43</f>
        <v>0.03</v>
      </c>
      <c r="Z62" s="19">
        <f ca="1">Z61+DeltaRK4!Y43</f>
        <v>0</v>
      </c>
      <c r="AA62" s="19">
        <f ca="1">AA61+DeltaRK4!Z43</f>
        <v>0</v>
      </c>
      <c r="AB62" s="19">
        <f ca="1">AB61+DeltaRK4!AA43</f>
        <v>0</v>
      </c>
      <c r="AC62" s="19">
        <f ca="1">AC61+DeltaRK4!AB43</f>
        <v>0</v>
      </c>
      <c r="AD62" s="19">
        <f ca="1">AD61+DeltaRK4!AC43</f>
        <v>0</v>
      </c>
      <c r="AE62" s="19">
        <f ca="1">AE61+DeltaRK4!AD43</f>
        <v>1.2090323023632092</v>
      </c>
      <c r="AF62" s="19">
        <f ca="1">AF61+DeltaRK4!AE43</f>
        <v>203.93582236418163</v>
      </c>
      <c r="AG62" s="19">
        <f ca="1">AG61+DeltaRK4!AF43</f>
        <v>136.28074906556344</v>
      </c>
      <c r="AH62" s="19">
        <f ca="1">AH61+DeltaRK4!AG43</f>
        <v>92.719536215699677</v>
      </c>
      <c r="AI62" s="19">
        <f ca="1">AI61+DeltaRK4!AH43</f>
        <v>0</v>
      </c>
      <c r="AJ62" s="19">
        <f ca="1">AJ61+DeltaRK4!AI43</f>
        <v>0</v>
      </c>
      <c r="AK62" s="19">
        <f ca="1">AK61+DeltaRK4!AJ43</f>
        <v>0</v>
      </c>
      <c r="AL62" s="19">
        <f ca="1">AL61+DeltaRK4!AK43</f>
        <v>2.08</v>
      </c>
      <c r="AM62" s="19">
        <f ca="1">AM61+DeltaRK4!AL43</f>
        <v>0.1259282964694185</v>
      </c>
      <c r="AN62" s="19">
        <f ca="1">AN61+DeltaRK4!AM43</f>
        <v>6.4254332525758162</v>
      </c>
      <c r="AO62" s="19">
        <f ca="1">AO61+DeltaRK4!AN43</f>
        <v>25.91</v>
      </c>
      <c r="AP62" s="19">
        <f ca="1">AP61+DeltaRK4!AO43</f>
        <v>19.829999999999998</v>
      </c>
      <c r="AQ62" s="19">
        <f ca="1">AQ61+DeltaRK4!AP43</f>
        <v>34.85317319868301</v>
      </c>
      <c r="AR62" s="19">
        <f ca="1">AR61+DeltaRK4!AQ43</f>
        <v>149.71317319868302</v>
      </c>
      <c r="AS62" s="19">
        <f ca="1">AS61+DeltaRK4!AR43</f>
        <v>-4.8868268013169933</v>
      </c>
      <c r="AT62" s="19">
        <f ca="1">AT61+DeltaRK4!AS43</f>
        <v>4.83</v>
      </c>
      <c r="AU62" s="19">
        <f ca="1">AU61+DeltaRK4!AT43</f>
        <v>0.04</v>
      </c>
      <c r="AV62" s="19">
        <f ca="1">AV61+DeltaRK4!AU43</f>
        <v>0</v>
      </c>
      <c r="AW62" s="19">
        <f ca="1">AW61+DeltaRK4!AV43</f>
        <v>1.32</v>
      </c>
      <c r="AX62" s="19">
        <f ca="1">AX61+DeltaRK4!AW43</f>
        <v>1.34</v>
      </c>
      <c r="AY62" s="19">
        <f ca="1">AY61+DeltaRK4!AX43</f>
        <v>1.34</v>
      </c>
      <c r="AZ62" s="19">
        <f ca="1">AZ61+DeltaRK4!AY43</f>
        <v>1.24</v>
      </c>
      <c r="BA62" s="19">
        <f ca="1">BA61+DeltaRK4!AZ43</f>
        <v>0.14000000000000001</v>
      </c>
      <c r="BB62" s="19">
        <f ca="1">BB61+DeltaRK4!BA43</f>
        <v>3.74</v>
      </c>
      <c r="BC62" s="19">
        <f ca="1">BC61+DeltaRK4!BB43</f>
        <v>1.88</v>
      </c>
      <c r="BD62" s="19">
        <f ca="1">BD61+DeltaRK4!BC43</f>
        <v>10.65</v>
      </c>
      <c r="BE62" s="19">
        <f ca="1">BE61+DeltaRK4!BD43</f>
        <v>1.55</v>
      </c>
      <c r="BF62" s="19">
        <f ca="1">BF61+DeltaRK4!BE43</f>
        <v>0.67</v>
      </c>
      <c r="BG62" s="19">
        <f ca="1">BG61+DeltaRK4!BF43</f>
        <v>0.56000000000000005</v>
      </c>
      <c r="BH62" s="19">
        <f ca="1">BH61+DeltaRK4!BG43</f>
        <v>2.1</v>
      </c>
      <c r="BI62" s="19">
        <f ca="1">BI61+DeltaRK4!BH43</f>
        <v>1.72</v>
      </c>
      <c r="BJ62" s="19">
        <f ca="1">BJ61+DeltaRK4!BI43</f>
        <v>1.24</v>
      </c>
      <c r="BK62" s="19">
        <f ca="1">BK61+DeltaRK4!BJ43</f>
        <v>9.61</v>
      </c>
      <c r="BL62" s="19">
        <f ca="1">BL61+DeltaRK4!BK43</f>
        <v>0.61</v>
      </c>
      <c r="BM62" s="19">
        <f ca="1">BM61+DeltaRK4!BL43</f>
        <v>4.5</v>
      </c>
      <c r="BN62" s="19">
        <f ca="1">BN61+DeltaRK4!BM43</f>
        <v>9.5500000000000007</v>
      </c>
      <c r="BO62" s="19">
        <f ca="1">BO61+DeltaRK4!BN43</f>
        <v>4.5</v>
      </c>
      <c r="BP62" s="19">
        <f ca="1">BP61+DeltaRK4!BO43</f>
        <v>2.58</v>
      </c>
      <c r="BQ62" s="19">
        <f ca="1">BQ61+DeltaRK4!BP43</f>
        <v>10.19</v>
      </c>
      <c r="BR62" s="19">
        <f ca="1">BR61+DeltaRK4!BQ43</f>
        <v>8.02</v>
      </c>
      <c r="BS62" s="19">
        <f ca="1">BS61+DeltaRK4!BR43</f>
        <v>1.56</v>
      </c>
      <c r="BT62" s="19">
        <f ca="1">BT61+DeltaRK4!BS43</f>
        <v>4.66</v>
      </c>
      <c r="BU62" s="19">
        <f ca="1">BU61+DeltaRK4!BT43</f>
        <v>0</v>
      </c>
      <c r="BV62" s="4"/>
      <c r="BW62" s="4">
        <f ca="1">BW61-DeltaRK4!Y43</f>
        <v>2944.33</v>
      </c>
      <c r="BX62" s="9">
        <f t="shared" ca="1" si="18"/>
        <v>1.8789746304276858</v>
      </c>
      <c r="BY62" s="4"/>
      <c r="BZ62" s="23">
        <f t="shared" ca="1" si="16"/>
        <v>143996.22417984292</v>
      </c>
      <c r="CA62" s="10">
        <f t="shared" ca="1" si="19"/>
        <v>174135.13526403159</v>
      </c>
      <c r="CB62" s="19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1:108">
      <c r="A63" s="1">
        <f t="shared" si="20"/>
        <v>2.0500000000000007</v>
      </c>
      <c r="B63" s="19">
        <f ca="1">B62+DeltaRK4!B44</f>
        <v>413.35524912749446</v>
      </c>
      <c r="C63" s="21">
        <f t="shared" ca="1" si="14"/>
        <v>2944.3300009874756</v>
      </c>
      <c r="D63" s="19">
        <f ca="1">D62+DeltaRK4!C44</f>
        <v>183.97768642777089</v>
      </c>
      <c r="E63" s="19">
        <f ca="1">E62+DeltaRK4!D44</f>
        <v>6.37</v>
      </c>
      <c r="F63" s="19">
        <f ca="1">F62+DeltaRK4!E44</f>
        <v>83.216257409018894</v>
      </c>
      <c r="G63" s="19">
        <f ca="1">G62+DeltaRK4!F44</f>
        <v>17.986056163210229</v>
      </c>
      <c r="H63" s="19">
        <f ca="1">H62+DeltaRK4!G44</f>
        <v>1.21</v>
      </c>
      <c r="I63" s="19">
        <f ca="1">I62+DeltaRK4!H44</f>
        <v>1.29</v>
      </c>
      <c r="J63" s="19">
        <f ca="1">J62+DeltaRK4!I44</f>
        <v>0.31</v>
      </c>
      <c r="K63" s="19">
        <f ca="1">K62+DeltaRK4!J44</f>
        <v>0.15</v>
      </c>
      <c r="L63" s="19">
        <f ca="1">L62+DeltaRK4!K44</f>
        <v>0</v>
      </c>
      <c r="M63" s="19">
        <f ca="1">M62+DeltaRK4!L44</f>
        <v>0.1</v>
      </c>
      <c r="N63" s="19">
        <f ca="1">N62+DeltaRK4!M44</f>
        <v>0.32</v>
      </c>
      <c r="O63" s="19">
        <f ca="1">O62+DeltaRK4!N44</f>
        <v>0</v>
      </c>
      <c r="P63" s="19">
        <f ca="1">P62+DeltaRK4!O44</f>
        <v>0</v>
      </c>
      <c r="Q63" s="19">
        <f ca="1">Q62+DeltaRK4!P44</f>
        <v>294.56288626647046</v>
      </c>
      <c r="R63" s="19">
        <f ca="1">R62+DeltaRK4!Q44</f>
        <v>0.05</v>
      </c>
      <c r="S63" s="19">
        <f ca="1">S62+DeltaRK4!R44</f>
        <v>0</v>
      </c>
      <c r="T63" s="19">
        <f ca="1">T62+DeltaRK4!S44</f>
        <v>0.13</v>
      </c>
      <c r="U63" s="19">
        <f ca="1">U62+DeltaRK4!T44</f>
        <v>0</v>
      </c>
      <c r="V63" s="19">
        <f ca="1">V62+DeltaRK4!U44</f>
        <v>0.03</v>
      </c>
      <c r="W63" s="19">
        <f ca="1">W62+DeltaRK4!V44</f>
        <v>1591.3297140786506</v>
      </c>
      <c r="X63" s="19">
        <f ca="1">X62+DeltaRK4!W44</f>
        <v>0.01</v>
      </c>
      <c r="Y63" s="19">
        <f ca="1">Y62+DeltaRK4!X44</f>
        <v>0.03</v>
      </c>
      <c r="Z63" s="19">
        <f ca="1">Z62+DeltaRK4!Y44</f>
        <v>0</v>
      </c>
      <c r="AA63" s="19">
        <f ca="1">AA62+DeltaRK4!Z44</f>
        <v>0</v>
      </c>
      <c r="AB63" s="19">
        <f ca="1">AB62+DeltaRK4!AA44</f>
        <v>0</v>
      </c>
      <c r="AC63" s="19">
        <f ca="1">AC62+DeltaRK4!AB44</f>
        <v>0</v>
      </c>
      <c r="AD63" s="19">
        <f ca="1">AD62+DeltaRK4!AC44</f>
        <v>0</v>
      </c>
      <c r="AE63" s="19">
        <f ca="1">AE62+DeltaRK4!AD44</f>
        <v>1.1820936598843803</v>
      </c>
      <c r="AF63" s="19">
        <f ca="1">AF62+DeltaRK4!AE44</f>
        <v>205.46405455080301</v>
      </c>
      <c r="AG63" s="19">
        <f ca="1">AG62+DeltaRK4!AF44</f>
        <v>140.09326527578207</v>
      </c>
      <c r="AH63" s="19">
        <f ca="1">AH62+DeltaRK4!AG44</f>
        <v>94.263185826913016</v>
      </c>
      <c r="AI63" s="19">
        <f ca="1">AI62+DeltaRK4!AH44</f>
        <v>0</v>
      </c>
      <c r="AJ63" s="19">
        <f ca="1">AJ62+DeltaRK4!AI44</f>
        <v>0</v>
      </c>
      <c r="AK63" s="19">
        <f ca="1">AK62+DeltaRK4!AJ44</f>
        <v>0</v>
      </c>
      <c r="AL63" s="19">
        <f ca="1">AL62+DeltaRK4!AK44</f>
        <v>2.08</v>
      </c>
      <c r="AM63" s="19">
        <f ca="1">AM62+DeltaRK4!AL44</f>
        <v>0.1139438367897633</v>
      </c>
      <c r="AN63" s="19">
        <f ca="1">AN62+DeltaRK4!AM44</f>
        <v>6.0346494565824251</v>
      </c>
      <c r="AO63" s="19">
        <f ca="1">AO62+DeltaRK4!AN44</f>
        <v>25.91</v>
      </c>
      <c r="AP63" s="19">
        <f ca="1">AP62+DeltaRK4!AO44</f>
        <v>19.829999999999998</v>
      </c>
      <c r="AQ63" s="19">
        <f ca="1">AQ62+DeltaRK4!AP44</f>
        <v>34.342069345199988</v>
      </c>
      <c r="AR63" s="19">
        <f ca="1">AR62+DeltaRK4!AQ44</f>
        <v>149.20206934519999</v>
      </c>
      <c r="AS63" s="19">
        <f ca="1">AS62+DeltaRK4!AR44</f>
        <v>-5.3979306548000174</v>
      </c>
      <c r="AT63" s="19">
        <f ca="1">AT62+DeltaRK4!AS44</f>
        <v>4.83</v>
      </c>
      <c r="AU63" s="19">
        <f ca="1">AU62+DeltaRK4!AT44</f>
        <v>0.04</v>
      </c>
      <c r="AV63" s="19">
        <f ca="1">AV62+DeltaRK4!AU44</f>
        <v>0</v>
      </c>
      <c r="AW63" s="19">
        <f ca="1">AW62+DeltaRK4!AV44</f>
        <v>1.32</v>
      </c>
      <c r="AX63" s="19">
        <f ca="1">AX62+DeltaRK4!AW44</f>
        <v>1.34</v>
      </c>
      <c r="AY63" s="19">
        <f ca="1">AY62+DeltaRK4!AX44</f>
        <v>1.34</v>
      </c>
      <c r="AZ63" s="19">
        <f ca="1">AZ62+DeltaRK4!AY44</f>
        <v>1.24</v>
      </c>
      <c r="BA63" s="19">
        <f ca="1">BA62+DeltaRK4!AZ44</f>
        <v>0.14000000000000001</v>
      </c>
      <c r="BB63" s="19">
        <f ca="1">BB62+DeltaRK4!BA44</f>
        <v>3.74</v>
      </c>
      <c r="BC63" s="19">
        <f ca="1">BC62+DeltaRK4!BB44</f>
        <v>1.88</v>
      </c>
      <c r="BD63" s="19">
        <f ca="1">BD62+DeltaRK4!BC44</f>
        <v>10.65</v>
      </c>
      <c r="BE63" s="19">
        <f ca="1">BE62+DeltaRK4!BD44</f>
        <v>1.55</v>
      </c>
      <c r="BF63" s="19">
        <f ca="1">BF62+DeltaRK4!BE44</f>
        <v>0.67</v>
      </c>
      <c r="BG63" s="19">
        <f ca="1">BG62+DeltaRK4!BF44</f>
        <v>0.56000000000000005</v>
      </c>
      <c r="BH63" s="19">
        <f ca="1">BH62+DeltaRK4!BG44</f>
        <v>2.1</v>
      </c>
      <c r="BI63" s="19">
        <f ca="1">BI62+DeltaRK4!BH44</f>
        <v>1.72</v>
      </c>
      <c r="BJ63" s="19">
        <f ca="1">BJ62+DeltaRK4!BI44</f>
        <v>1.24</v>
      </c>
      <c r="BK63" s="19">
        <f ca="1">BK62+DeltaRK4!BJ44</f>
        <v>9.61</v>
      </c>
      <c r="BL63" s="19">
        <f ca="1">BL62+DeltaRK4!BK44</f>
        <v>0.61</v>
      </c>
      <c r="BM63" s="19">
        <f ca="1">BM62+DeltaRK4!BL44</f>
        <v>4.5</v>
      </c>
      <c r="BN63" s="19">
        <f ca="1">BN62+DeltaRK4!BM44</f>
        <v>9.5500000000000007</v>
      </c>
      <c r="BO63" s="19">
        <f ca="1">BO62+DeltaRK4!BN44</f>
        <v>4.5</v>
      </c>
      <c r="BP63" s="19">
        <f ca="1">BP62+DeltaRK4!BO44</f>
        <v>2.58</v>
      </c>
      <c r="BQ63" s="19">
        <f ca="1">BQ62+DeltaRK4!BP44</f>
        <v>10.19</v>
      </c>
      <c r="BR63" s="19">
        <f ca="1">BR62+DeltaRK4!BQ44</f>
        <v>8.02</v>
      </c>
      <c r="BS63" s="19">
        <f ca="1">BS62+DeltaRK4!BR44</f>
        <v>1.56</v>
      </c>
      <c r="BT63" s="19">
        <f ca="1">BT62+DeltaRK4!BS44</f>
        <v>4.66</v>
      </c>
      <c r="BU63" s="19">
        <f ca="1">BU62+DeltaRK4!BT44</f>
        <v>0</v>
      </c>
      <c r="BV63" s="4"/>
      <c r="BW63" s="4">
        <f ca="1">BW62-DeltaRK4!Y44</f>
        <v>2944.33</v>
      </c>
      <c r="BX63" s="9">
        <f t="shared" ca="1" si="18"/>
        <v>1.8745624956554214</v>
      </c>
      <c r="BY63" s="4"/>
      <c r="BZ63" s="23">
        <f t="shared" ca="1" si="16"/>
        <v>144009.31863103341</v>
      </c>
      <c r="CA63" s="10">
        <f t="shared" ca="1" si="19"/>
        <v>173639.7858914792</v>
      </c>
      <c r="CB63" s="19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1:108">
      <c r="A64" s="1">
        <f t="shared" si="20"/>
        <v>2.1000000000000005</v>
      </c>
      <c r="B64" s="19">
        <f ca="1">B63+DeltaRK4!B45</f>
        <v>413.4247937639289</v>
      </c>
      <c r="C64" s="21">
        <f t="shared" ca="1" si="14"/>
        <v>2944.3300009874756</v>
      </c>
      <c r="D64" s="19">
        <f ca="1">D63+DeltaRK4!C45</f>
        <v>183.57236217209987</v>
      </c>
      <c r="E64" s="19">
        <f ca="1">E63+DeltaRK4!D45</f>
        <v>6.37</v>
      </c>
      <c r="F64" s="19">
        <f ca="1">F63+DeltaRK4!E45</f>
        <v>83.610763221419674</v>
      </c>
      <c r="G64" s="19">
        <f ca="1">G63+DeltaRK4!F45</f>
        <v>17.996874606480461</v>
      </c>
      <c r="H64" s="19">
        <f ca="1">H63+DeltaRK4!G45</f>
        <v>1.21</v>
      </c>
      <c r="I64" s="19">
        <f ca="1">I63+DeltaRK4!H45</f>
        <v>1.29</v>
      </c>
      <c r="J64" s="19">
        <f ca="1">J63+DeltaRK4!I45</f>
        <v>0.31</v>
      </c>
      <c r="K64" s="19">
        <f ca="1">K63+DeltaRK4!J45</f>
        <v>0.15</v>
      </c>
      <c r="L64" s="19">
        <f ca="1">L63+DeltaRK4!K45</f>
        <v>0</v>
      </c>
      <c r="M64" s="19">
        <f ca="1">M63+DeltaRK4!L45</f>
        <v>0.1</v>
      </c>
      <c r="N64" s="19">
        <f ca="1">N63+DeltaRK4!M45</f>
        <v>0.32</v>
      </c>
      <c r="O64" s="19">
        <f ca="1">O63+DeltaRK4!N45</f>
        <v>0</v>
      </c>
      <c r="P64" s="19">
        <f ca="1">P63+DeltaRK4!O45</f>
        <v>0</v>
      </c>
      <c r="Q64" s="19">
        <f ca="1">Q63+DeltaRK4!P45</f>
        <v>298.35189409702298</v>
      </c>
      <c r="R64" s="19">
        <f ca="1">R63+DeltaRK4!Q45</f>
        <v>0.05</v>
      </c>
      <c r="S64" s="19">
        <f ca="1">S63+DeltaRK4!R45</f>
        <v>0</v>
      </c>
      <c r="T64" s="19">
        <f ca="1">T63+DeltaRK4!S45</f>
        <v>0.13</v>
      </c>
      <c r="U64" s="19">
        <f ca="1">U63+DeltaRK4!T45</f>
        <v>0</v>
      </c>
      <c r="V64" s="19">
        <f ca="1">V63+DeltaRK4!U45</f>
        <v>0.03</v>
      </c>
      <c r="W64" s="19">
        <f ca="1">W63+DeltaRK4!V45</f>
        <v>1582.6928301707583</v>
      </c>
      <c r="X64" s="19">
        <f ca="1">X63+DeltaRK4!W45</f>
        <v>0.01</v>
      </c>
      <c r="Y64" s="19">
        <f ca="1">Y63+DeltaRK4!X45</f>
        <v>0.03</v>
      </c>
      <c r="Z64" s="19">
        <f ca="1">Z63+DeltaRK4!Y45</f>
        <v>0</v>
      </c>
      <c r="AA64" s="19">
        <f ca="1">AA63+DeltaRK4!Z45</f>
        <v>0</v>
      </c>
      <c r="AB64" s="19">
        <f ca="1">AB63+DeltaRK4!AA45</f>
        <v>0</v>
      </c>
      <c r="AC64" s="19">
        <f ca="1">AC63+DeltaRK4!AB45</f>
        <v>0</v>
      </c>
      <c r="AD64" s="19">
        <f ca="1">AD63+DeltaRK4!AC45</f>
        <v>0</v>
      </c>
      <c r="AE64" s="19">
        <f ca="1">AE63+DeltaRK4!AD45</f>
        <v>1.1548653022017206</v>
      </c>
      <c r="AF64" s="19">
        <f ca="1">AF63+DeltaRK4!AE45</f>
        <v>206.88337774603005</v>
      </c>
      <c r="AG64" s="19">
        <f ca="1">AG63+DeltaRK4!AF45</f>
        <v>143.91298375788574</v>
      </c>
      <c r="AH64" s="19">
        <f ca="1">AH63+DeltaRK4!AG45</f>
        <v>95.779583786004324</v>
      </c>
      <c r="AI64" s="19">
        <f ca="1">AI63+DeltaRK4!AH45</f>
        <v>0</v>
      </c>
      <c r="AJ64" s="19">
        <f ca="1">AJ63+DeltaRK4!AI45</f>
        <v>0</v>
      </c>
      <c r="AK64" s="19">
        <f ca="1">AK63+DeltaRK4!AJ45</f>
        <v>0</v>
      </c>
      <c r="AL64" s="19">
        <f ca="1">AL63+DeltaRK4!AK45</f>
        <v>2.08</v>
      </c>
      <c r="AM64" s="19">
        <f ca="1">AM63+DeltaRK4!AL45</f>
        <v>0.10312539351953308</v>
      </c>
      <c r="AN64" s="19">
        <f ca="1">AN63+DeltaRK4!AM45</f>
        <v>5.6659153772233237</v>
      </c>
      <c r="AO64" s="19">
        <f ca="1">AO63+DeltaRK4!AN45</f>
        <v>25.91</v>
      </c>
      <c r="AP64" s="19">
        <f ca="1">AP63+DeltaRK4!AO45</f>
        <v>19.829999999999998</v>
      </c>
      <c r="AQ64" s="19">
        <f ca="1">AQ63+DeltaRK4!AP45</f>
        <v>33.841808452276588</v>
      </c>
      <c r="AR64" s="19">
        <f ca="1">AR63+DeltaRK4!AQ45</f>
        <v>148.70180845227659</v>
      </c>
      <c r="AS64" s="19">
        <f ca="1">AS63+DeltaRK4!AR45</f>
        <v>-5.8981915477234175</v>
      </c>
      <c r="AT64" s="19">
        <f ca="1">AT63+DeltaRK4!AS45</f>
        <v>4.83</v>
      </c>
      <c r="AU64" s="19">
        <f ca="1">AU63+DeltaRK4!AT45</f>
        <v>0.04</v>
      </c>
      <c r="AV64" s="19">
        <f ca="1">AV63+DeltaRK4!AU45</f>
        <v>0</v>
      </c>
      <c r="AW64" s="19">
        <f ca="1">AW63+DeltaRK4!AV45</f>
        <v>1.32</v>
      </c>
      <c r="AX64" s="19">
        <f ca="1">AX63+DeltaRK4!AW45</f>
        <v>1.34</v>
      </c>
      <c r="AY64" s="19">
        <f ca="1">AY63+DeltaRK4!AX45</f>
        <v>1.34</v>
      </c>
      <c r="AZ64" s="19">
        <f ca="1">AZ63+DeltaRK4!AY45</f>
        <v>1.24</v>
      </c>
      <c r="BA64" s="19">
        <f ca="1">BA63+DeltaRK4!AZ45</f>
        <v>0.14000000000000001</v>
      </c>
      <c r="BB64" s="19">
        <f ca="1">BB63+DeltaRK4!BA45</f>
        <v>3.74</v>
      </c>
      <c r="BC64" s="19">
        <f ca="1">BC63+DeltaRK4!BB45</f>
        <v>1.88</v>
      </c>
      <c r="BD64" s="19">
        <f ca="1">BD63+DeltaRK4!BC45</f>
        <v>10.65</v>
      </c>
      <c r="BE64" s="19">
        <f ca="1">BE63+DeltaRK4!BD45</f>
        <v>1.55</v>
      </c>
      <c r="BF64" s="19">
        <f ca="1">BF63+DeltaRK4!BE45</f>
        <v>0.67</v>
      </c>
      <c r="BG64" s="19">
        <f ca="1">BG63+DeltaRK4!BF45</f>
        <v>0.56000000000000005</v>
      </c>
      <c r="BH64" s="19">
        <f ca="1">BH63+DeltaRK4!BG45</f>
        <v>2.1</v>
      </c>
      <c r="BI64" s="19">
        <f ca="1">BI63+DeltaRK4!BH45</f>
        <v>1.72</v>
      </c>
      <c r="BJ64" s="19">
        <f ca="1">BJ63+DeltaRK4!BI45</f>
        <v>1.24</v>
      </c>
      <c r="BK64" s="19">
        <f ca="1">BK63+DeltaRK4!BJ45</f>
        <v>9.61</v>
      </c>
      <c r="BL64" s="19">
        <f ca="1">BL63+DeltaRK4!BK45</f>
        <v>0.61</v>
      </c>
      <c r="BM64" s="19">
        <f ca="1">BM63+DeltaRK4!BL45</f>
        <v>4.5</v>
      </c>
      <c r="BN64" s="19">
        <f ca="1">BN63+DeltaRK4!BM45</f>
        <v>9.5500000000000007</v>
      </c>
      <c r="BO64" s="19">
        <f ca="1">BO63+DeltaRK4!BN45</f>
        <v>4.5</v>
      </c>
      <c r="BP64" s="19">
        <f ca="1">BP63+DeltaRK4!BO45</f>
        <v>2.58</v>
      </c>
      <c r="BQ64" s="19">
        <f ca="1">BQ63+DeltaRK4!BP45</f>
        <v>10.19</v>
      </c>
      <c r="BR64" s="19">
        <f ca="1">BR63+DeltaRK4!BQ45</f>
        <v>8.02</v>
      </c>
      <c r="BS64" s="19">
        <f ca="1">BS63+DeltaRK4!BR45</f>
        <v>1.56</v>
      </c>
      <c r="BT64" s="19">
        <f ca="1">BT63+DeltaRK4!BS45</f>
        <v>4.66</v>
      </c>
      <c r="BU64" s="19">
        <f ca="1">BU63+DeltaRK4!BT45</f>
        <v>0</v>
      </c>
      <c r="BV64" s="4"/>
      <c r="BW64" s="4">
        <f ca="1">BW63-DeltaRK4!Y45</f>
        <v>2944.33</v>
      </c>
      <c r="BX64" s="9">
        <f t="shared" ca="1" si="18"/>
        <v>1.8704326163042173</v>
      </c>
      <c r="BY64" s="4"/>
      <c r="BZ64" s="23">
        <f t="shared" ca="1" si="16"/>
        <v>144022.14637950252</v>
      </c>
      <c r="CA64" s="10">
        <f t="shared" ca="1" si="19"/>
        <v>173151.45857625638</v>
      </c>
      <c r="CB64" s="19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1:108">
      <c r="A65" s="1">
        <f t="shared" si="20"/>
        <v>2.1500000000000004</v>
      </c>
      <c r="B65" s="19">
        <f ca="1">B64+DeltaRK4!B46</f>
        <v>413.49023278833198</v>
      </c>
      <c r="C65" s="21">
        <f t="shared" ca="1" si="14"/>
        <v>2944.3300009874756</v>
      </c>
      <c r="D65" s="19">
        <f ca="1">D64+DeltaRK4!C46</f>
        <v>183.19300826907792</v>
      </c>
      <c r="E65" s="19">
        <f ca="1">E64+DeltaRK4!D46</f>
        <v>6.37</v>
      </c>
      <c r="F65" s="19">
        <f ca="1">F64+DeltaRK4!E46</f>
        <v>83.980347418275045</v>
      </c>
      <c r="G65" s="19">
        <f ca="1">G64+DeltaRK4!F46</f>
        <v>18.006644312647051</v>
      </c>
      <c r="H65" s="19">
        <f ca="1">H64+DeltaRK4!G46</f>
        <v>1.21</v>
      </c>
      <c r="I65" s="19">
        <f ca="1">I64+DeltaRK4!H46</f>
        <v>1.29</v>
      </c>
      <c r="J65" s="19">
        <f ca="1">J64+DeltaRK4!I46</f>
        <v>0.31</v>
      </c>
      <c r="K65" s="19">
        <f ca="1">K64+DeltaRK4!J46</f>
        <v>0.15</v>
      </c>
      <c r="L65" s="19">
        <f ca="1">L64+DeltaRK4!K46</f>
        <v>0</v>
      </c>
      <c r="M65" s="19">
        <f ca="1">M64+DeltaRK4!L46</f>
        <v>0.1</v>
      </c>
      <c r="N65" s="19">
        <f ca="1">N64+DeltaRK4!M46</f>
        <v>0.32</v>
      </c>
      <c r="O65" s="19">
        <f ca="1">O64+DeltaRK4!N46</f>
        <v>0</v>
      </c>
      <c r="P65" s="19">
        <f ca="1">P64+DeltaRK4!O46</f>
        <v>0</v>
      </c>
      <c r="Q65" s="19">
        <f ca="1">Q64+DeltaRK4!P46</f>
        <v>302.06854173182541</v>
      </c>
      <c r="R65" s="19">
        <f ca="1">R64+DeltaRK4!Q46</f>
        <v>0.05</v>
      </c>
      <c r="S65" s="19">
        <f ca="1">S64+DeltaRK4!R46</f>
        <v>0</v>
      </c>
      <c r="T65" s="19">
        <f ca="1">T64+DeltaRK4!S46</f>
        <v>0.13</v>
      </c>
      <c r="U65" s="19">
        <f ca="1">U64+DeltaRK4!T46</f>
        <v>0</v>
      </c>
      <c r="V65" s="19">
        <f ca="1">V64+DeltaRK4!U46</f>
        <v>0.03</v>
      </c>
      <c r="W65" s="19">
        <f ca="1">W64+DeltaRK4!V46</f>
        <v>1574.2013339137836</v>
      </c>
      <c r="X65" s="19">
        <f ca="1">X64+DeltaRK4!W46</f>
        <v>0.01</v>
      </c>
      <c r="Y65" s="19">
        <f ca="1">Y64+DeltaRK4!X46</f>
        <v>0.03</v>
      </c>
      <c r="Z65" s="19">
        <f ca="1">Z64+DeltaRK4!Y46</f>
        <v>0</v>
      </c>
      <c r="AA65" s="19">
        <f ca="1">AA64+DeltaRK4!Z46</f>
        <v>0</v>
      </c>
      <c r="AB65" s="19">
        <f ca="1">AB64+DeltaRK4!AA46</f>
        <v>0</v>
      </c>
      <c r="AC65" s="19">
        <f ca="1">AC64+DeltaRK4!AB46</f>
        <v>0</v>
      </c>
      <c r="AD65" s="19">
        <f ca="1">AD64+DeltaRK4!AC46</f>
        <v>0</v>
      </c>
      <c r="AE65" s="19">
        <f ca="1">AE64+DeltaRK4!AD46</f>
        <v>1.1275451320642071</v>
      </c>
      <c r="AF65" s="19">
        <f ca="1">AF64+DeltaRK4!AE46</f>
        <v>208.19769732155541</v>
      </c>
      <c r="AG65" s="19">
        <f ca="1">AG64+DeltaRK4!AF46</f>
        <v>147.73804032037418</v>
      </c>
      <c r="AH65" s="19">
        <f ca="1">AH64+DeltaRK4!AG46</f>
        <v>97.269054939880533</v>
      </c>
      <c r="AI65" s="19">
        <f ca="1">AI64+DeltaRK4!AH46</f>
        <v>0</v>
      </c>
      <c r="AJ65" s="19">
        <f ca="1">AJ64+DeltaRK4!AI46</f>
        <v>0</v>
      </c>
      <c r="AK65" s="19">
        <f ca="1">AK64+DeltaRK4!AJ46</f>
        <v>0</v>
      </c>
      <c r="AL65" s="19">
        <f ca="1">AL64+DeltaRK4!AK46</f>
        <v>2.08</v>
      </c>
      <c r="AM65" s="19">
        <f ca="1">AM64+DeltaRK4!AL46</f>
        <v>9.3355687352941086E-2</v>
      </c>
      <c r="AN65" s="19">
        <f ca="1">AN64+DeltaRK4!AM46</f>
        <v>5.318192849972859</v>
      </c>
      <c r="AO65" s="19">
        <f ca="1">AO64+DeltaRK4!AN46</f>
        <v>25.91</v>
      </c>
      <c r="AP65" s="19">
        <f ca="1">AP64+DeltaRK4!AO46</f>
        <v>19.829999999999998</v>
      </c>
      <c r="AQ65" s="19">
        <f ca="1">AQ64+DeltaRK4!AP46</f>
        <v>33.352079696888843</v>
      </c>
      <c r="AR65" s="19">
        <f ca="1">AR64+DeltaRK4!AQ46</f>
        <v>148.21207969688885</v>
      </c>
      <c r="AS65" s="19">
        <f ca="1">AS64+DeltaRK4!AR46</f>
        <v>-6.3879203031111631</v>
      </c>
      <c r="AT65" s="19">
        <f ca="1">AT64+DeltaRK4!AS46</f>
        <v>4.83</v>
      </c>
      <c r="AU65" s="19">
        <f ca="1">AU64+DeltaRK4!AT46</f>
        <v>0.04</v>
      </c>
      <c r="AV65" s="19">
        <f ca="1">AV64+DeltaRK4!AU46</f>
        <v>0</v>
      </c>
      <c r="AW65" s="19">
        <f ca="1">AW64+DeltaRK4!AV46</f>
        <v>1.32</v>
      </c>
      <c r="AX65" s="19">
        <f ca="1">AX64+DeltaRK4!AW46</f>
        <v>1.34</v>
      </c>
      <c r="AY65" s="19">
        <f ca="1">AY64+DeltaRK4!AX46</f>
        <v>1.34</v>
      </c>
      <c r="AZ65" s="19">
        <f ca="1">AZ64+DeltaRK4!AY46</f>
        <v>1.24</v>
      </c>
      <c r="BA65" s="19">
        <f ca="1">BA64+DeltaRK4!AZ46</f>
        <v>0.14000000000000001</v>
      </c>
      <c r="BB65" s="19">
        <f ca="1">BB64+DeltaRK4!BA46</f>
        <v>3.74</v>
      </c>
      <c r="BC65" s="19">
        <f ca="1">BC64+DeltaRK4!BB46</f>
        <v>1.88</v>
      </c>
      <c r="BD65" s="19">
        <f ca="1">BD64+DeltaRK4!BC46</f>
        <v>10.65</v>
      </c>
      <c r="BE65" s="19">
        <f ca="1">BE64+DeltaRK4!BD46</f>
        <v>1.55</v>
      </c>
      <c r="BF65" s="19">
        <f ca="1">BF64+DeltaRK4!BE46</f>
        <v>0.67</v>
      </c>
      <c r="BG65" s="19">
        <f ca="1">BG64+DeltaRK4!BF46</f>
        <v>0.56000000000000005</v>
      </c>
      <c r="BH65" s="19">
        <f ca="1">BH64+DeltaRK4!BG46</f>
        <v>2.1</v>
      </c>
      <c r="BI65" s="19">
        <f ca="1">BI64+DeltaRK4!BH46</f>
        <v>1.72</v>
      </c>
      <c r="BJ65" s="19">
        <f ca="1">BJ64+DeltaRK4!BI46</f>
        <v>1.24</v>
      </c>
      <c r="BK65" s="19">
        <f ca="1">BK64+DeltaRK4!BJ46</f>
        <v>9.61</v>
      </c>
      <c r="BL65" s="19">
        <f ca="1">BL64+DeltaRK4!BK46</f>
        <v>0.61</v>
      </c>
      <c r="BM65" s="19">
        <f ca="1">BM64+DeltaRK4!BL46</f>
        <v>4.5</v>
      </c>
      <c r="BN65" s="19">
        <f ca="1">BN64+DeltaRK4!BM46</f>
        <v>9.5500000000000007</v>
      </c>
      <c r="BO65" s="19">
        <f ca="1">BO64+DeltaRK4!BN46</f>
        <v>4.5</v>
      </c>
      <c r="BP65" s="19">
        <f ca="1">BP64+DeltaRK4!BO46</f>
        <v>2.58</v>
      </c>
      <c r="BQ65" s="19">
        <f ca="1">BQ64+DeltaRK4!BP46</f>
        <v>10.19</v>
      </c>
      <c r="BR65" s="19">
        <f ca="1">BR64+DeltaRK4!BQ46</f>
        <v>8.02</v>
      </c>
      <c r="BS65" s="19">
        <f ca="1">BS64+DeltaRK4!BR46</f>
        <v>1.56</v>
      </c>
      <c r="BT65" s="19">
        <f ca="1">BT64+DeltaRK4!BS46</f>
        <v>4.66</v>
      </c>
      <c r="BU65" s="19">
        <f ca="1">BU64+DeltaRK4!BT46</f>
        <v>0</v>
      </c>
      <c r="BV65" s="4"/>
      <c r="BW65" s="4">
        <f ca="1">BW64-DeltaRK4!Y46</f>
        <v>2944.33</v>
      </c>
      <c r="BX65" s="9">
        <f t="shared" ca="1" si="18"/>
        <v>1.8665673508310339</v>
      </c>
      <c r="BY65" s="4"/>
      <c r="BZ65" s="23">
        <f t="shared" ca="1" si="16"/>
        <v>144034.69393936059</v>
      </c>
      <c r="CA65" s="10">
        <f t="shared" ca="1" si="19"/>
        <v>172670.13206020574</v>
      </c>
      <c r="CB65" s="19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1:108">
      <c r="A66" s="1">
        <f t="shared" si="20"/>
        <v>2.2000000000000002</v>
      </c>
      <c r="B66" s="19">
        <f ca="1">B65+DeltaRK4!B47</f>
        <v>413.55180461345248</v>
      </c>
      <c r="C66" s="21">
        <f t="shared" ca="1" si="14"/>
        <v>2944.3300009874752</v>
      </c>
      <c r="D66" s="19">
        <f ca="1">D65+DeltaRK4!C47</f>
        <v>182.83799694042301</v>
      </c>
      <c r="E66" s="19">
        <f ca="1">E65+DeltaRK4!D47</f>
        <v>6.37</v>
      </c>
      <c r="F66" s="19">
        <f ca="1">F65+DeltaRK4!E47</f>
        <v>84.326532865658876</v>
      </c>
      <c r="G66" s="19">
        <f ca="1">G65+DeltaRK4!F47</f>
        <v>18.015470193918134</v>
      </c>
      <c r="H66" s="19">
        <f ca="1">H65+DeltaRK4!G47</f>
        <v>1.21</v>
      </c>
      <c r="I66" s="19">
        <f ca="1">I65+DeltaRK4!H47</f>
        <v>1.29</v>
      </c>
      <c r="J66" s="19">
        <f ca="1">J65+DeltaRK4!I47</f>
        <v>0.31</v>
      </c>
      <c r="K66" s="19">
        <f ca="1">K65+DeltaRK4!J47</f>
        <v>0.15</v>
      </c>
      <c r="L66" s="19">
        <f ca="1">L65+DeltaRK4!K47</f>
        <v>0</v>
      </c>
      <c r="M66" s="19">
        <f ca="1">M65+DeltaRK4!L47</f>
        <v>0.1</v>
      </c>
      <c r="N66" s="19">
        <f ca="1">N65+DeltaRK4!M47</f>
        <v>0.32</v>
      </c>
      <c r="O66" s="19">
        <f ca="1">O65+DeltaRK4!N47</f>
        <v>0</v>
      </c>
      <c r="P66" s="19">
        <f ca="1">P65+DeltaRK4!O47</f>
        <v>0</v>
      </c>
      <c r="Q66" s="19">
        <f ca="1">Q65+DeltaRK4!P47</f>
        <v>305.71461898684942</v>
      </c>
      <c r="R66" s="19">
        <f ca="1">R65+DeltaRK4!Q47</f>
        <v>0.05</v>
      </c>
      <c r="S66" s="19">
        <f ca="1">S65+DeltaRK4!R47</f>
        <v>0</v>
      </c>
      <c r="T66" s="19">
        <f ca="1">T65+DeltaRK4!S47</f>
        <v>0.13</v>
      </c>
      <c r="U66" s="19">
        <f ca="1">U65+DeltaRK4!T47</f>
        <v>0</v>
      </c>
      <c r="V66" s="19">
        <f ca="1">V65+DeltaRK4!U47</f>
        <v>0.03</v>
      </c>
      <c r="W66" s="19">
        <f ca="1">W65+DeltaRK4!V47</f>
        <v>1565.8529869269646</v>
      </c>
      <c r="X66" s="19">
        <f ca="1">X65+DeltaRK4!W47</f>
        <v>0.01</v>
      </c>
      <c r="Y66" s="19">
        <f ca="1">Y65+DeltaRK4!X47</f>
        <v>0.03</v>
      </c>
      <c r="Z66" s="19">
        <f ca="1">Z65+DeltaRK4!Y47</f>
        <v>0</v>
      </c>
      <c r="AA66" s="19">
        <f ca="1">AA65+DeltaRK4!Z47</f>
        <v>0</v>
      </c>
      <c r="AB66" s="19">
        <f ca="1">AB65+DeltaRK4!AA47</f>
        <v>0</v>
      </c>
      <c r="AC66" s="19">
        <f ca="1">AC65+DeltaRK4!AB47</f>
        <v>0</v>
      </c>
      <c r="AD66" s="19">
        <f ca="1">AD65+DeltaRK4!AC47</f>
        <v>0</v>
      </c>
      <c r="AE66" s="19">
        <f ca="1">AE65+DeltaRK4!AD47</f>
        <v>1.1002978527664069</v>
      </c>
      <c r="AF66" s="19">
        <f ca="1">AF65+DeltaRK4!AE47</f>
        <v>209.41082889828431</v>
      </c>
      <c r="AG66" s="19">
        <f ca="1">AG65+DeltaRK4!AF47</f>
        <v>151.5666028595347</v>
      </c>
      <c r="AH66" s="19">
        <f ca="1">AH65+DeltaRK4!AG47</f>
        <v>98.73191885043579</v>
      </c>
      <c r="AI66" s="19">
        <f ca="1">AI65+DeltaRK4!AH47</f>
        <v>0</v>
      </c>
      <c r="AJ66" s="19">
        <f ca="1">AJ65+DeltaRK4!AI47</f>
        <v>0</v>
      </c>
      <c r="AK66" s="19">
        <f ca="1">AK65+DeltaRK4!AJ47</f>
        <v>0</v>
      </c>
      <c r="AL66" s="19">
        <f ca="1">AL65+DeltaRK4!AK47</f>
        <v>2.08</v>
      </c>
      <c r="AM66" s="19">
        <f ca="1">AM65+DeltaRK4!AL47</f>
        <v>8.4529806081859754E-2</v>
      </c>
      <c r="AN66" s="19">
        <f ca="1">AN65+DeltaRK4!AM47</f>
        <v>4.9904687182421767</v>
      </c>
      <c r="AO66" s="19">
        <f ca="1">AO65+DeltaRK4!AN47</f>
        <v>25.91</v>
      </c>
      <c r="AP66" s="19">
        <f ca="1">AP65+DeltaRK4!AO47</f>
        <v>19.829999999999998</v>
      </c>
      <c r="AQ66" s="19">
        <f ca="1">AQ65+DeltaRK4!AP47</f>
        <v>32.872582696105468</v>
      </c>
      <c r="AR66" s="19">
        <f ca="1">AR65+DeltaRK4!AQ47</f>
        <v>147.73258269610548</v>
      </c>
      <c r="AS66" s="19">
        <f ca="1">AS65+DeltaRK4!AR47</f>
        <v>-6.8674173038945368</v>
      </c>
      <c r="AT66" s="19">
        <f ca="1">AT65+DeltaRK4!AS47</f>
        <v>4.83</v>
      </c>
      <c r="AU66" s="19">
        <f ca="1">AU65+DeltaRK4!AT47</f>
        <v>0.04</v>
      </c>
      <c r="AV66" s="19">
        <f ca="1">AV65+DeltaRK4!AU47</f>
        <v>0</v>
      </c>
      <c r="AW66" s="19">
        <f ca="1">AW65+DeltaRK4!AV47</f>
        <v>1.32</v>
      </c>
      <c r="AX66" s="19">
        <f ca="1">AX65+DeltaRK4!AW47</f>
        <v>1.34</v>
      </c>
      <c r="AY66" s="19">
        <f ca="1">AY65+DeltaRK4!AX47</f>
        <v>1.34</v>
      </c>
      <c r="AZ66" s="19">
        <f ca="1">AZ65+DeltaRK4!AY47</f>
        <v>1.24</v>
      </c>
      <c r="BA66" s="19">
        <f ca="1">BA65+DeltaRK4!AZ47</f>
        <v>0.14000000000000001</v>
      </c>
      <c r="BB66" s="19">
        <f ca="1">BB65+DeltaRK4!BA47</f>
        <v>3.74</v>
      </c>
      <c r="BC66" s="19">
        <f ca="1">BC65+DeltaRK4!BB47</f>
        <v>1.88</v>
      </c>
      <c r="BD66" s="19">
        <f ca="1">BD65+DeltaRK4!BC47</f>
        <v>10.65</v>
      </c>
      <c r="BE66" s="19">
        <f ca="1">BE65+DeltaRK4!BD47</f>
        <v>1.55</v>
      </c>
      <c r="BF66" s="19">
        <f ca="1">BF65+DeltaRK4!BE47</f>
        <v>0.67</v>
      </c>
      <c r="BG66" s="19">
        <f ca="1">BG65+DeltaRK4!BF47</f>
        <v>0.56000000000000005</v>
      </c>
      <c r="BH66" s="19">
        <f ca="1">BH65+DeltaRK4!BG47</f>
        <v>2.1</v>
      </c>
      <c r="BI66" s="19">
        <f ca="1">BI65+DeltaRK4!BH47</f>
        <v>1.72</v>
      </c>
      <c r="BJ66" s="19">
        <f ca="1">BJ65+DeltaRK4!BI47</f>
        <v>1.24</v>
      </c>
      <c r="BK66" s="19">
        <f ca="1">BK65+DeltaRK4!BJ47</f>
        <v>9.61</v>
      </c>
      <c r="BL66" s="19">
        <f ca="1">BL65+DeltaRK4!BK47</f>
        <v>0.61</v>
      </c>
      <c r="BM66" s="19">
        <f ca="1">BM65+DeltaRK4!BL47</f>
        <v>4.5</v>
      </c>
      <c r="BN66" s="19">
        <f ca="1">BN65+DeltaRK4!BM47</f>
        <v>9.5500000000000007</v>
      </c>
      <c r="BO66" s="19">
        <f ca="1">BO65+DeltaRK4!BN47</f>
        <v>4.5</v>
      </c>
      <c r="BP66" s="19">
        <f ca="1">BP65+DeltaRK4!BO47</f>
        <v>2.58</v>
      </c>
      <c r="BQ66" s="19">
        <f ca="1">BQ65+DeltaRK4!BP47</f>
        <v>10.19</v>
      </c>
      <c r="BR66" s="19">
        <f ca="1">BR65+DeltaRK4!BQ47</f>
        <v>8.02</v>
      </c>
      <c r="BS66" s="19">
        <f ca="1">BS65+DeltaRK4!BR47</f>
        <v>1.56</v>
      </c>
      <c r="BT66" s="19">
        <f ca="1">BT65+DeltaRK4!BS47</f>
        <v>4.66</v>
      </c>
      <c r="BU66" s="19">
        <f ca="1">BU65+DeltaRK4!BT47</f>
        <v>0</v>
      </c>
      <c r="BV66" s="4"/>
      <c r="BW66" s="4">
        <f ca="1">BW65-DeltaRK4!Y47</f>
        <v>2944.33</v>
      </c>
      <c r="BX66" s="9">
        <f t="shared" ca="1" si="18"/>
        <v>1.8629501136804267</v>
      </c>
      <c r="BY66" s="4"/>
      <c r="BZ66" s="23">
        <f t="shared" ca="1" si="16"/>
        <v>144046.94904363307</v>
      </c>
      <c r="CA66" s="10">
        <f t="shared" ca="1" si="19"/>
        <v>172195.78703680271</v>
      </c>
      <c r="CB66" s="19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1:108">
      <c r="A67" s="1">
        <f t="shared" si="20"/>
        <v>2.25</v>
      </c>
      <c r="B67" s="19">
        <f ca="1">B66+DeltaRK4!B48</f>
        <v>413.60973658034027</v>
      </c>
      <c r="C67" s="21">
        <f ca="1">SUM(D67:BU67)</f>
        <v>2944.3300009874761</v>
      </c>
      <c r="D67" s="19">
        <f ca="1">D66+DeltaRK4!C48</f>
        <v>182.50579822500092</v>
      </c>
      <c r="E67" s="19">
        <f ca="1">E66+DeltaRK4!D48</f>
        <v>6.37</v>
      </c>
      <c r="F67" s="19">
        <f ca="1">F66+DeltaRK4!E48</f>
        <v>84.65075559178554</v>
      </c>
      <c r="G67" s="19">
        <f ca="1">G66+DeltaRK4!F48</f>
        <v>18.023446183213565</v>
      </c>
      <c r="H67" s="19">
        <f ca="1">H66+DeltaRK4!G48</f>
        <v>1.21</v>
      </c>
      <c r="I67" s="19">
        <f ca="1">I66+DeltaRK4!H48</f>
        <v>1.29</v>
      </c>
      <c r="J67" s="19">
        <f ca="1">J66+DeltaRK4!I48</f>
        <v>0.31</v>
      </c>
      <c r="K67" s="19">
        <f ca="1">K66+DeltaRK4!J48</f>
        <v>0.15</v>
      </c>
      <c r="L67" s="19">
        <f ca="1">L66+DeltaRK4!K48</f>
        <v>0</v>
      </c>
      <c r="M67" s="19">
        <f ca="1">M66+DeltaRK4!L48</f>
        <v>0.1</v>
      </c>
      <c r="N67" s="19">
        <f ca="1">N66+DeltaRK4!M48</f>
        <v>0.32</v>
      </c>
      <c r="O67" s="19">
        <f ca="1">O66+DeltaRK4!N48</f>
        <v>0</v>
      </c>
      <c r="P67" s="19">
        <f ca="1">P66+DeltaRK4!O48</f>
        <v>0</v>
      </c>
      <c r="Q67" s="19">
        <f ca="1">Q66+DeltaRK4!P48</f>
        <v>309.29175825194869</v>
      </c>
      <c r="R67" s="19">
        <f ca="1">R66+DeltaRK4!Q48</f>
        <v>0.05</v>
      </c>
      <c r="S67" s="19">
        <f ca="1">S66+DeltaRK4!R48</f>
        <v>0</v>
      </c>
      <c r="T67" s="19">
        <f ca="1">T66+DeltaRK4!S48</f>
        <v>0.13</v>
      </c>
      <c r="U67" s="19">
        <f ca="1">U66+DeltaRK4!T48</f>
        <v>0</v>
      </c>
      <c r="V67" s="19">
        <f ca="1">V66+DeltaRK4!U48</f>
        <v>0.03</v>
      </c>
      <c r="W67" s="19">
        <f ca="1">W66+DeltaRK4!V48</f>
        <v>1557.6457274327049</v>
      </c>
      <c r="X67" s="19">
        <f ca="1">X66+DeltaRK4!W48</f>
        <v>0.01</v>
      </c>
      <c r="Y67" s="19">
        <f ca="1">Y66+DeltaRK4!X48</f>
        <v>0.03</v>
      </c>
      <c r="Z67" s="19">
        <f ca="1">Z66+DeltaRK4!Y48</f>
        <v>0</v>
      </c>
      <c r="AA67" s="19">
        <f ca="1">AA66+DeltaRK4!Z48</f>
        <v>0</v>
      </c>
      <c r="AB67" s="19">
        <f ca="1">AB66+DeltaRK4!AA48</f>
        <v>0</v>
      </c>
      <c r="AC67" s="19">
        <f ca="1">AC66+DeltaRK4!AB48</f>
        <v>0</v>
      </c>
      <c r="AD67" s="19">
        <f ca="1">AD66+DeltaRK4!AC48</f>
        <v>0</v>
      </c>
      <c r="AE67" s="19">
        <f ca="1">AE66+DeltaRK4!AD48</f>
        <v>1.0732595842027366</v>
      </c>
      <c r="AF67" s="19">
        <f ca="1">AF66+DeltaRK4!AE48</f>
        <v>210.52649703240186</v>
      </c>
      <c r="AG67" s="19">
        <f ca="1">AG66+DeltaRK4!AF48</f>
        <v>155.39687595010838</v>
      </c>
      <c r="AH67" s="19">
        <f ca="1">AH66+DeltaRK4!AG48</f>
        <v>100.16849050766949</v>
      </c>
      <c r="AI67" s="19">
        <f ca="1">AI66+DeltaRK4!AH48</f>
        <v>0</v>
      </c>
      <c r="AJ67" s="19">
        <f ca="1">AJ66+DeltaRK4!AI48</f>
        <v>0</v>
      </c>
      <c r="AK67" s="19">
        <f ca="1">AK66+DeltaRK4!AJ48</f>
        <v>0</v>
      </c>
      <c r="AL67" s="19">
        <f ca="1">AL66+DeltaRK4!AK48</f>
        <v>2.08</v>
      </c>
      <c r="AM67" s="19">
        <f ca="1">AM66+DeltaRK4!AL48</f>
        <v>7.6553816786427503E-2</v>
      </c>
      <c r="AN67" s="19">
        <f ca="1">AN66+DeltaRK4!AM48</f>
        <v>4.6817571622361438</v>
      </c>
      <c r="AO67" s="19">
        <f ca="1">AO66+DeltaRK4!AN48</f>
        <v>25.91</v>
      </c>
      <c r="AP67" s="19">
        <f ca="1">AP66+DeltaRK4!AO48</f>
        <v>19.829999999999998</v>
      </c>
      <c r="AQ67" s="19">
        <f ca="1">AQ66+DeltaRK4!AP48</f>
        <v>32.403027083139015</v>
      </c>
      <c r="AR67" s="19">
        <f ca="1">AR66+DeltaRK4!AQ48</f>
        <v>147.26302708313904</v>
      </c>
      <c r="AS67" s="19">
        <f ca="1">AS66+DeltaRK4!AR48</f>
        <v>-7.3369729168609865</v>
      </c>
      <c r="AT67" s="19">
        <f ca="1">AT66+DeltaRK4!AS48</f>
        <v>4.83</v>
      </c>
      <c r="AU67" s="19">
        <f ca="1">AU66+DeltaRK4!AT48</f>
        <v>0.04</v>
      </c>
      <c r="AV67" s="19">
        <f ca="1">AV66+DeltaRK4!AU48</f>
        <v>0</v>
      </c>
      <c r="AW67" s="19">
        <f ca="1">AW66+DeltaRK4!AV48</f>
        <v>1.32</v>
      </c>
      <c r="AX67" s="19">
        <f ca="1">AX66+DeltaRK4!AW48</f>
        <v>1.34</v>
      </c>
      <c r="AY67" s="19">
        <f ca="1">AY66+DeltaRK4!AX48</f>
        <v>1.34</v>
      </c>
      <c r="AZ67" s="19">
        <f ca="1">AZ66+DeltaRK4!AY48</f>
        <v>1.24</v>
      </c>
      <c r="BA67" s="19">
        <f ca="1">BA66+DeltaRK4!AZ48</f>
        <v>0.14000000000000001</v>
      </c>
      <c r="BB67" s="19">
        <f ca="1">BB66+DeltaRK4!BA48</f>
        <v>3.74</v>
      </c>
      <c r="BC67" s="19">
        <f ca="1">BC66+DeltaRK4!BB48</f>
        <v>1.88</v>
      </c>
      <c r="BD67" s="19">
        <f ca="1">BD66+DeltaRK4!BC48</f>
        <v>10.65</v>
      </c>
      <c r="BE67" s="19">
        <f ca="1">BE66+DeltaRK4!BD48</f>
        <v>1.55</v>
      </c>
      <c r="BF67" s="19">
        <f ca="1">BF66+DeltaRK4!BE48</f>
        <v>0.67</v>
      </c>
      <c r="BG67" s="19">
        <f ca="1">BG66+DeltaRK4!BF48</f>
        <v>0.56000000000000005</v>
      </c>
      <c r="BH67" s="19">
        <f ca="1">BH66+DeltaRK4!BG48</f>
        <v>2.1</v>
      </c>
      <c r="BI67" s="19">
        <f ca="1">BI66+DeltaRK4!BH48</f>
        <v>1.72</v>
      </c>
      <c r="BJ67" s="19">
        <f ca="1">BJ66+DeltaRK4!BI48</f>
        <v>1.24</v>
      </c>
      <c r="BK67" s="19">
        <f ca="1">BK66+DeltaRK4!BJ48</f>
        <v>9.61</v>
      </c>
      <c r="BL67" s="19">
        <f ca="1">BL66+DeltaRK4!BK48</f>
        <v>0.61</v>
      </c>
      <c r="BM67" s="19">
        <f ca="1">BM66+DeltaRK4!BL48</f>
        <v>4.5</v>
      </c>
      <c r="BN67" s="19">
        <f ca="1">BN66+DeltaRK4!BM48</f>
        <v>9.5500000000000007</v>
      </c>
      <c r="BO67" s="19">
        <f ca="1">BO66+DeltaRK4!BN48</f>
        <v>4.5</v>
      </c>
      <c r="BP67" s="19">
        <f ca="1">BP66+DeltaRK4!BO48</f>
        <v>2.58</v>
      </c>
      <c r="BQ67" s="19">
        <f ca="1">BQ66+DeltaRK4!BP48</f>
        <v>10.19</v>
      </c>
      <c r="BR67" s="19">
        <f ca="1">BR66+DeltaRK4!BQ48</f>
        <v>8.02</v>
      </c>
      <c r="BS67" s="19">
        <f ca="1">BS66+DeltaRK4!BR48</f>
        <v>1.56</v>
      </c>
      <c r="BT67" s="19">
        <f ca="1">BT66+DeltaRK4!BS48</f>
        <v>4.66</v>
      </c>
      <c r="BU67" s="19">
        <f ca="1">BU66+DeltaRK4!BT48</f>
        <v>0</v>
      </c>
      <c r="BV67" s="4"/>
      <c r="BW67" s="4">
        <f ca="1">BW66-DeltaRK4!Y48</f>
        <v>2944.33</v>
      </c>
      <c r="BX67" s="9">
        <f t="shared" ca="1" si="18"/>
        <v>1.8595653159632337</v>
      </c>
      <c r="BY67" s="4"/>
      <c r="BZ67" s="23">
        <f t="shared" ca="1" si="16"/>
        <v>144058.9005957609</v>
      </c>
      <c r="CA67" s="10">
        <f t="shared" ca="1" si="19"/>
        <v>171728.40527716544</v>
      </c>
      <c r="CB67" s="19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1:108">
      <c r="A68" s="1">
        <f t="shared" si="20"/>
        <v>2.2999999999999998</v>
      </c>
      <c r="B68" s="19">
        <f ca="1">B67+DeltaRK4!B49</f>
        <v>413.66424518938959</v>
      </c>
      <c r="C68" s="21">
        <f t="shared" ca="1" si="14"/>
        <v>2944.3300009874761</v>
      </c>
      <c r="D68" s="19">
        <f ca="1">D67+DeltaRK4!C49</f>
        <v>182.19497447354058</v>
      </c>
      <c r="E68" s="19">
        <f ca="1">E67+DeltaRK4!D49</f>
        <v>6.37</v>
      </c>
      <c r="F68" s="19">
        <f ca="1">F67+DeltaRK4!E49</f>
        <v>84.954369072222264</v>
      </c>
      <c r="G68" s="19">
        <f ca="1">G67+DeltaRK4!F49</f>
        <v>18.030656454237178</v>
      </c>
      <c r="H68" s="19">
        <f ca="1">H67+DeltaRK4!G49</f>
        <v>1.21</v>
      </c>
      <c r="I68" s="19">
        <f ca="1">I67+DeltaRK4!H49</f>
        <v>1.29</v>
      </c>
      <c r="J68" s="19">
        <f ca="1">J67+DeltaRK4!I49</f>
        <v>0.31</v>
      </c>
      <c r="K68" s="19">
        <f ca="1">K67+DeltaRK4!J49</f>
        <v>0.15</v>
      </c>
      <c r="L68" s="19">
        <f ca="1">L67+DeltaRK4!K49</f>
        <v>0</v>
      </c>
      <c r="M68" s="19">
        <f ca="1">M67+DeltaRK4!L49</f>
        <v>0.1</v>
      </c>
      <c r="N68" s="19">
        <f ca="1">N67+DeltaRK4!M49</f>
        <v>0.32</v>
      </c>
      <c r="O68" s="19">
        <f ca="1">O67+DeltaRK4!N49</f>
        <v>0</v>
      </c>
      <c r="P68" s="19">
        <f ca="1">P67+DeltaRK4!O49</f>
        <v>0</v>
      </c>
      <c r="Q68" s="19">
        <f ca="1">Q67+DeltaRK4!P49</f>
        <v>312.8014533119084</v>
      </c>
      <c r="R68" s="19">
        <f ca="1">R67+DeltaRK4!Q49</f>
        <v>0.05</v>
      </c>
      <c r="S68" s="19">
        <f ca="1">S67+DeltaRK4!R49</f>
        <v>0</v>
      </c>
      <c r="T68" s="19">
        <f ca="1">T67+DeltaRK4!S49</f>
        <v>0.13</v>
      </c>
      <c r="U68" s="19">
        <f ca="1">U67+DeltaRK4!T49</f>
        <v>0</v>
      </c>
      <c r="V68" s="19">
        <f ca="1">V67+DeltaRK4!U49</f>
        <v>0.03</v>
      </c>
      <c r="W68" s="19">
        <f ca="1">W67+DeltaRK4!V49</f>
        <v>1549.5776443424488</v>
      </c>
      <c r="X68" s="19">
        <f ca="1">X67+DeltaRK4!W49</f>
        <v>0.01</v>
      </c>
      <c r="Y68" s="19">
        <f ca="1">Y67+DeltaRK4!X49</f>
        <v>0.03</v>
      </c>
      <c r="Z68" s="19">
        <f ca="1">Z67+DeltaRK4!Y49</f>
        <v>0</v>
      </c>
      <c r="AA68" s="19">
        <f ca="1">AA67+DeltaRK4!Z49</f>
        <v>0</v>
      </c>
      <c r="AB68" s="19">
        <f ca="1">AB67+DeltaRK4!AA49</f>
        <v>0</v>
      </c>
      <c r="AC68" s="19">
        <f ca="1">AC67+DeltaRK4!AB49</f>
        <v>0</v>
      </c>
      <c r="AD68" s="19">
        <f ca="1">AD67+DeltaRK4!AC49</f>
        <v>0</v>
      </c>
      <c r="AE68" s="19">
        <f ca="1">AE67+DeltaRK4!AD49</f>
        <v>1.0465418612765194</v>
      </c>
      <c r="AF68" s="19">
        <f ca="1">AF67+DeltaRK4!AE49</f>
        <v>211.54833421601191</v>
      </c>
      <c r="AG68" s="19">
        <f ca="1">AG67+DeltaRK4!AF49</f>
        <v>159.22710482248112</v>
      </c>
      <c r="AH68" s="19">
        <f ca="1">AH67+DeltaRK4!AG49</f>
        <v>101.57908094919036</v>
      </c>
      <c r="AI68" s="19">
        <f ca="1">AI67+DeltaRK4!AH49</f>
        <v>0</v>
      </c>
      <c r="AJ68" s="19">
        <f ca="1">AJ67+DeltaRK4!AI49</f>
        <v>0</v>
      </c>
      <c r="AK68" s="19">
        <f ca="1">AK67+DeltaRK4!AJ49</f>
        <v>0</v>
      </c>
      <c r="AL68" s="19">
        <f ca="1">AL67+DeltaRK4!AK49</f>
        <v>2.08</v>
      </c>
      <c r="AM68" s="19">
        <f ca="1">AM67+DeltaRK4!AL49</f>
        <v>6.934354576281325E-2</v>
      </c>
      <c r="AN68" s="19">
        <f ca="1">AN67+DeltaRK4!AM49</f>
        <v>4.3911016082056289</v>
      </c>
      <c r="AO68" s="19">
        <f ca="1">AO67+DeltaRK4!AN49</f>
        <v>25.91</v>
      </c>
      <c r="AP68" s="19">
        <f ca="1">AP67+DeltaRK4!AO49</f>
        <v>19.829999999999998</v>
      </c>
      <c r="AQ68" s="19">
        <f ca="1">AQ67+DeltaRK4!AP49</f>
        <v>31.943132110063388</v>
      </c>
      <c r="AR68" s="19">
        <f ca="1">AR67+DeltaRK4!AQ49</f>
        <v>146.80313211006342</v>
      </c>
      <c r="AS68" s="19">
        <f ca="1">AS67+DeltaRK4!AR49</f>
        <v>-7.7968678899366139</v>
      </c>
      <c r="AT68" s="19">
        <f ca="1">AT67+DeltaRK4!AS49</f>
        <v>4.83</v>
      </c>
      <c r="AU68" s="19">
        <f ca="1">AU67+DeltaRK4!AT49</f>
        <v>0.04</v>
      </c>
      <c r="AV68" s="19">
        <f ca="1">AV67+DeltaRK4!AU49</f>
        <v>0</v>
      </c>
      <c r="AW68" s="19">
        <f ca="1">AW67+DeltaRK4!AV49</f>
        <v>1.32</v>
      </c>
      <c r="AX68" s="19">
        <f ca="1">AX67+DeltaRK4!AW49</f>
        <v>1.34</v>
      </c>
      <c r="AY68" s="19">
        <f ca="1">AY67+DeltaRK4!AX49</f>
        <v>1.34</v>
      </c>
      <c r="AZ68" s="19">
        <f ca="1">AZ67+DeltaRK4!AY49</f>
        <v>1.24</v>
      </c>
      <c r="BA68" s="19">
        <f ca="1">BA67+DeltaRK4!AZ49</f>
        <v>0.14000000000000001</v>
      </c>
      <c r="BB68" s="19">
        <f ca="1">BB67+DeltaRK4!BA49</f>
        <v>3.74</v>
      </c>
      <c r="BC68" s="19">
        <f ca="1">BC67+DeltaRK4!BB49</f>
        <v>1.88</v>
      </c>
      <c r="BD68" s="19">
        <f ca="1">BD67+DeltaRK4!BC49</f>
        <v>10.65</v>
      </c>
      <c r="BE68" s="19">
        <f ca="1">BE67+DeltaRK4!BD49</f>
        <v>1.55</v>
      </c>
      <c r="BF68" s="19">
        <f ca="1">BF67+DeltaRK4!BE49</f>
        <v>0.67</v>
      </c>
      <c r="BG68" s="19">
        <f ca="1">BG67+DeltaRK4!BF49</f>
        <v>0.56000000000000005</v>
      </c>
      <c r="BH68" s="19">
        <f ca="1">BH67+DeltaRK4!BG49</f>
        <v>2.1</v>
      </c>
      <c r="BI68" s="19">
        <f ca="1">BI67+DeltaRK4!BH49</f>
        <v>1.72</v>
      </c>
      <c r="BJ68" s="19">
        <f ca="1">BJ67+DeltaRK4!BI49</f>
        <v>1.24</v>
      </c>
      <c r="BK68" s="19">
        <f ca="1">BK67+DeltaRK4!BJ49</f>
        <v>9.61</v>
      </c>
      <c r="BL68" s="19">
        <f ca="1">BL67+DeltaRK4!BK49</f>
        <v>0.61</v>
      </c>
      <c r="BM68" s="19">
        <f ca="1">BM67+DeltaRK4!BL49</f>
        <v>4.5</v>
      </c>
      <c r="BN68" s="19">
        <f ca="1">BN67+DeltaRK4!BM49</f>
        <v>9.5500000000000007</v>
      </c>
      <c r="BO68" s="19">
        <f ca="1">BO67+DeltaRK4!BN49</f>
        <v>4.5</v>
      </c>
      <c r="BP68" s="19">
        <f ca="1">BP67+DeltaRK4!BO49</f>
        <v>2.58</v>
      </c>
      <c r="BQ68" s="19">
        <f ca="1">BQ67+DeltaRK4!BP49</f>
        <v>10.19</v>
      </c>
      <c r="BR68" s="19">
        <f ca="1">BR67+DeltaRK4!BQ49</f>
        <v>8.02</v>
      </c>
      <c r="BS68" s="19">
        <f ca="1">BS67+DeltaRK4!BR49</f>
        <v>1.56</v>
      </c>
      <c r="BT68" s="19">
        <f ca="1">BT67+DeltaRK4!BS49</f>
        <v>4.66</v>
      </c>
      <c r="BU68" s="19">
        <f ca="1">BU67+DeltaRK4!BT49</f>
        <v>0</v>
      </c>
      <c r="BV68" s="4"/>
      <c r="BW68" s="4">
        <f ca="1">BW67-DeltaRK4!Y49</f>
        <v>2944.33</v>
      </c>
      <c r="BX68" s="9">
        <f t="shared" ca="1" si="18"/>
        <v>1.8563983093628151</v>
      </c>
      <c r="BY68" s="4"/>
      <c r="BZ68" s="23">
        <f t="shared" ca="1" si="16"/>
        <v>144070.53862096238</v>
      </c>
      <c r="CA68" s="10">
        <f t="shared" ca="1" si="19"/>
        <v>171267.96888397759</v>
      </c>
      <c r="CB68" s="19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1:108">
      <c r="A69" s="1">
        <f t="shared" si="20"/>
        <v>2.3499999999999996</v>
      </c>
      <c r="B69" s="19">
        <f ca="1">B68+DeltaRK4!B50</f>
        <v>413.71553635936334</v>
      </c>
      <c r="C69" s="21">
        <f t="shared" ca="1" si="14"/>
        <v>2944.3300009874765</v>
      </c>
      <c r="D69" s="19">
        <f ca="1">D68+DeltaRK4!C50</f>
        <v>181.90417513724995</v>
      </c>
      <c r="E69" s="19">
        <f ca="1">E68+DeltaRK4!D50</f>
        <v>6.37</v>
      </c>
      <c r="F69" s="19">
        <f ca="1">F68+DeltaRK4!E50</f>
        <v>85.238648366985061</v>
      </c>
      <c r="G69" s="19">
        <f ca="1">G68+DeltaRK4!F50</f>
        <v>18.037176495765014</v>
      </c>
      <c r="H69" s="19">
        <f ca="1">H68+DeltaRK4!G50</f>
        <v>1.21</v>
      </c>
      <c r="I69" s="19">
        <f ca="1">I68+DeltaRK4!H50</f>
        <v>1.29</v>
      </c>
      <c r="J69" s="19">
        <f ca="1">J68+DeltaRK4!I50</f>
        <v>0.31</v>
      </c>
      <c r="K69" s="19">
        <f ca="1">K68+DeltaRK4!J50</f>
        <v>0.15</v>
      </c>
      <c r="L69" s="19">
        <f ca="1">L68+DeltaRK4!K50</f>
        <v>0</v>
      </c>
      <c r="M69" s="19">
        <f ca="1">M68+DeltaRK4!L50</f>
        <v>0.1</v>
      </c>
      <c r="N69" s="19">
        <f ca="1">N68+DeltaRK4!M50</f>
        <v>0.32</v>
      </c>
      <c r="O69" s="19">
        <f ca="1">O68+DeltaRK4!N50</f>
        <v>0</v>
      </c>
      <c r="P69" s="19">
        <f ca="1">P68+DeltaRK4!O50</f>
        <v>0</v>
      </c>
      <c r="Q69" s="19">
        <f ca="1">Q68+DeltaRK4!P50</f>
        <v>316.24507620605482</v>
      </c>
      <c r="R69" s="19">
        <f ca="1">R68+DeltaRK4!Q50</f>
        <v>0.05</v>
      </c>
      <c r="S69" s="19">
        <f ca="1">S68+DeltaRK4!R50</f>
        <v>0</v>
      </c>
      <c r="T69" s="19">
        <f ca="1">T68+DeltaRK4!S50</f>
        <v>0.13</v>
      </c>
      <c r="U69" s="19">
        <f ca="1">U68+DeltaRK4!T50</f>
        <v>0</v>
      </c>
      <c r="V69" s="19">
        <f ca="1">V68+DeltaRK4!U50</f>
        <v>0.03</v>
      </c>
      <c r="W69" s="19">
        <f ca="1">W68+DeltaRK4!V50</f>
        <v>1541.6469543574078</v>
      </c>
      <c r="X69" s="19">
        <f ca="1">X68+DeltaRK4!W50</f>
        <v>0.01</v>
      </c>
      <c r="Y69" s="19">
        <f ca="1">Y68+DeltaRK4!X50</f>
        <v>0.03</v>
      </c>
      <c r="Z69" s="19">
        <f ca="1">Z68+DeltaRK4!Y50</f>
        <v>0</v>
      </c>
      <c r="AA69" s="19">
        <f ca="1">AA68+DeltaRK4!Z50</f>
        <v>0</v>
      </c>
      <c r="AB69" s="19">
        <f ca="1">AB68+DeltaRK4!AA50</f>
        <v>0</v>
      </c>
      <c r="AC69" s="19">
        <f ca="1">AC68+DeltaRK4!AB50</f>
        <v>0</v>
      </c>
      <c r="AD69" s="19">
        <f ca="1">AD68+DeltaRK4!AC50</f>
        <v>0</v>
      </c>
      <c r="AE69" s="19">
        <f ca="1">AE68+DeltaRK4!AD50</f>
        <v>1.0202351045712772</v>
      </c>
      <c r="AF69" s="19">
        <f ca="1">AF68+DeltaRK4!AE50</f>
        <v>212.47988017735247</v>
      </c>
      <c r="AG69" s="19">
        <f ca="1">AG68+DeltaRK4!AF50</f>
        <v>163.05557877275973</v>
      </c>
      <c r="AH69" s="19">
        <f ca="1">AH68+DeltaRK4!AG50</f>
        <v>102.96399779602824</v>
      </c>
      <c r="AI69" s="19">
        <f ca="1">AI68+DeltaRK4!AH50</f>
        <v>0</v>
      </c>
      <c r="AJ69" s="19">
        <f ca="1">AJ68+DeltaRK4!AI50</f>
        <v>0</v>
      </c>
      <c r="AK69" s="19">
        <f ca="1">AK68+DeltaRK4!AJ50</f>
        <v>0</v>
      </c>
      <c r="AL69" s="19">
        <f ca="1">AL68+DeltaRK4!AK50</f>
        <v>2.08</v>
      </c>
      <c r="AM69" s="19">
        <f ca="1">AM68+DeltaRK4!AL50</f>
        <v>6.2823504234979358E-2</v>
      </c>
      <c r="AN69" s="19">
        <f ca="1">AN68+DeltaRK4!AM50</f>
        <v>4.1175762456341891</v>
      </c>
      <c r="AO69" s="19">
        <f ca="1">AO68+DeltaRK4!AN50</f>
        <v>25.91</v>
      </c>
      <c r="AP69" s="19">
        <f ca="1">AP68+DeltaRK4!AO50</f>
        <v>19.829999999999998</v>
      </c>
      <c r="AQ69" s="19">
        <f ca="1">AQ68+DeltaRK4!AP50</f>
        <v>31.492626274477402</v>
      </c>
      <c r="AR69" s="19">
        <f ca="1">AR68+DeltaRK4!AQ50</f>
        <v>146.35262627447742</v>
      </c>
      <c r="AS69" s="19">
        <f ca="1">AS68+DeltaRK4!AR50</f>
        <v>-8.2473737255226016</v>
      </c>
      <c r="AT69" s="19">
        <f ca="1">AT68+DeltaRK4!AS50</f>
        <v>4.83</v>
      </c>
      <c r="AU69" s="19">
        <f ca="1">AU68+DeltaRK4!AT50</f>
        <v>0.04</v>
      </c>
      <c r="AV69" s="19">
        <f ca="1">AV68+DeltaRK4!AU50</f>
        <v>0</v>
      </c>
      <c r="AW69" s="19">
        <f ca="1">AW68+DeltaRK4!AV50</f>
        <v>1.32</v>
      </c>
      <c r="AX69" s="19">
        <f ca="1">AX68+DeltaRK4!AW50</f>
        <v>1.34</v>
      </c>
      <c r="AY69" s="19">
        <f ca="1">AY68+DeltaRK4!AX50</f>
        <v>1.34</v>
      </c>
      <c r="AZ69" s="19">
        <f ca="1">AZ68+DeltaRK4!AY50</f>
        <v>1.24</v>
      </c>
      <c r="BA69" s="19">
        <f ca="1">BA68+DeltaRK4!AZ50</f>
        <v>0.14000000000000001</v>
      </c>
      <c r="BB69" s="19">
        <f ca="1">BB68+DeltaRK4!BA50</f>
        <v>3.74</v>
      </c>
      <c r="BC69" s="19">
        <f ca="1">BC68+DeltaRK4!BB50</f>
        <v>1.88</v>
      </c>
      <c r="BD69" s="19">
        <f ca="1">BD68+DeltaRK4!BC50</f>
        <v>10.65</v>
      </c>
      <c r="BE69" s="19">
        <f ca="1">BE68+DeltaRK4!BD50</f>
        <v>1.55</v>
      </c>
      <c r="BF69" s="19">
        <f ca="1">BF68+DeltaRK4!BE50</f>
        <v>0.67</v>
      </c>
      <c r="BG69" s="19">
        <f ca="1">BG68+DeltaRK4!BF50</f>
        <v>0.56000000000000005</v>
      </c>
      <c r="BH69" s="19">
        <f ca="1">BH68+DeltaRK4!BG50</f>
        <v>2.1</v>
      </c>
      <c r="BI69" s="19">
        <f ca="1">BI68+DeltaRK4!BH50</f>
        <v>1.72</v>
      </c>
      <c r="BJ69" s="19">
        <f ca="1">BJ68+DeltaRK4!BI50</f>
        <v>1.24</v>
      </c>
      <c r="BK69" s="19">
        <f ca="1">BK68+DeltaRK4!BJ50</f>
        <v>9.61</v>
      </c>
      <c r="BL69" s="19">
        <f ca="1">BL68+DeltaRK4!BK50</f>
        <v>0.61</v>
      </c>
      <c r="BM69" s="19">
        <f ca="1">BM68+DeltaRK4!BL50</f>
        <v>4.5</v>
      </c>
      <c r="BN69" s="19">
        <f ca="1">BN68+DeltaRK4!BM50</f>
        <v>9.5500000000000007</v>
      </c>
      <c r="BO69" s="19">
        <f ca="1">BO68+DeltaRK4!BN50</f>
        <v>4.5</v>
      </c>
      <c r="BP69" s="19">
        <f ca="1">BP68+DeltaRK4!BO50</f>
        <v>2.58</v>
      </c>
      <c r="BQ69" s="19">
        <f ca="1">BQ68+DeltaRK4!BP50</f>
        <v>10.19</v>
      </c>
      <c r="BR69" s="19">
        <f ca="1">BR68+DeltaRK4!BQ50</f>
        <v>8.02</v>
      </c>
      <c r="BS69" s="19">
        <f ca="1">BS68+DeltaRK4!BR50</f>
        <v>1.56</v>
      </c>
      <c r="BT69" s="19">
        <f ca="1">BT68+DeltaRK4!BS50</f>
        <v>4.66</v>
      </c>
      <c r="BU69" s="19">
        <f ca="1">BU68+DeltaRK4!BT50</f>
        <v>0</v>
      </c>
      <c r="BV69" s="4"/>
      <c r="BW69" s="4">
        <f ca="1">BW68-DeltaRK4!Y50</f>
        <v>2944.33</v>
      </c>
      <c r="BX69" s="9">
        <f t="shared" ca="1" si="18"/>
        <v>1.8534353330358684</v>
      </c>
      <c r="BY69" s="4"/>
      <c r="BZ69" s="23">
        <f t="shared" ca="1" si="16"/>
        <v>144081.8542175199</v>
      </c>
      <c r="CA69" s="10">
        <f t="shared" ca="1" si="19"/>
        <v>170814.45965970392</v>
      </c>
      <c r="CB69" s="19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1:108">
      <c r="A70" s="1">
        <f t="shared" si="20"/>
        <v>2.3999999999999995</v>
      </c>
      <c r="B70" s="19">
        <f ca="1">B69+DeltaRK4!B51</f>
        <v>413.76380570994309</v>
      </c>
      <c r="C70" s="21">
        <f t="shared" ca="1" si="14"/>
        <v>2944.3300009874756</v>
      </c>
      <c r="D70" s="19">
        <f ca="1">D69+DeltaRK4!C51</f>
        <v>181.6321318308803</v>
      </c>
      <c r="E70" s="19">
        <f ca="1">E69+DeltaRK4!D51</f>
        <v>6.37</v>
      </c>
      <c r="F70" s="19">
        <f ca="1">F69+DeltaRK4!E51</f>
        <v>85.504794110121736</v>
      </c>
      <c r="G70" s="19">
        <f ca="1">G69+DeltaRK4!F51</f>
        <v>18.043074058997991</v>
      </c>
      <c r="H70" s="19">
        <f ca="1">H69+DeltaRK4!G51</f>
        <v>1.21</v>
      </c>
      <c r="I70" s="19">
        <f ca="1">I69+DeltaRK4!H51</f>
        <v>1.29</v>
      </c>
      <c r="J70" s="19">
        <f ca="1">J69+DeltaRK4!I51</f>
        <v>0.31</v>
      </c>
      <c r="K70" s="19">
        <f ca="1">K69+DeltaRK4!J51</f>
        <v>0.15</v>
      </c>
      <c r="L70" s="19">
        <f ca="1">L69+DeltaRK4!K51</f>
        <v>0</v>
      </c>
      <c r="M70" s="19">
        <f ca="1">M69+DeltaRK4!L51</f>
        <v>0.1</v>
      </c>
      <c r="N70" s="19">
        <f ca="1">N69+DeltaRK4!M51</f>
        <v>0.32</v>
      </c>
      <c r="O70" s="19">
        <f ca="1">O69+DeltaRK4!N51</f>
        <v>0</v>
      </c>
      <c r="P70" s="19">
        <f ca="1">P69+DeltaRK4!O51</f>
        <v>0</v>
      </c>
      <c r="Q70" s="19">
        <f ca="1">Q69+DeltaRK4!P51</f>
        <v>319.62389230214421</v>
      </c>
      <c r="R70" s="19">
        <f ca="1">R69+DeltaRK4!Q51</f>
        <v>0.05</v>
      </c>
      <c r="S70" s="19">
        <f ca="1">S69+DeltaRK4!R51</f>
        <v>0</v>
      </c>
      <c r="T70" s="19">
        <f ca="1">T69+DeltaRK4!S51</f>
        <v>0.13</v>
      </c>
      <c r="U70" s="19">
        <f ca="1">U69+DeltaRK4!T51</f>
        <v>0</v>
      </c>
      <c r="V70" s="19">
        <f ca="1">V69+DeltaRK4!U51</f>
        <v>0.03</v>
      </c>
      <c r="W70" s="19">
        <f ca="1">W69+DeltaRK4!V51</f>
        <v>1533.8519817943125</v>
      </c>
      <c r="X70" s="19">
        <f ca="1">X69+DeltaRK4!W51</f>
        <v>0.01</v>
      </c>
      <c r="Y70" s="19">
        <f ca="1">Y69+DeltaRK4!X51</f>
        <v>0.03</v>
      </c>
      <c r="Z70" s="19">
        <f ca="1">Z69+DeltaRK4!Y51</f>
        <v>0</v>
      </c>
      <c r="AA70" s="19">
        <f ca="1">AA69+DeltaRK4!Z51</f>
        <v>0</v>
      </c>
      <c r="AB70" s="19">
        <f ca="1">AB69+DeltaRK4!AA51</f>
        <v>0</v>
      </c>
      <c r="AC70" s="19">
        <f ca="1">AC69+DeltaRK4!AB51</f>
        <v>0</v>
      </c>
      <c r="AD70" s="19">
        <f ca="1">AD69+DeltaRK4!AC51</f>
        <v>0</v>
      </c>
      <c r="AE70" s="19">
        <f ca="1">AE69+DeltaRK4!AD51</f>
        <v>0.99441163659928766</v>
      </c>
      <c r="AF70" s="19">
        <f ca="1">AF69+DeltaRK4!AE51</f>
        <v>213.32458146428911</v>
      </c>
      <c r="AG70" s="19">
        <f ca="1">AG69+DeltaRK4!AF51</f>
        <v>166.88063405000875</v>
      </c>
      <c r="AH70" s="19">
        <f ca="1">AH69+DeltaRK4!AG51</f>
        <v>104.32354571370932</v>
      </c>
      <c r="AI70" s="19">
        <f ca="1">AI69+DeltaRK4!AH51</f>
        <v>0</v>
      </c>
      <c r="AJ70" s="19">
        <f ca="1">AJ69+DeltaRK4!AI51</f>
        <v>0</v>
      </c>
      <c r="AK70" s="19">
        <f ca="1">AK69+DeltaRK4!AJ51</f>
        <v>0</v>
      </c>
      <c r="AL70" s="19">
        <f ca="1">AL69+DeltaRK4!AK51</f>
        <v>2.08</v>
      </c>
      <c r="AM70" s="19">
        <f ca="1">AM69+DeltaRK4!AL51</f>
        <v>5.6925941002000054E-2</v>
      </c>
      <c r="AN70" s="19">
        <f ca="1">AN69+DeltaRK4!AM51</f>
        <v>3.8602871822258984</v>
      </c>
      <c r="AO70" s="19">
        <f ca="1">AO69+DeltaRK4!AN51</f>
        <v>25.91</v>
      </c>
      <c r="AP70" s="19">
        <f ca="1">AP69+DeltaRK4!AO51</f>
        <v>19.829999999999998</v>
      </c>
      <c r="AQ70" s="19">
        <f ca="1">AQ69+DeltaRK4!AP51</f>
        <v>31.051246967728218</v>
      </c>
      <c r="AR70" s="19">
        <f ca="1">AR69+DeltaRK4!AQ51</f>
        <v>145.91124696772823</v>
      </c>
      <c r="AS70" s="19">
        <f ca="1">AS69+DeltaRK4!AR51</f>
        <v>-8.6887530322717836</v>
      </c>
      <c r="AT70" s="19">
        <f ca="1">AT69+DeltaRK4!AS51</f>
        <v>4.83</v>
      </c>
      <c r="AU70" s="19">
        <f ca="1">AU69+DeltaRK4!AT51</f>
        <v>0.04</v>
      </c>
      <c r="AV70" s="19">
        <f ca="1">AV69+DeltaRK4!AU51</f>
        <v>0</v>
      </c>
      <c r="AW70" s="19">
        <f ca="1">AW69+DeltaRK4!AV51</f>
        <v>1.32</v>
      </c>
      <c r="AX70" s="19">
        <f ca="1">AX69+DeltaRK4!AW51</f>
        <v>1.34</v>
      </c>
      <c r="AY70" s="19">
        <f ca="1">AY69+DeltaRK4!AX51</f>
        <v>1.34</v>
      </c>
      <c r="AZ70" s="19">
        <f ca="1">AZ69+DeltaRK4!AY51</f>
        <v>1.24</v>
      </c>
      <c r="BA70" s="19">
        <f ca="1">BA69+DeltaRK4!AZ51</f>
        <v>0.14000000000000001</v>
      </c>
      <c r="BB70" s="19">
        <f ca="1">BB69+DeltaRK4!BA51</f>
        <v>3.74</v>
      </c>
      <c r="BC70" s="19">
        <f ca="1">BC69+DeltaRK4!BB51</f>
        <v>1.88</v>
      </c>
      <c r="BD70" s="19">
        <f ca="1">BD69+DeltaRK4!BC51</f>
        <v>10.65</v>
      </c>
      <c r="BE70" s="19">
        <f ca="1">BE69+DeltaRK4!BD51</f>
        <v>1.55</v>
      </c>
      <c r="BF70" s="19">
        <f ca="1">BF69+DeltaRK4!BE51</f>
        <v>0.67</v>
      </c>
      <c r="BG70" s="19">
        <f ca="1">BG69+DeltaRK4!BF51</f>
        <v>0.56000000000000005</v>
      </c>
      <c r="BH70" s="19">
        <f ca="1">BH69+DeltaRK4!BG51</f>
        <v>2.1</v>
      </c>
      <c r="BI70" s="19">
        <f ca="1">BI69+DeltaRK4!BH51</f>
        <v>1.72</v>
      </c>
      <c r="BJ70" s="19">
        <f ca="1">BJ69+DeltaRK4!BI51</f>
        <v>1.24</v>
      </c>
      <c r="BK70" s="19">
        <f ca="1">BK69+DeltaRK4!BJ51</f>
        <v>9.61</v>
      </c>
      <c r="BL70" s="19">
        <f ca="1">BL69+DeltaRK4!BK51</f>
        <v>0.61</v>
      </c>
      <c r="BM70" s="19">
        <f ca="1">BM69+DeltaRK4!BL51</f>
        <v>4.5</v>
      </c>
      <c r="BN70" s="19">
        <f ca="1">BN69+DeltaRK4!BM51</f>
        <v>9.5500000000000007</v>
      </c>
      <c r="BO70" s="19">
        <f ca="1">BO69+DeltaRK4!BN51</f>
        <v>4.5</v>
      </c>
      <c r="BP70" s="19">
        <f ca="1">BP69+DeltaRK4!BO51</f>
        <v>2.58</v>
      </c>
      <c r="BQ70" s="19">
        <f ca="1">BQ69+DeltaRK4!BP51</f>
        <v>10.19</v>
      </c>
      <c r="BR70" s="19">
        <f ca="1">BR69+DeltaRK4!BQ51</f>
        <v>8.02</v>
      </c>
      <c r="BS70" s="19">
        <f ca="1">BS69+DeltaRK4!BR51</f>
        <v>1.56</v>
      </c>
      <c r="BT70" s="19">
        <f ca="1">BT69+DeltaRK4!BS51</f>
        <v>4.66</v>
      </c>
      <c r="BU70" s="19">
        <f ca="1">BU69+DeltaRK4!BT51</f>
        <v>0</v>
      </c>
      <c r="BV70" s="4"/>
      <c r="BW70" s="4">
        <f ca="1">BW69-DeltaRK4!Y51</f>
        <v>2944.33</v>
      </c>
      <c r="BX70" s="9">
        <f t="shared" ca="1" si="18"/>
        <v>1.8506634633096186</v>
      </c>
      <c r="BY70" s="4"/>
      <c r="BZ70" s="23">
        <f t="shared" ca="1" si="16"/>
        <v>144092.83950810201</v>
      </c>
      <c r="CA70" s="10">
        <f t="shared" ca="1" si="19"/>
        <v>170367.85857692923</v>
      </c>
      <c r="CB70" s="19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1:108">
      <c r="A71" s="1">
        <f t="shared" si="20"/>
        <v>2.4499999999999993</v>
      </c>
      <c r="B71" s="19">
        <f ca="1">B70+DeltaRK4!B52</f>
        <v>413.80923886371784</v>
      </c>
      <c r="C71" s="21">
        <f t="shared" ca="1" si="14"/>
        <v>2944.3300009874752</v>
      </c>
      <c r="D71" s="19">
        <f ca="1">D70+DeltaRK4!C52</f>
        <v>181.37765365349449</v>
      </c>
      <c r="E71" s="19">
        <f ca="1">E70+DeltaRK4!D52</f>
        <v>6.37</v>
      </c>
      <c r="F71" s="19">
        <f ca="1">F70+DeltaRK4!E52</f>
        <v>85.753936352311456</v>
      </c>
      <c r="G71" s="19">
        <f ca="1">G70+DeltaRK4!F52</f>
        <v>18.048409994194078</v>
      </c>
      <c r="H71" s="19">
        <f ca="1">H70+DeltaRK4!G52</f>
        <v>1.21</v>
      </c>
      <c r="I71" s="19">
        <f ca="1">I70+DeltaRK4!H52</f>
        <v>1.29</v>
      </c>
      <c r="J71" s="19">
        <f ca="1">J70+DeltaRK4!I52</f>
        <v>0.31</v>
      </c>
      <c r="K71" s="19">
        <f ca="1">K70+DeltaRK4!J52</f>
        <v>0.15</v>
      </c>
      <c r="L71" s="19">
        <f ca="1">L70+DeltaRK4!K52</f>
        <v>0</v>
      </c>
      <c r="M71" s="19">
        <f ca="1">M70+DeltaRK4!L52</f>
        <v>0.1</v>
      </c>
      <c r="N71" s="19">
        <f ca="1">N70+DeltaRK4!M52</f>
        <v>0.32</v>
      </c>
      <c r="O71" s="19">
        <f ca="1">O70+DeltaRK4!N52</f>
        <v>0</v>
      </c>
      <c r="P71" s="19">
        <f ca="1">P70+DeltaRK4!O52</f>
        <v>0</v>
      </c>
      <c r="Q71" s="19">
        <f ca="1">Q70+DeltaRK4!P52</f>
        <v>322.93907374546131</v>
      </c>
      <c r="R71" s="19">
        <f ca="1">R70+DeltaRK4!Q52</f>
        <v>0.05</v>
      </c>
      <c r="S71" s="19">
        <f ca="1">S70+DeltaRK4!R52</f>
        <v>0</v>
      </c>
      <c r="T71" s="19">
        <f ca="1">T70+DeltaRK4!S52</f>
        <v>0.13</v>
      </c>
      <c r="U71" s="19">
        <f ca="1">U70+DeltaRK4!T52</f>
        <v>0</v>
      </c>
      <c r="V71" s="19">
        <f ca="1">V70+DeltaRK4!U52</f>
        <v>0.03</v>
      </c>
      <c r="W71" s="19">
        <f ca="1">W70+DeltaRK4!V52</f>
        <v>1526.1911408726955</v>
      </c>
      <c r="X71" s="19">
        <f ca="1">X70+DeltaRK4!W52</f>
        <v>0.01</v>
      </c>
      <c r="Y71" s="19">
        <f ca="1">Y70+DeltaRK4!X52</f>
        <v>0.03</v>
      </c>
      <c r="Z71" s="19">
        <f ca="1">Z70+DeltaRK4!Y52</f>
        <v>0</v>
      </c>
      <c r="AA71" s="19">
        <f ca="1">AA70+DeltaRK4!Z52</f>
        <v>0</v>
      </c>
      <c r="AB71" s="19">
        <f ca="1">AB70+DeltaRK4!AA52</f>
        <v>0</v>
      </c>
      <c r="AC71" s="19">
        <f ca="1">AC70+DeltaRK4!AB52</f>
        <v>0</v>
      </c>
      <c r="AD71" s="19">
        <f ca="1">AD70+DeltaRK4!AC52</f>
        <v>0</v>
      </c>
      <c r="AE71" s="19">
        <f ca="1">AE70+DeltaRK4!AD52</f>
        <v>0.96912830444758635</v>
      </c>
      <c r="AF71" s="19">
        <f ca="1">AF70+DeltaRK4!AE52</f>
        <v>214.08579129389659</v>
      </c>
      <c r="AG71" s="19">
        <f ca="1">AG70+DeltaRK4!AF52</f>
        <v>170.70065626282272</v>
      </c>
      <c r="AH71" s="19">
        <f ca="1">AH70+DeltaRK4!AG52</f>
        <v>105.65802680668968</v>
      </c>
      <c r="AI71" s="19">
        <f ca="1">AI70+DeltaRK4!AH52</f>
        <v>0</v>
      </c>
      <c r="AJ71" s="19">
        <f ca="1">AJ70+DeltaRK4!AI52</f>
        <v>0</v>
      </c>
      <c r="AK71" s="19">
        <f ca="1">AK70+DeltaRK4!AJ52</f>
        <v>0</v>
      </c>
      <c r="AL71" s="19">
        <f ca="1">AL70+DeltaRK4!AK52</f>
        <v>2.08</v>
      </c>
      <c r="AM71" s="19">
        <f ca="1">AM70+DeltaRK4!AL52</f>
        <v>5.1590005805912879E-2</v>
      </c>
      <c r="AN71" s="19">
        <f ca="1">AN70+DeltaRK4!AM52</f>
        <v>3.6183732678563154</v>
      </c>
      <c r="AO71" s="19">
        <f ca="1">AO70+DeltaRK4!AN52</f>
        <v>25.91</v>
      </c>
      <c r="AP71" s="19">
        <f ca="1">AP70+DeltaRK4!AO52</f>
        <v>19.829999999999998</v>
      </c>
      <c r="AQ71" s="19">
        <f ca="1">AQ70+DeltaRK4!AP52</f>
        <v>30.618740142599997</v>
      </c>
      <c r="AR71" s="19">
        <f ca="1">AR70+DeltaRK4!AQ52</f>
        <v>145.4787401426</v>
      </c>
      <c r="AS71" s="19">
        <f ca="1">AS70+DeltaRK4!AR52</f>
        <v>-9.1212598574000054</v>
      </c>
      <c r="AT71" s="19">
        <f ca="1">AT70+DeltaRK4!AS52</f>
        <v>4.83</v>
      </c>
      <c r="AU71" s="19">
        <f ca="1">AU70+DeltaRK4!AT52</f>
        <v>0.04</v>
      </c>
      <c r="AV71" s="19">
        <f ca="1">AV70+DeltaRK4!AU52</f>
        <v>0</v>
      </c>
      <c r="AW71" s="19">
        <f ca="1">AW70+DeltaRK4!AV52</f>
        <v>1.32</v>
      </c>
      <c r="AX71" s="19">
        <f ca="1">AX70+DeltaRK4!AW52</f>
        <v>1.34</v>
      </c>
      <c r="AY71" s="19">
        <f ca="1">AY70+DeltaRK4!AX52</f>
        <v>1.34</v>
      </c>
      <c r="AZ71" s="19">
        <f ca="1">AZ70+DeltaRK4!AY52</f>
        <v>1.24</v>
      </c>
      <c r="BA71" s="19">
        <f ca="1">BA70+DeltaRK4!AZ52</f>
        <v>0.14000000000000001</v>
      </c>
      <c r="BB71" s="19">
        <f ca="1">BB70+DeltaRK4!BA52</f>
        <v>3.74</v>
      </c>
      <c r="BC71" s="19">
        <f ca="1">BC70+DeltaRK4!BB52</f>
        <v>1.88</v>
      </c>
      <c r="BD71" s="19">
        <f ca="1">BD70+DeltaRK4!BC52</f>
        <v>10.65</v>
      </c>
      <c r="BE71" s="19">
        <f ca="1">BE70+DeltaRK4!BD52</f>
        <v>1.55</v>
      </c>
      <c r="BF71" s="19">
        <f ca="1">BF70+DeltaRK4!BE52</f>
        <v>0.67</v>
      </c>
      <c r="BG71" s="19">
        <f ca="1">BG70+DeltaRK4!BF52</f>
        <v>0.56000000000000005</v>
      </c>
      <c r="BH71" s="19">
        <f ca="1">BH70+DeltaRK4!BG52</f>
        <v>2.1</v>
      </c>
      <c r="BI71" s="19">
        <f ca="1">BI70+DeltaRK4!BH52</f>
        <v>1.72</v>
      </c>
      <c r="BJ71" s="19">
        <f ca="1">BJ70+DeltaRK4!BI52</f>
        <v>1.24</v>
      </c>
      <c r="BK71" s="19">
        <f ca="1">BK70+DeltaRK4!BJ52</f>
        <v>9.61</v>
      </c>
      <c r="BL71" s="19">
        <f ca="1">BL70+DeltaRK4!BK52</f>
        <v>0.61</v>
      </c>
      <c r="BM71" s="19">
        <f ca="1">BM70+DeltaRK4!BL52</f>
        <v>4.5</v>
      </c>
      <c r="BN71" s="19">
        <f ca="1">BN70+DeltaRK4!BM52</f>
        <v>9.5500000000000007</v>
      </c>
      <c r="BO71" s="19">
        <f ca="1">BO70+DeltaRK4!BN52</f>
        <v>4.5</v>
      </c>
      <c r="BP71" s="19">
        <f ca="1">BP70+DeltaRK4!BO52</f>
        <v>2.58</v>
      </c>
      <c r="BQ71" s="19">
        <f ca="1">BQ70+DeltaRK4!BP52</f>
        <v>10.19</v>
      </c>
      <c r="BR71" s="19">
        <f ca="1">BR70+DeltaRK4!BQ52</f>
        <v>8.02</v>
      </c>
      <c r="BS71" s="19">
        <f ca="1">BS70+DeltaRK4!BR52</f>
        <v>1.56</v>
      </c>
      <c r="BT71" s="19">
        <f ca="1">BT70+DeltaRK4!BS52</f>
        <v>4.66</v>
      </c>
      <c r="BU71" s="19">
        <f ca="1">BU70+DeltaRK4!BT52</f>
        <v>0</v>
      </c>
      <c r="BV71" s="4"/>
      <c r="BW71" s="4">
        <f ca="1">BW70-DeltaRK4!Y52</f>
        <v>2944.33</v>
      </c>
      <c r="BX71" s="9">
        <f t="shared" ca="1" si="18"/>
        <v>1.8480705660047736</v>
      </c>
      <c r="BY71" s="4"/>
      <c r="BZ71" s="23">
        <f t="shared" ca="1" si="16"/>
        <v>144103.48759125761</v>
      </c>
      <c r="CA71" s="10">
        <f t="shared" ca="1" si="19"/>
        <v>169928.14533980979</v>
      </c>
      <c r="CB71" s="19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1:108">
      <c r="A72" s="1">
        <f t="shared" si="20"/>
        <v>2.4999999999999991</v>
      </c>
      <c r="B72" s="19">
        <f ca="1">B71+DeltaRK4!B53</f>
        <v>413.85201176383498</v>
      </c>
      <c r="C72" s="21">
        <f t="shared" ca="1" si="14"/>
        <v>2944.3300009874756</v>
      </c>
      <c r="D72" s="19">
        <f ca="1">D71+DeltaRK4!C53</f>
        <v>181.1396227523355</v>
      </c>
      <c r="E72" s="19">
        <f ca="1">E71+DeltaRK4!D53</f>
        <v>6.37</v>
      </c>
      <c r="F72" s="19">
        <f ca="1">F71+DeltaRK4!E53</f>
        <v>85.987138257107972</v>
      </c>
      <c r="G72" s="19">
        <f ca="1">G71+DeltaRK4!F53</f>
        <v>18.053238990556547</v>
      </c>
      <c r="H72" s="19">
        <f ca="1">H71+DeltaRK4!G53</f>
        <v>1.21</v>
      </c>
      <c r="I72" s="19">
        <f ca="1">I71+DeltaRK4!H53</f>
        <v>1.29</v>
      </c>
      <c r="J72" s="19">
        <f ca="1">J71+DeltaRK4!I53</f>
        <v>0.31</v>
      </c>
      <c r="K72" s="19">
        <f ca="1">K71+DeltaRK4!J53</f>
        <v>0.15</v>
      </c>
      <c r="L72" s="19">
        <f ca="1">L71+DeltaRK4!K53</f>
        <v>0</v>
      </c>
      <c r="M72" s="19">
        <f ca="1">M71+DeltaRK4!L53</f>
        <v>0.1</v>
      </c>
      <c r="N72" s="19">
        <f ca="1">N71+DeltaRK4!M53</f>
        <v>0.32</v>
      </c>
      <c r="O72" s="19">
        <f ca="1">O71+DeltaRK4!N53</f>
        <v>0</v>
      </c>
      <c r="P72" s="19">
        <f ca="1">P71+DeltaRK4!O53</f>
        <v>0</v>
      </c>
      <c r="Q72" s="19">
        <f ca="1">Q71+DeltaRK4!P53</f>
        <v>326.19171143136435</v>
      </c>
      <c r="R72" s="19">
        <f ca="1">R71+DeltaRK4!Q53</f>
        <v>0.05</v>
      </c>
      <c r="S72" s="19">
        <f ca="1">S71+DeltaRK4!R53</f>
        <v>0</v>
      </c>
      <c r="T72" s="19">
        <f ca="1">T71+DeltaRK4!S53</f>
        <v>0.13</v>
      </c>
      <c r="U72" s="19">
        <f ca="1">U71+DeltaRK4!T53</f>
        <v>0</v>
      </c>
      <c r="V72" s="19">
        <f ca="1">V71+DeltaRK4!U53</f>
        <v>0.03</v>
      </c>
      <c r="W72" s="19">
        <f ca="1">W71+DeltaRK4!V53</f>
        <v>1518.662920222522</v>
      </c>
      <c r="X72" s="19">
        <f ca="1">X71+DeltaRK4!W53</f>
        <v>0.01</v>
      </c>
      <c r="Y72" s="19">
        <f ca="1">Y71+DeltaRK4!X53</f>
        <v>0.03</v>
      </c>
      <c r="Z72" s="19">
        <f ca="1">Z71+DeltaRK4!Y53</f>
        <v>0</v>
      </c>
      <c r="AA72" s="19">
        <f ca="1">AA71+DeltaRK4!Z53</f>
        <v>0</v>
      </c>
      <c r="AB72" s="19">
        <f ca="1">AB71+DeltaRK4!AA53</f>
        <v>0</v>
      </c>
      <c r="AC72" s="19">
        <f ca="1">AC71+DeltaRK4!AB53</f>
        <v>0</v>
      </c>
      <c r="AD72" s="19">
        <f ca="1">AD71+DeltaRK4!AC53</f>
        <v>0</v>
      </c>
      <c r="AE72" s="19">
        <f ca="1">AE71+DeltaRK4!AD53</f>
        <v>0.94442876001891496</v>
      </c>
      <c r="AF72" s="19">
        <f ca="1">AF71+DeltaRK4!AE53</f>
        <v>214.76676965039221</v>
      </c>
      <c r="AG72" s="19">
        <f ca="1">AG71+DeltaRK4!AF53</f>
        <v>174.51408234529774</v>
      </c>
      <c r="AH72" s="19">
        <f ca="1">AH71+DeltaRK4!AG53</f>
        <v>106.96774095346633</v>
      </c>
      <c r="AI72" s="19">
        <f ca="1">AI71+DeltaRK4!AH53</f>
        <v>0</v>
      </c>
      <c r="AJ72" s="19">
        <f ca="1">AJ71+DeltaRK4!AI53</f>
        <v>0</v>
      </c>
      <c r="AK72" s="19">
        <f ca="1">AK71+DeltaRK4!AJ53</f>
        <v>0</v>
      </c>
      <c r="AL72" s="19">
        <f ca="1">AL71+DeltaRK4!AK53</f>
        <v>2.08</v>
      </c>
      <c r="AM72" s="19">
        <f ca="1">AM71+DeltaRK4!AL53</f>
        <v>4.6761009443444822E-2</v>
      </c>
      <c r="AN72" s="19">
        <f ca="1">AN71+DeltaRK4!AM53</f>
        <v>3.3910066190856476</v>
      </c>
      <c r="AO72" s="19">
        <f ca="1">AO71+DeltaRK4!AN53</f>
        <v>25.91</v>
      </c>
      <c r="AP72" s="19">
        <f ca="1">AP71+DeltaRK4!AO53</f>
        <v>19.829999999999998</v>
      </c>
      <c r="AQ72" s="19">
        <f ca="1">AQ71+DeltaRK4!AP53</f>
        <v>30.194859998628377</v>
      </c>
      <c r="AR72" s="19">
        <f ca="1">AR71+DeltaRK4!AQ53</f>
        <v>145.05485999862839</v>
      </c>
      <c r="AS72" s="19">
        <f ca="1">AS71+DeltaRK4!AR53</f>
        <v>-9.5451400013716245</v>
      </c>
      <c r="AT72" s="19">
        <f ca="1">AT71+DeltaRK4!AS53</f>
        <v>4.83</v>
      </c>
      <c r="AU72" s="19">
        <f ca="1">AU71+DeltaRK4!AT53</f>
        <v>0.04</v>
      </c>
      <c r="AV72" s="19">
        <f ca="1">AV71+DeltaRK4!AU53</f>
        <v>0</v>
      </c>
      <c r="AW72" s="19">
        <f ca="1">AW71+DeltaRK4!AV53</f>
        <v>1.32</v>
      </c>
      <c r="AX72" s="19">
        <f ca="1">AX71+DeltaRK4!AW53</f>
        <v>1.34</v>
      </c>
      <c r="AY72" s="19">
        <f ca="1">AY71+DeltaRK4!AX53</f>
        <v>1.34</v>
      </c>
      <c r="AZ72" s="19">
        <f ca="1">AZ71+DeltaRK4!AY53</f>
        <v>1.24</v>
      </c>
      <c r="BA72" s="19">
        <f ca="1">BA71+DeltaRK4!AZ53</f>
        <v>0.14000000000000001</v>
      </c>
      <c r="BB72" s="19">
        <f ca="1">BB71+DeltaRK4!BA53</f>
        <v>3.74</v>
      </c>
      <c r="BC72" s="19">
        <f ca="1">BC71+DeltaRK4!BB53</f>
        <v>1.88</v>
      </c>
      <c r="BD72" s="19">
        <f ca="1">BD71+DeltaRK4!BC53</f>
        <v>10.65</v>
      </c>
      <c r="BE72" s="19">
        <f ca="1">BE71+DeltaRK4!BD53</f>
        <v>1.55</v>
      </c>
      <c r="BF72" s="19">
        <f ca="1">BF71+DeltaRK4!BE53</f>
        <v>0.67</v>
      </c>
      <c r="BG72" s="19">
        <f ca="1">BG71+DeltaRK4!BF53</f>
        <v>0.56000000000000005</v>
      </c>
      <c r="BH72" s="19">
        <f ca="1">BH71+DeltaRK4!BG53</f>
        <v>2.1</v>
      </c>
      <c r="BI72" s="19">
        <f ca="1">BI71+DeltaRK4!BH53</f>
        <v>1.72</v>
      </c>
      <c r="BJ72" s="19">
        <f ca="1">BJ71+DeltaRK4!BI53</f>
        <v>1.24</v>
      </c>
      <c r="BK72" s="19">
        <f ca="1">BK71+DeltaRK4!BJ53</f>
        <v>9.61</v>
      </c>
      <c r="BL72" s="19">
        <f ca="1">BL71+DeltaRK4!BK53</f>
        <v>0.61</v>
      </c>
      <c r="BM72" s="19">
        <f ca="1">BM71+DeltaRK4!BL53</f>
        <v>4.5</v>
      </c>
      <c r="BN72" s="19">
        <f ca="1">BN71+DeltaRK4!BM53</f>
        <v>9.5500000000000007</v>
      </c>
      <c r="BO72" s="19">
        <f ca="1">BO71+DeltaRK4!BN53</f>
        <v>4.5</v>
      </c>
      <c r="BP72" s="19">
        <f ca="1">BP71+DeltaRK4!BO53</f>
        <v>2.58</v>
      </c>
      <c r="BQ72" s="19">
        <f ca="1">BQ71+DeltaRK4!BP53</f>
        <v>10.19</v>
      </c>
      <c r="BR72" s="19">
        <f ca="1">BR71+DeltaRK4!BQ53</f>
        <v>8.02</v>
      </c>
      <c r="BS72" s="19">
        <f ca="1">BS71+DeltaRK4!BR53</f>
        <v>1.56</v>
      </c>
      <c r="BT72" s="19">
        <f ca="1">BT71+DeltaRK4!BS53</f>
        <v>4.66</v>
      </c>
      <c r="BU72" s="19">
        <f ca="1">BU71+DeltaRK4!BT53</f>
        <v>0</v>
      </c>
      <c r="BV72" s="4"/>
      <c r="BW72" s="4">
        <f ca="1">BW71-DeltaRK4!Y53</f>
        <v>2944.33</v>
      </c>
      <c r="BX72" s="9">
        <f t="shared" ca="1" si="18"/>
        <v>1.8456452512354475</v>
      </c>
      <c r="BY72" s="4"/>
      <c r="BZ72" s="23">
        <f t="shared" ca="1" si="16"/>
        <v>144113.79249324062</v>
      </c>
      <c r="CA72" s="10">
        <f t="shared" ca="1" si="19"/>
        <v>169495.29802659876</v>
      </c>
      <c r="CB72" s="19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1:108">
      <c r="A73" s="1">
        <f t="shared" si="20"/>
        <v>2.5499999999999989</v>
      </c>
      <c r="B73" s="19">
        <f ca="1">B72+DeltaRK4!B54</f>
        <v>413.89229100382016</v>
      </c>
      <c r="C73" s="21">
        <f t="shared" ca="1" si="14"/>
        <v>2944.3300009874756</v>
      </c>
      <c r="D73" s="19">
        <f ca="1">D72+DeltaRK4!C54</f>
        <v>180.91699011687803</v>
      </c>
      <c r="E73" s="19">
        <f ca="1">E72+DeltaRK4!D54</f>
        <v>6.37</v>
      </c>
      <c r="F73" s="19">
        <f ca="1">F72+DeltaRK4!E54</f>
        <v>86.205399651673432</v>
      </c>
      <c r="G73" s="19">
        <f ca="1">G72+DeltaRK4!F54</f>
        <v>18.057610231448564</v>
      </c>
      <c r="H73" s="19">
        <f ca="1">H72+DeltaRK4!G54</f>
        <v>1.21</v>
      </c>
      <c r="I73" s="19">
        <f ca="1">I72+DeltaRK4!H54</f>
        <v>1.29</v>
      </c>
      <c r="J73" s="19">
        <f ca="1">J72+DeltaRK4!I54</f>
        <v>0.31</v>
      </c>
      <c r="K73" s="19">
        <f ca="1">K72+DeltaRK4!J54</f>
        <v>0.15</v>
      </c>
      <c r="L73" s="19">
        <f ca="1">L72+DeltaRK4!K54</f>
        <v>0</v>
      </c>
      <c r="M73" s="19">
        <f ca="1">M72+DeltaRK4!L54</f>
        <v>0.1</v>
      </c>
      <c r="N73" s="19">
        <f ca="1">N72+DeltaRK4!M54</f>
        <v>0.32</v>
      </c>
      <c r="O73" s="19">
        <f ca="1">O72+DeltaRK4!N54</f>
        <v>0</v>
      </c>
      <c r="P73" s="19">
        <f ca="1">P72+DeltaRK4!O54</f>
        <v>0</v>
      </c>
      <c r="Q73" s="19">
        <f ca="1">Q72+DeltaRK4!P54</f>
        <v>329.38282563821713</v>
      </c>
      <c r="R73" s="19">
        <f ca="1">R72+DeltaRK4!Q54</f>
        <v>0.05</v>
      </c>
      <c r="S73" s="19">
        <f ca="1">S72+DeltaRK4!R54</f>
        <v>0</v>
      </c>
      <c r="T73" s="19">
        <f ca="1">T72+DeltaRK4!S54</f>
        <v>0.13</v>
      </c>
      <c r="U73" s="19">
        <f ca="1">U72+DeltaRK4!T54</f>
        <v>0</v>
      </c>
      <c r="V73" s="19">
        <f ca="1">V72+DeltaRK4!U54</f>
        <v>0.03</v>
      </c>
      <c r="W73" s="19">
        <f ca="1">W72+DeltaRK4!V54</f>
        <v>1511.2658693906089</v>
      </c>
      <c r="X73" s="19">
        <f ca="1">X72+DeltaRK4!W54</f>
        <v>0.01</v>
      </c>
      <c r="Y73" s="19">
        <f ca="1">Y72+DeltaRK4!X54</f>
        <v>0.03</v>
      </c>
      <c r="Z73" s="19">
        <f ca="1">Z72+DeltaRK4!Y54</f>
        <v>0</v>
      </c>
      <c r="AA73" s="19">
        <f ca="1">AA72+DeltaRK4!Z54</f>
        <v>0</v>
      </c>
      <c r="AB73" s="19">
        <f ca="1">AB72+DeltaRK4!AA54</f>
        <v>0</v>
      </c>
      <c r="AC73" s="19">
        <f ca="1">AC72+DeltaRK4!AB54</f>
        <v>0</v>
      </c>
      <c r="AD73" s="19">
        <f ca="1">AD72+DeltaRK4!AC54</f>
        <v>0</v>
      </c>
      <c r="AE73" s="19">
        <f ca="1">AE72+DeltaRK4!AD54</f>
        <v>0.92034544149221942</v>
      </c>
      <c r="AF73" s="19">
        <f ca="1">AF72+DeltaRK4!AE54</f>
        <v>215.37068361342145</v>
      </c>
      <c r="AG73" s="19">
        <f ca="1">AG72+DeltaRK4!AF54</f>
        <v>178.31940212035414</v>
      </c>
      <c r="AH73" s="19">
        <f ca="1">AH72+DeltaRK4!AG54</f>
        <v>108.25298608898188</v>
      </c>
      <c r="AI73" s="19">
        <f ca="1">AI72+DeltaRK4!AH54</f>
        <v>0</v>
      </c>
      <c r="AJ73" s="19">
        <f ca="1">AJ72+DeltaRK4!AI54</f>
        <v>0</v>
      </c>
      <c r="AK73" s="19">
        <f ca="1">AK72+DeltaRK4!AJ54</f>
        <v>0</v>
      </c>
      <c r="AL73" s="19">
        <f ca="1">AL72+DeltaRK4!AK54</f>
        <v>2.08</v>
      </c>
      <c r="AM73" s="19">
        <f ca="1">AM72+DeltaRK4!AL54</f>
        <v>4.2389768551427183E-2</v>
      </c>
      <c r="AN73" s="19">
        <f ca="1">AN72+DeltaRK4!AM54</f>
        <v>3.1773928755725356</v>
      </c>
      <c r="AO73" s="19">
        <f ca="1">AO72+DeltaRK4!AN54</f>
        <v>25.91</v>
      </c>
      <c r="AP73" s="19">
        <f ca="1">AP72+DeltaRK4!AO54</f>
        <v>19.829999999999998</v>
      </c>
      <c r="AQ73" s="19">
        <f ca="1">AQ72+DeltaRK4!AP54</f>
        <v>29.779368683425307</v>
      </c>
      <c r="AR73" s="19">
        <f ca="1">AR72+DeltaRK4!AQ54</f>
        <v>144.63936868342532</v>
      </c>
      <c r="AS73" s="19">
        <f ca="1">AS72+DeltaRK4!AR54</f>
        <v>-9.9606313165746947</v>
      </c>
      <c r="AT73" s="19">
        <f ca="1">AT72+DeltaRK4!AS54</f>
        <v>4.83</v>
      </c>
      <c r="AU73" s="19">
        <f ca="1">AU72+DeltaRK4!AT54</f>
        <v>0.04</v>
      </c>
      <c r="AV73" s="19">
        <f ca="1">AV72+DeltaRK4!AU54</f>
        <v>0</v>
      </c>
      <c r="AW73" s="19">
        <f ca="1">AW72+DeltaRK4!AV54</f>
        <v>1.32</v>
      </c>
      <c r="AX73" s="19">
        <f ca="1">AX72+DeltaRK4!AW54</f>
        <v>1.34</v>
      </c>
      <c r="AY73" s="19">
        <f ca="1">AY72+DeltaRK4!AX54</f>
        <v>1.34</v>
      </c>
      <c r="AZ73" s="19">
        <f ca="1">AZ72+DeltaRK4!AY54</f>
        <v>1.24</v>
      </c>
      <c r="BA73" s="19">
        <f ca="1">BA72+DeltaRK4!AZ54</f>
        <v>0.14000000000000001</v>
      </c>
      <c r="BB73" s="19">
        <f ca="1">BB72+DeltaRK4!BA54</f>
        <v>3.74</v>
      </c>
      <c r="BC73" s="19">
        <f ca="1">BC72+DeltaRK4!BB54</f>
        <v>1.88</v>
      </c>
      <c r="BD73" s="19">
        <f ca="1">BD72+DeltaRK4!BC54</f>
        <v>10.65</v>
      </c>
      <c r="BE73" s="19">
        <f ca="1">BE72+DeltaRK4!BD54</f>
        <v>1.55</v>
      </c>
      <c r="BF73" s="19">
        <f ca="1">BF72+DeltaRK4!BE54</f>
        <v>0.67</v>
      </c>
      <c r="BG73" s="19">
        <f ca="1">BG72+DeltaRK4!BF54</f>
        <v>0.56000000000000005</v>
      </c>
      <c r="BH73" s="19">
        <f ca="1">BH72+DeltaRK4!BG54</f>
        <v>2.1</v>
      </c>
      <c r="BI73" s="19">
        <f ca="1">BI72+DeltaRK4!BH54</f>
        <v>1.72</v>
      </c>
      <c r="BJ73" s="19">
        <f ca="1">BJ72+DeltaRK4!BI54</f>
        <v>1.24</v>
      </c>
      <c r="BK73" s="19">
        <f ca="1">BK72+DeltaRK4!BJ54</f>
        <v>9.61</v>
      </c>
      <c r="BL73" s="19">
        <f ca="1">BL72+DeltaRK4!BK54</f>
        <v>0.61</v>
      </c>
      <c r="BM73" s="19">
        <f ca="1">BM72+DeltaRK4!BL54</f>
        <v>4.5</v>
      </c>
      <c r="BN73" s="19">
        <f ca="1">BN72+DeltaRK4!BM54</f>
        <v>9.5500000000000007</v>
      </c>
      <c r="BO73" s="19">
        <f ca="1">BO72+DeltaRK4!BN54</f>
        <v>4.5</v>
      </c>
      <c r="BP73" s="19">
        <f ca="1">BP72+DeltaRK4!BO54</f>
        <v>2.58</v>
      </c>
      <c r="BQ73" s="19">
        <f ca="1">BQ72+DeltaRK4!BP54</f>
        <v>10.19</v>
      </c>
      <c r="BR73" s="19">
        <f ca="1">BR72+DeltaRK4!BQ54</f>
        <v>8.02</v>
      </c>
      <c r="BS73" s="19">
        <f ca="1">BS72+DeltaRK4!BR54</f>
        <v>1.56</v>
      </c>
      <c r="BT73" s="19">
        <f ca="1">BT72+DeltaRK4!BS54</f>
        <v>4.66</v>
      </c>
      <c r="BU73" s="19">
        <f ca="1">BU72+DeltaRK4!BT54</f>
        <v>0</v>
      </c>
      <c r="BV73" s="4"/>
      <c r="BW73" s="4">
        <f ca="1">BW72-DeltaRK4!Y54</f>
        <v>2944.33</v>
      </c>
      <c r="BX73" s="9">
        <f t="shared" ca="1" si="18"/>
        <v>1.8433768305544356</v>
      </c>
      <c r="BY73" s="4"/>
      <c r="BZ73" s="23">
        <f t="shared" ca="1" si="16"/>
        <v>144123.74912032843</v>
      </c>
      <c r="CA73" s="10">
        <f t="shared" ca="1" si="19"/>
        <v>169069.29280405925</v>
      </c>
      <c r="CB73" s="19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1:108">
      <c r="A74" s="1">
        <f t="shared" si="20"/>
        <v>2.5999999999999988</v>
      </c>
      <c r="B74" s="19">
        <f ca="1">B73+DeltaRK4!B55</f>
        <v>413.93023416634651</v>
      </c>
      <c r="C74" s="21">
        <f t="shared" ca="1" si="14"/>
        <v>2944.3300009874756</v>
      </c>
      <c r="D74" s="19">
        <f ca="1">D73+DeltaRK4!C55</f>
        <v>180.70877159147423</v>
      </c>
      <c r="E74" s="19">
        <f ca="1">E73+DeltaRK4!D55</f>
        <v>6.37</v>
      </c>
      <c r="F74" s="19">
        <f ca="1">F73+DeltaRK4!E55</f>
        <v>86.409660433148559</v>
      </c>
      <c r="G74" s="19">
        <f ca="1">G73+DeltaRK4!F55</f>
        <v>18.061567975377237</v>
      </c>
      <c r="H74" s="19">
        <f ca="1">H73+DeltaRK4!G55</f>
        <v>1.21</v>
      </c>
      <c r="I74" s="19">
        <f ca="1">I73+DeltaRK4!H55</f>
        <v>1.29</v>
      </c>
      <c r="J74" s="19">
        <f ca="1">J73+DeltaRK4!I55</f>
        <v>0.31</v>
      </c>
      <c r="K74" s="19">
        <f ca="1">K73+DeltaRK4!J55</f>
        <v>0.15</v>
      </c>
      <c r="L74" s="19">
        <f ca="1">L73+DeltaRK4!K55</f>
        <v>0</v>
      </c>
      <c r="M74" s="19">
        <f ca="1">M73+DeltaRK4!L55</f>
        <v>0.1</v>
      </c>
      <c r="N74" s="19">
        <f ca="1">N73+DeltaRK4!M55</f>
        <v>0.32</v>
      </c>
      <c r="O74" s="19">
        <f ca="1">O73+DeltaRK4!N55</f>
        <v>0</v>
      </c>
      <c r="P74" s="19">
        <f ca="1">P73+DeltaRK4!O55</f>
        <v>0</v>
      </c>
      <c r="Q74" s="19">
        <f ca="1">Q73+DeltaRK4!P55</f>
        <v>332.51337544732058</v>
      </c>
      <c r="R74" s="19">
        <f ca="1">R73+DeltaRK4!Q55</f>
        <v>0.05</v>
      </c>
      <c r="S74" s="19">
        <f ca="1">S73+DeltaRK4!R55</f>
        <v>0</v>
      </c>
      <c r="T74" s="19">
        <f ca="1">T73+DeltaRK4!S55</f>
        <v>0.13</v>
      </c>
      <c r="U74" s="19">
        <f ca="1">U73+DeltaRK4!T55</f>
        <v>0</v>
      </c>
      <c r="V74" s="19">
        <f ca="1">V73+DeltaRK4!U55</f>
        <v>0.03</v>
      </c>
      <c r="W74" s="19">
        <f ca="1">W73+DeltaRK4!V55</f>
        <v>1503.9985871420597</v>
      </c>
      <c r="X74" s="19">
        <f ca="1">X73+DeltaRK4!W55</f>
        <v>0.01</v>
      </c>
      <c r="Y74" s="19">
        <f ca="1">Y73+DeltaRK4!X55</f>
        <v>0.03</v>
      </c>
      <c r="Z74" s="19">
        <f ca="1">Z73+DeltaRK4!Y55</f>
        <v>0</v>
      </c>
      <c r="AA74" s="19">
        <f ca="1">AA73+DeltaRK4!Z55</f>
        <v>0</v>
      </c>
      <c r="AB74" s="19">
        <f ca="1">AB73+DeltaRK4!AA55</f>
        <v>0</v>
      </c>
      <c r="AC74" s="19">
        <f ca="1">AC73+DeltaRK4!AB55</f>
        <v>0</v>
      </c>
      <c r="AD74" s="19">
        <f ca="1">AD73+DeltaRK4!AC55</f>
        <v>0</v>
      </c>
      <c r="AE74" s="19">
        <f ca="1">AE73+DeltaRK4!AD55</f>
        <v>0.89690129354302806</v>
      </c>
      <c r="AF74" s="19">
        <f ca="1">AF73+DeltaRK4!AE55</f>
        <v>215.90060789867178</v>
      </c>
      <c r="AG74" s="19">
        <f ca="1">AG73+DeltaRK4!AF55</f>
        <v>182.11515949626084</v>
      </c>
      <c r="AH74" s="19">
        <f ca="1">AH73+DeltaRK4!AG55</f>
        <v>109.51405844029836</v>
      </c>
      <c r="AI74" s="19">
        <f ca="1">AI73+DeltaRK4!AH55</f>
        <v>0</v>
      </c>
      <c r="AJ74" s="19">
        <f ca="1">AJ73+DeltaRK4!AI55</f>
        <v>0</v>
      </c>
      <c r="AK74" s="19">
        <f ca="1">AK73+DeltaRK4!AJ55</f>
        <v>0</v>
      </c>
      <c r="AL74" s="19">
        <f ca="1">AL73+DeltaRK4!AK55</f>
        <v>2.08</v>
      </c>
      <c r="AM74" s="19">
        <f ca="1">AM73+DeltaRK4!AL55</f>
        <v>3.8432024622753844E-2</v>
      </c>
      <c r="AN74" s="19">
        <f ca="1">AN73+DeltaRK4!AM55</f>
        <v>2.9767712189134587</v>
      </c>
      <c r="AO74" s="19">
        <f ca="1">AO73+DeltaRK4!AN55</f>
        <v>25.91</v>
      </c>
      <c r="AP74" s="19">
        <f ca="1">AP73+DeltaRK4!AO55</f>
        <v>19.829999999999998</v>
      </c>
      <c r="AQ74" s="19">
        <f ca="1">AQ73+DeltaRK4!AP55</f>
        <v>29.372036008595032</v>
      </c>
      <c r="AR74" s="19">
        <f ca="1">AR73+DeltaRK4!AQ55</f>
        <v>144.23203600859503</v>
      </c>
      <c r="AS74" s="19">
        <f ca="1">AS73+DeltaRK4!AR55</f>
        <v>-10.36796399140497</v>
      </c>
      <c r="AT74" s="19">
        <f ca="1">AT73+DeltaRK4!AS55</f>
        <v>4.83</v>
      </c>
      <c r="AU74" s="19">
        <f ca="1">AU73+DeltaRK4!AT55</f>
        <v>0.04</v>
      </c>
      <c r="AV74" s="19">
        <f ca="1">AV73+DeltaRK4!AU55</f>
        <v>0</v>
      </c>
      <c r="AW74" s="19">
        <f ca="1">AW73+DeltaRK4!AV55</f>
        <v>1.32</v>
      </c>
      <c r="AX74" s="19">
        <f ca="1">AX73+DeltaRK4!AW55</f>
        <v>1.34</v>
      </c>
      <c r="AY74" s="19">
        <f ca="1">AY73+DeltaRK4!AX55</f>
        <v>1.34</v>
      </c>
      <c r="AZ74" s="19">
        <f ca="1">AZ73+DeltaRK4!AY55</f>
        <v>1.24</v>
      </c>
      <c r="BA74" s="19">
        <f ca="1">BA73+DeltaRK4!AZ55</f>
        <v>0.14000000000000001</v>
      </c>
      <c r="BB74" s="19">
        <f ca="1">BB73+DeltaRK4!BA55</f>
        <v>3.74</v>
      </c>
      <c r="BC74" s="19">
        <f ca="1">BC73+DeltaRK4!BB55</f>
        <v>1.88</v>
      </c>
      <c r="BD74" s="19">
        <f ca="1">BD73+DeltaRK4!BC55</f>
        <v>10.65</v>
      </c>
      <c r="BE74" s="19">
        <f ca="1">BE73+DeltaRK4!BD55</f>
        <v>1.55</v>
      </c>
      <c r="BF74" s="19">
        <f ca="1">BF73+DeltaRK4!BE55</f>
        <v>0.67</v>
      </c>
      <c r="BG74" s="19">
        <f ca="1">BG73+DeltaRK4!BF55</f>
        <v>0.56000000000000005</v>
      </c>
      <c r="BH74" s="19">
        <f ca="1">BH73+DeltaRK4!BG55</f>
        <v>2.1</v>
      </c>
      <c r="BI74" s="19">
        <f ca="1">BI73+DeltaRK4!BH55</f>
        <v>1.72</v>
      </c>
      <c r="BJ74" s="19">
        <f ca="1">BJ73+DeltaRK4!BI55</f>
        <v>1.24</v>
      </c>
      <c r="BK74" s="19">
        <f ca="1">BK73+DeltaRK4!BJ55</f>
        <v>9.61</v>
      </c>
      <c r="BL74" s="19">
        <f ca="1">BL73+DeltaRK4!BK55</f>
        <v>0.61</v>
      </c>
      <c r="BM74" s="19">
        <f ca="1">BM73+DeltaRK4!BL55</f>
        <v>4.5</v>
      </c>
      <c r="BN74" s="19">
        <f ca="1">BN73+DeltaRK4!BM55</f>
        <v>9.5500000000000007</v>
      </c>
      <c r="BO74" s="19">
        <f ca="1">BO73+DeltaRK4!BN55</f>
        <v>4.5</v>
      </c>
      <c r="BP74" s="19">
        <f ca="1">BP73+DeltaRK4!BO55</f>
        <v>2.58</v>
      </c>
      <c r="BQ74" s="19">
        <f ca="1">BQ73+DeltaRK4!BP55</f>
        <v>10.19</v>
      </c>
      <c r="BR74" s="19">
        <f ca="1">BR73+DeltaRK4!BQ55</f>
        <v>8.02</v>
      </c>
      <c r="BS74" s="19">
        <f ca="1">BS73+DeltaRK4!BR55</f>
        <v>1.56</v>
      </c>
      <c r="BT74" s="19">
        <f ca="1">BT73+DeltaRK4!BS55</f>
        <v>4.66</v>
      </c>
      <c r="BU74" s="19">
        <f ca="1">BU73+DeltaRK4!BT55</f>
        <v>0</v>
      </c>
      <c r="BV74" s="4"/>
      <c r="BW74" s="4">
        <f ca="1">BW73-DeltaRK4!Y55</f>
        <v>2944.33</v>
      </c>
      <c r="BX74" s="9">
        <f t="shared" ca="1" si="18"/>
        <v>1.8412552763257606</v>
      </c>
      <c r="BY74" s="4"/>
      <c r="BZ74" s="23">
        <f t="shared" ca="1" si="16"/>
        <v>144133.35321179795</v>
      </c>
      <c r="CA74" s="10">
        <f t="shared" ca="1" si="19"/>
        <v>168650.10370535031</v>
      </c>
      <c r="CB74" s="19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1:108">
      <c r="A75" s="1">
        <f t="shared" si="20"/>
        <v>2.6499999999999986</v>
      </c>
      <c r="B75" s="19">
        <f ca="1">B74+DeltaRK4!B56</f>
        <v>413.96599016800246</v>
      </c>
      <c r="C75" s="21">
        <f t="shared" ca="1" si="14"/>
        <v>2944.3300009874756</v>
      </c>
      <c r="D75" s="19">
        <f ca="1">D74+DeltaRK4!C56</f>
        <v>180.5140440960495</v>
      </c>
      <c r="E75" s="19">
        <f ca="1">E74+DeltaRK4!D56</f>
        <v>6.37</v>
      </c>
      <c r="F75" s="19">
        <f ca="1">F74+DeltaRK4!E56</f>
        <v>86.600803832151541</v>
      </c>
      <c r="G75" s="19">
        <f ca="1">G74+DeltaRK4!F56</f>
        <v>18.065152071798973</v>
      </c>
      <c r="H75" s="19">
        <f ca="1">H74+DeltaRK4!G56</f>
        <v>1.21</v>
      </c>
      <c r="I75" s="19">
        <f ca="1">I74+DeltaRK4!H56</f>
        <v>1.29</v>
      </c>
      <c r="J75" s="19">
        <f ca="1">J74+DeltaRK4!I56</f>
        <v>0.31</v>
      </c>
      <c r="K75" s="19">
        <f ca="1">K74+DeltaRK4!J56</f>
        <v>0.15</v>
      </c>
      <c r="L75" s="19">
        <f ca="1">L74+DeltaRK4!K56</f>
        <v>0</v>
      </c>
      <c r="M75" s="19">
        <f ca="1">M74+DeltaRK4!L56</f>
        <v>0.1</v>
      </c>
      <c r="N75" s="19">
        <f ca="1">N74+DeltaRK4!M56</f>
        <v>0.32</v>
      </c>
      <c r="O75" s="19">
        <f ca="1">O74+DeltaRK4!N56</f>
        <v>0</v>
      </c>
      <c r="P75" s="19">
        <f ca="1">P74+DeltaRK4!O56</f>
        <v>0</v>
      </c>
      <c r="Q75" s="19">
        <f ca="1">Q74+DeltaRK4!P56</f>
        <v>335.58426706683946</v>
      </c>
      <c r="R75" s="19">
        <f ca="1">R74+DeltaRK4!Q56</f>
        <v>0.05</v>
      </c>
      <c r="S75" s="19">
        <f ca="1">S74+DeltaRK4!R56</f>
        <v>0</v>
      </c>
      <c r="T75" s="19">
        <f ca="1">T74+DeltaRK4!S56</f>
        <v>0.13</v>
      </c>
      <c r="U75" s="19">
        <f ca="1">U74+DeltaRK4!T56</f>
        <v>0</v>
      </c>
      <c r="V75" s="19">
        <f ca="1">V74+DeltaRK4!U56</f>
        <v>0.03</v>
      </c>
      <c r="W75" s="19">
        <f ca="1">W74+DeltaRK4!V56</f>
        <v>1496.8597113693511</v>
      </c>
      <c r="X75" s="19">
        <f ca="1">X74+DeltaRK4!W56</f>
        <v>0.01</v>
      </c>
      <c r="Y75" s="19">
        <f ca="1">Y74+DeltaRK4!X56</f>
        <v>0.03</v>
      </c>
      <c r="Z75" s="19">
        <f ca="1">Z74+DeltaRK4!Y56</f>
        <v>0</v>
      </c>
      <c r="AA75" s="19">
        <f ca="1">AA74+DeltaRK4!Z56</f>
        <v>0</v>
      </c>
      <c r="AB75" s="19">
        <f ca="1">AB74+DeltaRK4!AA56</f>
        <v>0</v>
      </c>
      <c r="AC75" s="19">
        <f ca="1">AC74+DeltaRK4!AB56</f>
        <v>0</v>
      </c>
      <c r="AD75" s="19">
        <f ca="1">AD74+DeltaRK4!AC56</f>
        <v>0</v>
      </c>
      <c r="AE75" s="19">
        <f ca="1">AE74+DeltaRK4!AD56</f>
        <v>0.87411125888055252</v>
      </c>
      <c r="AF75" s="19">
        <f ca="1">AF74+DeltaRK4!AE56</f>
        <v>216.35952559296257</v>
      </c>
      <c r="AG75" s="19">
        <f ca="1">AG74+DeltaRK4!AF56</f>
        <v>185.89995333013141</v>
      </c>
      <c r="AH75" s="19">
        <f ca="1">AH74+DeltaRK4!AG56</f>
        <v>110.75125272093138</v>
      </c>
      <c r="AI75" s="19">
        <f ca="1">AI74+DeltaRK4!AH56</f>
        <v>0</v>
      </c>
      <c r="AJ75" s="19">
        <f ca="1">AJ74+DeltaRK4!AI56</f>
        <v>0</v>
      </c>
      <c r="AK75" s="19">
        <f ca="1">AK74+DeltaRK4!AJ56</f>
        <v>0</v>
      </c>
      <c r="AL75" s="19">
        <f ca="1">AL74+DeltaRK4!AK56</f>
        <v>2.08</v>
      </c>
      <c r="AM75" s="19">
        <f ca="1">AM74+DeltaRK4!AL56</f>
        <v>3.4847928201019118E-2</v>
      </c>
      <c r="AN75" s="19">
        <f ca="1">AN74+DeltaRK4!AM56</f>
        <v>2.7884141831950493</v>
      </c>
      <c r="AO75" s="19">
        <f ca="1">AO74+DeltaRK4!AN56</f>
        <v>25.91</v>
      </c>
      <c r="AP75" s="19">
        <f ca="1">AP74+DeltaRK4!AO56</f>
        <v>19.829999999999998</v>
      </c>
      <c r="AQ75" s="19">
        <f ca="1">AQ74+DeltaRK4!AP56</f>
        <v>28.972639178994381</v>
      </c>
      <c r="AR75" s="19">
        <f ca="1">AR74+DeltaRK4!AQ56</f>
        <v>143.83263917899438</v>
      </c>
      <c r="AS75" s="19">
        <f ca="1">AS74+DeltaRK4!AR56</f>
        <v>-10.767360821005621</v>
      </c>
      <c r="AT75" s="19">
        <f ca="1">AT74+DeltaRK4!AS56</f>
        <v>4.83</v>
      </c>
      <c r="AU75" s="19">
        <f ca="1">AU74+DeltaRK4!AT56</f>
        <v>0.04</v>
      </c>
      <c r="AV75" s="19">
        <f ca="1">AV74+DeltaRK4!AU56</f>
        <v>0</v>
      </c>
      <c r="AW75" s="19">
        <f ca="1">AW74+DeltaRK4!AV56</f>
        <v>1.32</v>
      </c>
      <c r="AX75" s="19">
        <f ca="1">AX74+DeltaRK4!AW56</f>
        <v>1.34</v>
      </c>
      <c r="AY75" s="19">
        <f ca="1">AY74+DeltaRK4!AX56</f>
        <v>1.34</v>
      </c>
      <c r="AZ75" s="19">
        <f ca="1">AZ74+DeltaRK4!AY56</f>
        <v>1.24</v>
      </c>
      <c r="BA75" s="19">
        <f ca="1">BA74+DeltaRK4!AZ56</f>
        <v>0.14000000000000001</v>
      </c>
      <c r="BB75" s="19">
        <f ca="1">BB74+DeltaRK4!BA56</f>
        <v>3.74</v>
      </c>
      <c r="BC75" s="19">
        <f ca="1">BC74+DeltaRK4!BB56</f>
        <v>1.88</v>
      </c>
      <c r="BD75" s="19">
        <f ca="1">BD74+DeltaRK4!BC56</f>
        <v>10.65</v>
      </c>
      <c r="BE75" s="19">
        <f ca="1">BE74+DeltaRK4!BD56</f>
        <v>1.55</v>
      </c>
      <c r="BF75" s="19">
        <f ca="1">BF74+DeltaRK4!BE56</f>
        <v>0.67</v>
      </c>
      <c r="BG75" s="19">
        <f ca="1">BG74+DeltaRK4!BF56</f>
        <v>0.56000000000000005</v>
      </c>
      <c r="BH75" s="19">
        <f ca="1">BH74+DeltaRK4!BG56</f>
        <v>2.1</v>
      </c>
      <c r="BI75" s="19">
        <f ca="1">BI74+DeltaRK4!BH56</f>
        <v>1.72</v>
      </c>
      <c r="BJ75" s="19">
        <f ca="1">BJ74+DeltaRK4!BI56</f>
        <v>1.24</v>
      </c>
      <c r="BK75" s="19">
        <f ca="1">BK74+DeltaRK4!BJ56</f>
        <v>9.61</v>
      </c>
      <c r="BL75" s="19">
        <f ca="1">BL74+DeltaRK4!BK56</f>
        <v>0.61</v>
      </c>
      <c r="BM75" s="19">
        <f ca="1">BM74+DeltaRK4!BL56</f>
        <v>4.5</v>
      </c>
      <c r="BN75" s="19">
        <f ca="1">BN74+DeltaRK4!BM56</f>
        <v>9.5500000000000007</v>
      </c>
      <c r="BO75" s="19">
        <f ca="1">BO74+DeltaRK4!BN56</f>
        <v>4.5</v>
      </c>
      <c r="BP75" s="19">
        <f ca="1">BP74+DeltaRK4!BO56</f>
        <v>2.58</v>
      </c>
      <c r="BQ75" s="19">
        <f ca="1">BQ74+DeltaRK4!BP56</f>
        <v>10.19</v>
      </c>
      <c r="BR75" s="19">
        <f ca="1">BR74+DeltaRK4!BQ56</f>
        <v>8.02</v>
      </c>
      <c r="BS75" s="19">
        <f ca="1">BS74+DeltaRK4!BR56</f>
        <v>1.56</v>
      </c>
      <c r="BT75" s="19">
        <f ca="1">BT74+DeltaRK4!BS56</f>
        <v>4.66</v>
      </c>
      <c r="BU75" s="19">
        <f ca="1">BU74+DeltaRK4!BT56</f>
        <v>0</v>
      </c>
      <c r="BV75" s="4"/>
      <c r="BW75" s="4">
        <f ca="1">BW74-DeltaRK4!Y56</f>
        <v>2944.33</v>
      </c>
      <c r="BX75" s="9">
        <f t="shared" ca="1" si="18"/>
        <v>1.8392711832170596</v>
      </c>
      <c r="BY75" s="4"/>
      <c r="BZ75" s="23">
        <f t="shared" ca="1" si="16"/>
        <v>144142.60129371699</v>
      </c>
      <c r="CA75" s="10">
        <f t="shared" ca="1" si="19"/>
        <v>168237.70246368356</v>
      </c>
      <c r="CB75" s="19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1:108">
      <c r="A76" s="1">
        <f t="shared" si="20"/>
        <v>2.6999999999999984</v>
      </c>
      <c r="B76" s="19">
        <f ca="1">B75+DeltaRK4!B57</f>
        <v>413.99969960737513</v>
      </c>
      <c r="C76" s="21">
        <f t="shared" ca="1" si="14"/>
        <v>2944.3300009874752</v>
      </c>
      <c r="D76" s="19">
        <f ca="1">D75+DeltaRK4!C57</f>
        <v>180.33194204512895</v>
      </c>
      <c r="E76" s="19">
        <f ca="1">E75+DeltaRK4!D57</f>
        <v>6.37</v>
      </c>
      <c r="F76" s="19">
        <f ca="1">F75+DeltaRK4!E57</f>
        <v>86.779659535264997</v>
      </c>
      <c r="G76" s="19">
        <f ca="1">G75+DeltaRK4!F57</f>
        <v>18.068398419606059</v>
      </c>
      <c r="H76" s="19">
        <f ca="1">H75+DeltaRK4!G57</f>
        <v>1.21</v>
      </c>
      <c r="I76" s="19">
        <f ca="1">I75+DeltaRK4!H57</f>
        <v>1.29</v>
      </c>
      <c r="J76" s="19">
        <f ca="1">J75+DeltaRK4!I57</f>
        <v>0.31</v>
      </c>
      <c r="K76" s="19">
        <f ca="1">K75+DeltaRK4!J57</f>
        <v>0.15</v>
      </c>
      <c r="L76" s="19">
        <f ca="1">L75+DeltaRK4!K57</f>
        <v>0</v>
      </c>
      <c r="M76" s="19">
        <f ca="1">M75+DeltaRK4!L57</f>
        <v>0.1</v>
      </c>
      <c r="N76" s="19">
        <f ca="1">N75+DeltaRK4!M57</f>
        <v>0.32</v>
      </c>
      <c r="O76" s="19">
        <f ca="1">O75+DeltaRK4!N57</f>
        <v>0</v>
      </c>
      <c r="P76" s="19">
        <f ca="1">P75+DeltaRK4!O57</f>
        <v>0</v>
      </c>
      <c r="Q76" s="19">
        <f ca="1">Q75+DeltaRK4!P57</f>
        <v>338.59636116766899</v>
      </c>
      <c r="R76" s="19">
        <f ca="1">R75+DeltaRK4!Q57</f>
        <v>0.05</v>
      </c>
      <c r="S76" s="19">
        <f ca="1">S75+DeltaRK4!R57</f>
        <v>0</v>
      </c>
      <c r="T76" s="19">
        <f ca="1">T75+DeltaRK4!S57</f>
        <v>0.13</v>
      </c>
      <c r="U76" s="19">
        <f ca="1">U75+DeltaRK4!T57</f>
        <v>0</v>
      </c>
      <c r="V76" s="19">
        <f ca="1">V75+DeltaRK4!U57</f>
        <v>0.03</v>
      </c>
      <c r="W76" s="19">
        <f ca="1">W75+DeltaRK4!V57</f>
        <v>1489.8479104370758</v>
      </c>
      <c r="X76" s="19">
        <f ca="1">X75+DeltaRK4!W57</f>
        <v>0.01</v>
      </c>
      <c r="Y76" s="19">
        <f ca="1">Y75+DeltaRK4!X57</f>
        <v>0.03</v>
      </c>
      <c r="Z76" s="19">
        <f ca="1">Z75+DeltaRK4!Y57</f>
        <v>0</v>
      </c>
      <c r="AA76" s="19">
        <f ca="1">AA75+DeltaRK4!Z57</f>
        <v>0</v>
      </c>
      <c r="AB76" s="19">
        <f ca="1">AB75+DeltaRK4!AA57</f>
        <v>0</v>
      </c>
      <c r="AC76" s="19">
        <f ca="1">AC75+DeltaRK4!AB57</f>
        <v>0</v>
      </c>
      <c r="AD76" s="19">
        <f ca="1">AD75+DeltaRK4!AC57</f>
        <v>0</v>
      </c>
      <c r="AE76" s="19">
        <f ca="1">AE75+DeltaRK4!AD57</f>
        <v>0.85198356950429011</v>
      </c>
      <c r="AF76" s="19">
        <f ca="1">AF75+DeltaRK4!AE57</f>
        <v>216.7503290662942</v>
      </c>
      <c r="AG76" s="19">
        <f ca="1">AG75+DeltaRK4!AF57</f>
        <v>189.67243799011513</v>
      </c>
      <c r="AH76" s="19">
        <f ca="1">AH75+DeltaRK4!AG57</f>
        <v>111.96486228870265</v>
      </c>
      <c r="AI76" s="19">
        <f ca="1">AI75+DeltaRK4!AH57</f>
        <v>0</v>
      </c>
      <c r="AJ76" s="19">
        <f ca="1">AJ75+DeltaRK4!AI57</f>
        <v>0</v>
      </c>
      <c r="AK76" s="19">
        <f ca="1">AK75+DeltaRK4!AJ57</f>
        <v>0</v>
      </c>
      <c r="AL76" s="19">
        <f ca="1">AL75+DeltaRK4!AK57</f>
        <v>2.08</v>
      </c>
      <c r="AM76" s="19">
        <f ca="1">AM75+DeltaRK4!AL57</f>
        <v>3.1601580393933432E-2</v>
      </c>
      <c r="AN76" s="19">
        <f ca="1">AN75+DeltaRK4!AM57</f>
        <v>2.6116272849965076</v>
      </c>
      <c r="AO76" s="19">
        <f ca="1">AO75+DeltaRK4!AN57</f>
        <v>25.91</v>
      </c>
      <c r="AP76" s="19">
        <f ca="1">AP75+DeltaRK4!AO57</f>
        <v>19.829999999999998</v>
      </c>
      <c r="AQ76" s="19">
        <f ca="1">AQ75+DeltaRK4!AP57</f>
        <v>28.580962534241422</v>
      </c>
      <c r="AR76" s="19">
        <f ca="1">AR75+DeltaRK4!AQ57</f>
        <v>143.44096253424144</v>
      </c>
      <c r="AS76" s="19">
        <f ca="1">AS75+DeltaRK4!AR57</f>
        <v>-11.15903746575858</v>
      </c>
      <c r="AT76" s="19">
        <f ca="1">AT75+DeltaRK4!AS57</f>
        <v>4.83</v>
      </c>
      <c r="AU76" s="19">
        <f ca="1">AU75+DeltaRK4!AT57</f>
        <v>0.04</v>
      </c>
      <c r="AV76" s="19">
        <f ca="1">AV75+DeltaRK4!AU57</f>
        <v>0</v>
      </c>
      <c r="AW76" s="19">
        <f ca="1">AW75+DeltaRK4!AV57</f>
        <v>1.32</v>
      </c>
      <c r="AX76" s="19">
        <f ca="1">AX75+DeltaRK4!AW57</f>
        <v>1.34</v>
      </c>
      <c r="AY76" s="19">
        <f ca="1">AY75+DeltaRK4!AX57</f>
        <v>1.34</v>
      </c>
      <c r="AZ76" s="19">
        <f ca="1">AZ75+DeltaRK4!AY57</f>
        <v>1.24</v>
      </c>
      <c r="BA76" s="19">
        <f ca="1">BA75+DeltaRK4!AZ57</f>
        <v>0.14000000000000001</v>
      </c>
      <c r="BB76" s="19">
        <f ca="1">BB75+DeltaRK4!BA57</f>
        <v>3.74</v>
      </c>
      <c r="BC76" s="19">
        <f ca="1">BC75+DeltaRK4!BB57</f>
        <v>1.88</v>
      </c>
      <c r="BD76" s="19">
        <f ca="1">BD75+DeltaRK4!BC57</f>
        <v>10.65</v>
      </c>
      <c r="BE76" s="19">
        <f ca="1">BE75+DeltaRK4!BD57</f>
        <v>1.55</v>
      </c>
      <c r="BF76" s="19">
        <f ca="1">BF75+DeltaRK4!BE57</f>
        <v>0.67</v>
      </c>
      <c r="BG76" s="19">
        <f ca="1">BG75+DeltaRK4!BF57</f>
        <v>0.56000000000000005</v>
      </c>
      <c r="BH76" s="19">
        <f ca="1">BH75+DeltaRK4!BG57</f>
        <v>2.1</v>
      </c>
      <c r="BI76" s="19">
        <f ca="1">BI75+DeltaRK4!BH57</f>
        <v>1.72</v>
      </c>
      <c r="BJ76" s="19">
        <f ca="1">BJ75+DeltaRK4!BI57</f>
        <v>1.24</v>
      </c>
      <c r="BK76" s="19">
        <f ca="1">BK75+DeltaRK4!BJ57</f>
        <v>9.61</v>
      </c>
      <c r="BL76" s="19">
        <f ca="1">BL75+DeltaRK4!BK57</f>
        <v>0.61</v>
      </c>
      <c r="BM76" s="19">
        <f ca="1">BM75+DeltaRK4!BL57</f>
        <v>4.5</v>
      </c>
      <c r="BN76" s="19">
        <f ca="1">BN75+DeltaRK4!BM57</f>
        <v>9.5500000000000007</v>
      </c>
      <c r="BO76" s="19">
        <f ca="1">BO75+DeltaRK4!BN57</f>
        <v>4.5</v>
      </c>
      <c r="BP76" s="19">
        <f ca="1">BP75+DeltaRK4!BO57</f>
        <v>2.58</v>
      </c>
      <c r="BQ76" s="19">
        <f ca="1">BQ75+DeltaRK4!BP57</f>
        <v>10.19</v>
      </c>
      <c r="BR76" s="19">
        <f ca="1">BR75+DeltaRK4!BQ57</f>
        <v>8.02</v>
      </c>
      <c r="BS76" s="19">
        <f ca="1">BS75+DeltaRK4!BR57</f>
        <v>1.56</v>
      </c>
      <c r="BT76" s="19">
        <f ca="1">BT75+DeltaRK4!BS57</f>
        <v>4.66</v>
      </c>
      <c r="BU76" s="19">
        <f ca="1">BU75+DeltaRK4!BT57</f>
        <v>0</v>
      </c>
      <c r="BV76" s="4"/>
      <c r="BW76" s="4">
        <f ca="1">BW75-DeltaRK4!Y57</f>
        <v>2944.33</v>
      </c>
      <c r="BX76" s="9">
        <f t="shared" ca="1" si="18"/>
        <v>1.8374157317127731</v>
      </c>
      <c r="BY76" s="4"/>
      <c r="BZ76" s="23">
        <f t="shared" ca="1" si="16"/>
        <v>144151.49063369757</v>
      </c>
      <c r="CA76" s="10">
        <f t="shared" ca="1" si="19"/>
        <v>167832.05839471688</v>
      </c>
      <c r="CB76" s="19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1:108">
      <c r="A77" s="1">
        <f t="shared" si="20"/>
        <v>2.7499999999999982</v>
      </c>
      <c r="B77" s="19">
        <f ca="1">B76+DeltaRK4!B58</f>
        <v>414.03149511403205</v>
      </c>
      <c r="C77" s="21">
        <f t="shared" ca="1" si="14"/>
        <v>2944.3300009874752</v>
      </c>
      <c r="D77" s="19">
        <f ca="1">D76+DeltaRK4!C58</f>
        <v>180.16165395612995</v>
      </c>
      <c r="E77" s="19">
        <f ca="1">E76+DeltaRK4!D58</f>
        <v>6.37</v>
      </c>
      <c r="F77" s="19">
        <f ca="1">F76+DeltaRK4!E58</f>
        <v>86.947006668738794</v>
      </c>
      <c r="G77" s="19">
        <f ca="1">G76+DeltaRK4!F58</f>
        <v>18.071339375131263</v>
      </c>
      <c r="H77" s="19">
        <f ca="1">H76+DeltaRK4!G58</f>
        <v>1.21</v>
      </c>
      <c r="I77" s="19">
        <f ca="1">I76+DeltaRK4!H58</f>
        <v>1.29</v>
      </c>
      <c r="J77" s="19">
        <f ca="1">J76+DeltaRK4!I58</f>
        <v>0.31</v>
      </c>
      <c r="K77" s="19">
        <f ca="1">K76+DeltaRK4!J58</f>
        <v>0.15</v>
      </c>
      <c r="L77" s="19">
        <f ca="1">L76+DeltaRK4!K58</f>
        <v>0</v>
      </c>
      <c r="M77" s="19">
        <f ca="1">M76+DeltaRK4!L58</f>
        <v>0.1</v>
      </c>
      <c r="N77" s="19">
        <f ca="1">N76+DeltaRK4!M58</f>
        <v>0.32</v>
      </c>
      <c r="O77" s="19">
        <f ca="1">O76+DeltaRK4!N58</f>
        <v>0</v>
      </c>
      <c r="P77" s="19">
        <f ca="1">P76+DeltaRK4!O58</f>
        <v>0</v>
      </c>
      <c r="Q77" s="19">
        <f ca="1">Q76+DeltaRK4!P58</f>
        <v>341.55047933061854</v>
      </c>
      <c r="R77" s="19">
        <f ca="1">R76+DeltaRK4!Q58</f>
        <v>0.05</v>
      </c>
      <c r="S77" s="19">
        <f ca="1">S76+DeltaRK4!R58</f>
        <v>0</v>
      </c>
      <c r="T77" s="19">
        <f ca="1">T76+DeltaRK4!S58</f>
        <v>0.13</v>
      </c>
      <c r="U77" s="19">
        <f ca="1">U76+DeltaRK4!T58</f>
        <v>0</v>
      </c>
      <c r="V77" s="19">
        <f ca="1">V76+DeltaRK4!U58</f>
        <v>0.03</v>
      </c>
      <c r="W77" s="19">
        <f ca="1">W76+DeltaRK4!V58</f>
        <v>1482.9618758047925</v>
      </c>
      <c r="X77" s="19">
        <f ca="1">X76+DeltaRK4!W58</f>
        <v>0.01</v>
      </c>
      <c r="Y77" s="19">
        <f ca="1">Y76+DeltaRK4!X58</f>
        <v>0.03</v>
      </c>
      <c r="Z77" s="19">
        <f ca="1">Z76+DeltaRK4!Y58</f>
        <v>0</v>
      </c>
      <c r="AA77" s="19">
        <f ca="1">AA76+DeltaRK4!Z58</f>
        <v>0</v>
      </c>
      <c r="AB77" s="19">
        <f ca="1">AB76+DeltaRK4!AA58</f>
        <v>0</v>
      </c>
      <c r="AC77" s="19">
        <f ca="1">AC76+DeltaRK4!AB58</f>
        <v>0</v>
      </c>
      <c r="AD77" s="19">
        <f ca="1">AD76+DeltaRK4!AC58</f>
        <v>0</v>
      </c>
      <c r="AE77" s="19">
        <f ca="1">AE76+DeltaRK4!AD58</f>
        <v>0.83052086256655955</v>
      </c>
      <c r="AF77" s="19">
        <f ca="1">AF76+DeltaRK4!AE58</f>
        <v>217.07582104380725</v>
      </c>
      <c r="AG77" s="19">
        <f ca="1">AG76+DeltaRK4!AF58</f>
        <v>193.43132364600257</v>
      </c>
      <c r="AH77" s="19">
        <f ca="1">AH76+DeltaRK4!AG58</f>
        <v>113.15517927148096</v>
      </c>
      <c r="AI77" s="19">
        <f ca="1">AI76+DeltaRK4!AH58</f>
        <v>0</v>
      </c>
      <c r="AJ77" s="19">
        <f ca="1">AJ76+DeltaRK4!AI58</f>
        <v>0</v>
      </c>
      <c r="AK77" s="19">
        <f ca="1">AK76+DeltaRK4!AJ58</f>
        <v>0</v>
      </c>
      <c r="AL77" s="19">
        <f ca="1">AL76+DeltaRK4!AK58</f>
        <v>2.08</v>
      </c>
      <c r="AM77" s="19">
        <f ca="1">AM76+DeltaRK4!AL58</f>
        <v>2.8660624868729886E-2</v>
      </c>
      <c r="AN77" s="19">
        <f ca="1">AN76+DeltaRK4!AM58</f>
        <v>2.4457484988126179</v>
      </c>
      <c r="AO77" s="19">
        <f ca="1">AO76+DeltaRK4!AN58</f>
        <v>25.91</v>
      </c>
      <c r="AP77" s="19">
        <f ca="1">AP76+DeltaRK4!AO58</f>
        <v>19.829999999999998</v>
      </c>
      <c r="AQ77" s="19">
        <f ca="1">AQ76+DeltaRK4!AP58</f>
        <v>28.196797301508671</v>
      </c>
      <c r="AR77" s="19">
        <f ca="1">AR76+DeltaRK4!AQ58</f>
        <v>143.05679730150868</v>
      </c>
      <c r="AS77" s="19">
        <f ca="1">AS76+DeltaRK4!AR58</f>
        <v>-11.543202698491333</v>
      </c>
      <c r="AT77" s="19">
        <f ca="1">AT76+DeltaRK4!AS58</f>
        <v>4.83</v>
      </c>
      <c r="AU77" s="19">
        <f ca="1">AU76+DeltaRK4!AT58</f>
        <v>0.04</v>
      </c>
      <c r="AV77" s="19">
        <f ca="1">AV76+DeltaRK4!AU58</f>
        <v>0</v>
      </c>
      <c r="AW77" s="19">
        <f ca="1">AW76+DeltaRK4!AV58</f>
        <v>1.32</v>
      </c>
      <c r="AX77" s="19">
        <f ca="1">AX76+DeltaRK4!AW58</f>
        <v>1.34</v>
      </c>
      <c r="AY77" s="19">
        <f ca="1">AY76+DeltaRK4!AX58</f>
        <v>1.34</v>
      </c>
      <c r="AZ77" s="19">
        <f ca="1">AZ76+DeltaRK4!AY58</f>
        <v>1.24</v>
      </c>
      <c r="BA77" s="19">
        <f ca="1">BA76+DeltaRK4!AZ58</f>
        <v>0.14000000000000001</v>
      </c>
      <c r="BB77" s="19">
        <f ca="1">BB76+DeltaRK4!BA58</f>
        <v>3.74</v>
      </c>
      <c r="BC77" s="19">
        <f ca="1">BC76+DeltaRK4!BB58</f>
        <v>1.88</v>
      </c>
      <c r="BD77" s="19">
        <f ca="1">BD76+DeltaRK4!BC58</f>
        <v>10.65</v>
      </c>
      <c r="BE77" s="19">
        <f ca="1">BE76+DeltaRK4!BD58</f>
        <v>1.55</v>
      </c>
      <c r="BF77" s="19">
        <f ca="1">BF76+DeltaRK4!BE58</f>
        <v>0.67</v>
      </c>
      <c r="BG77" s="19">
        <f ca="1">BG76+DeltaRK4!BF58</f>
        <v>0.56000000000000005</v>
      </c>
      <c r="BH77" s="19">
        <f ca="1">BH76+DeltaRK4!BG58</f>
        <v>2.1</v>
      </c>
      <c r="BI77" s="19">
        <f ca="1">BI76+DeltaRK4!BH58</f>
        <v>1.72</v>
      </c>
      <c r="BJ77" s="19">
        <f ca="1">BJ76+DeltaRK4!BI58</f>
        <v>1.24</v>
      </c>
      <c r="BK77" s="19">
        <f ca="1">BK76+DeltaRK4!BJ58</f>
        <v>9.61</v>
      </c>
      <c r="BL77" s="19">
        <f ca="1">BL76+DeltaRK4!BK58</f>
        <v>0.61</v>
      </c>
      <c r="BM77" s="19">
        <f ca="1">BM76+DeltaRK4!BL58</f>
        <v>4.5</v>
      </c>
      <c r="BN77" s="19">
        <f ca="1">BN76+DeltaRK4!BM58</f>
        <v>9.5500000000000007</v>
      </c>
      <c r="BO77" s="19">
        <f ca="1">BO76+DeltaRK4!BN58</f>
        <v>4.5</v>
      </c>
      <c r="BP77" s="19">
        <f ca="1">BP76+DeltaRK4!BO58</f>
        <v>2.58</v>
      </c>
      <c r="BQ77" s="19">
        <f ca="1">BQ76+DeltaRK4!BP58</f>
        <v>10.19</v>
      </c>
      <c r="BR77" s="19">
        <f ca="1">BR76+DeltaRK4!BQ58</f>
        <v>8.02</v>
      </c>
      <c r="BS77" s="19">
        <f ca="1">BS76+DeltaRK4!BR58</f>
        <v>1.56</v>
      </c>
      <c r="BT77" s="19">
        <f ca="1">BT76+DeltaRK4!BS58</f>
        <v>4.66</v>
      </c>
      <c r="BU77" s="19">
        <f ca="1">BU76+DeltaRK4!BT58</f>
        <v>0</v>
      </c>
      <c r="BV77" s="4"/>
      <c r="BW77" s="4">
        <f ca="1">BW76-DeltaRK4!Y58</f>
        <v>2944.33</v>
      </c>
      <c r="BX77" s="9">
        <f t="shared" ca="1" si="18"/>
        <v>1.835680653555783</v>
      </c>
      <c r="BY77" s="4"/>
      <c r="BZ77" s="23">
        <f t="shared" ca="1" si="16"/>
        <v>144160.01919674434</v>
      </c>
      <c r="CA77" s="10">
        <f t="shared" ca="1" si="19"/>
        <v>167433.13832128124</v>
      </c>
      <c r="CB77" s="19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1:108">
      <c r="A78" s="1">
        <f t="shared" si="20"/>
        <v>2.799999999999998</v>
      </c>
      <c r="B78" s="19">
        <f ca="1">B77+DeltaRK4!B59</f>
        <v>414.06150169624493</v>
      </c>
      <c r="C78" s="21">
        <f t="shared" ca="1" si="14"/>
        <v>2944.3300009874756</v>
      </c>
      <c r="D78" s="19">
        <f ca="1">D77+DeltaRK4!C59</f>
        <v>180.00241923838169</v>
      </c>
      <c r="E78" s="19">
        <f ca="1">E77+DeltaRK4!D59</f>
        <v>6.37</v>
      </c>
      <c r="F78" s="19">
        <f ca="1">F77+DeltaRK4!E59</f>
        <v>87.103576645990913</v>
      </c>
      <c r="G78" s="19">
        <f ca="1">G77+DeltaRK4!F59</f>
        <v>18.074004115627414</v>
      </c>
      <c r="H78" s="19">
        <f ca="1">H77+DeltaRK4!G59</f>
        <v>1.21</v>
      </c>
      <c r="I78" s="19">
        <f ca="1">I77+DeltaRK4!H59</f>
        <v>1.29</v>
      </c>
      <c r="J78" s="19">
        <f ca="1">J77+DeltaRK4!I59</f>
        <v>0.31</v>
      </c>
      <c r="K78" s="19">
        <f ca="1">K77+DeltaRK4!J59</f>
        <v>0.15</v>
      </c>
      <c r="L78" s="19">
        <f ca="1">L77+DeltaRK4!K59</f>
        <v>0</v>
      </c>
      <c r="M78" s="19">
        <f ca="1">M77+DeltaRK4!L59</f>
        <v>0.1</v>
      </c>
      <c r="N78" s="19">
        <f ca="1">N77+DeltaRK4!M59</f>
        <v>0.32</v>
      </c>
      <c r="O78" s="19">
        <f ca="1">O77+DeltaRK4!N59</f>
        <v>0</v>
      </c>
      <c r="P78" s="19">
        <f ca="1">P77+DeltaRK4!O59</f>
        <v>0</v>
      </c>
      <c r="Q78" s="19">
        <f ca="1">Q77+DeltaRK4!P59</f>
        <v>344.44740969617038</v>
      </c>
      <c r="R78" s="19">
        <f ca="1">R77+DeltaRK4!Q59</f>
        <v>0.05</v>
      </c>
      <c r="S78" s="19">
        <f ca="1">S77+DeltaRK4!R59</f>
        <v>0</v>
      </c>
      <c r="T78" s="19">
        <f ca="1">T77+DeltaRK4!S59</f>
        <v>0.13</v>
      </c>
      <c r="U78" s="19">
        <f ca="1">U77+DeltaRK4!T59</f>
        <v>0</v>
      </c>
      <c r="V78" s="19">
        <f ca="1">V77+DeltaRK4!U59</f>
        <v>0.03</v>
      </c>
      <c r="W78" s="19">
        <f ca="1">W77+DeltaRK4!V59</f>
        <v>1476.2003157840695</v>
      </c>
      <c r="X78" s="19">
        <f ca="1">X77+DeltaRK4!W59</f>
        <v>0.01</v>
      </c>
      <c r="Y78" s="19">
        <f ca="1">Y77+DeltaRK4!X59</f>
        <v>0.03</v>
      </c>
      <c r="Z78" s="19">
        <f ca="1">Z77+DeltaRK4!Y59</f>
        <v>0</v>
      </c>
      <c r="AA78" s="19">
        <f ca="1">AA77+DeltaRK4!Z59</f>
        <v>0</v>
      </c>
      <c r="AB78" s="19">
        <f ca="1">AB77+DeltaRK4!AA59</f>
        <v>0</v>
      </c>
      <c r="AC78" s="19">
        <f ca="1">AC77+DeltaRK4!AB59</f>
        <v>0</v>
      </c>
      <c r="AD78" s="19">
        <f ca="1">AD77+DeltaRK4!AC59</f>
        <v>0</v>
      </c>
      <c r="AE78" s="19">
        <f ca="1">AE77+DeltaRK4!AD59</f>
        <v>0.80972114271188544</v>
      </c>
      <c r="AF78" s="19">
        <f ca="1">AF77+DeltaRK4!AE59</f>
        <v>217.33871582117712</v>
      </c>
      <c r="AG78" s="19">
        <f ca="1">AG77+DeltaRK4!AF59</f>
        <v>197.17537631601314</v>
      </c>
      <c r="AH78" s="19">
        <f ca="1">AH77+DeltaRK4!AG59</f>
        <v>114.32249466473837</v>
      </c>
      <c r="AI78" s="19">
        <f ca="1">AI77+DeltaRK4!AH59</f>
        <v>0</v>
      </c>
      <c r="AJ78" s="19">
        <f ca="1">AJ77+DeltaRK4!AI59</f>
        <v>0</v>
      </c>
      <c r="AK78" s="19">
        <f ca="1">AK77+DeltaRK4!AJ59</f>
        <v>0</v>
      </c>
      <c r="AL78" s="19">
        <f ca="1">AL77+DeltaRK4!AK59</f>
        <v>2.08</v>
      </c>
      <c r="AM78" s="19">
        <f ca="1">AM77+DeltaRK4!AL59</f>
        <v>2.5995884372577698E-2</v>
      </c>
      <c r="AN78" s="19">
        <f ca="1">AN77+DeltaRK4!AM59</f>
        <v>2.2901476019651743</v>
      </c>
      <c r="AO78" s="19">
        <f ca="1">AO77+DeltaRK4!AN59</f>
        <v>25.91</v>
      </c>
      <c r="AP78" s="19">
        <f ca="1">AP77+DeltaRK4!AO59</f>
        <v>19.829999999999998</v>
      </c>
      <c r="AQ78" s="19">
        <f ca="1">AQ77+DeltaRK4!AP59</f>
        <v>27.81994135875253</v>
      </c>
      <c r="AR78" s="19">
        <f ca="1">AR77+DeltaRK4!AQ59</f>
        <v>142.67994135875253</v>
      </c>
      <c r="AS78" s="19">
        <f ca="1">AS77+DeltaRK4!AR59</f>
        <v>-11.920058641247472</v>
      </c>
      <c r="AT78" s="19">
        <f ca="1">AT77+DeltaRK4!AS59</f>
        <v>4.83</v>
      </c>
      <c r="AU78" s="19">
        <f ca="1">AU77+DeltaRK4!AT59</f>
        <v>0.04</v>
      </c>
      <c r="AV78" s="19">
        <f ca="1">AV77+DeltaRK4!AU59</f>
        <v>0</v>
      </c>
      <c r="AW78" s="19">
        <f ca="1">AW77+DeltaRK4!AV59</f>
        <v>1.32</v>
      </c>
      <c r="AX78" s="19">
        <f ca="1">AX77+DeltaRK4!AW59</f>
        <v>1.34</v>
      </c>
      <c r="AY78" s="19">
        <f ca="1">AY77+DeltaRK4!AX59</f>
        <v>1.34</v>
      </c>
      <c r="AZ78" s="19">
        <f ca="1">AZ77+DeltaRK4!AY59</f>
        <v>1.24</v>
      </c>
      <c r="BA78" s="19">
        <f ca="1">BA77+DeltaRK4!AZ59</f>
        <v>0.14000000000000001</v>
      </c>
      <c r="BB78" s="19">
        <f ca="1">BB77+DeltaRK4!BA59</f>
        <v>3.74</v>
      </c>
      <c r="BC78" s="19">
        <f ca="1">BC77+DeltaRK4!BB59</f>
        <v>1.88</v>
      </c>
      <c r="BD78" s="19">
        <f ca="1">BD77+DeltaRK4!BC59</f>
        <v>10.65</v>
      </c>
      <c r="BE78" s="19">
        <f ca="1">BE77+DeltaRK4!BD59</f>
        <v>1.55</v>
      </c>
      <c r="BF78" s="19">
        <f ca="1">BF77+DeltaRK4!BE59</f>
        <v>0.67</v>
      </c>
      <c r="BG78" s="19">
        <f ca="1">BG77+DeltaRK4!BF59</f>
        <v>0.56000000000000005</v>
      </c>
      <c r="BH78" s="19">
        <f ca="1">BH77+DeltaRK4!BG59</f>
        <v>2.1</v>
      </c>
      <c r="BI78" s="19">
        <f ca="1">BI77+DeltaRK4!BH59</f>
        <v>1.72</v>
      </c>
      <c r="BJ78" s="19">
        <f ca="1">BJ77+DeltaRK4!BI59</f>
        <v>1.24</v>
      </c>
      <c r="BK78" s="19">
        <f ca="1">BK77+DeltaRK4!BJ59</f>
        <v>9.61</v>
      </c>
      <c r="BL78" s="19">
        <f ca="1">BL77+DeltaRK4!BK59</f>
        <v>0.61</v>
      </c>
      <c r="BM78" s="19">
        <f ca="1">BM77+DeltaRK4!BL59</f>
        <v>4.5</v>
      </c>
      <c r="BN78" s="19">
        <f ca="1">BN77+DeltaRK4!BM59</f>
        <v>9.5500000000000007</v>
      </c>
      <c r="BO78" s="19">
        <f ca="1">BO77+DeltaRK4!BN59</f>
        <v>4.5</v>
      </c>
      <c r="BP78" s="19">
        <f ca="1">BP77+DeltaRK4!BO59</f>
        <v>2.58</v>
      </c>
      <c r="BQ78" s="19">
        <f ca="1">BQ77+DeltaRK4!BP59</f>
        <v>10.19</v>
      </c>
      <c r="BR78" s="19">
        <f ca="1">BR77+DeltaRK4!BQ59</f>
        <v>8.02</v>
      </c>
      <c r="BS78" s="19">
        <f ca="1">BS77+DeltaRK4!BR59</f>
        <v>1.56</v>
      </c>
      <c r="BT78" s="19">
        <f ca="1">BT77+DeltaRK4!BS59</f>
        <v>4.66</v>
      </c>
      <c r="BU78" s="19">
        <f ca="1">BU77+DeltaRK4!BT59</f>
        <v>0</v>
      </c>
      <c r="BV78" s="4"/>
      <c r="BW78" s="4">
        <f ca="1">BW77-DeltaRK4!Y59</f>
        <v>2944.33</v>
      </c>
      <c r="BX78" s="9">
        <f t="shared" ca="1" si="18"/>
        <v>1.8340581990304927</v>
      </c>
      <c r="BY78" s="4"/>
      <c r="BZ78" s="23">
        <f t="shared" ca="1" si="16"/>
        <v>144168.185602315</v>
      </c>
      <c r="CA78" s="10">
        <f t="shared" ca="1" si="19"/>
        <v>167040.9065346313</v>
      </c>
      <c r="CB78" s="19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1:108">
      <c r="A79" s="1">
        <f t="shared" si="20"/>
        <v>2.8499999999999979</v>
      </c>
      <c r="B79" s="19">
        <f ca="1">B78+DeltaRK4!B60</f>
        <v>414.08983708555371</v>
      </c>
      <c r="C79" s="21">
        <f t="shared" ca="1" si="14"/>
        <v>2944.3300009874752</v>
      </c>
      <c r="D79" s="19">
        <f ca="1">D78+DeltaRK4!C60</f>
        <v>179.85352515476006</v>
      </c>
      <c r="E79" s="19">
        <f ca="1">E78+DeltaRK4!D60</f>
        <v>6.37</v>
      </c>
      <c r="F79" s="19">
        <f ca="1">F78+DeltaRK4!E60</f>
        <v>87.250055881818909</v>
      </c>
      <c r="G79" s="19">
        <f ca="1">G78+DeltaRK4!F60</f>
        <v>18.076418963421041</v>
      </c>
      <c r="H79" s="19">
        <f ca="1">H78+DeltaRK4!G60</f>
        <v>1.21</v>
      </c>
      <c r="I79" s="19">
        <f ca="1">I78+DeltaRK4!H60</f>
        <v>1.29</v>
      </c>
      <c r="J79" s="19">
        <f ca="1">J78+DeltaRK4!I60</f>
        <v>0.31</v>
      </c>
      <c r="K79" s="19">
        <f ca="1">K78+DeltaRK4!J60</f>
        <v>0.15</v>
      </c>
      <c r="L79" s="19">
        <f ca="1">L78+DeltaRK4!K60</f>
        <v>0</v>
      </c>
      <c r="M79" s="19">
        <f ca="1">M78+DeltaRK4!L60</f>
        <v>0.1</v>
      </c>
      <c r="N79" s="19">
        <f ca="1">N78+DeltaRK4!M60</f>
        <v>0.32</v>
      </c>
      <c r="O79" s="19">
        <f ca="1">O78+DeltaRK4!N60</f>
        <v>0</v>
      </c>
      <c r="P79" s="19">
        <f ca="1">P78+DeltaRK4!O60</f>
        <v>0</v>
      </c>
      <c r="Q79" s="19">
        <f ca="1">Q78+DeltaRK4!P60</f>
        <v>347.28791190038191</v>
      </c>
      <c r="R79" s="19">
        <f ca="1">R78+DeltaRK4!Q60</f>
        <v>0.05</v>
      </c>
      <c r="S79" s="19">
        <f ca="1">S78+DeltaRK4!R60</f>
        <v>0</v>
      </c>
      <c r="T79" s="19">
        <f ca="1">T78+DeltaRK4!S60</f>
        <v>0.13</v>
      </c>
      <c r="U79" s="19">
        <f ca="1">U78+DeltaRK4!T60</f>
        <v>0</v>
      </c>
      <c r="V79" s="19">
        <f ca="1">V78+DeltaRK4!U60</f>
        <v>0.03</v>
      </c>
      <c r="W79" s="19">
        <f ca="1">W78+DeltaRK4!V60</f>
        <v>1469.5619502986597</v>
      </c>
      <c r="X79" s="19">
        <f ca="1">X78+DeltaRK4!W60</f>
        <v>0.01</v>
      </c>
      <c r="Y79" s="19">
        <f ca="1">Y78+DeltaRK4!X60</f>
        <v>0.03</v>
      </c>
      <c r="Z79" s="19">
        <f ca="1">Z78+DeltaRK4!Y60</f>
        <v>0</v>
      </c>
      <c r="AA79" s="19">
        <f ca="1">AA78+DeltaRK4!Z60</f>
        <v>0</v>
      </c>
      <c r="AB79" s="19">
        <f ca="1">AB78+DeltaRK4!AA60</f>
        <v>0</v>
      </c>
      <c r="AC79" s="19">
        <f ca="1">AC78+DeltaRK4!AB60</f>
        <v>0</v>
      </c>
      <c r="AD79" s="19">
        <f ca="1">AD78+DeltaRK4!AC60</f>
        <v>0</v>
      </c>
      <c r="AE79" s="19">
        <f ca="1">AE78+DeltaRK4!AD60</f>
        <v>0.78957861015050823</v>
      </c>
      <c r="AF79" s="19">
        <f ca="1">AF78+DeltaRK4!AE60</f>
        <v>217.54164060762761</v>
      </c>
      <c r="AG79" s="19">
        <f ca="1">AG78+DeltaRK4!AF60</f>
        <v>200.90341769564137</v>
      </c>
      <c r="AH79" s="19">
        <f ca="1">AH78+DeltaRK4!AG60</f>
        <v>115.46709840444304</v>
      </c>
      <c r="AI79" s="19">
        <f ca="1">AI78+DeltaRK4!AH60</f>
        <v>0</v>
      </c>
      <c r="AJ79" s="19">
        <f ca="1">AJ78+DeltaRK4!AI60</f>
        <v>0</v>
      </c>
      <c r="AK79" s="19">
        <f ca="1">AK78+DeltaRK4!AJ60</f>
        <v>0</v>
      </c>
      <c r="AL79" s="19">
        <f ca="1">AL78+DeltaRK4!AK60</f>
        <v>2.08</v>
      </c>
      <c r="AM79" s="19">
        <f ca="1">AM78+DeltaRK4!AL60</f>
        <v>2.358103657895173E-2</v>
      </c>
      <c r="AN79" s="19">
        <f ca="1">AN78+DeltaRK4!AM60</f>
        <v>2.1442254110985113</v>
      </c>
      <c r="AO79" s="19">
        <f ca="1">AO78+DeltaRK4!AN60</f>
        <v>25.91</v>
      </c>
      <c r="AP79" s="19">
        <f ca="1">AP78+DeltaRK4!AO60</f>
        <v>19.829999999999998</v>
      </c>
      <c r="AQ79" s="19">
        <f ca="1">AQ78+DeltaRK4!AP60</f>
        <v>27.450199007631401</v>
      </c>
      <c r="AR79" s="19">
        <f ca="1">AR78+DeltaRK4!AQ60</f>
        <v>142.31019900763141</v>
      </c>
      <c r="AS79" s="19">
        <f ca="1">AS78+DeltaRK4!AR60</f>
        <v>-12.289800992368603</v>
      </c>
      <c r="AT79" s="19">
        <f ca="1">AT78+DeltaRK4!AS60</f>
        <v>4.83</v>
      </c>
      <c r="AU79" s="19">
        <f ca="1">AU78+DeltaRK4!AT60</f>
        <v>0.04</v>
      </c>
      <c r="AV79" s="19">
        <f ca="1">AV78+DeltaRK4!AU60</f>
        <v>0</v>
      </c>
      <c r="AW79" s="19">
        <f ca="1">AW78+DeltaRK4!AV60</f>
        <v>1.32</v>
      </c>
      <c r="AX79" s="19">
        <f ca="1">AX78+DeltaRK4!AW60</f>
        <v>1.34</v>
      </c>
      <c r="AY79" s="19">
        <f ca="1">AY78+DeltaRK4!AX60</f>
        <v>1.34</v>
      </c>
      <c r="AZ79" s="19">
        <f ca="1">AZ78+DeltaRK4!AY60</f>
        <v>1.24</v>
      </c>
      <c r="BA79" s="19">
        <f ca="1">BA78+DeltaRK4!AZ60</f>
        <v>0.14000000000000001</v>
      </c>
      <c r="BB79" s="19">
        <f ca="1">BB78+DeltaRK4!BA60</f>
        <v>3.74</v>
      </c>
      <c r="BC79" s="19">
        <f ca="1">BC78+DeltaRK4!BB60</f>
        <v>1.88</v>
      </c>
      <c r="BD79" s="19">
        <f ca="1">BD78+DeltaRK4!BC60</f>
        <v>10.65</v>
      </c>
      <c r="BE79" s="19">
        <f ca="1">BE78+DeltaRK4!BD60</f>
        <v>1.55</v>
      </c>
      <c r="BF79" s="19">
        <f ca="1">BF78+DeltaRK4!BE60</f>
        <v>0.67</v>
      </c>
      <c r="BG79" s="19">
        <f ca="1">BG78+DeltaRK4!BF60</f>
        <v>0.56000000000000005</v>
      </c>
      <c r="BH79" s="19">
        <f ca="1">BH78+DeltaRK4!BG60</f>
        <v>2.1</v>
      </c>
      <c r="BI79" s="19">
        <f ca="1">BI78+DeltaRK4!BH60</f>
        <v>1.72</v>
      </c>
      <c r="BJ79" s="19">
        <f ca="1">BJ78+DeltaRK4!BI60</f>
        <v>1.24</v>
      </c>
      <c r="BK79" s="19">
        <f ca="1">BK78+DeltaRK4!BJ60</f>
        <v>9.61</v>
      </c>
      <c r="BL79" s="19">
        <f ca="1">BL78+DeltaRK4!BK60</f>
        <v>0.61</v>
      </c>
      <c r="BM79" s="19">
        <f ca="1">BM78+DeltaRK4!BL60</f>
        <v>4.5</v>
      </c>
      <c r="BN79" s="19">
        <f ca="1">BN78+DeltaRK4!BM60</f>
        <v>9.5500000000000007</v>
      </c>
      <c r="BO79" s="19">
        <f ca="1">BO78+DeltaRK4!BN60</f>
        <v>4.5</v>
      </c>
      <c r="BP79" s="19">
        <f ca="1">BP78+DeltaRK4!BO60</f>
        <v>2.58</v>
      </c>
      <c r="BQ79" s="19">
        <f ca="1">BQ78+DeltaRK4!BP60</f>
        <v>10.19</v>
      </c>
      <c r="BR79" s="19">
        <f ca="1">BR78+DeltaRK4!BQ60</f>
        <v>8.02</v>
      </c>
      <c r="BS79" s="19">
        <f ca="1">BS78+DeltaRK4!BR60</f>
        <v>1.56</v>
      </c>
      <c r="BT79" s="19">
        <f ca="1">BT78+DeltaRK4!BS60</f>
        <v>4.66</v>
      </c>
      <c r="BU79" s="19">
        <f ca="1">BU78+DeltaRK4!BT60</f>
        <v>0</v>
      </c>
      <c r="BV79" s="4"/>
      <c r="BW79" s="4">
        <f ca="1">BW78-DeltaRK4!Y60</f>
        <v>2944.33</v>
      </c>
      <c r="BX79" s="9">
        <f t="shared" ca="1" si="18"/>
        <v>1.8325411060046943</v>
      </c>
      <c r="BY79" s="4"/>
      <c r="BZ79" s="23">
        <f t="shared" ca="1" si="16"/>
        <v>144175.98908269309</v>
      </c>
      <c r="CA79" s="10">
        <f t="shared" ca="1" si="19"/>
        <v>166655.32478697211</v>
      </c>
      <c r="CB79" s="19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1:108">
      <c r="A80" s="1">
        <f t="shared" si="20"/>
        <v>2.8999999999999977</v>
      </c>
      <c r="B80" s="19">
        <f ca="1">B79+DeltaRK4!B61</f>
        <v>414.11661207651343</v>
      </c>
      <c r="C80" s="21">
        <f t="shared" ca="1" si="14"/>
        <v>2944.3300009874761</v>
      </c>
      <c r="D80" s="19">
        <f ca="1">D79+DeltaRK4!C61</f>
        <v>179.7143039481825</v>
      </c>
      <c r="E80" s="19">
        <f ca="1">E79+DeltaRK4!D61</f>
        <v>6.37</v>
      </c>
      <c r="F80" s="19">
        <f ca="1">F79+DeltaRK4!E61</f>
        <v>87.387088376532532</v>
      </c>
      <c r="G80" s="19">
        <f ca="1">G79+DeltaRK4!F61</f>
        <v>18.078607675284978</v>
      </c>
      <c r="H80" s="19">
        <f ca="1">H79+DeltaRK4!G61</f>
        <v>1.21</v>
      </c>
      <c r="I80" s="19">
        <f ca="1">I79+DeltaRK4!H61</f>
        <v>1.29</v>
      </c>
      <c r="J80" s="19">
        <f ca="1">J79+DeltaRK4!I61</f>
        <v>0.31</v>
      </c>
      <c r="K80" s="19">
        <f ca="1">K79+DeltaRK4!J61</f>
        <v>0.15</v>
      </c>
      <c r="L80" s="19">
        <f ca="1">L79+DeltaRK4!K61</f>
        <v>0</v>
      </c>
      <c r="M80" s="19">
        <f ca="1">M79+DeltaRK4!L61</f>
        <v>0.1</v>
      </c>
      <c r="N80" s="19">
        <f ca="1">N79+DeltaRK4!M61</f>
        <v>0.32</v>
      </c>
      <c r="O80" s="19">
        <f ca="1">O79+DeltaRK4!N61</f>
        <v>0</v>
      </c>
      <c r="P80" s="19">
        <f ca="1">P79+DeltaRK4!O61</f>
        <v>0</v>
      </c>
      <c r="Q80" s="19">
        <f ca="1">Q79+DeltaRK4!P61</f>
        <v>350.07272137323878</v>
      </c>
      <c r="R80" s="19">
        <f ca="1">R79+DeltaRK4!Q61</f>
        <v>0.05</v>
      </c>
      <c r="S80" s="19">
        <f ca="1">S79+DeltaRK4!R61</f>
        <v>0</v>
      </c>
      <c r="T80" s="19">
        <f ca="1">T79+DeltaRK4!S61</f>
        <v>0.13</v>
      </c>
      <c r="U80" s="19">
        <f ca="1">U79+DeltaRK4!T61</f>
        <v>0</v>
      </c>
      <c r="V80" s="19">
        <f ca="1">V79+DeltaRK4!U61</f>
        <v>0.03</v>
      </c>
      <c r="W80" s="19">
        <f ca="1">W79+DeltaRK4!V61</f>
        <v>1463.0455065288331</v>
      </c>
      <c r="X80" s="19">
        <f ca="1">X79+DeltaRK4!W61</f>
        <v>0.01</v>
      </c>
      <c r="Y80" s="19">
        <f ca="1">Y79+DeltaRK4!X61</f>
        <v>0.03</v>
      </c>
      <c r="Z80" s="19">
        <f ca="1">Z79+DeltaRK4!Y61</f>
        <v>0</v>
      </c>
      <c r="AA80" s="19">
        <f ca="1">AA79+DeltaRK4!Z61</f>
        <v>0</v>
      </c>
      <c r="AB80" s="19">
        <f ca="1">AB79+DeltaRK4!AA61</f>
        <v>0</v>
      </c>
      <c r="AC80" s="19">
        <f ca="1">AC79+DeltaRK4!AB61</f>
        <v>0</v>
      </c>
      <c r="AD80" s="19">
        <f ca="1">AD79+DeltaRK4!AC61</f>
        <v>0</v>
      </c>
      <c r="AE80" s="19">
        <f ca="1">AE79+DeltaRK4!AD61</f>
        <v>0.77008437143913278</v>
      </c>
      <c r="AF80" s="19">
        <f ca="1">AF79+DeltaRK4!AE61</f>
        <v>217.68713698146971</v>
      </c>
      <c r="AG80" s="19">
        <f ca="1">AG79+DeltaRK4!AF61</f>
        <v>204.61432479261254</v>
      </c>
      <c r="AH80" s="19">
        <f ca="1">AH79+DeltaRK4!AG61</f>
        <v>116.58927941844263</v>
      </c>
      <c r="AI80" s="19">
        <f ca="1">AI79+DeltaRK4!AH61</f>
        <v>0</v>
      </c>
      <c r="AJ80" s="19">
        <f ca="1">AJ79+DeltaRK4!AI61</f>
        <v>0</v>
      </c>
      <c r="AK80" s="19">
        <f ca="1">AK79+DeltaRK4!AJ61</f>
        <v>0</v>
      </c>
      <c r="AL80" s="19">
        <f ca="1">AL79+DeltaRK4!AK61</f>
        <v>2.08</v>
      </c>
      <c r="AM80" s="19">
        <f ca="1">AM79+DeltaRK4!AL61</f>
        <v>2.1392324715013209E-2</v>
      </c>
      <c r="AN80" s="19">
        <f ca="1">AN79+DeltaRK4!AM61</f>
        <v>2.0074129303671437</v>
      </c>
      <c r="AO80" s="19">
        <f ca="1">AO79+DeltaRK4!AN61</f>
        <v>25.91</v>
      </c>
      <c r="AP80" s="19">
        <f ca="1">AP79+DeltaRK4!AO61</f>
        <v>19.829999999999998</v>
      </c>
      <c r="AQ80" s="19">
        <f ca="1">AQ79+DeltaRK4!AP61</f>
        <v>27.087380755452557</v>
      </c>
      <c r="AR80" s="19">
        <f ca="1">AR79+DeltaRK4!AQ61</f>
        <v>141.94738075545257</v>
      </c>
      <c r="AS80" s="19">
        <f ca="1">AS79+DeltaRK4!AR61</f>
        <v>-12.652619244547449</v>
      </c>
      <c r="AT80" s="19">
        <f ca="1">AT79+DeltaRK4!AS61</f>
        <v>4.83</v>
      </c>
      <c r="AU80" s="19">
        <f ca="1">AU79+DeltaRK4!AT61</f>
        <v>0.04</v>
      </c>
      <c r="AV80" s="19">
        <f ca="1">AV79+DeltaRK4!AU61</f>
        <v>0</v>
      </c>
      <c r="AW80" s="19">
        <f ca="1">AW79+DeltaRK4!AV61</f>
        <v>1.32</v>
      </c>
      <c r="AX80" s="19">
        <f ca="1">AX79+DeltaRK4!AW61</f>
        <v>1.34</v>
      </c>
      <c r="AY80" s="19">
        <f ca="1">AY79+DeltaRK4!AX61</f>
        <v>1.34</v>
      </c>
      <c r="AZ80" s="19">
        <f ca="1">AZ79+DeltaRK4!AY61</f>
        <v>1.24</v>
      </c>
      <c r="BA80" s="19">
        <f ca="1">BA79+DeltaRK4!AZ61</f>
        <v>0.14000000000000001</v>
      </c>
      <c r="BB80" s="19">
        <f ca="1">BB79+DeltaRK4!BA61</f>
        <v>3.74</v>
      </c>
      <c r="BC80" s="19">
        <f ca="1">BC79+DeltaRK4!BB61</f>
        <v>1.88</v>
      </c>
      <c r="BD80" s="19">
        <f ca="1">BD79+DeltaRK4!BC61</f>
        <v>10.65</v>
      </c>
      <c r="BE80" s="19">
        <f ca="1">BE79+DeltaRK4!BD61</f>
        <v>1.55</v>
      </c>
      <c r="BF80" s="19">
        <f ca="1">BF79+DeltaRK4!BE61</f>
        <v>0.67</v>
      </c>
      <c r="BG80" s="19">
        <f ca="1">BG79+DeltaRK4!BF61</f>
        <v>0.56000000000000005</v>
      </c>
      <c r="BH80" s="19">
        <f ca="1">BH79+DeltaRK4!BG61</f>
        <v>2.1</v>
      </c>
      <c r="BI80" s="19">
        <f ca="1">BI79+DeltaRK4!BH61</f>
        <v>1.72</v>
      </c>
      <c r="BJ80" s="19">
        <f ca="1">BJ79+DeltaRK4!BI61</f>
        <v>1.24</v>
      </c>
      <c r="BK80" s="19">
        <f ca="1">BK79+DeltaRK4!BJ61</f>
        <v>9.61</v>
      </c>
      <c r="BL80" s="19">
        <f ca="1">BL79+DeltaRK4!BK61</f>
        <v>0.61</v>
      </c>
      <c r="BM80" s="19">
        <f ca="1">BM79+DeltaRK4!BL61</f>
        <v>4.5</v>
      </c>
      <c r="BN80" s="19">
        <f ca="1">BN79+DeltaRK4!BM61</f>
        <v>9.5500000000000007</v>
      </c>
      <c r="BO80" s="19">
        <f ca="1">BO79+DeltaRK4!BN61</f>
        <v>4.5</v>
      </c>
      <c r="BP80" s="19">
        <f ca="1">BP79+DeltaRK4!BO61</f>
        <v>2.58</v>
      </c>
      <c r="BQ80" s="19">
        <f ca="1">BQ79+DeltaRK4!BP61</f>
        <v>10.19</v>
      </c>
      <c r="BR80" s="19">
        <f ca="1">BR79+DeltaRK4!BQ61</f>
        <v>8.02</v>
      </c>
      <c r="BS80" s="19">
        <f ca="1">BS79+DeltaRK4!BR61</f>
        <v>1.56</v>
      </c>
      <c r="BT80" s="19">
        <f ca="1">BT79+DeltaRK4!BS61</f>
        <v>4.66</v>
      </c>
      <c r="BU80" s="19">
        <f ca="1">BU79+DeltaRK4!BT61</f>
        <v>0</v>
      </c>
      <c r="BV80" s="4"/>
      <c r="BW80" s="4">
        <f ca="1">BW79-DeltaRK4!Y61</f>
        <v>2944.33</v>
      </c>
      <c r="BX80" s="9">
        <f t="shared" ca="1" si="18"/>
        <v>1.8311225706512093</v>
      </c>
      <c r="BY80" s="4"/>
      <c r="BZ80" s="23">
        <f t="shared" ca="1" si="16"/>
        <v>144183.42944275588</v>
      </c>
      <c r="CA80" s="10">
        <f t="shared" ca="1" si="19"/>
        <v>166276.35231054091</v>
      </c>
      <c r="CB80" s="19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1:108">
      <c r="A81" s="1">
        <f t="shared" si="20"/>
        <v>2.9499999999999975</v>
      </c>
      <c r="B81" s="19">
        <f ca="1">B80+DeltaRK4!B62</f>
        <v>414.14193086019952</v>
      </c>
      <c r="C81" s="21">
        <f t="shared" ca="1" si="14"/>
        <v>2944.3300009874756</v>
      </c>
      <c r="D81" s="19">
        <f ca="1">D80+DeltaRK4!C62</f>
        <v>179.5841301255102</v>
      </c>
      <c r="E81" s="19">
        <f ca="1">E80+DeltaRK4!D62</f>
        <v>6.37</v>
      </c>
      <c r="F81" s="19">
        <f ca="1">F80+DeltaRK4!E62</f>
        <v>87.515278173480368</v>
      </c>
      <c r="G81" s="19">
        <f ca="1">G80+DeltaRK4!F62</f>
        <v>18.080591701009446</v>
      </c>
      <c r="H81" s="19">
        <f ca="1">H80+DeltaRK4!G62</f>
        <v>1.21</v>
      </c>
      <c r="I81" s="19">
        <f ca="1">I80+DeltaRK4!H62</f>
        <v>1.29</v>
      </c>
      <c r="J81" s="19">
        <f ca="1">J80+DeltaRK4!I62</f>
        <v>0.31</v>
      </c>
      <c r="K81" s="19">
        <f ca="1">K80+DeltaRK4!J62</f>
        <v>0.15</v>
      </c>
      <c r="L81" s="19">
        <f ca="1">L80+DeltaRK4!K62</f>
        <v>0</v>
      </c>
      <c r="M81" s="19">
        <f ca="1">M80+DeltaRK4!L62</f>
        <v>0.1</v>
      </c>
      <c r="N81" s="19">
        <f ca="1">N80+DeltaRK4!M62</f>
        <v>0.32</v>
      </c>
      <c r="O81" s="19">
        <f ca="1">O80+DeltaRK4!N62</f>
        <v>0</v>
      </c>
      <c r="P81" s="19">
        <f ca="1">P80+DeltaRK4!O62</f>
        <v>0</v>
      </c>
      <c r="Q81" s="19">
        <f ca="1">Q80+DeltaRK4!P62</f>
        <v>352.80255306893451</v>
      </c>
      <c r="R81" s="19">
        <f ca="1">R80+DeltaRK4!Q62</f>
        <v>0.05</v>
      </c>
      <c r="S81" s="19">
        <f ca="1">S80+DeltaRK4!R62</f>
        <v>0</v>
      </c>
      <c r="T81" s="19">
        <f ca="1">T80+DeltaRK4!S62</f>
        <v>0.13</v>
      </c>
      <c r="U81" s="19">
        <f ca="1">U80+DeltaRK4!T62</f>
        <v>0</v>
      </c>
      <c r="V81" s="19">
        <f ca="1">V80+DeltaRK4!U62</f>
        <v>0.03</v>
      </c>
      <c r="W81" s="19">
        <f ca="1">W80+DeltaRK4!V62</f>
        <v>1456.6497153322173</v>
      </c>
      <c r="X81" s="19">
        <f ca="1">X80+DeltaRK4!W62</f>
        <v>0.01</v>
      </c>
      <c r="Y81" s="19">
        <f ca="1">Y80+DeltaRK4!X62</f>
        <v>0.03</v>
      </c>
      <c r="Z81" s="19">
        <f ca="1">Z80+DeltaRK4!Y62</f>
        <v>0</v>
      </c>
      <c r="AA81" s="19">
        <f ca="1">AA80+DeltaRK4!Z62</f>
        <v>0</v>
      </c>
      <c r="AB81" s="19">
        <f ca="1">AB80+DeltaRK4!AA62</f>
        <v>0</v>
      </c>
      <c r="AC81" s="19">
        <f ca="1">AC80+DeltaRK4!AB62</f>
        <v>0</v>
      </c>
      <c r="AD81" s="19">
        <f ca="1">AD80+DeltaRK4!AC62</f>
        <v>0</v>
      </c>
      <c r="AE81" s="19">
        <f ca="1">AE80+DeltaRK4!AD62</f>
        <v>0.75122704793333928</v>
      </c>
      <c r="AF81" s="19">
        <f ca="1">AF80+DeltaRK4!AE62</f>
        <v>217.77766244383994</v>
      </c>
      <c r="AG81" s="19">
        <f ca="1">AG80+DeltaRK4!AF62</f>
        <v>208.30702939024604</v>
      </c>
      <c r="AH81" s="19">
        <f ca="1">AH80+DeltaRK4!AG62</f>
        <v>117.68932565915837</v>
      </c>
      <c r="AI81" s="19">
        <f ca="1">AI80+DeltaRK4!AH62</f>
        <v>0</v>
      </c>
      <c r="AJ81" s="19">
        <f ca="1">AJ80+DeltaRK4!AI62</f>
        <v>0</v>
      </c>
      <c r="AK81" s="19">
        <f ca="1">AK80+DeltaRK4!AJ62</f>
        <v>0</v>
      </c>
      <c r="AL81" s="19">
        <f ca="1">AL80+DeltaRK4!AK62</f>
        <v>2.08</v>
      </c>
      <c r="AM81" s="19">
        <f ca="1">AM80+DeltaRK4!AL62</f>
        <v>1.9408298990544144E-2</v>
      </c>
      <c r="AN81" s="19">
        <f ca="1">AN80+DeltaRK4!AM62</f>
        <v>1.8791704294629485</v>
      </c>
      <c r="AO81" s="19">
        <f ca="1">AO80+DeltaRK4!AN62</f>
        <v>25.91</v>
      </c>
      <c r="AP81" s="19">
        <f ca="1">AP80+DeltaRK4!AO62</f>
        <v>19.829999999999998</v>
      </c>
      <c r="AQ81" s="19">
        <f ca="1">AQ80+DeltaRK4!AP62</f>
        <v>26.731303105564276</v>
      </c>
      <c r="AR81" s="19">
        <f ca="1">AR80+DeltaRK4!AQ62</f>
        <v>141.59130310556429</v>
      </c>
      <c r="AS81" s="19">
        <f ca="1">AS80+DeltaRK4!AR62</f>
        <v>-13.008696894435731</v>
      </c>
      <c r="AT81" s="19">
        <f ca="1">AT80+DeltaRK4!AS62</f>
        <v>4.83</v>
      </c>
      <c r="AU81" s="19">
        <f ca="1">AU80+DeltaRK4!AT62</f>
        <v>0.04</v>
      </c>
      <c r="AV81" s="19">
        <f ca="1">AV80+DeltaRK4!AU62</f>
        <v>0</v>
      </c>
      <c r="AW81" s="19">
        <f ca="1">AW80+DeltaRK4!AV62</f>
        <v>1.32</v>
      </c>
      <c r="AX81" s="19">
        <f ca="1">AX80+DeltaRK4!AW62</f>
        <v>1.34</v>
      </c>
      <c r="AY81" s="19">
        <f ca="1">AY80+DeltaRK4!AX62</f>
        <v>1.34</v>
      </c>
      <c r="AZ81" s="19">
        <f ca="1">AZ80+DeltaRK4!AY62</f>
        <v>1.24</v>
      </c>
      <c r="BA81" s="19">
        <f ca="1">BA80+DeltaRK4!AZ62</f>
        <v>0.14000000000000001</v>
      </c>
      <c r="BB81" s="19">
        <f ca="1">BB80+DeltaRK4!BA62</f>
        <v>3.74</v>
      </c>
      <c r="BC81" s="19">
        <f ca="1">BC80+DeltaRK4!BB62</f>
        <v>1.88</v>
      </c>
      <c r="BD81" s="19">
        <f ca="1">BD80+DeltaRK4!BC62</f>
        <v>10.65</v>
      </c>
      <c r="BE81" s="19">
        <f ca="1">BE80+DeltaRK4!BD62</f>
        <v>1.55</v>
      </c>
      <c r="BF81" s="19">
        <f ca="1">BF80+DeltaRK4!BE62</f>
        <v>0.67</v>
      </c>
      <c r="BG81" s="19">
        <f ca="1">BG80+DeltaRK4!BF62</f>
        <v>0.56000000000000005</v>
      </c>
      <c r="BH81" s="19">
        <f ca="1">BH80+DeltaRK4!BG62</f>
        <v>2.1</v>
      </c>
      <c r="BI81" s="19">
        <f ca="1">BI80+DeltaRK4!BH62</f>
        <v>1.72</v>
      </c>
      <c r="BJ81" s="19">
        <f ca="1">BJ80+DeltaRK4!BI62</f>
        <v>1.24</v>
      </c>
      <c r="BK81" s="19">
        <f ca="1">BK80+DeltaRK4!BJ62</f>
        <v>9.61</v>
      </c>
      <c r="BL81" s="19">
        <f ca="1">BL80+DeltaRK4!BK62</f>
        <v>0.61</v>
      </c>
      <c r="BM81" s="19">
        <f ca="1">BM80+DeltaRK4!BL62</f>
        <v>4.5</v>
      </c>
      <c r="BN81" s="19">
        <f ca="1">BN80+DeltaRK4!BM62</f>
        <v>9.5500000000000007</v>
      </c>
      <c r="BO81" s="19">
        <f ca="1">BO80+DeltaRK4!BN62</f>
        <v>4.5</v>
      </c>
      <c r="BP81" s="19">
        <f ca="1">BP80+DeltaRK4!BO62</f>
        <v>2.58</v>
      </c>
      <c r="BQ81" s="19">
        <f ca="1">BQ80+DeltaRK4!BP62</f>
        <v>10.19</v>
      </c>
      <c r="BR81" s="19">
        <f ca="1">BR80+DeltaRK4!BQ62</f>
        <v>8.02</v>
      </c>
      <c r="BS81" s="19">
        <f ca="1">BS80+DeltaRK4!BR62</f>
        <v>1.56</v>
      </c>
      <c r="BT81" s="19">
        <f ca="1">BT80+DeltaRK4!BS62</f>
        <v>4.66</v>
      </c>
      <c r="BU81" s="19">
        <f ca="1">BU80+DeltaRK4!BT62</f>
        <v>0</v>
      </c>
      <c r="BV81" s="4"/>
      <c r="BW81" s="4">
        <f ca="1">BW80-DeltaRK4!Y62</f>
        <v>2944.33</v>
      </c>
      <c r="BX81" s="9">
        <f t="shared" ca="1" si="18"/>
        <v>1.8297962197733633</v>
      </c>
      <c r="BY81" s="4"/>
      <c r="BZ81" s="23">
        <f t="shared" ca="1" si="16"/>
        <v>144190.50702120434</v>
      </c>
      <c r="CA81" s="10">
        <f t="shared" ca="1" si="19"/>
        <v>165903.94585901671</v>
      </c>
      <c r="CB81" s="19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1:108">
      <c r="A82" s="1">
        <f t="shared" ref="A82:A99" si="21">A81+TimeStep</f>
        <v>2.9999999999999973</v>
      </c>
      <c r="B82" s="19">
        <f ca="1">B81+DeltaRK4!B63</f>
        <v>414.16589135026567</v>
      </c>
      <c r="C82" s="21">
        <f t="shared" ca="1" si="14"/>
        <v>2944.3300009874765</v>
      </c>
      <c r="D82" s="19">
        <f ca="1">D81+DeltaRK4!C63</f>
        <v>179.46241789167203</v>
      </c>
      <c r="E82" s="19">
        <f ca="1">E81+DeltaRK4!D63</f>
        <v>6.37</v>
      </c>
      <c r="F82" s="19">
        <f ca="1">F81+DeltaRK4!E63</f>
        <v>87.635191693666684</v>
      </c>
      <c r="G82" s="19">
        <f ca="1">G81+DeltaRK4!F63</f>
        <v>18.082390414661297</v>
      </c>
      <c r="H82" s="19">
        <f ca="1">H81+DeltaRK4!G63</f>
        <v>1.21</v>
      </c>
      <c r="I82" s="19">
        <f ca="1">I81+DeltaRK4!H63</f>
        <v>1.29</v>
      </c>
      <c r="J82" s="19">
        <f ca="1">J81+DeltaRK4!I63</f>
        <v>0.31</v>
      </c>
      <c r="K82" s="19">
        <f ca="1">K81+DeltaRK4!J63</f>
        <v>0.15</v>
      </c>
      <c r="L82" s="19">
        <f ca="1">L81+DeltaRK4!K63</f>
        <v>0</v>
      </c>
      <c r="M82" s="19">
        <f ca="1">M81+DeltaRK4!L63</f>
        <v>0.1</v>
      </c>
      <c r="N82" s="19">
        <f ca="1">N81+DeltaRK4!M63</f>
        <v>0.32</v>
      </c>
      <c r="O82" s="19">
        <f ca="1">O81+DeltaRK4!N63</f>
        <v>0</v>
      </c>
      <c r="P82" s="19">
        <f ca="1">P81+DeltaRK4!O63</f>
        <v>0</v>
      </c>
      <c r="Q82" s="19">
        <f ca="1">Q81+DeltaRK4!P63</f>
        <v>355.47810469114978</v>
      </c>
      <c r="R82" s="19">
        <f ca="1">R81+DeltaRK4!Q63</f>
        <v>0.05</v>
      </c>
      <c r="S82" s="19">
        <f ca="1">S81+DeltaRK4!R63</f>
        <v>0</v>
      </c>
      <c r="T82" s="19">
        <f ca="1">T81+DeltaRK4!S63</f>
        <v>0.13</v>
      </c>
      <c r="U82" s="19">
        <f ca="1">U81+DeltaRK4!T63</f>
        <v>0</v>
      </c>
      <c r="V82" s="19">
        <f ca="1">V81+DeltaRK4!U63</f>
        <v>0.03</v>
      </c>
      <c r="W82" s="19">
        <f ca="1">W81+DeltaRK4!V63</f>
        <v>1450.3733083440634</v>
      </c>
      <c r="X82" s="19">
        <f ca="1">X81+DeltaRK4!W63</f>
        <v>0.01</v>
      </c>
      <c r="Y82" s="19">
        <f ca="1">Y81+DeltaRK4!X63</f>
        <v>0.03</v>
      </c>
      <c r="Z82" s="19">
        <f ca="1">Z81+DeltaRK4!Y63</f>
        <v>0</v>
      </c>
      <c r="AA82" s="19">
        <f ca="1">AA81+DeltaRK4!Z63</f>
        <v>0</v>
      </c>
      <c r="AB82" s="19">
        <f ca="1">AB81+DeltaRK4!AA63</f>
        <v>0</v>
      </c>
      <c r="AC82" s="19">
        <f ca="1">AC81+DeltaRK4!AB63</f>
        <v>0</v>
      </c>
      <c r="AD82" s="19">
        <f ca="1">AD81+DeltaRK4!AC63</f>
        <v>0</v>
      </c>
      <c r="AE82" s="19">
        <f ca="1">AE81+DeltaRK4!AD63</f>
        <v>0.7329932951018463</v>
      </c>
      <c r="AF82" s="19">
        <f ca="1">AF81+DeltaRK4!AE63</f>
        <v>217.81559205711287</v>
      </c>
      <c r="AG82" s="19">
        <f ca="1">AG81+DeltaRK4!AF63</f>
        <v>211.98051735984629</v>
      </c>
      <c r="AH82" s="19">
        <f ca="1">AH81+DeltaRK4!AG63</f>
        <v>118.76752412010708</v>
      </c>
      <c r="AI82" s="19">
        <f ca="1">AI81+DeltaRK4!AH63</f>
        <v>0</v>
      </c>
      <c r="AJ82" s="19">
        <f ca="1">AJ81+DeltaRK4!AI63</f>
        <v>0</v>
      </c>
      <c r="AK82" s="19">
        <f ca="1">AK81+DeltaRK4!AJ63</f>
        <v>0</v>
      </c>
      <c r="AL82" s="19">
        <f ca="1">AL81+DeltaRK4!AK63</f>
        <v>2.08</v>
      </c>
      <c r="AM82" s="19">
        <f ca="1">AM81+DeltaRK4!AL63</f>
        <v>1.7609585338693515E-2</v>
      </c>
      <c r="AN82" s="19">
        <f ca="1">AN81+DeltaRK4!AM63</f>
        <v>1.7589864677286282</v>
      </c>
      <c r="AO82" s="19">
        <f ca="1">AO81+DeltaRK4!AN63</f>
        <v>25.91</v>
      </c>
      <c r="AP82" s="19">
        <f ca="1">AP81+DeltaRK4!AO63</f>
        <v>19.829999999999998</v>
      </c>
      <c r="AQ82" s="19">
        <f ca="1">AQ81+DeltaRK4!AP63</f>
        <v>26.381788355675781</v>
      </c>
      <c r="AR82" s="19">
        <f ca="1">AR81+DeltaRK4!AQ63</f>
        <v>141.24178835567579</v>
      </c>
      <c r="AS82" s="19">
        <f ca="1">AS81+DeltaRK4!AR63</f>
        <v>-13.358211644324225</v>
      </c>
      <c r="AT82" s="19">
        <f ca="1">AT81+DeltaRK4!AS63</f>
        <v>4.83</v>
      </c>
      <c r="AU82" s="19">
        <f ca="1">AU81+DeltaRK4!AT63</f>
        <v>0.04</v>
      </c>
      <c r="AV82" s="19">
        <f ca="1">AV81+DeltaRK4!AU63</f>
        <v>0</v>
      </c>
      <c r="AW82" s="19">
        <f ca="1">AW81+DeltaRK4!AV63</f>
        <v>1.32</v>
      </c>
      <c r="AX82" s="19">
        <f ca="1">AX81+DeltaRK4!AW63</f>
        <v>1.34</v>
      </c>
      <c r="AY82" s="19">
        <f ca="1">AY81+DeltaRK4!AX63</f>
        <v>1.34</v>
      </c>
      <c r="AZ82" s="19">
        <f ca="1">AZ81+DeltaRK4!AY63</f>
        <v>1.24</v>
      </c>
      <c r="BA82" s="19">
        <f ca="1">BA81+DeltaRK4!AZ63</f>
        <v>0.14000000000000001</v>
      </c>
      <c r="BB82" s="19">
        <f ca="1">BB81+DeltaRK4!BA63</f>
        <v>3.74</v>
      </c>
      <c r="BC82" s="19">
        <f ca="1">BC81+DeltaRK4!BB63</f>
        <v>1.88</v>
      </c>
      <c r="BD82" s="19">
        <f ca="1">BD81+DeltaRK4!BC63</f>
        <v>10.65</v>
      </c>
      <c r="BE82" s="19">
        <f ca="1">BE81+DeltaRK4!BD63</f>
        <v>1.55</v>
      </c>
      <c r="BF82" s="19">
        <f ca="1">BF81+DeltaRK4!BE63</f>
        <v>0.67</v>
      </c>
      <c r="BG82" s="19">
        <f ca="1">BG81+DeltaRK4!BF63</f>
        <v>0.56000000000000005</v>
      </c>
      <c r="BH82" s="19">
        <f ca="1">BH81+DeltaRK4!BG63</f>
        <v>2.1</v>
      </c>
      <c r="BI82" s="19">
        <f ca="1">BI81+DeltaRK4!BH63</f>
        <v>1.72</v>
      </c>
      <c r="BJ82" s="19">
        <f ca="1">BJ81+DeltaRK4!BI63</f>
        <v>1.24</v>
      </c>
      <c r="BK82" s="19">
        <f ca="1">BK81+DeltaRK4!BJ63</f>
        <v>9.61</v>
      </c>
      <c r="BL82" s="19">
        <f ca="1">BL81+DeltaRK4!BK63</f>
        <v>0.61</v>
      </c>
      <c r="BM82" s="19">
        <f ca="1">BM81+DeltaRK4!BL63</f>
        <v>4.5</v>
      </c>
      <c r="BN82" s="19">
        <f ca="1">BN81+DeltaRK4!BM63</f>
        <v>9.5500000000000007</v>
      </c>
      <c r="BO82" s="19">
        <f ca="1">BO81+DeltaRK4!BN63</f>
        <v>4.5</v>
      </c>
      <c r="BP82" s="19">
        <f ca="1">BP81+DeltaRK4!BO63</f>
        <v>2.58</v>
      </c>
      <c r="BQ82" s="19">
        <f ca="1">BQ81+DeltaRK4!BP63</f>
        <v>10.19</v>
      </c>
      <c r="BR82" s="19">
        <f ca="1">BR81+DeltaRK4!BQ63</f>
        <v>8.02</v>
      </c>
      <c r="BS82" s="19">
        <f ca="1">BS81+DeltaRK4!BR63</f>
        <v>1.56</v>
      </c>
      <c r="BT82" s="19">
        <f ca="1">BT81+DeltaRK4!BS63</f>
        <v>4.66</v>
      </c>
      <c r="BU82" s="19">
        <f ca="1">BU81+DeltaRK4!BT63</f>
        <v>0</v>
      </c>
      <c r="BV82" s="4"/>
      <c r="BW82" s="4">
        <f ca="1">BW81-DeltaRK4!Y63</f>
        <v>2944.33</v>
      </c>
      <c r="BX82" s="9">
        <f t="shared" ca="1" si="18"/>
        <v>1.8285560846610811</v>
      </c>
      <c r="BY82" s="4"/>
      <c r="BZ82" s="23">
        <f t="shared" ca="1" si="16"/>
        <v>144197.22265330411</v>
      </c>
      <c r="CA82" s="10">
        <f t="shared" ca="1" si="19"/>
        <v>165538.05976748973</v>
      </c>
      <c r="CB82" s="19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1:108">
      <c r="A83" s="1">
        <f t="shared" si="21"/>
        <v>3.0499999999999972</v>
      </c>
      <c r="B83" s="19">
        <f ca="1">B82+DeltaRK4!B64</f>
        <v>414.18858550055256</v>
      </c>
      <c r="C83" s="21">
        <f t="shared" ca="1" si="14"/>
        <v>2944.3300009874765</v>
      </c>
      <c r="D83" s="19">
        <f ca="1">D82+DeltaRK4!C64</f>
        <v>179.34861872706503</v>
      </c>
      <c r="E83" s="19">
        <f ca="1">E82+DeltaRK4!D64</f>
        <v>6.37</v>
      </c>
      <c r="F83" s="19">
        <f ca="1">F82+DeltaRK4!E64</f>
        <v>87.747359951338609</v>
      </c>
      <c r="G83" s="19">
        <f ca="1">G82+DeltaRK4!F64</f>
        <v>18.084021321596385</v>
      </c>
      <c r="H83" s="19">
        <f ca="1">H82+DeltaRK4!G64</f>
        <v>1.21</v>
      </c>
      <c r="I83" s="19">
        <f ca="1">I82+DeltaRK4!H64</f>
        <v>1.29</v>
      </c>
      <c r="J83" s="19">
        <f ca="1">J82+DeltaRK4!I64</f>
        <v>0.31</v>
      </c>
      <c r="K83" s="19">
        <f ca="1">K82+DeltaRK4!J64</f>
        <v>0.15</v>
      </c>
      <c r="L83" s="19">
        <f ca="1">L82+DeltaRK4!K64</f>
        <v>0</v>
      </c>
      <c r="M83" s="19">
        <f ca="1">M82+DeltaRK4!L64</f>
        <v>0.1</v>
      </c>
      <c r="N83" s="19">
        <f ca="1">N82+DeltaRK4!M64</f>
        <v>0.32</v>
      </c>
      <c r="O83" s="19">
        <f ca="1">O82+DeltaRK4!N64</f>
        <v>0</v>
      </c>
      <c r="P83" s="19">
        <f ca="1">P82+DeltaRK4!O64</f>
        <v>0</v>
      </c>
      <c r="Q83" s="19">
        <f ca="1">Q82+DeltaRK4!P64</f>
        <v>358.10005947043214</v>
      </c>
      <c r="R83" s="19">
        <f ca="1">R82+DeltaRK4!Q64</f>
        <v>0.05</v>
      </c>
      <c r="S83" s="19">
        <f ca="1">S82+DeltaRK4!R64</f>
        <v>0</v>
      </c>
      <c r="T83" s="19">
        <f ca="1">T82+DeltaRK4!S64</f>
        <v>0.13</v>
      </c>
      <c r="U83" s="19">
        <f ca="1">U82+DeltaRK4!T64</f>
        <v>0</v>
      </c>
      <c r="V83" s="19">
        <f ca="1">V82+DeltaRK4!U64</f>
        <v>0.03</v>
      </c>
      <c r="W83" s="19">
        <f ca="1">W82+DeltaRK4!V64</f>
        <v>1444.2150156696796</v>
      </c>
      <c r="X83" s="19">
        <f ca="1">X82+DeltaRK4!W64</f>
        <v>0.01</v>
      </c>
      <c r="Y83" s="19">
        <f ca="1">Y82+DeltaRK4!X64</f>
        <v>0.03</v>
      </c>
      <c r="Z83" s="19">
        <f ca="1">Z82+DeltaRK4!Y64</f>
        <v>0</v>
      </c>
      <c r="AA83" s="19">
        <f ca="1">AA82+DeltaRK4!Z64</f>
        <v>0</v>
      </c>
      <c r="AB83" s="19">
        <f ca="1">AB82+DeltaRK4!AA64</f>
        <v>0</v>
      </c>
      <c r="AC83" s="19">
        <f ca="1">AC82+DeltaRK4!AB64</f>
        <v>0</v>
      </c>
      <c r="AD83" s="19">
        <f ca="1">AD82+DeltaRK4!AC64</f>
        <v>0</v>
      </c>
      <c r="AE83" s="19">
        <f ca="1">AE82+DeltaRK4!AD64</f>
        <v>0.71536824432115431</v>
      </c>
      <c r="AF83" s="19">
        <f ca="1">AF82+DeltaRK4!AE64</f>
        <v>217.8032201552796</v>
      </c>
      <c r="AG83" s="19">
        <f ca="1">AG82+DeltaRK4!AF64</f>
        <v>215.63382784114154</v>
      </c>
      <c r="AH83" s="19">
        <f ca="1">AH82+DeltaRK4!AG64</f>
        <v>119.82416083849564</v>
      </c>
      <c r="AI83" s="19">
        <f ca="1">AI82+DeltaRK4!AH64</f>
        <v>0</v>
      </c>
      <c r="AJ83" s="19">
        <f ca="1">AJ82+DeltaRK4!AI64</f>
        <v>0</v>
      </c>
      <c r="AK83" s="19">
        <f ca="1">AK82+DeltaRK4!AJ64</f>
        <v>0</v>
      </c>
      <c r="AL83" s="19">
        <f ca="1">AL82+DeltaRK4!AK64</f>
        <v>2.08</v>
      </c>
      <c r="AM83" s="19">
        <f ca="1">AM82+DeltaRK4!AL64</f>
        <v>1.5978678403606675E-2</v>
      </c>
      <c r="AN83" s="19">
        <f ca="1">AN82+DeltaRK4!AM64</f>
        <v>1.6463768787878272</v>
      </c>
      <c r="AO83" s="19">
        <f ca="1">AO82+DeltaRK4!AN64</f>
        <v>25.91</v>
      </c>
      <c r="AP83" s="19">
        <f ca="1">AP82+DeltaRK4!AO64</f>
        <v>19.829999999999998</v>
      </c>
      <c r="AQ83" s="19">
        <f ca="1">AQ82+DeltaRK4!AP64</f>
        <v>26.038664403644976</v>
      </c>
      <c r="AR83" s="19">
        <f ca="1">AR82+DeltaRK4!AQ64</f>
        <v>140.898664403645</v>
      </c>
      <c r="AS83" s="19">
        <f ca="1">AS82+DeltaRK4!AR64</f>
        <v>-13.701335596355031</v>
      </c>
      <c r="AT83" s="19">
        <f ca="1">AT82+DeltaRK4!AS64</f>
        <v>4.83</v>
      </c>
      <c r="AU83" s="19">
        <f ca="1">AU82+DeltaRK4!AT64</f>
        <v>0.04</v>
      </c>
      <c r="AV83" s="19">
        <f ca="1">AV82+DeltaRK4!AU64</f>
        <v>0</v>
      </c>
      <c r="AW83" s="19">
        <f ca="1">AW82+DeltaRK4!AV64</f>
        <v>1.32</v>
      </c>
      <c r="AX83" s="19">
        <f ca="1">AX82+DeltaRK4!AW64</f>
        <v>1.34</v>
      </c>
      <c r="AY83" s="19">
        <f ca="1">AY82+DeltaRK4!AX64</f>
        <v>1.34</v>
      </c>
      <c r="AZ83" s="19">
        <f ca="1">AZ82+DeltaRK4!AY64</f>
        <v>1.24</v>
      </c>
      <c r="BA83" s="19">
        <f ca="1">BA82+DeltaRK4!AZ64</f>
        <v>0.14000000000000001</v>
      </c>
      <c r="BB83" s="19">
        <f ca="1">BB82+DeltaRK4!BA64</f>
        <v>3.74</v>
      </c>
      <c r="BC83" s="19">
        <f ca="1">BC82+DeltaRK4!BB64</f>
        <v>1.88</v>
      </c>
      <c r="BD83" s="19">
        <f ca="1">BD82+DeltaRK4!BC64</f>
        <v>10.65</v>
      </c>
      <c r="BE83" s="19">
        <f ca="1">BE82+DeltaRK4!BD64</f>
        <v>1.55</v>
      </c>
      <c r="BF83" s="19">
        <f ca="1">BF82+DeltaRK4!BE64</f>
        <v>0.67</v>
      </c>
      <c r="BG83" s="19">
        <f ca="1">BG82+DeltaRK4!BF64</f>
        <v>0.56000000000000005</v>
      </c>
      <c r="BH83" s="19">
        <f ca="1">BH82+DeltaRK4!BG64</f>
        <v>2.1</v>
      </c>
      <c r="BI83" s="19">
        <f ca="1">BI82+DeltaRK4!BH64</f>
        <v>1.72</v>
      </c>
      <c r="BJ83" s="19">
        <f ca="1">BJ82+DeltaRK4!BI64</f>
        <v>1.24</v>
      </c>
      <c r="BK83" s="19">
        <f ca="1">BK82+DeltaRK4!BJ64</f>
        <v>9.61</v>
      </c>
      <c r="BL83" s="19">
        <f ca="1">BL82+DeltaRK4!BK64</f>
        <v>0.61</v>
      </c>
      <c r="BM83" s="19">
        <f ca="1">BM82+DeltaRK4!BL64</f>
        <v>4.5</v>
      </c>
      <c r="BN83" s="19">
        <f ca="1">BN82+DeltaRK4!BM64</f>
        <v>9.5500000000000007</v>
      </c>
      <c r="BO83" s="19">
        <f ca="1">BO82+DeltaRK4!BN64</f>
        <v>4.5</v>
      </c>
      <c r="BP83" s="19">
        <f ca="1">BP82+DeltaRK4!BO64</f>
        <v>2.58</v>
      </c>
      <c r="BQ83" s="19">
        <f ca="1">BQ82+DeltaRK4!BP64</f>
        <v>10.19</v>
      </c>
      <c r="BR83" s="19">
        <f ca="1">BR82+DeltaRK4!BQ64</f>
        <v>8.02</v>
      </c>
      <c r="BS83" s="19">
        <f ca="1">BS82+DeltaRK4!BR64</f>
        <v>1.56</v>
      </c>
      <c r="BT83" s="19">
        <f ca="1">BT82+DeltaRK4!BS64</f>
        <v>4.66</v>
      </c>
      <c r="BU83" s="19">
        <f ca="1">BU82+DeltaRK4!BT64</f>
        <v>0</v>
      </c>
      <c r="BV83" s="4"/>
      <c r="BW83" s="4">
        <f ca="1">BW82-DeltaRK4!Y64</f>
        <v>2944.33</v>
      </c>
      <c r="BX83" s="9">
        <f t="shared" ca="1" si="18"/>
        <v>1.8273965764068401</v>
      </c>
      <c r="BY83" s="4"/>
      <c r="BZ83" s="23">
        <f t="shared" ca="1" si="16"/>
        <v>144203.57763517243</v>
      </c>
      <c r="CA83" s="10">
        <f t="shared" ca="1" si="19"/>
        <v>165178.64602764879</v>
      </c>
      <c r="CB83" s="19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1:108">
      <c r="A84" s="1">
        <f t="shared" si="21"/>
        <v>3.099999999999997</v>
      </c>
      <c r="B84" s="19">
        <f ca="1">B83+DeltaRK4!B65</f>
        <v>414.21009961343333</v>
      </c>
      <c r="C84" s="21">
        <f t="shared" ca="1" si="14"/>
        <v>2944.3300009874761</v>
      </c>
      <c r="D84" s="19">
        <f ca="1">D83+DeltaRK4!C65</f>
        <v>179.24221910151013</v>
      </c>
      <c r="E84" s="19">
        <f ca="1">E83+DeltaRK4!D65</f>
        <v>6.37</v>
      </c>
      <c r="F84" s="19">
        <f ca="1">F83+DeltaRK4!E65</f>
        <v>87.852280654569029</v>
      </c>
      <c r="G84" s="19">
        <f ca="1">G83+DeltaRK4!F65</f>
        <v>18.085500243920858</v>
      </c>
      <c r="H84" s="19">
        <f ca="1">H83+DeltaRK4!G65</f>
        <v>1.21</v>
      </c>
      <c r="I84" s="19">
        <f ca="1">I83+DeltaRK4!H65</f>
        <v>1.29</v>
      </c>
      <c r="J84" s="19">
        <f ca="1">J83+DeltaRK4!I65</f>
        <v>0.31</v>
      </c>
      <c r="K84" s="19">
        <f ca="1">K83+DeltaRK4!J65</f>
        <v>0.15</v>
      </c>
      <c r="L84" s="19">
        <f ca="1">L83+DeltaRK4!K65</f>
        <v>0</v>
      </c>
      <c r="M84" s="19">
        <f ca="1">M83+DeltaRK4!L65</f>
        <v>0.1</v>
      </c>
      <c r="N84" s="19">
        <f ca="1">N83+DeltaRK4!M65</f>
        <v>0.32</v>
      </c>
      <c r="O84" s="19">
        <f ca="1">O83+DeltaRK4!N65</f>
        <v>0</v>
      </c>
      <c r="P84" s="19">
        <f ca="1">P83+DeltaRK4!O65</f>
        <v>0</v>
      </c>
      <c r="Q84" s="19">
        <f ca="1">Q83+DeltaRK4!P65</f>
        <v>360.66908854523109</v>
      </c>
      <c r="R84" s="19">
        <f ca="1">R83+DeltaRK4!Q65</f>
        <v>0.05</v>
      </c>
      <c r="S84" s="19">
        <f ca="1">S83+DeltaRK4!R65</f>
        <v>0</v>
      </c>
      <c r="T84" s="19">
        <f ca="1">T83+DeltaRK4!S65</f>
        <v>0.13</v>
      </c>
      <c r="U84" s="19">
        <f ca="1">U83+DeltaRK4!T65</f>
        <v>0</v>
      </c>
      <c r="V84" s="19">
        <f ca="1">V83+DeltaRK4!U65</f>
        <v>0.03</v>
      </c>
      <c r="W84" s="19">
        <f ca="1">W83+DeltaRK4!V65</f>
        <v>1438.1735640908466</v>
      </c>
      <c r="X84" s="19">
        <f ca="1">X83+DeltaRK4!W65</f>
        <v>0.01</v>
      </c>
      <c r="Y84" s="19">
        <f ca="1">Y83+DeltaRK4!X65</f>
        <v>0.03</v>
      </c>
      <c r="Z84" s="19">
        <f ca="1">Z83+DeltaRK4!Y65</f>
        <v>0</v>
      </c>
      <c r="AA84" s="19">
        <f ca="1">AA83+DeltaRK4!Z65</f>
        <v>0</v>
      </c>
      <c r="AB84" s="19">
        <f ca="1">AB83+DeltaRK4!AA65</f>
        <v>0</v>
      </c>
      <c r="AC84" s="19">
        <f ca="1">AC83+DeltaRK4!AB65</f>
        <v>0</v>
      </c>
      <c r="AD84" s="19">
        <f ca="1">AD83+DeltaRK4!AC65</f>
        <v>0</v>
      </c>
      <c r="AE84" s="19">
        <f ca="1">AE83+DeltaRK4!AD65</f>
        <v>0.69833587737453773</v>
      </c>
      <c r="AF84" s="19">
        <f ca="1">AF83+DeltaRK4!AE65</f>
        <v>217.74276211440971</v>
      </c>
      <c r="AG84" s="19">
        <f ca="1">AG83+DeltaRK4!AF65</f>
        <v>219.26605230827178</v>
      </c>
      <c r="AH84" s="19">
        <f ca="1">AH83+DeltaRK4!AG65</f>
        <v>120.85952088588526</v>
      </c>
      <c r="AI84" s="19">
        <f ca="1">AI83+DeltaRK4!AH65</f>
        <v>0</v>
      </c>
      <c r="AJ84" s="19">
        <f ca="1">AJ83+DeltaRK4!AI65</f>
        <v>0</v>
      </c>
      <c r="AK84" s="19">
        <f ca="1">AK83+DeltaRK4!AJ65</f>
        <v>0</v>
      </c>
      <c r="AL84" s="19">
        <f ca="1">AL83+DeltaRK4!AK65</f>
        <v>2.08</v>
      </c>
      <c r="AM84" s="19">
        <f ca="1">AM83+DeltaRK4!AL65</f>
        <v>1.4499756079134871E-2</v>
      </c>
      <c r="AN84" s="19">
        <f ca="1">AN83+DeltaRK4!AM65</f>
        <v>1.540883728407469</v>
      </c>
      <c r="AO84" s="19">
        <f ca="1">AO83+DeltaRK4!AN65</f>
        <v>25.91</v>
      </c>
      <c r="AP84" s="19">
        <f ca="1">AP83+DeltaRK4!AO65</f>
        <v>19.829999999999998</v>
      </c>
      <c r="AQ84" s="19">
        <f ca="1">AQ83+DeltaRK4!AP65</f>
        <v>25.701764560323479</v>
      </c>
      <c r="AR84" s="19">
        <f ca="1">AR83+DeltaRK4!AQ65</f>
        <v>140.5617645603235</v>
      </c>
      <c r="AS84" s="19">
        <f ca="1">AS83+DeltaRK4!AR65</f>
        <v>-14.038235439676528</v>
      </c>
      <c r="AT84" s="19">
        <f ca="1">AT83+DeltaRK4!AS65</f>
        <v>4.83</v>
      </c>
      <c r="AU84" s="19">
        <f ca="1">AU83+DeltaRK4!AT65</f>
        <v>0.04</v>
      </c>
      <c r="AV84" s="19">
        <f ca="1">AV83+DeltaRK4!AU65</f>
        <v>0</v>
      </c>
      <c r="AW84" s="19">
        <f ca="1">AW83+DeltaRK4!AV65</f>
        <v>1.32</v>
      </c>
      <c r="AX84" s="19">
        <f ca="1">AX83+DeltaRK4!AW65</f>
        <v>1.34</v>
      </c>
      <c r="AY84" s="19">
        <f ca="1">AY83+DeltaRK4!AX65</f>
        <v>1.34</v>
      </c>
      <c r="AZ84" s="19">
        <f ca="1">AZ83+DeltaRK4!AY65</f>
        <v>1.24</v>
      </c>
      <c r="BA84" s="19">
        <f ca="1">BA83+DeltaRK4!AZ65</f>
        <v>0.14000000000000001</v>
      </c>
      <c r="BB84" s="19">
        <f ca="1">BB83+DeltaRK4!BA65</f>
        <v>3.74</v>
      </c>
      <c r="BC84" s="19">
        <f ca="1">BC83+DeltaRK4!BB65</f>
        <v>1.88</v>
      </c>
      <c r="BD84" s="19">
        <f ca="1">BD83+DeltaRK4!BC65</f>
        <v>10.65</v>
      </c>
      <c r="BE84" s="19">
        <f ca="1">BE83+DeltaRK4!BD65</f>
        <v>1.55</v>
      </c>
      <c r="BF84" s="19">
        <f ca="1">BF83+DeltaRK4!BE65</f>
        <v>0.67</v>
      </c>
      <c r="BG84" s="19">
        <f ca="1">BG83+DeltaRK4!BF65</f>
        <v>0.56000000000000005</v>
      </c>
      <c r="BH84" s="19">
        <f ca="1">BH83+DeltaRK4!BG65</f>
        <v>2.1</v>
      </c>
      <c r="BI84" s="19">
        <f ca="1">BI83+DeltaRK4!BH65</f>
        <v>1.72</v>
      </c>
      <c r="BJ84" s="19">
        <f ca="1">BJ83+DeltaRK4!BI65</f>
        <v>1.24</v>
      </c>
      <c r="BK84" s="19">
        <f ca="1">BK83+DeltaRK4!BJ65</f>
        <v>9.61</v>
      </c>
      <c r="BL84" s="19">
        <f ca="1">BL83+DeltaRK4!BK65</f>
        <v>0.61</v>
      </c>
      <c r="BM84" s="19">
        <f ca="1">BM83+DeltaRK4!BL65</f>
        <v>4.5</v>
      </c>
      <c r="BN84" s="19">
        <f ca="1">BN83+DeltaRK4!BM65</f>
        <v>9.5500000000000007</v>
      </c>
      <c r="BO84" s="19">
        <f ca="1">BO83+DeltaRK4!BN65</f>
        <v>4.5</v>
      </c>
      <c r="BP84" s="19">
        <f ca="1">BP83+DeltaRK4!BO65</f>
        <v>2.58</v>
      </c>
      <c r="BQ84" s="19">
        <f ca="1">BQ83+DeltaRK4!BP65</f>
        <v>10.19</v>
      </c>
      <c r="BR84" s="19">
        <f ca="1">BR83+DeltaRK4!BQ65</f>
        <v>8.02</v>
      </c>
      <c r="BS84" s="19">
        <f ca="1">BS83+DeltaRK4!BR65</f>
        <v>1.56</v>
      </c>
      <c r="BT84" s="19">
        <f ca="1">BT83+DeltaRK4!BS65</f>
        <v>4.66</v>
      </c>
      <c r="BU84" s="19">
        <f ca="1">BU83+DeltaRK4!BT65</f>
        <v>0</v>
      </c>
      <c r="BV84" s="4"/>
      <c r="BW84" s="4">
        <f ca="1">BW83-DeltaRK4!Y65</f>
        <v>2944.33</v>
      </c>
      <c r="BX84" s="9">
        <f t="shared" ca="1" si="18"/>
        <v>1.8263124626129899</v>
      </c>
      <c r="BY84" s="4"/>
      <c r="BZ84" s="23">
        <f t="shared" ca="1" si="16"/>
        <v>144209.57368963151</v>
      </c>
      <c r="CA84" s="10">
        <f t="shared" ca="1" si="19"/>
        <v>164825.65437523546</v>
      </c>
      <c r="CB84" s="19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1:108">
      <c r="A85" s="1">
        <f t="shared" si="21"/>
        <v>3.1499999999999968</v>
      </c>
      <c r="B85" s="19">
        <f ca="1">B84+DeltaRK4!B66</f>
        <v>414.23051463825271</v>
      </c>
      <c r="C85" s="21">
        <f t="shared" ca="1" si="14"/>
        <v>2944.3300009874752</v>
      </c>
      <c r="D85" s="19">
        <f ca="1">D84+DeltaRK4!C66</f>
        <v>179.14273831825551</v>
      </c>
      <c r="E85" s="19">
        <f ca="1">E84+DeltaRK4!D66</f>
        <v>6.37</v>
      </c>
      <c r="F85" s="19">
        <f ca="1">F84+DeltaRK4!E66</f>
        <v>87.950420194968586</v>
      </c>
      <c r="G85" s="19">
        <f ca="1">G84+DeltaRK4!F66</f>
        <v>18.08684148677591</v>
      </c>
      <c r="H85" s="19">
        <f ca="1">H84+DeltaRK4!G66</f>
        <v>1.21</v>
      </c>
      <c r="I85" s="19">
        <f ca="1">I84+DeltaRK4!H66</f>
        <v>1.29</v>
      </c>
      <c r="J85" s="19">
        <f ca="1">J84+DeltaRK4!I66</f>
        <v>0.31</v>
      </c>
      <c r="K85" s="19">
        <f ca="1">K84+DeltaRK4!J66</f>
        <v>0.15</v>
      </c>
      <c r="L85" s="19">
        <f ca="1">L84+DeltaRK4!K66</f>
        <v>0</v>
      </c>
      <c r="M85" s="19">
        <f ca="1">M84+DeltaRK4!L66</f>
        <v>0.1</v>
      </c>
      <c r="N85" s="19">
        <f ca="1">N84+DeltaRK4!M66</f>
        <v>0.32</v>
      </c>
      <c r="O85" s="19">
        <f ca="1">O84+DeltaRK4!N66</f>
        <v>0</v>
      </c>
      <c r="P85" s="19">
        <f ca="1">P84+DeltaRK4!O66</f>
        <v>0</v>
      </c>
      <c r="Q85" s="19">
        <f ca="1">Q84+DeltaRK4!P66</f>
        <v>363.18585299301242</v>
      </c>
      <c r="R85" s="19">
        <f ca="1">R84+DeltaRK4!Q66</f>
        <v>0.05</v>
      </c>
      <c r="S85" s="19">
        <f ca="1">S84+DeltaRK4!R66</f>
        <v>0</v>
      </c>
      <c r="T85" s="19">
        <f ca="1">T84+DeltaRK4!S66</f>
        <v>0.13</v>
      </c>
      <c r="U85" s="19">
        <f ca="1">U84+DeltaRK4!T66</f>
        <v>0</v>
      </c>
      <c r="V85" s="19">
        <f ca="1">V84+DeltaRK4!U66</f>
        <v>0.03</v>
      </c>
      <c r="W85" s="19">
        <f ca="1">W84+DeltaRK4!V66</f>
        <v>1432.2476757163954</v>
      </c>
      <c r="X85" s="19">
        <f ca="1">X84+DeltaRK4!W66</f>
        <v>0.01</v>
      </c>
      <c r="Y85" s="19">
        <f ca="1">Y84+DeltaRK4!X66</f>
        <v>0.03</v>
      </c>
      <c r="Z85" s="19">
        <f ca="1">Z84+DeltaRK4!Y66</f>
        <v>0</v>
      </c>
      <c r="AA85" s="19">
        <f ca="1">AA84+DeltaRK4!Z66</f>
        <v>0</v>
      </c>
      <c r="AB85" s="19">
        <f ca="1">AB84+DeltaRK4!AA66</f>
        <v>0</v>
      </c>
      <c r="AC85" s="19">
        <f ca="1">AC84+DeltaRK4!AB66</f>
        <v>0</v>
      </c>
      <c r="AD85" s="19">
        <f ca="1">AD84+DeltaRK4!AC66</f>
        <v>0</v>
      </c>
      <c r="AE85" s="19">
        <f ca="1">AE84+DeltaRK4!AD66</f>
        <v>0.68187934264108396</v>
      </c>
      <c r="AF85" s="19">
        <f ca="1">AF84+DeltaRK4!AE66</f>
        <v>217.6363561721349</v>
      </c>
      <c r="AG85" s="19">
        <f ca="1">AG84+DeltaRK4!AF66</f>
        <v>222.87633353738715</v>
      </c>
      <c r="AH85" s="19">
        <f ca="1">AH84+DeltaRK4!AG66</f>
        <v>121.87388834870082</v>
      </c>
      <c r="AI85" s="19">
        <f ca="1">AI84+DeltaRK4!AH66</f>
        <v>0</v>
      </c>
      <c r="AJ85" s="19">
        <f ca="1">AJ84+DeltaRK4!AI66</f>
        <v>0</v>
      </c>
      <c r="AK85" s="19">
        <f ca="1">AK84+DeltaRK4!AJ66</f>
        <v>0</v>
      </c>
      <c r="AL85" s="19">
        <f ca="1">AL84+DeltaRK4!AK66</f>
        <v>2.08</v>
      </c>
      <c r="AM85" s="19">
        <f ca="1">AM84+DeltaRK4!AL66</f>
        <v>1.3158513224083769E-2</v>
      </c>
      <c r="AN85" s="19">
        <f ca="1">AN84+DeltaRK4!AM66</f>
        <v>1.4420742567060021</v>
      </c>
      <c r="AO85" s="19">
        <f ca="1">AO84+DeltaRK4!AN66</f>
        <v>25.91</v>
      </c>
      <c r="AP85" s="19">
        <f ca="1">AP84+DeltaRK4!AO66</f>
        <v>19.829999999999998</v>
      </c>
      <c r="AQ85" s="19">
        <f ca="1">AQ84+DeltaRK4!AP66</f>
        <v>25.370927369091383</v>
      </c>
      <c r="AR85" s="19">
        <f ca="1">AR84+DeltaRK4!AQ66</f>
        <v>140.2309273690914</v>
      </c>
      <c r="AS85" s="19">
        <f ca="1">AS84+DeltaRK4!AR66</f>
        <v>-14.369072630908624</v>
      </c>
      <c r="AT85" s="19">
        <f ca="1">AT84+DeltaRK4!AS66</f>
        <v>4.83</v>
      </c>
      <c r="AU85" s="19">
        <f ca="1">AU84+DeltaRK4!AT66</f>
        <v>0.04</v>
      </c>
      <c r="AV85" s="19">
        <f ca="1">AV84+DeltaRK4!AU66</f>
        <v>0</v>
      </c>
      <c r="AW85" s="19">
        <f ca="1">AW84+DeltaRK4!AV66</f>
        <v>1.32</v>
      </c>
      <c r="AX85" s="19">
        <f ca="1">AX84+DeltaRK4!AW66</f>
        <v>1.34</v>
      </c>
      <c r="AY85" s="19">
        <f ca="1">AY84+DeltaRK4!AX66</f>
        <v>1.34</v>
      </c>
      <c r="AZ85" s="19">
        <f ca="1">AZ84+DeltaRK4!AY66</f>
        <v>1.24</v>
      </c>
      <c r="BA85" s="19">
        <f ca="1">BA84+DeltaRK4!AZ66</f>
        <v>0.14000000000000001</v>
      </c>
      <c r="BB85" s="19">
        <f ca="1">BB84+DeltaRK4!BA66</f>
        <v>3.74</v>
      </c>
      <c r="BC85" s="19">
        <f ca="1">BC84+DeltaRK4!BB66</f>
        <v>1.88</v>
      </c>
      <c r="BD85" s="19">
        <f ca="1">BD84+DeltaRK4!BC66</f>
        <v>10.65</v>
      </c>
      <c r="BE85" s="19">
        <f ca="1">BE84+DeltaRK4!BD66</f>
        <v>1.55</v>
      </c>
      <c r="BF85" s="19">
        <f ca="1">BF84+DeltaRK4!BE66</f>
        <v>0.67</v>
      </c>
      <c r="BG85" s="19">
        <f ca="1">BG84+DeltaRK4!BF66</f>
        <v>0.56000000000000005</v>
      </c>
      <c r="BH85" s="19">
        <f ca="1">BH84+DeltaRK4!BG66</f>
        <v>2.1</v>
      </c>
      <c r="BI85" s="19">
        <f ca="1">BI84+DeltaRK4!BH66</f>
        <v>1.72</v>
      </c>
      <c r="BJ85" s="19">
        <f ca="1">BJ84+DeltaRK4!BI66</f>
        <v>1.24</v>
      </c>
      <c r="BK85" s="19">
        <f ca="1">BK84+DeltaRK4!BJ66</f>
        <v>9.61</v>
      </c>
      <c r="BL85" s="19">
        <f ca="1">BL84+DeltaRK4!BK66</f>
        <v>0.61</v>
      </c>
      <c r="BM85" s="19">
        <f ca="1">BM84+DeltaRK4!BL66</f>
        <v>4.5</v>
      </c>
      <c r="BN85" s="19">
        <f ca="1">BN84+DeltaRK4!BM66</f>
        <v>9.5500000000000007</v>
      </c>
      <c r="BO85" s="19">
        <f ca="1">BO84+DeltaRK4!BN66</f>
        <v>4.5</v>
      </c>
      <c r="BP85" s="19">
        <f ca="1">BP84+DeltaRK4!BO66</f>
        <v>2.58</v>
      </c>
      <c r="BQ85" s="19">
        <f ca="1">BQ84+DeltaRK4!BP66</f>
        <v>10.19</v>
      </c>
      <c r="BR85" s="19">
        <f ca="1">BR84+DeltaRK4!BQ66</f>
        <v>8.02</v>
      </c>
      <c r="BS85" s="19">
        <f ca="1">BS84+DeltaRK4!BR66</f>
        <v>1.56</v>
      </c>
      <c r="BT85" s="19">
        <f ca="1">BT84+DeltaRK4!BS66</f>
        <v>4.66</v>
      </c>
      <c r="BU85" s="19">
        <f ca="1">BU84+DeltaRK4!BT66</f>
        <v>0</v>
      </c>
      <c r="BV85" s="4"/>
      <c r="BW85" s="4">
        <f ca="1">BW84-DeltaRK4!Y66</f>
        <v>2944.33</v>
      </c>
      <c r="BX85" s="9">
        <f t="shared" ca="1" si="18"/>
        <v>1.8252988454241426</v>
      </c>
      <c r="BY85" s="4"/>
      <c r="BZ85" s="23">
        <f t="shared" ca="1" si="16"/>
        <v>144215.2129336358</v>
      </c>
      <c r="CA85" s="10">
        <f t="shared" ca="1" si="19"/>
        <v>164479.03238717423</v>
      </c>
      <c r="CB85" s="19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1:108">
      <c r="A86" s="1">
        <f t="shared" si="21"/>
        <v>3.1999999999999966</v>
      </c>
      <c r="B86" s="19">
        <f ca="1">B85+DeltaRK4!B67</f>
        <v>414.24990645937169</v>
      </c>
      <c r="C86" s="21">
        <f t="shared" ca="1" si="14"/>
        <v>2944.3300009874756</v>
      </c>
      <c r="D86" s="19">
        <f ca="1">D85+DeltaRK4!C67</f>
        <v>179.04972648172645</v>
      </c>
      <c r="E86" s="19">
        <f ca="1">E85+DeltaRK4!D67</f>
        <v>6.37</v>
      </c>
      <c r="F86" s="19">
        <f ca="1">F85+DeltaRK4!E67</f>
        <v>88.042215530733074</v>
      </c>
      <c r="G86" s="19">
        <f ca="1">G85+DeltaRK4!F67</f>
        <v>18.088057987540481</v>
      </c>
      <c r="H86" s="19">
        <f ca="1">H85+DeltaRK4!G67</f>
        <v>1.21</v>
      </c>
      <c r="I86" s="19">
        <f ca="1">I85+DeltaRK4!H67</f>
        <v>1.29</v>
      </c>
      <c r="J86" s="19">
        <f ca="1">J85+DeltaRK4!I67</f>
        <v>0.31</v>
      </c>
      <c r="K86" s="19">
        <f ca="1">K85+DeltaRK4!J67</f>
        <v>0.15</v>
      </c>
      <c r="L86" s="19">
        <f ca="1">L85+DeltaRK4!K67</f>
        <v>0</v>
      </c>
      <c r="M86" s="19">
        <f ca="1">M85+DeltaRK4!L67</f>
        <v>0.1</v>
      </c>
      <c r="N86" s="19">
        <f ca="1">N85+DeltaRK4!M67</f>
        <v>0.32</v>
      </c>
      <c r="O86" s="19">
        <f ca="1">O85+DeltaRK4!N67</f>
        <v>0</v>
      </c>
      <c r="P86" s="19">
        <f ca="1">P85+DeltaRK4!O67</f>
        <v>0</v>
      </c>
      <c r="Q86" s="19">
        <f ca="1">Q85+DeltaRK4!P67</f>
        <v>365.65100555315286</v>
      </c>
      <c r="R86" s="19">
        <f ca="1">R85+DeltaRK4!Q67</f>
        <v>0.05</v>
      </c>
      <c r="S86" s="19">
        <f ca="1">S85+DeltaRK4!R67</f>
        <v>0</v>
      </c>
      <c r="T86" s="19">
        <f ca="1">T85+DeltaRK4!S67</f>
        <v>0.13</v>
      </c>
      <c r="U86" s="19">
        <f ca="1">U85+DeltaRK4!T67</f>
        <v>0</v>
      </c>
      <c r="V86" s="19">
        <f ca="1">V85+DeltaRK4!U67</f>
        <v>0.03</v>
      </c>
      <c r="W86" s="19">
        <f ca="1">W85+DeltaRK4!V67</f>
        <v>1426.4360670147844</v>
      </c>
      <c r="X86" s="19">
        <f ca="1">X85+DeltaRK4!W67</f>
        <v>0.01</v>
      </c>
      <c r="Y86" s="19">
        <f ca="1">Y85+DeltaRK4!X67</f>
        <v>0.03</v>
      </c>
      <c r="Z86" s="19">
        <f ca="1">Z85+DeltaRK4!Y67</f>
        <v>0</v>
      </c>
      <c r="AA86" s="19">
        <f ca="1">AA85+DeltaRK4!Z67</f>
        <v>0</v>
      </c>
      <c r="AB86" s="19">
        <f ca="1">AB85+DeltaRK4!AA67</f>
        <v>0</v>
      </c>
      <c r="AC86" s="19">
        <f ca="1">AC85+DeltaRK4!AB67</f>
        <v>0</v>
      </c>
      <c r="AD86" s="19">
        <f ca="1">AD85+DeltaRK4!AC67</f>
        <v>0</v>
      </c>
      <c r="AE86" s="19">
        <f ca="1">AE85+DeltaRK4!AD67</f>
        <v>0.66598122086103817</v>
      </c>
      <c r="AF86" s="19">
        <f ca="1">AF85+DeltaRK4!AE67</f>
        <v>217.4860652859048</v>
      </c>
      <c r="AG86" s="19">
        <f ca="1">AG85+DeltaRK4!AF67</f>
        <v>226.46386449056055</v>
      </c>
      <c r="AH86" s="19">
        <f ca="1">AH85+DeltaRK4!AG67</f>
        <v>122.86754630016085</v>
      </c>
      <c r="AI86" s="19">
        <f ca="1">AI85+DeltaRK4!AH67</f>
        <v>0</v>
      </c>
      <c r="AJ86" s="19">
        <f ca="1">AJ85+DeltaRK4!AI67</f>
        <v>0</v>
      </c>
      <c r="AK86" s="19">
        <f ca="1">AK85+DeltaRK4!AJ67</f>
        <v>0</v>
      </c>
      <c r="AL86" s="19">
        <f ca="1">AL85+DeltaRK4!AK67</f>
        <v>2.08</v>
      </c>
      <c r="AM86" s="19">
        <f ca="1">AM85+DeltaRK4!AL67</f>
        <v>1.1942012459513981E-2</v>
      </c>
      <c r="AN86" s="19">
        <f ca="1">AN85+DeltaRK4!AM67</f>
        <v>1.3495398143387769</v>
      </c>
      <c r="AO86" s="19">
        <f ca="1">AO85+DeltaRK4!AN67</f>
        <v>25.91</v>
      </c>
      <c r="AP86" s="19">
        <f ca="1">AP85+DeltaRK4!AO67</f>
        <v>19.829999999999998</v>
      </c>
      <c r="AQ86" s="19">
        <f ca="1">AQ85+DeltaRK4!AP67</f>
        <v>25.045996431751053</v>
      </c>
      <c r="AR86" s="19">
        <f ca="1">AR85+DeltaRK4!AQ67</f>
        <v>139.90599643175108</v>
      </c>
      <c r="AS86" s="19">
        <f ca="1">AS85+DeltaRK4!AR67</f>
        <v>-14.694003568248954</v>
      </c>
      <c r="AT86" s="19">
        <f ca="1">AT85+DeltaRK4!AS67</f>
        <v>4.83</v>
      </c>
      <c r="AU86" s="19">
        <f ca="1">AU85+DeltaRK4!AT67</f>
        <v>0.04</v>
      </c>
      <c r="AV86" s="19">
        <f ca="1">AV85+DeltaRK4!AU67</f>
        <v>0</v>
      </c>
      <c r="AW86" s="19">
        <f ca="1">AW85+DeltaRK4!AV67</f>
        <v>1.32</v>
      </c>
      <c r="AX86" s="19">
        <f ca="1">AX85+DeltaRK4!AW67</f>
        <v>1.34</v>
      </c>
      <c r="AY86" s="19">
        <f ca="1">AY85+DeltaRK4!AX67</f>
        <v>1.34</v>
      </c>
      <c r="AZ86" s="19">
        <f ca="1">AZ85+DeltaRK4!AY67</f>
        <v>1.24</v>
      </c>
      <c r="BA86" s="19">
        <f ca="1">BA85+DeltaRK4!AZ67</f>
        <v>0.14000000000000001</v>
      </c>
      <c r="BB86" s="19">
        <f ca="1">BB85+DeltaRK4!BA67</f>
        <v>3.74</v>
      </c>
      <c r="BC86" s="19">
        <f ca="1">BC85+DeltaRK4!BB67</f>
        <v>1.88</v>
      </c>
      <c r="BD86" s="19">
        <f ca="1">BD85+DeltaRK4!BC67</f>
        <v>10.65</v>
      </c>
      <c r="BE86" s="19">
        <f ca="1">BE85+DeltaRK4!BD67</f>
        <v>1.55</v>
      </c>
      <c r="BF86" s="19">
        <f ca="1">BF85+DeltaRK4!BE67</f>
        <v>0.67</v>
      </c>
      <c r="BG86" s="19">
        <f ca="1">BG85+DeltaRK4!BF67</f>
        <v>0.56000000000000005</v>
      </c>
      <c r="BH86" s="19">
        <f ca="1">BH85+DeltaRK4!BG67</f>
        <v>2.1</v>
      </c>
      <c r="BI86" s="19">
        <f ca="1">BI85+DeltaRK4!BH67</f>
        <v>1.72</v>
      </c>
      <c r="BJ86" s="19">
        <f ca="1">BJ85+DeltaRK4!BI67</f>
        <v>1.24</v>
      </c>
      <c r="BK86" s="19">
        <f ca="1">BK85+DeltaRK4!BJ67</f>
        <v>9.61</v>
      </c>
      <c r="BL86" s="19">
        <f ca="1">BL85+DeltaRK4!BK67</f>
        <v>0.61</v>
      </c>
      <c r="BM86" s="19">
        <f ca="1">BM85+DeltaRK4!BL67</f>
        <v>4.5</v>
      </c>
      <c r="BN86" s="19">
        <f ca="1">BN85+DeltaRK4!BM67</f>
        <v>9.5500000000000007</v>
      </c>
      <c r="BO86" s="19">
        <f ca="1">BO85+DeltaRK4!BN67</f>
        <v>4.5</v>
      </c>
      <c r="BP86" s="19">
        <f ca="1">BP85+DeltaRK4!BO67</f>
        <v>2.58</v>
      </c>
      <c r="BQ86" s="19">
        <f ca="1">BQ85+DeltaRK4!BP67</f>
        <v>10.19</v>
      </c>
      <c r="BR86" s="19">
        <f ca="1">BR85+DeltaRK4!BQ67</f>
        <v>8.02</v>
      </c>
      <c r="BS86" s="19">
        <f ca="1">BS85+DeltaRK4!BR67</f>
        <v>1.56</v>
      </c>
      <c r="BT86" s="19">
        <f ca="1">BT85+DeltaRK4!BS67</f>
        <v>4.66</v>
      </c>
      <c r="BU86" s="19">
        <f ca="1">BU85+DeltaRK4!BT67</f>
        <v>0</v>
      </c>
      <c r="BV86" s="4"/>
      <c r="BW86" s="4">
        <f ca="1">BW85-DeltaRK4!Y67</f>
        <v>2944.33</v>
      </c>
      <c r="BX86" s="9">
        <f t="shared" ref="BX86:BX117" ca="1" si="22">D86/BW86*InletP</f>
        <v>1.8243511408204223</v>
      </c>
      <c r="BY86" s="4"/>
      <c r="BZ86" s="23">
        <f t="shared" ca="1" si="16"/>
        <v>144220.49784726879</v>
      </c>
      <c r="CA86" s="10">
        <f t="shared" ref="CA86:CA117" ca="1" si="23">SUMPRODUCT(D86:X86,$D$7:$X$7)</f>
        <v>164138.7255861141</v>
      </c>
      <c r="CB86" s="19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1:108">
      <c r="A87" s="1">
        <f t="shared" si="21"/>
        <v>3.2499999999999964</v>
      </c>
      <c r="B87" s="19">
        <f ca="1">B86+DeltaRK4!B68</f>
        <v>414.26834617346844</v>
      </c>
      <c r="C87" s="21">
        <f t="shared" ref="C87:C150" ca="1" si="24">SUM(D87:BU87)</f>
        <v>2944.3300009874761</v>
      </c>
      <c r="D87" s="19">
        <f ca="1">D86+DeltaRK4!C68</f>
        <v>178.96276258292508</v>
      </c>
      <c r="E87" s="19">
        <f ca="1">E86+DeltaRK4!D68</f>
        <v>6.37</v>
      </c>
      <c r="F87" s="19">
        <f ca="1">F86+DeltaRK4!E68</f>
        <v>88.128075967273062</v>
      </c>
      <c r="G87" s="19">
        <f ca="1">G86+DeltaRK4!F68</f>
        <v>18.089161449801871</v>
      </c>
      <c r="H87" s="19">
        <f ca="1">H86+DeltaRK4!G68</f>
        <v>1.21</v>
      </c>
      <c r="I87" s="19">
        <f ca="1">I86+DeltaRK4!H68</f>
        <v>1.29</v>
      </c>
      <c r="J87" s="19">
        <f ca="1">J86+DeltaRK4!I68</f>
        <v>0.31</v>
      </c>
      <c r="K87" s="19">
        <f ca="1">K86+DeltaRK4!J68</f>
        <v>0.15</v>
      </c>
      <c r="L87" s="19">
        <f ca="1">L86+DeltaRK4!K68</f>
        <v>0</v>
      </c>
      <c r="M87" s="19">
        <f ca="1">M86+DeltaRK4!L68</f>
        <v>0.1</v>
      </c>
      <c r="N87" s="19">
        <f ca="1">N86+DeltaRK4!M68</f>
        <v>0.32</v>
      </c>
      <c r="O87" s="19">
        <f ca="1">O86+DeltaRK4!N68</f>
        <v>0</v>
      </c>
      <c r="P87" s="19">
        <f ca="1">P86+DeltaRK4!O68</f>
        <v>0</v>
      </c>
      <c r="Q87" s="19">
        <f ca="1">Q86+DeltaRK4!P68</f>
        <v>368.0651920789835</v>
      </c>
      <c r="R87" s="19">
        <f ca="1">R86+DeltaRK4!Q68</f>
        <v>0.05</v>
      </c>
      <c r="S87" s="19">
        <f ca="1">S86+DeltaRK4!R68</f>
        <v>0</v>
      </c>
      <c r="T87" s="19">
        <f ca="1">T86+DeltaRK4!S68</f>
        <v>0.13</v>
      </c>
      <c r="U87" s="19">
        <f ca="1">U86+DeltaRK4!T68</f>
        <v>0</v>
      </c>
      <c r="V87" s="19">
        <f ca="1">V86+DeltaRK4!U68</f>
        <v>0.03</v>
      </c>
      <c r="W87" s="19">
        <f ca="1">W86+DeltaRK4!V68</f>
        <v>1420.7374481735089</v>
      </c>
      <c r="X87" s="19">
        <f ca="1">X86+DeltaRK4!W68</f>
        <v>0.01</v>
      </c>
      <c r="Y87" s="19">
        <f ca="1">Y86+DeltaRK4!X68</f>
        <v>0.03</v>
      </c>
      <c r="Z87" s="19">
        <f ca="1">Z86+DeltaRK4!Y68</f>
        <v>0</v>
      </c>
      <c r="AA87" s="19">
        <f ca="1">AA86+DeltaRK4!Z68</f>
        <v>0</v>
      </c>
      <c r="AB87" s="19">
        <f ca="1">AB86+DeltaRK4!AA68</f>
        <v>0</v>
      </c>
      <c r="AC87" s="19">
        <f ca="1">AC86+DeltaRK4!AB68</f>
        <v>0</v>
      </c>
      <c r="AD87" s="19">
        <f ca="1">AD86+DeltaRK4!AC68</f>
        <v>0</v>
      </c>
      <c r="AE87" s="19">
        <f ca="1">AE86+DeltaRK4!AD68</f>
        <v>0.650623747388137</v>
      </c>
      <c r="AF87" s="19">
        <f ca="1">AF86+DeltaRK4!AE68</f>
        <v>217.29387902055859</v>
      </c>
      <c r="AG87" s="19">
        <f ca="1">AG86+DeltaRK4!AF68</f>
        <v>230.02788712943959</v>
      </c>
      <c r="AH87" s="19">
        <f ca="1">AH86+DeltaRK4!AG68</f>
        <v>123.8407767650242</v>
      </c>
      <c r="AI87" s="19">
        <f ca="1">AI86+DeltaRK4!AH68</f>
        <v>0</v>
      </c>
      <c r="AJ87" s="19">
        <f ca="1">AJ86+DeltaRK4!AI68</f>
        <v>0</v>
      </c>
      <c r="AK87" s="19">
        <f ca="1">AK86+DeltaRK4!AJ68</f>
        <v>0</v>
      </c>
      <c r="AL87" s="19">
        <f ca="1">AL86+DeltaRK4!AK68</f>
        <v>2.08</v>
      </c>
      <c r="AM87" s="19">
        <f ca="1">AM86+DeltaRK4!AL68</f>
        <v>1.0838550198123971E-2</v>
      </c>
      <c r="AN87" s="19">
        <f ca="1">AN86+DeltaRK4!AM68</f>
        <v>1.2628948009313339</v>
      </c>
      <c r="AO87" s="19">
        <f ca="1">AO86+DeltaRK4!AN68</f>
        <v>25.91</v>
      </c>
      <c r="AP87" s="19">
        <f ca="1">AP86+DeltaRK4!AO68</f>
        <v>19.829999999999998</v>
      </c>
      <c r="AQ87" s="19">
        <f ca="1">AQ86+DeltaRK4!AP68</f>
        <v>24.726820240481199</v>
      </c>
      <c r="AR87" s="19">
        <f ca="1">AR86+DeltaRK4!AQ68</f>
        <v>139.58682024048122</v>
      </c>
      <c r="AS87" s="19">
        <f ca="1">AS86+DeltaRK4!AR68</f>
        <v>-15.013179759518808</v>
      </c>
      <c r="AT87" s="19">
        <f ca="1">AT86+DeltaRK4!AS68</f>
        <v>4.83</v>
      </c>
      <c r="AU87" s="19">
        <f ca="1">AU86+DeltaRK4!AT68</f>
        <v>0.04</v>
      </c>
      <c r="AV87" s="19">
        <f ca="1">AV86+DeltaRK4!AU68</f>
        <v>0</v>
      </c>
      <c r="AW87" s="19">
        <f ca="1">AW86+DeltaRK4!AV68</f>
        <v>1.32</v>
      </c>
      <c r="AX87" s="19">
        <f ca="1">AX86+DeltaRK4!AW68</f>
        <v>1.34</v>
      </c>
      <c r="AY87" s="19">
        <f ca="1">AY86+DeltaRK4!AX68</f>
        <v>1.34</v>
      </c>
      <c r="AZ87" s="19">
        <f ca="1">AZ86+DeltaRK4!AY68</f>
        <v>1.24</v>
      </c>
      <c r="BA87" s="19">
        <f ca="1">BA86+DeltaRK4!AZ68</f>
        <v>0.14000000000000001</v>
      </c>
      <c r="BB87" s="19">
        <f ca="1">BB86+DeltaRK4!BA68</f>
        <v>3.74</v>
      </c>
      <c r="BC87" s="19">
        <f ca="1">BC86+DeltaRK4!BB68</f>
        <v>1.88</v>
      </c>
      <c r="BD87" s="19">
        <f ca="1">BD86+DeltaRK4!BC68</f>
        <v>10.65</v>
      </c>
      <c r="BE87" s="19">
        <f ca="1">BE86+DeltaRK4!BD68</f>
        <v>1.55</v>
      </c>
      <c r="BF87" s="19">
        <f ca="1">BF86+DeltaRK4!BE68</f>
        <v>0.67</v>
      </c>
      <c r="BG87" s="19">
        <f ca="1">BG86+DeltaRK4!BF68</f>
        <v>0.56000000000000005</v>
      </c>
      <c r="BH87" s="19">
        <f ca="1">BH86+DeltaRK4!BG68</f>
        <v>2.1</v>
      </c>
      <c r="BI87" s="19">
        <f ca="1">BI86+DeltaRK4!BH68</f>
        <v>1.72</v>
      </c>
      <c r="BJ87" s="19">
        <f ca="1">BJ86+DeltaRK4!BI68</f>
        <v>1.24</v>
      </c>
      <c r="BK87" s="19">
        <f ca="1">BK86+DeltaRK4!BJ68</f>
        <v>9.61</v>
      </c>
      <c r="BL87" s="19">
        <f ca="1">BL86+DeltaRK4!BK68</f>
        <v>0.61</v>
      </c>
      <c r="BM87" s="19">
        <f ca="1">BM86+DeltaRK4!BL68</f>
        <v>4.5</v>
      </c>
      <c r="BN87" s="19">
        <f ca="1">BN86+DeltaRK4!BM68</f>
        <v>9.5500000000000007</v>
      </c>
      <c r="BO87" s="19">
        <f ca="1">BO86+DeltaRK4!BN68</f>
        <v>4.5</v>
      </c>
      <c r="BP87" s="19">
        <f ca="1">BP86+DeltaRK4!BO68</f>
        <v>2.58</v>
      </c>
      <c r="BQ87" s="19">
        <f ca="1">BQ86+DeltaRK4!BP68</f>
        <v>10.19</v>
      </c>
      <c r="BR87" s="19">
        <f ca="1">BR86+DeltaRK4!BQ68</f>
        <v>8.02</v>
      </c>
      <c r="BS87" s="19">
        <f ca="1">BS86+DeltaRK4!BR68</f>
        <v>1.56</v>
      </c>
      <c r="BT87" s="19">
        <f ca="1">BT86+DeltaRK4!BS68</f>
        <v>4.66</v>
      </c>
      <c r="BU87" s="19">
        <f ca="1">BU86+DeltaRK4!BT68</f>
        <v>0</v>
      </c>
      <c r="BV87" s="4"/>
      <c r="BW87" s="4">
        <f ca="1">BW86-DeltaRK4!Y68</f>
        <v>2944.33</v>
      </c>
      <c r="BX87" s="9">
        <f t="shared" ca="1" si="22"/>
        <v>1.8234650591094588</v>
      </c>
      <c r="BY87" s="4"/>
      <c r="BZ87" s="23">
        <f t="shared" ref="BZ87:BZ150" ca="1" si="25">SUMPRODUCT($D$19:$BT$19,D87:BT87)</f>
        <v>144225.43124429579</v>
      </c>
      <c r="CA87" s="10">
        <f t="shared" ca="1" si="23"/>
        <v>163804.67755041449</v>
      </c>
      <c r="CB87" s="19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1:108">
      <c r="A88" s="1">
        <f t="shared" si="21"/>
        <v>3.2999999999999963</v>
      </c>
      <c r="B88" s="19">
        <f ca="1">B87+DeltaRK4!B69</f>
        <v>414.28590035586836</v>
      </c>
      <c r="C88" s="21">
        <f t="shared" ca="1" si="24"/>
        <v>2944.3300009874761</v>
      </c>
      <c r="D88" s="19">
        <f ca="1">D87+DeltaRK4!C69</f>
        <v>178.8814526965858</v>
      </c>
      <c r="E88" s="19">
        <f ca="1">E87+DeltaRK4!D69</f>
        <v>6.37</v>
      </c>
      <c r="F88" s="19">
        <f ca="1">F87+DeltaRK4!E69</f>
        <v>88.208384839683788</v>
      </c>
      <c r="G88" s="19">
        <f ca="1">G87+DeltaRK4!F69</f>
        <v>18.090162463730429</v>
      </c>
      <c r="H88" s="19">
        <f ca="1">H87+DeltaRK4!G69</f>
        <v>1.21</v>
      </c>
      <c r="I88" s="19">
        <f ca="1">I87+DeltaRK4!H69</f>
        <v>1.29</v>
      </c>
      <c r="J88" s="19">
        <f ca="1">J87+DeltaRK4!I69</f>
        <v>0.31</v>
      </c>
      <c r="K88" s="19">
        <f ca="1">K87+DeltaRK4!J69</f>
        <v>0.15</v>
      </c>
      <c r="L88" s="19">
        <f ca="1">L87+DeltaRK4!K69</f>
        <v>0</v>
      </c>
      <c r="M88" s="19">
        <f ca="1">M87+DeltaRK4!L69</f>
        <v>0.1</v>
      </c>
      <c r="N88" s="19">
        <f ca="1">N87+DeltaRK4!M69</f>
        <v>0.32</v>
      </c>
      <c r="O88" s="19">
        <f ca="1">O87+DeltaRK4!N69</f>
        <v>0</v>
      </c>
      <c r="P88" s="19">
        <f ca="1">P87+DeltaRK4!O69</f>
        <v>0</v>
      </c>
      <c r="Q88" s="19">
        <f ca="1">Q87+DeltaRK4!P69</f>
        <v>370.42905275239087</v>
      </c>
      <c r="R88" s="19">
        <f ca="1">R87+DeltaRK4!Q69</f>
        <v>0.05</v>
      </c>
      <c r="S88" s="19">
        <f ca="1">S87+DeltaRK4!R69</f>
        <v>0</v>
      </c>
      <c r="T88" s="19">
        <f ca="1">T87+DeltaRK4!S69</f>
        <v>0.13</v>
      </c>
      <c r="U88" s="19">
        <f ca="1">U87+DeltaRK4!T69</f>
        <v>0</v>
      </c>
      <c r="V88" s="19">
        <f ca="1">V87+DeltaRK4!U69</f>
        <v>0.03</v>
      </c>
      <c r="W88" s="19">
        <f ca="1">W87+DeltaRK4!V69</f>
        <v>1415.1505227365299</v>
      </c>
      <c r="X88" s="19">
        <f ca="1">X87+DeltaRK4!W69</f>
        <v>0.01</v>
      </c>
      <c r="Y88" s="19">
        <f ca="1">Y87+DeltaRK4!X69</f>
        <v>0.03</v>
      </c>
      <c r="Z88" s="19">
        <f ca="1">Z87+DeltaRK4!Y69</f>
        <v>0</v>
      </c>
      <c r="AA88" s="19">
        <f ca="1">AA87+DeltaRK4!Z69</f>
        <v>0</v>
      </c>
      <c r="AB88" s="19">
        <f ca="1">AB87+DeltaRK4!AA69</f>
        <v>0</v>
      </c>
      <c r="AC88" s="19">
        <f ca="1">AC87+DeltaRK4!AB69</f>
        <v>0</v>
      </c>
      <c r="AD88" s="19">
        <f ca="1">AD87+DeltaRK4!AC69</f>
        <v>0</v>
      </c>
      <c r="AE88" s="19">
        <f ca="1">AE87+DeltaRK4!AD69</f>
        <v>0.63578899697482094</v>
      </c>
      <c r="AF88" s="19">
        <f ca="1">AF87+DeltaRK4!AE69</f>
        <v>217.06171545652705</v>
      </c>
      <c r="AG88" s="19">
        <f ca="1">AG87+DeltaRK4!AF69</f>
        <v>233.56769117086301</v>
      </c>
      <c r="AH88" s="19">
        <f ca="1">AH87+DeltaRK4!AG69</f>
        <v>124.79386067838861</v>
      </c>
      <c r="AI88" s="19">
        <f ca="1">AI87+DeltaRK4!AH69</f>
        <v>0</v>
      </c>
      <c r="AJ88" s="19">
        <f ca="1">AJ87+DeltaRK4!AI69</f>
        <v>0</v>
      </c>
      <c r="AK88" s="19">
        <f ca="1">AK87+DeltaRK4!AJ69</f>
        <v>0</v>
      </c>
      <c r="AL88" s="19">
        <f ca="1">AL87+DeltaRK4!AK69</f>
        <v>2.08</v>
      </c>
      <c r="AM88" s="19">
        <f ca="1">AM87+DeltaRK4!AL69</f>
        <v>9.8375362695666598E-3</v>
      </c>
      <c r="AN88" s="19">
        <f ca="1">AN87+DeltaRK4!AM69</f>
        <v>1.1817756127924914</v>
      </c>
      <c r="AO88" s="19">
        <f ca="1">AO87+DeltaRK4!AN69</f>
        <v>25.91</v>
      </c>
      <c r="AP88" s="19">
        <f ca="1">AP87+DeltaRK4!AO69</f>
        <v>19.829999999999998</v>
      </c>
      <c r="AQ88" s="19">
        <f ca="1">AQ87+DeltaRK4!AP69</f>
        <v>24.413252015579879</v>
      </c>
      <c r="AR88" s="19">
        <f ca="1">AR87+DeltaRK4!AQ69</f>
        <v>139.27325201557989</v>
      </c>
      <c r="AS88" s="19">
        <f ca="1">AS87+DeltaRK4!AR69</f>
        <v>-15.32674798442013</v>
      </c>
      <c r="AT88" s="19">
        <f ca="1">AT87+DeltaRK4!AS69</f>
        <v>4.83</v>
      </c>
      <c r="AU88" s="19">
        <f ca="1">AU87+DeltaRK4!AT69</f>
        <v>0.04</v>
      </c>
      <c r="AV88" s="19">
        <f ca="1">AV87+DeltaRK4!AU69</f>
        <v>0</v>
      </c>
      <c r="AW88" s="19">
        <f ca="1">AW87+DeltaRK4!AV69</f>
        <v>1.32</v>
      </c>
      <c r="AX88" s="19">
        <f ca="1">AX87+DeltaRK4!AW69</f>
        <v>1.34</v>
      </c>
      <c r="AY88" s="19">
        <f ca="1">AY87+DeltaRK4!AX69</f>
        <v>1.34</v>
      </c>
      <c r="AZ88" s="19">
        <f ca="1">AZ87+DeltaRK4!AY69</f>
        <v>1.24</v>
      </c>
      <c r="BA88" s="19">
        <f ca="1">BA87+DeltaRK4!AZ69</f>
        <v>0.14000000000000001</v>
      </c>
      <c r="BB88" s="19">
        <f ca="1">BB87+DeltaRK4!BA69</f>
        <v>3.74</v>
      </c>
      <c r="BC88" s="19">
        <f ca="1">BC87+DeltaRK4!BB69</f>
        <v>1.88</v>
      </c>
      <c r="BD88" s="19">
        <f ca="1">BD87+DeltaRK4!BC69</f>
        <v>10.65</v>
      </c>
      <c r="BE88" s="19">
        <f ca="1">BE87+DeltaRK4!BD69</f>
        <v>1.55</v>
      </c>
      <c r="BF88" s="19">
        <f ca="1">BF87+DeltaRK4!BE69</f>
        <v>0.67</v>
      </c>
      <c r="BG88" s="19">
        <f ca="1">BG87+DeltaRK4!BF69</f>
        <v>0.56000000000000005</v>
      </c>
      <c r="BH88" s="19">
        <f ca="1">BH87+DeltaRK4!BG69</f>
        <v>2.1</v>
      </c>
      <c r="BI88" s="19">
        <f ca="1">BI87+DeltaRK4!BH69</f>
        <v>1.72</v>
      </c>
      <c r="BJ88" s="19">
        <f ca="1">BJ87+DeltaRK4!BI69</f>
        <v>1.24</v>
      </c>
      <c r="BK88" s="19">
        <f ca="1">BK87+DeltaRK4!BJ69</f>
        <v>9.61</v>
      </c>
      <c r="BL88" s="19">
        <f ca="1">BL87+DeltaRK4!BK69</f>
        <v>0.61</v>
      </c>
      <c r="BM88" s="19">
        <f ca="1">BM87+DeltaRK4!BL69</f>
        <v>4.5</v>
      </c>
      <c r="BN88" s="19">
        <f ca="1">BN87+DeltaRK4!BM69</f>
        <v>9.5500000000000007</v>
      </c>
      <c r="BO88" s="19">
        <f ca="1">BO87+DeltaRK4!BN69</f>
        <v>4.5</v>
      </c>
      <c r="BP88" s="19">
        <f ca="1">BP87+DeltaRK4!BO69</f>
        <v>2.58</v>
      </c>
      <c r="BQ88" s="19">
        <f ca="1">BQ87+DeltaRK4!BP69</f>
        <v>10.19</v>
      </c>
      <c r="BR88" s="19">
        <f ca="1">BR87+DeltaRK4!BQ69</f>
        <v>8.02</v>
      </c>
      <c r="BS88" s="19">
        <f ca="1">BS87+DeltaRK4!BR69</f>
        <v>1.56</v>
      </c>
      <c r="BT88" s="19">
        <f ca="1">BT87+DeltaRK4!BS69</f>
        <v>4.66</v>
      </c>
      <c r="BU88" s="19">
        <f ca="1">BU87+DeltaRK4!BT69</f>
        <v>0</v>
      </c>
      <c r="BV88" s="4"/>
      <c r="BW88" s="4">
        <f ca="1">BW87-DeltaRK4!Y69</f>
        <v>2944.33</v>
      </c>
      <c r="BX88" s="9">
        <f t="shared" ca="1" si="22"/>
        <v>1.8226365865570688</v>
      </c>
      <c r="BY88" s="4"/>
      <c r="BZ88" s="23">
        <f t="shared" ca="1" si="25"/>
        <v>144230.01624424959</v>
      </c>
      <c r="CA88" s="10">
        <f t="shared" ca="1" si="23"/>
        <v>163476.83002787526</v>
      </c>
      <c r="CB88" s="19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1:108">
      <c r="A89" s="1">
        <f t="shared" si="21"/>
        <v>3.3499999999999961</v>
      </c>
      <c r="B89" s="19">
        <f ca="1">B88+DeltaRK4!B70</f>
        <v>414.30263131578448</v>
      </c>
      <c r="C89" s="21">
        <f t="shared" ca="1" si="24"/>
        <v>2944.3300009874752</v>
      </c>
      <c r="D89" s="19">
        <f ca="1">D88+DeltaRK4!C70</f>
        <v>178.80542828439488</v>
      </c>
      <c r="E89" s="19">
        <f ca="1">E88+DeltaRK4!D70</f>
        <v>6.37</v>
      </c>
      <c r="F89" s="19">
        <f ca="1">F88+DeltaRK4!E70</f>
        <v>88.283501101297972</v>
      </c>
      <c r="G89" s="19">
        <f ca="1">G88+DeltaRK4!F70</f>
        <v>18.091070614307181</v>
      </c>
      <c r="H89" s="19">
        <f ca="1">H88+DeltaRK4!G70</f>
        <v>1.21</v>
      </c>
      <c r="I89" s="19">
        <f ca="1">I88+DeltaRK4!H70</f>
        <v>1.29</v>
      </c>
      <c r="J89" s="19">
        <f ca="1">J88+DeltaRK4!I70</f>
        <v>0.31</v>
      </c>
      <c r="K89" s="19">
        <f ca="1">K88+DeltaRK4!J70</f>
        <v>0.15</v>
      </c>
      <c r="L89" s="19">
        <f ca="1">L88+DeltaRK4!K70</f>
        <v>0</v>
      </c>
      <c r="M89" s="19">
        <f ca="1">M88+DeltaRK4!L70</f>
        <v>0.1</v>
      </c>
      <c r="N89" s="19">
        <f ca="1">N88+DeltaRK4!M70</f>
        <v>0.32</v>
      </c>
      <c r="O89" s="19">
        <f ca="1">O88+DeltaRK4!N70</f>
        <v>0</v>
      </c>
      <c r="P89" s="19">
        <f ca="1">P88+DeltaRK4!O70</f>
        <v>0</v>
      </c>
      <c r="Q89" s="19">
        <f ca="1">Q88+DeltaRK4!P70</f>
        <v>372.74322309077945</v>
      </c>
      <c r="R89" s="19">
        <f ca="1">R88+DeltaRK4!Q70</f>
        <v>0.05</v>
      </c>
      <c r="S89" s="19">
        <f ca="1">S88+DeltaRK4!R70</f>
        <v>0</v>
      </c>
      <c r="T89" s="19">
        <f ca="1">T88+DeltaRK4!S70</f>
        <v>0.13</v>
      </c>
      <c r="U89" s="19">
        <f ca="1">U88+DeltaRK4!T70</f>
        <v>0</v>
      </c>
      <c r="V89" s="19">
        <f ca="1">V88+DeltaRK4!U70</f>
        <v>0.03</v>
      </c>
      <c r="W89" s="19">
        <f ca="1">W88+DeltaRK4!V70</f>
        <v>1409.6739874766677</v>
      </c>
      <c r="X89" s="19">
        <f ca="1">X88+DeltaRK4!W70</f>
        <v>0.01</v>
      </c>
      <c r="Y89" s="19">
        <f ca="1">Y88+DeltaRK4!X70</f>
        <v>0.03</v>
      </c>
      <c r="Z89" s="19">
        <f ca="1">Z88+DeltaRK4!Y70</f>
        <v>0</v>
      </c>
      <c r="AA89" s="19">
        <f ca="1">AA88+DeltaRK4!Z70</f>
        <v>0</v>
      </c>
      <c r="AB89" s="19">
        <f ca="1">AB88+DeltaRK4!AA70</f>
        <v>0</v>
      </c>
      <c r="AC89" s="19">
        <f ca="1">AC88+DeltaRK4!AB70</f>
        <v>0</v>
      </c>
      <c r="AD89" s="19">
        <f ca="1">AD88+DeltaRK4!AC70</f>
        <v>0</v>
      </c>
      <c r="AE89" s="19">
        <f ca="1">AE88+DeltaRK4!AD70</f>
        <v>0.62145903637067024</v>
      </c>
      <c r="AF89" s="19">
        <f ca="1">AF88+DeltaRK4!AE70</f>
        <v>216.79142311072383</v>
      </c>
      <c r="AG89" s="19">
        <f ca="1">AG88+DeltaRK4!AF70</f>
        <v>237.08261279554353</v>
      </c>
      <c r="AH89" s="19">
        <f ca="1">AH88+DeltaRK4!AG70</f>
        <v>125.7270778396327</v>
      </c>
      <c r="AI89" s="19">
        <f ca="1">AI88+DeltaRK4!AH70</f>
        <v>0</v>
      </c>
      <c r="AJ89" s="19">
        <f ca="1">AJ88+DeltaRK4!AI70</f>
        <v>0</v>
      </c>
      <c r="AK89" s="19">
        <f ca="1">AK88+DeltaRK4!AJ70</f>
        <v>0</v>
      </c>
      <c r="AL89" s="19">
        <f ca="1">AL88+DeltaRK4!AK70</f>
        <v>2.08</v>
      </c>
      <c r="AM89" s="19">
        <f ca="1">AM88+DeltaRK4!AL70</f>
        <v>8.9293856928132388E-3</v>
      </c>
      <c r="AN89" s="19">
        <f ca="1">AN88+DeltaRK4!AM70</f>
        <v>1.1058396058189794</v>
      </c>
      <c r="AO89" s="19">
        <f ca="1">AO88+DeltaRK4!AN70</f>
        <v>25.91</v>
      </c>
      <c r="AP89" s="19">
        <f ca="1">AP88+DeltaRK4!AO70</f>
        <v>19.829999999999998</v>
      </c>
      <c r="AQ89" s="19">
        <f ca="1">AQ88+DeltaRK4!AP70</f>
        <v>24.105149548748756</v>
      </c>
      <c r="AR89" s="19">
        <f ca="1">AR88+DeltaRK4!AQ70</f>
        <v>138.96514954874877</v>
      </c>
      <c r="AS89" s="19">
        <f ca="1">AS88+DeltaRK4!AR70</f>
        <v>-15.634850451251252</v>
      </c>
      <c r="AT89" s="19">
        <f ca="1">AT88+DeltaRK4!AS70</f>
        <v>4.83</v>
      </c>
      <c r="AU89" s="19">
        <f ca="1">AU88+DeltaRK4!AT70</f>
        <v>0.04</v>
      </c>
      <c r="AV89" s="19">
        <f ca="1">AV88+DeltaRK4!AU70</f>
        <v>0</v>
      </c>
      <c r="AW89" s="19">
        <f ca="1">AW88+DeltaRK4!AV70</f>
        <v>1.32</v>
      </c>
      <c r="AX89" s="19">
        <f ca="1">AX88+DeltaRK4!AW70</f>
        <v>1.34</v>
      </c>
      <c r="AY89" s="19">
        <f ca="1">AY88+DeltaRK4!AX70</f>
        <v>1.34</v>
      </c>
      <c r="AZ89" s="19">
        <f ca="1">AZ88+DeltaRK4!AY70</f>
        <v>1.24</v>
      </c>
      <c r="BA89" s="19">
        <f ca="1">BA88+DeltaRK4!AZ70</f>
        <v>0.14000000000000001</v>
      </c>
      <c r="BB89" s="19">
        <f ca="1">BB88+DeltaRK4!BA70</f>
        <v>3.74</v>
      </c>
      <c r="BC89" s="19">
        <f ca="1">BC88+DeltaRK4!BB70</f>
        <v>1.88</v>
      </c>
      <c r="BD89" s="19">
        <f ca="1">BD88+DeltaRK4!BC70</f>
        <v>10.65</v>
      </c>
      <c r="BE89" s="19">
        <f ca="1">BE88+DeltaRK4!BD70</f>
        <v>1.55</v>
      </c>
      <c r="BF89" s="19">
        <f ca="1">BF88+DeltaRK4!BE70</f>
        <v>0.67</v>
      </c>
      <c r="BG89" s="19">
        <f ca="1">BG88+DeltaRK4!BF70</f>
        <v>0.56000000000000005</v>
      </c>
      <c r="BH89" s="19">
        <f ca="1">BH88+DeltaRK4!BG70</f>
        <v>2.1</v>
      </c>
      <c r="BI89" s="19">
        <f ca="1">BI88+DeltaRK4!BH70</f>
        <v>1.72</v>
      </c>
      <c r="BJ89" s="19">
        <f ca="1">BJ88+DeltaRK4!BI70</f>
        <v>1.24</v>
      </c>
      <c r="BK89" s="19">
        <f ca="1">BK88+DeltaRK4!BJ70</f>
        <v>9.61</v>
      </c>
      <c r="BL89" s="19">
        <f ca="1">BL88+DeltaRK4!BK70</f>
        <v>0.61</v>
      </c>
      <c r="BM89" s="19">
        <f ca="1">BM88+DeltaRK4!BL70</f>
        <v>4.5</v>
      </c>
      <c r="BN89" s="19">
        <f ca="1">BN88+DeltaRK4!BM70</f>
        <v>9.5500000000000007</v>
      </c>
      <c r="BO89" s="19">
        <f ca="1">BO88+DeltaRK4!BN70</f>
        <v>4.5</v>
      </c>
      <c r="BP89" s="19">
        <f ca="1">BP88+DeltaRK4!BO70</f>
        <v>2.58</v>
      </c>
      <c r="BQ89" s="19">
        <f ca="1">BQ88+DeltaRK4!BP70</f>
        <v>10.19</v>
      </c>
      <c r="BR89" s="19">
        <f ca="1">BR88+DeltaRK4!BQ70</f>
        <v>8.02</v>
      </c>
      <c r="BS89" s="19">
        <f ca="1">BS88+DeltaRK4!BR70</f>
        <v>1.56</v>
      </c>
      <c r="BT89" s="19">
        <f ca="1">BT88+DeltaRK4!BS70</f>
        <v>4.66</v>
      </c>
      <c r="BU89" s="19">
        <f ca="1">BU88+DeltaRK4!BT70</f>
        <v>0</v>
      </c>
      <c r="BV89" s="4"/>
      <c r="BW89" s="4">
        <f ca="1">BW88-DeltaRK4!Y70</f>
        <v>2944.33</v>
      </c>
      <c r="BX89" s="9">
        <f t="shared" ca="1" si="22"/>
        <v>1.8218619680986323</v>
      </c>
      <c r="BY89" s="4"/>
      <c r="BZ89" s="23">
        <f t="shared" ca="1" si="25"/>
        <v>144234.25624601846</v>
      </c>
      <c r="CA89" s="10">
        <f t="shared" ca="1" si="23"/>
        <v>163155.12305175237</v>
      </c>
      <c r="CB89" s="19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1:108">
      <c r="A90" s="1">
        <f t="shared" si="21"/>
        <v>3.3999999999999959</v>
      </c>
      <c r="B90" s="19">
        <f ca="1">B89+DeltaRK4!B71</f>
        <v>414.3185973404436</v>
      </c>
      <c r="C90" s="21">
        <f t="shared" ca="1" si="24"/>
        <v>2944.3300009874765</v>
      </c>
      <c r="D90" s="19">
        <f ca="1">D89+DeltaRK4!C71</f>
        <v>178.73434459878538</v>
      </c>
      <c r="E90" s="19">
        <f ca="1">E89+DeltaRK4!D71</f>
        <v>6.37</v>
      </c>
      <c r="F90" s="19">
        <f ca="1">F89+DeltaRK4!E71</f>
        <v>88.353760822525572</v>
      </c>
      <c r="G90" s="19">
        <f ca="1">G89+DeltaRK4!F71</f>
        <v>18.091894578689072</v>
      </c>
      <c r="H90" s="19">
        <f ca="1">H89+DeltaRK4!G71</f>
        <v>1.21</v>
      </c>
      <c r="I90" s="19">
        <f ca="1">I89+DeltaRK4!H71</f>
        <v>1.29</v>
      </c>
      <c r="J90" s="19">
        <f ca="1">J89+DeltaRK4!I71</f>
        <v>0.31</v>
      </c>
      <c r="K90" s="19">
        <f ca="1">K89+DeltaRK4!J71</f>
        <v>0.15</v>
      </c>
      <c r="L90" s="19">
        <f ca="1">L89+DeltaRK4!K71</f>
        <v>0</v>
      </c>
      <c r="M90" s="19">
        <f ca="1">M89+DeltaRK4!L71</f>
        <v>0.1</v>
      </c>
      <c r="N90" s="19">
        <f ca="1">N89+DeltaRK4!M71</f>
        <v>0.32</v>
      </c>
      <c r="O90" s="19">
        <f ca="1">O89+DeltaRK4!N71</f>
        <v>0</v>
      </c>
      <c r="P90" s="19">
        <f ca="1">P89+DeltaRK4!O71</f>
        <v>0</v>
      </c>
      <c r="Q90" s="19">
        <f ca="1">Q89+DeltaRK4!P71</f>
        <v>375.00833477292838</v>
      </c>
      <c r="R90" s="19">
        <f ca="1">R89+DeltaRK4!Q71</f>
        <v>0.05</v>
      </c>
      <c r="S90" s="19">
        <f ca="1">S89+DeltaRK4!R71</f>
        <v>0</v>
      </c>
      <c r="T90" s="19">
        <f ca="1">T89+DeltaRK4!S71</f>
        <v>0.13</v>
      </c>
      <c r="U90" s="19">
        <f ca="1">U89+DeltaRK4!T71</f>
        <v>0</v>
      </c>
      <c r="V90" s="19">
        <f ca="1">V89+DeltaRK4!U71</f>
        <v>0.03</v>
      </c>
      <c r="W90" s="19">
        <f ca="1">W89+DeltaRK4!V71</f>
        <v>1404.306532465095</v>
      </c>
      <c r="X90" s="19">
        <f ca="1">X89+DeltaRK4!W71</f>
        <v>0.01</v>
      </c>
      <c r="Y90" s="19">
        <f ca="1">Y89+DeltaRK4!X71</f>
        <v>0.03</v>
      </c>
      <c r="Z90" s="19">
        <f ca="1">Z89+DeltaRK4!Y71</f>
        <v>0</v>
      </c>
      <c r="AA90" s="19">
        <f ca="1">AA89+DeltaRK4!Z71</f>
        <v>0</v>
      </c>
      <c r="AB90" s="19">
        <f ca="1">AB89+DeltaRK4!AA71</f>
        <v>0</v>
      </c>
      <c r="AC90" s="19">
        <f ca="1">AC89+DeltaRK4!AB71</f>
        <v>0</v>
      </c>
      <c r="AD90" s="19">
        <f ca="1">AD89+DeltaRK4!AC71</f>
        <v>0</v>
      </c>
      <c r="AE90" s="19">
        <f ca="1">AE89+DeltaRK4!AD71</f>
        <v>0.6076160493377244</v>
      </c>
      <c r="AF90" s="19">
        <f ca="1">AF89+DeltaRK4!AE71</f>
        <v>216.48478286289807</v>
      </c>
      <c r="AG90" s="19">
        <f ca="1">AG89+DeltaRK4!AF71</f>
        <v>240.57203331987049</v>
      </c>
      <c r="AH90" s="19">
        <f ca="1">AH89+DeltaRK4!AG71</f>
        <v>126.64070686246387</v>
      </c>
      <c r="AI90" s="19">
        <f ca="1">AI89+DeltaRK4!AH71</f>
        <v>0</v>
      </c>
      <c r="AJ90" s="19">
        <f ca="1">AJ89+DeltaRK4!AI71</f>
        <v>0</v>
      </c>
      <c r="AK90" s="19">
        <f ca="1">AK89+DeltaRK4!AJ71</f>
        <v>0</v>
      </c>
      <c r="AL90" s="19">
        <f ca="1">AL89+DeltaRK4!AK71</f>
        <v>2.08</v>
      </c>
      <c r="AM90" s="19">
        <f ca="1">AM89+DeltaRK4!AL71</f>
        <v>8.1054213109245828E-3</v>
      </c>
      <c r="AN90" s="19">
        <f ca="1">AN89+DeltaRK4!AM71</f>
        <v>1.0347640784973966</v>
      </c>
      <c r="AO90" s="19">
        <f ca="1">AO89+DeltaRK4!AN71</f>
        <v>25.91</v>
      </c>
      <c r="AP90" s="19">
        <f ca="1">AP89+DeltaRK4!AO71</f>
        <v>19.829999999999998</v>
      </c>
      <c r="AQ90" s="19">
        <f ca="1">AQ89+DeltaRK4!AP71</f>
        <v>23.802375051691349</v>
      </c>
      <c r="AR90" s="19">
        <f ca="1">AR89+DeltaRK4!AQ71</f>
        <v>138.66237505169136</v>
      </c>
      <c r="AS90" s="19">
        <f ca="1">AS89+DeltaRK4!AR71</f>
        <v>-15.937624948308658</v>
      </c>
      <c r="AT90" s="19">
        <f ca="1">AT89+DeltaRK4!AS71</f>
        <v>4.83</v>
      </c>
      <c r="AU90" s="19">
        <f ca="1">AU89+DeltaRK4!AT71</f>
        <v>0.04</v>
      </c>
      <c r="AV90" s="19">
        <f ca="1">AV89+DeltaRK4!AU71</f>
        <v>0</v>
      </c>
      <c r="AW90" s="19">
        <f ca="1">AW89+DeltaRK4!AV71</f>
        <v>1.32</v>
      </c>
      <c r="AX90" s="19">
        <f ca="1">AX89+DeltaRK4!AW71</f>
        <v>1.34</v>
      </c>
      <c r="AY90" s="19">
        <f ca="1">AY89+DeltaRK4!AX71</f>
        <v>1.34</v>
      </c>
      <c r="AZ90" s="19">
        <f ca="1">AZ89+DeltaRK4!AY71</f>
        <v>1.24</v>
      </c>
      <c r="BA90" s="19">
        <f ca="1">BA89+DeltaRK4!AZ71</f>
        <v>0.14000000000000001</v>
      </c>
      <c r="BB90" s="19">
        <f ca="1">BB89+DeltaRK4!BA71</f>
        <v>3.74</v>
      </c>
      <c r="BC90" s="19">
        <f ca="1">BC89+DeltaRK4!BB71</f>
        <v>1.88</v>
      </c>
      <c r="BD90" s="19">
        <f ca="1">BD89+DeltaRK4!BC71</f>
        <v>10.65</v>
      </c>
      <c r="BE90" s="19">
        <f ca="1">BE89+DeltaRK4!BD71</f>
        <v>1.55</v>
      </c>
      <c r="BF90" s="19">
        <f ca="1">BF89+DeltaRK4!BE71</f>
        <v>0.67</v>
      </c>
      <c r="BG90" s="19">
        <f ca="1">BG89+DeltaRK4!BF71</f>
        <v>0.56000000000000005</v>
      </c>
      <c r="BH90" s="19">
        <f ca="1">BH89+DeltaRK4!BG71</f>
        <v>2.1</v>
      </c>
      <c r="BI90" s="19">
        <f ca="1">BI89+DeltaRK4!BH71</f>
        <v>1.72</v>
      </c>
      <c r="BJ90" s="19">
        <f ca="1">BJ89+DeltaRK4!BI71</f>
        <v>1.24</v>
      </c>
      <c r="BK90" s="19">
        <f ca="1">BK89+DeltaRK4!BJ71</f>
        <v>9.61</v>
      </c>
      <c r="BL90" s="19">
        <f ca="1">BL89+DeltaRK4!BK71</f>
        <v>0.61</v>
      </c>
      <c r="BM90" s="19">
        <f ca="1">BM89+DeltaRK4!BL71</f>
        <v>4.5</v>
      </c>
      <c r="BN90" s="19">
        <f ca="1">BN89+DeltaRK4!BM71</f>
        <v>9.5500000000000007</v>
      </c>
      <c r="BO90" s="19">
        <f ca="1">BO89+DeltaRK4!BN71</f>
        <v>4.5</v>
      </c>
      <c r="BP90" s="19">
        <f ca="1">BP89+DeltaRK4!BO71</f>
        <v>2.58</v>
      </c>
      <c r="BQ90" s="19">
        <f ca="1">BQ89+DeltaRK4!BP71</f>
        <v>10.19</v>
      </c>
      <c r="BR90" s="19">
        <f ca="1">BR89+DeltaRK4!BQ71</f>
        <v>8.02</v>
      </c>
      <c r="BS90" s="19">
        <f ca="1">BS89+DeltaRK4!BR71</f>
        <v>1.56</v>
      </c>
      <c r="BT90" s="19">
        <f ca="1">BT89+DeltaRK4!BS71</f>
        <v>4.66</v>
      </c>
      <c r="BU90" s="19">
        <f ca="1">BU89+DeltaRK4!BT71</f>
        <v>0</v>
      </c>
      <c r="BV90" s="4"/>
      <c r="BW90" s="4">
        <f ca="1">BW89-DeltaRK4!Y71</f>
        <v>2944.33</v>
      </c>
      <c r="BX90" s="9">
        <f t="shared" ca="1" si="22"/>
        <v>1.8211376910752402</v>
      </c>
      <c r="BY90" s="4"/>
      <c r="BZ90" s="23">
        <f t="shared" ca="1" si="25"/>
        <v>144238.15490290019</v>
      </c>
      <c r="CA90" s="10">
        <f t="shared" ca="1" si="23"/>
        <v>162839.49505781423</v>
      </c>
      <c r="CB90" s="19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1:108">
      <c r="A91" s="1">
        <f t="shared" si="21"/>
        <v>3.4499999999999957</v>
      </c>
      <c r="B91" s="19">
        <f ca="1">B90+DeltaRK4!B72</f>
        <v>414.33385292815359</v>
      </c>
      <c r="C91" s="21">
        <f t="shared" ca="1" si="24"/>
        <v>2944.3300009874756</v>
      </c>
      <c r="D91" s="19">
        <f ca="1">D90+DeltaRK4!C72</f>
        <v>178.66787918202209</v>
      </c>
      <c r="E91" s="19">
        <f ca="1">E90+DeltaRK4!D72</f>
        <v>6.37</v>
      </c>
      <c r="F91" s="19">
        <f ca="1">F90+DeltaRK4!E72</f>
        <v>88.4194786041258</v>
      </c>
      <c r="G91" s="19">
        <f ca="1">G90+DeltaRK4!F72</f>
        <v>18.092642213852134</v>
      </c>
      <c r="H91" s="19">
        <f ca="1">H90+DeltaRK4!G72</f>
        <v>1.21</v>
      </c>
      <c r="I91" s="19">
        <f ca="1">I90+DeltaRK4!H72</f>
        <v>1.29</v>
      </c>
      <c r="J91" s="19">
        <f ca="1">J90+DeltaRK4!I72</f>
        <v>0.31</v>
      </c>
      <c r="K91" s="19">
        <f ca="1">K90+DeltaRK4!J72</f>
        <v>0.15</v>
      </c>
      <c r="L91" s="19">
        <f ca="1">L90+DeltaRK4!K72</f>
        <v>0</v>
      </c>
      <c r="M91" s="19">
        <f ca="1">M90+DeltaRK4!L72</f>
        <v>0.1</v>
      </c>
      <c r="N91" s="19">
        <f ca="1">N90+DeltaRK4!M72</f>
        <v>0.32</v>
      </c>
      <c r="O91" s="19">
        <f ca="1">O90+DeltaRK4!N72</f>
        <v>0</v>
      </c>
      <c r="P91" s="19">
        <f ca="1">P90+DeltaRK4!O72</f>
        <v>0</v>
      </c>
      <c r="Q91" s="19">
        <f ca="1">Q90+DeltaRK4!P72</f>
        <v>377.22501630731438</v>
      </c>
      <c r="R91" s="19">
        <f ca="1">R90+DeltaRK4!Q72</f>
        <v>0.05</v>
      </c>
      <c r="S91" s="19">
        <f ca="1">S90+DeltaRK4!R72</f>
        <v>0</v>
      </c>
      <c r="T91" s="19">
        <f ca="1">T90+DeltaRK4!S72</f>
        <v>0.13</v>
      </c>
      <c r="U91" s="19">
        <f ca="1">U90+DeltaRK4!T72</f>
        <v>0</v>
      </c>
      <c r="V91" s="19">
        <f ca="1">V90+DeltaRK4!U72</f>
        <v>0.03</v>
      </c>
      <c r="W91" s="19">
        <f ca="1">W90+DeltaRK4!V72</f>
        <v>1399.0468413047363</v>
      </c>
      <c r="X91" s="19">
        <f ca="1">X90+DeltaRK4!W72</f>
        <v>0.01</v>
      </c>
      <c r="Y91" s="19">
        <f ca="1">Y90+DeltaRK4!X72</f>
        <v>0.03</v>
      </c>
      <c r="Z91" s="19">
        <f ca="1">Z90+DeltaRK4!Y72</f>
        <v>0</v>
      </c>
      <c r="AA91" s="19">
        <f ca="1">AA90+DeltaRK4!Z72</f>
        <v>0</v>
      </c>
      <c r="AB91" s="19">
        <f ca="1">AB90+DeltaRK4!AA72</f>
        <v>0</v>
      </c>
      <c r="AC91" s="19">
        <f ca="1">AC90+DeltaRK4!AB72</f>
        <v>0</v>
      </c>
      <c r="AD91" s="19">
        <f ca="1">AD90+DeltaRK4!AC72</f>
        <v>0</v>
      </c>
      <c r="AE91" s="19">
        <f ca="1">AE90+DeltaRK4!AD72</f>
        <v>0.59424243808923982</v>
      </c>
      <c r="AF91" s="19">
        <f ca="1">AF90+DeltaRK4!AE72</f>
        <v>216.14350988090104</v>
      </c>
      <c r="AG91" s="19">
        <f ca="1">AG90+DeltaRK4!AF72</f>
        <v>244.03537783990899</v>
      </c>
      <c r="AH91" s="19">
        <f ca="1">AH90+DeltaRK4!AG72</f>
        <v>127.53502512191984</v>
      </c>
      <c r="AI91" s="19">
        <f ca="1">AI90+DeltaRK4!AH72</f>
        <v>0</v>
      </c>
      <c r="AJ91" s="19">
        <f ca="1">AJ90+DeltaRK4!AI72</f>
        <v>0</v>
      </c>
      <c r="AK91" s="19">
        <f ca="1">AK90+DeltaRK4!AJ72</f>
        <v>0</v>
      </c>
      <c r="AL91" s="19">
        <f ca="1">AL90+DeltaRK4!AK72</f>
        <v>2.08</v>
      </c>
      <c r="AM91" s="19">
        <f ca="1">AM90+DeltaRK4!AL72</f>
        <v>7.3577861478607426E-3</v>
      </c>
      <c r="AN91" s="19">
        <f ca="1">AN90+DeltaRK4!AM72</f>
        <v>0.9682452790116749</v>
      </c>
      <c r="AO91" s="19">
        <f ca="1">AO90+DeltaRK4!AN72</f>
        <v>25.91</v>
      </c>
      <c r="AP91" s="19">
        <f ca="1">AP90+DeltaRK4!AO72</f>
        <v>19.829999999999998</v>
      </c>
      <c r="AQ91" s="19">
        <f ca="1">AQ90+DeltaRK4!AP72</f>
        <v>23.50479500981551</v>
      </c>
      <c r="AR91" s="19">
        <f ca="1">AR90+DeltaRK4!AQ72</f>
        <v>138.36479500981551</v>
      </c>
      <c r="AS91" s="19">
        <f ca="1">AS90+DeltaRK4!AR72</f>
        <v>-16.235204990184496</v>
      </c>
      <c r="AT91" s="19">
        <f ca="1">AT90+DeltaRK4!AS72</f>
        <v>4.83</v>
      </c>
      <c r="AU91" s="19">
        <f ca="1">AU90+DeltaRK4!AT72</f>
        <v>0.04</v>
      </c>
      <c r="AV91" s="19">
        <f ca="1">AV90+DeltaRK4!AU72</f>
        <v>0</v>
      </c>
      <c r="AW91" s="19">
        <f ca="1">AW90+DeltaRK4!AV72</f>
        <v>1.32</v>
      </c>
      <c r="AX91" s="19">
        <f ca="1">AX90+DeltaRK4!AW72</f>
        <v>1.34</v>
      </c>
      <c r="AY91" s="19">
        <f ca="1">AY90+DeltaRK4!AX72</f>
        <v>1.34</v>
      </c>
      <c r="AZ91" s="19">
        <f ca="1">AZ90+DeltaRK4!AY72</f>
        <v>1.24</v>
      </c>
      <c r="BA91" s="19">
        <f ca="1">BA90+DeltaRK4!AZ72</f>
        <v>0.14000000000000001</v>
      </c>
      <c r="BB91" s="19">
        <f ca="1">BB90+DeltaRK4!BA72</f>
        <v>3.74</v>
      </c>
      <c r="BC91" s="19">
        <f ca="1">BC90+DeltaRK4!BB72</f>
        <v>1.88</v>
      </c>
      <c r="BD91" s="19">
        <f ca="1">BD90+DeltaRK4!BC72</f>
        <v>10.65</v>
      </c>
      <c r="BE91" s="19">
        <f ca="1">BE90+DeltaRK4!BD72</f>
        <v>1.55</v>
      </c>
      <c r="BF91" s="19">
        <f ca="1">BF90+DeltaRK4!BE72</f>
        <v>0.67</v>
      </c>
      <c r="BG91" s="19">
        <f ca="1">BG90+DeltaRK4!BF72</f>
        <v>0.56000000000000005</v>
      </c>
      <c r="BH91" s="19">
        <f ca="1">BH90+DeltaRK4!BG72</f>
        <v>2.1</v>
      </c>
      <c r="BI91" s="19">
        <f ca="1">BI90+DeltaRK4!BH72</f>
        <v>1.72</v>
      </c>
      <c r="BJ91" s="19">
        <f ca="1">BJ90+DeltaRK4!BI72</f>
        <v>1.24</v>
      </c>
      <c r="BK91" s="19">
        <f ca="1">BK90+DeltaRK4!BJ72</f>
        <v>9.61</v>
      </c>
      <c r="BL91" s="19">
        <f ca="1">BL90+DeltaRK4!BK72</f>
        <v>0.61</v>
      </c>
      <c r="BM91" s="19">
        <f ca="1">BM90+DeltaRK4!BL72</f>
        <v>4.5</v>
      </c>
      <c r="BN91" s="19">
        <f ca="1">BN90+DeltaRK4!BM72</f>
        <v>9.5500000000000007</v>
      </c>
      <c r="BO91" s="19">
        <f ca="1">BO90+DeltaRK4!BN72</f>
        <v>4.5</v>
      </c>
      <c r="BP91" s="19">
        <f ca="1">BP90+DeltaRK4!BO72</f>
        <v>2.58</v>
      </c>
      <c r="BQ91" s="19">
        <f ca="1">BQ90+DeltaRK4!BP72</f>
        <v>10.19</v>
      </c>
      <c r="BR91" s="19">
        <f ca="1">BR90+DeltaRK4!BQ72</f>
        <v>8.02</v>
      </c>
      <c r="BS91" s="19">
        <f ca="1">BS90+DeltaRK4!BR72</f>
        <v>1.56</v>
      </c>
      <c r="BT91" s="19">
        <f ca="1">BT90+DeltaRK4!BS72</f>
        <v>4.66</v>
      </c>
      <c r="BU91" s="19">
        <f ca="1">BU90+DeltaRK4!BT72</f>
        <v>0</v>
      </c>
      <c r="BV91" s="4"/>
      <c r="BW91" s="4">
        <f ca="1">BW90-DeltaRK4!Y72</f>
        <v>2944.33</v>
      </c>
      <c r="BX91" s="9">
        <f t="shared" ca="1" si="22"/>
        <v>1.8204604699407549</v>
      </c>
      <c r="BY91" s="4"/>
      <c r="BZ91" s="23">
        <f t="shared" ca="1" si="25"/>
        <v>144241.71609907973</v>
      </c>
      <c r="CA91" s="10">
        <f t="shared" ca="1" si="23"/>
        <v>162529.88300138587</v>
      </c>
      <c r="CB91" s="19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1:108">
      <c r="A92" s="1">
        <f t="shared" si="21"/>
        <v>3.4999999999999956</v>
      </c>
      <c r="B92" s="19">
        <f ca="1">B91+DeltaRK4!B73</f>
        <v>414.34844901043698</v>
      </c>
      <c r="C92" s="21">
        <f t="shared" ca="1" si="24"/>
        <v>2944.3300009874756</v>
      </c>
      <c r="D92" s="19">
        <f ca="1">D91+DeltaRK4!C73</f>
        <v>178.60573045549393</v>
      </c>
      <c r="E92" s="19">
        <f ca="1">E91+DeltaRK4!D73</f>
        <v>6.37</v>
      </c>
      <c r="F92" s="19">
        <f ca="1">F91+DeltaRK4!E73</f>
        <v>88.480948908979954</v>
      </c>
      <c r="G92" s="19">
        <f ca="1">G91+DeltaRK4!F73</f>
        <v>18.093320635526133</v>
      </c>
      <c r="H92" s="19">
        <f ca="1">H91+DeltaRK4!G73</f>
        <v>1.21</v>
      </c>
      <c r="I92" s="19">
        <f ca="1">I91+DeltaRK4!H73</f>
        <v>1.29</v>
      </c>
      <c r="J92" s="19">
        <f ca="1">J91+DeltaRK4!I73</f>
        <v>0.31</v>
      </c>
      <c r="K92" s="19">
        <f ca="1">K91+DeltaRK4!J73</f>
        <v>0.15</v>
      </c>
      <c r="L92" s="19">
        <f ca="1">L91+DeltaRK4!K73</f>
        <v>0</v>
      </c>
      <c r="M92" s="19">
        <f ca="1">M91+DeltaRK4!L73</f>
        <v>0.1</v>
      </c>
      <c r="N92" s="19">
        <f ca="1">N91+DeltaRK4!M73</f>
        <v>0.32</v>
      </c>
      <c r="O92" s="19">
        <f ca="1">O91+DeltaRK4!N73</f>
        <v>0</v>
      </c>
      <c r="P92" s="19">
        <f ca="1">P91+DeltaRK4!O73</f>
        <v>0</v>
      </c>
      <c r="Q92" s="19">
        <f ca="1">Q91+DeltaRK4!P73</f>
        <v>379.39389356380303</v>
      </c>
      <c r="R92" s="19">
        <f ca="1">R91+DeltaRK4!Q73</f>
        <v>0.05</v>
      </c>
      <c r="S92" s="19">
        <f ca="1">S91+DeltaRK4!R73</f>
        <v>0</v>
      </c>
      <c r="T92" s="19">
        <f ca="1">T91+DeltaRK4!S73</f>
        <v>0.13</v>
      </c>
      <c r="U92" s="19">
        <f ca="1">U91+DeltaRK4!T73</f>
        <v>0</v>
      </c>
      <c r="V92" s="19">
        <f ca="1">V91+DeltaRK4!U73</f>
        <v>0.03</v>
      </c>
      <c r="W92" s="19">
        <f ca="1">W91+DeltaRK4!V73</f>
        <v>1393.8935914985625</v>
      </c>
      <c r="X92" s="19">
        <f ca="1">X91+DeltaRK4!W73</f>
        <v>0.01</v>
      </c>
      <c r="Y92" s="19">
        <f ca="1">Y91+DeltaRK4!X73</f>
        <v>0.03</v>
      </c>
      <c r="Z92" s="19">
        <f ca="1">Z91+DeltaRK4!Y73</f>
        <v>0</v>
      </c>
      <c r="AA92" s="19">
        <f ca="1">AA91+DeltaRK4!Z73</f>
        <v>0</v>
      </c>
      <c r="AB92" s="19">
        <f ca="1">AB91+DeltaRK4!AA73</f>
        <v>0</v>
      </c>
      <c r="AC92" s="19">
        <f ca="1">AC91+DeltaRK4!AB73</f>
        <v>0</v>
      </c>
      <c r="AD92" s="19">
        <f ca="1">AD91+DeltaRK4!AC73</f>
        <v>0</v>
      </c>
      <c r="AE92" s="19">
        <f ca="1">AE91+DeltaRK4!AD73</f>
        <v>0.58132090463245156</v>
      </c>
      <c r="AF92" s="19">
        <f ca="1">AF91+DeltaRK4!AE73</f>
        <v>215.76925553896541</v>
      </c>
      <c r="AG92" s="19">
        <f ca="1">AG91+DeltaRK4!AF73</f>
        <v>247.47211385576438</v>
      </c>
      <c r="AH92" s="19">
        <f ca="1">AH91+DeltaRK4!AG73</f>
        <v>128.41030869906902</v>
      </c>
      <c r="AI92" s="19">
        <f ca="1">AI91+DeltaRK4!AH73</f>
        <v>0</v>
      </c>
      <c r="AJ92" s="19">
        <f ca="1">AJ91+DeltaRK4!AI73</f>
        <v>0</v>
      </c>
      <c r="AK92" s="19">
        <f ca="1">AK91+DeltaRK4!AJ73</f>
        <v>0</v>
      </c>
      <c r="AL92" s="19">
        <f ca="1">AL91+DeltaRK4!AK73</f>
        <v>2.08</v>
      </c>
      <c r="AM92" s="19">
        <f ca="1">AM91+DeltaRK4!AL73</f>
        <v>6.6793644738629082E-3</v>
      </c>
      <c r="AN92" s="19">
        <f ca="1">AN91+DeltaRK4!AM73</f>
        <v>0.90599743966836344</v>
      </c>
      <c r="AO92" s="19">
        <f ca="1">AO91+DeltaRK4!AN73</f>
        <v>25.91</v>
      </c>
      <c r="AP92" s="19">
        <f ca="1">AP91+DeltaRK4!AO73</f>
        <v>19.829999999999998</v>
      </c>
      <c r="AQ92" s="19">
        <f ca="1">AQ91+DeltaRK4!AP73</f>
        <v>23.212280040845645</v>
      </c>
      <c r="AR92" s="19">
        <f ca="1">AR91+DeltaRK4!AQ73</f>
        <v>138.07228004084564</v>
      </c>
      <c r="AS92" s="19">
        <f ca="1">AS91+DeltaRK4!AR73</f>
        <v>-16.527719959154361</v>
      </c>
      <c r="AT92" s="19">
        <f ca="1">AT91+DeltaRK4!AS73</f>
        <v>4.83</v>
      </c>
      <c r="AU92" s="19">
        <f ca="1">AU91+DeltaRK4!AT73</f>
        <v>0.04</v>
      </c>
      <c r="AV92" s="19">
        <f ca="1">AV91+DeltaRK4!AU73</f>
        <v>0</v>
      </c>
      <c r="AW92" s="19">
        <f ca="1">AW91+DeltaRK4!AV73</f>
        <v>1.32</v>
      </c>
      <c r="AX92" s="19">
        <f ca="1">AX91+DeltaRK4!AW73</f>
        <v>1.34</v>
      </c>
      <c r="AY92" s="19">
        <f ca="1">AY91+DeltaRK4!AX73</f>
        <v>1.34</v>
      </c>
      <c r="AZ92" s="19">
        <f ca="1">AZ91+DeltaRK4!AY73</f>
        <v>1.24</v>
      </c>
      <c r="BA92" s="19">
        <f ca="1">BA91+DeltaRK4!AZ73</f>
        <v>0.14000000000000001</v>
      </c>
      <c r="BB92" s="19">
        <f ca="1">BB91+DeltaRK4!BA73</f>
        <v>3.74</v>
      </c>
      <c r="BC92" s="19">
        <f ca="1">BC91+DeltaRK4!BB73</f>
        <v>1.88</v>
      </c>
      <c r="BD92" s="19">
        <f ca="1">BD91+DeltaRK4!BC73</f>
        <v>10.65</v>
      </c>
      <c r="BE92" s="19">
        <f ca="1">BE91+DeltaRK4!BD73</f>
        <v>1.55</v>
      </c>
      <c r="BF92" s="19">
        <f ca="1">BF91+DeltaRK4!BE73</f>
        <v>0.67</v>
      </c>
      <c r="BG92" s="19">
        <f ca="1">BG91+DeltaRK4!BF73</f>
        <v>0.56000000000000005</v>
      </c>
      <c r="BH92" s="19">
        <f ca="1">BH91+DeltaRK4!BG73</f>
        <v>2.1</v>
      </c>
      <c r="BI92" s="19">
        <f ca="1">BI91+DeltaRK4!BH73</f>
        <v>1.72</v>
      </c>
      <c r="BJ92" s="19">
        <f ca="1">BJ91+DeltaRK4!BI73</f>
        <v>1.24</v>
      </c>
      <c r="BK92" s="19">
        <f ca="1">BK91+DeltaRK4!BJ73</f>
        <v>9.61</v>
      </c>
      <c r="BL92" s="19">
        <f ca="1">BL91+DeltaRK4!BK73</f>
        <v>0.61</v>
      </c>
      <c r="BM92" s="19">
        <f ca="1">BM91+DeltaRK4!BL73</f>
        <v>4.5</v>
      </c>
      <c r="BN92" s="19">
        <f ca="1">BN91+DeltaRK4!BM73</f>
        <v>9.5500000000000007</v>
      </c>
      <c r="BO92" s="19">
        <f ca="1">BO91+DeltaRK4!BN73</f>
        <v>4.5</v>
      </c>
      <c r="BP92" s="19">
        <f ca="1">BP91+DeltaRK4!BO73</f>
        <v>2.58</v>
      </c>
      <c r="BQ92" s="19">
        <f ca="1">BQ91+DeltaRK4!BP73</f>
        <v>10.19</v>
      </c>
      <c r="BR92" s="19">
        <f ca="1">BR91+DeltaRK4!BQ73</f>
        <v>8.02</v>
      </c>
      <c r="BS92" s="19">
        <f ca="1">BS91+DeltaRK4!BR73</f>
        <v>1.56</v>
      </c>
      <c r="BT92" s="19">
        <f ca="1">BT91+DeltaRK4!BS73</f>
        <v>4.66</v>
      </c>
      <c r="BU92" s="19">
        <f ca="1">BU91+DeltaRK4!BT73</f>
        <v>0</v>
      </c>
      <c r="BV92" s="4"/>
      <c r="BW92" s="4">
        <f ca="1">BW91-DeltaRK4!Y73</f>
        <v>2944.33</v>
      </c>
      <c r="BX92" s="9">
        <f t="shared" ca="1" si="22"/>
        <v>1.8198272318880078</v>
      </c>
      <c r="BY92" s="4"/>
      <c r="BZ92" s="23">
        <f t="shared" ca="1" si="25"/>
        <v>144244.94392748582</v>
      </c>
      <c r="CA92" s="10">
        <f t="shared" ca="1" si="23"/>
        <v>162226.22247349733</v>
      </c>
      <c r="CB92" s="19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1:108">
      <c r="A93" s="1">
        <f t="shared" si="21"/>
        <v>3.5499999999999954</v>
      </c>
      <c r="B93" s="19">
        <f ca="1">B92+DeltaRK4!B74</f>
        <v>414.3624331634129</v>
      </c>
      <c r="C93" s="21">
        <f t="shared" ca="1" si="24"/>
        <v>2944.3300009874756</v>
      </c>
      <c r="D93" s="19">
        <f ca="1">D92+DeltaRK4!C74</f>
        <v>178.54761639433482</v>
      </c>
      <c r="E93" s="19">
        <f ca="1">E92+DeltaRK4!D74</f>
        <v>6.37</v>
      </c>
      <c r="F93" s="19">
        <f ca="1">F92+DeltaRK4!E74</f>
        <v>88.538447316342925</v>
      </c>
      <c r="G93" s="19">
        <f ca="1">G92+DeltaRK4!F74</f>
        <v>18.093936289322272</v>
      </c>
      <c r="H93" s="19">
        <f ca="1">H92+DeltaRK4!G74</f>
        <v>1.21</v>
      </c>
      <c r="I93" s="19">
        <f ca="1">I92+DeltaRK4!H74</f>
        <v>1.29</v>
      </c>
      <c r="J93" s="19">
        <f ca="1">J92+DeltaRK4!I74</f>
        <v>0.31</v>
      </c>
      <c r="K93" s="19">
        <f ca="1">K92+DeltaRK4!J74</f>
        <v>0.15</v>
      </c>
      <c r="L93" s="19">
        <f ca="1">L92+DeltaRK4!K74</f>
        <v>0</v>
      </c>
      <c r="M93" s="19">
        <f ca="1">M92+DeltaRK4!L74</f>
        <v>0.1</v>
      </c>
      <c r="N93" s="19">
        <f ca="1">N92+DeltaRK4!M74</f>
        <v>0.32</v>
      </c>
      <c r="O93" s="19">
        <f ca="1">O92+DeltaRK4!N74</f>
        <v>0</v>
      </c>
      <c r="P93" s="19">
        <f ca="1">P92+DeltaRK4!O74</f>
        <v>0</v>
      </c>
      <c r="Q93" s="19">
        <f ca="1">Q92+DeltaRK4!P74</f>
        <v>381.51559018720747</v>
      </c>
      <c r="R93" s="19">
        <f ca="1">R92+DeltaRK4!Q74</f>
        <v>0.05</v>
      </c>
      <c r="S93" s="19">
        <f ca="1">S92+DeltaRK4!R74</f>
        <v>0</v>
      </c>
      <c r="T93" s="19">
        <f ca="1">T92+DeltaRK4!S74</f>
        <v>0.13</v>
      </c>
      <c r="U93" s="19">
        <f ca="1">U92+DeltaRK4!T74</f>
        <v>0</v>
      </c>
      <c r="V93" s="19">
        <f ca="1">V92+DeltaRK4!U74</f>
        <v>0.03</v>
      </c>
      <c r="W93" s="19">
        <f ca="1">W92+DeltaRK4!V74</f>
        <v>1388.8454549275073</v>
      </c>
      <c r="X93" s="19">
        <f ca="1">X92+DeltaRK4!W74</f>
        <v>0.01</v>
      </c>
      <c r="Y93" s="19">
        <f ca="1">Y92+DeltaRK4!X74</f>
        <v>0.03</v>
      </c>
      <c r="Z93" s="19">
        <f ca="1">Z92+DeltaRK4!Y74</f>
        <v>0</v>
      </c>
      <c r="AA93" s="19">
        <f ca="1">AA92+DeltaRK4!Z74</f>
        <v>0</v>
      </c>
      <c r="AB93" s="19">
        <f ca="1">AB92+DeltaRK4!AA74</f>
        <v>0</v>
      </c>
      <c r="AC93" s="19">
        <f ca="1">AC92+DeltaRK4!AB74</f>
        <v>0</v>
      </c>
      <c r="AD93" s="19">
        <f ca="1">AD92+DeltaRK4!AC74</f>
        <v>0</v>
      </c>
      <c r="AE93" s="19">
        <f ca="1">AE92+DeltaRK4!AD74</f>
        <v>0.56883451503342286</v>
      </c>
      <c r="AF93" s="19">
        <f ca="1">AF92+DeltaRK4!AE74</f>
        <v>215.36360932370661</v>
      </c>
      <c r="AG93" s="19">
        <f ca="1">AG92+DeltaRK4!AF74</f>
        <v>250.88174988363963</v>
      </c>
      <c r="AH93" s="19">
        <f ca="1">AH92+DeltaRK4!AG74</f>
        <v>129.2668323240633</v>
      </c>
      <c r="AI93" s="19">
        <f ca="1">AI92+DeltaRK4!AH74</f>
        <v>0</v>
      </c>
      <c r="AJ93" s="19">
        <f ca="1">AJ92+DeltaRK4!AI74</f>
        <v>0</v>
      </c>
      <c r="AK93" s="19">
        <f ca="1">AK92+DeltaRK4!AJ74</f>
        <v>0</v>
      </c>
      <c r="AL93" s="19">
        <f ca="1">AL92+DeltaRK4!AK74</f>
        <v>2.08</v>
      </c>
      <c r="AM93" s="19">
        <f ca="1">AM92+DeltaRK4!AL74</f>
        <v>6.0637106777257531E-3</v>
      </c>
      <c r="AN93" s="19">
        <f ca="1">AN92+DeltaRK4!AM74</f>
        <v>0.84775184115076319</v>
      </c>
      <c r="AO93" s="19">
        <f ca="1">AO92+DeltaRK4!AN74</f>
        <v>25.91</v>
      </c>
      <c r="AP93" s="19">
        <f ca="1">AP92+DeltaRK4!AO74</f>
        <v>19.829999999999998</v>
      </c>
      <c r="AQ93" s="19">
        <f ca="1">AQ92+DeltaRK4!AP74</f>
        <v>22.924704758163287</v>
      </c>
      <c r="AR93" s="19">
        <f ca="1">AR92+DeltaRK4!AQ74</f>
        <v>137.78470475816329</v>
      </c>
      <c r="AS93" s="19">
        <f ca="1">AS92+DeltaRK4!AR74</f>
        <v>-16.815295241836719</v>
      </c>
      <c r="AT93" s="19">
        <f ca="1">AT92+DeltaRK4!AS74</f>
        <v>4.83</v>
      </c>
      <c r="AU93" s="19">
        <f ca="1">AU92+DeltaRK4!AT74</f>
        <v>0.04</v>
      </c>
      <c r="AV93" s="19">
        <f ca="1">AV92+DeltaRK4!AU74</f>
        <v>0</v>
      </c>
      <c r="AW93" s="19">
        <f ca="1">AW92+DeltaRK4!AV74</f>
        <v>1.32</v>
      </c>
      <c r="AX93" s="19">
        <f ca="1">AX92+DeltaRK4!AW74</f>
        <v>1.34</v>
      </c>
      <c r="AY93" s="19">
        <f ca="1">AY92+DeltaRK4!AX74</f>
        <v>1.34</v>
      </c>
      <c r="AZ93" s="19">
        <f ca="1">AZ92+DeltaRK4!AY74</f>
        <v>1.24</v>
      </c>
      <c r="BA93" s="19">
        <f ca="1">BA92+DeltaRK4!AZ74</f>
        <v>0.14000000000000001</v>
      </c>
      <c r="BB93" s="19">
        <f ca="1">BB92+DeltaRK4!BA74</f>
        <v>3.74</v>
      </c>
      <c r="BC93" s="19">
        <f ca="1">BC92+DeltaRK4!BB74</f>
        <v>1.88</v>
      </c>
      <c r="BD93" s="19">
        <f ca="1">BD92+DeltaRK4!BC74</f>
        <v>10.65</v>
      </c>
      <c r="BE93" s="19">
        <f ca="1">BE92+DeltaRK4!BD74</f>
        <v>1.55</v>
      </c>
      <c r="BF93" s="19">
        <f ca="1">BF92+DeltaRK4!BE74</f>
        <v>0.67</v>
      </c>
      <c r="BG93" s="19">
        <f ca="1">BG92+DeltaRK4!BF74</f>
        <v>0.56000000000000005</v>
      </c>
      <c r="BH93" s="19">
        <f ca="1">BH92+DeltaRK4!BG74</f>
        <v>2.1</v>
      </c>
      <c r="BI93" s="19">
        <f ca="1">BI92+DeltaRK4!BH74</f>
        <v>1.72</v>
      </c>
      <c r="BJ93" s="19">
        <f ca="1">BJ92+DeltaRK4!BI74</f>
        <v>1.24</v>
      </c>
      <c r="BK93" s="19">
        <f ca="1">BK92+DeltaRK4!BJ74</f>
        <v>9.61</v>
      </c>
      <c r="BL93" s="19">
        <f ca="1">BL92+DeltaRK4!BK74</f>
        <v>0.61</v>
      </c>
      <c r="BM93" s="19">
        <f ca="1">BM92+DeltaRK4!BL74</f>
        <v>4.5</v>
      </c>
      <c r="BN93" s="19">
        <f ca="1">BN92+DeltaRK4!BM74</f>
        <v>9.5500000000000007</v>
      </c>
      <c r="BO93" s="19">
        <f ca="1">BO92+DeltaRK4!BN74</f>
        <v>4.5</v>
      </c>
      <c r="BP93" s="19">
        <f ca="1">BP92+DeltaRK4!BO74</f>
        <v>2.58</v>
      </c>
      <c r="BQ93" s="19">
        <f ca="1">BQ92+DeltaRK4!BP74</f>
        <v>10.19</v>
      </c>
      <c r="BR93" s="19">
        <f ca="1">BR92+DeltaRK4!BQ74</f>
        <v>8.02</v>
      </c>
      <c r="BS93" s="19">
        <f ca="1">BS92+DeltaRK4!BR74</f>
        <v>1.56</v>
      </c>
      <c r="BT93" s="19">
        <f ca="1">BT92+DeltaRK4!BS74</f>
        <v>4.66</v>
      </c>
      <c r="BU93" s="19">
        <f ca="1">BU92+DeltaRK4!BT74</f>
        <v>0</v>
      </c>
      <c r="BV93" s="4"/>
      <c r="BW93" s="4">
        <f ca="1">BW92-DeltaRK4!Y74</f>
        <v>2944.33</v>
      </c>
      <c r="BX93" s="9">
        <f t="shared" ca="1" si="22"/>
        <v>1.8192351033444094</v>
      </c>
      <c r="BY93" s="4"/>
      <c r="BZ93" s="23">
        <f t="shared" ca="1" si="25"/>
        <v>144247.84266897576</v>
      </c>
      <c r="CA93" s="10">
        <f t="shared" ca="1" si="23"/>
        <v>161928.44781540224</v>
      </c>
      <c r="CB93" s="19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1:108">
      <c r="A94" s="1">
        <f t="shared" si="21"/>
        <v>3.5999999999999952</v>
      </c>
      <c r="B94" s="19">
        <f ca="1">B93+DeltaRK4!B75</f>
        <v>414.37584980865836</v>
      </c>
      <c r="C94" s="21">
        <f t="shared" ca="1" si="24"/>
        <v>2944.3300009874761</v>
      </c>
      <c r="D94" s="19">
        <f ca="1">D93+DeltaRK4!C75</f>
        <v>178.49327328269516</v>
      </c>
      <c r="E94" s="19">
        <f ca="1">E93+DeltaRK4!D75</f>
        <v>6.37</v>
      </c>
      <c r="F94" s="19">
        <f ca="1">F93+DeltaRK4!E75</f>
        <v>88.592231702447762</v>
      </c>
      <c r="G94" s="19">
        <f ca="1">G93+DeltaRK4!F75</f>
        <v>18.09449501485712</v>
      </c>
      <c r="H94" s="19">
        <f ca="1">H93+DeltaRK4!G75</f>
        <v>1.21</v>
      </c>
      <c r="I94" s="19">
        <f ca="1">I93+DeltaRK4!H75</f>
        <v>1.29</v>
      </c>
      <c r="J94" s="19">
        <f ca="1">J93+DeltaRK4!I75</f>
        <v>0.31</v>
      </c>
      <c r="K94" s="19">
        <f ca="1">K93+DeltaRK4!J75</f>
        <v>0.15</v>
      </c>
      <c r="L94" s="19">
        <f ca="1">L93+DeltaRK4!K75</f>
        <v>0</v>
      </c>
      <c r="M94" s="19">
        <f ca="1">M93+DeltaRK4!L75</f>
        <v>0.1</v>
      </c>
      <c r="N94" s="19">
        <f ca="1">N93+DeltaRK4!M75</f>
        <v>0.32</v>
      </c>
      <c r="O94" s="19">
        <f ca="1">O93+DeltaRK4!N75</f>
        <v>0</v>
      </c>
      <c r="P94" s="19">
        <f ca="1">P93+DeltaRK4!O75</f>
        <v>0</v>
      </c>
      <c r="Q94" s="19">
        <f ca="1">Q93+DeltaRK4!P75</f>
        <v>383.59072790905816</v>
      </c>
      <c r="R94" s="19">
        <f ca="1">R93+DeltaRK4!Q75</f>
        <v>0.05</v>
      </c>
      <c r="S94" s="19">
        <f ca="1">S93+DeltaRK4!R75</f>
        <v>0</v>
      </c>
      <c r="T94" s="19">
        <f ca="1">T93+DeltaRK4!S75</f>
        <v>0.13</v>
      </c>
      <c r="U94" s="19">
        <f ca="1">U93+DeltaRK4!T75</f>
        <v>0</v>
      </c>
      <c r="V94" s="19">
        <f ca="1">V93+DeltaRK4!U75</f>
        <v>0.03</v>
      </c>
      <c r="W94" s="19">
        <f ca="1">W93+DeltaRK4!V75</f>
        <v>1383.9010984160616</v>
      </c>
      <c r="X94" s="19">
        <f ca="1">X93+DeltaRK4!W75</f>
        <v>0.01</v>
      </c>
      <c r="Y94" s="19">
        <f ca="1">Y93+DeltaRK4!X75</f>
        <v>0.03</v>
      </c>
      <c r="Z94" s="19">
        <f ca="1">Z93+DeltaRK4!Y75</f>
        <v>0</v>
      </c>
      <c r="AA94" s="19">
        <f ca="1">AA93+DeltaRK4!Z75</f>
        <v>0</v>
      </c>
      <c r="AB94" s="19">
        <f ca="1">AB93+DeltaRK4!AA75</f>
        <v>0</v>
      </c>
      <c r="AC94" s="19">
        <f ca="1">AC93+DeltaRK4!AB75</f>
        <v>0</v>
      </c>
      <c r="AD94" s="19">
        <f ca="1">AD93+DeltaRK4!AC75</f>
        <v>0</v>
      </c>
      <c r="AE94" s="19">
        <f ca="1">AE93+DeltaRK4!AD75</f>
        <v>0.55676674921614133</v>
      </c>
      <c r="AF94" s="19">
        <f ca="1">AF93+DeltaRK4!AE75</f>
        <v>214.92810072312929</v>
      </c>
      <c r="AG94" s="19">
        <f ca="1">AG93+DeltaRK4!AF75</f>
        <v>254.26383406213515</v>
      </c>
      <c r="AH94" s="19">
        <f ca="1">AH93+DeltaRK4!AG75</f>
        <v>130.10486931811596</v>
      </c>
      <c r="AI94" s="19">
        <f ca="1">AI93+DeltaRK4!AH75</f>
        <v>0</v>
      </c>
      <c r="AJ94" s="19">
        <f ca="1">AJ93+DeltaRK4!AI75</f>
        <v>0</v>
      </c>
      <c r="AK94" s="19">
        <f ca="1">AK93+DeltaRK4!AJ75</f>
        <v>0</v>
      </c>
      <c r="AL94" s="19">
        <f ca="1">AL93+DeltaRK4!AK75</f>
        <v>2.08</v>
      </c>
      <c r="AM94" s="19">
        <f ca="1">AM93+DeltaRK4!AL75</f>
        <v>5.5049851428764767E-3</v>
      </c>
      <c r="AN94" s="19">
        <f ca="1">AN93+DeltaRK4!AM75</f>
        <v>0.7932559084988734</v>
      </c>
      <c r="AO94" s="19">
        <f ca="1">AO93+DeltaRK4!AN75</f>
        <v>25.91</v>
      </c>
      <c r="AP94" s="19">
        <f ca="1">AP93+DeltaRK4!AO75</f>
        <v>19.829999999999998</v>
      </c>
      <c r="AQ94" s="19">
        <f ca="1">AQ93+DeltaRK4!AP75</f>
        <v>22.641947638706021</v>
      </c>
      <c r="AR94" s="19">
        <f ca="1">AR93+DeltaRK4!AQ75</f>
        <v>137.50194763870601</v>
      </c>
      <c r="AS94" s="19">
        <f ca="1">AS93+DeltaRK4!AR75</f>
        <v>-17.098052361293984</v>
      </c>
      <c r="AT94" s="19">
        <f ca="1">AT93+DeltaRK4!AS75</f>
        <v>4.83</v>
      </c>
      <c r="AU94" s="19">
        <f ca="1">AU93+DeltaRK4!AT75</f>
        <v>0.04</v>
      </c>
      <c r="AV94" s="19">
        <f ca="1">AV93+DeltaRK4!AU75</f>
        <v>0</v>
      </c>
      <c r="AW94" s="19">
        <f ca="1">AW93+DeltaRK4!AV75</f>
        <v>1.32</v>
      </c>
      <c r="AX94" s="19">
        <f ca="1">AX93+DeltaRK4!AW75</f>
        <v>1.34</v>
      </c>
      <c r="AY94" s="19">
        <f ca="1">AY93+DeltaRK4!AX75</f>
        <v>1.34</v>
      </c>
      <c r="AZ94" s="19">
        <f ca="1">AZ93+DeltaRK4!AY75</f>
        <v>1.24</v>
      </c>
      <c r="BA94" s="19">
        <f ca="1">BA93+DeltaRK4!AZ75</f>
        <v>0.14000000000000001</v>
      </c>
      <c r="BB94" s="19">
        <f ca="1">BB93+DeltaRK4!BA75</f>
        <v>3.74</v>
      </c>
      <c r="BC94" s="19">
        <f ca="1">BC93+DeltaRK4!BB75</f>
        <v>1.88</v>
      </c>
      <c r="BD94" s="19">
        <f ca="1">BD93+DeltaRK4!BC75</f>
        <v>10.65</v>
      </c>
      <c r="BE94" s="19">
        <f ca="1">BE93+DeltaRK4!BD75</f>
        <v>1.55</v>
      </c>
      <c r="BF94" s="19">
        <f ca="1">BF93+DeltaRK4!BE75</f>
        <v>0.67</v>
      </c>
      <c r="BG94" s="19">
        <f ca="1">BG93+DeltaRK4!BF75</f>
        <v>0.56000000000000005</v>
      </c>
      <c r="BH94" s="19">
        <f ca="1">BH93+DeltaRK4!BG75</f>
        <v>2.1</v>
      </c>
      <c r="BI94" s="19">
        <f ca="1">BI93+DeltaRK4!BH75</f>
        <v>1.72</v>
      </c>
      <c r="BJ94" s="19">
        <f ca="1">BJ93+DeltaRK4!BI75</f>
        <v>1.24</v>
      </c>
      <c r="BK94" s="19">
        <f ca="1">BK93+DeltaRK4!BJ75</f>
        <v>9.61</v>
      </c>
      <c r="BL94" s="19">
        <f ca="1">BL93+DeltaRK4!BK75</f>
        <v>0.61</v>
      </c>
      <c r="BM94" s="19">
        <f ca="1">BM93+DeltaRK4!BL75</f>
        <v>4.5</v>
      </c>
      <c r="BN94" s="19">
        <f ca="1">BN93+DeltaRK4!BM75</f>
        <v>9.5500000000000007</v>
      </c>
      <c r="BO94" s="19">
        <f ca="1">BO93+DeltaRK4!BN75</f>
        <v>4.5</v>
      </c>
      <c r="BP94" s="19">
        <f ca="1">BP93+DeltaRK4!BO75</f>
        <v>2.58</v>
      </c>
      <c r="BQ94" s="19">
        <f ca="1">BQ93+DeltaRK4!BP75</f>
        <v>10.19</v>
      </c>
      <c r="BR94" s="19">
        <f ca="1">BR93+DeltaRK4!BQ75</f>
        <v>8.02</v>
      </c>
      <c r="BS94" s="19">
        <f ca="1">BS93+DeltaRK4!BR75</f>
        <v>1.56</v>
      </c>
      <c r="BT94" s="19">
        <f ca="1">BT93+DeltaRK4!BS75</f>
        <v>4.66</v>
      </c>
      <c r="BU94" s="19">
        <f ca="1">BU93+DeltaRK4!BT75</f>
        <v>0</v>
      </c>
      <c r="BV94" s="4"/>
      <c r="BW94" s="4">
        <f ca="1">BW93-DeltaRK4!Y75</f>
        <v>2944.33</v>
      </c>
      <c r="BX94" s="9">
        <f t="shared" ca="1" si="22"/>
        <v>1.8186813972893172</v>
      </c>
      <c r="BY94" s="4"/>
      <c r="BZ94" s="23">
        <f t="shared" ca="1" si="25"/>
        <v>144250.41677279864</v>
      </c>
      <c r="CA94" s="10">
        <f t="shared" ca="1" si="23"/>
        <v>161636.49223086331</v>
      </c>
      <c r="CB94" s="19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1:108">
      <c r="A95" s="1">
        <f t="shared" si="21"/>
        <v>3.649999999999995</v>
      </c>
      <c r="B95" s="19">
        <f ca="1">B94+DeltaRK4!B76</f>
        <v>414.38874040381745</v>
      </c>
      <c r="C95" s="21">
        <f t="shared" ca="1" si="24"/>
        <v>2944.3300009874761</v>
      </c>
      <c r="D95" s="19">
        <f ca="1">D94+DeltaRK4!C76</f>
        <v>178.44245454518654</v>
      </c>
      <c r="E95" s="19">
        <f ca="1">E94+DeltaRK4!D76</f>
        <v>6.37</v>
      </c>
      <c r="F95" s="19">
        <f ca="1">F94+DeltaRK4!E76</f>
        <v>88.642543351224774</v>
      </c>
      <c r="G95" s="19">
        <f ca="1">G94+DeltaRK4!F76</f>
        <v>18.095002103588737</v>
      </c>
      <c r="H95" s="19">
        <f ca="1">H94+DeltaRK4!G76</f>
        <v>1.21</v>
      </c>
      <c r="I95" s="19">
        <f ca="1">I94+DeltaRK4!H76</f>
        <v>1.29</v>
      </c>
      <c r="J95" s="19">
        <f ca="1">J94+DeltaRK4!I76</f>
        <v>0.31</v>
      </c>
      <c r="K95" s="19">
        <f ca="1">K94+DeltaRK4!J76</f>
        <v>0.15</v>
      </c>
      <c r="L95" s="19">
        <f ca="1">L94+DeltaRK4!K76</f>
        <v>0</v>
      </c>
      <c r="M95" s="19">
        <f ca="1">M94+DeltaRK4!L76</f>
        <v>0.1</v>
      </c>
      <c r="N95" s="19">
        <f ca="1">N94+DeltaRK4!M76</f>
        <v>0.32</v>
      </c>
      <c r="O95" s="19">
        <f ca="1">O94+DeltaRK4!N76</f>
        <v>0</v>
      </c>
      <c r="P95" s="19">
        <f ca="1">P94+DeltaRK4!O76</f>
        <v>0</v>
      </c>
      <c r="Q95" s="19">
        <f ca="1">Q94+DeltaRK4!P76</f>
        <v>385.61992677199601</v>
      </c>
      <c r="R95" s="19">
        <f ca="1">R94+DeltaRK4!Q76</f>
        <v>0.05</v>
      </c>
      <c r="S95" s="19">
        <f ca="1">S94+DeltaRK4!R76</f>
        <v>0</v>
      </c>
      <c r="T95" s="19">
        <f ca="1">T94+DeltaRK4!S76</f>
        <v>0.13</v>
      </c>
      <c r="U95" s="19">
        <f ca="1">U94+DeltaRK4!T76</f>
        <v>0</v>
      </c>
      <c r="V95" s="19">
        <f ca="1">V94+DeltaRK4!U76</f>
        <v>0.03</v>
      </c>
      <c r="W95" s="19">
        <f ca="1">W94+DeltaRK4!V76</f>
        <v>1379.0591843665584</v>
      </c>
      <c r="X95" s="19">
        <f ca="1">X94+DeltaRK4!W76</f>
        <v>0.01</v>
      </c>
      <c r="Y95" s="19">
        <f ca="1">Y94+DeltaRK4!X76</f>
        <v>0.03</v>
      </c>
      <c r="Z95" s="19">
        <f ca="1">Z94+DeltaRK4!Y76</f>
        <v>0</v>
      </c>
      <c r="AA95" s="19">
        <f ca="1">AA94+DeltaRK4!Z76</f>
        <v>0</v>
      </c>
      <c r="AB95" s="19">
        <f ca="1">AB94+DeltaRK4!AA76</f>
        <v>0</v>
      </c>
      <c r="AC95" s="19">
        <f ca="1">AC94+DeltaRK4!AB76</f>
        <v>0</v>
      </c>
      <c r="AD95" s="19">
        <f ca="1">AD94+DeltaRK4!AC76</f>
        <v>0</v>
      </c>
      <c r="AE95" s="19">
        <f ca="1">AE94+DeltaRK4!AD76</f>
        <v>0.54510153855241206</v>
      </c>
      <c r="AF95" s="19">
        <f ca="1">AF94+DeltaRK4!AE76</f>
        <v>214.46420109446041</v>
      </c>
      <c r="AG95" s="19">
        <f ca="1">AG94+DeltaRK4!AF76</f>
        <v>257.61795275862153</v>
      </c>
      <c r="AH95" s="19">
        <f ca="1">AH94+DeltaRK4!AG76</f>
        <v>130.9246915349041</v>
      </c>
      <c r="AI95" s="19">
        <f ca="1">AI94+DeltaRK4!AH76</f>
        <v>0</v>
      </c>
      <c r="AJ95" s="19">
        <f ca="1">AJ94+DeltaRK4!AI76</f>
        <v>0</v>
      </c>
      <c r="AK95" s="19">
        <f ca="1">AK94+DeltaRK4!AJ76</f>
        <v>0</v>
      </c>
      <c r="AL95" s="19">
        <f ca="1">AL94+DeltaRK4!AK76</f>
        <v>2.08</v>
      </c>
      <c r="AM95" s="19">
        <f ca="1">AM94+DeltaRK4!AL76</f>
        <v>4.9978964112605134E-3</v>
      </c>
      <c r="AN95" s="19">
        <f ca="1">AN94+DeltaRK4!AM76</f>
        <v>0.74227234017785493</v>
      </c>
      <c r="AO95" s="19">
        <f ca="1">AO94+DeltaRK4!AN76</f>
        <v>25.91</v>
      </c>
      <c r="AP95" s="19">
        <f ca="1">AP94+DeltaRK4!AO76</f>
        <v>19.829999999999998</v>
      </c>
      <c r="AQ95" s="19">
        <f ca="1">AQ94+DeltaRK4!AP76</f>
        <v>22.363890895264742</v>
      </c>
      <c r="AR95" s="19">
        <f ca="1">AR94+DeltaRK4!AQ76</f>
        <v>137.22389089526473</v>
      </c>
      <c r="AS95" s="19">
        <f ca="1">AS94+DeltaRK4!AR76</f>
        <v>-17.376109104735264</v>
      </c>
      <c r="AT95" s="19">
        <f ca="1">AT94+DeltaRK4!AS76</f>
        <v>4.83</v>
      </c>
      <c r="AU95" s="19">
        <f ca="1">AU94+DeltaRK4!AT76</f>
        <v>0.04</v>
      </c>
      <c r="AV95" s="19">
        <f ca="1">AV94+DeltaRK4!AU76</f>
        <v>0</v>
      </c>
      <c r="AW95" s="19">
        <f ca="1">AW94+DeltaRK4!AV76</f>
        <v>1.32</v>
      </c>
      <c r="AX95" s="19">
        <f ca="1">AX94+DeltaRK4!AW76</f>
        <v>1.34</v>
      </c>
      <c r="AY95" s="19">
        <f ca="1">AY94+DeltaRK4!AX76</f>
        <v>1.34</v>
      </c>
      <c r="AZ95" s="19">
        <f ca="1">AZ94+DeltaRK4!AY76</f>
        <v>1.24</v>
      </c>
      <c r="BA95" s="19">
        <f ca="1">BA94+DeltaRK4!AZ76</f>
        <v>0.14000000000000001</v>
      </c>
      <c r="BB95" s="19">
        <f ca="1">BB94+DeltaRK4!BA76</f>
        <v>3.74</v>
      </c>
      <c r="BC95" s="19">
        <f ca="1">BC94+DeltaRK4!BB76</f>
        <v>1.88</v>
      </c>
      <c r="BD95" s="19">
        <f ca="1">BD94+DeltaRK4!BC76</f>
        <v>10.65</v>
      </c>
      <c r="BE95" s="19">
        <f ca="1">BE94+DeltaRK4!BD76</f>
        <v>1.55</v>
      </c>
      <c r="BF95" s="19">
        <f ca="1">BF94+DeltaRK4!BE76</f>
        <v>0.67</v>
      </c>
      <c r="BG95" s="19">
        <f ca="1">BG94+DeltaRK4!BF76</f>
        <v>0.56000000000000005</v>
      </c>
      <c r="BH95" s="19">
        <f ca="1">BH94+DeltaRK4!BG76</f>
        <v>2.1</v>
      </c>
      <c r="BI95" s="19">
        <f ca="1">BI94+DeltaRK4!BH76</f>
        <v>1.72</v>
      </c>
      <c r="BJ95" s="19">
        <f ca="1">BJ94+DeltaRK4!BI76</f>
        <v>1.24</v>
      </c>
      <c r="BK95" s="19">
        <f ca="1">BK94+DeltaRK4!BJ76</f>
        <v>9.61</v>
      </c>
      <c r="BL95" s="19">
        <f ca="1">BL94+DeltaRK4!BK76</f>
        <v>0.61</v>
      </c>
      <c r="BM95" s="19">
        <f ca="1">BM94+DeltaRK4!BL76</f>
        <v>4.5</v>
      </c>
      <c r="BN95" s="19">
        <f ca="1">BN94+DeltaRK4!BM76</f>
        <v>9.5500000000000007</v>
      </c>
      <c r="BO95" s="19">
        <f ca="1">BO94+DeltaRK4!BN76</f>
        <v>4.5</v>
      </c>
      <c r="BP95" s="19">
        <f ca="1">BP94+DeltaRK4!BO76</f>
        <v>2.58</v>
      </c>
      <c r="BQ95" s="19">
        <f ca="1">BQ94+DeltaRK4!BP76</f>
        <v>10.19</v>
      </c>
      <c r="BR95" s="19">
        <f ca="1">BR94+DeltaRK4!BQ76</f>
        <v>8.02</v>
      </c>
      <c r="BS95" s="19">
        <f ca="1">BS94+DeltaRK4!BR76</f>
        <v>1.56</v>
      </c>
      <c r="BT95" s="19">
        <f ca="1">BT94+DeltaRK4!BS76</f>
        <v>4.66</v>
      </c>
      <c r="BU95" s="19">
        <f ca="1">BU94+DeltaRK4!BT76</f>
        <v>0</v>
      </c>
      <c r="BV95" s="4"/>
      <c r="BW95" s="4">
        <f ca="1">BW94-DeltaRK4!Y76</f>
        <v>2944.33</v>
      </c>
      <c r="BX95" s="9">
        <f t="shared" ca="1" si="22"/>
        <v>1.8181636013475377</v>
      </c>
      <c r="BY95" s="4"/>
      <c r="BZ95" s="23">
        <f t="shared" ca="1" si="25"/>
        <v>144252.67083828323</v>
      </c>
      <c r="CA95" s="10">
        <f t="shared" ca="1" si="23"/>
        <v>161350.28789571711</v>
      </c>
      <c r="CB95" s="19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1:108">
      <c r="A96" s="1">
        <f t="shared" si="21"/>
        <v>3.6999999999999948</v>
      </c>
      <c r="B96" s="19">
        <f ca="1">B95+DeltaRK4!B77</f>
        <v>414.40114362325932</v>
      </c>
      <c r="C96" s="21">
        <f t="shared" ca="1" si="24"/>
        <v>2944.3300009874765</v>
      </c>
      <c r="D96" s="19">
        <f ca="1">D95+DeltaRK4!C77</f>
        <v>178.3949296502204</v>
      </c>
      <c r="E96" s="19">
        <f ca="1">E95+DeltaRK4!D77</f>
        <v>6.37</v>
      </c>
      <c r="F96" s="19">
        <f ca="1">F95+DeltaRK4!E77</f>
        <v>88.689607998775685</v>
      </c>
      <c r="G96" s="19">
        <f ca="1">G95+DeltaRK4!F77</f>
        <v>18.095462351003953</v>
      </c>
      <c r="H96" s="19">
        <f ca="1">H95+DeltaRK4!G77</f>
        <v>1.21</v>
      </c>
      <c r="I96" s="19">
        <f ca="1">I95+DeltaRK4!H77</f>
        <v>1.29</v>
      </c>
      <c r="J96" s="19">
        <f ca="1">J95+DeltaRK4!I77</f>
        <v>0.31</v>
      </c>
      <c r="K96" s="19">
        <f ca="1">K95+DeltaRK4!J77</f>
        <v>0.15</v>
      </c>
      <c r="L96" s="19">
        <f ca="1">L95+DeltaRK4!K77</f>
        <v>0</v>
      </c>
      <c r="M96" s="19">
        <f ca="1">M95+DeltaRK4!L77</f>
        <v>0.1</v>
      </c>
      <c r="N96" s="19">
        <f ca="1">N95+DeltaRK4!M77</f>
        <v>0.32</v>
      </c>
      <c r="O96" s="19">
        <f ca="1">O95+DeltaRK4!N77</f>
        <v>0</v>
      </c>
      <c r="P96" s="19">
        <f ca="1">P95+DeltaRK4!O77</f>
        <v>0</v>
      </c>
      <c r="Q96" s="19">
        <f ca="1">Q95+DeltaRK4!P77</f>
        <v>387.60380527947638</v>
      </c>
      <c r="R96" s="19">
        <f ca="1">R95+DeltaRK4!Q77</f>
        <v>0.05</v>
      </c>
      <c r="S96" s="19">
        <f ca="1">S95+DeltaRK4!R77</f>
        <v>0</v>
      </c>
      <c r="T96" s="19">
        <f ca="1">T95+DeltaRK4!S77</f>
        <v>0.13</v>
      </c>
      <c r="U96" s="19">
        <f ca="1">U95+DeltaRK4!T77</f>
        <v>0</v>
      </c>
      <c r="V96" s="19">
        <f ca="1">V95+DeltaRK4!U77</f>
        <v>0.03</v>
      </c>
      <c r="W96" s="19">
        <f ca="1">W95+DeltaRK4!V77</f>
        <v>1374.3183714457775</v>
      </c>
      <c r="X96" s="19">
        <f ca="1">X95+DeltaRK4!W77</f>
        <v>0.01</v>
      </c>
      <c r="Y96" s="19">
        <f ca="1">Y95+DeltaRK4!X77</f>
        <v>0.03</v>
      </c>
      <c r="Z96" s="19">
        <f ca="1">Z95+DeltaRK4!Y77</f>
        <v>0</v>
      </c>
      <c r="AA96" s="19">
        <f ca="1">AA95+DeltaRK4!Z77</f>
        <v>0</v>
      </c>
      <c r="AB96" s="19">
        <f ca="1">AB95+DeltaRK4!AA77</f>
        <v>0</v>
      </c>
      <c r="AC96" s="19">
        <f ca="1">AC95+DeltaRK4!AB77</f>
        <v>0</v>
      </c>
      <c r="AD96" s="19">
        <f ca="1">AD95+DeltaRK4!AC77</f>
        <v>0</v>
      </c>
      <c r="AE96" s="19">
        <f ca="1">AE95+DeltaRK4!AD77</f>
        <v>0.53382329318810318</v>
      </c>
      <c r="AF96" s="19">
        <f ca="1">AF95+DeltaRK4!AE77</f>
        <v>213.97332550713233</v>
      </c>
      <c r="AG96" s="19">
        <f ca="1">AG95+DeltaRK4!AF77</f>
        <v>260.9437291808548</v>
      </c>
      <c r="AH96" s="19">
        <f ca="1">AH95+DeltaRK4!AG77</f>
        <v>131.72656930183149</v>
      </c>
      <c r="AI96" s="19">
        <f ca="1">AI95+DeltaRK4!AH77</f>
        <v>0</v>
      </c>
      <c r="AJ96" s="19">
        <f ca="1">AJ95+DeltaRK4!AI77</f>
        <v>0</v>
      </c>
      <c r="AK96" s="19">
        <f ca="1">AK95+DeltaRK4!AJ77</f>
        <v>0</v>
      </c>
      <c r="AL96" s="19">
        <f ca="1">AL95+DeltaRK4!AK77</f>
        <v>2.08</v>
      </c>
      <c r="AM96" s="19">
        <f ca="1">AM95+DeltaRK4!AL77</f>
        <v>4.5376489960463947E-3</v>
      </c>
      <c r="AN96" s="19">
        <f ca="1">AN95+DeltaRK4!AM77</f>
        <v>0.69457827113601145</v>
      </c>
      <c r="AO96" s="19">
        <f ca="1">AO95+DeltaRK4!AN77</f>
        <v>25.91</v>
      </c>
      <c r="AP96" s="19">
        <f ca="1">AP95+DeltaRK4!AO77</f>
        <v>19.829999999999998</v>
      </c>
      <c r="AQ96" s="19">
        <f ca="1">AQ95+DeltaRK4!AP77</f>
        <v>22.090420353027866</v>
      </c>
      <c r="AR96" s="19">
        <f ca="1">AR95+DeltaRK4!AQ77</f>
        <v>136.95042035302785</v>
      </c>
      <c r="AS96" s="19">
        <f ca="1">AS95+DeltaRK4!AR77</f>
        <v>-17.649579646972139</v>
      </c>
      <c r="AT96" s="19">
        <f ca="1">AT95+DeltaRK4!AS77</f>
        <v>4.83</v>
      </c>
      <c r="AU96" s="19">
        <f ca="1">AU95+DeltaRK4!AT77</f>
        <v>0.04</v>
      </c>
      <c r="AV96" s="19">
        <f ca="1">AV95+DeltaRK4!AU77</f>
        <v>0</v>
      </c>
      <c r="AW96" s="19">
        <f ca="1">AW95+DeltaRK4!AV77</f>
        <v>1.32</v>
      </c>
      <c r="AX96" s="19">
        <f ca="1">AX95+DeltaRK4!AW77</f>
        <v>1.34</v>
      </c>
      <c r="AY96" s="19">
        <f ca="1">AY95+DeltaRK4!AX77</f>
        <v>1.34</v>
      </c>
      <c r="AZ96" s="19">
        <f ca="1">AZ95+DeltaRK4!AY77</f>
        <v>1.24</v>
      </c>
      <c r="BA96" s="19">
        <f ca="1">BA95+DeltaRK4!AZ77</f>
        <v>0.14000000000000001</v>
      </c>
      <c r="BB96" s="19">
        <f ca="1">BB95+DeltaRK4!BA77</f>
        <v>3.74</v>
      </c>
      <c r="BC96" s="19">
        <f ca="1">BC95+DeltaRK4!BB77</f>
        <v>1.88</v>
      </c>
      <c r="BD96" s="19">
        <f ca="1">BD95+DeltaRK4!BC77</f>
        <v>10.65</v>
      </c>
      <c r="BE96" s="19">
        <f ca="1">BE95+DeltaRK4!BD77</f>
        <v>1.55</v>
      </c>
      <c r="BF96" s="19">
        <f ca="1">BF95+DeltaRK4!BE77</f>
        <v>0.67</v>
      </c>
      <c r="BG96" s="19">
        <f ca="1">BG95+DeltaRK4!BF77</f>
        <v>0.56000000000000005</v>
      </c>
      <c r="BH96" s="19">
        <f ca="1">BH95+DeltaRK4!BG77</f>
        <v>2.1</v>
      </c>
      <c r="BI96" s="19">
        <f ca="1">BI95+DeltaRK4!BH77</f>
        <v>1.72</v>
      </c>
      <c r="BJ96" s="19">
        <f ca="1">BJ95+DeltaRK4!BI77</f>
        <v>1.24</v>
      </c>
      <c r="BK96" s="19">
        <f ca="1">BK95+DeltaRK4!BJ77</f>
        <v>9.61</v>
      </c>
      <c r="BL96" s="19">
        <f ca="1">BL95+DeltaRK4!BK77</f>
        <v>0.61</v>
      </c>
      <c r="BM96" s="19">
        <f ca="1">BM95+DeltaRK4!BL77</f>
        <v>4.5</v>
      </c>
      <c r="BN96" s="19">
        <f ca="1">BN95+DeltaRK4!BM77</f>
        <v>9.5500000000000007</v>
      </c>
      <c r="BO96" s="19">
        <f ca="1">BO95+DeltaRK4!BN77</f>
        <v>4.5</v>
      </c>
      <c r="BP96" s="19">
        <f ca="1">BP95+DeltaRK4!BO77</f>
        <v>2.58</v>
      </c>
      <c r="BQ96" s="19">
        <f ca="1">BQ95+DeltaRK4!BP77</f>
        <v>10.19</v>
      </c>
      <c r="BR96" s="19">
        <f ca="1">BR95+DeltaRK4!BQ77</f>
        <v>8.02</v>
      </c>
      <c r="BS96" s="19">
        <f ca="1">BS95+DeltaRK4!BR77</f>
        <v>1.56</v>
      </c>
      <c r="BT96" s="19">
        <f ca="1">BT95+DeltaRK4!BS77</f>
        <v>4.66</v>
      </c>
      <c r="BU96" s="19">
        <f ca="1">BU95+DeltaRK4!BT77</f>
        <v>0</v>
      </c>
      <c r="BV96" s="4"/>
      <c r="BW96" s="4">
        <f ca="1">BW95-DeltaRK4!Y77</f>
        <v>2944.33</v>
      </c>
      <c r="BX96" s="9">
        <f t="shared" ca="1" si="22"/>
        <v>1.8176793666153632</v>
      </c>
      <c r="BY96" s="4"/>
      <c r="BZ96" s="23">
        <f t="shared" ca="1" si="25"/>
        <v>144254.60959769649</v>
      </c>
      <c r="CA96" s="10">
        <f t="shared" ca="1" si="23"/>
        <v>161069.76606432925</v>
      </c>
      <c r="CB96" s="19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</row>
    <row r="97" spans="1:108">
      <c r="A97" s="1">
        <f t="shared" si="21"/>
        <v>3.7499999999999947</v>
      </c>
      <c r="B97" s="19">
        <f ca="1">B96+DeltaRK4!B78</f>
        <v>414.41309552910906</v>
      </c>
      <c r="C97" s="21">
        <f t="shared" ca="1" si="24"/>
        <v>2944.3300009874761</v>
      </c>
      <c r="D97" s="19">
        <f ca="1">D96+DeltaRK4!C78</f>
        <v>178.3504830811556</v>
      </c>
      <c r="E97" s="19">
        <f ca="1">E96+DeltaRK4!D78</f>
        <v>6.37</v>
      </c>
      <c r="F97" s="19">
        <f ca="1">F96+DeltaRK4!E78</f>
        <v>88.733636815116796</v>
      </c>
      <c r="G97" s="19">
        <f ca="1">G96+DeltaRK4!F78</f>
        <v>18.095880103727644</v>
      </c>
      <c r="H97" s="19">
        <f ca="1">H96+DeltaRK4!G78</f>
        <v>1.21</v>
      </c>
      <c r="I97" s="19">
        <f ca="1">I96+DeltaRK4!H78</f>
        <v>1.29</v>
      </c>
      <c r="J97" s="19">
        <f ca="1">J96+DeltaRK4!I78</f>
        <v>0.31</v>
      </c>
      <c r="K97" s="19">
        <f ca="1">K96+DeltaRK4!J78</f>
        <v>0.15</v>
      </c>
      <c r="L97" s="19">
        <f ca="1">L96+DeltaRK4!K78</f>
        <v>0</v>
      </c>
      <c r="M97" s="19">
        <f ca="1">M96+DeltaRK4!L78</f>
        <v>0.1</v>
      </c>
      <c r="N97" s="19">
        <f ca="1">N96+DeltaRK4!M78</f>
        <v>0.32</v>
      </c>
      <c r="O97" s="19">
        <f ca="1">O96+DeltaRK4!N78</f>
        <v>0</v>
      </c>
      <c r="P97" s="19">
        <f ca="1">P96+DeltaRK4!O78</f>
        <v>0</v>
      </c>
      <c r="Q97" s="19">
        <f ca="1">Q96+DeltaRK4!P78</f>
        <v>389.54298048193442</v>
      </c>
      <c r="R97" s="19">
        <f ca="1">R96+DeltaRK4!Q78</f>
        <v>0.05</v>
      </c>
      <c r="S97" s="19">
        <f ca="1">S96+DeltaRK4!R78</f>
        <v>0</v>
      </c>
      <c r="T97" s="19">
        <f ca="1">T96+DeltaRK4!S78</f>
        <v>0.13</v>
      </c>
      <c r="U97" s="19">
        <f ca="1">U96+DeltaRK4!T78</f>
        <v>0</v>
      </c>
      <c r="V97" s="19">
        <f ca="1">V96+DeltaRK4!U78</f>
        <v>0.03</v>
      </c>
      <c r="W97" s="19">
        <f ca="1">W96+DeltaRK4!V78</f>
        <v>1369.677315309815</v>
      </c>
      <c r="X97" s="19">
        <f ca="1">X96+DeltaRK4!W78</f>
        <v>0.01</v>
      </c>
      <c r="Y97" s="19">
        <f ca="1">Y96+DeltaRK4!X78</f>
        <v>0.03</v>
      </c>
      <c r="Z97" s="19">
        <f ca="1">Z96+DeltaRK4!Y78</f>
        <v>0</v>
      </c>
      <c r="AA97" s="19">
        <f ca="1">AA96+DeltaRK4!Z78</f>
        <v>0</v>
      </c>
      <c r="AB97" s="19">
        <f ca="1">AB96+DeltaRK4!AA78</f>
        <v>0</v>
      </c>
      <c r="AC97" s="19">
        <f ca="1">AC96+DeltaRK4!AB78</f>
        <v>0</v>
      </c>
      <c r="AD97" s="19">
        <f ca="1">AD96+DeltaRK4!AC78</f>
        <v>0</v>
      </c>
      <c r="AE97" s="19">
        <f ca="1">AE96+DeltaRK4!AD78</f>
        <v>0.5229169207798372</v>
      </c>
      <c r="AF97" s="19">
        <f ca="1">AF96+DeltaRK4!AE78</f>
        <v>213.4568345577064</v>
      </c>
      <c r="AG97" s="19">
        <f ca="1">AG96+DeltaRK4!AF78</f>
        <v>264.24082199839506</v>
      </c>
      <c r="AH97" s="19">
        <f ca="1">AH96+DeltaRK4!AG78</f>
        <v>132.51077136152978</v>
      </c>
      <c r="AI97" s="19">
        <f ca="1">AI96+DeltaRK4!AH78</f>
        <v>0</v>
      </c>
      <c r="AJ97" s="19">
        <f ca="1">AJ96+DeltaRK4!AI78</f>
        <v>0</v>
      </c>
      <c r="AK97" s="19">
        <f ca="1">AK96+DeltaRK4!AJ78</f>
        <v>0</v>
      </c>
      <c r="AL97" s="19">
        <f ca="1">AL96+DeltaRK4!AK78</f>
        <v>2.08</v>
      </c>
      <c r="AM97" s="19">
        <f ca="1">AM96+DeltaRK4!AL78</f>
        <v>4.1198962723535525E-3</v>
      </c>
      <c r="AN97" s="19">
        <f ca="1">AN96+DeltaRK4!AM78</f>
        <v>0.64996447035712779</v>
      </c>
      <c r="AO97" s="19">
        <f ca="1">AO96+DeltaRK4!AN78</f>
        <v>25.91</v>
      </c>
      <c r="AP97" s="19">
        <f ca="1">AP96+DeltaRK4!AO78</f>
        <v>19.829999999999998</v>
      </c>
      <c r="AQ97" s="19">
        <f ca="1">AQ96+DeltaRK4!AP78</f>
        <v>21.821425330228788</v>
      </c>
      <c r="AR97" s="19">
        <f ca="1">AR96+DeltaRK4!AQ78</f>
        <v>136.68142533022876</v>
      </c>
      <c r="AS97" s="19">
        <f ca="1">AS96+DeltaRK4!AR78</f>
        <v>-17.918574669771218</v>
      </c>
      <c r="AT97" s="19">
        <f ca="1">AT96+DeltaRK4!AS78</f>
        <v>4.83</v>
      </c>
      <c r="AU97" s="19">
        <f ca="1">AU96+DeltaRK4!AT78</f>
        <v>0.04</v>
      </c>
      <c r="AV97" s="19">
        <f ca="1">AV96+DeltaRK4!AU78</f>
        <v>0</v>
      </c>
      <c r="AW97" s="19">
        <f ca="1">AW96+DeltaRK4!AV78</f>
        <v>1.32</v>
      </c>
      <c r="AX97" s="19">
        <f ca="1">AX96+DeltaRK4!AW78</f>
        <v>1.34</v>
      </c>
      <c r="AY97" s="19">
        <f ca="1">AY96+DeltaRK4!AX78</f>
        <v>1.34</v>
      </c>
      <c r="AZ97" s="19">
        <f ca="1">AZ96+DeltaRK4!AY78</f>
        <v>1.24</v>
      </c>
      <c r="BA97" s="19">
        <f ca="1">BA96+DeltaRK4!AZ78</f>
        <v>0.14000000000000001</v>
      </c>
      <c r="BB97" s="19">
        <f ca="1">BB96+DeltaRK4!BA78</f>
        <v>3.74</v>
      </c>
      <c r="BC97" s="19">
        <f ca="1">BC96+DeltaRK4!BB78</f>
        <v>1.88</v>
      </c>
      <c r="BD97" s="19">
        <f ca="1">BD96+DeltaRK4!BC78</f>
        <v>10.65</v>
      </c>
      <c r="BE97" s="19">
        <f ca="1">BE96+DeltaRK4!BD78</f>
        <v>1.55</v>
      </c>
      <c r="BF97" s="19">
        <f ca="1">BF96+DeltaRK4!BE78</f>
        <v>0.67</v>
      </c>
      <c r="BG97" s="19">
        <f ca="1">BG96+DeltaRK4!BF78</f>
        <v>0.56000000000000005</v>
      </c>
      <c r="BH97" s="19">
        <f ca="1">BH96+DeltaRK4!BG78</f>
        <v>2.1</v>
      </c>
      <c r="BI97" s="19">
        <f ca="1">BI96+DeltaRK4!BH78</f>
        <v>1.72</v>
      </c>
      <c r="BJ97" s="19">
        <f ca="1">BJ96+DeltaRK4!BI78</f>
        <v>1.24</v>
      </c>
      <c r="BK97" s="19">
        <f ca="1">BK96+DeltaRK4!BJ78</f>
        <v>9.61</v>
      </c>
      <c r="BL97" s="19">
        <f ca="1">BL96+DeltaRK4!BK78</f>
        <v>0.61</v>
      </c>
      <c r="BM97" s="19">
        <f ca="1">BM96+DeltaRK4!BL78</f>
        <v>4.5</v>
      </c>
      <c r="BN97" s="19">
        <f ca="1">BN96+DeltaRK4!BM78</f>
        <v>9.5500000000000007</v>
      </c>
      <c r="BO97" s="19">
        <f ca="1">BO96+DeltaRK4!BN78</f>
        <v>4.5</v>
      </c>
      <c r="BP97" s="19">
        <f ca="1">BP96+DeltaRK4!BO78</f>
        <v>2.58</v>
      </c>
      <c r="BQ97" s="19">
        <f ca="1">BQ96+DeltaRK4!BP78</f>
        <v>10.19</v>
      </c>
      <c r="BR97" s="19">
        <f ca="1">BR96+DeltaRK4!BQ78</f>
        <v>8.02</v>
      </c>
      <c r="BS97" s="19">
        <f ca="1">BS96+DeltaRK4!BR78</f>
        <v>1.56</v>
      </c>
      <c r="BT97" s="19">
        <f ca="1">BT96+DeltaRK4!BS78</f>
        <v>4.66</v>
      </c>
      <c r="BU97" s="19">
        <f ca="1">BU96+DeltaRK4!BT78</f>
        <v>0</v>
      </c>
      <c r="BV97" s="4"/>
      <c r="BW97" s="4">
        <f ca="1">BW96-DeltaRK4!Y78</f>
        <v>2944.33</v>
      </c>
      <c r="BX97" s="9">
        <f t="shared" ca="1" si="22"/>
        <v>1.8172264971775134</v>
      </c>
      <c r="BY97" s="4"/>
      <c r="BZ97" s="23">
        <f t="shared" ca="1" si="25"/>
        <v>144256.23790021942</v>
      </c>
      <c r="CA97" s="10">
        <f t="shared" ca="1" si="23"/>
        <v>160794.85717263914</v>
      </c>
      <c r="CB97" s="19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</row>
    <row r="98" spans="1:108">
      <c r="A98" s="1">
        <f t="shared" si="21"/>
        <v>3.7999999999999945</v>
      </c>
      <c r="B98" s="19">
        <f ca="1">B97+DeltaRK4!B79</f>
        <v>414.42462973299371</v>
      </c>
      <c r="C98" s="21">
        <f t="shared" ca="1" si="24"/>
        <v>2944.3300009874761</v>
      </c>
      <c r="D98" s="19">
        <f ca="1">D97+DeltaRK4!C79</f>
        <v>178.30891337136137</v>
      </c>
      <c r="E98" s="19">
        <f ca="1">E97+DeltaRK4!D79</f>
        <v>6.37</v>
      </c>
      <c r="F98" s="19">
        <f ca="1">F97+DeltaRK4!E79</f>
        <v>88.774827326574339</v>
      </c>
      <c r="G98" s="19">
        <f ca="1">G97+DeltaRK4!F79</f>
        <v>18.096259302064336</v>
      </c>
      <c r="H98" s="19">
        <f ca="1">H97+DeltaRK4!G79</f>
        <v>1.21</v>
      </c>
      <c r="I98" s="19">
        <f ca="1">I97+DeltaRK4!H79</f>
        <v>1.29</v>
      </c>
      <c r="J98" s="19">
        <f ca="1">J97+DeltaRK4!I79</f>
        <v>0.31</v>
      </c>
      <c r="K98" s="19">
        <f ca="1">K97+DeltaRK4!J79</f>
        <v>0.15</v>
      </c>
      <c r="L98" s="19">
        <f ca="1">L97+DeltaRK4!K79</f>
        <v>0</v>
      </c>
      <c r="M98" s="19">
        <f ca="1">M97+DeltaRK4!L79</f>
        <v>0.1</v>
      </c>
      <c r="N98" s="19">
        <f ca="1">N97+DeltaRK4!M79</f>
        <v>0.32</v>
      </c>
      <c r="O98" s="19">
        <f ca="1">O97+DeltaRK4!N79</f>
        <v>0</v>
      </c>
      <c r="P98" s="19">
        <f ca="1">P97+DeltaRK4!O79</f>
        <v>0</v>
      </c>
      <c r="Q98" s="19">
        <f ca="1">Q97+DeltaRK4!P79</f>
        <v>391.43806800919236</v>
      </c>
      <c r="R98" s="19">
        <f ca="1">R97+DeltaRK4!Q79</f>
        <v>0.05</v>
      </c>
      <c r="S98" s="19">
        <f ca="1">S97+DeltaRK4!R79</f>
        <v>0</v>
      </c>
      <c r="T98" s="19">
        <f ca="1">T97+DeltaRK4!S79</f>
        <v>0.13</v>
      </c>
      <c r="U98" s="19">
        <f ca="1">U97+DeltaRK4!T79</f>
        <v>0</v>
      </c>
      <c r="V98" s="19">
        <f ca="1">V97+DeltaRK4!U79</f>
        <v>0.03</v>
      </c>
      <c r="W98" s="19">
        <f ca="1">W97+DeltaRK4!V79</f>
        <v>1365.1346693551975</v>
      </c>
      <c r="X98" s="19">
        <f ca="1">X97+DeltaRK4!W79</f>
        <v>0.01</v>
      </c>
      <c r="Y98" s="19">
        <f ca="1">Y97+DeltaRK4!X79</f>
        <v>0.03</v>
      </c>
      <c r="Z98" s="19">
        <f ca="1">Z97+DeltaRK4!Y79</f>
        <v>0</v>
      </c>
      <c r="AA98" s="19">
        <f ca="1">AA97+DeltaRK4!Z79</f>
        <v>0</v>
      </c>
      <c r="AB98" s="19">
        <f ca="1">AB97+DeltaRK4!AA79</f>
        <v>0</v>
      </c>
      <c r="AC98" s="19">
        <f ca="1">AC97+DeltaRK4!AB79</f>
        <v>0</v>
      </c>
      <c r="AD98" s="19">
        <f ca="1">AD97+DeltaRK4!AC79</f>
        <v>0</v>
      </c>
      <c r="AE98" s="19">
        <f ca="1">AE97+DeltaRK4!AD79</f>
        <v>0.51236783807966113</v>
      </c>
      <c r="AF98" s="19">
        <f ca="1">AF97+DeltaRK4!AE79</f>
        <v>212.91603615395988</v>
      </c>
      <c r="AG98" s="19">
        <f ca="1">AG97+DeltaRK4!AF79</f>
        <v>267.50892397783196</v>
      </c>
      <c r="AH98" s="19">
        <f ca="1">AH97+DeltaRK4!AG79</f>
        <v>133.27756481392558</v>
      </c>
      <c r="AI98" s="19">
        <f ca="1">AI97+DeltaRK4!AH79</f>
        <v>0</v>
      </c>
      <c r="AJ98" s="19">
        <f ca="1">AJ97+DeltaRK4!AI79</f>
        <v>0</v>
      </c>
      <c r="AK98" s="19">
        <f ca="1">AK97+DeltaRK4!AJ79</f>
        <v>0</v>
      </c>
      <c r="AL98" s="19">
        <f ca="1">AL97+DeltaRK4!AK79</f>
        <v>2.08</v>
      </c>
      <c r="AM98" s="19">
        <f ca="1">AM97+DeltaRK4!AL79</f>
        <v>3.7406979356604721E-3</v>
      </c>
      <c r="AN98" s="19">
        <f ca="1">AN97+DeltaRK4!AM79</f>
        <v>0.60823457307470374</v>
      </c>
      <c r="AO98" s="19">
        <f ca="1">AO97+DeltaRK4!AN79</f>
        <v>25.91</v>
      </c>
      <c r="AP98" s="19">
        <f ca="1">AP97+DeltaRK4!AO79</f>
        <v>19.829999999999998</v>
      </c>
      <c r="AQ98" s="19">
        <f ca="1">AQ97+DeltaRK4!AP79</f>
        <v>21.556798522759621</v>
      </c>
      <c r="AR98" s="19">
        <f ca="1">AR97+DeltaRK4!AQ79</f>
        <v>136.41679852275959</v>
      </c>
      <c r="AS98" s="19">
        <f ca="1">AS97+DeltaRK4!AR79</f>
        <v>-18.183201477240384</v>
      </c>
      <c r="AT98" s="19">
        <f ca="1">AT97+DeltaRK4!AS79</f>
        <v>4.83</v>
      </c>
      <c r="AU98" s="19">
        <f ca="1">AU97+DeltaRK4!AT79</f>
        <v>0.04</v>
      </c>
      <c r="AV98" s="19">
        <f ca="1">AV97+DeltaRK4!AU79</f>
        <v>0</v>
      </c>
      <c r="AW98" s="19">
        <f ca="1">AW97+DeltaRK4!AV79</f>
        <v>1.32</v>
      </c>
      <c r="AX98" s="19">
        <f ca="1">AX97+DeltaRK4!AW79</f>
        <v>1.34</v>
      </c>
      <c r="AY98" s="19">
        <f ca="1">AY97+DeltaRK4!AX79</f>
        <v>1.34</v>
      </c>
      <c r="AZ98" s="19">
        <f ca="1">AZ97+DeltaRK4!AY79</f>
        <v>1.24</v>
      </c>
      <c r="BA98" s="19">
        <f ca="1">BA97+DeltaRK4!AZ79</f>
        <v>0.14000000000000001</v>
      </c>
      <c r="BB98" s="19">
        <f ca="1">BB97+DeltaRK4!BA79</f>
        <v>3.74</v>
      </c>
      <c r="BC98" s="19">
        <f ca="1">BC97+DeltaRK4!BB79</f>
        <v>1.88</v>
      </c>
      <c r="BD98" s="19">
        <f ca="1">BD97+DeltaRK4!BC79</f>
        <v>10.65</v>
      </c>
      <c r="BE98" s="19">
        <f ca="1">BE97+DeltaRK4!BD79</f>
        <v>1.55</v>
      </c>
      <c r="BF98" s="19">
        <f ca="1">BF97+DeltaRK4!BE79</f>
        <v>0.67</v>
      </c>
      <c r="BG98" s="19">
        <f ca="1">BG97+DeltaRK4!BF79</f>
        <v>0.56000000000000005</v>
      </c>
      <c r="BH98" s="19">
        <f ca="1">BH97+DeltaRK4!BG79</f>
        <v>2.1</v>
      </c>
      <c r="BI98" s="19">
        <f ca="1">BI97+DeltaRK4!BH79</f>
        <v>1.72</v>
      </c>
      <c r="BJ98" s="19">
        <f ca="1">BJ97+DeltaRK4!BI79</f>
        <v>1.24</v>
      </c>
      <c r="BK98" s="19">
        <f ca="1">BK97+DeltaRK4!BJ79</f>
        <v>9.61</v>
      </c>
      <c r="BL98" s="19">
        <f ca="1">BL97+DeltaRK4!BK79</f>
        <v>0.61</v>
      </c>
      <c r="BM98" s="19">
        <f ca="1">BM97+DeltaRK4!BL79</f>
        <v>4.5</v>
      </c>
      <c r="BN98" s="19">
        <f ca="1">BN97+DeltaRK4!BM79</f>
        <v>9.5500000000000007</v>
      </c>
      <c r="BO98" s="19">
        <f ca="1">BO97+DeltaRK4!BN79</f>
        <v>4.5</v>
      </c>
      <c r="BP98" s="19">
        <f ca="1">BP97+DeltaRK4!BO79</f>
        <v>2.58</v>
      </c>
      <c r="BQ98" s="19">
        <f ca="1">BQ97+DeltaRK4!BP79</f>
        <v>10.19</v>
      </c>
      <c r="BR98" s="19">
        <f ca="1">BR97+DeltaRK4!BQ79</f>
        <v>8.02</v>
      </c>
      <c r="BS98" s="19">
        <f ca="1">BS97+DeltaRK4!BR79</f>
        <v>1.56</v>
      </c>
      <c r="BT98" s="19">
        <f ca="1">BT97+DeltaRK4!BS79</f>
        <v>4.66</v>
      </c>
      <c r="BU98" s="19">
        <f ca="1">BU97+DeltaRK4!BT79</f>
        <v>0</v>
      </c>
      <c r="BV98" s="4"/>
      <c r="BW98" s="4">
        <f ca="1">BW97-DeltaRK4!Y79</f>
        <v>2944.33</v>
      </c>
      <c r="BX98" s="9">
        <f t="shared" ca="1" si="22"/>
        <v>1.816802940275323</v>
      </c>
      <c r="BY98" s="4"/>
      <c r="BZ98" s="23">
        <f t="shared" ca="1" si="25"/>
        <v>144257.56069698482</v>
      </c>
      <c r="CA98" s="10">
        <f t="shared" ca="1" si="23"/>
        <v>160525.49093756647</v>
      </c>
      <c r="CB98" s="19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</row>
    <row r="99" spans="1:108">
      <c r="A99" s="1">
        <f t="shared" si="21"/>
        <v>3.8499999999999943</v>
      </c>
      <c r="B99" s="19">
        <f ca="1">B98+DeltaRK4!B80</f>
        <v>414.43577754885757</v>
      </c>
      <c r="C99" s="21">
        <f t="shared" ca="1" si="24"/>
        <v>2944.3300009874761</v>
      </c>
      <c r="D99" s="19">
        <f ca="1">D98+DeltaRK4!C80</f>
        <v>178.27003219948938</v>
      </c>
      <c r="E99" s="19">
        <f ca="1">E98+DeltaRK4!D80</f>
        <v>6.37</v>
      </c>
      <c r="F99" s="19">
        <f ca="1">F98+DeltaRK4!E80</f>
        <v>88.813364282081892</v>
      </c>
      <c r="G99" s="19">
        <f ca="1">G98+DeltaRK4!F80</f>
        <v>18.09660351842879</v>
      </c>
      <c r="H99" s="19">
        <f ca="1">H98+DeltaRK4!G80</f>
        <v>1.21</v>
      </c>
      <c r="I99" s="19">
        <f ca="1">I98+DeltaRK4!H80</f>
        <v>1.29</v>
      </c>
      <c r="J99" s="19">
        <f ca="1">J98+DeltaRK4!I80</f>
        <v>0.31</v>
      </c>
      <c r="K99" s="19">
        <f ca="1">K98+DeltaRK4!J80</f>
        <v>0.15</v>
      </c>
      <c r="L99" s="19">
        <f ca="1">L98+DeltaRK4!K80</f>
        <v>0</v>
      </c>
      <c r="M99" s="19">
        <f ca="1">M98+DeltaRK4!L80</f>
        <v>0.1</v>
      </c>
      <c r="N99" s="19">
        <f ca="1">N98+DeltaRK4!M80</f>
        <v>0.32</v>
      </c>
      <c r="O99" s="19">
        <f ca="1">O98+DeltaRK4!N80</f>
        <v>0</v>
      </c>
      <c r="P99" s="19">
        <f ca="1">P98+DeltaRK4!O80</f>
        <v>0</v>
      </c>
      <c r="Q99" s="19">
        <f ca="1">Q98+DeltaRK4!P80</f>
        <v>393.28968205767467</v>
      </c>
      <c r="R99" s="19">
        <f ca="1">R98+DeltaRK4!Q80</f>
        <v>0.05</v>
      </c>
      <c r="S99" s="19">
        <f ca="1">S98+DeltaRK4!R80</f>
        <v>0</v>
      </c>
      <c r="T99" s="19">
        <f ca="1">T98+DeltaRK4!S80</f>
        <v>0.13</v>
      </c>
      <c r="U99" s="19">
        <f ca="1">U98+DeltaRK4!T80</f>
        <v>0</v>
      </c>
      <c r="V99" s="19">
        <f ca="1">V98+DeltaRK4!U80</f>
        <v>0.03</v>
      </c>
      <c r="W99" s="19">
        <f ca="1">W98+DeltaRK4!V80</f>
        <v>1360.6890854860151</v>
      </c>
      <c r="X99" s="19">
        <f ca="1">X98+DeltaRK4!W80</f>
        <v>0.01</v>
      </c>
      <c r="Y99" s="19">
        <f ca="1">Y98+DeltaRK4!X80</f>
        <v>0.03</v>
      </c>
      <c r="Z99" s="19">
        <f ca="1">Z98+DeltaRK4!Y80</f>
        <v>0</v>
      </c>
      <c r="AA99" s="19">
        <f ca="1">AA98+DeltaRK4!Z80</f>
        <v>0</v>
      </c>
      <c r="AB99" s="19">
        <f ca="1">AB98+DeltaRK4!AA80</f>
        <v>0</v>
      </c>
      <c r="AC99" s="19">
        <f ca="1">AC98+DeltaRK4!AB80</f>
        <v>0</v>
      </c>
      <c r="AD99" s="19">
        <f ca="1">AD98+DeltaRK4!AC80</f>
        <v>0</v>
      </c>
      <c r="AE99" s="19">
        <f ca="1">AE98+DeltaRK4!AD80</f>
        <v>0.50216197659946504</v>
      </c>
      <c r="AF99" s="19">
        <f ca="1">AF98+DeltaRK4!AE80</f>
        <v>212.35218726575872</v>
      </c>
      <c r="AG99" s="19">
        <f ca="1">AG98+DeltaRK4!AF80</f>
        <v>270.74776063530982</v>
      </c>
      <c r="AH99" s="19">
        <f ca="1">AH98+DeltaRK4!AG80</f>
        <v>134.02721505915554</v>
      </c>
      <c r="AI99" s="19">
        <f ca="1">AI98+DeltaRK4!AH80</f>
        <v>0</v>
      </c>
      <c r="AJ99" s="19">
        <f ca="1">AJ98+DeltaRK4!AI80</f>
        <v>0</v>
      </c>
      <c r="AK99" s="19">
        <f ca="1">AK98+DeltaRK4!AJ80</f>
        <v>0</v>
      </c>
      <c r="AL99" s="19">
        <f ca="1">AL98+DeltaRK4!AK80</f>
        <v>2.08</v>
      </c>
      <c r="AM99" s="19">
        <f ca="1">AM98+DeltaRK4!AL80</f>
        <v>3.3964815712074952E-3</v>
      </c>
      <c r="AN99" s="19">
        <f ca="1">AN98+DeltaRK4!AM80</f>
        <v>0.56920434753090543</v>
      </c>
      <c r="AO99" s="19">
        <f ca="1">AO98+DeltaRK4!AN80</f>
        <v>25.91</v>
      </c>
      <c r="AP99" s="19">
        <f ca="1">AP98+DeltaRK4!AO80</f>
        <v>19.829999999999998</v>
      </c>
      <c r="AQ99" s="19">
        <f ca="1">AQ98+DeltaRK4!AP80</f>
        <v>21.296435892620266</v>
      </c>
      <c r="AR99" s="19">
        <f ca="1">AR98+DeltaRK4!AQ80</f>
        <v>136.15643589262024</v>
      </c>
      <c r="AS99" s="19">
        <f ca="1">AS98+DeltaRK4!AR80</f>
        <v>-18.443564107379739</v>
      </c>
      <c r="AT99" s="19">
        <f ca="1">AT98+DeltaRK4!AS80</f>
        <v>4.83</v>
      </c>
      <c r="AU99" s="19">
        <f ca="1">AU98+DeltaRK4!AT80</f>
        <v>0.04</v>
      </c>
      <c r="AV99" s="19">
        <f ca="1">AV98+DeltaRK4!AU80</f>
        <v>0</v>
      </c>
      <c r="AW99" s="19">
        <f ca="1">AW98+DeltaRK4!AV80</f>
        <v>1.32</v>
      </c>
      <c r="AX99" s="19">
        <f ca="1">AX98+DeltaRK4!AW80</f>
        <v>1.34</v>
      </c>
      <c r="AY99" s="19">
        <f ca="1">AY98+DeltaRK4!AX80</f>
        <v>1.34</v>
      </c>
      <c r="AZ99" s="19">
        <f ca="1">AZ98+DeltaRK4!AY80</f>
        <v>1.24</v>
      </c>
      <c r="BA99" s="19">
        <f ca="1">BA98+DeltaRK4!AZ80</f>
        <v>0.14000000000000001</v>
      </c>
      <c r="BB99" s="19">
        <f ca="1">BB98+DeltaRK4!BA80</f>
        <v>3.74</v>
      </c>
      <c r="BC99" s="19">
        <f ca="1">BC98+DeltaRK4!BB80</f>
        <v>1.88</v>
      </c>
      <c r="BD99" s="19">
        <f ca="1">BD98+DeltaRK4!BC80</f>
        <v>10.65</v>
      </c>
      <c r="BE99" s="19">
        <f ca="1">BE98+DeltaRK4!BD80</f>
        <v>1.55</v>
      </c>
      <c r="BF99" s="19">
        <f ca="1">BF98+DeltaRK4!BE80</f>
        <v>0.67</v>
      </c>
      <c r="BG99" s="19">
        <f ca="1">BG98+DeltaRK4!BF80</f>
        <v>0.56000000000000005</v>
      </c>
      <c r="BH99" s="19">
        <f ca="1">BH98+DeltaRK4!BG80</f>
        <v>2.1</v>
      </c>
      <c r="BI99" s="19">
        <f ca="1">BI98+DeltaRK4!BH80</f>
        <v>1.72</v>
      </c>
      <c r="BJ99" s="19">
        <f ca="1">BJ98+DeltaRK4!BI80</f>
        <v>1.24</v>
      </c>
      <c r="BK99" s="19">
        <f ca="1">BK98+DeltaRK4!BJ80</f>
        <v>9.61</v>
      </c>
      <c r="BL99" s="19">
        <f ca="1">BL98+DeltaRK4!BK80</f>
        <v>0.61</v>
      </c>
      <c r="BM99" s="19">
        <f ca="1">BM98+DeltaRK4!BL80</f>
        <v>4.5</v>
      </c>
      <c r="BN99" s="19">
        <f ca="1">BN98+DeltaRK4!BM80</f>
        <v>9.5500000000000007</v>
      </c>
      <c r="BO99" s="19">
        <f ca="1">BO98+DeltaRK4!BN80</f>
        <v>4.5</v>
      </c>
      <c r="BP99" s="19">
        <f ca="1">BP98+DeltaRK4!BO80</f>
        <v>2.58</v>
      </c>
      <c r="BQ99" s="19">
        <f ca="1">BQ98+DeltaRK4!BP80</f>
        <v>10.19</v>
      </c>
      <c r="BR99" s="19">
        <f ca="1">BR98+DeltaRK4!BQ80</f>
        <v>8.02</v>
      </c>
      <c r="BS99" s="19">
        <f ca="1">BS98+DeltaRK4!BR80</f>
        <v>1.56</v>
      </c>
      <c r="BT99" s="19">
        <f ca="1">BT98+DeltaRK4!BS80</f>
        <v>4.66</v>
      </c>
      <c r="BU99" s="19">
        <f ca="1">BU98+DeltaRK4!BT80</f>
        <v>0</v>
      </c>
      <c r="BV99" s="4"/>
      <c r="BW99" s="4">
        <f ca="1">BW98-DeltaRK4!Y80</f>
        <v>2944.33</v>
      </c>
      <c r="BX99" s="9">
        <f t="shared" ca="1" si="22"/>
        <v>1.8164067770883976</v>
      </c>
      <c r="BY99" s="4"/>
      <c r="BZ99" s="23">
        <f t="shared" ca="1" si="25"/>
        <v>144258.58302712502</v>
      </c>
      <c r="CA99" s="10">
        <f t="shared" ca="1" si="23"/>
        <v>160261.59645261706</v>
      </c>
      <c r="CB99" s="19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</row>
    <row r="100" spans="1:108">
      <c r="A100" s="1">
        <f t="shared" ref="A100:A108" si="26">A99+TimeStep</f>
        <v>3.8999999999999941</v>
      </c>
      <c r="B100" s="19">
        <f ca="1">B99+DeltaRK4!B81</f>
        <v>414.44656813720957</v>
      </c>
      <c r="C100" s="21">
        <f t="shared" ca="1" si="24"/>
        <v>2944.3300009874752</v>
      </c>
      <c r="D100" s="19">
        <f ca="1">D99+DeltaRK4!C81</f>
        <v>178.23366354143073</v>
      </c>
      <c r="E100" s="19">
        <f ca="1">E99+DeltaRK4!D81</f>
        <v>6.37</v>
      </c>
      <c r="F100" s="19">
        <f ca="1">F99+DeltaRK4!E81</f>
        <v>88.84942046649472</v>
      </c>
      <c r="G100" s="19">
        <f ca="1">G99+DeltaRK4!F81</f>
        <v>18.09691599207461</v>
      </c>
      <c r="H100" s="19">
        <f ca="1">H99+DeltaRK4!G81</f>
        <v>1.21</v>
      </c>
      <c r="I100" s="19">
        <f ca="1">I99+DeltaRK4!H81</f>
        <v>1.29</v>
      </c>
      <c r="J100" s="19">
        <f ca="1">J99+DeltaRK4!I81</f>
        <v>0.31</v>
      </c>
      <c r="K100" s="19">
        <f ca="1">K99+DeltaRK4!J81</f>
        <v>0.15</v>
      </c>
      <c r="L100" s="19">
        <f ca="1">L99+DeltaRK4!K81</f>
        <v>0</v>
      </c>
      <c r="M100" s="19">
        <f ca="1">M99+DeltaRK4!L81</f>
        <v>0.1</v>
      </c>
      <c r="N100" s="19">
        <f ca="1">N99+DeltaRK4!M81</f>
        <v>0.32</v>
      </c>
      <c r="O100" s="19">
        <f ca="1">O99+DeltaRK4!N81</f>
        <v>0</v>
      </c>
      <c r="P100" s="19">
        <f ca="1">P99+DeltaRK4!O81</f>
        <v>0</v>
      </c>
      <c r="Q100" s="19">
        <f ca="1">Q99+DeltaRK4!P81</f>
        <v>395.09843533991801</v>
      </c>
      <c r="R100" s="19">
        <f ca="1">R99+DeltaRK4!Q81</f>
        <v>0.05</v>
      </c>
      <c r="S100" s="19">
        <f ca="1">S99+DeltaRK4!R81</f>
        <v>0</v>
      </c>
      <c r="T100" s="19">
        <f ca="1">T99+DeltaRK4!S81</f>
        <v>0.13</v>
      </c>
      <c r="U100" s="19">
        <f ca="1">U99+DeltaRK4!T81</f>
        <v>0</v>
      </c>
      <c r="V100" s="19">
        <f ca="1">V99+DeltaRK4!U81</f>
        <v>0.03</v>
      </c>
      <c r="W100" s="19">
        <f ca="1">W99+DeltaRK4!V81</f>
        <v>1356.3392148884109</v>
      </c>
      <c r="X100" s="19">
        <f ca="1">X99+DeltaRK4!W81</f>
        <v>0.01</v>
      </c>
      <c r="Y100" s="19">
        <f ca="1">Y99+DeltaRK4!X81</f>
        <v>0.03</v>
      </c>
      <c r="Z100" s="19">
        <f ca="1">Z99+DeltaRK4!Y81</f>
        <v>0</v>
      </c>
      <c r="AA100" s="19">
        <f ca="1">AA99+DeltaRK4!Z81</f>
        <v>0</v>
      </c>
      <c r="AB100" s="19">
        <f ca="1">AB99+DeltaRK4!AA81</f>
        <v>0</v>
      </c>
      <c r="AC100" s="19">
        <f ca="1">AC99+DeltaRK4!AB81</f>
        <v>0</v>
      </c>
      <c r="AD100" s="19">
        <f ca="1">AD99+DeltaRK4!AC81</f>
        <v>0</v>
      </c>
      <c r="AE100" s="19">
        <f ca="1">AE99+DeltaRK4!AD81</f>
        <v>0.49228578340822515</v>
      </c>
      <c r="AF100" s="19">
        <f ca="1">AF99+DeltaRK4!AE81</f>
        <v>211.76649564070613</v>
      </c>
      <c r="AG100" s="19">
        <f ca="1">AG99+DeltaRK4!AF81</f>
        <v>273.95708890937937</v>
      </c>
      <c r="AH100" s="19">
        <f ca="1">AH99+DeltaRK4!AG81</f>
        <v>134.75998574157137</v>
      </c>
      <c r="AI100" s="19">
        <f ca="1">AI99+DeltaRK4!AH81</f>
        <v>0</v>
      </c>
      <c r="AJ100" s="19">
        <f ca="1">AJ99+DeltaRK4!AI81</f>
        <v>0</v>
      </c>
      <c r="AK100" s="19">
        <f ca="1">AK99+DeltaRK4!AJ81</f>
        <v>0</v>
      </c>
      <c r="AL100" s="19">
        <f ca="1">AL99+DeltaRK4!AK81</f>
        <v>2.08</v>
      </c>
      <c r="AM100" s="19">
        <f ca="1">AM99+DeltaRK4!AL81</f>
        <v>3.0840079253869512E-3</v>
      </c>
      <c r="AN100" s="19">
        <f ca="1">AN99+DeltaRK4!AM81</f>
        <v>0.53270099592505937</v>
      </c>
      <c r="AO100" s="19">
        <f ca="1">AO99+DeltaRK4!AN81</f>
        <v>25.91</v>
      </c>
      <c r="AP100" s="19">
        <f ca="1">AP99+DeltaRK4!AO81</f>
        <v>19.829999999999998</v>
      </c>
      <c r="AQ100" s="19">
        <f ca="1">AQ99+DeltaRK4!AP81</f>
        <v>21.040236560077268</v>
      </c>
      <c r="AR100" s="19">
        <f ca="1">AR99+DeltaRK4!AQ81</f>
        <v>135.90023656007725</v>
      </c>
      <c r="AS100" s="19">
        <f ca="1">AS99+DeltaRK4!AR81</f>
        <v>-18.699763439922737</v>
      </c>
      <c r="AT100" s="19">
        <f ca="1">AT99+DeltaRK4!AS81</f>
        <v>4.83</v>
      </c>
      <c r="AU100" s="19">
        <f ca="1">AU99+DeltaRK4!AT81</f>
        <v>0.04</v>
      </c>
      <c r="AV100" s="19">
        <f ca="1">AV99+DeltaRK4!AU81</f>
        <v>0</v>
      </c>
      <c r="AW100" s="19">
        <f ca="1">AW99+DeltaRK4!AV81</f>
        <v>1.32</v>
      </c>
      <c r="AX100" s="19">
        <f ca="1">AX99+DeltaRK4!AW81</f>
        <v>1.34</v>
      </c>
      <c r="AY100" s="19">
        <f ca="1">AY99+DeltaRK4!AX81</f>
        <v>1.34</v>
      </c>
      <c r="AZ100" s="19">
        <f ca="1">AZ99+DeltaRK4!AY81</f>
        <v>1.24</v>
      </c>
      <c r="BA100" s="19">
        <f ca="1">BA99+DeltaRK4!AZ81</f>
        <v>0.14000000000000001</v>
      </c>
      <c r="BB100" s="19">
        <f ca="1">BB99+DeltaRK4!BA81</f>
        <v>3.74</v>
      </c>
      <c r="BC100" s="19">
        <f ca="1">BC99+DeltaRK4!BB81</f>
        <v>1.88</v>
      </c>
      <c r="BD100" s="19">
        <f ca="1">BD99+DeltaRK4!BC81</f>
        <v>10.65</v>
      </c>
      <c r="BE100" s="19">
        <f ca="1">BE99+DeltaRK4!BD81</f>
        <v>1.55</v>
      </c>
      <c r="BF100" s="19">
        <f ca="1">BF99+DeltaRK4!BE81</f>
        <v>0.67</v>
      </c>
      <c r="BG100" s="19">
        <f ca="1">BG99+DeltaRK4!BF81</f>
        <v>0.56000000000000005</v>
      </c>
      <c r="BH100" s="19">
        <f ca="1">BH99+DeltaRK4!BG81</f>
        <v>2.1</v>
      </c>
      <c r="BI100" s="19">
        <f ca="1">BI99+DeltaRK4!BH81</f>
        <v>1.72</v>
      </c>
      <c r="BJ100" s="19">
        <f ca="1">BJ99+DeltaRK4!BI81</f>
        <v>1.24</v>
      </c>
      <c r="BK100" s="19">
        <f ca="1">BK99+DeltaRK4!BJ81</f>
        <v>9.61</v>
      </c>
      <c r="BL100" s="19">
        <f ca="1">BL99+DeltaRK4!BK81</f>
        <v>0.61</v>
      </c>
      <c r="BM100" s="19">
        <f ca="1">BM99+DeltaRK4!BL81</f>
        <v>4.5</v>
      </c>
      <c r="BN100" s="19">
        <f ca="1">BN99+DeltaRK4!BM81</f>
        <v>9.5500000000000007</v>
      </c>
      <c r="BO100" s="19">
        <f ca="1">BO99+DeltaRK4!BN81</f>
        <v>4.5</v>
      </c>
      <c r="BP100" s="19">
        <f ca="1">BP99+DeltaRK4!BO81</f>
        <v>2.58</v>
      </c>
      <c r="BQ100" s="19">
        <f ca="1">BQ99+DeltaRK4!BP81</f>
        <v>10.19</v>
      </c>
      <c r="BR100" s="19">
        <f ca="1">BR99+DeltaRK4!BQ81</f>
        <v>8.02</v>
      </c>
      <c r="BS100" s="19">
        <f ca="1">BS99+DeltaRK4!BR81</f>
        <v>1.56</v>
      </c>
      <c r="BT100" s="19">
        <f ca="1">BT99+DeltaRK4!BS81</f>
        <v>4.66</v>
      </c>
      <c r="BU100" s="19">
        <f ca="1">BU99+DeltaRK4!BT81</f>
        <v>0</v>
      </c>
      <c r="BV100" s="4"/>
      <c r="BW100" s="4">
        <f ca="1">BW99-DeltaRK4!Y81</f>
        <v>2944.33</v>
      </c>
      <c r="BX100" s="9">
        <f t="shared" ca="1" si="22"/>
        <v>1.816036214093842</v>
      </c>
      <c r="BY100" s="4"/>
      <c r="BZ100" s="23">
        <f t="shared" ca="1" si="25"/>
        <v>144259.31000477503</v>
      </c>
      <c r="CA100" s="10">
        <f t="shared" ca="1" si="23"/>
        <v>160003.10227957921</v>
      </c>
      <c r="CB100" s="19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</row>
    <row r="101" spans="1:108">
      <c r="A101" s="1">
        <f t="shared" si="26"/>
        <v>3.949999999999994</v>
      </c>
      <c r="B101" s="19">
        <f ca="1">B100+DeltaRK4!B82</f>
        <v>414.45702864116845</v>
      </c>
      <c r="C101" s="21">
        <f t="shared" ca="1" si="24"/>
        <v>2944.3300009874756</v>
      </c>
      <c r="D101" s="19">
        <f ca="1">D100+DeltaRK4!C82</f>
        <v>178.19964287561123</v>
      </c>
      <c r="E101" s="19">
        <f ca="1">E100+DeltaRK4!D82</f>
        <v>6.37</v>
      </c>
      <c r="F101" s="19">
        <f ca="1">F100+DeltaRK4!E82</f>
        <v>88.88315746390137</v>
      </c>
      <c r="G101" s="19">
        <f ca="1">G100+DeltaRK4!F82</f>
        <v>18.097199660487473</v>
      </c>
      <c r="H101" s="19">
        <f ca="1">H100+DeltaRK4!G82</f>
        <v>1.21</v>
      </c>
      <c r="I101" s="19">
        <f ca="1">I100+DeltaRK4!H82</f>
        <v>1.29</v>
      </c>
      <c r="J101" s="19">
        <f ca="1">J100+DeltaRK4!I82</f>
        <v>0.31</v>
      </c>
      <c r="K101" s="19">
        <f ca="1">K100+DeltaRK4!J82</f>
        <v>0.15</v>
      </c>
      <c r="L101" s="19">
        <f ca="1">L100+DeltaRK4!K82</f>
        <v>0</v>
      </c>
      <c r="M101" s="19">
        <f ca="1">M100+DeltaRK4!L82</f>
        <v>0.1</v>
      </c>
      <c r="N101" s="19">
        <f ca="1">N100+DeltaRK4!M82</f>
        <v>0.32</v>
      </c>
      <c r="O101" s="19">
        <f ca="1">O100+DeltaRK4!N82</f>
        <v>0</v>
      </c>
      <c r="P101" s="19">
        <f ca="1">P100+DeltaRK4!O82</f>
        <v>0</v>
      </c>
      <c r="Q101" s="19">
        <f ca="1">Q100+DeltaRK4!P82</f>
        <v>396.86493900290884</v>
      </c>
      <c r="R101" s="19">
        <f ca="1">R100+DeltaRK4!Q82</f>
        <v>0.05</v>
      </c>
      <c r="S101" s="19">
        <f ca="1">S100+DeltaRK4!R82</f>
        <v>0</v>
      </c>
      <c r="T101" s="19">
        <f ca="1">T100+DeltaRK4!S82</f>
        <v>0.13</v>
      </c>
      <c r="U101" s="19">
        <f ca="1">U100+DeltaRK4!T82</f>
        <v>0</v>
      </c>
      <c r="V101" s="19">
        <f ca="1">V100+DeltaRK4!U82</f>
        <v>0.03</v>
      </c>
      <c r="W101" s="19">
        <f ca="1">W100+DeltaRK4!V82</f>
        <v>1352.0837088051464</v>
      </c>
      <c r="X101" s="19">
        <f ca="1">X100+DeltaRK4!W82</f>
        <v>0.01</v>
      </c>
      <c r="Y101" s="19">
        <f ca="1">Y100+DeltaRK4!X82</f>
        <v>0.03</v>
      </c>
      <c r="Z101" s="19">
        <f ca="1">Z100+DeltaRK4!Y82</f>
        <v>0</v>
      </c>
      <c r="AA101" s="19">
        <f ca="1">AA100+DeltaRK4!Z82</f>
        <v>0</v>
      </c>
      <c r="AB101" s="19">
        <f ca="1">AB100+DeltaRK4!AA82</f>
        <v>0</v>
      </c>
      <c r="AC101" s="19">
        <f ca="1">AC100+DeltaRK4!AB82</f>
        <v>0</v>
      </c>
      <c r="AD101" s="19">
        <f ca="1">AD100+DeltaRK4!AC82</f>
        <v>0</v>
      </c>
      <c r="AE101" s="19">
        <f ca="1">AE100+DeltaRK4!AD82</f>
        <v>0.48272621796025611</v>
      </c>
      <c r="AF101" s="19">
        <f ca="1">AF100+DeltaRK4!AE82</f>
        <v>211.16012148289397</v>
      </c>
      <c r="AG101" s="19">
        <f ca="1">AG100+DeltaRK4!AF82</f>
        <v>277.13669585677758</v>
      </c>
      <c r="AH101" s="19">
        <f ca="1">AH100+DeltaRK4!AG82</f>
        <v>135.47613869504153</v>
      </c>
      <c r="AI101" s="19">
        <f ca="1">AI100+DeltaRK4!AH82</f>
        <v>0</v>
      </c>
      <c r="AJ101" s="19">
        <f ca="1">AJ100+DeltaRK4!AI82</f>
        <v>0</v>
      </c>
      <c r="AK101" s="19">
        <f ca="1">AK100+DeltaRK4!AJ82</f>
        <v>0</v>
      </c>
      <c r="AL101" s="19">
        <f ca="1">AL100+DeltaRK4!AK82</f>
        <v>2.08</v>
      </c>
      <c r="AM101" s="19">
        <f ca="1">AM100+DeltaRK4!AL82</f>
        <v>2.8003395125257187E-3</v>
      </c>
      <c r="AN101" s="19">
        <f ca="1">AN100+DeltaRK4!AM82</f>
        <v>0.4985624889998273</v>
      </c>
      <c r="AO101" s="19">
        <f ca="1">AO100+DeltaRK4!AN82</f>
        <v>25.91</v>
      </c>
      <c r="AP101" s="19">
        <f ca="1">AP100+DeltaRK4!AO82</f>
        <v>19.829999999999998</v>
      </c>
      <c r="AQ101" s="19">
        <f ca="1">AQ100+DeltaRK4!AP82</f>
        <v>20.788102699411752</v>
      </c>
      <c r="AR101" s="19">
        <f ca="1">AR100+DeltaRK4!AQ82</f>
        <v>135.64810269941174</v>
      </c>
      <c r="AS101" s="19">
        <f ca="1">AS100+DeltaRK4!AR82</f>
        <v>-18.951897300588254</v>
      </c>
      <c r="AT101" s="19">
        <f ca="1">AT100+DeltaRK4!AS82</f>
        <v>4.83</v>
      </c>
      <c r="AU101" s="19">
        <f ca="1">AU100+DeltaRK4!AT82</f>
        <v>0.04</v>
      </c>
      <c r="AV101" s="19">
        <f ca="1">AV100+DeltaRK4!AU82</f>
        <v>0</v>
      </c>
      <c r="AW101" s="19">
        <f ca="1">AW100+DeltaRK4!AV82</f>
        <v>1.32</v>
      </c>
      <c r="AX101" s="19">
        <f ca="1">AX100+DeltaRK4!AW82</f>
        <v>1.34</v>
      </c>
      <c r="AY101" s="19">
        <f ca="1">AY100+DeltaRK4!AX82</f>
        <v>1.34</v>
      </c>
      <c r="AZ101" s="19">
        <f ca="1">AZ100+DeltaRK4!AY82</f>
        <v>1.24</v>
      </c>
      <c r="BA101" s="19">
        <f ca="1">BA100+DeltaRK4!AZ82</f>
        <v>0.14000000000000001</v>
      </c>
      <c r="BB101" s="19">
        <f ca="1">BB100+DeltaRK4!BA82</f>
        <v>3.74</v>
      </c>
      <c r="BC101" s="19">
        <f ca="1">BC100+DeltaRK4!BB82</f>
        <v>1.88</v>
      </c>
      <c r="BD101" s="19">
        <f ca="1">BD100+DeltaRK4!BC82</f>
        <v>10.65</v>
      </c>
      <c r="BE101" s="19">
        <f ca="1">BE100+DeltaRK4!BD82</f>
        <v>1.55</v>
      </c>
      <c r="BF101" s="19">
        <f ca="1">BF100+DeltaRK4!BE82</f>
        <v>0.67</v>
      </c>
      <c r="BG101" s="19">
        <f ca="1">BG100+DeltaRK4!BF82</f>
        <v>0.56000000000000005</v>
      </c>
      <c r="BH101" s="19">
        <f ca="1">BH100+DeltaRK4!BG82</f>
        <v>2.1</v>
      </c>
      <c r="BI101" s="19">
        <f ca="1">BI100+DeltaRK4!BH82</f>
        <v>1.72</v>
      </c>
      <c r="BJ101" s="19">
        <f ca="1">BJ100+DeltaRK4!BI82</f>
        <v>1.24</v>
      </c>
      <c r="BK101" s="19">
        <f ca="1">BK100+DeltaRK4!BJ82</f>
        <v>9.61</v>
      </c>
      <c r="BL101" s="19">
        <f ca="1">BL100+DeltaRK4!BK82</f>
        <v>0.61</v>
      </c>
      <c r="BM101" s="19">
        <f ca="1">BM100+DeltaRK4!BL82</f>
        <v>4.5</v>
      </c>
      <c r="BN101" s="19">
        <f ca="1">BN100+DeltaRK4!BM82</f>
        <v>9.5500000000000007</v>
      </c>
      <c r="BO101" s="19">
        <f ca="1">BO100+DeltaRK4!BN82</f>
        <v>4.5</v>
      </c>
      <c r="BP101" s="19">
        <f ca="1">BP100+DeltaRK4!BO82</f>
        <v>2.58</v>
      </c>
      <c r="BQ101" s="19">
        <f ca="1">BQ100+DeltaRK4!BP82</f>
        <v>10.19</v>
      </c>
      <c r="BR101" s="19">
        <f ca="1">BR100+DeltaRK4!BQ82</f>
        <v>8.02</v>
      </c>
      <c r="BS101" s="19">
        <f ca="1">BS100+DeltaRK4!BR82</f>
        <v>1.56</v>
      </c>
      <c r="BT101" s="19">
        <f ca="1">BT100+DeltaRK4!BS82</f>
        <v>4.66</v>
      </c>
      <c r="BU101" s="19">
        <f ca="1">BU100+DeltaRK4!BT82</f>
        <v>0</v>
      </c>
      <c r="BV101" s="4"/>
      <c r="BW101" s="4">
        <f ca="1">BW100-DeltaRK4!Y82</f>
        <v>2944.33</v>
      </c>
      <c r="BX101" s="9">
        <f t="shared" ca="1" si="22"/>
        <v>1.815689574968953</v>
      </c>
      <c r="BY101" s="4"/>
      <c r="BZ101" s="23">
        <f t="shared" ca="1" si="25"/>
        <v>144259.74680698162</v>
      </c>
      <c r="CA101" s="10">
        <f t="shared" ca="1" si="23"/>
        <v>159749.93653624906</v>
      </c>
      <c r="CB101" s="19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</row>
    <row r="102" spans="1:108">
      <c r="A102" s="1">
        <f t="shared" si="26"/>
        <v>3.9999999999999938</v>
      </c>
      <c r="B102" s="19">
        <f ca="1">B101+DeltaRK4!B83</f>
        <v>414.46718431467258</v>
      </c>
      <c r="C102" s="21">
        <f t="shared" ca="1" si="24"/>
        <v>2944.3300009874761</v>
      </c>
      <c r="D102" s="19">
        <f ca="1">D101+DeltaRK4!C83</f>
        <v>178.16781643845005</v>
      </c>
      <c r="E102" s="19">
        <f ca="1">E101+DeltaRK4!D83</f>
        <v>6.37</v>
      </c>
      <c r="F102" s="19">
        <f ca="1">F101+DeltaRK4!E83</f>
        <v>88.914726373778279</v>
      </c>
      <c r="G102" s="19">
        <f ca="1">G101+DeltaRK4!F83</f>
        <v>18.097457187771766</v>
      </c>
      <c r="H102" s="19">
        <f ca="1">H101+DeltaRK4!G83</f>
        <v>1.21</v>
      </c>
      <c r="I102" s="19">
        <f ca="1">I101+DeltaRK4!H83</f>
        <v>1.29</v>
      </c>
      <c r="J102" s="19">
        <f ca="1">J101+DeltaRK4!I83</f>
        <v>0.31</v>
      </c>
      <c r="K102" s="19">
        <f ca="1">K101+DeltaRK4!J83</f>
        <v>0.15</v>
      </c>
      <c r="L102" s="19">
        <f ca="1">L101+DeltaRK4!K83</f>
        <v>0</v>
      </c>
      <c r="M102" s="19">
        <f ca="1">M101+DeltaRK4!L83</f>
        <v>0.1</v>
      </c>
      <c r="N102" s="19">
        <f ca="1">N101+DeltaRK4!M83</f>
        <v>0.32</v>
      </c>
      <c r="O102" s="19">
        <f ca="1">O101+DeltaRK4!N83</f>
        <v>0</v>
      </c>
      <c r="P102" s="19">
        <f ca="1">P101+DeltaRK4!O83</f>
        <v>0</v>
      </c>
      <c r="Q102" s="19">
        <f ca="1">Q101+DeltaRK4!P83</f>
        <v>398.5898025209371</v>
      </c>
      <c r="R102" s="19">
        <f ca="1">R101+DeltaRK4!Q83</f>
        <v>0.05</v>
      </c>
      <c r="S102" s="19">
        <f ca="1">S101+DeltaRK4!R83</f>
        <v>0</v>
      </c>
      <c r="T102" s="19">
        <f ca="1">T101+DeltaRK4!S83</f>
        <v>0.13</v>
      </c>
      <c r="U102" s="19">
        <f ca="1">U101+DeltaRK4!T83</f>
        <v>0</v>
      </c>
      <c r="V102" s="19">
        <f ca="1">V101+DeltaRK4!U83</f>
        <v>0.03</v>
      </c>
      <c r="W102" s="19">
        <f ca="1">W101+DeltaRK4!V83</f>
        <v>1347.9212193041508</v>
      </c>
      <c r="X102" s="19">
        <f ca="1">X101+DeltaRK4!W83</f>
        <v>0.01</v>
      </c>
      <c r="Y102" s="19">
        <f ca="1">Y101+DeltaRK4!X83</f>
        <v>0.03</v>
      </c>
      <c r="Z102" s="19">
        <f ca="1">Z101+DeltaRK4!Y83</f>
        <v>0</v>
      </c>
      <c r="AA102" s="19">
        <f ca="1">AA101+DeltaRK4!Z83</f>
        <v>0</v>
      </c>
      <c r="AB102" s="19">
        <f ca="1">AB101+DeltaRK4!AA83</f>
        <v>0</v>
      </c>
      <c r="AC102" s="19">
        <f ca="1">AC101+DeltaRK4!AB83</f>
        <v>0</v>
      </c>
      <c r="AD102" s="19">
        <f ca="1">AD101+DeltaRK4!AC83</f>
        <v>0</v>
      </c>
      <c r="AE102" s="19">
        <f ca="1">AE101+DeltaRK4!AD83</f>
        <v>0.47347074571859427</v>
      </c>
      <c r="AF102" s="19">
        <f ca="1">AF101+DeltaRK4!AE83</f>
        <v>210.53417909339217</v>
      </c>
      <c r="AG102" s="19">
        <f ca="1">AG101+DeltaRK4!AF83</f>
        <v>280.28639737335152</v>
      </c>
      <c r="AH102" s="19">
        <f ca="1">AH101+DeltaRK4!AG83</f>
        <v>136.17593388972443</v>
      </c>
      <c r="AI102" s="19">
        <f ca="1">AI101+DeltaRK4!AH83</f>
        <v>0</v>
      </c>
      <c r="AJ102" s="19">
        <f ca="1">AJ101+DeltaRK4!AI83</f>
        <v>0</v>
      </c>
      <c r="AK102" s="19">
        <f ca="1">AK101+DeltaRK4!AJ83</f>
        <v>0</v>
      </c>
      <c r="AL102" s="19">
        <f ca="1">AL101+DeltaRK4!AK83</f>
        <v>2.08</v>
      </c>
      <c r="AM102" s="19">
        <f ca="1">AM101+DeltaRK4!AL83</f>
        <v>2.5428122282333179E-3</v>
      </c>
      <c r="AN102" s="19">
        <f ca="1">AN101+DeltaRK4!AM83</f>
        <v>0.46663693355284952</v>
      </c>
      <c r="AO102" s="19">
        <f ca="1">AO101+DeltaRK4!AN83</f>
        <v>25.91</v>
      </c>
      <c r="AP102" s="19">
        <f ca="1">AP101+DeltaRK4!AO83</f>
        <v>19.829999999999998</v>
      </c>
      <c r="AQ102" s="19">
        <f ca="1">AQ101+DeltaRK4!AP83</f>
        <v>20.539939438140216</v>
      </c>
      <c r="AR102" s="19">
        <f ca="1">AR101+DeltaRK4!AQ83</f>
        <v>135.39993943814019</v>
      </c>
      <c r="AS102" s="19">
        <f ca="1">AS101+DeltaRK4!AR83</f>
        <v>-19.200060561859789</v>
      </c>
      <c r="AT102" s="19">
        <f ca="1">AT101+DeltaRK4!AS83</f>
        <v>4.83</v>
      </c>
      <c r="AU102" s="19">
        <f ca="1">AU101+DeltaRK4!AT83</f>
        <v>0.04</v>
      </c>
      <c r="AV102" s="19">
        <f ca="1">AV101+DeltaRK4!AU83</f>
        <v>0</v>
      </c>
      <c r="AW102" s="19">
        <f ca="1">AW101+DeltaRK4!AV83</f>
        <v>1.32</v>
      </c>
      <c r="AX102" s="19">
        <f ca="1">AX101+DeltaRK4!AW83</f>
        <v>1.34</v>
      </c>
      <c r="AY102" s="19">
        <f ca="1">AY101+DeltaRK4!AX83</f>
        <v>1.34</v>
      </c>
      <c r="AZ102" s="19">
        <f ca="1">AZ101+DeltaRK4!AY83</f>
        <v>1.24</v>
      </c>
      <c r="BA102" s="19">
        <f ca="1">BA101+DeltaRK4!AZ83</f>
        <v>0.14000000000000001</v>
      </c>
      <c r="BB102" s="19">
        <f ca="1">BB101+DeltaRK4!BA83</f>
        <v>3.74</v>
      </c>
      <c r="BC102" s="19">
        <f ca="1">BC101+DeltaRK4!BB83</f>
        <v>1.88</v>
      </c>
      <c r="BD102" s="19">
        <f ca="1">BD101+DeltaRK4!BC83</f>
        <v>10.65</v>
      </c>
      <c r="BE102" s="19">
        <f ca="1">BE101+DeltaRK4!BD83</f>
        <v>1.55</v>
      </c>
      <c r="BF102" s="19">
        <f ca="1">BF101+DeltaRK4!BE83</f>
        <v>0.67</v>
      </c>
      <c r="BG102" s="19">
        <f ca="1">BG101+DeltaRK4!BF83</f>
        <v>0.56000000000000005</v>
      </c>
      <c r="BH102" s="19">
        <f ca="1">BH101+DeltaRK4!BG83</f>
        <v>2.1</v>
      </c>
      <c r="BI102" s="19">
        <f ca="1">BI101+DeltaRK4!BH83</f>
        <v>1.72</v>
      </c>
      <c r="BJ102" s="19">
        <f ca="1">BJ101+DeltaRK4!BI83</f>
        <v>1.24</v>
      </c>
      <c r="BK102" s="19">
        <f ca="1">BK101+DeltaRK4!BJ83</f>
        <v>9.61</v>
      </c>
      <c r="BL102" s="19">
        <f ca="1">BL101+DeltaRK4!BK83</f>
        <v>0.61</v>
      </c>
      <c r="BM102" s="19">
        <f ca="1">BM101+DeltaRK4!BL83</f>
        <v>4.5</v>
      </c>
      <c r="BN102" s="19">
        <f ca="1">BN101+DeltaRK4!BM83</f>
        <v>9.5500000000000007</v>
      </c>
      <c r="BO102" s="19">
        <f ca="1">BO101+DeltaRK4!BN83</f>
        <v>4.5</v>
      </c>
      <c r="BP102" s="19">
        <f ca="1">BP101+DeltaRK4!BO83</f>
        <v>2.58</v>
      </c>
      <c r="BQ102" s="19">
        <f ca="1">BQ101+DeltaRK4!BP83</f>
        <v>10.19</v>
      </c>
      <c r="BR102" s="19">
        <f ca="1">BR101+DeltaRK4!BQ83</f>
        <v>8.02</v>
      </c>
      <c r="BS102" s="19">
        <f ca="1">BS101+DeltaRK4!BR83</f>
        <v>1.56</v>
      </c>
      <c r="BT102" s="19">
        <f ca="1">BT101+DeltaRK4!BS83</f>
        <v>4.66</v>
      </c>
      <c r="BU102" s="19">
        <f ca="1">BU101+DeltaRK4!BT83</f>
        <v>0</v>
      </c>
      <c r="BV102" s="4"/>
      <c r="BW102" s="4">
        <f ca="1">BW101-DeltaRK4!Y83</f>
        <v>2944.33</v>
      </c>
      <c r="BX102" s="9">
        <f t="shared" ca="1" si="22"/>
        <v>1.8153652930050306</v>
      </c>
      <c r="BY102" s="4"/>
      <c r="BZ102" s="23">
        <f t="shared" ca="1" si="25"/>
        <v>144259.89866246656</v>
      </c>
      <c r="CA102" s="10">
        <f t="shared" ca="1" si="23"/>
        <v>159502.02698016167</v>
      </c>
      <c r="CB102" s="19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</row>
    <row r="103" spans="1:108">
      <c r="A103" s="1">
        <f t="shared" si="26"/>
        <v>4.0499999999999936</v>
      </c>
      <c r="B103" s="19">
        <f ca="1">B102+DeltaRK4!B84</f>
        <v>414.47705864321784</v>
      </c>
      <c r="C103" s="21">
        <f t="shared" ca="1" si="24"/>
        <v>2944.3300009874761</v>
      </c>
      <c r="D103" s="19">
        <f ca="1">D102+DeltaRK4!C84</f>
        <v>178.13804052697344</v>
      </c>
      <c r="E103" s="19">
        <f ca="1">E102+DeltaRK4!D84</f>
        <v>6.37</v>
      </c>
      <c r="F103" s="19">
        <f ca="1">F102+DeltaRK4!E84</f>
        <v>88.944268482700821</v>
      </c>
      <c r="G103" s="19">
        <f ca="1">G102+DeltaRK4!F84</f>
        <v>18.097690990325844</v>
      </c>
      <c r="H103" s="19">
        <f ca="1">H102+DeltaRK4!G84</f>
        <v>1.21</v>
      </c>
      <c r="I103" s="19">
        <f ca="1">I102+DeltaRK4!H84</f>
        <v>1.29</v>
      </c>
      <c r="J103" s="19">
        <f ca="1">J102+DeltaRK4!I84</f>
        <v>0.31</v>
      </c>
      <c r="K103" s="19">
        <f ca="1">K102+DeltaRK4!J84</f>
        <v>0.15</v>
      </c>
      <c r="L103" s="19">
        <f ca="1">L102+DeltaRK4!K84</f>
        <v>0</v>
      </c>
      <c r="M103" s="19">
        <f ca="1">M102+DeltaRK4!L84</f>
        <v>0.1</v>
      </c>
      <c r="N103" s="19">
        <f ca="1">N102+DeltaRK4!M84</f>
        <v>0.32</v>
      </c>
      <c r="O103" s="19">
        <f ca="1">O102+DeltaRK4!N84</f>
        <v>0</v>
      </c>
      <c r="P103" s="19">
        <f ca="1">P102+DeltaRK4!O84</f>
        <v>0</v>
      </c>
      <c r="Q103" s="19">
        <f ca="1">Q102+DeltaRK4!P84</f>
        <v>400.27363356790931</v>
      </c>
      <c r="R103" s="19">
        <f ca="1">R102+DeltaRK4!Q84</f>
        <v>0.05</v>
      </c>
      <c r="S103" s="19">
        <f ca="1">S102+DeltaRK4!R84</f>
        <v>0</v>
      </c>
      <c r="T103" s="19">
        <f ca="1">T102+DeltaRK4!S84</f>
        <v>0.13</v>
      </c>
      <c r="U103" s="19">
        <f ca="1">U102+DeltaRK4!T84</f>
        <v>0</v>
      </c>
      <c r="V103" s="19">
        <f ca="1">V102+DeltaRK4!U84</f>
        <v>0.03</v>
      </c>
      <c r="W103" s="19">
        <f ca="1">W102+DeltaRK4!V84</f>
        <v>1343.8504000360072</v>
      </c>
      <c r="X103" s="19">
        <f ca="1">X102+DeltaRK4!W84</f>
        <v>0.01</v>
      </c>
      <c r="Y103" s="19">
        <f ca="1">Y102+DeltaRK4!X84</f>
        <v>0.03</v>
      </c>
      <c r="Z103" s="19">
        <f ca="1">Z102+DeltaRK4!Y84</f>
        <v>0</v>
      </c>
      <c r="AA103" s="19">
        <f ca="1">AA102+DeltaRK4!Z84</f>
        <v>0</v>
      </c>
      <c r="AB103" s="19">
        <f ca="1">AB102+DeltaRK4!AA84</f>
        <v>0</v>
      </c>
      <c r="AC103" s="19">
        <f ca="1">AC102+DeltaRK4!AB84</f>
        <v>0</v>
      </c>
      <c r="AD103" s="19">
        <f ca="1">AD102+DeltaRK4!AC84</f>
        <v>0</v>
      </c>
      <c r="AE103" s="19">
        <f ca="1">AE102+DeltaRK4!AD84</f>
        <v>0.46450732922182675</v>
      </c>
      <c r="AF103" s="19">
        <f ca="1">AF102+DeltaRK4!AE84</f>
        <v>209.88973847139158</v>
      </c>
      <c r="AG103" s="19">
        <f ca="1">AG102+DeltaRK4!AF84</f>
        <v>283.40603694199075</v>
      </c>
      <c r="AH103" s="19">
        <f ca="1">AH102+DeltaRK4!AG84</f>
        <v>136.85962938046026</v>
      </c>
      <c r="AI103" s="19">
        <f ca="1">AI102+DeltaRK4!AH84</f>
        <v>0</v>
      </c>
      <c r="AJ103" s="19">
        <f ca="1">AJ102+DeltaRK4!AI84</f>
        <v>0</v>
      </c>
      <c r="AK103" s="19">
        <f ca="1">AK102+DeltaRK4!AJ84</f>
        <v>0</v>
      </c>
      <c r="AL103" s="19">
        <f ca="1">AL102+DeltaRK4!AK84</f>
        <v>2.08</v>
      </c>
      <c r="AM103" s="19">
        <f ca="1">AM102+DeltaRK4!AL84</f>
        <v>2.3090096741550108E-3</v>
      </c>
      <c r="AN103" s="19">
        <f ca="1">AN102+DeltaRK4!AM84</f>
        <v>0.4367819720331006</v>
      </c>
      <c r="AO103" s="19">
        <f ca="1">AO102+DeltaRK4!AN84</f>
        <v>25.91</v>
      </c>
      <c r="AP103" s="19">
        <f ca="1">AP102+DeltaRK4!AO84</f>
        <v>19.829999999999998</v>
      </c>
      <c r="AQ103" s="19">
        <f ca="1">AQ102+DeltaRK4!AP84</f>
        <v>20.295654759596026</v>
      </c>
      <c r="AR103" s="19">
        <f ca="1">AR102+DeltaRK4!AQ84</f>
        <v>135.15565475959602</v>
      </c>
      <c r="AS103" s="19">
        <f ca="1">AS102+DeltaRK4!AR84</f>
        <v>-19.44434524040398</v>
      </c>
      <c r="AT103" s="19">
        <f ca="1">AT102+DeltaRK4!AS84</f>
        <v>4.83</v>
      </c>
      <c r="AU103" s="19">
        <f ca="1">AU102+DeltaRK4!AT84</f>
        <v>0.04</v>
      </c>
      <c r="AV103" s="19">
        <f ca="1">AV102+DeltaRK4!AU84</f>
        <v>0</v>
      </c>
      <c r="AW103" s="19">
        <f ca="1">AW102+DeltaRK4!AV84</f>
        <v>1.32</v>
      </c>
      <c r="AX103" s="19">
        <f ca="1">AX102+DeltaRK4!AW84</f>
        <v>1.34</v>
      </c>
      <c r="AY103" s="19">
        <f ca="1">AY102+DeltaRK4!AX84</f>
        <v>1.34</v>
      </c>
      <c r="AZ103" s="19">
        <f ca="1">AZ102+DeltaRK4!AY84</f>
        <v>1.24</v>
      </c>
      <c r="BA103" s="19">
        <f ca="1">BA102+DeltaRK4!AZ84</f>
        <v>0.14000000000000001</v>
      </c>
      <c r="BB103" s="19">
        <f ca="1">BB102+DeltaRK4!BA84</f>
        <v>3.74</v>
      </c>
      <c r="BC103" s="19">
        <f ca="1">BC102+DeltaRK4!BB84</f>
        <v>1.88</v>
      </c>
      <c r="BD103" s="19">
        <f ca="1">BD102+DeltaRK4!BC84</f>
        <v>10.65</v>
      </c>
      <c r="BE103" s="19">
        <f ca="1">BE102+DeltaRK4!BD84</f>
        <v>1.55</v>
      </c>
      <c r="BF103" s="19">
        <f ca="1">BF102+DeltaRK4!BE84</f>
        <v>0.67</v>
      </c>
      <c r="BG103" s="19">
        <f ca="1">BG102+DeltaRK4!BF84</f>
        <v>0.56000000000000005</v>
      </c>
      <c r="BH103" s="19">
        <f ca="1">BH102+DeltaRK4!BG84</f>
        <v>2.1</v>
      </c>
      <c r="BI103" s="19">
        <f ca="1">BI102+DeltaRK4!BH84</f>
        <v>1.72</v>
      </c>
      <c r="BJ103" s="19">
        <f ca="1">BJ102+DeltaRK4!BI84</f>
        <v>1.24</v>
      </c>
      <c r="BK103" s="19">
        <f ca="1">BK102+DeltaRK4!BJ84</f>
        <v>9.61</v>
      </c>
      <c r="BL103" s="19">
        <f ca="1">BL102+DeltaRK4!BK84</f>
        <v>0.61</v>
      </c>
      <c r="BM103" s="19">
        <f ca="1">BM102+DeltaRK4!BL84</f>
        <v>4.5</v>
      </c>
      <c r="BN103" s="19">
        <f ca="1">BN102+DeltaRK4!BM84</f>
        <v>9.5500000000000007</v>
      </c>
      <c r="BO103" s="19">
        <f ca="1">BO102+DeltaRK4!BN84</f>
        <v>4.5</v>
      </c>
      <c r="BP103" s="19">
        <f ca="1">BP102+DeltaRK4!BO84</f>
        <v>2.58</v>
      </c>
      <c r="BQ103" s="19">
        <f ca="1">BQ102+DeltaRK4!BP84</f>
        <v>10.19</v>
      </c>
      <c r="BR103" s="19">
        <f ca="1">BR102+DeltaRK4!BQ84</f>
        <v>8.02</v>
      </c>
      <c r="BS103" s="19">
        <f ca="1">BS102+DeltaRK4!BR84</f>
        <v>1.56</v>
      </c>
      <c r="BT103" s="19">
        <f ca="1">BT102+DeltaRK4!BS84</f>
        <v>4.66</v>
      </c>
      <c r="BU103" s="19">
        <f ca="1">BU102+DeltaRK4!BT84</f>
        <v>0</v>
      </c>
      <c r="BV103" s="4"/>
      <c r="BW103" s="4">
        <f ca="1">BW102-DeltaRK4!Y84</f>
        <v>2944.33</v>
      </c>
      <c r="BX103" s="9">
        <f t="shared" ca="1" si="22"/>
        <v>1.8150619040016587</v>
      </c>
      <c r="BY103" s="4"/>
      <c r="BZ103" s="23">
        <f t="shared" ca="1" si="25"/>
        <v>144259.77084119635</v>
      </c>
      <c r="CA103" s="10">
        <f t="shared" ca="1" si="23"/>
        <v>159259.3010883372</v>
      </c>
      <c r="CB103" s="19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</row>
    <row r="104" spans="1:108">
      <c r="A104" s="1">
        <f t="shared" si="26"/>
        <v>4.0999999999999934</v>
      </c>
      <c r="B104" s="19">
        <f ca="1">B103+DeltaRK4!B85</f>
        <v>414.48667345748379</v>
      </c>
      <c r="C104" s="21">
        <f t="shared" ca="1" si="24"/>
        <v>2944.3300009874756</v>
      </c>
      <c r="D104" s="19">
        <f ca="1">D103+DeltaRK4!C85</f>
        <v>178.11018084573533</v>
      </c>
      <c r="E104" s="19">
        <f ca="1">E103+DeltaRK4!D85</f>
        <v>6.37</v>
      </c>
      <c r="F104" s="19">
        <f ca="1">F103+DeltaRK4!E85</f>
        <v>88.971915894193785</v>
      </c>
      <c r="G104" s="19">
        <f ca="1">G103+DeltaRK4!F85</f>
        <v>18.097903260070989</v>
      </c>
      <c r="H104" s="19">
        <f ca="1">H103+DeltaRK4!G85</f>
        <v>1.21</v>
      </c>
      <c r="I104" s="19">
        <f ca="1">I103+DeltaRK4!H85</f>
        <v>1.29</v>
      </c>
      <c r="J104" s="19">
        <f ca="1">J103+DeltaRK4!I85</f>
        <v>0.31</v>
      </c>
      <c r="K104" s="19">
        <f ca="1">K103+DeltaRK4!J85</f>
        <v>0.15</v>
      </c>
      <c r="L104" s="19">
        <f ca="1">L103+DeltaRK4!K85</f>
        <v>0</v>
      </c>
      <c r="M104" s="19">
        <f ca="1">M103+DeltaRK4!L85</f>
        <v>0.1</v>
      </c>
      <c r="N104" s="19">
        <f ca="1">N103+DeltaRK4!M85</f>
        <v>0.32</v>
      </c>
      <c r="O104" s="19">
        <f ca="1">O103+DeltaRK4!N85</f>
        <v>0</v>
      </c>
      <c r="P104" s="19">
        <f ca="1">P103+DeltaRK4!O85</f>
        <v>0</v>
      </c>
      <c r="Q104" s="19">
        <f ca="1">Q103+DeltaRK4!P85</f>
        <v>401.91703787340731</v>
      </c>
      <c r="R104" s="19">
        <f ca="1">R103+DeltaRK4!Q85</f>
        <v>0.05</v>
      </c>
      <c r="S104" s="19">
        <f ca="1">S103+DeltaRK4!R85</f>
        <v>0</v>
      </c>
      <c r="T104" s="19">
        <f ca="1">T103+DeltaRK4!S85</f>
        <v>0.13</v>
      </c>
      <c r="U104" s="19">
        <f ca="1">U103+DeltaRK4!T85</f>
        <v>0</v>
      </c>
      <c r="V104" s="19">
        <f ca="1">V103+DeltaRK4!U85</f>
        <v>0.03</v>
      </c>
      <c r="W104" s="19">
        <f ca="1">W103+DeltaRK4!V85</f>
        <v>1339.8699069762361</v>
      </c>
      <c r="X104" s="19">
        <f ca="1">X103+DeltaRK4!W85</f>
        <v>0.01</v>
      </c>
      <c r="Y104" s="19">
        <f ca="1">Y103+DeltaRK4!X85</f>
        <v>0.03</v>
      </c>
      <c r="Z104" s="19">
        <f ca="1">Z103+DeltaRK4!Y85</f>
        <v>0</v>
      </c>
      <c r="AA104" s="19">
        <f ca="1">AA103+DeltaRK4!Z85</f>
        <v>0</v>
      </c>
      <c r="AB104" s="19">
        <f ca="1">AB103+DeltaRK4!AA85</f>
        <v>0</v>
      </c>
      <c r="AC104" s="19">
        <f ca="1">AC103+DeltaRK4!AB85</f>
        <v>0</v>
      </c>
      <c r="AD104" s="19">
        <f ca="1">AD103+DeltaRK4!AC85</f>
        <v>0</v>
      </c>
      <c r="AE104" s="19">
        <f ca="1">AE103+DeltaRK4!AD85</f>
        <v>0.45582441714278715</v>
      </c>
      <c r="AF104" s="19">
        <f ca="1">AF103+DeltaRK4!AE85</f>
        <v>209.22782687517088</v>
      </c>
      <c r="AG104" s="19">
        <f ca="1">AG103+DeltaRK4!AF85</f>
        <v>286.49548440911661</v>
      </c>
      <c r="AH104" s="19">
        <f ca="1">AH103+DeltaRK4!AG85</f>
        <v>137.52748125690363</v>
      </c>
      <c r="AI104" s="19">
        <f ca="1">AI103+DeltaRK4!AH85</f>
        <v>0</v>
      </c>
      <c r="AJ104" s="19">
        <f ca="1">AJ103+DeltaRK4!AI85</f>
        <v>0</v>
      </c>
      <c r="AK104" s="19">
        <f ca="1">AK103+DeltaRK4!AJ85</f>
        <v>0</v>
      </c>
      <c r="AL104" s="19">
        <f ca="1">AL103+DeltaRK4!AK85</f>
        <v>2.08</v>
      </c>
      <c r="AM104" s="19">
        <f ca="1">AM103+DeltaRK4!AL85</f>
        <v>2.0967399290089833E-3</v>
      </c>
      <c r="AN104" s="19">
        <f ca="1">AN103+DeltaRK4!AM85</f>
        <v>0.40886421328036165</v>
      </c>
      <c r="AO104" s="19">
        <f ca="1">AO103+DeltaRK4!AN85</f>
        <v>25.91</v>
      </c>
      <c r="AP104" s="19">
        <f ca="1">AP103+DeltaRK4!AO85</f>
        <v>19.829999999999998</v>
      </c>
      <c r="AQ104" s="19">
        <f ca="1">AQ103+DeltaRK4!AP85</f>
        <v>20.055159408763185</v>
      </c>
      <c r="AR104" s="19">
        <f ca="1">AR103+DeltaRK4!AQ85</f>
        <v>134.91515940876317</v>
      </c>
      <c r="AS104" s="19">
        <f ca="1">AS103+DeltaRK4!AR85</f>
        <v>-19.684840591236821</v>
      </c>
      <c r="AT104" s="19">
        <f ca="1">AT103+DeltaRK4!AS85</f>
        <v>4.83</v>
      </c>
      <c r="AU104" s="19">
        <f ca="1">AU103+DeltaRK4!AT85</f>
        <v>0.04</v>
      </c>
      <c r="AV104" s="19">
        <f ca="1">AV103+DeltaRK4!AU85</f>
        <v>0</v>
      </c>
      <c r="AW104" s="19">
        <f ca="1">AW103+DeltaRK4!AV85</f>
        <v>1.32</v>
      </c>
      <c r="AX104" s="19">
        <f ca="1">AX103+DeltaRK4!AW85</f>
        <v>1.34</v>
      </c>
      <c r="AY104" s="19">
        <f ca="1">AY103+DeltaRK4!AX85</f>
        <v>1.34</v>
      </c>
      <c r="AZ104" s="19">
        <f ca="1">AZ103+DeltaRK4!AY85</f>
        <v>1.24</v>
      </c>
      <c r="BA104" s="19">
        <f ca="1">BA103+DeltaRK4!AZ85</f>
        <v>0.14000000000000001</v>
      </c>
      <c r="BB104" s="19">
        <f ca="1">BB103+DeltaRK4!BA85</f>
        <v>3.74</v>
      </c>
      <c r="BC104" s="19">
        <f ca="1">BC103+DeltaRK4!BB85</f>
        <v>1.88</v>
      </c>
      <c r="BD104" s="19">
        <f ca="1">BD103+DeltaRK4!BC85</f>
        <v>10.65</v>
      </c>
      <c r="BE104" s="19">
        <f ca="1">BE103+DeltaRK4!BD85</f>
        <v>1.55</v>
      </c>
      <c r="BF104" s="19">
        <f ca="1">BF103+DeltaRK4!BE85</f>
        <v>0.67</v>
      </c>
      <c r="BG104" s="19">
        <f ca="1">BG103+DeltaRK4!BF85</f>
        <v>0.56000000000000005</v>
      </c>
      <c r="BH104" s="19">
        <f ca="1">BH103+DeltaRK4!BG85</f>
        <v>2.1</v>
      </c>
      <c r="BI104" s="19">
        <f ca="1">BI103+DeltaRK4!BH85</f>
        <v>1.72</v>
      </c>
      <c r="BJ104" s="19">
        <f ca="1">BJ103+DeltaRK4!BI85</f>
        <v>1.24</v>
      </c>
      <c r="BK104" s="19">
        <f ca="1">BK103+DeltaRK4!BJ85</f>
        <v>9.61</v>
      </c>
      <c r="BL104" s="19">
        <f ca="1">BL103+DeltaRK4!BK85</f>
        <v>0.61</v>
      </c>
      <c r="BM104" s="19">
        <f ca="1">BM103+DeltaRK4!BL85</f>
        <v>4.5</v>
      </c>
      <c r="BN104" s="19">
        <f ca="1">BN103+DeltaRK4!BM85</f>
        <v>9.5500000000000007</v>
      </c>
      <c r="BO104" s="19">
        <f ca="1">BO103+DeltaRK4!BN85</f>
        <v>4.5</v>
      </c>
      <c r="BP104" s="19">
        <f ca="1">BP103+DeltaRK4!BO85</f>
        <v>2.58</v>
      </c>
      <c r="BQ104" s="19">
        <f ca="1">BQ103+DeltaRK4!BP85</f>
        <v>10.19</v>
      </c>
      <c r="BR104" s="19">
        <f ca="1">BR103+DeltaRK4!BQ85</f>
        <v>8.02</v>
      </c>
      <c r="BS104" s="19">
        <f ca="1">BS103+DeltaRK4!BR85</f>
        <v>1.56</v>
      </c>
      <c r="BT104" s="19">
        <f ca="1">BT103+DeltaRK4!BS85</f>
        <v>4.66</v>
      </c>
      <c r="BU104" s="19">
        <f ca="1">BU103+DeltaRK4!BT85</f>
        <v>0</v>
      </c>
      <c r="BV104" s="4"/>
      <c r="BW104" s="4">
        <f ca="1">BW103-DeltaRK4!Y85</f>
        <v>2944.33</v>
      </c>
      <c r="BX104" s="9">
        <f t="shared" ca="1" si="22"/>
        <v>1.814778039612428</v>
      </c>
      <c r="BY104" s="4"/>
      <c r="BZ104" s="23">
        <f t="shared" ca="1" si="25"/>
        <v>144259.36864471136</v>
      </c>
      <c r="CA104" s="10">
        <f t="shared" ca="1" si="23"/>
        <v>159021.68613307967</v>
      </c>
      <c r="CB104" s="19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</row>
    <row r="105" spans="1:108">
      <c r="A105" s="1">
        <f t="shared" si="26"/>
        <v>4.1499999999999932</v>
      </c>
      <c r="B105" s="19">
        <f ca="1">B104+DeltaRK4!B86</f>
        <v>414.49604904019935</v>
      </c>
      <c r="C105" s="21">
        <f t="shared" ca="1" si="24"/>
        <v>2944.3300009874765</v>
      </c>
      <c r="D105" s="19">
        <f ca="1">D104+DeltaRK4!C86</f>
        <v>178.08411189535082</v>
      </c>
      <c r="E105" s="19">
        <f ca="1">E104+DeltaRK4!D86</f>
        <v>6.37</v>
      </c>
      <c r="F105" s="19">
        <f ca="1">F104+DeltaRK4!E86</f>
        <v>88.997792119176893</v>
      </c>
      <c r="G105" s="19">
        <f ca="1">G104+DeltaRK4!F86</f>
        <v>18.098095985472384</v>
      </c>
      <c r="H105" s="19">
        <f ca="1">H104+DeltaRK4!G86</f>
        <v>1.21</v>
      </c>
      <c r="I105" s="19">
        <f ca="1">I104+DeltaRK4!H86</f>
        <v>1.29</v>
      </c>
      <c r="J105" s="19">
        <f ca="1">J104+DeltaRK4!I86</f>
        <v>0.31</v>
      </c>
      <c r="K105" s="19">
        <f ca="1">K104+DeltaRK4!J86</f>
        <v>0.15</v>
      </c>
      <c r="L105" s="19">
        <f ca="1">L104+DeltaRK4!K86</f>
        <v>0</v>
      </c>
      <c r="M105" s="19">
        <f ca="1">M104+DeltaRK4!L86</f>
        <v>0.1</v>
      </c>
      <c r="N105" s="19">
        <f ca="1">N104+DeltaRK4!M86</f>
        <v>0.32</v>
      </c>
      <c r="O105" s="19">
        <f ca="1">O104+DeltaRK4!N86</f>
        <v>0</v>
      </c>
      <c r="P105" s="19">
        <f ca="1">P104+DeltaRK4!O86</f>
        <v>0</v>
      </c>
      <c r="Q105" s="19">
        <f ca="1">Q104+DeltaRK4!P86</f>
        <v>403.5206190662006</v>
      </c>
      <c r="R105" s="19">
        <f ca="1">R104+DeltaRK4!Q86</f>
        <v>0.05</v>
      </c>
      <c r="S105" s="19">
        <f ca="1">S104+DeltaRK4!R86</f>
        <v>0</v>
      </c>
      <c r="T105" s="19">
        <f ca="1">T104+DeltaRK4!S86</f>
        <v>0.13</v>
      </c>
      <c r="U105" s="19">
        <f ca="1">U104+DeltaRK4!T86</f>
        <v>0</v>
      </c>
      <c r="V105" s="19">
        <f ca="1">V104+DeltaRK4!U86</f>
        <v>0.03</v>
      </c>
      <c r="W105" s="19">
        <f ca="1">W104+DeltaRK4!V86</f>
        <v>1335.9783991490106</v>
      </c>
      <c r="X105" s="19">
        <f ca="1">X104+DeltaRK4!W86</f>
        <v>0.01</v>
      </c>
      <c r="Y105" s="19">
        <f ca="1">Y104+DeltaRK4!X86</f>
        <v>0.03</v>
      </c>
      <c r="Z105" s="19">
        <f ca="1">Z104+DeltaRK4!Y86</f>
        <v>0</v>
      </c>
      <c r="AA105" s="19">
        <f ca="1">AA104+DeltaRK4!Z86</f>
        <v>0</v>
      </c>
      <c r="AB105" s="19">
        <f ca="1">AB104+DeltaRK4!AA86</f>
        <v>0</v>
      </c>
      <c r="AC105" s="19">
        <f ca="1">AC104+DeltaRK4!AB86</f>
        <v>0</v>
      </c>
      <c r="AD105" s="19">
        <f ca="1">AD104+DeltaRK4!AC86</f>
        <v>0</v>
      </c>
      <c r="AE105" s="19">
        <f ca="1">AE104+DeltaRK4!AD86</f>
        <v>0.44741093180153163</v>
      </c>
      <c r="AF105" s="19">
        <f ca="1">AF104+DeltaRK4!AE86</f>
        <v>208.54943034228793</v>
      </c>
      <c r="AG105" s="19">
        <f ca="1">AG104+DeltaRK4!AF86</f>
        <v>289.55463479098881</v>
      </c>
      <c r="AH105" s="19">
        <f ca="1">AH104+DeltaRK4!AG86</f>
        <v>138.17974359549729</v>
      </c>
      <c r="AI105" s="19">
        <f ca="1">AI104+DeltaRK4!AH86</f>
        <v>0</v>
      </c>
      <c r="AJ105" s="19">
        <f ca="1">AJ104+DeltaRK4!AI86</f>
        <v>0</v>
      </c>
      <c r="AK105" s="19">
        <f ca="1">AK104+DeltaRK4!AJ86</f>
        <v>0</v>
      </c>
      <c r="AL105" s="19">
        <f ca="1">AL104+DeltaRK4!AK86</f>
        <v>2.08</v>
      </c>
      <c r="AM105" s="19">
        <f ca="1">AM104+DeltaRK4!AL86</f>
        <v>1.904014527615377E-3</v>
      </c>
      <c r="AN105" s="19">
        <f ca="1">AN104+DeltaRK4!AM86</f>
        <v>0.38275869338937141</v>
      </c>
      <c r="AO105" s="19">
        <f ca="1">AO104+DeltaRK4!AN86</f>
        <v>25.91</v>
      </c>
      <c r="AP105" s="19">
        <f ca="1">AP104+DeltaRK4!AO86</f>
        <v>19.829999999999998</v>
      </c>
      <c r="AQ105" s="19">
        <f ca="1">AQ104+DeltaRK4!AP86</f>
        <v>19.818366801257525</v>
      </c>
      <c r="AR105" s="19">
        <f ca="1">AR104+DeltaRK4!AQ86</f>
        <v>134.67836680125751</v>
      </c>
      <c r="AS105" s="19">
        <f ca="1">AS104+DeltaRK4!AR86</f>
        <v>-19.92163319874248</v>
      </c>
      <c r="AT105" s="19">
        <f ca="1">AT104+DeltaRK4!AS86</f>
        <v>4.83</v>
      </c>
      <c r="AU105" s="19">
        <f ca="1">AU104+DeltaRK4!AT86</f>
        <v>0.04</v>
      </c>
      <c r="AV105" s="19">
        <f ca="1">AV104+DeltaRK4!AU86</f>
        <v>0</v>
      </c>
      <c r="AW105" s="19">
        <f ca="1">AW104+DeltaRK4!AV86</f>
        <v>1.32</v>
      </c>
      <c r="AX105" s="19">
        <f ca="1">AX104+DeltaRK4!AW86</f>
        <v>1.34</v>
      </c>
      <c r="AY105" s="19">
        <f ca="1">AY104+DeltaRK4!AX86</f>
        <v>1.34</v>
      </c>
      <c r="AZ105" s="19">
        <f ca="1">AZ104+DeltaRK4!AY86</f>
        <v>1.24</v>
      </c>
      <c r="BA105" s="19">
        <f ca="1">BA104+DeltaRK4!AZ86</f>
        <v>0.14000000000000001</v>
      </c>
      <c r="BB105" s="19">
        <f ca="1">BB104+DeltaRK4!BA86</f>
        <v>3.74</v>
      </c>
      <c r="BC105" s="19">
        <f ca="1">BC104+DeltaRK4!BB86</f>
        <v>1.88</v>
      </c>
      <c r="BD105" s="19">
        <f ca="1">BD104+DeltaRK4!BC86</f>
        <v>10.65</v>
      </c>
      <c r="BE105" s="19">
        <f ca="1">BE104+DeltaRK4!BD86</f>
        <v>1.55</v>
      </c>
      <c r="BF105" s="19">
        <f ca="1">BF104+DeltaRK4!BE86</f>
        <v>0.67</v>
      </c>
      <c r="BG105" s="19">
        <f ca="1">BG104+DeltaRK4!BF86</f>
        <v>0.56000000000000005</v>
      </c>
      <c r="BH105" s="19">
        <f ca="1">BH104+DeltaRK4!BG86</f>
        <v>2.1</v>
      </c>
      <c r="BI105" s="19">
        <f ca="1">BI104+DeltaRK4!BH86</f>
        <v>1.72</v>
      </c>
      <c r="BJ105" s="19">
        <f ca="1">BJ104+DeltaRK4!BI86</f>
        <v>1.24</v>
      </c>
      <c r="BK105" s="19">
        <f ca="1">BK104+DeltaRK4!BJ86</f>
        <v>9.61</v>
      </c>
      <c r="BL105" s="19">
        <f ca="1">BL104+DeltaRK4!BK86</f>
        <v>0.61</v>
      </c>
      <c r="BM105" s="19">
        <f ca="1">BM104+DeltaRK4!BL86</f>
        <v>4.5</v>
      </c>
      <c r="BN105" s="19">
        <f ca="1">BN104+DeltaRK4!BM86</f>
        <v>9.5500000000000007</v>
      </c>
      <c r="BO105" s="19">
        <f ca="1">BO104+DeltaRK4!BN86</f>
        <v>4.5</v>
      </c>
      <c r="BP105" s="19">
        <f ca="1">BP104+DeltaRK4!BO86</f>
        <v>2.58</v>
      </c>
      <c r="BQ105" s="19">
        <f ca="1">BQ104+DeltaRK4!BP86</f>
        <v>10.19</v>
      </c>
      <c r="BR105" s="19">
        <f ca="1">BR104+DeltaRK4!BQ86</f>
        <v>8.02</v>
      </c>
      <c r="BS105" s="19">
        <f ca="1">BS104+DeltaRK4!BR86</f>
        <v>1.56</v>
      </c>
      <c r="BT105" s="19">
        <f ca="1">BT104+DeltaRK4!BS86</f>
        <v>4.66</v>
      </c>
      <c r="BU105" s="19">
        <f ca="1">BU104+DeltaRK4!BT86</f>
        <v>0</v>
      </c>
      <c r="BV105" s="4"/>
      <c r="BW105" s="4">
        <f ca="1">BW104-DeltaRK4!Y86</f>
        <v>2944.33</v>
      </c>
      <c r="BX105" s="9">
        <f t="shared" ca="1" si="22"/>
        <v>1.8145124211146593</v>
      </c>
      <c r="BY105" s="4"/>
      <c r="BZ105" s="23">
        <f t="shared" ca="1" si="25"/>
        <v>144258.69739716966</v>
      </c>
      <c r="CA105" s="10">
        <f t="shared" ca="1" si="23"/>
        <v>158789.10925388616</v>
      </c>
      <c r="CB105" s="19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</row>
    <row r="106" spans="1:108">
      <c r="A106" s="1">
        <f t="shared" si="26"/>
        <v>4.1999999999999931</v>
      </c>
      <c r="B106" s="19">
        <f ca="1">B105+DeltaRK4!B87</f>
        <v>414.50520422659332</v>
      </c>
      <c r="C106" s="21">
        <f t="shared" ca="1" si="24"/>
        <v>2944.3300009874756</v>
      </c>
      <c r="D106" s="19">
        <f ca="1">D105+DeltaRK4!C87</f>
        <v>178.05971640009719</v>
      </c>
      <c r="E106" s="19">
        <f ca="1">E105+DeltaRK4!D87</f>
        <v>6.37</v>
      </c>
      <c r="F106" s="19">
        <f ca="1">F105+DeltaRK4!E87</f>
        <v>89.02201262933653</v>
      </c>
      <c r="G106" s="19">
        <f ca="1">G105+DeltaRK4!F87</f>
        <v>18.098270970566393</v>
      </c>
      <c r="H106" s="19">
        <f ca="1">H105+DeltaRK4!G87</f>
        <v>1.21</v>
      </c>
      <c r="I106" s="19">
        <f ca="1">I105+DeltaRK4!H87</f>
        <v>1.29</v>
      </c>
      <c r="J106" s="19">
        <f ca="1">J105+DeltaRK4!I87</f>
        <v>0.31</v>
      </c>
      <c r="K106" s="19">
        <f ca="1">K105+DeltaRK4!J87</f>
        <v>0.15</v>
      </c>
      <c r="L106" s="19">
        <f ca="1">L105+DeltaRK4!K87</f>
        <v>0</v>
      </c>
      <c r="M106" s="19">
        <f ca="1">M105+DeltaRK4!L87</f>
        <v>0.1</v>
      </c>
      <c r="N106" s="19">
        <f ca="1">N105+DeltaRK4!M87</f>
        <v>0.32</v>
      </c>
      <c r="O106" s="19">
        <f ca="1">O105+DeltaRK4!N87</f>
        <v>0</v>
      </c>
      <c r="P106" s="19">
        <f ca="1">P105+DeltaRK4!O87</f>
        <v>0</v>
      </c>
      <c r="Q106" s="19">
        <f ca="1">Q105+DeltaRK4!P87</f>
        <v>405.08497850841115</v>
      </c>
      <c r="R106" s="19">
        <f ca="1">R105+DeltaRK4!Q87</f>
        <v>0.05</v>
      </c>
      <c r="S106" s="19">
        <f ca="1">S105+DeltaRK4!R87</f>
        <v>0</v>
      </c>
      <c r="T106" s="19">
        <f ca="1">T105+DeltaRK4!S87</f>
        <v>0.13</v>
      </c>
      <c r="U106" s="19">
        <f ca="1">U105+DeltaRK4!T87</f>
        <v>0</v>
      </c>
      <c r="V106" s="19">
        <f ca="1">V105+DeltaRK4!U87</f>
        <v>0.03</v>
      </c>
      <c r="W106" s="19">
        <f ca="1">W105+DeltaRK4!V87</f>
        <v>1332.1745393296201</v>
      </c>
      <c r="X106" s="19">
        <f ca="1">X105+DeltaRK4!W87</f>
        <v>0.01</v>
      </c>
      <c r="Y106" s="19">
        <f ca="1">Y105+DeltaRK4!X87</f>
        <v>0.03</v>
      </c>
      <c r="Z106" s="19">
        <f ca="1">Z105+DeltaRK4!Y87</f>
        <v>0</v>
      </c>
      <c r="AA106" s="19">
        <f ca="1">AA105+DeltaRK4!Z87</f>
        <v>0</v>
      </c>
      <c r="AB106" s="19">
        <f ca="1">AB105+DeltaRK4!AA87</f>
        <v>0</v>
      </c>
      <c r="AC106" s="19">
        <f ca="1">AC105+DeltaRK4!AB87</f>
        <v>0</v>
      </c>
      <c r="AD106" s="19">
        <f ca="1">AD105+DeltaRK4!AC87</f>
        <v>0</v>
      </c>
      <c r="AE106" s="19">
        <f ca="1">AE105+DeltaRK4!AD87</f>
        <v>0.43925625552108788</v>
      </c>
      <c r="AF106" s="19">
        <f ca="1">AF105+DeltaRK4!AE87</f>
        <v>207.85549516860411</v>
      </c>
      <c r="AG106" s="19">
        <f ca="1">AG105+DeltaRK4!AF87</f>
        <v>292.58340711083275</v>
      </c>
      <c r="AH106" s="19">
        <f ca="1">AH105+DeltaRK4!AG87</f>
        <v>138.81666841336803</v>
      </c>
      <c r="AI106" s="19">
        <f ca="1">AI105+DeltaRK4!AH87</f>
        <v>0</v>
      </c>
      <c r="AJ106" s="19">
        <f ca="1">AJ105+DeltaRK4!AI87</f>
        <v>0</v>
      </c>
      <c r="AK106" s="19">
        <f ca="1">AK105+DeltaRK4!AJ87</f>
        <v>0</v>
      </c>
      <c r="AL106" s="19">
        <f ca="1">AL105+DeltaRK4!AK87</f>
        <v>2.08</v>
      </c>
      <c r="AM106" s="19">
        <f ca="1">AM105+DeltaRK4!AL87</f>
        <v>1.7290294336075554E-3</v>
      </c>
      <c r="AN106" s="19">
        <f ca="1">AN105+DeltaRK4!AM87</f>
        <v>0.35834836562405714</v>
      </c>
      <c r="AO106" s="19">
        <f ca="1">AO105+DeltaRK4!AN87</f>
        <v>25.91</v>
      </c>
      <c r="AP106" s="19">
        <f ca="1">AP105+DeltaRK4!AO87</f>
        <v>19.829999999999998</v>
      </c>
      <c r="AQ106" s="19">
        <f ca="1">AQ105+DeltaRK4!AP87</f>
        <v>19.585192935353785</v>
      </c>
      <c r="AR106" s="19">
        <f ca="1">AR105+DeltaRK4!AQ87</f>
        <v>134.44519293535376</v>
      </c>
      <c r="AS106" s="19">
        <f ca="1">AS105+DeltaRK4!AR87</f>
        <v>-20.154807064646221</v>
      </c>
      <c r="AT106" s="19">
        <f ca="1">AT105+DeltaRK4!AS87</f>
        <v>4.83</v>
      </c>
      <c r="AU106" s="19">
        <f ca="1">AU105+DeltaRK4!AT87</f>
        <v>0.04</v>
      </c>
      <c r="AV106" s="19">
        <f ca="1">AV105+DeltaRK4!AU87</f>
        <v>0</v>
      </c>
      <c r="AW106" s="19">
        <f ca="1">AW105+DeltaRK4!AV87</f>
        <v>1.32</v>
      </c>
      <c r="AX106" s="19">
        <f ca="1">AX105+DeltaRK4!AW87</f>
        <v>1.34</v>
      </c>
      <c r="AY106" s="19">
        <f ca="1">AY105+DeltaRK4!AX87</f>
        <v>1.34</v>
      </c>
      <c r="AZ106" s="19">
        <f ca="1">AZ105+DeltaRK4!AY87</f>
        <v>1.24</v>
      </c>
      <c r="BA106" s="19">
        <f ca="1">BA105+DeltaRK4!AZ87</f>
        <v>0.14000000000000001</v>
      </c>
      <c r="BB106" s="19">
        <f ca="1">BB105+DeltaRK4!BA87</f>
        <v>3.74</v>
      </c>
      <c r="BC106" s="19">
        <f ca="1">BC105+DeltaRK4!BB87</f>
        <v>1.88</v>
      </c>
      <c r="BD106" s="19">
        <f ca="1">BD105+DeltaRK4!BC87</f>
        <v>10.65</v>
      </c>
      <c r="BE106" s="19">
        <f ca="1">BE105+DeltaRK4!BD87</f>
        <v>1.55</v>
      </c>
      <c r="BF106" s="19">
        <f ca="1">BF105+DeltaRK4!BE87</f>
        <v>0.67</v>
      </c>
      <c r="BG106" s="19">
        <f ca="1">BG105+DeltaRK4!BF87</f>
        <v>0.56000000000000005</v>
      </c>
      <c r="BH106" s="19">
        <f ca="1">BH105+DeltaRK4!BG87</f>
        <v>2.1</v>
      </c>
      <c r="BI106" s="19">
        <f ca="1">BI105+DeltaRK4!BH87</f>
        <v>1.72</v>
      </c>
      <c r="BJ106" s="19">
        <f ca="1">BJ105+DeltaRK4!BI87</f>
        <v>1.24</v>
      </c>
      <c r="BK106" s="19">
        <f ca="1">BK105+DeltaRK4!BJ87</f>
        <v>9.61</v>
      </c>
      <c r="BL106" s="19">
        <f ca="1">BL105+DeltaRK4!BK87</f>
        <v>0.61</v>
      </c>
      <c r="BM106" s="19">
        <f ca="1">BM105+DeltaRK4!BL87</f>
        <v>4.5</v>
      </c>
      <c r="BN106" s="19">
        <f ca="1">BN105+DeltaRK4!BM87</f>
        <v>9.5500000000000007</v>
      </c>
      <c r="BO106" s="19">
        <f ca="1">BO105+DeltaRK4!BN87</f>
        <v>4.5</v>
      </c>
      <c r="BP106" s="19">
        <f ca="1">BP105+DeltaRK4!BO87</f>
        <v>2.58</v>
      </c>
      <c r="BQ106" s="19">
        <f ca="1">BQ105+DeltaRK4!BP87</f>
        <v>10.19</v>
      </c>
      <c r="BR106" s="19">
        <f ca="1">BR105+DeltaRK4!BQ87</f>
        <v>8.02</v>
      </c>
      <c r="BS106" s="19">
        <f ca="1">BS105+DeltaRK4!BR87</f>
        <v>1.56</v>
      </c>
      <c r="BT106" s="19">
        <f ca="1">BT105+DeltaRK4!BS87</f>
        <v>4.66</v>
      </c>
      <c r="BU106" s="19">
        <f ca="1">BU105+DeltaRK4!BT87</f>
        <v>0</v>
      </c>
      <c r="BV106" s="4"/>
      <c r="BW106" s="4">
        <f ca="1">BW105-DeltaRK4!Y87</f>
        <v>2944.33</v>
      </c>
      <c r="BX106" s="9">
        <f t="shared" ca="1" si="22"/>
        <v>1.8142638535771858</v>
      </c>
      <c r="BY106" s="4"/>
      <c r="BZ106" s="23">
        <f t="shared" ca="1" si="25"/>
        <v>144257.76243706176</v>
      </c>
      <c r="CA106" s="10">
        <f t="shared" ca="1" si="23"/>
        <v>158561.49752554396</v>
      </c>
      <c r="CB106" s="19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</row>
    <row r="107" spans="1:108">
      <c r="A107" s="1">
        <f t="shared" si="26"/>
        <v>4.2499999999999929</v>
      </c>
      <c r="B107" s="19">
        <f ca="1">B106+DeltaRK4!B88</f>
        <v>414.51415649876316</v>
      </c>
      <c r="C107" s="21">
        <f t="shared" ca="1" si="24"/>
        <v>2944.3300009874756</v>
      </c>
      <c r="D107" s="19">
        <f ca="1">D106+DeltaRK4!C88</f>
        <v>178.03688477217844</v>
      </c>
      <c r="E107" s="19">
        <f ca="1">E106+DeltaRK4!D88</f>
        <v>6.37</v>
      </c>
      <c r="F107" s="19">
        <f ca="1">F106+DeltaRK4!E88</f>
        <v>89.044685375634643</v>
      </c>
      <c r="G107" s="19">
        <f ca="1">G106+DeltaRK4!F88</f>
        <v>18.098429852187028</v>
      </c>
      <c r="H107" s="19">
        <f ca="1">H106+DeltaRK4!G88</f>
        <v>1.21</v>
      </c>
      <c r="I107" s="19">
        <f ca="1">I106+DeltaRK4!H88</f>
        <v>1.29</v>
      </c>
      <c r="J107" s="19">
        <f ca="1">J106+DeltaRK4!I88</f>
        <v>0.31</v>
      </c>
      <c r="K107" s="19">
        <f ca="1">K106+DeltaRK4!J88</f>
        <v>0.15</v>
      </c>
      <c r="L107" s="19">
        <f ca="1">L106+DeltaRK4!K88</f>
        <v>0</v>
      </c>
      <c r="M107" s="19">
        <f ca="1">M106+DeltaRK4!L88</f>
        <v>0.1</v>
      </c>
      <c r="N107" s="19">
        <f ca="1">N106+DeltaRK4!M88</f>
        <v>0.32</v>
      </c>
      <c r="O107" s="19">
        <f ca="1">O106+DeltaRK4!N88</f>
        <v>0</v>
      </c>
      <c r="P107" s="19">
        <f ca="1">P106+DeltaRK4!O88</f>
        <v>0</v>
      </c>
      <c r="Q107" s="19">
        <f ca="1">Q106+DeltaRK4!P88</f>
        <v>406.6107151230828</v>
      </c>
      <c r="R107" s="19">
        <f ca="1">R106+DeltaRK4!Q88</f>
        <v>0.05</v>
      </c>
      <c r="S107" s="19">
        <f ca="1">S106+DeltaRK4!R88</f>
        <v>0</v>
      </c>
      <c r="T107" s="19">
        <f ca="1">T106+DeltaRK4!S88</f>
        <v>0.13</v>
      </c>
      <c r="U107" s="19">
        <f ca="1">U106+DeltaRK4!T88</f>
        <v>0</v>
      </c>
      <c r="V107" s="19">
        <f ca="1">V106+DeltaRK4!U88</f>
        <v>0.03</v>
      </c>
      <c r="W107" s="19">
        <f ca="1">W106+DeltaRK4!V88</f>
        <v>1328.456994723578</v>
      </c>
      <c r="X107" s="19">
        <f ca="1">X106+DeltaRK4!W88</f>
        <v>0.01</v>
      </c>
      <c r="Y107" s="19">
        <f ca="1">Y106+DeltaRK4!X88</f>
        <v>0.03</v>
      </c>
      <c r="Z107" s="19">
        <f ca="1">Z106+DeltaRK4!Y88</f>
        <v>0</v>
      </c>
      <c r="AA107" s="19">
        <f ca="1">AA106+DeltaRK4!Z88</f>
        <v>0</v>
      </c>
      <c r="AB107" s="19">
        <f ca="1">AB106+DeltaRK4!AA88</f>
        <v>0</v>
      </c>
      <c r="AC107" s="19">
        <f ca="1">AC106+DeltaRK4!AB88</f>
        <v>0</v>
      </c>
      <c r="AD107" s="19">
        <f ca="1">AD106+DeltaRK4!AC88</f>
        <v>0</v>
      </c>
      <c r="AE107" s="19">
        <f ca="1">AE106+DeltaRK4!AD88</f>
        <v>0.43135021615104935</v>
      </c>
      <c r="AF107" s="19">
        <f ca="1">AF106+DeltaRK4!AE88</f>
        <v>207.14692934593549</v>
      </c>
      <c r="AG107" s="19">
        <f ca="1">AG106+DeltaRK4!AF88</f>
        <v>295.58174326755864</v>
      </c>
      <c r="AH107" s="19">
        <f ca="1">AH106+DeltaRK4!AG88</f>
        <v>139.43850562420837</v>
      </c>
      <c r="AI107" s="19">
        <f ca="1">AI106+DeltaRK4!AH88</f>
        <v>0</v>
      </c>
      <c r="AJ107" s="19">
        <f ca="1">AJ106+DeltaRK4!AI88</f>
        <v>0</v>
      </c>
      <c r="AK107" s="19">
        <f ca="1">AK106+DeltaRK4!AJ88</f>
        <v>0</v>
      </c>
      <c r="AL107" s="19">
        <f ca="1">AL106+DeltaRK4!AK88</f>
        <v>2.08</v>
      </c>
      <c r="AM107" s="19">
        <f ca="1">AM106+DeltaRK4!AL88</f>
        <v>1.5701478129729559E-3</v>
      </c>
      <c r="AN107" s="19">
        <f ca="1">AN106+DeltaRK4!AM88</f>
        <v>0.33552361826880467</v>
      </c>
      <c r="AO107" s="19">
        <f ca="1">AO106+DeltaRK4!AN88</f>
        <v>25.91</v>
      </c>
      <c r="AP107" s="19">
        <f ca="1">AP106+DeltaRK4!AO88</f>
        <v>19.829999999999998</v>
      </c>
      <c r="AQ107" s="19">
        <f ca="1">AQ106+DeltaRK4!AP88</f>
        <v>19.355556306960079</v>
      </c>
      <c r="AR107" s="19">
        <f ca="1">AR106+DeltaRK4!AQ88</f>
        <v>134.21555630696005</v>
      </c>
      <c r="AS107" s="19">
        <f ca="1">AS106+DeltaRK4!AR88</f>
        <v>-20.384443693039927</v>
      </c>
      <c r="AT107" s="19">
        <f ca="1">AT106+DeltaRK4!AS88</f>
        <v>4.83</v>
      </c>
      <c r="AU107" s="19">
        <f ca="1">AU106+DeltaRK4!AT88</f>
        <v>0.04</v>
      </c>
      <c r="AV107" s="19">
        <f ca="1">AV106+DeltaRK4!AU88</f>
        <v>0</v>
      </c>
      <c r="AW107" s="19">
        <f ca="1">AW106+DeltaRK4!AV88</f>
        <v>1.32</v>
      </c>
      <c r="AX107" s="19">
        <f ca="1">AX106+DeltaRK4!AW88</f>
        <v>1.34</v>
      </c>
      <c r="AY107" s="19">
        <f ca="1">AY106+DeltaRK4!AX88</f>
        <v>1.34</v>
      </c>
      <c r="AZ107" s="19">
        <f ca="1">AZ106+DeltaRK4!AY88</f>
        <v>1.24</v>
      </c>
      <c r="BA107" s="19">
        <f ca="1">BA106+DeltaRK4!AZ88</f>
        <v>0.14000000000000001</v>
      </c>
      <c r="BB107" s="19">
        <f ca="1">BB106+DeltaRK4!BA88</f>
        <v>3.74</v>
      </c>
      <c r="BC107" s="19">
        <f ca="1">BC106+DeltaRK4!BB88</f>
        <v>1.88</v>
      </c>
      <c r="BD107" s="19">
        <f ca="1">BD106+DeltaRK4!BC88</f>
        <v>10.65</v>
      </c>
      <c r="BE107" s="19">
        <f ca="1">BE106+DeltaRK4!BD88</f>
        <v>1.55</v>
      </c>
      <c r="BF107" s="19">
        <f ca="1">BF106+DeltaRK4!BE88</f>
        <v>0.67</v>
      </c>
      <c r="BG107" s="19">
        <f ca="1">BG106+DeltaRK4!BF88</f>
        <v>0.56000000000000005</v>
      </c>
      <c r="BH107" s="19">
        <f ca="1">BH106+DeltaRK4!BG88</f>
        <v>2.1</v>
      </c>
      <c r="BI107" s="19">
        <f ca="1">BI106+DeltaRK4!BH88</f>
        <v>1.72</v>
      </c>
      <c r="BJ107" s="19">
        <f ca="1">BJ106+DeltaRK4!BI88</f>
        <v>1.24</v>
      </c>
      <c r="BK107" s="19">
        <f ca="1">BK106+DeltaRK4!BJ88</f>
        <v>9.61</v>
      </c>
      <c r="BL107" s="19">
        <f ca="1">BL106+DeltaRK4!BK88</f>
        <v>0.61</v>
      </c>
      <c r="BM107" s="19">
        <f ca="1">BM106+DeltaRK4!BL88</f>
        <v>4.5</v>
      </c>
      <c r="BN107" s="19">
        <f ca="1">BN106+DeltaRK4!BM88</f>
        <v>9.5500000000000007</v>
      </c>
      <c r="BO107" s="19">
        <f ca="1">BO106+DeltaRK4!BN88</f>
        <v>4.5</v>
      </c>
      <c r="BP107" s="19">
        <f ca="1">BP106+DeltaRK4!BO88</f>
        <v>2.58</v>
      </c>
      <c r="BQ107" s="19">
        <f ca="1">BQ106+DeltaRK4!BP88</f>
        <v>10.19</v>
      </c>
      <c r="BR107" s="19">
        <f ca="1">BR106+DeltaRK4!BQ88</f>
        <v>8.02</v>
      </c>
      <c r="BS107" s="19">
        <f ca="1">BS106+DeltaRK4!BR88</f>
        <v>1.56</v>
      </c>
      <c r="BT107" s="19">
        <f ca="1">BT106+DeltaRK4!BS88</f>
        <v>4.66</v>
      </c>
      <c r="BU107" s="19">
        <f ca="1">BU106+DeltaRK4!BT88</f>
        <v>0</v>
      </c>
      <c r="BV107" s="4"/>
      <c r="BW107" s="4">
        <f ca="1">BW106-DeltaRK4!Y88</f>
        <v>2944.33</v>
      </c>
      <c r="BX107" s="9">
        <f t="shared" ca="1" si="22"/>
        <v>1.8140312204017055</v>
      </c>
      <c r="BY107" s="4"/>
      <c r="BZ107" s="23">
        <f t="shared" ca="1" si="25"/>
        <v>144256.56910955565</v>
      </c>
      <c r="CA107" s="10">
        <f t="shared" ca="1" si="23"/>
        <v>158338.77802250674</v>
      </c>
      <c r="CB107" s="19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</row>
    <row r="108" spans="1:108">
      <c r="A108" s="1">
        <f t="shared" si="26"/>
        <v>4.2999999999999927</v>
      </c>
      <c r="B108" s="19">
        <f ca="1">B107+DeltaRK4!B89</f>
        <v>414.52292207428678</v>
      </c>
      <c r="C108" s="21">
        <f t="shared" ca="1" si="24"/>
        <v>2944.3300009874765</v>
      </c>
      <c r="D108" s="19">
        <f ca="1">D107+DeltaRK4!C89</f>
        <v>178.01551461038596</v>
      </c>
      <c r="E108" s="19">
        <f ca="1">E107+DeltaRK4!D89</f>
        <v>6.37</v>
      </c>
      <c r="F108" s="19">
        <f ca="1">F107+DeltaRK4!E89</f>
        <v>89.065911274048929</v>
      </c>
      <c r="G108" s="19">
        <f ca="1">G107+DeltaRK4!F89</f>
        <v>18.098574115565217</v>
      </c>
      <c r="H108" s="19">
        <f ca="1">H107+DeltaRK4!G89</f>
        <v>1.21</v>
      </c>
      <c r="I108" s="19">
        <f ca="1">I107+DeltaRK4!H89</f>
        <v>1.29</v>
      </c>
      <c r="J108" s="19">
        <f ca="1">J107+DeltaRK4!I89</f>
        <v>0.31</v>
      </c>
      <c r="K108" s="19">
        <f ca="1">K107+DeltaRK4!J89</f>
        <v>0.15</v>
      </c>
      <c r="L108" s="19">
        <f ca="1">L107+DeltaRK4!K89</f>
        <v>0</v>
      </c>
      <c r="M108" s="19">
        <f ca="1">M107+DeltaRK4!L89</f>
        <v>0.1</v>
      </c>
      <c r="N108" s="19">
        <f ca="1">N107+DeltaRK4!M89</f>
        <v>0.32</v>
      </c>
      <c r="O108" s="19">
        <f ca="1">O107+DeltaRK4!N89</f>
        <v>0</v>
      </c>
      <c r="P108" s="19">
        <f ca="1">P107+DeltaRK4!O89</f>
        <v>0</v>
      </c>
      <c r="Q108" s="19">
        <f ca="1">Q107+DeltaRK4!P89</f>
        <v>408.09842521751534</v>
      </c>
      <c r="R108" s="19">
        <f ca="1">R107+DeltaRK4!Q89</f>
        <v>0.05</v>
      </c>
      <c r="S108" s="19">
        <f ca="1">S107+DeltaRK4!R89</f>
        <v>0</v>
      </c>
      <c r="T108" s="19">
        <f ca="1">T107+DeltaRK4!S89</f>
        <v>0.13</v>
      </c>
      <c r="U108" s="19">
        <f ca="1">U107+DeltaRK4!T89</f>
        <v>0</v>
      </c>
      <c r="V108" s="19">
        <f ca="1">V107+DeltaRK4!U89</f>
        <v>0.03</v>
      </c>
      <c r="W108" s="19">
        <f ca="1">W107+DeltaRK4!V89</f>
        <v>1324.8244376207624</v>
      </c>
      <c r="X108" s="19">
        <f ca="1">X107+DeltaRK4!W89</f>
        <v>0.01</v>
      </c>
      <c r="Y108" s="19">
        <f ca="1">Y107+DeltaRK4!X89</f>
        <v>0.03</v>
      </c>
      <c r="Z108" s="19">
        <f ca="1">Z107+DeltaRK4!Y89</f>
        <v>0</v>
      </c>
      <c r="AA108" s="19">
        <f ca="1">AA107+DeltaRK4!Z89</f>
        <v>0</v>
      </c>
      <c r="AB108" s="19">
        <f ca="1">AB107+DeltaRK4!AA89</f>
        <v>0</v>
      </c>
      <c r="AC108" s="19">
        <f ca="1">AC107+DeltaRK4!AB89</f>
        <v>0</v>
      </c>
      <c r="AD108" s="19">
        <f ca="1">AD107+DeltaRK4!AC89</f>
        <v>0</v>
      </c>
      <c r="AE108" s="19">
        <f ca="1">AE107+DeltaRK4!AD89</f>
        <v>0.42368307202976863</v>
      </c>
      <c r="AF108" s="19">
        <f ca="1">AF107+DeltaRK4!AE89</f>
        <v>206.42460395829232</v>
      </c>
      <c r="AG108" s="19">
        <f ca="1">AG107+DeltaRK4!AF89</f>
        <v>298.54960693663577</v>
      </c>
      <c r="AH108" s="19">
        <f ca="1">AH107+DeltaRK4!AG89</f>
        <v>140.04550299619248</v>
      </c>
      <c r="AI108" s="19">
        <f ca="1">AI107+DeltaRK4!AH89</f>
        <v>0</v>
      </c>
      <c r="AJ108" s="19">
        <f ca="1">AJ107+DeltaRK4!AI89</f>
        <v>0</v>
      </c>
      <c r="AK108" s="19">
        <f ca="1">AK107+DeltaRK4!AJ89</f>
        <v>0</v>
      </c>
      <c r="AL108" s="19">
        <f ca="1">AL107+DeltaRK4!AK89</f>
        <v>2.08</v>
      </c>
      <c r="AM108" s="19">
        <f ca="1">AM107+DeltaRK4!AL89</f>
        <v>1.4258844347840311E-3</v>
      </c>
      <c r="AN108" s="19">
        <f ca="1">AN107+DeltaRK4!AM89</f>
        <v>0.31418181928036432</v>
      </c>
      <c r="AO108" s="19">
        <f ca="1">AO107+DeltaRK4!AN89</f>
        <v>25.91</v>
      </c>
      <c r="AP108" s="19">
        <f ca="1">AP107+DeltaRK4!AO89</f>
        <v>19.829999999999998</v>
      </c>
      <c r="AQ108" s="19">
        <f ca="1">AQ107+DeltaRK4!AP89</f>
        <v>19.129377827444387</v>
      </c>
      <c r="AR108" s="19">
        <f ca="1">AR107+DeltaRK4!AQ89</f>
        <v>133.98937782744437</v>
      </c>
      <c r="AS108" s="19">
        <f ca="1">AS107+DeltaRK4!AR89</f>
        <v>-20.610622172555619</v>
      </c>
      <c r="AT108" s="19">
        <f ca="1">AT107+DeltaRK4!AS89</f>
        <v>4.83</v>
      </c>
      <c r="AU108" s="19">
        <f ca="1">AU107+DeltaRK4!AT89</f>
        <v>0.04</v>
      </c>
      <c r="AV108" s="19">
        <f ca="1">AV107+DeltaRK4!AU89</f>
        <v>0</v>
      </c>
      <c r="AW108" s="19">
        <f ca="1">AW107+DeltaRK4!AV89</f>
        <v>1.32</v>
      </c>
      <c r="AX108" s="19">
        <f ca="1">AX107+DeltaRK4!AW89</f>
        <v>1.34</v>
      </c>
      <c r="AY108" s="19">
        <f ca="1">AY107+DeltaRK4!AX89</f>
        <v>1.34</v>
      </c>
      <c r="AZ108" s="19">
        <f ca="1">AZ107+DeltaRK4!AY89</f>
        <v>1.24</v>
      </c>
      <c r="BA108" s="19">
        <f ca="1">BA107+DeltaRK4!AZ89</f>
        <v>0.14000000000000001</v>
      </c>
      <c r="BB108" s="19">
        <f ca="1">BB107+DeltaRK4!BA89</f>
        <v>3.74</v>
      </c>
      <c r="BC108" s="19">
        <f ca="1">BC107+DeltaRK4!BB89</f>
        <v>1.88</v>
      </c>
      <c r="BD108" s="19">
        <f ca="1">BD107+DeltaRK4!BC89</f>
        <v>10.65</v>
      </c>
      <c r="BE108" s="19">
        <f ca="1">BE107+DeltaRK4!BD89</f>
        <v>1.55</v>
      </c>
      <c r="BF108" s="19">
        <f ca="1">BF107+DeltaRK4!BE89</f>
        <v>0.67</v>
      </c>
      <c r="BG108" s="19">
        <f ca="1">BG107+DeltaRK4!BF89</f>
        <v>0.56000000000000005</v>
      </c>
      <c r="BH108" s="19">
        <f ca="1">BH107+DeltaRK4!BG89</f>
        <v>2.1</v>
      </c>
      <c r="BI108" s="19">
        <f ca="1">BI107+DeltaRK4!BH89</f>
        <v>1.72</v>
      </c>
      <c r="BJ108" s="19">
        <f ca="1">BJ107+DeltaRK4!BI89</f>
        <v>1.24</v>
      </c>
      <c r="BK108" s="19">
        <f ca="1">BK107+DeltaRK4!BJ89</f>
        <v>9.61</v>
      </c>
      <c r="BL108" s="19">
        <f ca="1">BL107+DeltaRK4!BK89</f>
        <v>0.61</v>
      </c>
      <c r="BM108" s="19">
        <f ca="1">BM107+DeltaRK4!BL89</f>
        <v>4.5</v>
      </c>
      <c r="BN108" s="19">
        <f ca="1">BN107+DeltaRK4!BM89</f>
        <v>9.5500000000000007</v>
      </c>
      <c r="BO108" s="19">
        <f ca="1">BO107+DeltaRK4!BN89</f>
        <v>4.5</v>
      </c>
      <c r="BP108" s="19">
        <f ca="1">BP107+DeltaRK4!BO89</f>
        <v>2.58</v>
      </c>
      <c r="BQ108" s="19">
        <f ca="1">BQ107+DeltaRK4!BP89</f>
        <v>10.19</v>
      </c>
      <c r="BR108" s="19">
        <f ca="1">BR107+DeltaRK4!BQ89</f>
        <v>8.02</v>
      </c>
      <c r="BS108" s="19">
        <f ca="1">BS107+DeltaRK4!BR89</f>
        <v>1.56</v>
      </c>
      <c r="BT108" s="19">
        <f ca="1">BT107+DeltaRK4!BS89</f>
        <v>4.66</v>
      </c>
      <c r="BU108" s="19">
        <f ca="1">BU107+DeltaRK4!BT89</f>
        <v>0</v>
      </c>
      <c r="BV108" s="4"/>
      <c r="BW108" s="4">
        <f ca="1">BW107-DeltaRK4!Y89</f>
        <v>2944.33</v>
      </c>
      <c r="BX108" s="9">
        <f t="shared" ca="1" si="22"/>
        <v>1.8138134782145952</v>
      </c>
      <c r="BY108" s="4"/>
      <c r="BZ108" s="23">
        <f t="shared" ca="1" si="25"/>
        <v>144255.1227594325</v>
      </c>
      <c r="CA108" s="10">
        <f t="shared" ca="1" si="23"/>
        <v>158120.87787965135</v>
      </c>
      <c r="CB108" s="19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</row>
    <row r="109" spans="1:108">
      <c r="A109" s="1">
        <f t="shared" ref="A109:A117" si="27">A108+TimeStep</f>
        <v>4.3499999999999925</v>
      </c>
      <c r="B109" s="19">
        <f ca="1">B108+DeltaRK4!B89</f>
        <v>414.53168764981041</v>
      </c>
      <c r="C109" s="21">
        <f t="shared" ca="1" si="24"/>
        <v>2944.3300009874761</v>
      </c>
      <c r="D109" s="19">
        <f ca="1">D108+DeltaRK4!C89</f>
        <v>177.99414444859349</v>
      </c>
      <c r="E109" s="19">
        <f ca="1">E108+DeltaRK4!D89</f>
        <v>6.37</v>
      </c>
      <c r="F109" s="19">
        <f ca="1">F108+DeltaRK4!E89</f>
        <v>89.087137172463216</v>
      </c>
      <c r="G109" s="19">
        <f ca="1">G108+DeltaRK4!F89</f>
        <v>18.098718378943406</v>
      </c>
      <c r="H109" s="19">
        <f ca="1">H108+DeltaRK4!G89</f>
        <v>1.21</v>
      </c>
      <c r="I109" s="19">
        <f ca="1">I108+DeltaRK4!H89</f>
        <v>1.29</v>
      </c>
      <c r="J109" s="19">
        <f ca="1">J108+DeltaRK4!I89</f>
        <v>0.31</v>
      </c>
      <c r="K109" s="19">
        <f ca="1">K108+DeltaRK4!J89</f>
        <v>0.15</v>
      </c>
      <c r="L109" s="19">
        <f ca="1">L108+DeltaRK4!K89</f>
        <v>0</v>
      </c>
      <c r="M109" s="19">
        <f ca="1">M108+DeltaRK4!L89</f>
        <v>0.1</v>
      </c>
      <c r="N109" s="19">
        <f ca="1">N108+DeltaRK4!M89</f>
        <v>0.32</v>
      </c>
      <c r="O109" s="19">
        <f ca="1">O108+DeltaRK4!N89</f>
        <v>0</v>
      </c>
      <c r="P109" s="19">
        <f ca="1">P108+DeltaRK4!O89</f>
        <v>0</v>
      </c>
      <c r="Q109" s="19">
        <f ca="1">Q108+DeltaRK4!P89</f>
        <v>409.58613531194788</v>
      </c>
      <c r="R109" s="19">
        <f ca="1">R108+DeltaRK4!Q89</f>
        <v>0.05</v>
      </c>
      <c r="S109" s="19">
        <f ca="1">S108+DeltaRK4!R89</f>
        <v>0</v>
      </c>
      <c r="T109" s="19">
        <f ca="1">T108+DeltaRK4!S89</f>
        <v>0.13</v>
      </c>
      <c r="U109" s="19">
        <f ca="1">U108+DeltaRK4!T89</f>
        <v>0</v>
      </c>
      <c r="V109" s="19">
        <f ca="1">V108+DeltaRK4!U89</f>
        <v>0.03</v>
      </c>
      <c r="W109" s="19">
        <f ca="1">W108+DeltaRK4!V89</f>
        <v>1321.1918805179469</v>
      </c>
      <c r="X109" s="19">
        <f ca="1">X108+DeltaRK4!W89</f>
        <v>0.01</v>
      </c>
      <c r="Y109" s="19">
        <f ca="1">Y108+DeltaRK4!X89</f>
        <v>0.03</v>
      </c>
      <c r="Z109" s="19">
        <f ca="1">Z108+DeltaRK4!Y89</f>
        <v>0</v>
      </c>
      <c r="AA109" s="19">
        <f ca="1">AA108+DeltaRK4!Z89</f>
        <v>0</v>
      </c>
      <c r="AB109" s="19">
        <f ca="1">AB108+DeltaRK4!AA89</f>
        <v>0</v>
      </c>
      <c r="AC109" s="19">
        <f ca="1">AC108+DeltaRK4!AB89</f>
        <v>0</v>
      </c>
      <c r="AD109" s="19">
        <f ca="1">AD108+DeltaRK4!AC89</f>
        <v>0</v>
      </c>
      <c r="AE109" s="19">
        <f ca="1">AE108+DeltaRK4!AD89</f>
        <v>0.4160159279084879</v>
      </c>
      <c r="AF109" s="19">
        <f ca="1">AF108+DeltaRK4!AE89</f>
        <v>205.70227857064916</v>
      </c>
      <c r="AG109" s="19">
        <f ca="1">AG108+DeltaRK4!AF89</f>
        <v>301.5174706057129</v>
      </c>
      <c r="AH109" s="19">
        <f ca="1">AH108+DeltaRK4!AG89</f>
        <v>140.65250036817659</v>
      </c>
      <c r="AI109" s="19">
        <f ca="1">AI108+DeltaRK4!AH89</f>
        <v>0</v>
      </c>
      <c r="AJ109" s="19">
        <f ca="1">AJ108+DeltaRK4!AI89</f>
        <v>0</v>
      </c>
      <c r="AK109" s="19">
        <f ca="1">AK108+DeltaRK4!AJ89</f>
        <v>0</v>
      </c>
      <c r="AL109" s="19">
        <f ca="1">AL108+DeltaRK4!AK89</f>
        <v>2.08</v>
      </c>
      <c r="AM109" s="19">
        <f ca="1">AM108+DeltaRK4!AL89</f>
        <v>1.2816210565951064E-3</v>
      </c>
      <c r="AN109" s="19">
        <f ca="1">AN108+DeltaRK4!AM89</f>
        <v>0.29284002029192396</v>
      </c>
      <c r="AO109" s="19">
        <f ca="1">AO108+DeltaRK4!AN89</f>
        <v>25.91</v>
      </c>
      <c r="AP109" s="19">
        <f ca="1">AP108+DeltaRK4!AO89</f>
        <v>19.829999999999998</v>
      </c>
      <c r="AQ109" s="19">
        <f ca="1">AQ108+DeltaRK4!AP89</f>
        <v>18.903199347928695</v>
      </c>
      <c r="AR109" s="19">
        <f ca="1">AR108+DeltaRK4!AQ89</f>
        <v>133.76319934792869</v>
      </c>
      <c r="AS109" s="19">
        <f ca="1">AS108+DeltaRK4!AR89</f>
        <v>-20.836800652071311</v>
      </c>
      <c r="AT109" s="19">
        <f ca="1">AT108+DeltaRK4!AS89</f>
        <v>4.83</v>
      </c>
      <c r="AU109" s="19">
        <f ca="1">AU108+DeltaRK4!AT89</f>
        <v>0.04</v>
      </c>
      <c r="AV109" s="19">
        <f ca="1">AV108+DeltaRK4!AU89</f>
        <v>0</v>
      </c>
      <c r="AW109" s="19">
        <f ca="1">AW108+DeltaRK4!AV89</f>
        <v>1.32</v>
      </c>
      <c r="AX109" s="19">
        <f ca="1">AX108+DeltaRK4!AW89</f>
        <v>1.34</v>
      </c>
      <c r="AY109" s="19">
        <f ca="1">AY108+DeltaRK4!AX89</f>
        <v>1.34</v>
      </c>
      <c r="AZ109" s="19">
        <f ca="1">AZ108+DeltaRK4!AY89</f>
        <v>1.24</v>
      </c>
      <c r="BA109" s="19">
        <f ca="1">BA108+DeltaRK4!AZ89</f>
        <v>0.14000000000000001</v>
      </c>
      <c r="BB109" s="19">
        <f ca="1">BB108+DeltaRK4!BA89</f>
        <v>3.74</v>
      </c>
      <c r="BC109" s="19">
        <f ca="1">BC108+DeltaRK4!BB89</f>
        <v>1.88</v>
      </c>
      <c r="BD109" s="19">
        <f ca="1">BD108+DeltaRK4!BC89</f>
        <v>10.65</v>
      </c>
      <c r="BE109" s="19">
        <f ca="1">BE108+DeltaRK4!BD89</f>
        <v>1.55</v>
      </c>
      <c r="BF109" s="19">
        <f ca="1">BF108+DeltaRK4!BE89</f>
        <v>0.67</v>
      </c>
      <c r="BG109" s="19">
        <f ca="1">BG108+DeltaRK4!BF89</f>
        <v>0.56000000000000005</v>
      </c>
      <c r="BH109" s="19">
        <f ca="1">BH108+DeltaRK4!BG89</f>
        <v>2.1</v>
      </c>
      <c r="BI109" s="19">
        <f ca="1">BI108+DeltaRK4!BH89</f>
        <v>1.72</v>
      </c>
      <c r="BJ109" s="19">
        <f ca="1">BJ108+DeltaRK4!BI89</f>
        <v>1.24</v>
      </c>
      <c r="BK109" s="19">
        <f ca="1">BK108+DeltaRK4!BJ89</f>
        <v>9.61</v>
      </c>
      <c r="BL109" s="19">
        <f ca="1">BL108+DeltaRK4!BK89</f>
        <v>0.61</v>
      </c>
      <c r="BM109" s="19">
        <f ca="1">BM108+DeltaRK4!BL89</f>
        <v>4.5</v>
      </c>
      <c r="BN109" s="19">
        <f ca="1">BN108+DeltaRK4!BM89</f>
        <v>9.5500000000000007</v>
      </c>
      <c r="BO109" s="19">
        <f ca="1">BO108+DeltaRK4!BN89</f>
        <v>4.5</v>
      </c>
      <c r="BP109" s="19">
        <f ca="1">BP108+DeltaRK4!BO89</f>
        <v>2.58</v>
      </c>
      <c r="BQ109" s="19">
        <f ca="1">BQ108+DeltaRK4!BP89</f>
        <v>10.19</v>
      </c>
      <c r="BR109" s="19">
        <f ca="1">BR108+DeltaRK4!BQ89</f>
        <v>8.02</v>
      </c>
      <c r="BS109" s="19">
        <f ca="1">BS108+DeltaRK4!BR89</f>
        <v>1.56</v>
      </c>
      <c r="BT109" s="19">
        <f ca="1">BT108+DeltaRK4!BS89</f>
        <v>4.66</v>
      </c>
      <c r="BU109" s="19">
        <f ca="1">BU108+DeltaRK4!BT89</f>
        <v>0</v>
      </c>
      <c r="BV109" s="4"/>
      <c r="BW109" s="4">
        <f ca="1">BW108-DeltaRK4!Y89</f>
        <v>2944.33</v>
      </c>
      <c r="BX109" s="9">
        <f t="shared" ca="1" si="22"/>
        <v>1.8135957360274848</v>
      </c>
      <c r="BY109" s="4"/>
      <c r="BZ109" s="23">
        <f t="shared" ca="1" si="25"/>
        <v>144253.67640930932</v>
      </c>
      <c r="CA109" s="10">
        <f t="shared" ca="1" si="23"/>
        <v>157902.97773679599</v>
      </c>
      <c r="CB109" s="19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</row>
    <row r="110" spans="1:108">
      <c r="A110" s="1">
        <f t="shared" si="27"/>
        <v>4.3999999999999924</v>
      </c>
      <c r="B110" s="19">
        <f ca="1">B109+DeltaRK4!B90</f>
        <v>414.54028156491324</v>
      </c>
      <c r="C110" s="21">
        <f t="shared" ca="1" si="24"/>
        <v>2944.3300009874761</v>
      </c>
      <c r="D110" s="19">
        <f ca="1">D109+DeltaRK4!C90</f>
        <v>177.97414006922429</v>
      </c>
      <c r="E110" s="19">
        <f ca="1">E109+DeltaRK4!D90</f>
        <v>6.37</v>
      </c>
      <c r="F110" s="19">
        <f ca="1">F109+DeltaRK4!E90</f>
        <v>89.107010558940317</v>
      </c>
      <c r="G110" s="19">
        <f ca="1">G109+DeltaRK4!F90</f>
        <v>18.098849371835492</v>
      </c>
      <c r="H110" s="19">
        <f ca="1">H109+DeltaRK4!G90</f>
        <v>1.21</v>
      </c>
      <c r="I110" s="19">
        <f ca="1">I109+DeltaRK4!H90</f>
        <v>1.29</v>
      </c>
      <c r="J110" s="19">
        <f ca="1">J109+DeltaRK4!I90</f>
        <v>0.31</v>
      </c>
      <c r="K110" s="19">
        <f ca="1">K109+DeltaRK4!J90</f>
        <v>0.15</v>
      </c>
      <c r="L110" s="19">
        <f ca="1">L109+DeltaRK4!K90</f>
        <v>0</v>
      </c>
      <c r="M110" s="19">
        <f ca="1">M109+DeltaRK4!L90</f>
        <v>0.1</v>
      </c>
      <c r="N110" s="19">
        <f ca="1">N109+DeltaRK4!M90</f>
        <v>0.32</v>
      </c>
      <c r="O110" s="19">
        <f ca="1">O109+DeltaRK4!N90</f>
        <v>0</v>
      </c>
      <c r="P110" s="19">
        <f ca="1">P109+DeltaRK4!O90</f>
        <v>0</v>
      </c>
      <c r="Q110" s="19">
        <f ca="1">Q109+DeltaRK4!P90</f>
        <v>411.03641239881244</v>
      </c>
      <c r="R110" s="19">
        <f ca="1">R109+DeltaRK4!Q90</f>
        <v>0.05</v>
      </c>
      <c r="S110" s="19">
        <f ca="1">S109+DeltaRK4!R90</f>
        <v>0</v>
      </c>
      <c r="T110" s="19">
        <f ca="1">T109+DeltaRK4!S90</f>
        <v>0.13</v>
      </c>
      <c r="U110" s="19">
        <f ca="1">U109+DeltaRK4!T90</f>
        <v>0</v>
      </c>
      <c r="V110" s="19">
        <f ca="1">V109+DeltaRK4!U90</f>
        <v>0.03</v>
      </c>
      <c r="W110" s="19">
        <f ca="1">W109+DeltaRK4!V90</f>
        <v>1317.6429889205972</v>
      </c>
      <c r="X110" s="19">
        <f ca="1">X109+DeltaRK4!W90</f>
        <v>0.01</v>
      </c>
      <c r="Y110" s="19">
        <f ca="1">Y109+DeltaRK4!X90</f>
        <v>0.03</v>
      </c>
      <c r="Z110" s="19">
        <f ca="1">Z109+DeltaRK4!Y90</f>
        <v>0</v>
      </c>
      <c r="AA110" s="19">
        <f ca="1">AA109+DeltaRK4!Z90</f>
        <v>0</v>
      </c>
      <c r="AB110" s="19">
        <f ca="1">AB109+DeltaRK4!AA90</f>
        <v>0</v>
      </c>
      <c r="AC110" s="19">
        <f ca="1">AC109+DeltaRK4!AB90</f>
        <v>0</v>
      </c>
      <c r="AD110" s="19">
        <f ca="1">AD109+DeltaRK4!AC90</f>
        <v>0</v>
      </c>
      <c r="AE110" s="19">
        <f ca="1">AE109+DeltaRK4!AD90</f>
        <v>0.40857835248820179</v>
      </c>
      <c r="AF110" s="19">
        <f ca="1">AF109+DeltaRK4!AE90</f>
        <v>204.96702914917228</v>
      </c>
      <c r="AG110" s="19">
        <f ca="1">AG109+DeltaRK4!AF90</f>
        <v>304.45484617257688</v>
      </c>
      <c r="AH110" s="19">
        <f ca="1">AH109+DeltaRK4!AG90</f>
        <v>141.2449034839459</v>
      </c>
      <c r="AI110" s="19">
        <f ca="1">AI109+DeltaRK4!AH90</f>
        <v>0</v>
      </c>
      <c r="AJ110" s="19">
        <f ca="1">AJ109+DeltaRK4!AI90</f>
        <v>0</v>
      </c>
      <c r="AK110" s="19">
        <f ca="1">AK109+DeltaRK4!AJ90</f>
        <v>0</v>
      </c>
      <c r="AL110" s="19">
        <f ca="1">AL109+DeltaRK4!AK90</f>
        <v>2.08</v>
      </c>
      <c r="AM110" s="19">
        <f ca="1">AM109+DeltaRK4!AL90</f>
        <v>1.1506281645084126E-3</v>
      </c>
      <c r="AN110" s="19">
        <f ca="1">AN109+DeltaRK4!AM90</f>
        <v>0.27288508760493996</v>
      </c>
      <c r="AO110" s="19">
        <f ca="1">AO109+DeltaRK4!AN90</f>
        <v>25.91</v>
      </c>
      <c r="AP110" s="19">
        <f ca="1">AP109+DeltaRK4!AO90</f>
        <v>19.829999999999998</v>
      </c>
      <c r="AQ110" s="19">
        <f ca="1">AQ109+DeltaRK4!AP90</f>
        <v>18.680402264704707</v>
      </c>
      <c r="AR110" s="19">
        <f ca="1">AR109+DeltaRK4!AQ90</f>
        <v>133.54040226470471</v>
      </c>
      <c r="AS110" s="19">
        <f ca="1">AS109+DeltaRK4!AR90</f>
        <v>-21.059597735295299</v>
      </c>
      <c r="AT110" s="19">
        <f ca="1">AT109+DeltaRK4!AS90</f>
        <v>4.83</v>
      </c>
      <c r="AU110" s="19">
        <f ca="1">AU109+DeltaRK4!AT90</f>
        <v>0.04</v>
      </c>
      <c r="AV110" s="19">
        <f ca="1">AV109+DeltaRK4!AU90</f>
        <v>0</v>
      </c>
      <c r="AW110" s="19">
        <f ca="1">AW109+DeltaRK4!AV90</f>
        <v>1.32</v>
      </c>
      <c r="AX110" s="19">
        <f ca="1">AX109+DeltaRK4!AW90</f>
        <v>1.34</v>
      </c>
      <c r="AY110" s="19">
        <f ca="1">AY109+DeltaRK4!AX90</f>
        <v>1.34</v>
      </c>
      <c r="AZ110" s="19">
        <f ca="1">AZ109+DeltaRK4!AY90</f>
        <v>1.24</v>
      </c>
      <c r="BA110" s="19">
        <f ca="1">BA109+DeltaRK4!AZ90</f>
        <v>0.14000000000000001</v>
      </c>
      <c r="BB110" s="19">
        <f ca="1">BB109+DeltaRK4!BA90</f>
        <v>3.74</v>
      </c>
      <c r="BC110" s="19">
        <f ca="1">BC109+DeltaRK4!BB90</f>
        <v>1.88</v>
      </c>
      <c r="BD110" s="19">
        <f ca="1">BD109+DeltaRK4!BC90</f>
        <v>10.65</v>
      </c>
      <c r="BE110" s="19">
        <f ca="1">BE109+DeltaRK4!BD90</f>
        <v>1.55</v>
      </c>
      <c r="BF110" s="19">
        <f ca="1">BF109+DeltaRK4!BE90</f>
        <v>0.67</v>
      </c>
      <c r="BG110" s="19">
        <f ca="1">BG109+DeltaRK4!BF90</f>
        <v>0.56000000000000005</v>
      </c>
      <c r="BH110" s="19">
        <f ca="1">BH109+DeltaRK4!BG90</f>
        <v>2.1</v>
      </c>
      <c r="BI110" s="19">
        <f ca="1">BI109+DeltaRK4!BH90</f>
        <v>1.72</v>
      </c>
      <c r="BJ110" s="19">
        <f ca="1">BJ109+DeltaRK4!BI90</f>
        <v>1.24</v>
      </c>
      <c r="BK110" s="19">
        <f ca="1">BK109+DeltaRK4!BJ90</f>
        <v>9.61</v>
      </c>
      <c r="BL110" s="19">
        <f ca="1">BL109+DeltaRK4!BK90</f>
        <v>0.61</v>
      </c>
      <c r="BM110" s="19">
        <f ca="1">BM109+DeltaRK4!BL90</f>
        <v>4.5</v>
      </c>
      <c r="BN110" s="19">
        <f ca="1">BN109+DeltaRK4!BM90</f>
        <v>9.5500000000000007</v>
      </c>
      <c r="BO110" s="19">
        <f ca="1">BO109+DeltaRK4!BN90</f>
        <v>4.5</v>
      </c>
      <c r="BP110" s="19">
        <f ca="1">BP109+DeltaRK4!BO90</f>
        <v>2.58</v>
      </c>
      <c r="BQ110" s="19">
        <f ca="1">BQ109+DeltaRK4!BP90</f>
        <v>10.19</v>
      </c>
      <c r="BR110" s="19">
        <f ca="1">BR109+DeltaRK4!BQ90</f>
        <v>8.02</v>
      </c>
      <c r="BS110" s="19">
        <f ca="1">BS109+DeltaRK4!BR90</f>
        <v>1.56</v>
      </c>
      <c r="BT110" s="19">
        <f ca="1">BT109+DeltaRK4!BS90</f>
        <v>4.66</v>
      </c>
      <c r="BU110" s="19">
        <f ca="1">BU109+DeltaRK4!BT90</f>
        <v>0</v>
      </c>
      <c r="BV110" s="4"/>
      <c r="BW110" s="4">
        <f ca="1">BW109-DeltaRK4!Y90</f>
        <v>2944.33</v>
      </c>
      <c r="BX110" s="9">
        <f t="shared" ca="1" si="22"/>
        <v>1.8133919099002926</v>
      </c>
      <c r="BY110" s="4"/>
      <c r="BZ110" s="23">
        <f t="shared" ca="1" si="25"/>
        <v>144251.98237445252</v>
      </c>
      <c r="CA110" s="10">
        <f t="shared" ca="1" si="23"/>
        <v>157689.82420667188</v>
      </c>
      <c r="CB110" s="19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</row>
    <row r="111" spans="1:108">
      <c r="A111" s="1">
        <f t="shared" si="27"/>
        <v>4.4499999999999922</v>
      </c>
      <c r="B111" s="19">
        <f ca="1">B110+DeltaRK4!B91</f>
        <v>414.54869929721792</v>
      </c>
      <c r="C111" s="21">
        <f t="shared" ca="1" si="24"/>
        <v>2944.3300009874765</v>
      </c>
      <c r="D111" s="19">
        <f ca="1">D110+DeltaRK4!C91</f>
        <v>177.95550114480673</v>
      </c>
      <c r="E111" s="19">
        <f ca="1">E110+DeltaRK4!D91</f>
        <v>6.37</v>
      </c>
      <c r="F111" s="19">
        <f ca="1">F110+DeltaRK4!E91</f>
        <v>89.1255317577683</v>
      </c>
      <c r="G111" s="19">
        <f ca="1">G110+DeltaRK4!F91</f>
        <v>18.098967097425078</v>
      </c>
      <c r="H111" s="19">
        <f ca="1">H110+DeltaRK4!G91</f>
        <v>1.21</v>
      </c>
      <c r="I111" s="19">
        <f ca="1">I110+DeltaRK4!H91</f>
        <v>1.29</v>
      </c>
      <c r="J111" s="19">
        <f ca="1">J110+DeltaRK4!I91</f>
        <v>0.31</v>
      </c>
      <c r="K111" s="19">
        <f ca="1">K110+DeltaRK4!J91</f>
        <v>0.15</v>
      </c>
      <c r="L111" s="19">
        <f ca="1">L110+DeltaRK4!K91</f>
        <v>0</v>
      </c>
      <c r="M111" s="19">
        <f ca="1">M110+DeltaRK4!L91</f>
        <v>0.1</v>
      </c>
      <c r="N111" s="19">
        <f ca="1">N110+DeltaRK4!M91</f>
        <v>0.32</v>
      </c>
      <c r="O111" s="19">
        <f ca="1">O110+DeltaRK4!N91</f>
        <v>0</v>
      </c>
      <c r="P111" s="19">
        <f ca="1">P110+DeltaRK4!O91</f>
        <v>0</v>
      </c>
      <c r="Q111" s="19">
        <f ca="1">Q110+DeltaRK4!P91</f>
        <v>412.44923737775264</v>
      </c>
      <c r="R111" s="19">
        <f ca="1">R110+DeltaRK4!Q91</f>
        <v>0.05</v>
      </c>
      <c r="S111" s="19">
        <f ca="1">S110+DeltaRK4!R91</f>
        <v>0</v>
      </c>
      <c r="T111" s="19">
        <f ca="1">T110+DeltaRK4!S91</f>
        <v>0.13</v>
      </c>
      <c r="U111" s="19">
        <f ca="1">U110+DeltaRK4!T91</f>
        <v>0</v>
      </c>
      <c r="V111" s="19">
        <f ca="1">V110+DeltaRK4!U91</f>
        <v>0.03</v>
      </c>
      <c r="W111" s="19">
        <f ca="1">W110+DeltaRK4!V91</f>
        <v>1314.1777567646247</v>
      </c>
      <c r="X111" s="19">
        <f ca="1">X110+DeltaRK4!W91</f>
        <v>0.01</v>
      </c>
      <c r="Y111" s="19">
        <f ca="1">Y110+DeltaRK4!X91</f>
        <v>0.03</v>
      </c>
      <c r="Z111" s="19">
        <f ca="1">Z110+DeltaRK4!Y91</f>
        <v>0</v>
      </c>
      <c r="AA111" s="19">
        <f ca="1">AA110+DeltaRK4!Z91</f>
        <v>0</v>
      </c>
      <c r="AB111" s="19">
        <f ca="1">AB110+DeltaRK4!AA91</f>
        <v>0</v>
      </c>
      <c r="AC111" s="19">
        <f ca="1">AC110+DeltaRK4!AB91</f>
        <v>0</v>
      </c>
      <c r="AD111" s="19">
        <f ca="1">AD110+DeltaRK4!AC91</f>
        <v>0</v>
      </c>
      <c r="AE111" s="19">
        <f ca="1">AE110+DeltaRK4!AD91</f>
        <v>0.40144774716024889</v>
      </c>
      <c r="AF111" s="19">
        <f ca="1">AF110+DeltaRK4!AE91</f>
        <v>204.2188412894516</v>
      </c>
      <c r="AG111" s="19">
        <f ca="1">AG110+DeltaRK4!AF91</f>
        <v>307.36176554782645</v>
      </c>
      <c r="AH111" s="19">
        <f ca="1">AH110+DeltaRK4!AG91</f>
        <v>141.82268752329404</v>
      </c>
      <c r="AI111" s="19">
        <f ca="1">AI110+DeltaRK4!AH91</f>
        <v>0</v>
      </c>
      <c r="AJ111" s="19">
        <f ca="1">AJ110+DeltaRK4!AI91</f>
        <v>0</v>
      </c>
      <c r="AK111" s="19">
        <f ca="1">AK110+DeltaRK4!AJ91</f>
        <v>0</v>
      </c>
      <c r="AL111" s="19">
        <f ca="1">AL110+DeltaRK4!AK91</f>
        <v>2.08</v>
      </c>
      <c r="AM111" s="19">
        <f ca="1">AM110+DeltaRK4!AL91</f>
        <v>1.0329025749208083E-3</v>
      </c>
      <c r="AN111" s="19">
        <f ca="1">AN110+DeltaRK4!AM91</f>
        <v>0.25431749958786565</v>
      </c>
      <c r="AO111" s="19">
        <f ca="1">AO110+DeltaRK4!AN91</f>
        <v>25.91</v>
      </c>
      <c r="AP111" s="19">
        <f ca="1">AP110+DeltaRK4!AO91</f>
        <v>19.829999999999998</v>
      </c>
      <c r="AQ111" s="19">
        <f ca="1">AQ110+DeltaRK4!AP91</f>
        <v>18.460971445067994</v>
      </c>
      <c r="AR111" s="19">
        <f ca="1">AR110+DeltaRK4!AQ91</f>
        <v>133.32097144506798</v>
      </c>
      <c r="AS111" s="19">
        <f ca="1">AS110+DeltaRK4!AR91</f>
        <v>-21.279028554932012</v>
      </c>
      <c r="AT111" s="19">
        <f ca="1">AT110+DeltaRK4!AS91</f>
        <v>4.83</v>
      </c>
      <c r="AU111" s="19">
        <f ca="1">AU110+DeltaRK4!AT91</f>
        <v>0.04</v>
      </c>
      <c r="AV111" s="19">
        <f ca="1">AV110+DeltaRK4!AU91</f>
        <v>0</v>
      </c>
      <c r="AW111" s="19">
        <f ca="1">AW110+DeltaRK4!AV91</f>
        <v>1.32</v>
      </c>
      <c r="AX111" s="19">
        <f ca="1">AX110+DeltaRK4!AW91</f>
        <v>1.34</v>
      </c>
      <c r="AY111" s="19">
        <f ca="1">AY110+DeltaRK4!AX91</f>
        <v>1.34</v>
      </c>
      <c r="AZ111" s="19">
        <f ca="1">AZ110+DeltaRK4!AY91</f>
        <v>1.24</v>
      </c>
      <c r="BA111" s="19">
        <f ca="1">BA110+DeltaRK4!AZ91</f>
        <v>0.14000000000000001</v>
      </c>
      <c r="BB111" s="19">
        <f ca="1">BB110+DeltaRK4!BA91</f>
        <v>3.74</v>
      </c>
      <c r="BC111" s="19">
        <f ca="1">BC110+DeltaRK4!BB91</f>
        <v>1.88</v>
      </c>
      <c r="BD111" s="19">
        <f ca="1">BD110+DeltaRK4!BC91</f>
        <v>10.65</v>
      </c>
      <c r="BE111" s="19">
        <f ca="1">BE110+DeltaRK4!BD91</f>
        <v>1.55</v>
      </c>
      <c r="BF111" s="19">
        <f ca="1">BF110+DeltaRK4!BE91</f>
        <v>0.67</v>
      </c>
      <c r="BG111" s="19">
        <f ca="1">BG110+DeltaRK4!BF91</f>
        <v>0.56000000000000005</v>
      </c>
      <c r="BH111" s="19">
        <f ca="1">BH110+DeltaRK4!BG91</f>
        <v>2.1</v>
      </c>
      <c r="BI111" s="19">
        <f ca="1">BI110+DeltaRK4!BH91</f>
        <v>1.72</v>
      </c>
      <c r="BJ111" s="19">
        <f ca="1">BJ110+DeltaRK4!BI91</f>
        <v>1.24</v>
      </c>
      <c r="BK111" s="19">
        <f ca="1">BK110+DeltaRK4!BJ91</f>
        <v>9.61</v>
      </c>
      <c r="BL111" s="19">
        <f ca="1">BL110+DeltaRK4!BK91</f>
        <v>0.61</v>
      </c>
      <c r="BM111" s="19">
        <f ca="1">BM110+DeltaRK4!BL91</f>
        <v>4.5</v>
      </c>
      <c r="BN111" s="19">
        <f ca="1">BN110+DeltaRK4!BM91</f>
        <v>9.5500000000000007</v>
      </c>
      <c r="BO111" s="19">
        <f ca="1">BO110+DeltaRK4!BN91</f>
        <v>4.5</v>
      </c>
      <c r="BP111" s="19">
        <f ca="1">BP110+DeltaRK4!BO91</f>
        <v>2.58</v>
      </c>
      <c r="BQ111" s="19">
        <f ca="1">BQ110+DeltaRK4!BP91</f>
        <v>10.19</v>
      </c>
      <c r="BR111" s="19">
        <f ca="1">BR110+DeltaRK4!BQ91</f>
        <v>8.02</v>
      </c>
      <c r="BS111" s="19">
        <f ca="1">BS110+DeltaRK4!BR91</f>
        <v>1.56</v>
      </c>
      <c r="BT111" s="19">
        <f ca="1">BT110+DeltaRK4!BS91</f>
        <v>4.66</v>
      </c>
      <c r="BU111" s="19">
        <f ca="1">BU110+DeltaRK4!BT91</f>
        <v>0</v>
      </c>
      <c r="BV111" s="4"/>
      <c r="BW111" s="4">
        <f ca="1">BW110-DeltaRK4!Y91</f>
        <v>2944.33</v>
      </c>
      <c r="BX111" s="9">
        <f t="shared" ca="1" si="22"/>
        <v>1.8132019964963852</v>
      </c>
      <c r="BY111" s="4"/>
      <c r="BZ111" s="23">
        <f t="shared" ca="1" si="25"/>
        <v>144250.03902239838</v>
      </c>
      <c r="CA111" s="10">
        <f t="shared" ca="1" si="23"/>
        <v>157481.41524783173</v>
      </c>
      <c r="CB111" s="19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</row>
    <row r="112" spans="1:108">
      <c r="A112" s="1">
        <f t="shared" si="27"/>
        <v>4.499999999999992</v>
      </c>
      <c r="B112" s="19">
        <f ca="1">B111+DeltaRK4!B92</f>
        <v>414.55695490071668</v>
      </c>
      <c r="C112" s="21">
        <f t="shared" ca="1" si="24"/>
        <v>2944.3300009874765</v>
      </c>
      <c r="D112" s="19">
        <f ca="1">D111+DeltaRK4!C92</f>
        <v>177.93813829145029</v>
      </c>
      <c r="E112" s="19">
        <f ca="1">E111+DeltaRK4!D92</f>
        <v>6.37</v>
      </c>
      <c r="F112" s="19">
        <f ca="1">F111+DeltaRK4!E92</f>
        <v>89.14278893000531</v>
      </c>
      <c r="G112" s="19">
        <f ca="1">G111+DeltaRK4!F92</f>
        <v>18.0990727785445</v>
      </c>
      <c r="H112" s="19">
        <f ca="1">H111+DeltaRK4!G92</f>
        <v>1.21</v>
      </c>
      <c r="I112" s="19">
        <f ca="1">I111+DeltaRK4!H92</f>
        <v>1.29</v>
      </c>
      <c r="J112" s="19">
        <f ca="1">J111+DeltaRK4!I92</f>
        <v>0.31</v>
      </c>
      <c r="K112" s="19">
        <f ca="1">K111+DeltaRK4!J92</f>
        <v>0.15</v>
      </c>
      <c r="L112" s="19">
        <f ca="1">L111+DeltaRK4!K92</f>
        <v>0</v>
      </c>
      <c r="M112" s="19">
        <f ca="1">M111+DeltaRK4!L92</f>
        <v>0.1</v>
      </c>
      <c r="N112" s="19">
        <f ca="1">N111+DeltaRK4!M92</f>
        <v>0.32</v>
      </c>
      <c r="O112" s="19">
        <f ca="1">O111+DeltaRK4!N92</f>
        <v>0</v>
      </c>
      <c r="P112" s="19">
        <f ca="1">P111+DeltaRK4!O92</f>
        <v>0</v>
      </c>
      <c r="Q112" s="19">
        <f ca="1">Q111+DeltaRK4!P92</f>
        <v>413.82520032180167</v>
      </c>
      <c r="R112" s="19">
        <f ca="1">R111+DeltaRK4!Q92</f>
        <v>0.05</v>
      </c>
      <c r="S112" s="19">
        <f ca="1">S111+DeltaRK4!R92</f>
        <v>0</v>
      </c>
      <c r="T112" s="19">
        <f ca="1">T111+DeltaRK4!S92</f>
        <v>0.13</v>
      </c>
      <c r="U112" s="19">
        <f ca="1">U111+DeltaRK4!T92</f>
        <v>0</v>
      </c>
      <c r="V112" s="19">
        <f ca="1">V111+DeltaRK4!U92</f>
        <v>0.03</v>
      </c>
      <c r="W112" s="19">
        <f ca="1">W111+DeltaRK4!V92</f>
        <v>1310.7948701266996</v>
      </c>
      <c r="X112" s="19">
        <f ca="1">X111+DeltaRK4!W92</f>
        <v>0.01</v>
      </c>
      <c r="Y112" s="19">
        <f ca="1">Y111+DeltaRK4!X92</f>
        <v>0.03</v>
      </c>
      <c r="Z112" s="19">
        <f ca="1">Z111+DeltaRK4!Y92</f>
        <v>0</v>
      </c>
      <c r="AA112" s="19">
        <f ca="1">AA111+DeltaRK4!Z92</f>
        <v>0</v>
      </c>
      <c r="AB112" s="19">
        <f ca="1">AB111+DeltaRK4!AA92</f>
        <v>0</v>
      </c>
      <c r="AC112" s="19">
        <f ca="1">AC111+DeltaRK4!AB92</f>
        <v>0</v>
      </c>
      <c r="AD112" s="19">
        <f ca="1">AD111+DeltaRK4!AC92</f>
        <v>0</v>
      </c>
      <c r="AE112" s="19">
        <f ca="1">AE111+DeltaRK4!AD92</f>
        <v>0.39461336215459397</v>
      </c>
      <c r="AF112" s="19">
        <f ca="1">AF111+DeltaRK4!AE92</f>
        <v>203.45851425644622</v>
      </c>
      <c r="AG112" s="19">
        <f ca="1">AG111+DeltaRK4!AF92</f>
        <v>310.23823412516253</v>
      </c>
      <c r="AH112" s="19">
        <f ca="1">AH111+DeltaRK4!AG92</f>
        <v>142.38609619550422</v>
      </c>
      <c r="AI112" s="19">
        <f ca="1">AI111+DeltaRK4!AH92</f>
        <v>0</v>
      </c>
      <c r="AJ112" s="19">
        <f ca="1">AJ111+DeltaRK4!AI92</f>
        <v>0</v>
      </c>
      <c r="AK112" s="19">
        <f ca="1">AK111+DeltaRK4!AJ92</f>
        <v>0</v>
      </c>
      <c r="AL112" s="19">
        <f ca="1">AL111+DeltaRK4!AK92</f>
        <v>2.08</v>
      </c>
      <c r="AM112" s="19">
        <f ca="1">AM111+DeltaRK4!AL92</f>
        <v>9.2722145549973287E-4</v>
      </c>
      <c r="AN112" s="19">
        <f ca="1">AN111+DeltaRK4!AM92</f>
        <v>0.23704728283013651</v>
      </c>
      <c r="AO112" s="19">
        <f ca="1">AO111+DeltaRK4!AN92</f>
        <v>25.91</v>
      </c>
      <c r="AP112" s="19">
        <f ca="1">AP111+DeltaRK4!AO92</f>
        <v>19.829999999999998</v>
      </c>
      <c r="AQ112" s="19">
        <f ca="1">AQ111+DeltaRK4!AP92</f>
        <v>18.244832698473964</v>
      </c>
      <c r="AR112" s="19">
        <f ca="1">AR111+DeltaRK4!AQ92</f>
        <v>133.10483269847396</v>
      </c>
      <c r="AS112" s="19">
        <f ca="1">AS111+DeltaRK4!AR92</f>
        <v>-21.495167301526042</v>
      </c>
      <c r="AT112" s="19">
        <f ca="1">AT111+DeltaRK4!AS92</f>
        <v>4.83</v>
      </c>
      <c r="AU112" s="19">
        <f ca="1">AU111+DeltaRK4!AT92</f>
        <v>0.04</v>
      </c>
      <c r="AV112" s="19">
        <f ca="1">AV111+DeltaRK4!AU92</f>
        <v>0</v>
      </c>
      <c r="AW112" s="19">
        <f ca="1">AW111+DeltaRK4!AV92</f>
        <v>1.32</v>
      </c>
      <c r="AX112" s="19">
        <f ca="1">AX111+DeltaRK4!AW92</f>
        <v>1.34</v>
      </c>
      <c r="AY112" s="19">
        <f ca="1">AY111+DeltaRK4!AX92</f>
        <v>1.34</v>
      </c>
      <c r="AZ112" s="19">
        <f ca="1">AZ111+DeltaRK4!AY92</f>
        <v>1.24</v>
      </c>
      <c r="BA112" s="19">
        <f ca="1">BA111+DeltaRK4!AZ92</f>
        <v>0.14000000000000001</v>
      </c>
      <c r="BB112" s="19">
        <f ca="1">BB111+DeltaRK4!BA92</f>
        <v>3.74</v>
      </c>
      <c r="BC112" s="19">
        <f ca="1">BC111+DeltaRK4!BB92</f>
        <v>1.88</v>
      </c>
      <c r="BD112" s="19">
        <f ca="1">BD111+DeltaRK4!BC92</f>
        <v>10.65</v>
      </c>
      <c r="BE112" s="19">
        <f ca="1">BE111+DeltaRK4!BD92</f>
        <v>1.55</v>
      </c>
      <c r="BF112" s="19">
        <f ca="1">BF111+DeltaRK4!BE92</f>
        <v>0.67</v>
      </c>
      <c r="BG112" s="19">
        <f ca="1">BG111+DeltaRK4!BF92</f>
        <v>0.56000000000000005</v>
      </c>
      <c r="BH112" s="19">
        <f ca="1">BH111+DeltaRK4!BG92</f>
        <v>2.1</v>
      </c>
      <c r="BI112" s="19">
        <f ca="1">BI111+DeltaRK4!BH92</f>
        <v>1.72</v>
      </c>
      <c r="BJ112" s="19">
        <f ca="1">BJ111+DeltaRK4!BI92</f>
        <v>1.24</v>
      </c>
      <c r="BK112" s="19">
        <f ca="1">BK111+DeltaRK4!BJ92</f>
        <v>9.61</v>
      </c>
      <c r="BL112" s="19">
        <f ca="1">BL111+DeltaRK4!BK92</f>
        <v>0.61</v>
      </c>
      <c r="BM112" s="19">
        <f ca="1">BM111+DeltaRK4!BL92</f>
        <v>4.5</v>
      </c>
      <c r="BN112" s="19">
        <f ca="1">BN111+DeltaRK4!BM92</f>
        <v>9.5500000000000007</v>
      </c>
      <c r="BO112" s="19">
        <f ca="1">BO111+DeltaRK4!BN92</f>
        <v>4.5</v>
      </c>
      <c r="BP112" s="19">
        <f ca="1">BP111+DeltaRK4!BO92</f>
        <v>2.58</v>
      </c>
      <c r="BQ112" s="19">
        <f ca="1">BQ111+DeltaRK4!BP92</f>
        <v>10.19</v>
      </c>
      <c r="BR112" s="19">
        <f ca="1">BR111+DeltaRK4!BQ92</f>
        <v>8.02</v>
      </c>
      <c r="BS112" s="19">
        <f ca="1">BS111+DeltaRK4!BR92</f>
        <v>1.56</v>
      </c>
      <c r="BT112" s="19">
        <f ca="1">BT111+DeltaRK4!BS92</f>
        <v>4.66</v>
      </c>
      <c r="BU112" s="19">
        <f ca="1">BU111+DeltaRK4!BT92</f>
        <v>0</v>
      </c>
      <c r="BV112" s="4"/>
      <c r="BW112" s="4">
        <f ca="1">BW111-DeltaRK4!Y92</f>
        <v>2944.33</v>
      </c>
      <c r="BX112" s="9">
        <f t="shared" ca="1" si="22"/>
        <v>1.8130250850765739</v>
      </c>
      <c r="BY112" s="4"/>
      <c r="BZ112" s="23">
        <f t="shared" ca="1" si="25"/>
        <v>144247.85169207494</v>
      </c>
      <c r="CA112" s="10">
        <f t="shared" ca="1" si="23"/>
        <v>157277.67840965267</v>
      </c>
      <c r="CB112" s="19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</row>
    <row r="113" spans="1:108">
      <c r="A113" s="1">
        <f t="shared" si="27"/>
        <v>4.5499999999999918</v>
      </c>
      <c r="B113" s="19">
        <f ca="1">B112+DeltaRK4!B93</f>
        <v>414.56506803830769</v>
      </c>
      <c r="C113" s="21">
        <f t="shared" ca="1" si="24"/>
        <v>2944.3300009874761</v>
      </c>
      <c r="D113" s="19">
        <f ca="1">D112+DeltaRK4!C93</f>
        <v>177.92196215467291</v>
      </c>
      <c r="E113" s="19">
        <f ca="1">E112+DeltaRK4!D93</f>
        <v>6.37</v>
      </c>
      <c r="F113" s="19">
        <f ca="1">F112+DeltaRK4!E93</f>
        <v>89.158870208281868</v>
      </c>
      <c r="G113" s="19">
        <f ca="1">G112+DeltaRK4!F93</f>
        <v>18.099167637045312</v>
      </c>
      <c r="H113" s="19">
        <f ca="1">H112+DeltaRK4!G93</f>
        <v>1.21</v>
      </c>
      <c r="I113" s="19">
        <f ca="1">I112+DeltaRK4!H93</f>
        <v>1.29</v>
      </c>
      <c r="J113" s="19">
        <f ca="1">J112+DeltaRK4!I93</f>
        <v>0.31</v>
      </c>
      <c r="K113" s="19">
        <f ca="1">K112+DeltaRK4!J93</f>
        <v>0.15</v>
      </c>
      <c r="L113" s="19">
        <f ca="1">L112+DeltaRK4!K93</f>
        <v>0</v>
      </c>
      <c r="M113" s="19">
        <f ca="1">M112+DeltaRK4!L93</f>
        <v>0.1</v>
      </c>
      <c r="N113" s="19">
        <f ca="1">N112+DeltaRK4!M93</f>
        <v>0.32</v>
      </c>
      <c r="O113" s="19">
        <f ca="1">O112+DeltaRK4!N93</f>
        <v>0</v>
      </c>
      <c r="P113" s="19">
        <f ca="1">P112+DeltaRK4!O93</f>
        <v>0</v>
      </c>
      <c r="Q113" s="19">
        <f ca="1">Q112+DeltaRK4!P93</f>
        <v>415.16481621552089</v>
      </c>
      <c r="R113" s="19">
        <f ca="1">R112+DeltaRK4!Q93</f>
        <v>0.05</v>
      </c>
      <c r="S113" s="19">
        <f ca="1">S112+DeltaRK4!R93</f>
        <v>0</v>
      </c>
      <c r="T113" s="19">
        <f ca="1">T112+DeltaRK4!S93</f>
        <v>0.13</v>
      </c>
      <c r="U113" s="19">
        <f ca="1">U112+DeltaRK4!T93</f>
        <v>0</v>
      </c>
      <c r="V113" s="19">
        <f ca="1">V112+DeltaRK4!U93</f>
        <v>0.03</v>
      </c>
      <c r="W113" s="19">
        <f ca="1">W112+DeltaRK4!V93</f>
        <v>1307.4931683087395</v>
      </c>
      <c r="X113" s="19">
        <f ca="1">X112+DeltaRK4!W93</f>
        <v>0.01</v>
      </c>
      <c r="Y113" s="19">
        <f ca="1">Y112+DeltaRK4!X93</f>
        <v>0.03</v>
      </c>
      <c r="Z113" s="19">
        <f ca="1">Z112+DeltaRK4!Y93</f>
        <v>0</v>
      </c>
      <c r="AA113" s="19">
        <f ca="1">AA112+DeltaRK4!Z93</f>
        <v>0</v>
      </c>
      <c r="AB113" s="19">
        <f ca="1">AB112+DeltaRK4!AA93</f>
        <v>0</v>
      </c>
      <c r="AC113" s="19">
        <f ca="1">AC112+DeltaRK4!AB93</f>
        <v>0</v>
      </c>
      <c r="AD113" s="19">
        <f ca="1">AD112+DeltaRK4!AC93</f>
        <v>0</v>
      </c>
      <c r="AE113" s="19">
        <f ca="1">AE112+DeltaRK4!AD93</f>
        <v>0.38798513976503624</v>
      </c>
      <c r="AF113" s="19">
        <f ca="1">AF112+DeltaRK4!AE93</f>
        <v>202.68684069720734</v>
      </c>
      <c r="AG113" s="19">
        <f ca="1">AG112+DeltaRK4!AF93</f>
        <v>313.08426097156968</v>
      </c>
      <c r="AH113" s="19">
        <f ca="1">AH112+DeltaRK4!AG93</f>
        <v>142.93537421754348</v>
      </c>
      <c r="AI113" s="19">
        <f ca="1">AI112+DeltaRK4!AH93</f>
        <v>0</v>
      </c>
      <c r="AJ113" s="19">
        <f ca="1">AJ112+DeltaRK4!AI93</f>
        <v>0</v>
      </c>
      <c r="AK113" s="19">
        <f ca="1">AK112+DeltaRK4!AJ93</f>
        <v>0</v>
      </c>
      <c r="AL113" s="19">
        <f ca="1">AL112+DeltaRK4!AK93</f>
        <v>2.08</v>
      </c>
      <c r="AM113" s="19">
        <f ca="1">AM112+DeltaRK4!AL93</f>
        <v>8.3236295468649296E-4</v>
      </c>
      <c r="AN113" s="19">
        <f ca="1">AN112+DeltaRK4!AM93</f>
        <v>0.22098433265261452</v>
      </c>
      <c r="AO113" s="19">
        <f ca="1">AO112+DeltaRK4!AN93</f>
        <v>25.91</v>
      </c>
      <c r="AP113" s="19">
        <f ca="1">AP112+DeltaRK4!AO93</f>
        <v>19.829999999999998</v>
      </c>
      <c r="AQ113" s="19">
        <f ca="1">AQ112+DeltaRK4!AP93</f>
        <v>18.03191291384103</v>
      </c>
      <c r="AR113" s="19">
        <f ca="1">AR112+DeltaRK4!AQ93</f>
        <v>132.89191291384103</v>
      </c>
      <c r="AS113" s="19">
        <f ca="1">AS112+DeltaRK4!AR93</f>
        <v>-21.708087086158976</v>
      </c>
      <c r="AT113" s="19">
        <f ca="1">AT112+DeltaRK4!AS93</f>
        <v>4.83</v>
      </c>
      <c r="AU113" s="19">
        <f ca="1">AU112+DeltaRK4!AT93</f>
        <v>0.04</v>
      </c>
      <c r="AV113" s="19">
        <f ca="1">AV112+DeltaRK4!AU93</f>
        <v>0</v>
      </c>
      <c r="AW113" s="19">
        <f ca="1">AW112+DeltaRK4!AV93</f>
        <v>1.32</v>
      </c>
      <c r="AX113" s="19">
        <f ca="1">AX112+DeltaRK4!AW93</f>
        <v>1.34</v>
      </c>
      <c r="AY113" s="19">
        <f ca="1">AY112+DeltaRK4!AX93</f>
        <v>1.34</v>
      </c>
      <c r="AZ113" s="19">
        <f ca="1">AZ112+DeltaRK4!AY93</f>
        <v>1.24</v>
      </c>
      <c r="BA113" s="19">
        <f ca="1">BA112+DeltaRK4!AZ93</f>
        <v>0.14000000000000001</v>
      </c>
      <c r="BB113" s="19">
        <f ca="1">BB112+DeltaRK4!BA93</f>
        <v>3.74</v>
      </c>
      <c r="BC113" s="19">
        <f ca="1">BC112+DeltaRK4!BB93</f>
        <v>1.88</v>
      </c>
      <c r="BD113" s="19">
        <f ca="1">BD112+DeltaRK4!BC93</f>
        <v>10.65</v>
      </c>
      <c r="BE113" s="19">
        <f ca="1">BE112+DeltaRK4!BD93</f>
        <v>1.55</v>
      </c>
      <c r="BF113" s="19">
        <f ca="1">BF112+DeltaRK4!BE93</f>
        <v>0.67</v>
      </c>
      <c r="BG113" s="19">
        <f ca="1">BG112+DeltaRK4!BF93</f>
        <v>0.56000000000000005</v>
      </c>
      <c r="BH113" s="19">
        <f ca="1">BH112+DeltaRK4!BG93</f>
        <v>2.1</v>
      </c>
      <c r="BI113" s="19">
        <f ca="1">BI112+DeltaRK4!BH93</f>
        <v>1.72</v>
      </c>
      <c r="BJ113" s="19">
        <f ca="1">BJ112+DeltaRK4!BI93</f>
        <v>1.24</v>
      </c>
      <c r="BK113" s="19">
        <f ca="1">BK112+DeltaRK4!BJ93</f>
        <v>9.61</v>
      </c>
      <c r="BL113" s="19">
        <f ca="1">BL112+DeltaRK4!BK93</f>
        <v>0.61</v>
      </c>
      <c r="BM113" s="19">
        <f ca="1">BM112+DeltaRK4!BL93</f>
        <v>4.5</v>
      </c>
      <c r="BN113" s="19">
        <f ca="1">BN112+DeltaRK4!BM93</f>
        <v>9.5500000000000007</v>
      </c>
      <c r="BO113" s="19">
        <f ca="1">BO112+DeltaRK4!BN93</f>
        <v>4.5</v>
      </c>
      <c r="BP113" s="19">
        <f ca="1">BP112+DeltaRK4!BO93</f>
        <v>2.58</v>
      </c>
      <c r="BQ113" s="19">
        <f ca="1">BQ112+DeltaRK4!BP93</f>
        <v>10.19</v>
      </c>
      <c r="BR113" s="19">
        <f ca="1">BR112+DeltaRK4!BQ93</f>
        <v>8.02</v>
      </c>
      <c r="BS113" s="19">
        <f ca="1">BS112+DeltaRK4!BR93</f>
        <v>1.56</v>
      </c>
      <c r="BT113" s="19">
        <f ca="1">BT112+DeltaRK4!BS93</f>
        <v>4.66</v>
      </c>
      <c r="BU113" s="19">
        <f ca="1">BU112+DeltaRK4!BT93</f>
        <v>0</v>
      </c>
      <c r="BV113" s="4"/>
      <c r="BW113" s="4">
        <f ca="1">BW112-DeltaRK4!Y93</f>
        <v>2944.33</v>
      </c>
      <c r="BX113" s="9">
        <f t="shared" ca="1" si="22"/>
        <v>1.8128602652013148</v>
      </c>
      <c r="BY113" s="4"/>
      <c r="BZ113" s="23">
        <f t="shared" ca="1" si="25"/>
        <v>144245.42575511383</v>
      </c>
      <c r="CA113" s="10">
        <f t="shared" ca="1" si="23"/>
        <v>157078.54949380952</v>
      </c>
      <c r="CB113" s="19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</row>
    <row r="114" spans="1:108">
      <c r="A114" s="1">
        <f t="shared" si="27"/>
        <v>4.5999999999999917</v>
      </c>
      <c r="B114" s="19">
        <f ca="1">B113+DeltaRK4!B94</f>
        <v>414.57305725658739</v>
      </c>
      <c r="C114" s="21">
        <f t="shared" ca="1" si="24"/>
        <v>2944.3300009874761</v>
      </c>
      <c r="D114" s="19">
        <f ca="1">D113+DeltaRK4!C94</f>
        <v>177.90688924384023</v>
      </c>
      <c r="E114" s="19">
        <f ca="1">E113+DeltaRK4!D94</f>
        <v>6.37</v>
      </c>
      <c r="F114" s="19">
        <f ca="1">F113+DeltaRK4!E94</f>
        <v>89.17385797434568</v>
      </c>
      <c r="G114" s="19">
        <f ca="1">G113+DeltaRK4!F94</f>
        <v>18.099252781814204</v>
      </c>
      <c r="H114" s="19">
        <f ca="1">H113+DeltaRK4!G94</f>
        <v>1.21</v>
      </c>
      <c r="I114" s="19">
        <f ca="1">I113+DeltaRK4!H94</f>
        <v>1.29</v>
      </c>
      <c r="J114" s="19">
        <f ca="1">J113+DeltaRK4!I94</f>
        <v>0.31</v>
      </c>
      <c r="K114" s="19">
        <f ca="1">K113+DeltaRK4!J94</f>
        <v>0.15</v>
      </c>
      <c r="L114" s="19">
        <f ca="1">L113+DeltaRK4!K94</f>
        <v>0</v>
      </c>
      <c r="M114" s="19">
        <f ca="1">M113+DeltaRK4!L94</f>
        <v>0.1</v>
      </c>
      <c r="N114" s="19">
        <f ca="1">N113+DeltaRK4!M94</f>
        <v>0.32</v>
      </c>
      <c r="O114" s="19">
        <f ca="1">O113+DeltaRK4!N94</f>
        <v>0</v>
      </c>
      <c r="P114" s="19">
        <f ca="1">P113+DeltaRK4!O94</f>
        <v>0</v>
      </c>
      <c r="Q114" s="19">
        <f ca="1">Q113+DeltaRK4!P94</f>
        <v>416.46859807295192</v>
      </c>
      <c r="R114" s="19">
        <f ca="1">R113+DeltaRK4!Q94</f>
        <v>0.05</v>
      </c>
      <c r="S114" s="19">
        <f ca="1">S113+DeltaRK4!R94</f>
        <v>0</v>
      </c>
      <c r="T114" s="19">
        <f ca="1">T113+DeltaRK4!S94</f>
        <v>0.13</v>
      </c>
      <c r="U114" s="19">
        <f ca="1">U113+DeltaRK4!T94</f>
        <v>0</v>
      </c>
      <c r="V114" s="19">
        <f ca="1">V113+DeltaRK4!U94</f>
        <v>0.03</v>
      </c>
      <c r="W114" s="19">
        <f ca="1">W113+DeltaRK4!V94</f>
        <v>1304.2714950607262</v>
      </c>
      <c r="X114" s="19">
        <f ca="1">X113+DeltaRK4!W94</f>
        <v>0.01</v>
      </c>
      <c r="Y114" s="19">
        <f ca="1">Y113+DeltaRK4!X94</f>
        <v>0.03</v>
      </c>
      <c r="Z114" s="19">
        <f ca="1">Z113+DeltaRK4!Y94</f>
        <v>0</v>
      </c>
      <c r="AA114" s="19">
        <f ca="1">AA113+DeltaRK4!Z94</f>
        <v>0</v>
      </c>
      <c r="AB114" s="19">
        <f ca="1">AB113+DeltaRK4!AA94</f>
        <v>0</v>
      </c>
      <c r="AC114" s="19">
        <f ca="1">AC113+DeltaRK4!AB94</f>
        <v>0</v>
      </c>
      <c r="AD114" s="19">
        <f ca="1">AD113+DeltaRK4!AC94</f>
        <v>0</v>
      </c>
      <c r="AE114" s="19">
        <f ca="1">AE113+DeltaRK4!AD94</f>
        <v>0.38147462047646219</v>
      </c>
      <c r="AF114" s="19">
        <f ca="1">AF113+DeltaRK4!AE94</f>
        <v>201.90458054843054</v>
      </c>
      <c r="AG114" s="19">
        <f ca="1">AG113+DeltaRK4!AF94</f>
        <v>315.89987370889685</v>
      </c>
      <c r="AH114" s="19">
        <f ca="1">AH113+DeltaRK4!AG94</f>
        <v>143.47076403844949</v>
      </c>
      <c r="AI114" s="19">
        <f ca="1">AI113+DeltaRK4!AH94</f>
        <v>0</v>
      </c>
      <c r="AJ114" s="19">
        <f ca="1">AJ113+DeltaRK4!AI94</f>
        <v>0</v>
      </c>
      <c r="AK114" s="19">
        <f ca="1">AK113+DeltaRK4!AJ94</f>
        <v>0</v>
      </c>
      <c r="AL114" s="19">
        <f ca="1">AL113+DeltaRK4!AK94</f>
        <v>2.08</v>
      </c>
      <c r="AM114" s="19">
        <f ca="1">AM113+DeltaRK4!AL94</f>
        <v>7.4721818579441882E-4</v>
      </c>
      <c r="AN114" s="19">
        <f ca="1">AN113+DeltaRK4!AM94</f>
        <v>0.2060443223908745</v>
      </c>
      <c r="AO114" s="19">
        <f ca="1">AO113+DeltaRK4!AN94</f>
        <v>25.91</v>
      </c>
      <c r="AP114" s="19">
        <f ca="1">AP113+DeltaRK4!AO94</f>
        <v>19.829999999999998</v>
      </c>
      <c r="AQ114" s="19">
        <f ca="1">AQ113+DeltaRK4!AP94</f>
        <v>17.822141132322734</v>
      </c>
      <c r="AR114" s="19">
        <f ca="1">AR113+DeltaRK4!AQ94</f>
        <v>132.68214113232273</v>
      </c>
      <c r="AS114" s="19">
        <f ca="1">AS113+DeltaRK4!AR94</f>
        <v>-21.917858867677271</v>
      </c>
      <c r="AT114" s="19">
        <f ca="1">AT113+DeltaRK4!AS94</f>
        <v>4.83</v>
      </c>
      <c r="AU114" s="19">
        <f ca="1">AU113+DeltaRK4!AT94</f>
        <v>0.04</v>
      </c>
      <c r="AV114" s="19">
        <f ca="1">AV113+DeltaRK4!AU94</f>
        <v>0</v>
      </c>
      <c r="AW114" s="19">
        <f ca="1">AW113+DeltaRK4!AV94</f>
        <v>1.32</v>
      </c>
      <c r="AX114" s="19">
        <f ca="1">AX113+DeltaRK4!AW94</f>
        <v>1.34</v>
      </c>
      <c r="AY114" s="19">
        <f ca="1">AY113+DeltaRK4!AX94</f>
        <v>1.34</v>
      </c>
      <c r="AZ114" s="19">
        <f ca="1">AZ113+DeltaRK4!AY94</f>
        <v>1.24</v>
      </c>
      <c r="BA114" s="19">
        <f ca="1">BA113+DeltaRK4!AZ94</f>
        <v>0.14000000000000001</v>
      </c>
      <c r="BB114" s="19">
        <f ca="1">BB113+DeltaRK4!BA94</f>
        <v>3.74</v>
      </c>
      <c r="BC114" s="19">
        <f ca="1">BC113+DeltaRK4!BB94</f>
        <v>1.88</v>
      </c>
      <c r="BD114" s="19">
        <f ca="1">BD113+DeltaRK4!BC94</f>
        <v>10.65</v>
      </c>
      <c r="BE114" s="19">
        <f ca="1">BE113+DeltaRK4!BD94</f>
        <v>1.55</v>
      </c>
      <c r="BF114" s="19">
        <f ca="1">BF113+DeltaRK4!BE94</f>
        <v>0.67</v>
      </c>
      <c r="BG114" s="19">
        <f ca="1">BG113+DeltaRK4!BF94</f>
        <v>0.56000000000000005</v>
      </c>
      <c r="BH114" s="19">
        <f ca="1">BH113+DeltaRK4!BG94</f>
        <v>2.1</v>
      </c>
      <c r="BI114" s="19">
        <f ca="1">BI113+DeltaRK4!BH94</f>
        <v>1.72</v>
      </c>
      <c r="BJ114" s="19">
        <f ca="1">BJ113+DeltaRK4!BI94</f>
        <v>1.24</v>
      </c>
      <c r="BK114" s="19">
        <f ca="1">BK113+DeltaRK4!BJ94</f>
        <v>9.61</v>
      </c>
      <c r="BL114" s="19">
        <f ca="1">BL113+DeltaRK4!BK94</f>
        <v>0.61</v>
      </c>
      <c r="BM114" s="19">
        <f ca="1">BM113+DeltaRK4!BL94</f>
        <v>4.5</v>
      </c>
      <c r="BN114" s="19">
        <f ca="1">BN113+DeltaRK4!BM94</f>
        <v>9.5500000000000007</v>
      </c>
      <c r="BO114" s="19">
        <f ca="1">BO113+DeltaRK4!BN94</f>
        <v>4.5</v>
      </c>
      <c r="BP114" s="19">
        <f ca="1">BP113+DeltaRK4!BO94</f>
        <v>2.58</v>
      </c>
      <c r="BQ114" s="19">
        <f ca="1">BQ113+DeltaRK4!BP94</f>
        <v>10.19</v>
      </c>
      <c r="BR114" s="19">
        <f ca="1">BR113+DeltaRK4!BQ94</f>
        <v>8.02</v>
      </c>
      <c r="BS114" s="19">
        <f ca="1">BS113+DeltaRK4!BR94</f>
        <v>1.56</v>
      </c>
      <c r="BT114" s="19">
        <f ca="1">BT113+DeltaRK4!BS94</f>
        <v>4.66</v>
      </c>
      <c r="BU114" s="19">
        <f ca="1">BU113+DeltaRK4!BT94</f>
        <v>0</v>
      </c>
      <c r="BV114" s="4"/>
      <c r="BW114" s="4">
        <f ca="1">BW113-DeltaRK4!Y94</f>
        <v>2944.33</v>
      </c>
      <c r="BX114" s="9">
        <f t="shared" ca="1" si="22"/>
        <v>1.8127066861782501</v>
      </c>
      <c r="BY114" s="4"/>
      <c r="BZ114" s="23">
        <f t="shared" ca="1" si="25"/>
        <v>144242.7665645431</v>
      </c>
      <c r="CA114" s="10">
        <f t="shared" ca="1" si="23"/>
        <v>156883.96439181952</v>
      </c>
      <c r="CB114" s="19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</row>
    <row r="115" spans="1:108">
      <c r="A115" s="1">
        <f t="shared" si="27"/>
        <v>4.6499999999999915</v>
      </c>
      <c r="B115" s="19">
        <f ca="1">B114+DeltaRK4!B95</f>
        <v>414.58093454832294</v>
      </c>
      <c r="C115" s="21">
        <f t="shared" ca="1" si="24"/>
        <v>2944.3300009874765</v>
      </c>
      <c r="D115" s="19">
        <f ca="1">D114+DeltaRK4!C95</f>
        <v>177.89284193214218</v>
      </c>
      <c r="E115" s="19">
        <f ca="1">E114+DeltaRK4!D95</f>
        <v>6.37</v>
      </c>
      <c r="F115" s="19">
        <f ca="1">F114+DeltaRK4!E95</f>
        <v>89.18782885888109</v>
      </c>
      <c r="G115" s="19">
        <f ca="1">G114+DeltaRK4!F95</f>
        <v>18.099329208976844</v>
      </c>
      <c r="H115" s="19">
        <f ca="1">H114+DeltaRK4!G95</f>
        <v>1.21</v>
      </c>
      <c r="I115" s="19">
        <f ca="1">I114+DeltaRK4!H95</f>
        <v>1.29</v>
      </c>
      <c r="J115" s="19">
        <f ca="1">J114+DeltaRK4!I95</f>
        <v>0.31</v>
      </c>
      <c r="K115" s="19">
        <f ca="1">K114+DeltaRK4!J95</f>
        <v>0.15</v>
      </c>
      <c r="L115" s="19">
        <f ca="1">L114+DeltaRK4!K95</f>
        <v>0</v>
      </c>
      <c r="M115" s="19">
        <f ca="1">M114+DeltaRK4!L95</f>
        <v>0.1</v>
      </c>
      <c r="N115" s="19">
        <f ca="1">N114+DeltaRK4!M95</f>
        <v>0.32</v>
      </c>
      <c r="O115" s="19">
        <f ca="1">O114+DeltaRK4!N95</f>
        <v>0</v>
      </c>
      <c r="P115" s="19">
        <f ca="1">P114+DeltaRK4!O95</f>
        <v>0</v>
      </c>
      <c r="Q115" s="19">
        <f ca="1">Q114+DeltaRK4!P95</f>
        <v>417.73713441749584</v>
      </c>
      <c r="R115" s="19">
        <f ca="1">R114+DeltaRK4!Q95</f>
        <v>0.05</v>
      </c>
      <c r="S115" s="19">
        <f ca="1">S114+DeltaRK4!R95</f>
        <v>0</v>
      </c>
      <c r="T115" s="19">
        <f ca="1">T114+DeltaRK4!S95</f>
        <v>0.13</v>
      </c>
      <c r="U115" s="19">
        <f ca="1">U114+DeltaRK4!T95</f>
        <v>0</v>
      </c>
      <c r="V115" s="19">
        <f ca="1">V114+DeltaRK4!U95</f>
        <v>0.03</v>
      </c>
      <c r="W115" s="19">
        <f ca="1">W114+DeltaRK4!V95</f>
        <v>1301.128543410869</v>
      </c>
      <c r="X115" s="19">
        <f ca="1">X114+DeltaRK4!W95</f>
        <v>0.01</v>
      </c>
      <c r="Y115" s="19">
        <f ca="1">Y114+DeltaRK4!X95</f>
        <v>0.03</v>
      </c>
      <c r="Z115" s="19">
        <f ca="1">Z114+DeltaRK4!Y95</f>
        <v>0</v>
      </c>
      <c r="AA115" s="19">
        <f ca="1">AA114+DeltaRK4!Z95</f>
        <v>0</v>
      </c>
      <c r="AB115" s="19">
        <f ca="1">AB114+DeltaRK4!AA95</f>
        <v>0</v>
      </c>
      <c r="AC115" s="19">
        <f ca="1">AC114+DeltaRK4!AB95</f>
        <v>0</v>
      </c>
      <c r="AD115" s="19">
        <f ca="1">AD114+DeltaRK4!AC95</f>
        <v>0</v>
      </c>
      <c r="AE115" s="19">
        <f ca="1">AE114+DeltaRK4!AD95</f>
        <v>0.37507140226470603</v>
      </c>
      <c r="AF115" s="19">
        <f ca="1">AF114+DeltaRK4!AE95</f>
        <v>201.11246210694918</v>
      </c>
      <c r="AG115" s="19">
        <f ca="1">AG114+DeltaRK4!AF95</f>
        <v>318.68511852297451</v>
      </c>
      <c r="AH115" s="19">
        <f ca="1">AH114+DeltaRK4!AG95</f>
        <v>143.99250620070634</v>
      </c>
      <c r="AI115" s="19">
        <f ca="1">AI114+DeltaRK4!AH95</f>
        <v>0</v>
      </c>
      <c r="AJ115" s="19">
        <f ca="1">AJ114+DeltaRK4!AI95</f>
        <v>0</v>
      </c>
      <c r="AK115" s="19">
        <f ca="1">AK114+DeltaRK4!AJ95</f>
        <v>0</v>
      </c>
      <c r="AL115" s="19">
        <f ca="1">AL114+DeltaRK4!AK95</f>
        <v>2.08</v>
      </c>
      <c r="AM115" s="19">
        <f ca="1">AM114+DeltaRK4!AL95</f>
        <v>6.7079102315422442E-4</v>
      </c>
      <c r="AN115" s="19">
        <f ca="1">AN114+DeltaRK4!AM95</f>
        <v>0.19214872721557685</v>
      </c>
      <c r="AO115" s="19">
        <f ca="1">AO114+DeltaRK4!AN95</f>
        <v>25.91</v>
      </c>
      <c r="AP115" s="19">
        <f ca="1">AP114+DeltaRK4!AO95</f>
        <v>19.829999999999998</v>
      </c>
      <c r="AQ115" s="19">
        <f ca="1">AQ114+DeltaRK4!AP95</f>
        <v>17.615448469326004</v>
      </c>
      <c r="AR115" s="19">
        <f ca="1">AR114+DeltaRK4!AQ95</f>
        <v>132.47544846932601</v>
      </c>
      <c r="AS115" s="19">
        <f ca="1">AS114+DeltaRK4!AR95</f>
        <v>-22.124551530673997</v>
      </c>
      <c r="AT115" s="19">
        <f ca="1">AT114+DeltaRK4!AS95</f>
        <v>4.83</v>
      </c>
      <c r="AU115" s="19">
        <f ca="1">AU114+DeltaRK4!AT95</f>
        <v>0.04</v>
      </c>
      <c r="AV115" s="19">
        <f ca="1">AV114+DeltaRK4!AU95</f>
        <v>0</v>
      </c>
      <c r="AW115" s="19">
        <f ca="1">AW114+DeltaRK4!AV95</f>
        <v>1.32</v>
      </c>
      <c r="AX115" s="19">
        <f ca="1">AX114+DeltaRK4!AW95</f>
        <v>1.34</v>
      </c>
      <c r="AY115" s="19">
        <f ca="1">AY114+DeltaRK4!AX95</f>
        <v>1.34</v>
      </c>
      <c r="AZ115" s="19">
        <f ca="1">AZ114+DeltaRK4!AY95</f>
        <v>1.24</v>
      </c>
      <c r="BA115" s="19">
        <f ca="1">BA114+DeltaRK4!AZ95</f>
        <v>0.14000000000000001</v>
      </c>
      <c r="BB115" s="19">
        <f ca="1">BB114+DeltaRK4!BA95</f>
        <v>3.74</v>
      </c>
      <c r="BC115" s="19">
        <f ca="1">BC114+DeltaRK4!BB95</f>
        <v>1.88</v>
      </c>
      <c r="BD115" s="19">
        <f ca="1">BD114+DeltaRK4!BC95</f>
        <v>10.65</v>
      </c>
      <c r="BE115" s="19">
        <f ca="1">BE114+DeltaRK4!BD95</f>
        <v>1.55</v>
      </c>
      <c r="BF115" s="19">
        <f ca="1">BF114+DeltaRK4!BE95</f>
        <v>0.67</v>
      </c>
      <c r="BG115" s="19">
        <f ca="1">BG114+DeltaRK4!BF95</f>
        <v>0.56000000000000005</v>
      </c>
      <c r="BH115" s="19">
        <f ca="1">BH114+DeltaRK4!BG95</f>
        <v>2.1</v>
      </c>
      <c r="BI115" s="19">
        <f ca="1">BI114+DeltaRK4!BH95</f>
        <v>1.72</v>
      </c>
      <c r="BJ115" s="19">
        <f ca="1">BJ114+DeltaRK4!BI95</f>
        <v>1.24</v>
      </c>
      <c r="BK115" s="19">
        <f ca="1">BK114+DeltaRK4!BJ95</f>
        <v>9.61</v>
      </c>
      <c r="BL115" s="19">
        <f ca="1">BL114+DeltaRK4!BK95</f>
        <v>0.61</v>
      </c>
      <c r="BM115" s="19">
        <f ca="1">BM114+DeltaRK4!BL95</f>
        <v>4.5</v>
      </c>
      <c r="BN115" s="19">
        <f ca="1">BN114+DeltaRK4!BM95</f>
        <v>9.5500000000000007</v>
      </c>
      <c r="BO115" s="19">
        <f ca="1">BO114+DeltaRK4!BN95</f>
        <v>4.5</v>
      </c>
      <c r="BP115" s="19">
        <f ca="1">BP114+DeltaRK4!BO95</f>
        <v>2.58</v>
      </c>
      <c r="BQ115" s="19">
        <f ca="1">BQ114+DeltaRK4!BP95</f>
        <v>10.19</v>
      </c>
      <c r="BR115" s="19">
        <f ca="1">BR114+DeltaRK4!BQ95</f>
        <v>8.02</v>
      </c>
      <c r="BS115" s="19">
        <f ca="1">BS114+DeltaRK4!BR95</f>
        <v>1.56</v>
      </c>
      <c r="BT115" s="19">
        <f ca="1">BT114+DeltaRK4!BS95</f>
        <v>4.66</v>
      </c>
      <c r="BU115" s="19">
        <f ca="1">BU114+DeltaRK4!BT95</f>
        <v>0</v>
      </c>
      <c r="BV115" s="4"/>
      <c r="BW115" s="4">
        <f ca="1">BW114-DeltaRK4!Y95</f>
        <v>2944.33</v>
      </c>
      <c r="BX115" s="9">
        <f t="shared" ca="1" si="22"/>
        <v>1.8125635570619685</v>
      </c>
      <c r="BY115" s="4"/>
      <c r="BZ115" s="23">
        <f t="shared" ca="1" si="25"/>
        <v>144239.87948146433</v>
      </c>
      <c r="CA115" s="10">
        <f t="shared" ca="1" si="23"/>
        <v>156693.85083952648</v>
      </c>
      <c r="CB115" s="19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</row>
    <row r="116" spans="1:108">
      <c r="A116" s="1">
        <f t="shared" si="27"/>
        <v>4.6999999999999913</v>
      </c>
      <c r="B116" s="19">
        <f ca="1">B115+DeltaRK4!B96</f>
        <v>414.58870543337423</v>
      </c>
      <c r="C116" s="21">
        <f t="shared" ca="1" si="24"/>
        <v>2944.3300009874761</v>
      </c>
      <c r="D116" s="19">
        <f ca="1">D115+DeltaRK4!C96</f>
        <v>177.8797480731005</v>
      </c>
      <c r="E116" s="19">
        <f ca="1">E115+DeltaRK4!D96</f>
        <v>6.37</v>
      </c>
      <c r="F116" s="19">
        <f ca="1">F115+DeltaRK4!E96</f>
        <v>89.20085411452726</v>
      </c>
      <c r="G116" s="19">
        <f ca="1">G115+DeltaRK4!F96</f>
        <v>18.099397812372352</v>
      </c>
      <c r="H116" s="19">
        <f ca="1">H115+DeltaRK4!G96</f>
        <v>1.21</v>
      </c>
      <c r="I116" s="19">
        <f ca="1">I115+DeltaRK4!H96</f>
        <v>1.29</v>
      </c>
      <c r="J116" s="19">
        <f ca="1">J115+DeltaRK4!I96</f>
        <v>0.31</v>
      </c>
      <c r="K116" s="19">
        <f ca="1">K115+DeltaRK4!J96</f>
        <v>0.15</v>
      </c>
      <c r="L116" s="19">
        <f ca="1">L115+DeltaRK4!K96</f>
        <v>0</v>
      </c>
      <c r="M116" s="19">
        <f ca="1">M115+DeltaRK4!L96</f>
        <v>0.1</v>
      </c>
      <c r="N116" s="19">
        <f ca="1">N115+DeltaRK4!M96</f>
        <v>0.32</v>
      </c>
      <c r="O116" s="19">
        <f ca="1">O115+DeltaRK4!N96</f>
        <v>0</v>
      </c>
      <c r="P116" s="19">
        <f ca="1">P115+DeltaRK4!O96</f>
        <v>0</v>
      </c>
      <c r="Q116" s="19">
        <f ca="1">Q115+DeltaRK4!P96</f>
        <v>418.97108891077448</v>
      </c>
      <c r="R116" s="19">
        <f ca="1">R115+DeltaRK4!Q96</f>
        <v>0.05</v>
      </c>
      <c r="S116" s="19">
        <f ca="1">S115+DeltaRK4!R96</f>
        <v>0</v>
      </c>
      <c r="T116" s="19">
        <f ca="1">T115+DeltaRK4!S96</f>
        <v>0.13</v>
      </c>
      <c r="U116" s="19">
        <f ca="1">U115+DeltaRK4!T96</f>
        <v>0</v>
      </c>
      <c r="V116" s="19">
        <f ca="1">V115+DeltaRK4!U96</f>
        <v>0.03</v>
      </c>
      <c r="W116" s="19">
        <f ca="1">W115+DeltaRK4!V96</f>
        <v>1298.0628566083026</v>
      </c>
      <c r="X116" s="19">
        <f ca="1">X115+DeltaRK4!W96</f>
        <v>0.01</v>
      </c>
      <c r="Y116" s="19">
        <f ca="1">Y115+DeltaRK4!X96</f>
        <v>0.03</v>
      </c>
      <c r="Z116" s="19">
        <f ca="1">Z115+DeltaRK4!Y96</f>
        <v>0</v>
      </c>
      <c r="AA116" s="19">
        <f ca="1">AA115+DeltaRK4!Z96</f>
        <v>0</v>
      </c>
      <c r="AB116" s="19">
        <f ca="1">AB115+DeltaRK4!AA96</f>
        <v>0</v>
      </c>
      <c r="AC116" s="19">
        <f ca="1">AC115+DeltaRK4!AB96</f>
        <v>0</v>
      </c>
      <c r="AD116" s="19">
        <f ca="1">AD115+DeltaRK4!AC96</f>
        <v>0</v>
      </c>
      <c r="AE116" s="19">
        <f ca="1">AE115+DeltaRK4!AD96</f>
        <v>0.3688429498310587</v>
      </c>
      <c r="AF116" s="19">
        <f ca="1">AF115+DeltaRK4!AE96</f>
        <v>200.31118323737078</v>
      </c>
      <c r="AG116" s="19">
        <f ca="1">AG115+DeltaRK4!AF96</f>
        <v>321.44005919158406</v>
      </c>
      <c r="AH116" s="19">
        <f ca="1">AH115+DeltaRK4!AG96</f>
        <v>144.50083930088482</v>
      </c>
      <c r="AI116" s="19">
        <f ca="1">AI115+DeltaRK4!AH96</f>
        <v>0</v>
      </c>
      <c r="AJ116" s="19">
        <f ca="1">AJ115+DeltaRK4!AI96</f>
        <v>0</v>
      </c>
      <c r="AK116" s="19">
        <f ca="1">AK115+DeltaRK4!AJ96</f>
        <v>0</v>
      </c>
      <c r="AL116" s="19">
        <f ca="1">AL115+DeltaRK4!AK96</f>
        <v>2.08</v>
      </c>
      <c r="AM116" s="19">
        <f ca="1">AM115+DeltaRK4!AL96</f>
        <v>6.0218762764537134E-4</v>
      </c>
      <c r="AN116" s="19">
        <f ca="1">AN115+DeltaRK4!AM96</f>
        <v>0.17922446077617438</v>
      </c>
      <c r="AO116" s="19">
        <f ca="1">AO115+DeltaRK4!AN96</f>
        <v>25.91</v>
      </c>
      <c r="AP116" s="19">
        <f ca="1">AP115+DeltaRK4!AO96</f>
        <v>19.829999999999998</v>
      </c>
      <c r="AQ116" s="19">
        <f ca="1">AQ115+DeltaRK4!AP96</f>
        <v>17.411768046774942</v>
      </c>
      <c r="AR116" s="19">
        <f ca="1">AR115+DeltaRK4!AQ96</f>
        <v>132.27176804677495</v>
      </c>
      <c r="AS116" s="19">
        <f ca="1">AS115+DeltaRK4!AR96</f>
        <v>-22.32823195322506</v>
      </c>
      <c r="AT116" s="19">
        <f ca="1">AT115+DeltaRK4!AS96</f>
        <v>4.83</v>
      </c>
      <c r="AU116" s="19">
        <f ca="1">AU115+DeltaRK4!AT96</f>
        <v>0.04</v>
      </c>
      <c r="AV116" s="19">
        <f ca="1">AV115+DeltaRK4!AU96</f>
        <v>0</v>
      </c>
      <c r="AW116" s="19">
        <f ca="1">AW115+DeltaRK4!AV96</f>
        <v>1.32</v>
      </c>
      <c r="AX116" s="19">
        <f ca="1">AX115+DeltaRK4!AW96</f>
        <v>1.34</v>
      </c>
      <c r="AY116" s="19">
        <f ca="1">AY115+DeltaRK4!AX96</f>
        <v>1.34</v>
      </c>
      <c r="AZ116" s="19">
        <f ca="1">AZ115+DeltaRK4!AY96</f>
        <v>1.24</v>
      </c>
      <c r="BA116" s="19">
        <f ca="1">BA115+DeltaRK4!AZ96</f>
        <v>0.14000000000000001</v>
      </c>
      <c r="BB116" s="19">
        <f ca="1">BB115+DeltaRK4!BA96</f>
        <v>3.74</v>
      </c>
      <c r="BC116" s="19">
        <f ca="1">BC115+DeltaRK4!BB96</f>
        <v>1.88</v>
      </c>
      <c r="BD116" s="19">
        <f ca="1">BD115+DeltaRK4!BC96</f>
        <v>10.65</v>
      </c>
      <c r="BE116" s="19">
        <f ca="1">BE115+DeltaRK4!BD96</f>
        <v>1.55</v>
      </c>
      <c r="BF116" s="19">
        <f ca="1">BF115+DeltaRK4!BE96</f>
        <v>0.67</v>
      </c>
      <c r="BG116" s="19">
        <f ca="1">BG115+DeltaRK4!BF96</f>
        <v>0.56000000000000005</v>
      </c>
      <c r="BH116" s="19">
        <f ca="1">BH115+DeltaRK4!BG96</f>
        <v>2.1</v>
      </c>
      <c r="BI116" s="19">
        <f ca="1">BI115+DeltaRK4!BH96</f>
        <v>1.72</v>
      </c>
      <c r="BJ116" s="19">
        <f ca="1">BJ115+DeltaRK4!BI96</f>
        <v>1.24</v>
      </c>
      <c r="BK116" s="19">
        <f ca="1">BK115+DeltaRK4!BJ96</f>
        <v>9.61</v>
      </c>
      <c r="BL116" s="19">
        <f ca="1">BL115+DeltaRK4!BK96</f>
        <v>0.61</v>
      </c>
      <c r="BM116" s="19">
        <f ca="1">BM115+DeltaRK4!BL96</f>
        <v>4.5</v>
      </c>
      <c r="BN116" s="19">
        <f ca="1">BN115+DeltaRK4!BM96</f>
        <v>9.5500000000000007</v>
      </c>
      <c r="BO116" s="19">
        <f ca="1">BO115+DeltaRK4!BN96</f>
        <v>4.5</v>
      </c>
      <c r="BP116" s="19">
        <f ca="1">BP115+DeltaRK4!BO96</f>
        <v>2.58</v>
      </c>
      <c r="BQ116" s="19">
        <f ca="1">BQ115+DeltaRK4!BP96</f>
        <v>10.19</v>
      </c>
      <c r="BR116" s="19">
        <f ca="1">BR115+DeltaRK4!BQ96</f>
        <v>8.02</v>
      </c>
      <c r="BS116" s="19">
        <f ca="1">BS115+DeltaRK4!BR96</f>
        <v>1.56</v>
      </c>
      <c r="BT116" s="19">
        <f ca="1">BT115+DeltaRK4!BS96</f>
        <v>4.66</v>
      </c>
      <c r="BU116" s="19">
        <f ca="1">BU115+DeltaRK4!BT96</f>
        <v>0</v>
      </c>
      <c r="BV116" s="4"/>
      <c r="BW116" s="4">
        <f ca="1">BW115-DeltaRK4!Y96</f>
        <v>2944.33</v>
      </c>
      <c r="BX116" s="9">
        <f t="shared" ca="1" si="22"/>
        <v>1.8124301427465723</v>
      </c>
      <c r="BY116" s="4"/>
      <c r="BZ116" s="23">
        <f t="shared" ca="1" si="25"/>
        <v>144236.76986984615</v>
      </c>
      <c r="CA116" s="10">
        <f t="shared" ca="1" si="23"/>
        <v>156508.12848587736</v>
      </c>
      <c r="CB116" s="19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</row>
    <row r="117" spans="1:108">
      <c r="A117" s="1">
        <f t="shared" si="27"/>
        <v>4.7499999999999911</v>
      </c>
      <c r="B117" s="19">
        <f ca="1">B116+DeltaRK4!B97</f>
        <v>414.59637429597268</v>
      </c>
      <c r="C117" s="21">
        <f t="shared" ca="1" si="24"/>
        <v>2944.3300009874761</v>
      </c>
      <c r="D117" s="19">
        <f ca="1">D116+DeltaRK4!C97</f>
        <v>177.86754061663046</v>
      </c>
      <c r="E117" s="19">
        <f ca="1">E116+DeltaRK4!D97</f>
        <v>6.37</v>
      </c>
      <c r="F117" s="19">
        <f ca="1">F116+DeltaRK4!E97</f>
        <v>89.212999989377778</v>
      </c>
      <c r="G117" s="19">
        <f ca="1">G116+DeltaRK4!F97</f>
        <v>18.099459393991882</v>
      </c>
      <c r="H117" s="19">
        <f ca="1">H116+DeltaRK4!G97</f>
        <v>1.21</v>
      </c>
      <c r="I117" s="19">
        <f ca="1">I116+DeltaRK4!H97</f>
        <v>1.29</v>
      </c>
      <c r="J117" s="19">
        <f ca="1">J116+DeltaRK4!I97</f>
        <v>0.31</v>
      </c>
      <c r="K117" s="19">
        <f ca="1">K116+DeltaRK4!J97</f>
        <v>0.15</v>
      </c>
      <c r="L117" s="19">
        <f ca="1">L116+DeltaRK4!K97</f>
        <v>0</v>
      </c>
      <c r="M117" s="19">
        <f ca="1">M116+DeltaRK4!L97</f>
        <v>0.1</v>
      </c>
      <c r="N117" s="19">
        <f ca="1">N116+DeltaRK4!M97</f>
        <v>0.32</v>
      </c>
      <c r="O117" s="19">
        <f ca="1">O116+DeltaRK4!N97</f>
        <v>0</v>
      </c>
      <c r="P117" s="19">
        <f ca="1">P116+DeltaRK4!O97</f>
        <v>0</v>
      </c>
      <c r="Q117" s="19">
        <f ca="1">Q116+DeltaRK4!P97</f>
        <v>420.17112491991105</v>
      </c>
      <c r="R117" s="19">
        <f ca="1">R116+DeltaRK4!Q97</f>
        <v>0.05</v>
      </c>
      <c r="S117" s="19">
        <f ca="1">S116+DeltaRK4!R97</f>
        <v>0</v>
      </c>
      <c r="T117" s="19">
        <f ca="1">T116+DeltaRK4!S97</f>
        <v>0.13</v>
      </c>
      <c r="U117" s="19">
        <f ca="1">U116+DeltaRK4!T97</f>
        <v>0</v>
      </c>
      <c r="V117" s="19">
        <f ca="1">V116+DeltaRK4!U97</f>
        <v>0.03</v>
      </c>
      <c r="W117" s="19">
        <f ca="1">W116+DeltaRK4!V97</f>
        <v>1295.0729792711793</v>
      </c>
      <c r="X117" s="19">
        <f ca="1">X116+DeltaRK4!W97</f>
        <v>0.01</v>
      </c>
      <c r="Y117" s="19">
        <f ca="1">Y116+DeltaRK4!X97</f>
        <v>0.03</v>
      </c>
      <c r="Z117" s="19">
        <f ca="1">Z116+DeltaRK4!Y97</f>
        <v>0</v>
      </c>
      <c r="AA117" s="19">
        <f ca="1">AA116+DeltaRK4!Z97</f>
        <v>0</v>
      </c>
      <c r="AB117" s="19">
        <f ca="1">AB116+DeltaRK4!AA97</f>
        <v>0</v>
      </c>
      <c r="AC117" s="19">
        <f ca="1">AC116+DeltaRK4!AB97</f>
        <v>0</v>
      </c>
      <c r="AD117" s="19">
        <f ca="1">AD116+DeltaRK4!AC97</f>
        <v>0</v>
      </c>
      <c r="AE117" s="19">
        <f ca="1">AE116+DeltaRK4!AD97</f>
        <v>0.36286048231957746</v>
      </c>
      <c r="AF117" s="19">
        <f ca="1">AF116+DeltaRK4!AE97</f>
        <v>199.50141203393449</v>
      </c>
      <c r="AG117" s="19">
        <f ca="1">AG116+DeltaRK4!AF97</f>
        <v>324.16477574743953</v>
      </c>
      <c r="AH117" s="19">
        <f ca="1">AH116+DeltaRK4!AG97</f>
        <v>144.99599955737361</v>
      </c>
      <c r="AI117" s="19">
        <f ca="1">AI116+DeltaRK4!AH97</f>
        <v>0</v>
      </c>
      <c r="AJ117" s="19">
        <f ca="1">AJ116+DeltaRK4!AI97</f>
        <v>0</v>
      </c>
      <c r="AK117" s="19">
        <f ca="1">AK116+DeltaRK4!AJ97</f>
        <v>0</v>
      </c>
      <c r="AL117" s="19">
        <f ca="1">AL116+DeltaRK4!AK97</f>
        <v>2.08</v>
      </c>
      <c r="AM117" s="19">
        <f ca="1">AM116+DeltaRK4!AL97</f>
        <v>5.4060600811616834E-4</v>
      </c>
      <c r="AN117" s="19">
        <f ca="1">AN116+DeltaRK4!AM97</f>
        <v>0.16720350828318206</v>
      </c>
      <c r="AO117" s="19">
        <f ca="1">AO116+DeltaRK4!AN97</f>
        <v>25.91</v>
      </c>
      <c r="AP117" s="19">
        <f ca="1">AP116+DeltaRK4!AO97</f>
        <v>19.829999999999998</v>
      </c>
      <c r="AQ117" s="19">
        <f ca="1">AQ116+DeltaRK4!AP97</f>
        <v>17.211034953675853</v>
      </c>
      <c r="AR117" s="19">
        <f ca="1">AR116+DeltaRK4!AQ97</f>
        <v>132.07103495367588</v>
      </c>
      <c r="AS117" s="19">
        <f ca="1">AS116+DeltaRK4!AR97</f>
        <v>-22.528965046324149</v>
      </c>
      <c r="AT117" s="19">
        <f ca="1">AT116+DeltaRK4!AS97</f>
        <v>4.83</v>
      </c>
      <c r="AU117" s="19">
        <f ca="1">AU116+DeltaRK4!AT97</f>
        <v>0.04</v>
      </c>
      <c r="AV117" s="19">
        <f ca="1">AV116+DeltaRK4!AU97</f>
        <v>0</v>
      </c>
      <c r="AW117" s="19">
        <f ca="1">AW116+DeltaRK4!AV97</f>
        <v>1.32</v>
      </c>
      <c r="AX117" s="19">
        <f ca="1">AX116+DeltaRK4!AW97</f>
        <v>1.34</v>
      </c>
      <c r="AY117" s="19">
        <f ca="1">AY116+DeltaRK4!AX97</f>
        <v>1.34</v>
      </c>
      <c r="AZ117" s="19">
        <f ca="1">AZ116+DeltaRK4!AY97</f>
        <v>1.24</v>
      </c>
      <c r="BA117" s="19">
        <f ca="1">BA116+DeltaRK4!AZ97</f>
        <v>0.14000000000000001</v>
      </c>
      <c r="BB117" s="19">
        <f ca="1">BB116+DeltaRK4!BA97</f>
        <v>3.74</v>
      </c>
      <c r="BC117" s="19">
        <f ca="1">BC116+DeltaRK4!BB97</f>
        <v>1.88</v>
      </c>
      <c r="BD117" s="19">
        <f ca="1">BD116+DeltaRK4!BC97</f>
        <v>10.65</v>
      </c>
      <c r="BE117" s="19">
        <f ca="1">BE116+DeltaRK4!BD97</f>
        <v>1.55</v>
      </c>
      <c r="BF117" s="19">
        <f ca="1">BF116+DeltaRK4!BE97</f>
        <v>0.67</v>
      </c>
      <c r="BG117" s="19">
        <f ca="1">BG116+DeltaRK4!BF97</f>
        <v>0.56000000000000005</v>
      </c>
      <c r="BH117" s="19">
        <f ca="1">BH116+DeltaRK4!BG97</f>
        <v>2.1</v>
      </c>
      <c r="BI117" s="19">
        <f ca="1">BI116+DeltaRK4!BH97</f>
        <v>1.72</v>
      </c>
      <c r="BJ117" s="19">
        <f ca="1">BJ116+DeltaRK4!BI97</f>
        <v>1.24</v>
      </c>
      <c r="BK117" s="19">
        <f ca="1">BK116+DeltaRK4!BJ97</f>
        <v>9.61</v>
      </c>
      <c r="BL117" s="19">
        <f ca="1">BL116+DeltaRK4!BK97</f>
        <v>0.61</v>
      </c>
      <c r="BM117" s="19">
        <f ca="1">BM116+DeltaRK4!BL97</f>
        <v>4.5</v>
      </c>
      <c r="BN117" s="19">
        <f ca="1">BN116+DeltaRK4!BM97</f>
        <v>9.5500000000000007</v>
      </c>
      <c r="BO117" s="19">
        <f ca="1">BO116+DeltaRK4!BN97</f>
        <v>4.5</v>
      </c>
      <c r="BP117" s="19">
        <f ca="1">BP116+DeltaRK4!BO97</f>
        <v>2.58</v>
      </c>
      <c r="BQ117" s="19">
        <f ca="1">BQ116+DeltaRK4!BP97</f>
        <v>10.19</v>
      </c>
      <c r="BR117" s="19">
        <f ca="1">BR116+DeltaRK4!BQ97</f>
        <v>8.02</v>
      </c>
      <c r="BS117" s="19">
        <f ca="1">BS116+DeltaRK4!BR97</f>
        <v>1.56</v>
      </c>
      <c r="BT117" s="19">
        <f ca="1">BT116+DeltaRK4!BS97</f>
        <v>4.66</v>
      </c>
      <c r="BU117" s="19">
        <f ca="1">BU116+DeltaRK4!BT97</f>
        <v>0</v>
      </c>
      <c r="BV117" s="4"/>
      <c r="BW117" s="4">
        <f ca="1">BW116-DeltaRK4!Y97</f>
        <v>2944.33</v>
      </c>
      <c r="BX117" s="9">
        <f t="shared" ca="1" si="22"/>
        <v>1.8123057600537011</v>
      </c>
      <c r="BY117" s="4"/>
      <c r="BZ117" s="23">
        <f t="shared" ca="1" si="25"/>
        <v>144233.44306486406</v>
      </c>
      <c r="CA117" s="10">
        <f t="shared" ca="1" si="23"/>
        <v>156326.71693869607</v>
      </c>
      <c r="CB117" s="19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</row>
    <row r="118" spans="1:108">
      <c r="A118" s="1">
        <f t="shared" ref="A118:A132" si="28">A117+TimeStep</f>
        <v>4.7999999999999909</v>
      </c>
      <c r="B118" s="19">
        <f ca="1">B117+DeltaRK4!B98</f>
        <v>414.60394978858619</v>
      </c>
      <c r="C118" s="21">
        <f t="shared" ca="1" si="24"/>
        <v>2944.3300009874761</v>
      </c>
      <c r="D118" s="19">
        <f ca="1">D117+DeltaRK4!C98</f>
        <v>177.85615724997925</v>
      </c>
      <c r="E118" s="19">
        <f ca="1">E117+DeltaRK4!D98</f>
        <v>6.37</v>
      </c>
      <c r="F118" s="19">
        <f ca="1">F117+DeltaRK4!E98</f>
        <v>89.224328076580207</v>
      </c>
      <c r="G118" s="19">
        <f ca="1">G117+DeltaRK4!F98</f>
        <v>18.099514673440662</v>
      </c>
      <c r="H118" s="19">
        <f ca="1">H117+DeltaRK4!G98</f>
        <v>1.21</v>
      </c>
      <c r="I118" s="19">
        <f ca="1">I117+DeltaRK4!H98</f>
        <v>1.29</v>
      </c>
      <c r="J118" s="19">
        <f ca="1">J117+DeltaRK4!I98</f>
        <v>0.31</v>
      </c>
      <c r="K118" s="19">
        <f ca="1">K117+DeltaRK4!J98</f>
        <v>0.15</v>
      </c>
      <c r="L118" s="19">
        <f ca="1">L117+DeltaRK4!K98</f>
        <v>0</v>
      </c>
      <c r="M118" s="19">
        <f ca="1">M117+DeltaRK4!L98</f>
        <v>0.1</v>
      </c>
      <c r="N118" s="19">
        <f ca="1">N117+DeltaRK4!M98</f>
        <v>0.32</v>
      </c>
      <c r="O118" s="19">
        <f ca="1">O117+DeltaRK4!N98</f>
        <v>0</v>
      </c>
      <c r="P118" s="19">
        <f ca="1">P117+DeltaRK4!O98</f>
        <v>0</v>
      </c>
      <c r="Q118" s="19">
        <f ca="1">Q117+DeltaRK4!P98</f>
        <v>421.33782909316409</v>
      </c>
      <c r="R118" s="19">
        <f ca="1">R117+DeltaRK4!Q98</f>
        <v>0.05</v>
      </c>
      <c r="S118" s="19">
        <f ca="1">S117+DeltaRK4!R98</f>
        <v>0</v>
      </c>
      <c r="T118" s="19">
        <f ca="1">T117+DeltaRK4!S98</f>
        <v>0.13</v>
      </c>
      <c r="U118" s="19">
        <f ca="1">U117+DeltaRK4!T98</f>
        <v>0</v>
      </c>
      <c r="V118" s="19">
        <f ca="1">V117+DeltaRK4!U98</f>
        <v>0.03</v>
      </c>
      <c r="W118" s="19">
        <f ca="1">W117+DeltaRK4!V98</f>
        <v>1292.1576104921096</v>
      </c>
      <c r="X118" s="19">
        <f ca="1">X117+DeltaRK4!W98</f>
        <v>0.01</v>
      </c>
      <c r="Y118" s="19">
        <f ca="1">Y117+DeltaRK4!X98</f>
        <v>0.03</v>
      </c>
      <c r="Z118" s="19">
        <f ca="1">Z117+DeltaRK4!Y98</f>
        <v>0</v>
      </c>
      <c r="AA118" s="19">
        <f ca="1">AA117+DeltaRK4!Z98</f>
        <v>0</v>
      </c>
      <c r="AB118" s="19">
        <f ca="1">AB117+DeltaRK4!AA98</f>
        <v>0</v>
      </c>
      <c r="AC118" s="19">
        <f ca="1">AC117+DeltaRK4!AB98</f>
        <v>0</v>
      </c>
      <c r="AD118" s="19">
        <f ca="1">AD117+DeltaRK4!AC98</f>
        <v>0</v>
      </c>
      <c r="AE118" s="19">
        <f ca="1">AE117+DeltaRK4!AD98</f>
        <v>0.3571238698556396</v>
      </c>
      <c r="AF118" s="19">
        <f ca="1">AF117+DeltaRK4!AE98</f>
        <v>198.68378744904498</v>
      </c>
      <c r="AG118" s="19">
        <f ca="1">AG117+DeltaRK4!AF98</f>
        <v>326.85936317378128</v>
      </c>
      <c r="AH118" s="19">
        <f ca="1">AH117+DeltaRK4!AG98</f>
        <v>145.47822037951656</v>
      </c>
      <c r="AI118" s="19">
        <f ca="1">AI117+DeltaRK4!AH98</f>
        <v>0</v>
      </c>
      <c r="AJ118" s="19">
        <f ca="1">AJ117+DeltaRK4!AI98</f>
        <v>0</v>
      </c>
      <c r="AK118" s="19">
        <f ca="1">AK117+DeltaRK4!AJ98</f>
        <v>0</v>
      </c>
      <c r="AL118" s="19">
        <f ca="1">AL117+DeltaRK4!AK98</f>
        <v>2.08</v>
      </c>
      <c r="AM118" s="19">
        <f ca="1">AM117+DeltaRK4!AL98</f>
        <v>4.8532655933762283E-4</v>
      </c>
      <c r="AN118" s="19">
        <f ca="1">AN117+DeltaRK4!AM98</f>
        <v>0.15602258147370798</v>
      </c>
      <c r="AO118" s="19">
        <f ca="1">AO117+DeltaRK4!AN98</f>
        <v>25.91</v>
      </c>
      <c r="AP118" s="19">
        <f ca="1">AP117+DeltaRK4!AO98</f>
        <v>19.829999999999998</v>
      </c>
      <c r="AQ118" s="19">
        <f ca="1">AQ117+DeltaRK4!AP98</f>
        <v>17.013186207323709</v>
      </c>
      <c r="AR118" s="19">
        <f ca="1">AR117+DeltaRK4!AQ98</f>
        <v>131.87318620732373</v>
      </c>
      <c r="AS118" s="19">
        <f ca="1">AS117+DeltaRK4!AR98</f>
        <v>-22.726813792676293</v>
      </c>
      <c r="AT118" s="19">
        <f ca="1">AT117+DeltaRK4!AS98</f>
        <v>4.83</v>
      </c>
      <c r="AU118" s="19">
        <f ca="1">AU117+DeltaRK4!AT98</f>
        <v>0.04</v>
      </c>
      <c r="AV118" s="19">
        <f ca="1">AV117+DeltaRK4!AU98</f>
        <v>0</v>
      </c>
      <c r="AW118" s="19">
        <f ca="1">AW117+DeltaRK4!AV98</f>
        <v>1.32</v>
      </c>
      <c r="AX118" s="19">
        <f ca="1">AX117+DeltaRK4!AW98</f>
        <v>1.34</v>
      </c>
      <c r="AY118" s="19">
        <f ca="1">AY117+DeltaRK4!AX98</f>
        <v>1.34</v>
      </c>
      <c r="AZ118" s="19">
        <f ca="1">AZ117+DeltaRK4!AY98</f>
        <v>1.24</v>
      </c>
      <c r="BA118" s="19">
        <f ca="1">BA117+DeltaRK4!AZ98</f>
        <v>0.14000000000000001</v>
      </c>
      <c r="BB118" s="19">
        <f ca="1">BB117+DeltaRK4!BA98</f>
        <v>3.74</v>
      </c>
      <c r="BC118" s="19">
        <f ca="1">BC117+DeltaRK4!BB98</f>
        <v>1.88</v>
      </c>
      <c r="BD118" s="19">
        <f ca="1">BD117+DeltaRK4!BC98</f>
        <v>10.65</v>
      </c>
      <c r="BE118" s="19">
        <f ca="1">BE117+DeltaRK4!BD98</f>
        <v>1.55</v>
      </c>
      <c r="BF118" s="19">
        <f ca="1">BF117+DeltaRK4!BE98</f>
        <v>0.67</v>
      </c>
      <c r="BG118" s="19">
        <f ca="1">BG117+DeltaRK4!BF98</f>
        <v>0.56000000000000005</v>
      </c>
      <c r="BH118" s="19">
        <f ca="1">BH117+DeltaRK4!BG98</f>
        <v>2.1</v>
      </c>
      <c r="BI118" s="19">
        <f ca="1">BI117+DeltaRK4!BH98</f>
        <v>1.72</v>
      </c>
      <c r="BJ118" s="19">
        <f ca="1">BJ117+DeltaRK4!BI98</f>
        <v>1.24</v>
      </c>
      <c r="BK118" s="19">
        <f ca="1">BK117+DeltaRK4!BJ98</f>
        <v>9.61</v>
      </c>
      <c r="BL118" s="19">
        <f ca="1">BL117+DeltaRK4!BK98</f>
        <v>0.61</v>
      </c>
      <c r="BM118" s="19">
        <f ca="1">BM117+DeltaRK4!BL98</f>
        <v>4.5</v>
      </c>
      <c r="BN118" s="19">
        <f ca="1">BN117+DeltaRK4!BM98</f>
        <v>9.5500000000000007</v>
      </c>
      <c r="BO118" s="19">
        <f ca="1">BO117+DeltaRK4!BN98</f>
        <v>4.5</v>
      </c>
      <c r="BP118" s="19">
        <f ca="1">BP117+DeltaRK4!BO98</f>
        <v>2.58</v>
      </c>
      <c r="BQ118" s="19">
        <f ca="1">BQ117+DeltaRK4!BP98</f>
        <v>10.19</v>
      </c>
      <c r="BR118" s="19">
        <f ca="1">BR117+DeltaRK4!BQ98</f>
        <v>8.02</v>
      </c>
      <c r="BS118" s="19">
        <f ca="1">BS117+DeltaRK4!BR98</f>
        <v>1.56</v>
      </c>
      <c r="BT118" s="19">
        <f ca="1">BT117+DeltaRK4!BS98</f>
        <v>4.66</v>
      </c>
      <c r="BU118" s="19">
        <f ca="1">BU117+DeltaRK4!BT98</f>
        <v>0</v>
      </c>
      <c r="BV118" s="4"/>
      <c r="BW118" s="4">
        <f ca="1">BW117-DeltaRK4!Y98</f>
        <v>2944.33</v>
      </c>
      <c r="BX118" s="9">
        <f t="shared" ref="BX118:BX149" ca="1" si="29">D118/BW118*InletP</f>
        <v>1.8121897740740263</v>
      </c>
      <c r="BY118" s="4"/>
      <c r="BZ118" s="23">
        <f t="shared" ca="1" si="25"/>
        <v>144229.90434139944</v>
      </c>
      <c r="CA118" s="10">
        <f t="shared" ref="CA118:CA150" ca="1" si="30">SUMPRODUCT(D118:X118,$D$7:$X$7)</f>
        <v>156149.54391264002</v>
      </c>
      <c r="CB118" s="19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</row>
    <row r="119" spans="1:108">
      <c r="A119" s="1">
        <f t="shared" si="28"/>
        <v>4.8499999999999908</v>
      </c>
      <c r="B119" s="19">
        <f ca="1">B118+DeltaRK4!B99</f>
        <v>414.61144519108313</v>
      </c>
      <c r="C119" s="21">
        <f t="shared" ca="1" si="24"/>
        <v>2944.3300009874756</v>
      </c>
      <c r="D119" s="19">
        <f ca="1">D118+DeltaRK4!C99</f>
        <v>177.84554006363618</v>
      </c>
      <c r="E119" s="19">
        <f ca="1">E118+DeltaRK4!D99</f>
        <v>6.37</v>
      </c>
      <c r="F119" s="19">
        <f ca="1">F118+DeltaRK4!E99</f>
        <v>89.234895639934649</v>
      </c>
      <c r="G119" s="19">
        <f ca="1">G118+DeltaRK4!F99</f>
        <v>18.099564296429296</v>
      </c>
      <c r="H119" s="19">
        <f ca="1">H118+DeltaRK4!G99</f>
        <v>1.21</v>
      </c>
      <c r="I119" s="19">
        <f ca="1">I118+DeltaRK4!H99</f>
        <v>1.29</v>
      </c>
      <c r="J119" s="19">
        <f ca="1">J118+DeltaRK4!I99</f>
        <v>0.31</v>
      </c>
      <c r="K119" s="19">
        <f ca="1">K118+DeltaRK4!J99</f>
        <v>0.15</v>
      </c>
      <c r="L119" s="19">
        <f ca="1">L118+DeltaRK4!K99</f>
        <v>0</v>
      </c>
      <c r="M119" s="19">
        <f ca="1">M118+DeltaRK4!L99</f>
        <v>0.1</v>
      </c>
      <c r="N119" s="19">
        <f ca="1">N118+DeltaRK4!M99</f>
        <v>0.32</v>
      </c>
      <c r="O119" s="19">
        <f ca="1">O118+DeltaRK4!N99</f>
        <v>0</v>
      </c>
      <c r="P119" s="19">
        <f ca="1">P118+DeltaRK4!O99</f>
        <v>0</v>
      </c>
      <c r="Q119" s="19">
        <f ca="1">Q118+DeltaRK4!P99</f>
        <v>422.47170693034303</v>
      </c>
      <c r="R119" s="19">
        <f ca="1">R118+DeltaRK4!Q99</f>
        <v>0.05</v>
      </c>
      <c r="S119" s="19">
        <f ca="1">S118+DeltaRK4!R99</f>
        <v>0</v>
      </c>
      <c r="T119" s="19">
        <f ca="1">T118+DeltaRK4!S99</f>
        <v>0.13</v>
      </c>
      <c r="U119" s="19">
        <f ca="1">U118+DeltaRK4!T99</f>
        <v>0</v>
      </c>
      <c r="V119" s="19">
        <f ca="1">V118+DeltaRK4!U99</f>
        <v>0.03</v>
      </c>
      <c r="W119" s="19">
        <f ca="1">W118+DeltaRK4!V99</f>
        <v>1289.3156128537451</v>
      </c>
      <c r="X119" s="19">
        <f ca="1">X118+DeltaRK4!W99</f>
        <v>0.01</v>
      </c>
      <c r="Y119" s="19">
        <f ca="1">Y118+DeltaRK4!X99</f>
        <v>0.03</v>
      </c>
      <c r="Z119" s="19">
        <f ca="1">Z118+DeltaRK4!Y99</f>
        <v>0</v>
      </c>
      <c r="AA119" s="19">
        <f ca="1">AA118+DeltaRK4!Z99</f>
        <v>0</v>
      </c>
      <c r="AB119" s="19">
        <f ca="1">AB118+DeltaRK4!AA99</f>
        <v>0</v>
      </c>
      <c r="AC119" s="19">
        <f ca="1">AC118+DeltaRK4!AB99</f>
        <v>0</v>
      </c>
      <c r="AD119" s="19">
        <f ca="1">AD118+DeltaRK4!AC99</f>
        <v>0</v>
      </c>
      <c r="AE119" s="19">
        <f ca="1">AE118+DeltaRK4!AD99</f>
        <v>0.35155742161119419</v>
      </c>
      <c r="AF119" s="19">
        <f ca="1">AF118+DeltaRK4!AE99</f>
        <v>197.85892039035227</v>
      </c>
      <c r="AG119" s="19">
        <f ca="1">AG118+DeltaRK4!AF99</f>
        <v>329.52393050196139</v>
      </c>
      <c r="AH119" s="19">
        <f ca="1">AH118+DeltaRK4!AG99</f>
        <v>145.94773231914064</v>
      </c>
      <c r="AI119" s="19">
        <f ca="1">AI118+DeltaRK4!AH99</f>
        <v>0</v>
      </c>
      <c r="AJ119" s="19">
        <f ca="1">AJ118+DeltaRK4!AI99</f>
        <v>0</v>
      </c>
      <c r="AK119" s="19">
        <f ca="1">AK118+DeltaRK4!AJ99</f>
        <v>0</v>
      </c>
      <c r="AL119" s="19">
        <f ca="1">AL118+DeltaRK4!AK99</f>
        <v>2.08</v>
      </c>
      <c r="AM119" s="19">
        <f ca="1">AM118+DeltaRK4!AL99</f>
        <v>4.3570357070530535E-4</v>
      </c>
      <c r="AN119" s="19">
        <f ca="1">AN118+DeltaRK4!AM99</f>
        <v>0.14562279590722352</v>
      </c>
      <c r="AO119" s="19">
        <f ca="1">AO118+DeltaRK4!AN99</f>
        <v>25.91</v>
      </c>
      <c r="AP119" s="19">
        <f ca="1">AP118+DeltaRK4!AO99</f>
        <v>19.829999999999998</v>
      </c>
      <c r="AQ119" s="19">
        <f ca="1">AQ118+DeltaRK4!AP99</f>
        <v>16.818160690281609</v>
      </c>
      <c r="AR119" s="19">
        <f ca="1">AR118+DeltaRK4!AQ99</f>
        <v>131.67816069028163</v>
      </c>
      <c r="AS119" s="19">
        <f ca="1">AS118+DeltaRK4!AR99</f>
        <v>-22.921839309718393</v>
      </c>
      <c r="AT119" s="19">
        <f ca="1">AT118+DeltaRK4!AS99</f>
        <v>4.83</v>
      </c>
      <c r="AU119" s="19">
        <f ca="1">AU118+DeltaRK4!AT99</f>
        <v>0.04</v>
      </c>
      <c r="AV119" s="19">
        <f ca="1">AV118+DeltaRK4!AU99</f>
        <v>0</v>
      </c>
      <c r="AW119" s="19">
        <f ca="1">AW118+DeltaRK4!AV99</f>
        <v>1.32</v>
      </c>
      <c r="AX119" s="19">
        <f ca="1">AX118+DeltaRK4!AW99</f>
        <v>1.34</v>
      </c>
      <c r="AY119" s="19">
        <f ca="1">AY118+DeltaRK4!AX99</f>
        <v>1.34</v>
      </c>
      <c r="AZ119" s="19">
        <f ca="1">AZ118+DeltaRK4!AY99</f>
        <v>1.24</v>
      </c>
      <c r="BA119" s="19">
        <f ca="1">BA118+DeltaRK4!AZ99</f>
        <v>0.14000000000000001</v>
      </c>
      <c r="BB119" s="19">
        <f ca="1">BB118+DeltaRK4!BA99</f>
        <v>3.74</v>
      </c>
      <c r="BC119" s="19">
        <f ca="1">BC118+DeltaRK4!BB99</f>
        <v>1.88</v>
      </c>
      <c r="BD119" s="19">
        <f ca="1">BD118+DeltaRK4!BC99</f>
        <v>10.65</v>
      </c>
      <c r="BE119" s="19">
        <f ca="1">BE118+DeltaRK4!BD99</f>
        <v>1.55</v>
      </c>
      <c r="BF119" s="19">
        <f ca="1">BF118+DeltaRK4!BE99</f>
        <v>0.67</v>
      </c>
      <c r="BG119" s="19">
        <f ca="1">BG118+DeltaRK4!BF99</f>
        <v>0.56000000000000005</v>
      </c>
      <c r="BH119" s="19">
        <f ca="1">BH118+DeltaRK4!BG99</f>
        <v>2.1</v>
      </c>
      <c r="BI119" s="19">
        <f ca="1">BI118+DeltaRK4!BH99</f>
        <v>1.72</v>
      </c>
      <c r="BJ119" s="19">
        <f ca="1">BJ118+DeltaRK4!BI99</f>
        <v>1.24</v>
      </c>
      <c r="BK119" s="19">
        <f ca="1">BK118+DeltaRK4!BJ99</f>
        <v>9.61</v>
      </c>
      <c r="BL119" s="19">
        <f ca="1">BL118+DeltaRK4!BK99</f>
        <v>0.61</v>
      </c>
      <c r="BM119" s="19">
        <f ca="1">BM118+DeltaRK4!BL99</f>
        <v>4.5</v>
      </c>
      <c r="BN119" s="19">
        <f ca="1">BN118+DeltaRK4!BM99</f>
        <v>9.5500000000000007</v>
      </c>
      <c r="BO119" s="19">
        <f ca="1">BO118+DeltaRK4!BN99</f>
        <v>4.5</v>
      </c>
      <c r="BP119" s="19">
        <f ca="1">BP118+DeltaRK4!BO99</f>
        <v>2.58</v>
      </c>
      <c r="BQ119" s="19">
        <f ca="1">BQ118+DeltaRK4!BP99</f>
        <v>10.19</v>
      </c>
      <c r="BR119" s="19">
        <f ca="1">BR118+DeltaRK4!BQ99</f>
        <v>8.02</v>
      </c>
      <c r="BS119" s="19">
        <f ca="1">BS118+DeltaRK4!BR99</f>
        <v>1.56</v>
      </c>
      <c r="BT119" s="19">
        <f ca="1">BT118+DeltaRK4!BS99</f>
        <v>4.66</v>
      </c>
      <c r="BU119" s="19">
        <f ca="1">BU118+DeltaRK4!BT99</f>
        <v>0</v>
      </c>
      <c r="BV119" s="4"/>
      <c r="BW119" s="4">
        <f ca="1">BW118-DeltaRK4!Y99</f>
        <v>2944.33</v>
      </c>
      <c r="BX119" s="9">
        <f t="shared" ca="1" si="29"/>
        <v>1.8120815947631841</v>
      </c>
      <c r="BY119" s="4"/>
      <c r="BZ119" s="23">
        <f t="shared" ca="1" si="25"/>
        <v>144226.15890833142</v>
      </c>
      <c r="CA119" s="10">
        <f t="shared" ca="1" si="30"/>
        <v>155976.54572339976</v>
      </c>
      <c r="CB119" s="19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</row>
    <row r="120" spans="1:108">
      <c r="A120" s="1">
        <f t="shared" si="28"/>
        <v>4.8999999999999906</v>
      </c>
      <c r="B120" s="19">
        <f ca="1">B119+DeltaRK4!B100</f>
        <v>414.61887356538421</v>
      </c>
      <c r="C120" s="21">
        <f t="shared" ca="1" si="24"/>
        <v>2944.3300009874756</v>
      </c>
      <c r="D120" s="19">
        <f ca="1">D119+DeltaRK4!C100</f>
        <v>177.83563524062896</v>
      </c>
      <c r="E120" s="19">
        <f ca="1">E119+DeltaRK4!D100</f>
        <v>6.37</v>
      </c>
      <c r="F120" s="19">
        <f ca="1">F119+DeltaRK4!E100</f>
        <v>89.244755916985085</v>
      </c>
      <c r="G120" s="19">
        <f ca="1">G119+DeltaRK4!F100</f>
        <v>18.099608842386083</v>
      </c>
      <c r="H120" s="19">
        <f ca="1">H119+DeltaRK4!G100</f>
        <v>1.21</v>
      </c>
      <c r="I120" s="19">
        <f ca="1">I119+DeltaRK4!H100</f>
        <v>1.29</v>
      </c>
      <c r="J120" s="19">
        <f ca="1">J119+DeltaRK4!I100</f>
        <v>0.31</v>
      </c>
      <c r="K120" s="19">
        <f ca="1">K119+DeltaRK4!J100</f>
        <v>0.15</v>
      </c>
      <c r="L120" s="19">
        <f ca="1">L119+DeltaRK4!K100</f>
        <v>0</v>
      </c>
      <c r="M120" s="19">
        <f ca="1">M119+DeltaRK4!L100</f>
        <v>0.1</v>
      </c>
      <c r="N120" s="19">
        <f ca="1">N119+DeltaRK4!M100</f>
        <v>0.32</v>
      </c>
      <c r="O120" s="19">
        <f ca="1">O119+DeltaRK4!N100</f>
        <v>0</v>
      </c>
      <c r="P120" s="19">
        <f ca="1">P119+DeltaRK4!O100</f>
        <v>0</v>
      </c>
      <c r="Q120" s="19">
        <f ca="1">Q119+DeltaRK4!P100</f>
        <v>423.57325261529479</v>
      </c>
      <c r="R120" s="19">
        <f ca="1">R119+DeltaRK4!Q100</f>
        <v>0.05</v>
      </c>
      <c r="S120" s="19">
        <f ca="1">S119+DeltaRK4!R100</f>
        <v>0</v>
      </c>
      <c r="T120" s="19">
        <f ca="1">T119+DeltaRK4!S100</f>
        <v>0.13</v>
      </c>
      <c r="U120" s="19">
        <f ca="1">U119+DeltaRK4!T100</f>
        <v>0</v>
      </c>
      <c r="V120" s="19">
        <f ca="1">V119+DeltaRK4!U100</f>
        <v>0.03</v>
      </c>
      <c r="W120" s="19">
        <f ca="1">W119+DeltaRK4!V100</f>
        <v>1286.5458728260585</v>
      </c>
      <c r="X120" s="19">
        <f ca="1">X119+DeltaRK4!W100</f>
        <v>0.01</v>
      </c>
      <c r="Y120" s="19">
        <f ca="1">Y119+DeltaRK4!X100</f>
        <v>0.03</v>
      </c>
      <c r="Z120" s="19">
        <f ca="1">Z119+DeltaRK4!Y100</f>
        <v>0</v>
      </c>
      <c r="AA120" s="19">
        <f ca="1">AA119+DeltaRK4!Z100</f>
        <v>0</v>
      </c>
      <c r="AB120" s="19">
        <f ca="1">AB119+DeltaRK4!AA100</f>
        <v>0</v>
      </c>
      <c r="AC120" s="19">
        <f ca="1">AC119+DeltaRK4!AB100</f>
        <v>0</v>
      </c>
      <c r="AD120" s="19">
        <f ca="1">AD119+DeltaRK4!AC100</f>
        <v>0</v>
      </c>
      <c r="AE120" s="19">
        <f ca="1">AE119+DeltaRK4!AD100</f>
        <v>0.34607880814886971</v>
      </c>
      <c r="AF120" s="19">
        <f ca="1">AF119+DeltaRK4!AE100</f>
        <v>197.02739528753642</v>
      </c>
      <c r="AG120" s="19">
        <f ca="1">AG119+DeltaRK4!AF100</f>
        <v>332.15860031819119</v>
      </c>
      <c r="AH120" s="19">
        <f ca="1">AH119+DeltaRK4!AG100</f>
        <v>146.4047634116782</v>
      </c>
      <c r="AI120" s="19">
        <f ca="1">AI119+DeltaRK4!AH100</f>
        <v>0</v>
      </c>
      <c r="AJ120" s="19">
        <f ca="1">AJ119+DeltaRK4!AI100</f>
        <v>0</v>
      </c>
      <c r="AK120" s="19">
        <f ca="1">AK119+DeltaRK4!AJ100</f>
        <v>0</v>
      </c>
      <c r="AL120" s="19">
        <f ca="1">AL119+DeltaRK4!AK100</f>
        <v>2.08</v>
      </c>
      <c r="AM120" s="19">
        <f ca="1">AM119+DeltaRK4!AL100</f>
        <v>3.9115761391990465E-4</v>
      </c>
      <c r="AN120" s="19">
        <f ca="1">AN119+DeltaRK4!AM100</f>
        <v>0.13594936941103497</v>
      </c>
      <c r="AO120" s="19">
        <f ca="1">AO119+DeltaRK4!AN100</f>
        <v>25.91</v>
      </c>
      <c r="AP120" s="19">
        <f ca="1">AP119+DeltaRK4!AO100</f>
        <v>19.829999999999998</v>
      </c>
      <c r="AQ120" s="19">
        <f ca="1">AQ119+DeltaRK4!AP100</f>
        <v>16.625899064514496</v>
      </c>
      <c r="AR120" s="19">
        <f ca="1">AR119+DeltaRK4!AQ100</f>
        <v>131.48589906451451</v>
      </c>
      <c r="AS120" s="19">
        <f ca="1">AS119+DeltaRK4!AR100</f>
        <v>-23.114100935485506</v>
      </c>
      <c r="AT120" s="19">
        <f ca="1">AT119+DeltaRK4!AS100</f>
        <v>4.83</v>
      </c>
      <c r="AU120" s="19">
        <f ca="1">AU119+DeltaRK4!AT100</f>
        <v>0.04</v>
      </c>
      <c r="AV120" s="19">
        <f ca="1">AV119+DeltaRK4!AU100</f>
        <v>0</v>
      </c>
      <c r="AW120" s="19">
        <f ca="1">AW119+DeltaRK4!AV100</f>
        <v>1.32</v>
      </c>
      <c r="AX120" s="19">
        <f ca="1">AX119+DeltaRK4!AW100</f>
        <v>1.34</v>
      </c>
      <c r="AY120" s="19">
        <f ca="1">AY119+DeltaRK4!AX100</f>
        <v>1.34</v>
      </c>
      <c r="AZ120" s="19">
        <f ca="1">AZ119+DeltaRK4!AY100</f>
        <v>1.24</v>
      </c>
      <c r="BA120" s="19">
        <f ca="1">BA119+DeltaRK4!AZ100</f>
        <v>0.14000000000000001</v>
      </c>
      <c r="BB120" s="19">
        <f ca="1">BB119+DeltaRK4!BA100</f>
        <v>3.74</v>
      </c>
      <c r="BC120" s="19">
        <f ca="1">BC119+DeltaRK4!BB100</f>
        <v>1.88</v>
      </c>
      <c r="BD120" s="19">
        <f ca="1">BD119+DeltaRK4!BC100</f>
        <v>10.65</v>
      </c>
      <c r="BE120" s="19">
        <f ca="1">BE119+DeltaRK4!BD100</f>
        <v>1.55</v>
      </c>
      <c r="BF120" s="19">
        <f ca="1">BF119+DeltaRK4!BE100</f>
        <v>0.67</v>
      </c>
      <c r="BG120" s="19">
        <f ca="1">BG119+DeltaRK4!BF100</f>
        <v>0.56000000000000005</v>
      </c>
      <c r="BH120" s="19">
        <f ca="1">BH119+DeltaRK4!BG100</f>
        <v>2.1</v>
      </c>
      <c r="BI120" s="19">
        <f ca="1">BI119+DeltaRK4!BH100</f>
        <v>1.72</v>
      </c>
      <c r="BJ120" s="19">
        <f ca="1">BJ119+DeltaRK4!BI100</f>
        <v>1.24</v>
      </c>
      <c r="BK120" s="19">
        <f ca="1">BK119+DeltaRK4!BJ100</f>
        <v>9.61</v>
      </c>
      <c r="BL120" s="19">
        <f ca="1">BL119+DeltaRK4!BK100</f>
        <v>0.61</v>
      </c>
      <c r="BM120" s="19">
        <f ca="1">BM119+DeltaRK4!BL100</f>
        <v>4.5</v>
      </c>
      <c r="BN120" s="19">
        <f ca="1">BN119+DeltaRK4!BM100</f>
        <v>9.5500000000000007</v>
      </c>
      <c r="BO120" s="19">
        <f ca="1">BO119+DeltaRK4!BN100</f>
        <v>4.5</v>
      </c>
      <c r="BP120" s="19">
        <f ca="1">BP119+DeltaRK4!BO100</f>
        <v>2.58</v>
      </c>
      <c r="BQ120" s="19">
        <f ca="1">BQ119+DeltaRK4!BP100</f>
        <v>10.19</v>
      </c>
      <c r="BR120" s="19">
        <f ca="1">BR119+DeltaRK4!BQ100</f>
        <v>8.02</v>
      </c>
      <c r="BS120" s="19">
        <f ca="1">BS119+DeltaRK4!BR100</f>
        <v>1.56</v>
      </c>
      <c r="BT120" s="19">
        <f ca="1">BT119+DeltaRK4!BS100</f>
        <v>4.66</v>
      </c>
      <c r="BU120" s="19">
        <f ca="1">BU119+DeltaRK4!BT100</f>
        <v>0</v>
      </c>
      <c r="BV120" s="4"/>
      <c r="BW120" s="4">
        <f ca="1">BW119-DeltaRK4!Y100</f>
        <v>2944.33</v>
      </c>
      <c r="BX120" s="9">
        <f t="shared" ca="1" si="29"/>
        <v>1.8119806737759929</v>
      </c>
      <c r="BY120" s="4"/>
      <c r="BZ120" s="23">
        <f t="shared" ca="1" si="25"/>
        <v>144222.21192930234</v>
      </c>
      <c r="CA120" s="10">
        <f t="shared" ca="1" si="30"/>
        <v>155807.65988803151</v>
      </c>
      <c r="CB120" s="19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</row>
    <row r="121" spans="1:108">
      <c r="A121" s="1">
        <f t="shared" si="28"/>
        <v>4.9499999999999904</v>
      </c>
      <c r="B121" s="19">
        <f ca="1">B120+DeltaRK4!B101</f>
        <v>414.62624254381092</v>
      </c>
      <c r="C121" s="21">
        <f t="shared" ca="1" si="24"/>
        <v>2944.3300009874765</v>
      </c>
      <c r="D121" s="19">
        <f ca="1">D120+DeltaRK4!C101</f>
        <v>177.82639276760821</v>
      </c>
      <c r="E121" s="19">
        <f ca="1">E120+DeltaRK4!D101</f>
        <v>6.37</v>
      </c>
      <c r="F121" s="19">
        <f ca="1">F120+DeltaRK4!E101</f>
        <v>89.253958401110665</v>
      </c>
      <c r="G121" s="19">
        <f ca="1">G120+DeltaRK4!F101</f>
        <v>18.09964883128124</v>
      </c>
      <c r="H121" s="19">
        <f ca="1">H120+DeltaRK4!G101</f>
        <v>1.21</v>
      </c>
      <c r="I121" s="19">
        <f ca="1">I120+DeltaRK4!H101</f>
        <v>1.29</v>
      </c>
      <c r="J121" s="19">
        <f ca="1">J120+DeltaRK4!I101</f>
        <v>0.31</v>
      </c>
      <c r="K121" s="19">
        <f ca="1">K120+DeltaRK4!J101</f>
        <v>0.15</v>
      </c>
      <c r="L121" s="19">
        <f ca="1">L120+DeltaRK4!K101</f>
        <v>0</v>
      </c>
      <c r="M121" s="19">
        <f ca="1">M120+DeltaRK4!L101</f>
        <v>0.1</v>
      </c>
      <c r="N121" s="19">
        <f ca="1">N120+DeltaRK4!M101</f>
        <v>0.32</v>
      </c>
      <c r="O121" s="19">
        <f ca="1">O120+DeltaRK4!N101</f>
        <v>0</v>
      </c>
      <c r="P121" s="19">
        <f ca="1">P120+DeltaRK4!O101</f>
        <v>0</v>
      </c>
      <c r="Q121" s="19">
        <f ca="1">Q120+DeltaRK4!P101</f>
        <v>424.64302401480921</v>
      </c>
      <c r="R121" s="19">
        <f ca="1">R120+DeltaRK4!Q101</f>
        <v>0.05</v>
      </c>
      <c r="S121" s="19">
        <f ca="1">S120+DeltaRK4!R101</f>
        <v>0</v>
      </c>
      <c r="T121" s="19">
        <f ca="1">T120+DeltaRK4!S101</f>
        <v>0.13</v>
      </c>
      <c r="U121" s="19">
        <f ca="1">U120+DeltaRK4!T101</f>
        <v>0</v>
      </c>
      <c r="V121" s="19">
        <f ca="1">V120+DeltaRK4!U101</f>
        <v>0.03</v>
      </c>
      <c r="W121" s="19">
        <f ca="1">W120+DeltaRK4!V101</f>
        <v>1283.8471508134523</v>
      </c>
      <c r="X121" s="19">
        <f ca="1">X120+DeltaRK4!W101</f>
        <v>0.01</v>
      </c>
      <c r="Y121" s="19">
        <f ca="1">Y120+DeltaRK4!X101</f>
        <v>0.03</v>
      </c>
      <c r="Z121" s="19">
        <f ca="1">Z120+DeltaRK4!Y101</f>
        <v>0</v>
      </c>
      <c r="AA121" s="19">
        <f ca="1">AA120+DeltaRK4!Z101</f>
        <v>0</v>
      </c>
      <c r="AB121" s="19">
        <f ca="1">AB120+DeltaRK4!AA101</f>
        <v>0</v>
      </c>
      <c r="AC121" s="19">
        <f ca="1">AC120+DeltaRK4!AB101</f>
        <v>0</v>
      </c>
      <c r="AD121" s="19">
        <f ca="1">AD120+DeltaRK4!AC101</f>
        <v>0</v>
      </c>
      <c r="AE121" s="19">
        <f ca="1">AE120+DeltaRK4!AD101</f>
        <v>0.34067307311668343</v>
      </c>
      <c r="AF121" s="19">
        <f ca="1">AF120+DeltaRK4!AE101</f>
        <v>196.1897716444773</v>
      </c>
      <c r="AG121" s="19">
        <f ca="1">AG120+DeltaRK4!AF101</f>
        <v>334.76350832651167</v>
      </c>
      <c r="AH121" s="19">
        <f ca="1">AH120+DeltaRK4!AG101</f>
        <v>146.84953954305482</v>
      </c>
      <c r="AI121" s="19">
        <f ca="1">AI120+DeltaRK4!AH101</f>
        <v>0</v>
      </c>
      <c r="AJ121" s="19">
        <f ca="1">AJ120+DeltaRK4!AI101</f>
        <v>0</v>
      </c>
      <c r="AK121" s="19">
        <f ca="1">AK120+DeltaRK4!AJ101</f>
        <v>0</v>
      </c>
      <c r="AL121" s="19">
        <f ca="1">AL120+DeltaRK4!AK101</f>
        <v>2.08</v>
      </c>
      <c r="AM121" s="19">
        <f ca="1">AM120+DeltaRK4!AL101</f>
        <v>3.5116871876361699E-4</v>
      </c>
      <c r="AN121" s="19">
        <f ca="1">AN120+DeltaRK4!AM101</f>
        <v>0.12695134047173331</v>
      </c>
      <c r="AO121" s="19">
        <f ca="1">AO120+DeltaRK4!AN101</f>
        <v>25.91</v>
      </c>
      <c r="AP121" s="19">
        <f ca="1">AP120+DeltaRK4!AO101</f>
        <v>19.829999999999998</v>
      </c>
      <c r="AQ121" s="19">
        <f ca="1">AQ120+DeltaRK4!AP101</f>
        <v>16.43634368762131</v>
      </c>
      <c r="AR121" s="19">
        <f ca="1">AR120+DeltaRK4!AQ101</f>
        <v>131.29634368762132</v>
      </c>
      <c r="AS121" s="19">
        <f ca="1">AS120+DeltaRK4!AR101</f>
        <v>-23.303656312378692</v>
      </c>
      <c r="AT121" s="19">
        <f ca="1">AT120+DeltaRK4!AS101</f>
        <v>4.83</v>
      </c>
      <c r="AU121" s="19">
        <f ca="1">AU120+DeltaRK4!AT101</f>
        <v>0.04</v>
      </c>
      <c r="AV121" s="19">
        <f ca="1">AV120+DeltaRK4!AU101</f>
        <v>0</v>
      </c>
      <c r="AW121" s="19">
        <f ca="1">AW120+DeltaRK4!AV101</f>
        <v>1.32</v>
      </c>
      <c r="AX121" s="19">
        <f ca="1">AX120+DeltaRK4!AW101</f>
        <v>1.34</v>
      </c>
      <c r="AY121" s="19">
        <f ca="1">AY120+DeltaRK4!AX101</f>
        <v>1.34</v>
      </c>
      <c r="AZ121" s="19">
        <f ca="1">AZ120+DeltaRK4!AY101</f>
        <v>1.24</v>
      </c>
      <c r="BA121" s="19">
        <f ca="1">BA120+DeltaRK4!AZ101</f>
        <v>0.14000000000000001</v>
      </c>
      <c r="BB121" s="19">
        <f ca="1">BB120+DeltaRK4!BA101</f>
        <v>3.74</v>
      </c>
      <c r="BC121" s="19">
        <f ca="1">BC120+DeltaRK4!BB101</f>
        <v>1.88</v>
      </c>
      <c r="BD121" s="19">
        <f ca="1">BD120+DeltaRK4!BC101</f>
        <v>10.65</v>
      </c>
      <c r="BE121" s="19">
        <f ca="1">BE120+DeltaRK4!BD101</f>
        <v>1.55</v>
      </c>
      <c r="BF121" s="19">
        <f ca="1">BF120+DeltaRK4!BE101</f>
        <v>0.67</v>
      </c>
      <c r="BG121" s="19">
        <f ca="1">BG120+DeltaRK4!BF101</f>
        <v>0.56000000000000005</v>
      </c>
      <c r="BH121" s="19">
        <f ca="1">BH120+DeltaRK4!BG101</f>
        <v>2.1</v>
      </c>
      <c r="BI121" s="19">
        <f ca="1">BI120+DeltaRK4!BH101</f>
        <v>1.72</v>
      </c>
      <c r="BJ121" s="19">
        <f ca="1">BJ120+DeltaRK4!BI101</f>
        <v>1.24</v>
      </c>
      <c r="BK121" s="19">
        <f ca="1">BK120+DeltaRK4!BJ101</f>
        <v>9.61</v>
      </c>
      <c r="BL121" s="19">
        <f ca="1">BL120+DeltaRK4!BK101</f>
        <v>0.61</v>
      </c>
      <c r="BM121" s="19">
        <f ca="1">BM120+DeltaRK4!BL101</f>
        <v>4.5</v>
      </c>
      <c r="BN121" s="19">
        <f ca="1">BN120+DeltaRK4!BM101</f>
        <v>9.5500000000000007</v>
      </c>
      <c r="BO121" s="19">
        <f ca="1">BO120+DeltaRK4!BN101</f>
        <v>4.5</v>
      </c>
      <c r="BP121" s="19">
        <f ca="1">BP120+DeltaRK4!BO101</f>
        <v>2.58</v>
      </c>
      <c r="BQ121" s="19">
        <f ca="1">BQ120+DeltaRK4!BP101</f>
        <v>10.19</v>
      </c>
      <c r="BR121" s="19">
        <f ca="1">BR120+DeltaRK4!BQ101</f>
        <v>8.02</v>
      </c>
      <c r="BS121" s="19">
        <f ca="1">BS120+DeltaRK4!BR101</f>
        <v>1.56</v>
      </c>
      <c r="BT121" s="19">
        <f ca="1">BT120+DeltaRK4!BS101</f>
        <v>4.66</v>
      </c>
      <c r="BU121" s="19">
        <f ca="1">BU120+DeltaRK4!BT101</f>
        <v>0</v>
      </c>
      <c r="BV121" s="4"/>
      <c r="BW121" s="4">
        <f ca="1">BW120-DeltaRK4!Y101</f>
        <v>2944.33</v>
      </c>
      <c r="BX121" s="9">
        <f t="shared" ca="1" si="29"/>
        <v>1.8118865015226713</v>
      </c>
      <c r="BY121" s="4"/>
      <c r="BZ121" s="23">
        <f t="shared" ca="1" si="25"/>
        <v>144218.06854560628</v>
      </c>
      <c r="CA121" s="10">
        <f t="shared" ca="1" si="30"/>
        <v>155642.8171745431</v>
      </c>
      <c r="CB121" s="19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</row>
    <row r="122" spans="1:108">
      <c r="A122" s="1">
        <f t="shared" si="28"/>
        <v>4.9999999999999902</v>
      </c>
      <c r="B122" s="19">
        <f ca="1">B121+DeltaRK4!B102</f>
        <v>414.63355384354639</v>
      </c>
      <c r="C122" s="21">
        <f t="shared" ca="1" si="24"/>
        <v>2944.3300009874765</v>
      </c>
      <c r="D122" s="19">
        <f ca="1">D121+DeltaRK4!C102</f>
        <v>177.8177661662188</v>
      </c>
      <c r="E122" s="19">
        <f ca="1">E121+DeltaRK4!D102</f>
        <v>6.37</v>
      </c>
      <c r="F122" s="19">
        <f ca="1">F121+DeltaRK4!E102</f>
        <v>89.262549104036125</v>
      </c>
      <c r="G122" s="19">
        <f ca="1">G121+DeltaRK4!F102</f>
        <v>18.099684729745189</v>
      </c>
      <c r="H122" s="19">
        <f ca="1">H121+DeltaRK4!G102</f>
        <v>1.21</v>
      </c>
      <c r="I122" s="19">
        <f ca="1">I121+DeltaRK4!H102</f>
        <v>1.29</v>
      </c>
      <c r="J122" s="19">
        <f ca="1">J121+DeltaRK4!I102</f>
        <v>0.31</v>
      </c>
      <c r="K122" s="19">
        <f ca="1">K121+DeltaRK4!J102</f>
        <v>0.15</v>
      </c>
      <c r="L122" s="19">
        <f ca="1">L121+DeltaRK4!K102</f>
        <v>0</v>
      </c>
      <c r="M122" s="19">
        <f ca="1">M121+DeltaRK4!L102</f>
        <v>0.1</v>
      </c>
      <c r="N122" s="19">
        <f ca="1">N121+DeltaRK4!M102</f>
        <v>0.32</v>
      </c>
      <c r="O122" s="19">
        <f ca="1">O121+DeltaRK4!N102</f>
        <v>0</v>
      </c>
      <c r="P122" s="19">
        <f ca="1">P121+DeltaRK4!O102</f>
        <v>0</v>
      </c>
      <c r="Q122" s="19">
        <f ca="1">Q121+DeltaRK4!P102</f>
        <v>425.68165013979808</v>
      </c>
      <c r="R122" s="19">
        <f ca="1">R121+DeltaRK4!Q102</f>
        <v>0.05</v>
      </c>
      <c r="S122" s="19">
        <f ca="1">S121+DeltaRK4!R102</f>
        <v>0</v>
      </c>
      <c r="T122" s="19">
        <f ca="1">T121+DeltaRK4!S102</f>
        <v>0.13</v>
      </c>
      <c r="U122" s="19">
        <f ca="1">U121+DeltaRK4!T102</f>
        <v>0</v>
      </c>
      <c r="V122" s="19">
        <f ca="1">V121+DeltaRK4!U102</f>
        <v>0.03</v>
      </c>
      <c r="W122" s="19">
        <f ca="1">W121+DeltaRK4!V102</f>
        <v>1281.2180663329841</v>
      </c>
      <c r="X122" s="19">
        <f ca="1">X121+DeltaRK4!W102</f>
        <v>0.01</v>
      </c>
      <c r="Y122" s="19">
        <f ca="1">Y121+DeltaRK4!X102</f>
        <v>0.03</v>
      </c>
      <c r="Z122" s="19">
        <f ca="1">Z121+DeltaRK4!Y102</f>
        <v>0</v>
      </c>
      <c r="AA122" s="19">
        <f ca="1">AA121+DeltaRK4!Z102</f>
        <v>0</v>
      </c>
      <c r="AB122" s="19">
        <f ca="1">AB121+DeltaRK4!AA102</f>
        <v>0</v>
      </c>
      <c r="AC122" s="19">
        <f ca="1">AC121+DeltaRK4!AB102</f>
        <v>0</v>
      </c>
      <c r="AD122" s="19">
        <f ca="1">AD121+DeltaRK4!AC102</f>
        <v>0</v>
      </c>
      <c r="AE122" s="19">
        <f ca="1">AE121+DeltaRK4!AD102</f>
        <v>0.33540012495543303</v>
      </c>
      <c r="AF122" s="19">
        <f ca="1">AF121+DeltaRK4!AE102</f>
        <v>195.34658508428521</v>
      </c>
      <c r="AG122" s="19">
        <f ca="1">AG121+DeltaRK4!AF102</f>
        <v>337.33880260062722</v>
      </c>
      <c r="AH122" s="19">
        <f ca="1">AH121+DeltaRK4!AG102</f>
        <v>147.28228446450501</v>
      </c>
      <c r="AI122" s="19">
        <f ca="1">AI121+DeltaRK4!AH102</f>
        <v>0</v>
      </c>
      <c r="AJ122" s="19">
        <f ca="1">AJ121+DeltaRK4!AI102</f>
        <v>0</v>
      </c>
      <c r="AK122" s="19">
        <f ca="1">AK121+DeltaRK4!AJ102</f>
        <v>0</v>
      </c>
      <c r="AL122" s="19">
        <f ca="1">AL121+DeltaRK4!AK102</f>
        <v>2.08</v>
      </c>
      <c r="AM122" s="19">
        <f ca="1">AM121+DeltaRK4!AL102</f>
        <v>3.152702548140751E-4</v>
      </c>
      <c r="AN122" s="19">
        <f ca="1">AN121+DeltaRK4!AM102</f>
        <v>0.11858130539767871</v>
      </c>
      <c r="AO122" s="19">
        <f ca="1">AO121+DeltaRK4!AN102</f>
        <v>25.91</v>
      </c>
      <c r="AP122" s="19">
        <f ca="1">AP121+DeltaRK4!AO102</f>
        <v>19.829999999999998</v>
      </c>
      <c r="AQ122" s="19">
        <f ca="1">AQ121+DeltaRK4!AP102</f>
        <v>16.249438554889597</v>
      </c>
      <c r="AR122" s="19">
        <f ca="1">AR121+DeltaRK4!AQ102</f>
        <v>131.10943855488961</v>
      </c>
      <c r="AS122" s="19">
        <f ca="1">AS121+DeltaRK4!AR102</f>
        <v>-23.490561445110405</v>
      </c>
      <c r="AT122" s="19">
        <f ca="1">AT121+DeltaRK4!AS102</f>
        <v>4.83</v>
      </c>
      <c r="AU122" s="19">
        <f ca="1">AU121+DeltaRK4!AT102</f>
        <v>0.04</v>
      </c>
      <c r="AV122" s="19">
        <f ca="1">AV121+DeltaRK4!AU102</f>
        <v>0</v>
      </c>
      <c r="AW122" s="19">
        <f ca="1">AW121+DeltaRK4!AV102</f>
        <v>1.32</v>
      </c>
      <c r="AX122" s="19">
        <f ca="1">AX121+DeltaRK4!AW102</f>
        <v>1.34</v>
      </c>
      <c r="AY122" s="19">
        <f ca="1">AY121+DeltaRK4!AX102</f>
        <v>1.34</v>
      </c>
      <c r="AZ122" s="19">
        <f ca="1">AZ121+DeltaRK4!AY102</f>
        <v>1.24</v>
      </c>
      <c r="BA122" s="19">
        <f ca="1">BA121+DeltaRK4!AZ102</f>
        <v>0.14000000000000001</v>
      </c>
      <c r="BB122" s="19">
        <f ca="1">BB121+DeltaRK4!BA102</f>
        <v>3.74</v>
      </c>
      <c r="BC122" s="19">
        <f ca="1">BC121+DeltaRK4!BB102</f>
        <v>1.88</v>
      </c>
      <c r="BD122" s="19">
        <f ca="1">BD121+DeltaRK4!BC102</f>
        <v>10.65</v>
      </c>
      <c r="BE122" s="19">
        <f ca="1">BE121+DeltaRK4!BD102</f>
        <v>1.55</v>
      </c>
      <c r="BF122" s="19">
        <f ca="1">BF121+DeltaRK4!BE102</f>
        <v>0.67</v>
      </c>
      <c r="BG122" s="19">
        <f ca="1">BG121+DeltaRK4!BF102</f>
        <v>0.56000000000000005</v>
      </c>
      <c r="BH122" s="19">
        <f ca="1">BH121+DeltaRK4!BG102</f>
        <v>2.1</v>
      </c>
      <c r="BI122" s="19">
        <f ca="1">BI121+DeltaRK4!BH102</f>
        <v>1.72</v>
      </c>
      <c r="BJ122" s="19">
        <f ca="1">BJ121+DeltaRK4!BI102</f>
        <v>1.24</v>
      </c>
      <c r="BK122" s="19">
        <f ca="1">BK121+DeltaRK4!BJ102</f>
        <v>9.61</v>
      </c>
      <c r="BL122" s="19">
        <f ca="1">BL121+DeltaRK4!BK102</f>
        <v>0.61</v>
      </c>
      <c r="BM122" s="19">
        <f ca="1">BM121+DeltaRK4!BL102</f>
        <v>4.5</v>
      </c>
      <c r="BN122" s="19">
        <f ca="1">BN121+DeltaRK4!BM102</f>
        <v>9.5500000000000007</v>
      </c>
      <c r="BO122" s="19">
        <f ca="1">BO121+DeltaRK4!BN102</f>
        <v>4.5</v>
      </c>
      <c r="BP122" s="19">
        <f ca="1">BP121+DeltaRK4!BO102</f>
        <v>2.58</v>
      </c>
      <c r="BQ122" s="19">
        <f ca="1">BQ121+DeltaRK4!BP102</f>
        <v>10.19</v>
      </c>
      <c r="BR122" s="19">
        <f ca="1">BR121+DeltaRK4!BQ102</f>
        <v>8.02</v>
      </c>
      <c r="BS122" s="19">
        <f ca="1">BS121+DeltaRK4!BR102</f>
        <v>1.56</v>
      </c>
      <c r="BT122" s="19">
        <f ca="1">BT121+DeltaRK4!BS102</f>
        <v>4.66</v>
      </c>
      <c r="BU122" s="19">
        <f ca="1">BU121+DeltaRK4!BT102</f>
        <v>0</v>
      </c>
      <c r="BV122" s="4"/>
      <c r="BW122" s="4">
        <f ca="1">BW121-DeltaRK4!Y102</f>
        <v>2944.33</v>
      </c>
      <c r="BX122" s="9">
        <f t="shared" ca="1" si="29"/>
        <v>1.81179860443176</v>
      </c>
      <c r="BY122" s="4"/>
      <c r="BZ122" s="23">
        <f t="shared" ca="1" si="25"/>
        <v>144213.73387567367</v>
      </c>
      <c r="CA122" s="10">
        <f t="shared" ca="1" si="30"/>
        <v>155481.94082661855</v>
      </c>
      <c r="CB122" s="19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</row>
    <row r="123" spans="1:108">
      <c r="A123" s="1">
        <f t="shared" si="28"/>
        <v>5.0499999999999901</v>
      </c>
      <c r="B123" s="19">
        <f ca="1">B122+DeltaRK4!B103</f>
        <v>414.64080794128733</v>
      </c>
      <c r="C123" s="21">
        <f t="shared" ca="1" si="24"/>
        <v>2944.3300009874761</v>
      </c>
      <c r="D123" s="19">
        <f ca="1">D122+DeltaRK4!C103</f>
        <v>177.80971224335255</v>
      </c>
      <c r="E123" s="19">
        <f ca="1">E122+DeltaRK4!D103</f>
        <v>6.37</v>
      </c>
      <c r="F123" s="19">
        <f ca="1">F122+DeltaRK4!E103</f>
        <v>89.270570800093097</v>
      </c>
      <c r="G123" s="19">
        <f ca="1">G122+DeltaRK4!F103</f>
        <v>18.099716956554474</v>
      </c>
      <c r="H123" s="19">
        <f ca="1">H122+DeltaRK4!G103</f>
        <v>1.21</v>
      </c>
      <c r="I123" s="19">
        <f ca="1">I122+DeltaRK4!H103</f>
        <v>1.29</v>
      </c>
      <c r="J123" s="19">
        <f ca="1">J122+DeltaRK4!I103</f>
        <v>0.31</v>
      </c>
      <c r="K123" s="19">
        <f ca="1">K122+DeltaRK4!J103</f>
        <v>0.15</v>
      </c>
      <c r="L123" s="19">
        <f ca="1">L122+DeltaRK4!K103</f>
        <v>0</v>
      </c>
      <c r="M123" s="19">
        <f ca="1">M122+DeltaRK4!L103</f>
        <v>0.1</v>
      </c>
      <c r="N123" s="19">
        <f ca="1">N122+DeltaRK4!M103</f>
        <v>0.32</v>
      </c>
      <c r="O123" s="19">
        <f ca="1">O122+DeltaRK4!N103</f>
        <v>0</v>
      </c>
      <c r="P123" s="19">
        <f ca="1">P122+DeltaRK4!O103</f>
        <v>0</v>
      </c>
      <c r="Q123" s="19">
        <f ca="1">Q122+DeltaRK4!P103</f>
        <v>426.68976489301417</v>
      </c>
      <c r="R123" s="19">
        <f ca="1">R122+DeltaRK4!Q103</f>
        <v>0.05</v>
      </c>
      <c r="S123" s="19">
        <f ca="1">S122+DeltaRK4!R103</f>
        <v>0</v>
      </c>
      <c r="T123" s="19">
        <f ca="1">T122+DeltaRK4!S103</f>
        <v>0.13</v>
      </c>
      <c r="U123" s="19">
        <f ca="1">U122+DeltaRK4!T103</f>
        <v>0</v>
      </c>
      <c r="V123" s="19">
        <f ca="1">V122+DeltaRK4!U103</f>
        <v>0.03</v>
      </c>
      <c r="W123" s="19">
        <f ca="1">W122+DeltaRK4!V103</f>
        <v>1278.6572306767462</v>
      </c>
      <c r="X123" s="19">
        <f ca="1">X122+DeltaRK4!W103</f>
        <v>0.01</v>
      </c>
      <c r="Y123" s="19">
        <f ca="1">Y122+DeltaRK4!X103</f>
        <v>0.03</v>
      </c>
      <c r="Z123" s="19">
        <f ca="1">Z122+DeltaRK4!Y103</f>
        <v>0</v>
      </c>
      <c r="AA123" s="19">
        <f ca="1">AA122+DeltaRK4!Z103</f>
        <v>0</v>
      </c>
      <c r="AB123" s="19">
        <f ca="1">AB122+DeltaRK4!AA103</f>
        <v>0</v>
      </c>
      <c r="AC123" s="19">
        <f ca="1">AC122+DeltaRK4!AB103</f>
        <v>0</v>
      </c>
      <c r="AD123" s="19">
        <f ca="1">AD122+DeltaRK4!AC103</f>
        <v>0</v>
      </c>
      <c r="AE123" s="19">
        <f ca="1">AE122+DeltaRK4!AD103</f>
        <v>0.33032961780675801</v>
      </c>
      <c r="AF123" s="19">
        <f ca="1">AF122+DeltaRK4!AE103</f>
        <v>194.49834785938643</v>
      </c>
      <c r="AG123" s="19">
        <f ca="1">AG122+DeltaRK4!AF103</f>
        <v>339.884642495675</v>
      </c>
      <c r="AH123" s="19">
        <f ca="1">AH122+DeltaRK4!AG103</f>
        <v>147.70321942687411</v>
      </c>
      <c r="AI123" s="19">
        <f ca="1">AI122+DeltaRK4!AH103</f>
        <v>0</v>
      </c>
      <c r="AJ123" s="19">
        <f ca="1">AJ122+DeltaRK4!AI103</f>
        <v>0</v>
      </c>
      <c r="AK123" s="19">
        <f ca="1">AK122+DeltaRK4!AJ103</f>
        <v>0</v>
      </c>
      <c r="AL123" s="19">
        <f ca="1">AL122+DeltaRK4!AK103</f>
        <v>2.08</v>
      </c>
      <c r="AM123" s="19">
        <f ca="1">AM122+DeltaRK4!AL103</f>
        <v>2.8304344552963729E-4</v>
      </c>
      <c r="AN123" s="19">
        <f ca="1">AN122+DeltaRK4!AM103</f>
        <v>0.11079517308041299</v>
      </c>
      <c r="AO123" s="19">
        <f ca="1">AO122+DeltaRK4!AN103</f>
        <v>25.91</v>
      </c>
      <c r="AP123" s="19">
        <f ca="1">AP122+DeltaRK4!AO103</f>
        <v>19.829999999999998</v>
      </c>
      <c r="AQ123" s="19">
        <f ca="1">AQ122+DeltaRK4!AP103</f>
        <v>16.065129267149256</v>
      </c>
      <c r="AR123" s="19">
        <f ca="1">AR122+DeltaRK4!AQ103</f>
        <v>130.92512926714926</v>
      </c>
      <c r="AS123" s="19">
        <f ca="1">AS122+DeltaRK4!AR103</f>
        <v>-23.674870732850746</v>
      </c>
      <c r="AT123" s="19">
        <f ca="1">AT122+DeltaRK4!AS103</f>
        <v>4.83</v>
      </c>
      <c r="AU123" s="19">
        <f ca="1">AU122+DeltaRK4!AT103</f>
        <v>0.04</v>
      </c>
      <c r="AV123" s="19">
        <f ca="1">AV122+DeltaRK4!AU103</f>
        <v>0</v>
      </c>
      <c r="AW123" s="19">
        <f ca="1">AW122+DeltaRK4!AV103</f>
        <v>1.32</v>
      </c>
      <c r="AX123" s="19">
        <f ca="1">AX122+DeltaRK4!AW103</f>
        <v>1.34</v>
      </c>
      <c r="AY123" s="19">
        <f ca="1">AY122+DeltaRK4!AX103</f>
        <v>1.34</v>
      </c>
      <c r="AZ123" s="19">
        <f ca="1">AZ122+DeltaRK4!AY103</f>
        <v>1.24</v>
      </c>
      <c r="BA123" s="19">
        <f ca="1">BA122+DeltaRK4!AZ103</f>
        <v>0.14000000000000001</v>
      </c>
      <c r="BB123" s="19">
        <f ca="1">BB122+DeltaRK4!BA103</f>
        <v>3.74</v>
      </c>
      <c r="BC123" s="19">
        <f ca="1">BC122+DeltaRK4!BB103</f>
        <v>1.88</v>
      </c>
      <c r="BD123" s="19">
        <f ca="1">BD122+DeltaRK4!BC103</f>
        <v>10.65</v>
      </c>
      <c r="BE123" s="19">
        <f ca="1">BE122+DeltaRK4!BD103</f>
        <v>1.55</v>
      </c>
      <c r="BF123" s="19">
        <f ca="1">BF122+DeltaRK4!BE103</f>
        <v>0.67</v>
      </c>
      <c r="BG123" s="19">
        <f ca="1">BG122+DeltaRK4!BF103</f>
        <v>0.56000000000000005</v>
      </c>
      <c r="BH123" s="19">
        <f ca="1">BH122+DeltaRK4!BG103</f>
        <v>2.1</v>
      </c>
      <c r="BI123" s="19">
        <f ca="1">BI122+DeltaRK4!BH103</f>
        <v>1.72</v>
      </c>
      <c r="BJ123" s="19">
        <f ca="1">BJ122+DeltaRK4!BI103</f>
        <v>1.24</v>
      </c>
      <c r="BK123" s="19">
        <f ca="1">BK122+DeltaRK4!BJ103</f>
        <v>9.61</v>
      </c>
      <c r="BL123" s="19">
        <f ca="1">BL122+DeltaRK4!BK103</f>
        <v>0.61</v>
      </c>
      <c r="BM123" s="19">
        <f ca="1">BM122+DeltaRK4!BL103</f>
        <v>4.5</v>
      </c>
      <c r="BN123" s="19">
        <f ca="1">BN122+DeltaRK4!BM103</f>
        <v>9.5500000000000007</v>
      </c>
      <c r="BO123" s="19">
        <f ca="1">BO122+DeltaRK4!BN103</f>
        <v>4.5</v>
      </c>
      <c r="BP123" s="19">
        <f ca="1">BP122+DeltaRK4!BO103</f>
        <v>2.58</v>
      </c>
      <c r="BQ123" s="19">
        <f ca="1">BQ122+DeltaRK4!BP103</f>
        <v>10.19</v>
      </c>
      <c r="BR123" s="19">
        <f ca="1">BR122+DeltaRK4!BQ103</f>
        <v>8.02</v>
      </c>
      <c r="BS123" s="19">
        <f ca="1">BS122+DeltaRK4!BR103</f>
        <v>1.56</v>
      </c>
      <c r="BT123" s="19">
        <f ca="1">BT122+DeltaRK4!BS103</f>
        <v>4.66</v>
      </c>
      <c r="BU123" s="19">
        <f ca="1">BU122+DeltaRK4!BT103</f>
        <v>0</v>
      </c>
      <c r="BV123" s="4"/>
      <c r="BW123" s="4">
        <f ca="1">BW122-DeltaRK4!Y103</f>
        <v>2944.33</v>
      </c>
      <c r="BX123" s="9">
        <f t="shared" ca="1" si="29"/>
        <v>1.8117165424054289</v>
      </c>
      <c r="BY123" s="4"/>
      <c r="BZ123" s="23">
        <f t="shared" ca="1" si="25"/>
        <v>144209.21298902403</v>
      </c>
      <c r="CA123" s="10">
        <f t="shared" ca="1" si="30"/>
        <v>155324.95361935336</v>
      </c>
      <c r="CB123" s="19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</row>
    <row r="124" spans="1:108">
      <c r="A124" s="1">
        <f t="shared" si="28"/>
        <v>5.0999999999999899</v>
      </c>
      <c r="B124" s="19">
        <f ca="1">B123+DeltaRK4!B104</f>
        <v>414.6480093309774</v>
      </c>
      <c r="C124" s="21">
        <f t="shared" ca="1" si="24"/>
        <v>2944.3300009874765</v>
      </c>
      <c r="D124" s="19">
        <f ca="1">D123+DeltaRK4!C104</f>
        <v>177.80219085896874</v>
      </c>
      <c r="E124" s="19">
        <f ca="1">E123+DeltaRK4!D104</f>
        <v>6.37</v>
      </c>
      <c r="F124" s="19">
        <f ca="1">F123+DeltaRK4!E104</f>
        <v>89.278063253480269</v>
      </c>
      <c r="G124" s="19">
        <f ca="1">G123+DeltaRK4!F104</f>
        <v>18.099745887551116</v>
      </c>
      <c r="H124" s="19">
        <f ca="1">H123+DeltaRK4!G104</f>
        <v>1.21</v>
      </c>
      <c r="I124" s="19">
        <f ca="1">I123+DeltaRK4!H104</f>
        <v>1.29</v>
      </c>
      <c r="J124" s="19">
        <f ca="1">J123+DeltaRK4!I104</f>
        <v>0.31</v>
      </c>
      <c r="K124" s="19">
        <f ca="1">K123+DeltaRK4!J104</f>
        <v>0.15</v>
      </c>
      <c r="L124" s="19">
        <f ca="1">L123+DeltaRK4!K104</f>
        <v>0</v>
      </c>
      <c r="M124" s="19">
        <f ca="1">M123+DeltaRK4!L104</f>
        <v>0.1</v>
      </c>
      <c r="N124" s="19">
        <f ca="1">N123+DeltaRK4!M104</f>
        <v>0.32</v>
      </c>
      <c r="O124" s="19">
        <f ca="1">O123+DeltaRK4!N104</f>
        <v>0</v>
      </c>
      <c r="P124" s="19">
        <f ca="1">P123+DeltaRK4!O104</f>
        <v>0</v>
      </c>
      <c r="Q124" s="19">
        <f ca="1">Q123+DeltaRK4!P104</f>
        <v>427.66793246981746</v>
      </c>
      <c r="R124" s="19">
        <f ca="1">R123+DeltaRK4!Q104</f>
        <v>0.05</v>
      </c>
      <c r="S124" s="19">
        <f ca="1">S123+DeltaRK4!R104</f>
        <v>0</v>
      </c>
      <c r="T124" s="19">
        <f ca="1">T123+DeltaRK4!S104</f>
        <v>0.13</v>
      </c>
      <c r="U124" s="19">
        <f ca="1">U123+DeltaRK4!T104</f>
        <v>0</v>
      </c>
      <c r="V124" s="19">
        <f ca="1">V123+DeltaRK4!U104</f>
        <v>0.03</v>
      </c>
      <c r="W124" s="19">
        <f ca="1">W123+DeltaRK4!V104</f>
        <v>1276.1633962584453</v>
      </c>
      <c r="X124" s="19">
        <f ca="1">X123+DeltaRK4!W104</f>
        <v>0.01</v>
      </c>
      <c r="Y124" s="19">
        <f ca="1">Y123+DeltaRK4!X104</f>
        <v>0.03</v>
      </c>
      <c r="Z124" s="19">
        <f ca="1">Z123+DeltaRK4!Y104</f>
        <v>0</v>
      </c>
      <c r="AA124" s="19">
        <f ca="1">AA123+DeltaRK4!Z104</f>
        <v>0</v>
      </c>
      <c r="AB124" s="19">
        <f ca="1">AB123+DeltaRK4!AA104</f>
        <v>0</v>
      </c>
      <c r="AC124" s="19">
        <f ca="1">AC123+DeltaRK4!AB104</f>
        <v>0</v>
      </c>
      <c r="AD124" s="19">
        <f ca="1">AD123+DeltaRK4!AC104</f>
        <v>0</v>
      </c>
      <c r="AE124" s="19">
        <f ca="1">AE123+DeltaRK4!AD104</f>
        <v>0.32546759815138715</v>
      </c>
      <c r="AF124" s="19">
        <f ca="1">AF123+DeltaRK4!AE104</f>
        <v>193.64554928022028</v>
      </c>
      <c r="AG124" s="19">
        <f ca="1">AG123+DeltaRK4!AF104</f>
        <v>342.40119755081503</v>
      </c>
      <c r="AH124" s="19">
        <f ca="1">AH123+DeltaRK4!AG104</f>
        <v>148.11256277651174</v>
      </c>
      <c r="AI124" s="19">
        <f ca="1">AI123+DeltaRK4!AH104</f>
        <v>0</v>
      </c>
      <c r="AJ124" s="19">
        <f ca="1">AJ123+DeltaRK4!AI104</f>
        <v>0</v>
      </c>
      <c r="AK124" s="19">
        <f ca="1">AK123+DeltaRK4!AJ104</f>
        <v>0</v>
      </c>
      <c r="AL124" s="19">
        <f ca="1">AL123+DeltaRK4!AK104</f>
        <v>2.08</v>
      </c>
      <c r="AM124" s="19">
        <f ca="1">AM123+DeltaRK4!AL104</f>
        <v>2.5411244888768264E-4</v>
      </c>
      <c r="AN124" s="19">
        <f ca="1">AN123+DeltaRK4!AM104</f>
        <v>0.10355193620716775</v>
      </c>
      <c r="AO124" s="19">
        <f ca="1">AO123+DeltaRK4!AN104</f>
        <v>25.91</v>
      </c>
      <c r="AP124" s="19">
        <f ca="1">AP123+DeltaRK4!AO104</f>
        <v>19.829999999999998</v>
      </c>
      <c r="AQ124" s="19">
        <f ca="1">AQ123+DeltaRK4!AP104</f>
        <v>15.883363001619692</v>
      </c>
      <c r="AR124" s="19">
        <f ca="1">AR123+DeltaRK4!AQ104</f>
        <v>130.74336300161968</v>
      </c>
      <c r="AS124" s="19">
        <f ca="1">AS123+DeltaRK4!AR104</f>
        <v>-23.85663699838031</v>
      </c>
      <c r="AT124" s="19">
        <f ca="1">AT123+DeltaRK4!AS104</f>
        <v>4.83</v>
      </c>
      <c r="AU124" s="19">
        <f ca="1">AU123+DeltaRK4!AT104</f>
        <v>0.04</v>
      </c>
      <c r="AV124" s="19">
        <f ca="1">AV123+DeltaRK4!AU104</f>
        <v>0</v>
      </c>
      <c r="AW124" s="19">
        <f ca="1">AW123+DeltaRK4!AV104</f>
        <v>1.32</v>
      </c>
      <c r="AX124" s="19">
        <f ca="1">AX123+DeltaRK4!AW104</f>
        <v>1.34</v>
      </c>
      <c r="AY124" s="19">
        <f ca="1">AY123+DeltaRK4!AX104</f>
        <v>1.34</v>
      </c>
      <c r="AZ124" s="19">
        <f ca="1">AZ123+DeltaRK4!AY104</f>
        <v>1.24</v>
      </c>
      <c r="BA124" s="19">
        <f ca="1">BA123+DeltaRK4!AZ104</f>
        <v>0.14000000000000001</v>
      </c>
      <c r="BB124" s="19">
        <f ca="1">BB123+DeltaRK4!BA104</f>
        <v>3.74</v>
      </c>
      <c r="BC124" s="19">
        <f ca="1">BC123+DeltaRK4!BB104</f>
        <v>1.88</v>
      </c>
      <c r="BD124" s="19">
        <f ca="1">BD123+DeltaRK4!BC104</f>
        <v>10.65</v>
      </c>
      <c r="BE124" s="19">
        <f ca="1">BE123+DeltaRK4!BD104</f>
        <v>1.55</v>
      </c>
      <c r="BF124" s="19">
        <f ca="1">BF123+DeltaRK4!BE104</f>
        <v>0.67</v>
      </c>
      <c r="BG124" s="19">
        <f ca="1">BG123+DeltaRK4!BF104</f>
        <v>0.56000000000000005</v>
      </c>
      <c r="BH124" s="19">
        <f ca="1">BH123+DeltaRK4!BG104</f>
        <v>2.1</v>
      </c>
      <c r="BI124" s="19">
        <f ca="1">BI123+DeltaRK4!BH104</f>
        <v>1.72</v>
      </c>
      <c r="BJ124" s="19">
        <f ca="1">BJ123+DeltaRK4!BI104</f>
        <v>1.24</v>
      </c>
      <c r="BK124" s="19">
        <f ca="1">BK123+DeltaRK4!BJ104</f>
        <v>9.61</v>
      </c>
      <c r="BL124" s="19">
        <f ca="1">BL123+DeltaRK4!BK104</f>
        <v>0.61</v>
      </c>
      <c r="BM124" s="19">
        <f ca="1">BM123+DeltaRK4!BL104</f>
        <v>4.5</v>
      </c>
      <c r="BN124" s="19">
        <f ca="1">BN123+DeltaRK4!BM104</f>
        <v>9.5500000000000007</v>
      </c>
      <c r="BO124" s="19">
        <f ca="1">BO123+DeltaRK4!BN104</f>
        <v>4.5</v>
      </c>
      <c r="BP124" s="19">
        <f ca="1">BP123+DeltaRK4!BO104</f>
        <v>2.58</v>
      </c>
      <c r="BQ124" s="19">
        <f ca="1">BQ123+DeltaRK4!BP104</f>
        <v>10.19</v>
      </c>
      <c r="BR124" s="19">
        <f ca="1">BR123+DeltaRK4!BQ104</f>
        <v>8.02</v>
      </c>
      <c r="BS124" s="19">
        <f ca="1">BS123+DeltaRK4!BR104</f>
        <v>1.56</v>
      </c>
      <c r="BT124" s="19">
        <f ca="1">BT123+DeltaRK4!BS104</f>
        <v>4.66</v>
      </c>
      <c r="BU124" s="19">
        <f ca="1">BU123+DeltaRK4!BT104</f>
        <v>0</v>
      </c>
      <c r="BV124" s="4"/>
      <c r="BW124" s="4">
        <f ca="1">BW123-DeltaRK4!Y104</f>
        <v>2944.33</v>
      </c>
      <c r="BX124" s="9">
        <f t="shared" ca="1" si="29"/>
        <v>1.8116399064537814</v>
      </c>
      <c r="BY124" s="4"/>
      <c r="BZ124" s="23">
        <f t="shared" ca="1" si="25"/>
        <v>144204.51087763321</v>
      </c>
      <c r="CA124" s="10">
        <f t="shared" ca="1" si="30"/>
        <v>155171.78579980441</v>
      </c>
      <c r="CB124" s="19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</row>
    <row r="125" spans="1:108">
      <c r="A125" s="1">
        <f t="shared" si="28"/>
        <v>5.1499999999999897</v>
      </c>
      <c r="B125" s="19">
        <f ca="1">B124+DeltaRK4!B105</f>
        <v>414.65516727526807</v>
      </c>
      <c r="C125" s="21">
        <f t="shared" ca="1" si="24"/>
        <v>2944.3300009874761</v>
      </c>
      <c r="D125" s="19">
        <f ca="1">D124+DeltaRK4!C105</f>
        <v>177.79516471025772</v>
      </c>
      <c r="E125" s="19">
        <f ca="1">E124+DeltaRK4!D105</f>
        <v>6.37</v>
      </c>
      <c r="F125" s="19">
        <f ca="1">F124+DeltaRK4!E105</f>
        <v>89.285063429688094</v>
      </c>
      <c r="G125" s="19">
        <f ca="1">G124+DeltaRK4!F105</f>
        <v>18.099771860054322</v>
      </c>
      <c r="H125" s="19">
        <f ca="1">H124+DeltaRK4!G105</f>
        <v>1.21</v>
      </c>
      <c r="I125" s="19">
        <f ca="1">I124+DeltaRK4!H105</f>
        <v>1.29</v>
      </c>
      <c r="J125" s="19">
        <f ca="1">J124+DeltaRK4!I105</f>
        <v>0.31</v>
      </c>
      <c r="K125" s="19">
        <f ca="1">K124+DeltaRK4!J105</f>
        <v>0.15</v>
      </c>
      <c r="L125" s="19">
        <f ca="1">L124+DeltaRK4!K105</f>
        <v>0</v>
      </c>
      <c r="M125" s="19">
        <f ca="1">M124+DeltaRK4!L105</f>
        <v>0.1</v>
      </c>
      <c r="N125" s="19">
        <f ca="1">N124+DeltaRK4!M105</f>
        <v>0.32</v>
      </c>
      <c r="O125" s="19">
        <f ca="1">O124+DeltaRK4!N105</f>
        <v>0</v>
      </c>
      <c r="P125" s="19">
        <f ca="1">P124+DeltaRK4!O105</f>
        <v>0</v>
      </c>
      <c r="Q125" s="19">
        <f ca="1">Q124+DeltaRK4!P105</f>
        <v>428.61663707047052</v>
      </c>
      <c r="R125" s="19">
        <f ca="1">R124+DeltaRK4!Q105</f>
        <v>0.05</v>
      </c>
      <c r="S125" s="19">
        <f ca="1">S124+DeltaRK4!R105</f>
        <v>0</v>
      </c>
      <c r="T125" s="19">
        <f ca="1">T124+DeltaRK4!S105</f>
        <v>0.13</v>
      </c>
      <c r="U125" s="19">
        <f ca="1">U124+DeltaRK4!T105</f>
        <v>0</v>
      </c>
      <c r="V125" s="19">
        <f ca="1">V124+DeltaRK4!U105</f>
        <v>0.03</v>
      </c>
      <c r="W125" s="19">
        <f ca="1">W124+DeltaRK4!V105</f>
        <v>1273.7354772597153</v>
      </c>
      <c r="X125" s="19">
        <f ca="1">X124+DeltaRK4!W105</f>
        <v>0.01</v>
      </c>
      <c r="Y125" s="19">
        <f ca="1">Y124+DeltaRK4!X105</f>
        <v>0.03</v>
      </c>
      <c r="Z125" s="19">
        <f ca="1">Z124+DeltaRK4!Y105</f>
        <v>0</v>
      </c>
      <c r="AA125" s="19">
        <f ca="1">AA124+DeltaRK4!Z105</f>
        <v>0</v>
      </c>
      <c r="AB125" s="19">
        <f ca="1">AB124+DeltaRK4!AA105</f>
        <v>0</v>
      </c>
      <c r="AC125" s="19">
        <f ca="1">AC124+DeltaRK4!AB105</f>
        <v>0</v>
      </c>
      <c r="AD125" s="19">
        <f ca="1">AD124+DeltaRK4!AC105</f>
        <v>0</v>
      </c>
      <c r="AE125" s="19">
        <f ca="1">AE124+DeltaRK4!AD105</f>
        <v>0.32074648421550073</v>
      </c>
      <c r="AF125" s="19">
        <f ca="1">AF124+DeltaRK4!AE105</f>
        <v>192.78865655096632</v>
      </c>
      <c r="AG125" s="19">
        <f ca="1">AG124+DeltaRK4!AF105</f>
        <v>344.88864674715785</v>
      </c>
      <c r="AH125" s="19">
        <f ca="1">AH124+DeltaRK4!AG105</f>
        <v>148.51052988878487</v>
      </c>
      <c r="AI125" s="19">
        <f ca="1">AI124+DeltaRK4!AH105</f>
        <v>0</v>
      </c>
      <c r="AJ125" s="19">
        <f ca="1">AJ124+DeltaRK4!AI105</f>
        <v>0</v>
      </c>
      <c r="AK125" s="19">
        <f ca="1">AK124+DeltaRK4!AJ105</f>
        <v>0</v>
      </c>
      <c r="AL125" s="19">
        <f ca="1">AL124+DeltaRK4!AK105</f>
        <v>2.08</v>
      </c>
      <c r="AM125" s="19">
        <f ca="1">AM124+DeltaRK4!AL105</f>
        <v>2.2813994568134894E-4</v>
      </c>
      <c r="AN125" s="19">
        <f ca="1">AN124+DeltaRK4!AM105</f>
        <v>9.6813457849669576E-2</v>
      </c>
      <c r="AO125" s="19">
        <f ca="1">AO124+DeltaRK4!AN105</f>
        <v>25.91</v>
      </c>
      <c r="AP125" s="19">
        <f ca="1">AP124+DeltaRK4!AO105</f>
        <v>19.829999999999998</v>
      </c>
      <c r="AQ125" s="19">
        <f ca="1">AQ124+DeltaRK4!AP105</f>
        <v>15.704088462790207</v>
      </c>
      <c r="AR125" s="19">
        <f ca="1">AR124+DeltaRK4!AQ105</f>
        <v>130.56408846279021</v>
      </c>
      <c r="AS125" s="19">
        <f ca="1">AS124+DeltaRK4!AR105</f>
        <v>-24.035911537209795</v>
      </c>
      <c r="AT125" s="19">
        <f ca="1">AT124+DeltaRK4!AS105</f>
        <v>4.83</v>
      </c>
      <c r="AU125" s="19">
        <f ca="1">AU124+DeltaRK4!AT105</f>
        <v>0.04</v>
      </c>
      <c r="AV125" s="19">
        <f ca="1">AV124+DeltaRK4!AU105</f>
        <v>0</v>
      </c>
      <c r="AW125" s="19">
        <f ca="1">AW124+DeltaRK4!AV105</f>
        <v>1.32</v>
      </c>
      <c r="AX125" s="19">
        <f ca="1">AX124+DeltaRK4!AW105</f>
        <v>1.34</v>
      </c>
      <c r="AY125" s="19">
        <f ca="1">AY124+DeltaRK4!AX105</f>
        <v>1.34</v>
      </c>
      <c r="AZ125" s="19">
        <f ca="1">AZ124+DeltaRK4!AY105</f>
        <v>1.24</v>
      </c>
      <c r="BA125" s="19">
        <f ca="1">BA124+DeltaRK4!AZ105</f>
        <v>0.14000000000000001</v>
      </c>
      <c r="BB125" s="19">
        <f ca="1">BB124+DeltaRK4!BA105</f>
        <v>3.74</v>
      </c>
      <c r="BC125" s="19">
        <f ca="1">BC124+DeltaRK4!BB105</f>
        <v>1.88</v>
      </c>
      <c r="BD125" s="19">
        <f ca="1">BD124+DeltaRK4!BC105</f>
        <v>10.65</v>
      </c>
      <c r="BE125" s="19">
        <f ca="1">BE124+DeltaRK4!BD105</f>
        <v>1.55</v>
      </c>
      <c r="BF125" s="19">
        <f ca="1">BF124+DeltaRK4!BE105</f>
        <v>0.67</v>
      </c>
      <c r="BG125" s="19">
        <f ca="1">BG124+DeltaRK4!BF105</f>
        <v>0.56000000000000005</v>
      </c>
      <c r="BH125" s="19">
        <f ca="1">BH124+DeltaRK4!BG105</f>
        <v>2.1</v>
      </c>
      <c r="BI125" s="19">
        <f ca="1">BI124+DeltaRK4!BH105</f>
        <v>1.72</v>
      </c>
      <c r="BJ125" s="19">
        <f ca="1">BJ124+DeltaRK4!BI105</f>
        <v>1.24</v>
      </c>
      <c r="BK125" s="19">
        <f ca="1">BK124+DeltaRK4!BJ105</f>
        <v>9.61</v>
      </c>
      <c r="BL125" s="19">
        <f ca="1">BL124+DeltaRK4!BK105</f>
        <v>0.61</v>
      </c>
      <c r="BM125" s="19">
        <f ca="1">BM124+DeltaRK4!BL105</f>
        <v>4.5</v>
      </c>
      <c r="BN125" s="19">
        <f ca="1">BN124+DeltaRK4!BM105</f>
        <v>9.5500000000000007</v>
      </c>
      <c r="BO125" s="19">
        <f ca="1">BO124+DeltaRK4!BN105</f>
        <v>4.5</v>
      </c>
      <c r="BP125" s="19">
        <f ca="1">BP124+DeltaRK4!BO105</f>
        <v>2.58</v>
      </c>
      <c r="BQ125" s="19">
        <f ca="1">BQ124+DeltaRK4!BP105</f>
        <v>10.19</v>
      </c>
      <c r="BR125" s="19">
        <f ca="1">BR124+DeltaRK4!BQ105</f>
        <v>8.02</v>
      </c>
      <c r="BS125" s="19">
        <f ca="1">BS124+DeltaRK4!BR105</f>
        <v>1.56</v>
      </c>
      <c r="BT125" s="19">
        <f ca="1">BT124+DeltaRK4!BS105</f>
        <v>4.66</v>
      </c>
      <c r="BU125" s="19">
        <f ca="1">BU124+DeltaRK4!BT105</f>
        <v>0</v>
      </c>
      <c r="BV125" s="4"/>
      <c r="BW125" s="4">
        <f ca="1">BW124-DeltaRK4!Y105</f>
        <v>2944.33</v>
      </c>
      <c r="BX125" s="9">
        <f t="shared" ca="1" si="29"/>
        <v>1.8115683164956822</v>
      </c>
      <c r="BY125" s="4"/>
      <c r="BZ125" s="23">
        <f t="shared" ca="1" si="25"/>
        <v>144199.63245015295</v>
      </c>
      <c r="CA125" s="10">
        <f t="shared" ca="1" si="30"/>
        <v>155022.376191902</v>
      </c>
      <c r="CB125" s="19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</row>
    <row r="126" spans="1:108">
      <c r="A126" s="1">
        <f t="shared" si="28"/>
        <v>5.1999999999999895</v>
      </c>
      <c r="B126" s="19">
        <f ca="1">B125+DeltaRK4!B106</f>
        <v>414.66229140360122</v>
      </c>
      <c r="C126" s="21">
        <f t="shared" ca="1" si="24"/>
        <v>2944.3300009874756</v>
      </c>
      <c r="D126" s="19">
        <f ca="1">D125+DeltaRK4!C106</f>
        <v>177.78859913100874</v>
      </c>
      <c r="E126" s="19">
        <f ca="1">E125+DeltaRK4!D106</f>
        <v>6.37</v>
      </c>
      <c r="F126" s="19">
        <f ca="1">F125+DeltaRK4!E106</f>
        <v>89.291605692174173</v>
      </c>
      <c r="G126" s="19">
        <f ca="1">G125+DeltaRK4!F106</f>
        <v>18.099795176817238</v>
      </c>
      <c r="H126" s="19">
        <f ca="1">H125+DeltaRK4!G106</f>
        <v>1.21</v>
      </c>
      <c r="I126" s="19">
        <f ca="1">I125+DeltaRK4!H106</f>
        <v>1.29</v>
      </c>
      <c r="J126" s="19">
        <f ca="1">J125+DeltaRK4!I106</f>
        <v>0.31</v>
      </c>
      <c r="K126" s="19">
        <f ca="1">K125+DeltaRK4!J106</f>
        <v>0.15</v>
      </c>
      <c r="L126" s="19">
        <f ca="1">L125+DeltaRK4!K106</f>
        <v>0</v>
      </c>
      <c r="M126" s="19">
        <f ca="1">M125+DeltaRK4!L106</f>
        <v>0.1</v>
      </c>
      <c r="N126" s="19">
        <f ca="1">N125+DeltaRK4!M106</f>
        <v>0.32</v>
      </c>
      <c r="O126" s="19">
        <f ca="1">O125+DeltaRK4!N106</f>
        <v>0</v>
      </c>
      <c r="P126" s="19">
        <f ca="1">P125+DeltaRK4!O106</f>
        <v>0</v>
      </c>
      <c r="Q126" s="19">
        <f ca="1">Q125+DeltaRK4!P106</f>
        <v>429.53634614696534</v>
      </c>
      <c r="R126" s="19">
        <f ca="1">R125+DeltaRK4!Q106</f>
        <v>0.05</v>
      </c>
      <c r="S126" s="19">
        <f ca="1">S125+DeltaRK4!R106</f>
        <v>0</v>
      </c>
      <c r="T126" s="19">
        <f ca="1">T125+DeltaRK4!S106</f>
        <v>0.13</v>
      </c>
      <c r="U126" s="19">
        <f ca="1">U125+DeltaRK4!T106</f>
        <v>0</v>
      </c>
      <c r="V126" s="19">
        <f ca="1">V125+DeltaRK4!U106</f>
        <v>0.03</v>
      </c>
      <c r="W126" s="19">
        <f ca="1">W125+DeltaRK4!V106</f>
        <v>1271.3724231279316</v>
      </c>
      <c r="X126" s="19">
        <f ca="1">X125+DeltaRK4!W106</f>
        <v>0.01</v>
      </c>
      <c r="Y126" s="19">
        <f ca="1">Y125+DeltaRK4!X106</f>
        <v>0.03</v>
      </c>
      <c r="Z126" s="19">
        <f ca="1">Z125+DeltaRK4!Y106</f>
        <v>0</v>
      </c>
      <c r="AA126" s="19">
        <f ca="1">AA125+DeltaRK4!Z106</f>
        <v>0</v>
      </c>
      <c r="AB126" s="19">
        <f ca="1">AB125+DeltaRK4!AA106</f>
        <v>0</v>
      </c>
      <c r="AC126" s="19">
        <f ca="1">AC125+DeltaRK4!AB106</f>
        <v>0</v>
      </c>
      <c r="AD126" s="19">
        <f ca="1">AD125+DeltaRK4!AC106</f>
        <v>0</v>
      </c>
      <c r="AE126" s="19">
        <f ca="1">AE125+DeltaRK4!AD106</f>
        <v>0.3160874687102142</v>
      </c>
      <c r="AF126" s="19">
        <f ca="1">AF125+DeltaRK4!AE106</f>
        <v>191.9281160635831</v>
      </c>
      <c r="AG126" s="19">
        <f ca="1">AG125+DeltaRK4!AF106</f>
        <v>347.34717816427951</v>
      </c>
      <c r="AH126" s="19">
        <f ca="1">AH125+DeltaRK4!AG106</f>
        <v>148.89733348389541</v>
      </c>
      <c r="AI126" s="19">
        <f ca="1">AI125+DeltaRK4!AH106</f>
        <v>0</v>
      </c>
      <c r="AJ126" s="19">
        <f ca="1">AJ125+DeltaRK4!AI106</f>
        <v>0</v>
      </c>
      <c r="AK126" s="19">
        <f ca="1">AK125+DeltaRK4!AJ106</f>
        <v>0</v>
      </c>
      <c r="AL126" s="19">
        <f ca="1">AL125+DeltaRK4!AK106</f>
        <v>2.08</v>
      </c>
      <c r="AM126" s="19">
        <f ca="1">AM125+DeltaRK4!AL106</f>
        <v>2.0482318276459008E-4</v>
      </c>
      <c r="AN126" s="19">
        <f ca="1">AN125+DeltaRK4!AM106</f>
        <v>9.0544272455370431E-2</v>
      </c>
      <c r="AO126" s="19">
        <f ca="1">AO125+DeltaRK4!AN106</f>
        <v>25.91</v>
      </c>
      <c r="AP126" s="19">
        <f ca="1">AP125+DeltaRK4!AO106</f>
        <v>19.829999999999998</v>
      </c>
      <c r="AQ126" s="19">
        <f ca="1">AQ125+DeltaRK4!AP106</f>
        <v>15.527255812157648</v>
      </c>
      <c r="AR126" s="19">
        <f ca="1">AR125+DeltaRK4!AQ106</f>
        <v>130.38725581215766</v>
      </c>
      <c r="AS126" s="19">
        <f ca="1">AS125+DeltaRK4!AR106</f>
        <v>-24.212744187842354</v>
      </c>
      <c r="AT126" s="19">
        <f ca="1">AT125+DeltaRK4!AS106</f>
        <v>4.83</v>
      </c>
      <c r="AU126" s="19">
        <f ca="1">AU125+DeltaRK4!AT106</f>
        <v>0.04</v>
      </c>
      <c r="AV126" s="19">
        <f ca="1">AV125+DeltaRK4!AU106</f>
        <v>0</v>
      </c>
      <c r="AW126" s="19">
        <f ca="1">AW125+DeltaRK4!AV106</f>
        <v>1.32</v>
      </c>
      <c r="AX126" s="19">
        <f ca="1">AX125+DeltaRK4!AW106</f>
        <v>1.34</v>
      </c>
      <c r="AY126" s="19">
        <f ca="1">AY125+DeltaRK4!AX106</f>
        <v>1.34</v>
      </c>
      <c r="AZ126" s="19">
        <f ca="1">AZ125+DeltaRK4!AY106</f>
        <v>1.24</v>
      </c>
      <c r="BA126" s="19">
        <f ca="1">BA125+DeltaRK4!AZ106</f>
        <v>0.14000000000000001</v>
      </c>
      <c r="BB126" s="19">
        <f ca="1">BB125+DeltaRK4!BA106</f>
        <v>3.74</v>
      </c>
      <c r="BC126" s="19">
        <f ca="1">BC125+DeltaRK4!BB106</f>
        <v>1.88</v>
      </c>
      <c r="BD126" s="19">
        <f ca="1">BD125+DeltaRK4!BC106</f>
        <v>10.65</v>
      </c>
      <c r="BE126" s="19">
        <f ca="1">BE125+DeltaRK4!BD106</f>
        <v>1.55</v>
      </c>
      <c r="BF126" s="19">
        <f ca="1">BF125+DeltaRK4!BE106</f>
        <v>0.67</v>
      </c>
      <c r="BG126" s="19">
        <f ca="1">BG125+DeltaRK4!BF106</f>
        <v>0.56000000000000005</v>
      </c>
      <c r="BH126" s="19">
        <f ca="1">BH125+DeltaRK4!BG106</f>
        <v>2.1</v>
      </c>
      <c r="BI126" s="19">
        <f ca="1">BI125+DeltaRK4!BH106</f>
        <v>1.72</v>
      </c>
      <c r="BJ126" s="19">
        <f ca="1">BJ125+DeltaRK4!BI106</f>
        <v>1.24</v>
      </c>
      <c r="BK126" s="19">
        <f ca="1">BK125+DeltaRK4!BJ106</f>
        <v>9.61</v>
      </c>
      <c r="BL126" s="19">
        <f ca="1">BL125+DeltaRK4!BK106</f>
        <v>0.61</v>
      </c>
      <c r="BM126" s="19">
        <f ca="1">BM125+DeltaRK4!BL106</f>
        <v>4.5</v>
      </c>
      <c r="BN126" s="19">
        <f ca="1">BN125+DeltaRK4!BM106</f>
        <v>9.5500000000000007</v>
      </c>
      <c r="BO126" s="19">
        <f ca="1">BO125+DeltaRK4!BN106</f>
        <v>4.5</v>
      </c>
      <c r="BP126" s="19">
        <f ca="1">BP125+DeltaRK4!BO106</f>
        <v>2.58</v>
      </c>
      <c r="BQ126" s="19">
        <f ca="1">BQ125+DeltaRK4!BP106</f>
        <v>10.19</v>
      </c>
      <c r="BR126" s="19">
        <f ca="1">BR125+DeltaRK4!BQ106</f>
        <v>8.02</v>
      </c>
      <c r="BS126" s="19">
        <f ca="1">BS125+DeltaRK4!BR106</f>
        <v>1.56</v>
      </c>
      <c r="BT126" s="19">
        <f ca="1">BT125+DeltaRK4!BS106</f>
        <v>4.66</v>
      </c>
      <c r="BU126" s="19">
        <f ca="1">BU125+DeltaRK4!BT106</f>
        <v>0</v>
      </c>
      <c r="BV126" s="4"/>
      <c r="BW126" s="4">
        <f ca="1">BW125-DeltaRK4!Y106</f>
        <v>2944.33</v>
      </c>
      <c r="BX126" s="9">
        <f t="shared" ca="1" si="29"/>
        <v>1.8115014193145003</v>
      </c>
      <c r="BY126" s="4"/>
      <c r="BZ126" s="23">
        <f t="shared" ca="1" si="25"/>
        <v>144194.58255214759</v>
      </c>
      <c r="CA126" s="10">
        <f t="shared" ca="1" si="30"/>
        <v>154876.66548633092</v>
      </c>
      <c r="CB126" s="19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</row>
    <row r="127" spans="1:108">
      <c r="A127" s="1">
        <f t="shared" si="28"/>
        <v>5.2499999999999893</v>
      </c>
      <c r="B127" s="19">
        <f ca="1">B126+DeltaRK4!B107</f>
        <v>414.66938654896086</v>
      </c>
      <c r="C127" s="21">
        <f t="shared" ca="1" si="24"/>
        <v>2944.3300009874761</v>
      </c>
      <c r="D127" s="19">
        <f ca="1">D126+DeltaRK4!C107</f>
        <v>177.78246190512294</v>
      </c>
      <c r="E127" s="19">
        <f ca="1">E126+DeltaRK4!D107</f>
        <v>6.37</v>
      </c>
      <c r="F127" s="19">
        <f ca="1">F126+DeltaRK4!E107</f>
        <v>89.297721985301266</v>
      </c>
      <c r="G127" s="19">
        <f ca="1">G126+DeltaRK4!F107</f>
        <v>18.09981610957594</v>
      </c>
      <c r="H127" s="19">
        <f ca="1">H126+DeltaRK4!G107</f>
        <v>1.21</v>
      </c>
      <c r="I127" s="19">
        <f ca="1">I126+DeltaRK4!H107</f>
        <v>1.29</v>
      </c>
      <c r="J127" s="19">
        <f ca="1">J126+DeltaRK4!I107</f>
        <v>0.31</v>
      </c>
      <c r="K127" s="19">
        <f ca="1">K126+DeltaRK4!J107</f>
        <v>0.15</v>
      </c>
      <c r="L127" s="19">
        <f ca="1">L126+DeltaRK4!K107</f>
        <v>0</v>
      </c>
      <c r="M127" s="19">
        <f ca="1">M126+DeltaRK4!L107</f>
        <v>0.1</v>
      </c>
      <c r="N127" s="19">
        <f ca="1">N126+DeltaRK4!M107</f>
        <v>0.32</v>
      </c>
      <c r="O127" s="19">
        <f ca="1">O126+DeltaRK4!N107</f>
        <v>0</v>
      </c>
      <c r="P127" s="19">
        <f ca="1">P126+DeltaRK4!O107</f>
        <v>0</v>
      </c>
      <c r="Q127" s="19">
        <f ca="1">Q126+DeltaRK4!P107</f>
        <v>430.42758447422176</v>
      </c>
      <c r="R127" s="19">
        <f ca="1">R126+DeltaRK4!Q107</f>
        <v>0.05</v>
      </c>
      <c r="S127" s="19">
        <f ca="1">S126+DeltaRK4!R107</f>
        <v>0</v>
      </c>
      <c r="T127" s="19">
        <f ca="1">T126+DeltaRK4!S107</f>
        <v>0.13</v>
      </c>
      <c r="U127" s="19">
        <f ca="1">U126+DeltaRK4!T107</f>
        <v>0</v>
      </c>
      <c r="V127" s="19">
        <f ca="1">V126+DeltaRK4!U107</f>
        <v>0.03</v>
      </c>
      <c r="W127" s="19">
        <f ca="1">W126+DeltaRK4!V107</f>
        <v>1269.0730704098085</v>
      </c>
      <c r="X127" s="19">
        <f ca="1">X126+DeltaRK4!W107</f>
        <v>0.01</v>
      </c>
      <c r="Y127" s="19">
        <f ca="1">Y126+DeltaRK4!X107</f>
        <v>0.03</v>
      </c>
      <c r="Z127" s="19">
        <f ca="1">Z126+DeltaRK4!Y107</f>
        <v>0</v>
      </c>
      <c r="AA127" s="19">
        <f ca="1">AA126+DeltaRK4!Z107</f>
        <v>0</v>
      </c>
      <c r="AB127" s="19">
        <f ca="1">AB126+DeltaRK4!AA107</f>
        <v>0</v>
      </c>
      <c r="AC127" s="19">
        <f ca="1">AC126+DeltaRK4!AB107</f>
        <v>0</v>
      </c>
      <c r="AD127" s="19">
        <f ca="1">AD126+DeltaRK4!AC107</f>
        <v>0</v>
      </c>
      <c r="AE127" s="19">
        <f ca="1">AE126+DeltaRK4!AD107</f>
        <v>0.31147358076868498</v>
      </c>
      <c r="AF127" s="19">
        <f ca="1">AF126+DeltaRK4!AE107</f>
        <v>191.06435472265605</v>
      </c>
      <c r="AG127" s="19">
        <f ca="1">AG126+DeltaRK4!AF107</f>
        <v>349.77698871769019</v>
      </c>
      <c r="AH127" s="19">
        <f ca="1">AH126+DeltaRK4!AG107</f>
        <v>149.27318399836057</v>
      </c>
      <c r="AI127" s="19">
        <f ca="1">AI126+DeltaRK4!AH107</f>
        <v>0</v>
      </c>
      <c r="AJ127" s="19">
        <f ca="1">AJ126+DeltaRK4!AI107</f>
        <v>0</v>
      </c>
      <c r="AK127" s="19">
        <f ca="1">AK126+DeltaRK4!AJ107</f>
        <v>0</v>
      </c>
      <c r="AL127" s="19">
        <f ca="1">AL126+DeltaRK4!AK107</f>
        <v>2.08</v>
      </c>
      <c r="AM127" s="19">
        <f ca="1">AM126+DeltaRK4!AL107</f>
        <v>1.8389042406137816E-4</v>
      </c>
      <c r="AN127" s="19">
        <f ca="1">AN126+DeltaRK4!AM107</f>
        <v>8.4711400351540705E-2</v>
      </c>
      <c r="AO127" s="19">
        <f ca="1">AO126+DeltaRK4!AN107</f>
        <v>25.91</v>
      </c>
      <c r="AP127" s="19">
        <f ca="1">AP126+DeltaRK4!AO107</f>
        <v>19.829999999999998</v>
      </c>
      <c r="AQ127" s="19">
        <f ca="1">AQ126+DeltaRK4!AP107</f>
        <v>15.352816597731632</v>
      </c>
      <c r="AR127" s="19">
        <f ca="1">AR126+DeltaRK4!AQ107</f>
        <v>130.21281659773163</v>
      </c>
      <c r="AS127" s="19">
        <f ca="1">AS126+DeltaRK4!AR107</f>
        <v>-24.38718340226837</v>
      </c>
      <c r="AT127" s="19">
        <f ca="1">AT126+DeltaRK4!AS107</f>
        <v>4.83</v>
      </c>
      <c r="AU127" s="19">
        <f ca="1">AU126+DeltaRK4!AT107</f>
        <v>0.04</v>
      </c>
      <c r="AV127" s="19">
        <f ca="1">AV126+DeltaRK4!AU107</f>
        <v>0</v>
      </c>
      <c r="AW127" s="19">
        <f ca="1">AW126+DeltaRK4!AV107</f>
        <v>1.32</v>
      </c>
      <c r="AX127" s="19">
        <f ca="1">AX126+DeltaRK4!AW107</f>
        <v>1.34</v>
      </c>
      <c r="AY127" s="19">
        <f ca="1">AY126+DeltaRK4!AX107</f>
        <v>1.34</v>
      </c>
      <c r="AZ127" s="19">
        <f ca="1">AZ126+DeltaRK4!AY107</f>
        <v>1.24</v>
      </c>
      <c r="BA127" s="19">
        <f ca="1">BA126+DeltaRK4!AZ107</f>
        <v>0.14000000000000001</v>
      </c>
      <c r="BB127" s="19">
        <f ca="1">BB126+DeltaRK4!BA107</f>
        <v>3.74</v>
      </c>
      <c r="BC127" s="19">
        <f ca="1">BC126+DeltaRK4!BB107</f>
        <v>1.88</v>
      </c>
      <c r="BD127" s="19">
        <f ca="1">BD126+DeltaRK4!BC107</f>
        <v>10.65</v>
      </c>
      <c r="BE127" s="19">
        <f ca="1">BE126+DeltaRK4!BD107</f>
        <v>1.55</v>
      </c>
      <c r="BF127" s="19">
        <f ca="1">BF126+DeltaRK4!BE107</f>
        <v>0.67</v>
      </c>
      <c r="BG127" s="19">
        <f ca="1">BG126+DeltaRK4!BF107</f>
        <v>0.56000000000000005</v>
      </c>
      <c r="BH127" s="19">
        <f ca="1">BH126+DeltaRK4!BG107</f>
        <v>2.1</v>
      </c>
      <c r="BI127" s="19">
        <f ca="1">BI126+DeltaRK4!BH107</f>
        <v>1.72</v>
      </c>
      <c r="BJ127" s="19">
        <f ca="1">BJ126+DeltaRK4!BI107</f>
        <v>1.24</v>
      </c>
      <c r="BK127" s="19">
        <f ca="1">BK126+DeltaRK4!BJ107</f>
        <v>9.61</v>
      </c>
      <c r="BL127" s="19">
        <f ca="1">BL126+DeltaRK4!BK107</f>
        <v>0.61</v>
      </c>
      <c r="BM127" s="19">
        <f ca="1">BM126+DeltaRK4!BL107</f>
        <v>4.5</v>
      </c>
      <c r="BN127" s="19">
        <f ca="1">BN126+DeltaRK4!BM107</f>
        <v>9.5500000000000007</v>
      </c>
      <c r="BO127" s="19">
        <f ca="1">BO126+DeltaRK4!BN107</f>
        <v>4.5</v>
      </c>
      <c r="BP127" s="19">
        <f ca="1">BP126+DeltaRK4!BO107</f>
        <v>2.58</v>
      </c>
      <c r="BQ127" s="19">
        <f ca="1">BQ126+DeltaRK4!BP107</f>
        <v>10.19</v>
      </c>
      <c r="BR127" s="19">
        <f ca="1">BR126+DeltaRK4!BQ107</f>
        <v>8.02</v>
      </c>
      <c r="BS127" s="19">
        <f ca="1">BS126+DeltaRK4!BR107</f>
        <v>1.56</v>
      </c>
      <c r="BT127" s="19">
        <f ca="1">BT126+DeltaRK4!BS107</f>
        <v>4.66</v>
      </c>
      <c r="BU127" s="19">
        <f ca="1">BU126+DeltaRK4!BT107</f>
        <v>0</v>
      </c>
      <c r="BV127" s="4"/>
      <c r="BW127" s="4">
        <f ca="1">BW126-DeltaRK4!Y107</f>
        <v>2944.33</v>
      </c>
      <c r="BX127" s="9">
        <f t="shared" ca="1" si="29"/>
        <v>1.8114388866579794</v>
      </c>
      <c r="BY127" s="4"/>
      <c r="BZ127" s="23">
        <f t="shared" ca="1" si="25"/>
        <v>144189.36599032299</v>
      </c>
      <c r="CA127" s="10">
        <f t="shared" ca="1" si="30"/>
        <v>154734.58837934228</v>
      </c>
      <c r="CB127" s="19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</row>
    <row r="128" spans="1:108">
      <c r="A128" s="1">
        <f t="shared" si="28"/>
        <v>5.2999999999999892</v>
      </c>
      <c r="B128" s="19">
        <f ca="1">B127+DeltaRK4!B108</f>
        <v>414.67645193174769</v>
      </c>
      <c r="C128" s="21">
        <f t="shared" ca="1" si="24"/>
        <v>2944.3300009874756</v>
      </c>
      <c r="D128" s="19">
        <f ca="1">D127+DeltaRK4!C108</f>
        <v>177.77672309328469</v>
      </c>
      <c r="E128" s="19">
        <f ca="1">E127+DeltaRK4!D108</f>
        <v>6.37</v>
      </c>
      <c r="F128" s="19">
        <f ca="1">F127+DeltaRK4!E108</f>
        <v>89.303442004482548</v>
      </c>
      <c r="G128" s="19">
        <f ca="1">G127+DeltaRK4!F108</f>
        <v>18.099834902232907</v>
      </c>
      <c r="H128" s="19">
        <f ca="1">H127+DeltaRK4!G108</f>
        <v>1.21</v>
      </c>
      <c r="I128" s="19">
        <f ca="1">I127+DeltaRK4!H108</f>
        <v>1.29</v>
      </c>
      <c r="J128" s="19">
        <f ca="1">J127+DeltaRK4!I108</f>
        <v>0.31</v>
      </c>
      <c r="K128" s="19">
        <f ca="1">K127+DeltaRK4!J108</f>
        <v>0.15</v>
      </c>
      <c r="L128" s="19">
        <f ca="1">L127+DeltaRK4!K108</f>
        <v>0</v>
      </c>
      <c r="M128" s="19">
        <f ca="1">M127+DeltaRK4!L108</f>
        <v>0.1</v>
      </c>
      <c r="N128" s="19">
        <f ca="1">N127+DeltaRK4!M108</f>
        <v>0.32</v>
      </c>
      <c r="O128" s="19">
        <f ca="1">O127+DeltaRK4!N108</f>
        <v>0</v>
      </c>
      <c r="P128" s="19">
        <f ca="1">P127+DeltaRK4!O108</f>
        <v>0</v>
      </c>
      <c r="Q128" s="19">
        <f ca="1">Q127+DeltaRK4!P108</f>
        <v>431.29094612929885</v>
      </c>
      <c r="R128" s="19">
        <f ca="1">R127+DeltaRK4!Q108</f>
        <v>0.05</v>
      </c>
      <c r="S128" s="19">
        <f ca="1">S127+DeltaRK4!R108</f>
        <v>0</v>
      </c>
      <c r="T128" s="19">
        <f ca="1">T127+DeltaRK4!S108</f>
        <v>0.13</v>
      </c>
      <c r="U128" s="19">
        <f ca="1">U127+DeltaRK4!T108</f>
        <v>0</v>
      </c>
      <c r="V128" s="19">
        <f ca="1">V127+DeltaRK4!U108</f>
        <v>0.03</v>
      </c>
      <c r="W128" s="19">
        <f ca="1">W127+DeltaRK4!V108</f>
        <v>1266.8361188208191</v>
      </c>
      <c r="X128" s="19">
        <f ca="1">X127+DeltaRK4!W108</f>
        <v>0.01</v>
      </c>
      <c r="Y128" s="19">
        <f ca="1">Y127+DeltaRK4!X108</f>
        <v>0.03</v>
      </c>
      <c r="Z128" s="19">
        <f ca="1">Z127+DeltaRK4!Y108</f>
        <v>0</v>
      </c>
      <c r="AA128" s="19">
        <f ca="1">AA127+DeltaRK4!Z108</f>
        <v>0</v>
      </c>
      <c r="AB128" s="19">
        <f ca="1">AB127+DeltaRK4!AA108</f>
        <v>0</v>
      </c>
      <c r="AC128" s="19">
        <f ca="1">AC127+DeltaRK4!AB108</f>
        <v>0</v>
      </c>
      <c r="AD128" s="19">
        <f ca="1">AD127+DeltaRK4!AC108</f>
        <v>0</v>
      </c>
      <c r="AE128" s="19">
        <f ca="1">AE127+DeltaRK4!AD108</f>
        <v>0.30696158364279885</v>
      </c>
      <c r="AF128" s="19">
        <f ca="1">AF127+DeltaRK4!AE108</f>
        <v>190.19778081820385</v>
      </c>
      <c r="AG128" s="19">
        <f ca="1">AG127+DeltaRK4!AF108</f>
        <v>352.17828361077216</v>
      </c>
      <c r="AH128" s="19">
        <f ca="1">AH127+DeltaRK4!AG108</f>
        <v>149.63828963593747</v>
      </c>
      <c r="AI128" s="19">
        <f ca="1">AI127+DeltaRK4!AH108</f>
        <v>0</v>
      </c>
      <c r="AJ128" s="19">
        <f ca="1">AJ127+DeltaRK4!AI108</f>
        <v>0</v>
      </c>
      <c r="AK128" s="19">
        <f ca="1">AK127+DeltaRK4!AJ108</f>
        <v>0</v>
      </c>
      <c r="AL128" s="19">
        <f ca="1">AL127+DeltaRK4!AK108</f>
        <v>2.08</v>
      </c>
      <c r="AM128" s="19">
        <f ca="1">AM127+DeltaRK4!AL108</f>
        <v>1.6509776709348919E-4</v>
      </c>
      <c r="AN128" s="19">
        <f ca="1">AN127+DeltaRK4!AM108</f>
        <v>7.9284174915275299E-2</v>
      </c>
      <c r="AO128" s="19">
        <f ca="1">AO127+DeltaRK4!AN108</f>
        <v>25.91</v>
      </c>
      <c r="AP128" s="19">
        <f ca="1">AP127+DeltaRK4!AO108</f>
        <v>19.829999999999998</v>
      </c>
      <c r="AQ128" s="19">
        <f ca="1">AQ127+DeltaRK4!AP108</f>
        <v>15.180723705373182</v>
      </c>
      <c r="AR128" s="19">
        <f ca="1">AR127+DeltaRK4!AQ108</f>
        <v>130.04072370537318</v>
      </c>
      <c r="AS128" s="19">
        <f ca="1">AS127+DeltaRK4!AR108</f>
        <v>-24.559276294626819</v>
      </c>
      <c r="AT128" s="19">
        <f ca="1">AT127+DeltaRK4!AS108</f>
        <v>4.83</v>
      </c>
      <c r="AU128" s="19">
        <f ca="1">AU127+DeltaRK4!AT108</f>
        <v>0.04</v>
      </c>
      <c r="AV128" s="19">
        <f ca="1">AV127+DeltaRK4!AU108</f>
        <v>0</v>
      </c>
      <c r="AW128" s="19">
        <f ca="1">AW127+DeltaRK4!AV108</f>
        <v>1.32</v>
      </c>
      <c r="AX128" s="19">
        <f ca="1">AX127+DeltaRK4!AW108</f>
        <v>1.34</v>
      </c>
      <c r="AY128" s="19">
        <f ca="1">AY127+DeltaRK4!AX108</f>
        <v>1.34</v>
      </c>
      <c r="AZ128" s="19">
        <f ca="1">AZ127+DeltaRK4!AY108</f>
        <v>1.24</v>
      </c>
      <c r="BA128" s="19">
        <f ca="1">BA127+DeltaRK4!AZ108</f>
        <v>0.14000000000000001</v>
      </c>
      <c r="BB128" s="19">
        <f ca="1">BB127+DeltaRK4!BA108</f>
        <v>3.74</v>
      </c>
      <c r="BC128" s="19">
        <f ca="1">BC127+DeltaRK4!BB108</f>
        <v>1.88</v>
      </c>
      <c r="BD128" s="19">
        <f ca="1">BD127+DeltaRK4!BC108</f>
        <v>10.65</v>
      </c>
      <c r="BE128" s="19">
        <f ca="1">BE127+DeltaRK4!BD108</f>
        <v>1.55</v>
      </c>
      <c r="BF128" s="19">
        <f ca="1">BF127+DeltaRK4!BE108</f>
        <v>0.67</v>
      </c>
      <c r="BG128" s="19">
        <f ca="1">BG127+DeltaRK4!BF108</f>
        <v>0.56000000000000005</v>
      </c>
      <c r="BH128" s="19">
        <f ca="1">BH127+DeltaRK4!BG108</f>
        <v>2.1</v>
      </c>
      <c r="BI128" s="19">
        <f ca="1">BI127+DeltaRK4!BH108</f>
        <v>1.72</v>
      </c>
      <c r="BJ128" s="19">
        <f ca="1">BJ127+DeltaRK4!BI108</f>
        <v>1.24</v>
      </c>
      <c r="BK128" s="19">
        <f ca="1">BK127+DeltaRK4!BJ108</f>
        <v>9.61</v>
      </c>
      <c r="BL128" s="19">
        <f ca="1">BL127+DeltaRK4!BK108</f>
        <v>0.61</v>
      </c>
      <c r="BM128" s="19">
        <f ca="1">BM127+DeltaRK4!BL108</f>
        <v>4.5</v>
      </c>
      <c r="BN128" s="19">
        <f ca="1">BN127+DeltaRK4!BM108</f>
        <v>9.5500000000000007</v>
      </c>
      <c r="BO128" s="19">
        <f ca="1">BO127+DeltaRK4!BN108</f>
        <v>4.5</v>
      </c>
      <c r="BP128" s="19">
        <f ca="1">BP127+DeltaRK4!BO108</f>
        <v>2.58</v>
      </c>
      <c r="BQ128" s="19">
        <f ca="1">BQ127+DeltaRK4!BP108</f>
        <v>10.19</v>
      </c>
      <c r="BR128" s="19">
        <f ca="1">BR127+DeltaRK4!BQ108</f>
        <v>8.02</v>
      </c>
      <c r="BS128" s="19">
        <f ca="1">BS127+DeltaRK4!BR108</f>
        <v>1.56</v>
      </c>
      <c r="BT128" s="19">
        <f ca="1">BT127+DeltaRK4!BS108</f>
        <v>4.66</v>
      </c>
      <c r="BU128" s="19">
        <f ca="1">BU127+DeltaRK4!BT108</f>
        <v>0</v>
      </c>
      <c r="BV128" s="4"/>
      <c r="BW128" s="4">
        <f ca="1">BW127-DeltaRK4!Y108</f>
        <v>2944.33</v>
      </c>
      <c r="BX128" s="9">
        <f t="shared" ca="1" si="29"/>
        <v>1.8113804134721789</v>
      </c>
      <c r="BY128" s="4"/>
      <c r="BZ128" s="23">
        <f t="shared" ca="1" si="25"/>
        <v>144183.98753519449</v>
      </c>
      <c r="CA128" s="10">
        <f t="shared" ca="1" si="30"/>
        <v>154596.07230837428</v>
      </c>
      <c r="CB128" s="19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</row>
    <row r="129" spans="1:108">
      <c r="A129" s="1">
        <f t="shared" si="28"/>
        <v>5.349999999999989</v>
      </c>
      <c r="B129" s="19">
        <f ca="1">B128+DeltaRK4!B109</f>
        <v>414.6834855053782</v>
      </c>
      <c r="C129" s="21">
        <f t="shared" ca="1" si="24"/>
        <v>2944.3300009874761</v>
      </c>
      <c r="D129" s="19">
        <f ca="1">D128+DeltaRK4!C109</f>
        <v>177.77135487186976</v>
      </c>
      <c r="E129" s="19">
        <f ca="1">E128+DeltaRK4!D109</f>
        <v>6.37</v>
      </c>
      <c r="F129" s="19">
        <f ca="1">F128+DeltaRK4!E109</f>
        <v>89.308793354417574</v>
      </c>
      <c r="G129" s="19">
        <f ca="1">G128+DeltaRK4!F109</f>
        <v>18.099851773712803</v>
      </c>
      <c r="H129" s="19">
        <f ca="1">H128+DeltaRK4!G109</f>
        <v>1.21</v>
      </c>
      <c r="I129" s="19">
        <f ca="1">I128+DeltaRK4!H109</f>
        <v>1.29</v>
      </c>
      <c r="J129" s="19">
        <f ca="1">J128+DeltaRK4!I109</f>
        <v>0.31</v>
      </c>
      <c r="K129" s="19">
        <f ca="1">K128+DeltaRK4!J109</f>
        <v>0.15</v>
      </c>
      <c r="L129" s="19">
        <f ca="1">L128+DeltaRK4!K109</f>
        <v>0</v>
      </c>
      <c r="M129" s="19">
        <f ca="1">M128+DeltaRK4!L109</f>
        <v>0.1</v>
      </c>
      <c r="N129" s="19">
        <f ca="1">N128+DeltaRK4!M109</f>
        <v>0.32</v>
      </c>
      <c r="O129" s="19">
        <f ca="1">O128+DeltaRK4!N109</f>
        <v>0</v>
      </c>
      <c r="P129" s="19">
        <f ca="1">P128+DeltaRK4!O109</f>
        <v>0</v>
      </c>
      <c r="Q129" s="19">
        <f ca="1">Q128+DeltaRK4!P109</f>
        <v>432.1270327708898</v>
      </c>
      <c r="R129" s="19">
        <f ca="1">R128+DeltaRK4!Q109</f>
        <v>0.05</v>
      </c>
      <c r="S129" s="19">
        <f ca="1">S128+DeltaRK4!R109</f>
        <v>0</v>
      </c>
      <c r="T129" s="19">
        <f ca="1">T128+DeltaRK4!S109</f>
        <v>0.13</v>
      </c>
      <c r="U129" s="19">
        <f ca="1">U128+DeltaRK4!T109</f>
        <v>0</v>
      </c>
      <c r="V129" s="19">
        <f ca="1">V128+DeltaRK4!U109</f>
        <v>0.03</v>
      </c>
      <c r="W129" s="19">
        <f ca="1">W128+DeltaRK4!V109</f>
        <v>1264.6602547723585</v>
      </c>
      <c r="X129" s="19">
        <f ca="1">X128+DeltaRK4!W109</f>
        <v>0.01</v>
      </c>
      <c r="Y129" s="19">
        <f ca="1">Y128+DeltaRK4!X109</f>
        <v>0.03</v>
      </c>
      <c r="Z129" s="19">
        <f ca="1">Z128+DeltaRK4!Y109</f>
        <v>0</v>
      </c>
      <c r="AA129" s="19">
        <f ca="1">AA128+DeltaRK4!Z109</f>
        <v>0</v>
      </c>
      <c r="AB129" s="19">
        <f ca="1">AB128+DeltaRK4!AA109</f>
        <v>0</v>
      </c>
      <c r="AC129" s="19">
        <f ca="1">AC128+DeltaRK4!AB109</f>
        <v>0</v>
      </c>
      <c r="AD129" s="19">
        <f ca="1">AD128+DeltaRK4!AC109</f>
        <v>0</v>
      </c>
      <c r="AE129" s="19">
        <f ca="1">AE128+DeltaRK4!AD109</f>
        <v>0.30262126989443983</v>
      </c>
      <c r="AF129" s="19">
        <f ca="1">AF128+DeltaRK4!AE109</f>
        <v>189.32878438071754</v>
      </c>
      <c r="AG129" s="19">
        <f ca="1">AG128+DeltaRK4!AF109</f>
        <v>354.55127544393338</v>
      </c>
      <c r="AH129" s="19">
        <f ca="1">AH128+DeltaRK4!AG109</f>
        <v>149.99285604046906</v>
      </c>
      <c r="AI129" s="19">
        <f ca="1">AI128+DeltaRK4!AH109</f>
        <v>0</v>
      </c>
      <c r="AJ129" s="19">
        <f ca="1">AJ128+DeltaRK4!AI109</f>
        <v>0</v>
      </c>
      <c r="AK129" s="19">
        <f ca="1">AK128+DeltaRK4!AJ109</f>
        <v>0</v>
      </c>
      <c r="AL129" s="19">
        <f ca="1">AL128+DeltaRK4!AK109</f>
        <v>2.08</v>
      </c>
      <c r="AM129" s="19">
        <f ca="1">AM128+DeltaRK4!AL109</f>
        <v>1.4822628719542356E-4</v>
      </c>
      <c r="AN129" s="19">
        <f ca="1">AN128+DeltaRK4!AM109</f>
        <v>7.4234081577772143E-2</v>
      </c>
      <c r="AO129" s="19">
        <f ca="1">AO128+DeltaRK4!AN109</f>
        <v>25.91</v>
      </c>
      <c r="AP129" s="19">
        <f ca="1">AP128+DeltaRK4!AO109</f>
        <v>19.829999999999998</v>
      </c>
      <c r="AQ129" s="19">
        <f ca="1">AQ128+DeltaRK4!AP109</f>
        <v>15.010931333782818</v>
      </c>
      <c r="AR129" s="19">
        <f ca="1">AR128+DeltaRK4!AQ109</f>
        <v>129.87093133378281</v>
      </c>
      <c r="AS129" s="19">
        <f ca="1">AS128+DeltaRK4!AR109</f>
        <v>-24.729068666217184</v>
      </c>
      <c r="AT129" s="19">
        <f ca="1">AT128+DeltaRK4!AS109</f>
        <v>4.83</v>
      </c>
      <c r="AU129" s="19">
        <f ca="1">AU128+DeltaRK4!AT109</f>
        <v>0.04</v>
      </c>
      <c r="AV129" s="19">
        <f ca="1">AV128+DeltaRK4!AU109</f>
        <v>0</v>
      </c>
      <c r="AW129" s="19">
        <f ca="1">AW128+DeltaRK4!AV109</f>
        <v>1.32</v>
      </c>
      <c r="AX129" s="19">
        <f ca="1">AX128+DeltaRK4!AW109</f>
        <v>1.34</v>
      </c>
      <c r="AY129" s="19">
        <f ca="1">AY128+DeltaRK4!AX109</f>
        <v>1.34</v>
      </c>
      <c r="AZ129" s="19">
        <f ca="1">AZ128+DeltaRK4!AY109</f>
        <v>1.24</v>
      </c>
      <c r="BA129" s="19">
        <f ca="1">BA128+DeltaRK4!AZ109</f>
        <v>0.14000000000000001</v>
      </c>
      <c r="BB129" s="19">
        <f ca="1">BB128+DeltaRK4!BA109</f>
        <v>3.74</v>
      </c>
      <c r="BC129" s="19">
        <f ca="1">BC128+DeltaRK4!BB109</f>
        <v>1.88</v>
      </c>
      <c r="BD129" s="19">
        <f ca="1">BD128+DeltaRK4!BC109</f>
        <v>10.65</v>
      </c>
      <c r="BE129" s="19">
        <f ca="1">BE128+DeltaRK4!BD109</f>
        <v>1.55</v>
      </c>
      <c r="BF129" s="19">
        <f ca="1">BF128+DeltaRK4!BE109</f>
        <v>0.67</v>
      </c>
      <c r="BG129" s="19">
        <f ca="1">BG128+DeltaRK4!BF109</f>
        <v>0.56000000000000005</v>
      </c>
      <c r="BH129" s="19">
        <f ca="1">BH128+DeltaRK4!BG109</f>
        <v>2.1</v>
      </c>
      <c r="BI129" s="19">
        <f ca="1">BI128+DeltaRK4!BH109</f>
        <v>1.72</v>
      </c>
      <c r="BJ129" s="19">
        <f ca="1">BJ128+DeltaRK4!BI109</f>
        <v>1.24</v>
      </c>
      <c r="BK129" s="19">
        <f ca="1">BK128+DeltaRK4!BJ109</f>
        <v>9.61</v>
      </c>
      <c r="BL129" s="19">
        <f ca="1">BL128+DeltaRK4!BK109</f>
        <v>0.61</v>
      </c>
      <c r="BM129" s="19">
        <f ca="1">BM128+DeltaRK4!BL109</f>
        <v>4.5</v>
      </c>
      <c r="BN129" s="19">
        <f ca="1">BN128+DeltaRK4!BM109</f>
        <v>9.5500000000000007</v>
      </c>
      <c r="BO129" s="19">
        <f ca="1">BO128+DeltaRK4!BN109</f>
        <v>4.5</v>
      </c>
      <c r="BP129" s="19">
        <f ca="1">BP128+DeltaRK4!BO109</f>
        <v>2.58</v>
      </c>
      <c r="BQ129" s="19">
        <f ca="1">BQ128+DeltaRK4!BP109</f>
        <v>10.19</v>
      </c>
      <c r="BR129" s="19">
        <f ca="1">BR128+DeltaRK4!BQ109</f>
        <v>8.02</v>
      </c>
      <c r="BS129" s="19">
        <f ca="1">BS128+DeltaRK4!BR109</f>
        <v>1.56</v>
      </c>
      <c r="BT129" s="19">
        <f ca="1">BT128+DeltaRK4!BS109</f>
        <v>4.66</v>
      </c>
      <c r="BU129" s="19">
        <f ca="1">BU128+DeltaRK4!BT109</f>
        <v>0</v>
      </c>
      <c r="BV129" s="4"/>
      <c r="BW129" s="4">
        <f ca="1">BW128-DeltaRK4!Y109</f>
        <v>2944.33</v>
      </c>
      <c r="BX129" s="9">
        <f t="shared" ca="1" si="29"/>
        <v>1.8113257162600975</v>
      </c>
      <c r="BY129" s="4"/>
      <c r="BZ129" s="23">
        <f t="shared" ca="1" si="25"/>
        <v>144178.45189814494</v>
      </c>
      <c r="CA129" s="10">
        <f t="shared" ca="1" si="30"/>
        <v>154461.04401751421</v>
      </c>
      <c r="CB129" s="19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</row>
    <row r="130" spans="1:108">
      <c r="A130" s="1">
        <f t="shared" si="28"/>
        <v>5.3999999999999888</v>
      </c>
      <c r="B130" s="19">
        <f ca="1">B129+DeltaRK4!B110</f>
        <v>414.69048919135616</v>
      </c>
      <c r="C130" s="21">
        <f t="shared" ca="1" si="24"/>
        <v>2944.3300009874761</v>
      </c>
      <c r="D130" s="19">
        <f ca="1">D129+DeltaRK4!C110</f>
        <v>177.76633138323058</v>
      </c>
      <c r="E130" s="19">
        <f ca="1">E129+DeltaRK4!D110</f>
        <v>6.37</v>
      </c>
      <c r="F130" s="19">
        <f ca="1">F129+DeltaRK4!E110</f>
        <v>89.313801696245093</v>
      </c>
      <c r="G130" s="19">
        <f ca="1">G129+DeltaRK4!F110</f>
        <v>18.099866920524466</v>
      </c>
      <c r="H130" s="19">
        <f ca="1">H129+DeltaRK4!G110</f>
        <v>1.21</v>
      </c>
      <c r="I130" s="19">
        <f ca="1">I129+DeltaRK4!H110</f>
        <v>1.29</v>
      </c>
      <c r="J130" s="19">
        <f ca="1">J129+DeltaRK4!I110</f>
        <v>0.31</v>
      </c>
      <c r="K130" s="19">
        <f ca="1">K129+DeltaRK4!J110</f>
        <v>0.15</v>
      </c>
      <c r="L130" s="19">
        <f ca="1">L129+DeltaRK4!K110</f>
        <v>0</v>
      </c>
      <c r="M130" s="19">
        <f ca="1">M129+DeltaRK4!L110</f>
        <v>0.1</v>
      </c>
      <c r="N130" s="19">
        <f ca="1">N129+DeltaRK4!M110</f>
        <v>0.32</v>
      </c>
      <c r="O130" s="19">
        <f ca="1">O129+DeltaRK4!N110</f>
        <v>0</v>
      </c>
      <c r="P130" s="19">
        <f ca="1">P129+DeltaRK4!O110</f>
        <v>0</v>
      </c>
      <c r="Q130" s="19">
        <f ca="1">Q129+DeltaRK4!P110</f>
        <v>432.93637921580057</v>
      </c>
      <c r="R130" s="19">
        <f ca="1">R129+DeltaRK4!Q110</f>
        <v>0.05</v>
      </c>
      <c r="S130" s="19">
        <f ca="1">S129+DeltaRK4!R110</f>
        <v>0</v>
      </c>
      <c r="T130" s="19">
        <f ca="1">T129+DeltaRK4!S110</f>
        <v>0.13</v>
      </c>
      <c r="U130" s="19">
        <f ca="1">U129+DeltaRK4!T110</f>
        <v>0</v>
      </c>
      <c r="V130" s="19">
        <f ca="1">V129+DeltaRK4!U110</f>
        <v>0.03</v>
      </c>
      <c r="W130" s="19">
        <f ca="1">W129+DeltaRK4!V110</f>
        <v>1262.5443003051694</v>
      </c>
      <c r="X130" s="19">
        <f ca="1">X129+DeltaRK4!W110</f>
        <v>0.01</v>
      </c>
      <c r="Y130" s="19">
        <f ca="1">Y129+DeltaRK4!X110</f>
        <v>0.03</v>
      </c>
      <c r="Z130" s="19">
        <f ca="1">Z129+DeltaRK4!Y110</f>
        <v>0</v>
      </c>
      <c r="AA130" s="19">
        <f ca="1">AA129+DeltaRK4!Z110</f>
        <v>0</v>
      </c>
      <c r="AB130" s="19">
        <f ca="1">AB129+DeltaRK4!AA110</f>
        <v>0</v>
      </c>
      <c r="AC130" s="19">
        <f ca="1">AC129+DeltaRK4!AB110</f>
        <v>0</v>
      </c>
      <c r="AD130" s="19">
        <f ca="1">AD129+DeltaRK4!AC110</f>
        <v>0</v>
      </c>
      <c r="AE130" s="19">
        <f ca="1">AE129+DeltaRK4!AD110</f>
        <v>0.29846223374153935</v>
      </c>
      <c r="AF130" s="19">
        <f ca="1">AF129+DeltaRK4!AE110</f>
        <v>188.45773743100492</v>
      </c>
      <c r="AG130" s="19">
        <f ca="1">AG129+DeltaRK4!AF110</f>
        <v>356.89618328716972</v>
      </c>
      <c r="AH130" s="19">
        <f ca="1">AH129+DeltaRK4!AG110</f>
        <v>150.33708590683395</v>
      </c>
      <c r="AI130" s="19">
        <f ca="1">AI129+DeltaRK4!AH110</f>
        <v>0</v>
      </c>
      <c r="AJ130" s="19">
        <f ca="1">AJ129+DeltaRK4!AI110</f>
        <v>0</v>
      </c>
      <c r="AK130" s="19">
        <f ca="1">AK129+DeltaRK4!AJ110</f>
        <v>0</v>
      </c>
      <c r="AL130" s="19">
        <f ca="1">AL129+DeltaRK4!AK110</f>
        <v>2.08</v>
      </c>
      <c r="AM130" s="19">
        <f ca="1">AM129+DeltaRK4!AL110</f>
        <v>1.3307947553104513E-4</v>
      </c>
      <c r="AN130" s="19">
        <f ca="1">AN129+DeltaRK4!AM110</f>
        <v>6.9534607854928848E-2</v>
      </c>
      <c r="AO130" s="19">
        <f ca="1">AO129+DeltaRK4!AN110</f>
        <v>25.91</v>
      </c>
      <c r="AP130" s="19">
        <f ca="1">AP129+DeltaRK4!AO110</f>
        <v>19.829999999999998</v>
      </c>
      <c r="AQ130" s="19">
        <f ca="1">AQ129+DeltaRK4!AP110</f>
        <v>14.843394973475158</v>
      </c>
      <c r="AR130" s="19">
        <f ca="1">AR129+DeltaRK4!AQ110</f>
        <v>129.70339497347516</v>
      </c>
      <c r="AS130" s="19">
        <f ca="1">AS129+DeltaRK4!AR110</f>
        <v>-24.896605026524842</v>
      </c>
      <c r="AT130" s="19">
        <f ca="1">AT129+DeltaRK4!AS110</f>
        <v>4.83</v>
      </c>
      <c r="AU130" s="19">
        <f ca="1">AU129+DeltaRK4!AT110</f>
        <v>0.04</v>
      </c>
      <c r="AV130" s="19">
        <f ca="1">AV129+DeltaRK4!AU110</f>
        <v>0</v>
      </c>
      <c r="AW130" s="19">
        <f ca="1">AW129+DeltaRK4!AV110</f>
        <v>1.32</v>
      </c>
      <c r="AX130" s="19">
        <f ca="1">AX129+DeltaRK4!AW110</f>
        <v>1.34</v>
      </c>
      <c r="AY130" s="19">
        <f ca="1">AY129+DeltaRK4!AX110</f>
        <v>1.34</v>
      </c>
      <c r="AZ130" s="19">
        <f ca="1">AZ129+DeltaRK4!AY110</f>
        <v>1.24</v>
      </c>
      <c r="BA130" s="19">
        <f ca="1">BA129+DeltaRK4!AZ110</f>
        <v>0.14000000000000001</v>
      </c>
      <c r="BB130" s="19">
        <f ca="1">BB129+DeltaRK4!BA110</f>
        <v>3.74</v>
      </c>
      <c r="BC130" s="19">
        <f ca="1">BC129+DeltaRK4!BB110</f>
        <v>1.88</v>
      </c>
      <c r="BD130" s="19">
        <f ca="1">BD129+DeltaRK4!BC110</f>
        <v>10.65</v>
      </c>
      <c r="BE130" s="19">
        <f ca="1">BE129+DeltaRK4!BD110</f>
        <v>1.55</v>
      </c>
      <c r="BF130" s="19">
        <f ca="1">BF129+DeltaRK4!BE110</f>
        <v>0.67</v>
      </c>
      <c r="BG130" s="19">
        <f ca="1">BG129+DeltaRK4!BF110</f>
        <v>0.56000000000000005</v>
      </c>
      <c r="BH130" s="19">
        <f ca="1">BH129+DeltaRK4!BG110</f>
        <v>2.1</v>
      </c>
      <c r="BI130" s="19">
        <f ca="1">BI129+DeltaRK4!BH110</f>
        <v>1.72</v>
      </c>
      <c r="BJ130" s="19">
        <f ca="1">BJ129+DeltaRK4!BI110</f>
        <v>1.24</v>
      </c>
      <c r="BK130" s="19">
        <f ca="1">BK129+DeltaRK4!BJ110</f>
        <v>9.61</v>
      </c>
      <c r="BL130" s="19">
        <f ca="1">BL129+DeltaRK4!BK110</f>
        <v>0.61</v>
      </c>
      <c r="BM130" s="19">
        <f ca="1">BM129+DeltaRK4!BL110</f>
        <v>4.5</v>
      </c>
      <c r="BN130" s="19">
        <f ca="1">BN129+DeltaRK4!BM110</f>
        <v>9.5500000000000007</v>
      </c>
      <c r="BO130" s="19">
        <f ca="1">BO129+DeltaRK4!BN110</f>
        <v>4.5</v>
      </c>
      <c r="BP130" s="19">
        <f ca="1">BP129+DeltaRK4!BO110</f>
        <v>2.58</v>
      </c>
      <c r="BQ130" s="19">
        <f ca="1">BQ129+DeltaRK4!BP110</f>
        <v>10.19</v>
      </c>
      <c r="BR130" s="19">
        <f ca="1">BR129+DeltaRK4!BQ110</f>
        <v>8.02</v>
      </c>
      <c r="BS130" s="19">
        <f ca="1">BS129+DeltaRK4!BR110</f>
        <v>1.56</v>
      </c>
      <c r="BT130" s="19">
        <f ca="1">BT129+DeltaRK4!BS110</f>
        <v>4.66</v>
      </c>
      <c r="BU130" s="19">
        <f ca="1">BU129+DeltaRK4!BT110</f>
        <v>0</v>
      </c>
      <c r="BV130" s="4"/>
      <c r="BW130" s="4">
        <f ca="1">BW129-DeltaRK4!Y110</f>
        <v>2944.33</v>
      </c>
      <c r="BX130" s="9">
        <f t="shared" ca="1" si="29"/>
        <v>1.8112745315562173</v>
      </c>
      <c r="BY130" s="4"/>
      <c r="BZ130" s="23">
        <f t="shared" ca="1" si="25"/>
        <v>144172.7637042373</v>
      </c>
      <c r="CA130" s="10">
        <f t="shared" ca="1" si="30"/>
        <v>154329.43747135866</v>
      </c>
      <c r="CB130" s="19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</row>
    <row r="131" spans="1:108">
      <c r="A131" s="1">
        <f t="shared" si="28"/>
        <v>5.4499999999999886</v>
      </c>
      <c r="B131" s="19">
        <f ca="1">B130+DeltaRK4!B111</f>
        <v>414.69746985290499</v>
      </c>
      <c r="C131" s="21">
        <f t="shared" ca="1" si="24"/>
        <v>2944.3300009874752</v>
      </c>
      <c r="D131" s="19">
        <f ca="1">D130+DeltaRK4!C111</f>
        <v>177.7616285965579</v>
      </c>
      <c r="E131" s="19">
        <f ca="1">E130+DeltaRK4!D111</f>
        <v>6.37</v>
      </c>
      <c r="F131" s="19">
        <f ca="1">F130+DeltaRK4!E111</f>
        <v>89.318490884382783</v>
      </c>
      <c r="G131" s="19">
        <f ca="1">G130+DeltaRK4!F111</f>
        <v>18.099880519059443</v>
      </c>
      <c r="H131" s="19">
        <f ca="1">H130+DeltaRK4!G111</f>
        <v>1.21</v>
      </c>
      <c r="I131" s="19">
        <f ca="1">I130+DeltaRK4!H111</f>
        <v>1.29</v>
      </c>
      <c r="J131" s="19">
        <f ca="1">J130+DeltaRK4!I111</f>
        <v>0.31</v>
      </c>
      <c r="K131" s="19">
        <f ca="1">K130+DeltaRK4!J111</f>
        <v>0.15</v>
      </c>
      <c r="L131" s="19">
        <f ca="1">L130+DeltaRK4!K111</f>
        <v>0</v>
      </c>
      <c r="M131" s="19">
        <f ca="1">M130+DeltaRK4!L111</f>
        <v>0.1</v>
      </c>
      <c r="N131" s="19">
        <f ca="1">N130+DeltaRK4!M111</f>
        <v>0.32</v>
      </c>
      <c r="O131" s="19">
        <f ca="1">O130+DeltaRK4!N111</f>
        <v>0</v>
      </c>
      <c r="P131" s="19">
        <f ca="1">P130+DeltaRK4!O111</f>
        <v>0</v>
      </c>
      <c r="Q131" s="19">
        <f ca="1">Q130+DeltaRK4!P111</f>
        <v>433.71943982948983</v>
      </c>
      <c r="R131" s="19">
        <f ca="1">R130+DeltaRK4!Q111</f>
        <v>0.05</v>
      </c>
      <c r="S131" s="19">
        <f ca="1">S130+DeltaRK4!R111</f>
        <v>0</v>
      </c>
      <c r="T131" s="19">
        <f ca="1">T130+DeltaRK4!S111</f>
        <v>0.13</v>
      </c>
      <c r="U131" s="19">
        <f ca="1">U130+DeltaRK4!T111</f>
        <v>0</v>
      </c>
      <c r="V131" s="19">
        <f ca="1">V130+DeltaRK4!U111</f>
        <v>0.03</v>
      </c>
      <c r="W131" s="19">
        <f ca="1">W130+DeltaRK4!V111</f>
        <v>1260.4872403311422</v>
      </c>
      <c r="X131" s="19">
        <f ca="1">X130+DeltaRK4!W111</f>
        <v>0.01</v>
      </c>
      <c r="Y131" s="19">
        <f ca="1">Y130+DeltaRK4!X111</f>
        <v>0.03</v>
      </c>
      <c r="Z131" s="19">
        <f ca="1">Z130+DeltaRK4!Y111</f>
        <v>0</v>
      </c>
      <c r="AA131" s="19">
        <f ca="1">AA130+DeltaRK4!Z111</f>
        <v>0</v>
      </c>
      <c r="AB131" s="19">
        <f ca="1">AB130+DeltaRK4!AA111</f>
        <v>0</v>
      </c>
      <c r="AC131" s="19">
        <f ca="1">AC130+DeltaRK4!AB111</f>
        <v>0</v>
      </c>
      <c r="AD131" s="19">
        <f ca="1">AD130+DeltaRK4!AC111</f>
        <v>0</v>
      </c>
      <c r="AE131" s="19">
        <f ca="1">AE130+DeltaRK4!AD111</f>
        <v>0.29442053779461941</v>
      </c>
      <c r="AF131" s="19">
        <f ca="1">AF130+DeltaRK4!AE111</f>
        <v>187.58499460859471</v>
      </c>
      <c r="AG131" s="19">
        <f ca="1">AG130+DeltaRK4!AF111</f>
        <v>359.21323208309929</v>
      </c>
      <c r="AH131" s="19">
        <f ca="1">AH130+DeltaRK4!AG111</f>
        <v>150.67117890812847</v>
      </c>
      <c r="AI131" s="19">
        <f ca="1">AI130+DeltaRK4!AH111</f>
        <v>0</v>
      </c>
      <c r="AJ131" s="19">
        <f ca="1">AJ130+DeltaRK4!AI111</f>
        <v>0</v>
      </c>
      <c r="AK131" s="19">
        <f ca="1">AK130+DeltaRK4!AJ111</f>
        <v>0</v>
      </c>
      <c r="AL131" s="19">
        <f ca="1">AL130+DeltaRK4!AK111</f>
        <v>2.08</v>
      </c>
      <c r="AM131" s="19">
        <f ca="1">AM130+DeltaRK4!AL111</f>
        <v>1.1948094055547171E-4</v>
      </c>
      <c r="AN131" s="19">
        <f ca="1">AN130+DeltaRK4!AM111</f>
        <v>6.5161103650106356E-2</v>
      </c>
      <c r="AO131" s="19">
        <f ca="1">AO130+DeltaRK4!AN111</f>
        <v>25.91</v>
      </c>
      <c r="AP131" s="19">
        <f ca="1">AP130+DeltaRK4!AO111</f>
        <v>19.829999999999998</v>
      </c>
      <c r="AQ131" s="19">
        <f ca="1">AQ130+DeltaRK4!AP111</f>
        <v>14.678071368212088</v>
      </c>
      <c r="AR131" s="19">
        <f ca="1">AR130+DeltaRK4!AQ111</f>
        <v>129.53807136821209</v>
      </c>
      <c r="AS131" s="19">
        <f ca="1">AS130+DeltaRK4!AR111</f>
        <v>-25.061928631787911</v>
      </c>
      <c r="AT131" s="19">
        <f ca="1">AT130+DeltaRK4!AS111</f>
        <v>4.83</v>
      </c>
      <c r="AU131" s="19">
        <f ca="1">AU130+DeltaRK4!AT111</f>
        <v>0.04</v>
      </c>
      <c r="AV131" s="19">
        <f ca="1">AV130+DeltaRK4!AU111</f>
        <v>0</v>
      </c>
      <c r="AW131" s="19">
        <f ca="1">AW130+DeltaRK4!AV111</f>
        <v>1.32</v>
      </c>
      <c r="AX131" s="19">
        <f ca="1">AX130+DeltaRK4!AW111</f>
        <v>1.34</v>
      </c>
      <c r="AY131" s="19">
        <f ca="1">AY130+DeltaRK4!AX111</f>
        <v>1.34</v>
      </c>
      <c r="AZ131" s="19">
        <f ca="1">AZ130+DeltaRK4!AY111</f>
        <v>1.24</v>
      </c>
      <c r="BA131" s="19">
        <f ca="1">BA130+DeltaRK4!AZ111</f>
        <v>0.14000000000000001</v>
      </c>
      <c r="BB131" s="19">
        <f ca="1">BB130+DeltaRK4!BA111</f>
        <v>3.74</v>
      </c>
      <c r="BC131" s="19">
        <f ca="1">BC130+DeltaRK4!BB111</f>
        <v>1.88</v>
      </c>
      <c r="BD131" s="19">
        <f ca="1">BD130+DeltaRK4!BC111</f>
        <v>10.65</v>
      </c>
      <c r="BE131" s="19">
        <f ca="1">BE130+DeltaRK4!BD111</f>
        <v>1.55</v>
      </c>
      <c r="BF131" s="19">
        <f ca="1">BF130+DeltaRK4!BE111</f>
        <v>0.67</v>
      </c>
      <c r="BG131" s="19">
        <f ca="1">BG130+DeltaRK4!BF111</f>
        <v>0.56000000000000005</v>
      </c>
      <c r="BH131" s="19">
        <f ca="1">BH130+DeltaRK4!BG111</f>
        <v>2.1</v>
      </c>
      <c r="BI131" s="19">
        <f ca="1">BI130+DeltaRK4!BH111</f>
        <v>1.72</v>
      </c>
      <c r="BJ131" s="19">
        <f ca="1">BJ130+DeltaRK4!BI111</f>
        <v>1.24</v>
      </c>
      <c r="BK131" s="19">
        <f ca="1">BK130+DeltaRK4!BJ111</f>
        <v>9.61</v>
      </c>
      <c r="BL131" s="19">
        <f ca="1">BL130+DeltaRK4!BK111</f>
        <v>0.61</v>
      </c>
      <c r="BM131" s="19">
        <f ca="1">BM130+DeltaRK4!BL111</f>
        <v>4.5</v>
      </c>
      <c r="BN131" s="19">
        <f ca="1">BN130+DeltaRK4!BM111</f>
        <v>9.5500000000000007</v>
      </c>
      <c r="BO131" s="19">
        <f ca="1">BO130+DeltaRK4!BN111</f>
        <v>4.5</v>
      </c>
      <c r="BP131" s="19">
        <f ca="1">BP130+DeltaRK4!BO111</f>
        <v>2.58</v>
      </c>
      <c r="BQ131" s="19">
        <f ca="1">BQ130+DeltaRK4!BP111</f>
        <v>10.19</v>
      </c>
      <c r="BR131" s="19">
        <f ca="1">BR130+DeltaRK4!BQ111</f>
        <v>8.02</v>
      </c>
      <c r="BS131" s="19">
        <f ca="1">BS130+DeltaRK4!BR111</f>
        <v>1.56</v>
      </c>
      <c r="BT131" s="19">
        <f ca="1">BT130+DeltaRK4!BS111</f>
        <v>4.66</v>
      </c>
      <c r="BU131" s="19">
        <f ca="1">BU130+DeltaRK4!BT111</f>
        <v>0</v>
      </c>
      <c r="BV131" s="4"/>
      <c r="BW131" s="4">
        <f ca="1">BW130-DeltaRK4!Y111</f>
        <v>2944.33</v>
      </c>
      <c r="BX131" s="9">
        <f t="shared" ca="1" si="29"/>
        <v>1.8112266145088143</v>
      </c>
      <c r="BY131" s="4"/>
      <c r="BZ131" s="23">
        <f t="shared" ca="1" si="25"/>
        <v>144166.9274865021</v>
      </c>
      <c r="CA131" s="10">
        <f t="shared" ca="1" si="30"/>
        <v>154201.195305995</v>
      </c>
      <c r="CB131" s="19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</row>
    <row r="132" spans="1:108">
      <c r="A132" s="1">
        <f t="shared" si="28"/>
        <v>5.4999999999999885</v>
      </c>
      <c r="B132" s="19">
        <f ca="1">B131+DeltaRK4!B112</f>
        <v>414.70443506234977</v>
      </c>
      <c r="C132" s="21">
        <f t="shared" ca="1" si="24"/>
        <v>2944.3300009874752</v>
      </c>
      <c r="D132" s="19">
        <f ca="1">D131+DeltaRK4!C112</f>
        <v>177.75722417857574</v>
      </c>
      <c r="E132" s="19">
        <f ca="1">E131+DeltaRK4!D112</f>
        <v>6.37</v>
      </c>
      <c r="F132" s="19">
        <f ca="1">F131+DeltaRK4!E112</f>
        <v>89.322883093770116</v>
      </c>
      <c r="G132" s="19">
        <f ca="1">G131+DeltaRK4!F112</f>
        <v>18.099892727654275</v>
      </c>
      <c r="H132" s="19">
        <f ca="1">H131+DeltaRK4!G112</f>
        <v>1.21</v>
      </c>
      <c r="I132" s="19">
        <f ca="1">I131+DeltaRK4!H112</f>
        <v>1.29</v>
      </c>
      <c r="J132" s="19">
        <f ca="1">J131+DeltaRK4!I112</f>
        <v>0.31</v>
      </c>
      <c r="K132" s="19">
        <f ca="1">K131+DeltaRK4!J112</f>
        <v>0.15</v>
      </c>
      <c r="L132" s="19">
        <f ca="1">L131+DeltaRK4!K112</f>
        <v>0</v>
      </c>
      <c r="M132" s="19">
        <f ca="1">M131+DeltaRK4!L112</f>
        <v>0.1</v>
      </c>
      <c r="N132" s="19">
        <f ca="1">N131+DeltaRK4!M112</f>
        <v>0.32</v>
      </c>
      <c r="O132" s="19">
        <f ca="1">O131+DeltaRK4!N112</f>
        <v>0</v>
      </c>
      <c r="P132" s="19">
        <f ca="1">P131+DeltaRK4!O112</f>
        <v>0</v>
      </c>
      <c r="Q132" s="19">
        <f ca="1">Q131+DeltaRK4!P112</f>
        <v>434.47664919914388</v>
      </c>
      <c r="R132" s="19">
        <f ca="1">R131+DeltaRK4!Q112</f>
        <v>0.05</v>
      </c>
      <c r="S132" s="19">
        <f ca="1">S131+DeltaRK4!R112</f>
        <v>0</v>
      </c>
      <c r="T132" s="19">
        <f ca="1">T131+DeltaRK4!S112</f>
        <v>0.13</v>
      </c>
      <c r="U132" s="19">
        <f ca="1">U131+DeltaRK4!T112</f>
        <v>0</v>
      </c>
      <c r="V132" s="19">
        <f ca="1">V131+DeltaRK4!U112</f>
        <v>0.03</v>
      </c>
      <c r="W132" s="19">
        <f ca="1">W131+DeltaRK4!V112</f>
        <v>1258.4881012400106</v>
      </c>
      <c r="X132" s="19">
        <f ca="1">X131+DeltaRK4!W112</f>
        <v>0.01</v>
      </c>
      <c r="Y132" s="19">
        <f ca="1">Y131+DeltaRK4!X112</f>
        <v>0.03</v>
      </c>
      <c r="Z132" s="19">
        <f ca="1">Z131+DeltaRK4!Y112</f>
        <v>0</v>
      </c>
      <c r="AA132" s="19">
        <f ca="1">AA131+DeltaRK4!Z112</f>
        <v>0</v>
      </c>
      <c r="AB132" s="19">
        <f ca="1">AB131+DeltaRK4!AA112</f>
        <v>0</v>
      </c>
      <c r="AC132" s="19">
        <f ca="1">AC131+DeltaRK4!AB112</f>
        <v>0</v>
      </c>
      <c r="AD132" s="19">
        <f ca="1">AD131+DeltaRK4!AC112</f>
        <v>0</v>
      </c>
      <c r="AE132" s="19">
        <f ca="1">AE131+DeltaRK4!AD112</f>
        <v>0.29041854459504612</v>
      </c>
      <c r="AF132" s="19">
        <f ca="1">AF131+DeltaRK4!AE112</f>
        <v>186.71089425880223</v>
      </c>
      <c r="AG132" s="19">
        <f ca="1">AG131+DeltaRK4!AF112</f>
        <v>361.50265244569852</v>
      </c>
      <c r="AH132" s="19">
        <f ca="1">AH131+DeltaRK4!AG112</f>
        <v>150.99533200638137</v>
      </c>
      <c r="AI132" s="19">
        <f ca="1">AI131+DeltaRK4!AH112</f>
        <v>0</v>
      </c>
      <c r="AJ132" s="19">
        <f ca="1">AJ131+DeltaRK4!AI112</f>
        <v>0</v>
      </c>
      <c r="AK132" s="19">
        <f ca="1">AK131+DeltaRK4!AJ112</f>
        <v>0</v>
      </c>
      <c r="AL132" s="19">
        <f ca="1">AL131+DeltaRK4!AK112</f>
        <v>2.08</v>
      </c>
      <c r="AM132" s="19">
        <f ca="1">AM131+DeltaRK4!AL112</f>
        <v>1.0727234572323292E-4</v>
      </c>
      <c r="AN132" s="19">
        <f ca="1">AN131+DeltaRK4!AM112</f>
        <v>6.1090651148395271E-2</v>
      </c>
      <c r="AO132" s="19">
        <f ca="1">AO131+DeltaRK4!AN112</f>
        <v>25.91</v>
      </c>
      <c r="AP132" s="19">
        <f ca="1">AP131+DeltaRK4!AO112</f>
        <v>19.829999999999998</v>
      </c>
      <c r="AQ132" s="19">
        <f ca="1">AQ131+DeltaRK4!AP112</f>
        <v>14.514918456450063</v>
      </c>
      <c r="AR132" s="19">
        <f ca="1">AR131+DeltaRK4!AQ112</f>
        <v>129.37491845645008</v>
      </c>
      <c r="AS132" s="19">
        <f ca="1">AS131+DeltaRK4!AR112</f>
        <v>-25.225081543549933</v>
      </c>
      <c r="AT132" s="19">
        <f ca="1">AT131+DeltaRK4!AS112</f>
        <v>4.83</v>
      </c>
      <c r="AU132" s="19">
        <f ca="1">AU131+DeltaRK4!AT112</f>
        <v>0.04</v>
      </c>
      <c r="AV132" s="19">
        <f ca="1">AV131+DeltaRK4!AU112</f>
        <v>0</v>
      </c>
      <c r="AW132" s="19">
        <f ca="1">AW131+DeltaRK4!AV112</f>
        <v>1.32</v>
      </c>
      <c r="AX132" s="19">
        <f ca="1">AX131+DeltaRK4!AW112</f>
        <v>1.34</v>
      </c>
      <c r="AY132" s="19">
        <f ca="1">AY131+DeltaRK4!AX112</f>
        <v>1.34</v>
      </c>
      <c r="AZ132" s="19">
        <f ca="1">AZ131+DeltaRK4!AY112</f>
        <v>1.24</v>
      </c>
      <c r="BA132" s="19">
        <f ca="1">BA131+DeltaRK4!AZ112</f>
        <v>0.14000000000000001</v>
      </c>
      <c r="BB132" s="19">
        <f ca="1">BB131+DeltaRK4!BA112</f>
        <v>3.74</v>
      </c>
      <c r="BC132" s="19">
        <f ca="1">BC131+DeltaRK4!BB112</f>
        <v>1.88</v>
      </c>
      <c r="BD132" s="19">
        <f ca="1">BD131+DeltaRK4!BC112</f>
        <v>10.65</v>
      </c>
      <c r="BE132" s="19">
        <f ca="1">BE131+DeltaRK4!BD112</f>
        <v>1.55</v>
      </c>
      <c r="BF132" s="19">
        <f ca="1">BF131+DeltaRK4!BE112</f>
        <v>0.67</v>
      </c>
      <c r="BG132" s="19">
        <f ca="1">BG131+DeltaRK4!BF112</f>
        <v>0.56000000000000005</v>
      </c>
      <c r="BH132" s="19">
        <f ca="1">BH131+DeltaRK4!BG112</f>
        <v>2.1</v>
      </c>
      <c r="BI132" s="19">
        <f ca="1">BI131+DeltaRK4!BH112</f>
        <v>1.72</v>
      </c>
      <c r="BJ132" s="19">
        <f ca="1">BJ131+DeltaRK4!BI112</f>
        <v>1.24</v>
      </c>
      <c r="BK132" s="19">
        <f ca="1">BK131+DeltaRK4!BJ112</f>
        <v>9.61</v>
      </c>
      <c r="BL132" s="19">
        <f ca="1">BL131+DeltaRK4!BK112</f>
        <v>0.61</v>
      </c>
      <c r="BM132" s="19">
        <f ca="1">BM131+DeltaRK4!BL112</f>
        <v>4.5</v>
      </c>
      <c r="BN132" s="19">
        <f ca="1">BN131+DeltaRK4!BM112</f>
        <v>9.5500000000000007</v>
      </c>
      <c r="BO132" s="19">
        <f ca="1">BO131+DeltaRK4!BN112</f>
        <v>4.5</v>
      </c>
      <c r="BP132" s="19">
        <f ca="1">BP131+DeltaRK4!BO112</f>
        <v>2.58</v>
      </c>
      <c r="BQ132" s="19">
        <f ca="1">BQ131+DeltaRK4!BP112</f>
        <v>10.19</v>
      </c>
      <c r="BR132" s="19">
        <f ca="1">BR131+DeltaRK4!BQ112</f>
        <v>8.02</v>
      </c>
      <c r="BS132" s="19">
        <f ca="1">BS131+DeltaRK4!BR112</f>
        <v>1.56</v>
      </c>
      <c r="BT132" s="19">
        <f ca="1">BT131+DeltaRK4!BS112</f>
        <v>4.66</v>
      </c>
      <c r="BU132" s="19">
        <f ca="1">BU131+DeltaRK4!BT112</f>
        <v>0</v>
      </c>
      <c r="BV132" s="4"/>
      <c r="BW132" s="4">
        <f ca="1">BW131-DeltaRK4!Y112</f>
        <v>2944.33</v>
      </c>
      <c r="BX132" s="9">
        <f t="shared" ca="1" si="29"/>
        <v>1.8111817375624579</v>
      </c>
      <c r="BY132" s="4"/>
      <c r="BZ132" s="23">
        <f t="shared" ca="1" si="25"/>
        <v>144160.94770638083</v>
      </c>
      <c r="CA132" s="10">
        <f t="shared" ca="1" si="30"/>
        <v>154076.2623865559</v>
      </c>
      <c r="CB132" s="19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</row>
    <row r="133" spans="1:108">
      <c r="A133" s="1">
        <f>A132+TimeStep</f>
        <v>5.5499999999999883</v>
      </c>
      <c r="B133" s="19">
        <f ca="1">B132+DeltaRK4!B113</f>
        <v>414.71138787436035</v>
      </c>
      <c r="C133" s="21">
        <f t="shared" ca="1" si="24"/>
        <v>2944.3300009874752</v>
      </c>
      <c r="D133" s="19">
        <f ca="1">D132+DeltaRK4!C113</f>
        <v>177.75309737337898</v>
      </c>
      <c r="E133" s="19">
        <f ca="1">E132+DeltaRK4!D113</f>
        <v>6.37</v>
      </c>
      <c r="F133" s="19">
        <f ca="1">F132+DeltaRK4!E113</f>
        <v>89.326998938180225</v>
      </c>
      <c r="G133" s="19">
        <f ca="1">G132+DeltaRK4!F113</f>
        <v>18.099903688440929</v>
      </c>
      <c r="H133" s="19">
        <f ca="1">H132+DeltaRK4!G113</f>
        <v>1.21</v>
      </c>
      <c r="I133" s="19">
        <f ca="1">I132+DeltaRK4!H113</f>
        <v>1.29</v>
      </c>
      <c r="J133" s="19">
        <f ca="1">J132+DeltaRK4!I113</f>
        <v>0.31</v>
      </c>
      <c r="K133" s="19">
        <f ca="1">K132+DeltaRK4!J113</f>
        <v>0.15</v>
      </c>
      <c r="L133" s="19">
        <f ca="1">L132+DeltaRK4!K113</f>
        <v>0</v>
      </c>
      <c r="M133" s="19">
        <f ca="1">M132+DeltaRK4!L113</f>
        <v>0.1</v>
      </c>
      <c r="N133" s="19">
        <f ca="1">N132+DeltaRK4!M113</f>
        <v>0.32</v>
      </c>
      <c r="O133" s="19">
        <f ca="1">O132+DeltaRK4!N113</f>
        <v>0</v>
      </c>
      <c r="P133" s="19">
        <f ca="1">P132+DeltaRK4!O113</f>
        <v>0</v>
      </c>
      <c r="Q133" s="19">
        <f ca="1">Q132+DeltaRK4!P113</f>
        <v>435.2084969625721</v>
      </c>
      <c r="R133" s="19">
        <f ca="1">R132+DeltaRK4!Q113</f>
        <v>0.05</v>
      </c>
      <c r="S133" s="19">
        <f ca="1">S132+DeltaRK4!R113</f>
        <v>0</v>
      </c>
      <c r="T133" s="19">
        <f ca="1">T132+DeltaRK4!S113</f>
        <v>0.13</v>
      </c>
      <c r="U133" s="19">
        <f ca="1">U132+DeltaRK4!T113</f>
        <v>0</v>
      </c>
      <c r="V133" s="19">
        <f ca="1">V132+DeltaRK4!U113</f>
        <v>0.03</v>
      </c>
      <c r="W133" s="19">
        <f ca="1">W132+DeltaRK4!V113</f>
        <v>1256.5458011807514</v>
      </c>
      <c r="X133" s="19">
        <f ca="1">X132+DeltaRK4!W113</f>
        <v>0.01</v>
      </c>
      <c r="Y133" s="19">
        <f ca="1">Y132+DeltaRK4!X113</f>
        <v>0.03</v>
      </c>
      <c r="Z133" s="19">
        <f ca="1">Z132+DeltaRK4!Y113</f>
        <v>0</v>
      </c>
      <c r="AA133" s="19">
        <f ca="1">AA132+DeltaRK4!Z113</f>
        <v>0</v>
      </c>
      <c r="AB133" s="19">
        <f ca="1">AB132+DeltaRK4!AA113</f>
        <v>0</v>
      </c>
      <c r="AC133" s="19">
        <f ca="1">AC132+DeltaRK4!AB113</f>
        <v>0</v>
      </c>
      <c r="AD133" s="19">
        <f ca="1">AD132+DeltaRK4!AC113</f>
        <v>0</v>
      </c>
      <c r="AE133" s="19">
        <f ca="1">AE132+DeltaRK4!AD113</f>
        <v>0.28643868810023232</v>
      </c>
      <c r="AF133" s="19">
        <f ca="1">AF132+DeltaRK4!AE113</f>
        <v>185.83575957839969</v>
      </c>
      <c r="AG133" s="19">
        <f ca="1">AG132+DeltaRK4!AF113</f>
        <v>363.76468055219004</v>
      </c>
      <c r="AH133" s="19">
        <f ca="1">AH132+DeltaRK4!AG113</f>
        <v>151.30973983620117</v>
      </c>
      <c r="AI133" s="19">
        <f ca="1">AI132+DeltaRK4!AH113</f>
        <v>0</v>
      </c>
      <c r="AJ133" s="19">
        <f ca="1">AJ132+DeltaRK4!AI113</f>
        <v>0</v>
      </c>
      <c r="AK133" s="19">
        <f ca="1">AK132+DeltaRK4!AJ113</f>
        <v>0</v>
      </c>
      <c r="AL133" s="19">
        <f ca="1">AL132+DeltaRK4!AK113</f>
        <v>2.08</v>
      </c>
      <c r="AM133" s="19">
        <f ca="1">AM132+DeltaRK4!AL113</f>
        <v>9.6311559069863775E-5</v>
      </c>
      <c r="AN133" s="19">
        <f ca="1">AN132+DeltaRK4!AM113</f>
        <v>5.7301943685618008E-2</v>
      </c>
      <c r="AO133" s="19">
        <f ca="1">AO132+DeltaRK4!AN113</f>
        <v>25.91</v>
      </c>
      <c r="AP133" s="19">
        <f ca="1">AP132+DeltaRK4!AO113</f>
        <v>19.829999999999998</v>
      </c>
      <c r="AQ133" s="19">
        <f ca="1">AQ132+DeltaRK4!AP113</f>
        <v>14.353895311338889</v>
      </c>
      <c r="AR133" s="19">
        <f ca="1">AR132+DeltaRK4!AQ113</f>
        <v>129.21389531133889</v>
      </c>
      <c r="AS133" s="19">
        <f ca="1">AS132+DeltaRK4!AR113</f>
        <v>-25.38610468866111</v>
      </c>
      <c r="AT133" s="19">
        <f ca="1">AT132+DeltaRK4!AS113</f>
        <v>4.83</v>
      </c>
      <c r="AU133" s="19">
        <f ca="1">AU132+DeltaRK4!AT113</f>
        <v>0.04</v>
      </c>
      <c r="AV133" s="19">
        <f ca="1">AV132+DeltaRK4!AU113</f>
        <v>0</v>
      </c>
      <c r="AW133" s="19">
        <f ca="1">AW132+DeltaRK4!AV113</f>
        <v>1.32</v>
      </c>
      <c r="AX133" s="19">
        <f ca="1">AX132+DeltaRK4!AW113</f>
        <v>1.34</v>
      </c>
      <c r="AY133" s="19">
        <f ca="1">AY132+DeltaRK4!AX113</f>
        <v>1.34</v>
      </c>
      <c r="AZ133" s="19">
        <f ca="1">AZ132+DeltaRK4!AY113</f>
        <v>1.24</v>
      </c>
      <c r="BA133" s="19">
        <f ca="1">BA132+DeltaRK4!AZ113</f>
        <v>0.14000000000000001</v>
      </c>
      <c r="BB133" s="19">
        <f ca="1">BB132+DeltaRK4!BA113</f>
        <v>3.74</v>
      </c>
      <c r="BC133" s="19">
        <f ca="1">BC132+DeltaRK4!BB113</f>
        <v>1.88</v>
      </c>
      <c r="BD133" s="19">
        <f ca="1">BD132+DeltaRK4!BC113</f>
        <v>10.65</v>
      </c>
      <c r="BE133" s="19">
        <f ca="1">BE132+DeltaRK4!BD113</f>
        <v>1.55</v>
      </c>
      <c r="BF133" s="19">
        <f ca="1">BF132+DeltaRK4!BE113</f>
        <v>0.67</v>
      </c>
      <c r="BG133" s="19">
        <f ca="1">BG132+DeltaRK4!BF113</f>
        <v>0.56000000000000005</v>
      </c>
      <c r="BH133" s="19">
        <f ca="1">BH132+DeltaRK4!BG113</f>
        <v>2.1</v>
      </c>
      <c r="BI133" s="19">
        <f ca="1">BI132+DeltaRK4!BH113</f>
        <v>1.72</v>
      </c>
      <c r="BJ133" s="19">
        <f ca="1">BJ132+DeltaRK4!BI113</f>
        <v>1.24</v>
      </c>
      <c r="BK133" s="19">
        <f ca="1">BK132+DeltaRK4!BJ113</f>
        <v>9.61</v>
      </c>
      <c r="BL133" s="19">
        <f ca="1">BL132+DeltaRK4!BK113</f>
        <v>0.61</v>
      </c>
      <c r="BM133" s="19">
        <f ca="1">BM132+DeltaRK4!BL113</f>
        <v>4.5</v>
      </c>
      <c r="BN133" s="19">
        <f ca="1">BN132+DeltaRK4!BM113</f>
        <v>9.5500000000000007</v>
      </c>
      <c r="BO133" s="19">
        <f ca="1">BO132+DeltaRK4!BN113</f>
        <v>4.5</v>
      </c>
      <c r="BP133" s="19">
        <f ca="1">BP132+DeltaRK4!BO113</f>
        <v>2.58</v>
      </c>
      <c r="BQ133" s="19">
        <f ca="1">BQ132+DeltaRK4!BP113</f>
        <v>10.19</v>
      </c>
      <c r="BR133" s="19">
        <f ca="1">BR132+DeltaRK4!BQ113</f>
        <v>8.02</v>
      </c>
      <c r="BS133" s="19">
        <f ca="1">BS132+DeltaRK4!BR113</f>
        <v>1.56</v>
      </c>
      <c r="BT133" s="19">
        <f ca="1">BT132+DeltaRK4!BS113</f>
        <v>4.66</v>
      </c>
      <c r="BU133" s="19">
        <f ca="1">BU132+DeltaRK4!BT113</f>
        <v>0</v>
      </c>
      <c r="BV133" s="4"/>
      <c r="BW133" s="4">
        <f ca="1">BW132-DeltaRK4!Y113</f>
        <v>2944.33</v>
      </c>
      <c r="BX133" s="9">
        <f t="shared" ca="1" si="29"/>
        <v>1.8111396892336691</v>
      </c>
      <c r="BY133" s="4"/>
      <c r="BZ133" s="23">
        <f t="shared" ca="1" si="25"/>
        <v>144154.82877925667</v>
      </c>
      <c r="CA133" s="10">
        <f t="shared" ca="1" si="30"/>
        <v>153954.57786030942</v>
      </c>
      <c r="CB133" s="19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</row>
    <row r="134" spans="1:108">
      <c r="A134" s="1">
        <f>A133+TimeStep</f>
        <v>5.5999999999999881</v>
      </c>
      <c r="B134" s="19">
        <f ca="1">B133+DeltaRK4!B114</f>
        <v>414.71832582423224</v>
      </c>
      <c r="C134" s="21">
        <f t="shared" ca="1" si="24"/>
        <v>2944.3300009874756</v>
      </c>
      <c r="D134" s="19">
        <f ca="1">D133+DeltaRK4!C114</f>
        <v>177.74922889077178</v>
      </c>
      <c r="E134" s="19">
        <f ca="1">E133+DeltaRK4!D114</f>
        <v>6.37</v>
      </c>
      <c r="F134" s="19">
        <f ca="1">F133+DeltaRK4!E114</f>
        <v>89.330857580221192</v>
      </c>
      <c r="G134" s="19">
        <f ca="1">G133+DeltaRK4!F114</f>
        <v>18.099913529007175</v>
      </c>
      <c r="H134" s="19">
        <f ca="1">H133+DeltaRK4!G114</f>
        <v>1.21</v>
      </c>
      <c r="I134" s="19">
        <f ca="1">I133+DeltaRK4!H114</f>
        <v>1.29</v>
      </c>
      <c r="J134" s="19">
        <f ca="1">J133+DeltaRK4!I114</f>
        <v>0.31</v>
      </c>
      <c r="K134" s="19">
        <f ca="1">K133+DeltaRK4!J114</f>
        <v>0.15</v>
      </c>
      <c r="L134" s="19">
        <f ca="1">L133+DeltaRK4!K114</f>
        <v>0</v>
      </c>
      <c r="M134" s="19">
        <f ca="1">M133+DeltaRK4!L114</f>
        <v>0.1</v>
      </c>
      <c r="N134" s="19">
        <f ca="1">N133+DeltaRK4!M114</f>
        <v>0.32</v>
      </c>
      <c r="O134" s="19">
        <f ca="1">O133+DeltaRK4!N114</f>
        <v>0</v>
      </c>
      <c r="P134" s="19">
        <f ca="1">P133+DeltaRK4!O114</f>
        <v>0</v>
      </c>
      <c r="Q134" s="19">
        <f ca="1">Q133+DeltaRK4!P114</f>
        <v>435.91554231489505</v>
      </c>
      <c r="R134" s="19">
        <f ca="1">R133+DeltaRK4!Q114</f>
        <v>0.05</v>
      </c>
      <c r="S134" s="19">
        <f ca="1">S133+DeltaRK4!R114</f>
        <v>0</v>
      </c>
      <c r="T134" s="19">
        <f ca="1">T133+DeltaRK4!S114</f>
        <v>0.13</v>
      </c>
      <c r="U134" s="19">
        <f ca="1">U133+DeltaRK4!T114</f>
        <v>0</v>
      </c>
      <c r="V134" s="19">
        <f ca="1">V133+DeltaRK4!U114</f>
        <v>0.03</v>
      </c>
      <c r="W134" s="19">
        <f ca="1">W133+DeltaRK4!V114</f>
        <v>1254.659121037151</v>
      </c>
      <c r="X134" s="19">
        <f ca="1">X133+DeltaRK4!W114</f>
        <v>0.01</v>
      </c>
      <c r="Y134" s="19">
        <f ca="1">Y133+DeltaRK4!X114</f>
        <v>0.03</v>
      </c>
      <c r="Z134" s="19">
        <f ca="1">Z133+DeltaRK4!Y114</f>
        <v>0</v>
      </c>
      <c r="AA134" s="19">
        <f ca="1">AA133+DeltaRK4!Z114</f>
        <v>0</v>
      </c>
      <c r="AB134" s="19">
        <f ca="1">AB133+DeltaRK4!AA114</f>
        <v>0</v>
      </c>
      <c r="AC134" s="19">
        <f ca="1">AC133+DeltaRK4!AB114</f>
        <v>0</v>
      </c>
      <c r="AD134" s="19">
        <f ca="1">AD133+DeltaRK4!AC114</f>
        <v>0</v>
      </c>
      <c r="AE134" s="19">
        <f ca="1">AE133+DeltaRK4!AD114</f>
        <v>0.2825378202991029</v>
      </c>
      <c r="AF134" s="19">
        <f ca="1">AF133+DeltaRK4!AE114</f>
        <v>184.95989933642386</v>
      </c>
      <c r="AG134" s="19">
        <f ca="1">AG133+DeltaRK4!AF114</f>
        <v>365.99955775514468</v>
      </c>
      <c r="AH134" s="19">
        <f ca="1">AH133+DeltaRK4!AG114</f>
        <v>151.61459477903597</v>
      </c>
      <c r="AI134" s="19">
        <f ca="1">AI133+DeltaRK4!AH114</f>
        <v>0</v>
      </c>
      <c r="AJ134" s="19">
        <f ca="1">AJ133+DeltaRK4!AI114</f>
        <v>0</v>
      </c>
      <c r="AK134" s="19">
        <f ca="1">AK133+DeltaRK4!AJ114</f>
        <v>0</v>
      </c>
      <c r="AL134" s="19">
        <f ca="1">AL133+DeltaRK4!AK114</f>
        <v>2.08</v>
      </c>
      <c r="AM134" s="19">
        <f ca="1">AM133+DeltaRK4!AL114</f>
        <v>8.6470992824006279E-5</v>
      </c>
      <c r="AN134" s="19">
        <f ca="1">AN133+DeltaRK4!AM114</f>
        <v>5.3775173010556912E-2</v>
      </c>
      <c r="AO134" s="19">
        <f ca="1">AO133+DeltaRK4!AN114</f>
        <v>25.91</v>
      </c>
      <c r="AP134" s="19">
        <f ca="1">AP133+DeltaRK4!AO114</f>
        <v>19.829999999999998</v>
      </c>
      <c r="AQ134" s="19">
        <f ca="1">AQ133+DeltaRK4!AP114</f>
        <v>14.194962100174292</v>
      </c>
      <c r="AR134" s="19">
        <f ca="1">AR133+DeltaRK4!AQ114</f>
        <v>129.05496210017429</v>
      </c>
      <c r="AS134" s="19">
        <f ca="1">AS133+DeltaRK4!AR114</f>
        <v>-25.545037899825708</v>
      </c>
      <c r="AT134" s="19">
        <f ca="1">AT133+DeltaRK4!AS114</f>
        <v>4.83</v>
      </c>
      <c r="AU134" s="19">
        <f ca="1">AU133+DeltaRK4!AT114</f>
        <v>0.04</v>
      </c>
      <c r="AV134" s="19">
        <f ca="1">AV133+DeltaRK4!AU114</f>
        <v>0</v>
      </c>
      <c r="AW134" s="19">
        <f ca="1">AW133+DeltaRK4!AV114</f>
        <v>1.32</v>
      </c>
      <c r="AX134" s="19">
        <f ca="1">AX133+DeltaRK4!AW114</f>
        <v>1.34</v>
      </c>
      <c r="AY134" s="19">
        <f ca="1">AY133+DeltaRK4!AX114</f>
        <v>1.34</v>
      </c>
      <c r="AZ134" s="19">
        <f ca="1">AZ133+DeltaRK4!AY114</f>
        <v>1.24</v>
      </c>
      <c r="BA134" s="19">
        <f ca="1">BA133+DeltaRK4!AZ114</f>
        <v>0.14000000000000001</v>
      </c>
      <c r="BB134" s="19">
        <f ca="1">BB133+DeltaRK4!BA114</f>
        <v>3.74</v>
      </c>
      <c r="BC134" s="19">
        <f ca="1">BC133+DeltaRK4!BB114</f>
        <v>1.88</v>
      </c>
      <c r="BD134" s="19">
        <f ca="1">BD133+DeltaRK4!BC114</f>
        <v>10.65</v>
      </c>
      <c r="BE134" s="19">
        <f ca="1">BE133+DeltaRK4!BD114</f>
        <v>1.55</v>
      </c>
      <c r="BF134" s="19">
        <f ca="1">BF133+DeltaRK4!BE114</f>
        <v>0.67</v>
      </c>
      <c r="BG134" s="19">
        <f ca="1">BG133+DeltaRK4!BF114</f>
        <v>0.56000000000000005</v>
      </c>
      <c r="BH134" s="19">
        <f ca="1">BH133+DeltaRK4!BG114</f>
        <v>2.1</v>
      </c>
      <c r="BI134" s="19">
        <f ca="1">BI133+DeltaRK4!BH114</f>
        <v>1.72</v>
      </c>
      <c r="BJ134" s="19">
        <f ca="1">BJ133+DeltaRK4!BI114</f>
        <v>1.24</v>
      </c>
      <c r="BK134" s="19">
        <f ca="1">BK133+DeltaRK4!BJ114</f>
        <v>9.61</v>
      </c>
      <c r="BL134" s="19">
        <f ca="1">BL133+DeltaRK4!BK114</f>
        <v>0.61</v>
      </c>
      <c r="BM134" s="19">
        <f ca="1">BM133+DeltaRK4!BL114</f>
        <v>4.5</v>
      </c>
      <c r="BN134" s="19">
        <f ca="1">BN133+DeltaRK4!BM114</f>
        <v>9.5500000000000007</v>
      </c>
      <c r="BO134" s="19">
        <f ca="1">BO133+DeltaRK4!BN114</f>
        <v>4.5</v>
      </c>
      <c r="BP134" s="19">
        <f ca="1">BP133+DeltaRK4!BO114</f>
        <v>2.58</v>
      </c>
      <c r="BQ134" s="19">
        <f ca="1">BQ133+DeltaRK4!BP114</f>
        <v>10.19</v>
      </c>
      <c r="BR134" s="19">
        <f ca="1">BR133+DeltaRK4!BQ114</f>
        <v>8.02</v>
      </c>
      <c r="BS134" s="19">
        <f ca="1">BS133+DeltaRK4!BR114</f>
        <v>1.56</v>
      </c>
      <c r="BT134" s="19">
        <f ca="1">BT133+DeltaRK4!BS114</f>
        <v>4.66</v>
      </c>
      <c r="BU134" s="19">
        <f ca="1">BU133+DeltaRK4!BT114</f>
        <v>0</v>
      </c>
      <c r="BV134" s="4"/>
      <c r="BW134" s="4">
        <f ca="1">BW133-DeltaRK4!Y114</f>
        <v>2944.33</v>
      </c>
      <c r="BX134" s="9">
        <f t="shared" ca="1" si="29"/>
        <v>1.8111002729731902</v>
      </c>
      <c r="BY134" s="4"/>
      <c r="BZ134" s="23">
        <f t="shared" ca="1" si="25"/>
        <v>144148.57507899476</v>
      </c>
      <c r="CA134" s="10">
        <f t="shared" ca="1" si="30"/>
        <v>153836.07361859793</v>
      </c>
      <c r="CB134" s="19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</row>
    <row r="135" spans="1:108">
      <c r="A135" s="1">
        <f>A134+TimeStep</f>
        <v>5.6499999999999879</v>
      </c>
      <c r="B135" s="19">
        <f ca="1">B134+DeltaRK4!B115</f>
        <v>414.72524519695935</v>
      </c>
      <c r="C135" s="21">
        <f t="shared" ca="1" si="24"/>
        <v>2944.3300009874761</v>
      </c>
      <c r="D135" s="19">
        <f ca="1">D134+DeltaRK4!C115</f>
        <v>177.74560080250754</v>
      </c>
      <c r="E135" s="19">
        <f ca="1">E134+DeltaRK4!D115</f>
        <v>6.37</v>
      </c>
      <c r="F135" s="19">
        <f ca="1">F134+DeltaRK4!E115</f>
        <v>89.334476833606075</v>
      </c>
      <c r="G135" s="19">
        <f ca="1">G134+DeltaRK4!F115</f>
        <v>18.099922363886527</v>
      </c>
      <c r="H135" s="19">
        <f ca="1">H134+DeltaRK4!G115</f>
        <v>1.21</v>
      </c>
      <c r="I135" s="19">
        <f ca="1">I134+DeltaRK4!H115</f>
        <v>1.29</v>
      </c>
      <c r="J135" s="19">
        <f ca="1">J134+DeltaRK4!I115</f>
        <v>0.31</v>
      </c>
      <c r="K135" s="19">
        <f ca="1">K134+DeltaRK4!J115</f>
        <v>0.15</v>
      </c>
      <c r="L135" s="19">
        <f ca="1">L134+DeltaRK4!K115</f>
        <v>0</v>
      </c>
      <c r="M135" s="19">
        <f ca="1">M134+DeltaRK4!L115</f>
        <v>0.1</v>
      </c>
      <c r="N135" s="19">
        <f ca="1">N134+DeltaRK4!M115</f>
        <v>0.32</v>
      </c>
      <c r="O135" s="19">
        <f ca="1">O134+DeltaRK4!N115</f>
        <v>0</v>
      </c>
      <c r="P135" s="19">
        <f ca="1">P134+DeltaRK4!O115</f>
        <v>0</v>
      </c>
      <c r="Q135" s="19">
        <f ca="1">Q134+DeltaRK4!P115</f>
        <v>436.59835328918876</v>
      </c>
      <c r="R135" s="19">
        <f ca="1">R134+DeltaRK4!Q115</f>
        <v>0.05</v>
      </c>
      <c r="S135" s="19">
        <f ca="1">S134+DeltaRK4!R115</f>
        <v>0</v>
      </c>
      <c r="T135" s="19">
        <f ca="1">T134+DeltaRK4!S115</f>
        <v>0.13</v>
      </c>
      <c r="U135" s="19">
        <f ca="1">U134+DeltaRK4!T115</f>
        <v>0</v>
      </c>
      <c r="V135" s="19">
        <f ca="1">V134+DeltaRK4!U115</f>
        <v>0.03</v>
      </c>
      <c r="W135" s="19">
        <f ca="1">W134+DeltaRK4!V115</f>
        <v>1252.826825913917</v>
      </c>
      <c r="X135" s="19">
        <f ca="1">X134+DeltaRK4!W115</f>
        <v>0.01</v>
      </c>
      <c r="Y135" s="19">
        <f ca="1">Y134+DeltaRK4!X115</f>
        <v>0.03</v>
      </c>
      <c r="Z135" s="19">
        <f ca="1">Z134+DeltaRK4!Y115</f>
        <v>0</v>
      </c>
      <c r="AA135" s="19">
        <f ca="1">AA134+DeltaRK4!Z115</f>
        <v>0</v>
      </c>
      <c r="AB135" s="19">
        <f ca="1">AB134+DeltaRK4!AA115</f>
        <v>0</v>
      </c>
      <c r="AC135" s="19">
        <f ca="1">AC134+DeltaRK4!AB115</f>
        <v>0</v>
      </c>
      <c r="AD135" s="19">
        <f ca="1">AD134+DeltaRK4!AC115</f>
        <v>0</v>
      </c>
      <c r="AE135" s="19">
        <f ca="1">AE134+DeltaRK4!AD115</f>
        <v>0.27878744987126342</v>
      </c>
      <c r="AF135" s="19">
        <f ca="1">AF134+DeltaRK4!AE115</f>
        <v>184.0836080825523</v>
      </c>
      <c r="AG135" s="19">
        <f ca="1">AG134+DeltaRK4!AF115</f>
        <v>368.20752984048318</v>
      </c>
      <c r="AH135" s="19">
        <f ca="1">AH134+DeltaRK4!AG115</f>
        <v>151.91008665299157</v>
      </c>
      <c r="AI135" s="19">
        <f ca="1">AI134+DeltaRK4!AH115</f>
        <v>0</v>
      </c>
      <c r="AJ135" s="19">
        <f ca="1">AJ134+DeltaRK4!AI115</f>
        <v>0</v>
      </c>
      <c r="AK135" s="19">
        <f ca="1">AK134+DeltaRK4!AJ115</f>
        <v>0</v>
      </c>
      <c r="AL135" s="19">
        <f ca="1">AL134+DeltaRK4!AK115</f>
        <v>2.08</v>
      </c>
      <c r="AM135" s="19">
        <f ca="1">AM134+DeltaRK4!AL115</f>
        <v>7.7636113471763412E-5</v>
      </c>
      <c r="AN135" s="19">
        <f ca="1">AN134+DeltaRK4!AM115</f>
        <v>5.0491924373092988E-2</v>
      </c>
      <c r="AO135" s="19">
        <f ca="1">AO134+DeltaRK4!AN115</f>
        <v>25.91</v>
      </c>
      <c r="AP135" s="19">
        <f ca="1">AP134+DeltaRK4!AO115</f>
        <v>19.829999999999998</v>
      </c>
      <c r="AQ135" s="19">
        <f ca="1">AQ134+DeltaRK4!AP115</f>
        <v>14.038080065995102</v>
      </c>
      <c r="AR135" s="19">
        <f ca="1">AR134+DeltaRK4!AQ115</f>
        <v>128.89808006599509</v>
      </c>
      <c r="AS135" s="19">
        <f ca="1">AS134+DeltaRK4!AR115</f>
        <v>-25.701919934004898</v>
      </c>
      <c r="AT135" s="19">
        <f ca="1">AT134+DeltaRK4!AS115</f>
        <v>4.83</v>
      </c>
      <c r="AU135" s="19">
        <f ca="1">AU134+DeltaRK4!AT115</f>
        <v>0.04</v>
      </c>
      <c r="AV135" s="19">
        <f ca="1">AV134+DeltaRK4!AU115</f>
        <v>0</v>
      </c>
      <c r="AW135" s="19">
        <f ca="1">AW134+DeltaRK4!AV115</f>
        <v>1.32</v>
      </c>
      <c r="AX135" s="19">
        <f ca="1">AX134+DeltaRK4!AW115</f>
        <v>1.34</v>
      </c>
      <c r="AY135" s="19">
        <f ca="1">AY134+DeltaRK4!AX115</f>
        <v>1.34</v>
      </c>
      <c r="AZ135" s="19">
        <f ca="1">AZ134+DeltaRK4!AY115</f>
        <v>1.24</v>
      </c>
      <c r="BA135" s="19">
        <f ca="1">BA134+DeltaRK4!AZ115</f>
        <v>0.14000000000000001</v>
      </c>
      <c r="BB135" s="19">
        <f ca="1">BB134+DeltaRK4!BA115</f>
        <v>3.74</v>
      </c>
      <c r="BC135" s="19">
        <f ca="1">BC134+DeltaRK4!BB115</f>
        <v>1.88</v>
      </c>
      <c r="BD135" s="19">
        <f ca="1">BD134+DeltaRK4!BC115</f>
        <v>10.65</v>
      </c>
      <c r="BE135" s="19">
        <f ca="1">BE134+DeltaRK4!BD115</f>
        <v>1.55</v>
      </c>
      <c r="BF135" s="19">
        <f ca="1">BF134+DeltaRK4!BE115</f>
        <v>0.67</v>
      </c>
      <c r="BG135" s="19">
        <f ca="1">BG134+DeltaRK4!BF115</f>
        <v>0.56000000000000005</v>
      </c>
      <c r="BH135" s="19">
        <f ca="1">BH134+DeltaRK4!BG115</f>
        <v>2.1</v>
      </c>
      <c r="BI135" s="19">
        <f ca="1">BI134+DeltaRK4!BH115</f>
        <v>1.72</v>
      </c>
      <c r="BJ135" s="19">
        <f ca="1">BJ134+DeltaRK4!BI115</f>
        <v>1.24</v>
      </c>
      <c r="BK135" s="19">
        <f ca="1">BK134+DeltaRK4!BJ115</f>
        <v>9.61</v>
      </c>
      <c r="BL135" s="19">
        <f ca="1">BL134+DeltaRK4!BK115</f>
        <v>0.61</v>
      </c>
      <c r="BM135" s="19">
        <f ca="1">BM134+DeltaRK4!BL115</f>
        <v>4.5</v>
      </c>
      <c r="BN135" s="19">
        <f ca="1">BN134+DeltaRK4!BM115</f>
        <v>9.5500000000000007</v>
      </c>
      <c r="BO135" s="19">
        <f ca="1">BO134+DeltaRK4!BN115</f>
        <v>4.5</v>
      </c>
      <c r="BP135" s="19">
        <f ca="1">BP134+DeltaRK4!BO115</f>
        <v>2.58</v>
      </c>
      <c r="BQ135" s="19">
        <f ca="1">BQ134+DeltaRK4!BP115</f>
        <v>10.19</v>
      </c>
      <c r="BR135" s="19">
        <f ca="1">BR134+DeltaRK4!BQ115</f>
        <v>8.02</v>
      </c>
      <c r="BS135" s="19">
        <f ca="1">BS134+DeltaRK4!BR115</f>
        <v>1.56</v>
      </c>
      <c r="BT135" s="19">
        <f ca="1">BT134+DeltaRK4!BS115</f>
        <v>4.66</v>
      </c>
      <c r="BU135" s="19">
        <f ca="1">BU134+DeltaRK4!BT115</f>
        <v>0</v>
      </c>
      <c r="BV135" s="4"/>
      <c r="BW135" s="4">
        <f ca="1">BW134-DeltaRK4!Y115</f>
        <v>2944.33</v>
      </c>
      <c r="BX135" s="9">
        <f t="shared" ca="1" si="29"/>
        <v>1.8110633061087671</v>
      </c>
      <c r="BY135" s="4"/>
      <c r="BZ135" s="23">
        <f t="shared" ca="1" si="25"/>
        <v>144142.19091627406</v>
      </c>
      <c r="CA135" s="10">
        <f t="shared" ca="1" si="30"/>
        <v>153720.68075080842</v>
      </c>
      <c r="CB135" s="19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</row>
    <row r="136" spans="1:108">
      <c r="A136" s="1">
        <f>A135+TimeStep</f>
        <v>5.6999999999999877</v>
      </c>
      <c r="B136" s="19">
        <f ca="1">B135+DeltaRK4!B116</f>
        <v>414.73214636191312</v>
      </c>
      <c r="C136" s="21">
        <f t="shared" ca="1" si="24"/>
        <v>2944.3300009874752</v>
      </c>
      <c r="D136" s="19">
        <f ca="1">D135+DeltaRK4!C116</f>
        <v>177.74219644587214</v>
      </c>
      <c r="E136" s="19">
        <f ca="1">E135+DeltaRK4!D116</f>
        <v>6.37</v>
      </c>
      <c r="F136" s="19">
        <f ca="1">F135+DeltaRK4!E116</f>
        <v>89.337873258232719</v>
      </c>
      <c r="G136" s="19">
        <f ca="1">G135+DeltaRK4!F116</f>
        <v>18.099930295895277</v>
      </c>
      <c r="H136" s="19">
        <f ca="1">H135+DeltaRK4!G116</f>
        <v>1.21</v>
      </c>
      <c r="I136" s="19">
        <f ca="1">I135+DeltaRK4!H116</f>
        <v>1.29</v>
      </c>
      <c r="J136" s="19">
        <f ca="1">J135+DeltaRK4!I116</f>
        <v>0.31</v>
      </c>
      <c r="K136" s="19">
        <f ca="1">K135+DeltaRK4!J116</f>
        <v>0.15</v>
      </c>
      <c r="L136" s="19">
        <f ca="1">L135+DeltaRK4!K116</f>
        <v>0</v>
      </c>
      <c r="M136" s="19">
        <f ca="1">M135+DeltaRK4!L116</f>
        <v>0.1</v>
      </c>
      <c r="N136" s="19">
        <f ca="1">N135+DeltaRK4!M116</f>
        <v>0.32</v>
      </c>
      <c r="O136" s="19">
        <f ca="1">O135+DeltaRK4!N116</f>
        <v>0</v>
      </c>
      <c r="P136" s="19">
        <f ca="1">P135+DeltaRK4!O116</f>
        <v>0</v>
      </c>
      <c r="Q136" s="19">
        <f ca="1">Q135+DeltaRK4!P116</f>
        <v>437.25743083383418</v>
      </c>
      <c r="R136" s="19">
        <f ca="1">R135+DeltaRK4!Q116</f>
        <v>0.05</v>
      </c>
      <c r="S136" s="19">
        <f ca="1">S135+DeltaRK4!R116</f>
        <v>0</v>
      </c>
      <c r="T136" s="19">
        <f ca="1">T135+DeltaRK4!S116</f>
        <v>0.13</v>
      </c>
      <c r="U136" s="19">
        <f ca="1">U135+DeltaRK4!T116</f>
        <v>0</v>
      </c>
      <c r="V136" s="19">
        <f ca="1">V135+DeltaRK4!U116</f>
        <v>0.03</v>
      </c>
      <c r="W136" s="19">
        <f ca="1">W135+DeltaRK4!V116</f>
        <v>1251.0478170347367</v>
      </c>
      <c r="X136" s="19">
        <f ca="1">X135+DeltaRK4!W116</f>
        <v>0.01</v>
      </c>
      <c r="Y136" s="19">
        <f ca="1">Y135+DeltaRK4!X116</f>
        <v>0.03</v>
      </c>
      <c r="Z136" s="19">
        <f ca="1">Z135+DeltaRK4!Y116</f>
        <v>0</v>
      </c>
      <c r="AA136" s="19">
        <f ca="1">AA135+DeltaRK4!Z116</f>
        <v>0</v>
      </c>
      <c r="AB136" s="19">
        <f ca="1">AB135+DeltaRK4!AA116</f>
        <v>0</v>
      </c>
      <c r="AC136" s="19">
        <f ca="1">AC135+DeltaRK4!AB116</f>
        <v>0</v>
      </c>
      <c r="AD136" s="19">
        <f ca="1">AD135+DeltaRK4!AC116</f>
        <v>0</v>
      </c>
      <c r="AE136" s="19">
        <f ca="1">AE135+DeltaRK4!AD116</f>
        <v>0.27519899753635202</v>
      </c>
      <c r="AF136" s="19">
        <f ca="1">AF135+DeltaRK4!AE116</f>
        <v>183.20716623984515</v>
      </c>
      <c r="AG136" s="19">
        <f ca="1">AG135+DeltaRK4!AF116</f>
        <v>370.38884623106208</v>
      </c>
      <c r="AH136" s="19">
        <f ca="1">AH135+DeltaRK4!AG116</f>
        <v>152.19640232715841</v>
      </c>
      <c r="AI136" s="19">
        <f ca="1">AI135+DeltaRK4!AH116</f>
        <v>0</v>
      </c>
      <c r="AJ136" s="19">
        <f ca="1">AJ135+DeltaRK4!AI116</f>
        <v>0</v>
      </c>
      <c r="AK136" s="19">
        <f ca="1">AK135+DeltaRK4!AJ116</f>
        <v>0</v>
      </c>
      <c r="AL136" s="19">
        <f ca="1">AL135+DeltaRK4!AK116</f>
        <v>2.08</v>
      </c>
      <c r="AM136" s="19">
        <f ca="1">AM135+DeltaRK4!AL116</f>
        <v>6.9704104722434916E-5</v>
      </c>
      <c r="AN136" s="19">
        <f ca="1">AN135+DeltaRK4!AM116</f>
        <v>4.7435078888386745E-2</v>
      </c>
      <c r="AO136" s="19">
        <f ca="1">AO135+DeltaRK4!AN116</f>
        <v>25.91</v>
      </c>
      <c r="AP136" s="19">
        <f ca="1">AP135+DeltaRK4!AO116</f>
        <v>19.829999999999998</v>
      </c>
      <c r="AQ136" s="19">
        <f ca="1">AQ135+DeltaRK4!AP116</f>
        <v>13.883211513436621</v>
      </c>
      <c r="AR136" s="19">
        <f ca="1">AR135+DeltaRK4!AQ116</f>
        <v>128.74321151343662</v>
      </c>
      <c r="AS136" s="19">
        <f ca="1">AS135+DeltaRK4!AR116</f>
        <v>-25.856788486563381</v>
      </c>
      <c r="AT136" s="19">
        <f ca="1">AT135+DeltaRK4!AS116</f>
        <v>4.83</v>
      </c>
      <c r="AU136" s="19">
        <f ca="1">AU135+DeltaRK4!AT116</f>
        <v>0.04</v>
      </c>
      <c r="AV136" s="19">
        <f ca="1">AV135+DeltaRK4!AU116</f>
        <v>0</v>
      </c>
      <c r="AW136" s="19">
        <f ca="1">AW135+DeltaRK4!AV116</f>
        <v>1.32</v>
      </c>
      <c r="AX136" s="19">
        <f ca="1">AX135+DeltaRK4!AW116</f>
        <v>1.34</v>
      </c>
      <c r="AY136" s="19">
        <f ca="1">AY135+DeltaRK4!AX116</f>
        <v>1.34</v>
      </c>
      <c r="AZ136" s="19">
        <f ca="1">AZ135+DeltaRK4!AY116</f>
        <v>1.24</v>
      </c>
      <c r="BA136" s="19">
        <f ca="1">BA135+DeltaRK4!AZ116</f>
        <v>0.14000000000000001</v>
      </c>
      <c r="BB136" s="19">
        <f ca="1">BB135+DeltaRK4!BA116</f>
        <v>3.74</v>
      </c>
      <c r="BC136" s="19">
        <f ca="1">BC135+DeltaRK4!BB116</f>
        <v>1.88</v>
      </c>
      <c r="BD136" s="19">
        <f ca="1">BD135+DeltaRK4!BC116</f>
        <v>10.65</v>
      </c>
      <c r="BE136" s="19">
        <f ca="1">BE135+DeltaRK4!BD116</f>
        <v>1.55</v>
      </c>
      <c r="BF136" s="19">
        <f ca="1">BF135+DeltaRK4!BE116</f>
        <v>0.67</v>
      </c>
      <c r="BG136" s="19">
        <f ca="1">BG135+DeltaRK4!BF116</f>
        <v>0.56000000000000005</v>
      </c>
      <c r="BH136" s="19">
        <f ca="1">BH135+DeltaRK4!BG116</f>
        <v>2.1</v>
      </c>
      <c r="BI136" s="19">
        <f ca="1">BI135+DeltaRK4!BH116</f>
        <v>1.72</v>
      </c>
      <c r="BJ136" s="19">
        <f ca="1">BJ135+DeltaRK4!BI116</f>
        <v>1.24</v>
      </c>
      <c r="BK136" s="19">
        <f ca="1">BK135+DeltaRK4!BJ116</f>
        <v>9.61</v>
      </c>
      <c r="BL136" s="19">
        <f ca="1">BL135+DeltaRK4!BK116</f>
        <v>0.61</v>
      </c>
      <c r="BM136" s="19">
        <f ca="1">BM135+DeltaRK4!BL116</f>
        <v>4.5</v>
      </c>
      <c r="BN136" s="19">
        <f ca="1">BN135+DeltaRK4!BM116</f>
        <v>9.5500000000000007</v>
      </c>
      <c r="BO136" s="19">
        <f ca="1">BO135+DeltaRK4!BN116</f>
        <v>4.5</v>
      </c>
      <c r="BP136" s="19">
        <f ca="1">BP135+DeltaRK4!BO116</f>
        <v>2.58</v>
      </c>
      <c r="BQ136" s="19">
        <f ca="1">BQ135+DeltaRK4!BP116</f>
        <v>10.19</v>
      </c>
      <c r="BR136" s="19">
        <f ca="1">BR135+DeltaRK4!BQ116</f>
        <v>8.02</v>
      </c>
      <c r="BS136" s="19">
        <f ca="1">BS135+DeltaRK4!BR116</f>
        <v>1.56</v>
      </c>
      <c r="BT136" s="19">
        <f ca="1">BT135+DeltaRK4!BS116</f>
        <v>4.66</v>
      </c>
      <c r="BU136" s="19">
        <f ca="1">BU135+DeltaRK4!BT116</f>
        <v>0</v>
      </c>
      <c r="BV136" s="4"/>
      <c r="BW136" s="4">
        <f ca="1">BW135-DeltaRK4!Y116</f>
        <v>2944.33</v>
      </c>
      <c r="BX136" s="9">
        <f t="shared" ca="1" si="29"/>
        <v>1.8110286188627513</v>
      </c>
      <c r="BY136" s="4"/>
      <c r="BZ136" s="23">
        <f t="shared" ca="1" si="25"/>
        <v>144135.68051170939</v>
      </c>
      <c r="CA136" s="10">
        <f t="shared" ca="1" si="30"/>
        <v>153608.33761278653</v>
      </c>
      <c r="CB136" s="19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</row>
    <row r="137" spans="1:108" ht="11.25" customHeight="1">
      <c r="A137" s="1">
        <f>A136+TimeStep</f>
        <v>5.7499999999999876</v>
      </c>
      <c r="B137" s="19">
        <f ca="1">B136+DeltaRK4!B117</f>
        <v>414.73903486042832</v>
      </c>
      <c r="C137" s="21">
        <f t="shared" ca="1" si="24"/>
        <v>2944.3300009874761</v>
      </c>
      <c r="D137" s="19">
        <f ca="1">D136+DeltaRK4!C117</f>
        <v>177.73900033409078</v>
      </c>
      <c r="E137" s="19">
        <f ca="1">E136+DeltaRK4!D117</f>
        <v>6.37</v>
      </c>
      <c r="F137" s="19">
        <f ca="1">F136+DeltaRK4!E117</f>
        <v>89.341062248577003</v>
      </c>
      <c r="G137" s="19">
        <f ca="1">G136+DeltaRK4!F117</f>
        <v>18.09993741733236</v>
      </c>
      <c r="H137" s="19">
        <f ca="1">H136+DeltaRK4!G117</f>
        <v>1.21</v>
      </c>
      <c r="I137" s="19">
        <f ca="1">I136+DeltaRK4!H117</f>
        <v>1.29</v>
      </c>
      <c r="J137" s="19">
        <f ca="1">J136+DeltaRK4!I117</f>
        <v>0.31</v>
      </c>
      <c r="K137" s="19">
        <f ca="1">K136+DeltaRK4!J117</f>
        <v>0.15</v>
      </c>
      <c r="L137" s="19">
        <f ca="1">L136+DeltaRK4!K117</f>
        <v>0</v>
      </c>
      <c r="M137" s="19">
        <f ca="1">M136+DeltaRK4!L117</f>
        <v>0.1</v>
      </c>
      <c r="N137" s="19">
        <f ca="1">N136+DeltaRK4!M117</f>
        <v>0.32</v>
      </c>
      <c r="O137" s="19">
        <f ca="1">O136+DeltaRK4!N117</f>
        <v>0</v>
      </c>
      <c r="P137" s="19">
        <f ca="1">P136+DeltaRK4!O117</f>
        <v>0</v>
      </c>
      <c r="Q137" s="19">
        <f ca="1">Q136+DeltaRK4!P117</f>
        <v>437.89319349139816</v>
      </c>
      <c r="R137" s="19">
        <f ca="1">R136+DeltaRK4!Q117</f>
        <v>0.05</v>
      </c>
      <c r="S137" s="19">
        <f ca="1">S136+DeltaRK4!R117</f>
        <v>0</v>
      </c>
      <c r="T137" s="19">
        <f ca="1">T136+DeltaRK4!S117</f>
        <v>0.13</v>
      </c>
      <c r="U137" s="19">
        <f ca="1">U136+DeltaRK4!T117</f>
        <v>0</v>
      </c>
      <c r="V137" s="19">
        <f ca="1">V136+DeltaRK4!U117</f>
        <v>0.03</v>
      </c>
      <c r="W137" s="19">
        <f ca="1">W136+DeltaRK4!V117</f>
        <v>1249.3211623814218</v>
      </c>
      <c r="X137" s="19">
        <f ca="1">X136+DeltaRK4!W117</f>
        <v>0.01</v>
      </c>
      <c r="Y137" s="19">
        <f ca="1">Y136+DeltaRK4!X117</f>
        <v>0.03</v>
      </c>
      <c r="Z137" s="19">
        <f ca="1">Z136+DeltaRK4!Y117</f>
        <v>0</v>
      </c>
      <c r="AA137" s="19">
        <f ca="1">AA136+DeltaRK4!Z117</f>
        <v>0</v>
      </c>
      <c r="AB137" s="19">
        <f ca="1">AB136+DeltaRK4!AA117</f>
        <v>0</v>
      </c>
      <c r="AC137" s="19">
        <f ca="1">AC136+DeltaRK4!AB117</f>
        <v>0</v>
      </c>
      <c r="AD137" s="19">
        <f ca="1">AD136+DeltaRK4!AC117</f>
        <v>0</v>
      </c>
      <c r="AE137" s="19">
        <f ca="1">AE136+DeltaRK4!AD117</f>
        <v>0.27170874104106629</v>
      </c>
      <c r="AF137" s="19">
        <f ca="1">AF136+DeltaRK4!AE117</f>
        <v>182.33084057129659</v>
      </c>
      <c r="AG137" s="19">
        <f ca="1">AG136+DeltaRK4!AF117</f>
        <v>372.54375951342513</v>
      </c>
      <c r="AH137" s="19">
        <f ca="1">AH136+DeltaRK4!AG117</f>
        <v>152.47372564877679</v>
      </c>
      <c r="AI137" s="19">
        <f ca="1">AI136+DeltaRK4!AH117</f>
        <v>0</v>
      </c>
      <c r="AJ137" s="19">
        <f ca="1">AJ136+DeltaRK4!AI117</f>
        <v>0</v>
      </c>
      <c r="AK137" s="19">
        <f ca="1">AK136+DeltaRK4!AJ117</f>
        <v>0</v>
      </c>
      <c r="AL137" s="19">
        <f ca="1">AL136+DeltaRK4!AK117</f>
        <v>2.08</v>
      </c>
      <c r="AM137" s="19">
        <f ca="1">AM136+DeltaRK4!AL117</f>
        <v>6.2582667640241396E-5</v>
      </c>
      <c r="AN137" s="19">
        <f ca="1">AN136+DeltaRK4!AM117</f>
        <v>4.4588722664731198E-2</v>
      </c>
      <c r="AO137" s="19">
        <f ca="1">AO136+DeltaRK4!AN117</f>
        <v>25.91</v>
      </c>
      <c r="AP137" s="19">
        <f ca="1">AP136+DeltaRK4!AO117</f>
        <v>19.829999999999998</v>
      </c>
      <c r="AQ137" s="19">
        <f ca="1">AQ136+DeltaRK4!AP117</f>
        <v>13.73031977826129</v>
      </c>
      <c r="AR137" s="19">
        <f ca="1">AR136+DeltaRK4!AQ117</f>
        <v>128.59031977826129</v>
      </c>
      <c r="AS137" s="19">
        <f ca="1">AS136+DeltaRK4!AR117</f>
        <v>-26.009680221738712</v>
      </c>
      <c r="AT137" s="19">
        <f ca="1">AT136+DeltaRK4!AS117</f>
        <v>4.83</v>
      </c>
      <c r="AU137" s="19">
        <f ca="1">AU136+DeltaRK4!AT117</f>
        <v>0.04</v>
      </c>
      <c r="AV137" s="19">
        <f ca="1">AV136+DeltaRK4!AU117</f>
        <v>0</v>
      </c>
      <c r="AW137" s="19">
        <f ca="1">AW136+DeltaRK4!AV117</f>
        <v>1.32</v>
      </c>
      <c r="AX137" s="19">
        <f ca="1">AX136+DeltaRK4!AW117</f>
        <v>1.34</v>
      </c>
      <c r="AY137" s="19">
        <f ca="1">AY136+DeltaRK4!AX117</f>
        <v>1.34</v>
      </c>
      <c r="AZ137" s="19">
        <f ca="1">AZ136+DeltaRK4!AY117</f>
        <v>1.24</v>
      </c>
      <c r="BA137" s="19">
        <f ca="1">BA136+DeltaRK4!AZ117</f>
        <v>0.14000000000000001</v>
      </c>
      <c r="BB137" s="19">
        <f ca="1">BB136+DeltaRK4!BA117</f>
        <v>3.74</v>
      </c>
      <c r="BC137" s="19">
        <f ca="1">BC136+DeltaRK4!BB117</f>
        <v>1.88</v>
      </c>
      <c r="BD137" s="19">
        <f ca="1">BD136+DeltaRK4!BC117</f>
        <v>10.65</v>
      </c>
      <c r="BE137" s="19">
        <f ca="1">BE136+DeltaRK4!BD117</f>
        <v>1.55</v>
      </c>
      <c r="BF137" s="19">
        <f ca="1">BF136+DeltaRK4!BE117</f>
        <v>0.67</v>
      </c>
      <c r="BG137" s="19">
        <f ca="1">BG136+DeltaRK4!BF117</f>
        <v>0.56000000000000005</v>
      </c>
      <c r="BH137" s="19">
        <f ca="1">BH136+DeltaRK4!BG117</f>
        <v>2.1</v>
      </c>
      <c r="BI137" s="19">
        <f ca="1">BI136+DeltaRK4!BH117</f>
        <v>1.72</v>
      </c>
      <c r="BJ137" s="19">
        <f ca="1">BJ136+DeltaRK4!BI117</f>
        <v>1.24</v>
      </c>
      <c r="BK137" s="19">
        <f ca="1">BK136+DeltaRK4!BJ117</f>
        <v>9.61</v>
      </c>
      <c r="BL137" s="19">
        <f ca="1">BL136+DeltaRK4!BK117</f>
        <v>0.61</v>
      </c>
      <c r="BM137" s="19">
        <f ca="1">BM136+DeltaRK4!BL117</f>
        <v>4.5</v>
      </c>
      <c r="BN137" s="19">
        <f ca="1">BN136+DeltaRK4!BM117</f>
        <v>9.5500000000000007</v>
      </c>
      <c r="BO137" s="19">
        <f ca="1">BO136+DeltaRK4!BN117</f>
        <v>4.5</v>
      </c>
      <c r="BP137" s="19">
        <f ca="1">BP136+DeltaRK4!BO117</f>
        <v>2.58</v>
      </c>
      <c r="BQ137" s="19">
        <f ca="1">BQ136+DeltaRK4!BP117</f>
        <v>10.19</v>
      </c>
      <c r="BR137" s="19">
        <f ca="1">BR136+DeltaRK4!BQ117</f>
        <v>8.02</v>
      </c>
      <c r="BS137" s="19">
        <f ca="1">BS136+DeltaRK4!BR117</f>
        <v>1.56</v>
      </c>
      <c r="BT137" s="19">
        <f ca="1">BT136+DeltaRK4!BS117</f>
        <v>4.66</v>
      </c>
      <c r="BU137" s="19">
        <f ca="1">BU136+DeltaRK4!BT117</f>
        <v>0</v>
      </c>
      <c r="BV137" s="4"/>
      <c r="BW137" s="4">
        <f ca="1">BW136-DeltaRK4!Y117</f>
        <v>2944.33</v>
      </c>
      <c r="BX137" s="9">
        <f t="shared" ca="1" si="29"/>
        <v>1.8109960534392284</v>
      </c>
      <c r="BY137" s="4"/>
      <c r="BZ137" s="23">
        <f t="shared" ca="1" si="25"/>
        <v>144129.04799028501</v>
      </c>
      <c r="CA137" s="10">
        <f t="shared" ca="1" si="30"/>
        <v>153498.99145574967</v>
      </c>
      <c r="CB137" s="19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</row>
    <row r="138" spans="1:108" ht="11.25" customHeight="1">
      <c r="A138" s="1">
        <f t="shared" ref="A138:A144" si="31">A137+TimeStep</f>
        <v>5.7999999999999874</v>
      </c>
      <c r="B138" s="19">
        <f ca="1">B137+DeltaRK4!B118</f>
        <v>414.7459171253999</v>
      </c>
      <c r="C138" s="21">
        <f t="shared" ca="1" si="24"/>
        <v>2944.3300009874752</v>
      </c>
      <c r="D138" s="19">
        <f ca="1">D137+DeltaRK4!C118</f>
        <v>177.73599807307653</v>
      </c>
      <c r="E138" s="19">
        <f ca="1">E137+DeltaRK4!D118</f>
        <v>6.37</v>
      </c>
      <c r="F138" s="19">
        <f ca="1">F137+DeltaRK4!E118</f>
        <v>89.344058115867455</v>
      </c>
      <c r="G138" s="19">
        <f ca="1">G137+DeltaRK4!F118</f>
        <v>18.099943811056168</v>
      </c>
      <c r="H138" s="19">
        <f ca="1">H137+DeltaRK4!G118</f>
        <v>1.21</v>
      </c>
      <c r="I138" s="19">
        <f ca="1">I137+DeltaRK4!H118</f>
        <v>1.29</v>
      </c>
      <c r="J138" s="19">
        <f ca="1">J137+DeltaRK4!I118</f>
        <v>0.31</v>
      </c>
      <c r="K138" s="19">
        <f ca="1">K137+DeltaRK4!J118</f>
        <v>0.15</v>
      </c>
      <c r="L138" s="19">
        <f ca="1">L137+DeltaRK4!K118</f>
        <v>0</v>
      </c>
      <c r="M138" s="19">
        <f ca="1">M137+DeltaRK4!L118</f>
        <v>0.1</v>
      </c>
      <c r="N138" s="19">
        <f ca="1">N137+DeltaRK4!M118</f>
        <v>0.32</v>
      </c>
      <c r="O138" s="19">
        <f ca="1">O137+DeltaRK4!N118</f>
        <v>0</v>
      </c>
      <c r="P138" s="19">
        <f ca="1">P137+DeltaRK4!O118</f>
        <v>0</v>
      </c>
      <c r="Q138" s="19">
        <f ca="1">Q137+DeltaRK4!P118</f>
        <v>438.50603865499517</v>
      </c>
      <c r="R138" s="19">
        <f ca="1">R137+DeltaRK4!Q118</f>
        <v>0.05</v>
      </c>
      <c r="S138" s="19">
        <f ca="1">S137+DeltaRK4!R118</f>
        <v>0</v>
      </c>
      <c r="T138" s="19">
        <f ca="1">T137+DeltaRK4!S118</f>
        <v>0.13</v>
      </c>
      <c r="U138" s="19">
        <f ca="1">U137+DeltaRK4!T118</f>
        <v>0</v>
      </c>
      <c r="V138" s="19">
        <f ca="1">V137+DeltaRK4!U118</f>
        <v>0.03</v>
      </c>
      <c r="W138" s="19">
        <f ca="1">W137+DeltaRK4!V118</f>
        <v>1247.645974113803</v>
      </c>
      <c r="X138" s="19">
        <f ca="1">X137+DeltaRK4!W118</f>
        <v>0.01</v>
      </c>
      <c r="Y138" s="19">
        <f ca="1">Y137+DeltaRK4!X118</f>
        <v>0.03</v>
      </c>
      <c r="Z138" s="19">
        <f ca="1">Z137+DeltaRK4!Y118</f>
        <v>0</v>
      </c>
      <c r="AA138" s="19">
        <f ca="1">AA137+DeltaRK4!Z118</f>
        <v>0</v>
      </c>
      <c r="AB138" s="19">
        <f ca="1">AB137+DeltaRK4!AA118</f>
        <v>0</v>
      </c>
      <c r="AC138" s="19">
        <f ca="1">AC137+DeltaRK4!AB118</f>
        <v>0</v>
      </c>
      <c r="AD138" s="19">
        <f ca="1">AD137+DeltaRK4!AC118</f>
        <v>0</v>
      </c>
      <c r="AE138" s="19">
        <f ca="1">AE137+DeltaRK4!AD118</f>
        <v>0.26823818844795738</v>
      </c>
      <c r="AF138" s="19">
        <f ca="1">AF137+DeltaRK4!AE118</f>
        <v>181.45488511624814</v>
      </c>
      <c r="AG138" s="19">
        <f ca="1">AG137+DeltaRK4!AF118</f>
        <v>374.67252536611539</v>
      </c>
      <c r="AH138" s="19">
        <f ca="1">AH137+DeltaRK4!AG118</f>
        <v>152.74223776392677</v>
      </c>
      <c r="AI138" s="19">
        <f ca="1">AI137+DeltaRK4!AH118</f>
        <v>0</v>
      </c>
      <c r="AJ138" s="19">
        <f ca="1">AJ137+DeltaRK4!AI118</f>
        <v>0</v>
      </c>
      <c r="AK138" s="19">
        <f ca="1">AK137+DeltaRK4!AJ118</f>
        <v>0</v>
      </c>
      <c r="AL138" s="19">
        <f ca="1">AL137+DeltaRK4!AK118</f>
        <v>2.08</v>
      </c>
      <c r="AM138" s="19">
        <f ca="1">AM137+DeltaRK4!AL118</f>
        <v>5.6188943833020811E-5</v>
      </c>
      <c r="AN138" s="19">
        <f ca="1">AN137+DeltaRK4!AM118</f>
        <v>4.1938062234798033E-2</v>
      </c>
      <c r="AO138" s="19">
        <f ca="1">AO137+DeltaRK4!AN118</f>
        <v>25.91</v>
      </c>
      <c r="AP138" s="19">
        <f ca="1">AP137+DeltaRK4!AO118</f>
        <v>19.829999999999998</v>
      </c>
      <c r="AQ138" s="19">
        <f ca="1">AQ137+DeltaRK4!AP118</f>
        <v>13.579369177586877</v>
      </c>
      <c r="AR138" s="19">
        <f ca="1">AR137+DeltaRK4!AQ118</f>
        <v>128.43936917758688</v>
      </c>
      <c r="AS138" s="19">
        <f ca="1">AS137+DeltaRK4!AR118</f>
        <v>-26.160630822413125</v>
      </c>
      <c r="AT138" s="19">
        <f ca="1">AT137+DeltaRK4!AS118</f>
        <v>4.83</v>
      </c>
      <c r="AU138" s="19">
        <f ca="1">AU137+DeltaRK4!AT118</f>
        <v>0.04</v>
      </c>
      <c r="AV138" s="19">
        <f ca="1">AV137+DeltaRK4!AU118</f>
        <v>0</v>
      </c>
      <c r="AW138" s="19">
        <f ca="1">AW137+DeltaRK4!AV118</f>
        <v>1.32</v>
      </c>
      <c r="AX138" s="19">
        <f ca="1">AX137+DeltaRK4!AW118</f>
        <v>1.34</v>
      </c>
      <c r="AY138" s="19">
        <f ca="1">AY137+DeltaRK4!AX118</f>
        <v>1.34</v>
      </c>
      <c r="AZ138" s="19">
        <f ca="1">AZ137+DeltaRK4!AY118</f>
        <v>1.24</v>
      </c>
      <c r="BA138" s="19">
        <f ca="1">BA137+DeltaRK4!AZ118</f>
        <v>0.14000000000000001</v>
      </c>
      <c r="BB138" s="19">
        <f ca="1">BB137+DeltaRK4!BA118</f>
        <v>3.74</v>
      </c>
      <c r="BC138" s="19">
        <f ca="1">BC137+DeltaRK4!BB118</f>
        <v>1.88</v>
      </c>
      <c r="BD138" s="19">
        <f ca="1">BD137+DeltaRK4!BC118</f>
        <v>10.65</v>
      </c>
      <c r="BE138" s="19">
        <f ca="1">BE137+DeltaRK4!BD118</f>
        <v>1.55</v>
      </c>
      <c r="BF138" s="19">
        <f ca="1">BF137+DeltaRK4!BE118</f>
        <v>0.67</v>
      </c>
      <c r="BG138" s="19">
        <f ca="1">BG137+DeltaRK4!BF118</f>
        <v>0.56000000000000005</v>
      </c>
      <c r="BH138" s="19">
        <f ca="1">BH137+DeltaRK4!BG118</f>
        <v>2.1</v>
      </c>
      <c r="BI138" s="19">
        <f ca="1">BI137+DeltaRK4!BH118</f>
        <v>1.72</v>
      </c>
      <c r="BJ138" s="19">
        <f ca="1">BJ137+DeltaRK4!BI118</f>
        <v>1.24</v>
      </c>
      <c r="BK138" s="19">
        <f ca="1">BK137+DeltaRK4!BJ118</f>
        <v>9.61</v>
      </c>
      <c r="BL138" s="19">
        <f ca="1">BL137+DeltaRK4!BK118</f>
        <v>0.61</v>
      </c>
      <c r="BM138" s="19">
        <f ca="1">BM137+DeltaRK4!BL118</f>
        <v>4.5</v>
      </c>
      <c r="BN138" s="19">
        <f ca="1">BN137+DeltaRK4!BM118</f>
        <v>9.5500000000000007</v>
      </c>
      <c r="BO138" s="19">
        <f ca="1">BO137+DeltaRK4!BN118</f>
        <v>4.5</v>
      </c>
      <c r="BP138" s="19">
        <f ca="1">BP137+DeltaRK4!BO118</f>
        <v>2.58</v>
      </c>
      <c r="BQ138" s="19">
        <f ca="1">BQ137+DeltaRK4!BP118</f>
        <v>10.19</v>
      </c>
      <c r="BR138" s="19">
        <f ca="1">BR137+DeltaRK4!BQ118</f>
        <v>8.02</v>
      </c>
      <c r="BS138" s="19">
        <f ca="1">BS137+DeltaRK4!BR118</f>
        <v>1.56</v>
      </c>
      <c r="BT138" s="19">
        <f ca="1">BT137+DeltaRK4!BS118</f>
        <v>4.66</v>
      </c>
      <c r="BU138" s="19">
        <f ca="1">BU137+DeltaRK4!BT118</f>
        <v>0</v>
      </c>
      <c r="BV138" s="4"/>
      <c r="BW138" s="4">
        <f ca="1">BW137-DeltaRK4!Y118</f>
        <v>2944.33</v>
      </c>
      <c r="BX138" s="9">
        <f t="shared" ca="1" si="29"/>
        <v>1.8109654631757637</v>
      </c>
      <c r="BY138" s="4"/>
      <c r="BZ138" s="23">
        <f t="shared" ca="1" si="25"/>
        <v>144122.29740268562</v>
      </c>
      <c r="CA138" s="10">
        <f t="shared" ca="1" si="30"/>
        <v>153392.59191874287</v>
      </c>
      <c r="CB138" s="19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</row>
    <row r="139" spans="1:108" ht="11.25" customHeight="1">
      <c r="A139" s="1">
        <f t="shared" si="31"/>
        <v>5.8499999999999872</v>
      </c>
      <c r="B139" s="19">
        <f ca="1">B138+DeltaRK4!B119</f>
        <v>414.75279508143876</v>
      </c>
      <c r="C139" s="21">
        <f t="shared" ca="1" si="24"/>
        <v>2944.3300009874761</v>
      </c>
      <c r="D139" s="19">
        <f ca="1">D138+DeltaRK4!C119</f>
        <v>177.73317628407369</v>
      </c>
      <c r="E139" s="19">
        <f ca="1">E138+DeltaRK4!D119</f>
        <v>6.37</v>
      </c>
      <c r="F139" s="19">
        <f ca="1">F138+DeltaRK4!E119</f>
        <v>89.346874164475508</v>
      </c>
      <c r="G139" s="19">
        <f ca="1">G138+DeltaRK4!F119</f>
        <v>18.099949551450955</v>
      </c>
      <c r="H139" s="19">
        <f ca="1">H138+DeltaRK4!G119</f>
        <v>1.21</v>
      </c>
      <c r="I139" s="19">
        <f ca="1">I138+DeltaRK4!H119</f>
        <v>1.29</v>
      </c>
      <c r="J139" s="19">
        <f ca="1">J138+DeltaRK4!I119</f>
        <v>0.31</v>
      </c>
      <c r="K139" s="19">
        <f ca="1">K138+DeltaRK4!J119</f>
        <v>0.15</v>
      </c>
      <c r="L139" s="19">
        <f ca="1">L138+DeltaRK4!K119</f>
        <v>0</v>
      </c>
      <c r="M139" s="19">
        <f ca="1">M138+DeltaRK4!L119</f>
        <v>0.1</v>
      </c>
      <c r="N139" s="19">
        <f ca="1">N138+DeltaRK4!M119</f>
        <v>0.32</v>
      </c>
      <c r="O139" s="19">
        <f ca="1">O138+DeltaRK4!N119</f>
        <v>0</v>
      </c>
      <c r="P139" s="19">
        <f ca="1">P138+DeltaRK4!O119</f>
        <v>0</v>
      </c>
      <c r="Q139" s="19">
        <f ca="1">Q138+DeltaRK4!P119</f>
        <v>439.0964197708854</v>
      </c>
      <c r="R139" s="19">
        <f ca="1">R138+DeltaRK4!Q119</f>
        <v>0.05</v>
      </c>
      <c r="S139" s="19">
        <f ca="1">S138+DeltaRK4!R119</f>
        <v>0</v>
      </c>
      <c r="T139" s="19">
        <f ca="1">T138+DeltaRK4!S119</f>
        <v>0.13</v>
      </c>
      <c r="U139" s="19">
        <f ca="1">U138+DeltaRK4!T119</f>
        <v>0</v>
      </c>
      <c r="V139" s="19">
        <f ca="1">V138+DeltaRK4!U119</f>
        <v>0.03</v>
      </c>
      <c r="W139" s="19">
        <f ca="1">W138+DeltaRK4!V119</f>
        <v>1246.0212540852415</v>
      </c>
      <c r="X139" s="19">
        <f ca="1">X138+DeltaRK4!W119</f>
        <v>0.01</v>
      </c>
      <c r="Y139" s="19">
        <f ca="1">Y138+DeltaRK4!X119</f>
        <v>0.03</v>
      </c>
      <c r="Z139" s="19">
        <f ca="1">Z138+DeltaRK4!Y119</f>
        <v>0</v>
      </c>
      <c r="AA139" s="19">
        <f ca="1">AA138+DeltaRK4!Z119</f>
        <v>0</v>
      </c>
      <c r="AB139" s="19">
        <f ca="1">AB138+DeltaRK4!AA119</f>
        <v>0</v>
      </c>
      <c r="AC139" s="19">
        <f ca="1">AC138+DeltaRK4!AB119</f>
        <v>0</v>
      </c>
      <c r="AD139" s="19">
        <f ca="1">AD138+DeltaRK4!AC119</f>
        <v>0</v>
      </c>
      <c r="AE139" s="19">
        <f ca="1">AE138+DeltaRK4!AD119</f>
        <v>0.26477015472494492</v>
      </c>
      <c r="AF139" s="19">
        <f ca="1">AF138+DeltaRK4!AE119</f>
        <v>180.57954220163887</v>
      </c>
      <c r="AG139" s="19">
        <f ca="1">AG138+DeltaRK4!AF119</f>
        <v>376.77540258586555</v>
      </c>
      <c r="AH139" s="19">
        <f ca="1">AH138+DeltaRK4!AG119</f>
        <v>153.00211752036185</v>
      </c>
      <c r="AI139" s="19">
        <f ca="1">AI138+DeltaRK4!AH119</f>
        <v>0</v>
      </c>
      <c r="AJ139" s="19">
        <f ca="1">AJ138+DeltaRK4!AI119</f>
        <v>0</v>
      </c>
      <c r="AK139" s="19">
        <f ca="1">AK138+DeltaRK4!AJ119</f>
        <v>0</v>
      </c>
      <c r="AL139" s="19">
        <f ca="1">AL138+DeltaRK4!AK119</f>
        <v>2.08</v>
      </c>
      <c r="AM139" s="19">
        <f ca="1">AM138+DeltaRK4!AL119</f>
        <v>5.0448549046287834E-5</v>
      </c>
      <c r="AN139" s="19">
        <f ca="1">AN138+DeltaRK4!AM119</f>
        <v>3.9469345876367912E-2</v>
      </c>
      <c r="AO139" s="19">
        <f ca="1">AO138+DeltaRK4!AN119</f>
        <v>25.91</v>
      </c>
      <c r="AP139" s="19">
        <f ca="1">AP138+DeltaRK4!AO119</f>
        <v>19.829999999999998</v>
      </c>
      <c r="AQ139" s="19">
        <f ca="1">AQ138+DeltaRK4!AP119</f>
        <v>13.430324958110754</v>
      </c>
      <c r="AR139" s="19">
        <f ca="1">AR138+DeltaRK4!AQ119</f>
        <v>128.29032495811077</v>
      </c>
      <c r="AS139" s="19">
        <f ca="1">AS138+DeltaRK4!AR119</f>
        <v>-26.309675041889246</v>
      </c>
      <c r="AT139" s="19">
        <f ca="1">AT138+DeltaRK4!AS119</f>
        <v>4.83</v>
      </c>
      <c r="AU139" s="19">
        <f ca="1">AU138+DeltaRK4!AT119</f>
        <v>0.04</v>
      </c>
      <c r="AV139" s="19">
        <f ca="1">AV138+DeltaRK4!AU119</f>
        <v>0</v>
      </c>
      <c r="AW139" s="19">
        <f ca="1">AW138+DeltaRK4!AV119</f>
        <v>1.32</v>
      </c>
      <c r="AX139" s="19">
        <f ca="1">AX138+DeltaRK4!AW119</f>
        <v>1.34</v>
      </c>
      <c r="AY139" s="19">
        <f ca="1">AY138+DeltaRK4!AX119</f>
        <v>1.34</v>
      </c>
      <c r="AZ139" s="19">
        <f ca="1">AZ138+DeltaRK4!AY119</f>
        <v>1.24</v>
      </c>
      <c r="BA139" s="19">
        <f ca="1">BA138+DeltaRK4!AZ119</f>
        <v>0.14000000000000001</v>
      </c>
      <c r="BB139" s="19">
        <f ca="1">BB138+DeltaRK4!BA119</f>
        <v>3.74</v>
      </c>
      <c r="BC139" s="19">
        <f ca="1">BC138+DeltaRK4!BB119</f>
        <v>1.88</v>
      </c>
      <c r="BD139" s="19">
        <f ca="1">BD138+DeltaRK4!BC119</f>
        <v>10.65</v>
      </c>
      <c r="BE139" s="19">
        <f ca="1">BE138+DeltaRK4!BD119</f>
        <v>1.55</v>
      </c>
      <c r="BF139" s="19">
        <f ca="1">BF138+DeltaRK4!BE119</f>
        <v>0.67</v>
      </c>
      <c r="BG139" s="19">
        <f ca="1">BG138+DeltaRK4!BF119</f>
        <v>0.56000000000000005</v>
      </c>
      <c r="BH139" s="19">
        <f ca="1">BH138+DeltaRK4!BG119</f>
        <v>2.1</v>
      </c>
      <c r="BI139" s="19">
        <f ca="1">BI138+DeltaRK4!BH119</f>
        <v>1.72</v>
      </c>
      <c r="BJ139" s="19">
        <f ca="1">BJ138+DeltaRK4!BI119</f>
        <v>1.24</v>
      </c>
      <c r="BK139" s="19">
        <f ca="1">BK138+DeltaRK4!BJ119</f>
        <v>9.61</v>
      </c>
      <c r="BL139" s="19">
        <f ca="1">BL138+DeltaRK4!BK119</f>
        <v>0.61</v>
      </c>
      <c r="BM139" s="19">
        <f ca="1">BM138+DeltaRK4!BL119</f>
        <v>4.5</v>
      </c>
      <c r="BN139" s="19">
        <f ca="1">BN138+DeltaRK4!BM119</f>
        <v>9.5500000000000007</v>
      </c>
      <c r="BO139" s="19">
        <f ca="1">BO138+DeltaRK4!BN119</f>
        <v>4.5</v>
      </c>
      <c r="BP139" s="19">
        <f ca="1">BP138+DeltaRK4!BO119</f>
        <v>2.58</v>
      </c>
      <c r="BQ139" s="19">
        <f ca="1">BQ138+DeltaRK4!BP119</f>
        <v>10.19</v>
      </c>
      <c r="BR139" s="19">
        <f ca="1">BR138+DeltaRK4!BQ119</f>
        <v>8.02</v>
      </c>
      <c r="BS139" s="19">
        <f ca="1">BS138+DeltaRK4!BR119</f>
        <v>1.56</v>
      </c>
      <c r="BT139" s="19">
        <f ca="1">BT138+DeltaRK4!BS119</f>
        <v>4.66</v>
      </c>
      <c r="BU139" s="19">
        <f ca="1">BU138+DeltaRK4!BT119</f>
        <v>0</v>
      </c>
      <c r="BV139" s="4"/>
      <c r="BW139" s="4">
        <f ca="1">BW138-DeltaRK4!Y119</f>
        <v>2944.33</v>
      </c>
      <c r="BX139" s="9">
        <f t="shared" ca="1" si="29"/>
        <v>1.8109367117552078</v>
      </c>
      <c r="BY139" s="4"/>
      <c r="BZ139" s="23">
        <f t="shared" ca="1" si="25"/>
        <v>144115.43275230125</v>
      </c>
      <c r="CA139" s="10">
        <f t="shared" ca="1" si="30"/>
        <v>153289.08282679319</v>
      </c>
      <c r="CB139" s="19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</row>
    <row r="140" spans="1:108" ht="11.25" customHeight="1">
      <c r="A140" s="1">
        <f t="shared" si="31"/>
        <v>5.899999999999987</v>
      </c>
      <c r="B140" s="19">
        <f ca="1">B139+DeltaRK4!B120</f>
        <v>414.75966505767531</v>
      </c>
      <c r="C140" s="21">
        <f t="shared" ca="1" si="24"/>
        <v>2944.3300009874752</v>
      </c>
      <c r="D140" s="19">
        <f ca="1">D139+DeltaRK4!C120</f>
        <v>177.7305225317802</v>
      </c>
      <c r="E140" s="19">
        <f ca="1">E139+DeltaRK4!D120</f>
        <v>6.37</v>
      </c>
      <c r="F140" s="19">
        <f ca="1">F139+DeltaRK4!E120</f>
        <v>89.349522762925758</v>
      </c>
      <c r="G140" s="19">
        <f ca="1">G139+DeltaRK4!F120</f>
        <v>18.099954705294184</v>
      </c>
      <c r="H140" s="19">
        <f ca="1">H139+DeltaRK4!G120</f>
        <v>1.21</v>
      </c>
      <c r="I140" s="19">
        <f ca="1">I139+DeltaRK4!H120</f>
        <v>1.29</v>
      </c>
      <c r="J140" s="19">
        <f ca="1">J139+DeltaRK4!I120</f>
        <v>0.31</v>
      </c>
      <c r="K140" s="19">
        <f ca="1">K139+DeltaRK4!J120</f>
        <v>0.15</v>
      </c>
      <c r="L140" s="19">
        <f ca="1">L139+DeltaRK4!K120</f>
        <v>0</v>
      </c>
      <c r="M140" s="19">
        <f ca="1">M139+DeltaRK4!L120</f>
        <v>0.1</v>
      </c>
      <c r="N140" s="19">
        <f ca="1">N139+DeltaRK4!M120</f>
        <v>0.32</v>
      </c>
      <c r="O140" s="19">
        <f ca="1">O139+DeltaRK4!N120</f>
        <v>0</v>
      </c>
      <c r="P140" s="19">
        <f ca="1">P139+DeltaRK4!O120</f>
        <v>0</v>
      </c>
      <c r="Q140" s="19">
        <f ca="1">Q139+DeltaRK4!P120</f>
        <v>439.66486199182481</v>
      </c>
      <c r="R140" s="19">
        <f ca="1">R139+DeltaRK4!Q120</f>
        <v>0.05</v>
      </c>
      <c r="S140" s="19">
        <f ca="1">S139+DeltaRK4!R120</f>
        <v>0</v>
      </c>
      <c r="T140" s="19">
        <f ca="1">T139+DeltaRK4!S120</f>
        <v>0.13</v>
      </c>
      <c r="U140" s="19">
        <f ca="1">U139+DeltaRK4!T120</f>
        <v>0</v>
      </c>
      <c r="V140" s="19">
        <f ca="1">V139+DeltaRK4!U120</f>
        <v>0.03</v>
      </c>
      <c r="W140" s="19">
        <f ca="1">W139+DeltaRK4!V120</f>
        <v>1244.4458625057246</v>
      </c>
      <c r="X140" s="19">
        <f ca="1">X139+DeltaRK4!W120</f>
        <v>0.01</v>
      </c>
      <c r="Y140" s="19">
        <f ca="1">Y139+DeltaRK4!X120</f>
        <v>0.03</v>
      </c>
      <c r="Z140" s="19">
        <f ca="1">Z139+DeltaRK4!Y120</f>
        <v>0</v>
      </c>
      <c r="AA140" s="19">
        <f ca="1">AA139+DeltaRK4!Z120</f>
        <v>0</v>
      </c>
      <c r="AB140" s="19">
        <f ca="1">AB139+DeltaRK4!AA120</f>
        <v>0</v>
      </c>
      <c r="AC140" s="19">
        <f ca="1">AC139+DeltaRK4!AB120</f>
        <v>0</v>
      </c>
      <c r="AD140" s="19">
        <f ca="1">AD139+DeltaRK4!AC120</f>
        <v>0</v>
      </c>
      <c r="AE140" s="19">
        <f ca="1">AE139+DeltaRK4!AD120</f>
        <v>0.26136420340969452</v>
      </c>
      <c r="AF140" s="19">
        <f ca="1">AF139+DeltaRK4!AE120</f>
        <v>179.70504303356464</v>
      </c>
      <c r="AG140" s="19">
        <f ca="1">AG139+DeltaRK4!AF120</f>
        <v>378.85265282438326</v>
      </c>
      <c r="AH140" s="19">
        <f ca="1">AH139+DeltaRK4!AG120</f>
        <v>153.25354155587934</v>
      </c>
      <c r="AI140" s="19">
        <f ca="1">AI139+DeltaRK4!AH120</f>
        <v>0</v>
      </c>
      <c r="AJ140" s="19">
        <f ca="1">AJ139+DeltaRK4!AI120</f>
        <v>0</v>
      </c>
      <c r="AK140" s="19">
        <f ca="1">AK139+DeltaRK4!AJ120</f>
        <v>0</v>
      </c>
      <c r="AL140" s="19">
        <f ca="1">AL139+DeltaRK4!AK120</f>
        <v>2.08</v>
      </c>
      <c r="AM140" s="19">
        <f ca="1">AM139+DeltaRK4!AL120</f>
        <v>4.5294705817103633E-5</v>
      </c>
      <c r="AN140" s="19">
        <f ca="1">AN139+DeltaRK4!AM120</f>
        <v>3.7169790434586007E-2</v>
      </c>
      <c r="AO140" s="19">
        <f ca="1">AO139+DeltaRK4!AN120</f>
        <v>25.91</v>
      </c>
      <c r="AP140" s="19">
        <f ca="1">AP139+DeltaRK4!AO120</f>
        <v>19.829999999999998</v>
      </c>
      <c r="AQ140" s="19">
        <f ca="1">AQ139+DeltaRK4!AP120</f>
        <v>13.283153262516347</v>
      </c>
      <c r="AR140" s="19">
        <f ca="1">AR139+DeltaRK4!AQ120</f>
        <v>128.14315326251636</v>
      </c>
      <c r="AS140" s="19">
        <f ca="1">AS139+DeltaRK4!AR120</f>
        <v>-26.456846737483655</v>
      </c>
      <c r="AT140" s="19">
        <f ca="1">AT139+DeltaRK4!AS120</f>
        <v>4.83</v>
      </c>
      <c r="AU140" s="19">
        <f ca="1">AU139+DeltaRK4!AT120</f>
        <v>0.04</v>
      </c>
      <c r="AV140" s="19">
        <f ca="1">AV139+DeltaRK4!AU120</f>
        <v>0</v>
      </c>
      <c r="AW140" s="19">
        <f ca="1">AW139+DeltaRK4!AV120</f>
        <v>1.32</v>
      </c>
      <c r="AX140" s="19">
        <f ca="1">AX139+DeltaRK4!AW120</f>
        <v>1.34</v>
      </c>
      <c r="AY140" s="19">
        <f ca="1">AY139+DeltaRK4!AX120</f>
        <v>1.34</v>
      </c>
      <c r="AZ140" s="19">
        <f ca="1">AZ139+DeltaRK4!AY120</f>
        <v>1.24</v>
      </c>
      <c r="BA140" s="19">
        <f ca="1">BA139+DeltaRK4!AZ120</f>
        <v>0.14000000000000001</v>
      </c>
      <c r="BB140" s="19">
        <f ca="1">BB139+DeltaRK4!BA120</f>
        <v>3.74</v>
      </c>
      <c r="BC140" s="19">
        <f ca="1">BC139+DeltaRK4!BB120</f>
        <v>1.88</v>
      </c>
      <c r="BD140" s="19">
        <f ca="1">BD139+DeltaRK4!BC120</f>
        <v>10.65</v>
      </c>
      <c r="BE140" s="19">
        <f ca="1">BE139+DeltaRK4!BD120</f>
        <v>1.55</v>
      </c>
      <c r="BF140" s="19">
        <f ca="1">BF139+DeltaRK4!BE120</f>
        <v>0.67</v>
      </c>
      <c r="BG140" s="19">
        <f ca="1">BG139+DeltaRK4!BF120</f>
        <v>0.56000000000000005</v>
      </c>
      <c r="BH140" s="19">
        <f ca="1">BH139+DeltaRK4!BG120</f>
        <v>2.1</v>
      </c>
      <c r="BI140" s="19">
        <f ca="1">BI139+DeltaRK4!BH120</f>
        <v>1.72</v>
      </c>
      <c r="BJ140" s="19">
        <f ca="1">BJ139+DeltaRK4!BI120</f>
        <v>1.24</v>
      </c>
      <c r="BK140" s="19">
        <f ca="1">BK139+DeltaRK4!BJ120</f>
        <v>9.61</v>
      </c>
      <c r="BL140" s="19">
        <f ca="1">BL139+DeltaRK4!BK120</f>
        <v>0.61</v>
      </c>
      <c r="BM140" s="19">
        <f ca="1">BM139+DeltaRK4!BL120</f>
        <v>4.5</v>
      </c>
      <c r="BN140" s="19">
        <f ca="1">BN139+DeltaRK4!BM120</f>
        <v>9.5500000000000007</v>
      </c>
      <c r="BO140" s="19">
        <f ca="1">BO139+DeltaRK4!BN120</f>
        <v>4.5</v>
      </c>
      <c r="BP140" s="19">
        <f ca="1">BP139+DeltaRK4!BO120</f>
        <v>2.58</v>
      </c>
      <c r="BQ140" s="19">
        <f ca="1">BQ139+DeltaRK4!BP120</f>
        <v>10.19</v>
      </c>
      <c r="BR140" s="19">
        <f ca="1">BR139+DeltaRK4!BQ120</f>
        <v>8.02</v>
      </c>
      <c r="BS140" s="19">
        <f ca="1">BS139+DeltaRK4!BR120</f>
        <v>1.56</v>
      </c>
      <c r="BT140" s="19">
        <f ca="1">BT139+DeltaRK4!BS120</f>
        <v>4.66</v>
      </c>
      <c r="BU140" s="19">
        <f ca="1">BU139+DeltaRK4!BT120</f>
        <v>0</v>
      </c>
      <c r="BV140" s="4"/>
      <c r="BW140" s="4">
        <f ca="1">BW139-DeltaRK4!Y120</f>
        <v>2944.33</v>
      </c>
      <c r="BX140" s="9">
        <f t="shared" ca="1" si="29"/>
        <v>1.8109096724733322</v>
      </c>
      <c r="BY140" s="4"/>
      <c r="BZ140" s="23">
        <f t="shared" ca="1" si="25"/>
        <v>144108.45800077292</v>
      </c>
      <c r="CA140" s="10">
        <f t="shared" ca="1" si="30"/>
        <v>153188.40052821397</v>
      </c>
      <c r="CB140" s="19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</row>
    <row r="141" spans="1:108" ht="11.25" customHeight="1">
      <c r="A141" s="1">
        <f t="shared" si="31"/>
        <v>5.9499999999999869</v>
      </c>
      <c r="B141" s="19">
        <f ca="1">B140+DeltaRK4!B121</f>
        <v>414.76652218709887</v>
      </c>
      <c r="C141" s="21">
        <f t="shared" ca="1" si="24"/>
        <v>2944.3300009874752</v>
      </c>
      <c r="D141" s="19">
        <f ca="1">D140+DeltaRK4!C121</f>
        <v>177.72802525756188</v>
      </c>
      <c r="E141" s="19">
        <f ca="1">E140+DeltaRK4!D121</f>
        <v>6.37</v>
      </c>
      <c r="F141" s="19">
        <f ca="1">F140+DeltaRK4!E121</f>
        <v>89.352015409903274</v>
      </c>
      <c r="G141" s="19">
        <f ca="1">G140+DeltaRK4!F121</f>
        <v>18.09995933253499</v>
      </c>
      <c r="H141" s="19">
        <f ca="1">H140+DeltaRK4!G121</f>
        <v>1.21</v>
      </c>
      <c r="I141" s="19">
        <f ca="1">I140+DeltaRK4!H121</f>
        <v>1.29</v>
      </c>
      <c r="J141" s="19">
        <f ca="1">J140+DeltaRK4!I121</f>
        <v>0.31</v>
      </c>
      <c r="K141" s="19">
        <f ca="1">K140+DeltaRK4!J121</f>
        <v>0.15</v>
      </c>
      <c r="L141" s="19">
        <f ca="1">L140+DeltaRK4!K121</f>
        <v>0</v>
      </c>
      <c r="M141" s="19">
        <f ca="1">M140+DeltaRK4!L121</f>
        <v>0.1</v>
      </c>
      <c r="N141" s="19">
        <f ca="1">N140+DeltaRK4!M121</f>
        <v>0.32</v>
      </c>
      <c r="O141" s="19">
        <f ca="1">O140+DeltaRK4!N121</f>
        <v>0</v>
      </c>
      <c r="P141" s="19">
        <f ca="1">P140+DeltaRK4!O121</f>
        <v>0</v>
      </c>
      <c r="Q141" s="19">
        <f ca="1">Q140+DeltaRK4!P121</f>
        <v>440.21189955378298</v>
      </c>
      <c r="R141" s="19">
        <f ca="1">R140+DeltaRK4!Q121</f>
        <v>0.05</v>
      </c>
      <c r="S141" s="19">
        <f ca="1">S140+DeltaRK4!R121</f>
        <v>0</v>
      </c>
      <c r="T141" s="19">
        <f ca="1">T140+DeltaRK4!S121</f>
        <v>0.13</v>
      </c>
      <c r="U141" s="19">
        <f ca="1">U140+DeltaRK4!T121</f>
        <v>0</v>
      </c>
      <c r="V141" s="19">
        <f ca="1">V140+DeltaRK4!U121</f>
        <v>0.03</v>
      </c>
      <c r="W141" s="19">
        <f ca="1">W140+DeltaRK4!V121</f>
        <v>1242.9186432166821</v>
      </c>
      <c r="X141" s="19">
        <f ca="1">X140+DeltaRK4!W121</f>
        <v>0.01</v>
      </c>
      <c r="Y141" s="19">
        <f ca="1">Y140+DeltaRK4!X121</f>
        <v>0.03</v>
      </c>
      <c r="Z141" s="19">
        <f ca="1">Z140+DeltaRK4!Y121</f>
        <v>0</v>
      </c>
      <c r="AA141" s="19">
        <f ca="1">AA140+DeltaRK4!Z121</f>
        <v>0</v>
      </c>
      <c r="AB141" s="19">
        <f ca="1">AB140+DeltaRK4!AA121</f>
        <v>0</v>
      </c>
      <c r="AC141" s="19">
        <f ca="1">AC140+DeltaRK4!AB121</f>
        <v>0</v>
      </c>
      <c r="AD141" s="19">
        <f ca="1">AD140+DeltaRK4!AC121</f>
        <v>0</v>
      </c>
      <c r="AE141" s="19">
        <f ca="1">AE140+DeltaRK4!AD121</f>
        <v>0.25809497577231866</v>
      </c>
      <c r="AF141" s="19">
        <f ca="1">AF140+DeltaRK4!AE121</f>
        <v>178.83160777016388</v>
      </c>
      <c r="AG141" s="19">
        <f ca="1">AG140+DeltaRK4!AF121</f>
        <v>380.90453995185118</v>
      </c>
      <c r="AH141" s="19">
        <f ca="1">AH140+DeltaRK4!AG121</f>
        <v>153.49668398733766</v>
      </c>
      <c r="AI141" s="19">
        <f ca="1">AI140+DeltaRK4!AH121</f>
        <v>0</v>
      </c>
      <c r="AJ141" s="19">
        <f ca="1">AJ140+DeltaRK4!AI121</f>
        <v>0</v>
      </c>
      <c r="AK141" s="19">
        <f ca="1">AK140+DeltaRK4!AJ121</f>
        <v>0</v>
      </c>
      <c r="AL141" s="19">
        <f ca="1">AL140+DeltaRK4!AK121</f>
        <v>2.08</v>
      </c>
      <c r="AM141" s="19">
        <f ca="1">AM140+DeltaRK4!AL121</f>
        <v>4.0667465012512121E-5</v>
      </c>
      <c r="AN141" s="19">
        <f ca="1">AN140+DeltaRK4!AM121</f>
        <v>3.5027513267490061E-2</v>
      </c>
      <c r="AO141" s="19">
        <f ca="1">AO140+DeltaRK4!AN121</f>
        <v>25.91</v>
      </c>
      <c r="AP141" s="19">
        <f ca="1">AP140+DeltaRK4!AO121</f>
        <v>19.829999999999998</v>
      </c>
      <c r="AQ141" s="19">
        <f ca="1">AQ140+DeltaRK4!AP121</f>
        <v>13.137821117051086</v>
      </c>
      <c r="AR141" s="19">
        <f ca="1">AR140+DeltaRK4!AQ121</f>
        <v>127.9978211170511</v>
      </c>
      <c r="AS141" s="19">
        <f ca="1">AS140+DeltaRK4!AR121</f>
        <v>-26.602178882948916</v>
      </c>
      <c r="AT141" s="19">
        <f ca="1">AT140+DeltaRK4!AS121</f>
        <v>4.83</v>
      </c>
      <c r="AU141" s="19">
        <f ca="1">AU140+DeltaRK4!AT121</f>
        <v>0.04</v>
      </c>
      <c r="AV141" s="19">
        <f ca="1">AV140+DeltaRK4!AU121</f>
        <v>0</v>
      </c>
      <c r="AW141" s="19">
        <f ca="1">AW140+DeltaRK4!AV121</f>
        <v>1.32</v>
      </c>
      <c r="AX141" s="19">
        <f ca="1">AX140+DeltaRK4!AW121</f>
        <v>1.34</v>
      </c>
      <c r="AY141" s="19">
        <f ca="1">AY140+DeltaRK4!AX121</f>
        <v>1.34</v>
      </c>
      <c r="AZ141" s="19">
        <f ca="1">AZ140+DeltaRK4!AY121</f>
        <v>1.24</v>
      </c>
      <c r="BA141" s="19">
        <f ca="1">BA140+DeltaRK4!AZ121</f>
        <v>0.14000000000000001</v>
      </c>
      <c r="BB141" s="19">
        <f ca="1">BB140+DeltaRK4!BA121</f>
        <v>3.74</v>
      </c>
      <c r="BC141" s="19">
        <f ca="1">BC140+DeltaRK4!BB121</f>
        <v>1.88</v>
      </c>
      <c r="BD141" s="19">
        <f ca="1">BD140+DeltaRK4!BC121</f>
        <v>10.65</v>
      </c>
      <c r="BE141" s="19">
        <f ca="1">BE140+DeltaRK4!BD121</f>
        <v>1.55</v>
      </c>
      <c r="BF141" s="19">
        <f ca="1">BF140+DeltaRK4!BE121</f>
        <v>0.67</v>
      </c>
      <c r="BG141" s="19">
        <f ca="1">BG140+DeltaRK4!BF121</f>
        <v>0.56000000000000005</v>
      </c>
      <c r="BH141" s="19">
        <f ca="1">BH140+DeltaRK4!BG121</f>
        <v>2.1</v>
      </c>
      <c r="BI141" s="19">
        <f ca="1">BI140+DeltaRK4!BH121</f>
        <v>1.72</v>
      </c>
      <c r="BJ141" s="19">
        <f ca="1">BJ140+DeltaRK4!BI121</f>
        <v>1.24</v>
      </c>
      <c r="BK141" s="19">
        <f ca="1">BK140+DeltaRK4!BJ121</f>
        <v>9.61</v>
      </c>
      <c r="BL141" s="19">
        <f ca="1">BL140+DeltaRK4!BK121</f>
        <v>0.61</v>
      </c>
      <c r="BM141" s="19">
        <f ca="1">BM140+DeltaRK4!BL121</f>
        <v>4.5</v>
      </c>
      <c r="BN141" s="19">
        <f ca="1">BN140+DeltaRK4!BM121</f>
        <v>9.5500000000000007</v>
      </c>
      <c r="BO141" s="19">
        <f ca="1">BO140+DeltaRK4!BN121</f>
        <v>4.5</v>
      </c>
      <c r="BP141" s="19">
        <f ca="1">BP140+DeltaRK4!BO121</f>
        <v>2.58</v>
      </c>
      <c r="BQ141" s="19">
        <f ca="1">BQ140+DeltaRK4!BP121</f>
        <v>10.19</v>
      </c>
      <c r="BR141" s="19">
        <f ca="1">BR140+DeltaRK4!BQ121</f>
        <v>8.02</v>
      </c>
      <c r="BS141" s="19">
        <f ca="1">BS140+DeltaRK4!BR121</f>
        <v>1.56</v>
      </c>
      <c r="BT141" s="19">
        <f ca="1">BT140+DeltaRK4!BS121</f>
        <v>4.66</v>
      </c>
      <c r="BU141" s="19">
        <f ca="1">BU140+DeltaRK4!BT121</f>
        <v>0</v>
      </c>
      <c r="BV141" s="4"/>
      <c r="BW141" s="4">
        <f ca="1">BW140-DeltaRK4!Y121</f>
        <v>2944.33</v>
      </c>
      <c r="BX141" s="9">
        <f t="shared" ca="1" si="29"/>
        <v>1.8108842275583432</v>
      </c>
      <c r="BY141" s="4"/>
      <c r="BZ141" s="23">
        <f t="shared" ca="1" si="25"/>
        <v>144101.37704620205</v>
      </c>
      <c r="CA141" s="10">
        <f t="shared" ca="1" si="30"/>
        <v>153090.48054790671</v>
      </c>
      <c r="CB141" s="19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</row>
    <row r="142" spans="1:108" ht="11.25" customHeight="1">
      <c r="A142" s="1">
        <f t="shared" si="31"/>
        <v>5.9999999999999867</v>
      </c>
      <c r="B142" s="19">
        <f ca="1">B141+DeltaRK4!B122</f>
        <v>414.7733659537376</v>
      </c>
      <c r="C142" s="21">
        <f t="shared" ca="1" si="24"/>
        <v>2944.3300009874765</v>
      </c>
      <c r="D142" s="19">
        <f ca="1">D141+DeltaRK4!C122</f>
        <v>177.7256737173974</v>
      </c>
      <c r="E142" s="19">
        <f ca="1">E141+DeltaRK4!D122</f>
        <v>6.37</v>
      </c>
      <c r="F142" s="19">
        <f ca="1">F141+DeltaRK4!E122</f>
        <v>89.354362795609873</v>
      </c>
      <c r="G142" s="19">
        <f ca="1">G141+DeltaRK4!F122</f>
        <v>18.099963486992877</v>
      </c>
      <c r="H142" s="19">
        <f ca="1">H141+DeltaRK4!G122</f>
        <v>1.21</v>
      </c>
      <c r="I142" s="19">
        <f ca="1">I141+DeltaRK4!H122</f>
        <v>1.29</v>
      </c>
      <c r="J142" s="19">
        <f ca="1">J141+DeltaRK4!I122</f>
        <v>0.31</v>
      </c>
      <c r="K142" s="19">
        <f ca="1">K141+DeltaRK4!J122</f>
        <v>0.15</v>
      </c>
      <c r="L142" s="19">
        <f ca="1">L141+DeltaRK4!K122</f>
        <v>0</v>
      </c>
      <c r="M142" s="19">
        <f ca="1">M141+DeltaRK4!L122</f>
        <v>0.1</v>
      </c>
      <c r="N142" s="19">
        <f ca="1">N141+DeltaRK4!M122</f>
        <v>0.32</v>
      </c>
      <c r="O142" s="19">
        <f ca="1">O141+DeltaRK4!N122</f>
        <v>0</v>
      </c>
      <c r="P142" s="19">
        <f ca="1">P141+DeltaRK4!O122</f>
        <v>0</v>
      </c>
      <c r="Q142" s="19">
        <f ca="1">Q141+DeltaRK4!P122</f>
        <v>440.73799678686328</v>
      </c>
      <c r="R142" s="19">
        <f ca="1">R141+DeltaRK4!Q122</f>
        <v>0.05</v>
      </c>
      <c r="S142" s="19">
        <f ca="1">S141+DeltaRK4!R122</f>
        <v>0</v>
      </c>
      <c r="T142" s="19">
        <f ca="1">T141+DeltaRK4!S122</f>
        <v>0.13</v>
      </c>
      <c r="U142" s="19">
        <f ca="1">U141+DeltaRK4!T122</f>
        <v>0</v>
      </c>
      <c r="V142" s="19">
        <f ca="1">V141+DeltaRK4!U122</f>
        <v>0.03</v>
      </c>
      <c r="W142" s="19">
        <f ca="1">W141+DeltaRK4!V122</f>
        <v>1241.4385817049963</v>
      </c>
      <c r="X142" s="19">
        <f ca="1">X141+DeltaRK4!W122</f>
        <v>0.01</v>
      </c>
      <c r="Y142" s="19">
        <f ca="1">Y141+DeltaRK4!X122</f>
        <v>0.03</v>
      </c>
      <c r="Z142" s="19">
        <f ca="1">Z141+DeltaRK4!Y122</f>
        <v>0</v>
      </c>
      <c r="AA142" s="19">
        <f ca="1">AA141+DeltaRK4!Z122</f>
        <v>0</v>
      </c>
      <c r="AB142" s="19">
        <f ca="1">AB141+DeltaRK4!AA122</f>
        <v>0</v>
      </c>
      <c r="AC142" s="19">
        <f ca="1">AC141+DeltaRK4!AB122</f>
        <v>0</v>
      </c>
      <c r="AD142" s="19">
        <f ca="1">AD141+DeltaRK4!AC122</f>
        <v>0</v>
      </c>
      <c r="AE142" s="19">
        <f ca="1">AE141+DeltaRK4!AD122</f>
        <v>0.25497439419935697</v>
      </c>
      <c r="AF142" s="19">
        <f ca="1">AF141+DeltaRK4!AE122</f>
        <v>177.95944547693415</v>
      </c>
      <c r="AG142" s="19">
        <f ca="1">AG141+DeltaRK4!AF122</f>
        <v>382.9313293553912</v>
      </c>
      <c r="AH142" s="19">
        <f ca="1">AH141+DeltaRK4!AG122</f>
        <v>153.73171601751781</v>
      </c>
      <c r="AI142" s="19">
        <f ca="1">AI141+DeltaRK4!AH122</f>
        <v>0</v>
      </c>
      <c r="AJ142" s="19">
        <f ca="1">AJ141+DeltaRK4!AI122</f>
        <v>0</v>
      </c>
      <c r="AK142" s="19">
        <f ca="1">AK141+DeltaRK4!AJ122</f>
        <v>0</v>
      </c>
      <c r="AL142" s="19">
        <f ca="1">AL141+DeltaRK4!AK122</f>
        <v>2.08</v>
      </c>
      <c r="AM142" s="19">
        <f ca="1">AM141+DeltaRK4!AL122</f>
        <v>3.6513007125956713E-5</v>
      </c>
      <c r="AN142" s="19">
        <f ca="1">AN141+DeltaRK4!AM122</f>
        <v>3.3031468947466003E-2</v>
      </c>
      <c r="AO142" s="19">
        <f ca="1">AO141+DeltaRK4!AN122</f>
        <v>25.91</v>
      </c>
      <c r="AP142" s="19">
        <f ca="1">AP141+DeltaRK4!AO122</f>
        <v>19.829999999999998</v>
      </c>
      <c r="AQ142" s="19">
        <f ca="1">AQ141+DeltaRK4!AP122</f>
        <v>12.994296423206382</v>
      </c>
      <c r="AR142" s="19">
        <f ca="1">AR141+DeltaRK4!AQ122</f>
        <v>127.85429642320641</v>
      </c>
      <c r="AS142" s="19">
        <f ca="1">AS141+DeltaRK4!AR122</f>
        <v>-26.74570357679362</v>
      </c>
      <c r="AT142" s="19">
        <f ca="1">AT141+DeltaRK4!AS122</f>
        <v>4.83</v>
      </c>
      <c r="AU142" s="19">
        <f ca="1">AU141+DeltaRK4!AT122</f>
        <v>0.04</v>
      </c>
      <c r="AV142" s="19">
        <f ca="1">AV141+DeltaRK4!AU122</f>
        <v>0</v>
      </c>
      <c r="AW142" s="19">
        <f ca="1">AW141+DeltaRK4!AV122</f>
        <v>1.32</v>
      </c>
      <c r="AX142" s="19">
        <f ca="1">AX141+DeltaRK4!AW122</f>
        <v>1.34</v>
      </c>
      <c r="AY142" s="19">
        <f ca="1">AY141+DeltaRK4!AX122</f>
        <v>1.34</v>
      </c>
      <c r="AZ142" s="19">
        <f ca="1">AZ141+DeltaRK4!AY122</f>
        <v>1.24</v>
      </c>
      <c r="BA142" s="19">
        <f ca="1">BA141+DeltaRK4!AZ122</f>
        <v>0.14000000000000001</v>
      </c>
      <c r="BB142" s="19">
        <f ca="1">BB141+DeltaRK4!BA122</f>
        <v>3.74</v>
      </c>
      <c r="BC142" s="19">
        <f ca="1">BC141+DeltaRK4!BB122</f>
        <v>1.88</v>
      </c>
      <c r="BD142" s="19">
        <f ca="1">BD141+DeltaRK4!BC122</f>
        <v>10.65</v>
      </c>
      <c r="BE142" s="19">
        <f ca="1">BE141+DeltaRK4!BD122</f>
        <v>1.55</v>
      </c>
      <c r="BF142" s="19">
        <f ca="1">BF141+DeltaRK4!BE122</f>
        <v>0.67</v>
      </c>
      <c r="BG142" s="19">
        <f ca="1">BG141+DeltaRK4!BF122</f>
        <v>0.56000000000000005</v>
      </c>
      <c r="BH142" s="19">
        <f ca="1">BH141+DeltaRK4!BG122</f>
        <v>2.1</v>
      </c>
      <c r="BI142" s="19">
        <f ca="1">BI141+DeltaRK4!BH122</f>
        <v>1.72</v>
      </c>
      <c r="BJ142" s="19">
        <f ca="1">BJ141+DeltaRK4!BI122</f>
        <v>1.24</v>
      </c>
      <c r="BK142" s="19">
        <f ca="1">BK141+DeltaRK4!BJ122</f>
        <v>9.61</v>
      </c>
      <c r="BL142" s="19">
        <f ca="1">BL141+DeltaRK4!BK122</f>
        <v>0.61</v>
      </c>
      <c r="BM142" s="19">
        <f ca="1">BM141+DeltaRK4!BL122</f>
        <v>4.5</v>
      </c>
      <c r="BN142" s="19">
        <f ca="1">BN141+DeltaRK4!BM122</f>
        <v>9.5500000000000007</v>
      </c>
      <c r="BO142" s="19">
        <f ca="1">BO141+DeltaRK4!BN122</f>
        <v>4.5</v>
      </c>
      <c r="BP142" s="19">
        <f ca="1">BP141+DeltaRK4!BO122</f>
        <v>2.58</v>
      </c>
      <c r="BQ142" s="19">
        <f ca="1">BQ141+DeltaRK4!BP122</f>
        <v>10.19</v>
      </c>
      <c r="BR142" s="19">
        <f ca="1">BR141+DeltaRK4!BQ122</f>
        <v>8.02</v>
      </c>
      <c r="BS142" s="19">
        <f ca="1">BS141+DeltaRK4!BR122</f>
        <v>1.56</v>
      </c>
      <c r="BT142" s="19">
        <f ca="1">BT141+DeltaRK4!BS122</f>
        <v>4.66</v>
      </c>
      <c r="BU142" s="19">
        <f ca="1">BU141+DeltaRK4!BT122</f>
        <v>0</v>
      </c>
      <c r="BV142" s="4"/>
      <c r="BW142" s="4">
        <f ca="1">BW141-DeltaRK4!Y122</f>
        <v>2944.33</v>
      </c>
      <c r="BX142" s="9">
        <f t="shared" ca="1" si="29"/>
        <v>1.8108602675385985</v>
      </c>
      <c r="BY142" s="4"/>
      <c r="BZ142" s="23">
        <f t="shared" ca="1" si="25"/>
        <v>144094.19369568003</v>
      </c>
      <c r="CA142" s="10">
        <f t="shared" ca="1" si="30"/>
        <v>152995.26597881189</v>
      </c>
      <c r="CB142" s="19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</row>
    <row r="143" spans="1:108" ht="11.25" customHeight="1">
      <c r="A143" s="1">
        <f t="shared" si="31"/>
        <v>6.0499999999999865</v>
      </c>
      <c r="B143" s="19">
        <f ca="1">B142+DeltaRK4!B123</f>
        <v>414.78020131143728</v>
      </c>
      <c r="C143" s="21">
        <f t="shared" ca="1" si="24"/>
        <v>2944.3300009874756</v>
      </c>
      <c r="D143" s="19">
        <f ca="1">D142+DeltaRK4!C123</f>
        <v>177.72345792421822</v>
      </c>
      <c r="E143" s="19">
        <f ca="1">E142+DeltaRK4!D123</f>
        <v>6.37</v>
      </c>
      <c r="F143" s="19">
        <f ca="1">F142+DeltaRK4!E123</f>
        <v>89.356574858797075</v>
      </c>
      <c r="G143" s="19">
        <f ca="1">G142+DeltaRK4!F123</f>
        <v>18.099967216984858</v>
      </c>
      <c r="H143" s="19">
        <f ca="1">H142+DeltaRK4!G123</f>
        <v>1.21</v>
      </c>
      <c r="I143" s="19">
        <f ca="1">I142+DeltaRK4!H123</f>
        <v>1.29</v>
      </c>
      <c r="J143" s="19">
        <f ca="1">J142+DeltaRK4!I123</f>
        <v>0.31</v>
      </c>
      <c r="K143" s="19">
        <f ca="1">K142+DeltaRK4!J123</f>
        <v>0.15</v>
      </c>
      <c r="L143" s="19">
        <f ca="1">L142+DeltaRK4!K123</f>
        <v>0</v>
      </c>
      <c r="M143" s="19">
        <f ca="1">M142+DeltaRK4!L123</f>
        <v>0.1</v>
      </c>
      <c r="N143" s="19">
        <f ca="1">N142+DeltaRK4!M123</f>
        <v>0.32</v>
      </c>
      <c r="O143" s="19">
        <f ca="1">O142+DeltaRK4!N123</f>
        <v>0</v>
      </c>
      <c r="P143" s="19">
        <f ca="1">P142+DeltaRK4!O123</f>
        <v>0</v>
      </c>
      <c r="Q143" s="19">
        <f ca="1">Q142+DeltaRK4!P123</f>
        <v>441.2435323026898</v>
      </c>
      <c r="R143" s="19">
        <f ca="1">R142+DeltaRK4!Q123</f>
        <v>0.05</v>
      </c>
      <c r="S143" s="19">
        <f ca="1">S142+DeltaRK4!R123</f>
        <v>0</v>
      </c>
      <c r="T143" s="19">
        <f ca="1">T142+DeltaRK4!S123</f>
        <v>0.13</v>
      </c>
      <c r="U143" s="19">
        <f ca="1">U142+DeltaRK4!T123</f>
        <v>0</v>
      </c>
      <c r="V143" s="19">
        <f ca="1">V142+DeltaRK4!U123</f>
        <v>0.03</v>
      </c>
      <c r="W143" s="19">
        <f ca="1">W142+DeltaRK4!V123</f>
        <v>1240.004836711897</v>
      </c>
      <c r="X143" s="19">
        <f ca="1">X142+DeltaRK4!W123</f>
        <v>0.01</v>
      </c>
      <c r="Y143" s="19">
        <f ca="1">Y142+DeltaRK4!X123</f>
        <v>0.03</v>
      </c>
      <c r="Z143" s="19">
        <f ca="1">Z142+DeltaRK4!Y123</f>
        <v>0</v>
      </c>
      <c r="AA143" s="19">
        <f ca="1">AA142+DeltaRK4!Z123</f>
        <v>0</v>
      </c>
      <c r="AB143" s="19">
        <f ca="1">AB142+DeltaRK4!AA123</f>
        <v>0</v>
      </c>
      <c r="AC143" s="19">
        <f ca="1">AC142+DeltaRK4!AB123</f>
        <v>0</v>
      </c>
      <c r="AD143" s="19">
        <f ca="1">AD142+DeltaRK4!AC123</f>
        <v>0</v>
      </c>
      <c r="AE143" s="19">
        <f ca="1">AE142+DeltaRK4!AD123</f>
        <v>0.25193609436442488</v>
      </c>
      <c r="AF143" s="19">
        <f ca="1">AF142+DeltaRK4!AE123</f>
        <v>177.08875446970228</v>
      </c>
      <c r="AG143" s="19">
        <f ca="1">AG142+DeltaRK4!AF123</f>
        <v>384.93328756855414</v>
      </c>
      <c r="AH143" s="19">
        <f ca="1">AH142+DeltaRK4!AG123</f>
        <v>153.95880586649108</v>
      </c>
      <c r="AI143" s="19">
        <f ca="1">AI142+DeltaRK4!AH123</f>
        <v>0</v>
      </c>
      <c r="AJ143" s="19">
        <f ca="1">AJ142+DeltaRK4!AI123</f>
        <v>0</v>
      </c>
      <c r="AK143" s="19">
        <f ca="1">AK142+DeltaRK4!AJ123</f>
        <v>0</v>
      </c>
      <c r="AL143" s="19">
        <f ca="1">AL142+DeltaRK4!AK123</f>
        <v>2.08</v>
      </c>
      <c r="AM143" s="19">
        <f ca="1">AM142+DeltaRK4!AL123</f>
        <v>3.2783015144952242E-5</v>
      </c>
      <c r="AN143" s="19">
        <f ca="1">AN142+DeltaRK4!AM123</f>
        <v>3.1171390376611881E-2</v>
      </c>
      <c r="AO143" s="19">
        <f ca="1">AO142+DeltaRK4!AN123</f>
        <v>25.91</v>
      </c>
      <c r="AP143" s="19">
        <f ca="1">AP142+DeltaRK4!AO123</f>
        <v>19.829999999999998</v>
      </c>
      <c r="AQ143" s="19">
        <f ca="1">AQ142+DeltaRK4!AP123</f>
        <v>12.852547933461798</v>
      </c>
      <c r="AR143" s="19">
        <f ca="1">AR142+DeltaRK4!AQ123</f>
        <v>127.71254793346182</v>
      </c>
      <c r="AS143" s="19">
        <f ca="1">AS142+DeltaRK4!AR123</f>
        <v>-26.887452066538202</v>
      </c>
      <c r="AT143" s="19">
        <f ca="1">AT142+DeltaRK4!AS123</f>
        <v>4.83</v>
      </c>
      <c r="AU143" s="19">
        <f ca="1">AU142+DeltaRK4!AT123</f>
        <v>0.04</v>
      </c>
      <c r="AV143" s="19">
        <f ca="1">AV142+DeltaRK4!AU123</f>
        <v>0</v>
      </c>
      <c r="AW143" s="19">
        <f ca="1">AW142+DeltaRK4!AV123</f>
        <v>1.32</v>
      </c>
      <c r="AX143" s="19">
        <f ca="1">AX142+DeltaRK4!AW123</f>
        <v>1.34</v>
      </c>
      <c r="AY143" s="19">
        <f ca="1">AY142+DeltaRK4!AX123</f>
        <v>1.34</v>
      </c>
      <c r="AZ143" s="19">
        <f ca="1">AZ142+DeltaRK4!AY123</f>
        <v>1.24</v>
      </c>
      <c r="BA143" s="19">
        <f ca="1">BA142+DeltaRK4!AZ123</f>
        <v>0.14000000000000001</v>
      </c>
      <c r="BB143" s="19">
        <f ca="1">BB142+DeltaRK4!BA123</f>
        <v>3.74</v>
      </c>
      <c r="BC143" s="19">
        <f ca="1">BC142+DeltaRK4!BB123</f>
        <v>1.88</v>
      </c>
      <c r="BD143" s="19">
        <f ca="1">BD142+DeltaRK4!BC123</f>
        <v>10.65</v>
      </c>
      <c r="BE143" s="19">
        <f ca="1">BE142+DeltaRK4!BD123</f>
        <v>1.55</v>
      </c>
      <c r="BF143" s="19">
        <f ca="1">BF142+DeltaRK4!BE123</f>
        <v>0.67</v>
      </c>
      <c r="BG143" s="19">
        <f ca="1">BG142+DeltaRK4!BF123</f>
        <v>0.56000000000000005</v>
      </c>
      <c r="BH143" s="19">
        <f ca="1">BH142+DeltaRK4!BG123</f>
        <v>2.1</v>
      </c>
      <c r="BI143" s="19">
        <f ca="1">BI142+DeltaRK4!BH123</f>
        <v>1.72</v>
      </c>
      <c r="BJ143" s="19">
        <f ca="1">BJ142+DeltaRK4!BI123</f>
        <v>1.24</v>
      </c>
      <c r="BK143" s="19">
        <f ca="1">BK142+DeltaRK4!BJ123</f>
        <v>9.61</v>
      </c>
      <c r="BL143" s="19">
        <f ca="1">BL142+DeltaRK4!BK123</f>
        <v>0.61</v>
      </c>
      <c r="BM143" s="19">
        <f ca="1">BM142+DeltaRK4!BL123</f>
        <v>4.5</v>
      </c>
      <c r="BN143" s="19">
        <f ca="1">BN142+DeltaRK4!BM123</f>
        <v>9.5500000000000007</v>
      </c>
      <c r="BO143" s="19">
        <f ca="1">BO142+DeltaRK4!BN123</f>
        <v>4.5</v>
      </c>
      <c r="BP143" s="19">
        <f ca="1">BP142+DeltaRK4!BO123</f>
        <v>2.58</v>
      </c>
      <c r="BQ143" s="19">
        <f ca="1">BQ142+DeltaRK4!BP123</f>
        <v>10.19</v>
      </c>
      <c r="BR143" s="19">
        <f ca="1">BR142+DeltaRK4!BQ123</f>
        <v>8.02</v>
      </c>
      <c r="BS143" s="19">
        <f ca="1">BS142+DeltaRK4!BR123</f>
        <v>1.56</v>
      </c>
      <c r="BT143" s="19">
        <f ca="1">BT142+DeltaRK4!BS123</f>
        <v>4.66</v>
      </c>
      <c r="BU143" s="19">
        <f ca="1">BU142+DeltaRK4!BT123</f>
        <v>0</v>
      </c>
      <c r="BV143" s="4"/>
      <c r="BW143" s="4">
        <f ca="1">BW142-DeltaRK4!Y123</f>
        <v>2944.33</v>
      </c>
      <c r="BX143" s="9">
        <f t="shared" ca="1" si="29"/>
        <v>1.8108376906551056</v>
      </c>
      <c r="BY143" s="4"/>
      <c r="BZ143" s="23">
        <f t="shared" ca="1" si="25"/>
        <v>144086.91165998703</v>
      </c>
      <c r="CA143" s="10">
        <f t="shared" ca="1" si="30"/>
        <v>152902.70916088123</v>
      </c>
      <c r="CB143" s="19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</row>
    <row r="144" spans="1:108" ht="11.25" customHeight="1">
      <c r="A144" s="1">
        <f t="shared" si="31"/>
        <v>6.0999999999999863</v>
      </c>
      <c r="B144" s="19">
        <f ca="1">B143+DeltaRK4!B124</f>
        <v>414.78703416871616</v>
      </c>
      <c r="C144" s="21">
        <f t="shared" ca="1" si="24"/>
        <v>2944.3300009874752</v>
      </c>
      <c r="D144" s="19">
        <f ca="1">D143+DeltaRK4!C124</f>
        <v>177.72136859433235</v>
      </c>
      <c r="E144" s="19">
        <f ca="1">E143+DeltaRK4!D124</f>
        <v>6.37</v>
      </c>
      <c r="F144" s="19">
        <f ca="1">F143+DeltaRK4!E124</f>
        <v>89.358660839779446</v>
      </c>
      <c r="G144" s="19">
        <f ca="1">G143+DeltaRK4!F124</f>
        <v>18.099970565888356</v>
      </c>
      <c r="H144" s="19">
        <f ca="1">H143+DeltaRK4!G124</f>
        <v>1.21</v>
      </c>
      <c r="I144" s="19">
        <f ca="1">I143+DeltaRK4!H124</f>
        <v>1.29</v>
      </c>
      <c r="J144" s="19">
        <f ca="1">J143+DeltaRK4!I124</f>
        <v>0.31</v>
      </c>
      <c r="K144" s="19">
        <f ca="1">K143+DeltaRK4!J124</f>
        <v>0.15</v>
      </c>
      <c r="L144" s="19">
        <f ca="1">L143+DeltaRK4!K124</f>
        <v>0</v>
      </c>
      <c r="M144" s="19">
        <f ca="1">M143+DeltaRK4!L124</f>
        <v>0.1</v>
      </c>
      <c r="N144" s="19">
        <f ca="1">N143+DeltaRK4!M124</f>
        <v>0.32</v>
      </c>
      <c r="O144" s="19">
        <f ca="1">O143+DeltaRK4!N124</f>
        <v>0</v>
      </c>
      <c r="P144" s="19">
        <f ca="1">P143+DeltaRK4!O124</f>
        <v>0</v>
      </c>
      <c r="Q144" s="19">
        <f ca="1">Q143+DeltaRK4!P124</f>
        <v>441.72886353531277</v>
      </c>
      <c r="R144" s="19">
        <f ca="1">R143+DeltaRK4!Q124</f>
        <v>0.05</v>
      </c>
      <c r="S144" s="19">
        <f ca="1">S143+DeltaRK4!R124</f>
        <v>0</v>
      </c>
      <c r="T144" s="19">
        <f ca="1">T143+DeltaRK4!S124</f>
        <v>0.13</v>
      </c>
      <c r="U144" s="19">
        <f ca="1">U143+DeltaRK4!T124</f>
        <v>0</v>
      </c>
      <c r="V144" s="19">
        <f ca="1">V143+DeltaRK4!U124</f>
        <v>0.03</v>
      </c>
      <c r="W144" s="19">
        <f ca="1">W143+DeltaRK4!V124</f>
        <v>1238.6166110737934</v>
      </c>
      <c r="X144" s="19">
        <f ca="1">X143+DeltaRK4!W124</f>
        <v>0.01</v>
      </c>
      <c r="Y144" s="19">
        <f ca="1">Y143+DeltaRK4!X124</f>
        <v>0.03</v>
      </c>
      <c r="Z144" s="19">
        <f ca="1">Z143+DeltaRK4!Y124</f>
        <v>0</v>
      </c>
      <c r="AA144" s="19">
        <f ca="1">AA143+DeltaRK4!Z124</f>
        <v>0</v>
      </c>
      <c r="AB144" s="19">
        <f ca="1">AB143+DeltaRK4!AA124</f>
        <v>0</v>
      </c>
      <c r="AC144" s="19">
        <f ca="1">AC143+DeltaRK4!AB124</f>
        <v>0</v>
      </c>
      <c r="AD144" s="19">
        <f ca="1">AD143+DeltaRK4!AC124</f>
        <v>0</v>
      </c>
      <c r="AE144" s="19">
        <f ca="1">AE143+DeltaRK4!AD124</f>
        <v>0.24889900609515567</v>
      </c>
      <c r="AF144" s="19">
        <f ca="1">AF143+DeltaRK4!AE124</f>
        <v>176.21972314825939</v>
      </c>
      <c r="AG144" s="19">
        <f ca="1">AG143+DeltaRK4!AF124</f>
        <v>386.91068231692287</v>
      </c>
      <c r="AH144" s="19">
        <f ca="1">AH143+DeltaRK4!AG124</f>
        <v>154.17811911484813</v>
      </c>
      <c r="AI144" s="19">
        <f ca="1">AI143+DeltaRK4!AH124</f>
        <v>0</v>
      </c>
      <c r="AJ144" s="19">
        <f ca="1">AJ143+DeltaRK4!AI124</f>
        <v>0</v>
      </c>
      <c r="AK144" s="19">
        <f ca="1">AK143+DeltaRK4!AJ124</f>
        <v>0</v>
      </c>
      <c r="AL144" s="19">
        <f ca="1">AL143+DeltaRK4!AK124</f>
        <v>2.08</v>
      </c>
      <c r="AM144" s="19">
        <f ca="1">AM143+DeltaRK4!AL124</f>
        <v>2.9434111645939492E-5</v>
      </c>
      <c r="AN144" s="19">
        <f ca="1">AN143+DeltaRK4!AM124</f>
        <v>2.9437734010738147E-2</v>
      </c>
      <c r="AO144" s="19">
        <f ca="1">AO143+DeltaRK4!AN124</f>
        <v>25.91</v>
      </c>
      <c r="AP144" s="19">
        <f ca="1">AP143+DeltaRK4!AO124</f>
        <v>19.829999999999998</v>
      </c>
      <c r="AQ144" s="19">
        <f ca="1">AQ143+DeltaRK4!AP124</f>
        <v>12.7125452080406</v>
      </c>
      <c r="AR144" s="19">
        <f ca="1">AR143+DeltaRK4!AQ124</f>
        <v>127.57254520804062</v>
      </c>
      <c r="AS144" s="19">
        <f ca="1">AS143+DeltaRK4!AR124</f>
        <v>-27.0274547919594</v>
      </c>
      <c r="AT144" s="19">
        <f ca="1">AT143+DeltaRK4!AS124</f>
        <v>4.83</v>
      </c>
      <c r="AU144" s="19">
        <f ca="1">AU143+DeltaRK4!AT124</f>
        <v>0.04</v>
      </c>
      <c r="AV144" s="19">
        <f ca="1">AV143+DeltaRK4!AU124</f>
        <v>0</v>
      </c>
      <c r="AW144" s="19">
        <f ca="1">AW143+DeltaRK4!AV124</f>
        <v>1.32</v>
      </c>
      <c r="AX144" s="19">
        <f ca="1">AX143+DeltaRK4!AW124</f>
        <v>1.34</v>
      </c>
      <c r="AY144" s="19">
        <f ca="1">AY143+DeltaRK4!AX124</f>
        <v>1.34</v>
      </c>
      <c r="AZ144" s="19">
        <f ca="1">AZ143+DeltaRK4!AY124</f>
        <v>1.24</v>
      </c>
      <c r="BA144" s="19">
        <f ca="1">BA143+DeltaRK4!AZ124</f>
        <v>0.14000000000000001</v>
      </c>
      <c r="BB144" s="19">
        <f ca="1">BB143+DeltaRK4!BA124</f>
        <v>3.74</v>
      </c>
      <c r="BC144" s="19">
        <f ca="1">BC143+DeltaRK4!BB124</f>
        <v>1.88</v>
      </c>
      <c r="BD144" s="19">
        <f ca="1">BD143+DeltaRK4!BC124</f>
        <v>10.65</v>
      </c>
      <c r="BE144" s="19">
        <f ca="1">BE143+DeltaRK4!BD124</f>
        <v>1.55</v>
      </c>
      <c r="BF144" s="19">
        <f ca="1">BF143+DeltaRK4!BE124</f>
        <v>0.67</v>
      </c>
      <c r="BG144" s="19">
        <f ca="1">BG143+DeltaRK4!BF124</f>
        <v>0.56000000000000005</v>
      </c>
      <c r="BH144" s="19">
        <f ca="1">BH143+DeltaRK4!BG124</f>
        <v>2.1</v>
      </c>
      <c r="BI144" s="19">
        <f ca="1">BI143+DeltaRK4!BH124</f>
        <v>1.72</v>
      </c>
      <c r="BJ144" s="19">
        <f ca="1">BJ143+DeltaRK4!BI124</f>
        <v>1.24</v>
      </c>
      <c r="BK144" s="19">
        <f ca="1">BK143+DeltaRK4!BJ124</f>
        <v>9.61</v>
      </c>
      <c r="BL144" s="19">
        <f ca="1">BL143+DeltaRK4!BK124</f>
        <v>0.61</v>
      </c>
      <c r="BM144" s="19">
        <f ca="1">BM143+DeltaRK4!BL124</f>
        <v>4.5</v>
      </c>
      <c r="BN144" s="19">
        <f ca="1">BN143+DeltaRK4!BM124</f>
        <v>9.5500000000000007</v>
      </c>
      <c r="BO144" s="19">
        <f ca="1">BO143+DeltaRK4!BN124</f>
        <v>4.5</v>
      </c>
      <c r="BP144" s="19">
        <f ca="1">BP143+DeltaRK4!BO124</f>
        <v>2.58</v>
      </c>
      <c r="BQ144" s="19">
        <f ca="1">BQ143+DeltaRK4!BP124</f>
        <v>10.19</v>
      </c>
      <c r="BR144" s="19">
        <f ca="1">BR143+DeltaRK4!BQ124</f>
        <v>8.02</v>
      </c>
      <c r="BS144" s="19">
        <f ca="1">BS143+DeltaRK4!BR124</f>
        <v>1.56</v>
      </c>
      <c r="BT144" s="19">
        <f ca="1">BT143+DeltaRK4!BS124</f>
        <v>4.66</v>
      </c>
      <c r="BU144" s="19">
        <f ca="1">BU143+DeltaRK4!BT124</f>
        <v>0</v>
      </c>
      <c r="BV144" s="4"/>
      <c r="BW144" s="4">
        <f ca="1">BW143-DeltaRK4!Y124</f>
        <v>2944.33</v>
      </c>
      <c r="BX144" s="9">
        <f t="shared" ca="1" si="29"/>
        <v>1.810816402315627</v>
      </c>
      <c r="BY144" s="4"/>
      <c r="BZ144" s="23">
        <f t="shared" ca="1" si="25"/>
        <v>144079.53457649262</v>
      </c>
      <c r="CA144" s="10">
        <f t="shared" ca="1" si="30"/>
        <v>152812.76482304942</v>
      </c>
      <c r="CB144" s="19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</row>
    <row r="145" spans="1:108" ht="11.25" customHeight="1">
      <c r="A145" s="1">
        <f t="shared" ref="A145:A150" si="32">A144+TimeStep</f>
        <v>6.1499999999999861</v>
      </c>
      <c r="B145" s="19">
        <f ca="1">B144+DeltaRK4!B125</f>
        <v>414.79386571413175</v>
      </c>
      <c r="C145" s="21">
        <f t="shared" ca="1" si="24"/>
        <v>2944.3300009874747</v>
      </c>
      <c r="D145" s="19">
        <f ca="1">D144+DeltaRK4!C125</f>
        <v>177.71939709764342</v>
      </c>
      <c r="E145" s="19">
        <f ca="1">E144+DeltaRK4!D125</f>
        <v>6.37</v>
      </c>
      <c r="F145" s="19">
        <f ca="1">F144+DeltaRK4!E125</f>
        <v>89.360629329710264</v>
      </c>
      <c r="G145" s="19">
        <f ca="1">G144+DeltaRK4!F125</f>
        <v>18.099973572646473</v>
      </c>
      <c r="H145" s="19">
        <f ca="1">H144+DeltaRK4!G125</f>
        <v>1.21</v>
      </c>
      <c r="I145" s="19">
        <f ca="1">I144+DeltaRK4!H125</f>
        <v>1.29</v>
      </c>
      <c r="J145" s="19">
        <f ca="1">J144+DeltaRK4!I125</f>
        <v>0.31</v>
      </c>
      <c r="K145" s="19">
        <f ca="1">K144+DeltaRK4!J125</f>
        <v>0.15</v>
      </c>
      <c r="L145" s="19">
        <f ca="1">L144+DeltaRK4!K125</f>
        <v>0</v>
      </c>
      <c r="M145" s="19">
        <f ca="1">M144+DeltaRK4!L125</f>
        <v>0.1</v>
      </c>
      <c r="N145" s="19">
        <f ca="1">N144+DeltaRK4!M125</f>
        <v>0.32</v>
      </c>
      <c r="O145" s="19">
        <f ca="1">O144+DeltaRK4!N125</f>
        <v>0</v>
      </c>
      <c r="P145" s="19">
        <f ca="1">P144+DeltaRK4!O125</f>
        <v>0</v>
      </c>
      <c r="Q145" s="19">
        <f ca="1">Q144+DeltaRK4!P125</f>
        <v>442.19440779827227</v>
      </c>
      <c r="R145" s="19">
        <f ca="1">R144+DeltaRK4!Q125</f>
        <v>0.05</v>
      </c>
      <c r="S145" s="19">
        <f ca="1">S144+DeltaRK4!R125</f>
        <v>0</v>
      </c>
      <c r="T145" s="19">
        <f ca="1">T144+DeltaRK4!S125</f>
        <v>0.13</v>
      </c>
      <c r="U145" s="19">
        <f ca="1">U144+DeltaRK4!T125</f>
        <v>0</v>
      </c>
      <c r="V145" s="19">
        <f ca="1">V144+DeltaRK4!U125</f>
        <v>0.03</v>
      </c>
      <c r="W145" s="19">
        <f ca="1">W144+DeltaRK4!V125</f>
        <v>1237.2729895206783</v>
      </c>
      <c r="X145" s="19">
        <f ca="1">X144+DeltaRK4!W125</f>
        <v>0.01</v>
      </c>
      <c r="Y145" s="19">
        <f ca="1">Y144+DeltaRK4!X125</f>
        <v>0.03</v>
      </c>
      <c r="Z145" s="19">
        <f ca="1">Z144+DeltaRK4!Y125</f>
        <v>0</v>
      </c>
      <c r="AA145" s="19">
        <f ca="1">AA144+DeltaRK4!Z125</f>
        <v>0</v>
      </c>
      <c r="AB145" s="19">
        <f ca="1">AB144+DeltaRK4!AA125</f>
        <v>0</v>
      </c>
      <c r="AC145" s="19">
        <f ca="1">AC144+DeltaRK4!AB125</f>
        <v>0</v>
      </c>
      <c r="AD145" s="19">
        <f ca="1">AD144+DeltaRK4!AC125</f>
        <v>0</v>
      </c>
      <c r="AE145" s="19">
        <f ca="1">AE144+DeltaRK4!AD125</f>
        <v>0.24584719843056446</v>
      </c>
      <c r="AF145" s="19">
        <f ca="1">AF144+DeltaRK4!AE125</f>
        <v>175.35253091216376</v>
      </c>
      <c r="AG145" s="19">
        <f ca="1">AG144+DeltaRK4!AF125</f>
        <v>388.86378266091401</v>
      </c>
      <c r="AH145" s="19">
        <f ca="1">AH144+DeltaRK4!AG125</f>
        <v>154.38981913210472</v>
      </c>
      <c r="AI145" s="19">
        <f ca="1">AI144+DeltaRK4!AH125</f>
        <v>0</v>
      </c>
      <c r="AJ145" s="19">
        <f ca="1">AJ144+DeltaRK4!AI125</f>
        <v>0</v>
      </c>
      <c r="AK145" s="19">
        <f ca="1">AK144+DeltaRK4!AJ125</f>
        <v>0</v>
      </c>
      <c r="AL145" s="19">
        <f ca="1">AL144+DeltaRK4!AK125</f>
        <v>2.08</v>
      </c>
      <c r="AM145" s="19">
        <f ca="1">AM144+DeltaRK4!AL125</f>
        <v>2.642735352794052E-5</v>
      </c>
      <c r="AN145" s="19">
        <f ca="1">AN144+DeltaRK4!AM125</f>
        <v>2.7821628919972093E-2</v>
      </c>
      <c r="AO145" s="19">
        <f ca="1">AO144+DeltaRK4!AN125</f>
        <v>25.91</v>
      </c>
      <c r="AP145" s="19">
        <f ca="1">AP144+DeltaRK4!AO125</f>
        <v>19.829999999999998</v>
      </c>
      <c r="AQ145" s="19">
        <f ca="1">AQ144+DeltaRK4!AP125</f>
        <v>12.574258569546233</v>
      </c>
      <c r="AR145" s="19">
        <f ca="1">AR144+DeltaRK4!AQ125</f>
        <v>127.43425856954626</v>
      </c>
      <c r="AS145" s="19">
        <f ca="1">AS144+DeltaRK4!AR125</f>
        <v>-27.165741430453767</v>
      </c>
      <c r="AT145" s="19">
        <f ca="1">AT144+DeltaRK4!AS125</f>
        <v>4.83</v>
      </c>
      <c r="AU145" s="19">
        <f ca="1">AU144+DeltaRK4!AT125</f>
        <v>0.04</v>
      </c>
      <c r="AV145" s="19">
        <f ca="1">AV144+DeltaRK4!AU125</f>
        <v>0</v>
      </c>
      <c r="AW145" s="19">
        <f ca="1">AW144+DeltaRK4!AV125</f>
        <v>1.32</v>
      </c>
      <c r="AX145" s="19">
        <f ca="1">AX144+DeltaRK4!AW125</f>
        <v>1.34</v>
      </c>
      <c r="AY145" s="19">
        <f ca="1">AY144+DeltaRK4!AX125</f>
        <v>1.34</v>
      </c>
      <c r="AZ145" s="19">
        <f ca="1">AZ144+DeltaRK4!AY125</f>
        <v>1.24</v>
      </c>
      <c r="BA145" s="19">
        <f ca="1">BA144+DeltaRK4!AZ125</f>
        <v>0.14000000000000001</v>
      </c>
      <c r="BB145" s="19">
        <f ca="1">BB144+DeltaRK4!BA125</f>
        <v>3.74</v>
      </c>
      <c r="BC145" s="19">
        <f ca="1">BC144+DeltaRK4!BB125</f>
        <v>1.88</v>
      </c>
      <c r="BD145" s="19">
        <f ca="1">BD144+DeltaRK4!BC125</f>
        <v>10.65</v>
      </c>
      <c r="BE145" s="19">
        <f ca="1">BE144+DeltaRK4!BD125</f>
        <v>1.55</v>
      </c>
      <c r="BF145" s="19">
        <f ca="1">BF144+DeltaRK4!BE125</f>
        <v>0.67</v>
      </c>
      <c r="BG145" s="19">
        <f ca="1">BG144+DeltaRK4!BF125</f>
        <v>0.56000000000000005</v>
      </c>
      <c r="BH145" s="19">
        <f ca="1">BH144+DeltaRK4!BG125</f>
        <v>2.1</v>
      </c>
      <c r="BI145" s="19">
        <f ca="1">BI144+DeltaRK4!BH125</f>
        <v>1.72</v>
      </c>
      <c r="BJ145" s="19">
        <f ca="1">BJ144+DeltaRK4!BI125</f>
        <v>1.24</v>
      </c>
      <c r="BK145" s="19">
        <f ca="1">BK144+DeltaRK4!BJ125</f>
        <v>9.61</v>
      </c>
      <c r="BL145" s="19">
        <f ca="1">BL144+DeltaRK4!BK125</f>
        <v>0.61</v>
      </c>
      <c r="BM145" s="19">
        <f ca="1">BM144+DeltaRK4!BL125</f>
        <v>4.5</v>
      </c>
      <c r="BN145" s="19">
        <f ca="1">BN144+DeltaRK4!BM125</f>
        <v>9.5500000000000007</v>
      </c>
      <c r="BO145" s="19">
        <f ca="1">BO144+DeltaRK4!BN125</f>
        <v>4.5</v>
      </c>
      <c r="BP145" s="19">
        <f ca="1">BP144+DeltaRK4!BO125</f>
        <v>2.58</v>
      </c>
      <c r="BQ145" s="19">
        <f ca="1">BQ144+DeltaRK4!BP125</f>
        <v>10.19</v>
      </c>
      <c r="BR145" s="19">
        <f ca="1">BR144+DeltaRK4!BQ125</f>
        <v>8.02</v>
      </c>
      <c r="BS145" s="19">
        <f ca="1">BS144+DeltaRK4!BR125</f>
        <v>1.56</v>
      </c>
      <c r="BT145" s="19">
        <f ca="1">BT144+DeltaRK4!BS125</f>
        <v>4.66</v>
      </c>
      <c r="BU145" s="19">
        <f ca="1">BU144+DeltaRK4!BT125</f>
        <v>0</v>
      </c>
      <c r="BV145" s="4"/>
      <c r="BW145" s="4">
        <f ca="1">BW144-DeltaRK4!Y125</f>
        <v>2944.33</v>
      </c>
      <c r="BX145" s="9">
        <f t="shared" ca="1" si="29"/>
        <v>1.8107963145874622</v>
      </c>
      <c r="BY145" s="4"/>
      <c r="BZ145" s="23">
        <f t="shared" ca="1" si="25"/>
        <v>144072.06603791707</v>
      </c>
      <c r="CA145" s="10">
        <f t="shared" ca="1" si="30"/>
        <v>152725.3814706204</v>
      </c>
      <c r="CB145" s="19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</row>
    <row r="146" spans="1:108" ht="11.25" customHeight="1">
      <c r="A146" s="1">
        <f t="shared" si="32"/>
        <v>6.199999999999986</v>
      </c>
      <c r="B146" s="19">
        <f ca="1">B145+DeltaRK4!B126</f>
        <v>414.80069132699214</v>
      </c>
      <c r="C146" s="21">
        <f t="shared" ca="1" si="24"/>
        <v>2944.3300009874756</v>
      </c>
      <c r="D146" s="19">
        <f ca="1">D145+DeltaRK4!C126</f>
        <v>177.71753541139725</v>
      </c>
      <c r="E146" s="19">
        <f ca="1">E145+DeltaRK4!D126</f>
        <v>6.37</v>
      </c>
      <c r="F146" s="19">
        <f ca="1">F145+DeltaRK4!E126</f>
        <v>89.362488316381388</v>
      </c>
      <c r="G146" s="19">
        <f ca="1">G145+DeltaRK4!F126</f>
        <v>18.099976272221525</v>
      </c>
      <c r="H146" s="19">
        <f ca="1">H145+DeltaRK4!G126</f>
        <v>1.21</v>
      </c>
      <c r="I146" s="19">
        <f ca="1">I145+DeltaRK4!H126</f>
        <v>1.29</v>
      </c>
      <c r="J146" s="19">
        <f ca="1">J145+DeltaRK4!I126</f>
        <v>0.31</v>
      </c>
      <c r="K146" s="19">
        <f ca="1">K145+DeltaRK4!J126</f>
        <v>0.15</v>
      </c>
      <c r="L146" s="19">
        <f ca="1">L145+DeltaRK4!K126</f>
        <v>0</v>
      </c>
      <c r="M146" s="19">
        <f ca="1">M145+DeltaRK4!L126</f>
        <v>0.1</v>
      </c>
      <c r="N146" s="19">
        <f ca="1">N145+DeltaRK4!M126</f>
        <v>0.32</v>
      </c>
      <c r="O146" s="19">
        <f ca="1">O145+DeltaRK4!N126</f>
        <v>0</v>
      </c>
      <c r="P146" s="19">
        <f ca="1">P145+DeltaRK4!O126</f>
        <v>0</v>
      </c>
      <c r="Q146" s="19">
        <f ca="1">Q145+DeltaRK4!P126</f>
        <v>442.64065792368069</v>
      </c>
      <c r="R146" s="19">
        <f ca="1">R145+DeltaRK4!Q126</f>
        <v>0.05</v>
      </c>
      <c r="S146" s="19">
        <f ca="1">S145+DeltaRK4!R126</f>
        <v>0</v>
      </c>
      <c r="T146" s="19">
        <f ca="1">T145+DeltaRK4!S126</f>
        <v>0.13</v>
      </c>
      <c r="U146" s="19">
        <f ca="1">U145+DeltaRK4!T126</f>
        <v>0</v>
      </c>
      <c r="V146" s="19">
        <f ca="1">V145+DeltaRK4!U126</f>
        <v>0.03</v>
      </c>
      <c r="W146" s="19">
        <f ca="1">W145+DeltaRK4!V126</f>
        <v>1235.9729073601534</v>
      </c>
      <c r="X146" s="19">
        <f ca="1">X145+DeltaRK4!W126</f>
        <v>0.01</v>
      </c>
      <c r="Y146" s="19">
        <f ca="1">Y145+DeltaRK4!X126</f>
        <v>0.03</v>
      </c>
      <c r="Z146" s="19">
        <f ca="1">Z145+DeltaRK4!Y126</f>
        <v>0</v>
      </c>
      <c r="AA146" s="19">
        <f ca="1">AA145+DeltaRK4!Z126</f>
        <v>0</v>
      </c>
      <c r="AB146" s="19">
        <f ca="1">AB145+DeltaRK4!AA126</f>
        <v>0</v>
      </c>
      <c r="AC146" s="19">
        <f ca="1">AC145+DeltaRK4!AB126</f>
        <v>0</v>
      </c>
      <c r="AD146" s="19">
        <f ca="1">AD145+DeltaRK4!AC126</f>
        <v>0</v>
      </c>
      <c r="AE146" s="19">
        <f ca="1">AE145+DeltaRK4!AD126</f>
        <v>0.24284527931714323</v>
      </c>
      <c r="AF146" s="19">
        <f ca="1">AF145+DeltaRK4!AE126</f>
        <v>174.48734864336973</v>
      </c>
      <c r="AG146" s="19">
        <f ca="1">AG145+DeltaRK4!AF126</f>
        <v>390.79285882639471</v>
      </c>
      <c r="AH146" s="19">
        <f ca="1">AH145+DeltaRK4!AG126</f>
        <v>154.59406717142326</v>
      </c>
      <c r="AI146" s="19">
        <f ca="1">AI145+DeltaRK4!AH126</f>
        <v>0</v>
      </c>
      <c r="AJ146" s="19">
        <f ca="1">AJ145+DeltaRK4!AI126</f>
        <v>0</v>
      </c>
      <c r="AK146" s="19">
        <f ca="1">AK145+DeltaRK4!AJ126</f>
        <v>0</v>
      </c>
      <c r="AL146" s="19">
        <f ca="1">AL145+DeltaRK4!AK126</f>
        <v>2.08</v>
      </c>
      <c r="AM146" s="19">
        <f ca="1">AM145+DeltaRK4!AL126</f>
        <v>2.3727778474332453E-5</v>
      </c>
      <c r="AN146" s="19">
        <f ca="1">AN145+DeltaRK4!AM126</f>
        <v>2.631482943195881E-2</v>
      </c>
      <c r="AO146" s="19">
        <f ca="1">AO145+DeltaRK4!AN126</f>
        <v>25.91</v>
      </c>
      <c r="AP146" s="19">
        <f ca="1">AP145+DeltaRK4!AO126</f>
        <v>19.829999999999998</v>
      </c>
      <c r="AQ146" s="19">
        <f ca="1">AQ145+DeltaRK4!AP126</f>
        <v>12.437659075308799</v>
      </c>
      <c r="AR146" s="19">
        <f ca="1">AR145+DeltaRK4!AQ126</f>
        <v>127.29765907530883</v>
      </c>
      <c r="AS146" s="19">
        <f ca="1">AS145+DeltaRK4!AR126</f>
        <v>-27.302340924691201</v>
      </c>
      <c r="AT146" s="19">
        <f ca="1">AT145+DeltaRK4!AS126</f>
        <v>4.83</v>
      </c>
      <c r="AU146" s="19">
        <f ca="1">AU145+DeltaRK4!AT126</f>
        <v>0.04</v>
      </c>
      <c r="AV146" s="19">
        <f ca="1">AV145+DeltaRK4!AU126</f>
        <v>0</v>
      </c>
      <c r="AW146" s="19">
        <f ca="1">AW145+DeltaRK4!AV126</f>
        <v>1.32</v>
      </c>
      <c r="AX146" s="19">
        <f ca="1">AX145+DeltaRK4!AW126</f>
        <v>1.34</v>
      </c>
      <c r="AY146" s="19">
        <f ca="1">AY145+DeltaRK4!AX126</f>
        <v>1.34</v>
      </c>
      <c r="AZ146" s="19">
        <f ca="1">AZ145+DeltaRK4!AY126</f>
        <v>1.24</v>
      </c>
      <c r="BA146" s="19">
        <f ca="1">BA145+DeltaRK4!AZ126</f>
        <v>0.14000000000000001</v>
      </c>
      <c r="BB146" s="19">
        <f ca="1">BB145+DeltaRK4!BA126</f>
        <v>3.74</v>
      </c>
      <c r="BC146" s="19">
        <f ca="1">BC145+DeltaRK4!BB126</f>
        <v>1.88</v>
      </c>
      <c r="BD146" s="19">
        <f ca="1">BD145+DeltaRK4!BC126</f>
        <v>10.65</v>
      </c>
      <c r="BE146" s="19">
        <f ca="1">BE145+DeltaRK4!BD126</f>
        <v>1.55</v>
      </c>
      <c r="BF146" s="19">
        <f ca="1">BF145+DeltaRK4!BE126</f>
        <v>0.67</v>
      </c>
      <c r="BG146" s="19">
        <f ca="1">BG145+DeltaRK4!BF126</f>
        <v>0.56000000000000005</v>
      </c>
      <c r="BH146" s="19">
        <f ca="1">BH145+DeltaRK4!BG126</f>
        <v>2.1</v>
      </c>
      <c r="BI146" s="19">
        <f ca="1">BI145+DeltaRK4!BH126</f>
        <v>1.72</v>
      </c>
      <c r="BJ146" s="19">
        <f ca="1">BJ145+DeltaRK4!BI126</f>
        <v>1.24</v>
      </c>
      <c r="BK146" s="19">
        <f ca="1">BK145+DeltaRK4!BJ126</f>
        <v>9.61</v>
      </c>
      <c r="BL146" s="19">
        <f ca="1">BL145+DeltaRK4!BK126</f>
        <v>0.61</v>
      </c>
      <c r="BM146" s="19">
        <f ca="1">BM145+DeltaRK4!BL126</f>
        <v>4.5</v>
      </c>
      <c r="BN146" s="19">
        <f ca="1">BN145+DeltaRK4!BM126</f>
        <v>9.5500000000000007</v>
      </c>
      <c r="BO146" s="19">
        <f ca="1">BO145+DeltaRK4!BN126</f>
        <v>4.5</v>
      </c>
      <c r="BP146" s="19">
        <f ca="1">BP145+DeltaRK4!BO126</f>
        <v>2.58</v>
      </c>
      <c r="BQ146" s="19">
        <f ca="1">BQ145+DeltaRK4!BP126</f>
        <v>10.19</v>
      </c>
      <c r="BR146" s="19">
        <f ca="1">BR145+DeltaRK4!BQ126</f>
        <v>8.02</v>
      </c>
      <c r="BS146" s="19">
        <f ca="1">BS145+DeltaRK4!BR126</f>
        <v>1.56</v>
      </c>
      <c r="BT146" s="19">
        <f ca="1">BT145+DeltaRK4!BS126</f>
        <v>4.66</v>
      </c>
      <c r="BU146" s="19">
        <f ca="1">BU145+DeltaRK4!BT126</f>
        <v>0</v>
      </c>
      <c r="BV146" s="4"/>
      <c r="BW146" s="4">
        <f ca="1">BW145-DeltaRK4!Y126</f>
        <v>2944.33</v>
      </c>
      <c r="BX146" s="9">
        <f t="shared" ca="1" si="29"/>
        <v>1.8107773457261642</v>
      </c>
      <c r="BY146" s="4"/>
      <c r="BZ146" s="23">
        <f t="shared" ca="1" si="25"/>
        <v>144064.50959823665</v>
      </c>
      <c r="CA146" s="10">
        <f t="shared" ca="1" si="30"/>
        <v>152640.4997226609</v>
      </c>
      <c r="CB146" s="19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</row>
    <row r="147" spans="1:108" ht="11.25" customHeight="1">
      <c r="A147" s="1">
        <f t="shared" si="32"/>
        <v>6.2499999999999858</v>
      </c>
      <c r="B147" s="19">
        <f ca="1">B146+DeltaRK4!B127</f>
        <v>414.80750529026977</v>
      </c>
      <c r="C147" s="21">
        <f t="shared" ca="1" si="24"/>
        <v>2944.3300009874756</v>
      </c>
      <c r="D147" s="19">
        <f ca="1">D146+DeltaRK4!C127</f>
        <v>177.71577607720604</v>
      </c>
      <c r="E147" s="19">
        <f ca="1">E146+DeltaRK4!D127</f>
        <v>6.37</v>
      </c>
      <c r="F147" s="19">
        <f ca="1">F146+DeltaRK4!E127</f>
        <v>89.364245226791951</v>
      </c>
      <c r="G147" s="19">
        <f ca="1">G146+DeltaRK4!F127</f>
        <v>18.099978696002161</v>
      </c>
      <c r="H147" s="19">
        <f ca="1">H146+DeltaRK4!G127</f>
        <v>1.21</v>
      </c>
      <c r="I147" s="19">
        <f ca="1">I146+DeltaRK4!H127</f>
        <v>1.29</v>
      </c>
      <c r="J147" s="19">
        <f ca="1">J146+DeltaRK4!I127</f>
        <v>0.31</v>
      </c>
      <c r="K147" s="19">
        <f ca="1">K146+DeltaRK4!J127</f>
        <v>0.15</v>
      </c>
      <c r="L147" s="19">
        <f ca="1">L146+DeltaRK4!K127</f>
        <v>0</v>
      </c>
      <c r="M147" s="19">
        <f ca="1">M146+DeltaRK4!L127</f>
        <v>0.1</v>
      </c>
      <c r="N147" s="19">
        <f ca="1">N146+DeltaRK4!M127</f>
        <v>0.32</v>
      </c>
      <c r="O147" s="19">
        <f ca="1">O146+DeltaRK4!N127</f>
        <v>0</v>
      </c>
      <c r="P147" s="19">
        <f ca="1">P146+DeltaRK4!O127</f>
        <v>0</v>
      </c>
      <c r="Q147" s="19">
        <f ca="1">Q146+DeltaRK4!P127</f>
        <v>443.06811514888477</v>
      </c>
      <c r="R147" s="19">
        <f ca="1">R146+DeltaRK4!Q127</f>
        <v>0.05</v>
      </c>
      <c r="S147" s="19">
        <f ca="1">S146+DeltaRK4!R127</f>
        <v>0</v>
      </c>
      <c r="T147" s="19">
        <f ca="1">T146+DeltaRK4!S127</f>
        <v>0.13</v>
      </c>
      <c r="U147" s="19">
        <f ca="1">U146+DeltaRK4!T127</f>
        <v>0</v>
      </c>
      <c r="V147" s="19">
        <f ca="1">V146+DeltaRK4!U127</f>
        <v>0.03</v>
      </c>
      <c r="W147" s="19">
        <f ca="1">W146+DeltaRK4!V127</f>
        <v>1234.7152847249008</v>
      </c>
      <c r="X147" s="19">
        <f ca="1">X146+DeltaRK4!W127</f>
        <v>0.01</v>
      </c>
      <c r="Y147" s="19">
        <f ca="1">Y146+DeltaRK4!X127</f>
        <v>0.03</v>
      </c>
      <c r="Z147" s="19">
        <f ca="1">Z146+DeltaRK4!Y127</f>
        <v>0</v>
      </c>
      <c r="AA147" s="19">
        <f ca="1">AA146+DeltaRK4!Z127</f>
        <v>0</v>
      </c>
      <c r="AB147" s="19">
        <f ca="1">AB146+DeltaRK4!AA127</f>
        <v>0</v>
      </c>
      <c r="AC147" s="19">
        <f ca="1">AC146+DeltaRK4!AB127</f>
        <v>0</v>
      </c>
      <c r="AD147" s="19">
        <f ca="1">AD146+DeltaRK4!AC127</f>
        <v>0</v>
      </c>
      <c r="AE147" s="19">
        <f ca="1">AE146+DeltaRK4!AD127</f>
        <v>0.23997227643246896</v>
      </c>
      <c r="AF147" s="19">
        <f ca="1">AF146+DeltaRK4!AE127</f>
        <v>173.6243386533383</v>
      </c>
      <c r="AG147" s="19">
        <f ca="1">AG146+DeltaRK4!AF127</f>
        <v>392.69818163568419</v>
      </c>
      <c r="AH147" s="19">
        <f ca="1">AH146+DeltaRK4!AG127</f>
        <v>154.79102204210602</v>
      </c>
      <c r="AI147" s="19">
        <f ca="1">AI146+DeltaRK4!AH127</f>
        <v>0</v>
      </c>
      <c r="AJ147" s="19">
        <f ca="1">AJ146+DeltaRK4!AI127</f>
        <v>0</v>
      </c>
      <c r="AK147" s="19">
        <f ca="1">AK146+DeltaRK4!AJ127</f>
        <v>0</v>
      </c>
      <c r="AL147" s="19">
        <f ca="1">AL146+DeltaRK4!AK127</f>
        <v>2.08</v>
      </c>
      <c r="AM147" s="19">
        <f ca="1">AM146+DeltaRK4!AL127</f>
        <v>2.1303997839716124E-5</v>
      </c>
      <c r="AN147" s="19">
        <f ca="1">AN146+DeltaRK4!AM127</f>
        <v>2.4909671108871486E-2</v>
      </c>
      <c r="AO147" s="19">
        <f ca="1">AO146+DeltaRK4!AN127</f>
        <v>25.91</v>
      </c>
      <c r="AP147" s="19">
        <f ca="1">AP146+DeltaRK4!AO127</f>
        <v>19.829999999999998</v>
      </c>
      <c r="AQ147" s="19">
        <f ca="1">AQ146+DeltaRK4!AP127</f>
        <v>12.302718510340856</v>
      </c>
      <c r="AR147" s="19">
        <f ca="1">AR146+DeltaRK4!AQ127</f>
        <v>127.16271851034088</v>
      </c>
      <c r="AS147" s="19">
        <f ca="1">AS146+DeltaRK4!AR127</f>
        <v>-27.437281489659142</v>
      </c>
      <c r="AT147" s="19">
        <f ca="1">AT146+DeltaRK4!AS127</f>
        <v>4.83</v>
      </c>
      <c r="AU147" s="19">
        <f ca="1">AU146+DeltaRK4!AT127</f>
        <v>0.04</v>
      </c>
      <c r="AV147" s="19">
        <f ca="1">AV146+DeltaRK4!AU127</f>
        <v>0</v>
      </c>
      <c r="AW147" s="19">
        <f ca="1">AW146+DeltaRK4!AV127</f>
        <v>1.32</v>
      </c>
      <c r="AX147" s="19">
        <f ca="1">AX146+DeltaRK4!AW127</f>
        <v>1.34</v>
      </c>
      <c r="AY147" s="19">
        <f ca="1">AY146+DeltaRK4!AX127</f>
        <v>1.34</v>
      </c>
      <c r="AZ147" s="19">
        <f ca="1">AZ146+DeltaRK4!AY127</f>
        <v>1.24</v>
      </c>
      <c r="BA147" s="19">
        <f ca="1">BA146+DeltaRK4!AZ127</f>
        <v>0.14000000000000001</v>
      </c>
      <c r="BB147" s="19">
        <f ca="1">BB146+DeltaRK4!BA127</f>
        <v>3.74</v>
      </c>
      <c r="BC147" s="19">
        <f ca="1">BC146+DeltaRK4!BB127</f>
        <v>1.88</v>
      </c>
      <c r="BD147" s="19">
        <f ca="1">BD146+DeltaRK4!BC127</f>
        <v>10.65</v>
      </c>
      <c r="BE147" s="19">
        <f ca="1">BE146+DeltaRK4!BD127</f>
        <v>1.55</v>
      </c>
      <c r="BF147" s="19">
        <f ca="1">BF146+DeltaRK4!BE127</f>
        <v>0.67</v>
      </c>
      <c r="BG147" s="19">
        <f ca="1">BG146+DeltaRK4!BF127</f>
        <v>0.56000000000000005</v>
      </c>
      <c r="BH147" s="19">
        <f ca="1">BH146+DeltaRK4!BG127</f>
        <v>2.1</v>
      </c>
      <c r="BI147" s="19">
        <f ca="1">BI146+DeltaRK4!BH127</f>
        <v>1.72</v>
      </c>
      <c r="BJ147" s="19">
        <f ca="1">BJ146+DeltaRK4!BI127</f>
        <v>1.24</v>
      </c>
      <c r="BK147" s="19">
        <f ca="1">BK146+DeltaRK4!BJ127</f>
        <v>9.61</v>
      </c>
      <c r="BL147" s="19">
        <f ca="1">BL146+DeltaRK4!BK127</f>
        <v>0.61</v>
      </c>
      <c r="BM147" s="19">
        <f ca="1">BM146+DeltaRK4!BL127</f>
        <v>4.5</v>
      </c>
      <c r="BN147" s="19">
        <f ca="1">BN146+DeltaRK4!BM127</f>
        <v>9.5500000000000007</v>
      </c>
      <c r="BO147" s="19">
        <f ca="1">BO146+DeltaRK4!BN127</f>
        <v>4.5</v>
      </c>
      <c r="BP147" s="19">
        <f ca="1">BP146+DeltaRK4!BO127</f>
        <v>2.58</v>
      </c>
      <c r="BQ147" s="19">
        <f ca="1">BQ146+DeltaRK4!BP127</f>
        <v>10.19</v>
      </c>
      <c r="BR147" s="19">
        <f ca="1">BR146+DeltaRK4!BQ127</f>
        <v>8.02</v>
      </c>
      <c r="BS147" s="19">
        <f ca="1">BS146+DeltaRK4!BR127</f>
        <v>1.56</v>
      </c>
      <c r="BT147" s="19">
        <f ca="1">BT146+DeltaRK4!BS127</f>
        <v>4.66</v>
      </c>
      <c r="BU147" s="19">
        <f ca="1">BU146+DeltaRK4!BT127</f>
        <v>0</v>
      </c>
      <c r="BV147" s="4"/>
      <c r="BW147" s="4">
        <f ca="1">BW146-DeltaRK4!Y127</f>
        <v>2944.33</v>
      </c>
      <c r="BX147" s="9">
        <f t="shared" ca="1" si="29"/>
        <v>1.8107594197376591</v>
      </c>
      <c r="BY147" s="4"/>
      <c r="BZ147" s="23">
        <f t="shared" ca="1" si="25"/>
        <v>144056.86874962292</v>
      </c>
      <c r="CA147" s="10">
        <f t="shared" ca="1" si="30"/>
        <v>152558.0594406584</v>
      </c>
      <c r="CB147" s="19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</row>
    <row r="148" spans="1:108" ht="11.25" customHeight="1">
      <c r="A148" s="1">
        <f t="shared" si="32"/>
        <v>6.2999999999999856</v>
      </c>
      <c r="B148" s="19">
        <f ca="1">B147+DeltaRK4!B128</f>
        <v>414.81430665158803</v>
      </c>
      <c r="C148" s="21">
        <f t="shared" ca="1" si="24"/>
        <v>2944.3300009874761</v>
      </c>
      <c r="D148" s="19">
        <f ca="1">D147+DeltaRK4!C128</f>
        <v>177.71411216111744</v>
      </c>
      <c r="E148" s="19">
        <f ca="1">E147+DeltaRK4!D128</f>
        <v>6.37</v>
      </c>
      <c r="F148" s="19">
        <f ca="1">F147+DeltaRK4!E128</f>
        <v>89.365906966713936</v>
      </c>
      <c r="G148" s="19">
        <f ca="1">G147+DeltaRK4!F128</f>
        <v>18.099980872168796</v>
      </c>
      <c r="H148" s="19">
        <f ca="1">H147+DeltaRK4!G128</f>
        <v>1.21</v>
      </c>
      <c r="I148" s="19">
        <f ca="1">I147+DeltaRK4!H128</f>
        <v>1.29</v>
      </c>
      <c r="J148" s="19">
        <f ca="1">J147+DeltaRK4!I128</f>
        <v>0.31</v>
      </c>
      <c r="K148" s="19">
        <f ca="1">K147+DeltaRK4!J128</f>
        <v>0.15</v>
      </c>
      <c r="L148" s="19">
        <f ca="1">L147+DeltaRK4!K128</f>
        <v>0</v>
      </c>
      <c r="M148" s="19">
        <f ca="1">M147+DeltaRK4!L128</f>
        <v>0.1</v>
      </c>
      <c r="N148" s="19">
        <f ca="1">N147+DeltaRK4!M128</f>
        <v>0.32</v>
      </c>
      <c r="O148" s="19">
        <f ca="1">O147+DeltaRK4!N128</f>
        <v>0</v>
      </c>
      <c r="P148" s="19">
        <f ca="1">P147+DeltaRK4!O128</f>
        <v>0</v>
      </c>
      <c r="Q148" s="19">
        <f ca="1">Q147+DeltaRK4!P128</f>
        <v>443.47720564313983</v>
      </c>
      <c r="R148" s="19">
        <f ca="1">R147+DeltaRK4!Q128</f>
        <v>0.05</v>
      </c>
      <c r="S148" s="19">
        <f ca="1">S147+DeltaRK4!R128</f>
        <v>0</v>
      </c>
      <c r="T148" s="19">
        <f ca="1">T147+DeltaRK4!S128</f>
        <v>0.13</v>
      </c>
      <c r="U148" s="19">
        <f ca="1">U147+DeltaRK4!T128</f>
        <v>0</v>
      </c>
      <c r="V148" s="19">
        <f ca="1">V147+DeltaRK4!U128</f>
        <v>0.03</v>
      </c>
      <c r="W148" s="19">
        <f ca="1">W147+DeltaRK4!V128</f>
        <v>1233.4991935481107</v>
      </c>
      <c r="X148" s="19">
        <f ca="1">X147+DeltaRK4!W128</f>
        <v>0.01</v>
      </c>
      <c r="Y148" s="19">
        <f ca="1">Y147+DeltaRK4!X128</f>
        <v>0.03</v>
      </c>
      <c r="Z148" s="19">
        <f ca="1">Z147+DeltaRK4!Y128</f>
        <v>0</v>
      </c>
      <c r="AA148" s="19">
        <f ca="1">AA147+DeltaRK4!Z128</f>
        <v>0</v>
      </c>
      <c r="AB148" s="19">
        <f ca="1">AB147+DeltaRK4!AA128</f>
        <v>0</v>
      </c>
      <c r="AC148" s="19">
        <f ca="1">AC147+DeltaRK4!AB128</f>
        <v>0</v>
      </c>
      <c r="AD148" s="19">
        <f ca="1">AD147+DeltaRK4!AC128</f>
        <v>0</v>
      </c>
      <c r="AE148" s="19">
        <f ca="1">AE147+DeltaRK4!AD128</f>
        <v>0.23723940086069348</v>
      </c>
      <c r="AF148" s="19">
        <f ca="1">AF147+DeltaRK4!AE128</f>
        <v>172.76365451734645</v>
      </c>
      <c r="AG148" s="19">
        <f ca="1">AG147+DeltaRK4!AF128</f>
        <v>394.58002186931157</v>
      </c>
      <c r="AH148" s="19">
        <f ca="1">AH147+DeltaRK4!AG128</f>
        <v>154.98083969920103</v>
      </c>
      <c r="AI148" s="19">
        <f ca="1">AI147+DeltaRK4!AH128</f>
        <v>0</v>
      </c>
      <c r="AJ148" s="19">
        <f ca="1">AJ147+DeltaRK4!AI128</f>
        <v>0</v>
      </c>
      <c r="AK148" s="19">
        <f ca="1">AK147+DeltaRK4!AJ128</f>
        <v>0</v>
      </c>
      <c r="AL148" s="19">
        <f ca="1">AL147+DeltaRK4!AK128</f>
        <v>2.08</v>
      </c>
      <c r="AM148" s="19">
        <f ca="1">AM147+DeltaRK4!AL128</f>
        <v>1.9127831203675823E-5</v>
      </c>
      <c r="AN148" s="19">
        <f ca="1">AN147+DeltaRK4!AM128</f>
        <v>2.3599029815089899E-2</v>
      </c>
      <c r="AO148" s="19">
        <f ca="1">AO147+DeltaRK4!AN128</f>
        <v>25.91</v>
      </c>
      <c r="AP148" s="19">
        <f ca="1">AP147+DeltaRK4!AO128</f>
        <v>19.829999999999998</v>
      </c>
      <c r="AQ148" s="19">
        <f ca="1">AQ147+DeltaRK4!AP128</f>
        <v>12.169409383953074</v>
      </c>
      <c r="AR148" s="19">
        <f ca="1">AR147+DeltaRK4!AQ128</f>
        <v>127.02940938395309</v>
      </c>
      <c r="AS148" s="19">
        <f ca="1">AS147+DeltaRK4!AR128</f>
        <v>-27.570590616046925</v>
      </c>
      <c r="AT148" s="19">
        <f ca="1">AT147+DeltaRK4!AS128</f>
        <v>4.83</v>
      </c>
      <c r="AU148" s="19">
        <f ca="1">AU147+DeltaRK4!AT128</f>
        <v>0.04</v>
      </c>
      <c r="AV148" s="19">
        <f ca="1">AV147+DeltaRK4!AU128</f>
        <v>0</v>
      </c>
      <c r="AW148" s="19">
        <f ca="1">AW147+DeltaRK4!AV128</f>
        <v>1.32</v>
      </c>
      <c r="AX148" s="19">
        <f ca="1">AX147+DeltaRK4!AW128</f>
        <v>1.34</v>
      </c>
      <c r="AY148" s="19">
        <f ca="1">AY147+DeltaRK4!AX128</f>
        <v>1.34</v>
      </c>
      <c r="AZ148" s="19">
        <f ca="1">AZ147+DeltaRK4!AY128</f>
        <v>1.24</v>
      </c>
      <c r="BA148" s="19">
        <f ca="1">BA147+DeltaRK4!AZ128</f>
        <v>0.14000000000000001</v>
      </c>
      <c r="BB148" s="19">
        <f ca="1">BB147+DeltaRK4!BA128</f>
        <v>3.74</v>
      </c>
      <c r="BC148" s="19">
        <f ca="1">BC147+DeltaRK4!BB128</f>
        <v>1.88</v>
      </c>
      <c r="BD148" s="19">
        <f ca="1">BD147+DeltaRK4!BC128</f>
        <v>10.65</v>
      </c>
      <c r="BE148" s="19">
        <f ca="1">BE147+DeltaRK4!BD128</f>
        <v>1.55</v>
      </c>
      <c r="BF148" s="19">
        <f ca="1">BF147+DeltaRK4!BE128</f>
        <v>0.67</v>
      </c>
      <c r="BG148" s="19">
        <f ca="1">BG147+DeltaRK4!BF128</f>
        <v>0.56000000000000005</v>
      </c>
      <c r="BH148" s="19">
        <f ca="1">BH147+DeltaRK4!BG128</f>
        <v>2.1</v>
      </c>
      <c r="BI148" s="19">
        <f ca="1">BI147+DeltaRK4!BH128</f>
        <v>1.72</v>
      </c>
      <c r="BJ148" s="19">
        <f ca="1">BJ147+DeltaRK4!BI128</f>
        <v>1.24</v>
      </c>
      <c r="BK148" s="19">
        <f ca="1">BK147+DeltaRK4!BJ128</f>
        <v>9.61</v>
      </c>
      <c r="BL148" s="19">
        <f ca="1">BL147+DeltaRK4!BK128</f>
        <v>0.61</v>
      </c>
      <c r="BM148" s="19">
        <f ca="1">BM147+DeltaRK4!BL128</f>
        <v>4.5</v>
      </c>
      <c r="BN148" s="19">
        <f ca="1">BN147+DeltaRK4!BM128</f>
        <v>9.5500000000000007</v>
      </c>
      <c r="BO148" s="19">
        <f ca="1">BO147+DeltaRK4!BN128</f>
        <v>4.5</v>
      </c>
      <c r="BP148" s="19">
        <f ca="1">BP147+DeltaRK4!BO128</f>
        <v>2.58</v>
      </c>
      <c r="BQ148" s="19">
        <f ca="1">BQ147+DeltaRK4!BP128</f>
        <v>10.19</v>
      </c>
      <c r="BR148" s="19">
        <f ca="1">BR147+DeltaRK4!BQ128</f>
        <v>8.02</v>
      </c>
      <c r="BS148" s="19">
        <f ca="1">BS147+DeltaRK4!BR128</f>
        <v>1.56</v>
      </c>
      <c r="BT148" s="19">
        <f ca="1">BT147+DeltaRK4!BS128</f>
        <v>4.66</v>
      </c>
      <c r="BU148" s="19">
        <f ca="1">BU147+DeltaRK4!BT128</f>
        <v>0</v>
      </c>
      <c r="BV148" s="4"/>
      <c r="BW148" s="4">
        <f ca="1">BW147-DeltaRK4!Y128</f>
        <v>2944.33</v>
      </c>
      <c r="BX148" s="9">
        <f t="shared" ca="1" si="29"/>
        <v>1.8107424659713833</v>
      </c>
      <c r="BY148" s="4"/>
      <c r="BZ148" s="23">
        <f t="shared" ca="1" si="25"/>
        <v>144049.14689365288</v>
      </c>
      <c r="CA148" s="10">
        <f t="shared" ca="1" si="30"/>
        <v>152478.00859479469</v>
      </c>
      <c r="CB148" s="19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</row>
    <row r="149" spans="1:108" ht="11.25" customHeight="1">
      <c r="A149" s="1">
        <f t="shared" si="32"/>
        <v>6.3499999999999854</v>
      </c>
      <c r="B149" s="19">
        <f ca="1">B148+DeltaRK4!B129</f>
        <v>414.82110029576904</v>
      </c>
      <c r="C149" s="21">
        <f t="shared" ca="1" si="24"/>
        <v>2944.3300009874756</v>
      </c>
      <c r="D149" s="19">
        <f ca="1">D148+DeltaRK4!C129</f>
        <v>177.71253721651178</v>
      </c>
      <c r="E149" s="19">
        <f ca="1">E148+DeltaRK4!D129</f>
        <v>6.37</v>
      </c>
      <c r="F149" s="19">
        <f ca="1">F148+DeltaRK4!E129</f>
        <v>89.367479957466699</v>
      </c>
      <c r="G149" s="19">
        <f ca="1">G148+DeltaRK4!F129</f>
        <v>18.099982826021677</v>
      </c>
      <c r="H149" s="19">
        <f ca="1">H148+DeltaRK4!G129</f>
        <v>1.21</v>
      </c>
      <c r="I149" s="19">
        <f ca="1">I148+DeltaRK4!H129</f>
        <v>1.29</v>
      </c>
      <c r="J149" s="19">
        <f ca="1">J148+DeltaRK4!I129</f>
        <v>0.31</v>
      </c>
      <c r="K149" s="19">
        <f ca="1">K148+DeltaRK4!J129</f>
        <v>0.15</v>
      </c>
      <c r="L149" s="19">
        <f ca="1">L148+DeltaRK4!K129</f>
        <v>0</v>
      </c>
      <c r="M149" s="19">
        <f ca="1">M148+DeltaRK4!L129</f>
        <v>0.1</v>
      </c>
      <c r="N149" s="19">
        <f ca="1">N148+DeltaRK4!M129</f>
        <v>0.32</v>
      </c>
      <c r="O149" s="19">
        <f ca="1">O148+DeltaRK4!N129</f>
        <v>0</v>
      </c>
      <c r="P149" s="19">
        <f ca="1">P148+DeltaRK4!O129</f>
        <v>0</v>
      </c>
      <c r="Q149" s="19">
        <f ca="1">Q148+DeltaRK4!P129</f>
        <v>443.86826533079704</v>
      </c>
      <c r="R149" s="19">
        <f ca="1">R148+DeltaRK4!Q129</f>
        <v>0.05</v>
      </c>
      <c r="S149" s="19">
        <f ca="1">S148+DeltaRK4!R129</f>
        <v>0</v>
      </c>
      <c r="T149" s="19">
        <f ca="1">T148+DeltaRK4!S129</f>
        <v>0.13</v>
      </c>
      <c r="U149" s="19">
        <f ca="1">U148+DeltaRK4!T129</f>
        <v>0</v>
      </c>
      <c r="V149" s="19">
        <f ca="1">V148+DeltaRK4!U129</f>
        <v>0.03</v>
      </c>
      <c r="W149" s="19">
        <f ca="1">W148+DeltaRK4!V129</f>
        <v>1232.3238878946345</v>
      </c>
      <c r="X149" s="19">
        <f ca="1">X148+DeltaRK4!W129</f>
        <v>0.01</v>
      </c>
      <c r="Y149" s="19">
        <f ca="1">Y148+DeltaRK4!X129</f>
        <v>0.03</v>
      </c>
      <c r="Z149" s="19">
        <f ca="1">Z148+DeltaRK4!Y129</f>
        <v>0</v>
      </c>
      <c r="AA149" s="19">
        <f ca="1">AA148+DeltaRK4!Z129</f>
        <v>0</v>
      </c>
      <c r="AB149" s="19">
        <f ca="1">AB148+DeltaRK4!AA129</f>
        <v>0</v>
      </c>
      <c r="AC149" s="19">
        <f ca="1">AC148+DeltaRK4!AB129</f>
        <v>0</v>
      </c>
      <c r="AD149" s="19">
        <f ca="1">AD148+DeltaRK4!AC129</f>
        <v>0</v>
      </c>
      <c r="AE149" s="19">
        <f ca="1">AE148+DeltaRK4!AD129</f>
        <v>0.23457508387990006</v>
      </c>
      <c r="AF149" s="19">
        <f ca="1">AF148+DeltaRK4!AE129</f>
        <v>171.90544132628833</v>
      </c>
      <c r="AG149" s="19">
        <f ca="1">AG148+DeltaRK4!AF129</f>
        <v>396.43864998064248</v>
      </c>
      <c r="AH149" s="19">
        <f ca="1">AH148+DeltaRK4!AG129</f>
        <v>155.16367318295426</v>
      </c>
      <c r="AI149" s="19">
        <f ca="1">AI148+DeltaRK4!AH129</f>
        <v>0</v>
      </c>
      <c r="AJ149" s="19">
        <f ca="1">AJ148+DeltaRK4!AI129</f>
        <v>0</v>
      </c>
      <c r="AK149" s="19">
        <f ca="1">AK148+DeltaRK4!AJ129</f>
        <v>0</v>
      </c>
      <c r="AL149" s="19">
        <f ca="1">AL148+DeltaRK4!AK129</f>
        <v>2.08</v>
      </c>
      <c r="AM149" s="19">
        <f ca="1">AM148+DeltaRK4!AL129</f>
        <v>1.7173978321796594E-5</v>
      </c>
      <c r="AN149" s="19">
        <f ca="1">AN148+DeltaRK4!AM129</f>
        <v>2.2376283649218016E-2</v>
      </c>
      <c r="AO149" s="19">
        <f ca="1">AO148+DeltaRK4!AN129</f>
        <v>25.91</v>
      </c>
      <c r="AP149" s="19">
        <f ca="1">AP148+DeltaRK4!AO129</f>
        <v>19.829999999999998</v>
      </c>
      <c r="AQ149" s="19">
        <f ca="1">AQ148+DeltaRK4!AP129</f>
        <v>12.037704910217286</v>
      </c>
      <c r="AR149" s="19">
        <f ca="1">AR148+DeltaRK4!AQ129</f>
        <v>126.89770491021731</v>
      </c>
      <c r="AS149" s="19">
        <f ca="1">AS148+DeltaRK4!AR129</f>
        <v>-27.702295089782712</v>
      </c>
      <c r="AT149" s="19">
        <f ca="1">AT148+DeltaRK4!AS129</f>
        <v>4.83</v>
      </c>
      <c r="AU149" s="19">
        <f ca="1">AU148+DeltaRK4!AT129</f>
        <v>0.04</v>
      </c>
      <c r="AV149" s="19">
        <f ca="1">AV148+DeltaRK4!AU129</f>
        <v>0</v>
      </c>
      <c r="AW149" s="19">
        <f ca="1">AW148+DeltaRK4!AV129</f>
        <v>1.32</v>
      </c>
      <c r="AX149" s="19">
        <f ca="1">AX148+DeltaRK4!AW129</f>
        <v>1.34</v>
      </c>
      <c r="AY149" s="19">
        <f ca="1">AY148+DeltaRK4!AX129</f>
        <v>1.34</v>
      </c>
      <c r="AZ149" s="19">
        <f ca="1">AZ148+DeltaRK4!AY129</f>
        <v>1.24</v>
      </c>
      <c r="BA149" s="19">
        <f ca="1">BA148+DeltaRK4!AZ129</f>
        <v>0.14000000000000001</v>
      </c>
      <c r="BB149" s="19">
        <f ca="1">BB148+DeltaRK4!BA129</f>
        <v>3.74</v>
      </c>
      <c r="BC149" s="19">
        <f ca="1">BC148+DeltaRK4!BB129</f>
        <v>1.88</v>
      </c>
      <c r="BD149" s="19">
        <f ca="1">BD148+DeltaRK4!BC129</f>
        <v>10.65</v>
      </c>
      <c r="BE149" s="19">
        <f ca="1">BE148+DeltaRK4!BD129</f>
        <v>1.55</v>
      </c>
      <c r="BF149" s="19">
        <f ca="1">BF148+DeltaRK4!BE129</f>
        <v>0.67</v>
      </c>
      <c r="BG149" s="19">
        <f ca="1">BG148+DeltaRK4!BF129</f>
        <v>0.56000000000000005</v>
      </c>
      <c r="BH149" s="19">
        <f ca="1">BH148+DeltaRK4!BG129</f>
        <v>2.1</v>
      </c>
      <c r="BI149" s="19">
        <f ca="1">BI148+DeltaRK4!BH129</f>
        <v>1.72</v>
      </c>
      <c r="BJ149" s="19">
        <f ca="1">BJ148+DeltaRK4!BI129</f>
        <v>1.24</v>
      </c>
      <c r="BK149" s="19">
        <f ca="1">BK148+DeltaRK4!BJ129</f>
        <v>9.61</v>
      </c>
      <c r="BL149" s="19">
        <f ca="1">BL148+DeltaRK4!BK129</f>
        <v>0.61</v>
      </c>
      <c r="BM149" s="19">
        <f ca="1">BM148+DeltaRK4!BL129</f>
        <v>4.5</v>
      </c>
      <c r="BN149" s="19">
        <f ca="1">BN148+DeltaRK4!BM129</f>
        <v>9.5500000000000007</v>
      </c>
      <c r="BO149" s="19">
        <f ca="1">BO148+DeltaRK4!BN129</f>
        <v>4.5</v>
      </c>
      <c r="BP149" s="19">
        <f ca="1">BP148+DeltaRK4!BO129</f>
        <v>2.58</v>
      </c>
      <c r="BQ149" s="19">
        <f ca="1">BQ148+DeltaRK4!BP129</f>
        <v>10.19</v>
      </c>
      <c r="BR149" s="19">
        <f ca="1">BR148+DeltaRK4!BQ129</f>
        <v>8.02</v>
      </c>
      <c r="BS149" s="19">
        <f ca="1">BS148+DeltaRK4!BR129</f>
        <v>1.56</v>
      </c>
      <c r="BT149" s="19">
        <f ca="1">BT148+DeltaRK4!BS129</f>
        <v>4.66</v>
      </c>
      <c r="BU149" s="19">
        <f ca="1">BU148+DeltaRK4!BT129</f>
        <v>0</v>
      </c>
      <c r="BV149" s="4"/>
      <c r="BW149" s="4">
        <f ca="1">BW148-DeltaRK4!Y129</f>
        <v>2944.33</v>
      </c>
      <c r="BX149" s="9">
        <f t="shared" ca="1" si="29"/>
        <v>1.8107264187422447</v>
      </c>
      <c r="BY149" s="4"/>
      <c r="BZ149" s="23">
        <f t="shared" ca="1" si="25"/>
        <v>144041.34733647341</v>
      </c>
      <c r="CA149" s="10">
        <f t="shared" ca="1" si="30"/>
        <v>152400.30487426705</v>
      </c>
      <c r="CB149" s="19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</row>
    <row r="150" spans="1:108" ht="11.25" customHeight="1">
      <c r="A150" s="1">
        <f t="shared" si="32"/>
        <v>6.3999999999999853</v>
      </c>
      <c r="B150" s="19">
        <f ca="1">B149+DeltaRK4!B130</f>
        <v>414.82789202185592</v>
      </c>
      <c r="C150" s="21">
        <f t="shared" ca="1" si="24"/>
        <v>2944.3300009874752</v>
      </c>
      <c r="D150" s="19">
        <f ca="1">D149+DeltaRK4!C130</f>
        <v>177.71104524962738</v>
      </c>
      <c r="E150" s="19">
        <f ca="1">E149+DeltaRK4!D130</f>
        <v>6.37</v>
      </c>
      <c r="F150" s="19">
        <f ca="1">F149+DeltaRK4!E130</f>
        <v>89.368970170097427</v>
      </c>
      <c r="G150" s="19">
        <f ca="1">G149+DeltaRK4!F130</f>
        <v>18.099984580275358</v>
      </c>
      <c r="H150" s="19">
        <f ca="1">H149+DeltaRK4!G130</f>
        <v>1.21</v>
      </c>
      <c r="I150" s="19">
        <f ca="1">I149+DeltaRK4!H130</f>
        <v>1.29</v>
      </c>
      <c r="J150" s="19">
        <f ca="1">J149+DeltaRK4!I130</f>
        <v>0.31</v>
      </c>
      <c r="K150" s="19">
        <f ca="1">K149+DeltaRK4!J130</f>
        <v>0.15</v>
      </c>
      <c r="L150" s="19">
        <f ca="1">L149+DeltaRK4!K130</f>
        <v>0</v>
      </c>
      <c r="M150" s="19">
        <f ca="1">M149+DeltaRK4!L130</f>
        <v>0.1</v>
      </c>
      <c r="N150" s="19">
        <f ca="1">N149+DeltaRK4!M130</f>
        <v>0.32</v>
      </c>
      <c r="O150" s="19">
        <f ca="1">O149+DeltaRK4!N130</f>
        <v>0</v>
      </c>
      <c r="P150" s="19">
        <f ca="1">P149+DeltaRK4!O130</f>
        <v>0</v>
      </c>
      <c r="Q150" s="19">
        <f ca="1">Q149+DeltaRK4!P130</f>
        <v>444.24161020355677</v>
      </c>
      <c r="R150" s="19">
        <f ca="1">R149+DeltaRK4!Q130</f>
        <v>0.05</v>
      </c>
      <c r="S150" s="19">
        <f ca="1">S149+DeltaRK4!R130</f>
        <v>0</v>
      </c>
      <c r="T150" s="19">
        <f ca="1">T149+DeltaRK4!S130</f>
        <v>0.13</v>
      </c>
      <c r="U150" s="19">
        <f ca="1">U149+DeltaRK4!T130</f>
        <v>0</v>
      </c>
      <c r="V150" s="19">
        <f ca="1">V149+DeltaRK4!U130</f>
        <v>0.03</v>
      </c>
      <c r="W150" s="19">
        <f ca="1">W149+DeltaRK4!V130</f>
        <v>1231.1886632545779</v>
      </c>
      <c r="X150" s="19">
        <f ca="1">X149+DeltaRK4!W130</f>
        <v>0.01</v>
      </c>
      <c r="Y150" s="19">
        <f ca="1">Y149+DeltaRK4!X130</f>
        <v>0.03</v>
      </c>
      <c r="Z150" s="19">
        <f ca="1">Z149+DeltaRK4!Y130</f>
        <v>0</v>
      </c>
      <c r="AA150" s="19">
        <f ca="1">AA149+DeltaRK4!Z130</f>
        <v>0</v>
      </c>
      <c r="AB150" s="19">
        <f ca="1">AB149+DeltaRK4!AA130</f>
        <v>0</v>
      </c>
      <c r="AC150" s="19">
        <f ca="1">AC149+DeltaRK4!AB130</f>
        <v>0</v>
      </c>
      <c r="AD150" s="19">
        <f ca="1">AD149+DeltaRK4!AC130</f>
        <v>0</v>
      </c>
      <c r="AE150" s="19">
        <f ca="1">AE149+DeltaRK4!AD130</f>
        <v>0.23189421976763167</v>
      </c>
      <c r="AF150" s="19">
        <f ca="1">AF149+DeltaRK4!AE130</f>
        <v>171.04983645833835</v>
      </c>
      <c r="AG150" s="19">
        <f ca="1">AG149+DeltaRK4!AF130</f>
        <v>398.27433624935185</v>
      </c>
      <c r="AH150" s="19">
        <f ca="1">AH149+DeltaRK4!AG130</f>
        <v>155.33967299616336</v>
      </c>
      <c r="AI150" s="19">
        <f ca="1">AI149+DeltaRK4!AH130</f>
        <v>0</v>
      </c>
      <c r="AJ150" s="19">
        <f ca="1">AJ149+DeltaRK4!AI130</f>
        <v>0</v>
      </c>
      <c r="AK150" s="19">
        <f ca="1">AK149+DeltaRK4!AJ130</f>
        <v>0</v>
      </c>
      <c r="AL150" s="19">
        <f ca="1">AL149+DeltaRK4!AK130</f>
        <v>2.08</v>
      </c>
      <c r="AM150" s="19">
        <f ca="1">AM149+DeltaRK4!AL130</f>
        <v>1.5419724642581538E-5</v>
      </c>
      <c r="AN150" s="19">
        <f ca="1">AN149+DeltaRK4!AM130</f>
        <v>2.123527754035081E-2</v>
      </c>
      <c r="AO150" s="19">
        <f ca="1">AO149+DeltaRK4!AN130</f>
        <v>25.91</v>
      </c>
      <c r="AP150" s="19">
        <f ca="1">AP149+DeltaRK4!AO130</f>
        <v>19.829999999999998</v>
      </c>
      <c r="AQ150" s="19">
        <f ca="1">AQ149+DeltaRK4!AP130</f>
        <v>11.907578969484963</v>
      </c>
      <c r="AR150" s="19">
        <f ca="1">AR149+DeltaRK4!AQ130</f>
        <v>126.76757896948499</v>
      </c>
      <c r="AS150" s="19">
        <f ca="1">AS149+DeltaRK4!AR130</f>
        <v>-27.832421030515036</v>
      </c>
      <c r="AT150" s="19">
        <f ca="1">AT149+DeltaRK4!AS130</f>
        <v>4.83</v>
      </c>
      <c r="AU150" s="19">
        <f ca="1">AU149+DeltaRK4!AT130</f>
        <v>0.04</v>
      </c>
      <c r="AV150" s="19">
        <f ca="1">AV149+DeltaRK4!AU130</f>
        <v>0</v>
      </c>
      <c r="AW150" s="19">
        <f ca="1">AW149+DeltaRK4!AV130</f>
        <v>1.32</v>
      </c>
      <c r="AX150" s="19">
        <f ca="1">AX149+DeltaRK4!AW130</f>
        <v>1.34</v>
      </c>
      <c r="AY150" s="19">
        <f ca="1">AY149+DeltaRK4!AX130</f>
        <v>1.34</v>
      </c>
      <c r="AZ150" s="19">
        <f ca="1">AZ149+DeltaRK4!AY130</f>
        <v>1.24</v>
      </c>
      <c r="BA150" s="19">
        <f ca="1">BA149+DeltaRK4!AZ130</f>
        <v>0.14000000000000001</v>
      </c>
      <c r="BB150" s="19">
        <f ca="1">BB149+DeltaRK4!BA130</f>
        <v>3.74</v>
      </c>
      <c r="BC150" s="19">
        <f ca="1">BC149+DeltaRK4!BB130</f>
        <v>1.88</v>
      </c>
      <c r="BD150" s="19">
        <f ca="1">BD149+DeltaRK4!BC130</f>
        <v>10.65</v>
      </c>
      <c r="BE150" s="19">
        <f ca="1">BE149+DeltaRK4!BD130</f>
        <v>1.55</v>
      </c>
      <c r="BF150" s="19">
        <f ca="1">BF149+DeltaRK4!BE130</f>
        <v>0.67</v>
      </c>
      <c r="BG150" s="19">
        <f ca="1">BG149+DeltaRK4!BF130</f>
        <v>0.56000000000000005</v>
      </c>
      <c r="BH150" s="19">
        <f ca="1">BH149+DeltaRK4!BG130</f>
        <v>2.1</v>
      </c>
      <c r="BI150" s="19">
        <f ca="1">BI149+DeltaRK4!BH130</f>
        <v>1.72</v>
      </c>
      <c r="BJ150" s="19">
        <f ca="1">BJ149+DeltaRK4!BI130</f>
        <v>1.24</v>
      </c>
      <c r="BK150" s="19">
        <f ca="1">BK149+DeltaRK4!BJ130</f>
        <v>9.61</v>
      </c>
      <c r="BL150" s="19">
        <f ca="1">BL149+DeltaRK4!BK130</f>
        <v>0.61</v>
      </c>
      <c r="BM150" s="19">
        <f ca="1">BM149+DeltaRK4!BL130</f>
        <v>4.5</v>
      </c>
      <c r="BN150" s="19">
        <f ca="1">BN149+DeltaRK4!BM130</f>
        <v>9.5500000000000007</v>
      </c>
      <c r="BO150" s="19">
        <f ca="1">BO149+DeltaRK4!BN130</f>
        <v>4.5</v>
      </c>
      <c r="BP150" s="19">
        <f ca="1">BP149+DeltaRK4!BO130</f>
        <v>2.58</v>
      </c>
      <c r="BQ150" s="19">
        <f ca="1">BQ149+DeltaRK4!BP130</f>
        <v>10.19</v>
      </c>
      <c r="BR150" s="19">
        <f ca="1">BR149+DeltaRK4!BQ130</f>
        <v>8.02</v>
      </c>
      <c r="BS150" s="19">
        <f ca="1">BS149+DeltaRK4!BR130</f>
        <v>1.56</v>
      </c>
      <c r="BT150" s="19">
        <f ca="1">BT149+DeltaRK4!BS130</f>
        <v>4.66</v>
      </c>
      <c r="BU150" s="19">
        <f ca="1">BU149+DeltaRK4!BT130</f>
        <v>0</v>
      </c>
      <c r="BV150" s="4"/>
      <c r="BW150" s="4">
        <f ca="1">BW149-DeltaRK4!Y130</f>
        <v>2944.33</v>
      </c>
      <c r="BX150" s="9">
        <f t="shared" ref="BX150" ca="1" si="33">D150/BW150*InletP</f>
        <v>1.810711216979354</v>
      </c>
      <c r="BY150" s="4"/>
      <c r="BZ150" s="23">
        <f t="shared" ca="1" si="25"/>
        <v>144033.4733139883</v>
      </c>
      <c r="CA150" s="10">
        <f t="shared" ca="1" si="30"/>
        <v>152324.90821554878</v>
      </c>
      <c r="CB150" s="19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</row>
    <row r="151" spans="1:108"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</row>
    <row r="152" spans="1:108">
      <c r="A152" t="s">
        <v>33</v>
      </c>
      <c r="D152" s="19">
        <f ca="1">SUM(J152:X152)</f>
        <v>1676.5302734581346</v>
      </c>
      <c r="E152" s="19">
        <f t="shared" ref="E152:K152" ca="1" si="34">E150</f>
        <v>6.37</v>
      </c>
      <c r="F152" s="19">
        <f t="shared" ca="1" si="34"/>
        <v>89.368970170097427</v>
      </c>
      <c r="G152" s="19">
        <f t="shared" ca="1" si="34"/>
        <v>18.099984580275358</v>
      </c>
      <c r="H152" s="19">
        <f t="shared" ca="1" si="34"/>
        <v>1.21</v>
      </c>
      <c r="I152" s="19">
        <f t="shared" ca="1" si="34"/>
        <v>1.29</v>
      </c>
      <c r="J152" s="19">
        <f t="shared" ca="1" si="34"/>
        <v>0.31</v>
      </c>
      <c r="K152" s="19">
        <f t="shared" ca="1" si="34"/>
        <v>0.15</v>
      </c>
      <c r="L152" s="19">
        <f t="shared" ref="L152:X152" ca="1" si="35">L150</f>
        <v>0</v>
      </c>
      <c r="M152" s="19">
        <f t="shared" ca="1" si="35"/>
        <v>0.1</v>
      </c>
      <c r="N152" s="19">
        <f t="shared" ca="1" si="35"/>
        <v>0.32</v>
      </c>
      <c r="O152" s="19">
        <f t="shared" ca="1" si="35"/>
        <v>0</v>
      </c>
      <c r="P152" s="19">
        <f t="shared" ca="1" si="35"/>
        <v>0</v>
      </c>
      <c r="Q152" s="19">
        <f t="shared" ca="1" si="35"/>
        <v>444.24161020355677</v>
      </c>
      <c r="R152" s="19">
        <f t="shared" ca="1" si="35"/>
        <v>0.05</v>
      </c>
      <c r="S152" s="19">
        <f t="shared" ca="1" si="35"/>
        <v>0</v>
      </c>
      <c r="T152" s="19">
        <f t="shared" ca="1" si="35"/>
        <v>0.13</v>
      </c>
      <c r="U152" s="19">
        <f t="shared" ca="1" si="35"/>
        <v>0</v>
      </c>
      <c r="V152" s="19">
        <f t="shared" ca="1" si="35"/>
        <v>0.03</v>
      </c>
      <c r="W152" s="19">
        <f ca="1">W150</f>
        <v>1231.1886632545779</v>
      </c>
      <c r="X152" s="19">
        <f t="shared" ca="1" si="35"/>
        <v>0.01</v>
      </c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</row>
    <row r="153" spans="1:108">
      <c r="A153" t="s">
        <v>30</v>
      </c>
      <c r="D153" s="8">
        <f ca="1">SUM(E153:X153)</f>
        <v>1.0000000000000002</v>
      </c>
      <c r="E153" s="19"/>
      <c r="F153" s="19"/>
      <c r="G153" s="19"/>
      <c r="H153" s="19"/>
      <c r="I153" s="19"/>
      <c r="J153" s="19">
        <f t="shared" ref="J153:X153" ca="1" si="36">J82*J7/SUMPRODUCT($J$82:$X$82,$J$7:$X$7)</f>
        <v>1.3849744056086032E-4</v>
      </c>
      <c r="K153" s="19">
        <f t="shared" ca="1" si="36"/>
        <v>6.701489059396467E-5</v>
      </c>
      <c r="L153" s="19">
        <f t="shared" ca="1" si="36"/>
        <v>0</v>
      </c>
      <c r="M153" s="19">
        <f t="shared" ca="1" si="36"/>
        <v>5.3362185886414017E-5</v>
      </c>
      <c r="N153" s="4">
        <f t="shared" ca="1" si="36"/>
        <v>1.7075899483652484E-4</v>
      </c>
      <c r="O153" s="19">
        <f t="shared" ca="1" si="36"/>
        <v>0</v>
      </c>
      <c r="P153" s="4">
        <f t="shared" ca="1" si="36"/>
        <v>0</v>
      </c>
      <c r="Q153" s="19">
        <f t="shared" ca="1" si="36"/>
        <v>0.17193218816207992</v>
      </c>
      <c r="R153" s="19">
        <f t="shared" ca="1" si="36"/>
        <v>3.1023950436287328E-5</v>
      </c>
      <c r="S153" s="19">
        <f t="shared" ca="1" si="36"/>
        <v>0</v>
      </c>
      <c r="T153" s="19">
        <f t="shared" ca="1" si="36"/>
        <v>7.9039447501854325E-5</v>
      </c>
      <c r="U153" s="19">
        <f t="shared" ca="1" si="36"/>
        <v>0</v>
      </c>
      <c r="V153" s="19">
        <f t="shared" ca="1" si="36"/>
        <v>1.823987250042792E-5</v>
      </c>
      <c r="W153" s="19">
        <f ca="1">W82*W7/SUMPRODUCT($J$82:$X$82,$J$7:$X$7)</f>
        <v>0.82750280170015944</v>
      </c>
      <c r="X153" s="19">
        <f t="shared" ca="1" si="36"/>
        <v>7.0733554444206929E-6</v>
      </c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</row>
    <row r="154" spans="1:108" s="38" customFormat="1">
      <c r="A154" s="38" t="s">
        <v>28</v>
      </c>
      <c r="D154" s="38">
        <f ca="1">SUM(E154:X154)</f>
        <v>1</v>
      </c>
      <c r="J154" s="38">
        <f ca="1">J152/$D$152</f>
        <v>1.8490569774238028E-4</v>
      </c>
      <c r="K154" s="38">
        <f ca="1">K152/$D$152</f>
        <v>8.9470498907603363E-5</v>
      </c>
      <c r="L154" s="38">
        <f t="shared" ref="L154:X154" ca="1" si="37">L152/$D$152</f>
        <v>0</v>
      </c>
      <c r="M154" s="38">
        <f t="shared" ca="1" si="37"/>
        <v>5.964699927173558E-5</v>
      </c>
      <c r="N154" s="38">
        <f t="shared" ca="1" si="37"/>
        <v>1.9087039766955386E-4</v>
      </c>
      <c r="O154" s="38">
        <f t="shared" ca="1" si="37"/>
        <v>0</v>
      </c>
      <c r="P154" s="38">
        <f t="shared" ca="1" si="37"/>
        <v>0</v>
      </c>
      <c r="Q154" s="38">
        <f t="shared" ca="1" si="37"/>
        <v>0.26497679000286189</v>
      </c>
      <c r="R154" s="38">
        <f t="shared" ca="1" si="37"/>
        <v>2.982349963586779E-5</v>
      </c>
      <c r="S154" s="38">
        <f t="shared" ca="1" si="37"/>
        <v>0</v>
      </c>
      <c r="T154" s="38">
        <f t="shared" ca="1" si="37"/>
        <v>7.7541099053256247E-5</v>
      </c>
      <c r="U154" s="38">
        <f t="shared" ca="1" si="37"/>
        <v>0</v>
      </c>
      <c r="V154" s="38">
        <f t="shared" ca="1" si="37"/>
        <v>1.7894099781520671E-5</v>
      </c>
      <c r="W154" s="38">
        <f t="shared" ca="1" si="37"/>
        <v>0.73436709300514902</v>
      </c>
      <c r="X154" s="38">
        <f t="shared" ca="1" si="37"/>
        <v>5.964699927173558E-6</v>
      </c>
    </row>
    <row r="155" spans="1:108">
      <c r="A155" s="19"/>
      <c r="D155" s="19"/>
      <c r="E155" s="19">
        <f t="shared" ref="E155:X155" si="38">E154*E20</f>
        <v>0</v>
      </c>
      <c r="F155" s="19">
        <f t="shared" si="38"/>
        <v>0</v>
      </c>
      <c r="G155" s="19">
        <f t="shared" si="38"/>
        <v>0</v>
      </c>
      <c r="H155" s="19">
        <f t="shared" si="38"/>
        <v>0</v>
      </c>
      <c r="I155" s="19">
        <f t="shared" si="38"/>
        <v>0</v>
      </c>
      <c r="J155" s="19">
        <f t="shared" ca="1" si="38"/>
        <v>0</v>
      </c>
      <c r="K155" s="19">
        <f t="shared" ca="1" si="38"/>
        <v>0</v>
      </c>
      <c r="L155" s="19">
        <f t="shared" ca="1" si="38"/>
        <v>0</v>
      </c>
      <c r="M155" s="19">
        <f t="shared" ca="1" si="38"/>
        <v>0</v>
      </c>
      <c r="N155" s="19">
        <f t="shared" ca="1" si="38"/>
        <v>0</v>
      </c>
      <c r="O155" s="19">
        <f t="shared" ca="1" si="38"/>
        <v>0</v>
      </c>
      <c r="P155" s="19">
        <f t="shared" ca="1" si="38"/>
        <v>0</v>
      </c>
      <c r="Q155" s="19">
        <f t="shared" ca="1" si="38"/>
        <v>0</v>
      </c>
      <c r="R155" s="19">
        <f t="shared" ca="1" si="38"/>
        <v>0</v>
      </c>
      <c r="S155" s="19">
        <f t="shared" ca="1" si="38"/>
        <v>0</v>
      </c>
      <c r="T155" s="19">
        <f t="shared" ca="1" si="38"/>
        <v>0</v>
      </c>
      <c r="U155" s="19">
        <f t="shared" ca="1" si="38"/>
        <v>0</v>
      </c>
      <c r="V155" s="19">
        <f t="shared" ca="1" si="38"/>
        <v>0</v>
      </c>
      <c r="W155" s="19">
        <f t="shared" ca="1" si="38"/>
        <v>0</v>
      </c>
      <c r="X155" s="19">
        <f t="shared" ca="1" si="38"/>
        <v>0</v>
      </c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</row>
    <row r="156" spans="1:108">
      <c r="A156" s="19"/>
    </row>
    <row r="157" spans="1:108">
      <c r="A157" s="21"/>
      <c r="D157" s="35"/>
    </row>
  </sheetData>
  <mergeCells count="3">
    <mergeCell ref="L12:S12"/>
    <mergeCell ref="T12:X12"/>
    <mergeCell ref="H12:K12"/>
  </mergeCells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1"/>
  <dimension ref="A1:DB150"/>
  <sheetViews>
    <sheetView showGridLines="0" zoomScale="75" workbookViewId="0">
      <pane xSplit="2" ySplit="1" topLeftCell="C47" activePane="bottomRight" state="frozen"/>
      <selection pane="topRight" activeCell="C1" sqref="C1"/>
      <selection pane="bottomLeft" activeCell="A12" sqref="A12"/>
      <selection pane="bottomRight" activeCell="R23" sqref="R23"/>
    </sheetView>
  </sheetViews>
  <sheetFormatPr defaultRowHeight="12"/>
  <cols>
    <col min="1" max="1" width="16.85546875" bestFit="1" customWidth="1"/>
    <col min="2" max="2" width="12.5703125" customWidth="1"/>
    <col min="3" max="3" width="14.7109375" bestFit="1" customWidth="1"/>
    <col min="4" max="4" width="8.42578125" bestFit="1" customWidth="1"/>
    <col min="5" max="5" width="9" bestFit="1" customWidth="1"/>
    <col min="6" max="6" width="8.28515625" customWidth="1"/>
    <col min="8" max="8" width="8.42578125" bestFit="1" customWidth="1"/>
    <col min="9" max="9" width="8.85546875" bestFit="1" customWidth="1"/>
    <col min="10" max="20" width="8.42578125" bestFit="1" customWidth="1"/>
    <col min="21" max="21" width="9.42578125" bestFit="1" customWidth="1"/>
    <col min="22" max="22" width="7.5703125" style="11" bestFit="1" customWidth="1"/>
    <col min="23" max="23" width="8.140625" style="11" bestFit="1" customWidth="1"/>
    <col min="24" max="24" width="9" bestFit="1" customWidth="1"/>
    <col min="25" max="25" width="7.7109375" bestFit="1" customWidth="1"/>
    <col min="26" max="71" width="7.7109375" customWidth="1"/>
    <col min="72" max="72" width="7.7109375" style="83" customWidth="1"/>
    <col min="73" max="73" width="7.7109375" customWidth="1"/>
    <col min="74" max="74" width="12.85546875" style="56" bestFit="1" customWidth="1"/>
    <col min="75" max="75" width="7.140625" bestFit="1" customWidth="1"/>
    <col min="76" max="76" width="12.5703125" customWidth="1"/>
    <col min="77" max="77" width="8.5703125" style="29" customWidth="1"/>
    <col min="78" max="78" width="14.5703125" bestFit="1" customWidth="1"/>
    <col min="79" max="79" width="8.140625" bestFit="1" customWidth="1"/>
    <col min="80" max="80" width="8.5703125" bestFit="1" customWidth="1"/>
    <col min="81" max="81" width="8" bestFit="1" customWidth="1"/>
    <col min="82" max="82" width="5.140625" bestFit="1" customWidth="1"/>
    <col min="83" max="83" width="4.5703125" bestFit="1" customWidth="1"/>
    <col min="85" max="85" width="5.140625" bestFit="1" customWidth="1"/>
    <col min="86" max="86" width="5.28515625" customWidth="1"/>
    <col min="87" max="87" width="5.140625" bestFit="1" customWidth="1"/>
    <col min="88" max="88" width="5.28515625" bestFit="1" customWidth="1"/>
    <col min="89" max="89" width="8.85546875" bestFit="1" customWidth="1"/>
    <col min="90" max="90" width="6" bestFit="1" customWidth="1"/>
    <col min="91" max="91" width="4.7109375" bestFit="1" customWidth="1"/>
    <col min="92" max="92" width="6" bestFit="1" customWidth="1"/>
    <col min="93" max="93" width="5.28515625" bestFit="1" customWidth="1"/>
    <col min="94" max="94" width="5.85546875" bestFit="1" customWidth="1"/>
    <col min="95" max="95" width="6" bestFit="1" customWidth="1"/>
    <col min="96" max="96" width="4.7109375" bestFit="1" customWidth="1"/>
    <col min="97" max="97" width="6" bestFit="1" customWidth="1"/>
    <col min="98" max="98" width="4.85546875" bestFit="1" customWidth="1"/>
    <col min="99" max="99" width="5" bestFit="1" customWidth="1"/>
    <col min="100" max="100" width="4.7109375" bestFit="1" customWidth="1"/>
    <col min="101" max="101" width="4.85546875" bestFit="1" customWidth="1"/>
    <col min="102" max="102" width="5" bestFit="1" customWidth="1"/>
    <col min="103" max="103" width="4.7109375" bestFit="1" customWidth="1"/>
    <col min="104" max="104" width="4.85546875" bestFit="1" customWidth="1"/>
    <col min="105" max="105" width="5" bestFit="1" customWidth="1"/>
    <col min="106" max="106" width="4.7109375" bestFit="1" customWidth="1"/>
  </cols>
  <sheetData>
    <row r="1" spans="1:106">
      <c r="A1" t="s">
        <v>21</v>
      </c>
      <c r="B1" t="s">
        <v>2</v>
      </c>
      <c r="C1" s="55" t="str">
        <f>Control!B10</f>
        <v>H2</v>
      </c>
      <c r="D1" s="55" t="str">
        <f>Control!C10</f>
        <v>C1</v>
      </c>
      <c r="E1" s="55" t="str">
        <f>Control!D10</f>
        <v>C2</v>
      </c>
      <c r="F1" s="55" t="str">
        <f>Control!E10</f>
        <v>C3</v>
      </c>
      <c r="G1" s="55" t="str">
        <f>Control!F10</f>
        <v>IC4</v>
      </c>
      <c r="H1" s="55" t="str">
        <f>Control!G10</f>
        <v>NC4</v>
      </c>
      <c r="I1" s="55" t="str">
        <f>Control!H10</f>
        <v>IC5</v>
      </c>
      <c r="J1" s="55" t="str">
        <f>Control!I10</f>
        <v>NC5</v>
      </c>
      <c r="K1" s="55" t="str">
        <f>Control!J10</f>
        <v>CC5</v>
      </c>
      <c r="L1" s="55" t="str">
        <f>Control!K10</f>
        <v>C6</v>
      </c>
      <c r="M1" s="55" t="str">
        <f>Control!L10</f>
        <v>22MC4</v>
      </c>
      <c r="N1" s="55" t="str">
        <f>Control!M10</f>
        <v>CC6</v>
      </c>
      <c r="O1" s="55" t="str">
        <f>Control!N10</f>
        <v>MCP</v>
      </c>
      <c r="P1" s="55" t="str">
        <f>Control!O10</f>
        <v>C6A</v>
      </c>
      <c r="Q1" s="55" t="str">
        <f>Control!P10</f>
        <v>NC7</v>
      </c>
      <c r="R1" s="55" t="str">
        <f>Control!Q10</f>
        <v>3EC5</v>
      </c>
      <c r="S1" s="55" t="str">
        <f>Control!R10</f>
        <v>MCC6</v>
      </c>
      <c r="T1" s="55" t="str">
        <f>Control!S10</f>
        <v>DMCC5</v>
      </c>
      <c r="U1" s="55" t="str">
        <f>Control!T10</f>
        <v>ECC5</v>
      </c>
      <c r="V1" s="55" t="str">
        <f>Control!U10</f>
        <v>C7A</v>
      </c>
      <c r="W1" s="55" t="str">
        <f>Control!V10</f>
        <v>NC8</v>
      </c>
      <c r="X1" s="55" t="str">
        <f>Control!W10</f>
        <v>3MC7</v>
      </c>
      <c r="Y1" s="55" t="str">
        <f>Control!X10</f>
        <v>11DMCC6</v>
      </c>
      <c r="Z1" s="55" t="str">
        <f>Control!Y10</f>
        <v>113MCC5</v>
      </c>
      <c r="AA1" s="55" t="str">
        <f>Control!Z10</f>
        <v>1M-TR3-ECC5</v>
      </c>
      <c r="AB1" s="55" t="str">
        <f>Control!AA10</f>
        <v>IPCC5</v>
      </c>
      <c r="AC1" s="55" t="str">
        <f>Control!AB10</f>
        <v>ECC6</v>
      </c>
      <c r="AD1" s="55" t="str">
        <f>Control!AC10</f>
        <v>EB</v>
      </c>
      <c r="AE1" s="55" t="str">
        <f>Control!AD10</f>
        <v>PC8A</v>
      </c>
      <c r="AF1" s="55" t="str">
        <f>Control!AE10</f>
        <v>MC8A</v>
      </c>
      <c r="AG1" s="55" t="str">
        <f>Control!AF10</f>
        <v>OC8A</v>
      </c>
      <c r="AH1" s="55" t="str">
        <f>Control!AG10</f>
        <v>N-NONANE</v>
      </c>
      <c r="AI1" s="55" t="str">
        <f>Control!AH10</f>
        <v>IPCC6</v>
      </c>
      <c r="AJ1" s="55" t="str">
        <f>Control!AI10</f>
        <v>1-TR2-ECC5</v>
      </c>
      <c r="AK1" s="55" t="str">
        <f>Control!AJ10</f>
        <v>CUMENE</v>
      </c>
      <c r="AL1" s="55" t="str">
        <f>Control!AK10</f>
        <v>NPB</v>
      </c>
      <c r="AM1" s="55" t="str">
        <f>Control!AL10</f>
        <v>M-EC7A</v>
      </c>
      <c r="AN1" s="55" t="str">
        <f>Control!AM10</f>
        <v>P-EC7A</v>
      </c>
      <c r="AO1" s="55" t="str">
        <f>Control!AN10</f>
        <v>O-EC7A</v>
      </c>
      <c r="AP1" s="55" t="str">
        <f>Control!AO10</f>
        <v>135TMB</v>
      </c>
      <c r="AQ1" s="55" t="str">
        <f>Control!AP10</f>
        <v>124TMB</v>
      </c>
      <c r="AR1" s="55" t="str">
        <f>Control!AQ10</f>
        <v>123TMB</v>
      </c>
      <c r="AS1" s="55" t="str">
        <f>Control!AR10</f>
        <v>INDANE</v>
      </c>
      <c r="AT1" s="55" t="str">
        <f>Control!AS10</f>
        <v>N-DECANE</v>
      </c>
      <c r="AU1" s="55" t="str">
        <f>Control!AT10</f>
        <v>NBCC6</v>
      </c>
      <c r="AV1" s="55" t="str">
        <f>Control!AU10</f>
        <v>NBB</v>
      </c>
      <c r="AW1" s="55" t="str">
        <f>Control!AV10</f>
        <v>IBB</v>
      </c>
      <c r="AX1" s="55" t="str">
        <f>Control!AW10</f>
        <v>SEC-BUTYLBENZENE</v>
      </c>
      <c r="AY1" s="55" t="str">
        <f>Control!AX10</f>
        <v>TERT-BUTYLBENZENEN</v>
      </c>
      <c r="AZ1" s="55" t="str">
        <f>Control!AY10</f>
        <v>1M2NC3C6A</v>
      </c>
      <c r="BA1" s="55" t="str">
        <f>Control!AZ10</f>
        <v>1M3NC3C6A</v>
      </c>
      <c r="BB1" s="55" t="str">
        <f>Control!BA10</f>
        <v>1M4NC3C6A</v>
      </c>
      <c r="BC1" s="55" t="str">
        <f>Control!BB10</f>
        <v>O-CYMENE</v>
      </c>
      <c r="BD1" s="55" t="str">
        <f>Control!BC10</f>
        <v>M-CYMENE</v>
      </c>
      <c r="BE1" s="55" t="str">
        <f>Control!BD10</f>
        <v>P-CYMENE</v>
      </c>
      <c r="BF1" s="55" t="str">
        <f>Control!BE10</f>
        <v>O-DEC6A</v>
      </c>
      <c r="BG1" s="55" t="str">
        <f>Control!BF10</f>
        <v>M-DEC6A</v>
      </c>
      <c r="BH1" s="55" t="str">
        <f>Control!BG10</f>
        <v>P-DEC6A</v>
      </c>
      <c r="BI1" s="55" t="str">
        <f>Control!BH10</f>
        <v>3EOC8A</v>
      </c>
      <c r="BJ1" s="55" t="str">
        <f>Control!BI10</f>
        <v>4EOC8A</v>
      </c>
      <c r="BK1" s="55" t="str">
        <f>Control!BJ10</f>
        <v>2EMC8A</v>
      </c>
      <c r="BL1" s="55" t="str">
        <f>Control!BK10</f>
        <v>4EMC8A</v>
      </c>
      <c r="BM1" s="55" t="str">
        <f>Control!BL10</f>
        <v>5EMC8A</v>
      </c>
      <c r="BN1" s="55" t="str">
        <f>Control!BM10</f>
        <v>2EPC8A</v>
      </c>
      <c r="BO1" s="55" t="str">
        <f>Control!BN10</f>
        <v>1234TMC6A</v>
      </c>
      <c r="BP1" s="55" t="str">
        <f>Control!BO10</f>
        <v>1235TMC6A</v>
      </c>
      <c r="BQ1" s="55" t="str">
        <f>Control!BP10</f>
        <v>1235TMC6A</v>
      </c>
      <c r="BR1" s="55" t="str">
        <f>Control!BQ10</f>
        <v>NAPHTHALENE</v>
      </c>
      <c r="BS1" s="55" t="str">
        <f>Control!BR10</f>
        <v>1E2IPC6A</v>
      </c>
      <c r="BT1" s="55" t="str">
        <f>Control!BS10</f>
        <v>HEAVIES</v>
      </c>
      <c r="BU1" s="170"/>
      <c r="BV1" s="56" t="s">
        <v>13</v>
      </c>
    </row>
    <row r="2" spans="1:106">
      <c r="A2">
        <v>0</v>
      </c>
      <c r="B2">
        <f>'Composition Moles'!B22</f>
        <v>400</v>
      </c>
      <c r="C2" s="27">
        <f>'Composition Moles'!D22/'Composition Moles'!$C22</f>
        <v>9.2931159211093864E-2</v>
      </c>
      <c r="D2" s="27">
        <f>'Composition Moles'!E22/'Composition Moles'!$C22</f>
        <v>2.1634803164047511E-3</v>
      </c>
      <c r="E2" s="27">
        <f>'Composition Moles'!F22/'Composition Moles'!$C22</f>
        <v>2.190651183800729E-3</v>
      </c>
      <c r="F2" s="27">
        <f>'Composition Moles'!G22/'Composition Moles'!$C22</f>
        <v>1.7355391549180969E-3</v>
      </c>
      <c r="G2" s="27">
        <f>'Composition Moles'!H22/'Composition Moles'!$C22</f>
        <v>4.1095936936416774E-4</v>
      </c>
      <c r="H2" s="27">
        <f>'Composition Moles'!I22/'Composition Moles'!$C22</f>
        <v>4.3813023676014579E-4</v>
      </c>
      <c r="I2" s="27">
        <f>'Composition Moles'!J22/'Composition Moles'!$C22</f>
        <v>1.0528711115941488E-4</v>
      </c>
      <c r="J2" s="27">
        <f>'Composition Moles'!K22/'Composition Moles'!$C22</f>
        <v>5.0945376367458813E-5</v>
      </c>
      <c r="K2" s="27">
        <f>'Composition Moles'!L22/'Composition Moles'!$C22</f>
        <v>0</v>
      </c>
      <c r="L2" s="27">
        <f>'Composition Moles'!M22/'Composition Moles'!$C22</f>
        <v>3.3963584244972544E-5</v>
      </c>
      <c r="M2" s="27">
        <f>'Composition Moles'!N22/'Composition Moles'!$C22</f>
        <v>1.0868346958391214E-4</v>
      </c>
      <c r="N2" s="27">
        <f>'Composition Moles'!O22/'Composition Moles'!$C22</f>
        <v>0</v>
      </c>
      <c r="O2" s="27">
        <f>'Composition Moles'!P22/'Composition Moles'!$C22</f>
        <v>0</v>
      </c>
      <c r="P2" s="27">
        <f>'Composition Moles'!Q22/'Composition Moles'!$C22</f>
        <v>3.837885019681897E-4</v>
      </c>
      <c r="Q2" s="27">
        <f>'Composition Moles'!R22/'Composition Moles'!$C22</f>
        <v>1.6981792122486272E-5</v>
      </c>
      <c r="R2" s="27">
        <f>'Composition Moles'!S22/'Composition Moles'!$C22</f>
        <v>0</v>
      </c>
      <c r="S2" s="27">
        <f>'Composition Moles'!T22/'Composition Moles'!$C22</f>
        <v>4.4152659518464303E-5</v>
      </c>
      <c r="T2" s="27">
        <f>'Composition Moles'!U22/'Composition Moles'!$C22</f>
        <v>0</v>
      </c>
      <c r="U2" s="27">
        <f>'Composition Moles'!V22/'Composition Moles'!$C22</f>
        <v>1.0189075273491762E-5</v>
      </c>
      <c r="V2" s="27">
        <f>'Composition Moles'!W22/'Composition Moles'!$C22</f>
        <v>0.73059405705202884</v>
      </c>
      <c r="W2" s="27">
        <f>'Composition Moles'!X22/'Composition Moles'!$C22</f>
        <v>3.3963584244972542E-6</v>
      </c>
      <c r="X2" s="27">
        <f>'Composition Moles'!Y22/'Composition Moles'!$C22</f>
        <v>1.0189075273491762E-5</v>
      </c>
      <c r="Y2" s="27">
        <f>'Composition Moles'!Z22/'Composition Moles'!$C22</f>
        <v>0</v>
      </c>
      <c r="Z2" s="27">
        <f>'Composition Moles'!AA22/'Composition Moles'!$C22</f>
        <v>0</v>
      </c>
      <c r="AA2" s="27">
        <f>'Composition Moles'!AB22/'Composition Moles'!$C22</f>
        <v>0</v>
      </c>
      <c r="AB2" s="27">
        <f>'Composition Moles'!AC22/'Composition Moles'!$C22</f>
        <v>0</v>
      </c>
      <c r="AC2" s="27">
        <f>'Composition Moles'!AD22/'Composition Moles'!$C22</f>
        <v>0</v>
      </c>
      <c r="AD2" s="27">
        <f>'Composition Moles'!AE22/'Composition Moles'!$C22</f>
        <v>1.2158963159700168E-3</v>
      </c>
      <c r="AE2" s="27">
        <f>'Composition Moles'!AF22/'Composition Moles'!$C22</f>
        <v>5.1964283894807991E-4</v>
      </c>
      <c r="AF2" s="27">
        <f>'Composition Moles'!AG22/'Composition Moles'!$C22</f>
        <v>8.3210781400182721E-4</v>
      </c>
      <c r="AG2" s="27">
        <f>'Composition Moles'!AH22/'Composition Moles'!$C22</f>
        <v>6.8606440174844539E-4</v>
      </c>
      <c r="AH2" s="27">
        <f>'Composition Moles'!AI22/'Composition Moles'!$C22</f>
        <v>0</v>
      </c>
      <c r="AI2" s="27">
        <f>'Composition Moles'!AJ22/'Composition Moles'!$C22</f>
        <v>0</v>
      </c>
      <c r="AJ2" s="27">
        <f>'Composition Moles'!AK22/'Composition Moles'!$C22</f>
        <v>0</v>
      </c>
      <c r="AK2" s="27">
        <f>'Composition Moles'!AL22/'Composition Moles'!$C22</f>
        <v>7.0644255229542884E-4</v>
      </c>
      <c r="AL2" s="27">
        <f>'Composition Moles'!AM22/'Composition Moles'!$C22</f>
        <v>4.4118695934219328E-3</v>
      </c>
      <c r="AM2" s="27">
        <f>'Composition Moles'!AN22/'Composition Moles'!$C22</f>
        <v>1.7389355133425943E-2</v>
      </c>
      <c r="AN2" s="27">
        <f>'Composition Moles'!AO22/'Composition Moles'!$C22</f>
        <v>8.7999646778723854E-3</v>
      </c>
      <c r="AO2" s="27">
        <f>'Composition Moles'!AP22/'Composition Moles'!$C22</f>
        <v>6.7349787557780547E-3</v>
      </c>
      <c r="AP2" s="27">
        <f>'Composition Moles'!AQ22/'Composition Moles'!$C22</f>
        <v>2.3781301688329773E-2</v>
      </c>
      <c r="AQ2" s="27">
        <f>'Composition Moles'!AR22/'Composition Moles'!$C22</f>
        <v>6.2791874552105234E-2</v>
      </c>
      <c r="AR2" s="27">
        <f>'Composition Moles'!AS22/'Composition Moles'!$C22</f>
        <v>1.0284173309377686E-2</v>
      </c>
      <c r="AS2" s="27">
        <f>'Composition Moles'!AT22/'Composition Moles'!$C22</f>
        <v>1.6404411190321737E-3</v>
      </c>
      <c r="AT2" s="27">
        <f>'Composition Moles'!AU22/'Composition Moles'!$C22</f>
        <v>1.3585433697989017E-5</v>
      </c>
      <c r="AU2" s="27">
        <f>'Composition Moles'!AV22/'Composition Moles'!$C22</f>
        <v>0</v>
      </c>
      <c r="AV2" s="27">
        <f>'Composition Moles'!AW22/'Composition Moles'!$C22</f>
        <v>4.4831931203363756E-4</v>
      </c>
      <c r="AW2" s="27">
        <f>'Composition Moles'!AX22/'Composition Moles'!$C22</f>
        <v>4.551120288826321E-4</v>
      </c>
      <c r="AX2" s="27">
        <f>'Composition Moles'!AY22/'Composition Moles'!$C22</f>
        <v>4.551120288826321E-4</v>
      </c>
      <c r="AY2" s="27">
        <f>'Composition Moles'!AZ22/'Composition Moles'!$C22</f>
        <v>4.2114844463765952E-4</v>
      </c>
      <c r="AZ2" s="27">
        <f>'Composition Moles'!BA22/'Composition Moles'!$C22</f>
        <v>4.7549017942961565E-5</v>
      </c>
      <c r="BA2" s="27">
        <f>'Composition Moles'!BB22/'Composition Moles'!$C22</f>
        <v>1.2702380507619731E-3</v>
      </c>
      <c r="BB2" s="27">
        <f>'Composition Moles'!BC22/'Composition Moles'!$C22</f>
        <v>6.3851538380548369E-4</v>
      </c>
      <c r="BC2" s="27">
        <f>'Composition Moles'!BD22/'Composition Moles'!$C22</f>
        <v>3.6171217220895757E-3</v>
      </c>
      <c r="BD2" s="27">
        <f>'Composition Moles'!BE22/'Composition Moles'!$C22</f>
        <v>5.2643555579707439E-4</v>
      </c>
      <c r="BE2" s="27">
        <f>'Composition Moles'!BF22/'Composition Moles'!$C22</f>
        <v>2.2755601444131605E-4</v>
      </c>
      <c r="BF2" s="27">
        <f>'Composition Moles'!BG22/'Composition Moles'!$C22</f>
        <v>1.9019607177184626E-4</v>
      </c>
      <c r="BG2" s="27">
        <f>'Composition Moles'!BH22/'Composition Moles'!$C22</f>
        <v>7.1323526914442343E-4</v>
      </c>
      <c r="BH2" s="27">
        <f>'Composition Moles'!BI22/'Composition Moles'!$C22</f>
        <v>5.8417364901352771E-4</v>
      </c>
      <c r="BI2" s="27">
        <f>'Composition Moles'!BJ22/'Composition Moles'!$C22</f>
        <v>4.2114844463765952E-4</v>
      </c>
      <c r="BJ2" s="27">
        <f>'Composition Moles'!BK22/'Composition Moles'!$C22</f>
        <v>3.2639004459418608E-3</v>
      </c>
      <c r="BK2" s="27">
        <f>'Composition Moles'!BL22/'Composition Moles'!$C22</f>
        <v>2.0717786389433249E-4</v>
      </c>
      <c r="BL2" s="27">
        <f>'Composition Moles'!BM22/'Composition Moles'!$C22</f>
        <v>1.5283612910237643E-3</v>
      </c>
      <c r="BM2" s="27">
        <f>'Composition Moles'!BN22/'Composition Moles'!$C22</f>
        <v>3.2435222953948778E-3</v>
      </c>
      <c r="BN2" s="27">
        <f>'Composition Moles'!BO22/'Composition Moles'!$C22</f>
        <v>1.5283612910237643E-3</v>
      </c>
      <c r="BO2" s="27">
        <f>'Composition Moles'!BP22/'Composition Moles'!$C22</f>
        <v>8.7626047352029157E-4</v>
      </c>
      <c r="BP2" s="27">
        <f>'Composition Moles'!BQ22/'Composition Moles'!$C22</f>
        <v>3.4608892345627017E-3</v>
      </c>
      <c r="BQ2" s="27">
        <f>'Composition Moles'!BR22/'Composition Moles'!$C22</f>
        <v>2.7238794564467977E-3</v>
      </c>
      <c r="BR2" s="27">
        <f>'Composition Moles'!BS22/'Composition Moles'!$C22</f>
        <v>5.2983191422157163E-4</v>
      </c>
      <c r="BS2" s="27">
        <f>'Composition Moles'!BT22/'Composition Moles'!$C22</f>
        <v>1.5827030258157204E-3</v>
      </c>
      <c r="BT2" s="27">
        <f>'Composition Moles'!BU22/'Composition Moles'!$C22</f>
        <v>0</v>
      </c>
      <c r="BU2" s="27">
        <f>SUM(C2:BT2)</f>
        <v>1.0000000000000002</v>
      </c>
      <c r="BV2" s="56" t="e">
        <f t="shared" ref="BV2:BV33" si="0">C2/Y2</f>
        <v>#DIV/0!</v>
      </c>
      <c r="BX2" s="57"/>
    </row>
    <row r="3" spans="1:106">
      <c r="A3">
        <f t="shared" ref="A3:A34" si="1">A2+TimeStep</f>
        <v>0.05</v>
      </c>
      <c r="B3" s="24">
        <f ca="1">B2+DeltaRK4!B4</f>
        <v>401.21541644636665</v>
      </c>
      <c r="C3" s="27">
        <f ca="1">'Composition Moles'!D23/'Composition Moles'!$C23</f>
        <v>9.0617266830073456E-2</v>
      </c>
      <c r="D3" s="27">
        <f ca="1">'Composition Moles'!E23/'Composition Moles'!$C23</f>
        <v>2.1634803156791579E-3</v>
      </c>
      <c r="E3" s="27">
        <f ca="1">'Composition Moles'!F23/'Composition Moles'!$C23</f>
        <v>3.8815019395026101E-3</v>
      </c>
      <c r="F3" s="27">
        <f ca="1">'Composition Moles'!G23/'Composition Moles'!$C23</f>
        <v>2.3585807477523907E-3</v>
      </c>
      <c r="G3" s="27">
        <f ca="1">'Composition Moles'!H23/'Composition Moles'!$C23</f>
        <v>4.1095936922633925E-4</v>
      </c>
      <c r="H3" s="27">
        <f ca="1">'Composition Moles'!I23/'Composition Moles'!$C23</f>
        <v>4.3813023661320468E-4</v>
      </c>
      <c r="I3" s="27">
        <f ca="1">'Composition Moles'!J23/'Composition Moles'!$C23</f>
        <v>1.0528711112410345E-4</v>
      </c>
      <c r="J3" s="27">
        <f ca="1">'Composition Moles'!K23/'Composition Moles'!$C23</f>
        <v>5.0945376350372634E-5</v>
      </c>
      <c r="K3" s="27">
        <f ca="1">'Composition Moles'!L23/'Composition Moles'!$C23</f>
        <v>0</v>
      </c>
      <c r="L3" s="27">
        <f ca="1">'Composition Moles'!M23/'Composition Moles'!$C23</f>
        <v>3.396358423358176E-5</v>
      </c>
      <c r="M3" s="27">
        <f ca="1">'Composition Moles'!N23/'Composition Moles'!$C23</f>
        <v>1.0868346954746162E-4</v>
      </c>
      <c r="N3" s="27">
        <f ca="1">'Composition Moles'!O23/'Composition Moles'!$C23</f>
        <v>0</v>
      </c>
      <c r="O3" s="27">
        <f ca="1">'Composition Moles'!P23/'Composition Moles'!$C23</f>
        <v>0</v>
      </c>
      <c r="P3" s="27">
        <f ca="1">'Composition Moles'!Q23/'Composition Moles'!$C23</f>
        <v>4.2118108495737142E-3</v>
      </c>
      <c r="Q3" s="27">
        <f ca="1">'Composition Moles'!R23/'Composition Moles'!$C23</f>
        <v>1.698179211679088E-5</v>
      </c>
      <c r="R3" s="27">
        <f ca="1">'Composition Moles'!S23/'Composition Moles'!$C23</f>
        <v>0</v>
      </c>
      <c r="S3" s="27">
        <f ca="1">'Composition Moles'!T23/'Composition Moles'!$C23</f>
        <v>4.4152659503656283E-5</v>
      </c>
      <c r="T3" s="27">
        <f ca="1">'Composition Moles'!U23/'Composition Moles'!$C23</f>
        <v>0</v>
      </c>
      <c r="U3" s="27">
        <f ca="1">'Composition Moles'!V23/'Composition Moles'!$C23</f>
        <v>1.0189075270074526E-5</v>
      </c>
      <c r="V3" s="27">
        <f ca="1">'Composition Moles'!W23/'Composition Moles'!$C23</f>
        <v>0.72540516082068707</v>
      </c>
      <c r="W3" s="27">
        <f ca="1">'Composition Moles'!X23/'Composition Moles'!$C23</f>
        <v>3.3963584233581758E-6</v>
      </c>
      <c r="X3" s="27">
        <f ca="1">'Composition Moles'!Y23/'Composition Moles'!$C23</f>
        <v>1.0189075270074526E-5</v>
      </c>
      <c r="Y3" s="27">
        <f ca="1">'Composition Moles'!Z23/'Composition Moles'!$C23</f>
        <v>0</v>
      </c>
      <c r="Z3" s="27">
        <f ca="1">'Composition Moles'!AA23/'Composition Moles'!$C23</f>
        <v>0</v>
      </c>
      <c r="AA3" s="27">
        <f ca="1">'Composition Moles'!AB23/'Composition Moles'!$C23</f>
        <v>0</v>
      </c>
      <c r="AB3" s="27">
        <f ca="1">'Composition Moles'!AC23/'Composition Moles'!$C23</f>
        <v>0</v>
      </c>
      <c r="AC3" s="27">
        <f ca="1">'Composition Moles'!AD23/'Composition Moles'!$C23</f>
        <v>0</v>
      </c>
      <c r="AD3" s="27">
        <f ca="1">'Composition Moles'!AE23/'Composition Moles'!$C23</f>
        <v>2.0119604619854195E-5</v>
      </c>
      <c r="AE3" s="27">
        <f ca="1">'Composition Moles'!AF23/'Composition Moles'!$C23</f>
        <v>3.7211615597350801E-3</v>
      </c>
      <c r="AF3" s="27">
        <f ca="1">'Composition Moles'!AG23/'Composition Moles'!$C23</f>
        <v>1.9015360336321549E-3</v>
      </c>
      <c r="AG3" s="27">
        <f ca="1">'Composition Moles'!AH23/'Composition Moles'!$C23</f>
        <v>1.7554464002826867E-3</v>
      </c>
      <c r="AH3" s="27">
        <f ca="1">'Composition Moles'!AI23/'Composition Moles'!$C23</f>
        <v>0</v>
      </c>
      <c r="AI3" s="27">
        <f ca="1">'Composition Moles'!AJ23/'Composition Moles'!$C23</f>
        <v>0</v>
      </c>
      <c r="AJ3" s="27">
        <f ca="1">'Composition Moles'!AK23/'Composition Moles'!$C23</f>
        <v>0</v>
      </c>
      <c r="AK3" s="27">
        <f ca="1">'Composition Moles'!AL23/'Composition Moles'!$C23</f>
        <v>7.0644255205850053E-4</v>
      </c>
      <c r="AL3" s="27">
        <f ca="1">'Composition Moles'!AM23/'Composition Moles'!$C23</f>
        <v>3.7888279985259076E-3</v>
      </c>
      <c r="AM3" s="27">
        <f ca="1">'Composition Moles'!AN23/'Composition Moles'!$C23</f>
        <v>1.6681016812055333E-2</v>
      </c>
      <c r="AN3" s="27">
        <f ca="1">'Composition Moles'!AO23/'Composition Moles'!$C23</f>
        <v>8.7999646749210327E-3</v>
      </c>
      <c r="AO3" s="27">
        <f ca="1">'Composition Moles'!AP23/'Composition Moles'!$C23</f>
        <v>6.7349787535192617E-3</v>
      </c>
      <c r="AP3" s="27">
        <f ca="1">'Composition Moles'!AQ23/'Composition Moles'!$C23</f>
        <v>2.329720223176179E-2</v>
      </c>
      <c r="AQ3" s="27">
        <f ca="1">'Composition Moles'!AR23/'Composition Moles'!$C23</f>
        <v>6.2307775082453797E-2</v>
      </c>
      <c r="AR3" s="27">
        <f ca="1">'Composition Moles'!AS23/'Composition Moles'!$C23</f>
        <v>9.8000738573363992E-3</v>
      </c>
      <c r="AS3" s="27">
        <f ca="1">'Composition Moles'!AT23/'Composition Moles'!$C23</f>
        <v>1.6404411184819988E-3</v>
      </c>
      <c r="AT3" s="27">
        <f ca="1">'Composition Moles'!AU23/'Composition Moles'!$C23</f>
        <v>1.3585433693432703E-5</v>
      </c>
      <c r="AU3" s="27">
        <f ca="1">'Composition Moles'!AV23/'Composition Moles'!$C23</f>
        <v>0</v>
      </c>
      <c r="AV3" s="27">
        <f ca="1">'Composition Moles'!AW23/'Composition Moles'!$C23</f>
        <v>4.4831931188327921E-4</v>
      </c>
      <c r="AW3" s="27">
        <f ca="1">'Composition Moles'!AX23/'Composition Moles'!$C23</f>
        <v>4.5511202872999557E-4</v>
      </c>
      <c r="AX3" s="27">
        <f ca="1">'Composition Moles'!AY23/'Composition Moles'!$C23</f>
        <v>4.5511202872999557E-4</v>
      </c>
      <c r="AY3" s="27">
        <f ca="1">'Composition Moles'!AZ23/'Composition Moles'!$C23</f>
        <v>4.2114844449641378E-4</v>
      </c>
      <c r="AZ3" s="27">
        <f ca="1">'Composition Moles'!BA23/'Composition Moles'!$C23</f>
        <v>4.7549017927014462E-5</v>
      </c>
      <c r="BA3" s="27">
        <f ca="1">'Composition Moles'!BB23/'Composition Moles'!$C23</f>
        <v>1.2702380503359578E-3</v>
      </c>
      <c r="BB3" s="27">
        <f ca="1">'Composition Moles'!BC23/'Composition Moles'!$C23</f>
        <v>6.3851538359133695E-4</v>
      </c>
      <c r="BC3" s="27">
        <f ca="1">'Composition Moles'!BD23/'Composition Moles'!$C23</f>
        <v>3.6171217208764571E-3</v>
      </c>
      <c r="BD3" s="27">
        <f ca="1">'Composition Moles'!BE23/'Composition Moles'!$C23</f>
        <v>5.2643555562051727E-4</v>
      </c>
      <c r="BE3" s="27">
        <f ca="1">'Composition Moles'!BF23/'Composition Moles'!$C23</f>
        <v>2.2755601436499779E-4</v>
      </c>
      <c r="BF3" s="27">
        <f ca="1">'Composition Moles'!BG23/'Composition Moles'!$C23</f>
        <v>1.9019607170805785E-4</v>
      </c>
      <c r="BG3" s="27">
        <f ca="1">'Composition Moles'!BH23/'Composition Moles'!$C23</f>
        <v>7.1323526890521688E-4</v>
      </c>
      <c r="BH3" s="27">
        <f ca="1">'Composition Moles'!BI23/'Composition Moles'!$C23</f>
        <v>5.841736488176062E-4</v>
      </c>
      <c r="BI3" s="27">
        <f ca="1">'Composition Moles'!BJ23/'Composition Moles'!$C23</f>
        <v>4.2114844449641378E-4</v>
      </c>
      <c r="BJ3" s="27">
        <f ca="1">'Composition Moles'!BK23/'Composition Moles'!$C23</f>
        <v>3.2639004448472065E-3</v>
      </c>
      <c r="BK3" s="27">
        <f ca="1">'Composition Moles'!BL23/'Composition Moles'!$C23</f>
        <v>2.0717786382484871E-4</v>
      </c>
      <c r="BL3" s="27">
        <f ca="1">'Composition Moles'!BM23/'Composition Moles'!$C23</f>
        <v>1.5283612905111791E-3</v>
      </c>
      <c r="BM3" s="27">
        <f ca="1">'Composition Moles'!BN23/'Composition Moles'!$C23</f>
        <v>3.2435222943070579E-3</v>
      </c>
      <c r="BN3" s="27">
        <f ca="1">'Composition Moles'!BO23/'Composition Moles'!$C23</f>
        <v>1.5283612905111791E-3</v>
      </c>
      <c r="BO3" s="27">
        <f ca="1">'Composition Moles'!BP23/'Composition Moles'!$C23</f>
        <v>8.7626047322640936E-4</v>
      </c>
      <c r="BP3" s="27">
        <f ca="1">'Composition Moles'!BQ23/'Composition Moles'!$C23</f>
        <v>3.4608892334019809E-3</v>
      </c>
      <c r="BQ3" s="27">
        <f ca="1">'Composition Moles'!BR23/'Composition Moles'!$C23</f>
        <v>2.7238794555332567E-3</v>
      </c>
      <c r="BR3" s="27">
        <f ca="1">'Composition Moles'!BS23/'Composition Moles'!$C23</f>
        <v>5.2983191404387545E-4</v>
      </c>
      <c r="BS3" s="27">
        <f ca="1">'Composition Moles'!BT23/'Composition Moles'!$C23</f>
        <v>1.58270302528491E-3</v>
      </c>
      <c r="BT3" s="27">
        <f ca="1">'Composition Moles'!BU23/'Composition Moles'!$C23</f>
        <v>0</v>
      </c>
      <c r="BU3" s="27">
        <f ca="1">SUM(C3:BT3)</f>
        <v>0.99999999999999967</v>
      </c>
      <c r="BV3" s="56" t="e">
        <f ca="1">C3/Y3</f>
        <v>#DIV/0!</v>
      </c>
      <c r="BW3" s="27"/>
      <c r="BX3" s="57"/>
      <c r="BZ3" s="24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</row>
    <row r="4" spans="1:106">
      <c r="A4">
        <f t="shared" si="1"/>
        <v>0.1</v>
      </c>
      <c r="B4" s="24">
        <f ca="1">B3+DeltaRK4!B5</f>
        <v>402.31244460180511</v>
      </c>
      <c r="C4" s="27">
        <f ca="1">'Composition Moles'!D24/'Composition Moles'!$C24</f>
        <v>8.8513960047098647E-2</v>
      </c>
      <c r="D4" s="27">
        <f ca="1">'Composition Moles'!E24/'Composition Moles'!$C24</f>
        <v>2.1634803156791579E-3</v>
      </c>
      <c r="E4" s="27">
        <f ca="1">'Composition Moles'!F24/'Composition Moles'!$C24</f>
        <v>5.4630792504389084E-3</v>
      </c>
      <c r="F4" s="27">
        <f ca="1">'Composition Moles'!G24/'Composition Moles'!$C24</f>
        <v>2.8803102197908917E-3</v>
      </c>
      <c r="G4" s="27">
        <f ca="1">'Composition Moles'!H24/'Composition Moles'!$C24</f>
        <v>4.1095936922633925E-4</v>
      </c>
      <c r="H4" s="27">
        <f ca="1">'Composition Moles'!I24/'Composition Moles'!$C24</f>
        <v>4.3813023661320468E-4</v>
      </c>
      <c r="I4" s="27">
        <f ca="1">'Composition Moles'!J24/'Composition Moles'!$C24</f>
        <v>1.0528711112410345E-4</v>
      </c>
      <c r="J4" s="27">
        <f ca="1">'Composition Moles'!K24/'Composition Moles'!$C24</f>
        <v>5.0945376350372634E-5</v>
      </c>
      <c r="K4" s="27">
        <f ca="1">'Composition Moles'!L24/'Composition Moles'!$C24</f>
        <v>0</v>
      </c>
      <c r="L4" s="27">
        <f ca="1">'Composition Moles'!M24/'Composition Moles'!$C24</f>
        <v>3.396358423358176E-5</v>
      </c>
      <c r="M4" s="27">
        <f ca="1">'Composition Moles'!N24/'Composition Moles'!$C24</f>
        <v>1.0868346954746162E-4</v>
      </c>
      <c r="N4" s="27">
        <f ca="1">'Composition Moles'!O24/'Composition Moles'!$C24</f>
        <v>0</v>
      </c>
      <c r="O4" s="27">
        <f ca="1">'Composition Moles'!P24/'Composition Moles'!$C24</f>
        <v>0</v>
      </c>
      <c r="P4" s="27">
        <f ca="1">'Composition Moles'!Q24/'Composition Moles'!$C24</f>
        <v>7.8953564940612286E-3</v>
      </c>
      <c r="Q4" s="27">
        <f ca="1">'Composition Moles'!R24/'Composition Moles'!$C24</f>
        <v>1.698179211679088E-5</v>
      </c>
      <c r="R4" s="27">
        <f ca="1">'Composition Moles'!S24/'Composition Moles'!$C24</f>
        <v>0</v>
      </c>
      <c r="S4" s="27">
        <f ca="1">'Composition Moles'!T24/'Composition Moles'!$C24</f>
        <v>4.4152659503656283E-5</v>
      </c>
      <c r="T4" s="27">
        <f ca="1">'Composition Moles'!U24/'Composition Moles'!$C24</f>
        <v>0</v>
      </c>
      <c r="U4" s="27">
        <f ca="1">'Composition Moles'!V24/'Composition Moles'!$C24</f>
        <v>1.0189075270074526E-5</v>
      </c>
      <c r="V4" s="27">
        <f ca="1">'Composition Moles'!W24/'Composition Moles'!$C24</f>
        <v>0.72015241081637738</v>
      </c>
      <c r="W4" s="27">
        <f ca="1">'Composition Moles'!X24/'Composition Moles'!$C24</f>
        <v>3.3963584233581758E-6</v>
      </c>
      <c r="X4" s="27">
        <f ca="1">'Composition Moles'!Y24/'Composition Moles'!$C24</f>
        <v>1.0189075270074526E-5</v>
      </c>
      <c r="Y4" s="27">
        <f ca="1">'Composition Moles'!Z24/'Composition Moles'!$C24</f>
        <v>0</v>
      </c>
      <c r="Z4" s="27">
        <f ca="1">'Composition Moles'!AA24/'Composition Moles'!$C24</f>
        <v>0</v>
      </c>
      <c r="AA4" s="27">
        <f ca="1">'Composition Moles'!AB24/'Composition Moles'!$C24</f>
        <v>0</v>
      </c>
      <c r="AB4" s="27">
        <f ca="1">'Composition Moles'!AC24/'Composition Moles'!$C24</f>
        <v>0</v>
      </c>
      <c r="AC4" s="27">
        <f ca="1">'Composition Moles'!AD24/'Composition Moles'!$C24</f>
        <v>0</v>
      </c>
      <c r="AD4" s="27">
        <f ca="1">'Composition Moles'!AE24/'Composition Moles'!$C24</f>
        <v>-1.032888594669852E-3</v>
      </c>
      <c r="AE4" s="27">
        <f ca="1">'Composition Moles'!AF24/'Composition Moles'!$C24</f>
        <v>6.8469102148229887E-3</v>
      </c>
      <c r="AF4" s="27">
        <f ca="1">'Composition Moles'!AG24/'Composition Moles'!$C24</f>
        <v>2.9578821433869497E-3</v>
      </c>
      <c r="AG4" s="27">
        <f ca="1">'Composition Moles'!AH24/'Composition Moles'!$C24</f>
        <v>2.8095659478747526E-3</v>
      </c>
      <c r="AH4" s="27">
        <f ca="1">'Composition Moles'!AI24/'Composition Moles'!$C24</f>
        <v>0</v>
      </c>
      <c r="AI4" s="27">
        <f ca="1">'Composition Moles'!AJ24/'Composition Moles'!$C24</f>
        <v>0</v>
      </c>
      <c r="AJ4" s="27">
        <f ca="1">'Composition Moles'!AK24/'Composition Moles'!$C24</f>
        <v>0</v>
      </c>
      <c r="AK4" s="27">
        <f ca="1">'Composition Moles'!AL24/'Composition Moles'!$C24</f>
        <v>7.0644255205850053E-4</v>
      </c>
      <c r="AL4" s="27">
        <f ca="1">'Composition Moles'!AM24/'Composition Moles'!$C24</f>
        <v>3.2670985264874062E-3</v>
      </c>
      <c r="AM4" s="27">
        <f ca="1">'Composition Moles'!AN24/'Composition Moles'!$C24</f>
        <v>1.6001313399733406E-2</v>
      </c>
      <c r="AN4" s="27">
        <f ca="1">'Composition Moles'!AO24/'Composition Moles'!$C24</f>
        <v>8.7999646749210327E-3</v>
      </c>
      <c r="AO4" s="27">
        <f ca="1">'Composition Moles'!AP24/'Composition Moles'!$C24</f>
        <v>6.7349787535192617E-3</v>
      </c>
      <c r="AP4" s="27">
        <f ca="1">'Composition Moles'!AQ24/'Composition Moles'!$C24</f>
        <v>2.2826345942107657E-2</v>
      </c>
      <c r="AQ4" s="27">
        <f ca="1">'Composition Moles'!AR24/'Composition Moles'!$C24</f>
        <v>6.1836918792799664E-2</v>
      </c>
      <c r="AR4" s="27">
        <f ca="1">'Composition Moles'!AS24/'Composition Moles'!$C24</f>
        <v>9.3292175676822665E-3</v>
      </c>
      <c r="AS4" s="27">
        <f ca="1">'Composition Moles'!AT24/'Composition Moles'!$C24</f>
        <v>1.6404411184819988E-3</v>
      </c>
      <c r="AT4" s="27">
        <f ca="1">'Composition Moles'!AU24/'Composition Moles'!$C24</f>
        <v>1.3585433693432703E-5</v>
      </c>
      <c r="AU4" s="27">
        <f ca="1">'Composition Moles'!AV24/'Composition Moles'!$C24</f>
        <v>0</v>
      </c>
      <c r="AV4" s="27">
        <f ca="1">'Composition Moles'!AW24/'Composition Moles'!$C24</f>
        <v>4.4831931188327921E-4</v>
      </c>
      <c r="AW4" s="27">
        <f ca="1">'Composition Moles'!AX24/'Composition Moles'!$C24</f>
        <v>4.5511202872999557E-4</v>
      </c>
      <c r="AX4" s="27">
        <f ca="1">'Composition Moles'!AY24/'Composition Moles'!$C24</f>
        <v>4.5511202872999557E-4</v>
      </c>
      <c r="AY4" s="27">
        <f ca="1">'Composition Moles'!AZ24/'Composition Moles'!$C24</f>
        <v>4.2114844449641378E-4</v>
      </c>
      <c r="AZ4" s="27">
        <f ca="1">'Composition Moles'!BA24/'Composition Moles'!$C24</f>
        <v>4.7549017927014462E-5</v>
      </c>
      <c r="BA4" s="27">
        <f ca="1">'Composition Moles'!BB24/'Composition Moles'!$C24</f>
        <v>1.2702380503359578E-3</v>
      </c>
      <c r="BB4" s="27">
        <f ca="1">'Composition Moles'!BC24/'Composition Moles'!$C24</f>
        <v>6.3851538359133695E-4</v>
      </c>
      <c r="BC4" s="27">
        <f ca="1">'Composition Moles'!BD24/'Composition Moles'!$C24</f>
        <v>3.6171217208764571E-3</v>
      </c>
      <c r="BD4" s="27">
        <f ca="1">'Composition Moles'!BE24/'Composition Moles'!$C24</f>
        <v>5.2643555562051727E-4</v>
      </c>
      <c r="BE4" s="27">
        <f ca="1">'Composition Moles'!BF24/'Composition Moles'!$C24</f>
        <v>2.2755601436499779E-4</v>
      </c>
      <c r="BF4" s="27">
        <f ca="1">'Composition Moles'!BG24/'Composition Moles'!$C24</f>
        <v>1.9019607170805785E-4</v>
      </c>
      <c r="BG4" s="27">
        <f ca="1">'Composition Moles'!BH24/'Composition Moles'!$C24</f>
        <v>7.1323526890521688E-4</v>
      </c>
      <c r="BH4" s="27">
        <f ca="1">'Composition Moles'!BI24/'Composition Moles'!$C24</f>
        <v>5.841736488176062E-4</v>
      </c>
      <c r="BI4" s="27">
        <f ca="1">'Composition Moles'!BJ24/'Composition Moles'!$C24</f>
        <v>4.2114844449641378E-4</v>
      </c>
      <c r="BJ4" s="27">
        <f ca="1">'Composition Moles'!BK24/'Composition Moles'!$C24</f>
        <v>3.2639004448472065E-3</v>
      </c>
      <c r="BK4" s="27">
        <f ca="1">'Composition Moles'!BL24/'Composition Moles'!$C24</f>
        <v>2.0717786382484871E-4</v>
      </c>
      <c r="BL4" s="27">
        <f ca="1">'Composition Moles'!BM24/'Composition Moles'!$C24</f>
        <v>1.5283612905111791E-3</v>
      </c>
      <c r="BM4" s="27">
        <f ca="1">'Composition Moles'!BN24/'Composition Moles'!$C24</f>
        <v>3.2435222943070579E-3</v>
      </c>
      <c r="BN4" s="27">
        <f ca="1">'Composition Moles'!BO24/'Composition Moles'!$C24</f>
        <v>1.5283612905111791E-3</v>
      </c>
      <c r="BO4" s="27">
        <f ca="1">'Composition Moles'!BP24/'Composition Moles'!$C24</f>
        <v>8.7626047322640936E-4</v>
      </c>
      <c r="BP4" s="27">
        <f ca="1">'Composition Moles'!BQ24/'Composition Moles'!$C24</f>
        <v>3.4608892334019809E-3</v>
      </c>
      <c r="BQ4" s="27">
        <f ca="1">'Composition Moles'!BR24/'Composition Moles'!$C24</f>
        <v>2.7238794555332567E-3</v>
      </c>
      <c r="BR4" s="27">
        <f ca="1">'Composition Moles'!BS24/'Composition Moles'!$C24</f>
        <v>5.2983191404387545E-4</v>
      </c>
      <c r="BS4" s="27">
        <f ca="1">'Composition Moles'!BT24/'Composition Moles'!$C24</f>
        <v>1.58270302528491E-3</v>
      </c>
      <c r="BT4" s="27">
        <f ca="1">'Composition Moles'!BU24/'Composition Moles'!$C24</f>
        <v>0</v>
      </c>
      <c r="BU4" s="27">
        <f t="shared" ref="BU4:BU66" ca="1" si="2">SUM(C4:BT4)</f>
        <v>0.99999999999999956</v>
      </c>
      <c r="BV4" s="56" t="e">
        <f t="shared" ca="1" si="0"/>
        <v>#DIV/0!</v>
      </c>
      <c r="BW4" s="27"/>
      <c r="BX4" s="57"/>
      <c r="BZ4" s="24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</row>
    <row r="5" spans="1:106">
      <c r="A5">
        <f t="shared" si="1"/>
        <v>0.15000000000000002</v>
      </c>
      <c r="B5" s="24">
        <f ca="1">B4+DeltaRK4!B6</f>
        <v>403.29516752316778</v>
      </c>
      <c r="C5" s="27">
        <f ca="1">'Composition Moles'!D25/'Composition Moles'!$C25</f>
        <v>8.6592611380197929E-2</v>
      </c>
      <c r="D5" s="27">
        <f ca="1">'Composition Moles'!E25/'Composition Moles'!$C25</f>
        <v>2.1634803156791579E-3</v>
      </c>
      <c r="E5" s="27">
        <f ca="1">'Composition Moles'!F25/'Composition Moles'!$C25</f>
        <v>6.9449871160466468E-3</v>
      </c>
      <c r="F5" s="27">
        <f ca="1">'Composition Moles'!G25/'Composition Moles'!$C25</f>
        <v>3.3197510210838835E-3</v>
      </c>
      <c r="G5" s="27">
        <f ca="1">'Composition Moles'!H25/'Composition Moles'!$C25</f>
        <v>4.1095936922633925E-4</v>
      </c>
      <c r="H5" s="27">
        <f ca="1">'Composition Moles'!I25/'Composition Moles'!$C25</f>
        <v>4.3813023661320468E-4</v>
      </c>
      <c r="I5" s="27">
        <f ca="1">'Composition Moles'!J25/'Composition Moles'!$C25</f>
        <v>1.0528711112410345E-4</v>
      </c>
      <c r="J5" s="27">
        <f ca="1">'Composition Moles'!K25/'Composition Moles'!$C25</f>
        <v>5.0945376350372634E-5</v>
      </c>
      <c r="K5" s="27">
        <f ca="1">'Composition Moles'!L25/'Composition Moles'!$C25</f>
        <v>0</v>
      </c>
      <c r="L5" s="27">
        <f ca="1">'Composition Moles'!M25/'Composition Moles'!$C25</f>
        <v>3.396358423358176E-5</v>
      </c>
      <c r="M5" s="27">
        <f ca="1">'Composition Moles'!N25/'Composition Moles'!$C25</f>
        <v>1.0868346954746162E-4</v>
      </c>
      <c r="N5" s="27">
        <f ca="1">'Composition Moles'!O25/'Composition Moles'!$C25</f>
        <v>0</v>
      </c>
      <c r="O5" s="27">
        <f ca="1">'Composition Moles'!P25/'Composition Moles'!$C25</f>
        <v>0</v>
      </c>
      <c r="P5" s="27">
        <f ca="1">'Composition Moles'!Q25/'Composition Moles'!$C25</f>
        <v>1.1506294828920063E-2</v>
      </c>
      <c r="Q5" s="27">
        <f ca="1">'Composition Moles'!R25/'Composition Moles'!$C25</f>
        <v>1.698179211679088E-5</v>
      </c>
      <c r="R5" s="27">
        <f ca="1">'Composition Moles'!S25/'Composition Moles'!$C25</f>
        <v>0</v>
      </c>
      <c r="S5" s="27">
        <f ca="1">'Composition Moles'!T25/'Composition Moles'!$C25</f>
        <v>4.4152659503656283E-5</v>
      </c>
      <c r="T5" s="27">
        <f ca="1">'Composition Moles'!U25/'Composition Moles'!$C25</f>
        <v>0</v>
      </c>
      <c r="U5" s="27">
        <f ca="1">'Composition Moles'!V25/'Composition Moles'!$C25</f>
        <v>1.0189075270074526E-5</v>
      </c>
      <c r="V5" s="27">
        <f ca="1">'Composition Moles'!W25/'Composition Moles'!$C25</f>
        <v>0.71474521650222855</v>
      </c>
      <c r="W5" s="27">
        <f ca="1">'Composition Moles'!X25/'Composition Moles'!$C25</f>
        <v>3.3963584233581758E-6</v>
      </c>
      <c r="X5" s="27">
        <f ca="1">'Composition Moles'!Y25/'Composition Moles'!$C25</f>
        <v>1.0189075270074526E-5</v>
      </c>
      <c r="Y5" s="27">
        <f ca="1">'Composition Moles'!Z25/'Composition Moles'!$C25</f>
        <v>0</v>
      </c>
      <c r="Z5" s="27">
        <f ca="1">'Composition Moles'!AA25/'Composition Moles'!$C25</f>
        <v>0</v>
      </c>
      <c r="AA5" s="27">
        <f ca="1">'Composition Moles'!AB25/'Composition Moles'!$C25</f>
        <v>0</v>
      </c>
      <c r="AB5" s="27">
        <f ca="1">'Composition Moles'!AC25/'Composition Moles'!$C25</f>
        <v>0</v>
      </c>
      <c r="AC5" s="27">
        <f ca="1">'Composition Moles'!AD25/'Composition Moles'!$C25</f>
        <v>0</v>
      </c>
      <c r="AD5" s="27">
        <f ca="1">'Composition Moles'!AE25/'Composition Moles'!$C25</f>
        <v>-1.902202164725537E-3</v>
      </c>
      <c r="AE5" s="27">
        <f ca="1">'Composition Moles'!AF25/'Composition Moles'!$C25</f>
        <v>9.8950805931842679E-3</v>
      </c>
      <c r="AF5" s="27">
        <f ca="1">'Composition Moles'!AG25/'Composition Moles'!$C25</f>
        <v>4.0040699799329732E-3</v>
      </c>
      <c r="AG5" s="27">
        <f ca="1">'Composition Moles'!AH25/'Composition Moles'!$C25</f>
        <v>3.8482330618388101E-3</v>
      </c>
      <c r="AH5" s="27">
        <f ca="1">'Composition Moles'!AI25/'Composition Moles'!$C25</f>
        <v>0</v>
      </c>
      <c r="AI5" s="27">
        <f ca="1">'Composition Moles'!AJ25/'Composition Moles'!$C25</f>
        <v>0</v>
      </c>
      <c r="AJ5" s="27">
        <f ca="1">'Composition Moles'!AK25/'Composition Moles'!$C25</f>
        <v>0</v>
      </c>
      <c r="AK5" s="27">
        <f ca="1">'Composition Moles'!AL25/'Composition Moles'!$C25</f>
        <v>7.0644255205850053E-4</v>
      </c>
      <c r="AL5" s="27">
        <f ca="1">'Composition Moles'!AM25/'Composition Moles'!$C25</f>
        <v>2.8276577251944144E-3</v>
      </c>
      <c r="AM5" s="27">
        <f ca="1">'Composition Moles'!AN25/'Composition Moles'!$C25</f>
        <v>1.5347166665329254E-2</v>
      </c>
      <c r="AN5" s="27">
        <f ca="1">'Composition Moles'!AO25/'Composition Moles'!$C25</f>
        <v>8.7999646749210327E-3</v>
      </c>
      <c r="AO5" s="27">
        <f ca="1">'Composition Moles'!AP25/'Composition Moles'!$C25</f>
        <v>6.7349787535192617E-3</v>
      </c>
      <c r="AP5" s="27">
        <f ca="1">'Composition Moles'!AQ25/'Composition Moles'!$C25</f>
        <v>2.2368389860831488E-2</v>
      </c>
      <c r="AQ5" s="27">
        <f ca="1">'Composition Moles'!AR25/'Composition Moles'!$C25</f>
        <v>6.1378962711523502E-2</v>
      </c>
      <c r="AR5" s="27">
        <f ca="1">'Composition Moles'!AS25/'Composition Moles'!$C25</f>
        <v>8.8712614864060995E-3</v>
      </c>
      <c r="AS5" s="27">
        <f ca="1">'Composition Moles'!AT25/'Composition Moles'!$C25</f>
        <v>1.6404411184819988E-3</v>
      </c>
      <c r="AT5" s="27">
        <f ca="1">'Composition Moles'!AU25/'Composition Moles'!$C25</f>
        <v>1.3585433693432703E-5</v>
      </c>
      <c r="AU5" s="27">
        <f ca="1">'Composition Moles'!AV25/'Composition Moles'!$C25</f>
        <v>0</v>
      </c>
      <c r="AV5" s="27">
        <f ca="1">'Composition Moles'!AW25/'Composition Moles'!$C25</f>
        <v>4.4831931188327921E-4</v>
      </c>
      <c r="AW5" s="27">
        <f ca="1">'Composition Moles'!AX25/'Composition Moles'!$C25</f>
        <v>4.5511202872999557E-4</v>
      </c>
      <c r="AX5" s="27">
        <f ca="1">'Composition Moles'!AY25/'Composition Moles'!$C25</f>
        <v>4.5511202872999557E-4</v>
      </c>
      <c r="AY5" s="27">
        <f ca="1">'Composition Moles'!AZ25/'Composition Moles'!$C25</f>
        <v>4.2114844449641378E-4</v>
      </c>
      <c r="AZ5" s="27">
        <f ca="1">'Composition Moles'!BA25/'Composition Moles'!$C25</f>
        <v>4.7549017927014462E-5</v>
      </c>
      <c r="BA5" s="27">
        <f ca="1">'Composition Moles'!BB25/'Composition Moles'!$C25</f>
        <v>1.2702380503359578E-3</v>
      </c>
      <c r="BB5" s="27">
        <f ca="1">'Composition Moles'!BC25/'Composition Moles'!$C25</f>
        <v>6.3851538359133695E-4</v>
      </c>
      <c r="BC5" s="27">
        <f ca="1">'Composition Moles'!BD25/'Composition Moles'!$C25</f>
        <v>3.6171217208764571E-3</v>
      </c>
      <c r="BD5" s="27">
        <f ca="1">'Composition Moles'!BE25/'Composition Moles'!$C25</f>
        <v>5.2643555562051727E-4</v>
      </c>
      <c r="BE5" s="27">
        <f ca="1">'Composition Moles'!BF25/'Composition Moles'!$C25</f>
        <v>2.2755601436499779E-4</v>
      </c>
      <c r="BF5" s="27">
        <f ca="1">'Composition Moles'!BG25/'Composition Moles'!$C25</f>
        <v>1.9019607170805785E-4</v>
      </c>
      <c r="BG5" s="27">
        <f ca="1">'Composition Moles'!BH25/'Composition Moles'!$C25</f>
        <v>7.1323526890521688E-4</v>
      </c>
      <c r="BH5" s="27">
        <f ca="1">'Composition Moles'!BI25/'Composition Moles'!$C25</f>
        <v>5.841736488176062E-4</v>
      </c>
      <c r="BI5" s="27">
        <f ca="1">'Composition Moles'!BJ25/'Composition Moles'!$C25</f>
        <v>4.2114844449641378E-4</v>
      </c>
      <c r="BJ5" s="27">
        <f ca="1">'Composition Moles'!BK25/'Composition Moles'!$C25</f>
        <v>3.2639004448472065E-3</v>
      </c>
      <c r="BK5" s="27">
        <f ca="1">'Composition Moles'!BL25/'Composition Moles'!$C25</f>
        <v>2.0717786382484871E-4</v>
      </c>
      <c r="BL5" s="27">
        <f ca="1">'Composition Moles'!BM25/'Composition Moles'!$C25</f>
        <v>1.5283612905111791E-3</v>
      </c>
      <c r="BM5" s="27">
        <f ca="1">'Composition Moles'!BN25/'Composition Moles'!$C25</f>
        <v>3.2435222943070579E-3</v>
      </c>
      <c r="BN5" s="27">
        <f ca="1">'Composition Moles'!BO25/'Composition Moles'!$C25</f>
        <v>1.5283612905111791E-3</v>
      </c>
      <c r="BO5" s="27">
        <f ca="1">'Composition Moles'!BP25/'Composition Moles'!$C25</f>
        <v>8.7626047322640936E-4</v>
      </c>
      <c r="BP5" s="27">
        <f ca="1">'Composition Moles'!BQ25/'Composition Moles'!$C25</f>
        <v>3.4608892334019809E-3</v>
      </c>
      <c r="BQ5" s="27">
        <f ca="1">'Composition Moles'!BR25/'Composition Moles'!$C25</f>
        <v>2.7238794555332567E-3</v>
      </c>
      <c r="BR5" s="27">
        <f ca="1">'Composition Moles'!BS25/'Composition Moles'!$C25</f>
        <v>5.2983191404387545E-4</v>
      </c>
      <c r="BS5" s="27">
        <f ca="1">'Composition Moles'!BT25/'Composition Moles'!$C25</f>
        <v>1.58270302528491E-3</v>
      </c>
      <c r="BT5" s="27">
        <f ca="1">'Composition Moles'!BU25/'Composition Moles'!$C25</f>
        <v>0</v>
      </c>
      <c r="BU5" s="27">
        <f t="shared" ca="1" si="2"/>
        <v>0.99999999999999956</v>
      </c>
      <c r="BV5" s="56" t="e">
        <f t="shared" ca="1" si="0"/>
        <v>#DIV/0!</v>
      </c>
      <c r="BW5" s="27"/>
      <c r="BX5" s="57"/>
      <c r="BZ5" s="24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</row>
    <row r="6" spans="1:106">
      <c r="A6">
        <f t="shared" si="1"/>
        <v>0.2</v>
      </c>
      <c r="B6" s="24">
        <f ca="1">B5+DeltaRK4!B7</f>
        <v>404.16827194086551</v>
      </c>
      <c r="C6" s="27">
        <f ca="1">'Composition Moles'!D26/'Composition Moles'!$C26</f>
        <v>8.4830070815155229E-2</v>
      </c>
      <c r="D6" s="27">
        <f ca="1">'Composition Moles'!E26/'Composition Moles'!$C26</f>
        <v>2.1634803156791583E-3</v>
      </c>
      <c r="E6" s="27">
        <f ca="1">'Composition Moles'!F26/'Composition Moles'!$C26</f>
        <v>8.3354520380378681E-3</v>
      </c>
      <c r="F6" s="27">
        <f ca="1">'Composition Moles'!G26/'Composition Moles'!$C26</f>
        <v>3.6918266641353743E-3</v>
      </c>
      <c r="G6" s="27">
        <f ca="1">'Composition Moles'!H26/'Composition Moles'!$C26</f>
        <v>4.109593692263393E-4</v>
      </c>
      <c r="H6" s="27">
        <f ca="1">'Composition Moles'!I26/'Composition Moles'!$C26</f>
        <v>4.3813023661320473E-4</v>
      </c>
      <c r="I6" s="27">
        <f ca="1">'Composition Moles'!J26/'Composition Moles'!$C26</f>
        <v>1.0528711112410346E-4</v>
      </c>
      <c r="J6" s="27">
        <f ca="1">'Composition Moles'!K26/'Composition Moles'!$C26</f>
        <v>5.094537635037264E-5</v>
      </c>
      <c r="K6" s="27">
        <f ca="1">'Composition Moles'!L26/'Composition Moles'!$C26</f>
        <v>0</v>
      </c>
      <c r="L6" s="27">
        <f ca="1">'Composition Moles'!M26/'Composition Moles'!$C26</f>
        <v>3.3963584233581767E-5</v>
      </c>
      <c r="M6" s="27">
        <f ca="1">'Composition Moles'!N26/'Composition Moles'!$C26</f>
        <v>1.0868346954746164E-4</v>
      </c>
      <c r="N6" s="27">
        <f ca="1">'Composition Moles'!O26/'Composition Moles'!$C26</f>
        <v>0</v>
      </c>
      <c r="O6" s="27">
        <f ca="1">'Composition Moles'!P26/'Composition Moles'!$C26</f>
        <v>0</v>
      </c>
      <c r="P6" s="27">
        <f ca="1">'Composition Moles'!Q26/'Composition Moles'!$C26</f>
        <v>1.5095569559038428E-2</v>
      </c>
      <c r="Q6" s="27">
        <f ca="1">'Composition Moles'!R26/'Composition Moles'!$C26</f>
        <v>1.6981792116790884E-5</v>
      </c>
      <c r="R6" s="27">
        <f ca="1">'Composition Moles'!S26/'Composition Moles'!$C26</f>
        <v>0</v>
      </c>
      <c r="S6" s="27">
        <f ca="1">'Composition Moles'!T26/'Composition Moles'!$C26</f>
        <v>4.415265950365629E-5</v>
      </c>
      <c r="T6" s="27">
        <f ca="1">'Composition Moles'!U26/'Composition Moles'!$C26</f>
        <v>0</v>
      </c>
      <c r="U6" s="27">
        <f ca="1">'Composition Moles'!V26/'Composition Moles'!$C26</f>
        <v>1.0189075270074528E-5</v>
      </c>
      <c r="V6" s="27">
        <f ca="1">'Composition Moles'!W26/'Composition Moles'!$C26</f>
        <v>0.70912474275286241</v>
      </c>
      <c r="W6" s="27">
        <f ca="1">'Composition Moles'!X26/'Composition Moles'!$C26</f>
        <v>3.3963584233581762E-6</v>
      </c>
      <c r="X6" s="27">
        <f ca="1">'Composition Moles'!Y26/'Composition Moles'!$C26</f>
        <v>1.0189075270074528E-5</v>
      </c>
      <c r="Y6" s="27">
        <f ca="1">'Composition Moles'!Z26/'Composition Moles'!$C26</f>
        <v>0</v>
      </c>
      <c r="Z6" s="27">
        <f ca="1">'Composition Moles'!AA26/'Composition Moles'!$C26</f>
        <v>0</v>
      </c>
      <c r="AA6" s="27">
        <f ca="1">'Composition Moles'!AB26/'Composition Moles'!$C26</f>
        <v>0</v>
      </c>
      <c r="AB6" s="27">
        <f ca="1">'Composition Moles'!AC26/'Composition Moles'!$C26</f>
        <v>0</v>
      </c>
      <c r="AC6" s="27">
        <f ca="1">'Composition Moles'!AD26/'Composition Moles'!$C26</f>
        <v>0</v>
      </c>
      <c r="AD6" s="27">
        <f ca="1">'Composition Moles'!AE26/'Composition Moles'!$C26</f>
        <v>-2.5616461643898527E-3</v>
      </c>
      <c r="AE6" s="27">
        <f ca="1">'Composition Moles'!AF26/'Composition Moles'!$C26</f>
        <v>1.2863561782198874E-2</v>
      </c>
      <c r="AF6" s="27">
        <f ca="1">'Composition Moles'!AG26/'Composition Moles'!$C26</f>
        <v>5.042539399611295E-3</v>
      </c>
      <c r="AG6" s="27">
        <f ca="1">'Composition Moles'!AH26/'Composition Moles'!$C26</f>
        <v>4.8710065343243129E-3</v>
      </c>
      <c r="AH6" s="27">
        <f ca="1">'Composition Moles'!AI26/'Composition Moles'!$C26</f>
        <v>0</v>
      </c>
      <c r="AI6" s="27">
        <f ca="1">'Composition Moles'!AJ26/'Composition Moles'!$C26</f>
        <v>0</v>
      </c>
      <c r="AJ6" s="27">
        <f ca="1">'Composition Moles'!AK26/'Composition Moles'!$C26</f>
        <v>0</v>
      </c>
      <c r="AK6" s="27">
        <f ca="1">'Composition Moles'!AL26/'Composition Moles'!$C26</f>
        <v>7.0644255205850064E-4</v>
      </c>
      <c r="AL6" s="27">
        <f ca="1">'Composition Moles'!AM26/'Composition Moles'!$C26</f>
        <v>2.4555820821429244E-3</v>
      </c>
      <c r="AM6" s="27">
        <f ca="1">'Composition Moles'!AN26/'Composition Moles'!$C26</f>
        <v>1.4716162883743659E-2</v>
      </c>
      <c r="AN6" s="27">
        <f ca="1">'Composition Moles'!AO26/'Composition Moles'!$C26</f>
        <v>8.7999646749210344E-3</v>
      </c>
      <c r="AO6" s="27">
        <f ca="1">'Composition Moles'!AP26/'Composition Moles'!$C26</f>
        <v>6.7349787535192626E-3</v>
      </c>
      <c r="AP6" s="27">
        <f ca="1">'Composition Moles'!AQ26/'Composition Moles'!$C26</f>
        <v>2.1923055981621743E-2</v>
      </c>
      <c r="AQ6" s="27">
        <f ca="1">'Composition Moles'!AR26/'Composition Moles'!$C26</f>
        <v>6.0933628832313756E-2</v>
      </c>
      <c r="AR6" s="27">
        <f ca="1">'Composition Moles'!AS26/'Composition Moles'!$C26</f>
        <v>8.4259276071963519E-3</v>
      </c>
      <c r="AS6" s="27">
        <f ca="1">'Composition Moles'!AT26/'Composition Moles'!$C26</f>
        <v>1.640441118481999E-3</v>
      </c>
      <c r="AT6" s="27">
        <f ca="1">'Composition Moles'!AU26/'Composition Moles'!$C26</f>
        <v>1.3585433693432705E-5</v>
      </c>
      <c r="AU6" s="27">
        <f ca="1">'Composition Moles'!AV26/'Composition Moles'!$C26</f>
        <v>0</v>
      </c>
      <c r="AV6" s="27">
        <f ca="1">'Composition Moles'!AW26/'Composition Moles'!$C26</f>
        <v>4.4831931188327927E-4</v>
      </c>
      <c r="AW6" s="27">
        <f ca="1">'Composition Moles'!AX26/'Composition Moles'!$C26</f>
        <v>4.5511202872999563E-4</v>
      </c>
      <c r="AX6" s="27">
        <f ca="1">'Composition Moles'!AY26/'Composition Moles'!$C26</f>
        <v>4.5511202872999563E-4</v>
      </c>
      <c r="AY6" s="27">
        <f ca="1">'Composition Moles'!AZ26/'Composition Moles'!$C26</f>
        <v>4.2114844449641384E-4</v>
      </c>
      <c r="AZ6" s="27">
        <f ca="1">'Composition Moles'!BA26/'Composition Moles'!$C26</f>
        <v>4.7549017927014468E-5</v>
      </c>
      <c r="BA6" s="27">
        <f ca="1">'Composition Moles'!BB26/'Composition Moles'!$C26</f>
        <v>1.270238050335958E-3</v>
      </c>
      <c r="BB6" s="27">
        <f ca="1">'Composition Moles'!BC26/'Composition Moles'!$C26</f>
        <v>6.3851538359133706E-4</v>
      </c>
      <c r="BC6" s="27">
        <f ca="1">'Composition Moles'!BD26/'Composition Moles'!$C26</f>
        <v>3.617121720876458E-3</v>
      </c>
      <c r="BD6" s="27">
        <f ca="1">'Composition Moles'!BE26/'Composition Moles'!$C26</f>
        <v>5.2643555562051727E-4</v>
      </c>
      <c r="BE6" s="27">
        <f ca="1">'Composition Moles'!BF26/'Composition Moles'!$C26</f>
        <v>2.2755601436499781E-4</v>
      </c>
      <c r="BF6" s="27">
        <f ca="1">'Composition Moles'!BG26/'Composition Moles'!$C26</f>
        <v>1.9019607170805787E-4</v>
      </c>
      <c r="BG6" s="27">
        <f ca="1">'Composition Moles'!BH26/'Composition Moles'!$C26</f>
        <v>7.1323526890521699E-4</v>
      </c>
      <c r="BH6" s="27">
        <f ca="1">'Composition Moles'!BI26/'Composition Moles'!$C26</f>
        <v>5.8417364881760631E-4</v>
      </c>
      <c r="BI6" s="27">
        <f ca="1">'Composition Moles'!BJ26/'Composition Moles'!$C26</f>
        <v>4.2114844449641384E-4</v>
      </c>
      <c r="BJ6" s="27">
        <f ca="1">'Composition Moles'!BK26/'Composition Moles'!$C26</f>
        <v>3.2639004448472069E-3</v>
      </c>
      <c r="BK6" s="27">
        <f ca="1">'Composition Moles'!BL26/'Composition Moles'!$C26</f>
        <v>2.0717786382484874E-4</v>
      </c>
      <c r="BL6" s="27">
        <f ca="1">'Composition Moles'!BM26/'Composition Moles'!$C26</f>
        <v>1.5283612905111793E-3</v>
      </c>
      <c r="BM6" s="27">
        <f ca="1">'Composition Moles'!BN26/'Composition Moles'!$C26</f>
        <v>3.2435222943070583E-3</v>
      </c>
      <c r="BN6" s="27">
        <f ca="1">'Composition Moles'!BO26/'Composition Moles'!$C26</f>
        <v>1.5283612905111793E-3</v>
      </c>
      <c r="BO6" s="27">
        <f ca="1">'Composition Moles'!BP26/'Composition Moles'!$C26</f>
        <v>8.7626047322640946E-4</v>
      </c>
      <c r="BP6" s="27">
        <f ca="1">'Composition Moles'!BQ26/'Composition Moles'!$C26</f>
        <v>3.4608892334019813E-3</v>
      </c>
      <c r="BQ6" s="27">
        <f ca="1">'Composition Moles'!BR26/'Composition Moles'!$C26</f>
        <v>2.7238794555332572E-3</v>
      </c>
      <c r="BR6" s="27">
        <f ca="1">'Composition Moles'!BS26/'Composition Moles'!$C26</f>
        <v>5.2983191404387545E-4</v>
      </c>
      <c r="BS6" s="27">
        <f ca="1">'Composition Moles'!BT26/'Composition Moles'!$C26</f>
        <v>1.5827030252849102E-3</v>
      </c>
      <c r="BT6" s="27">
        <f ca="1">'Composition Moles'!BU26/'Composition Moles'!$C26</f>
        <v>0</v>
      </c>
      <c r="BU6" s="27">
        <f t="shared" ca="1" si="2"/>
        <v>0.99999999999999978</v>
      </c>
      <c r="BV6" s="56" t="e">
        <f t="shared" ca="1" si="0"/>
        <v>#DIV/0!</v>
      </c>
      <c r="BW6" s="27"/>
      <c r="BX6" s="57"/>
      <c r="BZ6" s="24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</row>
    <row r="7" spans="1:106">
      <c r="A7">
        <f t="shared" si="1"/>
        <v>0.25</v>
      </c>
      <c r="B7" s="24">
        <f ca="1">B6+DeltaRK4!B8</f>
        <v>404.9377942172955</v>
      </c>
      <c r="C7" s="27">
        <f ca="1">'Composition Moles'!D27/'Composition Moles'!$C27</f>
        <v>8.3207383589127021E-2</v>
      </c>
      <c r="D7" s="27">
        <f ca="1">'Composition Moles'!E27/'Composition Moles'!$C27</f>
        <v>2.1634803156791583E-3</v>
      </c>
      <c r="E7" s="27">
        <f ca="1">'Composition Moles'!F27/'Composition Moles'!$C27</f>
        <v>9.6416016234776442E-3</v>
      </c>
      <c r="F7" s="27">
        <f ca="1">'Composition Moles'!G27/'Composition Moles'!$C27</f>
        <v>4.0083643047238047E-3</v>
      </c>
      <c r="G7" s="27">
        <f ca="1">'Composition Moles'!H27/'Composition Moles'!$C27</f>
        <v>4.109593692263393E-4</v>
      </c>
      <c r="H7" s="27">
        <f ca="1">'Composition Moles'!I27/'Composition Moles'!$C27</f>
        <v>4.3813023661320473E-4</v>
      </c>
      <c r="I7" s="27">
        <f ca="1">'Composition Moles'!J27/'Composition Moles'!$C27</f>
        <v>1.0528711112410346E-4</v>
      </c>
      <c r="J7" s="27">
        <f ca="1">'Composition Moles'!K27/'Composition Moles'!$C27</f>
        <v>5.094537635037264E-5</v>
      </c>
      <c r="K7" s="27">
        <f ca="1">'Composition Moles'!L27/'Composition Moles'!$C27</f>
        <v>0</v>
      </c>
      <c r="L7" s="27">
        <f ca="1">'Composition Moles'!M27/'Composition Moles'!$C27</f>
        <v>3.3963584233581767E-5</v>
      </c>
      <c r="M7" s="27">
        <f ca="1">'Composition Moles'!N27/'Composition Moles'!$C27</f>
        <v>1.0868346954746164E-4</v>
      </c>
      <c r="N7" s="27">
        <f ca="1">'Composition Moles'!O27/'Composition Moles'!$C27</f>
        <v>0</v>
      </c>
      <c r="O7" s="27">
        <f ca="1">'Composition Moles'!P27/'Composition Moles'!$C27</f>
        <v>0</v>
      </c>
      <c r="P7" s="27">
        <f ca="1">'Composition Moles'!Q27/'Composition Moles'!$C27</f>
        <v>1.8693962057515598E-2</v>
      </c>
      <c r="Q7" s="27">
        <f ca="1">'Composition Moles'!R27/'Composition Moles'!$C27</f>
        <v>1.6981792116790884E-5</v>
      </c>
      <c r="R7" s="27">
        <f ca="1">'Composition Moles'!S27/'Composition Moles'!$C27</f>
        <v>0</v>
      </c>
      <c r="S7" s="27">
        <f ca="1">'Composition Moles'!T27/'Composition Moles'!$C27</f>
        <v>4.415265950365629E-5</v>
      </c>
      <c r="T7" s="27">
        <f ca="1">'Composition Moles'!U27/'Composition Moles'!$C27</f>
        <v>0</v>
      </c>
      <c r="U7" s="27">
        <f ca="1">'Composition Moles'!V27/'Composition Moles'!$C27</f>
        <v>1.0189075270074528E-5</v>
      </c>
      <c r="V7" s="27">
        <f ca="1">'Composition Moles'!W27/'Composition Moles'!$C27</f>
        <v>0.70326472562575626</v>
      </c>
      <c r="W7" s="27">
        <f ca="1">'Composition Moles'!X27/'Composition Moles'!$C27</f>
        <v>3.3963584233581762E-6</v>
      </c>
      <c r="X7" s="27">
        <f ca="1">'Composition Moles'!Y27/'Composition Moles'!$C27</f>
        <v>1.0189075270074528E-5</v>
      </c>
      <c r="Y7" s="27">
        <f ca="1">'Composition Moles'!Z27/'Composition Moles'!$C27</f>
        <v>0</v>
      </c>
      <c r="Z7" s="27">
        <f ca="1">'Composition Moles'!AA27/'Composition Moles'!$C27</f>
        <v>0</v>
      </c>
      <c r="AA7" s="27">
        <f ca="1">'Composition Moles'!AB27/'Composition Moles'!$C27</f>
        <v>0</v>
      </c>
      <c r="AB7" s="27">
        <f ca="1">'Composition Moles'!AC27/'Composition Moles'!$C27</f>
        <v>0</v>
      </c>
      <c r="AC7" s="27">
        <f ca="1">'Composition Moles'!AD27/'Composition Moles'!$C27</f>
        <v>0</v>
      </c>
      <c r="AD7" s="27">
        <f ca="1">'Composition Moles'!AE27/'Composition Moles'!$C27</f>
        <v>-3.0005462263038149E-3</v>
      </c>
      <c r="AE7" s="27">
        <f ca="1">'Composition Moles'!AF27/'Composition Moles'!$C27</f>
        <v>1.5750149040762201E-2</v>
      </c>
      <c r="AF7" s="27">
        <f ca="1">'Composition Moles'!AG27/'Composition Moles'!$C27</f>
        <v>6.0753386648251763E-3</v>
      </c>
      <c r="AG7" s="27">
        <f ca="1">'Composition Moles'!AH27/'Composition Moles'!$C27</f>
        <v>5.8772889238867107E-3</v>
      </c>
      <c r="AH7" s="27">
        <f ca="1">'Composition Moles'!AI27/'Composition Moles'!$C27</f>
        <v>0</v>
      </c>
      <c r="AI7" s="27">
        <f ca="1">'Composition Moles'!AJ27/'Composition Moles'!$C27</f>
        <v>0</v>
      </c>
      <c r="AJ7" s="27">
        <f ca="1">'Composition Moles'!AK27/'Composition Moles'!$C27</f>
        <v>0</v>
      </c>
      <c r="AK7" s="27">
        <f ca="1">'Composition Moles'!AL27/'Composition Moles'!$C27</f>
        <v>7.0644255205850064E-4</v>
      </c>
      <c r="AL7" s="27">
        <f ca="1">'Composition Moles'!AM27/'Composition Moles'!$C27</f>
        <v>2.139044441554494E-3</v>
      </c>
      <c r="AM7" s="27">
        <f ca="1">'Composition Moles'!AN27/'Composition Moles'!$C27</f>
        <v>1.4106406313061839E-2</v>
      </c>
      <c r="AN7" s="27">
        <f ca="1">'Composition Moles'!AO27/'Composition Moles'!$C27</f>
        <v>8.7999646749210344E-3</v>
      </c>
      <c r="AO7" s="27">
        <f ca="1">'Composition Moles'!AP27/'Composition Moles'!$C27</f>
        <v>6.7349787535192626E-3</v>
      </c>
      <c r="AP7" s="27">
        <f ca="1">'Composition Moles'!AQ27/'Composition Moles'!$C27</f>
        <v>2.1490105977779606E-2</v>
      </c>
      <c r="AQ7" s="27">
        <f ca="1">'Composition Moles'!AR27/'Composition Moles'!$C27</f>
        <v>6.0500678828471627E-2</v>
      </c>
      <c r="AR7" s="27">
        <f ca="1">'Composition Moles'!AS27/'Composition Moles'!$C27</f>
        <v>7.9929776033542156E-3</v>
      </c>
      <c r="AS7" s="27">
        <f ca="1">'Composition Moles'!AT27/'Composition Moles'!$C27</f>
        <v>1.640441118481999E-3</v>
      </c>
      <c r="AT7" s="27">
        <f ca="1">'Composition Moles'!AU27/'Composition Moles'!$C27</f>
        <v>1.3585433693432705E-5</v>
      </c>
      <c r="AU7" s="27">
        <f ca="1">'Composition Moles'!AV27/'Composition Moles'!$C27</f>
        <v>0</v>
      </c>
      <c r="AV7" s="27">
        <f ca="1">'Composition Moles'!AW27/'Composition Moles'!$C27</f>
        <v>4.4831931188327927E-4</v>
      </c>
      <c r="AW7" s="27">
        <f ca="1">'Composition Moles'!AX27/'Composition Moles'!$C27</f>
        <v>4.5511202872999563E-4</v>
      </c>
      <c r="AX7" s="27">
        <f ca="1">'Composition Moles'!AY27/'Composition Moles'!$C27</f>
        <v>4.5511202872999563E-4</v>
      </c>
      <c r="AY7" s="27">
        <f ca="1">'Composition Moles'!AZ27/'Composition Moles'!$C27</f>
        <v>4.2114844449641384E-4</v>
      </c>
      <c r="AZ7" s="27">
        <f ca="1">'Composition Moles'!BA27/'Composition Moles'!$C27</f>
        <v>4.7549017927014468E-5</v>
      </c>
      <c r="BA7" s="27">
        <f ca="1">'Composition Moles'!BB27/'Composition Moles'!$C27</f>
        <v>1.270238050335958E-3</v>
      </c>
      <c r="BB7" s="27">
        <f ca="1">'Composition Moles'!BC27/'Composition Moles'!$C27</f>
        <v>6.3851538359133706E-4</v>
      </c>
      <c r="BC7" s="27">
        <f ca="1">'Composition Moles'!BD27/'Composition Moles'!$C27</f>
        <v>3.617121720876458E-3</v>
      </c>
      <c r="BD7" s="27">
        <f ca="1">'Composition Moles'!BE27/'Composition Moles'!$C27</f>
        <v>5.2643555562051727E-4</v>
      </c>
      <c r="BE7" s="27">
        <f ca="1">'Composition Moles'!BF27/'Composition Moles'!$C27</f>
        <v>2.2755601436499781E-4</v>
      </c>
      <c r="BF7" s="27">
        <f ca="1">'Composition Moles'!BG27/'Composition Moles'!$C27</f>
        <v>1.9019607170805787E-4</v>
      </c>
      <c r="BG7" s="27">
        <f ca="1">'Composition Moles'!BH27/'Composition Moles'!$C27</f>
        <v>7.1323526890521699E-4</v>
      </c>
      <c r="BH7" s="27">
        <f ca="1">'Composition Moles'!BI27/'Composition Moles'!$C27</f>
        <v>5.8417364881760631E-4</v>
      </c>
      <c r="BI7" s="27">
        <f ca="1">'Composition Moles'!BJ27/'Composition Moles'!$C27</f>
        <v>4.2114844449641384E-4</v>
      </c>
      <c r="BJ7" s="27">
        <f ca="1">'Composition Moles'!BK27/'Composition Moles'!$C27</f>
        <v>3.2639004448472069E-3</v>
      </c>
      <c r="BK7" s="27">
        <f ca="1">'Composition Moles'!BL27/'Composition Moles'!$C27</f>
        <v>2.0717786382484874E-4</v>
      </c>
      <c r="BL7" s="27">
        <f ca="1">'Composition Moles'!BM27/'Composition Moles'!$C27</f>
        <v>1.5283612905111793E-3</v>
      </c>
      <c r="BM7" s="27">
        <f ca="1">'Composition Moles'!BN27/'Composition Moles'!$C27</f>
        <v>3.2435222943070583E-3</v>
      </c>
      <c r="BN7" s="27">
        <f ca="1">'Composition Moles'!BO27/'Composition Moles'!$C27</f>
        <v>1.5283612905111793E-3</v>
      </c>
      <c r="BO7" s="27">
        <f ca="1">'Composition Moles'!BP27/'Composition Moles'!$C27</f>
        <v>8.7626047322640946E-4</v>
      </c>
      <c r="BP7" s="27">
        <f ca="1">'Composition Moles'!BQ27/'Composition Moles'!$C27</f>
        <v>3.4608892334019813E-3</v>
      </c>
      <c r="BQ7" s="27">
        <f ca="1">'Composition Moles'!BR27/'Composition Moles'!$C27</f>
        <v>2.7238794555332572E-3</v>
      </c>
      <c r="BR7" s="27">
        <f ca="1">'Composition Moles'!BS27/'Composition Moles'!$C27</f>
        <v>5.2983191404387545E-4</v>
      </c>
      <c r="BS7" s="27">
        <f ca="1">'Composition Moles'!BT27/'Composition Moles'!$C27</f>
        <v>1.5827030252849102E-3</v>
      </c>
      <c r="BT7" s="27">
        <f ca="1">'Composition Moles'!BU27/'Composition Moles'!$C27</f>
        <v>0</v>
      </c>
      <c r="BU7" s="27">
        <f t="shared" ca="1" si="2"/>
        <v>0.99999999999999967</v>
      </c>
      <c r="BV7" s="56" t="e">
        <f t="shared" ca="1" si="0"/>
        <v>#DIV/0!</v>
      </c>
      <c r="BW7" s="27"/>
      <c r="BX7" s="57"/>
      <c r="BZ7" s="24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</row>
    <row r="8" spans="1:106">
      <c r="A8">
        <f t="shared" si="1"/>
        <v>0.3</v>
      </c>
      <c r="B8" s="24">
        <f ca="1">B7+DeltaRK4!B9</f>
        <v>405.61153679000586</v>
      </c>
      <c r="C8" s="27">
        <f ca="1">'Composition Moles'!D28/'Composition Moles'!$C28</f>
        <v>8.1708851049472855E-2</v>
      </c>
      <c r="D8" s="27">
        <f ca="1">'Composition Moles'!E28/'Composition Moles'!$C28</f>
        <v>2.1634803156791579E-3</v>
      </c>
      <c r="E8" s="27">
        <f ca="1">'Composition Moles'!F28/'Composition Moles'!$C28</f>
        <v>1.0869675709571055E-2</v>
      </c>
      <c r="F8" s="27">
        <f ca="1">'Composition Moles'!G28/'Composition Moles'!$C28</f>
        <v>4.2788227582845418E-3</v>
      </c>
      <c r="G8" s="27">
        <f ca="1">'Composition Moles'!H28/'Composition Moles'!$C28</f>
        <v>4.1095936922633925E-4</v>
      </c>
      <c r="H8" s="27">
        <f ca="1">'Composition Moles'!I28/'Composition Moles'!$C28</f>
        <v>4.3813023661320468E-4</v>
      </c>
      <c r="I8" s="27">
        <f ca="1">'Composition Moles'!J28/'Composition Moles'!$C28</f>
        <v>1.0528711112410345E-4</v>
      </c>
      <c r="J8" s="27">
        <f ca="1">'Composition Moles'!K28/'Composition Moles'!$C28</f>
        <v>5.0945376350372634E-5</v>
      </c>
      <c r="K8" s="27">
        <f ca="1">'Composition Moles'!L28/'Composition Moles'!$C28</f>
        <v>0</v>
      </c>
      <c r="L8" s="27">
        <f ca="1">'Composition Moles'!M28/'Composition Moles'!$C28</f>
        <v>3.396358423358176E-5</v>
      </c>
      <c r="M8" s="27">
        <f ca="1">'Composition Moles'!N28/'Composition Moles'!$C28</f>
        <v>1.0868346954746162E-4</v>
      </c>
      <c r="N8" s="27">
        <f ca="1">'Composition Moles'!O28/'Composition Moles'!$C28</f>
        <v>0</v>
      </c>
      <c r="O8" s="27">
        <f ca="1">'Composition Moles'!P28/'Composition Moles'!$C28</f>
        <v>0</v>
      </c>
      <c r="P8" s="27">
        <f ca="1">'Composition Moles'!Q28/'Composition Moles'!$C28</f>
        <v>2.2313330825844673E-2</v>
      </c>
      <c r="Q8" s="27">
        <f ca="1">'Composition Moles'!R28/'Composition Moles'!$C28</f>
        <v>1.698179211679088E-5</v>
      </c>
      <c r="R8" s="27">
        <f ca="1">'Composition Moles'!S28/'Composition Moles'!$C28</f>
        <v>0</v>
      </c>
      <c r="S8" s="27">
        <f ca="1">'Composition Moles'!T28/'Composition Moles'!$C28</f>
        <v>4.4152659503656283E-5</v>
      </c>
      <c r="T8" s="27">
        <f ca="1">'Composition Moles'!U28/'Composition Moles'!$C28</f>
        <v>0</v>
      </c>
      <c r="U8" s="27">
        <f ca="1">'Composition Moles'!V28/'Composition Moles'!$C28</f>
        <v>1.0189075270074526E-5</v>
      </c>
      <c r="V8" s="27">
        <f ca="1">'Composition Moles'!W28/'Composition Moles'!$C28</f>
        <v>0.6971706913392266</v>
      </c>
      <c r="W8" s="27">
        <f ca="1">'Composition Moles'!X28/'Composition Moles'!$C28</f>
        <v>3.3963584233581758E-6</v>
      </c>
      <c r="X8" s="27">
        <f ca="1">'Composition Moles'!Y28/'Composition Moles'!$C28</f>
        <v>1.0189075270074526E-5</v>
      </c>
      <c r="Y8" s="27">
        <f ca="1">'Composition Moles'!Z28/'Composition Moles'!$C28</f>
        <v>0</v>
      </c>
      <c r="Z8" s="27">
        <f ca="1">'Composition Moles'!AA28/'Composition Moles'!$C28</f>
        <v>0</v>
      </c>
      <c r="AA8" s="27">
        <f ca="1">'Composition Moles'!AB28/'Composition Moles'!$C28</f>
        <v>0</v>
      </c>
      <c r="AB8" s="27">
        <f ca="1">'Composition Moles'!AC28/'Composition Moles'!$C28</f>
        <v>0</v>
      </c>
      <c r="AC8" s="27">
        <f ca="1">'Composition Moles'!AD28/'Composition Moles'!$C28</f>
        <v>0</v>
      </c>
      <c r="AD8" s="27">
        <f ca="1">'Composition Moles'!AE28/'Composition Moles'!$C28</f>
        <v>-3.2236674666307414E-3</v>
      </c>
      <c r="AE8" s="27">
        <f ca="1">'Composition Moles'!AF28/'Composition Moles'!$C28</f>
        <v>1.8552743403937783E-2</v>
      </c>
      <c r="AF8" s="27">
        <f ca="1">'Composition Moles'!AG28/'Composition Moles'!$C28</f>
        <v>7.1042178233277162E-3</v>
      </c>
      <c r="AG8" s="27">
        <f ca="1">'Composition Moles'!AH28/'Composition Moles'!$C28</f>
        <v>6.8664224434764626E-3</v>
      </c>
      <c r="AH8" s="27">
        <f ca="1">'Composition Moles'!AI28/'Composition Moles'!$C28</f>
        <v>0</v>
      </c>
      <c r="AI8" s="27">
        <f ca="1">'Composition Moles'!AJ28/'Composition Moles'!$C28</f>
        <v>0</v>
      </c>
      <c r="AJ8" s="27">
        <f ca="1">'Composition Moles'!AK28/'Composition Moles'!$C28</f>
        <v>0</v>
      </c>
      <c r="AK8" s="27">
        <f ca="1">'Composition Moles'!AL28/'Composition Moles'!$C28</f>
        <v>7.0644255205850053E-4</v>
      </c>
      <c r="AL8" s="27">
        <f ca="1">'Composition Moles'!AM28/'Composition Moles'!$C28</f>
        <v>1.8685859879937559E-3</v>
      </c>
      <c r="AM8" s="27">
        <f ca="1">'Composition Moles'!AN28/'Composition Moles'!$C28</f>
        <v>1.3516407756449788E-2</v>
      </c>
      <c r="AN8" s="27">
        <f ca="1">'Composition Moles'!AO28/'Composition Moles'!$C28</f>
        <v>8.7999646749210327E-3</v>
      </c>
      <c r="AO8" s="27">
        <f ca="1">'Composition Moles'!AP28/'Composition Moles'!$C28</f>
        <v>6.7349787535192617E-3</v>
      </c>
      <c r="AP8" s="27">
        <f ca="1">'Composition Moles'!AQ28/'Composition Moles'!$C28</f>
        <v>2.1069318220257049E-2</v>
      </c>
      <c r="AQ8" s="27">
        <f ca="1">'Composition Moles'!AR28/'Composition Moles'!$C28</f>
        <v>6.0079891070949056E-2</v>
      </c>
      <c r="AR8" s="27">
        <f ca="1">'Composition Moles'!AS28/'Composition Moles'!$C28</f>
        <v>7.5721898458316582E-3</v>
      </c>
      <c r="AS8" s="27">
        <f ca="1">'Composition Moles'!AT28/'Composition Moles'!$C28</f>
        <v>1.6404411184819988E-3</v>
      </c>
      <c r="AT8" s="27">
        <f ca="1">'Composition Moles'!AU28/'Composition Moles'!$C28</f>
        <v>1.3585433693432703E-5</v>
      </c>
      <c r="AU8" s="27">
        <f ca="1">'Composition Moles'!AV28/'Composition Moles'!$C28</f>
        <v>0</v>
      </c>
      <c r="AV8" s="27">
        <f ca="1">'Composition Moles'!AW28/'Composition Moles'!$C28</f>
        <v>4.4831931188327921E-4</v>
      </c>
      <c r="AW8" s="27">
        <f ca="1">'Composition Moles'!AX28/'Composition Moles'!$C28</f>
        <v>4.5511202872999557E-4</v>
      </c>
      <c r="AX8" s="27">
        <f ca="1">'Composition Moles'!AY28/'Composition Moles'!$C28</f>
        <v>4.5511202872999557E-4</v>
      </c>
      <c r="AY8" s="27">
        <f ca="1">'Composition Moles'!AZ28/'Composition Moles'!$C28</f>
        <v>4.2114844449641378E-4</v>
      </c>
      <c r="AZ8" s="27">
        <f ca="1">'Composition Moles'!BA28/'Composition Moles'!$C28</f>
        <v>4.7549017927014462E-5</v>
      </c>
      <c r="BA8" s="27">
        <f ca="1">'Composition Moles'!BB28/'Composition Moles'!$C28</f>
        <v>1.2702380503359578E-3</v>
      </c>
      <c r="BB8" s="27">
        <f ca="1">'Composition Moles'!BC28/'Composition Moles'!$C28</f>
        <v>6.3851538359133695E-4</v>
      </c>
      <c r="BC8" s="27">
        <f ca="1">'Composition Moles'!BD28/'Composition Moles'!$C28</f>
        <v>3.6171217208764571E-3</v>
      </c>
      <c r="BD8" s="27">
        <f ca="1">'Composition Moles'!BE28/'Composition Moles'!$C28</f>
        <v>5.2643555562051727E-4</v>
      </c>
      <c r="BE8" s="27">
        <f ca="1">'Composition Moles'!BF28/'Composition Moles'!$C28</f>
        <v>2.2755601436499779E-4</v>
      </c>
      <c r="BF8" s="27">
        <f ca="1">'Composition Moles'!BG28/'Composition Moles'!$C28</f>
        <v>1.9019607170805785E-4</v>
      </c>
      <c r="BG8" s="27">
        <f ca="1">'Composition Moles'!BH28/'Composition Moles'!$C28</f>
        <v>7.1323526890521688E-4</v>
      </c>
      <c r="BH8" s="27">
        <f ca="1">'Composition Moles'!BI28/'Composition Moles'!$C28</f>
        <v>5.841736488176062E-4</v>
      </c>
      <c r="BI8" s="27">
        <f ca="1">'Composition Moles'!BJ28/'Composition Moles'!$C28</f>
        <v>4.2114844449641378E-4</v>
      </c>
      <c r="BJ8" s="27">
        <f ca="1">'Composition Moles'!BK28/'Composition Moles'!$C28</f>
        <v>3.2639004448472065E-3</v>
      </c>
      <c r="BK8" s="27">
        <f ca="1">'Composition Moles'!BL28/'Composition Moles'!$C28</f>
        <v>2.0717786382484871E-4</v>
      </c>
      <c r="BL8" s="27">
        <f ca="1">'Composition Moles'!BM28/'Composition Moles'!$C28</f>
        <v>1.5283612905111791E-3</v>
      </c>
      <c r="BM8" s="27">
        <f ca="1">'Composition Moles'!BN28/'Composition Moles'!$C28</f>
        <v>3.2435222943070579E-3</v>
      </c>
      <c r="BN8" s="27">
        <f ca="1">'Composition Moles'!BO28/'Composition Moles'!$C28</f>
        <v>1.5283612905111791E-3</v>
      </c>
      <c r="BO8" s="27">
        <f ca="1">'Composition Moles'!BP28/'Composition Moles'!$C28</f>
        <v>8.7626047322640936E-4</v>
      </c>
      <c r="BP8" s="27">
        <f ca="1">'Composition Moles'!BQ28/'Composition Moles'!$C28</f>
        <v>3.4608892334019809E-3</v>
      </c>
      <c r="BQ8" s="27">
        <f ca="1">'Composition Moles'!BR28/'Composition Moles'!$C28</f>
        <v>2.7238794555332567E-3</v>
      </c>
      <c r="BR8" s="27">
        <f ca="1">'Composition Moles'!BS28/'Composition Moles'!$C28</f>
        <v>5.2983191404387545E-4</v>
      </c>
      <c r="BS8" s="27">
        <f ca="1">'Composition Moles'!BT28/'Composition Moles'!$C28</f>
        <v>1.58270302528491E-3</v>
      </c>
      <c r="BT8" s="27">
        <f ca="1">'Composition Moles'!BU28/'Composition Moles'!$C28</f>
        <v>0</v>
      </c>
      <c r="BU8" s="27">
        <f t="shared" ca="1" si="2"/>
        <v>0.99999999999999956</v>
      </c>
      <c r="BV8" s="56" t="e">
        <f t="shared" ca="1" si="0"/>
        <v>#DIV/0!</v>
      </c>
      <c r="BW8" s="27"/>
      <c r="BX8" s="57"/>
      <c r="BZ8" s="24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</row>
    <row r="9" spans="1:106">
      <c r="A9">
        <f t="shared" si="1"/>
        <v>0.35</v>
      </c>
      <c r="B9" s="24">
        <f ca="1">B8+DeltaRK4!B10</f>
        <v>406.19914706893445</v>
      </c>
      <c r="C9" s="27">
        <f ca="1">'Composition Moles'!D29/'Composition Moles'!$C29</f>
        <v>8.0321332202238888E-2</v>
      </c>
      <c r="D9" s="27">
        <f ca="1">'Composition Moles'!E29/'Composition Moles'!$C29</f>
        <v>2.1634803156791583E-3</v>
      </c>
      <c r="E9" s="27">
        <f ca="1">'Composition Moles'!F29/'Composition Moles'!$C29</f>
        <v>1.20251885838454E-2</v>
      </c>
      <c r="F9" s="27">
        <f ca="1">'Composition Moles'!G29/'Composition Moles'!$C29</f>
        <v>4.5108287312441847E-3</v>
      </c>
      <c r="G9" s="27">
        <f ca="1">'Composition Moles'!H29/'Composition Moles'!$C29</f>
        <v>4.109593692263393E-4</v>
      </c>
      <c r="H9" s="27">
        <f ca="1">'Composition Moles'!I29/'Composition Moles'!$C29</f>
        <v>4.3813023661320473E-4</v>
      </c>
      <c r="I9" s="27">
        <f ca="1">'Composition Moles'!J29/'Composition Moles'!$C29</f>
        <v>1.0528711112410346E-4</v>
      </c>
      <c r="J9" s="27">
        <f ca="1">'Composition Moles'!K29/'Composition Moles'!$C29</f>
        <v>5.094537635037264E-5</v>
      </c>
      <c r="K9" s="27">
        <f ca="1">'Composition Moles'!L29/'Composition Moles'!$C29</f>
        <v>0</v>
      </c>
      <c r="L9" s="27">
        <f ca="1">'Composition Moles'!M29/'Composition Moles'!$C29</f>
        <v>3.3963584233581767E-5</v>
      </c>
      <c r="M9" s="27">
        <f ca="1">'Composition Moles'!N29/'Composition Moles'!$C29</f>
        <v>1.0868346954746164E-4</v>
      </c>
      <c r="N9" s="27">
        <f ca="1">'Composition Moles'!O29/'Composition Moles'!$C29</f>
        <v>0</v>
      </c>
      <c r="O9" s="27">
        <f ca="1">'Composition Moles'!P29/'Composition Moles'!$C29</f>
        <v>0</v>
      </c>
      <c r="P9" s="27">
        <f ca="1">'Composition Moles'!Q29/'Composition Moles'!$C29</f>
        <v>2.5948681067893102E-2</v>
      </c>
      <c r="Q9" s="27">
        <f ca="1">'Composition Moles'!R29/'Composition Moles'!$C29</f>
        <v>1.6981792116790884E-5</v>
      </c>
      <c r="R9" s="27">
        <f ca="1">'Composition Moles'!S29/'Composition Moles'!$C29</f>
        <v>0</v>
      </c>
      <c r="S9" s="27">
        <f ca="1">'Composition Moles'!T29/'Composition Moles'!$C29</f>
        <v>4.415265950365629E-5</v>
      </c>
      <c r="T9" s="27">
        <f ca="1">'Composition Moles'!U29/'Composition Moles'!$C29</f>
        <v>0</v>
      </c>
      <c r="U9" s="27">
        <f ca="1">'Composition Moles'!V29/'Composition Moles'!$C29</f>
        <v>1.0189075270074528E-5</v>
      </c>
      <c r="V9" s="27">
        <f ca="1">'Composition Moles'!W29/'Composition Moles'!$C29</f>
        <v>0.69087706802139959</v>
      </c>
      <c r="W9" s="27">
        <f ca="1">'Composition Moles'!X29/'Composition Moles'!$C29</f>
        <v>3.3963584233581762E-6</v>
      </c>
      <c r="X9" s="27">
        <f ca="1">'Composition Moles'!Y29/'Composition Moles'!$C29</f>
        <v>1.0189075270074528E-5</v>
      </c>
      <c r="Y9" s="27">
        <f ca="1">'Composition Moles'!Z29/'Composition Moles'!$C29</f>
        <v>0</v>
      </c>
      <c r="Z9" s="27">
        <f ca="1">'Composition Moles'!AA29/'Composition Moles'!$C29</f>
        <v>0</v>
      </c>
      <c r="AA9" s="27">
        <f ca="1">'Composition Moles'!AB29/'Composition Moles'!$C29</f>
        <v>0</v>
      </c>
      <c r="AB9" s="27">
        <f ca="1">'Composition Moles'!AC29/'Composition Moles'!$C29</f>
        <v>0</v>
      </c>
      <c r="AC9" s="27">
        <f ca="1">'Composition Moles'!AD29/'Composition Moles'!$C29</f>
        <v>0</v>
      </c>
      <c r="AD9" s="27">
        <f ca="1">'Composition Moles'!AE29/'Composition Moles'!$C29</f>
        <v>-3.2500764367831918E-3</v>
      </c>
      <c r="AE9" s="27">
        <f ca="1">'Composition Moles'!AF29/'Composition Moles'!$C29</f>
        <v>2.1269532364498779E-2</v>
      </c>
      <c r="AF9" s="27">
        <f ca="1">'Composition Moles'!AG29/'Composition Moles'!$C29</f>
        <v>8.1307191964165738E-3</v>
      </c>
      <c r="AG9" s="27">
        <f ca="1">'Composition Moles'!AH29/'Composition Moles'!$C29</f>
        <v>7.8377806569156026E-3</v>
      </c>
      <c r="AH9" s="27">
        <f ca="1">'Composition Moles'!AI29/'Composition Moles'!$C29</f>
        <v>0</v>
      </c>
      <c r="AI9" s="27">
        <f ca="1">'Composition Moles'!AJ29/'Composition Moles'!$C29</f>
        <v>0</v>
      </c>
      <c r="AJ9" s="27">
        <f ca="1">'Composition Moles'!AK29/'Composition Moles'!$C29</f>
        <v>0</v>
      </c>
      <c r="AK9" s="27">
        <f ca="1">'Composition Moles'!AL29/'Composition Moles'!$C29</f>
        <v>7.0644255205850064E-4</v>
      </c>
      <c r="AL9" s="27">
        <f ca="1">'Composition Moles'!AM29/'Composition Moles'!$C29</f>
        <v>1.6365800150341134E-3</v>
      </c>
      <c r="AM9" s="27">
        <f ca="1">'Composition Moles'!AN29/'Composition Moles'!$C29</f>
        <v>1.2944998364588369E-2</v>
      </c>
      <c r="AN9" s="27">
        <f ca="1">'Composition Moles'!AO29/'Composition Moles'!$C29</f>
        <v>8.7999646749210344E-3</v>
      </c>
      <c r="AO9" s="27">
        <f ca="1">'Composition Moles'!AP29/'Composition Moles'!$C29</f>
        <v>6.7349787535192626E-3</v>
      </c>
      <c r="AP9" s="27">
        <f ca="1">'Composition Moles'!AQ29/'Composition Moles'!$C29</f>
        <v>2.0660467841478118E-2</v>
      </c>
      <c r="AQ9" s="27">
        <f ca="1">'Composition Moles'!AR29/'Composition Moles'!$C29</f>
        <v>5.9671040692170135E-2</v>
      </c>
      <c r="AR9" s="27">
        <f ca="1">'Composition Moles'!AS29/'Composition Moles'!$C29</f>
        <v>7.1633394670527258E-3</v>
      </c>
      <c r="AS9" s="27">
        <f ca="1">'Composition Moles'!AT29/'Composition Moles'!$C29</f>
        <v>1.640441118481999E-3</v>
      </c>
      <c r="AT9" s="27">
        <f ca="1">'Composition Moles'!AU29/'Composition Moles'!$C29</f>
        <v>1.3585433693432705E-5</v>
      </c>
      <c r="AU9" s="27">
        <f ca="1">'Composition Moles'!AV29/'Composition Moles'!$C29</f>
        <v>0</v>
      </c>
      <c r="AV9" s="27">
        <f ca="1">'Composition Moles'!AW29/'Composition Moles'!$C29</f>
        <v>4.4831931188327927E-4</v>
      </c>
      <c r="AW9" s="27">
        <f ca="1">'Composition Moles'!AX29/'Composition Moles'!$C29</f>
        <v>4.5511202872999563E-4</v>
      </c>
      <c r="AX9" s="27">
        <f ca="1">'Composition Moles'!AY29/'Composition Moles'!$C29</f>
        <v>4.5511202872999563E-4</v>
      </c>
      <c r="AY9" s="27">
        <f ca="1">'Composition Moles'!AZ29/'Composition Moles'!$C29</f>
        <v>4.2114844449641384E-4</v>
      </c>
      <c r="AZ9" s="27">
        <f ca="1">'Composition Moles'!BA29/'Composition Moles'!$C29</f>
        <v>4.7549017927014468E-5</v>
      </c>
      <c r="BA9" s="27">
        <f ca="1">'Composition Moles'!BB29/'Composition Moles'!$C29</f>
        <v>1.270238050335958E-3</v>
      </c>
      <c r="BB9" s="27">
        <f ca="1">'Composition Moles'!BC29/'Composition Moles'!$C29</f>
        <v>6.3851538359133706E-4</v>
      </c>
      <c r="BC9" s="27">
        <f ca="1">'Composition Moles'!BD29/'Composition Moles'!$C29</f>
        <v>3.617121720876458E-3</v>
      </c>
      <c r="BD9" s="27">
        <f ca="1">'Composition Moles'!BE29/'Composition Moles'!$C29</f>
        <v>5.2643555562051727E-4</v>
      </c>
      <c r="BE9" s="27">
        <f ca="1">'Composition Moles'!BF29/'Composition Moles'!$C29</f>
        <v>2.2755601436499781E-4</v>
      </c>
      <c r="BF9" s="27">
        <f ca="1">'Composition Moles'!BG29/'Composition Moles'!$C29</f>
        <v>1.9019607170805787E-4</v>
      </c>
      <c r="BG9" s="27">
        <f ca="1">'Composition Moles'!BH29/'Composition Moles'!$C29</f>
        <v>7.1323526890521699E-4</v>
      </c>
      <c r="BH9" s="27">
        <f ca="1">'Composition Moles'!BI29/'Composition Moles'!$C29</f>
        <v>5.8417364881760631E-4</v>
      </c>
      <c r="BI9" s="27">
        <f ca="1">'Composition Moles'!BJ29/'Composition Moles'!$C29</f>
        <v>4.2114844449641384E-4</v>
      </c>
      <c r="BJ9" s="27">
        <f ca="1">'Composition Moles'!BK29/'Composition Moles'!$C29</f>
        <v>3.2639004448472069E-3</v>
      </c>
      <c r="BK9" s="27">
        <f ca="1">'Composition Moles'!BL29/'Composition Moles'!$C29</f>
        <v>2.0717786382484874E-4</v>
      </c>
      <c r="BL9" s="27">
        <f ca="1">'Composition Moles'!BM29/'Composition Moles'!$C29</f>
        <v>1.5283612905111793E-3</v>
      </c>
      <c r="BM9" s="27">
        <f ca="1">'Composition Moles'!BN29/'Composition Moles'!$C29</f>
        <v>3.2435222943070583E-3</v>
      </c>
      <c r="BN9" s="27">
        <f ca="1">'Composition Moles'!BO29/'Composition Moles'!$C29</f>
        <v>1.5283612905111793E-3</v>
      </c>
      <c r="BO9" s="27">
        <f ca="1">'Composition Moles'!BP29/'Composition Moles'!$C29</f>
        <v>8.7626047322640946E-4</v>
      </c>
      <c r="BP9" s="27">
        <f ca="1">'Composition Moles'!BQ29/'Composition Moles'!$C29</f>
        <v>3.4608892334019813E-3</v>
      </c>
      <c r="BQ9" s="27">
        <f ca="1">'Composition Moles'!BR29/'Composition Moles'!$C29</f>
        <v>2.7238794555332572E-3</v>
      </c>
      <c r="BR9" s="27">
        <f ca="1">'Composition Moles'!BS29/'Composition Moles'!$C29</f>
        <v>5.2983191404387545E-4</v>
      </c>
      <c r="BS9" s="27">
        <f ca="1">'Composition Moles'!BT29/'Composition Moles'!$C29</f>
        <v>1.5827030252849102E-3</v>
      </c>
      <c r="BT9" s="27">
        <f ca="1">'Composition Moles'!BU29/'Composition Moles'!$C29</f>
        <v>0</v>
      </c>
      <c r="BU9" s="27">
        <f t="shared" ca="1" si="2"/>
        <v>0.99999999999999978</v>
      </c>
      <c r="BV9" s="56" t="e">
        <f t="shared" ca="1" si="0"/>
        <v>#DIV/0!</v>
      </c>
      <c r="BW9" s="27"/>
      <c r="BX9" s="57"/>
      <c r="BZ9" s="24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</row>
    <row r="10" spans="1:106">
      <c r="A10">
        <f t="shared" si="1"/>
        <v>0.39999999999999997</v>
      </c>
      <c r="B10" s="24">
        <f ca="1">B9+DeltaRK4!B11</f>
        <v>406.71184159360638</v>
      </c>
      <c r="C10" s="27">
        <f ca="1">'Composition Moles'!D30/'Composition Moles'!$C30</f>
        <v>7.903371714722289E-2</v>
      </c>
      <c r="D10" s="27">
        <f ca="1">'Composition Moles'!E30/'Composition Moles'!$C30</f>
        <v>2.1634803156791579E-3</v>
      </c>
      <c r="E10" s="27">
        <f ca="1">'Composition Moles'!F30/'Composition Moles'!$C30</f>
        <v>1.3113055171343939E-2</v>
      </c>
      <c r="F10" s="27">
        <f ca="1">'Composition Moles'!G30/'Composition Moles'!$C30</f>
        <v>4.7105771987616266E-3</v>
      </c>
      <c r="G10" s="27">
        <f ca="1">'Composition Moles'!H30/'Composition Moles'!$C30</f>
        <v>4.1095936922633925E-4</v>
      </c>
      <c r="H10" s="27">
        <f ca="1">'Composition Moles'!I30/'Composition Moles'!$C30</f>
        <v>4.3813023661320468E-4</v>
      </c>
      <c r="I10" s="27">
        <f ca="1">'Composition Moles'!J30/'Composition Moles'!$C30</f>
        <v>1.0528711112410345E-4</v>
      </c>
      <c r="J10" s="27">
        <f ca="1">'Composition Moles'!K30/'Composition Moles'!$C30</f>
        <v>5.0945376350372634E-5</v>
      </c>
      <c r="K10" s="27">
        <f ca="1">'Composition Moles'!L30/'Composition Moles'!$C30</f>
        <v>0</v>
      </c>
      <c r="L10" s="27">
        <f ca="1">'Composition Moles'!M30/'Composition Moles'!$C30</f>
        <v>3.396358423358176E-5</v>
      </c>
      <c r="M10" s="27">
        <f ca="1">'Composition Moles'!N30/'Composition Moles'!$C30</f>
        <v>1.0868346954746162E-4</v>
      </c>
      <c r="N10" s="27">
        <f ca="1">'Composition Moles'!O30/'Composition Moles'!$C30</f>
        <v>0</v>
      </c>
      <c r="O10" s="27">
        <f ca="1">'Composition Moles'!P30/'Composition Moles'!$C30</f>
        <v>0</v>
      </c>
      <c r="P10" s="27">
        <f ca="1">'Composition Moles'!Q30/'Composition Moles'!$C30</f>
        <v>2.9581349441967685E-2</v>
      </c>
      <c r="Q10" s="27">
        <f ca="1">'Composition Moles'!R30/'Composition Moles'!$C30</f>
        <v>1.698179211679088E-5</v>
      </c>
      <c r="R10" s="27">
        <f ca="1">'Composition Moles'!S30/'Composition Moles'!$C30</f>
        <v>0</v>
      </c>
      <c r="S10" s="27">
        <f ca="1">'Composition Moles'!T30/'Composition Moles'!$C30</f>
        <v>4.4152659503656283E-5</v>
      </c>
      <c r="T10" s="27">
        <f ca="1">'Composition Moles'!U30/'Composition Moles'!$C30</f>
        <v>0</v>
      </c>
      <c r="U10" s="27">
        <f ca="1">'Composition Moles'!V30/'Composition Moles'!$C30</f>
        <v>1.0189075270074526E-5</v>
      </c>
      <c r="V10" s="27">
        <f ca="1">'Composition Moles'!W30/'Composition Moles'!$C30</f>
        <v>0.6844417538234735</v>
      </c>
      <c r="W10" s="27">
        <f ca="1">'Composition Moles'!X30/'Composition Moles'!$C30</f>
        <v>3.3963584233581758E-6</v>
      </c>
      <c r="X10" s="27">
        <f ca="1">'Composition Moles'!Y30/'Composition Moles'!$C30</f>
        <v>1.0189075270074526E-5</v>
      </c>
      <c r="Y10" s="27">
        <f ca="1">'Composition Moles'!Z30/'Composition Moles'!$C30</f>
        <v>0</v>
      </c>
      <c r="Z10" s="27">
        <f ca="1">'Composition Moles'!AA30/'Composition Moles'!$C30</f>
        <v>0</v>
      </c>
      <c r="AA10" s="27">
        <f ca="1">'Composition Moles'!AB30/'Composition Moles'!$C30</f>
        <v>0</v>
      </c>
      <c r="AB10" s="27">
        <f ca="1">'Composition Moles'!AC30/'Composition Moles'!$C30</f>
        <v>0</v>
      </c>
      <c r="AC10" s="27">
        <f ca="1">'Composition Moles'!AD30/'Composition Moles'!$C30</f>
        <v>0</v>
      </c>
      <c r="AD10" s="27">
        <f ca="1">'Composition Moles'!AE30/'Composition Moles'!$C30</f>
        <v>-3.1106916888194226E-3</v>
      </c>
      <c r="AE10" s="27">
        <f ca="1">'Composition Moles'!AF30/'Composition Moles'!$C30</f>
        <v>2.3899140216530335E-2</v>
      </c>
      <c r="AF10" s="27">
        <f ca="1">'Composition Moles'!AG30/'Composition Moles'!$C30</f>
        <v>9.1562595325924145E-3</v>
      </c>
      <c r="AG10" s="27">
        <f ca="1">'Composition Moles'!AH30/'Composition Moles'!$C30</f>
        <v>8.7908495719220357E-3</v>
      </c>
      <c r="AH10" s="27">
        <f ca="1">'Composition Moles'!AI30/'Composition Moles'!$C30</f>
        <v>0</v>
      </c>
      <c r="AI10" s="27">
        <f ca="1">'Composition Moles'!AJ30/'Composition Moles'!$C30</f>
        <v>0</v>
      </c>
      <c r="AJ10" s="27">
        <f ca="1">'Composition Moles'!AK30/'Composition Moles'!$C30</f>
        <v>0</v>
      </c>
      <c r="AK10" s="27">
        <f ca="1">'Composition Moles'!AL30/'Composition Moles'!$C30</f>
        <v>7.0644255205850053E-4</v>
      </c>
      <c r="AL10" s="27">
        <f ca="1">'Composition Moles'!AM30/'Composition Moles'!$C30</f>
        <v>1.4368315475166708E-3</v>
      </c>
      <c r="AM10" s="27">
        <f ca="1">'Composition Moles'!AN30/'Composition Moles'!$C30</f>
        <v>1.2391262046528859E-2</v>
      </c>
      <c r="AN10" s="27">
        <f ca="1">'Composition Moles'!AO30/'Composition Moles'!$C30</f>
        <v>8.7999646749210327E-3</v>
      </c>
      <c r="AO10" s="27">
        <f ca="1">'Composition Moles'!AP30/'Composition Moles'!$C30</f>
        <v>6.7349787535192617E-3</v>
      </c>
      <c r="AP10" s="27">
        <f ca="1">'Composition Moles'!AQ30/'Composition Moles'!$C30</f>
        <v>2.0263310760895024E-2</v>
      </c>
      <c r="AQ10" s="27">
        <f ca="1">'Composition Moles'!AR30/'Composition Moles'!$C30</f>
        <v>5.9273883611587037E-2</v>
      </c>
      <c r="AR10" s="27">
        <f ca="1">'Composition Moles'!AS30/'Composition Moles'!$C30</f>
        <v>6.7661823864696375E-3</v>
      </c>
      <c r="AS10" s="27">
        <f ca="1">'Composition Moles'!AT30/'Composition Moles'!$C30</f>
        <v>1.6404411184819988E-3</v>
      </c>
      <c r="AT10" s="27">
        <f ca="1">'Composition Moles'!AU30/'Composition Moles'!$C30</f>
        <v>1.3585433693432703E-5</v>
      </c>
      <c r="AU10" s="27">
        <f ca="1">'Composition Moles'!AV30/'Composition Moles'!$C30</f>
        <v>0</v>
      </c>
      <c r="AV10" s="27">
        <f ca="1">'Composition Moles'!AW30/'Composition Moles'!$C30</f>
        <v>4.4831931188327921E-4</v>
      </c>
      <c r="AW10" s="27">
        <f ca="1">'Composition Moles'!AX30/'Composition Moles'!$C30</f>
        <v>4.5511202872999557E-4</v>
      </c>
      <c r="AX10" s="27">
        <f ca="1">'Composition Moles'!AY30/'Composition Moles'!$C30</f>
        <v>4.5511202872999557E-4</v>
      </c>
      <c r="AY10" s="27">
        <f ca="1">'Composition Moles'!AZ30/'Composition Moles'!$C30</f>
        <v>4.2114844449641378E-4</v>
      </c>
      <c r="AZ10" s="27">
        <f ca="1">'Composition Moles'!BA30/'Composition Moles'!$C30</f>
        <v>4.7549017927014462E-5</v>
      </c>
      <c r="BA10" s="27">
        <f ca="1">'Composition Moles'!BB30/'Composition Moles'!$C30</f>
        <v>1.2702380503359578E-3</v>
      </c>
      <c r="BB10" s="27">
        <f ca="1">'Composition Moles'!BC30/'Composition Moles'!$C30</f>
        <v>6.3851538359133695E-4</v>
      </c>
      <c r="BC10" s="27">
        <f ca="1">'Composition Moles'!BD30/'Composition Moles'!$C30</f>
        <v>3.6171217208764571E-3</v>
      </c>
      <c r="BD10" s="27">
        <f ca="1">'Composition Moles'!BE30/'Composition Moles'!$C30</f>
        <v>5.2643555562051727E-4</v>
      </c>
      <c r="BE10" s="27">
        <f ca="1">'Composition Moles'!BF30/'Composition Moles'!$C30</f>
        <v>2.2755601436499779E-4</v>
      </c>
      <c r="BF10" s="27">
        <f ca="1">'Composition Moles'!BG30/'Composition Moles'!$C30</f>
        <v>1.9019607170805785E-4</v>
      </c>
      <c r="BG10" s="27">
        <f ca="1">'Composition Moles'!BH30/'Composition Moles'!$C30</f>
        <v>7.1323526890521688E-4</v>
      </c>
      <c r="BH10" s="27">
        <f ca="1">'Composition Moles'!BI30/'Composition Moles'!$C30</f>
        <v>5.841736488176062E-4</v>
      </c>
      <c r="BI10" s="27">
        <f ca="1">'Composition Moles'!BJ30/'Composition Moles'!$C30</f>
        <v>4.2114844449641378E-4</v>
      </c>
      <c r="BJ10" s="27">
        <f ca="1">'Composition Moles'!BK30/'Composition Moles'!$C30</f>
        <v>3.2639004448472065E-3</v>
      </c>
      <c r="BK10" s="27">
        <f ca="1">'Composition Moles'!BL30/'Composition Moles'!$C30</f>
        <v>2.0717786382484871E-4</v>
      </c>
      <c r="BL10" s="27">
        <f ca="1">'Composition Moles'!BM30/'Composition Moles'!$C30</f>
        <v>1.5283612905111791E-3</v>
      </c>
      <c r="BM10" s="27">
        <f ca="1">'Composition Moles'!BN30/'Composition Moles'!$C30</f>
        <v>3.2435222943070579E-3</v>
      </c>
      <c r="BN10" s="27">
        <f ca="1">'Composition Moles'!BO30/'Composition Moles'!$C30</f>
        <v>1.5283612905111791E-3</v>
      </c>
      <c r="BO10" s="27">
        <f ca="1">'Composition Moles'!BP30/'Composition Moles'!$C30</f>
        <v>8.7626047322640936E-4</v>
      </c>
      <c r="BP10" s="27">
        <f ca="1">'Composition Moles'!BQ30/'Composition Moles'!$C30</f>
        <v>3.4608892334019809E-3</v>
      </c>
      <c r="BQ10" s="27">
        <f ca="1">'Composition Moles'!BR30/'Composition Moles'!$C30</f>
        <v>2.7238794555332567E-3</v>
      </c>
      <c r="BR10" s="27">
        <f ca="1">'Composition Moles'!BS30/'Composition Moles'!$C30</f>
        <v>5.2983191404387545E-4</v>
      </c>
      <c r="BS10" s="27">
        <f ca="1">'Composition Moles'!BT30/'Composition Moles'!$C30</f>
        <v>1.58270302528491E-3</v>
      </c>
      <c r="BT10" s="27">
        <f ca="1">'Composition Moles'!BU30/'Composition Moles'!$C30</f>
        <v>0</v>
      </c>
      <c r="BU10" s="27">
        <f t="shared" ca="1" si="2"/>
        <v>0.99999999999999978</v>
      </c>
      <c r="BV10" s="56" t="e">
        <f t="shared" ca="1" si="0"/>
        <v>#DIV/0!</v>
      </c>
      <c r="BW10" s="27"/>
      <c r="BX10" s="57"/>
      <c r="BZ10" s="24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</row>
    <row r="11" spans="1:106">
      <c r="A11">
        <f t="shared" si="1"/>
        <v>0.44999999999999996</v>
      </c>
      <c r="B11" s="24">
        <f ca="1">B10+DeltaRK4!B12</f>
        <v>407.16179908208483</v>
      </c>
      <c r="C11" s="27">
        <f ca="1">'Composition Moles'!D31/'Composition Moles'!$C31</f>
        <v>7.7836525216157165E-2</v>
      </c>
      <c r="D11" s="27">
        <f ca="1">'Composition Moles'!E31/'Composition Moles'!$C31</f>
        <v>2.1634803156791583E-3</v>
      </c>
      <c r="E11" s="27">
        <f ca="1">'Composition Moles'!F31/'Composition Moles'!$C31</f>
        <v>1.4137690284828017E-2</v>
      </c>
      <c r="F11" s="27">
        <f ca="1">'Composition Moles'!G31/'Composition Moles'!$C31</f>
        <v>4.8831340163432886E-3</v>
      </c>
      <c r="G11" s="27">
        <f ca="1">'Composition Moles'!H31/'Composition Moles'!$C31</f>
        <v>4.109593692263393E-4</v>
      </c>
      <c r="H11" s="27">
        <f ca="1">'Composition Moles'!I31/'Composition Moles'!$C31</f>
        <v>4.3813023661320473E-4</v>
      </c>
      <c r="I11" s="27">
        <f ca="1">'Composition Moles'!J31/'Composition Moles'!$C31</f>
        <v>1.0528711112410346E-4</v>
      </c>
      <c r="J11" s="27">
        <f ca="1">'Composition Moles'!K31/'Composition Moles'!$C31</f>
        <v>5.094537635037264E-5</v>
      </c>
      <c r="K11" s="27">
        <f ca="1">'Composition Moles'!L31/'Composition Moles'!$C31</f>
        <v>0</v>
      </c>
      <c r="L11" s="27">
        <f ca="1">'Composition Moles'!M31/'Composition Moles'!$C31</f>
        <v>3.3963584233581767E-5</v>
      </c>
      <c r="M11" s="27">
        <f ca="1">'Composition Moles'!N31/'Composition Moles'!$C31</f>
        <v>1.0868346954746164E-4</v>
      </c>
      <c r="N11" s="27">
        <f ca="1">'Composition Moles'!O31/'Composition Moles'!$C31</f>
        <v>0</v>
      </c>
      <c r="O11" s="27">
        <f ca="1">'Composition Moles'!P31/'Composition Moles'!$C31</f>
        <v>0</v>
      </c>
      <c r="P11" s="27">
        <f ca="1">'Composition Moles'!Q31/'Composition Moles'!$C31</f>
        <v>3.3183324007662787E-2</v>
      </c>
      <c r="Q11" s="27">
        <f ca="1">'Composition Moles'!R31/'Composition Moles'!$C31</f>
        <v>1.6981792116790884E-5</v>
      </c>
      <c r="R11" s="27">
        <f ca="1">'Composition Moles'!S31/'Composition Moles'!$C31</f>
        <v>0</v>
      </c>
      <c r="S11" s="27">
        <f ca="1">'Composition Moles'!T31/'Composition Moles'!$C31</f>
        <v>4.415265950365629E-5</v>
      </c>
      <c r="T11" s="27">
        <f ca="1">'Composition Moles'!U31/'Composition Moles'!$C31</f>
        <v>0</v>
      </c>
      <c r="U11" s="27">
        <f ca="1">'Composition Moles'!V31/'Composition Moles'!$C31</f>
        <v>1.0189075270074528E-5</v>
      </c>
      <c r="V11" s="27">
        <f ca="1">'Composition Moles'!W31/'Composition Moles'!$C31</f>
        <v>0.67793819415891932</v>
      </c>
      <c r="W11" s="27">
        <f ca="1">'Composition Moles'!X31/'Composition Moles'!$C31</f>
        <v>3.3963584233581762E-6</v>
      </c>
      <c r="X11" s="27">
        <f ca="1">'Composition Moles'!Y31/'Composition Moles'!$C31</f>
        <v>1.0189075270074528E-5</v>
      </c>
      <c r="Y11" s="27">
        <f ca="1">'Composition Moles'!Z31/'Composition Moles'!$C31</f>
        <v>0</v>
      </c>
      <c r="Z11" s="27">
        <f ca="1">'Composition Moles'!AA31/'Composition Moles'!$C31</f>
        <v>0</v>
      </c>
      <c r="AA11" s="27">
        <f ca="1">'Composition Moles'!AB31/'Composition Moles'!$C31</f>
        <v>0</v>
      </c>
      <c r="AB11" s="27">
        <f ca="1">'Composition Moles'!AC31/'Composition Moles'!$C31</f>
        <v>0</v>
      </c>
      <c r="AC11" s="27">
        <f ca="1">'Composition Moles'!AD31/'Composition Moles'!$C31</f>
        <v>0</v>
      </c>
      <c r="AD11" s="27">
        <f ca="1">'Composition Moles'!AE31/'Composition Moles'!$C31</f>
        <v>-2.8445298356426642E-3</v>
      </c>
      <c r="AE11" s="27">
        <f ca="1">'Composition Moles'!AF31/'Composition Moles'!$C31</f>
        <v>2.6440735745722446E-2</v>
      </c>
      <c r="AF11" s="27">
        <f ca="1">'Composition Moles'!AG31/'Composition Moles'!$C31</f>
        <v>1.0182197192486737E-2</v>
      </c>
      <c r="AG11" s="27">
        <f ca="1">'Composition Moles'!AH31/'Composition Moles'!$C31</f>
        <v>9.7252908413954647E-3</v>
      </c>
      <c r="AH11" s="27">
        <f ca="1">'Composition Moles'!AI31/'Composition Moles'!$C31</f>
        <v>0</v>
      </c>
      <c r="AI11" s="27">
        <f ca="1">'Composition Moles'!AJ31/'Composition Moles'!$C31</f>
        <v>0</v>
      </c>
      <c r="AJ11" s="27">
        <f ca="1">'Composition Moles'!AK31/'Composition Moles'!$C31</f>
        <v>0</v>
      </c>
      <c r="AK11" s="27">
        <f ca="1">'Composition Moles'!AL31/'Composition Moles'!$C31</f>
        <v>7.0644255205850064E-4</v>
      </c>
      <c r="AL11" s="27">
        <f ca="1">'Composition Moles'!AM31/'Composition Moles'!$C31</f>
        <v>1.2642747299350093E-3</v>
      </c>
      <c r="AM11" s="27">
        <f ca="1">'Composition Moles'!AN31/'Composition Moles'!$C31</f>
        <v>1.1854481937635476E-2</v>
      </c>
      <c r="AN11" s="27">
        <f ca="1">'Composition Moles'!AO31/'Composition Moles'!$C31</f>
        <v>8.7999646749210344E-3</v>
      </c>
      <c r="AO11" s="27">
        <f ca="1">'Composition Moles'!AP31/'Composition Moles'!$C31</f>
        <v>6.7349787535192626E-3</v>
      </c>
      <c r="AP11" s="27">
        <f ca="1">'Composition Moles'!AQ31/'Composition Moles'!$C31</f>
        <v>1.9877572665427602E-2</v>
      </c>
      <c r="AQ11" s="27">
        <f ca="1">'Composition Moles'!AR31/'Composition Moles'!$C31</f>
        <v>5.8888145516119615E-2</v>
      </c>
      <c r="AR11" s="27">
        <f ca="1">'Composition Moles'!AS31/'Composition Moles'!$C31</f>
        <v>6.3804442910022127E-3</v>
      </c>
      <c r="AS11" s="27">
        <f ca="1">'Composition Moles'!AT31/'Composition Moles'!$C31</f>
        <v>1.640441118481999E-3</v>
      </c>
      <c r="AT11" s="27">
        <f ca="1">'Composition Moles'!AU31/'Composition Moles'!$C31</f>
        <v>1.3585433693432705E-5</v>
      </c>
      <c r="AU11" s="27">
        <f ca="1">'Composition Moles'!AV31/'Composition Moles'!$C31</f>
        <v>0</v>
      </c>
      <c r="AV11" s="27">
        <f ca="1">'Composition Moles'!AW31/'Composition Moles'!$C31</f>
        <v>4.4831931188327927E-4</v>
      </c>
      <c r="AW11" s="27">
        <f ca="1">'Composition Moles'!AX31/'Composition Moles'!$C31</f>
        <v>4.5511202872999563E-4</v>
      </c>
      <c r="AX11" s="27">
        <f ca="1">'Composition Moles'!AY31/'Composition Moles'!$C31</f>
        <v>4.5511202872999563E-4</v>
      </c>
      <c r="AY11" s="27">
        <f ca="1">'Composition Moles'!AZ31/'Composition Moles'!$C31</f>
        <v>4.2114844449641384E-4</v>
      </c>
      <c r="AZ11" s="27">
        <f ca="1">'Composition Moles'!BA31/'Composition Moles'!$C31</f>
        <v>4.7549017927014468E-5</v>
      </c>
      <c r="BA11" s="27">
        <f ca="1">'Composition Moles'!BB31/'Composition Moles'!$C31</f>
        <v>1.270238050335958E-3</v>
      </c>
      <c r="BB11" s="27">
        <f ca="1">'Composition Moles'!BC31/'Composition Moles'!$C31</f>
        <v>6.3851538359133706E-4</v>
      </c>
      <c r="BC11" s="27">
        <f ca="1">'Composition Moles'!BD31/'Composition Moles'!$C31</f>
        <v>3.617121720876458E-3</v>
      </c>
      <c r="BD11" s="27">
        <f ca="1">'Composition Moles'!BE31/'Composition Moles'!$C31</f>
        <v>5.2643555562051727E-4</v>
      </c>
      <c r="BE11" s="27">
        <f ca="1">'Composition Moles'!BF31/'Composition Moles'!$C31</f>
        <v>2.2755601436499781E-4</v>
      </c>
      <c r="BF11" s="27">
        <f ca="1">'Composition Moles'!BG31/'Composition Moles'!$C31</f>
        <v>1.9019607170805787E-4</v>
      </c>
      <c r="BG11" s="27">
        <f ca="1">'Composition Moles'!BH31/'Composition Moles'!$C31</f>
        <v>7.1323526890521699E-4</v>
      </c>
      <c r="BH11" s="27">
        <f ca="1">'Composition Moles'!BI31/'Composition Moles'!$C31</f>
        <v>5.8417364881760631E-4</v>
      </c>
      <c r="BI11" s="27">
        <f ca="1">'Composition Moles'!BJ31/'Composition Moles'!$C31</f>
        <v>4.2114844449641384E-4</v>
      </c>
      <c r="BJ11" s="27">
        <f ca="1">'Composition Moles'!BK31/'Composition Moles'!$C31</f>
        <v>3.2639004448472069E-3</v>
      </c>
      <c r="BK11" s="27">
        <f ca="1">'Composition Moles'!BL31/'Composition Moles'!$C31</f>
        <v>2.0717786382484874E-4</v>
      </c>
      <c r="BL11" s="27">
        <f ca="1">'Composition Moles'!BM31/'Composition Moles'!$C31</f>
        <v>1.5283612905111793E-3</v>
      </c>
      <c r="BM11" s="27">
        <f ca="1">'Composition Moles'!BN31/'Composition Moles'!$C31</f>
        <v>3.2435222943070583E-3</v>
      </c>
      <c r="BN11" s="27">
        <f ca="1">'Composition Moles'!BO31/'Composition Moles'!$C31</f>
        <v>1.5283612905111793E-3</v>
      </c>
      <c r="BO11" s="27">
        <f ca="1">'Composition Moles'!BP31/'Composition Moles'!$C31</f>
        <v>8.7626047322640946E-4</v>
      </c>
      <c r="BP11" s="27">
        <f ca="1">'Composition Moles'!BQ31/'Composition Moles'!$C31</f>
        <v>3.4608892334019813E-3</v>
      </c>
      <c r="BQ11" s="27">
        <f ca="1">'Composition Moles'!BR31/'Composition Moles'!$C31</f>
        <v>2.7238794555332572E-3</v>
      </c>
      <c r="BR11" s="27">
        <f ca="1">'Composition Moles'!BS31/'Composition Moles'!$C31</f>
        <v>5.2983191404387545E-4</v>
      </c>
      <c r="BS11" s="27">
        <f ca="1">'Composition Moles'!BT31/'Composition Moles'!$C31</f>
        <v>1.5827030252849102E-3</v>
      </c>
      <c r="BT11" s="27">
        <f ca="1">'Composition Moles'!BU31/'Composition Moles'!$C31</f>
        <v>0</v>
      </c>
      <c r="BU11" s="27">
        <f t="shared" ca="1" si="2"/>
        <v>0.99999999999999989</v>
      </c>
      <c r="BV11" s="56" t="e">
        <f t="shared" ca="1" si="0"/>
        <v>#DIV/0!</v>
      </c>
      <c r="BW11" s="27"/>
      <c r="BX11" s="57"/>
      <c r="BZ11" s="24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</row>
    <row r="12" spans="1:106">
      <c r="A12">
        <f t="shared" si="1"/>
        <v>0.49999999999999994</v>
      </c>
      <c r="B12" s="24">
        <f ca="1">B11+DeltaRK4!B13</f>
        <v>407.56131861581531</v>
      </c>
      <c r="C12" s="27">
        <f ca="1">'Composition Moles'!D32/'Composition Moles'!$C32</f>
        <v>7.6721594868565418E-2</v>
      </c>
      <c r="D12" s="27">
        <f ca="1">'Composition Moles'!E32/'Composition Moles'!$C32</f>
        <v>2.1634803156791583E-3</v>
      </c>
      <c r="E12" s="27">
        <f ca="1">'Composition Moles'!F32/'Composition Moles'!$C32</f>
        <v>1.5103087481166417E-2</v>
      </c>
      <c r="F12" s="27">
        <f ca="1">'Composition Moles'!G32/'Composition Moles'!$C32</f>
        <v>5.032667167596633E-3</v>
      </c>
      <c r="G12" s="27">
        <f ca="1">'Composition Moles'!H32/'Composition Moles'!$C32</f>
        <v>4.109593692263393E-4</v>
      </c>
      <c r="H12" s="27">
        <f ca="1">'Composition Moles'!I32/'Composition Moles'!$C32</f>
        <v>4.3813023661320473E-4</v>
      </c>
      <c r="I12" s="27">
        <f ca="1">'Composition Moles'!J32/'Composition Moles'!$C32</f>
        <v>1.0528711112410346E-4</v>
      </c>
      <c r="J12" s="27">
        <f ca="1">'Composition Moles'!K32/'Composition Moles'!$C32</f>
        <v>5.094537635037264E-5</v>
      </c>
      <c r="K12" s="27">
        <f ca="1">'Composition Moles'!L32/'Composition Moles'!$C32</f>
        <v>0</v>
      </c>
      <c r="L12" s="27">
        <f ca="1">'Composition Moles'!M32/'Composition Moles'!$C32</f>
        <v>3.3963584233581767E-5</v>
      </c>
      <c r="M12" s="27">
        <f ca="1">'Composition Moles'!N32/'Composition Moles'!$C32</f>
        <v>1.0868346954746164E-4</v>
      </c>
      <c r="N12" s="27">
        <f ca="1">'Composition Moles'!O32/'Composition Moles'!$C32</f>
        <v>0</v>
      </c>
      <c r="O12" s="27">
        <f ca="1">'Composition Moles'!P32/'Composition Moles'!$C32</f>
        <v>0</v>
      </c>
      <c r="P12" s="27">
        <f ca="1">'Composition Moles'!Q32/'Composition Moles'!$C32</f>
        <v>3.6722330190768759E-2</v>
      </c>
      <c r="Q12" s="27">
        <f ca="1">'Composition Moles'!R32/'Composition Moles'!$C32</f>
        <v>1.6981792116790884E-5</v>
      </c>
      <c r="R12" s="27">
        <f ca="1">'Composition Moles'!S32/'Composition Moles'!$C32</f>
        <v>0</v>
      </c>
      <c r="S12" s="27">
        <f ca="1">'Composition Moles'!T32/'Composition Moles'!$C32</f>
        <v>4.415265950365629E-5</v>
      </c>
      <c r="T12" s="27">
        <f ca="1">'Composition Moles'!U32/'Composition Moles'!$C32</f>
        <v>0</v>
      </c>
      <c r="U12" s="27">
        <f ca="1">'Composition Moles'!V32/'Composition Moles'!$C32</f>
        <v>1.0189075270074528E-5</v>
      </c>
      <c r="V12" s="27">
        <f ca="1">'Composition Moles'!W32/'Composition Moles'!$C32</f>
        <v>0.67144577144745232</v>
      </c>
      <c r="W12" s="27">
        <f ca="1">'Composition Moles'!X32/'Composition Moles'!$C32</f>
        <v>3.3963584233581762E-6</v>
      </c>
      <c r="X12" s="27">
        <f ca="1">'Composition Moles'!Y32/'Composition Moles'!$C32</f>
        <v>1.0189075270074528E-5</v>
      </c>
      <c r="Y12" s="27">
        <f ca="1">'Composition Moles'!Z32/'Composition Moles'!$C32</f>
        <v>0</v>
      </c>
      <c r="Z12" s="27">
        <f ca="1">'Composition Moles'!AA32/'Composition Moles'!$C32</f>
        <v>0</v>
      </c>
      <c r="AA12" s="27">
        <f ca="1">'Composition Moles'!AB32/'Composition Moles'!$C32</f>
        <v>0</v>
      </c>
      <c r="AB12" s="27">
        <f ca="1">'Composition Moles'!AC32/'Composition Moles'!$C32</f>
        <v>0</v>
      </c>
      <c r="AC12" s="27">
        <f ca="1">'Composition Moles'!AD32/'Composition Moles'!$C32</f>
        <v>0</v>
      </c>
      <c r="AD12" s="27">
        <f ca="1">'Composition Moles'!AE32/'Composition Moles'!$C32</f>
        <v>-2.4940308037015584E-3</v>
      </c>
      <c r="AE12" s="27">
        <f ca="1">'Composition Moles'!AF32/'Composition Moles'!$C32</f>
        <v>2.8894086962241952E-2</v>
      </c>
      <c r="AF12" s="27">
        <f ca="1">'Composition Moles'!AG32/'Composition Moles'!$C32</f>
        <v>1.1209878032175961E-2</v>
      </c>
      <c r="AG12" s="27">
        <f ca="1">'Composition Moles'!AH32/'Composition Moles'!$C32</f>
        <v>1.0640980473298468E-2</v>
      </c>
      <c r="AH12" s="27">
        <f ca="1">'Composition Moles'!AI32/'Composition Moles'!$C32</f>
        <v>0</v>
      </c>
      <c r="AI12" s="27">
        <f ca="1">'Composition Moles'!AJ32/'Composition Moles'!$C32</f>
        <v>0</v>
      </c>
      <c r="AJ12" s="27">
        <f ca="1">'Composition Moles'!AK32/'Composition Moles'!$C32</f>
        <v>0</v>
      </c>
      <c r="AK12" s="27">
        <f ca="1">'Composition Moles'!AL32/'Composition Moles'!$C32</f>
        <v>7.0644255205850064E-4</v>
      </c>
      <c r="AL12" s="27">
        <f ca="1">'Composition Moles'!AM32/'Composition Moles'!$C32</f>
        <v>1.1147415786816649E-3</v>
      </c>
      <c r="AM12" s="27">
        <f ca="1">'Composition Moles'!AN32/'Composition Moles'!$C32</f>
        <v>1.1334097715997801E-2</v>
      </c>
      <c r="AN12" s="27">
        <f ca="1">'Composition Moles'!AO32/'Composition Moles'!$C32</f>
        <v>8.7999646749210344E-3</v>
      </c>
      <c r="AO12" s="27">
        <f ca="1">'Composition Moles'!AP32/'Composition Moles'!$C32</f>
        <v>6.7349787535192626E-3</v>
      </c>
      <c r="AP12" s="27">
        <f ca="1">'Composition Moles'!AQ32/'Composition Moles'!$C32</f>
        <v>1.9502943725827324E-2</v>
      </c>
      <c r="AQ12" s="27">
        <f ca="1">'Composition Moles'!AR32/'Composition Moles'!$C32</f>
        <v>5.8513516576519341E-2</v>
      </c>
      <c r="AR12" s="27">
        <f ca="1">'Composition Moles'!AS32/'Composition Moles'!$C32</f>
        <v>6.0058153514019356E-3</v>
      </c>
      <c r="AS12" s="27">
        <f ca="1">'Composition Moles'!AT32/'Composition Moles'!$C32</f>
        <v>1.640441118481999E-3</v>
      </c>
      <c r="AT12" s="27">
        <f ca="1">'Composition Moles'!AU32/'Composition Moles'!$C32</f>
        <v>1.3585433693432705E-5</v>
      </c>
      <c r="AU12" s="27">
        <f ca="1">'Composition Moles'!AV32/'Composition Moles'!$C32</f>
        <v>0</v>
      </c>
      <c r="AV12" s="27">
        <f ca="1">'Composition Moles'!AW32/'Composition Moles'!$C32</f>
        <v>4.4831931188327927E-4</v>
      </c>
      <c r="AW12" s="27">
        <f ca="1">'Composition Moles'!AX32/'Composition Moles'!$C32</f>
        <v>4.5511202872999563E-4</v>
      </c>
      <c r="AX12" s="27">
        <f ca="1">'Composition Moles'!AY32/'Composition Moles'!$C32</f>
        <v>4.5511202872999563E-4</v>
      </c>
      <c r="AY12" s="27">
        <f ca="1">'Composition Moles'!AZ32/'Composition Moles'!$C32</f>
        <v>4.2114844449641384E-4</v>
      </c>
      <c r="AZ12" s="27">
        <f ca="1">'Composition Moles'!BA32/'Composition Moles'!$C32</f>
        <v>4.7549017927014468E-5</v>
      </c>
      <c r="BA12" s="27">
        <f ca="1">'Composition Moles'!BB32/'Composition Moles'!$C32</f>
        <v>1.270238050335958E-3</v>
      </c>
      <c r="BB12" s="27">
        <f ca="1">'Composition Moles'!BC32/'Composition Moles'!$C32</f>
        <v>6.3851538359133706E-4</v>
      </c>
      <c r="BC12" s="27">
        <f ca="1">'Composition Moles'!BD32/'Composition Moles'!$C32</f>
        <v>3.617121720876458E-3</v>
      </c>
      <c r="BD12" s="27">
        <f ca="1">'Composition Moles'!BE32/'Composition Moles'!$C32</f>
        <v>5.2643555562051727E-4</v>
      </c>
      <c r="BE12" s="27">
        <f ca="1">'Composition Moles'!BF32/'Composition Moles'!$C32</f>
        <v>2.2755601436499781E-4</v>
      </c>
      <c r="BF12" s="27">
        <f ca="1">'Composition Moles'!BG32/'Composition Moles'!$C32</f>
        <v>1.9019607170805787E-4</v>
      </c>
      <c r="BG12" s="27">
        <f ca="1">'Composition Moles'!BH32/'Composition Moles'!$C32</f>
        <v>7.1323526890521699E-4</v>
      </c>
      <c r="BH12" s="27">
        <f ca="1">'Composition Moles'!BI32/'Composition Moles'!$C32</f>
        <v>5.8417364881760631E-4</v>
      </c>
      <c r="BI12" s="27">
        <f ca="1">'Composition Moles'!BJ32/'Composition Moles'!$C32</f>
        <v>4.2114844449641384E-4</v>
      </c>
      <c r="BJ12" s="27">
        <f ca="1">'Composition Moles'!BK32/'Composition Moles'!$C32</f>
        <v>3.2639004448472069E-3</v>
      </c>
      <c r="BK12" s="27">
        <f ca="1">'Composition Moles'!BL32/'Composition Moles'!$C32</f>
        <v>2.0717786382484874E-4</v>
      </c>
      <c r="BL12" s="27">
        <f ca="1">'Composition Moles'!BM32/'Composition Moles'!$C32</f>
        <v>1.5283612905111793E-3</v>
      </c>
      <c r="BM12" s="27">
        <f ca="1">'Composition Moles'!BN32/'Composition Moles'!$C32</f>
        <v>3.2435222943070583E-3</v>
      </c>
      <c r="BN12" s="27">
        <f ca="1">'Composition Moles'!BO32/'Composition Moles'!$C32</f>
        <v>1.5283612905111793E-3</v>
      </c>
      <c r="BO12" s="27">
        <f ca="1">'Composition Moles'!BP32/'Composition Moles'!$C32</f>
        <v>8.7626047322640946E-4</v>
      </c>
      <c r="BP12" s="27">
        <f ca="1">'Composition Moles'!BQ32/'Composition Moles'!$C32</f>
        <v>3.4608892334019813E-3</v>
      </c>
      <c r="BQ12" s="27">
        <f ca="1">'Composition Moles'!BR32/'Composition Moles'!$C32</f>
        <v>2.7238794555332572E-3</v>
      </c>
      <c r="BR12" s="27">
        <f ca="1">'Composition Moles'!BS32/'Composition Moles'!$C32</f>
        <v>5.2983191404387545E-4</v>
      </c>
      <c r="BS12" s="27">
        <f ca="1">'Composition Moles'!BT32/'Composition Moles'!$C32</f>
        <v>1.5827030252849102E-3</v>
      </c>
      <c r="BT12" s="27">
        <f ca="1">'Composition Moles'!BU32/'Composition Moles'!$C32</f>
        <v>0</v>
      </c>
      <c r="BU12" s="27">
        <f t="shared" ca="1" si="2"/>
        <v>0.99999999999999978</v>
      </c>
      <c r="BV12" s="56" t="e">
        <f t="shared" ca="1" si="0"/>
        <v>#DIV/0!</v>
      </c>
      <c r="BW12" s="27"/>
      <c r="BX12" s="57"/>
      <c r="BZ12" s="24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</row>
    <row r="13" spans="1:106">
      <c r="A13">
        <f t="shared" si="1"/>
        <v>0.54999999999999993</v>
      </c>
      <c r="B13" s="24">
        <f ca="1">B12+DeltaRK4!B14</f>
        <v>407.92190916068921</v>
      </c>
      <c r="C13" s="27">
        <f ca="1">'Composition Moles'!D33/'Composition Moles'!$C33</f>
        <v>7.5681841965165197E-2</v>
      </c>
      <c r="D13" s="27">
        <f ca="1">'Composition Moles'!E33/'Composition Moles'!$C33</f>
        <v>2.1634803156791579E-3</v>
      </c>
      <c r="E13" s="27">
        <f ca="1">'Composition Moles'!F33/'Composition Moles'!$C33</f>
        <v>1.6012882305381417E-2</v>
      </c>
      <c r="F13" s="27">
        <f ca="1">'Composition Moles'!G33/'Composition Moles'!$C33</f>
        <v>5.1626252467818481E-3</v>
      </c>
      <c r="G13" s="27">
        <f ca="1">'Composition Moles'!H33/'Composition Moles'!$C33</f>
        <v>4.1095936922633925E-4</v>
      </c>
      <c r="H13" s="27">
        <f ca="1">'Composition Moles'!I33/'Composition Moles'!$C33</f>
        <v>4.3813023661320468E-4</v>
      </c>
      <c r="I13" s="27">
        <f ca="1">'Composition Moles'!J33/'Composition Moles'!$C33</f>
        <v>1.0528711112410345E-4</v>
      </c>
      <c r="J13" s="27">
        <f ca="1">'Composition Moles'!K33/'Composition Moles'!$C33</f>
        <v>5.0945376350372634E-5</v>
      </c>
      <c r="K13" s="27">
        <f ca="1">'Composition Moles'!L33/'Composition Moles'!$C33</f>
        <v>0</v>
      </c>
      <c r="L13" s="27">
        <f ca="1">'Composition Moles'!M33/'Composition Moles'!$C33</f>
        <v>3.396358423358176E-5</v>
      </c>
      <c r="M13" s="27">
        <f ca="1">'Composition Moles'!N33/'Composition Moles'!$C33</f>
        <v>1.0868346954746162E-4</v>
      </c>
      <c r="N13" s="27">
        <f ca="1">'Composition Moles'!O33/'Composition Moles'!$C33</f>
        <v>0</v>
      </c>
      <c r="O13" s="27">
        <f ca="1">'Composition Moles'!P33/'Composition Moles'!$C33</f>
        <v>0</v>
      </c>
      <c r="P13" s="27">
        <f ca="1">'Composition Moles'!Q33/'Composition Moles'!$C33</f>
        <v>4.0166956955834658E-2</v>
      </c>
      <c r="Q13" s="27">
        <f ca="1">'Composition Moles'!R33/'Composition Moles'!$C33</f>
        <v>1.698179211679088E-5</v>
      </c>
      <c r="R13" s="27">
        <f ca="1">'Composition Moles'!S33/'Composition Moles'!$C33</f>
        <v>0</v>
      </c>
      <c r="S13" s="27">
        <f ca="1">'Composition Moles'!T33/'Composition Moles'!$C33</f>
        <v>4.4152659503656283E-5</v>
      </c>
      <c r="T13" s="27">
        <f ca="1">'Composition Moles'!U33/'Composition Moles'!$C33</f>
        <v>0</v>
      </c>
      <c r="U13" s="27">
        <f ca="1">'Composition Moles'!V33/'Composition Moles'!$C33</f>
        <v>1.0189075270074526E-5</v>
      </c>
      <c r="V13" s="27">
        <f ca="1">'Composition Moles'!W33/'Composition Moles'!$C33</f>
        <v>0.66504000396948937</v>
      </c>
      <c r="W13" s="27">
        <f ca="1">'Composition Moles'!X33/'Composition Moles'!$C33</f>
        <v>3.3963584233581758E-6</v>
      </c>
      <c r="X13" s="27">
        <f ca="1">'Composition Moles'!Y33/'Composition Moles'!$C33</f>
        <v>1.0189075270074526E-5</v>
      </c>
      <c r="Y13" s="27">
        <f ca="1">'Composition Moles'!Z33/'Composition Moles'!$C33</f>
        <v>0</v>
      </c>
      <c r="Z13" s="27">
        <f ca="1">'Composition Moles'!AA33/'Composition Moles'!$C33</f>
        <v>0</v>
      </c>
      <c r="AA13" s="27">
        <f ca="1">'Composition Moles'!AB33/'Composition Moles'!$C33</f>
        <v>0</v>
      </c>
      <c r="AB13" s="27">
        <f ca="1">'Composition Moles'!AC33/'Composition Moles'!$C33</f>
        <v>0</v>
      </c>
      <c r="AC13" s="27">
        <f ca="1">'Composition Moles'!AD33/'Composition Moles'!$C33</f>
        <v>0</v>
      </c>
      <c r="AD13" s="27">
        <f ca="1">'Composition Moles'!AE33/'Composition Moles'!$C33</f>
        <v>-2.1002004793062795E-3</v>
      </c>
      <c r="AE13" s="27">
        <f ca="1">'Composition Moles'!AF33/'Composition Moles'!$C33</f>
        <v>3.125955839295267E-2</v>
      </c>
      <c r="AF13" s="27">
        <f ca="1">'Composition Moles'!AG33/'Composition Moles'!$C33</f>
        <v>1.2240656037331758E-2</v>
      </c>
      <c r="AG13" s="27">
        <f ca="1">'Composition Moles'!AH33/'Composition Moles'!$C33</f>
        <v>1.1538019259750378E-2</v>
      </c>
      <c r="AH13" s="27">
        <f ca="1">'Composition Moles'!AI33/'Composition Moles'!$C33</f>
        <v>0</v>
      </c>
      <c r="AI13" s="27">
        <f ca="1">'Composition Moles'!AJ33/'Composition Moles'!$C33</f>
        <v>0</v>
      </c>
      <c r="AJ13" s="27">
        <f ca="1">'Composition Moles'!AK33/'Composition Moles'!$C33</f>
        <v>0</v>
      </c>
      <c r="AK13" s="27">
        <f ca="1">'Composition Moles'!AL33/'Composition Moles'!$C33</f>
        <v>7.0644255205850053E-4</v>
      </c>
      <c r="AL13" s="27">
        <f ca="1">'Composition Moles'!AM33/'Composition Moles'!$C33</f>
        <v>9.8478349949644869E-4</v>
      </c>
      <c r="AM13" s="27">
        <f ca="1">'Composition Moles'!AN33/'Composition Moles'!$C33</f>
        <v>1.0829671409502051E-2</v>
      </c>
      <c r="AN13" s="27">
        <f ca="1">'Composition Moles'!AO33/'Composition Moles'!$C33</f>
        <v>8.7999646749210327E-3</v>
      </c>
      <c r="AO13" s="27">
        <f ca="1">'Composition Moles'!AP33/'Composition Moles'!$C33</f>
        <v>6.7349787535192617E-3</v>
      </c>
      <c r="AP13" s="27">
        <f ca="1">'Composition Moles'!AQ33/'Composition Moles'!$C33</f>
        <v>1.9139079243115399E-2</v>
      </c>
      <c r="AQ13" s="27">
        <f ca="1">'Composition Moles'!AR33/'Composition Moles'!$C33</f>
        <v>5.8149652093807409E-2</v>
      </c>
      <c r="AR13" s="27">
        <f ca="1">'Composition Moles'!AS33/'Composition Moles'!$C33</f>
        <v>5.6419508686900129E-3</v>
      </c>
      <c r="AS13" s="27">
        <f ca="1">'Composition Moles'!AT33/'Composition Moles'!$C33</f>
        <v>1.6404411184819988E-3</v>
      </c>
      <c r="AT13" s="27">
        <f ca="1">'Composition Moles'!AU33/'Composition Moles'!$C33</f>
        <v>1.3585433693432703E-5</v>
      </c>
      <c r="AU13" s="27">
        <f ca="1">'Composition Moles'!AV33/'Composition Moles'!$C33</f>
        <v>0</v>
      </c>
      <c r="AV13" s="27">
        <f ca="1">'Composition Moles'!AW33/'Composition Moles'!$C33</f>
        <v>4.4831931188327921E-4</v>
      </c>
      <c r="AW13" s="27">
        <f ca="1">'Composition Moles'!AX33/'Composition Moles'!$C33</f>
        <v>4.5511202872999557E-4</v>
      </c>
      <c r="AX13" s="27">
        <f ca="1">'Composition Moles'!AY33/'Composition Moles'!$C33</f>
        <v>4.5511202872999557E-4</v>
      </c>
      <c r="AY13" s="27">
        <f ca="1">'Composition Moles'!AZ33/'Composition Moles'!$C33</f>
        <v>4.2114844449641378E-4</v>
      </c>
      <c r="AZ13" s="27">
        <f ca="1">'Composition Moles'!BA33/'Composition Moles'!$C33</f>
        <v>4.7549017927014462E-5</v>
      </c>
      <c r="BA13" s="27">
        <f ca="1">'Composition Moles'!BB33/'Composition Moles'!$C33</f>
        <v>1.2702380503359578E-3</v>
      </c>
      <c r="BB13" s="27">
        <f ca="1">'Composition Moles'!BC33/'Composition Moles'!$C33</f>
        <v>6.3851538359133695E-4</v>
      </c>
      <c r="BC13" s="27">
        <f ca="1">'Composition Moles'!BD33/'Composition Moles'!$C33</f>
        <v>3.6171217208764571E-3</v>
      </c>
      <c r="BD13" s="27">
        <f ca="1">'Composition Moles'!BE33/'Composition Moles'!$C33</f>
        <v>5.2643555562051727E-4</v>
      </c>
      <c r="BE13" s="27">
        <f ca="1">'Composition Moles'!BF33/'Composition Moles'!$C33</f>
        <v>2.2755601436499779E-4</v>
      </c>
      <c r="BF13" s="27">
        <f ca="1">'Composition Moles'!BG33/'Composition Moles'!$C33</f>
        <v>1.9019607170805785E-4</v>
      </c>
      <c r="BG13" s="27">
        <f ca="1">'Composition Moles'!BH33/'Composition Moles'!$C33</f>
        <v>7.1323526890521688E-4</v>
      </c>
      <c r="BH13" s="27">
        <f ca="1">'Composition Moles'!BI33/'Composition Moles'!$C33</f>
        <v>5.841736488176062E-4</v>
      </c>
      <c r="BI13" s="27">
        <f ca="1">'Composition Moles'!BJ33/'Composition Moles'!$C33</f>
        <v>4.2114844449641378E-4</v>
      </c>
      <c r="BJ13" s="27">
        <f ca="1">'Composition Moles'!BK33/'Composition Moles'!$C33</f>
        <v>3.2639004448472065E-3</v>
      </c>
      <c r="BK13" s="27">
        <f ca="1">'Composition Moles'!BL33/'Composition Moles'!$C33</f>
        <v>2.0717786382484871E-4</v>
      </c>
      <c r="BL13" s="27">
        <f ca="1">'Composition Moles'!BM33/'Composition Moles'!$C33</f>
        <v>1.5283612905111791E-3</v>
      </c>
      <c r="BM13" s="27">
        <f ca="1">'Composition Moles'!BN33/'Composition Moles'!$C33</f>
        <v>3.2435222943070579E-3</v>
      </c>
      <c r="BN13" s="27">
        <f ca="1">'Composition Moles'!BO33/'Composition Moles'!$C33</f>
        <v>1.5283612905111791E-3</v>
      </c>
      <c r="BO13" s="27">
        <f ca="1">'Composition Moles'!BP33/'Composition Moles'!$C33</f>
        <v>8.7626047322640936E-4</v>
      </c>
      <c r="BP13" s="27">
        <f ca="1">'Composition Moles'!BQ33/'Composition Moles'!$C33</f>
        <v>3.4608892334019809E-3</v>
      </c>
      <c r="BQ13" s="27">
        <f ca="1">'Composition Moles'!BR33/'Composition Moles'!$C33</f>
        <v>2.7238794555332567E-3</v>
      </c>
      <c r="BR13" s="27">
        <f ca="1">'Composition Moles'!BS33/'Composition Moles'!$C33</f>
        <v>5.2983191404387545E-4</v>
      </c>
      <c r="BS13" s="27">
        <f ca="1">'Composition Moles'!BT33/'Composition Moles'!$C33</f>
        <v>1.58270302528491E-3</v>
      </c>
      <c r="BT13" s="27">
        <f ca="1">'Composition Moles'!BU33/'Composition Moles'!$C33</f>
        <v>0</v>
      </c>
      <c r="BU13" s="27">
        <f t="shared" ca="1" si="2"/>
        <v>0.99999999999999978</v>
      </c>
      <c r="BV13" s="56" t="e">
        <f t="shared" ca="1" si="0"/>
        <v>#DIV/0!</v>
      </c>
      <c r="BW13" s="27"/>
      <c r="BX13" s="57"/>
      <c r="BZ13" s="24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</row>
    <row r="14" spans="1:106">
      <c r="A14">
        <f t="shared" si="1"/>
        <v>0.6</v>
      </c>
      <c r="B14" s="24">
        <f ca="1">B13+DeltaRK4!B15</f>
        <v>408.25350496030347</v>
      </c>
      <c r="C14" s="27">
        <f ca="1">'Composition Moles'!D34/'Composition Moles'!$C34</f>
        <v>7.4711069584618553E-2</v>
      </c>
      <c r="D14" s="27">
        <f ca="1">'Composition Moles'!E34/'Composition Moles'!$C34</f>
        <v>2.1634803156791583E-3</v>
      </c>
      <c r="E14" s="27">
        <f ca="1">'Composition Moles'!F34/'Composition Moles'!$C34</f>
        <v>1.6870403462605897E-2</v>
      </c>
      <c r="F14" s="27">
        <f ca="1">'Composition Moles'!G34/'Composition Moles'!$C34</f>
        <v>5.275876470104017E-3</v>
      </c>
      <c r="G14" s="27">
        <f ca="1">'Composition Moles'!H34/'Composition Moles'!$C34</f>
        <v>4.109593692263393E-4</v>
      </c>
      <c r="H14" s="27">
        <f ca="1">'Composition Moles'!I34/'Composition Moles'!$C34</f>
        <v>4.3813023661320473E-4</v>
      </c>
      <c r="I14" s="27">
        <f ca="1">'Composition Moles'!J34/'Composition Moles'!$C34</f>
        <v>1.0528711112410346E-4</v>
      </c>
      <c r="J14" s="27">
        <f ca="1">'Composition Moles'!K34/'Composition Moles'!$C34</f>
        <v>5.094537635037264E-5</v>
      </c>
      <c r="K14" s="27">
        <f ca="1">'Composition Moles'!L34/'Composition Moles'!$C34</f>
        <v>0</v>
      </c>
      <c r="L14" s="27">
        <f ca="1">'Composition Moles'!M34/'Composition Moles'!$C34</f>
        <v>3.3963584233581767E-5</v>
      </c>
      <c r="M14" s="27">
        <f ca="1">'Composition Moles'!N34/'Composition Moles'!$C34</f>
        <v>1.0868346954746164E-4</v>
      </c>
      <c r="N14" s="27">
        <f ca="1">'Composition Moles'!O34/'Composition Moles'!$C34</f>
        <v>0</v>
      </c>
      <c r="O14" s="27">
        <f ca="1">'Composition Moles'!P34/'Composition Moles'!$C34</f>
        <v>0</v>
      </c>
      <c r="P14" s="27">
        <f ca="1">'Composition Moles'!Q34/'Composition Moles'!$C34</f>
        <v>4.3490952571133661E-2</v>
      </c>
      <c r="Q14" s="27">
        <f ca="1">'Composition Moles'!R34/'Composition Moles'!$C34</f>
        <v>1.6981792116790884E-5</v>
      </c>
      <c r="R14" s="27">
        <f ca="1">'Composition Moles'!S34/'Composition Moles'!$C34</f>
        <v>0</v>
      </c>
      <c r="S14" s="27">
        <f ca="1">'Composition Moles'!T34/'Composition Moles'!$C34</f>
        <v>4.415265950365629E-5</v>
      </c>
      <c r="T14" s="27">
        <f ca="1">'Composition Moles'!U34/'Composition Moles'!$C34</f>
        <v>0</v>
      </c>
      <c r="U14" s="27">
        <f ca="1">'Composition Moles'!V34/'Composition Moles'!$C34</f>
        <v>1.0189075270074528E-5</v>
      </c>
      <c r="V14" s="27">
        <f ca="1">'Composition Moles'!W34/'Composition Moles'!$C34</f>
        <v>0.65878432491598671</v>
      </c>
      <c r="W14" s="27">
        <f ca="1">'Composition Moles'!X34/'Composition Moles'!$C34</f>
        <v>3.3963584233581762E-6</v>
      </c>
      <c r="X14" s="27">
        <f ca="1">'Composition Moles'!Y34/'Composition Moles'!$C34</f>
        <v>1.0189075270074528E-5</v>
      </c>
      <c r="Y14" s="27">
        <f ca="1">'Composition Moles'!Z34/'Composition Moles'!$C34</f>
        <v>0</v>
      </c>
      <c r="Z14" s="27">
        <f ca="1">'Composition Moles'!AA34/'Composition Moles'!$C34</f>
        <v>0</v>
      </c>
      <c r="AA14" s="27">
        <f ca="1">'Composition Moles'!AB34/'Composition Moles'!$C34</f>
        <v>0</v>
      </c>
      <c r="AB14" s="27">
        <f ca="1">'Composition Moles'!AC34/'Composition Moles'!$C34</f>
        <v>0</v>
      </c>
      <c r="AC14" s="27">
        <f ca="1">'Composition Moles'!AD34/'Composition Moles'!$C34</f>
        <v>0</v>
      </c>
      <c r="AD14" s="27">
        <f ca="1">'Composition Moles'!AE34/'Composition Moles'!$C34</f>
        <v>-1.6984592643889827E-3</v>
      </c>
      <c r="AE14" s="27">
        <f ca="1">'Composition Moles'!AF34/'Composition Moles'!$C34</f>
        <v>3.3538055155803811E-2</v>
      </c>
      <c r="AF14" s="27">
        <f ca="1">'Composition Moles'!AG34/'Composition Moles'!$C34</f>
        <v>1.3275888897319831E-2</v>
      </c>
      <c r="AG14" s="27">
        <f ca="1">'Composition Moles'!AH34/'Composition Moles'!$C34</f>
        <v>1.2416715667517786E-2</v>
      </c>
      <c r="AH14" s="27">
        <f ca="1">'Composition Moles'!AI34/'Composition Moles'!$C34</f>
        <v>0</v>
      </c>
      <c r="AI14" s="27">
        <f ca="1">'Composition Moles'!AJ34/'Composition Moles'!$C34</f>
        <v>0</v>
      </c>
      <c r="AJ14" s="27">
        <f ca="1">'Composition Moles'!AK34/'Composition Moles'!$C34</f>
        <v>0</v>
      </c>
      <c r="AK14" s="27">
        <f ca="1">'Composition Moles'!AL34/'Composition Moles'!$C34</f>
        <v>7.0644255205850064E-4</v>
      </c>
      <c r="AL14" s="27">
        <f ca="1">'Composition Moles'!AM34/'Composition Moles'!$C34</f>
        <v>8.7153227617428142E-4</v>
      </c>
      <c r="AM14" s="27">
        <f ca="1">'Composition Moles'!AN34/'Composition Moles'!$C34</f>
        <v>1.034085987134927E-2</v>
      </c>
      <c r="AN14" s="27">
        <f ca="1">'Composition Moles'!AO34/'Composition Moles'!$C34</f>
        <v>8.7999646749210344E-3</v>
      </c>
      <c r="AO14" s="27">
        <f ca="1">'Composition Moles'!AP34/'Composition Moles'!$C34</f>
        <v>6.7349787535192626E-3</v>
      </c>
      <c r="AP14" s="27">
        <f ca="1">'Composition Moles'!AQ34/'Composition Moles'!$C34</f>
        <v>1.8785605561166992E-2</v>
      </c>
      <c r="AQ14" s="27">
        <f ca="1">'Composition Moles'!AR34/'Composition Moles'!$C34</f>
        <v>5.7796178411859002E-2</v>
      </c>
      <c r="AR14" s="27">
        <f ca="1">'Composition Moles'!AS34/'Composition Moles'!$C34</f>
        <v>5.288477186741602E-3</v>
      </c>
      <c r="AS14" s="27">
        <f ca="1">'Composition Moles'!AT34/'Composition Moles'!$C34</f>
        <v>1.640441118481999E-3</v>
      </c>
      <c r="AT14" s="27">
        <f ca="1">'Composition Moles'!AU34/'Composition Moles'!$C34</f>
        <v>1.3585433693432705E-5</v>
      </c>
      <c r="AU14" s="27">
        <f ca="1">'Composition Moles'!AV34/'Composition Moles'!$C34</f>
        <v>0</v>
      </c>
      <c r="AV14" s="27">
        <f ca="1">'Composition Moles'!AW34/'Composition Moles'!$C34</f>
        <v>4.4831931188327927E-4</v>
      </c>
      <c r="AW14" s="27">
        <f ca="1">'Composition Moles'!AX34/'Composition Moles'!$C34</f>
        <v>4.5511202872999563E-4</v>
      </c>
      <c r="AX14" s="27">
        <f ca="1">'Composition Moles'!AY34/'Composition Moles'!$C34</f>
        <v>4.5511202872999563E-4</v>
      </c>
      <c r="AY14" s="27">
        <f ca="1">'Composition Moles'!AZ34/'Composition Moles'!$C34</f>
        <v>4.2114844449641384E-4</v>
      </c>
      <c r="AZ14" s="27">
        <f ca="1">'Composition Moles'!BA34/'Composition Moles'!$C34</f>
        <v>4.7549017927014468E-5</v>
      </c>
      <c r="BA14" s="27">
        <f ca="1">'Composition Moles'!BB34/'Composition Moles'!$C34</f>
        <v>1.270238050335958E-3</v>
      </c>
      <c r="BB14" s="27">
        <f ca="1">'Composition Moles'!BC34/'Composition Moles'!$C34</f>
        <v>6.3851538359133706E-4</v>
      </c>
      <c r="BC14" s="27">
        <f ca="1">'Composition Moles'!BD34/'Composition Moles'!$C34</f>
        <v>3.617121720876458E-3</v>
      </c>
      <c r="BD14" s="27">
        <f ca="1">'Composition Moles'!BE34/'Composition Moles'!$C34</f>
        <v>5.2643555562051727E-4</v>
      </c>
      <c r="BE14" s="27">
        <f ca="1">'Composition Moles'!BF34/'Composition Moles'!$C34</f>
        <v>2.2755601436499781E-4</v>
      </c>
      <c r="BF14" s="27">
        <f ca="1">'Composition Moles'!BG34/'Composition Moles'!$C34</f>
        <v>1.9019607170805787E-4</v>
      </c>
      <c r="BG14" s="27">
        <f ca="1">'Composition Moles'!BH34/'Composition Moles'!$C34</f>
        <v>7.1323526890521699E-4</v>
      </c>
      <c r="BH14" s="27">
        <f ca="1">'Composition Moles'!BI34/'Composition Moles'!$C34</f>
        <v>5.8417364881760631E-4</v>
      </c>
      <c r="BI14" s="27">
        <f ca="1">'Composition Moles'!BJ34/'Composition Moles'!$C34</f>
        <v>4.2114844449641384E-4</v>
      </c>
      <c r="BJ14" s="27">
        <f ca="1">'Composition Moles'!BK34/'Composition Moles'!$C34</f>
        <v>3.2639004448472069E-3</v>
      </c>
      <c r="BK14" s="27">
        <f ca="1">'Composition Moles'!BL34/'Composition Moles'!$C34</f>
        <v>2.0717786382484874E-4</v>
      </c>
      <c r="BL14" s="27">
        <f ca="1">'Composition Moles'!BM34/'Composition Moles'!$C34</f>
        <v>1.5283612905111793E-3</v>
      </c>
      <c r="BM14" s="27">
        <f ca="1">'Composition Moles'!BN34/'Composition Moles'!$C34</f>
        <v>3.2435222943070583E-3</v>
      </c>
      <c r="BN14" s="27">
        <f ca="1">'Composition Moles'!BO34/'Composition Moles'!$C34</f>
        <v>1.5283612905111793E-3</v>
      </c>
      <c r="BO14" s="27">
        <f ca="1">'Composition Moles'!BP34/'Composition Moles'!$C34</f>
        <v>8.7626047322640946E-4</v>
      </c>
      <c r="BP14" s="27">
        <f ca="1">'Composition Moles'!BQ34/'Composition Moles'!$C34</f>
        <v>3.4608892334019813E-3</v>
      </c>
      <c r="BQ14" s="27">
        <f ca="1">'Composition Moles'!BR34/'Composition Moles'!$C34</f>
        <v>2.7238794555332572E-3</v>
      </c>
      <c r="BR14" s="27">
        <f ca="1">'Composition Moles'!BS34/'Composition Moles'!$C34</f>
        <v>5.2983191404387545E-4</v>
      </c>
      <c r="BS14" s="27">
        <f ca="1">'Composition Moles'!BT34/'Composition Moles'!$C34</f>
        <v>1.5827030252849102E-3</v>
      </c>
      <c r="BT14" s="27">
        <f ca="1">'Composition Moles'!BU34/'Composition Moles'!$C34</f>
        <v>0</v>
      </c>
      <c r="BU14" s="27">
        <f t="shared" ca="1" si="2"/>
        <v>0.99999999999999989</v>
      </c>
      <c r="BV14" s="56" t="e">
        <f t="shared" ca="1" si="0"/>
        <v>#DIV/0!</v>
      </c>
      <c r="BW14" s="27"/>
      <c r="BX14" s="57"/>
      <c r="BZ14" s="24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</row>
    <row r="15" spans="1:106">
      <c r="A15">
        <f t="shared" si="1"/>
        <v>0.65</v>
      </c>
      <c r="B15" s="24">
        <f ca="1">B14+DeltaRK4!B16</f>
        <v>408.56396601266903</v>
      </c>
      <c r="C15" s="27">
        <f ca="1">'Composition Moles'!D35/'Composition Moles'!$C35</f>
        <v>7.3803817106529515E-2</v>
      </c>
      <c r="D15" s="27">
        <f ca="1">'Composition Moles'!E35/'Composition Moles'!$C35</f>
        <v>2.1634803156791588E-3</v>
      </c>
      <c r="E15" s="27">
        <f ca="1">'Composition Moles'!F35/'Composition Moles'!$C35</f>
        <v>1.7678714565805779E-2</v>
      </c>
      <c r="F15" s="27">
        <f ca="1">'Composition Moles'!G35/'Composition Moles'!$C35</f>
        <v>5.3748178449932156E-3</v>
      </c>
      <c r="G15" s="27">
        <f ca="1">'Composition Moles'!H35/'Composition Moles'!$C35</f>
        <v>4.1095936922633941E-4</v>
      </c>
      <c r="H15" s="27">
        <f ca="1">'Composition Moles'!I35/'Composition Moles'!$C35</f>
        <v>4.3813023661320489E-4</v>
      </c>
      <c r="I15" s="27">
        <f ca="1">'Composition Moles'!J35/'Composition Moles'!$C35</f>
        <v>1.0528711112410349E-4</v>
      </c>
      <c r="J15" s="27">
        <f ca="1">'Composition Moles'!K35/'Composition Moles'!$C35</f>
        <v>5.0945376350372654E-5</v>
      </c>
      <c r="K15" s="27">
        <f ca="1">'Composition Moles'!L35/'Composition Moles'!$C35</f>
        <v>0</v>
      </c>
      <c r="L15" s="27">
        <f ca="1">'Composition Moles'!M35/'Composition Moles'!$C35</f>
        <v>3.3963584233581774E-5</v>
      </c>
      <c r="M15" s="27">
        <f ca="1">'Composition Moles'!N35/'Composition Moles'!$C35</f>
        <v>1.0868346954746168E-4</v>
      </c>
      <c r="N15" s="27">
        <f ca="1">'Composition Moles'!O35/'Composition Moles'!$C35</f>
        <v>0</v>
      </c>
      <c r="O15" s="27">
        <f ca="1">'Composition Moles'!P35/'Composition Moles'!$C35</f>
        <v>0</v>
      </c>
      <c r="P15" s="27">
        <f ca="1">'Composition Moles'!Q35/'Composition Moles'!$C35</f>
        <v>4.6675984817880829E-2</v>
      </c>
      <c r="Q15" s="27">
        <f ca="1">'Composition Moles'!R35/'Composition Moles'!$C35</f>
        <v>1.6981792116790887E-5</v>
      </c>
      <c r="R15" s="27">
        <f ca="1">'Composition Moles'!S35/'Composition Moles'!$C35</f>
        <v>0</v>
      </c>
      <c r="S15" s="27">
        <f ca="1">'Composition Moles'!T35/'Composition Moles'!$C35</f>
        <v>4.4152659503656303E-5</v>
      </c>
      <c r="T15" s="27">
        <f ca="1">'Composition Moles'!U35/'Composition Moles'!$C35</f>
        <v>0</v>
      </c>
      <c r="U15" s="27">
        <f ca="1">'Composition Moles'!V35/'Composition Moles'!$C35</f>
        <v>1.0189075270074531E-5</v>
      </c>
      <c r="V15" s="27">
        <f ca="1">'Composition Moles'!W35/'Composition Moles'!$C35</f>
        <v>0.65272487045994243</v>
      </c>
      <c r="W15" s="27">
        <f ca="1">'Composition Moles'!X35/'Composition Moles'!$C35</f>
        <v>3.3963584233581775E-6</v>
      </c>
      <c r="X15" s="27">
        <f ca="1">'Composition Moles'!Y35/'Composition Moles'!$C35</f>
        <v>1.0189075270074531E-5</v>
      </c>
      <c r="Y15" s="27">
        <f ca="1">'Composition Moles'!Z35/'Composition Moles'!$C35</f>
        <v>0</v>
      </c>
      <c r="Z15" s="27">
        <f ca="1">'Composition Moles'!AA35/'Composition Moles'!$C35</f>
        <v>0</v>
      </c>
      <c r="AA15" s="27">
        <f ca="1">'Composition Moles'!AB35/'Composition Moles'!$C35</f>
        <v>0</v>
      </c>
      <c r="AB15" s="27">
        <f ca="1">'Composition Moles'!AC35/'Composition Moles'!$C35</f>
        <v>0</v>
      </c>
      <c r="AC15" s="27">
        <f ca="1">'Composition Moles'!AD35/'Composition Moles'!$C35</f>
        <v>0</v>
      </c>
      <c r="AD15" s="27">
        <f ca="1">'Composition Moles'!AE35/'Composition Moles'!$C35</f>
        <v>-1.3159282154209786E-3</v>
      </c>
      <c r="AE15" s="27">
        <f ca="1">'Composition Moles'!AF35/'Composition Moles'!$C35</f>
        <v>3.5730927000159986E-2</v>
      </c>
      <c r="AF15" s="27">
        <f ca="1">'Composition Moles'!AG35/'Composition Moles'!$C35</f>
        <v>1.4316913333940461E-2</v>
      </c>
      <c r="AG15" s="27">
        <f ca="1">'Composition Moles'!AH35/'Composition Moles'!$C35</f>
        <v>1.3277546840487878E-2</v>
      </c>
      <c r="AH15" s="27">
        <f ca="1">'Composition Moles'!AI35/'Composition Moles'!$C35</f>
        <v>0</v>
      </c>
      <c r="AI15" s="27">
        <f ca="1">'Composition Moles'!AJ35/'Composition Moles'!$C35</f>
        <v>0</v>
      </c>
      <c r="AJ15" s="27">
        <f ca="1">'Composition Moles'!AK35/'Composition Moles'!$C35</f>
        <v>0</v>
      </c>
      <c r="AK15" s="27">
        <f ca="1">'Composition Moles'!AL35/'Composition Moles'!$C35</f>
        <v>7.0644255205850085E-4</v>
      </c>
      <c r="AL15" s="27">
        <f ca="1">'Composition Moles'!AM35/'Composition Moles'!$C35</f>
        <v>7.7259090128508387E-4</v>
      </c>
      <c r="AM15" s="27">
        <f ca="1">'Composition Moles'!AN35/'Composition Moles'!$C35</f>
        <v>9.8673924594293392E-3</v>
      </c>
      <c r="AN15" s="27">
        <f ca="1">'Composition Moles'!AO35/'Composition Moles'!$C35</f>
        <v>8.7999646749210379E-3</v>
      </c>
      <c r="AO15" s="27">
        <f ca="1">'Composition Moles'!AP35/'Composition Moles'!$C35</f>
        <v>6.7349787535192652E-3</v>
      </c>
      <c r="AP15" s="27">
        <f ca="1">'Composition Moles'!AQ35/'Composition Moles'!$C35</f>
        <v>1.8442129725564194E-2</v>
      </c>
      <c r="AQ15" s="27">
        <f ca="1">'Composition Moles'!AR35/'Composition Moles'!$C35</f>
        <v>5.7452702576256225E-2</v>
      </c>
      <c r="AR15" s="27">
        <f ca="1">'Composition Moles'!AS35/'Composition Moles'!$C35</f>
        <v>4.9450013511388021E-3</v>
      </c>
      <c r="AS15" s="27">
        <f ca="1">'Composition Moles'!AT35/'Composition Moles'!$C35</f>
        <v>1.6404411184819997E-3</v>
      </c>
      <c r="AT15" s="27">
        <f ca="1">'Composition Moles'!AU35/'Composition Moles'!$C35</f>
        <v>1.358543369343271E-5</v>
      </c>
      <c r="AU15" s="27">
        <f ca="1">'Composition Moles'!AV35/'Composition Moles'!$C35</f>
        <v>0</v>
      </c>
      <c r="AV15" s="27">
        <f ca="1">'Composition Moles'!AW35/'Composition Moles'!$C35</f>
        <v>4.4831931188327943E-4</v>
      </c>
      <c r="AW15" s="27">
        <f ca="1">'Composition Moles'!AX35/'Composition Moles'!$C35</f>
        <v>4.5511202872999579E-4</v>
      </c>
      <c r="AX15" s="27">
        <f ca="1">'Composition Moles'!AY35/'Composition Moles'!$C35</f>
        <v>4.5511202872999579E-4</v>
      </c>
      <c r="AY15" s="27">
        <f ca="1">'Composition Moles'!AZ35/'Composition Moles'!$C35</f>
        <v>4.2114844449641395E-4</v>
      </c>
      <c r="AZ15" s="27">
        <f ca="1">'Composition Moles'!BA35/'Composition Moles'!$C35</f>
        <v>4.7549017927014489E-5</v>
      </c>
      <c r="BA15" s="27">
        <f ca="1">'Composition Moles'!BB35/'Composition Moles'!$C35</f>
        <v>1.2702380503359584E-3</v>
      </c>
      <c r="BB15" s="27">
        <f ca="1">'Composition Moles'!BC35/'Composition Moles'!$C35</f>
        <v>6.3851538359133728E-4</v>
      </c>
      <c r="BC15" s="27">
        <f ca="1">'Composition Moles'!BD35/'Composition Moles'!$C35</f>
        <v>3.6171217208764588E-3</v>
      </c>
      <c r="BD15" s="27">
        <f ca="1">'Composition Moles'!BE35/'Composition Moles'!$C35</f>
        <v>5.2643555562051749E-4</v>
      </c>
      <c r="BE15" s="27">
        <f ca="1">'Composition Moles'!BF35/'Composition Moles'!$C35</f>
        <v>2.2755601436499789E-4</v>
      </c>
      <c r="BF15" s="27">
        <f ca="1">'Composition Moles'!BG35/'Composition Moles'!$C35</f>
        <v>1.9019607170805796E-4</v>
      </c>
      <c r="BG15" s="27">
        <f ca="1">'Composition Moles'!BH35/'Composition Moles'!$C35</f>
        <v>7.1323526890521721E-4</v>
      </c>
      <c r="BH15" s="27">
        <f ca="1">'Composition Moles'!BI35/'Composition Moles'!$C35</f>
        <v>5.8417364881760653E-4</v>
      </c>
      <c r="BI15" s="27">
        <f ca="1">'Composition Moles'!BJ35/'Composition Moles'!$C35</f>
        <v>4.2114844449641395E-4</v>
      </c>
      <c r="BJ15" s="27">
        <f ca="1">'Composition Moles'!BK35/'Composition Moles'!$C35</f>
        <v>3.2639004448472082E-3</v>
      </c>
      <c r="BK15" s="27">
        <f ca="1">'Composition Moles'!BL35/'Composition Moles'!$C35</f>
        <v>2.0717786382484879E-4</v>
      </c>
      <c r="BL15" s="27">
        <f ca="1">'Composition Moles'!BM35/'Composition Moles'!$C35</f>
        <v>1.5283612905111798E-3</v>
      </c>
      <c r="BM15" s="27">
        <f ca="1">'Composition Moles'!BN35/'Composition Moles'!$C35</f>
        <v>3.2435222943070596E-3</v>
      </c>
      <c r="BN15" s="27">
        <f ca="1">'Composition Moles'!BO35/'Composition Moles'!$C35</f>
        <v>1.5283612905111798E-3</v>
      </c>
      <c r="BO15" s="27">
        <f ca="1">'Composition Moles'!BP35/'Composition Moles'!$C35</f>
        <v>8.7626047322640979E-4</v>
      </c>
      <c r="BP15" s="27">
        <f ca="1">'Composition Moles'!BQ35/'Composition Moles'!$C35</f>
        <v>3.4608892334019826E-3</v>
      </c>
      <c r="BQ15" s="27">
        <f ca="1">'Composition Moles'!BR35/'Composition Moles'!$C35</f>
        <v>2.723879455533258E-3</v>
      </c>
      <c r="BR15" s="27">
        <f ca="1">'Composition Moles'!BS35/'Composition Moles'!$C35</f>
        <v>5.2983191404387567E-4</v>
      </c>
      <c r="BS15" s="27">
        <f ca="1">'Composition Moles'!BT35/'Composition Moles'!$C35</f>
        <v>1.5827030252849106E-3</v>
      </c>
      <c r="BT15" s="27">
        <f ca="1">'Composition Moles'!BU35/'Composition Moles'!$C35</f>
        <v>0</v>
      </c>
      <c r="BU15" s="27">
        <f t="shared" ca="1" si="2"/>
        <v>1.0000000000000002</v>
      </c>
      <c r="BV15" s="56" t="e">
        <f t="shared" ca="1" si="0"/>
        <v>#DIV/0!</v>
      </c>
      <c r="BW15" s="27"/>
      <c r="BX15" s="57"/>
      <c r="BZ15" s="24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</row>
    <row r="16" spans="1:106">
      <c r="A16">
        <f t="shared" si="1"/>
        <v>0.70000000000000007</v>
      </c>
      <c r="B16" s="24">
        <f ca="1">B15+DeltaRK4!B17</f>
        <v>408.85893440871524</v>
      </c>
      <c r="C16" s="27">
        <f ca="1">'Composition Moles'!D36/'Composition Moles'!$C36</f>
        <v>7.295523950557925E-2</v>
      </c>
      <c r="D16" s="27">
        <f ca="1">'Composition Moles'!E36/'Composition Moles'!$C36</f>
        <v>2.1634803156791583E-3</v>
      </c>
      <c r="E16" s="27">
        <f ca="1">'Composition Moles'!F36/'Composition Moles'!$C36</f>
        <v>1.8440648454422146E-2</v>
      </c>
      <c r="F16" s="27">
        <f ca="1">'Composition Moles'!G36/'Composition Moles'!$C36</f>
        <v>5.4614615573270733E-3</v>
      </c>
      <c r="G16" s="27">
        <f ca="1">'Composition Moles'!H36/'Composition Moles'!$C36</f>
        <v>4.109593692263393E-4</v>
      </c>
      <c r="H16" s="27">
        <f ca="1">'Composition Moles'!I36/'Composition Moles'!$C36</f>
        <v>4.3813023661320473E-4</v>
      </c>
      <c r="I16" s="27">
        <f ca="1">'Composition Moles'!J36/'Composition Moles'!$C36</f>
        <v>1.0528711112410346E-4</v>
      </c>
      <c r="J16" s="27">
        <f ca="1">'Composition Moles'!K36/'Composition Moles'!$C36</f>
        <v>5.094537635037264E-5</v>
      </c>
      <c r="K16" s="27">
        <f ca="1">'Composition Moles'!L36/'Composition Moles'!$C36</f>
        <v>0</v>
      </c>
      <c r="L16" s="27">
        <f ca="1">'Composition Moles'!M36/'Composition Moles'!$C36</f>
        <v>3.3963584233581767E-5</v>
      </c>
      <c r="M16" s="27">
        <f ca="1">'Composition Moles'!N36/'Composition Moles'!$C36</f>
        <v>1.0868346954746164E-4</v>
      </c>
      <c r="N16" s="27">
        <f ca="1">'Composition Moles'!O36/'Composition Moles'!$C36</f>
        <v>0</v>
      </c>
      <c r="O16" s="27">
        <f ca="1">'Composition Moles'!P36/'Composition Moles'!$C36</f>
        <v>0</v>
      </c>
      <c r="P16" s="27">
        <f ca="1">'Composition Moles'!Q36/'Composition Moles'!$C36</f>
        <v>4.9712579846371584E-2</v>
      </c>
      <c r="Q16" s="27">
        <f ca="1">'Composition Moles'!R36/'Composition Moles'!$C36</f>
        <v>1.6981792116790884E-5</v>
      </c>
      <c r="R16" s="27">
        <f ca="1">'Composition Moles'!S36/'Composition Moles'!$C36</f>
        <v>0</v>
      </c>
      <c r="S16" s="27">
        <f ca="1">'Composition Moles'!T36/'Composition Moles'!$C36</f>
        <v>4.415265950365629E-5</v>
      </c>
      <c r="T16" s="27">
        <f ca="1">'Composition Moles'!U36/'Composition Moles'!$C36</f>
        <v>0</v>
      </c>
      <c r="U16" s="27">
        <f ca="1">'Composition Moles'!V36/'Composition Moles'!$C36</f>
        <v>1.0189075270074528E-5</v>
      </c>
      <c r="V16" s="27">
        <f ca="1">'Composition Moles'!W36/'Composition Moles'!$C36</f>
        <v>0.64688885921170303</v>
      </c>
      <c r="W16" s="27">
        <f ca="1">'Composition Moles'!X36/'Composition Moles'!$C36</f>
        <v>3.3963584233581762E-6</v>
      </c>
      <c r="X16" s="27">
        <f ca="1">'Composition Moles'!Y36/'Composition Moles'!$C36</f>
        <v>1.0189075270074528E-5</v>
      </c>
      <c r="Y16" s="27">
        <f ca="1">'Composition Moles'!Z36/'Composition Moles'!$C36</f>
        <v>0</v>
      </c>
      <c r="Z16" s="27">
        <f ca="1">'Composition Moles'!AA36/'Composition Moles'!$C36</f>
        <v>0</v>
      </c>
      <c r="AA16" s="27">
        <f ca="1">'Composition Moles'!AB36/'Composition Moles'!$C36</f>
        <v>0</v>
      </c>
      <c r="AB16" s="27">
        <f ca="1">'Composition Moles'!AC36/'Composition Moles'!$C36</f>
        <v>0</v>
      </c>
      <c r="AC16" s="27">
        <f ca="1">'Composition Moles'!AD36/'Composition Moles'!$C36</f>
        <v>0</v>
      </c>
      <c r="AD16" s="27">
        <f ca="1">'Composition Moles'!AE36/'Composition Moles'!$C36</f>
        <v>-9.7047163010896889E-4</v>
      </c>
      <c r="AE16" s="27">
        <f ca="1">'Composition Moles'!AF36/'Composition Moles'!$C36</f>
        <v>3.7839851519929447E-2</v>
      </c>
      <c r="AF16" s="27">
        <f ca="1">'Composition Moles'!AG36/'Composition Moles'!$C36</f>
        <v>1.5365008460818369E-2</v>
      </c>
      <c r="AG16" s="27">
        <f ca="1">'Composition Moles'!AH36/'Composition Moles'!$C36</f>
        <v>1.412110693376889E-2</v>
      </c>
      <c r="AH16" s="27">
        <f ca="1">'Composition Moles'!AI36/'Composition Moles'!$C36</f>
        <v>0</v>
      </c>
      <c r="AI16" s="27">
        <f ca="1">'Composition Moles'!AJ36/'Composition Moles'!$C36</f>
        <v>0</v>
      </c>
      <c r="AJ16" s="27">
        <f ca="1">'Composition Moles'!AK36/'Composition Moles'!$C36</f>
        <v>0</v>
      </c>
      <c r="AK16" s="27">
        <f ca="1">'Composition Moles'!AL36/'Composition Moles'!$C36</f>
        <v>7.0644255205850064E-4</v>
      </c>
      <c r="AL16" s="27">
        <f ca="1">'Composition Moles'!AM36/'Composition Moles'!$C36</f>
        <v>6.8594718895122404E-4</v>
      </c>
      <c r="AM16" s="27">
        <f ca="1">'Composition Moles'!AN36/'Composition Moles'!$C36</f>
        <v>9.4090527349945073E-3</v>
      </c>
      <c r="AN16" s="27">
        <f ca="1">'Composition Moles'!AO36/'Composition Moles'!$C36</f>
        <v>8.7999646749210344E-3</v>
      </c>
      <c r="AO16" s="27">
        <f ca="1">'Composition Moles'!AP36/'Composition Moles'!$C36</f>
        <v>6.7349787535192626E-3</v>
      </c>
      <c r="AP16" s="27">
        <f ca="1">'Composition Moles'!AQ36/'Composition Moles'!$C36</f>
        <v>1.8108250835989759E-2</v>
      </c>
      <c r="AQ16" s="27">
        <f ca="1">'Composition Moles'!AR36/'Composition Moles'!$C36</f>
        <v>5.711882368668178E-2</v>
      </c>
      <c r="AR16" s="27">
        <f ca="1">'Composition Moles'!AS36/'Composition Moles'!$C36</f>
        <v>4.6111224615643705E-3</v>
      </c>
      <c r="AS16" s="27">
        <f ca="1">'Composition Moles'!AT36/'Composition Moles'!$C36</f>
        <v>1.640441118481999E-3</v>
      </c>
      <c r="AT16" s="27">
        <f ca="1">'Composition Moles'!AU36/'Composition Moles'!$C36</f>
        <v>1.3585433693432705E-5</v>
      </c>
      <c r="AU16" s="27">
        <f ca="1">'Composition Moles'!AV36/'Composition Moles'!$C36</f>
        <v>0</v>
      </c>
      <c r="AV16" s="27">
        <f ca="1">'Composition Moles'!AW36/'Composition Moles'!$C36</f>
        <v>4.4831931188327927E-4</v>
      </c>
      <c r="AW16" s="27">
        <f ca="1">'Composition Moles'!AX36/'Composition Moles'!$C36</f>
        <v>4.5511202872999563E-4</v>
      </c>
      <c r="AX16" s="27">
        <f ca="1">'Composition Moles'!AY36/'Composition Moles'!$C36</f>
        <v>4.5511202872999563E-4</v>
      </c>
      <c r="AY16" s="27">
        <f ca="1">'Composition Moles'!AZ36/'Composition Moles'!$C36</f>
        <v>4.2114844449641384E-4</v>
      </c>
      <c r="AZ16" s="27">
        <f ca="1">'Composition Moles'!BA36/'Composition Moles'!$C36</f>
        <v>4.7549017927014468E-5</v>
      </c>
      <c r="BA16" s="27">
        <f ca="1">'Composition Moles'!BB36/'Composition Moles'!$C36</f>
        <v>1.270238050335958E-3</v>
      </c>
      <c r="BB16" s="27">
        <f ca="1">'Composition Moles'!BC36/'Composition Moles'!$C36</f>
        <v>6.3851538359133706E-4</v>
      </c>
      <c r="BC16" s="27">
        <f ca="1">'Composition Moles'!BD36/'Composition Moles'!$C36</f>
        <v>3.617121720876458E-3</v>
      </c>
      <c r="BD16" s="27">
        <f ca="1">'Composition Moles'!BE36/'Composition Moles'!$C36</f>
        <v>5.2643555562051727E-4</v>
      </c>
      <c r="BE16" s="27">
        <f ca="1">'Composition Moles'!BF36/'Composition Moles'!$C36</f>
        <v>2.2755601436499781E-4</v>
      </c>
      <c r="BF16" s="27">
        <f ca="1">'Composition Moles'!BG36/'Composition Moles'!$C36</f>
        <v>1.9019607170805787E-4</v>
      </c>
      <c r="BG16" s="27">
        <f ca="1">'Composition Moles'!BH36/'Composition Moles'!$C36</f>
        <v>7.1323526890521699E-4</v>
      </c>
      <c r="BH16" s="27">
        <f ca="1">'Composition Moles'!BI36/'Composition Moles'!$C36</f>
        <v>5.8417364881760631E-4</v>
      </c>
      <c r="BI16" s="27">
        <f ca="1">'Composition Moles'!BJ36/'Composition Moles'!$C36</f>
        <v>4.2114844449641384E-4</v>
      </c>
      <c r="BJ16" s="27">
        <f ca="1">'Composition Moles'!BK36/'Composition Moles'!$C36</f>
        <v>3.2639004448472069E-3</v>
      </c>
      <c r="BK16" s="27">
        <f ca="1">'Composition Moles'!BL36/'Composition Moles'!$C36</f>
        <v>2.0717786382484874E-4</v>
      </c>
      <c r="BL16" s="27">
        <f ca="1">'Composition Moles'!BM36/'Composition Moles'!$C36</f>
        <v>1.5283612905111793E-3</v>
      </c>
      <c r="BM16" s="27">
        <f ca="1">'Composition Moles'!BN36/'Composition Moles'!$C36</f>
        <v>3.2435222943070583E-3</v>
      </c>
      <c r="BN16" s="27">
        <f ca="1">'Composition Moles'!BO36/'Composition Moles'!$C36</f>
        <v>1.5283612905111793E-3</v>
      </c>
      <c r="BO16" s="27">
        <f ca="1">'Composition Moles'!BP36/'Composition Moles'!$C36</f>
        <v>8.7626047322640946E-4</v>
      </c>
      <c r="BP16" s="27">
        <f ca="1">'Composition Moles'!BQ36/'Composition Moles'!$C36</f>
        <v>3.4608892334019813E-3</v>
      </c>
      <c r="BQ16" s="27">
        <f ca="1">'Composition Moles'!BR36/'Composition Moles'!$C36</f>
        <v>2.7238794555332572E-3</v>
      </c>
      <c r="BR16" s="27">
        <f ca="1">'Composition Moles'!BS36/'Composition Moles'!$C36</f>
        <v>5.2983191404387545E-4</v>
      </c>
      <c r="BS16" s="27">
        <f ca="1">'Composition Moles'!BT36/'Composition Moles'!$C36</f>
        <v>1.5827030252849102E-3</v>
      </c>
      <c r="BT16" s="27">
        <f ca="1">'Composition Moles'!BU36/'Composition Moles'!$C36</f>
        <v>0</v>
      </c>
      <c r="BU16" s="27">
        <f t="shared" ca="1" si="2"/>
        <v>0.99999999999999967</v>
      </c>
      <c r="BV16" s="56" t="e">
        <f t="shared" ca="1" si="0"/>
        <v>#DIV/0!</v>
      </c>
      <c r="BW16" s="27"/>
      <c r="BX16" s="57"/>
      <c r="BZ16" s="24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</row>
    <row r="17" spans="1:106">
      <c r="A17">
        <f t="shared" si="1"/>
        <v>0.75000000000000011</v>
      </c>
      <c r="B17" s="24">
        <f ca="1">B16+DeltaRK4!B18</f>
        <v>409.14201422426873</v>
      </c>
      <c r="C17" s="27">
        <f ca="1">'Composition Moles'!D37/'Composition Moles'!$C37</f>
        <v>7.2161010109928023E-2</v>
      </c>
      <c r="D17" s="27">
        <f ca="1">'Composition Moles'!E37/'Composition Moles'!$C37</f>
        <v>2.1634803156791588E-3</v>
      </c>
      <c r="E17" s="27">
        <f ca="1">'Composition Moles'!F37/'Composition Moles'!$C37</f>
        <v>1.9158835596679861E-2</v>
      </c>
      <c r="F17" s="27">
        <f ca="1">'Composition Moles'!G37/'Composition Moles'!$C37</f>
        <v>5.5375038107206009E-3</v>
      </c>
      <c r="G17" s="27">
        <f ca="1">'Composition Moles'!H37/'Composition Moles'!$C37</f>
        <v>4.1095936922633936E-4</v>
      </c>
      <c r="H17" s="27">
        <f ca="1">'Composition Moles'!I37/'Composition Moles'!$C37</f>
        <v>4.3813023661320479E-4</v>
      </c>
      <c r="I17" s="27">
        <f ca="1">'Composition Moles'!J37/'Composition Moles'!$C37</f>
        <v>1.0528711112410347E-4</v>
      </c>
      <c r="J17" s="27">
        <f ca="1">'Composition Moles'!K37/'Composition Moles'!$C37</f>
        <v>5.0945376350372647E-5</v>
      </c>
      <c r="K17" s="27">
        <f ca="1">'Composition Moles'!L37/'Composition Moles'!$C37</f>
        <v>0</v>
      </c>
      <c r="L17" s="27">
        <f ca="1">'Composition Moles'!M37/'Composition Moles'!$C37</f>
        <v>3.3963584233581767E-5</v>
      </c>
      <c r="M17" s="27">
        <f ca="1">'Composition Moles'!N37/'Composition Moles'!$C37</f>
        <v>1.0868346954746165E-4</v>
      </c>
      <c r="N17" s="27">
        <f ca="1">'Composition Moles'!O37/'Composition Moles'!$C37</f>
        <v>0</v>
      </c>
      <c r="O17" s="27">
        <f ca="1">'Composition Moles'!P37/'Composition Moles'!$C37</f>
        <v>0</v>
      </c>
      <c r="P17" s="27">
        <f ca="1">'Composition Moles'!Q37/'Composition Moles'!$C37</f>
        <v>5.2599439810309456E-2</v>
      </c>
      <c r="Q17" s="27">
        <f ca="1">'Composition Moles'!R37/'Composition Moles'!$C37</f>
        <v>1.6981792116790884E-5</v>
      </c>
      <c r="R17" s="27">
        <f ca="1">'Composition Moles'!S37/'Composition Moles'!$C37</f>
        <v>0</v>
      </c>
      <c r="S17" s="27">
        <f ca="1">'Composition Moles'!T37/'Composition Moles'!$C37</f>
        <v>4.4152659503656296E-5</v>
      </c>
      <c r="T17" s="27">
        <f ca="1">'Composition Moles'!U37/'Composition Moles'!$C37</f>
        <v>0</v>
      </c>
      <c r="U17" s="27">
        <f ca="1">'Composition Moles'!V37/'Composition Moles'!$C37</f>
        <v>1.0189075270074529E-5</v>
      </c>
      <c r="V17" s="27">
        <f ca="1">'Composition Moles'!W37/'Composition Moles'!$C37</f>
        <v>0.6412861691754298</v>
      </c>
      <c r="W17" s="27">
        <f ca="1">'Composition Moles'!X37/'Composition Moles'!$C37</f>
        <v>3.3963584233581766E-6</v>
      </c>
      <c r="X17" s="27">
        <f ca="1">'Composition Moles'!Y37/'Composition Moles'!$C37</f>
        <v>1.0189075270074529E-5</v>
      </c>
      <c r="Y17" s="27">
        <f ca="1">'Composition Moles'!Z37/'Composition Moles'!$C37</f>
        <v>0</v>
      </c>
      <c r="Z17" s="27">
        <f ca="1">'Composition Moles'!AA37/'Composition Moles'!$C37</f>
        <v>0</v>
      </c>
      <c r="AA17" s="27">
        <f ca="1">'Composition Moles'!AB37/'Composition Moles'!$C37</f>
        <v>0</v>
      </c>
      <c r="AB17" s="27">
        <f ca="1">'Composition Moles'!AC37/'Composition Moles'!$C37</f>
        <v>0</v>
      </c>
      <c r="AC17" s="27">
        <f ca="1">'Composition Moles'!AD37/'Composition Moles'!$C37</f>
        <v>0</v>
      </c>
      <c r="AD17" s="27">
        <f ca="1">'Composition Moles'!AE37/'Composition Moles'!$C37</f>
        <v>-6.7132976976518185E-4</v>
      </c>
      <c r="AE17" s="27">
        <f ca="1">'Composition Moles'!AF37/'Composition Moles'!$C37</f>
        <v>3.986671672258562E-2</v>
      </c>
      <c r="AF17" s="27">
        <f ca="1">'Composition Moles'!AG37/'Composition Moles'!$C37</f>
        <v>1.6421356543994677E-2</v>
      </c>
      <c r="AG17" s="27">
        <f ca="1">'Composition Moles'!AH37/'Composition Moles'!$C37</f>
        <v>1.4948053013021614E-2</v>
      </c>
      <c r="AH17" s="27">
        <f ca="1">'Composition Moles'!AI37/'Composition Moles'!$C37</f>
        <v>0</v>
      </c>
      <c r="AI17" s="27">
        <f ca="1">'Composition Moles'!AJ37/'Composition Moles'!$C37</f>
        <v>0</v>
      </c>
      <c r="AJ17" s="27">
        <f ca="1">'Composition Moles'!AK37/'Composition Moles'!$C37</f>
        <v>0</v>
      </c>
      <c r="AK17" s="27">
        <f ca="1">'Composition Moles'!AL37/'Composition Moles'!$C37</f>
        <v>7.0644255205850074E-4</v>
      </c>
      <c r="AL17" s="27">
        <f ca="1">'Composition Moles'!AM37/'Composition Moles'!$C37</f>
        <v>6.0990493555769672E-4</v>
      </c>
      <c r="AM17" s="27">
        <f ca="1">'Composition Moles'!AN37/'Composition Moles'!$C37</f>
        <v>8.9656632547131295E-3</v>
      </c>
      <c r="AN17" s="27">
        <f ca="1">'Composition Moles'!AO37/'Composition Moles'!$C37</f>
        <v>8.7999646749210361E-3</v>
      </c>
      <c r="AO17" s="27">
        <f ca="1">'Composition Moles'!AP37/'Composition Moles'!$C37</f>
        <v>6.7349787535192635E-3</v>
      </c>
      <c r="AP17" s="27">
        <f ca="1">'Composition Moles'!AQ37/'Composition Moles'!$C37</f>
        <v>1.7783571029516877E-2</v>
      </c>
      <c r="AQ17" s="27">
        <f ca="1">'Composition Moles'!AR37/'Composition Moles'!$C37</f>
        <v>5.6794143880208897E-2</v>
      </c>
      <c r="AR17" s="27">
        <f ca="1">'Composition Moles'!AS37/'Composition Moles'!$C37</f>
        <v>4.2864426550914868E-3</v>
      </c>
      <c r="AS17" s="27">
        <f ca="1">'Composition Moles'!AT37/'Composition Moles'!$C37</f>
        <v>1.6404411184819995E-3</v>
      </c>
      <c r="AT17" s="27">
        <f ca="1">'Composition Moles'!AU37/'Composition Moles'!$C37</f>
        <v>1.3585433693432706E-5</v>
      </c>
      <c r="AU17" s="27">
        <f ca="1">'Composition Moles'!AV37/'Composition Moles'!$C37</f>
        <v>0</v>
      </c>
      <c r="AV17" s="27">
        <f ca="1">'Composition Moles'!AW37/'Composition Moles'!$C37</f>
        <v>4.4831931188327932E-4</v>
      </c>
      <c r="AW17" s="27">
        <f ca="1">'Composition Moles'!AX37/'Composition Moles'!$C37</f>
        <v>4.5511202872999568E-4</v>
      </c>
      <c r="AX17" s="27">
        <f ca="1">'Composition Moles'!AY37/'Composition Moles'!$C37</f>
        <v>4.5511202872999568E-4</v>
      </c>
      <c r="AY17" s="27">
        <f ca="1">'Composition Moles'!AZ37/'Composition Moles'!$C37</f>
        <v>4.2114844449641389E-4</v>
      </c>
      <c r="AZ17" s="27">
        <f ca="1">'Composition Moles'!BA37/'Composition Moles'!$C37</f>
        <v>4.7549017927014475E-5</v>
      </c>
      <c r="BA17" s="27">
        <f ca="1">'Composition Moles'!BB37/'Composition Moles'!$C37</f>
        <v>1.2702380503359582E-3</v>
      </c>
      <c r="BB17" s="27">
        <f ca="1">'Composition Moles'!BC37/'Composition Moles'!$C37</f>
        <v>6.3851538359133717E-4</v>
      </c>
      <c r="BC17" s="27">
        <f ca="1">'Composition Moles'!BD37/'Composition Moles'!$C37</f>
        <v>3.6171217208764584E-3</v>
      </c>
      <c r="BD17" s="27">
        <f ca="1">'Composition Moles'!BE37/'Composition Moles'!$C37</f>
        <v>5.2643555562051738E-4</v>
      </c>
      <c r="BE17" s="27">
        <f ca="1">'Composition Moles'!BF37/'Composition Moles'!$C37</f>
        <v>2.2755601436499784E-4</v>
      </c>
      <c r="BF17" s="27">
        <f ca="1">'Composition Moles'!BG37/'Composition Moles'!$C37</f>
        <v>1.901960717080579E-4</v>
      </c>
      <c r="BG17" s="27">
        <f ca="1">'Composition Moles'!BH37/'Composition Moles'!$C37</f>
        <v>7.132352689052171E-4</v>
      </c>
      <c r="BH17" s="27">
        <f ca="1">'Composition Moles'!BI37/'Composition Moles'!$C37</f>
        <v>5.8417364881760642E-4</v>
      </c>
      <c r="BI17" s="27">
        <f ca="1">'Composition Moles'!BJ37/'Composition Moles'!$C37</f>
        <v>4.2114844449641389E-4</v>
      </c>
      <c r="BJ17" s="27">
        <f ca="1">'Composition Moles'!BK37/'Composition Moles'!$C37</f>
        <v>3.2639004448472078E-3</v>
      </c>
      <c r="BK17" s="27">
        <f ca="1">'Composition Moles'!BL37/'Composition Moles'!$C37</f>
        <v>2.0717786382484877E-4</v>
      </c>
      <c r="BL17" s="27">
        <f ca="1">'Composition Moles'!BM37/'Composition Moles'!$C37</f>
        <v>1.5283612905111796E-3</v>
      </c>
      <c r="BM17" s="27">
        <f ca="1">'Composition Moles'!BN37/'Composition Moles'!$C37</f>
        <v>3.2435222943070592E-3</v>
      </c>
      <c r="BN17" s="27">
        <f ca="1">'Composition Moles'!BO37/'Composition Moles'!$C37</f>
        <v>1.5283612905111796E-3</v>
      </c>
      <c r="BO17" s="27">
        <f ca="1">'Composition Moles'!BP37/'Composition Moles'!$C37</f>
        <v>8.7626047322640957E-4</v>
      </c>
      <c r="BP17" s="27">
        <f ca="1">'Composition Moles'!BQ37/'Composition Moles'!$C37</f>
        <v>3.4608892334019817E-3</v>
      </c>
      <c r="BQ17" s="27">
        <f ca="1">'Composition Moles'!BR37/'Composition Moles'!$C37</f>
        <v>2.7238794555332576E-3</v>
      </c>
      <c r="BR17" s="27">
        <f ca="1">'Composition Moles'!BS37/'Composition Moles'!$C37</f>
        <v>5.2983191404387556E-4</v>
      </c>
      <c r="BS17" s="27">
        <f ca="1">'Composition Moles'!BT37/'Composition Moles'!$C37</f>
        <v>1.5827030252849104E-3</v>
      </c>
      <c r="BT17" s="27">
        <f ca="1">'Composition Moles'!BU37/'Composition Moles'!$C37</f>
        <v>0</v>
      </c>
      <c r="BU17" s="27">
        <f t="shared" ca="1" si="2"/>
        <v>0.99999999999999989</v>
      </c>
      <c r="BV17" s="56" t="e">
        <f t="shared" ca="1" si="0"/>
        <v>#DIV/0!</v>
      </c>
      <c r="BW17" s="27"/>
      <c r="BX17" s="57"/>
      <c r="BZ17" s="24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</row>
    <row r="18" spans="1:106">
      <c r="A18">
        <f t="shared" si="1"/>
        <v>0.80000000000000016</v>
      </c>
      <c r="B18" s="24">
        <f ca="1">B17+DeltaRK4!B19</f>
        <v>409.4151676485809</v>
      </c>
      <c r="C18" s="27">
        <f ca="1">'Composition Moles'!D38/'Composition Moles'!$C38</f>
        <v>7.1417241748005816E-2</v>
      </c>
      <c r="D18" s="27">
        <f ca="1">'Composition Moles'!E38/'Composition Moles'!$C38</f>
        <v>2.1634803156791588E-3</v>
      </c>
      <c r="E18" s="27">
        <f ca="1">'Composition Moles'!F38/'Composition Moles'!$C38</f>
        <v>1.9835727731068203E-2</v>
      </c>
      <c r="F18" s="27">
        <f ca="1">'Composition Moles'!G38/'Composition Moles'!$C38</f>
        <v>5.6043800382544707E-3</v>
      </c>
      <c r="G18" s="27">
        <f ca="1">'Composition Moles'!H38/'Composition Moles'!$C38</f>
        <v>4.1095936922633936E-4</v>
      </c>
      <c r="H18" s="27">
        <f ca="1">'Composition Moles'!I38/'Composition Moles'!$C38</f>
        <v>4.3813023661320479E-4</v>
      </c>
      <c r="I18" s="27">
        <f ca="1">'Composition Moles'!J38/'Composition Moles'!$C38</f>
        <v>1.0528711112410347E-4</v>
      </c>
      <c r="J18" s="27">
        <f ca="1">'Composition Moles'!K38/'Composition Moles'!$C38</f>
        <v>5.0945376350372647E-5</v>
      </c>
      <c r="K18" s="27">
        <f ca="1">'Composition Moles'!L38/'Composition Moles'!$C38</f>
        <v>0</v>
      </c>
      <c r="L18" s="27">
        <f ca="1">'Composition Moles'!M38/'Composition Moles'!$C38</f>
        <v>3.3963584233581767E-5</v>
      </c>
      <c r="M18" s="27">
        <f ca="1">'Composition Moles'!N38/'Composition Moles'!$C38</f>
        <v>1.0868346954746165E-4</v>
      </c>
      <c r="N18" s="27">
        <f ca="1">'Composition Moles'!O38/'Composition Moles'!$C38</f>
        <v>0</v>
      </c>
      <c r="O18" s="27">
        <f ca="1">'Composition Moles'!P38/'Composition Moles'!$C38</f>
        <v>0</v>
      </c>
      <c r="P18" s="27">
        <f ca="1">'Composition Moles'!Q38/'Composition Moles'!$C38</f>
        <v>5.5341687328907575E-2</v>
      </c>
      <c r="Q18" s="27">
        <f ca="1">'Composition Moles'!R38/'Composition Moles'!$C38</f>
        <v>1.6981792116790884E-5</v>
      </c>
      <c r="R18" s="27">
        <f ca="1">'Composition Moles'!S38/'Composition Moles'!$C38</f>
        <v>0</v>
      </c>
      <c r="S18" s="27">
        <f ca="1">'Composition Moles'!T38/'Composition Moles'!$C38</f>
        <v>4.4152659503656296E-5</v>
      </c>
      <c r="T18" s="27">
        <f ca="1">'Composition Moles'!U38/'Composition Moles'!$C38</f>
        <v>0</v>
      </c>
      <c r="U18" s="27">
        <f ca="1">'Composition Moles'!V38/'Composition Moles'!$C38</f>
        <v>1.0189075270074529E-5</v>
      </c>
      <c r="V18" s="27">
        <f ca="1">'Composition Moles'!W38/'Composition Moles'!$C38</f>
        <v>0.63591302085239909</v>
      </c>
      <c r="W18" s="27">
        <f ca="1">'Composition Moles'!X38/'Composition Moles'!$C38</f>
        <v>3.3963584233581766E-6</v>
      </c>
      <c r="X18" s="27">
        <f ca="1">'Composition Moles'!Y38/'Composition Moles'!$C38</f>
        <v>1.0189075270074529E-5</v>
      </c>
      <c r="Y18" s="27">
        <f ca="1">'Composition Moles'!Z38/'Composition Moles'!$C38</f>
        <v>0</v>
      </c>
      <c r="Z18" s="27">
        <f ca="1">'Composition Moles'!AA38/'Composition Moles'!$C38</f>
        <v>0</v>
      </c>
      <c r="AA18" s="27">
        <f ca="1">'Composition Moles'!AB38/'Composition Moles'!$C38</f>
        <v>0</v>
      </c>
      <c r="AB18" s="27">
        <f ca="1">'Composition Moles'!AC38/'Composition Moles'!$C38</f>
        <v>0</v>
      </c>
      <c r="AC18" s="27">
        <f ca="1">'Composition Moles'!AD38/'Composition Moles'!$C38</f>
        <v>0</v>
      </c>
      <c r="AD18" s="27">
        <f ca="1">'Composition Moles'!AE38/'Composition Moles'!$C38</f>
        <v>-4.2082180154979571E-4</v>
      </c>
      <c r="AE18" s="27">
        <f ca="1">'Composition Moles'!AF38/'Composition Moles'!$C38</f>
        <v>4.181351912882194E-2</v>
      </c>
      <c r="AF18" s="27">
        <f ca="1">'Composition Moles'!AG38/'Composition Moles'!$C38</f>
        <v>1.7487009114997076E-2</v>
      </c>
      <c r="AG18" s="27">
        <f ca="1">'Composition Moles'!AH38/'Composition Moles'!$C38</f>
        <v>1.5759057109212857E-2</v>
      </c>
      <c r="AH18" s="27">
        <f ca="1">'Composition Moles'!AI38/'Composition Moles'!$C38</f>
        <v>0</v>
      </c>
      <c r="AI18" s="27">
        <f ca="1">'Composition Moles'!AJ38/'Composition Moles'!$C38</f>
        <v>0</v>
      </c>
      <c r="AJ18" s="27">
        <f ca="1">'Composition Moles'!AK38/'Composition Moles'!$C38</f>
        <v>0</v>
      </c>
      <c r="AK18" s="27">
        <f ca="1">'Composition Moles'!AL38/'Composition Moles'!$C38</f>
        <v>7.0644255205850074E-4</v>
      </c>
      <c r="AL18" s="27">
        <f ca="1">'Composition Moles'!AM38/'Composition Moles'!$C38</f>
        <v>5.4302870802382715E-4</v>
      </c>
      <c r="AM18" s="27">
        <f ca="1">'Composition Moles'!AN38/'Composition Moles'!$C38</f>
        <v>8.5370727794975773E-3</v>
      </c>
      <c r="AN18" s="27">
        <f ca="1">'Composition Moles'!AO38/'Composition Moles'!$C38</f>
        <v>8.7999646749210361E-3</v>
      </c>
      <c r="AO18" s="27">
        <f ca="1">'Composition Moles'!AP38/'Composition Moles'!$C38</f>
        <v>6.7349787535192635E-3</v>
      </c>
      <c r="AP18" s="27">
        <f ca="1">'Composition Moles'!AQ38/'Composition Moles'!$C38</f>
        <v>1.7467704518029099E-2</v>
      </c>
      <c r="AQ18" s="27">
        <f ca="1">'Composition Moles'!AR38/'Composition Moles'!$C38</f>
        <v>5.6478277368721116E-2</v>
      </c>
      <c r="AR18" s="27">
        <f ca="1">'Composition Moles'!AS38/'Composition Moles'!$C38</f>
        <v>3.9705761436037079E-3</v>
      </c>
      <c r="AS18" s="27">
        <f ca="1">'Composition Moles'!AT38/'Composition Moles'!$C38</f>
        <v>1.6404411184819995E-3</v>
      </c>
      <c r="AT18" s="27">
        <f ca="1">'Composition Moles'!AU38/'Composition Moles'!$C38</f>
        <v>1.3585433693432706E-5</v>
      </c>
      <c r="AU18" s="27">
        <f ca="1">'Composition Moles'!AV38/'Composition Moles'!$C38</f>
        <v>0</v>
      </c>
      <c r="AV18" s="27">
        <f ca="1">'Composition Moles'!AW38/'Composition Moles'!$C38</f>
        <v>4.4831931188327932E-4</v>
      </c>
      <c r="AW18" s="27">
        <f ca="1">'Composition Moles'!AX38/'Composition Moles'!$C38</f>
        <v>4.5511202872999568E-4</v>
      </c>
      <c r="AX18" s="27">
        <f ca="1">'Composition Moles'!AY38/'Composition Moles'!$C38</f>
        <v>4.5511202872999568E-4</v>
      </c>
      <c r="AY18" s="27">
        <f ca="1">'Composition Moles'!AZ38/'Composition Moles'!$C38</f>
        <v>4.2114844449641389E-4</v>
      </c>
      <c r="AZ18" s="27">
        <f ca="1">'Composition Moles'!BA38/'Composition Moles'!$C38</f>
        <v>4.7549017927014475E-5</v>
      </c>
      <c r="BA18" s="27">
        <f ca="1">'Composition Moles'!BB38/'Composition Moles'!$C38</f>
        <v>1.2702380503359582E-3</v>
      </c>
      <c r="BB18" s="27">
        <f ca="1">'Composition Moles'!BC38/'Composition Moles'!$C38</f>
        <v>6.3851538359133717E-4</v>
      </c>
      <c r="BC18" s="27">
        <f ca="1">'Composition Moles'!BD38/'Composition Moles'!$C38</f>
        <v>3.6171217208764584E-3</v>
      </c>
      <c r="BD18" s="27">
        <f ca="1">'Composition Moles'!BE38/'Composition Moles'!$C38</f>
        <v>5.2643555562051738E-4</v>
      </c>
      <c r="BE18" s="27">
        <f ca="1">'Composition Moles'!BF38/'Composition Moles'!$C38</f>
        <v>2.2755601436499784E-4</v>
      </c>
      <c r="BF18" s="27">
        <f ca="1">'Composition Moles'!BG38/'Composition Moles'!$C38</f>
        <v>1.901960717080579E-4</v>
      </c>
      <c r="BG18" s="27">
        <f ca="1">'Composition Moles'!BH38/'Composition Moles'!$C38</f>
        <v>7.132352689052171E-4</v>
      </c>
      <c r="BH18" s="27">
        <f ca="1">'Composition Moles'!BI38/'Composition Moles'!$C38</f>
        <v>5.8417364881760642E-4</v>
      </c>
      <c r="BI18" s="27">
        <f ca="1">'Composition Moles'!BJ38/'Composition Moles'!$C38</f>
        <v>4.2114844449641389E-4</v>
      </c>
      <c r="BJ18" s="27">
        <f ca="1">'Composition Moles'!BK38/'Composition Moles'!$C38</f>
        <v>3.2639004448472078E-3</v>
      </c>
      <c r="BK18" s="27">
        <f ca="1">'Composition Moles'!BL38/'Composition Moles'!$C38</f>
        <v>2.0717786382484877E-4</v>
      </c>
      <c r="BL18" s="27">
        <f ca="1">'Composition Moles'!BM38/'Composition Moles'!$C38</f>
        <v>1.5283612905111796E-3</v>
      </c>
      <c r="BM18" s="27">
        <f ca="1">'Composition Moles'!BN38/'Composition Moles'!$C38</f>
        <v>3.2435222943070592E-3</v>
      </c>
      <c r="BN18" s="27">
        <f ca="1">'Composition Moles'!BO38/'Composition Moles'!$C38</f>
        <v>1.5283612905111796E-3</v>
      </c>
      <c r="BO18" s="27">
        <f ca="1">'Composition Moles'!BP38/'Composition Moles'!$C38</f>
        <v>8.7626047322640957E-4</v>
      </c>
      <c r="BP18" s="27">
        <f ca="1">'Composition Moles'!BQ38/'Composition Moles'!$C38</f>
        <v>3.4608892334019817E-3</v>
      </c>
      <c r="BQ18" s="27">
        <f ca="1">'Composition Moles'!BR38/'Composition Moles'!$C38</f>
        <v>2.7238794555332576E-3</v>
      </c>
      <c r="BR18" s="27">
        <f ca="1">'Composition Moles'!BS38/'Composition Moles'!$C38</f>
        <v>5.2983191404387556E-4</v>
      </c>
      <c r="BS18" s="27">
        <f ca="1">'Composition Moles'!BT38/'Composition Moles'!$C38</f>
        <v>1.5827030252849104E-3</v>
      </c>
      <c r="BT18" s="27">
        <f ca="1">'Composition Moles'!BU38/'Composition Moles'!$C38</f>
        <v>0</v>
      </c>
      <c r="BU18" s="27">
        <f t="shared" ca="1" si="2"/>
        <v>1</v>
      </c>
      <c r="BV18" s="56" t="e">
        <f t="shared" ca="1" si="0"/>
        <v>#DIV/0!</v>
      </c>
      <c r="BW18" s="27"/>
      <c r="BX18" s="57"/>
      <c r="BZ18" s="24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</row>
    <row r="19" spans="1:106">
      <c r="A19">
        <f t="shared" si="1"/>
        <v>0.8500000000000002</v>
      </c>
      <c r="B19" s="24">
        <f ca="1">B18+DeltaRK4!B20</f>
        <v>409.67919569687689</v>
      </c>
      <c r="C19" s="27">
        <f ca="1">'Composition Moles'!D39/'Composition Moles'!$C39</f>
        <v>7.0720422427377E-2</v>
      </c>
      <c r="D19" s="27">
        <f ca="1">'Composition Moles'!E39/'Composition Moles'!$C39</f>
        <v>2.1634803156791583E-3</v>
      </c>
      <c r="E19" s="27">
        <f ca="1">'Composition Moles'!F39/'Composition Moles'!$C39</f>
        <v>2.0473617639165231E-2</v>
      </c>
      <c r="F19" s="27">
        <f ca="1">'Composition Moles'!G39/'Composition Moles'!$C39</f>
        <v>5.6633094507862487E-3</v>
      </c>
      <c r="G19" s="27">
        <f ca="1">'Composition Moles'!H39/'Composition Moles'!$C39</f>
        <v>4.109593692263393E-4</v>
      </c>
      <c r="H19" s="27">
        <f ca="1">'Composition Moles'!I39/'Composition Moles'!$C39</f>
        <v>4.3813023661320473E-4</v>
      </c>
      <c r="I19" s="27">
        <f ca="1">'Composition Moles'!J39/'Composition Moles'!$C39</f>
        <v>1.0528711112410346E-4</v>
      </c>
      <c r="J19" s="27">
        <f ca="1">'Composition Moles'!K39/'Composition Moles'!$C39</f>
        <v>5.094537635037264E-5</v>
      </c>
      <c r="K19" s="27">
        <f ca="1">'Composition Moles'!L39/'Composition Moles'!$C39</f>
        <v>0</v>
      </c>
      <c r="L19" s="27">
        <f ca="1">'Composition Moles'!M39/'Composition Moles'!$C39</f>
        <v>3.3963584233581767E-5</v>
      </c>
      <c r="M19" s="27">
        <f ca="1">'Composition Moles'!N39/'Composition Moles'!$C39</f>
        <v>1.0868346954746164E-4</v>
      </c>
      <c r="N19" s="27">
        <f ca="1">'Composition Moles'!O39/'Composition Moles'!$C39</f>
        <v>0</v>
      </c>
      <c r="O19" s="27">
        <f ca="1">'Composition Moles'!P39/'Composition Moles'!$C39</f>
        <v>0</v>
      </c>
      <c r="P19" s="27">
        <f ca="1">'Composition Moles'!Q39/'Composition Moles'!$C39</f>
        <v>5.7948688815015838E-2</v>
      </c>
      <c r="Q19" s="27">
        <f ca="1">'Composition Moles'!R39/'Composition Moles'!$C39</f>
        <v>1.6981792116790884E-5</v>
      </c>
      <c r="R19" s="27">
        <f ca="1">'Composition Moles'!S39/'Composition Moles'!$C39</f>
        <v>0</v>
      </c>
      <c r="S19" s="27">
        <f ca="1">'Composition Moles'!T39/'Composition Moles'!$C39</f>
        <v>4.415265950365629E-5</v>
      </c>
      <c r="T19" s="27">
        <f ca="1">'Composition Moles'!U39/'Composition Moles'!$C39</f>
        <v>0</v>
      </c>
      <c r="U19" s="27">
        <f ca="1">'Composition Moles'!V39/'Composition Moles'!$C39</f>
        <v>1.0189075270074528E-5</v>
      </c>
      <c r="V19" s="27">
        <f ca="1">'Composition Moles'!W39/'Composition Moles'!$C39</f>
        <v>0.63075646721657108</v>
      </c>
      <c r="W19" s="27">
        <f ca="1">'Composition Moles'!X39/'Composition Moles'!$C39</f>
        <v>3.3963584233581762E-6</v>
      </c>
      <c r="X19" s="27">
        <f ca="1">'Composition Moles'!Y39/'Composition Moles'!$C39</f>
        <v>1.0189075270074528E-5</v>
      </c>
      <c r="Y19" s="27">
        <f ca="1">'Composition Moles'!Z39/'Composition Moles'!$C39</f>
        <v>0</v>
      </c>
      <c r="Z19" s="27">
        <f ca="1">'Composition Moles'!AA39/'Composition Moles'!$C39</f>
        <v>0</v>
      </c>
      <c r="AA19" s="27">
        <f ca="1">'Composition Moles'!AB39/'Composition Moles'!$C39</f>
        <v>0</v>
      </c>
      <c r="AB19" s="27">
        <f ca="1">'Composition Moles'!AC39/'Composition Moles'!$C39</f>
        <v>0</v>
      </c>
      <c r="AC19" s="27">
        <f ca="1">'Composition Moles'!AD39/'Composition Moles'!$C39</f>
        <v>0</v>
      </c>
      <c r="AD19" s="27">
        <f ca="1">'Composition Moles'!AE39/'Composition Moles'!$C39</f>
        <v>-2.1648519699123521E-4</v>
      </c>
      <c r="AE19" s="27">
        <f ca="1">'Composition Moles'!AF39/'Composition Moles'!$C39</f>
        <v>4.3682286610666338E-2</v>
      </c>
      <c r="AF19" s="27">
        <f ca="1">'Composition Moles'!AG39/'Composition Moles'!$C39</f>
        <v>1.8562863329473999E-2</v>
      </c>
      <c r="AG19" s="27">
        <f ca="1">'Composition Moles'!AH39/'Composition Moles'!$C39</f>
        <v>1.6554769675453298E-2</v>
      </c>
      <c r="AH19" s="27">
        <f ca="1">'Composition Moles'!AI39/'Composition Moles'!$C39</f>
        <v>0</v>
      </c>
      <c r="AI19" s="27">
        <f ca="1">'Composition Moles'!AJ39/'Composition Moles'!$C39</f>
        <v>0</v>
      </c>
      <c r="AJ19" s="27">
        <f ca="1">'Composition Moles'!AK39/'Composition Moles'!$C39</f>
        <v>0</v>
      </c>
      <c r="AK19" s="27">
        <f ca="1">'Composition Moles'!AL39/'Composition Moles'!$C39</f>
        <v>7.0644255205850064E-4</v>
      </c>
      <c r="AL19" s="27">
        <f ca="1">'Composition Moles'!AM39/'Composition Moles'!$C39</f>
        <v>4.8409929549204803E-4</v>
      </c>
      <c r="AM19" s="27">
        <f ca="1">'Composition Moles'!AN39/'Composition Moles'!$C39</f>
        <v>8.1231454464509231E-3</v>
      </c>
      <c r="AN19" s="27">
        <f ca="1">'Composition Moles'!AO39/'Composition Moles'!$C39</f>
        <v>8.7999646749210344E-3</v>
      </c>
      <c r="AO19" s="27">
        <f ca="1">'Composition Moles'!AP39/'Composition Moles'!$C39</f>
        <v>6.7349787535192626E-3</v>
      </c>
      <c r="AP19" s="27">
        <f ca="1">'Composition Moles'!AQ39/'Composition Moles'!$C39</f>
        <v>1.7160283860754997E-2</v>
      </c>
      <c r="AQ19" s="27">
        <f ca="1">'Composition Moles'!AR39/'Composition Moles'!$C39</f>
        <v>5.6170856711447011E-2</v>
      </c>
      <c r="AR19" s="27">
        <f ca="1">'Composition Moles'!AS39/'Composition Moles'!$C39</f>
        <v>3.6631554863296094E-3</v>
      </c>
      <c r="AS19" s="27">
        <f ca="1">'Composition Moles'!AT39/'Composition Moles'!$C39</f>
        <v>1.640441118481999E-3</v>
      </c>
      <c r="AT19" s="27">
        <f ca="1">'Composition Moles'!AU39/'Composition Moles'!$C39</f>
        <v>1.3585433693432705E-5</v>
      </c>
      <c r="AU19" s="27">
        <f ca="1">'Composition Moles'!AV39/'Composition Moles'!$C39</f>
        <v>0</v>
      </c>
      <c r="AV19" s="27">
        <f ca="1">'Composition Moles'!AW39/'Composition Moles'!$C39</f>
        <v>4.4831931188327927E-4</v>
      </c>
      <c r="AW19" s="27">
        <f ca="1">'Composition Moles'!AX39/'Composition Moles'!$C39</f>
        <v>4.5511202872999563E-4</v>
      </c>
      <c r="AX19" s="27">
        <f ca="1">'Composition Moles'!AY39/'Composition Moles'!$C39</f>
        <v>4.5511202872999563E-4</v>
      </c>
      <c r="AY19" s="27">
        <f ca="1">'Composition Moles'!AZ39/'Composition Moles'!$C39</f>
        <v>4.2114844449641384E-4</v>
      </c>
      <c r="AZ19" s="27">
        <f ca="1">'Composition Moles'!BA39/'Composition Moles'!$C39</f>
        <v>4.7549017927014468E-5</v>
      </c>
      <c r="BA19" s="27">
        <f ca="1">'Composition Moles'!BB39/'Composition Moles'!$C39</f>
        <v>1.270238050335958E-3</v>
      </c>
      <c r="BB19" s="27">
        <f ca="1">'Composition Moles'!BC39/'Composition Moles'!$C39</f>
        <v>6.3851538359133706E-4</v>
      </c>
      <c r="BC19" s="27">
        <f ca="1">'Composition Moles'!BD39/'Composition Moles'!$C39</f>
        <v>3.617121720876458E-3</v>
      </c>
      <c r="BD19" s="27">
        <f ca="1">'Composition Moles'!BE39/'Composition Moles'!$C39</f>
        <v>5.2643555562051727E-4</v>
      </c>
      <c r="BE19" s="27">
        <f ca="1">'Composition Moles'!BF39/'Composition Moles'!$C39</f>
        <v>2.2755601436499781E-4</v>
      </c>
      <c r="BF19" s="27">
        <f ca="1">'Composition Moles'!BG39/'Composition Moles'!$C39</f>
        <v>1.9019607170805787E-4</v>
      </c>
      <c r="BG19" s="27">
        <f ca="1">'Composition Moles'!BH39/'Composition Moles'!$C39</f>
        <v>7.1323526890521699E-4</v>
      </c>
      <c r="BH19" s="27">
        <f ca="1">'Composition Moles'!BI39/'Composition Moles'!$C39</f>
        <v>5.8417364881760631E-4</v>
      </c>
      <c r="BI19" s="27">
        <f ca="1">'Composition Moles'!BJ39/'Composition Moles'!$C39</f>
        <v>4.2114844449641384E-4</v>
      </c>
      <c r="BJ19" s="27">
        <f ca="1">'Composition Moles'!BK39/'Composition Moles'!$C39</f>
        <v>3.2639004448472069E-3</v>
      </c>
      <c r="BK19" s="27">
        <f ca="1">'Composition Moles'!BL39/'Composition Moles'!$C39</f>
        <v>2.0717786382484874E-4</v>
      </c>
      <c r="BL19" s="27">
        <f ca="1">'Composition Moles'!BM39/'Composition Moles'!$C39</f>
        <v>1.5283612905111793E-3</v>
      </c>
      <c r="BM19" s="27">
        <f ca="1">'Composition Moles'!BN39/'Composition Moles'!$C39</f>
        <v>3.2435222943070583E-3</v>
      </c>
      <c r="BN19" s="27">
        <f ca="1">'Composition Moles'!BO39/'Composition Moles'!$C39</f>
        <v>1.5283612905111793E-3</v>
      </c>
      <c r="BO19" s="27">
        <f ca="1">'Composition Moles'!BP39/'Composition Moles'!$C39</f>
        <v>8.7626047322640946E-4</v>
      </c>
      <c r="BP19" s="27">
        <f ca="1">'Composition Moles'!BQ39/'Composition Moles'!$C39</f>
        <v>3.4608892334019813E-3</v>
      </c>
      <c r="BQ19" s="27">
        <f ca="1">'Composition Moles'!BR39/'Composition Moles'!$C39</f>
        <v>2.7238794555332572E-3</v>
      </c>
      <c r="BR19" s="27">
        <f ca="1">'Composition Moles'!BS39/'Composition Moles'!$C39</f>
        <v>5.2983191404387545E-4</v>
      </c>
      <c r="BS19" s="27">
        <f ca="1">'Composition Moles'!BT39/'Composition Moles'!$C39</f>
        <v>1.5827030252849102E-3</v>
      </c>
      <c r="BT19" s="27">
        <f ca="1">'Composition Moles'!BU39/'Composition Moles'!$C39</f>
        <v>0</v>
      </c>
      <c r="BU19" s="27">
        <f t="shared" ca="1" si="2"/>
        <v>0.99999999999999967</v>
      </c>
      <c r="BV19" s="56" t="e">
        <f t="shared" ca="1" si="0"/>
        <v>#DIV/0!</v>
      </c>
      <c r="BW19" s="27"/>
      <c r="BX19" s="57"/>
      <c r="BZ19" s="24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</row>
    <row r="20" spans="1:106">
      <c r="A20">
        <f t="shared" si="1"/>
        <v>0.90000000000000024</v>
      </c>
      <c r="B20" s="24">
        <f ca="1">B19+DeltaRK4!B21</f>
        <v>409.93419304730662</v>
      </c>
      <c r="C20" s="27">
        <f ca="1">'Composition Moles'!D40/'Composition Moles'!$C40</f>
        <v>7.0067362585872497E-2</v>
      </c>
      <c r="D20" s="27">
        <f ca="1">'Composition Moles'!E40/'Composition Moles'!$C40</f>
        <v>2.1634803156791588E-3</v>
      </c>
      <c r="E20" s="27">
        <f ca="1">'Composition Moles'!F40/'Composition Moles'!$C40</f>
        <v>2.1074655748900353E-2</v>
      </c>
      <c r="F20" s="27">
        <f ca="1">'Composition Moles'!G40/'Composition Moles'!$C40</f>
        <v>5.7153311825556491E-3</v>
      </c>
      <c r="G20" s="27">
        <f ca="1">'Composition Moles'!H40/'Composition Moles'!$C40</f>
        <v>4.1095936922633936E-4</v>
      </c>
      <c r="H20" s="27">
        <f ca="1">'Composition Moles'!I40/'Composition Moles'!$C40</f>
        <v>4.3813023661320479E-4</v>
      </c>
      <c r="I20" s="27">
        <f ca="1">'Composition Moles'!J40/'Composition Moles'!$C40</f>
        <v>1.0528711112410347E-4</v>
      </c>
      <c r="J20" s="27">
        <f ca="1">'Composition Moles'!K40/'Composition Moles'!$C40</f>
        <v>5.0945376350372647E-5</v>
      </c>
      <c r="K20" s="27">
        <f ca="1">'Composition Moles'!L40/'Composition Moles'!$C40</f>
        <v>0</v>
      </c>
      <c r="L20" s="27">
        <f ca="1">'Composition Moles'!M40/'Composition Moles'!$C40</f>
        <v>3.3963584233581767E-5</v>
      </c>
      <c r="M20" s="27">
        <f ca="1">'Composition Moles'!N40/'Composition Moles'!$C40</f>
        <v>1.0868346954746165E-4</v>
      </c>
      <c r="N20" s="27">
        <f ca="1">'Composition Moles'!O40/'Composition Moles'!$C40</f>
        <v>0</v>
      </c>
      <c r="O20" s="27">
        <f ca="1">'Composition Moles'!P40/'Composition Moles'!$C40</f>
        <v>0</v>
      </c>
      <c r="P20" s="27">
        <f ca="1">'Composition Moles'!Q40/'Composition Moles'!$C40</f>
        <v>6.0431996155769392E-2</v>
      </c>
      <c r="Q20" s="27">
        <f ca="1">'Composition Moles'!R40/'Composition Moles'!$C40</f>
        <v>1.6981792116790884E-5</v>
      </c>
      <c r="R20" s="27">
        <f ca="1">'Composition Moles'!S40/'Composition Moles'!$C40</f>
        <v>0</v>
      </c>
      <c r="S20" s="27">
        <f ca="1">'Composition Moles'!T40/'Composition Moles'!$C40</f>
        <v>4.4152659503656296E-5</v>
      </c>
      <c r="T20" s="27">
        <f ca="1">'Composition Moles'!U40/'Composition Moles'!$C40</f>
        <v>0</v>
      </c>
      <c r="U20" s="27">
        <f ca="1">'Composition Moles'!V40/'Composition Moles'!$C40</f>
        <v>1.0189075270074529E-5</v>
      </c>
      <c r="V20" s="27">
        <f ca="1">'Composition Moles'!W40/'Composition Moles'!$C40</f>
        <v>0.62579861700656991</v>
      </c>
      <c r="W20" s="27">
        <f ca="1">'Composition Moles'!X40/'Composition Moles'!$C40</f>
        <v>3.3963584233581766E-6</v>
      </c>
      <c r="X20" s="27">
        <f ca="1">'Composition Moles'!Y40/'Composition Moles'!$C40</f>
        <v>1.0189075270074529E-5</v>
      </c>
      <c r="Y20" s="27">
        <f ca="1">'Composition Moles'!Z40/'Composition Moles'!$C40</f>
        <v>0</v>
      </c>
      <c r="Z20" s="27">
        <f ca="1">'Composition Moles'!AA40/'Composition Moles'!$C40</f>
        <v>0</v>
      </c>
      <c r="AA20" s="27">
        <f ca="1">'Composition Moles'!AB40/'Composition Moles'!$C40</f>
        <v>0</v>
      </c>
      <c r="AB20" s="27">
        <f ca="1">'Composition Moles'!AC40/'Composition Moles'!$C40</f>
        <v>0</v>
      </c>
      <c r="AC20" s="27">
        <f ca="1">'Composition Moles'!AD40/'Composition Moles'!$C40</f>
        <v>0</v>
      </c>
      <c r="AD20" s="27">
        <f ca="1">'Composition Moles'!AE40/'Composition Moles'!$C40</f>
        <v>-5.3119869536052873E-5</v>
      </c>
      <c r="AE20" s="27">
        <f ca="1">'Composition Moles'!AF40/'Composition Moles'!$C40</f>
        <v>4.5475027981332378E-2</v>
      </c>
      <c r="AF20" s="27">
        <f ca="1">'Composition Moles'!AG40/'Composition Moles'!$C40</f>
        <v>1.9649650077082342E-2</v>
      </c>
      <c r="AG20" s="27">
        <f ca="1">'Composition Moles'!AH40/'Composition Moles'!$C40</f>
        <v>1.7335796042244184E-2</v>
      </c>
      <c r="AH20" s="27">
        <f ca="1">'Composition Moles'!AI40/'Composition Moles'!$C40</f>
        <v>0</v>
      </c>
      <c r="AI20" s="27">
        <f ca="1">'Composition Moles'!AJ40/'Composition Moles'!$C40</f>
        <v>0</v>
      </c>
      <c r="AJ20" s="27">
        <f ca="1">'Composition Moles'!AK40/'Composition Moles'!$C40</f>
        <v>0</v>
      </c>
      <c r="AK20" s="27">
        <f ca="1">'Composition Moles'!AL40/'Composition Moles'!$C40</f>
        <v>7.0644255205850074E-4</v>
      </c>
      <c r="AL20" s="27">
        <f ca="1">'Composition Moles'!AM40/'Composition Moles'!$C40</f>
        <v>4.3207756372264783E-4</v>
      </c>
      <c r="AM20" s="27">
        <f ca="1">'Composition Moles'!AN40/'Composition Moles'!$C40</f>
        <v>7.7237516237466594E-3</v>
      </c>
      <c r="AN20" s="27">
        <f ca="1">'Composition Moles'!AO40/'Composition Moles'!$C40</f>
        <v>8.7999646749210361E-3</v>
      </c>
      <c r="AO20" s="27">
        <f ca="1">'Composition Moles'!AP40/'Composition Moles'!$C40</f>
        <v>6.7349787535192635E-3</v>
      </c>
      <c r="AP20" s="27">
        <f ca="1">'Composition Moles'!AQ40/'Composition Moles'!$C40</f>
        <v>1.6860963397822001E-2</v>
      </c>
      <c r="AQ20" s="27">
        <f ca="1">'Composition Moles'!AR40/'Composition Moles'!$C40</f>
        <v>5.5871536248514021E-2</v>
      </c>
      <c r="AR20" s="27">
        <f ca="1">'Composition Moles'!AS40/'Composition Moles'!$C40</f>
        <v>3.3638350233966092E-3</v>
      </c>
      <c r="AS20" s="27">
        <f ca="1">'Composition Moles'!AT40/'Composition Moles'!$C40</f>
        <v>1.6404411184819995E-3</v>
      </c>
      <c r="AT20" s="27">
        <f ca="1">'Composition Moles'!AU40/'Composition Moles'!$C40</f>
        <v>1.3585433693432706E-5</v>
      </c>
      <c r="AU20" s="27">
        <f ca="1">'Composition Moles'!AV40/'Composition Moles'!$C40</f>
        <v>0</v>
      </c>
      <c r="AV20" s="27">
        <f ca="1">'Composition Moles'!AW40/'Composition Moles'!$C40</f>
        <v>4.4831931188327932E-4</v>
      </c>
      <c r="AW20" s="27">
        <f ca="1">'Composition Moles'!AX40/'Composition Moles'!$C40</f>
        <v>4.5511202872999568E-4</v>
      </c>
      <c r="AX20" s="27">
        <f ca="1">'Composition Moles'!AY40/'Composition Moles'!$C40</f>
        <v>4.5511202872999568E-4</v>
      </c>
      <c r="AY20" s="27">
        <f ca="1">'Composition Moles'!AZ40/'Composition Moles'!$C40</f>
        <v>4.2114844449641389E-4</v>
      </c>
      <c r="AZ20" s="27">
        <f ca="1">'Composition Moles'!BA40/'Composition Moles'!$C40</f>
        <v>4.7549017927014475E-5</v>
      </c>
      <c r="BA20" s="27">
        <f ca="1">'Composition Moles'!BB40/'Composition Moles'!$C40</f>
        <v>1.2702380503359582E-3</v>
      </c>
      <c r="BB20" s="27">
        <f ca="1">'Composition Moles'!BC40/'Composition Moles'!$C40</f>
        <v>6.3851538359133717E-4</v>
      </c>
      <c r="BC20" s="27">
        <f ca="1">'Composition Moles'!BD40/'Composition Moles'!$C40</f>
        <v>3.6171217208764584E-3</v>
      </c>
      <c r="BD20" s="27">
        <f ca="1">'Composition Moles'!BE40/'Composition Moles'!$C40</f>
        <v>5.2643555562051738E-4</v>
      </c>
      <c r="BE20" s="27">
        <f ca="1">'Composition Moles'!BF40/'Composition Moles'!$C40</f>
        <v>2.2755601436499784E-4</v>
      </c>
      <c r="BF20" s="27">
        <f ca="1">'Composition Moles'!BG40/'Composition Moles'!$C40</f>
        <v>1.901960717080579E-4</v>
      </c>
      <c r="BG20" s="27">
        <f ca="1">'Composition Moles'!BH40/'Composition Moles'!$C40</f>
        <v>7.132352689052171E-4</v>
      </c>
      <c r="BH20" s="27">
        <f ca="1">'Composition Moles'!BI40/'Composition Moles'!$C40</f>
        <v>5.8417364881760642E-4</v>
      </c>
      <c r="BI20" s="27">
        <f ca="1">'Composition Moles'!BJ40/'Composition Moles'!$C40</f>
        <v>4.2114844449641389E-4</v>
      </c>
      <c r="BJ20" s="27">
        <f ca="1">'Composition Moles'!BK40/'Composition Moles'!$C40</f>
        <v>3.2639004448472078E-3</v>
      </c>
      <c r="BK20" s="27">
        <f ca="1">'Composition Moles'!BL40/'Composition Moles'!$C40</f>
        <v>2.0717786382484877E-4</v>
      </c>
      <c r="BL20" s="27">
        <f ca="1">'Composition Moles'!BM40/'Composition Moles'!$C40</f>
        <v>1.5283612905111796E-3</v>
      </c>
      <c r="BM20" s="27">
        <f ca="1">'Composition Moles'!BN40/'Composition Moles'!$C40</f>
        <v>3.2435222943070592E-3</v>
      </c>
      <c r="BN20" s="27">
        <f ca="1">'Composition Moles'!BO40/'Composition Moles'!$C40</f>
        <v>1.5283612905111796E-3</v>
      </c>
      <c r="BO20" s="27">
        <f ca="1">'Composition Moles'!BP40/'Composition Moles'!$C40</f>
        <v>8.7626047322640957E-4</v>
      </c>
      <c r="BP20" s="27">
        <f ca="1">'Composition Moles'!BQ40/'Composition Moles'!$C40</f>
        <v>3.4608892334019817E-3</v>
      </c>
      <c r="BQ20" s="27">
        <f ca="1">'Composition Moles'!BR40/'Composition Moles'!$C40</f>
        <v>2.7238794555332576E-3</v>
      </c>
      <c r="BR20" s="27">
        <f ca="1">'Composition Moles'!BS40/'Composition Moles'!$C40</f>
        <v>5.2983191404387556E-4</v>
      </c>
      <c r="BS20" s="27">
        <f ca="1">'Composition Moles'!BT40/'Composition Moles'!$C40</f>
        <v>1.5827030252849104E-3</v>
      </c>
      <c r="BT20" s="27">
        <f ca="1">'Composition Moles'!BU40/'Composition Moles'!$C40</f>
        <v>0</v>
      </c>
      <c r="BU20" s="27">
        <f t="shared" ca="1" si="2"/>
        <v>1</v>
      </c>
      <c r="BV20" s="56" t="e">
        <f t="shared" ca="1" si="0"/>
        <v>#DIV/0!</v>
      </c>
      <c r="BW20" s="27"/>
      <c r="BX20" s="57"/>
      <c r="BZ20" s="24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</row>
    <row r="21" spans="1:106">
      <c r="A21">
        <f t="shared" si="1"/>
        <v>0.95000000000000029</v>
      </c>
      <c r="B21" s="24">
        <f ca="1">B20+DeltaRK4!B22</f>
        <v>410.17991095751159</v>
      </c>
      <c r="C21" s="27">
        <f ca="1">'Composition Moles'!D41/'Composition Moles'!$C41</f>
        <v>6.9455151619520289E-2</v>
      </c>
      <c r="D21" s="27">
        <f ca="1">'Composition Moles'!E41/'Composition Moles'!$C41</f>
        <v>2.1634803156791588E-3</v>
      </c>
      <c r="E21" s="27">
        <f ca="1">'Composition Moles'!F41/'Composition Moles'!$C41</f>
        <v>2.1640864125589496E-2</v>
      </c>
      <c r="F21" s="27">
        <f ca="1">'Composition Moles'!G41/'Composition Moles'!$C41</f>
        <v>5.7613337722187104E-3</v>
      </c>
      <c r="G21" s="27">
        <f ca="1">'Composition Moles'!H41/'Composition Moles'!$C41</f>
        <v>4.1095936922633936E-4</v>
      </c>
      <c r="H21" s="27">
        <f ca="1">'Composition Moles'!I41/'Composition Moles'!$C41</f>
        <v>4.3813023661320479E-4</v>
      </c>
      <c r="I21" s="27">
        <f ca="1">'Composition Moles'!J41/'Composition Moles'!$C41</f>
        <v>1.0528711112410347E-4</v>
      </c>
      <c r="J21" s="27">
        <f ca="1">'Composition Moles'!K41/'Composition Moles'!$C41</f>
        <v>5.0945376350372647E-5</v>
      </c>
      <c r="K21" s="27">
        <f ca="1">'Composition Moles'!L41/'Composition Moles'!$C41</f>
        <v>0</v>
      </c>
      <c r="L21" s="27">
        <f ca="1">'Composition Moles'!M41/'Composition Moles'!$C41</f>
        <v>3.3963584233581767E-5</v>
      </c>
      <c r="M21" s="27">
        <f ca="1">'Composition Moles'!N41/'Composition Moles'!$C41</f>
        <v>1.0868346954746165E-4</v>
      </c>
      <c r="N21" s="27">
        <f ca="1">'Composition Moles'!O41/'Composition Moles'!$C41</f>
        <v>0</v>
      </c>
      <c r="O21" s="27">
        <f ca="1">'Composition Moles'!P41/'Composition Moles'!$C41</f>
        <v>0</v>
      </c>
      <c r="P21" s="27">
        <f ca="1">'Composition Moles'!Q41/'Composition Moles'!$C41</f>
        <v>6.2803725742368921E-2</v>
      </c>
      <c r="Q21" s="27">
        <f ca="1">'Composition Moles'!R41/'Composition Moles'!$C41</f>
        <v>1.6981792116790884E-5</v>
      </c>
      <c r="R21" s="27">
        <f ca="1">'Composition Moles'!S41/'Composition Moles'!$C41</f>
        <v>0</v>
      </c>
      <c r="S21" s="27">
        <f ca="1">'Composition Moles'!T41/'Composition Moles'!$C41</f>
        <v>4.4152659503656296E-5</v>
      </c>
      <c r="T21" s="27">
        <f ca="1">'Composition Moles'!U41/'Composition Moles'!$C41</f>
        <v>0</v>
      </c>
      <c r="U21" s="27">
        <f ca="1">'Composition Moles'!V41/'Composition Moles'!$C41</f>
        <v>1.0189075270074529E-5</v>
      </c>
      <c r="V21" s="27">
        <f ca="1">'Composition Moles'!W41/'Composition Moles'!$C41</f>
        <v>0.62101995912034147</v>
      </c>
      <c r="W21" s="27">
        <f ca="1">'Composition Moles'!X41/'Composition Moles'!$C41</f>
        <v>3.3963584233581766E-6</v>
      </c>
      <c r="X21" s="27">
        <f ca="1">'Composition Moles'!Y41/'Composition Moles'!$C41</f>
        <v>1.0189075270074529E-5</v>
      </c>
      <c r="Y21" s="27">
        <f ca="1">'Composition Moles'!Z41/'Composition Moles'!$C41</f>
        <v>0</v>
      </c>
      <c r="Z21" s="27">
        <f ca="1">'Composition Moles'!AA41/'Composition Moles'!$C41</f>
        <v>0</v>
      </c>
      <c r="AA21" s="27">
        <f ca="1">'Composition Moles'!AB41/'Composition Moles'!$C41</f>
        <v>0</v>
      </c>
      <c r="AB21" s="27">
        <f ca="1">'Composition Moles'!AC41/'Composition Moles'!$C41</f>
        <v>0</v>
      </c>
      <c r="AC21" s="27">
        <f ca="1">'Composition Moles'!AD41/'Composition Moles'!$C41</f>
        <v>0</v>
      </c>
      <c r="AD21" s="27">
        <f ca="1">'Composition Moles'!AE41/'Composition Moles'!$C41</f>
        <v>7.5582430344635953E-5</v>
      </c>
      <c r="AE21" s="27">
        <f ca="1">'Composition Moles'!AF41/'Composition Moles'!$C41</f>
        <v>4.7193706009016206E-2</v>
      </c>
      <c r="AF21" s="27">
        <f ca="1">'Composition Moles'!AG41/'Composition Moles'!$C41</f>
        <v>2.0747932696856979E-2</v>
      </c>
      <c r="AG21" s="27">
        <f ca="1">'Composition Moles'!AH41/'Composition Moles'!$C41</f>
        <v>1.810268462993082E-2</v>
      </c>
      <c r="AH21" s="27">
        <f ca="1">'Composition Moles'!AI41/'Composition Moles'!$C41</f>
        <v>0</v>
      </c>
      <c r="AI21" s="27">
        <f ca="1">'Composition Moles'!AJ41/'Composition Moles'!$C41</f>
        <v>0</v>
      </c>
      <c r="AJ21" s="27">
        <f ca="1">'Composition Moles'!AK41/'Composition Moles'!$C41</f>
        <v>0</v>
      </c>
      <c r="AK21" s="27">
        <f ca="1">'Composition Moles'!AL41/'Composition Moles'!$C41</f>
        <v>7.0644255205850074E-4</v>
      </c>
      <c r="AL21" s="27">
        <f ca="1">'Composition Moles'!AM41/'Composition Moles'!$C41</f>
        <v>3.8607497405958655E-4</v>
      </c>
      <c r="AM21" s="27">
        <f ca="1">'Composition Moles'!AN41/'Composition Moles'!$C41</f>
        <v>7.3387602808237242E-3</v>
      </c>
      <c r="AN21" s="27">
        <f ca="1">'Composition Moles'!AO41/'Composition Moles'!$C41</f>
        <v>8.7999646749210361E-3</v>
      </c>
      <c r="AO21" s="27">
        <f ca="1">'Composition Moles'!AP41/'Composition Moles'!$C41</f>
        <v>6.7349787535192635E-3</v>
      </c>
      <c r="AP21" s="27">
        <f ca="1">'Composition Moles'!AQ41/'Composition Moles'!$C41</f>
        <v>1.6569420296885042E-2</v>
      </c>
      <c r="AQ21" s="27">
        <f ca="1">'Composition Moles'!AR41/'Composition Moles'!$C41</f>
        <v>5.5579993147577063E-2</v>
      </c>
      <c r="AR21" s="27">
        <f ca="1">'Composition Moles'!AS41/'Composition Moles'!$C41</f>
        <v>3.0722919224596525E-3</v>
      </c>
      <c r="AS21" s="27">
        <f ca="1">'Composition Moles'!AT41/'Composition Moles'!$C41</f>
        <v>1.6404411184819995E-3</v>
      </c>
      <c r="AT21" s="27">
        <f ca="1">'Composition Moles'!AU41/'Composition Moles'!$C41</f>
        <v>1.3585433693432706E-5</v>
      </c>
      <c r="AU21" s="27">
        <f ca="1">'Composition Moles'!AV41/'Composition Moles'!$C41</f>
        <v>0</v>
      </c>
      <c r="AV21" s="27">
        <f ca="1">'Composition Moles'!AW41/'Composition Moles'!$C41</f>
        <v>4.4831931188327932E-4</v>
      </c>
      <c r="AW21" s="27">
        <f ca="1">'Composition Moles'!AX41/'Composition Moles'!$C41</f>
        <v>4.5511202872999568E-4</v>
      </c>
      <c r="AX21" s="27">
        <f ca="1">'Composition Moles'!AY41/'Composition Moles'!$C41</f>
        <v>4.5511202872999568E-4</v>
      </c>
      <c r="AY21" s="27">
        <f ca="1">'Composition Moles'!AZ41/'Composition Moles'!$C41</f>
        <v>4.2114844449641389E-4</v>
      </c>
      <c r="AZ21" s="27">
        <f ca="1">'Composition Moles'!BA41/'Composition Moles'!$C41</f>
        <v>4.7549017927014475E-5</v>
      </c>
      <c r="BA21" s="27">
        <f ca="1">'Composition Moles'!BB41/'Composition Moles'!$C41</f>
        <v>1.2702380503359582E-3</v>
      </c>
      <c r="BB21" s="27">
        <f ca="1">'Composition Moles'!BC41/'Composition Moles'!$C41</f>
        <v>6.3851538359133717E-4</v>
      </c>
      <c r="BC21" s="27">
        <f ca="1">'Composition Moles'!BD41/'Composition Moles'!$C41</f>
        <v>3.6171217208764584E-3</v>
      </c>
      <c r="BD21" s="27">
        <f ca="1">'Composition Moles'!BE41/'Composition Moles'!$C41</f>
        <v>5.2643555562051738E-4</v>
      </c>
      <c r="BE21" s="27">
        <f ca="1">'Composition Moles'!BF41/'Composition Moles'!$C41</f>
        <v>2.2755601436499784E-4</v>
      </c>
      <c r="BF21" s="27">
        <f ca="1">'Composition Moles'!BG41/'Composition Moles'!$C41</f>
        <v>1.901960717080579E-4</v>
      </c>
      <c r="BG21" s="27">
        <f ca="1">'Composition Moles'!BH41/'Composition Moles'!$C41</f>
        <v>7.132352689052171E-4</v>
      </c>
      <c r="BH21" s="27">
        <f ca="1">'Composition Moles'!BI41/'Composition Moles'!$C41</f>
        <v>5.8417364881760642E-4</v>
      </c>
      <c r="BI21" s="27">
        <f ca="1">'Composition Moles'!BJ41/'Composition Moles'!$C41</f>
        <v>4.2114844449641389E-4</v>
      </c>
      <c r="BJ21" s="27">
        <f ca="1">'Composition Moles'!BK41/'Composition Moles'!$C41</f>
        <v>3.2639004448472078E-3</v>
      </c>
      <c r="BK21" s="27">
        <f ca="1">'Composition Moles'!BL41/'Composition Moles'!$C41</f>
        <v>2.0717786382484877E-4</v>
      </c>
      <c r="BL21" s="27">
        <f ca="1">'Composition Moles'!BM41/'Composition Moles'!$C41</f>
        <v>1.5283612905111796E-3</v>
      </c>
      <c r="BM21" s="27">
        <f ca="1">'Composition Moles'!BN41/'Composition Moles'!$C41</f>
        <v>3.2435222943070592E-3</v>
      </c>
      <c r="BN21" s="27">
        <f ca="1">'Composition Moles'!BO41/'Composition Moles'!$C41</f>
        <v>1.5283612905111796E-3</v>
      </c>
      <c r="BO21" s="27">
        <f ca="1">'Composition Moles'!BP41/'Composition Moles'!$C41</f>
        <v>8.7626047322640957E-4</v>
      </c>
      <c r="BP21" s="27">
        <f ca="1">'Composition Moles'!BQ41/'Composition Moles'!$C41</f>
        <v>3.4608892334019817E-3</v>
      </c>
      <c r="BQ21" s="27">
        <f ca="1">'Composition Moles'!BR41/'Composition Moles'!$C41</f>
        <v>2.7238794555332576E-3</v>
      </c>
      <c r="BR21" s="27">
        <f ca="1">'Composition Moles'!BS41/'Composition Moles'!$C41</f>
        <v>5.2983191404387556E-4</v>
      </c>
      <c r="BS21" s="27">
        <f ca="1">'Composition Moles'!BT41/'Composition Moles'!$C41</f>
        <v>1.5827030252849104E-3</v>
      </c>
      <c r="BT21" s="27">
        <f ca="1">'Composition Moles'!BU41/'Composition Moles'!$C41</f>
        <v>0</v>
      </c>
      <c r="BU21" s="27">
        <f t="shared" ca="1" si="2"/>
        <v>0.99999999999999989</v>
      </c>
      <c r="BV21" s="56" t="e">
        <f t="shared" ca="1" si="0"/>
        <v>#DIV/0!</v>
      </c>
      <c r="BW21" s="27"/>
      <c r="BX21" s="57"/>
      <c r="BZ21" s="24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</row>
    <row r="22" spans="1:106">
      <c r="A22">
        <f t="shared" si="1"/>
        <v>1.0000000000000002</v>
      </c>
      <c r="B22" s="24">
        <f ca="1">B21+DeltaRK4!B23</f>
        <v>410.41600680771285</v>
      </c>
      <c r="C22" s="27">
        <f ca="1">'Composition Moles'!D42/'Composition Moles'!$C42</f>
        <v>6.8881121889074109E-2</v>
      </c>
      <c r="D22" s="27">
        <f ca="1">'Composition Moles'!E42/'Composition Moles'!$C42</f>
        <v>2.1634803156791579E-3</v>
      </c>
      <c r="E22" s="27">
        <f ca="1">'Composition Moles'!F42/'Composition Moles'!$C42</f>
        <v>2.2174148302567184E-2</v>
      </c>
      <c r="F22" s="27">
        <f ca="1">'Composition Moles'!G42/'Composition Moles'!$C42</f>
        <v>5.802079325687169E-3</v>
      </c>
      <c r="G22" s="27">
        <f ca="1">'Composition Moles'!H42/'Composition Moles'!$C42</f>
        <v>4.1095936922633925E-4</v>
      </c>
      <c r="H22" s="27">
        <f ca="1">'Composition Moles'!I42/'Composition Moles'!$C42</f>
        <v>4.3813023661320468E-4</v>
      </c>
      <c r="I22" s="27">
        <f ca="1">'Composition Moles'!J42/'Composition Moles'!$C42</f>
        <v>1.0528711112410345E-4</v>
      </c>
      <c r="J22" s="27">
        <f ca="1">'Composition Moles'!K42/'Composition Moles'!$C42</f>
        <v>5.0945376350372634E-5</v>
      </c>
      <c r="K22" s="27">
        <f ca="1">'Composition Moles'!L42/'Composition Moles'!$C42</f>
        <v>0</v>
      </c>
      <c r="L22" s="27">
        <f ca="1">'Composition Moles'!M42/'Composition Moles'!$C42</f>
        <v>3.396358423358176E-5</v>
      </c>
      <c r="M22" s="27">
        <f ca="1">'Composition Moles'!N42/'Composition Moles'!$C42</f>
        <v>1.0868346954746162E-4</v>
      </c>
      <c r="N22" s="27">
        <f ca="1">'Composition Moles'!O42/'Composition Moles'!$C42</f>
        <v>0</v>
      </c>
      <c r="O22" s="27">
        <f ca="1">'Composition Moles'!P42/'Composition Moles'!$C42</f>
        <v>0</v>
      </c>
      <c r="P22" s="27">
        <f ca="1">'Composition Moles'!Q42/'Composition Moles'!$C42</f>
        <v>6.5075476113032285E-2</v>
      </c>
      <c r="Q22" s="27">
        <f ca="1">'Composition Moles'!R42/'Composition Moles'!$C42</f>
        <v>1.698179211679088E-5</v>
      </c>
      <c r="R22" s="27">
        <f ca="1">'Composition Moles'!S42/'Composition Moles'!$C42</f>
        <v>0</v>
      </c>
      <c r="S22" s="27">
        <f ca="1">'Composition Moles'!T42/'Composition Moles'!$C42</f>
        <v>4.4152659503656283E-5</v>
      </c>
      <c r="T22" s="27">
        <f ca="1">'Composition Moles'!U42/'Composition Moles'!$C42</f>
        <v>0</v>
      </c>
      <c r="U22" s="27">
        <f ca="1">'Composition Moles'!V42/'Composition Moles'!$C42</f>
        <v>1.0189075270074526E-5</v>
      </c>
      <c r="V22" s="27">
        <f ca="1">'Composition Moles'!W42/'Composition Moles'!$C42</f>
        <v>0.616401591149356</v>
      </c>
      <c r="W22" s="27">
        <f ca="1">'Composition Moles'!X42/'Composition Moles'!$C42</f>
        <v>3.3963584233581758E-6</v>
      </c>
      <c r="X22" s="27">
        <f ca="1">'Composition Moles'!Y42/'Composition Moles'!$C42</f>
        <v>1.0189075270074526E-5</v>
      </c>
      <c r="Y22" s="27">
        <f ca="1">'Composition Moles'!Z42/'Composition Moles'!$C42</f>
        <v>0</v>
      </c>
      <c r="Z22" s="27">
        <f ca="1">'Composition Moles'!AA42/'Composition Moles'!$C42</f>
        <v>0</v>
      </c>
      <c r="AA22" s="27">
        <f ca="1">'Composition Moles'!AB42/'Composition Moles'!$C42</f>
        <v>0</v>
      </c>
      <c r="AB22" s="27">
        <f ca="1">'Composition Moles'!AC42/'Composition Moles'!$C42</f>
        <v>0</v>
      </c>
      <c r="AC22" s="27">
        <f ca="1">'Composition Moles'!AD42/'Composition Moles'!$C42</f>
        <v>0</v>
      </c>
      <c r="AD22" s="27">
        <f ca="1">'Composition Moles'!AE42/'Composition Moles'!$C42</f>
        <v>1.7592995502011528E-4</v>
      </c>
      <c r="AE22" s="27">
        <f ca="1">'Composition Moles'!AF42/'Composition Moles'!$C42</f>
        <v>4.8840227824730867E-2</v>
      </c>
      <c r="AF22" s="27">
        <f ca="1">'Composition Moles'!AG42/'Composition Moles'!$C42</f>
        <v>2.1858113699971288E-2</v>
      </c>
      <c r="AG22" s="27">
        <f ca="1">'Composition Moles'!AH42/'Composition Moles'!$C42</f>
        <v>1.8855924130767414E-2</v>
      </c>
      <c r="AH22" s="27">
        <f ca="1">'Composition Moles'!AI42/'Composition Moles'!$C42</f>
        <v>0</v>
      </c>
      <c r="AI22" s="27">
        <f ca="1">'Composition Moles'!AJ42/'Composition Moles'!$C42</f>
        <v>0</v>
      </c>
      <c r="AJ22" s="27">
        <f ca="1">'Composition Moles'!AK42/'Composition Moles'!$C42</f>
        <v>0</v>
      </c>
      <c r="AK22" s="27">
        <f ca="1">'Composition Moles'!AL42/'Composition Moles'!$C42</f>
        <v>7.0644255205850053E-4</v>
      </c>
      <c r="AL22" s="27">
        <f ca="1">'Composition Moles'!AM42/'Composition Moles'!$C42</f>
        <v>3.4532942059112607E-4</v>
      </c>
      <c r="AM22" s="27">
        <f ca="1">'Composition Moles'!AN42/'Composition Moles'!$C42</f>
        <v>6.9680327630957054E-3</v>
      </c>
      <c r="AN22" s="27">
        <f ca="1">'Composition Moles'!AO42/'Composition Moles'!$C42</f>
        <v>8.7999646749210327E-3</v>
      </c>
      <c r="AO22" s="27">
        <f ca="1">'Composition Moles'!AP42/'Composition Moles'!$C42</f>
        <v>6.7349787535192617E-3</v>
      </c>
      <c r="AP22" s="27">
        <f ca="1">'Composition Moles'!AQ42/'Composition Moles'!$C42</f>
        <v>1.6285353905944121E-2</v>
      </c>
      <c r="AQ22" s="27">
        <f ca="1">'Composition Moles'!AR42/'Composition Moles'!$C42</f>
        <v>5.5295926756636124E-2</v>
      </c>
      <c r="AR22" s="27">
        <f ca="1">'Composition Moles'!AS42/'Composition Moles'!$C42</f>
        <v>2.7882255315187319E-3</v>
      </c>
      <c r="AS22" s="27">
        <f ca="1">'Composition Moles'!AT42/'Composition Moles'!$C42</f>
        <v>1.6404411184819988E-3</v>
      </c>
      <c r="AT22" s="27">
        <f ca="1">'Composition Moles'!AU42/'Composition Moles'!$C42</f>
        <v>1.3585433693432703E-5</v>
      </c>
      <c r="AU22" s="27">
        <f ca="1">'Composition Moles'!AV42/'Composition Moles'!$C42</f>
        <v>0</v>
      </c>
      <c r="AV22" s="27">
        <f ca="1">'Composition Moles'!AW42/'Composition Moles'!$C42</f>
        <v>4.4831931188327921E-4</v>
      </c>
      <c r="AW22" s="27">
        <f ca="1">'Composition Moles'!AX42/'Composition Moles'!$C42</f>
        <v>4.5511202872999557E-4</v>
      </c>
      <c r="AX22" s="27">
        <f ca="1">'Composition Moles'!AY42/'Composition Moles'!$C42</f>
        <v>4.5511202872999557E-4</v>
      </c>
      <c r="AY22" s="27">
        <f ca="1">'Composition Moles'!AZ42/'Composition Moles'!$C42</f>
        <v>4.2114844449641378E-4</v>
      </c>
      <c r="AZ22" s="27">
        <f ca="1">'Composition Moles'!BA42/'Composition Moles'!$C42</f>
        <v>4.7549017927014462E-5</v>
      </c>
      <c r="BA22" s="27">
        <f ca="1">'Composition Moles'!BB42/'Composition Moles'!$C42</f>
        <v>1.2702380503359578E-3</v>
      </c>
      <c r="BB22" s="27">
        <f ca="1">'Composition Moles'!BC42/'Composition Moles'!$C42</f>
        <v>6.3851538359133695E-4</v>
      </c>
      <c r="BC22" s="27">
        <f ca="1">'Composition Moles'!BD42/'Composition Moles'!$C42</f>
        <v>3.6171217208764571E-3</v>
      </c>
      <c r="BD22" s="27">
        <f ca="1">'Composition Moles'!BE42/'Composition Moles'!$C42</f>
        <v>5.2643555562051727E-4</v>
      </c>
      <c r="BE22" s="27">
        <f ca="1">'Composition Moles'!BF42/'Composition Moles'!$C42</f>
        <v>2.2755601436499779E-4</v>
      </c>
      <c r="BF22" s="27">
        <f ca="1">'Composition Moles'!BG42/'Composition Moles'!$C42</f>
        <v>1.9019607170805785E-4</v>
      </c>
      <c r="BG22" s="27">
        <f ca="1">'Composition Moles'!BH42/'Composition Moles'!$C42</f>
        <v>7.1323526890521688E-4</v>
      </c>
      <c r="BH22" s="27">
        <f ca="1">'Composition Moles'!BI42/'Composition Moles'!$C42</f>
        <v>5.841736488176062E-4</v>
      </c>
      <c r="BI22" s="27">
        <f ca="1">'Composition Moles'!BJ42/'Composition Moles'!$C42</f>
        <v>4.2114844449641378E-4</v>
      </c>
      <c r="BJ22" s="27">
        <f ca="1">'Composition Moles'!BK42/'Composition Moles'!$C42</f>
        <v>3.2639004448472065E-3</v>
      </c>
      <c r="BK22" s="27">
        <f ca="1">'Composition Moles'!BL42/'Composition Moles'!$C42</f>
        <v>2.0717786382484871E-4</v>
      </c>
      <c r="BL22" s="27">
        <f ca="1">'Composition Moles'!BM42/'Composition Moles'!$C42</f>
        <v>1.5283612905111791E-3</v>
      </c>
      <c r="BM22" s="27">
        <f ca="1">'Composition Moles'!BN42/'Composition Moles'!$C42</f>
        <v>3.2435222943070579E-3</v>
      </c>
      <c r="BN22" s="27">
        <f ca="1">'Composition Moles'!BO42/'Composition Moles'!$C42</f>
        <v>1.5283612905111791E-3</v>
      </c>
      <c r="BO22" s="27">
        <f ca="1">'Composition Moles'!BP42/'Composition Moles'!$C42</f>
        <v>8.7626047322640936E-4</v>
      </c>
      <c r="BP22" s="27">
        <f ca="1">'Composition Moles'!BQ42/'Composition Moles'!$C42</f>
        <v>3.4608892334019809E-3</v>
      </c>
      <c r="BQ22" s="27">
        <f ca="1">'Composition Moles'!BR42/'Composition Moles'!$C42</f>
        <v>2.7238794555332567E-3</v>
      </c>
      <c r="BR22" s="27">
        <f ca="1">'Composition Moles'!BS42/'Composition Moles'!$C42</f>
        <v>5.2983191404387545E-4</v>
      </c>
      <c r="BS22" s="27">
        <f ca="1">'Composition Moles'!BT42/'Composition Moles'!$C42</f>
        <v>1.58270302528491E-3</v>
      </c>
      <c r="BT22" s="27">
        <f ca="1">'Composition Moles'!BU42/'Composition Moles'!$C42</f>
        <v>0</v>
      </c>
      <c r="BU22" s="27">
        <f t="shared" ca="1" si="2"/>
        <v>0.99999999999999956</v>
      </c>
      <c r="BV22" s="56" t="e">
        <f t="shared" ca="1" si="0"/>
        <v>#DIV/0!</v>
      </c>
      <c r="BW22" s="27"/>
      <c r="BX22" s="57"/>
      <c r="BZ22" s="24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</row>
    <row r="23" spans="1:106">
      <c r="A23">
        <f t="shared" si="1"/>
        <v>1.0500000000000003</v>
      </c>
      <c r="B23" s="24">
        <f ca="1">B22+DeltaRK4!B24</f>
        <v>410.64219007782879</v>
      </c>
      <c r="C23" s="27">
        <f ca="1">'Composition Moles'!D43/'Composition Moles'!$C43</f>
        <v>6.8342818783693429E-2</v>
      </c>
      <c r="D23" s="27">
        <f ca="1">'Composition Moles'!E43/'Composition Moles'!$C43</f>
        <v>2.1634803156791583E-3</v>
      </c>
      <c r="E23" s="27">
        <f ca="1">'Composition Moles'!F43/'Composition Moles'!$C43</f>
        <v>2.2676307322655648E-2</v>
      </c>
      <c r="F23" s="27">
        <f ca="1">'Composition Moles'!G43/'Composition Moles'!$C43</f>
        <v>5.8382234109794068E-3</v>
      </c>
      <c r="G23" s="27">
        <f ca="1">'Composition Moles'!H43/'Composition Moles'!$C43</f>
        <v>4.109593692263393E-4</v>
      </c>
      <c r="H23" s="27">
        <f ca="1">'Composition Moles'!I43/'Composition Moles'!$C43</f>
        <v>4.3813023661320473E-4</v>
      </c>
      <c r="I23" s="27">
        <f ca="1">'Composition Moles'!J43/'Composition Moles'!$C43</f>
        <v>1.0528711112410346E-4</v>
      </c>
      <c r="J23" s="27">
        <f ca="1">'Composition Moles'!K43/'Composition Moles'!$C43</f>
        <v>5.094537635037264E-5</v>
      </c>
      <c r="K23" s="27">
        <f ca="1">'Composition Moles'!L43/'Composition Moles'!$C43</f>
        <v>0</v>
      </c>
      <c r="L23" s="27">
        <f ca="1">'Composition Moles'!M43/'Composition Moles'!$C43</f>
        <v>3.3963584233581767E-5</v>
      </c>
      <c r="M23" s="27">
        <f ca="1">'Composition Moles'!N43/'Composition Moles'!$C43</f>
        <v>1.0868346954746164E-4</v>
      </c>
      <c r="N23" s="27">
        <f ca="1">'Composition Moles'!O43/'Composition Moles'!$C43</f>
        <v>0</v>
      </c>
      <c r="O23" s="27">
        <f ca="1">'Composition Moles'!P43/'Composition Moles'!$C43</f>
        <v>0</v>
      </c>
      <c r="P23" s="27">
        <f ca="1">'Composition Moles'!Q43/'Composition Moles'!$C43</f>
        <v>6.7257734446919751E-2</v>
      </c>
      <c r="Q23" s="27">
        <f ca="1">'Composition Moles'!R43/'Composition Moles'!$C43</f>
        <v>1.6981792116790884E-5</v>
      </c>
      <c r="R23" s="27">
        <f ca="1">'Composition Moles'!S43/'Composition Moles'!$C43</f>
        <v>0</v>
      </c>
      <c r="S23" s="27">
        <f ca="1">'Composition Moles'!T43/'Composition Moles'!$C43</f>
        <v>4.415265950365629E-5</v>
      </c>
      <c r="T23" s="27">
        <f ca="1">'Composition Moles'!U43/'Composition Moles'!$C43</f>
        <v>0</v>
      </c>
      <c r="U23" s="27">
        <f ca="1">'Composition Moles'!V43/'Composition Moles'!$C43</f>
        <v>1.0189075270074528E-5</v>
      </c>
      <c r="V23" s="27">
        <f ca="1">'Composition Moles'!W43/'Composition Moles'!$C43</f>
        <v>0.6119264564178426</v>
      </c>
      <c r="W23" s="27">
        <f ca="1">'Composition Moles'!X43/'Composition Moles'!$C43</f>
        <v>3.3963584233581762E-6</v>
      </c>
      <c r="X23" s="27">
        <f ca="1">'Composition Moles'!Y43/'Composition Moles'!$C43</f>
        <v>1.0189075270074528E-5</v>
      </c>
      <c r="Y23" s="27">
        <f ca="1">'Composition Moles'!Z43/'Composition Moles'!$C43</f>
        <v>0</v>
      </c>
      <c r="Z23" s="27">
        <f ca="1">'Composition Moles'!AA43/'Composition Moles'!$C43</f>
        <v>0</v>
      </c>
      <c r="AA23" s="27">
        <f ca="1">'Composition Moles'!AB43/'Composition Moles'!$C43</f>
        <v>0</v>
      </c>
      <c r="AB23" s="27">
        <f ca="1">'Composition Moles'!AC43/'Composition Moles'!$C43</f>
        <v>0</v>
      </c>
      <c r="AC23" s="27">
        <f ca="1">'Composition Moles'!AD43/'Composition Moles'!$C43</f>
        <v>0</v>
      </c>
      <c r="AD23" s="27">
        <f ca="1">'Composition Moles'!AE43/'Composition Moles'!$C43</f>
        <v>2.5360100481538312E-4</v>
      </c>
      <c r="AE23" s="27">
        <f ca="1">'Composition Moles'!AF43/'Composition Moles'!$C43</f>
        <v>5.0416446295901036E-2</v>
      </c>
      <c r="AF23" s="27">
        <f ca="1">'Composition Moles'!AG43/'Composition Moles'!$C43</f>
        <v>2.2980446556765861E-2</v>
      </c>
      <c r="AG23" s="27">
        <f ca="1">'Composition Moles'!AH43/'Composition Moles'!$C43</f>
        <v>1.9595946510425764E-2</v>
      </c>
      <c r="AH23" s="27">
        <f ca="1">'Composition Moles'!AI43/'Composition Moles'!$C43</f>
        <v>0</v>
      </c>
      <c r="AI23" s="27">
        <f ca="1">'Composition Moles'!AJ43/'Composition Moles'!$C43</f>
        <v>0</v>
      </c>
      <c r="AJ23" s="27">
        <f ca="1">'Composition Moles'!AK43/'Composition Moles'!$C43</f>
        <v>0</v>
      </c>
      <c r="AK23" s="27">
        <f ca="1">'Composition Moles'!AL43/'Composition Moles'!$C43</f>
        <v>7.0644255205850064E-4</v>
      </c>
      <c r="AL23" s="27">
        <f ca="1">'Composition Moles'!AM43/'Composition Moles'!$C43</f>
        <v>3.091853352988892E-4</v>
      </c>
      <c r="AM23" s="27">
        <f ca="1">'Composition Moles'!AN43/'Composition Moles'!$C43</f>
        <v>6.611417877509615E-3</v>
      </c>
      <c r="AN23" s="27">
        <f ca="1">'Composition Moles'!AO43/'Composition Moles'!$C43</f>
        <v>8.7999646749210344E-3</v>
      </c>
      <c r="AO23" s="27">
        <f ca="1">'Composition Moles'!AP43/'Composition Moles'!$C43</f>
        <v>6.7349787535192626E-3</v>
      </c>
      <c r="AP23" s="27">
        <f ca="1">'Composition Moles'!AQ43/'Composition Moles'!$C43</f>
        <v>1.6008484109639481E-2</v>
      </c>
      <c r="AQ23" s="27">
        <f ca="1">'Composition Moles'!AR43/'Composition Moles'!$C43</f>
        <v>5.5019056960331492E-2</v>
      </c>
      <c r="AR23" s="27">
        <f ca="1">'Composition Moles'!AS43/'Composition Moles'!$C43</f>
        <v>2.5113557352140908E-3</v>
      </c>
      <c r="AS23" s="27">
        <f ca="1">'Composition Moles'!AT43/'Composition Moles'!$C43</f>
        <v>1.640441118481999E-3</v>
      </c>
      <c r="AT23" s="27">
        <f ca="1">'Composition Moles'!AU43/'Composition Moles'!$C43</f>
        <v>1.3585433693432705E-5</v>
      </c>
      <c r="AU23" s="27">
        <f ca="1">'Composition Moles'!AV43/'Composition Moles'!$C43</f>
        <v>0</v>
      </c>
      <c r="AV23" s="27">
        <f ca="1">'Composition Moles'!AW43/'Composition Moles'!$C43</f>
        <v>4.4831931188327927E-4</v>
      </c>
      <c r="AW23" s="27">
        <f ca="1">'Composition Moles'!AX43/'Composition Moles'!$C43</f>
        <v>4.5511202872999563E-4</v>
      </c>
      <c r="AX23" s="27">
        <f ca="1">'Composition Moles'!AY43/'Composition Moles'!$C43</f>
        <v>4.5511202872999563E-4</v>
      </c>
      <c r="AY23" s="27">
        <f ca="1">'Composition Moles'!AZ43/'Composition Moles'!$C43</f>
        <v>4.2114844449641384E-4</v>
      </c>
      <c r="AZ23" s="27">
        <f ca="1">'Composition Moles'!BA43/'Composition Moles'!$C43</f>
        <v>4.7549017927014468E-5</v>
      </c>
      <c r="BA23" s="27">
        <f ca="1">'Composition Moles'!BB43/'Composition Moles'!$C43</f>
        <v>1.270238050335958E-3</v>
      </c>
      <c r="BB23" s="27">
        <f ca="1">'Composition Moles'!BC43/'Composition Moles'!$C43</f>
        <v>6.3851538359133706E-4</v>
      </c>
      <c r="BC23" s="27">
        <f ca="1">'Composition Moles'!BD43/'Composition Moles'!$C43</f>
        <v>3.617121720876458E-3</v>
      </c>
      <c r="BD23" s="27">
        <f ca="1">'Composition Moles'!BE43/'Composition Moles'!$C43</f>
        <v>5.2643555562051727E-4</v>
      </c>
      <c r="BE23" s="27">
        <f ca="1">'Composition Moles'!BF43/'Composition Moles'!$C43</f>
        <v>2.2755601436499781E-4</v>
      </c>
      <c r="BF23" s="27">
        <f ca="1">'Composition Moles'!BG43/'Composition Moles'!$C43</f>
        <v>1.9019607170805787E-4</v>
      </c>
      <c r="BG23" s="27">
        <f ca="1">'Composition Moles'!BH43/'Composition Moles'!$C43</f>
        <v>7.1323526890521699E-4</v>
      </c>
      <c r="BH23" s="27">
        <f ca="1">'Composition Moles'!BI43/'Composition Moles'!$C43</f>
        <v>5.8417364881760631E-4</v>
      </c>
      <c r="BI23" s="27">
        <f ca="1">'Composition Moles'!BJ43/'Composition Moles'!$C43</f>
        <v>4.2114844449641384E-4</v>
      </c>
      <c r="BJ23" s="27">
        <f ca="1">'Composition Moles'!BK43/'Composition Moles'!$C43</f>
        <v>3.2639004448472069E-3</v>
      </c>
      <c r="BK23" s="27">
        <f ca="1">'Composition Moles'!BL43/'Composition Moles'!$C43</f>
        <v>2.0717786382484874E-4</v>
      </c>
      <c r="BL23" s="27">
        <f ca="1">'Composition Moles'!BM43/'Composition Moles'!$C43</f>
        <v>1.5283612905111793E-3</v>
      </c>
      <c r="BM23" s="27">
        <f ca="1">'Composition Moles'!BN43/'Composition Moles'!$C43</f>
        <v>3.2435222943070583E-3</v>
      </c>
      <c r="BN23" s="27">
        <f ca="1">'Composition Moles'!BO43/'Composition Moles'!$C43</f>
        <v>1.5283612905111793E-3</v>
      </c>
      <c r="BO23" s="27">
        <f ca="1">'Composition Moles'!BP43/'Composition Moles'!$C43</f>
        <v>8.7626047322640946E-4</v>
      </c>
      <c r="BP23" s="27">
        <f ca="1">'Composition Moles'!BQ43/'Composition Moles'!$C43</f>
        <v>3.4608892334019813E-3</v>
      </c>
      <c r="BQ23" s="27">
        <f ca="1">'Composition Moles'!BR43/'Composition Moles'!$C43</f>
        <v>2.7238794555332572E-3</v>
      </c>
      <c r="BR23" s="27">
        <f ca="1">'Composition Moles'!BS43/'Composition Moles'!$C43</f>
        <v>5.2983191404387545E-4</v>
      </c>
      <c r="BS23" s="27">
        <f ca="1">'Composition Moles'!BT43/'Composition Moles'!$C43</f>
        <v>1.5827030252849102E-3</v>
      </c>
      <c r="BT23" s="27">
        <f ca="1">'Composition Moles'!BU43/'Composition Moles'!$C43</f>
        <v>0</v>
      </c>
      <c r="BU23" s="27">
        <f t="shared" ca="1" si="2"/>
        <v>0.99999999999999989</v>
      </c>
      <c r="BV23" s="56" t="e">
        <f t="shared" ca="1" si="0"/>
        <v>#DIV/0!</v>
      </c>
      <c r="BW23" s="27"/>
      <c r="BX23" s="57"/>
      <c r="BZ23" s="24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</row>
    <row r="24" spans="1:106">
      <c r="A24">
        <f t="shared" si="1"/>
        <v>1.1000000000000003</v>
      </c>
      <c r="B24" s="24">
        <f ca="1">B23+DeltaRK4!B25</f>
        <v>410.85828964724709</v>
      </c>
      <c r="C24" s="27">
        <f ca="1">'Composition Moles'!D44/'Composition Moles'!$C44</f>
        <v>6.7837975709524462E-2</v>
      </c>
      <c r="D24" s="27">
        <f ca="1">'Composition Moles'!E44/'Composition Moles'!$C44</f>
        <v>2.1634803156791579E-3</v>
      </c>
      <c r="E24" s="27">
        <f ca="1">'Composition Moles'!F44/'Composition Moles'!$C44</f>
        <v>2.3149042298179188E-2</v>
      </c>
      <c r="F24" s="27">
        <f ca="1">'Composition Moles'!G44/'Composition Moles'!$C44</f>
        <v>5.8703315096248054E-3</v>
      </c>
      <c r="G24" s="27">
        <f ca="1">'Composition Moles'!H44/'Composition Moles'!$C44</f>
        <v>4.1095936922633925E-4</v>
      </c>
      <c r="H24" s="27">
        <f ca="1">'Composition Moles'!I44/'Composition Moles'!$C44</f>
        <v>4.3813023661320468E-4</v>
      </c>
      <c r="I24" s="27">
        <f ca="1">'Composition Moles'!J44/'Composition Moles'!$C44</f>
        <v>1.0528711112410345E-4</v>
      </c>
      <c r="J24" s="27">
        <f ca="1">'Composition Moles'!K44/'Composition Moles'!$C44</f>
        <v>5.0945376350372634E-5</v>
      </c>
      <c r="K24" s="27">
        <f ca="1">'Composition Moles'!L44/'Composition Moles'!$C44</f>
        <v>0</v>
      </c>
      <c r="L24" s="27">
        <f ca="1">'Composition Moles'!M44/'Composition Moles'!$C44</f>
        <v>3.396358423358176E-5</v>
      </c>
      <c r="M24" s="27">
        <f ca="1">'Composition Moles'!N44/'Composition Moles'!$C44</f>
        <v>1.0868346954746162E-4</v>
      </c>
      <c r="N24" s="27">
        <f ca="1">'Composition Moles'!O44/'Composition Moles'!$C44</f>
        <v>0</v>
      </c>
      <c r="O24" s="27">
        <f ca="1">'Composition Moles'!P44/'Composition Moles'!$C44</f>
        <v>0</v>
      </c>
      <c r="P24" s="27">
        <f ca="1">'Composition Moles'!Q44/'Composition Moles'!$C44</f>
        <v>6.935965032416809E-2</v>
      </c>
      <c r="Q24" s="27">
        <f ca="1">'Composition Moles'!R44/'Composition Moles'!$C44</f>
        <v>1.698179211679088E-5</v>
      </c>
      <c r="R24" s="27">
        <f ca="1">'Composition Moles'!S44/'Composition Moles'!$C44</f>
        <v>0</v>
      </c>
      <c r="S24" s="27">
        <f ca="1">'Composition Moles'!T44/'Composition Moles'!$C44</f>
        <v>4.4152659503656283E-5</v>
      </c>
      <c r="T24" s="27">
        <f ca="1">'Composition Moles'!U44/'Composition Moles'!$C44</f>
        <v>0</v>
      </c>
      <c r="U24" s="27">
        <f ca="1">'Composition Moles'!V44/'Composition Moles'!$C44</f>
        <v>1.0189075270074526E-5</v>
      </c>
      <c r="V24" s="27">
        <f ca="1">'Composition Moles'!W44/'Composition Moles'!$C44</f>
        <v>0.6075798365520092</v>
      </c>
      <c r="W24" s="27">
        <f ca="1">'Composition Moles'!X44/'Composition Moles'!$C44</f>
        <v>3.3963584233581758E-6</v>
      </c>
      <c r="X24" s="27">
        <f ca="1">'Composition Moles'!Y44/'Composition Moles'!$C44</f>
        <v>1.0189075270074526E-5</v>
      </c>
      <c r="Y24" s="27">
        <f ca="1">'Composition Moles'!Z44/'Composition Moles'!$C44</f>
        <v>0</v>
      </c>
      <c r="Z24" s="27">
        <f ca="1">'Composition Moles'!AA44/'Composition Moles'!$C44</f>
        <v>0</v>
      </c>
      <c r="AA24" s="27">
        <f ca="1">'Composition Moles'!AB44/'Composition Moles'!$C44</f>
        <v>0</v>
      </c>
      <c r="AB24" s="27">
        <f ca="1">'Composition Moles'!AC44/'Composition Moles'!$C44</f>
        <v>0</v>
      </c>
      <c r="AC24" s="27">
        <f ca="1">'Composition Moles'!AD44/'Composition Moles'!$C44</f>
        <v>0</v>
      </c>
      <c r="AD24" s="27">
        <f ca="1">'Composition Moles'!AE44/'Composition Moles'!$C44</f>
        <v>3.1337667086740913E-4</v>
      </c>
      <c r="AE24" s="27">
        <f ca="1">'Composition Moles'!AF44/'Composition Moles'!$C44</f>
        <v>5.1924166969661512E-2</v>
      </c>
      <c r="AF24" s="27">
        <f ca="1">'Composition Moles'!AG44/'Composition Moles'!$C44</f>
        <v>2.4115049985250166E-2</v>
      </c>
      <c r="AG24" s="27">
        <f ca="1">'Composition Moles'!AH44/'Composition Moles'!$C44</f>
        <v>2.0323133089033659E-2</v>
      </c>
      <c r="AH24" s="27">
        <f ca="1">'Composition Moles'!AI44/'Composition Moles'!$C44</f>
        <v>0</v>
      </c>
      <c r="AI24" s="27">
        <f ca="1">'Composition Moles'!AJ44/'Composition Moles'!$C44</f>
        <v>0</v>
      </c>
      <c r="AJ24" s="27">
        <f ca="1">'Composition Moles'!AK44/'Composition Moles'!$C44</f>
        <v>0</v>
      </c>
      <c r="AK24" s="27">
        <f ca="1">'Composition Moles'!AL44/'Composition Moles'!$C44</f>
        <v>7.0644255205850053E-4</v>
      </c>
      <c r="AL24" s="27">
        <f ca="1">'Composition Moles'!AM44/'Composition Moles'!$C44</f>
        <v>2.7707723665349008E-4</v>
      </c>
      <c r="AM24" s="27">
        <f ca="1">'Composition Moles'!AN44/'Composition Moles'!$C44</f>
        <v>6.2687481909898986E-3</v>
      </c>
      <c r="AN24" s="27">
        <f ca="1">'Composition Moles'!AO44/'Composition Moles'!$C44</f>
        <v>8.7999646749210327E-3</v>
      </c>
      <c r="AO24" s="27">
        <f ca="1">'Composition Moles'!AP44/'Composition Moles'!$C44</f>
        <v>6.7349787535192617E-3</v>
      </c>
      <c r="AP24" s="27">
        <f ca="1">'Composition Moles'!AQ44/'Composition Moles'!$C44</f>
        <v>1.5738549251921245E-2</v>
      </c>
      <c r="AQ24" s="27">
        <f ca="1">'Composition Moles'!AR44/'Composition Moles'!$C44</f>
        <v>5.4749122102613255E-2</v>
      </c>
      <c r="AR24" s="27">
        <f ca="1">'Composition Moles'!AS44/'Composition Moles'!$C44</f>
        <v>2.2414208774958551E-3</v>
      </c>
      <c r="AS24" s="27">
        <f ca="1">'Composition Moles'!AT44/'Composition Moles'!$C44</f>
        <v>1.6404411184819988E-3</v>
      </c>
      <c r="AT24" s="27">
        <f ca="1">'Composition Moles'!AU44/'Composition Moles'!$C44</f>
        <v>1.3585433693432703E-5</v>
      </c>
      <c r="AU24" s="27">
        <f ca="1">'Composition Moles'!AV44/'Composition Moles'!$C44</f>
        <v>0</v>
      </c>
      <c r="AV24" s="27">
        <f ca="1">'Composition Moles'!AW44/'Composition Moles'!$C44</f>
        <v>4.4831931188327921E-4</v>
      </c>
      <c r="AW24" s="27">
        <f ca="1">'Composition Moles'!AX44/'Composition Moles'!$C44</f>
        <v>4.5511202872999557E-4</v>
      </c>
      <c r="AX24" s="27">
        <f ca="1">'Composition Moles'!AY44/'Composition Moles'!$C44</f>
        <v>4.5511202872999557E-4</v>
      </c>
      <c r="AY24" s="27">
        <f ca="1">'Composition Moles'!AZ44/'Composition Moles'!$C44</f>
        <v>4.2114844449641378E-4</v>
      </c>
      <c r="AZ24" s="27">
        <f ca="1">'Composition Moles'!BA44/'Composition Moles'!$C44</f>
        <v>4.7549017927014462E-5</v>
      </c>
      <c r="BA24" s="27">
        <f ca="1">'Composition Moles'!BB44/'Composition Moles'!$C44</f>
        <v>1.2702380503359578E-3</v>
      </c>
      <c r="BB24" s="27">
        <f ca="1">'Composition Moles'!BC44/'Composition Moles'!$C44</f>
        <v>6.3851538359133695E-4</v>
      </c>
      <c r="BC24" s="27">
        <f ca="1">'Composition Moles'!BD44/'Composition Moles'!$C44</f>
        <v>3.6171217208764571E-3</v>
      </c>
      <c r="BD24" s="27">
        <f ca="1">'Composition Moles'!BE44/'Composition Moles'!$C44</f>
        <v>5.2643555562051727E-4</v>
      </c>
      <c r="BE24" s="27">
        <f ca="1">'Composition Moles'!BF44/'Composition Moles'!$C44</f>
        <v>2.2755601436499779E-4</v>
      </c>
      <c r="BF24" s="27">
        <f ca="1">'Composition Moles'!BG44/'Composition Moles'!$C44</f>
        <v>1.9019607170805785E-4</v>
      </c>
      <c r="BG24" s="27">
        <f ca="1">'Composition Moles'!BH44/'Composition Moles'!$C44</f>
        <v>7.1323526890521688E-4</v>
      </c>
      <c r="BH24" s="27">
        <f ca="1">'Composition Moles'!BI44/'Composition Moles'!$C44</f>
        <v>5.841736488176062E-4</v>
      </c>
      <c r="BI24" s="27">
        <f ca="1">'Composition Moles'!BJ44/'Composition Moles'!$C44</f>
        <v>4.2114844449641378E-4</v>
      </c>
      <c r="BJ24" s="27">
        <f ca="1">'Composition Moles'!BK44/'Composition Moles'!$C44</f>
        <v>3.2639004448472065E-3</v>
      </c>
      <c r="BK24" s="27">
        <f ca="1">'Composition Moles'!BL44/'Composition Moles'!$C44</f>
        <v>2.0717786382484871E-4</v>
      </c>
      <c r="BL24" s="27">
        <f ca="1">'Composition Moles'!BM44/'Composition Moles'!$C44</f>
        <v>1.5283612905111791E-3</v>
      </c>
      <c r="BM24" s="27">
        <f ca="1">'Composition Moles'!BN44/'Composition Moles'!$C44</f>
        <v>3.2435222943070579E-3</v>
      </c>
      <c r="BN24" s="27">
        <f ca="1">'Composition Moles'!BO44/'Composition Moles'!$C44</f>
        <v>1.5283612905111791E-3</v>
      </c>
      <c r="BO24" s="27">
        <f ca="1">'Composition Moles'!BP44/'Composition Moles'!$C44</f>
        <v>8.7626047322640936E-4</v>
      </c>
      <c r="BP24" s="27">
        <f ca="1">'Composition Moles'!BQ44/'Composition Moles'!$C44</f>
        <v>3.4608892334019809E-3</v>
      </c>
      <c r="BQ24" s="27">
        <f ca="1">'Composition Moles'!BR44/'Composition Moles'!$C44</f>
        <v>2.7238794555332567E-3</v>
      </c>
      <c r="BR24" s="27">
        <f ca="1">'Composition Moles'!BS44/'Composition Moles'!$C44</f>
        <v>5.2983191404387545E-4</v>
      </c>
      <c r="BS24" s="27">
        <f ca="1">'Composition Moles'!BT44/'Composition Moles'!$C44</f>
        <v>1.58270302528491E-3</v>
      </c>
      <c r="BT24" s="27">
        <f ca="1">'Composition Moles'!BU44/'Composition Moles'!$C44</f>
        <v>0</v>
      </c>
      <c r="BU24" s="27">
        <f t="shared" ca="1" si="2"/>
        <v>0.99999999999999956</v>
      </c>
      <c r="BV24" s="56" t="e">
        <f t="shared" ca="1" si="0"/>
        <v>#DIV/0!</v>
      </c>
      <c r="BW24" s="27"/>
      <c r="BX24" s="57"/>
      <c r="BZ24" s="24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</row>
    <row r="25" spans="1:106">
      <c r="A25">
        <f t="shared" si="1"/>
        <v>1.1500000000000004</v>
      </c>
      <c r="B25" s="24">
        <f ca="1">B24+DeltaRK4!B26</f>
        <v>411.06426987429631</v>
      </c>
      <c r="C25" s="27">
        <f ca="1">'Composition Moles'!D45/'Composition Moles'!$C45</f>
        <v>6.7364493095700639E-2</v>
      </c>
      <c r="D25" s="27">
        <f ca="1">'Composition Moles'!E45/'Composition Moles'!$C45</f>
        <v>2.1634803156791588E-3</v>
      </c>
      <c r="E25" s="27">
        <f ca="1">'Composition Moles'!F45/'Composition Moles'!$C45</f>
        <v>2.3593963745671694E-2</v>
      </c>
      <c r="F25" s="27">
        <f ca="1">'Composition Moles'!G45/'Composition Moles'!$C45</f>
        <v>5.8988926759561515E-3</v>
      </c>
      <c r="G25" s="27">
        <f ca="1">'Composition Moles'!H45/'Composition Moles'!$C45</f>
        <v>4.1095936922633936E-4</v>
      </c>
      <c r="H25" s="27">
        <f ca="1">'Composition Moles'!I45/'Composition Moles'!$C45</f>
        <v>4.3813023661320479E-4</v>
      </c>
      <c r="I25" s="27">
        <f ca="1">'Composition Moles'!J45/'Composition Moles'!$C45</f>
        <v>1.0528711112410347E-4</v>
      </c>
      <c r="J25" s="27">
        <f ca="1">'Composition Moles'!K45/'Composition Moles'!$C45</f>
        <v>5.0945376350372647E-5</v>
      </c>
      <c r="K25" s="27">
        <f ca="1">'Composition Moles'!L45/'Composition Moles'!$C45</f>
        <v>0</v>
      </c>
      <c r="L25" s="27">
        <f ca="1">'Composition Moles'!M45/'Composition Moles'!$C45</f>
        <v>3.3963584233581767E-5</v>
      </c>
      <c r="M25" s="27">
        <f ca="1">'Composition Moles'!N45/'Composition Moles'!$C45</f>
        <v>1.0868346954746165E-4</v>
      </c>
      <c r="N25" s="27">
        <f ca="1">'Composition Moles'!O45/'Composition Moles'!$C45</f>
        <v>0</v>
      </c>
      <c r="O25" s="27">
        <f ca="1">'Composition Moles'!P45/'Composition Moles'!$C45</f>
        <v>0</v>
      </c>
      <c r="P25" s="27">
        <f ca="1">'Composition Moles'!Q45/'Composition Moles'!$C45</f>
        <v>7.1389043966285953E-2</v>
      </c>
      <c r="Q25" s="27">
        <f ca="1">'Composition Moles'!R45/'Composition Moles'!$C45</f>
        <v>1.6981792116790884E-5</v>
      </c>
      <c r="R25" s="27">
        <f ca="1">'Composition Moles'!S45/'Composition Moles'!$C45</f>
        <v>0</v>
      </c>
      <c r="S25" s="27">
        <f ca="1">'Composition Moles'!T45/'Composition Moles'!$C45</f>
        <v>4.4152659503656296E-5</v>
      </c>
      <c r="T25" s="27">
        <f ca="1">'Composition Moles'!U45/'Composition Moles'!$C45</f>
        <v>0</v>
      </c>
      <c r="U25" s="27">
        <f ca="1">'Composition Moles'!V45/'Composition Moles'!$C45</f>
        <v>1.0189075270074529E-5</v>
      </c>
      <c r="V25" s="27">
        <f ca="1">'Composition Moles'!W45/'Composition Moles'!$C45</f>
        <v>0.60334936800452921</v>
      </c>
      <c r="W25" s="27">
        <f ca="1">'Composition Moles'!X45/'Composition Moles'!$C45</f>
        <v>3.3963584233581766E-6</v>
      </c>
      <c r="X25" s="27">
        <f ca="1">'Composition Moles'!Y45/'Composition Moles'!$C45</f>
        <v>1.0189075270074529E-5</v>
      </c>
      <c r="Y25" s="27">
        <f ca="1">'Composition Moles'!Z45/'Composition Moles'!$C45</f>
        <v>0</v>
      </c>
      <c r="Z25" s="27">
        <f ca="1">'Composition Moles'!AA45/'Composition Moles'!$C45</f>
        <v>0</v>
      </c>
      <c r="AA25" s="27">
        <f ca="1">'Composition Moles'!AB45/'Composition Moles'!$C45</f>
        <v>0</v>
      </c>
      <c r="AB25" s="27">
        <f ca="1">'Composition Moles'!AC45/'Composition Moles'!$C45</f>
        <v>0</v>
      </c>
      <c r="AC25" s="27">
        <f ca="1">'Composition Moles'!AD45/'Composition Moles'!$C45</f>
        <v>0</v>
      </c>
      <c r="AD25" s="27">
        <f ca="1">'Composition Moles'!AE45/'Composition Moles'!$C45</f>
        <v>3.5910792496113465E-4</v>
      </c>
      <c r="AE25" s="27">
        <f ca="1">'Composition Moles'!AF45/'Composition Moles'!$C45</f>
        <v>5.3365156775657251E-2</v>
      </c>
      <c r="AF25" s="27">
        <f ca="1">'Composition Moles'!AG45/'Composition Moles'!$C45</f>
        <v>2.5261922871973319E-2</v>
      </c>
      <c r="AG25" s="27">
        <f ca="1">'Composition Moles'!AH45/'Composition Moles'!$C45</f>
        <v>2.1037821704807089E-2</v>
      </c>
      <c r="AH25" s="27">
        <f ca="1">'Composition Moles'!AI45/'Composition Moles'!$C45</f>
        <v>0</v>
      </c>
      <c r="AI25" s="27">
        <f ca="1">'Composition Moles'!AJ45/'Composition Moles'!$C45</f>
        <v>0</v>
      </c>
      <c r="AJ25" s="27">
        <f ca="1">'Composition Moles'!AK45/'Composition Moles'!$C45</f>
        <v>0</v>
      </c>
      <c r="AK25" s="27">
        <f ca="1">'Composition Moles'!AL45/'Composition Moles'!$C45</f>
        <v>7.0644255205850074E-4</v>
      </c>
      <c r="AL25" s="27">
        <f ca="1">'Composition Moles'!AM45/'Composition Moles'!$C45</f>
        <v>2.4851607032214514E-4</v>
      </c>
      <c r="AM25" s="27">
        <f ca="1">'Composition Moles'!AN45/'Composition Moles'!$C45</f>
        <v>5.939837432379782E-3</v>
      </c>
      <c r="AN25" s="27">
        <f ca="1">'Composition Moles'!AO45/'Composition Moles'!$C45</f>
        <v>8.7999646749210361E-3</v>
      </c>
      <c r="AO25" s="27">
        <f ca="1">'Composition Moles'!AP45/'Composition Moles'!$C45</f>
        <v>6.7349787535192635E-3</v>
      </c>
      <c r="AP25" s="27">
        <f ca="1">'Composition Moles'!AQ45/'Composition Moles'!$C45</f>
        <v>1.5475304007827201E-2</v>
      </c>
      <c r="AQ25" s="27">
        <f ca="1">'Composition Moles'!AR45/'Composition Moles'!$C45</f>
        <v>5.4485876858519217E-2</v>
      </c>
      <c r="AR25" s="27">
        <f ca="1">'Composition Moles'!AS45/'Composition Moles'!$C45</f>
        <v>1.9781756334018076E-3</v>
      </c>
      <c r="AS25" s="27">
        <f ca="1">'Composition Moles'!AT45/'Composition Moles'!$C45</f>
        <v>1.6404411184819995E-3</v>
      </c>
      <c r="AT25" s="27">
        <f ca="1">'Composition Moles'!AU45/'Composition Moles'!$C45</f>
        <v>1.3585433693432706E-5</v>
      </c>
      <c r="AU25" s="27">
        <f ca="1">'Composition Moles'!AV45/'Composition Moles'!$C45</f>
        <v>0</v>
      </c>
      <c r="AV25" s="27">
        <f ca="1">'Composition Moles'!AW45/'Composition Moles'!$C45</f>
        <v>4.4831931188327932E-4</v>
      </c>
      <c r="AW25" s="27">
        <f ca="1">'Composition Moles'!AX45/'Composition Moles'!$C45</f>
        <v>4.5511202872999568E-4</v>
      </c>
      <c r="AX25" s="27">
        <f ca="1">'Composition Moles'!AY45/'Composition Moles'!$C45</f>
        <v>4.5511202872999568E-4</v>
      </c>
      <c r="AY25" s="27">
        <f ca="1">'Composition Moles'!AZ45/'Composition Moles'!$C45</f>
        <v>4.2114844449641389E-4</v>
      </c>
      <c r="AZ25" s="27">
        <f ca="1">'Composition Moles'!BA45/'Composition Moles'!$C45</f>
        <v>4.7549017927014475E-5</v>
      </c>
      <c r="BA25" s="27">
        <f ca="1">'Composition Moles'!BB45/'Composition Moles'!$C45</f>
        <v>1.2702380503359582E-3</v>
      </c>
      <c r="BB25" s="27">
        <f ca="1">'Composition Moles'!BC45/'Composition Moles'!$C45</f>
        <v>6.3851538359133717E-4</v>
      </c>
      <c r="BC25" s="27">
        <f ca="1">'Composition Moles'!BD45/'Composition Moles'!$C45</f>
        <v>3.6171217208764584E-3</v>
      </c>
      <c r="BD25" s="27">
        <f ca="1">'Composition Moles'!BE45/'Composition Moles'!$C45</f>
        <v>5.2643555562051738E-4</v>
      </c>
      <c r="BE25" s="27">
        <f ca="1">'Composition Moles'!BF45/'Composition Moles'!$C45</f>
        <v>2.2755601436499784E-4</v>
      </c>
      <c r="BF25" s="27">
        <f ca="1">'Composition Moles'!BG45/'Composition Moles'!$C45</f>
        <v>1.901960717080579E-4</v>
      </c>
      <c r="BG25" s="27">
        <f ca="1">'Composition Moles'!BH45/'Composition Moles'!$C45</f>
        <v>7.132352689052171E-4</v>
      </c>
      <c r="BH25" s="27">
        <f ca="1">'Composition Moles'!BI45/'Composition Moles'!$C45</f>
        <v>5.8417364881760642E-4</v>
      </c>
      <c r="BI25" s="27">
        <f ca="1">'Composition Moles'!BJ45/'Composition Moles'!$C45</f>
        <v>4.2114844449641389E-4</v>
      </c>
      <c r="BJ25" s="27">
        <f ca="1">'Composition Moles'!BK45/'Composition Moles'!$C45</f>
        <v>3.2639004448472078E-3</v>
      </c>
      <c r="BK25" s="27">
        <f ca="1">'Composition Moles'!BL45/'Composition Moles'!$C45</f>
        <v>2.0717786382484877E-4</v>
      </c>
      <c r="BL25" s="27">
        <f ca="1">'Composition Moles'!BM45/'Composition Moles'!$C45</f>
        <v>1.5283612905111796E-3</v>
      </c>
      <c r="BM25" s="27">
        <f ca="1">'Composition Moles'!BN45/'Composition Moles'!$C45</f>
        <v>3.2435222943070592E-3</v>
      </c>
      <c r="BN25" s="27">
        <f ca="1">'Composition Moles'!BO45/'Composition Moles'!$C45</f>
        <v>1.5283612905111796E-3</v>
      </c>
      <c r="BO25" s="27">
        <f ca="1">'Composition Moles'!BP45/'Composition Moles'!$C45</f>
        <v>8.7626047322640957E-4</v>
      </c>
      <c r="BP25" s="27">
        <f ca="1">'Composition Moles'!BQ45/'Composition Moles'!$C45</f>
        <v>3.4608892334019817E-3</v>
      </c>
      <c r="BQ25" s="27">
        <f ca="1">'Composition Moles'!BR45/'Composition Moles'!$C45</f>
        <v>2.7238794555332576E-3</v>
      </c>
      <c r="BR25" s="27">
        <f ca="1">'Composition Moles'!BS45/'Composition Moles'!$C45</f>
        <v>5.2983191404387556E-4</v>
      </c>
      <c r="BS25" s="27">
        <f ca="1">'Composition Moles'!BT45/'Composition Moles'!$C45</f>
        <v>1.5827030252849104E-3</v>
      </c>
      <c r="BT25" s="27">
        <f ca="1">'Composition Moles'!BU45/'Composition Moles'!$C45</f>
        <v>0</v>
      </c>
      <c r="BU25" s="27">
        <f t="shared" ca="1" si="2"/>
        <v>1</v>
      </c>
      <c r="BV25" s="56" t="e">
        <f t="shared" ca="1" si="0"/>
        <v>#DIV/0!</v>
      </c>
      <c r="BW25" s="27"/>
      <c r="BX25" s="57"/>
      <c r="BZ25" s="24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</row>
    <row r="26" spans="1:106">
      <c r="A26">
        <f t="shared" si="1"/>
        <v>1.2000000000000004</v>
      </c>
      <c r="B26" s="24">
        <f ca="1">B25+DeltaRK4!B27</f>
        <v>411.26021850139762</v>
      </c>
      <c r="C26" s="27">
        <f ca="1">'Composition Moles'!D46/'Composition Moles'!$C46</f>
        <v>6.6920420686849988E-2</v>
      </c>
      <c r="D26" s="27">
        <f ca="1">'Composition Moles'!E46/'Composition Moles'!$C46</f>
        <v>2.1634803156791583E-3</v>
      </c>
      <c r="E26" s="27">
        <f ca="1">'Composition Moles'!F46/'Composition Moles'!$C46</f>
        <v>2.4012597908715461E-2</v>
      </c>
      <c r="F26" s="27">
        <f ca="1">'Composition Moles'!G46/'Composition Moles'!$C46</f>
        <v>5.9243309217630255E-3</v>
      </c>
      <c r="G26" s="27">
        <f ca="1">'Composition Moles'!H46/'Composition Moles'!$C46</f>
        <v>4.109593692263393E-4</v>
      </c>
      <c r="H26" s="27">
        <f ca="1">'Composition Moles'!I46/'Composition Moles'!$C46</f>
        <v>4.3813023661320473E-4</v>
      </c>
      <c r="I26" s="27">
        <f ca="1">'Composition Moles'!J46/'Composition Moles'!$C46</f>
        <v>1.0528711112410346E-4</v>
      </c>
      <c r="J26" s="27">
        <f ca="1">'Composition Moles'!K46/'Composition Moles'!$C46</f>
        <v>5.094537635037264E-5</v>
      </c>
      <c r="K26" s="27">
        <f ca="1">'Composition Moles'!L46/'Composition Moles'!$C46</f>
        <v>0</v>
      </c>
      <c r="L26" s="27">
        <f ca="1">'Composition Moles'!M46/'Composition Moles'!$C46</f>
        <v>3.3963584233581767E-5</v>
      </c>
      <c r="M26" s="27">
        <f ca="1">'Composition Moles'!N46/'Composition Moles'!$C46</f>
        <v>1.0868346954746164E-4</v>
      </c>
      <c r="N26" s="27">
        <f ca="1">'Composition Moles'!O46/'Composition Moles'!$C46</f>
        <v>0</v>
      </c>
      <c r="O26" s="27">
        <f ca="1">'Composition Moles'!P46/'Composition Moles'!$C46</f>
        <v>0</v>
      </c>
      <c r="P26" s="27">
        <f ca="1">'Composition Moles'!Q46/'Composition Moles'!$C46</f>
        <v>7.3352538424480834E-2</v>
      </c>
      <c r="Q26" s="27">
        <f ca="1">'Composition Moles'!R46/'Composition Moles'!$C46</f>
        <v>1.6981792116790884E-5</v>
      </c>
      <c r="R26" s="27">
        <f ca="1">'Composition Moles'!S46/'Composition Moles'!$C46</f>
        <v>0</v>
      </c>
      <c r="S26" s="27">
        <f ca="1">'Composition Moles'!T46/'Composition Moles'!$C46</f>
        <v>4.415265950365629E-5</v>
      </c>
      <c r="T26" s="27">
        <f ca="1">'Composition Moles'!U46/'Composition Moles'!$C46</f>
        <v>0</v>
      </c>
      <c r="U26" s="27">
        <f ca="1">'Composition Moles'!V46/'Composition Moles'!$C46</f>
        <v>1.0189075270074528E-5</v>
      </c>
      <c r="V26" s="27">
        <f ca="1">'Composition Moles'!W46/'Composition Moles'!$C46</f>
        <v>0.5992248055940752</v>
      </c>
      <c r="W26" s="27">
        <f ca="1">'Composition Moles'!X46/'Composition Moles'!$C46</f>
        <v>3.3963584233581762E-6</v>
      </c>
      <c r="X26" s="27">
        <f ca="1">'Composition Moles'!Y46/'Composition Moles'!$C46</f>
        <v>1.0189075270074528E-5</v>
      </c>
      <c r="Y26" s="27">
        <f ca="1">'Composition Moles'!Z46/'Composition Moles'!$C46</f>
        <v>0</v>
      </c>
      <c r="Z26" s="27">
        <f ca="1">'Composition Moles'!AA46/'Composition Moles'!$C46</f>
        <v>0</v>
      </c>
      <c r="AA26" s="27">
        <f ca="1">'Composition Moles'!AB46/'Composition Moles'!$C46</f>
        <v>0</v>
      </c>
      <c r="AB26" s="27">
        <f ca="1">'Composition Moles'!AC46/'Composition Moles'!$C46</f>
        <v>0</v>
      </c>
      <c r="AC26" s="27">
        <f ca="1">'Composition Moles'!AD46/'Composition Moles'!$C46</f>
        <v>0</v>
      </c>
      <c r="AD26" s="27">
        <f ca="1">'Composition Moles'!AE46/'Composition Moles'!$C46</f>
        <v>3.9380918858823548E-4</v>
      </c>
      <c r="AE26" s="27">
        <f ca="1">'Composition Moles'!AF46/'Composition Moles'!$C46</f>
        <v>5.4741152212568762E-2</v>
      </c>
      <c r="AF26" s="27">
        <f ca="1">'Composition Moles'!AG46/'Composition Moles'!$C46</f>
        <v>2.6420958664939515E-2</v>
      </c>
      <c r="AG26" s="27">
        <f ca="1">'Composition Moles'!AH46/'Composition Moles'!$C46</f>
        <v>2.174031372113349E-2</v>
      </c>
      <c r="AH26" s="27">
        <f ca="1">'Composition Moles'!AI46/'Composition Moles'!$C46</f>
        <v>0</v>
      </c>
      <c r="AI26" s="27">
        <f ca="1">'Composition Moles'!AJ46/'Composition Moles'!$C46</f>
        <v>0</v>
      </c>
      <c r="AJ26" s="27">
        <f ca="1">'Composition Moles'!AK46/'Composition Moles'!$C46</f>
        <v>0</v>
      </c>
      <c r="AK26" s="27">
        <f ca="1">'Composition Moles'!AL46/'Composition Moles'!$C46</f>
        <v>7.0644255205850064E-4</v>
      </c>
      <c r="AL26" s="27">
        <f ca="1">'Composition Moles'!AM46/'Composition Moles'!$C46</f>
        <v>2.2307782451527088E-4</v>
      </c>
      <c r="AM26" s="27">
        <f ca="1">'Composition Moles'!AN46/'Composition Moles'!$C46</f>
        <v>5.624478878379701E-3</v>
      </c>
      <c r="AN26" s="27">
        <f ca="1">'Composition Moles'!AO46/'Composition Moles'!$C46</f>
        <v>8.7999646749210344E-3</v>
      </c>
      <c r="AO26" s="27">
        <f ca="1">'Composition Moles'!AP46/'Composition Moles'!$C46</f>
        <v>6.7349787535192626E-3</v>
      </c>
      <c r="AP26" s="27">
        <f ca="1">'Composition Moles'!AQ46/'Composition Moles'!$C46</f>
        <v>1.5218517421905439E-2</v>
      </c>
      <c r="AQ26" s="27">
        <f ca="1">'Composition Moles'!AR46/'Composition Moles'!$C46</f>
        <v>5.4229090272597445E-2</v>
      </c>
      <c r="AR26" s="27">
        <f ca="1">'Composition Moles'!AS46/'Composition Moles'!$C46</f>
        <v>1.7213890474800447E-3</v>
      </c>
      <c r="AS26" s="27">
        <f ca="1">'Composition Moles'!AT46/'Composition Moles'!$C46</f>
        <v>1.640441118481999E-3</v>
      </c>
      <c r="AT26" s="27">
        <f ca="1">'Composition Moles'!AU46/'Composition Moles'!$C46</f>
        <v>1.3585433693432705E-5</v>
      </c>
      <c r="AU26" s="27">
        <f ca="1">'Composition Moles'!AV46/'Composition Moles'!$C46</f>
        <v>0</v>
      </c>
      <c r="AV26" s="27">
        <f ca="1">'Composition Moles'!AW46/'Composition Moles'!$C46</f>
        <v>4.4831931188327927E-4</v>
      </c>
      <c r="AW26" s="27">
        <f ca="1">'Composition Moles'!AX46/'Composition Moles'!$C46</f>
        <v>4.5511202872999563E-4</v>
      </c>
      <c r="AX26" s="27">
        <f ca="1">'Composition Moles'!AY46/'Composition Moles'!$C46</f>
        <v>4.5511202872999563E-4</v>
      </c>
      <c r="AY26" s="27">
        <f ca="1">'Composition Moles'!AZ46/'Composition Moles'!$C46</f>
        <v>4.2114844449641384E-4</v>
      </c>
      <c r="AZ26" s="27">
        <f ca="1">'Composition Moles'!BA46/'Composition Moles'!$C46</f>
        <v>4.7549017927014468E-5</v>
      </c>
      <c r="BA26" s="27">
        <f ca="1">'Composition Moles'!BB46/'Composition Moles'!$C46</f>
        <v>1.270238050335958E-3</v>
      </c>
      <c r="BB26" s="27">
        <f ca="1">'Composition Moles'!BC46/'Composition Moles'!$C46</f>
        <v>6.3851538359133706E-4</v>
      </c>
      <c r="BC26" s="27">
        <f ca="1">'Composition Moles'!BD46/'Composition Moles'!$C46</f>
        <v>3.617121720876458E-3</v>
      </c>
      <c r="BD26" s="27">
        <f ca="1">'Composition Moles'!BE46/'Composition Moles'!$C46</f>
        <v>5.2643555562051727E-4</v>
      </c>
      <c r="BE26" s="27">
        <f ca="1">'Composition Moles'!BF46/'Composition Moles'!$C46</f>
        <v>2.2755601436499781E-4</v>
      </c>
      <c r="BF26" s="27">
        <f ca="1">'Composition Moles'!BG46/'Composition Moles'!$C46</f>
        <v>1.9019607170805787E-4</v>
      </c>
      <c r="BG26" s="27">
        <f ca="1">'Composition Moles'!BH46/'Composition Moles'!$C46</f>
        <v>7.1323526890521699E-4</v>
      </c>
      <c r="BH26" s="27">
        <f ca="1">'Composition Moles'!BI46/'Composition Moles'!$C46</f>
        <v>5.8417364881760631E-4</v>
      </c>
      <c r="BI26" s="27">
        <f ca="1">'Composition Moles'!BJ46/'Composition Moles'!$C46</f>
        <v>4.2114844449641384E-4</v>
      </c>
      <c r="BJ26" s="27">
        <f ca="1">'Composition Moles'!BK46/'Composition Moles'!$C46</f>
        <v>3.2639004448472069E-3</v>
      </c>
      <c r="BK26" s="27">
        <f ca="1">'Composition Moles'!BL46/'Composition Moles'!$C46</f>
        <v>2.0717786382484874E-4</v>
      </c>
      <c r="BL26" s="27">
        <f ca="1">'Composition Moles'!BM46/'Composition Moles'!$C46</f>
        <v>1.5283612905111793E-3</v>
      </c>
      <c r="BM26" s="27">
        <f ca="1">'Composition Moles'!BN46/'Composition Moles'!$C46</f>
        <v>3.2435222943070583E-3</v>
      </c>
      <c r="BN26" s="27">
        <f ca="1">'Composition Moles'!BO46/'Composition Moles'!$C46</f>
        <v>1.5283612905111793E-3</v>
      </c>
      <c r="BO26" s="27">
        <f ca="1">'Composition Moles'!BP46/'Composition Moles'!$C46</f>
        <v>8.7626047322640946E-4</v>
      </c>
      <c r="BP26" s="27">
        <f ca="1">'Composition Moles'!BQ46/'Composition Moles'!$C46</f>
        <v>3.4608892334019813E-3</v>
      </c>
      <c r="BQ26" s="27">
        <f ca="1">'Composition Moles'!BR46/'Composition Moles'!$C46</f>
        <v>2.7238794555332572E-3</v>
      </c>
      <c r="BR26" s="27">
        <f ca="1">'Composition Moles'!BS46/'Composition Moles'!$C46</f>
        <v>5.2983191404387545E-4</v>
      </c>
      <c r="BS26" s="27">
        <f ca="1">'Composition Moles'!BT46/'Composition Moles'!$C46</f>
        <v>1.5827030252849102E-3</v>
      </c>
      <c r="BT26" s="27">
        <f ca="1">'Composition Moles'!BU46/'Composition Moles'!$C46</f>
        <v>0</v>
      </c>
      <c r="BU26" s="27">
        <f t="shared" ca="1" si="2"/>
        <v>0.99999999999999989</v>
      </c>
      <c r="BV26" s="56" t="e">
        <f t="shared" ca="1" si="0"/>
        <v>#DIV/0!</v>
      </c>
      <c r="BW26" s="27"/>
      <c r="BX26" s="57"/>
      <c r="BZ26" s="24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</row>
    <row r="27" spans="1:106">
      <c r="A27">
        <f t="shared" si="1"/>
        <v>1.2500000000000004</v>
      </c>
      <c r="B27" s="24">
        <f ca="1">B26+DeltaRK4!B28</f>
        <v>411.44632263300974</v>
      </c>
      <c r="C27" s="27">
        <f ca="1">'Composition Moles'!D47/'Composition Moles'!$C47</f>
        <v>6.6503942531094984E-2</v>
      </c>
      <c r="D27" s="27">
        <f ca="1">'Composition Moles'!E47/'Composition Moles'!$C47</f>
        <v>2.1634803156791579E-3</v>
      </c>
      <c r="E27" s="27">
        <f ca="1">'Composition Moles'!F47/'Composition Moles'!$C47</f>
        <v>2.4406392246580238E-2</v>
      </c>
      <c r="F27" s="27">
        <f ca="1">'Composition Moles'!G47/'Composition Moles'!$C47</f>
        <v>5.9470147396532358E-3</v>
      </c>
      <c r="G27" s="27">
        <f ca="1">'Composition Moles'!H47/'Composition Moles'!$C47</f>
        <v>4.1095936922633925E-4</v>
      </c>
      <c r="H27" s="27">
        <f ca="1">'Composition Moles'!I47/'Composition Moles'!$C47</f>
        <v>4.3813023661320468E-4</v>
      </c>
      <c r="I27" s="27">
        <f ca="1">'Composition Moles'!J47/'Composition Moles'!$C47</f>
        <v>1.0528711112410345E-4</v>
      </c>
      <c r="J27" s="27">
        <f ca="1">'Composition Moles'!K47/'Composition Moles'!$C47</f>
        <v>5.0945376350372634E-5</v>
      </c>
      <c r="K27" s="27">
        <f ca="1">'Composition Moles'!L47/'Composition Moles'!$C47</f>
        <v>0</v>
      </c>
      <c r="L27" s="27">
        <f ca="1">'Composition Moles'!M47/'Composition Moles'!$C47</f>
        <v>3.396358423358176E-5</v>
      </c>
      <c r="M27" s="27">
        <f ca="1">'Composition Moles'!N47/'Composition Moles'!$C47</f>
        <v>1.0868346954746162E-4</v>
      </c>
      <c r="N27" s="27">
        <f ca="1">'Composition Moles'!O47/'Composition Moles'!$C47</f>
        <v>0</v>
      </c>
      <c r="O27" s="27">
        <f ca="1">'Composition Moles'!P47/'Composition Moles'!$C47</f>
        <v>0</v>
      </c>
      <c r="P27" s="27">
        <f ca="1">'Composition Moles'!Q47/'Composition Moles'!$C47</f>
        <v>7.5255738583997631E-2</v>
      </c>
      <c r="Q27" s="27">
        <f ca="1">'Composition Moles'!R47/'Composition Moles'!$C47</f>
        <v>1.698179211679088E-5</v>
      </c>
      <c r="R27" s="27">
        <f ca="1">'Composition Moles'!S47/'Composition Moles'!$C47</f>
        <v>0</v>
      </c>
      <c r="S27" s="27">
        <f ca="1">'Composition Moles'!T47/'Composition Moles'!$C47</f>
        <v>4.4152659503656283E-5</v>
      </c>
      <c r="T27" s="27">
        <f ca="1">'Composition Moles'!U47/'Composition Moles'!$C47</f>
        <v>0</v>
      </c>
      <c r="U27" s="27">
        <f ca="1">'Composition Moles'!V47/'Composition Moles'!$C47</f>
        <v>1.0189075270074526E-5</v>
      </c>
      <c r="V27" s="27">
        <f ca="1">'Composition Moles'!W47/'Composition Moles'!$C47</f>
        <v>0.59519768866373857</v>
      </c>
      <c r="W27" s="27">
        <f ca="1">'Composition Moles'!X47/'Composition Moles'!$C47</f>
        <v>3.3963584233581758E-6</v>
      </c>
      <c r="X27" s="27">
        <f ca="1">'Composition Moles'!Y47/'Composition Moles'!$C47</f>
        <v>1.0189075270074526E-5</v>
      </c>
      <c r="Y27" s="27">
        <f ca="1">'Composition Moles'!Z47/'Composition Moles'!$C47</f>
        <v>0</v>
      </c>
      <c r="Z27" s="27">
        <f ca="1">'Composition Moles'!AA47/'Composition Moles'!$C47</f>
        <v>0</v>
      </c>
      <c r="AA27" s="27">
        <f ca="1">'Composition Moles'!AB47/'Composition Moles'!$C47</f>
        <v>0</v>
      </c>
      <c r="AB27" s="27">
        <f ca="1">'Composition Moles'!AC47/'Composition Moles'!$C47</f>
        <v>0</v>
      </c>
      <c r="AC27" s="27">
        <f ca="1">'Composition Moles'!AD47/'Composition Moles'!$C47</f>
        <v>0</v>
      </c>
      <c r="AD27" s="27">
        <f ca="1">'Composition Moles'!AE47/'Composition Moles'!$C47</f>
        <v>4.1980247253781247E-4</v>
      </c>
      <c r="AE27" s="27">
        <f ca="1">'Composition Moles'!AF47/'Composition Moles'!$C47</f>
        <v>5.6053865932417235E-2</v>
      </c>
      <c r="AF27" s="27">
        <f ca="1">'Composition Moles'!AG47/'Composition Moles'!$C47</f>
        <v>2.7591958647672016E-2</v>
      </c>
      <c r="AG27" s="27">
        <f ca="1">'Composition Moles'!AH47/'Composition Moles'!$C47</f>
        <v>2.2430880246125891E-2</v>
      </c>
      <c r="AH27" s="27">
        <f ca="1">'Composition Moles'!AI47/'Composition Moles'!$C47</f>
        <v>0</v>
      </c>
      <c r="AI27" s="27">
        <f ca="1">'Composition Moles'!AJ47/'Composition Moles'!$C47</f>
        <v>0</v>
      </c>
      <c r="AJ27" s="27">
        <f ca="1">'Composition Moles'!AK47/'Composition Moles'!$C47</f>
        <v>0</v>
      </c>
      <c r="AK27" s="27">
        <f ca="1">'Composition Moles'!AL47/'Composition Moles'!$C47</f>
        <v>7.0644255205850053E-4</v>
      </c>
      <c r="AL27" s="27">
        <f ca="1">'Composition Moles'!AM47/'Composition Moles'!$C47</f>
        <v>2.0039400662505929E-4</v>
      </c>
      <c r="AM27" s="27">
        <f ca="1">'Composition Moles'!AN47/'Composition Moles'!$C47</f>
        <v>5.3224445986486662E-3</v>
      </c>
      <c r="AN27" s="27">
        <f ca="1">'Composition Moles'!AO47/'Composition Moles'!$C47</f>
        <v>8.7999646749210327E-3</v>
      </c>
      <c r="AO27" s="27">
        <f ca="1">'Composition Moles'!AP47/'Composition Moles'!$C47</f>
        <v>6.7349787535192617E-3</v>
      </c>
      <c r="AP27" s="27">
        <f ca="1">'Composition Moles'!AQ47/'Composition Moles'!$C47</f>
        <v>1.4967971207544792E-2</v>
      </c>
      <c r="AQ27" s="27">
        <f ca="1">'Composition Moles'!AR47/'Composition Moles'!$C47</f>
        <v>5.3978544058236794E-2</v>
      </c>
      <c r="AR27" s="27">
        <f ca="1">'Composition Moles'!AS47/'Composition Moles'!$C47</f>
        <v>1.4708428331193996E-3</v>
      </c>
      <c r="AS27" s="27">
        <f ca="1">'Composition Moles'!AT47/'Composition Moles'!$C47</f>
        <v>1.6404411184819988E-3</v>
      </c>
      <c r="AT27" s="27">
        <f ca="1">'Composition Moles'!AU47/'Composition Moles'!$C47</f>
        <v>1.3585433693432703E-5</v>
      </c>
      <c r="AU27" s="27">
        <f ca="1">'Composition Moles'!AV47/'Composition Moles'!$C47</f>
        <v>0</v>
      </c>
      <c r="AV27" s="27">
        <f ca="1">'Composition Moles'!AW47/'Composition Moles'!$C47</f>
        <v>4.4831931188327921E-4</v>
      </c>
      <c r="AW27" s="27">
        <f ca="1">'Composition Moles'!AX47/'Composition Moles'!$C47</f>
        <v>4.5511202872999557E-4</v>
      </c>
      <c r="AX27" s="27">
        <f ca="1">'Composition Moles'!AY47/'Composition Moles'!$C47</f>
        <v>4.5511202872999557E-4</v>
      </c>
      <c r="AY27" s="27">
        <f ca="1">'Composition Moles'!AZ47/'Composition Moles'!$C47</f>
        <v>4.2114844449641378E-4</v>
      </c>
      <c r="AZ27" s="27">
        <f ca="1">'Composition Moles'!BA47/'Composition Moles'!$C47</f>
        <v>4.7549017927014462E-5</v>
      </c>
      <c r="BA27" s="27">
        <f ca="1">'Composition Moles'!BB47/'Composition Moles'!$C47</f>
        <v>1.2702380503359578E-3</v>
      </c>
      <c r="BB27" s="27">
        <f ca="1">'Composition Moles'!BC47/'Composition Moles'!$C47</f>
        <v>6.3851538359133695E-4</v>
      </c>
      <c r="BC27" s="27">
        <f ca="1">'Composition Moles'!BD47/'Composition Moles'!$C47</f>
        <v>3.6171217208764571E-3</v>
      </c>
      <c r="BD27" s="27">
        <f ca="1">'Composition Moles'!BE47/'Composition Moles'!$C47</f>
        <v>5.2643555562051727E-4</v>
      </c>
      <c r="BE27" s="27">
        <f ca="1">'Composition Moles'!BF47/'Composition Moles'!$C47</f>
        <v>2.2755601436499779E-4</v>
      </c>
      <c r="BF27" s="27">
        <f ca="1">'Composition Moles'!BG47/'Composition Moles'!$C47</f>
        <v>1.9019607170805785E-4</v>
      </c>
      <c r="BG27" s="27">
        <f ca="1">'Composition Moles'!BH47/'Composition Moles'!$C47</f>
        <v>7.1323526890521688E-4</v>
      </c>
      <c r="BH27" s="27">
        <f ca="1">'Composition Moles'!BI47/'Composition Moles'!$C47</f>
        <v>5.841736488176062E-4</v>
      </c>
      <c r="BI27" s="27">
        <f ca="1">'Composition Moles'!BJ47/'Composition Moles'!$C47</f>
        <v>4.2114844449641378E-4</v>
      </c>
      <c r="BJ27" s="27">
        <f ca="1">'Composition Moles'!BK47/'Composition Moles'!$C47</f>
        <v>3.2639004448472065E-3</v>
      </c>
      <c r="BK27" s="27">
        <f ca="1">'Composition Moles'!BL47/'Composition Moles'!$C47</f>
        <v>2.0717786382484871E-4</v>
      </c>
      <c r="BL27" s="27">
        <f ca="1">'Composition Moles'!BM47/'Composition Moles'!$C47</f>
        <v>1.5283612905111791E-3</v>
      </c>
      <c r="BM27" s="27">
        <f ca="1">'Composition Moles'!BN47/'Composition Moles'!$C47</f>
        <v>3.2435222943070579E-3</v>
      </c>
      <c r="BN27" s="27">
        <f ca="1">'Composition Moles'!BO47/'Composition Moles'!$C47</f>
        <v>1.5283612905111791E-3</v>
      </c>
      <c r="BO27" s="27">
        <f ca="1">'Composition Moles'!BP47/'Composition Moles'!$C47</f>
        <v>8.7626047322640936E-4</v>
      </c>
      <c r="BP27" s="27">
        <f ca="1">'Composition Moles'!BQ47/'Composition Moles'!$C47</f>
        <v>3.4608892334019809E-3</v>
      </c>
      <c r="BQ27" s="27">
        <f ca="1">'Composition Moles'!BR47/'Composition Moles'!$C47</f>
        <v>2.7238794555332567E-3</v>
      </c>
      <c r="BR27" s="27">
        <f ca="1">'Composition Moles'!BS47/'Composition Moles'!$C47</f>
        <v>5.2983191404387545E-4</v>
      </c>
      <c r="BS27" s="27">
        <f ca="1">'Composition Moles'!BT47/'Composition Moles'!$C47</f>
        <v>1.58270302528491E-3</v>
      </c>
      <c r="BT27" s="27">
        <f ca="1">'Composition Moles'!BU47/'Composition Moles'!$C47</f>
        <v>0</v>
      </c>
      <c r="BU27" s="27">
        <f t="shared" ca="1" si="2"/>
        <v>0.99999999999999967</v>
      </c>
      <c r="BV27" s="56" t="e">
        <f t="shared" ca="1" si="0"/>
        <v>#DIV/0!</v>
      </c>
      <c r="BW27" s="27"/>
      <c r="BX27" s="57"/>
      <c r="BZ27" s="24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</row>
    <row r="28" spans="1:106">
      <c r="A28">
        <f t="shared" si="1"/>
        <v>1.3000000000000005</v>
      </c>
      <c r="B28" s="24">
        <f ca="1">B27+DeltaRK4!B29</f>
        <v>411.62284261452101</v>
      </c>
      <c r="C28" s="27">
        <f ca="1">'Composition Moles'!D48/'Composition Moles'!$C48</f>
        <v>6.6113364184098786E-2</v>
      </c>
      <c r="D28" s="27">
        <f ca="1">'Composition Moles'!E48/'Composition Moles'!$C48</f>
        <v>2.1634803156791583E-3</v>
      </c>
      <c r="E28" s="27">
        <f ca="1">'Composition Moles'!F48/'Composition Moles'!$C48</f>
        <v>2.4776720236252402E-2</v>
      </c>
      <c r="F28" s="27">
        <f ca="1">'Composition Moles'!G48/'Composition Moles'!$C48</f>
        <v>5.9672650969772867E-3</v>
      </c>
      <c r="G28" s="27">
        <f ca="1">'Composition Moles'!H48/'Composition Moles'!$C48</f>
        <v>4.109593692263393E-4</v>
      </c>
      <c r="H28" s="27">
        <f ca="1">'Composition Moles'!I48/'Composition Moles'!$C48</f>
        <v>4.3813023661320473E-4</v>
      </c>
      <c r="I28" s="27">
        <f ca="1">'Composition Moles'!J48/'Composition Moles'!$C48</f>
        <v>1.0528711112410346E-4</v>
      </c>
      <c r="J28" s="27">
        <f ca="1">'Composition Moles'!K48/'Composition Moles'!$C48</f>
        <v>5.094537635037264E-5</v>
      </c>
      <c r="K28" s="27">
        <f ca="1">'Composition Moles'!L48/'Composition Moles'!$C48</f>
        <v>0</v>
      </c>
      <c r="L28" s="27">
        <f ca="1">'Composition Moles'!M48/'Composition Moles'!$C48</f>
        <v>3.3963584233581767E-5</v>
      </c>
      <c r="M28" s="27">
        <f ca="1">'Composition Moles'!N48/'Composition Moles'!$C48</f>
        <v>1.0868346954746164E-4</v>
      </c>
      <c r="N28" s="27">
        <f ca="1">'Composition Moles'!O48/'Composition Moles'!$C48</f>
        <v>0</v>
      </c>
      <c r="O28" s="27">
        <f ca="1">'Composition Moles'!P48/'Composition Moles'!$C48</f>
        <v>0</v>
      </c>
      <c r="P28" s="27">
        <f ca="1">'Composition Moles'!Q48/'Composition Moles'!$C48</f>
        <v>7.710341107356973E-2</v>
      </c>
      <c r="Q28" s="27">
        <f ca="1">'Composition Moles'!R48/'Composition Moles'!$C48</f>
        <v>1.6981792116790884E-5</v>
      </c>
      <c r="R28" s="27">
        <f ca="1">'Composition Moles'!S48/'Composition Moles'!$C48</f>
        <v>0</v>
      </c>
      <c r="S28" s="27">
        <f ca="1">'Composition Moles'!T48/'Composition Moles'!$C48</f>
        <v>4.415265950365629E-5</v>
      </c>
      <c r="T28" s="27">
        <f ca="1">'Composition Moles'!U48/'Composition Moles'!$C48</f>
        <v>0</v>
      </c>
      <c r="U28" s="27">
        <f ca="1">'Composition Moles'!V48/'Composition Moles'!$C48</f>
        <v>1.0189075270074528E-5</v>
      </c>
      <c r="V28" s="27">
        <f ca="1">'Composition Moles'!W48/'Composition Moles'!$C48</f>
        <v>0.59126100256283032</v>
      </c>
      <c r="W28" s="27">
        <f ca="1">'Composition Moles'!X48/'Composition Moles'!$C48</f>
        <v>3.3963584233581762E-6</v>
      </c>
      <c r="X28" s="27">
        <f ca="1">'Composition Moles'!Y48/'Composition Moles'!$C48</f>
        <v>1.0189075270074528E-5</v>
      </c>
      <c r="Y28" s="27">
        <f ca="1">'Composition Moles'!Z48/'Composition Moles'!$C48</f>
        <v>0</v>
      </c>
      <c r="Z28" s="27">
        <f ca="1">'Composition Moles'!AA48/'Composition Moles'!$C48</f>
        <v>0</v>
      </c>
      <c r="AA28" s="27">
        <f ca="1">'Composition Moles'!AB48/'Composition Moles'!$C48</f>
        <v>0</v>
      </c>
      <c r="AB28" s="27">
        <f ca="1">'Composition Moles'!AC48/'Composition Moles'!$C48</f>
        <v>0</v>
      </c>
      <c r="AC28" s="27">
        <f ca="1">'Composition Moles'!AD48/'Composition Moles'!$C48</f>
        <v>0</v>
      </c>
      <c r="AD28" s="27">
        <f ca="1">'Composition Moles'!AE48/'Composition Moles'!$C48</f>
        <v>4.3886642758207917E-4</v>
      </c>
      <c r="AE28" s="27">
        <f ca="1">'Composition Moles'!AF48/'Composition Moles'!$C48</f>
        <v>5.7304991418682269E-2</v>
      </c>
      <c r="AF28" s="27">
        <f ca="1">'Composition Moles'!AG48/'Composition Moles'!$C48</f>
        <v>2.8774643890496859E-2</v>
      </c>
      <c r="AG28" s="27">
        <f ca="1">'Composition Moles'!AH48/'Composition Moles'!$C48</f>
        <v>2.3109767346408645E-2</v>
      </c>
      <c r="AH28" s="27">
        <f ca="1">'Composition Moles'!AI48/'Composition Moles'!$C48</f>
        <v>0</v>
      </c>
      <c r="AI28" s="27">
        <f ca="1">'Composition Moles'!AJ48/'Composition Moles'!$C48</f>
        <v>0</v>
      </c>
      <c r="AJ28" s="27">
        <f ca="1">'Composition Moles'!AK48/'Composition Moles'!$C48</f>
        <v>0</v>
      </c>
      <c r="AK28" s="27">
        <f ca="1">'Composition Moles'!AL48/'Composition Moles'!$C48</f>
        <v>7.0644255205850064E-4</v>
      </c>
      <c r="AL28" s="27">
        <f ca="1">'Composition Moles'!AM48/'Composition Moles'!$C48</f>
        <v>1.8014364930100965E-4</v>
      </c>
      <c r="AM28" s="27">
        <f ca="1">'Composition Moles'!AN48/'Composition Moles'!$C48</f>
        <v>5.0334854350735352E-3</v>
      </c>
      <c r="AN28" s="27">
        <f ca="1">'Composition Moles'!AO48/'Composition Moles'!$C48</f>
        <v>8.7999646749210344E-3</v>
      </c>
      <c r="AO28" s="27">
        <f ca="1">'Composition Moles'!AP48/'Composition Moles'!$C48</f>
        <v>6.7349787535192626E-3</v>
      </c>
      <c r="AP28" s="27">
        <f ca="1">'Composition Moles'!AQ48/'Composition Moles'!$C48</f>
        <v>1.4723458323484312E-2</v>
      </c>
      <c r="AQ28" s="27">
        <f ca="1">'Composition Moles'!AR48/'Composition Moles'!$C48</f>
        <v>5.3734031174176321E-2</v>
      </c>
      <c r="AR28" s="27">
        <f ca="1">'Composition Moles'!AS48/'Composition Moles'!$C48</f>
        <v>1.2263299490589167E-3</v>
      </c>
      <c r="AS28" s="27">
        <f ca="1">'Composition Moles'!AT48/'Composition Moles'!$C48</f>
        <v>1.640441118481999E-3</v>
      </c>
      <c r="AT28" s="27">
        <f ca="1">'Composition Moles'!AU48/'Composition Moles'!$C48</f>
        <v>1.3585433693432705E-5</v>
      </c>
      <c r="AU28" s="27">
        <f ca="1">'Composition Moles'!AV48/'Composition Moles'!$C48</f>
        <v>0</v>
      </c>
      <c r="AV28" s="27">
        <f ca="1">'Composition Moles'!AW48/'Composition Moles'!$C48</f>
        <v>4.4831931188327927E-4</v>
      </c>
      <c r="AW28" s="27">
        <f ca="1">'Composition Moles'!AX48/'Composition Moles'!$C48</f>
        <v>4.5511202872999563E-4</v>
      </c>
      <c r="AX28" s="27">
        <f ca="1">'Composition Moles'!AY48/'Composition Moles'!$C48</f>
        <v>4.5511202872999563E-4</v>
      </c>
      <c r="AY28" s="27">
        <f ca="1">'Composition Moles'!AZ48/'Composition Moles'!$C48</f>
        <v>4.2114844449641384E-4</v>
      </c>
      <c r="AZ28" s="27">
        <f ca="1">'Composition Moles'!BA48/'Composition Moles'!$C48</f>
        <v>4.7549017927014468E-5</v>
      </c>
      <c r="BA28" s="27">
        <f ca="1">'Composition Moles'!BB48/'Composition Moles'!$C48</f>
        <v>1.270238050335958E-3</v>
      </c>
      <c r="BB28" s="27">
        <f ca="1">'Composition Moles'!BC48/'Composition Moles'!$C48</f>
        <v>6.3851538359133706E-4</v>
      </c>
      <c r="BC28" s="27">
        <f ca="1">'Composition Moles'!BD48/'Composition Moles'!$C48</f>
        <v>3.617121720876458E-3</v>
      </c>
      <c r="BD28" s="27">
        <f ca="1">'Composition Moles'!BE48/'Composition Moles'!$C48</f>
        <v>5.2643555562051727E-4</v>
      </c>
      <c r="BE28" s="27">
        <f ca="1">'Composition Moles'!BF48/'Composition Moles'!$C48</f>
        <v>2.2755601436499781E-4</v>
      </c>
      <c r="BF28" s="27">
        <f ca="1">'Composition Moles'!BG48/'Composition Moles'!$C48</f>
        <v>1.9019607170805787E-4</v>
      </c>
      <c r="BG28" s="27">
        <f ca="1">'Composition Moles'!BH48/'Composition Moles'!$C48</f>
        <v>7.1323526890521699E-4</v>
      </c>
      <c r="BH28" s="27">
        <f ca="1">'Composition Moles'!BI48/'Composition Moles'!$C48</f>
        <v>5.8417364881760631E-4</v>
      </c>
      <c r="BI28" s="27">
        <f ca="1">'Composition Moles'!BJ48/'Composition Moles'!$C48</f>
        <v>4.2114844449641384E-4</v>
      </c>
      <c r="BJ28" s="27">
        <f ca="1">'Composition Moles'!BK48/'Composition Moles'!$C48</f>
        <v>3.2639004448472069E-3</v>
      </c>
      <c r="BK28" s="27">
        <f ca="1">'Composition Moles'!BL48/'Composition Moles'!$C48</f>
        <v>2.0717786382484874E-4</v>
      </c>
      <c r="BL28" s="27">
        <f ca="1">'Composition Moles'!BM48/'Composition Moles'!$C48</f>
        <v>1.5283612905111793E-3</v>
      </c>
      <c r="BM28" s="27">
        <f ca="1">'Composition Moles'!BN48/'Composition Moles'!$C48</f>
        <v>3.2435222943070583E-3</v>
      </c>
      <c r="BN28" s="27">
        <f ca="1">'Composition Moles'!BO48/'Composition Moles'!$C48</f>
        <v>1.5283612905111793E-3</v>
      </c>
      <c r="BO28" s="27">
        <f ca="1">'Composition Moles'!BP48/'Composition Moles'!$C48</f>
        <v>8.7626047322640946E-4</v>
      </c>
      <c r="BP28" s="27">
        <f ca="1">'Composition Moles'!BQ48/'Composition Moles'!$C48</f>
        <v>3.4608892334019813E-3</v>
      </c>
      <c r="BQ28" s="27">
        <f ca="1">'Composition Moles'!BR48/'Composition Moles'!$C48</f>
        <v>2.7238794555332572E-3</v>
      </c>
      <c r="BR28" s="27">
        <f ca="1">'Composition Moles'!BS48/'Composition Moles'!$C48</f>
        <v>5.2983191404387545E-4</v>
      </c>
      <c r="BS28" s="27">
        <f ca="1">'Composition Moles'!BT48/'Composition Moles'!$C48</f>
        <v>1.5827030252849102E-3</v>
      </c>
      <c r="BT28" s="27">
        <f ca="1">'Composition Moles'!BU48/'Composition Moles'!$C48</f>
        <v>0</v>
      </c>
      <c r="BU28" s="27">
        <f t="shared" ca="1" si="2"/>
        <v>0.99999999999999989</v>
      </c>
      <c r="BV28" s="56" t="e">
        <f t="shared" ca="1" si="0"/>
        <v>#DIV/0!</v>
      </c>
      <c r="BW28" s="27"/>
      <c r="BX28" s="57"/>
      <c r="BZ28" s="24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</row>
    <row r="29" spans="1:106">
      <c r="A29">
        <f t="shared" si="1"/>
        <v>1.3500000000000005</v>
      </c>
      <c r="B29" s="24">
        <f ca="1">B28+DeltaRK4!B30</f>
        <v>411.79008877423627</v>
      </c>
      <c r="C29" s="27">
        <f ca="1">'Composition Moles'!D49/'Composition Moles'!$C49</f>
        <v>6.5747101739154878E-2</v>
      </c>
      <c r="D29" s="27">
        <f ca="1">'Composition Moles'!E49/'Composition Moles'!$C49</f>
        <v>2.1634803156791579E-3</v>
      </c>
      <c r="E29" s="27">
        <f ca="1">'Composition Moles'!F49/'Composition Moles'!$C49</f>
        <v>2.5124885610149302E-2</v>
      </c>
      <c r="F29" s="27">
        <f ca="1">'Composition Moles'!G49/'Composition Moles'!$C49</f>
        <v>5.9853621680242821E-3</v>
      </c>
      <c r="G29" s="27">
        <f ca="1">'Composition Moles'!H49/'Composition Moles'!$C49</f>
        <v>4.1095936922633925E-4</v>
      </c>
      <c r="H29" s="27">
        <f ca="1">'Composition Moles'!I49/'Composition Moles'!$C49</f>
        <v>4.3813023661320468E-4</v>
      </c>
      <c r="I29" s="27">
        <f ca="1">'Composition Moles'!J49/'Composition Moles'!$C49</f>
        <v>1.0528711112410345E-4</v>
      </c>
      <c r="J29" s="27">
        <f ca="1">'Composition Moles'!K49/'Composition Moles'!$C49</f>
        <v>5.0945376350372634E-5</v>
      </c>
      <c r="K29" s="27">
        <f ca="1">'Composition Moles'!L49/'Composition Moles'!$C49</f>
        <v>0</v>
      </c>
      <c r="L29" s="27">
        <f ca="1">'Composition Moles'!M49/'Composition Moles'!$C49</f>
        <v>3.396358423358176E-5</v>
      </c>
      <c r="M29" s="27">
        <f ca="1">'Composition Moles'!N49/'Composition Moles'!$C49</f>
        <v>1.0868346954746162E-4</v>
      </c>
      <c r="N29" s="27">
        <f ca="1">'Composition Moles'!O49/'Composition Moles'!$C49</f>
        <v>0</v>
      </c>
      <c r="O29" s="27">
        <f ca="1">'Composition Moles'!P49/'Composition Moles'!$C49</f>
        <v>0</v>
      </c>
      <c r="P29" s="27">
        <f ca="1">'Composition Moles'!Q49/'Composition Moles'!$C49</f>
        <v>7.8899642648943419E-2</v>
      </c>
      <c r="Q29" s="27">
        <f ca="1">'Composition Moles'!R49/'Composition Moles'!$C49</f>
        <v>1.698179211679088E-5</v>
      </c>
      <c r="R29" s="27">
        <f ca="1">'Composition Moles'!S49/'Composition Moles'!$C49</f>
        <v>0</v>
      </c>
      <c r="S29" s="27">
        <f ca="1">'Composition Moles'!T49/'Composition Moles'!$C49</f>
        <v>4.4152659503656283E-5</v>
      </c>
      <c r="T29" s="27">
        <f ca="1">'Composition Moles'!U49/'Composition Moles'!$C49</f>
        <v>0</v>
      </c>
      <c r="U29" s="27">
        <f ca="1">'Composition Moles'!V49/'Composition Moles'!$C49</f>
        <v>1.0189075270074526E-5</v>
      </c>
      <c r="V29" s="27">
        <f ca="1">'Composition Moles'!W49/'Composition Moles'!$C49</f>
        <v>0.58740888089841392</v>
      </c>
      <c r="W29" s="27">
        <f ca="1">'Composition Moles'!X49/'Composition Moles'!$C49</f>
        <v>3.3963584233581758E-6</v>
      </c>
      <c r="X29" s="27">
        <f ca="1">'Composition Moles'!Y49/'Composition Moles'!$C49</f>
        <v>1.0189075270074526E-5</v>
      </c>
      <c r="Y29" s="27">
        <f ca="1">'Composition Moles'!Z49/'Composition Moles'!$C49</f>
        <v>0</v>
      </c>
      <c r="Z29" s="27">
        <f ca="1">'Composition Moles'!AA49/'Composition Moles'!$C49</f>
        <v>0</v>
      </c>
      <c r="AA29" s="27">
        <f ca="1">'Composition Moles'!AB49/'Composition Moles'!$C49</f>
        <v>0</v>
      </c>
      <c r="AB29" s="27">
        <f ca="1">'Composition Moles'!AC49/'Composition Moles'!$C49</f>
        <v>0</v>
      </c>
      <c r="AC29" s="27">
        <f ca="1">'Composition Moles'!AD49/'Composition Moles'!$C49</f>
        <v>0</v>
      </c>
      <c r="AD29" s="27">
        <f ca="1">'Composition Moles'!AE49/'Composition Moles'!$C49</f>
        <v>4.5236758276008228E-4</v>
      </c>
      <c r="AE29" s="27">
        <f ca="1">'Composition Moles'!AF49/'Composition Moles'!$C49</f>
        <v>5.8496205888757077E-2</v>
      </c>
      <c r="AF29" s="27">
        <f ca="1">'Composition Moles'!AG49/'Composition Moles'!$C49</f>
        <v>2.9968665899606253E-2</v>
      </c>
      <c r="AG29" s="27">
        <f ca="1">'Composition Moles'!AH49/'Composition Moles'!$C49</f>
        <v>2.3777200275692745E-2</v>
      </c>
      <c r="AH29" s="27">
        <f ca="1">'Composition Moles'!AI49/'Composition Moles'!$C49</f>
        <v>0</v>
      </c>
      <c r="AI29" s="27">
        <f ca="1">'Composition Moles'!AJ49/'Composition Moles'!$C49</f>
        <v>0</v>
      </c>
      <c r="AJ29" s="27">
        <f ca="1">'Composition Moles'!AK49/'Composition Moles'!$C49</f>
        <v>0</v>
      </c>
      <c r="AK29" s="27">
        <f ca="1">'Composition Moles'!AL49/'Composition Moles'!$C49</f>
        <v>7.0644255205850053E-4</v>
      </c>
      <c r="AL29" s="27">
        <f ca="1">'Composition Moles'!AM49/'Composition Moles'!$C49</f>
        <v>1.6204657825401322E-4</v>
      </c>
      <c r="AM29" s="27">
        <f ca="1">'Composition Moles'!AN49/'Composition Moles'!$C49</f>
        <v>4.7573315942349452E-3</v>
      </c>
      <c r="AN29" s="27">
        <f ca="1">'Composition Moles'!AO49/'Composition Moles'!$C49</f>
        <v>8.7999646749210327E-3</v>
      </c>
      <c r="AO29" s="27">
        <f ca="1">'Composition Moles'!AP49/'Composition Moles'!$C49</f>
        <v>6.7349787535192617E-3</v>
      </c>
      <c r="AP29" s="27">
        <f ca="1">'Composition Moles'!AQ49/'Composition Moles'!$C49</f>
        <v>1.4484781802578268E-2</v>
      </c>
      <c r="AQ29" s="27">
        <f ca="1">'Composition Moles'!AR49/'Composition Moles'!$C49</f>
        <v>5.3495354653270273E-2</v>
      </c>
      <c r="AR29" s="27">
        <f ca="1">'Composition Moles'!AS49/'Composition Moles'!$C49</f>
        <v>9.8765342815287623E-4</v>
      </c>
      <c r="AS29" s="27">
        <f ca="1">'Composition Moles'!AT49/'Composition Moles'!$C49</f>
        <v>1.6404411184819988E-3</v>
      </c>
      <c r="AT29" s="27">
        <f ca="1">'Composition Moles'!AU49/'Composition Moles'!$C49</f>
        <v>1.3585433693432703E-5</v>
      </c>
      <c r="AU29" s="27">
        <f ca="1">'Composition Moles'!AV49/'Composition Moles'!$C49</f>
        <v>0</v>
      </c>
      <c r="AV29" s="27">
        <f ca="1">'Composition Moles'!AW49/'Composition Moles'!$C49</f>
        <v>4.4831931188327921E-4</v>
      </c>
      <c r="AW29" s="27">
        <f ca="1">'Composition Moles'!AX49/'Composition Moles'!$C49</f>
        <v>4.5511202872999557E-4</v>
      </c>
      <c r="AX29" s="27">
        <f ca="1">'Composition Moles'!AY49/'Composition Moles'!$C49</f>
        <v>4.5511202872999557E-4</v>
      </c>
      <c r="AY29" s="27">
        <f ca="1">'Composition Moles'!AZ49/'Composition Moles'!$C49</f>
        <v>4.2114844449641378E-4</v>
      </c>
      <c r="AZ29" s="27">
        <f ca="1">'Composition Moles'!BA49/'Composition Moles'!$C49</f>
        <v>4.7549017927014462E-5</v>
      </c>
      <c r="BA29" s="27">
        <f ca="1">'Composition Moles'!BB49/'Composition Moles'!$C49</f>
        <v>1.2702380503359578E-3</v>
      </c>
      <c r="BB29" s="27">
        <f ca="1">'Composition Moles'!BC49/'Composition Moles'!$C49</f>
        <v>6.3851538359133695E-4</v>
      </c>
      <c r="BC29" s="27">
        <f ca="1">'Composition Moles'!BD49/'Composition Moles'!$C49</f>
        <v>3.6171217208764571E-3</v>
      </c>
      <c r="BD29" s="27">
        <f ca="1">'Composition Moles'!BE49/'Composition Moles'!$C49</f>
        <v>5.2643555562051727E-4</v>
      </c>
      <c r="BE29" s="27">
        <f ca="1">'Composition Moles'!BF49/'Composition Moles'!$C49</f>
        <v>2.2755601436499779E-4</v>
      </c>
      <c r="BF29" s="27">
        <f ca="1">'Composition Moles'!BG49/'Composition Moles'!$C49</f>
        <v>1.9019607170805785E-4</v>
      </c>
      <c r="BG29" s="27">
        <f ca="1">'Composition Moles'!BH49/'Composition Moles'!$C49</f>
        <v>7.1323526890521688E-4</v>
      </c>
      <c r="BH29" s="27">
        <f ca="1">'Composition Moles'!BI49/'Composition Moles'!$C49</f>
        <v>5.841736488176062E-4</v>
      </c>
      <c r="BI29" s="27">
        <f ca="1">'Composition Moles'!BJ49/'Composition Moles'!$C49</f>
        <v>4.2114844449641378E-4</v>
      </c>
      <c r="BJ29" s="27">
        <f ca="1">'Composition Moles'!BK49/'Composition Moles'!$C49</f>
        <v>3.2639004448472065E-3</v>
      </c>
      <c r="BK29" s="27">
        <f ca="1">'Composition Moles'!BL49/'Composition Moles'!$C49</f>
        <v>2.0717786382484871E-4</v>
      </c>
      <c r="BL29" s="27">
        <f ca="1">'Composition Moles'!BM49/'Composition Moles'!$C49</f>
        <v>1.5283612905111791E-3</v>
      </c>
      <c r="BM29" s="27">
        <f ca="1">'Composition Moles'!BN49/'Composition Moles'!$C49</f>
        <v>3.2435222943070579E-3</v>
      </c>
      <c r="BN29" s="27">
        <f ca="1">'Composition Moles'!BO49/'Composition Moles'!$C49</f>
        <v>1.5283612905111791E-3</v>
      </c>
      <c r="BO29" s="27">
        <f ca="1">'Composition Moles'!BP49/'Composition Moles'!$C49</f>
        <v>8.7626047322640936E-4</v>
      </c>
      <c r="BP29" s="27">
        <f ca="1">'Composition Moles'!BQ49/'Composition Moles'!$C49</f>
        <v>3.4608892334019809E-3</v>
      </c>
      <c r="BQ29" s="27">
        <f ca="1">'Composition Moles'!BR49/'Composition Moles'!$C49</f>
        <v>2.7238794555332567E-3</v>
      </c>
      <c r="BR29" s="27">
        <f ca="1">'Composition Moles'!BS49/'Composition Moles'!$C49</f>
        <v>5.2983191404387545E-4</v>
      </c>
      <c r="BS29" s="27">
        <f ca="1">'Composition Moles'!BT49/'Composition Moles'!$C49</f>
        <v>1.58270302528491E-3</v>
      </c>
      <c r="BT29" s="27">
        <f ca="1">'Composition Moles'!BU49/'Composition Moles'!$C49</f>
        <v>0</v>
      </c>
      <c r="BU29" s="27">
        <f t="shared" ca="1" si="2"/>
        <v>0.99999999999999978</v>
      </c>
      <c r="BV29" s="56" t="e">
        <f t="shared" ca="1" si="0"/>
        <v>#DIV/0!</v>
      </c>
      <c r="BW29" s="27"/>
      <c r="BX29" s="57"/>
      <c r="BZ29" s="24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</row>
    <row r="30" spans="1:106">
      <c r="A30">
        <f t="shared" si="1"/>
        <v>1.4000000000000006</v>
      </c>
      <c r="B30" s="24">
        <f ca="1">B29+DeltaRK4!B31</f>
        <v>411.94840284138161</v>
      </c>
      <c r="C30" s="27">
        <f ca="1">'Composition Moles'!D50/'Composition Moles'!$C50</f>
        <v>6.5403672365328666E-2</v>
      </c>
      <c r="D30" s="27">
        <f ca="1">'Composition Moles'!E50/'Composition Moles'!$C50</f>
        <v>2.1634803156791583E-3</v>
      </c>
      <c r="E30" s="27">
        <f ca="1">'Composition Moles'!F50/'Composition Moles'!$C50</f>
        <v>2.5452126130570678E-2</v>
      </c>
      <c r="F30" s="27">
        <f ca="1">'Composition Moles'!G50/'Composition Moles'!$C50</f>
        <v>6.001551021429131E-3</v>
      </c>
      <c r="G30" s="27">
        <f ca="1">'Composition Moles'!H50/'Composition Moles'!$C50</f>
        <v>4.109593692263393E-4</v>
      </c>
      <c r="H30" s="27">
        <f ca="1">'Composition Moles'!I50/'Composition Moles'!$C50</f>
        <v>4.3813023661320473E-4</v>
      </c>
      <c r="I30" s="27">
        <f ca="1">'Composition Moles'!J50/'Composition Moles'!$C50</f>
        <v>1.0528711112410346E-4</v>
      </c>
      <c r="J30" s="27">
        <f ca="1">'Composition Moles'!K50/'Composition Moles'!$C50</f>
        <v>5.094537635037264E-5</v>
      </c>
      <c r="K30" s="27">
        <f ca="1">'Composition Moles'!L50/'Composition Moles'!$C50</f>
        <v>0</v>
      </c>
      <c r="L30" s="27">
        <f ca="1">'Composition Moles'!M50/'Composition Moles'!$C50</f>
        <v>3.3963584233581767E-5</v>
      </c>
      <c r="M30" s="27">
        <f ca="1">'Composition Moles'!N50/'Composition Moles'!$C50</f>
        <v>1.0868346954746164E-4</v>
      </c>
      <c r="N30" s="27">
        <f ca="1">'Composition Moles'!O50/'Composition Moles'!$C50</f>
        <v>0</v>
      </c>
      <c r="O30" s="27">
        <f ca="1">'Composition Moles'!P50/'Composition Moles'!$C50</f>
        <v>0</v>
      </c>
      <c r="P30" s="27">
        <f ca="1">'Composition Moles'!Q50/'Composition Moles'!$C50</f>
        <v>8.0647969671977626E-2</v>
      </c>
      <c r="Q30" s="27">
        <f ca="1">'Composition Moles'!R50/'Composition Moles'!$C50</f>
        <v>1.6981792116790884E-5</v>
      </c>
      <c r="R30" s="27">
        <f ca="1">'Composition Moles'!S50/'Composition Moles'!$C50</f>
        <v>0</v>
      </c>
      <c r="S30" s="27">
        <f ca="1">'Composition Moles'!T50/'Composition Moles'!$C50</f>
        <v>4.415265950365629E-5</v>
      </c>
      <c r="T30" s="27">
        <f ca="1">'Composition Moles'!U50/'Composition Moles'!$C50</f>
        <v>0</v>
      </c>
      <c r="U30" s="27">
        <f ca="1">'Composition Moles'!V50/'Composition Moles'!$C50</f>
        <v>1.0189075270074528E-5</v>
      </c>
      <c r="V30" s="27">
        <f ca="1">'Composition Moles'!W50/'Composition Moles'!$C50</f>
        <v>0.58363636371214567</v>
      </c>
      <c r="W30" s="27">
        <f ca="1">'Composition Moles'!X50/'Composition Moles'!$C50</f>
        <v>3.3963584233581762E-6</v>
      </c>
      <c r="X30" s="27">
        <f ca="1">'Composition Moles'!Y50/'Composition Moles'!$C50</f>
        <v>1.0189075270074528E-5</v>
      </c>
      <c r="Y30" s="27">
        <f ca="1">'Composition Moles'!Z50/'Composition Moles'!$C50</f>
        <v>0</v>
      </c>
      <c r="Z30" s="27">
        <f ca="1">'Composition Moles'!AA50/'Composition Moles'!$C50</f>
        <v>0</v>
      </c>
      <c r="AA30" s="27">
        <f ca="1">'Composition Moles'!AB50/'Composition Moles'!$C50</f>
        <v>0</v>
      </c>
      <c r="AB30" s="27">
        <f ca="1">'Composition Moles'!AC50/'Composition Moles'!$C50</f>
        <v>0</v>
      </c>
      <c r="AC30" s="27">
        <f ca="1">'Composition Moles'!AD50/'Composition Moles'!$C50</f>
        <v>0</v>
      </c>
      <c r="AD30" s="27">
        <f ca="1">'Composition Moles'!AE50/'Composition Moles'!$C50</f>
        <v>4.6136586993546046E-4</v>
      </c>
      <c r="AE30" s="27">
        <f ca="1">'Composition Moles'!AF50/'Composition Moles'!$C50</f>
        <v>5.962917174035693E-2</v>
      </c>
      <c r="AF30" s="27">
        <f ca="1">'Composition Moles'!AG50/'Composition Moles'!$C50</f>
        <v>3.1173616090414479E-2</v>
      </c>
      <c r="AG30" s="27">
        <f ca="1">'Composition Moles'!AH50/'Composition Moles'!$C50</f>
        <v>2.4433386850600734E-2</v>
      </c>
      <c r="AH30" s="27">
        <f ca="1">'Composition Moles'!AI50/'Composition Moles'!$C50</f>
        <v>0</v>
      </c>
      <c r="AI30" s="27">
        <f ca="1">'Composition Moles'!AJ50/'Composition Moles'!$C50</f>
        <v>0</v>
      </c>
      <c r="AJ30" s="27">
        <f ca="1">'Composition Moles'!AK50/'Composition Moles'!$C50</f>
        <v>0</v>
      </c>
      <c r="AK30" s="27">
        <f ca="1">'Composition Moles'!AL50/'Composition Moles'!$C50</f>
        <v>7.0644255205850064E-4</v>
      </c>
      <c r="AL30" s="27">
        <f ca="1">'Composition Moles'!AM50/'Composition Moles'!$C50</f>
        <v>1.4585772484916503E-4</v>
      </c>
      <c r="AM30" s="27">
        <f ca="1">'Composition Moles'!AN50/'Composition Moles'!$C50</f>
        <v>4.4936937389981188E-3</v>
      </c>
      <c r="AN30" s="27">
        <f ca="1">'Composition Moles'!AO50/'Composition Moles'!$C50</f>
        <v>8.7999646749210344E-3</v>
      </c>
      <c r="AO30" s="27">
        <f ca="1">'Composition Moles'!AP50/'Composition Moles'!$C50</f>
        <v>6.7349787535192626E-3</v>
      </c>
      <c r="AP30" s="27">
        <f ca="1">'Composition Moles'!AQ50/'Composition Moles'!$C50</f>
        <v>1.4251753791706413E-2</v>
      </c>
      <c r="AQ30" s="27">
        <f ca="1">'Composition Moles'!AR50/'Composition Moles'!$C50</f>
        <v>5.3262326642398425E-2</v>
      </c>
      <c r="AR30" s="27">
        <f ca="1">'Composition Moles'!AS50/'Composition Moles'!$C50</f>
        <v>7.5462541728101669E-4</v>
      </c>
      <c r="AS30" s="27">
        <f ca="1">'Composition Moles'!AT50/'Composition Moles'!$C50</f>
        <v>1.640441118481999E-3</v>
      </c>
      <c r="AT30" s="27">
        <f ca="1">'Composition Moles'!AU50/'Composition Moles'!$C50</f>
        <v>1.3585433693432705E-5</v>
      </c>
      <c r="AU30" s="27">
        <f ca="1">'Composition Moles'!AV50/'Composition Moles'!$C50</f>
        <v>0</v>
      </c>
      <c r="AV30" s="27">
        <f ca="1">'Composition Moles'!AW50/'Composition Moles'!$C50</f>
        <v>4.4831931188327927E-4</v>
      </c>
      <c r="AW30" s="27">
        <f ca="1">'Composition Moles'!AX50/'Composition Moles'!$C50</f>
        <v>4.5511202872999563E-4</v>
      </c>
      <c r="AX30" s="27">
        <f ca="1">'Composition Moles'!AY50/'Composition Moles'!$C50</f>
        <v>4.5511202872999563E-4</v>
      </c>
      <c r="AY30" s="27">
        <f ca="1">'Composition Moles'!AZ50/'Composition Moles'!$C50</f>
        <v>4.2114844449641384E-4</v>
      </c>
      <c r="AZ30" s="27">
        <f ca="1">'Composition Moles'!BA50/'Composition Moles'!$C50</f>
        <v>4.7549017927014468E-5</v>
      </c>
      <c r="BA30" s="27">
        <f ca="1">'Composition Moles'!BB50/'Composition Moles'!$C50</f>
        <v>1.270238050335958E-3</v>
      </c>
      <c r="BB30" s="27">
        <f ca="1">'Composition Moles'!BC50/'Composition Moles'!$C50</f>
        <v>6.3851538359133706E-4</v>
      </c>
      <c r="BC30" s="27">
        <f ca="1">'Composition Moles'!BD50/'Composition Moles'!$C50</f>
        <v>3.617121720876458E-3</v>
      </c>
      <c r="BD30" s="27">
        <f ca="1">'Composition Moles'!BE50/'Composition Moles'!$C50</f>
        <v>5.2643555562051727E-4</v>
      </c>
      <c r="BE30" s="27">
        <f ca="1">'Composition Moles'!BF50/'Composition Moles'!$C50</f>
        <v>2.2755601436499781E-4</v>
      </c>
      <c r="BF30" s="27">
        <f ca="1">'Composition Moles'!BG50/'Composition Moles'!$C50</f>
        <v>1.9019607170805787E-4</v>
      </c>
      <c r="BG30" s="27">
        <f ca="1">'Composition Moles'!BH50/'Composition Moles'!$C50</f>
        <v>7.1323526890521699E-4</v>
      </c>
      <c r="BH30" s="27">
        <f ca="1">'Composition Moles'!BI50/'Composition Moles'!$C50</f>
        <v>5.8417364881760631E-4</v>
      </c>
      <c r="BI30" s="27">
        <f ca="1">'Composition Moles'!BJ50/'Composition Moles'!$C50</f>
        <v>4.2114844449641384E-4</v>
      </c>
      <c r="BJ30" s="27">
        <f ca="1">'Composition Moles'!BK50/'Composition Moles'!$C50</f>
        <v>3.2639004448472069E-3</v>
      </c>
      <c r="BK30" s="27">
        <f ca="1">'Composition Moles'!BL50/'Composition Moles'!$C50</f>
        <v>2.0717786382484874E-4</v>
      </c>
      <c r="BL30" s="27">
        <f ca="1">'Composition Moles'!BM50/'Composition Moles'!$C50</f>
        <v>1.5283612905111793E-3</v>
      </c>
      <c r="BM30" s="27">
        <f ca="1">'Composition Moles'!BN50/'Composition Moles'!$C50</f>
        <v>3.2435222943070583E-3</v>
      </c>
      <c r="BN30" s="27">
        <f ca="1">'Composition Moles'!BO50/'Composition Moles'!$C50</f>
        <v>1.5283612905111793E-3</v>
      </c>
      <c r="BO30" s="27">
        <f ca="1">'Composition Moles'!BP50/'Composition Moles'!$C50</f>
        <v>8.7626047322640946E-4</v>
      </c>
      <c r="BP30" s="27">
        <f ca="1">'Composition Moles'!BQ50/'Composition Moles'!$C50</f>
        <v>3.4608892334019813E-3</v>
      </c>
      <c r="BQ30" s="27">
        <f ca="1">'Composition Moles'!BR50/'Composition Moles'!$C50</f>
        <v>2.7238794555332572E-3</v>
      </c>
      <c r="BR30" s="27">
        <f ca="1">'Composition Moles'!BS50/'Composition Moles'!$C50</f>
        <v>5.2983191404387545E-4</v>
      </c>
      <c r="BS30" s="27">
        <f ca="1">'Composition Moles'!BT50/'Composition Moles'!$C50</f>
        <v>1.5827030252849102E-3</v>
      </c>
      <c r="BT30" s="27">
        <f ca="1">'Composition Moles'!BU50/'Composition Moles'!$C50</f>
        <v>0</v>
      </c>
      <c r="BU30" s="27">
        <f t="shared" ca="1" si="2"/>
        <v>0.99999999999999989</v>
      </c>
      <c r="BV30" s="56" t="e">
        <f t="shared" ca="1" si="0"/>
        <v>#DIV/0!</v>
      </c>
      <c r="BW30" s="27"/>
      <c r="BX30" s="57"/>
      <c r="BZ30" s="24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</row>
    <row r="31" spans="1:106">
      <c r="A31">
        <f t="shared" si="1"/>
        <v>1.4500000000000006</v>
      </c>
      <c r="B31" s="24">
        <f ca="1">B30+DeltaRK4!B32</f>
        <v>412.09814410725022</v>
      </c>
      <c r="C31" s="27">
        <f ca="1">'Composition Moles'!D51/'Composition Moles'!$C51</f>
        <v>6.5081686093859545E-2</v>
      </c>
      <c r="D31" s="27">
        <f ca="1">'Composition Moles'!E51/'Composition Moles'!$C51</f>
        <v>2.1634803156791583E-3</v>
      </c>
      <c r="E31" s="27">
        <f ca="1">'Composition Moles'!F51/'Composition Moles'!$C51</f>
        <v>2.5759616984125638E-2</v>
      </c>
      <c r="F31" s="27">
        <f ca="1">'Composition Moles'!G51/'Composition Moles'!$C51</f>
        <v>6.0160464393432915E-3</v>
      </c>
      <c r="G31" s="27">
        <f ca="1">'Composition Moles'!H51/'Composition Moles'!$C51</f>
        <v>4.109593692263393E-4</v>
      </c>
      <c r="H31" s="27">
        <f ca="1">'Composition Moles'!I51/'Composition Moles'!$C51</f>
        <v>4.3813023661320473E-4</v>
      </c>
      <c r="I31" s="27">
        <f ca="1">'Composition Moles'!J51/'Composition Moles'!$C51</f>
        <v>1.0528711112410346E-4</v>
      </c>
      <c r="J31" s="27">
        <f ca="1">'Composition Moles'!K51/'Composition Moles'!$C51</f>
        <v>5.094537635037264E-5</v>
      </c>
      <c r="K31" s="27">
        <f ca="1">'Composition Moles'!L51/'Composition Moles'!$C51</f>
        <v>0</v>
      </c>
      <c r="L31" s="27">
        <f ca="1">'Composition Moles'!M51/'Composition Moles'!$C51</f>
        <v>3.3963584233581767E-5</v>
      </c>
      <c r="M31" s="27">
        <f ca="1">'Composition Moles'!N51/'Composition Moles'!$C51</f>
        <v>1.0868346954746164E-4</v>
      </c>
      <c r="N31" s="27">
        <f ca="1">'Composition Moles'!O51/'Composition Moles'!$C51</f>
        <v>0</v>
      </c>
      <c r="O31" s="27">
        <f ca="1">'Composition Moles'!P51/'Composition Moles'!$C51</f>
        <v>0</v>
      </c>
      <c r="P31" s="27">
        <f ca="1">'Composition Moles'!Q51/'Composition Moles'!$C51</f>
        <v>8.2351479525871046E-2</v>
      </c>
      <c r="Q31" s="27">
        <f ca="1">'Composition Moles'!R51/'Composition Moles'!$C51</f>
        <v>1.6981792116790884E-5</v>
      </c>
      <c r="R31" s="27">
        <f ca="1">'Composition Moles'!S51/'Composition Moles'!$C51</f>
        <v>0</v>
      </c>
      <c r="S31" s="27">
        <f ca="1">'Composition Moles'!T51/'Composition Moles'!$C51</f>
        <v>4.415265950365629E-5</v>
      </c>
      <c r="T31" s="27">
        <f ca="1">'Composition Moles'!U51/'Composition Moles'!$C51</f>
        <v>0</v>
      </c>
      <c r="U31" s="27">
        <f ca="1">'Composition Moles'!V51/'Composition Moles'!$C51</f>
        <v>1.0189075270074528E-5</v>
      </c>
      <c r="V31" s="27">
        <f ca="1">'Composition Moles'!W51/'Composition Moles'!$C51</f>
        <v>0.57993921018708139</v>
      </c>
      <c r="W31" s="27">
        <f ca="1">'Composition Moles'!X51/'Composition Moles'!$C51</f>
        <v>3.3963584233581762E-6</v>
      </c>
      <c r="X31" s="27">
        <f ca="1">'Composition Moles'!Y51/'Composition Moles'!$C51</f>
        <v>1.0189075270074528E-5</v>
      </c>
      <c r="Y31" s="27">
        <f ca="1">'Composition Moles'!Z51/'Composition Moles'!$C51</f>
        <v>0</v>
      </c>
      <c r="Z31" s="27">
        <f ca="1">'Composition Moles'!AA51/'Composition Moles'!$C51</f>
        <v>0</v>
      </c>
      <c r="AA31" s="27">
        <f ca="1">'Composition Moles'!AB51/'Composition Moles'!$C51</f>
        <v>0</v>
      </c>
      <c r="AB31" s="27">
        <f ca="1">'Composition Moles'!AC51/'Composition Moles'!$C51</f>
        <v>0</v>
      </c>
      <c r="AC31" s="27">
        <f ca="1">'Composition Moles'!AD51/'Composition Moles'!$C51</f>
        <v>0</v>
      </c>
      <c r="AD31" s="27">
        <f ca="1">'Composition Moles'!AE51/'Composition Moles'!$C51</f>
        <v>4.6669471589108776E-4</v>
      </c>
      <c r="AE31" s="27">
        <f ca="1">'Composition Moles'!AF51/'Composition Moles'!$C51</f>
        <v>6.0705536902249869E-2</v>
      </c>
      <c r="AF31" s="27">
        <f ca="1">'Composition Moles'!AG51/'Composition Moles'!$C51</f>
        <v>3.2389034243623938E-2</v>
      </c>
      <c r="AG31" s="27">
        <f ca="1">'Composition Moles'!AH51/'Composition Moles'!$C51</f>
        <v>2.507852013884335E-2</v>
      </c>
      <c r="AH31" s="27">
        <f ca="1">'Composition Moles'!AI51/'Composition Moles'!$C51</f>
        <v>0</v>
      </c>
      <c r="AI31" s="27">
        <f ca="1">'Composition Moles'!AJ51/'Composition Moles'!$C51</f>
        <v>0</v>
      </c>
      <c r="AJ31" s="27">
        <f ca="1">'Composition Moles'!AK51/'Composition Moles'!$C51</f>
        <v>0</v>
      </c>
      <c r="AK31" s="27">
        <f ca="1">'Composition Moles'!AL51/'Composition Moles'!$C51</f>
        <v>7.0644255205850064E-4</v>
      </c>
      <c r="AL31" s="27">
        <f ca="1">'Composition Moles'!AM51/'Composition Moles'!$C51</f>
        <v>1.3136230693500505E-4</v>
      </c>
      <c r="AM31" s="27">
        <f ca="1">'Composition Moles'!AN51/'Composition Moles'!$C51</f>
        <v>4.2422644738025267E-3</v>
      </c>
      <c r="AN31" s="27">
        <f ca="1">'Composition Moles'!AO51/'Composition Moles'!$C51</f>
        <v>8.7999646749210344E-3</v>
      </c>
      <c r="AO31" s="27">
        <f ca="1">'Composition Moles'!AP51/'Composition Moles'!$C51</f>
        <v>6.7349787535192626E-3</v>
      </c>
      <c r="AP31" s="27">
        <f ca="1">'Composition Moles'!AQ51/'Composition Moles'!$C51</f>
        <v>1.4024194760033063E-2</v>
      </c>
      <c r="AQ31" s="27">
        <f ca="1">'Composition Moles'!AR51/'Composition Moles'!$C51</f>
        <v>5.3034767610725071E-2</v>
      </c>
      <c r="AR31" s="27">
        <f ca="1">'Composition Moles'!AS51/'Composition Moles'!$C51</f>
        <v>5.2706638560766599E-4</v>
      </c>
      <c r="AS31" s="27">
        <f ca="1">'Composition Moles'!AT51/'Composition Moles'!$C51</f>
        <v>1.640441118481999E-3</v>
      </c>
      <c r="AT31" s="27">
        <f ca="1">'Composition Moles'!AU51/'Composition Moles'!$C51</f>
        <v>1.3585433693432705E-5</v>
      </c>
      <c r="AU31" s="27">
        <f ca="1">'Composition Moles'!AV51/'Composition Moles'!$C51</f>
        <v>0</v>
      </c>
      <c r="AV31" s="27">
        <f ca="1">'Composition Moles'!AW51/'Composition Moles'!$C51</f>
        <v>4.4831931188327927E-4</v>
      </c>
      <c r="AW31" s="27">
        <f ca="1">'Composition Moles'!AX51/'Composition Moles'!$C51</f>
        <v>4.5511202872999563E-4</v>
      </c>
      <c r="AX31" s="27">
        <f ca="1">'Composition Moles'!AY51/'Composition Moles'!$C51</f>
        <v>4.5511202872999563E-4</v>
      </c>
      <c r="AY31" s="27">
        <f ca="1">'Composition Moles'!AZ51/'Composition Moles'!$C51</f>
        <v>4.2114844449641384E-4</v>
      </c>
      <c r="AZ31" s="27">
        <f ca="1">'Composition Moles'!BA51/'Composition Moles'!$C51</f>
        <v>4.7549017927014468E-5</v>
      </c>
      <c r="BA31" s="27">
        <f ca="1">'Composition Moles'!BB51/'Composition Moles'!$C51</f>
        <v>1.270238050335958E-3</v>
      </c>
      <c r="BB31" s="27">
        <f ca="1">'Composition Moles'!BC51/'Composition Moles'!$C51</f>
        <v>6.3851538359133706E-4</v>
      </c>
      <c r="BC31" s="27">
        <f ca="1">'Composition Moles'!BD51/'Composition Moles'!$C51</f>
        <v>3.617121720876458E-3</v>
      </c>
      <c r="BD31" s="27">
        <f ca="1">'Composition Moles'!BE51/'Composition Moles'!$C51</f>
        <v>5.2643555562051727E-4</v>
      </c>
      <c r="BE31" s="27">
        <f ca="1">'Composition Moles'!BF51/'Composition Moles'!$C51</f>
        <v>2.2755601436499781E-4</v>
      </c>
      <c r="BF31" s="27">
        <f ca="1">'Composition Moles'!BG51/'Composition Moles'!$C51</f>
        <v>1.9019607170805787E-4</v>
      </c>
      <c r="BG31" s="27">
        <f ca="1">'Composition Moles'!BH51/'Composition Moles'!$C51</f>
        <v>7.1323526890521699E-4</v>
      </c>
      <c r="BH31" s="27">
        <f ca="1">'Composition Moles'!BI51/'Composition Moles'!$C51</f>
        <v>5.8417364881760631E-4</v>
      </c>
      <c r="BI31" s="27">
        <f ca="1">'Composition Moles'!BJ51/'Composition Moles'!$C51</f>
        <v>4.2114844449641384E-4</v>
      </c>
      <c r="BJ31" s="27">
        <f ca="1">'Composition Moles'!BK51/'Composition Moles'!$C51</f>
        <v>3.2639004448472069E-3</v>
      </c>
      <c r="BK31" s="27">
        <f ca="1">'Composition Moles'!BL51/'Composition Moles'!$C51</f>
        <v>2.0717786382484874E-4</v>
      </c>
      <c r="BL31" s="27">
        <f ca="1">'Composition Moles'!BM51/'Composition Moles'!$C51</f>
        <v>1.5283612905111793E-3</v>
      </c>
      <c r="BM31" s="27">
        <f ca="1">'Composition Moles'!BN51/'Composition Moles'!$C51</f>
        <v>3.2435222943070583E-3</v>
      </c>
      <c r="BN31" s="27">
        <f ca="1">'Composition Moles'!BO51/'Composition Moles'!$C51</f>
        <v>1.5283612905111793E-3</v>
      </c>
      <c r="BO31" s="27">
        <f ca="1">'Composition Moles'!BP51/'Composition Moles'!$C51</f>
        <v>8.7626047322640946E-4</v>
      </c>
      <c r="BP31" s="27">
        <f ca="1">'Composition Moles'!BQ51/'Composition Moles'!$C51</f>
        <v>3.4608892334019813E-3</v>
      </c>
      <c r="BQ31" s="27">
        <f ca="1">'Composition Moles'!BR51/'Composition Moles'!$C51</f>
        <v>2.7238794555332572E-3</v>
      </c>
      <c r="BR31" s="27">
        <f ca="1">'Composition Moles'!BS51/'Composition Moles'!$C51</f>
        <v>5.2983191404387545E-4</v>
      </c>
      <c r="BS31" s="27">
        <f ca="1">'Composition Moles'!BT51/'Composition Moles'!$C51</f>
        <v>1.5827030252849102E-3</v>
      </c>
      <c r="BT31" s="27">
        <f ca="1">'Composition Moles'!BU51/'Composition Moles'!$C51</f>
        <v>0</v>
      </c>
      <c r="BU31" s="27">
        <f t="shared" ca="1" si="2"/>
        <v>0.99999999999999989</v>
      </c>
      <c r="BV31" s="56" t="e">
        <f t="shared" ca="1" si="0"/>
        <v>#DIV/0!</v>
      </c>
      <c r="BW31" s="27"/>
      <c r="BX31" s="57"/>
      <c r="BZ31" s="24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</row>
    <row r="32" spans="1:106">
      <c r="A32">
        <f t="shared" si="1"/>
        <v>1.5000000000000007</v>
      </c>
      <c r="B32" s="24">
        <f ca="1">B31+DeltaRK4!B33</f>
        <v>412.23967961230568</v>
      </c>
      <c r="C32" s="27">
        <f ca="1">'Composition Moles'!D52/'Composition Moles'!$C52</f>
        <v>6.4779838640238743E-2</v>
      </c>
      <c r="D32" s="27">
        <f ca="1">'Composition Moles'!E52/'Composition Moles'!$C52</f>
        <v>2.1634803156791579E-3</v>
      </c>
      <c r="E32" s="27">
        <f ca="1">'Composition Moles'!F52/'Composition Moles'!$C52</f>
        <v>2.6048473864453886E-2</v>
      </c>
      <c r="F32" s="27">
        <f ca="1">'Composition Moles'!G52/'Composition Moles'!$C52</f>
        <v>6.0290370126358421E-3</v>
      </c>
      <c r="G32" s="27">
        <f ca="1">'Composition Moles'!H52/'Composition Moles'!$C52</f>
        <v>4.1095936922633925E-4</v>
      </c>
      <c r="H32" s="27">
        <f ca="1">'Composition Moles'!I52/'Composition Moles'!$C52</f>
        <v>4.3813023661320468E-4</v>
      </c>
      <c r="I32" s="27">
        <f ca="1">'Composition Moles'!J52/'Composition Moles'!$C52</f>
        <v>1.0528711112410345E-4</v>
      </c>
      <c r="J32" s="27">
        <f ca="1">'Composition Moles'!K52/'Composition Moles'!$C52</f>
        <v>5.0945376350372634E-5</v>
      </c>
      <c r="K32" s="27">
        <f ca="1">'Composition Moles'!L52/'Composition Moles'!$C52</f>
        <v>0</v>
      </c>
      <c r="L32" s="27">
        <f ca="1">'Composition Moles'!M52/'Composition Moles'!$C52</f>
        <v>3.396358423358176E-5</v>
      </c>
      <c r="M32" s="27">
        <f ca="1">'Composition Moles'!N52/'Composition Moles'!$C52</f>
        <v>1.0868346954746162E-4</v>
      </c>
      <c r="N32" s="27">
        <f ca="1">'Composition Moles'!O52/'Composition Moles'!$C52</f>
        <v>0</v>
      </c>
      <c r="O32" s="27">
        <f ca="1">'Composition Moles'!P52/'Composition Moles'!$C52</f>
        <v>0</v>
      </c>
      <c r="P32" s="27">
        <f ca="1">'Composition Moles'!Q52/'Composition Moles'!$C52</f>
        <v>8.4012888378059758E-2</v>
      </c>
      <c r="Q32" s="27">
        <f ca="1">'Composition Moles'!R52/'Composition Moles'!$C52</f>
        <v>1.698179211679088E-5</v>
      </c>
      <c r="R32" s="27">
        <f ca="1">'Composition Moles'!S52/'Composition Moles'!$C52</f>
        <v>0</v>
      </c>
      <c r="S32" s="27">
        <f ca="1">'Composition Moles'!T52/'Composition Moles'!$C52</f>
        <v>4.4152659503656283E-5</v>
      </c>
      <c r="T32" s="27">
        <f ca="1">'Composition Moles'!U52/'Composition Moles'!$C52</f>
        <v>0</v>
      </c>
      <c r="U32" s="27">
        <f ca="1">'Composition Moles'!V52/'Composition Moles'!$C52</f>
        <v>1.0189075270074526E-5</v>
      </c>
      <c r="V32" s="27">
        <f ca="1">'Composition Moles'!W52/'Composition Moles'!$C52</f>
        <v>0.57631375727798662</v>
      </c>
      <c r="W32" s="27">
        <f ca="1">'Composition Moles'!X52/'Composition Moles'!$C52</f>
        <v>3.3963584233581758E-6</v>
      </c>
      <c r="X32" s="27">
        <f ca="1">'Composition Moles'!Y52/'Composition Moles'!$C52</f>
        <v>1.0189075270074526E-5</v>
      </c>
      <c r="Y32" s="27">
        <f ca="1">'Composition Moles'!Z52/'Composition Moles'!$C52</f>
        <v>0</v>
      </c>
      <c r="Z32" s="27">
        <f ca="1">'Composition Moles'!AA52/'Composition Moles'!$C52</f>
        <v>0</v>
      </c>
      <c r="AA32" s="27">
        <f ca="1">'Composition Moles'!AB52/'Composition Moles'!$C52</f>
        <v>0</v>
      </c>
      <c r="AB32" s="27">
        <f ca="1">'Composition Moles'!AC52/'Composition Moles'!$C52</f>
        <v>0</v>
      </c>
      <c r="AC32" s="27">
        <f ca="1">'Composition Moles'!AD52/'Composition Moles'!$C52</f>
        <v>0</v>
      </c>
      <c r="AD32" s="27">
        <f ca="1">'Composition Moles'!AE52/'Composition Moles'!$C52</f>
        <v>4.6901961693673389E-4</v>
      </c>
      <c r="AE32" s="27">
        <f ca="1">'Composition Moles'!AF52/'Composition Moles'!$C52</f>
        <v>6.1726934415262502E-2</v>
      </c>
      <c r="AF32" s="27">
        <f ca="1">'Composition Moles'!AG52/'Composition Moles'!$C52</f>
        <v>3.3614416095066831E-2</v>
      </c>
      <c r="AG32" s="27">
        <f ca="1">'Composition Moles'!AH52/'Composition Moles'!$C52</f>
        <v>2.5712780615499645E-2</v>
      </c>
      <c r="AH32" s="27">
        <f ca="1">'Composition Moles'!AI52/'Composition Moles'!$C52</f>
        <v>0</v>
      </c>
      <c r="AI32" s="27">
        <f ca="1">'Composition Moles'!AJ52/'Composition Moles'!$C52</f>
        <v>0</v>
      </c>
      <c r="AJ32" s="27">
        <f ca="1">'Composition Moles'!AK52/'Composition Moles'!$C52</f>
        <v>0</v>
      </c>
      <c r="AK32" s="27">
        <f ca="1">'Composition Moles'!AL52/'Composition Moles'!$C52</f>
        <v>7.0644255205850053E-4</v>
      </c>
      <c r="AL32" s="27">
        <f ca="1">'Composition Moles'!AM52/'Composition Moles'!$C52</f>
        <v>1.1837173364245375E-4</v>
      </c>
      <c r="AM32" s="27">
        <f ca="1">'Composition Moles'!AN52/'Composition Moles'!$C52</f>
        <v>4.0027201278033074E-3</v>
      </c>
      <c r="AN32" s="27">
        <f ca="1">'Composition Moles'!AO52/'Composition Moles'!$C52</f>
        <v>8.7999646749210327E-3</v>
      </c>
      <c r="AO32" s="27">
        <f ca="1">'Composition Moles'!AP52/'Composition Moles'!$C52</f>
        <v>6.7349787535192617E-3</v>
      </c>
      <c r="AP32" s="27">
        <f ca="1">'Composition Moles'!AQ52/'Composition Moles'!$C52</f>
        <v>1.3801932838046496E-2</v>
      </c>
      <c r="AQ32" s="27">
        <f ca="1">'Composition Moles'!AR52/'Composition Moles'!$C52</f>
        <v>5.2812505688738499E-2</v>
      </c>
      <c r="AR32" s="27">
        <f ca="1">'Composition Moles'!AS52/'Composition Moles'!$C52</f>
        <v>3.0480446362110097E-4</v>
      </c>
      <c r="AS32" s="27">
        <f ca="1">'Composition Moles'!AT52/'Composition Moles'!$C52</f>
        <v>1.6404411184819988E-3</v>
      </c>
      <c r="AT32" s="27">
        <f ca="1">'Composition Moles'!AU52/'Composition Moles'!$C52</f>
        <v>1.3585433693432703E-5</v>
      </c>
      <c r="AU32" s="27">
        <f ca="1">'Composition Moles'!AV52/'Composition Moles'!$C52</f>
        <v>0</v>
      </c>
      <c r="AV32" s="27">
        <f ca="1">'Composition Moles'!AW52/'Composition Moles'!$C52</f>
        <v>4.4831931188327921E-4</v>
      </c>
      <c r="AW32" s="27">
        <f ca="1">'Composition Moles'!AX52/'Composition Moles'!$C52</f>
        <v>4.5511202872999557E-4</v>
      </c>
      <c r="AX32" s="27">
        <f ca="1">'Composition Moles'!AY52/'Composition Moles'!$C52</f>
        <v>4.5511202872999557E-4</v>
      </c>
      <c r="AY32" s="27">
        <f ca="1">'Composition Moles'!AZ52/'Composition Moles'!$C52</f>
        <v>4.2114844449641378E-4</v>
      </c>
      <c r="AZ32" s="27">
        <f ca="1">'Composition Moles'!BA52/'Composition Moles'!$C52</f>
        <v>4.7549017927014462E-5</v>
      </c>
      <c r="BA32" s="27">
        <f ca="1">'Composition Moles'!BB52/'Composition Moles'!$C52</f>
        <v>1.2702380503359578E-3</v>
      </c>
      <c r="BB32" s="27">
        <f ca="1">'Composition Moles'!BC52/'Composition Moles'!$C52</f>
        <v>6.3851538359133695E-4</v>
      </c>
      <c r="BC32" s="27">
        <f ca="1">'Composition Moles'!BD52/'Composition Moles'!$C52</f>
        <v>3.6171217208764571E-3</v>
      </c>
      <c r="BD32" s="27">
        <f ca="1">'Composition Moles'!BE52/'Composition Moles'!$C52</f>
        <v>5.2643555562051727E-4</v>
      </c>
      <c r="BE32" s="27">
        <f ca="1">'Composition Moles'!BF52/'Composition Moles'!$C52</f>
        <v>2.2755601436499779E-4</v>
      </c>
      <c r="BF32" s="27">
        <f ca="1">'Composition Moles'!BG52/'Composition Moles'!$C52</f>
        <v>1.9019607170805785E-4</v>
      </c>
      <c r="BG32" s="27">
        <f ca="1">'Composition Moles'!BH52/'Composition Moles'!$C52</f>
        <v>7.1323526890521688E-4</v>
      </c>
      <c r="BH32" s="27">
        <f ca="1">'Composition Moles'!BI52/'Composition Moles'!$C52</f>
        <v>5.841736488176062E-4</v>
      </c>
      <c r="BI32" s="27">
        <f ca="1">'Composition Moles'!BJ52/'Composition Moles'!$C52</f>
        <v>4.2114844449641378E-4</v>
      </c>
      <c r="BJ32" s="27">
        <f ca="1">'Composition Moles'!BK52/'Composition Moles'!$C52</f>
        <v>3.2639004448472065E-3</v>
      </c>
      <c r="BK32" s="27">
        <f ca="1">'Composition Moles'!BL52/'Composition Moles'!$C52</f>
        <v>2.0717786382484871E-4</v>
      </c>
      <c r="BL32" s="27">
        <f ca="1">'Composition Moles'!BM52/'Composition Moles'!$C52</f>
        <v>1.5283612905111791E-3</v>
      </c>
      <c r="BM32" s="27">
        <f ca="1">'Composition Moles'!BN52/'Composition Moles'!$C52</f>
        <v>3.2435222943070579E-3</v>
      </c>
      <c r="BN32" s="27">
        <f ca="1">'Composition Moles'!BO52/'Composition Moles'!$C52</f>
        <v>1.5283612905111791E-3</v>
      </c>
      <c r="BO32" s="27">
        <f ca="1">'Composition Moles'!BP52/'Composition Moles'!$C52</f>
        <v>8.7626047322640936E-4</v>
      </c>
      <c r="BP32" s="27">
        <f ca="1">'Composition Moles'!BQ52/'Composition Moles'!$C52</f>
        <v>3.4608892334019809E-3</v>
      </c>
      <c r="BQ32" s="27">
        <f ca="1">'Composition Moles'!BR52/'Composition Moles'!$C52</f>
        <v>2.7238794555332567E-3</v>
      </c>
      <c r="BR32" s="27">
        <f ca="1">'Composition Moles'!BS52/'Composition Moles'!$C52</f>
        <v>5.2983191404387545E-4</v>
      </c>
      <c r="BS32" s="27">
        <f ca="1">'Composition Moles'!BT52/'Composition Moles'!$C52</f>
        <v>1.58270302528491E-3</v>
      </c>
      <c r="BT32" s="27">
        <f ca="1">'Composition Moles'!BU52/'Composition Moles'!$C52</f>
        <v>0</v>
      </c>
      <c r="BU32" s="27">
        <f t="shared" ca="1" si="2"/>
        <v>1</v>
      </c>
      <c r="BV32" s="56" t="e">
        <f t="shared" ca="1" si="0"/>
        <v>#DIV/0!</v>
      </c>
      <c r="BW32" s="27"/>
      <c r="BX32" s="57"/>
      <c r="BZ32" s="24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</row>
    <row r="33" spans="1:106">
      <c r="A33">
        <f t="shared" si="1"/>
        <v>1.5500000000000007</v>
      </c>
      <c r="B33" s="24">
        <f ca="1">B32+DeltaRK4!B34</f>
        <v>412.37337742552785</v>
      </c>
      <c r="C33" s="27">
        <f ca="1">'Composition Moles'!D53/'Composition Moles'!$C53</f>
        <v>6.4496905087791712E-2</v>
      </c>
      <c r="D33" s="27">
        <f ca="1">'Composition Moles'!E53/'Composition Moles'!$C53</f>
        <v>2.1634803156791575E-3</v>
      </c>
      <c r="E33" s="27">
        <f ca="1">'Composition Moles'!F53/'Composition Moles'!$C53</f>
        <v>2.6319755799072891E-2</v>
      </c>
      <c r="F33" s="27">
        <f ca="1">'Composition Moles'!G53/'Composition Moles'!$C53</f>
        <v>6.0406886304638467E-3</v>
      </c>
      <c r="G33" s="27">
        <f ca="1">'Composition Moles'!H53/'Composition Moles'!$C53</f>
        <v>4.1095936922633919E-4</v>
      </c>
      <c r="H33" s="27">
        <f ca="1">'Composition Moles'!I53/'Composition Moles'!$C53</f>
        <v>4.3813023661320462E-4</v>
      </c>
      <c r="I33" s="27">
        <f ca="1">'Composition Moles'!J53/'Composition Moles'!$C53</f>
        <v>1.0528711112410343E-4</v>
      </c>
      <c r="J33" s="27">
        <f ca="1">'Composition Moles'!K53/'Composition Moles'!$C53</f>
        <v>5.0945376350372627E-5</v>
      </c>
      <c r="K33" s="27">
        <f ca="1">'Composition Moles'!L53/'Composition Moles'!$C53</f>
        <v>0</v>
      </c>
      <c r="L33" s="27">
        <f ca="1">'Composition Moles'!M53/'Composition Moles'!$C53</f>
        <v>3.3963584233581753E-5</v>
      </c>
      <c r="M33" s="27">
        <f ca="1">'Composition Moles'!N53/'Composition Moles'!$C53</f>
        <v>1.0868346954746161E-4</v>
      </c>
      <c r="N33" s="27">
        <f ca="1">'Composition Moles'!O53/'Composition Moles'!$C53</f>
        <v>0</v>
      </c>
      <c r="O33" s="27">
        <f ca="1">'Composition Moles'!P53/'Composition Moles'!$C53</f>
        <v>0</v>
      </c>
      <c r="P33" s="27">
        <f ca="1">'Composition Moles'!Q53/'Composition Moles'!$C53</f>
        <v>8.5634600553494186E-2</v>
      </c>
      <c r="Q33" s="27">
        <f ca="1">'Composition Moles'!R53/'Composition Moles'!$C53</f>
        <v>1.6981792116790877E-5</v>
      </c>
      <c r="R33" s="27">
        <f ca="1">'Composition Moles'!S53/'Composition Moles'!$C53</f>
        <v>0</v>
      </c>
      <c r="S33" s="27">
        <f ca="1">'Composition Moles'!T53/'Composition Moles'!$C53</f>
        <v>4.4152659503656276E-5</v>
      </c>
      <c r="T33" s="27">
        <f ca="1">'Composition Moles'!U53/'Composition Moles'!$C53</f>
        <v>0</v>
      </c>
      <c r="U33" s="27">
        <f ca="1">'Composition Moles'!V53/'Composition Moles'!$C53</f>
        <v>1.0189075270074524E-5</v>
      </c>
      <c r="V33" s="27">
        <f ca="1">'Composition Moles'!W53/'Composition Moles'!$C53</f>
        <v>0.57275681391188193</v>
      </c>
      <c r="W33" s="27">
        <f ca="1">'Composition Moles'!X53/'Composition Moles'!$C53</f>
        <v>3.3963584233581753E-6</v>
      </c>
      <c r="X33" s="27">
        <f ca="1">'Composition Moles'!Y53/'Composition Moles'!$C53</f>
        <v>1.0189075270074524E-5</v>
      </c>
      <c r="Y33" s="27">
        <f ca="1">'Composition Moles'!Z53/'Composition Moles'!$C53</f>
        <v>0</v>
      </c>
      <c r="Z33" s="27">
        <f ca="1">'Composition Moles'!AA53/'Composition Moles'!$C53</f>
        <v>0</v>
      </c>
      <c r="AA33" s="27">
        <f ca="1">'Composition Moles'!AB53/'Composition Moles'!$C53</f>
        <v>0</v>
      </c>
      <c r="AB33" s="27">
        <f ca="1">'Composition Moles'!AC53/'Composition Moles'!$C53</f>
        <v>0</v>
      </c>
      <c r="AC33" s="27">
        <f ca="1">'Composition Moles'!AD53/'Composition Moles'!$C53</f>
        <v>0</v>
      </c>
      <c r="AD33" s="27">
        <f ca="1">'Composition Moles'!AE53/'Composition Moles'!$C53</f>
        <v>4.6888006120813862E-4</v>
      </c>
      <c r="AE33" s="27">
        <f ca="1">'Composition Moles'!AF53/'Composition Moles'!$C53</f>
        <v>6.2694981506877578E-2</v>
      </c>
      <c r="AF33" s="27">
        <f ca="1">'Composition Moles'!AG53/'Composition Moles'!$C53</f>
        <v>3.4849220186810304E-2</v>
      </c>
      <c r="AG33" s="27">
        <f ca="1">'Composition Moles'!AH53/'Composition Moles'!$C53</f>
        <v>2.6336337916497619E-2</v>
      </c>
      <c r="AH33" s="27">
        <f ca="1">'Composition Moles'!AI53/'Composition Moles'!$C53</f>
        <v>0</v>
      </c>
      <c r="AI33" s="27">
        <f ca="1">'Composition Moles'!AJ53/'Composition Moles'!$C53</f>
        <v>0</v>
      </c>
      <c r="AJ33" s="27">
        <f ca="1">'Composition Moles'!AK53/'Composition Moles'!$C53</f>
        <v>0</v>
      </c>
      <c r="AK33" s="27">
        <f ca="1">'Composition Moles'!AL53/'Composition Moles'!$C53</f>
        <v>7.0644255205850042E-4</v>
      </c>
      <c r="AL33" s="27">
        <f ca="1">'Composition Moles'!AM53/'Composition Moles'!$C53</f>
        <v>1.0672011581444727E-4</v>
      </c>
      <c r="AM33" s="27">
        <f ca="1">'Composition Moles'!AN53/'Composition Moles'!$C53</f>
        <v>3.7747227499977413E-3</v>
      </c>
      <c r="AN33" s="27">
        <f ca="1">'Composition Moles'!AO53/'Composition Moles'!$C53</f>
        <v>8.7999646749210327E-3</v>
      </c>
      <c r="AO33" s="27">
        <f ca="1">'Composition Moles'!AP53/'Composition Moles'!$C53</f>
        <v>6.7349787535192608E-3</v>
      </c>
      <c r="AP33" s="27">
        <f ca="1">'Composition Moles'!AQ53/'Composition Moles'!$C53</f>
        <v>1.3584803257271761E-2</v>
      </c>
      <c r="AQ33" s="27">
        <f ca="1">'Composition Moles'!AR53/'Composition Moles'!$C53</f>
        <v>5.2595376107963755E-2</v>
      </c>
      <c r="AR33" s="27">
        <f ca="1">'Composition Moles'!AS53/'Composition Moles'!$C53</f>
        <v>8.7674882846368345E-5</v>
      </c>
      <c r="AS33" s="27">
        <f ca="1">'Composition Moles'!AT53/'Composition Moles'!$C53</f>
        <v>1.6404411184819986E-3</v>
      </c>
      <c r="AT33" s="27">
        <f ca="1">'Composition Moles'!AU53/'Composition Moles'!$C53</f>
        <v>1.3585433693432701E-5</v>
      </c>
      <c r="AU33" s="27">
        <f ca="1">'Composition Moles'!AV53/'Composition Moles'!$C53</f>
        <v>0</v>
      </c>
      <c r="AV33" s="27">
        <f ca="1">'Composition Moles'!AW53/'Composition Moles'!$C53</f>
        <v>4.4831931188327916E-4</v>
      </c>
      <c r="AW33" s="27">
        <f ca="1">'Composition Moles'!AX53/'Composition Moles'!$C53</f>
        <v>4.5511202872999552E-4</v>
      </c>
      <c r="AX33" s="27">
        <f ca="1">'Composition Moles'!AY53/'Composition Moles'!$C53</f>
        <v>4.5511202872999552E-4</v>
      </c>
      <c r="AY33" s="27">
        <f ca="1">'Composition Moles'!AZ53/'Composition Moles'!$C53</f>
        <v>4.2114844449641373E-4</v>
      </c>
      <c r="AZ33" s="27">
        <f ca="1">'Composition Moles'!BA53/'Composition Moles'!$C53</f>
        <v>4.7549017927014455E-5</v>
      </c>
      <c r="BA33" s="27">
        <f ca="1">'Composition Moles'!BB53/'Composition Moles'!$C53</f>
        <v>1.2702380503359575E-3</v>
      </c>
      <c r="BB33" s="27">
        <f ca="1">'Composition Moles'!BC53/'Composition Moles'!$C53</f>
        <v>6.3851538359133684E-4</v>
      </c>
      <c r="BC33" s="27">
        <f ca="1">'Composition Moles'!BD53/'Composition Moles'!$C53</f>
        <v>3.6171217208764567E-3</v>
      </c>
      <c r="BD33" s="27">
        <f ca="1">'Composition Moles'!BE53/'Composition Moles'!$C53</f>
        <v>5.2643555562051716E-4</v>
      </c>
      <c r="BE33" s="27">
        <f ca="1">'Composition Moles'!BF53/'Composition Moles'!$C53</f>
        <v>2.2755601436499776E-4</v>
      </c>
      <c r="BF33" s="27">
        <f ca="1">'Composition Moles'!BG53/'Composition Moles'!$C53</f>
        <v>1.9019607170805782E-4</v>
      </c>
      <c r="BG33" s="27">
        <f ca="1">'Composition Moles'!BH53/'Composition Moles'!$C53</f>
        <v>7.1323526890521678E-4</v>
      </c>
      <c r="BH33" s="27">
        <f ca="1">'Composition Moles'!BI53/'Composition Moles'!$C53</f>
        <v>5.8417364881760609E-4</v>
      </c>
      <c r="BI33" s="27">
        <f ca="1">'Composition Moles'!BJ53/'Composition Moles'!$C53</f>
        <v>4.2114844449641373E-4</v>
      </c>
      <c r="BJ33" s="27">
        <f ca="1">'Composition Moles'!BK53/'Composition Moles'!$C53</f>
        <v>3.2639004448472061E-3</v>
      </c>
      <c r="BK33" s="27">
        <f ca="1">'Composition Moles'!BL53/'Composition Moles'!$C53</f>
        <v>2.0717786382484869E-4</v>
      </c>
      <c r="BL33" s="27">
        <f ca="1">'Composition Moles'!BM53/'Composition Moles'!$C53</f>
        <v>1.5283612905111789E-3</v>
      </c>
      <c r="BM33" s="27">
        <f ca="1">'Composition Moles'!BN53/'Composition Moles'!$C53</f>
        <v>3.2435222943070574E-3</v>
      </c>
      <c r="BN33" s="27">
        <f ca="1">'Composition Moles'!BO53/'Composition Moles'!$C53</f>
        <v>1.5283612905111789E-3</v>
      </c>
      <c r="BO33" s="27">
        <f ca="1">'Composition Moles'!BP53/'Composition Moles'!$C53</f>
        <v>8.7626047322640925E-4</v>
      </c>
      <c r="BP33" s="27">
        <f ca="1">'Composition Moles'!BQ53/'Composition Moles'!$C53</f>
        <v>3.4608892334019804E-3</v>
      </c>
      <c r="BQ33" s="27">
        <f ca="1">'Composition Moles'!BR53/'Composition Moles'!$C53</f>
        <v>2.7238794555332563E-3</v>
      </c>
      <c r="BR33" s="27">
        <f ca="1">'Composition Moles'!BS53/'Composition Moles'!$C53</f>
        <v>5.2983191404387534E-4</v>
      </c>
      <c r="BS33" s="27">
        <f ca="1">'Composition Moles'!BT53/'Composition Moles'!$C53</f>
        <v>1.5827030252849096E-3</v>
      </c>
      <c r="BT33" s="27">
        <f ca="1">'Composition Moles'!BU53/'Composition Moles'!$C53</f>
        <v>0</v>
      </c>
      <c r="BU33" s="27">
        <f t="shared" ca="1" si="2"/>
        <v>0.99999999999999956</v>
      </c>
      <c r="BV33" s="56" t="e">
        <f t="shared" ca="1" si="0"/>
        <v>#DIV/0!</v>
      </c>
      <c r="BW33" s="27"/>
      <c r="BX33" s="23"/>
      <c r="BZ33" s="24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</row>
    <row r="34" spans="1:106">
      <c r="A34">
        <f t="shared" si="1"/>
        <v>1.6000000000000008</v>
      </c>
      <c r="B34" s="24">
        <f ca="1">B33+DeltaRK4!B35</f>
        <v>412.49960214893935</v>
      </c>
      <c r="C34" s="27">
        <f ca="1">'Composition Moles'!D54/'Composition Moles'!$C54</f>
        <v>6.4231734289947981E-2</v>
      </c>
      <c r="D34" s="27">
        <f ca="1">'Composition Moles'!E54/'Composition Moles'!$C54</f>
        <v>2.1634803156791575E-3</v>
      </c>
      <c r="E34" s="27">
        <f ca="1">'Composition Moles'!F54/'Composition Moles'!$C54</f>
        <v>2.6574467765742241E-2</v>
      </c>
      <c r="F34" s="27">
        <f ca="1">'Composition Moles'!G54/'Composition Moles'!$C54</f>
        <v>6.0511474616382361E-3</v>
      </c>
      <c r="G34" s="27">
        <f ca="1">'Composition Moles'!H54/'Composition Moles'!$C54</f>
        <v>4.1095936922633919E-4</v>
      </c>
      <c r="H34" s="27">
        <f ca="1">'Composition Moles'!I54/'Composition Moles'!$C54</f>
        <v>4.3813023661320462E-4</v>
      </c>
      <c r="I34" s="27">
        <f ca="1">'Composition Moles'!J54/'Composition Moles'!$C54</f>
        <v>1.0528711112410343E-4</v>
      </c>
      <c r="J34" s="27">
        <f ca="1">'Composition Moles'!K54/'Composition Moles'!$C54</f>
        <v>5.0945376350372627E-5</v>
      </c>
      <c r="K34" s="27">
        <f ca="1">'Composition Moles'!L54/'Composition Moles'!$C54</f>
        <v>0</v>
      </c>
      <c r="L34" s="27">
        <f ca="1">'Composition Moles'!M54/'Composition Moles'!$C54</f>
        <v>3.3963584233581753E-5</v>
      </c>
      <c r="M34" s="27">
        <f ca="1">'Composition Moles'!N54/'Composition Moles'!$C54</f>
        <v>1.0868346954746161E-4</v>
      </c>
      <c r="N34" s="27">
        <f ca="1">'Composition Moles'!O54/'Composition Moles'!$C54</f>
        <v>0</v>
      </c>
      <c r="O34" s="27">
        <f ca="1">'Composition Moles'!P54/'Composition Moles'!$C54</f>
        <v>0</v>
      </c>
      <c r="P34" s="27">
        <f ca="1">'Composition Moles'!Q54/'Composition Moles'!$C54</f>
        <v>8.7218754297013354E-2</v>
      </c>
      <c r="Q34" s="27">
        <f ca="1">'Composition Moles'!R54/'Composition Moles'!$C54</f>
        <v>1.6981792116790877E-5</v>
      </c>
      <c r="R34" s="27">
        <f ca="1">'Composition Moles'!S54/'Composition Moles'!$C54</f>
        <v>0</v>
      </c>
      <c r="S34" s="27">
        <f ca="1">'Composition Moles'!T54/'Composition Moles'!$C54</f>
        <v>4.4152659503656276E-5</v>
      </c>
      <c r="T34" s="27">
        <f ca="1">'Composition Moles'!U54/'Composition Moles'!$C54</f>
        <v>0</v>
      </c>
      <c r="U34" s="27">
        <f ca="1">'Composition Moles'!V54/'Composition Moles'!$C54</f>
        <v>1.0189075270074524E-5</v>
      </c>
      <c r="V34" s="27">
        <f ca="1">'Composition Moles'!W54/'Composition Moles'!$C54</f>
        <v>0.5692655813426164</v>
      </c>
      <c r="W34" s="27">
        <f ca="1">'Composition Moles'!X54/'Composition Moles'!$C54</f>
        <v>3.3963584233581753E-6</v>
      </c>
      <c r="X34" s="27">
        <f ca="1">'Composition Moles'!Y54/'Composition Moles'!$C54</f>
        <v>1.0189075270074524E-5</v>
      </c>
      <c r="Y34" s="27">
        <f ca="1">'Composition Moles'!Z54/'Composition Moles'!$C54</f>
        <v>0</v>
      </c>
      <c r="Z34" s="27">
        <f ca="1">'Composition Moles'!AA54/'Composition Moles'!$C54</f>
        <v>0</v>
      </c>
      <c r="AA34" s="27">
        <f ca="1">'Composition Moles'!AB54/'Composition Moles'!$C54</f>
        <v>0</v>
      </c>
      <c r="AB34" s="27">
        <f ca="1">'Composition Moles'!AC54/'Composition Moles'!$C54</f>
        <v>0</v>
      </c>
      <c r="AC34" s="27">
        <f ca="1">'Composition Moles'!AD54/'Composition Moles'!$C54</f>
        <v>0</v>
      </c>
      <c r="AD34" s="27">
        <f ca="1">'Composition Moles'!AE54/'Composition Moles'!$C54</f>
        <v>4.6671927967132482E-4</v>
      </c>
      <c r="AE34" s="27">
        <f ca="1">'Composition Moles'!AF54/'Composition Moles'!$C54</f>
        <v>6.3611278357715753E-2</v>
      </c>
      <c r="AF34" s="27">
        <f ca="1">'Composition Moles'!AG54/'Composition Moles'!$C54</f>
        <v>3.609287408033271E-2</v>
      </c>
      <c r="AG34" s="27">
        <f ca="1">'Composition Moles'!AH54/'Composition Moles'!$C54</f>
        <v>2.6949352288509202E-2</v>
      </c>
      <c r="AH34" s="27">
        <f ca="1">'Composition Moles'!AI54/'Composition Moles'!$C54</f>
        <v>0</v>
      </c>
      <c r="AI34" s="27">
        <f ca="1">'Composition Moles'!AJ54/'Composition Moles'!$C54</f>
        <v>0</v>
      </c>
      <c r="AJ34" s="27">
        <f ca="1">'Composition Moles'!AK54/'Composition Moles'!$C54</f>
        <v>0</v>
      </c>
      <c r="AK34" s="27">
        <f ca="1">'Composition Moles'!AL54/'Composition Moles'!$C54</f>
        <v>7.0644255205850042E-4</v>
      </c>
      <c r="AL34" s="27">
        <f ca="1">'Composition Moles'!AM54/'Composition Moles'!$C54</f>
        <v>9.626128464005822E-5</v>
      </c>
      <c r="AM34" s="27">
        <f ca="1">'Composition Moles'!AN54/'Composition Moles'!$C54</f>
        <v>3.5579222405155153E-3</v>
      </c>
      <c r="AN34" s="27">
        <f ca="1">'Composition Moles'!AO54/'Composition Moles'!$C54</f>
        <v>8.7999646749210327E-3</v>
      </c>
      <c r="AO34" s="27">
        <f ca="1">'Composition Moles'!AP54/'Composition Moles'!$C54</f>
        <v>6.7349787535192608E-3</v>
      </c>
      <c r="AP34" s="27">
        <f ca="1">'Composition Moles'!AQ54/'Composition Moles'!$C54</f>
        <v>1.3372647867794293E-2</v>
      </c>
      <c r="AQ34" s="27">
        <f ca="1">'Composition Moles'!AR54/'Composition Moles'!$C54</f>
        <v>5.2383220718486286E-2</v>
      </c>
      <c r="AR34" s="27">
        <f ca="1">'Composition Moles'!AS54/'Composition Moles'!$C54</f>
        <v>-1.2448050663109987E-4</v>
      </c>
      <c r="AS34" s="27">
        <f ca="1">'Composition Moles'!AT54/'Composition Moles'!$C54</f>
        <v>1.6404411184819986E-3</v>
      </c>
      <c r="AT34" s="27">
        <f ca="1">'Composition Moles'!AU54/'Composition Moles'!$C54</f>
        <v>1.3585433693432701E-5</v>
      </c>
      <c r="AU34" s="27">
        <f ca="1">'Composition Moles'!AV54/'Composition Moles'!$C54</f>
        <v>0</v>
      </c>
      <c r="AV34" s="27">
        <f ca="1">'Composition Moles'!AW54/'Composition Moles'!$C54</f>
        <v>4.4831931188327916E-4</v>
      </c>
      <c r="AW34" s="27">
        <f ca="1">'Composition Moles'!AX54/'Composition Moles'!$C54</f>
        <v>4.5511202872999552E-4</v>
      </c>
      <c r="AX34" s="27">
        <f ca="1">'Composition Moles'!AY54/'Composition Moles'!$C54</f>
        <v>4.5511202872999552E-4</v>
      </c>
      <c r="AY34" s="27">
        <f ca="1">'Composition Moles'!AZ54/'Composition Moles'!$C54</f>
        <v>4.2114844449641373E-4</v>
      </c>
      <c r="AZ34" s="27">
        <f ca="1">'Composition Moles'!BA54/'Composition Moles'!$C54</f>
        <v>4.7549017927014455E-5</v>
      </c>
      <c r="BA34" s="27">
        <f ca="1">'Composition Moles'!BB54/'Composition Moles'!$C54</f>
        <v>1.2702380503359575E-3</v>
      </c>
      <c r="BB34" s="27">
        <f ca="1">'Composition Moles'!BC54/'Composition Moles'!$C54</f>
        <v>6.3851538359133684E-4</v>
      </c>
      <c r="BC34" s="27">
        <f ca="1">'Composition Moles'!BD54/'Composition Moles'!$C54</f>
        <v>3.6171217208764567E-3</v>
      </c>
      <c r="BD34" s="27">
        <f ca="1">'Composition Moles'!BE54/'Composition Moles'!$C54</f>
        <v>5.2643555562051716E-4</v>
      </c>
      <c r="BE34" s="27">
        <f ca="1">'Composition Moles'!BF54/'Composition Moles'!$C54</f>
        <v>2.2755601436499776E-4</v>
      </c>
      <c r="BF34" s="27">
        <f ca="1">'Composition Moles'!BG54/'Composition Moles'!$C54</f>
        <v>1.9019607170805782E-4</v>
      </c>
      <c r="BG34" s="27">
        <f ca="1">'Composition Moles'!BH54/'Composition Moles'!$C54</f>
        <v>7.1323526890521678E-4</v>
      </c>
      <c r="BH34" s="27">
        <f ca="1">'Composition Moles'!BI54/'Composition Moles'!$C54</f>
        <v>5.8417364881760609E-4</v>
      </c>
      <c r="BI34" s="27">
        <f ca="1">'Composition Moles'!BJ54/'Composition Moles'!$C54</f>
        <v>4.2114844449641373E-4</v>
      </c>
      <c r="BJ34" s="27">
        <f ca="1">'Composition Moles'!BK54/'Composition Moles'!$C54</f>
        <v>3.2639004448472061E-3</v>
      </c>
      <c r="BK34" s="27">
        <f ca="1">'Composition Moles'!BL54/'Composition Moles'!$C54</f>
        <v>2.0717786382484869E-4</v>
      </c>
      <c r="BL34" s="27">
        <f ca="1">'Composition Moles'!BM54/'Composition Moles'!$C54</f>
        <v>1.5283612905111789E-3</v>
      </c>
      <c r="BM34" s="27">
        <f ca="1">'Composition Moles'!BN54/'Composition Moles'!$C54</f>
        <v>3.2435222943070574E-3</v>
      </c>
      <c r="BN34" s="27">
        <f ca="1">'Composition Moles'!BO54/'Composition Moles'!$C54</f>
        <v>1.5283612905111789E-3</v>
      </c>
      <c r="BO34" s="27">
        <f ca="1">'Composition Moles'!BP54/'Composition Moles'!$C54</f>
        <v>8.7626047322640925E-4</v>
      </c>
      <c r="BP34" s="27">
        <f ca="1">'Composition Moles'!BQ54/'Composition Moles'!$C54</f>
        <v>3.4608892334019804E-3</v>
      </c>
      <c r="BQ34" s="27">
        <f ca="1">'Composition Moles'!BR54/'Composition Moles'!$C54</f>
        <v>2.7238794555332563E-3</v>
      </c>
      <c r="BR34" s="27">
        <f ca="1">'Composition Moles'!BS54/'Composition Moles'!$C54</f>
        <v>5.2983191404387534E-4</v>
      </c>
      <c r="BS34" s="27">
        <f ca="1">'Composition Moles'!BT54/'Composition Moles'!$C54</f>
        <v>1.5827030252849096E-3</v>
      </c>
      <c r="BT34" s="27">
        <f ca="1">'Composition Moles'!BU54/'Composition Moles'!$C54</f>
        <v>0</v>
      </c>
      <c r="BU34" s="27">
        <f t="shared" ca="1" si="2"/>
        <v>0.99999999999999967</v>
      </c>
      <c r="BV34" s="56" t="e">
        <f t="shared" ref="BV34:BV65" ca="1" si="3">C34/Y34</f>
        <v>#DIV/0!</v>
      </c>
      <c r="BW34" s="27"/>
      <c r="BX34" s="23"/>
      <c r="BZ34" s="24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</row>
    <row r="35" spans="1:106">
      <c r="A35">
        <f t="shared" ref="A35:A61" si="4">A34+TimeStep</f>
        <v>1.6500000000000008</v>
      </c>
      <c r="B35" s="24">
        <f ca="1">B34+DeltaRK4!B36</f>
        <v>412.61871195354291</v>
      </c>
      <c r="C35" s="27">
        <f ca="1">'Composition Moles'!D55/'Composition Moles'!$C55</f>
        <v>6.3983243874036741E-2</v>
      </c>
      <c r="D35" s="27">
        <f ca="1">'Composition Moles'!E55/'Composition Moles'!$C55</f>
        <v>2.1634803156791583E-3</v>
      </c>
      <c r="E35" s="27">
        <f ca="1">'Composition Moles'!F55/'Composition Moles'!$C55</f>
        <v>2.6813563135017968E-2</v>
      </c>
      <c r="F35" s="27">
        <f ca="1">'Composition Moles'!G55/'Composition Moles'!$C55</f>
        <v>6.0605425082737715E-3</v>
      </c>
      <c r="G35" s="27">
        <f ca="1">'Composition Moles'!H55/'Composition Moles'!$C55</f>
        <v>4.109593692263393E-4</v>
      </c>
      <c r="H35" s="27">
        <f ca="1">'Composition Moles'!I55/'Composition Moles'!$C55</f>
        <v>4.3813023661320473E-4</v>
      </c>
      <c r="I35" s="27">
        <f ca="1">'Composition Moles'!J55/'Composition Moles'!$C55</f>
        <v>1.0528711112410346E-4</v>
      </c>
      <c r="J35" s="27">
        <f ca="1">'Composition Moles'!K55/'Composition Moles'!$C55</f>
        <v>5.094537635037264E-5</v>
      </c>
      <c r="K35" s="27">
        <f ca="1">'Composition Moles'!L55/'Composition Moles'!$C55</f>
        <v>0</v>
      </c>
      <c r="L35" s="27">
        <f ca="1">'Composition Moles'!M55/'Composition Moles'!$C55</f>
        <v>3.3963584233581767E-5</v>
      </c>
      <c r="M35" s="27">
        <f ca="1">'Composition Moles'!N55/'Composition Moles'!$C55</f>
        <v>1.0868346954746164E-4</v>
      </c>
      <c r="N35" s="27">
        <f ca="1">'Composition Moles'!O55/'Composition Moles'!$C55</f>
        <v>0</v>
      </c>
      <c r="O35" s="27">
        <f ca="1">'Composition Moles'!P55/'Composition Moles'!$C55</f>
        <v>0</v>
      </c>
      <c r="P35" s="27">
        <f ca="1">'Composition Moles'!Q55/'Composition Moles'!$C55</f>
        <v>8.8767257737589464E-2</v>
      </c>
      <c r="Q35" s="27">
        <f ca="1">'Composition Moles'!R55/'Composition Moles'!$C55</f>
        <v>1.6981792116790884E-5</v>
      </c>
      <c r="R35" s="27">
        <f ca="1">'Composition Moles'!S55/'Composition Moles'!$C55</f>
        <v>0</v>
      </c>
      <c r="S35" s="27">
        <f ca="1">'Composition Moles'!T55/'Composition Moles'!$C55</f>
        <v>4.415265950365629E-5</v>
      </c>
      <c r="T35" s="27">
        <f ca="1">'Composition Moles'!U55/'Composition Moles'!$C55</f>
        <v>0</v>
      </c>
      <c r="U35" s="27">
        <f ca="1">'Composition Moles'!V55/'Composition Moles'!$C55</f>
        <v>1.0189075270074528E-5</v>
      </c>
      <c r="V35" s="27">
        <f ca="1">'Composition Moles'!W55/'Composition Moles'!$C55</f>
        <v>0.56583759215177187</v>
      </c>
      <c r="W35" s="27">
        <f ca="1">'Composition Moles'!X55/'Composition Moles'!$C55</f>
        <v>3.3963584233581762E-6</v>
      </c>
      <c r="X35" s="27">
        <f ca="1">'Composition Moles'!Y55/'Composition Moles'!$C55</f>
        <v>1.0189075270074528E-5</v>
      </c>
      <c r="Y35" s="27">
        <f ca="1">'Composition Moles'!Z55/'Composition Moles'!$C55</f>
        <v>0</v>
      </c>
      <c r="Z35" s="27">
        <f ca="1">'Composition Moles'!AA55/'Composition Moles'!$C55</f>
        <v>0</v>
      </c>
      <c r="AA35" s="27">
        <f ca="1">'Composition Moles'!AB55/'Composition Moles'!$C55</f>
        <v>0</v>
      </c>
      <c r="AB35" s="27">
        <f ca="1">'Composition Moles'!AC55/'Composition Moles'!$C55</f>
        <v>0</v>
      </c>
      <c r="AC35" s="27">
        <f ca="1">'Composition Moles'!AD55/'Composition Moles'!$C55</f>
        <v>0</v>
      </c>
      <c r="AD35" s="27">
        <f ca="1">'Composition Moles'!AE55/'Composition Moles'!$C55</f>
        <v>4.6290542526069862E-4</v>
      </c>
      <c r="AE35" s="27">
        <f ca="1">'Composition Moles'!AF55/'Composition Moles'!$C55</f>
        <v>6.4477406702355217E-2</v>
      </c>
      <c r="AF35" s="27">
        <f ca="1">'Composition Moles'!AG55/'Composition Moles'!$C55</f>
        <v>3.7344780009003466E-2</v>
      </c>
      <c r="AG35" s="27">
        <f ca="1">'Composition Moles'!AH55/'Composition Moles'!$C55</f>
        <v>2.7551975808028716E-2</v>
      </c>
      <c r="AH35" s="27">
        <f ca="1">'Composition Moles'!AI55/'Composition Moles'!$C55</f>
        <v>0</v>
      </c>
      <c r="AI35" s="27">
        <f ca="1">'Composition Moles'!AJ55/'Composition Moles'!$C55</f>
        <v>0</v>
      </c>
      <c r="AJ35" s="27">
        <f ca="1">'Composition Moles'!AK55/'Composition Moles'!$C55</f>
        <v>0</v>
      </c>
      <c r="AK35" s="27">
        <f ca="1">'Composition Moles'!AL55/'Composition Moles'!$C55</f>
        <v>7.0644255205850064E-4</v>
      </c>
      <c r="AL35" s="27">
        <f ca="1">'Composition Moles'!AM55/'Composition Moles'!$C55</f>
        <v>8.6866238004524446E-5</v>
      </c>
      <c r="AM35" s="27">
        <f ca="1">'Composition Moles'!AN55/'Composition Moles'!$C55</f>
        <v>3.3519585521407905E-3</v>
      </c>
      <c r="AN35" s="27">
        <f ca="1">'Composition Moles'!AO55/'Composition Moles'!$C55</f>
        <v>8.7999646749210344E-3</v>
      </c>
      <c r="AO35" s="27">
        <f ca="1">'Composition Moles'!AP55/'Composition Moles'!$C55</f>
        <v>6.7349787535192626E-3</v>
      </c>
      <c r="AP35" s="27">
        <f ca="1">'Composition Moles'!AQ55/'Composition Moles'!$C55</f>
        <v>1.3165314716747548E-2</v>
      </c>
      <c r="AQ35" s="27">
        <f ca="1">'Composition Moles'!AR55/'Composition Moles'!$C55</f>
        <v>5.2175887567439558E-2</v>
      </c>
      <c r="AR35" s="27">
        <f ca="1">'Composition Moles'!AS55/'Composition Moles'!$C55</f>
        <v>-3.3181365767784863E-4</v>
      </c>
      <c r="AS35" s="27">
        <f ca="1">'Composition Moles'!AT55/'Composition Moles'!$C55</f>
        <v>1.640441118481999E-3</v>
      </c>
      <c r="AT35" s="27">
        <f ca="1">'Composition Moles'!AU55/'Composition Moles'!$C55</f>
        <v>1.3585433693432705E-5</v>
      </c>
      <c r="AU35" s="27">
        <f ca="1">'Composition Moles'!AV55/'Composition Moles'!$C55</f>
        <v>0</v>
      </c>
      <c r="AV35" s="27">
        <f ca="1">'Composition Moles'!AW55/'Composition Moles'!$C55</f>
        <v>4.4831931188327927E-4</v>
      </c>
      <c r="AW35" s="27">
        <f ca="1">'Composition Moles'!AX55/'Composition Moles'!$C55</f>
        <v>4.5511202872999563E-4</v>
      </c>
      <c r="AX35" s="27">
        <f ca="1">'Composition Moles'!AY55/'Composition Moles'!$C55</f>
        <v>4.5511202872999563E-4</v>
      </c>
      <c r="AY35" s="27">
        <f ca="1">'Composition Moles'!AZ55/'Composition Moles'!$C55</f>
        <v>4.2114844449641384E-4</v>
      </c>
      <c r="AZ35" s="27">
        <f ca="1">'Composition Moles'!BA55/'Composition Moles'!$C55</f>
        <v>4.7549017927014468E-5</v>
      </c>
      <c r="BA35" s="27">
        <f ca="1">'Composition Moles'!BB55/'Composition Moles'!$C55</f>
        <v>1.270238050335958E-3</v>
      </c>
      <c r="BB35" s="27">
        <f ca="1">'Composition Moles'!BC55/'Composition Moles'!$C55</f>
        <v>6.3851538359133706E-4</v>
      </c>
      <c r="BC35" s="27">
        <f ca="1">'Composition Moles'!BD55/'Composition Moles'!$C55</f>
        <v>3.617121720876458E-3</v>
      </c>
      <c r="BD35" s="27">
        <f ca="1">'Composition Moles'!BE55/'Composition Moles'!$C55</f>
        <v>5.2643555562051727E-4</v>
      </c>
      <c r="BE35" s="27">
        <f ca="1">'Composition Moles'!BF55/'Composition Moles'!$C55</f>
        <v>2.2755601436499781E-4</v>
      </c>
      <c r="BF35" s="27">
        <f ca="1">'Composition Moles'!BG55/'Composition Moles'!$C55</f>
        <v>1.9019607170805787E-4</v>
      </c>
      <c r="BG35" s="27">
        <f ca="1">'Composition Moles'!BH55/'Composition Moles'!$C55</f>
        <v>7.1323526890521699E-4</v>
      </c>
      <c r="BH35" s="27">
        <f ca="1">'Composition Moles'!BI55/'Composition Moles'!$C55</f>
        <v>5.8417364881760631E-4</v>
      </c>
      <c r="BI35" s="27">
        <f ca="1">'Composition Moles'!BJ55/'Composition Moles'!$C55</f>
        <v>4.2114844449641384E-4</v>
      </c>
      <c r="BJ35" s="27">
        <f ca="1">'Composition Moles'!BK55/'Composition Moles'!$C55</f>
        <v>3.2639004448472069E-3</v>
      </c>
      <c r="BK35" s="27">
        <f ca="1">'Composition Moles'!BL55/'Composition Moles'!$C55</f>
        <v>2.0717786382484874E-4</v>
      </c>
      <c r="BL35" s="27">
        <f ca="1">'Composition Moles'!BM55/'Composition Moles'!$C55</f>
        <v>1.5283612905111793E-3</v>
      </c>
      <c r="BM35" s="27">
        <f ca="1">'Composition Moles'!BN55/'Composition Moles'!$C55</f>
        <v>3.2435222943070583E-3</v>
      </c>
      <c r="BN35" s="27">
        <f ca="1">'Composition Moles'!BO55/'Composition Moles'!$C55</f>
        <v>1.5283612905111793E-3</v>
      </c>
      <c r="BO35" s="27">
        <f ca="1">'Composition Moles'!BP55/'Composition Moles'!$C55</f>
        <v>8.7626047322640946E-4</v>
      </c>
      <c r="BP35" s="27">
        <f ca="1">'Composition Moles'!BQ55/'Composition Moles'!$C55</f>
        <v>3.4608892334019813E-3</v>
      </c>
      <c r="BQ35" s="27">
        <f ca="1">'Composition Moles'!BR55/'Composition Moles'!$C55</f>
        <v>2.7238794555332572E-3</v>
      </c>
      <c r="BR35" s="27">
        <f ca="1">'Composition Moles'!BS55/'Composition Moles'!$C55</f>
        <v>5.2983191404387545E-4</v>
      </c>
      <c r="BS35" s="27">
        <f ca="1">'Composition Moles'!BT55/'Composition Moles'!$C55</f>
        <v>1.5827030252849102E-3</v>
      </c>
      <c r="BT35" s="27">
        <f ca="1">'Composition Moles'!BU55/'Composition Moles'!$C55</f>
        <v>0</v>
      </c>
      <c r="BU35" s="27">
        <f t="shared" ca="1" si="2"/>
        <v>0.99999999999999978</v>
      </c>
      <c r="BV35" s="56" t="e">
        <f t="shared" ca="1" si="3"/>
        <v>#DIV/0!</v>
      </c>
      <c r="BW35" s="27"/>
      <c r="BX35" s="23"/>
      <c r="BZ35" s="24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</row>
    <row r="36" spans="1:106">
      <c r="A36">
        <f t="shared" si="4"/>
        <v>1.7000000000000008</v>
      </c>
      <c r="B36" s="24">
        <f ca="1">B35+DeltaRK4!B37</f>
        <v>412.73105663878152</v>
      </c>
      <c r="C36" s="27">
        <f ca="1">'Composition Moles'!D56/'Composition Moles'!$C56</f>
        <v>6.3750415750483E-2</v>
      </c>
      <c r="D36" s="27">
        <f ca="1">'Composition Moles'!E56/'Composition Moles'!$C56</f>
        <v>2.1634803156791583E-3</v>
      </c>
      <c r="E36" s="27">
        <f ca="1">'Composition Moles'!F56/'Composition Moles'!$C56</f>
        <v>2.7037945968405839E-2</v>
      </c>
      <c r="F36" s="27">
        <f ca="1">'Composition Moles'!G56/'Composition Moles'!$C56</f>
        <v>6.0689877984396378E-3</v>
      </c>
      <c r="G36" s="27">
        <f ca="1">'Composition Moles'!H56/'Composition Moles'!$C56</f>
        <v>4.109593692263393E-4</v>
      </c>
      <c r="H36" s="27">
        <f ca="1">'Composition Moles'!I56/'Composition Moles'!$C56</f>
        <v>4.3813023661320473E-4</v>
      </c>
      <c r="I36" s="27">
        <f ca="1">'Composition Moles'!J56/'Composition Moles'!$C56</f>
        <v>1.0528711112410346E-4</v>
      </c>
      <c r="J36" s="27">
        <f ca="1">'Composition Moles'!K56/'Composition Moles'!$C56</f>
        <v>5.094537635037264E-5</v>
      </c>
      <c r="K36" s="27">
        <f ca="1">'Composition Moles'!L56/'Composition Moles'!$C56</f>
        <v>0</v>
      </c>
      <c r="L36" s="27">
        <f ca="1">'Composition Moles'!M56/'Composition Moles'!$C56</f>
        <v>3.3963584233581767E-5</v>
      </c>
      <c r="M36" s="27">
        <f ca="1">'Composition Moles'!N56/'Composition Moles'!$C56</f>
        <v>1.0868346954746164E-4</v>
      </c>
      <c r="N36" s="27">
        <f ca="1">'Composition Moles'!O56/'Composition Moles'!$C56</f>
        <v>0</v>
      </c>
      <c r="O36" s="27">
        <f ca="1">'Composition Moles'!P56/'Composition Moles'!$C56</f>
        <v>0</v>
      </c>
      <c r="P36" s="27">
        <f ca="1">'Composition Moles'!Q56/'Composition Moles'!$C56</f>
        <v>9.0281817869587541E-2</v>
      </c>
      <c r="Q36" s="27">
        <f ca="1">'Composition Moles'!R56/'Composition Moles'!$C56</f>
        <v>1.6981792116790884E-5</v>
      </c>
      <c r="R36" s="27">
        <f ca="1">'Composition Moles'!S56/'Composition Moles'!$C56</f>
        <v>0</v>
      </c>
      <c r="S36" s="27">
        <f ca="1">'Composition Moles'!T56/'Composition Moles'!$C56</f>
        <v>4.415265950365629E-5</v>
      </c>
      <c r="T36" s="27">
        <f ca="1">'Composition Moles'!U56/'Composition Moles'!$C56</f>
        <v>0</v>
      </c>
      <c r="U36" s="27">
        <f ca="1">'Composition Moles'!V56/'Composition Moles'!$C56</f>
        <v>1.0189075270074528E-5</v>
      </c>
      <c r="V36" s="27">
        <f ca="1">'Composition Moles'!W56/'Composition Moles'!$C56</f>
        <v>0.56247066236470022</v>
      </c>
      <c r="W36" s="27">
        <f ca="1">'Composition Moles'!X56/'Composition Moles'!$C56</f>
        <v>3.3963584233581762E-6</v>
      </c>
      <c r="X36" s="27">
        <f ca="1">'Composition Moles'!Y56/'Composition Moles'!$C56</f>
        <v>1.0189075270074528E-5</v>
      </c>
      <c r="Y36" s="27">
        <f ca="1">'Composition Moles'!Z56/'Composition Moles'!$C56</f>
        <v>0</v>
      </c>
      <c r="Z36" s="27">
        <f ca="1">'Composition Moles'!AA56/'Composition Moles'!$C56</f>
        <v>0</v>
      </c>
      <c r="AA36" s="27">
        <f ca="1">'Composition Moles'!AB56/'Composition Moles'!$C56</f>
        <v>0</v>
      </c>
      <c r="AB36" s="27">
        <f ca="1">'Composition Moles'!AC56/'Composition Moles'!$C56</f>
        <v>0</v>
      </c>
      <c r="AC36" s="27">
        <f ca="1">'Composition Moles'!AD56/'Composition Moles'!$C56</f>
        <v>0</v>
      </c>
      <c r="AD36" s="27">
        <f ca="1">'Composition Moles'!AE56/'Composition Moles'!$C56</f>
        <v>4.5774684619582162E-4</v>
      </c>
      <c r="AE36" s="27">
        <f ca="1">'Composition Moles'!AF56/'Composition Moles'!$C56</f>
        <v>6.5294928363579863E-2</v>
      </c>
      <c r="AF36" s="27">
        <f ca="1">'Composition Moles'!AG56/'Composition Moles'!$C56</f>
        <v>3.8604320028682991E-2</v>
      </c>
      <c r="AG36" s="27">
        <f ca="1">'Composition Moles'!AH56/'Composition Moles'!$C56</f>
        <v>2.8144353421611881E-2</v>
      </c>
      <c r="AH36" s="27">
        <f ca="1">'Composition Moles'!AI56/'Composition Moles'!$C56</f>
        <v>0</v>
      </c>
      <c r="AI36" s="27">
        <f ca="1">'Composition Moles'!AJ56/'Composition Moles'!$C56</f>
        <v>0</v>
      </c>
      <c r="AJ36" s="27">
        <f ca="1">'Composition Moles'!AK56/'Composition Moles'!$C56</f>
        <v>0</v>
      </c>
      <c r="AK36" s="27">
        <f ca="1">'Composition Moles'!AL56/'Composition Moles'!$C56</f>
        <v>7.0644255205850064E-4</v>
      </c>
      <c r="AL36" s="27">
        <f ca="1">'Composition Moles'!AM56/'Composition Moles'!$C56</f>
        <v>7.8420947838659242E-5</v>
      </c>
      <c r="AM36" s="27">
        <f ca="1">'Composition Moles'!AN56/'Composition Moles'!$C56</f>
        <v>3.1564639057072206E-3</v>
      </c>
      <c r="AN36" s="27">
        <f ca="1">'Composition Moles'!AO56/'Composition Moles'!$C56</f>
        <v>8.7999646749210344E-3</v>
      </c>
      <c r="AO36" s="27">
        <f ca="1">'Composition Moles'!AP56/'Composition Moles'!$C56</f>
        <v>6.7349787535192626E-3</v>
      </c>
      <c r="AP36" s="27">
        <f ca="1">'Composition Moles'!AQ56/'Composition Moles'!$C56</f>
        <v>1.2962657675497737E-2</v>
      </c>
      <c r="AQ36" s="27">
        <f ca="1">'Composition Moles'!AR56/'Composition Moles'!$C56</f>
        <v>5.1973230526189747E-2</v>
      </c>
      <c r="AR36" s="27">
        <f ca="1">'Composition Moles'!AS56/'Composition Moles'!$C56</f>
        <v>-5.3447069892765869E-4</v>
      </c>
      <c r="AS36" s="27">
        <f ca="1">'Composition Moles'!AT56/'Composition Moles'!$C56</f>
        <v>1.640441118481999E-3</v>
      </c>
      <c r="AT36" s="27">
        <f ca="1">'Composition Moles'!AU56/'Composition Moles'!$C56</f>
        <v>1.3585433693432705E-5</v>
      </c>
      <c r="AU36" s="27">
        <f ca="1">'Composition Moles'!AV56/'Composition Moles'!$C56</f>
        <v>0</v>
      </c>
      <c r="AV36" s="27">
        <f ca="1">'Composition Moles'!AW56/'Composition Moles'!$C56</f>
        <v>4.4831931188327927E-4</v>
      </c>
      <c r="AW36" s="27">
        <f ca="1">'Composition Moles'!AX56/'Composition Moles'!$C56</f>
        <v>4.5511202872999563E-4</v>
      </c>
      <c r="AX36" s="27">
        <f ca="1">'Composition Moles'!AY56/'Composition Moles'!$C56</f>
        <v>4.5511202872999563E-4</v>
      </c>
      <c r="AY36" s="27">
        <f ca="1">'Composition Moles'!AZ56/'Composition Moles'!$C56</f>
        <v>4.2114844449641384E-4</v>
      </c>
      <c r="AZ36" s="27">
        <f ca="1">'Composition Moles'!BA56/'Composition Moles'!$C56</f>
        <v>4.7549017927014468E-5</v>
      </c>
      <c r="BA36" s="27">
        <f ca="1">'Composition Moles'!BB56/'Composition Moles'!$C56</f>
        <v>1.270238050335958E-3</v>
      </c>
      <c r="BB36" s="27">
        <f ca="1">'Composition Moles'!BC56/'Composition Moles'!$C56</f>
        <v>6.3851538359133706E-4</v>
      </c>
      <c r="BC36" s="27">
        <f ca="1">'Composition Moles'!BD56/'Composition Moles'!$C56</f>
        <v>3.617121720876458E-3</v>
      </c>
      <c r="BD36" s="27">
        <f ca="1">'Composition Moles'!BE56/'Composition Moles'!$C56</f>
        <v>5.2643555562051727E-4</v>
      </c>
      <c r="BE36" s="27">
        <f ca="1">'Composition Moles'!BF56/'Composition Moles'!$C56</f>
        <v>2.2755601436499781E-4</v>
      </c>
      <c r="BF36" s="27">
        <f ca="1">'Composition Moles'!BG56/'Composition Moles'!$C56</f>
        <v>1.9019607170805787E-4</v>
      </c>
      <c r="BG36" s="27">
        <f ca="1">'Composition Moles'!BH56/'Composition Moles'!$C56</f>
        <v>7.1323526890521699E-4</v>
      </c>
      <c r="BH36" s="27">
        <f ca="1">'Composition Moles'!BI56/'Composition Moles'!$C56</f>
        <v>5.8417364881760631E-4</v>
      </c>
      <c r="BI36" s="27">
        <f ca="1">'Composition Moles'!BJ56/'Composition Moles'!$C56</f>
        <v>4.2114844449641384E-4</v>
      </c>
      <c r="BJ36" s="27">
        <f ca="1">'Composition Moles'!BK56/'Composition Moles'!$C56</f>
        <v>3.2639004448472069E-3</v>
      </c>
      <c r="BK36" s="27">
        <f ca="1">'Composition Moles'!BL56/'Composition Moles'!$C56</f>
        <v>2.0717786382484874E-4</v>
      </c>
      <c r="BL36" s="27">
        <f ca="1">'Composition Moles'!BM56/'Composition Moles'!$C56</f>
        <v>1.5283612905111793E-3</v>
      </c>
      <c r="BM36" s="27">
        <f ca="1">'Composition Moles'!BN56/'Composition Moles'!$C56</f>
        <v>3.2435222943070583E-3</v>
      </c>
      <c r="BN36" s="27">
        <f ca="1">'Composition Moles'!BO56/'Composition Moles'!$C56</f>
        <v>1.5283612905111793E-3</v>
      </c>
      <c r="BO36" s="27">
        <f ca="1">'Composition Moles'!BP56/'Composition Moles'!$C56</f>
        <v>8.7626047322640946E-4</v>
      </c>
      <c r="BP36" s="27">
        <f ca="1">'Composition Moles'!BQ56/'Composition Moles'!$C56</f>
        <v>3.4608892334019813E-3</v>
      </c>
      <c r="BQ36" s="27">
        <f ca="1">'Composition Moles'!BR56/'Composition Moles'!$C56</f>
        <v>2.7238794555332572E-3</v>
      </c>
      <c r="BR36" s="27">
        <f ca="1">'Composition Moles'!BS56/'Composition Moles'!$C56</f>
        <v>5.2983191404387545E-4</v>
      </c>
      <c r="BS36" s="27">
        <f ca="1">'Composition Moles'!BT56/'Composition Moles'!$C56</f>
        <v>1.5827030252849102E-3</v>
      </c>
      <c r="BT36" s="27">
        <f ca="1">'Composition Moles'!BU56/'Composition Moles'!$C56</f>
        <v>0</v>
      </c>
      <c r="BU36" s="27">
        <f t="shared" ca="1" si="2"/>
        <v>0.99999999999999989</v>
      </c>
      <c r="BV36" s="56" t="e">
        <f t="shared" ca="1" si="3"/>
        <v>#DIV/0!</v>
      </c>
      <c r="BW36" s="27"/>
      <c r="BX36" s="23"/>
      <c r="BZ36" s="24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</row>
    <row r="37" spans="1:106">
      <c r="A37">
        <f t="shared" si="4"/>
        <v>1.7500000000000009</v>
      </c>
      <c r="B37" s="24">
        <f ca="1">B36+DeltaRK4!B38</f>
        <v>412.83697636541905</v>
      </c>
      <c r="C37" s="27">
        <f ca="1">'Composition Moles'!D57/'Composition Moles'!$C57</f>
        <v>6.3532292048550737E-2</v>
      </c>
      <c r="D37" s="27">
        <f ca="1">'Composition Moles'!E57/'Composition Moles'!$C57</f>
        <v>2.1634803156791583E-3</v>
      </c>
      <c r="E37" s="27">
        <f ca="1">'Composition Moles'!F57/'Composition Moles'!$C57</f>
        <v>2.7248473195490553E-2</v>
      </c>
      <c r="F37" s="27">
        <f ca="1">'Composition Moles'!G57/'Composition Moles'!$C57</f>
        <v>6.0765842732871727E-3</v>
      </c>
      <c r="G37" s="27">
        <f ca="1">'Composition Moles'!H57/'Composition Moles'!$C57</f>
        <v>4.109593692263393E-4</v>
      </c>
      <c r="H37" s="27">
        <f ca="1">'Composition Moles'!I57/'Composition Moles'!$C57</f>
        <v>4.3813023661320473E-4</v>
      </c>
      <c r="I37" s="27">
        <f ca="1">'Composition Moles'!J57/'Composition Moles'!$C57</f>
        <v>1.0528711112410346E-4</v>
      </c>
      <c r="J37" s="27">
        <f ca="1">'Composition Moles'!K57/'Composition Moles'!$C57</f>
        <v>5.094537635037264E-5</v>
      </c>
      <c r="K37" s="27">
        <f ca="1">'Composition Moles'!L57/'Composition Moles'!$C57</f>
        <v>0</v>
      </c>
      <c r="L37" s="27">
        <f ca="1">'Composition Moles'!M57/'Composition Moles'!$C57</f>
        <v>3.3963584233581767E-5</v>
      </c>
      <c r="M37" s="27">
        <f ca="1">'Composition Moles'!N57/'Composition Moles'!$C57</f>
        <v>1.0868346954746164E-4</v>
      </c>
      <c r="N37" s="27">
        <f ca="1">'Composition Moles'!O57/'Composition Moles'!$C57</f>
        <v>0</v>
      </c>
      <c r="O37" s="27">
        <f ca="1">'Composition Moles'!P57/'Composition Moles'!$C57</f>
        <v>0</v>
      </c>
      <c r="P37" s="27">
        <f ca="1">'Composition Moles'!Q57/'Composition Moles'!$C57</f>
        <v>9.1763964527916575E-2</v>
      </c>
      <c r="Q37" s="27">
        <f ca="1">'Composition Moles'!R57/'Composition Moles'!$C57</f>
        <v>1.6981792116790884E-5</v>
      </c>
      <c r="R37" s="27">
        <f ca="1">'Composition Moles'!S57/'Composition Moles'!$C57</f>
        <v>0</v>
      </c>
      <c r="S37" s="27">
        <f ca="1">'Composition Moles'!T57/'Composition Moles'!$C57</f>
        <v>4.415265950365629E-5</v>
      </c>
      <c r="T37" s="27">
        <f ca="1">'Composition Moles'!U57/'Composition Moles'!$C57</f>
        <v>0</v>
      </c>
      <c r="U37" s="27">
        <f ca="1">'Composition Moles'!V57/'Composition Moles'!$C57</f>
        <v>1.0189075270074528E-5</v>
      </c>
      <c r="V37" s="27">
        <f ca="1">'Composition Moles'!W57/'Composition Moles'!$C57</f>
        <v>0.5591628528115381</v>
      </c>
      <c r="W37" s="27">
        <f ca="1">'Composition Moles'!X57/'Composition Moles'!$C57</f>
        <v>3.3963584233581762E-6</v>
      </c>
      <c r="X37" s="27">
        <f ca="1">'Composition Moles'!Y57/'Composition Moles'!$C57</f>
        <v>1.0189075270074528E-5</v>
      </c>
      <c r="Y37" s="27">
        <f ca="1">'Composition Moles'!Z57/'Composition Moles'!$C57</f>
        <v>0</v>
      </c>
      <c r="Z37" s="27">
        <f ca="1">'Composition Moles'!AA57/'Composition Moles'!$C57</f>
        <v>0</v>
      </c>
      <c r="AA37" s="27">
        <f ca="1">'Composition Moles'!AB57/'Composition Moles'!$C57</f>
        <v>0</v>
      </c>
      <c r="AB37" s="27">
        <f ca="1">'Composition Moles'!AC57/'Composition Moles'!$C57</f>
        <v>0</v>
      </c>
      <c r="AC37" s="27">
        <f ca="1">'Composition Moles'!AD57/'Composition Moles'!$C57</f>
        <v>0</v>
      </c>
      <c r="AD37" s="27">
        <f ca="1">'Composition Moles'!AE57/'Composition Moles'!$C57</f>
        <v>4.5150332666734906E-4</v>
      </c>
      <c r="AE37" s="27">
        <f ca="1">'Composition Moles'!AF57/'Composition Moles'!$C57</f>
        <v>6.6065383787476367E-2</v>
      </c>
      <c r="AF37" s="27">
        <f ca="1">'Composition Moles'!AG57/'Composition Moles'!$C57</f>
        <v>3.9870860711931508E-2</v>
      </c>
      <c r="AG37" s="27">
        <f ca="1">'Composition Moles'!AH57/'Composition Moles'!$C57</f>
        <v>2.8726623844044587E-2</v>
      </c>
      <c r="AH37" s="27">
        <f ca="1">'Composition Moles'!AI57/'Composition Moles'!$C57</f>
        <v>0</v>
      </c>
      <c r="AI37" s="27">
        <f ca="1">'Composition Moles'!AJ57/'Composition Moles'!$C57</f>
        <v>0</v>
      </c>
      <c r="AJ37" s="27">
        <f ca="1">'Composition Moles'!AK57/'Composition Moles'!$C57</f>
        <v>0</v>
      </c>
      <c r="AK37" s="27">
        <f ca="1">'Composition Moles'!AL57/'Composition Moles'!$C57</f>
        <v>7.0644255205850064E-4</v>
      </c>
      <c r="AL37" s="27">
        <f ca="1">'Composition Moles'!AM57/'Composition Moles'!$C57</f>
        <v>7.0824472991124455E-5</v>
      </c>
      <c r="AM37" s="27">
        <f ca="1">'Composition Moles'!AN57/'Composition Moles'!$C57</f>
        <v>2.971064972136814E-3</v>
      </c>
      <c r="AN37" s="27">
        <f ca="1">'Composition Moles'!AO57/'Composition Moles'!$C57</f>
        <v>8.7999646749210344E-3</v>
      </c>
      <c r="AO37" s="27">
        <f ca="1">'Composition Moles'!AP57/'Composition Moles'!$C57</f>
        <v>6.7349787535192626E-3</v>
      </c>
      <c r="AP37" s="27">
        <f ca="1">'Composition Moles'!AQ57/'Composition Moles'!$C57</f>
        <v>1.2764536106565007E-2</v>
      </c>
      <c r="AQ37" s="27">
        <f ca="1">'Composition Moles'!AR57/'Composition Moles'!$C57</f>
        <v>5.1775108957257017E-2</v>
      </c>
      <c r="AR37" s="27">
        <f ca="1">'Composition Moles'!AS57/'Composition Moles'!$C57</f>
        <v>-7.3259226786038818E-4</v>
      </c>
      <c r="AS37" s="27">
        <f ca="1">'Composition Moles'!AT57/'Composition Moles'!$C57</f>
        <v>1.640441118481999E-3</v>
      </c>
      <c r="AT37" s="27">
        <f ca="1">'Composition Moles'!AU57/'Composition Moles'!$C57</f>
        <v>1.3585433693432705E-5</v>
      </c>
      <c r="AU37" s="27">
        <f ca="1">'Composition Moles'!AV57/'Composition Moles'!$C57</f>
        <v>0</v>
      </c>
      <c r="AV37" s="27">
        <f ca="1">'Composition Moles'!AW57/'Composition Moles'!$C57</f>
        <v>4.4831931188327927E-4</v>
      </c>
      <c r="AW37" s="27">
        <f ca="1">'Composition Moles'!AX57/'Composition Moles'!$C57</f>
        <v>4.5511202872999563E-4</v>
      </c>
      <c r="AX37" s="27">
        <f ca="1">'Composition Moles'!AY57/'Composition Moles'!$C57</f>
        <v>4.5511202872999563E-4</v>
      </c>
      <c r="AY37" s="27">
        <f ca="1">'Composition Moles'!AZ57/'Composition Moles'!$C57</f>
        <v>4.2114844449641384E-4</v>
      </c>
      <c r="AZ37" s="27">
        <f ca="1">'Composition Moles'!BA57/'Composition Moles'!$C57</f>
        <v>4.7549017927014468E-5</v>
      </c>
      <c r="BA37" s="27">
        <f ca="1">'Composition Moles'!BB57/'Composition Moles'!$C57</f>
        <v>1.270238050335958E-3</v>
      </c>
      <c r="BB37" s="27">
        <f ca="1">'Composition Moles'!BC57/'Composition Moles'!$C57</f>
        <v>6.3851538359133706E-4</v>
      </c>
      <c r="BC37" s="27">
        <f ca="1">'Composition Moles'!BD57/'Composition Moles'!$C57</f>
        <v>3.617121720876458E-3</v>
      </c>
      <c r="BD37" s="27">
        <f ca="1">'Composition Moles'!BE57/'Composition Moles'!$C57</f>
        <v>5.2643555562051727E-4</v>
      </c>
      <c r="BE37" s="27">
        <f ca="1">'Composition Moles'!BF57/'Composition Moles'!$C57</f>
        <v>2.2755601436499781E-4</v>
      </c>
      <c r="BF37" s="27">
        <f ca="1">'Composition Moles'!BG57/'Composition Moles'!$C57</f>
        <v>1.9019607170805787E-4</v>
      </c>
      <c r="BG37" s="27">
        <f ca="1">'Composition Moles'!BH57/'Composition Moles'!$C57</f>
        <v>7.1323526890521699E-4</v>
      </c>
      <c r="BH37" s="27">
        <f ca="1">'Composition Moles'!BI57/'Composition Moles'!$C57</f>
        <v>5.8417364881760631E-4</v>
      </c>
      <c r="BI37" s="27">
        <f ca="1">'Composition Moles'!BJ57/'Composition Moles'!$C57</f>
        <v>4.2114844449641384E-4</v>
      </c>
      <c r="BJ37" s="27">
        <f ca="1">'Composition Moles'!BK57/'Composition Moles'!$C57</f>
        <v>3.2639004448472069E-3</v>
      </c>
      <c r="BK37" s="27">
        <f ca="1">'Composition Moles'!BL57/'Composition Moles'!$C57</f>
        <v>2.0717786382484874E-4</v>
      </c>
      <c r="BL37" s="27">
        <f ca="1">'Composition Moles'!BM57/'Composition Moles'!$C57</f>
        <v>1.5283612905111793E-3</v>
      </c>
      <c r="BM37" s="27">
        <f ca="1">'Composition Moles'!BN57/'Composition Moles'!$C57</f>
        <v>3.2435222943070583E-3</v>
      </c>
      <c r="BN37" s="27">
        <f ca="1">'Composition Moles'!BO57/'Composition Moles'!$C57</f>
        <v>1.5283612905111793E-3</v>
      </c>
      <c r="BO37" s="27">
        <f ca="1">'Composition Moles'!BP57/'Composition Moles'!$C57</f>
        <v>8.7626047322640946E-4</v>
      </c>
      <c r="BP37" s="27">
        <f ca="1">'Composition Moles'!BQ57/'Composition Moles'!$C57</f>
        <v>3.4608892334019813E-3</v>
      </c>
      <c r="BQ37" s="27">
        <f ca="1">'Composition Moles'!BR57/'Composition Moles'!$C57</f>
        <v>2.7238794555332572E-3</v>
      </c>
      <c r="BR37" s="27">
        <f ca="1">'Composition Moles'!BS57/'Composition Moles'!$C57</f>
        <v>5.2983191404387545E-4</v>
      </c>
      <c r="BS37" s="27">
        <f ca="1">'Composition Moles'!BT57/'Composition Moles'!$C57</f>
        <v>1.5827030252849102E-3</v>
      </c>
      <c r="BT37" s="27">
        <f ca="1">'Composition Moles'!BU57/'Composition Moles'!$C57</f>
        <v>0</v>
      </c>
      <c r="BU37" s="27">
        <f t="shared" ca="1" si="2"/>
        <v>0.99999999999999989</v>
      </c>
      <c r="BV37" s="56" t="e">
        <f t="shared" ca="1" si="3"/>
        <v>#DIV/0!</v>
      </c>
      <c r="BW37" s="27"/>
      <c r="BX37" s="23"/>
      <c r="BZ37" s="24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</row>
    <row r="38" spans="1:106">
      <c r="A38">
        <f t="shared" si="4"/>
        <v>1.8000000000000009</v>
      </c>
      <c r="B38" s="24">
        <f ca="1">B37+DeltaRK4!B39</f>
        <v>412.93680083054574</v>
      </c>
      <c r="C38" s="27">
        <f ca="1">'Composition Moles'!D58/'Composition Moles'!$C58</f>
        <v>6.3327971413971659E-2</v>
      </c>
      <c r="D38" s="27">
        <f ca="1">'Composition Moles'!E58/'Composition Moles'!$C58</f>
        <v>2.1634803156791579E-3</v>
      </c>
      <c r="E38" s="27">
        <f ca="1">'Composition Moles'!F58/'Composition Moles'!$C58</f>
        <v>2.744595668843175E-2</v>
      </c>
      <c r="F38" s="27">
        <f ca="1">'Composition Moles'!G58/'Composition Moles'!$C58</f>
        <v>6.0834214149250469E-3</v>
      </c>
      <c r="G38" s="27">
        <f ca="1">'Composition Moles'!H58/'Composition Moles'!$C58</f>
        <v>4.1095936922633925E-4</v>
      </c>
      <c r="H38" s="27">
        <f ca="1">'Composition Moles'!I58/'Composition Moles'!$C58</f>
        <v>4.3813023661320468E-4</v>
      </c>
      <c r="I38" s="27">
        <f ca="1">'Composition Moles'!J58/'Composition Moles'!$C58</f>
        <v>1.0528711112410345E-4</v>
      </c>
      <c r="J38" s="27">
        <f ca="1">'Composition Moles'!K58/'Composition Moles'!$C58</f>
        <v>5.0945376350372634E-5</v>
      </c>
      <c r="K38" s="27">
        <f ca="1">'Composition Moles'!L58/'Composition Moles'!$C58</f>
        <v>0</v>
      </c>
      <c r="L38" s="27">
        <f ca="1">'Composition Moles'!M58/'Composition Moles'!$C58</f>
        <v>3.396358423358176E-5</v>
      </c>
      <c r="M38" s="27">
        <f ca="1">'Composition Moles'!N58/'Composition Moles'!$C58</f>
        <v>1.0868346954746162E-4</v>
      </c>
      <c r="N38" s="27">
        <f ca="1">'Composition Moles'!O58/'Composition Moles'!$C58</f>
        <v>0</v>
      </c>
      <c r="O38" s="27">
        <f ca="1">'Composition Moles'!P58/'Composition Moles'!$C58</f>
        <v>0</v>
      </c>
      <c r="P38" s="27">
        <f ca="1">'Composition Moles'!Q58/'Composition Moles'!$C58</f>
        <v>9.3215070702306294E-2</v>
      </c>
      <c r="Q38" s="27">
        <f ca="1">'Composition Moles'!R58/'Composition Moles'!$C58</f>
        <v>1.698179211679088E-5</v>
      </c>
      <c r="R38" s="27">
        <f ca="1">'Composition Moles'!S58/'Composition Moles'!$C58</f>
        <v>0</v>
      </c>
      <c r="S38" s="27">
        <f ca="1">'Composition Moles'!T58/'Composition Moles'!$C58</f>
        <v>4.4152659503656283E-5</v>
      </c>
      <c r="T38" s="27">
        <f ca="1">'Composition Moles'!U58/'Composition Moles'!$C58</f>
        <v>0</v>
      </c>
      <c r="U38" s="27">
        <f ca="1">'Composition Moles'!V58/'Composition Moles'!$C58</f>
        <v>1.0189075270074526E-5</v>
      </c>
      <c r="V38" s="27">
        <f ca="1">'Composition Moles'!W58/'Composition Moles'!$C58</f>
        <v>0.55591243711346172</v>
      </c>
      <c r="W38" s="27">
        <f ca="1">'Composition Moles'!X58/'Composition Moles'!$C58</f>
        <v>3.3963584233581758E-6</v>
      </c>
      <c r="X38" s="27">
        <f ca="1">'Composition Moles'!Y58/'Composition Moles'!$C58</f>
        <v>1.0189075270074526E-5</v>
      </c>
      <c r="Y38" s="27">
        <f ca="1">'Composition Moles'!Z58/'Composition Moles'!$C58</f>
        <v>0</v>
      </c>
      <c r="Z38" s="27">
        <f ca="1">'Composition Moles'!AA58/'Composition Moles'!$C58</f>
        <v>0</v>
      </c>
      <c r="AA38" s="27">
        <f ca="1">'Composition Moles'!AB58/'Composition Moles'!$C58</f>
        <v>0</v>
      </c>
      <c r="AB38" s="27">
        <f ca="1">'Composition Moles'!AC58/'Composition Moles'!$C58</f>
        <v>0</v>
      </c>
      <c r="AC38" s="27">
        <f ca="1">'Composition Moles'!AD58/'Composition Moles'!$C58</f>
        <v>0</v>
      </c>
      <c r="AD38" s="27">
        <f ca="1">'Composition Moles'!AE58/'Composition Moles'!$C58</f>
        <v>4.4439456662469852E-4</v>
      </c>
      <c r="AE38" s="27">
        <f ca="1">'Composition Moles'!AF58/'Composition Moles'!$C58</f>
        <v>6.6790290624532872E-2</v>
      </c>
      <c r="AF38" s="27">
        <f ca="1">'Composition Moles'!AG58/'Composition Moles'!$C58</f>
        <v>4.1143757422145169E-2</v>
      </c>
      <c r="AG38" s="27">
        <f ca="1">'Composition Moles'!AH58/'Composition Moles'!$C58</f>
        <v>2.929892034059646E-2</v>
      </c>
      <c r="AH38" s="27">
        <f ca="1">'Composition Moles'!AI58/'Composition Moles'!$C58</f>
        <v>0</v>
      </c>
      <c r="AI38" s="27">
        <f ca="1">'Composition Moles'!AJ58/'Composition Moles'!$C58</f>
        <v>0</v>
      </c>
      <c r="AJ38" s="27">
        <f ca="1">'Composition Moles'!AK58/'Composition Moles'!$C58</f>
        <v>0</v>
      </c>
      <c r="AK38" s="27">
        <f ca="1">'Composition Moles'!AL58/'Composition Moles'!$C58</f>
        <v>7.0644255205850053E-4</v>
      </c>
      <c r="AL38" s="27">
        <f ca="1">'Composition Moles'!AM58/'Composition Moles'!$C58</f>
        <v>6.3987331353249047E-5</v>
      </c>
      <c r="AM38" s="27">
        <f ca="1">'Composition Moles'!AN58/'Composition Moles'!$C58</f>
        <v>2.7953849824736113E-3</v>
      </c>
      <c r="AN38" s="27">
        <f ca="1">'Composition Moles'!AO58/'Composition Moles'!$C58</f>
        <v>8.7999646749210327E-3</v>
      </c>
      <c r="AO38" s="27">
        <f ca="1">'Composition Moles'!AP58/'Composition Moles'!$C58</f>
        <v>6.7349787535192617E-3</v>
      </c>
      <c r="AP38" s="27">
        <f ca="1">'Composition Moles'!AQ58/'Composition Moles'!$C58</f>
        <v>1.2570814563634413E-2</v>
      </c>
      <c r="AQ38" s="27">
        <f ca="1">'Composition Moles'!AR58/'Composition Moles'!$C58</f>
        <v>5.158138741432642E-2</v>
      </c>
      <c r="AR38" s="27">
        <f ca="1">'Composition Moles'!AS58/'Composition Moles'!$C58</f>
        <v>-9.2631381079098069E-4</v>
      </c>
      <c r="AS38" s="27">
        <f ca="1">'Composition Moles'!AT58/'Composition Moles'!$C58</f>
        <v>1.6404411184819988E-3</v>
      </c>
      <c r="AT38" s="27">
        <f ca="1">'Composition Moles'!AU58/'Composition Moles'!$C58</f>
        <v>1.3585433693432703E-5</v>
      </c>
      <c r="AU38" s="27">
        <f ca="1">'Composition Moles'!AV58/'Composition Moles'!$C58</f>
        <v>0</v>
      </c>
      <c r="AV38" s="27">
        <f ca="1">'Composition Moles'!AW58/'Composition Moles'!$C58</f>
        <v>4.4831931188327921E-4</v>
      </c>
      <c r="AW38" s="27">
        <f ca="1">'Composition Moles'!AX58/'Composition Moles'!$C58</f>
        <v>4.5511202872999557E-4</v>
      </c>
      <c r="AX38" s="27">
        <f ca="1">'Composition Moles'!AY58/'Composition Moles'!$C58</f>
        <v>4.5511202872999557E-4</v>
      </c>
      <c r="AY38" s="27">
        <f ca="1">'Composition Moles'!AZ58/'Composition Moles'!$C58</f>
        <v>4.2114844449641378E-4</v>
      </c>
      <c r="AZ38" s="27">
        <f ca="1">'Composition Moles'!BA58/'Composition Moles'!$C58</f>
        <v>4.7549017927014462E-5</v>
      </c>
      <c r="BA38" s="27">
        <f ca="1">'Composition Moles'!BB58/'Composition Moles'!$C58</f>
        <v>1.2702380503359578E-3</v>
      </c>
      <c r="BB38" s="27">
        <f ca="1">'Composition Moles'!BC58/'Composition Moles'!$C58</f>
        <v>6.3851538359133695E-4</v>
      </c>
      <c r="BC38" s="27">
        <f ca="1">'Composition Moles'!BD58/'Composition Moles'!$C58</f>
        <v>3.6171217208764571E-3</v>
      </c>
      <c r="BD38" s="27">
        <f ca="1">'Composition Moles'!BE58/'Composition Moles'!$C58</f>
        <v>5.2643555562051727E-4</v>
      </c>
      <c r="BE38" s="27">
        <f ca="1">'Composition Moles'!BF58/'Composition Moles'!$C58</f>
        <v>2.2755601436499779E-4</v>
      </c>
      <c r="BF38" s="27">
        <f ca="1">'Composition Moles'!BG58/'Composition Moles'!$C58</f>
        <v>1.9019607170805785E-4</v>
      </c>
      <c r="BG38" s="27">
        <f ca="1">'Composition Moles'!BH58/'Composition Moles'!$C58</f>
        <v>7.1323526890521688E-4</v>
      </c>
      <c r="BH38" s="27">
        <f ca="1">'Composition Moles'!BI58/'Composition Moles'!$C58</f>
        <v>5.841736488176062E-4</v>
      </c>
      <c r="BI38" s="27">
        <f ca="1">'Composition Moles'!BJ58/'Composition Moles'!$C58</f>
        <v>4.2114844449641378E-4</v>
      </c>
      <c r="BJ38" s="27">
        <f ca="1">'Composition Moles'!BK58/'Composition Moles'!$C58</f>
        <v>3.2639004448472065E-3</v>
      </c>
      <c r="BK38" s="27">
        <f ca="1">'Composition Moles'!BL58/'Composition Moles'!$C58</f>
        <v>2.0717786382484871E-4</v>
      </c>
      <c r="BL38" s="27">
        <f ca="1">'Composition Moles'!BM58/'Composition Moles'!$C58</f>
        <v>1.5283612905111791E-3</v>
      </c>
      <c r="BM38" s="27">
        <f ca="1">'Composition Moles'!BN58/'Composition Moles'!$C58</f>
        <v>3.2435222943070579E-3</v>
      </c>
      <c r="BN38" s="27">
        <f ca="1">'Composition Moles'!BO58/'Composition Moles'!$C58</f>
        <v>1.5283612905111791E-3</v>
      </c>
      <c r="BO38" s="27">
        <f ca="1">'Composition Moles'!BP58/'Composition Moles'!$C58</f>
        <v>8.7626047322640936E-4</v>
      </c>
      <c r="BP38" s="27">
        <f ca="1">'Composition Moles'!BQ58/'Composition Moles'!$C58</f>
        <v>3.4608892334019809E-3</v>
      </c>
      <c r="BQ38" s="27">
        <f ca="1">'Composition Moles'!BR58/'Composition Moles'!$C58</f>
        <v>2.7238794555332567E-3</v>
      </c>
      <c r="BR38" s="27">
        <f ca="1">'Composition Moles'!BS58/'Composition Moles'!$C58</f>
        <v>5.2983191404387545E-4</v>
      </c>
      <c r="BS38" s="27">
        <f ca="1">'Composition Moles'!BT58/'Composition Moles'!$C58</f>
        <v>1.58270302528491E-3</v>
      </c>
      <c r="BT38" s="27">
        <f ca="1">'Composition Moles'!BU58/'Composition Moles'!$C58</f>
        <v>0</v>
      </c>
      <c r="BU38" s="27">
        <f t="shared" ca="1" si="2"/>
        <v>0.99999999999999967</v>
      </c>
      <c r="BV38" s="56" t="e">
        <f t="shared" ca="1" si="3"/>
        <v>#DIV/0!</v>
      </c>
      <c r="BW38" s="27"/>
      <c r="BX38" s="23"/>
      <c r="BZ38" s="24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</row>
    <row r="39" spans="1:106">
      <c r="A39">
        <f t="shared" si="4"/>
        <v>1.850000000000001</v>
      </c>
      <c r="B39" s="24">
        <f ca="1">B38+DeltaRK4!B40</f>
        <v>413.03084873631332</v>
      </c>
      <c r="C39" s="27">
        <f ca="1">'Composition Moles'!D59/'Composition Moles'!$C59</f>
        <v>6.3136605615460098E-2</v>
      </c>
      <c r="D39" s="27">
        <f ca="1">'Composition Moles'!E59/'Composition Moles'!$C59</f>
        <v>2.1634803156791583E-3</v>
      </c>
      <c r="E39" s="27">
        <f ca="1">'Composition Moles'!F59/'Composition Moles'!$C59</f>
        <v>2.7631165248122203E-2</v>
      </c>
      <c r="F39" s="27">
        <f ca="1">'Composition Moles'!G59/'Composition Moles'!$C59</f>
        <v>6.0895786537461718E-3</v>
      </c>
      <c r="G39" s="27">
        <f ca="1">'Composition Moles'!H59/'Composition Moles'!$C59</f>
        <v>4.109593692263393E-4</v>
      </c>
      <c r="H39" s="27">
        <f ca="1">'Composition Moles'!I59/'Composition Moles'!$C59</f>
        <v>4.3813023661320473E-4</v>
      </c>
      <c r="I39" s="27">
        <f ca="1">'Composition Moles'!J59/'Composition Moles'!$C59</f>
        <v>1.0528711112410346E-4</v>
      </c>
      <c r="J39" s="27">
        <f ca="1">'Composition Moles'!K59/'Composition Moles'!$C59</f>
        <v>5.094537635037264E-5</v>
      </c>
      <c r="K39" s="27">
        <f ca="1">'Composition Moles'!L59/'Composition Moles'!$C59</f>
        <v>0</v>
      </c>
      <c r="L39" s="27">
        <f ca="1">'Composition Moles'!M59/'Composition Moles'!$C59</f>
        <v>3.3963584233581767E-5</v>
      </c>
      <c r="M39" s="27">
        <f ca="1">'Composition Moles'!N59/'Composition Moles'!$C59</f>
        <v>1.0868346954746164E-4</v>
      </c>
      <c r="N39" s="27">
        <f ca="1">'Composition Moles'!O59/'Composition Moles'!$C59</f>
        <v>0</v>
      </c>
      <c r="O39" s="27">
        <f ca="1">'Composition Moles'!P59/'Composition Moles'!$C59</f>
        <v>0</v>
      </c>
      <c r="P39" s="27">
        <f ca="1">'Composition Moles'!Q59/'Composition Moles'!$C59</f>
        <v>9.463637009159645E-2</v>
      </c>
      <c r="Q39" s="27">
        <f ca="1">'Composition Moles'!R59/'Composition Moles'!$C59</f>
        <v>1.6981792116790884E-5</v>
      </c>
      <c r="R39" s="27">
        <f ca="1">'Composition Moles'!S59/'Composition Moles'!$C59</f>
        <v>0</v>
      </c>
      <c r="S39" s="27">
        <f ca="1">'Composition Moles'!T59/'Composition Moles'!$C59</f>
        <v>4.415265950365629E-5</v>
      </c>
      <c r="T39" s="27">
        <f ca="1">'Composition Moles'!U59/'Composition Moles'!$C59</f>
        <v>0</v>
      </c>
      <c r="U39" s="27">
        <f ca="1">'Composition Moles'!V59/'Composition Moles'!$C59</f>
        <v>1.0189075270074528E-5</v>
      </c>
      <c r="V39" s="27">
        <f ca="1">'Composition Moles'!W59/'Composition Moles'!$C59</f>
        <v>0.55271787455255983</v>
      </c>
      <c r="W39" s="27">
        <f ca="1">'Composition Moles'!X59/'Composition Moles'!$C59</f>
        <v>3.3963584233581762E-6</v>
      </c>
      <c r="X39" s="27">
        <f ca="1">'Composition Moles'!Y59/'Composition Moles'!$C59</f>
        <v>1.0189075270074528E-5</v>
      </c>
      <c r="Y39" s="27">
        <f ca="1">'Composition Moles'!Z59/'Composition Moles'!$C59</f>
        <v>0</v>
      </c>
      <c r="Z39" s="27">
        <f ca="1">'Composition Moles'!AA59/'Composition Moles'!$C59</f>
        <v>0</v>
      </c>
      <c r="AA39" s="27">
        <f ca="1">'Composition Moles'!AB59/'Composition Moles'!$C59</f>
        <v>0</v>
      </c>
      <c r="AB39" s="27">
        <f ca="1">'Composition Moles'!AC59/'Composition Moles'!$C59</f>
        <v>0</v>
      </c>
      <c r="AC39" s="27">
        <f ca="1">'Composition Moles'!AD59/'Composition Moles'!$C59</f>
        <v>0</v>
      </c>
      <c r="AD39" s="27">
        <f ca="1">'Composition Moles'!AE59/'Composition Moles'!$C59</f>
        <v>4.3660674697434395E-4</v>
      </c>
      <c r="AE39" s="27">
        <f ca="1">'Composition Moles'!AF59/'Composition Moles'!$C59</f>
        <v>6.7471142386555355E-2</v>
      </c>
      <c r="AF39" s="27">
        <f ca="1">'Composition Moles'!AG59/'Composition Moles'!$C59</f>
        <v>4.2422358197829017E-2</v>
      </c>
      <c r="AG39" s="27">
        <f ca="1">'Composition Moles'!AH59/'Composition Moles'!$C59</f>
        <v>2.9861371412318163E-2</v>
      </c>
      <c r="AH39" s="27">
        <f ca="1">'Composition Moles'!AI59/'Composition Moles'!$C59</f>
        <v>0</v>
      </c>
      <c r="AI39" s="27">
        <f ca="1">'Composition Moles'!AJ59/'Composition Moles'!$C59</f>
        <v>0</v>
      </c>
      <c r="AJ39" s="27">
        <f ca="1">'Composition Moles'!AK59/'Composition Moles'!$C59</f>
        <v>0</v>
      </c>
      <c r="AK39" s="27">
        <f ca="1">'Composition Moles'!AL59/'Composition Moles'!$C59</f>
        <v>7.0644255205850064E-4</v>
      </c>
      <c r="AL39" s="27">
        <f ca="1">'Composition Moles'!AM59/'Composition Moles'!$C59</f>
        <v>5.7830092532124744E-5</v>
      </c>
      <c r="AM39" s="27">
        <f ca="1">'Composition Moles'!AN59/'Composition Moles'!$C59</f>
        <v>2.6290457352064599E-3</v>
      </c>
      <c r="AN39" s="27">
        <f ca="1">'Composition Moles'!AO59/'Composition Moles'!$C59</f>
        <v>8.7999646749210344E-3</v>
      </c>
      <c r="AO39" s="27">
        <f ca="1">'Composition Moles'!AP59/'Composition Moles'!$C59</f>
        <v>6.7349787535192626E-3</v>
      </c>
      <c r="AP39" s="27">
        <f ca="1">'Composition Moles'!AQ59/'Composition Moles'!$C59</f>
        <v>1.2381362519608544E-2</v>
      </c>
      <c r="AQ39" s="27">
        <f ca="1">'Composition Moles'!AR59/'Composition Moles'!$C59</f>
        <v>5.1391935370300554E-2</v>
      </c>
      <c r="AR39" s="27">
        <f ca="1">'Composition Moles'!AS59/'Composition Moles'!$C59</f>
        <v>-1.1157658548168522E-3</v>
      </c>
      <c r="AS39" s="27">
        <f ca="1">'Composition Moles'!AT59/'Composition Moles'!$C59</f>
        <v>1.640441118481999E-3</v>
      </c>
      <c r="AT39" s="27">
        <f ca="1">'Composition Moles'!AU59/'Composition Moles'!$C59</f>
        <v>1.3585433693432705E-5</v>
      </c>
      <c r="AU39" s="27">
        <f ca="1">'Composition Moles'!AV59/'Composition Moles'!$C59</f>
        <v>0</v>
      </c>
      <c r="AV39" s="27">
        <f ca="1">'Composition Moles'!AW59/'Composition Moles'!$C59</f>
        <v>4.4831931188327927E-4</v>
      </c>
      <c r="AW39" s="27">
        <f ca="1">'Composition Moles'!AX59/'Composition Moles'!$C59</f>
        <v>4.5511202872999563E-4</v>
      </c>
      <c r="AX39" s="27">
        <f ca="1">'Composition Moles'!AY59/'Composition Moles'!$C59</f>
        <v>4.5511202872999563E-4</v>
      </c>
      <c r="AY39" s="27">
        <f ca="1">'Composition Moles'!AZ59/'Composition Moles'!$C59</f>
        <v>4.2114844449641384E-4</v>
      </c>
      <c r="AZ39" s="27">
        <f ca="1">'Composition Moles'!BA59/'Composition Moles'!$C59</f>
        <v>4.7549017927014468E-5</v>
      </c>
      <c r="BA39" s="27">
        <f ca="1">'Composition Moles'!BB59/'Composition Moles'!$C59</f>
        <v>1.270238050335958E-3</v>
      </c>
      <c r="BB39" s="27">
        <f ca="1">'Composition Moles'!BC59/'Composition Moles'!$C59</f>
        <v>6.3851538359133706E-4</v>
      </c>
      <c r="BC39" s="27">
        <f ca="1">'Composition Moles'!BD59/'Composition Moles'!$C59</f>
        <v>3.617121720876458E-3</v>
      </c>
      <c r="BD39" s="27">
        <f ca="1">'Composition Moles'!BE59/'Composition Moles'!$C59</f>
        <v>5.2643555562051727E-4</v>
      </c>
      <c r="BE39" s="27">
        <f ca="1">'Composition Moles'!BF59/'Composition Moles'!$C59</f>
        <v>2.2755601436499781E-4</v>
      </c>
      <c r="BF39" s="27">
        <f ca="1">'Composition Moles'!BG59/'Composition Moles'!$C59</f>
        <v>1.9019607170805787E-4</v>
      </c>
      <c r="BG39" s="27">
        <f ca="1">'Composition Moles'!BH59/'Composition Moles'!$C59</f>
        <v>7.1323526890521699E-4</v>
      </c>
      <c r="BH39" s="27">
        <f ca="1">'Composition Moles'!BI59/'Composition Moles'!$C59</f>
        <v>5.8417364881760631E-4</v>
      </c>
      <c r="BI39" s="27">
        <f ca="1">'Composition Moles'!BJ59/'Composition Moles'!$C59</f>
        <v>4.2114844449641384E-4</v>
      </c>
      <c r="BJ39" s="27">
        <f ca="1">'Composition Moles'!BK59/'Composition Moles'!$C59</f>
        <v>3.2639004448472069E-3</v>
      </c>
      <c r="BK39" s="27">
        <f ca="1">'Composition Moles'!BL59/'Composition Moles'!$C59</f>
        <v>2.0717786382484874E-4</v>
      </c>
      <c r="BL39" s="27">
        <f ca="1">'Composition Moles'!BM59/'Composition Moles'!$C59</f>
        <v>1.5283612905111793E-3</v>
      </c>
      <c r="BM39" s="27">
        <f ca="1">'Composition Moles'!BN59/'Composition Moles'!$C59</f>
        <v>3.2435222943070583E-3</v>
      </c>
      <c r="BN39" s="27">
        <f ca="1">'Composition Moles'!BO59/'Composition Moles'!$C59</f>
        <v>1.5283612905111793E-3</v>
      </c>
      <c r="BO39" s="27">
        <f ca="1">'Composition Moles'!BP59/'Composition Moles'!$C59</f>
        <v>8.7626047322640946E-4</v>
      </c>
      <c r="BP39" s="27">
        <f ca="1">'Composition Moles'!BQ59/'Composition Moles'!$C59</f>
        <v>3.4608892334019813E-3</v>
      </c>
      <c r="BQ39" s="27">
        <f ca="1">'Composition Moles'!BR59/'Composition Moles'!$C59</f>
        <v>2.7238794555332572E-3</v>
      </c>
      <c r="BR39" s="27">
        <f ca="1">'Composition Moles'!BS59/'Composition Moles'!$C59</f>
        <v>5.2983191404387545E-4</v>
      </c>
      <c r="BS39" s="27">
        <f ca="1">'Composition Moles'!BT59/'Composition Moles'!$C59</f>
        <v>1.5827030252849102E-3</v>
      </c>
      <c r="BT39" s="27">
        <f ca="1">'Composition Moles'!BU59/'Composition Moles'!$C59</f>
        <v>0</v>
      </c>
      <c r="BU39" s="27">
        <f t="shared" ca="1" si="2"/>
        <v>0.99999999999999978</v>
      </c>
      <c r="BV39" s="56" t="e">
        <f t="shared" ca="1" si="3"/>
        <v>#DIV/0!</v>
      </c>
      <c r="BW39" s="27"/>
      <c r="BX39" s="23"/>
      <c r="BZ39" s="24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</row>
    <row r="40" spans="1:106">
      <c r="A40">
        <f t="shared" si="4"/>
        <v>1.900000000000001</v>
      </c>
      <c r="B40" s="24">
        <f ca="1">B39+DeltaRK4!B41</f>
        <v>413.11942745886159</v>
      </c>
      <c r="C40" s="27">
        <f ca="1">'Composition Moles'!D60/'Composition Moles'!$C60</f>
        <v>6.2957396416691888E-2</v>
      </c>
      <c r="D40" s="27">
        <f ca="1">'Composition Moles'!E60/'Composition Moles'!$C60</f>
        <v>2.1634803156791583E-3</v>
      </c>
      <c r="E40" s="27">
        <f ca="1">'Composition Moles'!F60/'Composition Moles'!$C60</f>
        <v>2.7804826512964318E-2</v>
      </c>
      <c r="F40" s="27">
        <f ca="1">'Composition Moles'!G60/'Composition Moles'!$C60</f>
        <v>6.0951265876722782E-3</v>
      </c>
      <c r="G40" s="27">
        <f ca="1">'Composition Moles'!H60/'Composition Moles'!$C60</f>
        <v>4.109593692263393E-4</v>
      </c>
      <c r="H40" s="27">
        <f ca="1">'Composition Moles'!I60/'Composition Moles'!$C60</f>
        <v>4.3813023661320473E-4</v>
      </c>
      <c r="I40" s="27">
        <f ca="1">'Composition Moles'!J60/'Composition Moles'!$C60</f>
        <v>1.0528711112410346E-4</v>
      </c>
      <c r="J40" s="27">
        <f ca="1">'Composition Moles'!K60/'Composition Moles'!$C60</f>
        <v>5.094537635037264E-5</v>
      </c>
      <c r="K40" s="27">
        <f ca="1">'Composition Moles'!L60/'Composition Moles'!$C60</f>
        <v>0</v>
      </c>
      <c r="L40" s="27">
        <f ca="1">'Composition Moles'!M60/'Composition Moles'!$C60</f>
        <v>3.3963584233581767E-5</v>
      </c>
      <c r="M40" s="27">
        <f ca="1">'Composition Moles'!N60/'Composition Moles'!$C60</f>
        <v>1.0868346954746164E-4</v>
      </c>
      <c r="N40" s="27">
        <f ca="1">'Composition Moles'!O60/'Composition Moles'!$C60</f>
        <v>0</v>
      </c>
      <c r="O40" s="27">
        <f ca="1">'Composition Moles'!P60/'Composition Moles'!$C60</f>
        <v>0</v>
      </c>
      <c r="P40" s="27">
        <f ca="1">'Composition Moles'!Q60/'Composition Moles'!$C60</f>
        <v>9.6028972500401932E-2</v>
      </c>
      <c r="Q40" s="27">
        <f ca="1">'Composition Moles'!R60/'Composition Moles'!$C60</f>
        <v>1.6981792116790884E-5</v>
      </c>
      <c r="R40" s="27">
        <f ca="1">'Composition Moles'!S60/'Composition Moles'!$C60</f>
        <v>0</v>
      </c>
      <c r="S40" s="27">
        <f ca="1">'Composition Moles'!T60/'Composition Moles'!$C60</f>
        <v>4.415265950365629E-5</v>
      </c>
      <c r="T40" s="27">
        <f ca="1">'Composition Moles'!U60/'Composition Moles'!$C60</f>
        <v>0</v>
      </c>
      <c r="U40" s="27">
        <f ca="1">'Composition Moles'!V60/'Composition Moles'!$C60</f>
        <v>1.0189075270074528E-5</v>
      </c>
      <c r="V40" s="27">
        <f ca="1">'Composition Moles'!W60/'Composition Moles'!$C60</f>
        <v>0.54957778667214874</v>
      </c>
      <c r="W40" s="27">
        <f ca="1">'Composition Moles'!X60/'Composition Moles'!$C60</f>
        <v>3.3963584233581762E-6</v>
      </c>
      <c r="X40" s="27">
        <f ca="1">'Composition Moles'!Y60/'Composition Moles'!$C60</f>
        <v>1.0189075270074528E-5</v>
      </c>
      <c r="Y40" s="27">
        <f ca="1">'Composition Moles'!Z60/'Composition Moles'!$C60</f>
        <v>0</v>
      </c>
      <c r="Z40" s="27">
        <f ca="1">'Composition Moles'!AA60/'Composition Moles'!$C60</f>
        <v>0</v>
      </c>
      <c r="AA40" s="27">
        <f ca="1">'Composition Moles'!AB60/'Composition Moles'!$C60</f>
        <v>0</v>
      </c>
      <c r="AB40" s="27">
        <f ca="1">'Composition Moles'!AC60/'Composition Moles'!$C60</f>
        <v>0</v>
      </c>
      <c r="AC40" s="27">
        <f ca="1">'Composition Moles'!AD60/'Composition Moles'!$C60</f>
        <v>0</v>
      </c>
      <c r="AD40" s="27">
        <f ca="1">'Composition Moles'!AE60/'Composition Moles'!$C60</f>
        <v>4.282977390893673E-4</v>
      </c>
      <c r="AE40" s="27">
        <f ca="1">'Composition Moles'!AF60/'Composition Moles'!$C60</f>
        <v>6.8109407198722133E-2</v>
      </c>
      <c r="AF40" s="27">
        <f ca="1">'Composition Moles'!AG60/'Composition Moles'!$C60</f>
        <v>4.370600727320334E-2</v>
      </c>
      <c r="AG40" s="27">
        <f ca="1">'Composition Moles'!AH60/'Composition Moles'!$C60</f>
        <v>3.0414101398530308E-2</v>
      </c>
      <c r="AH40" s="27">
        <f ca="1">'Composition Moles'!AI60/'Composition Moles'!$C60</f>
        <v>0</v>
      </c>
      <c r="AI40" s="27">
        <f ca="1">'Composition Moles'!AJ60/'Composition Moles'!$C60</f>
        <v>0</v>
      </c>
      <c r="AJ40" s="27">
        <f ca="1">'Composition Moles'!AK60/'Composition Moles'!$C60</f>
        <v>0</v>
      </c>
      <c r="AK40" s="27">
        <f ca="1">'Composition Moles'!AL60/'Composition Moles'!$C60</f>
        <v>7.0644255205850064E-4</v>
      </c>
      <c r="AL40" s="27">
        <f ca="1">'Composition Moles'!AM60/'Composition Moles'!$C60</f>
        <v>5.2282158606018203E-5</v>
      </c>
      <c r="AM40" s="27">
        <f ca="1">'Composition Moles'!AN60/'Composition Moles'!$C60</f>
        <v>2.4716694774151145E-3</v>
      </c>
      <c r="AN40" s="27">
        <f ca="1">'Composition Moles'!AO60/'Composition Moles'!$C60</f>
        <v>8.7999646749210344E-3</v>
      </c>
      <c r="AO40" s="27">
        <f ca="1">'Composition Moles'!AP60/'Composition Moles'!$C60</f>
        <v>6.7349787535192626E-3</v>
      </c>
      <c r="AP40" s="27">
        <f ca="1">'Composition Moles'!AQ60/'Composition Moles'!$C60</f>
        <v>1.2196054118760138E-2</v>
      </c>
      <c r="AQ40" s="27">
        <f ca="1">'Composition Moles'!AR60/'Composition Moles'!$C60</f>
        <v>5.1206626969452156E-2</v>
      </c>
      <c r="AR40" s="27">
        <f ca="1">'Composition Moles'!AS60/'Composition Moles'!$C60</f>
        <v>-1.301074255665256E-3</v>
      </c>
      <c r="AS40" s="27">
        <f ca="1">'Composition Moles'!AT60/'Composition Moles'!$C60</f>
        <v>1.640441118481999E-3</v>
      </c>
      <c r="AT40" s="27">
        <f ca="1">'Composition Moles'!AU60/'Composition Moles'!$C60</f>
        <v>1.3585433693432705E-5</v>
      </c>
      <c r="AU40" s="27">
        <f ca="1">'Composition Moles'!AV60/'Composition Moles'!$C60</f>
        <v>0</v>
      </c>
      <c r="AV40" s="27">
        <f ca="1">'Composition Moles'!AW60/'Composition Moles'!$C60</f>
        <v>4.4831931188327927E-4</v>
      </c>
      <c r="AW40" s="27">
        <f ca="1">'Composition Moles'!AX60/'Composition Moles'!$C60</f>
        <v>4.5511202872999563E-4</v>
      </c>
      <c r="AX40" s="27">
        <f ca="1">'Composition Moles'!AY60/'Composition Moles'!$C60</f>
        <v>4.5511202872999563E-4</v>
      </c>
      <c r="AY40" s="27">
        <f ca="1">'Composition Moles'!AZ60/'Composition Moles'!$C60</f>
        <v>4.2114844449641384E-4</v>
      </c>
      <c r="AZ40" s="27">
        <f ca="1">'Composition Moles'!BA60/'Composition Moles'!$C60</f>
        <v>4.7549017927014468E-5</v>
      </c>
      <c r="BA40" s="27">
        <f ca="1">'Composition Moles'!BB60/'Composition Moles'!$C60</f>
        <v>1.270238050335958E-3</v>
      </c>
      <c r="BB40" s="27">
        <f ca="1">'Composition Moles'!BC60/'Composition Moles'!$C60</f>
        <v>6.3851538359133706E-4</v>
      </c>
      <c r="BC40" s="27">
        <f ca="1">'Composition Moles'!BD60/'Composition Moles'!$C60</f>
        <v>3.617121720876458E-3</v>
      </c>
      <c r="BD40" s="27">
        <f ca="1">'Composition Moles'!BE60/'Composition Moles'!$C60</f>
        <v>5.2643555562051727E-4</v>
      </c>
      <c r="BE40" s="27">
        <f ca="1">'Composition Moles'!BF60/'Composition Moles'!$C60</f>
        <v>2.2755601436499781E-4</v>
      </c>
      <c r="BF40" s="27">
        <f ca="1">'Composition Moles'!BG60/'Composition Moles'!$C60</f>
        <v>1.9019607170805787E-4</v>
      </c>
      <c r="BG40" s="27">
        <f ca="1">'Composition Moles'!BH60/'Composition Moles'!$C60</f>
        <v>7.1323526890521699E-4</v>
      </c>
      <c r="BH40" s="27">
        <f ca="1">'Composition Moles'!BI60/'Composition Moles'!$C60</f>
        <v>5.8417364881760631E-4</v>
      </c>
      <c r="BI40" s="27">
        <f ca="1">'Composition Moles'!BJ60/'Composition Moles'!$C60</f>
        <v>4.2114844449641384E-4</v>
      </c>
      <c r="BJ40" s="27">
        <f ca="1">'Composition Moles'!BK60/'Composition Moles'!$C60</f>
        <v>3.2639004448472069E-3</v>
      </c>
      <c r="BK40" s="27">
        <f ca="1">'Composition Moles'!BL60/'Composition Moles'!$C60</f>
        <v>2.0717786382484874E-4</v>
      </c>
      <c r="BL40" s="27">
        <f ca="1">'Composition Moles'!BM60/'Composition Moles'!$C60</f>
        <v>1.5283612905111793E-3</v>
      </c>
      <c r="BM40" s="27">
        <f ca="1">'Composition Moles'!BN60/'Composition Moles'!$C60</f>
        <v>3.2435222943070583E-3</v>
      </c>
      <c r="BN40" s="27">
        <f ca="1">'Composition Moles'!BO60/'Composition Moles'!$C60</f>
        <v>1.5283612905111793E-3</v>
      </c>
      <c r="BO40" s="27">
        <f ca="1">'Composition Moles'!BP60/'Composition Moles'!$C60</f>
        <v>8.7626047322640946E-4</v>
      </c>
      <c r="BP40" s="27">
        <f ca="1">'Composition Moles'!BQ60/'Composition Moles'!$C60</f>
        <v>3.4608892334019813E-3</v>
      </c>
      <c r="BQ40" s="27">
        <f ca="1">'Composition Moles'!BR60/'Composition Moles'!$C60</f>
        <v>2.7238794555332572E-3</v>
      </c>
      <c r="BR40" s="27">
        <f ca="1">'Composition Moles'!BS60/'Composition Moles'!$C60</f>
        <v>5.2983191404387545E-4</v>
      </c>
      <c r="BS40" s="27">
        <f ca="1">'Composition Moles'!BT60/'Composition Moles'!$C60</f>
        <v>1.5827030252849102E-3</v>
      </c>
      <c r="BT40" s="27">
        <f ca="1">'Composition Moles'!BU60/'Composition Moles'!$C60</f>
        <v>0</v>
      </c>
      <c r="BU40" s="27">
        <f t="shared" ca="1" si="2"/>
        <v>0.99999999999999956</v>
      </c>
      <c r="BV40" s="56" t="e">
        <f t="shared" ca="1" si="3"/>
        <v>#DIV/0!</v>
      </c>
      <c r="BW40" s="27"/>
      <c r="BX40" s="23"/>
      <c r="BZ40" s="24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</row>
    <row r="41" spans="1:106">
      <c r="A41">
        <f t="shared" si="4"/>
        <v>1.9500000000000011</v>
      </c>
      <c r="B41" s="24">
        <f ca="1">B40+DeltaRK4!B42</f>
        <v>413.20283285882653</v>
      </c>
      <c r="C41" s="27">
        <f ca="1">'Composition Moles'!D61/'Composition Moles'!$C61</f>
        <v>6.2789592678180642E-2</v>
      </c>
      <c r="D41" s="27">
        <f ca="1">'Composition Moles'!E61/'Composition Moles'!$C61</f>
        <v>2.1634803156791583E-3</v>
      </c>
      <c r="E41" s="27">
        <f ca="1">'Composition Moles'!F61/'Composition Moles'!$C61</f>
        <v>2.796762879852523E-2</v>
      </c>
      <c r="F41" s="27">
        <f ca="1">'Composition Moles'!G61/'Composition Moles'!$C61</f>
        <v>6.1001280406226006E-3</v>
      </c>
      <c r="G41" s="27">
        <f ca="1">'Composition Moles'!H61/'Composition Moles'!$C61</f>
        <v>4.109593692263393E-4</v>
      </c>
      <c r="H41" s="27">
        <f ca="1">'Composition Moles'!I61/'Composition Moles'!$C61</f>
        <v>4.3813023661320473E-4</v>
      </c>
      <c r="I41" s="27">
        <f ca="1">'Composition Moles'!J61/'Composition Moles'!$C61</f>
        <v>1.0528711112410346E-4</v>
      </c>
      <c r="J41" s="27">
        <f ca="1">'Composition Moles'!K61/'Composition Moles'!$C61</f>
        <v>5.094537635037264E-5</v>
      </c>
      <c r="K41" s="27">
        <f ca="1">'Composition Moles'!L61/'Composition Moles'!$C61</f>
        <v>0</v>
      </c>
      <c r="L41" s="27">
        <f ca="1">'Composition Moles'!M61/'Composition Moles'!$C61</f>
        <v>3.3963584233581767E-5</v>
      </c>
      <c r="M41" s="27">
        <f ca="1">'Composition Moles'!N61/'Composition Moles'!$C61</f>
        <v>1.0868346954746164E-4</v>
      </c>
      <c r="N41" s="27">
        <f ca="1">'Composition Moles'!O61/'Composition Moles'!$C61</f>
        <v>0</v>
      </c>
      <c r="O41" s="27">
        <f ca="1">'Composition Moles'!P61/'Composition Moles'!$C61</f>
        <v>0</v>
      </c>
      <c r="P41" s="27">
        <f ca="1">'Composition Moles'!Q61/'Composition Moles'!$C61</f>
        <v>9.7393877485952171E-2</v>
      </c>
      <c r="Q41" s="27">
        <f ca="1">'Composition Moles'!R61/'Composition Moles'!$C61</f>
        <v>1.6981792116790884E-5</v>
      </c>
      <c r="R41" s="27">
        <f ca="1">'Composition Moles'!S61/'Composition Moles'!$C61</f>
        <v>0</v>
      </c>
      <c r="S41" s="27">
        <f ca="1">'Composition Moles'!T61/'Composition Moles'!$C61</f>
        <v>4.415265950365629E-5</v>
      </c>
      <c r="T41" s="27">
        <f ca="1">'Composition Moles'!U61/'Composition Moles'!$C61</f>
        <v>0</v>
      </c>
      <c r="U41" s="27">
        <f ca="1">'Composition Moles'!V61/'Composition Moles'!$C61</f>
        <v>1.0189075270074528E-5</v>
      </c>
      <c r="V41" s="27">
        <f ca="1">'Composition Moles'!W61/'Composition Moles'!$C61</f>
        <v>0.54649093683660654</v>
      </c>
      <c r="W41" s="27">
        <f ca="1">'Composition Moles'!X61/'Composition Moles'!$C61</f>
        <v>3.3963584233581762E-6</v>
      </c>
      <c r="X41" s="27">
        <f ca="1">'Composition Moles'!Y61/'Composition Moles'!$C61</f>
        <v>1.0189075270074528E-5</v>
      </c>
      <c r="Y41" s="27">
        <f ca="1">'Composition Moles'!Z61/'Composition Moles'!$C61</f>
        <v>0</v>
      </c>
      <c r="Z41" s="27">
        <f ca="1">'Composition Moles'!AA61/'Composition Moles'!$C61</f>
        <v>0</v>
      </c>
      <c r="AA41" s="27">
        <f ca="1">'Composition Moles'!AB61/'Composition Moles'!$C61</f>
        <v>0</v>
      </c>
      <c r="AB41" s="27">
        <f ca="1">'Composition Moles'!AC61/'Composition Moles'!$C61</f>
        <v>0</v>
      </c>
      <c r="AC41" s="27">
        <f ca="1">'Composition Moles'!AD61/'Composition Moles'!$C61</f>
        <v>0</v>
      </c>
      <c r="AD41" s="27">
        <f ca="1">'Composition Moles'!AE61/'Composition Moles'!$C61</f>
        <v>4.1960132894882149E-4</v>
      </c>
      <c r="AE41" s="27">
        <f ca="1">'Composition Moles'!AF61/'Composition Moles'!$C61</f>
        <v>6.8706526658875597E-2</v>
      </c>
      <c r="AF41" s="27">
        <f ca="1">'Composition Moles'!AG61/'Composition Moles'!$C61</f>
        <v>4.499404825869173E-2</v>
      </c>
      <c r="AG41" s="27">
        <f ca="1">'Composition Moles'!AH61/'Composition Moles'!$C61</f>
        <v>3.0957231007435495E-2</v>
      </c>
      <c r="AH41" s="27">
        <f ca="1">'Composition Moles'!AI61/'Composition Moles'!$C61</f>
        <v>0</v>
      </c>
      <c r="AI41" s="27">
        <f ca="1">'Composition Moles'!AJ61/'Composition Moles'!$C61</f>
        <v>0</v>
      </c>
      <c r="AJ41" s="27">
        <f ca="1">'Composition Moles'!AK61/'Composition Moles'!$C61</f>
        <v>0</v>
      </c>
      <c r="AK41" s="27">
        <f ca="1">'Composition Moles'!AL61/'Composition Moles'!$C61</f>
        <v>7.0644255205850064E-4</v>
      </c>
      <c r="AL41" s="27">
        <f ca="1">'Composition Moles'!AM61/'Composition Moles'!$C61</f>
        <v>4.7280705655695695E-5</v>
      </c>
      <c r="AM41" s="27">
        <f ca="1">'Composition Moles'!AN61/'Composition Moles'!$C61</f>
        <v>2.3228806427664228E-3</v>
      </c>
      <c r="AN41" s="27">
        <f ca="1">'Composition Moles'!AO61/'Composition Moles'!$C61</f>
        <v>8.7999646749210344E-3</v>
      </c>
      <c r="AO41" s="27">
        <f ca="1">'Composition Moles'!AP61/'Composition Moles'!$C61</f>
        <v>6.7349787535192626E-3</v>
      </c>
      <c r="AP41" s="27">
        <f ca="1">'Composition Moles'!AQ61/'Composition Moles'!$C61</f>
        <v>1.2014767949821635E-2</v>
      </c>
      <c r="AQ41" s="27">
        <f ca="1">'Composition Moles'!AR61/'Composition Moles'!$C61</f>
        <v>5.1025340800513651E-2</v>
      </c>
      <c r="AR41" s="27">
        <f ca="1">'Composition Moles'!AS61/'Composition Moles'!$C61</f>
        <v>-1.4823604246037587E-3</v>
      </c>
      <c r="AS41" s="27">
        <f ca="1">'Composition Moles'!AT61/'Composition Moles'!$C61</f>
        <v>1.640441118481999E-3</v>
      </c>
      <c r="AT41" s="27">
        <f ca="1">'Composition Moles'!AU61/'Composition Moles'!$C61</f>
        <v>1.3585433693432705E-5</v>
      </c>
      <c r="AU41" s="27">
        <f ca="1">'Composition Moles'!AV61/'Composition Moles'!$C61</f>
        <v>0</v>
      </c>
      <c r="AV41" s="27">
        <f ca="1">'Composition Moles'!AW61/'Composition Moles'!$C61</f>
        <v>4.4831931188327927E-4</v>
      </c>
      <c r="AW41" s="27">
        <f ca="1">'Composition Moles'!AX61/'Composition Moles'!$C61</f>
        <v>4.5511202872999563E-4</v>
      </c>
      <c r="AX41" s="27">
        <f ca="1">'Composition Moles'!AY61/'Composition Moles'!$C61</f>
        <v>4.5511202872999563E-4</v>
      </c>
      <c r="AY41" s="27">
        <f ca="1">'Composition Moles'!AZ61/'Composition Moles'!$C61</f>
        <v>4.2114844449641384E-4</v>
      </c>
      <c r="AZ41" s="27">
        <f ca="1">'Composition Moles'!BA61/'Composition Moles'!$C61</f>
        <v>4.7549017927014468E-5</v>
      </c>
      <c r="BA41" s="27">
        <f ca="1">'Composition Moles'!BB61/'Composition Moles'!$C61</f>
        <v>1.270238050335958E-3</v>
      </c>
      <c r="BB41" s="27">
        <f ca="1">'Composition Moles'!BC61/'Composition Moles'!$C61</f>
        <v>6.3851538359133706E-4</v>
      </c>
      <c r="BC41" s="27">
        <f ca="1">'Composition Moles'!BD61/'Composition Moles'!$C61</f>
        <v>3.617121720876458E-3</v>
      </c>
      <c r="BD41" s="27">
        <f ca="1">'Composition Moles'!BE61/'Composition Moles'!$C61</f>
        <v>5.2643555562051727E-4</v>
      </c>
      <c r="BE41" s="27">
        <f ca="1">'Composition Moles'!BF61/'Composition Moles'!$C61</f>
        <v>2.2755601436499781E-4</v>
      </c>
      <c r="BF41" s="27">
        <f ca="1">'Composition Moles'!BG61/'Composition Moles'!$C61</f>
        <v>1.9019607170805787E-4</v>
      </c>
      <c r="BG41" s="27">
        <f ca="1">'Composition Moles'!BH61/'Composition Moles'!$C61</f>
        <v>7.1323526890521699E-4</v>
      </c>
      <c r="BH41" s="27">
        <f ca="1">'Composition Moles'!BI61/'Composition Moles'!$C61</f>
        <v>5.8417364881760631E-4</v>
      </c>
      <c r="BI41" s="27">
        <f ca="1">'Composition Moles'!BJ61/'Composition Moles'!$C61</f>
        <v>4.2114844449641384E-4</v>
      </c>
      <c r="BJ41" s="27">
        <f ca="1">'Composition Moles'!BK61/'Composition Moles'!$C61</f>
        <v>3.2639004448472069E-3</v>
      </c>
      <c r="BK41" s="27">
        <f ca="1">'Composition Moles'!BL61/'Composition Moles'!$C61</f>
        <v>2.0717786382484874E-4</v>
      </c>
      <c r="BL41" s="27">
        <f ca="1">'Composition Moles'!BM61/'Composition Moles'!$C61</f>
        <v>1.5283612905111793E-3</v>
      </c>
      <c r="BM41" s="27">
        <f ca="1">'Composition Moles'!BN61/'Composition Moles'!$C61</f>
        <v>3.2435222943070583E-3</v>
      </c>
      <c r="BN41" s="27">
        <f ca="1">'Composition Moles'!BO61/'Composition Moles'!$C61</f>
        <v>1.5283612905111793E-3</v>
      </c>
      <c r="BO41" s="27">
        <f ca="1">'Composition Moles'!BP61/'Composition Moles'!$C61</f>
        <v>8.7626047322640946E-4</v>
      </c>
      <c r="BP41" s="27">
        <f ca="1">'Composition Moles'!BQ61/'Composition Moles'!$C61</f>
        <v>3.4608892334019813E-3</v>
      </c>
      <c r="BQ41" s="27">
        <f ca="1">'Composition Moles'!BR61/'Composition Moles'!$C61</f>
        <v>2.7238794555332572E-3</v>
      </c>
      <c r="BR41" s="27">
        <f ca="1">'Composition Moles'!BS61/'Composition Moles'!$C61</f>
        <v>5.2983191404387545E-4</v>
      </c>
      <c r="BS41" s="27">
        <f ca="1">'Composition Moles'!BT61/'Composition Moles'!$C61</f>
        <v>1.5827030252849102E-3</v>
      </c>
      <c r="BT41" s="27">
        <f ca="1">'Composition Moles'!BU61/'Composition Moles'!$C61</f>
        <v>0</v>
      </c>
      <c r="BU41" s="27">
        <f t="shared" ca="1" si="2"/>
        <v>0.99999999999999978</v>
      </c>
      <c r="BV41" s="56" t="e">
        <f t="shared" ca="1" si="3"/>
        <v>#DIV/0!</v>
      </c>
      <c r="BW41" s="27"/>
      <c r="BX41" s="23"/>
      <c r="BZ41" s="24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</row>
    <row r="42" spans="1:106">
      <c r="A42">
        <f t="shared" si="4"/>
        <v>2.0000000000000009</v>
      </c>
      <c r="B42" s="24">
        <f ca="1">B41+DeltaRK4!B43</f>
        <v>413.2813491964547</v>
      </c>
      <c r="C42" s="27">
        <f ca="1">'Composition Moles'!D62/'Composition Moles'!$C62</f>
        <v>6.2632487659917052E-2</v>
      </c>
      <c r="D42" s="27">
        <f ca="1">'Composition Moles'!E62/'Composition Moles'!$C62</f>
        <v>2.1634803156791588E-3</v>
      </c>
      <c r="E42" s="27">
        <f ca="1">'Composition Moles'!F62/'Composition Moles'!$C62</f>
        <v>2.8120222874178456E-2</v>
      </c>
      <c r="F42" s="27">
        <f ca="1">'Composition Moles'!G62/'Composition Moles'!$C62</f>
        <v>6.1046389832329923E-3</v>
      </c>
      <c r="G42" s="27">
        <f ca="1">'Composition Moles'!H62/'Composition Moles'!$C62</f>
        <v>4.1095936922633941E-4</v>
      </c>
      <c r="H42" s="27">
        <f ca="1">'Composition Moles'!I62/'Composition Moles'!$C62</f>
        <v>4.3813023661320489E-4</v>
      </c>
      <c r="I42" s="27">
        <f ca="1">'Composition Moles'!J62/'Composition Moles'!$C62</f>
        <v>1.0528711112410349E-4</v>
      </c>
      <c r="J42" s="27">
        <f ca="1">'Composition Moles'!K62/'Composition Moles'!$C62</f>
        <v>5.0945376350372654E-5</v>
      </c>
      <c r="K42" s="27">
        <f ca="1">'Composition Moles'!L62/'Composition Moles'!$C62</f>
        <v>0</v>
      </c>
      <c r="L42" s="27">
        <f ca="1">'Composition Moles'!M62/'Composition Moles'!$C62</f>
        <v>3.3963584233581774E-5</v>
      </c>
      <c r="M42" s="27">
        <f ca="1">'Composition Moles'!N62/'Composition Moles'!$C62</f>
        <v>1.0868346954746168E-4</v>
      </c>
      <c r="N42" s="27">
        <f ca="1">'Composition Moles'!O62/'Composition Moles'!$C62</f>
        <v>0</v>
      </c>
      <c r="O42" s="27">
        <f ca="1">'Composition Moles'!P62/'Composition Moles'!$C62</f>
        <v>0</v>
      </c>
      <c r="P42" s="27">
        <f ca="1">'Composition Moles'!Q62/'Composition Moles'!$C62</f>
        <v>9.8731986538317301E-2</v>
      </c>
      <c r="Q42" s="27">
        <f ca="1">'Composition Moles'!R62/'Composition Moles'!$C62</f>
        <v>1.6981792116790887E-5</v>
      </c>
      <c r="R42" s="27">
        <f ca="1">'Composition Moles'!S62/'Composition Moles'!$C62</f>
        <v>0</v>
      </c>
      <c r="S42" s="27">
        <f ca="1">'Composition Moles'!T62/'Composition Moles'!$C62</f>
        <v>4.4152659503656303E-5</v>
      </c>
      <c r="T42" s="27">
        <f ca="1">'Composition Moles'!U62/'Composition Moles'!$C62</f>
        <v>0</v>
      </c>
      <c r="U42" s="27">
        <f ca="1">'Composition Moles'!V62/'Composition Moles'!$C62</f>
        <v>1.0189075270074531E-5</v>
      </c>
      <c r="V42" s="27">
        <f ca="1">'Composition Moles'!W62/'Composition Moles'!$C62</f>
        <v>0.54345621222351603</v>
      </c>
      <c r="W42" s="27">
        <f ca="1">'Composition Moles'!X62/'Composition Moles'!$C62</f>
        <v>3.3963584233581775E-6</v>
      </c>
      <c r="X42" s="27">
        <f ca="1">'Composition Moles'!Y62/'Composition Moles'!$C62</f>
        <v>1.0189075270074531E-5</v>
      </c>
      <c r="Y42" s="27">
        <f ca="1">'Composition Moles'!Z62/'Composition Moles'!$C62</f>
        <v>0</v>
      </c>
      <c r="Z42" s="27">
        <f ca="1">'Composition Moles'!AA62/'Composition Moles'!$C62</f>
        <v>0</v>
      </c>
      <c r="AA42" s="27">
        <f ca="1">'Composition Moles'!AB62/'Composition Moles'!$C62</f>
        <v>0</v>
      </c>
      <c r="AB42" s="27">
        <f ca="1">'Composition Moles'!AC62/'Composition Moles'!$C62</f>
        <v>0</v>
      </c>
      <c r="AC42" s="27">
        <f ca="1">'Composition Moles'!AD62/'Composition Moles'!$C62</f>
        <v>0</v>
      </c>
      <c r="AD42" s="27">
        <f ca="1">'Composition Moles'!AE62/'Composition Moles'!$C62</f>
        <v>4.1063070442434166E-4</v>
      </c>
      <c r="AE42" s="27">
        <f ca="1">'Composition Moles'!AF62/'Composition Moles'!$C62</f>
        <v>6.9263914811106525E-2</v>
      </c>
      <c r="AF42" s="27">
        <f ca="1">'Composition Moles'!AG62/'Composition Moles'!$C62</f>
        <v>4.6285827003038842E-2</v>
      </c>
      <c r="AG42" s="27">
        <f ca="1">'Composition Moles'!AH62/'Composition Moles'!$C62</f>
        <v>3.1490877783605514E-2</v>
      </c>
      <c r="AH42" s="27">
        <f ca="1">'Composition Moles'!AI62/'Composition Moles'!$C62</f>
        <v>0</v>
      </c>
      <c r="AI42" s="27">
        <f ca="1">'Composition Moles'!AJ62/'Composition Moles'!$C62</f>
        <v>0</v>
      </c>
      <c r="AJ42" s="27">
        <f ca="1">'Composition Moles'!AK62/'Composition Moles'!$C62</f>
        <v>0</v>
      </c>
      <c r="AK42" s="27">
        <f ca="1">'Composition Moles'!AL62/'Composition Moles'!$C62</f>
        <v>7.0644255205850085E-4</v>
      </c>
      <c r="AL42" s="27">
        <f ca="1">'Composition Moles'!AM62/'Composition Moles'!$C62</f>
        <v>4.2769763045305533E-5</v>
      </c>
      <c r="AM42" s="27">
        <f ca="1">'Composition Moles'!AN62/'Composition Moles'!$C62</f>
        <v>2.1823074351111603E-3</v>
      </c>
      <c r="AN42" s="27">
        <f ca="1">'Composition Moles'!AO62/'Composition Moles'!$C62</f>
        <v>8.7999646749210379E-3</v>
      </c>
      <c r="AO42" s="27">
        <f ca="1">'Composition Moles'!AP62/'Composition Moles'!$C62</f>
        <v>6.7349787535192652E-3</v>
      </c>
      <c r="AP42" s="27">
        <f ca="1">'Composition Moles'!AQ62/'Composition Moles'!$C62</f>
        <v>1.1837386837410851E-2</v>
      </c>
      <c r="AQ42" s="27">
        <f ca="1">'Composition Moles'!AR62/'Composition Moles'!$C62</f>
        <v>5.0847959688102878E-2</v>
      </c>
      <c r="AR42" s="27">
        <f ca="1">'Composition Moles'!AS62/'Composition Moles'!$C62</f>
        <v>-1.6597415370145467E-3</v>
      </c>
      <c r="AS42" s="27">
        <f ca="1">'Composition Moles'!AT62/'Composition Moles'!$C62</f>
        <v>1.6404411184819997E-3</v>
      </c>
      <c r="AT42" s="27">
        <f ca="1">'Composition Moles'!AU62/'Composition Moles'!$C62</f>
        <v>1.358543369343271E-5</v>
      </c>
      <c r="AU42" s="27">
        <f ca="1">'Composition Moles'!AV62/'Composition Moles'!$C62</f>
        <v>0</v>
      </c>
      <c r="AV42" s="27">
        <f ca="1">'Composition Moles'!AW62/'Composition Moles'!$C62</f>
        <v>4.4831931188327943E-4</v>
      </c>
      <c r="AW42" s="27">
        <f ca="1">'Composition Moles'!AX62/'Composition Moles'!$C62</f>
        <v>4.5511202872999579E-4</v>
      </c>
      <c r="AX42" s="27">
        <f ca="1">'Composition Moles'!AY62/'Composition Moles'!$C62</f>
        <v>4.5511202872999579E-4</v>
      </c>
      <c r="AY42" s="27">
        <f ca="1">'Composition Moles'!AZ62/'Composition Moles'!$C62</f>
        <v>4.2114844449641395E-4</v>
      </c>
      <c r="AZ42" s="27">
        <f ca="1">'Composition Moles'!BA62/'Composition Moles'!$C62</f>
        <v>4.7549017927014489E-5</v>
      </c>
      <c r="BA42" s="27">
        <f ca="1">'Composition Moles'!BB62/'Composition Moles'!$C62</f>
        <v>1.2702380503359584E-3</v>
      </c>
      <c r="BB42" s="27">
        <f ca="1">'Composition Moles'!BC62/'Composition Moles'!$C62</f>
        <v>6.3851538359133728E-4</v>
      </c>
      <c r="BC42" s="27">
        <f ca="1">'Composition Moles'!BD62/'Composition Moles'!$C62</f>
        <v>3.6171217208764588E-3</v>
      </c>
      <c r="BD42" s="27">
        <f ca="1">'Composition Moles'!BE62/'Composition Moles'!$C62</f>
        <v>5.2643555562051749E-4</v>
      </c>
      <c r="BE42" s="27">
        <f ca="1">'Composition Moles'!BF62/'Composition Moles'!$C62</f>
        <v>2.2755601436499789E-4</v>
      </c>
      <c r="BF42" s="27">
        <f ca="1">'Composition Moles'!BG62/'Composition Moles'!$C62</f>
        <v>1.9019607170805796E-4</v>
      </c>
      <c r="BG42" s="27">
        <f ca="1">'Composition Moles'!BH62/'Composition Moles'!$C62</f>
        <v>7.1323526890521721E-4</v>
      </c>
      <c r="BH42" s="27">
        <f ca="1">'Composition Moles'!BI62/'Composition Moles'!$C62</f>
        <v>5.8417364881760653E-4</v>
      </c>
      <c r="BI42" s="27">
        <f ca="1">'Composition Moles'!BJ62/'Composition Moles'!$C62</f>
        <v>4.2114844449641395E-4</v>
      </c>
      <c r="BJ42" s="27">
        <f ca="1">'Composition Moles'!BK62/'Composition Moles'!$C62</f>
        <v>3.2639004448472082E-3</v>
      </c>
      <c r="BK42" s="27">
        <f ca="1">'Composition Moles'!BL62/'Composition Moles'!$C62</f>
        <v>2.0717786382484879E-4</v>
      </c>
      <c r="BL42" s="27">
        <f ca="1">'Composition Moles'!BM62/'Composition Moles'!$C62</f>
        <v>1.5283612905111798E-3</v>
      </c>
      <c r="BM42" s="27">
        <f ca="1">'Composition Moles'!BN62/'Composition Moles'!$C62</f>
        <v>3.2435222943070596E-3</v>
      </c>
      <c r="BN42" s="27">
        <f ca="1">'Composition Moles'!BO62/'Composition Moles'!$C62</f>
        <v>1.5283612905111798E-3</v>
      </c>
      <c r="BO42" s="27">
        <f ca="1">'Composition Moles'!BP62/'Composition Moles'!$C62</f>
        <v>8.7626047322640979E-4</v>
      </c>
      <c r="BP42" s="27">
        <f ca="1">'Composition Moles'!BQ62/'Composition Moles'!$C62</f>
        <v>3.4608892334019826E-3</v>
      </c>
      <c r="BQ42" s="27">
        <f ca="1">'Composition Moles'!BR62/'Composition Moles'!$C62</f>
        <v>2.723879455533258E-3</v>
      </c>
      <c r="BR42" s="27">
        <f ca="1">'Composition Moles'!BS62/'Composition Moles'!$C62</f>
        <v>5.2983191404387567E-4</v>
      </c>
      <c r="BS42" s="27">
        <f ca="1">'Composition Moles'!BT62/'Composition Moles'!$C62</f>
        <v>1.5827030252849106E-3</v>
      </c>
      <c r="BT42" s="27">
        <f ca="1">'Composition Moles'!BU62/'Composition Moles'!$C62</f>
        <v>0</v>
      </c>
      <c r="BU42" s="27">
        <f t="shared" ca="1" si="2"/>
        <v>1</v>
      </c>
      <c r="BV42" s="56" t="e">
        <f t="shared" ca="1" si="3"/>
        <v>#DIV/0!</v>
      </c>
      <c r="BW42" s="27"/>
      <c r="BX42" s="23"/>
      <c r="BZ42" s="24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</row>
    <row r="43" spans="1:106">
      <c r="A43">
        <f t="shared" si="4"/>
        <v>2.0500000000000007</v>
      </c>
      <c r="B43" s="24">
        <f ca="1">B42+DeltaRK4!B44</f>
        <v>413.35524912749446</v>
      </c>
      <c r="C43" s="27">
        <f ca="1">'Composition Moles'!D63/'Composition Moles'!$C63</f>
        <v>6.2485416500890886E-2</v>
      </c>
      <c r="D43" s="27">
        <f ca="1">'Composition Moles'!E63/'Composition Moles'!$C63</f>
        <v>2.1634803156791583E-3</v>
      </c>
      <c r="E43" s="27">
        <f ca="1">'Composition Moles'!F63/'Composition Moles'!$C63</f>
        <v>2.8263223681146355E-2</v>
      </c>
      <c r="F43" s="27">
        <f ca="1">'Composition Moles'!G63/'Composition Moles'!$C63</f>
        <v>6.10870933529123E-3</v>
      </c>
      <c r="G43" s="27">
        <f ca="1">'Composition Moles'!H63/'Composition Moles'!$C63</f>
        <v>4.109593692263393E-4</v>
      </c>
      <c r="H43" s="27">
        <f ca="1">'Composition Moles'!I63/'Composition Moles'!$C63</f>
        <v>4.3813023661320473E-4</v>
      </c>
      <c r="I43" s="27">
        <f ca="1">'Composition Moles'!J63/'Composition Moles'!$C63</f>
        <v>1.0528711112410346E-4</v>
      </c>
      <c r="J43" s="27">
        <f ca="1">'Composition Moles'!K63/'Composition Moles'!$C63</f>
        <v>5.094537635037264E-5</v>
      </c>
      <c r="K43" s="27">
        <f ca="1">'Composition Moles'!L63/'Composition Moles'!$C63</f>
        <v>0</v>
      </c>
      <c r="L43" s="27">
        <f ca="1">'Composition Moles'!M63/'Composition Moles'!$C63</f>
        <v>3.3963584233581767E-5</v>
      </c>
      <c r="M43" s="27">
        <f ca="1">'Composition Moles'!N63/'Composition Moles'!$C63</f>
        <v>1.0868346954746164E-4</v>
      </c>
      <c r="N43" s="27">
        <f ca="1">'Composition Moles'!O63/'Composition Moles'!$C63</f>
        <v>0</v>
      </c>
      <c r="O43" s="27">
        <f ca="1">'Composition Moles'!P63/'Composition Moles'!$C63</f>
        <v>0</v>
      </c>
      <c r="P43" s="27">
        <f ca="1">'Composition Moles'!Q63/'Composition Moles'!$C63</f>
        <v>0.10004411399798234</v>
      </c>
      <c r="Q43" s="27">
        <f ca="1">'Composition Moles'!R63/'Composition Moles'!$C63</f>
        <v>1.6981792116790884E-5</v>
      </c>
      <c r="R43" s="27">
        <f ca="1">'Composition Moles'!S63/'Composition Moles'!$C63</f>
        <v>0</v>
      </c>
      <c r="S43" s="27">
        <f ca="1">'Composition Moles'!T63/'Composition Moles'!$C63</f>
        <v>4.415265950365629E-5</v>
      </c>
      <c r="T43" s="27">
        <f ca="1">'Composition Moles'!U63/'Composition Moles'!$C63</f>
        <v>0</v>
      </c>
      <c r="U43" s="27">
        <f ca="1">'Composition Moles'!V63/'Composition Moles'!$C63</f>
        <v>1.0189075270074528E-5</v>
      </c>
      <c r="V43" s="27">
        <f ca="1">'Composition Moles'!W63/'Composition Moles'!$C63</f>
        <v>0.5404726078751183</v>
      </c>
      <c r="W43" s="27">
        <f ca="1">'Composition Moles'!X63/'Composition Moles'!$C63</f>
        <v>3.3963584233581762E-6</v>
      </c>
      <c r="X43" s="27">
        <f ca="1">'Composition Moles'!Y63/'Composition Moles'!$C63</f>
        <v>1.0189075270074528E-5</v>
      </c>
      <c r="Y43" s="27">
        <f ca="1">'Composition Moles'!Z63/'Composition Moles'!$C63</f>
        <v>0</v>
      </c>
      <c r="Z43" s="27">
        <f ca="1">'Composition Moles'!AA63/'Composition Moles'!$C63</f>
        <v>0</v>
      </c>
      <c r="AA43" s="27">
        <f ca="1">'Composition Moles'!AB63/'Composition Moles'!$C63</f>
        <v>0</v>
      </c>
      <c r="AB43" s="27">
        <f ca="1">'Composition Moles'!AC63/'Composition Moles'!$C63</f>
        <v>0</v>
      </c>
      <c r="AC43" s="27">
        <f ca="1">'Composition Moles'!AD63/'Composition Moles'!$C63</f>
        <v>0</v>
      </c>
      <c r="AD43" s="27">
        <f ca="1">'Composition Moles'!AE63/'Composition Moles'!$C63</f>
        <v>4.0148137589466102E-4</v>
      </c>
      <c r="AE43" s="27">
        <f ca="1">'Composition Moles'!AF63/'Composition Moles'!$C63</f>
        <v>6.9782957237094365E-2</v>
      </c>
      <c r="AF43" s="27">
        <f ca="1">'Composition Moles'!AG63/'Composition Moles'!$C63</f>
        <v>4.7580694157515396E-2</v>
      </c>
      <c r="AG43" s="27">
        <f ca="1">'Composition Moles'!AH63/'Composition Moles'!$C63</f>
        <v>3.2015156519581305E-2</v>
      </c>
      <c r="AH43" s="27">
        <f ca="1">'Composition Moles'!AI63/'Composition Moles'!$C63</f>
        <v>0</v>
      </c>
      <c r="AI43" s="27">
        <f ca="1">'Composition Moles'!AJ63/'Composition Moles'!$C63</f>
        <v>0</v>
      </c>
      <c r="AJ43" s="27">
        <f ca="1">'Composition Moles'!AK63/'Composition Moles'!$C63</f>
        <v>0</v>
      </c>
      <c r="AK43" s="27">
        <f ca="1">'Composition Moles'!AL63/'Composition Moles'!$C63</f>
        <v>7.0644255205850064E-4</v>
      </c>
      <c r="AL43" s="27">
        <f ca="1">'Composition Moles'!AM63/'Composition Moles'!$C63</f>
        <v>3.8699410987066187E-5</v>
      </c>
      <c r="AM43" s="27">
        <f ca="1">'Composition Moles'!AN63/'Composition Moles'!$C63</f>
        <v>2.0495832513877559E-3</v>
      </c>
      <c r="AN43" s="27">
        <f ca="1">'Composition Moles'!AO63/'Composition Moles'!$C63</f>
        <v>8.7999646749210344E-3</v>
      </c>
      <c r="AO43" s="27">
        <f ca="1">'Composition Moles'!AP63/'Composition Moles'!$C63</f>
        <v>6.7349787535192626E-3</v>
      </c>
      <c r="AP43" s="27">
        <f ca="1">'Composition Moles'!AQ63/'Composition Moles'!$C63</f>
        <v>1.1663797649612059E-2</v>
      </c>
      <c r="AQ43" s="27">
        <f ca="1">'Composition Moles'!AR63/'Composition Moles'!$C63</f>
        <v>5.0674370500304072E-2</v>
      </c>
      <c r="AR43" s="27">
        <f ca="1">'Composition Moles'!AS63/'Composition Moles'!$C63</f>
        <v>-1.8333307248133354E-3</v>
      </c>
      <c r="AS43" s="27">
        <f ca="1">'Composition Moles'!AT63/'Composition Moles'!$C63</f>
        <v>1.640441118481999E-3</v>
      </c>
      <c r="AT43" s="27">
        <f ca="1">'Composition Moles'!AU63/'Composition Moles'!$C63</f>
        <v>1.3585433693432705E-5</v>
      </c>
      <c r="AU43" s="27">
        <f ca="1">'Composition Moles'!AV63/'Composition Moles'!$C63</f>
        <v>0</v>
      </c>
      <c r="AV43" s="27">
        <f ca="1">'Composition Moles'!AW63/'Composition Moles'!$C63</f>
        <v>4.4831931188327927E-4</v>
      </c>
      <c r="AW43" s="27">
        <f ca="1">'Composition Moles'!AX63/'Composition Moles'!$C63</f>
        <v>4.5511202872999563E-4</v>
      </c>
      <c r="AX43" s="27">
        <f ca="1">'Composition Moles'!AY63/'Composition Moles'!$C63</f>
        <v>4.5511202872999563E-4</v>
      </c>
      <c r="AY43" s="27">
        <f ca="1">'Composition Moles'!AZ63/'Composition Moles'!$C63</f>
        <v>4.2114844449641384E-4</v>
      </c>
      <c r="AZ43" s="27">
        <f ca="1">'Composition Moles'!BA63/'Composition Moles'!$C63</f>
        <v>4.7549017927014468E-5</v>
      </c>
      <c r="BA43" s="27">
        <f ca="1">'Composition Moles'!BB63/'Composition Moles'!$C63</f>
        <v>1.270238050335958E-3</v>
      </c>
      <c r="BB43" s="27">
        <f ca="1">'Composition Moles'!BC63/'Composition Moles'!$C63</f>
        <v>6.3851538359133706E-4</v>
      </c>
      <c r="BC43" s="27">
        <f ca="1">'Composition Moles'!BD63/'Composition Moles'!$C63</f>
        <v>3.617121720876458E-3</v>
      </c>
      <c r="BD43" s="27">
        <f ca="1">'Composition Moles'!BE63/'Composition Moles'!$C63</f>
        <v>5.2643555562051727E-4</v>
      </c>
      <c r="BE43" s="27">
        <f ca="1">'Composition Moles'!BF63/'Composition Moles'!$C63</f>
        <v>2.2755601436499781E-4</v>
      </c>
      <c r="BF43" s="27">
        <f ca="1">'Composition Moles'!BG63/'Composition Moles'!$C63</f>
        <v>1.9019607170805787E-4</v>
      </c>
      <c r="BG43" s="27">
        <f ca="1">'Composition Moles'!BH63/'Composition Moles'!$C63</f>
        <v>7.1323526890521699E-4</v>
      </c>
      <c r="BH43" s="27">
        <f ca="1">'Composition Moles'!BI63/'Composition Moles'!$C63</f>
        <v>5.8417364881760631E-4</v>
      </c>
      <c r="BI43" s="27">
        <f ca="1">'Composition Moles'!BJ63/'Composition Moles'!$C63</f>
        <v>4.2114844449641384E-4</v>
      </c>
      <c r="BJ43" s="27">
        <f ca="1">'Composition Moles'!BK63/'Composition Moles'!$C63</f>
        <v>3.2639004448472069E-3</v>
      </c>
      <c r="BK43" s="27">
        <f ca="1">'Composition Moles'!BL63/'Composition Moles'!$C63</f>
        <v>2.0717786382484874E-4</v>
      </c>
      <c r="BL43" s="27">
        <f ca="1">'Composition Moles'!BM63/'Composition Moles'!$C63</f>
        <v>1.5283612905111793E-3</v>
      </c>
      <c r="BM43" s="27">
        <f ca="1">'Composition Moles'!BN63/'Composition Moles'!$C63</f>
        <v>3.2435222943070583E-3</v>
      </c>
      <c r="BN43" s="27">
        <f ca="1">'Composition Moles'!BO63/'Composition Moles'!$C63</f>
        <v>1.5283612905111793E-3</v>
      </c>
      <c r="BO43" s="27">
        <f ca="1">'Composition Moles'!BP63/'Composition Moles'!$C63</f>
        <v>8.7626047322640946E-4</v>
      </c>
      <c r="BP43" s="27">
        <f ca="1">'Composition Moles'!BQ63/'Composition Moles'!$C63</f>
        <v>3.4608892334019813E-3</v>
      </c>
      <c r="BQ43" s="27">
        <f ca="1">'Composition Moles'!BR63/'Composition Moles'!$C63</f>
        <v>2.7238794555332572E-3</v>
      </c>
      <c r="BR43" s="27">
        <f ca="1">'Composition Moles'!BS63/'Composition Moles'!$C63</f>
        <v>5.2983191404387545E-4</v>
      </c>
      <c r="BS43" s="27">
        <f ca="1">'Composition Moles'!BT63/'Composition Moles'!$C63</f>
        <v>1.5827030252849102E-3</v>
      </c>
      <c r="BT43" s="27">
        <f ca="1">'Composition Moles'!BU63/'Composition Moles'!$C63</f>
        <v>0</v>
      </c>
      <c r="BU43" s="27">
        <f t="shared" ca="1" si="2"/>
        <v>0.99999999999999989</v>
      </c>
      <c r="BV43" s="56" t="e">
        <f t="shared" ca="1" si="3"/>
        <v>#DIV/0!</v>
      </c>
      <c r="BW43" s="27"/>
      <c r="BX43" s="23"/>
      <c r="BZ43" s="24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</row>
    <row r="44" spans="1:106">
      <c r="A44">
        <f t="shared" si="4"/>
        <v>2.1000000000000005</v>
      </c>
      <c r="B44" s="24">
        <f ca="1">B43+DeltaRK4!B45</f>
        <v>413.4247937639289</v>
      </c>
      <c r="C44" s="27">
        <f ca="1">'Composition Moles'!D64/'Composition Moles'!$C64</f>
        <v>6.2347753855896922E-2</v>
      </c>
      <c r="D44" s="27">
        <f ca="1">'Composition Moles'!E64/'Composition Moles'!$C64</f>
        <v>2.1634803156791583E-3</v>
      </c>
      <c r="E44" s="27">
        <f ca="1">'Composition Moles'!F64/'Composition Moles'!$C64</f>
        <v>2.839721199504747E-2</v>
      </c>
      <c r="F44" s="27">
        <f ca="1">'Composition Moles'!G64/'Composition Moles'!$C64</f>
        <v>6.1123836663840771E-3</v>
      </c>
      <c r="G44" s="27">
        <f ca="1">'Composition Moles'!H64/'Composition Moles'!$C64</f>
        <v>4.109593692263393E-4</v>
      </c>
      <c r="H44" s="27">
        <f ca="1">'Composition Moles'!I64/'Composition Moles'!$C64</f>
        <v>4.3813023661320473E-4</v>
      </c>
      <c r="I44" s="27">
        <f ca="1">'Composition Moles'!J64/'Composition Moles'!$C64</f>
        <v>1.0528711112410346E-4</v>
      </c>
      <c r="J44" s="27">
        <f ca="1">'Composition Moles'!K64/'Composition Moles'!$C64</f>
        <v>5.094537635037264E-5</v>
      </c>
      <c r="K44" s="27">
        <f ca="1">'Composition Moles'!L64/'Composition Moles'!$C64</f>
        <v>0</v>
      </c>
      <c r="L44" s="27">
        <f ca="1">'Composition Moles'!M64/'Composition Moles'!$C64</f>
        <v>3.3963584233581767E-5</v>
      </c>
      <c r="M44" s="27">
        <f ca="1">'Composition Moles'!N64/'Composition Moles'!$C64</f>
        <v>1.0868346954746164E-4</v>
      </c>
      <c r="N44" s="27">
        <f ca="1">'Composition Moles'!O64/'Composition Moles'!$C64</f>
        <v>0</v>
      </c>
      <c r="O44" s="27">
        <f ca="1">'Composition Moles'!P64/'Composition Moles'!$C64</f>
        <v>0</v>
      </c>
      <c r="P44" s="27">
        <f ca="1">'Composition Moles'!Q64/'Composition Moles'!$C64</f>
        <v>0.10133099686412905</v>
      </c>
      <c r="Q44" s="27">
        <f ca="1">'Composition Moles'!R64/'Composition Moles'!$C64</f>
        <v>1.6981792116790884E-5</v>
      </c>
      <c r="R44" s="27">
        <f ca="1">'Composition Moles'!S64/'Composition Moles'!$C64</f>
        <v>0</v>
      </c>
      <c r="S44" s="27">
        <f ca="1">'Composition Moles'!T64/'Composition Moles'!$C64</f>
        <v>4.415265950365629E-5</v>
      </c>
      <c r="T44" s="27">
        <f ca="1">'Composition Moles'!U64/'Composition Moles'!$C64</f>
        <v>0</v>
      </c>
      <c r="U44" s="27">
        <f ca="1">'Composition Moles'!V64/'Composition Moles'!$C64</f>
        <v>1.0189075270074528E-5</v>
      </c>
      <c r="V44" s="27">
        <f ca="1">'Composition Moles'!W64/'Composition Moles'!$C64</f>
        <v>0.53753921253390458</v>
      </c>
      <c r="W44" s="27">
        <f ca="1">'Composition Moles'!X64/'Composition Moles'!$C64</f>
        <v>3.3963584233581762E-6</v>
      </c>
      <c r="X44" s="27">
        <f ca="1">'Composition Moles'!Y64/'Composition Moles'!$C64</f>
        <v>1.0189075270074528E-5</v>
      </c>
      <c r="Y44" s="27">
        <f ca="1">'Composition Moles'!Z64/'Composition Moles'!$C64</f>
        <v>0</v>
      </c>
      <c r="Z44" s="27">
        <f ca="1">'Composition Moles'!AA64/'Composition Moles'!$C64</f>
        <v>0</v>
      </c>
      <c r="AA44" s="27">
        <f ca="1">'Composition Moles'!AB64/'Composition Moles'!$C64</f>
        <v>0</v>
      </c>
      <c r="AB44" s="27">
        <f ca="1">'Composition Moles'!AC64/'Composition Moles'!$C64</f>
        <v>0</v>
      </c>
      <c r="AC44" s="27">
        <f ca="1">'Composition Moles'!AD64/'Composition Moles'!$C64</f>
        <v>0</v>
      </c>
      <c r="AD44" s="27">
        <f ca="1">'Composition Moles'!AE64/'Composition Moles'!$C64</f>
        <v>3.9223364969768993E-4</v>
      </c>
      <c r="AE44" s="27">
        <f ca="1">'Composition Moles'!AF64/'Composition Moles'!$C64</f>
        <v>7.0265010266052058E-2</v>
      </c>
      <c r="AF44" s="27">
        <f ca="1">'Composition Moles'!AG64/'Composition Moles'!$C64</f>
        <v>4.8878007461670363E-2</v>
      </c>
      <c r="AG44" s="27">
        <f ca="1">'Composition Moles'!AH64/'Composition Moles'!$C64</f>
        <v>3.25301796177336E-2</v>
      </c>
      <c r="AH44" s="27">
        <f ca="1">'Composition Moles'!AI64/'Composition Moles'!$C64</f>
        <v>0</v>
      </c>
      <c r="AI44" s="27">
        <f ca="1">'Composition Moles'!AJ64/'Composition Moles'!$C64</f>
        <v>0</v>
      </c>
      <c r="AJ44" s="27">
        <f ca="1">'Composition Moles'!AK64/'Composition Moles'!$C64</f>
        <v>0</v>
      </c>
      <c r="AK44" s="27">
        <f ca="1">'Composition Moles'!AL64/'Composition Moles'!$C64</f>
        <v>7.0644255205850064E-4</v>
      </c>
      <c r="AL44" s="27">
        <f ca="1">'Composition Moles'!AM64/'Composition Moles'!$C64</f>
        <v>3.5025079894219283E-5</v>
      </c>
      <c r="AM44" s="27">
        <f ca="1">'Composition Moles'!AN64/'Composition Moles'!$C64</f>
        <v>1.9243479417467054E-3</v>
      </c>
      <c r="AN44" s="27">
        <f ca="1">'Composition Moles'!AO64/'Composition Moles'!$C64</f>
        <v>8.7999646749210344E-3</v>
      </c>
      <c r="AO44" s="27">
        <f ca="1">'Composition Moles'!AP64/'Composition Moles'!$C64</f>
        <v>6.7349787535192626E-3</v>
      </c>
      <c r="AP44" s="27">
        <f ca="1">'Composition Moles'!AQ64/'Composition Moles'!$C64</f>
        <v>1.1493891119856351E-2</v>
      </c>
      <c r="AQ44" s="27">
        <f ca="1">'Composition Moles'!AR64/'Composition Moles'!$C64</f>
        <v>5.0504463970548363E-2</v>
      </c>
      <c r="AR44" s="27">
        <f ca="1">'Composition Moles'!AS64/'Composition Moles'!$C64</f>
        <v>-2.0032372545690427E-3</v>
      </c>
      <c r="AS44" s="27">
        <f ca="1">'Composition Moles'!AT64/'Composition Moles'!$C64</f>
        <v>1.640441118481999E-3</v>
      </c>
      <c r="AT44" s="27">
        <f ca="1">'Composition Moles'!AU64/'Composition Moles'!$C64</f>
        <v>1.3585433693432705E-5</v>
      </c>
      <c r="AU44" s="27">
        <f ca="1">'Composition Moles'!AV64/'Composition Moles'!$C64</f>
        <v>0</v>
      </c>
      <c r="AV44" s="27">
        <f ca="1">'Composition Moles'!AW64/'Composition Moles'!$C64</f>
        <v>4.4831931188327927E-4</v>
      </c>
      <c r="AW44" s="27">
        <f ca="1">'Composition Moles'!AX64/'Composition Moles'!$C64</f>
        <v>4.5511202872999563E-4</v>
      </c>
      <c r="AX44" s="27">
        <f ca="1">'Composition Moles'!AY64/'Composition Moles'!$C64</f>
        <v>4.5511202872999563E-4</v>
      </c>
      <c r="AY44" s="27">
        <f ca="1">'Composition Moles'!AZ64/'Composition Moles'!$C64</f>
        <v>4.2114844449641384E-4</v>
      </c>
      <c r="AZ44" s="27">
        <f ca="1">'Composition Moles'!BA64/'Composition Moles'!$C64</f>
        <v>4.7549017927014468E-5</v>
      </c>
      <c r="BA44" s="27">
        <f ca="1">'Composition Moles'!BB64/'Composition Moles'!$C64</f>
        <v>1.270238050335958E-3</v>
      </c>
      <c r="BB44" s="27">
        <f ca="1">'Composition Moles'!BC64/'Composition Moles'!$C64</f>
        <v>6.3851538359133706E-4</v>
      </c>
      <c r="BC44" s="27">
        <f ca="1">'Composition Moles'!BD64/'Composition Moles'!$C64</f>
        <v>3.617121720876458E-3</v>
      </c>
      <c r="BD44" s="27">
        <f ca="1">'Composition Moles'!BE64/'Composition Moles'!$C64</f>
        <v>5.2643555562051727E-4</v>
      </c>
      <c r="BE44" s="27">
        <f ca="1">'Composition Moles'!BF64/'Composition Moles'!$C64</f>
        <v>2.2755601436499781E-4</v>
      </c>
      <c r="BF44" s="27">
        <f ca="1">'Composition Moles'!BG64/'Composition Moles'!$C64</f>
        <v>1.9019607170805787E-4</v>
      </c>
      <c r="BG44" s="27">
        <f ca="1">'Composition Moles'!BH64/'Composition Moles'!$C64</f>
        <v>7.1323526890521699E-4</v>
      </c>
      <c r="BH44" s="27">
        <f ca="1">'Composition Moles'!BI64/'Composition Moles'!$C64</f>
        <v>5.8417364881760631E-4</v>
      </c>
      <c r="BI44" s="27">
        <f ca="1">'Composition Moles'!BJ64/'Composition Moles'!$C64</f>
        <v>4.2114844449641384E-4</v>
      </c>
      <c r="BJ44" s="27">
        <f ca="1">'Composition Moles'!BK64/'Composition Moles'!$C64</f>
        <v>3.2639004448472069E-3</v>
      </c>
      <c r="BK44" s="27">
        <f ca="1">'Composition Moles'!BL64/'Composition Moles'!$C64</f>
        <v>2.0717786382484874E-4</v>
      </c>
      <c r="BL44" s="27">
        <f ca="1">'Composition Moles'!BM64/'Composition Moles'!$C64</f>
        <v>1.5283612905111793E-3</v>
      </c>
      <c r="BM44" s="27">
        <f ca="1">'Composition Moles'!BN64/'Composition Moles'!$C64</f>
        <v>3.2435222943070583E-3</v>
      </c>
      <c r="BN44" s="27">
        <f ca="1">'Composition Moles'!BO64/'Composition Moles'!$C64</f>
        <v>1.5283612905111793E-3</v>
      </c>
      <c r="BO44" s="27">
        <f ca="1">'Composition Moles'!BP64/'Composition Moles'!$C64</f>
        <v>8.7626047322640946E-4</v>
      </c>
      <c r="BP44" s="27">
        <f ca="1">'Composition Moles'!BQ64/'Composition Moles'!$C64</f>
        <v>3.4608892334019813E-3</v>
      </c>
      <c r="BQ44" s="27">
        <f ca="1">'Composition Moles'!BR64/'Composition Moles'!$C64</f>
        <v>2.7238794555332572E-3</v>
      </c>
      <c r="BR44" s="27">
        <f ca="1">'Composition Moles'!BS64/'Composition Moles'!$C64</f>
        <v>5.2983191404387545E-4</v>
      </c>
      <c r="BS44" s="27">
        <f ca="1">'Composition Moles'!BT64/'Composition Moles'!$C64</f>
        <v>1.5827030252849102E-3</v>
      </c>
      <c r="BT44" s="27">
        <f ca="1">'Composition Moles'!BU64/'Composition Moles'!$C64</f>
        <v>0</v>
      </c>
      <c r="BU44" s="27">
        <f t="shared" ca="1" si="2"/>
        <v>0.99999999999999967</v>
      </c>
      <c r="BV44" s="56" t="e">
        <f t="shared" ca="1" si="3"/>
        <v>#DIV/0!</v>
      </c>
      <c r="BW44" s="27"/>
      <c r="BX44" s="23"/>
      <c r="BZ44" s="24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</row>
    <row r="45" spans="1:106">
      <c r="A45">
        <f t="shared" si="4"/>
        <v>2.1500000000000004</v>
      </c>
      <c r="B45" s="24">
        <f ca="1">B44+DeltaRK4!B46</f>
        <v>413.49023278833198</v>
      </c>
      <c r="C45" s="27">
        <f ca="1">'Composition Moles'!D65/'Composition Moles'!$C65</f>
        <v>6.2218911673500681E-2</v>
      </c>
      <c r="D45" s="27">
        <f ca="1">'Composition Moles'!E65/'Composition Moles'!$C65</f>
        <v>2.1634803156791583E-3</v>
      </c>
      <c r="E45" s="27">
        <f ca="1">'Composition Moles'!F65/'Composition Moles'!$C65</f>
        <v>2.8522736035060451E-2</v>
      </c>
      <c r="F45" s="27">
        <f ca="1">'Composition Moles'!G65/'Composition Moles'!$C65</f>
        <v>6.1157018087673407E-3</v>
      </c>
      <c r="G45" s="27">
        <f ca="1">'Composition Moles'!H65/'Composition Moles'!$C65</f>
        <v>4.109593692263393E-4</v>
      </c>
      <c r="H45" s="27">
        <f ca="1">'Composition Moles'!I65/'Composition Moles'!$C65</f>
        <v>4.3813023661320473E-4</v>
      </c>
      <c r="I45" s="27">
        <f ca="1">'Composition Moles'!J65/'Composition Moles'!$C65</f>
        <v>1.0528711112410346E-4</v>
      </c>
      <c r="J45" s="27">
        <f ca="1">'Composition Moles'!K65/'Composition Moles'!$C65</f>
        <v>5.094537635037264E-5</v>
      </c>
      <c r="K45" s="27">
        <f ca="1">'Composition Moles'!L65/'Composition Moles'!$C65</f>
        <v>0</v>
      </c>
      <c r="L45" s="27">
        <f ca="1">'Composition Moles'!M65/'Composition Moles'!$C65</f>
        <v>3.3963584233581767E-5</v>
      </c>
      <c r="M45" s="27">
        <f ca="1">'Composition Moles'!N65/'Composition Moles'!$C65</f>
        <v>1.0868346954746164E-4</v>
      </c>
      <c r="N45" s="27">
        <f ca="1">'Composition Moles'!O65/'Composition Moles'!$C65</f>
        <v>0</v>
      </c>
      <c r="O45" s="27">
        <f ca="1">'Composition Moles'!P65/'Composition Moles'!$C65</f>
        <v>0</v>
      </c>
      <c r="P45" s="27">
        <f ca="1">'Composition Moles'!Q65/'Composition Moles'!$C65</f>
        <v>0.1025933036142406</v>
      </c>
      <c r="Q45" s="27">
        <f ca="1">'Composition Moles'!R65/'Composition Moles'!$C65</f>
        <v>1.6981792116790884E-5</v>
      </c>
      <c r="R45" s="27">
        <f ca="1">'Composition Moles'!S65/'Composition Moles'!$C65</f>
        <v>0</v>
      </c>
      <c r="S45" s="27">
        <f ca="1">'Composition Moles'!T65/'Composition Moles'!$C65</f>
        <v>4.415265950365629E-5</v>
      </c>
      <c r="T45" s="27">
        <f ca="1">'Composition Moles'!U65/'Composition Moles'!$C65</f>
        <v>0</v>
      </c>
      <c r="U45" s="27">
        <f ca="1">'Composition Moles'!V65/'Composition Moles'!$C65</f>
        <v>1.0189075270074528E-5</v>
      </c>
      <c r="V45" s="27">
        <f ca="1">'Composition Moles'!W65/'Composition Moles'!$C65</f>
        <v>0.53465519604997558</v>
      </c>
      <c r="W45" s="27">
        <f ca="1">'Composition Moles'!X65/'Composition Moles'!$C65</f>
        <v>3.3963584233581762E-6</v>
      </c>
      <c r="X45" s="27">
        <f ca="1">'Composition Moles'!Y65/'Composition Moles'!$C65</f>
        <v>1.0189075270074528E-5</v>
      </c>
      <c r="Y45" s="27">
        <f ca="1">'Composition Moles'!Z65/'Composition Moles'!$C65</f>
        <v>0</v>
      </c>
      <c r="Z45" s="27">
        <f ca="1">'Composition Moles'!AA65/'Composition Moles'!$C65</f>
        <v>0</v>
      </c>
      <c r="AA45" s="27">
        <f ca="1">'Composition Moles'!AB65/'Composition Moles'!$C65</f>
        <v>0</v>
      </c>
      <c r="AB45" s="27">
        <f ca="1">'Composition Moles'!AC65/'Composition Moles'!$C65</f>
        <v>0</v>
      </c>
      <c r="AC45" s="27">
        <f ca="1">'Composition Moles'!AD65/'Composition Moles'!$C65</f>
        <v>0</v>
      </c>
      <c r="AD45" s="27">
        <f ca="1">'Composition Moles'!AE65/'Composition Moles'!$C65</f>
        <v>3.8295474070027772E-4</v>
      </c>
      <c r="AE45" s="27">
        <f ca="1">'Composition Moles'!AF65/'Composition Moles'!$C65</f>
        <v>7.0711400302184077E-2</v>
      </c>
      <c r="AF45" s="27">
        <f ca="1">'Composition Moles'!AG65/'Composition Moles'!$C65</f>
        <v>5.0177133769253271E-2</v>
      </c>
      <c r="AG45" s="27">
        <f ca="1">'Composition Moles'!AH65/'Composition Moles'!$C65</f>
        <v>3.3036057407715244E-2</v>
      </c>
      <c r="AH45" s="27">
        <f ca="1">'Composition Moles'!AI65/'Composition Moles'!$C65</f>
        <v>0</v>
      </c>
      <c r="AI45" s="27">
        <f ca="1">'Composition Moles'!AJ65/'Composition Moles'!$C65</f>
        <v>0</v>
      </c>
      <c r="AJ45" s="27">
        <f ca="1">'Composition Moles'!AK65/'Composition Moles'!$C65</f>
        <v>0</v>
      </c>
      <c r="AK45" s="27">
        <f ca="1">'Composition Moles'!AL65/'Composition Moles'!$C65</f>
        <v>7.0644255205850064E-4</v>
      </c>
      <c r="AL45" s="27">
        <f ca="1">'Composition Moles'!AM65/'Composition Moles'!$C65</f>
        <v>3.1706937510955381E-5</v>
      </c>
      <c r="AM45" s="27">
        <f ca="1">'Composition Moles'!AN65/'Composition Moles'!$C65</f>
        <v>1.8062489083048546E-3</v>
      </c>
      <c r="AN45" s="27">
        <f ca="1">'Composition Moles'!AO65/'Composition Moles'!$C65</f>
        <v>8.7999646749210344E-3</v>
      </c>
      <c r="AO45" s="27">
        <f ca="1">'Composition Moles'!AP65/'Composition Moles'!$C65</f>
        <v>6.7349787535192626E-3</v>
      </c>
      <c r="AP45" s="27">
        <f ca="1">'Composition Moles'!AQ65/'Composition Moles'!$C65</f>
        <v>1.1327561681504164E-2</v>
      </c>
      <c r="AQ45" s="27">
        <f ca="1">'Composition Moles'!AR65/'Composition Moles'!$C65</f>
        <v>5.0338134532196176E-2</v>
      </c>
      <c r="AR45" s="27">
        <f ca="1">'Composition Moles'!AS65/'Composition Moles'!$C65</f>
        <v>-2.1695666929212312E-3</v>
      </c>
      <c r="AS45" s="27">
        <f ca="1">'Composition Moles'!AT65/'Composition Moles'!$C65</f>
        <v>1.640441118481999E-3</v>
      </c>
      <c r="AT45" s="27">
        <f ca="1">'Composition Moles'!AU65/'Composition Moles'!$C65</f>
        <v>1.3585433693432705E-5</v>
      </c>
      <c r="AU45" s="27">
        <f ca="1">'Composition Moles'!AV65/'Composition Moles'!$C65</f>
        <v>0</v>
      </c>
      <c r="AV45" s="27">
        <f ca="1">'Composition Moles'!AW65/'Composition Moles'!$C65</f>
        <v>4.4831931188327927E-4</v>
      </c>
      <c r="AW45" s="27">
        <f ca="1">'Composition Moles'!AX65/'Composition Moles'!$C65</f>
        <v>4.5511202872999563E-4</v>
      </c>
      <c r="AX45" s="27">
        <f ca="1">'Composition Moles'!AY65/'Composition Moles'!$C65</f>
        <v>4.5511202872999563E-4</v>
      </c>
      <c r="AY45" s="27">
        <f ca="1">'Composition Moles'!AZ65/'Composition Moles'!$C65</f>
        <v>4.2114844449641384E-4</v>
      </c>
      <c r="AZ45" s="27">
        <f ca="1">'Composition Moles'!BA65/'Composition Moles'!$C65</f>
        <v>4.7549017927014468E-5</v>
      </c>
      <c r="BA45" s="27">
        <f ca="1">'Composition Moles'!BB65/'Composition Moles'!$C65</f>
        <v>1.270238050335958E-3</v>
      </c>
      <c r="BB45" s="27">
        <f ca="1">'Composition Moles'!BC65/'Composition Moles'!$C65</f>
        <v>6.3851538359133706E-4</v>
      </c>
      <c r="BC45" s="27">
        <f ca="1">'Composition Moles'!BD65/'Composition Moles'!$C65</f>
        <v>3.617121720876458E-3</v>
      </c>
      <c r="BD45" s="27">
        <f ca="1">'Composition Moles'!BE65/'Composition Moles'!$C65</f>
        <v>5.2643555562051727E-4</v>
      </c>
      <c r="BE45" s="27">
        <f ca="1">'Composition Moles'!BF65/'Composition Moles'!$C65</f>
        <v>2.2755601436499781E-4</v>
      </c>
      <c r="BF45" s="27">
        <f ca="1">'Composition Moles'!BG65/'Composition Moles'!$C65</f>
        <v>1.9019607170805787E-4</v>
      </c>
      <c r="BG45" s="27">
        <f ca="1">'Composition Moles'!BH65/'Composition Moles'!$C65</f>
        <v>7.1323526890521699E-4</v>
      </c>
      <c r="BH45" s="27">
        <f ca="1">'Composition Moles'!BI65/'Composition Moles'!$C65</f>
        <v>5.8417364881760631E-4</v>
      </c>
      <c r="BI45" s="27">
        <f ca="1">'Composition Moles'!BJ65/'Composition Moles'!$C65</f>
        <v>4.2114844449641384E-4</v>
      </c>
      <c r="BJ45" s="27">
        <f ca="1">'Composition Moles'!BK65/'Composition Moles'!$C65</f>
        <v>3.2639004448472069E-3</v>
      </c>
      <c r="BK45" s="27">
        <f ca="1">'Composition Moles'!BL65/'Composition Moles'!$C65</f>
        <v>2.0717786382484874E-4</v>
      </c>
      <c r="BL45" s="27">
        <f ca="1">'Composition Moles'!BM65/'Composition Moles'!$C65</f>
        <v>1.5283612905111793E-3</v>
      </c>
      <c r="BM45" s="27">
        <f ca="1">'Composition Moles'!BN65/'Composition Moles'!$C65</f>
        <v>3.2435222943070583E-3</v>
      </c>
      <c r="BN45" s="27">
        <f ca="1">'Composition Moles'!BO65/'Composition Moles'!$C65</f>
        <v>1.5283612905111793E-3</v>
      </c>
      <c r="BO45" s="27">
        <f ca="1">'Composition Moles'!BP65/'Composition Moles'!$C65</f>
        <v>8.7626047322640946E-4</v>
      </c>
      <c r="BP45" s="27">
        <f ca="1">'Composition Moles'!BQ65/'Composition Moles'!$C65</f>
        <v>3.4608892334019813E-3</v>
      </c>
      <c r="BQ45" s="27">
        <f ca="1">'Composition Moles'!BR65/'Composition Moles'!$C65</f>
        <v>2.7238794555332572E-3</v>
      </c>
      <c r="BR45" s="27">
        <f ca="1">'Composition Moles'!BS65/'Composition Moles'!$C65</f>
        <v>5.2983191404387545E-4</v>
      </c>
      <c r="BS45" s="27">
        <f ca="1">'Composition Moles'!BT65/'Composition Moles'!$C65</f>
        <v>1.5827030252849102E-3</v>
      </c>
      <c r="BT45" s="27">
        <f ca="1">'Composition Moles'!BU65/'Composition Moles'!$C65</f>
        <v>0</v>
      </c>
      <c r="BU45" s="27">
        <f t="shared" ca="1" si="2"/>
        <v>0.99999999999999967</v>
      </c>
      <c r="BV45" s="56" t="e">
        <f t="shared" ca="1" si="3"/>
        <v>#DIV/0!</v>
      </c>
      <c r="BW45" s="27"/>
      <c r="BX45" s="23"/>
      <c r="BZ45" s="24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</row>
    <row r="46" spans="1:106">
      <c r="A46">
        <f t="shared" si="4"/>
        <v>2.2000000000000002</v>
      </c>
      <c r="B46" s="24">
        <f ca="1">B45+DeltaRK4!B47</f>
        <v>413.55180461345248</v>
      </c>
      <c r="C46" s="27">
        <f ca="1">'Composition Moles'!D66/'Composition Moles'!$C66</f>
        <v>6.2098337101854223E-2</v>
      </c>
      <c r="D46" s="27">
        <f ca="1">'Composition Moles'!E66/'Composition Moles'!$C66</f>
        <v>2.1634803156791588E-3</v>
      </c>
      <c r="E46" s="27">
        <f ca="1">'Composition Moles'!F66/'Composition Moles'!$C66</f>
        <v>2.8640313021087067E-2</v>
      </c>
      <c r="F46" s="27">
        <f ca="1">'Composition Moles'!G66/'Composition Moles'!$C66</f>
        <v>6.1186993943872017E-3</v>
      </c>
      <c r="G46" s="27">
        <f ca="1">'Composition Moles'!H66/'Composition Moles'!$C66</f>
        <v>4.1095936922633936E-4</v>
      </c>
      <c r="H46" s="27">
        <f ca="1">'Composition Moles'!I66/'Composition Moles'!$C66</f>
        <v>4.3813023661320479E-4</v>
      </c>
      <c r="I46" s="27">
        <f ca="1">'Composition Moles'!J66/'Composition Moles'!$C66</f>
        <v>1.0528711112410347E-4</v>
      </c>
      <c r="J46" s="27">
        <f ca="1">'Composition Moles'!K66/'Composition Moles'!$C66</f>
        <v>5.0945376350372647E-5</v>
      </c>
      <c r="K46" s="27">
        <f ca="1">'Composition Moles'!L66/'Composition Moles'!$C66</f>
        <v>0</v>
      </c>
      <c r="L46" s="27">
        <f ca="1">'Composition Moles'!M66/'Composition Moles'!$C66</f>
        <v>3.3963584233581767E-5</v>
      </c>
      <c r="M46" s="27">
        <f ca="1">'Composition Moles'!N66/'Composition Moles'!$C66</f>
        <v>1.0868346954746165E-4</v>
      </c>
      <c r="N46" s="27">
        <f ca="1">'Composition Moles'!O66/'Composition Moles'!$C66</f>
        <v>0</v>
      </c>
      <c r="O46" s="27">
        <f ca="1">'Composition Moles'!P66/'Composition Moles'!$C66</f>
        <v>0</v>
      </c>
      <c r="P46" s="27">
        <f ca="1">'Composition Moles'!Q66/'Composition Moles'!$C66</f>
        <v>0.10383164213397215</v>
      </c>
      <c r="Q46" s="27">
        <f ca="1">'Composition Moles'!R66/'Composition Moles'!$C66</f>
        <v>1.6981792116790884E-5</v>
      </c>
      <c r="R46" s="27">
        <f ca="1">'Composition Moles'!S66/'Composition Moles'!$C66</f>
        <v>0</v>
      </c>
      <c r="S46" s="27">
        <f ca="1">'Composition Moles'!T66/'Composition Moles'!$C66</f>
        <v>4.4152659503656296E-5</v>
      </c>
      <c r="T46" s="27">
        <f ca="1">'Composition Moles'!U66/'Composition Moles'!$C66</f>
        <v>0</v>
      </c>
      <c r="U46" s="27">
        <f ca="1">'Composition Moles'!V66/'Composition Moles'!$C66</f>
        <v>1.0189075270074529E-5</v>
      </c>
      <c r="V46" s="27">
        <f ca="1">'Composition Moles'!W66/'Composition Moles'!$C66</f>
        <v>0.53181979818899572</v>
      </c>
      <c r="W46" s="27">
        <f ca="1">'Composition Moles'!X66/'Composition Moles'!$C66</f>
        <v>3.3963584233581766E-6</v>
      </c>
      <c r="X46" s="27">
        <f ca="1">'Composition Moles'!Y66/'Composition Moles'!$C66</f>
        <v>1.0189075270074529E-5</v>
      </c>
      <c r="Y46" s="27">
        <f ca="1">'Composition Moles'!Z66/'Composition Moles'!$C66</f>
        <v>0</v>
      </c>
      <c r="Z46" s="27">
        <f ca="1">'Composition Moles'!AA66/'Composition Moles'!$C66</f>
        <v>0</v>
      </c>
      <c r="AA46" s="27">
        <f ca="1">'Composition Moles'!AB66/'Composition Moles'!$C66</f>
        <v>0</v>
      </c>
      <c r="AB46" s="27">
        <f ca="1">'Composition Moles'!AC66/'Composition Moles'!$C66</f>
        <v>0</v>
      </c>
      <c r="AC46" s="27">
        <f ca="1">'Composition Moles'!AD66/'Composition Moles'!$C66</f>
        <v>0</v>
      </c>
      <c r="AD46" s="27">
        <f ca="1">'Composition Moles'!AE66/'Composition Moles'!$C66</f>
        <v>3.7370058804461011E-4</v>
      </c>
      <c r="AE46" s="27">
        <f ca="1">'Composition Moles'!AF66/'Composition Moles'!$C66</f>
        <v>7.1123423267110575E-2</v>
      </c>
      <c r="AF46" s="27">
        <f ca="1">'Composition Moles'!AG66/'Composition Moles'!$C66</f>
        <v>5.1477450832176419E-2</v>
      </c>
      <c r="AG46" s="27">
        <f ca="1">'Composition Moles'!AH66/'Composition Moles'!$C66</f>
        <v>3.3532898424199355E-2</v>
      </c>
      <c r="AH46" s="27">
        <f ca="1">'Composition Moles'!AI66/'Composition Moles'!$C66</f>
        <v>0</v>
      </c>
      <c r="AI46" s="27">
        <f ca="1">'Composition Moles'!AJ66/'Composition Moles'!$C66</f>
        <v>0</v>
      </c>
      <c r="AJ46" s="27">
        <f ca="1">'Composition Moles'!AK66/'Composition Moles'!$C66</f>
        <v>0</v>
      </c>
      <c r="AK46" s="27">
        <f ca="1">'Composition Moles'!AL66/'Composition Moles'!$C66</f>
        <v>7.0644255205850074E-4</v>
      </c>
      <c r="AL46" s="27">
        <f ca="1">'Composition Moles'!AM66/'Composition Moles'!$C66</f>
        <v>2.870935189109576E-5</v>
      </c>
      <c r="AM46" s="27">
        <f ca="1">'Composition Moles'!AN66/'Composition Moles'!$C66</f>
        <v>1.6949420467707301E-3</v>
      </c>
      <c r="AN46" s="27">
        <f ca="1">'Composition Moles'!AO66/'Composition Moles'!$C66</f>
        <v>8.7999646749210361E-3</v>
      </c>
      <c r="AO46" s="27">
        <f ca="1">'Composition Moles'!AP66/'Composition Moles'!$C66</f>
        <v>6.7349787535192635E-3</v>
      </c>
      <c r="AP46" s="27">
        <f ca="1">'Composition Moles'!AQ66/'Composition Moles'!$C66</f>
        <v>1.1164707313745605E-2</v>
      </c>
      <c r="AQ46" s="27">
        <f ca="1">'Composition Moles'!AR66/'Composition Moles'!$C66</f>
        <v>5.0175280164437626E-2</v>
      </c>
      <c r="AR46" s="27">
        <f ca="1">'Composition Moles'!AS66/'Composition Moles'!$C66</f>
        <v>-2.3324210606797909E-3</v>
      </c>
      <c r="AS46" s="27">
        <f ca="1">'Composition Moles'!AT66/'Composition Moles'!$C66</f>
        <v>1.6404411184819995E-3</v>
      </c>
      <c r="AT46" s="27">
        <f ca="1">'Composition Moles'!AU66/'Composition Moles'!$C66</f>
        <v>1.3585433693432706E-5</v>
      </c>
      <c r="AU46" s="27">
        <f ca="1">'Composition Moles'!AV66/'Composition Moles'!$C66</f>
        <v>0</v>
      </c>
      <c r="AV46" s="27">
        <f ca="1">'Composition Moles'!AW66/'Composition Moles'!$C66</f>
        <v>4.4831931188327932E-4</v>
      </c>
      <c r="AW46" s="27">
        <f ca="1">'Composition Moles'!AX66/'Composition Moles'!$C66</f>
        <v>4.5511202872999568E-4</v>
      </c>
      <c r="AX46" s="27">
        <f ca="1">'Composition Moles'!AY66/'Composition Moles'!$C66</f>
        <v>4.5511202872999568E-4</v>
      </c>
      <c r="AY46" s="27">
        <f ca="1">'Composition Moles'!AZ66/'Composition Moles'!$C66</f>
        <v>4.2114844449641389E-4</v>
      </c>
      <c r="AZ46" s="27">
        <f ca="1">'Composition Moles'!BA66/'Composition Moles'!$C66</f>
        <v>4.7549017927014475E-5</v>
      </c>
      <c r="BA46" s="27">
        <f ca="1">'Composition Moles'!BB66/'Composition Moles'!$C66</f>
        <v>1.2702380503359582E-3</v>
      </c>
      <c r="BB46" s="27">
        <f ca="1">'Composition Moles'!BC66/'Composition Moles'!$C66</f>
        <v>6.3851538359133717E-4</v>
      </c>
      <c r="BC46" s="27">
        <f ca="1">'Composition Moles'!BD66/'Composition Moles'!$C66</f>
        <v>3.6171217208764584E-3</v>
      </c>
      <c r="BD46" s="27">
        <f ca="1">'Composition Moles'!BE66/'Composition Moles'!$C66</f>
        <v>5.2643555562051738E-4</v>
      </c>
      <c r="BE46" s="27">
        <f ca="1">'Composition Moles'!BF66/'Composition Moles'!$C66</f>
        <v>2.2755601436499784E-4</v>
      </c>
      <c r="BF46" s="27">
        <f ca="1">'Composition Moles'!BG66/'Composition Moles'!$C66</f>
        <v>1.901960717080579E-4</v>
      </c>
      <c r="BG46" s="27">
        <f ca="1">'Composition Moles'!BH66/'Composition Moles'!$C66</f>
        <v>7.132352689052171E-4</v>
      </c>
      <c r="BH46" s="27">
        <f ca="1">'Composition Moles'!BI66/'Composition Moles'!$C66</f>
        <v>5.8417364881760642E-4</v>
      </c>
      <c r="BI46" s="27">
        <f ca="1">'Composition Moles'!BJ66/'Composition Moles'!$C66</f>
        <v>4.2114844449641389E-4</v>
      </c>
      <c r="BJ46" s="27">
        <f ca="1">'Composition Moles'!BK66/'Composition Moles'!$C66</f>
        <v>3.2639004448472078E-3</v>
      </c>
      <c r="BK46" s="27">
        <f ca="1">'Composition Moles'!BL66/'Composition Moles'!$C66</f>
        <v>2.0717786382484877E-4</v>
      </c>
      <c r="BL46" s="27">
        <f ca="1">'Composition Moles'!BM66/'Composition Moles'!$C66</f>
        <v>1.5283612905111796E-3</v>
      </c>
      <c r="BM46" s="27">
        <f ca="1">'Composition Moles'!BN66/'Composition Moles'!$C66</f>
        <v>3.2435222943070592E-3</v>
      </c>
      <c r="BN46" s="27">
        <f ca="1">'Composition Moles'!BO66/'Composition Moles'!$C66</f>
        <v>1.5283612905111796E-3</v>
      </c>
      <c r="BO46" s="27">
        <f ca="1">'Composition Moles'!BP66/'Composition Moles'!$C66</f>
        <v>8.7626047322640957E-4</v>
      </c>
      <c r="BP46" s="27">
        <f ca="1">'Composition Moles'!BQ66/'Composition Moles'!$C66</f>
        <v>3.4608892334019817E-3</v>
      </c>
      <c r="BQ46" s="27">
        <f ca="1">'Composition Moles'!BR66/'Composition Moles'!$C66</f>
        <v>2.7238794555332576E-3</v>
      </c>
      <c r="BR46" s="27">
        <f ca="1">'Composition Moles'!BS66/'Composition Moles'!$C66</f>
        <v>5.2983191404387556E-4</v>
      </c>
      <c r="BS46" s="27">
        <f ca="1">'Composition Moles'!BT66/'Composition Moles'!$C66</f>
        <v>1.5827030252849104E-3</v>
      </c>
      <c r="BT46" s="27">
        <f ca="1">'Composition Moles'!BU66/'Composition Moles'!$C66</f>
        <v>0</v>
      </c>
      <c r="BU46" s="27">
        <f t="shared" ca="1" si="2"/>
        <v>1</v>
      </c>
      <c r="BV46" s="56" t="e">
        <f t="shared" ca="1" si="3"/>
        <v>#DIV/0!</v>
      </c>
      <c r="BW46" s="27"/>
      <c r="BX46" s="23"/>
      <c r="BZ46" s="24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</row>
    <row r="47" spans="1:106">
      <c r="A47">
        <f t="shared" si="4"/>
        <v>2.25</v>
      </c>
      <c r="B47" s="24">
        <f ca="1">B46+DeltaRK4!B48</f>
        <v>413.60973658034027</v>
      </c>
      <c r="C47" s="27">
        <f ca="1">'Composition Moles'!D67/'Composition Moles'!$C67</f>
        <v>6.1985510511318946E-2</v>
      </c>
      <c r="D47" s="27">
        <f ca="1">'Composition Moles'!E67/'Composition Moles'!$C67</f>
        <v>2.1634803156791579E-3</v>
      </c>
      <c r="E47" s="27">
        <f ca="1">'Composition Moles'!F67/'Composition Moles'!$C67</f>
        <v>2.87504306797795E-2</v>
      </c>
      <c r="F47" s="27">
        <f ca="1">'Composition Moles'!G67/'Composition Moles'!$C67</f>
        <v>6.1214083262300153E-3</v>
      </c>
      <c r="G47" s="27">
        <f ca="1">'Composition Moles'!H67/'Composition Moles'!$C67</f>
        <v>4.1095936922633925E-4</v>
      </c>
      <c r="H47" s="27">
        <f ca="1">'Composition Moles'!I67/'Composition Moles'!$C67</f>
        <v>4.3813023661320468E-4</v>
      </c>
      <c r="I47" s="27">
        <f ca="1">'Composition Moles'!J67/'Composition Moles'!$C67</f>
        <v>1.0528711112410345E-4</v>
      </c>
      <c r="J47" s="27">
        <f ca="1">'Composition Moles'!K67/'Composition Moles'!$C67</f>
        <v>5.0945376350372634E-5</v>
      </c>
      <c r="K47" s="27">
        <f ca="1">'Composition Moles'!L67/'Composition Moles'!$C67</f>
        <v>0</v>
      </c>
      <c r="L47" s="27">
        <f ca="1">'Composition Moles'!M67/'Composition Moles'!$C67</f>
        <v>3.396358423358176E-5</v>
      </c>
      <c r="M47" s="27">
        <f ca="1">'Composition Moles'!N67/'Composition Moles'!$C67</f>
        <v>1.0868346954746162E-4</v>
      </c>
      <c r="N47" s="27">
        <f ca="1">'Composition Moles'!O67/'Composition Moles'!$C67</f>
        <v>0</v>
      </c>
      <c r="O47" s="27">
        <f ca="1">'Composition Moles'!P67/'Composition Moles'!$C67</f>
        <v>0</v>
      </c>
      <c r="P47" s="27">
        <f ca="1">'Composition Moles'!Q67/'Composition Moles'!$C67</f>
        <v>0.10504656684142664</v>
      </c>
      <c r="Q47" s="27">
        <f ca="1">'Composition Moles'!R67/'Composition Moles'!$C67</f>
        <v>1.698179211679088E-5</v>
      </c>
      <c r="R47" s="27">
        <f ca="1">'Composition Moles'!S67/'Composition Moles'!$C67</f>
        <v>0</v>
      </c>
      <c r="S47" s="27">
        <f ca="1">'Composition Moles'!T67/'Composition Moles'!$C67</f>
        <v>4.4152659503656283E-5</v>
      </c>
      <c r="T47" s="27">
        <f ca="1">'Composition Moles'!U67/'Composition Moles'!$C67</f>
        <v>0</v>
      </c>
      <c r="U47" s="27">
        <f ca="1">'Composition Moles'!V67/'Composition Moles'!$C67</f>
        <v>1.0189075270074526E-5</v>
      </c>
      <c r="V47" s="27">
        <f ca="1">'Composition Moles'!W67/'Composition Moles'!$C67</f>
        <v>0.52903231869739398</v>
      </c>
      <c r="W47" s="27">
        <f ca="1">'Composition Moles'!X67/'Composition Moles'!$C67</f>
        <v>3.3963584233581758E-6</v>
      </c>
      <c r="X47" s="27">
        <f ca="1">'Composition Moles'!Y67/'Composition Moles'!$C67</f>
        <v>1.0189075270074526E-5</v>
      </c>
      <c r="Y47" s="27">
        <f ca="1">'Composition Moles'!Z67/'Composition Moles'!$C67</f>
        <v>0</v>
      </c>
      <c r="Z47" s="27">
        <f ca="1">'Composition Moles'!AA67/'Composition Moles'!$C67</f>
        <v>0</v>
      </c>
      <c r="AA47" s="27">
        <f ca="1">'Composition Moles'!AB67/'Composition Moles'!$C67</f>
        <v>0</v>
      </c>
      <c r="AB47" s="27">
        <f ca="1">'Composition Moles'!AC67/'Composition Moles'!$C67</f>
        <v>0</v>
      </c>
      <c r="AC47" s="27">
        <f ca="1">'Composition Moles'!AD67/'Composition Moles'!$C67</f>
        <v>0</v>
      </c>
      <c r="AD47" s="27">
        <f ca="1">'Composition Moles'!AE67/'Composition Moles'!$C67</f>
        <v>3.6451742292568576E-4</v>
      </c>
      <c r="AE47" s="27">
        <f ca="1">'Composition Moles'!AF67/'Composition Moles'!$C67</f>
        <v>7.1502344153608802E-2</v>
      </c>
      <c r="AF47" s="27">
        <f ca="1">'Composition Moles'!AG67/'Composition Moles'!$C67</f>
        <v>5.2778348859669609E-2</v>
      </c>
      <c r="AG47" s="27">
        <f ca="1">'Composition Moles'!AH67/'Composition Moles'!$C67</f>
        <v>3.4020809649079671E-2</v>
      </c>
      <c r="AH47" s="27">
        <f ca="1">'Composition Moles'!AI67/'Composition Moles'!$C67</f>
        <v>0</v>
      </c>
      <c r="AI47" s="27">
        <f ca="1">'Composition Moles'!AJ67/'Composition Moles'!$C67</f>
        <v>0</v>
      </c>
      <c r="AJ47" s="27">
        <f ca="1">'Composition Moles'!AK67/'Composition Moles'!$C67</f>
        <v>0</v>
      </c>
      <c r="AK47" s="27">
        <f ca="1">'Composition Moles'!AL67/'Composition Moles'!$C67</f>
        <v>7.0644255205850053E-4</v>
      </c>
      <c r="AL47" s="27">
        <f ca="1">'Composition Moles'!AM67/'Composition Moles'!$C67</f>
        <v>2.6000420048280157E-5</v>
      </c>
      <c r="AM47" s="27">
        <f ca="1">'Composition Moles'!AN67/'Composition Moles'!$C67</f>
        <v>1.5900925374078196E-3</v>
      </c>
      <c r="AN47" s="27">
        <f ca="1">'Composition Moles'!AO67/'Composition Moles'!$C67</f>
        <v>8.7999646749210327E-3</v>
      </c>
      <c r="AO47" s="27">
        <f ca="1">'Composition Moles'!AP67/'Composition Moles'!$C67</f>
        <v>6.7349787535192617E-3</v>
      </c>
      <c r="AP47" s="27">
        <f ca="1">'Composition Moles'!AQ67/'Composition Moles'!$C67</f>
        <v>1.100522939761223E-2</v>
      </c>
      <c r="AQ47" s="27">
        <f ca="1">'Composition Moles'!AR67/'Composition Moles'!$C67</f>
        <v>5.0015802248304243E-2</v>
      </c>
      <c r="AR47" s="27">
        <f ca="1">'Composition Moles'!AS67/'Composition Moles'!$C67</f>
        <v>-2.4918989768131614E-3</v>
      </c>
      <c r="AS47" s="27">
        <f ca="1">'Composition Moles'!AT67/'Composition Moles'!$C67</f>
        <v>1.6404411184819988E-3</v>
      </c>
      <c r="AT47" s="27">
        <f ca="1">'Composition Moles'!AU67/'Composition Moles'!$C67</f>
        <v>1.3585433693432703E-5</v>
      </c>
      <c r="AU47" s="27">
        <f ca="1">'Composition Moles'!AV67/'Composition Moles'!$C67</f>
        <v>0</v>
      </c>
      <c r="AV47" s="27">
        <f ca="1">'Composition Moles'!AW67/'Composition Moles'!$C67</f>
        <v>4.4831931188327921E-4</v>
      </c>
      <c r="AW47" s="27">
        <f ca="1">'Composition Moles'!AX67/'Composition Moles'!$C67</f>
        <v>4.5511202872999557E-4</v>
      </c>
      <c r="AX47" s="27">
        <f ca="1">'Composition Moles'!AY67/'Composition Moles'!$C67</f>
        <v>4.5511202872999557E-4</v>
      </c>
      <c r="AY47" s="27">
        <f ca="1">'Composition Moles'!AZ67/'Composition Moles'!$C67</f>
        <v>4.2114844449641378E-4</v>
      </c>
      <c r="AZ47" s="27">
        <f ca="1">'Composition Moles'!BA67/'Composition Moles'!$C67</f>
        <v>4.7549017927014462E-5</v>
      </c>
      <c r="BA47" s="27">
        <f ca="1">'Composition Moles'!BB67/'Composition Moles'!$C67</f>
        <v>1.2702380503359578E-3</v>
      </c>
      <c r="BB47" s="27">
        <f ca="1">'Composition Moles'!BC67/'Composition Moles'!$C67</f>
        <v>6.3851538359133695E-4</v>
      </c>
      <c r="BC47" s="27">
        <f ca="1">'Composition Moles'!BD67/'Composition Moles'!$C67</f>
        <v>3.6171217208764571E-3</v>
      </c>
      <c r="BD47" s="27">
        <f ca="1">'Composition Moles'!BE67/'Composition Moles'!$C67</f>
        <v>5.2643555562051727E-4</v>
      </c>
      <c r="BE47" s="27">
        <f ca="1">'Composition Moles'!BF67/'Composition Moles'!$C67</f>
        <v>2.2755601436499779E-4</v>
      </c>
      <c r="BF47" s="27">
        <f ca="1">'Composition Moles'!BG67/'Composition Moles'!$C67</f>
        <v>1.9019607170805785E-4</v>
      </c>
      <c r="BG47" s="27">
        <f ca="1">'Composition Moles'!BH67/'Composition Moles'!$C67</f>
        <v>7.1323526890521688E-4</v>
      </c>
      <c r="BH47" s="27">
        <f ca="1">'Composition Moles'!BI67/'Composition Moles'!$C67</f>
        <v>5.841736488176062E-4</v>
      </c>
      <c r="BI47" s="27">
        <f ca="1">'Composition Moles'!BJ67/'Composition Moles'!$C67</f>
        <v>4.2114844449641378E-4</v>
      </c>
      <c r="BJ47" s="27">
        <f ca="1">'Composition Moles'!BK67/'Composition Moles'!$C67</f>
        <v>3.2639004448472065E-3</v>
      </c>
      <c r="BK47" s="27">
        <f ca="1">'Composition Moles'!BL67/'Composition Moles'!$C67</f>
        <v>2.0717786382484871E-4</v>
      </c>
      <c r="BL47" s="27">
        <f ca="1">'Composition Moles'!BM67/'Composition Moles'!$C67</f>
        <v>1.5283612905111791E-3</v>
      </c>
      <c r="BM47" s="27">
        <f ca="1">'Composition Moles'!BN67/'Composition Moles'!$C67</f>
        <v>3.2435222943070579E-3</v>
      </c>
      <c r="BN47" s="27">
        <f ca="1">'Composition Moles'!BO67/'Composition Moles'!$C67</f>
        <v>1.5283612905111791E-3</v>
      </c>
      <c r="BO47" s="27">
        <f ca="1">'Composition Moles'!BP67/'Composition Moles'!$C67</f>
        <v>8.7626047322640936E-4</v>
      </c>
      <c r="BP47" s="27">
        <f ca="1">'Composition Moles'!BQ67/'Composition Moles'!$C67</f>
        <v>3.4608892334019809E-3</v>
      </c>
      <c r="BQ47" s="27">
        <f ca="1">'Composition Moles'!BR67/'Composition Moles'!$C67</f>
        <v>2.7238794555332567E-3</v>
      </c>
      <c r="BR47" s="27">
        <f ca="1">'Composition Moles'!BS67/'Composition Moles'!$C67</f>
        <v>5.2983191404387545E-4</v>
      </c>
      <c r="BS47" s="27">
        <f ca="1">'Composition Moles'!BT67/'Composition Moles'!$C67</f>
        <v>1.58270302528491E-3</v>
      </c>
      <c r="BT47" s="27">
        <f ca="1">'Composition Moles'!BU67/'Composition Moles'!$C67</f>
        <v>0</v>
      </c>
      <c r="BU47" s="27">
        <f t="shared" ca="1" si="2"/>
        <v>0.99999999999999978</v>
      </c>
      <c r="BV47" s="56" t="e">
        <f t="shared" ca="1" si="3"/>
        <v>#DIV/0!</v>
      </c>
      <c r="BW47" s="27"/>
      <c r="BX47" s="23"/>
      <c r="BZ47" s="24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</row>
    <row r="48" spans="1:106">
      <c r="A48">
        <f t="shared" si="4"/>
        <v>2.2999999999999998</v>
      </c>
      <c r="B48" s="24">
        <f ca="1">B47+DeltaRK4!B49</f>
        <v>413.66424518938959</v>
      </c>
      <c r="C48" s="27">
        <f ca="1">'Composition Moles'!D68/'Composition Moles'!$C68</f>
        <v>6.1879943624673736E-2</v>
      </c>
      <c r="D48" s="27">
        <f ca="1">'Composition Moles'!E68/'Composition Moles'!$C68</f>
        <v>2.1634803156791579E-3</v>
      </c>
      <c r="E48" s="27">
        <f ca="1">'Composition Moles'!F68/'Composition Moles'!$C68</f>
        <v>2.8853548699952138E-2</v>
      </c>
      <c r="F48" s="27">
        <f ca="1">'Composition Moles'!G68/'Composition Moles'!$C68</f>
        <v>6.1238571927025899E-3</v>
      </c>
      <c r="G48" s="27">
        <f ca="1">'Composition Moles'!H68/'Composition Moles'!$C68</f>
        <v>4.1095936922633925E-4</v>
      </c>
      <c r="H48" s="27">
        <f ca="1">'Composition Moles'!I68/'Composition Moles'!$C68</f>
        <v>4.3813023661320468E-4</v>
      </c>
      <c r="I48" s="27">
        <f ca="1">'Composition Moles'!J68/'Composition Moles'!$C68</f>
        <v>1.0528711112410345E-4</v>
      </c>
      <c r="J48" s="27">
        <f ca="1">'Composition Moles'!K68/'Composition Moles'!$C68</f>
        <v>5.0945376350372634E-5</v>
      </c>
      <c r="K48" s="27">
        <f ca="1">'Composition Moles'!L68/'Composition Moles'!$C68</f>
        <v>0</v>
      </c>
      <c r="L48" s="27">
        <f ca="1">'Composition Moles'!M68/'Composition Moles'!$C68</f>
        <v>3.396358423358176E-5</v>
      </c>
      <c r="M48" s="27">
        <f ca="1">'Composition Moles'!N68/'Composition Moles'!$C68</f>
        <v>1.0868346954746162E-4</v>
      </c>
      <c r="N48" s="27">
        <f ca="1">'Composition Moles'!O68/'Composition Moles'!$C68</f>
        <v>0</v>
      </c>
      <c r="O48" s="27">
        <f ca="1">'Composition Moles'!P68/'Composition Moles'!$C68</f>
        <v>0</v>
      </c>
      <c r="P48" s="27">
        <f ca="1">'Composition Moles'!Q68/'Composition Moles'!$C68</f>
        <v>0.10623858507945792</v>
      </c>
      <c r="Q48" s="27">
        <f ca="1">'Composition Moles'!R68/'Composition Moles'!$C68</f>
        <v>1.698179211679088E-5</v>
      </c>
      <c r="R48" s="27">
        <f ca="1">'Composition Moles'!S68/'Composition Moles'!$C68</f>
        <v>0</v>
      </c>
      <c r="S48" s="27">
        <f ca="1">'Composition Moles'!T68/'Composition Moles'!$C68</f>
        <v>4.4152659503656283E-5</v>
      </c>
      <c r="T48" s="27">
        <f ca="1">'Composition Moles'!U68/'Composition Moles'!$C68</f>
        <v>0</v>
      </c>
      <c r="U48" s="27">
        <f ca="1">'Composition Moles'!V68/'Composition Moles'!$C68</f>
        <v>1.0189075270074526E-5</v>
      </c>
      <c r="V48" s="27">
        <f ca="1">'Composition Moles'!W68/'Composition Moles'!$C68</f>
        <v>0.5262921085009995</v>
      </c>
      <c r="W48" s="27">
        <f ca="1">'Composition Moles'!X68/'Composition Moles'!$C68</f>
        <v>3.3963584233581758E-6</v>
      </c>
      <c r="X48" s="27">
        <f ca="1">'Composition Moles'!Y68/'Composition Moles'!$C68</f>
        <v>1.0189075270074526E-5</v>
      </c>
      <c r="Y48" s="27">
        <f ca="1">'Composition Moles'!Z68/'Composition Moles'!$C68</f>
        <v>0</v>
      </c>
      <c r="Z48" s="27">
        <f ca="1">'Composition Moles'!AA68/'Composition Moles'!$C68</f>
        <v>0</v>
      </c>
      <c r="AA48" s="27">
        <f ca="1">'Composition Moles'!AB68/'Composition Moles'!$C68</f>
        <v>0</v>
      </c>
      <c r="AB48" s="27">
        <f ca="1">'Composition Moles'!AC68/'Composition Moles'!$C68</f>
        <v>0</v>
      </c>
      <c r="AC48" s="27">
        <f ca="1">'Composition Moles'!AD68/'Composition Moles'!$C68</f>
        <v>0</v>
      </c>
      <c r="AD48" s="27">
        <f ca="1">'Composition Moles'!AE68/'Composition Moles'!$C68</f>
        <v>3.5544312659434497E-4</v>
      </c>
      <c r="AE48" s="27">
        <f ca="1">'Composition Moles'!AF68/'Composition Moles'!$C68</f>
        <v>7.1849396686194264E-2</v>
      </c>
      <c r="AF48" s="27">
        <f ca="1">'Composition Moles'!AG68/'Composition Moles'!$C68</f>
        <v>5.4079231869076899E-2</v>
      </c>
      <c r="AG48" s="27">
        <f ca="1">'Composition Moles'!AH68/'Composition Moles'!$C68</f>
        <v>3.4499896721876464E-2</v>
      </c>
      <c r="AH48" s="27">
        <f ca="1">'Composition Moles'!AI68/'Composition Moles'!$C68</f>
        <v>0</v>
      </c>
      <c r="AI48" s="27">
        <f ca="1">'Composition Moles'!AJ68/'Composition Moles'!$C68</f>
        <v>0</v>
      </c>
      <c r="AJ48" s="27">
        <f ca="1">'Composition Moles'!AK68/'Composition Moles'!$C68</f>
        <v>0</v>
      </c>
      <c r="AK48" s="27">
        <f ca="1">'Composition Moles'!AL68/'Composition Moles'!$C68</f>
        <v>7.0644255205850053E-4</v>
      </c>
      <c r="AL48" s="27">
        <f ca="1">'Composition Moles'!AM68/'Composition Moles'!$C68</f>
        <v>2.3551553575705392E-5</v>
      </c>
      <c r="AM48" s="27">
        <f ca="1">'Composition Moles'!AN68/'Composition Moles'!$C68</f>
        <v>1.4913754934850819E-3</v>
      </c>
      <c r="AN48" s="27">
        <f ca="1">'Composition Moles'!AO68/'Composition Moles'!$C68</f>
        <v>8.7999646749210327E-3</v>
      </c>
      <c r="AO48" s="27">
        <f ca="1">'Composition Moles'!AP68/'Composition Moles'!$C68</f>
        <v>6.7349787535192617E-3</v>
      </c>
      <c r="AP48" s="27">
        <f ca="1">'Composition Moles'!AQ68/'Composition Moles'!$C68</f>
        <v>1.084903258104568E-2</v>
      </c>
      <c r="AQ48" s="27">
        <f ca="1">'Composition Moles'!AR68/'Composition Moles'!$C68</f>
        <v>4.9859605431737695E-2</v>
      </c>
      <c r="AR48" s="27">
        <f ca="1">'Composition Moles'!AS68/'Composition Moles'!$C68</f>
        <v>-2.6480957933797105E-3</v>
      </c>
      <c r="AS48" s="27">
        <f ca="1">'Composition Moles'!AT68/'Composition Moles'!$C68</f>
        <v>1.6404411184819988E-3</v>
      </c>
      <c r="AT48" s="27">
        <f ca="1">'Composition Moles'!AU68/'Composition Moles'!$C68</f>
        <v>1.3585433693432703E-5</v>
      </c>
      <c r="AU48" s="27">
        <f ca="1">'Composition Moles'!AV68/'Composition Moles'!$C68</f>
        <v>0</v>
      </c>
      <c r="AV48" s="27">
        <f ca="1">'Composition Moles'!AW68/'Composition Moles'!$C68</f>
        <v>4.4831931188327921E-4</v>
      </c>
      <c r="AW48" s="27">
        <f ca="1">'Composition Moles'!AX68/'Composition Moles'!$C68</f>
        <v>4.5511202872999557E-4</v>
      </c>
      <c r="AX48" s="27">
        <f ca="1">'Composition Moles'!AY68/'Composition Moles'!$C68</f>
        <v>4.5511202872999557E-4</v>
      </c>
      <c r="AY48" s="27">
        <f ca="1">'Composition Moles'!AZ68/'Composition Moles'!$C68</f>
        <v>4.2114844449641378E-4</v>
      </c>
      <c r="AZ48" s="27">
        <f ca="1">'Composition Moles'!BA68/'Composition Moles'!$C68</f>
        <v>4.7549017927014462E-5</v>
      </c>
      <c r="BA48" s="27">
        <f ca="1">'Composition Moles'!BB68/'Composition Moles'!$C68</f>
        <v>1.2702380503359578E-3</v>
      </c>
      <c r="BB48" s="27">
        <f ca="1">'Composition Moles'!BC68/'Composition Moles'!$C68</f>
        <v>6.3851538359133695E-4</v>
      </c>
      <c r="BC48" s="27">
        <f ca="1">'Composition Moles'!BD68/'Composition Moles'!$C68</f>
        <v>3.6171217208764571E-3</v>
      </c>
      <c r="BD48" s="27">
        <f ca="1">'Composition Moles'!BE68/'Composition Moles'!$C68</f>
        <v>5.2643555562051727E-4</v>
      </c>
      <c r="BE48" s="27">
        <f ca="1">'Composition Moles'!BF68/'Composition Moles'!$C68</f>
        <v>2.2755601436499779E-4</v>
      </c>
      <c r="BF48" s="27">
        <f ca="1">'Composition Moles'!BG68/'Composition Moles'!$C68</f>
        <v>1.9019607170805785E-4</v>
      </c>
      <c r="BG48" s="27">
        <f ca="1">'Composition Moles'!BH68/'Composition Moles'!$C68</f>
        <v>7.1323526890521688E-4</v>
      </c>
      <c r="BH48" s="27">
        <f ca="1">'Composition Moles'!BI68/'Composition Moles'!$C68</f>
        <v>5.841736488176062E-4</v>
      </c>
      <c r="BI48" s="27">
        <f ca="1">'Composition Moles'!BJ68/'Composition Moles'!$C68</f>
        <v>4.2114844449641378E-4</v>
      </c>
      <c r="BJ48" s="27">
        <f ca="1">'Composition Moles'!BK68/'Composition Moles'!$C68</f>
        <v>3.2639004448472065E-3</v>
      </c>
      <c r="BK48" s="27">
        <f ca="1">'Composition Moles'!BL68/'Composition Moles'!$C68</f>
        <v>2.0717786382484871E-4</v>
      </c>
      <c r="BL48" s="27">
        <f ca="1">'Composition Moles'!BM68/'Composition Moles'!$C68</f>
        <v>1.5283612905111791E-3</v>
      </c>
      <c r="BM48" s="27">
        <f ca="1">'Composition Moles'!BN68/'Composition Moles'!$C68</f>
        <v>3.2435222943070579E-3</v>
      </c>
      <c r="BN48" s="27">
        <f ca="1">'Composition Moles'!BO68/'Composition Moles'!$C68</f>
        <v>1.5283612905111791E-3</v>
      </c>
      <c r="BO48" s="27">
        <f ca="1">'Composition Moles'!BP68/'Composition Moles'!$C68</f>
        <v>8.7626047322640936E-4</v>
      </c>
      <c r="BP48" s="27">
        <f ca="1">'Composition Moles'!BQ68/'Composition Moles'!$C68</f>
        <v>3.4608892334019809E-3</v>
      </c>
      <c r="BQ48" s="27">
        <f ca="1">'Composition Moles'!BR68/'Composition Moles'!$C68</f>
        <v>2.7238794555332567E-3</v>
      </c>
      <c r="BR48" s="27">
        <f ca="1">'Composition Moles'!BS68/'Composition Moles'!$C68</f>
        <v>5.2983191404387545E-4</v>
      </c>
      <c r="BS48" s="27">
        <f ca="1">'Composition Moles'!BT68/'Composition Moles'!$C68</f>
        <v>1.58270302528491E-3</v>
      </c>
      <c r="BT48" s="27">
        <f ca="1">'Composition Moles'!BU68/'Composition Moles'!$C68</f>
        <v>0</v>
      </c>
      <c r="BU48" s="27">
        <f t="shared" ca="1" si="2"/>
        <v>0.99999999999999978</v>
      </c>
      <c r="BV48" s="56" t="e">
        <f t="shared" ca="1" si="3"/>
        <v>#DIV/0!</v>
      </c>
      <c r="BW48" s="27"/>
      <c r="BX48" s="23"/>
      <c r="BZ48" s="24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</row>
    <row r="49" spans="1:106">
      <c r="A49">
        <f t="shared" si="4"/>
        <v>2.3499999999999996</v>
      </c>
      <c r="B49" s="24">
        <f ca="1">B48+DeltaRK4!B50</f>
        <v>413.71553635936334</v>
      </c>
      <c r="C49" s="27">
        <f ca="1">'Composition Moles'!D69/'Composition Moles'!$C69</f>
        <v>6.1781177747141959E-2</v>
      </c>
      <c r="D49" s="27">
        <f ca="1">'Composition Moles'!E69/'Composition Moles'!$C69</f>
        <v>2.1634803156791575E-3</v>
      </c>
      <c r="E49" s="27">
        <f ca="1">'Composition Moles'!F69/'Composition Moles'!$C69</f>
        <v>2.8950100137687527E-2</v>
      </c>
      <c r="F49" s="27">
        <f ca="1">'Composition Moles'!G69/'Composition Moles'!$C69</f>
        <v>6.1260716324989598E-3</v>
      </c>
      <c r="G49" s="27">
        <f ca="1">'Composition Moles'!H69/'Composition Moles'!$C69</f>
        <v>4.1095936922633919E-4</v>
      </c>
      <c r="H49" s="27">
        <f ca="1">'Composition Moles'!I69/'Composition Moles'!$C69</f>
        <v>4.3813023661320462E-4</v>
      </c>
      <c r="I49" s="27">
        <f ca="1">'Composition Moles'!J69/'Composition Moles'!$C69</f>
        <v>1.0528711112410343E-4</v>
      </c>
      <c r="J49" s="27">
        <f ca="1">'Composition Moles'!K69/'Composition Moles'!$C69</f>
        <v>5.0945376350372627E-5</v>
      </c>
      <c r="K49" s="27">
        <f ca="1">'Composition Moles'!L69/'Composition Moles'!$C69</f>
        <v>0</v>
      </c>
      <c r="L49" s="27">
        <f ca="1">'Composition Moles'!M69/'Composition Moles'!$C69</f>
        <v>3.3963584233581753E-5</v>
      </c>
      <c r="M49" s="27">
        <f ca="1">'Composition Moles'!N69/'Composition Moles'!$C69</f>
        <v>1.0868346954746161E-4</v>
      </c>
      <c r="N49" s="27">
        <f ca="1">'Composition Moles'!O69/'Composition Moles'!$C69</f>
        <v>0</v>
      </c>
      <c r="O49" s="27">
        <f ca="1">'Composition Moles'!P69/'Composition Moles'!$C69</f>
        <v>0</v>
      </c>
      <c r="P49" s="27">
        <f ca="1">'Composition Moles'!Q69/'Composition Moles'!$C69</f>
        <v>0.10740816284179823</v>
      </c>
      <c r="Q49" s="27">
        <f ca="1">'Composition Moles'!R69/'Composition Moles'!$C69</f>
        <v>1.6981792116790877E-5</v>
      </c>
      <c r="R49" s="27">
        <f ca="1">'Composition Moles'!S69/'Composition Moles'!$C69</f>
        <v>0</v>
      </c>
      <c r="S49" s="27">
        <f ca="1">'Composition Moles'!T69/'Composition Moles'!$C69</f>
        <v>4.4152659503656276E-5</v>
      </c>
      <c r="T49" s="27">
        <f ca="1">'Composition Moles'!U69/'Composition Moles'!$C69</f>
        <v>0</v>
      </c>
      <c r="U49" s="27">
        <f ca="1">'Composition Moles'!V69/'Composition Moles'!$C69</f>
        <v>1.0189075270074524E-5</v>
      </c>
      <c r="V49" s="27">
        <f ca="1">'Composition Moles'!W69/'Composition Moles'!$C69</f>
        <v>0.52359856192762577</v>
      </c>
      <c r="W49" s="27">
        <f ca="1">'Composition Moles'!X69/'Composition Moles'!$C69</f>
        <v>3.3963584233581753E-6</v>
      </c>
      <c r="X49" s="27">
        <f ca="1">'Composition Moles'!Y69/'Composition Moles'!$C69</f>
        <v>1.0189075270074524E-5</v>
      </c>
      <c r="Y49" s="27">
        <f ca="1">'Composition Moles'!Z69/'Composition Moles'!$C69</f>
        <v>0</v>
      </c>
      <c r="Z49" s="27">
        <f ca="1">'Composition Moles'!AA69/'Composition Moles'!$C69</f>
        <v>0</v>
      </c>
      <c r="AA49" s="27">
        <f ca="1">'Composition Moles'!AB69/'Composition Moles'!$C69</f>
        <v>0</v>
      </c>
      <c r="AB49" s="27">
        <f ca="1">'Composition Moles'!AC69/'Composition Moles'!$C69</f>
        <v>0</v>
      </c>
      <c r="AC49" s="27">
        <f ca="1">'Composition Moles'!AD69/'Composition Moles'!$C69</f>
        <v>0</v>
      </c>
      <c r="AD49" s="27">
        <f ca="1">'Composition Moles'!AE69/'Composition Moles'!$C69</f>
        <v>3.4650840912163662E-4</v>
      </c>
      <c r="AE49" s="27">
        <f ca="1">'Composition Moles'!AF69/'Composition Moles'!$C69</f>
        <v>7.2165783083448676E-2</v>
      </c>
      <c r="AF49" s="27">
        <f ca="1">'Composition Moles'!AG69/'Composition Moles'!$C69</f>
        <v>5.53795188440405E-2</v>
      </c>
      <c r="AG49" s="27">
        <f ca="1">'Composition Moles'!AH69/'Composition Moles'!$C69</f>
        <v>3.4970264121717311E-2</v>
      </c>
      <c r="AH49" s="27">
        <f ca="1">'Composition Moles'!AI69/'Composition Moles'!$C69</f>
        <v>0</v>
      </c>
      <c r="AI49" s="27">
        <f ca="1">'Composition Moles'!AJ69/'Composition Moles'!$C69</f>
        <v>0</v>
      </c>
      <c r="AJ49" s="27">
        <f ca="1">'Composition Moles'!AK69/'Composition Moles'!$C69</f>
        <v>0</v>
      </c>
      <c r="AK49" s="27">
        <f ca="1">'Composition Moles'!AL69/'Composition Moles'!$C69</f>
        <v>7.0644255205850042E-4</v>
      </c>
      <c r="AL49" s="27">
        <f ca="1">'Composition Moles'!AM69/'Composition Moles'!$C69</f>
        <v>2.1337113779335013E-5</v>
      </c>
      <c r="AM49" s="27">
        <f ca="1">'Composition Moles'!AN69/'Composition Moles'!$C69</f>
        <v>1.3984764765679208E-3</v>
      </c>
      <c r="AN49" s="27">
        <f ca="1">'Composition Moles'!AO69/'Composition Moles'!$C69</f>
        <v>8.7999646749210327E-3</v>
      </c>
      <c r="AO49" s="27">
        <f ca="1">'Composition Moles'!AP69/'Composition Moles'!$C69</f>
        <v>6.7349787535192608E-3</v>
      </c>
      <c r="AP49" s="27">
        <f ca="1">'Composition Moles'!AQ69/'Composition Moles'!$C69</f>
        <v>1.0696024652099231E-2</v>
      </c>
      <c r="AQ49" s="27">
        <f ca="1">'Composition Moles'!AR69/'Composition Moles'!$C69</f>
        <v>4.9706597502791237E-2</v>
      </c>
      <c r="AR49" s="27">
        <f ca="1">'Composition Moles'!AS69/'Composition Moles'!$C69</f>
        <v>-2.8011037223261582E-3</v>
      </c>
      <c r="AS49" s="27">
        <f ca="1">'Composition Moles'!AT69/'Composition Moles'!$C69</f>
        <v>1.6404411184819986E-3</v>
      </c>
      <c r="AT49" s="27">
        <f ca="1">'Composition Moles'!AU69/'Composition Moles'!$C69</f>
        <v>1.3585433693432701E-5</v>
      </c>
      <c r="AU49" s="27">
        <f ca="1">'Composition Moles'!AV69/'Composition Moles'!$C69</f>
        <v>0</v>
      </c>
      <c r="AV49" s="27">
        <f ca="1">'Composition Moles'!AW69/'Composition Moles'!$C69</f>
        <v>4.4831931188327916E-4</v>
      </c>
      <c r="AW49" s="27">
        <f ca="1">'Composition Moles'!AX69/'Composition Moles'!$C69</f>
        <v>4.5511202872999552E-4</v>
      </c>
      <c r="AX49" s="27">
        <f ca="1">'Composition Moles'!AY69/'Composition Moles'!$C69</f>
        <v>4.5511202872999552E-4</v>
      </c>
      <c r="AY49" s="27">
        <f ca="1">'Composition Moles'!AZ69/'Composition Moles'!$C69</f>
        <v>4.2114844449641373E-4</v>
      </c>
      <c r="AZ49" s="27">
        <f ca="1">'Composition Moles'!BA69/'Composition Moles'!$C69</f>
        <v>4.7549017927014455E-5</v>
      </c>
      <c r="BA49" s="27">
        <f ca="1">'Composition Moles'!BB69/'Composition Moles'!$C69</f>
        <v>1.2702380503359575E-3</v>
      </c>
      <c r="BB49" s="27">
        <f ca="1">'Composition Moles'!BC69/'Composition Moles'!$C69</f>
        <v>6.3851538359133684E-4</v>
      </c>
      <c r="BC49" s="27">
        <f ca="1">'Composition Moles'!BD69/'Composition Moles'!$C69</f>
        <v>3.6171217208764567E-3</v>
      </c>
      <c r="BD49" s="27">
        <f ca="1">'Composition Moles'!BE69/'Composition Moles'!$C69</f>
        <v>5.2643555562051716E-4</v>
      </c>
      <c r="BE49" s="27">
        <f ca="1">'Composition Moles'!BF69/'Composition Moles'!$C69</f>
        <v>2.2755601436499776E-4</v>
      </c>
      <c r="BF49" s="27">
        <f ca="1">'Composition Moles'!BG69/'Composition Moles'!$C69</f>
        <v>1.9019607170805782E-4</v>
      </c>
      <c r="BG49" s="27">
        <f ca="1">'Composition Moles'!BH69/'Composition Moles'!$C69</f>
        <v>7.1323526890521678E-4</v>
      </c>
      <c r="BH49" s="27">
        <f ca="1">'Composition Moles'!BI69/'Composition Moles'!$C69</f>
        <v>5.8417364881760609E-4</v>
      </c>
      <c r="BI49" s="27">
        <f ca="1">'Composition Moles'!BJ69/'Composition Moles'!$C69</f>
        <v>4.2114844449641373E-4</v>
      </c>
      <c r="BJ49" s="27">
        <f ca="1">'Composition Moles'!BK69/'Composition Moles'!$C69</f>
        <v>3.2639004448472061E-3</v>
      </c>
      <c r="BK49" s="27">
        <f ca="1">'Composition Moles'!BL69/'Composition Moles'!$C69</f>
        <v>2.0717786382484869E-4</v>
      </c>
      <c r="BL49" s="27">
        <f ca="1">'Composition Moles'!BM69/'Composition Moles'!$C69</f>
        <v>1.5283612905111789E-3</v>
      </c>
      <c r="BM49" s="27">
        <f ca="1">'Composition Moles'!BN69/'Composition Moles'!$C69</f>
        <v>3.2435222943070574E-3</v>
      </c>
      <c r="BN49" s="27">
        <f ca="1">'Composition Moles'!BO69/'Composition Moles'!$C69</f>
        <v>1.5283612905111789E-3</v>
      </c>
      <c r="BO49" s="27">
        <f ca="1">'Composition Moles'!BP69/'Composition Moles'!$C69</f>
        <v>8.7626047322640925E-4</v>
      </c>
      <c r="BP49" s="27">
        <f ca="1">'Composition Moles'!BQ69/'Composition Moles'!$C69</f>
        <v>3.4608892334019804E-3</v>
      </c>
      <c r="BQ49" s="27">
        <f ca="1">'Composition Moles'!BR69/'Composition Moles'!$C69</f>
        <v>2.7238794555332563E-3</v>
      </c>
      <c r="BR49" s="27">
        <f ca="1">'Composition Moles'!BS69/'Composition Moles'!$C69</f>
        <v>5.2983191404387534E-4</v>
      </c>
      <c r="BS49" s="27">
        <f ca="1">'Composition Moles'!BT69/'Composition Moles'!$C69</f>
        <v>1.5827030252849096E-3</v>
      </c>
      <c r="BT49" s="27">
        <f ca="1">'Composition Moles'!BU69/'Composition Moles'!$C69</f>
        <v>0</v>
      </c>
      <c r="BU49" s="27">
        <f t="shared" ca="1" si="2"/>
        <v>0.99999999999999956</v>
      </c>
      <c r="BV49" s="56" t="e">
        <f t="shared" ca="1" si="3"/>
        <v>#DIV/0!</v>
      </c>
      <c r="BW49" s="27"/>
      <c r="BX49" s="23"/>
      <c r="BZ49" s="24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</row>
    <row r="50" spans="1:106">
      <c r="A50">
        <f t="shared" si="4"/>
        <v>2.3999999999999995</v>
      </c>
      <c r="B50" s="24">
        <f ca="1">B49+DeltaRK4!B51</f>
        <v>413.76380570994309</v>
      </c>
      <c r="C50" s="27">
        <f ca="1">'Composition Moles'!D70/'Composition Moles'!$C70</f>
        <v>6.16887820896313E-2</v>
      </c>
      <c r="D50" s="27">
        <f ca="1">'Composition Moles'!E70/'Composition Moles'!$C70</f>
        <v>2.1634803156791583E-3</v>
      </c>
      <c r="E50" s="27">
        <f ca="1">'Composition Moles'!F70/'Composition Moles'!$C70</f>
        <v>2.9040492771341853E-2</v>
      </c>
      <c r="F50" s="27">
        <f ca="1">'Composition Moles'!G70/'Composition Moles'!$C70</f>
        <v>6.1280746563553224E-3</v>
      </c>
      <c r="G50" s="27">
        <f ca="1">'Composition Moles'!H70/'Composition Moles'!$C70</f>
        <v>4.109593692263393E-4</v>
      </c>
      <c r="H50" s="27">
        <f ca="1">'Composition Moles'!I70/'Composition Moles'!$C70</f>
        <v>4.3813023661320473E-4</v>
      </c>
      <c r="I50" s="27">
        <f ca="1">'Composition Moles'!J70/'Composition Moles'!$C70</f>
        <v>1.0528711112410346E-4</v>
      </c>
      <c r="J50" s="27">
        <f ca="1">'Composition Moles'!K70/'Composition Moles'!$C70</f>
        <v>5.094537635037264E-5</v>
      </c>
      <c r="K50" s="27">
        <f ca="1">'Composition Moles'!L70/'Composition Moles'!$C70</f>
        <v>0</v>
      </c>
      <c r="L50" s="27">
        <f ca="1">'Composition Moles'!M70/'Composition Moles'!$C70</f>
        <v>3.3963584233581767E-5</v>
      </c>
      <c r="M50" s="27">
        <f ca="1">'Composition Moles'!N70/'Composition Moles'!$C70</f>
        <v>1.0868346954746164E-4</v>
      </c>
      <c r="N50" s="27">
        <f ca="1">'Composition Moles'!O70/'Composition Moles'!$C70</f>
        <v>0</v>
      </c>
      <c r="O50" s="27">
        <f ca="1">'Composition Moles'!P70/'Composition Moles'!$C70</f>
        <v>0</v>
      </c>
      <c r="P50" s="27">
        <f ca="1">'Composition Moles'!Q70/'Composition Moles'!$C70</f>
        <v>0.1085557298926914</v>
      </c>
      <c r="Q50" s="27">
        <f ca="1">'Composition Moles'!R70/'Composition Moles'!$C70</f>
        <v>1.6981792116790884E-5</v>
      </c>
      <c r="R50" s="27">
        <f ca="1">'Composition Moles'!S70/'Composition Moles'!$C70</f>
        <v>0</v>
      </c>
      <c r="S50" s="27">
        <f ca="1">'Composition Moles'!T70/'Composition Moles'!$C70</f>
        <v>4.415265950365629E-5</v>
      </c>
      <c r="T50" s="27">
        <f ca="1">'Composition Moles'!U70/'Composition Moles'!$C70</f>
        <v>0</v>
      </c>
      <c r="U50" s="27">
        <f ca="1">'Composition Moles'!V70/'Composition Moles'!$C70</f>
        <v>1.0189075270074528E-5</v>
      </c>
      <c r="V50" s="27">
        <f ca="1">'Composition Moles'!W70/'Composition Moles'!$C70</f>
        <v>0.52095110985517445</v>
      </c>
      <c r="W50" s="27">
        <f ca="1">'Composition Moles'!X70/'Composition Moles'!$C70</f>
        <v>3.3963584233581762E-6</v>
      </c>
      <c r="X50" s="27">
        <f ca="1">'Composition Moles'!Y70/'Composition Moles'!$C70</f>
        <v>1.0189075270074528E-5</v>
      </c>
      <c r="Y50" s="27">
        <f ca="1">'Composition Moles'!Z70/'Composition Moles'!$C70</f>
        <v>0</v>
      </c>
      <c r="Z50" s="27">
        <f ca="1">'Composition Moles'!AA70/'Composition Moles'!$C70</f>
        <v>0</v>
      </c>
      <c r="AA50" s="27">
        <f ca="1">'Composition Moles'!AB70/'Composition Moles'!$C70</f>
        <v>0</v>
      </c>
      <c r="AB50" s="27">
        <f ca="1">'Composition Moles'!AC70/'Composition Moles'!$C70</f>
        <v>0</v>
      </c>
      <c r="AC50" s="27">
        <f ca="1">'Composition Moles'!AD70/'Composition Moles'!$C70</f>
        <v>0</v>
      </c>
      <c r="AD50" s="27">
        <f ca="1">'Composition Moles'!AE70/'Composition Moles'!$C70</f>
        <v>3.3773783382493803E-4</v>
      </c>
      <c r="AE50" s="27">
        <f ca="1">'Composition Moles'!AF70/'Composition Moles'!$C70</f>
        <v>7.2452673916559573E-2</v>
      </c>
      <c r="AF50" s="27">
        <f ca="1">'Composition Moles'!AG70/'Composition Moles'!$C70</f>
        <v>5.6678644715110048E-2</v>
      </c>
      <c r="AG50" s="27">
        <f ca="1">'Composition Moles'!AH70/'Composition Moles'!$C70</f>
        <v>3.5432015323934841E-2</v>
      </c>
      <c r="AH50" s="27">
        <f ca="1">'Composition Moles'!AI70/'Composition Moles'!$C70</f>
        <v>0</v>
      </c>
      <c r="AI50" s="27">
        <f ca="1">'Composition Moles'!AJ70/'Composition Moles'!$C70</f>
        <v>0</v>
      </c>
      <c r="AJ50" s="27">
        <f ca="1">'Composition Moles'!AK70/'Composition Moles'!$C70</f>
        <v>0</v>
      </c>
      <c r="AK50" s="27">
        <f ca="1">'Composition Moles'!AL70/'Composition Moles'!$C70</f>
        <v>7.0644255205850064E-4</v>
      </c>
      <c r="AL50" s="27">
        <f ca="1">'Composition Moles'!AM70/'Composition Moles'!$C70</f>
        <v>1.9334089922973346E-5</v>
      </c>
      <c r="AM50" s="27">
        <f ca="1">'Composition Moles'!AN70/'Composition Moles'!$C70</f>
        <v>1.3110918887934528E-3</v>
      </c>
      <c r="AN50" s="27">
        <f ca="1">'Composition Moles'!AO70/'Composition Moles'!$C70</f>
        <v>8.7999646749210344E-3</v>
      </c>
      <c r="AO50" s="27">
        <f ca="1">'Composition Moles'!AP70/'Composition Moles'!$C70</f>
        <v>6.7349787535192626E-3</v>
      </c>
      <c r="AP50" s="27">
        <f ca="1">'Composition Moles'!AQ70/'Composition Moles'!$C70</f>
        <v>1.0546116419461876E-2</v>
      </c>
      <c r="AQ50" s="27">
        <f ca="1">'Composition Moles'!AR70/'Composition Moles'!$C70</f>
        <v>4.9556689270153893E-2</v>
      </c>
      <c r="AR50" s="27">
        <f ca="1">'Composition Moles'!AS70/'Composition Moles'!$C70</f>
        <v>-2.9510119549635166E-3</v>
      </c>
      <c r="AS50" s="27">
        <f ca="1">'Composition Moles'!AT70/'Composition Moles'!$C70</f>
        <v>1.640441118481999E-3</v>
      </c>
      <c r="AT50" s="27">
        <f ca="1">'Composition Moles'!AU70/'Composition Moles'!$C70</f>
        <v>1.3585433693432705E-5</v>
      </c>
      <c r="AU50" s="27">
        <f ca="1">'Composition Moles'!AV70/'Composition Moles'!$C70</f>
        <v>0</v>
      </c>
      <c r="AV50" s="27">
        <f ca="1">'Composition Moles'!AW70/'Composition Moles'!$C70</f>
        <v>4.4831931188327927E-4</v>
      </c>
      <c r="AW50" s="27">
        <f ca="1">'Composition Moles'!AX70/'Composition Moles'!$C70</f>
        <v>4.5511202872999563E-4</v>
      </c>
      <c r="AX50" s="27">
        <f ca="1">'Composition Moles'!AY70/'Composition Moles'!$C70</f>
        <v>4.5511202872999563E-4</v>
      </c>
      <c r="AY50" s="27">
        <f ca="1">'Composition Moles'!AZ70/'Composition Moles'!$C70</f>
        <v>4.2114844449641384E-4</v>
      </c>
      <c r="AZ50" s="27">
        <f ca="1">'Composition Moles'!BA70/'Composition Moles'!$C70</f>
        <v>4.7549017927014468E-5</v>
      </c>
      <c r="BA50" s="27">
        <f ca="1">'Composition Moles'!BB70/'Composition Moles'!$C70</f>
        <v>1.270238050335958E-3</v>
      </c>
      <c r="BB50" s="27">
        <f ca="1">'Composition Moles'!BC70/'Composition Moles'!$C70</f>
        <v>6.3851538359133706E-4</v>
      </c>
      <c r="BC50" s="27">
        <f ca="1">'Composition Moles'!BD70/'Composition Moles'!$C70</f>
        <v>3.617121720876458E-3</v>
      </c>
      <c r="BD50" s="27">
        <f ca="1">'Composition Moles'!BE70/'Composition Moles'!$C70</f>
        <v>5.2643555562051727E-4</v>
      </c>
      <c r="BE50" s="27">
        <f ca="1">'Composition Moles'!BF70/'Composition Moles'!$C70</f>
        <v>2.2755601436499781E-4</v>
      </c>
      <c r="BF50" s="27">
        <f ca="1">'Composition Moles'!BG70/'Composition Moles'!$C70</f>
        <v>1.9019607170805787E-4</v>
      </c>
      <c r="BG50" s="27">
        <f ca="1">'Composition Moles'!BH70/'Composition Moles'!$C70</f>
        <v>7.1323526890521699E-4</v>
      </c>
      <c r="BH50" s="27">
        <f ca="1">'Composition Moles'!BI70/'Composition Moles'!$C70</f>
        <v>5.8417364881760631E-4</v>
      </c>
      <c r="BI50" s="27">
        <f ca="1">'Composition Moles'!BJ70/'Composition Moles'!$C70</f>
        <v>4.2114844449641384E-4</v>
      </c>
      <c r="BJ50" s="27">
        <f ca="1">'Composition Moles'!BK70/'Composition Moles'!$C70</f>
        <v>3.2639004448472069E-3</v>
      </c>
      <c r="BK50" s="27">
        <f ca="1">'Composition Moles'!BL70/'Composition Moles'!$C70</f>
        <v>2.0717786382484874E-4</v>
      </c>
      <c r="BL50" s="27">
        <f ca="1">'Composition Moles'!BM70/'Composition Moles'!$C70</f>
        <v>1.5283612905111793E-3</v>
      </c>
      <c r="BM50" s="27">
        <f ca="1">'Composition Moles'!BN70/'Composition Moles'!$C70</f>
        <v>3.2435222943070583E-3</v>
      </c>
      <c r="BN50" s="27">
        <f ca="1">'Composition Moles'!BO70/'Composition Moles'!$C70</f>
        <v>1.5283612905111793E-3</v>
      </c>
      <c r="BO50" s="27">
        <f ca="1">'Composition Moles'!BP70/'Composition Moles'!$C70</f>
        <v>8.7626047322640946E-4</v>
      </c>
      <c r="BP50" s="27">
        <f ca="1">'Composition Moles'!BQ70/'Composition Moles'!$C70</f>
        <v>3.4608892334019813E-3</v>
      </c>
      <c r="BQ50" s="27">
        <f ca="1">'Composition Moles'!BR70/'Composition Moles'!$C70</f>
        <v>2.7238794555332572E-3</v>
      </c>
      <c r="BR50" s="27">
        <f ca="1">'Composition Moles'!BS70/'Composition Moles'!$C70</f>
        <v>5.2983191404387545E-4</v>
      </c>
      <c r="BS50" s="27">
        <f ca="1">'Composition Moles'!BT70/'Composition Moles'!$C70</f>
        <v>1.5827030252849102E-3</v>
      </c>
      <c r="BT50" s="27">
        <f ca="1">'Composition Moles'!BU70/'Composition Moles'!$C70</f>
        <v>0</v>
      </c>
      <c r="BU50" s="27">
        <f t="shared" ca="1" si="2"/>
        <v>0.99999999999999978</v>
      </c>
      <c r="BV50" s="56" t="e">
        <f t="shared" ca="1" si="3"/>
        <v>#DIV/0!</v>
      </c>
      <c r="BW50" s="27"/>
      <c r="BX50" s="23"/>
      <c r="BZ50" s="24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</row>
    <row r="51" spans="1:106">
      <c r="A51">
        <f t="shared" si="4"/>
        <v>2.4499999999999993</v>
      </c>
      <c r="B51" s="24">
        <f ca="1">B50+DeltaRK4!B52</f>
        <v>413.80923886371784</v>
      </c>
      <c r="C51" s="27">
        <f ca="1">'Composition Moles'!D71/'Composition Moles'!$C71</f>
        <v>6.1602352179498797E-2</v>
      </c>
      <c r="D51" s="27">
        <f ca="1">'Composition Moles'!E71/'Composition Moles'!$C71</f>
        <v>2.1634803156791588E-3</v>
      </c>
      <c r="E51" s="27">
        <f ca="1">'Composition Moles'!F71/'Composition Moles'!$C71</f>
        <v>2.9125110406629396E-2</v>
      </c>
      <c r="F51" s="27">
        <f ca="1">'Composition Moles'!G71/'Composition Moles'!$C71</f>
        <v>6.1298869312002959E-3</v>
      </c>
      <c r="G51" s="27">
        <f ca="1">'Composition Moles'!H71/'Composition Moles'!$C71</f>
        <v>4.1095936922633936E-4</v>
      </c>
      <c r="H51" s="27">
        <f ca="1">'Composition Moles'!I71/'Composition Moles'!$C71</f>
        <v>4.3813023661320479E-4</v>
      </c>
      <c r="I51" s="27">
        <f ca="1">'Composition Moles'!J71/'Composition Moles'!$C71</f>
        <v>1.0528711112410347E-4</v>
      </c>
      <c r="J51" s="27">
        <f ca="1">'Composition Moles'!K71/'Composition Moles'!$C71</f>
        <v>5.0945376350372647E-5</v>
      </c>
      <c r="K51" s="27">
        <f ca="1">'Composition Moles'!L71/'Composition Moles'!$C71</f>
        <v>0</v>
      </c>
      <c r="L51" s="27">
        <f ca="1">'Composition Moles'!M71/'Composition Moles'!$C71</f>
        <v>3.3963584233581767E-5</v>
      </c>
      <c r="M51" s="27">
        <f ca="1">'Composition Moles'!N71/'Composition Moles'!$C71</f>
        <v>1.0868346954746165E-4</v>
      </c>
      <c r="N51" s="27">
        <f ca="1">'Composition Moles'!O71/'Composition Moles'!$C71</f>
        <v>0</v>
      </c>
      <c r="O51" s="27">
        <f ca="1">'Composition Moles'!P71/'Composition Moles'!$C71</f>
        <v>0</v>
      </c>
      <c r="P51" s="27">
        <f ca="1">'Composition Moles'!Q71/'Composition Moles'!$C71</f>
        <v>0.1096816843346885</v>
      </c>
      <c r="Q51" s="27">
        <f ca="1">'Composition Moles'!R71/'Composition Moles'!$C71</f>
        <v>1.6981792116790884E-5</v>
      </c>
      <c r="R51" s="27">
        <f ca="1">'Composition Moles'!S71/'Composition Moles'!$C71</f>
        <v>0</v>
      </c>
      <c r="S51" s="27">
        <f ca="1">'Composition Moles'!T71/'Composition Moles'!$C71</f>
        <v>4.4152659503656296E-5</v>
      </c>
      <c r="T51" s="27">
        <f ca="1">'Composition Moles'!U71/'Composition Moles'!$C71</f>
        <v>0</v>
      </c>
      <c r="U51" s="27">
        <f ca="1">'Composition Moles'!V71/'Composition Moles'!$C71</f>
        <v>1.0189075270074529E-5</v>
      </c>
      <c r="V51" s="27">
        <f ca="1">'Composition Moles'!W71/'Composition Moles'!$C71</f>
        <v>0.51834921369576048</v>
      </c>
      <c r="W51" s="27">
        <f ca="1">'Composition Moles'!X71/'Composition Moles'!$C71</f>
        <v>3.3963584233581766E-6</v>
      </c>
      <c r="X51" s="27">
        <f ca="1">'Composition Moles'!Y71/'Composition Moles'!$C71</f>
        <v>1.0189075270074529E-5</v>
      </c>
      <c r="Y51" s="27">
        <f ca="1">'Composition Moles'!Z71/'Composition Moles'!$C71</f>
        <v>0</v>
      </c>
      <c r="Z51" s="27">
        <f ca="1">'Composition Moles'!AA71/'Composition Moles'!$C71</f>
        <v>0</v>
      </c>
      <c r="AA51" s="27">
        <f ca="1">'Composition Moles'!AB71/'Composition Moles'!$C71</f>
        <v>0</v>
      </c>
      <c r="AB51" s="27">
        <f ca="1">'Composition Moles'!AC71/'Composition Moles'!$C71</f>
        <v>0</v>
      </c>
      <c r="AC51" s="27">
        <f ca="1">'Composition Moles'!AD71/'Composition Moles'!$C71</f>
        <v>0</v>
      </c>
      <c r="AD51" s="27">
        <f ca="1">'Composition Moles'!AE71/'Composition Moles'!$C71</f>
        <v>3.2915070801253874E-4</v>
      </c>
      <c r="AE51" s="27">
        <f ca="1">'Composition Moles'!AF71/'Composition Moles'!$C71</f>
        <v>7.2711208058232626E-2</v>
      </c>
      <c r="AF51" s="27">
        <f ca="1">'Composition Moles'!AG71/'Composition Moles'!$C71</f>
        <v>5.7976061177100663E-2</v>
      </c>
      <c r="AG51" s="27">
        <f ca="1">'Composition Moles'!AH71/'Composition Moles'!$C71</f>
        <v>3.588525293403045E-2</v>
      </c>
      <c r="AH51" s="27">
        <f ca="1">'Composition Moles'!AI71/'Composition Moles'!$C71</f>
        <v>0</v>
      </c>
      <c r="AI51" s="27">
        <f ca="1">'Composition Moles'!AJ71/'Composition Moles'!$C71</f>
        <v>0</v>
      </c>
      <c r="AJ51" s="27">
        <f ca="1">'Composition Moles'!AK71/'Composition Moles'!$C71</f>
        <v>0</v>
      </c>
      <c r="AK51" s="27">
        <f ca="1">'Composition Moles'!AL71/'Composition Moles'!$C71</f>
        <v>7.0644255205850074E-4</v>
      </c>
      <c r="AL51" s="27">
        <f ca="1">'Composition Moles'!AM71/'Composition Moles'!$C71</f>
        <v>1.7521815078000947E-5</v>
      </c>
      <c r="AM51" s="27">
        <f ca="1">'Composition Moles'!AN71/'Composition Moles'!$C71</f>
        <v>1.2289292527137849E-3</v>
      </c>
      <c r="AN51" s="27">
        <f ca="1">'Composition Moles'!AO71/'Composition Moles'!$C71</f>
        <v>8.7999646749210361E-3</v>
      </c>
      <c r="AO51" s="27">
        <f ca="1">'Composition Moles'!AP71/'Composition Moles'!$C71</f>
        <v>6.7349787535192635E-3</v>
      </c>
      <c r="AP51" s="27">
        <f ca="1">'Composition Moles'!AQ71/'Composition Moles'!$C71</f>
        <v>1.0399221599593464E-2</v>
      </c>
      <c r="AQ51" s="27">
        <f ca="1">'Composition Moles'!AR71/'Composition Moles'!$C71</f>
        <v>4.9409794450285482E-2</v>
      </c>
      <c r="AR51" s="27">
        <f ca="1">'Composition Moles'!AS71/'Composition Moles'!$C71</f>
        <v>-3.0979067748319309E-3</v>
      </c>
      <c r="AS51" s="27">
        <f ca="1">'Composition Moles'!AT71/'Composition Moles'!$C71</f>
        <v>1.6404411184819995E-3</v>
      </c>
      <c r="AT51" s="27">
        <f ca="1">'Composition Moles'!AU71/'Composition Moles'!$C71</f>
        <v>1.3585433693432706E-5</v>
      </c>
      <c r="AU51" s="27">
        <f ca="1">'Composition Moles'!AV71/'Composition Moles'!$C71</f>
        <v>0</v>
      </c>
      <c r="AV51" s="27">
        <f ca="1">'Composition Moles'!AW71/'Composition Moles'!$C71</f>
        <v>4.4831931188327932E-4</v>
      </c>
      <c r="AW51" s="27">
        <f ca="1">'Composition Moles'!AX71/'Composition Moles'!$C71</f>
        <v>4.5511202872999568E-4</v>
      </c>
      <c r="AX51" s="27">
        <f ca="1">'Composition Moles'!AY71/'Composition Moles'!$C71</f>
        <v>4.5511202872999568E-4</v>
      </c>
      <c r="AY51" s="27">
        <f ca="1">'Composition Moles'!AZ71/'Composition Moles'!$C71</f>
        <v>4.2114844449641389E-4</v>
      </c>
      <c r="AZ51" s="27">
        <f ca="1">'Composition Moles'!BA71/'Composition Moles'!$C71</f>
        <v>4.7549017927014475E-5</v>
      </c>
      <c r="BA51" s="27">
        <f ca="1">'Composition Moles'!BB71/'Composition Moles'!$C71</f>
        <v>1.2702380503359582E-3</v>
      </c>
      <c r="BB51" s="27">
        <f ca="1">'Composition Moles'!BC71/'Composition Moles'!$C71</f>
        <v>6.3851538359133717E-4</v>
      </c>
      <c r="BC51" s="27">
        <f ca="1">'Composition Moles'!BD71/'Composition Moles'!$C71</f>
        <v>3.6171217208764584E-3</v>
      </c>
      <c r="BD51" s="27">
        <f ca="1">'Composition Moles'!BE71/'Composition Moles'!$C71</f>
        <v>5.2643555562051738E-4</v>
      </c>
      <c r="BE51" s="27">
        <f ca="1">'Composition Moles'!BF71/'Composition Moles'!$C71</f>
        <v>2.2755601436499784E-4</v>
      </c>
      <c r="BF51" s="27">
        <f ca="1">'Composition Moles'!BG71/'Composition Moles'!$C71</f>
        <v>1.901960717080579E-4</v>
      </c>
      <c r="BG51" s="27">
        <f ca="1">'Composition Moles'!BH71/'Composition Moles'!$C71</f>
        <v>7.132352689052171E-4</v>
      </c>
      <c r="BH51" s="27">
        <f ca="1">'Composition Moles'!BI71/'Composition Moles'!$C71</f>
        <v>5.8417364881760642E-4</v>
      </c>
      <c r="BI51" s="27">
        <f ca="1">'Composition Moles'!BJ71/'Composition Moles'!$C71</f>
        <v>4.2114844449641389E-4</v>
      </c>
      <c r="BJ51" s="27">
        <f ca="1">'Composition Moles'!BK71/'Composition Moles'!$C71</f>
        <v>3.2639004448472078E-3</v>
      </c>
      <c r="BK51" s="27">
        <f ca="1">'Composition Moles'!BL71/'Composition Moles'!$C71</f>
        <v>2.0717786382484877E-4</v>
      </c>
      <c r="BL51" s="27">
        <f ca="1">'Composition Moles'!BM71/'Composition Moles'!$C71</f>
        <v>1.5283612905111796E-3</v>
      </c>
      <c r="BM51" s="27">
        <f ca="1">'Composition Moles'!BN71/'Composition Moles'!$C71</f>
        <v>3.2435222943070592E-3</v>
      </c>
      <c r="BN51" s="27">
        <f ca="1">'Composition Moles'!BO71/'Composition Moles'!$C71</f>
        <v>1.5283612905111796E-3</v>
      </c>
      <c r="BO51" s="27">
        <f ca="1">'Composition Moles'!BP71/'Composition Moles'!$C71</f>
        <v>8.7626047322640957E-4</v>
      </c>
      <c r="BP51" s="27">
        <f ca="1">'Composition Moles'!BQ71/'Composition Moles'!$C71</f>
        <v>3.4608892334019817E-3</v>
      </c>
      <c r="BQ51" s="27">
        <f ca="1">'Composition Moles'!BR71/'Composition Moles'!$C71</f>
        <v>2.7238794555332576E-3</v>
      </c>
      <c r="BR51" s="27">
        <f ca="1">'Composition Moles'!BS71/'Composition Moles'!$C71</f>
        <v>5.2983191404387556E-4</v>
      </c>
      <c r="BS51" s="27">
        <f ca="1">'Composition Moles'!BT71/'Composition Moles'!$C71</f>
        <v>1.5827030252849104E-3</v>
      </c>
      <c r="BT51" s="27">
        <f ca="1">'Composition Moles'!BU71/'Composition Moles'!$C71</f>
        <v>0</v>
      </c>
      <c r="BU51" s="27">
        <f t="shared" ca="1" si="2"/>
        <v>0.99999999999999989</v>
      </c>
      <c r="BV51" s="56" t="e">
        <f t="shared" ca="1" si="3"/>
        <v>#DIV/0!</v>
      </c>
      <c r="BW51" s="27"/>
      <c r="BX51" s="23"/>
      <c r="BZ51" s="24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</row>
    <row r="52" spans="1:106">
      <c r="A52">
        <f t="shared" si="4"/>
        <v>2.4999999999999991</v>
      </c>
      <c r="B52" s="24">
        <f ca="1">B51+DeltaRK4!B53</f>
        <v>413.85201176383498</v>
      </c>
      <c r="C52" s="27">
        <f ca="1">'Composition Moles'!D72/'Composition Moles'!$C72</f>
        <v>6.1521508353881704E-2</v>
      </c>
      <c r="D52" s="27">
        <f ca="1">'Composition Moles'!E72/'Composition Moles'!$C72</f>
        <v>2.1634803156791583E-3</v>
      </c>
      <c r="E52" s="27">
        <f ca="1">'Composition Moles'!F72/'Composition Moles'!$C72</f>
        <v>2.9204314131999275E-2</v>
      </c>
      <c r="F52" s="27">
        <f ca="1">'Composition Moles'!G72/'Composition Moles'!$C72</f>
        <v>6.1315270314474986E-3</v>
      </c>
      <c r="G52" s="27">
        <f ca="1">'Composition Moles'!H72/'Composition Moles'!$C72</f>
        <v>4.109593692263393E-4</v>
      </c>
      <c r="H52" s="27">
        <f ca="1">'Composition Moles'!I72/'Composition Moles'!$C72</f>
        <v>4.3813023661320473E-4</v>
      </c>
      <c r="I52" s="27">
        <f ca="1">'Composition Moles'!J72/'Composition Moles'!$C72</f>
        <v>1.0528711112410346E-4</v>
      </c>
      <c r="J52" s="27">
        <f ca="1">'Composition Moles'!K72/'Composition Moles'!$C72</f>
        <v>5.094537635037264E-5</v>
      </c>
      <c r="K52" s="27">
        <f ca="1">'Composition Moles'!L72/'Composition Moles'!$C72</f>
        <v>0</v>
      </c>
      <c r="L52" s="27">
        <f ca="1">'Composition Moles'!M72/'Composition Moles'!$C72</f>
        <v>3.3963584233581767E-5</v>
      </c>
      <c r="M52" s="27">
        <f ca="1">'Composition Moles'!N72/'Composition Moles'!$C72</f>
        <v>1.0868346954746164E-4</v>
      </c>
      <c r="N52" s="27">
        <f ca="1">'Composition Moles'!O72/'Composition Moles'!$C72</f>
        <v>0</v>
      </c>
      <c r="O52" s="27">
        <f ca="1">'Composition Moles'!P72/'Composition Moles'!$C72</f>
        <v>0</v>
      </c>
      <c r="P52" s="27">
        <f ca="1">'Composition Moles'!Q72/'Composition Moles'!$C72</f>
        <v>0.11078639667495338</v>
      </c>
      <c r="Q52" s="27">
        <f ca="1">'Composition Moles'!R72/'Composition Moles'!$C72</f>
        <v>1.6981792116790884E-5</v>
      </c>
      <c r="R52" s="27">
        <f ca="1">'Composition Moles'!S72/'Composition Moles'!$C72</f>
        <v>0</v>
      </c>
      <c r="S52" s="27">
        <f ca="1">'Composition Moles'!T72/'Composition Moles'!$C72</f>
        <v>4.415265950365629E-5</v>
      </c>
      <c r="T52" s="27">
        <f ca="1">'Composition Moles'!U72/'Composition Moles'!$C72</f>
        <v>0</v>
      </c>
      <c r="U52" s="27">
        <f ca="1">'Composition Moles'!V72/'Composition Moles'!$C72</f>
        <v>1.0189075270074528E-5</v>
      </c>
      <c r="V52" s="27">
        <f ca="1">'Composition Moles'!W72/'Composition Moles'!$C72</f>
        <v>0.5157923601339488</v>
      </c>
      <c r="W52" s="27">
        <f ca="1">'Composition Moles'!X72/'Composition Moles'!$C72</f>
        <v>3.3963584233581762E-6</v>
      </c>
      <c r="X52" s="27">
        <f ca="1">'Composition Moles'!Y72/'Composition Moles'!$C72</f>
        <v>1.0189075270074528E-5</v>
      </c>
      <c r="Y52" s="27">
        <f ca="1">'Composition Moles'!Z72/'Composition Moles'!$C72</f>
        <v>0</v>
      </c>
      <c r="Z52" s="27">
        <f ca="1">'Composition Moles'!AA72/'Composition Moles'!$C72</f>
        <v>0</v>
      </c>
      <c r="AA52" s="27">
        <f ca="1">'Composition Moles'!AB72/'Composition Moles'!$C72</f>
        <v>0</v>
      </c>
      <c r="AB52" s="27">
        <f ca="1">'Composition Moles'!AC72/'Composition Moles'!$C72</f>
        <v>0</v>
      </c>
      <c r="AC52" s="27">
        <f ca="1">'Composition Moles'!AD72/'Composition Moles'!$C72</f>
        <v>0</v>
      </c>
      <c r="AD52" s="27">
        <f ca="1">'Composition Moles'!AE72/'Composition Moles'!$C72</f>
        <v>3.2076185743519595E-4</v>
      </c>
      <c r="AE52" s="27">
        <f ca="1">'Composition Moles'!AF72/'Composition Moles'!$C72</f>
        <v>7.2942492715953461E-2</v>
      </c>
      <c r="AF52" s="27">
        <f ca="1">'Composition Moles'!AG72/'Composition Moles'!$C72</f>
        <v>5.9271237356807435E-2</v>
      </c>
      <c r="AG52" s="27">
        <f ca="1">'Composition Moles'!AH72/'Composition Moles'!$C72</f>
        <v>3.6330078801490071E-2</v>
      </c>
      <c r="AH52" s="27">
        <f ca="1">'Composition Moles'!AI72/'Composition Moles'!$C72</f>
        <v>0</v>
      </c>
      <c r="AI52" s="27">
        <f ca="1">'Composition Moles'!AJ72/'Composition Moles'!$C72</f>
        <v>0</v>
      </c>
      <c r="AJ52" s="27">
        <f ca="1">'Composition Moles'!AK72/'Composition Moles'!$C72</f>
        <v>0</v>
      </c>
      <c r="AK52" s="27">
        <f ca="1">'Composition Moles'!AL72/'Composition Moles'!$C72</f>
        <v>7.0644255205850064E-4</v>
      </c>
      <c r="AL52" s="27">
        <f ca="1">'Composition Moles'!AM72/'Composition Moles'!$C72</f>
        <v>1.5881714830797503E-5</v>
      </c>
      <c r="AM52" s="27">
        <f ca="1">'Composition Moles'!AN72/'Composition Moles'!$C72</f>
        <v>1.151707389439487E-3</v>
      </c>
      <c r="AN52" s="27">
        <f ca="1">'Composition Moles'!AO72/'Composition Moles'!$C72</f>
        <v>8.7999646749210344E-3</v>
      </c>
      <c r="AO52" s="27">
        <f ca="1">'Composition Moles'!AP72/'Composition Moles'!$C72</f>
        <v>6.7349787535192626E-3</v>
      </c>
      <c r="AP52" s="27">
        <f ca="1">'Composition Moles'!AQ72/'Composition Moles'!$C72</f>
        <v>1.0255256709846233E-2</v>
      </c>
      <c r="AQ52" s="27">
        <f ca="1">'Composition Moles'!AR72/'Composition Moles'!$C72</f>
        <v>4.9265829560538252E-2</v>
      </c>
      <c r="AR52" s="27">
        <f ca="1">'Composition Moles'!AS72/'Composition Moles'!$C72</f>
        <v>-3.241871664579159E-3</v>
      </c>
      <c r="AS52" s="27">
        <f ca="1">'Composition Moles'!AT72/'Composition Moles'!$C72</f>
        <v>1.640441118481999E-3</v>
      </c>
      <c r="AT52" s="27">
        <f ca="1">'Composition Moles'!AU72/'Composition Moles'!$C72</f>
        <v>1.3585433693432705E-5</v>
      </c>
      <c r="AU52" s="27">
        <f ca="1">'Composition Moles'!AV72/'Composition Moles'!$C72</f>
        <v>0</v>
      </c>
      <c r="AV52" s="27">
        <f ca="1">'Composition Moles'!AW72/'Composition Moles'!$C72</f>
        <v>4.4831931188327927E-4</v>
      </c>
      <c r="AW52" s="27">
        <f ca="1">'Composition Moles'!AX72/'Composition Moles'!$C72</f>
        <v>4.5511202872999563E-4</v>
      </c>
      <c r="AX52" s="27">
        <f ca="1">'Composition Moles'!AY72/'Composition Moles'!$C72</f>
        <v>4.5511202872999563E-4</v>
      </c>
      <c r="AY52" s="27">
        <f ca="1">'Composition Moles'!AZ72/'Composition Moles'!$C72</f>
        <v>4.2114844449641384E-4</v>
      </c>
      <c r="AZ52" s="27">
        <f ca="1">'Composition Moles'!BA72/'Composition Moles'!$C72</f>
        <v>4.7549017927014468E-5</v>
      </c>
      <c r="BA52" s="27">
        <f ca="1">'Composition Moles'!BB72/'Composition Moles'!$C72</f>
        <v>1.270238050335958E-3</v>
      </c>
      <c r="BB52" s="27">
        <f ca="1">'Composition Moles'!BC72/'Composition Moles'!$C72</f>
        <v>6.3851538359133706E-4</v>
      </c>
      <c r="BC52" s="27">
        <f ca="1">'Composition Moles'!BD72/'Composition Moles'!$C72</f>
        <v>3.617121720876458E-3</v>
      </c>
      <c r="BD52" s="27">
        <f ca="1">'Composition Moles'!BE72/'Composition Moles'!$C72</f>
        <v>5.2643555562051727E-4</v>
      </c>
      <c r="BE52" s="27">
        <f ca="1">'Composition Moles'!BF72/'Composition Moles'!$C72</f>
        <v>2.2755601436499781E-4</v>
      </c>
      <c r="BF52" s="27">
        <f ca="1">'Composition Moles'!BG72/'Composition Moles'!$C72</f>
        <v>1.9019607170805787E-4</v>
      </c>
      <c r="BG52" s="27">
        <f ca="1">'Composition Moles'!BH72/'Composition Moles'!$C72</f>
        <v>7.1323526890521699E-4</v>
      </c>
      <c r="BH52" s="27">
        <f ca="1">'Composition Moles'!BI72/'Composition Moles'!$C72</f>
        <v>5.8417364881760631E-4</v>
      </c>
      <c r="BI52" s="27">
        <f ca="1">'Composition Moles'!BJ72/'Composition Moles'!$C72</f>
        <v>4.2114844449641384E-4</v>
      </c>
      <c r="BJ52" s="27">
        <f ca="1">'Composition Moles'!BK72/'Composition Moles'!$C72</f>
        <v>3.2639004448472069E-3</v>
      </c>
      <c r="BK52" s="27">
        <f ca="1">'Composition Moles'!BL72/'Composition Moles'!$C72</f>
        <v>2.0717786382484874E-4</v>
      </c>
      <c r="BL52" s="27">
        <f ca="1">'Composition Moles'!BM72/'Composition Moles'!$C72</f>
        <v>1.5283612905111793E-3</v>
      </c>
      <c r="BM52" s="27">
        <f ca="1">'Composition Moles'!BN72/'Composition Moles'!$C72</f>
        <v>3.2435222943070583E-3</v>
      </c>
      <c r="BN52" s="27">
        <f ca="1">'Composition Moles'!BO72/'Composition Moles'!$C72</f>
        <v>1.5283612905111793E-3</v>
      </c>
      <c r="BO52" s="27">
        <f ca="1">'Composition Moles'!BP72/'Composition Moles'!$C72</f>
        <v>8.7626047322640946E-4</v>
      </c>
      <c r="BP52" s="27">
        <f ca="1">'Composition Moles'!BQ72/'Composition Moles'!$C72</f>
        <v>3.4608892334019813E-3</v>
      </c>
      <c r="BQ52" s="27">
        <f ca="1">'Composition Moles'!BR72/'Composition Moles'!$C72</f>
        <v>2.7238794555332572E-3</v>
      </c>
      <c r="BR52" s="27">
        <f ca="1">'Composition Moles'!BS72/'Composition Moles'!$C72</f>
        <v>5.2983191404387545E-4</v>
      </c>
      <c r="BS52" s="27">
        <f ca="1">'Composition Moles'!BT72/'Composition Moles'!$C72</f>
        <v>1.5827030252849102E-3</v>
      </c>
      <c r="BT52" s="27">
        <f ca="1">'Composition Moles'!BU72/'Composition Moles'!$C72</f>
        <v>0</v>
      </c>
      <c r="BU52" s="27">
        <f t="shared" ca="1" si="2"/>
        <v>0.99999999999999989</v>
      </c>
      <c r="BV52" s="56" t="e">
        <f t="shared" ca="1" si="3"/>
        <v>#DIV/0!</v>
      </c>
      <c r="BW52" s="27"/>
      <c r="BX52" s="23"/>
      <c r="BZ52" s="24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</row>
    <row r="53" spans="1:106">
      <c r="A53">
        <f t="shared" si="4"/>
        <v>2.5499999999999989</v>
      </c>
      <c r="B53" s="24">
        <f ca="1">B52+DeltaRK4!B54</f>
        <v>413.89229100382016</v>
      </c>
      <c r="C53" s="27">
        <f ca="1">'Composition Moles'!D73/'Composition Moles'!$C73</f>
        <v>6.144589433120666E-2</v>
      </c>
      <c r="D53" s="27">
        <f ca="1">'Composition Moles'!E73/'Composition Moles'!$C73</f>
        <v>2.1634803156791583E-3</v>
      </c>
      <c r="E53" s="27">
        <f ca="1">'Composition Moles'!F73/'Composition Moles'!$C73</f>
        <v>2.9278443524591906E-2</v>
      </c>
      <c r="F53" s="27">
        <f ca="1">'Composition Moles'!G73/'Composition Moles'!$C73</f>
        <v>6.1330116615299114E-3</v>
      </c>
      <c r="G53" s="27">
        <f ca="1">'Composition Moles'!H73/'Composition Moles'!$C73</f>
        <v>4.109593692263393E-4</v>
      </c>
      <c r="H53" s="27">
        <f ca="1">'Composition Moles'!I73/'Composition Moles'!$C73</f>
        <v>4.3813023661320473E-4</v>
      </c>
      <c r="I53" s="27">
        <f ca="1">'Composition Moles'!J73/'Composition Moles'!$C73</f>
        <v>1.0528711112410346E-4</v>
      </c>
      <c r="J53" s="27">
        <f ca="1">'Composition Moles'!K73/'Composition Moles'!$C73</f>
        <v>5.094537635037264E-5</v>
      </c>
      <c r="K53" s="27">
        <f ca="1">'Composition Moles'!L73/'Composition Moles'!$C73</f>
        <v>0</v>
      </c>
      <c r="L53" s="27">
        <f ca="1">'Composition Moles'!M73/'Composition Moles'!$C73</f>
        <v>3.3963584233581767E-5</v>
      </c>
      <c r="M53" s="27">
        <f ca="1">'Composition Moles'!N73/'Composition Moles'!$C73</f>
        <v>1.0868346954746164E-4</v>
      </c>
      <c r="N53" s="27">
        <f ca="1">'Composition Moles'!O73/'Composition Moles'!$C73</f>
        <v>0</v>
      </c>
      <c r="O53" s="27">
        <f ca="1">'Composition Moles'!P73/'Composition Moles'!$C73</f>
        <v>0</v>
      </c>
      <c r="P53" s="27">
        <f ca="1">'Composition Moles'!Q73/'Composition Moles'!$C73</f>
        <v>0.11187021343658762</v>
      </c>
      <c r="Q53" s="27">
        <f ca="1">'Composition Moles'!R73/'Composition Moles'!$C73</f>
        <v>1.6981792116790884E-5</v>
      </c>
      <c r="R53" s="27">
        <f ca="1">'Composition Moles'!S73/'Composition Moles'!$C73</f>
        <v>0</v>
      </c>
      <c r="S53" s="27">
        <f ca="1">'Composition Moles'!T73/'Composition Moles'!$C73</f>
        <v>4.415265950365629E-5</v>
      </c>
      <c r="T53" s="27">
        <f ca="1">'Composition Moles'!U73/'Composition Moles'!$C73</f>
        <v>0</v>
      </c>
      <c r="U53" s="27">
        <f ca="1">'Composition Moles'!V73/'Composition Moles'!$C73</f>
        <v>1.0189075270074528E-5</v>
      </c>
      <c r="V53" s="27">
        <f ca="1">'Composition Moles'!W73/'Composition Moles'!$C73</f>
        <v>0.51328005654385123</v>
      </c>
      <c r="W53" s="27">
        <f ca="1">'Composition Moles'!X73/'Composition Moles'!$C73</f>
        <v>3.3963584233581762E-6</v>
      </c>
      <c r="X53" s="27">
        <f ca="1">'Composition Moles'!Y73/'Composition Moles'!$C73</f>
        <v>1.0189075270074528E-5</v>
      </c>
      <c r="Y53" s="27">
        <f ca="1">'Composition Moles'!Z73/'Composition Moles'!$C73</f>
        <v>0</v>
      </c>
      <c r="Z53" s="27">
        <f ca="1">'Composition Moles'!AA73/'Composition Moles'!$C73</f>
        <v>0</v>
      </c>
      <c r="AA53" s="27">
        <f ca="1">'Composition Moles'!AB73/'Composition Moles'!$C73</f>
        <v>0</v>
      </c>
      <c r="AB53" s="27">
        <f ca="1">'Composition Moles'!AC73/'Composition Moles'!$C73</f>
        <v>0</v>
      </c>
      <c r="AC53" s="27">
        <f ca="1">'Composition Moles'!AD73/'Composition Moles'!$C73</f>
        <v>0</v>
      </c>
      <c r="AD53" s="27">
        <f ca="1">'Composition Moles'!AE73/'Composition Moles'!$C73</f>
        <v>3.125822992611399E-4</v>
      </c>
      <c r="AE53" s="27">
        <f ca="1">'Composition Moles'!AF73/'Composition Moles'!$C73</f>
        <v>7.3147603543485262E-2</v>
      </c>
      <c r="AF53" s="27">
        <f ca="1">'Composition Moles'!AG73/'Composition Moles'!$C73</f>
        <v>6.0563660343965861E-2</v>
      </c>
      <c r="AG53" s="27">
        <f ca="1">'Composition Moles'!AH73/'Composition Moles'!$C73</f>
        <v>3.6766594115698908E-2</v>
      </c>
      <c r="AH53" s="27">
        <f ca="1">'Composition Moles'!AI73/'Composition Moles'!$C73</f>
        <v>0</v>
      </c>
      <c r="AI53" s="27">
        <f ca="1">'Composition Moles'!AJ73/'Composition Moles'!$C73</f>
        <v>0</v>
      </c>
      <c r="AJ53" s="27">
        <f ca="1">'Composition Moles'!AK73/'Composition Moles'!$C73</f>
        <v>0</v>
      </c>
      <c r="AK53" s="27">
        <f ca="1">'Composition Moles'!AL73/'Composition Moles'!$C73</f>
        <v>7.0644255205850064E-4</v>
      </c>
      <c r="AL53" s="27">
        <f ca="1">'Composition Moles'!AM73/'Composition Moles'!$C73</f>
        <v>1.4397084748384323E-5</v>
      </c>
      <c r="AM53" s="27">
        <f ca="1">'Composition Moles'!AN73/'Composition Moles'!$C73</f>
        <v>1.0791565057269039E-3</v>
      </c>
      <c r="AN53" s="27">
        <f ca="1">'Composition Moles'!AO73/'Composition Moles'!$C73</f>
        <v>8.7999646749210344E-3</v>
      </c>
      <c r="AO53" s="27">
        <f ca="1">'Composition Moles'!AP73/'Composition Moles'!$C73</f>
        <v>6.7349787535192626E-3</v>
      </c>
      <c r="AP53" s="27">
        <f ca="1">'Composition Moles'!AQ73/'Composition Moles'!$C73</f>
        <v>1.0114140967024022E-2</v>
      </c>
      <c r="AQ53" s="27">
        <f ca="1">'Composition Moles'!AR73/'Composition Moles'!$C73</f>
        <v>4.9124713817716034E-2</v>
      </c>
      <c r="AR53" s="27">
        <f ca="1">'Composition Moles'!AS73/'Composition Moles'!$C73</f>
        <v>-3.3829874074013705E-3</v>
      </c>
      <c r="AS53" s="27">
        <f ca="1">'Composition Moles'!AT73/'Composition Moles'!$C73</f>
        <v>1.640441118481999E-3</v>
      </c>
      <c r="AT53" s="27">
        <f ca="1">'Composition Moles'!AU73/'Composition Moles'!$C73</f>
        <v>1.3585433693432705E-5</v>
      </c>
      <c r="AU53" s="27">
        <f ca="1">'Composition Moles'!AV73/'Composition Moles'!$C73</f>
        <v>0</v>
      </c>
      <c r="AV53" s="27">
        <f ca="1">'Composition Moles'!AW73/'Composition Moles'!$C73</f>
        <v>4.4831931188327927E-4</v>
      </c>
      <c r="AW53" s="27">
        <f ca="1">'Composition Moles'!AX73/'Composition Moles'!$C73</f>
        <v>4.5511202872999563E-4</v>
      </c>
      <c r="AX53" s="27">
        <f ca="1">'Composition Moles'!AY73/'Composition Moles'!$C73</f>
        <v>4.5511202872999563E-4</v>
      </c>
      <c r="AY53" s="27">
        <f ca="1">'Composition Moles'!AZ73/'Composition Moles'!$C73</f>
        <v>4.2114844449641384E-4</v>
      </c>
      <c r="AZ53" s="27">
        <f ca="1">'Composition Moles'!BA73/'Composition Moles'!$C73</f>
        <v>4.7549017927014468E-5</v>
      </c>
      <c r="BA53" s="27">
        <f ca="1">'Composition Moles'!BB73/'Composition Moles'!$C73</f>
        <v>1.270238050335958E-3</v>
      </c>
      <c r="BB53" s="27">
        <f ca="1">'Composition Moles'!BC73/'Composition Moles'!$C73</f>
        <v>6.3851538359133706E-4</v>
      </c>
      <c r="BC53" s="27">
        <f ca="1">'Composition Moles'!BD73/'Composition Moles'!$C73</f>
        <v>3.617121720876458E-3</v>
      </c>
      <c r="BD53" s="27">
        <f ca="1">'Composition Moles'!BE73/'Composition Moles'!$C73</f>
        <v>5.2643555562051727E-4</v>
      </c>
      <c r="BE53" s="27">
        <f ca="1">'Composition Moles'!BF73/'Composition Moles'!$C73</f>
        <v>2.2755601436499781E-4</v>
      </c>
      <c r="BF53" s="27">
        <f ca="1">'Composition Moles'!BG73/'Composition Moles'!$C73</f>
        <v>1.9019607170805787E-4</v>
      </c>
      <c r="BG53" s="27">
        <f ca="1">'Composition Moles'!BH73/'Composition Moles'!$C73</f>
        <v>7.1323526890521699E-4</v>
      </c>
      <c r="BH53" s="27">
        <f ca="1">'Composition Moles'!BI73/'Composition Moles'!$C73</f>
        <v>5.8417364881760631E-4</v>
      </c>
      <c r="BI53" s="27">
        <f ca="1">'Composition Moles'!BJ73/'Composition Moles'!$C73</f>
        <v>4.2114844449641384E-4</v>
      </c>
      <c r="BJ53" s="27">
        <f ca="1">'Composition Moles'!BK73/'Composition Moles'!$C73</f>
        <v>3.2639004448472069E-3</v>
      </c>
      <c r="BK53" s="27">
        <f ca="1">'Composition Moles'!BL73/'Composition Moles'!$C73</f>
        <v>2.0717786382484874E-4</v>
      </c>
      <c r="BL53" s="27">
        <f ca="1">'Composition Moles'!BM73/'Composition Moles'!$C73</f>
        <v>1.5283612905111793E-3</v>
      </c>
      <c r="BM53" s="27">
        <f ca="1">'Composition Moles'!BN73/'Composition Moles'!$C73</f>
        <v>3.2435222943070583E-3</v>
      </c>
      <c r="BN53" s="27">
        <f ca="1">'Composition Moles'!BO73/'Composition Moles'!$C73</f>
        <v>1.5283612905111793E-3</v>
      </c>
      <c r="BO53" s="27">
        <f ca="1">'Composition Moles'!BP73/'Composition Moles'!$C73</f>
        <v>8.7626047322640946E-4</v>
      </c>
      <c r="BP53" s="27">
        <f ca="1">'Composition Moles'!BQ73/'Composition Moles'!$C73</f>
        <v>3.4608892334019813E-3</v>
      </c>
      <c r="BQ53" s="27">
        <f ca="1">'Composition Moles'!BR73/'Composition Moles'!$C73</f>
        <v>2.7238794555332572E-3</v>
      </c>
      <c r="BR53" s="27">
        <f ca="1">'Composition Moles'!BS73/'Composition Moles'!$C73</f>
        <v>5.2983191404387545E-4</v>
      </c>
      <c r="BS53" s="27">
        <f ca="1">'Composition Moles'!BT73/'Composition Moles'!$C73</f>
        <v>1.5827030252849102E-3</v>
      </c>
      <c r="BT53" s="27">
        <f ca="1">'Composition Moles'!BU73/'Composition Moles'!$C73</f>
        <v>0</v>
      </c>
      <c r="BU53" s="27">
        <f t="shared" ca="1" si="2"/>
        <v>0.99999999999999978</v>
      </c>
      <c r="BV53" s="56" t="e">
        <f t="shared" ca="1" si="3"/>
        <v>#DIV/0!</v>
      </c>
      <c r="BW53" s="27"/>
      <c r="BX53" s="23"/>
      <c r="BZ53" s="24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</row>
    <row r="54" spans="1:106">
      <c r="A54">
        <f t="shared" si="4"/>
        <v>2.5999999999999988</v>
      </c>
      <c r="B54" s="24">
        <f ca="1">B53+DeltaRK4!B55</f>
        <v>413.93023416634651</v>
      </c>
      <c r="C54" s="27">
        <f ca="1">'Composition Moles'!D74/'Composition Moles'!$C74</f>
        <v>6.1375175856941223E-2</v>
      </c>
      <c r="D54" s="27">
        <f ca="1">'Composition Moles'!E74/'Composition Moles'!$C74</f>
        <v>2.1634803156791583E-3</v>
      </c>
      <c r="E54" s="27">
        <f ca="1">'Composition Moles'!F74/'Composition Moles'!$C74</f>
        <v>2.9347817807164382E-2</v>
      </c>
      <c r="F54" s="27">
        <f ca="1">'Composition Moles'!G74/'Composition Moles'!$C74</f>
        <v>6.1343558532228762E-3</v>
      </c>
      <c r="G54" s="27">
        <f ca="1">'Composition Moles'!H74/'Composition Moles'!$C74</f>
        <v>4.109593692263393E-4</v>
      </c>
      <c r="H54" s="27">
        <f ca="1">'Composition Moles'!I74/'Composition Moles'!$C74</f>
        <v>4.3813023661320473E-4</v>
      </c>
      <c r="I54" s="27">
        <f ca="1">'Composition Moles'!J74/'Composition Moles'!$C74</f>
        <v>1.0528711112410346E-4</v>
      </c>
      <c r="J54" s="27">
        <f ca="1">'Composition Moles'!K74/'Composition Moles'!$C74</f>
        <v>5.094537635037264E-5</v>
      </c>
      <c r="K54" s="27">
        <f ca="1">'Composition Moles'!L74/'Composition Moles'!$C74</f>
        <v>0</v>
      </c>
      <c r="L54" s="27">
        <f ca="1">'Composition Moles'!M74/'Composition Moles'!$C74</f>
        <v>3.3963584233581767E-5</v>
      </c>
      <c r="M54" s="27">
        <f ca="1">'Composition Moles'!N74/'Composition Moles'!$C74</f>
        <v>1.0868346954746164E-4</v>
      </c>
      <c r="N54" s="27">
        <f ca="1">'Composition Moles'!O74/'Composition Moles'!$C74</f>
        <v>0</v>
      </c>
      <c r="O54" s="27">
        <f ca="1">'Composition Moles'!P74/'Composition Moles'!$C74</f>
        <v>0</v>
      </c>
      <c r="P54" s="27">
        <f ca="1">'Composition Moles'!Q74/'Composition Moles'!$C74</f>
        <v>0.1129334603579767</v>
      </c>
      <c r="Q54" s="27">
        <f ca="1">'Composition Moles'!R74/'Composition Moles'!$C74</f>
        <v>1.6981792116790884E-5</v>
      </c>
      <c r="R54" s="27">
        <f ca="1">'Composition Moles'!S74/'Composition Moles'!$C74</f>
        <v>0</v>
      </c>
      <c r="S54" s="27">
        <f ca="1">'Composition Moles'!T74/'Composition Moles'!$C74</f>
        <v>4.415265950365629E-5</v>
      </c>
      <c r="T54" s="27">
        <f ca="1">'Composition Moles'!U74/'Composition Moles'!$C74</f>
        <v>0</v>
      </c>
      <c r="U54" s="27">
        <f ca="1">'Composition Moles'!V74/'Composition Moles'!$C74</f>
        <v>1.0189075270074528E-5</v>
      </c>
      <c r="V54" s="27">
        <f ca="1">'Composition Moles'!W74/'Composition Moles'!$C74</f>
        <v>0.51081182701587302</v>
      </c>
      <c r="W54" s="27">
        <f ca="1">'Composition Moles'!X74/'Composition Moles'!$C74</f>
        <v>3.3963584233581762E-6</v>
      </c>
      <c r="X54" s="27">
        <f ca="1">'Composition Moles'!Y74/'Composition Moles'!$C74</f>
        <v>1.0189075270074528E-5</v>
      </c>
      <c r="Y54" s="27">
        <f ca="1">'Composition Moles'!Z74/'Composition Moles'!$C74</f>
        <v>0</v>
      </c>
      <c r="Z54" s="27">
        <f ca="1">'Composition Moles'!AA74/'Composition Moles'!$C74</f>
        <v>0</v>
      </c>
      <c r="AA54" s="27">
        <f ca="1">'Composition Moles'!AB74/'Composition Moles'!$C74</f>
        <v>0</v>
      </c>
      <c r="AB54" s="27">
        <f ca="1">'Composition Moles'!AC74/'Composition Moles'!$C74</f>
        <v>0</v>
      </c>
      <c r="AC54" s="27">
        <f ca="1">'Composition Moles'!AD74/'Composition Moles'!$C74</f>
        <v>0</v>
      </c>
      <c r="AD54" s="27">
        <f ca="1">'Composition Moles'!AE74/'Composition Moles'!$C74</f>
        <v>3.0461982632457073E-4</v>
      </c>
      <c r="AE54" s="27">
        <f ca="1">'Composition Moles'!AF74/'Composition Moles'!$C74</f>
        <v>7.3327584824480471E-2</v>
      </c>
      <c r="AF54" s="27">
        <f ca="1">'Composition Moles'!AG74/'Composition Moles'!$C74</f>
        <v>6.1852835597634326E-2</v>
      </c>
      <c r="AG54" s="27">
        <f ca="1">'Composition Moles'!AH74/'Composition Moles'!$C74</f>
        <v>3.7194899485984687E-2</v>
      </c>
      <c r="AH54" s="27">
        <f ca="1">'Composition Moles'!AI74/'Composition Moles'!$C74</f>
        <v>0</v>
      </c>
      <c r="AI54" s="27">
        <f ca="1">'Composition Moles'!AJ74/'Composition Moles'!$C74</f>
        <v>0</v>
      </c>
      <c r="AJ54" s="27">
        <f ca="1">'Composition Moles'!AK74/'Composition Moles'!$C74</f>
        <v>0</v>
      </c>
      <c r="AK54" s="27">
        <f ca="1">'Composition Moles'!AL74/'Composition Moles'!$C74</f>
        <v>7.0644255205850064E-4</v>
      </c>
      <c r="AL54" s="27">
        <f ca="1">'Composition Moles'!AM74/'Composition Moles'!$C74</f>
        <v>1.3052893055419884E-5</v>
      </c>
      <c r="AM54" s="27">
        <f ca="1">'Composition Moles'!AN74/'Composition Moles'!$C74</f>
        <v>1.0110182003766912E-3</v>
      </c>
      <c r="AN54" s="27">
        <f ca="1">'Composition Moles'!AO74/'Composition Moles'!$C74</f>
        <v>8.7999646749210344E-3</v>
      </c>
      <c r="AO54" s="27">
        <f ca="1">'Composition Moles'!AP74/'Composition Moles'!$C74</f>
        <v>6.7349787535192626E-3</v>
      </c>
      <c r="AP54" s="27">
        <f ca="1">'Composition Moles'!AQ74/'Composition Moles'!$C74</f>
        <v>9.9757961908971404E-3</v>
      </c>
      <c r="AQ54" s="27">
        <f ca="1">'Composition Moles'!AR74/'Composition Moles'!$C74</f>
        <v>4.8986369041589151E-2</v>
      </c>
      <c r="AR54" s="27">
        <f ca="1">'Composition Moles'!AS74/'Composition Moles'!$C74</f>
        <v>-3.5213321835282528E-3</v>
      </c>
      <c r="AS54" s="27">
        <f ca="1">'Composition Moles'!AT74/'Composition Moles'!$C74</f>
        <v>1.640441118481999E-3</v>
      </c>
      <c r="AT54" s="27">
        <f ca="1">'Composition Moles'!AU74/'Composition Moles'!$C74</f>
        <v>1.3585433693432705E-5</v>
      </c>
      <c r="AU54" s="27">
        <f ca="1">'Composition Moles'!AV74/'Composition Moles'!$C74</f>
        <v>0</v>
      </c>
      <c r="AV54" s="27">
        <f ca="1">'Composition Moles'!AW74/'Composition Moles'!$C74</f>
        <v>4.4831931188327927E-4</v>
      </c>
      <c r="AW54" s="27">
        <f ca="1">'Composition Moles'!AX74/'Composition Moles'!$C74</f>
        <v>4.5511202872999563E-4</v>
      </c>
      <c r="AX54" s="27">
        <f ca="1">'Composition Moles'!AY74/'Composition Moles'!$C74</f>
        <v>4.5511202872999563E-4</v>
      </c>
      <c r="AY54" s="27">
        <f ca="1">'Composition Moles'!AZ74/'Composition Moles'!$C74</f>
        <v>4.2114844449641384E-4</v>
      </c>
      <c r="AZ54" s="27">
        <f ca="1">'Composition Moles'!BA74/'Composition Moles'!$C74</f>
        <v>4.7549017927014468E-5</v>
      </c>
      <c r="BA54" s="27">
        <f ca="1">'Composition Moles'!BB74/'Composition Moles'!$C74</f>
        <v>1.270238050335958E-3</v>
      </c>
      <c r="BB54" s="27">
        <f ca="1">'Composition Moles'!BC74/'Composition Moles'!$C74</f>
        <v>6.3851538359133706E-4</v>
      </c>
      <c r="BC54" s="27">
        <f ca="1">'Composition Moles'!BD74/'Composition Moles'!$C74</f>
        <v>3.617121720876458E-3</v>
      </c>
      <c r="BD54" s="27">
        <f ca="1">'Composition Moles'!BE74/'Composition Moles'!$C74</f>
        <v>5.2643555562051727E-4</v>
      </c>
      <c r="BE54" s="27">
        <f ca="1">'Composition Moles'!BF74/'Composition Moles'!$C74</f>
        <v>2.2755601436499781E-4</v>
      </c>
      <c r="BF54" s="27">
        <f ca="1">'Composition Moles'!BG74/'Composition Moles'!$C74</f>
        <v>1.9019607170805787E-4</v>
      </c>
      <c r="BG54" s="27">
        <f ca="1">'Composition Moles'!BH74/'Composition Moles'!$C74</f>
        <v>7.1323526890521699E-4</v>
      </c>
      <c r="BH54" s="27">
        <f ca="1">'Composition Moles'!BI74/'Composition Moles'!$C74</f>
        <v>5.8417364881760631E-4</v>
      </c>
      <c r="BI54" s="27">
        <f ca="1">'Composition Moles'!BJ74/'Composition Moles'!$C74</f>
        <v>4.2114844449641384E-4</v>
      </c>
      <c r="BJ54" s="27">
        <f ca="1">'Composition Moles'!BK74/'Composition Moles'!$C74</f>
        <v>3.2639004448472069E-3</v>
      </c>
      <c r="BK54" s="27">
        <f ca="1">'Composition Moles'!BL74/'Composition Moles'!$C74</f>
        <v>2.0717786382484874E-4</v>
      </c>
      <c r="BL54" s="27">
        <f ca="1">'Composition Moles'!BM74/'Composition Moles'!$C74</f>
        <v>1.5283612905111793E-3</v>
      </c>
      <c r="BM54" s="27">
        <f ca="1">'Composition Moles'!BN74/'Composition Moles'!$C74</f>
        <v>3.2435222943070583E-3</v>
      </c>
      <c r="BN54" s="27">
        <f ca="1">'Composition Moles'!BO74/'Composition Moles'!$C74</f>
        <v>1.5283612905111793E-3</v>
      </c>
      <c r="BO54" s="27">
        <f ca="1">'Composition Moles'!BP74/'Composition Moles'!$C74</f>
        <v>8.7626047322640946E-4</v>
      </c>
      <c r="BP54" s="27">
        <f ca="1">'Composition Moles'!BQ74/'Composition Moles'!$C74</f>
        <v>3.4608892334019813E-3</v>
      </c>
      <c r="BQ54" s="27">
        <f ca="1">'Composition Moles'!BR74/'Composition Moles'!$C74</f>
        <v>2.7238794555332572E-3</v>
      </c>
      <c r="BR54" s="27">
        <f ca="1">'Composition Moles'!BS74/'Composition Moles'!$C74</f>
        <v>5.2983191404387545E-4</v>
      </c>
      <c r="BS54" s="27">
        <f ca="1">'Composition Moles'!BT74/'Composition Moles'!$C74</f>
        <v>1.5827030252849102E-3</v>
      </c>
      <c r="BT54" s="27">
        <f ca="1">'Composition Moles'!BU74/'Composition Moles'!$C74</f>
        <v>0</v>
      </c>
      <c r="BU54" s="27">
        <f t="shared" ca="1" si="2"/>
        <v>0.99999999999999978</v>
      </c>
      <c r="BV54" s="56" t="e">
        <f t="shared" ca="1" si="3"/>
        <v>#DIV/0!</v>
      </c>
      <c r="BW54" s="27"/>
      <c r="BX54" s="23"/>
      <c r="BZ54" s="24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</row>
    <row r="55" spans="1:106">
      <c r="A55">
        <f t="shared" si="4"/>
        <v>2.6499999999999986</v>
      </c>
      <c r="B55" s="24">
        <f ca="1">B54+DeltaRK4!B56</f>
        <v>413.96599016800246</v>
      </c>
      <c r="C55" s="27">
        <f ca="1">'Composition Moles'!D75/'Composition Moles'!$C75</f>
        <v>6.1309039420006699E-2</v>
      </c>
      <c r="D55" s="27">
        <f ca="1">'Composition Moles'!E75/'Composition Moles'!$C75</f>
        <v>2.1634803156791583E-3</v>
      </c>
      <c r="E55" s="27">
        <f ca="1">'Composition Moles'!F75/'Composition Moles'!$C75</f>
        <v>2.941273695649169E-2</v>
      </c>
      <c r="F55" s="27">
        <f ca="1">'Composition Moles'!G75/'Composition Moles'!$C75</f>
        <v>6.1355731408300855E-3</v>
      </c>
      <c r="G55" s="27">
        <f ca="1">'Composition Moles'!H75/'Composition Moles'!$C75</f>
        <v>4.109593692263393E-4</v>
      </c>
      <c r="H55" s="27">
        <f ca="1">'Composition Moles'!I75/'Composition Moles'!$C75</f>
        <v>4.3813023661320473E-4</v>
      </c>
      <c r="I55" s="27">
        <f ca="1">'Composition Moles'!J75/'Composition Moles'!$C75</f>
        <v>1.0528711112410346E-4</v>
      </c>
      <c r="J55" s="27">
        <f ca="1">'Composition Moles'!K75/'Composition Moles'!$C75</f>
        <v>5.094537635037264E-5</v>
      </c>
      <c r="K55" s="27">
        <f ca="1">'Composition Moles'!L75/'Composition Moles'!$C75</f>
        <v>0</v>
      </c>
      <c r="L55" s="27">
        <f ca="1">'Composition Moles'!M75/'Composition Moles'!$C75</f>
        <v>3.3963584233581767E-5</v>
      </c>
      <c r="M55" s="27">
        <f ca="1">'Composition Moles'!N75/'Composition Moles'!$C75</f>
        <v>1.0868346954746164E-4</v>
      </c>
      <c r="N55" s="27">
        <f ca="1">'Composition Moles'!O75/'Composition Moles'!$C75</f>
        <v>0</v>
      </c>
      <c r="O55" s="27">
        <f ca="1">'Composition Moles'!P75/'Composition Moles'!$C75</f>
        <v>0</v>
      </c>
      <c r="P55" s="27">
        <f ca="1">'Composition Moles'!Q75/'Composition Moles'!$C75</f>
        <v>0.113976445219894</v>
      </c>
      <c r="Q55" s="27">
        <f ca="1">'Composition Moles'!R75/'Composition Moles'!$C75</f>
        <v>1.6981792116790884E-5</v>
      </c>
      <c r="R55" s="27">
        <f ca="1">'Composition Moles'!S75/'Composition Moles'!$C75</f>
        <v>0</v>
      </c>
      <c r="S55" s="27">
        <f ca="1">'Composition Moles'!T75/'Composition Moles'!$C75</f>
        <v>4.415265950365629E-5</v>
      </c>
      <c r="T55" s="27">
        <f ca="1">'Composition Moles'!U75/'Composition Moles'!$C75</f>
        <v>0</v>
      </c>
      <c r="U55" s="27">
        <f ca="1">'Composition Moles'!V75/'Composition Moles'!$C75</f>
        <v>1.0189075270074528E-5</v>
      </c>
      <c r="V55" s="27">
        <f ca="1">'Composition Moles'!W75/'Composition Moles'!$C75</f>
        <v>0.50838720892947842</v>
      </c>
      <c r="W55" s="27">
        <f ca="1">'Composition Moles'!X75/'Composition Moles'!$C75</f>
        <v>3.3963584233581762E-6</v>
      </c>
      <c r="X55" s="27">
        <f ca="1">'Composition Moles'!Y75/'Composition Moles'!$C75</f>
        <v>1.0189075270074528E-5</v>
      </c>
      <c r="Y55" s="27">
        <f ca="1">'Composition Moles'!Z75/'Composition Moles'!$C75</f>
        <v>0</v>
      </c>
      <c r="Z55" s="27">
        <f ca="1">'Composition Moles'!AA75/'Composition Moles'!$C75</f>
        <v>0</v>
      </c>
      <c r="AA55" s="27">
        <f ca="1">'Composition Moles'!AB75/'Composition Moles'!$C75</f>
        <v>0</v>
      </c>
      <c r="AB55" s="27">
        <f ca="1">'Composition Moles'!AC75/'Composition Moles'!$C75</f>
        <v>0</v>
      </c>
      <c r="AC55" s="27">
        <f ca="1">'Composition Moles'!AD75/'Composition Moles'!$C75</f>
        <v>0</v>
      </c>
      <c r="AD55" s="27">
        <f ca="1">'Composition Moles'!AE75/'Composition Moles'!$C75</f>
        <v>2.9687951370511838E-4</v>
      </c>
      <c r="AE55" s="27">
        <f ca="1">'Composition Moles'!AF75/'Composition Moles'!$C75</f>
        <v>7.3483449722143726E-2</v>
      </c>
      <c r="AF55" s="27">
        <f ca="1">'Composition Moles'!AG75/'Composition Moles'!$C75</f>
        <v>6.3138287239468363E-2</v>
      </c>
      <c r="AG55" s="27">
        <f ca="1">'Composition Moles'!AH75/'Composition Moles'!$C75</f>
        <v>3.7615095007620544E-2</v>
      </c>
      <c r="AH55" s="27">
        <f ca="1">'Composition Moles'!AI75/'Composition Moles'!$C75</f>
        <v>0</v>
      </c>
      <c r="AI55" s="27">
        <f ca="1">'Composition Moles'!AJ75/'Composition Moles'!$C75</f>
        <v>0</v>
      </c>
      <c r="AJ55" s="27">
        <f ca="1">'Composition Moles'!AK75/'Composition Moles'!$C75</f>
        <v>0</v>
      </c>
      <c r="AK55" s="27">
        <f ca="1">'Composition Moles'!AL75/'Composition Moles'!$C75</f>
        <v>7.0644255205850064E-4</v>
      </c>
      <c r="AL55" s="27">
        <f ca="1">'Composition Moles'!AM75/'Composition Moles'!$C75</f>
        <v>1.1835605448211222E-5</v>
      </c>
      <c r="AM55" s="27">
        <f ca="1">'Composition Moles'!AN75/'Composition Moles'!$C75</f>
        <v>9.4704539989059144E-4</v>
      </c>
      <c r="AN55" s="27">
        <f ca="1">'Composition Moles'!AO75/'Composition Moles'!$C75</f>
        <v>8.7999646749210344E-3</v>
      </c>
      <c r="AO55" s="27">
        <f ca="1">'Composition Moles'!AP75/'Composition Moles'!$C75</f>
        <v>6.7349787535192626E-3</v>
      </c>
      <c r="AP55" s="27">
        <f ca="1">'Composition Moles'!AQ75/'Composition Moles'!$C75</f>
        <v>9.8401467122494687E-3</v>
      </c>
      <c r="AQ55" s="27">
        <f ca="1">'Composition Moles'!AR75/'Composition Moles'!$C75</f>
        <v>4.8850719562941479E-2</v>
      </c>
      <c r="AR55" s="27">
        <f ca="1">'Composition Moles'!AS75/'Composition Moles'!$C75</f>
        <v>-3.6569816621759249E-3</v>
      </c>
      <c r="AS55" s="27">
        <f ca="1">'Composition Moles'!AT75/'Composition Moles'!$C75</f>
        <v>1.640441118481999E-3</v>
      </c>
      <c r="AT55" s="27">
        <f ca="1">'Composition Moles'!AU75/'Composition Moles'!$C75</f>
        <v>1.3585433693432705E-5</v>
      </c>
      <c r="AU55" s="27">
        <f ca="1">'Composition Moles'!AV75/'Composition Moles'!$C75</f>
        <v>0</v>
      </c>
      <c r="AV55" s="27">
        <f ca="1">'Composition Moles'!AW75/'Composition Moles'!$C75</f>
        <v>4.4831931188327927E-4</v>
      </c>
      <c r="AW55" s="27">
        <f ca="1">'Composition Moles'!AX75/'Composition Moles'!$C75</f>
        <v>4.5511202872999563E-4</v>
      </c>
      <c r="AX55" s="27">
        <f ca="1">'Composition Moles'!AY75/'Composition Moles'!$C75</f>
        <v>4.5511202872999563E-4</v>
      </c>
      <c r="AY55" s="27">
        <f ca="1">'Composition Moles'!AZ75/'Composition Moles'!$C75</f>
        <v>4.2114844449641384E-4</v>
      </c>
      <c r="AZ55" s="27">
        <f ca="1">'Composition Moles'!BA75/'Composition Moles'!$C75</f>
        <v>4.7549017927014468E-5</v>
      </c>
      <c r="BA55" s="27">
        <f ca="1">'Composition Moles'!BB75/'Composition Moles'!$C75</f>
        <v>1.270238050335958E-3</v>
      </c>
      <c r="BB55" s="27">
        <f ca="1">'Composition Moles'!BC75/'Composition Moles'!$C75</f>
        <v>6.3851538359133706E-4</v>
      </c>
      <c r="BC55" s="27">
        <f ca="1">'Composition Moles'!BD75/'Composition Moles'!$C75</f>
        <v>3.617121720876458E-3</v>
      </c>
      <c r="BD55" s="27">
        <f ca="1">'Composition Moles'!BE75/'Composition Moles'!$C75</f>
        <v>5.2643555562051727E-4</v>
      </c>
      <c r="BE55" s="27">
        <f ca="1">'Composition Moles'!BF75/'Composition Moles'!$C75</f>
        <v>2.2755601436499781E-4</v>
      </c>
      <c r="BF55" s="27">
        <f ca="1">'Composition Moles'!BG75/'Composition Moles'!$C75</f>
        <v>1.9019607170805787E-4</v>
      </c>
      <c r="BG55" s="27">
        <f ca="1">'Composition Moles'!BH75/'Composition Moles'!$C75</f>
        <v>7.1323526890521699E-4</v>
      </c>
      <c r="BH55" s="27">
        <f ca="1">'Composition Moles'!BI75/'Composition Moles'!$C75</f>
        <v>5.8417364881760631E-4</v>
      </c>
      <c r="BI55" s="27">
        <f ca="1">'Composition Moles'!BJ75/'Composition Moles'!$C75</f>
        <v>4.2114844449641384E-4</v>
      </c>
      <c r="BJ55" s="27">
        <f ca="1">'Composition Moles'!BK75/'Composition Moles'!$C75</f>
        <v>3.2639004448472069E-3</v>
      </c>
      <c r="BK55" s="27">
        <f ca="1">'Composition Moles'!BL75/'Composition Moles'!$C75</f>
        <v>2.0717786382484874E-4</v>
      </c>
      <c r="BL55" s="27">
        <f ca="1">'Composition Moles'!BM75/'Composition Moles'!$C75</f>
        <v>1.5283612905111793E-3</v>
      </c>
      <c r="BM55" s="27">
        <f ca="1">'Composition Moles'!BN75/'Composition Moles'!$C75</f>
        <v>3.2435222943070583E-3</v>
      </c>
      <c r="BN55" s="27">
        <f ca="1">'Composition Moles'!BO75/'Composition Moles'!$C75</f>
        <v>1.5283612905111793E-3</v>
      </c>
      <c r="BO55" s="27">
        <f ca="1">'Composition Moles'!BP75/'Composition Moles'!$C75</f>
        <v>8.7626047322640946E-4</v>
      </c>
      <c r="BP55" s="27">
        <f ca="1">'Composition Moles'!BQ75/'Composition Moles'!$C75</f>
        <v>3.4608892334019813E-3</v>
      </c>
      <c r="BQ55" s="27">
        <f ca="1">'Composition Moles'!BR75/'Composition Moles'!$C75</f>
        <v>2.7238794555332572E-3</v>
      </c>
      <c r="BR55" s="27">
        <f ca="1">'Composition Moles'!BS75/'Composition Moles'!$C75</f>
        <v>5.2983191404387545E-4</v>
      </c>
      <c r="BS55" s="27">
        <f ca="1">'Composition Moles'!BT75/'Composition Moles'!$C75</f>
        <v>1.5827030252849102E-3</v>
      </c>
      <c r="BT55" s="27">
        <f ca="1">'Composition Moles'!BU75/'Composition Moles'!$C75</f>
        <v>0</v>
      </c>
      <c r="BU55" s="27">
        <f t="shared" ca="1" si="2"/>
        <v>0.99999999999999989</v>
      </c>
      <c r="BV55" s="56" t="e">
        <f t="shared" ca="1" si="3"/>
        <v>#DIV/0!</v>
      </c>
      <c r="BW55" s="27"/>
      <c r="BX55" s="23"/>
      <c r="BZ55" s="24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</row>
    <row r="56" spans="1:106">
      <c r="A56">
        <f t="shared" si="4"/>
        <v>2.6999999999999984</v>
      </c>
      <c r="B56" s="24">
        <f ca="1">B55+DeltaRK4!B57</f>
        <v>413.99969960737513</v>
      </c>
      <c r="C56" s="27">
        <f ca="1">'Composition Moles'!D76/'Composition Moles'!$C76</f>
        <v>6.1247191036551227E-2</v>
      </c>
      <c r="D56" s="27">
        <f ca="1">'Composition Moles'!E76/'Composition Moles'!$C76</f>
        <v>2.1634803156791588E-3</v>
      </c>
      <c r="E56" s="27">
        <f ca="1">'Composition Moles'!F76/'Composition Moles'!$C76</f>
        <v>2.9473482763875198E-2</v>
      </c>
      <c r="F56" s="27">
        <f ca="1">'Composition Moles'!G76/'Composition Moles'!$C76</f>
        <v>6.1366757169020606E-3</v>
      </c>
      <c r="G56" s="27">
        <f ca="1">'Composition Moles'!H76/'Composition Moles'!$C76</f>
        <v>4.1095936922633936E-4</v>
      </c>
      <c r="H56" s="27">
        <f ca="1">'Composition Moles'!I76/'Composition Moles'!$C76</f>
        <v>4.3813023661320479E-4</v>
      </c>
      <c r="I56" s="27">
        <f ca="1">'Composition Moles'!J76/'Composition Moles'!$C76</f>
        <v>1.0528711112410347E-4</v>
      </c>
      <c r="J56" s="27">
        <f ca="1">'Composition Moles'!K76/'Composition Moles'!$C76</f>
        <v>5.0945376350372647E-5</v>
      </c>
      <c r="K56" s="27">
        <f ca="1">'Composition Moles'!L76/'Composition Moles'!$C76</f>
        <v>0</v>
      </c>
      <c r="L56" s="27">
        <f ca="1">'Composition Moles'!M76/'Composition Moles'!$C76</f>
        <v>3.3963584233581767E-5</v>
      </c>
      <c r="M56" s="27">
        <f ca="1">'Composition Moles'!N76/'Composition Moles'!$C76</f>
        <v>1.0868346954746165E-4</v>
      </c>
      <c r="N56" s="27">
        <f ca="1">'Composition Moles'!O76/'Composition Moles'!$C76</f>
        <v>0</v>
      </c>
      <c r="O56" s="27">
        <f ca="1">'Composition Moles'!P76/'Composition Moles'!$C76</f>
        <v>0</v>
      </c>
      <c r="P56" s="27">
        <f ca="1">'Composition Moles'!Q76/'Composition Moles'!$C76</f>
        <v>0.114999460337024</v>
      </c>
      <c r="Q56" s="27">
        <f ca="1">'Composition Moles'!R76/'Composition Moles'!$C76</f>
        <v>1.6981792116790884E-5</v>
      </c>
      <c r="R56" s="27">
        <f ca="1">'Composition Moles'!S76/'Composition Moles'!$C76</f>
        <v>0</v>
      </c>
      <c r="S56" s="27">
        <f ca="1">'Composition Moles'!T76/'Composition Moles'!$C76</f>
        <v>4.4152659503656296E-5</v>
      </c>
      <c r="T56" s="27">
        <f ca="1">'Composition Moles'!U76/'Composition Moles'!$C76</f>
        <v>0</v>
      </c>
      <c r="U56" s="27">
        <f ca="1">'Composition Moles'!V76/'Composition Moles'!$C76</f>
        <v>1.0189075270074529E-5</v>
      </c>
      <c r="V56" s="27">
        <f ca="1">'Composition Moles'!W76/'Composition Moles'!$C76</f>
        <v>0.50600575001355408</v>
      </c>
      <c r="W56" s="27">
        <f ca="1">'Composition Moles'!X76/'Composition Moles'!$C76</f>
        <v>3.3963584233581766E-6</v>
      </c>
      <c r="X56" s="27">
        <f ca="1">'Composition Moles'!Y76/'Composition Moles'!$C76</f>
        <v>1.0189075270074529E-5</v>
      </c>
      <c r="Y56" s="27">
        <f ca="1">'Composition Moles'!Z76/'Composition Moles'!$C76</f>
        <v>0</v>
      </c>
      <c r="Z56" s="27">
        <f ca="1">'Composition Moles'!AA76/'Composition Moles'!$C76</f>
        <v>0</v>
      </c>
      <c r="AA56" s="27">
        <f ca="1">'Composition Moles'!AB76/'Composition Moles'!$C76</f>
        <v>0</v>
      </c>
      <c r="AB56" s="27">
        <f ca="1">'Composition Moles'!AC76/'Composition Moles'!$C76</f>
        <v>0</v>
      </c>
      <c r="AC56" s="27">
        <f ca="1">'Composition Moles'!AD76/'Composition Moles'!$C76</f>
        <v>0</v>
      </c>
      <c r="AD56" s="27">
        <f ca="1">'Composition Moles'!AE76/'Composition Moles'!$C76</f>
        <v>2.8936415728486625E-4</v>
      </c>
      <c r="AE56" s="27">
        <f ca="1">'Composition Moles'!AF76/'Composition Moles'!$C76</f>
        <v>7.3616180588996494E-2</v>
      </c>
      <c r="AF56" s="27">
        <f ca="1">'Composition Moles'!AG76/'Composition Moles'!$C76</f>
        <v>6.4419558244660891E-2</v>
      </c>
      <c r="AG56" s="27">
        <f ca="1">'Composition Moles'!AH76/'Composition Moles'!$C76</f>
        <v>3.8027280315437353E-2</v>
      </c>
      <c r="AH56" s="27">
        <f ca="1">'Composition Moles'!AI76/'Composition Moles'!$C76</f>
        <v>0</v>
      </c>
      <c r="AI56" s="27">
        <f ca="1">'Composition Moles'!AJ76/'Composition Moles'!$C76</f>
        <v>0</v>
      </c>
      <c r="AJ56" s="27">
        <f ca="1">'Composition Moles'!AK76/'Composition Moles'!$C76</f>
        <v>0</v>
      </c>
      <c r="AK56" s="27">
        <f ca="1">'Composition Moles'!AL76/'Composition Moles'!$C76</f>
        <v>7.0644255205850074E-4</v>
      </c>
      <c r="AL56" s="27">
        <f ca="1">'Composition Moles'!AM76/'Composition Moles'!$C76</f>
        <v>1.0733029376236643E-5</v>
      </c>
      <c r="AM56" s="27">
        <f ca="1">'Composition Moles'!AN76/'Composition Moles'!$C76</f>
        <v>8.8700223280699343E-4</v>
      </c>
      <c r="AN56" s="27">
        <f ca="1">'Composition Moles'!AO76/'Composition Moles'!$C76</f>
        <v>8.7999646749210361E-3</v>
      </c>
      <c r="AO56" s="27">
        <f ca="1">'Composition Moles'!AP76/'Composition Moles'!$C76</f>
        <v>6.7349787535192635E-3</v>
      </c>
      <c r="AP56" s="27">
        <f ca="1">'Composition Moles'!AQ76/'Composition Moles'!$C76</f>
        <v>9.7071192850855317E-3</v>
      </c>
      <c r="AQ56" s="27">
        <f ca="1">'Composition Moles'!AR76/'Composition Moles'!$C76</f>
        <v>4.8717692135777556E-2</v>
      </c>
      <c r="AR56" s="27">
        <f ca="1">'Composition Moles'!AS76/'Composition Moles'!$C76</f>
        <v>-3.7900090893398632E-3</v>
      </c>
      <c r="AS56" s="27">
        <f ca="1">'Composition Moles'!AT76/'Composition Moles'!$C76</f>
        <v>1.6404411184819995E-3</v>
      </c>
      <c r="AT56" s="27">
        <f ca="1">'Composition Moles'!AU76/'Composition Moles'!$C76</f>
        <v>1.3585433693432706E-5</v>
      </c>
      <c r="AU56" s="27">
        <f ca="1">'Composition Moles'!AV76/'Composition Moles'!$C76</f>
        <v>0</v>
      </c>
      <c r="AV56" s="27">
        <f ca="1">'Composition Moles'!AW76/'Composition Moles'!$C76</f>
        <v>4.4831931188327932E-4</v>
      </c>
      <c r="AW56" s="27">
        <f ca="1">'Composition Moles'!AX76/'Composition Moles'!$C76</f>
        <v>4.5511202872999568E-4</v>
      </c>
      <c r="AX56" s="27">
        <f ca="1">'Composition Moles'!AY76/'Composition Moles'!$C76</f>
        <v>4.5511202872999568E-4</v>
      </c>
      <c r="AY56" s="27">
        <f ca="1">'Composition Moles'!AZ76/'Composition Moles'!$C76</f>
        <v>4.2114844449641389E-4</v>
      </c>
      <c r="AZ56" s="27">
        <f ca="1">'Composition Moles'!BA76/'Composition Moles'!$C76</f>
        <v>4.7549017927014475E-5</v>
      </c>
      <c r="BA56" s="27">
        <f ca="1">'Composition Moles'!BB76/'Composition Moles'!$C76</f>
        <v>1.2702380503359582E-3</v>
      </c>
      <c r="BB56" s="27">
        <f ca="1">'Composition Moles'!BC76/'Composition Moles'!$C76</f>
        <v>6.3851538359133717E-4</v>
      </c>
      <c r="BC56" s="27">
        <f ca="1">'Composition Moles'!BD76/'Composition Moles'!$C76</f>
        <v>3.6171217208764584E-3</v>
      </c>
      <c r="BD56" s="27">
        <f ca="1">'Composition Moles'!BE76/'Composition Moles'!$C76</f>
        <v>5.2643555562051738E-4</v>
      </c>
      <c r="BE56" s="27">
        <f ca="1">'Composition Moles'!BF76/'Composition Moles'!$C76</f>
        <v>2.2755601436499784E-4</v>
      </c>
      <c r="BF56" s="27">
        <f ca="1">'Composition Moles'!BG76/'Composition Moles'!$C76</f>
        <v>1.901960717080579E-4</v>
      </c>
      <c r="BG56" s="27">
        <f ca="1">'Composition Moles'!BH76/'Composition Moles'!$C76</f>
        <v>7.132352689052171E-4</v>
      </c>
      <c r="BH56" s="27">
        <f ca="1">'Composition Moles'!BI76/'Composition Moles'!$C76</f>
        <v>5.8417364881760642E-4</v>
      </c>
      <c r="BI56" s="27">
        <f ca="1">'Composition Moles'!BJ76/'Composition Moles'!$C76</f>
        <v>4.2114844449641389E-4</v>
      </c>
      <c r="BJ56" s="27">
        <f ca="1">'Composition Moles'!BK76/'Composition Moles'!$C76</f>
        <v>3.2639004448472078E-3</v>
      </c>
      <c r="BK56" s="27">
        <f ca="1">'Composition Moles'!BL76/'Composition Moles'!$C76</f>
        <v>2.0717786382484877E-4</v>
      </c>
      <c r="BL56" s="27">
        <f ca="1">'Composition Moles'!BM76/'Composition Moles'!$C76</f>
        <v>1.5283612905111796E-3</v>
      </c>
      <c r="BM56" s="27">
        <f ca="1">'Composition Moles'!BN76/'Composition Moles'!$C76</f>
        <v>3.2435222943070592E-3</v>
      </c>
      <c r="BN56" s="27">
        <f ca="1">'Composition Moles'!BO76/'Composition Moles'!$C76</f>
        <v>1.5283612905111796E-3</v>
      </c>
      <c r="BO56" s="27">
        <f ca="1">'Composition Moles'!BP76/'Composition Moles'!$C76</f>
        <v>8.7626047322640957E-4</v>
      </c>
      <c r="BP56" s="27">
        <f ca="1">'Composition Moles'!BQ76/'Composition Moles'!$C76</f>
        <v>3.4608892334019817E-3</v>
      </c>
      <c r="BQ56" s="27">
        <f ca="1">'Composition Moles'!BR76/'Composition Moles'!$C76</f>
        <v>2.7238794555332576E-3</v>
      </c>
      <c r="BR56" s="27">
        <f ca="1">'Composition Moles'!BS76/'Composition Moles'!$C76</f>
        <v>5.2983191404387556E-4</v>
      </c>
      <c r="BS56" s="27">
        <f ca="1">'Composition Moles'!BT76/'Composition Moles'!$C76</f>
        <v>1.5827030252849104E-3</v>
      </c>
      <c r="BT56" s="27">
        <f ca="1">'Composition Moles'!BU76/'Composition Moles'!$C76</f>
        <v>0</v>
      </c>
      <c r="BU56" s="27">
        <f t="shared" ca="1" si="2"/>
        <v>1</v>
      </c>
      <c r="BV56" s="56" t="e">
        <f t="shared" ca="1" si="3"/>
        <v>#DIV/0!</v>
      </c>
      <c r="BW56" s="27"/>
      <c r="BX56" s="23"/>
      <c r="BZ56" s="24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</row>
    <row r="57" spans="1:106">
      <c r="A57">
        <f t="shared" si="4"/>
        <v>2.7499999999999982</v>
      </c>
      <c r="B57" s="24">
        <f ca="1">B56+DeltaRK4!B58</f>
        <v>414.03149511403205</v>
      </c>
      <c r="C57" s="27">
        <f ca="1">'Composition Moles'!D77/'Composition Moles'!$C77</f>
        <v>6.1189355098004293E-2</v>
      </c>
      <c r="D57" s="27">
        <f ca="1">'Composition Moles'!E77/'Composition Moles'!$C77</f>
        <v>2.1634803156791588E-3</v>
      </c>
      <c r="E57" s="27">
        <f ca="1">'Composition Moles'!F77/'Composition Moles'!$C77</f>
        <v>2.9530319848515056E-2</v>
      </c>
      <c r="F57" s="27">
        <f ca="1">'Composition Moles'!G77/'Composition Moles'!$C77</f>
        <v>6.1376745708091353E-3</v>
      </c>
      <c r="G57" s="27">
        <f ca="1">'Composition Moles'!H77/'Composition Moles'!$C77</f>
        <v>4.1095936922633936E-4</v>
      </c>
      <c r="H57" s="27">
        <f ca="1">'Composition Moles'!I77/'Composition Moles'!$C77</f>
        <v>4.3813023661320479E-4</v>
      </c>
      <c r="I57" s="27">
        <f ca="1">'Composition Moles'!J77/'Composition Moles'!$C77</f>
        <v>1.0528711112410347E-4</v>
      </c>
      <c r="J57" s="27">
        <f ca="1">'Composition Moles'!K77/'Composition Moles'!$C77</f>
        <v>5.0945376350372647E-5</v>
      </c>
      <c r="K57" s="27">
        <f ca="1">'Composition Moles'!L77/'Composition Moles'!$C77</f>
        <v>0</v>
      </c>
      <c r="L57" s="27">
        <f ca="1">'Composition Moles'!M77/'Composition Moles'!$C77</f>
        <v>3.3963584233581767E-5</v>
      </c>
      <c r="M57" s="27">
        <f ca="1">'Composition Moles'!N77/'Composition Moles'!$C77</f>
        <v>1.0868346954746165E-4</v>
      </c>
      <c r="N57" s="27">
        <f ca="1">'Composition Moles'!O77/'Composition Moles'!$C77</f>
        <v>0</v>
      </c>
      <c r="O57" s="27">
        <f ca="1">'Composition Moles'!P77/'Composition Moles'!$C77</f>
        <v>0</v>
      </c>
      <c r="P57" s="27">
        <f ca="1">'Composition Moles'!Q77/'Composition Moles'!$C77</f>
        <v>0.11600278474765691</v>
      </c>
      <c r="Q57" s="27">
        <f ca="1">'Composition Moles'!R77/'Composition Moles'!$C77</f>
        <v>1.6981792116790884E-5</v>
      </c>
      <c r="R57" s="27">
        <f ca="1">'Composition Moles'!S77/'Composition Moles'!$C77</f>
        <v>0</v>
      </c>
      <c r="S57" s="27">
        <f ca="1">'Composition Moles'!T77/'Composition Moles'!$C77</f>
        <v>4.4152659503656296E-5</v>
      </c>
      <c r="T57" s="27">
        <f ca="1">'Composition Moles'!U77/'Composition Moles'!$C77</f>
        <v>0</v>
      </c>
      <c r="U57" s="27">
        <f ca="1">'Composition Moles'!V77/'Composition Moles'!$C77</f>
        <v>1.0189075270074529E-5</v>
      </c>
      <c r="V57" s="27">
        <f ca="1">'Composition Moles'!W77/'Composition Moles'!$C77</f>
        <v>0.50366700584086488</v>
      </c>
      <c r="W57" s="27">
        <f ca="1">'Composition Moles'!X77/'Composition Moles'!$C77</f>
        <v>3.3963584233581766E-6</v>
      </c>
      <c r="X57" s="27">
        <f ca="1">'Composition Moles'!Y77/'Composition Moles'!$C77</f>
        <v>1.0189075270074529E-5</v>
      </c>
      <c r="Y57" s="27">
        <f ca="1">'Composition Moles'!Z77/'Composition Moles'!$C77</f>
        <v>0</v>
      </c>
      <c r="Z57" s="27">
        <f ca="1">'Composition Moles'!AA77/'Composition Moles'!$C77</f>
        <v>0</v>
      </c>
      <c r="AA57" s="27">
        <f ca="1">'Composition Moles'!AB77/'Composition Moles'!$C77</f>
        <v>0</v>
      </c>
      <c r="AB57" s="27">
        <f ca="1">'Composition Moles'!AC77/'Composition Moles'!$C77</f>
        <v>0</v>
      </c>
      <c r="AC57" s="27">
        <f ca="1">'Composition Moles'!AD77/'Composition Moles'!$C77</f>
        <v>0</v>
      </c>
      <c r="AD57" s="27">
        <f ca="1">'Composition Moles'!AE77/'Composition Moles'!$C77</f>
        <v>2.820746527352633E-4</v>
      </c>
      <c r="AE57" s="27">
        <f ca="1">'Composition Moles'!AF77/'Composition Moles'!$C77</f>
        <v>7.3726729330952687E-2</v>
      </c>
      <c r="AF57" s="27">
        <f ca="1">'Composition Moles'!AG77/'Composition Moles'!$C77</f>
        <v>6.5696210540642244E-2</v>
      </c>
      <c r="AG57" s="27">
        <f ca="1">'Composition Moles'!AH77/'Composition Moles'!$C77</f>
        <v>3.843155462652989E-2</v>
      </c>
      <c r="AH57" s="27">
        <f ca="1">'Composition Moles'!AI77/'Composition Moles'!$C77</f>
        <v>0</v>
      </c>
      <c r="AI57" s="27">
        <f ca="1">'Composition Moles'!AJ77/'Composition Moles'!$C77</f>
        <v>0</v>
      </c>
      <c r="AJ57" s="27">
        <f ca="1">'Composition Moles'!AK77/'Composition Moles'!$C77</f>
        <v>0</v>
      </c>
      <c r="AK57" s="27">
        <f ca="1">'Composition Moles'!AL77/'Composition Moles'!$C77</f>
        <v>7.0644255205850074E-4</v>
      </c>
      <c r="AL57" s="27">
        <f ca="1">'Composition Moles'!AM77/'Composition Moles'!$C77</f>
        <v>9.7341754691619584E-6</v>
      </c>
      <c r="AM57" s="27">
        <f ca="1">'Composition Moles'!AN77/'Composition Moles'!$C77</f>
        <v>8.3066385153578507E-4</v>
      </c>
      <c r="AN57" s="27">
        <f ca="1">'Composition Moles'!AO77/'Composition Moles'!$C77</f>
        <v>8.7999646749210361E-3</v>
      </c>
      <c r="AO57" s="27">
        <f ca="1">'Composition Moles'!AP77/'Composition Moles'!$C77</f>
        <v>6.7349787535192635E-3</v>
      </c>
      <c r="AP57" s="27">
        <f ca="1">'Composition Moles'!AQ77/'Composition Moles'!$C77</f>
        <v>9.5766430026702088E-3</v>
      </c>
      <c r="AQ57" s="27">
        <f ca="1">'Composition Moles'!AR77/'Composition Moles'!$C77</f>
        <v>4.8587215853362231E-2</v>
      </c>
      <c r="AR57" s="27">
        <f ca="1">'Composition Moles'!AS77/'Composition Moles'!$C77</f>
        <v>-3.9204853717551879E-3</v>
      </c>
      <c r="AS57" s="27">
        <f ca="1">'Composition Moles'!AT77/'Composition Moles'!$C77</f>
        <v>1.6404411184819995E-3</v>
      </c>
      <c r="AT57" s="27">
        <f ca="1">'Composition Moles'!AU77/'Composition Moles'!$C77</f>
        <v>1.3585433693432706E-5</v>
      </c>
      <c r="AU57" s="27">
        <f ca="1">'Composition Moles'!AV77/'Composition Moles'!$C77</f>
        <v>0</v>
      </c>
      <c r="AV57" s="27">
        <f ca="1">'Composition Moles'!AW77/'Composition Moles'!$C77</f>
        <v>4.4831931188327932E-4</v>
      </c>
      <c r="AW57" s="27">
        <f ca="1">'Composition Moles'!AX77/'Composition Moles'!$C77</f>
        <v>4.5511202872999568E-4</v>
      </c>
      <c r="AX57" s="27">
        <f ca="1">'Composition Moles'!AY77/'Composition Moles'!$C77</f>
        <v>4.5511202872999568E-4</v>
      </c>
      <c r="AY57" s="27">
        <f ca="1">'Composition Moles'!AZ77/'Composition Moles'!$C77</f>
        <v>4.2114844449641389E-4</v>
      </c>
      <c r="AZ57" s="27">
        <f ca="1">'Composition Moles'!BA77/'Composition Moles'!$C77</f>
        <v>4.7549017927014475E-5</v>
      </c>
      <c r="BA57" s="27">
        <f ca="1">'Composition Moles'!BB77/'Composition Moles'!$C77</f>
        <v>1.2702380503359582E-3</v>
      </c>
      <c r="BB57" s="27">
        <f ca="1">'Composition Moles'!BC77/'Composition Moles'!$C77</f>
        <v>6.3851538359133717E-4</v>
      </c>
      <c r="BC57" s="27">
        <f ca="1">'Composition Moles'!BD77/'Composition Moles'!$C77</f>
        <v>3.6171217208764584E-3</v>
      </c>
      <c r="BD57" s="27">
        <f ca="1">'Composition Moles'!BE77/'Composition Moles'!$C77</f>
        <v>5.2643555562051738E-4</v>
      </c>
      <c r="BE57" s="27">
        <f ca="1">'Composition Moles'!BF77/'Composition Moles'!$C77</f>
        <v>2.2755601436499784E-4</v>
      </c>
      <c r="BF57" s="27">
        <f ca="1">'Composition Moles'!BG77/'Composition Moles'!$C77</f>
        <v>1.901960717080579E-4</v>
      </c>
      <c r="BG57" s="27">
        <f ca="1">'Composition Moles'!BH77/'Composition Moles'!$C77</f>
        <v>7.132352689052171E-4</v>
      </c>
      <c r="BH57" s="27">
        <f ca="1">'Composition Moles'!BI77/'Composition Moles'!$C77</f>
        <v>5.8417364881760642E-4</v>
      </c>
      <c r="BI57" s="27">
        <f ca="1">'Composition Moles'!BJ77/'Composition Moles'!$C77</f>
        <v>4.2114844449641389E-4</v>
      </c>
      <c r="BJ57" s="27">
        <f ca="1">'Composition Moles'!BK77/'Composition Moles'!$C77</f>
        <v>3.2639004448472078E-3</v>
      </c>
      <c r="BK57" s="27">
        <f ca="1">'Composition Moles'!BL77/'Composition Moles'!$C77</f>
        <v>2.0717786382484877E-4</v>
      </c>
      <c r="BL57" s="27">
        <f ca="1">'Composition Moles'!BM77/'Composition Moles'!$C77</f>
        <v>1.5283612905111796E-3</v>
      </c>
      <c r="BM57" s="27">
        <f ca="1">'Composition Moles'!BN77/'Composition Moles'!$C77</f>
        <v>3.2435222943070592E-3</v>
      </c>
      <c r="BN57" s="27">
        <f ca="1">'Composition Moles'!BO77/'Composition Moles'!$C77</f>
        <v>1.5283612905111796E-3</v>
      </c>
      <c r="BO57" s="27">
        <f ca="1">'Composition Moles'!BP77/'Composition Moles'!$C77</f>
        <v>8.7626047322640957E-4</v>
      </c>
      <c r="BP57" s="27">
        <f ca="1">'Composition Moles'!BQ77/'Composition Moles'!$C77</f>
        <v>3.4608892334019817E-3</v>
      </c>
      <c r="BQ57" s="27">
        <f ca="1">'Composition Moles'!BR77/'Composition Moles'!$C77</f>
        <v>2.7238794555332576E-3</v>
      </c>
      <c r="BR57" s="27">
        <f ca="1">'Composition Moles'!BS77/'Composition Moles'!$C77</f>
        <v>5.2983191404387556E-4</v>
      </c>
      <c r="BS57" s="27">
        <f ca="1">'Composition Moles'!BT77/'Composition Moles'!$C77</f>
        <v>1.5827030252849104E-3</v>
      </c>
      <c r="BT57" s="27">
        <f ca="1">'Composition Moles'!BU77/'Composition Moles'!$C77</f>
        <v>0</v>
      </c>
      <c r="BU57" s="27">
        <f t="shared" ca="1" si="2"/>
        <v>0.99999999999999989</v>
      </c>
      <c r="BV57" s="56" t="e">
        <f t="shared" ca="1" si="3"/>
        <v>#DIV/0!</v>
      </c>
      <c r="BW57" s="27"/>
      <c r="BX57" s="23"/>
      <c r="BZ57" s="24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</row>
    <row r="58" spans="1:106">
      <c r="A58">
        <f t="shared" si="4"/>
        <v>2.799999999999998</v>
      </c>
      <c r="B58" s="24">
        <f ca="1">B57+DeltaRK4!B59</f>
        <v>414.06150169624493</v>
      </c>
      <c r="C58" s="27">
        <f ca="1">'Composition Moles'!D78/'Composition Moles'!$C78</f>
        <v>6.1135273280512749E-2</v>
      </c>
      <c r="D58" s="27">
        <f ca="1">'Composition Moles'!E78/'Composition Moles'!$C78</f>
        <v>2.1634803156791583E-3</v>
      </c>
      <c r="E58" s="27">
        <f ca="1">'Composition Moles'!F78/'Composition Moles'!$C78</f>
        <v>2.9583496624623576E-2</v>
      </c>
      <c r="F58" s="27">
        <f ca="1">'Composition Moles'!G78/'Composition Moles'!$C78</f>
        <v>6.138579612192151E-3</v>
      </c>
      <c r="G58" s="27">
        <f ca="1">'Composition Moles'!H78/'Composition Moles'!$C78</f>
        <v>4.109593692263393E-4</v>
      </c>
      <c r="H58" s="27">
        <f ca="1">'Composition Moles'!I78/'Composition Moles'!$C78</f>
        <v>4.3813023661320473E-4</v>
      </c>
      <c r="I58" s="27">
        <f ca="1">'Composition Moles'!J78/'Composition Moles'!$C78</f>
        <v>1.0528711112410346E-4</v>
      </c>
      <c r="J58" s="27">
        <f ca="1">'Composition Moles'!K78/'Composition Moles'!$C78</f>
        <v>5.094537635037264E-5</v>
      </c>
      <c r="K58" s="27">
        <f ca="1">'Composition Moles'!L78/'Composition Moles'!$C78</f>
        <v>0</v>
      </c>
      <c r="L58" s="27">
        <f ca="1">'Composition Moles'!M78/'Composition Moles'!$C78</f>
        <v>3.3963584233581767E-5</v>
      </c>
      <c r="M58" s="27">
        <f ca="1">'Composition Moles'!N78/'Composition Moles'!$C78</f>
        <v>1.0868346954746164E-4</v>
      </c>
      <c r="N58" s="27">
        <f ca="1">'Composition Moles'!O78/'Composition Moles'!$C78</f>
        <v>0</v>
      </c>
      <c r="O58" s="27">
        <f ca="1">'Composition Moles'!P78/'Composition Moles'!$C78</f>
        <v>0</v>
      </c>
      <c r="P58" s="27">
        <f ca="1">'Composition Moles'!Q78/'Composition Moles'!$C78</f>
        <v>0.1169866861325493</v>
      </c>
      <c r="Q58" s="27">
        <f ca="1">'Composition Moles'!R78/'Composition Moles'!$C78</f>
        <v>1.6981792116790884E-5</v>
      </c>
      <c r="R58" s="27">
        <f ca="1">'Composition Moles'!S78/'Composition Moles'!$C78</f>
        <v>0</v>
      </c>
      <c r="S58" s="27">
        <f ca="1">'Composition Moles'!T78/'Composition Moles'!$C78</f>
        <v>4.415265950365629E-5</v>
      </c>
      <c r="T58" s="27">
        <f ca="1">'Composition Moles'!U78/'Composition Moles'!$C78</f>
        <v>0</v>
      </c>
      <c r="U58" s="27">
        <f ca="1">'Composition Moles'!V78/'Composition Moles'!$C78</f>
        <v>1.0189075270074528E-5</v>
      </c>
      <c r="V58" s="27">
        <f ca="1">'Composition Moles'!W78/'Composition Moles'!$C78</f>
        <v>0.50137053770772244</v>
      </c>
      <c r="W58" s="27">
        <f ca="1">'Composition Moles'!X78/'Composition Moles'!$C78</f>
        <v>3.3963584233581762E-6</v>
      </c>
      <c r="X58" s="27">
        <f ca="1">'Composition Moles'!Y78/'Composition Moles'!$C78</f>
        <v>1.0189075270074528E-5</v>
      </c>
      <c r="Y58" s="27">
        <f ca="1">'Composition Moles'!Z78/'Composition Moles'!$C78</f>
        <v>0</v>
      </c>
      <c r="Z58" s="27">
        <f ca="1">'Composition Moles'!AA78/'Composition Moles'!$C78</f>
        <v>0</v>
      </c>
      <c r="AA58" s="27">
        <f ca="1">'Composition Moles'!AB78/'Composition Moles'!$C78</f>
        <v>0</v>
      </c>
      <c r="AB58" s="27">
        <f ca="1">'Composition Moles'!AC78/'Composition Moles'!$C78</f>
        <v>0</v>
      </c>
      <c r="AC58" s="27">
        <f ca="1">'Composition Moles'!AD78/'Composition Moles'!$C78</f>
        <v>0</v>
      </c>
      <c r="AD58" s="27">
        <f ca="1">'Composition Moles'!AE78/'Composition Moles'!$C78</f>
        <v>2.75010322362072E-4</v>
      </c>
      <c r="AE58" s="27">
        <f ca="1">'Composition Moles'!AF78/'Composition Moles'!$C78</f>
        <v>7.381601782011038E-2</v>
      </c>
      <c r="AF58" s="27">
        <f ca="1">'Composition Moles'!AG78/'Composition Moles'!$C78</f>
        <v>6.6967825022970953E-2</v>
      </c>
      <c r="AG58" s="27">
        <f ca="1">'Composition Moles'!AH78/'Composition Moles'!$C78</f>
        <v>3.8828016773390435E-2</v>
      </c>
      <c r="AH58" s="27">
        <f ca="1">'Composition Moles'!AI78/'Composition Moles'!$C78</f>
        <v>0</v>
      </c>
      <c r="AI58" s="27">
        <f ca="1">'Composition Moles'!AJ78/'Composition Moles'!$C78</f>
        <v>0</v>
      </c>
      <c r="AJ58" s="27">
        <f ca="1">'Composition Moles'!AK78/'Composition Moles'!$C78</f>
        <v>0</v>
      </c>
      <c r="AK58" s="27">
        <f ca="1">'Composition Moles'!AL78/'Composition Moles'!$C78</f>
        <v>7.0644255205850064E-4</v>
      </c>
      <c r="AL58" s="27">
        <f ca="1">'Composition Moles'!AM78/'Composition Moles'!$C78</f>
        <v>8.8291340861449444E-6</v>
      </c>
      <c r="AM58" s="27">
        <f ca="1">'Composition Moles'!AN78/'Composition Moles'!$C78</f>
        <v>7.778162098667947E-4</v>
      </c>
      <c r="AN58" s="27">
        <f ca="1">'Composition Moles'!AO78/'Composition Moles'!$C78</f>
        <v>8.7999646749210344E-3</v>
      </c>
      <c r="AO58" s="27">
        <f ca="1">'Composition Moles'!AP78/'Composition Moles'!$C78</f>
        <v>6.7349787535192626E-3</v>
      </c>
      <c r="AP58" s="27">
        <f ca="1">'Composition Moles'!AQ78/'Composition Moles'!$C78</f>
        <v>9.4486492171129664E-3</v>
      </c>
      <c r="AQ58" s="27">
        <f ca="1">'Composition Moles'!AR78/'Composition Moles'!$C78</f>
        <v>4.845922206780498E-2</v>
      </c>
      <c r="AR58" s="27">
        <f ca="1">'Composition Moles'!AS78/'Composition Moles'!$C78</f>
        <v>-4.0484791573124268E-3</v>
      </c>
      <c r="AS58" s="27">
        <f ca="1">'Composition Moles'!AT78/'Composition Moles'!$C78</f>
        <v>1.640441118481999E-3</v>
      </c>
      <c r="AT58" s="27">
        <f ca="1">'Composition Moles'!AU78/'Composition Moles'!$C78</f>
        <v>1.3585433693432705E-5</v>
      </c>
      <c r="AU58" s="27">
        <f ca="1">'Composition Moles'!AV78/'Composition Moles'!$C78</f>
        <v>0</v>
      </c>
      <c r="AV58" s="27">
        <f ca="1">'Composition Moles'!AW78/'Composition Moles'!$C78</f>
        <v>4.4831931188327927E-4</v>
      </c>
      <c r="AW58" s="27">
        <f ca="1">'Composition Moles'!AX78/'Composition Moles'!$C78</f>
        <v>4.5511202872999563E-4</v>
      </c>
      <c r="AX58" s="27">
        <f ca="1">'Composition Moles'!AY78/'Composition Moles'!$C78</f>
        <v>4.5511202872999563E-4</v>
      </c>
      <c r="AY58" s="27">
        <f ca="1">'Composition Moles'!AZ78/'Composition Moles'!$C78</f>
        <v>4.2114844449641384E-4</v>
      </c>
      <c r="AZ58" s="27">
        <f ca="1">'Composition Moles'!BA78/'Composition Moles'!$C78</f>
        <v>4.7549017927014468E-5</v>
      </c>
      <c r="BA58" s="27">
        <f ca="1">'Composition Moles'!BB78/'Composition Moles'!$C78</f>
        <v>1.270238050335958E-3</v>
      </c>
      <c r="BB58" s="27">
        <f ca="1">'Composition Moles'!BC78/'Composition Moles'!$C78</f>
        <v>6.3851538359133706E-4</v>
      </c>
      <c r="BC58" s="27">
        <f ca="1">'Composition Moles'!BD78/'Composition Moles'!$C78</f>
        <v>3.617121720876458E-3</v>
      </c>
      <c r="BD58" s="27">
        <f ca="1">'Composition Moles'!BE78/'Composition Moles'!$C78</f>
        <v>5.2643555562051727E-4</v>
      </c>
      <c r="BE58" s="27">
        <f ca="1">'Composition Moles'!BF78/'Composition Moles'!$C78</f>
        <v>2.2755601436499781E-4</v>
      </c>
      <c r="BF58" s="27">
        <f ca="1">'Composition Moles'!BG78/'Composition Moles'!$C78</f>
        <v>1.9019607170805787E-4</v>
      </c>
      <c r="BG58" s="27">
        <f ca="1">'Composition Moles'!BH78/'Composition Moles'!$C78</f>
        <v>7.1323526890521699E-4</v>
      </c>
      <c r="BH58" s="27">
        <f ca="1">'Composition Moles'!BI78/'Composition Moles'!$C78</f>
        <v>5.8417364881760631E-4</v>
      </c>
      <c r="BI58" s="27">
        <f ca="1">'Composition Moles'!BJ78/'Composition Moles'!$C78</f>
        <v>4.2114844449641384E-4</v>
      </c>
      <c r="BJ58" s="27">
        <f ca="1">'Composition Moles'!BK78/'Composition Moles'!$C78</f>
        <v>3.2639004448472069E-3</v>
      </c>
      <c r="BK58" s="27">
        <f ca="1">'Composition Moles'!BL78/'Composition Moles'!$C78</f>
        <v>2.0717786382484874E-4</v>
      </c>
      <c r="BL58" s="27">
        <f ca="1">'Composition Moles'!BM78/'Composition Moles'!$C78</f>
        <v>1.5283612905111793E-3</v>
      </c>
      <c r="BM58" s="27">
        <f ca="1">'Composition Moles'!BN78/'Composition Moles'!$C78</f>
        <v>3.2435222943070583E-3</v>
      </c>
      <c r="BN58" s="27">
        <f ca="1">'Composition Moles'!BO78/'Composition Moles'!$C78</f>
        <v>1.5283612905111793E-3</v>
      </c>
      <c r="BO58" s="27">
        <f ca="1">'Composition Moles'!BP78/'Composition Moles'!$C78</f>
        <v>8.7626047322640946E-4</v>
      </c>
      <c r="BP58" s="27">
        <f ca="1">'Composition Moles'!BQ78/'Composition Moles'!$C78</f>
        <v>3.4608892334019813E-3</v>
      </c>
      <c r="BQ58" s="27">
        <f ca="1">'Composition Moles'!BR78/'Composition Moles'!$C78</f>
        <v>2.7238794555332572E-3</v>
      </c>
      <c r="BR58" s="27">
        <f ca="1">'Composition Moles'!BS78/'Composition Moles'!$C78</f>
        <v>5.2983191404387545E-4</v>
      </c>
      <c r="BS58" s="27">
        <f ca="1">'Composition Moles'!BT78/'Composition Moles'!$C78</f>
        <v>1.5827030252849102E-3</v>
      </c>
      <c r="BT58" s="27">
        <f ca="1">'Composition Moles'!BU78/'Composition Moles'!$C78</f>
        <v>0</v>
      </c>
      <c r="BU58" s="27">
        <f t="shared" ca="1" si="2"/>
        <v>0.99999999999999989</v>
      </c>
      <c r="BV58" s="56" t="e">
        <f t="shared" ca="1" si="3"/>
        <v>#DIV/0!</v>
      </c>
      <c r="BW58" s="27"/>
      <c r="BX58" s="23"/>
      <c r="BZ58" s="24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</row>
    <row r="59" spans="1:106">
      <c r="A59">
        <f t="shared" si="4"/>
        <v>2.8499999999999979</v>
      </c>
      <c r="B59" s="24">
        <f ca="1">B58+DeltaRK4!B60</f>
        <v>414.08983708555371</v>
      </c>
      <c r="C59" s="27">
        <f ca="1">'Composition Moles'!D79/'Composition Moles'!$C79</f>
        <v>6.1084703513003109E-2</v>
      </c>
      <c r="D59" s="27">
        <f ca="1">'Composition Moles'!E79/'Composition Moles'!$C79</f>
        <v>2.1634803156791588E-3</v>
      </c>
      <c r="E59" s="27">
        <f ca="1">'Composition Moles'!F79/'Composition Moles'!$C79</f>
        <v>2.9633246223268728E-2</v>
      </c>
      <c r="F59" s="27">
        <f ca="1">'Composition Moles'!G79/'Composition Moles'!$C79</f>
        <v>6.1393997810566536E-3</v>
      </c>
      <c r="G59" s="27">
        <f ca="1">'Composition Moles'!H79/'Composition Moles'!$C79</f>
        <v>4.1095936922633936E-4</v>
      </c>
      <c r="H59" s="27">
        <f ca="1">'Composition Moles'!I79/'Composition Moles'!$C79</f>
        <v>4.3813023661320479E-4</v>
      </c>
      <c r="I59" s="27">
        <f ca="1">'Composition Moles'!J79/'Composition Moles'!$C79</f>
        <v>1.0528711112410347E-4</v>
      </c>
      <c r="J59" s="27">
        <f ca="1">'Composition Moles'!K79/'Composition Moles'!$C79</f>
        <v>5.0945376350372647E-5</v>
      </c>
      <c r="K59" s="27">
        <f ca="1">'Composition Moles'!L79/'Composition Moles'!$C79</f>
        <v>0</v>
      </c>
      <c r="L59" s="27">
        <f ca="1">'Composition Moles'!M79/'Composition Moles'!$C79</f>
        <v>3.3963584233581767E-5</v>
      </c>
      <c r="M59" s="27">
        <f ca="1">'Composition Moles'!N79/'Composition Moles'!$C79</f>
        <v>1.0868346954746165E-4</v>
      </c>
      <c r="N59" s="27">
        <f ca="1">'Composition Moles'!O79/'Composition Moles'!$C79</f>
        <v>0</v>
      </c>
      <c r="O59" s="27">
        <f ca="1">'Composition Moles'!P79/'Composition Moles'!$C79</f>
        <v>0</v>
      </c>
      <c r="P59" s="27">
        <f ca="1">'Composition Moles'!Q79/'Composition Moles'!$C79</f>
        <v>0.11795142249133345</v>
      </c>
      <c r="Q59" s="27">
        <f ca="1">'Composition Moles'!R79/'Composition Moles'!$C79</f>
        <v>1.6981792116790884E-5</v>
      </c>
      <c r="R59" s="27">
        <f ca="1">'Composition Moles'!S79/'Composition Moles'!$C79</f>
        <v>0</v>
      </c>
      <c r="S59" s="27">
        <f ca="1">'Composition Moles'!T79/'Composition Moles'!$C79</f>
        <v>4.4152659503656296E-5</v>
      </c>
      <c r="T59" s="27">
        <f ca="1">'Composition Moles'!U79/'Composition Moles'!$C79</f>
        <v>0</v>
      </c>
      <c r="U59" s="27">
        <f ca="1">'Composition Moles'!V79/'Composition Moles'!$C79</f>
        <v>1.0189075270074529E-5</v>
      </c>
      <c r="V59" s="27">
        <f ca="1">'Composition Moles'!W79/'Composition Moles'!$C79</f>
        <v>0.49911591085435231</v>
      </c>
      <c r="W59" s="27">
        <f ca="1">'Composition Moles'!X79/'Composition Moles'!$C79</f>
        <v>3.3963584233581766E-6</v>
      </c>
      <c r="X59" s="27">
        <f ca="1">'Composition Moles'!Y79/'Composition Moles'!$C79</f>
        <v>1.0189075270074529E-5</v>
      </c>
      <c r="Y59" s="27">
        <f ca="1">'Composition Moles'!Z79/'Composition Moles'!$C79</f>
        <v>0</v>
      </c>
      <c r="Z59" s="27">
        <f ca="1">'Composition Moles'!AA79/'Composition Moles'!$C79</f>
        <v>0</v>
      </c>
      <c r="AA59" s="27">
        <f ca="1">'Composition Moles'!AB79/'Composition Moles'!$C79</f>
        <v>0</v>
      </c>
      <c r="AB59" s="27">
        <f ca="1">'Composition Moles'!AC79/'Composition Moles'!$C79</f>
        <v>0</v>
      </c>
      <c r="AC59" s="27">
        <f ca="1">'Composition Moles'!AD79/'Composition Moles'!$C79</f>
        <v>0</v>
      </c>
      <c r="AD59" s="27">
        <f ca="1">'Composition Moles'!AE79/'Composition Moles'!$C79</f>
        <v>2.6816919634881206E-4</v>
      </c>
      <c r="AE59" s="27">
        <f ca="1">'Composition Moles'!AF79/'Composition Moles'!$C79</f>
        <v>7.3884938350887316E-2</v>
      </c>
      <c r="AF59" s="27">
        <f ca="1">'Composition Moles'!AG79/'Composition Moles'!$C79</f>
        <v>6.8234001497203767E-2</v>
      </c>
      <c r="AG59" s="27">
        <f ca="1">'Composition Moles'!AH79/'Composition Moles'!$C79</f>
        <v>3.9216765228665761E-2</v>
      </c>
      <c r="AH59" s="27">
        <f ca="1">'Composition Moles'!AI79/'Composition Moles'!$C79</f>
        <v>0</v>
      </c>
      <c r="AI59" s="27">
        <f ca="1">'Composition Moles'!AJ79/'Composition Moles'!$C79</f>
        <v>0</v>
      </c>
      <c r="AJ59" s="27">
        <f ca="1">'Composition Moles'!AK79/'Composition Moles'!$C79</f>
        <v>0</v>
      </c>
      <c r="AK59" s="27">
        <f ca="1">'Composition Moles'!AL79/'Composition Moles'!$C79</f>
        <v>7.0644255205850074E-4</v>
      </c>
      <c r="AL59" s="27">
        <f ca="1">'Composition Moles'!AM79/'Composition Moles'!$C79</f>
        <v>8.008965221643999E-6</v>
      </c>
      <c r="AM59" s="27">
        <f ca="1">'Composition Moles'!AN79/'Composition Moles'!$C79</f>
        <v>7.2825580365630776E-4</v>
      </c>
      <c r="AN59" s="27">
        <f ca="1">'Composition Moles'!AO79/'Composition Moles'!$C79</f>
        <v>8.7999646749210361E-3</v>
      </c>
      <c r="AO59" s="27">
        <f ca="1">'Composition Moles'!AP79/'Composition Moles'!$C79</f>
        <v>6.7349787535192635E-3</v>
      </c>
      <c r="AP59" s="27">
        <f ca="1">'Composition Moles'!AQ79/'Composition Moles'!$C79</f>
        <v>9.3230714622427168E-3</v>
      </c>
      <c r="AQ59" s="27">
        <f ca="1">'Composition Moles'!AR79/'Composition Moles'!$C79</f>
        <v>4.8333644312934736E-2</v>
      </c>
      <c r="AR59" s="27">
        <f ca="1">'Composition Moles'!AS79/'Composition Moles'!$C79</f>
        <v>-4.1740569121826781E-3</v>
      </c>
      <c r="AS59" s="27">
        <f ca="1">'Composition Moles'!AT79/'Composition Moles'!$C79</f>
        <v>1.6404411184819995E-3</v>
      </c>
      <c r="AT59" s="27">
        <f ca="1">'Composition Moles'!AU79/'Composition Moles'!$C79</f>
        <v>1.3585433693432706E-5</v>
      </c>
      <c r="AU59" s="27">
        <f ca="1">'Composition Moles'!AV79/'Composition Moles'!$C79</f>
        <v>0</v>
      </c>
      <c r="AV59" s="27">
        <f ca="1">'Composition Moles'!AW79/'Composition Moles'!$C79</f>
        <v>4.4831931188327932E-4</v>
      </c>
      <c r="AW59" s="27">
        <f ca="1">'Composition Moles'!AX79/'Composition Moles'!$C79</f>
        <v>4.5511202872999568E-4</v>
      </c>
      <c r="AX59" s="27">
        <f ca="1">'Composition Moles'!AY79/'Composition Moles'!$C79</f>
        <v>4.5511202872999568E-4</v>
      </c>
      <c r="AY59" s="27">
        <f ca="1">'Composition Moles'!AZ79/'Composition Moles'!$C79</f>
        <v>4.2114844449641389E-4</v>
      </c>
      <c r="AZ59" s="27">
        <f ca="1">'Composition Moles'!BA79/'Composition Moles'!$C79</f>
        <v>4.7549017927014475E-5</v>
      </c>
      <c r="BA59" s="27">
        <f ca="1">'Composition Moles'!BB79/'Composition Moles'!$C79</f>
        <v>1.2702380503359582E-3</v>
      </c>
      <c r="BB59" s="27">
        <f ca="1">'Composition Moles'!BC79/'Composition Moles'!$C79</f>
        <v>6.3851538359133717E-4</v>
      </c>
      <c r="BC59" s="27">
        <f ca="1">'Composition Moles'!BD79/'Composition Moles'!$C79</f>
        <v>3.6171217208764584E-3</v>
      </c>
      <c r="BD59" s="27">
        <f ca="1">'Composition Moles'!BE79/'Composition Moles'!$C79</f>
        <v>5.2643555562051738E-4</v>
      </c>
      <c r="BE59" s="27">
        <f ca="1">'Composition Moles'!BF79/'Composition Moles'!$C79</f>
        <v>2.2755601436499784E-4</v>
      </c>
      <c r="BF59" s="27">
        <f ca="1">'Composition Moles'!BG79/'Composition Moles'!$C79</f>
        <v>1.901960717080579E-4</v>
      </c>
      <c r="BG59" s="27">
        <f ca="1">'Composition Moles'!BH79/'Composition Moles'!$C79</f>
        <v>7.132352689052171E-4</v>
      </c>
      <c r="BH59" s="27">
        <f ca="1">'Composition Moles'!BI79/'Composition Moles'!$C79</f>
        <v>5.8417364881760642E-4</v>
      </c>
      <c r="BI59" s="27">
        <f ca="1">'Composition Moles'!BJ79/'Composition Moles'!$C79</f>
        <v>4.2114844449641389E-4</v>
      </c>
      <c r="BJ59" s="27">
        <f ca="1">'Composition Moles'!BK79/'Composition Moles'!$C79</f>
        <v>3.2639004448472078E-3</v>
      </c>
      <c r="BK59" s="27">
        <f ca="1">'Composition Moles'!BL79/'Composition Moles'!$C79</f>
        <v>2.0717786382484877E-4</v>
      </c>
      <c r="BL59" s="27">
        <f ca="1">'Composition Moles'!BM79/'Composition Moles'!$C79</f>
        <v>1.5283612905111796E-3</v>
      </c>
      <c r="BM59" s="27">
        <f ca="1">'Composition Moles'!BN79/'Composition Moles'!$C79</f>
        <v>3.2435222943070592E-3</v>
      </c>
      <c r="BN59" s="27">
        <f ca="1">'Composition Moles'!BO79/'Composition Moles'!$C79</f>
        <v>1.5283612905111796E-3</v>
      </c>
      <c r="BO59" s="27">
        <f ca="1">'Composition Moles'!BP79/'Composition Moles'!$C79</f>
        <v>8.7626047322640957E-4</v>
      </c>
      <c r="BP59" s="27">
        <f ca="1">'Composition Moles'!BQ79/'Composition Moles'!$C79</f>
        <v>3.4608892334019817E-3</v>
      </c>
      <c r="BQ59" s="27">
        <f ca="1">'Composition Moles'!BR79/'Composition Moles'!$C79</f>
        <v>2.7238794555332576E-3</v>
      </c>
      <c r="BR59" s="27">
        <f ca="1">'Composition Moles'!BS79/'Composition Moles'!$C79</f>
        <v>5.2983191404387556E-4</v>
      </c>
      <c r="BS59" s="27">
        <f ca="1">'Composition Moles'!BT79/'Composition Moles'!$C79</f>
        <v>1.5827030252849104E-3</v>
      </c>
      <c r="BT59" s="27">
        <f ca="1">'Composition Moles'!BU79/'Composition Moles'!$C79</f>
        <v>0</v>
      </c>
      <c r="BU59" s="27">
        <f t="shared" ca="1" si="2"/>
        <v>1.0000000000000002</v>
      </c>
      <c r="BV59" s="56" t="e">
        <f t="shared" ca="1" si="3"/>
        <v>#DIV/0!</v>
      </c>
      <c r="BW59" s="27"/>
      <c r="BX59" s="23"/>
      <c r="BZ59" s="24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</row>
    <row r="60" spans="1:106">
      <c r="A60">
        <f t="shared" si="4"/>
        <v>2.8999999999999977</v>
      </c>
      <c r="B60" s="24">
        <f ca="1">B59+DeltaRK4!B61</f>
        <v>414.11661207651343</v>
      </c>
      <c r="C60" s="27">
        <f ca="1">'Composition Moles'!D80/'Composition Moles'!$C80</f>
        <v>6.1037419001236111E-2</v>
      </c>
      <c r="D60" s="27">
        <f ca="1">'Composition Moles'!E80/'Composition Moles'!$C80</f>
        <v>2.1634803156791579E-3</v>
      </c>
      <c r="E60" s="27">
        <f ca="1">'Composition Moles'!F80/'Composition Moles'!$C80</f>
        <v>2.9679787370038159E-2</v>
      </c>
      <c r="F60" s="27">
        <f ca="1">'Composition Moles'!G80/'Composition Moles'!$C80</f>
        <v>6.1401431460541903E-3</v>
      </c>
      <c r="G60" s="27">
        <f ca="1">'Composition Moles'!H80/'Composition Moles'!$C80</f>
        <v>4.1095936922633925E-4</v>
      </c>
      <c r="H60" s="27">
        <f ca="1">'Composition Moles'!I80/'Composition Moles'!$C80</f>
        <v>4.3813023661320468E-4</v>
      </c>
      <c r="I60" s="27">
        <f ca="1">'Composition Moles'!J80/'Composition Moles'!$C80</f>
        <v>1.0528711112410345E-4</v>
      </c>
      <c r="J60" s="27">
        <f ca="1">'Composition Moles'!K80/'Composition Moles'!$C80</f>
        <v>5.0945376350372634E-5</v>
      </c>
      <c r="K60" s="27">
        <f ca="1">'Composition Moles'!L80/'Composition Moles'!$C80</f>
        <v>0</v>
      </c>
      <c r="L60" s="27">
        <f ca="1">'Composition Moles'!M80/'Composition Moles'!$C80</f>
        <v>3.396358423358176E-5</v>
      </c>
      <c r="M60" s="27">
        <f ca="1">'Composition Moles'!N80/'Composition Moles'!$C80</f>
        <v>1.0868346954746162E-4</v>
      </c>
      <c r="N60" s="27">
        <f ca="1">'Composition Moles'!O80/'Composition Moles'!$C80</f>
        <v>0</v>
      </c>
      <c r="O60" s="27">
        <f ca="1">'Composition Moles'!P80/'Composition Moles'!$C80</f>
        <v>0</v>
      </c>
      <c r="P60" s="27">
        <f ca="1">'Composition Moles'!Q80/'Composition Moles'!$C80</f>
        <v>0.11889724360239191</v>
      </c>
      <c r="Q60" s="27">
        <f ca="1">'Composition Moles'!R80/'Composition Moles'!$C80</f>
        <v>1.698179211679088E-5</v>
      </c>
      <c r="R60" s="27">
        <f ca="1">'Composition Moles'!S80/'Composition Moles'!$C80</f>
        <v>0</v>
      </c>
      <c r="S60" s="27">
        <f ca="1">'Composition Moles'!T80/'Composition Moles'!$C80</f>
        <v>4.4152659503656283E-5</v>
      </c>
      <c r="T60" s="27">
        <f ca="1">'Composition Moles'!U80/'Composition Moles'!$C80</f>
        <v>0</v>
      </c>
      <c r="U60" s="27">
        <f ca="1">'Composition Moles'!V80/'Composition Moles'!$C80</f>
        <v>1.0189075270074526E-5</v>
      </c>
      <c r="V60" s="27">
        <f ca="1">'Composition Moles'!W80/'Composition Moles'!$C80</f>
        <v>0.49690269298555312</v>
      </c>
      <c r="W60" s="27">
        <f ca="1">'Composition Moles'!X80/'Composition Moles'!$C80</f>
        <v>3.3963584233581758E-6</v>
      </c>
      <c r="X60" s="27">
        <f ca="1">'Composition Moles'!Y80/'Composition Moles'!$C80</f>
        <v>1.0189075270074526E-5</v>
      </c>
      <c r="Y60" s="27">
        <f ca="1">'Composition Moles'!Z80/'Composition Moles'!$C80</f>
        <v>0</v>
      </c>
      <c r="Z60" s="27">
        <f ca="1">'Composition Moles'!AA80/'Composition Moles'!$C80</f>
        <v>0</v>
      </c>
      <c r="AA60" s="27">
        <f ca="1">'Composition Moles'!AB80/'Composition Moles'!$C80</f>
        <v>0</v>
      </c>
      <c r="AB60" s="27">
        <f ca="1">'Composition Moles'!AC80/'Composition Moles'!$C80</f>
        <v>0</v>
      </c>
      <c r="AC60" s="27">
        <f ca="1">'Composition Moles'!AD80/'Composition Moles'!$C80</f>
        <v>0</v>
      </c>
      <c r="AD60" s="27">
        <f ca="1">'Composition Moles'!AE80/'Composition Moles'!$C80</f>
        <v>2.6154825416337845E-4</v>
      </c>
      <c r="AE60" s="27">
        <f ca="1">'Composition Moles'!AF80/'Composition Moles'!$C80</f>
        <v>7.3934354134373964E-2</v>
      </c>
      <c r="AF60" s="27">
        <f ca="1">'Composition Moles'!AG80/'Composition Moles'!$C80</f>
        <v>6.9494358554913524E-2</v>
      </c>
      <c r="AG60" s="27">
        <f ca="1">'Composition Moles'!AH80/'Composition Moles'!$C80</f>
        <v>3.9597898122608763E-2</v>
      </c>
      <c r="AH60" s="27">
        <f ca="1">'Composition Moles'!AI80/'Composition Moles'!$C80</f>
        <v>0</v>
      </c>
      <c r="AI60" s="27">
        <f ca="1">'Composition Moles'!AJ80/'Composition Moles'!$C80</f>
        <v>0</v>
      </c>
      <c r="AJ60" s="27">
        <f ca="1">'Composition Moles'!AK80/'Composition Moles'!$C80</f>
        <v>0</v>
      </c>
      <c r="AK60" s="27">
        <f ca="1">'Composition Moles'!AL80/'Composition Moles'!$C80</f>
        <v>7.0644255205850053E-4</v>
      </c>
      <c r="AL60" s="27">
        <f ca="1">'Composition Moles'!AM80/'Composition Moles'!$C80</f>
        <v>7.2656002241048401E-6</v>
      </c>
      <c r="AM60" s="27">
        <f ca="1">'Composition Moles'!AN80/'Composition Moles'!$C80</f>
        <v>6.8178938152105675E-4</v>
      </c>
      <c r="AN60" s="27">
        <f ca="1">'Composition Moles'!AO80/'Composition Moles'!$C80</f>
        <v>8.7999646749210327E-3</v>
      </c>
      <c r="AO60" s="27">
        <f ca="1">'Composition Moles'!AP80/'Composition Moles'!$C80</f>
        <v>6.7349787535192617E-3</v>
      </c>
      <c r="AP60" s="27">
        <f ca="1">'Composition Moles'!AQ80/'Composition Moles'!$C80</f>
        <v>9.1998453795491437E-3</v>
      </c>
      <c r="AQ60" s="27">
        <f ca="1">'Composition Moles'!AR80/'Composition Moles'!$C80</f>
        <v>4.821041823024115E-2</v>
      </c>
      <c r="AR60" s="27">
        <f ca="1">'Composition Moles'!AS80/'Composition Moles'!$C80</f>
        <v>-4.2972829948762486E-3</v>
      </c>
      <c r="AS60" s="27">
        <f ca="1">'Composition Moles'!AT80/'Composition Moles'!$C80</f>
        <v>1.6404411184819988E-3</v>
      </c>
      <c r="AT60" s="27">
        <f ca="1">'Composition Moles'!AU80/'Composition Moles'!$C80</f>
        <v>1.3585433693432703E-5</v>
      </c>
      <c r="AU60" s="27">
        <f ca="1">'Composition Moles'!AV80/'Composition Moles'!$C80</f>
        <v>0</v>
      </c>
      <c r="AV60" s="27">
        <f ca="1">'Composition Moles'!AW80/'Composition Moles'!$C80</f>
        <v>4.4831931188327921E-4</v>
      </c>
      <c r="AW60" s="27">
        <f ca="1">'Composition Moles'!AX80/'Composition Moles'!$C80</f>
        <v>4.5511202872999557E-4</v>
      </c>
      <c r="AX60" s="27">
        <f ca="1">'Composition Moles'!AY80/'Composition Moles'!$C80</f>
        <v>4.5511202872999557E-4</v>
      </c>
      <c r="AY60" s="27">
        <f ca="1">'Composition Moles'!AZ80/'Composition Moles'!$C80</f>
        <v>4.2114844449641378E-4</v>
      </c>
      <c r="AZ60" s="27">
        <f ca="1">'Composition Moles'!BA80/'Composition Moles'!$C80</f>
        <v>4.7549017927014462E-5</v>
      </c>
      <c r="BA60" s="27">
        <f ca="1">'Composition Moles'!BB80/'Composition Moles'!$C80</f>
        <v>1.2702380503359578E-3</v>
      </c>
      <c r="BB60" s="27">
        <f ca="1">'Composition Moles'!BC80/'Composition Moles'!$C80</f>
        <v>6.3851538359133695E-4</v>
      </c>
      <c r="BC60" s="27">
        <f ca="1">'Composition Moles'!BD80/'Composition Moles'!$C80</f>
        <v>3.6171217208764571E-3</v>
      </c>
      <c r="BD60" s="27">
        <f ca="1">'Composition Moles'!BE80/'Composition Moles'!$C80</f>
        <v>5.2643555562051727E-4</v>
      </c>
      <c r="BE60" s="27">
        <f ca="1">'Composition Moles'!BF80/'Composition Moles'!$C80</f>
        <v>2.2755601436499779E-4</v>
      </c>
      <c r="BF60" s="27">
        <f ca="1">'Composition Moles'!BG80/'Composition Moles'!$C80</f>
        <v>1.9019607170805785E-4</v>
      </c>
      <c r="BG60" s="27">
        <f ca="1">'Composition Moles'!BH80/'Composition Moles'!$C80</f>
        <v>7.1323526890521688E-4</v>
      </c>
      <c r="BH60" s="27">
        <f ca="1">'Composition Moles'!BI80/'Composition Moles'!$C80</f>
        <v>5.841736488176062E-4</v>
      </c>
      <c r="BI60" s="27">
        <f ca="1">'Composition Moles'!BJ80/'Composition Moles'!$C80</f>
        <v>4.2114844449641378E-4</v>
      </c>
      <c r="BJ60" s="27">
        <f ca="1">'Composition Moles'!BK80/'Composition Moles'!$C80</f>
        <v>3.2639004448472065E-3</v>
      </c>
      <c r="BK60" s="27">
        <f ca="1">'Composition Moles'!BL80/'Composition Moles'!$C80</f>
        <v>2.0717786382484871E-4</v>
      </c>
      <c r="BL60" s="27">
        <f ca="1">'Composition Moles'!BM80/'Composition Moles'!$C80</f>
        <v>1.5283612905111791E-3</v>
      </c>
      <c r="BM60" s="27">
        <f ca="1">'Composition Moles'!BN80/'Composition Moles'!$C80</f>
        <v>3.2435222943070579E-3</v>
      </c>
      <c r="BN60" s="27">
        <f ca="1">'Composition Moles'!BO80/'Composition Moles'!$C80</f>
        <v>1.5283612905111791E-3</v>
      </c>
      <c r="BO60" s="27">
        <f ca="1">'Composition Moles'!BP80/'Composition Moles'!$C80</f>
        <v>8.7626047322640936E-4</v>
      </c>
      <c r="BP60" s="27">
        <f ca="1">'Composition Moles'!BQ80/'Composition Moles'!$C80</f>
        <v>3.4608892334019809E-3</v>
      </c>
      <c r="BQ60" s="27">
        <f ca="1">'Composition Moles'!BR80/'Composition Moles'!$C80</f>
        <v>2.7238794555332567E-3</v>
      </c>
      <c r="BR60" s="27">
        <f ca="1">'Composition Moles'!BS80/'Composition Moles'!$C80</f>
        <v>5.2983191404387545E-4</v>
      </c>
      <c r="BS60" s="27">
        <f ca="1">'Composition Moles'!BT80/'Composition Moles'!$C80</f>
        <v>1.58270302528491E-3</v>
      </c>
      <c r="BT60" s="27">
        <f ca="1">'Composition Moles'!BU80/'Composition Moles'!$C80</f>
        <v>0</v>
      </c>
      <c r="BU60" s="27">
        <f t="shared" ca="1" si="2"/>
        <v>0.99999999999999967</v>
      </c>
      <c r="BV60" s="56" t="e">
        <f t="shared" ca="1" si="3"/>
        <v>#DIV/0!</v>
      </c>
      <c r="BW60" s="27"/>
      <c r="BX60" s="23"/>
      <c r="BZ60" s="24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</row>
    <row r="61" spans="1:106">
      <c r="A61">
        <f t="shared" si="4"/>
        <v>2.9499999999999975</v>
      </c>
      <c r="B61" s="24">
        <f ca="1">B60+DeltaRK4!B62</f>
        <v>414.14193086019952</v>
      </c>
      <c r="C61" s="27">
        <f ca="1">'Composition Moles'!D81/'Composition Moles'!$C81</f>
        <v>6.099320730532274E-2</v>
      </c>
      <c r="D61" s="27">
        <f ca="1">'Composition Moles'!E81/'Composition Moles'!$C81</f>
        <v>2.1634803156791583E-3</v>
      </c>
      <c r="E61" s="27">
        <f ca="1">'Composition Moles'!F81/'Composition Moles'!$C81</f>
        <v>2.97233252197034E-2</v>
      </c>
      <c r="F61" s="27">
        <f ca="1">'Composition Moles'!G81/'Composition Moles'!$C81</f>
        <v>6.140816992302337E-3</v>
      </c>
      <c r="G61" s="27">
        <f ca="1">'Composition Moles'!H81/'Composition Moles'!$C81</f>
        <v>4.109593692263393E-4</v>
      </c>
      <c r="H61" s="27">
        <f ca="1">'Composition Moles'!I81/'Composition Moles'!$C81</f>
        <v>4.3813023661320473E-4</v>
      </c>
      <c r="I61" s="27">
        <f ca="1">'Composition Moles'!J81/'Composition Moles'!$C81</f>
        <v>1.0528711112410346E-4</v>
      </c>
      <c r="J61" s="27">
        <f ca="1">'Composition Moles'!K81/'Composition Moles'!$C81</f>
        <v>5.094537635037264E-5</v>
      </c>
      <c r="K61" s="27">
        <f ca="1">'Composition Moles'!L81/'Composition Moles'!$C81</f>
        <v>0</v>
      </c>
      <c r="L61" s="27">
        <f ca="1">'Composition Moles'!M81/'Composition Moles'!$C81</f>
        <v>3.3963584233581767E-5</v>
      </c>
      <c r="M61" s="27">
        <f ca="1">'Composition Moles'!N81/'Composition Moles'!$C81</f>
        <v>1.0868346954746164E-4</v>
      </c>
      <c r="N61" s="27">
        <f ca="1">'Composition Moles'!O81/'Composition Moles'!$C81</f>
        <v>0</v>
      </c>
      <c r="O61" s="27">
        <f ca="1">'Composition Moles'!P81/'Composition Moles'!$C81</f>
        <v>0</v>
      </c>
      <c r="P61" s="27">
        <f ca="1">'Composition Moles'!Q81/'Composition Moles'!$C81</f>
        <v>0.11982439228979457</v>
      </c>
      <c r="Q61" s="27">
        <f ca="1">'Composition Moles'!R81/'Composition Moles'!$C81</f>
        <v>1.6981792116790884E-5</v>
      </c>
      <c r="R61" s="27">
        <f ca="1">'Composition Moles'!S81/'Composition Moles'!$C81</f>
        <v>0</v>
      </c>
      <c r="S61" s="27">
        <f ca="1">'Composition Moles'!T81/'Composition Moles'!$C81</f>
        <v>4.415265950365629E-5</v>
      </c>
      <c r="T61" s="27">
        <f ca="1">'Composition Moles'!U81/'Composition Moles'!$C81</f>
        <v>0</v>
      </c>
      <c r="U61" s="27">
        <f ca="1">'Composition Moles'!V81/'Composition Moles'!$C81</f>
        <v>1.0189075270074528E-5</v>
      </c>
      <c r="V61" s="27">
        <f ca="1">'Composition Moles'!W81/'Composition Moles'!$C81</f>
        <v>0.49473045305508656</v>
      </c>
      <c r="W61" s="27">
        <f ca="1">'Composition Moles'!X81/'Composition Moles'!$C81</f>
        <v>3.3963584233581762E-6</v>
      </c>
      <c r="X61" s="27">
        <f ca="1">'Composition Moles'!Y81/'Composition Moles'!$C81</f>
        <v>1.0189075270074528E-5</v>
      </c>
      <c r="Y61" s="27">
        <f ca="1">'Composition Moles'!Z81/'Composition Moles'!$C81</f>
        <v>0</v>
      </c>
      <c r="Z61" s="27">
        <f ca="1">'Composition Moles'!AA81/'Composition Moles'!$C81</f>
        <v>0</v>
      </c>
      <c r="AA61" s="27">
        <f ca="1">'Composition Moles'!AB81/'Composition Moles'!$C81</f>
        <v>0</v>
      </c>
      <c r="AB61" s="27">
        <f ca="1">'Composition Moles'!AC81/'Composition Moles'!$C81</f>
        <v>0</v>
      </c>
      <c r="AC61" s="27">
        <f ca="1">'Composition Moles'!AD81/'Composition Moles'!$C81</f>
        <v>0</v>
      </c>
      <c r="AD61" s="27">
        <f ca="1">'Composition Moles'!AE81/'Composition Moles'!$C81</f>
        <v>2.5514363121028933E-4</v>
      </c>
      <c r="AE61" s="27">
        <f ca="1">'Composition Moles'!AF81/'Composition Moles'!$C81</f>
        <v>7.3965099826038938E-2</v>
      </c>
      <c r="AF61" s="27">
        <f ca="1">'Composition Moles'!AG81/'Composition Moles'!$C81</f>
        <v>7.0748533391428128E-2</v>
      </c>
      <c r="AG61" s="27">
        <f ca="1">'Composition Moles'!AH81/'Composition Moles'!$C81</f>
        <v>3.9971513254182606E-2</v>
      </c>
      <c r="AH61" s="27">
        <f ca="1">'Composition Moles'!AI81/'Composition Moles'!$C81</f>
        <v>0</v>
      </c>
      <c r="AI61" s="27">
        <f ca="1">'Composition Moles'!AJ81/'Composition Moles'!$C81</f>
        <v>0</v>
      </c>
      <c r="AJ61" s="27">
        <f ca="1">'Composition Moles'!AK81/'Composition Moles'!$C81</f>
        <v>0</v>
      </c>
      <c r="AK61" s="27">
        <f ca="1">'Composition Moles'!AL81/'Composition Moles'!$C81</f>
        <v>7.0644255205850064E-4</v>
      </c>
      <c r="AL61" s="27">
        <f ca="1">'Composition Moles'!AM81/'Composition Moles'!$C81</f>
        <v>6.5917539759588588E-6</v>
      </c>
      <c r="AM61" s="27">
        <f ca="1">'Composition Moles'!AN81/'Composition Moles'!$C81</f>
        <v>6.3823363170320872E-4</v>
      </c>
      <c r="AN61" s="27">
        <f ca="1">'Composition Moles'!AO81/'Composition Moles'!$C81</f>
        <v>8.7999646749210344E-3</v>
      </c>
      <c r="AO61" s="27">
        <f ca="1">'Composition Moles'!AP81/'Composition Moles'!$C81</f>
        <v>6.7349787535192626E-3</v>
      </c>
      <c r="AP61" s="27">
        <f ca="1">'Composition Moles'!AQ81/'Composition Moles'!$C81</f>
        <v>9.0789086469923799E-3</v>
      </c>
      <c r="AQ61" s="27">
        <f ca="1">'Composition Moles'!AR81/'Composition Moles'!$C81</f>
        <v>4.8089481497684397E-2</v>
      </c>
      <c r="AR61" s="27">
        <f ca="1">'Composition Moles'!AS81/'Composition Moles'!$C81</f>
        <v>-4.4182197274330141E-3</v>
      </c>
      <c r="AS61" s="27">
        <f ca="1">'Composition Moles'!AT81/'Composition Moles'!$C81</f>
        <v>1.640441118481999E-3</v>
      </c>
      <c r="AT61" s="27">
        <f ca="1">'Composition Moles'!AU81/'Composition Moles'!$C81</f>
        <v>1.3585433693432705E-5</v>
      </c>
      <c r="AU61" s="27">
        <f ca="1">'Composition Moles'!AV81/'Composition Moles'!$C81</f>
        <v>0</v>
      </c>
      <c r="AV61" s="27">
        <f ca="1">'Composition Moles'!AW81/'Composition Moles'!$C81</f>
        <v>4.4831931188327927E-4</v>
      </c>
      <c r="AW61" s="27">
        <f ca="1">'Composition Moles'!AX81/'Composition Moles'!$C81</f>
        <v>4.5511202872999563E-4</v>
      </c>
      <c r="AX61" s="27">
        <f ca="1">'Composition Moles'!AY81/'Composition Moles'!$C81</f>
        <v>4.5511202872999563E-4</v>
      </c>
      <c r="AY61" s="27">
        <f ca="1">'Composition Moles'!AZ81/'Composition Moles'!$C81</f>
        <v>4.2114844449641384E-4</v>
      </c>
      <c r="AZ61" s="27">
        <f ca="1">'Composition Moles'!BA81/'Composition Moles'!$C81</f>
        <v>4.7549017927014468E-5</v>
      </c>
      <c r="BA61" s="27">
        <f ca="1">'Composition Moles'!BB81/'Composition Moles'!$C81</f>
        <v>1.270238050335958E-3</v>
      </c>
      <c r="BB61" s="27">
        <f ca="1">'Composition Moles'!BC81/'Composition Moles'!$C81</f>
        <v>6.3851538359133706E-4</v>
      </c>
      <c r="BC61" s="27">
        <f ca="1">'Composition Moles'!BD81/'Composition Moles'!$C81</f>
        <v>3.617121720876458E-3</v>
      </c>
      <c r="BD61" s="27">
        <f ca="1">'Composition Moles'!BE81/'Composition Moles'!$C81</f>
        <v>5.2643555562051727E-4</v>
      </c>
      <c r="BE61" s="27">
        <f ca="1">'Composition Moles'!BF81/'Composition Moles'!$C81</f>
        <v>2.2755601436499781E-4</v>
      </c>
      <c r="BF61" s="27">
        <f ca="1">'Composition Moles'!BG81/'Composition Moles'!$C81</f>
        <v>1.9019607170805787E-4</v>
      </c>
      <c r="BG61" s="27">
        <f ca="1">'Composition Moles'!BH81/'Composition Moles'!$C81</f>
        <v>7.1323526890521699E-4</v>
      </c>
      <c r="BH61" s="27">
        <f ca="1">'Composition Moles'!BI81/'Composition Moles'!$C81</f>
        <v>5.8417364881760631E-4</v>
      </c>
      <c r="BI61" s="27">
        <f ca="1">'Composition Moles'!BJ81/'Composition Moles'!$C81</f>
        <v>4.2114844449641384E-4</v>
      </c>
      <c r="BJ61" s="27">
        <f ca="1">'Composition Moles'!BK81/'Composition Moles'!$C81</f>
        <v>3.2639004448472069E-3</v>
      </c>
      <c r="BK61" s="27">
        <f ca="1">'Composition Moles'!BL81/'Composition Moles'!$C81</f>
        <v>2.0717786382484874E-4</v>
      </c>
      <c r="BL61" s="27">
        <f ca="1">'Composition Moles'!BM81/'Composition Moles'!$C81</f>
        <v>1.5283612905111793E-3</v>
      </c>
      <c r="BM61" s="27">
        <f ca="1">'Composition Moles'!BN81/'Composition Moles'!$C81</f>
        <v>3.2435222943070583E-3</v>
      </c>
      <c r="BN61" s="27">
        <f ca="1">'Composition Moles'!BO81/'Composition Moles'!$C81</f>
        <v>1.5283612905111793E-3</v>
      </c>
      <c r="BO61" s="27">
        <f ca="1">'Composition Moles'!BP81/'Composition Moles'!$C81</f>
        <v>8.7626047322640946E-4</v>
      </c>
      <c r="BP61" s="27">
        <f ca="1">'Composition Moles'!BQ81/'Composition Moles'!$C81</f>
        <v>3.4608892334019813E-3</v>
      </c>
      <c r="BQ61" s="27">
        <f ca="1">'Composition Moles'!BR81/'Composition Moles'!$C81</f>
        <v>2.7238794555332572E-3</v>
      </c>
      <c r="BR61" s="27">
        <f ca="1">'Composition Moles'!BS81/'Composition Moles'!$C81</f>
        <v>5.2983191404387545E-4</v>
      </c>
      <c r="BS61" s="27">
        <f ca="1">'Composition Moles'!BT81/'Composition Moles'!$C81</f>
        <v>1.5827030252849102E-3</v>
      </c>
      <c r="BT61" s="27">
        <f ca="1">'Composition Moles'!BU81/'Composition Moles'!$C81</f>
        <v>0</v>
      </c>
      <c r="BU61" s="27">
        <f t="shared" ca="1" si="2"/>
        <v>0.99999999999999989</v>
      </c>
      <c r="BV61" s="56" t="e">
        <f t="shared" ca="1" si="3"/>
        <v>#DIV/0!</v>
      </c>
      <c r="BW61" s="27"/>
      <c r="BX61" s="23"/>
      <c r="BZ61" s="24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</row>
    <row r="62" spans="1:106">
      <c r="A62">
        <f t="shared" ref="A62:A79" si="5">A61+TimeStep</f>
        <v>2.9999999999999973</v>
      </c>
      <c r="B62" s="24">
        <f ca="1">B61+DeltaRK4!B63</f>
        <v>414.16589135026567</v>
      </c>
      <c r="C62" s="27">
        <f ca="1">'Composition Moles'!D82/'Composition Moles'!$C82</f>
        <v>6.0951869468260519E-2</v>
      </c>
      <c r="D62" s="27">
        <f ca="1">'Composition Moles'!E82/'Composition Moles'!$C82</f>
        <v>2.1634803156791575E-3</v>
      </c>
      <c r="E62" s="27">
        <f ca="1">'Composition Moles'!F82/'Composition Moles'!$C82</f>
        <v>2.9764052149139322E-2</v>
      </c>
      <c r="F62" s="27">
        <f ca="1">'Composition Moles'!G82/'Composition Moles'!$C82</f>
        <v>6.1414278999286026E-3</v>
      </c>
      <c r="G62" s="27">
        <f ca="1">'Composition Moles'!H82/'Composition Moles'!$C82</f>
        <v>4.1095936922633919E-4</v>
      </c>
      <c r="H62" s="27">
        <f ca="1">'Composition Moles'!I82/'Composition Moles'!$C82</f>
        <v>4.3813023661320462E-4</v>
      </c>
      <c r="I62" s="27">
        <f ca="1">'Composition Moles'!J82/'Composition Moles'!$C82</f>
        <v>1.0528711112410343E-4</v>
      </c>
      <c r="J62" s="27">
        <f ca="1">'Composition Moles'!K82/'Composition Moles'!$C82</f>
        <v>5.0945376350372627E-5</v>
      </c>
      <c r="K62" s="27">
        <f ca="1">'Composition Moles'!L82/'Composition Moles'!$C82</f>
        <v>0</v>
      </c>
      <c r="L62" s="27">
        <f ca="1">'Composition Moles'!M82/'Composition Moles'!$C82</f>
        <v>3.3963584233581753E-5</v>
      </c>
      <c r="M62" s="27">
        <f ca="1">'Composition Moles'!N82/'Composition Moles'!$C82</f>
        <v>1.0868346954746161E-4</v>
      </c>
      <c r="N62" s="27">
        <f ca="1">'Composition Moles'!O82/'Composition Moles'!$C82</f>
        <v>0</v>
      </c>
      <c r="O62" s="27">
        <f ca="1">'Composition Moles'!P82/'Composition Moles'!$C82</f>
        <v>0</v>
      </c>
      <c r="P62" s="27">
        <f ca="1">'Composition Moles'!Q82/'Composition Moles'!$C82</f>
        <v>0.12073310551871858</v>
      </c>
      <c r="Q62" s="27">
        <f ca="1">'Composition Moles'!R82/'Composition Moles'!$C82</f>
        <v>1.6981792116790877E-5</v>
      </c>
      <c r="R62" s="27">
        <f ca="1">'Composition Moles'!S82/'Composition Moles'!$C82</f>
        <v>0</v>
      </c>
      <c r="S62" s="27">
        <f ca="1">'Composition Moles'!T82/'Composition Moles'!$C82</f>
        <v>4.4152659503656276E-5</v>
      </c>
      <c r="T62" s="27">
        <f ca="1">'Composition Moles'!U82/'Composition Moles'!$C82</f>
        <v>0</v>
      </c>
      <c r="U62" s="27">
        <f ca="1">'Composition Moles'!V82/'Composition Moles'!$C82</f>
        <v>1.0189075270074524E-5</v>
      </c>
      <c r="V62" s="27">
        <f ca="1">'Composition Moles'!W82/'Composition Moles'!$C82</f>
        <v>0.49259876028082233</v>
      </c>
      <c r="W62" s="27">
        <f ca="1">'Composition Moles'!X82/'Composition Moles'!$C82</f>
        <v>3.3963584233581753E-6</v>
      </c>
      <c r="X62" s="27">
        <f ca="1">'Composition Moles'!Y82/'Composition Moles'!$C82</f>
        <v>1.0189075270074524E-5</v>
      </c>
      <c r="Y62" s="27">
        <f ca="1">'Composition Moles'!Z82/'Composition Moles'!$C82</f>
        <v>0</v>
      </c>
      <c r="Z62" s="27">
        <f ca="1">'Composition Moles'!AA82/'Composition Moles'!$C82</f>
        <v>0</v>
      </c>
      <c r="AA62" s="27">
        <f ca="1">'Composition Moles'!AB82/'Composition Moles'!$C82</f>
        <v>0</v>
      </c>
      <c r="AB62" s="27">
        <f ca="1">'Composition Moles'!AC82/'Composition Moles'!$C82</f>
        <v>0</v>
      </c>
      <c r="AC62" s="27">
        <f ca="1">'Composition Moles'!AD82/'Composition Moles'!$C82</f>
        <v>0</v>
      </c>
      <c r="AD62" s="27">
        <f ca="1">'Composition Moles'!AE82/'Composition Moles'!$C82</f>
        <v>2.4895079520842201E-4</v>
      </c>
      <c r="AE62" s="27">
        <f ca="1">'Composition Moles'!AF82/'Composition Moles'!$C82</f>
        <v>7.3977982082192334E-2</v>
      </c>
      <c r="AF62" s="27">
        <f ca="1">'Composition Moles'!AG82/'Composition Moles'!$C82</f>
        <v>7.1996181572293788E-2</v>
      </c>
      <c r="AG62" s="27">
        <f ca="1">'Composition Moles'!AH82/'Composition Moles'!$C82</f>
        <v>4.0337708096672094E-2</v>
      </c>
      <c r="AH62" s="27">
        <f ca="1">'Composition Moles'!AI82/'Composition Moles'!$C82</f>
        <v>0</v>
      </c>
      <c r="AI62" s="27">
        <f ca="1">'Composition Moles'!AJ82/'Composition Moles'!$C82</f>
        <v>0</v>
      </c>
      <c r="AJ62" s="27">
        <f ca="1">'Composition Moles'!AK82/'Composition Moles'!$C82</f>
        <v>0</v>
      </c>
      <c r="AK62" s="27">
        <f ca="1">'Composition Moles'!AL82/'Composition Moles'!$C82</f>
        <v>7.0644255205850042E-4</v>
      </c>
      <c r="AL62" s="27">
        <f ca="1">'Composition Moles'!AM82/'Composition Moles'!$C82</f>
        <v>5.9808463496916345E-6</v>
      </c>
      <c r="AM62" s="27">
        <f ca="1">'Composition Moles'!AN82/'Composition Moles'!$C82</f>
        <v>5.9741485062431697E-4</v>
      </c>
      <c r="AN62" s="27">
        <f ca="1">'Composition Moles'!AO82/'Composition Moles'!$C82</f>
        <v>8.7999646749210327E-3</v>
      </c>
      <c r="AO62" s="27">
        <f ca="1">'Composition Moles'!AP82/'Composition Moles'!$C82</f>
        <v>6.7349787535192608E-3</v>
      </c>
      <c r="AP62" s="27">
        <f ca="1">'Composition Moles'!AQ82/'Composition Moles'!$C82</f>
        <v>8.9602009105052057E-3</v>
      </c>
      <c r="AQ62" s="27">
        <f ca="1">'Composition Moles'!AR82/'Composition Moles'!$C82</f>
        <v>4.7970773761197211E-2</v>
      </c>
      <c r="AR62" s="27">
        <f ca="1">'Composition Moles'!AS82/'Composition Moles'!$C82</f>
        <v>-4.536927463920184E-3</v>
      </c>
      <c r="AS62" s="27">
        <f ca="1">'Composition Moles'!AT82/'Composition Moles'!$C82</f>
        <v>1.6404411184819986E-3</v>
      </c>
      <c r="AT62" s="27">
        <f ca="1">'Composition Moles'!AU82/'Composition Moles'!$C82</f>
        <v>1.3585433693432701E-5</v>
      </c>
      <c r="AU62" s="27">
        <f ca="1">'Composition Moles'!AV82/'Composition Moles'!$C82</f>
        <v>0</v>
      </c>
      <c r="AV62" s="27">
        <f ca="1">'Composition Moles'!AW82/'Composition Moles'!$C82</f>
        <v>4.4831931188327916E-4</v>
      </c>
      <c r="AW62" s="27">
        <f ca="1">'Composition Moles'!AX82/'Composition Moles'!$C82</f>
        <v>4.5511202872999552E-4</v>
      </c>
      <c r="AX62" s="27">
        <f ca="1">'Composition Moles'!AY82/'Composition Moles'!$C82</f>
        <v>4.5511202872999552E-4</v>
      </c>
      <c r="AY62" s="27">
        <f ca="1">'Composition Moles'!AZ82/'Composition Moles'!$C82</f>
        <v>4.2114844449641373E-4</v>
      </c>
      <c r="AZ62" s="27">
        <f ca="1">'Composition Moles'!BA82/'Composition Moles'!$C82</f>
        <v>4.7549017927014455E-5</v>
      </c>
      <c r="BA62" s="27">
        <f ca="1">'Composition Moles'!BB82/'Composition Moles'!$C82</f>
        <v>1.2702380503359575E-3</v>
      </c>
      <c r="BB62" s="27">
        <f ca="1">'Composition Moles'!BC82/'Composition Moles'!$C82</f>
        <v>6.3851538359133684E-4</v>
      </c>
      <c r="BC62" s="27">
        <f ca="1">'Composition Moles'!BD82/'Composition Moles'!$C82</f>
        <v>3.6171217208764567E-3</v>
      </c>
      <c r="BD62" s="27">
        <f ca="1">'Composition Moles'!BE82/'Composition Moles'!$C82</f>
        <v>5.2643555562051716E-4</v>
      </c>
      <c r="BE62" s="27">
        <f ca="1">'Composition Moles'!BF82/'Composition Moles'!$C82</f>
        <v>2.2755601436499776E-4</v>
      </c>
      <c r="BF62" s="27">
        <f ca="1">'Composition Moles'!BG82/'Composition Moles'!$C82</f>
        <v>1.9019607170805782E-4</v>
      </c>
      <c r="BG62" s="27">
        <f ca="1">'Composition Moles'!BH82/'Composition Moles'!$C82</f>
        <v>7.1323526890521678E-4</v>
      </c>
      <c r="BH62" s="27">
        <f ca="1">'Composition Moles'!BI82/'Composition Moles'!$C82</f>
        <v>5.8417364881760609E-4</v>
      </c>
      <c r="BI62" s="27">
        <f ca="1">'Composition Moles'!BJ82/'Composition Moles'!$C82</f>
        <v>4.2114844449641373E-4</v>
      </c>
      <c r="BJ62" s="27">
        <f ca="1">'Composition Moles'!BK82/'Composition Moles'!$C82</f>
        <v>3.2639004448472061E-3</v>
      </c>
      <c r="BK62" s="27">
        <f ca="1">'Composition Moles'!BL82/'Composition Moles'!$C82</f>
        <v>2.0717786382484869E-4</v>
      </c>
      <c r="BL62" s="27">
        <f ca="1">'Composition Moles'!BM82/'Composition Moles'!$C82</f>
        <v>1.5283612905111789E-3</v>
      </c>
      <c r="BM62" s="27">
        <f ca="1">'Composition Moles'!BN82/'Composition Moles'!$C82</f>
        <v>3.2435222943070574E-3</v>
      </c>
      <c r="BN62" s="27">
        <f ca="1">'Composition Moles'!BO82/'Composition Moles'!$C82</f>
        <v>1.5283612905111789E-3</v>
      </c>
      <c r="BO62" s="27">
        <f ca="1">'Composition Moles'!BP82/'Composition Moles'!$C82</f>
        <v>8.7626047322640925E-4</v>
      </c>
      <c r="BP62" s="27">
        <f ca="1">'Composition Moles'!BQ82/'Composition Moles'!$C82</f>
        <v>3.4608892334019804E-3</v>
      </c>
      <c r="BQ62" s="27">
        <f ca="1">'Composition Moles'!BR82/'Composition Moles'!$C82</f>
        <v>2.7238794555332563E-3</v>
      </c>
      <c r="BR62" s="27">
        <f ca="1">'Composition Moles'!BS82/'Composition Moles'!$C82</f>
        <v>5.2983191404387534E-4</v>
      </c>
      <c r="BS62" s="27">
        <f ca="1">'Composition Moles'!BT82/'Composition Moles'!$C82</f>
        <v>1.5827030252849096E-3</v>
      </c>
      <c r="BT62" s="27">
        <f ca="1">'Composition Moles'!BU82/'Composition Moles'!$C82</f>
        <v>0</v>
      </c>
      <c r="BU62" s="27">
        <f t="shared" ca="1" si="2"/>
        <v>0.99999999999999967</v>
      </c>
      <c r="BV62" s="56" t="e">
        <f t="shared" ca="1" si="3"/>
        <v>#DIV/0!</v>
      </c>
      <c r="BW62" s="27"/>
      <c r="BX62" s="23"/>
      <c r="BZ62" s="24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</row>
    <row r="63" spans="1:106">
      <c r="A63">
        <f t="shared" si="5"/>
        <v>3.0499999999999972</v>
      </c>
      <c r="B63" s="24">
        <f ca="1">B62+DeltaRK4!B64</f>
        <v>414.18858550055256</v>
      </c>
      <c r="C63" s="27">
        <f ca="1">'Composition Moles'!D83/'Composition Moles'!$C83</f>
        <v>6.0913219193132105E-2</v>
      </c>
      <c r="D63" s="27">
        <f ca="1">'Composition Moles'!E83/'Composition Moles'!$C83</f>
        <v>2.1634803156791575E-3</v>
      </c>
      <c r="E63" s="27">
        <f ca="1">'Composition Moles'!F83/'Composition Moles'!$C83</f>
        <v>2.9802148509817068E-2</v>
      </c>
      <c r="F63" s="27">
        <f ca="1">'Composition Moles'!G83/'Composition Moles'!$C83</f>
        <v>6.1419818143792718E-3</v>
      </c>
      <c r="G63" s="27">
        <f ca="1">'Composition Moles'!H83/'Composition Moles'!$C83</f>
        <v>4.1095936922633919E-4</v>
      </c>
      <c r="H63" s="27">
        <f ca="1">'Composition Moles'!I83/'Composition Moles'!$C83</f>
        <v>4.3813023661320462E-4</v>
      </c>
      <c r="I63" s="27">
        <f ca="1">'Composition Moles'!J83/'Composition Moles'!$C83</f>
        <v>1.0528711112410343E-4</v>
      </c>
      <c r="J63" s="27">
        <f ca="1">'Composition Moles'!K83/'Composition Moles'!$C83</f>
        <v>5.0945376350372627E-5</v>
      </c>
      <c r="K63" s="27">
        <f ca="1">'Composition Moles'!L83/'Composition Moles'!$C83</f>
        <v>0</v>
      </c>
      <c r="L63" s="27">
        <f ca="1">'Composition Moles'!M83/'Composition Moles'!$C83</f>
        <v>3.3963584233581753E-5</v>
      </c>
      <c r="M63" s="27">
        <f ca="1">'Composition Moles'!N83/'Composition Moles'!$C83</f>
        <v>1.0868346954746161E-4</v>
      </c>
      <c r="N63" s="27">
        <f ca="1">'Composition Moles'!O83/'Composition Moles'!$C83</f>
        <v>0</v>
      </c>
      <c r="O63" s="27">
        <f ca="1">'Composition Moles'!P83/'Composition Moles'!$C83</f>
        <v>0</v>
      </c>
      <c r="P63" s="27">
        <f ca="1">'Composition Moles'!Q83/'Composition Moles'!$C83</f>
        <v>0.12162361533874656</v>
      </c>
      <c r="Q63" s="27">
        <f ca="1">'Composition Moles'!R83/'Composition Moles'!$C83</f>
        <v>1.6981792116790877E-5</v>
      </c>
      <c r="R63" s="27">
        <f ca="1">'Composition Moles'!S83/'Composition Moles'!$C83</f>
        <v>0</v>
      </c>
      <c r="S63" s="27">
        <f ca="1">'Composition Moles'!T83/'Composition Moles'!$C83</f>
        <v>4.4152659503656276E-5</v>
      </c>
      <c r="T63" s="27">
        <f ca="1">'Composition Moles'!U83/'Composition Moles'!$C83</f>
        <v>0</v>
      </c>
      <c r="U63" s="27">
        <f ca="1">'Composition Moles'!V83/'Composition Moles'!$C83</f>
        <v>1.0189075270074524E-5</v>
      </c>
      <c r="V63" s="27">
        <f ca="1">'Composition Moles'!W83/'Composition Moles'!$C83</f>
        <v>0.49050718336100751</v>
      </c>
      <c r="W63" s="27">
        <f ca="1">'Composition Moles'!X83/'Composition Moles'!$C83</f>
        <v>3.3963584233581753E-6</v>
      </c>
      <c r="X63" s="27">
        <f ca="1">'Composition Moles'!Y83/'Composition Moles'!$C83</f>
        <v>1.0189075270074524E-5</v>
      </c>
      <c r="Y63" s="27">
        <f ca="1">'Composition Moles'!Z83/'Composition Moles'!$C83</f>
        <v>0</v>
      </c>
      <c r="Z63" s="27">
        <f ca="1">'Composition Moles'!AA83/'Composition Moles'!$C83</f>
        <v>0</v>
      </c>
      <c r="AA63" s="27">
        <f ca="1">'Composition Moles'!AB83/'Composition Moles'!$C83</f>
        <v>0</v>
      </c>
      <c r="AB63" s="27">
        <f ca="1">'Composition Moles'!AC83/'Composition Moles'!$C83</f>
        <v>0</v>
      </c>
      <c r="AC63" s="27">
        <f ca="1">'Composition Moles'!AD83/'Composition Moles'!$C83</f>
        <v>0</v>
      </c>
      <c r="AD63" s="27">
        <f ca="1">'Composition Moles'!AE83/'Composition Moles'!$C83</f>
        <v>2.4296469624031014E-4</v>
      </c>
      <c r="AE63" s="27">
        <f ca="1">'Composition Moles'!AF83/'Composition Moles'!$C83</f>
        <v>7.3973780140891898E-2</v>
      </c>
      <c r="AF63" s="27">
        <f ca="1">'Composition Moles'!AG83/'Composition Moles'!$C83</f>
        <v>7.3236976754922758E-2</v>
      </c>
      <c r="AG63" s="27">
        <f ca="1">'Composition Moles'!AH83/'Composition Moles'!$C83</f>
        <v>4.0696579798564947E-2</v>
      </c>
      <c r="AH63" s="27">
        <f ca="1">'Composition Moles'!AI83/'Composition Moles'!$C83</f>
        <v>0</v>
      </c>
      <c r="AI63" s="27">
        <f ca="1">'Composition Moles'!AJ83/'Composition Moles'!$C83</f>
        <v>0</v>
      </c>
      <c r="AJ63" s="27">
        <f ca="1">'Composition Moles'!AK83/'Composition Moles'!$C83</f>
        <v>0</v>
      </c>
      <c r="AK63" s="27">
        <f ca="1">'Composition Moles'!AL83/'Composition Moles'!$C83</f>
        <v>7.0644255205850042E-4</v>
      </c>
      <c r="AL63" s="27">
        <f ca="1">'Composition Moles'!AM83/'Composition Moles'!$C83</f>
        <v>5.4269318990220892E-6</v>
      </c>
      <c r="AM63" s="27">
        <f ca="1">'Composition Moles'!AN83/'Composition Moles'!$C83</f>
        <v>5.5916859802931788E-4</v>
      </c>
      <c r="AN63" s="27">
        <f ca="1">'Composition Moles'!AO83/'Composition Moles'!$C83</f>
        <v>8.7999646749210327E-3</v>
      </c>
      <c r="AO63" s="27">
        <f ca="1">'Composition Moles'!AP83/'Composition Moles'!$C83</f>
        <v>6.7349787535192608E-3</v>
      </c>
      <c r="AP63" s="27">
        <f ca="1">'Composition Moles'!AQ83/'Composition Moles'!$C83</f>
        <v>8.8436637180316288E-3</v>
      </c>
      <c r="AQ63" s="27">
        <f ca="1">'Composition Moles'!AR83/'Composition Moles'!$C83</f>
        <v>4.7854236568723639E-2</v>
      </c>
      <c r="AR63" s="27">
        <f ca="1">'Composition Moles'!AS83/'Composition Moles'!$C83</f>
        <v>-4.6534646563937618E-3</v>
      </c>
      <c r="AS63" s="27">
        <f ca="1">'Composition Moles'!AT83/'Composition Moles'!$C83</f>
        <v>1.6404411184819986E-3</v>
      </c>
      <c r="AT63" s="27">
        <f ca="1">'Composition Moles'!AU83/'Composition Moles'!$C83</f>
        <v>1.3585433693432701E-5</v>
      </c>
      <c r="AU63" s="27">
        <f ca="1">'Composition Moles'!AV83/'Composition Moles'!$C83</f>
        <v>0</v>
      </c>
      <c r="AV63" s="27">
        <f ca="1">'Composition Moles'!AW83/'Composition Moles'!$C83</f>
        <v>4.4831931188327916E-4</v>
      </c>
      <c r="AW63" s="27">
        <f ca="1">'Composition Moles'!AX83/'Composition Moles'!$C83</f>
        <v>4.5511202872999552E-4</v>
      </c>
      <c r="AX63" s="27">
        <f ca="1">'Composition Moles'!AY83/'Composition Moles'!$C83</f>
        <v>4.5511202872999552E-4</v>
      </c>
      <c r="AY63" s="27">
        <f ca="1">'Composition Moles'!AZ83/'Composition Moles'!$C83</f>
        <v>4.2114844449641373E-4</v>
      </c>
      <c r="AZ63" s="27">
        <f ca="1">'Composition Moles'!BA83/'Composition Moles'!$C83</f>
        <v>4.7549017927014455E-5</v>
      </c>
      <c r="BA63" s="27">
        <f ca="1">'Composition Moles'!BB83/'Composition Moles'!$C83</f>
        <v>1.2702380503359575E-3</v>
      </c>
      <c r="BB63" s="27">
        <f ca="1">'Composition Moles'!BC83/'Composition Moles'!$C83</f>
        <v>6.3851538359133684E-4</v>
      </c>
      <c r="BC63" s="27">
        <f ca="1">'Composition Moles'!BD83/'Composition Moles'!$C83</f>
        <v>3.6171217208764567E-3</v>
      </c>
      <c r="BD63" s="27">
        <f ca="1">'Composition Moles'!BE83/'Composition Moles'!$C83</f>
        <v>5.2643555562051716E-4</v>
      </c>
      <c r="BE63" s="27">
        <f ca="1">'Composition Moles'!BF83/'Composition Moles'!$C83</f>
        <v>2.2755601436499776E-4</v>
      </c>
      <c r="BF63" s="27">
        <f ca="1">'Composition Moles'!BG83/'Composition Moles'!$C83</f>
        <v>1.9019607170805782E-4</v>
      </c>
      <c r="BG63" s="27">
        <f ca="1">'Composition Moles'!BH83/'Composition Moles'!$C83</f>
        <v>7.1323526890521678E-4</v>
      </c>
      <c r="BH63" s="27">
        <f ca="1">'Composition Moles'!BI83/'Composition Moles'!$C83</f>
        <v>5.8417364881760609E-4</v>
      </c>
      <c r="BI63" s="27">
        <f ca="1">'Composition Moles'!BJ83/'Composition Moles'!$C83</f>
        <v>4.2114844449641373E-4</v>
      </c>
      <c r="BJ63" s="27">
        <f ca="1">'Composition Moles'!BK83/'Composition Moles'!$C83</f>
        <v>3.2639004448472061E-3</v>
      </c>
      <c r="BK63" s="27">
        <f ca="1">'Composition Moles'!BL83/'Composition Moles'!$C83</f>
        <v>2.0717786382484869E-4</v>
      </c>
      <c r="BL63" s="27">
        <f ca="1">'Composition Moles'!BM83/'Composition Moles'!$C83</f>
        <v>1.5283612905111789E-3</v>
      </c>
      <c r="BM63" s="27">
        <f ca="1">'Composition Moles'!BN83/'Composition Moles'!$C83</f>
        <v>3.2435222943070574E-3</v>
      </c>
      <c r="BN63" s="27">
        <f ca="1">'Composition Moles'!BO83/'Composition Moles'!$C83</f>
        <v>1.5283612905111789E-3</v>
      </c>
      <c r="BO63" s="27">
        <f ca="1">'Composition Moles'!BP83/'Composition Moles'!$C83</f>
        <v>8.7626047322640925E-4</v>
      </c>
      <c r="BP63" s="27">
        <f ca="1">'Composition Moles'!BQ83/'Composition Moles'!$C83</f>
        <v>3.4608892334019804E-3</v>
      </c>
      <c r="BQ63" s="27">
        <f ca="1">'Composition Moles'!BR83/'Composition Moles'!$C83</f>
        <v>2.7238794555332563E-3</v>
      </c>
      <c r="BR63" s="27">
        <f ca="1">'Composition Moles'!BS83/'Composition Moles'!$C83</f>
        <v>5.2983191404387534E-4</v>
      </c>
      <c r="BS63" s="27">
        <f ca="1">'Composition Moles'!BT83/'Composition Moles'!$C83</f>
        <v>1.5827030252849096E-3</v>
      </c>
      <c r="BT63" s="27">
        <f ca="1">'Composition Moles'!BU83/'Composition Moles'!$C83</f>
        <v>0</v>
      </c>
      <c r="BU63" s="27">
        <f t="shared" ca="1" si="2"/>
        <v>0.99999999999999967</v>
      </c>
      <c r="BV63" s="56" t="e">
        <f t="shared" ca="1" si="3"/>
        <v>#DIV/0!</v>
      </c>
      <c r="BW63" s="27"/>
      <c r="BX63" s="23"/>
      <c r="BZ63" s="24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</row>
    <row r="64" spans="1:106">
      <c r="A64">
        <f t="shared" si="5"/>
        <v>3.099999999999997</v>
      </c>
      <c r="B64" s="24">
        <f ca="1">B63+DeltaRK4!B65</f>
        <v>414.21009961343333</v>
      </c>
      <c r="C64" s="27">
        <f ca="1">'Composition Moles'!D84/'Composition Moles'!$C84</f>
        <v>6.0877082066682561E-2</v>
      </c>
      <c r="D64" s="27">
        <f ca="1">'Composition Moles'!E84/'Composition Moles'!$C84</f>
        <v>2.1634803156791579E-3</v>
      </c>
      <c r="E64" s="27">
        <f ca="1">'Composition Moles'!F84/'Composition Moles'!$C84</f>
        <v>2.9837783341237201E-2</v>
      </c>
      <c r="F64" s="27">
        <f ca="1">'Composition Moles'!G84/'Composition Moles'!$C84</f>
        <v>6.1424841094086949E-3</v>
      </c>
      <c r="G64" s="27">
        <f ca="1">'Composition Moles'!H84/'Composition Moles'!$C84</f>
        <v>4.1095936922633925E-4</v>
      </c>
      <c r="H64" s="27">
        <f ca="1">'Composition Moles'!I84/'Composition Moles'!$C84</f>
        <v>4.3813023661320468E-4</v>
      </c>
      <c r="I64" s="27">
        <f ca="1">'Composition Moles'!J84/'Composition Moles'!$C84</f>
        <v>1.0528711112410345E-4</v>
      </c>
      <c r="J64" s="27">
        <f ca="1">'Composition Moles'!K84/'Composition Moles'!$C84</f>
        <v>5.0945376350372634E-5</v>
      </c>
      <c r="K64" s="27">
        <f ca="1">'Composition Moles'!L84/'Composition Moles'!$C84</f>
        <v>0</v>
      </c>
      <c r="L64" s="27">
        <f ca="1">'Composition Moles'!M84/'Composition Moles'!$C84</f>
        <v>3.396358423358176E-5</v>
      </c>
      <c r="M64" s="27">
        <f ca="1">'Composition Moles'!N84/'Composition Moles'!$C84</f>
        <v>1.0868346954746162E-4</v>
      </c>
      <c r="N64" s="27">
        <f ca="1">'Composition Moles'!O84/'Composition Moles'!$C84</f>
        <v>0</v>
      </c>
      <c r="O64" s="27">
        <f ca="1">'Composition Moles'!P84/'Composition Moles'!$C84</f>
        <v>0</v>
      </c>
      <c r="P64" s="27">
        <f ca="1">'Composition Moles'!Q84/'Composition Moles'!$C84</f>
        <v>0.12249614969255113</v>
      </c>
      <c r="Q64" s="27">
        <f ca="1">'Composition Moles'!R84/'Composition Moles'!$C84</f>
        <v>1.698179211679088E-5</v>
      </c>
      <c r="R64" s="27">
        <f ca="1">'Composition Moles'!S84/'Composition Moles'!$C84</f>
        <v>0</v>
      </c>
      <c r="S64" s="27">
        <f ca="1">'Composition Moles'!T84/'Composition Moles'!$C84</f>
        <v>4.4152659503656283E-5</v>
      </c>
      <c r="T64" s="27">
        <f ca="1">'Composition Moles'!U84/'Composition Moles'!$C84</f>
        <v>0</v>
      </c>
      <c r="U64" s="27">
        <f ca="1">'Composition Moles'!V84/'Composition Moles'!$C84</f>
        <v>1.0189075270074526E-5</v>
      </c>
      <c r="V64" s="27">
        <f ca="1">'Composition Moles'!W84/'Composition Moles'!$C84</f>
        <v>0.48845528986509962</v>
      </c>
      <c r="W64" s="27">
        <f ca="1">'Composition Moles'!X84/'Composition Moles'!$C84</f>
        <v>3.3963584233581758E-6</v>
      </c>
      <c r="X64" s="27">
        <f ca="1">'Composition Moles'!Y84/'Composition Moles'!$C84</f>
        <v>1.0189075270074526E-5</v>
      </c>
      <c r="Y64" s="27">
        <f ca="1">'Composition Moles'!Z84/'Composition Moles'!$C84</f>
        <v>0</v>
      </c>
      <c r="Z64" s="27">
        <f ca="1">'Composition Moles'!AA84/'Composition Moles'!$C84</f>
        <v>0</v>
      </c>
      <c r="AA64" s="27">
        <f ca="1">'Composition Moles'!AB84/'Composition Moles'!$C84</f>
        <v>0</v>
      </c>
      <c r="AB64" s="27">
        <f ca="1">'Composition Moles'!AC84/'Composition Moles'!$C84</f>
        <v>0</v>
      </c>
      <c r="AC64" s="27">
        <f ca="1">'Composition Moles'!AD84/'Composition Moles'!$C84</f>
        <v>0</v>
      </c>
      <c r="AD64" s="27">
        <f ca="1">'Composition Moles'!AE84/'Composition Moles'!$C84</f>
        <v>2.3717989394542332E-4</v>
      </c>
      <c r="AE64" s="27">
        <f ca="1">'Composition Moles'!AF84/'Composition Moles'!$C84</f>
        <v>7.3953246423255084E-2</v>
      </c>
      <c r="AF64" s="27">
        <f ca="1">'Composition Moles'!AG84/'Composition Moles'!$C84</f>
        <v>7.4470610371369317E-2</v>
      </c>
      <c r="AG64" s="27">
        <f ca="1">'Composition Moles'!AH84/'Composition Moles'!$C84</f>
        <v>4.1048225180380975E-2</v>
      </c>
      <c r="AH64" s="27">
        <f ca="1">'Composition Moles'!AI84/'Composition Moles'!$C84</f>
        <v>0</v>
      </c>
      <c r="AI64" s="27">
        <f ca="1">'Composition Moles'!AJ84/'Composition Moles'!$C84</f>
        <v>0</v>
      </c>
      <c r="AJ64" s="27">
        <f ca="1">'Composition Moles'!AK84/'Composition Moles'!$C84</f>
        <v>0</v>
      </c>
      <c r="AK64" s="27">
        <f ca="1">'Composition Moles'!AL84/'Composition Moles'!$C84</f>
        <v>7.0644255205850053E-4</v>
      </c>
      <c r="AL64" s="27">
        <f ca="1">'Composition Moles'!AM84/'Composition Moles'!$C84</f>
        <v>4.9246368696008632E-6</v>
      </c>
      <c r="AM64" s="27">
        <f ca="1">'Composition Moles'!AN84/'Composition Moles'!$C84</f>
        <v>5.2333934303922588E-4</v>
      </c>
      <c r="AN64" s="27">
        <f ca="1">'Composition Moles'!AO84/'Composition Moles'!$C84</f>
        <v>8.7999646749210327E-3</v>
      </c>
      <c r="AO64" s="27">
        <f ca="1">'Composition Moles'!AP84/'Composition Moles'!$C84</f>
        <v>6.7349787535192617E-3</v>
      </c>
      <c r="AP64" s="27">
        <f ca="1">'Composition Moles'!AQ84/'Composition Moles'!$C84</f>
        <v>8.7292404559623279E-3</v>
      </c>
      <c r="AQ64" s="27">
        <f ca="1">'Composition Moles'!AR84/'Composition Moles'!$C84</f>
        <v>4.773981330665434E-2</v>
      </c>
      <c r="AR64" s="27">
        <f ca="1">'Composition Moles'!AS84/'Composition Moles'!$C84</f>
        <v>-4.7678879184630636E-3</v>
      </c>
      <c r="AS64" s="27">
        <f ca="1">'Composition Moles'!AT84/'Composition Moles'!$C84</f>
        <v>1.6404411184819988E-3</v>
      </c>
      <c r="AT64" s="27">
        <f ca="1">'Composition Moles'!AU84/'Composition Moles'!$C84</f>
        <v>1.3585433693432703E-5</v>
      </c>
      <c r="AU64" s="27">
        <f ca="1">'Composition Moles'!AV84/'Composition Moles'!$C84</f>
        <v>0</v>
      </c>
      <c r="AV64" s="27">
        <f ca="1">'Composition Moles'!AW84/'Composition Moles'!$C84</f>
        <v>4.4831931188327921E-4</v>
      </c>
      <c r="AW64" s="27">
        <f ca="1">'Composition Moles'!AX84/'Composition Moles'!$C84</f>
        <v>4.5511202872999557E-4</v>
      </c>
      <c r="AX64" s="27">
        <f ca="1">'Composition Moles'!AY84/'Composition Moles'!$C84</f>
        <v>4.5511202872999557E-4</v>
      </c>
      <c r="AY64" s="27">
        <f ca="1">'Composition Moles'!AZ84/'Composition Moles'!$C84</f>
        <v>4.2114844449641378E-4</v>
      </c>
      <c r="AZ64" s="27">
        <f ca="1">'Composition Moles'!BA84/'Composition Moles'!$C84</f>
        <v>4.7549017927014462E-5</v>
      </c>
      <c r="BA64" s="27">
        <f ca="1">'Composition Moles'!BB84/'Composition Moles'!$C84</f>
        <v>1.2702380503359578E-3</v>
      </c>
      <c r="BB64" s="27">
        <f ca="1">'Composition Moles'!BC84/'Composition Moles'!$C84</f>
        <v>6.3851538359133695E-4</v>
      </c>
      <c r="BC64" s="27">
        <f ca="1">'Composition Moles'!BD84/'Composition Moles'!$C84</f>
        <v>3.6171217208764571E-3</v>
      </c>
      <c r="BD64" s="27">
        <f ca="1">'Composition Moles'!BE84/'Composition Moles'!$C84</f>
        <v>5.2643555562051727E-4</v>
      </c>
      <c r="BE64" s="27">
        <f ca="1">'Composition Moles'!BF84/'Composition Moles'!$C84</f>
        <v>2.2755601436499779E-4</v>
      </c>
      <c r="BF64" s="27">
        <f ca="1">'Composition Moles'!BG84/'Composition Moles'!$C84</f>
        <v>1.9019607170805785E-4</v>
      </c>
      <c r="BG64" s="27">
        <f ca="1">'Composition Moles'!BH84/'Composition Moles'!$C84</f>
        <v>7.1323526890521688E-4</v>
      </c>
      <c r="BH64" s="27">
        <f ca="1">'Composition Moles'!BI84/'Composition Moles'!$C84</f>
        <v>5.841736488176062E-4</v>
      </c>
      <c r="BI64" s="27">
        <f ca="1">'Composition Moles'!BJ84/'Composition Moles'!$C84</f>
        <v>4.2114844449641378E-4</v>
      </c>
      <c r="BJ64" s="27">
        <f ca="1">'Composition Moles'!BK84/'Composition Moles'!$C84</f>
        <v>3.2639004448472065E-3</v>
      </c>
      <c r="BK64" s="27">
        <f ca="1">'Composition Moles'!BL84/'Composition Moles'!$C84</f>
        <v>2.0717786382484871E-4</v>
      </c>
      <c r="BL64" s="27">
        <f ca="1">'Composition Moles'!BM84/'Composition Moles'!$C84</f>
        <v>1.5283612905111791E-3</v>
      </c>
      <c r="BM64" s="27">
        <f ca="1">'Composition Moles'!BN84/'Composition Moles'!$C84</f>
        <v>3.2435222943070579E-3</v>
      </c>
      <c r="BN64" s="27">
        <f ca="1">'Composition Moles'!BO84/'Composition Moles'!$C84</f>
        <v>1.5283612905111791E-3</v>
      </c>
      <c r="BO64" s="27">
        <f ca="1">'Composition Moles'!BP84/'Composition Moles'!$C84</f>
        <v>8.7626047322640936E-4</v>
      </c>
      <c r="BP64" s="27">
        <f ca="1">'Composition Moles'!BQ84/'Composition Moles'!$C84</f>
        <v>3.4608892334019809E-3</v>
      </c>
      <c r="BQ64" s="27">
        <f ca="1">'Composition Moles'!BR84/'Composition Moles'!$C84</f>
        <v>2.7238794555332567E-3</v>
      </c>
      <c r="BR64" s="27">
        <f ca="1">'Composition Moles'!BS84/'Composition Moles'!$C84</f>
        <v>5.2983191404387545E-4</v>
      </c>
      <c r="BS64" s="27">
        <f ca="1">'Composition Moles'!BT84/'Composition Moles'!$C84</f>
        <v>1.58270302528491E-3</v>
      </c>
      <c r="BT64" s="27">
        <f ca="1">'Composition Moles'!BU84/'Composition Moles'!$C84</f>
        <v>0</v>
      </c>
      <c r="BU64" s="27">
        <f t="shared" ca="1" si="2"/>
        <v>1</v>
      </c>
      <c r="BV64" s="56" t="e">
        <f t="shared" ca="1" si="3"/>
        <v>#DIV/0!</v>
      </c>
      <c r="BW64" s="27"/>
      <c r="BX64" s="23"/>
      <c r="BZ64" s="24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</row>
    <row r="65" spans="1:106">
      <c r="A65">
        <f t="shared" si="5"/>
        <v>3.1499999999999968</v>
      </c>
      <c r="B65" s="24">
        <f ca="1">B64+DeltaRK4!B66</f>
        <v>414.23051463825271</v>
      </c>
      <c r="C65" s="27">
        <f ca="1">'Composition Moles'!D85/'Composition Moles'!$C85</f>
        <v>6.0843294827065672E-2</v>
      </c>
      <c r="D65" s="27">
        <f ca="1">'Composition Moles'!E85/'Composition Moles'!$C85</f>
        <v>2.1634803156791588E-3</v>
      </c>
      <c r="E65" s="27">
        <f ca="1">'Composition Moles'!F85/'Composition Moles'!$C85</f>
        <v>2.9871115046707267E-2</v>
      </c>
      <c r="F65" s="27">
        <f ca="1">'Composition Moles'!G85/'Composition Moles'!$C85</f>
        <v>6.1429396435555492E-3</v>
      </c>
      <c r="G65" s="27">
        <f ca="1">'Composition Moles'!H85/'Composition Moles'!$C85</f>
        <v>4.1095936922633936E-4</v>
      </c>
      <c r="H65" s="27">
        <f ca="1">'Composition Moles'!I85/'Composition Moles'!$C85</f>
        <v>4.3813023661320479E-4</v>
      </c>
      <c r="I65" s="27">
        <f ca="1">'Composition Moles'!J85/'Composition Moles'!$C85</f>
        <v>1.0528711112410347E-4</v>
      </c>
      <c r="J65" s="27">
        <f ca="1">'Composition Moles'!K85/'Composition Moles'!$C85</f>
        <v>5.0945376350372647E-5</v>
      </c>
      <c r="K65" s="27">
        <f ca="1">'Composition Moles'!L85/'Composition Moles'!$C85</f>
        <v>0</v>
      </c>
      <c r="L65" s="27">
        <f ca="1">'Composition Moles'!M85/'Composition Moles'!$C85</f>
        <v>3.3963584233581767E-5</v>
      </c>
      <c r="M65" s="27">
        <f ca="1">'Composition Moles'!N85/'Composition Moles'!$C85</f>
        <v>1.0868346954746165E-4</v>
      </c>
      <c r="N65" s="27">
        <f ca="1">'Composition Moles'!O85/'Composition Moles'!$C85</f>
        <v>0</v>
      </c>
      <c r="O65" s="27">
        <f ca="1">'Composition Moles'!P85/'Composition Moles'!$C85</f>
        <v>0</v>
      </c>
      <c r="P65" s="27">
        <f ca="1">'Composition Moles'!Q85/'Composition Moles'!$C85</f>
        <v>0.12335093310573422</v>
      </c>
      <c r="Q65" s="27">
        <f ca="1">'Composition Moles'!R85/'Composition Moles'!$C85</f>
        <v>1.6981792116790884E-5</v>
      </c>
      <c r="R65" s="27">
        <f ca="1">'Composition Moles'!S85/'Composition Moles'!$C85</f>
        <v>0</v>
      </c>
      <c r="S65" s="27">
        <f ca="1">'Composition Moles'!T85/'Composition Moles'!$C85</f>
        <v>4.4152659503656296E-5</v>
      </c>
      <c r="T65" s="27">
        <f ca="1">'Composition Moles'!U85/'Composition Moles'!$C85</f>
        <v>0</v>
      </c>
      <c r="U65" s="27">
        <f ca="1">'Composition Moles'!V85/'Composition Moles'!$C85</f>
        <v>1.0189075270074529E-5</v>
      </c>
      <c r="V65" s="27">
        <f ca="1">'Composition Moles'!W85/'Composition Moles'!$C85</f>
        <v>0.48644264577545498</v>
      </c>
      <c r="W65" s="27">
        <f ca="1">'Composition Moles'!X85/'Composition Moles'!$C85</f>
        <v>3.3963584233581766E-6</v>
      </c>
      <c r="X65" s="27">
        <f ca="1">'Composition Moles'!Y85/'Composition Moles'!$C85</f>
        <v>1.0189075270074529E-5</v>
      </c>
      <c r="Y65" s="27">
        <f ca="1">'Composition Moles'!Z85/'Composition Moles'!$C85</f>
        <v>0</v>
      </c>
      <c r="Z65" s="27">
        <f ca="1">'Composition Moles'!AA85/'Composition Moles'!$C85</f>
        <v>0</v>
      </c>
      <c r="AA65" s="27">
        <f ca="1">'Composition Moles'!AB85/'Composition Moles'!$C85</f>
        <v>0</v>
      </c>
      <c r="AB65" s="27">
        <f ca="1">'Composition Moles'!AC85/'Composition Moles'!$C85</f>
        <v>0</v>
      </c>
      <c r="AC65" s="27">
        <f ca="1">'Composition Moles'!AD85/'Composition Moles'!$C85</f>
        <v>0</v>
      </c>
      <c r="AD65" s="27">
        <f ca="1">'Composition Moles'!AE85/'Composition Moles'!$C85</f>
        <v>2.3159066490929819E-4</v>
      </c>
      <c r="AE65" s="27">
        <f ca="1">'Composition Moles'!AF85/'Composition Moles'!$C85</f>
        <v>7.3917107151421066E-2</v>
      </c>
      <c r="AF65" s="27">
        <f ca="1">'Composition Moles'!AG85/'Composition Moles'!$C85</f>
        <v>7.5696791277689135E-2</v>
      </c>
      <c r="AG65" s="27">
        <f ca="1">'Composition Moles'!AH85/'Composition Moles'!$C85</f>
        <v>4.1392740728052393E-2</v>
      </c>
      <c r="AH65" s="27">
        <f ca="1">'Composition Moles'!AI85/'Composition Moles'!$C85</f>
        <v>0</v>
      </c>
      <c r="AI65" s="27">
        <f ca="1">'Composition Moles'!AJ85/'Composition Moles'!$C85</f>
        <v>0</v>
      </c>
      <c r="AJ65" s="27">
        <f ca="1">'Composition Moles'!AK85/'Composition Moles'!$C85</f>
        <v>0</v>
      </c>
      <c r="AK65" s="27">
        <f ca="1">'Composition Moles'!AL85/'Composition Moles'!$C85</f>
        <v>7.0644255205850074E-4</v>
      </c>
      <c r="AL65" s="27">
        <f ca="1">'Composition Moles'!AM85/'Composition Moles'!$C85</f>
        <v>4.469102722748687E-6</v>
      </c>
      <c r="AM65" s="27">
        <f ca="1">'Composition Moles'!AN85/'Composition Moles'!$C85</f>
        <v>4.8978010488714117E-4</v>
      </c>
      <c r="AN65" s="27">
        <f ca="1">'Composition Moles'!AO85/'Composition Moles'!$C85</f>
        <v>8.7999646749210361E-3</v>
      </c>
      <c r="AO65" s="27">
        <f ca="1">'Composition Moles'!AP85/'Composition Moles'!$C85</f>
        <v>6.7349787535192635E-3</v>
      </c>
      <c r="AP65" s="27">
        <f ca="1">'Composition Moles'!AQ85/'Composition Moles'!$C85</f>
        <v>8.6168762878422022E-3</v>
      </c>
      <c r="AQ65" s="27">
        <f ca="1">'Composition Moles'!AR85/'Composition Moles'!$C85</f>
        <v>4.7627449138534228E-2</v>
      </c>
      <c r="AR65" s="27">
        <f ca="1">'Composition Moles'!AS85/'Composition Moles'!$C85</f>
        <v>-4.8802520865831945E-3</v>
      </c>
      <c r="AS65" s="27">
        <f ca="1">'Composition Moles'!AT85/'Composition Moles'!$C85</f>
        <v>1.6404411184819995E-3</v>
      </c>
      <c r="AT65" s="27">
        <f ca="1">'Composition Moles'!AU85/'Composition Moles'!$C85</f>
        <v>1.3585433693432706E-5</v>
      </c>
      <c r="AU65" s="27">
        <f ca="1">'Composition Moles'!AV85/'Composition Moles'!$C85</f>
        <v>0</v>
      </c>
      <c r="AV65" s="27">
        <f ca="1">'Composition Moles'!AW85/'Composition Moles'!$C85</f>
        <v>4.4831931188327932E-4</v>
      </c>
      <c r="AW65" s="27">
        <f ca="1">'Composition Moles'!AX85/'Composition Moles'!$C85</f>
        <v>4.5511202872999568E-4</v>
      </c>
      <c r="AX65" s="27">
        <f ca="1">'Composition Moles'!AY85/'Composition Moles'!$C85</f>
        <v>4.5511202872999568E-4</v>
      </c>
      <c r="AY65" s="27">
        <f ca="1">'Composition Moles'!AZ85/'Composition Moles'!$C85</f>
        <v>4.2114844449641389E-4</v>
      </c>
      <c r="AZ65" s="27">
        <f ca="1">'Composition Moles'!BA85/'Composition Moles'!$C85</f>
        <v>4.7549017927014475E-5</v>
      </c>
      <c r="BA65" s="27">
        <f ca="1">'Composition Moles'!BB85/'Composition Moles'!$C85</f>
        <v>1.2702380503359582E-3</v>
      </c>
      <c r="BB65" s="27">
        <f ca="1">'Composition Moles'!BC85/'Composition Moles'!$C85</f>
        <v>6.3851538359133717E-4</v>
      </c>
      <c r="BC65" s="27">
        <f ca="1">'Composition Moles'!BD85/'Composition Moles'!$C85</f>
        <v>3.6171217208764584E-3</v>
      </c>
      <c r="BD65" s="27">
        <f ca="1">'Composition Moles'!BE85/'Composition Moles'!$C85</f>
        <v>5.2643555562051738E-4</v>
      </c>
      <c r="BE65" s="27">
        <f ca="1">'Composition Moles'!BF85/'Composition Moles'!$C85</f>
        <v>2.2755601436499784E-4</v>
      </c>
      <c r="BF65" s="27">
        <f ca="1">'Composition Moles'!BG85/'Composition Moles'!$C85</f>
        <v>1.901960717080579E-4</v>
      </c>
      <c r="BG65" s="27">
        <f ca="1">'Composition Moles'!BH85/'Composition Moles'!$C85</f>
        <v>7.132352689052171E-4</v>
      </c>
      <c r="BH65" s="27">
        <f ca="1">'Composition Moles'!BI85/'Composition Moles'!$C85</f>
        <v>5.8417364881760642E-4</v>
      </c>
      <c r="BI65" s="27">
        <f ca="1">'Composition Moles'!BJ85/'Composition Moles'!$C85</f>
        <v>4.2114844449641389E-4</v>
      </c>
      <c r="BJ65" s="27">
        <f ca="1">'Composition Moles'!BK85/'Composition Moles'!$C85</f>
        <v>3.2639004448472078E-3</v>
      </c>
      <c r="BK65" s="27">
        <f ca="1">'Composition Moles'!BL85/'Composition Moles'!$C85</f>
        <v>2.0717786382484877E-4</v>
      </c>
      <c r="BL65" s="27">
        <f ca="1">'Composition Moles'!BM85/'Composition Moles'!$C85</f>
        <v>1.5283612905111796E-3</v>
      </c>
      <c r="BM65" s="27">
        <f ca="1">'Composition Moles'!BN85/'Composition Moles'!$C85</f>
        <v>3.2435222943070592E-3</v>
      </c>
      <c r="BN65" s="27">
        <f ca="1">'Composition Moles'!BO85/'Composition Moles'!$C85</f>
        <v>1.5283612905111796E-3</v>
      </c>
      <c r="BO65" s="27">
        <f ca="1">'Composition Moles'!BP85/'Composition Moles'!$C85</f>
        <v>8.7626047322640957E-4</v>
      </c>
      <c r="BP65" s="27">
        <f ca="1">'Composition Moles'!BQ85/'Composition Moles'!$C85</f>
        <v>3.4608892334019817E-3</v>
      </c>
      <c r="BQ65" s="27">
        <f ca="1">'Composition Moles'!BR85/'Composition Moles'!$C85</f>
        <v>2.7238794555332576E-3</v>
      </c>
      <c r="BR65" s="27">
        <f ca="1">'Composition Moles'!BS85/'Composition Moles'!$C85</f>
        <v>5.2983191404387556E-4</v>
      </c>
      <c r="BS65" s="27">
        <f ca="1">'Composition Moles'!BT85/'Composition Moles'!$C85</f>
        <v>1.5827030252849104E-3</v>
      </c>
      <c r="BT65" s="27">
        <f ca="1">'Composition Moles'!BU85/'Composition Moles'!$C85</f>
        <v>0</v>
      </c>
      <c r="BU65" s="27">
        <f t="shared" ca="1" si="2"/>
        <v>1.0000000000000002</v>
      </c>
      <c r="BV65" s="56" t="e">
        <f t="shared" ca="1" si="3"/>
        <v>#DIV/0!</v>
      </c>
      <c r="BW65" s="27"/>
      <c r="BX65" s="23"/>
      <c r="BZ65" s="24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</row>
    <row r="66" spans="1:106">
      <c r="A66">
        <f t="shared" si="5"/>
        <v>3.1999999999999966</v>
      </c>
      <c r="B66" s="24">
        <f ca="1">B65+DeltaRK4!B67</f>
        <v>414.24990645937169</v>
      </c>
      <c r="C66" s="27">
        <f ca="1">'Composition Moles'!D86/'Composition Moles'!$C86</f>
        <v>6.0811704673618912E-2</v>
      </c>
      <c r="D66" s="27">
        <f ca="1">'Composition Moles'!E86/'Composition Moles'!$C86</f>
        <v>2.1634803156791583E-3</v>
      </c>
      <c r="E66" s="27">
        <f ca="1">'Composition Moles'!F86/'Composition Moles'!$C86</f>
        <v>2.990229203289213E-2</v>
      </c>
      <c r="F66" s="27">
        <f ca="1">'Composition Moles'!G86/'Composition Moles'!$C86</f>
        <v>6.1433528108174248E-3</v>
      </c>
      <c r="G66" s="27">
        <f ca="1">'Composition Moles'!H86/'Composition Moles'!$C86</f>
        <v>4.109593692263393E-4</v>
      </c>
      <c r="H66" s="27">
        <f ca="1">'Composition Moles'!I86/'Composition Moles'!$C86</f>
        <v>4.3813023661320473E-4</v>
      </c>
      <c r="I66" s="27">
        <f ca="1">'Composition Moles'!J86/'Composition Moles'!$C86</f>
        <v>1.0528711112410346E-4</v>
      </c>
      <c r="J66" s="27">
        <f ca="1">'Composition Moles'!K86/'Composition Moles'!$C86</f>
        <v>5.094537635037264E-5</v>
      </c>
      <c r="K66" s="27">
        <f ca="1">'Composition Moles'!L86/'Composition Moles'!$C86</f>
        <v>0</v>
      </c>
      <c r="L66" s="27">
        <f ca="1">'Composition Moles'!M86/'Composition Moles'!$C86</f>
        <v>3.3963584233581767E-5</v>
      </c>
      <c r="M66" s="27">
        <f ca="1">'Composition Moles'!N86/'Composition Moles'!$C86</f>
        <v>1.0868346954746164E-4</v>
      </c>
      <c r="N66" s="27">
        <f ca="1">'Composition Moles'!O86/'Composition Moles'!$C86</f>
        <v>0</v>
      </c>
      <c r="O66" s="27">
        <f ca="1">'Composition Moles'!P86/'Composition Moles'!$C86</f>
        <v>0</v>
      </c>
      <c r="P66" s="27">
        <f ca="1">'Composition Moles'!Q86/'Composition Moles'!$C86</f>
        <v>0.1241881872719838</v>
      </c>
      <c r="Q66" s="27">
        <f ca="1">'Composition Moles'!R86/'Composition Moles'!$C86</f>
        <v>1.6981792116790884E-5</v>
      </c>
      <c r="R66" s="27">
        <f ca="1">'Composition Moles'!S86/'Composition Moles'!$C86</f>
        <v>0</v>
      </c>
      <c r="S66" s="27">
        <f ca="1">'Composition Moles'!T86/'Composition Moles'!$C86</f>
        <v>4.415265950365629E-5</v>
      </c>
      <c r="T66" s="27">
        <f ca="1">'Composition Moles'!U86/'Composition Moles'!$C86</f>
        <v>0</v>
      </c>
      <c r="U66" s="27">
        <f ca="1">'Composition Moles'!V86/'Composition Moles'!$C86</f>
        <v>1.0189075270074528E-5</v>
      </c>
      <c r="V66" s="27">
        <f ca="1">'Composition Moles'!W86/'Composition Moles'!$C86</f>
        <v>0.48446881515875706</v>
      </c>
      <c r="W66" s="27">
        <f ca="1">'Composition Moles'!X86/'Composition Moles'!$C86</f>
        <v>3.3963584233581762E-6</v>
      </c>
      <c r="X66" s="27">
        <f ca="1">'Composition Moles'!Y86/'Composition Moles'!$C86</f>
        <v>1.0189075270074528E-5</v>
      </c>
      <c r="Y66" s="27">
        <f ca="1">'Composition Moles'!Z86/'Composition Moles'!$C86</f>
        <v>0</v>
      </c>
      <c r="Z66" s="27">
        <f ca="1">'Composition Moles'!AA86/'Composition Moles'!$C86</f>
        <v>0</v>
      </c>
      <c r="AA66" s="27">
        <f ca="1">'Composition Moles'!AB86/'Composition Moles'!$C86</f>
        <v>0</v>
      </c>
      <c r="AB66" s="27">
        <f ca="1">'Composition Moles'!AC86/'Composition Moles'!$C86</f>
        <v>0</v>
      </c>
      <c r="AC66" s="27">
        <f ca="1">'Composition Moles'!AD86/'Composition Moles'!$C86</f>
        <v>0</v>
      </c>
      <c r="AD66" s="27">
        <f ca="1">'Composition Moles'!AE86/'Composition Moles'!$C86</f>
        <v>2.2619109292697489E-4</v>
      </c>
      <c r="AE66" s="27">
        <f ca="1">'Composition Moles'!AF86/'Composition Moles'!$C86</f>
        <v>7.3866062979680902E-2</v>
      </c>
      <c r="AF66" s="27">
        <f ca="1">'Composition Moles'!AG86/'Composition Moles'!$C86</f>
        <v>7.6915245374875985E-2</v>
      </c>
      <c r="AG66" s="27">
        <f ca="1">'Composition Moles'!AH86/'Composition Moles'!$C86</f>
        <v>4.1730222583390202E-2</v>
      </c>
      <c r="AH66" s="27">
        <f ca="1">'Composition Moles'!AI86/'Composition Moles'!$C86</f>
        <v>0</v>
      </c>
      <c r="AI66" s="27">
        <f ca="1">'Composition Moles'!AJ86/'Composition Moles'!$C86</f>
        <v>0</v>
      </c>
      <c r="AJ66" s="27">
        <f ca="1">'Composition Moles'!AK86/'Composition Moles'!$C86</f>
        <v>0</v>
      </c>
      <c r="AK66" s="27">
        <f ca="1">'Composition Moles'!AL86/'Composition Moles'!$C86</f>
        <v>7.0644255205850064E-4</v>
      </c>
      <c r="AL66" s="27">
        <f ca="1">'Composition Moles'!AM86/'Composition Moles'!$C86</f>
        <v>4.0559354608718602E-6</v>
      </c>
      <c r="AM66" s="27">
        <f ca="1">'Composition Moles'!AN86/'Composition Moles'!$C86</f>
        <v>4.5835209160867342E-4</v>
      </c>
      <c r="AN66" s="27">
        <f ca="1">'Composition Moles'!AO86/'Composition Moles'!$C86</f>
        <v>8.7999646749210344E-3</v>
      </c>
      <c r="AO66" s="27">
        <f ca="1">'Composition Moles'!AP86/'Composition Moles'!$C86</f>
        <v>6.7349787535192626E-3</v>
      </c>
      <c r="AP66" s="27">
        <f ca="1">'Composition Moles'!AQ86/'Composition Moles'!$C86</f>
        <v>8.5065180952376522E-3</v>
      </c>
      <c r="AQ66" s="27">
        <f ca="1">'Composition Moles'!AR86/'Composition Moles'!$C86</f>
        <v>4.7517090945929673E-2</v>
      </c>
      <c r="AR66" s="27">
        <f ca="1">'Composition Moles'!AS86/'Composition Moles'!$C86</f>
        <v>-4.9906102791877436E-3</v>
      </c>
      <c r="AS66" s="27">
        <f ca="1">'Composition Moles'!AT86/'Composition Moles'!$C86</f>
        <v>1.640441118481999E-3</v>
      </c>
      <c r="AT66" s="27">
        <f ca="1">'Composition Moles'!AU86/'Composition Moles'!$C86</f>
        <v>1.3585433693432705E-5</v>
      </c>
      <c r="AU66" s="27">
        <f ca="1">'Composition Moles'!AV86/'Composition Moles'!$C86</f>
        <v>0</v>
      </c>
      <c r="AV66" s="27">
        <f ca="1">'Composition Moles'!AW86/'Composition Moles'!$C86</f>
        <v>4.4831931188327927E-4</v>
      </c>
      <c r="AW66" s="27">
        <f ca="1">'Composition Moles'!AX86/'Composition Moles'!$C86</f>
        <v>4.5511202872999563E-4</v>
      </c>
      <c r="AX66" s="27">
        <f ca="1">'Composition Moles'!AY86/'Composition Moles'!$C86</f>
        <v>4.5511202872999563E-4</v>
      </c>
      <c r="AY66" s="27">
        <f ca="1">'Composition Moles'!AZ86/'Composition Moles'!$C86</f>
        <v>4.2114844449641384E-4</v>
      </c>
      <c r="AZ66" s="27">
        <f ca="1">'Composition Moles'!BA86/'Composition Moles'!$C86</f>
        <v>4.7549017927014468E-5</v>
      </c>
      <c r="BA66" s="27">
        <f ca="1">'Composition Moles'!BB86/'Composition Moles'!$C86</f>
        <v>1.270238050335958E-3</v>
      </c>
      <c r="BB66" s="27">
        <f ca="1">'Composition Moles'!BC86/'Composition Moles'!$C86</f>
        <v>6.3851538359133706E-4</v>
      </c>
      <c r="BC66" s="27">
        <f ca="1">'Composition Moles'!BD86/'Composition Moles'!$C86</f>
        <v>3.617121720876458E-3</v>
      </c>
      <c r="BD66" s="27">
        <f ca="1">'Composition Moles'!BE86/'Composition Moles'!$C86</f>
        <v>5.2643555562051727E-4</v>
      </c>
      <c r="BE66" s="27">
        <f ca="1">'Composition Moles'!BF86/'Composition Moles'!$C86</f>
        <v>2.2755601436499781E-4</v>
      </c>
      <c r="BF66" s="27">
        <f ca="1">'Composition Moles'!BG86/'Composition Moles'!$C86</f>
        <v>1.9019607170805787E-4</v>
      </c>
      <c r="BG66" s="27">
        <f ca="1">'Composition Moles'!BH86/'Composition Moles'!$C86</f>
        <v>7.1323526890521699E-4</v>
      </c>
      <c r="BH66" s="27">
        <f ca="1">'Composition Moles'!BI86/'Composition Moles'!$C86</f>
        <v>5.8417364881760631E-4</v>
      </c>
      <c r="BI66" s="27">
        <f ca="1">'Composition Moles'!BJ86/'Composition Moles'!$C86</f>
        <v>4.2114844449641384E-4</v>
      </c>
      <c r="BJ66" s="27">
        <f ca="1">'Composition Moles'!BK86/'Composition Moles'!$C86</f>
        <v>3.2639004448472069E-3</v>
      </c>
      <c r="BK66" s="27">
        <f ca="1">'Composition Moles'!BL86/'Composition Moles'!$C86</f>
        <v>2.0717786382484874E-4</v>
      </c>
      <c r="BL66" s="27">
        <f ca="1">'Composition Moles'!BM86/'Composition Moles'!$C86</f>
        <v>1.5283612905111793E-3</v>
      </c>
      <c r="BM66" s="27">
        <f ca="1">'Composition Moles'!BN86/'Composition Moles'!$C86</f>
        <v>3.2435222943070583E-3</v>
      </c>
      <c r="BN66" s="27">
        <f ca="1">'Composition Moles'!BO86/'Composition Moles'!$C86</f>
        <v>1.5283612905111793E-3</v>
      </c>
      <c r="BO66" s="27">
        <f ca="1">'Composition Moles'!BP86/'Composition Moles'!$C86</f>
        <v>8.7626047322640946E-4</v>
      </c>
      <c r="BP66" s="27">
        <f ca="1">'Composition Moles'!BQ86/'Composition Moles'!$C86</f>
        <v>3.4608892334019813E-3</v>
      </c>
      <c r="BQ66" s="27">
        <f ca="1">'Composition Moles'!BR86/'Composition Moles'!$C86</f>
        <v>2.7238794555332572E-3</v>
      </c>
      <c r="BR66" s="27">
        <f ca="1">'Composition Moles'!BS86/'Composition Moles'!$C86</f>
        <v>5.2983191404387545E-4</v>
      </c>
      <c r="BS66" s="27">
        <f ca="1">'Composition Moles'!BT86/'Composition Moles'!$C86</f>
        <v>1.5827030252849102E-3</v>
      </c>
      <c r="BT66" s="27">
        <f ca="1">'Composition Moles'!BU86/'Composition Moles'!$C86</f>
        <v>0</v>
      </c>
      <c r="BU66" s="27">
        <f t="shared" ca="1" si="2"/>
        <v>0.99999999999999978</v>
      </c>
      <c r="BV66" s="56" t="e">
        <f t="shared" ref="BV66:BV97" ca="1" si="6">C66/Y66</f>
        <v>#DIV/0!</v>
      </c>
      <c r="BW66" s="27"/>
      <c r="BX66" s="23"/>
      <c r="BZ66" s="24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</row>
    <row r="67" spans="1:106">
      <c r="A67">
        <f t="shared" si="5"/>
        <v>3.2499999999999964</v>
      </c>
      <c r="B67" s="24">
        <f ca="1">B66+DeltaRK4!B68</f>
        <v>414.26834617346844</v>
      </c>
      <c r="C67" s="27">
        <f ca="1">'Composition Moles'!D87/'Composition Moles'!$C87</f>
        <v>6.0782168616596695E-2</v>
      </c>
      <c r="D67" s="27">
        <f ca="1">'Composition Moles'!E87/'Composition Moles'!$C87</f>
        <v>2.1634803156791579E-3</v>
      </c>
      <c r="E67" s="27">
        <f ca="1">'Composition Moles'!F87/'Composition Moles'!$C87</f>
        <v>2.9931453314579706E-2</v>
      </c>
      <c r="F67" s="27">
        <f ca="1">'Composition Moles'!G87/'Composition Moles'!$C87</f>
        <v>6.1437275861520573E-3</v>
      </c>
      <c r="G67" s="27">
        <f ca="1">'Composition Moles'!H87/'Composition Moles'!$C87</f>
        <v>4.1095936922633925E-4</v>
      </c>
      <c r="H67" s="27">
        <f ca="1">'Composition Moles'!I87/'Composition Moles'!$C87</f>
        <v>4.3813023661320468E-4</v>
      </c>
      <c r="I67" s="27">
        <f ca="1">'Composition Moles'!J87/'Composition Moles'!$C87</f>
        <v>1.0528711112410345E-4</v>
      </c>
      <c r="J67" s="27">
        <f ca="1">'Composition Moles'!K87/'Composition Moles'!$C87</f>
        <v>5.0945376350372634E-5</v>
      </c>
      <c r="K67" s="27">
        <f ca="1">'Composition Moles'!L87/'Composition Moles'!$C87</f>
        <v>0</v>
      </c>
      <c r="L67" s="27">
        <f ca="1">'Composition Moles'!M87/'Composition Moles'!$C87</f>
        <v>3.396358423358176E-5</v>
      </c>
      <c r="M67" s="27">
        <f ca="1">'Composition Moles'!N87/'Composition Moles'!$C87</f>
        <v>1.0868346954746162E-4</v>
      </c>
      <c r="N67" s="27">
        <f ca="1">'Composition Moles'!O87/'Composition Moles'!$C87</f>
        <v>0</v>
      </c>
      <c r="O67" s="27">
        <f ca="1">'Composition Moles'!P87/'Composition Moles'!$C87</f>
        <v>0</v>
      </c>
      <c r="P67" s="27">
        <f ca="1">'Composition Moles'!Q87/'Composition Moles'!$C87</f>
        <v>0.12500813154624005</v>
      </c>
      <c r="Q67" s="27">
        <f ca="1">'Composition Moles'!R87/'Composition Moles'!$C87</f>
        <v>1.698179211679088E-5</v>
      </c>
      <c r="R67" s="27">
        <f ca="1">'Composition Moles'!S87/'Composition Moles'!$C87</f>
        <v>0</v>
      </c>
      <c r="S67" s="27">
        <f ca="1">'Composition Moles'!T87/'Composition Moles'!$C87</f>
        <v>4.4152659503656283E-5</v>
      </c>
      <c r="T67" s="27">
        <f ca="1">'Composition Moles'!U87/'Composition Moles'!$C87</f>
        <v>0</v>
      </c>
      <c r="U67" s="27">
        <f ca="1">'Composition Moles'!V87/'Composition Moles'!$C87</f>
        <v>1.0189075270074526E-5</v>
      </c>
      <c r="V67" s="27">
        <f ca="1">'Composition Moles'!W87/'Composition Moles'!$C87</f>
        <v>0.48253335994844965</v>
      </c>
      <c r="W67" s="27">
        <f ca="1">'Composition Moles'!X87/'Composition Moles'!$C87</f>
        <v>3.3963584233581758E-6</v>
      </c>
      <c r="X67" s="27">
        <f ca="1">'Composition Moles'!Y87/'Composition Moles'!$C87</f>
        <v>1.0189075270074526E-5</v>
      </c>
      <c r="Y67" s="27">
        <f ca="1">'Composition Moles'!Z87/'Composition Moles'!$C87</f>
        <v>0</v>
      </c>
      <c r="Z67" s="27">
        <f ca="1">'Composition Moles'!AA87/'Composition Moles'!$C87</f>
        <v>0</v>
      </c>
      <c r="AA67" s="27">
        <f ca="1">'Composition Moles'!AB87/'Composition Moles'!$C87</f>
        <v>0</v>
      </c>
      <c r="AB67" s="27">
        <f ca="1">'Composition Moles'!AC87/'Composition Moles'!$C87</f>
        <v>0</v>
      </c>
      <c r="AC67" s="27">
        <f ca="1">'Composition Moles'!AD87/'Composition Moles'!$C87</f>
        <v>0</v>
      </c>
      <c r="AD67" s="27">
        <f ca="1">'Composition Moles'!AE87/'Composition Moles'!$C87</f>
        <v>2.2097514448785611E-4</v>
      </c>
      <c r="AE67" s="27">
        <f ca="1">'Composition Moles'!AF87/'Composition Moles'!$C87</f>
        <v>7.3800789635564648E-2</v>
      </c>
      <c r="AF67" s="27">
        <f ca="1">'Composition Moles'!AG87/'Composition Moles'!$C87</f>
        <v>7.8125715205935586E-2</v>
      </c>
      <c r="AG67" s="27">
        <f ca="1">'Composition Moles'!AH87/'Composition Moles'!$C87</f>
        <v>4.2060766532110938E-2</v>
      </c>
      <c r="AH67" s="27">
        <f ca="1">'Composition Moles'!AI87/'Composition Moles'!$C87</f>
        <v>0</v>
      </c>
      <c r="AI67" s="27">
        <f ca="1">'Composition Moles'!AJ87/'Composition Moles'!$C87</f>
        <v>0</v>
      </c>
      <c r="AJ67" s="27">
        <f ca="1">'Composition Moles'!AK87/'Composition Moles'!$C87</f>
        <v>0</v>
      </c>
      <c r="AK67" s="27">
        <f ca="1">'Composition Moles'!AL87/'Composition Moles'!$C87</f>
        <v>7.0644255205850053E-4</v>
      </c>
      <c r="AL67" s="27">
        <f ca="1">'Composition Moles'!AM87/'Composition Moles'!$C87</f>
        <v>3.6811601262388773E-6</v>
      </c>
      <c r="AM67" s="27">
        <f ca="1">'Composition Moles'!AN87/'Composition Moles'!$C87</f>
        <v>4.2892433949583825E-4</v>
      </c>
      <c r="AN67" s="27">
        <f ca="1">'Composition Moles'!AO87/'Composition Moles'!$C87</f>
        <v>8.7999646749210327E-3</v>
      </c>
      <c r="AO67" s="27">
        <f ca="1">'Composition Moles'!AP87/'Composition Moles'!$C87</f>
        <v>6.7349787535192617E-3</v>
      </c>
      <c r="AP67" s="27">
        <f ca="1">'Composition Moles'!AQ87/'Composition Moles'!$C87</f>
        <v>8.3981144206621752E-3</v>
      </c>
      <c r="AQ67" s="27">
        <f ca="1">'Composition Moles'!AR87/'Composition Moles'!$C87</f>
        <v>4.7408687271354187E-2</v>
      </c>
      <c r="AR67" s="27">
        <f ca="1">'Composition Moles'!AS87/'Composition Moles'!$C87</f>
        <v>-5.0990139537632172E-3</v>
      </c>
      <c r="AS67" s="27">
        <f ca="1">'Composition Moles'!AT87/'Composition Moles'!$C87</f>
        <v>1.6404411184819988E-3</v>
      </c>
      <c r="AT67" s="27">
        <f ca="1">'Composition Moles'!AU87/'Composition Moles'!$C87</f>
        <v>1.3585433693432703E-5</v>
      </c>
      <c r="AU67" s="27">
        <f ca="1">'Composition Moles'!AV87/'Composition Moles'!$C87</f>
        <v>0</v>
      </c>
      <c r="AV67" s="27">
        <f ca="1">'Composition Moles'!AW87/'Composition Moles'!$C87</f>
        <v>4.4831931188327921E-4</v>
      </c>
      <c r="AW67" s="27">
        <f ca="1">'Composition Moles'!AX87/'Composition Moles'!$C87</f>
        <v>4.5511202872999557E-4</v>
      </c>
      <c r="AX67" s="27">
        <f ca="1">'Composition Moles'!AY87/'Composition Moles'!$C87</f>
        <v>4.5511202872999557E-4</v>
      </c>
      <c r="AY67" s="27">
        <f ca="1">'Composition Moles'!AZ87/'Composition Moles'!$C87</f>
        <v>4.2114844449641378E-4</v>
      </c>
      <c r="AZ67" s="27">
        <f ca="1">'Composition Moles'!BA87/'Composition Moles'!$C87</f>
        <v>4.7549017927014462E-5</v>
      </c>
      <c r="BA67" s="27">
        <f ca="1">'Composition Moles'!BB87/'Composition Moles'!$C87</f>
        <v>1.2702380503359578E-3</v>
      </c>
      <c r="BB67" s="27">
        <f ca="1">'Composition Moles'!BC87/'Composition Moles'!$C87</f>
        <v>6.3851538359133695E-4</v>
      </c>
      <c r="BC67" s="27">
        <f ca="1">'Composition Moles'!BD87/'Composition Moles'!$C87</f>
        <v>3.6171217208764571E-3</v>
      </c>
      <c r="BD67" s="27">
        <f ca="1">'Composition Moles'!BE87/'Composition Moles'!$C87</f>
        <v>5.2643555562051727E-4</v>
      </c>
      <c r="BE67" s="27">
        <f ca="1">'Composition Moles'!BF87/'Composition Moles'!$C87</f>
        <v>2.2755601436499779E-4</v>
      </c>
      <c r="BF67" s="27">
        <f ca="1">'Composition Moles'!BG87/'Composition Moles'!$C87</f>
        <v>1.9019607170805785E-4</v>
      </c>
      <c r="BG67" s="27">
        <f ca="1">'Composition Moles'!BH87/'Composition Moles'!$C87</f>
        <v>7.1323526890521688E-4</v>
      </c>
      <c r="BH67" s="27">
        <f ca="1">'Composition Moles'!BI87/'Composition Moles'!$C87</f>
        <v>5.841736488176062E-4</v>
      </c>
      <c r="BI67" s="27">
        <f ca="1">'Composition Moles'!BJ87/'Composition Moles'!$C87</f>
        <v>4.2114844449641378E-4</v>
      </c>
      <c r="BJ67" s="27">
        <f ca="1">'Composition Moles'!BK87/'Composition Moles'!$C87</f>
        <v>3.2639004448472065E-3</v>
      </c>
      <c r="BK67" s="27">
        <f ca="1">'Composition Moles'!BL87/'Composition Moles'!$C87</f>
        <v>2.0717786382484871E-4</v>
      </c>
      <c r="BL67" s="27">
        <f ca="1">'Composition Moles'!BM87/'Composition Moles'!$C87</f>
        <v>1.5283612905111791E-3</v>
      </c>
      <c r="BM67" s="27">
        <f ca="1">'Composition Moles'!BN87/'Composition Moles'!$C87</f>
        <v>3.2435222943070579E-3</v>
      </c>
      <c r="BN67" s="27">
        <f ca="1">'Composition Moles'!BO87/'Composition Moles'!$C87</f>
        <v>1.5283612905111791E-3</v>
      </c>
      <c r="BO67" s="27">
        <f ca="1">'Composition Moles'!BP87/'Composition Moles'!$C87</f>
        <v>8.7626047322640936E-4</v>
      </c>
      <c r="BP67" s="27">
        <f ca="1">'Composition Moles'!BQ87/'Composition Moles'!$C87</f>
        <v>3.4608892334019809E-3</v>
      </c>
      <c r="BQ67" s="27">
        <f ca="1">'Composition Moles'!BR87/'Composition Moles'!$C87</f>
        <v>2.7238794555332567E-3</v>
      </c>
      <c r="BR67" s="27">
        <f ca="1">'Composition Moles'!BS87/'Composition Moles'!$C87</f>
        <v>5.2983191404387545E-4</v>
      </c>
      <c r="BS67" s="27">
        <f ca="1">'Composition Moles'!BT87/'Composition Moles'!$C87</f>
        <v>1.58270302528491E-3</v>
      </c>
      <c r="BT67" s="27">
        <f ca="1">'Composition Moles'!BU87/'Composition Moles'!$C87</f>
        <v>0</v>
      </c>
      <c r="BU67" s="27">
        <f t="shared" ref="BU67:BU130" ca="1" si="7">SUM(C67:BT67)</f>
        <v>0.99999999999999978</v>
      </c>
      <c r="BV67" s="56" t="e">
        <f t="shared" ca="1" si="6"/>
        <v>#DIV/0!</v>
      </c>
      <c r="BW67" s="27"/>
      <c r="BX67" s="23"/>
      <c r="BZ67" s="24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</row>
    <row r="68" spans="1:106">
      <c r="A68">
        <f t="shared" si="5"/>
        <v>3.2999999999999963</v>
      </c>
      <c r="B68" s="24">
        <f ca="1">B67+DeltaRK4!B69</f>
        <v>414.28590035586836</v>
      </c>
      <c r="C68" s="27">
        <f ca="1">'Composition Moles'!D88/'Composition Moles'!$C88</f>
        <v>6.0754552864859625E-2</v>
      </c>
      <c r="D68" s="27">
        <f ca="1">'Composition Moles'!E88/'Composition Moles'!$C88</f>
        <v>2.1634803156791579E-3</v>
      </c>
      <c r="E68" s="27">
        <f ca="1">'Composition Moles'!F88/'Composition Moles'!$C88</f>
        <v>2.9958729086107964E-2</v>
      </c>
      <c r="F68" s="27">
        <f ca="1">'Composition Moles'!G88/'Composition Moles'!$C88</f>
        <v>6.1440675663608736E-3</v>
      </c>
      <c r="G68" s="27">
        <f ca="1">'Composition Moles'!H88/'Composition Moles'!$C88</f>
        <v>4.1095936922633925E-4</v>
      </c>
      <c r="H68" s="27">
        <f ca="1">'Composition Moles'!I88/'Composition Moles'!$C88</f>
        <v>4.3813023661320468E-4</v>
      </c>
      <c r="I68" s="27">
        <f ca="1">'Composition Moles'!J88/'Composition Moles'!$C88</f>
        <v>1.0528711112410345E-4</v>
      </c>
      <c r="J68" s="27">
        <f ca="1">'Composition Moles'!K88/'Composition Moles'!$C88</f>
        <v>5.0945376350372634E-5</v>
      </c>
      <c r="K68" s="27">
        <f ca="1">'Composition Moles'!L88/'Composition Moles'!$C88</f>
        <v>0</v>
      </c>
      <c r="L68" s="27">
        <f ca="1">'Composition Moles'!M88/'Composition Moles'!$C88</f>
        <v>3.396358423358176E-5</v>
      </c>
      <c r="M68" s="27">
        <f ca="1">'Composition Moles'!N88/'Composition Moles'!$C88</f>
        <v>1.0868346954746162E-4</v>
      </c>
      <c r="N68" s="27">
        <f ca="1">'Composition Moles'!O88/'Composition Moles'!$C88</f>
        <v>0</v>
      </c>
      <c r="O68" s="27">
        <f ca="1">'Composition Moles'!P88/'Composition Moles'!$C88</f>
        <v>0</v>
      </c>
      <c r="P68" s="27">
        <f ca="1">'Composition Moles'!Q88/'Composition Moles'!$C88</f>
        <v>0.12581098335721727</v>
      </c>
      <c r="Q68" s="27">
        <f ca="1">'Composition Moles'!R88/'Composition Moles'!$C88</f>
        <v>1.698179211679088E-5</v>
      </c>
      <c r="R68" s="27">
        <f ca="1">'Composition Moles'!S88/'Composition Moles'!$C88</f>
        <v>0</v>
      </c>
      <c r="S68" s="27">
        <f ca="1">'Composition Moles'!T88/'Composition Moles'!$C88</f>
        <v>4.4152659503656283E-5</v>
      </c>
      <c r="T68" s="27">
        <f ca="1">'Composition Moles'!U88/'Composition Moles'!$C88</f>
        <v>0</v>
      </c>
      <c r="U68" s="27">
        <f ca="1">'Composition Moles'!V88/'Composition Moles'!$C88</f>
        <v>1.0189075270074526E-5</v>
      </c>
      <c r="V68" s="27">
        <f ca="1">'Composition Moles'!W88/'Composition Moles'!$C88</f>
        <v>0.48063583982159386</v>
      </c>
      <c r="W68" s="27">
        <f ca="1">'Composition Moles'!X88/'Composition Moles'!$C88</f>
        <v>3.3963584233581758E-6</v>
      </c>
      <c r="X68" s="27">
        <f ca="1">'Composition Moles'!Y88/'Composition Moles'!$C88</f>
        <v>1.0189075270074526E-5</v>
      </c>
      <c r="Y68" s="27">
        <f ca="1">'Composition Moles'!Z88/'Composition Moles'!$C88</f>
        <v>0</v>
      </c>
      <c r="Z68" s="27">
        <f ca="1">'Composition Moles'!AA88/'Composition Moles'!$C88</f>
        <v>0</v>
      </c>
      <c r="AA68" s="27">
        <f ca="1">'Composition Moles'!AB88/'Composition Moles'!$C88</f>
        <v>0</v>
      </c>
      <c r="AB68" s="27">
        <f ca="1">'Composition Moles'!AC88/'Composition Moles'!$C88</f>
        <v>0</v>
      </c>
      <c r="AC68" s="27">
        <f ca="1">'Composition Moles'!AD88/'Composition Moles'!$C88</f>
        <v>0</v>
      </c>
      <c r="AD68" s="27">
        <f ca="1">'Composition Moles'!AE88/'Composition Moles'!$C88</f>
        <v>2.1593673153538789E-4</v>
      </c>
      <c r="AE68" s="27">
        <f ca="1">'Composition Moles'!AF88/'Composition Moles'!$C88</f>
        <v>7.3721938567935116E-2</v>
      </c>
      <c r="AF68" s="27">
        <f ca="1">'Composition Moles'!AG88/'Composition Moles'!$C88</f>
        <v>7.9327959533248157E-2</v>
      </c>
      <c r="AG68" s="27">
        <f ca="1">'Composition Moles'!AH88/'Composition Moles'!$C88</f>
        <v>4.2384467989843175E-2</v>
      </c>
      <c r="AH68" s="27">
        <f ca="1">'Composition Moles'!AI88/'Composition Moles'!$C88</f>
        <v>0</v>
      </c>
      <c r="AI68" s="27">
        <f ca="1">'Composition Moles'!AJ88/'Composition Moles'!$C88</f>
        <v>0</v>
      </c>
      <c r="AJ68" s="27">
        <f ca="1">'Composition Moles'!AK88/'Composition Moles'!$C88</f>
        <v>0</v>
      </c>
      <c r="AK68" s="27">
        <f ca="1">'Composition Moles'!AL88/'Composition Moles'!$C88</f>
        <v>7.0644255205850053E-4</v>
      </c>
      <c r="AL68" s="27">
        <f ca="1">'Composition Moles'!AM88/'Composition Moles'!$C88</f>
        <v>3.341179917423429E-6</v>
      </c>
      <c r="AM68" s="27">
        <f ca="1">'Composition Moles'!AN88/'Composition Moles'!$C88</f>
        <v>4.0137335570270482E-4</v>
      </c>
      <c r="AN68" s="27">
        <f ca="1">'Composition Moles'!AO88/'Composition Moles'!$C88</f>
        <v>8.7999646749210327E-3</v>
      </c>
      <c r="AO68" s="27">
        <f ca="1">'Composition Moles'!AP88/'Composition Moles'!$C88</f>
        <v>6.7349787535192617E-3</v>
      </c>
      <c r="AP68" s="27">
        <f ca="1">'Composition Moles'!AQ88/'Composition Moles'!$C88</f>
        <v>8.2916154124680688E-3</v>
      </c>
      <c r="AQ68" s="27">
        <f ca="1">'Composition Moles'!AR88/'Composition Moles'!$C88</f>
        <v>4.7302188263160079E-2</v>
      </c>
      <c r="AR68" s="27">
        <f ca="1">'Composition Moles'!AS88/'Composition Moles'!$C88</f>
        <v>-5.2055129619573252E-3</v>
      </c>
      <c r="AS68" s="27">
        <f ca="1">'Composition Moles'!AT88/'Composition Moles'!$C88</f>
        <v>1.6404411184819988E-3</v>
      </c>
      <c r="AT68" s="27">
        <f ca="1">'Composition Moles'!AU88/'Composition Moles'!$C88</f>
        <v>1.3585433693432703E-5</v>
      </c>
      <c r="AU68" s="27">
        <f ca="1">'Composition Moles'!AV88/'Composition Moles'!$C88</f>
        <v>0</v>
      </c>
      <c r="AV68" s="27">
        <f ca="1">'Composition Moles'!AW88/'Composition Moles'!$C88</f>
        <v>4.4831931188327921E-4</v>
      </c>
      <c r="AW68" s="27">
        <f ca="1">'Composition Moles'!AX88/'Composition Moles'!$C88</f>
        <v>4.5511202872999557E-4</v>
      </c>
      <c r="AX68" s="27">
        <f ca="1">'Composition Moles'!AY88/'Composition Moles'!$C88</f>
        <v>4.5511202872999557E-4</v>
      </c>
      <c r="AY68" s="27">
        <f ca="1">'Composition Moles'!AZ88/'Composition Moles'!$C88</f>
        <v>4.2114844449641378E-4</v>
      </c>
      <c r="AZ68" s="27">
        <f ca="1">'Composition Moles'!BA88/'Composition Moles'!$C88</f>
        <v>4.7549017927014462E-5</v>
      </c>
      <c r="BA68" s="27">
        <f ca="1">'Composition Moles'!BB88/'Composition Moles'!$C88</f>
        <v>1.2702380503359578E-3</v>
      </c>
      <c r="BB68" s="27">
        <f ca="1">'Composition Moles'!BC88/'Composition Moles'!$C88</f>
        <v>6.3851538359133695E-4</v>
      </c>
      <c r="BC68" s="27">
        <f ca="1">'Composition Moles'!BD88/'Composition Moles'!$C88</f>
        <v>3.6171217208764571E-3</v>
      </c>
      <c r="BD68" s="27">
        <f ca="1">'Composition Moles'!BE88/'Composition Moles'!$C88</f>
        <v>5.2643555562051727E-4</v>
      </c>
      <c r="BE68" s="27">
        <f ca="1">'Composition Moles'!BF88/'Composition Moles'!$C88</f>
        <v>2.2755601436499779E-4</v>
      </c>
      <c r="BF68" s="27">
        <f ca="1">'Composition Moles'!BG88/'Composition Moles'!$C88</f>
        <v>1.9019607170805785E-4</v>
      </c>
      <c r="BG68" s="27">
        <f ca="1">'Composition Moles'!BH88/'Composition Moles'!$C88</f>
        <v>7.1323526890521688E-4</v>
      </c>
      <c r="BH68" s="27">
        <f ca="1">'Composition Moles'!BI88/'Composition Moles'!$C88</f>
        <v>5.841736488176062E-4</v>
      </c>
      <c r="BI68" s="27">
        <f ca="1">'Composition Moles'!BJ88/'Composition Moles'!$C88</f>
        <v>4.2114844449641378E-4</v>
      </c>
      <c r="BJ68" s="27">
        <f ca="1">'Composition Moles'!BK88/'Composition Moles'!$C88</f>
        <v>3.2639004448472065E-3</v>
      </c>
      <c r="BK68" s="27">
        <f ca="1">'Composition Moles'!BL88/'Composition Moles'!$C88</f>
        <v>2.0717786382484871E-4</v>
      </c>
      <c r="BL68" s="27">
        <f ca="1">'Composition Moles'!BM88/'Composition Moles'!$C88</f>
        <v>1.5283612905111791E-3</v>
      </c>
      <c r="BM68" s="27">
        <f ca="1">'Composition Moles'!BN88/'Composition Moles'!$C88</f>
        <v>3.2435222943070579E-3</v>
      </c>
      <c r="BN68" s="27">
        <f ca="1">'Composition Moles'!BO88/'Composition Moles'!$C88</f>
        <v>1.5283612905111791E-3</v>
      </c>
      <c r="BO68" s="27">
        <f ca="1">'Composition Moles'!BP88/'Composition Moles'!$C88</f>
        <v>8.7626047322640936E-4</v>
      </c>
      <c r="BP68" s="27">
        <f ca="1">'Composition Moles'!BQ88/'Composition Moles'!$C88</f>
        <v>3.4608892334019809E-3</v>
      </c>
      <c r="BQ68" s="27">
        <f ca="1">'Composition Moles'!BR88/'Composition Moles'!$C88</f>
        <v>2.7238794555332567E-3</v>
      </c>
      <c r="BR68" s="27">
        <f ca="1">'Composition Moles'!BS88/'Composition Moles'!$C88</f>
        <v>5.2983191404387545E-4</v>
      </c>
      <c r="BS68" s="27">
        <f ca="1">'Composition Moles'!BT88/'Composition Moles'!$C88</f>
        <v>1.58270302528491E-3</v>
      </c>
      <c r="BT68" s="27">
        <f ca="1">'Composition Moles'!BU88/'Composition Moles'!$C88</f>
        <v>0</v>
      </c>
      <c r="BU68" s="27">
        <f t="shared" ca="1" si="7"/>
        <v>0.99999999999999956</v>
      </c>
      <c r="BV68" s="56" t="e">
        <f t="shared" ca="1" si="6"/>
        <v>#DIV/0!</v>
      </c>
      <c r="BW68" s="27"/>
      <c r="BX68" s="23"/>
      <c r="BZ68" s="24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</row>
    <row r="69" spans="1:106">
      <c r="A69">
        <f t="shared" si="5"/>
        <v>3.3499999999999961</v>
      </c>
      <c r="B69" s="24">
        <f ca="1">B68+DeltaRK4!B70</f>
        <v>414.30263131578448</v>
      </c>
      <c r="C69" s="27">
        <f ca="1">'Composition Moles'!D89/'Composition Moles'!$C89</f>
        <v>6.0728732249587095E-2</v>
      </c>
      <c r="D69" s="27">
        <f ca="1">'Composition Moles'!E89/'Composition Moles'!$C89</f>
        <v>2.1634803156791588E-3</v>
      </c>
      <c r="E69" s="27">
        <f ca="1">'Composition Moles'!F89/'Composition Moles'!$C89</f>
        <v>2.9984241260894422E-2</v>
      </c>
      <c r="F69" s="27">
        <f ca="1">'Composition Moles'!G89/'Composition Moles'!$C89</f>
        <v>6.1443760068469779E-3</v>
      </c>
      <c r="G69" s="27">
        <f ca="1">'Composition Moles'!H89/'Composition Moles'!$C89</f>
        <v>4.1095936922633936E-4</v>
      </c>
      <c r="H69" s="27">
        <f ca="1">'Composition Moles'!I89/'Composition Moles'!$C89</f>
        <v>4.3813023661320479E-4</v>
      </c>
      <c r="I69" s="27">
        <f ca="1">'Composition Moles'!J89/'Composition Moles'!$C89</f>
        <v>1.0528711112410347E-4</v>
      </c>
      <c r="J69" s="27">
        <f ca="1">'Composition Moles'!K89/'Composition Moles'!$C89</f>
        <v>5.0945376350372647E-5</v>
      </c>
      <c r="K69" s="27">
        <f ca="1">'Composition Moles'!L89/'Composition Moles'!$C89</f>
        <v>0</v>
      </c>
      <c r="L69" s="27">
        <f ca="1">'Composition Moles'!M89/'Composition Moles'!$C89</f>
        <v>3.3963584233581767E-5</v>
      </c>
      <c r="M69" s="27">
        <f ca="1">'Composition Moles'!N89/'Composition Moles'!$C89</f>
        <v>1.0868346954746165E-4</v>
      </c>
      <c r="N69" s="27">
        <f ca="1">'Composition Moles'!O89/'Composition Moles'!$C89</f>
        <v>0</v>
      </c>
      <c r="O69" s="27">
        <f ca="1">'Composition Moles'!P89/'Composition Moles'!$C89</f>
        <v>0</v>
      </c>
      <c r="P69" s="27">
        <f ca="1">'Composition Moles'!Q89/'Composition Moles'!$C89</f>
        <v>0.12659695854940448</v>
      </c>
      <c r="Q69" s="27">
        <f ca="1">'Composition Moles'!R89/'Composition Moles'!$C89</f>
        <v>1.6981792116790884E-5</v>
      </c>
      <c r="R69" s="27">
        <f ca="1">'Composition Moles'!S89/'Composition Moles'!$C89</f>
        <v>0</v>
      </c>
      <c r="S69" s="27">
        <f ca="1">'Composition Moles'!T89/'Composition Moles'!$C89</f>
        <v>4.4152659503656296E-5</v>
      </c>
      <c r="T69" s="27">
        <f ca="1">'Composition Moles'!U89/'Composition Moles'!$C89</f>
        <v>0</v>
      </c>
      <c r="U69" s="27">
        <f ca="1">'Composition Moles'!V89/'Composition Moles'!$C89</f>
        <v>1.0189075270074529E-5</v>
      </c>
      <c r="V69" s="27">
        <f ca="1">'Composition Moles'!W89/'Composition Moles'!$C89</f>
        <v>0.47877581215552889</v>
      </c>
      <c r="W69" s="27">
        <f ca="1">'Composition Moles'!X89/'Composition Moles'!$C89</f>
        <v>3.3963584233581766E-6</v>
      </c>
      <c r="X69" s="27">
        <f ca="1">'Composition Moles'!Y89/'Composition Moles'!$C89</f>
        <v>1.0189075270074529E-5</v>
      </c>
      <c r="Y69" s="27">
        <f ca="1">'Composition Moles'!Z89/'Composition Moles'!$C89</f>
        <v>0</v>
      </c>
      <c r="Z69" s="27">
        <f ca="1">'Composition Moles'!AA89/'Composition Moles'!$C89</f>
        <v>0</v>
      </c>
      <c r="AA69" s="27">
        <f ca="1">'Composition Moles'!AB89/'Composition Moles'!$C89</f>
        <v>0</v>
      </c>
      <c r="AB69" s="27">
        <f ca="1">'Composition Moles'!AC89/'Composition Moles'!$C89</f>
        <v>0</v>
      </c>
      <c r="AC69" s="27">
        <f ca="1">'Composition Moles'!AD89/'Composition Moles'!$C89</f>
        <v>0</v>
      </c>
      <c r="AD69" s="27">
        <f ca="1">'Composition Moles'!AE89/'Composition Moles'!$C89</f>
        <v>2.1106976329495814E-4</v>
      </c>
      <c r="AE69" s="27">
        <f ca="1">'Composition Moles'!AF89/'Composition Moles'!$C89</f>
        <v>7.363013759939134E-2</v>
      </c>
      <c r="AF69" s="27">
        <f ca="1">'Composition Moles'!AG89/'Composition Moles'!$C89</f>
        <v>8.0521752899990931E-2</v>
      </c>
      <c r="AG69" s="27">
        <f ca="1">'Composition Moles'!AH89/'Composition Moles'!$C89</f>
        <v>4.2701421986484564E-2</v>
      </c>
      <c r="AH69" s="27">
        <f ca="1">'Composition Moles'!AI89/'Composition Moles'!$C89</f>
        <v>0</v>
      </c>
      <c r="AI69" s="27">
        <f ca="1">'Composition Moles'!AJ89/'Composition Moles'!$C89</f>
        <v>0</v>
      </c>
      <c r="AJ69" s="27">
        <f ca="1">'Composition Moles'!AK89/'Composition Moles'!$C89</f>
        <v>0</v>
      </c>
      <c r="AK69" s="27">
        <f ca="1">'Composition Moles'!AL89/'Composition Moles'!$C89</f>
        <v>7.0644255205850074E-4</v>
      </c>
      <c r="AL69" s="27">
        <f ca="1">'Composition Moles'!AM89/'Composition Moles'!$C89</f>
        <v>3.0327394313200232E-6</v>
      </c>
      <c r="AM69" s="27">
        <f ca="1">'Composition Moles'!AN89/'Composition Moles'!$C89</f>
        <v>3.7558276601063769E-4</v>
      </c>
      <c r="AN69" s="27">
        <f ca="1">'Composition Moles'!AO89/'Composition Moles'!$C89</f>
        <v>8.7999646749210361E-3</v>
      </c>
      <c r="AO69" s="27">
        <f ca="1">'Composition Moles'!AP89/'Composition Moles'!$C89</f>
        <v>6.7349787535192635E-3</v>
      </c>
      <c r="AP69" s="27">
        <f ca="1">'Composition Moles'!AQ89/'Composition Moles'!$C89</f>
        <v>8.1869727716201383E-3</v>
      </c>
      <c r="AQ69" s="27">
        <f ca="1">'Composition Moles'!AR89/'Composition Moles'!$C89</f>
        <v>4.7197545622312161E-2</v>
      </c>
      <c r="AR69" s="27">
        <f ca="1">'Composition Moles'!AS89/'Composition Moles'!$C89</f>
        <v>-5.3101556028052575E-3</v>
      </c>
      <c r="AS69" s="27">
        <f ca="1">'Composition Moles'!AT89/'Composition Moles'!$C89</f>
        <v>1.6404411184819995E-3</v>
      </c>
      <c r="AT69" s="27">
        <f ca="1">'Composition Moles'!AU89/'Composition Moles'!$C89</f>
        <v>1.3585433693432706E-5</v>
      </c>
      <c r="AU69" s="27">
        <f ca="1">'Composition Moles'!AV89/'Composition Moles'!$C89</f>
        <v>0</v>
      </c>
      <c r="AV69" s="27">
        <f ca="1">'Composition Moles'!AW89/'Composition Moles'!$C89</f>
        <v>4.4831931188327932E-4</v>
      </c>
      <c r="AW69" s="27">
        <f ca="1">'Composition Moles'!AX89/'Composition Moles'!$C89</f>
        <v>4.5511202872999568E-4</v>
      </c>
      <c r="AX69" s="27">
        <f ca="1">'Composition Moles'!AY89/'Composition Moles'!$C89</f>
        <v>4.5511202872999568E-4</v>
      </c>
      <c r="AY69" s="27">
        <f ca="1">'Composition Moles'!AZ89/'Composition Moles'!$C89</f>
        <v>4.2114844449641389E-4</v>
      </c>
      <c r="AZ69" s="27">
        <f ca="1">'Composition Moles'!BA89/'Composition Moles'!$C89</f>
        <v>4.7549017927014475E-5</v>
      </c>
      <c r="BA69" s="27">
        <f ca="1">'Composition Moles'!BB89/'Composition Moles'!$C89</f>
        <v>1.2702380503359582E-3</v>
      </c>
      <c r="BB69" s="27">
        <f ca="1">'Composition Moles'!BC89/'Composition Moles'!$C89</f>
        <v>6.3851538359133717E-4</v>
      </c>
      <c r="BC69" s="27">
        <f ca="1">'Composition Moles'!BD89/'Composition Moles'!$C89</f>
        <v>3.6171217208764584E-3</v>
      </c>
      <c r="BD69" s="27">
        <f ca="1">'Composition Moles'!BE89/'Composition Moles'!$C89</f>
        <v>5.2643555562051738E-4</v>
      </c>
      <c r="BE69" s="27">
        <f ca="1">'Composition Moles'!BF89/'Composition Moles'!$C89</f>
        <v>2.2755601436499784E-4</v>
      </c>
      <c r="BF69" s="27">
        <f ca="1">'Composition Moles'!BG89/'Composition Moles'!$C89</f>
        <v>1.901960717080579E-4</v>
      </c>
      <c r="BG69" s="27">
        <f ca="1">'Composition Moles'!BH89/'Composition Moles'!$C89</f>
        <v>7.132352689052171E-4</v>
      </c>
      <c r="BH69" s="27">
        <f ca="1">'Composition Moles'!BI89/'Composition Moles'!$C89</f>
        <v>5.8417364881760642E-4</v>
      </c>
      <c r="BI69" s="27">
        <f ca="1">'Composition Moles'!BJ89/'Composition Moles'!$C89</f>
        <v>4.2114844449641389E-4</v>
      </c>
      <c r="BJ69" s="27">
        <f ca="1">'Composition Moles'!BK89/'Composition Moles'!$C89</f>
        <v>3.2639004448472078E-3</v>
      </c>
      <c r="BK69" s="27">
        <f ca="1">'Composition Moles'!BL89/'Composition Moles'!$C89</f>
        <v>2.0717786382484877E-4</v>
      </c>
      <c r="BL69" s="27">
        <f ca="1">'Composition Moles'!BM89/'Composition Moles'!$C89</f>
        <v>1.5283612905111796E-3</v>
      </c>
      <c r="BM69" s="27">
        <f ca="1">'Composition Moles'!BN89/'Composition Moles'!$C89</f>
        <v>3.2435222943070592E-3</v>
      </c>
      <c r="BN69" s="27">
        <f ca="1">'Composition Moles'!BO89/'Composition Moles'!$C89</f>
        <v>1.5283612905111796E-3</v>
      </c>
      <c r="BO69" s="27">
        <f ca="1">'Composition Moles'!BP89/'Composition Moles'!$C89</f>
        <v>8.7626047322640957E-4</v>
      </c>
      <c r="BP69" s="27">
        <f ca="1">'Composition Moles'!BQ89/'Composition Moles'!$C89</f>
        <v>3.4608892334019817E-3</v>
      </c>
      <c r="BQ69" s="27">
        <f ca="1">'Composition Moles'!BR89/'Composition Moles'!$C89</f>
        <v>2.7238794555332576E-3</v>
      </c>
      <c r="BR69" s="27">
        <f ca="1">'Composition Moles'!BS89/'Composition Moles'!$C89</f>
        <v>5.2983191404387556E-4</v>
      </c>
      <c r="BS69" s="27">
        <f ca="1">'Composition Moles'!BT89/'Composition Moles'!$C89</f>
        <v>1.5827030252849104E-3</v>
      </c>
      <c r="BT69" s="27">
        <f ca="1">'Composition Moles'!BU89/'Composition Moles'!$C89</f>
        <v>0</v>
      </c>
      <c r="BU69" s="27">
        <f t="shared" ca="1" si="7"/>
        <v>1</v>
      </c>
      <c r="BV69" s="56" t="e">
        <f t="shared" ca="1" si="6"/>
        <v>#DIV/0!</v>
      </c>
      <c r="BW69" s="27"/>
      <c r="BX69" s="23"/>
      <c r="BZ69" s="24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</row>
    <row r="70" spans="1:106">
      <c r="A70">
        <f t="shared" si="5"/>
        <v>3.3999999999999959</v>
      </c>
      <c r="B70" s="24">
        <f ca="1">B69+DeltaRK4!B71</f>
        <v>414.3185973404436</v>
      </c>
      <c r="C70" s="27">
        <f ca="1">'Composition Moles'!D90/'Composition Moles'!$C90</f>
        <v>6.070458968214875E-2</v>
      </c>
      <c r="D70" s="27">
        <f ca="1">'Composition Moles'!E90/'Composition Moles'!$C90</f>
        <v>2.1634803156791575E-3</v>
      </c>
      <c r="E70" s="27">
        <f ca="1">'Composition Moles'!F90/'Composition Moles'!$C90</f>
        <v>3.0008103980495825E-2</v>
      </c>
      <c r="F70" s="27">
        <f ca="1">'Composition Moles'!G90/'Composition Moles'!$C90</f>
        <v>6.1446558546838729E-3</v>
      </c>
      <c r="G70" s="27">
        <f ca="1">'Composition Moles'!H90/'Composition Moles'!$C90</f>
        <v>4.1095936922633919E-4</v>
      </c>
      <c r="H70" s="27">
        <f ca="1">'Composition Moles'!I90/'Composition Moles'!$C90</f>
        <v>4.3813023661320462E-4</v>
      </c>
      <c r="I70" s="27">
        <f ca="1">'Composition Moles'!J90/'Composition Moles'!$C90</f>
        <v>1.0528711112410343E-4</v>
      </c>
      <c r="J70" s="27">
        <f ca="1">'Composition Moles'!K90/'Composition Moles'!$C90</f>
        <v>5.0945376350372627E-5</v>
      </c>
      <c r="K70" s="27">
        <f ca="1">'Composition Moles'!L90/'Composition Moles'!$C90</f>
        <v>0</v>
      </c>
      <c r="L70" s="27">
        <f ca="1">'Composition Moles'!M90/'Composition Moles'!$C90</f>
        <v>3.3963584233581753E-5</v>
      </c>
      <c r="M70" s="27">
        <f ca="1">'Composition Moles'!N90/'Composition Moles'!$C90</f>
        <v>1.0868346954746161E-4</v>
      </c>
      <c r="N70" s="27">
        <f ca="1">'Composition Moles'!O90/'Composition Moles'!$C90</f>
        <v>0</v>
      </c>
      <c r="O70" s="27">
        <f ca="1">'Composition Moles'!P90/'Composition Moles'!$C90</f>
        <v>0</v>
      </c>
      <c r="P70" s="27">
        <f ca="1">'Composition Moles'!Q90/'Composition Moles'!$C90</f>
        <v>0.12736627166355577</v>
      </c>
      <c r="Q70" s="27">
        <f ca="1">'Composition Moles'!R90/'Composition Moles'!$C90</f>
        <v>1.6981792116790877E-5</v>
      </c>
      <c r="R70" s="27">
        <f ca="1">'Composition Moles'!S90/'Composition Moles'!$C90</f>
        <v>0</v>
      </c>
      <c r="S70" s="27">
        <f ca="1">'Composition Moles'!T90/'Composition Moles'!$C90</f>
        <v>4.4152659503656276E-5</v>
      </c>
      <c r="T70" s="27">
        <f ca="1">'Composition Moles'!U90/'Composition Moles'!$C90</f>
        <v>0</v>
      </c>
      <c r="U70" s="27">
        <f ca="1">'Composition Moles'!V90/'Composition Moles'!$C90</f>
        <v>1.0189075270074524E-5</v>
      </c>
      <c r="V70" s="27">
        <f ca="1">'Composition Moles'!W90/'Composition Moles'!$C90</f>
        <v>0.4769528320514736</v>
      </c>
      <c r="W70" s="27">
        <f ca="1">'Composition Moles'!X90/'Composition Moles'!$C90</f>
        <v>3.3963584233581753E-6</v>
      </c>
      <c r="X70" s="27">
        <f ca="1">'Composition Moles'!Y90/'Composition Moles'!$C90</f>
        <v>1.0189075270074524E-5</v>
      </c>
      <c r="Y70" s="27">
        <f ca="1">'Composition Moles'!Z90/'Composition Moles'!$C90</f>
        <v>0</v>
      </c>
      <c r="Z70" s="27">
        <f ca="1">'Composition Moles'!AA90/'Composition Moles'!$C90</f>
        <v>0</v>
      </c>
      <c r="AA70" s="27">
        <f ca="1">'Composition Moles'!AB90/'Composition Moles'!$C90</f>
        <v>0</v>
      </c>
      <c r="AB70" s="27">
        <f ca="1">'Composition Moles'!AC90/'Composition Moles'!$C90</f>
        <v>0</v>
      </c>
      <c r="AC70" s="27">
        <f ca="1">'Composition Moles'!AD90/'Composition Moles'!$C90</f>
        <v>0</v>
      </c>
      <c r="AD70" s="27">
        <f ca="1">'Composition Moles'!AE90/'Composition Moles'!$C90</f>
        <v>2.0636818873357967E-4</v>
      </c>
      <c r="AE70" s="27">
        <f ca="1">'Composition Moles'!AF90/'Composition Moles'!$C90</f>
        <v>7.3525991580526945E-2</v>
      </c>
      <c r="AF70" s="27">
        <f ca="1">'Composition Moles'!AG90/'Composition Moles'!$C90</f>
        <v>8.1706885179034572E-2</v>
      </c>
      <c r="AG70" s="27">
        <f ca="1">'Composition Moles'!AH90/'Composition Moles'!$C90</f>
        <v>4.3011723149236264E-2</v>
      </c>
      <c r="AH70" s="27">
        <f ca="1">'Composition Moles'!AI90/'Composition Moles'!$C90</f>
        <v>0</v>
      </c>
      <c r="AI70" s="27">
        <f ca="1">'Composition Moles'!AJ90/'Composition Moles'!$C90</f>
        <v>0</v>
      </c>
      <c r="AJ70" s="27">
        <f ca="1">'Composition Moles'!AK90/'Composition Moles'!$C90</f>
        <v>0</v>
      </c>
      <c r="AK70" s="27">
        <f ca="1">'Composition Moles'!AL90/'Composition Moles'!$C90</f>
        <v>7.0644255205850042E-4</v>
      </c>
      <c r="AL70" s="27">
        <f ca="1">'Composition Moles'!AM90/'Composition Moles'!$C90</f>
        <v>2.7528915944225569E-6</v>
      </c>
      <c r="AM70" s="27">
        <f ca="1">'Composition Moles'!AN90/'Composition Moles'!$C90</f>
        <v>3.514429694193093E-4</v>
      </c>
      <c r="AN70" s="27">
        <f ca="1">'Composition Moles'!AO90/'Composition Moles'!$C90</f>
        <v>8.7999646749210327E-3</v>
      </c>
      <c r="AO70" s="27">
        <f ca="1">'Composition Moles'!AP90/'Composition Moles'!$C90</f>
        <v>6.7349787535192608E-3</v>
      </c>
      <c r="AP70" s="27">
        <f ca="1">'Composition Moles'!AQ90/'Composition Moles'!$C90</f>
        <v>8.0841397002742402E-3</v>
      </c>
      <c r="AQ70" s="27">
        <f ca="1">'Composition Moles'!AR90/'Composition Moles'!$C90</f>
        <v>4.7094712550966242E-2</v>
      </c>
      <c r="AR70" s="27">
        <f ca="1">'Composition Moles'!AS90/'Composition Moles'!$C90</f>
        <v>-5.4129886741511512E-3</v>
      </c>
      <c r="AS70" s="27">
        <f ca="1">'Composition Moles'!AT90/'Composition Moles'!$C90</f>
        <v>1.6404411184819986E-3</v>
      </c>
      <c r="AT70" s="27">
        <f ca="1">'Composition Moles'!AU90/'Composition Moles'!$C90</f>
        <v>1.3585433693432701E-5</v>
      </c>
      <c r="AU70" s="27">
        <f ca="1">'Composition Moles'!AV90/'Composition Moles'!$C90</f>
        <v>0</v>
      </c>
      <c r="AV70" s="27">
        <f ca="1">'Composition Moles'!AW90/'Composition Moles'!$C90</f>
        <v>4.4831931188327916E-4</v>
      </c>
      <c r="AW70" s="27">
        <f ca="1">'Composition Moles'!AX90/'Composition Moles'!$C90</f>
        <v>4.5511202872999552E-4</v>
      </c>
      <c r="AX70" s="27">
        <f ca="1">'Composition Moles'!AY90/'Composition Moles'!$C90</f>
        <v>4.5511202872999552E-4</v>
      </c>
      <c r="AY70" s="27">
        <f ca="1">'Composition Moles'!AZ90/'Composition Moles'!$C90</f>
        <v>4.2114844449641373E-4</v>
      </c>
      <c r="AZ70" s="27">
        <f ca="1">'Composition Moles'!BA90/'Composition Moles'!$C90</f>
        <v>4.7549017927014455E-5</v>
      </c>
      <c r="BA70" s="27">
        <f ca="1">'Composition Moles'!BB90/'Composition Moles'!$C90</f>
        <v>1.2702380503359575E-3</v>
      </c>
      <c r="BB70" s="27">
        <f ca="1">'Composition Moles'!BC90/'Composition Moles'!$C90</f>
        <v>6.3851538359133684E-4</v>
      </c>
      <c r="BC70" s="27">
        <f ca="1">'Composition Moles'!BD90/'Composition Moles'!$C90</f>
        <v>3.6171217208764567E-3</v>
      </c>
      <c r="BD70" s="27">
        <f ca="1">'Composition Moles'!BE90/'Composition Moles'!$C90</f>
        <v>5.2643555562051716E-4</v>
      </c>
      <c r="BE70" s="27">
        <f ca="1">'Composition Moles'!BF90/'Composition Moles'!$C90</f>
        <v>2.2755601436499776E-4</v>
      </c>
      <c r="BF70" s="27">
        <f ca="1">'Composition Moles'!BG90/'Composition Moles'!$C90</f>
        <v>1.9019607170805782E-4</v>
      </c>
      <c r="BG70" s="27">
        <f ca="1">'Composition Moles'!BH90/'Composition Moles'!$C90</f>
        <v>7.1323526890521678E-4</v>
      </c>
      <c r="BH70" s="27">
        <f ca="1">'Composition Moles'!BI90/'Composition Moles'!$C90</f>
        <v>5.8417364881760609E-4</v>
      </c>
      <c r="BI70" s="27">
        <f ca="1">'Composition Moles'!BJ90/'Composition Moles'!$C90</f>
        <v>4.2114844449641373E-4</v>
      </c>
      <c r="BJ70" s="27">
        <f ca="1">'Composition Moles'!BK90/'Composition Moles'!$C90</f>
        <v>3.2639004448472061E-3</v>
      </c>
      <c r="BK70" s="27">
        <f ca="1">'Composition Moles'!BL90/'Composition Moles'!$C90</f>
        <v>2.0717786382484869E-4</v>
      </c>
      <c r="BL70" s="27">
        <f ca="1">'Composition Moles'!BM90/'Composition Moles'!$C90</f>
        <v>1.5283612905111789E-3</v>
      </c>
      <c r="BM70" s="27">
        <f ca="1">'Composition Moles'!BN90/'Composition Moles'!$C90</f>
        <v>3.2435222943070574E-3</v>
      </c>
      <c r="BN70" s="27">
        <f ca="1">'Composition Moles'!BO90/'Composition Moles'!$C90</f>
        <v>1.5283612905111789E-3</v>
      </c>
      <c r="BO70" s="27">
        <f ca="1">'Composition Moles'!BP90/'Composition Moles'!$C90</f>
        <v>8.7626047322640925E-4</v>
      </c>
      <c r="BP70" s="27">
        <f ca="1">'Composition Moles'!BQ90/'Composition Moles'!$C90</f>
        <v>3.4608892334019804E-3</v>
      </c>
      <c r="BQ70" s="27">
        <f ca="1">'Composition Moles'!BR90/'Composition Moles'!$C90</f>
        <v>2.7238794555332563E-3</v>
      </c>
      <c r="BR70" s="27">
        <f ca="1">'Composition Moles'!BS90/'Composition Moles'!$C90</f>
        <v>5.2983191404387534E-4</v>
      </c>
      <c r="BS70" s="27">
        <f ca="1">'Composition Moles'!BT90/'Composition Moles'!$C90</f>
        <v>1.5827030252849096E-3</v>
      </c>
      <c r="BT70" s="27">
        <f ca="1">'Composition Moles'!BU90/'Composition Moles'!$C90</f>
        <v>0</v>
      </c>
      <c r="BU70" s="27">
        <f t="shared" ca="1" si="7"/>
        <v>0.99999999999999967</v>
      </c>
      <c r="BV70" s="56" t="e">
        <f t="shared" ca="1" si="6"/>
        <v>#DIV/0!</v>
      </c>
      <c r="BW70" s="27"/>
      <c r="BX70" s="23"/>
      <c r="BZ70" s="24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</row>
    <row r="71" spans="1:106">
      <c r="A71">
        <f t="shared" si="5"/>
        <v>3.4499999999999957</v>
      </c>
      <c r="B71" s="24">
        <f ca="1">B70+DeltaRK4!B72</f>
        <v>414.33385292815359</v>
      </c>
      <c r="C71" s="27">
        <f ca="1">'Composition Moles'!D91/'Composition Moles'!$C91</f>
        <v>6.0682015644340163E-2</v>
      </c>
      <c r="D71" s="27">
        <f ca="1">'Composition Moles'!E91/'Composition Moles'!$C91</f>
        <v>2.1634803156791583E-3</v>
      </c>
      <c r="E71" s="27">
        <f ca="1">'Composition Moles'!F91/'Composition Moles'!$C91</f>
        <v>3.003042409460607E-2</v>
      </c>
      <c r="F71" s="27">
        <f ca="1">'Composition Moles'!G91/'Composition Moles'!$C91</f>
        <v>6.144909778382242E-3</v>
      </c>
      <c r="G71" s="27">
        <f ca="1">'Composition Moles'!H91/'Composition Moles'!$C91</f>
        <v>4.109593692263393E-4</v>
      </c>
      <c r="H71" s="27">
        <f ca="1">'Composition Moles'!I91/'Composition Moles'!$C91</f>
        <v>4.3813023661320473E-4</v>
      </c>
      <c r="I71" s="27">
        <f ca="1">'Composition Moles'!J91/'Composition Moles'!$C91</f>
        <v>1.0528711112410346E-4</v>
      </c>
      <c r="J71" s="27">
        <f ca="1">'Composition Moles'!K91/'Composition Moles'!$C91</f>
        <v>5.094537635037264E-5</v>
      </c>
      <c r="K71" s="27">
        <f ca="1">'Composition Moles'!L91/'Composition Moles'!$C91</f>
        <v>0</v>
      </c>
      <c r="L71" s="27">
        <f ca="1">'Composition Moles'!M91/'Composition Moles'!$C91</f>
        <v>3.3963584233581767E-5</v>
      </c>
      <c r="M71" s="27">
        <f ca="1">'Composition Moles'!N91/'Composition Moles'!$C91</f>
        <v>1.0868346954746164E-4</v>
      </c>
      <c r="N71" s="27">
        <f ca="1">'Composition Moles'!O91/'Composition Moles'!$C91</f>
        <v>0</v>
      </c>
      <c r="O71" s="27">
        <f ca="1">'Composition Moles'!P91/'Composition Moles'!$C91</f>
        <v>0</v>
      </c>
      <c r="P71" s="27">
        <f ca="1">'Composition Moles'!Q91/'Composition Moles'!$C91</f>
        <v>0.12811913616367726</v>
      </c>
      <c r="Q71" s="27">
        <f ca="1">'Composition Moles'!R91/'Composition Moles'!$C91</f>
        <v>1.6981792116790884E-5</v>
      </c>
      <c r="R71" s="27">
        <f ca="1">'Composition Moles'!S91/'Composition Moles'!$C91</f>
        <v>0</v>
      </c>
      <c r="S71" s="27">
        <f ca="1">'Composition Moles'!T91/'Composition Moles'!$C91</f>
        <v>4.415265950365629E-5</v>
      </c>
      <c r="T71" s="27">
        <f ca="1">'Composition Moles'!U91/'Composition Moles'!$C91</f>
        <v>0</v>
      </c>
      <c r="U71" s="27">
        <f ca="1">'Composition Moles'!V91/'Composition Moles'!$C91</f>
        <v>1.0189075270074528E-5</v>
      </c>
      <c r="V71" s="27">
        <f ca="1">'Composition Moles'!W91/'Composition Moles'!$C91</f>
        <v>0.47516645241379907</v>
      </c>
      <c r="W71" s="27">
        <f ca="1">'Composition Moles'!X91/'Composition Moles'!$C91</f>
        <v>3.3963584233581762E-6</v>
      </c>
      <c r="X71" s="27">
        <f ca="1">'Composition Moles'!Y91/'Composition Moles'!$C91</f>
        <v>1.0189075270074528E-5</v>
      </c>
      <c r="Y71" s="27">
        <f ca="1">'Composition Moles'!Z91/'Composition Moles'!$C91</f>
        <v>0</v>
      </c>
      <c r="Z71" s="27">
        <f ca="1">'Composition Moles'!AA91/'Composition Moles'!$C91</f>
        <v>0</v>
      </c>
      <c r="AA71" s="27">
        <f ca="1">'Composition Moles'!AB91/'Composition Moles'!$C91</f>
        <v>0</v>
      </c>
      <c r="AB71" s="27">
        <f ca="1">'Composition Moles'!AC91/'Composition Moles'!$C91</f>
        <v>0</v>
      </c>
      <c r="AC71" s="27">
        <f ca="1">'Composition Moles'!AD91/'Composition Moles'!$C91</f>
        <v>0</v>
      </c>
      <c r="AD71" s="27">
        <f ca="1">'Composition Moles'!AE91/'Composition Moles'!$C91</f>
        <v>2.0182603101212893E-4</v>
      </c>
      <c r="AE71" s="27">
        <f ca="1">'Composition Moles'!AF91/'Composition Moles'!$C91</f>
        <v>7.3410083043819935E-2</v>
      </c>
      <c r="AF71" s="27">
        <f ca="1">'Composition Moles'!AG91/'Composition Moles'!$C91</f>
        <v>8.2883161112397005E-2</v>
      </c>
      <c r="AG71" s="27">
        <f ca="1">'Composition Moles'!AH91/'Composition Moles'!$C91</f>
        <v>4.3315465684602907E-2</v>
      </c>
      <c r="AH71" s="27">
        <f ca="1">'Composition Moles'!AI91/'Composition Moles'!$C91</f>
        <v>0</v>
      </c>
      <c r="AI71" s="27">
        <f ca="1">'Composition Moles'!AJ91/'Composition Moles'!$C91</f>
        <v>0</v>
      </c>
      <c r="AJ71" s="27">
        <f ca="1">'Composition Moles'!AK91/'Composition Moles'!$C91</f>
        <v>0</v>
      </c>
      <c r="AK71" s="27">
        <f ca="1">'Composition Moles'!AL91/'Composition Moles'!$C91</f>
        <v>7.0644255205850064E-4</v>
      </c>
      <c r="AL71" s="27">
        <f ca="1">'Composition Moles'!AM91/'Composition Moles'!$C91</f>
        <v>2.4989678960554939E-6</v>
      </c>
      <c r="AM71" s="27">
        <f ca="1">'Composition Moles'!AN91/'Composition Moles'!$C91</f>
        <v>3.2885080092480895E-4</v>
      </c>
      <c r="AN71" s="27">
        <f ca="1">'Composition Moles'!AO91/'Composition Moles'!$C91</f>
        <v>8.7999646749210344E-3</v>
      </c>
      <c r="AO71" s="27">
        <f ca="1">'Composition Moles'!AP91/'Composition Moles'!$C91</f>
        <v>6.7349787535192626E-3</v>
      </c>
      <c r="AP71" s="27">
        <f ca="1">'Composition Moles'!AQ91/'Composition Moles'!$C91</f>
        <v>7.983070852089413E-3</v>
      </c>
      <c r="AQ71" s="27">
        <f ca="1">'Composition Moles'!AR91/'Composition Moles'!$C91</f>
        <v>4.6993643702781425E-2</v>
      </c>
      <c r="AR71" s="27">
        <f ca="1">'Composition Moles'!AS91/'Composition Moles'!$C91</f>
        <v>-5.5140575223359811E-3</v>
      </c>
      <c r="AS71" s="27">
        <f ca="1">'Composition Moles'!AT91/'Composition Moles'!$C91</f>
        <v>1.640441118481999E-3</v>
      </c>
      <c r="AT71" s="27">
        <f ca="1">'Composition Moles'!AU91/'Composition Moles'!$C91</f>
        <v>1.3585433693432705E-5</v>
      </c>
      <c r="AU71" s="27">
        <f ca="1">'Composition Moles'!AV91/'Composition Moles'!$C91</f>
        <v>0</v>
      </c>
      <c r="AV71" s="27">
        <f ca="1">'Composition Moles'!AW91/'Composition Moles'!$C91</f>
        <v>4.4831931188327927E-4</v>
      </c>
      <c r="AW71" s="27">
        <f ca="1">'Composition Moles'!AX91/'Composition Moles'!$C91</f>
        <v>4.5511202872999563E-4</v>
      </c>
      <c r="AX71" s="27">
        <f ca="1">'Composition Moles'!AY91/'Composition Moles'!$C91</f>
        <v>4.5511202872999563E-4</v>
      </c>
      <c r="AY71" s="27">
        <f ca="1">'Composition Moles'!AZ91/'Composition Moles'!$C91</f>
        <v>4.2114844449641384E-4</v>
      </c>
      <c r="AZ71" s="27">
        <f ca="1">'Composition Moles'!BA91/'Composition Moles'!$C91</f>
        <v>4.7549017927014468E-5</v>
      </c>
      <c r="BA71" s="27">
        <f ca="1">'Composition Moles'!BB91/'Composition Moles'!$C91</f>
        <v>1.270238050335958E-3</v>
      </c>
      <c r="BB71" s="27">
        <f ca="1">'Composition Moles'!BC91/'Composition Moles'!$C91</f>
        <v>6.3851538359133706E-4</v>
      </c>
      <c r="BC71" s="27">
        <f ca="1">'Composition Moles'!BD91/'Composition Moles'!$C91</f>
        <v>3.617121720876458E-3</v>
      </c>
      <c r="BD71" s="27">
        <f ca="1">'Composition Moles'!BE91/'Composition Moles'!$C91</f>
        <v>5.2643555562051727E-4</v>
      </c>
      <c r="BE71" s="27">
        <f ca="1">'Composition Moles'!BF91/'Composition Moles'!$C91</f>
        <v>2.2755601436499781E-4</v>
      </c>
      <c r="BF71" s="27">
        <f ca="1">'Composition Moles'!BG91/'Composition Moles'!$C91</f>
        <v>1.9019607170805787E-4</v>
      </c>
      <c r="BG71" s="27">
        <f ca="1">'Composition Moles'!BH91/'Composition Moles'!$C91</f>
        <v>7.1323526890521699E-4</v>
      </c>
      <c r="BH71" s="27">
        <f ca="1">'Composition Moles'!BI91/'Composition Moles'!$C91</f>
        <v>5.8417364881760631E-4</v>
      </c>
      <c r="BI71" s="27">
        <f ca="1">'Composition Moles'!BJ91/'Composition Moles'!$C91</f>
        <v>4.2114844449641384E-4</v>
      </c>
      <c r="BJ71" s="27">
        <f ca="1">'Composition Moles'!BK91/'Composition Moles'!$C91</f>
        <v>3.2639004448472069E-3</v>
      </c>
      <c r="BK71" s="27">
        <f ca="1">'Composition Moles'!BL91/'Composition Moles'!$C91</f>
        <v>2.0717786382484874E-4</v>
      </c>
      <c r="BL71" s="27">
        <f ca="1">'Composition Moles'!BM91/'Composition Moles'!$C91</f>
        <v>1.5283612905111793E-3</v>
      </c>
      <c r="BM71" s="27">
        <f ca="1">'Composition Moles'!BN91/'Composition Moles'!$C91</f>
        <v>3.2435222943070583E-3</v>
      </c>
      <c r="BN71" s="27">
        <f ca="1">'Composition Moles'!BO91/'Composition Moles'!$C91</f>
        <v>1.5283612905111793E-3</v>
      </c>
      <c r="BO71" s="27">
        <f ca="1">'Composition Moles'!BP91/'Composition Moles'!$C91</f>
        <v>8.7626047322640946E-4</v>
      </c>
      <c r="BP71" s="27">
        <f ca="1">'Composition Moles'!BQ91/'Composition Moles'!$C91</f>
        <v>3.4608892334019813E-3</v>
      </c>
      <c r="BQ71" s="27">
        <f ca="1">'Composition Moles'!BR91/'Composition Moles'!$C91</f>
        <v>2.7238794555332572E-3</v>
      </c>
      <c r="BR71" s="27">
        <f ca="1">'Composition Moles'!BS91/'Composition Moles'!$C91</f>
        <v>5.2983191404387545E-4</v>
      </c>
      <c r="BS71" s="27">
        <f ca="1">'Composition Moles'!BT91/'Composition Moles'!$C91</f>
        <v>1.5827030252849102E-3</v>
      </c>
      <c r="BT71" s="27">
        <f ca="1">'Composition Moles'!BU91/'Composition Moles'!$C91</f>
        <v>0</v>
      </c>
      <c r="BU71" s="27">
        <f t="shared" ca="1" si="7"/>
        <v>0.99999999999999978</v>
      </c>
      <c r="BV71" s="56" t="e">
        <f t="shared" ca="1" si="6"/>
        <v>#DIV/0!</v>
      </c>
      <c r="BW71" s="27"/>
      <c r="BX71" s="23"/>
      <c r="BZ71" s="24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</row>
    <row r="72" spans="1:106">
      <c r="A72">
        <f t="shared" si="5"/>
        <v>3.4999999999999956</v>
      </c>
      <c r="B72" s="24">
        <f ca="1">B71+DeltaRK4!B73</f>
        <v>414.34844901043698</v>
      </c>
      <c r="C72" s="27">
        <f ca="1">'Composition Moles'!D92/'Composition Moles'!$C92</f>
        <v>6.0660907709255675E-2</v>
      </c>
      <c r="D72" s="27">
        <f ca="1">'Composition Moles'!E92/'Composition Moles'!$C92</f>
        <v>2.1634803156791583E-3</v>
      </c>
      <c r="E72" s="27">
        <f ca="1">'Composition Moles'!F92/'Composition Moles'!$C92</f>
        <v>3.0051301613373851E-2</v>
      </c>
      <c r="F72" s="27">
        <f ca="1">'Composition Moles'!G92/'Composition Moles'!$C92</f>
        <v>6.1451401946989491E-3</v>
      </c>
      <c r="G72" s="27">
        <f ca="1">'Composition Moles'!H92/'Composition Moles'!$C92</f>
        <v>4.109593692263393E-4</v>
      </c>
      <c r="H72" s="27">
        <f ca="1">'Composition Moles'!I92/'Composition Moles'!$C92</f>
        <v>4.3813023661320473E-4</v>
      </c>
      <c r="I72" s="27">
        <f ca="1">'Composition Moles'!J92/'Composition Moles'!$C92</f>
        <v>1.0528711112410346E-4</v>
      </c>
      <c r="J72" s="27">
        <f ca="1">'Composition Moles'!K92/'Composition Moles'!$C92</f>
        <v>5.094537635037264E-5</v>
      </c>
      <c r="K72" s="27">
        <f ca="1">'Composition Moles'!L92/'Composition Moles'!$C92</f>
        <v>0</v>
      </c>
      <c r="L72" s="27">
        <f ca="1">'Composition Moles'!M92/'Composition Moles'!$C92</f>
        <v>3.3963584233581767E-5</v>
      </c>
      <c r="M72" s="27">
        <f ca="1">'Composition Moles'!N92/'Composition Moles'!$C92</f>
        <v>1.0868346954746164E-4</v>
      </c>
      <c r="N72" s="27">
        <f ca="1">'Composition Moles'!O92/'Composition Moles'!$C92</f>
        <v>0</v>
      </c>
      <c r="O72" s="27">
        <f ca="1">'Composition Moles'!P92/'Composition Moles'!$C92</f>
        <v>0</v>
      </c>
      <c r="P72" s="27">
        <f ca="1">'Composition Moles'!Q92/'Composition Moles'!$C92</f>
        <v>0.12885576461760778</v>
      </c>
      <c r="Q72" s="27">
        <f ca="1">'Composition Moles'!R92/'Composition Moles'!$C92</f>
        <v>1.6981792116790884E-5</v>
      </c>
      <c r="R72" s="27">
        <f ca="1">'Composition Moles'!S92/'Composition Moles'!$C92</f>
        <v>0</v>
      </c>
      <c r="S72" s="27">
        <f ca="1">'Composition Moles'!T92/'Composition Moles'!$C92</f>
        <v>4.415265950365629E-5</v>
      </c>
      <c r="T72" s="27">
        <f ca="1">'Composition Moles'!U92/'Composition Moles'!$C92</f>
        <v>0</v>
      </c>
      <c r="U72" s="27">
        <f ca="1">'Composition Moles'!V92/'Composition Moles'!$C92</f>
        <v>1.0189075270074528E-5</v>
      </c>
      <c r="V72" s="27">
        <f ca="1">'Composition Moles'!W92/'Composition Moles'!$C92</f>
        <v>0.47341622407511236</v>
      </c>
      <c r="W72" s="27">
        <f ca="1">'Composition Moles'!X92/'Composition Moles'!$C92</f>
        <v>3.3963584233581762E-6</v>
      </c>
      <c r="X72" s="27">
        <f ca="1">'Composition Moles'!Y92/'Composition Moles'!$C92</f>
        <v>1.0189075270074528E-5</v>
      </c>
      <c r="Y72" s="27">
        <f ca="1">'Composition Moles'!Z92/'Composition Moles'!$C92</f>
        <v>0</v>
      </c>
      <c r="Z72" s="27">
        <f ca="1">'Composition Moles'!AA92/'Composition Moles'!$C92</f>
        <v>0</v>
      </c>
      <c r="AA72" s="27">
        <f ca="1">'Composition Moles'!AB92/'Composition Moles'!$C92</f>
        <v>0</v>
      </c>
      <c r="AB72" s="27">
        <f ca="1">'Composition Moles'!AC92/'Composition Moles'!$C92</f>
        <v>0</v>
      </c>
      <c r="AC72" s="27">
        <f ca="1">'Composition Moles'!AD92/'Composition Moles'!$C92</f>
        <v>0</v>
      </c>
      <c r="AD72" s="27">
        <f ca="1">'Composition Moles'!AE92/'Composition Moles'!$C92</f>
        <v>1.9743741511226218E-4</v>
      </c>
      <c r="AE72" s="27">
        <f ca="1">'Composition Moles'!AF92/'Composition Moles'!$C92</f>
        <v>7.3282972855148801E-2</v>
      </c>
      <c r="AF72" s="27">
        <f ca="1">'Composition Moles'!AG92/'Composition Moles'!$C92</f>
        <v>8.4050399844027901E-2</v>
      </c>
      <c r="AG72" s="27">
        <f ca="1">'Composition Moles'!AH92/'Composition Moles'!$C92</f>
        <v>4.3612743359610677E-2</v>
      </c>
      <c r="AH72" s="27">
        <f ca="1">'Composition Moles'!AI92/'Composition Moles'!$C92</f>
        <v>0</v>
      </c>
      <c r="AI72" s="27">
        <f ca="1">'Composition Moles'!AJ92/'Composition Moles'!$C92</f>
        <v>0</v>
      </c>
      <c r="AJ72" s="27">
        <f ca="1">'Composition Moles'!AK92/'Composition Moles'!$C92</f>
        <v>0</v>
      </c>
      <c r="AK72" s="27">
        <f ca="1">'Composition Moles'!AL92/'Composition Moles'!$C92</f>
        <v>7.0644255205850064E-4</v>
      </c>
      <c r="AL72" s="27">
        <f ca="1">'Composition Moles'!AM92/'Composition Moles'!$C92</f>
        <v>2.2685515793483643E-6</v>
      </c>
      <c r="AM72" s="27">
        <f ca="1">'Composition Moles'!AN92/'Composition Moles'!$C92</f>
        <v>3.0770920357585873E-4</v>
      </c>
      <c r="AN72" s="27">
        <f ca="1">'Composition Moles'!AO92/'Composition Moles'!$C92</f>
        <v>8.7999646749210344E-3</v>
      </c>
      <c r="AO72" s="27">
        <f ca="1">'Composition Moles'!AP92/'Composition Moles'!$C92</f>
        <v>6.7349787535192626E-3</v>
      </c>
      <c r="AP72" s="27">
        <f ca="1">'Composition Moles'!AQ92/'Composition Moles'!$C92</f>
        <v>7.8837222842074971E-3</v>
      </c>
      <c r="AQ72" s="27">
        <f ca="1">'Composition Moles'!AR92/'Composition Moles'!$C92</f>
        <v>4.6894295134899511E-2</v>
      </c>
      <c r="AR72" s="27">
        <f ca="1">'Composition Moles'!AS92/'Composition Moles'!$C92</f>
        <v>-5.6134060902178961E-3</v>
      </c>
      <c r="AS72" s="27">
        <f ca="1">'Composition Moles'!AT92/'Composition Moles'!$C92</f>
        <v>1.640441118481999E-3</v>
      </c>
      <c r="AT72" s="27">
        <f ca="1">'Composition Moles'!AU92/'Composition Moles'!$C92</f>
        <v>1.3585433693432705E-5</v>
      </c>
      <c r="AU72" s="27">
        <f ca="1">'Composition Moles'!AV92/'Composition Moles'!$C92</f>
        <v>0</v>
      </c>
      <c r="AV72" s="27">
        <f ca="1">'Composition Moles'!AW92/'Composition Moles'!$C92</f>
        <v>4.4831931188327927E-4</v>
      </c>
      <c r="AW72" s="27">
        <f ca="1">'Composition Moles'!AX92/'Composition Moles'!$C92</f>
        <v>4.5511202872999563E-4</v>
      </c>
      <c r="AX72" s="27">
        <f ca="1">'Composition Moles'!AY92/'Composition Moles'!$C92</f>
        <v>4.5511202872999563E-4</v>
      </c>
      <c r="AY72" s="27">
        <f ca="1">'Composition Moles'!AZ92/'Composition Moles'!$C92</f>
        <v>4.2114844449641384E-4</v>
      </c>
      <c r="AZ72" s="27">
        <f ca="1">'Composition Moles'!BA92/'Composition Moles'!$C92</f>
        <v>4.7549017927014468E-5</v>
      </c>
      <c r="BA72" s="27">
        <f ca="1">'Composition Moles'!BB92/'Composition Moles'!$C92</f>
        <v>1.270238050335958E-3</v>
      </c>
      <c r="BB72" s="27">
        <f ca="1">'Composition Moles'!BC92/'Composition Moles'!$C92</f>
        <v>6.3851538359133706E-4</v>
      </c>
      <c r="BC72" s="27">
        <f ca="1">'Composition Moles'!BD92/'Composition Moles'!$C92</f>
        <v>3.617121720876458E-3</v>
      </c>
      <c r="BD72" s="27">
        <f ca="1">'Composition Moles'!BE92/'Composition Moles'!$C92</f>
        <v>5.2643555562051727E-4</v>
      </c>
      <c r="BE72" s="27">
        <f ca="1">'Composition Moles'!BF92/'Composition Moles'!$C92</f>
        <v>2.2755601436499781E-4</v>
      </c>
      <c r="BF72" s="27">
        <f ca="1">'Composition Moles'!BG92/'Composition Moles'!$C92</f>
        <v>1.9019607170805787E-4</v>
      </c>
      <c r="BG72" s="27">
        <f ca="1">'Composition Moles'!BH92/'Composition Moles'!$C92</f>
        <v>7.1323526890521699E-4</v>
      </c>
      <c r="BH72" s="27">
        <f ca="1">'Composition Moles'!BI92/'Composition Moles'!$C92</f>
        <v>5.8417364881760631E-4</v>
      </c>
      <c r="BI72" s="27">
        <f ca="1">'Composition Moles'!BJ92/'Composition Moles'!$C92</f>
        <v>4.2114844449641384E-4</v>
      </c>
      <c r="BJ72" s="27">
        <f ca="1">'Composition Moles'!BK92/'Composition Moles'!$C92</f>
        <v>3.2639004448472069E-3</v>
      </c>
      <c r="BK72" s="27">
        <f ca="1">'Composition Moles'!BL92/'Composition Moles'!$C92</f>
        <v>2.0717786382484874E-4</v>
      </c>
      <c r="BL72" s="27">
        <f ca="1">'Composition Moles'!BM92/'Composition Moles'!$C92</f>
        <v>1.5283612905111793E-3</v>
      </c>
      <c r="BM72" s="27">
        <f ca="1">'Composition Moles'!BN92/'Composition Moles'!$C92</f>
        <v>3.2435222943070583E-3</v>
      </c>
      <c r="BN72" s="27">
        <f ca="1">'Composition Moles'!BO92/'Composition Moles'!$C92</f>
        <v>1.5283612905111793E-3</v>
      </c>
      <c r="BO72" s="27">
        <f ca="1">'Composition Moles'!BP92/'Composition Moles'!$C92</f>
        <v>8.7626047322640946E-4</v>
      </c>
      <c r="BP72" s="27">
        <f ca="1">'Composition Moles'!BQ92/'Composition Moles'!$C92</f>
        <v>3.4608892334019813E-3</v>
      </c>
      <c r="BQ72" s="27">
        <f ca="1">'Composition Moles'!BR92/'Composition Moles'!$C92</f>
        <v>2.7238794555332572E-3</v>
      </c>
      <c r="BR72" s="27">
        <f ca="1">'Composition Moles'!BS92/'Composition Moles'!$C92</f>
        <v>5.2983191404387545E-4</v>
      </c>
      <c r="BS72" s="27">
        <f ca="1">'Composition Moles'!BT92/'Composition Moles'!$C92</f>
        <v>1.5827030252849102E-3</v>
      </c>
      <c r="BT72" s="27">
        <f ca="1">'Composition Moles'!BU92/'Composition Moles'!$C92</f>
        <v>0</v>
      </c>
      <c r="BU72" s="27">
        <f t="shared" ca="1" si="7"/>
        <v>0.99999999999999989</v>
      </c>
      <c r="BV72" s="56" t="e">
        <f t="shared" ca="1" si="6"/>
        <v>#DIV/0!</v>
      </c>
      <c r="BW72" s="27"/>
      <c r="BX72" s="23"/>
      <c r="BZ72" s="24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</row>
    <row r="73" spans="1:106">
      <c r="A73">
        <f t="shared" si="5"/>
        <v>3.5499999999999954</v>
      </c>
      <c r="B73" s="24">
        <f ca="1">B72+DeltaRK4!B74</f>
        <v>414.3624331634129</v>
      </c>
      <c r="C73" s="27">
        <f ca="1">'Composition Moles'!D93/'Composition Moles'!$C93</f>
        <v>6.0641170091142345E-2</v>
      </c>
      <c r="D73" s="27">
        <f ca="1">'Composition Moles'!E93/'Composition Moles'!$C93</f>
        <v>2.1634803156791583E-3</v>
      </c>
      <c r="E73" s="27">
        <f ca="1">'Composition Moles'!F93/'Composition Moles'!$C93</f>
        <v>3.0070830133391541E-2</v>
      </c>
      <c r="F73" s="27">
        <f ca="1">'Composition Moles'!G93/'Composition Moles'!$C93</f>
        <v>6.1453492927945885E-3</v>
      </c>
      <c r="G73" s="27">
        <f ca="1">'Composition Moles'!H93/'Composition Moles'!$C93</f>
        <v>4.109593692263393E-4</v>
      </c>
      <c r="H73" s="27">
        <f ca="1">'Composition Moles'!I93/'Composition Moles'!$C93</f>
        <v>4.3813023661320473E-4</v>
      </c>
      <c r="I73" s="27">
        <f ca="1">'Composition Moles'!J93/'Composition Moles'!$C93</f>
        <v>1.0528711112410346E-4</v>
      </c>
      <c r="J73" s="27">
        <f ca="1">'Composition Moles'!K93/'Composition Moles'!$C93</f>
        <v>5.094537635037264E-5</v>
      </c>
      <c r="K73" s="27">
        <f ca="1">'Composition Moles'!L93/'Composition Moles'!$C93</f>
        <v>0</v>
      </c>
      <c r="L73" s="27">
        <f ca="1">'Composition Moles'!M93/'Composition Moles'!$C93</f>
        <v>3.3963584233581767E-5</v>
      </c>
      <c r="M73" s="27">
        <f ca="1">'Composition Moles'!N93/'Composition Moles'!$C93</f>
        <v>1.0868346954746164E-4</v>
      </c>
      <c r="N73" s="27">
        <f ca="1">'Composition Moles'!O93/'Composition Moles'!$C93</f>
        <v>0</v>
      </c>
      <c r="O73" s="27">
        <f ca="1">'Composition Moles'!P93/'Composition Moles'!$C93</f>
        <v>0</v>
      </c>
      <c r="P73" s="27">
        <f ca="1">'Composition Moles'!Q93/'Composition Moles'!$C93</f>
        <v>0.12957636883747881</v>
      </c>
      <c r="Q73" s="27">
        <f ca="1">'Composition Moles'!R93/'Composition Moles'!$C93</f>
        <v>1.6981792116790884E-5</v>
      </c>
      <c r="R73" s="27">
        <f ca="1">'Composition Moles'!S93/'Composition Moles'!$C93</f>
        <v>0</v>
      </c>
      <c r="S73" s="27">
        <f ca="1">'Composition Moles'!T93/'Composition Moles'!$C93</f>
        <v>4.415265950365629E-5</v>
      </c>
      <c r="T73" s="27">
        <f ca="1">'Composition Moles'!U93/'Composition Moles'!$C93</f>
        <v>0</v>
      </c>
      <c r="U73" s="27">
        <f ca="1">'Composition Moles'!V93/'Composition Moles'!$C93</f>
        <v>1.0189075270074528E-5</v>
      </c>
      <c r="V73" s="27">
        <f ca="1">'Composition Moles'!W93/'Composition Moles'!$C93</f>
        <v>0.47170169595857575</v>
      </c>
      <c r="W73" s="27">
        <f ca="1">'Composition Moles'!X93/'Composition Moles'!$C93</f>
        <v>3.3963584233581762E-6</v>
      </c>
      <c r="X73" s="27">
        <f ca="1">'Composition Moles'!Y93/'Composition Moles'!$C93</f>
        <v>1.0189075270074528E-5</v>
      </c>
      <c r="Y73" s="27">
        <f ca="1">'Composition Moles'!Z93/'Composition Moles'!$C93</f>
        <v>0</v>
      </c>
      <c r="Z73" s="27">
        <f ca="1">'Composition Moles'!AA93/'Composition Moles'!$C93</f>
        <v>0</v>
      </c>
      <c r="AA73" s="27">
        <f ca="1">'Composition Moles'!AB93/'Composition Moles'!$C93</f>
        <v>0</v>
      </c>
      <c r="AB73" s="27">
        <f ca="1">'Composition Moles'!AC93/'Composition Moles'!$C93</f>
        <v>0</v>
      </c>
      <c r="AC73" s="27">
        <f ca="1">'Composition Moles'!AD93/'Composition Moles'!$C93</f>
        <v>0</v>
      </c>
      <c r="AD73" s="27">
        <f ca="1">'Composition Moles'!AE93/'Composition Moles'!$C93</f>
        <v>1.931965896630629E-4</v>
      </c>
      <c r="AE73" s="27">
        <f ca="1">'Composition Moles'!AF93/'Composition Moles'!$C93</f>
        <v>7.3145200861139043E-2</v>
      </c>
      <c r="AF73" s="27">
        <f ca="1">'Composition Moles'!AG93/'Composition Moles'!$C93</f>
        <v>8.5208434448413861E-2</v>
      </c>
      <c r="AG73" s="27">
        <f ca="1">'Composition Moles'!AH93/'Composition Moles'!$C93</f>
        <v>4.3903649482466139E-2</v>
      </c>
      <c r="AH73" s="27">
        <f ca="1">'Composition Moles'!AI93/'Composition Moles'!$C93</f>
        <v>0</v>
      </c>
      <c r="AI73" s="27">
        <f ca="1">'Composition Moles'!AJ93/'Composition Moles'!$C93</f>
        <v>0</v>
      </c>
      <c r="AJ73" s="27">
        <f ca="1">'Composition Moles'!AK93/'Composition Moles'!$C93</f>
        <v>0</v>
      </c>
      <c r="AK73" s="27">
        <f ca="1">'Composition Moles'!AL93/'Composition Moles'!$C93</f>
        <v>7.0644255205850064E-4</v>
      </c>
      <c r="AL73" s="27">
        <f ca="1">'Composition Moles'!AM93/'Composition Moles'!$C93</f>
        <v>2.0594534837100777E-6</v>
      </c>
      <c r="AM73" s="27">
        <f ca="1">'Composition Moles'!AN93/'Composition Moles'!$C93</f>
        <v>2.8792691066097971E-4</v>
      </c>
      <c r="AN73" s="27">
        <f ca="1">'Composition Moles'!AO93/'Composition Moles'!$C93</f>
        <v>8.7999646749210344E-3</v>
      </c>
      <c r="AO73" s="27">
        <f ca="1">'Composition Moles'!AP93/'Composition Moles'!$C93</f>
        <v>6.7349787535192626E-3</v>
      </c>
      <c r="AP73" s="27">
        <f ca="1">'Composition Moles'!AQ93/'Composition Moles'!$C93</f>
        <v>7.7860514108387142E-3</v>
      </c>
      <c r="AQ73" s="27">
        <f ca="1">'Composition Moles'!AR93/'Composition Moles'!$C93</f>
        <v>4.6796624261530723E-2</v>
      </c>
      <c r="AR73" s="27">
        <f ca="1">'Composition Moles'!AS93/'Composition Moles'!$C93</f>
        <v>-5.7110769635866799E-3</v>
      </c>
      <c r="AS73" s="27">
        <f ca="1">'Composition Moles'!AT93/'Composition Moles'!$C93</f>
        <v>1.640441118481999E-3</v>
      </c>
      <c r="AT73" s="27">
        <f ca="1">'Composition Moles'!AU93/'Composition Moles'!$C93</f>
        <v>1.3585433693432705E-5</v>
      </c>
      <c r="AU73" s="27">
        <f ca="1">'Composition Moles'!AV93/'Composition Moles'!$C93</f>
        <v>0</v>
      </c>
      <c r="AV73" s="27">
        <f ca="1">'Composition Moles'!AW93/'Composition Moles'!$C93</f>
        <v>4.4831931188327927E-4</v>
      </c>
      <c r="AW73" s="27">
        <f ca="1">'Composition Moles'!AX93/'Composition Moles'!$C93</f>
        <v>4.5511202872999563E-4</v>
      </c>
      <c r="AX73" s="27">
        <f ca="1">'Composition Moles'!AY93/'Composition Moles'!$C93</f>
        <v>4.5511202872999563E-4</v>
      </c>
      <c r="AY73" s="27">
        <f ca="1">'Composition Moles'!AZ93/'Composition Moles'!$C93</f>
        <v>4.2114844449641384E-4</v>
      </c>
      <c r="AZ73" s="27">
        <f ca="1">'Composition Moles'!BA93/'Composition Moles'!$C93</f>
        <v>4.7549017927014468E-5</v>
      </c>
      <c r="BA73" s="27">
        <f ca="1">'Composition Moles'!BB93/'Composition Moles'!$C93</f>
        <v>1.270238050335958E-3</v>
      </c>
      <c r="BB73" s="27">
        <f ca="1">'Composition Moles'!BC93/'Composition Moles'!$C93</f>
        <v>6.3851538359133706E-4</v>
      </c>
      <c r="BC73" s="27">
        <f ca="1">'Composition Moles'!BD93/'Composition Moles'!$C93</f>
        <v>3.617121720876458E-3</v>
      </c>
      <c r="BD73" s="27">
        <f ca="1">'Composition Moles'!BE93/'Composition Moles'!$C93</f>
        <v>5.2643555562051727E-4</v>
      </c>
      <c r="BE73" s="27">
        <f ca="1">'Composition Moles'!BF93/'Composition Moles'!$C93</f>
        <v>2.2755601436499781E-4</v>
      </c>
      <c r="BF73" s="27">
        <f ca="1">'Composition Moles'!BG93/'Composition Moles'!$C93</f>
        <v>1.9019607170805787E-4</v>
      </c>
      <c r="BG73" s="27">
        <f ca="1">'Composition Moles'!BH93/'Composition Moles'!$C93</f>
        <v>7.1323526890521699E-4</v>
      </c>
      <c r="BH73" s="27">
        <f ca="1">'Composition Moles'!BI93/'Composition Moles'!$C93</f>
        <v>5.8417364881760631E-4</v>
      </c>
      <c r="BI73" s="27">
        <f ca="1">'Composition Moles'!BJ93/'Composition Moles'!$C93</f>
        <v>4.2114844449641384E-4</v>
      </c>
      <c r="BJ73" s="27">
        <f ca="1">'Composition Moles'!BK93/'Composition Moles'!$C93</f>
        <v>3.2639004448472069E-3</v>
      </c>
      <c r="BK73" s="27">
        <f ca="1">'Composition Moles'!BL93/'Composition Moles'!$C93</f>
        <v>2.0717786382484874E-4</v>
      </c>
      <c r="BL73" s="27">
        <f ca="1">'Composition Moles'!BM93/'Composition Moles'!$C93</f>
        <v>1.5283612905111793E-3</v>
      </c>
      <c r="BM73" s="27">
        <f ca="1">'Composition Moles'!BN93/'Composition Moles'!$C93</f>
        <v>3.2435222943070583E-3</v>
      </c>
      <c r="BN73" s="27">
        <f ca="1">'Composition Moles'!BO93/'Composition Moles'!$C93</f>
        <v>1.5283612905111793E-3</v>
      </c>
      <c r="BO73" s="27">
        <f ca="1">'Composition Moles'!BP93/'Composition Moles'!$C93</f>
        <v>8.7626047322640946E-4</v>
      </c>
      <c r="BP73" s="27">
        <f ca="1">'Composition Moles'!BQ93/'Composition Moles'!$C93</f>
        <v>3.4608892334019813E-3</v>
      </c>
      <c r="BQ73" s="27">
        <f ca="1">'Composition Moles'!BR93/'Composition Moles'!$C93</f>
        <v>2.7238794555332572E-3</v>
      </c>
      <c r="BR73" s="27">
        <f ca="1">'Composition Moles'!BS93/'Composition Moles'!$C93</f>
        <v>5.2983191404387545E-4</v>
      </c>
      <c r="BS73" s="27">
        <f ca="1">'Composition Moles'!BT93/'Composition Moles'!$C93</f>
        <v>1.5827030252849102E-3</v>
      </c>
      <c r="BT73" s="27">
        <f ca="1">'Composition Moles'!BU93/'Composition Moles'!$C93</f>
        <v>0</v>
      </c>
      <c r="BU73" s="27">
        <f t="shared" ca="1" si="7"/>
        <v>1</v>
      </c>
      <c r="BV73" s="56" t="e">
        <f t="shared" ca="1" si="6"/>
        <v>#DIV/0!</v>
      </c>
      <c r="BW73" s="27"/>
      <c r="BX73" s="23"/>
      <c r="BZ73" s="24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</row>
    <row r="74" spans="1:106">
      <c r="A74">
        <f t="shared" si="5"/>
        <v>3.5999999999999952</v>
      </c>
      <c r="B74" s="24">
        <f ca="1">B73+DeltaRK4!B75</f>
        <v>414.37584980865836</v>
      </c>
      <c r="C74" s="27">
        <f ca="1">'Composition Moles'!D94/'Composition Moles'!$C94</f>
        <v>6.0622713222645452E-2</v>
      </c>
      <c r="D74" s="27">
        <f ca="1">'Composition Moles'!E94/'Composition Moles'!$C94</f>
        <v>2.1634803156791579E-3</v>
      </c>
      <c r="E74" s="27">
        <f ca="1">'Composition Moles'!F94/'Composition Moles'!$C94</f>
        <v>3.0089097238670766E-2</v>
      </c>
      <c r="F74" s="27">
        <f ca="1">'Composition Moles'!G94/'Composition Moles'!$C94</f>
        <v>6.1455390560122497E-3</v>
      </c>
      <c r="G74" s="27">
        <f ca="1">'Composition Moles'!H94/'Composition Moles'!$C94</f>
        <v>4.1095936922633925E-4</v>
      </c>
      <c r="H74" s="27">
        <f ca="1">'Composition Moles'!I94/'Composition Moles'!$C94</f>
        <v>4.3813023661320468E-4</v>
      </c>
      <c r="I74" s="27">
        <f ca="1">'Composition Moles'!J94/'Composition Moles'!$C94</f>
        <v>1.0528711112410345E-4</v>
      </c>
      <c r="J74" s="27">
        <f ca="1">'Composition Moles'!K94/'Composition Moles'!$C94</f>
        <v>5.0945376350372634E-5</v>
      </c>
      <c r="K74" s="27">
        <f ca="1">'Composition Moles'!L94/'Composition Moles'!$C94</f>
        <v>0</v>
      </c>
      <c r="L74" s="27">
        <f ca="1">'Composition Moles'!M94/'Composition Moles'!$C94</f>
        <v>3.396358423358176E-5</v>
      </c>
      <c r="M74" s="27">
        <f ca="1">'Composition Moles'!N94/'Composition Moles'!$C94</f>
        <v>1.0868346954746162E-4</v>
      </c>
      <c r="N74" s="27">
        <f ca="1">'Composition Moles'!O94/'Composition Moles'!$C94</f>
        <v>0</v>
      </c>
      <c r="O74" s="27">
        <f ca="1">'Composition Moles'!P94/'Composition Moles'!$C94</f>
        <v>0</v>
      </c>
      <c r="P74" s="27">
        <f ca="1">'Composition Moles'!Q94/'Composition Moles'!$C94</f>
        <v>0.13028115998560238</v>
      </c>
      <c r="Q74" s="27">
        <f ca="1">'Composition Moles'!R94/'Composition Moles'!$C94</f>
        <v>1.698179211679088E-5</v>
      </c>
      <c r="R74" s="27">
        <f ca="1">'Composition Moles'!S94/'Composition Moles'!$C94</f>
        <v>0</v>
      </c>
      <c r="S74" s="27">
        <f ca="1">'Composition Moles'!T94/'Composition Moles'!$C94</f>
        <v>4.4152659503656283E-5</v>
      </c>
      <c r="T74" s="27">
        <f ca="1">'Composition Moles'!U94/'Composition Moles'!$C94</f>
        <v>0</v>
      </c>
      <c r="U74" s="27">
        <f ca="1">'Composition Moles'!V94/'Composition Moles'!$C94</f>
        <v>1.0189075270074526E-5</v>
      </c>
      <c r="V74" s="27">
        <f ca="1">'Composition Moles'!W94/'Composition Moles'!$C94</f>
        <v>0.47002241527000221</v>
      </c>
      <c r="W74" s="27">
        <f ca="1">'Composition Moles'!X94/'Composition Moles'!$C94</f>
        <v>3.3963584233581758E-6</v>
      </c>
      <c r="X74" s="27">
        <f ca="1">'Composition Moles'!Y94/'Composition Moles'!$C94</f>
        <v>1.0189075270074526E-5</v>
      </c>
      <c r="Y74" s="27">
        <f ca="1">'Composition Moles'!Z94/'Composition Moles'!$C94</f>
        <v>0</v>
      </c>
      <c r="Z74" s="27">
        <f ca="1">'Composition Moles'!AA94/'Composition Moles'!$C94</f>
        <v>0</v>
      </c>
      <c r="AA74" s="27">
        <f ca="1">'Composition Moles'!AB94/'Composition Moles'!$C94</f>
        <v>0</v>
      </c>
      <c r="AB74" s="27">
        <f ca="1">'Composition Moles'!AC94/'Composition Moles'!$C94</f>
        <v>0</v>
      </c>
      <c r="AC74" s="27">
        <f ca="1">'Composition Moles'!AD94/'Composition Moles'!$C94</f>
        <v>0</v>
      </c>
      <c r="AD74" s="27">
        <f ca="1">'Composition Moles'!AE94/'Composition Moles'!$C94</f>
        <v>1.8909794385459905E-4</v>
      </c>
      <c r="AE74" s="27">
        <f ca="1">'Composition Moles'!AF94/'Composition Moles'!$C94</f>
        <v>7.2997286530737462E-2</v>
      </c>
      <c r="AF74" s="27">
        <f ca="1">'Composition Moles'!AG94/'Composition Moles'!$C94</f>
        <v>8.6357111457227811E-2</v>
      </c>
      <c r="AG74" s="27">
        <f ca="1">'Composition Moles'!AH94/'Composition Moles'!$C94</f>
        <v>4.4188276882849778E-2</v>
      </c>
      <c r="AH74" s="27">
        <f ca="1">'Composition Moles'!AI94/'Composition Moles'!$C94</f>
        <v>0</v>
      </c>
      <c r="AI74" s="27">
        <f ca="1">'Composition Moles'!AJ94/'Composition Moles'!$C94</f>
        <v>0</v>
      </c>
      <c r="AJ74" s="27">
        <f ca="1">'Composition Moles'!AK94/'Composition Moles'!$C94</f>
        <v>0</v>
      </c>
      <c r="AK74" s="27">
        <f ca="1">'Composition Moles'!AL94/'Composition Moles'!$C94</f>
        <v>7.0644255205850053E-4</v>
      </c>
      <c r="AL74" s="27">
        <f ca="1">'Composition Moles'!AM94/'Composition Moles'!$C94</f>
        <v>1.8696902660470132E-6</v>
      </c>
      <c r="AM74" s="27">
        <f ca="1">'Composition Moles'!AN94/'Composition Moles'!$C94</f>
        <v>2.6941813867087909E-4</v>
      </c>
      <c r="AN74" s="27">
        <f ca="1">'Composition Moles'!AO94/'Composition Moles'!$C94</f>
        <v>8.7999646749210327E-3</v>
      </c>
      <c r="AO74" s="27">
        <f ca="1">'Composition Moles'!AP94/'Composition Moles'!$C94</f>
        <v>6.7349787535192617E-3</v>
      </c>
      <c r="AP74" s="27">
        <f ca="1">'Composition Moles'!AQ94/'Composition Moles'!$C94</f>
        <v>7.6900169583953952E-3</v>
      </c>
      <c r="AQ74" s="27">
        <f ca="1">'Composition Moles'!AR94/'Composition Moles'!$C94</f>
        <v>4.6700589809087395E-2</v>
      </c>
      <c r="AR74" s="27">
        <f ca="1">'Composition Moles'!AS94/'Composition Moles'!$C94</f>
        <v>-5.8071114160299971E-3</v>
      </c>
      <c r="AS74" s="27">
        <f ca="1">'Composition Moles'!AT94/'Composition Moles'!$C94</f>
        <v>1.6404411184819988E-3</v>
      </c>
      <c r="AT74" s="27">
        <f ca="1">'Composition Moles'!AU94/'Composition Moles'!$C94</f>
        <v>1.3585433693432703E-5</v>
      </c>
      <c r="AU74" s="27">
        <f ca="1">'Composition Moles'!AV94/'Composition Moles'!$C94</f>
        <v>0</v>
      </c>
      <c r="AV74" s="27">
        <f ca="1">'Composition Moles'!AW94/'Composition Moles'!$C94</f>
        <v>4.4831931188327921E-4</v>
      </c>
      <c r="AW74" s="27">
        <f ca="1">'Composition Moles'!AX94/'Composition Moles'!$C94</f>
        <v>4.5511202872999557E-4</v>
      </c>
      <c r="AX74" s="27">
        <f ca="1">'Composition Moles'!AY94/'Composition Moles'!$C94</f>
        <v>4.5511202872999557E-4</v>
      </c>
      <c r="AY74" s="27">
        <f ca="1">'Composition Moles'!AZ94/'Composition Moles'!$C94</f>
        <v>4.2114844449641378E-4</v>
      </c>
      <c r="AZ74" s="27">
        <f ca="1">'Composition Moles'!BA94/'Composition Moles'!$C94</f>
        <v>4.7549017927014462E-5</v>
      </c>
      <c r="BA74" s="27">
        <f ca="1">'Composition Moles'!BB94/'Composition Moles'!$C94</f>
        <v>1.2702380503359578E-3</v>
      </c>
      <c r="BB74" s="27">
        <f ca="1">'Composition Moles'!BC94/'Composition Moles'!$C94</f>
        <v>6.3851538359133695E-4</v>
      </c>
      <c r="BC74" s="27">
        <f ca="1">'Composition Moles'!BD94/'Composition Moles'!$C94</f>
        <v>3.6171217208764571E-3</v>
      </c>
      <c r="BD74" s="27">
        <f ca="1">'Composition Moles'!BE94/'Composition Moles'!$C94</f>
        <v>5.2643555562051727E-4</v>
      </c>
      <c r="BE74" s="27">
        <f ca="1">'Composition Moles'!BF94/'Composition Moles'!$C94</f>
        <v>2.2755601436499779E-4</v>
      </c>
      <c r="BF74" s="27">
        <f ca="1">'Composition Moles'!BG94/'Composition Moles'!$C94</f>
        <v>1.9019607170805785E-4</v>
      </c>
      <c r="BG74" s="27">
        <f ca="1">'Composition Moles'!BH94/'Composition Moles'!$C94</f>
        <v>7.1323526890521688E-4</v>
      </c>
      <c r="BH74" s="27">
        <f ca="1">'Composition Moles'!BI94/'Composition Moles'!$C94</f>
        <v>5.841736488176062E-4</v>
      </c>
      <c r="BI74" s="27">
        <f ca="1">'Composition Moles'!BJ94/'Composition Moles'!$C94</f>
        <v>4.2114844449641378E-4</v>
      </c>
      <c r="BJ74" s="27">
        <f ca="1">'Composition Moles'!BK94/'Composition Moles'!$C94</f>
        <v>3.2639004448472065E-3</v>
      </c>
      <c r="BK74" s="27">
        <f ca="1">'Composition Moles'!BL94/'Composition Moles'!$C94</f>
        <v>2.0717786382484871E-4</v>
      </c>
      <c r="BL74" s="27">
        <f ca="1">'Composition Moles'!BM94/'Composition Moles'!$C94</f>
        <v>1.5283612905111791E-3</v>
      </c>
      <c r="BM74" s="27">
        <f ca="1">'Composition Moles'!BN94/'Composition Moles'!$C94</f>
        <v>3.2435222943070579E-3</v>
      </c>
      <c r="BN74" s="27">
        <f ca="1">'Composition Moles'!BO94/'Composition Moles'!$C94</f>
        <v>1.5283612905111791E-3</v>
      </c>
      <c r="BO74" s="27">
        <f ca="1">'Composition Moles'!BP94/'Composition Moles'!$C94</f>
        <v>8.7626047322640936E-4</v>
      </c>
      <c r="BP74" s="27">
        <f ca="1">'Composition Moles'!BQ94/'Composition Moles'!$C94</f>
        <v>3.4608892334019809E-3</v>
      </c>
      <c r="BQ74" s="27">
        <f ca="1">'Composition Moles'!BR94/'Composition Moles'!$C94</f>
        <v>2.7238794555332567E-3</v>
      </c>
      <c r="BR74" s="27">
        <f ca="1">'Composition Moles'!BS94/'Composition Moles'!$C94</f>
        <v>5.2983191404387545E-4</v>
      </c>
      <c r="BS74" s="27">
        <f ca="1">'Composition Moles'!BT94/'Composition Moles'!$C94</f>
        <v>1.58270302528491E-3</v>
      </c>
      <c r="BT74" s="27">
        <f ca="1">'Composition Moles'!BU94/'Composition Moles'!$C94</f>
        <v>0</v>
      </c>
      <c r="BU74" s="27">
        <f t="shared" ca="1" si="7"/>
        <v>0.99999999999999989</v>
      </c>
      <c r="BV74" s="56" t="e">
        <f t="shared" ca="1" si="6"/>
        <v>#DIV/0!</v>
      </c>
      <c r="BW74" s="27"/>
      <c r="BX74" s="23"/>
      <c r="BZ74" s="24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</row>
    <row r="75" spans="1:106">
      <c r="A75">
        <f t="shared" si="5"/>
        <v>3.649999999999995</v>
      </c>
      <c r="B75" s="24">
        <f ca="1">B74+DeltaRK4!B76</f>
        <v>414.38874040381745</v>
      </c>
      <c r="C75" s="27">
        <f ca="1">'Composition Moles'!D95/'Composition Moles'!$C95</f>
        <v>6.0605453357925269E-2</v>
      </c>
      <c r="D75" s="27">
        <f ca="1">'Composition Moles'!E95/'Composition Moles'!$C95</f>
        <v>2.1634803156791579E-3</v>
      </c>
      <c r="E75" s="27">
        <f ca="1">'Composition Moles'!F95/'Composition Moles'!$C95</f>
        <v>3.0106184877882452E-2</v>
      </c>
      <c r="F75" s="27">
        <f ca="1">'Composition Moles'!G95/'Composition Moles'!$C95</f>
        <v>6.145711281520751E-3</v>
      </c>
      <c r="G75" s="27">
        <f ca="1">'Composition Moles'!H95/'Composition Moles'!$C95</f>
        <v>4.1095936922633925E-4</v>
      </c>
      <c r="H75" s="27">
        <f ca="1">'Composition Moles'!I95/'Composition Moles'!$C95</f>
        <v>4.3813023661320468E-4</v>
      </c>
      <c r="I75" s="27">
        <f ca="1">'Composition Moles'!J95/'Composition Moles'!$C95</f>
        <v>1.0528711112410345E-4</v>
      </c>
      <c r="J75" s="27">
        <f ca="1">'Composition Moles'!K95/'Composition Moles'!$C95</f>
        <v>5.0945376350372634E-5</v>
      </c>
      <c r="K75" s="27">
        <f ca="1">'Composition Moles'!L95/'Composition Moles'!$C95</f>
        <v>0</v>
      </c>
      <c r="L75" s="27">
        <f ca="1">'Composition Moles'!M95/'Composition Moles'!$C95</f>
        <v>3.396358423358176E-5</v>
      </c>
      <c r="M75" s="27">
        <f ca="1">'Composition Moles'!N95/'Composition Moles'!$C95</f>
        <v>1.0868346954746162E-4</v>
      </c>
      <c r="N75" s="27">
        <f ca="1">'Composition Moles'!O95/'Composition Moles'!$C95</f>
        <v>0</v>
      </c>
      <c r="O75" s="27">
        <f ca="1">'Composition Moles'!P95/'Composition Moles'!$C95</f>
        <v>0</v>
      </c>
      <c r="P75" s="27">
        <f ca="1">'Composition Moles'!Q95/'Composition Moles'!$C95</f>
        <v>0.13097034865068316</v>
      </c>
      <c r="Q75" s="27">
        <f ca="1">'Composition Moles'!R95/'Composition Moles'!$C95</f>
        <v>1.698179211679088E-5</v>
      </c>
      <c r="R75" s="27">
        <f ca="1">'Composition Moles'!S95/'Composition Moles'!$C95</f>
        <v>0</v>
      </c>
      <c r="S75" s="27">
        <f ca="1">'Composition Moles'!T95/'Composition Moles'!$C95</f>
        <v>4.4152659503656283E-5</v>
      </c>
      <c r="T75" s="27">
        <f ca="1">'Composition Moles'!U95/'Composition Moles'!$C95</f>
        <v>0</v>
      </c>
      <c r="U75" s="27">
        <f ca="1">'Composition Moles'!V95/'Composition Moles'!$C95</f>
        <v>1.0189075270074526E-5</v>
      </c>
      <c r="V75" s="27">
        <f ca="1">'Composition Moles'!W95/'Composition Moles'!$C95</f>
        <v>0.46837792771328157</v>
      </c>
      <c r="W75" s="27">
        <f ca="1">'Composition Moles'!X95/'Composition Moles'!$C95</f>
        <v>3.3963584233581758E-6</v>
      </c>
      <c r="X75" s="27">
        <f ca="1">'Composition Moles'!Y95/'Composition Moles'!$C95</f>
        <v>1.0189075270074526E-5</v>
      </c>
      <c r="Y75" s="27">
        <f ca="1">'Composition Moles'!Z95/'Composition Moles'!$C95</f>
        <v>0</v>
      </c>
      <c r="Z75" s="27">
        <f ca="1">'Composition Moles'!AA95/'Composition Moles'!$C95</f>
        <v>0</v>
      </c>
      <c r="AA75" s="27">
        <f ca="1">'Composition Moles'!AB95/'Composition Moles'!$C95</f>
        <v>0</v>
      </c>
      <c r="AB75" s="27">
        <f ca="1">'Composition Moles'!AC95/'Composition Moles'!$C95</f>
        <v>0</v>
      </c>
      <c r="AC75" s="27">
        <f ca="1">'Composition Moles'!AD95/'Composition Moles'!$C95</f>
        <v>0</v>
      </c>
      <c r="AD75" s="27">
        <f ca="1">'Composition Moles'!AE95/'Composition Moles'!$C95</f>
        <v>1.8513602020479861E-4</v>
      </c>
      <c r="AE75" s="27">
        <f ca="1">'Composition Moles'!AF95/'Composition Moles'!$C95</f>
        <v>7.2839729589595226E-2</v>
      </c>
      <c r="AF75" s="27">
        <f ca="1">'Composition Moles'!AG95/'Composition Moles'!$C95</f>
        <v>8.7496290386003275E-2</v>
      </c>
      <c r="AG75" s="27">
        <f ca="1">'Composition Moles'!AH95/'Composition Moles'!$C95</f>
        <v>4.4466717892014236E-2</v>
      </c>
      <c r="AH75" s="27">
        <f ca="1">'Composition Moles'!AI95/'Composition Moles'!$C95</f>
        <v>0</v>
      </c>
      <c r="AI75" s="27">
        <f ca="1">'Composition Moles'!AJ95/'Composition Moles'!$C95</f>
        <v>0</v>
      </c>
      <c r="AJ75" s="27">
        <f ca="1">'Composition Moles'!AK95/'Composition Moles'!$C95</f>
        <v>0</v>
      </c>
      <c r="AK75" s="27">
        <f ca="1">'Composition Moles'!AL95/'Composition Moles'!$C95</f>
        <v>7.0644255205850053E-4</v>
      </c>
      <c r="AL75" s="27">
        <f ca="1">'Composition Moles'!AM95/'Composition Moles'!$C95</f>
        <v>1.6974647575456241E-6</v>
      </c>
      <c r="AM75" s="27">
        <f ca="1">'Composition Moles'!AN95/'Composition Moles'!$C95</f>
        <v>2.5210229149888425E-4</v>
      </c>
      <c r="AN75" s="27">
        <f ca="1">'Composition Moles'!AO95/'Composition Moles'!$C95</f>
        <v>8.7999646749210327E-3</v>
      </c>
      <c r="AO75" s="27">
        <f ca="1">'Composition Moles'!AP95/'Composition Moles'!$C95</f>
        <v>6.7349787535192617E-3</v>
      </c>
      <c r="AP75" s="27">
        <f ca="1">'Composition Moles'!AQ95/'Composition Moles'!$C95</f>
        <v>7.5955789221195617E-3</v>
      </c>
      <c r="AQ75" s="27">
        <f ca="1">'Composition Moles'!AR95/'Composition Moles'!$C95</f>
        <v>4.6606151772811563E-2</v>
      </c>
      <c r="AR75" s="27">
        <f ca="1">'Composition Moles'!AS95/'Composition Moles'!$C95</f>
        <v>-5.9015494523058298E-3</v>
      </c>
      <c r="AS75" s="27">
        <f ca="1">'Composition Moles'!AT95/'Composition Moles'!$C95</f>
        <v>1.6404411184819988E-3</v>
      </c>
      <c r="AT75" s="27">
        <f ca="1">'Composition Moles'!AU95/'Composition Moles'!$C95</f>
        <v>1.3585433693432703E-5</v>
      </c>
      <c r="AU75" s="27">
        <f ca="1">'Composition Moles'!AV95/'Composition Moles'!$C95</f>
        <v>0</v>
      </c>
      <c r="AV75" s="27">
        <f ca="1">'Composition Moles'!AW95/'Composition Moles'!$C95</f>
        <v>4.4831931188327921E-4</v>
      </c>
      <c r="AW75" s="27">
        <f ca="1">'Composition Moles'!AX95/'Composition Moles'!$C95</f>
        <v>4.5511202872999557E-4</v>
      </c>
      <c r="AX75" s="27">
        <f ca="1">'Composition Moles'!AY95/'Composition Moles'!$C95</f>
        <v>4.5511202872999557E-4</v>
      </c>
      <c r="AY75" s="27">
        <f ca="1">'Composition Moles'!AZ95/'Composition Moles'!$C95</f>
        <v>4.2114844449641378E-4</v>
      </c>
      <c r="AZ75" s="27">
        <f ca="1">'Composition Moles'!BA95/'Composition Moles'!$C95</f>
        <v>4.7549017927014462E-5</v>
      </c>
      <c r="BA75" s="27">
        <f ca="1">'Composition Moles'!BB95/'Composition Moles'!$C95</f>
        <v>1.2702380503359578E-3</v>
      </c>
      <c r="BB75" s="27">
        <f ca="1">'Composition Moles'!BC95/'Composition Moles'!$C95</f>
        <v>6.3851538359133695E-4</v>
      </c>
      <c r="BC75" s="27">
        <f ca="1">'Composition Moles'!BD95/'Composition Moles'!$C95</f>
        <v>3.6171217208764571E-3</v>
      </c>
      <c r="BD75" s="27">
        <f ca="1">'Composition Moles'!BE95/'Composition Moles'!$C95</f>
        <v>5.2643555562051727E-4</v>
      </c>
      <c r="BE75" s="27">
        <f ca="1">'Composition Moles'!BF95/'Composition Moles'!$C95</f>
        <v>2.2755601436499779E-4</v>
      </c>
      <c r="BF75" s="27">
        <f ca="1">'Composition Moles'!BG95/'Composition Moles'!$C95</f>
        <v>1.9019607170805785E-4</v>
      </c>
      <c r="BG75" s="27">
        <f ca="1">'Composition Moles'!BH95/'Composition Moles'!$C95</f>
        <v>7.1323526890521688E-4</v>
      </c>
      <c r="BH75" s="27">
        <f ca="1">'Composition Moles'!BI95/'Composition Moles'!$C95</f>
        <v>5.841736488176062E-4</v>
      </c>
      <c r="BI75" s="27">
        <f ca="1">'Composition Moles'!BJ95/'Composition Moles'!$C95</f>
        <v>4.2114844449641378E-4</v>
      </c>
      <c r="BJ75" s="27">
        <f ca="1">'Composition Moles'!BK95/'Composition Moles'!$C95</f>
        <v>3.2639004448472065E-3</v>
      </c>
      <c r="BK75" s="27">
        <f ca="1">'Composition Moles'!BL95/'Composition Moles'!$C95</f>
        <v>2.0717786382484871E-4</v>
      </c>
      <c r="BL75" s="27">
        <f ca="1">'Composition Moles'!BM95/'Composition Moles'!$C95</f>
        <v>1.5283612905111791E-3</v>
      </c>
      <c r="BM75" s="27">
        <f ca="1">'Composition Moles'!BN95/'Composition Moles'!$C95</f>
        <v>3.2435222943070579E-3</v>
      </c>
      <c r="BN75" s="27">
        <f ca="1">'Composition Moles'!BO95/'Composition Moles'!$C95</f>
        <v>1.5283612905111791E-3</v>
      </c>
      <c r="BO75" s="27">
        <f ca="1">'Composition Moles'!BP95/'Composition Moles'!$C95</f>
        <v>8.7626047322640936E-4</v>
      </c>
      <c r="BP75" s="27">
        <f ca="1">'Composition Moles'!BQ95/'Composition Moles'!$C95</f>
        <v>3.4608892334019809E-3</v>
      </c>
      <c r="BQ75" s="27">
        <f ca="1">'Composition Moles'!BR95/'Composition Moles'!$C95</f>
        <v>2.7238794555332567E-3</v>
      </c>
      <c r="BR75" s="27">
        <f ca="1">'Composition Moles'!BS95/'Composition Moles'!$C95</f>
        <v>5.2983191404387545E-4</v>
      </c>
      <c r="BS75" s="27">
        <f ca="1">'Composition Moles'!BT95/'Composition Moles'!$C95</f>
        <v>1.58270302528491E-3</v>
      </c>
      <c r="BT75" s="27">
        <f ca="1">'Composition Moles'!BU95/'Composition Moles'!$C95</f>
        <v>0</v>
      </c>
      <c r="BU75" s="27">
        <f t="shared" ca="1" si="7"/>
        <v>0.99999999999999978</v>
      </c>
      <c r="BV75" s="56" t="e">
        <f t="shared" ca="1" si="6"/>
        <v>#DIV/0!</v>
      </c>
      <c r="BW75" s="27"/>
      <c r="BX75" s="23"/>
      <c r="BZ75" s="24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</row>
    <row r="76" spans="1:106">
      <c r="A76">
        <f t="shared" si="5"/>
        <v>3.6999999999999948</v>
      </c>
      <c r="B76" s="24">
        <f ca="1">B75+DeltaRK4!B77</f>
        <v>414.40114362325932</v>
      </c>
      <c r="C76" s="27">
        <f ca="1">'Composition Moles'!D96/'Composition Moles'!$C96</f>
        <v>6.0589312200191515E-2</v>
      </c>
      <c r="D76" s="27">
        <f ca="1">'Composition Moles'!E96/'Composition Moles'!$C96</f>
        <v>2.1634803156791575E-3</v>
      </c>
      <c r="E76" s="27">
        <f ca="1">'Composition Moles'!F96/'Composition Moles'!$C96</f>
        <v>3.012216971909764E-2</v>
      </c>
      <c r="F76" s="27">
        <f ca="1">'Composition Moles'!G96/'Composition Moles'!$C96</f>
        <v>6.1458675980393005E-3</v>
      </c>
      <c r="G76" s="27">
        <f ca="1">'Composition Moles'!H96/'Composition Moles'!$C96</f>
        <v>4.1095936922633919E-4</v>
      </c>
      <c r="H76" s="27">
        <f ca="1">'Composition Moles'!I96/'Composition Moles'!$C96</f>
        <v>4.3813023661320462E-4</v>
      </c>
      <c r="I76" s="27">
        <f ca="1">'Composition Moles'!J96/'Composition Moles'!$C96</f>
        <v>1.0528711112410343E-4</v>
      </c>
      <c r="J76" s="27">
        <f ca="1">'Composition Moles'!K96/'Composition Moles'!$C96</f>
        <v>5.0945376350372627E-5</v>
      </c>
      <c r="K76" s="27">
        <f ca="1">'Composition Moles'!L96/'Composition Moles'!$C96</f>
        <v>0</v>
      </c>
      <c r="L76" s="27">
        <f ca="1">'Composition Moles'!M96/'Composition Moles'!$C96</f>
        <v>3.3963584233581753E-5</v>
      </c>
      <c r="M76" s="27">
        <f ca="1">'Composition Moles'!N96/'Composition Moles'!$C96</f>
        <v>1.0868346954746161E-4</v>
      </c>
      <c r="N76" s="27">
        <f ca="1">'Composition Moles'!O96/'Composition Moles'!$C96</f>
        <v>0</v>
      </c>
      <c r="O76" s="27">
        <f ca="1">'Composition Moles'!P96/'Composition Moles'!$C96</f>
        <v>0</v>
      </c>
      <c r="P76" s="27">
        <f ca="1">'Composition Moles'!Q96/'Composition Moles'!$C96</f>
        <v>0.13164414489866316</v>
      </c>
      <c r="Q76" s="27">
        <f ca="1">'Composition Moles'!R96/'Composition Moles'!$C96</f>
        <v>1.6981792116790877E-5</v>
      </c>
      <c r="R76" s="27">
        <f ca="1">'Composition Moles'!S96/'Composition Moles'!$C96</f>
        <v>0</v>
      </c>
      <c r="S76" s="27">
        <f ca="1">'Composition Moles'!T96/'Composition Moles'!$C96</f>
        <v>4.4152659503656276E-5</v>
      </c>
      <c r="T76" s="27">
        <f ca="1">'Composition Moles'!U96/'Composition Moles'!$C96</f>
        <v>0</v>
      </c>
      <c r="U76" s="27">
        <f ca="1">'Composition Moles'!V96/'Composition Moles'!$C96</f>
        <v>1.0189075270074524E-5</v>
      </c>
      <c r="V76" s="27">
        <f ca="1">'Composition Moles'!W96/'Composition Moles'!$C96</f>
        <v>0.46676777772357558</v>
      </c>
      <c r="W76" s="27">
        <f ca="1">'Composition Moles'!X96/'Composition Moles'!$C96</f>
        <v>3.3963584233581753E-6</v>
      </c>
      <c r="X76" s="27">
        <f ca="1">'Composition Moles'!Y96/'Composition Moles'!$C96</f>
        <v>1.0189075270074524E-5</v>
      </c>
      <c r="Y76" s="27">
        <f ca="1">'Composition Moles'!Z96/'Composition Moles'!$C96</f>
        <v>0</v>
      </c>
      <c r="Z76" s="27">
        <f ca="1">'Composition Moles'!AA96/'Composition Moles'!$C96</f>
        <v>0</v>
      </c>
      <c r="AA76" s="27">
        <f ca="1">'Composition Moles'!AB96/'Composition Moles'!$C96</f>
        <v>0</v>
      </c>
      <c r="AB76" s="27">
        <f ca="1">'Composition Moles'!AC96/'Composition Moles'!$C96</f>
        <v>0</v>
      </c>
      <c r="AC76" s="27">
        <f ca="1">'Composition Moles'!AD96/'Composition Moles'!$C96</f>
        <v>0</v>
      </c>
      <c r="AD76" s="27">
        <f ca="1">'Composition Moles'!AE96/'Composition Moles'!$C96</f>
        <v>1.8130552384042149E-4</v>
      </c>
      <c r="AE76" s="27">
        <f ca="1">'Composition Moles'!AF96/'Composition Moles'!$C96</f>
        <v>7.2673010646010949E-2</v>
      </c>
      <c r="AF76" s="27">
        <f ca="1">'Composition Moles'!AG96/'Composition Moles'!$C96</f>
        <v>8.8625843262589071E-2</v>
      </c>
      <c r="AG76" s="27">
        <f ca="1">'Composition Moles'!AH96/'Composition Moles'!$C96</f>
        <v>4.4739064322834976E-2</v>
      </c>
      <c r="AH76" s="27">
        <f ca="1">'Composition Moles'!AI96/'Composition Moles'!$C96</f>
        <v>0</v>
      </c>
      <c r="AI76" s="27">
        <f ca="1">'Composition Moles'!AJ96/'Composition Moles'!$C96</f>
        <v>0</v>
      </c>
      <c r="AJ76" s="27">
        <f ca="1">'Composition Moles'!AK96/'Composition Moles'!$C96</f>
        <v>0</v>
      </c>
      <c r="AK76" s="27">
        <f ca="1">'Composition Moles'!AL96/'Composition Moles'!$C96</f>
        <v>7.0644255205850042E-4</v>
      </c>
      <c r="AL76" s="27">
        <f ca="1">'Composition Moles'!AM96/'Composition Moles'!$C96</f>
        <v>1.5411482389964938E-6</v>
      </c>
      <c r="AM76" s="27">
        <f ca="1">'Composition Moles'!AN96/'Composition Moles'!$C96</f>
        <v>2.359036761854351E-4</v>
      </c>
      <c r="AN76" s="27">
        <f ca="1">'Composition Moles'!AO96/'Composition Moles'!$C96</f>
        <v>8.7999646749210327E-3</v>
      </c>
      <c r="AO76" s="27">
        <f ca="1">'Composition Moles'!AP96/'Composition Moles'!$C96</f>
        <v>6.7349787535192608E-3</v>
      </c>
      <c r="AP76" s="27">
        <f ca="1">'Composition Moles'!AQ96/'Composition Moles'!$C96</f>
        <v>7.5026985241529063E-3</v>
      </c>
      <c r="AQ76" s="27">
        <f ca="1">'Composition Moles'!AR96/'Composition Moles'!$C96</f>
        <v>4.65132713748449E-2</v>
      </c>
      <c r="AR76" s="27">
        <f ca="1">'Composition Moles'!AS96/'Composition Moles'!$C96</f>
        <v>-5.9944298502724834E-3</v>
      </c>
      <c r="AS76" s="27">
        <f ca="1">'Composition Moles'!AT96/'Composition Moles'!$C96</f>
        <v>1.6404411184819986E-3</v>
      </c>
      <c r="AT76" s="27">
        <f ca="1">'Composition Moles'!AU96/'Composition Moles'!$C96</f>
        <v>1.3585433693432701E-5</v>
      </c>
      <c r="AU76" s="27">
        <f ca="1">'Composition Moles'!AV96/'Composition Moles'!$C96</f>
        <v>0</v>
      </c>
      <c r="AV76" s="27">
        <f ca="1">'Composition Moles'!AW96/'Composition Moles'!$C96</f>
        <v>4.4831931188327916E-4</v>
      </c>
      <c r="AW76" s="27">
        <f ca="1">'Composition Moles'!AX96/'Composition Moles'!$C96</f>
        <v>4.5511202872999552E-4</v>
      </c>
      <c r="AX76" s="27">
        <f ca="1">'Composition Moles'!AY96/'Composition Moles'!$C96</f>
        <v>4.5511202872999552E-4</v>
      </c>
      <c r="AY76" s="27">
        <f ca="1">'Composition Moles'!AZ96/'Composition Moles'!$C96</f>
        <v>4.2114844449641373E-4</v>
      </c>
      <c r="AZ76" s="27">
        <f ca="1">'Composition Moles'!BA96/'Composition Moles'!$C96</f>
        <v>4.7549017927014455E-5</v>
      </c>
      <c r="BA76" s="27">
        <f ca="1">'Composition Moles'!BB96/'Composition Moles'!$C96</f>
        <v>1.2702380503359575E-3</v>
      </c>
      <c r="BB76" s="27">
        <f ca="1">'Composition Moles'!BC96/'Composition Moles'!$C96</f>
        <v>6.3851538359133684E-4</v>
      </c>
      <c r="BC76" s="27">
        <f ca="1">'Composition Moles'!BD96/'Composition Moles'!$C96</f>
        <v>3.6171217208764567E-3</v>
      </c>
      <c r="BD76" s="27">
        <f ca="1">'Composition Moles'!BE96/'Composition Moles'!$C96</f>
        <v>5.2643555562051716E-4</v>
      </c>
      <c r="BE76" s="27">
        <f ca="1">'Composition Moles'!BF96/'Composition Moles'!$C96</f>
        <v>2.2755601436499776E-4</v>
      </c>
      <c r="BF76" s="27">
        <f ca="1">'Composition Moles'!BG96/'Composition Moles'!$C96</f>
        <v>1.9019607170805782E-4</v>
      </c>
      <c r="BG76" s="27">
        <f ca="1">'Composition Moles'!BH96/'Composition Moles'!$C96</f>
        <v>7.1323526890521678E-4</v>
      </c>
      <c r="BH76" s="27">
        <f ca="1">'Composition Moles'!BI96/'Composition Moles'!$C96</f>
        <v>5.8417364881760609E-4</v>
      </c>
      <c r="BI76" s="27">
        <f ca="1">'Composition Moles'!BJ96/'Composition Moles'!$C96</f>
        <v>4.2114844449641373E-4</v>
      </c>
      <c r="BJ76" s="27">
        <f ca="1">'Composition Moles'!BK96/'Composition Moles'!$C96</f>
        <v>3.2639004448472061E-3</v>
      </c>
      <c r="BK76" s="27">
        <f ca="1">'Composition Moles'!BL96/'Composition Moles'!$C96</f>
        <v>2.0717786382484869E-4</v>
      </c>
      <c r="BL76" s="27">
        <f ca="1">'Composition Moles'!BM96/'Composition Moles'!$C96</f>
        <v>1.5283612905111789E-3</v>
      </c>
      <c r="BM76" s="27">
        <f ca="1">'Composition Moles'!BN96/'Composition Moles'!$C96</f>
        <v>3.2435222943070574E-3</v>
      </c>
      <c r="BN76" s="27">
        <f ca="1">'Composition Moles'!BO96/'Composition Moles'!$C96</f>
        <v>1.5283612905111789E-3</v>
      </c>
      <c r="BO76" s="27">
        <f ca="1">'Composition Moles'!BP96/'Composition Moles'!$C96</f>
        <v>8.7626047322640925E-4</v>
      </c>
      <c r="BP76" s="27">
        <f ca="1">'Composition Moles'!BQ96/'Composition Moles'!$C96</f>
        <v>3.4608892334019804E-3</v>
      </c>
      <c r="BQ76" s="27">
        <f ca="1">'Composition Moles'!BR96/'Composition Moles'!$C96</f>
        <v>2.7238794555332563E-3</v>
      </c>
      <c r="BR76" s="27">
        <f ca="1">'Composition Moles'!BS96/'Composition Moles'!$C96</f>
        <v>5.2983191404387534E-4</v>
      </c>
      <c r="BS76" s="27">
        <f ca="1">'Composition Moles'!BT96/'Composition Moles'!$C96</f>
        <v>1.5827030252849096E-3</v>
      </c>
      <c r="BT76" s="27">
        <f ca="1">'Composition Moles'!BU96/'Composition Moles'!$C96</f>
        <v>0</v>
      </c>
      <c r="BU76" s="27">
        <f t="shared" ca="1" si="7"/>
        <v>0.99999999999999978</v>
      </c>
      <c r="BV76" s="56" t="e">
        <f t="shared" ca="1" si="6"/>
        <v>#DIV/0!</v>
      </c>
      <c r="BW76" s="27"/>
      <c r="BX76" s="23"/>
      <c r="BZ76" s="24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</row>
    <row r="77" spans="1:106">
      <c r="A77">
        <f t="shared" si="5"/>
        <v>3.7499999999999947</v>
      </c>
      <c r="B77" s="24">
        <f ca="1">B76+DeltaRK4!B78</f>
        <v>414.41309552910906</v>
      </c>
      <c r="C77" s="27">
        <f ca="1">'Composition Moles'!D97/'Composition Moles'!$C97</f>
        <v>6.0574216552268259E-2</v>
      </c>
      <c r="D77" s="27">
        <f ca="1">'Composition Moles'!E97/'Composition Moles'!$C97</f>
        <v>2.1634803156791579E-3</v>
      </c>
      <c r="E77" s="27">
        <f ca="1">'Composition Moles'!F97/'Composition Moles'!$C97</f>
        <v>3.0137123483222707E-2</v>
      </c>
      <c r="F77" s="27">
        <f ca="1">'Composition Moles'!G97/'Composition Moles'!$C97</f>
        <v>6.1460094818375005E-3</v>
      </c>
      <c r="G77" s="27">
        <f ca="1">'Composition Moles'!H97/'Composition Moles'!$C97</f>
        <v>4.1095936922633925E-4</v>
      </c>
      <c r="H77" s="27">
        <f ca="1">'Composition Moles'!I97/'Composition Moles'!$C97</f>
        <v>4.3813023661320468E-4</v>
      </c>
      <c r="I77" s="27">
        <f ca="1">'Composition Moles'!J97/'Composition Moles'!$C97</f>
        <v>1.0528711112410345E-4</v>
      </c>
      <c r="J77" s="27">
        <f ca="1">'Composition Moles'!K97/'Composition Moles'!$C97</f>
        <v>5.0945376350372634E-5</v>
      </c>
      <c r="K77" s="27">
        <f ca="1">'Composition Moles'!L97/'Composition Moles'!$C97</f>
        <v>0</v>
      </c>
      <c r="L77" s="27">
        <f ca="1">'Composition Moles'!M97/'Composition Moles'!$C97</f>
        <v>3.396358423358176E-5</v>
      </c>
      <c r="M77" s="27">
        <f ca="1">'Composition Moles'!N97/'Composition Moles'!$C97</f>
        <v>1.0868346954746162E-4</v>
      </c>
      <c r="N77" s="27">
        <f ca="1">'Composition Moles'!O97/'Composition Moles'!$C97</f>
        <v>0</v>
      </c>
      <c r="O77" s="27">
        <f ca="1">'Composition Moles'!P97/'Composition Moles'!$C97</f>
        <v>0</v>
      </c>
      <c r="P77" s="27">
        <f ca="1">'Composition Moles'!Q97/'Composition Moles'!$C97</f>
        <v>0.13230275830198673</v>
      </c>
      <c r="Q77" s="27">
        <f ca="1">'Composition Moles'!R97/'Composition Moles'!$C97</f>
        <v>1.698179211679088E-5</v>
      </c>
      <c r="R77" s="27">
        <f ca="1">'Composition Moles'!S97/'Composition Moles'!$C97</f>
        <v>0</v>
      </c>
      <c r="S77" s="27">
        <f ca="1">'Composition Moles'!T97/'Composition Moles'!$C97</f>
        <v>4.4152659503656283E-5</v>
      </c>
      <c r="T77" s="27">
        <f ca="1">'Composition Moles'!U97/'Composition Moles'!$C97</f>
        <v>0</v>
      </c>
      <c r="U77" s="27">
        <f ca="1">'Composition Moles'!V97/'Composition Moles'!$C97</f>
        <v>1.0189075270074526E-5</v>
      </c>
      <c r="V77" s="27">
        <f ca="1">'Composition Moles'!W97/'Composition Moles'!$C97</f>
        <v>0.46519150871351017</v>
      </c>
      <c r="W77" s="27">
        <f ca="1">'Composition Moles'!X97/'Composition Moles'!$C97</f>
        <v>3.3963584233581758E-6</v>
      </c>
      <c r="X77" s="27">
        <f ca="1">'Composition Moles'!Y97/'Composition Moles'!$C97</f>
        <v>1.0189075270074526E-5</v>
      </c>
      <c r="Y77" s="27">
        <f ca="1">'Composition Moles'!Z97/'Composition Moles'!$C97</f>
        <v>0</v>
      </c>
      <c r="Z77" s="27">
        <f ca="1">'Composition Moles'!AA97/'Composition Moles'!$C97</f>
        <v>0</v>
      </c>
      <c r="AA77" s="27">
        <f ca="1">'Composition Moles'!AB97/'Composition Moles'!$C97</f>
        <v>0</v>
      </c>
      <c r="AB77" s="27">
        <f ca="1">'Composition Moles'!AC97/'Composition Moles'!$C97</f>
        <v>0</v>
      </c>
      <c r="AC77" s="27">
        <f ca="1">'Composition Moles'!AD97/'Composition Moles'!$C97</f>
        <v>0</v>
      </c>
      <c r="AD77" s="27">
        <f ca="1">'Composition Moles'!AE97/'Composition Moles'!$C97</f>
        <v>1.7760132886071199E-4</v>
      </c>
      <c r="AE77" s="27">
        <f ca="1">'Composition Moles'!AF97/'Composition Moles'!$C97</f>
        <v>7.2497591807343872E-2</v>
      </c>
      <c r="AF77" s="27">
        <f ca="1">'Composition Moles'!AG97/'Composition Moles'!$C97</f>
        <v>8.9745654158933735E-2</v>
      </c>
      <c r="AG77" s="27">
        <f ca="1">'Composition Moles'!AH97/'Composition Moles'!$C97</f>
        <v>4.5005407449942095E-2</v>
      </c>
      <c r="AH77" s="27">
        <f ca="1">'Composition Moles'!AI97/'Composition Moles'!$C97</f>
        <v>0</v>
      </c>
      <c r="AI77" s="27">
        <f ca="1">'Composition Moles'!AJ97/'Composition Moles'!$C97</f>
        <v>0</v>
      </c>
      <c r="AJ77" s="27">
        <f ca="1">'Composition Moles'!AK97/'Composition Moles'!$C97</f>
        <v>0</v>
      </c>
      <c r="AK77" s="27">
        <f ca="1">'Composition Moles'!AL97/'Composition Moles'!$C97</f>
        <v>7.0644255205850053E-4</v>
      </c>
      <c r="AL77" s="27">
        <f ca="1">'Composition Moles'!AM97/'Composition Moles'!$C97</f>
        <v>1.3992644407969937E-6</v>
      </c>
      <c r="AM77" s="27">
        <f ca="1">'Composition Moles'!AN97/'Composition Moles'!$C97</f>
        <v>2.2075123037809663E-4</v>
      </c>
      <c r="AN77" s="27">
        <f ca="1">'Composition Moles'!AO97/'Composition Moles'!$C97</f>
        <v>8.7999646749210327E-3</v>
      </c>
      <c r="AO77" s="27">
        <f ca="1">'Composition Moles'!AP97/'Composition Moles'!$C97</f>
        <v>6.7349787535192617E-3</v>
      </c>
      <c r="AP77" s="27">
        <f ca="1">'Composition Moles'!AQ97/'Composition Moles'!$C97</f>
        <v>7.4113381730004004E-3</v>
      </c>
      <c r="AQ77" s="27">
        <f ca="1">'Composition Moles'!AR97/'Composition Moles'!$C97</f>
        <v>4.6421911023692398E-2</v>
      </c>
      <c r="AR77" s="27">
        <f ca="1">'Composition Moles'!AS97/'Composition Moles'!$C97</f>
        <v>-6.0857902014249919E-3</v>
      </c>
      <c r="AS77" s="27">
        <f ca="1">'Composition Moles'!AT97/'Composition Moles'!$C97</f>
        <v>1.6404411184819988E-3</v>
      </c>
      <c r="AT77" s="27">
        <f ca="1">'Composition Moles'!AU97/'Composition Moles'!$C97</f>
        <v>1.3585433693432703E-5</v>
      </c>
      <c r="AU77" s="27">
        <f ca="1">'Composition Moles'!AV97/'Composition Moles'!$C97</f>
        <v>0</v>
      </c>
      <c r="AV77" s="27">
        <f ca="1">'Composition Moles'!AW97/'Composition Moles'!$C97</f>
        <v>4.4831931188327921E-4</v>
      </c>
      <c r="AW77" s="27">
        <f ca="1">'Composition Moles'!AX97/'Composition Moles'!$C97</f>
        <v>4.5511202872999557E-4</v>
      </c>
      <c r="AX77" s="27">
        <f ca="1">'Composition Moles'!AY97/'Composition Moles'!$C97</f>
        <v>4.5511202872999557E-4</v>
      </c>
      <c r="AY77" s="27">
        <f ca="1">'Composition Moles'!AZ97/'Composition Moles'!$C97</f>
        <v>4.2114844449641378E-4</v>
      </c>
      <c r="AZ77" s="27">
        <f ca="1">'Composition Moles'!BA97/'Composition Moles'!$C97</f>
        <v>4.7549017927014462E-5</v>
      </c>
      <c r="BA77" s="27">
        <f ca="1">'Composition Moles'!BB97/'Composition Moles'!$C97</f>
        <v>1.2702380503359578E-3</v>
      </c>
      <c r="BB77" s="27">
        <f ca="1">'Composition Moles'!BC97/'Composition Moles'!$C97</f>
        <v>6.3851538359133695E-4</v>
      </c>
      <c r="BC77" s="27">
        <f ca="1">'Composition Moles'!BD97/'Composition Moles'!$C97</f>
        <v>3.6171217208764571E-3</v>
      </c>
      <c r="BD77" s="27">
        <f ca="1">'Composition Moles'!BE97/'Composition Moles'!$C97</f>
        <v>5.2643555562051727E-4</v>
      </c>
      <c r="BE77" s="27">
        <f ca="1">'Composition Moles'!BF97/'Composition Moles'!$C97</f>
        <v>2.2755601436499779E-4</v>
      </c>
      <c r="BF77" s="27">
        <f ca="1">'Composition Moles'!BG97/'Composition Moles'!$C97</f>
        <v>1.9019607170805785E-4</v>
      </c>
      <c r="BG77" s="27">
        <f ca="1">'Composition Moles'!BH97/'Composition Moles'!$C97</f>
        <v>7.1323526890521688E-4</v>
      </c>
      <c r="BH77" s="27">
        <f ca="1">'Composition Moles'!BI97/'Composition Moles'!$C97</f>
        <v>5.841736488176062E-4</v>
      </c>
      <c r="BI77" s="27">
        <f ca="1">'Composition Moles'!BJ97/'Composition Moles'!$C97</f>
        <v>4.2114844449641378E-4</v>
      </c>
      <c r="BJ77" s="27">
        <f ca="1">'Composition Moles'!BK97/'Composition Moles'!$C97</f>
        <v>3.2639004448472065E-3</v>
      </c>
      <c r="BK77" s="27">
        <f ca="1">'Composition Moles'!BL97/'Composition Moles'!$C97</f>
        <v>2.0717786382484871E-4</v>
      </c>
      <c r="BL77" s="27">
        <f ca="1">'Composition Moles'!BM97/'Composition Moles'!$C97</f>
        <v>1.5283612905111791E-3</v>
      </c>
      <c r="BM77" s="27">
        <f ca="1">'Composition Moles'!BN97/'Composition Moles'!$C97</f>
        <v>3.2435222943070579E-3</v>
      </c>
      <c r="BN77" s="27">
        <f ca="1">'Composition Moles'!BO97/'Composition Moles'!$C97</f>
        <v>1.5283612905111791E-3</v>
      </c>
      <c r="BO77" s="27">
        <f ca="1">'Composition Moles'!BP97/'Composition Moles'!$C97</f>
        <v>8.7626047322640936E-4</v>
      </c>
      <c r="BP77" s="27">
        <f ca="1">'Composition Moles'!BQ97/'Composition Moles'!$C97</f>
        <v>3.4608892334019809E-3</v>
      </c>
      <c r="BQ77" s="27">
        <f ca="1">'Composition Moles'!BR97/'Composition Moles'!$C97</f>
        <v>2.7238794555332567E-3</v>
      </c>
      <c r="BR77" s="27">
        <f ca="1">'Composition Moles'!BS97/'Composition Moles'!$C97</f>
        <v>5.2983191404387545E-4</v>
      </c>
      <c r="BS77" s="27">
        <f ca="1">'Composition Moles'!BT97/'Composition Moles'!$C97</f>
        <v>1.58270302528491E-3</v>
      </c>
      <c r="BT77" s="27">
        <f ca="1">'Composition Moles'!BU97/'Composition Moles'!$C97</f>
        <v>0</v>
      </c>
      <c r="BU77" s="27">
        <f t="shared" ca="1" si="7"/>
        <v>0.99999999999999989</v>
      </c>
      <c r="BV77" s="56" t="e">
        <f t="shared" ca="1" si="6"/>
        <v>#DIV/0!</v>
      </c>
      <c r="BW77" s="27"/>
      <c r="BX77" s="23"/>
      <c r="BZ77" s="24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</row>
    <row r="78" spans="1:106">
      <c r="A78">
        <f t="shared" si="5"/>
        <v>3.7999999999999945</v>
      </c>
      <c r="B78" s="24">
        <f ca="1">B77+DeltaRK4!B79</f>
        <v>414.42462973299371</v>
      </c>
      <c r="C78" s="27">
        <f ca="1">'Composition Moles'!D98/'Composition Moles'!$C98</f>
        <v>6.0560097988866642E-2</v>
      </c>
      <c r="D78" s="27">
        <f ca="1">'Composition Moles'!E98/'Composition Moles'!$C98</f>
        <v>2.1634803156791579E-3</v>
      </c>
      <c r="E78" s="27">
        <f ca="1">'Composition Moles'!F98/'Composition Moles'!$C98</f>
        <v>3.0151113257277831E-2</v>
      </c>
      <c r="F78" s="27">
        <f ca="1">'Composition Moles'!G98/'Composition Moles'!$C98</f>
        <v>6.1461382711839952E-3</v>
      </c>
      <c r="G78" s="27">
        <f ca="1">'Composition Moles'!H98/'Composition Moles'!$C98</f>
        <v>4.1095936922633925E-4</v>
      </c>
      <c r="H78" s="27">
        <f ca="1">'Composition Moles'!I98/'Composition Moles'!$C98</f>
        <v>4.3813023661320468E-4</v>
      </c>
      <c r="I78" s="27">
        <f ca="1">'Composition Moles'!J98/'Composition Moles'!$C98</f>
        <v>1.0528711112410345E-4</v>
      </c>
      <c r="J78" s="27">
        <f ca="1">'Composition Moles'!K98/'Composition Moles'!$C98</f>
        <v>5.0945376350372634E-5</v>
      </c>
      <c r="K78" s="27">
        <f ca="1">'Composition Moles'!L98/'Composition Moles'!$C98</f>
        <v>0</v>
      </c>
      <c r="L78" s="27">
        <f ca="1">'Composition Moles'!M98/'Composition Moles'!$C98</f>
        <v>3.396358423358176E-5</v>
      </c>
      <c r="M78" s="27">
        <f ca="1">'Composition Moles'!N98/'Composition Moles'!$C98</f>
        <v>1.0868346954746162E-4</v>
      </c>
      <c r="N78" s="27">
        <f ca="1">'Composition Moles'!O98/'Composition Moles'!$C98</f>
        <v>0</v>
      </c>
      <c r="O78" s="27">
        <f ca="1">'Composition Moles'!P98/'Composition Moles'!$C98</f>
        <v>0</v>
      </c>
      <c r="P78" s="27">
        <f ca="1">'Composition Moles'!Q98/'Composition Moles'!$C98</f>
        <v>0.13294639795060709</v>
      </c>
      <c r="Q78" s="27">
        <f ca="1">'Composition Moles'!R98/'Composition Moles'!$C98</f>
        <v>1.698179211679088E-5</v>
      </c>
      <c r="R78" s="27">
        <f ca="1">'Composition Moles'!S98/'Composition Moles'!$C98</f>
        <v>0</v>
      </c>
      <c r="S78" s="27">
        <f ca="1">'Composition Moles'!T98/'Composition Moles'!$C98</f>
        <v>4.4152659503656283E-5</v>
      </c>
      <c r="T78" s="27">
        <f ca="1">'Composition Moles'!U98/'Composition Moles'!$C98</f>
        <v>0</v>
      </c>
      <c r="U78" s="27">
        <f ca="1">'Composition Moles'!V98/'Composition Moles'!$C98</f>
        <v>1.0189075270074526E-5</v>
      </c>
      <c r="V78" s="27">
        <f ca="1">'Composition Moles'!W98/'Composition Moles'!$C98</f>
        <v>0.46364866332828031</v>
      </c>
      <c r="W78" s="27">
        <f ca="1">'Composition Moles'!X98/'Composition Moles'!$C98</f>
        <v>3.3963584233581758E-6</v>
      </c>
      <c r="X78" s="27">
        <f ca="1">'Composition Moles'!Y98/'Composition Moles'!$C98</f>
        <v>1.0189075270074526E-5</v>
      </c>
      <c r="Y78" s="27">
        <f ca="1">'Composition Moles'!Z98/'Composition Moles'!$C98</f>
        <v>0</v>
      </c>
      <c r="Z78" s="27">
        <f ca="1">'Composition Moles'!AA98/'Composition Moles'!$C98</f>
        <v>0</v>
      </c>
      <c r="AA78" s="27">
        <f ca="1">'Composition Moles'!AB98/'Composition Moles'!$C98</f>
        <v>0</v>
      </c>
      <c r="AB78" s="27">
        <f ca="1">'Composition Moles'!AC98/'Composition Moles'!$C98</f>
        <v>0</v>
      </c>
      <c r="AC78" s="27">
        <f ca="1">'Composition Moles'!AD98/'Composition Moles'!$C98</f>
        <v>0</v>
      </c>
      <c r="AD78" s="27">
        <f ca="1">'Composition Moles'!AE98/'Composition Moles'!$C98</f>
        <v>1.7401848227196749E-4</v>
      </c>
      <c r="AE78" s="27">
        <f ca="1">'Composition Moles'!AF98/'Composition Moles'!$C98</f>
        <v>7.2313917285953544E-2</v>
      </c>
      <c r="AF78" s="27">
        <f ca="1">'Composition Moles'!AG98/'Composition Moles'!$C98</f>
        <v>9.0855618727559137E-2</v>
      </c>
      <c r="AG78" s="27">
        <f ca="1">'Composition Moles'!AH98/'Composition Moles'!$C98</f>
        <v>4.5265837990044133E-2</v>
      </c>
      <c r="AH78" s="27">
        <f ca="1">'Composition Moles'!AI98/'Composition Moles'!$C98</f>
        <v>0</v>
      </c>
      <c r="AI78" s="27">
        <f ca="1">'Composition Moles'!AJ98/'Composition Moles'!$C98</f>
        <v>0</v>
      </c>
      <c r="AJ78" s="27">
        <f ca="1">'Composition Moles'!AK98/'Composition Moles'!$C98</f>
        <v>0</v>
      </c>
      <c r="AK78" s="27">
        <f ca="1">'Composition Moles'!AL98/'Composition Moles'!$C98</f>
        <v>7.0644255205850053E-4</v>
      </c>
      <c r="AL78" s="27">
        <f ca="1">'Composition Moles'!AM98/'Composition Moles'!$C98</f>
        <v>1.2704750943018984E-6</v>
      </c>
      <c r="AM78" s="27">
        <f ca="1">'Composition Moles'!AN98/'Composition Moles'!$C98</f>
        <v>2.0657826156399338E-4</v>
      </c>
      <c r="AN78" s="27">
        <f ca="1">'Composition Moles'!AO98/'Composition Moles'!$C98</f>
        <v>8.7999646749210327E-3</v>
      </c>
      <c r="AO78" s="27">
        <f ca="1">'Composition Moles'!AP98/'Composition Moles'!$C98</f>
        <v>6.7349787535192617E-3</v>
      </c>
      <c r="AP78" s="27">
        <f ca="1">'Composition Moles'!AQ98/'Composition Moles'!$C98</f>
        <v>7.3214614243409717E-3</v>
      </c>
      <c r="AQ78" s="27">
        <f ca="1">'Composition Moles'!AR98/'Composition Moles'!$C98</f>
        <v>4.633203427503297E-2</v>
      </c>
      <c r="AR78" s="27">
        <f ca="1">'Composition Moles'!AS98/'Composition Moles'!$C98</f>
        <v>-6.1756669500844207E-3</v>
      </c>
      <c r="AS78" s="27">
        <f ca="1">'Composition Moles'!AT98/'Composition Moles'!$C98</f>
        <v>1.6404411184819988E-3</v>
      </c>
      <c r="AT78" s="27">
        <f ca="1">'Composition Moles'!AU98/'Composition Moles'!$C98</f>
        <v>1.3585433693432703E-5</v>
      </c>
      <c r="AU78" s="27">
        <f ca="1">'Composition Moles'!AV98/'Composition Moles'!$C98</f>
        <v>0</v>
      </c>
      <c r="AV78" s="27">
        <f ca="1">'Composition Moles'!AW98/'Composition Moles'!$C98</f>
        <v>4.4831931188327921E-4</v>
      </c>
      <c r="AW78" s="27">
        <f ca="1">'Composition Moles'!AX98/'Composition Moles'!$C98</f>
        <v>4.5511202872999557E-4</v>
      </c>
      <c r="AX78" s="27">
        <f ca="1">'Composition Moles'!AY98/'Composition Moles'!$C98</f>
        <v>4.5511202872999557E-4</v>
      </c>
      <c r="AY78" s="27">
        <f ca="1">'Composition Moles'!AZ98/'Composition Moles'!$C98</f>
        <v>4.2114844449641378E-4</v>
      </c>
      <c r="AZ78" s="27">
        <f ca="1">'Composition Moles'!BA98/'Composition Moles'!$C98</f>
        <v>4.7549017927014462E-5</v>
      </c>
      <c r="BA78" s="27">
        <f ca="1">'Composition Moles'!BB98/'Composition Moles'!$C98</f>
        <v>1.2702380503359578E-3</v>
      </c>
      <c r="BB78" s="27">
        <f ca="1">'Composition Moles'!BC98/'Composition Moles'!$C98</f>
        <v>6.3851538359133695E-4</v>
      </c>
      <c r="BC78" s="27">
        <f ca="1">'Composition Moles'!BD98/'Composition Moles'!$C98</f>
        <v>3.6171217208764571E-3</v>
      </c>
      <c r="BD78" s="27">
        <f ca="1">'Composition Moles'!BE98/'Composition Moles'!$C98</f>
        <v>5.2643555562051727E-4</v>
      </c>
      <c r="BE78" s="27">
        <f ca="1">'Composition Moles'!BF98/'Composition Moles'!$C98</f>
        <v>2.2755601436499779E-4</v>
      </c>
      <c r="BF78" s="27">
        <f ca="1">'Composition Moles'!BG98/'Composition Moles'!$C98</f>
        <v>1.9019607170805785E-4</v>
      </c>
      <c r="BG78" s="27">
        <f ca="1">'Composition Moles'!BH98/'Composition Moles'!$C98</f>
        <v>7.1323526890521688E-4</v>
      </c>
      <c r="BH78" s="27">
        <f ca="1">'Composition Moles'!BI98/'Composition Moles'!$C98</f>
        <v>5.841736488176062E-4</v>
      </c>
      <c r="BI78" s="27">
        <f ca="1">'Composition Moles'!BJ98/'Composition Moles'!$C98</f>
        <v>4.2114844449641378E-4</v>
      </c>
      <c r="BJ78" s="27">
        <f ca="1">'Composition Moles'!BK98/'Composition Moles'!$C98</f>
        <v>3.2639004448472065E-3</v>
      </c>
      <c r="BK78" s="27">
        <f ca="1">'Composition Moles'!BL98/'Composition Moles'!$C98</f>
        <v>2.0717786382484871E-4</v>
      </c>
      <c r="BL78" s="27">
        <f ca="1">'Composition Moles'!BM98/'Composition Moles'!$C98</f>
        <v>1.5283612905111791E-3</v>
      </c>
      <c r="BM78" s="27">
        <f ca="1">'Composition Moles'!BN98/'Composition Moles'!$C98</f>
        <v>3.2435222943070579E-3</v>
      </c>
      <c r="BN78" s="27">
        <f ca="1">'Composition Moles'!BO98/'Composition Moles'!$C98</f>
        <v>1.5283612905111791E-3</v>
      </c>
      <c r="BO78" s="27">
        <f ca="1">'Composition Moles'!BP98/'Composition Moles'!$C98</f>
        <v>8.7626047322640936E-4</v>
      </c>
      <c r="BP78" s="27">
        <f ca="1">'Composition Moles'!BQ98/'Composition Moles'!$C98</f>
        <v>3.4608892334019809E-3</v>
      </c>
      <c r="BQ78" s="27">
        <f ca="1">'Composition Moles'!BR98/'Composition Moles'!$C98</f>
        <v>2.7238794555332567E-3</v>
      </c>
      <c r="BR78" s="27">
        <f ca="1">'Composition Moles'!BS98/'Composition Moles'!$C98</f>
        <v>5.2983191404387545E-4</v>
      </c>
      <c r="BS78" s="27">
        <f ca="1">'Composition Moles'!BT98/'Composition Moles'!$C98</f>
        <v>1.58270302528491E-3</v>
      </c>
      <c r="BT78" s="27">
        <f ca="1">'Composition Moles'!BU98/'Composition Moles'!$C98</f>
        <v>0</v>
      </c>
      <c r="BU78" s="27">
        <f t="shared" ca="1" si="7"/>
        <v>0.99999999999999978</v>
      </c>
      <c r="BV78" s="56" t="e">
        <f t="shared" ca="1" si="6"/>
        <v>#DIV/0!</v>
      </c>
      <c r="BW78" s="27"/>
      <c r="BX78" s="23"/>
      <c r="BZ78" s="24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</row>
    <row r="79" spans="1:106">
      <c r="A79">
        <f t="shared" si="5"/>
        <v>3.8499999999999943</v>
      </c>
      <c r="B79" s="24">
        <f ca="1">B78+DeltaRK4!B80</f>
        <v>414.43577754885757</v>
      </c>
      <c r="C79" s="27">
        <f ca="1">'Composition Moles'!D99/'Composition Moles'!$C99</f>
        <v>6.0546892549306897E-2</v>
      </c>
      <c r="D79" s="27">
        <f ca="1">'Composition Moles'!E99/'Composition Moles'!$C99</f>
        <v>2.1634803156791579E-3</v>
      </c>
      <c r="E79" s="27">
        <f ca="1">'Composition Moles'!F99/'Composition Moles'!$C99</f>
        <v>3.0164201788622697E-2</v>
      </c>
      <c r="F79" s="27">
        <f ca="1">'Composition Moles'!G99/'Composition Moles'!$C99</f>
        <v>6.1462551793988818E-3</v>
      </c>
      <c r="G79" s="27">
        <f ca="1">'Composition Moles'!H99/'Composition Moles'!$C99</f>
        <v>4.1095936922633925E-4</v>
      </c>
      <c r="H79" s="27">
        <f ca="1">'Composition Moles'!I99/'Composition Moles'!$C99</f>
        <v>4.3813023661320468E-4</v>
      </c>
      <c r="I79" s="27">
        <f ca="1">'Composition Moles'!J99/'Composition Moles'!$C99</f>
        <v>1.0528711112410345E-4</v>
      </c>
      <c r="J79" s="27">
        <f ca="1">'Composition Moles'!K99/'Composition Moles'!$C99</f>
        <v>5.0945376350372634E-5</v>
      </c>
      <c r="K79" s="27">
        <f ca="1">'Composition Moles'!L99/'Composition Moles'!$C99</f>
        <v>0</v>
      </c>
      <c r="L79" s="27">
        <f ca="1">'Composition Moles'!M99/'Composition Moles'!$C99</f>
        <v>3.396358423358176E-5</v>
      </c>
      <c r="M79" s="27">
        <f ca="1">'Composition Moles'!N99/'Composition Moles'!$C99</f>
        <v>1.0868346954746162E-4</v>
      </c>
      <c r="N79" s="27">
        <f ca="1">'Composition Moles'!O99/'Composition Moles'!$C99</f>
        <v>0</v>
      </c>
      <c r="O79" s="27">
        <f ca="1">'Composition Moles'!P99/'Composition Moles'!$C99</f>
        <v>0</v>
      </c>
      <c r="P79" s="27">
        <f ca="1">'Composition Moles'!Q99/'Composition Moles'!$C99</f>
        <v>0.13357527244764422</v>
      </c>
      <c r="Q79" s="27">
        <f ca="1">'Composition Moles'!R99/'Composition Moles'!$C99</f>
        <v>1.698179211679088E-5</v>
      </c>
      <c r="R79" s="27">
        <f ca="1">'Composition Moles'!S99/'Composition Moles'!$C99</f>
        <v>0</v>
      </c>
      <c r="S79" s="27">
        <f ca="1">'Composition Moles'!T99/'Composition Moles'!$C99</f>
        <v>4.4152659503656283E-5</v>
      </c>
      <c r="T79" s="27">
        <f ca="1">'Composition Moles'!U99/'Composition Moles'!$C99</f>
        <v>0</v>
      </c>
      <c r="U79" s="27">
        <f ca="1">'Composition Moles'!V99/'Composition Moles'!$C99</f>
        <v>1.0189075270074526E-5</v>
      </c>
      <c r="V79" s="27">
        <f ca="1">'Composition Moles'!W99/'Composition Moles'!$C99</f>
        <v>0.46213878370619599</v>
      </c>
      <c r="W79" s="27">
        <f ca="1">'Composition Moles'!X99/'Composition Moles'!$C99</f>
        <v>3.3963584233581758E-6</v>
      </c>
      <c r="X79" s="27">
        <f ca="1">'Composition Moles'!Y99/'Composition Moles'!$C99</f>
        <v>1.0189075270074526E-5</v>
      </c>
      <c r="Y79" s="27">
        <f ca="1">'Composition Moles'!Z99/'Composition Moles'!$C99</f>
        <v>0</v>
      </c>
      <c r="Z79" s="27">
        <f ca="1">'Composition Moles'!AA99/'Composition Moles'!$C99</f>
        <v>0</v>
      </c>
      <c r="AA79" s="27">
        <f ca="1">'Composition Moles'!AB99/'Composition Moles'!$C99</f>
        <v>0</v>
      </c>
      <c r="AB79" s="27">
        <f ca="1">'Composition Moles'!AC99/'Composition Moles'!$C99</f>
        <v>0</v>
      </c>
      <c r="AC79" s="27">
        <f ca="1">'Composition Moles'!AD99/'Composition Moles'!$C99</f>
        <v>0</v>
      </c>
      <c r="AD79" s="27">
        <f ca="1">'Composition Moles'!AE99/'Composition Moles'!$C99</f>
        <v>1.7055220591137842E-4</v>
      </c>
      <c r="AE79" s="27">
        <f ca="1">'Composition Moles'!AF99/'Composition Moles'!$C99</f>
        <v>7.2122413993859227E-2</v>
      </c>
      <c r="AF79" s="27">
        <f ca="1">'Composition Moles'!AG99/'Composition Moles'!$C99</f>
        <v>9.1955643743909757E-2</v>
      </c>
      <c r="AG79" s="27">
        <f ca="1">'Composition Moles'!AH99/'Composition Moles'!$C99</f>
        <v>4.5520446082540064E-2</v>
      </c>
      <c r="AH79" s="27">
        <f ca="1">'Composition Moles'!AI99/'Composition Moles'!$C99</f>
        <v>0</v>
      </c>
      <c r="AI79" s="27">
        <f ca="1">'Composition Moles'!AJ99/'Composition Moles'!$C99</f>
        <v>0</v>
      </c>
      <c r="AJ79" s="27">
        <f ca="1">'Composition Moles'!AK99/'Composition Moles'!$C99</f>
        <v>0</v>
      </c>
      <c r="AK79" s="27">
        <f ca="1">'Composition Moles'!AL99/'Composition Moles'!$C99</f>
        <v>7.0644255205850053E-4</v>
      </c>
      <c r="AL79" s="27">
        <f ca="1">'Composition Moles'!AM99/'Composition Moles'!$C99</f>
        <v>1.1535668794151388E-6</v>
      </c>
      <c r="AM79" s="27">
        <f ca="1">'Composition Moles'!AN99/'Composition Moles'!$C99</f>
        <v>1.9332219803486851E-4</v>
      </c>
      <c r="AN79" s="27">
        <f ca="1">'Composition Moles'!AO99/'Composition Moles'!$C99</f>
        <v>8.7999646749210327E-3</v>
      </c>
      <c r="AO79" s="27">
        <f ca="1">'Composition Moles'!AP99/'Composition Moles'!$C99</f>
        <v>6.7349787535192617E-3</v>
      </c>
      <c r="AP79" s="27">
        <f ca="1">'Composition Moles'!AQ99/'Composition Moles'!$C99</f>
        <v>7.2330329431408227E-3</v>
      </c>
      <c r="AQ79" s="27">
        <f ca="1">'Composition Moles'!AR99/'Composition Moles'!$C99</f>
        <v>4.6243605793832819E-2</v>
      </c>
      <c r="AR79" s="27">
        <f ca="1">'Composition Moles'!AS99/'Composition Moles'!$C99</f>
        <v>-6.2640954312845687E-3</v>
      </c>
      <c r="AS79" s="27">
        <f ca="1">'Composition Moles'!AT99/'Composition Moles'!$C99</f>
        <v>1.6404411184819988E-3</v>
      </c>
      <c r="AT79" s="27">
        <f ca="1">'Composition Moles'!AU99/'Composition Moles'!$C99</f>
        <v>1.3585433693432703E-5</v>
      </c>
      <c r="AU79" s="27">
        <f ca="1">'Composition Moles'!AV99/'Composition Moles'!$C99</f>
        <v>0</v>
      </c>
      <c r="AV79" s="27">
        <f ca="1">'Composition Moles'!AW99/'Composition Moles'!$C99</f>
        <v>4.4831931188327921E-4</v>
      </c>
      <c r="AW79" s="27">
        <f ca="1">'Composition Moles'!AX99/'Composition Moles'!$C99</f>
        <v>4.5511202872999557E-4</v>
      </c>
      <c r="AX79" s="27">
        <f ca="1">'Composition Moles'!AY99/'Composition Moles'!$C99</f>
        <v>4.5511202872999557E-4</v>
      </c>
      <c r="AY79" s="27">
        <f ca="1">'Composition Moles'!AZ99/'Composition Moles'!$C99</f>
        <v>4.2114844449641378E-4</v>
      </c>
      <c r="AZ79" s="27">
        <f ca="1">'Composition Moles'!BA99/'Composition Moles'!$C99</f>
        <v>4.7549017927014462E-5</v>
      </c>
      <c r="BA79" s="27">
        <f ca="1">'Composition Moles'!BB99/'Composition Moles'!$C99</f>
        <v>1.2702380503359578E-3</v>
      </c>
      <c r="BB79" s="27">
        <f ca="1">'Composition Moles'!BC99/'Composition Moles'!$C99</f>
        <v>6.3851538359133695E-4</v>
      </c>
      <c r="BC79" s="27">
        <f ca="1">'Composition Moles'!BD99/'Composition Moles'!$C99</f>
        <v>3.6171217208764571E-3</v>
      </c>
      <c r="BD79" s="27">
        <f ca="1">'Composition Moles'!BE99/'Composition Moles'!$C99</f>
        <v>5.2643555562051727E-4</v>
      </c>
      <c r="BE79" s="27">
        <f ca="1">'Composition Moles'!BF99/'Composition Moles'!$C99</f>
        <v>2.2755601436499779E-4</v>
      </c>
      <c r="BF79" s="27">
        <f ca="1">'Composition Moles'!BG99/'Composition Moles'!$C99</f>
        <v>1.9019607170805785E-4</v>
      </c>
      <c r="BG79" s="27">
        <f ca="1">'Composition Moles'!BH99/'Composition Moles'!$C99</f>
        <v>7.1323526890521688E-4</v>
      </c>
      <c r="BH79" s="27">
        <f ca="1">'Composition Moles'!BI99/'Composition Moles'!$C99</f>
        <v>5.841736488176062E-4</v>
      </c>
      <c r="BI79" s="27">
        <f ca="1">'Composition Moles'!BJ99/'Composition Moles'!$C99</f>
        <v>4.2114844449641378E-4</v>
      </c>
      <c r="BJ79" s="27">
        <f ca="1">'Composition Moles'!BK99/'Composition Moles'!$C99</f>
        <v>3.2639004448472065E-3</v>
      </c>
      <c r="BK79" s="27">
        <f ca="1">'Composition Moles'!BL99/'Composition Moles'!$C99</f>
        <v>2.0717786382484871E-4</v>
      </c>
      <c r="BL79" s="27">
        <f ca="1">'Composition Moles'!BM99/'Composition Moles'!$C99</f>
        <v>1.5283612905111791E-3</v>
      </c>
      <c r="BM79" s="27">
        <f ca="1">'Composition Moles'!BN99/'Composition Moles'!$C99</f>
        <v>3.2435222943070579E-3</v>
      </c>
      <c r="BN79" s="27">
        <f ca="1">'Composition Moles'!BO99/'Composition Moles'!$C99</f>
        <v>1.5283612905111791E-3</v>
      </c>
      <c r="BO79" s="27">
        <f ca="1">'Composition Moles'!BP99/'Composition Moles'!$C99</f>
        <v>8.7626047322640936E-4</v>
      </c>
      <c r="BP79" s="27">
        <f ca="1">'Composition Moles'!BQ99/'Composition Moles'!$C99</f>
        <v>3.4608892334019809E-3</v>
      </c>
      <c r="BQ79" s="27">
        <f ca="1">'Composition Moles'!BR99/'Composition Moles'!$C99</f>
        <v>2.7238794555332567E-3</v>
      </c>
      <c r="BR79" s="27">
        <f ca="1">'Composition Moles'!BS99/'Composition Moles'!$C99</f>
        <v>5.2983191404387545E-4</v>
      </c>
      <c r="BS79" s="27">
        <f ca="1">'Composition Moles'!BT99/'Composition Moles'!$C99</f>
        <v>1.58270302528491E-3</v>
      </c>
      <c r="BT79" s="27">
        <f ca="1">'Composition Moles'!BU99/'Composition Moles'!$C99</f>
        <v>0</v>
      </c>
      <c r="BU79" s="27">
        <f t="shared" ca="1" si="7"/>
        <v>0.99999999999999978</v>
      </c>
      <c r="BV79" s="56" t="e">
        <f t="shared" ca="1" si="6"/>
        <v>#DIV/0!</v>
      </c>
      <c r="BW79" s="27"/>
      <c r="BX79" s="23"/>
      <c r="BZ79" s="24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</row>
    <row r="80" spans="1:106">
      <c r="A80">
        <f t="shared" ref="A80:A128" si="8">A79+TimeStep</f>
        <v>3.8999999999999941</v>
      </c>
      <c r="B80" s="24">
        <f ca="1">B79+DeltaRK4!B81</f>
        <v>414.44656813720957</v>
      </c>
      <c r="C80" s="27">
        <f ca="1">'Composition Moles'!D100/'Composition Moles'!$C100</f>
        <v>6.0534540449492538E-2</v>
      </c>
      <c r="D80" s="27">
        <f ca="1">'Composition Moles'!E100/'Composition Moles'!$C100</f>
        <v>2.1634803156791588E-3</v>
      </c>
      <c r="E80" s="27">
        <f ca="1">'Composition Moles'!F100/'Composition Moles'!$C100</f>
        <v>3.0176447761187171E-2</v>
      </c>
      <c r="F80" s="27">
        <f ca="1">'Composition Moles'!G100/'Composition Moles'!$C100</f>
        <v>6.1463613066487901E-3</v>
      </c>
      <c r="G80" s="27">
        <f ca="1">'Composition Moles'!H100/'Composition Moles'!$C100</f>
        <v>4.1095936922633936E-4</v>
      </c>
      <c r="H80" s="27">
        <f ca="1">'Composition Moles'!I100/'Composition Moles'!$C100</f>
        <v>4.3813023661320479E-4</v>
      </c>
      <c r="I80" s="27">
        <f ca="1">'Composition Moles'!J100/'Composition Moles'!$C100</f>
        <v>1.0528711112410347E-4</v>
      </c>
      <c r="J80" s="27">
        <f ca="1">'Composition Moles'!K100/'Composition Moles'!$C100</f>
        <v>5.0945376350372647E-5</v>
      </c>
      <c r="K80" s="27">
        <f ca="1">'Composition Moles'!L100/'Composition Moles'!$C100</f>
        <v>0</v>
      </c>
      <c r="L80" s="27">
        <f ca="1">'Composition Moles'!M100/'Composition Moles'!$C100</f>
        <v>3.3963584233581767E-5</v>
      </c>
      <c r="M80" s="27">
        <f ca="1">'Composition Moles'!N100/'Composition Moles'!$C100</f>
        <v>1.0868346954746165E-4</v>
      </c>
      <c r="N80" s="27">
        <f ca="1">'Composition Moles'!O100/'Composition Moles'!$C100</f>
        <v>0</v>
      </c>
      <c r="O80" s="27">
        <f ca="1">'Composition Moles'!P100/'Composition Moles'!$C100</f>
        <v>0</v>
      </c>
      <c r="P80" s="27">
        <f ca="1">'Composition Moles'!Q100/'Composition Moles'!$C100</f>
        <v>0.13418958989223664</v>
      </c>
      <c r="Q80" s="27">
        <f ca="1">'Composition Moles'!R100/'Composition Moles'!$C100</f>
        <v>1.6981792116790884E-5</v>
      </c>
      <c r="R80" s="27">
        <f ca="1">'Composition Moles'!S100/'Composition Moles'!$C100</f>
        <v>0</v>
      </c>
      <c r="S80" s="27">
        <f ca="1">'Composition Moles'!T100/'Composition Moles'!$C100</f>
        <v>4.4152659503656296E-5</v>
      </c>
      <c r="T80" s="27">
        <f ca="1">'Composition Moles'!U100/'Composition Moles'!$C100</f>
        <v>0</v>
      </c>
      <c r="U80" s="27">
        <f ca="1">'Composition Moles'!V100/'Composition Moles'!$C100</f>
        <v>1.0189075270074529E-5</v>
      </c>
      <c r="V80" s="27">
        <f ca="1">'Composition Moles'!W100/'Composition Moles'!$C100</f>
        <v>0.46066141174172703</v>
      </c>
      <c r="W80" s="27">
        <f ca="1">'Composition Moles'!X100/'Composition Moles'!$C100</f>
        <v>3.3963584233581766E-6</v>
      </c>
      <c r="X80" s="27">
        <f ca="1">'Composition Moles'!Y100/'Composition Moles'!$C100</f>
        <v>1.0189075270074529E-5</v>
      </c>
      <c r="Y80" s="27">
        <f ca="1">'Composition Moles'!Z100/'Composition Moles'!$C100</f>
        <v>0</v>
      </c>
      <c r="Z80" s="27">
        <f ca="1">'Composition Moles'!AA100/'Composition Moles'!$C100</f>
        <v>0</v>
      </c>
      <c r="AA80" s="27">
        <f ca="1">'Composition Moles'!AB100/'Composition Moles'!$C100</f>
        <v>0</v>
      </c>
      <c r="AB80" s="27">
        <f ca="1">'Composition Moles'!AC100/'Composition Moles'!$C100</f>
        <v>0</v>
      </c>
      <c r="AC80" s="27">
        <f ca="1">'Composition Moles'!AD100/'Composition Moles'!$C100</f>
        <v>0</v>
      </c>
      <c r="AD80" s="27">
        <f ca="1">'Composition Moles'!AE100/'Composition Moles'!$C100</f>
        <v>1.6719789671780044E-4</v>
      </c>
      <c r="AE80" s="27">
        <f ca="1">'Composition Moles'!AF100/'Composition Moles'!$C100</f>
        <v>7.1923492125435487E-2</v>
      </c>
      <c r="AF80" s="27">
        <f ca="1">'Composition Moles'!AG100/'Composition Moles'!$C100</f>
        <v>9.3045646655605552E-2</v>
      </c>
      <c r="AG80" s="27">
        <f ca="1">'Composition Moles'!AH100/'Composition Moles'!$C100</f>
        <v>4.5769321270501373E-2</v>
      </c>
      <c r="AH80" s="27">
        <f ca="1">'Composition Moles'!AI100/'Composition Moles'!$C100</f>
        <v>0</v>
      </c>
      <c r="AI80" s="27">
        <f ca="1">'Composition Moles'!AJ100/'Composition Moles'!$C100</f>
        <v>0</v>
      </c>
      <c r="AJ80" s="27">
        <f ca="1">'Composition Moles'!AK100/'Composition Moles'!$C100</f>
        <v>0</v>
      </c>
      <c r="AK80" s="27">
        <f ca="1">'Composition Moles'!AL100/'Composition Moles'!$C100</f>
        <v>7.0644255205850074E-4</v>
      </c>
      <c r="AL80" s="27">
        <f ca="1">'Composition Moles'!AM100/'Composition Moles'!$C100</f>
        <v>1.0474396295091348E-6</v>
      </c>
      <c r="AM80" s="27">
        <f ca="1">'Composition Moles'!AN100/'Composition Moles'!$C100</f>
        <v>1.8092435146413653E-4</v>
      </c>
      <c r="AN80" s="27">
        <f ca="1">'Composition Moles'!AO100/'Composition Moles'!$C100</f>
        <v>8.7999646749210361E-3</v>
      </c>
      <c r="AO80" s="27">
        <f ca="1">'Composition Moles'!AP100/'Composition Moles'!$C100</f>
        <v>6.7349787535192635E-3</v>
      </c>
      <c r="AP80" s="27">
        <f ca="1">'Composition Moles'!AQ100/'Composition Moles'!$C100</f>
        <v>7.1460184670267095E-3</v>
      </c>
      <c r="AQ80" s="27">
        <f ca="1">'Composition Moles'!AR100/'Composition Moles'!$C100</f>
        <v>4.6156591317718723E-2</v>
      </c>
      <c r="AR80" s="27">
        <f ca="1">'Composition Moles'!AS100/'Composition Moles'!$C100</f>
        <v>-6.3511099073986863E-3</v>
      </c>
      <c r="AS80" s="27">
        <f ca="1">'Composition Moles'!AT100/'Composition Moles'!$C100</f>
        <v>1.6404411184819995E-3</v>
      </c>
      <c r="AT80" s="27">
        <f ca="1">'Composition Moles'!AU100/'Composition Moles'!$C100</f>
        <v>1.3585433693432706E-5</v>
      </c>
      <c r="AU80" s="27">
        <f ca="1">'Composition Moles'!AV100/'Composition Moles'!$C100</f>
        <v>0</v>
      </c>
      <c r="AV80" s="27">
        <f ca="1">'Composition Moles'!AW100/'Composition Moles'!$C100</f>
        <v>4.4831931188327932E-4</v>
      </c>
      <c r="AW80" s="27">
        <f ca="1">'Composition Moles'!AX100/'Composition Moles'!$C100</f>
        <v>4.5511202872999568E-4</v>
      </c>
      <c r="AX80" s="27">
        <f ca="1">'Composition Moles'!AY100/'Composition Moles'!$C100</f>
        <v>4.5511202872999568E-4</v>
      </c>
      <c r="AY80" s="27">
        <f ca="1">'Composition Moles'!AZ100/'Composition Moles'!$C100</f>
        <v>4.2114844449641389E-4</v>
      </c>
      <c r="AZ80" s="27">
        <f ca="1">'Composition Moles'!BA100/'Composition Moles'!$C100</f>
        <v>4.7549017927014475E-5</v>
      </c>
      <c r="BA80" s="27">
        <f ca="1">'Composition Moles'!BB100/'Composition Moles'!$C100</f>
        <v>1.2702380503359582E-3</v>
      </c>
      <c r="BB80" s="27">
        <f ca="1">'Composition Moles'!BC100/'Composition Moles'!$C100</f>
        <v>6.3851538359133717E-4</v>
      </c>
      <c r="BC80" s="27">
        <f ca="1">'Composition Moles'!BD100/'Composition Moles'!$C100</f>
        <v>3.6171217208764584E-3</v>
      </c>
      <c r="BD80" s="27">
        <f ca="1">'Composition Moles'!BE100/'Composition Moles'!$C100</f>
        <v>5.2643555562051738E-4</v>
      </c>
      <c r="BE80" s="27">
        <f ca="1">'Composition Moles'!BF100/'Composition Moles'!$C100</f>
        <v>2.2755601436499784E-4</v>
      </c>
      <c r="BF80" s="27">
        <f ca="1">'Composition Moles'!BG100/'Composition Moles'!$C100</f>
        <v>1.901960717080579E-4</v>
      </c>
      <c r="BG80" s="27">
        <f ca="1">'Composition Moles'!BH100/'Composition Moles'!$C100</f>
        <v>7.132352689052171E-4</v>
      </c>
      <c r="BH80" s="27">
        <f ca="1">'Composition Moles'!BI100/'Composition Moles'!$C100</f>
        <v>5.8417364881760642E-4</v>
      </c>
      <c r="BI80" s="27">
        <f ca="1">'Composition Moles'!BJ100/'Composition Moles'!$C100</f>
        <v>4.2114844449641389E-4</v>
      </c>
      <c r="BJ80" s="27">
        <f ca="1">'Composition Moles'!BK100/'Composition Moles'!$C100</f>
        <v>3.2639004448472078E-3</v>
      </c>
      <c r="BK80" s="27">
        <f ca="1">'Composition Moles'!BL100/'Composition Moles'!$C100</f>
        <v>2.0717786382484877E-4</v>
      </c>
      <c r="BL80" s="27">
        <f ca="1">'Composition Moles'!BM100/'Composition Moles'!$C100</f>
        <v>1.5283612905111796E-3</v>
      </c>
      <c r="BM80" s="27">
        <f ca="1">'Composition Moles'!BN100/'Composition Moles'!$C100</f>
        <v>3.2435222943070592E-3</v>
      </c>
      <c r="BN80" s="27">
        <f ca="1">'Composition Moles'!BO100/'Composition Moles'!$C100</f>
        <v>1.5283612905111796E-3</v>
      </c>
      <c r="BO80" s="27">
        <f ca="1">'Composition Moles'!BP100/'Composition Moles'!$C100</f>
        <v>8.7626047322640957E-4</v>
      </c>
      <c r="BP80" s="27">
        <f ca="1">'Composition Moles'!BQ100/'Composition Moles'!$C100</f>
        <v>3.4608892334019817E-3</v>
      </c>
      <c r="BQ80" s="27">
        <f ca="1">'Composition Moles'!BR100/'Composition Moles'!$C100</f>
        <v>2.7238794555332576E-3</v>
      </c>
      <c r="BR80" s="27">
        <f ca="1">'Composition Moles'!BS100/'Composition Moles'!$C100</f>
        <v>5.2983191404387556E-4</v>
      </c>
      <c r="BS80" s="27">
        <f ca="1">'Composition Moles'!BT100/'Composition Moles'!$C100</f>
        <v>1.5827030252849104E-3</v>
      </c>
      <c r="BT80" s="27">
        <f ca="1">'Composition Moles'!BU100/'Composition Moles'!$C100</f>
        <v>0</v>
      </c>
      <c r="BU80" s="27">
        <f t="shared" ca="1" si="7"/>
        <v>1</v>
      </c>
      <c r="BV80" s="56" t="e">
        <f t="shared" ca="1" si="6"/>
        <v>#DIV/0!</v>
      </c>
      <c r="BW80" s="27"/>
      <c r="BX80" s="23"/>
      <c r="BZ80" s="24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</row>
    <row r="81" spans="1:106">
      <c r="A81">
        <f t="shared" si="8"/>
        <v>3.949999999999994</v>
      </c>
      <c r="B81" s="24">
        <f ca="1">B80+DeltaRK4!B82</f>
        <v>414.45702864116845</v>
      </c>
      <c r="C81" s="27">
        <f ca="1">'Composition Moles'!D101/'Composition Moles'!$C101</f>
        <v>6.05229858120001E-2</v>
      </c>
      <c r="D81" s="27">
        <f ca="1">'Composition Moles'!E101/'Composition Moles'!$C101</f>
        <v>2.1634803156791583E-3</v>
      </c>
      <c r="E81" s="27">
        <f ca="1">'Composition Moles'!F101/'Composition Moles'!$C101</f>
        <v>3.0187906054719257E-2</v>
      </c>
      <c r="F81" s="27">
        <f ca="1">'Composition Moles'!G101/'Composition Moles'!$C101</f>
        <v>6.1464576506091353E-3</v>
      </c>
      <c r="G81" s="27">
        <f ca="1">'Composition Moles'!H101/'Composition Moles'!$C101</f>
        <v>4.109593692263393E-4</v>
      </c>
      <c r="H81" s="27">
        <f ca="1">'Composition Moles'!I101/'Composition Moles'!$C101</f>
        <v>4.3813023661320473E-4</v>
      </c>
      <c r="I81" s="27">
        <f ca="1">'Composition Moles'!J101/'Composition Moles'!$C101</f>
        <v>1.0528711112410346E-4</v>
      </c>
      <c r="J81" s="27">
        <f ca="1">'Composition Moles'!K101/'Composition Moles'!$C101</f>
        <v>5.094537635037264E-5</v>
      </c>
      <c r="K81" s="27">
        <f ca="1">'Composition Moles'!L101/'Composition Moles'!$C101</f>
        <v>0</v>
      </c>
      <c r="L81" s="27">
        <f ca="1">'Composition Moles'!M101/'Composition Moles'!$C101</f>
        <v>3.3963584233581767E-5</v>
      </c>
      <c r="M81" s="27">
        <f ca="1">'Composition Moles'!N101/'Composition Moles'!$C101</f>
        <v>1.0868346954746164E-4</v>
      </c>
      <c r="N81" s="27">
        <f ca="1">'Composition Moles'!O101/'Composition Moles'!$C101</f>
        <v>0</v>
      </c>
      <c r="O81" s="27">
        <f ca="1">'Composition Moles'!P101/'Composition Moles'!$C101</f>
        <v>0</v>
      </c>
      <c r="P81" s="27">
        <f ca="1">'Composition Moles'!Q101/'Composition Moles'!$C101</f>
        <v>0.13478955785180582</v>
      </c>
      <c r="Q81" s="27">
        <f ca="1">'Composition Moles'!R101/'Composition Moles'!$C101</f>
        <v>1.6981792116790884E-5</v>
      </c>
      <c r="R81" s="27">
        <f ca="1">'Composition Moles'!S101/'Composition Moles'!$C101</f>
        <v>0</v>
      </c>
      <c r="S81" s="27">
        <f ca="1">'Composition Moles'!T101/'Composition Moles'!$C101</f>
        <v>4.415265950365629E-5</v>
      </c>
      <c r="T81" s="27">
        <f ca="1">'Composition Moles'!U101/'Composition Moles'!$C101</f>
        <v>0</v>
      </c>
      <c r="U81" s="27">
        <f ca="1">'Composition Moles'!V101/'Composition Moles'!$C101</f>
        <v>1.0189075270074528E-5</v>
      </c>
      <c r="V81" s="27">
        <f ca="1">'Composition Moles'!W101/'Composition Moles'!$C101</f>
        <v>0.45921608934857228</v>
      </c>
      <c r="W81" s="27">
        <f ca="1">'Composition Moles'!X101/'Composition Moles'!$C101</f>
        <v>3.3963584233581762E-6</v>
      </c>
      <c r="X81" s="27">
        <f ca="1">'Composition Moles'!Y101/'Composition Moles'!$C101</f>
        <v>1.0189075270074528E-5</v>
      </c>
      <c r="Y81" s="27">
        <f ca="1">'Composition Moles'!Z101/'Composition Moles'!$C101</f>
        <v>0</v>
      </c>
      <c r="Z81" s="27">
        <f ca="1">'Composition Moles'!AA101/'Composition Moles'!$C101</f>
        <v>0</v>
      </c>
      <c r="AA81" s="27">
        <f ca="1">'Composition Moles'!AB101/'Composition Moles'!$C101</f>
        <v>0</v>
      </c>
      <c r="AB81" s="27">
        <f ca="1">'Composition Moles'!AC101/'Composition Moles'!$C101</f>
        <v>0</v>
      </c>
      <c r="AC81" s="27">
        <f ca="1">'Composition Moles'!AD101/'Composition Moles'!$C101</f>
        <v>0</v>
      </c>
      <c r="AD81" s="27">
        <f ca="1">'Composition Moles'!AE101/'Composition Moles'!$C101</f>
        <v>1.6395112565451508E-4</v>
      </c>
      <c r="AE81" s="27">
        <f ca="1">'Composition Moles'!AF101/'Composition Moles'!$C101</f>
        <v>7.1717545727576271E-2</v>
      </c>
      <c r="AF81" s="27">
        <f ca="1">'Composition Moles'!AG101/'Composition Moles'!$C101</f>
        <v>9.4125555139481953E-2</v>
      </c>
      <c r="AG81" s="27">
        <f ca="1">'Composition Moles'!AH101/'Composition Moles'!$C101</f>
        <v>4.6012552482094488E-2</v>
      </c>
      <c r="AH81" s="27">
        <f ca="1">'Composition Moles'!AI101/'Composition Moles'!$C101</f>
        <v>0</v>
      </c>
      <c r="AI81" s="27">
        <f ca="1">'Composition Moles'!AJ101/'Composition Moles'!$C101</f>
        <v>0</v>
      </c>
      <c r="AJ81" s="27">
        <f ca="1">'Composition Moles'!AK101/'Composition Moles'!$C101</f>
        <v>0</v>
      </c>
      <c r="AK81" s="27">
        <f ca="1">'Composition Moles'!AL101/'Composition Moles'!$C101</f>
        <v>7.0644255205850064E-4</v>
      </c>
      <c r="AL81" s="27">
        <f ca="1">'Composition Moles'!AM101/'Composition Moles'!$C101</f>
        <v>9.5109566916294537E-7</v>
      </c>
      <c r="AM81" s="27">
        <f ca="1">'Composition Moles'!AN101/'Composition Moles'!$C101</f>
        <v>1.6932969090849816E-4</v>
      </c>
      <c r="AN81" s="27">
        <f ca="1">'Composition Moles'!AO101/'Composition Moles'!$C101</f>
        <v>8.7999646749210344E-3</v>
      </c>
      <c r="AO81" s="27">
        <f ca="1">'Composition Moles'!AP101/'Composition Moles'!$C101</f>
        <v>6.7349787535192626E-3</v>
      </c>
      <c r="AP81" s="27">
        <f ca="1">'Composition Moles'!AQ101/'Composition Moles'!$C101</f>
        <v>7.060384770878194E-3</v>
      </c>
      <c r="AQ81" s="27">
        <f ca="1">'Composition Moles'!AR101/'Composition Moles'!$C101</f>
        <v>4.6070957621570201E-2</v>
      </c>
      <c r="AR81" s="27">
        <f ca="1">'Composition Moles'!AS101/'Composition Moles'!$C101</f>
        <v>-6.4367436035472E-3</v>
      </c>
      <c r="AS81" s="27">
        <f ca="1">'Composition Moles'!AT101/'Composition Moles'!$C101</f>
        <v>1.640441118481999E-3</v>
      </c>
      <c r="AT81" s="27">
        <f ca="1">'Composition Moles'!AU101/'Composition Moles'!$C101</f>
        <v>1.3585433693432705E-5</v>
      </c>
      <c r="AU81" s="27">
        <f ca="1">'Composition Moles'!AV101/'Composition Moles'!$C101</f>
        <v>0</v>
      </c>
      <c r="AV81" s="27">
        <f ca="1">'Composition Moles'!AW101/'Composition Moles'!$C101</f>
        <v>4.4831931188327927E-4</v>
      </c>
      <c r="AW81" s="27">
        <f ca="1">'Composition Moles'!AX101/'Composition Moles'!$C101</f>
        <v>4.5511202872999563E-4</v>
      </c>
      <c r="AX81" s="27">
        <f ca="1">'Composition Moles'!AY101/'Composition Moles'!$C101</f>
        <v>4.5511202872999563E-4</v>
      </c>
      <c r="AY81" s="27">
        <f ca="1">'Composition Moles'!AZ101/'Composition Moles'!$C101</f>
        <v>4.2114844449641384E-4</v>
      </c>
      <c r="AZ81" s="27">
        <f ca="1">'Composition Moles'!BA101/'Composition Moles'!$C101</f>
        <v>4.7549017927014468E-5</v>
      </c>
      <c r="BA81" s="27">
        <f ca="1">'Composition Moles'!BB101/'Composition Moles'!$C101</f>
        <v>1.270238050335958E-3</v>
      </c>
      <c r="BB81" s="27">
        <f ca="1">'Composition Moles'!BC101/'Composition Moles'!$C101</f>
        <v>6.3851538359133706E-4</v>
      </c>
      <c r="BC81" s="27">
        <f ca="1">'Composition Moles'!BD101/'Composition Moles'!$C101</f>
        <v>3.617121720876458E-3</v>
      </c>
      <c r="BD81" s="27">
        <f ca="1">'Composition Moles'!BE101/'Composition Moles'!$C101</f>
        <v>5.2643555562051727E-4</v>
      </c>
      <c r="BE81" s="27">
        <f ca="1">'Composition Moles'!BF101/'Composition Moles'!$C101</f>
        <v>2.2755601436499781E-4</v>
      </c>
      <c r="BF81" s="27">
        <f ca="1">'Composition Moles'!BG101/'Composition Moles'!$C101</f>
        <v>1.9019607170805787E-4</v>
      </c>
      <c r="BG81" s="27">
        <f ca="1">'Composition Moles'!BH101/'Composition Moles'!$C101</f>
        <v>7.1323526890521699E-4</v>
      </c>
      <c r="BH81" s="27">
        <f ca="1">'Composition Moles'!BI101/'Composition Moles'!$C101</f>
        <v>5.8417364881760631E-4</v>
      </c>
      <c r="BI81" s="27">
        <f ca="1">'Composition Moles'!BJ101/'Composition Moles'!$C101</f>
        <v>4.2114844449641384E-4</v>
      </c>
      <c r="BJ81" s="27">
        <f ca="1">'Composition Moles'!BK101/'Composition Moles'!$C101</f>
        <v>3.2639004448472069E-3</v>
      </c>
      <c r="BK81" s="27">
        <f ca="1">'Composition Moles'!BL101/'Composition Moles'!$C101</f>
        <v>2.0717786382484874E-4</v>
      </c>
      <c r="BL81" s="27">
        <f ca="1">'Composition Moles'!BM101/'Composition Moles'!$C101</f>
        <v>1.5283612905111793E-3</v>
      </c>
      <c r="BM81" s="27">
        <f ca="1">'Composition Moles'!BN101/'Composition Moles'!$C101</f>
        <v>3.2435222943070583E-3</v>
      </c>
      <c r="BN81" s="27">
        <f ca="1">'Composition Moles'!BO101/'Composition Moles'!$C101</f>
        <v>1.5283612905111793E-3</v>
      </c>
      <c r="BO81" s="27">
        <f ca="1">'Composition Moles'!BP101/'Composition Moles'!$C101</f>
        <v>8.7626047322640946E-4</v>
      </c>
      <c r="BP81" s="27">
        <f ca="1">'Composition Moles'!BQ101/'Composition Moles'!$C101</f>
        <v>3.4608892334019813E-3</v>
      </c>
      <c r="BQ81" s="27">
        <f ca="1">'Composition Moles'!BR101/'Composition Moles'!$C101</f>
        <v>2.7238794555332572E-3</v>
      </c>
      <c r="BR81" s="27">
        <f ca="1">'Composition Moles'!BS101/'Composition Moles'!$C101</f>
        <v>5.2983191404387545E-4</v>
      </c>
      <c r="BS81" s="27">
        <f ca="1">'Composition Moles'!BT101/'Composition Moles'!$C101</f>
        <v>1.5827030252849102E-3</v>
      </c>
      <c r="BT81" s="27">
        <f ca="1">'Composition Moles'!BU101/'Composition Moles'!$C101</f>
        <v>0</v>
      </c>
      <c r="BU81" s="27">
        <f t="shared" ca="1" si="7"/>
        <v>1</v>
      </c>
      <c r="BV81" s="56" t="e">
        <f t="shared" ca="1" si="6"/>
        <v>#DIV/0!</v>
      </c>
      <c r="BW81" s="27"/>
      <c r="BX81" s="23"/>
      <c r="BZ81" s="24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</row>
    <row r="82" spans="1:106">
      <c r="A82">
        <f t="shared" si="8"/>
        <v>3.9999999999999938</v>
      </c>
      <c r="B82" s="24">
        <f ca="1">B81+DeltaRK4!B83</f>
        <v>414.46718431467258</v>
      </c>
      <c r="C82" s="27">
        <f ca="1">'Composition Moles'!D102/'Composition Moles'!$C102</f>
        <v>6.0512176413206303E-2</v>
      </c>
      <c r="D82" s="27">
        <f ca="1">'Composition Moles'!E102/'Composition Moles'!$C102</f>
        <v>2.1634803156791579E-3</v>
      </c>
      <c r="E82" s="27">
        <f ca="1">'Composition Moles'!F102/'Composition Moles'!$C102</f>
        <v>3.019862798801692E-2</v>
      </c>
      <c r="F82" s="27">
        <f ca="1">'Composition Moles'!G102/'Composition Moles'!$C102</f>
        <v>6.1465451161052597E-3</v>
      </c>
      <c r="G82" s="27">
        <f ca="1">'Composition Moles'!H102/'Composition Moles'!$C102</f>
        <v>4.1095936922633925E-4</v>
      </c>
      <c r="H82" s="27">
        <f ca="1">'Composition Moles'!I102/'Composition Moles'!$C102</f>
        <v>4.3813023661320468E-4</v>
      </c>
      <c r="I82" s="27">
        <f ca="1">'Composition Moles'!J102/'Composition Moles'!$C102</f>
        <v>1.0528711112410345E-4</v>
      </c>
      <c r="J82" s="27">
        <f ca="1">'Composition Moles'!K102/'Composition Moles'!$C102</f>
        <v>5.0945376350372634E-5</v>
      </c>
      <c r="K82" s="27">
        <f ca="1">'Composition Moles'!L102/'Composition Moles'!$C102</f>
        <v>0</v>
      </c>
      <c r="L82" s="27">
        <f ca="1">'Composition Moles'!M102/'Composition Moles'!$C102</f>
        <v>3.396358423358176E-5</v>
      </c>
      <c r="M82" s="27">
        <f ca="1">'Composition Moles'!N102/'Composition Moles'!$C102</f>
        <v>1.0868346954746162E-4</v>
      </c>
      <c r="N82" s="27">
        <f ca="1">'Composition Moles'!O102/'Composition Moles'!$C102</f>
        <v>0</v>
      </c>
      <c r="O82" s="27">
        <f ca="1">'Composition Moles'!P102/'Composition Moles'!$C102</f>
        <v>0</v>
      </c>
      <c r="P82" s="27">
        <f ca="1">'Composition Moles'!Q102/'Composition Moles'!$C102</f>
        <v>0.13537538332566565</v>
      </c>
      <c r="Q82" s="27">
        <f ca="1">'Composition Moles'!R102/'Composition Moles'!$C102</f>
        <v>1.698179211679088E-5</v>
      </c>
      <c r="R82" s="27">
        <f ca="1">'Composition Moles'!S102/'Composition Moles'!$C102</f>
        <v>0</v>
      </c>
      <c r="S82" s="27">
        <f ca="1">'Composition Moles'!T102/'Composition Moles'!$C102</f>
        <v>4.4152659503656283E-5</v>
      </c>
      <c r="T82" s="27">
        <f ca="1">'Composition Moles'!U102/'Composition Moles'!$C102</f>
        <v>0</v>
      </c>
      <c r="U82" s="27">
        <f ca="1">'Composition Moles'!V102/'Composition Moles'!$C102</f>
        <v>1.0189075270074526E-5</v>
      </c>
      <c r="V82" s="27">
        <f ca="1">'Composition Moles'!W102/'Composition Moles'!$C102</f>
        <v>0.45780235872068753</v>
      </c>
      <c r="W82" s="27">
        <f ca="1">'Composition Moles'!X102/'Composition Moles'!$C102</f>
        <v>3.3963584233581758E-6</v>
      </c>
      <c r="X82" s="27">
        <f ca="1">'Composition Moles'!Y102/'Composition Moles'!$C102</f>
        <v>1.0189075270074526E-5</v>
      </c>
      <c r="Y82" s="27">
        <f ca="1">'Composition Moles'!Z102/'Composition Moles'!$C102</f>
        <v>0</v>
      </c>
      <c r="Z82" s="27">
        <f ca="1">'Composition Moles'!AA102/'Composition Moles'!$C102</f>
        <v>0</v>
      </c>
      <c r="AA82" s="27">
        <f ca="1">'Composition Moles'!AB102/'Composition Moles'!$C102</f>
        <v>0</v>
      </c>
      <c r="AB82" s="27">
        <f ca="1">'Composition Moles'!AC102/'Composition Moles'!$C102</f>
        <v>0</v>
      </c>
      <c r="AC82" s="27">
        <f ca="1">'Composition Moles'!AD102/'Composition Moles'!$C102</f>
        <v>0</v>
      </c>
      <c r="AD82" s="27">
        <f ca="1">'Composition Moles'!AE102/'Composition Moles'!$C102</f>
        <v>1.6080763554350246E-4</v>
      </c>
      <c r="AE82" s="27">
        <f ca="1">'Composition Moles'!AF102/'Composition Moles'!$C102</f>
        <v>7.1504953256864123E-2</v>
      </c>
      <c r="AF82" s="27">
        <f ca="1">'Composition Moles'!AG102/'Composition Moles'!$C102</f>
        <v>9.5195306667169924E-2</v>
      </c>
      <c r="AG82" s="27">
        <f ca="1">'Composition Moles'!AH102/'Composition Moles'!$C102</f>
        <v>4.6250228012503163E-2</v>
      </c>
      <c r="AH82" s="27">
        <f ca="1">'Composition Moles'!AI102/'Composition Moles'!$C102</f>
        <v>0</v>
      </c>
      <c r="AI82" s="27">
        <f ca="1">'Composition Moles'!AJ102/'Composition Moles'!$C102</f>
        <v>0</v>
      </c>
      <c r="AJ82" s="27">
        <f ca="1">'Composition Moles'!AK102/'Composition Moles'!$C102</f>
        <v>0</v>
      </c>
      <c r="AK82" s="27">
        <f ca="1">'Composition Moles'!AL102/'Composition Moles'!$C102</f>
        <v>7.0644255205850053E-4</v>
      </c>
      <c r="AL82" s="27">
        <f ca="1">'Composition Moles'!AM102/'Composition Moles'!$C102</f>
        <v>8.6363017303784009E-7</v>
      </c>
      <c r="AM82" s="27">
        <f ca="1">'Composition Moles'!AN102/'Composition Moles'!$C102</f>
        <v>1.5848662799222498E-4</v>
      </c>
      <c r="AN82" s="27">
        <f ca="1">'Composition Moles'!AO102/'Composition Moles'!$C102</f>
        <v>8.7999646749210327E-3</v>
      </c>
      <c r="AO82" s="27">
        <f ca="1">'Composition Moles'!AP102/'Composition Moles'!$C102</f>
        <v>6.7349787535192617E-3</v>
      </c>
      <c r="AP82" s="27">
        <f ca="1">'Composition Moles'!AQ102/'Composition Moles'!$C102</f>
        <v>6.9760996325994315E-3</v>
      </c>
      <c r="AQ82" s="27">
        <f ca="1">'Composition Moles'!AR102/'Composition Moles'!$C102</f>
        <v>4.5986672483291427E-2</v>
      </c>
      <c r="AR82" s="27">
        <f ca="1">'Composition Moles'!AS102/'Composition Moles'!$C102</f>
        <v>-6.5210287418259599E-3</v>
      </c>
      <c r="AS82" s="27">
        <f ca="1">'Composition Moles'!AT102/'Composition Moles'!$C102</f>
        <v>1.6404411184819988E-3</v>
      </c>
      <c r="AT82" s="27">
        <f ca="1">'Composition Moles'!AU102/'Composition Moles'!$C102</f>
        <v>1.3585433693432703E-5</v>
      </c>
      <c r="AU82" s="27">
        <f ca="1">'Composition Moles'!AV102/'Composition Moles'!$C102</f>
        <v>0</v>
      </c>
      <c r="AV82" s="27">
        <f ca="1">'Composition Moles'!AW102/'Composition Moles'!$C102</f>
        <v>4.4831931188327921E-4</v>
      </c>
      <c r="AW82" s="27">
        <f ca="1">'Composition Moles'!AX102/'Composition Moles'!$C102</f>
        <v>4.5511202872999557E-4</v>
      </c>
      <c r="AX82" s="27">
        <f ca="1">'Composition Moles'!AY102/'Composition Moles'!$C102</f>
        <v>4.5511202872999557E-4</v>
      </c>
      <c r="AY82" s="27">
        <f ca="1">'Composition Moles'!AZ102/'Composition Moles'!$C102</f>
        <v>4.2114844449641378E-4</v>
      </c>
      <c r="AZ82" s="27">
        <f ca="1">'Composition Moles'!BA102/'Composition Moles'!$C102</f>
        <v>4.7549017927014462E-5</v>
      </c>
      <c r="BA82" s="27">
        <f ca="1">'Composition Moles'!BB102/'Composition Moles'!$C102</f>
        <v>1.2702380503359578E-3</v>
      </c>
      <c r="BB82" s="27">
        <f ca="1">'Composition Moles'!BC102/'Composition Moles'!$C102</f>
        <v>6.3851538359133695E-4</v>
      </c>
      <c r="BC82" s="27">
        <f ca="1">'Composition Moles'!BD102/'Composition Moles'!$C102</f>
        <v>3.6171217208764571E-3</v>
      </c>
      <c r="BD82" s="27">
        <f ca="1">'Composition Moles'!BE102/'Composition Moles'!$C102</f>
        <v>5.2643555562051727E-4</v>
      </c>
      <c r="BE82" s="27">
        <f ca="1">'Composition Moles'!BF102/'Composition Moles'!$C102</f>
        <v>2.2755601436499779E-4</v>
      </c>
      <c r="BF82" s="27">
        <f ca="1">'Composition Moles'!BG102/'Composition Moles'!$C102</f>
        <v>1.9019607170805785E-4</v>
      </c>
      <c r="BG82" s="27">
        <f ca="1">'Composition Moles'!BH102/'Composition Moles'!$C102</f>
        <v>7.1323526890521688E-4</v>
      </c>
      <c r="BH82" s="27">
        <f ca="1">'Composition Moles'!BI102/'Composition Moles'!$C102</f>
        <v>5.841736488176062E-4</v>
      </c>
      <c r="BI82" s="27">
        <f ca="1">'Composition Moles'!BJ102/'Composition Moles'!$C102</f>
        <v>4.2114844449641378E-4</v>
      </c>
      <c r="BJ82" s="27">
        <f ca="1">'Composition Moles'!BK102/'Composition Moles'!$C102</f>
        <v>3.2639004448472065E-3</v>
      </c>
      <c r="BK82" s="27">
        <f ca="1">'Composition Moles'!BL102/'Composition Moles'!$C102</f>
        <v>2.0717786382484871E-4</v>
      </c>
      <c r="BL82" s="27">
        <f ca="1">'Composition Moles'!BM102/'Composition Moles'!$C102</f>
        <v>1.5283612905111791E-3</v>
      </c>
      <c r="BM82" s="27">
        <f ca="1">'Composition Moles'!BN102/'Composition Moles'!$C102</f>
        <v>3.2435222943070579E-3</v>
      </c>
      <c r="BN82" s="27">
        <f ca="1">'Composition Moles'!BO102/'Composition Moles'!$C102</f>
        <v>1.5283612905111791E-3</v>
      </c>
      <c r="BO82" s="27">
        <f ca="1">'Composition Moles'!BP102/'Composition Moles'!$C102</f>
        <v>8.7626047322640936E-4</v>
      </c>
      <c r="BP82" s="27">
        <f ca="1">'Composition Moles'!BQ102/'Composition Moles'!$C102</f>
        <v>3.4608892334019809E-3</v>
      </c>
      <c r="BQ82" s="27">
        <f ca="1">'Composition Moles'!BR102/'Composition Moles'!$C102</f>
        <v>2.7238794555332567E-3</v>
      </c>
      <c r="BR82" s="27">
        <f ca="1">'Composition Moles'!BS102/'Composition Moles'!$C102</f>
        <v>5.2983191404387545E-4</v>
      </c>
      <c r="BS82" s="27">
        <f ca="1">'Composition Moles'!BT102/'Composition Moles'!$C102</f>
        <v>1.58270302528491E-3</v>
      </c>
      <c r="BT82" s="27">
        <f ca="1">'Composition Moles'!BU102/'Composition Moles'!$C102</f>
        <v>0</v>
      </c>
      <c r="BU82" s="27">
        <f t="shared" ca="1" si="7"/>
        <v>1</v>
      </c>
      <c r="BV82" s="56" t="e">
        <f t="shared" ca="1" si="6"/>
        <v>#DIV/0!</v>
      </c>
      <c r="BW82" s="27"/>
      <c r="BX82" s="23"/>
      <c r="BZ82" s="24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</row>
    <row r="83" spans="1:106">
      <c r="A83">
        <f t="shared" si="8"/>
        <v>4.0499999999999936</v>
      </c>
      <c r="B83" s="24">
        <f ca="1">B82+DeltaRK4!B84</f>
        <v>414.47705864321784</v>
      </c>
      <c r="C83" s="27">
        <f ca="1">'Composition Moles'!D103/'Composition Moles'!$C103</f>
        <v>6.050206344643063E-2</v>
      </c>
      <c r="D83" s="27">
        <f ca="1">'Composition Moles'!E103/'Composition Moles'!$C103</f>
        <v>2.1634803156791579E-3</v>
      </c>
      <c r="E83" s="27">
        <f ca="1">'Composition Moles'!F103/'Composition Moles'!$C103</f>
        <v>3.0208661547065203E-2</v>
      </c>
      <c r="F83" s="27">
        <f ca="1">'Composition Moles'!G103/'Composition Moles'!$C103</f>
        <v>6.1466245238326542E-3</v>
      </c>
      <c r="G83" s="27">
        <f ca="1">'Composition Moles'!H103/'Composition Moles'!$C103</f>
        <v>4.1095936922633925E-4</v>
      </c>
      <c r="H83" s="27">
        <f ca="1">'Composition Moles'!I103/'Composition Moles'!$C103</f>
        <v>4.3813023661320468E-4</v>
      </c>
      <c r="I83" s="27">
        <f ca="1">'Composition Moles'!J103/'Composition Moles'!$C103</f>
        <v>1.0528711112410345E-4</v>
      </c>
      <c r="J83" s="27">
        <f ca="1">'Composition Moles'!K103/'Composition Moles'!$C103</f>
        <v>5.0945376350372634E-5</v>
      </c>
      <c r="K83" s="27">
        <f ca="1">'Composition Moles'!L103/'Composition Moles'!$C103</f>
        <v>0</v>
      </c>
      <c r="L83" s="27">
        <f ca="1">'Composition Moles'!M103/'Composition Moles'!$C103</f>
        <v>3.396358423358176E-5</v>
      </c>
      <c r="M83" s="27">
        <f ca="1">'Composition Moles'!N103/'Composition Moles'!$C103</f>
        <v>1.0868346954746162E-4</v>
      </c>
      <c r="N83" s="27">
        <f ca="1">'Composition Moles'!O103/'Composition Moles'!$C103</f>
        <v>0</v>
      </c>
      <c r="O83" s="27">
        <f ca="1">'Composition Moles'!P103/'Composition Moles'!$C103</f>
        <v>0</v>
      </c>
      <c r="P83" s="27">
        <f ca="1">'Composition Moles'!Q103/'Composition Moles'!$C103</f>
        <v>0.13594727270165527</v>
      </c>
      <c r="Q83" s="27">
        <f ca="1">'Composition Moles'!R103/'Composition Moles'!$C103</f>
        <v>1.698179211679088E-5</v>
      </c>
      <c r="R83" s="27">
        <f ca="1">'Composition Moles'!S103/'Composition Moles'!$C103</f>
        <v>0</v>
      </c>
      <c r="S83" s="27">
        <f ca="1">'Composition Moles'!T103/'Composition Moles'!$C103</f>
        <v>4.4152659503656283E-5</v>
      </c>
      <c r="T83" s="27">
        <f ca="1">'Composition Moles'!U103/'Composition Moles'!$C103</f>
        <v>0</v>
      </c>
      <c r="U83" s="27">
        <f ca="1">'Composition Moles'!V103/'Composition Moles'!$C103</f>
        <v>1.0189075270074526E-5</v>
      </c>
      <c r="V83" s="27">
        <f ca="1">'Composition Moles'!W103/'Composition Moles'!$C103</f>
        <v>0.45641976258955469</v>
      </c>
      <c r="W83" s="27">
        <f ca="1">'Composition Moles'!X103/'Composition Moles'!$C103</f>
        <v>3.3963584233581758E-6</v>
      </c>
      <c r="X83" s="27">
        <f ca="1">'Composition Moles'!Y103/'Composition Moles'!$C103</f>
        <v>1.0189075270074526E-5</v>
      </c>
      <c r="Y83" s="27">
        <f ca="1">'Composition Moles'!Z103/'Composition Moles'!$C103</f>
        <v>0</v>
      </c>
      <c r="Z83" s="27">
        <f ca="1">'Composition Moles'!AA103/'Composition Moles'!$C103</f>
        <v>0</v>
      </c>
      <c r="AA83" s="27">
        <f ca="1">'Composition Moles'!AB103/'Composition Moles'!$C103</f>
        <v>0</v>
      </c>
      <c r="AB83" s="27">
        <f ca="1">'Composition Moles'!AC103/'Composition Moles'!$C103</f>
        <v>0</v>
      </c>
      <c r="AC83" s="27">
        <f ca="1">'Composition Moles'!AD103/'Composition Moles'!$C103</f>
        <v>0</v>
      </c>
      <c r="AD83" s="27">
        <f ca="1">'Composition Moles'!AE103/'Composition Moles'!$C103</f>
        <v>1.5776333803141606E-4</v>
      </c>
      <c r="AE83" s="27">
        <f ca="1">'Composition Moles'!AF103/'Composition Moles'!$C103</f>
        <v>7.1286078123375535E-2</v>
      </c>
      <c r="AF83" s="27">
        <f ca="1">'Composition Moles'!AG103/'Composition Moles'!$C103</f>
        <v>9.6254848079848854E-2</v>
      </c>
      <c r="AG83" s="27">
        <f ca="1">'Composition Moles'!AH103/'Composition Moles'!$C103</f>
        <v>4.6482435506400424E-2</v>
      </c>
      <c r="AH83" s="27">
        <f ca="1">'Composition Moles'!AI103/'Composition Moles'!$C103</f>
        <v>0</v>
      </c>
      <c r="AI83" s="27">
        <f ca="1">'Composition Moles'!AJ103/'Composition Moles'!$C103</f>
        <v>0</v>
      </c>
      <c r="AJ83" s="27">
        <f ca="1">'Composition Moles'!AK103/'Composition Moles'!$C103</f>
        <v>0</v>
      </c>
      <c r="AK83" s="27">
        <f ca="1">'Composition Moles'!AL103/'Composition Moles'!$C103</f>
        <v>7.0644255205850053E-4</v>
      </c>
      <c r="AL83" s="27">
        <f ca="1">'Composition Moles'!AM103/'Composition Moles'!$C103</f>
        <v>7.8422244564318869E-7</v>
      </c>
      <c r="AM83" s="27">
        <f ca="1">'Composition Moles'!AN103/'Composition Moles'!$C103</f>
        <v>1.4834681298856164E-4</v>
      </c>
      <c r="AN83" s="27">
        <f ca="1">'Composition Moles'!AO103/'Composition Moles'!$C103</f>
        <v>8.7999646749210327E-3</v>
      </c>
      <c r="AO83" s="27">
        <f ca="1">'Composition Moles'!AP103/'Composition Moles'!$C103</f>
        <v>6.7349787535192617E-3</v>
      </c>
      <c r="AP83" s="27">
        <f ca="1">'Composition Moles'!AQ103/'Composition Moles'!$C103</f>
        <v>6.893131800032341E-3</v>
      </c>
      <c r="AQ83" s="27">
        <f ca="1">'Composition Moles'!AR103/'Composition Moles'!$C103</f>
        <v>4.5903704650724346E-2</v>
      </c>
      <c r="AR83" s="27">
        <f ca="1">'Composition Moles'!AS103/'Composition Moles'!$C103</f>
        <v>-6.6039965743930505E-3</v>
      </c>
      <c r="AS83" s="27">
        <f ca="1">'Composition Moles'!AT103/'Composition Moles'!$C103</f>
        <v>1.6404411184819988E-3</v>
      </c>
      <c r="AT83" s="27">
        <f ca="1">'Composition Moles'!AU103/'Composition Moles'!$C103</f>
        <v>1.3585433693432703E-5</v>
      </c>
      <c r="AU83" s="27">
        <f ca="1">'Composition Moles'!AV103/'Composition Moles'!$C103</f>
        <v>0</v>
      </c>
      <c r="AV83" s="27">
        <f ca="1">'Composition Moles'!AW103/'Composition Moles'!$C103</f>
        <v>4.4831931188327921E-4</v>
      </c>
      <c r="AW83" s="27">
        <f ca="1">'Composition Moles'!AX103/'Composition Moles'!$C103</f>
        <v>4.5511202872999557E-4</v>
      </c>
      <c r="AX83" s="27">
        <f ca="1">'Composition Moles'!AY103/'Composition Moles'!$C103</f>
        <v>4.5511202872999557E-4</v>
      </c>
      <c r="AY83" s="27">
        <f ca="1">'Composition Moles'!AZ103/'Composition Moles'!$C103</f>
        <v>4.2114844449641378E-4</v>
      </c>
      <c r="AZ83" s="27">
        <f ca="1">'Composition Moles'!BA103/'Composition Moles'!$C103</f>
        <v>4.7549017927014462E-5</v>
      </c>
      <c r="BA83" s="27">
        <f ca="1">'Composition Moles'!BB103/'Composition Moles'!$C103</f>
        <v>1.2702380503359578E-3</v>
      </c>
      <c r="BB83" s="27">
        <f ca="1">'Composition Moles'!BC103/'Composition Moles'!$C103</f>
        <v>6.3851538359133695E-4</v>
      </c>
      <c r="BC83" s="27">
        <f ca="1">'Composition Moles'!BD103/'Composition Moles'!$C103</f>
        <v>3.6171217208764571E-3</v>
      </c>
      <c r="BD83" s="27">
        <f ca="1">'Composition Moles'!BE103/'Composition Moles'!$C103</f>
        <v>5.2643555562051727E-4</v>
      </c>
      <c r="BE83" s="27">
        <f ca="1">'Composition Moles'!BF103/'Composition Moles'!$C103</f>
        <v>2.2755601436499779E-4</v>
      </c>
      <c r="BF83" s="27">
        <f ca="1">'Composition Moles'!BG103/'Composition Moles'!$C103</f>
        <v>1.9019607170805785E-4</v>
      </c>
      <c r="BG83" s="27">
        <f ca="1">'Composition Moles'!BH103/'Composition Moles'!$C103</f>
        <v>7.1323526890521688E-4</v>
      </c>
      <c r="BH83" s="27">
        <f ca="1">'Composition Moles'!BI103/'Composition Moles'!$C103</f>
        <v>5.841736488176062E-4</v>
      </c>
      <c r="BI83" s="27">
        <f ca="1">'Composition Moles'!BJ103/'Composition Moles'!$C103</f>
        <v>4.2114844449641378E-4</v>
      </c>
      <c r="BJ83" s="27">
        <f ca="1">'Composition Moles'!BK103/'Composition Moles'!$C103</f>
        <v>3.2639004448472065E-3</v>
      </c>
      <c r="BK83" s="27">
        <f ca="1">'Composition Moles'!BL103/'Composition Moles'!$C103</f>
        <v>2.0717786382484871E-4</v>
      </c>
      <c r="BL83" s="27">
        <f ca="1">'Composition Moles'!BM103/'Composition Moles'!$C103</f>
        <v>1.5283612905111791E-3</v>
      </c>
      <c r="BM83" s="27">
        <f ca="1">'Composition Moles'!BN103/'Composition Moles'!$C103</f>
        <v>3.2435222943070579E-3</v>
      </c>
      <c r="BN83" s="27">
        <f ca="1">'Composition Moles'!BO103/'Composition Moles'!$C103</f>
        <v>1.5283612905111791E-3</v>
      </c>
      <c r="BO83" s="27">
        <f ca="1">'Composition Moles'!BP103/'Composition Moles'!$C103</f>
        <v>8.7626047322640936E-4</v>
      </c>
      <c r="BP83" s="27">
        <f ca="1">'Composition Moles'!BQ103/'Composition Moles'!$C103</f>
        <v>3.4608892334019809E-3</v>
      </c>
      <c r="BQ83" s="27">
        <f ca="1">'Composition Moles'!BR103/'Composition Moles'!$C103</f>
        <v>2.7238794555332567E-3</v>
      </c>
      <c r="BR83" s="27">
        <f ca="1">'Composition Moles'!BS103/'Composition Moles'!$C103</f>
        <v>5.2983191404387545E-4</v>
      </c>
      <c r="BS83" s="27">
        <f ca="1">'Composition Moles'!BT103/'Composition Moles'!$C103</f>
        <v>1.58270302528491E-3</v>
      </c>
      <c r="BT83" s="27">
        <f ca="1">'Composition Moles'!BU103/'Composition Moles'!$C103</f>
        <v>0</v>
      </c>
      <c r="BU83" s="27">
        <f t="shared" ca="1" si="7"/>
        <v>0.99999999999999989</v>
      </c>
      <c r="BV83" s="56" t="e">
        <f t="shared" ca="1" si="6"/>
        <v>#DIV/0!</v>
      </c>
      <c r="BW83" s="27"/>
      <c r="BX83" s="23"/>
      <c r="BZ83" s="24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</row>
    <row r="84" spans="1:106">
      <c r="A84">
        <f t="shared" si="8"/>
        <v>4.0999999999999934</v>
      </c>
      <c r="B84" s="24">
        <f ca="1">B83+DeltaRK4!B85</f>
        <v>414.48667345748379</v>
      </c>
      <c r="C84" s="27">
        <f ca="1">'Composition Moles'!D104/'Composition Moles'!$C104</f>
        <v>6.0492601300126125E-2</v>
      </c>
      <c r="D84" s="27">
        <f ca="1">'Composition Moles'!E104/'Composition Moles'!$C104</f>
        <v>2.1634803156791583E-3</v>
      </c>
      <c r="E84" s="27">
        <f ca="1">'Composition Moles'!F104/'Composition Moles'!$C104</f>
        <v>3.0218051598956026E-2</v>
      </c>
      <c r="F84" s="27">
        <f ca="1">'Composition Moles'!G104/'Composition Moles'!$C104</f>
        <v>6.1466966182463501E-3</v>
      </c>
      <c r="G84" s="27">
        <f ca="1">'Composition Moles'!H104/'Composition Moles'!$C104</f>
        <v>4.109593692263393E-4</v>
      </c>
      <c r="H84" s="27">
        <f ca="1">'Composition Moles'!I104/'Composition Moles'!$C104</f>
        <v>4.3813023661320473E-4</v>
      </c>
      <c r="I84" s="27">
        <f ca="1">'Composition Moles'!J104/'Composition Moles'!$C104</f>
        <v>1.0528711112410346E-4</v>
      </c>
      <c r="J84" s="27">
        <f ca="1">'Composition Moles'!K104/'Composition Moles'!$C104</f>
        <v>5.094537635037264E-5</v>
      </c>
      <c r="K84" s="27">
        <f ca="1">'Composition Moles'!L104/'Composition Moles'!$C104</f>
        <v>0</v>
      </c>
      <c r="L84" s="27">
        <f ca="1">'Composition Moles'!M104/'Composition Moles'!$C104</f>
        <v>3.3963584233581767E-5</v>
      </c>
      <c r="M84" s="27">
        <f ca="1">'Composition Moles'!N104/'Composition Moles'!$C104</f>
        <v>1.0868346954746164E-4</v>
      </c>
      <c r="N84" s="27">
        <f ca="1">'Composition Moles'!O104/'Composition Moles'!$C104</f>
        <v>0</v>
      </c>
      <c r="O84" s="27">
        <f ca="1">'Composition Moles'!P104/'Composition Moles'!$C104</f>
        <v>0</v>
      </c>
      <c r="P84" s="27">
        <f ca="1">'Composition Moles'!Q104/'Composition Moles'!$C104</f>
        <v>0.13650543170725141</v>
      </c>
      <c r="Q84" s="27">
        <f ca="1">'Composition Moles'!R104/'Composition Moles'!$C104</f>
        <v>1.6981792116790884E-5</v>
      </c>
      <c r="R84" s="27">
        <f ca="1">'Composition Moles'!S104/'Composition Moles'!$C104</f>
        <v>0</v>
      </c>
      <c r="S84" s="27">
        <f ca="1">'Composition Moles'!T104/'Composition Moles'!$C104</f>
        <v>4.415265950365629E-5</v>
      </c>
      <c r="T84" s="27">
        <f ca="1">'Composition Moles'!U104/'Composition Moles'!$C104</f>
        <v>0</v>
      </c>
      <c r="U84" s="27">
        <f ca="1">'Composition Moles'!V104/'Composition Moles'!$C104</f>
        <v>1.0189075270074528E-5</v>
      </c>
      <c r="V84" s="27">
        <f ca="1">'Composition Moles'!W104/'Composition Moles'!$C104</f>
        <v>0.45506784447628751</v>
      </c>
      <c r="W84" s="27">
        <f ca="1">'Composition Moles'!X104/'Composition Moles'!$C104</f>
        <v>3.3963584233581762E-6</v>
      </c>
      <c r="X84" s="27">
        <f ca="1">'Composition Moles'!Y104/'Composition Moles'!$C104</f>
        <v>1.0189075270074528E-5</v>
      </c>
      <c r="Y84" s="27">
        <f ca="1">'Composition Moles'!Z104/'Composition Moles'!$C104</f>
        <v>0</v>
      </c>
      <c r="Z84" s="27">
        <f ca="1">'Composition Moles'!AA104/'Composition Moles'!$C104</f>
        <v>0</v>
      </c>
      <c r="AA84" s="27">
        <f ca="1">'Composition Moles'!AB104/'Composition Moles'!$C104</f>
        <v>0</v>
      </c>
      <c r="AB84" s="27">
        <f ca="1">'Composition Moles'!AC104/'Composition Moles'!$C104</f>
        <v>0</v>
      </c>
      <c r="AC84" s="27">
        <f ca="1">'Composition Moles'!AD104/'Composition Moles'!$C104</f>
        <v>0</v>
      </c>
      <c r="AD84" s="27">
        <f ca="1">'Composition Moles'!AE104/'Composition Moles'!$C104</f>
        <v>1.5481430987352362E-4</v>
      </c>
      <c r="AE84" s="27">
        <f ca="1">'Composition Moles'!AF104/'Composition Moles'!$C104</f>
        <v>7.1061269220841286E-2</v>
      </c>
      <c r="AF84" s="27">
        <f ca="1">'Composition Moles'!AG104/'Composition Moles'!$C104</f>
        <v>9.7304135172698425E-2</v>
      </c>
      <c r="AG84" s="27">
        <f ca="1">'Composition Moles'!AH104/'Composition Moles'!$C104</f>
        <v>4.6709261941011833E-2</v>
      </c>
      <c r="AH84" s="27">
        <f ca="1">'Composition Moles'!AI104/'Composition Moles'!$C104</f>
        <v>0</v>
      </c>
      <c r="AI84" s="27">
        <f ca="1">'Composition Moles'!AJ104/'Composition Moles'!$C104</f>
        <v>0</v>
      </c>
      <c r="AJ84" s="27">
        <f ca="1">'Composition Moles'!AK104/'Composition Moles'!$C104</f>
        <v>0</v>
      </c>
      <c r="AK84" s="27">
        <f ca="1">'Composition Moles'!AL104/'Composition Moles'!$C104</f>
        <v>7.0644255205850064E-4</v>
      </c>
      <c r="AL84" s="27">
        <f ca="1">'Composition Moles'!AM104/'Composition Moles'!$C104</f>
        <v>7.121280319481085E-7</v>
      </c>
      <c r="AM84" s="27">
        <f ca="1">'Composition Moles'!AN104/'Composition Moles'!$C104</f>
        <v>1.3886494147844701E-4</v>
      </c>
      <c r="AN84" s="27">
        <f ca="1">'Composition Moles'!AO104/'Composition Moles'!$C104</f>
        <v>8.7999646749210344E-3</v>
      </c>
      <c r="AO84" s="27">
        <f ca="1">'Composition Moles'!AP104/'Composition Moles'!$C104</f>
        <v>6.7349787535192626E-3</v>
      </c>
      <c r="AP84" s="27">
        <f ca="1">'Composition Moles'!AQ104/'Composition Moles'!$C104</f>
        <v>6.8114509589743827E-3</v>
      </c>
      <c r="AQ84" s="27">
        <f ca="1">'Composition Moles'!AR104/'Composition Moles'!$C104</f>
        <v>4.5822023809666393E-2</v>
      </c>
      <c r="AR84" s="27">
        <f ca="1">'Composition Moles'!AS104/'Composition Moles'!$C104</f>
        <v>-6.6856774154510114E-3</v>
      </c>
      <c r="AS84" s="27">
        <f ca="1">'Composition Moles'!AT104/'Composition Moles'!$C104</f>
        <v>1.640441118481999E-3</v>
      </c>
      <c r="AT84" s="27">
        <f ca="1">'Composition Moles'!AU104/'Composition Moles'!$C104</f>
        <v>1.3585433693432705E-5</v>
      </c>
      <c r="AU84" s="27">
        <f ca="1">'Composition Moles'!AV104/'Composition Moles'!$C104</f>
        <v>0</v>
      </c>
      <c r="AV84" s="27">
        <f ca="1">'Composition Moles'!AW104/'Composition Moles'!$C104</f>
        <v>4.4831931188327927E-4</v>
      </c>
      <c r="AW84" s="27">
        <f ca="1">'Composition Moles'!AX104/'Composition Moles'!$C104</f>
        <v>4.5511202872999563E-4</v>
      </c>
      <c r="AX84" s="27">
        <f ca="1">'Composition Moles'!AY104/'Composition Moles'!$C104</f>
        <v>4.5511202872999563E-4</v>
      </c>
      <c r="AY84" s="27">
        <f ca="1">'Composition Moles'!AZ104/'Composition Moles'!$C104</f>
        <v>4.2114844449641384E-4</v>
      </c>
      <c r="AZ84" s="27">
        <f ca="1">'Composition Moles'!BA104/'Composition Moles'!$C104</f>
        <v>4.7549017927014468E-5</v>
      </c>
      <c r="BA84" s="27">
        <f ca="1">'Composition Moles'!BB104/'Composition Moles'!$C104</f>
        <v>1.270238050335958E-3</v>
      </c>
      <c r="BB84" s="27">
        <f ca="1">'Composition Moles'!BC104/'Composition Moles'!$C104</f>
        <v>6.3851538359133706E-4</v>
      </c>
      <c r="BC84" s="27">
        <f ca="1">'Composition Moles'!BD104/'Composition Moles'!$C104</f>
        <v>3.617121720876458E-3</v>
      </c>
      <c r="BD84" s="27">
        <f ca="1">'Composition Moles'!BE104/'Composition Moles'!$C104</f>
        <v>5.2643555562051727E-4</v>
      </c>
      <c r="BE84" s="27">
        <f ca="1">'Composition Moles'!BF104/'Composition Moles'!$C104</f>
        <v>2.2755601436499781E-4</v>
      </c>
      <c r="BF84" s="27">
        <f ca="1">'Composition Moles'!BG104/'Composition Moles'!$C104</f>
        <v>1.9019607170805787E-4</v>
      </c>
      <c r="BG84" s="27">
        <f ca="1">'Composition Moles'!BH104/'Composition Moles'!$C104</f>
        <v>7.1323526890521699E-4</v>
      </c>
      <c r="BH84" s="27">
        <f ca="1">'Composition Moles'!BI104/'Composition Moles'!$C104</f>
        <v>5.8417364881760631E-4</v>
      </c>
      <c r="BI84" s="27">
        <f ca="1">'Composition Moles'!BJ104/'Composition Moles'!$C104</f>
        <v>4.2114844449641384E-4</v>
      </c>
      <c r="BJ84" s="27">
        <f ca="1">'Composition Moles'!BK104/'Composition Moles'!$C104</f>
        <v>3.2639004448472069E-3</v>
      </c>
      <c r="BK84" s="27">
        <f ca="1">'Composition Moles'!BL104/'Composition Moles'!$C104</f>
        <v>2.0717786382484874E-4</v>
      </c>
      <c r="BL84" s="27">
        <f ca="1">'Composition Moles'!BM104/'Composition Moles'!$C104</f>
        <v>1.5283612905111793E-3</v>
      </c>
      <c r="BM84" s="27">
        <f ca="1">'Composition Moles'!BN104/'Composition Moles'!$C104</f>
        <v>3.2435222943070583E-3</v>
      </c>
      <c r="BN84" s="27">
        <f ca="1">'Composition Moles'!BO104/'Composition Moles'!$C104</f>
        <v>1.5283612905111793E-3</v>
      </c>
      <c r="BO84" s="27">
        <f ca="1">'Composition Moles'!BP104/'Composition Moles'!$C104</f>
        <v>8.7626047322640946E-4</v>
      </c>
      <c r="BP84" s="27">
        <f ca="1">'Composition Moles'!BQ104/'Composition Moles'!$C104</f>
        <v>3.4608892334019813E-3</v>
      </c>
      <c r="BQ84" s="27">
        <f ca="1">'Composition Moles'!BR104/'Composition Moles'!$C104</f>
        <v>2.7238794555332572E-3</v>
      </c>
      <c r="BR84" s="27">
        <f ca="1">'Composition Moles'!BS104/'Composition Moles'!$C104</f>
        <v>5.2983191404387545E-4</v>
      </c>
      <c r="BS84" s="27">
        <f ca="1">'Composition Moles'!BT104/'Composition Moles'!$C104</f>
        <v>1.5827030252849102E-3</v>
      </c>
      <c r="BT84" s="27">
        <f ca="1">'Composition Moles'!BU104/'Composition Moles'!$C104</f>
        <v>0</v>
      </c>
      <c r="BU84" s="27">
        <f t="shared" ca="1" si="7"/>
        <v>1</v>
      </c>
      <c r="BV84" s="56" t="e">
        <f t="shared" ca="1" si="6"/>
        <v>#DIV/0!</v>
      </c>
      <c r="BW84" s="27"/>
      <c r="BX84" s="23"/>
      <c r="BZ84" s="24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</row>
    <row r="85" spans="1:106">
      <c r="A85">
        <f t="shared" si="8"/>
        <v>4.1499999999999932</v>
      </c>
      <c r="B85" s="24">
        <f ca="1">B84+DeltaRK4!B86</f>
        <v>414.49604904019935</v>
      </c>
      <c r="C85" s="27">
        <f ca="1">'Composition Moles'!D105/'Composition Moles'!$C105</f>
        <v>6.0483747350203454E-2</v>
      </c>
      <c r="D85" s="27">
        <f ca="1">'Composition Moles'!E105/'Composition Moles'!$C105</f>
        <v>2.1634803156791575E-3</v>
      </c>
      <c r="E85" s="27">
        <f ca="1">'Composition Moles'!F105/'Composition Moles'!$C105</f>
        <v>3.0226840092424625E-2</v>
      </c>
      <c r="F85" s="27">
        <f ca="1">'Composition Moles'!G105/'Composition Moles'!$C105</f>
        <v>6.14676207470039E-3</v>
      </c>
      <c r="G85" s="27">
        <f ca="1">'Composition Moles'!H105/'Composition Moles'!$C105</f>
        <v>4.1095936922633919E-4</v>
      </c>
      <c r="H85" s="27">
        <f ca="1">'Composition Moles'!I105/'Composition Moles'!$C105</f>
        <v>4.3813023661320462E-4</v>
      </c>
      <c r="I85" s="27">
        <f ca="1">'Composition Moles'!J105/'Composition Moles'!$C105</f>
        <v>1.0528711112410343E-4</v>
      </c>
      <c r="J85" s="27">
        <f ca="1">'Composition Moles'!K105/'Composition Moles'!$C105</f>
        <v>5.0945376350372627E-5</v>
      </c>
      <c r="K85" s="27">
        <f ca="1">'Composition Moles'!L105/'Composition Moles'!$C105</f>
        <v>0</v>
      </c>
      <c r="L85" s="27">
        <f ca="1">'Composition Moles'!M105/'Composition Moles'!$C105</f>
        <v>3.3963584233581753E-5</v>
      </c>
      <c r="M85" s="27">
        <f ca="1">'Composition Moles'!N105/'Composition Moles'!$C105</f>
        <v>1.0868346954746161E-4</v>
      </c>
      <c r="N85" s="27">
        <f ca="1">'Composition Moles'!O105/'Composition Moles'!$C105</f>
        <v>0</v>
      </c>
      <c r="O85" s="27">
        <f ca="1">'Composition Moles'!P105/'Composition Moles'!$C105</f>
        <v>0</v>
      </c>
      <c r="P85" s="27">
        <f ca="1">'Composition Moles'!Q105/'Composition Moles'!$C105</f>
        <v>0.13705006535641959</v>
      </c>
      <c r="Q85" s="27">
        <f ca="1">'Composition Moles'!R105/'Composition Moles'!$C105</f>
        <v>1.6981792116790877E-5</v>
      </c>
      <c r="R85" s="27">
        <f ca="1">'Composition Moles'!S105/'Composition Moles'!$C105</f>
        <v>0</v>
      </c>
      <c r="S85" s="27">
        <f ca="1">'Composition Moles'!T105/'Composition Moles'!$C105</f>
        <v>4.4152659503656276E-5</v>
      </c>
      <c r="T85" s="27">
        <f ca="1">'Composition Moles'!U105/'Composition Moles'!$C105</f>
        <v>0</v>
      </c>
      <c r="U85" s="27">
        <f ca="1">'Composition Moles'!V105/'Composition Moles'!$C105</f>
        <v>1.0189075270074524E-5</v>
      </c>
      <c r="V85" s="27">
        <f ca="1">'Composition Moles'!W105/'Composition Moles'!$C105</f>
        <v>0.4537461489374312</v>
      </c>
      <c r="W85" s="27">
        <f ca="1">'Composition Moles'!X105/'Composition Moles'!$C105</f>
        <v>3.3963584233581753E-6</v>
      </c>
      <c r="X85" s="27">
        <f ca="1">'Composition Moles'!Y105/'Composition Moles'!$C105</f>
        <v>1.0189075270074524E-5</v>
      </c>
      <c r="Y85" s="27">
        <f ca="1">'Composition Moles'!Z105/'Composition Moles'!$C105</f>
        <v>0</v>
      </c>
      <c r="Z85" s="27">
        <f ca="1">'Composition Moles'!AA105/'Composition Moles'!$C105</f>
        <v>0</v>
      </c>
      <c r="AA85" s="27">
        <f ca="1">'Composition Moles'!AB105/'Composition Moles'!$C105</f>
        <v>0</v>
      </c>
      <c r="AB85" s="27">
        <f ca="1">'Composition Moles'!AC105/'Composition Moles'!$C105</f>
        <v>0</v>
      </c>
      <c r="AC85" s="27">
        <f ca="1">'Composition Moles'!AD105/'Composition Moles'!$C105</f>
        <v>0</v>
      </c>
      <c r="AD85" s="27">
        <f ca="1">'Composition Moles'!AE105/'Composition Moles'!$C105</f>
        <v>1.5195678869266621E-4</v>
      </c>
      <c r="AE85" s="27">
        <f ca="1">'Composition Moles'!AF105/'Composition Moles'!$C105</f>
        <v>7.083086144295786E-2</v>
      </c>
      <c r="AF85" s="27">
        <f ca="1">'Composition Moles'!AG105/'Composition Moles'!$C105</f>
        <v>9.8343132289477497E-2</v>
      </c>
      <c r="AG85" s="27">
        <f ca="1">'Composition Moles'!AH105/'Composition Moles'!$C105</f>
        <v>4.6930793609804004E-2</v>
      </c>
      <c r="AH85" s="27">
        <f ca="1">'Composition Moles'!AI105/'Composition Moles'!$C105</f>
        <v>0</v>
      </c>
      <c r="AI85" s="27">
        <f ca="1">'Composition Moles'!AJ105/'Composition Moles'!$C105</f>
        <v>0</v>
      </c>
      <c r="AJ85" s="27">
        <f ca="1">'Composition Moles'!AK105/'Composition Moles'!$C105</f>
        <v>0</v>
      </c>
      <c r="AK85" s="27">
        <f ca="1">'Composition Moles'!AL105/'Composition Moles'!$C105</f>
        <v>7.0644255205850042E-4</v>
      </c>
      <c r="AL85" s="27">
        <f ca="1">'Composition Moles'!AM105/'Composition Moles'!$C105</f>
        <v>6.4667157790628228E-7</v>
      </c>
      <c r="AM85" s="27">
        <f ca="1">'Composition Moles'!AN105/'Composition Moles'!$C105</f>
        <v>1.2999857124065605E-4</v>
      </c>
      <c r="AN85" s="27">
        <f ca="1">'Composition Moles'!AO105/'Composition Moles'!$C105</f>
        <v>8.7999646749210327E-3</v>
      </c>
      <c r="AO85" s="27">
        <f ca="1">'Composition Moles'!AP105/'Composition Moles'!$C105</f>
        <v>6.7349787535192608E-3</v>
      </c>
      <c r="AP85" s="27">
        <f ca="1">'Composition Moles'!AQ105/'Composition Moles'!$C105</f>
        <v>6.7310277022653011E-3</v>
      </c>
      <c r="AQ85" s="27">
        <f ca="1">'Composition Moles'!AR105/'Composition Moles'!$C105</f>
        <v>4.5741600552957298E-2</v>
      </c>
      <c r="AR85" s="27">
        <f ca="1">'Composition Moles'!AS105/'Composition Moles'!$C105</f>
        <v>-6.7661006721600886E-3</v>
      </c>
      <c r="AS85" s="27">
        <f ca="1">'Composition Moles'!AT105/'Composition Moles'!$C105</f>
        <v>1.6404411184819986E-3</v>
      </c>
      <c r="AT85" s="27">
        <f ca="1">'Composition Moles'!AU105/'Composition Moles'!$C105</f>
        <v>1.3585433693432701E-5</v>
      </c>
      <c r="AU85" s="27">
        <f ca="1">'Composition Moles'!AV105/'Composition Moles'!$C105</f>
        <v>0</v>
      </c>
      <c r="AV85" s="27">
        <f ca="1">'Composition Moles'!AW105/'Composition Moles'!$C105</f>
        <v>4.4831931188327916E-4</v>
      </c>
      <c r="AW85" s="27">
        <f ca="1">'Composition Moles'!AX105/'Composition Moles'!$C105</f>
        <v>4.5511202872999552E-4</v>
      </c>
      <c r="AX85" s="27">
        <f ca="1">'Composition Moles'!AY105/'Composition Moles'!$C105</f>
        <v>4.5511202872999552E-4</v>
      </c>
      <c r="AY85" s="27">
        <f ca="1">'Composition Moles'!AZ105/'Composition Moles'!$C105</f>
        <v>4.2114844449641373E-4</v>
      </c>
      <c r="AZ85" s="27">
        <f ca="1">'Composition Moles'!BA105/'Composition Moles'!$C105</f>
        <v>4.7549017927014455E-5</v>
      </c>
      <c r="BA85" s="27">
        <f ca="1">'Composition Moles'!BB105/'Composition Moles'!$C105</f>
        <v>1.2702380503359575E-3</v>
      </c>
      <c r="BB85" s="27">
        <f ca="1">'Composition Moles'!BC105/'Composition Moles'!$C105</f>
        <v>6.3851538359133684E-4</v>
      </c>
      <c r="BC85" s="27">
        <f ca="1">'Composition Moles'!BD105/'Composition Moles'!$C105</f>
        <v>3.6171217208764567E-3</v>
      </c>
      <c r="BD85" s="27">
        <f ca="1">'Composition Moles'!BE105/'Composition Moles'!$C105</f>
        <v>5.2643555562051716E-4</v>
      </c>
      <c r="BE85" s="27">
        <f ca="1">'Composition Moles'!BF105/'Composition Moles'!$C105</f>
        <v>2.2755601436499776E-4</v>
      </c>
      <c r="BF85" s="27">
        <f ca="1">'Composition Moles'!BG105/'Composition Moles'!$C105</f>
        <v>1.9019607170805782E-4</v>
      </c>
      <c r="BG85" s="27">
        <f ca="1">'Composition Moles'!BH105/'Composition Moles'!$C105</f>
        <v>7.1323526890521678E-4</v>
      </c>
      <c r="BH85" s="27">
        <f ca="1">'Composition Moles'!BI105/'Composition Moles'!$C105</f>
        <v>5.8417364881760609E-4</v>
      </c>
      <c r="BI85" s="27">
        <f ca="1">'Composition Moles'!BJ105/'Composition Moles'!$C105</f>
        <v>4.2114844449641373E-4</v>
      </c>
      <c r="BJ85" s="27">
        <f ca="1">'Composition Moles'!BK105/'Composition Moles'!$C105</f>
        <v>3.2639004448472061E-3</v>
      </c>
      <c r="BK85" s="27">
        <f ca="1">'Composition Moles'!BL105/'Composition Moles'!$C105</f>
        <v>2.0717786382484869E-4</v>
      </c>
      <c r="BL85" s="27">
        <f ca="1">'Composition Moles'!BM105/'Composition Moles'!$C105</f>
        <v>1.5283612905111789E-3</v>
      </c>
      <c r="BM85" s="27">
        <f ca="1">'Composition Moles'!BN105/'Composition Moles'!$C105</f>
        <v>3.2435222943070574E-3</v>
      </c>
      <c r="BN85" s="27">
        <f ca="1">'Composition Moles'!BO105/'Composition Moles'!$C105</f>
        <v>1.5283612905111789E-3</v>
      </c>
      <c r="BO85" s="27">
        <f ca="1">'Composition Moles'!BP105/'Composition Moles'!$C105</f>
        <v>8.7626047322640925E-4</v>
      </c>
      <c r="BP85" s="27">
        <f ca="1">'Composition Moles'!BQ105/'Composition Moles'!$C105</f>
        <v>3.4608892334019804E-3</v>
      </c>
      <c r="BQ85" s="27">
        <f ca="1">'Composition Moles'!BR105/'Composition Moles'!$C105</f>
        <v>2.7238794555332563E-3</v>
      </c>
      <c r="BR85" s="27">
        <f ca="1">'Composition Moles'!BS105/'Composition Moles'!$C105</f>
        <v>5.2983191404387534E-4</v>
      </c>
      <c r="BS85" s="27">
        <f ca="1">'Composition Moles'!BT105/'Composition Moles'!$C105</f>
        <v>1.5827030252849096E-3</v>
      </c>
      <c r="BT85" s="27">
        <f ca="1">'Composition Moles'!BU105/'Composition Moles'!$C105</f>
        <v>0</v>
      </c>
      <c r="BU85" s="27">
        <f t="shared" ca="1" si="7"/>
        <v>0.99999999999999967</v>
      </c>
      <c r="BV85" s="56" t="e">
        <f t="shared" ca="1" si="6"/>
        <v>#DIV/0!</v>
      </c>
      <c r="BW85" s="27"/>
      <c r="BX85" s="23"/>
      <c r="BZ85" s="24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</row>
    <row r="86" spans="1:106">
      <c r="A86">
        <f t="shared" si="8"/>
        <v>4.1999999999999931</v>
      </c>
      <c r="B86" s="24">
        <f ca="1">B85+DeltaRK4!B87</f>
        <v>414.50520422659332</v>
      </c>
      <c r="C86" s="27">
        <f ca="1">'Composition Moles'!D106/'Composition Moles'!$C106</f>
        <v>6.0475461765623809E-2</v>
      </c>
      <c r="D86" s="27">
        <f ca="1">'Composition Moles'!E106/'Composition Moles'!$C106</f>
        <v>2.1634803156791583E-3</v>
      </c>
      <c r="E86" s="27">
        <f ca="1">'Composition Moles'!F106/'Composition Moles'!$C106</f>
        <v>3.0235066245794508E-2</v>
      </c>
      <c r="F86" s="27">
        <f ca="1">'Composition Moles'!G106/'Composition Moles'!$C106</f>
        <v>6.1468215059101924E-3</v>
      </c>
      <c r="G86" s="27">
        <f ca="1">'Composition Moles'!H106/'Composition Moles'!$C106</f>
        <v>4.109593692263393E-4</v>
      </c>
      <c r="H86" s="27">
        <f ca="1">'Composition Moles'!I106/'Composition Moles'!$C106</f>
        <v>4.3813023661320473E-4</v>
      </c>
      <c r="I86" s="27">
        <f ca="1">'Composition Moles'!J106/'Composition Moles'!$C106</f>
        <v>1.0528711112410346E-4</v>
      </c>
      <c r="J86" s="27">
        <f ca="1">'Composition Moles'!K106/'Composition Moles'!$C106</f>
        <v>5.094537635037264E-5</v>
      </c>
      <c r="K86" s="27">
        <f ca="1">'Composition Moles'!L106/'Composition Moles'!$C106</f>
        <v>0</v>
      </c>
      <c r="L86" s="27">
        <f ca="1">'Composition Moles'!M106/'Composition Moles'!$C106</f>
        <v>3.3963584233581767E-5</v>
      </c>
      <c r="M86" s="27">
        <f ca="1">'Composition Moles'!N106/'Composition Moles'!$C106</f>
        <v>1.0868346954746164E-4</v>
      </c>
      <c r="N86" s="27">
        <f ca="1">'Composition Moles'!O106/'Composition Moles'!$C106</f>
        <v>0</v>
      </c>
      <c r="O86" s="27">
        <f ca="1">'Composition Moles'!P106/'Composition Moles'!$C106</f>
        <v>0</v>
      </c>
      <c r="P86" s="27">
        <f ca="1">'Composition Moles'!Q106/'Composition Moles'!$C106</f>
        <v>0.13758137789329081</v>
      </c>
      <c r="Q86" s="27">
        <f ca="1">'Composition Moles'!R106/'Composition Moles'!$C106</f>
        <v>1.6981792116790884E-5</v>
      </c>
      <c r="R86" s="27">
        <f ca="1">'Composition Moles'!S106/'Composition Moles'!$C106</f>
        <v>0</v>
      </c>
      <c r="S86" s="27">
        <f ca="1">'Composition Moles'!T106/'Composition Moles'!$C106</f>
        <v>4.415265950365629E-5</v>
      </c>
      <c r="T86" s="27">
        <f ca="1">'Composition Moles'!U106/'Composition Moles'!$C106</f>
        <v>0</v>
      </c>
      <c r="U86" s="27">
        <f ca="1">'Composition Moles'!V106/'Composition Moles'!$C106</f>
        <v>1.0189075270074528E-5</v>
      </c>
      <c r="V86" s="27">
        <f ca="1">'Composition Moles'!W106/'Composition Moles'!$C106</f>
        <v>0.45245422180354533</v>
      </c>
      <c r="W86" s="27">
        <f ca="1">'Composition Moles'!X106/'Composition Moles'!$C106</f>
        <v>3.3963584233581762E-6</v>
      </c>
      <c r="X86" s="27">
        <f ca="1">'Composition Moles'!Y106/'Composition Moles'!$C106</f>
        <v>1.0189075270074528E-5</v>
      </c>
      <c r="Y86" s="27">
        <f ca="1">'Composition Moles'!Z106/'Composition Moles'!$C106</f>
        <v>0</v>
      </c>
      <c r="Z86" s="27">
        <f ca="1">'Composition Moles'!AA106/'Composition Moles'!$C106</f>
        <v>0</v>
      </c>
      <c r="AA86" s="27">
        <f ca="1">'Composition Moles'!AB106/'Composition Moles'!$C106</f>
        <v>0</v>
      </c>
      <c r="AB86" s="27">
        <f ca="1">'Composition Moles'!AC106/'Composition Moles'!$C106</f>
        <v>0</v>
      </c>
      <c r="AC86" s="27">
        <f ca="1">'Composition Moles'!AD106/'Composition Moles'!$C106</f>
        <v>0</v>
      </c>
      <c r="AD86" s="27">
        <f ca="1">'Composition Moles'!AE106/'Composition Moles'!$C106</f>
        <v>1.4918716834518182E-4</v>
      </c>
      <c r="AE86" s="27">
        <f ca="1">'Composition Moles'!AF106/'Composition Moles'!$C106</f>
        <v>7.0595176185717326E-2</v>
      </c>
      <c r="AF86" s="27">
        <f ca="1">'Composition Moles'!AG106/'Composition Moles'!$C106</f>
        <v>9.9371811927571135E-2</v>
      </c>
      <c r="AG86" s="27">
        <f ca="1">'Composition Moles'!AH106/'Composition Moles'!$C106</f>
        <v>4.7147116106826141E-2</v>
      </c>
      <c r="AH86" s="27">
        <f ca="1">'Composition Moles'!AI106/'Composition Moles'!$C106</f>
        <v>0</v>
      </c>
      <c r="AI86" s="27">
        <f ca="1">'Composition Moles'!AJ106/'Composition Moles'!$C106</f>
        <v>0</v>
      </c>
      <c r="AJ86" s="27">
        <f ca="1">'Composition Moles'!AK106/'Composition Moles'!$C106</f>
        <v>0</v>
      </c>
      <c r="AK86" s="27">
        <f ca="1">'Composition Moles'!AL106/'Composition Moles'!$C106</f>
        <v>7.0644255205850064E-4</v>
      </c>
      <c r="AL86" s="27">
        <f ca="1">'Composition Moles'!AM106/'Composition Moles'!$C106</f>
        <v>5.8724036810672368E-7</v>
      </c>
      <c r="AM86" s="27">
        <f ca="1">'Composition Moles'!AN106/'Composition Moles'!$C106</f>
        <v>1.217079490083902E-4</v>
      </c>
      <c r="AN86" s="27">
        <f ca="1">'Composition Moles'!AO106/'Composition Moles'!$C106</f>
        <v>8.7999646749210344E-3</v>
      </c>
      <c r="AO86" s="27">
        <f ca="1">'Composition Moles'!AP106/'Composition Moles'!$C106</f>
        <v>6.7349787535192626E-3</v>
      </c>
      <c r="AP86" s="27">
        <f ca="1">'Composition Moles'!AQ106/'Composition Moles'!$C106</f>
        <v>6.6518334999083875E-3</v>
      </c>
      <c r="AQ86" s="27">
        <f ca="1">'Composition Moles'!AR106/'Composition Moles'!$C106</f>
        <v>4.5662406350600392E-2</v>
      </c>
      <c r="AR86" s="27">
        <f ca="1">'Composition Moles'!AS106/'Composition Moles'!$C106</f>
        <v>-6.8452948745170066E-3</v>
      </c>
      <c r="AS86" s="27">
        <f ca="1">'Composition Moles'!AT106/'Composition Moles'!$C106</f>
        <v>1.640441118481999E-3</v>
      </c>
      <c r="AT86" s="27">
        <f ca="1">'Composition Moles'!AU106/'Composition Moles'!$C106</f>
        <v>1.3585433693432705E-5</v>
      </c>
      <c r="AU86" s="27">
        <f ca="1">'Composition Moles'!AV106/'Composition Moles'!$C106</f>
        <v>0</v>
      </c>
      <c r="AV86" s="27">
        <f ca="1">'Composition Moles'!AW106/'Composition Moles'!$C106</f>
        <v>4.4831931188327927E-4</v>
      </c>
      <c r="AW86" s="27">
        <f ca="1">'Composition Moles'!AX106/'Composition Moles'!$C106</f>
        <v>4.5511202872999563E-4</v>
      </c>
      <c r="AX86" s="27">
        <f ca="1">'Composition Moles'!AY106/'Composition Moles'!$C106</f>
        <v>4.5511202872999563E-4</v>
      </c>
      <c r="AY86" s="27">
        <f ca="1">'Composition Moles'!AZ106/'Composition Moles'!$C106</f>
        <v>4.2114844449641384E-4</v>
      </c>
      <c r="AZ86" s="27">
        <f ca="1">'Composition Moles'!BA106/'Composition Moles'!$C106</f>
        <v>4.7549017927014468E-5</v>
      </c>
      <c r="BA86" s="27">
        <f ca="1">'Composition Moles'!BB106/'Composition Moles'!$C106</f>
        <v>1.270238050335958E-3</v>
      </c>
      <c r="BB86" s="27">
        <f ca="1">'Composition Moles'!BC106/'Composition Moles'!$C106</f>
        <v>6.3851538359133706E-4</v>
      </c>
      <c r="BC86" s="27">
        <f ca="1">'Composition Moles'!BD106/'Composition Moles'!$C106</f>
        <v>3.617121720876458E-3</v>
      </c>
      <c r="BD86" s="27">
        <f ca="1">'Composition Moles'!BE106/'Composition Moles'!$C106</f>
        <v>5.2643555562051727E-4</v>
      </c>
      <c r="BE86" s="27">
        <f ca="1">'Composition Moles'!BF106/'Composition Moles'!$C106</f>
        <v>2.2755601436499781E-4</v>
      </c>
      <c r="BF86" s="27">
        <f ca="1">'Composition Moles'!BG106/'Composition Moles'!$C106</f>
        <v>1.9019607170805787E-4</v>
      </c>
      <c r="BG86" s="27">
        <f ca="1">'Composition Moles'!BH106/'Composition Moles'!$C106</f>
        <v>7.1323526890521699E-4</v>
      </c>
      <c r="BH86" s="27">
        <f ca="1">'Composition Moles'!BI106/'Composition Moles'!$C106</f>
        <v>5.8417364881760631E-4</v>
      </c>
      <c r="BI86" s="27">
        <f ca="1">'Composition Moles'!BJ106/'Composition Moles'!$C106</f>
        <v>4.2114844449641384E-4</v>
      </c>
      <c r="BJ86" s="27">
        <f ca="1">'Composition Moles'!BK106/'Composition Moles'!$C106</f>
        <v>3.2639004448472069E-3</v>
      </c>
      <c r="BK86" s="27">
        <f ca="1">'Composition Moles'!BL106/'Composition Moles'!$C106</f>
        <v>2.0717786382484874E-4</v>
      </c>
      <c r="BL86" s="27">
        <f ca="1">'Composition Moles'!BM106/'Composition Moles'!$C106</f>
        <v>1.5283612905111793E-3</v>
      </c>
      <c r="BM86" s="27">
        <f ca="1">'Composition Moles'!BN106/'Composition Moles'!$C106</f>
        <v>3.2435222943070583E-3</v>
      </c>
      <c r="BN86" s="27">
        <f ca="1">'Composition Moles'!BO106/'Composition Moles'!$C106</f>
        <v>1.5283612905111793E-3</v>
      </c>
      <c r="BO86" s="27">
        <f ca="1">'Composition Moles'!BP106/'Composition Moles'!$C106</f>
        <v>8.7626047322640946E-4</v>
      </c>
      <c r="BP86" s="27">
        <f ca="1">'Composition Moles'!BQ106/'Composition Moles'!$C106</f>
        <v>3.4608892334019813E-3</v>
      </c>
      <c r="BQ86" s="27">
        <f ca="1">'Composition Moles'!BR106/'Composition Moles'!$C106</f>
        <v>2.7238794555332572E-3</v>
      </c>
      <c r="BR86" s="27">
        <f ca="1">'Composition Moles'!BS106/'Composition Moles'!$C106</f>
        <v>5.2983191404387545E-4</v>
      </c>
      <c r="BS86" s="27">
        <f ca="1">'Composition Moles'!BT106/'Composition Moles'!$C106</f>
        <v>1.5827030252849102E-3</v>
      </c>
      <c r="BT86" s="27">
        <f ca="1">'Composition Moles'!BU106/'Composition Moles'!$C106</f>
        <v>0</v>
      </c>
      <c r="BU86" s="27">
        <f t="shared" ca="1" si="7"/>
        <v>1</v>
      </c>
      <c r="BV86" s="56" t="e">
        <f t="shared" ca="1" si="6"/>
        <v>#DIV/0!</v>
      </c>
      <c r="BW86" s="27"/>
      <c r="BX86" s="23"/>
      <c r="BZ86" s="24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</row>
    <row r="87" spans="1:106">
      <c r="A87">
        <f t="shared" si="8"/>
        <v>4.2499999999999929</v>
      </c>
      <c r="B87" s="24">
        <f ca="1">B86+DeltaRK4!B88</f>
        <v>414.51415649876316</v>
      </c>
      <c r="C87" s="27">
        <f ca="1">'Composition Moles'!D107/'Composition Moles'!$C107</f>
        <v>6.0467707326443722E-2</v>
      </c>
      <c r="D87" s="27">
        <f ca="1">'Composition Moles'!E107/'Composition Moles'!$C107</f>
        <v>2.1634803156791583E-3</v>
      </c>
      <c r="E87" s="27">
        <f ca="1">'Composition Moles'!F107/'Composition Moles'!$C107</f>
        <v>3.0242766723081533E-2</v>
      </c>
      <c r="F87" s="27">
        <f ca="1">'Composition Moles'!G107/'Composition Moles'!$C107</f>
        <v>6.146875467803248E-3</v>
      </c>
      <c r="G87" s="27">
        <f ca="1">'Composition Moles'!H107/'Composition Moles'!$C107</f>
        <v>4.109593692263393E-4</v>
      </c>
      <c r="H87" s="27">
        <f ca="1">'Composition Moles'!I107/'Composition Moles'!$C107</f>
        <v>4.3813023661320473E-4</v>
      </c>
      <c r="I87" s="27">
        <f ca="1">'Composition Moles'!J107/'Composition Moles'!$C107</f>
        <v>1.0528711112410346E-4</v>
      </c>
      <c r="J87" s="27">
        <f ca="1">'Composition Moles'!K107/'Composition Moles'!$C107</f>
        <v>5.094537635037264E-5</v>
      </c>
      <c r="K87" s="27">
        <f ca="1">'Composition Moles'!L107/'Composition Moles'!$C107</f>
        <v>0</v>
      </c>
      <c r="L87" s="27">
        <f ca="1">'Composition Moles'!M107/'Composition Moles'!$C107</f>
        <v>3.3963584233581767E-5</v>
      </c>
      <c r="M87" s="27">
        <f ca="1">'Composition Moles'!N107/'Composition Moles'!$C107</f>
        <v>1.0868346954746164E-4</v>
      </c>
      <c r="N87" s="27">
        <f ca="1">'Composition Moles'!O107/'Composition Moles'!$C107</f>
        <v>0</v>
      </c>
      <c r="O87" s="27">
        <f ca="1">'Composition Moles'!P107/'Composition Moles'!$C107</f>
        <v>0</v>
      </c>
      <c r="P87" s="27">
        <f ca="1">'Composition Moles'!Q107/'Composition Moles'!$C107</f>
        <v>0.13809957273359741</v>
      </c>
      <c r="Q87" s="27">
        <f ca="1">'Composition Moles'!R107/'Composition Moles'!$C107</f>
        <v>1.6981792116790884E-5</v>
      </c>
      <c r="R87" s="27">
        <f ca="1">'Composition Moles'!S107/'Composition Moles'!$C107</f>
        <v>0</v>
      </c>
      <c r="S87" s="27">
        <f ca="1">'Composition Moles'!T107/'Composition Moles'!$C107</f>
        <v>4.415265950365629E-5</v>
      </c>
      <c r="T87" s="27">
        <f ca="1">'Composition Moles'!U107/'Composition Moles'!$C107</f>
        <v>0</v>
      </c>
      <c r="U87" s="27">
        <f ca="1">'Composition Moles'!V107/'Composition Moles'!$C107</f>
        <v>1.0189075270074528E-5</v>
      </c>
      <c r="V87" s="27">
        <f ca="1">'Composition Moles'!W107/'Composition Moles'!$C107</f>
        <v>0.45119161040985123</v>
      </c>
      <c r="W87" s="27">
        <f ca="1">'Composition Moles'!X107/'Composition Moles'!$C107</f>
        <v>3.3963584233581762E-6</v>
      </c>
      <c r="X87" s="27">
        <f ca="1">'Composition Moles'!Y107/'Composition Moles'!$C107</f>
        <v>1.0189075270074528E-5</v>
      </c>
      <c r="Y87" s="27">
        <f ca="1">'Composition Moles'!Z107/'Composition Moles'!$C107</f>
        <v>0</v>
      </c>
      <c r="Z87" s="27">
        <f ca="1">'Composition Moles'!AA107/'Composition Moles'!$C107</f>
        <v>0</v>
      </c>
      <c r="AA87" s="27">
        <f ca="1">'Composition Moles'!AB107/'Composition Moles'!$C107</f>
        <v>0</v>
      </c>
      <c r="AB87" s="27">
        <f ca="1">'Composition Moles'!AC107/'Composition Moles'!$C107</f>
        <v>0</v>
      </c>
      <c r="AC87" s="27">
        <f ca="1">'Composition Moles'!AD107/'Composition Moles'!$C107</f>
        <v>0</v>
      </c>
      <c r="AD87" s="27">
        <f ca="1">'Composition Moles'!AE107/'Composition Moles'!$C107</f>
        <v>1.4650199400419864E-4</v>
      </c>
      <c r="AE87" s="27">
        <f ca="1">'Composition Moles'!AF107/'Composition Moles'!$C107</f>
        <v>7.0354521835684899E-2</v>
      </c>
      <c r="AF87" s="27">
        <f ca="1">'Composition Moles'!AG107/'Composition Moles'!$C107</f>
        <v>0.10039015435376666</v>
      </c>
      <c r="AG87" s="27">
        <f ca="1">'Composition Moles'!AH107/'Composition Moles'!$C107</f>
        <v>4.7358314311725651E-2</v>
      </c>
      <c r="AH87" s="27">
        <f ca="1">'Composition Moles'!AI107/'Composition Moles'!$C107</f>
        <v>0</v>
      </c>
      <c r="AI87" s="27">
        <f ca="1">'Composition Moles'!AJ107/'Composition Moles'!$C107</f>
        <v>0</v>
      </c>
      <c r="AJ87" s="27">
        <f ca="1">'Composition Moles'!AK107/'Composition Moles'!$C107</f>
        <v>0</v>
      </c>
      <c r="AK87" s="27">
        <f ca="1">'Composition Moles'!AL107/'Composition Moles'!$C107</f>
        <v>7.0644255205850064E-4</v>
      </c>
      <c r="AL87" s="27">
        <f ca="1">'Composition Moles'!AM107/'Composition Moles'!$C107</f>
        <v>5.332784750508117E-7</v>
      </c>
      <c r="AM87" s="27">
        <f ca="1">'Composition Moles'!AN107/'Composition Moles'!$C107</f>
        <v>1.1395584671428679E-4</v>
      </c>
      <c r="AN87" s="27">
        <f ca="1">'Composition Moles'!AO107/'Composition Moles'!$C107</f>
        <v>8.7999646749210344E-3</v>
      </c>
      <c r="AO87" s="27">
        <f ca="1">'Composition Moles'!AP107/'Composition Moles'!$C107</f>
        <v>6.7349787535192626E-3</v>
      </c>
      <c r="AP87" s="27">
        <f ca="1">'Composition Moles'!AQ107/'Composition Moles'!$C107</f>
        <v>6.5738406701927338E-3</v>
      </c>
      <c r="AQ87" s="27">
        <f ca="1">'Composition Moles'!AR107/'Composition Moles'!$C107</f>
        <v>4.5584413520884735E-2</v>
      </c>
      <c r="AR87" s="27">
        <f ca="1">'Composition Moles'!AS107/'Composition Moles'!$C107</f>
        <v>-6.9232877042326602E-3</v>
      </c>
      <c r="AS87" s="27">
        <f ca="1">'Composition Moles'!AT107/'Composition Moles'!$C107</f>
        <v>1.640441118481999E-3</v>
      </c>
      <c r="AT87" s="27">
        <f ca="1">'Composition Moles'!AU107/'Composition Moles'!$C107</f>
        <v>1.3585433693432705E-5</v>
      </c>
      <c r="AU87" s="27">
        <f ca="1">'Composition Moles'!AV107/'Composition Moles'!$C107</f>
        <v>0</v>
      </c>
      <c r="AV87" s="27">
        <f ca="1">'Composition Moles'!AW107/'Composition Moles'!$C107</f>
        <v>4.4831931188327927E-4</v>
      </c>
      <c r="AW87" s="27">
        <f ca="1">'Composition Moles'!AX107/'Composition Moles'!$C107</f>
        <v>4.5511202872999563E-4</v>
      </c>
      <c r="AX87" s="27">
        <f ca="1">'Composition Moles'!AY107/'Composition Moles'!$C107</f>
        <v>4.5511202872999563E-4</v>
      </c>
      <c r="AY87" s="27">
        <f ca="1">'Composition Moles'!AZ107/'Composition Moles'!$C107</f>
        <v>4.2114844449641384E-4</v>
      </c>
      <c r="AZ87" s="27">
        <f ca="1">'Composition Moles'!BA107/'Composition Moles'!$C107</f>
        <v>4.7549017927014468E-5</v>
      </c>
      <c r="BA87" s="27">
        <f ca="1">'Composition Moles'!BB107/'Composition Moles'!$C107</f>
        <v>1.270238050335958E-3</v>
      </c>
      <c r="BB87" s="27">
        <f ca="1">'Composition Moles'!BC107/'Composition Moles'!$C107</f>
        <v>6.3851538359133706E-4</v>
      </c>
      <c r="BC87" s="27">
        <f ca="1">'Composition Moles'!BD107/'Composition Moles'!$C107</f>
        <v>3.617121720876458E-3</v>
      </c>
      <c r="BD87" s="27">
        <f ca="1">'Composition Moles'!BE107/'Composition Moles'!$C107</f>
        <v>5.2643555562051727E-4</v>
      </c>
      <c r="BE87" s="27">
        <f ca="1">'Composition Moles'!BF107/'Composition Moles'!$C107</f>
        <v>2.2755601436499781E-4</v>
      </c>
      <c r="BF87" s="27">
        <f ca="1">'Composition Moles'!BG107/'Composition Moles'!$C107</f>
        <v>1.9019607170805787E-4</v>
      </c>
      <c r="BG87" s="27">
        <f ca="1">'Composition Moles'!BH107/'Composition Moles'!$C107</f>
        <v>7.1323526890521699E-4</v>
      </c>
      <c r="BH87" s="27">
        <f ca="1">'Composition Moles'!BI107/'Composition Moles'!$C107</f>
        <v>5.8417364881760631E-4</v>
      </c>
      <c r="BI87" s="27">
        <f ca="1">'Composition Moles'!BJ107/'Composition Moles'!$C107</f>
        <v>4.2114844449641384E-4</v>
      </c>
      <c r="BJ87" s="27">
        <f ca="1">'Composition Moles'!BK107/'Composition Moles'!$C107</f>
        <v>3.2639004448472069E-3</v>
      </c>
      <c r="BK87" s="27">
        <f ca="1">'Composition Moles'!BL107/'Composition Moles'!$C107</f>
        <v>2.0717786382484874E-4</v>
      </c>
      <c r="BL87" s="27">
        <f ca="1">'Composition Moles'!BM107/'Composition Moles'!$C107</f>
        <v>1.5283612905111793E-3</v>
      </c>
      <c r="BM87" s="27">
        <f ca="1">'Composition Moles'!BN107/'Composition Moles'!$C107</f>
        <v>3.2435222943070583E-3</v>
      </c>
      <c r="BN87" s="27">
        <f ca="1">'Composition Moles'!BO107/'Composition Moles'!$C107</f>
        <v>1.5283612905111793E-3</v>
      </c>
      <c r="BO87" s="27">
        <f ca="1">'Composition Moles'!BP107/'Composition Moles'!$C107</f>
        <v>8.7626047322640946E-4</v>
      </c>
      <c r="BP87" s="27">
        <f ca="1">'Composition Moles'!BQ107/'Composition Moles'!$C107</f>
        <v>3.4608892334019813E-3</v>
      </c>
      <c r="BQ87" s="27">
        <f ca="1">'Composition Moles'!BR107/'Composition Moles'!$C107</f>
        <v>2.7238794555332572E-3</v>
      </c>
      <c r="BR87" s="27">
        <f ca="1">'Composition Moles'!BS107/'Composition Moles'!$C107</f>
        <v>5.2983191404387545E-4</v>
      </c>
      <c r="BS87" s="27">
        <f ca="1">'Composition Moles'!BT107/'Composition Moles'!$C107</f>
        <v>1.5827030252849102E-3</v>
      </c>
      <c r="BT87" s="27">
        <f ca="1">'Composition Moles'!BU107/'Composition Moles'!$C107</f>
        <v>0</v>
      </c>
      <c r="BU87" s="27">
        <f t="shared" ca="1" si="7"/>
        <v>1</v>
      </c>
      <c r="BV87" s="56" t="e">
        <f t="shared" ca="1" si="6"/>
        <v>#DIV/0!</v>
      </c>
      <c r="BW87" s="27"/>
      <c r="BX87" s="23"/>
      <c r="BZ87" s="24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</row>
    <row r="88" spans="1:106">
      <c r="A88">
        <f t="shared" si="8"/>
        <v>4.2999999999999927</v>
      </c>
      <c r="B88" s="24">
        <f ca="1">B87+DeltaRK4!B89</f>
        <v>414.52292207428678</v>
      </c>
      <c r="C88" s="27">
        <f ca="1">'Composition Moles'!D108/'Composition Moles'!$C108</f>
        <v>6.0460449253542464E-2</v>
      </c>
      <c r="D88" s="27">
        <f ca="1">'Composition Moles'!E108/'Composition Moles'!$C108</f>
        <v>2.1634803156791575E-3</v>
      </c>
      <c r="E88" s="27">
        <f ca="1">'Composition Moles'!F108/'Composition Moles'!$C108</f>
        <v>3.0249975798968792E-2</v>
      </c>
      <c r="F88" s="27">
        <f ca="1">'Composition Moles'!G108/'Composition Moles'!$C108</f>
        <v>6.1469244648172158E-3</v>
      </c>
      <c r="G88" s="27">
        <f ca="1">'Composition Moles'!H108/'Composition Moles'!$C108</f>
        <v>4.1095936922633919E-4</v>
      </c>
      <c r="H88" s="27">
        <f ca="1">'Composition Moles'!I108/'Composition Moles'!$C108</f>
        <v>4.3813023661320462E-4</v>
      </c>
      <c r="I88" s="27">
        <f ca="1">'Composition Moles'!J108/'Composition Moles'!$C108</f>
        <v>1.0528711112410343E-4</v>
      </c>
      <c r="J88" s="27">
        <f ca="1">'Composition Moles'!K108/'Composition Moles'!$C108</f>
        <v>5.0945376350372627E-5</v>
      </c>
      <c r="K88" s="27">
        <f ca="1">'Composition Moles'!L108/'Composition Moles'!$C108</f>
        <v>0</v>
      </c>
      <c r="L88" s="27">
        <f ca="1">'Composition Moles'!M108/'Composition Moles'!$C108</f>
        <v>3.3963584233581753E-5</v>
      </c>
      <c r="M88" s="27">
        <f ca="1">'Composition Moles'!N108/'Composition Moles'!$C108</f>
        <v>1.0868346954746161E-4</v>
      </c>
      <c r="N88" s="27">
        <f ca="1">'Composition Moles'!O108/'Composition Moles'!$C108</f>
        <v>0</v>
      </c>
      <c r="O88" s="27">
        <f ca="1">'Composition Moles'!P108/'Composition Moles'!$C108</f>
        <v>0</v>
      </c>
      <c r="P88" s="27">
        <f ca="1">'Composition Moles'!Q108/'Composition Moles'!$C108</f>
        <v>0.13860485240467146</v>
      </c>
      <c r="Q88" s="27">
        <f ca="1">'Composition Moles'!R108/'Composition Moles'!$C108</f>
        <v>1.6981792116790877E-5</v>
      </c>
      <c r="R88" s="27">
        <f ca="1">'Composition Moles'!S108/'Composition Moles'!$C108</f>
        <v>0</v>
      </c>
      <c r="S88" s="27">
        <f ca="1">'Composition Moles'!T108/'Composition Moles'!$C108</f>
        <v>4.4152659503656276E-5</v>
      </c>
      <c r="T88" s="27">
        <f ca="1">'Composition Moles'!U108/'Composition Moles'!$C108</f>
        <v>0</v>
      </c>
      <c r="U88" s="27">
        <f ca="1">'Composition Moles'!V108/'Composition Moles'!$C108</f>
        <v>1.0189075270074524E-5</v>
      </c>
      <c r="V88" s="27">
        <f ca="1">'Composition Moles'!W108/'Composition Moles'!$C108</f>
        <v>0.44995786381840336</v>
      </c>
      <c r="W88" s="27">
        <f ca="1">'Composition Moles'!X108/'Composition Moles'!$C108</f>
        <v>3.3963584233581753E-6</v>
      </c>
      <c r="X88" s="27">
        <f ca="1">'Composition Moles'!Y108/'Composition Moles'!$C108</f>
        <v>1.0189075270074524E-5</v>
      </c>
      <c r="Y88" s="27">
        <f ca="1">'Composition Moles'!Z108/'Composition Moles'!$C108</f>
        <v>0</v>
      </c>
      <c r="Z88" s="27">
        <f ca="1">'Composition Moles'!AA108/'Composition Moles'!$C108</f>
        <v>0</v>
      </c>
      <c r="AA88" s="27">
        <f ca="1">'Composition Moles'!AB108/'Composition Moles'!$C108</f>
        <v>0</v>
      </c>
      <c r="AB88" s="27">
        <f ca="1">'Composition Moles'!AC108/'Composition Moles'!$C108</f>
        <v>0</v>
      </c>
      <c r="AC88" s="27">
        <f ca="1">'Composition Moles'!AD108/'Composition Moles'!$C108</f>
        <v>0</v>
      </c>
      <c r="AD88" s="27">
        <f ca="1">'Composition Moles'!AE108/'Composition Moles'!$C108</f>
        <v>1.438979570522573E-4</v>
      </c>
      <c r="AE88" s="27">
        <f ca="1">'Composition Moles'!AF108/'Composition Moles'!$C108</f>
        <v>7.0109194244212136E-2</v>
      </c>
      <c r="AF88" s="27">
        <f ca="1">'Composition Moles'!AG108/'Composition Moles'!$C108</f>
        <v>0.10139814723095152</v>
      </c>
      <c r="AG88" s="27">
        <f ca="1">'Composition Moles'!AH108/'Composition Moles'!$C108</f>
        <v>4.7564472375455087E-2</v>
      </c>
      <c r="AH88" s="27">
        <f ca="1">'Composition Moles'!AI108/'Composition Moles'!$C108</f>
        <v>0</v>
      </c>
      <c r="AI88" s="27">
        <f ca="1">'Composition Moles'!AJ108/'Composition Moles'!$C108</f>
        <v>0</v>
      </c>
      <c r="AJ88" s="27">
        <f ca="1">'Composition Moles'!AK108/'Composition Moles'!$C108</f>
        <v>0</v>
      </c>
      <c r="AK88" s="27">
        <f ca="1">'Composition Moles'!AL108/'Composition Moles'!$C108</f>
        <v>7.0644255205850042E-4</v>
      </c>
      <c r="AL88" s="27">
        <f ca="1">'Composition Moles'!AM108/'Composition Moles'!$C108</f>
        <v>4.8428146108140542E-7</v>
      </c>
      <c r="AM88" s="27">
        <f ca="1">'Composition Moles'!AN108/'Composition Moles'!$C108</f>
        <v>1.0670740683788613E-4</v>
      </c>
      <c r="AN88" s="27">
        <f ca="1">'Composition Moles'!AO108/'Composition Moles'!$C108</f>
        <v>8.7999646749210327E-3</v>
      </c>
      <c r="AO88" s="27">
        <f ca="1">'Composition Moles'!AP108/'Composition Moles'!$C108</f>
        <v>6.7349787535192608E-3</v>
      </c>
      <c r="AP88" s="27">
        <f ca="1">'Composition Moles'!AQ108/'Composition Moles'!$C108</f>
        <v>6.497022351784185E-3</v>
      </c>
      <c r="AQ88" s="27">
        <f ca="1">'Composition Moles'!AR108/'Composition Moles'!$C108</f>
        <v>4.550759520247618E-2</v>
      </c>
      <c r="AR88" s="27">
        <f ca="1">'Composition Moles'!AS108/'Composition Moles'!$C108</f>
        <v>-7.0001060226412047E-3</v>
      </c>
      <c r="AS88" s="27">
        <f ca="1">'Composition Moles'!AT108/'Composition Moles'!$C108</f>
        <v>1.6404411184819986E-3</v>
      </c>
      <c r="AT88" s="27">
        <f ca="1">'Composition Moles'!AU108/'Composition Moles'!$C108</f>
        <v>1.3585433693432701E-5</v>
      </c>
      <c r="AU88" s="27">
        <f ca="1">'Composition Moles'!AV108/'Composition Moles'!$C108</f>
        <v>0</v>
      </c>
      <c r="AV88" s="27">
        <f ca="1">'Composition Moles'!AW108/'Composition Moles'!$C108</f>
        <v>4.4831931188327916E-4</v>
      </c>
      <c r="AW88" s="27">
        <f ca="1">'Composition Moles'!AX108/'Composition Moles'!$C108</f>
        <v>4.5511202872999552E-4</v>
      </c>
      <c r="AX88" s="27">
        <f ca="1">'Composition Moles'!AY108/'Composition Moles'!$C108</f>
        <v>4.5511202872999552E-4</v>
      </c>
      <c r="AY88" s="27">
        <f ca="1">'Composition Moles'!AZ108/'Composition Moles'!$C108</f>
        <v>4.2114844449641373E-4</v>
      </c>
      <c r="AZ88" s="27">
        <f ca="1">'Composition Moles'!BA108/'Composition Moles'!$C108</f>
        <v>4.7549017927014455E-5</v>
      </c>
      <c r="BA88" s="27">
        <f ca="1">'Composition Moles'!BB108/'Composition Moles'!$C108</f>
        <v>1.2702380503359575E-3</v>
      </c>
      <c r="BB88" s="27">
        <f ca="1">'Composition Moles'!BC108/'Composition Moles'!$C108</f>
        <v>6.3851538359133684E-4</v>
      </c>
      <c r="BC88" s="27">
        <f ca="1">'Composition Moles'!BD108/'Composition Moles'!$C108</f>
        <v>3.6171217208764567E-3</v>
      </c>
      <c r="BD88" s="27">
        <f ca="1">'Composition Moles'!BE108/'Composition Moles'!$C108</f>
        <v>5.2643555562051716E-4</v>
      </c>
      <c r="BE88" s="27">
        <f ca="1">'Composition Moles'!BF108/'Composition Moles'!$C108</f>
        <v>2.2755601436499776E-4</v>
      </c>
      <c r="BF88" s="27">
        <f ca="1">'Composition Moles'!BG108/'Composition Moles'!$C108</f>
        <v>1.9019607170805782E-4</v>
      </c>
      <c r="BG88" s="27">
        <f ca="1">'Composition Moles'!BH108/'Composition Moles'!$C108</f>
        <v>7.1323526890521678E-4</v>
      </c>
      <c r="BH88" s="27">
        <f ca="1">'Composition Moles'!BI108/'Composition Moles'!$C108</f>
        <v>5.8417364881760609E-4</v>
      </c>
      <c r="BI88" s="27">
        <f ca="1">'Composition Moles'!BJ108/'Composition Moles'!$C108</f>
        <v>4.2114844449641373E-4</v>
      </c>
      <c r="BJ88" s="27">
        <f ca="1">'Composition Moles'!BK108/'Composition Moles'!$C108</f>
        <v>3.2639004448472061E-3</v>
      </c>
      <c r="BK88" s="27">
        <f ca="1">'Composition Moles'!BL108/'Composition Moles'!$C108</f>
        <v>2.0717786382484869E-4</v>
      </c>
      <c r="BL88" s="27">
        <f ca="1">'Composition Moles'!BM108/'Composition Moles'!$C108</f>
        <v>1.5283612905111789E-3</v>
      </c>
      <c r="BM88" s="27">
        <f ca="1">'Composition Moles'!BN108/'Composition Moles'!$C108</f>
        <v>3.2435222943070574E-3</v>
      </c>
      <c r="BN88" s="27">
        <f ca="1">'Composition Moles'!BO108/'Composition Moles'!$C108</f>
        <v>1.5283612905111789E-3</v>
      </c>
      <c r="BO88" s="27">
        <f ca="1">'Composition Moles'!BP108/'Composition Moles'!$C108</f>
        <v>8.7626047322640925E-4</v>
      </c>
      <c r="BP88" s="27">
        <f ca="1">'Composition Moles'!BQ108/'Composition Moles'!$C108</f>
        <v>3.4608892334019804E-3</v>
      </c>
      <c r="BQ88" s="27">
        <f ca="1">'Composition Moles'!BR108/'Composition Moles'!$C108</f>
        <v>2.7238794555332563E-3</v>
      </c>
      <c r="BR88" s="27">
        <f ca="1">'Composition Moles'!BS108/'Composition Moles'!$C108</f>
        <v>5.2983191404387534E-4</v>
      </c>
      <c r="BS88" s="27">
        <f ca="1">'Composition Moles'!BT108/'Composition Moles'!$C108</f>
        <v>1.5827030252849096E-3</v>
      </c>
      <c r="BT88" s="27">
        <f ca="1">'Composition Moles'!BU108/'Composition Moles'!$C108</f>
        <v>0</v>
      </c>
      <c r="BU88" s="27">
        <f t="shared" ca="1" si="7"/>
        <v>0.99999999999999978</v>
      </c>
      <c r="BV88" s="56" t="e">
        <f t="shared" ca="1" si="6"/>
        <v>#DIV/0!</v>
      </c>
      <c r="BW88" s="27"/>
      <c r="BX88" s="23"/>
      <c r="BZ88" s="24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</row>
    <row r="89" spans="1:106">
      <c r="A89">
        <f t="shared" si="8"/>
        <v>4.3499999999999925</v>
      </c>
      <c r="B89" s="24">
        <f ca="1">B88+DeltaRK4!B90</f>
        <v>414.53151598938962</v>
      </c>
      <c r="C89" s="27">
        <f ca="1">'Composition Moles'!D109/'Composition Moles'!$C109</f>
        <v>6.0453191180641234E-2</v>
      </c>
      <c r="D89" s="27">
        <f ca="1">'Composition Moles'!E109/'Composition Moles'!$C109</f>
        <v>2.1634803156791579E-3</v>
      </c>
      <c r="E89" s="27">
        <f ca="1">'Composition Moles'!F109/'Composition Moles'!$C109</f>
        <v>3.0257184874856069E-2</v>
      </c>
      <c r="F89" s="27">
        <f ca="1">'Composition Moles'!G109/'Composition Moles'!$C109</f>
        <v>6.1469734618311862E-3</v>
      </c>
      <c r="G89" s="27">
        <f ca="1">'Composition Moles'!H109/'Composition Moles'!$C109</f>
        <v>4.1095936922633925E-4</v>
      </c>
      <c r="H89" s="27">
        <f ca="1">'Composition Moles'!I109/'Composition Moles'!$C109</f>
        <v>4.3813023661320468E-4</v>
      </c>
      <c r="I89" s="27">
        <f ca="1">'Composition Moles'!J109/'Composition Moles'!$C109</f>
        <v>1.0528711112410345E-4</v>
      </c>
      <c r="J89" s="27">
        <f ca="1">'Composition Moles'!K109/'Composition Moles'!$C109</f>
        <v>5.0945376350372634E-5</v>
      </c>
      <c r="K89" s="27">
        <f ca="1">'Composition Moles'!L109/'Composition Moles'!$C109</f>
        <v>0</v>
      </c>
      <c r="L89" s="27">
        <f ca="1">'Composition Moles'!M109/'Composition Moles'!$C109</f>
        <v>3.396358423358176E-5</v>
      </c>
      <c r="M89" s="27">
        <f ca="1">'Composition Moles'!N109/'Composition Moles'!$C109</f>
        <v>1.0868346954746162E-4</v>
      </c>
      <c r="N89" s="27">
        <f ca="1">'Composition Moles'!O109/'Composition Moles'!$C109</f>
        <v>0</v>
      </c>
      <c r="O89" s="27">
        <f ca="1">'Composition Moles'!P109/'Composition Moles'!$C109</f>
        <v>0</v>
      </c>
      <c r="P89" s="27">
        <f ca="1">'Composition Moles'!Q109/'Composition Moles'!$C109</f>
        <v>0.13911013207574557</v>
      </c>
      <c r="Q89" s="27">
        <f ca="1">'Composition Moles'!R109/'Composition Moles'!$C109</f>
        <v>1.698179211679088E-5</v>
      </c>
      <c r="R89" s="27">
        <f ca="1">'Composition Moles'!S109/'Composition Moles'!$C109</f>
        <v>0</v>
      </c>
      <c r="S89" s="27">
        <f ca="1">'Composition Moles'!T109/'Composition Moles'!$C109</f>
        <v>4.4152659503656283E-5</v>
      </c>
      <c r="T89" s="27">
        <f ca="1">'Composition Moles'!U109/'Composition Moles'!$C109</f>
        <v>0</v>
      </c>
      <c r="U89" s="27">
        <f ca="1">'Composition Moles'!V109/'Composition Moles'!$C109</f>
        <v>1.0189075270074526E-5</v>
      </c>
      <c r="V89" s="27">
        <f ca="1">'Composition Moles'!W109/'Composition Moles'!$C109</f>
        <v>0.44872411722695571</v>
      </c>
      <c r="W89" s="27">
        <f ca="1">'Composition Moles'!X109/'Composition Moles'!$C109</f>
        <v>3.3963584233581758E-6</v>
      </c>
      <c r="X89" s="27">
        <f ca="1">'Composition Moles'!Y109/'Composition Moles'!$C109</f>
        <v>1.0189075270074526E-5</v>
      </c>
      <c r="Y89" s="27">
        <f ca="1">'Composition Moles'!Z109/'Composition Moles'!$C109</f>
        <v>0</v>
      </c>
      <c r="Z89" s="27">
        <f ca="1">'Composition Moles'!AA109/'Composition Moles'!$C109</f>
        <v>0</v>
      </c>
      <c r="AA89" s="27">
        <f ca="1">'Composition Moles'!AB109/'Composition Moles'!$C109</f>
        <v>0</v>
      </c>
      <c r="AB89" s="27">
        <f ca="1">'Composition Moles'!AC109/'Composition Moles'!$C109</f>
        <v>0</v>
      </c>
      <c r="AC89" s="27">
        <f ca="1">'Composition Moles'!AD109/'Composition Moles'!$C109</f>
        <v>0</v>
      </c>
      <c r="AD89" s="27">
        <f ca="1">'Composition Moles'!AE109/'Composition Moles'!$C109</f>
        <v>1.4129392010031605E-4</v>
      </c>
      <c r="AE89" s="27">
        <f ca="1">'Composition Moles'!AF109/'Composition Moles'!$C109</f>
        <v>6.9863866652739415E-2</v>
      </c>
      <c r="AF89" s="27">
        <f ca="1">'Composition Moles'!AG109/'Composition Moles'!$C109</f>
        <v>0.10240614010813641</v>
      </c>
      <c r="AG89" s="27">
        <f ca="1">'Composition Moles'!AH109/'Composition Moles'!$C109</f>
        <v>4.7770630439184544E-2</v>
      </c>
      <c r="AH89" s="27">
        <f ca="1">'Composition Moles'!AI109/'Composition Moles'!$C109</f>
        <v>0</v>
      </c>
      <c r="AI89" s="27">
        <f ca="1">'Composition Moles'!AJ109/'Composition Moles'!$C109</f>
        <v>0</v>
      </c>
      <c r="AJ89" s="27">
        <f ca="1">'Composition Moles'!AK109/'Composition Moles'!$C109</f>
        <v>0</v>
      </c>
      <c r="AK89" s="27">
        <f ca="1">'Composition Moles'!AL109/'Composition Moles'!$C109</f>
        <v>7.0644255205850053E-4</v>
      </c>
      <c r="AL89" s="27">
        <f ca="1">'Composition Moles'!AM109/'Composition Moles'!$C109</f>
        <v>4.3528444711199946E-7</v>
      </c>
      <c r="AM89" s="27">
        <f ca="1">'Composition Moles'!AN109/'Composition Moles'!$C109</f>
        <v>9.9458966961485501E-5</v>
      </c>
      <c r="AN89" s="27">
        <f ca="1">'Composition Moles'!AO109/'Composition Moles'!$C109</f>
        <v>8.7999646749210327E-3</v>
      </c>
      <c r="AO89" s="27">
        <f ca="1">'Composition Moles'!AP109/'Composition Moles'!$C109</f>
        <v>6.7349787535192617E-3</v>
      </c>
      <c r="AP89" s="27">
        <f ca="1">'Composition Moles'!AQ109/'Composition Moles'!$C109</f>
        <v>6.4202040333756396E-3</v>
      </c>
      <c r="AQ89" s="27">
        <f ca="1">'Composition Moles'!AR109/'Composition Moles'!$C109</f>
        <v>4.5430776884067645E-2</v>
      </c>
      <c r="AR89" s="27">
        <f ca="1">'Composition Moles'!AS109/'Composition Moles'!$C109</f>
        <v>-7.0769243410497527E-3</v>
      </c>
      <c r="AS89" s="27">
        <f ca="1">'Composition Moles'!AT109/'Composition Moles'!$C109</f>
        <v>1.6404411184819988E-3</v>
      </c>
      <c r="AT89" s="27">
        <f ca="1">'Composition Moles'!AU109/'Composition Moles'!$C109</f>
        <v>1.3585433693432703E-5</v>
      </c>
      <c r="AU89" s="27">
        <f ca="1">'Composition Moles'!AV109/'Composition Moles'!$C109</f>
        <v>0</v>
      </c>
      <c r="AV89" s="27">
        <f ca="1">'Composition Moles'!AW109/'Composition Moles'!$C109</f>
        <v>4.4831931188327921E-4</v>
      </c>
      <c r="AW89" s="27">
        <f ca="1">'Composition Moles'!AX109/'Composition Moles'!$C109</f>
        <v>4.5511202872999557E-4</v>
      </c>
      <c r="AX89" s="27">
        <f ca="1">'Composition Moles'!AY109/'Composition Moles'!$C109</f>
        <v>4.5511202872999557E-4</v>
      </c>
      <c r="AY89" s="27">
        <f ca="1">'Composition Moles'!AZ109/'Composition Moles'!$C109</f>
        <v>4.2114844449641378E-4</v>
      </c>
      <c r="AZ89" s="27">
        <f ca="1">'Composition Moles'!BA109/'Composition Moles'!$C109</f>
        <v>4.7549017927014462E-5</v>
      </c>
      <c r="BA89" s="27">
        <f ca="1">'Composition Moles'!BB109/'Composition Moles'!$C109</f>
        <v>1.2702380503359578E-3</v>
      </c>
      <c r="BB89" s="27">
        <f ca="1">'Composition Moles'!BC109/'Composition Moles'!$C109</f>
        <v>6.3851538359133695E-4</v>
      </c>
      <c r="BC89" s="27">
        <f ca="1">'Composition Moles'!BD109/'Composition Moles'!$C109</f>
        <v>3.6171217208764571E-3</v>
      </c>
      <c r="BD89" s="27">
        <f ca="1">'Composition Moles'!BE109/'Composition Moles'!$C109</f>
        <v>5.2643555562051727E-4</v>
      </c>
      <c r="BE89" s="27">
        <f ca="1">'Composition Moles'!BF109/'Composition Moles'!$C109</f>
        <v>2.2755601436499779E-4</v>
      </c>
      <c r="BF89" s="27">
        <f ca="1">'Composition Moles'!BG109/'Composition Moles'!$C109</f>
        <v>1.9019607170805785E-4</v>
      </c>
      <c r="BG89" s="27">
        <f ca="1">'Composition Moles'!BH109/'Composition Moles'!$C109</f>
        <v>7.1323526890521688E-4</v>
      </c>
      <c r="BH89" s="27">
        <f ca="1">'Composition Moles'!BI109/'Composition Moles'!$C109</f>
        <v>5.841736488176062E-4</v>
      </c>
      <c r="BI89" s="27">
        <f ca="1">'Composition Moles'!BJ109/'Composition Moles'!$C109</f>
        <v>4.2114844449641378E-4</v>
      </c>
      <c r="BJ89" s="27">
        <f ca="1">'Composition Moles'!BK109/'Composition Moles'!$C109</f>
        <v>3.2639004448472065E-3</v>
      </c>
      <c r="BK89" s="27">
        <f ca="1">'Composition Moles'!BL109/'Composition Moles'!$C109</f>
        <v>2.0717786382484871E-4</v>
      </c>
      <c r="BL89" s="27">
        <f ca="1">'Composition Moles'!BM109/'Composition Moles'!$C109</f>
        <v>1.5283612905111791E-3</v>
      </c>
      <c r="BM89" s="27">
        <f ca="1">'Composition Moles'!BN109/'Composition Moles'!$C109</f>
        <v>3.2435222943070579E-3</v>
      </c>
      <c r="BN89" s="27">
        <f ca="1">'Composition Moles'!BO109/'Composition Moles'!$C109</f>
        <v>1.5283612905111791E-3</v>
      </c>
      <c r="BO89" s="27">
        <f ca="1">'Composition Moles'!BP109/'Composition Moles'!$C109</f>
        <v>8.7626047322640936E-4</v>
      </c>
      <c r="BP89" s="27">
        <f ca="1">'Composition Moles'!BQ109/'Composition Moles'!$C109</f>
        <v>3.4608892334019809E-3</v>
      </c>
      <c r="BQ89" s="27">
        <f ca="1">'Composition Moles'!BR109/'Composition Moles'!$C109</f>
        <v>2.7238794555332567E-3</v>
      </c>
      <c r="BR89" s="27">
        <f ca="1">'Composition Moles'!BS109/'Composition Moles'!$C109</f>
        <v>5.2983191404387545E-4</v>
      </c>
      <c r="BS89" s="27">
        <f ca="1">'Composition Moles'!BT109/'Composition Moles'!$C109</f>
        <v>1.58270302528491E-3</v>
      </c>
      <c r="BT89" s="27">
        <f ca="1">'Composition Moles'!BU109/'Composition Moles'!$C109</f>
        <v>0</v>
      </c>
      <c r="BU89" s="27">
        <f t="shared" ca="1" si="7"/>
        <v>0.99999999999999978</v>
      </c>
      <c r="BV89" s="56" t="e">
        <f t="shared" ca="1" si="6"/>
        <v>#DIV/0!</v>
      </c>
      <c r="BW89" s="27"/>
      <c r="BX89" s="23"/>
      <c r="BZ89" s="24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</row>
    <row r="90" spans="1:106">
      <c r="A90">
        <f t="shared" si="8"/>
        <v>4.3999999999999924</v>
      </c>
      <c r="B90" s="24">
        <f ca="1">B89+DeltaRK4!B91</f>
        <v>414.5399337216943</v>
      </c>
      <c r="C90" s="27">
        <f ca="1">'Composition Moles'!D110/'Composition Moles'!$C110</f>
        <v>6.044639697640377E-2</v>
      </c>
      <c r="D90" s="27">
        <f ca="1">'Composition Moles'!E110/'Composition Moles'!$C110</f>
        <v>2.1634803156791579E-3</v>
      </c>
      <c r="E90" s="27">
        <f ca="1">'Composition Moles'!F110/'Composition Moles'!$C110</f>
        <v>3.0263934589212286E-2</v>
      </c>
      <c r="F90" s="27">
        <f ca="1">'Composition Moles'!G110/'Composition Moles'!$C110</f>
        <v>6.1470179517124296E-3</v>
      </c>
      <c r="G90" s="27">
        <f ca="1">'Composition Moles'!H110/'Composition Moles'!$C110</f>
        <v>4.1095936922633925E-4</v>
      </c>
      <c r="H90" s="27">
        <f ca="1">'Composition Moles'!I110/'Composition Moles'!$C110</f>
        <v>4.3813023661320468E-4</v>
      </c>
      <c r="I90" s="27">
        <f ca="1">'Composition Moles'!J110/'Composition Moles'!$C110</f>
        <v>1.0528711112410345E-4</v>
      </c>
      <c r="J90" s="27">
        <f ca="1">'Composition Moles'!K110/'Composition Moles'!$C110</f>
        <v>5.0945376350372634E-5</v>
      </c>
      <c r="K90" s="27">
        <f ca="1">'Composition Moles'!L110/'Composition Moles'!$C110</f>
        <v>0</v>
      </c>
      <c r="L90" s="27">
        <f ca="1">'Composition Moles'!M110/'Composition Moles'!$C110</f>
        <v>3.396358423358176E-5</v>
      </c>
      <c r="M90" s="27">
        <f ca="1">'Composition Moles'!N110/'Composition Moles'!$C110</f>
        <v>1.0868346954746162E-4</v>
      </c>
      <c r="N90" s="27">
        <f ca="1">'Composition Moles'!O110/'Composition Moles'!$C110</f>
        <v>0</v>
      </c>
      <c r="O90" s="27">
        <f ca="1">'Composition Moles'!P110/'Composition Moles'!$C110</f>
        <v>0</v>
      </c>
      <c r="P90" s="27">
        <f ca="1">'Composition Moles'!Q110/'Composition Moles'!$C110</f>
        <v>0.13960269815576315</v>
      </c>
      <c r="Q90" s="27">
        <f ca="1">'Composition Moles'!R110/'Composition Moles'!$C110</f>
        <v>1.698179211679088E-5</v>
      </c>
      <c r="R90" s="27">
        <f ca="1">'Composition Moles'!S110/'Composition Moles'!$C110</f>
        <v>0</v>
      </c>
      <c r="S90" s="27">
        <f ca="1">'Composition Moles'!T110/'Composition Moles'!$C110</f>
        <v>4.4152659503656283E-5</v>
      </c>
      <c r="T90" s="27">
        <f ca="1">'Composition Moles'!U110/'Composition Moles'!$C110</f>
        <v>0</v>
      </c>
      <c r="U90" s="27">
        <f ca="1">'Composition Moles'!V110/'Composition Moles'!$C110</f>
        <v>1.0189075270074526E-5</v>
      </c>
      <c r="V90" s="27">
        <f ca="1">'Composition Moles'!W110/'Composition Moles'!$C110</f>
        <v>0.44751878643993137</v>
      </c>
      <c r="W90" s="27">
        <f ca="1">'Composition Moles'!X110/'Composition Moles'!$C110</f>
        <v>3.3963584233581758E-6</v>
      </c>
      <c r="X90" s="27">
        <f ca="1">'Composition Moles'!Y110/'Composition Moles'!$C110</f>
        <v>1.0189075270074526E-5</v>
      </c>
      <c r="Y90" s="27">
        <f ca="1">'Composition Moles'!Z110/'Composition Moles'!$C110</f>
        <v>0</v>
      </c>
      <c r="Z90" s="27">
        <f ca="1">'Composition Moles'!AA110/'Composition Moles'!$C110</f>
        <v>0</v>
      </c>
      <c r="AA90" s="27">
        <f ca="1">'Composition Moles'!AB110/'Composition Moles'!$C110</f>
        <v>0</v>
      </c>
      <c r="AB90" s="27">
        <f ca="1">'Composition Moles'!AC110/'Composition Moles'!$C110</f>
        <v>0</v>
      </c>
      <c r="AC90" s="27">
        <f ca="1">'Composition Moles'!AD110/'Composition Moles'!$C110</f>
        <v>0</v>
      </c>
      <c r="AD90" s="27">
        <f ca="1">'Composition Moles'!AE110/'Composition Moles'!$C110</f>
        <v>1.3876785290751101E-4</v>
      </c>
      <c r="AE90" s="27">
        <f ca="1">'Composition Moles'!AF110/'Composition Moles'!$C110</f>
        <v>6.96141495961492E-2</v>
      </c>
      <c r="AF90" s="27">
        <f ca="1">'Composition Moles'!AG110/'Composition Moles'!$C110</f>
        <v>0.10340377813304491</v>
      </c>
      <c r="AG90" s="27">
        <f ca="1">'Composition Moles'!AH110/'Composition Moles'!$C110</f>
        <v>4.797183177041122E-2</v>
      </c>
      <c r="AH90" s="27">
        <f ca="1">'Composition Moles'!AI110/'Composition Moles'!$C110</f>
        <v>0</v>
      </c>
      <c r="AI90" s="27">
        <f ca="1">'Composition Moles'!AJ110/'Composition Moles'!$C110</f>
        <v>0</v>
      </c>
      <c r="AJ90" s="27">
        <f ca="1">'Composition Moles'!AK110/'Composition Moles'!$C110</f>
        <v>0</v>
      </c>
      <c r="AK90" s="27">
        <f ca="1">'Composition Moles'!AL110/'Composition Moles'!$C110</f>
        <v>7.0644255205850053E-4</v>
      </c>
      <c r="AL90" s="27">
        <f ca="1">'Composition Moles'!AM110/'Composition Moles'!$C110</f>
        <v>3.9079456586813038E-7</v>
      </c>
      <c r="AM90" s="27">
        <f ca="1">'Composition Moles'!AN110/'Composition Moles'!$C110</f>
        <v>9.2681556589587153E-5</v>
      </c>
      <c r="AN90" s="27">
        <f ca="1">'Composition Moles'!AO110/'Composition Moles'!$C110</f>
        <v>8.7999646749210327E-3</v>
      </c>
      <c r="AO90" s="27">
        <f ca="1">'Composition Moles'!AP110/'Composition Moles'!$C110</f>
        <v>6.7349787535192617E-3</v>
      </c>
      <c r="AP90" s="27">
        <f ca="1">'Composition Moles'!AQ110/'Composition Moles'!$C110</f>
        <v>6.3445341583448969E-3</v>
      </c>
      <c r="AQ90" s="27">
        <f ca="1">'Composition Moles'!AR110/'Composition Moles'!$C110</f>
        <v>4.5355107009036902E-2</v>
      </c>
      <c r="AR90" s="27">
        <f ca="1">'Composition Moles'!AS110/'Composition Moles'!$C110</f>
        <v>-7.1525942160804946E-3</v>
      </c>
      <c r="AS90" s="27">
        <f ca="1">'Composition Moles'!AT110/'Composition Moles'!$C110</f>
        <v>1.6404411184819988E-3</v>
      </c>
      <c r="AT90" s="27">
        <f ca="1">'Composition Moles'!AU110/'Composition Moles'!$C110</f>
        <v>1.3585433693432703E-5</v>
      </c>
      <c r="AU90" s="27">
        <f ca="1">'Composition Moles'!AV110/'Composition Moles'!$C110</f>
        <v>0</v>
      </c>
      <c r="AV90" s="27">
        <f ca="1">'Composition Moles'!AW110/'Composition Moles'!$C110</f>
        <v>4.4831931188327921E-4</v>
      </c>
      <c r="AW90" s="27">
        <f ca="1">'Composition Moles'!AX110/'Composition Moles'!$C110</f>
        <v>4.5511202872999557E-4</v>
      </c>
      <c r="AX90" s="27">
        <f ca="1">'Composition Moles'!AY110/'Composition Moles'!$C110</f>
        <v>4.5511202872999557E-4</v>
      </c>
      <c r="AY90" s="27">
        <f ca="1">'Composition Moles'!AZ110/'Composition Moles'!$C110</f>
        <v>4.2114844449641378E-4</v>
      </c>
      <c r="AZ90" s="27">
        <f ca="1">'Composition Moles'!BA110/'Composition Moles'!$C110</f>
        <v>4.7549017927014462E-5</v>
      </c>
      <c r="BA90" s="27">
        <f ca="1">'Composition Moles'!BB110/'Composition Moles'!$C110</f>
        <v>1.2702380503359578E-3</v>
      </c>
      <c r="BB90" s="27">
        <f ca="1">'Composition Moles'!BC110/'Composition Moles'!$C110</f>
        <v>6.3851538359133695E-4</v>
      </c>
      <c r="BC90" s="27">
        <f ca="1">'Composition Moles'!BD110/'Composition Moles'!$C110</f>
        <v>3.6171217208764571E-3</v>
      </c>
      <c r="BD90" s="27">
        <f ca="1">'Composition Moles'!BE110/'Composition Moles'!$C110</f>
        <v>5.2643555562051727E-4</v>
      </c>
      <c r="BE90" s="27">
        <f ca="1">'Composition Moles'!BF110/'Composition Moles'!$C110</f>
        <v>2.2755601436499779E-4</v>
      </c>
      <c r="BF90" s="27">
        <f ca="1">'Composition Moles'!BG110/'Composition Moles'!$C110</f>
        <v>1.9019607170805785E-4</v>
      </c>
      <c r="BG90" s="27">
        <f ca="1">'Composition Moles'!BH110/'Composition Moles'!$C110</f>
        <v>7.1323526890521688E-4</v>
      </c>
      <c r="BH90" s="27">
        <f ca="1">'Composition Moles'!BI110/'Composition Moles'!$C110</f>
        <v>5.841736488176062E-4</v>
      </c>
      <c r="BI90" s="27">
        <f ca="1">'Composition Moles'!BJ110/'Composition Moles'!$C110</f>
        <v>4.2114844449641378E-4</v>
      </c>
      <c r="BJ90" s="27">
        <f ca="1">'Composition Moles'!BK110/'Composition Moles'!$C110</f>
        <v>3.2639004448472065E-3</v>
      </c>
      <c r="BK90" s="27">
        <f ca="1">'Composition Moles'!BL110/'Composition Moles'!$C110</f>
        <v>2.0717786382484871E-4</v>
      </c>
      <c r="BL90" s="27">
        <f ca="1">'Composition Moles'!BM110/'Composition Moles'!$C110</f>
        <v>1.5283612905111791E-3</v>
      </c>
      <c r="BM90" s="27">
        <f ca="1">'Composition Moles'!BN110/'Composition Moles'!$C110</f>
        <v>3.2435222943070579E-3</v>
      </c>
      <c r="BN90" s="27">
        <f ca="1">'Composition Moles'!BO110/'Composition Moles'!$C110</f>
        <v>1.5283612905111791E-3</v>
      </c>
      <c r="BO90" s="27">
        <f ca="1">'Composition Moles'!BP110/'Composition Moles'!$C110</f>
        <v>8.7626047322640936E-4</v>
      </c>
      <c r="BP90" s="27">
        <f ca="1">'Composition Moles'!BQ110/'Composition Moles'!$C110</f>
        <v>3.4608892334019809E-3</v>
      </c>
      <c r="BQ90" s="27">
        <f ca="1">'Composition Moles'!BR110/'Composition Moles'!$C110</f>
        <v>2.7238794555332567E-3</v>
      </c>
      <c r="BR90" s="27">
        <f ca="1">'Composition Moles'!BS110/'Composition Moles'!$C110</f>
        <v>5.2983191404387545E-4</v>
      </c>
      <c r="BS90" s="27">
        <f ca="1">'Composition Moles'!BT110/'Composition Moles'!$C110</f>
        <v>1.58270302528491E-3</v>
      </c>
      <c r="BT90" s="27">
        <f ca="1">'Composition Moles'!BU110/'Composition Moles'!$C110</f>
        <v>0</v>
      </c>
      <c r="BU90" s="27">
        <f t="shared" ca="1" si="7"/>
        <v>1</v>
      </c>
      <c r="BV90" s="56" t="e">
        <f t="shared" ca="1" si="6"/>
        <v>#DIV/0!</v>
      </c>
      <c r="BW90" s="27"/>
      <c r="BX90" s="23"/>
      <c r="BZ90" s="24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</row>
    <row r="91" spans="1:106">
      <c r="A91">
        <f t="shared" si="8"/>
        <v>4.4499999999999922</v>
      </c>
      <c r="B91" s="24">
        <f ca="1">B90+DeltaRK4!B92</f>
        <v>414.54818932519305</v>
      </c>
      <c r="C91" s="27">
        <f ca="1">'Composition Moles'!D111/'Composition Moles'!$C111</f>
        <v>6.0440066529608975E-2</v>
      </c>
      <c r="D91" s="27">
        <f ca="1">'Composition Moles'!E111/'Composition Moles'!$C111</f>
        <v>2.1634803156791575E-3</v>
      </c>
      <c r="E91" s="27">
        <f ca="1">'Composition Moles'!F111/'Composition Moles'!$C111</f>
        <v>3.0270225052177292E-2</v>
      </c>
      <c r="F91" s="27">
        <f ca="1">'Composition Moles'!G111/'Composition Moles'!$C111</f>
        <v>6.1470579355422123E-3</v>
      </c>
      <c r="G91" s="27">
        <f ca="1">'Composition Moles'!H111/'Composition Moles'!$C111</f>
        <v>4.1095936922633919E-4</v>
      </c>
      <c r="H91" s="27">
        <f ca="1">'Composition Moles'!I111/'Composition Moles'!$C111</f>
        <v>4.3813023661320462E-4</v>
      </c>
      <c r="I91" s="27">
        <f ca="1">'Composition Moles'!J111/'Composition Moles'!$C111</f>
        <v>1.0528711112410343E-4</v>
      </c>
      <c r="J91" s="27">
        <f ca="1">'Composition Moles'!K111/'Composition Moles'!$C111</f>
        <v>5.0945376350372627E-5</v>
      </c>
      <c r="K91" s="27">
        <f ca="1">'Composition Moles'!L111/'Composition Moles'!$C111</f>
        <v>0</v>
      </c>
      <c r="L91" s="27">
        <f ca="1">'Composition Moles'!M111/'Composition Moles'!$C111</f>
        <v>3.3963584233581753E-5</v>
      </c>
      <c r="M91" s="27">
        <f ca="1">'Composition Moles'!N111/'Composition Moles'!$C111</f>
        <v>1.0868346954746161E-4</v>
      </c>
      <c r="N91" s="27">
        <f ca="1">'Composition Moles'!O111/'Composition Moles'!$C111</f>
        <v>0</v>
      </c>
      <c r="O91" s="27">
        <f ca="1">'Composition Moles'!P111/'Composition Moles'!$C111</f>
        <v>0</v>
      </c>
      <c r="P91" s="27">
        <f ca="1">'Composition Moles'!Q111/'Composition Moles'!$C111</f>
        <v>0.14008254415755855</v>
      </c>
      <c r="Q91" s="27">
        <f ca="1">'Composition Moles'!R111/'Composition Moles'!$C111</f>
        <v>1.6981792116790877E-5</v>
      </c>
      <c r="R91" s="27">
        <f ca="1">'Composition Moles'!S111/'Composition Moles'!$C111</f>
        <v>0</v>
      </c>
      <c r="S91" s="27">
        <f ca="1">'Composition Moles'!T111/'Composition Moles'!$C111</f>
        <v>4.4152659503656276E-5</v>
      </c>
      <c r="T91" s="27">
        <f ca="1">'Composition Moles'!U111/'Composition Moles'!$C111</f>
        <v>0</v>
      </c>
      <c r="U91" s="27">
        <f ca="1">'Composition Moles'!V111/'Composition Moles'!$C111</f>
        <v>1.0189075270074524E-5</v>
      </c>
      <c r="V91" s="27">
        <f ca="1">'Composition Moles'!W111/'Composition Moles'!$C111</f>
        <v>0.44634186939774845</v>
      </c>
      <c r="W91" s="27">
        <f ca="1">'Composition Moles'!X111/'Composition Moles'!$C111</f>
        <v>3.3963584233581753E-6</v>
      </c>
      <c r="X91" s="27">
        <f ca="1">'Composition Moles'!Y111/'Composition Moles'!$C111</f>
        <v>1.0189075270074524E-5</v>
      </c>
      <c r="Y91" s="27">
        <f ca="1">'Composition Moles'!Z111/'Composition Moles'!$C111</f>
        <v>0</v>
      </c>
      <c r="Z91" s="27">
        <f ca="1">'Composition Moles'!AA111/'Composition Moles'!$C111</f>
        <v>0</v>
      </c>
      <c r="AA91" s="27">
        <f ca="1">'Composition Moles'!AB111/'Composition Moles'!$C111</f>
        <v>0</v>
      </c>
      <c r="AB91" s="27">
        <f ca="1">'Composition Moles'!AC111/'Composition Moles'!$C111</f>
        <v>0</v>
      </c>
      <c r="AC91" s="27">
        <f ca="1">'Composition Moles'!AD111/'Composition Moles'!$C111</f>
        <v>0</v>
      </c>
      <c r="AD91" s="27">
        <f ca="1">'Composition Moles'!AE111/'Composition Moles'!$C111</f>
        <v>1.3634604376058744E-4</v>
      </c>
      <c r="AE91" s="27">
        <f ca="1">'Composition Moles'!AF111/'Composition Moles'!$C111</f>
        <v>6.9360038182187528E-2</v>
      </c>
      <c r="AF91" s="27">
        <f ca="1">'Composition Moles'!AG111/'Composition Moles'!$C111</f>
        <v>0.10439107214366009</v>
      </c>
      <c r="AG91" s="27">
        <f ca="1">'Composition Moles'!AH111/'Composition Moles'!$C111</f>
        <v>4.8168067939303408E-2</v>
      </c>
      <c r="AH91" s="27">
        <f ca="1">'Composition Moles'!AI111/'Composition Moles'!$C111</f>
        <v>0</v>
      </c>
      <c r="AI91" s="27">
        <f ca="1">'Composition Moles'!AJ111/'Composition Moles'!$C111</f>
        <v>0</v>
      </c>
      <c r="AJ91" s="27">
        <f ca="1">'Composition Moles'!AK111/'Composition Moles'!$C111</f>
        <v>0</v>
      </c>
      <c r="AK91" s="27">
        <f ca="1">'Composition Moles'!AL111/'Composition Moles'!$C111</f>
        <v>7.0644255205850042E-4</v>
      </c>
      <c r="AL91" s="27">
        <f ca="1">'Composition Moles'!AM111/'Composition Moles'!$C111</f>
        <v>3.508107360840636E-7</v>
      </c>
      <c r="AM91" s="27">
        <f ca="1">'Composition Moles'!AN111/'Composition Moles'!$C111</f>
        <v>8.6375338193263676E-5</v>
      </c>
      <c r="AN91" s="27">
        <f ca="1">'Composition Moles'!AO111/'Composition Moles'!$C111</f>
        <v>8.7999646749210327E-3</v>
      </c>
      <c r="AO91" s="27">
        <f ca="1">'Composition Moles'!AP111/'Composition Moles'!$C111</f>
        <v>6.7349787535192608E-3</v>
      </c>
      <c r="AP91" s="27">
        <f ca="1">'Composition Moles'!AQ111/'Composition Moles'!$C111</f>
        <v>6.2700075870831427E-3</v>
      </c>
      <c r="AQ91" s="27">
        <f ca="1">'Composition Moles'!AR111/'Composition Moles'!$C111</f>
        <v>4.5280580437775136E-2</v>
      </c>
      <c r="AR91" s="27">
        <f ca="1">'Composition Moles'!AS111/'Composition Moles'!$C111</f>
        <v>-7.2271207873422479E-3</v>
      </c>
      <c r="AS91" s="27">
        <f ca="1">'Composition Moles'!AT111/'Composition Moles'!$C111</f>
        <v>1.6404411184819986E-3</v>
      </c>
      <c r="AT91" s="27">
        <f ca="1">'Composition Moles'!AU111/'Composition Moles'!$C111</f>
        <v>1.3585433693432701E-5</v>
      </c>
      <c r="AU91" s="27">
        <f ca="1">'Composition Moles'!AV111/'Composition Moles'!$C111</f>
        <v>0</v>
      </c>
      <c r="AV91" s="27">
        <f ca="1">'Composition Moles'!AW111/'Composition Moles'!$C111</f>
        <v>4.4831931188327916E-4</v>
      </c>
      <c r="AW91" s="27">
        <f ca="1">'Composition Moles'!AX111/'Composition Moles'!$C111</f>
        <v>4.5511202872999552E-4</v>
      </c>
      <c r="AX91" s="27">
        <f ca="1">'Composition Moles'!AY111/'Composition Moles'!$C111</f>
        <v>4.5511202872999552E-4</v>
      </c>
      <c r="AY91" s="27">
        <f ca="1">'Composition Moles'!AZ111/'Composition Moles'!$C111</f>
        <v>4.2114844449641373E-4</v>
      </c>
      <c r="AZ91" s="27">
        <f ca="1">'Composition Moles'!BA111/'Composition Moles'!$C111</f>
        <v>4.7549017927014455E-5</v>
      </c>
      <c r="BA91" s="27">
        <f ca="1">'Composition Moles'!BB111/'Composition Moles'!$C111</f>
        <v>1.2702380503359575E-3</v>
      </c>
      <c r="BB91" s="27">
        <f ca="1">'Composition Moles'!BC111/'Composition Moles'!$C111</f>
        <v>6.3851538359133684E-4</v>
      </c>
      <c r="BC91" s="27">
        <f ca="1">'Composition Moles'!BD111/'Composition Moles'!$C111</f>
        <v>3.6171217208764567E-3</v>
      </c>
      <c r="BD91" s="27">
        <f ca="1">'Composition Moles'!BE111/'Composition Moles'!$C111</f>
        <v>5.2643555562051716E-4</v>
      </c>
      <c r="BE91" s="27">
        <f ca="1">'Composition Moles'!BF111/'Composition Moles'!$C111</f>
        <v>2.2755601436499776E-4</v>
      </c>
      <c r="BF91" s="27">
        <f ca="1">'Composition Moles'!BG111/'Composition Moles'!$C111</f>
        <v>1.9019607170805782E-4</v>
      </c>
      <c r="BG91" s="27">
        <f ca="1">'Composition Moles'!BH111/'Composition Moles'!$C111</f>
        <v>7.1323526890521678E-4</v>
      </c>
      <c r="BH91" s="27">
        <f ca="1">'Composition Moles'!BI111/'Composition Moles'!$C111</f>
        <v>5.8417364881760609E-4</v>
      </c>
      <c r="BI91" s="27">
        <f ca="1">'Composition Moles'!BJ111/'Composition Moles'!$C111</f>
        <v>4.2114844449641373E-4</v>
      </c>
      <c r="BJ91" s="27">
        <f ca="1">'Composition Moles'!BK111/'Composition Moles'!$C111</f>
        <v>3.2639004448472061E-3</v>
      </c>
      <c r="BK91" s="27">
        <f ca="1">'Composition Moles'!BL111/'Composition Moles'!$C111</f>
        <v>2.0717786382484869E-4</v>
      </c>
      <c r="BL91" s="27">
        <f ca="1">'Composition Moles'!BM111/'Composition Moles'!$C111</f>
        <v>1.5283612905111789E-3</v>
      </c>
      <c r="BM91" s="27">
        <f ca="1">'Composition Moles'!BN111/'Composition Moles'!$C111</f>
        <v>3.2435222943070574E-3</v>
      </c>
      <c r="BN91" s="27">
        <f ca="1">'Composition Moles'!BO111/'Composition Moles'!$C111</f>
        <v>1.5283612905111789E-3</v>
      </c>
      <c r="BO91" s="27">
        <f ca="1">'Composition Moles'!BP111/'Composition Moles'!$C111</f>
        <v>8.7626047322640925E-4</v>
      </c>
      <c r="BP91" s="27">
        <f ca="1">'Composition Moles'!BQ111/'Composition Moles'!$C111</f>
        <v>3.4608892334019804E-3</v>
      </c>
      <c r="BQ91" s="27">
        <f ca="1">'Composition Moles'!BR111/'Composition Moles'!$C111</f>
        <v>2.7238794555332563E-3</v>
      </c>
      <c r="BR91" s="27">
        <f ca="1">'Composition Moles'!BS111/'Composition Moles'!$C111</f>
        <v>5.2983191404387534E-4</v>
      </c>
      <c r="BS91" s="27">
        <f ca="1">'Composition Moles'!BT111/'Composition Moles'!$C111</f>
        <v>1.5827030252849096E-3</v>
      </c>
      <c r="BT91" s="27">
        <f ca="1">'Composition Moles'!BU111/'Composition Moles'!$C111</f>
        <v>0</v>
      </c>
      <c r="BU91" s="27">
        <f t="shared" ca="1" si="7"/>
        <v>0.99999999999999978</v>
      </c>
      <c r="BV91" s="56" t="e">
        <f t="shared" ca="1" si="6"/>
        <v>#DIV/0!</v>
      </c>
      <c r="BW91" s="27"/>
      <c r="BX91" s="23"/>
      <c r="BZ91" s="24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</row>
    <row r="92" spans="1:106">
      <c r="A92">
        <f t="shared" si="8"/>
        <v>4.499999999999992</v>
      </c>
      <c r="B92" s="24">
        <f ca="1">B91+DeltaRK4!B93</f>
        <v>414.55630246278406</v>
      </c>
      <c r="C92" s="27">
        <f ca="1">'Composition Moles'!D112/'Composition Moles'!$C112</f>
        <v>6.0434169482283903E-2</v>
      </c>
      <c r="D92" s="27">
        <f ca="1">'Composition Moles'!E112/'Composition Moles'!$C112</f>
        <v>2.1634803156791575E-3</v>
      </c>
      <c r="E92" s="27">
        <f ca="1">'Composition Moles'!F112/'Composition Moles'!$C112</f>
        <v>3.0276086206406341E-2</v>
      </c>
      <c r="F92" s="27">
        <f ca="1">'Composition Moles'!G112/'Composition Moles'!$C112</f>
        <v>6.1470938286382259E-3</v>
      </c>
      <c r="G92" s="27">
        <f ca="1">'Composition Moles'!H112/'Composition Moles'!$C112</f>
        <v>4.1095936922633919E-4</v>
      </c>
      <c r="H92" s="27">
        <f ca="1">'Composition Moles'!I112/'Composition Moles'!$C112</f>
        <v>4.3813023661320462E-4</v>
      </c>
      <c r="I92" s="27">
        <f ca="1">'Composition Moles'!J112/'Composition Moles'!$C112</f>
        <v>1.0528711112410343E-4</v>
      </c>
      <c r="J92" s="27">
        <f ca="1">'Composition Moles'!K112/'Composition Moles'!$C112</f>
        <v>5.0945376350372627E-5</v>
      </c>
      <c r="K92" s="27">
        <f ca="1">'Composition Moles'!L112/'Composition Moles'!$C112</f>
        <v>0</v>
      </c>
      <c r="L92" s="27">
        <f ca="1">'Composition Moles'!M112/'Composition Moles'!$C112</f>
        <v>3.3963584233581753E-5</v>
      </c>
      <c r="M92" s="27">
        <f ca="1">'Composition Moles'!N112/'Composition Moles'!$C112</f>
        <v>1.0868346954746161E-4</v>
      </c>
      <c r="N92" s="27">
        <f ca="1">'Composition Moles'!O112/'Composition Moles'!$C112</f>
        <v>0</v>
      </c>
      <c r="O92" s="27">
        <f ca="1">'Composition Moles'!P112/'Composition Moles'!$C112</f>
        <v>0</v>
      </c>
      <c r="P92" s="27">
        <f ca="1">'Composition Moles'!Q112/'Composition Moles'!$C112</f>
        <v>0.14054987049108353</v>
      </c>
      <c r="Q92" s="27">
        <f ca="1">'Composition Moles'!R112/'Composition Moles'!$C112</f>
        <v>1.6981792116790877E-5</v>
      </c>
      <c r="R92" s="27">
        <f ca="1">'Composition Moles'!S112/'Composition Moles'!$C112</f>
        <v>0</v>
      </c>
      <c r="S92" s="27">
        <f ca="1">'Composition Moles'!T112/'Composition Moles'!$C112</f>
        <v>4.4152659503656276E-5</v>
      </c>
      <c r="T92" s="27">
        <f ca="1">'Composition Moles'!U112/'Composition Moles'!$C112</f>
        <v>0</v>
      </c>
      <c r="U92" s="27">
        <f ca="1">'Composition Moles'!V112/'Composition Moles'!$C112</f>
        <v>1.0189075270074524E-5</v>
      </c>
      <c r="V92" s="27">
        <f ca="1">'Composition Moles'!W112/'Composition Moles'!$C112</f>
        <v>0.44519291984495013</v>
      </c>
      <c r="W92" s="27">
        <f ca="1">'Composition Moles'!X112/'Composition Moles'!$C112</f>
        <v>3.3963584233581753E-6</v>
      </c>
      <c r="X92" s="27">
        <f ca="1">'Composition Moles'!Y112/'Composition Moles'!$C112</f>
        <v>1.0189075270074524E-5</v>
      </c>
      <c r="Y92" s="27">
        <f ca="1">'Composition Moles'!Z112/'Composition Moles'!$C112</f>
        <v>0</v>
      </c>
      <c r="Z92" s="27">
        <f ca="1">'Composition Moles'!AA112/'Composition Moles'!$C112</f>
        <v>0</v>
      </c>
      <c r="AA92" s="27">
        <f ca="1">'Composition Moles'!AB112/'Composition Moles'!$C112</f>
        <v>0</v>
      </c>
      <c r="AB92" s="27">
        <f ca="1">'Composition Moles'!AC112/'Composition Moles'!$C112</f>
        <v>0</v>
      </c>
      <c r="AC92" s="27">
        <f ca="1">'Composition Moles'!AD112/'Composition Moles'!$C112</f>
        <v>0</v>
      </c>
      <c r="AD92" s="27">
        <f ca="1">'Composition Moles'!AE112/'Composition Moles'!$C112</f>
        <v>1.3402484165234453E-4</v>
      </c>
      <c r="AE92" s="27">
        <f ca="1">'Composition Moles'!AF112/'Composition Moles'!$C112</f>
        <v>6.9101803869882045E-2</v>
      </c>
      <c r="AF92" s="27">
        <f ca="1">'Composition Moles'!AG112/'Composition Moles'!$C112</f>
        <v>0.10536802397187614</v>
      </c>
      <c r="AG92" s="27">
        <f ca="1">'Composition Moles'!AH112/'Composition Moles'!$C112</f>
        <v>4.8359421718268819E-2</v>
      </c>
      <c r="AH92" s="27">
        <f ca="1">'Composition Moles'!AI112/'Composition Moles'!$C112</f>
        <v>0</v>
      </c>
      <c r="AI92" s="27">
        <f ca="1">'Composition Moles'!AJ112/'Composition Moles'!$C112</f>
        <v>0</v>
      </c>
      <c r="AJ92" s="27">
        <f ca="1">'Composition Moles'!AK112/'Composition Moles'!$C112</f>
        <v>0</v>
      </c>
      <c r="AK92" s="27">
        <f ca="1">'Composition Moles'!AL112/'Composition Moles'!$C112</f>
        <v>7.0644255205850042E-4</v>
      </c>
      <c r="AL92" s="27">
        <f ca="1">'Composition Moles'!AM112/'Composition Moles'!$C112</f>
        <v>3.1491764007049451E-7</v>
      </c>
      <c r="AM92" s="27">
        <f ca="1">'Composition Moles'!AN112/'Composition Moles'!$C112</f>
        <v>8.0509753577430191E-5</v>
      </c>
      <c r="AN92" s="27">
        <f ca="1">'Composition Moles'!AO112/'Composition Moles'!$C112</f>
        <v>8.7999646749210327E-3</v>
      </c>
      <c r="AO92" s="27">
        <f ca="1">'Composition Moles'!AP112/'Composition Moles'!$C112</f>
        <v>6.7349787535192608E-3</v>
      </c>
      <c r="AP92" s="27">
        <f ca="1">'Composition Moles'!AQ112/'Composition Moles'!$C112</f>
        <v>6.1965991218222707E-3</v>
      </c>
      <c r="AQ92" s="27">
        <f ca="1">'Composition Moles'!AR112/'Composition Moles'!$C112</f>
        <v>4.5207171972514268E-2</v>
      </c>
      <c r="AR92" s="27">
        <f ca="1">'Composition Moles'!AS112/'Composition Moles'!$C112</f>
        <v>-7.300529252603119E-3</v>
      </c>
      <c r="AS92" s="27">
        <f ca="1">'Composition Moles'!AT112/'Composition Moles'!$C112</f>
        <v>1.6404411184819986E-3</v>
      </c>
      <c r="AT92" s="27">
        <f ca="1">'Composition Moles'!AU112/'Composition Moles'!$C112</f>
        <v>1.3585433693432701E-5</v>
      </c>
      <c r="AU92" s="27">
        <f ca="1">'Composition Moles'!AV112/'Composition Moles'!$C112</f>
        <v>0</v>
      </c>
      <c r="AV92" s="27">
        <f ca="1">'Composition Moles'!AW112/'Composition Moles'!$C112</f>
        <v>4.4831931188327916E-4</v>
      </c>
      <c r="AW92" s="27">
        <f ca="1">'Composition Moles'!AX112/'Composition Moles'!$C112</f>
        <v>4.5511202872999552E-4</v>
      </c>
      <c r="AX92" s="27">
        <f ca="1">'Composition Moles'!AY112/'Composition Moles'!$C112</f>
        <v>4.5511202872999552E-4</v>
      </c>
      <c r="AY92" s="27">
        <f ca="1">'Composition Moles'!AZ112/'Composition Moles'!$C112</f>
        <v>4.2114844449641373E-4</v>
      </c>
      <c r="AZ92" s="27">
        <f ca="1">'Composition Moles'!BA112/'Composition Moles'!$C112</f>
        <v>4.7549017927014455E-5</v>
      </c>
      <c r="BA92" s="27">
        <f ca="1">'Composition Moles'!BB112/'Composition Moles'!$C112</f>
        <v>1.2702380503359575E-3</v>
      </c>
      <c r="BB92" s="27">
        <f ca="1">'Composition Moles'!BC112/'Composition Moles'!$C112</f>
        <v>6.3851538359133684E-4</v>
      </c>
      <c r="BC92" s="27">
        <f ca="1">'Composition Moles'!BD112/'Composition Moles'!$C112</f>
        <v>3.6171217208764567E-3</v>
      </c>
      <c r="BD92" s="27">
        <f ca="1">'Composition Moles'!BE112/'Composition Moles'!$C112</f>
        <v>5.2643555562051716E-4</v>
      </c>
      <c r="BE92" s="27">
        <f ca="1">'Composition Moles'!BF112/'Composition Moles'!$C112</f>
        <v>2.2755601436499776E-4</v>
      </c>
      <c r="BF92" s="27">
        <f ca="1">'Composition Moles'!BG112/'Composition Moles'!$C112</f>
        <v>1.9019607170805782E-4</v>
      </c>
      <c r="BG92" s="27">
        <f ca="1">'Composition Moles'!BH112/'Composition Moles'!$C112</f>
        <v>7.1323526890521678E-4</v>
      </c>
      <c r="BH92" s="27">
        <f ca="1">'Composition Moles'!BI112/'Composition Moles'!$C112</f>
        <v>5.8417364881760609E-4</v>
      </c>
      <c r="BI92" s="27">
        <f ca="1">'Composition Moles'!BJ112/'Composition Moles'!$C112</f>
        <v>4.2114844449641373E-4</v>
      </c>
      <c r="BJ92" s="27">
        <f ca="1">'Composition Moles'!BK112/'Composition Moles'!$C112</f>
        <v>3.2639004448472061E-3</v>
      </c>
      <c r="BK92" s="27">
        <f ca="1">'Composition Moles'!BL112/'Composition Moles'!$C112</f>
        <v>2.0717786382484869E-4</v>
      </c>
      <c r="BL92" s="27">
        <f ca="1">'Composition Moles'!BM112/'Composition Moles'!$C112</f>
        <v>1.5283612905111789E-3</v>
      </c>
      <c r="BM92" s="27">
        <f ca="1">'Composition Moles'!BN112/'Composition Moles'!$C112</f>
        <v>3.2435222943070574E-3</v>
      </c>
      <c r="BN92" s="27">
        <f ca="1">'Composition Moles'!BO112/'Composition Moles'!$C112</f>
        <v>1.5283612905111789E-3</v>
      </c>
      <c r="BO92" s="27">
        <f ca="1">'Composition Moles'!BP112/'Composition Moles'!$C112</f>
        <v>8.7626047322640925E-4</v>
      </c>
      <c r="BP92" s="27">
        <f ca="1">'Composition Moles'!BQ112/'Composition Moles'!$C112</f>
        <v>3.4608892334019804E-3</v>
      </c>
      <c r="BQ92" s="27">
        <f ca="1">'Composition Moles'!BR112/'Composition Moles'!$C112</f>
        <v>2.7238794555332563E-3</v>
      </c>
      <c r="BR92" s="27">
        <f ca="1">'Composition Moles'!BS112/'Composition Moles'!$C112</f>
        <v>5.2983191404387534E-4</v>
      </c>
      <c r="BS92" s="27">
        <f ca="1">'Composition Moles'!BT112/'Composition Moles'!$C112</f>
        <v>1.5827030252849096E-3</v>
      </c>
      <c r="BT92" s="27">
        <f ca="1">'Composition Moles'!BU112/'Composition Moles'!$C112</f>
        <v>0</v>
      </c>
      <c r="BU92" s="27">
        <f t="shared" ca="1" si="7"/>
        <v>0.99999999999999967</v>
      </c>
      <c r="BV92" s="56" t="e">
        <f t="shared" ca="1" si="6"/>
        <v>#DIV/0!</v>
      </c>
      <c r="BW92" s="27"/>
      <c r="BX92" s="23"/>
      <c r="BZ92" s="24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</row>
    <row r="93" spans="1:106">
      <c r="A93">
        <f t="shared" si="8"/>
        <v>4.5499999999999918</v>
      </c>
      <c r="B93" s="24">
        <f ca="1">B92+DeltaRK4!B94</f>
        <v>414.56429168106376</v>
      </c>
      <c r="C93" s="27">
        <f ca="1">'Composition Moles'!D113/'Composition Moles'!$C113</f>
        <v>6.0428675486443789E-2</v>
      </c>
      <c r="D93" s="27">
        <f ca="1">'Composition Moles'!E113/'Composition Moles'!$C113</f>
        <v>2.1634803156791579E-3</v>
      </c>
      <c r="E93" s="27">
        <f ca="1">'Composition Moles'!F113/'Composition Moles'!$C113</f>
        <v>3.0281547984899643E-2</v>
      </c>
      <c r="F93" s="27">
        <f ca="1">'Composition Moles'!G113/'Composition Moles'!$C113</f>
        <v>6.1471260459850536E-3</v>
      </c>
      <c r="G93" s="27">
        <f ca="1">'Composition Moles'!H113/'Composition Moles'!$C113</f>
        <v>4.1095936922633925E-4</v>
      </c>
      <c r="H93" s="27">
        <f ca="1">'Composition Moles'!I113/'Composition Moles'!$C113</f>
        <v>4.3813023661320468E-4</v>
      </c>
      <c r="I93" s="27">
        <f ca="1">'Composition Moles'!J113/'Composition Moles'!$C113</f>
        <v>1.0528711112410345E-4</v>
      </c>
      <c r="J93" s="27">
        <f ca="1">'Composition Moles'!K113/'Composition Moles'!$C113</f>
        <v>5.0945376350372634E-5</v>
      </c>
      <c r="K93" s="27">
        <f ca="1">'Composition Moles'!L113/'Composition Moles'!$C113</f>
        <v>0</v>
      </c>
      <c r="L93" s="27">
        <f ca="1">'Composition Moles'!M113/'Composition Moles'!$C113</f>
        <v>3.396358423358176E-5</v>
      </c>
      <c r="M93" s="27">
        <f ca="1">'Composition Moles'!N113/'Composition Moles'!$C113</f>
        <v>1.0868346954746162E-4</v>
      </c>
      <c r="N93" s="27">
        <f ca="1">'Composition Moles'!O113/'Composition Moles'!$C113</f>
        <v>0</v>
      </c>
      <c r="O93" s="27">
        <f ca="1">'Composition Moles'!P113/'Composition Moles'!$C113</f>
        <v>0</v>
      </c>
      <c r="P93" s="27">
        <f ca="1">'Composition Moles'!Q113/'Composition Moles'!$C113</f>
        <v>0.14100485206355332</v>
      </c>
      <c r="Q93" s="27">
        <f ca="1">'Composition Moles'!R113/'Composition Moles'!$C113</f>
        <v>1.698179211679088E-5</v>
      </c>
      <c r="R93" s="27">
        <f ca="1">'Composition Moles'!S113/'Composition Moles'!$C113</f>
        <v>0</v>
      </c>
      <c r="S93" s="27">
        <f ca="1">'Composition Moles'!T113/'Composition Moles'!$C113</f>
        <v>4.4152659503656283E-5</v>
      </c>
      <c r="T93" s="27">
        <f ca="1">'Composition Moles'!U113/'Composition Moles'!$C113</f>
        <v>0</v>
      </c>
      <c r="U93" s="27">
        <f ca="1">'Composition Moles'!V113/'Composition Moles'!$C113</f>
        <v>1.0189075270074526E-5</v>
      </c>
      <c r="V93" s="27">
        <f ca="1">'Composition Moles'!W113/'Composition Moles'!$C113</f>
        <v>0.44407154356686562</v>
      </c>
      <c r="W93" s="27">
        <f ca="1">'Composition Moles'!X113/'Composition Moles'!$C113</f>
        <v>3.3963584233581758E-6</v>
      </c>
      <c r="X93" s="27">
        <f ca="1">'Composition Moles'!Y113/'Composition Moles'!$C113</f>
        <v>1.0189075270074526E-5</v>
      </c>
      <c r="Y93" s="27">
        <f ca="1">'Composition Moles'!Z113/'Composition Moles'!$C113</f>
        <v>0</v>
      </c>
      <c r="Z93" s="27">
        <f ca="1">'Composition Moles'!AA113/'Composition Moles'!$C113</f>
        <v>0</v>
      </c>
      <c r="AA93" s="27">
        <f ca="1">'Composition Moles'!AB113/'Composition Moles'!$C113</f>
        <v>0</v>
      </c>
      <c r="AB93" s="27">
        <f ca="1">'Composition Moles'!AC113/'Composition Moles'!$C113</f>
        <v>0</v>
      </c>
      <c r="AC93" s="27">
        <f ca="1">'Composition Moles'!AD113/'Composition Moles'!$C113</f>
        <v>0</v>
      </c>
      <c r="AD93" s="27">
        <f ca="1">'Composition Moles'!AE113/'Composition Moles'!$C113</f>
        <v>1.3177365975787798E-4</v>
      </c>
      <c r="AE93" s="27">
        <f ca="1">'Composition Moles'!AF113/'Composition Moles'!$C113</f>
        <v>6.8839715870581686E-2</v>
      </c>
      <c r="AF93" s="27">
        <f ca="1">'Composition Moles'!AG113/'Composition Moles'!$C113</f>
        <v>0.106334636697166</v>
      </c>
      <c r="AG93" s="27">
        <f ca="1">'Composition Moles'!AH113/'Composition Moles'!$C113</f>
        <v>4.8545976221960684E-2</v>
      </c>
      <c r="AH93" s="27">
        <f ca="1">'Composition Moles'!AI113/'Composition Moles'!$C113</f>
        <v>0</v>
      </c>
      <c r="AI93" s="27">
        <f ca="1">'Composition Moles'!AJ113/'Composition Moles'!$C113</f>
        <v>0</v>
      </c>
      <c r="AJ93" s="27">
        <f ca="1">'Composition Moles'!AK113/'Composition Moles'!$C113</f>
        <v>0</v>
      </c>
      <c r="AK93" s="27">
        <f ca="1">'Composition Moles'!AL113/'Composition Moles'!$C113</f>
        <v>7.0644255205850053E-4</v>
      </c>
      <c r="AL93" s="27">
        <f ca="1">'Composition Moles'!AM113/'Composition Moles'!$C113</f>
        <v>2.82700293244077E-7</v>
      </c>
      <c r="AM93" s="27">
        <f ca="1">'Composition Moles'!AN113/'Composition Moles'!$C113</f>
        <v>7.5054199963489252E-5</v>
      </c>
      <c r="AN93" s="27">
        <f ca="1">'Composition Moles'!AO113/'Composition Moles'!$C113</f>
        <v>8.7999646749210327E-3</v>
      </c>
      <c r="AO93" s="27">
        <f ca="1">'Composition Moles'!AP113/'Composition Moles'!$C113</f>
        <v>6.7349787535192617E-3</v>
      </c>
      <c r="AP93" s="27">
        <f ca="1">'Composition Moles'!AQ113/'Composition Moles'!$C113</f>
        <v>6.1242839314185043E-3</v>
      </c>
      <c r="AQ93" s="27">
        <f ca="1">'Composition Moles'!AR113/'Composition Moles'!$C113</f>
        <v>4.5134856782110509E-2</v>
      </c>
      <c r="AR93" s="27">
        <f ca="1">'Composition Moles'!AS113/'Composition Moles'!$C113</f>
        <v>-7.3728444430068872E-3</v>
      </c>
      <c r="AS93" s="27">
        <f ca="1">'Composition Moles'!AT113/'Composition Moles'!$C113</f>
        <v>1.6404411184819988E-3</v>
      </c>
      <c r="AT93" s="27">
        <f ca="1">'Composition Moles'!AU113/'Composition Moles'!$C113</f>
        <v>1.3585433693432703E-5</v>
      </c>
      <c r="AU93" s="27">
        <f ca="1">'Composition Moles'!AV113/'Composition Moles'!$C113</f>
        <v>0</v>
      </c>
      <c r="AV93" s="27">
        <f ca="1">'Composition Moles'!AW113/'Composition Moles'!$C113</f>
        <v>4.4831931188327921E-4</v>
      </c>
      <c r="AW93" s="27">
        <f ca="1">'Composition Moles'!AX113/'Composition Moles'!$C113</f>
        <v>4.5511202872999557E-4</v>
      </c>
      <c r="AX93" s="27">
        <f ca="1">'Composition Moles'!AY113/'Composition Moles'!$C113</f>
        <v>4.5511202872999557E-4</v>
      </c>
      <c r="AY93" s="27">
        <f ca="1">'Composition Moles'!AZ113/'Composition Moles'!$C113</f>
        <v>4.2114844449641378E-4</v>
      </c>
      <c r="AZ93" s="27">
        <f ca="1">'Composition Moles'!BA113/'Composition Moles'!$C113</f>
        <v>4.7549017927014462E-5</v>
      </c>
      <c r="BA93" s="27">
        <f ca="1">'Composition Moles'!BB113/'Composition Moles'!$C113</f>
        <v>1.2702380503359578E-3</v>
      </c>
      <c r="BB93" s="27">
        <f ca="1">'Composition Moles'!BC113/'Composition Moles'!$C113</f>
        <v>6.3851538359133695E-4</v>
      </c>
      <c r="BC93" s="27">
        <f ca="1">'Composition Moles'!BD113/'Composition Moles'!$C113</f>
        <v>3.6171217208764571E-3</v>
      </c>
      <c r="BD93" s="27">
        <f ca="1">'Composition Moles'!BE113/'Composition Moles'!$C113</f>
        <v>5.2643555562051727E-4</v>
      </c>
      <c r="BE93" s="27">
        <f ca="1">'Composition Moles'!BF113/'Composition Moles'!$C113</f>
        <v>2.2755601436499779E-4</v>
      </c>
      <c r="BF93" s="27">
        <f ca="1">'Composition Moles'!BG113/'Composition Moles'!$C113</f>
        <v>1.9019607170805785E-4</v>
      </c>
      <c r="BG93" s="27">
        <f ca="1">'Composition Moles'!BH113/'Composition Moles'!$C113</f>
        <v>7.1323526890521688E-4</v>
      </c>
      <c r="BH93" s="27">
        <f ca="1">'Composition Moles'!BI113/'Composition Moles'!$C113</f>
        <v>5.841736488176062E-4</v>
      </c>
      <c r="BI93" s="27">
        <f ca="1">'Composition Moles'!BJ113/'Composition Moles'!$C113</f>
        <v>4.2114844449641378E-4</v>
      </c>
      <c r="BJ93" s="27">
        <f ca="1">'Composition Moles'!BK113/'Composition Moles'!$C113</f>
        <v>3.2639004448472065E-3</v>
      </c>
      <c r="BK93" s="27">
        <f ca="1">'Composition Moles'!BL113/'Composition Moles'!$C113</f>
        <v>2.0717786382484871E-4</v>
      </c>
      <c r="BL93" s="27">
        <f ca="1">'Composition Moles'!BM113/'Composition Moles'!$C113</f>
        <v>1.5283612905111791E-3</v>
      </c>
      <c r="BM93" s="27">
        <f ca="1">'Composition Moles'!BN113/'Composition Moles'!$C113</f>
        <v>3.2435222943070579E-3</v>
      </c>
      <c r="BN93" s="27">
        <f ca="1">'Composition Moles'!BO113/'Composition Moles'!$C113</f>
        <v>1.5283612905111791E-3</v>
      </c>
      <c r="BO93" s="27">
        <f ca="1">'Composition Moles'!BP113/'Composition Moles'!$C113</f>
        <v>8.7626047322640936E-4</v>
      </c>
      <c r="BP93" s="27">
        <f ca="1">'Composition Moles'!BQ113/'Composition Moles'!$C113</f>
        <v>3.4608892334019809E-3</v>
      </c>
      <c r="BQ93" s="27">
        <f ca="1">'Composition Moles'!BR113/'Composition Moles'!$C113</f>
        <v>2.7238794555332567E-3</v>
      </c>
      <c r="BR93" s="27">
        <f ca="1">'Composition Moles'!BS113/'Composition Moles'!$C113</f>
        <v>5.2983191404387545E-4</v>
      </c>
      <c r="BS93" s="27">
        <f ca="1">'Composition Moles'!BT113/'Composition Moles'!$C113</f>
        <v>1.58270302528491E-3</v>
      </c>
      <c r="BT93" s="27">
        <f ca="1">'Composition Moles'!BU113/'Composition Moles'!$C113</f>
        <v>0</v>
      </c>
      <c r="BU93" s="27">
        <f t="shared" ca="1" si="7"/>
        <v>0.99999999999999989</v>
      </c>
      <c r="BV93" s="56" t="e">
        <f t="shared" ca="1" si="6"/>
        <v>#DIV/0!</v>
      </c>
      <c r="BW93" s="27"/>
      <c r="BX93" s="23"/>
      <c r="BZ93" s="24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</row>
    <row r="94" spans="1:106">
      <c r="A94">
        <f t="shared" si="8"/>
        <v>4.5999999999999917</v>
      </c>
      <c r="B94" s="24">
        <f ca="1">B93+DeltaRK4!B95</f>
        <v>414.57216897279932</v>
      </c>
      <c r="C94" s="27">
        <f ca="1">'Composition Moles'!D114/'Composition Moles'!$C114</f>
        <v>6.0423556185676679E-2</v>
      </c>
      <c r="D94" s="27">
        <f ca="1">'Composition Moles'!E114/'Composition Moles'!$C114</f>
        <v>2.1634803156791579E-3</v>
      </c>
      <c r="E94" s="27">
        <f ca="1">'Composition Moles'!F114/'Composition Moles'!$C114</f>
        <v>3.0286638367451456E-2</v>
      </c>
      <c r="F94" s="27">
        <f ca="1">'Composition Moles'!G114/'Composition Moles'!$C114</f>
        <v>6.1471549642003569E-3</v>
      </c>
      <c r="G94" s="27">
        <f ca="1">'Composition Moles'!H114/'Composition Moles'!$C114</f>
        <v>4.1095936922633925E-4</v>
      </c>
      <c r="H94" s="27">
        <f ca="1">'Composition Moles'!I114/'Composition Moles'!$C114</f>
        <v>4.3813023661320468E-4</v>
      </c>
      <c r="I94" s="27">
        <f ca="1">'Composition Moles'!J114/'Composition Moles'!$C114</f>
        <v>1.0528711112410345E-4</v>
      </c>
      <c r="J94" s="27">
        <f ca="1">'Composition Moles'!K114/'Composition Moles'!$C114</f>
        <v>5.0945376350372634E-5</v>
      </c>
      <c r="K94" s="27">
        <f ca="1">'Composition Moles'!L114/'Composition Moles'!$C114</f>
        <v>0</v>
      </c>
      <c r="L94" s="27">
        <f ca="1">'Composition Moles'!M114/'Composition Moles'!$C114</f>
        <v>3.396358423358176E-5</v>
      </c>
      <c r="M94" s="27">
        <f ca="1">'Composition Moles'!N114/'Composition Moles'!$C114</f>
        <v>1.0868346954746162E-4</v>
      </c>
      <c r="N94" s="27">
        <f ca="1">'Composition Moles'!O114/'Composition Moles'!$C114</f>
        <v>0</v>
      </c>
      <c r="O94" s="27">
        <f ca="1">'Composition Moles'!P114/'Composition Moles'!$C114</f>
        <v>0</v>
      </c>
      <c r="P94" s="27">
        <f ca="1">'Composition Moles'!Q114/'Composition Moles'!$C114</f>
        <v>0.14144766311292406</v>
      </c>
      <c r="Q94" s="27">
        <f ca="1">'Composition Moles'!R114/'Composition Moles'!$C114</f>
        <v>1.698179211679088E-5</v>
      </c>
      <c r="R94" s="27">
        <f ca="1">'Composition Moles'!S114/'Composition Moles'!$C114</f>
        <v>0</v>
      </c>
      <c r="S94" s="27">
        <f ca="1">'Composition Moles'!T114/'Composition Moles'!$C114</f>
        <v>4.4152659503656283E-5</v>
      </c>
      <c r="T94" s="27">
        <f ca="1">'Composition Moles'!U114/'Composition Moles'!$C114</f>
        <v>0</v>
      </c>
      <c r="U94" s="27">
        <f ca="1">'Composition Moles'!V114/'Composition Moles'!$C114</f>
        <v>1.0189075270074526E-5</v>
      </c>
      <c r="V94" s="27">
        <f ca="1">'Composition Moles'!W114/'Composition Moles'!$C114</f>
        <v>0.4429773478595459</v>
      </c>
      <c r="W94" s="27">
        <f ca="1">'Composition Moles'!X114/'Composition Moles'!$C114</f>
        <v>3.3963584233581758E-6</v>
      </c>
      <c r="X94" s="27">
        <f ca="1">'Composition Moles'!Y114/'Composition Moles'!$C114</f>
        <v>1.0189075270074526E-5</v>
      </c>
      <c r="Y94" s="27">
        <f ca="1">'Composition Moles'!Z114/'Composition Moles'!$C114</f>
        <v>0</v>
      </c>
      <c r="Z94" s="27">
        <f ca="1">'Composition Moles'!AA114/'Composition Moles'!$C114</f>
        <v>0</v>
      </c>
      <c r="AA94" s="27">
        <f ca="1">'Composition Moles'!AB114/'Composition Moles'!$C114</f>
        <v>0</v>
      </c>
      <c r="AB94" s="27">
        <f ca="1">'Composition Moles'!AC114/'Composition Moles'!$C114</f>
        <v>0</v>
      </c>
      <c r="AC94" s="27">
        <f ca="1">'Composition Moles'!AD114/'Composition Moles'!$C114</f>
        <v>0</v>
      </c>
      <c r="AD94" s="27">
        <f ca="1">'Composition Moles'!AE114/'Composition Moles'!$C114</f>
        <v>1.2956245405525957E-4</v>
      </c>
      <c r="AE94" s="27">
        <f ca="1">'Composition Moles'!AF114/'Composition Moles'!$C114</f>
        <v>6.857403228602614E-2</v>
      </c>
      <c r="AF94" s="27">
        <f ca="1">'Composition Moles'!AG114/'Composition Moles'!$C114</f>
        <v>0.10729091970089957</v>
      </c>
      <c r="AG94" s="27">
        <f ca="1">'Composition Moles'!AH114/'Composition Moles'!$C114</f>
        <v>4.8727813794762112E-2</v>
      </c>
      <c r="AH94" s="27">
        <f ca="1">'Composition Moles'!AI114/'Composition Moles'!$C114</f>
        <v>0</v>
      </c>
      <c r="AI94" s="27">
        <f ca="1">'Composition Moles'!AJ114/'Composition Moles'!$C114</f>
        <v>0</v>
      </c>
      <c r="AJ94" s="27">
        <f ca="1">'Composition Moles'!AK114/'Composition Moles'!$C114</f>
        <v>0</v>
      </c>
      <c r="AK94" s="27">
        <f ca="1">'Composition Moles'!AL114/'Composition Moles'!$C114</f>
        <v>7.0644255205850053E-4</v>
      </c>
      <c r="AL94" s="27">
        <f ca="1">'Composition Moles'!AM114/'Composition Moles'!$C114</f>
        <v>2.5378207794092888E-7</v>
      </c>
      <c r="AM94" s="27">
        <f ca="1">'Composition Moles'!AN114/'Composition Moles'!$C114</f>
        <v>6.9980036993737423E-5</v>
      </c>
      <c r="AN94" s="27">
        <f ca="1">'Composition Moles'!AO114/'Composition Moles'!$C114</f>
        <v>8.7999646749210327E-3</v>
      </c>
      <c r="AO94" s="27">
        <f ca="1">'Composition Moles'!AP114/'Composition Moles'!$C114</f>
        <v>6.7349787535192617E-3</v>
      </c>
      <c r="AP94" s="27">
        <f ca="1">'Composition Moles'!AQ114/'Composition Moles'!$C114</f>
        <v>6.0530379157042536E-3</v>
      </c>
      <c r="AQ94" s="27">
        <f ca="1">'Composition Moles'!AR114/'Composition Moles'!$C114</f>
        <v>4.5063610766396256E-2</v>
      </c>
      <c r="AR94" s="27">
        <f ca="1">'Composition Moles'!AS114/'Composition Moles'!$C114</f>
        <v>-7.4440904587211388E-3</v>
      </c>
      <c r="AS94" s="27">
        <f ca="1">'Composition Moles'!AT114/'Composition Moles'!$C114</f>
        <v>1.6404411184819988E-3</v>
      </c>
      <c r="AT94" s="27">
        <f ca="1">'Composition Moles'!AU114/'Composition Moles'!$C114</f>
        <v>1.3585433693432703E-5</v>
      </c>
      <c r="AU94" s="27">
        <f ca="1">'Composition Moles'!AV114/'Composition Moles'!$C114</f>
        <v>0</v>
      </c>
      <c r="AV94" s="27">
        <f ca="1">'Composition Moles'!AW114/'Composition Moles'!$C114</f>
        <v>4.4831931188327921E-4</v>
      </c>
      <c r="AW94" s="27">
        <f ca="1">'Composition Moles'!AX114/'Composition Moles'!$C114</f>
        <v>4.5511202872999557E-4</v>
      </c>
      <c r="AX94" s="27">
        <f ca="1">'Composition Moles'!AY114/'Composition Moles'!$C114</f>
        <v>4.5511202872999557E-4</v>
      </c>
      <c r="AY94" s="27">
        <f ca="1">'Composition Moles'!AZ114/'Composition Moles'!$C114</f>
        <v>4.2114844449641378E-4</v>
      </c>
      <c r="AZ94" s="27">
        <f ca="1">'Composition Moles'!BA114/'Composition Moles'!$C114</f>
        <v>4.7549017927014462E-5</v>
      </c>
      <c r="BA94" s="27">
        <f ca="1">'Composition Moles'!BB114/'Composition Moles'!$C114</f>
        <v>1.2702380503359578E-3</v>
      </c>
      <c r="BB94" s="27">
        <f ca="1">'Composition Moles'!BC114/'Composition Moles'!$C114</f>
        <v>6.3851538359133695E-4</v>
      </c>
      <c r="BC94" s="27">
        <f ca="1">'Composition Moles'!BD114/'Composition Moles'!$C114</f>
        <v>3.6171217208764571E-3</v>
      </c>
      <c r="BD94" s="27">
        <f ca="1">'Composition Moles'!BE114/'Composition Moles'!$C114</f>
        <v>5.2643555562051727E-4</v>
      </c>
      <c r="BE94" s="27">
        <f ca="1">'Composition Moles'!BF114/'Composition Moles'!$C114</f>
        <v>2.2755601436499779E-4</v>
      </c>
      <c r="BF94" s="27">
        <f ca="1">'Composition Moles'!BG114/'Composition Moles'!$C114</f>
        <v>1.9019607170805785E-4</v>
      </c>
      <c r="BG94" s="27">
        <f ca="1">'Composition Moles'!BH114/'Composition Moles'!$C114</f>
        <v>7.1323526890521688E-4</v>
      </c>
      <c r="BH94" s="27">
        <f ca="1">'Composition Moles'!BI114/'Composition Moles'!$C114</f>
        <v>5.841736488176062E-4</v>
      </c>
      <c r="BI94" s="27">
        <f ca="1">'Composition Moles'!BJ114/'Composition Moles'!$C114</f>
        <v>4.2114844449641378E-4</v>
      </c>
      <c r="BJ94" s="27">
        <f ca="1">'Composition Moles'!BK114/'Composition Moles'!$C114</f>
        <v>3.2639004448472065E-3</v>
      </c>
      <c r="BK94" s="27">
        <f ca="1">'Composition Moles'!BL114/'Composition Moles'!$C114</f>
        <v>2.0717786382484871E-4</v>
      </c>
      <c r="BL94" s="27">
        <f ca="1">'Composition Moles'!BM114/'Composition Moles'!$C114</f>
        <v>1.5283612905111791E-3</v>
      </c>
      <c r="BM94" s="27">
        <f ca="1">'Composition Moles'!BN114/'Composition Moles'!$C114</f>
        <v>3.2435222943070579E-3</v>
      </c>
      <c r="BN94" s="27">
        <f ca="1">'Composition Moles'!BO114/'Composition Moles'!$C114</f>
        <v>1.5283612905111791E-3</v>
      </c>
      <c r="BO94" s="27">
        <f ca="1">'Composition Moles'!BP114/'Composition Moles'!$C114</f>
        <v>8.7626047322640936E-4</v>
      </c>
      <c r="BP94" s="27">
        <f ca="1">'Composition Moles'!BQ114/'Composition Moles'!$C114</f>
        <v>3.4608892334019809E-3</v>
      </c>
      <c r="BQ94" s="27">
        <f ca="1">'Composition Moles'!BR114/'Composition Moles'!$C114</f>
        <v>2.7238794555332567E-3</v>
      </c>
      <c r="BR94" s="27">
        <f ca="1">'Composition Moles'!BS114/'Composition Moles'!$C114</f>
        <v>5.2983191404387545E-4</v>
      </c>
      <c r="BS94" s="27">
        <f ca="1">'Composition Moles'!BT114/'Composition Moles'!$C114</f>
        <v>1.58270302528491E-3</v>
      </c>
      <c r="BT94" s="27">
        <f ca="1">'Composition Moles'!BU114/'Composition Moles'!$C114</f>
        <v>0</v>
      </c>
      <c r="BU94" s="27">
        <f t="shared" ca="1" si="7"/>
        <v>0.99999999999999989</v>
      </c>
      <c r="BV94" s="56" t="e">
        <f t="shared" ca="1" si="6"/>
        <v>#DIV/0!</v>
      </c>
      <c r="BW94" s="27"/>
      <c r="BX94" s="23"/>
      <c r="BZ94" s="24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</row>
    <row r="95" spans="1:106">
      <c r="A95">
        <f t="shared" si="8"/>
        <v>4.6499999999999915</v>
      </c>
      <c r="B95" s="24">
        <f ca="1">B94+DeltaRK4!B96</f>
        <v>414.5799398578506</v>
      </c>
      <c r="C95" s="27">
        <f ca="1">'Composition Moles'!D115/'Composition Moles'!$C115</f>
        <v>6.0418785215135544E-2</v>
      </c>
      <c r="D95" s="27">
        <f ca="1">'Composition Moles'!E115/'Composition Moles'!$C115</f>
        <v>2.1634803156791575E-3</v>
      </c>
      <c r="E95" s="27">
        <f ca="1">'Composition Moles'!F115/'Composition Moles'!$C115</f>
        <v>3.0291383380588812E-2</v>
      </c>
      <c r="F95" s="27">
        <f ca="1">'Composition Moles'!G115/'Composition Moles'!$C115</f>
        <v>6.1471809216041163E-3</v>
      </c>
      <c r="G95" s="27">
        <f ca="1">'Composition Moles'!H115/'Composition Moles'!$C115</f>
        <v>4.1095936922633919E-4</v>
      </c>
      <c r="H95" s="27">
        <f ca="1">'Composition Moles'!I115/'Composition Moles'!$C115</f>
        <v>4.3813023661320462E-4</v>
      </c>
      <c r="I95" s="27">
        <f ca="1">'Composition Moles'!J115/'Composition Moles'!$C115</f>
        <v>1.0528711112410343E-4</v>
      </c>
      <c r="J95" s="27">
        <f ca="1">'Composition Moles'!K115/'Composition Moles'!$C115</f>
        <v>5.0945376350372627E-5</v>
      </c>
      <c r="K95" s="27">
        <f ca="1">'Composition Moles'!L115/'Composition Moles'!$C115</f>
        <v>0</v>
      </c>
      <c r="L95" s="27">
        <f ca="1">'Composition Moles'!M115/'Composition Moles'!$C115</f>
        <v>3.3963584233581753E-5</v>
      </c>
      <c r="M95" s="27">
        <f ca="1">'Composition Moles'!N115/'Composition Moles'!$C115</f>
        <v>1.0868346954746161E-4</v>
      </c>
      <c r="N95" s="27">
        <f ca="1">'Composition Moles'!O115/'Composition Moles'!$C115</f>
        <v>0</v>
      </c>
      <c r="O95" s="27">
        <f ca="1">'Composition Moles'!P115/'Composition Moles'!$C115</f>
        <v>0</v>
      </c>
      <c r="P95" s="27">
        <f ca="1">'Composition Moles'!Q115/'Composition Moles'!$C115</f>
        <v>0.14187850352283682</v>
      </c>
      <c r="Q95" s="27">
        <f ca="1">'Composition Moles'!R115/'Composition Moles'!$C115</f>
        <v>1.6981792116790877E-5</v>
      </c>
      <c r="R95" s="27">
        <f ca="1">'Composition Moles'!S115/'Composition Moles'!$C115</f>
        <v>0</v>
      </c>
      <c r="S95" s="27">
        <f ca="1">'Composition Moles'!T115/'Composition Moles'!$C115</f>
        <v>4.4152659503656276E-5</v>
      </c>
      <c r="T95" s="27">
        <f ca="1">'Composition Moles'!U115/'Composition Moles'!$C115</f>
        <v>0</v>
      </c>
      <c r="U95" s="27">
        <f ca="1">'Composition Moles'!V115/'Composition Moles'!$C115</f>
        <v>1.0189075270074524E-5</v>
      </c>
      <c r="V95" s="27">
        <f ca="1">'Composition Moles'!W115/'Composition Moles'!$C115</f>
        <v>0.44190988882852583</v>
      </c>
      <c r="W95" s="27">
        <f ca="1">'Composition Moles'!X115/'Composition Moles'!$C115</f>
        <v>3.3963584233581753E-6</v>
      </c>
      <c r="X95" s="27">
        <f ca="1">'Composition Moles'!Y115/'Composition Moles'!$C115</f>
        <v>1.0189075270074524E-5</v>
      </c>
      <c r="Y95" s="27">
        <f ca="1">'Composition Moles'!Z115/'Composition Moles'!$C115</f>
        <v>0</v>
      </c>
      <c r="Z95" s="27">
        <f ca="1">'Composition Moles'!AA115/'Composition Moles'!$C115</f>
        <v>0</v>
      </c>
      <c r="AA95" s="27">
        <f ca="1">'Composition Moles'!AB115/'Composition Moles'!$C115</f>
        <v>0</v>
      </c>
      <c r="AB95" s="27">
        <f ca="1">'Composition Moles'!AC115/'Composition Moles'!$C115</f>
        <v>0</v>
      </c>
      <c r="AC95" s="27">
        <f ca="1">'Composition Moles'!AD115/'Composition Moles'!$C115</f>
        <v>0</v>
      </c>
      <c r="AD95" s="27">
        <f ca="1">'Composition Moles'!AE115/'Composition Moles'!$C115</f>
        <v>1.2738769164424968E-4</v>
      </c>
      <c r="AE95" s="27">
        <f ca="1">'Composition Moles'!AF115/'Composition Moles'!$C115</f>
        <v>6.8305000471923866E-2</v>
      </c>
      <c r="AF95" s="27">
        <f ca="1">'Composition Moles'!AG115/'Composition Moles'!$C115</f>
        <v>0.10823688866944028</v>
      </c>
      <c r="AG95" s="27">
        <f ca="1">'Composition Moles'!AH115/'Composition Moles'!$C115</f>
        <v>4.8905016133522328E-2</v>
      </c>
      <c r="AH95" s="27">
        <f ca="1">'Composition Moles'!AI115/'Composition Moles'!$C115</f>
        <v>0</v>
      </c>
      <c r="AI95" s="27">
        <f ca="1">'Composition Moles'!AJ115/'Composition Moles'!$C115</f>
        <v>0</v>
      </c>
      <c r="AJ95" s="27">
        <f ca="1">'Composition Moles'!AK115/'Composition Moles'!$C115</f>
        <v>0</v>
      </c>
      <c r="AK95" s="27">
        <f ca="1">'Composition Moles'!AL115/'Composition Moles'!$C115</f>
        <v>7.0644255205850042E-4</v>
      </c>
      <c r="AL95" s="27">
        <f ca="1">'Composition Moles'!AM115/'Composition Moles'!$C115</f>
        <v>2.2782467418028988E-7</v>
      </c>
      <c r="AM95" s="27">
        <f ca="1">'Composition Moles'!AN115/'Composition Moles'!$C115</f>
        <v>6.526059482161767E-5</v>
      </c>
      <c r="AN95" s="27">
        <f ca="1">'Composition Moles'!AO115/'Composition Moles'!$C115</f>
        <v>8.7999646749210327E-3</v>
      </c>
      <c r="AO95" s="27">
        <f ca="1">'Composition Moles'!AP115/'Composition Moles'!$C115</f>
        <v>6.7349787535192608E-3</v>
      </c>
      <c r="AP95" s="27">
        <f ca="1">'Composition Moles'!AQ115/'Composition Moles'!$C115</f>
        <v>5.9828376790027251E-3</v>
      </c>
      <c r="AQ95" s="27">
        <f ca="1">'Composition Moles'!AR115/'Composition Moles'!$C115</f>
        <v>4.4993410529694723E-2</v>
      </c>
      <c r="AR95" s="27">
        <f ca="1">'Composition Moles'!AS115/'Composition Moles'!$C115</f>
        <v>-7.5142906954226638E-3</v>
      </c>
      <c r="AS95" s="27">
        <f ca="1">'Composition Moles'!AT115/'Composition Moles'!$C115</f>
        <v>1.6404411184819986E-3</v>
      </c>
      <c r="AT95" s="27">
        <f ca="1">'Composition Moles'!AU115/'Composition Moles'!$C115</f>
        <v>1.3585433693432701E-5</v>
      </c>
      <c r="AU95" s="27">
        <f ca="1">'Composition Moles'!AV115/'Composition Moles'!$C115</f>
        <v>0</v>
      </c>
      <c r="AV95" s="27">
        <f ca="1">'Composition Moles'!AW115/'Composition Moles'!$C115</f>
        <v>4.4831931188327916E-4</v>
      </c>
      <c r="AW95" s="27">
        <f ca="1">'Composition Moles'!AX115/'Composition Moles'!$C115</f>
        <v>4.5511202872999552E-4</v>
      </c>
      <c r="AX95" s="27">
        <f ca="1">'Composition Moles'!AY115/'Composition Moles'!$C115</f>
        <v>4.5511202872999552E-4</v>
      </c>
      <c r="AY95" s="27">
        <f ca="1">'Composition Moles'!AZ115/'Composition Moles'!$C115</f>
        <v>4.2114844449641373E-4</v>
      </c>
      <c r="AZ95" s="27">
        <f ca="1">'Composition Moles'!BA115/'Composition Moles'!$C115</f>
        <v>4.7549017927014455E-5</v>
      </c>
      <c r="BA95" s="27">
        <f ca="1">'Composition Moles'!BB115/'Composition Moles'!$C115</f>
        <v>1.2702380503359575E-3</v>
      </c>
      <c r="BB95" s="27">
        <f ca="1">'Composition Moles'!BC115/'Composition Moles'!$C115</f>
        <v>6.3851538359133684E-4</v>
      </c>
      <c r="BC95" s="27">
        <f ca="1">'Composition Moles'!BD115/'Composition Moles'!$C115</f>
        <v>3.6171217208764567E-3</v>
      </c>
      <c r="BD95" s="27">
        <f ca="1">'Composition Moles'!BE115/'Composition Moles'!$C115</f>
        <v>5.2643555562051716E-4</v>
      </c>
      <c r="BE95" s="27">
        <f ca="1">'Composition Moles'!BF115/'Composition Moles'!$C115</f>
        <v>2.2755601436499776E-4</v>
      </c>
      <c r="BF95" s="27">
        <f ca="1">'Composition Moles'!BG115/'Composition Moles'!$C115</f>
        <v>1.9019607170805782E-4</v>
      </c>
      <c r="BG95" s="27">
        <f ca="1">'Composition Moles'!BH115/'Composition Moles'!$C115</f>
        <v>7.1323526890521678E-4</v>
      </c>
      <c r="BH95" s="27">
        <f ca="1">'Composition Moles'!BI115/'Composition Moles'!$C115</f>
        <v>5.8417364881760609E-4</v>
      </c>
      <c r="BI95" s="27">
        <f ca="1">'Composition Moles'!BJ115/'Composition Moles'!$C115</f>
        <v>4.2114844449641373E-4</v>
      </c>
      <c r="BJ95" s="27">
        <f ca="1">'Composition Moles'!BK115/'Composition Moles'!$C115</f>
        <v>3.2639004448472061E-3</v>
      </c>
      <c r="BK95" s="27">
        <f ca="1">'Composition Moles'!BL115/'Composition Moles'!$C115</f>
        <v>2.0717786382484869E-4</v>
      </c>
      <c r="BL95" s="27">
        <f ca="1">'Composition Moles'!BM115/'Composition Moles'!$C115</f>
        <v>1.5283612905111789E-3</v>
      </c>
      <c r="BM95" s="27">
        <f ca="1">'Composition Moles'!BN115/'Composition Moles'!$C115</f>
        <v>3.2435222943070574E-3</v>
      </c>
      <c r="BN95" s="27">
        <f ca="1">'Composition Moles'!BO115/'Composition Moles'!$C115</f>
        <v>1.5283612905111789E-3</v>
      </c>
      <c r="BO95" s="27">
        <f ca="1">'Composition Moles'!BP115/'Composition Moles'!$C115</f>
        <v>8.7626047322640925E-4</v>
      </c>
      <c r="BP95" s="27">
        <f ca="1">'Composition Moles'!BQ115/'Composition Moles'!$C115</f>
        <v>3.4608892334019804E-3</v>
      </c>
      <c r="BQ95" s="27">
        <f ca="1">'Composition Moles'!BR115/'Composition Moles'!$C115</f>
        <v>2.7238794555332563E-3</v>
      </c>
      <c r="BR95" s="27">
        <f ca="1">'Composition Moles'!BS115/'Composition Moles'!$C115</f>
        <v>5.2983191404387534E-4</v>
      </c>
      <c r="BS95" s="27">
        <f ca="1">'Composition Moles'!BT115/'Composition Moles'!$C115</f>
        <v>1.5827030252849096E-3</v>
      </c>
      <c r="BT95" s="27">
        <f ca="1">'Composition Moles'!BU115/'Composition Moles'!$C115</f>
        <v>0</v>
      </c>
      <c r="BU95" s="27">
        <f t="shared" ca="1" si="7"/>
        <v>0.99999999999999967</v>
      </c>
      <c r="BV95" s="56" t="e">
        <f t="shared" ca="1" si="6"/>
        <v>#DIV/0!</v>
      </c>
      <c r="BW95" s="27"/>
      <c r="BX95" s="23"/>
      <c r="BZ95" s="24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</row>
    <row r="96" spans="1:106">
      <c r="A96">
        <f t="shared" si="8"/>
        <v>4.6999999999999913</v>
      </c>
      <c r="B96" s="24">
        <f ca="1">B95+DeltaRK4!B97</f>
        <v>414.58760872044905</v>
      </c>
      <c r="C96" s="27">
        <f ca="1">'Composition Moles'!D116/'Composition Moles'!$C116</f>
        <v>6.0414338071290513E-2</v>
      </c>
      <c r="D96" s="27">
        <f ca="1">'Composition Moles'!E116/'Composition Moles'!$C116</f>
        <v>2.1634803156791579E-3</v>
      </c>
      <c r="E96" s="27">
        <f ca="1">'Composition Moles'!F116/'Composition Moles'!$C116</f>
        <v>3.0295807224261843E-2</v>
      </c>
      <c r="F96" s="27">
        <f ca="1">'Composition Moles'!G116/'Composition Moles'!$C116</f>
        <v>6.1472042217761372E-3</v>
      </c>
      <c r="G96" s="27">
        <f ca="1">'Composition Moles'!H116/'Composition Moles'!$C116</f>
        <v>4.1095936922633925E-4</v>
      </c>
      <c r="H96" s="27">
        <f ca="1">'Composition Moles'!I116/'Composition Moles'!$C116</f>
        <v>4.3813023661320468E-4</v>
      </c>
      <c r="I96" s="27">
        <f ca="1">'Composition Moles'!J116/'Composition Moles'!$C116</f>
        <v>1.0528711112410345E-4</v>
      </c>
      <c r="J96" s="27">
        <f ca="1">'Composition Moles'!K116/'Composition Moles'!$C116</f>
        <v>5.0945376350372634E-5</v>
      </c>
      <c r="K96" s="27">
        <f ca="1">'Composition Moles'!L116/'Composition Moles'!$C116</f>
        <v>0</v>
      </c>
      <c r="L96" s="27">
        <f ca="1">'Composition Moles'!M116/'Composition Moles'!$C116</f>
        <v>3.396358423358176E-5</v>
      </c>
      <c r="M96" s="27">
        <f ca="1">'Composition Moles'!N116/'Composition Moles'!$C116</f>
        <v>1.0868346954746162E-4</v>
      </c>
      <c r="N96" s="27">
        <f ca="1">'Composition Moles'!O116/'Composition Moles'!$C116</f>
        <v>0</v>
      </c>
      <c r="O96" s="27">
        <f ca="1">'Composition Moles'!P116/'Composition Moles'!$C116</f>
        <v>0</v>
      </c>
      <c r="P96" s="27">
        <f ca="1">'Composition Moles'!Q116/'Composition Moles'!$C116</f>
        <v>0.14229759869656561</v>
      </c>
      <c r="Q96" s="27">
        <f ca="1">'Composition Moles'!R116/'Composition Moles'!$C116</f>
        <v>1.698179211679088E-5</v>
      </c>
      <c r="R96" s="27">
        <f ca="1">'Composition Moles'!S116/'Composition Moles'!$C116</f>
        <v>0</v>
      </c>
      <c r="S96" s="27">
        <f ca="1">'Composition Moles'!T116/'Composition Moles'!$C116</f>
        <v>4.4152659503656283E-5</v>
      </c>
      <c r="T96" s="27">
        <f ca="1">'Composition Moles'!U116/'Composition Moles'!$C116</f>
        <v>0</v>
      </c>
      <c r="U96" s="27">
        <f ca="1">'Composition Moles'!V116/'Composition Moles'!$C116</f>
        <v>1.0189075270074526E-5</v>
      </c>
      <c r="V96" s="27">
        <f ca="1">'Composition Moles'!W116/'Composition Moles'!$C116</f>
        <v>0.44086867170899841</v>
      </c>
      <c r="W96" s="27">
        <f ca="1">'Composition Moles'!X116/'Composition Moles'!$C116</f>
        <v>3.3963584233581758E-6</v>
      </c>
      <c r="X96" s="27">
        <f ca="1">'Composition Moles'!Y116/'Composition Moles'!$C116</f>
        <v>1.0189075270074526E-5</v>
      </c>
      <c r="Y96" s="27">
        <f ca="1">'Composition Moles'!Z116/'Composition Moles'!$C116</f>
        <v>0</v>
      </c>
      <c r="Z96" s="27">
        <f ca="1">'Composition Moles'!AA116/'Composition Moles'!$C116</f>
        <v>0</v>
      </c>
      <c r="AA96" s="27">
        <f ca="1">'Composition Moles'!AB116/'Composition Moles'!$C116</f>
        <v>0</v>
      </c>
      <c r="AB96" s="27">
        <f ca="1">'Composition Moles'!AC116/'Composition Moles'!$C116</f>
        <v>0</v>
      </c>
      <c r="AC96" s="27">
        <f ca="1">'Composition Moles'!AD116/'Composition Moles'!$C116</f>
        <v>0</v>
      </c>
      <c r="AD96" s="27">
        <f ca="1">'Composition Moles'!AE116/'Composition Moles'!$C116</f>
        <v>1.2527228595549933E-4</v>
      </c>
      <c r="AE96" s="27">
        <f ca="1">'Composition Moles'!AF116/'Composition Moles'!$C116</f>
        <v>6.8032857448108733E-2</v>
      </c>
      <c r="AF96" s="27">
        <f ca="1">'Composition Moles'!AG116/'Composition Moles'!$C116</f>
        <v>0.1091725652640087</v>
      </c>
      <c r="AG96" s="27">
        <f ca="1">'Composition Moles'!AH116/'Composition Moles'!$C116</f>
        <v>4.907766427418863E-2</v>
      </c>
      <c r="AH96" s="27">
        <f ca="1">'Composition Moles'!AI116/'Composition Moles'!$C116</f>
        <v>0</v>
      </c>
      <c r="AI96" s="27">
        <f ca="1">'Composition Moles'!AJ116/'Composition Moles'!$C116</f>
        <v>0</v>
      </c>
      <c r="AJ96" s="27">
        <f ca="1">'Composition Moles'!AK116/'Composition Moles'!$C116</f>
        <v>0</v>
      </c>
      <c r="AK96" s="27">
        <f ca="1">'Composition Moles'!AL116/'Composition Moles'!$C116</f>
        <v>7.0644255205850053E-4</v>
      </c>
      <c r="AL96" s="27">
        <f ca="1">'Composition Moles'!AM116/'Composition Moles'!$C116</f>
        <v>2.0452450215954335E-7</v>
      </c>
      <c r="AM96" s="27">
        <f ca="1">'Composition Moles'!AN116/'Composition Moles'!$C116</f>
        <v>6.0871050702898681E-5</v>
      </c>
      <c r="AN96" s="27">
        <f ca="1">'Composition Moles'!AO116/'Composition Moles'!$C116</f>
        <v>8.7999646749210327E-3</v>
      </c>
      <c r="AO96" s="27">
        <f ca="1">'Composition Moles'!AP116/'Composition Moles'!$C116</f>
        <v>6.7349787535192617E-3</v>
      </c>
      <c r="AP96" s="27">
        <f ca="1">'Composition Moles'!AQ116/'Composition Moles'!$C116</f>
        <v>5.9136605071222802E-3</v>
      </c>
      <c r="AQ96" s="27">
        <f ca="1">'Composition Moles'!AR116/'Composition Moles'!$C116</f>
        <v>4.4924233357814286E-2</v>
      </c>
      <c r="AR96" s="27">
        <f ca="1">'Composition Moles'!AS116/'Composition Moles'!$C116</f>
        <v>-7.5834678673031104E-3</v>
      </c>
      <c r="AS96" s="27">
        <f ca="1">'Composition Moles'!AT116/'Composition Moles'!$C116</f>
        <v>1.6404411184819988E-3</v>
      </c>
      <c r="AT96" s="27">
        <f ca="1">'Composition Moles'!AU116/'Composition Moles'!$C116</f>
        <v>1.3585433693432703E-5</v>
      </c>
      <c r="AU96" s="27">
        <f ca="1">'Composition Moles'!AV116/'Composition Moles'!$C116</f>
        <v>0</v>
      </c>
      <c r="AV96" s="27">
        <f ca="1">'Composition Moles'!AW116/'Composition Moles'!$C116</f>
        <v>4.4831931188327921E-4</v>
      </c>
      <c r="AW96" s="27">
        <f ca="1">'Composition Moles'!AX116/'Composition Moles'!$C116</f>
        <v>4.5511202872999557E-4</v>
      </c>
      <c r="AX96" s="27">
        <f ca="1">'Composition Moles'!AY116/'Composition Moles'!$C116</f>
        <v>4.5511202872999557E-4</v>
      </c>
      <c r="AY96" s="27">
        <f ca="1">'Composition Moles'!AZ116/'Composition Moles'!$C116</f>
        <v>4.2114844449641378E-4</v>
      </c>
      <c r="AZ96" s="27">
        <f ca="1">'Composition Moles'!BA116/'Composition Moles'!$C116</f>
        <v>4.7549017927014462E-5</v>
      </c>
      <c r="BA96" s="27">
        <f ca="1">'Composition Moles'!BB116/'Composition Moles'!$C116</f>
        <v>1.2702380503359578E-3</v>
      </c>
      <c r="BB96" s="27">
        <f ca="1">'Composition Moles'!BC116/'Composition Moles'!$C116</f>
        <v>6.3851538359133695E-4</v>
      </c>
      <c r="BC96" s="27">
        <f ca="1">'Composition Moles'!BD116/'Composition Moles'!$C116</f>
        <v>3.6171217208764571E-3</v>
      </c>
      <c r="BD96" s="27">
        <f ca="1">'Composition Moles'!BE116/'Composition Moles'!$C116</f>
        <v>5.2643555562051727E-4</v>
      </c>
      <c r="BE96" s="27">
        <f ca="1">'Composition Moles'!BF116/'Composition Moles'!$C116</f>
        <v>2.2755601436499779E-4</v>
      </c>
      <c r="BF96" s="27">
        <f ca="1">'Composition Moles'!BG116/'Composition Moles'!$C116</f>
        <v>1.9019607170805785E-4</v>
      </c>
      <c r="BG96" s="27">
        <f ca="1">'Composition Moles'!BH116/'Composition Moles'!$C116</f>
        <v>7.1323526890521688E-4</v>
      </c>
      <c r="BH96" s="27">
        <f ca="1">'Composition Moles'!BI116/'Composition Moles'!$C116</f>
        <v>5.841736488176062E-4</v>
      </c>
      <c r="BI96" s="27">
        <f ca="1">'Composition Moles'!BJ116/'Composition Moles'!$C116</f>
        <v>4.2114844449641378E-4</v>
      </c>
      <c r="BJ96" s="27">
        <f ca="1">'Composition Moles'!BK116/'Composition Moles'!$C116</f>
        <v>3.2639004448472065E-3</v>
      </c>
      <c r="BK96" s="27">
        <f ca="1">'Composition Moles'!BL116/'Composition Moles'!$C116</f>
        <v>2.0717786382484871E-4</v>
      </c>
      <c r="BL96" s="27">
        <f ca="1">'Composition Moles'!BM116/'Composition Moles'!$C116</f>
        <v>1.5283612905111791E-3</v>
      </c>
      <c r="BM96" s="27">
        <f ca="1">'Composition Moles'!BN116/'Composition Moles'!$C116</f>
        <v>3.2435222943070579E-3</v>
      </c>
      <c r="BN96" s="27">
        <f ca="1">'Composition Moles'!BO116/'Composition Moles'!$C116</f>
        <v>1.5283612905111791E-3</v>
      </c>
      <c r="BO96" s="27">
        <f ca="1">'Composition Moles'!BP116/'Composition Moles'!$C116</f>
        <v>8.7626047322640936E-4</v>
      </c>
      <c r="BP96" s="27">
        <f ca="1">'Composition Moles'!BQ116/'Composition Moles'!$C116</f>
        <v>3.4608892334019809E-3</v>
      </c>
      <c r="BQ96" s="27">
        <f ca="1">'Composition Moles'!BR116/'Composition Moles'!$C116</f>
        <v>2.7238794555332567E-3</v>
      </c>
      <c r="BR96" s="27">
        <f ca="1">'Composition Moles'!BS116/'Composition Moles'!$C116</f>
        <v>5.2983191404387545E-4</v>
      </c>
      <c r="BS96" s="27">
        <f ca="1">'Composition Moles'!BT116/'Composition Moles'!$C116</f>
        <v>1.58270302528491E-3</v>
      </c>
      <c r="BT96" s="27">
        <f ca="1">'Composition Moles'!BU116/'Composition Moles'!$C116</f>
        <v>0</v>
      </c>
      <c r="BU96" s="27">
        <f t="shared" ca="1" si="7"/>
        <v>0.99999999999999967</v>
      </c>
      <c r="BV96" s="56" t="e">
        <f t="shared" ca="1" si="6"/>
        <v>#DIV/0!</v>
      </c>
      <c r="BW96" s="27"/>
      <c r="BX96" s="23"/>
      <c r="BZ96" s="24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</row>
    <row r="97" spans="1:106">
      <c r="A97">
        <f t="shared" si="8"/>
        <v>4.7499999999999911</v>
      </c>
      <c r="B97" s="24">
        <f ca="1">B96+DeltaRK4!B98</f>
        <v>414.59518421306257</v>
      </c>
      <c r="C97" s="27">
        <f ca="1">'Composition Moles'!D117/'Composition Moles'!$C117</f>
        <v>6.0410191981529533E-2</v>
      </c>
      <c r="D97" s="27">
        <f ca="1">'Composition Moles'!E117/'Composition Moles'!$C117</f>
        <v>2.1634803156791579E-3</v>
      </c>
      <c r="E97" s="27">
        <f ca="1">'Composition Moles'!F117/'Composition Moles'!$C117</f>
        <v>3.0299932398697604E-2</v>
      </c>
      <c r="F97" s="27">
        <f ca="1">'Composition Moles'!G117/'Composition Moles'!$C117</f>
        <v>6.147225137101359E-3</v>
      </c>
      <c r="G97" s="27">
        <f ca="1">'Composition Moles'!H117/'Composition Moles'!$C117</f>
        <v>4.1095936922633925E-4</v>
      </c>
      <c r="H97" s="27">
        <f ca="1">'Composition Moles'!I117/'Composition Moles'!$C117</f>
        <v>4.3813023661320468E-4</v>
      </c>
      <c r="I97" s="27">
        <f ca="1">'Composition Moles'!J117/'Composition Moles'!$C117</f>
        <v>1.0528711112410345E-4</v>
      </c>
      <c r="J97" s="27">
        <f ca="1">'Composition Moles'!K117/'Composition Moles'!$C117</f>
        <v>5.0945376350372634E-5</v>
      </c>
      <c r="K97" s="27">
        <f ca="1">'Composition Moles'!L117/'Composition Moles'!$C117</f>
        <v>0</v>
      </c>
      <c r="L97" s="27">
        <f ca="1">'Composition Moles'!M117/'Composition Moles'!$C117</f>
        <v>3.396358423358176E-5</v>
      </c>
      <c r="M97" s="27">
        <f ca="1">'Composition Moles'!N117/'Composition Moles'!$C117</f>
        <v>1.0868346954746162E-4</v>
      </c>
      <c r="N97" s="27">
        <f ca="1">'Composition Moles'!O117/'Composition Moles'!$C117</f>
        <v>0</v>
      </c>
      <c r="O97" s="27">
        <f ca="1">'Composition Moles'!P117/'Composition Moles'!$C117</f>
        <v>0</v>
      </c>
      <c r="P97" s="27">
        <f ca="1">'Composition Moles'!Q117/'Composition Moles'!$C117</f>
        <v>0.14270517393736201</v>
      </c>
      <c r="Q97" s="27">
        <f ca="1">'Composition Moles'!R117/'Composition Moles'!$C117</f>
        <v>1.698179211679088E-5</v>
      </c>
      <c r="R97" s="27">
        <f ca="1">'Composition Moles'!S117/'Composition Moles'!$C117</f>
        <v>0</v>
      </c>
      <c r="S97" s="27">
        <f ca="1">'Composition Moles'!T117/'Composition Moles'!$C117</f>
        <v>4.4152659503656283E-5</v>
      </c>
      <c r="T97" s="27">
        <f ca="1">'Composition Moles'!U117/'Composition Moles'!$C117</f>
        <v>0</v>
      </c>
      <c r="U97" s="27">
        <f ca="1">'Composition Moles'!V117/'Composition Moles'!$C117</f>
        <v>1.0189075270074526E-5</v>
      </c>
      <c r="V97" s="27">
        <f ca="1">'Composition Moles'!W117/'Composition Moles'!$C117</f>
        <v>0.43985320220112378</v>
      </c>
      <c r="W97" s="27">
        <f ca="1">'Composition Moles'!X117/'Composition Moles'!$C117</f>
        <v>3.3963584233581758E-6</v>
      </c>
      <c r="X97" s="27">
        <f ca="1">'Composition Moles'!Y117/'Composition Moles'!$C117</f>
        <v>1.0189075270074526E-5</v>
      </c>
      <c r="Y97" s="27">
        <f ca="1">'Composition Moles'!Z117/'Composition Moles'!$C117</f>
        <v>0</v>
      </c>
      <c r="Z97" s="27">
        <f ca="1">'Composition Moles'!AA117/'Composition Moles'!$C117</f>
        <v>0</v>
      </c>
      <c r="AA97" s="27">
        <f ca="1">'Composition Moles'!AB117/'Composition Moles'!$C117</f>
        <v>0</v>
      </c>
      <c r="AB97" s="27">
        <f ca="1">'Composition Moles'!AC117/'Composition Moles'!$C117</f>
        <v>0</v>
      </c>
      <c r="AC97" s="27">
        <f ca="1">'Composition Moles'!AD117/'Composition Moles'!$C117</f>
        <v>0</v>
      </c>
      <c r="AD97" s="27">
        <f ca="1">'Composition Moles'!AE117/'Composition Moles'!$C117</f>
        <v>1.2324042556299074E-4</v>
      </c>
      <c r="AE97" s="27">
        <f ca="1">'Composition Moles'!AF117/'Composition Moles'!$C117</f>
        <v>6.7757830123330351E-2</v>
      </c>
      <c r="AF97" s="27">
        <f ca="1">'Composition Moles'!AG117/'Composition Moles'!$C117</f>
        <v>0.11009797666658303</v>
      </c>
      <c r="AG97" s="27">
        <f ca="1">'Composition Moles'!AH117/'Composition Moles'!$C117</f>
        <v>4.9245838444992418E-2</v>
      </c>
      <c r="AH97" s="27">
        <f ca="1">'Composition Moles'!AI117/'Composition Moles'!$C117</f>
        <v>0</v>
      </c>
      <c r="AI97" s="27">
        <f ca="1">'Composition Moles'!AJ117/'Composition Moles'!$C117</f>
        <v>0</v>
      </c>
      <c r="AJ97" s="27">
        <f ca="1">'Composition Moles'!AK117/'Composition Moles'!$C117</f>
        <v>0</v>
      </c>
      <c r="AK97" s="27">
        <f ca="1">'Composition Moles'!AL117/'Composition Moles'!$C117</f>
        <v>7.0644255205850053E-4</v>
      </c>
      <c r="AL97" s="27">
        <f ca="1">'Composition Moles'!AM117/'Composition Moles'!$C117</f>
        <v>1.8360917693833867E-7</v>
      </c>
      <c r="AM97" s="27">
        <f ca="1">'Composition Moles'!AN117/'Composition Moles'!$C117</f>
        <v>5.6788304377262387E-5</v>
      </c>
      <c r="AN97" s="27">
        <f ca="1">'Composition Moles'!AO117/'Composition Moles'!$C117</f>
        <v>8.7999646749210327E-3</v>
      </c>
      <c r="AO97" s="27">
        <f ca="1">'Composition Moles'!AP117/'Composition Moles'!$C117</f>
        <v>6.7349787535192617E-3</v>
      </c>
      <c r="AP97" s="27">
        <f ca="1">'Composition Moles'!AQ117/'Composition Moles'!$C117</f>
        <v>5.8454843539628969E-3</v>
      </c>
      <c r="AQ97" s="27">
        <f ca="1">'Composition Moles'!AR117/'Composition Moles'!$C117</f>
        <v>4.4856057204654909E-2</v>
      </c>
      <c r="AR97" s="27">
        <f ca="1">'Composition Moles'!AS117/'Composition Moles'!$C117</f>
        <v>-7.6516440204624937E-3</v>
      </c>
      <c r="AS97" s="27">
        <f ca="1">'Composition Moles'!AT117/'Composition Moles'!$C117</f>
        <v>1.6404411184819988E-3</v>
      </c>
      <c r="AT97" s="27">
        <f ca="1">'Composition Moles'!AU117/'Composition Moles'!$C117</f>
        <v>1.3585433693432703E-5</v>
      </c>
      <c r="AU97" s="27">
        <f ca="1">'Composition Moles'!AV117/'Composition Moles'!$C117</f>
        <v>0</v>
      </c>
      <c r="AV97" s="27">
        <f ca="1">'Composition Moles'!AW117/'Composition Moles'!$C117</f>
        <v>4.4831931188327921E-4</v>
      </c>
      <c r="AW97" s="27">
        <f ca="1">'Composition Moles'!AX117/'Composition Moles'!$C117</f>
        <v>4.5511202872999557E-4</v>
      </c>
      <c r="AX97" s="27">
        <f ca="1">'Composition Moles'!AY117/'Composition Moles'!$C117</f>
        <v>4.5511202872999557E-4</v>
      </c>
      <c r="AY97" s="27">
        <f ca="1">'Composition Moles'!AZ117/'Composition Moles'!$C117</f>
        <v>4.2114844449641378E-4</v>
      </c>
      <c r="AZ97" s="27">
        <f ca="1">'Composition Moles'!BA117/'Composition Moles'!$C117</f>
        <v>4.7549017927014462E-5</v>
      </c>
      <c r="BA97" s="27">
        <f ca="1">'Composition Moles'!BB117/'Composition Moles'!$C117</f>
        <v>1.2702380503359578E-3</v>
      </c>
      <c r="BB97" s="27">
        <f ca="1">'Composition Moles'!BC117/'Composition Moles'!$C117</f>
        <v>6.3851538359133695E-4</v>
      </c>
      <c r="BC97" s="27">
        <f ca="1">'Composition Moles'!BD117/'Composition Moles'!$C117</f>
        <v>3.6171217208764571E-3</v>
      </c>
      <c r="BD97" s="27">
        <f ca="1">'Composition Moles'!BE117/'Composition Moles'!$C117</f>
        <v>5.2643555562051727E-4</v>
      </c>
      <c r="BE97" s="27">
        <f ca="1">'Composition Moles'!BF117/'Composition Moles'!$C117</f>
        <v>2.2755601436499779E-4</v>
      </c>
      <c r="BF97" s="27">
        <f ca="1">'Composition Moles'!BG117/'Composition Moles'!$C117</f>
        <v>1.9019607170805785E-4</v>
      </c>
      <c r="BG97" s="27">
        <f ca="1">'Composition Moles'!BH117/'Composition Moles'!$C117</f>
        <v>7.1323526890521688E-4</v>
      </c>
      <c r="BH97" s="27">
        <f ca="1">'Composition Moles'!BI117/'Composition Moles'!$C117</f>
        <v>5.841736488176062E-4</v>
      </c>
      <c r="BI97" s="27">
        <f ca="1">'Composition Moles'!BJ117/'Composition Moles'!$C117</f>
        <v>4.2114844449641378E-4</v>
      </c>
      <c r="BJ97" s="27">
        <f ca="1">'Composition Moles'!BK117/'Composition Moles'!$C117</f>
        <v>3.2639004448472065E-3</v>
      </c>
      <c r="BK97" s="27">
        <f ca="1">'Composition Moles'!BL117/'Composition Moles'!$C117</f>
        <v>2.0717786382484871E-4</v>
      </c>
      <c r="BL97" s="27">
        <f ca="1">'Composition Moles'!BM117/'Composition Moles'!$C117</f>
        <v>1.5283612905111791E-3</v>
      </c>
      <c r="BM97" s="27">
        <f ca="1">'Composition Moles'!BN117/'Composition Moles'!$C117</f>
        <v>3.2435222943070579E-3</v>
      </c>
      <c r="BN97" s="27">
        <f ca="1">'Composition Moles'!BO117/'Composition Moles'!$C117</f>
        <v>1.5283612905111791E-3</v>
      </c>
      <c r="BO97" s="27">
        <f ca="1">'Composition Moles'!BP117/'Composition Moles'!$C117</f>
        <v>8.7626047322640936E-4</v>
      </c>
      <c r="BP97" s="27">
        <f ca="1">'Composition Moles'!BQ117/'Composition Moles'!$C117</f>
        <v>3.4608892334019809E-3</v>
      </c>
      <c r="BQ97" s="27">
        <f ca="1">'Composition Moles'!BR117/'Composition Moles'!$C117</f>
        <v>2.7238794555332567E-3</v>
      </c>
      <c r="BR97" s="27">
        <f ca="1">'Composition Moles'!BS117/'Composition Moles'!$C117</f>
        <v>5.2983191404387545E-4</v>
      </c>
      <c r="BS97" s="27">
        <f ca="1">'Composition Moles'!BT117/'Composition Moles'!$C117</f>
        <v>1.58270302528491E-3</v>
      </c>
      <c r="BT97" s="27">
        <f ca="1">'Composition Moles'!BU117/'Composition Moles'!$C117</f>
        <v>0</v>
      </c>
      <c r="BU97" s="27">
        <f t="shared" ca="1" si="7"/>
        <v>1</v>
      </c>
      <c r="BV97" s="56" t="e">
        <f t="shared" ca="1" si="6"/>
        <v>#DIV/0!</v>
      </c>
      <c r="BW97" s="27"/>
      <c r="BX97" s="23"/>
      <c r="BZ97" s="24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</row>
    <row r="98" spans="1:106">
      <c r="A98">
        <f t="shared" si="8"/>
        <v>4.7999999999999909</v>
      </c>
      <c r="B98" s="24">
        <f ca="1">B97+DeltaRK4!B99</f>
        <v>414.60267961555951</v>
      </c>
      <c r="C98" s="27">
        <f ca="1">'Composition Moles'!D118/'Composition Moles'!$C118</f>
        <v>6.040632578220833E-2</v>
      </c>
      <c r="D98" s="27">
        <f ca="1">'Composition Moles'!E118/'Composition Moles'!$C118</f>
        <v>2.1634803156791579E-3</v>
      </c>
      <c r="E98" s="27">
        <f ca="1">'Composition Moles'!F118/'Composition Moles'!$C118</f>
        <v>3.0303779823136655E-2</v>
      </c>
      <c r="F98" s="27">
        <f ca="1">'Composition Moles'!G118/'Composition Moles'!$C118</f>
        <v>6.1472439119835097E-3</v>
      </c>
      <c r="G98" s="27">
        <f ca="1">'Composition Moles'!H118/'Composition Moles'!$C118</f>
        <v>4.1095936922633925E-4</v>
      </c>
      <c r="H98" s="27">
        <f ca="1">'Composition Moles'!I118/'Composition Moles'!$C118</f>
        <v>4.3813023661320468E-4</v>
      </c>
      <c r="I98" s="27">
        <f ca="1">'Composition Moles'!J118/'Composition Moles'!$C118</f>
        <v>1.0528711112410345E-4</v>
      </c>
      <c r="J98" s="27">
        <f ca="1">'Composition Moles'!K118/'Composition Moles'!$C118</f>
        <v>5.0945376350372634E-5</v>
      </c>
      <c r="K98" s="27">
        <f ca="1">'Composition Moles'!L118/'Composition Moles'!$C118</f>
        <v>0</v>
      </c>
      <c r="L98" s="27">
        <f ca="1">'Composition Moles'!M118/'Composition Moles'!$C118</f>
        <v>3.396358423358176E-5</v>
      </c>
      <c r="M98" s="27">
        <f ca="1">'Composition Moles'!N118/'Composition Moles'!$C118</f>
        <v>1.0868346954746162E-4</v>
      </c>
      <c r="N98" s="27">
        <f ca="1">'Composition Moles'!O118/'Composition Moles'!$C118</f>
        <v>0</v>
      </c>
      <c r="O98" s="27">
        <f ca="1">'Composition Moles'!P118/'Composition Moles'!$C118</f>
        <v>0</v>
      </c>
      <c r="P98" s="27">
        <f ca="1">'Composition Moles'!Q118/'Composition Moles'!$C118</f>
        <v>0.14310142849200153</v>
      </c>
      <c r="Q98" s="27">
        <f ca="1">'Composition Moles'!R118/'Composition Moles'!$C118</f>
        <v>1.698179211679088E-5</v>
      </c>
      <c r="R98" s="27">
        <f ca="1">'Composition Moles'!S118/'Composition Moles'!$C118</f>
        <v>0</v>
      </c>
      <c r="S98" s="27">
        <f ca="1">'Composition Moles'!T118/'Composition Moles'!$C118</f>
        <v>4.4152659503656283E-5</v>
      </c>
      <c r="T98" s="27">
        <f ca="1">'Composition Moles'!U118/'Composition Moles'!$C118</f>
        <v>0</v>
      </c>
      <c r="U98" s="27">
        <f ca="1">'Composition Moles'!V118/'Composition Moles'!$C118</f>
        <v>1.0189075270074526E-5</v>
      </c>
      <c r="V98" s="27">
        <f ca="1">'Composition Moles'!W118/'Composition Moles'!$C118</f>
        <v>0.43886303847012492</v>
      </c>
      <c r="W98" s="27">
        <f ca="1">'Composition Moles'!X118/'Composition Moles'!$C118</f>
        <v>3.3963584233581758E-6</v>
      </c>
      <c r="X98" s="27">
        <f ca="1">'Composition Moles'!Y118/'Composition Moles'!$C118</f>
        <v>1.0189075270074526E-5</v>
      </c>
      <c r="Y98" s="27">
        <f ca="1">'Composition Moles'!Z118/'Composition Moles'!$C118</f>
        <v>0</v>
      </c>
      <c r="Z98" s="27">
        <f ca="1">'Composition Moles'!AA118/'Composition Moles'!$C118</f>
        <v>0</v>
      </c>
      <c r="AA98" s="27">
        <f ca="1">'Composition Moles'!AB118/'Composition Moles'!$C118</f>
        <v>0</v>
      </c>
      <c r="AB98" s="27">
        <f ca="1">'Composition Moles'!AC118/'Composition Moles'!$C118</f>
        <v>0</v>
      </c>
      <c r="AC98" s="27">
        <f ca="1">'Composition Moles'!AD118/'Composition Moles'!$C118</f>
        <v>0</v>
      </c>
      <c r="AD98" s="27">
        <f ca="1">'Composition Moles'!AE118/'Composition Moles'!$C118</f>
        <v>1.2129206635664704E-4</v>
      </c>
      <c r="AE98" s="27">
        <f ca="1">'Composition Moles'!AF118/'Composition Moles'!$C118</f>
        <v>6.7480135508726932E-2</v>
      </c>
      <c r="AF98" s="27">
        <f ca="1">'Composition Moles'!AG118/'Composition Moles'!$C118</f>
        <v>0.11101315513687611</v>
      </c>
      <c r="AG98" s="27">
        <f ca="1">'Composition Moles'!AH118/'Composition Moles'!$C118</f>
        <v>4.9409617920112808E-2</v>
      </c>
      <c r="AH98" s="27">
        <f ca="1">'Composition Moles'!AI118/'Composition Moles'!$C118</f>
        <v>0</v>
      </c>
      <c r="AI98" s="27">
        <f ca="1">'Composition Moles'!AJ118/'Composition Moles'!$C118</f>
        <v>0</v>
      </c>
      <c r="AJ98" s="27">
        <f ca="1">'Composition Moles'!AK118/'Composition Moles'!$C118</f>
        <v>0</v>
      </c>
      <c r="AK98" s="27">
        <f ca="1">'Composition Moles'!AL118/'Composition Moles'!$C118</f>
        <v>7.0644255205850053E-4</v>
      </c>
      <c r="AL98" s="27">
        <f ca="1">'Composition Moles'!AM118/'Composition Moles'!$C118</f>
        <v>1.6483429478857768E-7</v>
      </c>
      <c r="AM98" s="27">
        <f ca="1">'Composition Moles'!AN118/'Composition Moles'!$C118</f>
        <v>5.2990860882231535E-5</v>
      </c>
      <c r="AN98" s="27">
        <f ca="1">'Composition Moles'!AO118/'Composition Moles'!$C118</f>
        <v>8.7999646749210327E-3</v>
      </c>
      <c r="AO98" s="27">
        <f ca="1">'Composition Moles'!AP118/'Composition Moles'!$C118</f>
        <v>6.7349787535192617E-3</v>
      </c>
      <c r="AP98" s="27">
        <f ca="1">'Composition Moles'!AQ118/'Composition Moles'!$C118</f>
        <v>5.7782878283405012E-3</v>
      </c>
      <c r="AQ98" s="27">
        <f ca="1">'Composition Moles'!AR118/'Composition Moles'!$C118</f>
        <v>4.4788860679032511E-2</v>
      </c>
      <c r="AR98" s="27">
        <f ca="1">'Composition Moles'!AS118/'Composition Moles'!$C118</f>
        <v>-7.7188405460848894E-3</v>
      </c>
      <c r="AS98" s="27">
        <f ca="1">'Composition Moles'!AT118/'Composition Moles'!$C118</f>
        <v>1.6404411184819988E-3</v>
      </c>
      <c r="AT98" s="27">
        <f ca="1">'Composition Moles'!AU118/'Composition Moles'!$C118</f>
        <v>1.3585433693432703E-5</v>
      </c>
      <c r="AU98" s="27">
        <f ca="1">'Composition Moles'!AV118/'Composition Moles'!$C118</f>
        <v>0</v>
      </c>
      <c r="AV98" s="27">
        <f ca="1">'Composition Moles'!AW118/'Composition Moles'!$C118</f>
        <v>4.4831931188327921E-4</v>
      </c>
      <c r="AW98" s="27">
        <f ca="1">'Composition Moles'!AX118/'Composition Moles'!$C118</f>
        <v>4.5511202872999557E-4</v>
      </c>
      <c r="AX98" s="27">
        <f ca="1">'Composition Moles'!AY118/'Composition Moles'!$C118</f>
        <v>4.5511202872999557E-4</v>
      </c>
      <c r="AY98" s="27">
        <f ca="1">'Composition Moles'!AZ118/'Composition Moles'!$C118</f>
        <v>4.2114844449641378E-4</v>
      </c>
      <c r="AZ98" s="27">
        <f ca="1">'Composition Moles'!BA118/'Composition Moles'!$C118</f>
        <v>4.7549017927014462E-5</v>
      </c>
      <c r="BA98" s="27">
        <f ca="1">'Composition Moles'!BB118/'Composition Moles'!$C118</f>
        <v>1.2702380503359578E-3</v>
      </c>
      <c r="BB98" s="27">
        <f ca="1">'Composition Moles'!BC118/'Composition Moles'!$C118</f>
        <v>6.3851538359133695E-4</v>
      </c>
      <c r="BC98" s="27">
        <f ca="1">'Composition Moles'!BD118/'Composition Moles'!$C118</f>
        <v>3.6171217208764571E-3</v>
      </c>
      <c r="BD98" s="27">
        <f ca="1">'Composition Moles'!BE118/'Composition Moles'!$C118</f>
        <v>5.2643555562051727E-4</v>
      </c>
      <c r="BE98" s="27">
        <f ca="1">'Composition Moles'!BF118/'Composition Moles'!$C118</f>
        <v>2.2755601436499779E-4</v>
      </c>
      <c r="BF98" s="27">
        <f ca="1">'Composition Moles'!BG118/'Composition Moles'!$C118</f>
        <v>1.9019607170805785E-4</v>
      </c>
      <c r="BG98" s="27">
        <f ca="1">'Composition Moles'!BH118/'Composition Moles'!$C118</f>
        <v>7.1323526890521688E-4</v>
      </c>
      <c r="BH98" s="27">
        <f ca="1">'Composition Moles'!BI118/'Composition Moles'!$C118</f>
        <v>5.841736488176062E-4</v>
      </c>
      <c r="BI98" s="27">
        <f ca="1">'Composition Moles'!BJ118/'Composition Moles'!$C118</f>
        <v>4.2114844449641378E-4</v>
      </c>
      <c r="BJ98" s="27">
        <f ca="1">'Composition Moles'!BK118/'Composition Moles'!$C118</f>
        <v>3.2639004448472065E-3</v>
      </c>
      <c r="BK98" s="27">
        <f ca="1">'Composition Moles'!BL118/'Composition Moles'!$C118</f>
        <v>2.0717786382484871E-4</v>
      </c>
      <c r="BL98" s="27">
        <f ca="1">'Composition Moles'!BM118/'Composition Moles'!$C118</f>
        <v>1.5283612905111791E-3</v>
      </c>
      <c r="BM98" s="27">
        <f ca="1">'Composition Moles'!BN118/'Composition Moles'!$C118</f>
        <v>3.2435222943070579E-3</v>
      </c>
      <c r="BN98" s="27">
        <f ca="1">'Composition Moles'!BO118/'Composition Moles'!$C118</f>
        <v>1.5283612905111791E-3</v>
      </c>
      <c r="BO98" s="27">
        <f ca="1">'Composition Moles'!BP118/'Composition Moles'!$C118</f>
        <v>8.7626047322640936E-4</v>
      </c>
      <c r="BP98" s="27">
        <f ca="1">'Composition Moles'!BQ118/'Composition Moles'!$C118</f>
        <v>3.4608892334019809E-3</v>
      </c>
      <c r="BQ98" s="27">
        <f ca="1">'Composition Moles'!BR118/'Composition Moles'!$C118</f>
        <v>2.7238794555332567E-3</v>
      </c>
      <c r="BR98" s="27">
        <f ca="1">'Composition Moles'!BS118/'Composition Moles'!$C118</f>
        <v>5.2983191404387545E-4</v>
      </c>
      <c r="BS98" s="27">
        <f ca="1">'Composition Moles'!BT118/'Composition Moles'!$C118</f>
        <v>1.58270302528491E-3</v>
      </c>
      <c r="BT98" s="27">
        <f ca="1">'Composition Moles'!BU118/'Composition Moles'!$C118</f>
        <v>0</v>
      </c>
      <c r="BU98" s="27">
        <f t="shared" ca="1" si="7"/>
        <v>1</v>
      </c>
      <c r="BV98" s="56" t="e">
        <f t="shared" ref="BV98:BV129" ca="1" si="9">C98/Y98</f>
        <v>#DIV/0!</v>
      </c>
      <c r="BW98" s="27"/>
      <c r="BX98" s="23"/>
      <c r="BZ98" s="24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</row>
    <row r="99" spans="1:106">
      <c r="A99">
        <f t="shared" si="8"/>
        <v>4.8499999999999908</v>
      </c>
      <c r="B99" s="24">
        <f ca="1">B98+DeltaRK4!B100</f>
        <v>414.61010798986058</v>
      </c>
      <c r="C99" s="27">
        <f ca="1">'Composition Moles'!D119/'Composition Moles'!$C119</f>
        <v>6.0402719805181471E-2</v>
      </c>
      <c r="D99" s="27">
        <f ca="1">'Composition Moles'!E119/'Composition Moles'!$C119</f>
        <v>2.1634803156791583E-3</v>
      </c>
      <c r="E99" s="27">
        <f ca="1">'Composition Moles'!F119/'Composition Moles'!$C119</f>
        <v>3.0307368946417983E-2</v>
      </c>
      <c r="F99" s="27">
        <f ca="1">'Composition Moles'!G119/'Composition Moles'!$C119</f>
        <v>6.1472607657290538E-3</v>
      </c>
      <c r="G99" s="27">
        <f ca="1">'Composition Moles'!H119/'Composition Moles'!$C119</f>
        <v>4.109593692263393E-4</v>
      </c>
      <c r="H99" s="27">
        <f ca="1">'Composition Moles'!I119/'Composition Moles'!$C119</f>
        <v>4.3813023661320473E-4</v>
      </c>
      <c r="I99" s="27">
        <f ca="1">'Composition Moles'!J119/'Composition Moles'!$C119</f>
        <v>1.0528711112410346E-4</v>
      </c>
      <c r="J99" s="27">
        <f ca="1">'Composition Moles'!K119/'Composition Moles'!$C119</f>
        <v>5.094537635037264E-5</v>
      </c>
      <c r="K99" s="27">
        <f ca="1">'Composition Moles'!L119/'Composition Moles'!$C119</f>
        <v>0</v>
      </c>
      <c r="L99" s="27">
        <f ca="1">'Composition Moles'!M119/'Composition Moles'!$C119</f>
        <v>3.3963584233581767E-5</v>
      </c>
      <c r="M99" s="27">
        <f ca="1">'Composition Moles'!N119/'Composition Moles'!$C119</f>
        <v>1.0868346954746164E-4</v>
      </c>
      <c r="N99" s="27">
        <f ca="1">'Composition Moles'!O119/'Composition Moles'!$C119</f>
        <v>0</v>
      </c>
      <c r="O99" s="27">
        <f ca="1">'Composition Moles'!P119/'Composition Moles'!$C119</f>
        <v>0</v>
      </c>
      <c r="P99" s="27">
        <f ca="1">'Composition Moles'!Q119/'Composition Moles'!$C119</f>
        <v>0.14348653404633774</v>
      </c>
      <c r="Q99" s="27">
        <f ca="1">'Composition Moles'!R119/'Composition Moles'!$C119</f>
        <v>1.6981792116790884E-5</v>
      </c>
      <c r="R99" s="27">
        <f ca="1">'Composition Moles'!S119/'Composition Moles'!$C119</f>
        <v>0</v>
      </c>
      <c r="S99" s="27">
        <f ca="1">'Composition Moles'!T119/'Composition Moles'!$C119</f>
        <v>4.415265950365629E-5</v>
      </c>
      <c r="T99" s="27">
        <f ca="1">'Composition Moles'!U119/'Composition Moles'!$C119</f>
        <v>0</v>
      </c>
      <c r="U99" s="27">
        <f ca="1">'Composition Moles'!V119/'Composition Moles'!$C119</f>
        <v>1.0189075270074528E-5</v>
      </c>
      <c r="V99" s="27">
        <f ca="1">'Composition Moles'!W119/'Composition Moles'!$C119</f>
        <v>0.4378977942083026</v>
      </c>
      <c r="W99" s="27">
        <f ca="1">'Composition Moles'!X119/'Composition Moles'!$C119</f>
        <v>3.3963584233581762E-6</v>
      </c>
      <c r="X99" s="27">
        <f ca="1">'Composition Moles'!Y119/'Composition Moles'!$C119</f>
        <v>1.0189075270074528E-5</v>
      </c>
      <c r="Y99" s="27">
        <f ca="1">'Composition Moles'!Z119/'Composition Moles'!$C119</f>
        <v>0</v>
      </c>
      <c r="Z99" s="27">
        <f ca="1">'Composition Moles'!AA119/'Composition Moles'!$C119</f>
        <v>0</v>
      </c>
      <c r="AA99" s="27">
        <f ca="1">'Composition Moles'!AB119/'Composition Moles'!$C119</f>
        <v>0</v>
      </c>
      <c r="AB99" s="27">
        <f ca="1">'Composition Moles'!AC119/'Composition Moles'!$C119</f>
        <v>0</v>
      </c>
      <c r="AC99" s="27">
        <f ca="1">'Composition Moles'!AD119/'Composition Moles'!$C119</f>
        <v>0</v>
      </c>
      <c r="AD99" s="27">
        <f ca="1">'Composition Moles'!AE119/'Composition Moles'!$C119</f>
        <v>1.1940150101832611E-4</v>
      </c>
      <c r="AE99" s="27">
        <f ca="1">'Composition Moles'!AF119/'Composition Moles'!$C119</f>
        <v>6.7199981090432778E-2</v>
      </c>
      <c r="AF99" s="27">
        <f ca="1">'Composition Moles'!AG119/'Composition Moles'!$C119</f>
        <v>0.11191813770584308</v>
      </c>
      <c r="AG99" s="27">
        <f ca="1">'Composition Moles'!AH119/'Composition Moles'!$C119</f>
        <v>4.9569081003213764E-2</v>
      </c>
      <c r="AH99" s="27">
        <f ca="1">'Composition Moles'!AI119/'Composition Moles'!$C119</f>
        <v>0</v>
      </c>
      <c r="AI99" s="27">
        <f ca="1">'Composition Moles'!AJ119/'Composition Moles'!$C119</f>
        <v>0</v>
      </c>
      <c r="AJ99" s="27">
        <f ca="1">'Composition Moles'!AK119/'Composition Moles'!$C119</f>
        <v>0</v>
      </c>
      <c r="AK99" s="27">
        <f ca="1">'Composition Moles'!AL119/'Composition Moles'!$C119</f>
        <v>7.0644255205850064E-4</v>
      </c>
      <c r="AL99" s="27">
        <f ca="1">'Composition Moles'!AM119/'Composition Moles'!$C119</f>
        <v>1.4798054924521986E-7</v>
      </c>
      <c r="AM99" s="27">
        <f ca="1">'Composition Moles'!AN119/'Composition Moles'!$C119</f>
        <v>4.9458720951246714E-5</v>
      </c>
      <c r="AN99" s="27">
        <f ca="1">'Composition Moles'!AO119/'Composition Moles'!$C119</f>
        <v>8.7999646749210344E-3</v>
      </c>
      <c r="AO99" s="27">
        <f ca="1">'Composition Moles'!AP119/'Composition Moles'!$C119</f>
        <v>6.7349787535192626E-3</v>
      </c>
      <c r="AP99" s="27">
        <f ca="1">'Composition Moles'!AQ119/'Composition Moles'!$C119</f>
        <v>5.7120501725829304E-3</v>
      </c>
      <c r="AQ99" s="27">
        <f ca="1">'Composition Moles'!AR119/'Composition Moles'!$C119</f>
        <v>4.4722623023274947E-2</v>
      </c>
      <c r="AR99" s="27">
        <f ca="1">'Composition Moles'!AS119/'Composition Moles'!$C119</f>
        <v>-7.7850782018424628E-3</v>
      </c>
      <c r="AS99" s="27">
        <f ca="1">'Composition Moles'!AT119/'Composition Moles'!$C119</f>
        <v>1.640441118481999E-3</v>
      </c>
      <c r="AT99" s="27">
        <f ca="1">'Composition Moles'!AU119/'Composition Moles'!$C119</f>
        <v>1.3585433693432705E-5</v>
      </c>
      <c r="AU99" s="27">
        <f ca="1">'Composition Moles'!AV119/'Composition Moles'!$C119</f>
        <v>0</v>
      </c>
      <c r="AV99" s="27">
        <f ca="1">'Composition Moles'!AW119/'Composition Moles'!$C119</f>
        <v>4.4831931188327927E-4</v>
      </c>
      <c r="AW99" s="27">
        <f ca="1">'Composition Moles'!AX119/'Composition Moles'!$C119</f>
        <v>4.5511202872999563E-4</v>
      </c>
      <c r="AX99" s="27">
        <f ca="1">'Composition Moles'!AY119/'Composition Moles'!$C119</f>
        <v>4.5511202872999563E-4</v>
      </c>
      <c r="AY99" s="27">
        <f ca="1">'Composition Moles'!AZ119/'Composition Moles'!$C119</f>
        <v>4.2114844449641384E-4</v>
      </c>
      <c r="AZ99" s="27">
        <f ca="1">'Composition Moles'!BA119/'Composition Moles'!$C119</f>
        <v>4.7549017927014468E-5</v>
      </c>
      <c r="BA99" s="27">
        <f ca="1">'Composition Moles'!BB119/'Composition Moles'!$C119</f>
        <v>1.270238050335958E-3</v>
      </c>
      <c r="BB99" s="27">
        <f ca="1">'Composition Moles'!BC119/'Composition Moles'!$C119</f>
        <v>6.3851538359133706E-4</v>
      </c>
      <c r="BC99" s="27">
        <f ca="1">'Composition Moles'!BD119/'Composition Moles'!$C119</f>
        <v>3.617121720876458E-3</v>
      </c>
      <c r="BD99" s="27">
        <f ca="1">'Composition Moles'!BE119/'Composition Moles'!$C119</f>
        <v>5.2643555562051727E-4</v>
      </c>
      <c r="BE99" s="27">
        <f ca="1">'Composition Moles'!BF119/'Composition Moles'!$C119</f>
        <v>2.2755601436499781E-4</v>
      </c>
      <c r="BF99" s="27">
        <f ca="1">'Composition Moles'!BG119/'Composition Moles'!$C119</f>
        <v>1.9019607170805787E-4</v>
      </c>
      <c r="BG99" s="27">
        <f ca="1">'Composition Moles'!BH119/'Composition Moles'!$C119</f>
        <v>7.1323526890521699E-4</v>
      </c>
      <c r="BH99" s="27">
        <f ca="1">'Composition Moles'!BI119/'Composition Moles'!$C119</f>
        <v>5.8417364881760631E-4</v>
      </c>
      <c r="BI99" s="27">
        <f ca="1">'Composition Moles'!BJ119/'Composition Moles'!$C119</f>
        <v>4.2114844449641384E-4</v>
      </c>
      <c r="BJ99" s="27">
        <f ca="1">'Composition Moles'!BK119/'Composition Moles'!$C119</f>
        <v>3.2639004448472069E-3</v>
      </c>
      <c r="BK99" s="27">
        <f ca="1">'Composition Moles'!BL119/'Composition Moles'!$C119</f>
        <v>2.0717786382484874E-4</v>
      </c>
      <c r="BL99" s="27">
        <f ca="1">'Composition Moles'!BM119/'Composition Moles'!$C119</f>
        <v>1.5283612905111793E-3</v>
      </c>
      <c r="BM99" s="27">
        <f ca="1">'Composition Moles'!BN119/'Composition Moles'!$C119</f>
        <v>3.2435222943070583E-3</v>
      </c>
      <c r="BN99" s="27">
        <f ca="1">'Composition Moles'!BO119/'Composition Moles'!$C119</f>
        <v>1.5283612905111793E-3</v>
      </c>
      <c r="BO99" s="27">
        <f ca="1">'Composition Moles'!BP119/'Composition Moles'!$C119</f>
        <v>8.7626047322640946E-4</v>
      </c>
      <c r="BP99" s="27">
        <f ca="1">'Composition Moles'!BQ119/'Composition Moles'!$C119</f>
        <v>3.4608892334019813E-3</v>
      </c>
      <c r="BQ99" s="27">
        <f ca="1">'Composition Moles'!BR119/'Composition Moles'!$C119</f>
        <v>2.7238794555332572E-3</v>
      </c>
      <c r="BR99" s="27">
        <f ca="1">'Composition Moles'!BS119/'Composition Moles'!$C119</f>
        <v>5.2983191404387545E-4</v>
      </c>
      <c r="BS99" s="27">
        <f ca="1">'Composition Moles'!BT119/'Composition Moles'!$C119</f>
        <v>1.5827030252849102E-3</v>
      </c>
      <c r="BT99" s="27">
        <f ca="1">'Composition Moles'!BU119/'Composition Moles'!$C119</f>
        <v>0</v>
      </c>
      <c r="BU99" s="27">
        <f t="shared" ca="1" si="7"/>
        <v>1</v>
      </c>
      <c r="BV99" s="56" t="e">
        <f t="shared" ca="1" si="9"/>
        <v>#DIV/0!</v>
      </c>
      <c r="BW99" s="27"/>
      <c r="BX99" s="23"/>
      <c r="BZ99" s="24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</row>
    <row r="100" spans="1:106">
      <c r="A100">
        <f t="shared" si="8"/>
        <v>4.8999999999999906</v>
      </c>
      <c r="B100" s="24">
        <f ca="1">B99+DeltaRK4!B101</f>
        <v>414.61747696828729</v>
      </c>
      <c r="C100" s="27">
        <f ca="1">'Composition Moles'!D120/'Composition Moles'!$C120</f>
        <v>6.0399355772276231E-2</v>
      </c>
      <c r="D100" s="27">
        <f ca="1">'Composition Moles'!E120/'Composition Moles'!$C120</f>
        <v>2.1634803156791583E-3</v>
      </c>
      <c r="E100" s="27">
        <f ca="1">'Composition Moles'!F120/'Composition Moles'!$C120</f>
        <v>3.0310717849919674E-2</v>
      </c>
      <c r="F100" s="27">
        <f ca="1">'Composition Moles'!G120/'Composition Moles'!$C120</f>
        <v>6.1472758951326102E-3</v>
      </c>
      <c r="G100" s="27">
        <f ca="1">'Composition Moles'!H120/'Composition Moles'!$C120</f>
        <v>4.109593692263393E-4</v>
      </c>
      <c r="H100" s="27">
        <f ca="1">'Composition Moles'!I120/'Composition Moles'!$C120</f>
        <v>4.3813023661320473E-4</v>
      </c>
      <c r="I100" s="27">
        <f ca="1">'Composition Moles'!J120/'Composition Moles'!$C120</f>
        <v>1.0528711112410346E-4</v>
      </c>
      <c r="J100" s="27">
        <f ca="1">'Composition Moles'!K120/'Composition Moles'!$C120</f>
        <v>5.094537635037264E-5</v>
      </c>
      <c r="K100" s="27">
        <f ca="1">'Composition Moles'!L120/'Composition Moles'!$C120</f>
        <v>0</v>
      </c>
      <c r="L100" s="27">
        <f ca="1">'Composition Moles'!M120/'Composition Moles'!$C120</f>
        <v>3.3963584233581767E-5</v>
      </c>
      <c r="M100" s="27">
        <f ca="1">'Composition Moles'!N120/'Composition Moles'!$C120</f>
        <v>1.0868346954746164E-4</v>
      </c>
      <c r="N100" s="27">
        <f ca="1">'Composition Moles'!O120/'Composition Moles'!$C120</f>
        <v>0</v>
      </c>
      <c r="O100" s="27">
        <f ca="1">'Composition Moles'!P120/'Composition Moles'!$C120</f>
        <v>0</v>
      </c>
      <c r="P100" s="27">
        <f ca="1">'Composition Moles'!Q120/'Composition Moles'!$C120</f>
        <v>0.1438606584429177</v>
      </c>
      <c r="Q100" s="27">
        <f ca="1">'Composition Moles'!R120/'Composition Moles'!$C120</f>
        <v>1.6981792116790884E-5</v>
      </c>
      <c r="R100" s="27">
        <f ca="1">'Composition Moles'!S120/'Composition Moles'!$C120</f>
        <v>0</v>
      </c>
      <c r="S100" s="27">
        <f ca="1">'Composition Moles'!T120/'Composition Moles'!$C120</f>
        <v>4.415265950365629E-5</v>
      </c>
      <c r="T100" s="27">
        <f ca="1">'Composition Moles'!U120/'Composition Moles'!$C120</f>
        <v>0</v>
      </c>
      <c r="U100" s="27">
        <f ca="1">'Composition Moles'!V120/'Composition Moles'!$C120</f>
        <v>1.0189075270074528E-5</v>
      </c>
      <c r="V100" s="27">
        <f ca="1">'Composition Moles'!W120/'Composition Moles'!$C120</f>
        <v>0.43695709122094806</v>
      </c>
      <c r="W100" s="27">
        <f ca="1">'Composition Moles'!X120/'Composition Moles'!$C120</f>
        <v>3.3963584233581762E-6</v>
      </c>
      <c r="X100" s="27">
        <f ca="1">'Composition Moles'!Y120/'Composition Moles'!$C120</f>
        <v>1.0189075270074528E-5</v>
      </c>
      <c r="Y100" s="27">
        <f ca="1">'Composition Moles'!Z120/'Composition Moles'!$C120</f>
        <v>0</v>
      </c>
      <c r="Z100" s="27">
        <f ca="1">'Composition Moles'!AA120/'Composition Moles'!$C120</f>
        <v>0</v>
      </c>
      <c r="AA100" s="27">
        <f ca="1">'Composition Moles'!AB120/'Composition Moles'!$C120</f>
        <v>0</v>
      </c>
      <c r="AB100" s="27">
        <f ca="1">'Composition Moles'!AC120/'Composition Moles'!$C120</f>
        <v>0</v>
      </c>
      <c r="AC100" s="27">
        <f ca="1">'Composition Moles'!AD120/'Composition Moles'!$C120</f>
        <v>0</v>
      </c>
      <c r="AD100" s="27">
        <f ca="1">'Composition Moles'!AE120/'Composition Moles'!$C120</f>
        <v>1.1754076752021718E-4</v>
      </c>
      <c r="AE100" s="27">
        <f ca="1">'Composition Moles'!AF120/'Composition Moles'!$C120</f>
        <v>6.6917565361714532E-2</v>
      </c>
      <c r="AF100" s="27">
        <f ca="1">'Composition Moles'!AG120/'Composition Moles'!$C120</f>
        <v>0.11281296600815505</v>
      </c>
      <c r="AG100" s="27">
        <f ca="1">'Composition Moles'!AH120/'Composition Moles'!$C120</f>
        <v>4.9724305143301416E-2</v>
      </c>
      <c r="AH100" s="27">
        <f ca="1">'Composition Moles'!AI120/'Composition Moles'!$C120</f>
        <v>0</v>
      </c>
      <c r="AI100" s="27">
        <f ca="1">'Composition Moles'!AJ120/'Composition Moles'!$C120</f>
        <v>0</v>
      </c>
      <c r="AJ100" s="27">
        <f ca="1">'Composition Moles'!AK120/'Composition Moles'!$C120</f>
        <v>0</v>
      </c>
      <c r="AK100" s="27">
        <f ca="1">'Composition Moles'!AL120/'Composition Moles'!$C120</f>
        <v>7.0644255205850064E-4</v>
      </c>
      <c r="AL100" s="27">
        <f ca="1">'Composition Moles'!AM120/'Composition Moles'!$C120</f>
        <v>1.3285114568975537E-7</v>
      </c>
      <c r="AM100" s="27">
        <f ca="1">'Composition Moles'!AN120/'Composition Moles'!$C120</f>
        <v>4.61732785949401E-5</v>
      </c>
      <c r="AN100" s="27">
        <f ca="1">'Composition Moles'!AO120/'Composition Moles'!$C120</f>
        <v>8.7999646749210344E-3</v>
      </c>
      <c r="AO100" s="27">
        <f ca="1">'Composition Moles'!AP120/'Composition Moles'!$C120</f>
        <v>6.7349787535192626E-3</v>
      </c>
      <c r="AP100" s="27">
        <f ca="1">'Composition Moles'!AQ120/'Composition Moles'!$C120</f>
        <v>5.646751233366663E-3</v>
      </c>
      <c r="AQ100" s="27">
        <f ca="1">'Composition Moles'!AR120/'Composition Moles'!$C120</f>
        <v>4.4657324084058682E-2</v>
      </c>
      <c r="AR100" s="27">
        <f ca="1">'Composition Moles'!AS120/'Composition Moles'!$C120</f>
        <v>-7.8503771410587293E-3</v>
      </c>
      <c r="AS100" s="27">
        <f ca="1">'Composition Moles'!AT120/'Composition Moles'!$C120</f>
        <v>1.640441118481999E-3</v>
      </c>
      <c r="AT100" s="27">
        <f ca="1">'Composition Moles'!AU120/'Composition Moles'!$C120</f>
        <v>1.3585433693432705E-5</v>
      </c>
      <c r="AU100" s="27">
        <f ca="1">'Composition Moles'!AV120/'Composition Moles'!$C120</f>
        <v>0</v>
      </c>
      <c r="AV100" s="27">
        <f ca="1">'Composition Moles'!AW120/'Composition Moles'!$C120</f>
        <v>4.4831931188327927E-4</v>
      </c>
      <c r="AW100" s="27">
        <f ca="1">'Composition Moles'!AX120/'Composition Moles'!$C120</f>
        <v>4.5511202872999563E-4</v>
      </c>
      <c r="AX100" s="27">
        <f ca="1">'Composition Moles'!AY120/'Composition Moles'!$C120</f>
        <v>4.5511202872999563E-4</v>
      </c>
      <c r="AY100" s="27">
        <f ca="1">'Composition Moles'!AZ120/'Composition Moles'!$C120</f>
        <v>4.2114844449641384E-4</v>
      </c>
      <c r="AZ100" s="27">
        <f ca="1">'Composition Moles'!BA120/'Composition Moles'!$C120</f>
        <v>4.7549017927014468E-5</v>
      </c>
      <c r="BA100" s="27">
        <f ca="1">'Composition Moles'!BB120/'Composition Moles'!$C120</f>
        <v>1.270238050335958E-3</v>
      </c>
      <c r="BB100" s="27">
        <f ca="1">'Composition Moles'!BC120/'Composition Moles'!$C120</f>
        <v>6.3851538359133706E-4</v>
      </c>
      <c r="BC100" s="27">
        <f ca="1">'Composition Moles'!BD120/'Composition Moles'!$C120</f>
        <v>3.617121720876458E-3</v>
      </c>
      <c r="BD100" s="27">
        <f ca="1">'Composition Moles'!BE120/'Composition Moles'!$C120</f>
        <v>5.2643555562051727E-4</v>
      </c>
      <c r="BE100" s="27">
        <f ca="1">'Composition Moles'!BF120/'Composition Moles'!$C120</f>
        <v>2.2755601436499781E-4</v>
      </c>
      <c r="BF100" s="27">
        <f ca="1">'Composition Moles'!BG120/'Composition Moles'!$C120</f>
        <v>1.9019607170805787E-4</v>
      </c>
      <c r="BG100" s="27">
        <f ca="1">'Composition Moles'!BH120/'Composition Moles'!$C120</f>
        <v>7.1323526890521699E-4</v>
      </c>
      <c r="BH100" s="27">
        <f ca="1">'Composition Moles'!BI120/'Composition Moles'!$C120</f>
        <v>5.8417364881760631E-4</v>
      </c>
      <c r="BI100" s="27">
        <f ca="1">'Composition Moles'!BJ120/'Composition Moles'!$C120</f>
        <v>4.2114844449641384E-4</v>
      </c>
      <c r="BJ100" s="27">
        <f ca="1">'Composition Moles'!BK120/'Composition Moles'!$C120</f>
        <v>3.2639004448472069E-3</v>
      </c>
      <c r="BK100" s="27">
        <f ca="1">'Composition Moles'!BL120/'Composition Moles'!$C120</f>
        <v>2.0717786382484874E-4</v>
      </c>
      <c r="BL100" s="27">
        <f ca="1">'Composition Moles'!BM120/'Composition Moles'!$C120</f>
        <v>1.5283612905111793E-3</v>
      </c>
      <c r="BM100" s="27">
        <f ca="1">'Composition Moles'!BN120/'Composition Moles'!$C120</f>
        <v>3.2435222943070583E-3</v>
      </c>
      <c r="BN100" s="27">
        <f ca="1">'Composition Moles'!BO120/'Composition Moles'!$C120</f>
        <v>1.5283612905111793E-3</v>
      </c>
      <c r="BO100" s="27">
        <f ca="1">'Composition Moles'!BP120/'Composition Moles'!$C120</f>
        <v>8.7626047322640946E-4</v>
      </c>
      <c r="BP100" s="27">
        <f ca="1">'Composition Moles'!BQ120/'Composition Moles'!$C120</f>
        <v>3.4608892334019813E-3</v>
      </c>
      <c r="BQ100" s="27">
        <f ca="1">'Composition Moles'!BR120/'Composition Moles'!$C120</f>
        <v>2.7238794555332572E-3</v>
      </c>
      <c r="BR100" s="27">
        <f ca="1">'Composition Moles'!BS120/'Composition Moles'!$C120</f>
        <v>5.2983191404387545E-4</v>
      </c>
      <c r="BS100" s="27">
        <f ca="1">'Composition Moles'!BT120/'Composition Moles'!$C120</f>
        <v>1.5827030252849102E-3</v>
      </c>
      <c r="BT100" s="27">
        <f ca="1">'Composition Moles'!BU120/'Composition Moles'!$C120</f>
        <v>0</v>
      </c>
      <c r="BU100" s="27">
        <f t="shared" ca="1" si="7"/>
        <v>1</v>
      </c>
      <c r="BV100" s="56" t="e">
        <f t="shared" ca="1" si="9"/>
        <v>#DIV/0!</v>
      </c>
      <c r="BW100" s="27"/>
      <c r="BX100" s="23"/>
      <c r="BZ100" s="24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</row>
    <row r="101" spans="1:106">
      <c r="A101">
        <f t="shared" si="8"/>
        <v>4.9499999999999904</v>
      </c>
      <c r="B101" s="24">
        <f ca="1">B100+DeltaRK4!B102</f>
        <v>414.62478826802277</v>
      </c>
      <c r="C101" s="27">
        <f ca="1">'Composition Moles'!D121/'Composition Moles'!$C121</f>
        <v>6.0396216697166542E-2</v>
      </c>
      <c r="D101" s="27">
        <f ca="1">'Composition Moles'!E121/'Composition Moles'!$C121</f>
        <v>2.1634803156791575E-3</v>
      </c>
      <c r="E101" s="27">
        <f ca="1">'Composition Moles'!F121/'Composition Moles'!$C121</f>
        <v>3.0313843343367237E-2</v>
      </c>
      <c r="F101" s="27">
        <f ca="1">'Composition Moles'!G121/'Composition Moles'!$C121</f>
        <v>6.1472894767946986E-3</v>
      </c>
      <c r="G101" s="27">
        <f ca="1">'Composition Moles'!H121/'Composition Moles'!$C121</f>
        <v>4.1095936922633919E-4</v>
      </c>
      <c r="H101" s="27">
        <f ca="1">'Composition Moles'!I121/'Composition Moles'!$C121</f>
        <v>4.3813023661320462E-4</v>
      </c>
      <c r="I101" s="27">
        <f ca="1">'Composition Moles'!J121/'Composition Moles'!$C121</f>
        <v>1.0528711112410343E-4</v>
      </c>
      <c r="J101" s="27">
        <f ca="1">'Composition Moles'!K121/'Composition Moles'!$C121</f>
        <v>5.0945376350372627E-5</v>
      </c>
      <c r="K101" s="27">
        <f ca="1">'Composition Moles'!L121/'Composition Moles'!$C121</f>
        <v>0</v>
      </c>
      <c r="L101" s="27">
        <f ca="1">'Composition Moles'!M121/'Composition Moles'!$C121</f>
        <v>3.3963584233581753E-5</v>
      </c>
      <c r="M101" s="27">
        <f ca="1">'Composition Moles'!N121/'Composition Moles'!$C121</f>
        <v>1.0868346954746161E-4</v>
      </c>
      <c r="N101" s="27">
        <f ca="1">'Composition Moles'!O121/'Composition Moles'!$C121</f>
        <v>0</v>
      </c>
      <c r="O101" s="27">
        <f ca="1">'Composition Moles'!P121/'Composition Moles'!$C121</f>
        <v>0</v>
      </c>
      <c r="P101" s="27">
        <f ca="1">'Composition Moles'!Q121/'Composition Moles'!$C121</f>
        <v>0.14422399115329851</v>
      </c>
      <c r="Q101" s="27">
        <f ca="1">'Composition Moles'!R121/'Composition Moles'!$C121</f>
        <v>1.6981792116790877E-5</v>
      </c>
      <c r="R101" s="27">
        <f ca="1">'Composition Moles'!S121/'Composition Moles'!$C121</f>
        <v>0</v>
      </c>
      <c r="S101" s="27">
        <f ca="1">'Composition Moles'!T121/'Composition Moles'!$C121</f>
        <v>4.4152659503656276E-5</v>
      </c>
      <c r="T101" s="27">
        <f ca="1">'Composition Moles'!U121/'Composition Moles'!$C121</f>
        <v>0</v>
      </c>
      <c r="U101" s="27">
        <f ca="1">'Composition Moles'!V121/'Composition Moles'!$C121</f>
        <v>1.0189075270074524E-5</v>
      </c>
      <c r="V101" s="27">
        <f ca="1">'Composition Moles'!W121/'Composition Moles'!$C121</f>
        <v>0.43604050849696624</v>
      </c>
      <c r="W101" s="27">
        <f ca="1">'Composition Moles'!X121/'Composition Moles'!$C121</f>
        <v>3.3963584233581753E-6</v>
      </c>
      <c r="X101" s="27">
        <f ca="1">'Composition Moles'!Y121/'Composition Moles'!$C121</f>
        <v>1.0189075270074524E-5</v>
      </c>
      <c r="Y101" s="27">
        <f ca="1">'Composition Moles'!Z121/'Composition Moles'!$C121</f>
        <v>0</v>
      </c>
      <c r="Z101" s="27">
        <f ca="1">'Composition Moles'!AA121/'Composition Moles'!$C121</f>
        <v>0</v>
      </c>
      <c r="AA101" s="27">
        <f ca="1">'Composition Moles'!AB121/'Composition Moles'!$C121</f>
        <v>0</v>
      </c>
      <c r="AB101" s="27">
        <f ca="1">'Composition Moles'!AC121/'Composition Moles'!$C121</f>
        <v>0</v>
      </c>
      <c r="AC101" s="27">
        <f ca="1">'Composition Moles'!AD121/'Composition Moles'!$C121</f>
        <v>0</v>
      </c>
      <c r="AD101" s="27">
        <f ca="1">'Composition Moles'!AE121/'Composition Moles'!$C121</f>
        <v>1.1570478614911632E-4</v>
      </c>
      <c r="AE101" s="27">
        <f ca="1">'Composition Moles'!AF121/'Composition Moles'!$C121</f>
        <v>6.6633078350143732E-2</v>
      </c>
      <c r="AF101" s="27">
        <f ca="1">'Composition Moles'!AG121/'Composition Moles'!$C121</f>
        <v>0.11369768613376825</v>
      </c>
      <c r="AG101" s="27">
        <f ca="1">'Composition Moles'!AH121/'Composition Moles'!$C121</f>
        <v>4.9875367059332362E-2</v>
      </c>
      <c r="AH101" s="27">
        <f ca="1">'Composition Moles'!AI121/'Composition Moles'!$C121</f>
        <v>0</v>
      </c>
      <c r="AI101" s="27">
        <f ca="1">'Composition Moles'!AJ121/'Composition Moles'!$C121</f>
        <v>0</v>
      </c>
      <c r="AJ101" s="27">
        <f ca="1">'Composition Moles'!AK121/'Composition Moles'!$C121</f>
        <v>0</v>
      </c>
      <c r="AK101" s="27">
        <f ca="1">'Composition Moles'!AL121/'Composition Moles'!$C121</f>
        <v>7.0644255205850042E-4</v>
      </c>
      <c r="AL101" s="27">
        <f ca="1">'Composition Moles'!AM121/'Composition Moles'!$C121</f>
        <v>1.1926948359927087E-7</v>
      </c>
      <c r="AM101" s="27">
        <f ca="1">'Composition Moles'!AN121/'Composition Moles'!$C121</f>
        <v>4.3117225456778308E-5</v>
      </c>
      <c r="AN101" s="27">
        <f ca="1">'Composition Moles'!AO121/'Composition Moles'!$C121</f>
        <v>8.7999646749210327E-3</v>
      </c>
      <c r="AO101" s="27">
        <f ca="1">'Composition Moles'!AP121/'Composition Moles'!$C121</f>
        <v>6.7349787535192608E-3</v>
      </c>
      <c r="AP101" s="27">
        <f ca="1">'Composition Moles'!AQ121/'Composition Moles'!$C121</f>
        <v>5.5823714332662606E-3</v>
      </c>
      <c r="AQ101" s="27">
        <f ca="1">'Composition Moles'!AR121/'Composition Moles'!$C121</f>
        <v>4.4592944283958262E-2</v>
      </c>
      <c r="AR101" s="27">
        <f ca="1">'Composition Moles'!AS121/'Composition Moles'!$C121</f>
        <v>-7.9147569411591283E-3</v>
      </c>
      <c r="AS101" s="27">
        <f ca="1">'Composition Moles'!AT121/'Composition Moles'!$C121</f>
        <v>1.6404411184819986E-3</v>
      </c>
      <c r="AT101" s="27">
        <f ca="1">'Composition Moles'!AU121/'Composition Moles'!$C121</f>
        <v>1.3585433693432701E-5</v>
      </c>
      <c r="AU101" s="27">
        <f ca="1">'Composition Moles'!AV121/'Composition Moles'!$C121</f>
        <v>0</v>
      </c>
      <c r="AV101" s="27">
        <f ca="1">'Composition Moles'!AW121/'Composition Moles'!$C121</f>
        <v>4.4831931188327916E-4</v>
      </c>
      <c r="AW101" s="27">
        <f ca="1">'Composition Moles'!AX121/'Composition Moles'!$C121</f>
        <v>4.5511202872999552E-4</v>
      </c>
      <c r="AX101" s="27">
        <f ca="1">'Composition Moles'!AY121/'Composition Moles'!$C121</f>
        <v>4.5511202872999552E-4</v>
      </c>
      <c r="AY101" s="27">
        <f ca="1">'Composition Moles'!AZ121/'Composition Moles'!$C121</f>
        <v>4.2114844449641373E-4</v>
      </c>
      <c r="AZ101" s="27">
        <f ca="1">'Composition Moles'!BA121/'Composition Moles'!$C121</f>
        <v>4.7549017927014455E-5</v>
      </c>
      <c r="BA101" s="27">
        <f ca="1">'Composition Moles'!BB121/'Composition Moles'!$C121</f>
        <v>1.2702380503359575E-3</v>
      </c>
      <c r="BB101" s="27">
        <f ca="1">'Composition Moles'!BC121/'Composition Moles'!$C121</f>
        <v>6.3851538359133684E-4</v>
      </c>
      <c r="BC101" s="27">
        <f ca="1">'Composition Moles'!BD121/'Composition Moles'!$C121</f>
        <v>3.6171217208764567E-3</v>
      </c>
      <c r="BD101" s="27">
        <f ca="1">'Composition Moles'!BE121/'Composition Moles'!$C121</f>
        <v>5.2643555562051716E-4</v>
      </c>
      <c r="BE101" s="27">
        <f ca="1">'Composition Moles'!BF121/'Composition Moles'!$C121</f>
        <v>2.2755601436499776E-4</v>
      </c>
      <c r="BF101" s="27">
        <f ca="1">'Composition Moles'!BG121/'Composition Moles'!$C121</f>
        <v>1.9019607170805782E-4</v>
      </c>
      <c r="BG101" s="27">
        <f ca="1">'Composition Moles'!BH121/'Composition Moles'!$C121</f>
        <v>7.1323526890521678E-4</v>
      </c>
      <c r="BH101" s="27">
        <f ca="1">'Composition Moles'!BI121/'Composition Moles'!$C121</f>
        <v>5.8417364881760609E-4</v>
      </c>
      <c r="BI101" s="27">
        <f ca="1">'Composition Moles'!BJ121/'Composition Moles'!$C121</f>
        <v>4.2114844449641373E-4</v>
      </c>
      <c r="BJ101" s="27">
        <f ca="1">'Composition Moles'!BK121/'Composition Moles'!$C121</f>
        <v>3.2639004448472061E-3</v>
      </c>
      <c r="BK101" s="27">
        <f ca="1">'Composition Moles'!BL121/'Composition Moles'!$C121</f>
        <v>2.0717786382484869E-4</v>
      </c>
      <c r="BL101" s="27">
        <f ca="1">'Composition Moles'!BM121/'Composition Moles'!$C121</f>
        <v>1.5283612905111789E-3</v>
      </c>
      <c r="BM101" s="27">
        <f ca="1">'Composition Moles'!BN121/'Composition Moles'!$C121</f>
        <v>3.2435222943070574E-3</v>
      </c>
      <c r="BN101" s="27">
        <f ca="1">'Composition Moles'!BO121/'Composition Moles'!$C121</f>
        <v>1.5283612905111789E-3</v>
      </c>
      <c r="BO101" s="27">
        <f ca="1">'Composition Moles'!BP121/'Composition Moles'!$C121</f>
        <v>8.7626047322640925E-4</v>
      </c>
      <c r="BP101" s="27">
        <f ca="1">'Composition Moles'!BQ121/'Composition Moles'!$C121</f>
        <v>3.4608892334019804E-3</v>
      </c>
      <c r="BQ101" s="27">
        <f ca="1">'Composition Moles'!BR121/'Composition Moles'!$C121</f>
        <v>2.7238794555332563E-3</v>
      </c>
      <c r="BR101" s="27">
        <f ca="1">'Composition Moles'!BS121/'Composition Moles'!$C121</f>
        <v>5.2983191404387534E-4</v>
      </c>
      <c r="BS101" s="27">
        <f ca="1">'Composition Moles'!BT121/'Composition Moles'!$C121</f>
        <v>1.5827030252849096E-3</v>
      </c>
      <c r="BT101" s="27">
        <f ca="1">'Composition Moles'!BU121/'Composition Moles'!$C121</f>
        <v>0</v>
      </c>
      <c r="BU101" s="27">
        <f t="shared" ca="1" si="7"/>
        <v>0.99999999999999978</v>
      </c>
      <c r="BV101" s="56" t="e">
        <f t="shared" ca="1" si="9"/>
        <v>#DIV/0!</v>
      </c>
      <c r="BW101" s="27"/>
      <c r="BX101" s="23"/>
      <c r="BZ101" s="24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</row>
    <row r="102" spans="1:106">
      <c r="A102">
        <f t="shared" si="8"/>
        <v>4.9999999999999902</v>
      </c>
      <c r="B102" s="24">
        <f ca="1">B101+DeltaRK4!B103</f>
        <v>414.63204236576371</v>
      </c>
      <c r="C102" s="27">
        <f ca="1">'Composition Moles'!D122/'Composition Moles'!$C122</f>
        <v>6.0393286794137156E-2</v>
      </c>
      <c r="D102" s="27">
        <f ca="1">'Composition Moles'!E122/'Composition Moles'!$C122</f>
        <v>2.1634803156791575E-3</v>
      </c>
      <c r="E102" s="27">
        <f ca="1">'Composition Moles'!F122/'Composition Moles'!$C122</f>
        <v>3.0316761053991583E-2</v>
      </c>
      <c r="F102" s="27">
        <f ca="1">'Composition Moles'!G122/'Composition Moles'!$C122</f>
        <v>6.1473016691997407E-3</v>
      </c>
      <c r="G102" s="27">
        <f ca="1">'Composition Moles'!H122/'Composition Moles'!$C122</f>
        <v>4.1095936922633919E-4</v>
      </c>
      <c r="H102" s="27">
        <f ca="1">'Composition Moles'!I122/'Composition Moles'!$C122</f>
        <v>4.3813023661320462E-4</v>
      </c>
      <c r="I102" s="27">
        <f ca="1">'Composition Moles'!J122/'Composition Moles'!$C122</f>
        <v>1.0528711112410343E-4</v>
      </c>
      <c r="J102" s="27">
        <f ca="1">'Composition Moles'!K122/'Composition Moles'!$C122</f>
        <v>5.0945376350372627E-5</v>
      </c>
      <c r="K102" s="27">
        <f ca="1">'Composition Moles'!L122/'Composition Moles'!$C122</f>
        <v>0</v>
      </c>
      <c r="L102" s="27">
        <f ca="1">'Composition Moles'!M122/'Composition Moles'!$C122</f>
        <v>3.3963584233581753E-5</v>
      </c>
      <c r="M102" s="27">
        <f ca="1">'Composition Moles'!N122/'Composition Moles'!$C122</f>
        <v>1.0868346954746161E-4</v>
      </c>
      <c r="N102" s="27">
        <f ca="1">'Composition Moles'!O122/'Composition Moles'!$C122</f>
        <v>0</v>
      </c>
      <c r="O102" s="27">
        <f ca="1">'Composition Moles'!P122/'Composition Moles'!$C122</f>
        <v>0</v>
      </c>
      <c r="P102" s="27">
        <f ca="1">'Composition Moles'!Q122/'Composition Moles'!$C122</f>
        <v>0.14457674581213109</v>
      </c>
      <c r="Q102" s="27">
        <f ca="1">'Composition Moles'!R122/'Composition Moles'!$C122</f>
        <v>1.6981792116790877E-5</v>
      </c>
      <c r="R102" s="27">
        <f ca="1">'Composition Moles'!S122/'Composition Moles'!$C122</f>
        <v>0</v>
      </c>
      <c r="S102" s="27">
        <f ca="1">'Composition Moles'!T122/'Composition Moles'!$C122</f>
        <v>4.4152659503656276E-5</v>
      </c>
      <c r="T102" s="27">
        <f ca="1">'Composition Moles'!U122/'Composition Moles'!$C122</f>
        <v>0</v>
      </c>
      <c r="U102" s="27">
        <f ca="1">'Composition Moles'!V122/'Composition Moles'!$C122</f>
        <v>1.0189075270074524E-5</v>
      </c>
      <c r="V102" s="27">
        <f ca="1">'Composition Moles'!W122/'Composition Moles'!$C122</f>
        <v>0.43514757717487035</v>
      </c>
      <c r="W102" s="27">
        <f ca="1">'Composition Moles'!X122/'Composition Moles'!$C122</f>
        <v>3.3963584233581753E-6</v>
      </c>
      <c r="X102" s="27">
        <f ca="1">'Composition Moles'!Y122/'Composition Moles'!$C122</f>
        <v>1.0189075270074524E-5</v>
      </c>
      <c r="Y102" s="27">
        <f ca="1">'Composition Moles'!Z122/'Composition Moles'!$C122</f>
        <v>0</v>
      </c>
      <c r="Z102" s="27">
        <f ca="1">'Composition Moles'!AA122/'Composition Moles'!$C122</f>
        <v>0</v>
      </c>
      <c r="AA102" s="27">
        <f ca="1">'Composition Moles'!AB122/'Composition Moles'!$C122</f>
        <v>0</v>
      </c>
      <c r="AB102" s="27">
        <f ca="1">'Composition Moles'!AC122/'Composition Moles'!$C122</f>
        <v>0</v>
      </c>
      <c r="AC102" s="27">
        <f ca="1">'Composition Moles'!AD122/'Composition Moles'!$C122</f>
        <v>0</v>
      </c>
      <c r="AD102" s="27">
        <f ca="1">'Composition Moles'!AE122/'Composition Moles'!$C122</f>
        <v>1.1391390395877695E-4</v>
      </c>
      <c r="AE102" s="27">
        <f ca="1">'Composition Moles'!AF122/'Composition Moles'!$C122</f>
        <v>6.634670197252665E-2</v>
      </c>
      <c r="AF102" s="27">
        <f ca="1">'Composition Moles'!AG122/'Composition Moles'!$C122</f>
        <v>0.11457234837382009</v>
      </c>
      <c r="AG102" s="27">
        <f ca="1">'Composition Moles'!AH122/'Composition Moles'!$C122</f>
        <v>5.0022342745245647E-2</v>
      </c>
      <c r="AH102" s="27">
        <f ca="1">'Composition Moles'!AI122/'Composition Moles'!$C122</f>
        <v>0</v>
      </c>
      <c r="AI102" s="27">
        <f ca="1">'Composition Moles'!AJ122/'Composition Moles'!$C122</f>
        <v>0</v>
      </c>
      <c r="AJ102" s="27">
        <f ca="1">'Composition Moles'!AK122/'Composition Moles'!$C122</f>
        <v>0</v>
      </c>
      <c r="AK102" s="27">
        <f ca="1">'Composition Moles'!AL122/'Composition Moles'!$C122</f>
        <v>7.0644255205850042E-4</v>
      </c>
      <c r="AL102" s="27">
        <f ca="1">'Composition Moles'!AM122/'Composition Moles'!$C122</f>
        <v>1.0707707855720622E-7</v>
      </c>
      <c r="AM102" s="27">
        <f ca="1">'Composition Moles'!AN122/'Composition Moles'!$C122</f>
        <v>4.0274461544021434E-5</v>
      </c>
      <c r="AN102" s="27">
        <f ca="1">'Composition Moles'!AO122/'Composition Moles'!$C122</f>
        <v>8.7999646749210327E-3</v>
      </c>
      <c r="AO102" s="27">
        <f ca="1">'Composition Moles'!AP122/'Composition Moles'!$C122</f>
        <v>6.7349787535192608E-3</v>
      </c>
      <c r="AP102" s="27">
        <f ca="1">'Composition Moles'!AQ122/'Composition Moles'!$C122</f>
        <v>5.5188917510740378E-3</v>
      </c>
      <c r="AQ102" s="27">
        <f ca="1">'Composition Moles'!AR122/'Composition Moles'!$C122</f>
        <v>4.4529464601766038E-2</v>
      </c>
      <c r="AR102" s="27">
        <f ca="1">'Composition Moles'!AS122/'Composition Moles'!$C122</f>
        <v>-7.9782366233513511E-3</v>
      </c>
      <c r="AS102" s="27">
        <f ca="1">'Composition Moles'!AT122/'Composition Moles'!$C122</f>
        <v>1.6404411184819986E-3</v>
      </c>
      <c r="AT102" s="27">
        <f ca="1">'Composition Moles'!AU122/'Composition Moles'!$C122</f>
        <v>1.3585433693432701E-5</v>
      </c>
      <c r="AU102" s="27">
        <f ca="1">'Composition Moles'!AV122/'Composition Moles'!$C122</f>
        <v>0</v>
      </c>
      <c r="AV102" s="27">
        <f ca="1">'Composition Moles'!AW122/'Composition Moles'!$C122</f>
        <v>4.4831931188327916E-4</v>
      </c>
      <c r="AW102" s="27">
        <f ca="1">'Composition Moles'!AX122/'Composition Moles'!$C122</f>
        <v>4.5511202872999552E-4</v>
      </c>
      <c r="AX102" s="27">
        <f ca="1">'Composition Moles'!AY122/'Composition Moles'!$C122</f>
        <v>4.5511202872999552E-4</v>
      </c>
      <c r="AY102" s="27">
        <f ca="1">'Composition Moles'!AZ122/'Composition Moles'!$C122</f>
        <v>4.2114844449641373E-4</v>
      </c>
      <c r="AZ102" s="27">
        <f ca="1">'Composition Moles'!BA122/'Composition Moles'!$C122</f>
        <v>4.7549017927014455E-5</v>
      </c>
      <c r="BA102" s="27">
        <f ca="1">'Composition Moles'!BB122/'Composition Moles'!$C122</f>
        <v>1.2702380503359575E-3</v>
      </c>
      <c r="BB102" s="27">
        <f ca="1">'Composition Moles'!BC122/'Composition Moles'!$C122</f>
        <v>6.3851538359133684E-4</v>
      </c>
      <c r="BC102" s="27">
        <f ca="1">'Composition Moles'!BD122/'Composition Moles'!$C122</f>
        <v>3.6171217208764567E-3</v>
      </c>
      <c r="BD102" s="27">
        <f ca="1">'Composition Moles'!BE122/'Composition Moles'!$C122</f>
        <v>5.2643555562051716E-4</v>
      </c>
      <c r="BE102" s="27">
        <f ca="1">'Composition Moles'!BF122/'Composition Moles'!$C122</f>
        <v>2.2755601436499776E-4</v>
      </c>
      <c r="BF102" s="27">
        <f ca="1">'Composition Moles'!BG122/'Composition Moles'!$C122</f>
        <v>1.9019607170805782E-4</v>
      </c>
      <c r="BG102" s="27">
        <f ca="1">'Composition Moles'!BH122/'Composition Moles'!$C122</f>
        <v>7.1323526890521678E-4</v>
      </c>
      <c r="BH102" s="27">
        <f ca="1">'Composition Moles'!BI122/'Composition Moles'!$C122</f>
        <v>5.8417364881760609E-4</v>
      </c>
      <c r="BI102" s="27">
        <f ca="1">'Composition Moles'!BJ122/'Composition Moles'!$C122</f>
        <v>4.2114844449641373E-4</v>
      </c>
      <c r="BJ102" s="27">
        <f ca="1">'Composition Moles'!BK122/'Composition Moles'!$C122</f>
        <v>3.2639004448472061E-3</v>
      </c>
      <c r="BK102" s="27">
        <f ca="1">'Composition Moles'!BL122/'Composition Moles'!$C122</f>
        <v>2.0717786382484869E-4</v>
      </c>
      <c r="BL102" s="27">
        <f ca="1">'Composition Moles'!BM122/'Composition Moles'!$C122</f>
        <v>1.5283612905111789E-3</v>
      </c>
      <c r="BM102" s="27">
        <f ca="1">'Composition Moles'!BN122/'Composition Moles'!$C122</f>
        <v>3.2435222943070574E-3</v>
      </c>
      <c r="BN102" s="27">
        <f ca="1">'Composition Moles'!BO122/'Composition Moles'!$C122</f>
        <v>1.5283612905111789E-3</v>
      </c>
      <c r="BO102" s="27">
        <f ca="1">'Composition Moles'!BP122/'Composition Moles'!$C122</f>
        <v>8.7626047322640925E-4</v>
      </c>
      <c r="BP102" s="27">
        <f ca="1">'Composition Moles'!BQ122/'Composition Moles'!$C122</f>
        <v>3.4608892334019804E-3</v>
      </c>
      <c r="BQ102" s="27">
        <f ca="1">'Composition Moles'!BR122/'Composition Moles'!$C122</f>
        <v>2.7238794555332563E-3</v>
      </c>
      <c r="BR102" s="27">
        <f ca="1">'Composition Moles'!BS122/'Composition Moles'!$C122</f>
        <v>5.2983191404387534E-4</v>
      </c>
      <c r="BS102" s="27">
        <f ca="1">'Composition Moles'!BT122/'Composition Moles'!$C122</f>
        <v>1.5827030252849096E-3</v>
      </c>
      <c r="BT102" s="27">
        <f ca="1">'Composition Moles'!BU122/'Composition Moles'!$C122</f>
        <v>0</v>
      </c>
      <c r="BU102" s="27">
        <f t="shared" ca="1" si="7"/>
        <v>0.99999999999999956</v>
      </c>
      <c r="BV102" s="56" t="e">
        <f t="shared" ca="1" si="9"/>
        <v>#DIV/0!</v>
      </c>
      <c r="BW102" s="27"/>
      <c r="BX102" s="23"/>
      <c r="BZ102" s="24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</row>
    <row r="103" spans="1:106">
      <c r="A103">
        <f t="shared" si="8"/>
        <v>5.0499999999999901</v>
      </c>
      <c r="B103" s="24">
        <f ca="1">B102+DeltaRK4!B104</f>
        <v>414.63924375545378</v>
      </c>
      <c r="C103" s="27">
        <f ca="1">'Composition Moles'!D123/'Composition Moles'!$C123</f>
        <v>6.0390551393260376E-2</v>
      </c>
      <c r="D103" s="27">
        <f ca="1">'Composition Moles'!E123/'Composition Moles'!$C123</f>
        <v>2.1634803156791579E-3</v>
      </c>
      <c r="E103" s="27">
        <f ca="1">'Composition Moles'!F123/'Composition Moles'!$C123</f>
        <v>3.0319485509488858E-2</v>
      </c>
      <c r="F103" s="27">
        <f ca="1">'Composition Moles'!G123/'Composition Moles'!$C123</f>
        <v>6.1473126145792593E-3</v>
      </c>
      <c r="G103" s="27">
        <f ca="1">'Composition Moles'!H123/'Composition Moles'!$C123</f>
        <v>4.1095936922633925E-4</v>
      </c>
      <c r="H103" s="27">
        <f ca="1">'Composition Moles'!I123/'Composition Moles'!$C123</f>
        <v>4.3813023661320468E-4</v>
      </c>
      <c r="I103" s="27">
        <f ca="1">'Composition Moles'!J123/'Composition Moles'!$C123</f>
        <v>1.0528711112410345E-4</v>
      </c>
      <c r="J103" s="27">
        <f ca="1">'Composition Moles'!K123/'Composition Moles'!$C123</f>
        <v>5.0945376350372634E-5</v>
      </c>
      <c r="K103" s="27">
        <f ca="1">'Composition Moles'!L123/'Composition Moles'!$C123</f>
        <v>0</v>
      </c>
      <c r="L103" s="27">
        <f ca="1">'Composition Moles'!M123/'Composition Moles'!$C123</f>
        <v>3.396358423358176E-5</v>
      </c>
      <c r="M103" s="27">
        <f ca="1">'Composition Moles'!N123/'Composition Moles'!$C123</f>
        <v>1.0868346954746162E-4</v>
      </c>
      <c r="N103" s="27">
        <f ca="1">'Composition Moles'!O123/'Composition Moles'!$C123</f>
        <v>0</v>
      </c>
      <c r="O103" s="27">
        <f ca="1">'Composition Moles'!P123/'Composition Moles'!$C123</f>
        <v>0</v>
      </c>
      <c r="P103" s="27">
        <f ca="1">'Composition Moles'!Q123/'Composition Moles'!$C123</f>
        <v>0.14491913771551082</v>
      </c>
      <c r="Q103" s="27">
        <f ca="1">'Composition Moles'!R123/'Composition Moles'!$C123</f>
        <v>1.698179211679088E-5</v>
      </c>
      <c r="R103" s="27">
        <f ca="1">'Composition Moles'!S123/'Composition Moles'!$C123</f>
        <v>0</v>
      </c>
      <c r="S103" s="27">
        <f ca="1">'Composition Moles'!T123/'Composition Moles'!$C123</f>
        <v>4.4152659503656283E-5</v>
      </c>
      <c r="T103" s="27">
        <f ca="1">'Composition Moles'!U123/'Composition Moles'!$C123</f>
        <v>0</v>
      </c>
      <c r="U103" s="27">
        <f ca="1">'Composition Moles'!V123/'Composition Moles'!$C123</f>
        <v>1.0189075270074526E-5</v>
      </c>
      <c r="V103" s="27">
        <f ca="1">'Composition Moles'!W123/'Composition Moles'!$C123</f>
        <v>0.43427782559968048</v>
      </c>
      <c r="W103" s="27">
        <f ca="1">'Composition Moles'!X123/'Composition Moles'!$C123</f>
        <v>3.3963584233581758E-6</v>
      </c>
      <c r="X103" s="27">
        <f ca="1">'Composition Moles'!Y123/'Composition Moles'!$C123</f>
        <v>1.0189075270074526E-5</v>
      </c>
      <c r="Y103" s="27">
        <f ca="1">'Composition Moles'!Z123/'Composition Moles'!$C123</f>
        <v>0</v>
      </c>
      <c r="Z103" s="27">
        <f ca="1">'Composition Moles'!AA123/'Composition Moles'!$C123</f>
        <v>0</v>
      </c>
      <c r="AA103" s="27">
        <f ca="1">'Composition Moles'!AB123/'Composition Moles'!$C123</f>
        <v>0</v>
      </c>
      <c r="AB103" s="27">
        <f ca="1">'Composition Moles'!AC123/'Composition Moles'!$C123</f>
        <v>0</v>
      </c>
      <c r="AC103" s="27">
        <f ca="1">'Composition Moles'!AD123/'Composition Moles'!$C123</f>
        <v>0</v>
      </c>
      <c r="AD103" s="27">
        <f ca="1">'Composition Moles'!AE123/'Composition Moles'!$C123</f>
        <v>1.1219177799226693E-4</v>
      </c>
      <c r="AE103" s="27">
        <f ca="1">'Composition Moles'!AF123/'Composition Moles'!$C123</f>
        <v>6.6058610208147572E-2</v>
      </c>
      <c r="AF103" s="27">
        <f ca="1">'Composition Moles'!AG123/'Composition Moles'!$C123</f>
        <v>0.11543700685102679</v>
      </c>
      <c r="AG103" s="27">
        <f ca="1">'Composition Moles'!AH123/'Composition Moles'!$C123</f>
        <v>5.0165307345758484E-2</v>
      </c>
      <c r="AH103" s="27">
        <f ca="1">'Composition Moles'!AI123/'Composition Moles'!$C123</f>
        <v>0</v>
      </c>
      <c r="AI103" s="27">
        <f ca="1">'Composition Moles'!AJ123/'Composition Moles'!$C123</f>
        <v>0</v>
      </c>
      <c r="AJ103" s="27">
        <f ca="1">'Composition Moles'!AK123/'Composition Moles'!$C123</f>
        <v>0</v>
      </c>
      <c r="AK103" s="27">
        <f ca="1">'Composition Moles'!AL123/'Composition Moles'!$C123</f>
        <v>7.0644255205850053E-4</v>
      </c>
      <c r="AL103" s="27">
        <f ca="1">'Composition Moles'!AM123/'Composition Moles'!$C123</f>
        <v>9.6131699040090463E-8</v>
      </c>
      <c r="AM103" s="27">
        <f ca="1">'Composition Moles'!AN123/'Composition Moles'!$C123</f>
        <v>3.7630011935908768E-5</v>
      </c>
      <c r="AN103" s="27">
        <f ca="1">'Composition Moles'!AO123/'Composition Moles'!$C123</f>
        <v>8.7999646749210327E-3</v>
      </c>
      <c r="AO103" s="27">
        <f ca="1">'Composition Moles'!AP123/'Composition Moles'!$C123</f>
        <v>6.7349787535192617E-3</v>
      </c>
      <c r="AP103" s="27">
        <f ca="1">'Composition Moles'!AQ123/'Composition Moles'!$C123</f>
        <v>5.456293710882033E-3</v>
      </c>
      <c r="AQ103" s="27">
        <f ca="1">'Composition Moles'!AR123/'Composition Moles'!$C123</f>
        <v>4.4466866561574038E-2</v>
      </c>
      <c r="AR103" s="27">
        <f ca="1">'Composition Moles'!AS123/'Composition Moles'!$C123</f>
        <v>-8.0408346635433576E-3</v>
      </c>
      <c r="AS103" s="27">
        <f ca="1">'Composition Moles'!AT123/'Composition Moles'!$C123</f>
        <v>1.6404411184819988E-3</v>
      </c>
      <c r="AT103" s="27">
        <f ca="1">'Composition Moles'!AU123/'Composition Moles'!$C123</f>
        <v>1.3585433693432703E-5</v>
      </c>
      <c r="AU103" s="27">
        <f ca="1">'Composition Moles'!AV123/'Composition Moles'!$C123</f>
        <v>0</v>
      </c>
      <c r="AV103" s="27">
        <f ca="1">'Composition Moles'!AW123/'Composition Moles'!$C123</f>
        <v>4.4831931188327921E-4</v>
      </c>
      <c r="AW103" s="27">
        <f ca="1">'Composition Moles'!AX123/'Composition Moles'!$C123</f>
        <v>4.5511202872999557E-4</v>
      </c>
      <c r="AX103" s="27">
        <f ca="1">'Composition Moles'!AY123/'Composition Moles'!$C123</f>
        <v>4.5511202872999557E-4</v>
      </c>
      <c r="AY103" s="27">
        <f ca="1">'Composition Moles'!AZ123/'Composition Moles'!$C123</f>
        <v>4.2114844449641378E-4</v>
      </c>
      <c r="AZ103" s="27">
        <f ca="1">'Composition Moles'!BA123/'Composition Moles'!$C123</f>
        <v>4.7549017927014462E-5</v>
      </c>
      <c r="BA103" s="27">
        <f ca="1">'Composition Moles'!BB123/'Composition Moles'!$C123</f>
        <v>1.2702380503359578E-3</v>
      </c>
      <c r="BB103" s="27">
        <f ca="1">'Composition Moles'!BC123/'Composition Moles'!$C123</f>
        <v>6.3851538359133695E-4</v>
      </c>
      <c r="BC103" s="27">
        <f ca="1">'Composition Moles'!BD123/'Composition Moles'!$C123</f>
        <v>3.6171217208764571E-3</v>
      </c>
      <c r="BD103" s="27">
        <f ca="1">'Composition Moles'!BE123/'Composition Moles'!$C123</f>
        <v>5.2643555562051727E-4</v>
      </c>
      <c r="BE103" s="27">
        <f ca="1">'Composition Moles'!BF123/'Composition Moles'!$C123</f>
        <v>2.2755601436499779E-4</v>
      </c>
      <c r="BF103" s="27">
        <f ca="1">'Composition Moles'!BG123/'Composition Moles'!$C123</f>
        <v>1.9019607170805785E-4</v>
      </c>
      <c r="BG103" s="27">
        <f ca="1">'Composition Moles'!BH123/'Composition Moles'!$C123</f>
        <v>7.1323526890521688E-4</v>
      </c>
      <c r="BH103" s="27">
        <f ca="1">'Composition Moles'!BI123/'Composition Moles'!$C123</f>
        <v>5.841736488176062E-4</v>
      </c>
      <c r="BI103" s="27">
        <f ca="1">'Composition Moles'!BJ123/'Composition Moles'!$C123</f>
        <v>4.2114844449641378E-4</v>
      </c>
      <c r="BJ103" s="27">
        <f ca="1">'Composition Moles'!BK123/'Composition Moles'!$C123</f>
        <v>3.2639004448472065E-3</v>
      </c>
      <c r="BK103" s="27">
        <f ca="1">'Composition Moles'!BL123/'Composition Moles'!$C123</f>
        <v>2.0717786382484871E-4</v>
      </c>
      <c r="BL103" s="27">
        <f ca="1">'Composition Moles'!BM123/'Composition Moles'!$C123</f>
        <v>1.5283612905111791E-3</v>
      </c>
      <c r="BM103" s="27">
        <f ca="1">'Composition Moles'!BN123/'Composition Moles'!$C123</f>
        <v>3.2435222943070579E-3</v>
      </c>
      <c r="BN103" s="27">
        <f ca="1">'Composition Moles'!BO123/'Composition Moles'!$C123</f>
        <v>1.5283612905111791E-3</v>
      </c>
      <c r="BO103" s="27">
        <f ca="1">'Composition Moles'!BP123/'Composition Moles'!$C123</f>
        <v>8.7626047322640936E-4</v>
      </c>
      <c r="BP103" s="27">
        <f ca="1">'Composition Moles'!BQ123/'Composition Moles'!$C123</f>
        <v>3.4608892334019809E-3</v>
      </c>
      <c r="BQ103" s="27">
        <f ca="1">'Composition Moles'!BR123/'Composition Moles'!$C123</f>
        <v>2.7238794555332567E-3</v>
      </c>
      <c r="BR103" s="27">
        <f ca="1">'Composition Moles'!BS123/'Composition Moles'!$C123</f>
        <v>5.2983191404387545E-4</v>
      </c>
      <c r="BS103" s="27">
        <f ca="1">'Composition Moles'!BT123/'Composition Moles'!$C123</f>
        <v>1.58270302528491E-3</v>
      </c>
      <c r="BT103" s="27">
        <f ca="1">'Composition Moles'!BU123/'Composition Moles'!$C123</f>
        <v>0</v>
      </c>
      <c r="BU103" s="27">
        <f t="shared" ca="1" si="7"/>
        <v>1</v>
      </c>
      <c r="BV103" s="56" t="e">
        <f t="shared" ca="1" si="9"/>
        <v>#DIV/0!</v>
      </c>
      <c r="BW103" s="27"/>
      <c r="BX103" s="23"/>
      <c r="BZ103" s="24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</row>
    <row r="104" spans="1:106">
      <c r="A104">
        <f t="shared" si="8"/>
        <v>5.0999999999999899</v>
      </c>
      <c r="B104" s="24">
        <f ca="1">B103+DeltaRK4!B105</f>
        <v>414.64640169974444</v>
      </c>
      <c r="C104" s="27">
        <f ca="1">'Composition Moles'!D124/'Composition Moles'!$C124</f>
        <v>6.0387996861539645E-2</v>
      </c>
      <c r="D104" s="27">
        <f ca="1">'Composition Moles'!E124/'Composition Moles'!$C124</f>
        <v>2.1634803156791575E-3</v>
      </c>
      <c r="E104" s="27">
        <f ca="1">'Composition Moles'!F124/'Composition Moles'!$C124</f>
        <v>3.0322030215206169E-2</v>
      </c>
      <c r="F104" s="27">
        <f ca="1">'Composition Moles'!G124/'Composition Moles'!$C124</f>
        <v>6.1473224405826721E-3</v>
      </c>
      <c r="G104" s="27">
        <f ca="1">'Composition Moles'!H124/'Composition Moles'!$C124</f>
        <v>4.1095936922633919E-4</v>
      </c>
      <c r="H104" s="27">
        <f ca="1">'Composition Moles'!I124/'Composition Moles'!$C124</f>
        <v>4.3813023661320462E-4</v>
      </c>
      <c r="I104" s="27">
        <f ca="1">'Composition Moles'!J124/'Composition Moles'!$C124</f>
        <v>1.0528711112410343E-4</v>
      </c>
      <c r="J104" s="27">
        <f ca="1">'Composition Moles'!K124/'Composition Moles'!$C124</f>
        <v>5.0945376350372627E-5</v>
      </c>
      <c r="K104" s="27">
        <f ca="1">'Composition Moles'!L124/'Composition Moles'!$C124</f>
        <v>0</v>
      </c>
      <c r="L104" s="27">
        <f ca="1">'Composition Moles'!M124/'Composition Moles'!$C124</f>
        <v>3.3963584233581753E-5</v>
      </c>
      <c r="M104" s="27">
        <f ca="1">'Composition Moles'!N124/'Composition Moles'!$C124</f>
        <v>1.0868346954746161E-4</v>
      </c>
      <c r="N104" s="27">
        <f ca="1">'Composition Moles'!O124/'Composition Moles'!$C124</f>
        <v>0</v>
      </c>
      <c r="O104" s="27">
        <f ca="1">'Composition Moles'!P124/'Composition Moles'!$C124</f>
        <v>0</v>
      </c>
      <c r="P104" s="27">
        <f ca="1">'Composition Moles'!Q124/'Composition Moles'!$C124</f>
        <v>0.14525135848440399</v>
      </c>
      <c r="Q104" s="27">
        <f ca="1">'Composition Moles'!R124/'Composition Moles'!$C124</f>
        <v>1.6981792116790877E-5</v>
      </c>
      <c r="R104" s="27">
        <f ca="1">'Composition Moles'!S124/'Composition Moles'!$C124</f>
        <v>0</v>
      </c>
      <c r="S104" s="27">
        <f ca="1">'Composition Moles'!T124/'Composition Moles'!$C124</f>
        <v>4.4152659503656276E-5</v>
      </c>
      <c r="T104" s="27">
        <f ca="1">'Composition Moles'!U124/'Composition Moles'!$C124</f>
        <v>0</v>
      </c>
      <c r="U104" s="27">
        <f ca="1">'Composition Moles'!V124/'Composition Moles'!$C124</f>
        <v>1.0189075270074524E-5</v>
      </c>
      <c r="V104" s="27">
        <f ca="1">'Composition Moles'!W124/'Composition Moles'!$C124</f>
        <v>0.43343083004637473</v>
      </c>
      <c r="W104" s="27">
        <f ca="1">'Composition Moles'!X124/'Composition Moles'!$C124</f>
        <v>3.3963584233581753E-6</v>
      </c>
      <c r="X104" s="27">
        <f ca="1">'Composition Moles'!Y124/'Composition Moles'!$C124</f>
        <v>1.0189075270074524E-5</v>
      </c>
      <c r="Y104" s="27">
        <f ca="1">'Composition Moles'!Z124/'Composition Moles'!$C124</f>
        <v>0</v>
      </c>
      <c r="Z104" s="27">
        <f ca="1">'Composition Moles'!AA124/'Composition Moles'!$C124</f>
        <v>0</v>
      </c>
      <c r="AA104" s="27">
        <f ca="1">'Composition Moles'!AB124/'Composition Moles'!$C124</f>
        <v>0</v>
      </c>
      <c r="AB104" s="27">
        <f ca="1">'Composition Moles'!AC124/'Composition Moles'!$C124</f>
        <v>0</v>
      </c>
      <c r="AC104" s="27">
        <f ca="1">'Composition Moles'!AD124/'Composition Moles'!$C124</f>
        <v>0</v>
      </c>
      <c r="AD104" s="27">
        <f ca="1">'Composition Moles'!AE124/'Composition Moles'!$C124</f>
        <v>1.1054046185116173E-4</v>
      </c>
      <c r="AE104" s="27">
        <f ca="1">'Composition Moles'!AF124/'Composition Moles'!$C124</f>
        <v>6.5768969244369674E-2</v>
      </c>
      <c r="AF104" s="27">
        <f ca="1">'Composition Moles'!AG124/'Composition Moles'!$C124</f>
        <v>0.11629171914696372</v>
      </c>
      <c r="AG104" s="27">
        <f ca="1">'Composition Moles'!AH124/'Composition Moles'!$C124</f>
        <v>5.0304335019117213E-2</v>
      </c>
      <c r="AH104" s="27">
        <f ca="1">'Composition Moles'!AI124/'Composition Moles'!$C124</f>
        <v>0</v>
      </c>
      <c r="AI104" s="27">
        <f ca="1">'Composition Moles'!AJ124/'Composition Moles'!$C124</f>
        <v>0</v>
      </c>
      <c r="AJ104" s="27">
        <f ca="1">'Composition Moles'!AK124/'Composition Moles'!$C124</f>
        <v>0</v>
      </c>
      <c r="AK104" s="27">
        <f ca="1">'Composition Moles'!AL124/'Composition Moles'!$C124</f>
        <v>7.0644255205850042E-4</v>
      </c>
      <c r="AL104" s="27">
        <f ca="1">'Composition Moles'!AM124/'Composition Moles'!$C124</f>
        <v>8.630569562598547E-8</v>
      </c>
      <c r="AM104" s="27">
        <f ca="1">'Composition Moles'!AN124/'Composition Moles'!$C124</f>
        <v>3.5169949079226262E-5</v>
      </c>
      <c r="AN104" s="27">
        <f ca="1">'Composition Moles'!AO124/'Composition Moles'!$C124</f>
        <v>8.7999646749210327E-3</v>
      </c>
      <c r="AO104" s="27">
        <f ca="1">'Composition Moles'!AP124/'Composition Moles'!$C124</f>
        <v>6.7349787535192608E-3</v>
      </c>
      <c r="AP104" s="27">
        <f ca="1">'Composition Moles'!AQ124/'Composition Moles'!$C124</f>
        <v>5.3945593721806632E-3</v>
      </c>
      <c r="AQ104" s="27">
        <f ca="1">'Composition Moles'!AR124/'Composition Moles'!$C124</f>
        <v>4.4405132222872658E-2</v>
      </c>
      <c r="AR104" s="27">
        <f ca="1">'Composition Moles'!AS124/'Composition Moles'!$C124</f>
        <v>-8.1025690022447257E-3</v>
      </c>
      <c r="AS104" s="27">
        <f ca="1">'Composition Moles'!AT124/'Composition Moles'!$C124</f>
        <v>1.6404411184819986E-3</v>
      </c>
      <c r="AT104" s="27">
        <f ca="1">'Composition Moles'!AU124/'Composition Moles'!$C124</f>
        <v>1.3585433693432701E-5</v>
      </c>
      <c r="AU104" s="27">
        <f ca="1">'Composition Moles'!AV124/'Composition Moles'!$C124</f>
        <v>0</v>
      </c>
      <c r="AV104" s="27">
        <f ca="1">'Composition Moles'!AW124/'Composition Moles'!$C124</f>
        <v>4.4831931188327916E-4</v>
      </c>
      <c r="AW104" s="27">
        <f ca="1">'Composition Moles'!AX124/'Composition Moles'!$C124</f>
        <v>4.5511202872999552E-4</v>
      </c>
      <c r="AX104" s="27">
        <f ca="1">'Composition Moles'!AY124/'Composition Moles'!$C124</f>
        <v>4.5511202872999552E-4</v>
      </c>
      <c r="AY104" s="27">
        <f ca="1">'Composition Moles'!AZ124/'Composition Moles'!$C124</f>
        <v>4.2114844449641373E-4</v>
      </c>
      <c r="AZ104" s="27">
        <f ca="1">'Composition Moles'!BA124/'Composition Moles'!$C124</f>
        <v>4.7549017927014455E-5</v>
      </c>
      <c r="BA104" s="27">
        <f ca="1">'Composition Moles'!BB124/'Composition Moles'!$C124</f>
        <v>1.2702380503359575E-3</v>
      </c>
      <c r="BB104" s="27">
        <f ca="1">'Composition Moles'!BC124/'Composition Moles'!$C124</f>
        <v>6.3851538359133684E-4</v>
      </c>
      <c r="BC104" s="27">
        <f ca="1">'Composition Moles'!BD124/'Composition Moles'!$C124</f>
        <v>3.6171217208764567E-3</v>
      </c>
      <c r="BD104" s="27">
        <f ca="1">'Composition Moles'!BE124/'Composition Moles'!$C124</f>
        <v>5.2643555562051716E-4</v>
      </c>
      <c r="BE104" s="27">
        <f ca="1">'Composition Moles'!BF124/'Composition Moles'!$C124</f>
        <v>2.2755601436499776E-4</v>
      </c>
      <c r="BF104" s="27">
        <f ca="1">'Composition Moles'!BG124/'Composition Moles'!$C124</f>
        <v>1.9019607170805782E-4</v>
      </c>
      <c r="BG104" s="27">
        <f ca="1">'Composition Moles'!BH124/'Composition Moles'!$C124</f>
        <v>7.1323526890521678E-4</v>
      </c>
      <c r="BH104" s="27">
        <f ca="1">'Composition Moles'!BI124/'Composition Moles'!$C124</f>
        <v>5.8417364881760609E-4</v>
      </c>
      <c r="BI104" s="27">
        <f ca="1">'Composition Moles'!BJ124/'Composition Moles'!$C124</f>
        <v>4.2114844449641373E-4</v>
      </c>
      <c r="BJ104" s="27">
        <f ca="1">'Composition Moles'!BK124/'Composition Moles'!$C124</f>
        <v>3.2639004448472061E-3</v>
      </c>
      <c r="BK104" s="27">
        <f ca="1">'Composition Moles'!BL124/'Composition Moles'!$C124</f>
        <v>2.0717786382484869E-4</v>
      </c>
      <c r="BL104" s="27">
        <f ca="1">'Composition Moles'!BM124/'Composition Moles'!$C124</f>
        <v>1.5283612905111789E-3</v>
      </c>
      <c r="BM104" s="27">
        <f ca="1">'Composition Moles'!BN124/'Composition Moles'!$C124</f>
        <v>3.2435222943070574E-3</v>
      </c>
      <c r="BN104" s="27">
        <f ca="1">'Composition Moles'!BO124/'Composition Moles'!$C124</f>
        <v>1.5283612905111789E-3</v>
      </c>
      <c r="BO104" s="27">
        <f ca="1">'Composition Moles'!BP124/'Composition Moles'!$C124</f>
        <v>8.7626047322640925E-4</v>
      </c>
      <c r="BP104" s="27">
        <f ca="1">'Composition Moles'!BQ124/'Composition Moles'!$C124</f>
        <v>3.4608892334019804E-3</v>
      </c>
      <c r="BQ104" s="27">
        <f ca="1">'Composition Moles'!BR124/'Composition Moles'!$C124</f>
        <v>2.7238794555332563E-3</v>
      </c>
      <c r="BR104" s="27">
        <f ca="1">'Composition Moles'!BS124/'Composition Moles'!$C124</f>
        <v>5.2983191404387534E-4</v>
      </c>
      <c r="BS104" s="27">
        <f ca="1">'Composition Moles'!BT124/'Composition Moles'!$C124</f>
        <v>1.5827030252849096E-3</v>
      </c>
      <c r="BT104" s="27">
        <f ca="1">'Composition Moles'!BU124/'Composition Moles'!$C124</f>
        <v>0</v>
      </c>
      <c r="BU104" s="27">
        <f t="shared" ca="1" si="7"/>
        <v>0.99999999999999989</v>
      </c>
      <c r="BV104" s="56" t="e">
        <f t="shared" ca="1" si="9"/>
        <v>#DIV/0!</v>
      </c>
      <c r="BW104" s="27"/>
      <c r="BX104" s="23"/>
      <c r="BZ104" s="24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</row>
    <row r="105" spans="1:106">
      <c r="A105">
        <f t="shared" si="8"/>
        <v>5.1499999999999897</v>
      </c>
      <c r="B105" s="24">
        <f ca="1">B104+DeltaRK4!B106</f>
        <v>414.65352582807759</v>
      </c>
      <c r="C105" s="27">
        <f ca="1">'Composition Moles'!D125/'Composition Moles'!$C125</f>
        <v>6.0385610529603805E-2</v>
      </c>
      <c r="D105" s="27">
        <f ca="1">'Composition Moles'!E125/'Composition Moles'!$C125</f>
        <v>2.1634803156791579E-3</v>
      </c>
      <c r="E105" s="27">
        <f ca="1">'Composition Moles'!F125/'Composition Moles'!$C125</f>
        <v>3.0324407725949017E-2</v>
      </c>
      <c r="F105" s="27">
        <f ca="1">'Composition Moles'!G125/'Composition Moles'!$C125</f>
        <v>6.1473312617756773E-3</v>
      </c>
      <c r="G105" s="27">
        <f ca="1">'Composition Moles'!H125/'Composition Moles'!$C125</f>
        <v>4.1095936922633925E-4</v>
      </c>
      <c r="H105" s="27">
        <f ca="1">'Composition Moles'!I125/'Composition Moles'!$C125</f>
        <v>4.3813023661320468E-4</v>
      </c>
      <c r="I105" s="27">
        <f ca="1">'Composition Moles'!J125/'Composition Moles'!$C125</f>
        <v>1.0528711112410345E-4</v>
      </c>
      <c r="J105" s="27">
        <f ca="1">'Composition Moles'!K125/'Composition Moles'!$C125</f>
        <v>5.0945376350372634E-5</v>
      </c>
      <c r="K105" s="27">
        <f ca="1">'Composition Moles'!L125/'Composition Moles'!$C125</f>
        <v>0</v>
      </c>
      <c r="L105" s="27">
        <f ca="1">'Composition Moles'!M125/'Composition Moles'!$C125</f>
        <v>3.396358423358176E-5</v>
      </c>
      <c r="M105" s="27">
        <f ca="1">'Composition Moles'!N125/'Composition Moles'!$C125</f>
        <v>1.0868346954746162E-4</v>
      </c>
      <c r="N105" s="27">
        <f ca="1">'Composition Moles'!O125/'Composition Moles'!$C125</f>
        <v>0</v>
      </c>
      <c r="O105" s="27">
        <f ca="1">'Composition Moles'!P125/'Composition Moles'!$C125</f>
        <v>0</v>
      </c>
      <c r="P105" s="27">
        <f ca="1">'Composition Moles'!Q125/'Composition Moles'!$C125</f>
        <v>0.14557357257057466</v>
      </c>
      <c r="Q105" s="27">
        <f ca="1">'Composition Moles'!R125/'Composition Moles'!$C125</f>
        <v>1.698179211679088E-5</v>
      </c>
      <c r="R105" s="27">
        <f ca="1">'Composition Moles'!S125/'Composition Moles'!$C125</f>
        <v>0</v>
      </c>
      <c r="S105" s="27">
        <f ca="1">'Composition Moles'!T125/'Composition Moles'!$C125</f>
        <v>4.4152659503656283E-5</v>
      </c>
      <c r="T105" s="27">
        <f ca="1">'Composition Moles'!U125/'Composition Moles'!$C125</f>
        <v>0</v>
      </c>
      <c r="U105" s="27">
        <f ca="1">'Composition Moles'!V125/'Composition Moles'!$C125</f>
        <v>1.0189075270074526E-5</v>
      </c>
      <c r="V105" s="27">
        <f ca="1">'Composition Moles'!W125/'Composition Moles'!$C125</f>
        <v>0.43260622173211799</v>
      </c>
      <c r="W105" s="27">
        <f ca="1">'Composition Moles'!X125/'Composition Moles'!$C125</f>
        <v>3.3963584233581758E-6</v>
      </c>
      <c r="X105" s="27">
        <f ca="1">'Composition Moles'!Y125/'Composition Moles'!$C125</f>
        <v>1.0189075270074526E-5</v>
      </c>
      <c r="Y105" s="27">
        <f ca="1">'Composition Moles'!Z125/'Composition Moles'!$C125</f>
        <v>0</v>
      </c>
      <c r="Z105" s="27">
        <f ca="1">'Composition Moles'!AA125/'Composition Moles'!$C125</f>
        <v>0</v>
      </c>
      <c r="AA105" s="27">
        <f ca="1">'Composition Moles'!AB125/'Composition Moles'!$C125</f>
        <v>0</v>
      </c>
      <c r="AB105" s="27">
        <f ca="1">'Composition Moles'!AC125/'Composition Moles'!$C125</f>
        <v>0</v>
      </c>
      <c r="AC105" s="27">
        <f ca="1">'Composition Moles'!AD125/'Composition Moles'!$C125</f>
        <v>0</v>
      </c>
      <c r="AD105" s="27">
        <f ca="1">'Composition Moles'!AE125/'Composition Moles'!$C125</f>
        <v>1.089370023427836E-4</v>
      </c>
      <c r="AE105" s="27">
        <f ca="1">'Composition Moles'!AF125/'Composition Moles'!$C125</f>
        <v>6.5477937760478083E-2</v>
      </c>
      <c r="AF105" s="27">
        <f ca="1">'Composition Moles'!AG125/'Composition Moles'!$C125</f>
        <v>0.11713654605003118</v>
      </c>
      <c r="AG105" s="27">
        <f ca="1">'Composition Moles'!AH125/'Composition Moles'!$C125</f>
        <v>5.0439498914516059E-2</v>
      </c>
      <c r="AH105" s="27">
        <f ca="1">'Composition Moles'!AI125/'Composition Moles'!$C125</f>
        <v>0</v>
      </c>
      <c r="AI105" s="27">
        <f ca="1">'Composition Moles'!AJ125/'Composition Moles'!$C125</f>
        <v>0</v>
      </c>
      <c r="AJ105" s="27">
        <f ca="1">'Composition Moles'!AK125/'Composition Moles'!$C125</f>
        <v>0</v>
      </c>
      <c r="AK105" s="27">
        <f ca="1">'Composition Moles'!AL125/'Composition Moles'!$C125</f>
        <v>7.0644255205850053E-4</v>
      </c>
      <c r="AL105" s="27">
        <f ca="1">'Composition Moles'!AM125/'Composition Moles'!$C125</f>
        <v>7.7484502621932607E-8</v>
      </c>
      <c r="AM105" s="27">
        <f ca="1">'Composition Moles'!AN125/'Composition Moles'!$C125</f>
        <v>3.2881320306215693E-5</v>
      </c>
      <c r="AN105" s="27">
        <f ca="1">'Composition Moles'!AO125/'Composition Moles'!$C125</f>
        <v>8.7999646749210327E-3</v>
      </c>
      <c r="AO105" s="27">
        <f ca="1">'Composition Moles'!AP125/'Composition Moles'!$C125</f>
        <v>6.7349787535192617E-3</v>
      </c>
      <c r="AP105" s="27">
        <f ca="1">'Composition Moles'!AQ125/'Composition Moles'!$C125</f>
        <v>5.333671313175946E-3</v>
      </c>
      <c r="AQ105" s="27">
        <f ca="1">'Composition Moles'!AR125/'Composition Moles'!$C125</f>
        <v>4.4344244163867952E-2</v>
      </c>
      <c r="AR105" s="27">
        <f ca="1">'Composition Moles'!AS125/'Composition Moles'!$C125</f>
        <v>-8.1634570612494437E-3</v>
      </c>
      <c r="AS105" s="27">
        <f ca="1">'Composition Moles'!AT125/'Composition Moles'!$C125</f>
        <v>1.6404411184819988E-3</v>
      </c>
      <c r="AT105" s="27">
        <f ca="1">'Composition Moles'!AU125/'Composition Moles'!$C125</f>
        <v>1.3585433693432703E-5</v>
      </c>
      <c r="AU105" s="27">
        <f ca="1">'Composition Moles'!AV125/'Composition Moles'!$C125</f>
        <v>0</v>
      </c>
      <c r="AV105" s="27">
        <f ca="1">'Composition Moles'!AW125/'Composition Moles'!$C125</f>
        <v>4.4831931188327921E-4</v>
      </c>
      <c r="AW105" s="27">
        <f ca="1">'Composition Moles'!AX125/'Composition Moles'!$C125</f>
        <v>4.5511202872999557E-4</v>
      </c>
      <c r="AX105" s="27">
        <f ca="1">'Composition Moles'!AY125/'Composition Moles'!$C125</f>
        <v>4.5511202872999557E-4</v>
      </c>
      <c r="AY105" s="27">
        <f ca="1">'Composition Moles'!AZ125/'Composition Moles'!$C125</f>
        <v>4.2114844449641378E-4</v>
      </c>
      <c r="AZ105" s="27">
        <f ca="1">'Composition Moles'!BA125/'Composition Moles'!$C125</f>
        <v>4.7549017927014462E-5</v>
      </c>
      <c r="BA105" s="27">
        <f ca="1">'Composition Moles'!BB125/'Composition Moles'!$C125</f>
        <v>1.2702380503359578E-3</v>
      </c>
      <c r="BB105" s="27">
        <f ca="1">'Composition Moles'!BC125/'Composition Moles'!$C125</f>
        <v>6.3851538359133695E-4</v>
      </c>
      <c r="BC105" s="27">
        <f ca="1">'Composition Moles'!BD125/'Composition Moles'!$C125</f>
        <v>3.6171217208764571E-3</v>
      </c>
      <c r="BD105" s="27">
        <f ca="1">'Composition Moles'!BE125/'Composition Moles'!$C125</f>
        <v>5.2643555562051727E-4</v>
      </c>
      <c r="BE105" s="27">
        <f ca="1">'Composition Moles'!BF125/'Composition Moles'!$C125</f>
        <v>2.2755601436499779E-4</v>
      </c>
      <c r="BF105" s="27">
        <f ca="1">'Composition Moles'!BG125/'Composition Moles'!$C125</f>
        <v>1.9019607170805785E-4</v>
      </c>
      <c r="BG105" s="27">
        <f ca="1">'Composition Moles'!BH125/'Composition Moles'!$C125</f>
        <v>7.1323526890521688E-4</v>
      </c>
      <c r="BH105" s="27">
        <f ca="1">'Composition Moles'!BI125/'Composition Moles'!$C125</f>
        <v>5.841736488176062E-4</v>
      </c>
      <c r="BI105" s="27">
        <f ca="1">'Composition Moles'!BJ125/'Composition Moles'!$C125</f>
        <v>4.2114844449641378E-4</v>
      </c>
      <c r="BJ105" s="27">
        <f ca="1">'Composition Moles'!BK125/'Composition Moles'!$C125</f>
        <v>3.2639004448472065E-3</v>
      </c>
      <c r="BK105" s="27">
        <f ca="1">'Composition Moles'!BL125/'Composition Moles'!$C125</f>
        <v>2.0717786382484871E-4</v>
      </c>
      <c r="BL105" s="27">
        <f ca="1">'Composition Moles'!BM125/'Composition Moles'!$C125</f>
        <v>1.5283612905111791E-3</v>
      </c>
      <c r="BM105" s="27">
        <f ca="1">'Composition Moles'!BN125/'Composition Moles'!$C125</f>
        <v>3.2435222943070579E-3</v>
      </c>
      <c r="BN105" s="27">
        <f ca="1">'Composition Moles'!BO125/'Composition Moles'!$C125</f>
        <v>1.5283612905111791E-3</v>
      </c>
      <c r="BO105" s="27">
        <f ca="1">'Composition Moles'!BP125/'Composition Moles'!$C125</f>
        <v>8.7626047322640936E-4</v>
      </c>
      <c r="BP105" s="27">
        <f ca="1">'Composition Moles'!BQ125/'Composition Moles'!$C125</f>
        <v>3.4608892334019809E-3</v>
      </c>
      <c r="BQ105" s="27">
        <f ca="1">'Composition Moles'!BR125/'Composition Moles'!$C125</f>
        <v>2.7238794555332567E-3</v>
      </c>
      <c r="BR105" s="27">
        <f ca="1">'Composition Moles'!BS125/'Composition Moles'!$C125</f>
        <v>5.2983191404387545E-4</v>
      </c>
      <c r="BS105" s="27">
        <f ca="1">'Composition Moles'!BT125/'Composition Moles'!$C125</f>
        <v>1.58270302528491E-3</v>
      </c>
      <c r="BT105" s="27">
        <f ca="1">'Composition Moles'!BU125/'Composition Moles'!$C125</f>
        <v>0</v>
      </c>
      <c r="BU105" s="27">
        <f t="shared" ca="1" si="7"/>
        <v>0.99999999999999989</v>
      </c>
      <c r="BV105" s="56" t="e">
        <f t="shared" ca="1" si="9"/>
        <v>#DIV/0!</v>
      </c>
      <c r="BW105" s="27"/>
      <c r="BX105" s="23"/>
      <c r="BZ105" s="24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</row>
    <row r="106" spans="1:106">
      <c r="A106">
        <f t="shared" si="8"/>
        <v>5.1999999999999895</v>
      </c>
      <c r="B106" s="24">
        <f ca="1">B105+DeltaRK4!B107</f>
        <v>414.66062097343723</v>
      </c>
      <c r="C106" s="27">
        <f ca="1">'Composition Moles'!D126/'Composition Moles'!$C126</f>
        <v>6.0383380623565165E-2</v>
      </c>
      <c r="D106" s="27">
        <f ca="1">'Composition Moles'!E126/'Composition Moles'!$C126</f>
        <v>2.1634803156791583E-3</v>
      </c>
      <c r="E106" s="27">
        <f ca="1">'Composition Moles'!F126/'Composition Moles'!$C126</f>
        <v>3.0326629712779263E-2</v>
      </c>
      <c r="F106" s="27">
        <f ca="1">'Composition Moles'!G126/'Composition Moles'!$C126</f>
        <v>6.1473391809840914E-3</v>
      </c>
      <c r="G106" s="27">
        <f ca="1">'Composition Moles'!H126/'Composition Moles'!$C126</f>
        <v>4.109593692263393E-4</v>
      </c>
      <c r="H106" s="27">
        <f ca="1">'Composition Moles'!I126/'Composition Moles'!$C126</f>
        <v>4.3813023661320473E-4</v>
      </c>
      <c r="I106" s="27">
        <f ca="1">'Composition Moles'!J126/'Composition Moles'!$C126</f>
        <v>1.0528711112410346E-4</v>
      </c>
      <c r="J106" s="27">
        <f ca="1">'Composition Moles'!K126/'Composition Moles'!$C126</f>
        <v>5.094537635037264E-5</v>
      </c>
      <c r="K106" s="27">
        <f ca="1">'Composition Moles'!L126/'Composition Moles'!$C126</f>
        <v>0</v>
      </c>
      <c r="L106" s="27">
        <f ca="1">'Composition Moles'!M126/'Composition Moles'!$C126</f>
        <v>3.3963584233581767E-5</v>
      </c>
      <c r="M106" s="27">
        <f ca="1">'Composition Moles'!N126/'Composition Moles'!$C126</f>
        <v>1.0868346954746164E-4</v>
      </c>
      <c r="N106" s="27">
        <f ca="1">'Composition Moles'!O126/'Composition Moles'!$C126</f>
        <v>0</v>
      </c>
      <c r="O106" s="27">
        <f ca="1">'Composition Moles'!P126/'Composition Moles'!$C126</f>
        <v>0</v>
      </c>
      <c r="P106" s="27">
        <f ca="1">'Composition Moles'!Q126/'Composition Moles'!$C126</f>
        <v>0.14588593873747391</v>
      </c>
      <c r="Q106" s="27">
        <f ca="1">'Composition Moles'!R126/'Composition Moles'!$C126</f>
        <v>1.6981792116790884E-5</v>
      </c>
      <c r="R106" s="27">
        <f ca="1">'Composition Moles'!S126/'Composition Moles'!$C126</f>
        <v>0</v>
      </c>
      <c r="S106" s="27">
        <f ca="1">'Composition Moles'!T126/'Composition Moles'!$C126</f>
        <v>4.415265950365629E-5</v>
      </c>
      <c r="T106" s="27">
        <f ca="1">'Composition Moles'!U126/'Composition Moles'!$C126</f>
        <v>0</v>
      </c>
      <c r="U106" s="27">
        <f ca="1">'Composition Moles'!V126/'Composition Moles'!$C126</f>
        <v>1.0189075270074528E-5</v>
      </c>
      <c r="V106" s="27">
        <f ca="1">'Composition Moles'!W126/'Composition Moles'!$C126</f>
        <v>0.4318036438515846</v>
      </c>
      <c r="W106" s="27">
        <f ca="1">'Composition Moles'!X126/'Composition Moles'!$C126</f>
        <v>3.3963584233581762E-6</v>
      </c>
      <c r="X106" s="27">
        <f ca="1">'Composition Moles'!Y126/'Composition Moles'!$C126</f>
        <v>1.0189075270074528E-5</v>
      </c>
      <c r="Y106" s="27">
        <f ca="1">'Composition Moles'!Z126/'Composition Moles'!$C126</f>
        <v>0</v>
      </c>
      <c r="Z106" s="27">
        <f ca="1">'Composition Moles'!AA126/'Composition Moles'!$C126</f>
        <v>0</v>
      </c>
      <c r="AA106" s="27">
        <f ca="1">'Composition Moles'!AB126/'Composition Moles'!$C126</f>
        <v>0</v>
      </c>
      <c r="AB106" s="27">
        <f ca="1">'Composition Moles'!AC126/'Composition Moles'!$C126</f>
        <v>0</v>
      </c>
      <c r="AC106" s="27">
        <f ca="1">'Composition Moles'!AD126/'Composition Moles'!$C126</f>
        <v>0</v>
      </c>
      <c r="AD106" s="27">
        <f ca="1">'Composition Moles'!AE126/'Composition Moles'!$C126</f>
        <v>1.0735463368718999E-4</v>
      </c>
      <c r="AE106" s="27">
        <f ca="1">'Composition Moles'!AF126/'Composition Moles'!$C126</f>
        <v>6.5185667367181621E-2</v>
      </c>
      <c r="AF106" s="27">
        <f ca="1">'Composition Moles'!AG126/'Composition Moles'!$C126</f>
        <v>0.11797155143879438</v>
      </c>
      <c r="AG106" s="27">
        <f ca="1">'Composition Moles'!AH126/'Composition Moles'!$C126</f>
        <v>5.0570871279359955E-2</v>
      </c>
      <c r="AH106" s="27">
        <f ca="1">'Composition Moles'!AI126/'Composition Moles'!$C126</f>
        <v>0</v>
      </c>
      <c r="AI106" s="27">
        <f ca="1">'Composition Moles'!AJ126/'Composition Moles'!$C126</f>
        <v>0</v>
      </c>
      <c r="AJ106" s="27">
        <f ca="1">'Composition Moles'!AK126/'Composition Moles'!$C126</f>
        <v>0</v>
      </c>
      <c r="AK106" s="27">
        <f ca="1">'Composition Moles'!AL126/'Composition Moles'!$C126</f>
        <v>7.0644255205850064E-4</v>
      </c>
      <c r="AL106" s="27">
        <f ca="1">'Composition Moles'!AM126/'Composition Moles'!$C126</f>
        <v>6.9565294208154676E-8</v>
      </c>
      <c r="AM106" s="27">
        <f ca="1">'Composition Moles'!AN126/'Composition Moles'!$C126</f>
        <v>3.0752080244063503E-5</v>
      </c>
      <c r="AN106" s="27">
        <f ca="1">'Composition Moles'!AO126/'Composition Moles'!$C126</f>
        <v>8.7999646749210344E-3</v>
      </c>
      <c r="AO106" s="27">
        <f ca="1">'Composition Moles'!AP126/'Composition Moles'!$C126</f>
        <v>6.7349787535192626E-3</v>
      </c>
      <c r="AP106" s="27">
        <f ca="1">'Composition Moles'!AQ126/'Composition Moles'!$C126</f>
        <v>5.2736126069258824E-3</v>
      </c>
      <c r="AQ106" s="27">
        <f ca="1">'Composition Moles'!AR126/'Composition Moles'!$C126</f>
        <v>4.4284185457617899E-2</v>
      </c>
      <c r="AR106" s="27">
        <f ca="1">'Composition Moles'!AS126/'Composition Moles'!$C126</f>
        <v>-8.2235157674995108E-3</v>
      </c>
      <c r="AS106" s="27">
        <f ca="1">'Composition Moles'!AT126/'Composition Moles'!$C126</f>
        <v>1.640441118481999E-3</v>
      </c>
      <c r="AT106" s="27">
        <f ca="1">'Composition Moles'!AU126/'Composition Moles'!$C126</f>
        <v>1.3585433693432705E-5</v>
      </c>
      <c r="AU106" s="27">
        <f ca="1">'Composition Moles'!AV126/'Composition Moles'!$C126</f>
        <v>0</v>
      </c>
      <c r="AV106" s="27">
        <f ca="1">'Composition Moles'!AW126/'Composition Moles'!$C126</f>
        <v>4.4831931188327927E-4</v>
      </c>
      <c r="AW106" s="27">
        <f ca="1">'Composition Moles'!AX126/'Composition Moles'!$C126</f>
        <v>4.5511202872999563E-4</v>
      </c>
      <c r="AX106" s="27">
        <f ca="1">'Composition Moles'!AY126/'Composition Moles'!$C126</f>
        <v>4.5511202872999563E-4</v>
      </c>
      <c r="AY106" s="27">
        <f ca="1">'Composition Moles'!AZ126/'Composition Moles'!$C126</f>
        <v>4.2114844449641384E-4</v>
      </c>
      <c r="AZ106" s="27">
        <f ca="1">'Composition Moles'!BA126/'Composition Moles'!$C126</f>
        <v>4.7549017927014468E-5</v>
      </c>
      <c r="BA106" s="27">
        <f ca="1">'Composition Moles'!BB126/'Composition Moles'!$C126</f>
        <v>1.270238050335958E-3</v>
      </c>
      <c r="BB106" s="27">
        <f ca="1">'Composition Moles'!BC126/'Composition Moles'!$C126</f>
        <v>6.3851538359133706E-4</v>
      </c>
      <c r="BC106" s="27">
        <f ca="1">'Composition Moles'!BD126/'Composition Moles'!$C126</f>
        <v>3.617121720876458E-3</v>
      </c>
      <c r="BD106" s="27">
        <f ca="1">'Composition Moles'!BE126/'Composition Moles'!$C126</f>
        <v>5.2643555562051727E-4</v>
      </c>
      <c r="BE106" s="27">
        <f ca="1">'Composition Moles'!BF126/'Composition Moles'!$C126</f>
        <v>2.2755601436499781E-4</v>
      </c>
      <c r="BF106" s="27">
        <f ca="1">'Composition Moles'!BG126/'Composition Moles'!$C126</f>
        <v>1.9019607170805787E-4</v>
      </c>
      <c r="BG106" s="27">
        <f ca="1">'Composition Moles'!BH126/'Composition Moles'!$C126</f>
        <v>7.1323526890521699E-4</v>
      </c>
      <c r="BH106" s="27">
        <f ca="1">'Composition Moles'!BI126/'Composition Moles'!$C126</f>
        <v>5.8417364881760631E-4</v>
      </c>
      <c r="BI106" s="27">
        <f ca="1">'Composition Moles'!BJ126/'Composition Moles'!$C126</f>
        <v>4.2114844449641384E-4</v>
      </c>
      <c r="BJ106" s="27">
        <f ca="1">'Composition Moles'!BK126/'Composition Moles'!$C126</f>
        <v>3.2639004448472069E-3</v>
      </c>
      <c r="BK106" s="27">
        <f ca="1">'Composition Moles'!BL126/'Composition Moles'!$C126</f>
        <v>2.0717786382484874E-4</v>
      </c>
      <c r="BL106" s="27">
        <f ca="1">'Composition Moles'!BM126/'Composition Moles'!$C126</f>
        <v>1.5283612905111793E-3</v>
      </c>
      <c r="BM106" s="27">
        <f ca="1">'Composition Moles'!BN126/'Composition Moles'!$C126</f>
        <v>3.2435222943070583E-3</v>
      </c>
      <c r="BN106" s="27">
        <f ca="1">'Composition Moles'!BO126/'Composition Moles'!$C126</f>
        <v>1.5283612905111793E-3</v>
      </c>
      <c r="BO106" s="27">
        <f ca="1">'Composition Moles'!BP126/'Composition Moles'!$C126</f>
        <v>8.7626047322640946E-4</v>
      </c>
      <c r="BP106" s="27">
        <f ca="1">'Composition Moles'!BQ126/'Composition Moles'!$C126</f>
        <v>3.4608892334019813E-3</v>
      </c>
      <c r="BQ106" s="27">
        <f ca="1">'Composition Moles'!BR126/'Composition Moles'!$C126</f>
        <v>2.7238794555332572E-3</v>
      </c>
      <c r="BR106" s="27">
        <f ca="1">'Composition Moles'!BS126/'Composition Moles'!$C126</f>
        <v>5.2983191404387545E-4</v>
      </c>
      <c r="BS106" s="27">
        <f ca="1">'Composition Moles'!BT126/'Composition Moles'!$C126</f>
        <v>1.5827030252849102E-3</v>
      </c>
      <c r="BT106" s="27">
        <f ca="1">'Composition Moles'!BU126/'Composition Moles'!$C126</f>
        <v>0</v>
      </c>
      <c r="BU106" s="27">
        <f t="shared" ca="1" si="7"/>
        <v>1.0000000000000002</v>
      </c>
      <c r="BV106" s="56" t="e">
        <f t="shared" ca="1" si="9"/>
        <v>#DIV/0!</v>
      </c>
      <c r="BW106" s="27"/>
      <c r="BX106" s="23"/>
      <c r="BZ106" s="24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</row>
    <row r="107" spans="1:106">
      <c r="A107">
        <f t="shared" si="8"/>
        <v>5.2499999999999893</v>
      </c>
      <c r="B107" s="24">
        <f ca="1">B106+DeltaRK4!B108</f>
        <v>414.66768635622407</v>
      </c>
      <c r="C107" s="27">
        <f ca="1">'Composition Moles'!D127/'Composition Moles'!$C127</f>
        <v>6.0381296201681832E-2</v>
      </c>
      <c r="D107" s="27">
        <f ca="1">'Composition Moles'!E127/'Composition Moles'!$C127</f>
        <v>2.1634803156791579E-3</v>
      </c>
      <c r="E107" s="27">
        <f ca="1">'Composition Moles'!F127/'Composition Moles'!$C127</f>
        <v>3.032870702514745E-2</v>
      </c>
      <c r="F107" s="27">
        <f ca="1">'Composition Moles'!G127/'Composition Moles'!$C127</f>
        <v>6.1473462904992251E-3</v>
      </c>
      <c r="G107" s="27">
        <f ca="1">'Composition Moles'!H127/'Composition Moles'!$C127</f>
        <v>4.1095936922633925E-4</v>
      </c>
      <c r="H107" s="27">
        <f ca="1">'Composition Moles'!I127/'Composition Moles'!$C127</f>
        <v>4.3813023661320468E-4</v>
      </c>
      <c r="I107" s="27">
        <f ca="1">'Composition Moles'!J127/'Composition Moles'!$C127</f>
        <v>1.0528711112410345E-4</v>
      </c>
      <c r="J107" s="27">
        <f ca="1">'Composition Moles'!K127/'Composition Moles'!$C127</f>
        <v>5.0945376350372634E-5</v>
      </c>
      <c r="K107" s="27">
        <f ca="1">'Composition Moles'!L127/'Composition Moles'!$C127</f>
        <v>0</v>
      </c>
      <c r="L107" s="27">
        <f ca="1">'Composition Moles'!M127/'Composition Moles'!$C127</f>
        <v>3.396358423358176E-5</v>
      </c>
      <c r="M107" s="27">
        <f ca="1">'Composition Moles'!N127/'Composition Moles'!$C127</f>
        <v>1.0868346954746162E-4</v>
      </c>
      <c r="N107" s="27">
        <f ca="1">'Composition Moles'!O127/'Composition Moles'!$C127</f>
        <v>0</v>
      </c>
      <c r="O107" s="27">
        <f ca="1">'Composition Moles'!P127/'Composition Moles'!$C127</f>
        <v>0</v>
      </c>
      <c r="P107" s="27">
        <f ca="1">'Composition Moles'!Q127/'Composition Moles'!$C127</f>
        <v>0.14618863521747358</v>
      </c>
      <c r="Q107" s="27">
        <f ca="1">'Composition Moles'!R127/'Composition Moles'!$C127</f>
        <v>1.698179211679088E-5</v>
      </c>
      <c r="R107" s="27">
        <f ca="1">'Composition Moles'!S127/'Composition Moles'!$C127</f>
        <v>0</v>
      </c>
      <c r="S107" s="27">
        <f ca="1">'Composition Moles'!T127/'Composition Moles'!$C127</f>
        <v>4.4152659503656283E-5</v>
      </c>
      <c r="T107" s="27">
        <f ca="1">'Composition Moles'!U127/'Composition Moles'!$C127</f>
        <v>0</v>
      </c>
      <c r="U107" s="27">
        <f ca="1">'Composition Moles'!V127/'Composition Moles'!$C127</f>
        <v>1.0189075270074526E-5</v>
      </c>
      <c r="V107" s="27">
        <f ca="1">'Composition Moles'!W127/'Composition Moles'!$C127</f>
        <v>0.43102270125433761</v>
      </c>
      <c r="W107" s="27">
        <f ca="1">'Composition Moles'!X127/'Composition Moles'!$C127</f>
        <v>3.3963584233581758E-6</v>
      </c>
      <c r="X107" s="27">
        <f ca="1">'Composition Moles'!Y127/'Composition Moles'!$C127</f>
        <v>1.0189075270074526E-5</v>
      </c>
      <c r="Y107" s="27">
        <f ca="1">'Composition Moles'!Z127/'Composition Moles'!$C127</f>
        <v>0</v>
      </c>
      <c r="Z107" s="27">
        <f ca="1">'Composition Moles'!AA127/'Composition Moles'!$C127</f>
        <v>0</v>
      </c>
      <c r="AA107" s="27">
        <f ca="1">'Composition Moles'!AB127/'Composition Moles'!$C127</f>
        <v>0</v>
      </c>
      <c r="AB107" s="27">
        <f ca="1">'Composition Moles'!AC127/'Composition Moles'!$C127</f>
        <v>0</v>
      </c>
      <c r="AC107" s="27">
        <f ca="1">'Composition Moles'!AD127/'Composition Moles'!$C127</f>
        <v>0</v>
      </c>
      <c r="AD107" s="27">
        <f ca="1">'Composition Moles'!AE127/'Composition Moles'!$C127</f>
        <v>1.0578759196972563E-4</v>
      </c>
      <c r="AE107" s="27">
        <f ca="1">'Composition Moles'!AF127/'Composition Moles'!$C127</f>
        <v>6.4892303056578726E-2</v>
      </c>
      <c r="AF107" s="27">
        <f ca="1">'Composition Moles'!AG127/'Composition Moles'!$C127</f>
        <v>0.11879680219281846</v>
      </c>
      <c r="AG107" s="27">
        <f ca="1">'Composition Moles'!AH127/'Composition Moles'!$C127</f>
        <v>5.0698523585432677E-2</v>
      </c>
      <c r="AH107" s="27">
        <f ca="1">'Composition Moles'!AI127/'Composition Moles'!$C127</f>
        <v>0</v>
      </c>
      <c r="AI107" s="27">
        <f ca="1">'Composition Moles'!AJ127/'Composition Moles'!$C127</f>
        <v>0</v>
      </c>
      <c r="AJ107" s="27">
        <f ca="1">'Composition Moles'!AK127/'Composition Moles'!$C127</f>
        <v>0</v>
      </c>
      <c r="AK107" s="27">
        <f ca="1">'Composition Moles'!AL127/'Composition Moles'!$C127</f>
        <v>7.0644255205850053E-4</v>
      </c>
      <c r="AL107" s="27">
        <f ca="1">'Composition Moles'!AM127/'Composition Moles'!$C127</f>
        <v>6.2455779073576861E-8</v>
      </c>
      <c r="AM107" s="27">
        <f ca="1">'Composition Moles'!AN127/'Composition Moles'!$C127</f>
        <v>2.8771027813842198E-5</v>
      </c>
      <c r="AN107" s="27">
        <f ca="1">'Composition Moles'!AO127/'Composition Moles'!$C127</f>
        <v>8.7999646749210327E-3</v>
      </c>
      <c r="AO107" s="27">
        <f ca="1">'Composition Moles'!AP127/'Composition Moles'!$C127</f>
        <v>6.7349787535192617E-3</v>
      </c>
      <c r="AP107" s="27">
        <f ca="1">'Composition Moles'!AQ127/'Composition Moles'!$C127</f>
        <v>5.2143667973979036E-3</v>
      </c>
      <c r="AQ107" s="27">
        <f ca="1">'Composition Moles'!AR127/'Composition Moles'!$C127</f>
        <v>4.4224939648089906E-2</v>
      </c>
      <c r="AR107" s="27">
        <f ca="1">'Composition Moles'!AS127/'Composition Moles'!$C127</f>
        <v>-8.2827615770274879E-3</v>
      </c>
      <c r="AS107" s="27">
        <f ca="1">'Composition Moles'!AT127/'Composition Moles'!$C127</f>
        <v>1.6404411184819988E-3</v>
      </c>
      <c r="AT107" s="27">
        <f ca="1">'Composition Moles'!AU127/'Composition Moles'!$C127</f>
        <v>1.3585433693432703E-5</v>
      </c>
      <c r="AU107" s="27">
        <f ca="1">'Composition Moles'!AV127/'Composition Moles'!$C127</f>
        <v>0</v>
      </c>
      <c r="AV107" s="27">
        <f ca="1">'Composition Moles'!AW127/'Composition Moles'!$C127</f>
        <v>4.4831931188327921E-4</v>
      </c>
      <c r="AW107" s="27">
        <f ca="1">'Composition Moles'!AX127/'Composition Moles'!$C127</f>
        <v>4.5511202872999557E-4</v>
      </c>
      <c r="AX107" s="27">
        <f ca="1">'Composition Moles'!AY127/'Composition Moles'!$C127</f>
        <v>4.5511202872999557E-4</v>
      </c>
      <c r="AY107" s="27">
        <f ca="1">'Composition Moles'!AZ127/'Composition Moles'!$C127</f>
        <v>4.2114844449641378E-4</v>
      </c>
      <c r="AZ107" s="27">
        <f ca="1">'Composition Moles'!BA127/'Composition Moles'!$C127</f>
        <v>4.7549017927014462E-5</v>
      </c>
      <c r="BA107" s="27">
        <f ca="1">'Composition Moles'!BB127/'Composition Moles'!$C127</f>
        <v>1.2702380503359578E-3</v>
      </c>
      <c r="BB107" s="27">
        <f ca="1">'Composition Moles'!BC127/'Composition Moles'!$C127</f>
        <v>6.3851538359133695E-4</v>
      </c>
      <c r="BC107" s="27">
        <f ca="1">'Composition Moles'!BD127/'Composition Moles'!$C127</f>
        <v>3.6171217208764571E-3</v>
      </c>
      <c r="BD107" s="27">
        <f ca="1">'Composition Moles'!BE127/'Composition Moles'!$C127</f>
        <v>5.2643555562051727E-4</v>
      </c>
      <c r="BE107" s="27">
        <f ca="1">'Composition Moles'!BF127/'Composition Moles'!$C127</f>
        <v>2.2755601436499779E-4</v>
      </c>
      <c r="BF107" s="27">
        <f ca="1">'Composition Moles'!BG127/'Composition Moles'!$C127</f>
        <v>1.9019607170805785E-4</v>
      </c>
      <c r="BG107" s="27">
        <f ca="1">'Composition Moles'!BH127/'Composition Moles'!$C127</f>
        <v>7.1323526890521688E-4</v>
      </c>
      <c r="BH107" s="27">
        <f ca="1">'Composition Moles'!BI127/'Composition Moles'!$C127</f>
        <v>5.841736488176062E-4</v>
      </c>
      <c r="BI107" s="27">
        <f ca="1">'Composition Moles'!BJ127/'Composition Moles'!$C127</f>
        <v>4.2114844449641378E-4</v>
      </c>
      <c r="BJ107" s="27">
        <f ca="1">'Composition Moles'!BK127/'Composition Moles'!$C127</f>
        <v>3.2639004448472065E-3</v>
      </c>
      <c r="BK107" s="27">
        <f ca="1">'Composition Moles'!BL127/'Composition Moles'!$C127</f>
        <v>2.0717786382484871E-4</v>
      </c>
      <c r="BL107" s="27">
        <f ca="1">'Composition Moles'!BM127/'Composition Moles'!$C127</f>
        <v>1.5283612905111791E-3</v>
      </c>
      <c r="BM107" s="27">
        <f ca="1">'Composition Moles'!BN127/'Composition Moles'!$C127</f>
        <v>3.2435222943070579E-3</v>
      </c>
      <c r="BN107" s="27">
        <f ca="1">'Composition Moles'!BO127/'Composition Moles'!$C127</f>
        <v>1.5283612905111791E-3</v>
      </c>
      <c r="BO107" s="27">
        <f ca="1">'Composition Moles'!BP127/'Composition Moles'!$C127</f>
        <v>8.7626047322640936E-4</v>
      </c>
      <c r="BP107" s="27">
        <f ca="1">'Composition Moles'!BQ127/'Composition Moles'!$C127</f>
        <v>3.4608892334019809E-3</v>
      </c>
      <c r="BQ107" s="27">
        <f ca="1">'Composition Moles'!BR127/'Composition Moles'!$C127</f>
        <v>2.7238794555332567E-3</v>
      </c>
      <c r="BR107" s="27">
        <f ca="1">'Composition Moles'!BS127/'Composition Moles'!$C127</f>
        <v>5.2983191404387545E-4</v>
      </c>
      <c r="BS107" s="27">
        <f ca="1">'Composition Moles'!BT127/'Composition Moles'!$C127</f>
        <v>1.58270302528491E-3</v>
      </c>
      <c r="BT107" s="27">
        <f ca="1">'Composition Moles'!BU127/'Composition Moles'!$C127</f>
        <v>0</v>
      </c>
      <c r="BU107" s="27">
        <f t="shared" ca="1" si="7"/>
        <v>1.0000000000000002</v>
      </c>
      <c r="BV107" s="56" t="e">
        <f t="shared" ca="1" si="9"/>
        <v>#DIV/0!</v>
      </c>
      <c r="BW107" s="27"/>
      <c r="BX107" s="23"/>
      <c r="BZ107" s="24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</row>
    <row r="108" spans="1:106">
      <c r="A108">
        <f t="shared" si="8"/>
        <v>5.2999999999999892</v>
      </c>
      <c r="B108" s="24">
        <f ca="1">B107+DeltaRK4!B109</f>
        <v>414.67471992985458</v>
      </c>
      <c r="C108" s="27">
        <f ca="1">'Composition Moles'!D128/'Composition Moles'!$C128</f>
        <v>6.0379347095489144E-2</v>
      </c>
      <c r="D108" s="27">
        <f ca="1">'Composition Moles'!E128/'Composition Moles'!$C128</f>
        <v>2.1634803156791583E-3</v>
      </c>
      <c r="E108" s="27">
        <f ca="1">'Composition Moles'!F128/'Composition Moles'!$C128</f>
        <v>3.0330649748680268E-2</v>
      </c>
      <c r="F108" s="27">
        <f ca="1">'Composition Moles'!G128/'Composition Moles'!$C128</f>
        <v>6.147352673159104E-3</v>
      </c>
      <c r="G108" s="27">
        <f ca="1">'Composition Moles'!H128/'Composition Moles'!$C128</f>
        <v>4.109593692263393E-4</v>
      </c>
      <c r="H108" s="27">
        <f ca="1">'Composition Moles'!I128/'Composition Moles'!$C128</f>
        <v>4.3813023661320473E-4</v>
      </c>
      <c r="I108" s="27">
        <f ca="1">'Composition Moles'!J128/'Composition Moles'!$C128</f>
        <v>1.0528711112410346E-4</v>
      </c>
      <c r="J108" s="27">
        <f ca="1">'Composition Moles'!K128/'Composition Moles'!$C128</f>
        <v>5.094537635037264E-5</v>
      </c>
      <c r="K108" s="27">
        <f ca="1">'Composition Moles'!L128/'Composition Moles'!$C128</f>
        <v>0</v>
      </c>
      <c r="L108" s="27">
        <f ca="1">'Composition Moles'!M128/'Composition Moles'!$C128</f>
        <v>3.3963584233581767E-5</v>
      </c>
      <c r="M108" s="27">
        <f ca="1">'Composition Moles'!N128/'Composition Moles'!$C128</f>
        <v>1.0868346954746164E-4</v>
      </c>
      <c r="N108" s="27">
        <f ca="1">'Composition Moles'!O128/'Composition Moles'!$C128</f>
        <v>0</v>
      </c>
      <c r="O108" s="27">
        <f ca="1">'Composition Moles'!P128/'Composition Moles'!$C128</f>
        <v>0</v>
      </c>
      <c r="P108" s="27">
        <f ca="1">'Composition Moles'!Q128/'Composition Moles'!$C128</f>
        <v>0.14648186378043615</v>
      </c>
      <c r="Q108" s="27">
        <f ca="1">'Composition Moles'!R128/'Composition Moles'!$C128</f>
        <v>1.6981792116790884E-5</v>
      </c>
      <c r="R108" s="27">
        <f ca="1">'Composition Moles'!S128/'Composition Moles'!$C128</f>
        <v>0</v>
      </c>
      <c r="S108" s="27">
        <f ca="1">'Composition Moles'!T128/'Composition Moles'!$C128</f>
        <v>4.415265950365629E-5</v>
      </c>
      <c r="T108" s="27">
        <f ca="1">'Composition Moles'!U128/'Composition Moles'!$C128</f>
        <v>0</v>
      </c>
      <c r="U108" s="27">
        <f ca="1">'Composition Moles'!V128/'Composition Moles'!$C128</f>
        <v>1.0189075270074528E-5</v>
      </c>
      <c r="V108" s="27">
        <f ca="1">'Composition Moles'!W128/'Composition Moles'!$C128</f>
        <v>0.43026295231714684</v>
      </c>
      <c r="W108" s="27">
        <f ca="1">'Composition Moles'!X128/'Composition Moles'!$C128</f>
        <v>3.3963584233581762E-6</v>
      </c>
      <c r="X108" s="27">
        <f ca="1">'Composition Moles'!Y128/'Composition Moles'!$C128</f>
        <v>1.0189075270074528E-5</v>
      </c>
      <c r="Y108" s="27">
        <f ca="1">'Composition Moles'!Z128/'Composition Moles'!$C128</f>
        <v>0</v>
      </c>
      <c r="Z108" s="27">
        <f ca="1">'Composition Moles'!AA128/'Composition Moles'!$C128</f>
        <v>0</v>
      </c>
      <c r="AA108" s="27">
        <f ca="1">'Composition Moles'!AB128/'Composition Moles'!$C128</f>
        <v>0</v>
      </c>
      <c r="AB108" s="27">
        <f ca="1">'Composition Moles'!AC128/'Composition Moles'!$C128</f>
        <v>0</v>
      </c>
      <c r="AC108" s="27">
        <f ca="1">'Composition Moles'!AD128/'Composition Moles'!$C128</f>
        <v>0</v>
      </c>
      <c r="AD108" s="27">
        <f ca="1">'Composition Moles'!AE128/'Composition Moles'!$C128</f>
        <v>1.0425515602525852E-4</v>
      </c>
      <c r="AE108" s="27">
        <f ca="1">'Composition Moles'!AF128/'Composition Moles'!$C128</f>
        <v>6.4597983498593886E-2</v>
      </c>
      <c r="AF108" s="27">
        <f ca="1">'Composition Moles'!AG128/'Composition Moles'!$C128</f>
        <v>0.11961236800652707</v>
      </c>
      <c r="AG108" s="27">
        <f ca="1">'Composition Moles'!AH128/'Composition Moles'!$C128</f>
        <v>5.0822526546192667E-2</v>
      </c>
      <c r="AH108" s="27">
        <f ca="1">'Composition Moles'!AI128/'Composition Moles'!$C128</f>
        <v>0</v>
      </c>
      <c r="AI108" s="27">
        <f ca="1">'Composition Moles'!AJ128/'Composition Moles'!$C128</f>
        <v>0</v>
      </c>
      <c r="AJ108" s="27">
        <f ca="1">'Composition Moles'!AK128/'Composition Moles'!$C128</f>
        <v>0</v>
      </c>
      <c r="AK108" s="27">
        <f ca="1">'Composition Moles'!AL128/'Composition Moles'!$C128</f>
        <v>7.0644255205850064E-4</v>
      </c>
      <c r="AL108" s="27">
        <f ca="1">'Composition Moles'!AM128/'Composition Moles'!$C128</f>
        <v>5.6073119194559832E-8</v>
      </c>
      <c r="AM108" s="27">
        <f ca="1">'Composition Moles'!AN128/'Composition Moles'!$C128</f>
        <v>2.6927747531249827E-5</v>
      </c>
      <c r="AN108" s="27">
        <f ca="1">'Composition Moles'!AO128/'Composition Moles'!$C128</f>
        <v>8.7999646749210344E-3</v>
      </c>
      <c r="AO108" s="27">
        <f ca="1">'Composition Moles'!AP128/'Composition Moles'!$C128</f>
        <v>6.7349787535192626E-3</v>
      </c>
      <c r="AP108" s="27">
        <f ca="1">'Composition Moles'!AQ128/'Composition Moles'!$C128</f>
        <v>5.1559178829417357E-3</v>
      </c>
      <c r="AQ108" s="27">
        <f ca="1">'Composition Moles'!AR128/'Composition Moles'!$C128</f>
        <v>4.4166490733633747E-2</v>
      </c>
      <c r="AR108" s="27">
        <f ca="1">'Composition Moles'!AS128/'Composition Moles'!$C128</f>
        <v>-8.3412104914836575E-3</v>
      </c>
      <c r="AS108" s="27">
        <f ca="1">'Composition Moles'!AT128/'Composition Moles'!$C128</f>
        <v>1.640441118481999E-3</v>
      </c>
      <c r="AT108" s="27">
        <f ca="1">'Composition Moles'!AU128/'Composition Moles'!$C128</f>
        <v>1.3585433693432705E-5</v>
      </c>
      <c r="AU108" s="27">
        <f ca="1">'Composition Moles'!AV128/'Composition Moles'!$C128</f>
        <v>0</v>
      </c>
      <c r="AV108" s="27">
        <f ca="1">'Composition Moles'!AW128/'Composition Moles'!$C128</f>
        <v>4.4831931188327927E-4</v>
      </c>
      <c r="AW108" s="27">
        <f ca="1">'Composition Moles'!AX128/'Composition Moles'!$C128</f>
        <v>4.5511202872999563E-4</v>
      </c>
      <c r="AX108" s="27">
        <f ca="1">'Composition Moles'!AY128/'Composition Moles'!$C128</f>
        <v>4.5511202872999563E-4</v>
      </c>
      <c r="AY108" s="27">
        <f ca="1">'Composition Moles'!AZ128/'Composition Moles'!$C128</f>
        <v>4.2114844449641384E-4</v>
      </c>
      <c r="AZ108" s="27">
        <f ca="1">'Composition Moles'!BA128/'Composition Moles'!$C128</f>
        <v>4.7549017927014468E-5</v>
      </c>
      <c r="BA108" s="27">
        <f ca="1">'Composition Moles'!BB128/'Composition Moles'!$C128</f>
        <v>1.270238050335958E-3</v>
      </c>
      <c r="BB108" s="27">
        <f ca="1">'Composition Moles'!BC128/'Composition Moles'!$C128</f>
        <v>6.3851538359133706E-4</v>
      </c>
      <c r="BC108" s="27">
        <f ca="1">'Composition Moles'!BD128/'Composition Moles'!$C128</f>
        <v>3.617121720876458E-3</v>
      </c>
      <c r="BD108" s="27">
        <f ca="1">'Composition Moles'!BE128/'Composition Moles'!$C128</f>
        <v>5.2643555562051727E-4</v>
      </c>
      <c r="BE108" s="27">
        <f ca="1">'Composition Moles'!BF128/'Composition Moles'!$C128</f>
        <v>2.2755601436499781E-4</v>
      </c>
      <c r="BF108" s="27">
        <f ca="1">'Composition Moles'!BG128/'Composition Moles'!$C128</f>
        <v>1.9019607170805787E-4</v>
      </c>
      <c r="BG108" s="27">
        <f ca="1">'Composition Moles'!BH128/'Composition Moles'!$C128</f>
        <v>7.1323526890521699E-4</v>
      </c>
      <c r="BH108" s="27">
        <f ca="1">'Composition Moles'!BI128/'Composition Moles'!$C128</f>
        <v>5.8417364881760631E-4</v>
      </c>
      <c r="BI108" s="27">
        <f ca="1">'Composition Moles'!BJ128/'Composition Moles'!$C128</f>
        <v>4.2114844449641384E-4</v>
      </c>
      <c r="BJ108" s="27">
        <f ca="1">'Composition Moles'!BK128/'Composition Moles'!$C128</f>
        <v>3.2639004448472069E-3</v>
      </c>
      <c r="BK108" s="27">
        <f ca="1">'Composition Moles'!BL128/'Composition Moles'!$C128</f>
        <v>2.0717786382484874E-4</v>
      </c>
      <c r="BL108" s="27">
        <f ca="1">'Composition Moles'!BM128/'Composition Moles'!$C128</f>
        <v>1.5283612905111793E-3</v>
      </c>
      <c r="BM108" s="27">
        <f ca="1">'Composition Moles'!BN128/'Composition Moles'!$C128</f>
        <v>3.2435222943070583E-3</v>
      </c>
      <c r="BN108" s="27">
        <f ca="1">'Composition Moles'!BO128/'Composition Moles'!$C128</f>
        <v>1.5283612905111793E-3</v>
      </c>
      <c r="BO108" s="27">
        <f ca="1">'Composition Moles'!BP128/'Composition Moles'!$C128</f>
        <v>8.7626047322640946E-4</v>
      </c>
      <c r="BP108" s="27">
        <f ca="1">'Composition Moles'!BQ128/'Composition Moles'!$C128</f>
        <v>3.4608892334019813E-3</v>
      </c>
      <c r="BQ108" s="27">
        <f ca="1">'Composition Moles'!BR128/'Composition Moles'!$C128</f>
        <v>2.7238794555332572E-3</v>
      </c>
      <c r="BR108" s="27">
        <f ca="1">'Composition Moles'!BS128/'Composition Moles'!$C128</f>
        <v>5.2983191404387545E-4</v>
      </c>
      <c r="BS108" s="27">
        <f ca="1">'Composition Moles'!BT128/'Composition Moles'!$C128</f>
        <v>1.5827030252849102E-3</v>
      </c>
      <c r="BT108" s="27">
        <f ca="1">'Composition Moles'!BU128/'Composition Moles'!$C128</f>
        <v>0</v>
      </c>
      <c r="BU108" s="27">
        <f t="shared" ca="1" si="7"/>
        <v>1</v>
      </c>
      <c r="BV108" s="56" t="e">
        <f t="shared" ca="1" si="9"/>
        <v>#DIV/0!</v>
      </c>
      <c r="BW108" s="27"/>
      <c r="BX108" s="23"/>
      <c r="BZ108" s="24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</row>
    <row r="109" spans="1:106">
      <c r="A109">
        <f t="shared" si="8"/>
        <v>5.349999999999989</v>
      </c>
      <c r="B109" s="24">
        <f ca="1">B108+DeltaRK4!B110</f>
        <v>414.68172361583254</v>
      </c>
      <c r="C109" s="27">
        <f ca="1">'Composition Moles'!D129/'Composition Moles'!$C129</f>
        <v>6.0377523855087031E-2</v>
      </c>
      <c r="D109" s="27">
        <f ca="1">'Composition Moles'!E129/'Composition Moles'!$C129</f>
        <v>2.1634803156791579E-3</v>
      </c>
      <c r="E109" s="27">
        <f ca="1">'Composition Moles'!F129/'Composition Moles'!$C129</f>
        <v>3.0332467258923079E-2</v>
      </c>
      <c r="F109" s="27">
        <f ca="1">'Composition Moles'!G129/'Composition Moles'!$C129</f>
        <v>6.1473584033183894E-3</v>
      </c>
      <c r="G109" s="27">
        <f ca="1">'Composition Moles'!H129/'Composition Moles'!$C129</f>
        <v>4.1095936922633925E-4</v>
      </c>
      <c r="H109" s="27">
        <f ca="1">'Composition Moles'!I129/'Composition Moles'!$C129</f>
        <v>4.3813023661320468E-4</v>
      </c>
      <c r="I109" s="27">
        <f ca="1">'Composition Moles'!J129/'Composition Moles'!$C129</f>
        <v>1.0528711112410345E-4</v>
      </c>
      <c r="J109" s="27">
        <f ca="1">'Composition Moles'!K129/'Composition Moles'!$C129</f>
        <v>5.0945376350372634E-5</v>
      </c>
      <c r="K109" s="27">
        <f ca="1">'Composition Moles'!L129/'Composition Moles'!$C129</f>
        <v>0</v>
      </c>
      <c r="L109" s="27">
        <f ca="1">'Composition Moles'!M129/'Composition Moles'!$C129</f>
        <v>3.396358423358176E-5</v>
      </c>
      <c r="M109" s="27">
        <f ca="1">'Composition Moles'!N129/'Composition Moles'!$C129</f>
        <v>1.0868346954746162E-4</v>
      </c>
      <c r="N109" s="27">
        <f ca="1">'Composition Moles'!O129/'Composition Moles'!$C129</f>
        <v>0</v>
      </c>
      <c r="O109" s="27">
        <f ca="1">'Composition Moles'!P129/'Composition Moles'!$C129</f>
        <v>0</v>
      </c>
      <c r="P109" s="27">
        <f ca="1">'Composition Moles'!Q129/'Composition Moles'!$C129</f>
        <v>0.1467658287712186</v>
      </c>
      <c r="Q109" s="27">
        <f ca="1">'Composition Moles'!R129/'Composition Moles'!$C129</f>
        <v>1.698179211679088E-5</v>
      </c>
      <c r="R109" s="27">
        <f ca="1">'Composition Moles'!S129/'Composition Moles'!$C129</f>
        <v>0</v>
      </c>
      <c r="S109" s="27">
        <f ca="1">'Composition Moles'!T129/'Composition Moles'!$C129</f>
        <v>4.4152659503656283E-5</v>
      </c>
      <c r="T109" s="27">
        <f ca="1">'Composition Moles'!U129/'Composition Moles'!$C129</f>
        <v>0</v>
      </c>
      <c r="U109" s="27">
        <f ca="1">'Composition Moles'!V129/'Composition Moles'!$C129</f>
        <v>1.0189075270074526E-5</v>
      </c>
      <c r="V109" s="27">
        <f ca="1">'Composition Moles'!W129/'Composition Moles'!$C129</f>
        <v>0.42952395089823964</v>
      </c>
      <c r="W109" s="27">
        <f ca="1">'Composition Moles'!X129/'Composition Moles'!$C129</f>
        <v>3.3963584233581758E-6</v>
      </c>
      <c r="X109" s="27">
        <f ca="1">'Composition Moles'!Y129/'Composition Moles'!$C129</f>
        <v>1.0189075270074526E-5</v>
      </c>
      <c r="Y109" s="27">
        <f ca="1">'Composition Moles'!Z129/'Composition Moles'!$C129</f>
        <v>0</v>
      </c>
      <c r="Z109" s="27">
        <f ca="1">'Composition Moles'!AA129/'Composition Moles'!$C129</f>
        <v>0</v>
      </c>
      <c r="AA109" s="27">
        <f ca="1">'Composition Moles'!AB129/'Composition Moles'!$C129</f>
        <v>0</v>
      </c>
      <c r="AB109" s="27">
        <f ca="1">'Composition Moles'!AC129/'Composition Moles'!$C129</f>
        <v>0</v>
      </c>
      <c r="AC109" s="27">
        <f ca="1">'Composition Moles'!AD129/'Composition Moles'!$C129</f>
        <v>0</v>
      </c>
      <c r="AD109" s="27">
        <f ca="1">'Composition Moles'!AE129/'Composition Moles'!$C129</f>
        <v>1.0278102990933285E-4</v>
      </c>
      <c r="AE109" s="27">
        <f ca="1">'Composition Moles'!AF129/'Composition Moles'!$C129</f>
        <v>6.4302841161561375E-2</v>
      </c>
      <c r="AF109" s="27">
        <f ca="1">'Composition Moles'!AG129/'Composition Moles'!$C129</f>
        <v>0.12041832108663879</v>
      </c>
      <c r="AG109" s="27">
        <f ca="1">'Composition Moles'!AH129/'Composition Moles'!$C129</f>
        <v>5.094295000565973E-2</v>
      </c>
      <c r="AH109" s="27">
        <f ca="1">'Composition Moles'!AI129/'Composition Moles'!$C129</f>
        <v>0</v>
      </c>
      <c r="AI109" s="27">
        <f ca="1">'Composition Moles'!AJ129/'Composition Moles'!$C129</f>
        <v>0</v>
      </c>
      <c r="AJ109" s="27">
        <f ca="1">'Composition Moles'!AK129/'Composition Moles'!$C129</f>
        <v>0</v>
      </c>
      <c r="AK109" s="27">
        <f ca="1">'Composition Moles'!AL129/'Composition Moles'!$C129</f>
        <v>7.0644255205850053E-4</v>
      </c>
      <c r="AL109" s="27">
        <f ca="1">'Composition Moles'!AM129/'Composition Moles'!$C129</f>
        <v>5.0342959907928488E-8</v>
      </c>
      <c r="AM109" s="27">
        <f ca="1">'Composition Moles'!AN129/'Composition Moles'!$C129</f>
        <v>2.5212554826692438E-5</v>
      </c>
      <c r="AN109" s="27">
        <f ca="1">'Composition Moles'!AO129/'Composition Moles'!$C129</f>
        <v>8.7999646749210327E-3</v>
      </c>
      <c r="AO109" s="27">
        <f ca="1">'Composition Moles'!AP129/'Composition Moles'!$C129</f>
        <v>6.7349787535192617E-3</v>
      </c>
      <c r="AP109" s="27">
        <f ca="1">'Composition Moles'!AQ129/'Composition Moles'!$C129</f>
        <v>5.0982503077944448E-3</v>
      </c>
      <c r="AQ109" s="27">
        <f ca="1">'Composition Moles'!AR129/'Composition Moles'!$C129</f>
        <v>4.4108823158486445E-2</v>
      </c>
      <c r="AR109" s="27">
        <f ca="1">'Composition Moles'!AS129/'Composition Moles'!$C129</f>
        <v>-8.3988780666309458E-3</v>
      </c>
      <c r="AS109" s="27">
        <f ca="1">'Composition Moles'!AT129/'Composition Moles'!$C129</f>
        <v>1.6404411184819988E-3</v>
      </c>
      <c r="AT109" s="27">
        <f ca="1">'Composition Moles'!AU129/'Composition Moles'!$C129</f>
        <v>1.3585433693432703E-5</v>
      </c>
      <c r="AU109" s="27">
        <f ca="1">'Composition Moles'!AV129/'Composition Moles'!$C129</f>
        <v>0</v>
      </c>
      <c r="AV109" s="27">
        <f ca="1">'Composition Moles'!AW129/'Composition Moles'!$C129</f>
        <v>4.4831931188327921E-4</v>
      </c>
      <c r="AW109" s="27">
        <f ca="1">'Composition Moles'!AX129/'Composition Moles'!$C129</f>
        <v>4.5511202872999557E-4</v>
      </c>
      <c r="AX109" s="27">
        <f ca="1">'Composition Moles'!AY129/'Composition Moles'!$C129</f>
        <v>4.5511202872999557E-4</v>
      </c>
      <c r="AY109" s="27">
        <f ca="1">'Composition Moles'!AZ129/'Composition Moles'!$C129</f>
        <v>4.2114844449641378E-4</v>
      </c>
      <c r="AZ109" s="27">
        <f ca="1">'Composition Moles'!BA129/'Composition Moles'!$C129</f>
        <v>4.7549017927014462E-5</v>
      </c>
      <c r="BA109" s="27">
        <f ca="1">'Composition Moles'!BB129/'Composition Moles'!$C129</f>
        <v>1.2702380503359578E-3</v>
      </c>
      <c r="BB109" s="27">
        <f ca="1">'Composition Moles'!BC129/'Composition Moles'!$C129</f>
        <v>6.3851538359133695E-4</v>
      </c>
      <c r="BC109" s="27">
        <f ca="1">'Composition Moles'!BD129/'Composition Moles'!$C129</f>
        <v>3.6171217208764571E-3</v>
      </c>
      <c r="BD109" s="27">
        <f ca="1">'Composition Moles'!BE129/'Composition Moles'!$C129</f>
        <v>5.2643555562051727E-4</v>
      </c>
      <c r="BE109" s="27">
        <f ca="1">'Composition Moles'!BF129/'Composition Moles'!$C129</f>
        <v>2.2755601436499779E-4</v>
      </c>
      <c r="BF109" s="27">
        <f ca="1">'Composition Moles'!BG129/'Composition Moles'!$C129</f>
        <v>1.9019607170805785E-4</v>
      </c>
      <c r="BG109" s="27">
        <f ca="1">'Composition Moles'!BH129/'Composition Moles'!$C129</f>
        <v>7.1323526890521688E-4</v>
      </c>
      <c r="BH109" s="27">
        <f ca="1">'Composition Moles'!BI129/'Composition Moles'!$C129</f>
        <v>5.841736488176062E-4</v>
      </c>
      <c r="BI109" s="27">
        <f ca="1">'Composition Moles'!BJ129/'Composition Moles'!$C129</f>
        <v>4.2114844449641378E-4</v>
      </c>
      <c r="BJ109" s="27">
        <f ca="1">'Composition Moles'!BK129/'Composition Moles'!$C129</f>
        <v>3.2639004448472065E-3</v>
      </c>
      <c r="BK109" s="27">
        <f ca="1">'Composition Moles'!BL129/'Composition Moles'!$C129</f>
        <v>2.0717786382484871E-4</v>
      </c>
      <c r="BL109" s="27">
        <f ca="1">'Composition Moles'!BM129/'Composition Moles'!$C129</f>
        <v>1.5283612905111791E-3</v>
      </c>
      <c r="BM109" s="27">
        <f ca="1">'Composition Moles'!BN129/'Composition Moles'!$C129</f>
        <v>3.2435222943070579E-3</v>
      </c>
      <c r="BN109" s="27">
        <f ca="1">'Composition Moles'!BO129/'Composition Moles'!$C129</f>
        <v>1.5283612905111791E-3</v>
      </c>
      <c r="BO109" s="27">
        <f ca="1">'Composition Moles'!BP129/'Composition Moles'!$C129</f>
        <v>8.7626047322640936E-4</v>
      </c>
      <c r="BP109" s="27">
        <f ca="1">'Composition Moles'!BQ129/'Composition Moles'!$C129</f>
        <v>3.4608892334019809E-3</v>
      </c>
      <c r="BQ109" s="27">
        <f ca="1">'Composition Moles'!BR129/'Composition Moles'!$C129</f>
        <v>2.7238794555332567E-3</v>
      </c>
      <c r="BR109" s="27">
        <f ca="1">'Composition Moles'!BS129/'Composition Moles'!$C129</f>
        <v>5.2983191404387545E-4</v>
      </c>
      <c r="BS109" s="27">
        <f ca="1">'Composition Moles'!BT129/'Composition Moles'!$C129</f>
        <v>1.58270302528491E-3</v>
      </c>
      <c r="BT109" s="27">
        <f ca="1">'Composition Moles'!BU129/'Composition Moles'!$C129</f>
        <v>0</v>
      </c>
      <c r="BU109" s="27">
        <f t="shared" ca="1" si="7"/>
        <v>0.99999999999999978</v>
      </c>
      <c r="BV109" s="56" t="e">
        <f t="shared" ca="1" si="9"/>
        <v>#DIV/0!</v>
      </c>
      <c r="BW109" s="27"/>
      <c r="BX109" s="23"/>
      <c r="BZ109" s="24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</row>
    <row r="110" spans="1:106">
      <c r="A110">
        <f t="shared" si="8"/>
        <v>5.3999999999999888</v>
      </c>
      <c r="B110" s="24">
        <f ca="1">B109+DeltaRK4!B111</f>
        <v>414.68870427738136</v>
      </c>
      <c r="C110" s="27">
        <f ca="1">'Composition Moles'!D130/'Composition Moles'!$C130</f>
        <v>6.0375817698291596E-2</v>
      </c>
      <c r="D110" s="27">
        <f ca="1">'Composition Moles'!E130/'Composition Moles'!$C130</f>
        <v>2.1634803156791579E-3</v>
      </c>
      <c r="E110" s="27">
        <f ca="1">'Composition Moles'!F130/'Composition Moles'!$C130</f>
        <v>3.0334168271318376E-2</v>
      </c>
      <c r="F110" s="27">
        <f ca="1">'Composition Moles'!G130/'Composition Moles'!$C130</f>
        <v>6.1473635477185271E-3</v>
      </c>
      <c r="G110" s="27">
        <f ca="1">'Composition Moles'!H130/'Composition Moles'!$C130</f>
        <v>4.1095936922633925E-4</v>
      </c>
      <c r="H110" s="27">
        <f ca="1">'Composition Moles'!I130/'Composition Moles'!$C130</f>
        <v>4.3813023661320468E-4</v>
      </c>
      <c r="I110" s="27">
        <f ca="1">'Composition Moles'!J130/'Composition Moles'!$C130</f>
        <v>1.0528711112410345E-4</v>
      </c>
      <c r="J110" s="27">
        <f ca="1">'Composition Moles'!K130/'Composition Moles'!$C130</f>
        <v>5.0945376350372634E-5</v>
      </c>
      <c r="K110" s="27">
        <f ca="1">'Composition Moles'!L130/'Composition Moles'!$C130</f>
        <v>0</v>
      </c>
      <c r="L110" s="27">
        <f ca="1">'Composition Moles'!M130/'Composition Moles'!$C130</f>
        <v>3.396358423358176E-5</v>
      </c>
      <c r="M110" s="27">
        <f ca="1">'Composition Moles'!N130/'Composition Moles'!$C130</f>
        <v>1.0868346954746162E-4</v>
      </c>
      <c r="N110" s="27">
        <f ca="1">'Composition Moles'!O130/'Composition Moles'!$C130</f>
        <v>0</v>
      </c>
      <c r="O110" s="27">
        <f ca="1">'Composition Moles'!P130/'Composition Moles'!$C130</f>
        <v>0</v>
      </c>
      <c r="P110" s="27">
        <f ca="1">'Composition Moles'!Q130/'Composition Moles'!$C130</f>
        <v>0.14704071183277737</v>
      </c>
      <c r="Q110" s="27">
        <f ca="1">'Composition Moles'!R130/'Composition Moles'!$C130</f>
        <v>1.698179211679088E-5</v>
      </c>
      <c r="R110" s="27">
        <f ca="1">'Composition Moles'!S130/'Composition Moles'!$C130</f>
        <v>0</v>
      </c>
      <c r="S110" s="27">
        <f ca="1">'Composition Moles'!T130/'Composition Moles'!$C130</f>
        <v>4.4152659503656283E-5</v>
      </c>
      <c r="T110" s="27">
        <f ca="1">'Composition Moles'!U130/'Composition Moles'!$C130</f>
        <v>0</v>
      </c>
      <c r="U110" s="27">
        <f ca="1">'Composition Moles'!V130/'Composition Moles'!$C130</f>
        <v>1.0189075270074526E-5</v>
      </c>
      <c r="V110" s="27">
        <f ca="1">'Composition Moles'!W130/'Composition Moles'!$C130</f>
        <v>0.42880529692043162</v>
      </c>
      <c r="W110" s="27">
        <f ca="1">'Composition Moles'!X130/'Composition Moles'!$C130</f>
        <v>3.3963584233581758E-6</v>
      </c>
      <c r="X110" s="27">
        <f ca="1">'Composition Moles'!Y130/'Composition Moles'!$C130</f>
        <v>1.0189075270074526E-5</v>
      </c>
      <c r="Y110" s="27">
        <f ca="1">'Composition Moles'!Z130/'Composition Moles'!$C130</f>
        <v>0</v>
      </c>
      <c r="Z110" s="27">
        <f ca="1">'Composition Moles'!AA130/'Composition Moles'!$C130</f>
        <v>0</v>
      </c>
      <c r="AA110" s="27">
        <f ca="1">'Composition Moles'!AB130/'Composition Moles'!$C130</f>
        <v>0</v>
      </c>
      <c r="AB110" s="27">
        <f ca="1">'Composition Moles'!AC130/'Composition Moles'!$C130</f>
        <v>0</v>
      </c>
      <c r="AC110" s="27">
        <f ca="1">'Composition Moles'!AD130/'Composition Moles'!$C130</f>
        <v>0</v>
      </c>
      <c r="AD110" s="27">
        <f ca="1">'Composition Moles'!AE130/'Composition Moles'!$C130</f>
        <v>1.0136847216223739E-4</v>
      </c>
      <c r="AE110" s="27">
        <f ca="1">'Composition Moles'!AF130/'Composition Moles'!$C130</f>
        <v>6.4007002397081694E-2</v>
      </c>
      <c r="AF110" s="27">
        <f ca="1">'Composition Moles'!AG130/'Composition Moles'!$C130</f>
        <v>0.12121473583717622</v>
      </c>
      <c r="AG110" s="27">
        <f ca="1">'Composition Moles'!AH130/'Composition Moles'!$C130</f>
        <v>5.1059862806279714E-2</v>
      </c>
      <c r="AH110" s="27">
        <f ca="1">'Composition Moles'!AI130/'Composition Moles'!$C130</f>
        <v>0</v>
      </c>
      <c r="AI110" s="27">
        <f ca="1">'Composition Moles'!AJ130/'Composition Moles'!$C130</f>
        <v>0</v>
      </c>
      <c r="AJ110" s="27">
        <f ca="1">'Composition Moles'!AK130/'Composition Moles'!$C130</f>
        <v>0</v>
      </c>
      <c r="AK110" s="27">
        <f ca="1">'Composition Moles'!AL130/'Composition Moles'!$C130</f>
        <v>7.0644255205850053E-4</v>
      </c>
      <c r="AL110" s="27">
        <f ca="1">'Composition Moles'!AM130/'Composition Moles'!$C130</f>
        <v>4.5198559769595337E-8</v>
      </c>
      <c r="AM110" s="27">
        <f ca="1">'Composition Moles'!AN130/'Composition Moles'!$C130</f>
        <v>2.3616445110299515E-5</v>
      </c>
      <c r="AN110" s="27">
        <f ca="1">'Composition Moles'!AO130/'Composition Moles'!$C130</f>
        <v>8.7999646749210327E-3</v>
      </c>
      <c r="AO110" s="27">
        <f ca="1">'Composition Moles'!AP130/'Composition Moles'!$C130</f>
        <v>6.7349787535192617E-3</v>
      </c>
      <c r="AP110" s="27">
        <f ca="1">'Composition Moles'!AQ130/'Composition Moles'!$C130</f>
        <v>5.0413489549394758E-3</v>
      </c>
      <c r="AQ110" s="27">
        <f ca="1">'Composition Moles'!AR130/'Composition Moles'!$C130</f>
        <v>4.4051921805631479E-2</v>
      </c>
      <c r="AR110" s="27">
        <f ca="1">'Composition Moles'!AS130/'Composition Moles'!$C130</f>
        <v>-8.4557794194859148E-3</v>
      </c>
      <c r="AS110" s="27">
        <f ca="1">'Composition Moles'!AT130/'Composition Moles'!$C130</f>
        <v>1.6404411184819988E-3</v>
      </c>
      <c r="AT110" s="27">
        <f ca="1">'Composition Moles'!AU130/'Composition Moles'!$C130</f>
        <v>1.3585433693432703E-5</v>
      </c>
      <c r="AU110" s="27">
        <f ca="1">'Composition Moles'!AV130/'Composition Moles'!$C130</f>
        <v>0</v>
      </c>
      <c r="AV110" s="27">
        <f ca="1">'Composition Moles'!AW130/'Composition Moles'!$C130</f>
        <v>4.4831931188327921E-4</v>
      </c>
      <c r="AW110" s="27">
        <f ca="1">'Composition Moles'!AX130/'Composition Moles'!$C130</f>
        <v>4.5511202872999557E-4</v>
      </c>
      <c r="AX110" s="27">
        <f ca="1">'Composition Moles'!AY130/'Composition Moles'!$C130</f>
        <v>4.5511202872999557E-4</v>
      </c>
      <c r="AY110" s="27">
        <f ca="1">'Composition Moles'!AZ130/'Composition Moles'!$C130</f>
        <v>4.2114844449641378E-4</v>
      </c>
      <c r="AZ110" s="27">
        <f ca="1">'Composition Moles'!BA130/'Composition Moles'!$C130</f>
        <v>4.7549017927014462E-5</v>
      </c>
      <c r="BA110" s="27">
        <f ca="1">'Composition Moles'!BB130/'Composition Moles'!$C130</f>
        <v>1.2702380503359578E-3</v>
      </c>
      <c r="BB110" s="27">
        <f ca="1">'Composition Moles'!BC130/'Composition Moles'!$C130</f>
        <v>6.3851538359133695E-4</v>
      </c>
      <c r="BC110" s="27">
        <f ca="1">'Composition Moles'!BD130/'Composition Moles'!$C130</f>
        <v>3.6171217208764571E-3</v>
      </c>
      <c r="BD110" s="27">
        <f ca="1">'Composition Moles'!BE130/'Composition Moles'!$C130</f>
        <v>5.2643555562051727E-4</v>
      </c>
      <c r="BE110" s="27">
        <f ca="1">'Composition Moles'!BF130/'Composition Moles'!$C130</f>
        <v>2.2755601436499779E-4</v>
      </c>
      <c r="BF110" s="27">
        <f ca="1">'Composition Moles'!BG130/'Composition Moles'!$C130</f>
        <v>1.9019607170805785E-4</v>
      </c>
      <c r="BG110" s="27">
        <f ca="1">'Composition Moles'!BH130/'Composition Moles'!$C130</f>
        <v>7.1323526890521688E-4</v>
      </c>
      <c r="BH110" s="27">
        <f ca="1">'Composition Moles'!BI130/'Composition Moles'!$C130</f>
        <v>5.841736488176062E-4</v>
      </c>
      <c r="BI110" s="27">
        <f ca="1">'Composition Moles'!BJ130/'Composition Moles'!$C130</f>
        <v>4.2114844449641378E-4</v>
      </c>
      <c r="BJ110" s="27">
        <f ca="1">'Composition Moles'!BK130/'Composition Moles'!$C130</f>
        <v>3.2639004448472065E-3</v>
      </c>
      <c r="BK110" s="27">
        <f ca="1">'Composition Moles'!BL130/'Composition Moles'!$C130</f>
        <v>2.0717786382484871E-4</v>
      </c>
      <c r="BL110" s="27">
        <f ca="1">'Composition Moles'!BM130/'Composition Moles'!$C130</f>
        <v>1.5283612905111791E-3</v>
      </c>
      <c r="BM110" s="27">
        <f ca="1">'Composition Moles'!BN130/'Composition Moles'!$C130</f>
        <v>3.2435222943070579E-3</v>
      </c>
      <c r="BN110" s="27">
        <f ca="1">'Composition Moles'!BO130/'Composition Moles'!$C130</f>
        <v>1.5283612905111791E-3</v>
      </c>
      <c r="BO110" s="27">
        <f ca="1">'Composition Moles'!BP130/'Composition Moles'!$C130</f>
        <v>8.7626047322640936E-4</v>
      </c>
      <c r="BP110" s="27">
        <f ca="1">'Composition Moles'!BQ130/'Composition Moles'!$C130</f>
        <v>3.4608892334019809E-3</v>
      </c>
      <c r="BQ110" s="27">
        <f ca="1">'Composition Moles'!BR130/'Composition Moles'!$C130</f>
        <v>2.7238794555332567E-3</v>
      </c>
      <c r="BR110" s="27">
        <f ca="1">'Composition Moles'!BS130/'Composition Moles'!$C130</f>
        <v>5.2983191404387545E-4</v>
      </c>
      <c r="BS110" s="27">
        <f ca="1">'Composition Moles'!BT130/'Composition Moles'!$C130</f>
        <v>1.58270302528491E-3</v>
      </c>
      <c r="BT110" s="27">
        <f ca="1">'Composition Moles'!BU130/'Composition Moles'!$C130</f>
        <v>0</v>
      </c>
      <c r="BU110" s="27">
        <f t="shared" ca="1" si="7"/>
        <v>0.99999999999999978</v>
      </c>
      <c r="BV110" s="56" t="e">
        <f t="shared" ca="1" si="9"/>
        <v>#DIV/0!</v>
      </c>
      <c r="BW110" s="27"/>
      <c r="BX110" s="23"/>
      <c r="BZ110" s="24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</row>
    <row r="111" spans="1:106">
      <c r="A111">
        <f t="shared" si="8"/>
        <v>5.4499999999999886</v>
      </c>
      <c r="B111" s="24">
        <f ca="1">B110+DeltaRK4!B112</f>
        <v>414.69566948682615</v>
      </c>
      <c r="C111" s="27">
        <f ca="1">'Composition Moles'!D131/'Composition Moles'!$C131</f>
        <v>6.0374220463378717E-2</v>
      </c>
      <c r="D111" s="27">
        <f ca="1">'Composition Moles'!E131/'Composition Moles'!$C131</f>
        <v>2.1634803156791588E-3</v>
      </c>
      <c r="E111" s="27">
        <f ca="1">'Composition Moles'!F131/'Composition Moles'!$C131</f>
        <v>3.0335760887681397E-2</v>
      </c>
      <c r="F111" s="27">
        <f ca="1">'Composition Moles'!G131/'Composition Moles'!$C131</f>
        <v>6.1473681662684108E-3</v>
      </c>
      <c r="G111" s="27">
        <f ca="1">'Composition Moles'!H131/'Composition Moles'!$C131</f>
        <v>4.1095936922633936E-4</v>
      </c>
      <c r="H111" s="27">
        <f ca="1">'Composition Moles'!I131/'Composition Moles'!$C131</f>
        <v>4.3813023661320479E-4</v>
      </c>
      <c r="I111" s="27">
        <f ca="1">'Composition Moles'!J131/'Composition Moles'!$C131</f>
        <v>1.0528711112410347E-4</v>
      </c>
      <c r="J111" s="27">
        <f ca="1">'Composition Moles'!K131/'Composition Moles'!$C131</f>
        <v>5.0945376350372647E-5</v>
      </c>
      <c r="K111" s="27">
        <f ca="1">'Composition Moles'!L131/'Composition Moles'!$C131</f>
        <v>0</v>
      </c>
      <c r="L111" s="27">
        <f ca="1">'Composition Moles'!M131/'Composition Moles'!$C131</f>
        <v>3.3963584233581767E-5</v>
      </c>
      <c r="M111" s="27">
        <f ca="1">'Composition Moles'!N131/'Composition Moles'!$C131</f>
        <v>1.0868346954746165E-4</v>
      </c>
      <c r="N111" s="27">
        <f ca="1">'Composition Moles'!O131/'Composition Moles'!$C131</f>
        <v>0</v>
      </c>
      <c r="O111" s="27">
        <f ca="1">'Composition Moles'!P131/'Composition Moles'!$C131</f>
        <v>0</v>
      </c>
      <c r="P111" s="27">
        <f ca="1">'Composition Moles'!Q131/'Composition Moles'!$C131</f>
        <v>0.14730666728390776</v>
      </c>
      <c r="Q111" s="27">
        <f ca="1">'Composition Moles'!R131/'Composition Moles'!$C131</f>
        <v>1.6981792116790884E-5</v>
      </c>
      <c r="R111" s="27">
        <f ca="1">'Composition Moles'!S131/'Composition Moles'!$C131</f>
        <v>0</v>
      </c>
      <c r="S111" s="27">
        <f ca="1">'Composition Moles'!T131/'Composition Moles'!$C131</f>
        <v>4.4152659503656296E-5</v>
      </c>
      <c r="T111" s="27">
        <f ca="1">'Composition Moles'!U131/'Composition Moles'!$C131</f>
        <v>0</v>
      </c>
      <c r="U111" s="27">
        <f ca="1">'Composition Moles'!V131/'Composition Moles'!$C131</f>
        <v>1.0189075270074529E-5</v>
      </c>
      <c r="V111" s="27">
        <f ca="1">'Composition Moles'!W131/'Composition Moles'!$C131</f>
        <v>0.42810664562341771</v>
      </c>
      <c r="W111" s="27">
        <f ca="1">'Composition Moles'!X131/'Composition Moles'!$C131</f>
        <v>3.3963584233581766E-6</v>
      </c>
      <c r="X111" s="27">
        <f ca="1">'Composition Moles'!Y131/'Composition Moles'!$C131</f>
        <v>1.0189075270074529E-5</v>
      </c>
      <c r="Y111" s="27">
        <f ca="1">'Composition Moles'!Z131/'Composition Moles'!$C131</f>
        <v>0</v>
      </c>
      <c r="Z111" s="27">
        <f ca="1">'Composition Moles'!AA131/'Composition Moles'!$C131</f>
        <v>0</v>
      </c>
      <c r="AA111" s="27">
        <f ca="1">'Composition Moles'!AB131/'Composition Moles'!$C131</f>
        <v>0</v>
      </c>
      <c r="AB111" s="27">
        <f ca="1">'Composition Moles'!AC131/'Composition Moles'!$C131</f>
        <v>0</v>
      </c>
      <c r="AC111" s="27">
        <f ca="1">'Composition Moles'!AD131/'Composition Moles'!$C131</f>
        <v>0</v>
      </c>
      <c r="AD111" s="27">
        <f ca="1">'Composition Moles'!AE131/'Composition Moles'!$C131</f>
        <v>9.999576735484001E-5</v>
      </c>
      <c r="AE111" s="27">
        <f ca="1">'Composition Moles'!AF131/'Composition Moles'!$C131</f>
        <v>6.3710587653449877E-2</v>
      </c>
      <c r="AF111" s="27">
        <f ca="1">'Composition Moles'!AG131/'Composition Moles'!$C131</f>
        <v>0.12200168865671498</v>
      </c>
      <c r="AG111" s="27">
        <f ca="1">'Composition Moles'!AH131/'Composition Moles'!$C131</f>
        <v>5.1173332764192898E-2</v>
      </c>
      <c r="AH111" s="27">
        <f ca="1">'Composition Moles'!AI131/'Composition Moles'!$C131</f>
        <v>0</v>
      </c>
      <c r="AI111" s="27">
        <f ca="1">'Composition Moles'!AJ131/'Composition Moles'!$C131</f>
        <v>0</v>
      </c>
      <c r="AJ111" s="27">
        <f ca="1">'Composition Moles'!AK131/'Composition Moles'!$C131</f>
        <v>0</v>
      </c>
      <c r="AK111" s="27">
        <f ca="1">'Composition Moles'!AL131/'Composition Moles'!$C131</f>
        <v>7.0644255205850074E-4</v>
      </c>
      <c r="AL111" s="27">
        <f ca="1">'Composition Moles'!AM131/'Composition Moles'!$C131</f>
        <v>4.0580009888633392E-8</v>
      </c>
      <c r="AM111" s="27">
        <f ca="1">'Composition Moles'!AN131/'Composition Moles'!$C131</f>
        <v>2.2131046325735395E-5</v>
      </c>
      <c r="AN111" s="27">
        <f ca="1">'Composition Moles'!AO131/'Composition Moles'!$C131</f>
        <v>8.7999646749210361E-3</v>
      </c>
      <c r="AO111" s="27">
        <f ca="1">'Composition Moles'!AP131/'Composition Moles'!$C131</f>
        <v>6.7349787535192635E-3</v>
      </c>
      <c r="AP111" s="27">
        <f ca="1">'Composition Moles'!AQ131/'Composition Moles'!$C131</f>
        <v>4.9851991330079597E-3</v>
      </c>
      <c r="AQ111" s="27">
        <f ca="1">'Composition Moles'!AR131/'Composition Moles'!$C131</f>
        <v>4.3995771983699979E-2</v>
      </c>
      <c r="AR111" s="27">
        <f ca="1">'Composition Moles'!AS131/'Composition Moles'!$C131</f>
        <v>-8.5119292414174343E-3</v>
      </c>
      <c r="AS111" s="27">
        <f ca="1">'Composition Moles'!AT131/'Composition Moles'!$C131</f>
        <v>1.6404411184819995E-3</v>
      </c>
      <c r="AT111" s="27">
        <f ca="1">'Composition Moles'!AU131/'Composition Moles'!$C131</f>
        <v>1.3585433693432706E-5</v>
      </c>
      <c r="AU111" s="27">
        <f ca="1">'Composition Moles'!AV131/'Composition Moles'!$C131</f>
        <v>0</v>
      </c>
      <c r="AV111" s="27">
        <f ca="1">'Composition Moles'!AW131/'Composition Moles'!$C131</f>
        <v>4.4831931188327932E-4</v>
      </c>
      <c r="AW111" s="27">
        <f ca="1">'Composition Moles'!AX131/'Composition Moles'!$C131</f>
        <v>4.5511202872999568E-4</v>
      </c>
      <c r="AX111" s="27">
        <f ca="1">'Composition Moles'!AY131/'Composition Moles'!$C131</f>
        <v>4.5511202872999568E-4</v>
      </c>
      <c r="AY111" s="27">
        <f ca="1">'Composition Moles'!AZ131/'Composition Moles'!$C131</f>
        <v>4.2114844449641389E-4</v>
      </c>
      <c r="AZ111" s="27">
        <f ca="1">'Composition Moles'!BA131/'Composition Moles'!$C131</f>
        <v>4.7549017927014475E-5</v>
      </c>
      <c r="BA111" s="27">
        <f ca="1">'Composition Moles'!BB131/'Composition Moles'!$C131</f>
        <v>1.2702380503359582E-3</v>
      </c>
      <c r="BB111" s="27">
        <f ca="1">'Composition Moles'!BC131/'Composition Moles'!$C131</f>
        <v>6.3851538359133717E-4</v>
      </c>
      <c r="BC111" s="27">
        <f ca="1">'Composition Moles'!BD131/'Composition Moles'!$C131</f>
        <v>3.6171217208764584E-3</v>
      </c>
      <c r="BD111" s="27">
        <f ca="1">'Composition Moles'!BE131/'Composition Moles'!$C131</f>
        <v>5.2643555562051738E-4</v>
      </c>
      <c r="BE111" s="27">
        <f ca="1">'Composition Moles'!BF131/'Composition Moles'!$C131</f>
        <v>2.2755601436499784E-4</v>
      </c>
      <c r="BF111" s="27">
        <f ca="1">'Composition Moles'!BG131/'Composition Moles'!$C131</f>
        <v>1.901960717080579E-4</v>
      </c>
      <c r="BG111" s="27">
        <f ca="1">'Composition Moles'!BH131/'Composition Moles'!$C131</f>
        <v>7.132352689052171E-4</v>
      </c>
      <c r="BH111" s="27">
        <f ca="1">'Composition Moles'!BI131/'Composition Moles'!$C131</f>
        <v>5.8417364881760642E-4</v>
      </c>
      <c r="BI111" s="27">
        <f ca="1">'Composition Moles'!BJ131/'Composition Moles'!$C131</f>
        <v>4.2114844449641389E-4</v>
      </c>
      <c r="BJ111" s="27">
        <f ca="1">'Composition Moles'!BK131/'Composition Moles'!$C131</f>
        <v>3.2639004448472078E-3</v>
      </c>
      <c r="BK111" s="27">
        <f ca="1">'Composition Moles'!BL131/'Composition Moles'!$C131</f>
        <v>2.0717786382484877E-4</v>
      </c>
      <c r="BL111" s="27">
        <f ca="1">'Composition Moles'!BM131/'Composition Moles'!$C131</f>
        <v>1.5283612905111796E-3</v>
      </c>
      <c r="BM111" s="27">
        <f ca="1">'Composition Moles'!BN131/'Composition Moles'!$C131</f>
        <v>3.2435222943070592E-3</v>
      </c>
      <c r="BN111" s="27">
        <f ca="1">'Composition Moles'!BO131/'Composition Moles'!$C131</f>
        <v>1.5283612905111796E-3</v>
      </c>
      <c r="BO111" s="27">
        <f ca="1">'Composition Moles'!BP131/'Composition Moles'!$C131</f>
        <v>8.7626047322640957E-4</v>
      </c>
      <c r="BP111" s="27">
        <f ca="1">'Composition Moles'!BQ131/'Composition Moles'!$C131</f>
        <v>3.4608892334019817E-3</v>
      </c>
      <c r="BQ111" s="27">
        <f ca="1">'Composition Moles'!BR131/'Composition Moles'!$C131</f>
        <v>2.7238794555332576E-3</v>
      </c>
      <c r="BR111" s="27">
        <f ca="1">'Composition Moles'!BS131/'Composition Moles'!$C131</f>
        <v>5.2983191404387556E-4</v>
      </c>
      <c r="BS111" s="27">
        <f ca="1">'Composition Moles'!BT131/'Composition Moles'!$C131</f>
        <v>1.5827030252849104E-3</v>
      </c>
      <c r="BT111" s="27">
        <f ca="1">'Composition Moles'!BU131/'Composition Moles'!$C131</f>
        <v>0</v>
      </c>
      <c r="BU111" s="27">
        <f t="shared" ca="1" si="7"/>
        <v>1.0000000000000002</v>
      </c>
      <c r="BV111" s="56" t="e">
        <f t="shared" ca="1" si="9"/>
        <v>#DIV/0!</v>
      </c>
      <c r="BW111" s="27"/>
      <c r="BX111" s="23"/>
      <c r="BZ111" s="24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</row>
    <row r="112" spans="1:106">
      <c r="A112">
        <f t="shared" si="8"/>
        <v>5.4999999999999885</v>
      </c>
      <c r="B112" s="24">
        <f ca="1">B111+DeltaRK4!B113</f>
        <v>414.70262229883673</v>
      </c>
      <c r="C112" s="27">
        <f ca="1">'Composition Moles'!D132/'Composition Moles'!$C132</f>
        <v>6.0372724565167346E-2</v>
      </c>
      <c r="D112" s="27">
        <f ca="1">'Composition Moles'!E132/'Composition Moles'!$C132</f>
        <v>2.1634803156791588E-3</v>
      </c>
      <c r="E112" s="27">
        <f ca="1">'Composition Moles'!F132/'Composition Moles'!$C132</f>
        <v>3.033725263941638E-2</v>
      </c>
      <c r="F112" s="27">
        <f ca="1">'Composition Moles'!G132/'Composition Moles'!$C132</f>
        <v>6.1473723127448004E-3</v>
      </c>
      <c r="G112" s="27">
        <f ca="1">'Composition Moles'!H132/'Composition Moles'!$C132</f>
        <v>4.1095936922633936E-4</v>
      </c>
      <c r="H112" s="27">
        <f ca="1">'Composition Moles'!I132/'Composition Moles'!$C132</f>
        <v>4.3813023661320479E-4</v>
      </c>
      <c r="I112" s="27">
        <f ca="1">'Composition Moles'!J132/'Composition Moles'!$C132</f>
        <v>1.0528711112410347E-4</v>
      </c>
      <c r="J112" s="27">
        <f ca="1">'Composition Moles'!K132/'Composition Moles'!$C132</f>
        <v>5.0945376350372647E-5</v>
      </c>
      <c r="K112" s="27">
        <f ca="1">'Composition Moles'!L132/'Composition Moles'!$C132</f>
        <v>0</v>
      </c>
      <c r="L112" s="27">
        <f ca="1">'Composition Moles'!M132/'Composition Moles'!$C132</f>
        <v>3.3963584233581767E-5</v>
      </c>
      <c r="M112" s="27">
        <f ca="1">'Composition Moles'!N132/'Composition Moles'!$C132</f>
        <v>1.0868346954746165E-4</v>
      </c>
      <c r="N112" s="27">
        <f ca="1">'Composition Moles'!O132/'Composition Moles'!$C132</f>
        <v>0</v>
      </c>
      <c r="O112" s="27">
        <f ca="1">'Composition Moles'!P132/'Composition Moles'!$C132</f>
        <v>0</v>
      </c>
      <c r="P112" s="27">
        <f ca="1">'Composition Moles'!Q132/'Composition Moles'!$C132</f>
        <v>0.14756384272599479</v>
      </c>
      <c r="Q112" s="27">
        <f ca="1">'Composition Moles'!R132/'Composition Moles'!$C132</f>
        <v>1.6981792116790884E-5</v>
      </c>
      <c r="R112" s="27">
        <f ca="1">'Composition Moles'!S132/'Composition Moles'!$C132</f>
        <v>0</v>
      </c>
      <c r="S112" s="27">
        <f ca="1">'Composition Moles'!T132/'Composition Moles'!$C132</f>
        <v>4.4152659503656296E-5</v>
      </c>
      <c r="T112" s="27">
        <f ca="1">'Composition Moles'!U132/'Composition Moles'!$C132</f>
        <v>0</v>
      </c>
      <c r="U112" s="27">
        <f ca="1">'Composition Moles'!V132/'Composition Moles'!$C132</f>
        <v>1.0189075270074529E-5</v>
      </c>
      <c r="V112" s="27">
        <f ca="1">'Composition Moles'!W132/'Composition Moles'!$C132</f>
        <v>0.42742766633425477</v>
      </c>
      <c r="W112" s="27">
        <f ca="1">'Composition Moles'!X132/'Composition Moles'!$C132</f>
        <v>3.3963584233581766E-6</v>
      </c>
      <c r="X112" s="27">
        <f ca="1">'Composition Moles'!Y132/'Composition Moles'!$C132</f>
        <v>1.0189075270074529E-5</v>
      </c>
      <c r="Y112" s="27">
        <f ca="1">'Composition Moles'!Z132/'Composition Moles'!$C132</f>
        <v>0</v>
      </c>
      <c r="Z112" s="27">
        <f ca="1">'Composition Moles'!AA132/'Composition Moles'!$C132</f>
        <v>0</v>
      </c>
      <c r="AA112" s="27">
        <f ca="1">'Composition Moles'!AB132/'Composition Moles'!$C132</f>
        <v>0</v>
      </c>
      <c r="AB112" s="27">
        <f ca="1">'Composition Moles'!AC132/'Composition Moles'!$C132</f>
        <v>0</v>
      </c>
      <c r="AC112" s="27">
        <f ca="1">'Composition Moles'!AD132/'Composition Moles'!$C132</f>
        <v>0</v>
      </c>
      <c r="AD112" s="27">
        <f ca="1">'Composition Moles'!AE132/'Composition Moles'!$C132</f>
        <v>9.8636547023480721E-5</v>
      </c>
      <c r="AE112" s="27">
        <f ca="1">'Composition Moles'!AF132/'Composition Moles'!$C132</f>
        <v>6.3413711844862081E-2</v>
      </c>
      <c r="AF112" s="27">
        <f ca="1">'Composition Moles'!AG132/'Composition Moles'!$C132</f>
        <v>0.12277925787002715</v>
      </c>
      <c r="AG112" s="27">
        <f ca="1">'Composition Moles'!AH132/'Composition Moles'!$C132</f>
        <v>5.1283426774763788E-2</v>
      </c>
      <c r="AH112" s="27">
        <f ca="1">'Composition Moles'!AI132/'Composition Moles'!$C132</f>
        <v>0</v>
      </c>
      <c r="AI112" s="27">
        <f ca="1">'Composition Moles'!AJ132/'Composition Moles'!$C132</f>
        <v>0</v>
      </c>
      <c r="AJ112" s="27">
        <f ca="1">'Composition Moles'!AK132/'Composition Moles'!$C132</f>
        <v>0</v>
      </c>
      <c r="AK112" s="27">
        <f ca="1">'Composition Moles'!AL132/'Composition Moles'!$C132</f>
        <v>7.0644255205850074E-4</v>
      </c>
      <c r="AL112" s="27">
        <f ca="1">'Composition Moles'!AM132/'Composition Moles'!$C132</f>
        <v>3.6433533499049261E-8</v>
      </c>
      <c r="AM112" s="27">
        <f ca="1">'Composition Moles'!AN132/'Composition Moles'!$C132</f>
        <v>2.0748574761628816E-5</v>
      </c>
      <c r="AN112" s="27">
        <f ca="1">'Composition Moles'!AO132/'Composition Moles'!$C132</f>
        <v>8.7999646749210361E-3</v>
      </c>
      <c r="AO112" s="27">
        <f ca="1">'Composition Moles'!AP132/'Composition Moles'!$C132</f>
        <v>6.7349787535192635E-3</v>
      </c>
      <c r="AP112" s="27">
        <f ca="1">'Composition Moles'!AQ132/'Composition Moles'!$C132</f>
        <v>4.9297865563921236E-3</v>
      </c>
      <c r="AQ112" s="27">
        <f ca="1">'Composition Moles'!AR132/'Composition Moles'!$C132</f>
        <v>4.3940359407084142E-2</v>
      </c>
      <c r="AR112" s="27">
        <f ca="1">'Composition Moles'!AS132/'Composition Moles'!$C132</f>
        <v>-8.5673418180332687E-3</v>
      </c>
      <c r="AS112" s="27">
        <f ca="1">'Composition Moles'!AT132/'Composition Moles'!$C132</f>
        <v>1.6404411184819995E-3</v>
      </c>
      <c r="AT112" s="27">
        <f ca="1">'Composition Moles'!AU132/'Composition Moles'!$C132</f>
        <v>1.3585433693432706E-5</v>
      </c>
      <c r="AU112" s="27">
        <f ca="1">'Composition Moles'!AV132/'Composition Moles'!$C132</f>
        <v>0</v>
      </c>
      <c r="AV112" s="27">
        <f ca="1">'Composition Moles'!AW132/'Composition Moles'!$C132</f>
        <v>4.4831931188327932E-4</v>
      </c>
      <c r="AW112" s="27">
        <f ca="1">'Composition Moles'!AX132/'Composition Moles'!$C132</f>
        <v>4.5511202872999568E-4</v>
      </c>
      <c r="AX112" s="27">
        <f ca="1">'Composition Moles'!AY132/'Composition Moles'!$C132</f>
        <v>4.5511202872999568E-4</v>
      </c>
      <c r="AY112" s="27">
        <f ca="1">'Composition Moles'!AZ132/'Composition Moles'!$C132</f>
        <v>4.2114844449641389E-4</v>
      </c>
      <c r="AZ112" s="27">
        <f ca="1">'Composition Moles'!BA132/'Composition Moles'!$C132</f>
        <v>4.7549017927014475E-5</v>
      </c>
      <c r="BA112" s="27">
        <f ca="1">'Composition Moles'!BB132/'Composition Moles'!$C132</f>
        <v>1.2702380503359582E-3</v>
      </c>
      <c r="BB112" s="27">
        <f ca="1">'Composition Moles'!BC132/'Composition Moles'!$C132</f>
        <v>6.3851538359133717E-4</v>
      </c>
      <c r="BC112" s="27">
        <f ca="1">'Composition Moles'!BD132/'Composition Moles'!$C132</f>
        <v>3.6171217208764584E-3</v>
      </c>
      <c r="BD112" s="27">
        <f ca="1">'Composition Moles'!BE132/'Composition Moles'!$C132</f>
        <v>5.2643555562051738E-4</v>
      </c>
      <c r="BE112" s="27">
        <f ca="1">'Composition Moles'!BF132/'Composition Moles'!$C132</f>
        <v>2.2755601436499784E-4</v>
      </c>
      <c r="BF112" s="27">
        <f ca="1">'Composition Moles'!BG132/'Composition Moles'!$C132</f>
        <v>1.901960717080579E-4</v>
      </c>
      <c r="BG112" s="27">
        <f ca="1">'Composition Moles'!BH132/'Composition Moles'!$C132</f>
        <v>7.132352689052171E-4</v>
      </c>
      <c r="BH112" s="27">
        <f ca="1">'Composition Moles'!BI132/'Composition Moles'!$C132</f>
        <v>5.8417364881760642E-4</v>
      </c>
      <c r="BI112" s="27">
        <f ca="1">'Composition Moles'!BJ132/'Composition Moles'!$C132</f>
        <v>4.2114844449641389E-4</v>
      </c>
      <c r="BJ112" s="27">
        <f ca="1">'Composition Moles'!BK132/'Composition Moles'!$C132</f>
        <v>3.2639004448472078E-3</v>
      </c>
      <c r="BK112" s="27">
        <f ca="1">'Composition Moles'!BL132/'Composition Moles'!$C132</f>
        <v>2.0717786382484877E-4</v>
      </c>
      <c r="BL112" s="27">
        <f ca="1">'Composition Moles'!BM132/'Composition Moles'!$C132</f>
        <v>1.5283612905111796E-3</v>
      </c>
      <c r="BM112" s="27">
        <f ca="1">'Composition Moles'!BN132/'Composition Moles'!$C132</f>
        <v>3.2435222943070592E-3</v>
      </c>
      <c r="BN112" s="27">
        <f ca="1">'Composition Moles'!BO132/'Composition Moles'!$C132</f>
        <v>1.5283612905111796E-3</v>
      </c>
      <c r="BO112" s="27">
        <f ca="1">'Composition Moles'!BP132/'Composition Moles'!$C132</f>
        <v>8.7626047322640957E-4</v>
      </c>
      <c r="BP112" s="27">
        <f ca="1">'Composition Moles'!BQ132/'Composition Moles'!$C132</f>
        <v>3.4608892334019817E-3</v>
      </c>
      <c r="BQ112" s="27">
        <f ca="1">'Composition Moles'!BR132/'Composition Moles'!$C132</f>
        <v>2.7238794555332576E-3</v>
      </c>
      <c r="BR112" s="27">
        <f ca="1">'Composition Moles'!BS132/'Composition Moles'!$C132</f>
        <v>5.2983191404387556E-4</v>
      </c>
      <c r="BS112" s="27">
        <f ca="1">'Composition Moles'!BT132/'Composition Moles'!$C132</f>
        <v>1.5827030252849104E-3</v>
      </c>
      <c r="BT112" s="27">
        <f ca="1">'Composition Moles'!BU132/'Composition Moles'!$C132</f>
        <v>0</v>
      </c>
      <c r="BU112" s="27">
        <f t="shared" ca="1" si="7"/>
        <v>1.0000000000000002</v>
      </c>
      <c r="BV112" s="56" t="e">
        <f t="shared" ca="1" si="9"/>
        <v>#DIV/0!</v>
      </c>
      <c r="BW112" s="27"/>
      <c r="BX112" s="23"/>
      <c r="BZ112" s="24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</row>
    <row r="113" spans="1:106">
      <c r="A113">
        <f t="shared" si="8"/>
        <v>5.5499999999999883</v>
      </c>
      <c r="B113" s="24">
        <f ca="1">B112+DeltaRK4!B114</f>
        <v>414.70956024870861</v>
      </c>
      <c r="C113" s="27">
        <f ca="1">'Composition Moles'!D133/'Composition Moles'!$C133</f>
        <v>6.037132295420819E-2</v>
      </c>
      <c r="D113" s="27">
        <f ca="1">'Composition Moles'!E133/'Composition Moles'!$C133</f>
        <v>2.1634803156791588E-3</v>
      </c>
      <c r="E113" s="27">
        <f ca="1">'Composition Moles'!F133/'Composition Moles'!$C133</f>
        <v>3.0338650527699532E-2</v>
      </c>
      <c r="F113" s="27">
        <f ca="1">'Composition Moles'!G133/'Composition Moles'!$C133</f>
        <v>6.1473760354208082E-3</v>
      </c>
      <c r="G113" s="27">
        <f ca="1">'Composition Moles'!H133/'Composition Moles'!$C133</f>
        <v>4.1095936922633936E-4</v>
      </c>
      <c r="H113" s="27">
        <f ca="1">'Composition Moles'!I133/'Composition Moles'!$C133</f>
        <v>4.3813023661320479E-4</v>
      </c>
      <c r="I113" s="27">
        <f ca="1">'Composition Moles'!J133/'Composition Moles'!$C133</f>
        <v>1.0528711112410347E-4</v>
      </c>
      <c r="J113" s="27">
        <f ca="1">'Composition Moles'!K133/'Composition Moles'!$C133</f>
        <v>5.0945376350372647E-5</v>
      </c>
      <c r="K113" s="27">
        <f ca="1">'Composition Moles'!L133/'Composition Moles'!$C133</f>
        <v>0</v>
      </c>
      <c r="L113" s="27">
        <f ca="1">'Composition Moles'!M133/'Composition Moles'!$C133</f>
        <v>3.3963584233581767E-5</v>
      </c>
      <c r="M113" s="27">
        <f ca="1">'Composition Moles'!N133/'Composition Moles'!$C133</f>
        <v>1.0868346954746165E-4</v>
      </c>
      <c r="N113" s="27">
        <f ca="1">'Composition Moles'!O133/'Composition Moles'!$C133</f>
        <v>0</v>
      </c>
      <c r="O113" s="27">
        <f ca="1">'Composition Moles'!P133/'Composition Moles'!$C133</f>
        <v>0</v>
      </c>
      <c r="P113" s="27">
        <f ca="1">'Composition Moles'!Q133/'Composition Moles'!$C133</f>
        <v>0.14781240445758831</v>
      </c>
      <c r="Q113" s="27">
        <f ca="1">'Composition Moles'!R133/'Composition Moles'!$C133</f>
        <v>1.6981792116790884E-5</v>
      </c>
      <c r="R113" s="27">
        <f ca="1">'Composition Moles'!S133/'Composition Moles'!$C133</f>
        <v>0</v>
      </c>
      <c r="S113" s="27">
        <f ca="1">'Composition Moles'!T133/'Composition Moles'!$C133</f>
        <v>4.4152659503656296E-5</v>
      </c>
      <c r="T113" s="27">
        <f ca="1">'Composition Moles'!U133/'Composition Moles'!$C133</f>
        <v>0</v>
      </c>
      <c r="U113" s="27">
        <f ca="1">'Composition Moles'!V133/'Composition Moles'!$C133</f>
        <v>1.0189075270074529E-5</v>
      </c>
      <c r="V113" s="27">
        <f ca="1">'Composition Moles'!W133/'Composition Moles'!$C133</f>
        <v>0.42676799161755935</v>
      </c>
      <c r="W113" s="27">
        <f ca="1">'Composition Moles'!X133/'Composition Moles'!$C133</f>
        <v>3.3963584233581766E-6</v>
      </c>
      <c r="X113" s="27">
        <f ca="1">'Composition Moles'!Y133/'Composition Moles'!$C133</f>
        <v>1.0189075270074529E-5</v>
      </c>
      <c r="Y113" s="27">
        <f ca="1">'Composition Moles'!Z133/'Composition Moles'!$C133</f>
        <v>0</v>
      </c>
      <c r="Z113" s="27">
        <f ca="1">'Composition Moles'!AA133/'Composition Moles'!$C133</f>
        <v>0</v>
      </c>
      <c r="AA113" s="27">
        <f ca="1">'Composition Moles'!AB133/'Composition Moles'!$C133</f>
        <v>0</v>
      </c>
      <c r="AB113" s="27">
        <f ca="1">'Composition Moles'!AC133/'Composition Moles'!$C133</f>
        <v>0</v>
      </c>
      <c r="AC113" s="27">
        <f ca="1">'Composition Moles'!AD133/'Composition Moles'!$C133</f>
        <v>0</v>
      </c>
      <c r="AD113" s="27">
        <f ca="1">'Composition Moles'!AE133/'Composition Moles'!$C133</f>
        <v>9.7284845110488953E-5</v>
      </c>
      <c r="AE113" s="27">
        <f ca="1">'Composition Moles'!AF133/'Composition Moles'!$C133</f>
        <v>6.311648474052628E-2</v>
      </c>
      <c r="AF113" s="27">
        <f ca="1">'Composition Moles'!AG133/'Composition Moles'!$C133</f>
        <v>0.1235475236913627</v>
      </c>
      <c r="AG113" s="27">
        <f ca="1">'Composition Moles'!AH133/'Composition Moles'!$C133</f>
        <v>5.1390210942881612E-2</v>
      </c>
      <c r="AH113" s="27">
        <f ca="1">'Composition Moles'!AI133/'Composition Moles'!$C133</f>
        <v>0</v>
      </c>
      <c r="AI113" s="27">
        <f ca="1">'Composition Moles'!AJ133/'Composition Moles'!$C133</f>
        <v>0</v>
      </c>
      <c r="AJ113" s="27">
        <f ca="1">'Composition Moles'!AK133/'Composition Moles'!$C133</f>
        <v>0</v>
      </c>
      <c r="AK113" s="27">
        <f ca="1">'Composition Moles'!AL133/'Composition Moles'!$C133</f>
        <v>7.0644255205850074E-4</v>
      </c>
      <c r="AL113" s="27">
        <f ca="1">'Composition Moles'!AM133/'Composition Moles'!$C133</f>
        <v>3.2710857491369045E-8</v>
      </c>
      <c r="AM113" s="27">
        <f ca="1">'Composition Moles'!AN133/'Composition Moles'!$C133</f>
        <v>1.9461793911144459E-5</v>
      </c>
      <c r="AN113" s="27">
        <f ca="1">'Composition Moles'!AO133/'Composition Moles'!$C133</f>
        <v>8.7999646749210361E-3</v>
      </c>
      <c r="AO113" s="27">
        <f ca="1">'Composition Moles'!AP133/'Composition Moles'!$C133</f>
        <v>6.7349787535192635E-3</v>
      </c>
      <c r="AP113" s="27">
        <f ca="1">'Composition Moles'!AQ133/'Composition Moles'!$C133</f>
        <v>4.8750973248667274E-3</v>
      </c>
      <c r="AQ113" s="27">
        <f ca="1">'Composition Moles'!AR133/'Composition Moles'!$C133</f>
        <v>4.3885670175558743E-2</v>
      </c>
      <c r="AR113" s="27">
        <f ca="1">'Composition Moles'!AS133/'Composition Moles'!$C133</f>
        <v>-8.6220310495586667E-3</v>
      </c>
      <c r="AS113" s="27">
        <f ca="1">'Composition Moles'!AT133/'Composition Moles'!$C133</f>
        <v>1.6404411184819995E-3</v>
      </c>
      <c r="AT113" s="27">
        <f ca="1">'Composition Moles'!AU133/'Composition Moles'!$C133</f>
        <v>1.3585433693432706E-5</v>
      </c>
      <c r="AU113" s="27">
        <f ca="1">'Composition Moles'!AV133/'Composition Moles'!$C133</f>
        <v>0</v>
      </c>
      <c r="AV113" s="27">
        <f ca="1">'Composition Moles'!AW133/'Composition Moles'!$C133</f>
        <v>4.4831931188327932E-4</v>
      </c>
      <c r="AW113" s="27">
        <f ca="1">'Composition Moles'!AX133/'Composition Moles'!$C133</f>
        <v>4.5511202872999568E-4</v>
      </c>
      <c r="AX113" s="27">
        <f ca="1">'Composition Moles'!AY133/'Composition Moles'!$C133</f>
        <v>4.5511202872999568E-4</v>
      </c>
      <c r="AY113" s="27">
        <f ca="1">'Composition Moles'!AZ133/'Composition Moles'!$C133</f>
        <v>4.2114844449641389E-4</v>
      </c>
      <c r="AZ113" s="27">
        <f ca="1">'Composition Moles'!BA133/'Composition Moles'!$C133</f>
        <v>4.7549017927014475E-5</v>
      </c>
      <c r="BA113" s="27">
        <f ca="1">'Composition Moles'!BB133/'Composition Moles'!$C133</f>
        <v>1.2702380503359582E-3</v>
      </c>
      <c r="BB113" s="27">
        <f ca="1">'Composition Moles'!BC133/'Composition Moles'!$C133</f>
        <v>6.3851538359133717E-4</v>
      </c>
      <c r="BC113" s="27">
        <f ca="1">'Composition Moles'!BD133/'Composition Moles'!$C133</f>
        <v>3.6171217208764584E-3</v>
      </c>
      <c r="BD113" s="27">
        <f ca="1">'Composition Moles'!BE133/'Composition Moles'!$C133</f>
        <v>5.2643555562051738E-4</v>
      </c>
      <c r="BE113" s="27">
        <f ca="1">'Composition Moles'!BF133/'Composition Moles'!$C133</f>
        <v>2.2755601436499784E-4</v>
      </c>
      <c r="BF113" s="27">
        <f ca="1">'Composition Moles'!BG133/'Composition Moles'!$C133</f>
        <v>1.901960717080579E-4</v>
      </c>
      <c r="BG113" s="27">
        <f ca="1">'Composition Moles'!BH133/'Composition Moles'!$C133</f>
        <v>7.132352689052171E-4</v>
      </c>
      <c r="BH113" s="27">
        <f ca="1">'Composition Moles'!BI133/'Composition Moles'!$C133</f>
        <v>5.8417364881760642E-4</v>
      </c>
      <c r="BI113" s="27">
        <f ca="1">'Composition Moles'!BJ133/'Composition Moles'!$C133</f>
        <v>4.2114844449641389E-4</v>
      </c>
      <c r="BJ113" s="27">
        <f ca="1">'Composition Moles'!BK133/'Composition Moles'!$C133</f>
        <v>3.2639004448472078E-3</v>
      </c>
      <c r="BK113" s="27">
        <f ca="1">'Composition Moles'!BL133/'Composition Moles'!$C133</f>
        <v>2.0717786382484877E-4</v>
      </c>
      <c r="BL113" s="27">
        <f ca="1">'Composition Moles'!BM133/'Composition Moles'!$C133</f>
        <v>1.5283612905111796E-3</v>
      </c>
      <c r="BM113" s="27">
        <f ca="1">'Composition Moles'!BN133/'Composition Moles'!$C133</f>
        <v>3.2435222943070592E-3</v>
      </c>
      <c r="BN113" s="27">
        <f ca="1">'Composition Moles'!BO133/'Composition Moles'!$C133</f>
        <v>1.5283612905111796E-3</v>
      </c>
      <c r="BO113" s="27">
        <f ca="1">'Composition Moles'!BP133/'Composition Moles'!$C133</f>
        <v>8.7626047322640957E-4</v>
      </c>
      <c r="BP113" s="27">
        <f ca="1">'Composition Moles'!BQ133/'Composition Moles'!$C133</f>
        <v>3.4608892334019817E-3</v>
      </c>
      <c r="BQ113" s="27">
        <f ca="1">'Composition Moles'!BR133/'Composition Moles'!$C133</f>
        <v>2.7238794555332576E-3</v>
      </c>
      <c r="BR113" s="27">
        <f ca="1">'Composition Moles'!BS133/'Composition Moles'!$C133</f>
        <v>5.2983191404387556E-4</v>
      </c>
      <c r="BS113" s="27">
        <f ca="1">'Composition Moles'!BT133/'Composition Moles'!$C133</f>
        <v>1.5827030252849104E-3</v>
      </c>
      <c r="BT113" s="27">
        <f ca="1">'Composition Moles'!BU133/'Composition Moles'!$C133</f>
        <v>0</v>
      </c>
      <c r="BU113" s="27">
        <f t="shared" ca="1" si="7"/>
        <v>1</v>
      </c>
      <c r="BV113" s="56" t="e">
        <f t="shared" ca="1" si="9"/>
        <v>#DIV/0!</v>
      </c>
      <c r="BW113" s="27"/>
      <c r="BX113" s="23"/>
      <c r="BZ113" s="24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</row>
    <row r="114" spans="1:106">
      <c r="A114">
        <f t="shared" si="8"/>
        <v>5.5999999999999881</v>
      </c>
      <c r="B114" s="24">
        <f ca="1">B113+DeltaRK4!B115</f>
        <v>414.71647962143572</v>
      </c>
      <c r="C114" s="27">
        <f ca="1">'Composition Moles'!D134/'Composition Moles'!$C134</f>
        <v>6.0370009078859317E-2</v>
      </c>
      <c r="D114" s="27">
        <f ca="1">'Composition Moles'!E134/'Composition Moles'!$C134</f>
        <v>2.1634803156791583E-3</v>
      </c>
      <c r="E114" s="27">
        <f ca="1">'Composition Moles'!F134/'Composition Moles'!$C134</f>
        <v>3.0339961060839384E-2</v>
      </c>
      <c r="F114" s="27">
        <f ca="1">'Composition Moles'!G134/'Composition Moles'!$C134</f>
        <v>6.1473793776298134E-3</v>
      </c>
      <c r="G114" s="27">
        <f ca="1">'Composition Moles'!H134/'Composition Moles'!$C134</f>
        <v>4.109593692263393E-4</v>
      </c>
      <c r="H114" s="27">
        <f ca="1">'Composition Moles'!I134/'Composition Moles'!$C134</f>
        <v>4.3813023661320473E-4</v>
      </c>
      <c r="I114" s="27">
        <f ca="1">'Composition Moles'!J134/'Composition Moles'!$C134</f>
        <v>1.0528711112410346E-4</v>
      </c>
      <c r="J114" s="27">
        <f ca="1">'Composition Moles'!K134/'Composition Moles'!$C134</f>
        <v>5.094537635037264E-5</v>
      </c>
      <c r="K114" s="27">
        <f ca="1">'Composition Moles'!L134/'Composition Moles'!$C134</f>
        <v>0</v>
      </c>
      <c r="L114" s="27">
        <f ca="1">'Composition Moles'!M134/'Composition Moles'!$C134</f>
        <v>3.3963584233581767E-5</v>
      </c>
      <c r="M114" s="27">
        <f ca="1">'Composition Moles'!N134/'Composition Moles'!$C134</f>
        <v>1.0868346954746164E-4</v>
      </c>
      <c r="N114" s="27">
        <f ca="1">'Composition Moles'!O134/'Composition Moles'!$C134</f>
        <v>0</v>
      </c>
      <c r="O114" s="27">
        <f ca="1">'Composition Moles'!P134/'Composition Moles'!$C134</f>
        <v>0</v>
      </c>
      <c r="P114" s="27">
        <f ca="1">'Composition Moles'!Q134/'Composition Moles'!$C134</f>
        <v>0.14805254240139412</v>
      </c>
      <c r="Q114" s="27">
        <f ca="1">'Composition Moles'!R134/'Composition Moles'!$C134</f>
        <v>1.6981792116790884E-5</v>
      </c>
      <c r="R114" s="27">
        <f ca="1">'Composition Moles'!S134/'Composition Moles'!$C134</f>
        <v>0</v>
      </c>
      <c r="S114" s="27">
        <f ca="1">'Composition Moles'!T134/'Composition Moles'!$C134</f>
        <v>4.415265950365629E-5</v>
      </c>
      <c r="T114" s="27">
        <f ca="1">'Composition Moles'!U134/'Composition Moles'!$C134</f>
        <v>0</v>
      </c>
      <c r="U114" s="27">
        <f ca="1">'Composition Moles'!V134/'Composition Moles'!$C134</f>
        <v>1.0189075270074528E-5</v>
      </c>
      <c r="V114" s="27">
        <f ca="1">'Composition Moles'!W134/'Composition Moles'!$C134</f>
        <v>0.42612720741776933</v>
      </c>
      <c r="W114" s="27">
        <f ca="1">'Composition Moles'!X134/'Composition Moles'!$C134</f>
        <v>3.3963584233581762E-6</v>
      </c>
      <c r="X114" s="27">
        <f ca="1">'Composition Moles'!Y134/'Composition Moles'!$C134</f>
        <v>1.0189075270074528E-5</v>
      </c>
      <c r="Y114" s="27">
        <f ca="1">'Composition Moles'!Z134/'Composition Moles'!$C134</f>
        <v>0</v>
      </c>
      <c r="Z114" s="27">
        <f ca="1">'Composition Moles'!AA134/'Composition Moles'!$C134</f>
        <v>0</v>
      </c>
      <c r="AA114" s="27">
        <f ca="1">'Composition Moles'!AB134/'Composition Moles'!$C134</f>
        <v>0</v>
      </c>
      <c r="AB114" s="27">
        <f ca="1">'Composition Moles'!AC134/'Composition Moles'!$C134</f>
        <v>0</v>
      </c>
      <c r="AC114" s="27">
        <f ca="1">'Composition Moles'!AD134/'Composition Moles'!$C134</f>
        <v>0</v>
      </c>
      <c r="AD114" s="27">
        <f ca="1">'Composition Moles'!AE134/'Composition Moles'!$C134</f>
        <v>9.5959970589011689E-5</v>
      </c>
      <c r="AE114" s="27">
        <f ca="1">'Composition Moles'!AF134/'Composition Moles'!$C134</f>
        <v>6.2819011209474349E-2</v>
      </c>
      <c r="AF114" s="27">
        <f ca="1">'Composition Moles'!AG134/'Composition Moles'!$C134</f>
        <v>0.12430656809270529</v>
      </c>
      <c r="AG114" s="27">
        <f ca="1">'Composition Moles'!AH134/'Composition Moles'!$C134</f>
        <v>5.1493750608181538E-2</v>
      </c>
      <c r="AH114" s="27">
        <f ca="1">'Composition Moles'!AI134/'Composition Moles'!$C134</f>
        <v>0</v>
      </c>
      <c r="AI114" s="27">
        <f ca="1">'Composition Moles'!AJ134/'Composition Moles'!$C134</f>
        <v>0</v>
      </c>
      <c r="AJ114" s="27">
        <f ca="1">'Composition Moles'!AK134/'Composition Moles'!$C134</f>
        <v>0</v>
      </c>
      <c r="AK114" s="27">
        <f ca="1">'Composition Moles'!AL134/'Composition Moles'!$C134</f>
        <v>7.0644255205850064E-4</v>
      </c>
      <c r="AL114" s="27">
        <f ca="1">'Composition Moles'!AM134/'Composition Moles'!$C134</f>
        <v>2.9368648485395814E-8</v>
      </c>
      <c r="AM114" s="27">
        <f ca="1">'Composition Moles'!AN134/'Composition Moles'!$C134</f>
        <v>1.8263976182194823E-5</v>
      </c>
      <c r="AN114" s="27">
        <f ca="1">'Composition Moles'!AO134/'Composition Moles'!$C134</f>
        <v>8.7999646749210344E-3</v>
      </c>
      <c r="AO114" s="27">
        <f ca="1">'Composition Moles'!AP134/'Composition Moles'!$C134</f>
        <v>6.7349787535192626E-3</v>
      </c>
      <c r="AP114" s="27">
        <f ca="1">'Composition Moles'!AQ134/'Composition Moles'!$C134</f>
        <v>4.8211179098177027E-3</v>
      </c>
      <c r="AQ114" s="27">
        <f ca="1">'Composition Moles'!AR134/'Composition Moles'!$C134</f>
        <v>4.3831690760509717E-2</v>
      </c>
      <c r="AR114" s="27">
        <f ca="1">'Composition Moles'!AS134/'Composition Moles'!$C134</f>
        <v>-8.6760104646076905E-3</v>
      </c>
      <c r="AS114" s="27">
        <f ca="1">'Composition Moles'!AT134/'Composition Moles'!$C134</f>
        <v>1.640441118481999E-3</v>
      </c>
      <c r="AT114" s="27">
        <f ca="1">'Composition Moles'!AU134/'Composition Moles'!$C134</f>
        <v>1.3585433693432705E-5</v>
      </c>
      <c r="AU114" s="27">
        <f ca="1">'Composition Moles'!AV134/'Composition Moles'!$C134</f>
        <v>0</v>
      </c>
      <c r="AV114" s="27">
        <f ca="1">'Composition Moles'!AW134/'Composition Moles'!$C134</f>
        <v>4.4831931188327927E-4</v>
      </c>
      <c r="AW114" s="27">
        <f ca="1">'Composition Moles'!AX134/'Composition Moles'!$C134</f>
        <v>4.5511202872999563E-4</v>
      </c>
      <c r="AX114" s="27">
        <f ca="1">'Composition Moles'!AY134/'Composition Moles'!$C134</f>
        <v>4.5511202872999563E-4</v>
      </c>
      <c r="AY114" s="27">
        <f ca="1">'Composition Moles'!AZ134/'Composition Moles'!$C134</f>
        <v>4.2114844449641384E-4</v>
      </c>
      <c r="AZ114" s="27">
        <f ca="1">'Composition Moles'!BA134/'Composition Moles'!$C134</f>
        <v>4.7549017927014468E-5</v>
      </c>
      <c r="BA114" s="27">
        <f ca="1">'Composition Moles'!BB134/'Composition Moles'!$C134</f>
        <v>1.270238050335958E-3</v>
      </c>
      <c r="BB114" s="27">
        <f ca="1">'Composition Moles'!BC134/'Composition Moles'!$C134</f>
        <v>6.3851538359133706E-4</v>
      </c>
      <c r="BC114" s="27">
        <f ca="1">'Composition Moles'!BD134/'Composition Moles'!$C134</f>
        <v>3.617121720876458E-3</v>
      </c>
      <c r="BD114" s="27">
        <f ca="1">'Composition Moles'!BE134/'Composition Moles'!$C134</f>
        <v>5.2643555562051727E-4</v>
      </c>
      <c r="BE114" s="27">
        <f ca="1">'Composition Moles'!BF134/'Composition Moles'!$C134</f>
        <v>2.2755601436499781E-4</v>
      </c>
      <c r="BF114" s="27">
        <f ca="1">'Composition Moles'!BG134/'Composition Moles'!$C134</f>
        <v>1.9019607170805787E-4</v>
      </c>
      <c r="BG114" s="27">
        <f ca="1">'Composition Moles'!BH134/'Composition Moles'!$C134</f>
        <v>7.1323526890521699E-4</v>
      </c>
      <c r="BH114" s="27">
        <f ca="1">'Composition Moles'!BI134/'Composition Moles'!$C134</f>
        <v>5.8417364881760631E-4</v>
      </c>
      <c r="BI114" s="27">
        <f ca="1">'Composition Moles'!BJ134/'Composition Moles'!$C134</f>
        <v>4.2114844449641384E-4</v>
      </c>
      <c r="BJ114" s="27">
        <f ca="1">'Composition Moles'!BK134/'Composition Moles'!$C134</f>
        <v>3.2639004448472069E-3</v>
      </c>
      <c r="BK114" s="27">
        <f ca="1">'Composition Moles'!BL134/'Composition Moles'!$C134</f>
        <v>2.0717786382484874E-4</v>
      </c>
      <c r="BL114" s="27">
        <f ca="1">'Composition Moles'!BM134/'Composition Moles'!$C134</f>
        <v>1.5283612905111793E-3</v>
      </c>
      <c r="BM114" s="27">
        <f ca="1">'Composition Moles'!BN134/'Composition Moles'!$C134</f>
        <v>3.2435222943070583E-3</v>
      </c>
      <c r="BN114" s="27">
        <f ca="1">'Composition Moles'!BO134/'Composition Moles'!$C134</f>
        <v>1.5283612905111793E-3</v>
      </c>
      <c r="BO114" s="27">
        <f ca="1">'Composition Moles'!BP134/'Composition Moles'!$C134</f>
        <v>8.7626047322640946E-4</v>
      </c>
      <c r="BP114" s="27">
        <f ca="1">'Composition Moles'!BQ134/'Composition Moles'!$C134</f>
        <v>3.4608892334019813E-3</v>
      </c>
      <c r="BQ114" s="27">
        <f ca="1">'Composition Moles'!BR134/'Composition Moles'!$C134</f>
        <v>2.7238794555332572E-3</v>
      </c>
      <c r="BR114" s="27">
        <f ca="1">'Composition Moles'!BS134/'Composition Moles'!$C134</f>
        <v>5.2983191404387545E-4</v>
      </c>
      <c r="BS114" s="27">
        <f ca="1">'Composition Moles'!BT134/'Composition Moles'!$C134</f>
        <v>1.5827030252849102E-3</v>
      </c>
      <c r="BT114" s="27">
        <f ca="1">'Composition Moles'!BU134/'Composition Moles'!$C134</f>
        <v>0</v>
      </c>
      <c r="BU114" s="27">
        <f t="shared" ca="1" si="7"/>
        <v>1</v>
      </c>
      <c r="BV114" s="56" t="e">
        <f t="shared" ca="1" si="9"/>
        <v>#DIV/0!</v>
      </c>
      <c r="BW114" s="27"/>
      <c r="BX114" s="23"/>
      <c r="BZ114" s="24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</row>
    <row r="115" spans="1:106">
      <c r="A115">
        <f t="shared" si="8"/>
        <v>5.6499999999999879</v>
      </c>
      <c r="B115" s="24">
        <f ca="1">B114+DeltaRK4!B116</f>
        <v>414.7233807863895</v>
      </c>
      <c r="C115" s="27">
        <f ca="1">'Composition Moles'!D135/'Composition Moles'!$C135</f>
        <v>6.0368776850045616E-2</v>
      </c>
      <c r="D115" s="27">
        <f ca="1">'Composition Moles'!E135/'Composition Moles'!$C135</f>
        <v>2.1634803156791579E-3</v>
      </c>
      <c r="E115" s="27">
        <f ca="1">'Composition Moles'!F135/'Composition Moles'!$C135</f>
        <v>3.0341190289011381E-2</v>
      </c>
      <c r="F115" s="27">
        <f ca="1">'Composition Moles'!G135/'Composition Moles'!$C135</f>
        <v>6.1473823782715034E-3</v>
      </c>
      <c r="G115" s="27">
        <f ca="1">'Composition Moles'!H135/'Composition Moles'!$C135</f>
        <v>4.1095936922633925E-4</v>
      </c>
      <c r="H115" s="27">
        <f ca="1">'Composition Moles'!I135/'Composition Moles'!$C135</f>
        <v>4.3813023661320468E-4</v>
      </c>
      <c r="I115" s="27">
        <f ca="1">'Composition Moles'!J135/'Composition Moles'!$C135</f>
        <v>1.0528711112410345E-4</v>
      </c>
      <c r="J115" s="27">
        <f ca="1">'Composition Moles'!K135/'Composition Moles'!$C135</f>
        <v>5.0945376350372634E-5</v>
      </c>
      <c r="K115" s="27">
        <f ca="1">'Composition Moles'!L135/'Composition Moles'!$C135</f>
        <v>0</v>
      </c>
      <c r="L115" s="27">
        <f ca="1">'Composition Moles'!M135/'Composition Moles'!$C135</f>
        <v>3.396358423358176E-5</v>
      </c>
      <c r="M115" s="27">
        <f ca="1">'Composition Moles'!N135/'Composition Moles'!$C135</f>
        <v>1.0868346954746162E-4</v>
      </c>
      <c r="N115" s="27">
        <f ca="1">'Composition Moles'!O135/'Composition Moles'!$C135</f>
        <v>0</v>
      </c>
      <c r="O115" s="27">
        <f ca="1">'Composition Moles'!P135/'Composition Moles'!$C135</f>
        <v>0</v>
      </c>
      <c r="P115" s="27">
        <f ca="1">'Composition Moles'!Q135/'Composition Moles'!$C135</f>
        <v>0.1482844494818045</v>
      </c>
      <c r="Q115" s="27">
        <f ca="1">'Composition Moles'!R135/'Composition Moles'!$C135</f>
        <v>1.698179211679088E-5</v>
      </c>
      <c r="R115" s="27">
        <f ca="1">'Composition Moles'!S135/'Composition Moles'!$C135</f>
        <v>0</v>
      </c>
      <c r="S115" s="27">
        <f ca="1">'Composition Moles'!T135/'Composition Moles'!$C135</f>
        <v>4.4152659503656283E-5</v>
      </c>
      <c r="T115" s="27">
        <f ca="1">'Composition Moles'!U135/'Composition Moles'!$C135</f>
        <v>0</v>
      </c>
      <c r="U115" s="27">
        <f ca="1">'Composition Moles'!V135/'Composition Moles'!$C135</f>
        <v>1.0189075270074526E-5</v>
      </c>
      <c r="V115" s="27">
        <f ca="1">'Composition Moles'!W135/'Composition Moles'!$C135</f>
        <v>0.42550489432018185</v>
      </c>
      <c r="W115" s="27">
        <f ca="1">'Composition Moles'!X135/'Composition Moles'!$C135</f>
        <v>3.3963584233581758E-6</v>
      </c>
      <c r="X115" s="27">
        <f ca="1">'Composition Moles'!Y135/'Composition Moles'!$C135</f>
        <v>1.0189075270074526E-5</v>
      </c>
      <c r="Y115" s="27">
        <f ca="1">'Composition Moles'!Z135/'Composition Moles'!$C135</f>
        <v>0</v>
      </c>
      <c r="Z115" s="27">
        <f ca="1">'Composition Moles'!AA135/'Composition Moles'!$C135</f>
        <v>0</v>
      </c>
      <c r="AA115" s="27">
        <f ca="1">'Composition Moles'!AB135/'Composition Moles'!$C135</f>
        <v>0</v>
      </c>
      <c r="AB115" s="27">
        <f ca="1">'Composition Moles'!AC135/'Composition Moles'!$C135</f>
        <v>0</v>
      </c>
      <c r="AC115" s="27">
        <f ca="1">'Composition Moles'!AD135/'Composition Moles'!$C135</f>
        <v>0</v>
      </c>
      <c r="AD115" s="27">
        <f ca="1">'Composition Moles'!AE135/'Composition Moles'!$C135</f>
        <v>9.4686210369681061E-5</v>
      </c>
      <c r="AE115" s="27">
        <f ca="1">'Composition Moles'!AF135/'Composition Moles'!$C135</f>
        <v>6.2521391291334161E-2</v>
      </c>
      <c r="AF115" s="27">
        <f ca="1">'Composition Moles'!AG135/'Composition Moles'!$C135</f>
        <v>0.12505647455176319</v>
      </c>
      <c r="AG115" s="27">
        <f ca="1">'Composition Moles'!AH135/'Composition Moles'!$C135</f>
        <v>5.1594110239695831E-2</v>
      </c>
      <c r="AH115" s="27">
        <f ca="1">'Composition Moles'!AI135/'Composition Moles'!$C135</f>
        <v>0</v>
      </c>
      <c r="AI115" s="27">
        <f ca="1">'Composition Moles'!AJ135/'Composition Moles'!$C135</f>
        <v>0</v>
      </c>
      <c r="AJ115" s="27">
        <f ca="1">'Composition Moles'!AK135/'Composition Moles'!$C135</f>
        <v>0</v>
      </c>
      <c r="AK115" s="27">
        <f ca="1">'Composition Moles'!AL135/'Composition Moles'!$C135</f>
        <v>7.0644255205850053E-4</v>
      </c>
      <c r="AL115" s="27">
        <f ca="1">'Composition Moles'!AM135/'Composition Moles'!$C135</f>
        <v>2.6368006794661479E-8</v>
      </c>
      <c r="AM115" s="27">
        <f ca="1">'Composition Moles'!AN135/'Composition Moles'!$C135</f>
        <v>1.7148867265611833E-5</v>
      </c>
      <c r="AN115" s="27">
        <f ca="1">'Composition Moles'!AO135/'Composition Moles'!$C135</f>
        <v>8.7999646749210327E-3</v>
      </c>
      <c r="AO115" s="27">
        <f ca="1">'Composition Moles'!AP135/'Composition Moles'!$C135</f>
        <v>6.7349787535192617E-3</v>
      </c>
      <c r="AP115" s="27">
        <f ca="1">'Composition Moles'!AQ135/'Composition Moles'!$C135</f>
        <v>4.7678351479918954E-3</v>
      </c>
      <c r="AQ115" s="27">
        <f ca="1">'Composition Moles'!AR135/'Composition Moles'!$C135</f>
        <v>4.3778407998683898E-2</v>
      </c>
      <c r="AR115" s="27">
        <f ca="1">'Composition Moles'!AS135/'Composition Moles'!$C135</f>
        <v>-8.7292932264334943E-3</v>
      </c>
      <c r="AS115" s="27">
        <f ca="1">'Composition Moles'!AT135/'Composition Moles'!$C135</f>
        <v>1.6404411184819988E-3</v>
      </c>
      <c r="AT115" s="27">
        <f ca="1">'Composition Moles'!AU135/'Composition Moles'!$C135</f>
        <v>1.3585433693432703E-5</v>
      </c>
      <c r="AU115" s="27">
        <f ca="1">'Composition Moles'!AV135/'Composition Moles'!$C135</f>
        <v>0</v>
      </c>
      <c r="AV115" s="27">
        <f ca="1">'Composition Moles'!AW135/'Composition Moles'!$C135</f>
        <v>4.4831931188327921E-4</v>
      </c>
      <c r="AW115" s="27">
        <f ca="1">'Composition Moles'!AX135/'Composition Moles'!$C135</f>
        <v>4.5511202872999557E-4</v>
      </c>
      <c r="AX115" s="27">
        <f ca="1">'Composition Moles'!AY135/'Composition Moles'!$C135</f>
        <v>4.5511202872999557E-4</v>
      </c>
      <c r="AY115" s="27">
        <f ca="1">'Composition Moles'!AZ135/'Composition Moles'!$C135</f>
        <v>4.2114844449641378E-4</v>
      </c>
      <c r="AZ115" s="27">
        <f ca="1">'Composition Moles'!BA135/'Composition Moles'!$C135</f>
        <v>4.7549017927014462E-5</v>
      </c>
      <c r="BA115" s="27">
        <f ca="1">'Composition Moles'!BB135/'Composition Moles'!$C135</f>
        <v>1.2702380503359578E-3</v>
      </c>
      <c r="BB115" s="27">
        <f ca="1">'Composition Moles'!BC135/'Composition Moles'!$C135</f>
        <v>6.3851538359133695E-4</v>
      </c>
      <c r="BC115" s="27">
        <f ca="1">'Composition Moles'!BD135/'Composition Moles'!$C135</f>
        <v>3.6171217208764571E-3</v>
      </c>
      <c r="BD115" s="27">
        <f ca="1">'Composition Moles'!BE135/'Composition Moles'!$C135</f>
        <v>5.2643555562051727E-4</v>
      </c>
      <c r="BE115" s="27">
        <f ca="1">'Composition Moles'!BF135/'Composition Moles'!$C135</f>
        <v>2.2755601436499779E-4</v>
      </c>
      <c r="BF115" s="27">
        <f ca="1">'Composition Moles'!BG135/'Composition Moles'!$C135</f>
        <v>1.9019607170805785E-4</v>
      </c>
      <c r="BG115" s="27">
        <f ca="1">'Composition Moles'!BH135/'Composition Moles'!$C135</f>
        <v>7.1323526890521688E-4</v>
      </c>
      <c r="BH115" s="27">
        <f ca="1">'Composition Moles'!BI135/'Composition Moles'!$C135</f>
        <v>5.841736488176062E-4</v>
      </c>
      <c r="BI115" s="27">
        <f ca="1">'Composition Moles'!BJ135/'Composition Moles'!$C135</f>
        <v>4.2114844449641378E-4</v>
      </c>
      <c r="BJ115" s="27">
        <f ca="1">'Composition Moles'!BK135/'Composition Moles'!$C135</f>
        <v>3.2639004448472065E-3</v>
      </c>
      <c r="BK115" s="27">
        <f ca="1">'Composition Moles'!BL135/'Composition Moles'!$C135</f>
        <v>2.0717786382484871E-4</v>
      </c>
      <c r="BL115" s="27">
        <f ca="1">'Composition Moles'!BM135/'Composition Moles'!$C135</f>
        <v>1.5283612905111791E-3</v>
      </c>
      <c r="BM115" s="27">
        <f ca="1">'Composition Moles'!BN135/'Composition Moles'!$C135</f>
        <v>3.2435222943070579E-3</v>
      </c>
      <c r="BN115" s="27">
        <f ca="1">'Composition Moles'!BO135/'Composition Moles'!$C135</f>
        <v>1.5283612905111791E-3</v>
      </c>
      <c r="BO115" s="27">
        <f ca="1">'Composition Moles'!BP135/'Composition Moles'!$C135</f>
        <v>8.7626047322640936E-4</v>
      </c>
      <c r="BP115" s="27">
        <f ca="1">'Composition Moles'!BQ135/'Composition Moles'!$C135</f>
        <v>3.4608892334019809E-3</v>
      </c>
      <c r="BQ115" s="27">
        <f ca="1">'Composition Moles'!BR135/'Composition Moles'!$C135</f>
        <v>2.7238794555332567E-3</v>
      </c>
      <c r="BR115" s="27">
        <f ca="1">'Composition Moles'!BS135/'Composition Moles'!$C135</f>
        <v>5.2983191404387545E-4</v>
      </c>
      <c r="BS115" s="27">
        <f ca="1">'Composition Moles'!BT135/'Composition Moles'!$C135</f>
        <v>1.58270302528491E-3</v>
      </c>
      <c r="BT115" s="27">
        <f ca="1">'Composition Moles'!BU135/'Composition Moles'!$C135</f>
        <v>0</v>
      </c>
      <c r="BU115" s="27">
        <f t="shared" ca="1" si="7"/>
        <v>0.99999999999999989</v>
      </c>
      <c r="BV115" s="56" t="e">
        <f t="shared" ca="1" si="9"/>
        <v>#DIV/0!</v>
      </c>
      <c r="BW115" s="27"/>
      <c r="BX115" s="23"/>
      <c r="BZ115" s="24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</row>
    <row r="116" spans="1:106">
      <c r="A116">
        <f t="shared" si="8"/>
        <v>5.6999999999999877</v>
      </c>
      <c r="B116" s="24">
        <f ca="1">B115+DeltaRK4!B117</f>
        <v>414.73026928490469</v>
      </c>
      <c r="C116" s="27">
        <f ca="1">'Composition Moles'!D136/'Composition Moles'!$C136</f>
        <v>6.0367620608512161E-2</v>
      </c>
      <c r="D116" s="27">
        <f ca="1">'Composition Moles'!E136/'Composition Moles'!$C136</f>
        <v>2.1634803156791588E-3</v>
      </c>
      <c r="E116" s="27">
        <f ca="1">'Composition Moles'!F136/'Composition Moles'!$C136</f>
        <v>3.0342343836550389E-2</v>
      </c>
      <c r="F116" s="27">
        <f ca="1">'Composition Moles'!G136/'Composition Moles'!$C136</f>
        <v>6.1473850722659779E-3</v>
      </c>
      <c r="G116" s="27">
        <f ca="1">'Composition Moles'!H136/'Composition Moles'!$C136</f>
        <v>4.1095936922633936E-4</v>
      </c>
      <c r="H116" s="27">
        <f ca="1">'Composition Moles'!I136/'Composition Moles'!$C136</f>
        <v>4.3813023661320479E-4</v>
      </c>
      <c r="I116" s="27">
        <f ca="1">'Composition Moles'!J136/'Composition Moles'!$C136</f>
        <v>1.0528711112410347E-4</v>
      </c>
      <c r="J116" s="27">
        <f ca="1">'Composition Moles'!K136/'Composition Moles'!$C136</f>
        <v>5.0945376350372647E-5</v>
      </c>
      <c r="K116" s="27">
        <f ca="1">'Composition Moles'!L136/'Composition Moles'!$C136</f>
        <v>0</v>
      </c>
      <c r="L116" s="27">
        <f ca="1">'Composition Moles'!M136/'Composition Moles'!$C136</f>
        <v>3.3963584233581767E-5</v>
      </c>
      <c r="M116" s="27">
        <f ca="1">'Composition Moles'!N136/'Composition Moles'!$C136</f>
        <v>1.0868346954746165E-4</v>
      </c>
      <c r="N116" s="27">
        <f ca="1">'Composition Moles'!O136/'Composition Moles'!$C136</f>
        <v>0</v>
      </c>
      <c r="O116" s="27">
        <f ca="1">'Composition Moles'!P136/'Composition Moles'!$C136</f>
        <v>0</v>
      </c>
      <c r="P116" s="27">
        <f ca="1">'Composition Moles'!Q136/'Composition Moles'!$C136</f>
        <v>0.14850829583884481</v>
      </c>
      <c r="Q116" s="27">
        <f ca="1">'Composition Moles'!R136/'Composition Moles'!$C136</f>
        <v>1.6981792116790884E-5</v>
      </c>
      <c r="R116" s="27">
        <f ca="1">'Composition Moles'!S136/'Composition Moles'!$C136</f>
        <v>0</v>
      </c>
      <c r="S116" s="27">
        <f ca="1">'Composition Moles'!T136/'Composition Moles'!$C136</f>
        <v>4.4152659503656296E-5</v>
      </c>
      <c r="T116" s="27">
        <f ca="1">'Composition Moles'!U136/'Composition Moles'!$C136</f>
        <v>0</v>
      </c>
      <c r="U116" s="27">
        <f ca="1">'Composition Moles'!V136/'Composition Moles'!$C136</f>
        <v>1.0189075270074529E-5</v>
      </c>
      <c r="V116" s="27">
        <f ca="1">'Composition Moles'!W136/'Composition Moles'!$C136</f>
        <v>0.42490067914097868</v>
      </c>
      <c r="W116" s="27">
        <f ca="1">'Composition Moles'!X136/'Composition Moles'!$C136</f>
        <v>3.3963584233581766E-6</v>
      </c>
      <c r="X116" s="27">
        <f ca="1">'Composition Moles'!Y136/'Composition Moles'!$C136</f>
        <v>1.0189075270074529E-5</v>
      </c>
      <c r="Y116" s="27">
        <f ca="1">'Composition Moles'!Z136/'Composition Moles'!$C136</f>
        <v>0</v>
      </c>
      <c r="Z116" s="27">
        <f ca="1">'Composition Moles'!AA136/'Composition Moles'!$C136</f>
        <v>0</v>
      </c>
      <c r="AA116" s="27">
        <f ca="1">'Composition Moles'!AB136/'Composition Moles'!$C136</f>
        <v>0</v>
      </c>
      <c r="AB116" s="27">
        <f ca="1">'Composition Moles'!AC136/'Composition Moles'!$C136</f>
        <v>0</v>
      </c>
      <c r="AC116" s="27">
        <f ca="1">'Composition Moles'!AD136/'Composition Moles'!$C136</f>
        <v>0</v>
      </c>
      <c r="AD116" s="27">
        <f ca="1">'Composition Moles'!AE136/'Composition Moles'!$C136</f>
        <v>9.3467443338231528E-5</v>
      </c>
      <c r="AE116" s="27">
        <f ca="1">'Composition Moles'!AF136/'Composition Moles'!$C136</f>
        <v>6.2223720227827989E-2</v>
      </c>
      <c r="AF116" s="27">
        <f ca="1">'Composition Moles'!AG136/'Composition Moles'!$C136</f>
        <v>0.12579732778147842</v>
      </c>
      <c r="AG116" s="27">
        <f ca="1">'Composition Moles'!AH136/'Composition Moles'!$C136</f>
        <v>5.1691353304865448E-2</v>
      </c>
      <c r="AH116" s="27">
        <f ca="1">'Composition Moles'!AI136/'Composition Moles'!$C136</f>
        <v>0</v>
      </c>
      <c r="AI116" s="27">
        <f ca="1">'Composition Moles'!AJ136/'Composition Moles'!$C136</f>
        <v>0</v>
      </c>
      <c r="AJ116" s="27">
        <f ca="1">'Composition Moles'!AK136/'Composition Moles'!$C136</f>
        <v>0</v>
      </c>
      <c r="AK116" s="27">
        <f ca="1">'Composition Moles'!AL136/'Composition Moles'!$C136</f>
        <v>7.0644255205850074E-4</v>
      </c>
      <c r="AL116" s="27">
        <f ca="1">'Composition Moles'!AM136/'Composition Moles'!$C136</f>
        <v>2.3674012321668227E-8</v>
      </c>
      <c r="AM116" s="27">
        <f ca="1">'Composition Moles'!AN136/'Composition Moles'!$C136</f>
        <v>1.6110652974523193E-5</v>
      </c>
      <c r="AN116" s="27">
        <f ca="1">'Composition Moles'!AO136/'Composition Moles'!$C136</f>
        <v>8.7999646749210361E-3</v>
      </c>
      <c r="AO116" s="27">
        <f ca="1">'Composition Moles'!AP136/'Composition Moles'!$C136</f>
        <v>6.7349787535192635E-3</v>
      </c>
      <c r="AP116" s="27">
        <f ca="1">'Composition Moles'!AQ136/'Composition Moles'!$C136</f>
        <v>4.7152362366923691E-3</v>
      </c>
      <c r="AQ116" s="27">
        <f ca="1">'Composition Moles'!AR136/'Composition Moles'!$C136</f>
        <v>4.3725809087384389E-2</v>
      </c>
      <c r="AR116" s="27">
        <f ca="1">'Composition Moles'!AS136/'Composition Moles'!$C136</f>
        <v>-8.7818921377330258E-3</v>
      </c>
      <c r="AS116" s="27">
        <f ca="1">'Composition Moles'!AT136/'Composition Moles'!$C136</f>
        <v>1.6404411184819995E-3</v>
      </c>
      <c r="AT116" s="27">
        <f ca="1">'Composition Moles'!AU136/'Composition Moles'!$C136</f>
        <v>1.3585433693432706E-5</v>
      </c>
      <c r="AU116" s="27">
        <f ca="1">'Composition Moles'!AV136/'Composition Moles'!$C136</f>
        <v>0</v>
      </c>
      <c r="AV116" s="27">
        <f ca="1">'Composition Moles'!AW136/'Composition Moles'!$C136</f>
        <v>4.4831931188327932E-4</v>
      </c>
      <c r="AW116" s="27">
        <f ca="1">'Composition Moles'!AX136/'Composition Moles'!$C136</f>
        <v>4.5511202872999568E-4</v>
      </c>
      <c r="AX116" s="27">
        <f ca="1">'Composition Moles'!AY136/'Composition Moles'!$C136</f>
        <v>4.5511202872999568E-4</v>
      </c>
      <c r="AY116" s="27">
        <f ca="1">'Composition Moles'!AZ136/'Composition Moles'!$C136</f>
        <v>4.2114844449641389E-4</v>
      </c>
      <c r="AZ116" s="27">
        <f ca="1">'Composition Moles'!BA136/'Composition Moles'!$C136</f>
        <v>4.7549017927014475E-5</v>
      </c>
      <c r="BA116" s="27">
        <f ca="1">'Composition Moles'!BB136/'Composition Moles'!$C136</f>
        <v>1.2702380503359582E-3</v>
      </c>
      <c r="BB116" s="27">
        <f ca="1">'Composition Moles'!BC136/'Composition Moles'!$C136</f>
        <v>6.3851538359133717E-4</v>
      </c>
      <c r="BC116" s="27">
        <f ca="1">'Composition Moles'!BD136/'Composition Moles'!$C136</f>
        <v>3.6171217208764584E-3</v>
      </c>
      <c r="BD116" s="27">
        <f ca="1">'Composition Moles'!BE136/'Composition Moles'!$C136</f>
        <v>5.2643555562051738E-4</v>
      </c>
      <c r="BE116" s="27">
        <f ca="1">'Composition Moles'!BF136/'Composition Moles'!$C136</f>
        <v>2.2755601436499784E-4</v>
      </c>
      <c r="BF116" s="27">
        <f ca="1">'Composition Moles'!BG136/'Composition Moles'!$C136</f>
        <v>1.901960717080579E-4</v>
      </c>
      <c r="BG116" s="27">
        <f ca="1">'Composition Moles'!BH136/'Composition Moles'!$C136</f>
        <v>7.132352689052171E-4</v>
      </c>
      <c r="BH116" s="27">
        <f ca="1">'Composition Moles'!BI136/'Composition Moles'!$C136</f>
        <v>5.8417364881760642E-4</v>
      </c>
      <c r="BI116" s="27">
        <f ca="1">'Composition Moles'!BJ136/'Composition Moles'!$C136</f>
        <v>4.2114844449641389E-4</v>
      </c>
      <c r="BJ116" s="27">
        <f ca="1">'Composition Moles'!BK136/'Composition Moles'!$C136</f>
        <v>3.2639004448472078E-3</v>
      </c>
      <c r="BK116" s="27">
        <f ca="1">'Composition Moles'!BL136/'Composition Moles'!$C136</f>
        <v>2.0717786382484877E-4</v>
      </c>
      <c r="BL116" s="27">
        <f ca="1">'Composition Moles'!BM136/'Composition Moles'!$C136</f>
        <v>1.5283612905111796E-3</v>
      </c>
      <c r="BM116" s="27">
        <f ca="1">'Composition Moles'!BN136/'Composition Moles'!$C136</f>
        <v>3.2435222943070592E-3</v>
      </c>
      <c r="BN116" s="27">
        <f ca="1">'Composition Moles'!BO136/'Composition Moles'!$C136</f>
        <v>1.5283612905111796E-3</v>
      </c>
      <c r="BO116" s="27">
        <f ca="1">'Composition Moles'!BP136/'Composition Moles'!$C136</f>
        <v>8.7626047322640957E-4</v>
      </c>
      <c r="BP116" s="27">
        <f ca="1">'Composition Moles'!BQ136/'Composition Moles'!$C136</f>
        <v>3.4608892334019817E-3</v>
      </c>
      <c r="BQ116" s="27">
        <f ca="1">'Composition Moles'!BR136/'Composition Moles'!$C136</f>
        <v>2.7238794555332576E-3</v>
      </c>
      <c r="BR116" s="27">
        <f ca="1">'Composition Moles'!BS136/'Composition Moles'!$C136</f>
        <v>5.2983191404387556E-4</v>
      </c>
      <c r="BS116" s="27">
        <f ca="1">'Composition Moles'!BT136/'Composition Moles'!$C136</f>
        <v>1.5827030252849104E-3</v>
      </c>
      <c r="BT116" s="27">
        <f ca="1">'Composition Moles'!BU136/'Composition Moles'!$C136</f>
        <v>0</v>
      </c>
      <c r="BU116" s="27">
        <f t="shared" ca="1" si="7"/>
        <v>1</v>
      </c>
      <c r="BV116" s="56" t="e">
        <f t="shared" ca="1" si="9"/>
        <v>#DIV/0!</v>
      </c>
      <c r="BW116" s="27"/>
      <c r="BX116" s="23"/>
      <c r="BZ116" s="24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</row>
    <row r="117" spans="1:106">
      <c r="A117">
        <f t="shared" si="8"/>
        <v>5.7499999999999876</v>
      </c>
      <c r="B117" s="24">
        <f ca="1">B116+DeltaRK4!B118</f>
        <v>414.73715154987627</v>
      </c>
      <c r="C117" s="27">
        <f ca="1">'Composition Moles'!D137/'Composition Moles'!$C137</f>
        <v>6.0366535094395081E-2</v>
      </c>
      <c r="D117" s="27">
        <f ca="1">'Composition Moles'!E137/'Composition Moles'!$C137</f>
        <v>2.1634803156791579E-3</v>
      </c>
      <c r="E117" s="27">
        <f ca="1">'Composition Moles'!F137/'Composition Moles'!$C137</f>
        <v>3.0343426931972162E-2</v>
      </c>
      <c r="F117" s="27">
        <f ca="1">'Composition Moles'!G137/'Composition Moles'!$C137</f>
        <v>6.1473874909612584E-3</v>
      </c>
      <c r="G117" s="27">
        <f ca="1">'Composition Moles'!H137/'Composition Moles'!$C137</f>
        <v>4.1095936922633925E-4</v>
      </c>
      <c r="H117" s="27">
        <f ca="1">'Composition Moles'!I137/'Composition Moles'!$C137</f>
        <v>4.3813023661320468E-4</v>
      </c>
      <c r="I117" s="27">
        <f ca="1">'Composition Moles'!J137/'Composition Moles'!$C137</f>
        <v>1.0528711112410345E-4</v>
      </c>
      <c r="J117" s="27">
        <f ca="1">'Composition Moles'!K137/'Composition Moles'!$C137</f>
        <v>5.0945376350372634E-5</v>
      </c>
      <c r="K117" s="27">
        <f ca="1">'Composition Moles'!L137/'Composition Moles'!$C137</f>
        <v>0</v>
      </c>
      <c r="L117" s="27">
        <f ca="1">'Composition Moles'!M137/'Composition Moles'!$C137</f>
        <v>3.396358423358176E-5</v>
      </c>
      <c r="M117" s="27">
        <f ca="1">'Composition Moles'!N137/'Composition Moles'!$C137</f>
        <v>1.0868346954746162E-4</v>
      </c>
      <c r="N117" s="27">
        <f ca="1">'Composition Moles'!O137/'Composition Moles'!$C137</f>
        <v>0</v>
      </c>
      <c r="O117" s="27">
        <f ca="1">'Composition Moles'!P137/'Composition Moles'!$C137</f>
        <v>0</v>
      </c>
      <c r="P117" s="27">
        <f ca="1">'Composition Moles'!Q137/'Composition Moles'!$C137</f>
        <v>0.14872422362457216</v>
      </c>
      <c r="Q117" s="27">
        <f ca="1">'Composition Moles'!R137/'Composition Moles'!$C137</f>
        <v>1.698179211679088E-5</v>
      </c>
      <c r="R117" s="27">
        <f ca="1">'Composition Moles'!S137/'Composition Moles'!$C137</f>
        <v>0</v>
      </c>
      <c r="S117" s="27">
        <f ca="1">'Composition Moles'!T137/'Composition Moles'!$C137</f>
        <v>4.4152659503656283E-5</v>
      </c>
      <c r="T117" s="27">
        <f ca="1">'Composition Moles'!U137/'Composition Moles'!$C137</f>
        <v>0</v>
      </c>
      <c r="U117" s="27">
        <f ca="1">'Composition Moles'!V137/'Composition Moles'!$C137</f>
        <v>1.0189075270074526E-5</v>
      </c>
      <c r="V117" s="27">
        <f ca="1">'Composition Moles'!W137/'Composition Moles'!$C137</f>
        <v>0.42431424533337692</v>
      </c>
      <c r="W117" s="27">
        <f ca="1">'Composition Moles'!X137/'Composition Moles'!$C137</f>
        <v>3.3963584233581758E-6</v>
      </c>
      <c r="X117" s="27">
        <f ca="1">'Composition Moles'!Y137/'Composition Moles'!$C137</f>
        <v>1.0189075270074526E-5</v>
      </c>
      <c r="Y117" s="27">
        <f ca="1">'Composition Moles'!Z137/'Composition Moles'!$C137</f>
        <v>0</v>
      </c>
      <c r="Z117" s="27">
        <f ca="1">'Composition Moles'!AA137/'Composition Moles'!$C137</f>
        <v>0</v>
      </c>
      <c r="AA117" s="27">
        <f ca="1">'Composition Moles'!AB137/'Composition Moles'!$C137</f>
        <v>0</v>
      </c>
      <c r="AB117" s="27">
        <f ca="1">'Composition Moles'!AC137/'Composition Moles'!$C137</f>
        <v>0</v>
      </c>
      <c r="AC117" s="27">
        <f ca="1">'Composition Moles'!AD137/'Composition Moles'!$C137</f>
        <v>0</v>
      </c>
      <c r="AD117" s="27">
        <f ca="1">'Composition Moles'!AE137/'Composition Moles'!$C137</f>
        <v>9.2282027133487075E-5</v>
      </c>
      <c r="AE117" s="27">
        <f ca="1">'Composition Moles'!AF137/'Composition Moles'!$C137</f>
        <v>6.1926088621229974E-2</v>
      </c>
      <c r="AF117" s="27">
        <f ca="1">'Composition Moles'!AG137/'Composition Moles'!$C137</f>
        <v>0.12652921356929439</v>
      </c>
      <c r="AG117" s="27">
        <f ca="1">'Composition Moles'!AH137/'Composition Moles'!$C137</f>
        <v>5.1785542244802654E-2</v>
      </c>
      <c r="AH117" s="27">
        <f ca="1">'Composition Moles'!AI137/'Composition Moles'!$C137</f>
        <v>0</v>
      </c>
      <c r="AI117" s="27">
        <f ca="1">'Composition Moles'!AJ137/'Composition Moles'!$C137</f>
        <v>0</v>
      </c>
      <c r="AJ117" s="27">
        <f ca="1">'Composition Moles'!AK137/'Composition Moles'!$C137</f>
        <v>0</v>
      </c>
      <c r="AK117" s="27">
        <f ca="1">'Composition Moles'!AL137/'Composition Moles'!$C137</f>
        <v>7.0644255205850053E-4</v>
      </c>
      <c r="AL117" s="27">
        <f ca="1">'Composition Moles'!AM137/'Composition Moles'!$C137</f>
        <v>2.1255317039615899E-8</v>
      </c>
      <c r="AM117" s="27">
        <f ca="1">'Composition Moles'!AN137/'Composition Moles'!$C137</f>
        <v>1.5143928380914141E-5</v>
      </c>
      <c r="AN117" s="27">
        <f ca="1">'Composition Moles'!AO137/'Composition Moles'!$C137</f>
        <v>8.7999646749210327E-3</v>
      </c>
      <c r="AO117" s="27">
        <f ca="1">'Composition Moles'!AP137/'Composition Moles'!$C137</f>
        <v>6.7349787535192617E-3</v>
      </c>
      <c r="AP117" s="27">
        <f ca="1">'Composition Moles'!AQ137/'Composition Moles'!$C137</f>
        <v>4.6633087234299094E-3</v>
      </c>
      <c r="AQ117" s="27">
        <f ca="1">'Composition Moles'!AR137/'Composition Moles'!$C137</f>
        <v>4.3673881574121914E-2</v>
      </c>
      <c r="AR117" s="27">
        <f ca="1">'Composition Moles'!AS137/'Composition Moles'!$C137</f>
        <v>-8.8338196509954812E-3</v>
      </c>
      <c r="AS117" s="27">
        <f ca="1">'Composition Moles'!AT137/'Composition Moles'!$C137</f>
        <v>1.6404411184819988E-3</v>
      </c>
      <c r="AT117" s="27">
        <f ca="1">'Composition Moles'!AU137/'Composition Moles'!$C137</f>
        <v>1.3585433693432703E-5</v>
      </c>
      <c r="AU117" s="27">
        <f ca="1">'Composition Moles'!AV137/'Composition Moles'!$C137</f>
        <v>0</v>
      </c>
      <c r="AV117" s="27">
        <f ca="1">'Composition Moles'!AW137/'Composition Moles'!$C137</f>
        <v>4.4831931188327921E-4</v>
      </c>
      <c r="AW117" s="27">
        <f ca="1">'Composition Moles'!AX137/'Composition Moles'!$C137</f>
        <v>4.5511202872999557E-4</v>
      </c>
      <c r="AX117" s="27">
        <f ca="1">'Composition Moles'!AY137/'Composition Moles'!$C137</f>
        <v>4.5511202872999557E-4</v>
      </c>
      <c r="AY117" s="27">
        <f ca="1">'Composition Moles'!AZ137/'Composition Moles'!$C137</f>
        <v>4.2114844449641378E-4</v>
      </c>
      <c r="AZ117" s="27">
        <f ca="1">'Composition Moles'!BA137/'Composition Moles'!$C137</f>
        <v>4.7549017927014462E-5</v>
      </c>
      <c r="BA117" s="27">
        <f ca="1">'Composition Moles'!BB137/'Composition Moles'!$C137</f>
        <v>1.2702380503359578E-3</v>
      </c>
      <c r="BB117" s="27">
        <f ca="1">'Composition Moles'!BC137/'Composition Moles'!$C137</f>
        <v>6.3851538359133695E-4</v>
      </c>
      <c r="BC117" s="27">
        <f ca="1">'Composition Moles'!BD137/'Composition Moles'!$C137</f>
        <v>3.6171217208764571E-3</v>
      </c>
      <c r="BD117" s="27">
        <f ca="1">'Composition Moles'!BE137/'Composition Moles'!$C137</f>
        <v>5.2643555562051727E-4</v>
      </c>
      <c r="BE117" s="27">
        <f ca="1">'Composition Moles'!BF137/'Composition Moles'!$C137</f>
        <v>2.2755601436499779E-4</v>
      </c>
      <c r="BF117" s="27">
        <f ca="1">'Composition Moles'!BG137/'Composition Moles'!$C137</f>
        <v>1.9019607170805785E-4</v>
      </c>
      <c r="BG117" s="27">
        <f ca="1">'Composition Moles'!BH137/'Composition Moles'!$C137</f>
        <v>7.1323526890521688E-4</v>
      </c>
      <c r="BH117" s="27">
        <f ca="1">'Composition Moles'!BI137/'Composition Moles'!$C137</f>
        <v>5.841736488176062E-4</v>
      </c>
      <c r="BI117" s="27">
        <f ca="1">'Composition Moles'!BJ137/'Composition Moles'!$C137</f>
        <v>4.2114844449641378E-4</v>
      </c>
      <c r="BJ117" s="27">
        <f ca="1">'Composition Moles'!BK137/'Composition Moles'!$C137</f>
        <v>3.2639004448472065E-3</v>
      </c>
      <c r="BK117" s="27">
        <f ca="1">'Composition Moles'!BL137/'Composition Moles'!$C137</f>
        <v>2.0717786382484871E-4</v>
      </c>
      <c r="BL117" s="27">
        <f ca="1">'Composition Moles'!BM137/'Composition Moles'!$C137</f>
        <v>1.5283612905111791E-3</v>
      </c>
      <c r="BM117" s="27">
        <f ca="1">'Composition Moles'!BN137/'Composition Moles'!$C137</f>
        <v>3.2435222943070579E-3</v>
      </c>
      <c r="BN117" s="27">
        <f ca="1">'Composition Moles'!BO137/'Composition Moles'!$C137</f>
        <v>1.5283612905111791E-3</v>
      </c>
      <c r="BO117" s="27">
        <f ca="1">'Composition Moles'!BP137/'Composition Moles'!$C137</f>
        <v>8.7626047322640936E-4</v>
      </c>
      <c r="BP117" s="27">
        <f ca="1">'Composition Moles'!BQ137/'Composition Moles'!$C137</f>
        <v>3.4608892334019809E-3</v>
      </c>
      <c r="BQ117" s="27">
        <f ca="1">'Composition Moles'!BR137/'Composition Moles'!$C137</f>
        <v>2.7238794555332567E-3</v>
      </c>
      <c r="BR117" s="27">
        <f ca="1">'Composition Moles'!BS137/'Composition Moles'!$C137</f>
        <v>5.2983191404387545E-4</v>
      </c>
      <c r="BS117" s="27">
        <f ca="1">'Composition Moles'!BT137/'Composition Moles'!$C137</f>
        <v>1.58270302528491E-3</v>
      </c>
      <c r="BT117" s="27">
        <f ca="1">'Composition Moles'!BU137/'Composition Moles'!$C137</f>
        <v>0</v>
      </c>
      <c r="BU117" s="27">
        <f t="shared" ca="1" si="7"/>
        <v>0.99999999999999967</v>
      </c>
      <c r="BV117" s="56" t="e">
        <f t="shared" ca="1" si="9"/>
        <v>#DIV/0!</v>
      </c>
      <c r="BW117" s="27"/>
      <c r="BX117" s="23"/>
      <c r="BZ117" s="24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</row>
    <row r="118" spans="1:106">
      <c r="A118">
        <f t="shared" si="8"/>
        <v>5.7999999999999874</v>
      </c>
      <c r="B118" s="24">
        <f ca="1">B117+DeltaRK4!B119</f>
        <v>414.74402950591514</v>
      </c>
      <c r="C118" s="27">
        <f ca="1">'Composition Moles'!D138/'Composition Moles'!$C138</f>
        <v>6.0365515418946615E-2</v>
      </c>
      <c r="D118" s="27">
        <f ca="1">'Composition Moles'!E138/'Composition Moles'!$C138</f>
        <v>2.1634803156791588E-3</v>
      </c>
      <c r="E118" s="27">
        <f ca="1">'Composition Moles'!F138/'Composition Moles'!$C138</f>
        <v>3.034444443588289E-2</v>
      </c>
      <c r="F118" s="27">
        <f ca="1">'Composition Moles'!G138/'Composition Moles'!$C138</f>
        <v>6.147389662499031E-3</v>
      </c>
      <c r="G118" s="27">
        <f ca="1">'Composition Moles'!H138/'Composition Moles'!$C138</f>
        <v>4.1095936922633936E-4</v>
      </c>
      <c r="H118" s="27">
        <f ca="1">'Composition Moles'!I138/'Composition Moles'!$C138</f>
        <v>4.3813023661320479E-4</v>
      </c>
      <c r="I118" s="27">
        <f ca="1">'Composition Moles'!J138/'Composition Moles'!$C138</f>
        <v>1.0528711112410347E-4</v>
      </c>
      <c r="J118" s="27">
        <f ca="1">'Composition Moles'!K138/'Composition Moles'!$C138</f>
        <v>5.0945376350372647E-5</v>
      </c>
      <c r="K118" s="27">
        <f ca="1">'Composition Moles'!L138/'Composition Moles'!$C138</f>
        <v>0</v>
      </c>
      <c r="L118" s="27">
        <f ca="1">'Composition Moles'!M138/'Composition Moles'!$C138</f>
        <v>3.3963584233581767E-5</v>
      </c>
      <c r="M118" s="27">
        <f ca="1">'Composition Moles'!N138/'Composition Moles'!$C138</f>
        <v>1.0868346954746165E-4</v>
      </c>
      <c r="N118" s="27">
        <f ca="1">'Composition Moles'!O138/'Composition Moles'!$C138</f>
        <v>0</v>
      </c>
      <c r="O118" s="27">
        <f ca="1">'Composition Moles'!P138/'Composition Moles'!$C138</f>
        <v>0</v>
      </c>
      <c r="P118" s="27">
        <f ca="1">'Composition Moles'!Q138/'Composition Moles'!$C138</f>
        <v>0.1489323678079319</v>
      </c>
      <c r="Q118" s="27">
        <f ca="1">'Composition Moles'!R138/'Composition Moles'!$C138</f>
        <v>1.6981792116790884E-5</v>
      </c>
      <c r="R118" s="27">
        <f ca="1">'Composition Moles'!S138/'Composition Moles'!$C138</f>
        <v>0</v>
      </c>
      <c r="S118" s="27">
        <f ca="1">'Composition Moles'!T138/'Composition Moles'!$C138</f>
        <v>4.4152659503656296E-5</v>
      </c>
      <c r="T118" s="27">
        <f ca="1">'Composition Moles'!U138/'Composition Moles'!$C138</f>
        <v>0</v>
      </c>
      <c r="U118" s="27">
        <f ca="1">'Composition Moles'!V138/'Composition Moles'!$C138</f>
        <v>1.0189075270074529E-5</v>
      </c>
      <c r="V118" s="27">
        <f ca="1">'Composition Moles'!W138/'Composition Moles'!$C138</f>
        <v>0.42374529135503325</v>
      </c>
      <c r="W118" s="27">
        <f ca="1">'Composition Moles'!X138/'Composition Moles'!$C138</f>
        <v>3.3963584233581766E-6</v>
      </c>
      <c r="X118" s="27">
        <f ca="1">'Composition Moles'!Y138/'Composition Moles'!$C138</f>
        <v>1.0189075270074529E-5</v>
      </c>
      <c r="Y118" s="27">
        <f ca="1">'Composition Moles'!Z138/'Composition Moles'!$C138</f>
        <v>0</v>
      </c>
      <c r="Z118" s="27">
        <f ca="1">'Composition Moles'!AA138/'Composition Moles'!$C138</f>
        <v>0</v>
      </c>
      <c r="AA118" s="27">
        <f ca="1">'Composition Moles'!AB138/'Composition Moles'!$C138</f>
        <v>0</v>
      </c>
      <c r="AB118" s="27">
        <f ca="1">'Composition Moles'!AC138/'Composition Moles'!$C138</f>
        <v>0</v>
      </c>
      <c r="AC118" s="27">
        <f ca="1">'Composition Moles'!AD138/'Composition Moles'!$C138</f>
        <v>0</v>
      </c>
      <c r="AD118" s="27">
        <f ca="1">'Composition Moles'!AE138/'Composition Moles'!$C138</f>
        <v>9.1103303080155806E-5</v>
      </c>
      <c r="AE118" s="27">
        <f ca="1">'Composition Moles'!AF138/'Composition Moles'!$C138</f>
        <v>6.1628582752405958E-2</v>
      </c>
      <c r="AF118" s="27">
        <f ca="1">'Composition Moles'!AG138/'Composition Moles'!$C138</f>
        <v>0.12725221875280862</v>
      </c>
      <c r="AG118" s="27">
        <f ca="1">'Composition Moles'!AH138/'Composition Moles'!$C138</f>
        <v>5.1876738583209007E-2</v>
      </c>
      <c r="AH118" s="27">
        <f ca="1">'Composition Moles'!AI138/'Composition Moles'!$C138</f>
        <v>0</v>
      </c>
      <c r="AI118" s="27">
        <f ca="1">'Composition Moles'!AJ138/'Composition Moles'!$C138</f>
        <v>0</v>
      </c>
      <c r="AJ118" s="27">
        <f ca="1">'Composition Moles'!AK138/'Composition Moles'!$C138</f>
        <v>0</v>
      </c>
      <c r="AK118" s="27">
        <f ca="1">'Composition Moles'!AL138/'Composition Moles'!$C138</f>
        <v>7.0644255205850074E-4</v>
      </c>
      <c r="AL118" s="27">
        <f ca="1">'Composition Moles'!AM138/'Composition Moles'!$C138</f>
        <v>1.9083779268687969E-8</v>
      </c>
      <c r="AM118" s="27">
        <f ca="1">'Composition Moles'!AN138/'Composition Moles'!$C138</f>
        <v>1.4243669093047575E-5</v>
      </c>
      <c r="AN118" s="27">
        <f ca="1">'Composition Moles'!AO138/'Composition Moles'!$C138</f>
        <v>8.7999646749210361E-3</v>
      </c>
      <c r="AO118" s="27">
        <f ca="1">'Composition Moles'!AP138/'Composition Moles'!$C138</f>
        <v>6.7349787535192635E-3</v>
      </c>
      <c r="AP118" s="27">
        <f ca="1">'Composition Moles'!AQ138/'Composition Moles'!$C138</f>
        <v>4.6120404890187582E-3</v>
      </c>
      <c r="AQ118" s="27">
        <f ca="1">'Composition Moles'!AR138/'Composition Moles'!$C138</f>
        <v>4.3622613339710778E-2</v>
      </c>
      <c r="AR118" s="27">
        <f ca="1">'Composition Moles'!AS138/'Composition Moles'!$C138</f>
        <v>-8.8850878854066367E-3</v>
      </c>
      <c r="AS118" s="27">
        <f ca="1">'Composition Moles'!AT138/'Composition Moles'!$C138</f>
        <v>1.6404411184819995E-3</v>
      </c>
      <c r="AT118" s="27">
        <f ca="1">'Composition Moles'!AU138/'Composition Moles'!$C138</f>
        <v>1.3585433693432706E-5</v>
      </c>
      <c r="AU118" s="27">
        <f ca="1">'Composition Moles'!AV138/'Composition Moles'!$C138</f>
        <v>0</v>
      </c>
      <c r="AV118" s="27">
        <f ca="1">'Composition Moles'!AW138/'Composition Moles'!$C138</f>
        <v>4.4831931188327932E-4</v>
      </c>
      <c r="AW118" s="27">
        <f ca="1">'Composition Moles'!AX138/'Composition Moles'!$C138</f>
        <v>4.5511202872999568E-4</v>
      </c>
      <c r="AX118" s="27">
        <f ca="1">'Composition Moles'!AY138/'Composition Moles'!$C138</f>
        <v>4.5511202872999568E-4</v>
      </c>
      <c r="AY118" s="27">
        <f ca="1">'Composition Moles'!AZ138/'Composition Moles'!$C138</f>
        <v>4.2114844449641389E-4</v>
      </c>
      <c r="AZ118" s="27">
        <f ca="1">'Composition Moles'!BA138/'Composition Moles'!$C138</f>
        <v>4.7549017927014475E-5</v>
      </c>
      <c r="BA118" s="27">
        <f ca="1">'Composition Moles'!BB138/'Composition Moles'!$C138</f>
        <v>1.2702380503359582E-3</v>
      </c>
      <c r="BB118" s="27">
        <f ca="1">'Composition Moles'!BC138/'Composition Moles'!$C138</f>
        <v>6.3851538359133717E-4</v>
      </c>
      <c r="BC118" s="27">
        <f ca="1">'Composition Moles'!BD138/'Composition Moles'!$C138</f>
        <v>3.6171217208764584E-3</v>
      </c>
      <c r="BD118" s="27">
        <f ca="1">'Composition Moles'!BE138/'Composition Moles'!$C138</f>
        <v>5.2643555562051738E-4</v>
      </c>
      <c r="BE118" s="27">
        <f ca="1">'Composition Moles'!BF138/'Composition Moles'!$C138</f>
        <v>2.2755601436499784E-4</v>
      </c>
      <c r="BF118" s="27">
        <f ca="1">'Composition Moles'!BG138/'Composition Moles'!$C138</f>
        <v>1.901960717080579E-4</v>
      </c>
      <c r="BG118" s="27">
        <f ca="1">'Composition Moles'!BH138/'Composition Moles'!$C138</f>
        <v>7.132352689052171E-4</v>
      </c>
      <c r="BH118" s="27">
        <f ca="1">'Composition Moles'!BI138/'Composition Moles'!$C138</f>
        <v>5.8417364881760642E-4</v>
      </c>
      <c r="BI118" s="27">
        <f ca="1">'Composition Moles'!BJ138/'Composition Moles'!$C138</f>
        <v>4.2114844449641389E-4</v>
      </c>
      <c r="BJ118" s="27">
        <f ca="1">'Composition Moles'!BK138/'Composition Moles'!$C138</f>
        <v>3.2639004448472078E-3</v>
      </c>
      <c r="BK118" s="27">
        <f ca="1">'Composition Moles'!BL138/'Composition Moles'!$C138</f>
        <v>2.0717786382484877E-4</v>
      </c>
      <c r="BL118" s="27">
        <f ca="1">'Composition Moles'!BM138/'Composition Moles'!$C138</f>
        <v>1.5283612905111796E-3</v>
      </c>
      <c r="BM118" s="27">
        <f ca="1">'Composition Moles'!BN138/'Composition Moles'!$C138</f>
        <v>3.2435222943070592E-3</v>
      </c>
      <c r="BN118" s="27">
        <f ca="1">'Composition Moles'!BO138/'Composition Moles'!$C138</f>
        <v>1.5283612905111796E-3</v>
      </c>
      <c r="BO118" s="27">
        <f ca="1">'Composition Moles'!BP138/'Composition Moles'!$C138</f>
        <v>8.7626047322640957E-4</v>
      </c>
      <c r="BP118" s="27">
        <f ca="1">'Composition Moles'!BQ138/'Composition Moles'!$C138</f>
        <v>3.4608892334019817E-3</v>
      </c>
      <c r="BQ118" s="27">
        <f ca="1">'Composition Moles'!BR138/'Composition Moles'!$C138</f>
        <v>2.7238794555332576E-3</v>
      </c>
      <c r="BR118" s="27">
        <f ca="1">'Composition Moles'!BS138/'Composition Moles'!$C138</f>
        <v>5.2983191404387556E-4</v>
      </c>
      <c r="BS118" s="27">
        <f ca="1">'Composition Moles'!BT138/'Composition Moles'!$C138</f>
        <v>1.5827030252849104E-3</v>
      </c>
      <c r="BT118" s="27">
        <f ca="1">'Composition Moles'!BU138/'Composition Moles'!$C138</f>
        <v>0</v>
      </c>
      <c r="BU118" s="27">
        <f t="shared" ca="1" si="7"/>
        <v>0.99999999999999989</v>
      </c>
      <c r="BV118" s="56" t="e">
        <f t="shared" ca="1" si="9"/>
        <v>#DIV/0!</v>
      </c>
      <c r="BW118" s="27"/>
      <c r="BX118" s="23"/>
      <c r="BZ118" s="24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</row>
    <row r="119" spans="1:106">
      <c r="A119">
        <f t="shared" si="8"/>
        <v>5.8499999999999872</v>
      </c>
      <c r="B119" s="24">
        <f ca="1">B118+DeltaRK4!B120</f>
        <v>414.75089948215168</v>
      </c>
      <c r="C119" s="27">
        <f ca="1">'Composition Moles'!D139/'Composition Moles'!$C139</f>
        <v>6.0364557038261719E-2</v>
      </c>
      <c r="D119" s="27">
        <f ca="1">'Composition Moles'!E139/'Composition Moles'!$C139</f>
        <v>2.1634803156791579E-3</v>
      </c>
      <c r="E119" s="27">
        <f ca="1">'Composition Moles'!F139/'Composition Moles'!$C139</f>
        <v>3.0345400866923937E-2</v>
      </c>
      <c r="F119" s="27">
        <f ca="1">'Composition Moles'!G139/'Composition Moles'!$C139</f>
        <v>6.147391612142848E-3</v>
      </c>
      <c r="G119" s="27">
        <f ca="1">'Composition Moles'!H139/'Composition Moles'!$C139</f>
        <v>4.1095936922633925E-4</v>
      </c>
      <c r="H119" s="27">
        <f ca="1">'Composition Moles'!I139/'Composition Moles'!$C139</f>
        <v>4.3813023661320468E-4</v>
      </c>
      <c r="I119" s="27">
        <f ca="1">'Composition Moles'!J139/'Composition Moles'!$C139</f>
        <v>1.0528711112410345E-4</v>
      </c>
      <c r="J119" s="27">
        <f ca="1">'Composition Moles'!K139/'Composition Moles'!$C139</f>
        <v>5.0945376350372634E-5</v>
      </c>
      <c r="K119" s="27">
        <f ca="1">'Composition Moles'!L139/'Composition Moles'!$C139</f>
        <v>0</v>
      </c>
      <c r="L119" s="27">
        <f ca="1">'Composition Moles'!M139/'Composition Moles'!$C139</f>
        <v>3.396358423358176E-5</v>
      </c>
      <c r="M119" s="27">
        <f ca="1">'Composition Moles'!N139/'Composition Moles'!$C139</f>
        <v>1.0868346954746162E-4</v>
      </c>
      <c r="N119" s="27">
        <f ca="1">'Composition Moles'!O139/'Composition Moles'!$C139</f>
        <v>0</v>
      </c>
      <c r="O119" s="27">
        <f ca="1">'Composition Moles'!P139/'Composition Moles'!$C139</f>
        <v>0</v>
      </c>
      <c r="P119" s="27">
        <f ca="1">'Composition Moles'!Q139/'Composition Moles'!$C139</f>
        <v>0.14913288239552641</v>
      </c>
      <c r="Q119" s="27">
        <f ca="1">'Composition Moles'!R139/'Composition Moles'!$C139</f>
        <v>1.698179211679088E-5</v>
      </c>
      <c r="R119" s="27">
        <f ca="1">'Composition Moles'!S139/'Composition Moles'!$C139</f>
        <v>0</v>
      </c>
      <c r="S119" s="27">
        <f ca="1">'Composition Moles'!T139/'Composition Moles'!$C139</f>
        <v>4.4152659503656283E-5</v>
      </c>
      <c r="T119" s="27">
        <f ca="1">'Composition Moles'!U139/'Composition Moles'!$C139</f>
        <v>0</v>
      </c>
      <c r="U119" s="27">
        <f ca="1">'Composition Moles'!V139/'Composition Moles'!$C139</f>
        <v>1.0189075270074526E-5</v>
      </c>
      <c r="V119" s="27">
        <f ca="1">'Composition Moles'!W139/'Composition Moles'!$C139</f>
        <v>0.42319347819957276</v>
      </c>
      <c r="W119" s="27">
        <f ca="1">'Composition Moles'!X139/'Composition Moles'!$C139</f>
        <v>3.3963584233581758E-6</v>
      </c>
      <c r="X119" s="27">
        <f ca="1">'Composition Moles'!Y139/'Composition Moles'!$C139</f>
        <v>1.0189075270074526E-5</v>
      </c>
      <c r="Y119" s="27">
        <f ca="1">'Composition Moles'!Z139/'Composition Moles'!$C139</f>
        <v>0</v>
      </c>
      <c r="Z119" s="27">
        <f ca="1">'Composition Moles'!AA139/'Composition Moles'!$C139</f>
        <v>0</v>
      </c>
      <c r="AA119" s="27">
        <f ca="1">'Composition Moles'!AB139/'Composition Moles'!$C139</f>
        <v>0</v>
      </c>
      <c r="AB119" s="27">
        <f ca="1">'Composition Moles'!AC139/'Composition Moles'!$C139</f>
        <v>0</v>
      </c>
      <c r="AC119" s="27">
        <f ca="1">'Composition Moles'!AD139/'Composition Moles'!$C139</f>
        <v>0</v>
      </c>
      <c r="AD119" s="27">
        <f ca="1">'Composition Moles'!AE139/'Composition Moles'!$C139</f>
        <v>8.9925434525391421E-5</v>
      </c>
      <c r="AE119" s="27">
        <f ca="1">'Composition Moles'!AF139/'Composition Moles'!$C139</f>
        <v>6.1331284924269931E-2</v>
      </c>
      <c r="AF119" s="27">
        <f ca="1">'Composition Moles'!AG139/'Composition Moles'!$C139</f>
        <v>0.12796643122866722</v>
      </c>
      <c r="AG119" s="27">
        <f ca="1">'Composition Moles'!AH139/'Composition Moles'!$C139</f>
        <v>5.196500306319185E-2</v>
      </c>
      <c r="AH119" s="27">
        <f ca="1">'Composition Moles'!AI139/'Composition Moles'!$C139</f>
        <v>0</v>
      </c>
      <c r="AI119" s="27">
        <f ca="1">'Composition Moles'!AJ139/'Composition Moles'!$C139</f>
        <v>0</v>
      </c>
      <c r="AJ119" s="27">
        <f ca="1">'Composition Moles'!AK139/'Composition Moles'!$C139</f>
        <v>0</v>
      </c>
      <c r="AK119" s="27">
        <f ca="1">'Composition Moles'!AL139/'Composition Moles'!$C139</f>
        <v>7.0644255205850053E-4</v>
      </c>
      <c r="AL119" s="27">
        <f ca="1">'Composition Moles'!AM139/'Composition Moles'!$C139</f>
        <v>1.7134135449955773E-8</v>
      </c>
      <c r="AM119" s="27">
        <f ca="1">'Composition Moles'!AN139/'Composition Moles'!$C139</f>
        <v>1.3405204533163943E-5</v>
      </c>
      <c r="AN119" s="27">
        <f ca="1">'Composition Moles'!AO139/'Composition Moles'!$C139</f>
        <v>8.7999646749210327E-3</v>
      </c>
      <c r="AO119" s="27">
        <f ca="1">'Composition Moles'!AP139/'Composition Moles'!$C139</f>
        <v>6.7349787535192617E-3</v>
      </c>
      <c r="AP119" s="27">
        <f ca="1">'Composition Moles'!AQ139/'Composition Moles'!$C139</f>
        <v>4.5614197299916996E-3</v>
      </c>
      <c r="AQ119" s="27">
        <f ca="1">'Composition Moles'!AR139/'Composition Moles'!$C139</f>
        <v>4.3571992580683713E-2</v>
      </c>
      <c r="AR119" s="27">
        <f ca="1">'Composition Moles'!AS139/'Composition Moles'!$C139</f>
        <v>-8.935708644433691E-3</v>
      </c>
      <c r="AS119" s="27">
        <f ca="1">'Composition Moles'!AT139/'Composition Moles'!$C139</f>
        <v>1.6404411184819988E-3</v>
      </c>
      <c r="AT119" s="27">
        <f ca="1">'Composition Moles'!AU139/'Composition Moles'!$C139</f>
        <v>1.3585433693432703E-5</v>
      </c>
      <c r="AU119" s="27">
        <f ca="1">'Composition Moles'!AV139/'Composition Moles'!$C139</f>
        <v>0</v>
      </c>
      <c r="AV119" s="27">
        <f ca="1">'Composition Moles'!AW139/'Composition Moles'!$C139</f>
        <v>4.4831931188327921E-4</v>
      </c>
      <c r="AW119" s="27">
        <f ca="1">'Composition Moles'!AX139/'Composition Moles'!$C139</f>
        <v>4.5511202872999557E-4</v>
      </c>
      <c r="AX119" s="27">
        <f ca="1">'Composition Moles'!AY139/'Composition Moles'!$C139</f>
        <v>4.5511202872999557E-4</v>
      </c>
      <c r="AY119" s="27">
        <f ca="1">'Composition Moles'!AZ139/'Composition Moles'!$C139</f>
        <v>4.2114844449641378E-4</v>
      </c>
      <c r="AZ119" s="27">
        <f ca="1">'Composition Moles'!BA139/'Composition Moles'!$C139</f>
        <v>4.7549017927014462E-5</v>
      </c>
      <c r="BA119" s="27">
        <f ca="1">'Composition Moles'!BB139/'Composition Moles'!$C139</f>
        <v>1.2702380503359578E-3</v>
      </c>
      <c r="BB119" s="27">
        <f ca="1">'Composition Moles'!BC139/'Composition Moles'!$C139</f>
        <v>6.3851538359133695E-4</v>
      </c>
      <c r="BC119" s="27">
        <f ca="1">'Composition Moles'!BD139/'Composition Moles'!$C139</f>
        <v>3.6171217208764571E-3</v>
      </c>
      <c r="BD119" s="27">
        <f ca="1">'Composition Moles'!BE139/'Composition Moles'!$C139</f>
        <v>5.2643555562051727E-4</v>
      </c>
      <c r="BE119" s="27">
        <f ca="1">'Composition Moles'!BF139/'Composition Moles'!$C139</f>
        <v>2.2755601436499779E-4</v>
      </c>
      <c r="BF119" s="27">
        <f ca="1">'Composition Moles'!BG139/'Composition Moles'!$C139</f>
        <v>1.9019607170805785E-4</v>
      </c>
      <c r="BG119" s="27">
        <f ca="1">'Composition Moles'!BH139/'Composition Moles'!$C139</f>
        <v>7.1323526890521688E-4</v>
      </c>
      <c r="BH119" s="27">
        <f ca="1">'Composition Moles'!BI139/'Composition Moles'!$C139</f>
        <v>5.841736488176062E-4</v>
      </c>
      <c r="BI119" s="27">
        <f ca="1">'Composition Moles'!BJ139/'Composition Moles'!$C139</f>
        <v>4.2114844449641378E-4</v>
      </c>
      <c r="BJ119" s="27">
        <f ca="1">'Composition Moles'!BK139/'Composition Moles'!$C139</f>
        <v>3.2639004448472065E-3</v>
      </c>
      <c r="BK119" s="27">
        <f ca="1">'Composition Moles'!BL139/'Composition Moles'!$C139</f>
        <v>2.0717786382484871E-4</v>
      </c>
      <c r="BL119" s="27">
        <f ca="1">'Composition Moles'!BM139/'Composition Moles'!$C139</f>
        <v>1.5283612905111791E-3</v>
      </c>
      <c r="BM119" s="27">
        <f ca="1">'Composition Moles'!BN139/'Composition Moles'!$C139</f>
        <v>3.2435222943070579E-3</v>
      </c>
      <c r="BN119" s="27">
        <f ca="1">'Composition Moles'!BO139/'Composition Moles'!$C139</f>
        <v>1.5283612905111791E-3</v>
      </c>
      <c r="BO119" s="27">
        <f ca="1">'Composition Moles'!BP139/'Composition Moles'!$C139</f>
        <v>8.7626047322640936E-4</v>
      </c>
      <c r="BP119" s="27">
        <f ca="1">'Composition Moles'!BQ139/'Composition Moles'!$C139</f>
        <v>3.4608892334019809E-3</v>
      </c>
      <c r="BQ119" s="27">
        <f ca="1">'Composition Moles'!BR139/'Composition Moles'!$C139</f>
        <v>2.7238794555332567E-3</v>
      </c>
      <c r="BR119" s="27">
        <f ca="1">'Composition Moles'!BS139/'Composition Moles'!$C139</f>
        <v>5.2983191404387545E-4</v>
      </c>
      <c r="BS119" s="27">
        <f ca="1">'Composition Moles'!BT139/'Composition Moles'!$C139</f>
        <v>1.58270302528491E-3</v>
      </c>
      <c r="BT119" s="27">
        <f ca="1">'Composition Moles'!BU139/'Composition Moles'!$C139</f>
        <v>0</v>
      </c>
      <c r="BU119" s="27">
        <f t="shared" ca="1" si="7"/>
        <v>0.99999999999999978</v>
      </c>
      <c r="BV119" s="56" t="e">
        <f t="shared" ca="1" si="9"/>
        <v>#DIV/0!</v>
      </c>
      <c r="BW119" s="27"/>
      <c r="BX119" s="23"/>
      <c r="BZ119" s="24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</row>
    <row r="120" spans="1:106">
      <c r="A120">
        <f t="shared" si="8"/>
        <v>5.899999999999987</v>
      </c>
      <c r="B120" s="24">
        <f ca="1">B119+DeltaRK4!B121</f>
        <v>414.75775661157525</v>
      </c>
      <c r="C120" s="27">
        <f ca="1">'Composition Moles'!D140/'Composition Moles'!$C140</f>
        <v>6.0363655728866192E-2</v>
      </c>
      <c r="D120" s="27">
        <f ca="1">'Composition Moles'!E140/'Composition Moles'!$C140</f>
        <v>2.1634803156791588E-3</v>
      </c>
      <c r="E120" s="27">
        <f ca="1">'Composition Moles'!F140/'Composition Moles'!$C140</f>
        <v>3.0346300425889604E-2</v>
      </c>
      <c r="F120" s="27">
        <f ca="1">'Composition Moles'!G140/'Composition Moles'!$C140</f>
        <v>6.1473933625727367E-3</v>
      </c>
      <c r="G120" s="27">
        <f ca="1">'Composition Moles'!H140/'Composition Moles'!$C140</f>
        <v>4.1095936922633936E-4</v>
      </c>
      <c r="H120" s="27">
        <f ca="1">'Composition Moles'!I140/'Composition Moles'!$C140</f>
        <v>4.3813023661320479E-4</v>
      </c>
      <c r="I120" s="27">
        <f ca="1">'Composition Moles'!J140/'Composition Moles'!$C140</f>
        <v>1.0528711112410347E-4</v>
      </c>
      <c r="J120" s="27">
        <f ca="1">'Composition Moles'!K140/'Composition Moles'!$C140</f>
        <v>5.0945376350372647E-5</v>
      </c>
      <c r="K120" s="27">
        <f ca="1">'Composition Moles'!L140/'Composition Moles'!$C140</f>
        <v>0</v>
      </c>
      <c r="L120" s="27">
        <f ca="1">'Composition Moles'!M140/'Composition Moles'!$C140</f>
        <v>3.3963584233581767E-5</v>
      </c>
      <c r="M120" s="27">
        <f ca="1">'Composition Moles'!N140/'Composition Moles'!$C140</f>
        <v>1.0868346954746165E-4</v>
      </c>
      <c r="N120" s="27">
        <f ca="1">'Composition Moles'!O140/'Composition Moles'!$C140</f>
        <v>0</v>
      </c>
      <c r="O120" s="27">
        <f ca="1">'Composition Moles'!P140/'Composition Moles'!$C140</f>
        <v>0</v>
      </c>
      <c r="P120" s="27">
        <f ca="1">'Composition Moles'!Q140/'Composition Moles'!$C140</f>
        <v>0.14932594574805444</v>
      </c>
      <c r="Q120" s="27">
        <f ca="1">'Composition Moles'!R140/'Composition Moles'!$C140</f>
        <v>1.6981792116790884E-5</v>
      </c>
      <c r="R120" s="27">
        <f ca="1">'Composition Moles'!S140/'Composition Moles'!$C140</f>
        <v>0</v>
      </c>
      <c r="S120" s="27">
        <f ca="1">'Composition Moles'!T140/'Composition Moles'!$C140</f>
        <v>4.4152659503656296E-5</v>
      </c>
      <c r="T120" s="27">
        <f ca="1">'Composition Moles'!U140/'Composition Moles'!$C140</f>
        <v>0</v>
      </c>
      <c r="U120" s="27">
        <f ca="1">'Composition Moles'!V140/'Composition Moles'!$C140</f>
        <v>1.0189075270074529E-5</v>
      </c>
      <c r="V120" s="27">
        <f ca="1">'Composition Moles'!W140/'Composition Moles'!$C140</f>
        <v>0.42265841875345489</v>
      </c>
      <c r="W120" s="27">
        <f ca="1">'Composition Moles'!X140/'Composition Moles'!$C140</f>
        <v>3.3963584233581766E-6</v>
      </c>
      <c r="X120" s="27">
        <f ca="1">'Composition Moles'!Y140/'Composition Moles'!$C140</f>
        <v>1.0189075270074529E-5</v>
      </c>
      <c r="Y120" s="27">
        <f ca="1">'Composition Moles'!Z140/'Composition Moles'!$C140</f>
        <v>0</v>
      </c>
      <c r="Z120" s="27">
        <f ca="1">'Composition Moles'!AA140/'Composition Moles'!$C140</f>
        <v>0</v>
      </c>
      <c r="AA120" s="27">
        <f ca="1">'Composition Moles'!AB140/'Composition Moles'!$C140</f>
        <v>0</v>
      </c>
      <c r="AB120" s="27">
        <f ca="1">'Composition Moles'!AC140/'Composition Moles'!$C140</f>
        <v>0</v>
      </c>
      <c r="AC120" s="27">
        <f ca="1">'Composition Moles'!AD140/'Composition Moles'!$C140</f>
        <v>0</v>
      </c>
      <c r="AD120" s="27">
        <f ca="1">'Composition Moles'!AE140/'Composition Moles'!$C140</f>
        <v>8.8768651381481592E-5</v>
      </c>
      <c r="AE120" s="27">
        <f ca="1">'Composition Moles'!AF140/'Composition Moles'!$C140</f>
        <v>6.103427366269909E-2</v>
      </c>
      <c r="AF120" s="27">
        <f ca="1">'Composition Moles'!AG140/'Composition Moles'!$C140</f>
        <v>0.12867193986316849</v>
      </c>
      <c r="AG120" s="27">
        <f ca="1">'Composition Moles'!AH140/'Composition Moles'!$C140</f>
        <v>5.2050395677278316E-2</v>
      </c>
      <c r="AH120" s="27">
        <f ca="1">'Composition Moles'!AI140/'Composition Moles'!$C140</f>
        <v>0</v>
      </c>
      <c r="AI120" s="27">
        <f ca="1">'Composition Moles'!AJ140/'Composition Moles'!$C140</f>
        <v>0</v>
      </c>
      <c r="AJ120" s="27">
        <f ca="1">'Composition Moles'!AK140/'Composition Moles'!$C140</f>
        <v>0</v>
      </c>
      <c r="AK120" s="27">
        <f ca="1">'Composition Moles'!AL140/'Composition Moles'!$C140</f>
        <v>7.0644255205850074E-4</v>
      </c>
      <c r="AL120" s="27">
        <f ca="1">'Composition Moles'!AM140/'Composition Moles'!$C140</f>
        <v>1.5383705563545055E-8</v>
      </c>
      <c r="AM120" s="27">
        <f ca="1">'Composition Moles'!AN140/'Composition Moles'!$C140</f>
        <v>1.2624193083696436E-5</v>
      </c>
      <c r="AN120" s="27">
        <f ca="1">'Composition Moles'!AO140/'Composition Moles'!$C140</f>
        <v>8.7999646749210361E-3</v>
      </c>
      <c r="AO120" s="27">
        <f ca="1">'Composition Moles'!AP140/'Composition Moles'!$C140</f>
        <v>6.7349787535192635E-3</v>
      </c>
      <c r="AP120" s="27">
        <f ca="1">'Composition Moles'!AQ140/'Composition Moles'!$C140</f>
        <v>4.5114349471905039E-3</v>
      </c>
      <c r="AQ120" s="27">
        <f ca="1">'Composition Moles'!AR140/'Composition Moles'!$C140</f>
        <v>4.3522007797882525E-2</v>
      </c>
      <c r="AR120" s="27">
        <f ca="1">'Composition Moles'!AS140/'Composition Moles'!$C140</f>
        <v>-8.985693427234891E-3</v>
      </c>
      <c r="AS120" s="27">
        <f ca="1">'Composition Moles'!AT140/'Composition Moles'!$C140</f>
        <v>1.6404411184819995E-3</v>
      </c>
      <c r="AT120" s="27">
        <f ca="1">'Composition Moles'!AU140/'Composition Moles'!$C140</f>
        <v>1.3585433693432706E-5</v>
      </c>
      <c r="AU120" s="27">
        <f ca="1">'Composition Moles'!AV140/'Composition Moles'!$C140</f>
        <v>0</v>
      </c>
      <c r="AV120" s="27">
        <f ca="1">'Composition Moles'!AW140/'Composition Moles'!$C140</f>
        <v>4.4831931188327932E-4</v>
      </c>
      <c r="AW120" s="27">
        <f ca="1">'Composition Moles'!AX140/'Composition Moles'!$C140</f>
        <v>4.5511202872999568E-4</v>
      </c>
      <c r="AX120" s="27">
        <f ca="1">'Composition Moles'!AY140/'Composition Moles'!$C140</f>
        <v>4.5511202872999568E-4</v>
      </c>
      <c r="AY120" s="27">
        <f ca="1">'Composition Moles'!AZ140/'Composition Moles'!$C140</f>
        <v>4.2114844449641389E-4</v>
      </c>
      <c r="AZ120" s="27">
        <f ca="1">'Composition Moles'!BA140/'Composition Moles'!$C140</f>
        <v>4.7549017927014475E-5</v>
      </c>
      <c r="BA120" s="27">
        <f ca="1">'Composition Moles'!BB140/'Composition Moles'!$C140</f>
        <v>1.2702380503359582E-3</v>
      </c>
      <c r="BB120" s="27">
        <f ca="1">'Composition Moles'!BC140/'Composition Moles'!$C140</f>
        <v>6.3851538359133717E-4</v>
      </c>
      <c r="BC120" s="27">
        <f ca="1">'Composition Moles'!BD140/'Composition Moles'!$C140</f>
        <v>3.6171217208764584E-3</v>
      </c>
      <c r="BD120" s="27">
        <f ca="1">'Composition Moles'!BE140/'Composition Moles'!$C140</f>
        <v>5.2643555562051738E-4</v>
      </c>
      <c r="BE120" s="27">
        <f ca="1">'Composition Moles'!BF140/'Composition Moles'!$C140</f>
        <v>2.2755601436499784E-4</v>
      </c>
      <c r="BF120" s="27">
        <f ca="1">'Composition Moles'!BG140/'Composition Moles'!$C140</f>
        <v>1.901960717080579E-4</v>
      </c>
      <c r="BG120" s="27">
        <f ca="1">'Composition Moles'!BH140/'Composition Moles'!$C140</f>
        <v>7.132352689052171E-4</v>
      </c>
      <c r="BH120" s="27">
        <f ca="1">'Composition Moles'!BI140/'Composition Moles'!$C140</f>
        <v>5.8417364881760642E-4</v>
      </c>
      <c r="BI120" s="27">
        <f ca="1">'Composition Moles'!BJ140/'Composition Moles'!$C140</f>
        <v>4.2114844449641389E-4</v>
      </c>
      <c r="BJ120" s="27">
        <f ca="1">'Composition Moles'!BK140/'Composition Moles'!$C140</f>
        <v>3.2639004448472078E-3</v>
      </c>
      <c r="BK120" s="27">
        <f ca="1">'Composition Moles'!BL140/'Composition Moles'!$C140</f>
        <v>2.0717786382484877E-4</v>
      </c>
      <c r="BL120" s="27">
        <f ca="1">'Composition Moles'!BM140/'Composition Moles'!$C140</f>
        <v>1.5283612905111796E-3</v>
      </c>
      <c r="BM120" s="27">
        <f ca="1">'Composition Moles'!BN140/'Composition Moles'!$C140</f>
        <v>3.2435222943070592E-3</v>
      </c>
      <c r="BN120" s="27">
        <f ca="1">'Composition Moles'!BO140/'Composition Moles'!$C140</f>
        <v>1.5283612905111796E-3</v>
      </c>
      <c r="BO120" s="27">
        <f ca="1">'Composition Moles'!BP140/'Composition Moles'!$C140</f>
        <v>8.7626047322640957E-4</v>
      </c>
      <c r="BP120" s="27">
        <f ca="1">'Composition Moles'!BQ140/'Composition Moles'!$C140</f>
        <v>3.4608892334019817E-3</v>
      </c>
      <c r="BQ120" s="27">
        <f ca="1">'Composition Moles'!BR140/'Composition Moles'!$C140</f>
        <v>2.7238794555332576E-3</v>
      </c>
      <c r="BR120" s="27">
        <f ca="1">'Composition Moles'!BS140/'Composition Moles'!$C140</f>
        <v>5.2983191404387556E-4</v>
      </c>
      <c r="BS120" s="27">
        <f ca="1">'Composition Moles'!BT140/'Composition Moles'!$C140</f>
        <v>1.5827030252849104E-3</v>
      </c>
      <c r="BT120" s="27">
        <f ca="1">'Composition Moles'!BU140/'Composition Moles'!$C140</f>
        <v>0</v>
      </c>
      <c r="BU120" s="27">
        <f t="shared" ca="1" si="7"/>
        <v>1</v>
      </c>
      <c r="BV120" s="56" t="e">
        <f t="shared" ca="1" si="9"/>
        <v>#DIV/0!</v>
      </c>
      <c r="BW120" s="27"/>
      <c r="BX120" s="23"/>
      <c r="BZ120" s="24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</row>
    <row r="121" spans="1:106">
      <c r="A121">
        <f t="shared" si="8"/>
        <v>5.9499999999999869</v>
      </c>
      <c r="B121" s="24">
        <f ca="1">B120+DeltaRK4!B122</f>
        <v>414.76460037821397</v>
      </c>
      <c r="C121" s="27">
        <f ca="1">'Composition Moles'!D141/'Composition Moles'!$C141</f>
        <v>6.0362807565033511E-2</v>
      </c>
      <c r="D121" s="27">
        <f ca="1">'Composition Moles'!E141/'Composition Moles'!$C141</f>
        <v>2.1634803156791588E-3</v>
      </c>
      <c r="E121" s="27">
        <f ca="1">'Composition Moles'!F141/'Composition Moles'!$C141</f>
        <v>3.0347147018145459E-2</v>
      </c>
      <c r="F121" s="27">
        <f ca="1">'Composition Moles'!G141/'Composition Moles'!$C141</f>
        <v>6.1473949341495655E-3</v>
      </c>
      <c r="G121" s="27">
        <f ca="1">'Composition Moles'!H141/'Composition Moles'!$C141</f>
        <v>4.1095936922633936E-4</v>
      </c>
      <c r="H121" s="27">
        <f ca="1">'Composition Moles'!I141/'Composition Moles'!$C141</f>
        <v>4.3813023661320479E-4</v>
      </c>
      <c r="I121" s="27">
        <f ca="1">'Composition Moles'!J141/'Composition Moles'!$C141</f>
        <v>1.0528711112410347E-4</v>
      </c>
      <c r="J121" s="27">
        <f ca="1">'Composition Moles'!K141/'Composition Moles'!$C141</f>
        <v>5.0945376350372647E-5</v>
      </c>
      <c r="K121" s="27">
        <f ca="1">'Composition Moles'!L141/'Composition Moles'!$C141</f>
        <v>0</v>
      </c>
      <c r="L121" s="27">
        <f ca="1">'Composition Moles'!M141/'Composition Moles'!$C141</f>
        <v>3.3963584233581767E-5</v>
      </c>
      <c r="M121" s="27">
        <f ca="1">'Composition Moles'!N141/'Composition Moles'!$C141</f>
        <v>1.0868346954746165E-4</v>
      </c>
      <c r="N121" s="27">
        <f ca="1">'Composition Moles'!O141/'Composition Moles'!$C141</f>
        <v>0</v>
      </c>
      <c r="O121" s="27">
        <f ca="1">'Composition Moles'!P141/'Composition Moles'!$C141</f>
        <v>0</v>
      </c>
      <c r="P121" s="27">
        <f ca="1">'Composition Moles'!Q141/'Composition Moles'!$C141</f>
        <v>0.14951173931119943</v>
      </c>
      <c r="Q121" s="27">
        <f ca="1">'Composition Moles'!R141/'Composition Moles'!$C141</f>
        <v>1.6981792116790884E-5</v>
      </c>
      <c r="R121" s="27">
        <f ca="1">'Composition Moles'!S141/'Composition Moles'!$C141</f>
        <v>0</v>
      </c>
      <c r="S121" s="27">
        <f ca="1">'Composition Moles'!T141/'Composition Moles'!$C141</f>
        <v>4.4152659503656296E-5</v>
      </c>
      <c r="T121" s="27">
        <f ca="1">'Composition Moles'!U141/'Composition Moles'!$C141</f>
        <v>0</v>
      </c>
      <c r="U121" s="27">
        <f ca="1">'Composition Moles'!V141/'Composition Moles'!$C141</f>
        <v>1.0189075270074529E-5</v>
      </c>
      <c r="V121" s="27">
        <f ca="1">'Composition Moles'!W141/'Composition Moles'!$C141</f>
        <v>0.42213972034378944</v>
      </c>
      <c r="W121" s="27">
        <f ca="1">'Composition Moles'!X141/'Composition Moles'!$C141</f>
        <v>3.3963584233581766E-6</v>
      </c>
      <c r="X121" s="27">
        <f ca="1">'Composition Moles'!Y141/'Composition Moles'!$C141</f>
        <v>1.0189075270074529E-5</v>
      </c>
      <c r="Y121" s="27">
        <f ca="1">'Composition Moles'!Z141/'Composition Moles'!$C141</f>
        <v>0</v>
      </c>
      <c r="Z121" s="27">
        <f ca="1">'Composition Moles'!AA141/'Composition Moles'!$C141</f>
        <v>0</v>
      </c>
      <c r="AA121" s="27">
        <f ca="1">'Composition Moles'!AB141/'Composition Moles'!$C141</f>
        <v>0</v>
      </c>
      <c r="AB121" s="27">
        <f ca="1">'Composition Moles'!AC141/'Composition Moles'!$C141</f>
        <v>0</v>
      </c>
      <c r="AC121" s="27">
        <f ca="1">'Composition Moles'!AD141/'Composition Moles'!$C141</f>
        <v>0</v>
      </c>
      <c r="AD121" s="27">
        <f ca="1">'Composition Moles'!AE141/'Composition Moles'!$C141</f>
        <v>8.7658304499073898E-5</v>
      </c>
      <c r="AE121" s="27">
        <f ca="1">'Composition Moles'!AF141/'Composition Moles'!$C141</f>
        <v>6.0737623741288167E-2</v>
      </c>
      <c r="AF121" s="27">
        <f ca="1">'Composition Moles'!AG141/'Composition Moles'!$C141</f>
        <v>0.12936883427608409</v>
      </c>
      <c r="AG121" s="27">
        <f ca="1">'Composition Moles'!AH141/'Composition Moles'!$C141</f>
        <v>5.2132975561794241E-2</v>
      </c>
      <c r="AH121" s="27">
        <f ca="1">'Composition Moles'!AI141/'Composition Moles'!$C141</f>
        <v>0</v>
      </c>
      <c r="AI121" s="27">
        <f ca="1">'Composition Moles'!AJ141/'Composition Moles'!$C141</f>
        <v>0</v>
      </c>
      <c r="AJ121" s="27">
        <f ca="1">'Composition Moles'!AK141/'Composition Moles'!$C141</f>
        <v>0</v>
      </c>
      <c r="AK121" s="27">
        <f ca="1">'Composition Moles'!AL141/'Composition Moles'!$C141</f>
        <v>7.0644255205850074E-4</v>
      </c>
      <c r="AL121" s="27">
        <f ca="1">'Composition Moles'!AM141/'Composition Moles'!$C141</f>
        <v>1.3812128735186948E-8</v>
      </c>
      <c r="AM121" s="27">
        <f ca="1">'Composition Moles'!AN141/'Composition Moles'!$C141</f>
        <v>1.1896598973533017E-5</v>
      </c>
      <c r="AN121" s="27">
        <f ca="1">'Composition Moles'!AO141/'Composition Moles'!$C141</f>
        <v>8.7999646749210361E-3</v>
      </c>
      <c r="AO121" s="27">
        <f ca="1">'Composition Moles'!AP141/'Composition Moles'!$C141</f>
        <v>6.7349787535192635E-3</v>
      </c>
      <c r="AP121" s="27">
        <f ca="1">'Composition Moles'!AQ141/'Composition Moles'!$C141</f>
        <v>4.4620749415469384E-3</v>
      </c>
      <c r="AQ121" s="27">
        <f ca="1">'Composition Moles'!AR141/'Composition Moles'!$C141</f>
        <v>4.3472647792238965E-2</v>
      </c>
      <c r="AR121" s="27">
        <f ca="1">'Composition Moles'!AS141/'Composition Moles'!$C141</f>
        <v>-9.0350534328784565E-3</v>
      </c>
      <c r="AS121" s="27">
        <f ca="1">'Composition Moles'!AT141/'Composition Moles'!$C141</f>
        <v>1.6404411184819995E-3</v>
      </c>
      <c r="AT121" s="27">
        <f ca="1">'Composition Moles'!AU141/'Composition Moles'!$C141</f>
        <v>1.3585433693432706E-5</v>
      </c>
      <c r="AU121" s="27">
        <f ca="1">'Composition Moles'!AV141/'Composition Moles'!$C141</f>
        <v>0</v>
      </c>
      <c r="AV121" s="27">
        <f ca="1">'Composition Moles'!AW141/'Composition Moles'!$C141</f>
        <v>4.4831931188327932E-4</v>
      </c>
      <c r="AW121" s="27">
        <f ca="1">'Composition Moles'!AX141/'Composition Moles'!$C141</f>
        <v>4.5511202872999568E-4</v>
      </c>
      <c r="AX121" s="27">
        <f ca="1">'Composition Moles'!AY141/'Composition Moles'!$C141</f>
        <v>4.5511202872999568E-4</v>
      </c>
      <c r="AY121" s="27">
        <f ca="1">'Composition Moles'!AZ141/'Composition Moles'!$C141</f>
        <v>4.2114844449641389E-4</v>
      </c>
      <c r="AZ121" s="27">
        <f ca="1">'Composition Moles'!BA141/'Composition Moles'!$C141</f>
        <v>4.7549017927014475E-5</v>
      </c>
      <c r="BA121" s="27">
        <f ca="1">'Composition Moles'!BB141/'Composition Moles'!$C141</f>
        <v>1.2702380503359582E-3</v>
      </c>
      <c r="BB121" s="27">
        <f ca="1">'Composition Moles'!BC141/'Composition Moles'!$C141</f>
        <v>6.3851538359133717E-4</v>
      </c>
      <c r="BC121" s="27">
        <f ca="1">'Composition Moles'!BD141/'Composition Moles'!$C141</f>
        <v>3.6171217208764584E-3</v>
      </c>
      <c r="BD121" s="27">
        <f ca="1">'Composition Moles'!BE141/'Composition Moles'!$C141</f>
        <v>5.2643555562051738E-4</v>
      </c>
      <c r="BE121" s="27">
        <f ca="1">'Composition Moles'!BF141/'Composition Moles'!$C141</f>
        <v>2.2755601436499784E-4</v>
      </c>
      <c r="BF121" s="27">
        <f ca="1">'Composition Moles'!BG141/'Composition Moles'!$C141</f>
        <v>1.901960717080579E-4</v>
      </c>
      <c r="BG121" s="27">
        <f ca="1">'Composition Moles'!BH141/'Composition Moles'!$C141</f>
        <v>7.132352689052171E-4</v>
      </c>
      <c r="BH121" s="27">
        <f ca="1">'Composition Moles'!BI141/'Composition Moles'!$C141</f>
        <v>5.8417364881760642E-4</v>
      </c>
      <c r="BI121" s="27">
        <f ca="1">'Composition Moles'!BJ141/'Composition Moles'!$C141</f>
        <v>4.2114844449641389E-4</v>
      </c>
      <c r="BJ121" s="27">
        <f ca="1">'Composition Moles'!BK141/'Composition Moles'!$C141</f>
        <v>3.2639004448472078E-3</v>
      </c>
      <c r="BK121" s="27">
        <f ca="1">'Composition Moles'!BL141/'Composition Moles'!$C141</f>
        <v>2.0717786382484877E-4</v>
      </c>
      <c r="BL121" s="27">
        <f ca="1">'Composition Moles'!BM141/'Composition Moles'!$C141</f>
        <v>1.5283612905111796E-3</v>
      </c>
      <c r="BM121" s="27">
        <f ca="1">'Composition Moles'!BN141/'Composition Moles'!$C141</f>
        <v>3.2435222943070592E-3</v>
      </c>
      <c r="BN121" s="27">
        <f ca="1">'Composition Moles'!BO141/'Composition Moles'!$C141</f>
        <v>1.5283612905111796E-3</v>
      </c>
      <c r="BO121" s="27">
        <f ca="1">'Composition Moles'!BP141/'Composition Moles'!$C141</f>
        <v>8.7626047322640957E-4</v>
      </c>
      <c r="BP121" s="27">
        <f ca="1">'Composition Moles'!BQ141/'Composition Moles'!$C141</f>
        <v>3.4608892334019817E-3</v>
      </c>
      <c r="BQ121" s="27">
        <f ca="1">'Composition Moles'!BR141/'Composition Moles'!$C141</f>
        <v>2.7238794555332576E-3</v>
      </c>
      <c r="BR121" s="27">
        <f ca="1">'Composition Moles'!BS141/'Composition Moles'!$C141</f>
        <v>5.2983191404387556E-4</v>
      </c>
      <c r="BS121" s="27">
        <f ca="1">'Composition Moles'!BT141/'Composition Moles'!$C141</f>
        <v>1.5827030252849104E-3</v>
      </c>
      <c r="BT121" s="27">
        <f ca="1">'Composition Moles'!BU141/'Composition Moles'!$C141</f>
        <v>0</v>
      </c>
      <c r="BU121" s="27">
        <f t="shared" ca="1" si="7"/>
        <v>1</v>
      </c>
      <c r="BV121" s="56" t="e">
        <f t="shared" ca="1" si="9"/>
        <v>#DIV/0!</v>
      </c>
      <c r="BW121" s="27"/>
      <c r="BX121" s="23"/>
      <c r="BZ121" s="24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</row>
    <row r="122" spans="1:106">
      <c r="A122">
        <f t="shared" si="8"/>
        <v>5.9999999999999867</v>
      </c>
      <c r="B122" s="24">
        <f ca="1">B121+DeltaRK4!B123</f>
        <v>414.77143573591366</v>
      </c>
      <c r="C122" s="27">
        <f ca="1">'Composition Moles'!D142/'Composition Moles'!$C142</f>
        <v>6.036200889770893E-2</v>
      </c>
      <c r="D122" s="27">
        <f ca="1">'Composition Moles'!E142/'Composition Moles'!$C142</f>
        <v>2.1634803156791575E-3</v>
      </c>
      <c r="E122" s="27">
        <f ca="1">'Composition Moles'!F142/'Composition Moles'!$C142</f>
        <v>3.0347944274467194E-2</v>
      </c>
      <c r="F122" s="27">
        <f ca="1">'Composition Moles'!G142/'Composition Moles'!$C142</f>
        <v>6.1473963451523662E-3</v>
      </c>
      <c r="G122" s="27">
        <f ca="1">'Composition Moles'!H142/'Composition Moles'!$C142</f>
        <v>4.1095936922633919E-4</v>
      </c>
      <c r="H122" s="27">
        <f ca="1">'Composition Moles'!I142/'Composition Moles'!$C142</f>
        <v>4.3813023661320462E-4</v>
      </c>
      <c r="I122" s="27">
        <f ca="1">'Composition Moles'!J142/'Composition Moles'!$C142</f>
        <v>1.0528711112410343E-4</v>
      </c>
      <c r="J122" s="27">
        <f ca="1">'Composition Moles'!K142/'Composition Moles'!$C142</f>
        <v>5.0945376350372627E-5</v>
      </c>
      <c r="K122" s="27">
        <f ca="1">'Composition Moles'!L142/'Composition Moles'!$C142</f>
        <v>0</v>
      </c>
      <c r="L122" s="27">
        <f ca="1">'Composition Moles'!M142/'Composition Moles'!$C142</f>
        <v>3.3963584233581753E-5</v>
      </c>
      <c r="M122" s="27">
        <f ca="1">'Composition Moles'!N142/'Composition Moles'!$C142</f>
        <v>1.0868346954746161E-4</v>
      </c>
      <c r="N122" s="27">
        <f ca="1">'Composition Moles'!O142/'Composition Moles'!$C142</f>
        <v>0</v>
      </c>
      <c r="O122" s="27">
        <f ca="1">'Composition Moles'!P142/'Composition Moles'!$C142</f>
        <v>0</v>
      </c>
      <c r="P122" s="27">
        <f ca="1">'Composition Moles'!Q142/'Composition Moles'!$C142</f>
        <v>0.14969042078810715</v>
      </c>
      <c r="Q122" s="27">
        <f ca="1">'Composition Moles'!R142/'Composition Moles'!$C142</f>
        <v>1.6981792116790877E-5</v>
      </c>
      <c r="R122" s="27">
        <f ca="1">'Composition Moles'!S142/'Composition Moles'!$C142</f>
        <v>0</v>
      </c>
      <c r="S122" s="27">
        <f ca="1">'Composition Moles'!T142/'Composition Moles'!$C142</f>
        <v>4.4152659503656276E-5</v>
      </c>
      <c r="T122" s="27">
        <f ca="1">'Composition Moles'!U142/'Composition Moles'!$C142</f>
        <v>0</v>
      </c>
      <c r="U122" s="27">
        <f ca="1">'Composition Moles'!V142/'Composition Moles'!$C142</f>
        <v>1.0189075270074524E-5</v>
      </c>
      <c r="V122" s="27">
        <f ca="1">'Composition Moles'!W142/'Composition Moles'!$C142</f>
        <v>0.42163703840555905</v>
      </c>
      <c r="W122" s="27">
        <f ca="1">'Composition Moles'!X142/'Composition Moles'!$C142</f>
        <v>3.3963584233581753E-6</v>
      </c>
      <c r="X122" s="27">
        <f ca="1">'Composition Moles'!Y142/'Composition Moles'!$C142</f>
        <v>1.0189075270074524E-5</v>
      </c>
      <c r="Y122" s="27">
        <f ca="1">'Composition Moles'!Z142/'Composition Moles'!$C142</f>
        <v>0</v>
      </c>
      <c r="Z122" s="27">
        <f ca="1">'Composition Moles'!AA142/'Composition Moles'!$C142</f>
        <v>0</v>
      </c>
      <c r="AA122" s="27">
        <f ca="1">'Composition Moles'!AB142/'Composition Moles'!$C142</f>
        <v>0</v>
      </c>
      <c r="AB122" s="27">
        <f ca="1">'Composition Moles'!AC142/'Composition Moles'!$C142</f>
        <v>0</v>
      </c>
      <c r="AC122" s="27">
        <f ca="1">'Composition Moles'!AD142/'Composition Moles'!$C142</f>
        <v>0</v>
      </c>
      <c r="AD122" s="27">
        <f ca="1">'Composition Moles'!AE142/'Composition Moles'!$C142</f>
        <v>8.6598443147963393E-5</v>
      </c>
      <c r="AE122" s="27">
        <f ca="1">'Composition Moles'!AF142/'Composition Moles'!$C142</f>
        <v>6.0441406166173522E-2</v>
      </c>
      <c r="AF122" s="27">
        <f ca="1">'Composition Moles'!AG142/'Composition Moles'!$C142</f>
        <v>0.13005720460239265</v>
      </c>
      <c r="AG122" s="27">
        <f ca="1">'Composition Moles'!AH142/'Composition Moles'!$C142</f>
        <v>5.2212800863340354E-2</v>
      </c>
      <c r="AH122" s="27">
        <f ca="1">'Composition Moles'!AI142/'Composition Moles'!$C142</f>
        <v>0</v>
      </c>
      <c r="AI122" s="27">
        <f ca="1">'Composition Moles'!AJ142/'Composition Moles'!$C142</f>
        <v>0</v>
      </c>
      <c r="AJ122" s="27">
        <f ca="1">'Composition Moles'!AK142/'Composition Moles'!$C142</f>
        <v>0</v>
      </c>
      <c r="AK122" s="27">
        <f ca="1">'Composition Moles'!AL142/'Composition Moles'!$C142</f>
        <v>7.0644255205850042E-4</v>
      </c>
      <c r="AL122" s="27">
        <f ca="1">'Composition Moles'!AM142/'Composition Moles'!$C142</f>
        <v>1.2401125931438015E-8</v>
      </c>
      <c r="AM122" s="27">
        <f ca="1">'Composition Moles'!AN142/'Composition Moles'!$C142</f>
        <v>1.1218670779562016E-5</v>
      </c>
      <c r="AN122" s="27">
        <f ca="1">'Composition Moles'!AO142/'Composition Moles'!$C142</f>
        <v>8.7999646749210327E-3</v>
      </c>
      <c r="AO122" s="27">
        <f ca="1">'Composition Moles'!AP142/'Composition Moles'!$C142</f>
        <v>6.7349787535192608E-3</v>
      </c>
      <c r="AP122" s="27">
        <f ca="1">'Composition Moles'!AQ142/'Composition Moles'!$C142</f>
        <v>4.4133288112570002E-3</v>
      </c>
      <c r="AQ122" s="27">
        <f ca="1">'Composition Moles'!AR142/'Composition Moles'!$C142</f>
        <v>4.342390166194901E-2</v>
      </c>
      <c r="AR122" s="27">
        <f ca="1">'Composition Moles'!AS142/'Composition Moles'!$C142</f>
        <v>-9.0837995631683887E-3</v>
      </c>
      <c r="AS122" s="27">
        <f ca="1">'Composition Moles'!AT142/'Composition Moles'!$C142</f>
        <v>1.6404411184819986E-3</v>
      </c>
      <c r="AT122" s="27">
        <f ca="1">'Composition Moles'!AU142/'Composition Moles'!$C142</f>
        <v>1.3585433693432701E-5</v>
      </c>
      <c r="AU122" s="27">
        <f ca="1">'Composition Moles'!AV142/'Composition Moles'!$C142</f>
        <v>0</v>
      </c>
      <c r="AV122" s="27">
        <f ca="1">'Composition Moles'!AW142/'Composition Moles'!$C142</f>
        <v>4.4831931188327916E-4</v>
      </c>
      <c r="AW122" s="27">
        <f ca="1">'Composition Moles'!AX142/'Composition Moles'!$C142</f>
        <v>4.5511202872999552E-4</v>
      </c>
      <c r="AX122" s="27">
        <f ca="1">'Composition Moles'!AY142/'Composition Moles'!$C142</f>
        <v>4.5511202872999552E-4</v>
      </c>
      <c r="AY122" s="27">
        <f ca="1">'Composition Moles'!AZ142/'Composition Moles'!$C142</f>
        <v>4.2114844449641373E-4</v>
      </c>
      <c r="AZ122" s="27">
        <f ca="1">'Composition Moles'!BA142/'Composition Moles'!$C142</f>
        <v>4.7549017927014455E-5</v>
      </c>
      <c r="BA122" s="27">
        <f ca="1">'Composition Moles'!BB142/'Composition Moles'!$C142</f>
        <v>1.2702380503359575E-3</v>
      </c>
      <c r="BB122" s="27">
        <f ca="1">'Composition Moles'!BC142/'Composition Moles'!$C142</f>
        <v>6.3851538359133684E-4</v>
      </c>
      <c r="BC122" s="27">
        <f ca="1">'Composition Moles'!BD142/'Composition Moles'!$C142</f>
        <v>3.6171217208764567E-3</v>
      </c>
      <c r="BD122" s="27">
        <f ca="1">'Composition Moles'!BE142/'Composition Moles'!$C142</f>
        <v>5.2643555562051716E-4</v>
      </c>
      <c r="BE122" s="27">
        <f ca="1">'Composition Moles'!BF142/'Composition Moles'!$C142</f>
        <v>2.2755601436499776E-4</v>
      </c>
      <c r="BF122" s="27">
        <f ca="1">'Composition Moles'!BG142/'Composition Moles'!$C142</f>
        <v>1.9019607170805782E-4</v>
      </c>
      <c r="BG122" s="27">
        <f ca="1">'Composition Moles'!BH142/'Composition Moles'!$C142</f>
        <v>7.1323526890521678E-4</v>
      </c>
      <c r="BH122" s="27">
        <f ca="1">'Composition Moles'!BI142/'Composition Moles'!$C142</f>
        <v>5.8417364881760609E-4</v>
      </c>
      <c r="BI122" s="27">
        <f ca="1">'Composition Moles'!BJ142/'Composition Moles'!$C142</f>
        <v>4.2114844449641373E-4</v>
      </c>
      <c r="BJ122" s="27">
        <f ca="1">'Composition Moles'!BK142/'Composition Moles'!$C142</f>
        <v>3.2639004448472061E-3</v>
      </c>
      <c r="BK122" s="27">
        <f ca="1">'Composition Moles'!BL142/'Composition Moles'!$C142</f>
        <v>2.0717786382484869E-4</v>
      </c>
      <c r="BL122" s="27">
        <f ca="1">'Composition Moles'!BM142/'Composition Moles'!$C142</f>
        <v>1.5283612905111789E-3</v>
      </c>
      <c r="BM122" s="27">
        <f ca="1">'Composition Moles'!BN142/'Composition Moles'!$C142</f>
        <v>3.2435222943070574E-3</v>
      </c>
      <c r="BN122" s="27">
        <f ca="1">'Composition Moles'!BO142/'Composition Moles'!$C142</f>
        <v>1.5283612905111789E-3</v>
      </c>
      <c r="BO122" s="27">
        <f ca="1">'Composition Moles'!BP142/'Composition Moles'!$C142</f>
        <v>8.7626047322640925E-4</v>
      </c>
      <c r="BP122" s="27">
        <f ca="1">'Composition Moles'!BQ142/'Composition Moles'!$C142</f>
        <v>3.4608892334019804E-3</v>
      </c>
      <c r="BQ122" s="27">
        <f ca="1">'Composition Moles'!BR142/'Composition Moles'!$C142</f>
        <v>2.7238794555332563E-3</v>
      </c>
      <c r="BR122" s="27">
        <f ca="1">'Composition Moles'!BS142/'Composition Moles'!$C142</f>
        <v>5.2983191404387534E-4</v>
      </c>
      <c r="BS122" s="27">
        <f ca="1">'Composition Moles'!BT142/'Composition Moles'!$C142</f>
        <v>1.5827030252849096E-3</v>
      </c>
      <c r="BT122" s="27">
        <f ca="1">'Composition Moles'!BU142/'Composition Moles'!$C142</f>
        <v>0</v>
      </c>
      <c r="BU122" s="27">
        <f t="shared" ca="1" si="7"/>
        <v>0.99999999999999967</v>
      </c>
      <c r="BV122" s="56" t="e">
        <f t="shared" ca="1" si="9"/>
        <v>#DIV/0!</v>
      </c>
      <c r="BW122" s="27"/>
      <c r="BX122" s="23"/>
      <c r="BZ122" s="24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</row>
    <row r="123" spans="1:106">
      <c r="A123">
        <f t="shared" si="8"/>
        <v>6.0499999999999865</v>
      </c>
      <c r="B123" s="24">
        <f ca="1">B122+DeltaRK4!B124</f>
        <v>414.77826859319254</v>
      </c>
      <c r="C123" s="27">
        <f ca="1">'Composition Moles'!D143/'Composition Moles'!$C143</f>
        <v>6.0361256334926096E-2</v>
      </c>
      <c r="D123" s="27">
        <f ca="1">'Composition Moles'!E143/'Composition Moles'!$C143</f>
        <v>2.1634803156791583E-3</v>
      </c>
      <c r="E123" s="27">
        <f ca="1">'Composition Moles'!F143/'Composition Moles'!$C143</f>
        <v>3.0348695570411088E-2</v>
      </c>
      <c r="F123" s="27">
        <f ca="1">'Composition Moles'!G143/'Composition Moles'!$C143</f>
        <v>6.1473976119913367E-3</v>
      </c>
      <c r="G123" s="27">
        <f ca="1">'Composition Moles'!H143/'Composition Moles'!$C143</f>
        <v>4.109593692263393E-4</v>
      </c>
      <c r="H123" s="27">
        <f ca="1">'Composition Moles'!I143/'Composition Moles'!$C143</f>
        <v>4.3813023661320473E-4</v>
      </c>
      <c r="I123" s="27">
        <f ca="1">'Composition Moles'!J143/'Composition Moles'!$C143</f>
        <v>1.0528711112410346E-4</v>
      </c>
      <c r="J123" s="27">
        <f ca="1">'Composition Moles'!K143/'Composition Moles'!$C143</f>
        <v>5.094537635037264E-5</v>
      </c>
      <c r="K123" s="27">
        <f ca="1">'Composition Moles'!L143/'Composition Moles'!$C143</f>
        <v>0</v>
      </c>
      <c r="L123" s="27">
        <f ca="1">'Composition Moles'!M143/'Composition Moles'!$C143</f>
        <v>3.3963584233581767E-5</v>
      </c>
      <c r="M123" s="27">
        <f ca="1">'Composition Moles'!N143/'Composition Moles'!$C143</f>
        <v>1.0868346954746164E-4</v>
      </c>
      <c r="N123" s="27">
        <f ca="1">'Composition Moles'!O143/'Composition Moles'!$C143</f>
        <v>0</v>
      </c>
      <c r="O123" s="27">
        <f ca="1">'Composition Moles'!P143/'Composition Moles'!$C143</f>
        <v>0</v>
      </c>
      <c r="P123" s="27">
        <f ca="1">'Composition Moles'!Q143/'Composition Moles'!$C143</f>
        <v>0.14986211876885561</v>
      </c>
      <c r="Q123" s="27">
        <f ca="1">'Composition Moles'!R143/'Composition Moles'!$C143</f>
        <v>1.6981792116790884E-5</v>
      </c>
      <c r="R123" s="27">
        <f ca="1">'Composition Moles'!S143/'Composition Moles'!$C143</f>
        <v>0</v>
      </c>
      <c r="S123" s="27">
        <f ca="1">'Composition Moles'!T143/'Composition Moles'!$C143</f>
        <v>4.415265950365629E-5</v>
      </c>
      <c r="T123" s="27">
        <f ca="1">'Composition Moles'!U143/'Composition Moles'!$C143</f>
        <v>0</v>
      </c>
      <c r="U123" s="27">
        <f ca="1">'Composition Moles'!V143/'Composition Moles'!$C143</f>
        <v>1.0189075270074528E-5</v>
      </c>
      <c r="V123" s="27">
        <f ca="1">'Composition Moles'!W143/'Composition Moles'!$C143</f>
        <v>0.42115008721713315</v>
      </c>
      <c r="W123" s="27">
        <f ca="1">'Composition Moles'!X143/'Composition Moles'!$C143</f>
        <v>3.3963584233581762E-6</v>
      </c>
      <c r="X123" s="27">
        <f ca="1">'Composition Moles'!Y143/'Composition Moles'!$C143</f>
        <v>1.0189075270074528E-5</v>
      </c>
      <c r="Y123" s="27">
        <f ca="1">'Composition Moles'!Z143/'Composition Moles'!$C143</f>
        <v>0</v>
      </c>
      <c r="Z123" s="27">
        <f ca="1">'Composition Moles'!AA143/'Composition Moles'!$C143</f>
        <v>0</v>
      </c>
      <c r="AA123" s="27">
        <f ca="1">'Composition Moles'!AB143/'Composition Moles'!$C143</f>
        <v>0</v>
      </c>
      <c r="AB123" s="27">
        <f ca="1">'Composition Moles'!AC143/'Composition Moles'!$C143</f>
        <v>0</v>
      </c>
      <c r="AC123" s="27">
        <f ca="1">'Composition Moles'!AD143/'Composition Moles'!$C143</f>
        <v>0</v>
      </c>
      <c r="AD123" s="27">
        <f ca="1">'Composition Moles'!AE143/'Composition Moles'!$C143</f>
        <v>8.5566527624257477E-5</v>
      </c>
      <c r="AE123" s="27">
        <f ca="1">'Composition Moles'!AF143/'Composition Moles'!$C143</f>
        <v>6.0145688292518124E-2</v>
      </c>
      <c r="AF123" s="27">
        <f ca="1">'Composition Moles'!AG143/'Composition Moles'!$C143</f>
        <v>0.13073714136644141</v>
      </c>
      <c r="AG123" s="27">
        <f ca="1">'Composition Moles'!AH143/'Composition Moles'!$C143</f>
        <v>5.2289928715482319E-2</v>
      </c>
      <c r="AH123" s="27">
        <f ca="1">'Composition Moles'!AI143/'Composition Moles'!$C143</f>
        <v>0</v>
      </c>
      <c r="AI123" s="27">
        <f ca="1">'Composition Moles'!AJ143/'Composition Moles'!$C143</f>
        <v>0</v>
      </c>
      <c r="AJ123" s="27">
        <f ca="1">'Composition Moles'!AK143/'Composition Moles'!$C143</f>
        <v>0</v>
      </c>
      <c r="AK123" s="27">
        <f ca="1">'Composition Moles'!AL143/'Composition Moles'!$C143</f>
        <v>7.0644255205850064E-4</v>
      </c>
      <c r="AL123" s="27">
        <f ca="1">'Composition Moles'!AM143/'Composition Moles'!$C143</f>
        <v>1.1134286963063722E-8</v>
      </c>
      <c r="AM123" s="27">
        <f ca="1">'Composition Moles'!AN143/'Composition Moles'!$C143</f>
        <v>1.0586921427339175E-5</v>
      </c>
      <c r="AN123" s="27">
        <f ca="1">'Composition Moles'!AO143/'Composition Moles'!$C143</f>
        <v>8.7999646749210344E-3</v>
      </c>
      <c r="AO123" s="27">
        <f ca="1">'Composition Moles'!AP143/'Composition Moles'!$C143</f>
        <v>6.7349787535192626E-3</v>
      </c>
      <c r="AP123" s="27">
        <f ca="1">'Composition Moles'!AQ143/'Composition Moles'!$C143</f>
        <v>4.3651859435427697E-3</v>
      </c>
      <c r="AQ123" s="27">
        <f ca="1">'Composition Moles'!AR143/'Composition Moles'!$C143</f>
        <v>4.3375758794234789E-2</v>
      </c>
      <c r="AR123" s="27">
        <f ca="1">'Composition Moles'!AS143/'Composition Moles'!$C143</f>
        <v>-9.1319424308826218E-3</v>
      </c>
      <c r="AS123" s="27">
        <f ca="1">'Composition Moles'!AT143/'Composition Moles'!$C143</f>
        <v>1.640441118481999E-3</v>
      </c>
      <c r="AT123" s="27">
        <f ca="1">'Composition Moles'!AU143/'Composition Moles'!$C143</f>
        <v>1.3585433693432705E-5</v>
      </c>
      <c r="AU123" s="27">
        <f ca="1">'Composition Moles'!AV143/'Composition Moles'!$C143</f>
        <v>0</v>
      </c>
      <c r="AV123" s="27">
        <f ca="1">'Composition Moles'!AW143/'Composition Moles'!$C143</f>
        <v>4.4831931188327927E-4</v>
      </c>
      <c r="AW123" s="27">
        <f ca="1">'Composition Moles'!AX143/'Composition Moles'!$C143</f>
        <v>4.5511202872999563E-4</v>
      </c>
      <c r="AX123" s="27">
        <f ca="1">'Composition Moles'!AY143/'Composition Moles'!$C143</f>
        <v>4.5511202872999563E-4</v>
      </c>
      <c r="AY123" s="27">
        <f ca="1">'Composition Moles'!AZ143/'Composition Moles'!$C143</f>
        <v>4.2114844449641384E-4</v>
      </c>
      <c r="AZ123" s="27">
        <f ca="1">'Composition Moles'!BA143/'Composition Moles'!$C143</f>
        <v>4.7549017927014468E-5</v>
      </c>
      <c r="BA123" s="27">
        <f ca="1">'Composition Moles'!BB143/'Composition Moles'!$C143</f>
        <v>1.270238050335958E-3</v>
      </c>
      <c r="BB123" s="27">
        <f ca="1">'Composition Moles'!BC143/'Composition Moles'!$C143</f>
        <v>6.3851538359133706E-4</v>
      </c>
      <c r="BC123" s="27">
        <f ca="1">'Composition Moles'!BD143/'Composition Moles'!$C143</f>
        <v>3.617121720876458E-3</v>
      </c>
      <c r="BD123" s="27">
        <f ca="1">'Composition Moles'!BE143/'Composition Moles'!$C143</f>
        <v>5.2643555562051727E-4</v>
      </c>
      <c r="BE123" s="27">
        <f ca="1">'Composition Moles'!BF143/'Composition Moles'!$C143</f>
        <v>2.2755601436499781E-4</v>
      </c>
      <c r="BF123" s="27">
        <f ca="1">'Composition Moles'!BG143/'Composition Moles'!$C143</f>
        <v>1.9019607170805787E-4</v>
      </c>
      <c r="BG123" s="27">
        <f ca="1">'Composition Moles'!BH143/'Composition Moles'!$C143</f>
        <v>7.1323526890521699E-4</v>
      </c>
      <c r="BH123" s="27">
        <f ca="1">'Composition Moles'!BI143/'Composition Moles'!$C143</f>
        <v>5.8417364881760631E-4</v>
      </c>
      <c r="BI123" s="27">
        <f ca="1">'Composition Moles'!BJ143/'Composition Moles'!$C143</f>
        <v>4.2114844449641384E-4</v>
      </c>
      <c r="BJ123" s="27">
        <f ca="1">'Composition Moles'!BK143/'Composition Moles'!$C143</f>
        <v>3.2639004448472069E-3</v>
      </c>
      <c r="BK123" s="27">
        <f ca="1">'Composition Moles'!BL143/'Composition Moles'!$C143</f>
        <v>2.0717786382484874E-4</v>
      </c>
      <c r="BL123" s="27">
        <f ca="1">'Composition Moles'!BM143/'Composition Moles'!$C143</f>
        <v>1.5283612905111793E-3</v>
      </c>
      <c r="BM123" s="27">
        <f ca="1">'Composition Moles'!BN143/'Composition Moles'!$C143</f>
        <v>3.2435222943070583E-3</v>
      </c>
      <c r="BN123" s="27">
        <f ca="1">'Composition Moles'!BO143/'Composition Moles'!$C143</f>
        <v>1.5283612905111793E-3</v>
      </c>
      <c r="BO123" s="27">
        <f ca="1">'Composition Moles'!BP143/'Composition Moles'!$C143</f>
        <v>8.7626047322640946E-4</v>
      </c>
      <c r="BP123" s="27">
        <f ca="1">'Composition Moles'!BQ143/'Composition Moles'!$C143</f>
        <v>3.4608892334019813E-3</v>
      </c>
      <c r="BQ123" s="27">
        <f ca="1">'Composition Moles'!BR143/'Composition Moles'!$C143</f>
        <v>2.7238794555332572E-3</v>
      </c>
      <c r="BR123" s="27">
        <f ca="1">'Composition Moles'!BS143/'Composition Moles'!$C143</f>
        <v>5.2983191404387545E-4</v>
      </c>
      <c r="BS123" s="27">
        <f ca="1">'Composition Moles'!BT143/'Composition Moles'!$C143</f>
        <v>1.5827030252849102E-3</v>
      </c>
      <c r="BT123" s="27">
        <f ca="1">'Composition Moles'!BU143/'Composition Moles'!$C143</f>
        <v>0</v>
      </c>
      <c r="BU123" s="27">
        <f t="shared" ca="1" si="7"/>
        <v>0.99999999999999989</v>
      </c>
      <c r="BV123" s="56" t="e">
        <f t="shared" ca="1" si="9"/>
        <v>#DIV/0!</v>
      </c>
      <c r="BW123" s="27"/>
      <c r="BX123" s="23"/>
      <c r="BZ123" s="24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</row>
    <row r="124" spans="1:106">
      <c r="A124">
        <f t="shared" si="8"/>
        <v>6.0999999999999863</v>
      </c>
      <c r="B124" s="24">
        <f ca="1">B123+DeltaRK4!B125</f>
        <v>414.78510013860813</v>
      </c>
      <c r="C124" s="27">
        <f ca="1">'Composition Moles'!D144/'Composition Moles'!$C144</f>
        <v>6.0360546723610402E-2</v>
      </c>
      <c r="D124" s="27">
        <f ca="1">'Composition Moles'!E144/'Composition Moles'!$C144</f>
        <v>2.1634803156791588E-3</v>
      </c>
      <c r="E124" s="27">
        <f ca="1">'Composition Moles'!F144/'Composition Moles'!$C144</f>
        <v>3.0349404044319135E-2</v>
      </c>
      <c r="F124" s="27">
        <f ca="1">'Composition Moles'!G144/'Composition Moles'!$C144</f>
        <v>6.1473987493989978E-3</v>
      </c>
      <c r="G124" s="27">
        <f ca="1">'Composition Moles'!H144/'Composition Moles'!$C144</f>
        <v>4.1095936922633936E-4</v>
      </c>
      <c r="H124" s="27">
        <f ca="1">'Composition Moles'!I144/'Composition Moles'!$C144</f>
        <v>4.3813023661320479E-4</v>
      </c>
      <c r="I124" s="27">
        <f ca="1">'Composition Moles'!J144/'Composition Moles'!$C144</f>
        <v>1.0528711112410347E-4</v>
      </c>
      <c r="J124" s="27">
        <f ca="1">'Composition Moles'!K144/'Composition Moles'!$C144</f>
        <v>5.0945376350372647E-5</v>
      </c>
      <c r="K124" s="27">
        <f ca="1">'Composition Moles'!L144/'Composition Moles'!$C144</f>
        <v>0</v>
      </c>
      <c r="L124" s="27">
        <f ca="1">'Composition Moles'!M144/'Composition Moles'!$C144</f>
        <v>3.3963584233581767E-5</v>
      </c>
      <c r="M124" s="27">
        <f ca="1">'Composition Moles'!N144/'Composition Moles'!$C144</f>
        <v>1.0868346954746165E-4</v>
      </c>
      <c r="N124" s="27">
        <f ca="1">'Composition Moles'!O144/'Composition Moles'!$C144</f>
        <v>0</v>
      </c>
      <c r="O124" s="27">
        <f ca="1">'Composition Moles'!P144/'Composition Moles'!$C144</f>
        <v>0</v>
      </c>
      <c r="P124" s="27">
        <f ca="1">'Composition Moles'!Q144/'Composition Moles'!$C144</f>
        <v>0.15002695465085941</v>
      </c>
      <c r="Q124" s="27">
        <f ca="1">'Composition Moles'!R144/'Composition Moles'!$C144</f>
        <v>1.6981792116790884E-5</v>
      </c>
      <c r="R124" s="27">
        <f ca="1">'Composition Moles'!S144/'Composition Moles'!$C144</f>
        <v>0</v>
      </c>
      <c r="S124" s="27">
        <f ca="1">'Composition Moles'!T144/'Composition Moles'!$C144</f>
        <v>4.4152659503656296E-5</v>
      </c>
      <c r="T124" s="27">
        <f ca="1">'Composition Moles'!U144/'Composition Moles'!$C144</f>
        <v>0</v>
      </c>
      <c r="U124" s="27">
        <f ca="1">'Composition Moles'!V144/'Composition Moles'!$C144</f>
        <v>1.0189075270074529E-5</v>
      </c>
      <c r="V124" s="27">
        <f ca="1">'Composition Moles'!W144/'Composition Moles'!$C144</f>
        <v>0.42067859603318369</v>
      </c>
      <c r="W124" s="27">
        <f ca="1">'Composition Moles'!X144/'Composition Moles'!$C144</f>
        <v>3.3963584233581766E-6</v>
      </c>
      <c r="X124" s="27">
        <f ca="1">'Composition Moles'!Y144/'Composition Moles'!$C144</f>
        <v>1.0189075270074529E-5</v>
      </c>
      <c r="Y124" s="27">
        <f ca="1">'Composition Moles'!Z144/'Composition Moles'!$C144</f>
        <v>0</v>
      </c>
      <c r="Z124" s="27">
        <f ca="1">'Composition Moles'!AA144/'Composition Moles'!$C144</f>
        <v>0</v>
      </c>
      <c r="AA124" s="27">
        <f ca="1">'Composition Moles'!AB144/'Composition Moles'!$C144</f>
        <v>0</v>
      </c>
      <c r="AB124" s="27">
        <f ca="1">'Composition Moles'!AC144/'Composition Moles'!$C144</f>
        <v>0</v>
      </c>
      <c r="AC124" s="27">
        <f ca="1">'Composition Moles'!AD144/'Composition Moles'!$C144</f>
        <v>0</v>
      </c>
      <c r="AD124" s="27">
        <f ca="1">'Composition Moles'!AE144/'Composition Moles'!$C144</f>
        <v>8.4535023591676006E-5</v>
      </c>
      <c r="AE124" s="27">
        <f ca="1">'Composition Moles'!AF144/'Composition Moles'!$C144</f>
        <v>5.9850534107643669E-2</v>
      </c>
      <c r="AF124" s="27">
        <f ca="1">'Composition Moles'!AG144/'Composition Moles'!$C144</f>
        <v>0.13140873549743406</v>
      </c>
      <c r="AG124" s="27">
        <f ca="1">'Composition Moles'!AH144/'Composition Moles'!$C144</f>
        <v>5.2364415355323476E-2</v>
      </c>
      <c r="AH124" s="27">
        <f ca="1">'Composition Moles'!AI144/'Composition Moles'!$C144</f>
        <v>0</v>
      </c>
      <c r="AI124" s="27">
        <f ca="1">'Composition Moles'!AJ144/'Composition Moles'!$C144</f>
        <v>0</v>
      </c>
      <c r="AJ124" s="27">
        <f ca="1">'Composition Moles'!AK144/'Composition Moles'!$C144</f>
        <v>0</v>
      </c>
      <c r="AK124" s="27">
        <f ca="1">'Composition Moles'!AL144/'Composition Moles'!$C144</f>
        <v>7.0644255205850074E-4</v>
      </c>
      <c r="AL124" s="27">
        <f ca="1">'Composition Moles'!AM144/'Composition Moles'!$C144</f>
        <v>9.99687930227516E-9</v>
      </c>
      <c r="AM124" s="27">
        <f ca="1">'Composition Moles'!AN144/'Composition Moles'!$C144</f>
        <v>9.9981095871947991E-6</v>
      </c>
      <c r="AN124" s="27">
        <f ca="1">'Composition Moles'!AO144/'Composition Moles'!$C144</f>
        <v>8.7999646749210361E-3</v>
      </c>
      <c r="AO124" s="27">
        <f ca="1">'Composition Moles'!AP144/'Composition Moles'!$C144</f>
        <v>6.7349787535192635E-3</v>
      </c>
      <c r="AP124" s="27">
        <f ca="1">'Composition Moles'!AQ144/'Composition Moles'!$C144</f>
        <v>4.317635999965032E-3</v>
      </c>
      <c r="AQ124" s="27">
        <f ca="1">'Composition Moles'!AR144/'Composition Moles'!$C144</f>
        <v>4.3328208850657059E-2</v>
      </c>
      <c r="AR124" s="27">
        <f ca="1">'Composition Moles'!AS144/'Composition Moles'!$C144</f>
        <v>-9.1794923744603629E-3</v>
      </c>
      <c r="AS124" s="27">
        <f ca="1">'Composition Moles'!AT144/'Composition Moles'!$C144</f>
        <v>1.6404411184819995E-3</v>
      </c>
      <c r="AT124" s="27">
        <f ca="1">'Composition Moles'!AU144/'Composition Moles'!$C144</f>
        <v>1.3585433693432706E-5</v>
      </c>
      <c r="AU124" s="27">
        <f ca="1">'Composition Moles'!AV144/'Composition Moles'!$C144</f>
        <v>0</v>
      </c>
      <c r="AV124" s="27">
        <f ca="1">'Composition Moles'!AW144/'Composition Moles'!$C144</f>
        <v>4.4831931188327932E-4</v>
      </c>
      <c r="AW124" s="27">
        <f ca="1">'Composition Moles'!AX144/'Composition Moles'!$C144</f>
        <v>4.5511202872999568E-4</v>
      </c>
      <c r="AX124" s="27">
        <f ca="1">'Composition Moles'!AY144/'Composition Moles'!$C144</f>
        <v>4.5511202872999568E-4</v>
      </c>
      <c r="AY124" s="27">
        <f ca="1">'Composition Moles'!AZ144/'Composition Moles'!$C144</f>
        <v>4.2114844449641389E-4</v>
      </c>
      <c r="AZ124" s="27">
        <f ca="1">'Composition Moles'!BA144/'Composition Moles'!$C144</f>
        <v>4.7549017927014475E-5</v>
      </c>
      <c r="BA124" s="27">
        <f ca="1">'Composition Moles'!BB144/'Composition Moles'!$C144</f>
        <v>1.2702380503359582E-3</v>
      </c>
      <c r="BB124" s="27">
        <f ca="1">'Composition Moles'!BC144/'Composition Moles'!$C144</f>
        <v>6.3851538359133717E-4</v>
      </c>
      <c r="BC124" s="27">
        <f ca="1">'Composition Moles'!BD144/'Composition Moles'!$C144</f>
        <v>3.6171217208764584E-3</v>
      </c>
      <c r="BD124" s="27">
        <f ca="1">'Composition Moles'!BE144/'Composition Moles'!$C144</f>
        <v>5.2643555562051738E-4</v>
      </c>
      <c r="BE124" s="27">
        <f ca="1">'Composition Moles'!BF144/'Composition Moles'!$C144</f>
        <v>2.2755601436499784E-4</v>
      </c>
      <c r="BF124" s="27">
        <f ca="1">'Composition Moles'!BG144/'Composition Moles'!$C144</f>
        <v>1.901960717080579E-4</v>
      </c>
      <c r="BG124" s="27">
        <f ca="1">'Composition Moles'!BH144/'Composition Moles'!$C144</f>
        <v>7.132352689052171E-4</v>
      </c>
      <c r="BH124" s="27">
        <f ca="1">'Composition Moles'!BI144/'Composition Moles'!$C144</f>
        <v>5.8417364881760642E-4</v>
      </c>
      <c r="BI124" s="27">
        <f ca="1">'Composition Moles'!BJ144/'Composition Moles'!$C144</f>
        <v>4.2114844449641389E-4</v>
      </c>
      <c r="BJ124" s="27">
        <f ca="1">'Composition Moles'!BK144/'Composition Moles'!$C144</f>
        <v>3.2639004448472078E-3</v>
      </c>
      <c r="BK124" s="27">
        <f ca="1">'Composition Moles'!BL144/'Composition Moles'!$C144</f>
        <v>2.0717786382484877E-4</v>
      </c>
      <c r="BL124" s="27">
        <f ca="1">'Composition Moles'!BM144/'Composition Moles'!$C144</f>
        <v>1.5283612905111796E-3</v>
      </c>
      <c r="BM124" s="27">
        <f ca="1">'Composition Moles'!BN144/'Composition Moles'!$C144</f>
        <v>3.2435222943070592E-3</v>
      </c>
      <c r="BN124" s="27">
        <f ca="1">'Composition Moles'!BO144/'Composition Moles'!$C144</f>
        <v>1.5283612905111796E-3</v>
      </c>
      <c r="BO124" s="27">
        <f ca="1">'Composition Moles'!BP144/'Composition Moles'!$C144</f>
        <v>8.7626047322640957E-4</v>
      </c>
      <c r="BP124" s="27">
        <f ca="1">'Composition Moles'!BQ144/'Composition Moles'!$C144</f>
        <v>3.4608892334019817E-3</v>
      </c>
      <c r="BQ124" s="27">
        <f ca="1">'Composition Moles'!BR144/'Composition Moles'!$C144</f>
        <v>2.7238794555332576E-3</v>
      </c>
      <c r="BR124" s="27">
        <f ca="1">'Composition Moles'!BS144/'Composition Moles'!$C144</f>
        <v>5.2983191404387556E-4</v>
      </c>
      <c r="BS124" s="27">
        <f ca="1">'Composition Moles'!BT144/'Composition Moles'!$C144</f>
        <v>1.5827030252849104E-3</v>
      </c>
      <c r="BT124" s="27">
        <f ca="1">'Composition Moles'!BU144/'Composition Moles'!$C144</f>
        <v>0</v>
      </c>
      <c r="BU124" s="27">
        <f t="shared" ca="1" si="7"/>
        <v>1</v>
      </c>
      <c r="BV124" s="56" t="e">
        <f t="shared" ca="1" si="9"/>
        <v>#DIV/0!</v>
      </c>
      <c r="BW124" s="27"/>
      <c r="BX124" s="23"/>
      <c r="BZ124" s="24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</row>
    <row r="125" spans="1:106">
      <c r="A125">
        <f t="shared" si="8"/>
        <v>6.1499999999999861</v>
      </c>
      <c r="B125" s="24">
        <f ca="1">B124+DeltaRK4!B126</f>
        <v>414.79192575146851</v>
      </c>
      <c r="C125" s="27">
        <f ca="1">'Composition Moles'!D145/'Composition Moles'!$C145</f>
        <v>6.0359877132671803E-2</v>
      </c>
      <c r="D125" s="27">
        <f ca="1">'Composition Moles'!E145/'Composition Moles'!$C145</f>
        <v>2.1634803156791588E-3</v>
      </c>
      <c r="E125" s="27">
        <f ca="1">'Composition Moles'!F145/'Composition Moles'!$C145</f>
        <v>3.0350072614054924E-2</v>
      </c>
      <c r="F125" s="27">
        <f ca="1">'Composition Moles'!G145/'Composition Moles'!$C145</f>
        <v>6.147399770601825E-3</v>
      </c>
      <c r="G125" s="27">
        <f ca="1">'Composition Moles'!H145/'Composition Moles'!$C145</f>
        <v>4.1095936922633941E-4</v>
      </c>
      <c r="H125" s="27">
        <f ca="1">'Composition Moles'!I145/'Composition Moles'!$C145</f>
        <v>4.3813023661320489E-4</v>
      </c>
      <c r="I125" s="27">
        <f ca="1">'Composition Moles'!J145/'Composition Moles'!$C145</f>
        <v>1.0528711112410349E-4</v>
      </c>
      <c r="J125" s="27">
        <f ca="1">'Composition Moles'!K145/'Composition Moles'!$C145</f>
        <v>5.0945376350372654E-5</v>
      </c>
      <c r="K125" s="27">
        <f ca="1">'Composition Moles'!L145/'Composition Moles'!$C145</f>
        <v>0</v>
      </c>
      <c r="L125" s="27">
        <f ca="1">'Composition Moles'!M145/'Composition Moles'!$C145</f>
        <v>3.3963584233581774E-5</v>
      </c>
      <c r="M125" s="27">
        <f ca="1">'Composition Moles'!N145/'Composition Moles'!$C145</f>
        <v>1.0868346954746168E-4</v>
      </c>
      <c r="N125" s="27">
        <f ca="1">'Composition Moles'!O145/'Composition Moles'!$C145</f>
        <v>0</v>
      </c>
      <c r="O125" s="27">
        <f ca="1">'Composition Moles'!P145/'Composition Moles'!$C145</f>
        <v>0</v>
      </c>
      <c r="P125" s="27">
        <f ca="1">'Composition Moles'!Q145/'Composition Moles'!$C145</f>
        <v>0.15018507016875429</v>
      </c>
      <c r="Q125" s="27">
        <f ca="1">'Composition Moles'!R145/'Composition Moles'!$C145</f>
        <v>1.6981792116790887E-5</v>
      </c>
      <c r="R125" s="27">
        <f ca="1">'Composition Moles'!S145/'Composition Moles'!$C145</f>
        <v>0</v>
      </c>
      <c r="S125" s="27">
        <f ca="1">'Composition Moles'!T145/'Composition Moles'!$C145</f>
        <v>4.4152659503656303E-5</v>
      </c>
      <c r="T125" s="27">
        <f ca="1">'Composition Moles'!U145/'Composition Moles'!$C145</f>
        <v>0</v>
      </c>
      <c r="U125" s="27">
        <f ca="1">'Composition Moles'!V145/'Composition Moles'!$C145</f>
        <v>1.0189075270074531E-5</v>
      </c>
      <c r="V125" s="27">
        <f ca="1">'Composition Moles'!W145/'Composition Moles'!$C145</f>
        <v>0.42022225399521096</v>
      </c>
      <c r="W125" s="27">
        <f ca="1">'Composition Moles'!X145/'Composition Moles'!$C145</f>
        <v>3.3963584233581775E-6</v>
      </c>
      <c r="X125" s="27">
        <f ca="1">'Composition Moles'!Y145/'Composition Moles'!$C145</f>
        <v>1.0189075270074531E-5</v>
      </c>
      <c r="Y125" s="27">
        <f ca="1">'Composition Moles'!Z145/'Composition Moles'!$C145</f>
        <v>0</v>
      </c>
      <c r="Z125" s="27">
        <f ca="1">'Composition Moles'!AA145/'Composition Moles'!$C145</f>
        <v>0</v>
      </c>
      <c r="AA125" s="27">
        <f ca="1">'Composition Moles'!AB145/'Composition Moles'!$C145</f>
        <v>0</v>
      </c>
      <c r="AB125" s="27">
        <f ca="1">'Composition Moles'!AC145/'Composition Moles'!$C145</f>
        <v>0</v>
      </c>
      <c r="AC125" s="27">
        <f ca="1">'Composition Moles'!AD145/'Composition Moles'!$C145</f>
        <v>0</v>
      </c>
      <c r="AD125" s="27">
        <f ca="1">'Composition Moles'!AE145/'Composition Moles'!$C145</f>
        <v>8.3498520324865692E-5</v>
      </c>
      <c r="AE125" s="27">
        <f ca="1">'Composition Moles'!AF145/'Composition Moles'!$C145</f>
        <v>5.9556004542070252E-2</v>
      </c>
      <c r="AF125" s="27">
        <f ca="1">'Composition Moles'!AG145/'Composition Moles'!$C145</f>
        <v>0.13207207837793189</v>
      </c>
      <c r="AG125" s="27">
        <f ca="1">'Composition Moles'!AH145/'Composition Moles'!$C145</f>
        <v>5.2436316269006931E-2</v>
      </c>
      <c r="AH125" s="27">
        <f ca="1">'Composition Moles'!AI145/'Composition Moles'!$C145</f>
        <v>0</v>
      </c>
      <c r="AI125" s="27">
        <f ca="1">'Composition Moles'!AJ145/'Composition Moles'!$C145</f>
        <v>0</v>
      </c>
      <c r="AJ125" s="27">
        <f ca="1">'Composition Moles'!AK145/'Composition Moles'!$C145</f>
        <v>0</v>
      </c>
      <c r="AK125" s="27">
        <f ca="1">'Composition Moles'!AL145/'Composition Moles'!$C145</f>
        <v>7.0644255205850085E-4</v>
      </c>
      <c r="AL125" s="27">
        <f ca="1">'Composition Moles'!AM145/'Composition Moles'!$C145</f>
        <v>8.9756764761685228E-9</v>
      </c>
      <c r="AM125" s="27">
        <f ca="1">'Composition Moles'!AN145/'Composition Moles'!$C145</f>
        <v>9.4492223733892682E-6</v>
      </c>
      <c r="AN125" s="27">
        <f ca="1">'Composition Moles'!AO145/'Composition Moles'!$C145</f>
        <v>8.7999646749210379E-3</v>
      </c>
      <c r="AO125" s="27">
        <f ca="1">'Composition Moles'!AP145/'Composition Moles'!$C145</f>
        <v>6.7349787535192652E-3</v>
      </c>
      <c r="AP125" s="27">
        <f ca="1">'Composition Moles'!AQ145/'Composition Moles'!$C145</f>
        <v>4.2706689010162096E-3</v>
      </c>
      <c r="AQ125" s="27">
        <f ca="1">'Composition Moles'!AR145/'Composition Moles'!$C145</f>
        <v>4.3281241751708242E-2</v>
      </c>
      <c r="AR125" s="27">
        <f ca="1">'Composition Moles'!AS145/'Composition Moles'!$C145</f>
        <v>-9.2264594734091879E-3</v>
      </c>
      <c r="AS125" s="27">
        <f ca="1">'Composition Moles'!AT145/'Composition Moles'!$C145</f>
        <v>1.6404411184819997E-3</v>
      </c>
      <c r="AT125" s="27">
        <f ca="1">'Composition Moles'!AU145/'Composition Moles'!$C145</f>
        <v>1.358543369343271E-5</v>
      </c>
      <c r="AU125" s="27">
        <f ca="1">'Composition Moles'!AV145/'Composition Moles'!$C145</f>
        <v>0</v>
      </c>
      <c r="AV125" s="27">
        <f ca="1">'Composition Moles'!AW145/'Composition Moles'!$C145</f>
        <v>4.4831931188327943E-4</v>
      </c>
      <c r="AW125" s="27">
        <f ca="1">'Composition Moles'!AX145/'Composition Moles'!$C145</f>
        <v>4.5511202872999579E-4</v>
      </c>
      <c r="AX125" s="27">
        <f ca="1">'Composition Moles'!AY145/'Composition Moles'!$C145</f>
        <v>4.5511202872999579E-4</v>
      </c>
      <c r="AY125" s="27">
        <f ca="1">'Composition Moles'!AZ145/'Composition Moles'!$C145</f>
        <v>4.2114844449641395E-4</v>
      </c>
      <c r="AZ125" s="27">
        <f ca="1">'Composition Moles'!BA145/'Composition Moles'!$C145</f>
        <v>4.7549017927014489E-5</v>
      </c>
      <c r="BA125" s="27">
        <f ca="1">'Composition Moles'!BB145/'Composition Moles'!$C145</f>
        <v>1.2702380503359584E-3</v>
      </c>
      <c r="BB125" s="27">
        <f ca="1">'Composition Moles'!BC145/'Composition Moles'!$C145</f>
        <v>6.3851538359133728E-4</v>
      </c>
      <c r="BC125" s="27">
        <f ca="1">'Composition Moles'!BD145/'Composition Moles'!$C145</f>
        <v>3.6171217208764588E-3</v>
      </c>
      <c r="BD125" s="27">
        <f ca="1">'Composition Moles'!BE145/'Composition Moles'!$C145</f>
        <v>5.2643555562051749E-4</v>
      </c>
      <c r="BE125" s="27">
        <f ca="1">'Composition Moles'!BF145/'Composition Moles'!$C145</f>
        <v>2.2755601436499789E-4</v>
      </c>
      <c r="BF125" s="27">
        <f ca="1">'Composition Moles'!BG145/'Composition Moles'!$C145</f>
        <v>1.9019607170805796E-4</v>
      </c>
      <c r="BG125" s="27">
        <f ca="1">'Composition Moles'!BH145/'Composition Moles'!$C145</f>
        <v>7.1323526890521721E-4</v>
      </c>
      <c r="BH125" s="27">
        <f ca="1">'Composition Moles'!BI145/'Composition Moles'!$C145</f>
        <v>5.8417364881760653E-4</v>
      </c>
      <c r="BI125" s="27">
        <f ca="1">'Composition Moles'!BJ145/'Composition Moles'!$C145</f>
        <v>4.2114844449641395E-4</v>
      </c>
      <c r="BJ125" s="27">
        <f ca="1">'Composition Moles'!BK145/'Composition Moles'!$C145</f>
        <v>3.2639004448472082E-3</v>
      </c>
      <c r="BK125" s="27">
        <f ca="1">'Composition Moles'!BL145/'Composition Moles'!$C145</f>
        <v>2.0717786382484879E-4</v>
      </c>
      <c r="BL125" s="27">
        <f ca="1">'Composition Moles'!BM145/'Composition Moles'!$C145</f>
        <v>1.5283612905111798E-3</v>
      </c>
      <c r="BM125" s="27">
        <f ca="1">'Composition Moles'!BN145/'Composition Moles'!$C145</f>
        <v>3.2435222943070596E-3</v>
      </c>
      <c r="BN125" s="27">
        <f ca="1">'Composition Moles'!BO145/'Composition Moles'!$C145</f>
        <v>1.5283612905111798E-3</v>
      </c>
      <c r="BO125" s="27">
        <f ca="1">'Composition Moles'!BP145/'Composition Moles'!$C145</f>
        <v>8.7626047322640979E-4</v>
      </c>
      <c r="BP125" s="27">
        <f ca="1">'Composition Moles'!BQ145/'Composition Moles'!$C145</f>
        <v>3.4608892334019826E-3</v>
      </c>
      <c r="BQ125" s="27">
        <f ca="1">'Composition Moles'!BR145/'Composition Moles'!$C145</f>
        <v>2.723879455533258E-3</v>
      </c>
      <c r="BR125" s="27">
        <f ca="1">'Composition Moles'!BS145/'Composition Moles'!$C145</f>
        <v>5.2983191404387567E-4</v>
      </c>
      <c r="BS125" s="27">
        <f ca="1">'Composition Moles'!BT145/'Composition Moles'!$C145</f>
        <v>1.5827030252849106E-3</v>
      </c>
      <c r="BT125" s="27">
        <f ca="1">'Composition Moles'!BU145/'Composition Moles'!$C145</f>
        <v>0</v>
      </c>
      <c r="BU125" s="27">
        <f t="shared" ca="1" si="7"/>
        <v>1</v>
      </c>
      <c r="BV125" s="56" t="e">
        <f t="shared" ca="1" si="9"/>
        <v>#DIV/0!</v>
      </c>
      <c r="BW125" s="27"/>
      <c r="BX125" s="23"/>
      <c r="BZ125" s="24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</row>
    <row r="126" spans="1:106">
      <c r="A126">
        <f t="shared" si="8"/>
        <v>6.199999999999986</v>
      </c>
      <c r="B126" s="24">
        <f ca="1">B125+DeltaRK4!B127</f>
        <v>414.79873971474615</v>
      </c>
      <c r="C126" s="27">
        <f ca="1">'Composition Moles'!D146/'Composition Moles'!$C146</f>
        <v>6.0359244837295399E-2</v>
      </c>
      <c r="D126" s="27">
        <f ca="1">'Composition Moles'!E146/'Composition Moles'!$C146</f>
        <v>2.1634803156791583E-3</v>
      </c>
      <c r="E126" s="27">
        <f ca="1">'Composition Moles'!F146/'Composition Moles'!$C146</f>
        <v>3.0350703992558854E-2</v>
      </c>
      <c r="F126" s="27">
        <f ca="1">'Composition Moles'!G146/'Composition Moles'!$C146</f>
        <v>6.1474006874742701E-3</v>
      </c>
      <c r="G126" s="27">
        <f ca="1">'Composition Moles'!H146/'Composition Moles'!$C146</f>
        <v>4.109593692263393E-4</v>
      </c>
      <c r="H126" s="27">
        <f ca="1">'Composition Moles'!I146/'Composition Moles'!$C146</f>
        <v>4.3813023661320473E-4</v>
      </c>
      <c r="I126" s="27">
        <f ca="1">'Composition Moles'!J146/'Composition Moles'!$C146</f>
        <v>1.0528711112410346E-4</v>
      </c>
      <c r="J126" s="27">
        <f ca="1">'Composition Moles'!K146/'Composition Moles'!$C146</f>
        <v>5.094537635037264E-5</v>
      </c>
      <c r="K126" s="27">
        <f ca="1">'Composition Moles'!L146/'Composition Moles'!$C146</f>
        <v>0</v>
      </c>
      <c r="L126" s="27">
        <f ca="1">'Composition Moles'!M146/'Composition Moles'!$C146</f>
        <v>3.3963584233581767E-5</v>
      </c>
      <c r="M126" s="27">
        <f ca="1">'Composition Moles'!N146/'Composition Moles'!$C146</f>
        <v>1.0868346954746164E-4</v>
      </c>
      <c r="N126" s="27">
        <f ca="1">'Composition Moles'!O146/'Composition Moles'!$C146</f>
        <v>0</v>
      </c>
      <c r="O126" s="27">
        <f ca="1">'Composition Moles'!P146/'Composition Moles'!$C146</f>
        <v>0</v>
      </c>
      <c r="P126" s="27">
        <f ca="1">'Composition Moles'!Q146/'Composition Moles'!$C146</f>
        <v>0.15033663270598979</v>
      </c>
      <c r="Q126" s="27">
        <f ca="1">'Composition Moles'!R146/'Composition Moles'!$C146</f>
        <v>1.6981792116790884E-5</v>
      </c>
      <c r="R126" s="27">
        <f ca="1">'Composition Moles'!S146/'Composition Moles'!$C146</f>
        <v>0</v>
      </c>
      <c r="S126" s="27">
        <f ca="1">'Composition Moles'!T146/'Composition Moles'!$C146</f>
        <v>4.415265950365629E-5</v>
      </c>
      <c r="T126" s="27">
        <f ca="1">'Composition Moles'!U146/'Composition Moles'!$C146</f>
        <v>0</v>
      </c>
      <c r="U126" s="27">
        <f ca="1">'Composition Moles'!V146/'Composition Moles'!$C146</f>
        <v>1.0189075270074528E-5</v>
      </c>
      <c r="V126" s="27">
        <f ca="1">'Composition Moles'!W146/'Composition Moles'!$C146</f>
        <v>0.41978069949551516</v>
      </c>
      <c r="W126" s="27">
        <f ca="1">'Composition Moles'!X146/'Composition Moles'!$C146</f>
        <v>3.3963584233581762E-6</v>
      </c>
      <c r="X126" s="27">
        <f ca="1">'Composition Moles'!Y146/'Composition Moles'!$C146</f>
        <v>1.0189075270074528E-5</v>
      </c>
      <c r="Y126" s="27">
        <f ca="1">'Composition Moles'!Z146/'Composition Moles'!$C146</f>
        <v>0</v>
      </c>
      <c r="Z126" s="27">
        <f ca="1">'Composition Moles'!AA146/'Composition Moles'!$C146</f>
        <v>0</v>
      </c>
      <c r="AA126" s="27">
        <f ca="1">'Composition Moles'!AB146/'Composition Moles'!$C146</f>
        <v>0</v>
      </c>
      <c r="AB126" s="27">
        <f ca="1">'Composition Moles'!AC146/'Composition Moles'!$C146</f>
        <v>0</v>
      </c>
      <c r="AC126" s="27">
        <f ca="1">'Composition Moles'!AD146/'Composition Moles'!$C146</f>
        <v>0</v>
      </c>
      <c r="AD126" s="27">
        <f ca="1">'Composition Moles'!AE146/'Composition Moles'!$C146</f>
        <v>8.2478960998154851E-5</v>
      </c>
      <c r="AE126" s="27">
        <f ca="1">'Composition Moles'!AF146/'Composition Moles'!$C146</f>
        <v>5.9262157633434363E-2</v>
      </c>
      <c r="AF126" s="27">
        <f ca="1">'Composition Moles'!AG146/'Composition Moles'!$C146</f>
        <v>0.13272726178632482</v>
      </c>
      <c r="AG126" s="27">
        <f ca="1">'Composition Moles'!AH146/'Composition Moles'!$C146</f>
        <v>5.2505686223886308E-2</v>
      </c>
      <c r="AH126" s="27">
        <f ca="1">'Composition Moles'!AI146/'Composition Moles'!$C146</f>
        <v>0</v>
      </c>
      <c r="AI126" s="27">
        <f ca="1">'Composition Moles'!AJ146/'Composition Moles'!$C146</f>
        <v>0</v>
      </c>
      <c r="AJ126" s="27">
        <f ca="1">'Composition Moles'!AK146/'Composition Moles'!$C146</f>
        <v>0</v>
      </c>
      <c r="AK126" s="27">
        <f ca="1">'Composition Moles'!AL146/'Composition Moles'!$C146</f>
        <v>7.0644255205850064E-4</v>
      </c>
      <c r="AL126" s="27">
        <f ca="1">'Composition Moles'!AM146/'Composition Moles'!$C146</f>
        <v>8.0588040288875838E-9</v>
      </c>
      <c r="AM126" s="27">
        <f ca="1">'Composition Moles'!AN146/'Composition Moles'!$C146</f>
        <v>8.9374592600466957E-6</v>
      </c>
      <c r="AN126" s="27">
        <f ca="1">'Composition Moles'!AO146/'Composition Moles'!$C146</f>
        <v>8.7999646749210344E-3</v>
      </c>
      <c r="AO126" s="27">
        <f ca="1">'Composition Moles'!AP146/'Composition Moles'!$C146</f>
        <v>6.7349787535192626E-3</v>
      </c>
      <c r="AP126" s="27">
        <f ca="1">'Composition Moles'!AQ146/'Composition Moles'!$C146</f>
        <v>4.2242748167282303E-3</v>
      </c>
      <c r="AQ126" s="27">
        <f ca="1">'Composition Moles'!AR146/'Composition Moles'!$C146</f>
        <v>4.3234847667420251E-2</v>
      </c>
      <c r="AR126" s="27">
        <f ca="1">'Composition Moles'!AS146/'Composition Moles'!$C146</f>
        <v>-9.2728535576971621E-3</v>
      </c>
      <c r="AS126" s="27">
        <f ca="1">'Composition Moles'!AT146/'Composition Moles'!$C146</f>
        <v>1.640441118481999E-3</v>
      </c>
      <c r="AT126" s="27">
        <f ca="1">'Composition Moles'!AU146/'Composition Moles'!$C146</f>
        <v>1.3585433693432705E-5</v>
      </c>
      <c r="AU126" s="27">
        <f ca="1">'Composition Moles'!AV146/'Composition Moles'!$C146</f>
        <v>0</v>
      </c>
      <c r="AV126" s="27">
        <f ca="1">'Composition Moles'!AW146/'Composition Moles'!$C146</f>
        <v>4.4831931188327927E-4</v>
      </c>
      <c r="AW126" s="27">
        <f ca="1">'Composition Moles'!AX146/'Composition Moles'!$C146</f>
        <v>4.5511202872999563E-4</v>
      </c>
      <c r="AX126" s="27">
        <f ca="1">'Composition Moles'!AY146/'Composition Moles'!$C146</f>
        <v>4.5511202872999563E-4</v>
      </c>
      <c r="AY126" s="27">
        <f ca="1">'Composition Moles'!AZ146/'Composition Moles'!$C146</f>
        <v>4.2114844449641384E-4</v>
      </c>
      <c r="AZ126" s="27">
        <f ca="1">'Composition Moles'!BA146/'Composition Moles'!$C146</f>
        <v>4.7549017927014468E-5</v>
      </c>
      <c r="BA126" s="27">
        <f ca="1">'Composition Moles'!BB146/'Composition Moles'!$C146</f>
        <v>1.270238050335958E-3</v>
      </c>
      <c r="BB126" s="27">
        <f ca="1">'Composition Moles'!BC146/'Composition Moles'!$C146</f>
        <v>6.3851538359133706E-4</v>
      </c>
      <c r="BC126" s="27">
        <f ca="1">'Composition Moles'!BD146/'Composition Moles'!$C146</f>
        <v>3.617121720876458E-3</v>
      </c>
      <c r="BD126" s="27">
        <f ca="1">'Composition Moles'!BE146/'Composition Moles'!$C146</f>
        <v>5.2643555562051727E-4</v>
      </c>
      <c r="BE126" s="27">
        <f ca="1">'Composition Moles'!BF146/'Composition Moles'!$C146</f>
        <v>2.2755601436499781E-4</v>
      </c>
      <c r="BF126" s="27">
        <f ca="1">'Composition Moles'!BG146/'Composition Moles'!$C146</f>
        <v>1.9019607170805787E-4</v>
      </c>
      <c r="BG126" s="27">
        <f ca="1">'Composition Moles'!BH146/'Composition Moles'!$C146</f>
        <v>7.1323526890521699E-4</v>
      </c>
      <c r="BH126" s="27">
        <f ca="1">'Composition Moles'!BI146/'Composition Moles'!$C146</f>
        <v>5.8417364881760631E-4</v>
      </c>
      <c r="BI126" s="27">
        <f ca="1">'Composition Moles'!BJ146/'Composition Moles'!$C146</f>
        <v>4.2114844449641384E-4</v>
      </c>
      <c r="BJ126" s="27">
        <f ca="1">'Composition Moles'!BK146/'Composition Moles'!$C146</f>
        <v>3.2639004448472069E-3</v>
      </c>
      <c r="BK126" s="27">
        <f ca="1">'Composition Moles'!BL146/'Composition Moles'!$C146</f>
        <v>2.0717786382484874E-4</v>
      </c>
      <c r="BL126" s="27">
        <f ca="1">'Composition Moles'!BM146/'Composition Moles'!$C146</f>
        <v>1.5283612905111793E-3</v>
      </c>
      <c r="BM126" s="27">
        <f ca="1">'Composition Moles'!BN146/'Composition Moles'!$C146</f>
        <v>3.2435222943070583E-3</v>
      </c>
      <c r="BN126" s="27">
        <f ca="1">'Composition Moles'!BO146/'Composition Moles'!$C146</f>
        <v>1.5283612905111793E-3</v>
      </c>
      <c r="BO126" s="27">
        <f ca="1">'Composition Moles'!BP146/'Composition Moles'!$C146</f>
        <v>8.7626047322640946E-4</v>
      </c>
      <c r="BP126" s="27">
        <f ca="1">'Composition Moles'!BQ146/'Composition Moles'!$C146</f>
        <v>3.4608892334019813E-3</v>
      </c>
      <c r="BQ126" s="27">
        <f ca="1">'Composition Moles'!BR146/'Composition Moles'!$C146</f>
        <v>2.7238794555332572E-3</v>
      </c>
      <c r="BR126" s="27">
        <f ca="1">'Composition Moles'!BS146/'Composition Moles'!$C146</f>
        <v>5.2983191404387545E-4</v>
      </c>
      <c r="BS126" s="27">
        <f ca="1">'Composition Moles'!BT146/'Composition Moles'!$C146</f>
        <v>1.5827030252849102E-3</v>
      </c>
      <c r="BT126" s="27">
        <f ca="1">'Composition Moles'!BU146/'Composition Moles'!$C146</f>
        <v>0</v>
      </c>
      <c r="BU126" s="27">
        <f t="shared" ca="1" si="7"/>
        <v>0.99999999999999978</v>
      </c>
      <c r="BV126" s="56" t="e">
        <f t="shared" ca="1" si="9"/>
        <v>#DIV/0!</v>
      </c>
      <c r="BW126" s="27"/>
      <c r="BX126" s="23"/>
      <c r="BZ126" s="24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</row>
    <row r="127" spans="1:106">
      <c r="A127">
        <f t="shared" si="8"/>
        <v>6.2499999999999858</v>
      </c>
      <c r="B127" s="24">
        <f ca="1">B126+DeltaRK4!B128</f>
        <v>414.8055410760644</v>
      </c>
      <c r="C127" s="27">
        <f ca="1">'Composition Moles'!D147/'Composition Moles'!$C147</f>
        <v>6.0358647304345418E-2</v>
      </c>
      <c r="D127" s="27">
        <f ca="1">'Composition Moles'!E147/'Composition Moles'!$C147</f>
        <v>2.1634803156791583E-3</v>
      </c>
      <c r="E127" s="27">
        <f ca="1">'Composition Moles'!F147/'Composition Moles'!$C147</f>
        <v>3.0351300702306055E-2</v>
      </c>
      <c r="F127" s="27">
        <f ca="1">'Composition Moles'!G147/'Composition Moles'!$C147</f>
        <v>6.1474015106770478E-3</v>
      </c>
      <c r="G127" s="27">
        <f ca="1">'Composition Moles'!H147/'Composition Moles'!$C147</f>
        <v>4.109593692263393E-4</v>
      </c>
      <c r="H127" s="27">
        <f ca="1">'Composition Moles'!I147/'Composition Moles'!$C147</f>
        <v>4.3813023661320473E-4</v>
      </c>
      <c r="I127" s="27">
        <f ca="1">'Composition Moles'!J147/'Composition Moles'!$C147</f>
        <v>1.0528711112410346E-4</v>
      </c>
      <c r="J127" s="27">
        <f ca="1">'Composition Moles'!K147/'Composition Moles'!$C147</f>
        <v>5.094537635037264E-5</v>
      </c>
      <c r="K127" s="27">
        <f ca="1">'Composition Moles'!L147/'Composition Moles'!$C147</f>
        <v>0</v>
      </c>
      <c r="L127" s="27">
        <f ca="1">'Composition Moles'!M147/'Composition Moles'!$C147</f>
        <v>3.3963584233581767E-5</v>
      </c>
      <c r="M127" s="27">
        <f ca="1">'Composition Moles'!N147/'Composition Moles'!$C147</f>
        <v>1.0868346954746164E-4</v>
      </c>
      <c r="N127" s="27">
        <f ca="1">'Composition Moles'!O147/'Composition Moles'!$C147</f>
        <v>0</v>
      </c>
      <c r="O127" s="27">
        <f ca="1">'Composition Moles'!P147/'Composition Moles'!$C147</f>
        <v>0</v>
      </c>
      <c r="P127" s="27">
        <f ca="1">'Composition Moles'!Q147/'Composition Moles'!$C147</f>
        <v>0.1504818125007345</v>
      </c>
      <c r="Q127" s="27">
        <f ca="1">'Composition Moles'!R147/'Composition Moles'!$C147</f>
        <v>1.6981792116790884E-5</v>
      </c>
      <c r="R127" s="27">
        <f ca="1">'Composition Moles'!S147/'Composition Moles'!$C147</f>
        <v>0</v>
      </c>
      <c r="S127" s="27">
        <f ca="1">'Composition Moles'!T147/'Composition Moles'!$C147</f>
        <v>4.415265950365629E-5</v>
      </c>
      <c r="T127" s="27">
        <f ca="1">'Composition Moles'!U147/'Composition Moles'!$C147</f>
        <v>0</v>
      </c>
      <c r="U127" s="27">
        <f ca="1">'Composition Moles'!V147/'Composition Moles'!$C147</f>
        <v>1.0189075270074528E-5</v>
      </c>
      <c r="V127" s="27">
        <f ca="1">'Composition Moles'!W147/'Composition Moles'!$C147</f>
        <v>0.41935356577245059</v>
      </c>
      <c r="W127" s="27">
        <f ca="1">'Composition Moles'!X147/'Composition Moles'!$C147</f>
        <v>3.3963584233581762E-6</v>
      </c>
      <c r="X127" s="27">
        <f ca="1">'Composition Moles'!Y147/'Composition Moles'!$C147</f>
        <v>1.0189075270074528E-5</v>
      </c>
      <c r="Y127" s="27">
        <f ca="1">'Composition Moles'!Z147/'Composition Moles'!$C147</f>
        <v>0</v>
      </c>
      <c r="Z127" s="27">
        <f ca="1">'Composition Moles'!AA147/'Composition Moles'!$C147</f>
        <v>0</v>
      </c>
      <c r="AA127" s="27">
        <f ca="1">'Composition Moles'!AB147/'Composition Moles'!$C147</f>
        <v>0</v>
      </c>
      <c r="AB127" s="27">
        <f ca="1">'Composition Moles'!AC147/'Composition Moles'!$C147</f>
        <v>0</v>
      </c>
      <c r="AC127" s="27">
        <f ca="1">'Composition Moles'!AD147/'Composition Moles'!$C147</f>
        <v>0</v>
      </c>
      <c r="AD127" s="27">
        <f ca="1">'Composition Moles'!AE147/'Composition Moles'!$C147</f>
        <v>8.1503186243385266E-5</v>
      </c>
      <c r="AE127" s="27">
        <f ca="1">'Composition Moles'!AF147/'Composition Moles'!$C147</f>
        <v>5.8969048508525808E-2</v>
      </c>
      <c r="AF127" s="27">
        <f ca="1">'Composition Moles'!AG147/'Composition Moles'!$C147</f>
        <v>0.13337437770357952</v>
      </c>
      <c r="AG127" s="27">
        <f ca="1">'Composition Moles'!AH147/'Composition Moles'!$C147</f>
        <v>5.2572579157292791E-2</v>
      </c>
      <c r="AH127" s="27">
        <f ca="1">'Composition Moles'!AI147/'Composition Moles'!$C147</f>
        <v>0</v>
      </c>
      <c r="AI127" s="27">
        <f ca="1">'Composition Moles'!AJ147/'Composition Moles'!$C147</f>
        <v>0</v>
      </c>
      <c r="AJ127" s="27">
        <f ca="1">'Composition Moles'!AK147/'Composition Moles'!$C147</f>
        <v>0</v>
      </c>
      <c r="AK127" s="27">
        <f ca="1">'Composition Moles'!AL147/'Composition Moles'!$C147</f>
        <v>7.0644255205850064E-4</v>
      </c>
      <c r="AL127" s="27">
        <f ca="1">'Composition Moles'!AM147/'Composition Moles'!$C147</f>
        <v>7.2356012514124246E-9</v>
      </c>
      <c r="AM127" s="27">
        <f ca="1">'Composition Moles'!AN147/'Composition Moles'!$C147</f>
        <v>8.4602171293697465E-6</v>
      </c>
      <c r="AN127" s="27">
        <f ca="1">'Composition Moles'!AO147/'Composition Moles'!$C147</f>
        <v>8.7999646749210344E-3</v>
      </c>
      <c r="AO127" s="27">
        <f ca="1">'Composition Moles'!AP147/'Composition Moles'!$C147</f>
        <v>6.7349787535192626E-3</v>
      </c>
      <c r="AP127" s="27">
        <f ca="1">'Composition Moles'!AQ147/'Composition Moles'!$C147</f>
        <v>4.1784441642800721E-3</v>
      </c>
      <c r="AQ127" s="27">
        <f ca="1">'Composition Moles'!AR147/'Composition Moles'!$C147</f>
        <v>4.3189017014972089E-2</v>
      </c>
      <c r="AR127" s="27">
        <f ca="1">'Composition Moles'!AS147/'Composition Moles'!$C147</f>
        <v>-9.3186842101453202E-3</v>
      </c>
      <c r="AS127" s="27">
        <f ca="1">'Composition Moles'!AT147/'Composition Moles'!$C147</f>
        <v>1.640441118481999E-3</v>
      </c>
      <c r="AT127" s="27">
        <f ca="1">'Composition Moles'!AU147/'Composition Moles'!$C147</f>
        <v>1.3585433693432705E-5</v>
      </c>
      <c r="AU127" s="27">
        <f ca="1">'Composition Moles'!AV147/'Composition Moles'!$C147</f>
        <v>0</v>
      </c>
      <c r="AV127" s="27">
        <f ca="1">'Composition Moles'!AW147/'Composition Moles'!$C147</f>
        <v>4.4831931188327927E-4</v>
      </c>
      <c r="AW127" s="27">
        <f ca="1">'Composition Moles'!AX147/'Composition Moles'!$C147</f>
        <v>4.5511202872999563E-4</v>
      </c>
      <c r="AX127" s="27">
        <f ca="1">'Composition Moles'!AY147/'Composition Moles'!$C147</f>
        <v>4.5511202872999563E-4</v>
      </c>
      <c r="AY127" s="27">
        <f ca="1">'Composition Moles'!AZ147/'Composition Moles'!$C147</f>
        <v>4.2114844449641384E-4</v>
      </c>
      <c r="AZ127" s="27">
        <f ca="1">'Composition Moles'!BA147/'Composition Moles'!$C147</f>
        <v>4.7549017927014468E-5</v>
      </c>
      <c r="BA127" s="27">
        <f ca="1">'Composition Moles'!BB147/'Composition Moles'!$C147</f>
        <v>1.270238050335958E-3</v>
      </c>
      <c r="BB127" s="27">
        <f ca="1">'Composition Moles'!BC147/'Composition Moles'!$C147</f>
        <v>6.3851538359133706E-4</v>
      </c>
      <c r="BC127" s="27">
        <f ca="1">'Composition Moles'!BD147/'Composition Moles'!$C147</f>
        <v>3.617121720876458E-3</v>
      </c>
      <c r="BD127" s="27">
        <f ca="1">'Composition Moles'!BE147/'Composition Moles'!$C147</f>
        <v>5.2643555562051727E-4</v>
      </c>
      <c r="BE127" s="27">
        <f ca="1">'Composition Moles'!BF147/'Composition Moles'!$C147</f>
        <v>2.2755601436499781E-4</v>
      </c>
      <c r="BF127" s="27">
        <f ca="1">'Composition Moles'!BG147/'Composition Moles'!$C147</f>
        <v>1.9019607170805787E-4</v>
      </c>
      <c r="BG127" s="27">
        <f ca="1">'Composition Moles'!BH147/'Composition Moles'!$C147</f>
        <v>7.1323526890521699E-4</v>
      </c>
      <c r="BH127" s="27">
        <f ca="1">'Composition Moles'!BI147/'Composition Moles'!$C147</f>
        <v>5.8417364881760631E-4</v>
      </c>
      <c r="BI127" s="27">
        <f ca="1">'Composition Moles'!BJ147/'Composition Moles'!$C147</f>
        <v>4.2114844449641384E-4</v>
      </c>
      <c r="BJ127" s="27">
        <f ca="1">'Composition Moles'!BK147/'Composition Moles'!$C147</f>
        <v>3.2639004448472069E-3</v>
      </c>
      <c r="BK127" s="27">
        <f ca="1">'Composition Moles'!BL147/'Composition Moles'!$C147</f>
        <v>2.0717786382484874E-4</v>
      </c>
      <c r="BL127" s="27">
        <f ca="1">'Composition Moles'!BM147/'Composition Moles'!$C147</f>
        <v>1.5283612905111793E-3</v>
      </c>
      <c r="BM127" s="27">
        <f ca="1">'Composition Moles'!BN147/'Composition Moles'!$C147</f>
        <v>3.2435222943070583E-3</v>
      </c>
      <c r="BN127" s="27">
        <f ca="1">'Composition Moles'!BO147/'Composition Moles'!$C147</f>
        <v>1.5283612905111793E-3</v>
      </c>
      <c r="BO127" s="27">
        <f ca="1">'Composition Moles'!BP147/'Composition Moles'!$C147</f>
        <v>8.7626047322640946E-4</v>
      </c>
      <c r="BP127" s="27">
        <f ca="1">'Composition Moles'!BQ147/'Composition Moles'!$C147</f>
        <v>3.4608892334019813E-3</v>
      </c>
      <c r="BQ127" s="27">
        <f ca="1">'Composition Moles'!BR147/'Composition Moles'!$C147</f>
        <v>2.7238794555332572E-3</v>
      </c>
      <c r="BR127" s="27">
        <f ca="1">'Composition Moles'!BS147/'Composition Moles'!$C147</f>
        <v>5.2983191404387545E-4</v>
      </c>
      <c r="BS127" s="27">
        <f ca="1">'Composition Moles'!BT147/'Composition Moles'!$C147</f>
        <v>1.5827030252849102E-3</v>
      </c>
      <c r="BT127" s="27">
        <f ca="1">'Composition Moles'!BU147/'Composition Moles'!$C147</f>
        <v>0</v>
      </c>
      <c r="BU127" s="27">
        <f t="shared" ca="1" si="7"/>
        <v>0.99999999999999978</v>
      </c>
      <c r="BV127" s="56" t="e">
        <f t="shared" ca="1" si="9"/>
        <v>#DIV/0!</v>
      </c>
      <c r="BW127" s="27"/>
      <c r="BX127" s="23"/>
      <c r="BZ127" s="24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</row>
    <row r="128" spans="1:106">
      <c r="A128">
        <f t="shared" si="8"/>
        <v>6.2999999999999856</v>
      </c>
      <c r="B128" s="24">
        <f ca="1">B127+DeltaRK4!B129</f>
        <v>414.81233472024542</v>
      </c>
      <c r="C128" s="27">
        <f ca="1">'Composition Moles'!D148/'Composition Moles'!$C148</f>
        <v>6.0358082178803084E-2</v>
      </c>
      <c r="D128" s="27">
        <f ca="1">'Composition Moles'!E148/'Composition Moles'!$C148</f>
        <v>2.1634803156791579E-3</v>
      </c>
      <c r="E128" s="27">
        <f ca="1">'Composition Moles'!F148/'Composition Moles'!$C148</f>
        <v>3.0351865088744195E-2</v>
      </c>
      <c r="F128" s="27">
        <f ca="1">'Composition Moles'!G148/'Composition Moles'!$C148</f>
        <v>6.1474022497812354E-3</v>
      </c>
      <c r="G128" s="27">
        <f ca="1">'Composition Moles'!H148/'Composition Moles'!$C148</f>
        <v>4.1095936922633925E-4</v>
      </c>
      <c r="H128" s="27">
        <f ca="1">'Composition Moles'!I148/'Composition Moles'!$C148</f>
        <v>4.3813023661320468E-4</v>
      </c>
      <c r="I128" s="27">
        <f ca="1">'Composition Moles'!J148/'Composition Moles'!$C148</f>
        <v>1.0528711112410345E-4</v>
      </c>
      <c r="J128" s="27">
        <f ca="1">'Composition Moles'!K148/'Composition Moles'!$C148</f>
        <v>5.0945376350372634E-5</v>
      </c>
      <c r="K128" s="27">
        <f ca="1">'Composition Moles'!L148/'Composition Moles'!$C148</f>
        <v>0</v>
      </c>
      <c r="L128" s="27">
        <f ca="1">'Composition Moles'!M148/'Composition Moles'!$C148</f>
        <v>3.396358423358176E-5</v>
      </c>
      <c r="M128" s="27">
        <f ca="1">'Composition Moles'!N148/'Composition Moles'!$C148</f>
        <v>1.0868346954746162E-4</v>
      </c>
      <c r="N128" s="27">
        <f ca="1">'Composition Moles'!O148/'Composition Moles'!$C148</f>
        <v>0</v>
      </c>
      <c r="O128" s="27">
        <f ca="1">'Composition Moles'!P148/'Composition Moles'!$C148</f>
        <v>0</v>
      </c>
      <c r="P128" s="27">
        <f ca="1">'Composition Moles'!Q148/'Composition Moles'!$C148</f>
        <v>0.15062075429534239</v>
      </c>
      <c r="Q128" s="27">
        <f ca="1">'Composition Moles'!R148/'Composition Moles'!$C148</f>
        <v>1.698179211679088E-5</v>
      </c>
      <c r="R128" s="27">
        <f ca="1">'Composition Moles'!S148/'Composition Moles'!$C148</f>
        <v>0</v>
      </c>
      <c r="S128" s="27">
        <f ca="1">'Composition Moles'!T148/'Composition Moles'!$C148</f>
        <v>4.4152659503656283E-5</v>
      </c>
      <c r="T128" s="27">
        <f ca="1">'Composition Moles'!U148/'Composition Moles'!$C148</f>
        <v>0</v>
      </c>
      <c r="U128" s="27">
        <f ca="1">'Composition Moles'!V148/'Composition Moles'!$C148</f>
        <v>1.0189075270074526E-5</v>
      </c>
      <c r="V128" s="27">
        <f ca="1">'Composition Moles'!W148/'Composition Moles'!$C148</f>
        <v>0.41894053762126426</v>
      </c>
      <c r="W128" s="27">
        <f ca="1">'Composition Moles'!X148/'Composition Moles'!$C148</f>
        <v>3.3963584233581758E-6</v>
      </c>
      <c r="X128" s="27">
        <f ca="1">'Composition Moles'!Y148/'Composition Moles'!$C148</f>
        <v>1.0189075270074526E-5</v>
      </c>
      <c r="Y128" s="27">
        <f ca="1">'Composition Moles'!Z148/'Composition Moles'!$C148</f>
        <v>0</v>
      </c>
      <c r="Z128" s="27">
        <f ca="1">'Composition Moles'!AA148/'Composition Moles'!$C148</f>
        <v>0</v>
      </c>
      <c r="AA128" s="27">
        <f ca="1">'Composition Moles'!AB148/'Composition Moles'!$C148</f>
        <v>0</v>
      </c>
      <c r="AB128" s="27">
        <f ca="1">'Composition Moles'!AC148/'Composition Moles'!$C148</f>
        <v>0</v>
      </c>
      <c r="AC128" s="27">
        <f ca="1">'Composition Moles'!AD148/'Composition Moles'!$C148</f>
        <v>0</v>
      </c>
      <c r="AD128" s="27">
        <f ca="1">'Composition Moles'!AE148/'Composition Moles'!$C148</f>
        <v>8.057500374656631E-5</v>
      </c>
      <c r="AE128" s="27">
        <f ca="1">'Composition Moles'!AF148/'Composition Moles'!$C148</f>
        <v>5.8676729327013136E-2</v>
      </c>
      <c r="AF128" s="27">
        <f ca="1">'Composition Moles'!AG148/'Composition Moles'!$C148</f>
        <v>0.13401351809646894</v>
      </c>
      <c r="AG128" s="27">
        <f ca="1">'Composition Moles'!AH148/'Composition Moles'!$C148</f>
        <v>5.2637048037150455E-2</v>
      </c>
      <c r="AH128" s="27">
        <f ca="1">'Composition Moles'!AI148/'Composition Moles'!$C148</f>
        <v>0</v>
      </c>
      <c r="AI128" s="27">
        <f ca="1">'Composition Moles'!AJ148/'Composition Moles'!$C148</f>
        <v>0</v>
      </c>
      <c r="AJ128" s="27">
        <f ca="1">'Composition Moles'!AK148/'Composition Moles'!$C148</f>
        <v>0</v>
      </c>
      <c r="AK128" s="27">
        <f ca="1">'Composition Moles'!AL148/'Composition Moles'!$C148</f>
        <v>7.0644255205850053E-4</v>
      </c>
      <c r="AL128" s="27">
        <f ca="1">'Composition Moles'!AM148/'Composition Moles'!$C148</f>
        <v>6.4964970629177731E-9</v>
      </c>
      <c r="AM128" s="27">
        <f ca="1">'Composition Moles'!AN148/'Composition Moles'!$C148</f>
        <v>8.0150763695561312E-6</v>
      </c>
      <c r="AN128" s="27">
        <f ca="1">'Composition Moles'!AO148/'Composition Moles'!$C148</f>
        <v>8.7999646749210327E-3</v>
      </c>
      <c r="AO128" s="27">
        <f ca="1">'Composition Moles'!AP148/'Composition Moles'!$C148</f>
        <v>6.7349787535192617E-3</v>
      </c>
      <c r="AP128" s="27">
        <f ca="1">'Composition Moles'!AQ148/'Composition Moles'!$C148</f>
        <v>4.1331676068483052E-3</v>
      </c>
      <c r="AQ128" s="27">
        <f ca="1">'Composition Moles'!AR148/'Composition Moles'!$C148</f>
        <v>4.3143740457540318E-2</v>
      </c>
      <c r="AR128" s="27">
        <f ca="1">'Composition Moles'!AS148/'Composition Moles'!$C148</f>
        <v>-9.3639607675770845E-3</v>
      </c>
      <c r="AS128" s="27">
        <f ca="1">'Composition Moles'!AT148/'Composition Moles'!$C148</f>
        <v>1.6404411184819988E-3</v>
      </c>
      <c r="AT128" s="27">
        <f ca="1">'Composition Moles'!AU148/'Composition Moles'!$C148</f>
        <v>1.3585433693432703E-5</v>
      </c>
      <c r="AU128" s="27">
        <f ca="1">'Composition Moles'!AV148/'Composition Moles'!$C148</f>
        <v>0</v>
      </c>
      <c r="AV128" s="27">
        <f ca="1">'Composition Moles'!AW148/'Composition Moles'!$C148</f>
        <v>4.4831931188327921E-4</v>
      </c>
      <c r="AW128" s="27">
        <f ca="1">'Composition Moles'!AX148/'Composition Moles'!$C148</f>
        <v>4.5511202872999557E-4</v>
      </c>
      <c r="AX128" s="27">
        <f ca="1">'Composition Moles'!AY148/'Composition Moles'!$C148</f>
        <v>4.5511202872999557E-4</v>
      </c>
      <c r="AY128" s="27">
        <f ca="1">'Composition Moles'!AZ148/'Composition Moles'!$C148</f>
        <v>4.2114844449641378E-4</v>
      </c>
      <c r="AZ128" s="27">
        <f ca="1">'Composition Moles'!BA148/'Composition Moles'!$C148</f>
        <v>4.7549017927014462E-5</v>
      </c>
      <c r="BA128" s="27">
        <f ca="1">'Composition Moles'!BB148/'Composition Moles'!$C148</f>
        <v>1.2702380503359578E-3</v>
      </c>
      <c r="BB128" s="27">
        <f ca="1">'Composition Moles'!BC148/'Composition Moles'!$C148</f>
        <v>6.3851538359133695E-4</v>
      </c>
      <c r="BC128" s="27">
        <f ca="1">'Composition Moles'!BD148/'Composition Moles'!$C148</f>
        <v>3.6171217208764571E-3</v>
      </c>
      <c r="BD128" s="27">
        <f ca="1">'Composition Moles'!BE148/'Composition Moles'!$C148</f>
        <v>5.2643555562051727E-4</v>
      </c>
      <c r="BE128" s="27">
        <f ca="1">'Composition Moles'!BF148/'Composition Moles'!$C148</f>
        <v>2.2755601436499779E-4</v>
      </c>
      <c r="BF128" s="27">
        <f ca="1">'Composition Moles'!BG148/'Composition Moles'!$C148</f>
        <v>1.9019607170805785E-4</v>
      </c>
      <c r="BG128" s="27">
        <f ca="1">'Composition Moles'!BH148/'Composition Moles'!$C148</f>
        <v>7.1323526890521688E-4</v>
      </c>
      <c r="BH128" s="27">
        <f ca="1">'Composition Moles'!BI148/'Composition Moles'!$C148</f>
        <v>5.841736488176062E-4</v>
      </c>
      <c r="BI128" s="27">
        <f ca="1">'Composition Moles'!BJ148/'Composition Moles'!$C148</f>
        <v>4.2114844449641378E-4</v>
      </c>
      <c r="BJ128" s="27">
        <f ca="1">'Composition Moles'!BK148/'Composition Moles'!$C148</f>
        <v>3.2639004448472065E-3</v>
      </c>
      <c r="BK128" s="27">
        <f ca="1">'Composition Moles'!BL148/'Composition Moles'!$C148</f>
        <v>2.0717786382484871E-4</v>
      </c>
      <c r="BL128" s="27">
        <f ca="1">'Composition Moles'!BM148/'Composition Moles'!$C148</f>
        <v>1.5283612905111791E-3</v>
      </c>
      <c r="BM128" s="27">
        <f ca="1">'Composition Moles'!BN148/'Composition Moles'!$C148</f>
        <v>3.2435222943070579E-3</v>
      </c>
      <c r="BN128" s="27">
        <f ca="1">'Composition Moles'!BO148/'Composition Moles'!$C148</f>
        <v>1.5283612905111791E-3</v>
      </c>
      <c r="BO128" s="27">
        <f ca="1">'Composition Moles'!BP148/'Composition Moles'!$C148</f>
        <v>8.7626047322640936E-4</v>
      </c>
      <c r="BP128" s="27">
        <f ca="1">'Composition Moles'!BQ148/'Composition Moles'!$C148</f>
        <v>3.4608892334019809E-3</v>
      </c>
      <c r="BQ128" s="27">
        <f ca="1">'Composition Moles'!BR148/'Composition Moles'!$C148</f>
        <v>2.7238794555332567E-3</v>
      </c>
      <c r="BR128" s="27">
        <f ca="1">'Composition Moles'!BS148/'Composition Moles'!$C148</f>
        <v>5.2983191404387545E-4</v>
      </c>
      <c r="BS128" s="27">
        <f ca="1">'Composition Moles'!BT148/'Composition Moles'!$C148</f>
        <v>1.58270302528491E-3</v>
      </c>
      <c r="BT128" s="27">
        <f ca="1">'Composition Moles'!BU148/'Composition Moles'!$C148</f>
        <v>0</v>
      </c>
      <c r="BU128" s="27">
        <f t="shared" ca="1" si="7"/>
        <v>0.99999999999999989</v>
      </c>
      <c r="BV128" s="56" t="e">
        <f t="shared" ca="1" si="9"/>
        <v>#DIV/0!</v>
      </c>
      <c r="BW128" s="27"/>
      <c r="BX128" s="23"/>
      <c r="BZ128" s="24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</row>
    <row r="129" spans="1:106">
      <c r="A129">
        <f>A128+TimeStep</f>
        <v>6.3499999999999854</v>
      </c>
      <c r="B129" s="24">
        <f ca="1">B128+DeltaRK4!B130</f>
        <v>414.81912644633229</v>
      </c>
      <c r="C129" s="27">
        <f ca="1">'Composition Moles'!D149/'Composition Moles'!$C149</f>
        <v>6.0357547271165317E-2</v>
      </c>
      <c r="D129" s="27">
        <f ca="1">'Composition Moles'!E149/'Composition Moles'!$C149</f>
        <v>2.1634803156791583E-3</v>
      </c>
      <c r="E129" s="27">
        <f ca="1">'Composition Moles'!F149/'Composition Moles'!$C149</f>
        <v>3.0352399332783501E-2</v>
      </c>
      <c r="F129" s="27">
        <f ca="1">'Composition Moles'!G149/'Composition Moles'!$C149</f>
        <v>6.1474029133797049E-3</v>
      </c>
      <c r="G129" s="27">
        <f ca="1">'Composition Moles'!H149/'Composition Moles'!$C149</f>
        <v>4.109593692263393E-4</v>
      </c>
      <c r="H129" s="27">
        <f ca="1">'Composition Moles'!I149/'Composition Moles'!$C149</f>
        <v>4.3813023661320473E-4</v>
      </c>
      <c r="I129" s="27">
        <f ca="1">'Composition Moles'!J149/'Composition Moles'!$C149</f>
        <v>1.0528711112410346E-4</v>
      </c>
      <c r="J129" s="27">
        <f ca="1">'Composition Moles'!K149/'Composition Moles'!$C149</f>
        <v>5.094537635037264E-5</v>
      </c>
      <c r="K129" s="27">
        <f ca="1">'Composition Moles'!L149/'Composition Moles'!$C149</f>
        <v>0</v>
      </c>
      <c r="L129" s="27">
        <f ca="1">'Composition Moles'!M149/'Composition Moles'!$C149</f>
        <v>3.3963584233581767E-5</v>
      </c>
      <c r="M129" s="27">
        <f ca="1">'Composition Moles'!N149/'Composition Moles'!$C149</f>
        <v>1.0868346954746164E-4</v>
      </c>
      <c r="N129" s="27">
        <f ca="1">'Composition Moles'!O149/'Composition Moles'!$C149</f>
        <v>0</v>
      </c>
      <c r="O129" s="27">
        <f ca="1">'Composition Moles'!P149/'Composition Moles'!$C149</f>
        <v>0</v>
      </c>
      <c r="P129" s="27">
        <f ca="1">'Composition Moles'!Q149/'Composition Moles'!$C149</f>
        <v>0.15075357218176344</v>
      </c>
      <c r="Q129" s="27">
        <f ca="1">'Composition Moles'!R149/'Composition Moles'!$C149</f>
        <v>1.6981792116790884E-5</v>
      </c>
      <c r="R129" s="27">
        <f ca="1">'Composition Moles'!S149/'Composition Moles'!$C149</f>
        <v>0</v>
      </c>
      <c r="S129" s="27">
        <f ca="1">'Composition Moles'!T149/'Composition Moles'!$C149</f>
        <v>4.415265950365629E-5</v>
      </c>
      <c r="T129" s="27">
        <f ca="1">'Composition Moles'!U149/'Composition Moles'!$C149</f>
        <v>0</v>
      </c>
      <c r="U129" s="27">
        <f ca="1">'Composition Moles'!V149/'Composition Moles'!$C149</f>
        <v>1.0189075270074528E-5</v>
      </c>
      <c r="V129" s="27">
        <f ca="1">'Composition Moles'!W149/'Composition Moles'!$C149</f>
        <v>0.41854136169564388</v>
      </c>
      <c r="W129" s="27">
        <f ca="1">'Composition Moles'!X149/'Composition Moles'!$C149</f>
        <v>3.3963584233581762E-6</v>
      </c>
      <c r="X129" s="27">
        <f ca="1">'Composition Moles'!Y149/'Composition Moles'!$C149</f>
        <v>1.0189075270074528E-5</v>
      </c>
      <c r="Y129" s="27">
        <f ca="1">'Composition Moles'!Z149/'Composition Moles'!$C149</f>
        <v>0</v>
      </c>
      <c r="Z129" s="27">
        <f ca="1">'Composition Moles'!AA149/'Composition Moles'!$C149</f>
        <v>0</v>
      </c>
      <c r="AA129" s="27">
        <f ca="1">'Composition Moles'!AB149/'Composition Moles'!$C149</f>
        <v>0</v>
      </c>
      <c r="AB129" s="27">
        <f ca="1">'Composition Moles'!AC149/'Composition Moles'!$C149</f>
        <v>0</v>
      </c>
      <c r="AC129" s="27">
        <f ca="1">'Composition Moles'!AD149/'Composition Moles'!$C149</f>
        <v>0</v>
      </c>
      <c r="AD129" s="27">
        <f ca="1">'Composition Moles'!AE149/'Composition Moles'!$C149</f>
        <v>7.9670106204544929E-5</v>
      </c>
      <c r="AE129" s="27">
        <f ca="1">'Composition Moles'!AF149/'Composition Moles'!$C149</f>
        <v>5.838524936696441E-2</v>
      </c>
      <c r="AF129" s="27">
        <f ca="1">'Composition Moles'!AG149/'Composition Moles'!$C149</f>
        <v>0.13464477482064988</v>
      </c>
      <c r="AG129" s="27">
        <f ca="1">'Composition Moles'!AH149/'Composition Moles'!$C149</f>
        <v>5.2699144841412186E-2</v>
      </c>
      <c r="AH129" s="27">
        <f ca="1">'Composition Moles'!AI149/'Composition Moles'!$C149</f>
        <v>0</v>
      </c>
      <c r="AI129" s="27">
        <f ca="1">'Composition Moles'!AJ149/'Composition Moles'!$C149</f>
        <v>0</v>
      </c>
      <c r="AJ129" s="27">
        <f ca="1">'Composition Moles'!AK149/'Composition Moles'!$C149</f>
        <v>0</v>
      </c>
      <c r="AK129" s="27">
        <f ca="1">'Composition Moles'!AL149/'Composition Moles'!$C149</f>
        <v>7.0644255205850064E-4</v>
      </c>
      <c r="AL129" s="27">
        <f ca="1">'Composition Moles'!AM149/'Composition Moles'!$C149</f>
        <v>5.8328985935804572E-9</v>
      </c>
      <c r="AM129" s="27">
        <f ca="1">'Composition Moles'!AN149/'Composition Moles'!$C149</f>
        <v>7.5997879455473436E-6</v>
      </c>
      <c r="AN129" s="27">
        <f ca="1">'Composition Moles'!AO149/'Composition Moles'!$C149</f>
        <v>8.7999646749210344E-3</v>
      </c>
      <c r="AO129" s="27">
        <f ca="1">'Composition Moles'!AP149/'Composition Moles'!$C149</f>
        <v>6.7349787535192626E-3</v>
      </c>
      <c r="AP129" s="27">
        <f ca="1">'Composition Moles'!AQ149/'Composition Moles'!$C149</f>
        <v>4.0884360469716557E-3</v>
      </c>
      <c r="AQ129" s="27">
        <f ca="1">'Composition Moles'!AR149/'Composition Moles'!$C149</f>
        <v>4.3099008897663674E-2</v>
      </c>
      <c r="AR129" s="27">
        <f ca="1">'Composition Moles'!AS149/'Composition Moles'!$C149</f>
        <v>-9.4086923274537358E-3</v>
      </c>
      <c r="AS129" s="27">
        <f ca="1">'Composition Moles'!AT149/'Composition Moles'!$C149</f>
        <v>1.640441118481999E-3</v>
      </c>
      <c r="AT129" s="27">
        <f ca="1">'Composition Moles'!AU149/'Composition Moles'!$C149</f>
        <v>1.3585433693432705E-5</v>
      </c>
      <c r="AU129" s="27">
        <f ca="1">'Composition Moles'!AV149/'Composition Moles'!$C149</f>
        <v>0</v>
      </c>
      <c r="AV129" s="27">
        <f ca="1">'Composition Moles'!AW149/'Composition Moles'!$C149</f>
        <v>4.4831931188327927E-4</v>
      </c>
      <c r="AW129" s="27">
        <f ca="1">'Composition Moles'!AX149/'Composition Moles'!$C149</f>
        <v>4.5511202872999563E-4</v>
      </c>
      <c r="AX129" s="27">
        <f ca="1">'Composition Moles'!AY149/'Composition Moles'!$C149</f>
        <v>4.5511202872999563E-4</v>
      </c>
      <c r="AY129" s="27">
        <f ca="1">'Composition Moles'!AZ149/'Composition Moles'!$C149</f>
        <v>4.2114844449641384E-4</v>
      </c>
      <c r="AZ129" s="27">
        <f ca="1">'Composition Moles'!BA149/'Composition Moles'!$C149</f>
        <v>4.7549017927014468E-5</v>
      </c>
      <c r="BA129" s="27">
        <f ca="1">'Composition Moles'!BB149/'Composition Moles'!$C149</f>
        <v>1.270238050335958E-3</v>
      </c>
      <c r="BB129" s="27">
        <f ca="1">'Composition Moles'!BC149/'Composition Moles'!$C149</f>
        <v>6.3851538359133706E-4</v>
      </c>
      <c r="BC129" s="27">
        <f ca="1">'Composition Moles'!BD149/'Composition Moles'!$C149</f>
        <v>3.617121720876458E-3</v>
      </c>
      <c r="BD129" s="27">
        <f ca="1">'Composition Moles'!BE149/'Composition Moles'!$C149</f>
        <v>5.2643555562051727E-4</v>
      </c>
      <c r="BE129" s="27">
        <f ca="1">'Composition Moles'!BF149/'Composition Moles'!$C149</f>
        <v>2.2755601436499781E-4</v>
      </c>
      <c r="BF129" s="27">
        <f ca="1">'Composition Moles'!BG149/'Composition Moles'!$C149</f>
        <v>1.9019607170805787E-4</v>
      </c>
      <c r="BG129" s="27">
        <f ca="1">'Composition Moles'!BH149/'Composition Moles'!$C149</f>
        <v>7.1323526890521699E-4</v>
      </c>
      <c r="BH129" s="27">
        <f ca="1">'Composition Moles'!BI149/'Composition Moles'!$C149</f>
        <v>5.8417364881760631E-4</v>
      </c>
      <c r="BI129" s="27">
        <f ca="1">'Composition Moles'!BJ149/'Composition Moles'!$C149</f>
        <v>4.2114844449641384E-4</v>
      </c>
      <c r="BJ129" s="27">
        <f ca="1">'Composition Moles'!BK149/'Composition Moles'!$C149</f>
        <v>3.2639004448472069E-3</v>
      </c>
      <c r="BK129" s="27">
        <f ca="1">'Composition Moles'!BL149/'Composition Moles'!$C149</f>
        <v>2.0717786382484874E-4</v>
      </c>
      <c r="BL129" s="27">
        <f ca="1">'Composition Moles'!BM149/'Composition Moles'!$C149</f>
        <v>1.5283612905111793E-3</v>
      </c>
      <c r="BM129" s="27">
        <f ca="1">'Composition Moles'!BN149/'Composition Moles'!$C149</f>
        <v>3.2435222943070583E-3</v>
      </c>
      <c r="BN129" s="27">
        <f ca="1">'Composition Moles'!BO149/'Composition Moles'!$C149</f>
        <v>1.5283612905111793E-3</v>
      </c>
      <c r="BO129" s="27">
        <f ca="1">'Composition Moles'!BP149/'Composition Moles'!$C149</f>
        <v>8.7626047322640946E-4</v>
      </c>
      <c r="BP129" s="27">
        <f ca="1">'Composition Moles'!BQ149/'Composition Moles'!$C149</f>
        <v>3.4608892334019813E-3</v>
      </c>
      <c r="BQ129" s="27">
        <f ca="1">'Composition Moles'!BR149/'Composition Moles'!$C149</f>
        <v>2.7238794555332572E-3</v>
      </c>
      <c r="BR129" s="27">
        <f ca="1">'Composition Moles'!BS149/'Composition Moles'!$C149</f>
        <v>5.2983191404387545E-4</v>
      </c>
      <c r="BS129" s="27">
        <f ca="1">'Composition Moles'!BT149/'Composition Moles'!$C149</f>
        <v>1.5827030252849102E-3</v>
      </c>
      <c r="BT129" s="27">
        <f ca="1">'Composition Moles'!BU149/'Composition Moles'!$C149</f>
        <v>0</v>
      </c>
      <c r="BU129" s="27">
        <f t="shared" ca="1" si="7"/>
        <v>0.99999999999999978</v>
      </c>
      <c r="BV129" s="56" t="e">
        <f t="shared" ca="1" si="9"/>
        <v>#DIV/0!</v>
      </c>
      <c r="BW129" s="27"/>
      <c r="BX129" s="23"/>
      <c r="BZ129" s="24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</row>
    <row r="130" spans="1:106">
      <c r="A130">
        <f>A129+TimeStep</f>
        <v>6.3999999999999853</v>
      </c>
      <c r="B130" s="24">
        <f ca="1">B129+DeltaRK4!B131</f>
        <v>414.82591692668979</v>
      </c>
      <c r="C130" s="27">
        <f ca="1">'Composition Moles'!D150/'Composition Moles'!$C150</f>
        <v>6.0357040545735804E-2</v>
      </c>
      <c r="D130" s="27">
        <f ca="1">'Composition Moles'!E150/'Composition Moles'!$C150</f>
        <v>2.1634803156791588E-3</v>
      </c>
      <c r="E130" s="27">
        <f ca="1">'Composition Moles'!F150/'Composition Moles'!$C150</f>
        <v>3.0352905462405603E-2</v>
      </c>
      <c r="F130" s="27">
        <f ca="1">'Composition Moles'!G150/'Composition Moles'!$C150</f>
        <v>6.1474035091871326E-3</v>
      </c>
      <c r="G130" s="27">
        <f ca="1">'Composition Moles'!H150/'Composition Moles'!$C150</f>
        <v>4.1095936922633936E-4</v>
      </c>
      <c r="H130" s="27">
        <f ca="1">'Composition Moles'!I150/'Composition Moles'!$C150</f>
        <v>4.3813023661320479E-4</v>
      </c>
      <c r="I130" s="27">
        <f ca="1">'Composition Moles'!J150/'Composition Moles'!$C150</f>
        <v>1.0528711112410347E-4</v>
      </c>
      <c r="J130" s="27">
        <f ca="1">'Composition Moles'!K150/'Composition Moles'!$C150</f>
        <v>5.0945376350372647E-5</v>
      </c>
      <c r="K130" s="27">
        <f ca="1">'Composition Moles'!L150/'Composition Moles'!$C150</f>
        <v>0</v>
      </c>
      <c r="L130" s="27">
        <f ca="1">'Composition Moles'!M150/'Composition Moles'!$C150</f>
        <v>3.3963584233581767E-5</v>
      </c>
      <c r="M130" s="27">
        <f ca="1">'Composition Moles'!N150/'Composition Moles'!$C150</f>
        <v>1.0868346954746165E-4</v>
      </c>
      <c r="N130" s="27">
        <f ca="1">'Composition Moles'!O150/'Composition Moles'!$C150</f>
        <v>0</v>
      </c>
      <c r="O130" s="27">
        <f ca="1">'Composition Moles'!P150/'Composition Moles'!$C150</f>
        <v>0</v>
      </c>
      <c r="P130" s="27">
        <f ca="1">'Composition Moles'!Q150/'Composition Moles'!$C150</f>
        <v>0.15088037348210498</v>
      </c>
      <c r="Q130" s="27">
        <f ca="1">'Composition Moles'!R150/'Composition Moles'!$C150</f>
        <v>1.6981792116790884E-5</v>
      </c>
      <c r="R130" s="27">
        <f ca="1">'Composition Moles'!S150/'Composition Moles'!$C150</f>
        <v>0</v>
      </c>
      <c r="S130" s="27">
        <f ca="1">'Composition Moles'!T150/'Composition Moles'!$C150</f>
        <v>4.4152659503656296E-5</v>
      </c>
      <c r="T130" s="27">
        <f ca="1">'Composition Moles'!U150/'Composition Moles'!$C150</f>
        <v>0</v>
      </c>
      <c r="U130" s="27">
        <f ca="1">'Composition Moles'!V150/'Composition Moles'!$C150</f>
        <v>1.0189075270074529E-5</v>
      </c>
      <c r="V130" s="27">
        <f ca="1">'Composition Moles'!W150/'Composition Moles'!$C150</f>
        <v>0.41815579871877795</v>
      </c>
      <c r="W130" s="27">
        <f ca="1">'Composition Moles'!X150/'Composition Moles'!$C150</f>
        <v>3.3963584233581766E-6</v>
      </c>
      <c r="X130" s="27">
        <f ca="1">'Composition Moles'!Y150/'Composition Moles'!$C150</f>
        <v>1.0189075270074529E-5</v>
      </c>
      <c r="Y130" s="27">
        <f ca="1">'Composition Moles'!Z150/'Composition Moles'!$C150</f>
        <v>0</v>
      </c>
      <c r="Z130" s="27">
        <f ca="1">'Composition Moles'!AA150/'Composition Moles'!$C150</f>
        <v>0</v>
      </c>
      <c r="AA130" s="27">
        <f ca="1">'Composition Moles'!AB150/'Composition Moles'!$C150</f>
        <v>0</v>
      </c>
      <c r="AB130" s="27">
        <f ca="1">'Composition Moles'!AC150/'Composition Moles'!$C150</f>
        <v>0</v>
      </c>
      <c r="AC130" s="27">
        <f ca="1">'Composition Moles'!AD150/'Composition Moles'!$C150</f>
        <v>0</v>
      </c>
      <c r="AD130" s="27">
        <f ca="1">'Composition Moles'!AE150/'Composition Moles'!$C150</f>
        <v>7.8759588663586798E-5</v>
      </c>
      <c r="AE130" s="27">
        <f ca="1">'Composition Moles'!AF150/'Composition Moles'!$C150</f>
        <v>5.8094655286931599E-2</v>
      </c>
      <c r="AF130" s="27">
        <f ca="1">'Composition Moles'!AG150/'Composition Moles'!$C150</f>
        <v>0.13526823967278731</v>
      </c>
      <c r="AG130" s="27">
        <f ca="1">'Composition Moles'!AH150/'Composition Moles'!$C150</f>
        <v>5.2758920686222413E-2</v>
      </c>
      <c r="AH130" s="27">
        <f ca="1">'Composition Moles'!AI150/'Composition Moles'!$C150</f>
        <v>0</v>
      </c>
      <c r="AI130" s="27">
        <f ca="1">'Composition Moles'!AJ150/'Composition Moles'!$C150</f>
        <v>0</v>
      </c>
      <c r="AJ130" s="27">
        <f ca="1">'Composition Moles'!AK150/'Composition Moles'!$C150</f>
        <v>0</v>
      </c>
      <c r="AK130" s="27">
        <f ca="1">'Composition Moles'!AL150/'Composition Moles'!$C150</f>
        <v>7.0644255205850074E-4</v>
      </c>
      <c r="AL130" s="27">
        <f ca="1">'Composition Moles'!AM150/'Composition Moles'!$C150</f>
        <v>5.2370911675695455E-9</v>
      </c>
      <c r="AM130" s="27">
        <f ca="1">'Composition Moles'!AN150/'Composition Moles'!$C150</f>
        <v>7.2122613746519175E-6</v>
      </c>
      <c r="AN130" s="27">
        <f ca="1">'Composition Moles'!AO150/'Composition Moles'!$C150</f>
        <v>8.7999646749210361E-3</v>
      </c>
      <c r="AO130" s="27">
        <f ca="1">'Composition Moles'!AP150/'Composition Moles'!$C150</f>
        <v>6.7349787535192635E-3</v>
      </c>
      <c r="AP130" s="27">
        <f ca="1">'Composition Moles'!AQ150/'Composition Moles'!$C150</f>
        <v>4.0442406134812928E-3</v>
      </c>
      <c r="AQ130" s="27">
        <f ca="1">'Composition Moles'!AR150/'Composition Moles'!$C150</f>
        <v>4.3054813464173322E-2</v>
      </c>
      <c r="AR130" s="27">
        <f ca="1">'Composition Moles'!AS150/'Composition Moles'!$C150</f>
        <v>-9.4528877609441012E-3</v>
      </c>
      <c r="AS130" s="27">
        <f ca="1">'Composition Moles'!AT150/'Composition Moles'!$C150</f>
        <v>1.6404411184819995E-3</v>
      </c>
      <c r="AT130" s="27">
        <f ca="1">'Composition Moles'!AU150/'Composition Moles'!$C150</f>
        <v>1.3585433693432706E-5</v>
      </c>
      <c r="AU130" s="27">
        <f ca="1">'Composition Moles'!AV150/'Composition Moles'!$C150</f>
        <v>0</v>
      </c>
      <c r="AV130" s="27">
        <f ca="1">'Composition Moles'!AW150/'Composition Moles'!$C150</f>
        <v>4.4831931188327932E-4</v>
      </c>
      <c r="AW130" s="27">
        <f ca="1">'Composition Moles'!AX150/'Composition Moles'!$C150</f>
        <v>4.5511202872999568E-4</v>
      </c>
      <c r="AX130" s="27">
        <f ca="1">'Composition Moles'!AY150/'Composition Moles'!$C150</f>
        <v>4.5511202872999568E-4</v>
      </c>
      <c r="AY130" s="27">
        <f ca="1">'Composition Moles'!AZ150/'Composition Moles'!$C150</f>
        <v>4.2114844449641389E-4</v>
      </c>
      <c r="AZ130" s="27">
        <f ca="1">'Composition Moles'!BA150/'Composition Moles'!$C150</f>
        <v>4.7549017927014475E-5</v>
      </c>
      <c r="BA130" s="27">
        <f ca="1">'Composition Moles'!BB150/'Composition Moles'!$C150</f>
        <v>1.2702380503359582E-3</v>
      </c>
      <c r="BB130" s="27">
        <f ca="1">'Composition Moles'!BC150/'Composition Moles'!$C150</f>
        <v>6.3851538359133717E-4</v>
      </c>
      <c r="BC130" s="27">
        <f ca="1">'Composition Moles'!BD150/'Composition Moles'!$C150</f>
        <v>3.6171217208764584E-3</v>
      </c>
      <c r="BD130" s="27">
        <f ca="1">'Composition Moles'!BE150/'Composition Moles'!$C150</f>
        <v>5.2643555562051738E-4</v>
      </c>
      <c r="BE130" s="27">
        <f ca="1">'Composition Moles'!BF150/'Composition Moles'!$C150</f>
        <v>2.2755601436499784E-4</v>
      </c>
      <c r="BF130" s="27">
        <f ca="1">'Composition Moles'!BG150/'Composition Moles'!$C150</f>
        <v>1.901960717080579E-4</v>
      </c>
      <c r="BG130" s="27">
        <f ca="1">'Composition Moles'!BH150/'Composition Moles'!$C150</f>
        <v>7.132352689052171E-4</v>
      </c>
      <c r="BH130" s="27">
        <f ca="1">'Composition Moles'!BI150/'Composition Moles'!$C150</f>
        <v>5.8417364881760642E-4</v>
      </c>
      <c r="BI130" s="27">
        <f ca="1">'Composition Moles'!BJ150/'Composition Moles'!$C150</f>
        <v>4.2114844449641389E-4</v>
      </c>
      <c r="BJ130" s="27">
        <f ca="1">'Composition Moles'!BK150/'Composition Moles'!$C150</f>
        <v>3.2639004448472078E-3</v>
      </c>
      <c r="BK130" s="27">
        <f ca="1">'Composition Moles'!BL150/'Composition Moles'!$C150</f>
        <v>2.0717786382484877E-4</v>
      </c>
      <c r="BL130" s="27">
        <f ca="1">'Composition Moles'!BM150/'Composition Moles'!$C150</f>
        <v>1.5283612905111796E-3</v>
      </c>
      <c r="BM130" s="27">
        <f ca="1">'Composition Moles'!BN150/'Composition Moles'!$C150</f>
        <v>3.2435222943070592E-3</v>
      </c>
      <c r="BN130" s="27">
        <f ca="1">'Composition Moles'!BO150/'Composition Moles'!$C150</f>
        <v>1.5283612905111796E-3</v>
      </c>
      <c r="BO130" s="27">
        <f ca="1">'Composition Moles'!BP150/'Composition Moles'!$C150</f>
        <v>8.7626047322640957E-4</v>
      </c>
      <c r="BP130" s="27">
        <f ca="1">'Composition Moles'!BQ150/'Composition Moles'!$C150</f>
        <v>3.4608892334019817E-3</v>
      </c>
      <c r="BQ130" s="27">
        <f ca="1">'Composition Moles'!BR150/'Composition Moles'!$C150</f>
        <v>2.7238794555332576E-3</v>
      </c>
      <c r="BR130" s="27">
        <f ca="1">'Composition Moles'!BS150/'Composition Moles'!$C150</f>
        <v>5.2983191404387556E-4</v>
      </c>
      <c r="BS130" s="27">
        <f ca="1">'Composition Moles'!BT150/'Composition Moles'!$C150</f>
        <v>1.5827030252849104E-3</v>
      </c>
      <c r="BT130" s="27">
        <f ca="1">'Composition Moles'!BU150/'Composition Moles'!$C150</f>
        <v>0</v>
      </c>
      <c r="BU130" s="27">
        <f t="shared" ca="1" si="7"/>
        <v>1</v>
      </c>
      <c r="BV130" s="56" t="e">
        <f t="shared" ref="BV130" ca="1" si="10">C130/Y130</f>
        <v>#DIV/0!</v>
      </c>
      <c r="BW130" s="27"/>
      <c r="BX130" s="23"/>
      <c r="BZ130" s="24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</row>
    <row r="131" spans="1:106">
      <c r="B131" s="24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169"/>
      <c r="BU131" s="27"/>
      <c r="BW131" s="27"/>
      <c r="BX131" s="23"/>
      <c r="BZ131" s="24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</row>
    <row r="132" spans="1:106">
      <c r="B132" s="24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169"/>
      <c r="BU132" s="27"/>
      <c r="BW132" s="27"/>
      <c r="BX132" s="23"/>
      <c r="BZ132" s="24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</row>
    <row r="133" spans="1:106">
      <c r="B133" s="24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169"/>
      <c r="BU133" s="27"/>
      <c r="BW133" s="27"/>
      <c r="BX133" s="23"/>
      <c r="BZ133" s="24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</row>
    <row r="134" spans="1:106">
      <c r="B134" s="24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169"/>
      <c r="BU134" s="27"/>
      <c r="BW134" s="27"/>
      <c r="BX134" s="23"/>
      <c r="BZ134" s="24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</row>
    <row r="135" spans="1:106">
      <c r="B135" s="2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169"/>
      <c r="BU135" s="27"/>
      <c r="BW135" s="27"/>
      <c r="BX135" s="23"/>
      <c r="BZ135" s="24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</row>
    <row r="136" spans="1:106">
      <c r="B136" s="24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169"/>
      <c r="BU136" s="27"/>
      <c r="BW136" s="27"/>
      <c r="BX136" s="23"/>
      <c r="BZ136" s="24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</row>
    <row r="137" spans="1:106">
      <c r="B137" s="24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169"/>
      <c r="BU137" s="27"/>
      <c r="BW137" s="27"/>
      <c r="BX137" s="23"/>
      <c r="BZ137" s="24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</row>
    <row r="138" spans="1:106">
      <c r="B138" s="24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169"/>
      <c r="BU138" s="27"/>
      <c r="BW138" s="27"/>
      <c r="BX138" s="23"/>
      <c r="BZ138" s="24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</row>
    <row r="139" spans="1:106">
      <c r="B139" s="24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169"/>
      <c r="BU139" s="27"/>
      <c r="BW139" s="27"/>
      <c r="BX139" s="23"/>
      <c r="BZ139" s="24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</row>
    <row r="140" spans="1:106">
      <c r="B140" s="24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169"/>
      <c r="BU140" s="27"/>
      <c r="BW140" s="27"/>
      <c r="BX140" s="23"/>
      <c r="BZ140" s="24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</row>
    <row r="141" spans="1:106">
      <c r="B141" s="24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169"/>
      <c r="BU141" s="27"/>
      <c r="BW141" s="27"/>
      <c r="BX141" s="23"/>
      <c r="BZ141" s="24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</row>
    <row r="142" spans="1:106">
      <c r="B142" s="2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169"/>
      <c r="BU142" s="27"/>
      <c r="BW142" s="27"/>
      <c r="BX142" s="23"/>
      <c r="BZ142" s="24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</row>
    <row r="143" spans="1:106">
      <c r="B143" s="24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169"/>
      <c r="BU143" s="27"/>
      <c r="BW143" s="27"/>
      <c r="BX143" s="23"/>
      <c r="BZ143" s="24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</row>
    <row r="144" spans="1:106">
      <c r="B144" s="24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169"/>
      <c r="BU144" s="27"/>
      <c r="BW144" s="27"/>
      <c r="BX144" s="23"/>
      <c r="BZ144" s="24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</row>
    <row r="145" spans="2:106">
      <c r="B145" s="24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169"/>
      <c r="BU145" s="27"/>
      <c r="BW145" s="27"/>
      <c r="BX145" s="23"/>
      <c r="BZ145" s="24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</row>
    <row r="146" spans="2:106">
      <c r="B146" s="24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169"/>
      <c r="BU146" s="27"/>
      <c r="BW146" s="27"/>
      <c r="BX146" s="23"/>
      <c r="BZ146" s="24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</row>
    <row r="147" spans="2:106">
      <c r="B147" s="24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169"/>
      <c r="BU147" s="27"/>
      <c r="BW147" s="27"/>
      <c r="BX147" s="23"/>
      <c r="BZ147" s="24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</row>
    <row r="148" spans="2:106">
      <c r="B148" s="24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169"/>
      <c r="BU148" s="27"/>
      <c r="BW148" s="27"/>
      <c r="BX148" s="23"/>
      <c r="BZ148" s="24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</row>
    <row r="149" spans="2:106">
      <c r="B149" s="2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169"/>
      <c r="BU149" s="27"/>
      <c r="BW149" s="27"/>
      <c r="BX149" s="23"/>
      <c r="BZ149" s="24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</row>
    <row r="150" spans="2:106">
      <c r="B150" s="24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169"/>
      <c r="BU150" s="27"/>
      <c r="BW150" s="27"/>
      <c r="BX150" s="23"/>
      <c r="BZ150" s="24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AS159"/>
  <sheetViews>
    <sheetView showGridLines="0" zoomScale="75" workbookViewId="0">
      <selection activeCell="D12" sqref="D12"/>
    </sheetView>
  </sheetViews>
  <sheetFormatPr defaultRowHeight="12"/>
  <cols>
    <col min="1" max="1" width="15.28515625" style="3" customWidth="1"/>
    <col min="2" max="2" width="15.28515625" style="58" customWidth="1"/>
    <col min="3" max="5" width="15.28515625" customWidth="1"/>
    <col min="6" max="44" width="9.7109375" customWidth="1"/>
  </cols>
  <sheetData>
    <row r="1" spans="1:44"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</row>
    <row r="2" spans="1:44">
      <c r="B2" s="59"/>
      <c r="F2" s="42">
        <f>Control!I1</f>
        <v>1</v>
      </c>
      <c r="G2" s="42">
        <f>Control!J1</f>
        <v>1</v>
      </c>
      <c r="H2" s="42">
        <f>Control!K1</f>
        <v>1</v>
      </c>
      <c r="I2" s="42">
        <f>Control!L1</f>
        <v>1</v>
      </c>
      <c r="J2" s="42">
        <f>Control!M1</f>
        <v>0</v>
      </c>
      <c r="K2" s="42">
        <f>Control!N1</f>
        <v>1</v>
      </c>
      <c r="L2" s="42">
        <f>Control!O1</f>
        <v>1</v>
      </c>
      <c r="M2" s="42">
        <f>Control!P1</f>
        <v>1</v>
      </c>
      <c r="N2" s="42">
        <f>Control!Q1</f>
        <v>0</v>
      </c>
      <c r="O2" s="42">
        <f>Control!R1</f>
        <v>1</v>
      </c>
      <c r="P2" s="42">
        <f>Control!S1</f>
        <v>1</v>
      </c>
      <c r="Q2" s="42">
        <f>Control!T1</f>
        <v>1</v>
      </c>
      <c r="R2" s="42">
        <f>Control!U1</f>
        <v>1</v>
      </c>
      <c r="S2" s="42">
        <f>Control!V1</f>
        <v>0</v>
      </c>
      <c r="T2" s="42">
        <f>Control!W1</f>
        <v>2</v>
      </c>
      <c r="U2" s="42">
        <f>Control!X1</f>
        <v>2</v>
      </c>
      <c r="V2" s="42">
        <f>Control!Y1</f>
        <v>2</v>
      </c>
      <c r="W2" s="42">
        <f>Control!Z1</f>
        <v>2</v>
      </c>
      <c r="X2" s="42">
        <f>Control!AA1</f>
        <v>2</v>
      </c>
      <c r="Y2" s="42">
        <f>Control!AB1</f>
        <v>2</v>
      </c>
      <c r="Z2" s="42">
        <f>Control!AC1</f>
        <v>2</v>
      </c>
      <c r="AA2" s="42">
        <f>Control!AD1</f>
        <v>2</v>
      </c>
      <c r="AB2" s="42">
        <f>Control!AE1</f>
        <v>2</v>
      </c>
      <c r="AC2" s="42">
        <f>Control!AF1</f>
        <v>2</v>
      </c>
      <c r="AD2" s="42">
        <f>Control!AG1</f>
        <v>2</v>
      </c>
      <c r="AE2" s="42">
        <f>Control!AH1</f>
        <v>2</v>
      </c>
      <c r="AF2" s="42">
        <f>Control!AI1</f>
        <v>0</v>
      </c>
      <c r="AG2" s="42">
        <f>Control!AJ1</f>
        <v>2</v>
      </c>
      <c r="AH2" s="42">
        <f>Control!AK1</f>
        <v>2</v>
      </c>
      <c r="AI2" s="42">
        <f>Control!AL1</f>
        <v>2</v>
      </c>
      <c r="AJ2" s="42">
        <f>Control!AM1</f>
        <v>2</v>
      </c>
      <c r="AK2" s="42">
        <f>Control!AN1</f>
        <v>2</v>
      </c>
      <c r="AL2" s="42">
        <f>Control!AO1</f>
        <v>2</v>
      </c>
      <c r="AM2" s="42">
        <f>Control!AP1</f>
        <v>0</v>
      </c>
      <c r="AN2" s="42">
        <f>Control!AQ1</f>
        <v>2</v>
      </c>
      <c r="AO2" s="42">
        <f>Control!AR1</f>
        <v>2</v>
      </c>
      <c r="AP2" s="42">
        <f>Control!AS1</f>
        <v>2</v>
      </c>
      <c r="AQ2" s="42">
        <f>Control!AT1</f>
        <v>2</v>
      </c>
      <c r="AR2" s="42">
        <f>Control!AU1</f>
        <v>2</v>
      </c>
    </row>
    <row r="3" spans="1:44">
      <c r="F3" s="2"/>
      <c r="G3" s="2"/>
      <c r="H3" s="2"/>
      <c r="I3" s="2"/>
      <c r="J3" s="42"/>
      <c r="K3" s="2"/>
      <c r="L3" s="2"/>
      <c r="M3" s="42"/>
      <c r="N3" s="42"/>
      <c r="O3" s="2"/>
      <c r="P3" s="42"/>
      <c r="Q3" s="42"/>
      <c r="R3" s="42"/>
      <c r="S3" s="4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42"/>
      <c r="AM3" s="42"/>
    </row>
    <row r="4" spans="1:44" ht="12.75">
      <c r="A4" s="39"/>
      <c r="B4" s="59"/>
      <c r="C4" s="84" t="s">
        <v>48</v>
      </c>
      <c r="D4" s="82"/>
      <c r="E4" s="13"/>
      <c r="F4" s="65" t="str">
        <f>ReactionStoich!E77</f>
        <v>C7A</v>
      </c>
      <c r="G4" s="65" t="str">
        <f>ReactionStoich!F77</f>
        <v>C7A</v>
      </c>
      <c r="H4" s="65" t="str">
        <f>ReactionStoich!G77</f>
        <v>C7A</v>
      </c>
      <c r="I4" s="65" t="str">
        <f>ReactionStoich!H77</f>
        <v>C7A</v>
      </c>
      <c r="J4" s="42"/>
      <c r="K4" s="65" t="str">
        <f>ReactionStoich!J77</f>
        <v>C7A</v>
      </c>
      <c r="L4" s="65" t="str">
        <f>ReactionStoich!K77</f>
        <v>C7A</v>
      </c>
      <c r="M4" s="65" t="str">
        <f>ReactionStoich!L77</f>
        <v>M-EC7A</v>
      </c>
      <c r="N4" s="121"/>
      <c r="O4" s="65" t="str">
        <f>ReactionStoich!N77</f>
        <v>EB</v>
      </c>
      <c r="P4" s="65" t="str">
        <f>ReactionStoich!O77</f>
        <v>PC8A</v>
      </c>
      <c r="Q4" s="65" t="str">
        <f>ReactionStoich!P77</f>
        <v>OC8A</v>
      </c>
      <c r="R4" s="65" t="str">
        <f>ReactionStoich!Q77</f>
        <v>MC8A</v>
      </c>
      <c r="S4" s="42"/>
      <c r="T4" s="65" t="str">
        <f>ReactionStoich!S77</f>
        <v>M-EC7A</v>
      </c>
      <c r="U4" s="65" t="str">
        <f>ReactionStoich!T77</f>
        <v>NPB</v>
      </c>
      <c r="V4" s="65" t="str">
        <f>ReactionStoich!U77</f>
        <v>135TMB</v>
      </c>
      <c r="W4" s="65" t="str">
        <f>ReactionStoich!V77</f>
        <v>CUMENE</v>
      </c>
      <c r="X4" s="65" t="str">
        <f>ReactionStoich!W77</f>
        <v>INDANE</v>
      </c>
      <c r="Y4" s="65" t="str">
        <f>ReactionStoich!X77</f>
        <v>NBB</v>
      </c>
      <c r="Z4" s="65" t="str">
        <f>ReactionStoich!Y77</f>
        <v>1M2NC3C6A</v>
      </c>
      <c r="AA4" s="65" t="str">
        <f>ReactionStoich!Z77</f>
        <v>O-CYMENE</v>
      </c>
      <c r="AB4" s="65" t="str">
        <f>ReactionStoich!AA77</f>
        <v>M-EC7A</v>
      </c>
      <c r="AC4" s="65" t="str">
        <f>ReactionStoich!AB77</f>
        <v>1234TMC6A</v>
      </c>
      <c r="AD4" s="65" t="str">
        <f>ReactionStoich!AC77</f>
        <v>EB</v>
      </c>
      <c r="AE4" s="65" t="str">
        <f>ReactionStoich!AD77</f>
        <v>O-DEC6A</v>
      </c>
      <c r="AF4" s="42"/>
      <c r="AG4" s="65" t="str">
        <f>ReactionStoich!AF77</f>
        <v>135TMB</v>
      </c>
      <c r="AH4" s="65" t="str">
        <f>ReactionStoich!AG77</f>
        <v>M-EC7A</v>
      </c>
      <c r="AI4" s="65" t="str">
        <f>ReactionStoich!AH77</f>
        <v>NC5</v>
      </c>
      <c r="AJ4" s="65" t="str">
        <f>ReactionStoich!AI77</f>
        <v>NC4</v>
      </c>
      <c r="AK4" s="65" t="str">
        <f>ReactionStoich!AJ77</f>
        <v>1234TMC6A</v>
      </c>
      <c r="AL4" s="65" t="str">
        <f>ReactionStoich!AK77</f>
        <v>C2</v>
      </c>
      <c r="AM4" s="42"/>
      <c r="AN4" s="65" t="str">
        <f>ReactionStoich!AM77</f>
        <v>MC8A</v>
      </c>
      <c r="AO4" s="65" t="str">
        <f>ReactionStoich!AN77</f>
        <v>C6A</v>
      </c>
      <c r="AP4" s="65" t="str">
        <f>ReactionStoich!AO77</f>
        <v>C3</v>
      </c>
      <c r="AQ4" s="65" t="str">
        <f>ReactionStoich!AP77</f>
        <v>C3</v>
      </c>
      <c r="AR4" s="65" t="str">
        <f>ReactionStoich!AQ77</f>
        <v>C3</v>
      </c>
    </row>
    <row r="5" spans="1:44" ht="12.75">
      <c r="A5" s="39"/>
      <c r="B5" s="59"/>
      <c r="C5" s="85" t="s">
        <v>49</v>
      </c>
      <c r="D5" s="86">
        <v>1</v>
      </c>
      <c r="E5" s="13"/>
      <c r="F5" s="65" t="str">
        <f>ReactionStoich!E78</f>
        <v>135TMB</v>
      </c>
      <c r="G5" s="65" t="str">
        <f>ReactionStoich!F78</f>
        <v>135TMB</v>
      </c>
      <c r="H5" s="65" t="str">
        <f>ReactionStoich!G78</f>
        <v>M-EC7A</v>
      </c>
      <c r="I5" s="65" t="str">
        <f>ReactionStoich!H78</f>
        <v>M-EC7A</v>
      </c>
      <c r="J5" s="42"/>
      <c r="K5" s="65" t="str">
        <f>ReactionStoich!J78</f>
        <v>C7A</v>
      </c>
      <c r="L5" s="65" t="str">
        <f>ReactionStoich!K78</f>
        <v>C7A</v>
      </c>
      <c r="M5" s="65" t="str">
        <f>ReactionStoich!L78</f>
        <v>M-EC7A</v>
      </c>
      <c r="N5" s="121"/>
      <c r="O5" s="65" t="str">
        <f>ReactionStoich!N78</f>
        <v>EB</v>
      </c>
      <c r="P5" s="65" t="str">
        <f>ReactionStoich!O78</f>
        <v>PC8A</v>
      </c>
      <c r="Q5" s="65" t="str">
        <f>ReactionStoich!P78</f>
        <v>OC8A</v>
      </c>
      <c r="R5" s="65" t="str">
        <f>ReactionStoich!Q78</f>
        <v>MC8A</v>
      </c>
      <c r="S5" s="42"/>
      <c r="T5" s="65" t="str">
        <f>ReactionStoich!S78</f>
        <v>H2</v>
      </c>
      <c r="U5" s="65" t="str">
        <f>ReactionStoich!T78</f>
        <v>H2</v>
      </c>
      <c r="V5" s="65" t="str">
        <f>ReactionStoich!U78</f>
        <v>135TMB</v>
      </c>
      <c r="W5" s="65" t="str">
        <f>ReactionStoich!V78</f>
        <v>H2</v>
      </c>
      <c r="X5" s="65" t="str">
        <f>ReactionStoich!W78</f>
        <v>H2</v>
      </c>
      <c r="Y5" s="65" t="str">
        <f>ReactionStoich!X78</f>
        <v>H2</v>
      </c>
      <c r="Z5" s="65" t="str">
        <f>ReactionStoich!Y78</f>
        <v>H2</v>
      </c>
      <c r="AA5" s="65" t="str">
        <f>ReactionStoich!Z78</f>
        <v>H2</v>
      </c>
      <c r="AB5" s="65" t="str">
        <f>ReactionStoich!AA78</f>
        <v>H2</v>
      </c>
      <c r="AC5" s="65" t="str">
        <f>ReactionStoich!AB78</f>
        <v>H2</v>
      </c>
      <c r="AD5" s="65" t="str">
        <f>ReactionStoich!AC78</f>
        <v>H2</v>
      </c>
      <c r="AE5" s="65" t="str">
        <f>ReactionStoich!AD78</f>
        <v>H2</v>
      </c>
      <c r="AF5" s="42"/>
      <c r="AG5" s="65" t="str">
        <f>ReactionStoich!AF78</f>
        <v>H2</v>
      </c>
      <c r="AH5" s="65" t="str">
        <f>ReactionStoich!AG78</f>
        <v>H2</v>
      </c>
      <c r="AI5" s="65" t="str">
        <f>ReactionStoich!AH78</f>
        <v>H2</v>
      </c>
      <c r="AJ5" s="65" t="str">
        <f>ReactionStoich!AI78</f>
        <v>H2</v>
      </c>
      <c r="AK5" s="65" t="str">
        <f>ReactionStoich!AJ78</f>
        <v>H2</v>
      </c>
      <c r="AL5" s="65" t="str">
        <f>ReactionStoich!AK78</f>
        <v>C2</v>
      </c>
      <c r="AM5" s="42"/>
      <c r="AN5" s="65" t="str">
        <f>ReactionStoich!AM78</f>
        <v>C2</v>
      </c>
      <c r="AO5" s="65" t="str">
        <f>ReactionStoich!AN78</f>
        <v>C2</v>
      </c>
      <c r="AP5" s="65" t="str">
        <f>ReactionStoich!AO78</f>
        <v>NC4</v>
      </c>
      <c r="AQ5" s="65" t="str">
        <f>ReactionStoich!AP78</f>
        <v>NC4</v>
      </c>
      <c r="AR5" s="65" t="str">
        <f>ReactionStoich!AQ78</f>
        <v>NC4</v>
      </c>
    </row>
    <row r="6" spans="1:44">
      <c r="C6" s="87" t="s">
        <v>65</v>
      </c>
      <c r="D6" s="88">
        <v>2</v>
      </c>
      <c r="F6" s="65">
        <f>ReactionStoich!E79</f>
        <v>0</v>
      </c>
      <c r="G6" s="65">
        <f>ReactionStoich!F79</f>
        <v>0</v>
      </c>
      <c r="H6" s="65">
        <f>ReactionStoich!G79</f>
        <v>0</v>
      </c>
      <c r="I6" s="65">
        <f>ReactionStoich!H79</f>
        <v>0</v>
      </c>
      <c r="J6" s="42"/>
      <c r="K6" s="65">
        <f>ReactionStoich!J79</f>
        <v>0</v>
      </c>
      <c r="L6" s="65">
        <f>ReactionStoich!K79</f>
        <v>0</v>
      </c>
      <c r="M6" s="65">
        <f>ReactionStoich!L79</f>
        <v>0</v>
      </c>
      <c r="N6" s="121"/>
      <c r="O6" s="65">
        <f>ReactionStoich!N79</f>
        <v>0</v>
      </c>
      <c r="P6" s="65">
        <f>ReactionStoich!O79</f>
        <v>0</v>
      </c>
      <c r="Q6" s="65">
        <f>ReactionStoich!P79</f>
        <v>0</v>
      </c>
      <c r="R6" s="65">
        <f>ReactionStoich!Q79</f>
        <v>0</v>
      </c>
      <c r="S6" s="42"/>
      <c r="T6" s="65">
        <f>ReactionStoich!S79</f>
        <v>0</v>
      </c>
      <c r="U6" s="65">
        <f>ReactionStoich!T79</f>
        <v>0</v>
      </c>
      <c r="V6" s="65">
        <f>ReactionStoich!U79</f>
        <v>0</v>
      </c>
      <c r="W6" s="65">
        <f>ReactionStoich!V79</f>
        <v>0</v>
      </c>
      <c r="X6" s="65">
        <f>ReactionStoich!W79</f>
        <v>0</v>
      </c>
      <c r="Y6" s="65">
        <f>ReactionStoich!X79</f>
        <v>0</v>
      </c>
      <c r="Z6" s="65">
        <f>ReactionStoich!Y79</f>
        <v>0</v>
      </c>
      <c r="AA6" s="65">
        <f>ReactionStoich!Z79</f>
        <v>0</v>
      </c>
      <c r="AB6" s="65">
        <f>ReactionStoich!AA79</f>
        <v>0</v>
      </c>
      <c r="AC6" s="65">
        <f>ReactionStoich!AB79</f>
        <v>0</v>
      </c>
      <c r="AD6" s="65">
        <f>ReactionStoich!AC79</f>
        <v>0</v>
      </c>
      <c r="AE6" s="65">
        <f>ReactionStoich!AD79</f>
        <v>0</v>
      </c>
      <c r="AF6" s="42"/>
      <c r="AG6" s="65">
        <f>ReactionStoich!AF79</f>
        <v>0</v>
      </c>
      <c r="AH6" s="65">
        <f>ReactionStoich!AG79</f>
        <v>0</v>
      </c>
      <c r="AI6" s="65">
        <f>ReactionStoich!AH79</f>
        <v>0</v>
      </c>
      <c r="AJ6" s="65">
        <f>ReactionStoich!AI79</f>
        <v>0</v>
      </c>
      <c r="AK6" s="65">
        <f>ReactionStoich!AJ79</f>
        <v>0</v>
      </c>
      <c r="AL6" s="65" t="str">
        <f>ReactionStoich!AK79</f>
        <v>C2</v>
      </c>
      <c r="AM6" s="42"/>
      <c r="AN6" s="65">
        <f>ReactionStoich!AM79</f>
        <v>0</v>
      </c>
      <c r="AO6" s="65">
        <f>ReactionStoich!AN79</f>
        <v>0</v>
      </c>
      <c r="AP6" s="65">
        <f>ReactionStoich!AO79</f>
        <v>0</v>
      </c>
      <c r="AQ6" s="65">
        <f>ReactionStoich!AP79</f>
        <v>0</v>
      </c>
      <c r="AR6" s="65">
        <f>ReactionStoich!AQ79</f>
        <v>0</v>
      </c>
    </row>
    <row r="7" spans="1:44">
      <c r="F7" s="65">
        <f>ReactionStoich!E80</f>
        <v>0</v>
      </c>
      <c r="G7" s="65">
        <f>ReactionStoich!F80</f>
        <v>0</v>
      </c>
      <c r="H7" s="65">
        <f>ReactionStoich!G80</f>
        <v>0</v>
      </c>
      <c r="I7" s="65">
        <f>ReactionStoich!H80</f>
        <v>0</v>
      </c>
      <c r="J7" s="42"/>
      <c r="K7" s="65">
        <f>ReactionStoich!J80</f>
        <v>0</v>
      </c>
      <c r="L7" s="65">
        <f>ReactionStoich!K80</f>
        <v>0</v>
      </c>
      <c r="M7" s="65">
        <f>ReactionStoich!L80</f>
        <v>0</v>
      </c>
      <c r="N7" s="121"/>
      <c r="O7" s="65">
        <f>ReactionStoich!N80</f>
        <v>0</v>
      </c>
      <c r="P7" s="65">
        <f>ReactionStoich!O80</f>
        <v>0</v>
      </c>
      <c r="Q7" s="65">
        <f>ReactionStoich!P80</f>
        <v>0</v>
      </c>
      <c r="R7" s="65">
        <f>ReactionStoich!Q80</f>
        <v>0</v>
      </c>
      <c r="S7" s="42"/>
      <c r="T7" s="65">
        <f>ReactionStoich!S80</f>
        <v>0</v>
      </c>
      <c r="U7" s="65">
        <f>ReactionStoich!T80</f>
        <v>0</v>
      </c>
      <c r="V7" s="65">
        <f>ReactionStoich!U80</f>
        <v>0</v>
      </c>
      <c r="W7" s="65">
        <f>ReactionStoich!V80</f>
        <v>0</v>
      </c>
      <c r="X7" s="65">
        <f>ReactionStoich!W80</f>
        <v>0</v>
      </c>
      <c r="Y7" s="65">
        <f>ReactionStoich!X80</f>
        <v>0</v>
      </c>
      <c r="Z7" s="65">
        <f>ReactionStoich!Y80</f>
        <v>0</v>
      </c>
      <c r="AA7" s="65">
        <f>ReactionStoich!Z80</f>
        <v>0</v>
      </c>
      <c r="AB7" s="65">
        <f>ReactionStoich!AA80</f>
        <v>0</v>
      </c>
      <c r="AC7" s="65">
        <f>ReactionStoich!AB80</f>
        <v>0</v>
      </c>
      <c r="AD7" s="65">
        <f>ReactionStoich!AC80</f>
        <v>0</v>
      </c>
      <c r="AE7" s="65">
        <f>ReactionStoich!AD80</f>
        <v>0</v>
      </c>
      <c r="AF7" s="42"/>
      <c r="AG7" s="65">
        <f>ReactionStoich!AF80</f>
        <v>0</v>
      </c>
      <c r="AH7" s="65">
        <f>ReactionStoich!AG80</f>
        <v>0</v>
      </c>
      <c r="AI7" s="65">
        <f>ReactionStoich!AH80</f>
        <v>0</v>
      </c>
      <c r="AJ7" s="65">
        <f>ReactionStoich!AI80</f>
        <v>0</v>
      </c>
      <c r="AK7" s="65">
        <f>ReactionStoich!AJ80</f>
        <v>0</v>
      </c>
      <c r="AL7" s="65">
        <f>ReactionStoich!AK80</f>
        <v>0</v>
      </c>
      <c r="AM7" s="42"/>
      <c r="AN7" s="65">
        <f>ReactionStoich!AM80</f>
        <v>0</v>
      </c>
      <c r="AO7" s="65">
        <f>ReactionStoich!AN80</f>
        <v>0</v>
      </c>
      <c r="AP7" s="65">
        <f>ReactionStoich!AO80</f>
        <v>0</v>
      </c>
      <c r="AQ7" s="65">
        <f>ReactionStoich!AP80</f>
        <v>0</v>
      </c>
      <c r="AR7" s="65">
        <f>ReactionStoich!AQ80</f>
        <v>0</v>
      </c>
    </row>
    <row r="8" spans="1:44">
      <c r="F8" s="65" t="str">
        <f>ReactionStoich!E81</f>
        <v>PC8A</v>
      </c>
      <c r="G8" s="65" t="str">
        <f>ReactionStoich!F81</f>
        <v>EB</v>
      </c>
      <c r="H8" s="65" t="str">
        <f>ReactionStoich!G81</f>
        <v>PC8A</v>
      </c>
      <c r="I8" s="65" t="str">
        <f>ReactionStoich!H81</f>
        <v>M-EC7A</v>
      </c>
      <c r="J8" s="42"/>
      <c r="K8" s="65" t="str">
        <f>ReactionStoich!J81</f>
        <v>C6A</v>
      </c>
      <c r="L8" s="65" t="str">
        <f>ReactionStoich!K81</f>
        <v>C6A</v>
      </c>
      <c r="M8" s="65" t="str">
        <f>ReactionStoich!L81</f>
        <v>C7A</v>
      </c>
      <c r="N8" s="121"/>
      <c r="O8" s="65" t="str">
        <f>ReactionStoich!N81</f>
        <v>PC8A</v>
      </c>
      <c r="P8" s="65" t="str">
        <f>ReactionStoich!O81</f>
        <v>OC8A</v>
      </c>
      <c r="Q8" s="65" t="str">
        <f>ReactionStoich!P81</f>
        <v>MC8A</v>
      </c>
      <c r="R8" s="65" t="str">
        <f>ReactionStoich!Q81</f>
        <v>EB</v>
      </c>
      <c r="S8" s="42"/>
      <c r="T8" s="65" t="str">
        <f>ReactionStoich!S81</f>
        <v>C7A</v>
      </c>
      <c r="U8" s="65" t="str">
        <f>ReactionStoich!T81</f>
        <v>C6A</v>
      </c>
      <c r="V8" s="65" t="str">
        <f>ReactionStoich!U81</f>
        <v>PC8A</v>
      </c>
      <c r="W8" s="65" t="str">
        <f>ReactionStoich!V81</f>
        <v>C7A</v>
      </c>
      <c r="X8" s="65" t="str">
        <f>ReactionStoich!W81</f>
        <v>C6A</v>
      </c>
      <c r="Y8" s="65" t="str">
        <f>ReactionStoich!X81</f>
        <v>C6A</v>
      </c>
      <c r="Z8" s="65" t="str">
        <f>ReactionStoich!Y81</f>
        <v>C7A</v>
      </c>
      <c r="AA8" s="65" t="str">
        <f>ReactionStoich!Z81</f>
        <v>M-EC7A</v>
      </c>
      <c r="AB8" s="65" t="str">
        <f>ReactionStoich!AA81</f>
        <v>135TMB</v>
      </c>
      <c r="AC8" s="65" t="str">
        <f>ReactionStoich!AB81</f>
        <v>135TMB</v>
      </c>
      <c r="AD8" s="65" t="str">
        <f>ReactionStoich!AC81</f>
        <v>C7A</v>
      </c>
      <c r="AE8" s="65" t="str">
        <f>ReactionStoich!AD81</f>
        <v>EB</v>
      </c>
      <c r="AF8" s="42"/>
      <c r="AG8" s="65" t="str">
        <f>ReactionStoich!AF81</f>
        <v>NC4</v>
      </c>
      <c r="AH8" s="65" t="str">
        <f>ReactionStoich!AG81</f>
        <v>NC4</v>
      </c>
      <c r="AI8" s="65" t="str">
        <f>ReactionStoich!AH81</f>
        <v>C3</v>
      </c>
      <c r="AJ8" s="65" t="str">
        <f>ReactionStoich!AI81</f>
        <v>C2</v>
      </c>
      <c r="AK8" s="65" t="str">
        <f>ReactionStoich!AJ81</f>
        <v>C2</v>
      </c>
      <c r="AL8" s="65" t="str">
        <f>ReactionStoich!AK81</f>
        <v>C3</v>
      </c>
      <c r="AM8" s="42"/>
      <c r="AN8" s="65" t="str">
        <f>ReactionStoich!AM81</f>
        <v>HEAVIES</v>
      </c>
      <c r="AO8" s="65" t="str">
        <f>ReactionStoich!AN81</f>
        <v>EB</v>
      </c>
      <c r="AP8" s="65" t="str">
        <f>ReactionStoich!AO81</f>
        <v>NC7</v>
      </c>
      <c r="AQ8" s="65" t="str">
        <f>ReactionStoich!AP81</f>
        <v>3EC5</v>
      </c>
      <c r="AR8" s="65" t="str">
        <f>ReactionStoich!AQ81</f>
        <v>DMCC5</v>
      </c>
    </row>
    <row r="9" spans="1:44">
      <c r="D9">
        <f>COUNTIF(F9:AR9,"*")</f>
        <v>34</v>
      </c>
      <c r="F9" s="65" t="str">
        <f>ReactionStoich!E82</f>
        <v>PC8A</v>
      </c>
      <c r="G9" s="65" t="str">
        <f>ReactionStoich!F82</f>
        <v>EB</v>
      </c>
      <c r="H9" s="65" t="str">
        <f>ReactionStoich!G82</f>
        <v>PC8A</v>
      </c>
      <c r="I9" s="65" t="str">
        <f>ReactionStoich!H82</f>
        <v>M-EC7A</v>
      </c>
      <c r="J9" s="42"/>
      <c r="K9" s="65" t="str">
        <f>ReactionStoich!J82</f>
        <v>MC8A</v>
      </c>
      <c r="L9" s="65" t="str">
        <f>ReactionStoich!K82</f>
        <v>EB</v>
      </c>
      <c r="M9" s="65" t="str">
        <f>ReactionStoich!L82</f>
        <v>1234TMC6A</v>
      </c>
      <c r="N9" s="121"/>
      <c r="O9" s="65" t="str">
        <f>ReactionStoich!N82</f>
        <v>PC8A</v>
      </c>
      <c r="P9" s="65" t="str">
        <f>ReactionStoich!O82</f>
        <v>OC8A</v>
      </c>
      <c r="Q9" s="65" t="str">
        <f>ReactionStoich!P82</f>
        <v>MC8A</v>
      </c>
      <c r="R9" s="65" t="str">
        <f>ReactionStoich!Q82</f>
        <v>EB</v>
      </c>
      <c r="S9" s="42"/>
      <c r="T9" s="65" t="str">
        <f>ReactionStoich!S82</f>
        <v>C2</v>
      </c>
      <c r="U9" s="65" t="str">
        <f>ReactionStoich!T82</f>
        <v>C3</v>
      </c>
      <c r="V9" s="65" t="str">
        <f>ReactionStoich!U82</f>
        <v>1234TMC6A</v>
      </c>
      <c r="W9" s="65" t="str">
        <f>ReactionStoich!V82</f>
        <v>C2</v>
      </c>
      <c r="X9" s="65" t="str">
        <f>ReactionStoich!W82</f>
        <v>C3</v>
      </c>
      <c r="Y9" s="65" t="str">
        <f>ReactionStoich!X82</f>
        <v>NC4</v>
      </c>
      <c r="Z9" s="65" t="str">
        <f>ReactionStoich!Y82</f>
        <v>C3</v>
      </c>
      <c r="AA9" s="65" t="str">
        <f>ReactionStoich!Z82</f>
        <v>C2</v>
      </c>
      <c r="AB9" s="65" t="str">
        <f>ReactionStoich!AA82</f>
        <v>C2</v>
      </c>
      <c r="AC9" s="65" t="str">
        <f>ReactionStoich!AB82</f>
        <v>C2</v>
      </c>
      <c r="AD9" s="65" t="str">
        <f>ReactionStoich!AC82</f>
        <v>C1</v>
      </c>
      <c r="AE9" s="65" t="str">
        <f>ReactionStoich!AD82</f>
        <v>C2</v>
      </c>
      <c r="AF9" s="42"/>
      <c r="AG9" s="65" t="str">
        <f>ReactionStoich!AF82</f>
        <v>NC5</v>
      </c>
      <c r="AH9" s="65" t="str">
        <f>ReactionStoich!AG82</f>
        <v>NC5</v>
      </c>
      <c r="AI9" s="65" t="str">
        <f>ReactionStoich!AH82</f>
        <v>C2</v>
      </c>
      <c r="AJ9" s="65" t="str">
        <f>ReactionStoich!AI82</f>
        <v>C2</v>
      </c>
      <c r="AK9" s="65" t="str">
        <f>ReactionStoich!AJ82</f>
        <v>C3</v>
      </c>
      <c r="AL9" s="65" t="str">
        <f>ReactionStoich!AK82</f>
        <v>H2</v>
      </c>
      <c r="AM9" s="42"/>
      <c r="AN9" s="65" t="str">
        <f>ReactionStoich!AM82</f>
        <v>H2</v>
      </c>
      <c r="AO9" s="65" t="str">
        <f>ReactionStoich!AN82</f>
        <v>H2</v>
      </c>
      <c r="AP9" s="65" t="str">
        <f>ReactionStoich!AO82</f>
        <v>H2</v>
      </c>
      <c r="AQ9" s="65" t="str">
        <f>ReactionStoich!AP82</f>
        <v>H2</v>
      </c>
      <c r="AR9" s="65" t="str">
        <f>ReactionStoich!AQ82</f>
        <v>H2</v>
      </c>
    </row>
    <row r="10" spans="1:44">
      <c r="F10" s="65">
        <f>ReactionStoich!E83</f>
        <v>0</v>
      </c>
      <c r="G10" s="65">
        <f>ReactionStoich!F83</f>
        <v>0</v>
      </c>
      <c r="H10" s="65">
        <f>ReactionStoich!G83</f>
        <v>0</v>
      </c>
      <c r="I10" s="65">
        <f>ReactionStoich!H83</f>
        <v>0</v>
      </c>
      <c r="J10" s="42"/>
      <c r="K10" s="65">
        <f>ReactionStoich!J83</f>
        <v>0</v>
      </c>
      <c r="L10" s="65">
        <f>ReactionStoich!K83</f>
        <v>0</v>
      </c>
      <c r="M10" s="65">
        <f>ReactionStoich!L83</f>
        <v>0</v>
      </c>
      <c r="N10" s="121"/>
      <c r="O10" s="65">
        <f>ReactionStoich!N83</f>
        <v>0</v>
      </c>
      <c r="P10" s="65">
        <f>ReactionStoich!O83</f>
        <v>0</v>
      </c>
      <c r="Q10" s="65">
        <f>ReactionStoich!P83</f>
        <v>0</v>
      </c>
      <c r="R10" s="65">
        <f>ReactionStoich!Q83</f>
        <v>0</v>
      </c>
      <c r="S10" s="42"/>
      <c r="T10" s="65">
        <f>ReactionStoich!S83</f>
        <v>0</v>
      </c>
      <c r="U10" s="65">
        <f>ReactionStoich!T83</f>
        <v>0</v>
      </c>
      <c r="V10" s="65">
        <f>ReactionStoich!U83</f>
        <v>0</v>
      </c>
      <c r="W10" s="65">
        <f>ReactionStoich!V83</f>
        <v>0</v>
      </c>
      <c r="X10" s="65">
        <f>ReactionStoich!W83</f>
        <v>0</v>
      </c>
      <c r="Y10" s="65">
        <f>ReactionStoich!X83</f>
        <v>0</v>
      </c>
      <c r="Z10" s="65">
        <f>ReactionStoich!Y83</f>
        <v>0</v>
      </c>
      <c r="AA10" s="65">
        <f>ReactionStoich!Z83</f>
        <v>0</v>
      </c>
      <c r="AB10" s="65">
        <f>ReactionStoich!AA83</f>
        <v>0</v>
      </c>
      <c r="AC10" s="65">
        <f>ReactionStoich!AB83</f>
        <v>0</v>
      </c>
      <c r="AD10" s="65">
        <f>ReactionStoich!AC83</f>
        <v>0</v>
      </c>
      <c r="AE10" s="65">
        <f>ReactionStoich!AD83</f>
        <v>0</v>
      </c>
      <c r="AF10" s="42"/>
      <c r="AG10" s="65">
        <f>ReactionStoich!AF83</f>
        <v>0</v>
      </c>
      <c r="AH10" s="65">
        <f>ReactionStoich!AG83</f>
        <v>0</v>
      </c>
      <c r="AI10" s="65">
        <f>ReactionStoich!AH83</f>
        <v>0</v>
      </c>
      <c r="AJ10" s="65">
        <f>ReactionStoich!AI83</f>
        <v>0</v>
      </c>
      <c r="AK10" s="65">
        <f>ReactionStoich!AJ83</f>
        <v>0</v>
      </c>
      <c r="AL10" s="65">
        <f>ReactionStoich!AK83</f>
        <v>0</v>
      </c>
      <c r="AM10" s="42"/>
      <c r="AN10" s="65">
        <f>ReactionStoich!AM83</f>
        <v>0</v>
      </c>
      <c r="AO10" s="65">
        <f>ReactionStoich!AN83</f>
        <v>0</v>
      </c>
      <c r="AP10" s="65">
        <f>ReactionStoich!AO83</f>
        <v>0</v>
      </c>
      <c r="AQ10" s="65">
        <f>ReactionStoich!AP83</f>
        <v>0</v>
      </c>
      <c r="AR10" s="65">
        <f>ReactionStoich!AQ83</f>
        <v>0</v>
      </c>
    </row>
    <row r="11" spans="1:44">
      <c r="F11" s="6"/>
      <c r="G11" s="6"/>
      <c r="H11" s="6"/>
      <c r="I11" s="6"/>
      <c r="J11" s="42"/>
      <c r="K11" s="6"/>
      <c r="L11" s="6"/>
      <c r="M11" s="6"/>
      <c r="N11" s="6"/>
      <c r="O11" s="6"/>
      <c r="P11" s="6"/>
      <c r="Q11" s="6"/>
      <c r="R11" s="6"/>
      <c r="S11" s="42"/>
      <c r="T11" s="6"/>
      <c r="U11" s="6"/>
      <c r="V11" s="6"/>
      <c r="AA11" s="2"/>
      <c r="AB11" s="2"/>
      <c r="AC11" s="2"/>
      <c r="AF11" s="42"/>
      <c r="AM11" s="42"/>
    </row>
    <row r="12" spans="1:44" ht="48">
      <c r="F12" s="15" t="str">
        <f>ReactionStoich!E2</f>
        <v>TOL + TMB --&gt; 2*XYL</v>
      </c>
      <c r="G12" s="15" t="str">
        <f>ReactionStoich!F2</f>
        <v>TOL + TMB --&gt; 2*EB</v>
      </c>
      <c r="H12" s="15" t="str">
        <f>ReactionStoich!G2</f>
        <v>TOL + ETOL --&gt; 2*XYL</v>
      </c>
      <c r="I12" s="15" t="str">
        <f>ReactionStoich!H2</f>
        <v>TOL + ETOL --&gt; 2*EB</v>
      </c>
      <c r="J12" s="42"/>
      <c r="K12" s="15" t="str">
        <f>ReactionStoich!J2</f>
        <v>2*TOL --&gt; BZ + XYL</v>
      </c>
      <c r="L12" s="15" t="str">
        <f>ReactionStoich!K2</f>
        <v>2*TOL --&gt; BZ + EB</v>
      </c>
      <c r="M12" s="15" t="str">
        <f>ReactionStoich!L2</f>
        <v>2Xylene &lt;-&gt; Tol + TMB's</v>
      </c>
      <c r="N12" s="155"/>
      <c r="O12" s="15" t="str">
        <f>ReactionStoich!N2</f>
        <v>EB &lt;-&gt; PX</v>
      </c>
      <c r="P12" s="15" t="str">
        <f>ReactionStoich!O2</f>
        <v>PX &lt;-&gt; OX</v>
      </c>
      <c r="Q12" s="15" t="str">
        <f>ReactionStoich!P2</f>
        <v>OX &lt;-&gt; MX</v>
      </c>
      <c r="R12" s="15" t="str">
        <f>ReactionStoich!Q2</f>
        <v>MX &lt;-&gt; EB</v>
      </c>
      <c r="S12" s="42"/>
      <c r="T12" s="15" t="str">
        <f>ReactionStoich!S2</f>
        <v>ETOL + H2 --&gt; TOL + NC2</v>
      </c>
      <c r="U12" s="15" t="str">
        <f>ReactionStoich!T2</f>
        <v>NPB + H2 --&gt; BZ + NC3</v>
      </c>
      <c r="V12" s="15" t="str">
        <f>ReactionStoich!U2</f>
        <v>2*TMB --&gt; XYL + 4MB</v>
      </c>
      <c r="W12" s="15" t="str">
        <f>ReactionStoich!V2</f>
        <v>CUM + H2 --&gt; TOL + NC2</v>
      </c>
      <c r="X12" s="15" t="str">
        <f>ReactionStoich!W2</f>
        <v>IND + 2*H2 --&gt; BZ + NC3</v>
      </c>
      <c r="Y12" s="15" t="str">
        <f>ReactionStoich!X2</f>
        <v>BB + H2 --&gt; BZ + NC4</v>
      </c>
      <c r="Z12" s="15" t="str">
        <f>ReactionStoich!Y2</f>
        <v>MPB + H2 --&gt; TOL + NC3</v>
      </c>
      <c r="AA12" s="15" t="str">
        <f>ReactionStoich!Z2</f>
        <v>2*CYM + H2 --&gt; 2*ETOL + NC2</v>
      </c>
      <c r="AB12" s="15" t="str">
        <f>ReactionStoich!AA2</f>
        <v>2*ETX + H2 --&gt; 2*TMB + NC2</v>
      </c>
      <c r="AC12" s="15" t="str">
        <f>ReactionStoich!AB2</f>
        <v>2*4MB + H2 --&gt; 2*TMB + NC2</v>
      </c>
      <c r="AD12" s="15" t="str">
        <f>ReactionStoich!AC2</f>
        <v>EB + H2 --&gt; TOL + NC1</v>
      </c>
      <c r="AE12" s="15" t="str">
        <f>ReactionStoich!AD2</f>
        <v>DEB + H2 --&gt; EB + NC2</v>
      </c>
      <c r="AF12" s="42"/>
      <c r="AG12" s="15" t="str">
        <f>ReactionStoich!AF2</f>
        <v>TMB + 5*H2 --&gt; NC4 + NC5</v>
      </c>
      <c r="AH12" s="15" t="str">
        <f>ReactionStoich!AG2</f>
        <v>ETOL + 5*H2 --&gt; NC4 + NC5</v>
      </c>
      <c r="AI12" s="15" t="str">
        <f>ReactionStoich!AH2</f>
        <v>NC5 + H2 --&gt; NC3 + NC2</v>
      </c>
      <c r="AJ12" s="15" t="str">
        <f>ReactionStoich!AI2</f>
        <v>NC4 + H2 --&gt; 2*NC2</v>
      </c>
      <c r="AK12" s="15" t="str">
        <f>ReactionStoich!AJ2</f>
        <v>4MB + 7*H2 --&gt; 2*NC3 + 2*NC2</v>
      </c>
      <c r="AL12" s="15" t="str">
        <f>ReactionStoich!AK2</f>
        <v>3*NC2 --&gt; 2*NC3 + H2</v>
      </c>
      <c r="AM12" s="42"/>
      <c r="AN12" s="15" t="str">
        <f>ReactionStoich!AM2</f>
        <v>XYL + 2*NC2 --&gt; Heavies + 2*H2</v>
      </c>
      <c r="AO12" s="15" t="str">
        <f>ReactionStoich!AN2</f>
        <v>BZ + NC2 --&gt; EB + H2</v>
      </c>
      <c r="AP12" s="15" t="str">
        <f>ReactionStoich!AO2</f>
        <v>NC3 + NC4 --&gt; NC7 + H2</v>
      </c>
      <c r="AQ12" s="15" t="str">
        <f>ReactionStoich!AP2</f>
        <v>NC3 + NC4 --&gt; 3EP + H2</v>
      </c>
      <c r="AR12" s="15" t="str">
        <f>ReactionStoich!AQ2</f>
        <v>NC3 + NC4 --&gt; DMCP + 2*H2</v>
      </c>
    </row>
    <row r="13" spans="1:44" s="2" customFormat="1">
      <c r="A13" s="40"/>
      <c r="B13" s="58"/>
      <c r="F13" s="61">
        <f t="shared" ref="F13" si="0">IF(ISERROR(VLOOKUP(F4,DataTable,2,FALSE)),"",VLOOKUP(F4,DataTable,2,FALSE))</f>
        <v>20</v>
      </c>
      <c r="G13" s="61">
        <f t="shared" ref="G13:AR13" si="1">IF(ISERROR(VLOOKUP(G4,DataTable,2,FALSE)),"",VLOOKUP(G4,DataTable,2,FALSE))</f>
        <v>20</v>
      </c>
      <c r="H13" s="61">
        <f t="shared" si="1"/>
        <v>20</v>
      </c>
      <c r="I13" s="61">
        <f t="shared" si="1"/>
        <v>20</v>
      </c>
      <c r="J13" s="42"/>
      <c r="K13" s="61">
        <f t="shared" si="1"/>
        <v>20</v>
      </c>
      <c r="L13" s="61">
        <f t="shared" si="1"/>
        <v>20</v>
      </c>
      <c r="M13" s="61">
        <f t="shared" ref="M13:R13" si="2">IF(ISERROR(VLOOKUP(M4,DataTable,2,FALSE)),"",VLOOKUP(M4,DataTable,2,FALSE))</f>
        <v>37</v>
      </c>
      <c r="N13" s="22"/>
      <c r="O13" s="61">
        <f t="shared" si="2"/>
        <v>28</v>
      </c>
      <c r="P13" s="61">
        <f t="shared" si="2"/>
        <v>29</v>
      </c>
      <c r="Q13" s="61">
        <f t="shared" si="2"/>
        <v>31</v>
      </c>
      <c r="R13" s="61">
        <f t="shared" si="2"/>
        <v>30</v>
      </c>
      <c r="S13" s="42"/>
      <c r="T13" s="61">
        <f t="shared" si="1"/>
        <v>37</v>
      </c>
      <c r="U13" s="61">
        <f t="shared" si="1"/>
        <v>36</v>
      </c>
      <c r="V13" s="61">
        <f t="shared" si="1"/>
        <v>40</v>
      </c>
      <c r="W13" s="61">
        <f t="shared" si="1"/>
        <v>35</v>
      </c>
      <c r="X13" s="61">
        <f t="shared" si="1"/>
        <v>43</v>
      </c>
      <c r="Y13" s="61">
        <f t="shared" si="1"/>
        <v>46</v>
      </c>
      <c r="Z13" s="61">
        <f t="shared" si="1"/>
        <v>50</v>
      </c>
      <c r="AA13" s="61">
        <f t="shared" si="1"/>
        <v>53</v>
      </c>
      <c r="AB13" s="61">
        <f t="shared" si="1"/>
        <v>37</v>
      </c>
      <c r="AC13" s="61">
        <f t="shared" si="1"/>
        <v>65</v>
      </c>
      <c r="AD13" s="61">
        <f t="shared" si="1"/>
        <v>28</v>
      </c>
      <c r="AE13" s="61">
        <f t="shared" si="1"/>
        <v>56</v>
      </c>
      <c r="AF13" s="42"/>
      <c r="AG13" s="61">
        <f t="shared" si="1"/>
        <v>40</v>
      </c>
      <c r="AH13" s="61">
        <f t="shared" si="1"/>
        <v>37</v>
      </c>
      <c r="AI13" s="61">
        <f t="shared" si="1"/>
        <v>8</v>
      </c>
      <c r="AJ13" s="61">
        <f t="shared" si="1"/>
        <v>6</v>
      </c>
      <c r="AK13" s="61">
        <f t="shared" si="1"/>
        <v>65</v>
      </c>
      <c r="AL13" s="61">
        <f t="shared" si="1"/>
        <v>3</v>
      </c>
      <c r="AM13" s="42"/>
      <c r="AN13" s="61">
        <f t="shared" si="1"/>
        <v>30</v>
      </c>
      <c r="AO13" s="61">
        <f t="shared" si="1"/>
        <v>14</v>
      </c>
      <c r="AP13" s="61">
        <f t="shared" si="1"/>
        <v>4</v>
      </c>
      <c r="AQ13" s="61">
        <f t="shared" si="1"/>
        <v>4</v>
      </c>
      <c r="AR13" s="61">
        <f t="shared" si="1"/>
        <v>4</v>
      </c>
    </row>
    <row r="14" spans="1:44" s="2" customFormat="1">
      <c r="A14" s="40"/>
      <c r="B14" s="58"/>
      <c r="F14" s="62">
        <f t="shared" ref="F14" si="3">IF(ISERROR(VLOOKUP(F5,DataTable,2,FALSE)),"",VLOOKUP(F5,DataTable,2,FALSE))</f>
        <v>40</v>
      </c>
      <c r="G14" s="62">
        <f t="shared" ref="G14:AR14" si="4">IF(ISERROR(VLOOKUP(G5,DataTable,2,FALSE)),"",VLOOKUP(G5,DataTable,2,FALSE))</f>
        <v>40</v>
      </c>
      <c r="H14" s="62">
        <f t="shared" si="4"/>
        <v>37</v>
      </c>
      <c r="I14" s="62">
        <f t="shared" si="4"/>
        <v>37</v>
      </c>
      <c r="J14" s="42"/>
      <c r="K14" s="62">
        <f>IF(ISERROR(VLOOKUP(K5,DataTable,2,FALSE)),"",VLOOKUP(K5,DataTable,2,FALSE))</f>
        <v>20</v>
      </c>
      <c r="L14" s="62">
        <f t="shared" si="4"/>
        <v>20</v>
      </c>
      <c r="M14" s="62">
        <f t="shared" ref="M14:R14" si="5">IF(ISERROR(VLOOKUP(M5,DataTable,2,FALSE)),"",VLOOKUP(M5,DataTable,2,FALSE))</f>
        <v>37</v>
      </c>
      <c r="N14" s="22"/>
      <c r="O14" s="62">
        <f t="shared" si="5"/>
        <v>28</v>
      </c>
      <c r="P14" s="62">
        <f t="shared" si="5"/>
        <v>29</v>
      </c>
      <c r="Q14" s="62">
        <f t="shared" si="5"/>
        <v>31</v>
      </c>
      <c r="R14" s="62">
        <f t="shared" si="5"/>
        <v>30</v>
      </c>
      <c r="S14" s="42"/>
      <c r="T14" s="62">
        <f t="shared" si="4"/>
        <v>1</v>
      </c>
      <c r="U14" s="62">
        <f t="shared" si="4"/>
        <v>1</v>
      </c>
      <c r="V14" s="62">
        <f t="shared" si="4"/>
        <v>40</v>
      </c>
      <c r="W14" s="62">
        <f t="shared" si="4"/>
        <v>1</v>
      </c>
      <c r="X14" s="62">
        <f t="shared" si="4"/>
        <v>1</v>
      </c>
      <c r="Y14" s="62">
        <f t="shared" si="4"/>
        <v>1</v>
      </c>
      <c r="Z14" s="62">
        <f t="shared" si="4"/>
        <v>1</v>
      </c>
      <c r="AA14" s="62">
        <f t="shared" si="4"/>
        <v>1</v>
      </c>
      <c r="AB14" s="62">
        <f t="shared" si="4"/>
        <v>1</v>
      </c>
      <c r="AC14" s="62">
        <f t="shared" si="4"/>
        <v>1</v>
      </c>
      <c r="AD14" s="62">
        <f t="shared" si="4"/>
        <v>1</v>
      </c>
      <c r="AE14" s="62">
        <f t="shared" si="4"/>
        <v>1</v>
      </c>
      <c r="AF14" s="42"/>
      <c r="AG14" s="62">
        <f t="shared" si="4"/>
        <v>1</v>
      </c>
      <c r="AH14" s="62">
        <f t="shared" si="4"/>
        <v>1</v>
      </c>
      <c r="AI14" s="62">
        <f t="shared" si="4"/>
        <v>1</v>
      </c>
      <c r="AJ14" s="62">
        <f t="shared" si="4"/>
        <v>1</v>
      </c>
      <c r="AK14" s="62">
        <f t="shared" si="4"/>
        <v>1</v>
      </c>
      <c r="AL14" s="62">
        <f t="shared" si="4"/>
        <v>3</v>
      </c>
      <c r="AM14" s="42"/>
      <c r="AN14" s="62">
        <f t="shared" si="4"/>
        <v>3</v>
      </c>
      <c r="AO14" s="62">
        <f t="shared" si="4"/>
        <v>3</v>
      </c>
      <c r="AP14" s="62">
        <f t="shared" si="4"/>
        <v>6</v>
      </c>
      <c r="AQ14" s="62">
        <f t="shared" si="4"/>
        <v>6</v>
      </c>
      <c r="AR14" s="62">
        <f t="shared" si="4"/>
        <v>6</v>
      </c>
    </row>
    <row r="15" spans="1:44" s="2" customFormat="1">
      <c r="A15" s="40"/>
      <c r="B15" s="58"/>
      <c r="F15" s="63" t="str">
        <f t="shared" ref="F15" si="6">IF(ISERROR(VLOOKUP(F6,DataTable,2,FALSE)),"",VLOOKUP(F6,DataTable,2,FALSE))</f>
        <v/>
      </c>
      <c r="G15" s="63" t="str">
        <f t="shared" ref="G15:AR15" si="7">IF(ISERROR(VLOOKUP(G6,DataTable,2,FALSE)),"",VLOOKUP(G6,DataTable,2,FALSE))</f>
        <v/>
      </c>
      <c r="H15" s="63" t="str">
        <f t="shared" si="7"/>
        <v/>
      </c>
      <c r="I15" s="63" t="str">
        <f t="shared" si="7"/>
        <v/>
      </c>
      <c r="J15" s="42"/>
      <c r="K15" s="63" t="str">
        <f t="shared" si="7"/>
        <v/>
      </c>
      <c r="L15" s="63" t="str">
        <f t="shared" si="7"/>
        <v/>
      </c>
      <c r="M15" s="63" t="str">
        <f t="shared" ref="M15:R15" si="8">IF(ISERROR(VLOOKUP(M6,DataTable,2,FALSE)),"",VLOOKUP(M6,DataTable,2,FALSE))</f>
        <v/>
      </c>
      <c r="N15" s="177"/>
      <c r="O15" s="63" t="str">
        <f t="shared" si="8"/>
        <v/>
      </c>
      <c r="P15" s="63" t="str">
        <f t="shared" si="8"/>
        <v/>
      </c>
      <c r="Q15" s="63" t="str">
        <f t="shared" si="8"/>
        <v/>
      </c>
      <c r="R15" s="63" t="str">
        <f t="shared" si="8"/>
        <v/>
      </c>
      <c r="S15" s="42"/>
      <c r="T15" s="63" t="str">
        <f t="shared" si="7"/>
        <v/>
      </c>
      <c r="U15" s="63" t="str">
        <f t="shared" si="7"/>
        <v/>
      </c>
      <c r="V15" s="63" t="str">
        <f t="shared" si="7"/>
        <v/>
      </c>
      <c r="W15" s="63" t="str">
        <f t="shared" si="7"/>
        <v/>
      </c>
      <c r="X15" s="63" t="str">
        <f t="shared" si="7"/>
        <v/>
      </c>
      <c r="Y15" s="63" t="str">
        <f t="shared" si="7"/>
        <v/>
      </c>
      <c r="Z15" s="63" t="str">
        <f t="shared" si="7"/>
        <v/>
      </c>
      <c r="AA15" s="63" t="str">
        <f t="shared" si="7"/>
        <v/>
      </c>
      <c r="AB15" s="63" t="str">
        <f t="shared" si="7"/>
        <v/>
      </c>
      <c r="AC15" s="63" t="str">
        <f t="shared" si="7"/>
        <v/>
      </c>
      <c r="AD15" s="63" t="str">
        <f t="shared" si="7"/>
        <v/>
      </c>
      <c r="AE15" s="63" t="str">
        <f t="shared" si="7"/>
        <v/>
      </c>
      <c r="AF15" s="42"/>
      <c r="AG15" s="63" t="str">
        <f t="shared" si="7"/>
        <v/>
      </c>
      <c r="AH15" s="63" t="str">
        <f t="shared" si="7"/>
        <v/>
      </c>
      <c r="AI15" s="63" t="str">
        <f t="shared" si="7"/>
        <v/>
      </c>
      <c r="AJ15" s="63" t="str">
        <f t="shared" si="7"/>
        <v/>
      </c>
      <c r="AK15" s="63" t="str">
        <f t="shared" si="7"/>
        <v/>
      </c>
      <c r="AL15" s="63">
        <f t="shared" si="7"/>
        <v>3</v>
      </c>
      <c r="AM15" s="42"/>
      <c r="AN15" s="63" t="str">
        <f t="shared" si="7"/>
        <v/>
      </c>
      <c r="AO15" s="63" t="str">
        <f t="shared" si="7"/>
        <v/>
      </c>
      <c r="AP15" s="63" t="str">
        <f t="shared" si="7"/>
        <v/>
      </c>
      <c r="AQ15" s="63" t="str">
        <f t="shared" si="7"/>
        <v/>
      </c>
      <c r="AR15" s="63" t="str">
        <f t="shared" si="7"/>
        <v/>
      </c>
    </row>
    <row r="16" spans="1:44" s="2" customFormat="1">
      <c r="A16" s="40"/>
      <c r="B16" s="58"/>
      <c r="F16" s="61" t="str">
        <f t="shared" ref="F16" si="9">IF(ISERROR(VLOOKUP(F7,DataTable,2,FALSE)),"",VLOOKUP(F7,DataTable,2,FALSE))</f>
        <v/>
      </c>
      <c r="G16" s="61" t="str">
        <f t="shared" ref="G16:AR16" si="10">IF(ISERROR(VLOOKUP(G7,DataTable,2,FALSE)),"",VLOOKUP(G7,DataTable,2,FALSE))</f>
        <v/>
      </c>
      <c r="H16" s="61" t="str">
        <f t="shared" si="10"/>
        <v/>
      </c>
      <c r="I16" s="61" t="str">
        <f t="shared" si="10"/>
        <v/>
      </c>
      <c r="J16" s="42"/>
      <c r="K16" s="61" t="str">
        <f t="shared" si="10"/>
        <v/>
      </c>
      <c r="L16" s="61" t="str">
        <f t="shared" si="10"/>
        <v/>
      </c>
      <c r="M16" s="61" t="str">
        <f t="shared" ref="M16:R16" si="11">IF(ISERROR(VLOOKUP(M7,DataTable,2,FALSE)),"",VLOOKUP(M7,DataTable,2,FALSE))</f>
        <v/>
      </c>
      <c r="N16" s="22"/>
      <c r="O16" s="61" t="str">
        <f t="shared" si="11"/>
        <v/>
      </c>
      <c r="P16" s="61" t="str">
        <f t="shared" si="11"/>
        <v/>
      </c>
      <c r="Q16" s="61" t="str">
        <f t="shared" si="11"/>
        <v/>
      </c>
      <c r="R16" s="61" t="str">
        <f t="shared" si="11"/>
        <v/>
      </c>
      <c r="S16" s="42"/>
      <c r="T16" s="61" t="str">
        <f t="shared" si="10"/>
        <v/>
      </c>
      <c r="U16" s="61" t="str">
        <f t="shared" si="10"/>
        <v/>
      </c>
      <c r="V16" s="61" t="str">
        <f t="shared" si="10"/>
        <v/>
      </c>
      <c r="W16" s="61" t="str">
        <f t="shared" si="10"/>
        <v/>
      </c>
      <c r="X16" s="61" t="str">
        <f t="shared" si="10"/>
        <v/>
      </c>
      <c r="Y16" s="61" t="str">
        <f t="shared" si="10"/>
        <v/>
      </c>
      <c r="Z16" s="61" t="str">
        <f t="shared" si="10"/>
        <v/>
      </c>
      <c r="AA16" s="61" t="str">
        <f t="shared" si="10"/>
        <v/>
      </c>
      <c r="AB16" s="61" t="str">
        <f t="shared" si="10"/>
        <v/>
      </c>
      <c r="AC16" s="61" t="str">
        <f t="shared" si="10"/>
        <v/>
      </c>
      <c r="AD16" s="61" t="str">
        <f t="shared" si="10"/>
        <v/>
      </c>
      <c r="AE16" s="61" t="str">
        <f t="shared" si="10"/>
        <v/>
      </c>
      <c r="AF16" s="42"/>
      <c r="AG16" s="61" t="str">
        <f t="shared" si="10"/>
        <v/>
      </c>
      <c r="AH16" s="61" t="str">
        <f t="shared" si="10"/>
        <v/>
      </c>
      <c r="AI16" s="61" t="str">
        <f t="shared" si="10"/>
        <v/>
      </c>
      <c r="AJ16" s="61" t="str">
        <f t="shared" si="10"/>
        <v/>
      </c>
      <c r="AK16" s="61" t="str">
        <f t="shared" si="10"/>
        <v/>
      </c>
      <c r="AL16" s="61" t="str">
        <f t="shared" si="10"/>
        <v/>
      </c>
      <c r="AM16" s="42"/>
      <c r="AN16" s="61" t="str">
        <f t="shared" si="10"/>
        <v/>
      </c>
      <c r="AO16" s="61" t="str">
        <f t="shared" si="10"/>
        <v/>
      </c>
      <c r="AP16" s="61" t="str">
        <f t="shared" si="10"/>
        <v/>
      </c>
      <c r="AQ16" s="61" t="str">
        <f t="shared" si="10"/>
        <v/>
      </c>
      <c r="AR16" s="61" t="str">
        <f t="shared" si="10"/>
        <v/>
      </c>
    </row>
    <row r="17" spans="1:45">
      <c r="F17" s="62">
        <f t="shared" ref="F17" si="12">IF(ISERROR(VLOOKUP(F8,DataTable,2,FALSE)),"",VLOOKUP(F8,DataTable,2,FALSE))</f>
        <v>29</v>
      </c>
      <c r="G17" s="62">
        <f t="shared" ref="G17:AR17" si="13">IF(ISERROR(VLOOKUP(G8,DataTable,2,FALSE)),"",VLOOKUP(G8,DataTable,2,FALSE))</f>
        <v>28</v>
      </c>
      <c r="H17" s="62">
        <f t="shared" si="13"/>
        <v>29</v>
      </c>
      <c r="I17" s="62">
        <f t="shared" si="13"/>
        <v>37</v>
      </c>
      <c r="J17" s="42"/>
      <c r="K17" s="62">
        <f t="shared" si="13"/>
        <v>14</v>
      </c>
      <c r="L17" s="62">
        <f t="shared" si="13"/>
        <v>14</v>
      </c>
      <c r="M17" s="62">
        <f t="shared" ref="M17:R17" si="14">IF(ISERROR(VLOOKUP(M8,DataTable,2,FALSE)),"",VLOOKUP(M8,DataTable,2,FALSE))</f>
        <v>20</v>
      </c>
      <c r="N17" s="22"/>
      <c r="O17" s="62">
        <f t="shared" si="14"/>
        <v>29</v>
      </c>
      <c r="P17" s="62">
        <f t="shared" si="14"/>
        <v>31</v>
      </c>
      <c r="Q17" s="62">
        <f t="shared" si="14"/>
        <v>30</v>
      </c>
      <c r="R17" s="62">
        <f t="shared" si="14"/>
        <v>28</v>
      </c>
      <c r="S17" s="42"/>
      <c r="T17" s="62">
        <f t="shared" si="13"/>
        <v>20</v>
      </c>
      <c r="U17" s="62">
        <f t="shared" si="13"/>
        <v>14</v>
      </c>
      <c r="V17" s="62">
        <f t="shared" si="13"/>
        <v>29</v>
      </c>
      <c r="W17" s="62">
        <f t="shared" si="13"/>
        <v>20</v>
      </c>
      <c r="X17" s="62">
        <f t="shared" si="13"/>
        <v>14</v>
      </c>
      <c r="Y17" s="62">
        <f t="shared" si="13"/>
        <v>14</v>
      </c>
      <c r="Z17" s="62">
        <f t="shared" si="13"/>
        <v>20</v>
      </c>
      <c r="AA17" s="62">
        <f t="shared" si="13"/>
        <v>37</v>
      </c>
      <c r="AB17" s="62">
        <f t="shared" si="13"/>
        <v>40</v>
      </c>
      <c r="AC17" s="62">
        <f t="shared" si="13"/>
        <v>40</v>
      </c>
      <c r="AD17" s="62">
        <f t="shared" si="13"/>
        <v>20</v>
      </c>
      <c r="AE17" s="62">
        <f t="shared" si="13"/>
        <v>28</v>
      </c>
      <c r="AF17" s="42"/>
      <c r="AG17" s="62">
        <f t="shared" si="13"/>
        <v>6</v>
      </c>
      <c r="AH17" s="62">
        <f t="shared" si="13"/>
        <v>6</v>
      </c>
      <c r="AI17" s="62">
        <f t="shared" si="13"/>
        <v>4</v>
      </c>
      <c r="AJ17" s="62">
        <f t="shared" si="13"/>
        <v>3</v>
      </c>
      <c r="AK17" s="62">
        <f t="shared" si="13"/>
        <v>3</v>
      </c>
      <c r="AL17" s="62">
        <f t="shared" si="13"/>
        <v>4</v>
      </c>
      <c r="AM17" s="42"/>
      <c r="AN17" s="62">
        <f t="shared" si="13"/>
        <v>70</v>
      </c>
      <c r="AO17" s="62">
        <f t="shared" si="13"/>
        <v>28</v>
      </c>
      <c r="AP17" s="62">
        <f t="shared" si="13"/>
        <v>15</v>
      </c>
      <c r="AQ17" s="62">
        <f t="shared" si="13"/>
        <v>16</v>
      </c>
      <c r="AR17" s="62">
        <f t="shared" si="13"/>
        <v>18</v>
      </c>
    </row>
    <row r="18" spans="1:45">
      <c r="F18" s="64">
        <f t="shared" ref="F18" si="15">IF(ISERROR(VLOOKUP(F9,DataTable,2,FALSE)),"",VLOOKUP(F9,DataTable,2,FALSE))</f>
        <v>29</v>
      </c>
      <c r="G18" s="64">
        <f t="shared" ref="G18:AR18" si="16">IF(ISERROR(VLOOKUP(G9,DataTable,2,FALSE)),"",VLOOKUP(G9,DataTable,2,FALSE))</f>
        <v>28</v>
      </c>
      <c r="H18" s="64">
        <f t="shared" si="16"/>
        <v>29</v>
      </c>
      <c r="I18" s="64">
        <f t="shared" si="16"/>
        <v>37</v>
      </c>
      <c r="J18" s="42"/>
      <c r="K18" s="64">
        <f t="shared" si="16"/>
        <v>30</v>
      </c>
      <c r="L18" s="64">
        <f t="shared" si="16"/>
        <v>28</v>
      </c>
      <c r="M18" s="64">
        <f t="shared" ref="M18:R18" si="17">IF(ISERROR(VLOOKUP(M9,DataTable,2,FALSE)),"",VLOOKUP(M9,DataTable,2,FALSE))</f>
        <v>65</v>
      </c>
      <c r="N18" s="22"/>
      <c r="O18" s="64">
        <f t="shared" si="17"/>
        <v>29</v>
      </c>
      <c r="P18" s="64">
        <f t="shared" si="17"/>
        <v>31</v>
      </c>
      <c r="Q18" s="64">
        <f t="shared" si="17"/>
        <v>30</v>
      </c>
      <c r="R18" s="64">
        <f t="shared" si="17"/>
        <v>28</v>
      </c>
      <c r="S18" s="42"/>
      <c r="T18" s="64">
        <f t="shared" si="16"/>
        <v>3</v>
      </c>
      <c r="U18" s="64">
        <f t="shared" si="16"/>
        <v>4</v>
      </c>
      <c r="V18" s="64">
        <f t="shared" si="16"/>
        <v>65</v>
      </c>
      <c r="W18" s="64">
        <f t="shared" si="16"/>
        <v>3</v>
      </c>
      <c r="X18" s="64">
        <f t="shared" si="16"/>
        <v>4</v>
      </c>
      <c r="Y18" s="64">
        <f t="shared" si="16"/>
        <v>6</v>
      </c>
      <c r="Z18" s="64">
        <f t="shared" si="16"/>
        <v>4</v>
      </c>
      <c r="AA18" s="64">
        <f t="shared" si="16"/>
        <v>3</v>
      </c>
      <c r="AB18" s="64">
        <f t="shared" si="16"/>
        <v>3</v>
      </c>
      <c r="AC18" s="64">
        <f t="shared" si="16"/>
        <v>3</v>
      </c>
      <c r="AD18" s="64">
        <f t="shared" si="16"/>
        <v>2</v>
      </c>
      <c r="AE18" s="64">
        <f t="shared" si="16"/>
        <v>3</v>
      </c>
      <c r="AF18" s="42"/>
      <c r="AG18" s="64">
        <f t="shared" si="16"/>
        <v>8</v>
      </c>
      <c r="AH18" s="64">
        <f t="shared" si="16"/>
        <v>8</v>
      </c>
      <c r="AI18" s="64">
        <f t="shared" si="16"/>
        <v>3</v>
      </c>
      <c r="AJ18" s="64">
        <f t="shared" si="16"/>
        <v>3</v>
      </c>
      <c r="AK18" s="64">
        <f t="shared" si="16"/>
        <v>4</v>
      </c>
      <c r="AL18" s="64">
        <f t="shared" si="16"/>
        <v>1</v>
      </c>
      <c r="AM18" s="42"/>
      <c r="AN18" s="64">
        <f t="shared" si="16"/>
        <v>1</v>
      </c>
      <c r="AO18" s="64">
        <f t="shared" si="16"/>
        <v>1</v>
      </c>
      <c r="AP18" s="64">
        <f t="shared" si="16"/>
        <v>1</v>
      </c>
      <c r="AQ18" s="64">
        <f t="shared" si="16"/>
        <v>1</v>
      </c>
      <c r="AR18" s="64">
        <f t="shared" si="16"/>
        <v>1</v>
      </c>
    </row>
    <row r="19" spans="1:45">
      <c r="J19" s="42"/>
      <c r="M19" s="42"/>
      <c r="N19" s="42"/>
      <c r="P19" s="42"/>
      <c r="Q19" s="42"/>
      <c r="R19" s="42"/>
      <c r="S19" s="42"/>
      <c r="AA19" s="2"/>
      <c r="AB19" s="2"/>
      <c r="AC19" s="2"/>
      <c r="AF19" s="42"/>
      <c r="AM19" s="42"/>
    </row>
    <row r="20" spans="1:45">
      <c r="F20" s="22"/>
      <c r="G20" s="22"/>
      <c r="M20" s="42"/>
      <c r="N20" s="42"/>
      <c r="P20" s="42"/>
      <c r="Q20" s="42"/>
      <c r="R20" s="42"/>
      <c r="S20" s="42"/>
      <c r="AA20" s="42"/>
      <c r="AB20" s="42"/>
      <c r="AC20" s="42"/>
    </row>
    <row r="21" spans="1:45">
      <c r="F21" s="6"/>
      <c r="AA21" s="2"/>
      <c r="AB21" s="2"/>
      <c r="AC21" s="2"/>
    </row>
    <row r="22" spans="1:45" ht="12.75">
      <c r="D22" s="44" t="s">
        <v>4</v>
      </c>
      <c r="E22" s="45"/>
      <c r="F22" s="46">
        <f>Control!I3</f>
        <v>0.71479083877627769</v>
      </c>
      <c r="G22" s="46">
        <f>Control!J3</f>
        <v>0.25863139753298081</v>
      </c>
      <c r="H22" s="46">
        <f>Control!K3</f>
        <v>2.3928659023162805E-5</v>
      </c>
      <c r="I22" s="46">
        <f>Control!L3</f>
        <v>6.3710002301818447E-2</v>
      </c>
      <c r="J22" s="46"/>
      <c r="K22" s="172">
        <f>Control!N3</f>
        <v>7.0018346913404958E-2</v>
      </c>
      <c r="L22" s="46">
        <f>Control!O3</f>
        <v>0</v>
      </c>
      <c r="M22" s="46">
        <f>Control!P3</f>
        <v>0</v>
      </c>
      <c r="N22" s="48"/>
      <c r="O22" s="172">
        <f>Control!R3</f>
        <v>0</v>
      </c>
      <c r="P22" s="46">
        <f>Control!S3</f>
        <v>1.8562052003719829</v>
      </c>
      <c r="Q22" s="46">
        <f>Control!T3</f>
        <v>4.199091910572475E-2</v>
      </c>
      <c r="R22" s="46">
        <f>Control!U3</f>
        <v>2.9523343211395156E-3</v>
      </c>
      <c r="S22" s="46"/>
      <c r="T22" s="46">
        <f>Control!W3</f>
        <v>12.194879126728999</v>
      </c>
      <c r="U22" s="46">
        <f>Control!X3</f>
        <v>17.711285114693215</v>
      </c>
      <c r="V22" s="46">
        <f>Control!Y3</f>
        <v>0</v>
      </c>
      <c r="W22" s="46">
        <f>Control!Z3</f>
        <v>0</v>
      </c>
      <c r="X22" s="46">
        <f>Control!AA3</f>
        <v>2.5042561618962632E-4</v>
      </c>
      <c r="Y22" s="46">
        <f>Control!AB3</f>
        <v>4.5352922898352692E-5</v>
      </c>
      <c r="Z22" s="46">
        <f>Control!AC3</f>
        <v>0</v>
      </c>
      <c r="AA22" s="46">
        <f>Control!AD3</f>
        <v>0</v>
      </c>
      <c r="AB22" s="46">
        <f>Control!AE3</f>
        <v>0</v>
      </c>
      <c r="AC22" s="46">
        <f>Control!AF3</f>
        <v>0</v>
      </c>
      <c r="AD22" s="46">
        <f>Control!AG3</f>
        <v>0</v>
      </c>
      <c r="AE22" s="46">
        <f>Control!AH3</f>
        <v>0</v>
      </c>
      <c r="AF22" s="46"/>
      <c r="AG22" s="46">
        <f>Control!AJ3</f>
        <v>0</v>
      </c>
      <c r="AH22" s="46">
        <f>Control!AK3</f>
        <v>0</v>
      </c>
      <c r="AI22" s="46">
        <f>Control!AL3</f>
        <v>0</v>
      </c>
      <c r="AJ22" s="46">
        <f>Control!AM3</f>
        <v>0</v>
      </c>
      <c r="AK22" s="46">
        <f>Control!AN3</f>
        <v>0</v>
      </c>
      <c r="AL22" s="46">
        <f>Control!AO3</f>
        <v>0</v>
      </c>
      <c r="AM22" s="46"/>
      <c r="AN22" s="46">
        <f>Control!AQ3</f>
        <v>0</v>
      </c>
      <c r="AO22" s="46">
        <f>Control!AR3</f>
        <v>0</v>
      </c>
      <c r="AP22" s="46">
        <f>Control!AS3</f>
        <v>9.9999999999999995E-7</v>
      </c>
      <c r="AQ22" s="46">
        <f>Control!AT3</f>
        <v>0</v>
      </c>
      <c r="AR22" s="46">
        <f>Control!AU3</f>
        <v>0</v>
      </c>
    </row>
    <row r="23" spans="1:45" ht="12.75">
      <c r="D23" s="47" t="s">
        <v>5</v>
      </c>
      <c r="E23" s="17"/>
      <c r="F23" s="48">
        <f>Control!I4</f>
        <v>27.7</v>
      </c>
      <c r="G23" s="48">
        <f>Control!J4</f>
        <v>35</v>
      </c>
      <c r="H23" s="48">
        <f>Control!K4</f>
        <v>25</v>
      </c>
      <c r="I23" s="48">
        <f>Control!L4</f>
        <v>25</v>
      </c>
      <c r="J23" s="48"/>
      <c r="K23" s="171">
        <f>Control!N4</f>
        <v>27.7</v>
      </c>
      <c r="L23" s="48">
        <f>Control!O4</f>
        <v>25</v>
      </c>
      <c r="M23" s="48">
        <f>Control!P4</f>
        <v>32</v>
      </c>
      <c r="N23" s="48"/>
      <c r="O23" s="171">
        <f>Control!R4</f>
        <v>25</v>
      </c>
      <c r="P23" s="48">
        <f>Control!S4</f>
        <v>25</v>
      </c>
      <c r="Q23" s="48">
        <f>Control!T4</f>
        <v>25</v>
      </c>
      <c r="R23" s="48">
        <f>Control!U4</f>
        <v>25</v>
      </c>
      <c r="S23" s="48"/>
      <c r="T23" s="48">
        <f>Control!W4</f>
        <v>25</v>
      </c>
      <c r="U23" s="48">
        <f>Control!X4</f>
        <v>25</v>
      </c>
      <c r="V23" s="48">
        <f>Control!Y4</f>
        <v>25</v>
      </c>
      <c r="W23" s="48">
        <f>Control!Z4</f>
        <v>25</v>
      </c>
      <c r="X23" s="48">
        <f>Control!AA4</f>
        <v>25</v>
      </c>
      <c r="Y23" s="48">
        <f>Control!AB4</f>
        <v>25</v>
      </c>
      <c r="Z23" s="48">
        <f>Control!AC4</f>
        <v>25</v>
      </c>
      <c r="AA23" s="48">
        <f>Control!AD4</f>
        <v>25</v>
      </c>
      <c r="AB23" s="48">
        <f>Control!AE4</f>
        <v>25</v>
      </c>
      <c r="AC23" s="48">
        <f>Control!AF4</f>
        <v>25</v>
      </c>
      <c r="AD23" s="48">
        <f>Control!AG4</f>
        <v>25</v>
      </c>
      <c r="AE23" s="48">
        <f>Control!AH4</f>
        <v>25</v>
      </c>
      <c r="AF23" s="48"/>
      <c r="AG23" s="48">
        <f>Control!AJ4</f>
        <v>25</v>
      </c>
      <c r="AH23" s="48">
        <f>Control!AK4</f>
        <v>25</v>
      </c>
      <c r="AI23" s="48">
        <f>Control!AL4</f>
        <v>25</v>
      </c>
      <c r="AJ23" s="48">
        <f>Control!AM4</f>
        <v>25</v>
      </c>
      <c r="AK23" s="48">
        <f>Control!AN4</f>
        <v>25</v>
      </c>
      <c r="AL23" s="48">
        <f>Control!AO4</f>
        <v>25</v>
      </c>
      <c r="AM23" s="48"/>
      <c r="AN23" s="48">
        <f>Control!AQ4</f>
        <v>25</v>
      </c>
      <c r="AO23" s="48">
        <f>Control!AR4</f>
        <v>25</v>
      </c>
      <c r="AP23" s="48">
        <f>Control!AS4</f>
        <v>25</v>
      </c>
      <c r="AQ23" s="48">
        <f>Control!AT4</f>
        <v>25</v>
      </c>
      <c r="AR23" s="48">
        <f>Control!AU4</f>
        <v>25</v>
      </c>
    </row>
    <row r="24" spans="1:45" ht="12.75">
      <c r="D24" s="50" t="s">
        <v>8</v>
      </c>
      <c r="E24" s="16"/>
      <c r="F24" s="48">
        <f>Control!I5</f>
        <v>4.1471690220124605E-2</v>
      </c>
      <c r="G24" s="48">
        <f>Control!J5</f>
        <v>0</v>
      </c>
      <c r="H24" s="48">
        <f>Control!K5</f>
        <v>4.649642205441725E-4</v>
      </c>
      <c r="I24" s="48">
        <f>Control!L5</f>
        <v>41.075733576250144</v>
      </c>
      <c r="J24" s="48"/>
      <c r="K24" s="171">
        <f>Control!N5</f>
        <v>0.49297131771299146</v>
      </c>
      <c r="L24" s="48">
        <f>Control!O5</f>
        <v>79.973772730055316</v>
      </c>
      <c r="M24" s="48">
        <f>Control!P5</f>
        <v>0</v>
      </c>
      <c r="N24" s="48"/>
      <c r="O24" s="171">
        <f>Control!R5</f>
        <v>0</v>
      </c>
      <c r="P24" s="48">
        <f>Control!S5</f>
        <v>0</v>
      </c>
      <c r="Q24" s="48">
        <f>Control!T5</f>
        <v>0</v>
      </c>
      <c r="R24" s="48">
        <f>Control!U5</f>
        <v>0</v>
      </c>
      <c r="S24" s="48"/>
      <c r="T24" s="48">
        <f>Control!W5</f>
        <v>0</v>
      </c>
      <c r="U24" s="48">
        <f>Control!X5</f>
        <v>0</v>
      </c>
      <c r="V24" s="48">
        <f>Control!Y5</f>
        <v>0</v>
      </c>
      <c r="W24" s="48">
        <f>Control!Z5</f>
        <v>0</v>
      </c>
      <c r="X24" s="48">
        <f>Control!AA5</f>
        <v>0</v>
      </c>
      <c r="Y24" s="48">
        <f>Control!AB5</f>
        <v>0</v>
      </c>
      <c r="Z24" s="48">
        <f>Control!AC5</f>
        <v>0</v>
      </c>
      <c r="AA24" s="48">
        <f>Control!AD5</f>
        <v>0</v>
      </c>
      <c r="AB24" s="48">
        <f>Control!AE5</f>
        <v>0</v>
      </c>
      <c r="AC24" s="48">
        <f>Control!AF5</f>
        <v>0</v>
      </c>
      <c r="AD24" s="48">
        <f>Control!AG5</f>
        <v>0</v>
      </c>
      <c r="AE24" s="48">
        <f>Control!AH5</f>
        <v>0</v>
      </c>
      <c r="AF24" s="48"/>
      <c r="AG24" s="48">
        <f>Control!AJ5</f>
        <v>0</v>
      </c>
      <c r="AH24" s="48">
        <f>Control!AK5</f>
        <v>0</v>
      </c>
      <c r="AI24" s="48">
        <f>Control!AL5</f>
        <v>0</v>
      </c>
      <c r="AJ24" s="48">
        <f>Control!AM5</f>
        <v>0</v>
      </c>
      <c r="AK24" s="48">
        <f>Control!AN5</f>
        <v>0</v>
      </c>
      <c r="AL24" s="48">
        <f>Control!AO5</f>
        <v>0</v>
      </c>
      <c r="AM24" s="48"/>
      <c r="AN24" s="48">
        <f>Control!AQ5</f>
        <v>0</v>
      </c>
      <c r="AO24" s="48">
        <f>Control!AR5</f>
        <v>0</v>
      </c>
      <c r="AP24" s="48">
        <f>Control!AS5</f>
        <v>0</v>
      </c>
      <c r="AQ24" s="48">
        <f>Control!AT5</f>
        <v>0</v>
      </c>
      <c r="AR24" s="48">
        <f>Control!AU5</f>
        <v>0</v>
      </c>
    </row>
    <row r="25" spans="1:45" ht="12.75">
      <c r="D25" s="50" t="s">
        <v>9</v>
      </c>
      <c r="E25" s="16"/>
      <c r="F25" s="48">
        <f>Control!I6</f>
        <v>29.139968389465203</v>
      </c>
      <c r="G25" s="48">
        <f>Control!J6</f>
        <v>16.455562478971288</v>
      </c>
      <c r="H25" s="48">
        <f>Control!K6</f>
        <v>0</v>
      </c>
      <c r="I25" s="48">
        <f>Control!L6</f>
        <v>47.483795793689012</v>
      </c>
      <c r="J25" s="48"/>
      <c r="K25" s="171">
        <f>Control!N6</f>
        <v>30</v>
      </c>
      <c r="L25" s="48">
        <f>Control!O6</f>
        <v>30</v>
      </c>
      <c r="M25" s="48">
        <f>Control!P6</f>
        <v>30</v>
      </c>
      <c r="N25" s="48"/>
      <c r="O25" s="171">
        <f>Control!R6</f>
        <v>30</v>
      </c>
      <c r="P25" s="48">
        <f>Control!S6</f>
        <v>30</v>
      </c>
      <c r="Q25" s="48">
        <f>Control!T6</f>
        <v>30</v>
      </c>
      <c r="R25" s="48">
        <f>Control!U6</f>
        <v>30</v>
      </c>
      <c r="S25" s="48"/>
      <c r="T25" s="48">
        <f>Control!W6</f>
        <v>0</v>
      </c>
      <c r="U25" s="48">
        <f>Control!X6</f>
        <v>0</v>
      </c>
      <c r="V25" s="48">
        <f>Control!Y6</f>
        <v>0</v>
      </c>
      <c r="W25" s="48">
        <f>Control!Z6</f>
        <v>0</v>
      </c>
      <c r="X25" s="48">
        <f>Control!AA6</f>
        <v>0</v>
      </c>
      <c r="Y25" s="48">
        <f>Control!AB6</f>
        <v>0</v>
      </c>
      <c r="Z25" s="48">
        <f>Control!AC6</f>
        <v>0</v>
      </c>
      <c r="AA25" s="48">
        <f>Control!AD6</f>
        <v>0</v>
      </c>
      <c r="AB25" s="48">
        <f>Control!AE6</f>
        <v>0</v>
      </c>
      <c r="AC25" s="48">
        <f>Control!AF6</f>
        <v>0</v>
      </c>
      <c r="AD25" s="48">
        <f>Control!AG6</f>
        <v>0</v>
      </c>
      <c r="AE25" s="48">
        <f>Control!AH6</f>
        <v>0</v>
      </c>
      <c r="AF25" s="48"/>
      <c r="AG25" s="48">
        <f>Control!AJ6</f>
        <v>0</v>
      </c>
      <c r="AH25" s="48">
        <f>Control!AK6</f>
        <v>0</v>
      </c>
      <c r="AI25" s="48">
        <f>Control!AL6</f>
        <v>0</v>
      </c>
      <c r="AJ25" s="48">
        <f>Control!AM6</f>
        <v>0</v>
      </c>
      <c r="AK25" s="48">
        <f>Control!AN6</f>
        <v>0</v>
      </c>
      <c r="AL25" s="48">
        <f>Control!AO6</f>
        <v>0</v>
      </c>
      <c r="AM25" s="48"/>
      <c r="AN25" s="48">
        <f>Control!AQ6</f>
        <v>0</v>
      </c>
      <c r="AO25" s="48">
        <f>Control!AR6</f>
        <v>0</v>
      </c>
      <c r="AP25" s="48">
        <f>Control!AS6</f>
        <v>0</v>
      </c>
      <c r="AQ25" s="48">
        <f>Control!AT6</f>
        <v>0</v>
      </c>
      <c r="AR25" s="48">
        <f>Control!AU6</f>
        <v>0</v>
      </c>
    </row>
    <row r="26" spans="1:45">
      <c r="C26" s="13"/>
      <c r="D26" s="51"/>
      <c r="E26" s="52"/>
      <c r="F26" s="53"/>
      <c r="G26" s="54"/>
      <c r="H26" s="52"/>
      <c r="I26" s="52"/>
      <c r="J26" s="52"/>
      <c r="K26" s="52"/>
      <c r="L26" s="52"/>
      <c r="M26" s="52"/>
      <c r="N26" s="178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</row>
    <row r="27" spans="1:45">
      <c r="F27" s="43"/>
      <c r="AA27" s="2"/>
      <c r="AB27" s="2"/>
      <c r="AC27" s="2"/>
    </row>
    <row r="28" spans="1:45">
      <c r="F28" s="19"/>
      <c r="G28" s="19"/>
      <c r="H28" s="19"/>
      <c r="I28" s="19"/>
      <c r="J28" s="19"/>
      <c r="K28" s="19"/>
      <c r="L28" s="19"/>
      <c r="M28" s="19"/>
      <c r="N28" s="48"/>
      <c r="O28" s="19"/>
      <c r="P28" s="19"/>
      <c r="Q28" s="19"/>
      <c r="R28" s="19"/>
      <c r="S28" s="19"/>
      <c r="T28" s="19"/>
      <c r="U28" s="19"/>
      <c r="V28" s="19"/>
      <c r="AA28" s="42"/>
      <c r="AB28" s="42"/>
      <c r="AC28" s="42"/>
    </row>
    <row r="30" spans="1:45">
      <c r="AA30" s="42"/>
      <c r="AB30" s="42"/>
      <c r="AC30" s="42"/>
    </row>
    <row r="31" spans="1:45">
      <c r="A31" s="40" t="s">
        <v>1</v>
      </c>
      <c r="B31" s="58" t="s">
        <v>11</v>
      </c>
      <c r="C31" s="2" t="s">
        <v>10</v>
      </c>
      <c r="D31" s="2" t="s">
        <v>66</v>
      </c>
      <c r="E31" s="2"/>
      <c r="AA31" s="2"/>
      <c r="AB31" s="2"/>
      <c r="AC31" s="2"/>
    </row>
    <row r="32" spans="1:45">
      <c r="A32" s="3">
        <v>0</v>
      </c>
      <c r="B32" s="60">
        <f>'Composition%'!B2</f>
        <v>400</v>
      </c>
      <c r="C32">
        <f>InletP</f>
        <v>30</v>
      </c>
      <c r="D32" s="26">
        <f>('Composition%'!C2*ReactionRateK1!C32)^3</f>
        <v>21.669446967843744</v>
      </c>
      <c r="E32" s="26"/>
      <c r="F32" s="73">
        <f ca="1">IF(F$2=0,0,F$22*EXP(F$23/($B32+273)/RGas)*(OFFSET('Composition%'!$B2,0,F$13)*OFFSET('Composition%'!$B2,0,F$14)))-IF(F$2=2,0,OFFSET('Composition%'!$B2,0,F$17)*OFFSET('Composition%'!$B2,0,F$18)*(F$24*EXP(-F$25/($B32+273)/RGas)))</f>
        <v>1.2480736900495393E-2</v>
      </c>
      <c r="G32" s="73">
        <f ca="1">IF(G$2=0,0,G$22*EXP(G$23/($B32+273)/RGas)*(OFFSET('Composition%'!$B2,0,G$13)*OFFSET('Composition%'!$B2,0,G$14)))-IF(G$2=2,0,OFFSET('Composition%'!$B2,0,G$17)*OFFSET('Composition%'!$B2,0,G$18)*(G$24*EXP(-G$25/($B32+273)/RGas)))</f>
        <v>4.5217803240534486E-3</v>
      </c>
      <c r="H32" s="73">
        <f ca="1">IF(H$2=0,0,H$22*EXP(H$23/($B32+273)/RGas)*(OFFSET('Composition%'!$B2,0,H$13)*OFFSET('Composition%'!$B2,0,H$14)))-IF(H$2=2,0,OFFSET('Composition%'!$B2,0,H$17)*OFFSET('Composition%'!$B2,0,H$18)*(H$24*EXP(-H$25/($B32+273)/RGas)))</f>
        <v>3.0523877177253438E-7</v>
      </c>
      <c r="I32" s="73">
        <f ca="1">IF(I$2=0,0,I$22*EXP(I$23/($B32+273)/RGas)*(OFFSET('Composition%'!$B2,0,I$13)*OFFSET('Composition%'!$B2,0,I$14)))-IF(I$2=2,0,OFFSET('Composition%'!$B2,0,I$17)*OFFSET('Composition%'!$B2,0,I$18)*(I$24*EXP(-I$25/($B32+273)/RGas)))</f>
        <v>-1.1502889916558023E-2</v>
      </c>
      <c r="J32" s="73"/>
      <c r="K32" s="73">
        <f ca="1">IF(K$2=0,0,K$22*EXP(K$23/($B32+273)/RGas)*(OFFSET('Composition%'!$B2,0,K$13)*OFFSET('Composition%'!$B2,0,K$14)))-IF(K$2=2,0,OFFSET('Composition%'!$B2,0,K$17)*OFFSET('Composition%'!$B2,0,K$18)*(K$24*EXP(-K$25/($B32+273)/RGas)))</f>
        <v>3.7558841967130691E-2</v>
      </c>
      <c r="L32" s="73">
        <f ca="1">IF(L$2=0,0,L$22*EXP(L$23/($B32+273)/RGas)*(OFFSET('Composition%'!$B2,0,L$13)*OFFSET('Composition%'!$B2,0,L$14)))-IF(L$2=2,0,OFFSET('Composition%'!$B2,0,L$17)*OFFSET('Composition%'!$B2,0,L$18)*(L$24*EXP(-L$25/($B32+273)/RGas)))</f>
        <v>-3.7119976761393849E-5</v>
      </c>
      <c r="M32" s="73">
        <f ca="1">IF(M$2=0,0,M$22*EXP(M$23/($B32+273)/RGas)*(OFFSET('Composition%'!$B2,0,M$13)*OFFSET('Composition%'!$B2,0,M$14)))-IF(M$2=2,0,OFFSET('Composition%'!$B2,0,M$17)*OFFSET('Composition%'!$B2,0,M$18)*(M$24*EXP(-M$25/($B32+273)/RGas)))</f>
        <v>0</v>
      </c>
      <c r="N32" s="179"/>
      <c r="O32" s="73">
        <f ca="1">IF(O$2=0,0,O$22*EXP(O$23/($B32+273)/RGas)*(OFFSET('Composition%'!$B2,0,O$13)*OFFSET('Composition%'!$B2,0,O$14)))-IF(O$2=2,0,OFFSET('Composition%'!$B2,0,O$17)*OFFSET('Composition%'!$B2,0,O$18)*(O$24*EXP(-O$25/($B32+273)/RGas)))</f>
        <v>0</v>
      </c>
      <c r="P32" s="73">
        <f ca="1">IF(P$2=0,0,P$22*EXP(P$23/($B32+273)/RGas)*(OFFSET('Composition%'!$B2,0,P$13)*OFFSET('Composition%'!$B2,0,P$14)))-IF(P$2=2,0,OFFSET('Composition%'!$B2,0,P$17)*OFFSET('Composition%'!$B2,0,P$18)*(P$24*EXP(-P$25/($B32+273)/RGas)))</f>
        <v>5.034730216523349E-7</v>
      </c>
      <c r="Q32" s="73">
        <f ca="1">IF(Q$2=0,0,Q$22*EXP(Q$23/($B32+273)/RGas)*(OFFSET('Composition%'!$B2,0,Q$13)*OFFSET('Composition%'!$B2,0,Q$14)))-IF(Q$2=2,0,OFFSET('Composition%'!$B2,0,Q$17)*OFFSET('Composition%'!$B2,0,Q$18)*(Q$24*EXP(-Q$25/($B32+273)/RGas)))</f>
        <v>1.9852969570525225E-8</v>
      </c>
      <c r="R32" s="73">
        <f ca="1">IF(R$2=0,0,R$22*EXP(R$23/($B32+273)/RGas)*(OFFSET('Composition%'!$B2,0,R$13)*OFFSET('Composition%'!$B2,0,R$14)))-IF(R$2=2,0,OFFSET('Composition%'!$B2,0,R$17)*OFFSET('Composition%'!$B2,0,R$18)*(R$24*EXP(-R$25/($B32+273)/RGas)))</f>
        <v>2.0533598286715032E-9</v>
      </c>
      <c r="S32" s="73"/>
      <c r="T32" s="73">
        <f ca="1">IF(T$2=0,0,T$22*EXP(T$23/($B32+273)/RGas)*(OFFSET('Composition%'!$B2,0,T$13)*OFFSET('Composition%'!$B2,0,T$14)))-IF(T$2=2,0,OFFSET('Composition%'!$B2,0,T$17)*OFFSET('Composition%'!$B2,0,T$18)*(T$24*EXP(-T$25/($B32+273)/RGas)))</f>
        <v>1.97953259356527E-2</v>
      </c>
      <c r="U32" s="73">
        <f ca="1">IF(U$2=0,0,U$22*EXP(U$23/($B32+273)/RGas)*(OFFSET('Composition%'!$B2,0,U$13)*OFFSET('Composition%'!$B2,0,U$14)))-IF(U$2=2,0,OFFSET('Composition%'!$B2,0,U$17)*OFFSET('Composition%'!$B2,0,U$18)*(U$24*EXP(-U$25/($B32+273)/RGas)))</f>
        <v>7.2941454863452082E-3</v>
      </c>
      <c r="V32" s="73">
        <f ca="1">IF(V$2=0,0,V$22*EXP(V$23/($B32+273)/RGas)*(OFFSET('Composition%'!$B2,0,V$13)*OFFSET('Composition%'!$B2,0,V$14)))-IF(V$2=2,0,OFFSET('Composition%'!$B2,0,V$17)*OFFSET('Composition%'!$B2,0,V$18)*(V$24*EXP(-V$25/($B32+273)/RGas)))</f>
        <v>0</v>
      </c>
      <c r="W32" s="73">
        <f ca="1">IF(W$2=0,0,W$22*EXP(W$23/($B32+273)/RGas)*(OFFSET('Composition%'!$B2,0,W$13)*OFFSET('Composition%'!$B2,0,W$14)))-IF(W$2=2,0,OFFSET('Composition%'!$B2,0,W$17)*OFFSET('Composition%'!$B2,0,W$18)*(W$24*EXP(-W$25/($B32+273)/RGas)))</f>
        <v>0</v>
      </c>
      <c r="X32" s="73">
        <f ca="1">IF(X$2=0,0,X$22*EXP(X$23/($B32+273)/RGas)*(OFFSET('Composition%'!$B2,0,X$13)*OFFSET('Composition%'!$B2,0,X$14)))-IF(X$2=2,0,OFFSET('Composition%'!$B2,0,X$17)*OFFSET('Composition%'!$B2,0,X$18)*(X$24*EXP(-X$25/($B32+273)/RGas)))</f>
        <v>3.8347855103900427E-8</v>
      </c>
      <c r="Y32" s="73">
        <f ca="1">IF(Y$2=0,0,Y$22*EXP(Y$23/($B32+273)/RGas)*(OFFSET('Composition%'!$B2,0,Y$13)*OFFSET('Composition%'!$B2,0,Y$14)))-IF(Y$2=2,0,OFFSET('Composition%'!$B2,0,Y$17)*OFFSET('Composition%'!$B2,0,Y$18)*(Y$24*EXP(-Y$25/($B32+273)/RGas)))</f>
        <v>1.8979921364472932E-9</v>
      </c>
      <c r="Z32" s="73">
        <f ca="1">IF(Z$2=0,0,Z$22*EXP(Z$23/($B32+273)/RGas)*(OFFSET('Composition%'!$B2,0,Z$13)*OFFSET('Composition%'!$B2,0,Z$14)))-IF(Z$2=2,0,OFFSET('Composition%'!$B2,0,Z$17)*OFFSET('Composition%'!$B2,0,Z$18)*(Z$24*EXP(-Z$25/($B32+273)/RGas)))</f>
        <v>0</v>
      </c>
      <c r="AA32" s="73">
        <f ca="1">IF(AA$2=0,0,AA$22*EXP(AA$23/($B32+273)/RGas)*(OFFSET('Composition%'!$B2,0,AA$13)*OFFSET('Composition%'!$B2,0,AA$14)))-IF(AA$2=2,0,OFFSET('Composition%'!$B2,0,AA$17)*OFFSET('Composition%'!$B2,0,AA$18)*(AA$24*EXP(-AA$25/($B32+273)/RGas)))</f>
        <v>0</v>
      </c>
      <c r="AB32" s="73">
        <f ca="1">IF(AB$2=0,0,AB$22*EXP(AB$23/($B32+273)/RGas)*(OFFSET('Composition%'!$B2,0,AB$13)*OFFSET('Composition%'!$B2,0,AB$14)))-IF(AB$2=2,0,OFFSET('Composition%'!$B2,0,AB$17)*OFFSET('Composition%'!$B2,0,AB$18)*(AB$24*EXP(-AB$25/($B32+273)/RGas)))</f>
        <v>0</v>
      </c>
      <c r="AC32" s="73">
        <f ca="1">IF(AC$2=0,0,AC$22*EXP(AC$23/($B32+273)/RGas)*(OFFSET('Composition%'!$B2,0,AC$13)*OFFSET('Composition%'!$B2,0,AC$14)))-IF(AC$2=2,0,OFFSET('Composition%'!$B2,0,AC$17)*OFFSET('Composition%'!$B2,0,AC$18)*(AC$24*EXP(-AC$25/($B32+273)/RGas)))</f>
        <v>0</v>
      </c>
      <c r="AD32" s="73">
        <f ca="1">IF(AD$2=0,0,AD$22*EXP(AD$23/($B32+273)/RGas)*(OFFSET('Composition%'!$B2,0,AD$13)*OFFSET('Composition%'!$B2,0,AD$14)))-IF(AD$2=2,0,OFFSET('Composition%'!$B2,0,AD$17)*OFFSET('Composition%'!$B2,0,AD$18)*(AD$24*EXP(-AD$25/($B32+273)/RGas)))</f>
        <v>0</v>
      </c>
      <c r="AE32" s="73">
        <f ca="1">IF(AE$2=0,0,AE$22*EXP(AE$23/($B32+273)/RGas)*(OFFSET('Composition%'!$B2,0,AE$13)*OFFSET('Composition%'!$B2,0,AE$14)))-IF(AE$2=2,0,OFFSET('Composition%'!$B2,0,AE$17)*OFFSET('Composition%'!$B2,0,AE$18)*(AE$24*EXP(-AE$25/($B32+273)/RGas)))</f>
        <v>0</v>
      </c>
      <c r="AF32" s="73"/>
      <c r="AG32" s="73">
        <f ca="1">IF(AG$2=0,0,AG$22*EXP(AG$23/($B32+273)/RGas)*(OFFSET('Composition%'!$B2,0,AG$13)*OFFSET('Composition%'!$B2,0,AG$14)))-IF(AG$2=2,0,OFFSET('Composition%'!$B2,0,AG$17)*OFFSET('Composition%'!$B2,0,AG$18)*(AG$24*EXP(-AG$25/($B32+273)/RGas)))</f>
        <v>0</v>
      </c>
      <c r="AH32" s="73">
        <f ca="1">IF(AH$2=0,0,AH$22*EXP(AH$23/($B32+273)/RGas)*(OFFSET('Composition%'!$B2,0,AH$13)*OFFSET('Composition%'!$B2,0,AH$14)))-IF(AH$2=2,0,OFFSET('Composition%'!$B2,0,AH$17)*OFFSET('Composition%'!$B2,0,AH$18)*(AH$24*EXP(-AH$25/($B32+273)/RGas)))</f>
        <v>0</v>
      </c>
      <c r="AI32" s="73">
        <f ca="1">IF(AI$2=0,0,AI$22*EXP(AI$23/($B32+273)/RGas)*(OFFSET('Composition%'!$B2,0,AI$13)*OFFSET('Composition%'!$B2,0,AI$14)))-IF(AI$2=2,0,OFFSET('Composition%'!$B2,0,AI$17)*OFFSET('Composition%'!$B2,0,AI$18)*(AI$24*EXP(-AI$25/($B32+273)/RGas)))</f>
        <v>0</v>
      </c>
      <c r="AJ32" s="73">
        <f ca="1">IF(AJ$2=0,0,AJ$22*EXP(AJ$23/($B32+273)/RGas)*(OFFSET('Composition%'!$B2,0,AJ$13)*OFFSET('Composition%'!$B2,0,AJ$14)))-IF(AJ$2=2,0,OFFSET('Composition%'!$B2,0,AJ$17)*OFFSET('Composition%'!$B2,0,AJ$18)*(AJ$24*EXP(-AJ$25/($B32+273)/RGas)))</f>
        <v>0</v>
      </c>
      <c r="AK32" s="73">
        <f ca="1">IF(AK$2=0,0,AK$22*EXP(AK$23/($B32+273)/RGas)*(OFFSET('Composition%'!$B2,0,AK$13)*OFFSET('Composition%'!$B2,0,AK$14)))-IF(AK$2=2,0,OFFSET('Composition%'!$B2,0,AK$17)*OFFSET('Composition%'!$B2,0,AK$18)*(AK$24*EXP(-AK$25/($B32+273)/RGas)))</f>
        <v>0</v>
      </c>
      <c r="AL32" s="73">
        <f ca="1">IF(AL$2=0,0,AL$22*EXP(AL$23/($B32+273)/RGas)*(OFFSET('Composition%'!$B2,0,AL$13)*OFFSET('Composition%'!$B2,0,AL$14)))-IF(AL$2=2,0,OFFSET('Composition%'!$B2,0,AL$17)*OFFSET('Composition%'!$B2,0,AL$18)*(AL$24*EXP(-AL$25/($B32+273)/RGas)))</f>
        <v>0</v>
      </c>
      <c r="AM32" s="73"/>
      <c r="AN32" s="73">
        <f ca="1">IF(AN$2=0,0,AN$22*EXP(AN$23/($B32+273)/RGas)*(OFFSET('Composition%'!$B2,0,AN$13)*OFFSET('Composition%'!$B2,0,AN$14)))-IF(AN$2=2,0,OFFSET('Composition%'!$B2,0,AN$17)*OFFSET('Composition%'!$B2,0,AN$18)*(AN$24*EXP(-AN$25/($B32+273)/RGas)))</f>
        <v>0</v>
      </c>
      <c r="AO32" s="73">
        <f ca="1">IF(AO$2=0,0,AO$22*EXP(AO$23/($B32+273)/RGas)*(OFFSET('Composition%'!$B2,0,AO$13)*OFFSET('Composition%'!$B2,0,AO$14)))-IF(AO$2=2,0,OFFSET('Composition%'!$B2,0,AO$17)*OFFSET('Composition%'!$B2,0,AO$18)*(AO$24*EXP(-AO$25/($B32+273)/RGas)))</f>
        <v>0</v>
      </c>
      <c r="AP32" s="73">
        <f ca="1">IF(AP$2=0,0,AP$22*EXP(AP$23/($B32+273)/RGas)*(OFFSET('Composition%'!$B2,0,AP$13)*OFFSET('Composition%'!$B2,0,AP$14)))-IF(AP$2=2,0,OFFSET('Composition%'!$B2,0,AP$17)*OFFSET('Composition%'!$B2,0,AP$18)*(AP$24*EXP(-AP$25/($B32+273)/RGas)))</f>
        <v>7.6379703439209326E-13</v>
      </c>
      <c r="AQ32" s="73">
        <f ca="1">IF(AQ$2=0,0,AQ$22*EXP(AQ$23/($B32+273)/RGas)*(OFFSET('Composition%'!$B2,0,AQ$13)*OFFSET('Composition%'!$B2,0,AQ$14)))-IF(AQ$2=2,0,OFFSET('Composition%'!$B2,0,AQ$17)*OFFSET('Composition%'!$B2,0,AQ$18)*(AQ$24*EXP(-AQ$25/($B32+273)/RGas)))</f>
        <v>0</v>
      </c>
      <c r="AR32" s="73">
        <f ca="1">IF(AR$2=0,0,AR$22*EXP(AR$23/($B32+273)/RGas)*(OFFSET('Composition%'!$B2,0,AR$13)*OFFSET('Composition%'!$B2,0,AR$14)))-IF(AR$2=2,0,OFFSET('Composition%'!$B2,0,AR$17)*OFFSET('Composition%'!$B2,0,AR$18)*(AR$24*EXP(-AR$25/($B32+273)/RGas)))</f>
        <v>0</v>
      </c>
      <c r="AS32" s="73"/>
    </row>
    <row r="33" spans="1:45">
      <c r="A33" s="3">
        <f t="shared" ref="A33:A64" si="18">A32+TimeStep</f>
        <v>0.05</v>
      </c>
      <c r="B33" s="60">
        <f ca="1">'Composition%'!B3</f>
        <v>401.21541644636665</v>
      </c>
      <c r="C33">
        <f t="shared" ref="C33:C44" si="19">C32</f>
        <v>30</v>
      </c>
      <c r="D33" s="4" t="e">
        <f ca="1">('Composition%'!BV3*ReactionRateK1!C33)^3</f>
        <v>#DIV/0!</v>
      </c>
      <c r="E33" s="4"/>
      <c r="F33" s="73">
        <f ca="1">IF(F$2=0,0,F$22*EXP(F$23/($B33+273)/RGas)*(OFFSET('Composition%'!$B3,0,F$13)*OFFSET('Composition%'!$B3,0,F$14)))-IF(F$2=2,0,OFFSET('Composition%'!$B3,0,F$17)*OFFSET('Composition%'!$B3,0,F$18)*(F$24*EXP(-F$25/($B33+273)/RGas)))</f>
        <v>1.2139168935461027E-2</v>
      </c>
      <c r="G33" s="73">
        <f ca="1">IF(G$2=0,0,G$22*EXP(G$23/($B33+273)/RGas)*(OFFSET('Composition%'!$B3,0,G$13)*OFFSET('Composition%'!$B3,0,G$14)))-IF(G$2=2,0,OFFSET('Composition%'!$B3,0,G$17)*OFFSET('Composition%'!$B3,0,G$18)*(G$24*EXP(-G$25/($B33+273)/RGas)))</f>
        <v>4.3982227011718864E-3</v>
      </c>
      <c r="H33" s="73">
        <f ca="1">IF(H$2=0,0,H$22*EXP(H$23/($B33+273)/RGas)*(OFFSET('Composition%'!$B3,0,H$13)*OFFSET('Composition%'!$B3,0,H$14)))-IF(H$2=2,0,OFFSET('Composition%'!$B3,0,H$17)*OFFSET('Composition%'!$B3,0,H$18)*(H$24*EXP(-H$25/($B33+273)/RGas)))</f>
        <v>2.8440444224947079E-7</v>
      </c>
      <c r="I33" s="73">
        <f ca="1">IF(I$2=0,0,I$22*EXP(I$23/($B33+273)/RGas)*(OFFSET('Composition%'!$B3,0,I$13)*OFFSET('Composition%'!$B3,0,I$14)))-IF(I$2=2,0,OFFSET('Composition%'!$B3,0,I$17)*OFFSET('Composition%'!$B3,0,I$18)*(I$24*EXP(-I$25/($B33+273)/RGas)))</f>
        <v>-1.0558808095537307E-2</v>
      </c>
      <c r="J33" s="73"/>
      <c r="K33" s="73">
        <f ca="1">IF(K$2=0,0,K$22*EXP(K$23/($B33+273)/RGas)*(OFFSET('Composition%'!$B3,0,K$13)*OFFSET('Composition%'!$B3,0,K$14)))-IF(K$2=2,0,OFFSET('Composition%'!$B3,0,K$17)*OFFSET('Composition%'!$B3,0,K$18)*(K$24*EXP(-K$25/($B33+273)/RGas)))</f>
        <v>3.7023125261822866E-2</v>
      </c>
      <c r="L33" s="73">
        <f ca="1">IF(L$2=0,0,L$22*EXP(L$23/($B33+273)/RGas)*(OFFSET('Composition%'!$B3,0,L$13)*OFFSET('Composition%'!$B3,0,L$14)))-IF(L$2=2,0,OFFSET('Composition%'!$B3,0,L$17)*OFFSET('Composition%'!$B3,0,L$18)*(L$24*EXP(-L$25/($B33+273)/RGas)))</f>
        <v>-6.740803883198623E-6</v>
      </c>
      <c r="M33" s="73">
        <f ca="1">IF(M$2=0,0,M$22*EXP(M$23/($B33+273)/RGas)*(OFFSET('Composition%'!$B3,0,M$13)*OFFSET('Composition%'!$B3,0,M$14)))-IF(M$2=2,0,OFFSET('Composition%'!$B3,0,M$17)*OFFSET('Composition%'!$B3,0,M$18)*(M$24*EXP(-M$25/($B33+273)/RGas)))</f>
        <v>0</v>
      </c>
      <c r="N33" s="179"/>
      <c r="O33" s="73">
        <f ca="1">IF(O$2=0,0,O$22*EXP(O$23/($B33+273)/RGas)*(OFFSET('Composition%'!$B3,0,O$13)*OFFSET('Composition%'!$B3,0,O$14)))-IF(O$2=2,0,OFFSET('Composition%'!$B3,0,O$17)*OFFSET('Composition%'!$B3,0,O$18)*(O$24*EXP(-O$25/($B33+273)/RGas)))</f>
        <v>0</v>
      </c>
      <c r="P33" s="73">
        <f ca="1">IF(P$2=0,0,P$22*EXP(P$23/($B33+273)/RGas)*(OFFSET('Composition%'!$B3,0,P$13)*OFFSET('Composition%'!$B3,0,P$14)))-IF(P$2=2,0,OFFSET('Composition%'!$B3,0,P$17)*OFFSET('Composition%'!$B3,0,P$18)*(P$24*EXP(-P$25/($B33+273)/RGas)))</f>
        <v>2.5817837596385087E-5</v>
      </c>
      <c r="Q33" s="73">
        <f ca="1">IF(Q$2=0,0,Q$22*EXP(Q$23/($B33+273)/RGas)*(OFFSET('Composition%'!$B3,0,Q$13)*OFFSET('Composition%'!$B3,0,Q$14)))-IF(Q$2=2,0,OFFSET('Composition%'!$B3,0,Q$17)*OFFSET('Composition%'!$B3,0,Q$18)*(Q$24*EXP(-Q$25/($B33+273)/RGas)))</f>
        <v>1.2997725335130775E-7</v>
      </c>
      <c r="R33" s="73">
        <f ca="1">IF(R$2=0,0,R$22*EXP(R$23/($B33+273)/RGas)*(OFFSET('Composition%'!$B3,0,R$13)*OFFSET('Composition%'!$B3,0,R$14)))-IF(R$2=2,0,OFFSET('Composition%'!$B3,0,R$17)*OFFSET('Composition%'!$B3,0,R$18)*(R$24*EXP(-R$25/($B33+273)/RGas)))</f>
        <v>1.0722880895000275E-8</v>
      </c>
      <c r="S33" s="73"/>
      <c r="T33" s="73">
        <f ca="1">IF(T$2=0,0,T$22*EXP(T$23/($B33+273)/RGas)*(OFFSET('Composition%'!$B3,0,T$13)*OFFSET('Composition%'!$B3,0,T$14)))-IF(T$2=2,0,OFFSET('Composition%'!$B3,0,T$17)*OFFSET('Composition%'!$B3,0,T$18)*(T$24*EXP(-T$25/($B33+273)/RGas)))</f>
        <v>1.8516027054863975E-2</v>
      </c>
      <c r="U33" s="73">
        <f ca="1">IF(U$2=0,0,U$22*EXP(U$23/($B33+273)/RGas)*(OFFSET('Composition%'!$B3,0,U$13)*OFFSET('Composition%'!$B3,0,U$14)))-IF(U$2=2,0,OFFSET('Composition%'!$B3,0,U$17)*OFFSET('Composition%'!$B3,0,U$18)*(U$24*EXP(-U$25/($B33+273)/RGas)))</f>
        <v>6.1080523555726981E-3</v>
      </c>
      <c r="V33" s="73">
        <f ca="1">IF(V$2=0,0,V$22*EXP(V$23/($B33+273)/RGas)*(OFFSET('Composition%'!$B3,0,V$13)*OFFSET('Composition%'!$B3,0,V$14)))-IF(V$2=2,0,OFFSET('Composition%'!$B3,0,V$17)*OFFSET('Composition%'!$B3,0,V$18)*(V$24*EXP(-V$25/($B33+273)/RGas)))</f>
        <v>0</v>
      </c>
      <c r="W33" s="73">
        <f ca="1">IF(W$2=0,0,W$22*EXP(W$23/($B33+273)/RGas)*(OFFSET('Composition%'!$B3,0,W$13)*OFFSET('Composition%'!$B3,0,W$14)))-IF(W$2=2,0,OFFSET('Composition%'!$B3,0,W$17)*OFFSET('Composition%'!$B3,0,W$18)*(W$24*EXP(-W$25/($B33+273)/RGas)))</f>
        <v>0</v>
      </c>
      <c r="X33" s="73">
        <f ca="1">IF(X$2=0,0,X$22*EXP(X$23/($B33+273)/RGas)*(OFFSET('Composition%'!$B3,0,X$13)*OFFSET('Composition%'!$B3,0,X$14)))-IF(X$2=2,0,OFFSET('Composition%'!$B3,0,X$17)*OFFSET('Composition%'!$B3,0,X$18)*(X$24*EXP(-X$25/($B33+273)/RGas)))</f>
        <v>3.7392730909195904E-8</v>
      </c>
      <c r="Y33" s="73">
        <f ca="1">IF(Y$2=0,0,Y$22*EXP(Y$23/($B33+273)/RGas)*(OFFSET('Composition%'!$B3,0,Y$13)*OFFSET('Composition%'!$B3,0,Y$14)))-IF(Y$2=2,0,OFFSET('Composition%'!$B3,0,Y$17)*OFFSET('Composition%'!$B3,0,Y$18)*(Y$24*EXP(-Y$25/($B33+273)/RGas)))</f>
        <v>1.8507191349725547E-9</v>
      </c>
      <c r="Z33" s="73">
        <f ca="1">IF(Z$2=0,0,Z$22*EXP(Z$23/($B33+273)/RGas)*(OFFSET('Composition%'!$B3,0,Z$13)*OFFSET('Composition%'!$B3,0,Z$14)))-IF(Z$2=2,0,OFFSET('Composition%'!$B3,0,Z$17)*OFFSET('Composition%'!$B3,0,Z$18)*(Z$24*EXP(-Z$25/($B33+273)/RGas)))</f>
        <v>0</v>
      </c>
      <c r="AA33" s="73">
        <f ca="1">IF(AA$2=0,0,AA$22*EXP(AA$23/($B33+273)/RGas)*(OFFSET('Composition%'!$B3,0,AA$13)*OFFSET('Composition%'!$B3,0,AA$14)))-IF(AA$2=2,0,OFFSET('Composition%'!$B3,0,AA$17)*OFFSET('Composition%'!$B3,0,AA$18)*(AA$24*EXP(-AA$25/($B33+273)/RGas)))</f>
        <v>0</v>
      </c>
      <c r="AB33" s="73">
        <f ca="1">IF(AB$2=0,0,AB$22*EXP(AB$23/($B33+273)/RGas)*(OFFSET('Composition%'!$B3,0,AB$13)*OFFSET('Composition%'!$B3,0,AB$14)))-IF(AB$2=2,0,OFFSET('Composition%'!$B3,0,AB$17)*OFFSET('Composition%'!$B3,0,AB$18)*(AB$24*EXP(-AB$25/($B33+273)/RGas)))</f>
        <v>0</v>
      </c>
      <c r="AC33" s="73">
        <f ca="1">IF(AC$2=0,0,AC$22*EXP(AC$23/($B33+273)/RGas)*(OFFSET('Composition%'!$B3,0,AC$13)*OFFSET('Composition%'!$B3,0,AC$14)))-IF(AC$2=2,0,OFFSET('Composition%'!$B3,0,AC$17)*OFFSET('Composition%'!$B3,0,AC$18)*(AC$24*EXP(-AC$25/($B33+273)/RGas)))</f>
        <v>0</v>
      </c>
      <c r="AD33" s="73">
        <f ca="1">IF(AD$2=0,0,AD$22*EXP(AD$23/($B33+273)/RGas)*(OFFSET('Composition%'!$B3,0,AD$13)*OFFSET('Composition%'!$B3,0,AD$14)))-IF(AD$2=2,0,OFFSET('Composition%'!$B3,0,AD$17)*OFFSET('Composition%'!$B3,0,AD$18)*(AD$24*EXP(-AD$25/($B33+273)/RGas)))</f>
        <v>0</v>
      </c>
      <c r="AE33" s="73">
        <f ca="1">IF(AE$2=0,0,AE$22*EXP(AE$23/($B33+273)/RGas)*(OFFSET('Composition%'!$B3,0,AE$13)*OFFSET('Composition%'!$B3,0,AE$14)))-IF(AE$2=2,0,OFFSET('Composition%'!$B3,0,AE$17)*OFFSET('Composition%'!$B3,0,AE$18)*(AE$24*EXP(-AE$25/($B33+273)/RGas)))</f>
        <v>0</v>
      </c>
      <c r="AF33" s="73"/>
      <c r="AG33" s="73">
        <f ca="1">IF(AG$2=0,0,AG$22*EXP(AG$23/($B33+273)/RGas)*(OFFSET('Composition%'!$B3,0,AG$13)*OFFSET('Composition%'!$B3,0,AG$14)))-IF(AG$2=2,0,OFFSET('Composition%'!$B3,0,AG$17)*OFFSET('Composition%'!$B3,0,AG$18)*(AG$24*EXP(-AG$25/($B33+273)/RGas)))</f>
        <v>0</v>
      </c>
      <c r="AH33" s="73">
        <f ca="1">IF(AH$2=0,0,AH$22*EXP(AH$23/($B33+273)/RGas)*(OFFSET('Composition%'!$B3,0,AH$13)*OFFSET('Composition%'!$B3,0,AH$14)))-IF(AH$2=2,0,OFFSET('Composition%'!$B3,0,AH$17)*OFFSET('Composition%'!$B3,0,AH$18)*(AH$24*EXP(-AH$25/($B33+273)/RGas)))</f>
        <v>0</v>
      </c>
      <c r="AI33" s="73">
        <f ca="1">IF(AI$2=0,0,AI$22*EXP(AI$23/($B33+273)/RGas)*(OFFSET('Composition%'!$B3,0,AI$13)*OFFSET('Composition%'!$B3,0,AI$14)))-IF(AI$2=2,0,OFFSET('Composition%'!$B3,0,AI$17)*OFFSET('Composition%'!$B3,0,AI$18)*(AI$24*EXP(-AI$25/($B33+273)/RGas)))</f>
        <v>0</v>
      </c>
      <c r="AJ33" s="73">
        <f ca="1">IF(AJ$2=0,0,AJ$22*EXP(AJ$23/($B33+273)/RGas)*(OFFSET('Composition%'!$B3,0,AJ$13)*OFFSET('Composition%'!$B3,0,AJ$14)))-IF(AJ$2=2,0,OFFSET('Composition%'!$B3,0,AJ$17)*OFFSET('Composition%'!$B3,0,AJ$18)*(AJ$24*EXP(-AJ$25/($B33+273)/RGas)))</f>
        <v>0</v>
      </c>
      <c r="AK33" s="73">
        <f ca="1">IF(AK$2=0,0,AK$22*EXP(AK$23/($B33+273)/RGas)*(OFFSET('Composition%'!$B3,0,AK$13)*OFFSET('Composition%'!$B3,0,AK$14)))-IF(AK$2=2,0,OFFSET('Composition%'!$B3,0,AK$17)*OFFSET('Composition%'!$B3,0,AK$18)*(AK$24*EXP(-AK$25/($B33+273)/RGas)))</f>
        <v>0</v>
      </c>
      <c r="AL33" s="73">
        <f ca="1">IF(AL$2=0,0,AL$22*EXP(AL$23/($B33+273)/RGas)*(OFFSET('Composition%'!$B3,0,AL$13)*OFFSET('Composition%'!$B3,0,AL$14)))-IF(AL$2=2,0,OFFSET('Composition%'!$B3,0,AL$17)*OFFSET('Composition%'!$B3,0,AL$18)*(AL$24*EXP(-AL$25/($B33+273)/RGas)))</f>
        <v>0</v>
      </c>
      <c r="AM33" s="73"/>
      <c r="AN33" s="73">
        <f ca="1">IF(AN$2=0,0,AN$22*EXP(AN$23/($B33+273)/RGas)*(OFFSET('Composition%'!$B3,0,AN$13)*OFFSET('Composition%'!$B3,0,AN$14)))-IF(AN$2=2,0,OFFSET('Composition%'!$B3,0,AN$17)*OFFSET('Composition%'!$B3,0,AN$18)*(AN$24*EXP(-AN$25/($B33+273)/RGas)))</f>
        <v>0</v>
      </c>
      <c r="AO33" s="73">
        <f ca="1">IF(AO$2=0,0,AO$22*EXP(AO$23/($B33+273)/RGas)*(OFFSET('Composition%'!$B3,0,AO$13)*OFFSET('Composition%'!$B3,0,AO$14)))-IF(AO$2=2,0,OFFSET('Composition%'!$B3,0,AO$17)*OFFSET('Composition%'!$B3,0,AO$18)*(AO$24*EXP(-AO$25/($B33+273)/RGas)))</f>
        <v>0</v>
      </c>
      <c r="AP33" s="73">
        <f ca="1">IF(AP$2=0,0,AP$22*EXP(AP$23/($B33+273)/RGas)*(OFFSET('Composition%'!$B3,0,AP$13)*OFFSET('Composition%'!$B3,0,AP$14)))-IF(AP$2=2,0,OFFSET('Composition%'!$B3,0,AP$17)*OFFSET('Composition%'!$B3,0,AP$18)*(AP$24*EXP(-AP$25/($B33+273)/RGas)))</f>
        <v>1.0379843437077113E-12</v>
      </c>
      <c r="AQ33" s="73">
        <f ca="1">IF(AQ$2=0,0,AQ$22*EXP(AQ$23/($B33+273)/RGas)*(OFFSET('Composition%'!$B3,0,AQ$13)*OFFSET('Composition%'!$B3,0,AQ$14)))-IF(AQ$2=2,0,OFFSET('Composition%'!$B3,0,AQ$17)*OFFSET('Composition%'!$B3,0,AQ$18)*(AQ$24*EXP(-AQ$25/($B33+273)/RGas)))</f>
        <v>0</v>
      </c>
      <c r="AR33" s="73">
        <f ca="1">IF(AR$2=0,0,AR$22*EXP(AR$23/($B33+273)/RGas)*(OFFSET('Composition%'!$B3,0,AR$13)*OFFSET('Composition%'!$B3,0,AR$14)))-IF(AR$2=2,0,OFFSET('Composition%'!$B3,0,AR$17)*OFFSET('Composition%'!$B3,0,AR$18)*(AR$24*EXP(-AR$25/($B33+273)/RGas)))</f>
        <v>0</v>
      </c>
      <c r="AS33" s="73"/>
    </row>
    <row r="34" spans="1:45">
      <c r="A34" s="3">
        <f t="shared" si="18"/>
        <v>0.1</v>
      </c>
      <c r="B34" s="60">
        <f ca="1">'Composition%'!B4</f>
        <v>402.31244460180511</v>
      </c>
      <c r="C34">
        <f t="shared" si="19"/>
        <v>30</v>
      </c>
      <c r="D34" s="4" t="e">
        <f ca="1">('Composition%'!BV4*ReactionRateK1!C34)^3</f>
        <v>#DIV/0!</v>
      </c>
      <c r="E34" s="4"/>
      <c r="F34" s="73">
        <f ca="1">IF(F$2=0,0,F$22*EXP(F$23/($B34+273)/RGas)*(OFFSET('Composition%'!$B4,0,F$13)*OFFSET('Composition%'!$B4,0,F$14)))-IF(F$2=2,0,OFFSET('Composition%'!$B4,0,F$17)*OFFSET('Composition%'!$B4,0,F$18)*(F$24*EXP(-F$25/($B34+273)/RGas)))</f>
        <v>1.1806228068828631E-2</v>
      </c>
      <c r="G34" s="73">
        <f ca="1">IF(G$2=0,0,G$22*EXP(G$23/($B34+273)/RGas)*(OFFSET('Composition%'!$B4,0,G$13)*OFFSET('Composition%'!$B4,0,G$14)))-IF(G$2=2,0,OFFSET('Composition%'!$B4,0,G$17)*OFFSET('Composition%'!$B4,0,G$18)*(G$24*EXP(-G$25/($B34+273)/RGas)))</f>
        <v>4.2780830784318923E-3</v>
      </c>
      <c r="H34" s="73">
        <f ca="1">IF(H$2=0,0,H$22*EXP(H$23/($B34+273)/RGas)*(OFFSET('Composition%'!$B4,0,H$13)*OFFSET('Composition%'!$B4,0,H$14)))-IF(H$2=2,0,OFFSET('Composition%'!$B4,0,H$17)*OFFSET('Composition%'!$B4,0,H$18)*(H$24*EXP(-H$25/($B34+273)/RGas)))</f>
        <v>2.5517198678054709E-7</v>
      </c>
      <c r="I34" s="73">
        <f ca="1">IF(I$2=0,0,I$22*EXP(I$23/($B34+273)/RGas)*(OFFSET('Composition%'!$B4,0,I$13)*OFFSET('Composition%'!$B4,0,I$14)))-IF(I$2=2,0,OFFSET('Composition%'!$B4,0,I$17)*OFFSET('Composition%'!$B4,0,I$18)*(I$24*EXP(-I$25/($B34+273)/RGas)))</f>
        <v>-9.6911171958336557E-3</v>
      </c>
      <c r="J34" s="73"/>
      <c r="K34" s="73">
        <f ca="1">IF(K$2=0,0,K$22*EXP(K$23/($B34+273)/RGas)*(OFFSET('Composition%'!$B4,0,K$13)*OFFSET('Composition%'!$B4,0,K$14)))-IF(K$2=2,0,OFFSET('Composition%'!$B4,0,K$17)*OFFSET('Composition%'!$B4,0,K$18)*(K$24*EXP(-K$25/($B34+273)/RGas)))</f>
        <v>3.6481014533517125E-2</v>
      </c>
      <c r="L34" s="73">
        <f ca="1">IF(L$2=0,0,L$22*EXP(L$23/($B34+273)/RGas)*(OFFSET('Composition%'!$B4,0,L$13)*OFFSET('Composition%'!$B4,0,L$14)))-IF(L$2=2,0,OFFSET('Composition%'!$B4,0,L$17)*OFFSET('Composition%'!$B4,0,L$18)*(L$24*EXP(-L$25/($B34+273)/RGas)))</f>
        <v>6.487126887171319E-4</v>
      </c>
      <c r="M34" s="73">
        <f ca="1">IF(M$2=0,0,M$22*EXP(M$23/($B34+273)/RGas)*(OFFSET('Composition%'!$B4,0,M$13)*OFFSET('Composition%'!$B4,0,M$14)))-IF(M$2=2,0,OFFSET('Composition%'!$B4,0,M$17)*OFFSET('Composition%'!$B4,0,M$18)*(M$24*EXP(-M$25/($B34+273)/RGas)))</f>
        <v>0</v>
      </c>
      <c r="N34" s="179"/>
      <c r="O34" s="73">
        <f ca="1">IF(O$2=0,0,O$22*EXP(O$23/($B34+273)/RGas)*(OFFSET('Composition%'!$B4,0,O$13)*OFFSET('Composition%'!$B4,0,O$14)))-IF(O$2=2,0,OFFSET('Composition%'!$B4,0,O$17)*OFFSET('Composition%'!$B4,0,O$18)*(O$24*EXP(-O$25/($B34+273)/RGas)))</f>
        <v>0</v>
      </c>
      <c r="P34" s="73">
        <f ca="1">IF(P$2=0,0,P$22*EXP(P$23/($B34+273)/RGas)*(OFFSET('Composition%'!$B4,0,P$13)*OFFSET('Composition%'!$B4,0,P$14)))-IF(P$2=2,0,OFFSET('Composition%'!$B4,0,P$17)*OFFSET('Composition%'!$B4,0,P$18)*(P$24*EXP(-P$25/($B34+273)/RGas)))</f>
        <v>8.7407546947581598E-5</v>
      </c>
      <c r="Q34" s="73">
        <f ca="1">IF(Q$2=0,0,Q$22*EXP(Q$23/($B34+273)/RGas)*(OFFSET('Composition%'!$B4,0,Q$13)*OFFSET('Composition%'!$B4,0,Q$14)))-IF(Q$2=2,0,OFFSET('Composition%'!$B4,0,Q$17)*OFFSET('Composition%'!$B4,0,Q$18)*(Q$24*EXP(-Q$25/($B34+273)/RGas)))</f>
        <v>3.3294118666164616E-7</v>
      </c>
      <c r="R34" s="73">
        <f ca="1">IF(R$2=0,0,R$22*EXP(R$23/($B34+273)/RGas)*(OFFSET('Composition%'!$B4,0,R$13)*OFFSET('Composition%'!$B4,0,R$14)))-IF(R$2=2,0,OFFSET('Composition%'!$B4,0,R$17)*OFFSET('Composition%'!$B4,0,R$18)*(R$24*EXP(-R$25/($B34+273)/RGas)))</f>
        <v>2.594543447616218E-8</v>
      </c>
      <c r="S34" s="73"/>
      <c r="T34" s="73">
        <f ca="1">IF(T$2=0,0,T$22*EXP(T$23/($B34+273)/RGas)*(OFFSET('Composition%'!$B4,0,T$13)*OFFSET('Composition%'!$B4,0,T$14)))-IF(T$2=2,0,OFFSET('Composition%'!$B4,0,T$17)*OFFSET('Composition%'!$B4,0,T$18)*(T$24*EXP(-T$25/($B34+273)/RGas)))</f>
        <v>1.7349165255895464E-2</v>
      </c>
      <c r="U34" s="73">
        <f ca="1">IF(U$2=0,0,U$22*EXP(U$23/($B34+273)/RGas)*(OFFSET('Composition%'!$B4,0,U$13)*OFFSET('Composition%'!$B4,0,U$14)))-IF(U$2=2,0,OFFSET('Composition%'!$B4,0,U$17)*OFFSET('Composition%'!$B4,0,U$18)*(U$24*EXP(-U$25/($B34+273)/RGas)))</f>
        <v>5.1446727956252708E-3</v>
      </c>
      <c r="V34" s="73">
        <f ca="1">IF(V$2=0,0,V$22*EXP(V$23/($B34+273)/RGas)*(OFFSET('Composition%'!$B4,0,V$13)*OFFSET('Composition%'!$B4,0,V$14)))-IF(V$2=2,0,OFFSET('Composition%'!$B4,0,V$17)*OFFSET('Composition%'!$B4,0,V$18)*(V$24*EXP(-V$25/($B34+273)/RGas)))</f>
        <v>0</v>
      </c>
      <c r="W34" s="73">
        <f ca="1">IF(W$2=0,0,W$22*EXP(W$23/($B34+273)/RGas)*(OFFSET('Composition%'!$B4,0,W$13)*OFFSET('Composition%'!$B4,0,W$14)))-IF(W$2=2,0,OFFSET('Composition%'!$B4,0,W$17)*OFFSET('Composition%'!$B4,0,W$18)*(W$24*EXP(-W$25/($B34+273)/RGas)))</f>
        <v>0</v>
      </c>
      <c r="X34" s="73">
        <f ca="1">IF(X$2=0,0,X$22*EXP(X$23/($B34+273)/RGas)*(OFFSET('Composition%'!$B4,0,X$13)*OFFSET('Composition%'!$B4,0,X$14)))-IF(X$2=2,0,OFFSET('Composition%'!$B4,0,X$17)*OFFSET('Composition%'!$B4,0,X$18)*(X$24*EXP(-X$25/($B34+273)/RGas)))</f>
        <v>3.6524547995124127E-8</v>
      </c>
      <c r="Y34" s="73">
        <f ca="1">IF(Y$2=0,0,Y$22*EXP(Y$23/($B34+273)/RGas)*(OFFSET('Composition%'!$B4,0,Y$13)*OFFSET('Composition%'!$B4,0,Y$14)))-IF(Y$2=2,0,OFFSET('Composition%'!$B4,0,Y$17)*OFFSET('Composition%'!$B4,0,Y$18)*(Y$24*EXP(-Y$25/($B34+273)/RGas)))</f>
        <v>1.8077492129406309E-9</v>
      </c>
      <c r="Z34" s="73">
        <f ca="1">IF(Z$2=0,0,Z$22*EXP(Z$23/($B34+273)/RGas)*(OFFSET('Composition%'!$B4,0,Z$13)*OFFSET('Composition%'!$B4,0,Z$14)))-IF(Z$2=2,0,OFFSET('Composition%'!$B4,0,Z$17)*OFFSET('Composition%'!$B4,0,Z$18)*(Z$24*EXP(-Z$25/($B34+273)/RGas)))</f>
        <v>0</v>
      </c>
      <c r="AA34" s="73">
        <f ca="1">IF(AA$2=0,0,AA$22*EXP(AA$23/($B34+273)/RGas)*(OFFSET('Composition%'!$B4,0,AA$13)*OFFSET('Composition%'!$B4,0,AA$14)))-IF(AA$2=2,0,OFFSET('Composition%'!$B4,0,AA$17)*OFFSET('Composition%'!$B4,0,AA$18)*(AA$24*EXP(-AA$25/($B34+273)/RGas)))</f>
        <v>0</v>
      </c>
      <c r="AB34" s="73">
        <f ca="1">IF(AB$2=0,0,AB$22*EXP(AB$23/($B34+273)/RGas)*(OFFSET('Composition%'!$B4,0,AB$13)*OFFSET('Composition%'!$B4,0,AB$14)))-IF(AB$2=2,0,OFFSET('Composition%'!$B4,0,AB$17)*OFFSET('Composition%'!$B4,0,AB$18)*(AB$24*EXP(-AB$25/($B34+273)/RGas)))</f>
        <v>0</v>
      </c>
      <c r="AC34" s="73">
        <f ca="1">IF(AC$2=0,0,AC$22*EXP(AC$23/($B34+273)/RGas)*(OFFSET('Composition%'!$B4,0,AC$13)*OFFSET('Composition%'!$B4,0,AC$14)))-IF(AC$2=2,0,OFFSET('Composition%'!$B4,0,AC$17)*OFFSET('Composition%'!$B4,0,AC$18)*(AC$24*EXP(-AC$25/($B34+273)/RGas)))</f>
        <v>0</v>
      </c>
      <c r="AD34" s="73">
        <f ca="1">IF(AD$2=0,0,AD$22*EXP(AD$23/($B34+273)/RGas)*(OFFSET('Composition%'!$B4,0,AD$13)*OFFSET('Composition%'!$B4,0,AD$14)))-IF(AD$2=2,0,OFFSET('Composition%'!$B4,0,AD$17)*OFFSET('Composition%'!$B4,0,AD$18)*(AD$24*EXP(-AD$25/($B34+273)/RGas)))</f>
        <v>0</v>
      </c>
      <c r="AE34" s="73">
        <f ca="1">IF(AE$2=0,0,AE$22*EXP(AE$23/($B34+273)/RGas)*(OFFSET('Composition%'!$B4,0,AE$13)*OFFSET('Composition%'!$B4,0,AE$14)))-IF(AE$2=2,0,OFFSET('Composition%'!$B4,0,AE$17)*OFFSET('Composition%'!$B4,0,AE$18)*(AE$24*EXP(-AE$25/($B34+273)/RGas)))</f>
        <v>0</v>
      </c>
      <c r="AF34" s="73"/>
      <c r="AG34" s="73">
        <f ca="1">IF(AG$2=0,0,AG$22*EXP(AG$23/($B34+273)/RGas)*(OFFSET('Composition%'!$B4,0,AG$13)*OFFSET('Composition%'!$B4,0,AG$14)))-IF(AG$2=2,0,OFFSET('Composition%'!$B4,0,AG$17)*OFFSET('Composition%'!$B4,0,AG$18)*(AG$24*EXP(-AG$25/($B34+273)/RGas)))</f>
        <v>0</v>
      </c>
      <c r="AH34" s="73">
        <f ca="1">IF(AH$2=0,0,AH$22*EXP(AH$23/($B34+273)/RGas)*(OFFSET('Composition%'!$B4,0,AH$13)*OFFSET('Composition%'!$B4,0,AH$14)))-IF(AH$2=2,0,OFFSET('Composition%'!$B4,0,AH$17)*OFFSET('Composition%'!$B4,0,AH$18)*(AH$24*EXP(-AH$25/($B34+273)/RGas)))</f>
        <v>0</v>
      </c>
      <c r="AI34" s="73">
        <f ca="1">IF(AI$2=0,0,AI$22*EXP(AI$23/($B34+273)/RGas)*(OFFSET('Composition%'!$B4,0,AI$13)*OFFSET('Composition%'!$B4,0,AI$14)))-IF(AI$2=2,0,OFFSET('Composition%'!$B4,0,AI$17)*OFFSET('Composition%'!$B4,0,AI$18)*(AI$24*EXP(-AI$25/($B34+273)/RGas)))</f>
        <v>0</v>
      </c>
      <c r="AJ34" s="73">
        <f ca="1">IF(AJ$2=0,0,AJ$22*EXP(AJ$23/($B34+273)/RGas)*(OFFSET('Composition%'!$B4,0,AJ$13)*OFFSET('Composition%'!$B4,0,AJ$14)))-IF(AJ$2=2,0,OFFSET('Composition%'!$B4,0,AJ$17)*OFFSET('Composition%'!$B4,0,AJ$18)*(AJ$24*EXP(-AJ$25/($B34+273)/RGas)))</f>
        <v>0</v>
      </c>
      <c r="AK34" s="73">
        <f ca="1">IF(AK$2=0,0,AK$22*EXP(AK$23/($B34+273)/RGas)*(OFFSET('Composition%'!$B4,0,AK$13)*OFFSET('Composition%'!$B4,0,AK$14)))-IF(AK$2=2,0,OFFSET('Composition%'!$B4,0,AK$17)*OFFSET('Composition%'!$B4,0,AK$18)*(AK$24*EXP(-AK$25/($B34+273)/RGas)))</f>
        <v>0</v>
      </c>
      <c r="AL34" s="73">
        <f ca="1">IF(AL$2=0,0,AL$22*EXP(AL$23/($B34+273)/RGas)*(OFFSET('Composition%'!$B4,0,AL$13)*OFFSET('Composition%'!$B4,0,AL$14)))-IF(AL$2=2,0,OFFSET('Composition%'!$B4,0,AL$17)*OFFSET('Composition%'!$B4,0,AL$18)*(AL$24*EXP(-AL$25/($B34+273)/RGas)))</f>
        <v>0</v>
      </c>
      <c r="AM34" s="73"/>
      <c r="AN34" s="73">
        <f ca="1">IF(AN$2=0,0,AN$22*EXP(AN$23/($B34+273)/RGas)*(OFFSET('Composition%'!$B4,0,AN$13)*OFFSET('Composition%'!$B4,0,AN$14)))-IF(AN$2=2,0,OFFSET('Composition%'!$B4,0,AN$17)*OFFSET('Composition%'!$B4,0,AN$18)*(AN$24*EXP(-AN$25/($B34+273)/RGas)))</f>
        <v>0</v>
      </c>
      <c r="AO34" s="73">
        <f ca="1">IF(AO$2=0,0,AO$22*EXP(AO$23/($B34+273)/RGas)*(OFFSET('Composition%'!$B4,0,AO$13)*OFFSET('Composition%'!$B4,0,AO$14)))-IF(AO$2=2,0,OFFSET('Composition%'!$B4,0,AO$17)*OFFSET('Composition%'!$B4,0,AO$18)*(AO$24*EXP(-AO$25/($B34+273)/RGas)))</f>
        <v>0</v>
      </c>
      <c r="AP34" s="73">
        <f ca="1">IF(AP$2=0,0,AP$22*EXP(AP$23/($B34+273)/RGas)*(OFFSET('Composition%'!$B4,0,AP$13)*OFFSET('Composition%'!$B4,0,AP$14)))-IF(AP$2=2,0,OFFSET('Composition%'!$B4,0,AP$17)*OFFSET('Composition%'!$B4,0,AP$18)*(AP$24*EXP(-AP$25/($B34+273)/RGas)))</f>
        <v>1.2675823189543361E-12</v>
      </c>
      <c r="AQ34" s="73">
        <f ca="1">IF(AQ$2=0,0,AQ$22*EXP(AQ$23/($B34+273)/RGas)*(OFFSET('Composition%'!$B4,0,AQ$13)*OFFSET('Composition%'!$B4,0,AQ$14)))-IF(AQ$2=2,0,OFFSET('Composition%'!$B4,0,AQ$17)*OFFSET('Composition%'!$B4,0,AQ$18)*(AQ$24*EXP(-AQ$25/($B34+273)/RGas)))</f>
        <v>0</v>
      </c>
      <c r="AR34" s="73">
        <f ca="1">IF(AR$2=0,0,AR$22*EXP(AR$23/($B34+273)/RGas)*(OFFSET('Composition%'!$B4,0,AR$13)*OFFSET('Composition%'!$B4,0,AR$14)))-IF(AR$2=2,0,OFFSET('Composition%'!$B4,0,AR$17)*OFFSET('Composition%'!$B4,0,AR$18)*(AR$24*EXP(-AR$25/($B34+273)/RGas)))</f>
        <v>0</v>
      </c>
      <c r="AS34" s="73"/>
    </row>
    <row r="35" spans="1:45">
      <c r="A35" s="3">
        <f t="shared" si="18"/>
        <v>0.15000000000000002</v>
      </c>
      <c r="B35" s="60">
        <f ca="1">'Composition%'!B5</f>
        <v>403.29516752316778</v>
      </c>
      <c r="C35">
        <f t="shared" si="19"/>
        <v>30</v>
      </c>
      <c r="D35" s="4" t="e">
        <f ca="1">('Composition%'!BV5*ReactionRateK1!C35)^3</f>
        <v>#DIV/0!</v>
      </c>
      <c r="E35" s="4"/>
      <c r="F35" s="73">
        <f ca="1">IF(F$2=0,0,F$22*EXP(F$23/($B35+273)/RGas)*(OFFSET('Composition%'!$B5,0,F$13)*OFFSET('Composition%'!$B5,0,F$14)))-IF(F$2=2,0,OFFSET('Composition%'!$B5,0,F$17)*OFFSET('Composition%'!$B5,0,F$18)*(F$24*EXP(-F$25/($B35+273)/RGas)))</f>
        <v>1.1480256032246793E-2</v>
      </c>
      <c r="G35" s="73">
        <f ca="1">IF(G$2=0,0,G$22*EXP(G$23/($B35+273)/RGas)*(OFFSET('Composition%'!$B5,0,G$13)*OFFSET('Composition%'!$B5,0,G$14)))-IF(G$2=2,0,OFFSET('Composition%'!$B5,0,G$17)*OFFSET('Composition%'!$B5,0,G$18)*(G$24*EXP(-G$25/($B35+273)/RGas)))</f>
        <v>4.1607387497541214E-3</v>
      </c>
      <c r="H35" s="73">
        <f ca="1">IF(H$2=0,0,H$22*EXP(H$23/($B35+273)/RGas)*(OFFSET('Composition%'!$B5,0,H$13)*OFFSET('Composition%'!$B5,0,H$14)))-IF(H$2=2,0,OFFSET('Composition%'!$B5,0,H$17)*OFFSET('Composition%'!$B5,0,H$18)*(H$24*EXP(-H$25/($B35+273)/RGas)))</f>
        <v>2.1812469584695439E-7</v>
      </c>
      <c r="I35" s="73">
        <f ca="1">IF(I$2=0,0,I$22*EXP(I$23/($B35+273)/RGas)*(OFFSET('Composition%'!$B5,0,I$13)*OFFSET('Composition%'!$B5,0,I$14)))-IF(I$2=2,0,OFFSET('Composition%'!$B5,0,I$17)*OFFSET('Composition%'!$B5,0,I$18)*(I$24*EXP(-I$25/($B35+273)/RGas)))</f>
        <v>-8.8914705001763416E-3</v>
      </c>
      <c r="J35" s="73"/>
      <c r="K35" s="73">
        <f ca="1">IF(K$2=0,0,K$22*EXP(K$23/($B35+273)/RGas)*(OFFSET('Composition%'!$B5,0,K$13)*OFFSET('Composition%'!$B5,0,K$14)))-IF(K$2=2,0,OFFSET('Composition%'!$B5,0,K$17)*OFFSET('Composition%'!$B5,0,K$18)*(K$24*EXP(-K$25/($B35+273)/RGas)))</f>
        <v>3.5923673839471641E-2</v>
      </c>
      <c r="L35" s="73">
        <f ca="1">IF(L$2=0,0,L$22*EXP(L$23/($B35+273)/RGas)*(OFFSET('Composition%'!$B5,0,L$13)*OFFSET('Composition%'!$B5,0,L$14)))-IF(L$2=2,0,OFFSET('Composition%'!$B5,0,L$17)*OFFSET('Composition%'!$B5,0,L$18)*(L$24*EXP(-L$25/($B35+273)/RGas)))</f>
        <v>1.74109596033566E-3</v>
      </c>
      <c r="M35" s="73">
        <f ca="1">IF(M$2=0,0,M$22*EXP(M$23/($B35+273)/RGas)*(OFFSET('Composition%'!$B5,0,M$13)*OFFSET('Composition%'!$B5,0,M$14)))-IF(M$2=2,0,OFFSET('Composition%'!$B5,0,M$17)*OFFSET('Composition%'!$B5,0,M$18)*(M$24*EXP(-M$25/($B35+273)/RGas)))</f>
        <v>0</v>
      </c>
      <c r="N35" s="179"/>
      <c r="O35" s="73">
        <f ca="1">IF(O$2=0,0,O$22*EXP(O$23/($B35+273)/RGas)*(OFFSET('Composition%'!$B5,0,O$13)*OFFSET('Composition%'!$B5,0,O$14)))-IF(O$2=2,0,OFFSET('Composition%'!$B5,0,O$17)*OFFSET('Composition%'!$B5,0,O$18)*(O$24*EXP(-O$25/($B35+273)/RGas)))</f>
        <v>0</v>
      </c>
      <c r="P35" s="73">
        <f ca="1">IF(P$2=0,0,P$22*EXP(P$23/($B35+273)/RGas)*(OFFSET('Composition%'!$B5,0,P$13)*OFFSET('Composition%'!$B5,0,P$14)))-IF(P$2=2,0,OFFSET('Composition%'!$B5,0,P$17)*OFFSET('Composition%'!$B5,0,P$18)*(P$24*EXP(-P$25/($B35+273)/RGas)))</f>
        <v>1.8255575483900195E-4</v>
      </c>
      <c r="Q35" s="73">
        <f ca="1">IF(Q$2=0,0,Q$22*EXP(Q$23/($B35+273)/RGas)*(OFFSET('Composition%'!$B5,0,Q$13)*OFFSET('Composition%'!$B5,0,Q$14)))-IF(Q$2=2,0,OFFSET('Composition%'!$B5,0,Q$17)*OFFSET('Composition%'!$B5,0,Q$18)*(Q$24*EXP(-Q$25/($B35+273)/RGas)))</f>
        <v>6.2461007491204869E-7</v>
      </c>
      <c r="R35" s="73">
        <f ca="1">IF(R$2=0,0,R$22*EXP(R$23/($B35+273)/RGas)*(OFFSET('Composition%'!$B5,0,R$13)*OFFSET('Composition%'!$B5,0,R$14)))-IF(R$2=2,0,OFFSET('Composition%'!$B5,0,R$17)*OFFSET('Composition%'!$B5,0,R$18)*(R$24*EXP(-R$25/($B35+273)/RGas)))</f>
        <v>4.754443874304565E-8</v>
      </c>
      <c r="S35" s="73"/>
      <c r="T35" s="73">
        <f ca="1">IF(T$2=0,0,T$22*EXP(T$23/($B35+273)/RGas)*(OFFSET('Composition%'!$B5,0,T$13)*OFFSET('Composition%'!$B5,0,T$14)))-IF(T$2=2,0,OFFSET('Composition%'!$B5,0,T$17)*OFFSET('Composition%'!$B5,0,T$18)*(T$24*EXP(-T$25/($B35+273)/RGas)))</f>
        <v>1.6278613720872834E-2</v>
      </c>
      <c r="U35" s="73">
        <f ca="1">IF(U$2=0,0,U$22*EXP(U$23/($B35+273)/RGas)*(OFFSET('Composition%'!$B5,0,U$13)*OFFSET('Composition%'!$B5,0,U$14)))-IF(U$2=2,0,OFFSET('Composition%'!$B5,0,U$17)*OFFSET('Composition%'!$B5,0,U$18)*(U$24*EXP(-U$25/($B35+273)/RGas)))</f>
        <v>4.3560075284076911E-3</v>
      </c>
      <c r="V35" s="73">
        <f ca="1">IF(V$2=0,0,V$22*EXP(V$23/($B35+273)/RGas)*(OFFSET('Composition%'!$B5,0,V$13)*OFFSET('Composition%'!$B5,0,V$14)))-IF(V$2=2,0,OFFSET('Composition%'!$B5,0,V$17)*OFFSET('Composition%'!$B5,0,V$18)*(V$24*EXP(-V$25/($B35+273)/RGas)))</f>
        <v>0</v>
      </c>
      <c r="W35" s="73">
        <f ca="1">IF(W$2=0,0,W$22*EXP(W$23/($B35+273)/RGas)*(OFFSET('Composition%'!$B5,0,W$13)*OFFSET('Composition%'!$B5,0,W$14)))-IF(W$2=2,0,OFFSET('Composition%'!$B5,0,W$17)*OFFSET('Composition%'!$B5,0,W$18)*(W$24*EXP(-W$25/($B35+273)/RGas)))</f>
        <v>0</v>
      </c>
      <c r="X35" s="73">
        <f ca="1">IF(X$2=0,0,X$22*EXP(X$23/($B35+273)/RGas)*(OFFSET('Composition%'!$B5,0,X$13)*OFFSET('Composition%'!$B5,0,X$14)))-IF(X$2=2,0,OFFSET('Composition%'!$B5,0,X$17)*OFFSET('Composition%'!$B5,0,X$18)*(X$24*EXP(-X$25/($B35+273)/RGas)))</f>
        <v>3.5731488300268945E-8</v>
      </c>
      <c r="Y35" s="73">
        <f ca="1">IF(Y$2=0,0,Y$22*EXP(Y$23/($B35+273)/RGas)*(OFFSET('Composition%'!$B5,0,Y$13)*OFFSET('Composition%'!$B5,0,Y$14)))-IF(Y$2=2,0,OFFSET('Composition%'!$B5,0,Y$17)*OFFSET('Composition%'!$B5,0,Y$18)*(Y$24*EXP(-Y$25/($B35+273)/RGas)))</f>
        <v>1.7684974461732287E-9</v>
      </c>
      <c r="Z35" s="73">
        <f ca="1">IF(Z$2=0,0,Z$22*EXP(Z$23/($B35+273)/RGas)*(OFFSET('Composition%'!$B5,0,Z$13)*OFFSET('Composition%'!$B5,0,Z$14)))-IF(Z$2=2,0,OFFSET('Composition%'!$B5,0,Z$17)*OFFSET('Composition%'!$B5,0,Z$18)*(Z$24*EXP(-Z$25/($B35+273)/RGas)))</f>
        <v>0</v>
      </c>
      <c r="AA35" s="73">
        <f ca="1">IF(AA$2=0,0,AA$22*EXP(AA$23/($B35+273)/RGas)*(OFFSET('Composition%'!$B5,0,AA$13)*OFFSET('Composition%'!$B5,0,AA$14)))-IF(AA$2=2,0,OFFSET('Composition%'!$B5,0,AA$17)*OFFSET('Composition%'!$B5,0,AA$18)*(AA$24*EXP(-AA$25/($B35+273)/RGas)))</f>
        <v>0</v>
      </c>
      <c r="AB35" s="73">
        <f ca="1">IF(AB$2=0,0,AB$22*EXP(AB$23/($B35+273)/RGas)*(OFFSET('Composition%'!$B5,0,AB$13)*OFFSET('Composition%'!$B5,0,AB$14)))-IF(AB$2=2,0,OFFSET('Composition%'!$B5,0,AB$17)*OFFSET('Composition%'!$B5,0,AB$18)*(AB$24*EXP(-AB$25/($B35+273)/RGas)))</f>
        <v>0</v>
      </c>
      <c r="AC35" s="73">
        <f ca="1">IF(AC$2=0,0,AC$22*EXP(AC$23/($B35+273)/RGas)*(OFFSET('Composition%'!$B5,0,AC$13)*OFFSET('Composition%'!$B5,0,AC$14)))-IF(AC$2=2,0,OFFSET('Composition%'!$B5,0,AC$17)*OFFSET('Composition%'!$B5,0,AC$18)*(AC$24*EXP(-AC$25/($B35+273)/RGas)))</f>
        <v>0</v>
      </c>
      <c r="AD35" s="73">
        <f ca="1">IF(AD$2=0,0,AD$22*EXP(AD$23/($B35+273)/RGas)*(OFFSET('Composition%'!$B5,0,AD$13)*OFFSET('Composition%'!$B5,0,AD$14)))-IF(AD$2=2,0,OFFSET('Composition%'!$B5,0,AD$17)*OFFSET('Composition%'!$B5,0,AD$18)*(AD$24*EXP(-AD$25/($B35+273)/RGas)))</f>
        <v>0</v>
      </c>
      <c r="AE35" s="73">
        <f ca="1">IF(AE$2=0,0,AE$22*EXP(AE$23/($B35+273)/RGas)*(OFFSET('Composition%'!$B5,0,AE$13)*OFFSET('Composition%'!$B5,0,AE$14)))-IF(AE$2=2,0,OFFSET('Composition%'!$B5,0,AE$17)*OFFSET('Composition%'!$B5,0,AE$18)*(AE$24*EXP(-AE$25/($B35+273)/RGas)))</f>
        <v>0</v>
      </c>
      <c r="AF35" s="73"/>
      <c r="AG35" s="73">
        <f ca="1">IF(AG$2=0,0,AG$22*EXP(AG$23/($B35+273)/RGas)*(OFFSET('Composition%'!$B5,0,AG$13)*OFFSET('Composition%'!$B5,0,AG$14)))-IF(AG$2=2,0,OFFSET('Composition%'!$B5,0,AG$17)*OFFSET('Composition%'!$B5,0,AG$18)*(AG$24*EXP(-AG$25/($B35+273)/RGas)))</f>
        <v>0</v>
      </c>
      <c r="AH35" s="73">
        <f ca="1">IF(AH$2=0,0,AH$22*EXP(AH$23/($B35+273)/RGas)*(OFFSET('Composition%'!$B5,0,AH$13)*OFFSET('Composition%'!$B5,0,AH$14)))-IF(AH$2=2,0,OFFSET('Composition%'!$B5,0,AH$17)*OFFSET('Composition%'!$B5,0,AH$18)*(AH$24*EXP(-AH$25/($B35+273)/RGas)))</f>
        <v>0</v>
      </c>
      <c r="AI35" s="73">
        <f ca="1">IF(AI$2=0,0,AI$22*EXP(AI$23/($B35+273)/RGas)*(OFFSET('Composition%'!$B5,0,AI$13)*OFFSET('Composition%'!$B5,0,AI$14)))-IF(AI$2=2,0,OFFSET('Composition%'!$B5,0,AI$17)*OFFSET('Composition%'!$B5,0,AI$18)*(AI$24*EXP(-AI$25/($B35+273)/RGas)))</f>
        <v>0</v>
      </c>
      <c r="AJ35" s="73">
        <f ca="1">IF(AJ$2=0,0,AJ$22*EXP(AJ$23/($B35+273)/RGas)*(OFFSET('Composition%'!$B5,0,AJ$13)*OFFSET('Composition%'!$B5,0,AJ$14)))-IF(AJ$2=2,0,OFFSET('Composition%'!$B5,0,AJ$17)*OFFSET('Composition%'!$B5,0,AJ$18)*(AJ$24*EXP(-AJ$25/($B35+273)/RGas)))</f>
        <v>0</v>
      </c>
      <c r="AK35" s="73">
        <f ca="1">IF(AK$2=0,0,AK$22*EXP(AK$23/($B35+273)/RGas)*(OFFSET('Composition%'!$B5,0,AK$13)*OFFSET('Composition%'!$B5,0,AK$14)))-IF(AK$2=2,0,OFFSET('Composition%'!$B5,0,AK$17)*OFFSET('Composition%'!$B5,0,AK$18)*(AK$24*EXP(-AK$25/($B35+273)/RGas)))</f>
        <v>0</v>
      </c>
      <c r="AL35" s="73">
        <f ca="1">IF(AL$2=0,0,AL$22*EXP(AL$23/($B35+273)/RGas)*(OFFSET('Composition%'!$B5,0,AL$13)*OFFSET('Composition%'!$B5,0,AL$14)))-IF(AL$2=2,0,OFFSET('Composition%'!$B5,0,AL$17)*OFFSET('Composition%'!$B5,0,AL$18)*(AL$24*EXP(-AL$25/($B35+273)/RGas)))</f>
        <v>0</v>
      </c>
      <c r="AM35" s="73"/>
      <c r="AN35" s="73">
        <f ca="1">IF(AN$2=0,0,AN$22*EXP(AN$23/($B35+273)/RGas)*(OFFSET('Composition%'!$B5,0,AN$13)*OFFSET('Composition%'!$B5,0,AN$14)))-IF(AN$2=2,0,OFFSET('Composition%'!$B5,0,AN$17)*OFFSET('Composition%'!$B5,0,AN$18)*(AN$24*EXP(-AN$25/($B35+273)/RGas)))</f>
        <v>0</v>
      </c>
      <c r="AO35" s="73">
        <f ca="1">IF(AO$2=0,0,AO$22*EXP(AO$23/($B35+273)/RGas)*(OFFSET('Composition%'!$B5,0,AO$13)*OFFSET('Composition%'!$B5,0,AO$14)))-IF(AO$2=2,0,OFFSET('Composition%'!$B5,0,AO$17)*OFFSET('Composition%'!$B5,0,AO$18)*(AO$24*EXP(-AO$25/($B35+273)/RGas)))</f>
        <v>0</v>
      </c>
      <c r="AP35" s="73">
        <f ca="1">IF(AP$2=0,0,AP$22*EXP(AP$23/($B35+273)/RGas)*(OFFSET('Composition%'!$B5,0,AP$13)*OFFSET('Composition%'!$B5,0,AP$14)))-IF(AP$2=2,0,OFFSET('Composition%'!$B5,0,AP$17)*OFFSET('Composition%'!$B5,0,AP$18)*(AP$24*EXP(-AP$25/($B35+273)/RGas)))</f>
        <v>1.4609643236535274E-12</v>
      </c>
      <c r="AQ35" s="73">
        <f ca="1">IF(AQ$2=0,0,AQ$22*EXP(AQ$23/($B35+273)/RGas)*(OFFSET('Composition%'!$B5,0,AQ$13)*OFFSET('Composition%'!$B5,0,AQ$14)))-IF(AQ$2=2,0,OFFSET('Composition%'!$B5,0,AQ$17)*OFFSET('Composition%'!$B5,0,AQ$18)*(AQ$24*EXP(-AQ$25/($B35+273)/RGas)))</f>
        <v>0</v>
      </c>
      <c r="AR35" s="73">
        <f ca="1">IF(AR$2=0,0,AR$22*EXP(AR$23/($B35+273)/RGas)*(OFFSET('Composition%'!$B5,0,AR$13)*OFFSET('Composition%'!$B5,0,AR$14)))-IF(AR$2=2,0,OFFSET('Composition%'!$B5,0,AR$17)*OFFSET('Composition%'!$B5,0,AR$18)*(AR$24*EXP(-AR$25/($B35+273)/RGas)))</f>
        <v>0</v>
      </c>
      <c r="AS35" s="73"/>
    </row>
    <row r="36" spans="1:45">
      <c r="A36" s="3">
        <f t="shared" si="18"/>
        <v>0.2</v>
      </c>
      <c r="B36" s="60">
        <f ca="1">'Composition%'!B6</f>
        <v>404.16827194086551</v>
      </c>
      <c r="C36">
        <f t="shared" si="19"/>
        <v>30</v>
      </c>
      <c r="D36" s="4" t="e">
        <f ca="1">('Composition%'!BV6*ReactionRateK1!C36)^3</f>
        <v>#DIV/0!</v>
      </c>
      <c r="E36" s="4"/>
      <c r="F36" s="73">
        <f ca="1">IF(F$2=0,0,F$22*EXP(F$23/($B36+273)/RGas)*(OFFSET('Composition%'!$B6,0,F$13)*OFFSET('Composition%'!$B6,0,F$14)))-IF(F$2=2,0,OFFSET('Composition%'!$B6,0,F$17)*OFFSET('Composition%'!$B6,0,F$18)*(F$24*EXP(-F$25/($B36+273)/RGas)))</f>
        <v>1.1160246092573947E-2</v>
      </c>
      <c r="G36" s="73">
        <f ca="1">IF(G$2=0,0,G$22*EXP(G$23/($B36+273)/RGas)*(OFFSET('Composition%'!$B6,0,G$13)*OFFSET('Composition%'!$B6,0,G$14)))-IF(G$2=2,0,OFFSET('Composition%'!$B6,0,G$17)*OFFSET('Composition%'!$B6,0,G$18)*(G$24*EXP(-G$25/($B36+273)/RGas)))</f>
        <v>4.0458028228571516E-3</v>
      </c>
      <c r="H36" s="73">
        <f ca="1">IF(H$2=0,0,H$22*EXP(H$23/($B36+273)/RGas)*(OFFSET('Composition%'!$B6,0,H$13)*OFFSET('Composition%'!$B6,0,H$14)))-IF(H$2=2,0,OFFSET('Composition%'!$B6,0,H$17)*OFFSET('Composition%'!$B6,0,H$18)*(H$24*EXP(-H$25/($B36+273)/RGas)))</f>
        <v>1.7388284463295586E-7</v>
      </c>
      <c r="I36" s="73">
        <f ca="1">IF(I$2=0,0,I$22*EXP(I$23/($B36+273)/RGas)*(OFFSET('Composition%'!$B6,0,I$13)*OFFSET('Composition%'!$B6,0,I$14)))-IF(I$2=2,0,OFFSET('Composition%'!$B6,0,I$17)*OFFSET('Composition%'!$B6,0,I$18)*(I$24*EXP(-I$25/($B36+273)/RGas)))</f>
        <v>-8.1530677141572715E-3</v>
      </c>
      <c r="J36" s="73"/>
      <c r="K36" s="73">
        <f ca="1">IF(K$2=0,0,K$22*EXP(K$23/($B36+273)/RGas)*(OFFSET('Composition%'!$B6,0,K$13)*OFFSET('Composition%'!$B6,0,K$14)))-IF(K$2=2,0,OFFSET('Composition%'!$B6,0,K$17)*OFFSET('Composition%'!$B6,0,K$18)*(K$24*EXP(-K$25/($B36+273)/RGas)))</f>
        <v>3.5345603218765731E-2</v>
      </c>
      <c r="L36" s="73">
        <f ca="1">IF(L$2=0,0,L$22*EXP(L$23/($B36+273)/RGas)*(OFFSET('Composition%'!$B6,0,L$13)*OFFSET('Composition%'!$B6,0,L$14)))-IF(L$2=2,0,OFFSET('Composition%'!$B6,0,L$17)*OFFSET('Composition%'!$B6,0,L$18)*(L$24*EXP(-L$25/($B36+273)/RGas)))</f>
        <v>3.0761121906633998E-3</v>
      </c>
      <c r="M36" s="73">
        <f ca="1">IF(M$2=0,0,M$22*EXP(M$23/($B36+273)/RGas)*(OFFSET('Composition%'!$B6,0,M$13)*OFFSET('Composition%'!$B6,0,M$14)))-IF(M$2=2,0,OFFSET('Composition%'!$B6,0,M$17)*OFFSET('Composition%'!$B6,0,M$18)*(M$24*EXP(-M$25/($B36+273)/RGas)))</f>
        <v>0</v>
      </c>
      <c r="N36" s="179"/>
      <c r="O36" s="73">
        <f ca="1">IF(O$2=0,0,O$22*EXP(O$23/($B36+273)/RGas)*(OFFSET('Composition%'!$B6,0,O$13)*OFFSET('Composition%'!$B6,0,O$14)))-IF(O$2=2,0,OFFSET('Composition%'!$B6,0,O$17)*OFFSET('Composition%'!$B6,0,O$18)*(O$24*EXP(-O$25/($B36+273)/RGas)))</f>
        <v>0</v>
      </c>
      <c r="P36" s="73">
        <f ca="1">IF(P$2=0,0,P$22*EXP(P$23/($B36+273)/RGas)*(OFFSET('Composition%'!$B6,0,P$13)*OFFSET('Composition%'!$B6,0,P$14)))-IF(P$2=2,0,OFFSET('Composition%'!$B6,0,P$17)*OFFSET('Composition%'!$B6,0,P$18)*(P$24*EXP(-P$25/($B36+273)/RGas)))</f>
        <v>3.0851539505022613E-4</v>
      </c>
      <c r="Q36" s="73">
        <f ca="1">IF(Q$2=0,0,Q$22*EXP(Q$23/($B36+273)/RGas)*(OFFSET('Composition%'!$B6,0,Q$13)*OFFSET('Composition%'!$B6,0,Q$14)))-IF(Q$2=2,0,OFFSET('Composition%'!$B6,0,Q$17)*OFFSET('Composition%'!$B6,0,Q$18)*(Q$24*EXP(-Q$25/($B36+273)/RGas)))</f>
        <v>1.0007398336793259E-6</v>
      </c>
      <c r="R36" s="73">
        <f ca="1">IF(R$2=0,0,R$22*EXP(R$23/($B36+273)/RGas)*(OFFSET('Composition%'!$B6,0,R$13)*OFFSET('Composition%'!$B6,0,R$14)))-IF(R$2=2,0,OFFSET('Composition%'!$B6,0,R$17)*OFFSET('Composition%'!$B6,0,R$18)*(R$24*EXP(-R$25/($B36+273)/RGas)))</f>
        <v>7.5403675821606306E-8</v>
      </c>
      <c r="S36" s="73"/>
      <c r="T36" s="73">
        <f ca="1">IF(T$2=0,0,T$22*EXP(T$23/($B36+273)/RGas)*(OFFSET('Composition%'!$B6,0,T$13)*OFFSET('Composition%'!$B6,0,T$14)))-IF(T$2=2,0,OFFSET('Composition%'!$B6,0,T$17)*OFFSET('Composition%'!$B6,0,T$18)*(T$24*EXP(-T$25/($B36+273)/RGas)))</f>
        <v>1.5291507341733958E-2</v>
      </c>
      <c r="U36" s="73">
        <f ca="1">IF(U$2=0,0,U$22*EXP(U$23/($B36+273)/RGas)*(OFFSET('Composition%'!$B6,0,U$13)*OFFSET('Composition%'!$B6,0,U$14)))-IF(U$2=2,0,OFFSET('Composition%'!$B6,0,U$17)*OFFSET('Composition%'!$B6,0,U$18)*(U$24*EXP(-U$25/($B36+273)/RGas)))</f>
        <v>3.7058065239621144E-3</v>
      </c>
      <c r="V36" s="73">
        <f ca="1">IF(V$2=0,0,V$22*EXP(V$23/($B36+273)/RGas)*(OFFSET('Composition%'!$B6,0,V$13)*OFFSET('Composition%'!$B6,0,V$14)))-IF(V$2=2,0,OFFSET('Composition%'!$B6,0,V$17)*OFFSET('Composition%'!$B6,0,V$18)*(V$24*EXP(-V$25/($B36+273)/RGas)))</f>
        <v>0</v>
      </c>
      <c r="W36" s="73">
        <f ca="1">IF(W$2=0,0,W$22*EXP(W$23/($B36+273)/RGas)*(OFFSET('Composition%'!$B6,0,W$13)*OFFSET('Composition%'!$B6,0,W$14)))-IF(W$2=2,0,OFFSET('Composition%'!$B6,0,W$17)*OFFSET('Composition%'!$B6,0,W$18)*(W$24*EXP(-W$25/($B36+273)/RGas)))</f>
        <v>0</v>
      </c>
      <c r="X36" s="73">
        <f ca="1">IF(X$2=0,0,X$22*EXP(X$23/($B36+273)/RGas)*(OFFSET('Composition%'!$B6,0,X$13)*OFFSET('Composition%'!$B6,0,X$14)))-IF(X$2=2,0,OFFSET('Composition%'!$B6,0,X$17)*OFFSET('Composition%'!$B6,0,X$18)*(X$24*EXP(-X$25/($B36+273)/RGas)))</f>
        <v>3.5003994671020029E-8</v>
      </c>
      <c r="Y36" s="73">
        <f ca="1">IF(Y$2=0,0,Y$22*EXP(Y$23/($B36+273)/RGas)*(OFFSET('Composition%'!$B6,0,Y$13)*OFFSET('Composition%'!$B6,0,Y$14)))-IF(Y$2=2,0,OFFSET('Composition%'!$B6,0,Y$17)*OFFSET('Composition%'!$B6,0,Y$18)*(Y$24*EXP(-Y$25/($B36+273)/RGas)))</f>
        <v>1.7324908120632153E-9</v>
      </c>
      <c r="Z36" s="73">
        <f ca="1">IF(Z$2=0,0,Z$22*EXP(Z$23/($B36+273)/RGas)*(OFFSET('Composition%'!$B6,0,Z$13)*OFFSET('Composition%'!$B6,0,Z$14)))-IF(Z$2=2,0,OFFSET('Composition%'!$B6,0,Z$17)*OFFSET('Composition%'!$B6,0,Z$18)*(Z$24*EXP(-Z$25/($B36+273)/RGas)))</f>
        <v>0</v>
      </c>
      <c r="AA36" s="73">
        <f ca="1">IF(AA$2=0,0,AA$22*EXP(AA$23/($B36+273)/RGas)*(OFFSET('Composition%'!$B6,0,AA$13)*OFFSET('Composition%'!$B6,0,AA$14)))-IF(AA$2=2,0,OFFSET('Composition%'!$B6,0,AA$17)*OFFSET('Composition%'!$B6,0,AA$18)*(AA$24*EXP(-AA$25/($B36+273)/RGas)))</f>
        <v>0</v>
      </c>
      <c r="AB36" s="73">
        <f ca="1">IF(AB$2=0,0,AB$22*EXP(AB$23/($B36+273)/RGas)*(OFFSET('Composition%'!$B6,0,AB$13)*OFFSET('Composition%'!$B6,0,AB$14)))-IF(AB$2=2,0,OFFSET('Composition%'!$B6,0,AB$17)*OFFSET('Composition%'!$B6,0,AB$18)*(AB$24*EXP(-AB$25/($B36+273)/RGas)))</f>
        <v>0</v>
      </c>
      <c r="AC36" s="73">
        <f ca="1">IF(AC$2=0,0,AC$22*EXP(AC$23/($B36+273)/RGas)*(OFFSET('Composition%'!$B6,0,AC$13)*OFFSET('Composition%'!$B6,0,AC$14)))-IF(AC$2=2,0,OFFSET('Composition%'!$B6,0,AC$17)*OFFSET('Composition%'!$B6,0,AC$18)*(AC$24*EXP(-AC$25/($B36+273)/RGas)))</f>
        <v>0</v>
      </c>
      <c r="AD36" s="73">
        <f ca="1">IF(AD$2=0,0,AD$22*EXP(AD$23/($B36+273)/RGas)*(OFFSET('Composition%'!$B6,0,AD$13)*OFFSET('Composition%'!$B6,0,AD$14)))-IF(AD$2=2,0,OFFSET('Composition%'!$B6,0,AD$17)*OFFSET('Composition%'!$B6,0,AD$18)*(AD$24*EXP(-AD$25/($B36+273)/RGas)))</f>
        <v>0</v>
      </c>
      <c r="AE36" s="73">
        <f ca="1">IF(AE$2=0,0,AE$22*EXP(AE$23/($B36+273)/RGas)*(OFFSET('Composition%'!$B6,0,AE$13)*OFFSET('Composition%'!$B6,0,AE$14)))-IF(AE$2=2,0,OFFSET('Composition%'!$B6,0,AE$17)*OFFSET('Composition%'!$B6,0,AE$18)*(AE$24*EXP(-AE$25/($B36+273)/RGas)))</f>
        <v>0</v>
      </c>
      <c r="AF36" s="73"/>
      <c r="AG36" s="73">
        <f ca="1">IF(AG$2=0,0,AG$22*EXP(AG$23/($B36+273)/RGas)*(OFFSET('Composition%'!$B6,0,AG$13)*OFFSET('Composition%'!$B6,0,AG$14)))-IF(AG$2=2,0,OFFSET('Composition%'!$B6,0,AG$17)*OFFSET('Composition%'!$B6,0,AG$18)*(AG$24*EXP(-AG$25/($B36+273)/RGas)))</f>
        <v>0</v>
      </c>
      <c r="AH36" s="73">
        <f ca="1">IF(AH$2=0,0,AH$22*EXP(AH$23/($B36+273)/RGas)*(OFFSET('Composition%'!$B6,0,AH$13)*OFFSET('Composition%'!$B6,0,AH$14)))-IF(AH$2=2,0,OFFSET('Composition%'!$B6,0,AH$17)*OFFSET('Composition%'!$B6,0,AH$18)*(AH$24*EXP(-AH$25/($B36+273)/RGas)))</f>
        <v>0</v>
      </c>
      <c r="AI36" s="73">
        <f ca="1">IF(AI$2=0,0,AI$22*EXP(AI$23/($B36+273)/RGas)*(OFFSET('Composition%'!$B6,0,AI$13)*OFFSET('Composition%'!$B6,0,AI$14)))-IF(AI$2=2,0,OFFSET('Composition%'!$B6,0,AI$17)*OFFSET('Composition%'!$B6,0,AI$18)*(AI$24*EXP(-AI$25/($B36+273)/RGas)))</f>
        <v>0</v>
      </c>
      <c r="AJ36" s="73">
        <f ca="1">IF(AJ$2=0,0,AJ$22*EXP(AJ$23/($B36+273)/RGas)*(OFFSET('Composition%'!$B6,0,AJ$13)*OFFSET('Composition%'!$B6,0,AJ$14)))-IF(AJ$2=2,0,OFFSET('Composition%'!$B6,0,AJ$17)*OFFSET('Composition%'!$B6,0,AJ$18)*(AJ$24*EXP(-AJ$25/($B36+273)/RGas)))</f>
        <v>0</v>
      </c>
      <c r="AK36" s="73">
        <f ca="1">IF(AK$2=0,0,AK$22*EXP(AK$23/($B36+273)/RGas)*(OFFSET('Composition%'!$B6,0,AK$13)*OFFSET('Composition%'!$B6,0,AK$14)))-IF(AK$2=2,0,OFFSET('Composition%'!$B6,0,AK$17)*OFFSET('Composition%'!$B6,0,AK$18)*(AK$24*EXP(-AK$25/($B36+273)/RGas)))</f>
        <v>0</v>
      </c>
      <c r="AL36" s="73">
        <f ca="1">IF(AL$2=0,0,AL$22*EXP(AL$23/($B36+273)/RGas)*(OFFSET('Composition%'!$B6,0,AL$13)*OFFSET('Composition%'!$B6,0,AL$14)))-IF(AL$2=2,0,OFFSET('Composition%'!$B6,0,AL$17)*OFFSET('Composition%'!$B6,0,AL$18)*(AL$24*EXP(-AL$25/($B36+273)/RGas)))</f>
        <v>0</v>
      </c>
      <c r="AM36" s="73"/>
      <c r="AN36" s="73">
        <f ca="1">IF(AN$2=0,0,AN$22*EXP(AN$23/($B36+273)/RGas)*(OFFSET('Composition%'!$B6,0,AN$13)*OFFSET('Composition%'!$B6,0,AN$14)))-IF(AN$2=2,0,OFFSET('Composition%'!$B6,0,AN$17)*OFFSET('Composition%'!$B6,0,AN$18)*(AN$24*EXP(-AN$25/($B36+273)/RGas)))</f>
        <v>0</v>
      </c>
      <c r="AO36" s="73">
        <f ca="1">IF(AO$2=0,0,AO$22*EXP(AO$23/($B36+273)/RGas)*(OFFSET('Composition%'!$B6,0,AO$13)*OFFSET('Composition%'!$B6,0,AO$14)))-IF(AO$2=2,0,OFFSET('Composition%'!$B6,0,AO$17)*OFFSET('Composition%'!$B6,0,AO$18)*(AO$24*EXP(-AO$25/($B36+273)/RGas)))</f>
        <v>0</v>
      </c>
      <c r="AP36" s="73">
        <f ca="1">IF(AP$2=0,0,AP$22*EXP(AP$23/($B36+273)/RGas)*(OFFSET('Composition%'!$B6,0,AP$13)*OFFSET('Composition%'!$B6,0,AP$14)))-IF(AP$2=2,0,OFFSET('Composition%'!$B6,0,AP$17)*OFFSET('Composition%'!$B6,0,AP$18)*(AP$24*EXP(-AP$25/($B36+273)/RGas)))</f>
        <v>1.6246989887698749E-12</v>
      </c>
      <c r="AQ36" s="73">
        <f ca="1">IF(AQ$2=0,0,AQ$22*EXP(AQ$23/($B36+273)/RGas)*(OFFSET('Composition%'!$B6,0,AQ$13)*OFFSET('Composition%'!$B6,0,AQ$14)))-IF(AQ$2=2,0,OFFSET('Composition%'!$B6,0,AQ$17)*OFFSET('Composition%'!$B6,0,AQ$18)*(AQ$24*EXP(-AQ$25/($B36+273)/RGas)))</f>
        <v>0</v>
      </c>
      <c r="AR36" s="73">
        <f ca="1">IF(AR$2=0,0,AR$22*EXP(AR$23/($B36+273)/RGas)*(OFFSET('Composition%'!$B6,0,AR$13)*OFFSET('Composition%'!$B6,0,AR$14)))-IF(AR$2=2,0,OFFSET('Composition%'!$B6,0,AR$17)*OFFSET('Composition%'!$B6,0,AR$18)*(AR$24*EXP(-AR$25/($B36+273)/RGas)))</f>
        <v>0</v>
      </c>
      <c r="AS36" s="73"/>
    </row>
    <row r="37" spans="1:45">
      <c r="A37" s="3">
        <f t="shared" si="18"/>
        <v>0.25</v>
      </c>
      <c r="B37" s="60">
        <f ca="1">'Composition%'!B7</f>
        <v>404.9377942172955</v>
      </c>
      <c r="C37">
        <f t="shared" si="19"/>
        <v>30</v>
      </c>
      <c r="D37" s="4" t="e">
        <f ca="1">('Composition%'!BV7*ReactionRateK1!C37)^3</f>
        <v>#DIV/0!</v>
      </c>
      <c r="E37" s="4"/>
      <c r="F37" s="73">
        <f ca="1">IF(F$2=0,0,F$22*EXP(F$23/($B37+273)/RGas)*(OFFSET('Composition%'!$B7,0,F$13)*OFFSET('Composition%'!$B7,0,F$14)))-IF(F$2=2,0,OFFSET('Composition%'!$B7,0,F$17)*OFFSET('Composition%'!$B7,0,F$18)*(F$24*EXP(-F$25/($B37+273)/RGas)))</f>
        <v>1.0845784195724179E-2</v>
      </c>
      <c r="G37" s="73">
        <f ca="1">IF(G$2=0,0,G$22*EXP(G$23/($B37+273)/RGas)*(OFFSET('Composition%'!$B7,0,G$13)*OFFSET('Composition%'!$B7,0,G$14)))-IF(G$2=2,0,OFFSET('Composition%'!$B7,0,G$17)*OFFSET('Composition%'!$B7,0,G$18)*(G$24*EXP(-G$25/($B37+273)/RGas)))</f>
        <v>3.9331028977509794E-3</v>
      </c>
      <c r="H37" s="73">
        <f ca="1">IF(H$2=0,0,H$22*EXP(H$23/($B37+273)/RGas)*(OFFSET('Composition%'!$B7,0,H$13)*OFFSET('Composition%'!$B7,0,H$14)))-IF(H$2=2,0,OFFSET('Composition%'!$B7,0,H$17)*OFFSET('Composition%'!$B7,0,H$18)*(H$24*EXP(-H$25/($B37+273)/RGas)))</f>
        <v>1.2309799493695652E-7</v>
      </c>
      <c r="I37" s="73">
        <f ca="1">IF(I$2=0,0,I$22*EXP(I$23/($B37+273)/RGas)*(OFFSET('Composition%'!$B7,0,I$13)*OFFSET('Composition%'!$B7,0,I$14)))-IF(I$2=2,0,OFFSET('Composition%'!$B7,0,I$17)*OFFSET('Composition%'!$B7,0,I$18)*(I$24*EXP(-I$25/($B37+273)/RGas)))</f>
        <v>-7.470275638264556E-3</v>
      </c>
      <c r="J37" s="73"/>
      <c r="K37" s="73">
        <f ca="1">IF(K$2=0,0,K$22*EXP(K$23/($B37+273)/RGas)*(OFFSET('Composition%'!$B7,0,K$13)*OFFSET('Composition%'!$B7,0,K$14)))-IF(K$2=2,0,OFFSET('Composition%'!$B7,0,K$17)*OFFSET('Composition%'!$B7,0,K$18)*(K$24*EXP(-K$25/($B37+273)/RGas)))</f>
        <v>3.4744669984115337E-2</v>
      </c>
      <c r="L37" s="73">
        <f ca="1">IF(L$2=0,0,L$22*EXP(L$23/($B37+273)/RGas)*(OFFSET('Composition%'!$B7,0,L$13)*OFFSET('Composition%'!$B7,0,L$14)))-IF(L$2=2,0,OFFSET('Composition%'!$B7,0,L$17)*OFFSET('Composition%'!$B7,0,L$18)*(L$24*EXP(-L$25/($B37+273)/RGas)))</f>
        <v>4.462084920489647E-3</v>
      </c>
      <c r="M37" s="73">
        <f ca="1">IF(M$2=0,0,M$22*EXP(M$23/($B37+273)/RGas)*(OFFSET('Composition%'!$B7,0,M$13)*OFFSET('Composition%'!$B7,0,M$14)))-IF(M$2=2,0,OFFSET('Composition%'!$B7,0,M$17)*OFFSET('Composition%'!$B7,0,M$18)*(M$24*EXP(-M$25/($B37+273)/RGas)))</f>
        <v>0</v>
      </c>
      <c r="N37" s="179"/>
      <c r="O37" s="73">
        <f ca="1">IF(O$2=0,0,O$22*EXP(O$23/($B37+273)/RGas)*(OFFSET('Composition%'!$B7,0,O$13)*OFFSET('Composition%'!$B7,0,O$14)))-IF(O$2=2,0,OFFSET('Composition%'!$B7,0,O$17)*OFFSET('Composition%'!$B7,0,O$18)*(O$24*EXP(-O$25/($B37+273)/RGas)))</f>
        <v>0</v>
      </c>
      <c r="P37" s="73">
        <f ca="1">IF(P$2=0,0,P$22*EXP(P$23/($B37+273)/RGas)*(OFFSET('Composition%'!$B7,0,P$13)*OFFSET('Composition%'!$B7,0,P$14)))-IF(P$2=2,0,OFFSET('Composition%'!$B7,0,P$17)*OFFSET('Composition%'!$B7,0,P$18)*(P$24*EXP(-P$25/($B37+273)/RGas)))</f>
        <v>4.6251041163240765E-4</v>
      </c>
      <c r="Q37" s="73">
        <f ca="1">IF(Q$2=0,0,Q$22*EXP(Q$23/($B37+273)/RGas)*(OFFSET('Composition%'!$B7,0,Q$13)*OFFSET('Composition%'!$B7,0,Q$14)))-IF(Q$2=2,0,OFFSET('Composition%'!$B7,0,Q$17)*OFFSET('Composition%'!$B7,0,Q$18)*(Q$24*EXP(-Q$25/($B37+273)/RGas)))</f>
        <v>1.4569198331944727E-6</v>
      </c>
      <c r="R37" s="73">
        <f ca="1">IF(R$2=0,0,R$22*EXP(R$23/($B37+273)/RGas)*(OFFSET('Composition%'!$B7,0,R$13)*OFFSET('Composition%'!$B7,0,R$14)))-IF(R$2=2,0,OFFSET('Composition%'!$B7,0,R$17)*OFFSET('Composition%'!$B7,0,R$18)*(R$24*EXP(-R$25/($B37+273)/RGas)))</f>
        <v>1.094542710398723E-7</v>
      </c>
      <c r="S37" s="73"/>
      <c r="T37" s="73">
        <f ca="1">IF(T$2=0,0,T$22*EXP(T$23/($B37+273)/RGas)*(OFFSET('Composition%'!$B7,0,T$13)*OFFSET('Composition%'!$B7,0,T$14)))-IF(T$2=2,0,OFFSET('Composition%'!$B7,0,T$17)*OFFSET('Composition%'!$B7,0,T$18)*(T$24*EXP(-T$25/($B37+273)/RGas)))</f>
        <v>1.4377452715239953E-2</v>
      </c>
      <c r="U37" s="73">
        <f ca="1">IF(U$2=0,0,U$22*EXP(U$23/($B37+273)/RGas)*(OFFSET('Composition%'!$B7,0,U$13)*OFFSET('Composition%'!$B7,0,U$14)))-IF(U$2=2,0,OFFSET('Composition%'!$B7,0,U$17)*OFFSET('Composition%'!$B7,0,U$18)*(U$24*EXP(-U$25/($B37+273)/RGas)))</f>
        <v>3.1663428709549756E-3</v>
      </c>
      <c r="V37" s="73">
        <f ca="1">IF(V$2=0,0,V$22*EXP(V$23/($B37+273)/RGas)*(OFFSET('Composition%'!$B7,0,V$13)*OFFSET('Composition%'!$B7,0,V$14)))-IF(V$2=2,0,OFFSET('Composition%'!$B7,0,V$17)*OFFSET('Composition%'!$B7,0,V$18)*(V$24*EXP(-V$25/($B37+273)/RGas)))</f>
        <v>0</v>
      </c>
      <c r="W37" s="73">
        <f ca="1">IF(W$2=0,0,W$22*EXP(W$23/($B37+273)/RGas)*(OFFSET('Composition%'!$B7,0,W$13)*OFFSET('Composition%'!$B7,0,W$14)))-IF(W$2=2,0,OFFSET('Composition%'!$B7,0,W$17)*OFFSET('Composition%'!$B7,0,W$18)*(W$24*EXP(-W$25/($B37+273)/RGas)))</f>
        <v>0</v>
      </c>
      <c r="X37" s="73">
        <f ca="1">IF(X$2=0,0,X$22*EXP(X$23/($B37+273)/RGas)*(OFFSET('Composition%'!$B7,0,X$13)*OFFSET('Composition%'!$B7,0,X$14)))-IF(X$2=2,0,OFFSET('Composition%'!$B7,0,X$17)*OFFSET('Composition%'!$B7,0,X$18)*(X$24*EXP(-X$25/($B37+273)/RGas)))</f>
        <v>3.4334241431278057E-8</v>
      </c>
      <c r="Y37" s="73">
        <f ca="1">IF(Y$2=0,0,Y$22*EXP(Y$23/($B37+273)/RGas)*(OFFSET('Composition%'!$B7,0,Y$13)*OFFSET('Composition%'!$B7,0,Y$14)))-IF(Y$2=2,0,OFFSET('Composition%'!$B7,0,Y$17)*OFFSET('Composition%'!$B7,0,Y$18)*(Y$24*EXP(-Y$25/($B37+273)/RGas)))</f>
        <v>1.69934198590472E-9</v>
      </c>
      <c r="Z37" s="73">
        <f ca="1">IF(Z$2=0,0,Z$22*EXP(Z$23/($B37+273)/RGas)*(OFFSET('Composition%'!$B7,0,Z$13)*OFFSET('Composition%'!$B7,0,Z$14)))-IF(Z$2=2,0,OFFSET('Composition%'!$B7,0,Z$17)*OFFSET('Composition%'!$B7,0,Z$18)*(Z$24*EXP(-Z$25/($B37+273)/RGas)))</f>
        <v>0</v>
      </c>
      <c r="AA37" s="73">
        <f ca="1">IF(AA$2=0,0,AA$22*EXP(AA$23/($B37+273)/RGas)*(OFFSET('Composition%'!$B7,0,AA$13)*OFFSET('Composition%'!$B7,0,AA$14)))-IF(AA$2=2,0,OFFSET('Composition%'!$B7,0,AA$17)*OFFSET('Composition%'!$B7,0,AA$18)*(AA$24*EXP(-AA$25/($B37+273)/RGas)))</f>
        <v>0</v>
      </c>
      <c r="AB37" s="73">
        <f ca="1">IF(AB$2=0,0,AB$22*EXP(AB$23/($B37+273)/RGas)*(OFFSET('Composition%'!$B7,0,AB$13)*OFFSET('Composition%'!$B7,0,AB$14)))-IF(AB$2=2,0,OFFSET('Composition%'!$B7,0,AB$17)*OFFSET('Composition%'!$B7,0,AB$18)*(AB$24*EXP(-AB$25/($B37+273)/RGas)))</f>
        <v>0</v>
      </c>
      <c r="AC37" s="73">
        <f ca="1">IF(AC$2=0,0,AC$22*EXP(AC$23/($B37+273)/RGas)*(OFFSET('Composition%'!$B7,0,AC$13)*OFFSET('Composition%'!$B7,0,AC$14)))-IF(AC$2=2,0,OFFSET('Composition%'!$B7,0,AC$17)*OFFSET('Composition%'!$B7,0,AC$18)*(AC$24*EXP(-AC$25/($B37+273)/RGas)))</f>
        <v>0</v>
      </c>
      <c r="AD37" s="73">
        <f ca="1">IF(AD$2=0,0,AD$22*EXP(AD$23/($B37+273)/RGas)*(OFFSET('Composition%'!$B7,0,AD$13)*OFFSET('Composition%'!$B7,0,AD$14)))-IF(AD$2=2,0,OFFSET('Composition%'!$B7,0,AD$17)*OFFSET('Composition%'!$B7,0,AD$18)*(AD$24*EXP(-AD$25/($B37+273)/RGas)))</f>
        <v>0</v>
      </c>
      <c r="AE37" s="73">
        <f ca="1">IF(AE$2=0,0,AE$22*EXP(AE$23/($B37+273)/RGas)*(OFFSET('Composition%'!$B7,0,AE$13)*OFFSET('Composition%'!$B7,0,AE$14)))-IF(AE$2=2,0,OFFSET('Composition%'!$B7,0,AE$17)*OFFSET('Composition%'!$B7,0,AE$18)*(AE$24*EXP(-AE$25/($B37+273)/RGas)))</f>
        <v>0</v>
      </c>
      <c r="AF37" s="73"/>
      <c r="AG37" s="73">
        <f ca="1">IF(AG$2=0,0,AG$22*EXP(AG$23/($B37+273)/RGas)*(OFFSET('Composition%'!$B7,0,AG$13)*OFFSET('Composition%'!$B7,0,AG$14)))-IF(AG$2=2,0,OFFSET('Composition%'!$B7,0,AG$17)*OFFSET('Composition%'!$B7,0,AG$18)*(AG$24*EXP(-AG$25/($B37+273)/RGas)))</f>
        <v>0</v>
      </c>
      <c r="AH37" s="73">
        <f ca="1">IF(AH$2=0,0,AH$22*EXP(AH$23/($B37+273)/RGas)*(OFFSET('Composition%'!$B7,0,AH$13)*OFFSET('Composition%'!$B7,0,AH$14)))-IF(AH$2=2,0,OFFSET('Composition%'!$B7,0,AH$17)*OFFSET('Composition%'!$B7,0,AH$18)*(AH$24*EXP(-AH$25/($B37+273)/RGas)))</f>
        <v>0</v>
      </c>
      <c r="AI37" s="73">
        <f ca="1">IF(AI$2=0,0,AI$22*EXP(AI$23/($B37+273)/RGas)*(OFFSET('Composition%'!$B7,0,AI$13)*OFFSET('Composition%'!$B7,0,AI$14)))-IF(AI$2=2,0,OFFSET('Composition%'!$B7,0,AI$17)*OFFSET('Composition%'!$B7,0,AI$18)*(AI$24*EXP(-AI$25/($B37+273)/RGas)))</f>
        <v>0</v>
      </c>
      <c r="AJ37" s="73">
        <f ca="1">IF(AJ$2=0,0,AJ$22*EXP(AJ$23/($B37+273)/RGas)*(OFFSET('Composition%'!$B7,0,AJ$13)*OFFSET('Composition%'!$B7,0,AJ$14)))-IF(AJ$2=2,0,OFFSET('Composition%'!$B7,0,AJ$17)*OFFSET('Composition%'!$B7,0,AJ$18)*(AJ$24*EXP(-AJ$25/($B37+273)/RGas)))</f>
        <v>0</v>
      </c>
      <c r="AK37" s="73">
        <f ca="1">IF(AK$2=0,0,AK$22*EXP(AK$23/($B37+273)/RGas)*(OFFSET('Composition%'!$B7,0,AK$13)*OFFSET('Composition%'!$B7,0,AK$14)))-IF(AK$2=2,0,OFFSET('Composition%'!$B7,0,AK$17)*OFFSET('Composition%'!$B7,0,AK$18)*(AK$24*EXP(-AK$25/($B37+273)/RGas)))</f>
        <v>0</v>
      </c>
      <c r="AL37" s="73">
        <f ca="1">IF(AL$2=0,0,AL$22*EXP(AL$23/($B37+273)/RGas)*(OFFSET('Composition%'!$B7,0,AL$13)*OFFSET('Composition%'!$B7,0,AL$14)))-IF(AL$2=2,0,OFFSET('Composition%'!$B7,0,AL$17)*OFFSET('Composition%'!$B7,0,AL$18)*(AL$24*EXP(-AL$25/($B37+273)/RGas)))</f>
        <v>0</v>
      </c>
      <c r="AM37" s="73"/>
      <c r="AN37" s="73">
        <f ca="1">IF(AN$2=0,0,AN$22*EXP(AN$23/($B37+273)/RGas)*(OFFSET('Composition%'!$B7,0,AN$13)*OFFSET('Composition%'!$B7,0,AN$14)))-IF(AN$2=2,0,OFFSET('Composition%'!$B7,0,AN$17)*OFFSET('Composition%'!$B7,0,AN$18)*(AN$24*EXP(-AN$25/($B37+273)/RGas)))</f>
        <v>0</v>
      </c>
      <c r="AO37" s="73">
        <f ca="1">IF(AO$2=0,0,AO$22*EXP(AO$23/($B37+273)/RGas)*(OFFSET('Composition%'!$B7,0,AO$13)*OFFSET('Composition%'!$B7,0,AO$14)))-IF(AO$2=2,0,OFFSET('Composition%'!$B7,0,AO$17)*OFFSET('Composition%'!$B7,0,AO$18)*(AO$24*EXP(-AO$25/($B37+273)/RGas)))</f>
        <v>0</v>
      </c>
      <c r="AP37" s="73">
        <f ca="1">IF(AP$2=0,0,AP$22*EXP(AP$23/($B37+273)/RGas)*(OFFSET('Composition%'!$B7,0,AP$13)*OFFSET('Composition%'!$B7,0,AP$14)))-IF(AP$2=2,0,OFFSET('Composition%'!$B7,0,AP$17)*OFFSET('Composition%'!$B7,0,AP$18)*(AP$24*EXP(-AP$25/($B37+273)/RGas)))</f>
        <v>1.7639919752218066E-12</v>
      </c>
      <c r="AQ37" s="73">
        <f ca="1">IF(AQ$2=0,0,AQ$22*EXP(AQ$23/($B37+273)/RGas)*(OFFSET('Composition%'!$B7,0,AQ$13)*OFFSET('Composition%'!$B7,0,AQ$14)))-IF(AQ$2=2,0,OFFSET('Composition%'!$B7,0,AQ$17)*OFFSET('Composition%'!$B7,0,AQ$18)*(AQ$24*EXP(-AQ$25/($B37+273)/RGas)))</f>
        <v>0</v>
      </c>
      <c r="AR37" s="73">
        <f ca="1">IF(AR$2=0,0,AR$22*EXP(AR$23/($B37+273)/RGas)*(OFFSET('Composition%'!$B7,0,AR$13)*OFFSET('Composition%'!$B7,0,AR$14)))-IF(AR$2=2,0,OFFSET('Composition%'!$B7,0,AR$17)*OFFSET('Composition%'!$B7,0,AR$18)*(AR$24*EXP(-AR$25/($B37+273)/RGas)))</f>
        <v>0</v>
      </c>
      <c r="AS37" s="73"/>
    </row>
    <row r="38" spans="1:45">
      <c r="A38" s="3">
        <f t="shared" si="18"/>
        <v>0.3</v>
      </c>
      <c r="B38" s="60">
        <f ca="1">'Composition%'!B8</f>
        <v>405.61153679000586</v>
      </c>
      <c r="C38">
        <f t="shared" si="19"/>
        <v>30</v>
      </c>
      <c r="D38" s="4" t="e">
        <f ca="1">('Composition%'!BV8*ReactionRateK1!C38)^3</f>
        <v>#DIV/0!</v>
      </c>
      <c r="E38" s="4"/>
      <c r="F38" s="73">
        <f ca="1">IF(F$2=0,0,F$22*EXP(F$23/($B38+273)/RGas)*(OFFSET('Composition%'!$B8,0,F$13)*OFFSET('Composition%'!$B8,0,F$14)))-IF(F$2=2,0,OFFSET('Composition%'!$B8,0,F$17)*OFFSET('Composition%'!$B8,0,F$18)*(F$24*EXP(-F$25/($B38+273)/RGas)))</f>
        <v>1.0536970355050726E-2</v>
      </c>
      <c r="G38" s="73">
        <f ca="1">IF(G$2=0,0,G$22*EXP(G$23/($B38+273)/RGas)*(OFFSET('Composition%'!$B8,0,G$13)*OFFSET('Composition%'!$B8,0,G$14)))-IF(G$2=2,0,OFFSET('Composition%'!$B8,0,G$17)*OFFSET('Composition%'!$B8,0,G$18)*(G$24*EXP(-G$25/($B38+273)/RGas)))</f>
        <v>3.8226527045020467E-3</v>
      </c>
      <c r="H38" s="73">
        <f ca="1">IF(H$2=0,0,H$22*EXP(H$23/($B38+273)/RGas)*(OFFSET('Composition%'!$B8,0,H$13)*OFFSET('Composition%'!$B8,0,H$14)))-IF(H$2=2,0,OFFSET('Composition%'!$B8,0,H$17)*OFFSET('Composition%'!$B8,0,H$18)*(H$24*EXP(-H$25/($B38+273)/RGas)))</f>
        <v>6.6444201016510125E-8</v>
      </c>
      <c r="I38" s="73">
        <f ca="1">IF(I$2=0,0,I$22*EXP(I$23/($B38+273)/RGas)*(OFFSET('Composition%'!$B8,0,I$13)*OFFSET('Composition%'!$B8,0,I$14)))-IF(I$2=2,0,OFFSET('Composition%'!$B8,0,I$17)*OFFSET('Composition%'!$B8,0,I$18)*(I$24*EXP(-I$25/($B38+273)/RGas)))</f>
        <v>-6.838351116352297E-3</v>
      </c>
      <c r="J38" s="73"/>
      <c r="K38" s="73">
        <f ca="1">IF(K$2=0,0,K$22*EXP(K$23/($B38+273)/RGas)*(OFFSET('Composition%'!$B8,0,K$13)*OFFSET('Composition%'!$B8,0,K$14)))-IF(K$2=2,0,OFFSET('Composition%'!$B8,0,K$17)*OFFSET('Composition%'!$B8,0,K$18)*(K$24*EXP(-K$25/($B38+273)/RGas)))</f>
        <v>3.4121961496555983E-2</v>
      </c>
      <c r="L38" s="73">
        <f ca="1">IF(L$2=0,0,L$22*EXP(L$23/($B38+273)/RGas)*(OFFSET('Composition%'!$B8,0,L$13)*OFFSET('Composition%'!$B8,0,L$14)))-IF(L$2=2,0,OFFSET('Composition%'!$B8,0,L$17)*OFFSET('Composition%'!$B8,0,L$18)*(L$24*EXP(-L$25/($B38+273)/RGas)))</f>
        <v>5.7220689708248817E-3</v>
      </c>
      <c r="M38" s="73">
        <f ca="1">IF(M$2=0,0,M$22*EXP(M$23/($B38+273)/RGas)*(OFFSET('Composition%'!$B8,0,M$13)*OFFSET('Composition%'!$B8,0,M$14)))-IF(M$2=2,0,OFFSET('Composition%'!$B8,0,M$17)*OFFSET('Composition%'!$B8,0,M$18)*(M$24*EXP(-M$25/($B38+273)/RGas)))</f>
        <v>0</v>
      </c>
      <c r="N38" s="179"/>
      <c r="O38" s="73">
        <f ca="1">IF(O$2=0,0,O$22*EXP(O$23/($B38+273)/RGas)*(OFFSET('Composition%'!$B8,0,O$13)*OFFSET('Composition%'!$B8,0,O$14)))-IF(O$2=2,0,OFFSET('Composition%'!$B8,0,O$17)*OFFSET('Composition%'!$B8,0,O$18)*(O$24*EXP(-O$25/($B38+273)/RGas)))</f>
        <v>0</v>
      </c>
      <c r="P38" s="73">
        <f ca="1">IF(P$2=0,0,P$22*EXP(P$23/($B38+273)/RGas)*(OFFSET('Composition%'!$B8,0,P$13)*OFFSET('Composition%'!$B8,0,P$14)))-IF(P$2=2,0,OFFSET('Composition%'!$B8,0,P$17)*OFFSET('Composition%'!$B8,0,P$18)*(P$24*EXP(-P$25/($B38+273)/RGas)))</f>
        <v>6.4175098184466488E-4</v>
      </c>
      <c r="Q38" s="73">
        <f ca="1">IF(Q$2=0,0,Q$22*EXP(Q$23/($B38+273)/RGas)*(OFFSET('Composition%'!$B8,0,Q$13)*OFFSET('Composition%'!$B8,0,Q$14)))-IF(Q$2=2,0,OFFSET('Composition%'!$B8,0,Q$17)*OFFSET('Composition%'!$B8,0,Q$18)*(Q$24*EXP(-Q$25/($B38+273)/RGas)))</f>
        <v>1.9885691580208891E-6</v>
      </c>
      <c r="R38" s="73">
        <f ca="1">IF(R$2=0,0,R$22*EXP(R$23/($B38+273)/RGas)*(OFFSET('Composition%'!$B8,0,R$13)*OFFSET('Composition%'!$B8,0,R$14)))-IF(R$2=2,0,OFFSET('Composition%'!$B8,0,R$17)*OFFSET('Composition%'!$B8,0,R$18)*(R$24*EXP(-R$25/($B38+273)/RGas)))</f>
        <v>1.4966572498457809E-7</v>
      </c>
      <c r="S38" s="73"/>
      <c r="T38" s="73">
        <f ca="1">IF(T$2=0,0,T$22*EXP(T$23/($B38+273)/RGas)*(OFFSET('Composition%'!$B8,0,T$13)*OFFSET('Composition%'!$B8,0,T$14)))-IF(T$2=2,0,OFFSET('Composition%'!$B8,0,T$17)*OFFSET('Composition%'!$B8,0,T$18)*(T$24*EXP(-T$25/($B38+273)/RGas)))</f>
        <v>1.3527955601260579E-2</v>
      </c>
      <c r="U38" s="73">
        <f ca="1">IF(U$2=0,0,U$22*EXP(U$23/($B38+273)/RGas)*(OFFSET('Composition%'!$B8,0,U$13)*OFFSET('Composition%'!$B8,0,U$14)))-IF(U$2=2,0,OFFSET('Composition%'!$B8,0,U$17)*OFFSET('Composition%'!$B8,0,U$18)*(U$24*EXP(-U$25/($B38+273)/RGas)))</f>
        <v>2.7161674883080127E-3</v>
      </c>
      <c r="V38" s="73">
        <f ca="1">IF(V$2=0,0,V$22*EXP(V$23/($B38+273)/RGas)*(OFFSET('Composition%'!$B8,0,V$13)*OFFSET('Composition%'!$B8,0,V$14)))-IF(V$2=2,0,OFFSET('Composition%'!$B8,0,V$17)*OFFSET('Composition%'!$B8,0,V$18)*(V$24*EXP(-V$25/($B38+273)/RGas)))</f>
        <v>0</v>
      </c>
      <c r="W38" s="73">
        <f ca="1">IF(W$2=0,0,W$22*EXP(W$23/($B38+273)/RGas)*(OFFSET('Composition%'!$B8,0,W$13)*OFFSET('Composition%'!$B8,0,W$14)))-IF(W$2=2,0,OFFSET('Composition%'!$B8,0,W$17)*OFFSET('Composition%'!$B8,0,W$18)*(W$24*EXP(-W$25/($B38+273)/RGas)))</f>
        <v>0</v>
      </c>
      <c r="X38" s="73">
        <f ca="1">IF(X$2=0,0,X$22*EXP(X$23/($B38+273)/RGas)*(OFFSET('Composition%'!$B8,0,X$13)*OFFSET('Composition%'!$B8,0,X$14)))-IF(X$2=2,0,OFFSET('Composition%'!$B8,0,X$17)*OFFSET('Composition%'!$B8,0,X$18)*(X$24*EXP(-X$25/($B38+273)/RGas)))</f>
        <v>3.3715746664184243E-8</v>
      </c>
      <c r="Y38" s="73">
        <f ca="1">IF(Y$2=0,0,Y$22*EXP(Y$23/($B38+273)/RGas)*(OFFSET('Composition%'!$B8,0,Y$13)*OFFSET('Composition%'!$B8,0,Y$14)))-IF(Y$2=2,0,OFFSET('Composition%'!$B8,0,Y$17)*OFFSET('Composition%'!$B8,0,Y$18)*(Y$24*EXP(-Y$25/($B38+273)/RGas)))</f>
        <v>1.6687301511307209E-9</v>
      </c>
      <c r="Z38" s="73">
        <f ca="1">IF(Z$2=0,0,Z$22*EXP(Z$23/($B38+273)/RGas)*(OFFSET('Composition%'!$B8,0,Z$13)*OFFSET('Composition%'!$B8,0,Z$14)))-IF(Z$2=2,0,OFFSET('Composition%'!$B8,0,Z$17)*OFFSET('Composition%'!$B8,0,Z$18)*(Z$24*EXP(-Z$25/($B38+273)/RGas)))</f>
        <v>0</v>
      </c>
      <c r="AA38" s="73">
        <f ca="1">IF(AA$2=0,0,AA$22*EXP(AA$23/($B38+273)/RGas)*(OFFSET('Composition%'!$B8,0,AA$13)*OFFSET('Composition%'!$B8,0,AA$14)))-IF(AA$2=2,0,OFFSET('Composition%'!$B8,0,AA$17)*OFFSET('Composition%'!$B8,0,AA$18)*(AA$24*EXP(-AA$25/($B38+273)/RGas)))</f>
        <v>0</v>
      </c>
      <c r="AB38" s="73">
        <f ca="1">IF(AB$2=0,0,AB$22*EXP(AB$23/($B38+273)/RGas)*(OFFSET('Composition%'!$B8,0,AB$13)*OFFSET('Composition%'!$B8,0,AB$14)))-IF(AB$2=2,0,OFFSET('Composition%'!$B8,0,AB$17)*OFFSET('Composition%'!$B8,0,AB$18)*(AB$24*EXP(-AB$25/($B38+273)/RGas)))</f>
        <v>0</v>
      </c>
      <c r="AC38" s="73">
        <f ca="1">IF(AC$2=0,0,AC$22*EXP(AC$23/($B38+273)/RGas)*(OFFSET('Composition%'!$B8,0,AC$13)*OFFSET('Composition%'!$B8,0,AC$14)))-IF(AC$2=2,0,OFFSET('Composition%'!$B8,0,AC$17)*OFFSET('Composition%'!$B8,0,AC$18)*(AC$24*EXP(-AC$25/($B38+273)/RGas)))</f>
        <v>0</v>
      </c>
      <c r="AD38" s="73">
        <f ca="1">IF(AD$2=0,0,AD$22*EXP(AD$23/($B38+273)/RGas)*(OFFSET('Composition%'!$B8,0,AD$13)*OFFSET('Composition%'!$B8,0,AD$14)))-IF(AD$2=2,0,OFFSET('Composition%'!$B8,0,AD$17)*OFFSET('Composition%'!$B8,0,AD$18)*(AD$24*EXP(-AD$25/($B38+273)/RGas)))</f>
        <v>0</v>
      </c>
      <c r="AE38" s="73">
        <f ca="1">IF(AE$2=0,0,AE$22*EXP(AE$23/($B38+273)/RGas)*(OFFSET('Composition%'!$B8,0,AE$13)*OFFSET('Composition%'!$B8,0,AE$14)))-IF(AE$2=2,0,OFFSET('Composition%'!$B8,0,AE$17)*OFFSET('Composition%'!$B8,0,AE$18)*(AE$24*EXP(-AE$25/($B38+273)/RGas)))</f>
        <v>0</v>
      </c>
      <c r="AF38" s="73"/>
      <c r="AG38" s="73">
        <f ca="1">IF(AG$2=0,0,AG$22*EXP(AG$23/($B38+273)/RGas)*(OFFSET('Composition%'!$B8,0,AG$13)*OFFSET('Composition%'!$B8,0,AG$14)))-IF(AG$2=2,0,OFFSET('Composition%'!$B8,0,AG$17)*OFFSET('Composition%'!$B8,0,AG$18)*(AG$24*EXP(-AG$25/($B38+273)/RGas)))</f>
        <v>0</v>
      </c>
      <c r="AH38" s="73">
        <f ca="1">IF(AH$2=0,0,AH$22*EXP(AH$23/($B38+273)/RGas)*(OFFSET('Composition%'!$B8,0,AH$13)*OFFSET('Composition%'!$B8,0,AH$14)))-IF(AH$2=2,0,OFFSET('Composition%'!$B8,0,AH$17)*OFFSET('Composition%'!$B8,0,AH$18)*(AH$24*EXP(-AH$25/($B38+273)/RGas)))</f>
        <v>0</v>
      </c>
      <c r="AI38" s="73">
        <f ca="1">IF(AI$2=0,0,AI$22*EXP(AI$23/($B38+273)/RGas)*(OFFSET('Composition%'!$B8,0,AI$13)*OFFSET('Composition%'!$B8,0,AI$14)))-IF(AI$2=2,0,OFFSET('Composition%'!$B8,0,AI$17)*OFFSET('Composition%'!$B8,0,AI$18)*(AI$24*EXP(-AI$25/($B38+273)/RGas)))</f>
        <v>0</v>
      </c>
      <c r="AJ38" s="73">
        <f ca="1">IF(AJ$2=0,0,AJ$22*EXP(AJ$23/($B38+273)/RGas)*(OFFSET('Composition%'!$B8,0,AJ$13)*OFFSET('Composition%'!$B8,0,AJ$14)))-IF(AJ$2=2,0,OFFSET('Composition%'!$B8,0,AJ$17)*OFFSET('Composition%'!$B8,0,AJ$18)*(AJ$24*EXP(-AJ$25/($B38+273)/RGas)))</f>
        <v>0</v>
      </c>
      <c r="AK38" s="73">
        <f ca="1">IF(AK$2=0,0,AK$22*EXP(AK$23/($B38+273)/RGas)*(OFFSET('Composition%'!$B8,0,AK$13)*OFFSET('Composition%'!$B8,0,AK$14)))-IF(AK$2=2,0,OFFSET('Composition%'!$B8,0,AK$17)*OFFSET('Composition%'!$B8,0,AK$18)*(AK$24*EXP(-AK$25/($B38+273)/RGas)))</f>
        <v>0</v>
      </c>
      <c r="AL38" s="73">
        <f ca="1">IF(AL$2=0,0,AL$22*EXP(AL$23/($B38+273)/RGas)*(OFFSET('Composition%'!$B8,0,AL$13)*OFFSET('Composition%'!$B8,0,AL$14)))-IF(AL$2=2,0,OFFSET('Composition%'!$B8,0,AL$17)*OFFSET('Composition%'!$B8,0,AL$18)*(AL$24*EXP(-AL$25/($B38+273)/RGas)))</f>
        <v>0</v>
      </c>
      <c r="AM38" s="73"/>
      <c r="AN38" s="73">
        <f ca="1">IF(AN$2=0,0,AN$22*EXP(AN$23/($B38+273)/RGas)*(OFFSET('Composition%'!$B8,0,AN$13)*OFFSET('Composition%'!$B8,0,AN$14)))-IF(AN$2=2,0,OFFSET('Composition%'!$B8,0,AN$17)*OFFSET('Composition%'!$B8,0,AN$18)*(AN$24*EXP(-AN$25/($B38+273)/RGas)))</f>
        <v>0</v>
      </c>
      <c r="AO38" s="73">
        <f ca="1">IF(AO$2=0,0,AO$22*EXP(AO$23/($B38+273)/RGas)*(OFFSET('Composition%'!$B8,0,AO$13)*OFFSET('Composition%'!$B8,0,AO$14)))-IF(AO$2=2,0,OFFSET('Composition%'!$B8,0,AO$17)*OFFSET('Composition%'!$B8,0,AO$18)*(AO$24*EXP(-AO$25/($B38+273)/RGas)))</f>
        <v>0</v>
      </c>
      <c r="AP38" s="73">
        <f ca="1">IF(AP$2=0,0,AP$22*EXP(AP$23/($B38+273)/RGas)*(OFFSET('Composition%'!$B8,0,AP$13)*OFFSET('Composition%'!$B8,0,AP$14)))-IF(AP$2=2,0,OFFSET('Composition%'!$B8,0,AP$17)*OFFSET('Composition%'!$B8,0,AP$18)*(AP$24*EXP(-AP$25/($B38+273)/RGas)))</f>
        <v>1.8830064333620157E-12</v>
      </c>
      <c r="AQ38" s="73">
        <f ca="1">IF(AQ$2=0,0,AQ$22*EXP(AQ$23/($B38+273)/RGas)*(OFFSET('Composition%'!$B8,0,AQ$13)*OFFSET('Composition%'!$B8,0,AQ$14)))-IF(AQ$2=2,0,OFFSET('Composition%'!$B8,0,AQ$17)*OFFSET('Composition%'!$B8,0,AQ$18)*(AQ$24*EXP(-AQ$25/($B38+273)/RGas)))</f>
        <v>0</v>
      </c>
      <c r="AR38" s="73">
        <f ca="1">IF(AR$2=0,0,AR$22*EXP(AR$23/($B38+273)/RGas)*(OFFSET('Composition%'!$B8,0,AR$13)*OFFSET('Composition%'!$B8,0,AR$14)))-IF(AR$2=2,0,OFFSET('Composition%'!$B8,0,AR$17)*OFFSET('Composition%'!$B8,0,AR$18)*(AR$24*EXP(-AR$25/($B38+273)/RGas)))</f>
        <v>0</v>
      </c>
      <c r="AS38" s="73"/>
    </row>
    <row r="39" spans="1:45">
      <c r="A39" s="3">
        <f t="shared" si="18"/>
        <v>0.35</v>
      </c>
      <c r="B39" s="60">
        <f ca="1">'Composition%'!B9</f>
        <v>406.19914706893445</v>
      </c>
      <c r="C39">
        <f t="shared" si="19"/>
        <v>30</v>
      </c>
      <c r="D39" s="4" t="e">
        <f ca="1">('Composition%'!BV9*ReactionRateK1!C39)^3</f>
        <v>#DIV/0!</v>
      </c>
      <c r="E39" s="4"/>
      <c r="F39" s="73">
        <f ca="1">IF(F$2=0,0,F$22*EXP(F$23/($B39+273)/RGas)*(OFFSET('Composition%'!$B9,0,F$13)*OFFSET('Composition%'!$B9,0,F$14)))-IF(F$2=2,0,OFFSET('Composition%'!$B9,0,F$17)*OFFSET('Composition%'!$B9,0,F$18)*(F$24*EXP(-F$25/($B39+273)/RGas)))</f>
        <v>1.0234316356262003E-2</v>
      </c>
      <c r="G39" s="73">
        <f ca="1">IF(G$2=0,0,G$22*EXP(G$23/($B39+273)/RGas)*(OFFSET('Composition%'!$B9,0,G$13)*OFFSET('Composition%'!$B9,0,G$14)))-IF(G$2=2,0,OFFSET('Composition%'!$B9,0,G$17)*OFFSET('Composition%'!$B9,0,G$18)*(G$24*EXP(-G$25/($B39+273)/RGas)))</f>
        <v>3.7146152544610864E-3</v>
      </c>
      <c r="H39" s="73">
        <f ca="1">IF(H$2=0,0,H$22*EXP(H$23/($B39+273)/RGas)*(OFFSET('Composition%'!$B9,0,H$13)*OFFSET('Composition%'!$B9,0,H$14)))-IF(H$2=2,0,OFFSET('Composition%'!$B9,0,H$17)*OFFSET('Composition%'!$B9,0,H$18)*(H$24*EXP(-H$25/($B39+273)/RGas)))</f>
        <v>4.6065587516618227E-9</v>
      </c>
      <c r="I39" s="73">
        <f ca="1">IF(I$2=0,0,I$22*EXP(I$23/($B39+273)/RGas)*(OFFSET('Composition%'!$B9,0,I$13)*OFFSET('Composition%'!$B9,0,I$14)))-IF(I$2=2,0,OFFSET('Composition%'!$B9,0,I$17)*OFFSET('Composition%'!$B9,0,I$18)*(I$24*EXP(-I$25/($B39+273)/RGas)))</f>
        <v>-6.2532370292596277E-3</v>
      </c>
      <c r="J39" s="73"/>
      <c r="K39" s="73">
        <f ca="1">IF(K$2=0,0,K$22*EXP(K$23/($B39+273)/RGas)*(OFFSET('Composition%'!$B9,0,K$13)*OFFSET('Composition%'!$B9,0,K$14)))-IF(K$2=2,0,OFFSET('Composition%'!$B9,0,K$17)*OFFSET('Composition%'!$B9,0,K$18)*(K$24*EXP(-K$25/($B39+273)/RGas)))</f>
        <v>3.3481412884315123E-2</v>
      </c>
      <c r="L39" s="73">
        <f ca="1">IF(L$2=0,0,L$22*EXP(L$23/($B39+273)/RGas)*(OFFSET('Composition%'!$B9,0,L$13)*OFFSET('Composition%'!$B9,0,L$14)))-IF(L$2=2,0,OFFSET('Composition%'!$B9,0,L$17)*OFFSET('Composition%'!$B9,0,L$18)*(L$24*EXP(-L$25/($B39+273)/RGas)))</f>
        <v>6.7088689485489926E-3</v>
      </c>
      <c r="M39" s="73">
        <f ca="1">IF(M$2=0,0,M$22*EXP(M$23/($B39+273)/RGas)*(OFFSET('Composition%'!$B9,0,M$13)*OFFSET('Composition%'!$B9,0,M$14)))-IF(M$2=2,0,OFFSET('Composition%'!$B9,0,M$17)*OFFSET('Composition%'!$B9,0,M$18)*(M$24*EXP(-M$25/($B39+273)/RGas)))</f>
        <v>0</v>
      </c>
      <c r="N39" s="179"/>
      <c r="O39" s="73">
        <f ca="1">IF(O$2=0,0,O$22*EXP(O$23/($B39+273)/RGas)*(OFFSET('Composition%'!$B9,0,O$13)*OFFSET('Composition%'!$B9,0,O$14)))-IF(O$2=2,0,OFFSET('Composition%'!$B9,0,O$17)*OFFSET('Composition%'!$B9,0,O$18)*(O$24*EXP(-O$25/($B39+273)/RGas)))</f>
        <v>0</v>
      </c>
      <c r="P39" s="73">
        <f ca="1">IF(P$2=0,0,P$22*EXP(P$23/($B39+273)/RGas)*(OFFSET('Composition%'!$B9,0,P$13)*OFFSET('Composition%'!$B9,0,P$14)))-IF(P$2=2,0,OFFSET('Composition%'!$B9,0,P$17)*OFFSET('Composition%'!$B9,0,P$18)*(P$24*EXP(-P$25/($B39+273)/RGas)))</f>
        <v>8.4345998524700807E-4</v>
      </c>
      <c r="Q39" s="73">
        <f ca="1">IF(Q$2=0,0,Q$22*EXP(Q$23/($B39+273)/RGas)*(OFFSET('Composition%'!$B9,0,Q$13)*OFFSET('Composition%'!$B9,0,Q$14)))-IF(Q$2=2,0,OFFSET('Composition%'!$B9,0,Q$17)*OFFSET('Composition%'!$B9,0,Q$18)*(Q$24*EXP(-Q$25/($B39+273)/RGas)))</f>
        <v>2.5909808752333229E-6</v>
      </c>
      <c r="R39" s="73">
        <f ca="1">IF(R$2=0,0,R$22*EXP(R$23/($B39+273)/RGas)*(OFFSET('Composition%'!$B9,0,R$13)*OFFSET('Composition%'!$B9,0,R$14)))-IF(R$2=2,0,OFFSET('Composition%'!$B9,0,R$17)*OFFSET('Composition%'!$B9,0,R$18)*(R$24*EXP(-R$25/($B39+273)/RGas)))</f>
        <v>1.9604062392313156E-7</v>
      </c>
      <c r="S39" s="73"/>
      <c r="T39" s="73">
        <f ca="1">IF(T$2=0,0,T$22*EXP(T$23/($B39+273)/RGas)*(OFFSET('Composition%'!$B9,0,T$13)*OFFSET('Composition%'!$B9,0,T$14)))-IF(T$2=2,0,OFFSET('Composition%'!$B9,0,T$17)*OFFSET('Composition%'!$B9,0,T$18)*(T$24*EXP(-T$25/($B39+273)/RGas)))</f>
        <v>1.2735999073153658E-2</v>
      </c>
      <c r="U39" s="73">
        <f ca="1">IF(U$2=0,0,U$22*EXP(U$23/($B39+273)/RGas)*(OFFSET('Composition%'!$B9,0,U$13)*OFFSET('Composition%'!$B9,0,U$14)))-IF(U$2=2,0,OFFSET('Composition%'!$B9,0,U$17)*OFFSET('Composition%'!$B9,0,U$18)*(U$24*EXP(-U$25/($B39+273)/RGas)))</f>
        <v>2.3385186441066421E-3</v>
      </c>
      <c r="V39" s="73">
        <f ca="1">IF(V$2=0,0,V$22*EXP(V$23/($B39+273)/RGas)*(OFFSET('Composition%'!$B9,0,V$13)*OFFSET('Composition%'!$B9,0,V$14)))-IF(V$2=2,0,OFFSET('Composition%'!$B9,0,V$17)*OFFSET('Composition%'!$B9,0,V$18)*(V$24*EXP(-V$25/($B39+273)/RGas)))</f>
        <v>0</v>
      </c>
      <c r="W39" s="73">
        <f ca="1">IF(W$2=0,0,W$22*EXP(W$23/($B39+273)/RGas)*(OFFSET('Composition%'!$B9,0,W$13)*OFFSET('Composition%'!$B9,0,W$14)))-IF(W$2=2,0,OFFSET('Composition%'!$B9,0,W$17)*OFFSET('Composition%'!$B9,0,W$18)*(W$24*EXP(-W$25/($B39+273)/RGas)))</f>
        <v>0</v>
      </c>
      <c r="X39" s="73">
        <f ca="1">IF(X$2=0,0,X$22*EXP(X$23/($B39+273)/RGas)*(OFFSET('Composition%'!$B9,0,X$13)*OFFSET('Composition%'!$B9,0,X$14)))-IF(X$2=2,0,OFFSET('Composition%'!$B9,0,X$17)*OFFSET('Composition%'!$B9,0,X$18)*(X$24*EXP(-X$25/($B39+273)/RGas)))</f>
        <v>3.3143083919030712E-8</v>
      </c>
      <c r="Y39" s="73">
        <f ca="1">IF(Y$2=0,0,Y$22*EXP(Y$23/($B39+273)/RGas)*(OFFSET('Composition%'!$B9,0,Y$13)*OFFSET('Composition%'!$B9,0,Y$14)))-IF(Y$2=2,0,OFFSET('Composition%'!$B9,0,Y$17)*OFFSET('Composition%'!$B9,0,Y$18)*(Y$24*EXP(-Y$25/($B39+273)/RGas)))</f>
        <v>1.6403867305093374E-9</v>
      </c>
      <c r="Z39" s="73">
        <f ca="1">IF(Z$2=0,0,Z$22*EXP(Z$23/($B39+273)/RGas)*(OFFSET('Composition%'!$B9,0,Z$13)*OFFSET('Composition%'!$B9,0,Z$14)))-IF(Z$2=2,0,OFFSET('Composition%'!$B9,0,Z$17)*OFFSET('Composition%'!$B9,0,Z$18)*(Z$24*EXP(-Z$25/($B39+273)/RGas)))</f>
        <v>0</v>
      </c>
      <c r="AA39" s="73">
        <f ca="1">IF(AA$2=0,0,AA$22*EXP(AA$23/($B39+273)/RGas)*(OFFSET('Composition%'!$B9,0,AA$13)*OFFSET('Composition%'!$B9,0,AA$14)))-IF(AA$2=2,0,OFFSET('Composition%'!$B9,0,AA$17)*OFFSET('Composition%'!$B9,0,AA$18)*(AA$24*EXP(-AA$25/($B39+273)/RGas)))</f>
        <v>0</v>
      </c>
      <c r="AB39" s="73">
        <f ca="1">IF(AB$2=0,0,AB$22*EXP(AB$23/($B39+273)/RGas)*(OFFSET('Composition%'!$B9,0,AB$13)*OFFSET('Composition%'!$B9,0,AB$14)))-IF(AB$2=2,0,OFFSET('Composition%'!$B9,0,AB$17)*OFFSET('Composition%'!$B9,0,AB$18)*(AB$24*EXP(-AB$25/($B39+273)/RGas)))</f>
        <v>0</v>
      </c>
      <c r="AC39" s="73">
        <f ca="1">IF(AC$2=0,0,AC$22*EXP(AC$23/($B39+273)/RGas)*(OFFSET('Composition%'!$B9,0,AC$13)*OFFSET('Composition%'!$B9,0,AC$14)))-IF(AC$2=2,0,OFFSET('Composition%'!$B9,0,AC$17)*OFFSET('Composition%'!$B9,0,AC$18)*(AC$24*EXP(-AC$25/($B39+273)/RGas)))</f>
        <v>0</v>
      </c>
      <c r="AD39" s="73">
        <f ca="1">IF(AD$2=0,0,AD$22*EXP(AD$23/($B39+273)/RGas)*(OFFSET('Composition%'!$B9,0,AD$13)*OFFSET('Composition%'!$B9,0,AD$14)))-IF(AD$2=2,0,OFFSET('Composition%'!$B9,0,AD$17)*OFFSET('Composition%'!$B9,0,AD$18)*(AD$24*EXP(-AD$25/($B39+273)/RGas)))</f>
        <v>0</v>
      </c>
      <c r="AE39" s="73">
        <f ca="1">IF(AE$2=0,0,AE$22*EXP(AE$23/($B39+273)/RGas)*(OFFSET('Composition%'!$B9,0,AE$13)*OFFSET('Composition%'!$B9,0,AE$14)))-IF(AE$2=2,0,OFFSET('Composition%'!$B9,0,AE$17)*OFFSET('Composition%'!$B9,0,AE$18)*(AE$24*EXP(-AE$25/($B39+273)/RGas)))</f>
        <v>0</v>
      </c>
      <c r="AF39" s="73"/>
      <c r="AG39" s="73">
        <f ca="1">IF(AG$2=0,0,AG$22*EXP(AG$23/($B39+273)/RGas)*(OFFSET('Composition%'!$B9,0,AG$13)*OFFSET('Composition%'!$B9,0,AG$14)))-IF(AG$2=2,0,OFFSET('Composition%'!$B9,0,AG$17)*OFFSET('Composition%'!$B9,0,AG$18)*(AG$24*EXP(-AG$25/($B39+273)/RGas)))</f>
        <v>0</v>
      </c>
      <c r="AH39" s="73">
        <f ca="1">IF(AH$2=0,0,AH$22*EXP(AH$23/($B39+273)/RGas)*(OFFSET('Composition%'!$B9,0,AH$13)*OFFSET('Composition%'!$B9,0,AH$14)))-IF(AH$2=2,0,OFFSET('Composition%'!$B9,0,AH$17)*OFFSET('Composition%'!$B9,0,AH$18)*(AH$24*EXP(-AH$25/($B39+273)/RGas)))</f>
        <v>0</v>
      </c>
      <c r="AI39" s="73">
        <f ca="1">IF(AI$2=0,0,AI$22*EXP(AI$23/($B39+273)/RGas)*(OFFSET('Composition%'!$B9,0,AI$13)*OFFSET('Composition%'!$B9,0,AI$14)))-IF(AI$2=2,0,OFFSET('Composition%'!$B9,0,AI$17)*OFFSET('Composition%'!$B9,0,AI$18)*(AI$24*EXP(-AI$25/($B39+273)/RGas)))</f>
        <v>0</v>
      </c>
      <c r="AJ39" s="73">
        <f ca="1">IF(AJ$2=0,0,AJ$22*EXP(AJ$23/($B39+273)/RGas)*(OFFSET('Composition%'!$B9,0,AJ$13)*OFFSET('Composition%'!$B9,0,AJ$14)))-IF(AJ$2=2,0,OFFSET('Composition%'!$B9,0,AJ$17)*OFFSET('Composition%'!$B9,0,AJ$18)*(AJ$24*EXP(-AJ$25/($B39+273)/RGas)))</f>
        <v>0</v>
      </c>
      <c r="AK39" s="73">
        <f ca="1">IF(AK$2=0,0,AK$22*EXP(AK$23/($B39+273)/RGas)*(OFFSET('Composition%'!$B9,0,AK$13)*OFFSET('Composition%'!$B9,0,AK$14)))-IF(AK$2=2,0,OFFSET('Composition%'!$B9,0,AK$17)*OFFSET('Composition%'!$B9,0,AK$18)*(AK$24*EXP(-AK$25/($B39+273)/RGas)))</f>
        <v>0</v>
      </c>
      <c r="AL39" s="73">
        <f ca="1">IF(AL$2=0,0,AL$22*EXP(AL$23/($B39+273)/RGas)*(OFFSET('Composition%'!$B9,0,AL$13)*OFFSET('Composition%'!$B9,0,AL$14)))-IF(AL$2=2,0,OFFSET('Composition%'!$B9,0,AL$17)*OFFSET('Composition%'!$B9,0,AL$18)*(AL$24*EXP(-AL$25/($B39+273)/RGas)))</f>
        <v>0</v>
      </c>
      <c r="AM39" s="73"/>
      <c r="AN39" s="73">
        <f ca="1">IF(AN$2=0,0,AN$22*EXP(AN$23/($B39+273)/RGas)*(OFFSET('Composition%'!$B9,0,AN$13)*OFFSET('Composition%'!$B9,0,AN$14)))-IF(AN$2=2,0,OFFSET('Composition%'!$B9,0,AN$17)*OFFSET('Composition%'!$B9,0,AN$18)*(AN$24*EXP(-AN$25/($B39+273)/RGas)))</f>
        <v>0</v>
      </c>
      <c r="AO39" s="73">
        <f ca="1">IF(AO$2=0,0,AO$22*EXP(AO$23/($B39+273)/RGas)*(OFFSET('Composition%'!$B9,0,AO$13)*OFFSET('Composition%'!$B9,0,AO$14)))-IF(AO$2=2,0,OFFSET('Composition%'!$B9,0,AO$17)*OFFSET('Composition%'!$B9,0,AO$18)*(AO$24*EXP(-AO$25/($B39+273)/RGas)))</f>
        <v>0</v>
      </c>
      <c r="AP39" s="73">
        <f ca="1">IF(AP$2=0,0,AP$22*EXP(AP$23/($B39+273)/RGas)*(OFFSET('Composition%'!$B9,0,AP$13)*OFFSET('Composition%'!$B9,0,AP$14)))-IF(AP$2=2,0,OFFSET('Composition%'!$B9,0,AP$17)*OFFSET('Composition%'!$B9,0,AP$18)*(AP$24*EXP(-AP$25/($B39+273)/RGas)))</f>
        <v>1.9850990425665171E-12</v>
      </c>
      <c r="AQ39" s="73">
        <f ca="1">IF(AQ$2=0,0,AQ$22*EXP(AQ$23/($B39+273)/RGas)*(OFFSET('Composition%'!$B9,0,AQ$13)*OFFSET('Composition%'!$B9,0,AQ$14)))-IF(AQ$2=2,0,OFFSET('Composition%'!$B9,0,AQ$17)*OFFSET('Composition%'!$B9,0,AQ$18)*(AQ$24*EXP(-AQ$25/($B39+273)/RGas)))</f>
        <v>0</v>
      </c>
      <c r="AR39" s="73">
        <f ca="1">IF(AR$2=0,0,AR$22*EXP(AR$23/($B39+273)/RGas)*(OFFSET('Composition%'!$B9,0,AR$13)*OFFSET('Composition%'!$B9,0,AR$14)))-IF(AR$2=2,0,OFFSET('Composition%'!$B9,0,AR$17)*OFFSET('Composition%'!$B9,0,AR$18)*(AR$24*EXP(-AR$25/($B39+273)/RGas)))</f>
        <v>0</v>
      </c>
      <c r="AS39" s="73"/>
    </row>
    <row r="40" spans="1:45">
      <c r="A40" s="3">
        <f t="shared" si="18"/>
        <v>0.39999999999999997</v>
      </c>
      <c r="B40" s="60">
        <f ca="1">'Composition%'!B10</f>
        <v>406.71184159360638</v>
      </c>
      <c r="C40">
        <f t="shared" si="19"/>
        <v>30</v>
      </c>
      <c r="D40" s="4" t="e">
        <f ca="1">('Composition%'!BV10*ReactionRateK1!C40)^3</f>
        <v>#DIV/0!</v>
      </c>
      <c r="E40" s="4"/>
      <c r="F40" s="73">
        <f ca="1">IF(F$2=0,0,F$22*EXP(F$23/($B40+273)/RGas)*(OFFSET('Composition%'!$B10,0,F$13)*OFFSET('Composition%'!$B10,0,F$14)))-IF(F$2=2,0,OFFSET('Composition%'!$B10,0,F$17)*OFFSET('Composition%'!$B10,0,F$18)*(F$24*EXP(-F$25/($B40+273)/RGas)))</f>
        <v>9.9386178106353074E-3</v>
      </c>
      <c r="G40" s="73">
        <f ca="1">IF(G$2=0,0,G$22*EXP(G$23/($B40+273)/RGas)*(OFFSET('Composition%'!$B10,0,G$13)*OFFSET('Composition%'!$B10,0,G$14)))-IF(G$2=2,0,OFFSET('Composition%'!$B10,0,G$17)*OFFSET('Composition%'!$B10,0,G$18)*(G$24*EXP(-G$25/($B40+273)/RGas)))</f>
        <v>3.6092567618791851E-3</v>
      </c>
      <c r="H40" s="73">
        <f ca="1">IF(H$2=0,0,H$22*EXP(H$23/($B40+273)/RGas)*(OFFSET('Composition%'!$B10,0,H$13)*OFFSET('Composition%'!$B10,0,H$14)))-IF(H$2=2,0,OFFSET('Composition%'!$B10,0,H$17)*OFFSET('Composition%'!$B10,0,H$18)*(H$24*EXP(-H$25/($B40+273)/RGas)))</f>
        <v>-6.1732093289256014E-8</v>
      </c>
      <c r="I40" s="73">
        <f ca="1">IF(I$2=0,0,I$22*EXP(I$23/($B40+273)/RGas)*(OFFSET('Composition%'!$B10,0,I$13)*OFFSET('Composition%'!$B10,0,I$14)))-IF(I$2=2,0,OFFSET('Composition%'!$B10,0,I$17)*OFFSET('Composition%'!$B10,0,I$18)*(I$24*EXP(-I$25/($B40+273)/RGas)))</f>
        <v>-5.7114114923830835E-3</v>
      </c>
      <c r="J40" s="73"/>
      <c r="K40" s="73">
        <f ca="1">IF(K$2=0,0,K$22*EXP(K$23/($B40+273)/RGas)*(OFFSET('Composition%'!$B10,0,K$13)*OFFSET('Composition%'!$B10,0,K$14)))-IF(K$2=2,0,OFFSET('Composition%'!$B10,0,K$17)*OFFSET('Composition%'!$B10,0,K$18)*(K$24*EXP(-K$25/($B40+273)/RGas)))</f>
        <v>3.2829178897051357E-2</v>
      </c>
      <c r="L40" s="73">
        <f ca="1">IF(L$2=0,0,L$22*EXP(L$23/($B40+273)/RGas)*(OFFSET('Composition%'!$B10,0,L$13)*OFFSET('Composition%'!$B10,0,L$14)))-IF(L$2=2,0,OFFSET('Composition%'!$B10,0,L$17)*OFFSET('Composition%'!$B10,0,L$18)*(L$24*EXP(-L$25/($B40+273)/RGas)))</f>
        <v>7.3201020564717658E-3</v>
      </c>
      <c r="M40" s="73">
        <f ca="1">IF(M$2=0,0,M$22*EXP(M$23/($B40+273)/RGas)*(OFFSET('Composition%'!$B10,0,M$13)*OFFSET('Composition%'!$B10,0,M$14)))-IF(M$2=2,0,OFFSET('Composition%'!$B10,0,M$17)*OFFSET('Composition%'!$B10,0,M$18)*(M$24*EXP(-M$25/($B40+273)/RGas)))</f>
        <v>0</v>
      </c>
      <c r="N40" s="179"/>
      <c r="O40" s="73">
        <f ca="1">IF(O$2=0,0,O$22*EXP(O$23/($B40+273)/RGas)*(OFFSET('Composition%'!$B10,0,O$13)*OFFSET('Composition%'!$B10,0,O$14)))-IF(O$2=2,0,OFFSET('Composition%'!$B10,0,O$17)*OFFSET('Composition%'!$B10,0,O$18)*(O$24*EXP(-O$25/($B40+273)/RGas)))</f>
        <v>0</v>
      </c>
      <c r="P40" s="73">
        <f ca="1">IF(P$2=0,0,P$22*EXP(P$23/($B40+273)/RGas)*(OFFSET('Composition%'!$B10,0,P$13)*OFFSET('Composition%'!$B10,0,P$14)))-IF(P$2=2,0,OFFSET('Composition%'!$B10,0,P$17)*OFFSET('Composition%'!$B10,0,P$18)*(P$24*EXP(-P$25/($B40+273)/RGas)))</f>
        <v>1.064907057429355E-3</v>
      </c>
      <c r="Q40" s="73">
        <f ca="1">IF(Q$2=0,0,Q$22*EXP(Q$23/($B40+273)/RGas)*(OFFSET('Composition%'!$B10,0,Q$13)*OFFSET('Composition%'!$B10,0,Q$14)))-IF(Q$2=2,0,OFFSET('Composition%'!$B10,0,Q$17)*OFFSET('Composition%'!$B10,0,Q$18)*(Q$24*EXP(-Q$25/($B40+273)/RGas)))</f>
        <v>3.2594043688550008E-6</v>
      </c>
      <c r="R40" s="73">
        <f ca="1">IF(R$2=0,0,R$22*EXP(R$23/($B40+273)/RGas)*(OFFSET('Composition%'!$B10,0,R$13)*OFFSET('Composition%'!$B10,0,R$14)))-IF(R$2=2,0,OFFSET('Composition%'!$B10,0,R$17)*OFFSET('Composition%'!$B10,0,R$18)*(R$24*EXP(-R$25/($B40+273)/RGas)))</f>
        <v>2.4861245906288645E-7</v>
      </c>
      <c r="S40" s="73"/>
      <c r="T40" s="73">
        <f ca="1">IF(T$2=0,0,T$22*EXP(T$23/($B40+273)/RGas)*(OFFSET('Composition%'!$B10,0,T$13)*OFFSET('Composition%'!$B10,0,T$14)))-IF(T$2=2,0,OFFSET('Composition%'!$B10,0,T$17)*OFFSET('Composition%'!$B10,0,T$18)*(T$24*EXP(-T$25/($B40+273)/RGas)))</f>
        <v>1.1995728157862337E-2</v>
      </c>
      <c r="U40" s="73">
        <f ca="1">IF(U$2=0,0,U$22*EXP(U$23/($B40+273)/RGas)*(OFFSET('Composition%'!$B10,0,U$13)*OFFSET('Composition%'!$B10,0,U$14)))-IF(U$2=2,0,OFFSET('Composition%'!$B10,0,U$17)*OFFSET('Composition%'!$B10,0,U$18)*(U$24*EXP(-U$25/($B40+273)/RGas)))</f>
        <v>2.0201773765657956E-3</v>
      </c>
      <c r="V40" s="73">
        <f ca="1">IF(V$2=0,0,V$22*EXP(V$23/($B40+273)/RGas)*(OFFSET('Composition%'!$B10,0,V$13)*OFFSET('Composition%'!$B10,0,V$14)))-IF(V$2=2,0,OFFSET('Composition%'!$B10,0,V$17)*OFFSET('Composition%'!$B10,0,V$18)*(V$24*EXP(-V$25/($B40+273)/RGas)))</f>
        <v>0</v>
      </c>
      <c r="W40" s="73">
        <f ca="1">IF(W$2=0,0,W$22*EXP(W$23/($B40+273)/RGas)*(OFFSET('Composition%'!$B10,0,W$13)*OFFSET('Composition%'!$B10,0,W$14)))-IF(W$2=2,0,OFFSET('Composition%'!$B10,0,W$17)*OFFSET('Composition%'!$B10,0,W$18)*(W$24*EXP(-W$25/($B40+273)/RGas)))</f>
        <v>0</v>
      </c>
      <c r="X40" s="73">
        <f ca="1">IF(X$2=0,0,X$22*EXP(X$23/($B40+273)/RGas)*(OFFSET('Composition%'!$B10,0,X$13)*OFFSET('Composition%'!$B10,0,X$14)))-IF(X$2=2,0,OFFSET('Composition%'!$B10,0,X$17)*OFFSET('Composition%'!$B10,0,X$18)*(X$24*EXP(-X$25/($B40+273)/RGas)))</f>
        <v>3.2611664937272026E-8</v>
      </c>
      <c r="Y40" s="73">
        <f ca="1">IF(Y$2=0,0,Y$22*EXP(Y$23/($B40+273)/RGas)*(OFFSET('Composition%'!$B10,0,Y$13)*OFFSET('Composition%'!$B10,0,Y$14)))-IF(Y$2=2,0,OFFSET('Composition%'!$B10,0,Y$17)*OFFSET('Composition%'!$B10,0,Y$18)*(Y$24*EXP(-Y$25/($B40+273)/RGas)))</f>
        <v>1.6140846323658032E-9</v>
      </c>
      <c r="Z40" s="73">
        <f ca="1">IF(Z$2=0,0,Z$22*EXP(Z$23/($B40+273)/RGas)*(OFFSET('Composition%'!$B10,0,Z$13)*OFFSET('Composition%'!$B10,0,Z$14)))-IF(Z$2=2,0,OFFSET('Composition%'!$B10,0,Z$17)*OFFSET('Composition%'!$B10,0,Z$18)*(Z$24*EXP(-Z$25/($B40+273)/RGas)))</f>
        <v>0</v>
      </c>
      <c r="AA40" s="73">
        <f ca="1">IF(AA$2=0,0,AA$22*EXP(AA$23/($B40+273)/RGas)*(OFFSET('Composition%'!$B10,0,AA$13)*OFFSET('Composition%'!$B10,0,AA$14)))-IF(AA$2=2,0,OFFSET('Composition%'!$B10,0,AA$17)*OFFSET('Composition%'!$B10,0,AA$18)*(AA$24*EXP(-AA$25/($B40+273)/RGas)))</f>
        <v>0</v>
      </c>
      <c r="AB40" s="73">
        <f ca="1">IF(AB$2=0,0,AB$22*EXP(AB$23/($B40+273)/RGas)*(OFFSET('Composition%'!$B10,0,AB$13)*OFFSET('Composition%'!$B10,0,AB$14)))-IF(AB$2=2,0,OFFSET('Composition%'!$B10,0,AB$17)*OFFSET('Composition%'!$B10,0,AB$18)*(AB$24*EXP(-AB$25/($B40+273)/RGas)))</f>
        <v>0</v>
      </c>
      <c r="AC40" s="73">
        <f ca="1">IF(AC$2=0,0,AC$22*EXP(AC$23/($B40+273)/RGas)*(OFFSET('Composition%'!$B10,0,AC$13)*OFFSET('Composition%'!$B10,0,AC$14)))-IF(AC$2=2,0,OFFSET('Composition%'!$B10,0,AC$17)*OFFSET('Composition%'!$B10,0,AC$18)*(AC$24*EXP(-AC$25/($B40+273)/RGas)))</f>
        <v>0</v>
      </c>
      <c r="AD40" s="73">
        <f ca="1">IF(AD$2=0,0,AD$22*EXP(AD$23/($B40+273)/RGas)*(OFFSET('Composition%'!$B10,0,AD$13)*OFFSET('Composition%'!$B10,0,AD$14)))-IF(AD$2=2,0,OFFSET('Composition%'!$B10,0,AD$17)*OFFSET('Composition%'!$B10,0,AD$18)*(AD$24*EXP(-AD$25/($B40+273)/RGas)))</f>
        <v>0</v>
      </c>
      <c r="AE40" s="73">
        <f ca="1">IF(AE$2=0,0,AE$22*EXP(AE$23/($B40+273)/RGas)*(OFFSET('Composition%'!$B10,0,AE$13)*OFFSET('Composition%'!$B10,0,AE$14)))-IF(AE$2=2,0,OFFSET('Composition%'!$B10,0,AE$17)*OFFSET('Composition%'!$B10,0,AE$18)*(AE$24*EXP(-AE$25/($B40+273)/RGas)))</f>
        <v>0</v>
      </c>
      <c r="AF40" s="73"/>
      <c r="AG40" s="73">
        <f ca="1">IF(AG$2=0,0,AG$22*EXP(AG$23/($B40+273)/RGas)*(OFFSET('Composition%'!$B10,0,AG$13)*OFFSET('Composition%'!$B10,0,AG$14)))-IF(AG$2=2,0,OFFSET('Composition%'!$B10,0,AG$17)*OFFSET('Composition%'!$B10,0,AG$18)*(AG$24*EXP(-AG$25/($B40+273)/RGas)))</f>
        <v>0</v>
      </c>
      <c r="AH40" s="73">
        <f ca="1">IF(AH$2=0,0,AH$22*EXP(AH$23/($B40+273)/RGas)*(OFFSET('Composition%'!$B10,0,AH$13)*OFFSET('Composition%'!$B10,0,AH$14)))-IF(AH$2=2,0,OFFSET('Composition%'!$B10,0,AH$17)*OFFSET('Composition%'!$B10,0,AH$18)*(AH$24*EXP(-AH$25/($B40+273)/RGas)))</f>
        <v>0</v>
      </c>
      <c r="AI40" s="73">
        <f ca="1">IF(AI$2=0,0,AI$22*EXP(AI$23/($B40+273)/RGas)*(OFFSET('Composition%'!$B10,0,AI$13)*OFFSET('Composition%'!$B10,0,AI$14)))-IF(AI$2=2,0,OFFSET('Composition%'!$B10,0,AI$17)*OFFSET('Composition%'!$B10,0,AI$18)*(AI$24*EXP(-AI$25/($B40+273)/RGas)))</f>
        <v>0</v>
      </c>
      <c r="AJ40" s="73">
        <f ca="1">IF(AJ$2=0,0,AJ$22*EXP(AJ$23/($B40+273)/RGas)*(OFFSET('Composition%'!$B10,0,AJ$13)*OFFSET('Composition%'!$B10,0,AJ$14)))-IF(AJ$2=2,0,OFFSET('Composition%'!$B10,0,AJ$17)*OFFSET('Composition%'!$B10,0,AJ$18)*(AJ$24*EXP(-AJ$25/($B40+273)/RGas)))</f>
        <v>0</v>
      </c>
      <c r="AK40" s="73">
        <f ca="1">IF(AK$2=0,0,AK$22*EXP(AK$23/($B40+273)/RGas)*(OFFSET('Composition%'!$B10,0,AK$13)*OFFSET('Composition%'!$B10,0,AK$14)))-IF(AK$2=2,0,OFFSET('Composition%'!$B10,0,AK$17)*OFFSET('Composition%'!$B10,0,AK$18)*(AK$24*EXP(-AK$25/($B40+273)/RGas)))</f>
        <v>0</v>
      </c>
      <c r="AL40" s="73">
        <f ca="1">IF(AL$2=0,0,AL$22*EXP(AL$23/($B40+273)/RGas)*(OFFSET('Composition%'!$B10,0,AL$13)*OFFSET('Composition%'!$B10,0,AL$14)))-IF(AL$2=2,0,OFFSET('Composition%'!$B10,0,AL$17)*OFFSET('Composition%'!$B10,0,AL$18)*(AL$24*EXP(-AL$25/($B40+273)/RGas)))</f>
        <v>0</v>
      </c>
      <c r="AM40" s="73"/>
      <c r="AN40" s="73">
        <f ca="1">IF(AN$2=0,0,AN$22*EXP(AN$23/($B40+273)/RGas)*(OFFSET('Composition%'!$B10,0,AN$13)*OFFSET('Composition%'!$B10,0,AN$14)))-IF(AN$2=2,0,OFFSET('Composition%'!$B10,0,AN$17)*OFFSET('Composition%'!$B10,0,AN$18)*(AN$24*EXP(-AN$25/($B40+273)/RGas)))</f>
        <v>0</v>
      </c>
      <c r="AO40" s="73">
        <f ca="1">IF(AO$2=0,0,AO$22*EXP(AO$23/($B40+273)/RGas)*(OFFSET('Composition%'!$B10,0,AO$13)*OFFSET('Composition%'!$B10,0,AO$14)))-IF(AO$2=2,0,OFFSET('Composition%'!$B10,0,AO$17)*OFFSET('Composition%'!$B10,0,AO$18)*(AO$24*EXP(-AO$25/($B40+273)/RGas)))</f>
        <v>0</v>
      </c>
      <c r="AP40" s="73">
        <f ca="1">IF(AP$2=0,0,AP$22*EXP(AP$23/($B40+273)/RGas)*(OFFSET('Composition%'!$B10,0,AP$13)*OFFSET('Composition%'!$B10,0,AP$14)))-IF(AP$2=2,0,OFFSET('Composition%'!$B10,0,AP$17)*OFFSET('Composition%'!$B10,0,AP$18)*(AP$24*EXP(-AP$25/($B40+273)/RGas)))</f>
        <v>2.0729962540530424E-12</v>
      </c>
      <c r="AQ40" s="73">
        <f ca="1">IF(AQ$2=0,0,AQ$22*EXP(AQ$23/($B40+273)/RGas)*(OFFSET('Composition%'!$B10,0,AQ$13)*OFFSET('Composition%'!$B10,0,AQ$14)))-IF(AQ$2=2,0,OFFSET('Composition%'!$B10,0,AQ$17)*OFFSET('Composition%'!$B10,0,AQ$18)*(AQ$24*EXP(-AQ$25/($B40+273)/RGas)))</f>
        <v>0</v>
      </c>
      <c r="AR40" s="73">
        <f ca="1">IF(AR$2=0,0,AR$22*EXP(AR$23/($B40+273)/RGas)*(OFFSET('Composition%'!$B10,0,AR$13)*OFFSET('Composition%'!$B10,0,AR$14)))-IF(AR$2=2,0,OFFSET('Composition%'!$B10,0,AR$17)*OFFSET('Composition%'!$B10,0,AR$18)*(AR$24*EXP(-AR$25/($B40+273)/RGas)))</f>
        <v>0</v>
      </c>
      <c r="AS40" s="73"/>
    </row>
    <row r="41" spans="1:45">
      <c r="A41" s="3">
        <f t="shared" si="18"/>
        <v>0.44999999999999996</v>
      </c>
      <c r="B41" s="60">
        <f ca="1">'Composition%'!B11</f>
        <v>407.16179908208483</v>
      </c>
      <c r="C41">
        <f t="shared" si="19"/>
        <v>30</v>
      </c>
      <c r="D41" s="4" t="e">
        <f ca="1">('Composition%'!BV11*ReactionRateK1!C41)^3</f>
        <v>#DIV/0!</v>
      </c>
      <c r="E41" s="4"/>
      <c r="F41" s="73">
        <f ca="1">IF(F$2=0,0,F$22*EXP(F$23/($B41+273)/RGas)*(OFFSET('Composition%'!$B11,0,F$13)*OFFSET('Composition%'!$B11,0,F$14)))-IF(F$2=2,0,OFFSET('Composition%'!$B11,0,F$17)*OFFSET('Composition%'!$B11,0,F$18)*(F$24*EXP(-F$25/($B41+273)/RGas)))</f>
        <v>9.6508060521504624E-3</v>
      </c>
      <c r="G41" s="73">
        <f ca="1">IF(G$2=0,0,G$22*EXP(G$23/($B41+273)/RGas)*(OFFSET('Composition%'!$B11,0,G$13)*OFFSET('Composition%'!$B11,0,G$14)))-IF(G$2=2,0,OFFSET('Composition%'!$B11,0,G$17)*OFFSET('Composition%'!$B11,0,G$18)*(G$24*EXP(-G$25/($B41+273)/RGas)))</f>
        <v>3.506893289908023E-3</v>
      </c>
      <c r="H41" s="73">
        <f ca="1">IF(H$2=0,0,H$22*EXP(H$23/($B41+273)/RGas)*(OFFSET('Composition%'!$B11,0,H$13)*OFFSET('Composition%'!$B11,0,H$14)))-IF(H$2=2,0,OFFSET('Composition%'!$B11,0,H$17)*OFFSET('Composition%'!$B11,0,H$18)*(H$24*EXP(-H$25/($B41+273)/RGas)))</f>
        <v>-1.3190508574662233E-7</v>
      </c>
      <c r="I41" s="73">
        <f ca="1">IF(I$2=0,0,I$22*EXP(I$23/($B41+273)/RGas)*(OFFSET('Composition%'!$B11,0,I$13)*OFFSET('Composition%'!$B11,0,I$14)))-IF(I$2=2,0,OFFSET('Composition%'!$B11,0,I$17)*OFFSET('Composition%'!$B11,0,I$18)*(I$24*EXP(-I$25/($B41+273)/RGas)))</f>
        <v>-5.2097760914105434E-3</v>
      </c>
      <c r="J41" s="73"/>
      <c r="K41" s="73">
        <f ca="1">IF(K$2=0,0,K$22*EXP(K$23/($B41+273)/RGas)*(OFFSET('Composition%'!$B11,0,K$13)*OFFSET('Composition%'!$B11,0,K$14)))-IF(K$2=2,0,OFFSET('Composition%'!$B11,0,K$17)*OFFSET('Composition%'!$B11,0,K$18)*(K$24*EXP(-K$25/($B41+273)/RGas)))</f>
        <v>3.2172774036790773E-2</v>
      </c>
      <c r="L41" s="73">
        <f ca="1">IF(L$2=0,0,L$22*EXP(L$23/($B41+273)/RGas)*(OFFSET('Composition%'!$B11,0,L$13)*OFFSET('Composition%'!$B11,0,L$14)))-IF(L$2=2,0,OFFSET('Composition%'!$B11,0,L$17)*OFFSET('Composition%'!$B11,0,L$18)*(L$24*EXP(-L$25/($B41+273)/RGas)))</f>
        <v>7.5088614580692773E-3</v>
      </c>
      <c r="M41" s="73">
        <f ca="1">IF(M$2=0,0,M$22*EXP(M$23/($B41+273)/RGas)*(OFFSET('Composition%'!$B11,0,M$13)*OFFSET('Composition%'!$B11,0,M$14)))-IF(M$2=2,0,OFFSET('Composition%'!$B11,0,M$17)*OFFSET('Composition%'!$B11,0,M$18)*(M$24*EXP(-M$25/($B41+273)/RGas)))</f>
        <v>0</v>
      </c>
      <c r="N41" s="179"/>
      <c r="O41" s="73">
        <f ca="1">IF(O$2=0,0,O$22*EXP(O$23/($B41+273)/RGas)*(OFFSET('Composition%'!$B11,0,O$13)*OFFSET('Composition%'!$B11,0,O$14)))-IF(O$2=2,0,OFFSET('Composition%'!$B11,0,O$17)*OFFSET('Composition%'!$B11,0,O$18)*(O$24*EXP(-O$25/($B41+273)/RGas)))</f>
        <v>0</v>
      </c>
      <c r="P41" s="73">
        <f ca="1">IF(P$2=0,0,P$22*EXP(P$23/($B41+273)/RGas)*(OFFSET('Composition%'!$B11,0,P$13)*OFFSET('Composition%'!$B11,0,P$14)))-IF(P$2=2,0,OFFSET('Composition%'!$B11,0,P$17)*OFFSET('Composition%'!$B11,0,P$18)*(P$24*EXP(-P$25/($B41+273)/RGas)))</f>
        <v>1.3034457227500467E-3</v>
      </c>
      <c r="Q41" s="73">
        <f ca="1">IF(Q$2=0,0,Q$22*EXP(Q$23/($B41+273)/RGas)*(OFFSET('Composition%'!$B11,0,Q$13)*OFFSET('Composition%'!$B11,0,Q$14)))-IF(Q$2=2,0,OFFSET('Composition%'!$B11,0,Q$17)*OFFSET('Composition%'!$B11,0,Q$18)*(Q$24*EXP(-Q$25/($B41+273)/RGas)))</f>
        <v>3.9891509601446671E-6</v>
      </c>
      <c r="R41" s="73">
        <f ca="1">IF(R$2=0,0,R$22*EXP(R$23/($B41+273)/RGas)*(OFFSET('Composition%'!$B11,0,R$13)*OFFSET('Composition%'!$B11,0,R$14)))-IF(R$2=2,0,OFFSET('Composition%'!$B11,0,R$17)*OFFSET('Composition%'!$B11,0,R$18)*(R$24*EXP(-R$25/($B41+273)/RGas)))</f>
        <v>3.0744570968221925E-7</v>
      </c>
      <c r="S41" s="73"/>
      <c r="T41" s="73">
        <f ca="1">IF(T$2=0,0,T$22*EXP(T$23/($B41+273)/RGas)*(OFFSET('Composition%'!$B11,0,T$13)*OFFSET('Composition%'!$B11,0,T$14)))-IF(T$2=2,0,OFFSET('Composition%'!$B11,0,T$17)*OFFSET('Composition%'!$B11,0,T$18)*(T$24*EXP(-T$25/($B41+273)/RGas)))</f>
        <v>1.130221107908371E-2</v>
      </c>
      <c r="U41" s="73">
        <f ca="1">IF(U$2=0,0,U$22*EXP(U$23/($B41+273)/RGas)*(OFFSET('Composition%'!$B11,0,U$13)*OFFSET('Composition%'!$B11,0,U$14)))-IF(U$2=2,0,OFFSET('Composition%'!$B11,0,U$17)*OFFSET('Composition%'!$B11,0,U$18)*(U$24*EXP(-U$25/($B41+273)/RGas)))</f>
        <v>1.7506320146733008E-3</v>
      </c>
      <c r="V41" s="73">
        <f ca="1">IF(V$2=0,0,V$22*EXP(V$23/($B41+273)/RGas)*(OFFSET('Composition%'!$B11,0,V$13)*OFFSET('Composition%'!$B11,0,V$14)))-IF(V$2=2,0,OFFSET('Composition%'!$B11,0,V$17)*OFFSET('Composition%'!$B11,0,V$18)*(V$24*EXP(-V$25/($B41+273)/RGas)))</f>
        <v>0</v>
      </c>
      <c r="W41" s="73">
        <f ca="1">IF(W$2=0,0,W$22*EXP(W$23/($B41+273)/RGas)*(OFFSET('Composition%'!$B11,0,W$13)*OFFSET('Composition%'!$B11,0,W$14)))-IF(W$2=2,0,OFFSET('Composition%'!$B11,0,W$17)*OFFSET('Composition%'!$B11,0,W$18)*(W$24*EXP(-W$25/($B41+273)/RGas)))</f>
        <v>0</v>
      </c>
      <c r="X41" s="73">
        <f ca="1">IF(X$2=0,0,X$22*EXP(X$23/($B41+273)/RGas)*(OFFSET('Composition%'!$B11,0,X$13)*OFFSET('Composition%'!$B11,0,X$14)))-IF(X$2=2,0,OFFSET('Composition%'!$B11,0,X$17)*OFFSET('Composition%'!$B11,0,X$18)*(X$24*EXP(-X$25/($B41+273)/RGas)))</f>
        <v>3.2117573909604915E-8</v>
      </c>
      <c r="Y41" s="73">
        <f ca="1">IF(Y$2=0,0,Y$22*EXP(Y$23/($B41+273)/RGas)*(OFFSET('Composition%'!$B11,0,Y$13)*OFFSET('Composition%'!$B11,0,Y$14)))-IF(Y$2=2,0,OFFSET('Composition%'!$B11,0,Y$17)*OFFSET('Composition%'!$B11,0,Y$18)*(Y$24*EXP(-Y$25/($B41+273)/RGas)))</f>
        <v>1.5896300472876934E-9</v>
      </c>
      <c r="Z41" s="73">
        <f ca="1">IF(Z$2=0,0,Z$22*EXP(Z$23/($B41+273)/RGas)*(OFFSET('Composition%'!$B11,0,Z$13)*OFFSET('Composition%'!$B11,0,Z$14)))-IF(Z$2=2,0,OFFSET('Composition%'!$B11,0,Z$17)*OFFSET('Composition%'!$B11,0,Z$18)*(Z$24*EXP(-Z$25/($B41+273)/RGas)))</f>
        <v>0</v>
      </c>
      <c r="AA41" s="73">
        <f ca="1">IF(AA$2=0,0,AA$22*EXP(AA$23/($B41+273)/RGas)*(OFFSET('Composition%'!$B11,0,AA$13)*OFFSET('Composition%'!$B11,0,AA$14)))-IF(AA$2=2,0,OFFSET('Composition%'!$B11,0,AA$17)*OFFSET('Composition%'!$B11,0,AA$18)*(AA$24*EXP(-AA$25/($B41+273)/RGas)))</f>
        <v>0</v>
      </c>
      <c r="AB41" s="73">
        <f ca="1">IF(AB$2=0,0,AB$22*EXP(AB$23/($B41+273)/RGas)*(OFFSET('Composition%'!$B11,0,AB$13)*OFFSET('Composition%'!$B11,0,AB$14)))-IF(AB$2=2,0,OFFSET('Composition%'!$B11,0,AB$17)*OFFSET('Composition%'!$B11,0,AB$18)*(AB$24*EXP(-AB$25/($B41+273)/RGas)))</f>
        <v>0</v>
      </c>
      <c r="AC41" s="73">
        <f ca="1">IF(AC$2=0,0,AC$22*EXP(AC$23/($B41+273)/RGas)*(OFFSET('Composition%'!$B11,0,AC$13)*OFFSET('Composition%'!$B11,0,AC$14)))-IF(AC$2=2,0,OFFSET('Composition%'!$B11,0,AC$17)*OFFSET('Composition%'!$B11,0,AC$18)*(AC$24*EXP(-AC$25/($B41+273)/RGas)))</f>
        <v>0</v>
      </c>
      <c r="AD41" s="73">
        <f ca="1">IF(AD$2=0,0,AD$22*EXP(AD$23/($B41+273)/RGas)*(OFFSET('Composition%'!$B11,0,AD$13)*OFFSET('Composition%'!$B11,0,AD$14)))-IF(AD$2=2,0,OFFSET('Composition%'!$B11,0,AD$17)*OFFSET('Composition%'!$B11,0,AD$18)*(AD$24*EXP(-AD$25/($B41+273)/RGas)))</f>
        <v>0</v>
      </c>
      <c r="AE41" s="73">
        <f ca="1">IF(AE$2=0,0,AE$22*EXP(AE$23/($B41+273)/RGas)*(OFFSET('Composition%'!$B11,0,AE$13)*OFFSET('Composition%'!$B11,0,AE$14)))-IF(AE$2=2,0,OFFSET('Composition%'!$B11,0,AE$17)*OFFSET('Composition%'!$B11,0,AE$18)*(AE$24*EXP(-AE$25/($B41+273)/RGas)))</f>
        <v>0</v>
      </c>
      <c r="AF41" s="73"/>
      <c r="AG41" s="73">
        <f ca="1">IF(AG$2=0,0,AG$22*EXP(AG$23/($B41+273)/RGas)*(OFFSET('Composition%'!$B11,0,AG$13)*OFFSET('Composition%'!$B11,0,AG$14)))-IF(AG$2=2,0,OFFSET('Composition%'!$B11,0,AG$17)*OFFSET('Composition%'!$B11,0,AG$18)*(AG$24*EXP(-AG$25/($B41+273)/RGas)))</f>
        <v>0</v>
      </c>
      <c r="AH41" s="73">
        <f ca="1">IF(AH$2=0,0,AH$22*EXP(AH$23/($B41+273)/RGas)*(OFFSET('Composition%'!$B11,0,AH$13)*OFFSET('Composition%'!$B11,0,AH$14)))-IF(AH$2=2,0,OFFSET('Composition%'!$B11,0,AH$17)*OFFSET('Composition%'!$B11,0,AH$18)*(AH$24*EXP(-AH$25/($B41+273)/RGas)))</f>
        <v>0</v>
      </c>
      <c r="AI41" s="73">
        <f ca="1">IF(AI$2=0,0,AI$22*EXP(AI$23/($B41+273)/RGas)*(OFFSET('Composition%'!$B11,0,AI$13)*OFFSET('Composition%'!$B11,0,AI$14)))-IF(AI$2=2,0,OFFSET('Composition%'!$B11,0,AI$17)*OFFSET('Composition%'!$B11,0,AI$18)*(AI$24*EXP(-AI$25/($B41+273)/RGas)))</f>
        <v>0</v>
      </c>
      <c r="AJ41" s="73">
        <f ca="1">IF(AJ$2=0,0,AJ$22*EXP(AJ$23/($B41+273)/RGas)*(OFFSET('Composition%'!$B11,0,AJ$13)*OFFSET('Composition%'!$B11,0,AJ$14)))-IF(AJ$2=2,0,OFFSET('Composition%'!$B11,0,AJ$17)*OFFSET('Composition%'!$B11,0,AJ$18)*(AJ$24*EXP(-AJ$25/($B41+273)/RGas)))</f>
        <v>0</v>
      </c>
      <c r="AK41" s="73">
        <f ca="1">IF(AK$2=0,0,AK$22*EXP(AK$23/($B41+273)/RGas)*(OFFSET('Composition%'!$B11,0,AK$13)*OFFSET('Composition%'!$B11,0,AK$14)))-IF(AK$2=2,0,OFFSET('Composition%'!$B11,0,AK$17)*OFFSET('Composition%'!$B11,0,AK$18)*(AK$24*EXP(-AK$25/($B41+273)/RGas)))</f>
        <v>0</v>
      </c>
      <c r="AL41" s="73">
        <f ca="1">IF(AL$2=0,0,AL$22*EXP(AL$23/($B41+273)/RGas)*(OFFSET('Composition%'!$B11,0,AL$13)*OFFSET('Composition%'!$B11,0,AL$14)))-IF(AL$2=2,0,OFFSET('Composition%'!$B11,0,AL$17)*OFFSET('Composition%'!$B11,0,AL$18)*(AL$24*EXP(-AL$25/($B41+273)/RGas)))</f>
        <v>0</v>
      </c>
      <c r="AM41" s="73"/>
      <c r="AN41" s="73">
        <f ca="1">IF(AN$2=0,0,AN$22*EXP(AN$23/($B41+273)/RGas)*(OFFSET('Composition%'!$B11,0,AN$13)*OFFSET('Composition%'!$B11,0,AN$14)))-IF(AN$2=2,0,OFFSET('Composition%'!$B11,0,AN$17)*OFFSET('Composition%'!$B11,0,AN$18)*(AN$24*EXP(-AN$25/($B41+273)/RGas)))</f>
        <v>0</v>
      </c>
      <c r="AO41" s="73">
        <f ca="1">IF(AO$2=0,0,AO$22*EXP(AO$23/($B41+273)/RGas)*(OFFSET('Composition%'!$B11,0,AO$13)*OFFSET('Composition%'!$B11,0,AO$14)))-IF(AO$2=2,0,OFFSET('Composition%'!$B11,0,AO$17)*OFFSET('Composition%'!$B11,0,AO$18)*(AO$24*EXP(-AO$25/($B41+273)/RGas)))</f>
        <v>0</v>
      </c>
      <c r="AP41" s="73">
        <f ca="1">IF(AP$2=0,0,AP$22*EXP(AP$23/($B41+273)/RGas)*(OFFSET('Composition%'!$B11,0,AP$13)*OFFSET('Composition%'!$B11,0,AP$14)))-IF(AP$2=2,0,OFFSET('Composition%'!$B11,0,AP$17)*OFFSET('Composition%'!$B11,0,AP$18)*(AP$24*EXP(-AP$25/($B41+273)/RGas)))</f>
        <v>2.1489275036372412E-12</v>
      </c>
      <c r="AQ41" s="73">
        <f ca="1">IF(AQ$2=0,0,AQ$22*EXP(AQ$23/($B41+273)/RGas)*(OFFSET('Composition%'!$B11,0,AQ$13)*OFFSET('Composition%'!$B11,0,AQ$14)))-IF(AQ$2=2,0,OFFSET('Composition%'!$B11,0,AQ$17)*OFFSET('Composition%'!$B11,0,AQ$18)*(AQ$24*EXP(-AQ$25/($B41+273)/RGas)))</f>
        <v>0</v>
      </c>
      <c r="AR41" s="73">
        <f ca="1">IF(AR$2=0,0,AR$22*EXP(AR$23/($B41+273)/RGas)*(OFFSET('Composition%'!$B11,0,AR$13)*OFFSET('Composition%'!$B11,0,AR$14)))-IF(AR$2=2,0,OFFSET('Composition%'!$B11,0,AR$17)*OFFSET('Composition%'!$B11,0,AR$18)*(AR$24*EXP(-AR$25/($B41+273)/RGas)))</f>
        <v>0</v>
      </c>
      <c r="AS41" s="73"/>
    </row>
    <row r="42" spans="1:45">
      <c r="A42" s="3">
        <f t="shared" si="18"/>
        <v>0.49999999999999994</v>
      </c>
      <c r="B42" s="60">
        <f ca="1">'Composition%'!B12</f>
        <v>407.56131861581531</v>
      </c>
      <c r="C42">
        <f t="shared" si="19"/>
        <v>30</v>
      </c>
      <c r="D42" s="4" t="e">
        <f ca="1">('Composition%'!BV12*ReactionRateK1!C42)^3</f>
        <v>#DIV/0!</v>
      </c>
      <c r="E42" s="4"/>
      <c r="F42" s="73">
        <f ca="1">IF(F$2=0,0,F$22*EXP(F$23/($B42+273)/RGas)*(OFFSET('Composition%'!$B12,0,F$13)*OFFSET('Composition%'!$B12,0,F$14)))-IF(F$2=2,0,OFFSET('Composition%'!$B12,0,F$17)*OFFSET('Composition%'!$B12,0,F$18)*(F$24*EXP(-F$25/($B42+273)/RGas)))</f>
        <v>9.3717950394917437E-3</v>
      </c>
      <c r="G42" s="73">
        <f ca="1">IF(G$2=0,0,G$22*EXP(G$23/($B42+273)/RGas)*(OFFSET('Composition%'!$B12,0,G$13)*OFFSET('Composition%'!$B12,0,G$14)))-IF(G$2=2,0,OFFSET('Composition%'!$B12,0,G$17)*OFFSET('Composition%'!$B12,0,G$18)*(G$24*EXP(-G$25/($B42+273)/RGas)))</f>
        <v>3.4078355728294298E-3</v>
      </c>
      <c r="H42" s="73">
        <f ca="1">IF(H$2=0,0,H$22*EXP(H$23/($B42+273)/RGas)*(OFFSET('Composition%'!$B12,0,H$13)*OFFSET('Composition%'!$B12,0,H$14)))-IF(H$2=2,0,OFFSET('Composition%'!$B12,0,H$17)*OFFSET('Composition%'!$B12,0,H$18)*(H$24*EXP(-H$25/($B42+273)/RGas)))</f>
        <v>-2.0527489184731691E-7</v>
      </c>
      <c r="I42" s="73">
        <f ca="1">IF(I$2=0,0,I$22*EXP(I$23/($B42+273)/RGas)*(OFFSET('Composition%'!$B12,0,I$13)*OFFSET('Composition%'!$B12,0,I$14)))-IF(I$2=2,0,OFFSET('Composition%'!$B12,0,I$17)*OFFSET('Composition%'!$B12,0,I$18)*(I$24*EXP(-I$25/($B42+273)/RGas)))</f>
        <v>-4.745572493528678E-3</v>
      </c>
      <c r="J42" s="73"/>
      <c r="K42" s="73">
        <f ca="1">IF(K$2=0,0,K$22*EXP(K$23/($B42+273)/RGas)*(OFFSET('Composition%'!$B12,0,K$13)*OFFSET('Composition%'!$B12,0,K$14)))-IF(K$2=2,0,OFFSET('Composition%'!$B12,0,K$17)*OFFSET('Composition%'!$B12,0,K$18)*(K$24*EXP(-K$25/($B42+273)/RGas)))</f>
        <v>3.1520079613079774E-2</v>
      </c>
      <c r="L42" s="73">
        <f ca="1">IF(L$2=0,0,L$22*EXP(L$23/($B42+273)/RGas)*(OFFSET('Composition%'!$B12,0,L$13)*OFFSET('Composition%'!$B12,0,L$14)))-IF(L$2=2,0,OFFSET('Composition%'!$B12,0,L$17)*OFFSET('Composition%'!$B12,0,L$18)*(L$24*EXP(-L$25/($B42+273)/RGas)))</f>
        <v>7.2857976850355536E-3</v>
      </c>
      <c r="M42" s="73">
        <f ca="1">IF(M$2=0,0,M$22*EXP(M$23/($B42+273)/RGas)*(OFFSET('Composition%'!$B12,0,M$13)*OFFSET('Composition%'!$B12,0,M$14)))-IF(M$2=2,0,OFFSET('Composition%'!$B12,0,M$17)*OFFSET('Composition%'!$B12,0,M$18)*(M$24*EXP(-M$25/($B42+273)/RGas)))</f>
        <v>0</v>
      </c>
      <c r="N42" s="179"/>
      <c r="O42" s="73">
        <f ca="1">IF(O$2=0,0,O$22*EXP(O$23/($B42+273)/RGas)*(OFFSET('Composition%'!$B12,0,O$13)*OFFSET('Composition%'!$B12,0,O$14)))-IF(O$2=2,0,OFFSET('Composition%'!$B12,0,O$17)*OFFSET('Composition%'!$B12,0,O$18)*(O$24*EXP(-O$25/($B42+273)/RGas)))</f>
        <v>0</v>
      </c>
      <c r="P42" s="73">
        <f ca="1">IF(P$2=0,0,P$22*EXP(P$23/($B42+273)/RGas)*(OFFSET('Composition%'!$B12,0,P$13)*OFFSET('Composition%'!$B12,0,P$14)))-IF(P$2=2,0,OFFSET('Composition%'!$B12,0,P$17)*OFFSET('Composition%'!$B12,0,P$18)*(P$24*EXP(-P$25/($B42+273)/RGas)))</f>
        <v>1.5565486667024637E-3</v>
      </c>
      <c r="Q42" s="73">
        <f ca="1">IF(Q$2=0,0,Q$22*EXP(Q$23/($B42+273)/RGas)*(OFFSET('Composition%'!$B12,0,Q$13)*OFFSET('Composition%'!$B12,0,Q$14)))-IF(Q$2=2,0,OFFSET('Composition%'!$B12,0,Q$17)*OFFSET('Composition%'!$B12,0,Q$18)*(Q$24*EXP(-Q$25/($B42+273)/RGas)))</f>
        <v>4.7757044351103336E-6</v>
      </c>
      <c r="R42" s="73">
        <f ca="1">IF(R$2=0,0,R$22*EXP(R$23/($B42+273)/RGas)*(OFFSET('Composition%'!$B12,0,R$13)*OFFSET('Composition%'!$B12,0,R$14)))-IF(R$2=2,0,OFFSET('Composition%'!$B12,0,R$17)*OFFSET('Composition%'!$B12,0,R$18)*(R$24*EXP(-R$25/($B42+273)/RGas)))</f>
        <v>3.7263708815174643E-7</v>
      </c>
      <c r="S42" s="73"/>
      <c r="T42" s="73">
        <f ca="1">IF(T$2=0,0,T$22*EXP(T$23/($B42+273)/RGas)*(OFFSET('Composition%'!$B12,0,T$13)*OFFSET('Composition%'!$B12,0,T$14)))-IF(T$2=2,0,OFFSET('Composition%'!$B12,0,T$17)*OFFSET('Composition%'!$B12,0,T$18)*(T$24*EXP(-T$25/($B42+273)/RGas)))</f>
        <v>1.0651256478614656E-2</v>
      </c>
      <c r="U42" s="73">
        <f ca="1">IF(U$2=0,0,U$22*EXP(U$23/($B42+273)/RGas)*(OFFSET('Composition%'!$B12,0,U$13)*OFFSET('Composition%'!$B12,0,U$14)))-IF(U$2=2,0,OFFSET('Composition%'!$B12,0,U$17)*OFFSET('Composition%'!$B12,0,U$18)*(U$24*EXP(-U$25/($B42+273)/RGas)))</f>
        <v>1.5214604392415542E-3</v>
      </c>
      <c r="V42" s="73">
        <f ca="1">IF(V$2=0,0,V$22*EXP(V$23/($B42+273)/RGas)*(OFFSET('Composition%'!$B12,0,V$13)*OFFSET('Composition%'!$B12,0,V$14)))-IF(V$2=2,0,OFFSET('Composition%'!$B12,0,V$17)*OFFSET('Composition%'!$B12,0,V$18)*(V$24*EXP(-V$25/($B42+273)/RGas)))</f>
        <v>0</v>
      </c>
      <c r="W42" s="73">
        <f ca="1">IF(W$2=0,0,W$22*EXP(W$23/($B42+273)/RGas)*(OFFSET('Composition%'!$B12,0,W$13)*OFFSET('Composition%'!$B12,0,W$14)))-IF(W$2=2,0,OFFSET('Composition%'!$B12,0,W$17)*OFFSET('Composition%'!$B12,0,W$18)*(W$24*EXP(-W$25/($B42+273)/RGas)))</f>
        <v>0</v>
      </c>
      <c r="X42" s="73">
        <f ca="1">IF(X$2=0,0,X$22*EXP(X$23/($B42+273)/RGas)*(OFFSET('Composition%'!$B12,0,X$13)*OFFSET('Composition%'!$B12,0,X$14)))-IF(X$2=2,0,OFFSET('Composition%'!$B12,0,X$17)*OFFSET('Composition%'!$B12,0,X$18)*(X$24*EXP(-X$25/($B42+273)/RGas)))</f>
        <v>3.1657439641091849E-8</v>
      </c>
      <c r="Y42" s="73">
        <f ca="1">IF(Y$2=0,0,Y$22*EXP(Y$23/($B42+273)/RGas)*(OFFSET('Composition%'!$B12,0,Y$13)*OFFSET('Composition%'!$B12,0,Y$14)))-IF(Y$2=2,0,OFFSET('Composition%'!$B12,0,Y$17)*OFFSET('Composition%'!$B12,0,Y$18)*(Y$24*EXP(-Y$25/($B42+273)/RGas)))</f>
        <v>1.5668561210542318E-9</v>
      </c>
      <c r="Z42" s="73">
        <f ca="1">IF(Z$2=0,0,Z$22*EXP(Z$23/($B42+273)/RGas)*(OFFSET('Composition%'!$B12,0,Z$13)*OFFSET('Composition%'!$B12,0,Z$14)))-IF(Z$2=2,0,OFFSET('Composition%'!$B12,0,Z$17)*OFFSET('Composition%'!$B12,0,Z$18)*(Z$24*EXP(-Z$25/($B42+273)/RGas)))</f>
        <v>0</v>
      </c>
      <c r="AA42" s="73">
        <f ca="1">IF(AA$2=0,0,AA$22*EXP(AA$23/($B42+273)/RGas)*(OFFSET('Composition%'!$B12,0,AA$13)*OFFSET('Composition%'!$B12,0,AA$14)))-IF(AA$2=2,0,OFFSET('Composition%'!$B12,0,AA$17)*OFFSET('Composition%'!$B12,0,AA$18)*(AA$24*EXP(-AA$25/($B42+273)/RGas)))</f>
        <v>0</v>
      </c>
      <c r="AB42" s="73">
        <f ca="1">IF(AB$2=0,0,AB$22*EXP(AB$23/($B42+273)/RGas)*(OFFSET('Composition%'!$B12,0,AB$13)*OFFSET('Composition%'!$B12,0,AB$14)))-IF(AB$2=2,0,OFFSET('Composition%'!$B12,0,AB$17)*OFFSET('Composition%'!$B12,0,AB$18)*(AB$24*EXP(-AB$25/($B42+273)/RGas)))</f>
        <v>0</v>
      </c>
      <c r="AC42" s="73">
        <f ca="1">IF(AC$2=0,0,AC$22*EXP(AC$23/($B42+273)/RGas)*(OFFSET('Composition%'!$B12,0,AC$13)*OFFSET('Composition%'!$B12,0,AC$14)))-IF(AC$2=2,0,OFFSET('Composition%'!$B12,0,AC$17)*OFFSET('Composition%'!$B12,0,AC$18)*(AC$24*EXP(-AC$25/($B42+273)/RGas)))</f>
        <v>0</v>
      </c>
      <c r="AD42" s="73">
        <f ca="1">IF(AD$2=0,0,AD$22*EXP(AD$23/($B42+273)/RGas)*(OFFSET('Composition%'!$B12,0,AD$13)*OFFSET('Composition%'!$B12,0,AD$14)))-IF(AD$2=2,0,OFFSET('Composition%'!$B12,0,AD$17)*OFFSET('Composition%'!$B12,0,AD$18)*(AD$24*EXP(-AD$25/($B42+273)/RGas)))</f>
        <v>0</v>
      </c>
      <c r="AE42" s="73">
        <f ca="1">IF(AE$2=0,0,AE$22*EXP(AE$23/($B42+273)/RGas)*(OFFSET('Composition%'!$B12,0,AE$13)*OFFSET('Composition%'!$B12,0,AE$14)))-IF(AE$2=2,0,OFFSET('Composition%'!$B12,0,AE$17)*OFFSET('Composition%'!$B12,0,AE$18)*(AE$24*EXP(-AE$25/($B42+273)/RGas)))</f>
        <v>0</v>
      </c>
      <c r="AF42" s="73"/>
      <c r="AG42" s="73">
        <f ca="1">IF(AG$2=0,0,AG$22*EXP(AG$23/($B42+273)/RGas)*(OFFSET('Composition%'!$B12,0,AG$13)*OFFSET('Composition%'!$B12,0,AG$14)))-IF(AG$2=2,0,OFFSET('Composition%'!$B12,0,AG$17)*OFFSET('Composition%'!$B12,0,AG$18)*(AG$24*EXP(-AG$25/($B42+273)/RGas)))</f>
        <v>0</v>
      </c>
      <c r="AH42" s="73">
        <f ca="1">IF(AH$2=0,0,AH$22*EXP(AH$23/($B42+273)/RGas)*(OFFSET('Composition%'!$B12,0,AH$13)*OFFSET('Composition%'!$B12,0,AH$14)))-IF(AH$2=2,0,OFFSET('Composition%'!$B12,0,AH$17)*OFFSET('Composition%'!$B12,0,AH$18)*(AH$24*EXP(-AH$25/($B42+273)/RGas)))</f>
        <v>0</v>
      </c>
      <c r="AI42" s="73">
        <f ca="1">IF(AI$2=0,0,AI$22*EXP(AI$23/($B42+273)/RGas)*(OFFSET('Composition%'!$B12,0,AI$13)*OFFSET('Composition%'!$B12,0,AI$14)))-IF(AI$2=2,0,OFFSET('Composition%'!$B12,0,AI$17)*OFFSET('Composition%'!$B12,0,AI$18)*(AI$24*EXP(-AI$25/($B42+273)/RGas)))</f>
        <v>0</v>
      </c>
      <c r="AJ42" s="73">
        <f ca="1">IF(AJ$2=0,0,AJ$22*EXP(AJ$23/($B42+273)/RGas)*(OFFSET('Composition%'!$B12,0,AJ$13)*OFFSET('Composition%'!$B12,0,AJ$14)))-IF(AJ$2=2,0,OFFSET('Composition%'!$B12,0,AJ$17)*OFFSET('Composition%'!$B12,0,AJ$18)*(AJ$24*EXP(-AJ$25/($B42+273)/RGas)))</f>
        <v>0</v>
      </c>
      <c r="AK42" s="73">
        <f ca="1">IF(AK$2=0,0,AK$22*EXP(AK$23/($B42+273)/RGas)*(OFFSET('Composition%'!$B12,0,AK$13)*OFFSET('Composition%'!$B12,0,AK$14)))-IF(AK$2=2,0,OFFSET('Composition%'!$B12,0,AK$17)*OFFSET('Composition%'!$B12,0,AK$18)*(AK$24*EXP(-AK$25/($B42+273)/RGas)))</f>
        <v>0</v>
      </c>
      <c r="AL42" s="73">
        <f ca="1">IF(AL$2=0,0,AL$22*EXP(AL$23/($B42+273)/RGas)*(OFFSET('Composition%'!$B12,0,AL$13)*OFFSET('Composition%'!$B12,0,AL$14)))-IF(AL$2=2,0,OFFSET('Composition%'!$B12,0,AL$17)*OFFSET('Composition%'!$B12,0,AL$18)*(AL$24*EXP(-AL$25/($B42+273)/RGas)))</f>
        <v>0</v>
      </c>
      <c r="AM42" s="73"/>
      <c r="AN42" s="73">
        <f ca="1">IF(AN$2=0,0,AN$22*EXP(AN$23/($B42+273)/RGas)*(OFFSET('Composition%'!$B12,0,AN$13)*OFFSET('Composition%'!$B12,0,AN$14)))-IF(AN$2=2,0,OFFSET('Composition%'!$B12,0,AN$17)*OFFSET('Composition%'!$B12,0,AN$18)*(AN$24*EXP(-AN$25/($B42+273)/RGas)))</f>
        <v>0</v>
      </c>
      <c r="AO42" s="73">
        <f ca="1">IF(AO$2=0,0,AO$22*EXP(AO$23/($B42+273)/RGas)*(OFFSET('Composition%'!$B12,0,AO$13)*OFFSET('Composition%'!$B12,0,AO$14)))-IF(AO$2=2,0,OFFSET('Composition%'!$B12,0,AO$17)*OFFSET('Composition%'!$B12,0,AO$18)*(AO$24*EXP(-AO$25/($B42+273)/RGas)))</f>
        <v>0</v>
      </c>
      <c r="AP42" s="73">
        <f ca="1">IF(AP$2=0,0,AP$22*EXP(AP$23/($B42+273)/RGas)*(OFFSET('Composition%'!$B12,0,AP$13)*OFFSET('Composition%'!$B12,0,AP$14)))-IF(AP$2=2,0,OFFSET('Composition%'!$B12,0,AP$17)*OFFSET('Composition%'!$B12,0,AP$18)*(AP$24*EXP(-AP$25/($B42+273)/RGas)))</f>
        <v>2.2147270156271188E-12</v>
      </c>
      <c r="AQ42" s="73">
        <f ca="1">IF(AQ$2=0,0,AQ$22*EXP(AQ$23/($B42+273)/RGas)*(OFFSET('Composition%'!$B12,0,AQ$13)*OFFSET('Composition%'!$B12,0,AQ$14)))-IF(AQ$2=2,0,OFFSET('Composition%'!$B12,0,AQ$17)*OFFSET('Composition%'!$B12,0,AQ$18)*(AQ$24*EXP(-AQ$25/($B42+273)/RGas)))</f>
        <v>0</v>
      </c>
      <c r="AR42" s="73">
        <f ca="1">IF(AR$2=0,0,AR$22*EXP(AR$23/($B42+273)/RGas)*(OFFSET('Composition%'!$B12,0,AR$13)*OFFSET('Composition%'!$B12,0,AR$14)))-IF(AR$2=2,0,OFFSET('Composition%'!$B12,0,AR$17)*OFFSET('Composition%'!$B12,0,AR$18)*(AR$24*EXP(-AR$25/($B42+273)/RGas)))</f>
        <v>0</v>
      </c>
      <c r="AS42" s="73"/>
    </row>
    <row r="43" spans="1:45">
      <c r="A43" s="3">
        <f t="shared" si="18"/>
        <v>0.54999999999999993</v>
      </c>
      <c r="B43" s="60">
        <f ca="1">'Composition%'!B13</f>
        <v>407.92190916068921</v>
      </c>
      <c r="C43">
        <f t="shared" si="19"/>
        <v>30</v>
      </c>
      <c r="D43" s="4" t="e">
        <f ca="1">('Composition%'!BV13*ReactionRateK1!C43)^3</f>
        <v>#DIV/0!</v>
      </c>
      <c r="E43" s="4"/>
      <c r="F43" s="73">
        <f ca="1">IF(F$2=0,0,F$22*EXP(F$23/($B43+273)/RGas)*(OFFSET('Composition%'!$B13,0,F$13)*OFFSET('Composition%'!$B13,0,F$14)))-IF(F$2=2,0,OFFSET('Composition%'!$B13,0,F$17)*OFFSET('Composition%'!$B13,0,F$18)*(F$24*EXP(-F$25/($B43+273)/RGas)))</f>
        <v>9.1023454134720131E-3</v>
      </c>
      <c r="G43" s="73">
        <f ca="1">IF(G$2=0,0,G$22*EXP(G$23/($B43+273)/RGas)*(OFFSET('Composition%'!$B13,0,G$13)*OFFSET('Composition%'!$B13,0,G$14)))-IF(G$2=2,0,OFFSET('Composition%'!$B13,0,G$17)*OFFSET('Composition%'!$B13,0,G$18)*(G$24*EXP(-G$25/($B43+273)/RGas)))</f>
        <v>3.3123400013014676E-3</v>
      </c>
      <c r="H43" s="73">
        <f ca="1">IF(H$2=0,0,H$22*EXP(H$23/($B43+273)/RGas)*(OFFSET('Composition%'!$B13,0,H$13)*OFFSET('Composition%'!$B13,0,H$14)))-IF(H$2=2,0,OFFSET('Composition%'!$B13,0,H$17)*OFFSET('Composition%'!$B13,0,H$18)*(H$24*EXP(-H$25/($B43+273)/RGas)))</f>
        <v>-2.8124359870454191E-7</v>
      </c>
      <c r="I43" s="73">
        <f ca="1">IF(I$2=0,0,I$22*EXP(I$23/($B43+273)/RGas)*(OFFSET('Composition%'!$B13,0,I$13)*OFFSET('Composition%'!$B13,0,I$14)))-IF(I$2=2,0,OFFSET('Composition%'!$B13,0,I$17)*OFFSET('Composition%'!$B13,0,I$18)*(I$24*EXP(-I$25/($B43+273)/RGas)))</f>
        <v>-4.316319174801621E-3</v>
      </c>
      <c r="J43" s="73"/>
      <c r="K43" s="73">
        <f ca="1">IF(K$2=0,0,K$22*EXP(K$23/($B43+273)/RGas)*(OFFSET('Composition%'!$B13,0,K$13)*OFFSET('Composition%'!$B13,0,K$14)))-IF(K$2=2,0,OFFSET('Composition%'!$B13,0,K$17)*OFFSET('Composition%'!$B13,0,K$18)*(K$24*EXP(-K$25/($B43+273)/RGas)))</f>
        <v>3.0878376823119232E-2</v>
      </c>
      <c r="L43" s="73">
        <f ca="1">IF(L$2=0,0,L$22*EXP(L$23/($B43+273)/RGas)*(OFFSET('Composition%'!$B13,0,L$13)*OFFSET('Composition%'!$B13,0,L$14)))-IF(L$2=2,0,OFFSET('Composition%'!$B13,0,L$17)*OFFSET('Composition%'!$B13,0,L$18)*(L$24*EXP(-L$25/($B43+273)/RGas)))</f>
        <v>6.7108258146582533E-3</v>
      </c>
      <c r="M43" s="73">
        <f ca="1">IF(M$2=0,0,M$22*EXP(M$23/($B43+273)/RGas)*(OFFSET('Composition%'!$B13,0,M$13)*OFFSET('Composition%'!$B13,0,M$14)))-IF(M$2=2,0,OFFSET('Composition%'!$B13,0,M$17)*OFFSET('Composition%'!$B13,0,M$18)*(M$24*EXP(-M$25/($B43+273)/RGas)))</f>
        <v>0</v>
      </c>
      <c r="N43" s="179"/>
      <c r="O43" s="73">
        <f ca="1">IF(O$2=0,0,O$22*EXP(O$23/($B43+273)/RGas)*(OFFSET('Composition%'!$B13,0,O$13)*OFFSET('Composition%'!$B13,0,O$14)))-IF(O$2=2,0,OFFSET('Composition%'!$B13,0,O$17)*OFFSET('Composition%'!$B13,0,O$18)*(O$24*EXP(-O$25/($B43+273)/RGas)))</f>
        <v>0</v>
      </c>
      <c r="P43" s="73">
        <f ca="1">IF(P$2=0,0,P$22*EXP(P$23/($B43+273)/RGas)*(OFFSET('Composition%'!$B13,0,P$13)*OFFSET('Composition%'!$B13,0,P$14)))-IF(P$2=2,0,OFFSET('Composition%'!$B13,0,P$17)*OFFSET('Composition%'!$B13,0,P$18)*(P$24*EXP(-P$25/($B43+273)/RGas)))</f>
        <v>1.821836561228375E-3</v>
      </c>
      <c r="Q43" s="73">
        <f ca="1">IF(Q$2=0,0,Q$22*EXP(Q$23/($B43+273)/RGas)*(OFFSET('Composition%'!$B13,0,Q$13)*OFFSET('Composition%'!$B13,0,Q$14)))-IF(Q$2=2,0,OFFSET('Composition%'!$B13,0,Q$17)*OFFSET('Composition%'!$B13,0,Q$18)*(Q$24*EXP(-Q$25/($B43+273)/RGas)))</f>
        <v>5.6148175839386099E-6</v>
      </c>
      <c r="R43" s="73">
        <f ca="1">IF(R$2=0,0,R$22*EXP(R$23/($B43+273)/RGas)*(OFFSET('Composition%'!$B13,0,R$13)*OFFSET('Composition%'!$B13,0,R$14)))-IF(R$2=2,0,OFFSET('Composition%'!$B13,0,R$17)*OFFSET('Composition%'!$B13,0,R$18)*(R$24*EXP(-R$25/($B43+273)/RGas)))</f>
        <v>4.4431673967927106E-7</v>
      </c>
      <c r="S43" s="73"/>
      <c r="T43" s="73">
        <f ca="1">IF(T$2=0,0,T$22*EXP(T$23/($B43+273)/RGas)*(OFFSET('Composition%'!$B13,0,T$13)*OFFSET('Composition%'!$B13,0,T$14)))-IF(T$2=2,0,OFFSET('Composition%'!$B13,0,T$17)*OFFSET('Composition%'!$B13,0,T$18)*(T$24*EXP(-T$25/($B43+273)/RGas)))</f>
        <v>1.003927208457925E-2</v>
      </c>
      <c r="U43" s="73">
        <f ca="1">IF(U$2=0,0,U$22*EXP(U$23/($B43+273)/RGas)*(OFFSET('Composition%'!$B13,0,U$13)*OFFSET('Composition%'!$B13,0,U$14)))-IF(U$2=2,0,OFFSET('Composition%'!$B13,0,U$17)*OFFSET('Composition%'!$B13,0,U$18)*(U$24*EXP(-U$25/($B43+273)/RGas)))</f>
        <v>1.3258679803570816E-3</v>
      </c>
      <c r="V43" s="73">
        <f ca="1">IF(V$2=0,0,V$22*EXP(V$23/($B43+273)/RGas)*(OFFSET('Composition%'!$B13,0,V$13)*OFFSET('Composition%'!$B13,0,V$14)))-IF(V$2=2,0,OFFSET('Composition%'!$B13,0,V$17)*OFFSET('Composition%'!$B13,0,V$18)*(V$24*EXP(-V$25/($B43+273)/RGas)))</f>
        <v>0</v>
      </c>
      <c r="W43" s="73">
        <f ca="1">IF(W$2=0,0,W$22*EXP(W$23/($B43+273)/RGas)*(OFFSET('Composition%'!$B13,0,W$13)*OFFSET('Composition%'!$B13,0,W$14)))-IF(W$2=2,0,OFFSET('Composition%'!$B13,0,W$17)*OFFSET('Composition%'!$B13,0,W$18)*(W$24*EXP(-W$25/($B43+273)/RGas)))</f>
        <v>0</v>
      </c>
      <c r="X43" s="73">
        <f ca="1">IF(X$2=0,0,X$22*EXP(X$23/($B43+273)/RGas)*(OFFSET('Composition%'!$B13,0,X$13)*OFFSET('Composition%'!$B13,0,X$14)))-IF(X$2=2,0,OFFSET('Composition%'!$B13,0,X$17)*OFFSET('Composition%'!$B13,0,X$18)*(X$24*EXP(-X$25/($B43+273)/RGas)))</f>
        <v>3.1228335939102574E-8</v>
      </c>
      <c r="Y43" s="73">
        <f ca="1">IF(Y$2=0,0,Y$22*EXP(Y$23/($B43+273)/RGas)*(OFFSET('Composition%'!$B13,0,Y$13)*OFFSET('Composition%'!$B13,0,Y$14)))-IF(Y$2=2,0,OFFSET('Composition%'!$B13,0,Y$17)*OFFSET('Composition%'!$B13,0,Y$18)*(Y$24*EXP(-Y$25/($B43+273)/RGas)))</f>
        <v>1.5456180244282425E-9</v>
      </c>
      <c r="Z43" s="73">
        <f ca="1">IF(Z$2=0,0,Z$22*EXP(Z$23/($B43+273)/RGas)*(OFFSET('Composition%'!$B13,0,Z$13)*OFFSET('Composition%'!$B13,0,Z$14)))-IF(Z$2=2,0,OFFSET('Composition%'!$B13,0,Z$17)*OFFSET('Composition%'!$B13,0,Z$18)*(Z$24*EXP(-Z$25/($B43+273)/RGas)))</f>
        <v>0</v>
      </c>
      <c r="AA43" s="73">
        <f ca="1">IF(AA$2=0,0,AA$22*EXP(AA$23/($B43+273)/RGas)*(OFFSET('Composition%'!$B13,0,AA$13)*OFFSET('Composition%'!$B13,0,AA$14)))-IF(AA$2=2,0,OFFSET('Composition%'!$B13,0,AA$17)*OFFSET('Composition%'!$B13,0,AA$18)*(AA$24*EXP(-AA$25/($B43+273)/RGas)))</f>
        <v>0</v>
      </c>
      <c r="AB43" s="73">
        <f ca="1">IF(AB$2=0,0,AB$22*EXP(AB$23/($B43+273)/RGas)*(OFFSET('Composition%'!$B13,0,AB$13)*OFFSET('Composition%'!$B13,0,AB$14)))-IF(AB$2=2,0,OFFSET('Composition%'!$B13,0,AB$17)*OFFSET('Composition%'!$B13,0,AB$18)*(AB$24*EXP(-AB$25/($B43+273)/RGas)))</f>
        <v>0</v>
      </c>
      <c r="AC43" s="73">
        <f ca="1">IF(AC$2=0,0,AC$22*EXP(AC$23/($B43+273)/RGas)*(OFFSET('Composition%'!$B13,0,AC$13)*OFFSET('Composition%'!$B13,0,AC$14)))-IF(AC$2=2,0,OFFSET('Composition%'!$B13,0,AC$17)*OFFSET('Composition%'!$B13,0,AC$18)*(AC$24*EXP(-AC$25/($B43+273)/RGas)))</f>
        <v>0</v>
      </c>
      <c r="AD43" s="73">
        <f ca="1">IF(AD$2=0,0,AD$22*EXP(AD$23/($B43+273)/RGas)*(OFFSET('Composition%'!$B13,0,AD$13)*OFFSET('Composition%'!$B13,0,AD$14)))-IF(AD$2=2,0,OFFSET('Composition%'!$B13,0,AD$17)*OFFSET('Composition%'!$B13,0,AD$18)*(AD$24*EXP(-AD$25/($B43+273)/RGas)))</f>
        <v>0</v>
      </c>
      <c r="AE43" s="73">
        <f ca="1">IF(AE$2=0,0,AE$22*EXP(AE$23/($B43+273)/RGas)*(OFFSET('Composition%'!$B13,0,AE$13)*OFFSET('Composition%'!$B13,0,AE$14)))-IF(AE$2=2,0,OFFSET('Composition%'!$B13,0,AE$17)*OFFSET('Composition%'!$B13,0,AE$18)*(AE$24*EXP(-AE$25/($B43+273)/RGas)))</f>
        <v>0</v>
      </c>
      <c r="AF43" s="73"/>
      <c r="AG43" s="73">
        <f ca="1">IF(AG$2=0,0,AG$22*EXP(AG$23/($B43+273)/RGas)*(OFFSET('Composition%'!$B13,0,AG$13)*OFFSET('Composition%'!$B13,0,AG$14)))-IF(AG$2=2,0,OFFSET('Composition%'!$B13,0,AG$17)*OFFSET('Composition%'!$B13,0,AG$18)*(AG$24*EXP(-AG$25/($B43+273)/RGas)))</f>
        <v>0</v>
      </c>
      <c r="AH43" s="73">
        <f ca="1">IF(AH$2=0,0,AH$22*EXP(AH$23/($B43+273)/RGas)*(OFFSET('Composition%'!$B13,0,AH$13)*OFFSET('Composition%'!$B13,0,AH$14)))-IF(AH$2=2,0,OFFSET('Composition%'!$B13,0,AH$17)*OFFSET('Composition%'!$B13,0,AH$18)*(AH$24*EXP(-AH$25/($B43+273)/RGas)))</f>
        <v>0</v>
      </c>
      <c r="AI43" s="73">
        <f ca="1">IF(AI$2=0,0,AI$22*EXP(AI$23/($B43+273)/RGas)*(OFFSET('Composition%'!$B13,0,AI$13)*OFFSET('Composition%'!$B13,0,AI$14)))-IF(AI$2=2,0,OFFSET('Composition%'!$B13,0,AI$17)*OFFSET('Composition%'!$B13,0,AI$18)*(AI$24*EXP(-AI$25/($B43+273)/RGas)))</f>
        <v>0</v>
      </c>
      <c r="AJ43" s="73">
        <f ca="1">IF(AJ$2=0,0,AJ$22*EXP(AJ$23/($B43+273)/RGas)*(OFFSET('Composition%'!$B13,0,AJ$13)*OFFSET('Composition%'!$B13,0,AJ$14)))-IF(AJ$2=2,0,OFFSET('Composition%'!$B13,0,AJ$17)*OFFSET('Composition%'!$B13,0,AJ$18)*(AJ$24*EXP(-AJ$25/($B43+273)/RGas)))</f>
        <v>0</v>
      </c>
      <c r="AK43" s="73">
        <f ca="1">IF(AK$2=0,0,AK$22*EXP(AK$23/($B43+273)/RGas)*(OFFSET('Composition%'!$B13,0,AK$13)*OFFSET('Composition%'!$B13,0,AK$14)))-IF(AK$2=2,0,OFFSET('Composition%'!$B13,0,AK$17)*OFFSET('Composition%'!$B13,0,AK$18)*(AK$24*EXP(-AK$25/($B43+273)/RGas)))</f>
        <v>0</v>
      </c>
      <c r="AL43" s="73">
        <f ca="1">IF(AL$2=0,0,AL$22*EXP(AL$23/($B43+273)/RGas)*(OFFSET('Composition%'!$B13,0,AL$13)*OFFSET('Composition%'!$B13,0,AL$14)))-IF(AL$2=2,0,OFFSET('Composition%'!$B13,0,AL$17)*OFFSET('Composition%'!$B13,0,AL$18)*(AL$24*EXP(-AL$25/($B43+273)/RGas)))</f>
        <v>0</v>
      </c>
      <c r="AM43" s="73"/>
      <c r="AN43" s="73">
        <f ca="1">IF(AN$2=0,0,AN$22*EXP(AN$23/($B43+273)/RGas)*(OFFSET('Composition%'!$B13,0,AN$13)*OFFSET('Composition%'!$B13,0,AN$14)))-IF(AN$2=2,0,OFFSET('Composition%'!$B13,0,AN$17)*OFFSET('Composition%'!$B13,0,AN$18)*(AN$24*EXP(-AN$25/($B43+273)/RGas)))</f>
        <v>0</v>
      </c>
      <c r="AO43" s="73">
        <f ca="1">IF(AO$2=0,0,AO$22*EXP(AO$23/($B43+273)/RGas)*(OFFSET('Composition%'!$B13,0,AO$13)*OFFSET('Composition%'!$B13,0,AO$14)))-IF(AO$2=2,0,OFFSET('Composition%'!$B13,0,AO$17)*OFFSET('Composition%'!$B13,0,AO$18)*(AO$24*EXP(-AO$25/($B43+273)/RGas)))</f>
        <v>0</v>
      </c>
      <c r="AP43" s="73">
        <f ca="1">IF(AP$2=0,0,AP$22*EXP(AP$23/($B43+273)/RGas)*(OFFSET('Composition%'!$B13,0,AP$13)*OFFSET('Composition%'!$B13,0,AP$14)))-IF(AP$2=2,0,OFFSET('Composition%'!$B13,0,AP$17)*OFFSET('Composition%'!$B13,0,AP$18)*(AP$24*EXP(-AP$25/($B43+273)/RGas)))</f>
        <v>2.2719123823432998E-12</v>
      </c>
      <c r="AQ43" s="73">
        <f ca="1">IF(AQ$2=0,0,AQ$22*EXP(AQ$23/($B43+273)/RGas)*(OFFSET('Composition%'!$B13,0,AQ$13)*OFFSET('Composition%'!$B13,0,AQ$14)))-IF(AQ$2=2,0,OFFSET('Composition%'!$B13,0,AQ$17)*OFFSET('Composition%'!$B13,0,AQ$18)*(AQ$24*EXP(-AQ$25/($B43+273)/RGas)))</f>
        <v>0</v>
      </c>
      <c r="AR43" s="73">
        <f ca="1">IF(AR$2=0,0,AR$22*EXP(AR$23/($B43+273)/RGas)*(OFFSET('Composition%'!$B13,0,AR$13)*OFFSET('Composition%'!$B13,0,AR$14)))-IF(AR$2=2,0,OFFSET('Composition%'!$B13,0,AR$17)*OFFSET('Composition%'!$B13,0,AR$18)*(AR$24*EXP(-AR$25/($B43+273)/RGas)))</f>
        <v>0</v>
      </c>
      <c r="AS43" s="73"/>
    </row>
    <row r="44" spans="1:45">
      <c r="A44" s="3">
        <f t="shared" si="18"/>
        <v>0.6</v>
      </c>
      <c r="B44" s="60">
        <f ca="1">'Composition%'!B14</f>
        <v>408.25350496030347</v>
      </c>
      <c r="C44">
        <f t="shared" si="19"/>
        <v>30</v>
      </c>
      <c r="D44" s="4" t="e">
        <f ca="1">('Composition%'!BV14*ReactionRateK1!C44)^3</f>
        <v>#DIV/0!</v>
      </c>
      <c r="E44" s="4"/>
      <c r="F44" s="73">
        <f ca="1">IF(F$2=0,0,F$22*EXP(F$23/($B44+273)/RGas)*(OFFSET('Composition%'!$B14,0,F$13)*OFFSET('Composition%'!$B14,0,F$14)))-IF(F$2=2,0,OFFSET('Composition%'!$B14,0,F$17)*OFFSET('Composition%'!$B14,0,F$18)*(F$24*EXP(-F$25/($B44+273)/RGas)))</f>
        <v>8.8429677977564982E-3</v>
      </c>
      <c r="G44" s="73">
        <f ca="1">IF(G$2=0,0,G$22*EXP(G$23/($B44+273)/RGas)*(OFFSET('Composition%'!$B14,0,G$13)*OFFSET('Composition%'!$B14,0,G$14)))-IF(G$2=2,0,OFFSET('Composition%'!$B14,0,G$17)*OFFSET('Composition%'!$B14,0,G$18)*(G$24*EXP(-G$25/($B44+273)/RGas)))</f>
        <v>3.2205737453662718E-3</v>
      </c>
      <c r="H44" s="73">
        <f ca="1">IF(H$2=0,0,H$22*EXP(H$23/($B44+273)/RGas)*(OFFSET('Composition%'!$B14,0,H$13)*OFFSET('Composition%'!$B14,0,H$14)))-IF(H$2=2,0,OFFSET('Composition%'!$B14,0,H$17)*OFFSET('Composition%'!$B14,0,H$18)*(H$24*EXP(-H$25/($B44+273)/RGas)))</f>
        <v>-3.5925971301097847E-7</v>
      </c>
      <c r="I44" s="73">
        <f ca="1">IF(I$2=0,0,I$22*EXP(I$23/($B44+273)/RGas)*(OFFSET('Composition%'!$B14,0,I$13)*OFFSET('Composition%'!$B14,0,I$14)))-IF(I$2=2,0,OFFSET('Composition%'!$B14,0,I$17)*OFFSET('Composition%'!$B14,0,I$18)*(I$24*EXP(-I$25/($B44+273)/RGas)))</f>
        <v>-3.9197620040521634E-3</v>
      </c>
      <c r="J44" s="73"/>
      <c r="K44" s="73">
        <f ca="1">IF(K$2=0,0,K$22*EXP(K$23/($B44+273)/RGas)*(OFFSET('Composition%'!$B14,0,K$13)*OFFSET('Composition%'!$B14,0,K$14)))-IF(K$2=2,0,OFFSET('Composition%'!$B14,0,K$17)*OFFSET('Composition%'!$B14,0,K$18)*(K$24*EXP(-K$25/($B44+273)/RGas)))</f>
        <v>3.0253578203821983E-2</v>
      </c>
      <c r="L44" s="73">
        <f ca="1">IF(L$2=0,0,L$22*EXP(L$23/($B44+273)/RGas)*(OFFSET('Composition%'!$B14,0,L$13)*OFFSET('Composition%'!$B14,0,L$14)))-IF(L$2=2,0,OFFSET('Composition%'!$B14,0,L$17)*OFFSET('Composition%'!$B14,0,L$18)*(L$24*EXP(-L$25/($B44+273)/RGas)))</f>
        <v>5.8762661496370525E-3</v>
      </c>
      <c r="M44" s="73">
        <f ca="1">IF(M$2=0,0,M$22*EXP(M$23/($B44+273)/RGas)*(OFFSET('Composition%'!$B14,0,M$13)*OFFSET('Composition%'!$B14,0,M$14)))-IF(M$2=2,0,OFFSET('Composition%'!$B14,0,M$17)*OFFSET('Composition%'!$B14,0,M$18)*(M$24*EXP(-M$25/($B44+273)/RGas)))</f>
        <v>0</v>
      </c>
      <c r="N44" s="179"/>
      <c r="O44" s="73">
        <f ca="1">IF(O$2=0,0,O$22*EXP(O$23/($B44+273)/RGas)*(OFFSET('Composition%'!$B14,0,O$13)*OFFSET('Composition%'!$B14,0,O$14)))-IF(O$2=2,0,OFFSET('Composition%'!$B14,0,O$17)*OFFSET('Composition%'!$B14,0,O$18)*(O$24*EXP(-O$25/($B44+273)/RGas)))</f>
        <v>0</v>
      </c>
      <c r="P44" s="73">
        <f ca="1">IF(P$2=0,0,P$22*EXP(P$23/($B44+273)/RGas)*(OFFSET('Composition%'!$B14,0,P$13)*OFFSET('Composition%'!$B14,0,P$14)))-IF(P$2=2,0,OFFSET('Composition%'!$B14,0,P$17)*OFFSET('Composition%'!$B14,0,P$18)*(P$24*EXP(-P$25/($B44+273)/RGas)))</f>
        <v>2.0970971613213192E-3</v>
      </c>
      <c r="Q44" s="73">
        <f ca="1">IF(Q$2=0,0,Q$22*EXP(Q$23/($B44+273)/RGas)*(OFFSET('Composition%'!$B14,0,Q$13)*OFFSET('Composition%'!$B14,0,Q$14)))-IF(Q$2=2,0,OFFSET('Composition%'!$B14,0,Q$17)*OFFSET('Composition%'!$B14,0,Q$18)*(Q$24*EXP(-Q$25/($B44+273)/RGas)))</f>
        <v>6.5025795103648618E-6</v>
      </c>
      <c r="R44" s="73">
        <f ca="1">IF(R$2=0,0,R$22*EXP(R$23/($B44+273)/RGas)*(OFFSET('Composition%'!$B14,0,R$13)*OFFSET('Composition%'!$B14,0,R$14)))-IF(R$2=2,0,OFFSET('Composition%'!$B14,0,R$17)*OFFSET('Composition%'!$B14,0,R$18)*(R$24*EXP(-R$25/($B44+273)/RGas)))</f>
        <v>5.2264833575722637E-7</v>
      </c>
      <c r="S44" s="73"/>
      <c r="T44" s="73">
        <f ca="1">IF(T$2=0,0,T$22*EXP(T$23/($B44+273)/RGas)*(OFFSET('Composition%'!$B14,0,T$13)*OFFSET('Composition%'!$B14,0,T$14)))-IF(T$2=2,0,OFFSET('Composition%'!$B14,0,T$17)*OFFSET('Composition%'!$B14,0,T$18)*(T$24*EXP(-T$25/($B44+273)/RGas)))</f>
        <v>9.4631543789253699E-3</v>
      </c>
      <c r="U44" s="73">
        <f ca="1">IF(U$2=0,0,U$22*EXP(U$23/($B44+273)/RGas)*(OFFSET('Composition%'!$B14,0,U$13)*OFFSET('Composition%'!$B14,0,U$14)))-IF(U$2=2,0,OFFSET('Composition%'!$B14,0,U$17)*OFFSET('Composition%'!$B14,0,U$18)*(U$24*EXP(-U$25/($B44+273)/RGas)))</f>
        <v>1.1583380474832904E-3</v>
      </c>
      <c r="V44" s="73">
        <f ca="1">IF(V$2=0,0,V$22*EXP(V$23/($B44+273)/RGas)*(OFFSET('Composition%'!$B14,0,V$13)*OFFSET('Composition%'!$B14,0,V$14)))-IF(V$2=2,0,OFFSET('Composition%'!$B14,0,V$17)*OFFSET('Composition%'!$B14,0,V$18)*(V$24*EXP(-V$25/($B44+273)/RGas)))</f>
        <v>0</v>
      </c>
      <c r="W44" s="73">
        <f ca="1">IF(W$2=0,0,W$22*EXP(W$23/($B44+273)/RGas)*(OFFSET('Composition%'!$B14,0,W$13)*OFFSET('Composition%'!$B14,0,W$14)))-IF(W$2=2,0,OFFSET('Composition%'!$B14,0,W$17)*OFFSET('Composition%'!$B14,0,W$18)*(W$24*EXP(-W$25/($B44+273)/RGas)))</f>
        <v>0</v>
      </c>
      <c r="X44" s="73">
        <f ca="1">IF(X$2=0,0,X$22*EXP(X$23/($B44+273)/RGas)*(OFFSET('Composition%'!$B14,0,X$13)*OFFSET('Composition%'!$B14,0,X$14)))-IF(X$2=2,0,OFFSET('Composition%'!$B14,0,X$17)*OFFSET('Composition%'!$B14,0,X$18)*(X$24*EXP(-X$25/($B44+273)/RGas)))</f>
        <v>3.082770323917951E-8</v>
      </c>
      <c r="Y44" s="73">
        <f ca="1">IF(Y$2=0,0,Y$22*EXP(Y$23/($B44+273)/RGas)*(OFFSET('Composition%'!$B14,0,Y$13)*OFFSET('Composition%'!$B14,0,Y$14)))-IF(Y$2=2,0,OFFSET('Composition%'!$B14,0,Y$17)*OFFSET('Composition%'!$B14,0,Y$18)*(Y$24*EXP(-Y$25/($B44+273)/RGas)))</f>
        <v>1.525789074099798E-9</v>
      </c>
      <c r="Z44" s="73">
        <f ca="1">IF(Z$2=0,0,Z$22*EXP(Z$23/($B44+273)/RGas)*(OFFSET('Composition%'!$B14,0,Z$13)*OFFSET('Composition%'!$B14,0,Z$14)))-IF(Z$2=2,0,OFFSET('Composition%'!$B14,0,Z$17)*OFFSET('Composition%'!$B14,0,Z$18)*(Z$24*EXP(-Z$25/($B44+273)/RGas)))</f>
        <v>0</v>
      </c>
      <c r="AA44" s="73">
        <f ca="1">IF(AA$2=0,0,AA$22*EXP(AA$23/($B44+273)/RGas)*(OFFSET('Composition%'!$B14,0,AA$13)*OFFSET('Composition%'!$B14,0,AA$14)))-IF(AA$2=2,0,OFFSET('Composition%'!$B14,0,AA$17)*OFFSET('Composition%'!$B14,0,AA$18)*(AA$24*EXP(-AA$25/($B44+273)/RGas)))</f>
        <v>0</v>
      </c>
      <c r="AB44" s="73">
        <f ca="1">IF(AB$2=0,0,AB$22*EXP(AB$23/($B44+273)/RGas)*(OFFSET('Composition%'!$B14,0,AB$13)*OFFSET('Composition%'!$B14,0,AB$14)))-IF(AB$2=2,0,OFFSET('Composition%'!$B14,0,AB$17)*OFFSET('Composition%'!$B14,0,AB$18)*(AB$24*EXP(-AB$25/($B44+273)/RGas)))</f>
        <v>0</v>
      </c>
      <c r="AC44" s="73">
        <f ca="1">IF(AC$2=0,0,AC$22*EXP(AC$23/($B44+273)/RGas)*(OFFSET('Composition%'!$B14,0,AC$13)*OFFSET('Composition%'!$B14,0,AC$14)))-IF(AC$2=2,0,OFFSET('Composition%'!$B14,0,AC$17)*OFFSET('Composition%'!$B14,0,AC$18)*(AC$24*EXP(-AC$25/($B44+273)/RGas)))</f>
        <v>0</v>
      </c>
      <c r="AD44" s="73">
        <f ca="1">IF(AD$2=0,0,AD$22*EXP(AD$23/($B44+273)/RGas)*(OFFSET('Composition%'!$B14,0,AD$13)*OFFSET('Composition%'!$B14,0,AD$14)))-IF(AD$2=2,0,OFFSET('Composition%'!$B14,0,AD$17)*OFFSET('Composition%'!$B14,0,AD$18)*(AD$24*EXP(-AD$25/($B44+273)/RGas)))</f>
        <v>0</v>
      </c>
      <c r="AE44" s="73">
        <f ca="1">IF(AE$2=0,0,AE$22*EXP(AE$23/($B44+273)/RGas)*(OFFSET('Composition%'!$B14,0,AE$13)*OFFSET('Composition%'!$B14,0,AE$14)))-IF(AE$2=2,0,OFFSET('Composition%'!$B14,0,AE$17)*OFFSET('Composition%'!$B14,0,AE$18)*(AE$24*EXP(-AE$25/($B44+273)/RGas)))</f>
        <v>0</v>
      </c>
      <c r="AF44" s="73"/>
      <c r="AG44" s="73">
        <f ca="1">IF(AG$2=0,0,AG$22*EXP(AG$23/($B44+273)/RGas)*(OFFSET('Composition%'!$B14,0,AG$13)*OFFSET('Composition%'!$B14,0,AG$14)))-IF(AG$2=2,0,OFFSET('Composition%'!$B14,0,AG$17)*OFFSET('Composition%'!$B14,0,AG$18)*(AG$24*EXP(-AG$25/($B44+273)/RGas)))</f>
        <v>0</v>
      </c>
      <c r="AH44" s="73">
        <f ca="1">IF(AH$2=0,0,AH$22*EXP(AH$23/($B44+273)/RGas)*(OFFSET('Composition%'!$B14,0,AH$13)*OFFSET('Composition%'!$B14,0,AH$14)))-IF(AH$2=2,0,OFFSET('Composition%'!$B14,0,AH$17)*OFFSET('Composition%'!$B14,0,AH$18)*(AH$24*EXP(-AH$25/($B44+273)/RGas)))</f>
        <v>0</v>
      </c>
      <c r="AI44" s="73">
        <f ca="1">IF(AI$2=0,0,AI$22*EXP(AI$23/($B44+273)/RGas)*(OFFSET('Composition%'!$B14,0,AI$13)*OFFSET('Composition%'!$B14,0,AI$14)))-IF(AI$2=2,0,OFFSET('Composition%'!$B14,0,AI$17)*OFFSET('Composition%'!$B14,0,AI$18)*(AI$24*EXP(-AI$25/($B44+273)/RGas)))</f>
        <v>0</v>
      </c>
      <c r="AJ44" s="73">
        <f ca="1">IF(AJ$2=0,0,AJ$22*EXP(AJ$23/($B44+273)/RGas)*(OFFSET('Composition%'!$B14,0,AJ$13)*OFFSET('Composition%'!$B14,0,AJ$14)))-IF(AJ$2=2,0,OFFSET('Composition%'!$B14,0,AJ$17)*OFFSET('Composition%'!$B14,0,AJ$18)*(AJ$24*EXP(-AJ$25/($B44+273)/RGas)))</f>
        <v>0</v>
      </c>
      <c r="AK44" s="73">
        <f ca="1">IF(AK$2=0,0,AK$22*EXP(AK$23/($B44+273)/RGas)*(OFFSET('Composition%'!$B14,0,AK$13)*OFFSET('Composition%'!$B14,0,AK$14)))-IF(AK$2=2,0,OFFSET('Composition%'!$B14,0,AK$17)*OFFSET('Composition%'!$B14,0,AK$18)*(AK$24*EXP(-AK$25/($B44+273)/RGas)))</f>
        <v>0</v>
      </c>
      <c r="AL44" s="73">
        <f ca="1">IF(AL$2=0,0,AL$22*EXP(AL$23/($B44+273)/RGas)*(OFFSET('Composition%'!$B14,0,AL$13)*OFFSET('Composition%'!$B14,0,AL$14)))-IF(AL$2=2,0,OFFSET('Composition%'!$B14,0,AL$17)*OFFSET('Composition%'!$B14,0,AL$18)*(AL$24*EXP(-AL$25/($B44+273)/RGas)))</f>
        <v>0</v>
      </c>
      <c r="AM44" s="73"/>
      <c r="AN44" s="73">
        <f ca="1">IF(AN$2=0,0,AN$22*EXP(AN$23/($B44+273)/RGas)*(OFFSET('Composition%'!$B14,0,AN$13)*OFFSET('Composition%'!$B14,0,AN$14)))-IF(AN$2=2,0,OFFSET('Composition%'!$B14,0,AN$17)*OFFSET('Composition%'!$B14,0,AN$18)*(AN$24*EXP(-AN$25/($B44+273)/RGas)))</f>
        <v>0</v>
      </c>
      <c r="AO44" s="73">
        <f ca="1">IF(AO$2=0,0,AO$22*EXP(AO$23/($B44+273)/RGas)*(OFFSET('Composition%'!$B14,0,AO$13)*OFFSET('Composition%'!$B14,0,AO$14)))-IF(AO$2=2,0,OFFSET('Composition%'!$B14,0,AO$17)*OFFSET('Composition%'!$B14,0,AO$18)*(AO$24*EXP(-AO$25/($B44+273)/RGas)))</f>
        <v>0</v>
      </c>
      <c r="AP44" s="73">
        <f ca="1">IF(AP$2=0,0,AP$22*EXP(AP$23/($B44+273)/RGas)*(OFFSET('Composition%'!$B14,0,AP$13)*OFFSET('Composition%'!$B14,0,AP$14)))-IF(AP$2=2,0,OFFSET('Composition%'!$B14,0,AP$17)*OFFSET('Composition%'!$B14,0,AP$18)*(AP$24*EXP(-AP$25/($B44+273)/RGas)))</f>
        <v>2.3217457677675696E-12</v>
      </c>
      <c r="AQ44" s="73">
        <f ca="1">IF(AQ$2=0,0,AQ$22*EXP(AQ$23/($B44+273)/RGas)*(OFFSET('Composition%'!$B14,0,AQ$13)*OFFSET('Composition%'!$B14,0,AQ$14)))-IF(AQ$2=2,0,OFFSET('Composition%'!$B14,0,AQ$17)*OFFSET('Composition%'!$B14,0,AQ$18)*(AQ$24*EXP(-AQ$25/($B44+273)/RGas)))</f>
        <v>0</v>
      </c>
      <c r="AR44" s="73">
        <f ca="1">IF(AR$2=0,0,AR$22*EXP(AR$23/($B44+273)/RGas)*(OFFSET('Composition%'!$B14,0,AR$13)*OFFSET('Composition%'!$B14,0,AR$14)))-IF(AR$2=2,0,OFFSET('Composition%'!$B14,0,AR$17)*OFFSET('Composition%'!$B14,0,AR$18)*(AR$24*EXP(-AR$25/($B44+273)/RGas)))</f>
        <v>0</v>
      </c>
      <c r="AS44" s="73"/>
    </row>
    <row r="45" spans="1:45">
      <c r="A45" s="3">
        <f t="shared" si="18"/>
        <v>0.65</v>
      </c>
      <c r="B45" s="60">
        <f ca="1">'Composition%'!B15</f>
        <v>408.56396601266903</v>
      </c>
      <c r="C45">
        <f t="shared" ref="C45:C91" si="20">C44</f>
        <v>30</v>
      </c>
      <c r="D45" s="4" t="e">
        <f ca="1">('Composition%'!BV15*ReactionRateK1!C45)^3</f>
        <v>#DIV/0!</v>
      </c>
      <c r="E45" s="4"/>
      <c r="F45" s="73">
        <f ca="1">IF(F$2=0,0,F$22*EXP(F$23/($B45+273)/RGas)*(OFFSET('Composition%'!$B15,0,F$13)*OFFSET('Composition%'!$B15,0,F$14)))-IF(F$2=2,0,OFFSET('Composition%'!$B15,0,F$17)*OFFSET('Composition%'!$B15,0,F$18)*(F$24*EXP(-F$25/($B45+273)/RGas)))</f>
        <v>8.5938790883865485E-3</v>
      </c>
      <c r="G45" s="73">
        <f ca="1">IF(G$2=0,0,G$22*EXP(G$23/($B45+273)/RGas)*(OFFSET('Composition%'!$B15,0,G$13)*OFFSET('Composition%'!$B15,0,G$14)))-IF(G$2=2,0,OFFSET('Composition%'!$B15,0,G$17)*OFFSET('Composition%'!$B15,0,G$18)*(G$24*EXP(-G$25/($B45+273)/RGas)))</f>
        <v>3.1325989844715107E-3</v>
      </c>
      <c r="H45" s="73">
        <f ca="1">IF(H$2=0,0,H$22*EXP(H$23/($B45+273)/RGas)*(OFFSET('Composition%'!$B15,0,H$13)*OFFSET('Composition%'!$B15,0,H$14)))-IF(H$2=2,0,OFFSET('Composition%'!$B15,0,H$17)*OFFSET('Composition%'!$B15,0,H$18)*(H$24*EXP(-H$25/($B45+273)/RGas)))</f>
        <v>-4.3882087948055289E-7</v>
      </c>
      <c r="I45" s="73">
        <f ca="1">IF(I$2=0,0,I$22*EXP(I$23/($B45+273)/RGas)*(OFFSET('Composition%'!$B15,0,I$13)*OFFSET('Composition%'!$B15,0,I$14)))-IF(I$2=2,0,OFFSET('Composition%'!$B15,0,I$17)*OFFSET('Composition%'!$B15,0,I$18)*(I$24*EXP(-I$25/($B45+273)/RGas)))</f>
        <v>-3.5538343207581042E-3</v>
      </c>
      <c r="J45" s="73"/>
      <c r="K45" s="73">
        <f ca="1">IF(K$2=0,0,K$22*EXP(K$23/($B45+273)/RGas)*(OFFSET('Composition%'!$B15,0,K$13)*OFFSET('Composition%'!$B15,0,K$14)))-IF(K$2=2,0,OFFSET('Composition%'!$B15,0,K$17)*OFFSET('Composition%'!$B15,0,K$18)*(K$24*EXP(-K$25/($B45+273)/RGas)))</f>
        <v>2.9649782784228682E-2</v>
      </c>
      <c r="L45" s="73">
        <f ca="1">IF(L$2=0,0,L$22*EXP(L$23/($B45+273)/RGas)*(OFFSET('Composition%'!$B15,0,L$13)*OFFSET('Composition%'!$B15,0,L$14)))-IF(L$2=2,0,OFFSET('Composition%'!$B15,0,L$17)*OFFSET('Composition%'!$B15,0,L$18)*(L$24*EXP(-L$25/($B45+273)/RGas)))</f>
        <v>4.8862326244376239E-3</v>
      </c>
      <c r="M45" s="73">
        <f ca="1">IF(M$2=0,0,M$22*EXP(M$23/($B45+273)/RGas)*(OFFSET('Composition%'!$B15,0,M$13)*OFFSET('Composition%'!$B15,0,M$14)))-IF(M$2=2,0,OFFSET('Composition%'!$B15,0,M$17)*OFFSET('Composition%'!$B15,0,M$18)*(M$24*EXP(-M$25/($B45+273)/RGas)))</f>
        <v>0</v>
      </c>
      <c r="N45" s="179"/>
      <c r="O45" s="73">
        <f ca="1">IF(O$2=0,0,O$22*EXP(O$23/($B45+273)/RGas)*(OFFSET('Composition%'!$B15,0,O$13)*OFFSET('Composition%'!$B15,0,O$14)))-IF(O$2=2,0,OFFSET('Composition%'!$B15,0,O$17)*OFFSET('Composition%'!$B15,0,O$18)*(O$24*EXP(-O$25/($B45+273)/RGas)))</f>
        <v>0</v>
      </c>
      <c r="P45" s="73">
        <f ca="1">IF(P$2=0,0,P$22*EXP(P$23/($B45+273)/RGas)*(OFFSET('Composition%'!$B15,0,P$13)*OFFSET('Composition%'!$B15,0,P$14)))-IF(P$2=2,0,OFFSET('Composition%'!$B15,0,P$17)*OFFSET('Composition%'!$B15,0,P$18)*(P$24*EXP(-P$25/($B45+273)/RGas)))</f>
        <v>2.3802934267648304E-3</v>
      </c>
      <c r="Q45" s="73">
        <f ca="1">IF(Q$2=0,0,Q$22*EXP(Q$23/($B45+273)/RGas)*(OFFSET('Composition%'!$B15,0,Q$13)*OFFSET('Composition%'!$B15,0,Q$14)))-IF(Q$2=2,0,OFFSET('Composition%'!$B15,0,Q$17)*OFFSET('Composition%'!$B15,0,Q$18)*(Q$24*EXP(-Q$25/($B45+273)/RGas)))</f>
        <v>7.4354457618957368E-6</v>
      </c>
      <c r="R45" s="73">
        <f ca="1">IF(R$2=0,0,R$22*EXP(R$23/($B45+273)/RGas)*(OFFSET('Composition%'!$B15,0,R$13)*OFFSET('Composition%'!$B15,0,R$14)))-IF(R$2=2,0,OFFSET('Composition%'!$B15,0,R$17)*OFFSET('Composition%'!$B15,0,R$18)*(R$24*EXP(-R$25/($B45+273)/RGas)))</f>
        <v>6.0782739811193445E-7</v>
      </c>
      <c r="S45" s="73"/>
      <c r="T45" s="73">
        <f ca="1">IF(T$2=0,0,T$22*EXP(T$23/($B45+273)/RGas)*(OFFSET('Composition%'!$B15,0,T$13)*OFFSET('Composition%'!$B15,0,T$14)))-IF(T$2=2,0,OFFSET('Composition%'!$B15,0,T$17)*OFFSET('Composition%'!$B15,0,T$18)*(T$24*EXP(-T$25/($B45+273)/RGas)))</f>
        <v>8.9202016228258317E-3</v>
      </c>
      <c r="U45" s="73">
        <f ca="1">IF(U$2=0,0,U$22*EXP(U$23/($B45+273)/RGas)*(OFFSET('Composition%'!$B15,0,U$13)*OFFSET('Composition%'!$B15,0,U$14)))-IF(U$2=2,0,OFFSET('Composition%'!$B15,0,U$17)*OFFSET('Composition%'!$B15,0,U$18)*(U$24*EXP(-U$25/($B45+273)/RGas)))</f>
        <v>1.0143654126890888E-3</v>
      </c>
      <c r="V45" s="73">
        <f ca="1">IF(V$2=0,0,V$22*EXP(V$23/($B45+273)/RGas)*(OFFSET('Composition%'!$B15,0,V$13)*OFFSET('Composition%'!$B15,0,V$14)))-IF(V$2=2,0,OFFSET('Composition%'!$B15,0,V$17)*OFFSET('Composition%'!$B15,0,V$18)*(V$24*EXP(-V$25/($B45+273)/RGas)))</f>
        <v>0</v>
      </c>
      <c r="W45" s="73">
        <f ca="1">IF(W$2=0,0,W$22*EXP(W$23/($B45+273)/RGas)*(OFFSET('Composition%'!$B15,0,W$13)*OFFSET('Composition%'!$B15,0,W$14)))-IF(W$2=2,0,OFFSET('Composition%'!$B15,0,W$17)*OFFSET('Composition%'!$B15,0,W$18)*(W$24*EXP(-W$25/($B45+273)/RGas)))</f>
        <v>0</v>
      </c>
      <c r="X45" s="73">
        <f ca="1">IF(X$2=0,0,X$22*EXP(X$23/($B45+273)/RGas)*(OFFSET('Composition%'!$B15,0,X$13)*OFFSET('Composition%'!$B15,0,X$14)))-IF(X$2=2,0,OFFSET('Composition%'!$B15,0,X$17)*OFFSET('Composition%'!$B15,0,X$18)*(X$24*EXP(-X$25/($B45+273)/RGas)))</f>
        <v>3.0453286375268815E-8</v>
      </c>
      <c r="Y45" s="73">
        <f ca="1">IF(Y$2=0,0,Y$22*EXP(Y$23/($B45+273)/RGas)*(OFFSET('Composition%'!$B15,0,Y$13)*OFFSET('Composition%'!$B15,0,Y$14)))-IF(Y$2=2,0,OFFSET('Composition%'!$B15,0,Y$17)*OFFSET('Composition%'!$B15,0,Y$18)*(Y$24*EXP(-Y$25/($B45+273)/RGas)))</f>
        <v>1.5072576526805213E-9</v>
      </c>
      <c r="Z45" s="73">
        <f ca="1">IF(Z$2=0,0,Z$22*EXP(Z$23/($B45+273)/RGas)*(OFFSET('Composition%'!$B15,0,Z$13)*OFFSET('Composition%'!$B15,0,Z$14)))-IF(Z$2=2,0,OFFSET('Composition%'!$B15,0,Z$17)*OFFSET('Composition%'!$B15,0,Z$18)*(Z$24*EXP(-Z$25/($B45+273)/RGas)))</f>
        <v>0</v>
      </c>
      <c r="AA45" s="73">
        <f ca="1">IF(AA$2=0,0,AA$22*EXP(AA$23/($B45+273)/RGas)*(OFFSET('Composition%'!$B15,0,AA$13)*OFFSET('Composition%'!$B15,0,AA$14)))-IF(AA$2=2,0,OFFSET('Composition%'!$B15,0,AA$17)*OFFSET('Composition%'!$B15,0,AA$18)*(AA$24*EXP(-AA$25/($B45+273)/RGas)))</f>
        <v>0</v>
      </c>
      <c r="AB45" s="73">
        <f ca="1">IF(AB$2=0,0,AB$22*EXP(AB$23/($B45+273)/RGas)*(OFFSET('Composition%'!$B15,0,AB$13)*OFFSET('Composition%'!$B15,0,AB$14)))-IF(AB$2=2,0,OFFSET('Composition%'!$B15,0,AB$17)*OFFSET('Composition%'!$B15,0,AB$18)*(AB$24*EXP(-AB$25/($B45+273)/RGas)))</f>
        <v>0</v>
      </c>
      <c r="AC45" s="73">
        <f ca="1">IF(AC$2=0,0,AC$22*EXP(AC$23/($B45+273)/RGas)*(OFFSET('Composition%'!$B15,0,AC$13)*OFFSET('Composition%'!$B15,0,AC$14)))-IF(AC$2=2,0,OFFSET('Composition%'!$B15,0,AC$17)*OFFSET('Composition%'!$B15,0,AC$18)*(AC$24*EXP(-AC$25/($B45+273)/RGas)))</f>
        <v>0</v>
      </c>
      <c r="AD45" s="73">
        <f ca="1">IF(AD$2=0,0,AD$22*EXP(AD$23/($B45+273)/RGas)*(OFFSET('Composition%'!$B15,0,AD$13)*OFFSET('Composition%'!$B15,0,AD$14)))-IF(AD$2=2,0,OFFSET('Composition%'!$B15,0,AD$17)*OFFSET('Composition%'!$B15,0,AD$18)*(AD$24*EXP(-AD$25/($B45+273)/RGas)))</f>
        <v>0</v>
      </c>
      <c r="AE45" s="73">
        <f ca="1">IF(AE$2=0,0,AE$22*EXP(AE$23/($B45+273)/RGas)*(OFFSET('Composition%'!$B15,0,AE$13)*OFFSET('Composition%'!$B15,0,AE$14)))-IF(AE$2=2,0,OFFSET('Composition%'!$B15,0,AE$17)*OFFSET('Composition%'!$B15,0,AE$18)*(AE$24*EXP(-AE$25/($B45+273)/RGas)))</f>
        <v>0</v>
      </c>
      <c r="AF45" s="73"/>
      <c r="AG45" s="73">
        <f ca="1">IF(AG$2=0,0,AG$22*EXP(AG$23/($B45+273)/RGas)*(OFFSET('Composition%'!$B15,0,AG$13)*OFFSET('Composition%'!$B15,0,AG$14)))-IF(AG$2=2,0,OFFSET('Composition%'!$B15,0,AG$17)*OFFSET('Composition%'!$B15,0,AG$18)*(AG$24*EXP(-AG$25/($B45+273)/RGas)))</f>
        <v>0</v>
      </c>
      <c r="AH45" s="73">
        <f ca="1">IF(AH$2=0,0,AH$22*EXP(AH$23/($B45+273)/RGas)*(OFFSET('Composition%'!$B15,0,AH$13)*OFFSET('Composition%'!$B15,0,AH$14)))-IF(AH$2=2,0,OFFSET('Composition%'!$B15,0,AH$17)*OFFSET('Composition%'!$B15,0,AH$18)*(AH$24*EXP(-AH$25/($B45+273)/RGas)))</f>
        <v>0</v>
      </c>
      <c r="AI45" s="73">
        <f ca="1">IF(AI$2=0,0,AI$22*EXP(AI$23/($B45+273)/RGas)*(OFFSET('Composition%'!$B15,0,AI$13)*OFFSET('Composition%'!$B15,0,AI$14)))-IF(AI$2=2,0,OFFSET('Composition%'!$B15,0,AI$17)*OFFSET('Composition%'!$B15,0,AI$18)*(AI$24*EXP(-AI$25/($B45+273)/RGas)))</f>
        <v>0</v>
      </c>
      <c r="AJ45" s="73">
        <f ca="1">IF(AJ$2=0,0,AJ$22*EXP(AJ$23/($B45+273)/RGas)*(OFFSET('Composition%'!$B15,0,AJ$13)*OFFSET('Composition%'!$B15,0,AJ$14)))-IF(AJ$2=2,0,OFFSET('Composition%'!$B15,0,AJ$17)*OFFSET('Composition%'!$B15,0,AJ$18)*(AJ$24*EXP(-AJ$25/($B45+273)/RGas)))</f>
        <v>0</v>
      </c>
      <c r="AK45" s="73">
        <f ca="1">IF(AK$2=0,0,AK$22*EXP(AK$23/($B45+273)/RGas)*(OFFSET('Composition%'!$B15,0,AK$13)*OFFSET('Composition%'!$B15,0,AK$14)))-IF(AK$2=2,0,OFFSET('Composition%'!$B15,0,AK$17)*OFFSET('Composition%'!$B15,0,AK$18)*(AK$24*EXP(-AK$25/($B45+273)/RGas)))</f>
        <v>0</v>
      </c>
      <c r="AL45" s="73">
        <f ca="1">IF(AL$2=0,0,AL$22*EXP(AL$23/($B45+273)/RGas)*(OFFSET('Composition%'!$B15,0,AL$13)*OFFSET('Composition%'!$B15,0,AL$14)))-IF(AL$2=2,0,OFFSET('Composition%'!$B15,0,AL$17)*OFFSET('Composition%'!$B15,0,AL$18)*(AL$24*EXP(-AL$25/($B45+273)/RGas)))</f>
        <v>0</v>
      </c>
      <c r="AM45" s="73"/>
      <c r="AN45" s="73">
        <f ca="1">IF(AN$2=0,0,AN$22*EXP(AN$23/($B45+273)/RGas)*(OFFSET('Composition%'!$B15,0,AN$13)*OFFSET('Composition%'!$B15,0,AN$14)))-IF(AN$2=2,0,OFFSET('Composition%'!$B15,0,AN$17)*OFFSET('Composition%'!$B15,0,AN$18)*(AN$24*EXP(-AN$25/($B45+273)/RGas)))</f>
        <v>0</v>
      </c>
      <c r="AO45" s="73">
        <f ca="1">IF(AO$2=0,0,AO$22*EXP(AO$23/($B45+273)/RGas)*(OFFSET('Composition%'!$B15,0,AO$13)*OFFSET('Composition%'!$B15,0,AO$14)))-IF(AO$2=2,0,OFFSET('Composition%'!$B15,0,AO$17)*OFFSET('Composition%'!$B15,0,AO$18)*(AO$24*EXP(-AO$25/($B45+273)/RGas)))</f>
        <v>0</v>
      </c>
      <c r="AP45" s="73">
        <f ca="1">IF(AP$2=0,0,AP$22*EXP(AP$23/($B45+273)/RGas)*(OFFSET('Composition%'!$B15,0,AP$13)*OFFSET('Composition%'!$B15,0,AP$14)))-IF(AP$2=2,0,OFFSET('Composition%'!$B15,0,AP$17)*OFFSET('Composition%'!$B15,0,AP$18)*(AP$24*EXP(-AP$25/($B45+273)/RGas)))</f>
        <v>2.3652819709342697E-12</v>
      </c>
      <c r="AQ45" s="73">
        <f ca="1">IF(AQ$2=0,0,AQ$22*EXP(AQ$23/($B45+273)/RGas)*(OFFSET('Composition%'!$B15,0,AQ$13)*OFFSET('Composition%'!$B15,0,AQ$14)))-IF(AQ$2=2,0,OFFSET('Composition%'!$B15,0,AQ$17)*OFFSET('Composition%'!$B15,0,AQ$18)*(AQ$24*EXP(-AQ$25/($B45+273)/RGas)))</f>
        <v>0</v>
      </c>
      <c r="AR45" s="73">
        <f ca="1">IF(AR$2=0,0,AR$22*EXP(AR$23/($B45+273)/RGas)*(OFFSET('Composition%'!$B15,0,AR$13)*OFFSET('Composition%'!$B15,0,AR$14)))-IF(AR$2=2,0,OFFSET('Composition%'!$B15,0,AR$17)*OFFSET('Composition%'!$B15,0,AR$18)*(AR$24*EXP(-AR$25/($B45+273)/RGas)))</f>
        <v>0</v>
      </c>
      <c r="AS45" s="73"/>
    </row>
    <row r="46" spans="1:45">
      <c r="A46" s="3">
        <f t="shared" si="18"/>
        <v>0.70000000000000007</v>
      </c>
      <c r="B46" s="60">
        <f ca="1">'Composition%'!B16</f>
        <v>408.85893440871524</v>
      </c>
      <c r="C46">
        <f t="shared" si="20"/>
        <v>30</v>
      </c>
      <c r="D46" s="4" t="e">
        <f ca="1">('Composition%'!BV16*ReactionRateK1!C46)^3</f>
        <v>#DIV/0!</v>
      </c>
      <c r="E46" s="4"/>
      <c r="F46" s="73">
        <f ca="1">IF(F$2=0,0,F$22*EXP(F$23/($B46+273)/RGas)*(OFFSET('Composition%'!$B16,0,F$13)*OFFSET('Composition%'!$B16,0,F$14)))-IF(F$2=2,0,OFFSET('Composition%'!$B16,0,F$17)*OFFSET('Composition%'!$B16,0,F$18)*(F$24*EXP(-F$25/($B46+273)/RGas)))</f>
        <v>8.3550119821705141E-3</v>
      </c>
      <c r="G46" s="73">
        <f ca="1">IF(G$2=0,0,G$22*EXP(G$23/($B46+273)/RGas)*(OFFSET('Composition%'!$B16,0,G$13)*OFFSET('Composition%'!$B16,0,G$14)))-IF(G$2=2,0,OFFSET('Composition%'!$B16,0,G$17)*OFFSET('Composition%'!$B16,0,G$18)*(G$24*EXP(-G$25/($B46+273)/RGas)))</f>
        <v>3.0483763427307758E-3</v>
      </c>
      <c r="H46" s="73">
        <f ca="1">IF(H$2=0,0,H$22*EXP(H$23/($B46+273)/RGas)*(OFFSET('Composition%'!$B16,0,H$13)*OFFSET('Composition%'!$B16,0,H$14)))-IF(H$2=2,0,OFFSET('Composition%'!$B16,0,H$17)*OFFSET('Composition%'!$B16,0,H$18)*(H$24*EXP(-H$25/($B46+273)/RGas)))</f>
        <v>-5.1947293021618443E-7</v>
      </c>
      <c r="I46" s="73">
        <f ca="1">IF(I$2=0,0,I$22*EXP(I$23/($B46+273)/RGas)*(OFFSET('Composition%'!$B16,0,I$13)*OFFSET('Composition%'!$B16,0,I$14)))-IF(I$2=2,0,OFFSET('Composition%'!$B16,0,I$17)*OFFSET('Composition%'!$B16,0,I$18)*(I$24*EXP(-I$25/($B46+273)/RGas)))</f>
        <v>-3.2166238867926849E-3</v>
      </c>
      <c r="J46" s="73"/>
      <c r="K46" s="73">
        <f ca="1">IF(K$2=0,0,K$22*EXP(K$23/($B46+273)/RGas)*(OFFSET('Composition%'!$B16,0,K$13)*OFFSET('Composition%'!$B16,0,K$14)))-IF(K$2=2,0,OFFSET('Composition%'!$B16,0,K$17)*OFFSET('Composition%'!$B16,0,K$18)*(K$24*EXP(-K$25/($B46+273)/RGas)))</f>
        <v>2.9069190552923646E-2</v>
      </c>
      <c r="L46" s="73">
        <f ca="1">IF(L$2=0,0,L$22*EXP(L$23/($B46+273)/RGas)*(OFFSET('Composition%'!$B16,0,L$13)*OFFSET('Composition%'!$B16,0,L$14)))-IF(L$2=2,0,OFFSET('Composition%'!$B16,0,L$17)*OFFSET('Composition%'!$B16,0,L$18)*(L$24*EXP(-L$25/($B46+273)/RGas)))</f>
        <v>3.83794361930279E-3</v>
      </c>
      <c r="M46" s="73">
        <f ca="1">IF(M$2=0,0,M$22*EXP(M$23/($B46+273)/RGas)*(OFFSET('Composition%'!$B16,0,M$13)*OFFSET('Composition%'!$B16,0,M$14)))-IF(M$2=2,0,OFFSET('Composition%'!$B16,0,M$17)*OFFSET('Composition%'!$B16,0,M$18)*(M$24*EXP(-M$25/($B46+273)/RGas)))</f>
        <v>0</v>
      </c>
      <c r="N46" s="179"/>
      <c r="O46" s="73">
        <f ca="1">IF(O$2=0,0,O$22*EXP(O$23/($B46+273)/RGas)*(OFFSET('Composition%'!$B16,0,O$13)*OFFSET('Composition%'!$B16,0,O$14)))-IF(O$2=2,0,OFFSET('Composition%'!$B16,0,O$17)*OFFSET('Composition%'!$B16,0,O$18)*(O$24*EXP(-O$25/($B46+273)/RGas)))</f>
        <v>0</v>
      </c>
      <c r="P46" s="73">
        <f ca="1">IF(P$2=0,0,P$22*EXP(P$23/($B46+273)/RGas)*(OFFSET('Composition%'!$B16,0,P$13)*OFFSET('Composition%'!$B16,0,P$14)))-IF(P$2=2,0,OFFSET('Composition%'!$B16,0,P$17)*OFFSET('Composition%'!$B16,0,P$18)*(P$24*EXP(-P$25/($B46+273)/RGas)))</f>
        <v>2.6695616107162744E-3</v>
      </c>
      <c r="Q46" s="73">
        <f ca="1">IF(Q$2=0,0,Q$22*EXP(Q$23/($B46+273)/RGas)*(OFFSET('Composition%'!$B16,0,Q$13)*OFFSET('Composition%'!$B16,0,Q$14)))-IF(Q$2=2,0,OFFSET('Composition%'!$B16,0,Q$17)*OFFSET('Composition%'!$B16,0,Q$18)*(Q$24*EXP(-Q$25/($B46+273)/RGas)))</f>
        <v>8.4102320809013132E-6</v>
      </c>
      <c r="R46" s="73">
        <f ca="1">IF(R$2=0,0,R$22*EXP(R$23/($B46+273)/RGas)*(OFFSET('Composition%'!$B16,0,R$13)*OFFSET('Composition%'!$B16,0,R$14)))-IF(R$2=2,0,OFFSET('Composition%'!$B16,0,R$17)*OFFSET('Composition%'!$B16,0,R$18)*(R$24*EXP(-R$25/($B46+273)/RGas)))</f>
        <v>7.0007772390103019E-7</v>
      </c>
      <c r="S46" s="73"/>
      <c r="T46" s="73">
        <f ca="1">IF(T$2=0,0,T$22*EXP(T$23/($B46+273)/RGas)*(OFFSET('Composition%'!$B16,0,T$13)*OFFSET('Composition%'!$B16,0,T$14)))-IF(T$2=2,0,OFFSET('Composition%'!$B16,0,T$17)*OFFSET('Composition%'!$B16,0,T$18)*(T$24*EXP(-T$25/($B46+273)/RGas)))</f>
        <v>8.408044592285396E-3</v>
      </c>
      <c r="U46" s="73">
        <f ca="1">IF(U$2=0,0,U$22*EXP(U$23/($B46+273)/RGas)*(OFFSET('Composition%'!$B16,0,U$13)*OFFSET('Composition%'!$B16,0,U$14)))-IF(U$2=2,0,OFFSET('Composition%'!$B16,0,U$17)*OFFSET('Composition%'!$B16,0,U$18)*(U$24*EXP(-U$25/($B46+273)/RGas)))</f>
        <v>8.9025077143641831E-4</v>
      </c>
      <c r="V46" s="73">
        <f ca="1">IF(V$2=0,0,V$22*EXP(V$23/($B46+273)/RGas)*(OFFSET('Composition%'!$B16,0,V$13)*OFFSET('Composition%'!$B16,0,V$14)))-IF(V$2=2,0,OFFSET('Composition%'!$B16,0,V$17)*OFFSET('Composition%'!$B16,0,V$18)*(V$24*EXP(-V$25/($B46+273)/RGas)))</f>
        <v>0</v>
      </c>
      <c r="W46" s="73">
        <f ca="1">IF(W$2=0,0,W$22*EXP(W$23/($B46+273)/RGas)*(OFFSET('Composition%'!$B16,0,W$13)*OFFSET('Composition%'!$B16,0,W$14)))-IF(W$2=2,0,OFFSET('Composition%'!$B16,0,W$17)*OFFSET('Composition%'!$B16,0,W$18)*(W$24*EXP(-W$25/($B46+273)/RGas)))</f>
        <v>0</v>
      </c>
      <c r="X46" s="73">
        <f ca="1">IF(X$2=0,0,X$22*EXP(X$23/($B46+273)/RGas)*(OFFSET('Composition%'!$B16,0,X$13)*OFFSET('Composition%'!$B16,0,X$14)))-IF(X$2=2,0,OFFSET('Composition%'!$B16,0,X$17)*OFFSET('Composition%'!$B16,0,X$18)*(X$24*EXP(-X$25/($B46+273)/RGas)))</f>
        <v>3.0103084749578162E-8</v>
      </c>
      <c r="Y46" s="73">
        <f ca="1">IF(Y$2=0,0,Y$22*EXP(Y$23/($B46+273)/RGas)*(OFFSET('Composition%'!$B16,0,Y$13)*OFFSET('Composition%'!$B16,0,Y$14)))-IF(Y$2=2,0,OFFSET('Composition%'!$B16,0,Y$17)*OFFSET('Composition%'!$B16,0,Y$18)*(Y$24*EXP(-Y$25/($B46+273)/RGas)))</f>
        <v>1.4899247424061129E-9</v>
      </c>
      <c r="Z46" s="73">
        <f ca="1">IF(Z$2=0,0,Z$22*EXP(Z$23/($B46+273)/RGas)*(OFFSET('Composition%'!$B16,0,Z$13)*OFFSET('Composition%'!$B16,0,Z$14)))-IF(Z$2=2,0,OFFSET('Composition%'!$B16,0,Z$17)*OFFSET('Composition%'!$B16,0,Z$18)*(Z$24*EXP(-Z$25/($B46+273)/RGas)))</f>
        <v>0</v>
      </c>
      <c r="AA46" s="73">
        <f ca="1">IF(AA$2=0,0,AA$22*EXP(AA$23/($B46+273)/RGas)*(OFFSET('Composition%'!$B16,0,AA$13)*OFFSET('Composition%'!$B16,0,AA$14)))-IF(AA$2=2,0,OFFSET('Composition%'!$B16,0,AA$17)*OFFSET('Composition%'!$B16,0,AA$18)*(AA$24*EXP(-AA$25/($B46+273)/RGas)))</f>
        <v>0</v>
      </c>
      <c r="AB46" s="73">
        <f ca="1">IF(AB$2=0,0,AB$22*EXP(AB$23/($B46+273)/RGas)*(OFFSET('Composition%'!$B16,0,AB$13)*OFFSET('Composition%'!$B16,0,AB$14)))-IF(AB$2=2,0,OFFSET('Composition%'!$B16,0,AB$17)*OFFSET('Composition%'!$B16,0,AB$18)*(AB$24*EXP(-AB$25/($B46+273)/RGas)))</f>
        <v>0</v>
      </c>
      <c r="AC46" s="73">
        <f ca="1">IF(AC$2=0,0,AC$22*EXP(AC$23/($B46+273)/RGas)*(OFFSET('Composition%'!$B16,0,AC$13)*OFFSET('Composition%'!$B16,0,AC$14)))-IF(AC$2=2,0,OFFSET('Composition%'!$B16,0,AC$17)*OFFSET('Composition%'!$B16,0,AC$18)*(AC$24*EXP(-AC$25/($B46+273)/RGas)))</f>
        <v>0</v>
      </c>
      <c r="AD46" s="73">
        <f ca="1">IF(AD$2=0,0,AD$22*EXP(AD$23/($B46+273)/RGas)*(OFFSET('Composition%'!$B16,0,AD$13)*OFFSET('Composition%'!$B16,0,AD$14)))-IF(AD$2=2,0,OFFSET('Composition%'!$B16,0,AD$17)*OFFSET('Composition%'!$B16,0,AD$18)*(AD$24*EXP(-AD$25/($B46+273)/RGas)))</f>
        <v>0</v>
      </c>
      <c r="AE46" s="73">
        <f ca="1">IF(AE$2=0,0,AE$22*EXP(AE$23/($B46+273)/RGas)*(OFFSET('Composition%'!$B16,0,AE$13)*OFFSET('Composition%'!$B16,0,AE$14)))-IF(AE$2=2,0,OFFSET('Composition%'!$B16,0,AE$17)*OFFSET('Composition%'!$B16,0,AE$18)*(AE$24*EXP(-AE$25/($B46+273)/RGas)))</f>
        <v>0</v>
      </c>
      <c r="AF46" s="73"/>
      <c r="AG46" s="73">
        <f ca="1">IF(AG$2=0,0,AG$22*EXP(AG$23/($B46+273)/RGas)*(OFFSET('Composition%'!$B16,0,AG$13)*OFFSET('Composition%'!$B16,0,AG$14)))-IF(AG$2=2,0,OFFSET('Composition%'!$B16,0,AG$17)*OFFSET('Composition%'!$B16,0,AG$18)*(AG$24*EXP(-AG$25/($B46+273)/RGas)))</f>
        <v>0</v>
      </c>
      <c r="AH46" s="73">
        <f ca="1">IF(AH$2=0,0,AH$22*EXP(AH$23/($B46+273)/RGas)*(OFFSET('Composition%'!$B16,0,AH$13)*OFFSET('Composition%'!$B16,0,AH$14)))-IF(AH$2=2,0,OFFSET('Composition%'!$B16,0,AH$17)*OFFSET('Composition%'!$B16,0,AH$18)*(AH$24*EXP(-AH$25/($B46+273)/RGas)))</f>
        <v>0</v>
      </c>
      <c r="AI46" s="73">
        <f ca="1">IF(AI$2=0,0,AI$22*EXP(AI$23/($B46+273)/RGas)*(OFFSET('Composition%'!$B16,0,AI$13)*OFFSET('Composition%'!$B16,0,AI$14)))-IF(AI$2=2,0,OFFSET('Composition%'!$B16,0,AI$17)*OFFSET('Composition%'!$B16,0,AI$18)*(AI$24*EXP(-AI$25/($B46+273)/RGas)))</f>
        <v>0</v>
      </c>
      <c r="AJ46" s="73">
        <f ca="1">IF(AJ$2=0,0,AJ$22*EXP(AJ$23/($B46+273)/RGas)*(OFFSET('Composition%'!$B16,0,AJ$13)*OFFSET('Composition%'!$B16,0,AJ$14)))-IF(AJ$2=2,0,OFFSET('Composition%'!$B16,0,AJ$17)*OFFSET('Composition%'!$B16,0,AJ$18)*(AJ$24*EXP(-AJ$25/($B46+273)/RGas)))</f>
        <v>0</v>
      </c>
      <c r="AK46" s="73">
        <f ca="1">IF(AK$2=0,0,AK$22*EXP(AK$23/($B46+273)/RGas)*(OFFSET('Composition%'!$B16,0,AK$13)*OFFSET('Composition%'!$B16,0,AK$14)))-IF(AK$2=2,0,OFFSET('Composition%'!$B16,0,AK$17)*OFFSET('Composition%'!$B16,0,AK$18)*(AK$24*EXP(-AK$25/($B46+273)/RGas)))</f>
        <v>0</v>
      </c>
      <c r="AL46" s="73">
        <f ca="1">IF(AL$2=0,0,AL$22*EXP(AL$23/($B46+273)/RGas)*(OFFSET('Composition%'!$B16,0,AL$13)*OFFSET('Composition%'!$B16,0,AL$14)))-IF(AL$2=2,0,OFFSET('Composition%'!$B16,0,AL$17)*OFFSET('Composition%'!$B16,0,AL$18)*(AL$24*EXP(-AL$25/($B46+273)/RGas)))</f>
        <v>0</v>
      </c>
      <c r="AM46" s="73"/>
      <c r="AN46" s="73">
        <f ca="1">IF(AN$2=0,0,AN$22*EXP(AN$23/($B46+273)/RGas)*(OFFSET('Composition%'!$B16,0,AN$13)*OFFSET('Composition%'!$B16,0,AN$14)))-IF(AN$2=2,0,OFFSET('Composition%'!$B16,0,AN$17)*OFFSET('Composition%'!$B16,0,AN$18)*(AN$24*EXP(-AN$25/($B46+273)/RGas)))</f>
        <v>0</v>
      </c>
      <c r="AO46" s="73">
        <f ca="1">IF(AO$2=0,0,AO$22*EXP(AO$23/($B46+273)/RGas)*(OFFSET('Composition%'!$B16,0,AO$13)*OFFSET('Composition%'!$B16,0,AO$14)))-IF(AO$2=2,0,OFFSET('Composition%'!$B16,0,AO$17)*OFFSET('Composition%'!$B16,0,AO$18)*(AO$24*EXP(-AO$25/($B46+273)/RGas)))</f>
        <v>0</v>
      </c>
      <c r="AP46" s="73">
        <f ca="1">IF(AP$2=0,0,AP$22*EXP(AP$23/($B46+273)/RGas)*(OFFSET('Composition%'!$B16,0,AP$13)*OFFSET('Composition%'!$B16,0,AP$14)))-IF(AP$2=2,0,OFFSET('Composition%'!$B16,0,AP$17)*OFFSET('Composition%'!$B16,0,AP$18)*(AP$24*EXP(-AP$25/($B46+273)/RGas)))</f>
        <v>2.4034064550591684E-12</v>
      </c>
      <c r="AQ46" s="73">
        <f ca="1">IF(AQ$2=0,0,AQ$22*EXP(AQ$23/($B46+273)/RGas)*(OFFSET('Composition%'!$B16,0,AQ$13)*OFFSET('Composition%'!$B16,0,AQ$14)))-IF(AQ$2=2,0,OFFSET('Composition%'!$B16,0,AQ$17)*OFFSET('Composition%'!$B16,0,AQ$18)*(AQ$24*EXP(-AQ$25/($B46+273)/RGas)))</f>
        <v>0</v>
      </c>
      <c r="AR46" s="73">
        <f ca="1">IF(AR$2=0,0,AR$22*EXP(AR$23/($B46+273)/RGas)*(OFFSET('Composition%'!$B16,0,AR$13)*OFFSET('Composition%'!$B16,0,AR$14)))-IF(AR$2=2,0,OFFSET('Composition%'!$B16,0,AR$17)*OFFSET('Composition%'!$B16,0,AR$18)*(AR$24*EXP(-AR$25/($B46+273)/RGas)))</f>
        <v>0</v>
      </c>
      <c r="AS46" s="73"/>
    </row>
    <row r="47" spans="1:45">
      <c r="A47" s="3">
        <f t="shared" si="18"/>
        <v>0.75000000000000011</v>
      </c>
      <c r="B47" s="60">
        <f ca="1">'Composition%'!B17</f>
        <v>409.14201422426873</v>
      </c>
      <c r="C47">
        <f t="shared" si="20"/>
        <v>30</v>
      </c>
      <c r="D47" s="4" t="e">
        <f ca="1">('Composition%'!BV17*ReactionRateK1!C47)^3</f>
        <v>#DIV/0!</v>
      </c>
      <c r="E47" s="4"/>
      <c r="F47" s="73">
        <f ca="1">IF(F$2=0,0,F$22*EXP(F$23/($B47+273)/RGas)*(OFFSET('Composition%'!$B17,0,F$13)*OFFSET('Composition%'!$B17,0,F$14)))-IF(F$2=2,0,OFFSET('Composition%'!$B17,0,F$17)*OFFSET('Composition%'!$B17,0,F$18)*(F$24*EXP(-F$25/($B47+273)/RGas)))</f>
        <v>8.1260652014091463E-3</v>
      </c>
      <c r="G47" s="73">
        <f ca="1">IF(G$2=0,0,G$22*EXP(G$23/($B47+273)/RGas)*(OFFSET('Composition%'!$B17,0,G$13)*OFFSET('Composition%'!$B17,0,G$14)))-IF(G$2=2,0,OFFSET('Composition%'!$B17,0,G$17)*OFFSET('Composition%'!$B17,0,G$18)*(G$24*EXP(-G$25/($B47+273)/RGas)))</f>
        <v>2.9677830069421208E-3</v>
      </c>
      <c r="H47" s="73">
        <f ca="1">IF(H$2=0,0,H$22*EXP(H$23/($B47+273)/RGas)*(OFFSET('Composition%'!$B17,0,H$13)*OFFSET('Composition%'!$B17,0,H$14)))-IF(H$2=2,0,OFFSET('Composition%'!$B17,0,H$17)*OFFSET('Composition%'!$B17,0,H$18)*(H$24*EXP(-H$25/($B47+273)/RGas)))</f>
        <v>-6.0080632296282838E-7</v>
      </c>
      <c r="I47" s="73">
        <f ca="1">IF(I$2=0,0,I$22*EXP(I$23/($B47+273)/RGas)*(OFFSET('Composition%'!$B17,0,I$13)*OFFSET('Composition%'!$B17,0,I$14)))-IF(I$2=2,0,OFFSET('Composition%'!$B17,0,I$17)*OFFSET('Composition%'!$B17,0,I$18)*(I$24*EXP(-I$25/($B47+273)/RGas)))</f>
        <v>-2.9063454474072279E-3</v>
      </c>
      <c r="J47" s="73"/>
      <c r="K47" s="73">
        <f ca="1">IF(K$2=0,0,K$22*EXP(K$23/($B47+273)/RGas)*(OFFSET('Composition%'!$B17,0,K$13)*OFFSET('Composition%'!$B17,0,K$14)))-IF(K$2=2,0,OFFSET('Composition%'!$B17,0,K$17)*OFFSET('Composition%'!$B17,0,K$18)*(K$24*EXP(-K$25/($B47+273)/RGas)))</f>
        <v>2.8512318545037846E-2</v>
      </c>
      <c r="L47" s="73">
        <f ca="1">IF(L$2=0,0,L$22*EXP(L$23/($B47+273)/RGas)*(OFFSET('Composition%'!$B17,0,L$13)*OFFSET('Composition%'!$B17,0,L$14)))-IF(L$2=2,0,OFFSET('Composition%'!$B17,0,L$17)*OFFSET('Composition%'!$B17,0,L$18)*(L$24*EXP(-L$25/($B47+273)/RGas)))</f>
        <v>2.8091014479094309E-3</v>
      </c>
      <c r="M47" s="73">
        <f ca="1">IF(M$2=0,0,M$22*EXP(M$23/($B47+273)/RGas)*(OFFSET('Composition%'!$B17,0,M$13)*OFFSET('Composition%'!$B17,0,M$14)))-IF(M$2=2,0,OFFSET('Composition%'!$B17,0,M$17)*OFFSET('Composition%'!$B17,0,M$18)*(M$24*EXP(-M$25/($B47+273)/RGas)))</f>
        <v>0</v>
      </c>
      <c r="N47" s="179"/>
      <c r="O47" s="73">
        <f ca="1">IF(O$2=0,0,O$22*EXP(O$23/($B47+273)/RGas)*(OFFSET('Composition%'!$B17,0,O$13)*OFFSET('Composition%'!$B17,0,O$14)))-IF(O$2=2,0,OFFSET('Composition%'!$B17,0,O$17)*OFFSET('Composition%'!$B17,0,O$18)*(O$24*EXP(-O$25/($B47+273)/RGas)))</f>
        <v>0</v>
      </c>
      <c r="P47" s="73">
        <f ca="1">IF(P$2=0,0,P$22*EXP(P$23/($B47+273)/RGas)*(OFFSET('Composition%'!$B17,0,P$13)*OFFSET('Composition%'!$B17,0,P$14)))-IF(P$2=2,0,OFFSET('Composition%'!$B17,0,P$17)*OFFSET('Composition%'!$B17,0,P$18)*(P$24*EXP(-P$25/($B47+273)/RGas)))</f>
        <v>2.9632019232312939E-3</v>
      </c>
      <c r="Q47" s="73">
        <f ca="1">IF(Q$2=0,0,Q$22*EXP(Q$23/($B47+273)/RGas)*(OFFSET('Composition%'!$B17,0,Q$13)*OFFSET('Composition%'!$B17,0,Q$14)))-IF(Q$2=2,0,OFFSET('Composition%'!$B17,0,Q$17)*OFFSET('Composition%'!$B17,0,Q$18)*(Q$24*EXP(-Q$25/($B47+273)/RGas)))</f>
        <v>9.424079928137034E-6</v>
      </c>
      <c r="R47" s="73">
        <f ca="1">IF(R$2=0,0,R$22*EXP(R$23/($B47+273)/RGas)*(OFFSET('Composition%'!$B17,0,R$13)*OFFSET('Composition%'!$B17,0,R$14)))-IF(R$2=2,0,OFFSET('Composition%'!$B17,0,R$17)*OFFSET('Composition%'!$B17,0,R$18)*(R$24*EXP(-R$25/($B47+273)/RGas)))</f>
        <v>7.9964627408365337E-7</v>
      </c>
      <c r="S47" s="73"/>
      <c r="T47" s="73">
        <f ca="1">IF(T$2=0,0,T$22*EXP(T$23/($B47+273)/RGas)*(OFFSET('Composition%'!$B17,0,T$13)*OFFSET('Composition%'!$B17,0,T$14)))-IF(T$2=2,0,OFFSET('Composition%'!$B17,0,T$17)*OFFSET('Composition%'!$B17,0,T$18)*(T$24*EXP(-T$25/($B47+273)/RGas)))</f>
        <v>7.9245908416195835E-3</v>
      </c>
      <c r="U47" s="73">
        <f ca="1">IF(U$2=0,0,U$22*EXP(U$23/($B47+273)/RGas)*(OFFSET('Composition%'!$B17,0,U$13)*OFFSET('Composition%'!$B17,0,U$14)))-IF(U$2=2,0,OFFSET('Composition%'!$B17,0,U$17)*OFFSET('Composition%'!$B17,0,U$18)*(U$24*EXP(-U$25/($B47+273)/RGas)))</f>
        <v>7.8294120039652131E-4</v>
      </c>
      <c r="V47" s="73">
        <f ca="1">IF(V$2=0,0,V$22*EXP(V$23/($B47+273)/RGas)*(OFFSET('Composition%'!$B17,0,V$13)*OFFSET('Composition%'!$B17,0,V$14)))-IF(V$2=2,0,OFFSET('Composition%'!$B17,0,V$17)*OFFSET('Composition%'!$B17,0,V$18)*(V$24*EXP(-V$25/($B47+273)/RGas)))</f>
        <v>0</v>
      </c>
      <c r="W47" s="73">
        <f ca="1">IF(W$2=0,0,W$22*EXP(W$23/($B47+273)/RGas)*(OFFSET('Composition%'!$B17,0,W$13)*OFFSET('Composition%'!$B17,0,W$14)))-IF(W$2=2,0,OFFSET('Composition%'!$B17,0,W$17)*OFFSET('Composition%'!$B17,0,W$18)*(W$24*EXP(-W$25/($B47+273)/RGas)))</f>
        <v>0</v>
      </c>
      <c r="X47" s="73">
        <f ca="1">IF(X$2=0,0,X$22*EXP(X$23/($B47+273)/RGas)*(OFFSET('Composition%'!$B17,0,X$13)*OFFSET('Composition%'!$B17,0,X$14)))-IF(X$2=2,0,OFFSET('Composition%'!$B17,0,X$17)*OFFSET('Composition%'!$B17,0,X$18)*(X$24*EXP(-X$25/($B47+273)/RGas)))</f>
        <v>2.9775312129517426E-8</v>
      </c>
      <c r="Y47" s="73">
        <f ca="1">IF(Y$2=0,0,Y$22*EXP(Y$23/($B47+273)/RGas)*(OFFSET('Composition%'!$B17,0,Y$13)*OFFSET('Composition%'!$B17,0,Y$14)))-IF(Y$2=2,0,OFFSET('Composition%'!$B17,0,Y$17)*OFFSET('Composition%'!$B17,0,Y$18)*(Y$24*EXP(-Y$25/($B47+273)/RGas)))</f>
        <v>1.4737019353225756E-9</v>
      </c>
      <c r="Z47" s="73">
        <f ca="1">IF(Z$2=0,0,Z$22*EXP(Z$23/($B47+273)/RGas)*(OFFSET('Composition%'!$B17,0,Z$13)*OFFSET('Composition%'!$B17,0,Z$14)))-IF(Z$2=2,0,OFFSET('Composition%'!$B17,0,Z$17)*OFFSET('Composition%'!$B17,0,Z$18)*(Z$24*EXP(-Z$25/($B47+273)/RGas)))</f>
        <v>0</v>
      </c>
      <c r="AA47" s="73">
        <f ca="1">IF(AA$2=0,0,AA$22*EXP(AA$23/($B47+273)/RGas)*(OFFSET('Composition%'!$B17,0,AA$13)*OFFSET('Composition%'!$B17,0,AA$14)))-IF(AA$2=2,0,OFFSET('Composition%'!$B17,0,AA$17)*OFFSET('Composition%'!$B17,0,AA$18)*(AA$24*EXP(-AA$25/($B47+273)/RGas)))</f>
        <v>0</v>
      </c>
      <c r="AB47" s="73">
        <f ca="1">IF(AB$2=0,0,AB$22*EXP(AB$23/($B47+273)/RGas)*(OFFSET('Composition%'!$B17,0,AB$13)*OFFSET('Composition%'!$B17,0,AB$14)))-IF(AB$2=2,0,OFFSET('Composition%'!$B17,0,AB$17)*OFFSET('Composition%'!$B17,0,AB$18)*(AB$24*EXP(-AB$25/($B47+273)/RGas)))</f>
        <v>0</v>
      </c>
      <c r="AC47" s="73">
        <f ca="1">IF(AC$2=0,0,AC$22*EXP(AC$23/($B47+273)/RGas)*(OFFSET('Composition%'!$B17,0,AC$13)*OFFSET('Composition%'!$B17,0,AC$14)))-IF(AC$2=2,0,OFFSET('Composition%'!$B17,0,AC$17)*OFFSET('Composition%'!$B17,0,AC$18)*(AC$24*EXP(-AC$25/($B47+273)/RGas)))</f>
        <v>0</v>
      </c>
      <c r="AD47" s="73">
        <f ca="1">IF(AD$2=0,0,AD$22*EXP(AD$23/($B47+273)/RGas)*(OFFSET('Composition%'!$B17,0,AD$13)*OFFSET('Composition%'!$B17,0,AD$14)))-IF(AD$2=2,0,OFFSET('Composition%'!$B17,0,AD$17)*OFFSET('Composition%'!$B17,0,AD$18)*(AD$24*EXP(-AD$25/($B47+273)/RGas)))</f>
        <v>0</v>
      </c>
      <c r="AE47" s="73">
        <f ca="1">IF(AE$2=0,0,AE$22*EXP(AE$23/($B47+273)/RGas)*(OFFSET('Composition%'!$B17,0,AE$13)*OFFSET('Composition%'!$B17,0,AE$14)))-IF(AE$2=2,0,OFFSET('Composition%'!$B17,0,AE$17)*OFFSET('Composition%'!$B17,0,AE$18)*(AE$24*EXP(-AE$25/($B47+273)/RGas)))</f>
        <v>0</v>
      </c>
      <c r="AF47" s="73"/>
      <c r="AG47" s="73">
        <f ca="1">IF(AG$2=0,0,AG$22*EXP(AG$23/($B47+273)/RGas)*(OFFSET('Composition%'!$B17,0,AG$13)*OFFSET('Composition%'!$B17,0,AG$14)))-IF(AG$2=2,0,OFFSET('Composition%'!$B17,0,AG$17)*OFFSET('Composition%'!$B17,0,AG$18)*(AG$24*EXP(-AG$25/($B47+273)/RGas)))</f>
        <v>0</v>
      </c>
      <c r="AH47" s="73">
        <f ca="1">IF(AH$2=0,0,AH$22*EXP(AH$23/($B47+273)/RGas)*(OFFSET('Composition%'!$B17,0,AH$13)*OFFSET('Composition%'!$B17,0,AH$14)))-IF(AH$2=2,0,OFFSET('Composition%'!$B17,0,AH$17)*OFFSET('Composition%'!$B17,0,AH$18)*(AH$24*EXP(-AH$25/($B47+273)/RGas)))</f>
        <v>0</v>
      </c>
      <c r="AI47" s="73">
        <f ca="1">IF(AI$2=0,0,AI$22*EXP(AI$23/($B47+273)/RGas)*(OFFSET('Composition%'!$B17,0,AI$13)*OFFSET('Composition%'!$B17,0,AI$14)))-IF(AI$2=2,0,OFFSET('Composition%'!$B17,0,AI$17)*OFFSET('Composition%'!$B17,0,AI$18)*(AI$24*EXP(-AI$25/($B47+273)/RGas)))</f>
        <v>0</v>
      </c>
      <c r="AJ47" s="73">
        <f ca="1">IF(AJ$2=0,0,AJ$22*EXP(AJ$23/($B47+273)/RGas)*(OFFSET('Composition%'!$B17,0,AJ$13)*OFFSET('Composition%'!$B17,0,AJ$14)))-IF(AJ$2=2,0,OFFSET('Composition%'!$B17,0,AJ$17)*OFFSET('Composition%'!$B17,0,AJ$18)*(AJ$24*EXP(-AJ$25/($B47+273)/RGas)))</f>
        <v>0</v>
      </c>
      <c r="AK47" s="73">
        <f ca="1">IF(AK$2=0,0,AK$22*EXP(AK$23/($B47+273)/RGas)*(OFFSET('Composition%'!$B17,0,AK$13)*OFFSET('Composition%'!$B17,0,AK$14)))-IF(AK$2=2,0,OFFSET('Composition%'!$B17,0,AK$17)*OFFSET('Composition%'!$B17,0,AK$18)*(AK$24*EXP(-AK$25/($B47+273)/RGas)))</f>
        <v>0</v>
      </c>
      <c r="AL47" s="73">
        <f ca="1">IF(AL$2=0,0,AL$22*EXP(AL$23/($B47+273)/RGas)*(OFFSET('Composition%'!$B17,0,AL$13)*OFFSET('Composition%'!$B17,0,AL$14)))-IF(AL$2=2,0,OFFSET('Composition%'!$B17,0,AL$17)*OFFSET('Composition%'!$B17,0,AL$18)*(AL$24*EXP(-AL$25/($B47+273)/RGas)))</f>
        <v>0</v>
      </c>
      <c r="AM47" s="73"/>
      <c r="AN47" s="73">
        <f ca="1">IF(AN$2=0,0,AN$22*EXP(AN$23/($B47+273)/RGas)*(OFFSET('Composition%'!$B17,0,AN$13)*OFFSET('Composition%'!$B17,0,AN$14)))-IF(AN$2=2,0,OFFSET('Composition%'!$B17,0,AN$17)*OFFSET('Composition%'!$B17,0,AN$18)*(AN$24*EXP(-AN$25/($B47+273)/RGas)))</f>
        <v>0</v>
      </c>
      <c r="AO47" s="73">
        <f ca="1">IF(AO$2=0,0,AO$22*EXP(AO$23/($B47+273)/RGas)*(OFFSET('Composition%'!$B17,0,AO$13)*OFFSET('Composition%'!$B17,0,AO$14)))-IF(AO$2=2,0,OFFSET('Composition%'!$B17,0,AO$17)*OFFSET('Composition%'!$B17,0,AO$18)*(AO$24*EXP(-AO$25/($B47+273)/RGas)))</f>
        <v>0</v>
      </c>
      <c r="AP47" s="73">
        <f ca="1">IF(AP$2=0,0,AP$22*EXP(AP$23/($B47+273)/RGas)*(OFFSET('Composition%'!$B17,0,AP$13)*OFFSET('Composition%'!$B17,0,AP$14)))-IF(AP$2=2,0,OFFSET('Composition%'!$B17,0,AP$17)*OFFSET('Composition%'!$B17,0,AP$18)*(AP$24*EXP(-AP$25/($B47+273)/RGas)))</f>
        <v>2.436865646500485E-12</v>
      </c>
      <c r="AQ47" s="73">
        <f ca="1">IF(AQ$2=0,0,AQ$22*EXP(AQ$23/($B47+273)/RGas)*(OFFSET('Composition%'!$B17,0,AQ$13)*OFFSET('Composition%'!$B17,0,AQ$14)))-IF(AQ$2=2,0,OFFSET('Composition%'!$B17,0,AQ$17)*OFFSET('Composition%'!$B17,0,AQ$18)*(AQ$24*EXP(-AQ$25/($B47+273)/RGas)))</f>
        <v>0</v>
      </c>
      <c r="AR47" s="73">
        <f ca="1">IF(AR$2=0,0,AR$22*EXP(AR$23/($B47+273)/RGas)*(OFFSET('Composition%'!$B17,0,AR$13)*OFFSET('Composition%'!$B17,0,AR$14)))-IF(AR$2=2,0,OFFSET('Composition%'!$B17,0,AR$17)*OFFSET('Composition%'!$B17,0,AR$18)*(AR$24*EXP(-AR$25/($B47+273)/RGas)))</f>
        <v>0</v>
      </c>
      <c r="AS47" s="73"/>
    </row>
    <row r="48" spans="1:45">
      <c r="A48" s="3">
        <f t="shared" si="18"/>
        <v>0.80000000000000016</v>
      </c>
      <c r="B48" s="60">
        <f ca="1">'Composition%'!B18</f>
        <v>409.4151676485809</v>
      </c>
      <c r="C48">
        <f t="shared" si="20"/>
        <v>30</v>
      </c>
      <c r="D48" s="4" t="e">
        <f ca="1">('Composition%'!BV18*ReactionRateK1!C48)^3</f>
        <v>#DIV/0!</v>
      </c>
      <c r="E48" s="4"/>
      <c r="F48" s="73">
        <f ca="1">IF(F$2=0,0,F$22*EXP(F$23/($B48+273)/RGas)*(OFFSET('Composition%'!$B18,0,F$13)*OFFSET('Composition%'!$B18,0,F$14)))-IF(F$2=2,0,OFFSET('Composition%'!$B18,0,F$17)*OFFSET('Composition%'!$B18,0,F$18)*(F$24*EXP(-F$25/($B48+273)/RGas)))</f>
        <v>7.9065748587990089E-3</v>
      </c>
      <c r="G48" s="73">
        <f ca="1">IF(G$2=0,0,G$22*EXP(G$23/($B48+273)/RGas)*(OFFSET('Composition%'!$B18,0,G$13)*OFFSET('Composition%'!$B18,0,G$14)))-IF(G$2=2,0,OFFSET('Composition%'!$B18,0,G$17)*OFFSET('Composition%'!$B18,0,G$18)*(G$24*EXP(-G$25/($B48+273)/RGas)))</f>
        <v>2.8906384698522444E-3</v>
      </c>
      <c r="H48" s="73">
        <f ca="1">IF(H$2=0,0,H$22*EXP(H$23/($B48+273)/RGas)*(OFFSET('Composition%'!$B18,0,H$13)*OFFSET('Composition%'!$B18,0,H$14)))-IF(H$2=2,0,OFFSET('Composition%'!$B18,0,H$17)*OFFSET('Composition%'!$B18,0,H$18)*(H$24*EXP(-H$25/($B48+273)/RGas)))</f>
        <v>-6.8245127329070106E-7</v>
      </c>
      <c r="I48" s="73">
        <f ca="1">IF(I$2=0,0,I$22*EXP(I$23/($B48+273)/RGas)*(OFFSET('Composition%'!$B18,0,I$13)*OFFSET('Composition%'!$B18,0,I$14)))-IF(I$2=2,0,OFFSET('Composition%'!$B18,0,I$17)*OFFSET('Composition%'!$B18,0,I$18)*(I$24*EXP(-I$25/($B48+273)/RGas)))</f>
        <v>-2.6213184273652709E-3</v>
      </c>
      <c r="J48" s="73"/>
      <c r="K48" s="73">
        <f ca="1">IF(K$2=0,0,K$22*EXP(K$23/($B48+273)/RGas)*(OFFSET('Composition%'!$B18,0,K$13)*OFFSET('Composition%'!$B18,0,K$14)))-IF(K$2=2,0,OFFSET('Composition%'!$B18,0,K$17)*OFFSET('Composition%'!$B18,0,K$18)*(K$24*EXP(-K$25/($B48+273)/RGas)))</f>
        <v>2.7978401153588316E-2</v>
      </c>
      <c r="L48" s="73">
        <f ca="1">IF(L$2=0,0,L$22*EXP(L$23/($B48+273)/RGas)*(OFFSET('Composition%'!$B18,0,L$13)*OFFSET('Composition%'!$B18,0,L$14)))-IF(L$2=2,0,OFFSET('Composition%'!$B18,0,L$17)*OFFSET('Composition%'!$B18,0,L$18)*(L$24*EXP(-L$25/($B48+273)/RGas)))</f>
        <v>1.852686537063355E-3</v>
      </c>
      <c r="M48" s="73">
        <f ca="1">IF(M$2=0,0,M$22*EXP(M$23/($B48+273)/RGas)*(OFFSET('Composition%'!$B18,0,M$13)*OFFSET('Composition%'!$B18,0,M$14)))-IF(M$2=2,0,OFFSET('Composition%'!$B18,0,M$17)*OFFSET('Composition%'!$B18,0,M$18)*(M$24*EXP(-M$25/($B48+273)/RGas)))</f>
        <v>0</v>
      </c>
      <c r="N48" s="179"/>
      <c r="O48" s="73">
        <f ca="1">IF(O$2=0,0,O$22*EXP(O$23/($B48+273)/RGas)*(OFFSET('Composition%'!$B18,0,O$13)*OFFSET('Composition%'!$B18,0,O$14)))-IF(O$2=2,0,OFFSET('Composition%'!$B18,0,O$17)*OFFSET('Composition%'!$B18,0,O$18)*(O$24*EXP(-O$25/($B48+273)/RGas)))</f>
        <v>0</v>
      </c>
      <c r="P48" s="73">
        <f ca="1">IF(P$2=0,0,P$22*EXP(P$23/($B48+273)/RGas)*(OFFSET('Composition%'!$B18,0,P$13)*OFFSET('Composition%'!$B18,0,P$14)))-IF(P$2=2,0,OFFSET('Composition%'!$B18,0,P$17)*OFFSET('Composition%'!$B18,0,P$18)*(P$24*EXP(-P$25/($B48+273)/RGas)))</f>
        <v>3.2596650869309652E-3</v>
      </c>
      <c r="Q48" s="73">
        <f ca="1">IF(Q$2=0,0,Q$22*EXP(Q$23/($B48+273)/RGas)*(OFFSET('Composition%'!$B18,0,Q$13)*OFFSET('Composition%'!$B18,0,Q$14)))-IF(Q$2=2,0,OFFSET('Composition%'!$B18,0,Q$17)*OFFSET('Composition%'!$B18,0,Q$18)*(Q$24*EXP(-Q$25/($B48+273)/RGas)))</f>
        <v>1.0474405779547184E-5</v>
      </c>
      <c r="R48" s="73">
        <f ca="1">IF(R$2=0,0,R$22*EXP(R$23/($B48+273)/RGas)*(OFFSET('Composition%'!$B18,0,R$13)*OFFSET('Composition%'!$B18,0,R$14)))-IF(R$2=2,0,OFFSET('Composition%'!$B18,0,R$17)*OFFSET('Composition%'!$B18,0,R$18)*(R$24*EXP(-R$25/($B48+273)/RGas)))</f>
        <v>9.0679718486849729E-7</v>
      </c>
      <c r="S48" s="73"/>
      <c r="T48" s="73">
        <f ca="1">IF(T$2=0,0,T$22*EXP(T$23/($B48+273)/RGas)*(OFFSET('Composition%'!$B18,0,T$13)*OFFSET('Composition%'!$B18,0,T$14)))-IF(T$2=2,0,OFFSET('Composition%'!$B18,0,T$17)*OFFSET('Composition%'!$B18,0,T$18)*(T$24*EXP(-T$25/($B48+273)/RGas)))</f>
        <v>7.4679794118676654E-3</v>
      </c>
      <c r="U48" s="73">
        <f ca="1">IF(U$2=0,0,U$22*EXP(U$23/($B48+273)/RGas)*(OFFSET('Composition%'!$B18,0,U$13)*OFFSET('Composition%'!$B18,0,U$14)))-IF(U$2=2,0,OFFSET('Composition%'!$B18,0,U$17)*OFFSET('Composition%'!$B18,0,U$18)*(U$24*EXP(-U$25/($B48+273)/RGas)))</f>
        <v>6.8990531744521919E-4</v>
      </c>
      <c r="V48" s="73">
        <f ca="1">IF(V$2=0,0,V$22*EXP(V$23/($B48+273)/RGas)*(OFFSET('Composition%'!$B18,0,V$13)*OFFSET('Composition%'!$B18,0,V$14)))-IF(V$2=2,0,OFFSET('Composition%'!$B18,0,V$17)*OFFSET('Composition%'!$B18,0,V$18)*(V$24*EXP(-V$25/($B48+273)/RGas)))</f>
        <v>0</v>
      </c>
      <c r="W48" s="73">
        <f ca="1">IF(W$2=0,0,W$22*EXP(W$23/($B48+273)/RGas)*(OFFSET('Composition%'!$B18,0,W$13)*OFFSET('Composition%'!$B18,0,W$14)))-IF(W$2=2,0,OFFSET('Composition%'!$B18,0,W$17)*OFFSET('Composition%'!$B18,0,W$18)*(W$24*EXP(-W$25/($B48+273)/RGas)))</f>
        <v>0</v>
      </c>
      <c r="X48" s="73">
        <f ca="1">IF(X$2=0,0,X$22*EXP(X$23/($B48+273)/RGas)*(OFFSET('Composition%'!$B18,0,X$13)*OFFSET('Composition%'!$B18,0,X$14)))-IF(X$2=2,0,OFFSET('Composition%'!$B18,0,X$17)*OFFSET('Composition%'!$B18,0,X$18)*(X$24*EXP(-X$25/($B48+273)/RGas)))</f>
        <v>2.9468364001126018E-8</v>
      </c>
      <c r="Y48" s="73">
        <f ca="1">IF(Y$2=0,0,Y$22*EXP(Y$23/($B48+273)/RGas)*(OFFSET('Composition%'!$B18,0,Y$13)*OFFSET('Composition%'!$B18,0,Y$14)))-IF(Y$2=2,0,OFFSET('Composition%'!$B18,0,Y$17)*OFFSET('Composition%'!$B18,0,Y$18)*(Y$24*EXP(-Y$25/($B48+273)/RGas)))</f>
        <v>1.4585098174738553E-9</v>
      </c>
      <c r="Z48" s="73">
        <f ca="1">IF(Z$2=0,0,Z$22*EXP(Z$23/($B48+273)/RGas)*(OFFSET('Composition%'!$B18,0,Z$13)*OFFSET('Composition%'!$B18,0,Z$14)))-IF(Z$2=2,0,OFFSET('Composition%'!$B18,0,Z$17)*OFFSET('Composition%'!$B18,0,Z$18)*(Z$24*EXP(-Z$25/($B48+273)/RGas)))</f>
        <v>0</v>
      </c>
      <c r="AA48" s="73">
        <f ca="1">IF(AA$2=0,0,AA$22*EXP(AA$23/($B48+273)/RGas)*(OFFSET('Composition%'!$B18,0,AA$13)*OFFSET('Composition%'!$B18,0,AA$14)))-IF(AA$2=2,0,OFFSET('Composition%'!$B18,0,AA$17)*OFFSET('Composition%'!$B18,0,AA$18)*(AA$24*EXP(-AA$25/($B48+273)/RGas)))</f>
        <v>0</v>
      </c>
      <c r="AB48" s="73">
        <f ca="1">IF(AB$2=0,0,AB$22*EXP(AB$23/($B48+273)/RGas)*(OFFSET('Composition%'!$B18,0,AB$13)*OFFSET('Composition%'!$B18,0,AB$14)))-IF(AB$2=2,0,OFFSET('Composition%'!$B18,0,AB$17)*OFFSET('Composition%'!$B18,0,AB$18)*(AB$24*EXP(-AB$25/($B48+273)/RGas)))</f>
        <v>0</v>
      </c>
      <c r="AC48" s="73">
        <f ca="1">IF(AC$2=0,0,AC$22*EXP(AC$23/($B48+273)/RGas)*(OFFSET('Composition%'!$B18,0,AC$13)*OFFSET('Composition%'!$B18,0,AC$14)))-IF(AC$2=2,0,OFFSET('Composition%'!$B18,0,AC$17)*OFFSET('Composition%'!$B18,0,AC$18)*(AC$24*EXP(-AC$25/($B48+273)/RGas)))</f>
        <v>0</v>
      </c>
      <c r="AD48" s="73">
        <f ca="1">IF(AD$2=0,0,AD$22*EXP(AD$23/($B48+273)/RGas)*(OFFSET('Composition%'!$B18,0,AD$13)*OFFSET('Composition%'!$B18,0,AD$14)))-IF(AD$2=2,0,OFFSET('Composition%'!$B18,0,AD$17)*OFFSET('Composition%'!$B18,0,AD$18)*(AD$24*EXP(-AD$25/($B48+273)/RGas)))</f>
        <v>0</v>
      </c>
      <c r="AE48" s="73">
        <f ca="1">IF(AE$2=0,0,AE$22*EXP(AE$23/($B48+273)/RGas)*(OFFSET('Composition%'!$B18,0,AE$13)*OFFSET('Composition%'!$B18,0,AE$14)))-IF(AE$2=2,0,OFFSET('Composition%'!$B18,0,AE$17)*OFFSET('Composition%'!$B18,0,AE$18)*(AE$24*EXP(-AE$25/($B48+273)/RGas)))</f>
        <v>0</v>
      </c>
      <c r="AF48" s="73"/>
      <c r="AG48" s="73">
        <f ca="1">IF(AG$2=0,0,AG$22*EXP(AG$23/($B48+273)/RGas)*(OFFSET('Composition%'!$B18,0,AG$13)*OFFSET('Composition%'!$B18,0,AG$14)))-IF(AG$2=2,0,OFFSET('Composition%'!$B18,0,AG$17)*OFFSET('Composition%'!$B18,0,AG$18)*(AG$24*EXP(-AG$25/($B48+273)/RGas)))</f>
        <v>0</v>
      </c>
      <c r="AH48" s="73">
        <f ca="1">IF(AH$2=0,0,AH$22*EXP(AH$23/($B48+273)/RGas)*(OFFSET('Composition%'!$B18,0,AH$13)*OFFSET('Composition%'!$B18,0,AH$14)))-IF(AH$2=2,0,OFFSET('Composition%'!$B18,0,AH$17)*OFFSET('Composition%'!$B18,0,AH$18)*(AH$24*EXP(-AH$25/($B48+273)/RGas)))</f>
        <v>0</v>
      </c>
      <c r="AI48" s="73">
        <f ca="1">IF(AI$2=0,0,AI$22*EXP(AI$23/($B48+273)/RGas)*(OFFSET('Composition%'!$B18,0,AI$13)*OFFSET('Composition%'!$B18,0,AI$14)))-IF(AI$2=2,0,OFFSET('Composition%'!$B18,0,AI$17)*OFFSET('Composition%'!$B18,0,AI$18)*(AI$24*EXP(-AI$25/($B48+273)/RGas)))</f>
        <v>0</v>
      </c>
      <c r="AJ48" s="73">
        <f ca="1">IF(AJ$2=0,0,AJ$22*EXP(AJ$23/($B48+273)/RGas)*(OFFSET('Composition%'!$B18,0,AJ$13)*OFFSET('Composition%'!$B18,0,AJ$14)))-IF(AJ$2=2,0,OFFSET('Composition%'!$B18,0,AJ$17)*OFFSET('Composition%'!$B18,0,AJ$18)*(AJ$24*EXP(-AJ$25/($B48+273)/RGas)))</f>
        <v>0</v>
      </c>
      <c r="AK48" s="73">
        <f ca="1">IF(AK$2=0,0,AK$22*EXP(AK$23/($B48+273)/RGas)*(OFFSET('Composition%'!$B18,0,AK$13)*OFFSET('Composition%'!$B18,0,AK$14)))-IF(AK$2=2,0,OFFSET('Composition%'!$B18,0,AK$17)*OFFSET('Composition%'!$B18,0,AK$18)*(AK$24*EXP(-AK$25/($B48+273)/RGas)))</f>
        <v>0</v>
      </c>
      <c r="AL48" s="73">
        <f ca="1">IF(AL$2=0,0,AL$22*EXP(AL$23/($B48+273)/RGas)*(OFFSET('Composition%'!$B18,0,AL$13)*OFFSET('Composition%'!$B18,0,AL$14)))-IF(AL$2=2,0,OFFSET('Composition%'!$B18,0,AL$17)*OFFSET('Composition%'!$B18,0,AL$18)*(AL$24*EXP(-AL$25/($B48+273)/RGas)))</f>
        <v>0</v>
      </c>
      <c r="AM48" s="73"/>
      <c r="AN48" s="73">
        <f ca="1">IF(AN$2=0,0,AN$22*EXP(AN$23/($B48+273)/RGas)*(OFFSET('Composition%'!$B18,0,AN$13)*OFFSET('Composition%'!$B18,0,AN$14)))-IF(AN$2=2,0,OFFSET('Composition%'!$B18,0,AN$17)*OFFSET('Composition%'!$B18,0,AN$18)*(AN$24*EXP(-AN$25/($B48+273)/RGas)))</f>
        <v>0</v>
      </c>
      <c r="AO48" s="73">
        <f ca="1">IF(AO$2=0,0,AO$22*EXP(AO$23/($B48+273)/RGas)*(OFFSET('Composition%'!$B18,0,AO$13)*OFFSET('Composition%'!$B18,0,AO$14)))-IF(AO$2=2,0,OFFSET('Composition%'!$B18,0,AO$17)*OFFSET('Composition%'!$B18,0,AO$18)*(AO$24*EXP(-AO$25/($B48+273)/RGas)))</f>
        <v>0</v>
      </c>
      <c r="AP48" s="73">
        <f ca="1">IF(AP$2=0,0,AP$22*EXP(AP$23/($B48+273)/RGas)*(OFFSET('Composition%'!$B18,0,AP$13)*OFFSET('Composition%'!$B18,0,AP$14)))-IF(AP$2=2,0,OFFSET('Composition%'!$B18,0,AP$17)*OFFSET('Composition%'!$B18,0,AP$18)*(AP$24*EXP(-AP$25/($B48+273)/RGas)))</f>
        <v>2.4662912308223699E-12</v>
      </c>
      <c r="AQ48" s="73">
        <f ca="1">IF(AQ$2=0,0,AQ$22*EXP(AQ$23/($B48+273)/RGas)*(OFFSET('Composition%'!$B18,0,AQ$13)*OFFSET('Composition%'!$B18,0,AQ$14)))-IF(AQ$2=2,0,OFFSET('Composition%'!$B18,0,AQ$17)*OFFSET('Composition%'!$B18,0,AQ$18)*(AQ$24*EXP(-AQ$25/($B48+273)/RGas)))</f>
        <v>0</v>
      </c>
      <c r="AR48" s="73">
        <f ca="1">IF(AR$2=0,0,AR$22*EXP(AR$23/($B48+273)/RGas)*(OFFSET('Composition%'!$B18,0,AR$13)*OFFSET('Composition%'!$B18,0,AR$14)))-IF(AR$2=2,0,OFFSET('Composition%'!$B18,0,AR$17)*OFFSET('Composition%'!$B18,0,AR$18)*(AR$24*EXP(-AR$25/($B48+273)/RGas)))</f>
        <v>0</v>
      </c>
      <c r="AS48" s="73"/>
    </row>
    <row r="49" spans="1:45">
      <c r="A49" s="3">
        <f t="shared" si="18"/>
        <v>0.8500000000000002</v>
      </c>
      <c r="B49" s="60">
        <f ca="1">'Composition%'!B19</f>
        <v>409.67919569687689</v>
      </c>
      <c r="C49">
        <f t="shared" si="20"/>
        <v>30</v>
      </c>
      <c r="D49" s="4" t="e">
        <f ca="1">('Composition%'!BV19*ReactionRateK1!C49)^3</f>
        <v>#DIV/0!</v>
      </c>
      <c r="E49" s="4"/>
      <c r="F49" s="73">
        <f ca="1">IF(F$2=0,0,F$22*EXP(F$23/($B49+273)/RGas)*(OFFSET('Composition%'!$B19,0,F$13)*OFFSET('Composition%'!$B19,0,F$14)))-IF(F$2=2,0,OFFSET('Composition%'!$B19,0,F$17)*OFFSET('Composition%'!$B19,0,F$18)*(F$24*EXP(-F$25/($B49+273)/RGas)))</f>
        <v>7.6959877387421825E-3</v>
      </c>
      <c r="G49" s="73">
        <f ca="1">IF(G$2=0,0,G$22*EXP(G$23/($B49+273)/RGas)*(OFFSET('Composition%'!$B19,0,G$13)*OFFSET('Composition%'!$B19,0,G$14)))-IF(G$2=2,0,OFFSET('Composition%'!$B19,0,G$17)*OFFSET('Composition%'!$B19,0,G$18)*(G$24*EXP(-G$25/($B49+273)/RGas)))</f>
        <v>2.8167309593924773E-3</v>
      </c>
      <c r="H49" s="73">
        <f ca="1">IF(H$2=0,0,H$22*EXP(H$23/($B49+273)/RGas)*(OFFSET('Composition%'!$B19,0,H$13)*OFFSET('Composition%'!$B19,0,H$14)))-IF(H$2=2,0,OFFSET('Composition%'!$B19,0,H$17)*OFFSET('Composition%'!$B19,0,H$18)*(H$24*EXP(-H$25/($B49+273)/RGas)))</f>
        <v>-7.640727388692733E-7</v>
      </c>
      <c r="I49" s="73">
        <f ca="1">IF(I$2=0,0,I$22*EXP(I$23/($B49+273)/RGas)*(OFFSET('Composition%'!$B19,0,I$13)*OFFSET('Composition%'!$B19,0,I$14)))-IF(I$2=2,0,OFFSET('Composition%'!$B19,0,I$17)*OFFSET('Composition%'!$B19,0,I$18)*(I$24*EXP(-I$25/($B49+273)/RGas)))</f>
        <v>-2.3599495315248038E-3</v>
      </c>
      <c r="J49" s="73"/>
      <c r="K49" s="73">
        <f ca="1">IF(K$2=0,0,K$22*EXP(K$23/($B49+273)/RGas)*(OFFSET('Composition%'!$B19,0,K$13)*OFFSET('Composition%'!$B19,0,K$14)))-IF(K$2=2,0,OFFSET('Composition%'!$B19,0,K$17)*OFFSET('Composition%'!$B19,0,K$18)*(K$24*EXP(-K$25/($B49+273)/RGas)))</f>
        <v>2.7465846493883943E-2</v>
      </c>
      <c r="L49" s="73">
        <f ca="1">IF(L$2=0,0,L$22*EXP(L$23/($B49+273)/RGas)*(OFFSET('Composition%'!$B19,0,L$13)*OFFSET('Composition%'!$B19,0,L$14)))-IF(L$2=2,0,OFFSET('Composition%'!$B19,0,L$17)*OFFSET('Composition%'!$B19,0,L$18)*(L$24*EXP(-L$25/($B49+273)/RGas)))</f>
        <v>9.9798502593045381E-4</v>
      </c>
      <c r="M49" s="73">
        <f ca="1">IF(M$2=0,0,M$22*EXP(M$23/($B49+273)/RGas)*(OFFSET('Composition%'!$B19,0,M$13)*OFFSET('Composition%'!$B19,0,M$14)))-IF(M$2=2,0,OFFSET('Composition%'!$B19,0,M$17)*OFFSET('Composition%'!$B19,0,M$18)*(M$24*EXP(-M$25/($B49+273)/RGas)))</f>
        <v>0</v>
      </c>
      <c r="N49" s="179"/>
      <c r="O49" s="73">
        <f ca="1">IF(O$2=0,0,O$22*EXP(O$23/($B49+273)/RGas)*(OFFSET('Composition%'!$B19,0,O$13)*OFFSET('Composition%'!$B19,0,O$14)))-IF(O$2=2,0,OFFSET('Composition%'!$B19,0,O$17)*OFFSET('Composition%'!$B19,0,O$18)*(O$24*EXP(-O$25/($B49+273)/RGas)))</f>
        <v>0</v>
      </c>
      <c r="P49" s="73">
        <f ca="1">IF(P$2=0,0,P$22*EXP(P$23/($B49+273)/RGas)*(OFFSET('Composition%'!$B19,0,P$13)*OFFSET('Composition%'!$B19,0,P$14)))-IF(P$2=2,0,OFFSET('Composition%'!$B19,0,P$17)*OFFSET('Composition%'!$B19,0,P$18)*(P$24*EXP(-P$25/($B49+273)/RGas)))</f>
        <v>3.5575378400566613E-3</v>
      </c>
      <c r="Q49" s="73">
        <f ca="1">IF(Q$2=0,0,Q$22*EXP(Q$23/($B49+273)/RGas)*(OFFSET('Composition%'!$B19,0,Q$13)*OFFSET('Composition%'!$B19,0,Q$14)))-IF(Q$2=2,0,OFFSET('Composition%'!$B19,0,Q$17)*OFFSET('Composition%'!$B19,0,Q$18)*(Q$24*EXP(-Q$25/($B49+273)/RGas)))</f>
        <v>1.1558846100542299E-5</v>
      </c>
      <c r="R49" s="73">
        <f ca="1">IF(R$2=0,0,R$22*EXP(R$23/($B49+273)/RGas)*(OFFSET('Composition%'!$B19,0,R$13)*OFFSET('Composition%'!$B19,0,R$14)))-IF(R$2=2,0,OFFSET('Composition%'!$B19,0,R$17)*OFFSET('Composition%'!$B19,0,R$18)*(R$24*EXP(-R$25/($B49+273)/RGas)))</f>
        <v>1.0218056143825878E-6</v>
      </c>
      <c r="S49" s="73"/>
      <c r="T49" s="73">
        <f ca="1">IF(T$2=0,0,T$22*EXP(T$23/($B49+273)/RGas)*(OFFSET('Composition%'!$B19,0,T$13)*OFFSET('Composition%'!$B19,0,T$14)))-IF(T$2=2,0,OFFSET('Composition%'!$B19,0,T$17)*OFFSET('Composition%'!$B19,0,T$18)*(T$24*EXP(-T$25/($B49+273)/RGas)))</f>
        <v>7.0365437237282363E-3</v>
      </c>
      <c r="U49" s="73">
        <f ca="1">IF(U$2=0,0,U$22*EXP(U$23/($B49+273)/RGas)*(OFFSET('Composition%'!$B19,0,U$13)*OFFSET('Composition%'!$B19,0,U$14)))-IF(U$2=2,0,OFFSET('Composition%'!$B19,0,U$17)*OFFSET('Composition%'!$B19,0,U$18)*(U$24*EXP(-U$25/($B49+273)/RGas)))</f>
        <v>6.0903490851980772E-4</v>
      </c>
      <c r="V49" s="73">
        <f ca="1">IF(V$2=0,0,V$22*EXP(V$23/($B49+273)/RGas)*(OFFSET('Composition%'!$B19,0,V$13)*OFFSET('Composition%'!$B19,0,V$14)))-IF(V$2=2,0,OFFSET('Composition%'!$B19,0,V$17)*OFFSET('Composition%'!$B19,0,V$18)*(V$24*EXP(-V$25/($B49+273)/RGas)))</f>
        <v>0</v>
      </c>
      <c r="W49" s="73">
        <f ca="1">IF(W$2=0,0,W$22*EXP(W$23/($B49+273)/RGas)*(OFFSET('Composition%'!$B19,0,W$13)*OFFSET('Composition%'!$B19,0,W$14)))-IF(W$2=2,0,OFFSET('Composition%'!$B19,0,W$17)*OFFSET('Composition%'!$B19,0,W$18)*(W$24*EXP(-W$25/($B49+273)/RGas)))</f>
        <v>0</v>
      </c>
      <c r="X49" s="73">
        <f ca="1">IF(X$2=0,0,X$22*EXP(X$23/($B49+273)/RGas)*(OFFSET('Composition%'!$B19,0,X$13)*OFFSET('Composition%'!$B19,0,X$14)))-IF(X$2=2,0,OFFSET('Composition%'!$B19,0,X$17)*OFFSET('Composition%'!$B19,0,X$18)*(X$24*EXP(-X$25/($B49+273)/RGas)))</f>
        <v>2.9180790913636257E-8</v>
      </c>
      <c r="Y49" s="73">
        <f ca="1">IF(Y$2=0,0,Y$22*EXP(Y$23/($B49+273)/RGas)*(OFFSET('Composition%'!$B19,0,Y$13)*OFFSET('Composition%'!$B19,0,Y$14)))-IF(Y$2=2,0,OFFSET('Composition%'!$B19,0,Y$17)*OFFSET('Composition%'!$B19,0,Y$18)*(Y$24*EXP(-Y$25/($B49+273)/RGas)))</f>
        <v>1.4442766496152986E-9</v>
      </c>
      <c r="Z49" s="73">
        <f ca="1">IF(Z$2=0,0,Z$22*EXP(Z$23/($B49+273)/RGas)*(OFFSET('Composition%'!$B19,0,Z$13)*OFFSET('Composition%'!$B19,0,Z$14)))-IF(Z$2=2,0,OFFSET('Composition%'!$B19,0,Z$17)*OFFSET('Composition%'!$B19,0,Z$18)*(Z$24*EXP(-Z$25/($B49+273)/RGas)))</f>
        <v>0</v>
      </c>
      <c r="AA49" s="73">
        <f ca="1">IF(AA$2=0,0,AA$22*EXP(AA$23/($B49+273)/RGas)*(OFFSET('Composition%'!$B19,0,AA$13)*OFFSET('Composition%'!$B19,0,AA$14)))-IF(AA$2=2,0,OFFSET('Composition%'!$B19,0,AA$17)*OFFSET('Composition%'!$B19,0,AA$18)*(AA$24*EXP(-AA$25/($B49+273)/RGas)))</f>
        <v>0</v>
      </c>
      <c r="AB49" s="73">
        <f ca="1">IF(AB$2=0,0,AB$22*EXP(AB$23/($B49+273)/RGas)*(OFFSET('Composition%'!$B19,0,AB$13)*OFFSET('Composition%'!$B19,0,AB$14)))-IF(AB$2=2,0,OFFSET('Composition%'!$B19,0,AB$17)*OFFSET('Composition%'!$B19,0,AB$18)*(AB$24*EXP(-AB$25/($B49+273)/RGas)))</f>
        <v>0</v>
      </c>
      <c r="AC49" s="73">
        <f ca="1">IF(AC$2=0,0,AC$22*EXP(AC$23/($B49+273)/RGas)*(OFFSET('Composition%'!$B19,0,AC$13)*OFFSET('Composition%'!$B19,0,AC$14)))-IF(AC$2=2,0,OFFSET('Composition%'!$B19,0,AC$17)*OFFSET('Composition%'!$B19,0,AC$18)*(AC$24*EXP(-AC$25/($B49+273)/RGas)))</f>
        <v>0</v>
      </c>
      <c r="AD49" s="73">
        <f ca="1">IF(AD$2=0,0,AD$22*EXP(AD$23/($B49+273)/RGas)*(OFFSET('Composition%'!$B19,0,AD$13)*OFFSET('Composition%'!$B19,0,AD$14)))-IF(AD$2=2,0,OFFSET('Composition%'!$B19,0,AD$17)*OFFSET('Composition%'!$B19,0,AD$18)*(AD$24*EXP(-AD$25/($B49+273)/RGas)))</f>
        <v>0</v>
      </c>
      <c r="AE49" s="73">
        <f ca="1">IF(AE$2=0,0,AE$22*EXP(AE$23/($B49+273)/RGas)*(OFFSET('Composition%'!$B19,0,AE$13)*OFFSET('Composition%'!$B19,0,AE$14)))-IF(AE$2=2,0,OFFSET('Composition%'!$B19,0,AE$17)*OFFSET('Composition%'!$B19,0,AE$18)*(AE$24*EXP(-AE$25/($B49+273)/RGas)))</f>
        <v>0</v>
      </c>
      <c r="AF49" s="73"/>
      <c r="AG49" s="73">
        <f ca="1">IF(AG$2=0,0,AG$22*EXP(AG$23/($B49+273)/RGas)*(OFFSET('Composition%'!$B19,0,AG$13)*OFFSET('Composition%'!$B19,0,AG$14)))-IF(AG$2=2,0,OFFSET('Composition%'!$B19,0,AG$17)*OFFSET('Composition%'!$B19,0,AG$18)*(AG$24*EXP(-AG$25/($B49+273)/RGas)))</f>
        <v>0</v>
      </c>
      <c r="AH49" s="73">
        <f ca="1">IF(AH$2=0,0,AH$22*EXP(AH$23/($B49+273)/RGas)*(OFFSET('Composition%'!$B19,0,AH$13)*OFFSET('Composition%'!$B19,0,AH$14)))-IF(AH$2=2,0,OFFSET('Composition%'!$B19,0,AH$17)*OFFSET('Composition%'!$B19,0,AH$18)*(AH$24*EXP(-AH$25/($B49+273)/RGas)))</f>
        <v>0</v>
      </c>
      <c r="AI49" s="73">
        <f ca="1">IF(AI$2=0,0,AI$22*EXP(AI$23/($B49+273)/RGas)*(OFFSET('Composition%'!$B19,0,AI$13)*OFFSET('Composition%'!$B19,0,AI$14)))-IF(AI$2=2,0,OFFSET('Composition%'!$B19,0,AI$17)*OFFSET('Composition%'!$B19,0,AI$18)*(AI$24*EXP(-AI$25/($B49+273)/RGas)))</f>
        <v>0</v>
      </c>
      <c r="AJ49" s="73">
        <f ca="1">IF(AJ$2=0,0,AJ$22*EXP(AJ$23/($B49+273)/RGas)*(OFFSET('Composition%'!$B19,0,AJ$13)*OFFSET('Composition%'!$B19,0,AJ$14)))-IF(AJ$2=2,0,OFFSET('Composition%'!$B19,0,AJ$17)*OFFSET('Composition%'!$B19,0,AJ$18)*(AJ$24*EXP(-AJ$25/($B49+273)/RGas)))</f>
        <v>0</v>
      </c>
      <c r="AK49" s="73">
        <f ca="1">IF(AK$2=0,0,AK$22*EXP(AK$23/($B49+273)/RGas)*(OFFSET('Composition%'!$B19,0,AK$13)*OFFSET('Composition%'!$B19,0,AK$14)))-IF(AK$2=2,0,OFFSET('Composition%'!$B19,0,AK$17)*OFFSET('Composition%'!$B19,0,AK$18)*(AK$24*EXP(-AK$25/($B49+273)/RGas)))</f>
        <v>0</v>
      </c>
      <c r="AL49" s="73">
        <f ca="1">IF(AL$2=0,0,AL$22*EXP(AL$23/($B49+273)/RGas)*(OFFSET('Composition%'!$B19,0,AL$13)*OFFSET('Composition%'!$B19,0,AL$14)))-IF(AL$2=2,0,OFFSET('Composition%'!$B19,0,AL$17)*OFFSET('Composition%'!$B19,0,AL$18)*(AL$24*EXP(-AL$25/($B49+273)/RGas)))</f>
        <v>0</v>
      </c>
      <c r="AM49" s="73"/>
      <c r="AN49" s="73">
        <f ca="1">IF(AN$2=0,0,AN$22*EXP(AN$23/($B49+273)/RGas)*(OFFSET('Composition%'!$B19,0,AN$13)*OFFSET('Composition%'!$B19,0,AN$14)))-IF(AN$2=2,0,OFFSET('Composition%'!$B19,0,AN$17)*OFFSET('Composition%'!$B19,0,AN$18)*(AN$24*EXP(-AN$25/($B49+273)/RGas)))</f>
        <v>0</v>
      </c>
      <c r="AO49" s="73">
        <f ca="1">IF(AO$2=0,0,AO$22*EXP(AO$23/($B49+273)/RGas)*(OFFSET('Composition%'!$B19,0,AO$13)*OFFSET('Composition%'!$B19,0,AO$14)))-IF(AO$2=2,0,OFFSET('Composition%'!$B19,0,AO$17)*OFFSET('Composition%'!$B19,0,AO$18)*(AO$24*EXP(-AO$25/($B49+273)/RGas)))</f>
        <v>0</v>
      </c>
      <c r="AP49" s="73">
        <f ca="1">IF(AP$2=0,0,AP$22*EXP(AP$23/($B49+273)/RGas)*(OFFSET('Composition%'!$B19,0,AP$13)*OFFSET('Composition%'!$B19,0,AP$14)))-IF(AP$2=2,0,OFFSET('Composition%'!$B19,0,AP$17)*OFFSET('Composition%'!$B19,0,AP$18)*(AP$24*EXP(-AP$25/($B49+273)/RGas)))</f>
        <v>2.4922197529554189E-12</v>
      </c>
      <c r="AQ49" s="73">
        <f ca="1">IF(AQ$2=0,0,AQ$22*EXP(AQ$23/($B49+273)/RGas)*(OFFSET('Composition%'!$B19,0,AQ$13)*OFFSET('Composition%'!$B19,0,AQ$14)))-IF(AQ$2=2,0,OFFSET('Composition%'!$B19,0,AQ$17)*OFFSET('Composition%'!$B19,0,AQ$18)*(AQ$24*EXP(-AQ$25/($B49+273)/RGas)))</f>
        <v>0</v>
      </c>
      <c r="AR49" s="73">
        <f ca="1">IF(AR$2=0,0,AR$22*EXP(AR$23/($B49+273)/RGas)*(OFFSET('Composition%'!$B19,0,AR$13)*OFFSET('Composition%'!$B19,0,AR$14)))-IF(AR$2=2,0,OFFSET('Composition%'!$B19,0,AR$17)*OFFSET('Composition%'!$B19,0,AR$18)*(AR$24*EXP(-AR$25/($B49+273)/RGas)))</f>
        <v>0</v>
      </c>
      <c r="AS49" s="73"/>
    </row>
    <row r="50" spans="1:45">
      <c r="A50" s="3">
        <f t="shared" si="18"/>
        <v>0.90000000000000024</v>
      </c>
      <c r="B50" s="60">
        <f ca="1">'Composition%'!B20</f>
        <v>409.93419304730662</v>
      </c>
      <c r="C50">
        <f t="shared" si="20"/>
        <v>30</v>
      </c>
      <c r="D50" s="4" t="e">
        <f ca="1">('Composition%'!BV20*ReactionRateK1!C50)^3</f>
        <v>#DIV/0!</v>
      </c>
      <c r="E50" s="4"/>
      <c r="F50" s="73">
        <f ca="1">IF(F$2=0,0,F$22*EXP(F$23/($B50+273)/RGas)*(OFFSET('Composition%'!$B20,0,F$13)*OFFSET('Composition%'!$B20,0,F$14)))-IF(F$2=2,0,OFFSET('Composition%'!$B20,0,F$17)*OFFSET('Composition%'!$B20,0,F$18)*(F$24*EXP(-F$25/($B50+273)/RGas)))</f>
        <v>7.4937229169633815E-3</v>
      </c>
      <c r="G50" s="73">
        <f ca="1">IF(G$2=0,0,G$22*EXP(G$23/($B50+273)/RGas)*(OFFSET('Composition%'!$B20,0,G$13)*OFFSET('Composition%'!$B20,0,G$14)))-IF(G$2=2,0,OFFSET('Composition%'!$B20,0,G$17)*OFFSET('Composition%'!$B20,0,G$18)*(G$24*EXP(-G$25/($B50+273)/RGas)))</f>
        <v>2.7458396525297151E-3</v>
      </c>
      <c r="H50" s="73">
        <f ca="1">IF(H$2=0,0,H$22*EXP(H$23/($B50+273)/RGas)*(OFFSET('Composition%'!$B20,0,H$13)*OFFSET('Composition%'!$B20,0,H$14)))-IF(H$2=2,0,OFFSET('Composition%'!$B20,0,H$17)*OFFSET('Composition%'!$B20,0,H$18)*(H$24*EXP(-H$25/($B50+273)/RGas)))</f>
        <v>-8.4536602607388572E-7</v>
      </c>
      <c r="I50" s="73">
        <f ca="1">IF(I$2=0,0,I$22*EXP(I$23/($B50+273)/RGas)*(OFFSET('Composition%'!$B20,0,I$13)*OFFSET('Composition%'!$B20,0,I$14)))-IF(I$2=2,0,OFFSET('Composition%'!$B20,0,I$17)*OFFSET('Composition%'!$B20,0,I$18)*(I$24*EXP(-I$25/($B50+273)/RGas)))</f>
        <v>-2.1207199073344208E-3</v>
      </c>
      <c r="J50" s="73"/>
      <c r="K50" s="73">
        <f ca="1">IF(K$2=0,0,K$22*EXP(K$23/($B50+273)/RGas)*(OFFSET('Composition%'!$B20,0,K$13)*OFFSET('Composition%'!$B20,0,K$14)))-IF(K$2=2,0,OFFSET('Composition%'!$B20,0,K$17)*OFFSET('Composition%'!$B20,0,K$18)*(K$24*EXP(-K$25/($B50+273)/RGas)))</f>
        <v>2.6972649188403398E-2</v>
      </c>
      <c r="L50" s="73">
        <f ca="1">IF(L$2=0,0,L$22*EXP(L$23/($B50+273)/RGas)*(OFFSET('Composition%'!$B20,0,L$13)*OFFSET('Composition%'!$B20,0,L$14)))-IF(L$2=2,0,OFFSET('Composition%'!$B20,0,L$17)*OFFSET('Composition%'!$B20,0,L$18)*(L$24*EXP(-L$25/($B50+273)/RGas)))</f>
        <v>2.553741903650957E-4</v>
      </c>
      <c r="M50" s="73">
        <f ca="1">IF(M$2=0,0,M$22*EXP(M$23/($B50+273)/RGas)*(OFFSET('Composition%'!$B20,0,M$13)*OFFSET('Composition%'!$B20,0,M$14)))-IF(M$2=2,0,OFFSET('Composition%'!$B20,0,M$17)*OFFSET('Composition%'!$B20,0,M$18)*(M$24*EXP(-M$25/($B50+273)/RGas)))</f>
        <v>0</v>
      </c>
      <c r="N50" s="179"/>
      <c r="O50" s="73">
        <f ca="1">IF(O$2=0,0,O$22*EXP(O$23/($B50+273)/RGas)*(OFFSET('Composition%'!$B20,0,O$13)*OFFSET('Composition%'!$B20,0,O$14)))-IF(O$2=2,0,OFFSET('Composition%'!$B20,0,O$17)*OFFSET('Composition%'!$B20,0,O$18)*(O$24*EXP(-O$25/($B50+273)/RGas)))</f>
        <v>0</v>
      </c>
      <c r="P50" s="73">
        <f ca="1">IF(P$2=0,0,P$22*EXP(P$23/($B50+273)/RGas)*(OFFSET('Composition%'!$B20,0,P$13)*OFFSET('Composition%'!$B20,0,P$14)))-IF(P$2=2,0,OFFSET('Composition%'!$B20,0,P$17)*OFFSET('Composition%'!$B20,0,P$18)*(P$24*EXP(-P$25/($B50+273)/RGas)))</f>
        <v>3.8555295478894516E-3</v>
      </c>
      <c r="Q50" s="73">
        <f ca="1">IF(Q$2=0,0,Q$22*EXP(Q$23/($B50+273)/RGas)*(OFFSET('Composition%'!$B20,0,Q$13)*OFFSET('Composition%'!$B20,0,Q$14)))-IF(Q$2=2,0,OFFSET('Composition%'!$B20,0,Q$17)*OFFSET('Composition%'!$B20,0,Q$18)*(Q$24*EXP(-Q$25/($B50+273)/RGas)))</f>
        <v>1.267520695759333E-5</v>
      </c>
      <c r="R50" s="73">
        <f ca="1">IF(R$2=0,0,R$22*EXP(R$23/($B50+273)/RGas)*(OFFSET('Composition%'!$B20,0,R$13)*OFFSET('Composition%'!$B20,0,R$14)))-IF(R$2=2,0,OFFSET('Composition%'!$B20,0,R$17)*OFFSET('Composition%'!$B20,0,R$18)*(R$24*EXP(-R$25/($B50+273)/RGas)))</f>
        <v>1.1449519938428063E-6</v>
      </c>
      <c r="S50" s="73"/>
      <c r="T50" s="73">
        <f ca="1">IF(T$2=0,0,T$22*EXP(T$23/($B50+273)/RGas)*(OFFSET('Composition%'!$B20,0,T$13)*OFFSET('Composition%'!$B20,0,T$14)))-IF(T$2=2,0,OFFSET('Composition%'!$B20,0,T$17)*OFFSET('Composition%'!$B20,0,T$18)*(T$24*EXP(-T$25/($B50+273)/RGas)))</f>
        <v>6.6287809953851024E-3</v>
      </c>
      <c r="U50" s="73">
        <f ca="1">IF(U$2=0,0,U$22*EXP(U$23/($B50+273)/RGas)*(OFFSET('Composition%'!$B20,0,U$13)*OFFSET('Composition%'!$B20,0,U$14)))-IF(U$2=2,0,OFFSET('Composition%'!$B20,0,U$17)*OFFSET('Composition%'!$B20,0,U$18)*(U$24*EXP(-U$25/($B50+273)/RGas)))</f>
        <v>5.3856690337242491E-4</v>
      </c>
      <c r="V50" s="73">
        <f ca="1">IF(V$2=0,0,V$22*EXP(V$23/($B50+273)/RGas)*(OFFSET('Composition%'!$B20,0,V$13)*OFFSET('Composition%'!$B20,0,V$14)))-IF(V$2=2,0,OFFSET('Composition%'!$B20,0,V$17)*OFFSET('Composition%'!$B20,0,V$18)*(V$24*EXP(-V$25/($B50+273)/RGas)))</f>
        <v>0</v>
      </c>
      <c r="W50" s="73">
        <f ca="1">IF(W$2=0,0,W$22*EXP(W$23/($B50+273)/RGas)*(OFFSET('Composition%'!$B20,0,W$13)*OFFSET('Composition%'!$B20,0,W$14)))-IF(W$2=2,0,OFFSET('Composition%'!$B20,0,W$17)*OFFSET('Composition%'!$B20,0,W$18)*(W$24*EXP(-W$25/($B50+273)/RGas)))</f>
        <v>0</v>
      </c>
      <c r="X50" s="73">
        <f ca="1">IF(X$2=0,0,X$22*EXP(X$23/($B50+273)/RGas)*(OFFSET('Composition%'!$B20,0,X$13)*OFFSET('Composition%'!$B20,0,X$14)))-IF(X$2=2,0,OFFSET('Composition%'!$B20,0,X$17)*OFFSET('Composition%'!$B20,0,X$18)*(X$24*EXP(-X$25/($B50+273)/RGas)))</f>
        <v>2.8911276613506512E-8</v>
      </c>
      <c r="Y50" s="73">
        <f ca="1">IF(Y$2=0,0,Y$22*EXP(Y$23/($B50+273)/RGas)*(OFFSET('Composition%'!$B20,0,Y$13)*OFFSET('Composition%'!$B20,0,Y$14)))-IF(Y$2=2,0,OFFSET('Composition%'!$B20,0,Y$17)*OFFSET('Composition%'!$B20,0,Y$18)*(Y$24*EXP(-Y$25/($B50+273)/RGas)))</f>
        <v>1.430937284977553E-9</v>
      </c>
      <c r="Z50" s="73">
        <f ca="1">IF(Z$2=0,0,Z$22*EXP(Z$23/($B50+273)/RGas)*(OFFSET('Composition%'!$B20,0,Z$13)*OFFSET('Composition%'!$B20,0,Z$14)))-IF(Z$2=2,0,OFFSET('Composition%'!$B20,0,Z$17)*OFFSET('Composition%'!$B20,0,Z$18)*(Z$24*EXP(-Z$25/($B50+273)/RGas)))</f>
        <v>0</v>
      </c>
      <c r="AA50" s="73">
        <f ca="1">IF(AA$2=0,0,AA$22*EXP(AA$23/($B50+273)/RGas)*(OFFSET('Composition%'!$B20,0,AA$13)*OFFSET('Composition%'!$B20,0,AA$14)))-IF(AA$2=2,0,OFFSET('Composition%'!$B20,0,AA$17)*OFFSET('Composition%'!$B20,0,AA$18)*(AA$24*EXP(-AA$25/($B50+273)/RGas)))</f>
        <v>0</v>
      </c>
      <c r="AB50" s="73">
        <f ca="1">IF(AB$2=0,0,AB$22*EXP(AB$23/($B50+273)/RGas)*(OFFSET('Composition%'!$B20,0,AB$13)*OFFSET('Composition%'!$B20,0,AB$14)))-IF(AB$2=2,0,OFFSET('Composition%'!$B20,0,AB$17)*OFFSET('Composition%'!$B20,0,AB$18)*(AB$24*EXP(-AB$25/($B50+273)/RGas)))</f>
        <v>0</v>
      </c>
      <c r="AC50" s="73">
        <f ca="1">IF(AC$2=0,0,AC$22*EXP(AC$23/($B50+273)/RGas)*(OFFSET('Composition%'!$B20,0,AC$13)*OFFSET('Composition%'!$B20,0,AC$14)))-IF(AC$2=2,0,OFFSET('Composition%'!$B20,0,AC$17)*OFFSET('Composition%'!$B20,0,AC$18)*(AC$24*EXP(-AC$25/($B50+273)/RGas)))</f>
        <v>0</v>
      </c>
      <c r="AD50" s="73">
        <f ca="1">IF(AD$2=0,0,AD$22*EXP(AD$23/($B50+273)/RGas)*(OFFSET('Composition%'!$B20,0,AD$13)*OFFSET('Composition%'!$B20,0,AD$14)))-IF(AD$2=2,0,OFFSET('Composition%'!$B20,0,AD$17)*OFFSET('Composition%'!$B20,0,AD$18)*(AD$24*EXP(-AD$25/($B50+273)/RGas)))</f>
        <v>0</v>
      </c>
      <c r="AE50" s="73">
        <f ca="1">IF(AE$2=0,0,AE$22*EXP(AE$23/($B50+273)/RGas)*(OFFSET('Composition%'!$B20,0,AE$13)*OFFSET('Composition%'!$B20,0,AE$14)))-IF(AE$2=2,0,OFFSET('Composition%'!$B20,0,AE$17)*OFFSET('Composition%'!$B20,0,AE$18)*(AE$24*EXP(-AE$25/($B50+273)/RGas)))</f>
        <v>0</v>
      </c>
      <c r="AF50" s="73"/>
      <c r="AG50" s="73">
        <f ca="1">IF(AG$2=0,0,AG$22*EXP(AG$23/($B50+273)/RGas)*(OFFSET('Composition%'!$B20,0,AG$13)*OFFSET('Composition%'!$B20,0,AG$14)))-IF(AG$2=2,0,OFFSET('Composition%'!$B20,0,AG$17)*OFFSET('Composition%'!$B20,0,AG$18)*(AG$24*EXP(-AG$25/($B50+273)/RGas)))</f>
        <v>0</v>
      </c>
      <c r="AH50" s="73">
        <f ca="1">IF(AH$2=0,0,AH$22*EXP(AH$23/($B50+273)/RGas)*(OFFSET('Composition%'!$B20,0,AH$13)*OFFSET('Composition%'!$B20,0,AH$14)))-IF(AH$2=2,0,OFFSET('Composition%'!$B20,0,AH$17)*OFFSET('Composition%'!$B20,0,AH$18)*(AH$24*EXP(-AH$25/($B50+273)/RGas)))</f>
        <v>0</v>
      </c>
      <c r="AI50" s="73">
        <f ca="1">IF(AI$2=0,0,AI$22*EXP(AI$23/($B50+273)/RGas)*(OFFSET('Composition%'!$B20,0,AI$13)*OFFSET('Composition%'!$B20,0,AI$14)))-IF(AI$2=2,0,OFFSET('Composition%'!$B20,0,AI$17)*OFFSET('Composition%'!$B20,0,AI$18)*(AI$24*EXP(-AI$25/($B50+273)/RGas)))</f>
        <v>0</v>
      </c>
      <c r="AJ50" s="73">
        <f ca="1">IF(AJ$2=0,0,AJ$22*EXP(AJ$23/($B50+273)/RGas)*(OFFSET('Composition%'!$B20,0,AJ$13)*OFFSET('Composition%'!$B20,0,AJ$14)))-IF(AJ$2=2,0,OFFSET('Composition%'!$B20,0,AJ$17)*OFFSET('Composition%'!$B20,0,AJ$18)*(AJ$24*EXP(-AJ$25/($B50+273)/RGas)))</f>
        <v>0</v>
      </c>
      <c r="AK50" s="73">
        <f ca="1">IF(AK$2=0,0,AK$22*EXP(AK$23/($B50+273)/RGas)*(OFFSET('Composition%'!$B20,0,AK$13)*OFFSET('Composition%'!$B20,0,AK$14)))-IF(AK$2=2,0,OFFSET('Composition%'!$B20,0,AK$17)*OFFSET('Composition%'!$B20,0,AK$18)*(AK$24*EXP(-AK$25/($B50+273)/RGas)))</f>
        <v>0</v>
      </c>
      <c r="AL50" s="73">
        <f ca="1">IF(AL$2=0,0,AL$22*EXP(AL$23/($B50+273)/RGas)*(OFFSET('Composition%'!$B20,0,AL$13)*OFFSET('Composition%'!$B20,0,AL$14)))-IF(AL$2=2,0,OFFSET('Composition%'!$B20,0,AL$17)*OFFSET('Composition%'!$B20,0,AL$18)*(AL$24*EXP(-AL$25/($B50+273)/RGas)))</f>
        <v>0</v>
      </c>
      <c r="AM50" s="73"/>
      <c r="AN50" s="73">
        <f ca="1">IF(AN$2=0,0,AN$22*EXP(AN$23/($B50+273)/RGas)*(OFFSET('Composition%'!$B20,0,AN$13)*OFFSET('Composition%'!$B20,0,AN$14)))-IF(AN$2=2,0,OFFSET('Composition%'!$B20,0,AN$17)*OFFSET('Composition%'!$B20,0,AN$18)*(AN$24*EXP(-AN$25/($B50+273)/RGas)))</f>
        <v>0</v>
      </c>
      <c r="AO50" s="73">
        <f ca="1">IF(AO$2=0,0,AO$22*EXP(AO$23/($B50+273)/RGas)*(OFFSET('Composition%'!$B20,0,AO$13)*OFFSET('Composition%'!$B20,0,AO$14)))-IF(AO$2=2,0,OFFSET('Composition%'!$B20,0,AO$17)*OFFSET('Composition%'!$B20,0,AO$18)*(AO$24*EXP(-AO$25/($B50+273)/RGas)))</f>
        <v>0</v>
      </c>
      <c r="AP50" s="73">
        <f ca="1">IF(AP$2=0,0,AP$22*EXP(AP$23/($B50+273)/RGas)*(OFFSET('Composition%'!$B20,0,AP$13)*OFFSET('Composition%'!$B20,0,AP$14)))-IF(AP$2=2,0,OFFSET('Composition%'!$B20,0,AP$17)*OFFSET('Composition%'!$B20,0,AP$18)*(AP$24*EXP(-AP$25/($B50+273)/RGas)))</f>
        <v>2.515108518612486E-12</v>
      </c>
      <c r="AQ50" s="73">
        <f ca="1">IF(AQ$2=0,0,AQ$22*EXP(AQ$23/($B50+273)/RGas)*(OFFSET('Composition%'!$B20,0,AQ$13)*OFFSET('Composition%'!$B20,0,AQ$14)))-IF(AQ$2=2,0,OFFSET('Composition%'!$B20,0,AQ$17)*OFFSET('Composition%'!$B20,0,AQ$18)*(AQ$24*EXP(-AQ$25/($B50+273)/RGas)))</f>
        <v>0</v>
      </c>
      <c r="AR50" s="73">
        <f ca="1">IF(AR$2=0,0,AR$22*EXP(AR$23/($B50+273)/RGas)*(OFFSET('Composition%'!$B20,0,AR$13)*OFFSET('Composition%'!$B20,0,AR$14)))-IF(AR$2=2,0,OFFSET('Composition%'!$B20,0,AR$17)*OFFSET('Composition%'!$B20,0,AR$18)*(AR$24*EXP(-AR$25/($B50+273)/RGas)))</f>
        <v>0</v>
      </c>
      <c r="AS50" s="73"/>
    </row>
    <row r="51" spans="1:45">
      <c r="A51" s="3">
        <f t="shared" si="18"/>
        <v>0.95000000000000029</v>
      </c>
      <c r="B51" s="60">
        <f ca="1">'Composition%'!B21</f>
        <v>410.17991095751159</v>
      </c>
      <c r="C51">
        <f t="shared" si="20"/>
        <v>30</v>
      </c>
      <c r="D51" s="4" t="e">
        <f ca="1">('Composition%'!BV21*ReactionRateK1!C51)^3</f>
        <v>#DIV/0!</v>
      </c>
      <c r="E51" s="4"/>
      <c r="F51" s="73">
        <f ca="1">IF(F$2=0,0,F$22*EXP(F$23/($B51+273)/RGas)*(OFFSET('Composition%'!$B21,0,F$13)*OFFSET('Composition%'!$B21,0,F$14)))-IF(F$2=2,0,OFFSET('Composition%'!$B21,0,F$17)*OFFSET('Composition%'!$B21,0,F$18)*(F$24*EXP(-F$25/($B51+273)/RGas)))</f>
        <v>7.299215497002502E-3</v>
      </c>
      <c r="G51" s="73">
        <f ca="1">IF(G$2=0,0,G$22*EXP(G$23/($B51+273)/RGas)*(OFFSET('Composition%'!$B21,0,G$13)*OFFSET('Composition%'!$B21,0,G$14)))-IF(G$2=2,0,OFFSET('Composition%'!$B21,0,G$17)*OFFSET('Composition%'!$B21,0,G$18)*(G$24*EXP(-G$25/($B51+273)/RGas)))</f>
        <v>2.6777504287273535E-3</v>
      </c>
      <c r="H51" s="73">
        <f ca="1">IF(H$2=0,0,H$22*EXP(H$23/($B51+273)/RGas)*(OFFSET('Composition%'!$B21,0,H$13)*OFFSET('Composition%'!$B21,0,H$14)))-IF(H$2=2,0,OFFSET('Composition%'!$B21,0,H$17)*OFFSET('Composition%'!$B21,0,H$18)*(H$24*EXP(-H$25/($B51+273)/RGas)))</f>
        <v>-9.2605335595926863E-7</v>
      </c>
      <c r="I51" s="73">
        <f ca="1">IF(I$2=0,0,I$22*EXP(I$23/($B51+273)/RGas)*(OFFSET('Composition%'!$B21,0,I$13)*OFFSET('Composition%'!$B21,0,I$14)))-IF(I$2=2,0,OFFSET('Composition%'!$B21,0,I$17)*OFFSET('Composition%'!$B21,0,I$18)*(I$24*EXP(-I$25/($B51+273)/RGas)))</f>
        <v>-1.9021762988354377E-3</v>
      </c>
      <c r="J51" s="73"/>
      <c r="K51" s="73">
        <f ca="1">IF(K$2=0,0,K$22*EXP(K$23/($B51+273)/RGas)*(OFFSET('Composition%'!$B21,0,K$13)*OFFSET('Composition%'!$B21,0,K$14)))-IF(K$2=2,0,OFFSET('Composition%'!$B21,0,K$17)*OFFSET('Composition%'!$B21,0,K$18)*(K$24*EXP(-K$25/($B51+273)/RGas)))</f>
        <v>2.649670527459164E-2</v>
      </c>
      <c r="L51" s="73">
        <f ca="1">IF(L$2=0,0,L$22*EXP(L$23/($B51+273)/RGas)*(OFFSET('Composition%'!$B21,0,L$13)*OFFSET('Composition%'!$B21,0,L$14)))-IF(L$2=2,0,OFFSET('Composition%'!$B21,0,L$17)*OFFSET('Composition%'!$B21,0,L$18)*(L$24*EXP(-L$25/($B51+273)/RGas)))</f>
        <v>-3.7762448791942374E-4</v>
      </c>
      <c r="M51" s="73">
        <f ca="1">IF(M$2=0,0,M$22*EXP(M$23/($B51+273)/RGas)*(OFFSET('Composition%'!$B21,0,M$13)*OFFSET('Composition%'!$B21,0,M$14)))-IF(M$2=2,0,OFFSET('Composition%'!$B21,0,M$17)*OFFSET('Composition%'!$B21,0,M$18)*(M$24*EXP(-M$25/($B51+273)/RGas)))</f>
        <v>0</v>
      </c>
      <c r="N51" s="179"/>
      <c r="O51" s="73">
        <f ca="1">IF(O$2=0,0,O$22*EXP(O$23/($B51+273)/RGas)*(OFFSET('Composition%'!$B21,0,O$13)*OFFSET('Composition%'!$B21,0,O$14)))-IF(O$2=2,0,OFFSET('Composition%'!$B21,0,O$17)*OFFSET('Composition%'!$B21,0,O$18)*(O$24*EXP(-O$25/($B51+273)/RGas)))</f>
        <v>0</v>
      </c>
      <c r="P51" s="73">
        <f ca="1">IF(P$2=0,0,P$22*EXP(P$23/($B51+273)/RGas)*(OFFSET('Composition%'!$B21,0,P$13)*OFFSET('Composition%'!$B21,0,P$14)))-IF(P$2=2,0,OFFSET('Composition%'!$B21,0,P$17)*OFFSET('Composition%'!$B21,0,P$18)*(P$24*EXP(-P$25/($B51+273)/RGas)))</f>
        <v>4.1524610143591038E-3</v>
      </c>
      <c r="Q51" s="73">
        <f ca="1">IF(Q$2=0,0,Q$22*EXP(Q$23/($B51+273)/RGas)*(OFFSET('Composition%'!$B21,0,Q$13)*OFFSET('Composition%'!$B21,0,Q$14)))-IF(Q$2=2,0,OFFSET('Composition%'!$B21,0,Q$17)*OFFSET('Composition%'!$B21,0,Q$18)*(Q$24*EXP(-Q$25/($B51+273)/RGas)))</f>
        <v>1.3821423199630881E-5</v>
      </c>
      <c r="R51" s="73">
        <f ca="1">IF(R$2=0,0,R$22*EXP(R$23/($B51+273)/RGas)*(OFFSET('Composition%'!$B21,0,R$13)*OFFSET('Composition%'!$B21,0,R$14)))-IF(R$2=2,0,OFFSET('Composition%'!$B21,0,R$17)*OFFSET('Composition%'!$B21,0,R$18)*(R$24*EXP(-R$25/($B51+273)/RGas)))</f>
        <v>1.2765170192530689E-6</v>
      </c>
      <c r="S51" s="73"/>
      <c r="T51" s="73">
        <f ca="1">IF(T$2=0,0,T$22*EXP(T$23/($B51+273)/RGas)*(OFFSET('Composition%'!$B21,0,T$13)*OFFSET('Composition%'!$B21,0,T$14)))-IF(T$2=2,0,OFFSET('Composition%'!$B21,0,T$17)*OFFSET('Composition%'!$B21,0,T$18)*(T$24*EXP(-T$25/($B51+273)/RGas)))</f>
        <v>6.2433269499827986E-3</v>
      </c>
      <c r="U51" s="73">
        <f ca="1">IF(U$2=0,0,U$22*EXP(U$23/($B51+273)/RGas)*(OFFSET('Composition%'!$B21,0,U$13)*OFFSET('Composition%'!$B21,0,U$14)))-IF(U$2=2,0,OFFSET('Composition%'!$B21,0,U$17)*OFFSET('Composition%'!$B21,0,U$18)*(U$24*EXP(-U$25/($B51+273)/RGas)))</f>
        <v>4.7702111377709712E-4</v>
      </c>
      <c r="V51" s="73">
        <f ca="1">IF(V$2=0,0,V$22*EXP(V$23/($B51+273)/RGas)*(OFFSET('Composition%'!$B21,0,V$13)*OFFSET('Composition%'!$B21,0,V$14)))-IF(V$2=2,0,OFFSET('Composition%'!$B21,0,V$17)*OFFSET('Composition%'!$B21,0,V$18)*(V$24*EXP(-V$25/($B51+273)/RGas)))</f>
        <v>0</v>
      </c>
      <c r="W51" s="73">
        <f ca="1">IF(W$2=0,0,W$22*EXP(W$23/($B51+273)/RGas)*(OFFSET('Composition%'!$B21,0,W$13)*OFFSET('Composition%'!$B21,0,W$14)))-IF(W$2=2,0,OFFSET('Composition%'!$B21,0,W$17)*OFFSET('Composition%'!$B21,0,W$18)*(W$24*EXP(-W$25/($B51+273)/RGas)))</f>
        <v>0</v>
      </c>
      <c r="X51" s="73">
        <f ca="1">IF(X$2=0,0,X$22*EXP(X$23/($B51+273)/RGas)*(OFFSET('Composition%'!$B21,0,X$13)*OFFSET('Composition%'!$B21,0,X$14)))-IF(X$2=2,0,OFFSET('Composition%'!$B21,0,X$17)*OFFSET('Composition%'!$B21,0,X$18)*(X$24*EXP(-X$25/($B51+273)/RGas)))</f>
        <v>2.8658620030767807E-8</v>
      </c>
      <c r="Y51" s="73">
        <f ca="1">IF(Y$2=0,0,Y$22*EXP(Y$23/($B51+273)/RGas)*(OFFSET('Composition%'!$B21,0,Y$13)*OFFSET('Composition%'!$B21,0,Y$14)))-IF(Y$2=2,0,OFFSET('Composition%'!$B21,0,Y$17)*OFFSET('Composition%'!$B21,0,Y$18)*(Y$24*EXP(-Y$25/($B51+273)/RGas)))</f>
        <v>1.4184322776972126E-9</v>
      </c>
      <c r="Z51" s="73">
        <f ca="1">IF(Z$2=0,0,Z$22*EXP(Z$23/($B51+273)/RGas)*(OFFSET('Composition%'!$B21,0,Z$13)*OFFSET('Composition%'!$B21,0,Z$14)))-IF(Z$2=2,0,OFFSET('Composition%'!$B21,0,Z$17)*OFFSET('Composition%'!$B21,0,Z$18)*(Z$24*EXP(-Z$25/($B51+273)/RGas)))</f>
        <v>0</v>
      </c>
      <c r="AA51" s="73">
        <f ca="1">IF(AA$2=0,0,AA$22*EXP(AA$23/($B51+273)/RGas)*(OFFSET('Composition%'!$B21,0,AA$13)*OFFSET('Composition%'!$B21,0,AA$14)))-IF(AA$2=2,0,OFFSET('Composition%'!$B21,0,AA$17)*OFFSET('Composition%'!$B21,0,AA$18)*(AA$24*EXP(-AA$25/($B51+273)/RGas)))</f>
        <v>0</v>
      </c>
      <c r="AB51" s="73">
        <f ca="1">IF(AB$2=0,0,AB$22*EXP(AB$23/($B51+273)/RGas)*(OFFSET('Composition%'!$B21,0,AB$13)*OFFSET('Composition%'!$B21,0,AB$14)))-IF(AB$2=2,0,OFFSET('Composition%'!$B21,0,AB$17)*OFFSET('Composition%'!$B21,0,AB$18)*(AB$24*EXP(-AB$25/($B51+273)/RGas)))</f>
        <v>0</v>
      </c>
      <c r="AC51" s="73">
        <f ca="1">IF(AC$2=0,0,AC$22*EXP(AC$23/($B51+273)/RGas)*(OFFSET('Composition%'!$B21,0,AC$13)*OFFSET('Composition%'!$B21,0,AC$14)))-IF(AC$2=2,0,OFFSET('Composition%'!$B21,0,AC$17)*OFFSET('Composition%'!$B21,0,AC$18)*(AC$24*EXP(-AC$25/($B51+273)/RGas)))</f>
        <v>0</v>
      </c>
      <c r="AD51" s="73">
        <f ca="1">IF(AD$2=0,0,AD$22*EXP(AD$23/($B51+273)/RGas)*(OFFSET('Composition%'!$B21,0,AD$13)*OFFSET('Composition%'!$B21,0,AD$14)))-IF(AD$2=2,0,OFFSET('Composition%'!$B21,0,AD$17)*OFFSET('Composition%'!$B21,0,AD$18)*(AD$24*EXP(-AD$25/($B51+273)/RGas)))</f>
        <v>0</v>
      </c>
      <c r="AE51" s="73">
        <f ca="1">IF(AE$2=0,0,AE$22*EXP(AE$23/($B51+273)/RGas)*(OFFSET('Composition%'!$B21,0,AE$13)*OFFSET('Composition%'!$B21,0,AE$14)))-IF(AE$2=2,0,OFFSET('Composition%'!$B21,0,AE$17)*OFFSET('Composition%'!$B21,0,AE$18)*(AE$24*EXP(-AE$25/($B51+273)/RGas)))</f>
        <v>0</v>
      </c>
      <c r="AF51" s="73"/>
      <c r="AG51" s="73">
        <f ca="1">IF(AG$2=0,0,AG$22*EXP(AG$23/($B51+273)/RGas)*(OFFSET('Composition%'!$B21,0,AG$13)*OFFSET('Composition%'!$B21,0,AG$14)))-IF(AG$2=2,0,OFFSET('Composition%'!$B21,0,AG$17)*OFFSET('Composition%'!$B21,0,AG$18)*(AG$24*EXP(-AG$25/($B51+273)/RGas)))</f>
        <v>0</v>
      </c>
      <c r="AH51" s="73">
        <f ca="1">IF(AH$2=0,0,AH$22*EXP(AH$23/($B51+273)/RGas)*(OFFSET('Composition%'!$B21,0,AH$13)*OFFSET('Composition%'!$B21,0,AH$14)))-IF(AH$2=2,0,OFFSET('Composition%'!$B21,0,AH$17)*OFFSET('Composition%'!$B21,0,AH$18)*(AH$24*EXP(-AH$25/($B51+273)/RGas)))</f>
        <v>0</v>
      </c>
      <c r="AI51" s="73">
        <f ca="1">IF(AI$2=0,0,AI$22*EXP(AI$23/($B51+273)/RGas)*(OFFSET('Composition%'!$B21,0,AI$13)*OFFSET('Composition%'!$B21,0,AI$14)))-IF(AI$2=2,0,OFFSET('Composition%'!$B21,0,AI$17)*OFFSET('Composition%'!$B21,0,AI$18)*(AI$24*EXP(-AI$25/($B51+273)/RGas)))</f>
        <v>0</v>
      </c>
      <c r="AJ51" s="73">
        <f ca="1">IF(AJ$2=0,0,AJ$22*EXP(AJ$23/($B51+273)/RGas)*(OFFSET('Composition%'!$B21,0,AJ$13)*OFFSET('Composition%'!$B21,0,AJ$14)))-IF(AJ$2=2,0,OFFSET('Composition%'!$B21,0,AJ$17)*OFFSET('Composition%'!$B21,0,AJ$18)*(AJ$24*EXP(-AJ$25/($B51+273)/RGas)))</f>
        <v>0</v>
      </c>
      <c r="AK51" s="73">
        <f ca="1">IF(AK$2=0,0,AK$22*EXP(AK$23/($B51+273)/RGas)*(OFFSET('Composition%'!$B21,0,AK$13)*OFFSET('Composition%'!$B21,0,AK$14)))-IF(AK$2=2,0,OFFSET('Composition%'!$B21,0,AK$17)*OFFSET('Composition%'!$B21,0,AK$18)*(AK$24*EXP(-AK$25/($B51+273)/RGas)))</f>
        <v>0</v>
      </c>
      <c r="AL51" s="73">
        <f ca="1">IF(AL$2=0,0,AL$22*EXP(AL$23/($B51+273)/RGas)*(OFFSET('Composition%'!$B21,0,AL$13)*OFFSET('Composition%'!$B21,0,AL$14)))-IF(AL$2=2,0,OFFSET('Composition%'!$B21,0,AL$17)*OFFSET('Composition%'!$B21,0,AL$18)*(AL$24*EXP(-AL$25/($B51+273)/RGas)))</f>
        <v>0</v>
      </c>
      <c r="AM51" s="73"/>
      <c r="AN51" s="73">
        <f ca="1">IF(AN$2=0,0,AN$22*EXP(AN$23/($B51+273)/RGas)*(OFFSET('Composition%'!$B21,0,AN$13)*OFFSET('Composition%'!$B21,0,AN$14)))-IF(AN$2=2,0,OFFSET('Composition%'!$B21,0,AN$17)*OFFSET('Composition%'!$B21,0,AN$18)*(AN$24*EXP(-AN$25/($B51+273)/RGas)))</f>
        <v>0</v>
      </c>
      <c r="AO51" s="73">
        <f ca="1">IF(AO$2=0,0,AO$22*EXP(AO$23/($B51+273)/RGas)*(OFFSET('Composition%'!$B21,0,AO$13)*OFFSET('Composition%'!$B21,0,AO$14)))-IF(AO$2=2,0,OFFSET('Composition%'!$B21,0,AO$17)*OFFSET('Composition%'!$B21,0,AO$18)*(AO$24*EXP(-AO$25/($B51+273)/RGas)))</f>
        <v>0</v>
      </c>
      <c r="AP51" s="73">
        <f ca="1">IF(AP$2=0,0,AP$22*EXP(AP$23/($B51+273)/RGas)*(OFFSET('Composition%'!$B21,0,AP$13)*OFFSET('Composition%'!$B21,0,AP$14)))-IF(AP$2=2,0,OFFSET('Composition%'!$B21,0,AP$17)*OFFSET('Composition%'!$B21,0,AP$18)*(AP$24*EXP(-AP$25/($B51+273)/RGas)))</f>
        <v>2.5353485633992928E-12</v>
      </c>
      <c r="AQ51" s="73">
        <f ca="1">IF(AQ$2=0,0,AQ$22*EXP(AQ$23/($B51+273)/RGas)*(OFFSET('Composition%'!$B21,0,AQ$13)*OFFSET('Composition%'!$B21,0,AQ$14)))-IF(AQ$2=2,0,OFFSET('Composition%'!$B21,0,AQ$17)*OFFSET('Composition%'!$B21,0,AQ$18)*(AQ$24*EXP(-AQ$25/($B51+273)/RGas)))</f>
        <v>0</v>
      </c>
      <c r="AR51" s="73">
        <f ca="1">IF(AR$2=0,0,AR$22*EXP(AR$23/($B51+273)/RGas)*(OFFSET('Composition%'!$B21,0,AR$13)*OFFSET('Composition%'!$B21,0,AR$14)))-IF(AR$2=2,0,OFFSET('Composition%'!$B21,0,AR$17)*OFFSET('Composition%'!$B21,0,AR$18)*(AR$24*EXP(-AR$25/($B51+273)/RGas)))</f>
        <v>0</v>
      </c>
      <c r="AS51" s="73"/>
    </row>
    <row r="52" spans="1:45">
      <c r="A52" s="3">
        <f t="shared" si="18"/>
        <v>1.0000000000000002</v>
      </c>
      <c r="B52" s="60">
        <f ca="1">'Composition%'!B22</f>
        <v>410.41600680771285</v>
      </c>
      <c r="C52">
        <f t="shared" si="20"/>
        <v>30</v>
      </c>
      <c r="D52" s="4" t="e">
        <f ca="1">('Composition%'!BV22*ReactionRateK1!C52)^3</f>
        <v>#DIV/0!</v>
      </c>
      <c r="E52" s="4"/>
      <c r="F52" s="73">
        <f ca="1">IF(F$2=0,0,F$22*EXP(F$23/($B52+273)/RGas)*(OFFSET('Composition%'!$B22,0,F$13)*OFFSET('Composition%'!$B22,0,F$14)))-IF(F$2=2,0,OFFSET('Composition%'!$B22,0,F$17)*OFFSET('Composition%'!$B22,0,F$18)*(F$24*EXP(-F$25/($B52+273)/RGas)))</f>
        <v>7.1119423547848773E-3</v>
      </c>
      <c r="G52" s="73">
        <f ca="1">IF(G$2=0,0,G$22*EXP(G$23/($B52+273)/RGas)*(OFFSET('Composition%'!$B22,0,G$13)*OFFSET('Composition%'!$B22,0,G$14)))-IF(G$2=2,0,OFFSET('Composition%'!$B22,0,G$17)*OFFSET('Composition%'!$B22,0,G$18)*(G$24*EXP(-G$25/($B52+273)/RGas)))</f>
        <v>2.6122651251830231E-3</v>
      </c>
      <c r="H52" s="73">
        <f ca="1">IF(H$2=0,0,H$22*EXP(H$23/($B52+273)/RGas)*(OFFSET('Composition%'!$B22,0,H$13)*OFFSET('Composition%'!$B22,0,H$14)))-IF(H$2=2,0,OFFSET('Composition%'!$B22,0,H$17)*OFFSET('Composition%'!$B22,0,H$18)*(H$24*EXP(-H$25/($B52+273)/RGas)))</f>
        <v>-1.0058813890835127E-6</v>
      </c>
      <c r="I52" s="73">
        <f ca="1">IF(I$2=0,0,I$22*EXP(I$23/($B52+273)/RGas)*(OFFSET('Composition%'!$B22,0,I$13)*OFFSET('Composition%'!$B22,0,I$14)))-IF(I$2=2,0,OFFSET('Composition%'!$B22,0,I$17)*OFFSET('Composition%'!$B22,0,I$18)*(I$24*EXP(-I$25/($B52+273)/RGas)))</f>
        <v>-1.7029254493703357E-3</v>
      </c>
      <c r="J52" s="73"/>
      <c r="K52" s="73">
        <f ca="1">IF(K$2=0,0,K$22*EXP(K$23/($B52+273)/RGas)*(OFFSET('Composition%'!$B22,0,K$13)*OFFSET('Composition%'!$B22,0,K$14)))-IF(K$2=2,0,OFFSET('Composition%'!$B22,0,K$17)*OFFSET('Composition%'!$B22,0,K$18)*(K$24*EXP(-K$25/($B52+273)/RGas)))</f>
        <v>2.603601650531449E-2</v>
      </c>
      <c r="L52" s="73">
        <f ca="1">IF(L$2=0,0,L$22*EXP(L$23/($B52+273)/RGas)*(OFFSET('Composition%'!$B22,0,L$13)*OFFSET('Composition%'!$B22,0,L$14)))-IF(L$2=2,0,OFFSET('Composition%'!$B22,0,L$17)*OFFSET('Composition%'!$B22,0,L$18)*(L$24*EXP(-L$25/($B52+273)/RGas)))</f>
        <v>-9.1077652176061992E-4</v>
      </c>
      <c r="M52" s="73">
        <f ca="1">IF(M$2=0,0,M$22*EXP(M$23/($B52+273)/RGas)*(OFFSET('Composition%'!$B22,0,M$13)*OFFSET('Composition%'!$B22,0,M$14)))-IF(M$2=2,0,OFFSET('Composition%'!$B22,0,M$17)*OFFSET('Composition%'!$B22,0,M$18)*(M$24*EXP(-M$25/($B52+273)/RGas)))</f>
        <v>0</v>
      </c>
      <c r="N52" s="179"/>
      <c r="O52" s="73">
        <f ca="1">IF(O$2=0,0,O$22*EXP(O$23/($B52+273)/RGas)*(OFFSET('Composition%'!$B22,0,O$13)*OFFSET('Composition%'!$B22,0,O$14)))-IF(O$2=2,0,OFFSET('Composition%'!$B22,0,O$17)*OFFSET('Composition%'!$B22,0,O$18)*(O$24*EXP(-O$25/($B52+273)/RGas)))</f>
        <v>0</v>
      </c>
      <c r="P52" s="73">
        <f ca="1">IF(P$2=0,0,P$22*EXP(P$23/($B52+273)/RGas)*(OFFSET('Composition%'!$B22,0,P$13)*OFFSET('Composition%'!$B22,0,P$14)))-IF(P$2=2,0,OFFSET('Composition%'!$B22,0,P$17)*OFFSET('Composition%'!$B22,0,P$18)*(P$24*EXP(-P$25/($B52+273)/RGas)))</f>
        <v>4.4472556966523042E-3</v>
      </c>
      <c r="Q52" s="73">
        <f ca="1">IF(Q$2=0,0,Q$22*EXP(Q$23/($B52+273)/RGas)*(OFFSET('Composition%'!$B22,0,Q$13)*OFFSET('Composition%'!$B22,0,Q$14)))-IF(Q$2=2,0,OFFSET('Composition%'!$B22,0,Q$17)*OFFSET('Composition%'!$B22,0,Q$18)*(Q$24*EXP(-Q$25/($B52+273)/RGas)))</f>
        <v>1.4995528535547993E-5</v>
      </c>
      <c r="R52" s="73">
        <f ca="1">IF(R$2=0,0,R$22*EXP(R$23/($B52+273)/RGas)*(OFFSET('Composition%'!$B22,0,R$13)*OFFSET('Composition%'!$B22,0,R$14)))-IF(R$2=2,0,OFFSET('Composition%'!$B22,0,R$17)*OFFSET('Composition%'!$B22,0,R$18)*(R$24*EXP(-R$25/($B52+273)/RGas)))</f>
        <v>1.4167774944778873E-6</v>
      </c>
      <c r="S52" s="73"/>
      <c r="T52" s="73">
        <f ca="1">IF(T$2=0,0,T$22*EXP(T$23/($B52+273)/RGas)*(OFFSET('Composition%'!$B22,0,T$13)*OFFSET('Composition%'!$B22,0,T$14)))-IF(T$2=2,0,OFFSET('Composition%'!$B22,0,T$17)*OFFSET('Composition%'!$B22,0,T$18)*(T$24*EXP(-T$25/($B52+273)/RGas)))</f>
        <v>5.8789348693283009E-3</v>
      </c>
      <c r="U52" s="73">
        <f ca="1">IF(U$2=0,0,U$22*EXP(U$23/($B52+273)/RGas)*(OFFSET('Composition%'!$B22,0,U$13)*OFFSET('Composition%'!$B22,0,U$14)))-IF(U$2=2,0,OFFSET('Composition%'!$B22,0,U$17)*OFFSET('Composition%'!$B22,0,U$18)*(U$24*EXP(-U$25/($B52+273)/RGas)))</f>
        <v>4.2315026683594441E-4</v>
      </c>
      <c r="V52" s="73">
        <f ca="1">IF(V$2=0,0,V$22*EXP(V$23/($B52+273)/RGas)*(OFFSET('Composition%'!$B22,0,V$13)*OFFSET('Composition%'!$B22,0,V$14)))-IF(V$2=2,0,OFFSET('Composition%'!$B22,0,V$17)*OFFSET('Composition%'!$B22,0,V$18)*(V$24*EXP(-V$25/($B52+273)/RGas)))</f>
        <v>0</v>
      </c>
      <c r="W52" s="73">
        <f ca="1">IF(W$2=0,0,W$22*EXP(W$23/($B52+273)/RGas)*(OFFSET('Composition%'!$B22,0,W$13)*OFFSET('Composition%'!$B22,0,W$14)))-IF(W$2=2,0,OFFSET('Composition%'!$B22,0,W$17)*OFFSET('Composition%'!$B22,0,W$18)*(W$24*EXP(-W$25/($B52+273)/RGas)))</f>
        <v>0</v>
      </c>
      <c r="X52" s="73">
        <f ca="1">IF(X$2=0,0,X$22*EXP(X$23/($B52+273)/RGas)*(OFFSET('Composition%'!$B22,0,X$13)*OFFSET('Composition%'!$B22,0,X$14)))-IF(X$2=2,0,OFFSET('Composition%'!$B22,0,X$17)*OFFSET('Composition%'!$B22,0,X$18)*(X$24*EXP(-X$25/($B52+273)/RGas)))</f>
        <v>2.8421720377102719E-8</v>
      </c>
      <c r="Y52" s="73">
        <f ca="1">IF(Y$2=0,0,Y$22*EXP(Y$23/($B52+273)/RGas)*(OFFSET('Composition%'!$B22,0,Y$13)*OFFSET('Composition%'!$B22,0,Y$14)))-IF(Y$2=2,0,OFFSET('Composition%'!$B22,0,Y$17)*OFFSET('Composition%'!$B22,0,Y$18)*(Y$24*EXP(-Y$25/($B52+273)/RGas)))</f>
        <v>1.4067071452598139E-9</v>
      </c>
      <c r="Z52" s="73">
        <f ca="1">IF(Z$2=0,0,Z$22*EXP(Z$23/($B52+273)/RGas)*(OFFSET('Composition%'!$B22,0,Z$13)*OFFSET('Composition%'!$B22,0,Z$14)))-IF(Z$2=2,0,OFFSET('Composition%'!$B22,0,Z$17)*OFFSET('Composition%'!$B22,0,Z$18)*(Z$24*EXP(-Z$25/($B52+273)/RGas)))</f>
        <v>0</v>
      </c>
      <c r="AA52" s="73">
        <f ca="1">IF(AA$2=0,0,AA$22*EXP(AA$23/($B52+273)/RGas)*(OFFSET('Composition%'!$B22,0,AA$13)*OFFSET('Composition%'!$B22,0,AA$14)))-IF(AA$2=2,0,OFFSET('Composition%'!$B22,0,AA$17)*OFFSET('Composition%'!$B22,0,AA$18)*(AA$24*EXP(-AA$25/($B52+273)/RGas)))</f>
        <v>0</v>
      </c>
      <c r="AB52" s="73">
        <f ca="1">IF(AB$2=0,0,AB$22*EXP(AB$23/($B52+273)/RGas)*(OFFSET('Composition%'!$B22,0,AB$13)*OFFSET('Composition%'!$B22,0,AB$14)))-IF(AB$2=2,0,OFFSET('Composition%'!$B22,0,AB$17)*OFFSET('Composition%'!$B22,0,AB$18)*(AB$24*EXP(-AB$25/($B52+273)/RGas)))</f>
        <v>0</v>
      </c>
      <c r="AC52" s="73">
        <f ca="1">IF(AC$2=0,0,AC$22*EXP(AC$23/($B52+273)/RGas)*(OFFSET('Composition%'!$B22,0,AC$13)*OFFSET('Composition%'!$B22,0,AC$14)))-IF(AC$2=2,0,OFFSET('Composition%'!$B22,0,AC$17)*OFFSET('Composition%'!$B22,0,AC$18)*(AC$24*EXP(-AC$25/($B52+273)/RGas)))</f>
        <v>0</v>
      </c>
      <c r="AD52" s="73">
        <f ca="1">IF(AD$2=0,0,AD$22*EXP(AD$23/($B52+273)/RGas)*(OFFSET('Composition%'!$B22,0,AD$13)*OFFSET('Composition%'!$B22,0,AD$14)))-IF(AD$2=2,0,OFFSET('Composition%'!$B22,0,AD$17)*OFFSET('Composition%'!$B22,0,AD$18)*(AD$24*EXP(-AD$25/($B52+273)/RGas)))</f>
        <v>0</v>
      </c>
      <c r="AE52" s="73">
        <f ca="1">IF(AE$2=0,0,AE$22*EXP(AE$23/($B52+273)/RGas)*(OFFSET('Composition%'!$B22,0,AE$13)*OFFSET('Composition%'!$B22,0,AE$14)))-IF(AE$2=2,0,OFFSET('Composition%'!$B22,0,AE$17)*OFFSET('Composition%'!$B22,0,AE$18)*(AE$24*EXP(-AE$25/($B52+273)/RGas)))</f>
        <v>0</v>
      </c>
      <c r="AF52" s="73"/>
      <c r="AG52" s="73">
        <f ca="1">IF(AG$2=0,0,AG$22*EXP(AG$23/($B52+273)/RGas)*(OFFSET('Composition%'!$B22,0,AG$13)*OFFSET('Composition%'!$B22,0,AG$14)))-IF(AG$2=2,0,OFFSET('Composition%'!$B22,0,AG$17)*OFFSET('Composition%'!$B22,0,AG$18)*(AG$24*EXP(-AG$25/($B52+273)/RGas)))</f>
        <v>0</v>
      </c>
      <c r="AH52" s="73">
        <f ca="1">IF(AH$2=0,0,AH$22*EXP(AH$23/($B52+273)/RGas)*(OFFSET('Composition%'!$B22,0,AH$13)*OFFSET('Composition%'!$B22,0,AH$14)))-IF(AH$2=2,0,OFFSET('Composition%'!$B22,0,AH$17)*OFFSET('Composition%'!$B22,0,AH$18)*(AH$24*EXP(-AH$25/($B52+273)/RGas)))</f>
        <v>0</v>
      </c>
      <c r="AI52" s="73">
        <f ca="1">IF(AI$2=0,0,AI$22*EXP(AI$23/($B52+273)/RGas)*(OFFSET('Composition%'!$B22,0,AI$13)*OFFSET('Composition%'!$B22,0,AI$14)))-IF(AI$2=2,0,OFFSET('Composition%'!$B22,0,AI$17)*OFFSET('Composition%'!$B22,0,AI$18)*(AI$24*EXP(-AI$25/($B52+273)/RGas)))</f>
        <v>0</v>
      </c>
      <c r="AJ52" s="73">
        <f ca="1">IF(AJ$2=0,0,AJ$22*EXP(AJ$23/($B52+273)/RGas)*(OFFSET('Composition%'!$B22,0,AJ$13)*OFFSET('Composition%'!$B22,0,AJ$14)))-IF(AJ$2=2,0,OFFSET('Composition%'!$B22,0,AJ$17)*OFFSET('Composition%'!$B22,0,AJ$18)*(AJ$24*EXP(-AJ$25/($B52+273)/RGas)))</f>
        <v>0</v>
      </c>
      <c r="AK52" s="73">
        <f ca="1">IF(AK$2=0,0,AK$22*EXP(AK$23/($B52+273)/RGas)*(OFFSET('Composition%'!$B22,0,AK$13)*OFFSET('Composition%'!$B22,0,AK$14)))-IF(AK$2=2,0,OFFSET('Composition%'!$B22,0,AK$17)*OFFSET('Composition%'!$B22,0,AK$18)*(AK$24*EXP(-AK$25/($B52+273)/RGas)))</f>
        <v>0</v>
      </c>
      <c r="AL52" s="73">
        <f ca="1">IF(AL$2=0,0,AL$22*EXP(AL$23/($B52+273)/RGas)*(OFFSET('Composition%'!$B22,0,AL$13)*OFFSET('Composition%'!$B22,0,AL$14)))-IF(AL$2=2,0,OFFSET('Composition%'!$B22,0,AL$17)*OFFSET('Composition%'!$B22,0,AL$18)*(AL$24*EXP(-AL$25/($B52+273)/RGas)))</f>
        <v>0</v>
      </c>
      <c r="AM52" s="73"/>
      <c r="AN52" s="73">
        <f ca="1">IF(AN$2=0,0,AN$22*EXP(AN$23/($B52+273)/RGas)*(OFFSET('Composition%'!$B22,0,AN$13)*OFFSET('Composition%'!$B22,0,AN$14)))-IF(AN$2=2,0,OFFSET('Composition%'!$B22,0,AN$17)*OFFSET('Composition%'!$B22,0,AN$18)*(AN$24*EXP(-AN$25/($B52+273)/RGas)))</f>
        <v>0</v>
      </c>
      <c r="AO52" s="73">
        <f ca="1">IF(AO$2=0,0,AO$22*EXP(AO$23/($B52+273)/RGas)*(OFFSET('Composition%'!$B22,0,AO$13)*OFFSET('Composition%'!$B22,0,AO$14)))-IF(AO$2=2,0,OFFSET('Composition%'!$B22,0,AO$17)*OFFSET('Composition%'!$B22,0,AO$18)*(AO$24*EXP(-AO$25/($B52+273)/RGas)))</f>
        <v>0</v>
      </c>
      <c r="AP52" s="73">
        <f ca="1">IF(AP$2=0,0,AP$22*EXP(AP$23/($B52+273)/RGas)*(OFFSET('Composition%'!$B22,0,AP$13)*OFFSET('Composition%'!$B22,0,AP$14)))-IF(AP$2=2,0,OFFSET('Composition%'!$B22,0,AP$17)*OFFSET('Composition%'!$B22,0,AP$18)*(AP$24*EXP(-AP$25/($B52+273)/RGas)))</f>
        <v>2.5532752828393263E-12</v>
      </c>
      <c r="AQ52" s="73">
        <f ca="1">IF(AQ$2=0,0,AQ$22*EXP(AQ$23/($B52+273)/RGas)*(OFFSET('Composition%'!$B22,0,AQ$13)*OFFSET('Composition%'!$B22,0,AQ$14)))-IF(AQ$2=2,0,OFFSET('Composition%'!$B22,0,AQ$17)*OFFSET('Composition%'!$B22,0,AQ$18)*(AQ$24*EXP(-AQ$25/($B52+273)/RGas)))</f>
        <v>0</v>
      </c>
      <c r="AR52" s="73">
        <f ca="1">IF(AR$2=0,0,AR$22*EXP(AR$23/($B52+273)/RGas)*(OFFSET('Composition%'!$B22,0,AR$13)*OFFSET('Composition%'!$B22,0,AR$14)))-IF(AR$2=2,0,OFFSET('Composition%'!$B22,0,AR$17)*OFFSET('Composition%'!$B22,0,AR$18)*(AR$24*EXP(-AR$25/($B52+273)/RGas)))</f>
        <v>0</v>
      </c>
      <c r="AS52" s="73"/>
    </row>
    <row r="53" spans="1:45">
      <c r="A53" s="3">
        <f t="shared" si="18"/>
        <v>1.0500000000000003</v>
      </c>
      <c r="B53" s="60">
        <f ca="1">'Composition%'!B23</f>
        <v>410.64219007782879</v>
      </c>
      <c r="C53">
        <f t="shared" si="20"/>
        <v>30</v>
      </c>
      <c r="D53" s="4" t="e">
        <f ca="1">('Composition%'!BV23*ReactionRateK1!C53)^3</f>
        <v>#DIV/0!</v>
      </c>
      <c r="E53" s="4"/>
      <c r="F53" s="73">
        <f ca="1">IF(F$2=0,0,F$22*EXP(F$23/($B53+273)/RGas)*(OFFSET('Composition%'!$B23,0,F$13)*OFFSET('Composition%'!$B23,0,F$14)))-IF(F$2=2,0,OFFSET('Composition%'!$B23,0,F$17)*OFFSET('Composition%'!$B23,0,F$18)*(F$24*EXP(-F$25/($B53+273)/RGas)))</f>
        <v>6.9314333582840481E-3</v>
      </c>
      <c r="G53" s="73">
        <f ca="1">IF(G$2=0,0,G$22*EXP(G$23/($B53+273)/RGas)*(OFFSET('Composition%'!$B23,0,G$13)*OFFSET('Composition%'!$B23,0,G$14)))-IF(G$2=2,0,OFFSET('Composition%'!$B23,0,G$17)*OFFSET('Composition%'!$B23,0,G$18)*(G$24*EXP(-G$25/($B53+273)/RGas)))</f>
        <v>2.5492055469417746E-3</v>
      </c>
      <c r="H53" s="73">
        <f ca="1">IF(H$2=0,0,H$22*EXP(H$23/($B53+273)/RGas)*(OFFSET('Composition%'!$B23,0,H$13)*OFFSET('Composition%'!$B23,0,H$14)))-IF(H$2=2,0,OFFSET('Composition%'!$B23,0,H$17)*OFFSET('Composition%'!$B23,0,H$18)*(H$24*EXP(-H$25/($B53+273)/RGas)))</f>
        <v>-1.0846195185887587E-6</v>
      </c>
      <c r="I53" s="73">
        <f ca="1">IF(I$2=0,0,I$22*EXP(I$23/($B53+273)/RGas)*(OFFSET('Composition%'!$B23,0,I$13)*OFFSET('Composition%'!$B23,0,I$14)))-IF(I$2=2,0,OFFSET('Composition%'!$B23,0,I$17)*OFFSET('Composition%'!$B23,0,I$18)*(I$24*EXP(-I$25/($B53+273)/RGas)))</f>
        <v>-1.5216309590628232E-3</v>
      </c>
      <c r="J53" s="73"/>
      <c r="K53" s="73">
        <f ca="1">IF(K$2=0,0,K$22*EXP(K$23/($B53+273)/RGas)*(OFFSET('Composition%'!$B23,0,K$13)*OFFSET('Composition%'!$B23,0,K$14)))-IF(K$2=2,0,OFFSET('Composition%'!$B23,0,K$17)*OFFSET('Composition%'!$B23,0,K$18)*(K$24*EXP(-K$25/($B53+273)/RGas)))</f>
        <v>2.558879844762332E-2</v>
      </c>
      <c r="L53" s="73">
        <f ca="1">IF(L$2=0,0,L$22*EXP(L$23/($B53+273)/RGas)*(OFFSET('Composition%'!$B23,0,L$13)*OFFSET('Composition%'!$B23,0,L$14)))-IF(L$2=2,0,OFFSET('Composition%'!$B23,0,L$17)*OFFSET('Composition%'!$B23,0,L$18)*(L$24*EXP(-L$25/($B53+273)/RGas)))</f>
        <v>-1.3569025030033531E-3</v>
      </c>
      <c r="M53" s="73">
        <f ca="1">IF(M$2=0,0,M$22*EXP(M$23/($B53+273)/RGas)*(OFFSET('Composition%'!$B23,0,M$13)*OFFSET('Composition%'!$B23,0,M$14)))-IF(M$2=2,0,OFFSET('Composition%'!$B23,0,M$17)*OFFSET('Composition%'!$B23,0,M$18)*(M$24*EXP(-M$25/($B53+273)/RGas)))</f>
        <v>0</v>
      </c>
      <c r="N53" s="179"/>
      <c r="O53" s="73">
        <f ca="1">IF(O$2=0,0,O$22*EXP(O$23/($B53+273)/RGas)*(OFFSET('Composition%'!$B23,0,O$13)*OFFSET('Composition%'!$B23,0,O$14)))-IF(O$2=2,0,OFFSET('Composition%'!$B23,0,O$17)*OFFSET('Composition%'!$B23,0,O$18)*(O$24*EXP(-O$25/($B53+273)/RGas)))</f>
        <v>0</v>
      </c>
      <c r="P53" s="73">
        <f ca="1">IF(P$2=0,0,P$22*EXP(P$23/($B53+273)/RGas)*(OFFSET('Composition%'!$B23,0,P$13)*OFFSET('Composition%'!$B23,0,P$14)))-IF(P$2=2,0,OFFSET('Composition%'!$B23,0,P$17)*OFFSET('Composition%'!$B23,0,P$18)*(P$24*EXP(-P$25/($B53+273)/RGas)))</f>
        <v>4.738932974583456E-3</v>
      </c>
      <c r="Q53" s="73">
        <f ca="1">IF(Q$2=0,0,Q$22*EXP(Q$23/($B53+273)/RGas)*(OFFSET('Composition%'!$B23,0,Q$13)*OFFSET('Composition%'!$B23,0,Q$14)))-IF(Q$2=2,0,OFFSET('Composition%'!$B23,0,Q$17)*OFFSET('Composition%'!$B23,0,Q$18)*(Q$24*EXP(-Q$25/($B53+273)/RGas)))</f>
        <v>1.6195635424268876E-5</v>
      </c>
      <c r="R53" s="73">
        <f ca="1">IF(R$2=0,0,R$22*EXP(R$23/($B53+273)/RGas)*(OFFSET('Composition%'!$B23,0,R$13)*OFFSET('Composition%'!$B23,0,R$14)))-IF(R$2=2,0,OFFSET('Composition%'!$B23,0,R$17)*OFFSET('Composition%'!$B23,0,R$18)*(R$24*EXP(-R$25/($B53+273)/RGas)))</f>
        <v>1.566002976487248E-6</v>
      </c>
      <c r="S53" s="73"/>
      <c r="T53" s="73">
        <f ca="1">IF(T$2=0,0,T$22*EXP(T$23/($B53+273)/RGas)*(OFFSET('Composition%'!$B23,0,T$13)*OFFSET('Composition%'!$B23,0,T$14)))-IF(T$2=2,0,OFFSET('Composition%'!$B23,0,T$17)*OFFSET('Composition%'!$B23,0,T$18)*(T$24*EXP(-T$25/($B53+273)/RGas)))</f>
        <v>5.5344582500317435E-3</v>
      </c>
      <c r="U53" s="73">
        <f ca="1">IF(U$2=0,0,U$22*EXP(U$23/($B53+273)/RGas)*(OFFSET('Composition%'!$B23,0,U$13)*OFFSET('Composition%'!$B23,0,U$14)))-IF(U$2=2,0,OFFSET('Composition%'!$B23,0,U$17)*OFFSET('Composition%'!$B23,0,U$18)*(U$24*EXP(-U$25/($B53+273)/RGas)))</f>
        <v>3.7589969145833087E-4</v>
      </c>
      <c r="V53" s="73">
        <f ca="1">IF(V$2=0,0,V$22*EXP(V$23/($B53+273)/RGas)*(OFFSET('Composition%'!$B23,0,V$13)*OFFSET('Composition%'!$B23,0,V$14)))-IF(V$2=2,0,OFFSET('Composition%'!$B23,0,V$17)*OFFSET('Composition%'!$B23,0,V$18)*(V$24*EXP(-V$25/($B53+273)/RGas)))</f>
        <v>0</v>
      </c>
      <c r="W53" s="73">
        <f ca="1">IF(W$2=0,0,W$22*EXP(W$23/($B53+273)/RGas)*(OFFSET('Composition%'!$B23,0,W$13)*OFFSET('Composition%'!$B23,0,W$14)))-IF(W$2=2,0,OFFSET('Composition%'!$B23,0,W$17)*OFFSET('Composition%'!$B23,0,W$18)*(W$24*EXP(-W$25/($B53+273)/RGas)))</f>
        <v>0</v>
      </c>
      <c r="X53" s="73">
        <f ca="1">IF(X$2=0,0,X$22*EXP(X$23/($B53+273)/RGas)*(OFFSET('Composition%'!$B23,0,X$13)*OFFSET('Composition%'!$B23,0,X$14)))-IF(X$2=2,0,OFFSET('Composition%'!$B23,0,X$17)*OFFSET('Composition%'!$B23,0,X$18)*(X$24*EXP(-X$25/($B53+273)/RGas)))</f>
        <v>2.8199564765110016E-8</v>
      </c>
      <c r="Y53" s="73">
        <f ca="1">IF(Y$2=0,0,Y$22*EXP(Y$23/($B53+273)/RGas)*(OFFSET('Composition%'!$B23,0,Y$13)*OFFSET('Composition%'!$B23,0,Y$14)))-IF(Y$2=2,0,OFFSET('Composition%'!$B23,0,Y$17)*OFFSET('Composition%'!$B23,0,Y$18)*(Y$24*EXP(-Y$25/($B53+273)/RGas)))</f>
        <v>1.3957117557266221E-9</v>
      </c>
      <c r="Z53" s="73">
        <f ca="1">IF(Z$2=0,0,Z$22*EXP(Z$23/($B53+273)/RGas)*(OFFSET('Composition%'!$B23,0,Z$13)*OFFSET('Composition%'!$B23,0,Z$14)))-IF(Z$2=2,0,OFFSET('Composition%'!$B23,0,Z$17)*OFFSET('Composition%'!$B23,0,Z$18)*(Z$24*EXP(-Z$25/($B53+273)/RGas)))</f>
        <v>0</v>
      </c>
      <c r="AA53" s="73">
        <f ca="1">IF(AA$2=0,0,AA$22*EXP(AA$23/($B53+273)/RGas)*(OFFSET('Composition%'!$B23,0,AA$13)*OFFSET('Composition%'!$B23,0,AA$14)))-IF(AA$2=2,0,OFFSET('Composition%'!$B23,0,AA$17)*OFFSET('Composition%'!$B23,0,AA$18)*(AA$24*EXP(-AA$25/($B53+273)/RGas)))</f>
        <v>0</v>
      </c>
      <c r="AB53" s="73">
        <f ca="1">IF(AB$2=0,0,AB$22*EXP(AB$23/($B53+273)/RGas)*(OFFSET('Composition%'!$B23,0,AB$13)*OFFSET('Composition%'!$B23,0,AB$14)))-IF(AB$2=2,0,OFFSET('Composition%'!$B23,0,AB$17)*OFFSET('Composition%'!$B23,0,AB$18)*(AB$24*EXP(-AB$25/($B53+273)/RGas)))</f>
        <v>0</v>
      </c>
      <c r="AC53" s="73">
        <f ca="1">IF(AC$2=0,0,AC$22*EXP(AC$23/($B53+273)/RGas)*(OFFSET('Composition%'!$B23,0,AC$13)*OFFSET('Composition%'!$B23,0,AC$14)))-IF(AC$2=2,0,OFFSET('Composition%'!$B23,0,AC$17)*OFFSET('Composition%'!$B23,0,AC$18)*(AC$24*EXP(-AC$25/($B53+273)/RGas)))</f>
        <v>0</v>
      </c>
      <c r="AD53" s="73">
        <f ca="1">IF(AD$2=0,0,AD$22*EXP(AD$23/($B53+273)/RGas)*(OFFSET('Composition%'!$B23,0,AD$13)*OFFSET('Composition%'!$B23,0,AD$14)))-IF(AD$2=2,0,OFFSET('Composition%'!$B23,0,AD$17)*OFFSET('Composition%'!$B23,0,AD$18)*(AD$24*EXP(-AD$25/($B53+273)/RGas)))</f>
        <v>0</v>
      </c>
      <c r="AE53" s="73">
        <f ca="1">IF(AE$2=0,0,AE$22*EXP(AE$23/($B53+273)/RGas)*(OFFSET('Composition%'!$B23,0,AE$13)*OFFSET('Composition%'!$B23,0,AE$14)))-IF(AE$2=2,0,OFFSET('Composition%'!$B23,0,AE$17)*OFFSET('Composition%'!$B23,0,AE$18)*(AE$24*EXP(-AE$25/($B53+273)/RGas)))</f>
        <v>0</v>
      </c>
      <c r="AF53" s="73"/>
      <c r="AG53" s="73">
        <f ca="1">IF(AG$2=0,0,AG$22*EXP(AG$23/($B53+273)/RGas)*(OFFSET('Composition%'!$B23,0,AG$13)*OFFSET('Composition%'!$B23,0,AG$14)))-IF(AG$2=2,0,OFFSET('Composition%'!$B23,0,AG$17)*OFFSET('Composition%'!$B23,0,AG$18)*(AG$24*EXP(-AG$25/($B53+273)/RGas)))</f>
        <v>0</v>
      </c>
      <c r="AH53" s="73">
        <f ca="1">IF(AH$2=0,0,AH$22*EXP(AH$23/($B53+273)/RGas)*(OFFSET('Composition%'!$B23,0,AH$13)*OFFSET('Composition%'!$B23,0,AH$14)))-IF(AH$2=2,0,OFFSET('Composition%'!$B23,0,AH$17)*OFFSET('Composition%'!$B23,0,AH$18)*(AH$24*EXP(-AH$25/($B53+273)/RGas)))</f>
        <v>0</v>
      </c>
      <c r="AI53" s="73">
        <f ca="1">IF(AI$2=0,0,AI$22*EXP(AI$23/($B53+273)/RGas)*(OFFSET('Composition%'!$B23,0,AI$13)*OFFSET('Composition%'!$B23,0,AI$14)))-IF(AI$2=2,0,OFFSET('Composition%'!$B23,0,AI$17)*OFFSET('Composition%'!$B23,0,AI$18)*(AI$24*EXP(-AI$25/($B53+273)/RGas)))</f>
        <v>0</v>
      </c>
      <c r="AJ53" s="73">
        <f ca="1">IF(AJ$2=0,0,AJ$22*EXP(AJ$23/($B53+273)/RGas)*(OFFSET('Composition%'!$B23,0,AJ$13)*OFFSET('Composition%'!$B23,0,AJ$14)))-IF(AJ$2=2,0,OFFSET('Composition%'!$B23,0,AJ$17)*OFFSET('Composition%'!$B23,0,AJ$18)*(AJ$24*EXP(-AJ$25/($B53+273)/RGas)))</f>
        <v>0</v>
      </c>
      <c r="AK53" s="73">
        <f ca="1">IF(AK$2=0,0,AK$22*EXP(AK$23/($B53+273)/RGas)*(OFFSET('Composition%'!$B23,0,AK$13)*OFFSET('Composition%'!$B23,0,AK$14)))-IF(AK$2=2,0,OFFSET('Composition%'!$B23,0,AK$17)*OFFSET('Composition%'!$B23,0,AK$18)*(AK$24*EXP(-AK$25/($B53+273)/RGas)))</f>
        <v>0</v>
      </c>
      <c r="AL53" s="73">
        <f ca="1">IF(AL$2=0,0,AL$22*EXP(AL$23/($B53+273)/RGas)*(OFFSET('Composition%'!$B23,0,AL$13)*OFFSET('Composition%'!$B23,0,AL$14)))-IF(AL$2=2,0,OFFSET('Composition%'!$B23,0,AL$17)*OFFSET('Composition%'!$B23,0,AL$18)*(AL$24*EXP(-AL$25/($B53+273)/RGas)))</f>
        <v>0</v>
      </c>
      <c r="AM53" s="73"/>
      <c r="AN53" s="73">
        <f ca="1">IF(AN$2=0,0,AN$22*EXP(AN$23/($B53+273)/RGas)*(OFFSET('Composition%'!$B23,0,AN$13)*OFFSET('Composition%'!$B23,0,AN$14)))-IF(AN$2=2,0,OFFSET('Composition%'!$B23,0,AN$17)*OFFSET('Composition%'!$B23,0,AN$18)*(AN$24*EXP(-AN$25/($B53+273)/RGas)))</f>
        <v>0</v>
      </c>
      <c r="AO53" s="73">
        <f ca="1">IF(AO$2=0,0,AO$22*EXP(AO$23/($B53+273)/RGas)*(OFFSET('Composition%'!$B23,0,AO$13)*OFFSET('Composition%'!$B23,0,AO$14)))-IF(AO$2=2,0,OFFSET('Composition%'!$B23,0,AO$17)*OFFSET('Composition%'!$B23,0,AO$18)*(AO$24*EXP(-AO$25/($B53+273)/RGas)))</f>
        <v>0</v>
      </c>
      <c r="AP53" s="73">
        <f ca="1">IF(AP$2=0,0,AP$22*EXP(AP$23/($B53+273)/RGas)*(OFFSET('Composition%'!$B23,0,AP$13)*OFFSET('Composition%'!$B23,0,AP$14)))-IF(AP$2=2,0,OFFSET('Composition%'!$B23,0,AP$17)*OFFSET('Composition%'!$B23,0,AP$18)*(AP$24*EXP(-AP$25/($B53+273)/RGas)))</f>
        <v>2.5691771855731374E-12</v>
      </c>
      <c r="AQ53" s="73">
        <f ca="1">IF(AQ$2=0,0,AQ$22*EXP(AQ$23/($B53+273)/RGas)*(OFFSET('Composition%'!$B23,0,AQ$13)*OFFSET('Composition%'!$B23,0,AQ$14)))-IF(AQ$2=2,0,OFFSET('Composition%'!$B23,0,AQ$17)*OFFSET('Composition%'!$B23,0,AQ$18)*(AQ$24*EXP(-AQ$25/($B53+273)/RGas)))</f>
        <v>0</v>
      </c>
      <c r="AR53" s="73">
        <f ca="1">IF(AR$2=0,0,AR$22*EXP(AR$23/($B53+273)/RGas)*(OFFSET('Composition%'!$B23,0,AR$13)*OFFSET('Composition%'!$B23,0,AR$14)))-IF(AR$2=2,0,OFFSET('Composition%'!$B23,0,AR$17)*OFFSET('Composition%'!$B23,0,AR$18)*(AR$24*EXP(-AR$25/($B53+273)/RGas)))</f>
        <v>0</v>
      </c>
      <c r="AS53" s="73"/>
    </row>
    <row r="54" spans="1:45">
      <c r="A54" s="3">
        <f t="shared" si="18"/>
        <v>1.1000000000000003</v>
      </c>
      <c r="B54" s="60">
        <f ca="1">'Composition%'!B24</f>
        <v>410.85828964724709</v>
      </c>
      <c r="C54">
        <f t="shared" si="20"/>
        <v>30</v>
      </c>
      <c r="D54" s="4" t="e">
        <f ca="1">('Composition%'!BV24*ReactionRateK1!C54)^3</f>
        <v>#DIV/0!</v>
      </c>
      <c r="E54" s="4"/>
      <c r="F54" s="73">
        <f ca="1">IF(F$2=0,0,F$22*EXP(F$23/($B54+273)/RGas)*(OFFSET('Composition%'!$B24,0,F$13)*OFFSET('Composition%'!$B24,0,F$14)))-IF(F$2=2,0,OFFSET('Composition%'!$B24,0,F$17)*OFFSET('Composition%'!$B24,0,F$18)*(F$24*EXP(-F$25/($B54+273)/RGas)))</f>
        <v>6.7572727106827973E-3</v>
      </c>
      <c r="G54" s="73">
        <f ca="1">IF(G$2=0,0,G$22*EXP(G$23/($B54+273)/RGas)*(OFFSET('Composition%'!$B24,0,G$13)*OFFSET('Composition%'!$B24,0,G$14)))-IF(G$2=2,0,OFFSET('Composition%'!$B24,0,G$17)*OFFSET('Composition%'!$B24,0,G$18)*(G$24*EXP(-G$25/($B54+273)/RGas)))</f>
        <v>2.4884139111569499E-3</v>
      </c>
      <c r="H54" s="73">
        <f ca="1">IF(H$2=0,0,H$22*EXP(H$23/($B54+273)/RGas)*(OFFSET('Composition%'!$B24,0,H$13)*OFFSET('Composition%'!$B24,0,H$14)))-IF(H$2=2,0,OFFSET('Composition%'!$B24,0,H$17)*OFFSET('Composition%'!$B24,0,H$18)*(H$24*EXP(-H$25/($B54+273)/RGas)))</f>
        <v>-1.1620586810919334E-6</v>
      </c>
      <c r="I54" s="73">
        <f ca="1">IF(I$2=0,0,I$22*EXP(I$23/($B54+273)/RGas)*(OFFSET('Composition%'!$B24,0,I$13)*OFFSET('Composition%'!$B24,0,I$14)))-IF(I$2=2,0,OFFSET('Composition%'!$B24,0,I$17)*OFFSET('Composition%'!$B24,0,I$18)*(I$24*EXP(-I$25/($B54+273)/RGas)))</f>
        <v>-1.3570118599419052E-3</v>
      </c>
      <c r="J54" s="73"/>
      <c r="K54" s="73">
        <f ca="1">IF(K$2=0,0,K$22*EXP(K$23/($B54+273)/RGas)*(OFFSET('Composition%'!$B24,0,K$13)*OFFSET('Composition%'!$B24,0,K$14)))-IF(K$2=2,0,OFFSET('Composition%'!$B24,0,K$17)*OFFSET('Composition%'!$B24,0,K$18)*(K$24*EXP(-K$25/($B54+273)/RGas)))</f>
        <v>2.5153518468022121E-2</v>
      </c>
      <c r="L54" s="73">
        <f ca="1">IF(L$2=0,0,L$22*EXP(L$23/($B54+273)/RGas)*(OFFSET('Composition%'!$B24,0,L$13)*OFFSET('Composition%'!$B24,0,L$14)))-IF(L$2=2,0,OFFSET('Composition%'!$B24,0,L$17)*OFFSET('Composition%'!$B24,0,L$18)*(L$24*EXP(-L$25/($B54+273)/RGas)))</f>
        <v>-1.7291382636925128E-3</v>
      </c>
      <c r="M54" s="73">
        <f ca="1">IF(M$2=0,0,M$22*EXP(M$23/($B54+273)/RGas)*(OFFSET('Composition%'!$B24,0,M$13)*OFFSET('Composition%'!$B24,0,M$14)))-IF(M$2=2,0,OFFSET('Composition%'!$B24,0,M$17)*OFFSET('Composition%'!$B24,0,M$18)*(M$24*EXP(-M$25/($B54+273)/RGas)))</f>
        <v>0</v>
      </c>
      <c r="N54" s="179"/>
      <c r="O54" s="73">
        <f ca="1">IF(O$2=0,0,O$22*EXP(O$23/($B54+273)/RGas)*(OFFSET('Composition%'!$B24,0,O$13)*OFFSET('Composition%'!$B24,0,O$14)))-IF(O$2=2,0,OFFSET('Composition%'!$B24,0,O$17)*OFFSET('Composition%'!$B24,0,O$18)*(O$24*EXP(-O$25/($B54+273)/RGas)))</f>
        <v>0</v>
      </c>
      <c r="P54" s="73">
        <f ca="1">IF(P$2=0,0,P$22*EXP(P$23/($B54+273)/RGas)*(OFFSET('Composition%'!$B24,0,P$13)*OFFSET('Composition%'!$B24,0,P$14)))-IF(P$2=2,0,OFFSET('Composition%'!$B24,0,P$17)*OFFSET('Composition%'!$B24,0,P$18)*(P$24*EXP(-P$25/($B54+273)/RGas)))</f>
        <v>5.026602902012095E-3</v>
      </c>
      <c r="Q54" s="73">
        <f ca="1">IF(Q$2=0,0,Q$22*EXP(Q$23/($B54+273)/RGas)*(OFFSET('Composition%'!$B24,0,Q$13)*OFFSET('Composition%'!$B24,0,Q$14)))-IF(Q$2=2,0,OFFSET('Composition%'!$B24,0,Q$17)*OFFSET('Composition%'!$B24,0,Q$18)*(Q$24*EXP(-Q$25/($B54+273)/RGas)))</f>
        <v>1.741992256241836E-5</v>
      </c>
      <c r="R54" s="73">
        <f ca="1">IF(R$2=0,0,R$22*EXP(R$23/($B54+273)/RGas)*(OFFSET('Composition%'!$B24,0,R$13)*OFFSET('Composition%'!$B24,0,R$14)))-IF(R$2=2,0,OFFSET('Composition%'!$B24,0,R$17)*OFFSET('Composition%'!$B24,0,R$18)*(R$24*EXP(-R$25/($B54+273)/RGas)))</f>
        <v>1.7244530914041882E-6</v>
      </c>
      <c r="S54" s="73"/>
      <c r="T54" s="73">
        <f ca="1">IF(T$2=0,0,T$22*EXP(T$23/($B54+273)/RGas)*(OFFSET('Composition%'!$B24,0,T$13)*OFFSET('Composition%'!$B24,0,T$14)))-IF(T$2=2,0,OFFSET('Composition%'!$B24,0,T$17)*OFFSET('Composition%'!$B24,0,T$18)*(T$24*EXP(-T$25/($B54+273)/RGas)))</f>
        <v>5.208836458448776E-3</v>
      </c>
      <c r="U54" s="73">
        <f ca="1">IF(U$2=0,0,U$22*EXP(U$23/($B54+273)/RGas)*(OFFSET('Composition%'!$B24,0,U$13)*OFFSET('Composition%'!$B24,0,U$14)))-IF(U$2=2,0,OFFSET('Composition%'!$B24,0,U$17)*OFFSET('Composition%'!$B24,0,U$18)*(U$24*EXP(-U$25/($B54+273)/RGas)))</f>
        <v>3.3437463022062408E-4</v>
      </c>
      <c r="V54" s="73">
        <f ca="1">IF(V$2=0,0,V$22*EXP(V$23/($B54+273)/RGas)*(OFFSET('Composition%'!$B24,0,V$13)*OFFSET('Composition%'!$B24,0,V$14)))-IF(V$2=2,0,OFFSET('Composition%'!$B24,0,V$17)*OFFSET('Composition%'!$B24,0,V$18)*(V$24*EXP(-V$25/($B54+273)/RGas)))</f>
        <v>0</v>
      </c>
      <c r="W54" s="73">
        <f ca="1">IF(W$2=0,0,W$22*EXP(W$23/($B54+273)/RGas)*(OFFSET('Composition%'!$B24,0,W$13)*OFFSET('Composition%'!$B24,0,W$14)))-IF(W$2=2,0,OFFSET('Composition%'!$B24,0,W$17)*OFFSET('Composition%'!$B24,0,W$18)*(W$24*EXP(-W$25/($B54+273)/RGas)))</f>
        <v>0</v>
      </c>
      <c r="X54" s="73">
        <f ca="1">IF(X$2=0,0,X$22*EXP(X$23/($B54+273)/RGas)*(OFFSET('Composition%'!$B24,0,X$13)*OFFSET('Composition%'!$B24,0,X$14)))-IF(X$2=2,0,OFFSET('Composition%'!$B24,0,X$17)*OFFSET('Composition%'!$B24,0,X$18)*(X$24*EXP(-X$25/($B54+273)/RGas)))</f>
        <v>2.7991217875409946E-8</v>
      </c>
      <c r="Y54" s="73">
        <f ca="1">IF(Y$2=0,0,Y$22*EXP(Y$23/($B54+273)/RGas)*(OFFSET('Composition%'!$B24,0,Y$13)*OFFSET('Composition%'!$B24,0,Y$14)))-IF(Y$2=2,0,OFFSET('Composition%'!$B24,0,Y$17)*OFFSET('Composition%'!$B24,0,Y$18)*(Y$24*EXP(-Y$25/($B54+273)/RGas)))</f>
        <v>1.3853998163174279E-9</v>
      </c>
      <c r="Z54" s="73">
        <f ca="1">IF(Z$2=0,0,Z$22*EXP(Z$23/($B54+273)/RGas)*(OFFSET('Composition%'!$B24,0,Z$13)*OFFSET('Composition%'!$B24,0,Z$14)))-IF(Z$2=2,0,OFFSET('Composition%'!$B24,0,Z$17)*OFFSET('Composition%'!$B24,0,Z$18)*(Z$24*EXP(-Z$25/($B54+273)/RGas)))</f>
        <v>0</v>
      </c>
      <c r="AA54" s="73">
        <f ca="1">IF(AA$2=0,0,AA$22*EXP(AA$23/($B54+273)/RGas)*(OFFSET('Composition%'!$B24,0,AA$13)*OFFSET('Composition%'!$B24,0,AA$14)))-IF(AA$2=2,0,OFFSET('Composition%'!$B24,0,AA$17)*OFFSET('Composition%'!$B24,0,AA$18)*(AA$24*EXP(-AA$25/($B54+273)/RGas)))</f>
        <v>0</v>
      </c>
      <c r="AB54" s="73">
        <f ca="1">IF(AB$2=0,0,AB$22*EXP(AB$23/($B54+273)/RGas)*(OFFSET('Composition%'!$B24,0,AB$13)*OFFSET('Composition%'!$B24,0,AB$14)))-IF(AB$2=2,0,OFFSET('Composition%'!$B24,0,AB$17)*OFFSET('Composition%'!$B24,0,AB$18)*(AB$24*EXP(-AB$25/($B54+273)/RGas)))</f>
        <v>0</v>
      </c>
      <c r="AC54" s="73">
        <f ca="1">IF(AC$2=0,0,AC$22*EXP(AC$23/($B54+273)/RGas)*(OFFSET('Composition%'!$B24,0,AC$13)*OFFSET('Composition%'!$B24,0,AC$14)))-IF(AC$2=2,0,OFFSET('Composition%'!$B24,0,AC$17)*OFFSET('Composition%'!$B24,0,AC$18)*(AC$24*EXP(-AC$25/($B54+273)/RGas)))</f>
        <v>0</v>
      </c>
      <c r="AD54" s="73">
        <f ca="1">IF(AD$2=0,0,AD$22*EXP(AD$23/($B54+273)/RGas)*(OFFSET('Composition%'!$B24,0,AD$13)*OFFSET('Composition%'!$B24,0,AD$14)))-IF(AD$2=2,0,OFFSET('Composition%'!$B24,0,AD$17)*OFFSET('Composition%'!$B24,0,AD$18)*(AD$24*EXP(-AD$25/($B54+273)/RGas)))</f>
        <v>0</v>
      </c>
      <c r="AE54" s="73">
        <f ca="1">IF(AE$2=0,0,AE$22*EXP(AE$23/($B54+273)/RGas)*(OFFSET('Composition%'!$B24,0,AE$13)*OFFSET('Composition%'!$B24,0,AE$14)))-IF(AE$2=2,0,OFFSET('Composition%'!$B24,0,AE$17)*OFFSET('Composition%'!$B24,0,AE$18)*(AE$24*EXP(-AE$25/($B54+273)/RGas)))</f>
        <v>0</v>
      </c>
      <c r="AF54" s="73"/>
      <c r="AG54" s="73">
        <f ca="1">IF(AG$2=0,0,AG$22*EXP(AG$23/($B54+273)/RGas)*(OFFSET('Composition%'!$B24,0,AG$13)*OFFSET('Composition%'!$B24,0,AG$14)))-IF(AG$2=2,0,OFFSET('Composition%'!$B24,0,AG$17)*OFFSET('Composition%'!$B24,0,AG$18)*(AG$24*EXP(-AG$25/($B54+273)/RGas)))</f>
        <v>0</v>
      </c>
      <c r="AH54" s="73">
        <f ca="1">IF(AH$2=0,0,AH$22*EXP(AH$23/($B54+273)/RGas)*(OFFSET('Composition%'!$B24,0,AH$13)*OFFSET('Composition%'!$B24,0,AH$14)))-IF(AH$2=2,0,OFFSET('Composition%'!$B24,0,AH$17)*OFFSET('Composition%'!$B24,0,AH$18)*(AH$24*EXP(-AH$25/($B54+273)/RGas)))</f>
        <v>0</v>
      </c>
      <c r="AI54" s="73">
        <f ca="1">IF(AI$2=0,0,AI$22*EXP(AI$23/($B54+273)/RGas)*(OFFSET('Composition%'!$B24,0,AI$13)*OFFSET('Composition%'!$B24,0,AI$14)))-IF(AI$2=2,0,OFFSET('Composition%'!$B24,0,AI$17)*OFFSET('Composition%'!$B24,0,AI$18)*(AI$24*EXP(-AI$25/($B54+273)/RGas)))</f>
        <v>0</v>
      </c>
      <c r="AJ54" s="73">
        <f ca="1">IF(AJ$2=0,0,AJ$22*EXP(AJ$23/($B54+273)/RGas)*(OFFSET('Composition%'!$B24,0,AJ$13)*OFFSET('Composition%'!$B24,0,AJ$14)))-IF(AJ$2=2,0,OFFSET('Composition%'!$B24,0,AJ$17)*OFFSET('Composition%'!$B24,0,AJ$18)*(AJ$24*EXP(-AJ$25/($B54+273)/RGas)))</f>
        <v>0</v>
      </c>
      <c r="AK54" s="73">
        <f ca="1">IF(AK$2=0,0,AK$22*EXP(AK$23/($B54+273)/RGas)*(OFFSET('Composition%'!$B24,0,AK$13)*OFFSET('Composition%'!$B24,0,AK$14)))-IF(AK$2=2,0,OFFSET('Composition%'!$B24,0,AK$17)*OFFSET('Composition%'!$B24,0,AK$18)*(AK$24*EXP(-AK$25/($B54+273)/RGas)))</f>
        <v>0</v>
      </c>
      <c r="AL54" s="73">
        <f ca="1">IF(AL$2=0,0,AL$22*EXP(AL$23/($B54+273)/RGas)*(OFFSET('Composition%'!$B24,0,AL$13)*OFFSET('Composition%'!$B24,0,AL$14)))-IF(AL$2=2,0,OFFSET('Composition%'!$B24,0,AL$17)*OFFSET('Composition%'!$B24,0,AL$18)*(AL$24*EXP(-AL$25/($B54+273)/RGas)))</f>
        <v>0</v>
      </c>
      <c r="AM54" s="73"/>
      <c r="AN54" s="73">
        <f ca="1">IF(AN$2=0,0,AN$22*EXP(AN$23/($B54+273)/RGas)*(OFFSET('Composition%'!$B24,0,AN$13)*OFFSET('Composition%'!$B24,0,AN$14)))-IF(AN$2=2,0,OFFSET('Composition%'!$B24,0,AN$17)*OFFSET('Composition%'!$B24,0,AN$18)*(AN$24*EXP(-AN$25/($B54+273)/RGas)))</f>
        <v>0</v>
      </c>
      <c r="AO54" s="73">
        <f ca="1">IF(AO$2=0,0,AO$22*EXP(AO$23/($B54+273)/RGas)*(OFFSET('Composition%'!$B24,0,AO$13)*OFFSET('Composition%'!$B24,0,AO$14)))-IF(AO$2=2,0,OFFSET('Composition%'!$B24,0,AO$17)*OFFSET('Composition%'!$B24,0,AO$18)*(AO$24*EXP(-AO$25/($B54+273)/RGas)))</f>
        <v>0</v>
      </c>
      <c r="AP54" s="73">
        <f ca="1">IF(AP$2=0,0,AP$22*EXP(AP$23/($B54+273)/RGas)*(OFFSET('Composition%'!$B24,0,AP$13)*OFFSET('Composition%'!$B24,0,AP$14)))-IF(AP$2=2,0,OFFSET('Composition%'!$B24,0,AP$17)*OFFSET('Composition%'!$B24,0,AP$18)*(AP$24*EXP(-AP$25/($B54+273)/RGas)))</f>
        <v>2.5833031323362308E-12</v>
      </c>
      <c r="AQ54" s="73">
        <f ca="1">IF(AQ$2=0,0,AQ$22*EXP(AQ$23/($B54+273)/RGas)*(OFFSET('Composition%'!$B24,0,AQ$13)*OFFSET('Composition%'!$B24,0,AQ$14)))-IF(AQ$2=2,0,OFFSET('Composition%'!$B24,0,AQ$17)*OFFSET('Composition%'!$B24,0,AQ$18)*(AQ$24*EXP(-AQ$25/($B54+273)/RGas)))</f>
        <v>0</v>
      </c>
      <c r="AR54" s="73">
        <f ca="1">IF(AR$2=0,0,AR$22*EXP(AR$23/($B54+273)/RGas)*(OFFSET('Composition%'!$B24,0,AR$13)*OFFSET('Composition%'!$B24,0,AR$14)))-IF(AR$2=2,0,OFFSET('Composition%'!$B24,0,AR$17)*OFFSET('Composition%'!$B24,0,AR$18)*(AR$24*EXP(-AR$25/($B54+273)/RGas)))</f>
        <v>0</v>
      </c>
      <c r="AS54" s="73"/>
    </row>
    <row r="55" spans="1:45">
      <c r="A55" s="3">
        <f t="shared" si="18"/>
        <v>1.1500000000000004</v>
      </c>
      <c r="B55" s="60">
        <f ca="1">'Composition%'!B25</f>
        <v>411.06426987429631</v>
      </c>
      <c r="C55">
        <f t="shared" si="20"/>
        <v>30</v>
      </c>
      <c r="D55" s="4" t="e">
        <f ca="1">('Composition%'!BV25*ReactionRateK1!C55)^3</f>
        <v>#DIV/0!</v>
      </c>
      <c r="E55" s="4"/>
      <c r="F55" s="73">
        <f ca="1">IF(F$2=0,0,F$22*EXP(F$23/($B55+273)/RGas)*(OFFSET('Composition%'!$B25,0,F$13)*OFFSET('Composition%'!$B25,0,F$14)))-IF(F$2=2,0,OFFSET('Composition%'!$B25,0,F$17)*OFFSET('Composition%'!$B25,0,F$18)*(F$24*EXP(-F$25/($B55+273)/RGas)))</f>
        <v>6.5890946795475729E-3</v>
      </c>
      <c r="G55" s="73">
        <f ca="1">IF(G$2=0,0,G$22*EXP(G$23/($B55+273)/RGas)*(OFFSET('Composition%'!$B25,0,G$13)*OFFSET('Composition%'!$B25,0,G$14)))-IF(G$2=2,0,OFFSET('Composition%'!$B25,0,G$17)*OFFSET('Composition%'!$B25,0,G$18)*(G$24*EXP(-G$25/($B55+273)/RGas)))</f>
        <v>2.4297512650216435E-3</v>
      </c>
      <c r="H55" s="73">
        <f ca="1">IF(H$2=0,0,H$22*EXP(H$23/($B55+273)/RGas)*(OFFSET('Composition%'!$B25,0,H$13)*OFFSET('Composition%'!$B25,0,H$14)))-IF(H$2=2,0,OFFSET('Composition%'!$B25,0,H$17)*OFFSET('Composition%'!$B25,0,H$18)*(H$24*EXP(-H$25/($B55+273)/RGas)))</f>
        <v>-1.2380104580108048E-6</v>
      </c>
      <c r="I55" s="73">
        <f ca="1">IF(I$2=0,0,I$22*EXP(I$23/($B55+273)/RGas)*(OFFSET('Composition%'!$B25,0,I$13)*OFFSET('Composition%'!$B25,0,I$14)))-IF(I$2=2,0,OFFSET('Composition%'!$B25,0,I$17)*OFFSET('Composition%'!$B25,0,I$18)*(I$24*EXP(-I$25/($B55+273)/RGas)))</f>
        <v>-1.2078422905412883E-3</v>
      </c>
      <c r="J55" s="73"/>
      <c r="K55" s="73">
        <f ca="1">IF(K$2=0,0,K$22*EXP(K$23/($B55+273)/RGas)*(OFFSET('Composition%'!$B25,0,K$13)*OFFSET('Composition%'!$B25,0,K$14)))-IF(K$2=2,0,OFFSET('Composition%'!$B25,0,K$17)*OFFSET('Composition%'!$B25,0,K$18)*(K$24*EXP(-K$25/($B55+273)/RGas)))</f>
        <v>2.4728890212263821E-2</v>
      </c>
      <c r="L55" s="73">
        <f ca="1">IF(L$2=0,0,L$22*EXP(L$23/($B55+273)/RGas)*(OFFSET('Composition%'!$B25,0,L$13)*OFFSET('Composition%'!$B25,0,L$14)))-IF(L$2=2,0,OFFSET('Composition%'!$B25,0,L$17)*OFFSET('Composition%'!$B25,0,L$18)*(L$24*EXP(-L$25/($B55+273)/RGas)))</f>
        <v>-2.0394516282088862E-3</v>
      </c>
      <c r="M55" s="73">
        <f ca="1">IF(M$2=0,0,M$22*EXP(M$23/($B55+273)/RGas)*(OFFSET('Composition%'!$B25,0,M$13)*OFFSET('Composition%'!$B25,0,M$14)))-IF(M$2=2,0,OFFSET('Composition%'!$B25,0,M$17)*OFFSET('Composition%'!$B25,0,M$18)*(M$24*EXP(-M$25/($B55+273)/RGas)))</f>
        <v>0</v>
      </c>
      <c r="N55" s="179"/>
      <c r="O55" s="73">
        <f ca="1">IF(O$2=0,0,O$22*EXP(O$23/($B55+273)/RGas)*(OFFSET('Composition%'!$B25,0,O$13)*OFFSET('Composition%'!$B25,0,O$14)))-IF(O$2=2,0,OFFSET('Composition%'!$B25,0,O$17)*OFFSET('Composition%'!$B25,0,O$18)*(O$24*EXP(-O$25/($B55+273)/RGas)))</f>
        <v>0</v>
      </c>
      <c r="P55" s="73">
        <f ca="1">IF(P$2=0,0,P$22*EXP(P$23/($B55+273)/RGas)*(OFFSET('Composition%'!$B25,0,P$13)*OFFSET('Composition%'!$B25,0,P$14)))-IF(P$2=2,0,OFFSET('Composition%'!$B25,0,P$17)*OFFSET('Composition%'!$B25,0,P$18)*(P$24*EXP(-P$25/($B55+273)/RGas)))</f>
        <v>5.3094618711078583E-3</v>
      </c>
      <c r="Q55" s="73">
        <f ca="1">IF(Q$2=0,0,Q$22*EXP(Q$23/($B55+273)/RGas)*(OFFSET('Composition%'!$B25,0,Q$13)*OFFSET('Composition%'!$B25,0,Q$14)))-IF(Q$2=2,0,OFFSET('Composition%'!$B25,0,Q$17)*OFFSET('Composition%'!$B25,0,Q$18)*(Q$24*EXP(-Q$25/($B55+273)/RGas)))</f>
        <v>1.8666627583699927E-5</v>
      </c>
      <c r="R55" s="73">
        <f ca="1">IF(R$2=0,0,R$22*EXP(R$23/($B55+273)/RGas)*(OFFSET('Composition%'!$B25,0,R$13)*OFFSET('Composition%'!$B25,0,R$14)))-IF(R$2=2,0,OFFSET('Composition%'!$B25,0,R$17)*OFFSET('Composition%'!$B25,0,R$18)*(R$24*EXP(-R$25/($B55+273)/RGas)))</f>
        <v>1.8923753703334818E-6</v>
      </c>
      <c r="S55" s="73"/>
      <c r="T55" s="73">
        <f ca="1">IF(T$2=0,0,T$22*EXP(T$23/($B55+273)/RGas)*(OFFSET('Composition%'!$B25,0,T$13)*OFFSET('Composition%'!$B25,0,T$14)))-IF(T$2=2,0,OFFSET('Composition%'!$B25,0,T$17)*OFFSET('Composition%'!$B25,0,T$18)*(T$24*EXP(-T$25/($B55+273)/RGas)))</f>
        <v>4.9010828844148653E-3</v>
      </c>
      <c r="U55" s="73">
        <f ca="1">IF(U$2=0,0,U$22*EXP(U$23/($B55+273)/RGas)*(OFFSET('Composition%'!$B25,0,U$13)*OFFSET('Composition%'!$B25,0,U$14)))-IF(U$2=2,0,OFFSET('Composition%'!$B25,0,U$17)*OFFSET('Composition%'!$B25,0,U$18)*(U$24*EXP(-U$25/($B55+273)/RGas)))</f>
        <v>2.9781360944633245E-4</v>
      </c>
      <c r="V55" s="73">
        <f ca="1">IF(V$2=0,0,V$22*EXP(V$23/($B55+273)/RGas)*(OFFSET('Composition%'!$B25,0,V$13)*OFFSET('Composition%'!$B25,0,V$14)))-IF(V$2=2,0,OFFSET('Composition%'!$B25,0,V$17)*OFFSET('Composition%'!$B25,0,V$18)*(V$24*EXP(-V$25/($B55+273)/RGas)))</f>
        <v>0</v>
      </c>
      <c r="W55" s="73">
        <f ca="1">IF(W$2=0,0,W$22*EXP(W$23/($B55+273)/RGas)*(OFFSET('Composition%'!$B25,0,W$13)*OFFSET('Composition%'!$B25,0,W$14)))-IF(W$2=2,0,OFFSET('Composition%'!$B25,0,W$17)*OFFSET('Composition%'!$B25,0,W$18)*(W$24*EXP(-W$25/($B55+273)/RGas)))</f>
        <v>0</v>
      </c>
      <c r="X55" s="73">
        <f ca="1">IF(X$2=0,0,X$22*EXP(X$23/($B55+273)/RGas)*(OFFSET('Composition%'!$B25,0,X$13)*OFFSET('Composition%'!$B25,0,X$14)))-IF(X$2=2,0,OFFSET('Composition%'!$B25,0,X$17)*OFFSET('Composition%'!$B25,0,X$18)*(X$24*EXP(-X$25/($B55+273)/RGas)))</f>
        <v>2.779581329116512E-8</v>
      </c>
      <c r="Y55" s="73">
        <f ca="1">IF(Y$2=0,0,Y$22*EXP(Y$23/($B55+273)/RGas)*(OFFSET('Composition%'!$B25,0,Y$13)*OFFSET('Composition%'!$B25,0,Y$14)))-IF(Y$2=2,0,OFFSET('Composition%'!$B25,0,Y$17)*OFFSET('Composition%'!$B25,0,Y$18)*(Y$24*EXP(-Y$25/($B55+273)/RGas)))</f>
        <v>1.3757284445205545E-9</v>
      </c>
      <c r="Z55" s="73">
        <f ca="1">IF(Z$2=0,0,Z$22*EXP(Z$23/($B55+273)/RGas)*(OFFSET('Composition%'!$B25,0,Z$13)*OFFSET('Composition%'!$B25,0,Z$14)))-IF(Z$2=2,0,OFFSET('Composition%'!$B25,0,Z$17)*OFFSET('Composition%'!$B25,0,Z$18)*(Z$24*EXP(-Z$25/($B55+273)/RGas)))</f>
        <v>0</v>
      </c>
      <c r="AA55" s="73">
        <f ca="1">IF(AA$2=0,0,AA$22*EXP(AA$23/($B55+273)/RGas)*(OFFSET('Composition%'!$B25,0,AA$13)*OFFSET('Composition%'!$B25,0,AA$14)))-IF(AA$2=2,0,OFFSET('Composition%'!$B25,0,AA$17)*OFFSET('Composition%'!$B25,0,AA$18)*(AA$24*EXP(-AA$25/($B55+273)/RGas)))</f>
        <v>0</v>
      </c>
      <c r="AB55" s="73">
        <f ca="1">IF(AB$2=0,0,AB$22*EXP(AB$23/($B55+273)/RGas)*(OFFSET('Composition%'!$B25,0,AB$13)*OFFSET('Composition%'!$B25,0,AB$14)))-IF(AB$2=2,0,OFFSET('Composition%'!$B25,0,AB$17)*OFFSET('Composition%'!$B25,0,AB$18)*(AB$24*EXP(-AB$25/($B55+273)/RGas)))</f>
        <v>0</v>
      </c>
      <c r="AC55" s="73">
        <f ca="1">IF(AC$2=0,0,AC$22*EXP(AC$23/($B55+273)/RGas)*(OFFSET('Composition%'!$B25,0,AC$13)*OFFSET('Composition%'!$B25,0,AC$14)))-IF(AC$2=2,0,OFFSET('Composition%'!$B25,0,AC$17)*OFFSET('Composition%'!$B25,0,AC$18)*(AC$24*EXP(-AC$25/($B55+273)/RGas)))</f>
        <v>0</v>
      </c>
      <c r="AD55" s="73">
        <f ca="1">IF(AD$2=0,0,AD$22*EXP(AD$23/($B55+273)/RGas)*(OFFSET('Composition%'!$B25,0,AD$13)*OFFSET('Composition%'!$B25,0,AD$14)))-IF(AD$2=2,0,OFFSET('Composition%'!$B25,0,AD$17)*OFFSET('Composition%'!$B25,0,AD$18)*(AD$24*EXP(-AD$25/($B55+273)/RGas)))</f>
        <v>0</v>
      </c>
      <c r="AE55" s="73">
        <f ca="1">IF(AE$2=0,0,AE$22*EXP(AE$23/($B55+273)/RGas)*(OFFSET('Composition%'!$B25,0,AE$13)*OFFSET('Composition%'!$B25,0,AE$14)))-IF(AE$2=2,0,OFFSET('Composition%'!$B25,0,AE$17)*OFFSET('Composition%'!$B25,0,AE$18)*(AE$24*EXP(-AE$25/($B55+273)/RGas)))</f>
        <v>0</v>
      </c>
      <c r="AF55" s="73"/>
      <c r="AG55" s="73">
        <f ca="1">IF(AG$2=0,0,AG$22*EXP(AG$23/($B55+273)/RGas)*(OFFSET('Composition%'!$B25,0,AG$13)*OFFSET('Composition%'!$B25,0,AG$14)))-IF(AG$2=2,0,OFFSET('Composition%'!$B25,0,AG$17)*OFFSET('Composition%'!$B25,0,AG$18)*(AG$24*EXP(-AG$25/($B55+273)/RGas)))</f>
        <v>0</v>
      </c>
      <c r="AH55" s="73">
        <f ca="1">IF(AH$2=0,0,AH$22*EXP(AH$23/($B55+273)/RGas)*(OFFSET('Composition%'!$B25,0,AH$13)*OFFSET('Composition%'!$B25,0,AH$14)))-IF(AH$2=2,0,OFFSET('Composition%'!$B25,0,AH$17)*OFFSET('Composition%'!$B25,0,AH$18)*(AH$24*EXP(-AH$25/($B55+273)/RGas)))</f>
        <v>0</v>
      </c>
      <c r="AI55" s="73">
        <f ca="1">IF(AI$2=0,0,AI$22*EXP(AI$23/($B55+273)/RGas)*(OFFSET('Composition%'!$B25,0,AI$13)*OFFSET('Composition%'!$B25,0,AI$14)))-IF(AI$2=2,0,OFFSET('Composition%'!$B25,0,AI$17)*OFFSET('Composition%'!$B25,0,AI$18)*(AI$24*EXP(-AI$25/($B55+273)/RGas)))</f>
        <v>0</v>
      </c>
      <c r="AJ55" s="73">
        <f ca="1">IF(AJ$2=0,0,AJ$22*EXP(AJ$23/($B55+273)/RGas)*(OFFSET('Composition%'!$B25,0,AJ$13)*OFFSET('Composition%'!$B25,0,AJ$14)))-IF(AJ$2=2,0,OFFSET('Composition%'!$B25,0,AJ$17)*OFFSET('Composition%'!$B25,0,AJ$18)*(AJ$24*EXP(-AJ$25/($B55+273)/RGas)))</f>
        <v>0</v>
      </c>
      <c r="AK55" s="73">
        <f ca="1">IF(AK$2=0,0,AK$22*EXP(AK$23/($B55+273)/RGas)*(OFFSET('Composition%'!$B25,0,AK$13)*OFFSET('Composition%'!$B25,0,AK$14)))-IF(AK$2=2,0,OFFSET('Composition%'!$B25,0,AK$17)*OFFSET('Composition%'!$B25,0,AK$18)*(AK$24*EXP(-AK$25/($B55+273)/RGas)))</f>
        <v>0</v>
      </c>
      <c r="AL55" s="73">
        <f ca="1">IF(AL$2=0,0,AL$22*EXP(AL$23/($B55+273)/RGas)*(OFFSET('Composition%'!$B25,0,AL$13)*OFFSET('Composition%'!$B25,0,AL$14)))-IF(AL$2=2,0,OFFSET('Composition%'!$B25,0,AL$17)*OFFSET('Composition%'!$B25,0,AL$18)*(AL$24*EXP(-AL$25/($B55+273)/RGas)))</f>
        <v>0</v>
      </c>
      <c r="AM55" s="73"/>
      <c r="AN55" s="73">
        <f ca="1">IF(AN$2=0,0,AN$22*EXP(AN$23/($B55+273)/RGas)*(OFFSET('Composition%'!$B25,0,AN$13)*OFFSET('Composition%'!$B25,0,AN$14)))-IF(AN$2=2,0,OFFSET('Composition%'!$B25,0,AN$17)*OFFSET('Composition%'!$B25,0,AN$18)*(AN$24*EXP(-AN$25/($B55+273)/RGas)))</f>
        <v>0</v>
      </c>
      <c r="AO55" s="73">
        <f ca="1">IF(AO$2=0,0,AO$22*EXP(AO$23/($B55+273)/RGas)*(OFFSET('Composition%'!$B25,0,AO$13)*OFFSET('Composition%'!$B25,0,AO$14)))-IF(AO$2=2,0,OFFSET('Composition%'!$B25,0,AO$17)*OFFSET('Composition%'!$B25,0,AO$18)*(AO$24*EXP(-AO$25/($B55+273)/RGas)))</f>
        <v>0</v>
      </c>
      <c r="AP55" s="73">
        <f ca="1">IF(AP$2=0,0,AP$22*EXP(AP$23/($B55+273)/RGas)*(OFFSET('Composition%'!$B25,0,AP$13)*OFFSET('Composition%'!$B25,0,AP$14)))-IF(AP$2=2,0,OFFSET('Composition%'!$B25,0,AP$17)*OFFSET('Composition%'!$B25,0,AP$18)*(AP$24*EXP(-AP$25/($B55+273)/RGas)))</f>
        <v>2.5958683469806997E-12</v>
      </c>
      <c r="AQ55" s="73">
        <f ca="1">IF(AQ$2=0,0,AQ$22*EXP(AQ$23/($B55+273)/RGas)*(OFFSET('Composition%'!$B25,0,AQ$13)*OFFSET('Composition%'!$B25,0,AQ$14)))-IF(AQ$2=2,0,OFFSET('Composition%'!$B25,0,AQ$17)*OFFSET('Composition%'!$B25,0,AQ$18)*(AQ$24*EXP(-AQ$25/($B55+273)/RGas)))</f>
        <v>0</v>
      </c>
      <c r="AR55" s="73">
        <f ca="1">IF(AR$2=0,0,AR$22*EXP(AR$23/($B55+273)/RGas)*(OFFSET('Composition%'!$B25,0,AR$13)*OFFSET('Composition%'!$B25,0,AR$14)))-IF(AR$2=2,0,OFFSET('Composition%'!$B25,0,AR$17)*OFFSET('Composition%'!$B25,0,AR$18)*(AR$24*EXP(-AR$25/($B55+273)/RGas)))</f>
        <v>0</v>
      </c>
      <c r="AS55" s="73"/>
    </row>
    <row r="56" spans="1:45">
      <c r="A56" s="3">
        <f t="shared" si="18"/>
        <v>1.2000000000000004</v>
      </c>
      <c r="B56" s="60">
        <f ca="1">'Composition%'!B26</f>
        <v>411.26021850139762</v>
      </c>
      <c r="C56">
        <f t="shared" si="20"/>
        <v>30</v>
      </c>
      <c r="D56" s="4" t="e">
        <f ca="1">('Composition%'!BV26*ReactionRateK1!C56)^3</f>
        <v>#DIV/0!</v>
      </c>
      <c r="E56" s="4"/>
      <c r="F56" s="73">
        <f ca="1">IF(F$2=0,0,F$22*EXP(F$23/($B56+273)/RGas)*(OFFSET('Composition%'!$B26,0,F$13)*OFFSET('Composition%'!$B26,0,F$14)))-IF(F$2=2,0,OFFSET('Composition%'!$B26,0,F$17)*OFFSET('Composition%'!$B26,0,F$18)*(F$24*EXP(-F$25/($B56+273)/RGas)))</f>
        <v>6.4265768929510515E-3</v>
      </c>
      <c r="G56" s="73">
        <f ca="1">IF(G$2=0,0,G$22*EXP(G$23/($B56+273)/RGas)*(OFFSET('Composition%'!$B26,0,G$13)*OFFSET('Composition%'!$B26,0,G$14)))-IF(G$2=2,0,OFFSET('Composition%'!$B26,0,G$17)*OFFSET('Composition%'!$B26,0,G$18)*(G$24*EXP(-G$25/($B56+273)/RGas)))</f>
        <v>2.3730950260569534E-3</v>
      </c>
      <c r="H56" s="73">
        <f ca="1">IF(H$2=0,0,H$22*EXP(H$23/($B56+273)/RGas)*(OFFSET('Composition%'!$B26,0,H$13)*OFFSET('Composition%'!$B26,0,H$14)))-IF(H$2=2,0,OFFSET('Composition%'!$B26,0,H$17)*OFFSET('Composition%'!$B26,0,H$18)*(H$24*EXP(-H$25/($B56+273)/RGas)))</f>
        <v>-1.3123062992622158E-6</v>
      </c>
      <c r="I56" s="73">
        <f ca="1">IF(I$2=0,0,I$22*EXP(I$23/($B56+273)/RGas)*(OFFSET('Composition%'!$B26,0,I$13)*OFFSET('Composition%'!$B26,0,I$14)))-IF(I$2=2,0,OFFSET('Composition%'!$B26,0,I$17)*OFFSET('Composition%'!$B26,0,I$18)*(I$24*EXP(-I$25/($B56+273)/RGas)))</f>
        <v>-1.0729517889250854E-3</v>
      </c>
      <c r="J56" s="73"/>
      <c r="K56" s="73">
        <f ca="1">IF(K$2=0,0,K$22*EXP(K$23/($B56+273)/RGas)*(OFFSET('Composition%'!$B26,0,K$13)*OFFSET('Composition%'!$B26,0,K$14)))-IF(K$2=2,0,OFFSET('Composition%'!$B26,0,K$17)*OFFSET('Composition%'!$B26,0,K$18)*(K$24*EXP(-K$25/($B56+273)/RGas)))</f>
        <v>2.4313845933466555E-2</v>
      </c>
      <c r="L56" s="73">
        <f ca="1">IF(L$2=0,0,L$22*EXP(L$23/($B56+273)/RGas)*(OFFSET('Composition%'!$B26,0,L$13)*OFFSET('Composition%'!$B26,0,L$14)))-IF(L$2=2,0,OFFSET('Composition%'!$B26,0,L$17)*OFFSET('Composition%'!$B26,0,L$18)*(L$24*EXP(-L$25/($B56+273)/RGas)))</f>
        <v>-2.2980448607649458E-3</v>
      </c>
      <c r="M56" s="73">
        <f ca="1">IF(M$2=0,0,M$22*EXP(M$23/($B56+273)/RGas)*(OFFSET('Composition%'!$B26,0,M$13)*OFFSET('Composition%'!$B26,0,M$14)))-IF(M$2=2,0,OFFSET('Composition%'!$B26,0,M$17)*OFFSET('Composition%'!$B26,0,M$18)*(M$24*EXP(-M$25/($B56+273)/RGas)))</f>
        <v>0</v>
      </c>
      <c r="N56" s="179"/>
      <c r="O56" s="73">
        <f ca="1">IF(O$2=0,0,O$22*EXP(O$23/($B56+273)/RGas)*(OFFSET('Composition%'!$B26,0,O$13)*OFFSET('Composition%'!$B26,0,O$14)))-IF(O$2=2,0,OFFSET('Composition%'!$B26,0,O$17)*OFFSET('Composition%'!$B26,0,O$18)*(O$24*EXP(-O$25/($B56+273)/RGas)))</f>
        <v>0</v>
      </c>
      <c r="P56" s="73">
        <f ca="1">IF(P$2=0,0,P$22*EXP(P$23/($B56+273)/RGas)*(OFFSET('Composition%'!$B26,0,P$13)*OFFSET('Composition%'!$B26,0,P$14)))-IF(P$2=2,0,OFFSET('Composition%'!$B26,0,P$17)*OFFSET('Composition%'!$B26,0,P$18)*(P$24*EXP(-P$25/($B56+273)/RGas)))</f>
        <v>5.586788739891455E-3</v>
      </c>
      <c r="Q56" s="73">
        <f ca="1">IF(Q$2=0,0,Q$22*EXP(Q$23/($B56+273)/RGas)*(OFFSET('Composition%'!$B26,0,Q$13)*OFFSET('Composition%'!$B26,0,Q$14)))-IF(Q$2=2,0,OFFSET('Composition%'!$B26,0,Q$17)*OFFSET('Composition%'!$B26,0,Q$18)*(Q$24*EXP(-Q$25/($B56+273)/RGas)))</f>
        <v>1.9934042951784201E-5</v>
      </c>
      <c r="R56" s="73">
        <f ca="1">IF(R$2=0,0,R$22*EXP(R$23/($B56+273)/RGas)*(OFFSET('Composition%'!$B26,0,R$13)*OFFSET('Composition%'!$B26,0,R$14)))-IF(R$2=2,0,OFFSET('Composition%'!$B26,0,R$17)*OFFSET('Composition%'!$B26,0,R$18)*(R$24*EXP(-R$25/($B56+273)/RGas)))</f>
        <v>2.0700034718678946E-6</v>
      </c>
      <c r="S56" s="73"/>
      <c r="T56" s="73">
        <f ca="1">IF(T$2=0,0,T$22*EXP(T$23/($B56+273)/RGas)*(OFFSET('Composition%'!$B26,0,T$13)*OFFSET('Composition%'!$B26,0,T$14)))-IF(T$2=2,0,OFFSET('Composition%'!$B26,0,T$17)*OFFSET('Composition%'!$B26,0,T$18)*(T$24*EXP(-T$25/($B56+273)/RGas)))</f>
        <v>4.6102751750023031E-3</v>
      </c>
      <c r="U56" s="73">
        <f ca="1">IF(U$2=0,0,U$22*EXP(U$23/($B56+273)/RGas)*(OFFSET('Composition%'!$B26,0,U$13)*OFFSET('Composition%'!$B26,0,U$14)))-IF(U$2=2,0,OFFSET('Composition%'!$B26,0,U$17)*OFFSET('Composition%'!$B26,0,U$18)*(U$24*EXP(-U$25/($B56+273)/RGas)))</f>
        <v>2.6556664847076944E-4</v>
      </c>
      <c r="V56" s="73">
        <f ca="1">IF(V$2=0,0,V$22*EXP(V$23/($B56+273)/RGas)*(OFFSET('Composition%'!$B26,0,V$13)*OFFSET('Composition%'!$B26,0,V$14)))-IF(V$2=2,0,OFFSET('Composition%'!$B26,0,V$17)*OFFSET('Composition%'!$B26,0,V$18)*(V$24*EXP(-V$25/($B56+273)/RGas)))</f>
        <v>0</v>
      </c>
      <c r="W56" s="73">
        <f ca="1">IF(W$2=0,0,W$22*EXP(W$23/($B56+273)/RGas)*(OFFSET('Composition%'!$B26,0,W$13)*OFFSET('Composition%'!$B26,0,W$14)))-IF(W$2=2,0,OFFSET('Composition%'!$B26,0,W$17)*OFFSET('Composition%'!$B26,0,W$18)*(W$24*EXP(-W$25/($B56+273)/RGas)))</f>
        <v>0</v>
      </c>
      <c r="X56" s="73">
        <f ca="1">IF(X$2=0,0,X$22*EXP(X$23/($B56+273)/RGas)*(OFFSET('Composition%'!$B26,0,X$13)*OFFSET('Composition%'!$B26,0,X$14)))-IF(X$2=2,0,OFFSET('Composition%'!$B26,0,X$17)*OFFSET('Composition%'!$B26,0,X$18)*(X$24*EXP(-X$25/($B56+273)/RGas)))</f>
        <v>2.761254619375047E-8</v>
      </c>
      <c r="Y56" s="73">
        <f ca="1">IF(Y$2=0,0,Y$22*EXP(Y$23/($B56+273)/RGas)*(OFFSET('Composition%'!$B26,0,Y$13)*OFFSET('Composition%'!$B26,0,Y$14)))-IF(Y$2=2,0,OFFSET('Composition%'!$B26,0,Y$17)*OFFSET('Composition%'!$B26,0,Y$18)*(Y$24*EXP(-Y$25/($B56+273)/RGas)))</f>
        <v>1.3666578065717025E-9</v>
      </c>
      <c r="Z56" s="73">
        <f ca="1">IF(Z$2=0,0,Z$22*EXP(Z$23/($B56+273)/RGas)*(OFFSET('Composition%'!$B26,0,Z$13)*OFFSET('Composition%'!$B26,0,Z$14)))-IF(Z$2=2,0,OFFSET('Composition%'!$B26,0,Z$17)*OFFSET('Composition%'!$B26,0,Z$18)*(Z$24*EXP(-Z$25/($B56+273)/RGas)))</f>
        <v>0</v>
      </c>
      <c r="AA56" s="73">
        <f ca="1">IF(AA$2=0,0,AA$22*EXP(AA$23/($B56+273)/RGas)*(OFFSET('Composition%'!$B26,0,AA$13)*OFFSET('Composition%'!$B26,0,AA$14)))-IF(AA$2=2,0,OFFSET('Composition%'!$B26,0,AA$17)*OFFSET('Composition%'!$B26,0,AA$18)*(AA$24*EXP(-AA$25/($B56+273)/RGas)))</f>
        <v>0</v>
      </c>
      <c r="AB56" s="73">
        <f ca="1">IF(AB$2=0,0,AB$22*EXP(AB$23/($B56+273)/RGas)*(OFFSET('Composition%'!$B26,0,AB$13)*OFFSET('Composition%'!$B26,0,AB$14)))-IF(AB$2=2,0,OFFSET('Composition%'!$B26,0,AB$17)*OFFSET('Composition%'!$B26,0,AB$18)*(AB$24*EXP(-AB$25/($B56+273)/RGas)))</f>
        <v>0</v>
      </c>
      <c r="AC56" s="73">
        <f ca="1">IF(AC$2=0,0,AC$22*EXP(AC$23/($B56+273)/RGas)*(OFFSET('Composition%'!$B26,0,AC$13)*OFFSET('Composition%'!$B26,0,AC$14)))-IF(AC$2=2,0,OFFSET('Composition%'!$B26,0,AC$17)*OFFSET('Composition%'!$B26,0,AC$18)*(AC$24*EXP(-AC$25/($B56+273)/RGas)))</f>
        <v>0</v>
      </c>
      <c r="AD56" s="73">
        <f ca="1">IF(AD$2=0,0,AD$22*EXP(AD$23/($B56+273)/RGas)*(OFFSET('Composition%'!$B26,0,AD$13)*OFFSET('Composition%'!$B26,0,AD$14)))-IF(AD$2=2,0,OFFSET('Composition%'!$B26,0,AD$17)*OFFSET('Composition%'!$B26,0,AD$18)*(AD$24*EXP(-AD$25/($B56+273)/RGas)))</f>
        <v>0</v>
      </c>
      <c r="AE56" s="73">
        <f ca="1">IF(AE$2=0,0,AE$22*EXP(AE$23/($B56+273)/RGas)*(OFFSET('Composition%'!$B26,0,AE$13)*OFFSET('Composition%'!$B26,0,AE$14)))-IF(AE$2=2,0,OFFSET('Composition%'!$B26,0,AE$17)*OFFSET('Composition%'!$B26,0,AE$18)*(AE$24*EXP(-AE$25/($B56+273)/RGas)))</f>
        <v>0</v>
      </c>
      <c r="AF56" s="73"/>
      <c r="AG56" s="73">
        <f ca="1">IF(AG$2=0,0,AG$22*EXP(AG$23/($B56+273)/RGas)*(OFFSET('Composition%'!$B26,0,AG$13)*OFFSET('Composition%'!$B26,0,AG$14)))-IF(AG$2=2,0,OFFSET('Composition%'!$B26,0,AG$17)*OFFSET('Composition%'!$B26,0,AG$18)*(AG$24*EXP(-AG$25/($B56+273)/RGas)))</f>
        <v>0</v>
      </c>
      <c r="AH56" s="73">
        <f ca="1">IF(AH$2=0,0,AH$22*EXP(AH$23/($B56+273)/RGas)*(OFFSET('Composition%'!$B26,0,AH$13)*OFFSET('Composition%'!$B26,0,AH$14)))-IF(AH$2=2,0,OFFSET('Composition%'!$B26,0,AH$17)*OFFSET('Composition%'!$B26,0,AH$18)*(AH$24*EXP(-AH$25/($B56+273)/RGas)))</f>
        <v>0</v>
      </c>
      <c r="AI56" s="73">
        <f ca="1">IF(AI$2=0,0,AI$22*EXP(AI$23/($B56+273)/RGas)*(OFFSET('Composition%'!$B26,0,AI$13)*OFFSET('Composition%'!$B26,0,AI$14)))-IF(AI$2=2,0,OFFSET('Composition%'!$B26,0,AI$17)*OFFSET('Composition%'!$B26,0,AI$18)*(AI$24*EXP(-AI$25/($B56+273)/RGas)))</f>
        <v>0</v>
      </c>
      <c r="AJ56" s="73">
        <f ca="1">IF(AJ$2=0,0,AJ$22*EXP(AJ$23/($B56+273)/RGas)*(OFFSET('Composition%'!$B26,0,AJ$13)*OFFSET('Composition%'!$B26,0,AJ$14)))-IF(AJ$2=2,0,OFFSET('Composition%'!$B26,0,AJ$17)*OFFSET('Composition%'!$B26,0,AJ$18)*(AJ$24*EXP(-AJ$25/($B56+273)/RGas)))</f>
        <v>0</v>
      </c>
      <c r="AK56" s="73">
        <f ca="1">IF(AK$2=0,0,AK$22*EXP(AK$23/($B56+273)/RGas)*(OFFSET('Composition%'!$B26,0,AK$13)*OFFSET('Composition%'!$B26,0,AK$14)))-IF(AK$2=2,0,OFFSET('Composition%'!$B26,0,AK$17)*OFFSET('Composition%'!$B26,0,AK$18)*(AK$24*EXP(-AK$25/($B56+273)/RGas)))</f>
        <v>0</v>
      </c>
      <c r="AL56" s="73">
        <f ca="1">IF(AL$2=0,0,AL$22*EXP(AL$23/($B56+273)/RGas)*(OFFSET('Composition%'!$B26,0,AL$13)*OFFSET('Composition%'!$B26,0,AL$14)))-IF(AL$2=2,0,OFFSET('Composition%'!$B26,0,AL$17)*OFFSET('Composition%'!$B26,0,AL$18)*(AL$24*EXP(-AL$25/($B56+273)/RGas)))</f>
        <v>0</v>
      </c>
      <c r="AM56" s="73"/>
      <c r="AN56" s="73">
        <f ca="1">IF(AN$2=0,0,AN$22*EXP(AN$23/($B56+273)/RGas)*(OFFSET('Composition%'!$B26,0,AN$13)*OFFSET('Composition%'!$B26,0,AN$14)))-IF(AN$2=2,0,OFFSET('Composition%'!$B26,0,AN$17)*OFFSET('Composition%'!$B26,0,AN$18)*(AN$24*EXP(-AN$25/($B56+273)/RGas)))</f>
        <v>0</v>
      </c>
      <c r="AO56" s="73">
        <f ca="1">IF(AO$2=0,0,AO$22*EXP(AO$23/($B56+273)/RGas)*(OFFSET('Composition%'!$B26,0,AO$13)*OFFSET('Composition%'!$B26,0,AO$14)))-IF(AO$2=2,0,OFFSET('Composition%'!$B26,0,AO$17)*OFFSET('Composition%'!$B26,0,AO$18)*(AO$24*EXP(-AO$25/($B56+273)/RGas)))</f>
        <v>0</v>
      </c>
      <c r="AP56" s="73">
        <f ca="1">IF(AP$2=0,0,AP$22*EXP(AP$23/($B56+273)/RGas)*(OFFSET('Composition%'!$B26,0,AP$13)*OFFSET('Composition%'!$B26,0,AP$14)))-IF(AP$2=2,0,OFFSET('Composition%'!$B26,0,AP$17)*OFFSET('Composition%'!$B26,0,AP$18)*(AP$24*EXP(-AP$25/($B56+273)/RGas)))</f>
        <v>2.6070594269238945E-12</v>
      </c>
      <c r="AQ56" s="73">
        <f ca="1">IF(AQ$2=0,0,AQ$22*EXP(AQ$23/($B56+273)/RGas)*(OFFSET('Composition%'!$B26,0,AQ$13)*OFFSET('Composition%'!$B26,0,AQ$14)))-IF(AQ$2=2,0,OFFSET('Composition%'!$B26,0,AQ$17)*OFFSET('Composition%'!$B26,0,AQ$18)*(AQ$24*EXP(-AQ$25/($B56+273)/RGas)))</f>
        <v>0</v>
      </c>
      <c r="AR56" s="73">
        <f ca="1">IF(AR$2=0,0,AR$22*EXP(AR$23/($B56+273)/RGas)*(OFFSET('Composition%'!$B26,0,AR$13)*OFFSET('Composition%'!$B26,0,AR$14)))-IF(AR$2=2,0,OFFSET('Composition%'!$B26,0,AR$17)*OFFSET('Composition%'!$B26,0,AR$18)*(AR$24*EXP(-AR$25/($B56+273)/RGas)))</f>
        <v>0</v>
      </c>
      <c r="AS56" s="73"/>
    </row>
    <row r="57" spans="1:45">
      <c r="A57" s="3">
        <f t="shared" si="18"/>
        <v>1.2500000000000004</v>
      </c>
      <c r="B57" s="60">
        <f ca="1">'Composition%'!B27</f>
        <v>411.44632263300974</v>
      </c>
      <c r="C57">
        <f t="shared" si="20"/>
        <v>30</v>
      </c>
      <c r="D57" s="4" t="e">
        <f ca="1">('Composition%'!BV27*ReactionRateK1!C57)^3</f>
        <v>#DIV/0!</v>
      </c>
      <c r="E57" s="4"/>
      <c r="F57" s="73">
        <f ca="1">IF(F$2=0,0,F$22*EXP(F$23/($B57+273)/RGas)*(OFFSET('Composition%'!$B27,0,F$13)*OFFSET('Composition%'!$B27,0,F$14)))-IF(F$2=2,0,OFFSET('Composition%'!$B27,0,F$17)*OFFSET('Composition%'!$B27,0,F$18)*(F$24*EXP(-F$25/($B57+273)/RGas)))</f>
        <v>6.2694332151039629E-3</v>
      </c>
      <c r="G57" s="73">
        <f ca="1">IF(G$2=0,0,G$22*EXP(G$23/($B57+273)/RGas)*(OFFSET('Composition%'!$B27,0,G$13)*OFFSET('Composition%'!$B27,0,G$14)))-IF(G$2=2,0,OFFSET('Composition%'!$B27,0,G$17)*OFFSET('Composition%'!$B27,0,G$18)*(G$24*EXP(-G$25/($B57+273)/RGas)))</f>
        <v>2.3183363714105675E-3</v>
      </c>
      <c r="H57" s="73">
        <f ca="1">IF(H$2=0,0,H$22*EXP(H$23/($B57+273)/RGas)*(OFFSET('Composition%'!$B27,0,H$13)*OFFSET('Composition%'!$B27,0,H$14)))-IF(H$2=2,0,OFFSET('Composition%'!$B27,0,H$17)*OFFSET('Composition%'!$B27,0,H$18)*(H$24*EXP(-H$25/($B57+273)/RGas)))</f>
        <v>-1.3847967647621331E-6</v>
      </c>
      <c r="I57" s="73">
        <f ca="1">IF(I$2=0,0,I$22*EXP(I$23/($B57+273)/RGas)*(OFFSET('Composition%'!$B27,0,I$13)*OFFSET('Composition%'!$B27,0,I$14)))-IF(I$2=2,0,OFFSET('Composition%'!$B27,0,I$17)*OFFSET('Composition%'!$B27,0,I$18)*(I$24*EXP(-I$25/($B57+273)/RGas)))</f>
        <v>-9.5122585022485513E-4</v>
      </c>
      <c r="J57" s="73"/>
      <c r="K57" s="73">
        <f ca="1">IF(K$2=0,0,K$22*EXP(K$23/($B57+273)/RGas)*(OFFSET('Composition%'!$B27,0,K$13)*OFFSET('Composition%'!$B27,0,K$14)))-IF(K$2=2,0,OFFSET('Composition%'!$B27,0,K$17)*OFFSET('Composition%'!$B27,0,K$18)*(K$24*EXP(-K$25/($B57+273)/RGas)))</f>
        <v>2.3907501160448447E-2</v>
      </c>
      <c r="L57" s="73">
        <f ca="1">IF(L$2=0,0,L$22*EXP(L$23/($B57+273)/RGas)*(OFFSET('Composition%'!$B27,0,L$13)*OFFSET('Composition%'!$B27,0,L$14)))-IF(L$2=2,0,OFFSET('Composition%'!$B27,0,L$17)*OFFSET('Composition%'!$B27,0,L$18)*(L$24*EXP(-L$25/($B57+273)/RGas)))</f>
        <v>-2.5132908316909505E-3</v>
      </c>
      <c r="M57" s="73">
        <f ca="1">IF(M$2=0,0,M$22*EXP(M$23/($B57+273)/RGas)*(OFFSET('Composition%'!$B27,0,M$13)*OFFSET('Composition%'!$B27,0,M$14)))-IF(M$2=2,0,OFFSET('Composition%'!$B27,0,M$17)*OFFSET('Composition%'!$B27,0,M$18)*(M$24*EXP(-M$25/($B57+273)/RGas)))</f>
        <v>0</v>
      </c>
      <c r="N57" s="179"/>
      <c r="O57" s="73">
        <f ca="1">IF(O$2=0,0,O$22*EXP(O$23/($B57+273)/RGas)*(OFFSET('Composition%'!$B27,0,O$13)*OFFSET('Composition%'!$B27,0,O$14)))-IF(O$2=2,0,OFFSET('Composition%'!$B27,0,O$17)*OFFSET('Composition%'!$B27,0,O$18)*(O$24*EXP(-O$25/($B57+273)/RGas)))</f>
        <v>0</v>
      </c>
      <c r="P57" s="73">
        <f ca="1">IF(P$2=0,0,P$22*EXP(P$23/($B57+273)/RGas)*(OFFSET('Composition%'!$B27,0,P$13)*OFFSET('Composition%'!$B27,0,P$14)))-IF(P$2=2,0,OFFSET('Composition%'!$B27,0,P$17)*OFFSET('Composition%'!$B27,0,P$18)*(P$24*EXP(-P$25/($B57+273)/RGas)))</f>
        <v>5.8579411241316973E-3</v>
      </c>
      <c r="Q57" s="73">
        <f ca="1">IF(Q$2=0,0,Q$22*EXP(Q$23/($B57+273)/RGas)*(OFFSET('Composition%'!$B27,0,Q$13)*OFFSET('Composition%'!$B27,0,Q$14)))-IF(Q$2=2,0,OFFSET('Composition%'!$B27,0,Q$17)*OFFSET('Composition%'!$B27,0,Q$18)*(Q$24*EXP(-Q$25/($B57+273)/RGas)))</f>
        <v>2.1220513587172624E-5</v>
      </c>
      <c r="R57" s="73">
        <f ca="1">IF(R$2=0,0,R$22*EXP(R$23/($B57+273)/RGas)*(OFFSET('Composition%'!$B27,0,R$13)*OFFSET('Composition%'!$B27,0,R$14)))-IF(R$2=2,0,OFFSET('Composition%'!$B27,0,R$17)*OFFSET('Composition%'!$B27,0,R$18)*(R$24*EXP(-R$25/($B57+273)/RGas)))</f>
        <v>2.2575556914282235E-6</v>
      </c>
      <c r="S57" s="73"/>
      <c r="T57" s="73">
        <f ca="1">IF(T$2=0,0,T$22*EXP(T$23/($B57+273)/RGas)*(OFFSET('Composition%'!$B27,0,T$13)*OFFSET('Composition%'!$B27,0,T$14)))-IF(T$2=2,0,OFFSET('Composition%'!$B27,0,T$17)*OFFSET('Composition%'!$B27,0,T$18)*(T$24*EXP(-T$25/($B57+273)/RGas)))</f>
        <v>4.3355471961618874E-3</v>
      </c>
      <c r="U57" s="73">
        <f ca="1">IF(U$2=0,0,U$22*EXP(U$23/($B57+273)/RGas)*(OFFSET('Composition%'!$B27,0,U$13)*OFFSET('Composition%'!$B27,0,U$14)))-IF(U$2=2,0,OFFSET('Composition%'!$B27,0,U$17)*OFFSET('Composition%'!$B27,0,U$18)*(U$24*EXP(-U$25/($B57+273)/RGas)))</f>
        <v>2.3707735403765478E-4</v>
      </c>
      <c r="V57" s="73">
        <f ca="1">IF(V$2=0,0,V$22*EXP(V$23/($B57+273)/RGas)*(OFFSET('Composition%'!$B27,0,V$13)*OFFSET('Composition%'!$B27,0,V$14)))-IF(V$2=2,0,OFFSET('Composition%'!$B27,0,V$17)*OFFSET('Composition%'!$B27,0,V$18)*(V$24*EXP(-V$25/($B57+273)/RGas)))</f>
        <v>0</v>
      </c>
      <c r="W57" s="73">
        <f ca="1">IF(W$2=0,0,W$22*EXP(W$23/($B57+273)/RGas)*(OFFSET('Composition%'!$B27,0,W$13)*OFFSET('Composition%'!$B27,0,W$14)))-IF(W$2=2,0,OFFSET('Composition%'!$B27,0,W$17)*OFFSET('Composition%'!$B27,0,W$18)*(W$24*EXP(-W$25/($B57+273)/RGas)))</f>
        <v>0</v>
      </c>
      <c r="X57" s="73">
        <f ca="1">IF(X$2=0,0,X$22*EXP(X$23/($B57+273)/RGas)*(OFFSET('Composition%'!$B27,0,X$13)*OFFSET('Composition%'!$B27,0,X$14)))-IF(X$2=2,0,OFFSET('Composition%'!$B27,0,X$17)*OFFSET('Composition%'!$B27,0,X$18)*(X$24*EXP(-X$25/($B57+273)/RGas)))</f>
        <v>2.7440667172586679E-8</v>
      </c>
      <c r="Y57" s="73">
        <f ca="1">IF(Y$2=0,0,Y$22*EXP(Y$23/($B57+273)/RGas)*(OFFSET('Composition%'!$B27,0,Y$13)*OFFSET('Composition%'!$B27,0,Y$14)))-IF(Y$2=2,0,OFFSET('Composition%'!$B27,0,Y$17)*OFFSET('Composition%'!$B27,0,Y$18)*(Y$24*EXP(-Y$25/($B57+273)/RGas)))</f>
        <v>1.3581508110772936E-9</v>
      </c>
      <c r="Z57" s="73">
        <f ca="1">IF(Z$2=0,0,Z$22*EXP(Z$23/($B57+273)/RGas)*(OFFSET('Composition%'!$B27,0,Z$13)*OFFSET('Composition%'!$B27,0,Z$14)))-IF(Z$2=2,0,OFFSET('Composition%'!$B27,0,Z$17)*OFFSET('Composition%'!$B27,0,Z$18)*(Z$24*EXP(-Z$25/($B57+273)/RGas)))</f>
        <v>0</v>
      </c>
      <c r="AA57" s="73">
        <f ca="1">IF(AA$2=0,0,AA$22*EXP(AA$23/($B57+273)/RGas)*(OFFSET('Composition%'!$B27,0,AA$13)*OFFSET('Composition%'!$B27,0,AA$14)))-IF(AA$2=2,0,OFFSET('Composition%'!$B27,0,AA$17)*OFFSET('Composition%'!$B27,0,AA$18)*(AA$24*EXP(-AA$25/($B57+273)/RGas)))</f>
        <v>0</v>
      </c>
      <c r="AB57" s="73">
        <f ca="1">IF(AB$2=0,0,AB$22*EXP(AB$23/($B57+273)/RGas)*(OFFSET('Composition%'!$B27,0,AB$13)*OFFSET('Composition%'!$B27,0,AB$14)))-IF(AB$2=2,0,OFFSET('Composition%'!$B27,0,AB$17)*OFFSET('Composition%'!$B27,0,AB$18)*(AB$24*EXP(-AB$25/($B57+273)/RGas)))</f>
        <v>0</v>
      </c>
      <c r="AC57" s="73">
        <f ca="1">IF(AC$2=0,0,AC$22*EXP(AC$23/($B57+273)/RGas)*(OFFSET('Composition%'!$B27,0,AC$13)*OFFSET('Composition%'!$B27,0,AC$14)))-IF(AC$2=2,0,OFFSET('Composition%'!$B27,0,AC$17)*OFFSET('Composition%'!$B27,0,AC$18)*(AC$24*EXP(-AC$25/($B57+273)/RGas)))</f>
        <v>0</v>
      </c>
      <c r="AD57" s="73">
        <f ca="1">IF(AD$2=0,0,AD$22*EXP(AD$23/($B57+273)/RGas)*(OFFSET('Composition%'!$B27,0,AD$13)*OFFSET('Composition%'!$B27,0,AD$14)))-IF(AD$2=2,0,OFFSET('Composition%'!$B27,0,AD$17)*OFFSET('Composition%'!$B27,0,AD$18)*(AD$24*EXP(-AD$25/($B57+273)/RGas)))</f>
        <v>0</v>
      </c>
      <c r="AE57" s="73">
        <f ca="1">IF(AE$2=0,0,AE$22*EXP(AE$23/($B57+273)/RGas)*(OFFSET('Composition%'!$B27,0,AE$13)*OFFSET('Composition%'!$B27,0,AE$14)))-IF(AE$2=2,0,OFFSET('Composition%'!$B27,0,AE$17)*OFFSET('Composition%'!$B27,0,AE$18)*(AE$24*EXP(-AE$25/($B57+273)/RGas)))</f>
        <v>0</v>
      </c>
      <c r="AF57" s="73"/>
      <c r="AG57" s="73">
        <f ca="1">IF(AG$2=0,0,AG$22*EXP(AG$23/($B57+273)/RGas)*(OFFSET('Composition%'!$B27,0,AG$13)*OFFSET('Composition%'!$B27,0,AG$14)))-IF(AG$2=2,0,OFFSET('Composition%'!$B27,0,AG$17)*OFFSET('Composition%'!$B27,0,AG$18)*(AG$24*EXP(-AG$25/($B57+273)/RGas)))</f>
        <v>0</v>
      </c>
      <c r="AH57" s="73">
        <f ca="1">IF(AH$2=0,0,AH$22*EXP(AH$23/($B57+273)/RGas)*(OFFSET('Composition%'!$B27,0,AH$13)*OFFSET('Composition%'!$B27,0,AH$14)))-IF(AH$2=2,0,OFFSET('Composition%'!$B27,0,AH$17)*OFFSET('Composition%'!$B27,0,AH$18)*(AH$24*EXP(-AH$25/($B57+273)/RGas)))</f>
        <v>0</v>
      </c>
      <c r="AI57" s="73">
        <f ca="1">IF(AI$2=0,0,AI$22*EXP(AI$23/($B57+273)/RGas)*(OFFSET('Composition%'!$B27,0,AI$13)*OFFSET('Composition%'!$B27,0,AI$14)))-IF(AI$2=2,0,OFFSET('Composition%'!$B27,0,AI$17)*OFFSET('Composition%'!$B27,0,AI$18)*(AI$24*EXP(-AI$25/($B57+273)/RGas)))</f>
        <v>0</v>
      </c>
      <c r="AJ57" s="73">
        <f ca="1">IF(AJ$2=0,0,AJ$22*EXP(AJ$23/($B57+273)/RGas)*(OFFSET('Composition%'!$B27,0,AJ$13)*OFFSET('Composition%'!$B27,0,AJ$14)))-IF(AJ$2=2,0,OFFSET('Composition%'!$B27,0,AJ$17)*OFFSET('Composition%'!$B27,0,AJ$18)*(AJ$24*EXP(-AJ$25/($B57+273)/RGas)))</f>
        <v>0</v>
      </c>
      <c r="AK57" s="73">
        <f ca="1">IF(AK$2=0,0,AK$22*EXP(AK$23/($B57+273)/RGas)*(OFFSET('Composition%'!$B27,0,AK$13)*OFFSET('Composition%'!$B27,0,AK$14)))-IF(AK$2=2,0,OFFSET('Composition%'!$B27,0,AK$17)*OFFSET('Composition%'!$B27,0,AK$18)*(AK$24*EXP(-AK$25/($B57+273)/RGas)))</f>
        <v>0</v>
      </c>
      <c r="AL57" s="73">
        <f ca="1">IF(AL$2=0,0,AL$22*EXP(AL$23/($B57+273)/RGas)*(OFFSET('Composition%'!$B27,0,AL$13)*OFFSET('Composition%'!$B27,0,AL$14)))-IF(AL$2=2,0,OFFSET('Composition%'!$B27,0,AL$17)*OFFSET('Composition%'!$B27,0,AL$18)*(AL$24*EXP(-AL$25/($B57+273)/RGas)))</f>
        <v>0</v>
      </c>
      <c r="AM57" s="73"/>
      <c r="AN57" s="73">
        <f ca="1">IF(AN$2=0,0,AN$22*EXP(AN$23/($B57+273)/RGas)*(OFFSET('Composition%'!$B27,0,AN$13)*OFFSET('Composition%'!$B27,0,AN$14)))-IF(AN$2=2,0,OFFSET('Composition%'!$B27,0,AN$17)*OFFSET('Composition%'!$B27,0,AN$18)*(AN$24*EXP(-AN$25/($B57+273)/RGas)))</f>
        <v>0</v>
      </c>
      <c r="AO57" s="73">
        <f ca="1">IF(AO$2=0,0,AO$22*EXP(AO$23/($B57+273)/RGas)*(OFFSET('Composition%'!$B27,0,AO$13)*OFFSET('Composition%'!$B27,0,AO$14)))-IF(AO$2=2,0,OFFSET('Composition%'!$B27,0,AO$17)*OFFSET('Composition%'!$B27,0,AO$18)*(AO$24*EXP(-AO$25/($B57+273)/RGas)))</f>
        <v>0</v>
      </c>
      <c r="AP57" s="73">
        <f ca="1">IF(AP$2=0,0,AP$22*EXP(AP$23/($B57+273)/RGas)*(OFFSET('Composition%'!$B27,0,AP$13)*OFFSET('Composition%'!$B27,0,AP$14)))-IF(AP$2=2,0,OFFSET('Composition%'!$B27,0,AP$17)*OFFSET('Composition%'!$B27,0,AP$18)*(AP$24*EXP(-AP$25/($B57+273)/RGas)))</f>
        <v>2.6170385346722034E-12</v>
      </c>
      <c r="AQ57" s="73">
        <f ca="1">IF(AQ$2=0,0,AQ$22*EXP(AQ$23/($B57+273)/RGas)*(OFFSET('Composition%'!$B27,0,AQ$13)*OFFSET('Composition%'!$B27,0,AQ$14)))-IF(AQ$2=2,0,OFFSET('Composition%'!$B27,0,AQ$17)*OFFSET('Composition%'!$B27,0,AQ$18)*(AQ$24*EXP(-AQ$25/($B57+273)/RGas)))</f>
        <v>0</v>
      </c>
      <c r="AR57" s="73">
        <f ca="1">IF(AR$2=0,0,AR$22*EXP(AR$23/($B57+273)/RGas)*(OFFSET('Composition%'!$B27,0,AR$13)*OFFSET('Composition%'!$B27,0,AR$14)))-IF(AR$2=2,0,OFFSET('Composition%'!$B27,0,AR$17)*OFFSET('Composition%'!$B27,0,AR$18)*(AR$24*EXP(-AR$25/($B57+273)/RGas)))</f>
        <v>0</v>
      </c>
      <c r="AS57" s="73"/>
    </row>
    <row r="58" spans="1:45">
      <c r="A58" s="3">
        <f t="shared" si="18"/>
        <v>1.3000000000000005</v>
      </c>
      <c r="B58" s="60">
        <f ca="1">'Composition%'!B28</f>
        <v>411.62284261452101</v>
      </c>
      <c r="C58">
        <f t="shared" si="20"/>
        <v>30</v>
      </c>
      <c r="D58" s="4" t="e">
        <f ca="1">('Composition%'!BV28*ReactionRateK1!C58)^3</f>
        <v>#DIV/0!</v>
      </c>
      <c r="E58" s="4"/>
      <c r="F58" s="73">
        <f ca="1">IF(F$2=0,0,F$22*EXP(F$23/($B58+273)/RGas)*(OFFSET('Composition%'!$B28,0,F$13)*OFFSET('Composition%'!$B28,0,F$14)))-IF(F$2=2,0,OFFSET('Composition%'!$B28,0,F$17)*OFFSET('Composition%'!$B28,0,F$18)*(F$24*EXP(-F$25/($B58+273)/RGas)))</f>
        <v>6.1174072645691921E-3</v>
      </c>
      <c r="G58" s="73">
        <f ca="1">IF(G$2=0,0,G$22*EXP(G$23/($B58+273)/RGas)*(OFFSET('Composition%'!$B28,0,G$13)*OFFSET('Composition%'!$B28,0,G$14)))-IF(G$2=2,0,OFFSET('Composition%'!$B28,0,G$17)*OFFSET('Composition%'!$B28,0,G$18)*(G$24*EXP(-G$25/($B58+273)/RGas)))</f>
        <v>2.2653778599356429E-3</v>
      </c>
      <c r="H58" s="73">
        <f ca="1">IF(H$2=0,0,H$22*EXP(H$23/($B58+273)/RGas)*(OFFSET('Composition%'!$B28,0,H$13)*OFFSET('Composition%'!$B28,0,H$14)))-IF(H$2=2,0,OFFSET('Composition%'!$B28,0,H$17)*OFFSET('Composition%'!$B28,0,H$18)*(H$24*EXP(-H$25/($B58+273)/RGas)))</f>
        <v>-1.4553507307431377E-6</v>
      </c>
      <c r="I58" s="73">
        <f ca="1">IF(I$2=0,0,I$22*EXP(I$23/($B58+273)/RGas)*(OFFSET('Composition%'!$B28,0,I$13)*OFFSET('Composition%'!$B28,0,I$14)))-IF(I$2=2,0,OFFSET('Composition%'!$B28,0,I$17)*OFFSET('Composition%'!$B28,0,I$18)*(I$24*EXP(-I$25/($B58+273)/RGas)))</f>
        <v>-8.4160649970805679E-4</v>
      </c>
      <c r="J58" s="73"/>
      <c r="K58" s="73">
        <f ca="1">IF(K$2=0,0,K$22*EXP(K$23/($B58+273)/RGas)*(OFFSET('Composition%'!$B28,0,K$13)*OFFSET('Composition%'!$B28,0,K$14)))-IF(K$2=2,0,OFFSET('Composition%'!$B28,0,K$17)*OFFSET('Composition%'!$B28,0,K$18)*(K$24*EXP(-K$25/($B58+273)/RGas)))</f>
        <v>2.3509120090521678E-2</v>
      </c>
      <c r="L58" s="73">
        <f ca="1">IF(L$2=0,0,L$22*EXP(L$23/($B58+273)/RGas)*(OFFSET('Composition%'!$B28,0,L$13)*OFFSET('Composition%'!$B28,0,L$14)))-IF(L$2=2,0,OFFSET('Composition%'!$B28,0,L$17)*OFFSET('Composition%'!$B28,0,L$18)*(L$24*EXP(-L$25/($B58+273)/RGas)))</f>
        <v>-2.691935649623702E-3</v>
      </c>
      <c r="M58" s="73">
        <f ca="1">IF(M$2=0,0,M$22*EXP(M$23/($B58+273)/RGas)*(OFFSET('Composition%'!$B28,0,M$13)*OFFSET('Composition%'!$B28,0,M$14)))-IF(M$2=2,0,OFFSET('Composition%'!$B28,0,M$17)*OFFSET('Composition%'!$B28,0,M$18)*(M$24*EXP(-M$25/($B58+273)/RGas)))</f>
        <v>0</v>
      </c>
      <c r="N58" s="179"/>
      <c r="O58" s="73">
        <f ca="1">IF(O$2=0,0,O$22*EXP(O$23/($B58+273)/RGas)*(OFFSET('Composition%'!$B28,0,O$13)*OFFSET('Composition%'!$B28,0,O$14)))-IF(O$2=2,0,OFFSET('Composition%'!$B28,0,O$17)*OFFSET('Composition%'!$B28,0,O$18)*(O$24*EXP(-O$25/($B58+273)/RGas)))</f>
        <v>0</v>
      </c>
      <c r="P58" s="73">
        <f ca="1">IF(P$2=0,0,P$22*EXP(P$23/($B58+273)/RGas)*(OFFSET('Composition%'!$B28,0,P$13)*OFFSET('Composition%'!$B28,0,P$14)))-IF(P$2=2,0,OFFSET('Composition%'!$B28,0,P$17)*OFFSET('Composition%'!$B28,0,P$18)*(P$24*EXP(-P$25/($B58+273)/RGas)))</f>
        <v>6.1223516878692484E-3</v>
      </c>
      <c r="Q58" s="73">
        <f ca="1">IF(Q$2=0,0,Q$22*EXP(Q$23/($B58+273)/RGas)*(OFFSET('Composition%'!$B28,0,Q$13)*OFFSET('Composition%'!$B28,0,Q$14)))-IF(Q$2=2,0,OFFSET('Composition%'!$B28,0,Q$17)*OFFSET('Composition%'!$B28,0,Q$18)*(Q$24*EXP(-Q$25/($B58+273)/RGas)))</f>
        <v>2.2524435303116456E-5</v>
      </c>
      <c r="R58" s="73">
        <f ca="1">IF(R$2=0,0,R$22*EXP(R$23/($B58+273)/RGas)*(OFFSET('Composition%'!$B28,0,R$13)*OFFSET('Composition%'!$B28,0,R$14)))-IF(R$2=2,0,OFFSET('Composition%'!$B28,0,R$17)*OFFSET('Composition%'!$B28,0,R$18)*(R$24*EXP(-R$25/($B58+273)/RGas)))</f>
        <v>2.455233691493363E-6</v>
      </c>
      <c r="S58" s="73"/>
      <c r="T58" s="73">
        <f ca="1">IF(T$2=0,0,T$22*EXP(T$23/($B58+273)/RGas)*(OFFSET('Composition%'!$B28,0,T$13)*OFFSET('Composition%'!$B28,0,T$14)))-IF(T$2=2,0,OFFSET('Composition%'!$B28,0,T$17)*OFFSET('Composition%'!$B28,0,T$18)*(T$24*EXP(-T$25/($B58+273)/RGas)))</f>
        <v>4.0760824261100942E-3</v>
      </c>
      <c r="U58" s="73">
        <f ca="1">IF(U$2=0,0,U$22*EXP(U$23/($B58+273)/RGas)*(OFFSET('Composition%'!$B28,0,U$13)*OFFSET('Composition%'!$B28,0,U$14)))-IF(U$2=2,0,OFFSET('Composition%'!$B28,0,U$17)*OFFSET('Composition%'!$B28,0,U$18)*(U$24*EXP(-U$25/($B58+273)/RGas)))</f>
        <v>2.1186814884288473E-4</v>
      </c>
      <c r="V58" s="73">
        <f ca="1">IF(V$2=0,0,V$22*EXP(V$23/($B58+273)/RGas)*(OFFSET('Composition%'!$B28,0,V$13)*OFFSET('Composition%'!$B28,0,V$14)))-IF(V$2=2,0,OFFSET('Composition%'!$B28,0,V$17)*OFFSET('Composition%'!$B28,0,V$18)*(V$24*EXP(-V$25/($B58+273)/RGas)))</f>
        <v>0</v>
      </c>
      <c r="W58" s="73">
        <f ca="1">IF(W$2=0,0,W$22*EXP(W$23/($B58+273)/RGas)*(OFFSET('Composition%'!$B28,0,W$13)*OFFSET('Composition%'!$B28,0,W$14)))-IF(W$2=2,0,OFFSET('Composition%'!$B28,0,W$17)*OFFSET('Composition%'!$B28,0,W$18)*(W$24*EXP(-W$25/($B58+273)/RGas)))</f>
        <v>0</v>
      </c>
      <c r="X58" s="73">
        <f ca="1">IF(X$2=0,0,X$22*EXP(X$23/($B58+273)/RGas)*(OFFSET('Composition%'!$B28,0,X$13)*OFFSET('Composition%'!$B28,0,X$14)))-IF(X$2=2,0,OFFSET('Composition%'!$B28,0,X$17)*OFFSET('Composition%'!$B28,0,X$18)*(X$24*EXP(-X$25/($B58+273)/RGas)))</f>
        <v>2.7279476949519677E-8</v>
      </c>
      <c r="Y58" s="73">
        <f ca="1">IF(Y$2=0,0,Y$22*EXP(Y$23/($B58+273)/RGas)*(OFFSET('Composition%'!$B28,0,Y$13)*OFFSET('Composition%'!$B28,0,Y$14)))-IF(Y$2=2,0,OFFSET('Composition%'!$B28,0,Y$17)*OFFSET('Composition%'!$B28,0,Y$18)*(Y$24*EXP(-Y$25/($B58+273)/RGas)))</f>
        <v>1.3501728479024447E-9</v>
      </c>
      <c r="Z58" s="73">
        <f ca="1">IF(Z$2=0,0,Z$22*EXP(Z$23/($B58+273)/RGas)*(OFFSET('Composition%'!$B28,0,Z$13)*OFFSET('Composition%'!$B28,0,Z$14)))-IF(Z$2=2,0,OFFSET('Composition%'!$B28,0,Z$17)*OFFSET('Composition%'!$B28,0,Z$18)*(Z$24*EXP(-Z$25/($B58+273)/RGas)))</f>
        <v>0</v>
      </c>
      <c r="AA58" s="73">
        <f ca="1">IF(AA$2=0,0,AA$22*EXP(AA$23/($B58+273)/RGas)*(OFFSET('Composition%'!$B28,0,AA$13)*OFFSET('Composition%'!$B28,0,AA$14)))-IF(AA$2=2,0,OFFSET('Composition%'!$B28,0,AA$17)*OFFSET('Composition%'!$B28,0,AA$18)*(AA$24*EXP(-AA$25/($B58+273)/RGas)))</f>
        <v>0</v>
      </c>
      <c r="AB58" s="73">
        <f ca="1">IF(AB$2=0,0,AB$22*EXP(AB$23/($B58+273)/RGas)*(OFFSET('Composition%'!$B28,0,AB$13)*OFFSET('Composition%'!$B28,0,AB$14)))-IF(AB$2=2,0,OFFSET('Composition%'!$B28,0,AB$17)*OFFSET('Composition%'!$B28,0,AB$18)*(AB$24*EXP(-AB$25/($B58+273)/RGas)))</f>
        <v>0</v>
      </c>
      <c r="AC58" s="73">
        <f ca="1">IF(AC$2=0,0,AC$22*EXP(AC$23/($B58+273)/RGas)*(OFFSET('Composition%'!$B28,0,AC$13)*OFFSET('Composition%'!$B28,0,AC$14)))-IF(AC$2=2,0,OFFSET('Composition%'!$B28,0,AC$17)*OFFSET('Composition%'!$B28,0,AC$18)*(AC$24*EXP(-AC$25/($B58+273)/RGas)))</f>
        <v>0</v>
      </c>
      <c r="AD58" s="73">
        <f ca="1">IF(AD$2=0,0,AD$22*EXP(AD$23/($B58+273)/RGas)*(OFFSET('Composition%'!$B28,0,AD$13)*OFFSET('Composition%'!$B28,0,AD$14)))-IF(AD$2=2,0,OFFSET('Composition%'!$B28,0,AD$17)*OFFSET('Composition%'!$B28,0,AD$18)*(AD$24*EXP(-AD$25/($B58+273)/RGas)))</f>
        <v>0</v>
      </c>
      <c r="AE58" s="73">
        <f ca="1">IF(AE$2=0,0,AE$22*EXP(AE$23/($B58+273)/RGas)*(OFFSET('Composition%'!$B28,0,AE$13)*OFFSET('Composition%'!$B28,0,AE$14)))-IF(AE$2=2,0,OFFSET('Composition%'!$B28,0,AE$17)*OFFSET('Composition%'!$B28,0,AE$18)*(AE$24*EXP(-AE$25/($B58+273)/RGas)))</f>
        <v>0</v>
      </c>
      <c r="AF58" s="73"/>
      <c r="AG58" s="73">
        <f ca="1">IF(AG$2=0,0,AG$22*EXP(AG$23/($B58+273)/RGas)*(OFFSET('Composition%'!$B28,0,AG$13)*OFFSET('Composition%'!$B28,0,AG$14)))-IF(AG$2=2,0,OFFSET('Composition%'!$B28,0,AG$17)*OFFSET('Composition%'!$B28,0,AG$18)*(AG$24*EXP(-AG$25/($B58+273)/RGas)))</f>
        <v>0</v>
      </c>
      <c r="AH58" s="73">
        <f ca="1">IF(AH$2=0,0,AH$22*EXP(AH$23/($B58+273)/RGas)*(OFFSET('Composition%'!$B28,0,AH$13)*OFFSET('Composition%'!$B28,0,AH$14)))-IF(AH$2=2,0,OFFSET('Composition%'!$B28,0,AH$17)*OFFSET('Composition%'!$B28,0,AH$18)*(AH$24*EXP(-AH$25/($B58+273)/RGas)))</f>
        <v>0</v>
      </c>
      <c r="AI58" s="73">
        <f ca="1">IF(AI$2=0,0,AI$22*EXP(AI$23/($B58+273)/RGas)*(OFFSET('Composition%'!$B28,0,AI$13)*OFFSET('Composition%'!$B28,0,AI$14)))-IF(AI$2=2,0,OFFSET('Composition%'!$B28,0,AI$17)*OFFSET('Composition%'!$B28,0,AI$18)*(AI$24*EXP(-AI$25/($B58+273)/RGas)))</f>
        <v>0</v>
      </c>
      <c r="AJ58" s="73">
        <f ca="1">IF(AJ$2=0,0,AJ$22*EXP(AJ$23/($B58+273)/RGas)*(OFFSET('Composition%'!$B28,0,AJ$13)*OFFSET('Composition%'!$B28,0,AJ$14)))-IF(AJ$2=2,0,OFFSET('Composition%'!$B28,0,AJ$17)*OFFSET('Composition%'!$B28,0,AJ$18)*(AJ$24*EXP(-AJ$25/($B58+273)/RGas)))</f>
        <v>0</v>
      </c>
      <c r="AK58" s="73">
        <f ca="1">IF(AK$2=0,0,AK$22*EXP(AK$23/($B58+273)/RGas)*(OFFSET('Composition%'!$B28,0,AK$13)*OFFSET('Composition%'!$B28,0,AK$14)))-IF(AK$2=2,0,OFFSET('Composition%'!$B28,0,AK$17)*OFFSET('Composition%'!$B28,0,AK$18)*(AK$24*EXP(-AK$25/($B58+273)/RGas)))</f>
        <v>0</v>
      </c>
      <c r="AL58" s="73">
        <f ca="1">IF(AL$2=0,0,AL$22*EXP(AL$23/($B58+273)/RGas)*(OFFSET('Composition%'!$B28,0,AL$13)*OFFSET('Composition%'!$B28,0,AL$14)))-IF(AL$2=2,0,OFFSET('Composition%'!$B28,0,AL$17)*OFFSET('Composition%'!$B28,0,AL$18)*(AL$24*EXP(-AL$25/($B58+273)/RGas)))</f>
        <v>0</v>
      </c>
      <c r="AM58" s="73"/>
      <c r="AN58" s="73">
        <f ca="1">IF(AN$2=0,0,AN$22*EXP(AN$23/($B58+273)/RGas)*(OFFSET('Composition%'!$B28,0,AN$13)*OFFSET('Composition%'!$B28,0,AN$14)))-IF(AN$2=2,0,OFFSET('Composition%'!$B28,0,AN$17)*OFFSET('Composition%'!$B28,0,AN$18)*(AN$24*EXP(-AN$25/($B58+273)/RGas)))</f>
        <v>0</v>
      </c>
      <c r="AO58" s="73">
        <f ca="1">IF(AO$2=0,0,AO$22*EXP(AO$23/($B58+273)/RGas)*(OFFSET('Composition%'!$B28,0,AO$13)*OFFSET('Composition%'!$B28,0,AO$14)))-IF(AO$2=2,0,OFFSET('Composition%'!$B28,0,AO$17)*OFFSET('Composition%'!$B28,0,AO$18)*(AO$24*EXP(-AO$25/($B58+273)/RGas)))</f>
        <v>0</v>
      </c>
      <c r="AP58" s="73">
        <f ca="1">IF(AP$2=0,0,AP$22*EXP(AP$23/($B58+273)/RGas)*(OFFSET('Composition%'!$B28,0,AP$13)*OFFSET('Composition%'!$B28,0,AP$14)))-IF(AP$2=2,0,OFFSET('Composition%'!$B28,0,AP$17)*OFFSET('Composition%'!$B28,0,AP$18)*(AP$24*EXP(-AP$25/($B58+273)/RGas)))</f>
        <v>2.6259469163006845E-12</v>
      </c>
      <c r="AQ58" s="73">
        <f ca="1">IF(AQ$2=0,0,AQ$22*EXP(AQ$23/($B58+273)/RGas)*(OFFSET('Composition%'!$B28,0,AQ$13)*OFFSET('Composition%'!$B28,0,AQ$14)))-IF(AQ$2=2,0,OFFSET('Composition%'!$B28,0,AQ$17)*OFFSET('Composition%'!$B28,0,AQ$18)*(AQ$24*EXP(-AQ$25/($B58+273)/RGas)))</f>
        <v>0</v>
      </c>
      <c r="AR58" s="73">
        <f ca="1">IF(AR$2=0,0,AR$22*EXP(AR$23/($B58+273)/RGas)*(OFFSET('Composition%'!$B28,0,AR$13)*OFFSET('Composition%'!$B28,0,AR$14)))-IF(AR$2=2,0,OFFSET('Composition%'!$B28,0,AR$17)*OFFSET('Composition%'!$B28,0,AR$18)*(AR$24*EXP(-AR$25/($B58+273)/RGas)))</f>
        <v>0</v>
      </c>
      <c r="AS58" s="73"/>
    </row>
    <row r="59" spans="1:45">
      <c r="A59" s="3">
        <f t="shared" si="18"/>
        <v>1.3500000000000005</v>
      </c>
      <c r="B59" s="60">
        <f ca="1">'Composition%'!B29</f>
        <v>411.79008877423627</v>
      </c>
      <c r="C59">
        <f t="shared" si="20"/>
        <v>30</v>
      </c>
      <c r="D59" s="4" t="e">
        <f ca="1">('Composition%'!BV29*ReactionRateK1!C59)^3</f>
        <v>#DIV/0!</v>
      </c>
      <c r="E59" s="4"/>
      <c r="F59" s="73">
        <f ca="1">IF(F$2=0,0,F$22*EXP(F$23/($B59+273)/RGas)*(OFFSET('Composition%'!$B29,0,F$13)*OFFSET('Composition%'!$B29,0,F$14)))-IF(F$2=2,0,OFFSET('Composition%'!$B29,0,F$17)*OFFSET('Composition%'!$B29,0,F$18)*(F$24*EXP(-F$25/($B59+273)/RGas)))</f>
        <v>5.9702669927963973E-3</v>
      </c>
      <c r="G59" s="73">
        <f ca="1">IF(G$2=0,0,G$22*EXP(G$23/($B59+273)/RGas)*(OFFSET('Composition%'!$B29,0,G$13)*OFFSET('Composition%'!$B29,0,G$14)))-IF(G$2=2,0,OFFSET('Composition%'!$B29,0,G$17)*OFFSET('Composition%'!$B29,0,G$18)*(G$24*EXP(-G$25/($B59+273)/RGas)))</f>
        <v>2.2141314378250126E-3</v>
      </c>
      <c r="H59" s="73">
        <f ca="1">IF(H$2=0,0,H$22*EXP(H$23/($B59+273)/RGas)*(OFFSET('Composition%'!$B29,0,H$13)*OFFSET('Composition%'!$B29,0,H$14)))-IF(H$2=2,0,OFFSET('Composition%'!$B29,0,H$17)*OFFSET('Composition%'!$B29,0,H$18)*(H$24*EXP(-H$25/($B59+273)/RGas)))</f>
        <v>-1.5238545430398083E-6</v>
      </c>
      <c r="I59" s="73">
        <f ca="1">IF(I$2=0,0,I$22*EXP(I$23/($B59+273)/RGas)*(OFFSET('Composition%'!$B29,0,I$13)*OFFSET('Composition%'!$B29,0,I$14)))-IF(I$2=2,0,OFFSET('Composition%'!$B29,0,I$17)*OFFSET('Composition%'!$B29,0,I$18)*(I$24*EXP(-I$25/($B59+273)/RGas)))</f>
        <v>-7.4309271347112473E-4</v>
      </c>
      <c r="J59" s="73"/>
      <c r="K59" s="73">
        <f ca="1">IF(K$2=0,0,K$22*EXP(K$23/($B59+273)/RGas)*(OFFSET('Composition%'!$B29,0,K$13)*OFFSET('Composition%'!$B29,0,K$14)))-IF(K$2=2,0,OFFSET('Composition%'!$B29,0,K$17)*OFFSET('Composition%'!$B29,0,K$18)*(K$24*EXP(-K$25/($B59+273)/RGas)))</f>
        <v>2.3118085635436689E-2</v>
      </c>
      <c r="L59" s="73">
        <f ca="1">IF(L$2=0,0,L$22*EXP(L$23/($B59+273)/RGas)*(OFFSET('Composition%'!$B29,0,L$13)*OFFSET('Composition%'!$B29,0,L$14)))-IF(L$2=2,0,OFFSET('Composition%'!$B29,0,L$17)*OFFSET('Composition%'!$B29,0,L$18)*(L$24*EXP(-L$25/($B59+273)/RGas)))</f>
        <v>-2.8393948690442245E-3</v>
      </c>
      <c r="M59" s="73">
        <f ca="1">IF(M$2=0,0,M$22*EXP(M$23/($B59+273)/RGas)*(OFFSET('Composition%'!$B29,0,M$13)*OFFSET('Composition%'!$B29,0,M$14)))-IF(M$2=2,0,OFFSET('Composition%'!$B29,0,M$17)*OFFSET('Composition%'!$B29,0,M$18)*(M$24*EXP(-M$25/($B59+273)/RGas)))</f>
        <v>0</v>
      </c>
      <c r="N59" s="179"/>
      <c r="O59" s="73">
        <f ca="1">IF(O$2=0,0,O$22*EXP(O$23/($B59+273)/RGas)*(OFFSET('Composition%'!$B29,0,O$13)*OFFSET('Composition%'!$B29,0,O$14)))-IF(O$2=2,0,OFFSET('Composition%'!$B29,0,O$17)*OFFSET('Composition%'!$B29,0,O$18)*(O$24*EXP(-O$25/($B59+273)/RGas)))</f>
        <v>0</v>
      </c>
      <c r="P59" s="73">
        <f ca="1">IF(P$2=0,0,P$22*EXP(P$23/($B59+273)/RGas)*(OFFSET('Composition%'!$B29,0,P$13)*OFFSET('Composition%'!$B29,0,P$14)))-IF(P$2=2,0,OFFSET('Composition%'!$B29,0,P$17)*OFFSET('Composition%'!$B29,0,P$18)*(P$24*EXP(-P$25/($B59+273)/RGas)))</f>
        <v>6.3795243638980377E-3</v>
      </c>
      <c r="Q59" s="73">
        <f ca="1">IF(Q$2=0,0,Q$22*EXP(Q$23/($B59+273)/RGas)*(OFFSET('Composition%'!$B29,0,Q$13)*OFFSET('Composition%'!$B29,0,Q$14)))-IF(Q$2=2,0,OFFSET('Composition%'!$B29,0,Q$17)*OFFSET('Composition%'!$B29,0,Q$18)*(Q$24*EXP(-Q$25/($B59+273)/RGas)))</f>
        <v>2.3844253539896608E-5</v>
      </c>
      <c r="R59" s="73">
        <f ca="1">IF(R$2=0,0,R$22*EXP(R$23/($B59+273)/RGas)*(OFFSET('Composition%'!$B29,0,R$13)*OFFSET('Composition%'!$B29,0,R$14)))-IF(R$2=2,0,OFFSET('Composition%'!$B29,0,R$17)*OFFSET('Composition%'!$B29,0,R$18)*(R$24*EXP(-R$25/($B59+273)/RGas)))</f>
        <v>2.6632214140467682E-6</v>
      </c>
      <c r="S59" s="73"/>
      <c r="T59" s="73">
        <f ca="1">IF(T$2=0,0,T$22*EXP(T$23/($B59+273)/RGas)*(OFFSET('Composition%'!$B29,0,T$13)*OFFSET('Composition%'!$B29,0,T$14)))-IF(T$2=2,0,OFFSET('Composition%'!$B29,0,T$17)*OFFSET('Composition%'!$B29,0,T$18)*(T$24*EXP(-T$25/($B59+273)/RGas)))</f>
        <v>3.831108531762383E-3</v>
      </c>
      <c r="U59" s="73">
        <f ca="1">IF(U$2=0,0,U$22*EXP(U$23/($B59+273)/RGas)*(OFFSET('Composition%'!$B29,0,U$13)*OFFSET('Composition%'!$B29,0,U$14)))-IF(U$2=2,0,OFFSET('Composition%'!$B29,0,U$17)*OFFSET('Composition%'!$B29,0,U$18)*(U$24*EXP(-U$25/($B59+273)/RGas)))</f>
        <v>1.895280398616376E-4</v>
      </c>
      <c r="V59" s="73">
        <f ca="1">IF(V$2=0,0,V$22*EXP(V$23/($B59+273)/RGas)*(OFFSET('Composition%'!$B29,0,V$13)*OFFSET('Composition%'!$B29,0,V$14)))-IF(V$2=2,0,OFFSET('Composition%'!$B29,0,V$17)*OFFSET('Composition%'!$B29,0,V$18)*(V$24*EXP(-V$25/($B59+273)/RGas)))</f>
        <v>0</v>
      </c>
      <c r="W59" s="73">
        <f ca="1">IF(W$2=0,0,W$22*EXP(W$23/($B59+273)/RGas)*(OFFSET('Composition%'!$B29,0,W$13)*OFFSET('Composition%'!$B29,0,W$14)))-IF(W$2=2,0,OFFSET('Composition%'!$B29,0,W$17)*OFFSET('Composition%'!$B29,0,W$18)*(W$24*EXP(-W$25/($B59+273)/RGas)))</f>
        <v>0</v>
      </c>
      <c r="X59" s="73">
        <f ca="1">IF(X$2=0,0,X$22*EXP(X$23/($B59+273)/RGas)*(OFFSET('Composition%'!$B29,0,X$13)*OFFSET('Composition%'!$B29,0,X$14)))-IF(X$2=2,0,OFFSET('Composition%'!$B29,0,X$17)*OFFSET('Composition%'!$B29,0,X$18)*(X$24*EXP(-X$25/($B59+273)/RGas)))</f>
        <v>2.7128321855986049E-8</v>
      </c>
      <c r="Y59" s="73">
        <f ca="1">IF(Y$2=0,0,Y$22*EXP(Y$23/($B59+273)/RGas)*(OFFSET('Composition%'!$B29,0,Y$13)*OFFSET('Composition%'!$B29,0,Y$14)))-IF(Y$2=2,0,OFFSET('Composition%'!$B29,0,Y$17)*OFFSET('Composition%'!$B29,0,Y$18)*(Y$24*EXP(-Y$25/($B59+273)/RGas)))</f>
        <v>1.3426915643173922E-9</v>
      </c>
      <c r="Z59" s="73">
        <f ca="1">IF(Z$2=0,0,Z$22*EXP(Z$23/($B59+273)/RGas)*(OFFSET('Composition%'!$B29,0,Z$13)*OFFSET('Composition%'!$B29,0,Z$14)))-IF(Z$2=2,0,OFFSET('Composition%'!$B29,0,Z$17)*OFFSET('Composition%'!$B29,0,Z$18)*(Z$24*EXP(-Z$25/($B59+273)/RGas)))</f>
        <v>0</v>
      </c>
      <c r="AA59" s="73">
        <f ca="1">IF(AA$2=0,0,AA$22*EXP(AA$23/($B59+273)/RGas)*(OFFSET('Composition%'!$B29,0,AA$13)*OFFSET('Composition%'!$B29,0,AA$14)))-IF(AA$2=2,0,OFFSET('Composition%'!$B29,0,AA$17)*OFFSET('Composition%'!$B29,0,AA$18)*(AA$24*EXP(-AA$25/($B59+273)/RGas)))</f>
        <v>0</v>
      </c>
      <c r="AB59" s="73">
        <f ca="1">IF(AB$2=0,0,AB$22*EXP(AB$23/($B59+273)/RGas)*(OFFSET('Composition%'!$B29,0,AB$13)*OFFSET('Composition%'!$B29,0,AB$14)))-IF(AB$2=2,0,OFFSET('Composition%'!$B29,0,AB$17)*OFFSET('Composition%'!$B29,0,AB$18)*(AB$24*EXP(-AB$25/($B59+273)/RGas)))</f>
        <v>0</v>
      </c>
      <c r="AC59" s="73">
        <f ca="1">IF(AC$2=0,0,AC$22*EXP(AC$23/($B59+273)/RGas)*(OFFSET('Composition%'!$B29,0,AC$13)*OFFSET('Composition%'!$B29,0,AC$14)))-IF(AC$2=2,0,OFFSET('Composition%'!$B29,0,AC$17)*OFFSET('Composition%'!$B29,0,AC$18)*(AC$24*EXP(-AC$25/($B59+273)/RGas)))</f>
        <v>0</v>
      </c>
      <c r="AD59" s="73">
        <f ca="1">IF(AD$2=0,0,AD$22*EXP(AD$23/($B59+273)/RGas)*(OFFSET('Composition%'!$B29,0,AD$13)*OFFSET('Composition%'!$B29,0,AD$14)))-IF(AD$2=2,0,OFFSET('Composition%'!$B29,0,AD$17)*OFFSET('Composition%'!$B29,0,AD$18)*(AD$24*EXP(-AD$25/($B59+273)/RGas)))</f>
        <v>0</v>
      </c>
      <c r="AE59" s="73">
        <f ca="1">IF(AE$2=0,0,AE$22*EXP(AE$23/($B59+273)/RGas)*(OFFSET('Composition%'!$B29,0,AE$13)*OFFSET('Composition%'!$B29,0,AE$14)))-IF(AE$2=2,0,OFFSET('Composition%'!$B29,0,AE$17)*OFFSET('Composition%'!$B29,0,AE$18)*(AE$24*EXP(-AE$25/($B59+273)/RGas)))</f>
        <v>0</v>
      </c>
      <c r="AF59" s="73"/>
      <c r="AG59" s="73">
        <f ca="1">IF(AG$2=0,0,AG$22*EXP(AG$23/($B59+273)/RGas)*(OFFSET('Composition%'!$B29,0,AG$13)*OFFSET('Composition%'!$B29,0,AG$14)))-IF(AG$2=2,0,OFFSET('Composition%'!$B29,0,AG$17)*OFFSET('Composition%'!$B29,0,AG$18)*(AG$24*EXP(-AG$25/($B59+273)/RGas)))</f>
        <v>0</v>
      </c>
      <c r="AH59" s="73">
        <f ca="1">IF(AH$2=0,0,AH$22*EXP(AH$23/($B59+273)/RGas)*(OFFSET('Composition%'!$B29,0,AH$13)*OFFSET('Composition%'!$B29,0,AH$14)))-IF(AH$2=2,0,OFFSET('Composition%'!$B29,0,AH$17)*OFFSET('Composition%'!$B29,0,AH$18)*(AH$24*EXP(-AH$25/($B59+273)/RGas)))</f>
        <v>0</v>
      </c>
      <c r="AI59" s="73">
        <f ca="1">IF(AI$2=0,0,AI$22*EXP(AI$23/($B59+273)/RGas)*(OFFSET('Composition%'!$B29,0,AI$13)*OFFSET('Composition%'!$B29,0,AI$14)))-IF(AI$2=2,0,OFFSET('Composition%'!$B29,0,AI$17)*OFFSET('Composition%'!$B29,0,AI$18)*(AI$24*EXP(-AI$25/($B59+273)/RGas)))</f>
        <v>0</v>
      </c>
      <c r="AJ59" s="73">
        <f ca="1">IF(AJ$2=0,0,AJ$22*EXP(AJ$23/($B59+273)/RGas)*(OFFSET('Composition%'!$B29,0,AJ$13)*OFFSET('Composition%'!$B29,0,AJ$14)))-IF(AJ$2=2,0,OFFSET('Composition%'!$B29,0,AJ$17)*OFFSET('Composition%'!$B29,0,AJ$18)*(AJ$24*EXP(-AJ$25/($B59+273)/RGas)))</f>
        <v>0</v>
      </c>
      <c r="AK59" s="73">
        <f ca="1">IF(AK$2=0,0,AK$22*EXP(AK$23/($B59+273)/RGas)*(OFFSET('Composition%'!$B29,0,AK$13)*OFFSET('Composition%'!$B29,0,AK$14)))-IF(AK$2=2,0,OFFSET('Composition%'!$B29,0,AK$17)*OFFSET('Composition%'!$B29,0,AK$18)*(AK$24*EXP(-AK$25/($B59+273)/RGas)))</f>
        <v>0</v>
      </c>
      <c r="AL59" s="73">
        <f ca="1">IF(AL$2=0,0,AL$22*EXP(AL$23/($B59+273)/RGas)*(OFFSET('Composition%'!$B29,0,AL$13)*OFFSET('Composition%'!$B29,0,AL$14)))-IF(AL$2=2,0,OFFSET('Composition%'!$B29,0,AL$17)*OFFSET('Composition%'!$B29,0,AL$18)*(AL$24*EXP(-AL$25/($B59+273)/RGas)))</f>
        <v>0</v>
      </c>
      <c r="AM59" s="73"/>
      <c r="AN59" s="73">
        <f ca="1">IF(AN$2=0,0,AN$22*EXP(AN$23/($B59+273)/RGas)*(OFFSET('Composition%'!$B29,0,AN$13)*OFFSET('Composition%'!$B29,0,AN$14)))-IF(AN$2=2,0,OFFSET('Composition%'!$B29,0,AN$17)*OFFSET('Composition%'!$B29,0,AN$18)*(AN$24*EXP(-AN$25/($B59+273)/RGas)))</f>
        <v>0</v>
      </c>
      <c r="AO59" s="73">
        <f ca="1">IF(AO$2=0,0,AO$22*EXP(AO$23/($B59+273)/RGas)*(OFFSET('Composition%'!$B29,0,AO$13)*OFFSET('Composition%'!$B29,0,AO$14)))-IF(AO$2=2,0,OFFSET('Composition%'!$B29,0,AO$17)*OFFSET('Composition%'!$B29,0,AO$18)*(AO$24*EXP(-AO$25/($B59+273)/RGas)))</f>
        <v>0</v>
      </c>
      <c r="AP59" s="73">
        <f ca="1">IF(AP$2=0,0,AP$22*EXP(AP$23/($B59+273)/RGas)*(OFFSET('Composition%'!$B29,0,AP$13)*OFFSET('Composition%'!$B29,0,AP$14)))-IF(AP$2=2,0,OFFSET('Composition%'!$B29,0,AP$17)*OFFSET('Composition%'!$B29,0,AP$18)*(AP$24*EXP(-AP$25/($B59+273)/RGas)))</f>
        <v>2.6339078646171292E-12</v>
      </c>
      <c r="AQ59" s="73">
        <f ca="1">IF(AQ$2=0,0,AQ$22*EXP(AQ$23/($B59+273)/RGas)*(OFFSET('Composition%'!$B29,0,AQ$13)*OFFSET('Composition%'!$B29,0,AQ$14)))-IF(AQ$2=2,0,OFFSET('Composition%'!$B29,0,AQ$17)*OFFSET('Composition%'!$B29,0,AQ$18)*(AQ$24*EXP(-AQ$25/($B59+273)/RGas)))</f>
        <v>0</v>
      </c>
      <c r="AR59" s="73">
        <f ca="1">IF(AR$2=0,0,AR$22*EXP(AR$23/($B59+273)/RGas)*(OFFSET('Composition%'!$B29,0,AR$13)*OFFSET('Composition%'!$B29,0,AR$14)))-IF(AR$2=2,0,OFFSET('Composition%'!$B29,0,AR$17)*OFFSET('Composition%'!$B29,0,AR$18)*(AR$24*EXP(-AR$25/($B59+273)/RGas)))</f>
        <v>0</v>
      </c>
      <c r="AS59" s="73"/>
    </row>
    <row r="60" spans="1:45">
      <c r="A60" s="3">
        <f t="shared" si="18"/>
        <v>1.4000000000000006</v>
      </c>
      <c r="B60" s="60">
        <f ca="1">'Composition%'!B30</f>
        <v>411.94840284138161</v>
      </c>
      <c r="C60">
        <f t="shared" si="20"/>
        <v>30</v>
      </c>
      <c r="D60" s="4" t="e">
        <f ca="1">('Composition%'!BV30*ReactionRateK1!C60)^3</f>
        <v>#DIV/0!</v>
      </c>
      <c r="E60" s="4"/>
      <c r="F60" s="73">
        <f ca="1">IF(F$2=0,0,F$22*EXP(F$23/($B60+273)/RGas)*(OFFSET('Composition%'!$B30,0,F$13)*OFFSET('Composition%'!$B30,0,F$14)))-IF(F$2=2,0,OFFSET('Composition%'!$B30,0,F$17)*OFFSET('Composition%'!$B30,0,F$18)*(F$24*EXP(-F$25/($B60+273)/RGas)))</f>
        <v>5.8278003664928137E-3</v>
      </c>
      <c r="G60" s="73">
        <f ca="1">IF(G$2=0,0,G$22*EXP(G$23/($B60+273)/RGas)*(OFFSET('Composition%'!$B30,0,G$13)*OFFSET('Composition%'!$B30,0,G$14)))-IF(G$2=2,0,OFFSET('Composition%'!$B30,0,G$17)*OFFSET('Composition%'!$B30,0,G$18)*(G$24*EXP(-G$25/($B60+273)/RGas)))</f>
        <v>2.1645168434980358E-3</v>
      </c>
      <c r="H60" s="73">
        <f ca="1">IF(H$2=0,0,H$22*EXP(H$23/($B60+273)/RGas)*(OFFSET('Composition%'!$B30,0,H$13)*OFFSET('Composition%'!$B30,0,H$14)))-IF(H$2=2,0,OFFSET('Composition%'!$B30,0,H$17)*OFFSET('Composition%'!$B30,0,H$18)*(H$24*EXP(-H$25/($B60+273)/RGas)))</f>
        <v>-1.5902111198898179E-6</v>
      </c>
      <c r="I60" s="73">
        <f ca="1">IF(I$2=0,0,I$22*EXP(I$23/($B60+273)/RGas)*(OFFSET('Composition%'!$B30,0,I$13)*OFFSET('Composition%'!$B30,0,I$14)))-IF(I$2=2,0,OFFSET('Composition%'!$B30,0,I$17)*OFFSET('Composition%'!$B30,0,I$18)*(I$24*EXP(-I$25/($B60+273)/RGas)))</f>
        <v>-6.5474057942879597E-4</v>
      </c>
      <c r="J60" s="73"/>
      <c r="K60" s="73">
        <f ca="1">IF(K$2=0,0,K$22*EXP(K$23/($B60+273)/RGas)*(OFFSET('Composition%'!$B30,0,K$13)*OFFSET('Composition%'!$B30,0,K$14)))-IF(K$2=2,0,OFFSET('Composition%'!$B30,0,K$17)*OFFSET('Composition%'!$B30,0,K$18)*(K$24*EXP(-K$25/($B60+273)/RGas)))</f>
        <v>2.2733875266228967E-2</v>
      </c>
      <c r="L60" s="73">
        <f ca="1">IF(L$2=0,0,L$22*EXP(L$23/($B60+273)/RGas)*(OFFSET('Composition%'!$B30,0,L$13)*OFFSET('Composition%'!$B30,0,L$14)))-IF(L$2=2,0,OFFSET('Composition%'!$B30,0,L$17)*OFFSET('Composition%'!$B30,0,L$18)*(L$24*EXP(-L$25/($B60+273)/RGas)))</f>
        <v>-2.960047723057076E-3</v>
      </c>
      <c r="M60" s="73">
        <f ca="1">IF(M$2=0,0,M$22*EXP(M$23/($B60+273)/RGas)*(OFFSET('Composition%'!$B30,0,M$13)*OFFSET('Composition%'!$B30,0,M$14)))-IF(M$2=2,0,OFFSET('Composition%'!$B30,0,M$17)*OFFSET('Composition%'!$B30,0,M$18)*(M$24*EXP(-M$25/($B60+273)/RGas)))</f>
        <v>0</v>
      </c>
      <c r="N60" s="179"/>
      <c r="O60" s="73">
        <f ca="1">IF(O$2=0,0,O$22*EXP(O$23/($B60+273)/RGas)*(OFFSET('Composition%'!$B30,0,O$13)*OFFSET('Composition%'!$B30,0,O$14)))-IF(O$2=2,0,OFFSET('Composition%'!$B30,0,O$17)*OFFSET('Composition%'!$B30,0,O$18)*(O$24*EXP(-O$25/($B60+273)/RGas)))</f>
        <v>0</v>
      </c>
      <c r="P60" s="73">
        <f ca="1">IF(P$2=0,0,P$22*EXP(P$23/($B60+273)/RGas)*(OFFSET('Composition%'!$B30,0,P$13)*OFFSET('Composition%'!$B30,0,P$14)))-IF(P$2=2,0,OFFSET('Composition%'!$B30,0,P$17)*OFFSET('Composition%'!$B30,0,P$18)*(P$24*EXP(-P$25/($B60+273)/RGas)))</f>
        <v>6.6290304960268274E-3</v>
      </c>
      <c r="Q60" s="73">
        <f ca="1">IF(Q$2=0,0,Q$22*EXP(Q$23/($B60+273)/RGas)*(OFFSET('Composition%'!$B30,0,Q$13)*OFFSET('Composition%'!$B30,0,Q$14)))-IF(Q$2=2,0,OFFSET('Composition%'!$B30,0,Q$17)*OFFSET('Composition%'!$B30,0,Q$18)*(Q$24*EXP(-Q$25/($B60+273)/RGas)))</f>
        <v>2.517846216277551E-5</v>
      </c>
      <c r="R60" s="73">
        <f ca="1">IF(R$2=0,0,R$22*EXP(R$23/($B60+273)/RGas)*(OFFSET('Composition%'!$B30,0,R$13)*OFFSET('Composition%'!$B30,0,R$14)))-IF(R$2=2,0,OFFSET('Composition%'!$B30,0,R$17)*OFFSET('Composition%'!$B30,0,R$18)*(R$24*EXP(-R$25/($B60+273)/RGas)))</f>
        <v>2.8816841552080441E-6</v>
      </c>
      <c r="S60" s="73"/>
      <c r="T60" s="73">
        <f ca="1">IF(T$2=0,0,T$22*EXP(T$23/($B60+273)/RGas)*(OFFSET('Composition%'!$B30,0,T$13)*OFFSET('Composition%'!$B30,0,T$14)))-IF(T$2=2,0,OFFSET('Composition%'!$B30,0,T$17)*OFFSET('Composition%'!$B30,0,T$18)*(T$24*EXP(-T$25/($B60+273)/RGas)))</f>
        <v>3.5998929196678236E-3</v>
      </c>
      <c r="U60" s="73">
        <f ca="1">IF(U$2=0,0,U$22*EXP(U$23/($B60+273)/RGas)*(OFFSET('Composition%'!$B30,0,U$13)*OFFSET('Composition%'!$B30,0,U$14)))-IF(U$2=2,0,OFFSET('Composition%'!$B30,0,U$17)*OFFSET('Composition%'!$B30,0,U$18)*(U$24*EXP(-U$25/($B60+273)/RGas)))</f>
        <v>1.6970245362919013E-4</v>
      </c>
      <c r="V60" s="73">
        <f ca="1">IF(V$2=0,0,V$22*EXP(V$23/($B60+273)/RGas)*(OFFSET('Composition%'!$B30,0,V$13)*OFFSET('Composition%'!$B30,0,V$14)))-IF(V$2=2,0,OFFSET('Composition%'!$B30,0,V$17)*OFFSET('Composition%'!$B30,0,V$18)*(V$24*EXP(-V$25/($B60+273)/RGas)))</f>
        <v>0</v>
      </c>
      <c r="W60" s="73">
        <f ca="1">IF(W$2=0,0,W$22*EXP(W$23/($B60+273)/RGas)*(OFFSET('Composition%'!$B30,0,W$13)*OFFSET('Composition%'!$B30,0,W$14)))-IF(W$2=2,0,OFFSET('Composition%'!$B30,0,W$17)*OFFSET('Composition%'!$B30,0,W$18)*(W$24*EXP(-W$25/($B60+273)/RGas)))</f>
        <v>0</v>
      </c>
      <c r="X60" s="73">
        <f ca="1">IF(X$2=0,0,X$22*EXP(X$23/($B60+273)/RGas)*(OFFSET('Composition%'!$B30,0,X$13)*OFFSET('Composition%'!$B30,0,X$14)))-IF(X$2=2,0,OFFSET('Composition%'!$B30,0,X$17)*OFFSET('Composition%'!$B30,0,X$18)*(X$24*EXP(-X$25/($B60+273)/RGas)))</f>
        <v>2.6986589931499344E-8</v>
      </c>
      <c r="Y60" s="73">
        <f ca="1">IF(Y$2=0,0,Y$22*EXP(Y$23/($B60+273)/RGas)*(OFFSET('Composition%'!$B30,0,Y$13)*OFFSET('Composition%'!$B30,0,Y$14)))-IF(Y$2=2,0,OFFSET('Composition%'!$B30,0,Y$17)*OFFSET('Composition%'!$B30,0,Y$18)*(Y$24*EXP(-Y$25/($B60+273)/RGas)))</f>
        <v>1.3356766718956268E-9</v>
      </c>
      <c r="Z60" s="73">
        <f ca="1">IF(Z$2=0,0,Z$22*EXP(Z$23/($B60+273)/RGas)*(OFFSET('Composition%'!$B30,0,Z$13)*OFFSET('Composition%'!$B30,0,Z$14)))-IF(Z$2=2,0,OFFSET('Composition%'!$B30,0,Z$17)*OFFSET('Composition%'!$B30,0,Z$18)*(Z$24*EXP(-Z$25/($B60+273)/RGas)))</f>
        <v>0</v>
      </c>
      <c r="AA60" s="73">
        <f ca="1">IF(AA$2=0,0,AA$22*EXP(AA$23/($B60+273)/RGas)*(OFFSET('Composition%'!$B30,0,AA$13)*OFFSET('Composition%'!$B30,0,AA$14)))-IF(AA$2=2,0,OFFSET('Composition%'!$B30,0,AA$17)*OFFSET('Composition%'!$B30,0,AA$18)*(AA$24*EXP(-AA$25/($B60+273)/RGas)))</f>
        <v>0</v>
      </c>
      <c r="AB60" s="73">
        <f ca="1">IF(AB$2=0,0,AB$22*EXP(AB$23/($B60+273)/RGas)*(OFFSET('Composition%'!$B30,0,AB$13)*OFFSET('Composition%'!$B30,0,AB$14)))-IF(AB$2=2,0,OFFSET('Composition%'!$B30,0,AB$17)*OFFSET('Composition%'!$B30,0,AB$18)*(AB$24*EXP(-AB$25/($B60+273)/RGas)))</f>
        <v>0</v>
      </c>
      <c r="AC60" s="73">
        <f ca="1">IF(AC$2=0,0,AC$22*EXP(AC$23/($B60+273)/RGas)*(OFFSET('Composition%'!$B30,0,AC$13)*OFFSET('Composition%'!$B30,0,AC$14)))-IF(AC$2=2,0,OFFSET('Composition%'!$B30,0,AC$17)*OFFSET('Composition%'!$B30,0,AC$18)*(AC$24*EXP(-AC$25/($B60+273)/RGas)))</f>
        <v>0</v>
      </c>
      <c r="AD60" s="73">
        <f ca="1">IF(AD$2=0,0,AD$22*EXP(AD$23/($B60+273)/RGas)*(OFFSET('Composition%'!$B30,0,AD$13)*OFFSET('Composition%'!$B30,0,AD$14)))-IF(AD$2=2,0,OFFSET('Composition%'!$B30,0,AD$17)*OFFSET('Composition%'!$B30,0,AD$18)*(AD$24*EXP(-AD$25/($B60+273)/RGas)))</f>
        <v>0</v>
      </c>
      <c r="AE60" s="73">
        <f ca="1">IF(AE$2=0,0,AE$22*EXP(AE$23/($B60+273)/RGas)*(OFFSET('Composition%'!$B30,0,AE$13)*OFFSET('Composition%'!$B30,0,AE$14)))-IF(AE$2=2,0,OFFSET('Composition%'!$B30,0,AE$17)*OFFSET('Composition%'!$B30,0,AE$18)*(AE$24*EXP(-AE$25/($B60+273)/RGas)))</f>
        <v>0</v>
      </c>
      <c r="AF60" s="73"/>
      <c r="AG60" s="73">
        <f ca="1">IF(AG$2=0,0,AG$22*EXP(AG$23/($B60+273)/RGas)*(OFFSET('Composition%'!$B30,0,AG$13)*OFFSET('Composition%'!$B30,0,AG$14)))-IF(AG$2=2,0,OFFSET('Composition%'!$B30,0,AG$17)*OFFSET('Composition%'!$B30,0,AG$18)*(AG$24*EXP(-AG$25/($B60+273)/RGas)))</f>
        <v>0</v>
      </c>
      <c r="AH60" s="73">
        <f ca="1">IF(AH$2=0,0,AH$22*EXP(AH$23/($B60+273)/RGas)*(OFFSET('Composition%'!$B30,0,AH$13)*OFFSET('Composition%'!$B30,0,AH$14)))-IF(AH$2=2,0,OFFSET('Composition%'!$B30,0,AH$17)*OFFSET('Composition%'!$B30,0,AH$18)*(AH$24*EXP(-AH$25/($B60+273)/RGas)))</f>
        <v>0</v>
      </c>
      <c r="AI60" s="73">
        <f ca="1">IF(AI$2=0,0,AI$22*EXP(AI$23/($B60+273)/RGas)*(OFFSET('Composition%'!$B30,0,AI$13)*OFFSET('Composition%'!$B30,0,AI$14)))-IF(AI$2=2,0,OFFSET('Composition%'!$B30,0,AI$17)*OFFSET('Composition%'!$B30,0,AI$18)*(AI$24*EXP(-AI$25/($B60+273)/RGas)))</f>
        <v>0</v>
      </c>
      <c r="AJ60" s="73">
        <f ca="1">IF(AJ$2=0,0,AJ$22*EXP(AJ$23/($B60+273)/RGas)*(OFFSET('Composition%'!$B30,0,AJ$13)*OFFSET('Composition%'!$B30,0,AJ$14)))-IF(AJ$2=2,0,OFFSET('Composition%'!$B30,0,AJ$17)*OFFSET('Composition%'!$B30,0,AJ$18)*(AJ$24*EXP(-AJ$25/($B60+273)/RGas)))</f>
        <v>0</v>
      </c>
      <c r="AK60" s="73">
        <f ca="1">IF(AK$2=0,0,AK$22*EXP(AK$23/($B60+273)/RGas)*(OFFSET('Composition%'!$B30,0,AK$13)*OFFSET('Composition%'!$B30,0,AK$14)))-IF(AK$2=2,0,OFFSET('Composition%'!$B30,0,AK$17)*OFFSET('Composition%'!$B30,0,AK$18)*(AK$24*EXP(-AK$25/($B60+273)/RGas)))</f>
        <v>0</v>
      </c>
      <c r="AL60" s="73">
        <f ca="1">IF(AL$2=0,0,AL$22*EXP(AL$23/($B60+273)/RGas)*(OFFSET('Composition%'!$B30,0,AL$13)*OFFSET('Composition%'!$B30,0,AL$14)))-IF(AL$2=2,0,OFFSET('Composition%'!$B30,0,AL$17)*OFFSET('Composition%'!$B30,0,AL$18)*(AL$24*EXP(-AL$25/($B60+273)/RGas)))</f>
        <v>0</v>
      </c>
      <c r="AM60" s="73"/>
      <c r="AN60" s="73">
        <f ca="1">IF(AN$2=0,0,AN$22*EXP(AN$23/($B60+273)/RGas)*(OFFSET('Composition%'!$B30,0,AN$13)*OFFSET('Composition%'!$B30,0,AN$14)))-IF(AN$2=2,0,OFFSET('Composition%'!$B30,0,AN$17)*OFFSET('Composition%'!$B30,0,AN$18)*(AN$24*EXP(-AN$25/($B60+273)/RGas)))</f>
        <v>0</v>
      </c>
      <c r="AO60" s="73">
        <f ca="1">IF(AO$2=0,0,AO$22*EXP(AO$23/($B60+273)/RGas)*(OFFSET('Composition%'!$B30,0,AO$13)*OFFSET('Composition%'!$B30,0,AO$14)))-IF(AO$2=2,0,OFFSET('Composition%'!$B30,0,AO$17)*OFFSET('Composition%'!$B30,0,AO$18)*(AO$24*EXP(-AO$25/($B60+273)/RGas)))</f>
        <v>0</v>
      </c>
      <c r="AP60" s="73">
        <f ca="1">IF(AP$2=0,0,AP$22*EXP(AP$23/($B60+273)/RGas)*(OFFSET('Composition%'!$B30,0,AP$13)*OFFSET('Composition%'!$B30,0,AP$14)))-IF(AP$2=2,0,OFFSET('Composition%'!$B30,0,AP$17)*OFFSET('Composition%'!$B30,0,AP$18)*(AP$24*EXP(-AP$25/($B60+273)/RGas)))</f>
        <v>2.6410292224492016E-12</v>
      </c>
      <c r="AQ60" s="73">
        <f ca="1">IF(AQ$2=0,0,AQ$22*EXP(AQ$23/($B60+273)/RGas)*(OFFSET('Composition%'!$B30,0,AQ$13)*OFFSET('Composition%'!$B30,0,AQ$14)))-IF(AQ$2=2,0,OFFSET('Composition%'!$B30,0,AQ$17)*OFFSET('Composition%'!$B30,0,AQ$18)*(AQ$24*EXP(-AQ$25/($B60+273)/RGas)))</f>
        <v>0</v>
      </c>
      <c r="AR60" s="73">
        <f ca="1">IF(AR$2=0,0,AR$22*EXP(AR$23/($B60+273)/RGas)*(OFFSET('Composition%'!$B30,0,AR$13)*OFFSET('Composition%'!$B30,0,AR$14)))-IF(AR$2=2,0,OFFSET('Composition%'!$B30,0,AR$17)*OFFSET('Composition%'!$B30,0,AR$18)*(AR$24*EXP(-AR$25/($B60+273)/RGas)))</f>
        <v>0</v>
      </c>
      <c r="AS60" s="73"/>
    </row>
    <row r="61" spans="1:45">
      <c r="A61" s="3">
        <f t="shared" si="18"/>
        <v>1.4500000000000006</v>
      </c>
      <c r="B61" s="60">
        <f ca="1">'Composition%'!B31</f>
        <v>412.09814410725022</v>
      </c>
      <c r="C61">
        <f t="shared" si="20"/>
        <v>30</v>
      </c>
      <c r="D61" s="4" t="e">
        <f ca="1">('Composition%'!BV31*ReactionRateK1!C61)^3</f>
        <v>#DIV/0!</v>
      </c>
      <c r="E61" s="4"/>
      <c r="F61" s="73">
        <f ca="1">IF(F$2=0,0,F$22*EXP(F$23/($B61+273)/RGas)*(OFFSET('Composition%'!$B31,0,F$13)*OFFSET('Composition%'!$B31,0,F$14)))-IF(F$2=2,0,OFFSET('Composition%'!$B31,0,F$17)*OFFSET('Composition%'!$B31,0,F$18)*(F$24*EXP(-F$25/($B61+273)/RGas)))</f>
        <v>5.6898120189133837E-3</v>
      </c>
      <c r="G61" s="73">
        <f ca="1">IF(G$2=0,0,G$22*EXP(G$23/($B61+273)/RGas)*(OFFSET('Composition%'!$B31,0,G$13)*OFFSET('Composition%'!$B31,0,G$14)))-IF(G$2=2,0,OFFSET('Composition%'!$B31,0,G$17)*OFFSET('Composition%'!$B31,0,G$18)*(G$24*EXP(-G$25/($B61+273)/RGas)))</f>
        <v>2.1164603630537781E-3</v>
      </c>
      <c r="H61" s="73">
        <f ca="1">IF(H$2=0,0,H$22*EXP(H$23/($B61+273)/RGas)*(OFFSET('Composition%'!$B31,0,H$13)*OFFSET('Composition%'!$B31,0,H$14)))-IF(H$2=2,0,OFFSET('Composition%'!$B31,0,H$17)*OFFSET('Composition%'!$B31,0,H$18)*(H$24*EXP(-H$25/($B61+273)/RGas)))</f>
        <v>-1.6543390164659713E-6</v>
      </c>
      <c r="I61" s="73">
        <f ca="1">IF(I$2=0,0,I$22*EXP(I$23/($B61+273)/RGas)*(OFFSET('Composition%'!$B31,0,I$13)*OFFSET('Composition%'!$B31,0,I$14)))-IF(I$2=2,0,OFFSET('Composition%'!$B31,0,I$17)*OFFSET('Composition%'!$B31,0,I$18)*(I$24*EXP(-I$25/($B61+273)/RGas)))</f>
        <v>-5.7566313605512921E-4</v>
      </c>
      <c r="J61" s="73"/>
      <c r="K61" s="73">
        <f ca="1">IF(K$2=0,0,K$22*EXP(K$23/($B61+273)/RGas)*(OFFSET('Composition%'!$B31,0,K$13)*OFFSET('Composition%'!$B31,0,K$14)))-IF(K$2=2,0,OFFSET('Composition%'!$B31,0,K$17)*OFFSET('Composition%'!$B31,0,K$18)*(K$24*EXP(-K$25/($B61+273)/RGas)))</f>
        <v>2.2356042328332819E-2</v>
      </c>
      <c r="L61" s="73">
        <f ca="1">IF(L$2=0,0,L$22*EXP(L$23/($B61+273)/RGas)*(OFFSET('Composition%'!$B31,0,L$13)*OFFSET('Composition%'!$B31,0,L$14)))-IF(L$2=2,0,OFFSET('Composition%'!$B31,0,L$17)*OFFSET('Composition%'!$B31,0,L$18)*(L$24*EXP(-L$25/($B61+273)/RGas)))</f>
        <v>-3.0574868680851072E-3</v>
      </c>
      <c r="M61" s="73">
        <f ca="1">IF(M$2=0,0,M$22*EXP(M$23/($B61+273)/RGas)*(OFFSET('Composition%'!$B31,0,M$13)*OFFSET('Composition%'!$B31,0,M$14)))-IF(M$2=2,0,OFFSET('Composition%'!$B31,0,M$17)*OFFSET('Composition%'!$B31,0,M$18)*(M$24*EXP(-M$25/($B61+273)/RGas)))</f>
        <v>0</v>
      </c>
      <c r="N61" s="179"/>
      <c r="O61" s="73">
        <f ca="1">IF(O$2=0,0,O$22*EXP(O$23/($B61+273)/RGas)*(OFFSET('Composition%'!$B31,0,O$13)*OFFSET('Composition%'!$B31,0,O$14)))-IF(O$2=2,0,OFFSET('Composition%'!$B31,0,O$17)*OFFSET('Composition%'!$B31,0,O$18)*(O$24*EXP(-O$25/($B61+273)/RGas)))</f>
        <v>0</v>
      </c>
      <c r="P61" s="73">
        <f ca="1">IF(P$2=0,0,P$22*EXP(P$23/($B61+273)/RGas)*(OFFSET('Composition%'!$B31,0,P$13)*OFFSET('Composition%'!$B31,0,P$14)))-IF(P$2=2,0,OFFSET('Composition%'!$B31,0,P$17)*OFFSET('Composition%'!$B31,0,P$18)*(P$24*EXP(-P$25/($B61+273)/RGas)))</f>
        <v>6.8705049266511321E-3</v>
      </c>
      <c r="Q61" s="73">
        <f ca="1">IF(Q$2=0,0,Q$22*EXP(Q$23/($B61+273)/RGas)*(OFFSET('Composition%'!$B31,0,Q$13)*OFFSET('Composition%'!$B31,0,Q$14)))-IF(Q$2=2,0,OFFSET('Composition%'!$B31,0,Q$17)*OFFSET('Composition%'!$B31,0,Q$18)*(Q$24*EXP(-Q$25/($B61+273)/RGas)))</f>
        <v>2.6525602248547735E-5</v>
      </c>
      <c r="R61" s="73">
        <f ca="1">IF(R$2=0,0,R$22*EXP(R$23/($B61+273)/RGas)*(OFFSET('Composition%'!$B31,0,R$13)*OFFSET('Composition%'!$B31,0,R$14)))-IF(R$2=2,0,OFFSET('Composition%'!$B31,0,R$17)*OFFSET('Composition%'!$B31,0,R$18)*(R$24*EXP(-R$25/($B61+273)/RGas)))</f>
        <v>3.1107677929361162E-6</v>
      </c>
      <c r="S61" s="73"/>
      <c r="T61" s="73">
        <f ca="1">IF(T$2=0,0,T$22*EXP(T$23/($B61+273)/RGas)*(OFFSET('Composition%'!$B31,0,T$13)*OFFSET('Composition%'!$B31,0,T$14)))-IF(T$2=2,0,OFFSET('Composition%'!$B31,0,T$17)*OFFSET('Composition%'!$B31,0,T$18)*(T$24*EXP(-T$25/($B61+273)/RGas)))</f>
        <v>3.3817390867697614E-3</v>
      </c>
      <c r="U61" s="73">
        <f ca="1">IF(U$2=0,0,U$22*EXP(U$23/($B61+273)/RGas)*(OFFSET('Composition%'!$B31,0,U$13)*OFFSET('Composition%'!$B31,0,U$14)))-IF(U$2=2,0,OFFSET('Composition%'!$B31,0,U$17)*OFFSET('Composition%'!$B31,0,U$18)*(U$24*EXP(-U$25/($B61+273)/RGas)))</f>
        <v>1.5208476049816127E-4</v>
      </c>
      <c r="V61" s="73">
        <f ca="1">IF(V$2=0,0,V$22*EXP(V$23/($B61+273)/RGas)*(OFFSET('Composition%'!$B31,0,V$13)*OFFSET('Composition%'!$B31,0,V$14)))-IF(V$2=2,0,OFFSET('Composition%'!$B31,0,V$17)*OFFSET('Composition%'!$B31,0,V$18)*(V$24*EXP(-V$25/($B61+273)/RGas)))</f>
        <v>0</v>
      </c>
      <c r="W61" s="73">
        <f ca="1">IF(W$2=0,0,W$22*EXP(W$23/($B61+273)/RGas)*(OFFSET('Composition%'!$B31,0,W$13)*OFFSET('Composition%'!$B31,0,W$14)))-IF(W$2=2,0,OFFSET('Composition%'!$B31,0,W$17)*OFFSET('Composition%'!$B31,0,W$18)*(W$24*EXP(-W$25/($B61+273)/RGas)))</f>
        <v>0</v>
      </c>
      <c r="X61" s="73">
        <f ca="1">IF(X$2=0,0,X$22*EXP(X$23/($B61+273)/RGas)*(OFFSET('Composition%'!$B31,0,X$13)*OFFSET('Composition%'!$B31,0,X$14)))-IF(X$2=2,0,OFFSET('Composition%'!$B31,0,X$17)*OFFSET('Composition%'!$B31,0,X$18)*(X$24*EXP(-X$25/($B61+273)/RGas)))</f>
        <v>2.685370753631012E-8</v>
      </c>
      <c r="Y61" s="73">
        <f ca="1">IF(Y$2=0,0,Y$22*EXP(Y$23/($B61+273)/RGas)*(OFFSET('Composition%'!$B31,0,Y$13)*OFFSET('Composition%'!$B31,0,Y$14)))-IF(Y$2=2,0,OFFSET('Composition%'!$B31,0,Y$17)*OFFSET('Composition%'!$B31,0,Y$18)*(Y$24*EXP(-Y$25/($B61+273)/RGas)))</f>
        <v>1.3290997788605901E-9</v>
      </c>
      <c r="Z61" s="73">
        <f ca="1">IF(Z$2=0,0,Z$22*EXP(Z$23/($B61+273)/RGas)*(OFFSET('Composition%'!$B31,0,Z$13)*OFFSET('Composition%'!$B31,0,Z$14)))-IF(Z$2=2,0,OFFSET('Composition%'!$B31,0,Z$17)*OFFSET('Composition%'!$B31,0,Z$18)*(Z$24*EXP(-Z$25/($B61+273)/RGas)))</f>
        <v>0</v>
      </c>
      <c r="AA61" s="73">
        <f ca="1">IF(AA$2=0,0,AA$22*EXP(AA$23/($B61+273)/RGas)*(OFFSET('Composition%'!$B31,0,AA$13)*OFFSET('Composition%'!$B31,0,AA$14)))-IF(AA$2=2,0,OFFSET('Composition%'!$B31,0,AA$17)*OFFSET('Composition%'!$B31,0,AA$18)*(AA$24*EXP(-AA$25/($B61+273)/RGas)))</f>
        <v>0</v>
      </c>
      <c r="AB61" s="73">
        <f ca="1">IF(AB$2=0,0,AB$22*EXP(AB$23/($B61+273)/RGas)*(OFFSET('Composition%'!$B31,0,AB$13)*OFFSET('Composition%'!$B31,0,AB$14)))-IF(AB$2=2,0,OFFSET('Composition%'!$B31,0,AB$17)*OFFSET('Composition%'!$B31,0,AB$18)*(AB$24*EXP(-AB$25/($B61+273)/RGas)))</f>
        <v>0</v>
      </c>
      <c r="AC61" s="73">
        <f ca="1">IF(AC$2=0,0,AC$22*EXP(AC$23/($B61+273)/RGas)*(OFFSET('Composition%'!$B31,0,AC$13)*OFFSET('Composition%'!$B31,0,AC$14)))-IF(AC$2=2,0,OFFSET('Composition%'!$B31,0,AC$17)*OFFSET('Composition%'!$B31,0,AC$18)*(AC$24*EXP(-AC$25/($B61+273)/RGas)))</f>
        <v>0</v>
      </c>
      <c r="AD61" s="73">
        <f ca="1">IF(AD$2=0,0,AD$22*EXP(AD$23/($B61+273)/RGas)*(OFFSET('Composition%'!$B31,0,AD$13)*OFFSET('Composition%'!$B31,0,AD$14)))-IF(AD$2=2,0,OFFSET('Composition%'!$B31,0,AD$17)*OFFSET('Composition%'!$B31,0,AD$18)*(AD$24*EXP(-AD$25/($B61+273)/RGas)))</f>
        <v>0</v>
      </c>
      <c r="AE61" s="73">
        <f ca="1">IF(AE$2=0,0,AE$22*EXP(AE$23/($B61+273)/RGas)*(OFFSET('Composition%'!$B31,0,AE$13)*OFFSET('Composition%'!$B31,0,AE$14)))-IF(AE$2=2,0,OFFSET('Composition%'!$B31,0,AE$17)*OFFSET('Composition%'!$B31,0,AE$18)*(AE$24*EXP(-AE$25/($B61+273)/RGas)))</f>
        <v>0</v>
      </c>
      <c r="AF61" s="73"/>
      <c r="AG61" s="73">
        <f ca="1">IF(AG$2=0,0,AG$22*EXP(AG$23/($B61+273)/RGas)*(OFFSET('Composition%'!$B31,0,AG$13)*OFFSET('Composition%'!$B31,0,AG$14)))-IF(AG$2=2,0,OFFSET('Composition%'!$B31,0,AG$17)*OFFSET('Composition%'!$B31,0,AG$18)*(AG$24*EXP(-AG$25/($B61+273)/RGas)))</f>
        <v>0</v>
      </c>
      <c r="AH61" s="73">
        <f ca="1">IF(AH$2=0,0,AH$22*EXP(AH$23/($B61+273)/RGas)*(OFFSET('Composition%'!$B31,0,AH$13)*OFFSET('Composition%'!$B31,0,AH$14)))-IF(AH$2=2,0,OFFSET('Composition%'!$B31,0,AH$17)*OFFSET('Composition%'!$B31,0,AH$18)*(AH$24*EXP(-AH$25/($B61+273)/RGas)))</f>
        <v>0</v>
      </c>
      <c r="AI61" s="73">
        <f ca="1">IF(AI$2=0,0,AI$22*EXP(AI$23/($B61+273)/RGas)*(OFFSET('Composition%'!$B31,0,AI$13)*OFFSET('Composition%'!$B31,0,AI$14)))-IF(AI$2=2,0,OFFSET('Composition%'!$B31,0,AI$17)*OFFSET('Composition%'!$B31,0,AI$18)*(AI$24*EXP(-AI$25/($B61+273)/RGas)))</f>
        <v>0</v>
      </c>
      <c r="AJ61" s="73">
        <f ca="1">IF(AJ$2=0,0,AJ$22*EXP(AJ$23/($B61+273)/RGas)*(OFFSET('Composition%'!$B31,0,AJ$13)*OFFSET('Composition%'!$B31,0,AJ$14)))-IF(AJ$2=2,0,OFFSET('Composition%'!$B31,0,AJ$17)*OFFSET('Composition%'!$B31,0,AJ$18)*(AJ$24*EXP(-AJ$25/($B61+273)/RGas)))</f>
        <v>0</v>
      </c>
      <c r="AK61" s="73">
        <f ca="1">IF(AK$2=0,0,AK$22*EXP(AK$23/($B61+273)/RGas)*(OFFSET('Composition%'!$B31,0,AK$13)*OFFSET('Composition%'!$B31,0,AK$14)))-IF(AK$2=2,0,OFFSET('Composition%'!$B31,0,AK$17)*OFFSET('Composition%'!$B31,0,AK$18)*(AK$24*EXP(-AK$25/($B61+273)/RGas)))</f>
        <v>0</v>
      </c>
      <c r="AL61" s="73">
        <f ca="1">IF(AL$2=0,0,AL$22*EXP(AL$23/($B61+273)/RGas)*(OFFSET('Composition%'!$B31,0,AL$13)*OFFSET('Composition%'!$B31,0,AL$14)))-IF(AL$2=2,0,OFFSET('Composition%'!$B31,0,AL$17)*OFFSET('Composition%'!$B31,0,AL$18)*(AL$24*EXP(-AL$25/($B61+273)/RGas)))</f>
        <v>0</v>
      </c>
      <c r="AM61" s="73"/>
      <c r="AN61" s="73">
        <f ca="1">IF(AN$2=0,0,AN$22*EXP(AN$23/($B61+273)/RGas)*(OFFSET('Composition%'!$B31,0,AN$13)*OFFSET('Composition%'!$B31,0,AN$14)))-IF(AN$2=2,0,OFFSET('Composition%'!$B31,0,AN$17)*OFFSET('Composition%'!$B31,0,AN$18)*(AN$24*EXP(-AN$25/($B61+273)/RGas)))</f>
        <v>0</v>
      </c>
      <c r="AO61" s="73">
        <f ca="1">IF(AO$2=0,0,AO$22*EXP(AO$23/($B61+273)/RGas)*(OFFSET('Composition%'!$B31,0,AO$13)*OFFSET('Composition%'!$B31,0,AO$14)))-IF(AO$2=2,0,OFFSET('Composition%'!$B31,0,AO$17)*OFFSET('Composition%'!$B31,0,AO$18)*(AO$24*EXP(-AO$25/($B61+273)/RGas)))</f>
        <v>0</v>
      </c>
      <c r="AP61" s="73">
        <f ca="1">IF(AP$2=0,0,AP$22*EXP(AP$23/($B61+273)/RGas)*(OFFSET('Composition%'!$B31,0,AP$13)*OFFSET('Composition%'!$B31,0,AP$14)))-IF(AP$2=2,0,OFFSET('Composition%'!$B31,0,AP$17)*OFFSET('Composition%'!$B31,0,AP$18)*(AP$24*EXP(-AP$25/($B61+273)/RGas)))</f>
        <v>2.6474055037495311E-12</v>
      </c>
      <c r="AQ61" s="73">
        <f ca="1">IF(AQ$2=0,0,AQ$22*EXP(AQ$23/($B61+273)/RGas)*(OFFSET('Composition%'!$B31,0,AQ$13)*OFFSET('Composition%'!$B31,0,AQ$14)))-IF(AQ$2=2,0,OFFSET('Composition%'!$B31,0,AQ$17)*OFFSET('Composition%'!$B31,0,AQ$18)*(AQ$24*EXP(-AQ$25/($B61+273)/RGas)))</f>
        <v>0</v>
      </c>
      <c r="AR61" s="73">
        <f ca="1">IF(AR$2=0,0,AR$22*EXP(AR$23/($B61+273)/RGas)*(OFFSET('Composition%'!$B31,0,AR$13)*OFFSET('Composition%'!$B31,0,AR$14)))-IF(AR$2=2,0,OFFSET('Composition%'!$B31,0,AR$17)*OFFSET('Composition%'!$B31,0,AR$18)*(AR$24*EXP(-AR$25/($B61+273)/RGas)))</f>
        <v>0</v>
      </c>
      <c r="AS61" s="73"/>
    </row>
    <row r="62" spans="1:45">
      <c r="A62" s="3">
        <f t="shared" si="18"/>
        <v>1.5000000000000007</v>
      </c>
      <c r="B62" s="60">
        <f ca="1">'Composition%'!B32</f>
        <v>412.23967961230568</v>
      </c>
      <c r="C62">
        <f t="shared" si="20"/>
        <v>30</v>
      </c>
      <c r="D62" s="4" t="e">
        <f ca="1">('Composition%'!BV32*ReactionRateK1!C62)^3</f>
        <v>#DIV/0!</v>
      </c>
      <c r="E62" s="4"/>
      <c r="F62" s="73">
        <f ca="1">IF(F$2=0,0,F$22*EXP(F$23/($B62+273)/RGas)*(OFFSET('Composition%'!$B32,0,F$13)*OFFSET('Composition%'!$B32,0,F$14)))-IF(F$2=2,0,OFFSET('Composition%'!$B32,0,F$17)*OFFSET('Composition%'!$B32,0,F$18)*(F$24*EXP(-F$25/($B62+273)/RGas)))</f>
        <v>5.5561206774736608E-3</v>
      </c>
      <c r="G62" s="73">
        <f ca="1">IF(G$2=0,0,G$22*EXP(G$23/($B62+273)/RGas)*(OFFSET('Composition%'!$B32,0,G$13)*OFFSET('Composition%'!$B32,0,G$14)))-IF(G$2=2,0,OFFSET('Composition%'!$B32,0,G$17)*OFFSET('Composition%'!$B32,0,G$18)*(G$24*EXP(-G$25/($B62+273)/RGas)))</f>
        <v>2.0698938668096316E-3</v>
      </c>
      <c r="H62" s="73">
        <f ca="1">IF(H$2=0,0,H$22*EXP(H$23/($B62+273)/RGas)*(OFFSET('Composition%'!$B32,0,H$13)*OFFSET('Composition%'!$B32,0,H$14)))-IF(H$2=2,0,OFFSET('Composition%'!$B32,0,H$17)*OFFSET('Composition%'!$B32,0,H$18)*(H$24*EXP(-H$25/($B62+273)/RGas)))</f>
        <v>-1.7161714663325166E-6</v>
      </c>
      <c r="I62" s="73">
        <f ca="1">IF(I$2=0,0,I$22*EXP(I$23/($B62+273)/RGas)*(OFFSET('Composition%'!$B32,0,I$13)*OFFSET('Composition%'!$B32,0,I$14)))-IF(I$2=2,0,OFFSET('Composition%'!$B32,0,I$17)*OFFSET('Composition%'!$B32,0,I$18)*(I$24*EXP(-I$25/($B62+273)/RGas)))</f>
        <v>-5.0502985952035522E-4</v>
      </c>
      <c r="J62" s="73"/>
      <c r="K62" s="73">
        <f ca="1">IF(K$2=0,0,K$22*EXP(K$23/($B62+273)/RGas)*(OFFSET('Composition%'!$B32,0,K$13)*OFFSET('Composition%'!$B32,0,K$14)))-IF(K$2=2,0,OFFSET('Composition%'!$B32,0,K$17)*OFFSET('Composition%'!$B32,0,K$18)*(K$24*EXP(-K$25/($B62+273)/RGas)))</f>
        <v>2.1984201890811197E-2</v>
      </c>
      <c r="L62" s="73">
        <f ca="1">IF(L$2=0,0,L$22*EXP(L$23/($B62+273)/RGas)*(OFFSET('Composition%'!$B32,0,L$13)*OFFSET('Composition%'!$B32,0,L$14)))-IF(L$2=2,0,OFFSET('Composition%'!$B32,0,L$17)*OFFSET('Composition%'!$B32,0,L$18)*(L$24*EXP(-L$25/($B62+273)/RGas)))</f>
        <v>-3.1347124359064936E-3</v>
      </c>
      <c r="M62" s="73">
        <f ca="1">IF(M$2=0,0,M$22*EXP(M$23/($B62+273)/RGas)*(OFFSET('Composition%'!$B32,0,M$13)*OFFSET('Composition%'!$B32,0,M$14)))-IF(M$2=2,0,OFFSET('Composition%'!$B32,0,M$17)*OFFSET('Composition%'!$B32,0,M$18)*(M$24*EXP(-M$25/($B62+273)/RGas)))</f>
        <v>0</v>
      </c>
      <c r="N62" s="179"/>
      <c r="O62" s="73">
        <f ca="1">IF(O$2=0,0,O$22*EXP(O$23/($B62+273)/RGas)*(OFFSET('Composition%'!$B32,0,O$13)*OFFSET('Composition%'!$B32,0,O$14)))-IF(O$2=2,0,OFFSET('Composition%'!$B32,0,O$17)*OFFSET('Composition%'!$B32,0,O$18)*(O$24*EXP(-O$25/($B62+273)/RGas)))</f>
        <v>0</v>
      </c>
      <c r="P62" s="73">
        <f ca="1">IF(P$2=0,0,P$22*EXP(P$23/($B62+273)/RGas)*(OFFSET('Composition%'!$B32,0,P$13)*OFFSET('Composition%'!$B32,0,P$14)))-IF(P$2=2,0,OFFSET('Composition%'!$B32,0,P$17)*OFFSET('Composition%'!$B32,0,P$18)*(P$24*EXP(-P$25/($B62+273)/RGas)))</f>
        <v>7.1036420656531126E-3</v>
      </c>
      <c r="Q62" s="73">
        <f ca="1">IF(Q$2=0,0,Q$22*EXP(Q$23/($B62+273)/RGas)*(OFFSET('Composition%'!$B32,0,Q$13)*OFFSET('Composition%'!$B32,0,Q$14)))-IF(Q$2=2,0,OFFSET('Composition%'!$B32,0,Q$17)*OFFSET('Composition%'!$B32,0,Q$18)*(Q$24*EXP(-Q$25/($B62+273)/RGas)))</f>
        <v>2.7884260863190186E-5</v>
      </c>
      <c r="R62" s="73">
        <f ca="1">IF(R$2=0,0,R$22*EXP(R$23/($B62+273)/RGas)*(OFFSET('Composition%'!$B32,0,R$13)*OFFSET('Composition%'!$B32,0,R$14)))-IF(R$2=2,0,OFFSET('Composition%'!$B32,0,R$17)*OFFSET('Composition%'!$B32,0,R$18)*(R$24*EXP(-R$25/($B62+273)/RGas)))</f>
        <v>3.3505981638998437E-6</v>
      </c>
      <c r="S62" s="73"/>
      <c r="T62" s="73">
        <f ca="1">IF(T$2=0,0,T$22*EXP(T$23/($B62+273)/RGas)*(OFFSET('Composition%'!$B32,0,T$13)*OFFSET('Composition%'!$B32,0,T$14)))-IF(T$2=2,0,OFFSET('Composition%'!$B32,0,T$17)*OFFSET('Composition%'!$B32,0,T$18)*(T$24*EXP(-T$25/($B62+273)/RGas)))</f>
        <v>3.1759836248079409E-3</v>
      </c>
      <c r="U62" s="73">
        <f ca="1">IF(U$2=0,0,U$22*EXP(U$23/($B62+273)/RGas)*(OFFSET('Composition%'!$B32,0,U$13)*OFFSET('Composition%'!$B32,0,U$14)))-IF(U$2=2,0,OFFSET('Composition%'!$B32,0,U$17)*OFFSET('Composition%'!$B32,0,U$18)*(U$24*EXP(-U$25/($B62+273)/RGas)))</f>
        <v>1.3640918432788034E-4</v>
      </c>
      <c r="V62" s="73">
        <f ca="1">IF(V$2=0,0,V$22*EXP(V$23/($B62+273)/RGas)*(OFFSET('Composition%'!$B32,0,V$13)*OFFSET('Composition%'!$B32,0,V$14)))-IF(V$2=2,0,OFFSET('Composition%'!$B32,0,V$17)*OFFSET('Composition%'!$B32,0,V$18)*(V$24*EXP(-V$25/($B62+273)/RGas)))</f>
        <v>0</v>
      </c>
      <c r="W62" s="73">
        <f ca="1">IF(W$2=0,0,W$22*EXP(W$23/($B62+273)/RGas)*(OFFSET('Composition%'!$B32,0,W$13)*OFFSET('Composition%'!$B32,0,W$14)))-IF(W$2=2,0,OFFSET('Composition%'!$B32,0,W$17)*OFFSET('Composition%'!$B32,0,W$18)*(W$24*EXP(-W$25/($B62+273)/RGas)))</f>
        <v>0</v>
      </c>
      <c r="X62" s="73">
        <f ca="1">IF(X$2=0,0,X$22*EXP(X$23/($B62+273)/RGas)*(OFFSET('Composition%'!$B32,0,X$13)*OFFSET('Composition%'!$B32,0,X$14)))-IF(X$2=2,0,OFFSET('Composition%'!$B32,0,X$17)*OFFSET('Composition%'!$B32,0,X$18)*(X$24*EXP(-X$25/($B62+273)/RGas)))</f>
        <v>2.6729136390694295E-8</v>
      </c>
      <c r="Y62" s="73">
        <f ca="1">IF(Y$2=0,0,Y$22*EXP(Y$23/($B62+273)/RGas)*(OFFSET('Composition%'!$B32,0,Y$13)*OFFSET('Composition%'!$B32,0,Y$14)))-IF(Y$2=2,0,OFFSET('Composition%'!$B32,0,Y$17)*OFFSET('Composition%'!$B32,0,Y$18)*(Y$24*EXP(-Y$25/($B62+273)/RGas)))</f>
        <v>1.3229342435479509E-9</v>
      </c>
      <c r="Z62" s="73">
        <f ca="1">IF(Z$2=0,0,Z$22*EXP(Z$23/($B62+273)/RGas)*(OFFSET('Composition%'!$B32,0,Z$13)*OFFSET('Composition%'!$B32,0,Z$14)))-IF(Z$2=2,0,OFFSET('Composition%'!$B32,0,Z$17)*OFFSET('Composition%'!$B32,0,Z$18)*(Z$24*EXP(-Z$25/($B62+273)/RGas)))</f>
        <v>0</v>
      </c>
      <c r="AA62" s="73">
        <f ca="1">IF(AA$2=0,0,AA$22*EXP(AA$23/($B62+273)/RGas)*(OFFSET('Composition%'!$B32,0,AA$13)*OFFSET('Composition%'!$B32,0,AA$14)))-IF(AA$2=2,0,OFFSET('Composition%'!$B32,0,AA$17)*OFFSET('Composition%'!$B32,0,AA$18)*(AA$24*EXP(-AA$25/($B62+273)/RGas)))</f>
        <v>0</v>
      </c>
      <c r="AB62" s="73">
        <f ca="1">IF(AB$2=0,0,AB$22*EXP(AB$23/($B62+273)/RGas)*(OFFSET('Composition%'!$B32,0,AB$13)*OFFSET('Composition%'!$B32,0,AB$14)))-IF(AB$2=2,0,OFFSET('Composition%'!$B32,0,AB$17)*OFFSET('Composition%'!$B32,0,AB$18)*(AB$24*EXP(-AB$25/($B62+273)/RGas)))</f>
        <v>0</v>
      </c>
      <c r="AC62" s="73">
        <f ca="1">IF(AC$2=0,0,AC$22*EXP(AC$23/($B62+273)/RGas)*(OFFSET('Composition%'!$B32,0,AC$13)*OFFSET('Composition%'!$B32,0,AC$14)))-IF(AC$2=2,0,OFFSET('Composition%'!$B32,0,AC$17)*OFFSET('Composition%'!$B32,0,AC$18)*(AC$24*EXP(-AC$25/($B62+273)/RGas)))</f>
        <v>0</v>
      </c>
      <c r="AD62" s="73">
        <f ca="1">IF(AD$2=0,0,AD$22*EXP(AD$23/($B62+273)/RGas)*(OFFSET('Composition%'!$B32,0,AD$13)*OFFSET('Composition%'!$B32,0,AD$14)))-IF(AD$2=2,0,OFFSET('Composition%'!$B32,0,AD$17)*OFFSET('Composition%'!$B32,0,AD$18)*(AD$24*EXP(-AD$25/($B62+273)/RGas)))</f>
        <v>0</v>
      </c>
      <c r="AE62" s="73">
        <f ca="1">IF(AE$2=0,0,AE$22*EXP(AE$23/($B62+273)/RGas)*(OFFSET('Composition%'!$B32,0,AE$13)*OFFSET('Composition%'!$B32,0,AE$14)))-IF(AE$2=2,0,OFFSET('Composition%'!$B32,0,AE$17)*OFFSET('Composition%'!$B32,0,AE$18)*(AE$24*EXP(-AE$25/($B62+273)/RGas)))</f>
        <v>0</v>
      </c>
      <c r="AF62" s="73"/>
      <c r="AG62" s="73">
        <f ca="1">IF(AG$2=0,0,AG$22*EXP(AG$23/($B62+273)/RGas)*(OFFSET('Composition%'!$B32,0,AG$13)*OFFSET('Composition%'!$B32,0,AG$14)))-IF(AG$2=2,0,OFFSET('Composition%'!$B32,0,AG$17)*OFFSET('Composition%'!$B32,0,AG$18)*(AG$24*EXP(-AG$25/($B62+273)/RGas)))</f>
        <v>0</v>
      </c>
      <c r="AH62" s="73">
        <f ca="1">IF(AH$2=0,0,AH$22*EXP(AH$23/($B62+273)/RGas)*(OFFSET('Composition%'!$B32,0,AH$13)*OFFSET('Composition%'!$B32,0,AH$14)))-IF(AH$2=2,0,OFFSET('Composition%'!$B32,0,AH$17)*OFFSET('Composition%'!$B32,0,AH$18)*(AH$24*EXP(-AH$25/($B62+273)/RGas)))</f>
        <v>0</v>
      </c>
      <c r="AI62" s="73">
        <f ca="1">IF(AI$2=0,0,AI$22*EXP(AI$23/($B62+273)/RGas)*(OFFSET('Composition%'!$B32,0,AI$13)*OFFSET('Composition%'!$B32,0,AI$14)))-IF(AI$2=2,0,OFFSET('Composition%'!$B32,0,AI$17)*OFFSET('Composition%'!$B32,0,AI$18)*(AI$24*EXP(-AI$25/($B62+273)/RGas)))</f>
        <v>0</v>
      </c>
      <c r="AJ62" s="73">
        <f ca="1">IF(AJ$2=0,0,AJ$22*EXP(AJ$23/($B62+273)/RGas)*(OFFSET('Composition%'!$B32,0,AJ$13)*OFFSET('Composition%'!$B32,0,AJ$14)))-IF(AJ$2=2,0,OFFSET('Composition%'!$B32,0,AJ$17)*OFFSET('Composition%'!$B32,0,AJ$18)*(AJ$24*EXP(-AJ$25/($B62+273)/RGas)))</f>
        <v>0</v>
      </c>
      <c r="AK62" s="73">
        <f ca="1">IF(AK$2=0,0,AK$22*EXP(AK$23/($B62+273)/RGas)*(OFFSET('Composition%'!$B32,0,AK$13)*OFFSET('Composition%'!$B32,0,AK$14)))-IF(AK$2=2,0,OFFSET('Composition%'!$B32,0,AK$17)*OFFSET('Composition%'!$B32,0,AK$18)*(AK$24*EXP(-AK$25/($B62+273)/RGas)))</f>
        <v>0</v>
      </c>
      <c r="AL62" s="73">
        <f ca="1">IF(AL$2=0,0,AL$22*EXP(AL$23/($B62+273)/RGas)*(OFFSET('Composition%'!$B32,0,AL$13)*OFFSET('Composition%'!$B32,0,AL$14)))-IF(AL$2=2,0,OFFSET('Composition%'!$B32,0,AL$17)*OFFSET('Composition%'!$B32,0,AL$18)*(AL$24*EXP(-AL$25/($B62+273)/RGas)))</f>
        <v>0</v>
      </c>
      <c r="AM62" s="73"/>
      <c r="AN62" s="73">
        <f ca="1">IF(AN$2=0,0,AN$22*EXP(AN$23/($B62+273)/RGas)*(OFFSET('Composition%'!$B32,0,AN$13)*OFFSET('Composition%'!$B32,0,AN$14)))-IF(AN$2=2,0,OFFSET('Composition%'!$B32,0,AN$17)*OFFSET('Composition%'!$B32,0,AN$18)*(AN$24*EXP(-AN$25/($B62+273)/RGas)))</f>
        <v>0</v>
      </c>
      <c r="AO62" s="73">
        <f ca="1">IF(AO$2=0,0,AO$22*EXP(AO$23/($B62+273)/RGas)*(OFFSET('Composition%'!$B32,0,AO$13)*OFFSET('Composition%'!$B32,0,AO$14)))-IF(AO$2=2,0,OFFSET('Composition%'!$B32,0,AO$17)*OFFSET('Composition%'!$B32,0,AO$18)*(AO$24*EXP(-AO$25/($B62+273)/RGas)))</f>
        <v>0</v>
      </c>
      <c r="AP62" s="73">
        <f ca="1">IF(AP$2=0,0,AP$22*EXP(AP$23/($B62+273)/RGas)*(OFFSET('Composition%'!$B32,0,AP$13)*OFFSET('Composition%'!$B32,0,AP$14)))-IF(AP$2=2,0,OFFSET('Composition%'!$B32,0,AP$17)*OFFSET('Composition%'!$B32,0,AP$18)*(AP$24*EXP(-AP$25/($B62+273)/RGas)))</f>
        <v>2.6531196960196288E-12</v>
      </c>
      <c r="AQ62" s="73">
        <f ca="1">IF(AQ$2=0,0,AQ$22*EXP(AQ$23/($B62+273)/RGas)*(OFFSET('Composition%'!$B32,0,AQ$13)*OFFSET('Composition%'!$B32,0,AQ$14)))-IF(AQ$2=2,0,OFFSET('Composition%'!$B32,0,AQ$17)*OFFSET('Composition%'!$B32,0,AQ$18)*(AQ$24*EXP(-AQ$25/($B62+273)/RGas)))</f>
        <v>0</v>
      </c>
      <c r="AR62" s="73">
        <f ca="1">IF(AR$2=0,0,AR$22*EXP(AR$23/($B62+273)/RGas)*(OFFSET('Composition%'!$B32,0,AR$13)*OFFSET('Composition%'!$B32,0,AR$14)))-IF(AR$2=2,0,OFFSET('Composition%'!$B32,0,AR$17)*OFFSET('Composition%'!$B32,0,AR$18)*(AR$24*EXP(-AR$25/($B62+273)/RGas)))</f>
        <v>0</v>
      </c>
      <c r="AS62" s="73"/>
    </row>
    <row r="63" spans="1:45">
      <c r="A63" s="3">
        <f t="shared" si="18"/>
        <v>1.5500000000000007</v>
      </c>
      <c r="B63" s="60">
        <f ca="1">'Composition%'!B33</f>
        <v>412.37337742552785</v>
      </c>
      <c r="C63">
        <f t="shared" si="20"/>
        <v>30</v>
      </c>
      <c r="D63" s="4" t="e">
        <f ca="1">('Composition%'!BV33*ReactionRateK1!C63)^3</f>
        <v>#DIV/0!</v>
      </c>
      <c r="E63" s="4"/>
      <c r="F63" s="73">
        <f ca="1">IF(F$2=0,0,F$22*EXP(F$23/($B63+273)/RGas)*(OFFSET('Composition%'!$B33,0,F$13)*OFFSET('Composition%'!$B33,0,F$14)))-IF(F$2=2,0,OFFSET('Composition%'!$B33,0,F$17)*OFFSET('Composition%'!$B33,0,F$18)*(F$24*EXP(-F$25/($B63+273)/RGas)))</f>
        <v>5.4265571806969507E-3</v>
      </c>
      <c r="G63" s="73">
        <f ca="1">IF(G$2=0,0,G$22*EXP(G$23/($B63+273)/RGas)*(OFFSET('Composition%'!$B33,0,G$13)*OFFSET('Composition%'!$B33,0,G$14)))-IF(G$2=2,0,OFFSET('Composition%'!$B33,0,G$17)*OFFSET('Composition%'!$B33,0,G$18)*(G$24*EXP(-G$25/($B63+273)/RGas)))</f>
        <v>2.0247540594872985E-3</v>
      </c>
      <c r="H63" s="73">
        <f ca="1">IF(H$2=0,0,H$22*EXP(H$23/($B63+273)/RGas)*(OFFSET('Composition%'!$B33,0,H$13)*OFFSET('Composition%'!$B33,0,H$14)))-IF(H$2=2,0,OFFSET('Composition%'!$B33,0,H$17)*OFFSET('Composition%'!$B33,0,H$18)*(H$24*EXP(-H$25/($B63+273)/RGas)))</f>
        <v>-1.7756554144345163E-6</v>
      </c>
      <c r="I63" s="73">
        <f ca="1">IF(I$2=0,0,I$22*EXP(I$23/($B63+273)/RGas)*(OFFSET('Composition%'!$B33,0,I$13)*OFFSET('Composition%'!$B33,0,I$14)))-IF(I$2=2,0,OFFSET('Composition%'!$B33,0,I$17)*OFFSET('Composition%'!$B33,0,I$18)*(I$24*EXP(-I$25/($B63+273)/RGas)))</f>
        <v>-4.420657945811556E-4</v>
      </c>
      <c r="J63" s="73"/>
      <c r="K63" s="73">
        <f ca="1">IF(K$2=0,0,K$22*EXP(K$23/($B63+273)/RGas)*(OFFSET('Composition%'!$B33,0,K$13)*OFFSET('Composition%'!$B33,0,K$14)))-IF(K$2=2,0,OFFSET('Composition%'!$B33,0,K$17)*OFFSET('Composition%'!$B33,0,K$18)*(K$24*EXP(-K$25/($B63+273)/RGas)))</f>
        <v>2.1618020080232725E-2</v>
      </c>
      <c r="L63" s="73">
        <f ca="1">IF(L$2=0,0,L$22*EXP(L$23/($B63+273)/RGas)*(OFFSET('Composition%'!$B33,0,L$13)*OFFSET('Composition%'!$B33,0,L$14)))-IF(L$2=2,0,OFFSET('Composition%'!$B33,0,L$17)*OFFSET('Composition%'!$B33,0,L$18)*(L$24*EXP(-L$25/($B63+273)/RGas)))</f>
        <v>-3.1942747649768024E-3</v>
      </c>
      <c r="M63" s="73">
        <f ca="1">IF(M$2=0,0,M$22*EXP(M$23/($B63+273)/RGas)*(OFFSET('Composition%'!$B33,0,M$13)*OFFSET('Composition%'!$B33,0,M$14)))-IF(M$2=2,0,OFFSET('Composition%'!$B33,0,M$17)*OFFSET('Composition%'!$B33,0,M$18)*(M$24*EXP(-M$25/($B63+273)/RGas)))</f>
        <v>0</v>
      </c>
      <c r="N63" s="179"/>
      <c r="O63" s="73">
        <f ca="1">IF(O$2=0,0,O$22*EXP(O$23/($B63+273)/RGas)*(OFFSET('Composition%'!$B33,0,O$13)*OFFSET('Composition%'!$B33,0,O$14)))-IF(O$2=2,0,OFFSET('Composition%'!$B33,0,O$17)*OFFSET('Composition%'!$B33,0,O$18)*(O$24*EXP(-O$25/($B63+273)/RGas)))</f>
        <v>0</v>
      </c>
      <c r="P63" s="73">
        <f ca="1">IF(P$2=0,0,P$22*EXP(P$23/($B63+273)/RGas)*(OFFSET('Composition%'!$B33,0,P$13)*OFFSET('Composition%'!$B33,0,P$14)))-IF(P$2=2,0,OFFSET('Composition%'!$B33,0,P$17)*OFFSET('Composition%'!$B33,0,P$18)*(P$24*EXP(-P$25/($B63+273)/RGas)))</f>
        <v>7.3281919780657451E-3</v>
      </c>
      <c r="Q63" s="73">
        <f ca="1">IF(Q$2=0,0,Q$22*EXP(Q$23/($B63+273)/RGas)*(OFFSET('Composition%'!$B33,0,Q$13)*OFFSET('Composition%'!$B33,0,Q$14)))-IF(Q$2=2,0,OFFSET('Composition%'!$B33,0,Q$17)*OFFSET('Composition%'!$B33,0,Q$18)*(Q$24*EXP(-Q$25/($B63+273)/RGas)))</f>
        <v>2.9253069860697877E-5</v>
      </c>
      <c r="R63" s="73">
        <f ca="1">IF(R$2=0,0,R$22*EXP(R$23/($B63+273)/RGas)*(OFFSET('Composition%'!$B33,0,R$13)*OFFSET('Composition%'!$B33,0,R$14)))-IF(R$2=2,0,OFFSET('Composition%'!$B33,0,R$17)*OFFSET('Composition%'!$B33,0,R$18)*(R$24*EXP(-R$25/($B63+273)/RGas)))</f>
        <v>3.6012805871844615E-6</v>
      </c>
      <c r="S63" s="73"/>
      <c r="T63" s="73">
        <f ca="1">IF(T$2=0,0,T$22*EXP(T$23/($B63+273)/RGas)*(OFFSET('Composition%'!$B33,0,T$13)*OFFSET('Composition%'!$B33,0,T$14)))-IF(T$2=2,0,OFFSET('Composition%'!$B33,0,T$17)*OFFSET('Composition%'!$B33,0,T$18)*(T$24*EXP(-T$25/($B63+273)/RGas)))</f>
        <v>2.9819937561289716E-3</v>
      </c>
      <c r="U63" s="73">
        <f ca="1">IF(U$2=0,0,U$22*EXP(U$23/($B63+273)/RGas)*(OFFSET('Composition%'!$B33,0,U$13)*OFFSET('Composition%'!$B33,0,U$14)))-IF(U$2=2,0,OFFSET('Composition%'!$B33,0,U$17)*OFFSET('Composition%'!$B33,0,U$18)*(U$24*EXP(-U$25/($B63+273)/RGas)))</f>
        <v>1.2244485277333538E-4</v>
      </c>
      <c r="V63" s="73">
        <f ca="1">IF(V$2=0,0,V$22*EXP(V$23/($B63+273)/RGas)*(OFFSET('Composition%'!$B33,0,V$13)*OFFSET('Composition%'!$B33,0,V$14)))-IF(V$2=2,0,OFFSET('Composition%'!$B33,0,V$17)*OFFSET('Composition%'!$B33,0,V$18)*(V$24*EXP(-V$25/($B63+273)/RGas)))</f>
        <v>0</v>
      </c>
      <c r="W63" s="73">
        <f ca="1">IF(W$2=0,0,W$22*EXP(W$23/($B63+273)/RGas)*(OFFSET('Composition%'!$B33,0,W$13)*OFFSET('Composition%'!$B33,0,W$14)))-IF(W$2=2,0,OFFSET('Composition%'!$B33,0,W$17)*OFFSET('Composition%'!$B33,0,W$18)*(W$24*EXP(-W$25/($B63+273)/RGas)))</f>
        <v>0</v>
      </c>
      <c r="X63" s="73">
        <f ca="1">IF(X$2=0,0,X$22*EXP(X$23/($B63+273)/RGas)*(OFFSET('Composition%'!$B33,0,X$13)*OFFSET('Composition%'!$B33,0,X$14)))-IF(X$2=2,0,OFFSET('Composition%'!$B33,0,X$17)*OFFSET('Composition%'!$B33,0,X$18)*(X$24*EXP(-X$25/($B63+273)/RGas)))</f>
        <v>2.6612370969196343E-8</v>
      </c>
      <c r="Y63" s="73">
        <f ca="1">IF(Y$2=0,0,Y$22*EXP(Y$23/($B63+273)/RGas)*(OFFSET('Composition%'!$B33,0,Y$13)*OFFSET('Composition%'!$B33,0,Y$14)))-IF(Y$2=2,0,OFFSET('Composition%'!$B33,0,Y$17)*OFFSET('Composition%'!$B33,0,Y$18)*(Y$24*EXP(-Y$25/($B63+273)/RGas)))</f>
        <v>1.3171550454360462E-9</v>
      </c>
      <c r="Z63" s="73">
        <f ca="1">IF(Z$2=0,0,Z$22*EXP(Z$23/($B63+273)/RGas)*(OFFSET('Composition%'!$B33,0,Z$13)*OFFSET('Composition%'!$B33,0,Z$14)))-IF(Z$2=2,0,OFFSET('Composition%'!$B33,0,Z$17)*OFFSET('Composition%'!$B33,0,Z$18)*(Z$24*EXP(-Z$25/($B63+273)/RGas)))</f>
        <v>0</v>
      </c>
      <c r="AA63" s="73">
        <f ca="1">IF(AA$2=0,0,AA$22*EXP(AA$23/($B63+273)/RGas)*(OFFSET('Composition%'!$B33,0,AA$13)*OFFSET('Composition%'!$B33,0,AA$14)))-IF(AA$2=2,0,OFFSET('Composition%'!$B33,0,AA$17)*OFFSET('Composition%'!$B33,0,AA$18)*(AA$24*EXP(-AA$25/($B63+273)/RGas)))</f>
        <v>0</v>
      </c>
      <c r="AB63" s="73">
        <f ca="1">IF(AB$2=0,0,AB$22*EXP(AB$23/($B63+273)/RGas)*(OFFSET('Composition%'!$B33,0,AB$13)*OFFSET('Composition%'!$B33,0,AB$14)))-IF(AB$2=2,0,OFFSET('Composition%'!$B33,0,AB$17)*OFFSET('Composition%'!$B33,0,AB$18)*(AB$24*EXP(-AB$25/($B63+273)/RGas)))</f>
        <v>0</v>
      </c>
      <c r="AC63" s="73">
        <f ca="1">IF(AC$2=0,0,AC$22*EXP(AC$23/($B63+273)/RGas)*(OFFSET('Composition%'!$B33,0,AC$13)*OFFSET('Composition%'!$B33,0,AC$14)))-IF(AC$2=2,0,OFFSET('Composition%'!$B33,0,AC$17)*OFFSET('Composition%'!$B33,0,AC$18)*(AC$24*EXP(-AC$25/($B63+273)/RGas)))</f>
        <v>0</v>
      </c>
      <c r="AD63" s="73">
        <f ca="1">IF(AD$2=0,0,AD$22*EXP(AD$23/($B63+273)/RGas)*(OFFSET('Composition%'!$B33,0,AD$13)*OFFSET('Composition%'!$B33,0,AD$14)))-IF(AD$2=2,0,OFFSET('Composition%'!$B33,0,AD$17)*OFFSET('Composition%'!$B33,0,AD$18)*(AD$24*EXP(-AD$25/($B63+273)/RGas)))</f>
        <v>0</v>
      </c>
      <c r="AE63" s="73">
        <f ca="1">IF(AE$2=0,0,AE$22*EXP(AE$23/($B63+273)/RGas)*(OFFSET('Composition%'!$B33,0,AE$13)*OFFSET('Composition%'!$B33,0,AE$14)))-IF(AE$2=2,0,OFFSET('Composition%'!$B33,0,AE$17)*OFFSET('Composition%'!$B33,0,AE$18)*(AE$24*EXP(-AE$25/($B63+273)/RGas)))</f>
        <v>0</v>
      </c>
      <c r="AF63" s="73"/>
      <c r="AG63" s="73">
        <f ca="1">IF(AG$2=0,0,AG$22*EXP(AG$23/($B63+273)/RGas)*(OFFSET('Composition%'!$B33,0,AG$13)*OFFSET('Composition%'!$B33,0,AG$14)))-IF(AG$2=2,0,OFFSET('Composition%'!$B33,0,AG$17)*OFFSET('Composition%'!$B33,0,AG$18)*(AG$24*EXP(-AG$25/($B63+273)/RGas)))</f>
        <v>0</v>
      </c>
      <c r="AH63" s="73">
        <f ca="1">IF(AH$2=0,0,AH$22*EXP(AH$23/($B63+273)/RGas)*(OFFSET('Composition%'!$B33,0,AH$13)*OFFSET('Composition%'!$B33,0,AH$14)))-IF(AH$2=2,0,OFFSET('Composition%'!$B33,0,AH$17)*OFFSET('Composition%'!$B33,0,AH$18)*(AH$24*EXP(-AH$25/($B63+273)/RGas)))</f>
        <v>0</v>
      </c>
      <c r="AI63" s="73">
        <f ca="1">IF(AI$2=0,0,AI$22*EXP(AI$23/($B63+273)/RGas)*(OFFSET('Composition%'!$B33,0,AI$13)*OFFSET('Composition%'!$B33,0,AI$14)))-IF(AI$2=2,0,OFFSET('Composition%'!$B33,0,AI$17)*OFFSET('Composition%'!$B33,0,AI$18)*(AI$24*EXP(-AI$25/($B63+273)/RGas)))</f>
        <v>0</v>
      </c>
      <c r="AJ63" s="73">
        <f ca="1">IF(AJ$2=0,0,AJ$22*EXP(AJ$23/($B63+273)/RGas)*(OFFSET('Composition%'!$B33,0,AJ$13)*OFFSET('Composition%'!$B33,0,AJ$14)))-IF(AJ$2=2,0,OFFSET('Composition%'!$B33,0,AJ$17)*OFFSET('Composition%'!$B33,0,AJ$18)*(AJ$24*EXP(-AJ$25/($B63+273)/RGas)))</f>
        <v>0</v>
      </c>
      <c r="AK63" s="73">
        <f ca="1">IF(AK$2=0,0,AK$22*EXP(AK$23/($B63+273)/RGas)*(OFFSET('Composition%'!$B33,0,AK$13)*OFFSET('Composition%'!$B33,0,AK$14)))-IF(AK$2=2,0,OFFSET('Composition%'!$B33,0,AK$17)*OFFSET('Composition%'!$B33,0,AK$18)*(AK$24*EXP(-AK$25/($B63+273)/RGas)))</f>
        <v>0</v>
      </c>
      <c r="AL63" s="73">
        <f ca="1">IF(AL$2=0,0,AL$22*EXP(AL$23/($B63+273)/RGas)*(OFFSET('Composition%'!$B33,0,AL$13)*OFFSET('Composition%'!$B33,0,AL$14)))-IF(AL$2=2,0,OFFSET('Composition%'!$B33,0,AL$17)*OFFSET('Composition%'!$B33,0,AL$18)*(AL$24*EXP(-AL$25/($B63+273)/RGas)))</f>
        <v>0</v>
      </c>
      <c r="AM63" s="73"/>
      <c r="AN63" s="73">
        <f ca="1">IF(AN$2=0,0,AN$22*EXP(AN$23/($B63+273)/RGas)*(OFFSET('Composition%'!$B33,0,AN$13)*OFFSET('Composition%'!$B33,0,AN$14)))-IF(AN$2=2,0,OFFSET('Composition%'!$B33,0,AN$17)*OFFSET('Composition%'!$B33,0,AN$18)*(AN$24*EXP(-AN$25/($B63+273)/RGas)))</f>
        <v>0</v>
      </c>
      <c r="AO63" s="73">
        <f ca="1">IF(AO$2=0,0,AO$22*EXP(AO$23/($B63+273)/RGas)*(OFFSET('Composition%'!$B33,0,AO$13)*OFFSET('Composition%'!$B33,0,AO$14)))-IF(AO$2=2,0,OFFSET('Composition%'!$B33,0,AO$17)*OFFSET('Composition%'!$B33,0,AO$18)*(AO$24*EXP(-AO$25/($B63+273)/RGas)))</f>
        <v>0</v>
      </c>
      <c r="AP63" s="73">
        <f ca="1">IF(AP$2=0,0,AP$22*EXP(AP$23/($B63+273)/RGas)*(OFFSET('Composition%'!$B33,0,AP$13)*OFFSET('Composition%'!$B33,0,AP$14)))-IF(AP$2=2,0,OFFSET('Composition%'!$B33,0,AP$17)*OFFSET('Composition%'!$B33,0,AP$18)*(AP$24*EXP(-AP$25/($B63+273)/RGas)))</f>
        <v>2.658244796147465E-12</v>
      </c>
      <c r="AQ63" s="73">
        <f ca="1">IF(AQ$2=0,0,AQ$22*EXP(AQ$23/($B63+273)/RGas)*(OFFSET('Composition%'!$B33,0,AQ$13)*OFFSET('Composition%'!$B33,0,AQ$14)))-IF(AQ$2=2,0,OFFSET('Composition%'!$B33,0,AQ$17)*OFFSET('Composition%'!$B33,0,AQ$18)*(AQ$24*EXP(-AQ$25/($B63+273)/RGas)))</f>
        <v>0</v>
      </c>
      <c r="AR63" s="73">
        <f ca="1">IF(AR$2=0,0,AR$22*EXP(AR$23/($B63+273)/RGas)*(OFFSET('Composition%'!$B33,0,AR$13)*OFFSET('Composition%'!$B33,0,AR$14)))-IF(AR$2=2,0,OFFSET('Composition%'!$B33,0,AR$17)*OFFSET('Composition%'!$B33,0,AR$18)*(AR$24*EXP(-AR$25/($B63+273)/RGas)))</f>
        <v>0</v>
      </c>
      <c r="AS63" s="73"/>
    </row>
    <row r="64" spans="1:45">
      <c r="A64" s="3">
        <f t="shared" si="18"/>
        <v>1.6000000000000008</v>
      </c>
      <c r="B64" s="60">
        <f ca="1">'Composition%'!B34</f>
        <v>412.49960214893935</v>
      </c>
      <c r="C64">
        <f t="shared" si="20"/>
        <v>30</v>
      </c>
      <c r="D64" s="4" t="e">
        <f ca="1">('Composition%'!BV34*ReactionRateK1!C64)^3</f>
        <v>#DIV/0!</v>
      </c>
      <c r="E64" s="4"/>
      <c r="F64" s="73">
        <f ca="1">IF(F$2=0,0,F$22*EXP(F$23/($B64+273)/RGas)*(OFFSET('Composition%'!$B34,0,F$13)*OFFSET('Composition%'!$B34,0,F$14)))-IF(F$2=2,0,OFFSET('Composition%'!$B34,0,F$17)*OFFSET('Composition%'!$B34,0,F$18)*(F$24*EXP(-F$25/($B64+273)/RGas)))</f>
        <v>5.3009629291956616E-3</v>
      </c>
      <c r="G64" s="73">
        <f ca="1">IF(G$2=0,0,G$22*EXP(G$23/($B64+273)/RGas)*(OFFSET('Composition%'!$B34,0,G$13)*OFFSET('Composition%'!$B34,0,G$14)))-IF(G$2=2,0,OFFSET('Composition%'!$B34,0,G$17)*OFFSET('Composition%'!$B34,0,G$18)*(G$24*EXP(-G$25/($B64+273)/RGas)))</f>
        <v>1.9809818880559974E-3</v>
      </c>
      <c r="H64" s="73">
        <f ca="1">IF(H$2=0,0,H$22*EXP(H$23/($B64+273)/RGas)*(OFFSET('Composition%'!$B34,0,H$13)*OFFSET('Composition%'!$B34,0,H$14)))-IF(H$2=2,0,OFFSET('Composition%'!$B34,0,H$17)*OFFSET('Composition%'!$B34,0,H$18)*(H$24*EXP(-H$25/($B64+273)/RGas)))</f>
        <v>-1.8327505541291692E-6</v>
      </c>
      <c r="I64" s="73">
        <f ca="1">IF(I$2=0,0,I$22*EXP(I$23/($B64+273)/RGas)*(OFFSET('Composition%'!$B34,0,I$13)*OFFSET('Composition%'!$B34,0,I$14)))-IF(I$2=2,0,OFFSET('Composition%'!$B34,0,I$17)*OFFSET('Composition%'!$B34,0,I$18)*(I$24*EXP(-I$25/($B64+273)/RGas)))</f>
        <v>-3.860503429209092E-4</v>
      </c>
      <c r="J64" s="73"/>
      <c r="K64" s="73">
        <f ca="1">IF(K$2=0,0,K$22*EXP(K$23/($B64+273)/RGas)*(OFFSET('Composition%'!$B34,0,K$13)*OFFSET('Composition%'!$B34,0,K$14)))-IF(K$2=2,0,OFFSET('Composition%'!$B34,0,K$17)*OFFSET('Composition%'!$B34,0,K$18)*(K$24*EXP(-K$25/($B64+273)/RGas)))</f>
        <v>2.1257205970499151E-2</v>
      </c>
      <c r="L64" s="73">
        <f ca="1">IF(L$2=0,0,L$22*EXP(L$23/($B64+273)/RGas)*(OFFSET('Composition%'!$B34,0,L$13)*OFFSET('Composition%'!$B34,0,L$14)))-IF(L$2=2,0,OFFSET('Composition%'!$B34,0,L$17)*OFFSET('Composition%'!$B34,0,L$18)*(L$24*EXP(-L$25/($B64+273)/RGas)))</f>
        <v>-3.2383759926583799E-3</v>
      </c>
      <c r="M64" s="73">
        <f ca="1">IF(M$2=0,0,M$22*EXP(M$23/($B64+273)/RGas)*(OFFSET('Composition%'!$B34,0,M$13)*OFFSET('Composition%'!$B34,0,M$14)))-IF(M$2=2,0,OFFSET('Composition%'!$B34,0,M$17)*OFFSET('Composition%'!$B34,0,M$18)*(M$24*EXP(-M$25/($B64+273)/RGas)))</f>
        <v>0</v>
      </c>
      <c r="N64" s="179"/>
      <c r="O64" s="73">
        <f ca="1">IF(O$2=0,0,O$22*EXP(O$23/($B64+273)/RGas)*(OFFSET('Composition%'!$B34,0,O$13)*OFFSET('Composition%'!$B34,0,O$14)))-IF(O$2=2,0,OFFSET('Composition%'!$B34,0,O$17)*OFFSET('Composition%'!$B34,0,O$18)*(O$24*EXP(-O$25/($B64+273)/RGas)))</f>
        <v>0</v>
      </c>
      <c r="P64" s="73">
        <f ca="1">IF(P$2=0,0,P$22*EXP(P$23/($B64+273)/RGas)*(OFFSET('Composition%'!$B34,0,P$13)*OFFSET('Composition%'!$B34,0,P$14)))-IF(P$2=2,0,OFFSET('Composition%'!$B34,0,P$17)*OFFSET('Composition%'!$B34,0,P$18)*(P$24*EXP(-P$25/($B64+273)/RGas)))</f>
        <v>7.543956524028241E-3</v>
      </c>
      <c r="Q64" s="73">
        <f ca="1">IF(Q$2=0,0,Q$22*EXP(Q$23/($B64+273)/RGas)*(OFFSET('Composition%'!$B34,0,Q$13)*OFFSET('Composition%'!$B34,0,Q$14)))-IF(Q$2=2,0,OFFSET('Composition%'!$B34,0,Q$17)*OFFSET('Composition%'!$B34,0,Q$18)*(Q$24*EXP(-Q$25/($B64+273)/RGas)))</f>
        <v>3.0630704734765136E-5</v>
      </c>
      <c r="R64" s="73">
        <f ca="1">IF(R$2=0,0,R$22*EXP(R$23/($B64+273)/RGas)*(OFFSET('Composition%'!$B34,0,R$13)*OFFSET('Composition%'!$B34,0,R$14)))-IF(R$2=2,0,OFFSET('Composition%'!$B34,0,R$17)*OFFSET('Composition%'!$B34,0,R$18)*(R$24*EXP(-R$25/($B64+273)/RGas)))</f>
        <v>3.8628995320896452E-6</v>
      </c>
      <c r="S64" s="73"/>
      <c r="T64" s="73">
        <f ca="1">IF(T$2=0,0,T$22*EXP(T$23/($B64+273)/RGas)*(OFFSET('Composition%'!$B34,0,T$13)*OFFSET('Composition%'!$B34,0,T$14)))-IF(T$2=2,0,OFFSET('Composition%'!$B34,0,T$17)*OFFSET('Composition%'!$B34,0,T$18)*(T$24*EXP(-T$25/($B64+273)/RGas)))</f>
        <v>2.7991652988376813E-3</v>
      </c>
      <c r="U64" s="73">
        <f ca="1">IF(U$2=0,0,U$22*EXP(U$23/($B64+273)/RGas)*(OFFSET('Composition%'!$B34,0,U$13)*OFFSET('Composition%'!$B34,0,U$14)))-IF(U$2=2,0,OFFSET('Composition%'!$B34,0,U$17)*OFFSET('Composition%'!$B34,0,U$18)*(U$24*EXP(-U$25/($B64+273)/RGas)))</f>
        <v>1.0999078987942015E-4</v>
      </c>
      <c r="V64" s="73">
        <f ca="1">IF(V$2=0,0,V$22*EXP(V$23/($B64+273)/RGas)*(OFFSET('Composition%'!$B34,0,V$13)*OFFSET('Composition%'!$B34,0,V$14)))-IF(V$2=2,0,OFFSET('Composition%'!$B34,0,V$17)*OFFSET('Composition%'!$B34,0,V$18)*(V$24*EXP(-V$25/($B64+273)/RGas)))</f>
        <v>0</v>
      </c>
      <c r="W64" s="73">
        <f ca="1">IF(W$2=0,0,W$22*EXP(W$23/($B64+273)/RGas)*(OFFSET('Composition%'!$B34,0,W$13)*OFFSET('Composition%'!$B34,0,W$14)))-IF(W$2=2,0,OFFSET('Composition%'!$B34,0,W$17)*OFFSET('Composition%'!$B34,0,W$18)*(W$24*EXP(-W$25/($B64+273)/RGas)))</f>
        <v>0</v>
      </c>
      <c r="X64" s="73">
        <f ca="1">IF(X$2=0,0,X$22*EXP(X$23/($B64+273)/RGas)*(OFFSET('Composition%'!$B34,0,X$13)*OFFSET('Composition%'!$B34,0,X$14)))-IF(X$2=2,0,OFFSET('Composition%'!$B34,0,X$17)*OFFSET('Composition%'!$B34,0,X$18)*(X$24*EXP(-X$25/($B64+273)/RGas)))</f>
        <v>2.6502936191066683E-8</v>
      </c>
      <c r="Y64" s="73">
        <f ca="1">IF(Y$2=0,0,Y$22*EXP(Y$23/($B64+273)/RGas)*(OFFSET('Composition%'!$B34,0,Y$13)*OFFSET('Composition%'!$B34,0,Y$14)))-IF(Y$2=2,0,OFFSET('Composition%'!$B34,0,Y$17)*OFFSET('Composition%'!$B34,0,Y$18)*(Y$24*EXP(-Y$25/($B64+273)/RGas)))</f>
        <v>1.3117386708361844E-9</v>
      </c>
      <c r="Z64" s="73">
        <f ca="1">IF(Z$2=0,0,Z$22*EXP(Z$23/($B64+273)/RGas)*(OFFSET('Composition%'!$B34,0,Z$13)*OFFSET('Composition%'!$B34,0,Z$14)))-IF(Z$2=2,0,OFFSET('Composition%'!$B34,0,Z$17)*OFFSET('Composition%'!$B34,0,Z$18)*(Z$24*EXP(-Z$25/($B64+273)/RGas)))</f>
        <v>0</v>
      </c>
      <c r="AA64" s="73">
        <f ca="1">IF(AA$2=0,0,AA$22*EXP(AA$23/($B64+273)/RGas)*(OFFSET('Composition%'!$B34,0,AA$13)*OFFSET('Composition%'!$B34,0,AA$14)))-IF(AA$2=2,0,OFFSET('Composition%'!$B34,0,AA$17)*OFFSET('Composition%'!$B34,0,AA$18)*(AA$24*EXP(-AA$25/($B64+273)/RGas)))</f>
        <v>0</v>
      </c>
      <c r="AB64" s="73">
        <f ca="1">IF(AB$2=0,0,AB$22*EXP(AB$23/($B64+273)/RGas)*(OFFSET('Composition%'!$B34,0,AB$13)*OFFSET('Composition%'!$B34,0,AB$14)))-IF(AB$2=2,0,OFFSET('Composition%'!$B34,0,AB$17)*OFFSET('Composition%'!$B34,0,AB$18)*(AB$24*EXP(-AB$25/($B64+273)/RGas)))</f>
        <v>0</v>
      </c>
      <c r="AC64" s="73">
        <f ca="1">IF(AC$2=0,0,AC$22*EXP(AC$23/($B64+273)/RGas)*(OFFSET('Composition%'!$B34,0,AC$13)*OFFSET('Composition%'!$B34,0,AC$14)))-IF(AC$2=2,0,OFFSET('Composition%'!$B34,0,AC$17)*OFFSET('Composition%'!$B34,0,AC$18)*(AC$24*EXP(-AC$25/($B64+273)/RGas)))</f>
        <v>0</v>
      </c>
      <c r="AD64" s="73">
        <f ca="1">IF(AD$2=0,0,AD$22*EXP(AD$23/($B64+273)/RGas)*(OFFSET('Composition%'!$B34,0,AD$13)*OFFSET('Composition%'!$B34,0,AD$14)))-IF(AD$2=2,0,OFFSET('Composition%'!$B34,0,AD$17)*OFFSET('Composition%'!$B34,0,AD$18)*(AD$24*EXP(-AD$25/($B64+273)/RGas)))</f>
        <v>0</v>
      </c>
      <c r="AE64" s="73">
        <f ca="1">IF(AE$2=0,0,AE$22*EXP(AE$23/($B64+273)/RGas)*(OFFSET('Composition%'!$B34,0,AE$13)*OFFSET('Composition%'!$B34,0,AE$14)))-IF(AE$2=2,0,OFFSET('Composition%'!$B34,0,AE$17)*OFFSET('Composition%'!$B34,0,AE$18)*(AE$24*EXP(-AE$25/($B64+273)/RGas)))</f>
        <v>0</v>
      </c>
      <c r="AF64" s="73"/>
      <c r="AG64" s="73">
        <f ca="1">IF(AG$2=0,0,AG$22*EXP(AG$23/($B64+273)/RGas)*(OFFSET('Composition%'!$B34,0,AG$13)*OFFSET('Composition%'!$B34,0,AG$14)))-IF(AG$2=2,0,OFFSET('Composition%'!$B34,0,AG$17)*OFFSET('Composition%'!$B34,0,AG$18)*(AG$24*EXP(-AG$25/($B64+273)/RGas)))</f>
        <v>0</v>
      </c>
      <c r="AH64" s="73">
        <f ca="1">IF(AH$2=0,0,AH$22*EXP(AH$23/($B64+273)/RGas)*(OFFSET('Composition%'!$B34,0,AH$13)*OFFSET('Composition%'!$B34,0,AH$14)))-IF(AH$2=2,0,OFFSET('Composition%'!$B34,0,AH$17)*OFFSET('Composition%'!$B34,0,AH$18)*(AH$24*EXP(-AH$25/($B64+273)/RGas)))</f>
        <v>0</v>
      </c>
      <c r="AI64" s="73">
        <f ca="1">IF(AI$2=0,0,AI$22*EXP(AI$23/($B64+273)/RGas)*(OFFSET('Composition%'!$B34,0,AI$13)*OFFSET('Composition%'!$B34,0,AI$14)))-IF(AI$2=2,0,OFFSET('Composition%'!$B34,0,AI$17)*OFFSET('Composition%'!$B34,0,AI$18)*(AI$24*EXP(-AI$25/($B64+273)/RGas)))</f>
        <v>0</v>
      </c>
      <c r="AJ64" s="73">
        <f ca="1">IF(AJ$2=0,0,AJ$22*EXP(AJ$23/($B64+273)/RGas)*(OFFSET('Composition%'!$B34,0,AJ$13)*OFFSET('Composition%'!$B34,0,AJ$14)))-IF(AJ$2=2,0,OFFSET('Composition%'!$B34,0,AJ$17)*OFFSET('Composition%'!$B34,0,AJ$18)*(AJ$24*EXP(-AJ$25/($B64+273)/RGas)))</f>
        <v>0</v>
      </c>
      <c r="AK64" s="73">
        <f ca="1">IF(AK$2=0,0,AK$22*EXP(AK$23/($B64+273)/RGas)*(OFFSET('Composition%'!$B34,0,AK$13)*OFFSET('Composition%'!$B34,0,AK$14)))-IF(AK$2=2,0,OFFSET('Composition%'!$B34,0,AK$17)*OFFSET('Composition%'!$B34,0,AK$18)*(AK$24*EXP(-AK$25/($B64+273)/RGas)))</f>
        <v>0</v>
      </c>
      <c r="AL64" s="73">
        <f ca="1">IF(AL$2=0,0,AL$22*EXP(AL$23/($B64+273)/RGas)*(OFFSET('Composition%'!$B34,0,AL$13)*OFFSET('Composition%'!$B34,0,AL$14)))-IF(AL$2=2,0,OFFSET('Composition%'!$B34,0,AL$17)*OFFSET('Composition%'!$B34,0,AL$18)*(AL$24*EXP(-AL$25/($B64+273)/RGas)))</f>
        <v>0</v>
      </c>
      <c r="AM64" s="73"/>
      <c r="AN64" s="73">
        <f ca="1">IF(AN$2=0,0,AN$22*EXP(AN$23/($B64+273)/RGas)*(OFFSET('Composition%'!$B34,0,AN$13)*OFFSET('Composition%'!$B34,0,AN$14)))-IF(AN$2=2,0,OFFSET('Composition%'!$B34,0,AN$17)*OFFSET('Composition%'!$B34,0,AN$18)*(AN$24*EXP(-AN$25/($B64+273)/RGas)))</f>
        <v>0</v>
      </c>
      <c r="AO64" s="73">
        <f ca="1">IF(AO$2=0,0,AO$22*EXP(AO$23/($B64+273)/RGas)*(OFFSET('Composition%'!$B34,0,AO$13)*OFFSET('Composition%'!$B34,0,AO$14)))-IF(AO$2=2,0,OFFSET('Composition%'!$B34,0,AO$17)*OFFSET('Composition%'!$B34,0,AO$18)*(AO$24*EXP(-AO$25/($B64+273)/RGas)))</f>
        <v>0</v>
      </c>
      <c r="AP64" s="73">
        <f ca="1">IF(AP$2=0,0,AP$22*EXP(AP$23/($B64+273)/RGas)*(OFFSET('Composition%'!$B34,0,AP$13)*OFFSET('Composition%'!$B34,0,AP$14)))-IF(AP$2=2,0,OFFSET('Composition%'!$B34,0,AP$17)*OFFSET('Composition%'!$B34,0,AP$18)*(AP$24*EXP(-AP$25/($B64+273)/RGas)))</f>
        <v>2.6628451225495785E-12</v>
      </c>
      <c r="AQ64" s="73">
        <f ca="1">IF(AQ$2=0,0,AQ$22*EXP(AQ$23/($B64+273)/RGas)*(OFFSET('Composition%'!$B34,0,AQ$13)*OFFSET('Composition%'!$B34,0,AQ$14)))-IF(AQ$2=2,0,OFFSET('Composition%'!$B34,0,AQ$17)*OFFSET('Composition%'!$B34,0,AQ$18)*(AQ$24*EXP(-AQ$25/($B64+273)/RGas)))</f>
        <v>0</v>
      </c>
      <c r="AR64" s="73">
        <f ca="1">IF(AR$2=0,0,AR$22*EXP(AR$23/($B64+273)/RGas)*(OFFSET('Composition%'!$B34,0,AR$13)*OFFSET('Composition%'!$B34,0,AR$14)))-IF(AR$2=2,0,OFFSET('Composition%'!$B34,0,AR$17)*OFFSET('Composition%'!$B34,0,AR$18)*(AR$24*EXP(-AR$25/($B64+273)/RGas)))</f>
        <v>0</v>
      </c>
      <c r="AS64" s="73"/>
    </row>
    <row r="65" spans="1:45">
      <c r="A65" s="3">
        <f t="shared" ref="A65:A96" si="21">A64+TimeStep</f>
        <v>1.6500000000000008</v>
      </c>
      <c r="B65" s="60">
        <f ca="1">'Composition%'!B35</f>
        <v>412.61871195354291</v>
      </c>
      <c r="C65">
        <f t="shared" si="20"/>
        <v>30</v>
      </c>
      <c r="D65" s="4" t="e">
        <f ca="1">('Composition%'!BV35*ReactionRateK1!C65)^3</f>
        <v>#DIV/0!</v>
      </c>
      <c r="E65" s="4"/>
      <c r="F65" s="73">
        <f ca="1">IF(F$2=0,0,F$22*EXP(F$23/($B65+273)/RGas)*(OFFSET('Composition%'!$B35,0,F$13)*OFFSET('Composition%'!$B35,0,F$14)))-IF(F$2=2,0,OFFSET('Composition%'!$B35,0,F$17)*OFFSET('Composition%'!$B35,0,F$18)*(F$24*EXP(-F$25/($B65+273)/RGas)))</f>
        <v>5.1791886524452865E-3</v>
      </c>
      <c r="G65" s="73">
        <f ca="1">IF(G$2=0,0,G$22*EXP(G$23/($B65+273)/RGas)*(OFFSET('Composition%'!$B35,0,G$13)*OFFSET('Composition%'!$B35,0,G$14)))-IF(G$2=2,0,OFFSET('Composition%'!$B35,0,G$17)*OFFSET('Composition%'!$B35,0,G$18)*(G$24*EXP(-G$25/($B65+273)/RGas)))</f>
        <v>1.9385220646212136E-3</v>
      </c>
      <c r="H65" s="73">
        <f ca="1">IF(H$2=0,0,H$22*EXP(H$23/($B65+273)/RGas)*(OFFSET('Composition%'!$B35,0,H$13)*OFFSET('Composition%'!$B35,0,H$14)))-IF(H$2=2,0,OFFSET('Composition%'!$B35,0,H$17)*OFFSET('Composition%'!$B35,0,H$18)*(H$24*EXP(-H$25/($B65+273)/RGas)))</f>
        <v>-1.8874283783083479E-6</v>
      </c>
      <c r="I65" s="73">
        <f ca="1">IF(I$2=0,0,I$22*EXP(I$23/($B65+273)/RGas)*(OFFSET('Composition%'!$B35,0,I$13)*OFFSET('Composition%'!$B35,0,I$14)))-IF(I$2=2,0,OFFSET('Composition%'!$B35,0,I$17)*OFFSET('Composition%'!$B35,0,I$18)*(I$24*EXP(-I$25/($B65+273)/RGas)))</f>
        <v>-3.3631573596476505E-4</v>
      </c>
      <c r="J65" s="73"/>
      <c r="K65" s="73">
        <f ca="1">IF(K$2=0,0,K$22*EXP(K$23/($B65+273)/RGas)*(OFFSET('Composition%'!$B35,0,K$13)*OFFSET('Composition%'!$B35,0,K$14)))-IF(K$2=2,0,OFFSET('Composition%'!$B35,0,K$17)*OFFSET('Composition%'!$B35,0,K$18)*(K$24*EXP(-K$25/($B65+273)/RGas)))</f>
        <v>2.0901505298436457E-2</v>
      </c>
      <c r="L65" s="73">
        <f ca="1">IF(L$2=0,0,L$22*EXP(L$23/($B65+273)/RGas)*(OFFSET('Composition%'!$B35,0,L$13)*OFFSET('Composition%'!$B35,0,L$14)))-IF(L$2=2,0,OFFSET('Composition%'!$B35,0,L$17)*OFFSET('Composition%'!$B35,0,L$18)*(L$24*EXP(-L$25/($B65+273)/RGas)))</f>
        <v>-3.2689412964984313E-3</v>
      </c>
      <c r="M65" s="73">
        <f ca="1">IF(M$2=0,0,M$22*EXP(M$23/($B65+273)/RGas)*(OFFSET('Composition%'!$B35,0,M$13)*OFFSET('Composition%'!$B35,0,M$14)))-IF(M$2=2,0,OFFSET('Composition%'!$B35,0,M$17)*OFFSET('Composition%'!$B35,0,M$18)*(M$24*EXP(-M$25/($B65+273)/RGas)))</f>
        <v>0</v>
      </c>
      <c r="N65" s="179"/>
      <c r="O65" s="73">
        <f ca="1">IF(O$2=0,0,O$22*EXP(O$23/($B65+273)/RGas)*(OFFSET('Composition%'!$B35,0,O$13)*OFFSET('Composition%'!$B35,0,O$14)))-IF(O$2=2,0,OFFSET('Composition%'!$B35,0,O$17)*OFFSET('Composition%'!$B35,0,O$18)*(O$24*EXP(-O$25/($B65+273)/RGas)))</f>
        <v>0</v>
      </c>
      <c r="P65" s="73">
        <f ca="1">IF(P$2=0,0,P$22*EXP(P$23/($B65+273)/RGas)*(OFFSET('Composition%'!$B35,0,P$13)*OFFSET('Composition%'!$B35,0,P$14)))-IF(P$2=2,0,OFFSET('Composition%'!$B35,0,P$17)*OFFSET('Composition%'!$B35,0,P$18)*(P$24*EXP(-P$25/($B65+273)/RGas)))</f>
        <v>7.7507855788039098E-3</v>
      </c>
      <c r="Q65" s="73">
        <f ca="1">IF(Q$2=0,0,Q$22*EXP(Q$23/($B65+273)/RGas)*(OFFSET('Composition%'!$B35,0,Q$13)*OFFSET('Composition%'!$B35,0,Q$14)))-IF(Q$2=2,0,OFFSET('Composition%'!$B35,0,Q$17)*OFFSET('Composition%'!$B35,0,Q$18)*(Q$24*EXP(-Q$25/($B65+273)/RGas)))</f>
        <v>3.2015883545876867E-5</v>
      </c>
      <c r="R65" s="73">
        <f ca="1">IF(R$2=0,0,R$22*EXP(R$23/($B65+273)/RGas)*(OFFSET('Composition%'!$B35,0,R$13)*OFFSET('Composition%'!$B35,0,R$14)))-IF(R$2=2,0,OFFSET('Composition%'!$B35,0,R$17)*OFFSET('Composition%'!$B35,0,R$18)*(R$24*EXP(-R$25/($B65+273)/RGas)))</f>
        <v>4.135518425998816E-6</v>
      </c>
      <c r="S65" s="73"/>
      <c r="T65" s="73">
        <f ca="1">IF(T$2=0,0,T$22*EXP(T$23/($B65+273)/RGas)*(OFFSET('Composition%'!$B35,0,T$13)*OFFSET('Composition%'!$B35,0,T$14)))-IF(T$2=2,0,OFFSET('Composition%'!$B35,0,T$17)*OFFSET('Composition%'!$B35,0,T$18)*(T$24*EXP(-T$25/($B65+273)/RGas)))</f>
        <v>2.6269209762482836E-3</v>
      </c>
      <c r="U65" s="73">
        <f ca="1">IF(U$2=0,0,U$22*EXP(U$23/($B65+273)/RGas)*(OFFSET('Composition%'!$B35,0,U$13)*OFFSET('Composition%'!$B35,0,U$14)))-IF(U$2=2,0,OFFSET('Composition%'!$B35,0,U$17)*OFFSET('Composition%'!$B35,0,U$18)*(U$24*EXP(-U$25/($B65+273)/RGas)))</f>
        <v>9.8871689746714696E-5</v>
      </c>
      <c r="V65" s="73">
        <f ca="1">IF(V$2=0,0,V$22*EXP(V$23/($B65+273)/RGas)*(OFFSET('Composition%'!$B35,0,V$13)*OFFSET('Composition%'!$B35,0,V$14)))-IF(V$2=2,0,OFFSET('Composition%'!$B35,0,V$17)*OFFSET('Composition%'!$B35,0,V$18)*(V$24*EXP(-V$25/($B65+273)/RGas)))</f>
        <v>0</v>
      </c>
      <c r="W65" s="73">
        <f ca="1">IF(W$2=0,0,W$22*EXP(W$23/($B65+273)/RGas)*(OFFSET('Composition%'!$B35,0,W$13)*OFFSET('Composition%'!$B35,0,W$14)))-IF(W$2=2,0,OFFSET('Composition%'!$B35,0,W$17)*OFFSET('Composition%'!$B35,0,W$18)*(W$24*EXP(-W$25/($B65+273)/RGas)))</f>
        <v>0</v>
      </c>
      <c r="X65" s="73">
        <f ca="1">IF(X$2=0,0,X$22*EXP(X$23/($B65+273)/RGas)*(OFFSET('Composition%'!$B35,0,X$13)*OFFSET('Composition%'!$B35,0,X$14)))-IF(X$2=2,0,OFFSET('Composition%'!$B35,0,X$17)*OFFSET('Composition%'!$B35,0,X$18)*(X$24*EXP(-X$25/($B65+273)/RGas)))</f>
        <v>2.6400385358679425E-8</v>
      </c>
      <c r="Y65" s="73">
        <f ca="1">IF(Y$2=0,0,Y$22*EXP(Y$23/($B65+273)/RGas)*(OFFSET('Composition%'!$B35,0,Y$13)*OFFSET('Composition%'!$B35,0,Y$14)))-IF(Y$2=2,0,OFFSET('Composition%'!$B35,0,Y$17)*OFFSET('Composition%'!$B35,0,Y$18)*(Y$24*EXP(-Y$25/($B65+273)/RGas)))</f>
        <v>1.3066630108565121E-9</v>
      </c>
      <c r="Z65" s="73">
        <f ca="1">IF(Z$2=0,0,Z$22*EXP(Z$23/($B65+273)/RGas)*(OFFSET('Composition%'!$B35,0,Z$13)*OFFSET('Composition%'!$B35,0,Z$14)))-IF(Z$2=2,0,OFFSET('Composition%'!$B35,0,Z$17)*OFFSET('Composition%'!$B35,0,Z$18)*(Z$24*EXP(-Z$25/($B65+273)/RGas)))</f>
        <v>0</v>
      </c>
      <c r="AA65" s="73">
        <f ca="1">IF(AA$2=0,0,AA$22*EXP(AA$23/($B65+273)/RGas)*(OFFSET('Composition%'!$B35,0,AA$13)*OFFSET('Composition%'!$B35,0,AA$14)))-IF(AA$2=2,0,OFFSET('Composition%'!$B35,0,AA$17)*OFFSET('Composition%'!$B35,0,AA$18)*(AA$24*EXP(-AA$25/($B65+273)/RGas)))</f>
        <v>0</v>
      </c>
      <c r="AB65" s="73">
        <f ca="1">IF(AB$2=0,0,AB$22*EXP(AB$23/($B65+273)/RGas)*(OFFSET('Composition%'!$B35,0,AB$13)*OFFSET('Composition%'!$B35,0,AB$14)))-IF(AB$2=2,0,OFFSET('Composition%'!$B35,0,AB$17)*OFFSET('Composition%'!$B35,0,AB$18)*(AB$24*EXP(-AB$25/($B65+273)/RGas)))</f>
        <v>0</v>
      </c>
      <c r="AC65" s="73">
        <f ca="1">IF(AC$2=0,0,AC$22*EXP(AC$23/($B65+273)/RGas)*(OFFSET('Composition%'!$B35,0,AC$13)*OFFSET('Composition%'!$B35,0,AC$14)))-IF(AC$2=2,0,OFFSET('Composition%'!$B35,0,AC$17)*OFFSET('Composition%'!$B35,0,AC$18)*(AC$24*EXP(-AC$25/($B65+273)/RGas)))</f>
        <v>0</v>
      </c>
      <c r="AD65" s="73">
        <f ca="1">IF(AD$2=0,0,AD$22*EXP(AD$23/($B65+273)/RGas)*(OFFSET('Composition%'!$B35,0,AD$13)*OFFSET('Composition%'!$B35,0,AD$14)))-IF(AD$2=2,0,OFFSET('Composition%'!$B35,0,AD$17)*OFFSET('Composition%'!$B35,0,AD$18)*(AD$24*EXP(-AD$25/($B65+273)/RGas)))</f>
        <v>0</v>
      </c>
      <c r="AE65" s="73">
        <f ca="1">IF(AE$2=0,0,AE$22*EXP(AE$23/($B65+273)/RGas)*(OFFSET('Composition%'!$B35,0,AE$13)*OFFSET('Composition%'!$B35,0,AE$14)))-IF(AE$2=2,0,OFFSET('Composition%'!$B35,0,AE$17)*OFFSET('Composition%'!$B35,0,AE$18)*(AE$24*EXP(-AE$25/($B65+273)/RGas)))</f>
        <v>0</v>
      </c>
      <c r="AF65" s="73"/>
      <c r="AG65" s="73">
        <f ca="1">IF(AG$2=0,0,AG$22*EXP(AG$23/($B65+273)/RGas)*(OFFSET('Composition%'!$B35,0,AG$13)*OFFSET('Composition%'!$B35,0,AG$14)))-IF(AG$2=2,0,OFFSET('Composition%'!$B35,0,AG$17)*OFFSET('Composition%'!$B35,0,AG$18)*(AG$24*EXP(-AG$25/($B65+273)/RGas)))</f>
        <v>0</v>
      </c>
      <c r="AH65" s="73">
        <f ca="1">IF(AH$2=0,0,AH$22*EXP(AH$23/($B65+273)/RGas)*(OFFSET('Composition%'!$B35,0,AH$13)*OFFSET('Composition%'!$B35,0,AH$14)))-IF(AH$2=2,0,OFFSET('Composition%'!$B35,0,AH$17)*OFFSET('Composition%'!$B35,0,AH$18)*(AH$24*EXP(-AH$25/($B65+273)/RGas)))</f>
        <v>0</v>
      </c>
      <c r="AI65" s="73">
        <f ca="1">IF(AI$2=0,0,AI$22*EXP(AI$23/($B65+273)/RGas)*(OFFSET('Composition%'!$B35,0,AI$13)*OFFSET('Composition%'!$B35,0,AI$14)))-IF(AI$2=2,0,OFFSET('Composition%'!$B35,0,AI$17)*OFFSET('Composition%'!$B35,0,AI$18)*(AI$24*EXP(-AI$25/($B65+273)/RGas)))</f>
        <v>0</v>
      </c>
      <c r="AJ65" s="73">
        <f ca="1">IF(AJ$2=0,0,AJ$22*EXP(AJ$23/($B65+273)/RGas)*(OFFSET('Composition%'!$B35,0,AJ$13)*OFFSET('Composition%'!$B35,0,AJ$14)))-IF(AJ$2=2,0,OFFSET('Composition%'!$B35,0,AJ$17)*OFFSET('Composition%'!$B35,0,AJ$18)*(AJ$24*EXP(-AJ$25/($B65+273)/RGas)))</f>
        <v>0</v>
      </c>
      <c r="AK65" s="73">
        <f ca="1">IF(AK$2=0,0,AK$22*EXP(AK$23/($B65+273)/RGas)*(OFFSET('Composition%'!$B35,0,AK$13)*OFFSET('Composition%'!$B35,0,AK$14)))-IF(AK$2=2,0,OFFSET('Composition%'!$B35,0,AK$17)*OFFSET('Composition%'!$B35,0,AK$18)*(AK$24*EXP(-AK$25/($B65+273)/RGas)))</f>
        <v>0</v>
      </c>
      <c r="AL65" s="73">
        <f ca="1">IF(AL$2=0,0,AL$22*EXP(AL$23/($B65+273)/RGas)*(OFFSET('Composition%'!$B35,0,AL$13)*OFFSET('Composition%'!$B35,0,AL$14)))-IF(AL$2=2,0,OFFSET('Composition%'!$B35,0,AL$17)*OFFSET('Composition%'!$B35,0,AL$18)*(AL$24*EXP(-AL$25/($B65+273)/RGas)))</f>
        <v>0</v>
      </c>
      <c r="AM65" s="73"/>
      <c r="AN65" s="73">
        <f ca="1">IF(AN$2=0,0,AN$22*EXP(AN$23/($B65+273)/RGas)*(OFFSET('Composition%'!$B35,0,AN$13)*OFFSET('Composition%'!$B35,0,AN$14)))-IF(AN$2=2,0,OFFSET('Composition%'!$B35,0,AN$17)*OFFSET('Composition%'!$B35,0,AN$18)*(AN$24*EXP(-AN$25/($B65+273)/RGas)))</f>
        <v>0</v>
      </c>
      <c r="AO65" s="73">
        <f ca="1">IF(AO$2=0,0,AO$22*EXP(AO$23/($B65+273)/RGas)*(OFFSET('Composition%'!$B35,0,AO$13)*OFFSET('Composition%'!$B35,0,AO$14)))-IF(AO$2=2,0,OFFSET('Composition%'!$B35,0,AO$17)*OFFSET('Composition%'!$B35,0,AO$18)*(AO$24*EXP(-AO$25/($B65+273)/RGas)))</f>
        <v>0</v>
      </c>
      <c r="AP65" s="73">
        <f ca="1">IF(AP$2=0,0,AP$22*EXP(AP$23/($B65+273)/RGas)*(OFFSET('Composition%'!$B35,0,AP$13)*OFFSET('Composition%'!$B35,0,AP$14)))-IF(AP$2=2,0,OFFSET('Composition%'!$B35,0,AP$17)*OFFSET('Composition%'!$B35,0,AP$18)*(AP$24*EXP(-AP$25/($B65+273)/RGas)))</f>
        <v>2.6669774390518806E-12</v>
      </c>
      <c r="AQ65" s="73">
        <f ca="1">IF(AQ$2=0,0,AQ$22*EXP(AQ$23/($B65+273)/RGas)*(OFFSET('Composition%'!$B35,0,AQ$13)*OFFSET('Composition%'!$B35,0,AQ$14)))-IF(AQ$2=2,0,OFFSET('Composition%'!$B35,0,AQ$17)*OFFSET('Composition%'!$B35,0,AQ$18)*(AQ$24*EXP(-AQ$25/($B65+273)/RGas)))</f>
        <v>0</v>
      </c>
      <c r="AR65" s="73">
        <f ca="1">IF(AR$2=0,0,AR$22*EXP(AR$23/($B65+273)/RGas)*(OFFSET('Composition%'!$B35,0,AR$13)*OFFSET('Composition%'!$B35,0,AR$14)))-IF(AR$2=2,0,OFFSET('Composition%'!$B35,0,AR$17)*OFFSET('Composition%'!$B35,0,AR$18)*(AR$24*EXP(-AR$25/($B65+273)/RGas)))</f>
        <v>0</v>
      </c>
      <c r="AS65" s="73"/>
    </row>
    <row r="66" spans="1:45">
      <c r="A66" s="3">
        <f t="shared" si="21"/>
        <v>1.7000000000000008</v>
      </c>
      <c r="B66" s="60">
        <f ca="1">'Composition%'!B36</f>
        <v>412.73105663878152</v>
      </c>
      <c r="C66">
        <f t="shared" si="20"/>
        <v>30</v>
      </c>
      <c r="D66" s="4" t="e">
        <f ca="1">('Composition%'!BV36*ReactionRateK1!C66)^3</f>
        <v>#DIV/0!</v>
      </c>
      <c r="E66" s="4"/>
      <c r="F66" s="73">
        <f ca="1">IF(F$2=0,0,F$22*EXP(F$23/($B66+273)/RGas)*(OFFSET('Composition%'!$B36,0,F$13)*OFFSET('Composition%'!$B36,0,F$14)))-IF(F$2=2,0,OFFSET('Composition%'!$B36,0,F$17)*OFFSET('Composition%'!$B36,0,F$18)*(F$24*EXP(-F$25/($B66+273)/RGas)))</f>
        <v>5.061093405980069E-3</v>
      </c>
      <c r="G66" s="73">
        <f ca="1">IF(G$2=0,0,G$22*EXP(G$23/($B66+273)/RGas)*(OFFSET('Composition%'!$B36,0,G$13)*OFFSET('Composition%'!$B36,0,G$14)))-IF(G$2=2,0,OFFSET('Composition%'!$B36,0,G$17)*OFFSET('Composition%'!$B36,0,G$18)*(G$24*EXP(-G$25/($B66+273)/RGas)))</f>
        <v>1.8973226736084775E-3</v>
      </c>
      <c r="H66" s="73">
        <f ca="1">IF(H$2=0,0,H$22*EXP(H$23/($B66+273)/RGas)*(OFFSET('Composition%'!$B36,0,H$13)*OFFSET('Composition%'!$B36,0,H$14)))-IF(H$2=2,0,OFFSET('Composition%'!$B36,0,H$17)*OFFSET('Composition%'!$B36,0,H$18)*(H$24*EXP(-H$25/($B66+273)/RGas)))</f>
        <v>-1.9396712523896755E-6</v>
      </c>
      <c r="I66" s="73">
        <f ca="1">IF(I$2=0,0,I$22*EXP(I$23/($B66+273)/RGas)*(OFFSET('Composition%'!$B36,0,I$13)*OFFSET('Composition%'!$B36,0,I$14)))-IF(I$2=2,0,OFFSET('Composition%'!$B36,0,I$17)*OFFSET('Composition%'!$B36,0,I$18)*(I$24*EXP(-I$25/($B66+273)/RGas)))</f>
        <v>-2.9224522842732502E-4</v>
      </c>
      <c r="J66" s="73"/>
      <c r="K66" s="73">
        <f ca="1">IF(K$2=0,0,K$22*EXP(K$23/($B66+273)/RGas)*(OFFSET('Composition%'!$B36,0,K$13)*OFFSET('Composition%'!$B36,0,K$14)))-IF(K$2=2,0,OFFSET('Composition%'!$B36,0,K$17)*OFFSET('Composition%'!$B36,0,K$18)*(K$24*EXP(-K$25/($B66+273)/RGas)))</f>
        <v>2.0550695471051521E-2</v>
      </c>
      <c r="L66" s="73">
        <f ca="1">IF(L$2=0,0,L$22*EXP(L$23/($B66+273)/RGas)*(OFFSET('Composition%'!$B36,0,L$13)*OFFSET('Composition%'!$B36,0,L$14)))-IF(L$2=2,0,OFFSET('Composition%'!$B36,0,L$17)*OFFSET('Composition%'!$B36,0,L$18)*(L$24*EXP(-L$25/($B66+273)/RGas)))</f>
        <v>-3.2876689327314885E-3</v>
      </c>
      <c r="M66" s="73">
        <f ca="1">IF(M$2=0,0,M$22*EXP(M$23/($B66+273)/RGas)*(OFFSET('Composition%'!$B36,0,M$13)*OFFSET('Composition%'!$B36,0,M$14)))-IF(M$2=2,0,OFFSET('Composition%'!$B36,0,M$17)*OFFSET('Composition%'!$B36,0,M$18)*(M$24*EXP(-M$25/($B66+273)/RGas)))</f>
        <v>0</v>
      </c>
      <c r="N66" s="179"/>
      <c r="O66" s="73">
        <f ca="1">IF(O$2=0,0,O$22*EXP(O$23/($B66+273)/RGas)*(OFFSET('Composition%'!$B36,0,O$13)*OFFSET('Composition%'!$B36,0,O$14)))-IF(O$2=2,0,OFFSET('Composition%'!$B36,0,O$17)*OFFSET('Composition%'!$B36,0,O$18)*(O$24*EXP(-O$25/($B66+273)/RGas)))</f>
        <v>0</v>
      </c>
      <c r="P66" s="73">
        <f ca="1">IF(P$2=0,0,P$22*EXP(P$23/($B66+273)/RGas)*(OFFSET('Composition%'!$B36,0,P$13)*OFFSET('Composition%'!$B36,0,P$14)))-IF(P$2=2,0,OFFSET('Composition%'!$B36,0,P$17)*OFFSET('Composition%'!$B36,0,P$18)*(P$24*EXP(-P$25/($B66+273)/RGas)))</f>
        <v>7.9485733548385808E-3</v>
      </c>
      <c r="Q66" s="73">
        <f ca="1">IF(Q$2=0,0,Q$22*EXP(Q$23/($B66+273)/RGas)*(OFFSET('Composition%'!$B36,0,Q$13)*OFFSET('Composition%'!$B36,0,Q$14)))-IF(Q$2=2,0,OFFSET('Composition%'!$B36,0,Q$17)*OFFSET('Composition%'!$B36,0,Q$18)*(Q$24*EXP(-Q$25/($B66+273)/RGas)))</f>
        <v>3.3407365935070461E-5</v>
      </c>
      <c r="R66" s="73">
        <f ca="1">IF(R$2=0,0,R$22*EXP(R$23/($B66+273)/RGas)*(OFFSET('Composition%'!$B36,0,R$13)*OFFSET('Composition%'!$B36,0,R$14)))-IF(R$2=2,0,OFFSET('Composition%'!$B36,0,R$17)*OFFSET('Composition%'!$B36,0,R$18)*(R$24*EXP(-R$25/($B66+273)/RGas)))</f>
        <v>4.419179596822359E-6</v>
      </c>
      <c r="S66" s="73"/>
      <c r="T66" s="73">
        <f ca="1">IF(T$2=0,0,T$22*EXP(T$23/($B66+273)/RGas)*(OFFSET('Composition%'!$B36,0,T$13)*OFFSET('Composition%'!$B36,0,T$14)))-IF(T$2=2,0,OFFSET('Composition%'!$B36,0,T$17)*OFFSET('Composition%'!$B36,0,T$18)*(T$24*EXP(-T$25/($B66+273)/RGas)))</f>
        <v>2.46470900001618E-3</v>
      </c>
      <c r="U66" s="73">
        <f ca="1">IF(U$2=0,0,U$22*EXP(U$23/($B66+273)/RGas)*(OFFSET('Composition%'!$B36,0,U$13)*OFFSET('Composition%'!$B36,0,U$14)))-IF(U$2=2,0,OFFSET('Composition%'!$B36,0,U$17)*OFFSET('Composition%'!$B36,0,U$18)*(U$24*EXP(-U$25/($B66+273)/RGas)))</f>
        <v>8.8934339678456003E-5</v>
      </c>
      <c r="V66" s="73">
        <f ca="1">IF(V$2=0,0,V$22*EXP(V$23/($B66+273)/RGas)*(OFFSET('Composition%'!$B36,0,V$13)*OFFSET('Composition%'!$B36,0,V$14)))-IF(V$2=2,0,OFFSET('Composition%'!$B36,0,V$17)*OFFSET('Composition%'!$B36,0,V$18)*(V$24*EXP(-V$25/($B66+273)/RGas)))</f>
        <v>0</v>
      </c>
      <c r="W66" s="73">
        <f ca="1">IF(W$2=0,0,W$22*EXP(W$23/($B66+273)/RGas)*(OFFSET('Composition%'!$B36,0,W$13)*OFFSET('Composition%'!$B36,0,W$14)))-IF(W$2=2,0,OFFSET('Composition%'!$B36,0,W$17)*OFFSET('Composition%'!$B36,0,W$18)*(W$24*EXP(-W$25/($B66+273)/RGas)))</f>
        <v>0</v>
      </c>
      <c r="X66" s="73">
        <f ca="1">IF(X$2=0,0,X$22*EXP(X$23/($B66+273)/RGas)*(OFFSET('Composition%'!$B36,0,X$13)*OFFSET('Composition%'!$B36,0,X$14)))-IF(X$2=2,0,OFFSET('Composition%'!$B36,0,X$17)*OFFSET('Composition%'!$B36,0,X$18)*(X$24*EXP(-X$25/($B66+273)/RGas)))</f>
        <v>2.6304298304358444E-8</v>
      </c>
      <c r="Y66" s="73">
        <f ca="1">IF(Y$2=0,0,Y$22*EXP(Y$23/($B66+273)/RGas)*(OFFSET('Composition%'!$B36,0,Y$13)*OFFSET('Composition%'!$B36,0,Y$14)))-IF(Y$2=2,0,OFFSET('Composition%'!$B36,0,Y$17)*OFFSET('Composition%'!$B36,0,Y$18)*(Y$24*EXP(-Y$25/($B66+273)/RGas)))</f>
        <v>1.3019072696808584E-9</v>
      </c>
      <c r="Z66" s="73">
        <f ca="1">IF(Z$2=0,0,Z$22*EXP(Z$23/($B66+273)/RGas)*(OFFSET('Composition%'!$B36,0,Z$13)*OFFSET('Composition%'!$B36,0,Z$14)))-IF(Z$2=2,0,OFFSET('Composition%'!$B36,0,Z$17)*OFFSET('Composition%'!$B36,0,Z$18)*(Z$24*EXP(-Z$25/($B66+273)/RGas)))</f>
        <v>0</v>
      </c>
      <c r="AA66" s="73">
        <f ca="1">IF(AA$2=0,0,AA$22*EXP(AA$23/($B66+273)/RGas)*(OFFSET('Composition%'!$B36,0,AA$13)*OFFSET('Composition%'!$B36,0,AA$14)))-IF(AA$2=2,0,OFFSET('Composition%'!$B36,0,AA$17)*OFFSET('Composition%'!$B36,0,AA$18)*(AA$24*EXP(-AA$25/($B66+273)/RGas)))</f>
        <v>0</v>
      </c>
      <c r="AB66" s="73">
        <f ca="1">IF(AB$2=0,0,AB$22*EXP(AB$23/($B66+273)/RGas)*(OFFSET('Composition%'!$B36,0,AB$13)*OFFSET('Composition%'!$B36,0,AB$14)))-IF(AB$2=2,0,OFFSET('Composition%'!$B36,0,AB$17)*OFFSET('Composition%'!$B36,0,AB$18)*(AB$24*EXP(-AB$25/($B66+273)/RGas)))</f>
        <v>0</v>
      </c>
      <c r="AC66" s="73">
        <f ca="1">IF(AC$2=0,0,AC$22*EXP(AC$23/($B66+273)/RGas)*(OFFSET('Composition%'!$B36,0,AC$13)*OFFSET('Composition%'!$B36,0,AC$14)))-IF(AC$2=2,0,OFFSET('Composition%'!$B36,0,AC$17)*OFFSET('Composition%'!$B36,0,AC$18)*(AC$24*EXP(-AC$25/($B66+273)/RGas)))</f>
        <v>0</v>
      </c>
      <c r="AD66" s="73">
        <f ca="1">IF(AD$2=0,0,AD$22*EXP(AD$23/($B66+273)/RGas)*(OFFSET('Composition%'!$B36,0,AD$13)*OFFSET('Composition%'!$B36,0,AD$14)))-IF(AD$2=2,0,OFFSET('Composition%'!$B36,0,AD$17)*OFFSET('Composition%'!$B36,0,AD$18)*(AD$24*EXP(-AD$25/($B66+273)/RGas)))</f>
        <v>0</v>
      </c>
      <c r="AE66" s="73">
        <f ca="1">IF(AE$2=0,0,AE$22*EXP(AE$23/($B66+273)/RGas)*(OFFSET('Composition%'!$B36,0,AE$13)*OFFSET('Composition%'!$B36,0,AE$14)))-IF(AE$2=2,0,OFFSET('Composition%'!$B36,0,AE$17)*OFFSET('Composition%'!$B36,0,AE$18)*(AE$24*EXP(-AE$25/($B66+273)/RGas)))</f>
        <v>0</v>
      </c>
      <c r="AF66" s="73"/>
      <c r="AG66" s="73">
        <f ca="1">IF(AG$2=0,0,AG$22*EXP(AG$23/($B66+273)/RGas)*(OFFSET('Composition%'!$B36,0,AG$13)*OFFSET('Composition%'!$B36,0,AG$14)))-IF(AG$2=2,0,OFFSET('Composition%'!$B36,0,AG$17)*OFFSET('Composition%'!$B36,0,AG$18)*(AG$24*EXP(-AG$25/($B66+273)/RGas)))</f>
        <v>0</v>
      </c>
      <c r="AH66" s="73">
        <f ca="1">IF(AH$2=0,0,AH$22*EXP(AH$23/($B66+273)/RGas)*(OFFSET('Composition%'!$B36,0,AH$13)*OFFSET('Composition%'!$B36,0,AH$14)))-IF(AH$2=2,0,OFFSET('Composition%'!$B36,0,AH$17)*OFFSET('Composition%'!$B36,0,AH$18)*(AH$24*EXP(-AH$25/($B66+273)/RGas)))</f>
        <v>0</v>
      </c>
      <c r="AI66" s="73">
        <f ca="1">IF(AI$2=0,0,AI$22*EXP(AI$23/($B66+273)/RGas)*(OFFSET('Composition%'!$B36,0,AI$13)*OFFSET('Composition%'!$B36,0,AI$14)))-IF(AI$2=2,0,OFFSET('Composition%'!$B36,0,AI$17)*OFFSET('Composition%'!$B36,0,AI$18)*(AI$24*EXP(-AI$25/($B66+273)/RGas)))</f>
        <v>0</v>
      </c>
      <c r="AJ66" s="73">
        <f ca="1">IF(AJ$2=0,0,AJ$22*EXP(AJ$23/($B66+273)/RGas)*(OFFSET('Composition%'!$B36,0,AJ$13)*OFFSET('Composition%'!$B36,0,AJ$14)))-IF(AJ$2=2,0,OFFSET('Composition%'!$B36,0,AJ$17)*OFFSET('Composition%'!$B36,0,AJ$18)*(AJ$24*EXP(-AJ$25/($B66+273)/RGas)))</f>
        <v>0</v>
      </c>
      <c r="AK66" s="73">
        <f ca="1">IF(AK$2=0,0,AK$22*EXP(AK$23/($B66+273)/RGas)*(OFFSET('Composition%'!$B36,0,AK$13)*OFFSET('Composition%'!$B36,0,AK$14)))-IF(AK$2=2,0,OFFSET('Composition%'!$B36,0,AK$17)*OFFSET('Composition%'!$B36,0,AK$18)*(AK$24*EXP(-AK$25/($B66+273)/RGas)))</f>
        <v>0</v>
      </c>
      <c r="AL66" s="73">
        <f ca="1">IF(AL$2=0,0,AL$22*EXP(AL$23/($B66+273)/RGas)*(OFFSET('Composition%'!$B36,0,AL$13)*OFFSET('Composition%'!$B36,0,AL$14)))-IF(AL$2=2,0,OFFSET('Composition%'!$B36,0,AL$17)*OFFSET('Composition%'!$B36,0,AL$18)*(AL$24*EXP(-AL$25/($B66+273)/RGas)))</f>
        <v>0</v>
      </c>
      <c r="AM66" s="73"/>
      <c r="AN66" s="73">
        <f ca="1">IF(AN$2=0,0,AN$22*EXP(AN$23/($B66+273)/RGas)*(OFFSET('Composition%'!$B36,0,AN$13)*OFFSET('Composition%'!$B36,0,AN$14)))-IF(AN$2=2,0,OFFSET('Composition%'!$B36,0,AN$17)*OFFSET('Composition%'!$B36,0,AN$18)*(AN$24*EXP(-AN$25/($B66+273)/RGas)))</f>
        <v>0</v>
      </c>
      <c r="AO66" s="73">
        <f ca="1">IF(AO$2=0,0,AO$22*EXP(AO$23/($B66+273)/RGas)*(OFFSET('Composition%'!$B36,0,AO$13)*OFFSET('Composition%'!$B36,0,AO$14)))-IF(AO$2=2,0,OFFSET('Composition%'!$B36,0,AO$17)*OFFSET('Composition%'!$B36,0,AO$18)*(AO$24*EXP(-AO$25/($B66+273)/RGas)))</f>
        <v>0</v>
      </c>
      <c r="AP66" s="73">
        <f ca="1">IF(AP$2=0,0,AP$22*EXP(AP$23/($B66+273)/RGas)*(OFFSET('Composition%'!$B36,0,AP$13)*OFFSET('Composition%'!$B36,0,AP$14)))-IF(AP$2=2,0,OFFSET('Composition%'!$B36,0,AP$17)*OFFSET('Composition%'!$B36,0,AP$18)*(AP$24*EXP(-AP$25/($B66+273)/RGas)))</f>
        <v>2.6706919198793926E-12</v>
      </c>
      <c r="AQ66" s="73">
        <f ca="1">IF(AQ$2=0,0,AQ$22*EXP(AQ$23/($B66+273)/RGas)*(OFFSET('Composition%'!$B36,0,AQ$13)*OFFSET('Composition%'!$B36,0,AQ$14)))-IF(AQ$2=2,0,OFFSET('Composition%'!$B36,0,AQ$17)*OFFSET('Composition%'!$B36,0,AQ$18)*(AQ$24*EXP(-AQ$25/($B66+273)/RGas)))</f>
        <v>0</v>
      </c>
      <c r="AR66" s="73">
        <f ca="1">IF(AR$2=0,0,AR$22*EXP(AR$23/($B66+273)/RGas)*(OFFSET('Composition%'!$B36,0,AR$13)*OFFSET('Composition%'!$B36,0,AR$14)))-IF(AR$2=2,0,OFFSET('Composition%'!$B36,0,AR$17)*OFFSET('Composition%'!$B36,0,AR$18)*(AR$24*EXP(-AR$25/($B66+273)/RGas)))</f>
        <v>0</v>
      </c>
      <c r="AS66" s="73"/>
    </row>
    <row r="67" spans="1:45">
      <c r="A67" s="3">
        <f t="shared" si="21"/>
        <v>1.7500000000000009</v>
      </c>
      <c r="B67" s="60">
        <f ca="1">'Composition%'!B37</f>
        <v>412.83697636541905</v>
      </c>
      <c r="C67">
        <f t="shared" si="20"/>
        <v>30</v>
      </c>
      <c r="D67" s="4" t="e">
        <f ca="1">('Composition%'!BV37*ReactionRateK1!C67)^3</f>
        <v>#DIV/0!</v>
      </c>
      <c r="E67" s="4"/>
      <c r="F67" s="73">
        <f ca="1">IF(F$2=0,0,F$22*EXP(F$23/($B67+273)/RGas)*(OFFSET('Composition%'!$B37,0,F$13)*OFFSET('Composition%'!$B37,0,F$14)))-IF(F$2=2,0,OFFSET('Composition%'!$B37,0,F$17)*OFFSET('Composition%'!$B37,0,F$18)*(F$24*EXP(-F$25/($B67+273)/RGas)))</f>
        <v>4.9465437392487641E-3</v>
      </c>
      <c r="G67" s="73">
        <f ca="1">IF(G$2=0,0,G$22*EXP(G$23/($B67+273)/RGas)*(OFFSET('Composition%'!$B37,0,G$13)*OFFSET('Composition%'!$B37,0,G$14)))-IF(G$2=2,0,OFFSET('Composition%'!$B37,0,G$17)*OFFSET('Composition%'!$B37,0,G$18)*(G$24*EXP(-G$25/($B67+273)/RGas)))</f>
        <v>1.8573348417281446E-3</v>
      </c>
      <c r="H67" s="73">
        <f ca="1">IF(H$2=0,0,H$22*EXP(H$23/($B67+273)/RGas)*(OFFSET('Composition%'!$B37,0,H$13)*OFFSET('Composition%'!$B37,0,H$14)))-IF(H$2=2,0,OFFSET('Composition%'!$B37,0,H$17)*OFFSET('Composition%'!$B37,0,H$18)*(H$24*EXP(-H$25/($B67+273)/RGas)))</f>
        <v>-1.9894715150588466E-6</v>
      </c>
      <c r="I67" s="73">
        <f ca="1">IF(I$2=0,0,I$22*EXP(I$23/($B67+273)/RGas)*(OFFSET('Composition%'!$B37,0,I$13)*OFFSET('Composition%'!$B37,0,I$14)))-IF(I$2=2,0,OFFSET('Composition%'!$B37,0,I$17)*OFFSET('Composition%'!$B37,0,I$18)*(I$24*EXP(-I$25/($B67+273)/RGas)))</f>
        <v>-2.5327105466637734E-4</v>
      </c>
      <c r="J67" s="73"/>
      <c r="K67" s="73">
        <f ca="1">IF(K$2=0,0,K$22*EXP(K$23/($B67+273)/RGas)*(OFFSET('Composition%'!$B37,0,K$13)*OFFSET('Composition%'!$B37,0,K$14)))-IF(K$2=2,0,OFFSET('Composition%'!$B37,0,K$17)*OFFSET('Composition%'!$B37,0,K$18)*(K$24*EXP(-K$25/($B67+273)/RGas)))</f>
        <v>2.0204581491670613E-2</v>
      </c>
      <c r="L67" s="73">
        <f ca="1">IF(L$2=0,0,L$22*EXP(L$23/($B67+273)/RGas)*(OFFSET('Composition%'!$B37,0,L$13)*OFFSET('Composition%'!$B37,0,L$14)))-IF(L$2=2,0,OFFSET('Composition%'!$B37,0,L$17)*OFFSET('Composition%'!$B37,0,L$18)*(L$24*EXP(-L$25/($B67+273)/RGas)))</f>
        <v>-3.296065986283105E-3</v>
      </c>
      <c r="M67" s="73">
        <f ca="1">IF(M$2=0,0,M$22*EXP(M$23/($B67+273)/RGas)*(OFFSET('Composition%'!$B37,0,M$13)*OFFSET('Composition%'!$B37,0,M$14)))-IF(M$2=2,0,OFFSET('Composition%'!$B37,0,M$17)*OFFSET('Composition%'!$B37,0,M$18)*(M$24*EXP(-M$25/($B67+273)/RGas)))</f>
        <v>0</v>
      </c>
      <c r="N67" s="179"/>
      <c r="O67" s="73">
        <f ca="1">IF(O$2=0,0,O$22*EXP(O$23/($B67+273)/RGas)*(OFFSET('Composition%'!$B37,0,O$13)*OFFSET('Composition%'!$B37,0,O$14)))-IF(O$2=2,0,OFFSET('Composition%'!$B37,0,O$17)*OFFSET('Composition%'!$B37,0,O$18)*(O$24*EXP(-O$25/($B67+273)/RGas)))</f>
        <v>0</v>
      </c>
      <c r="P67" s="73">
        <f ca="1">IF(P$2=0,0,P$22*EXP(P$23/($B67+273)/RGas)*(OFFSET('Composition%'!$B37,0,P$13)*OFFSET('Composition%'!$B37,0,P$14)))-IF(P$2=2,0,OFFSET('Composition%'!$B37,0,P$17)*OFFSET('Composition%'!$B37,0,P$18)*(P$24*EXP(-P$25/($B67+273)/RGas)))</f>
        <v>8.1372548427609721E-3</v>
      </c>
      <c r="Q67" s="73">
        <f ca="1">IF(Q$2=0,0,Q$22*EXP(Q$23/($B67+273)/RGas)*(OFFSET('Composition%'!$B37,0,Q$13)*OFFSET('Composition%'!$B37,0,Q$14)))-IF(Q$2=2,0,OFFSET('Composition%'!$B37,0,Q$17)*OFFSET('Composition%'!$B37,0,Q$18)*(Q$24*EXP(-Q$25/($B67+273)/RGas)))</f>
        <v>3.4803952225969935E-5</v>
      </c>
      <c r="R67" s="73">
        <f ca="1">IF(R$2=0,0,R$22*EXP(R$23/($B67+273)/RGas)*(OFFSET('Composition%'!$B37,0,R$13)*OFFSET('Composition%'!$B37,0,R$14)))-IF(R$2=2,0,OFFSET('Composition%'!$B37,0,R$17)*OFFSET('Composition%'!$B37,0,R$18)*(R$24*EXP(-R$25/($B67+273)/RGas)))</f>
        <v>4.7139043431752732E-6</v>
      </c>
      <c r="S67" s="73"/>
      <c r="T67" s="73">
        <f ca="1">IF(T$2=0,0,T$22*EXP(T$23/($B67+273)/RGas)*(OFFSET('Composition%'!$B37,0,T$13)*OFFSET('Composition%'!$B37,0,T$14)))-IF(T$2=2,0,OFFSET('Composition%'!$B37,0,T$17)*OFFSET('Composition%'!$B37,0,T$18)*(T$24*EXP(-T$25/($B67+273)/RGas)))</f>
        <v>2.3120018685798996E-3</v>
      </c>
      <c r="U67" s="73">
        <f ca="1">IF(U$2=0,0,U$22*EXP(U$23/($B67+273)/RGas)*(OFFSET('Composition%'!$B37,0,U$13)*OFFSET('Composition%'!$B37,0,U$14)))-IF(U$2=2,0,OFFSET('Composition%'!$B37,0,U$17)*OFFSET('Composition%'!$B37,0,U$18)*(U$24*EXP(-U$25/($B67+273)/RGas)))</f>
        <v>8.0044585028785136E-5</v>
      </c>
      <c r="V67" s="73">
        <f ca="1">IF(V$2=0,0,V$22*EXP(V$23/($B67+273)/RGas)*(OFFSET('Composition%'!$B37,0,V$13)*OFFSET('Composition%'!$B37,0,V$14)))-IF(V$2=2,0,OFFSET('Composition%'!$B37,0,V$17)*OFFSET('Composition%'!$B37,0,V$18)*(V$24*EXP(-V$25/($B67+273)/RGas)))</f>
        <v>0</v>
      </c>
      <c r="W67" s="73">
        <f ca="1">IF(W$2=0,0,W$22*EXP(W$23/($B67+273)/RGas)*(OFFSET('Composition%'!$B37,0,W$13)*OFFSET('Composition%'!$B37,0,W$14)))-IF(W$2=2,0,OFFSET('Composition%'!$B37,0,W$17)*OFFSET('Composition%'!$B37,0,W$18)*(W$24*EXP(-W$25/($B67+273)/RGas)))</f>
        <v>0</v>
      </c>
      <c r="X67" s="73">
        <f ca="1">IF(X$2=0,0,X$22*EXP(X$23/($B67+273)/RGas)*(OFFSET('Composition%'!$B37,0,X$13)*OFFSET('Composition%'!$B37,0,X$14)))-IF(X$2=2,0,OFFSET('Composition%'!$B37,0,X$17)*OFFSET('Composition%'!$B37,0,X$18)*(X$24*EXP(-X$25/($B67+273)/RGas)))</f>
        <v>2.6214279713135817E-8</v>
      </c>
      <c r="Y67" s="73">
        <f ca="1">IF(Y$2=0,0,Y$22*EXP(Y$23/($B67+273)/RGas)*(OFFSET('Composition%'!$B37,0,Y$13)*OFFSET('Composition%'!$B37,0,Y$14)))-IF(Y$2=2,0,OFFSET('Composition%'!$B37,0,Y$17)*OFFSET('Composition%'!$B37,0,Y$18)*(Y$24*EXP(-Y$25/($B67+273)/RGas)))</f>
        <v>1.2974518815551947E-9</v>
      </c>
      <c r="Z67" s="73">
        <f ca="1">IF(Z$2=0,0,Z$22*EXP(Z$23/($B67+273)/RGas)*(OFFSET('Composition%'!$B37,0,Z$13)*OFFSET('Composition%'!$B37,0,Z$14)))-IF(Z$2=2,0,OFFSET('Composition%'!$B37,0,Z$17)*OFFSET('Composition%'!$B37,0,Z$18)*(Z$24*EXP(-Z$25/($B67+273)/RGas)))</f>
        <v>0</v>
      </c>
      <c r="AA67" s="73">
        <f ca="1">IF(AA$2=0,0,AA$22*EXP(AA$23/($B67+273)/RGas)*(OFFSET('Composition%'!$B37,0,AA$13)*OFFSET('Composition%'!$B37,0,AA$14)))-IF(AA$2=2,0,OFFSET('Composition%'!$B37,0,AA$17)*OFFSET('Composition%'!$B37,0,AA$18)*(AA$24*EXP(-AA$25/($B67+273)/RGas)))</f>
        <v>0</v>
      </c>
      <c r="AB67" s="73">
        <f ca="1">IF(AB$2=0,0,AB$22*EXP(AB$23/($B67+273)/RGas)*(OFFSET('Composition%'!$B37,0,AB$13)*OFFSET('Composition%'!$B37,0,AB$14)))-IF(AB$2=2,0,OFFSET('Composition%'!$B37,0,AB$17)*OFFSET('Composition%'!$B37,0,AB$18)*(AB$24*EXP(-AB$25/($B67+273)/RGas)))</f>
        <v>0</v>
      </c>
      <c r="AC67" s="73">
        <f ca="1">IF(AC$2=0,0,AC$22*EXP(AC$23/($B67+273)/RGas)*(OFFSET('Composition%'!$B37,0,AC$13)*OFFSET('Composition%'!$B37,0,AC$14)))-IF(AC$2=2,0,OFFSET('Composition%'!$B37,0,AC$17)*OFFSET('Composition%'!$B37,0,AC$18)*(AC$24*EXP(-AC$25/($B67+273)/RGas)))</f>
        <v>0</v>
      </c>
      <c r="AD67" s="73">
        <f ca="1">IF(AD$2=0,0,AD$22*EXP(AD$23/($B67+273)/RGas)*(OFFSET('Composition%'!$B37,0,AD$13)*OFFSET('Composition%'!$B37,0,AD$14)))-IF(AD$2=2,0,OFFSET('Composition%'!$B37,0,AD$17)*OFFSET('Composition%'!$B37,0,AD$18)*(AD$24*EXP(-AD$25/($B67+273)/RGas)))</f>
        <v>0</v>
      </c>
      <c r="AE67" s="73">
        <f ca="1">IF(AE$2=0,0,AE$22*EXP(AE$23/($B67+273)/RGas)*(OFFSET('Composition%'!$B37,0,AE$13)*OFFSET('Composition%'!$B37,0,AE$14)))-IF(AE$2=2,0,OFFSET('Composition%'!$B37,0,AE$17)*OFFSET('Composition%'!$B37,0,AE$18)*(AE$24*EXP(-AE$25/($B67+273)/RGas)))</f>
        <v>0</v>
      </c>
      <c r="AF67" s="73"/>
      <c r="AG67" s="73">
        <f ca="1">IF(AG$2=0,0,AG$22*EXP(AG$23/($B67+273)/RGas)*(OFFSET('Composition%'!$B37,0,AG$13)*OFFSET('Composition%'!$B37,0,AG$14)))-IF(AG$2=2,0,OFFSET('Composition%'!$B37,0,AG$17)*OFFSET('Composition%'!$B37,0,AG$18)*(AG$24*EXP(-AG$25/($B67+273)/RGas)))</f>
        <v>0</v>
      </c>
      <c r="AH67" s="73">
        <f ca="1">IF(AH$2=0,0,AH$22*EXP(AH$23/($B67+273)/RGas)*(OFFSET('Composition%'!$B37,0,AH$13)*OFFSET('Composition%'!$B37,0,AH$14)))-IF(AH$2=2,0,OFFSET('Composition%'!$B37,0,AH$17)*OFFSET('Composition%'!$B37,0,AH$18)*(AH$24*EXP(-AH$25/($B67+273)/RGas)))</f>
        <v>0</v>
      </c>
      <c r="AI67" s="73">
        <f ca="1">IF(AI$2=0,0,AI$22*EXP(AI$23/($B67+273)/RGas)*(OFFSET('Composition%'!$B37,0,AI$13)*OFFSET('Composition%'!$B37,0,AI$14)))-IF(AI$2=2,0,OFFSET('Composition%'!$B37,0,AI$17)*OFFSET('Composition%'!$B37,0,AI$18)*(AI$24*EXP(-AI$25/($B67+273)/RGas)))</f>
        <v>0</v>
      </c>
      <c r="AJ67" s="73">
        <f ca="1">IF(AJ$2=0,0,AJ$22*EXP(AJ$23/($B67+273)/RGas)*(OFFSET('Composition%'!$B37,0,AJ$13)*OFFSET('Composition%'!$B37,0,AJ$14)))-IF(AJ$2=2,0,OFFSET('Composition%'!$B37,0,AJ$17)*OFFSET('Composition%'!$B37,0,AJ$18)*(AJ$24*EXP(-AJ$25/($B67+273)/RGas)))</f>
        <v>0</v>
      </c>
      <c r="AK67" s="73">
        <f ca="1">IF(AK$2=0,0,AK$22*EXP(AK$23/($B67+273)/RGas)*(OFFSET('Composition%'!$B37,0,AK$13)*OFFSET('Composition%'!$B37,0,AK$14)))-IF(AK$2=2,0,OFFSET('Composition%'!$B37,0,AK$17)*OFFSET('Composition%'!$B37,0,AK$18)*(AK$24*EXP(-AK$25/($B67+273)/RGas)))</f>
        <v>0</v>
      </c>
      <c r="AL67" s="73">
        <f ca="1">IF(AL$2=0,0,AL$22*EXP(AL$23/($B67+273)/RGas)*(OFFSET('Composition%'!$B37,0,AL$13)*OFFSET('Composition%'!$B37,0,AL$14)))-IF(AL$2=2,0,OFFSET('Composition%'!$B37,0,AL$17)*OFFSET('Composition%'!$B37,0,AL$18)*(AL$24*EXP(-AL$25/($B67+273)/RGas)))</f>
        <v>0</v>
      </c>
      <c r="AM67" s="73"/>
      <c r="AN67" s="73">
        <f ca="1">IF(AN$2=0,0,AN$22*EXP(AN$23/($B67+273)/RGas)*(OFFSET('Composition%'!$B37,0,AN$13)*OFFSET('Composition%'!$B37,0,AN$14)))-IF(AN$2=2,0,OFFSET('Composition%'!$B37,0,AN$17)*OFFSET('Composition%'!$B37,0,AN$18)*(AN$24*EXP(-AN$25/($B67+273)/RGas)))</f>
        <v>0</v>
      </c>
      <c r="AO67" s="73">
        <f ca="1">IF(AO$2=0,0,AO$22*EXP(AO$23/($B67+273)/RGas)*(OFFSET('Composition%'!$B37,0,AO$13)*OFFSET('Composition%'!$B37,0,AO$14)))-IF(AO$2=2,0,OFFSET('Composition%'!$B37,0,AO$17)*OFFSET('Composition%'!$B37,0,AO$18)*(AO$24*EXP(-AO$25/($B67+273)/RGas)))</f>
        <v>0</v>
      </c>
      <c r="AP67" s="73">
        <f ca="1">IF(AP$2=0,0,AP$22*EXP(AP$23/($B67+273)/RGas)*(OFFSET('Composition%'!$B37,0,AP$13)*OFFSET('Composition%'!$B37,0,AP$14)))-IF(AP$2=2,0,OFFSET('Composition%'!$B37,0,AP$17)*OFFSET('Composition%'!$B37,0,AP$18)*(AP$24*EXP(-AP$25/($B67+273)/RGas)))</f>
        <v>2.6740329801758963E-12</v>
      </c>
      <c r="AQ67" s="73">
        <f ca="1">IF(AQ$2=0,0,AQ$22*EXP(AQ$23/($B67+273)/RGas)*(OFFSET('Composition%'!$B37,0,AQ$13)*OFFSET('Composition%'!$B37,0,AQ$14)))-IF(AQ$2=2,0,OFFSET('Composition%'!$B37,0,AQ$17)*OFFSET('Composition%'!$B37,0,AQ$18)*(AQ$24*EXP(-AQ$25/($B67+273)/RGas)))</f>
        <v>0</v>
      </c>
      <c r="AR67" s="73">
        <f ca="1">IF(AR$2=0,0,AR$22*EXP(AR$23/($B67+273)/RGas)*(OFFSET('Composition%'!$B37,0,AR$13)*OFFSET('Composition%'!$B37,0,AR$14)))-IF(AR$2=2,0,OFFSET('Composition%'!$B37,0,AR$17)*OFFSET('Composition%'!$B37,0,AR$18)*(AR$24*EXP(-AR$25/($B67+273)/RGas)))</f>
        <v>0</v>
      </c>
      <c r="AS67" s="73"/>
    </row>
    <row r="68" spans="1:45">
      <c r="A68" s="3">
        <f t="shared" si="21"/>
        <v>1.8000000000000009</v>
      </c>
      <c r="B68" s="60">
        <f ca="1">'Composition%'!B38</f>
        <v>412.93680083054574</v>
      </c>
      <c r="C68">
        <f t="shared" si="20"/>
        <v>30</v>
      </c>
      <c r="D68" s="4" t="e">
        <f ca="1">('Composition%'!BV38*ReactionRateK1!C68)^3</f>
        <v>#DIV/0!</v>
      </c>
      <c r="E68" s="4"/>
      <c r="F68" s="73">
        <f ca="1">IF(F$2=0,0,F$22*EXP(F$23/($B68+273)/RGas)*(OFFSET('Composition%'!$B38,0,F$13)*OFFSET('Composition%'!$B38,0,F$14)))-IF(F$2=2,0,OFFSET('Composition%'!$B38,0,F$17)*OFFSET('Composition%'!$B38,0,F$18)*(F$24*EXP(-F$25/($B68+273)/RGas)))</f>
        <v>4.8354129928463033E-3</v>
      </c>
      <c r="G68" s="73">
        <f ca="1">IF(G$2=0,0,G$22*EXP(G$23/($B68+273)/RGas)*(OFFSET('Composition%'!$B38,0,G$13)*OFFSET('Composition%'!$B38,0,G$14)))-IF(G$2=2,0,OFFSET('Composition%'!$B38,0,G$17)*OFFSET('Composition%'!$B38,0,G$18)*(G$24*EXP(-G$25/($B68+273)/RGas)))</f>
        <v>1.8185124558672283E-3</v>
      </c>
      <c r="H68" s="73">
        <f ca="1">IF(H$2=0,0,H$22*EXP(H$23/($B68+273)/RGas)*(OFFSET('Composition%'!$B38,0,H$13)*OFFSET('Composition%'!$B38,0,H$14)))-IF(H$2=2,0,OFFSET('Composition%'!$B38,0,H$17)*OFFSET('Composition%'!$B38,0,H$18)*(H$24*EXP(-H$25/($B68+273)/RGas)))</f>
        <v>-2.0368306111393631E-6</v>
      </c>
      <c r="I68" s="73">
        <f ca="1">IF(I$2=0,0,I$22*EXP(I$23/($B68+273)/RGas)*(OFFSET('Composition%'!$B38,0,I$13)*OFFSET('Composition%'!$B38,0,I$14)))-IF(I$2=2,0,OFFSET('Composition%'!$B38,0,I$17)*OFFSET('Composition%'!$B38,0,I$18)*(I$24*EXP(-I$25/($B68+273)/RGas)))</f>
        <v>-2.1887219288110291E-4</v>
      </c>
      <c r="J68" s="73"/>
      <c r="K68" s="73">
        <f ca="1">IF(K$2=0,0,K$22*EXP(K$23/($B68+273)/RGas)*(OFFSET('Composition%'!$B38,0,K$13)*OFFSET('Composition%'!$B38,0,K$14)))-IF(K$2=2,0,OFFSET('Composition%'!$B38,0,K$17)*OFFSET('Composition%'!$B38,0,K$18)*(K$24*EXP(-K$25/($B68+273)/RGas)))</f>
        <v>1.9862992552201426E-2</v>
      </c>
      <c r="L68" s="73">
        <f ca="1">IF(L$2=0,0,L$22*EXP(L$23/($B68+273)/RGas)*(OFFSET('Composition%'!$B38,0,L$13)*OFFSET('Composition%'!$B38,0,L$14)))-IF(L$2=2,0,OFFSET('Composition%'!$B38,0,L$17)*OFFSET('Composition%'!$B38,0,L$18)*(L$24*EXP(-L$25/($B68+273)/RGas)))</f>
        <v>-3.2954746930519969E-3</v>
      </c>
      <c r="M68" s="73">
        <f ca="1">IF(M$2=0,0,M$22*EXP(M$23/($B68+273)/RGas)*(OFFSET('Composition%'!$B38,0,M$13)*OFFSET('Composition%'!$B38,0,M$14)))-IF(M$2=2,0,OFFSET('Composition%'!$B38,0,M$17)*OFFSET('Composition%'!$B38,0,M$18)*(M$24*EXP(-M$25/($B68+273)/RGas)))</f>
        <v>0</v>
      </c>
      <c r="N68" s="179"/>
      <c r="O68" s="73">
        <f ca="1">IF(O$2=0,0,O$22*EXP(O$23/($B68+273)/RGas)*(OFFSET('Composition%'!$B38,0,O$13)*OFFSET('Composition%'!$B38,0,O$14)))-IF(O$2=2,0,OFFSET('Composition%'!$B38,0,O$17)*OFFSET('Composition%'!$B38,0,O$18)*(O$24*EXP(-O$25/($B68+273)/RGas)))</f>
        <v>0</v>
      </c>
      <c r="P68" s="73">
        <f ca="1">IF(P$2=0,0,P$22*EXP(P$23/($B68+273)/RGas)*(OFFSET('Composition%'!$B38,0,P$13)*OFFSET('Composition%'!$B38,0,P$14)))-IF(P$2=2,0,OFFSET('Composition%'!$B38,0,P$17)*OFFSET('Composition%'!$B38,0,P$18)*(P$24*EXP(-P$25/($B68+273)/RGas)))</f>
        <v>8.3168023840467717E-3</v>
      </c>
      <c r="Q68" s="73">
        <f ca="1">IF(Q$2=0,0,Q$22*EXP(Q$23/($B68+273)/RGas)*(OFFSET('Composition%'!$B38,0,Q$13)*OFFSET('Composition%'!$B38,0,Q$14)))-IF(Q$2=2,0,OFFSET('Composition%'!$B38,0,Q$17)*OFFSET('Composition%'!$B38,0,Q$18)*(Q$24*EXP(-Q$25/($B68+273)/RGas)))</f>
        <v>3.6204482609871989E-5</v>
      </c>
      <c r="R68" s="73">
        <f ca="1">IF(R$2=0,0,R$22*EXP(R$23/($B68+273)/RGas)*(OFFSET('Composition%'!$B38,0,R$13)*OFFSET('Composition%'!$B38,0,R$14)))-IF(R$2=2,0,OFFSET('Composition%'!$B38,0,R$17)*OFFSET('Composition%'!$B38,0,R$18)*(R$24*EXP(-R$25/($B68+273)/RGas)))</f>
        <v>5.0196931243741256E-6</v>
      </c>
      <c r="S68" s="73"/>
      <c r="T68" s="73">
        <f ca="1">IF(T$2=0,0,T$22*EXP(T$23/($B68+273)/RGas)*(OFFSET('Composition%'!$B38,0,T$13)*OFFSET('Composition%'!$B38,0,T$14)))-IF(T$2=2,0,OFFSET('Composition%'!$B38,0,T$17)*OFFSET('Composition%'!$B38,0,T$18)*(T$24*EXP(-T$25/($B68+273)/RGas)))</f>
        <v>2.1682953329613328E-3</v>
      </c>
      <c r="U68" s="73">
        <f ca="1">IF(U$2=0,0,U$22*EXP(U$23/($B68+273)/RGas)*(OFFSET('Composition%'!$B38,0,U$13)*OFFSET('Composition%'!$B38,0,U$14)))-IF(U$2=2,0,OFFSET('Composition%'!$B38,0,U$17)*OFFSET('Composition%'!$B38,0,U$18)*(U$24*EXP(-U$25/($B68+273)/RGas)))</f>
        <v>7.2084747174138258E-5</v>
      </c>
      <c r="V68" s="73">
        <f ca="1">IF(V$2=0,0,V$22*EXP(V$23/($B68+273)/RGas)*(OFFSET('Composition%'!$B38,0,V$13)*OFFSET('Composition%'!$B38,0,V$14)))-IF(V$2=2,0,OFFSET('Composition%'!$B38,0,V$17)*OFFSET('Composition%'!$B38,0,V$18)*(V$24*EXP(-V$25/($B68+273)/RGas)))</f>
        <v>0</v>
      </c>
      <c r="W68" s="73">
        <f ca="1">IF(W$2=0,0,W$22*EXP(W$23/($B68+273)/RGas)*(OFFSET('Composition%'!$B38,0,W$13)*OFFSET('Composition%'!$B38,0,W$14)))-IF(W$2=2,0,OFFSET('Composition%'!$B38,0,W$17)*OFFSET('Composition%'!$B38,0,W$18)*(W$24*EXP(-W$25/($B68+273)/RGas)))</f>
        <v>0</v>
      </c>
      <c r="X68" s="73">
        <f ca="1">IF(X$2=0,0,X$22*EXP(X$23/($B68+273)/RGas)*(OFFSET('Composition%'!$B38,0,X$13)*OFFSET('Composition%'!$B38,0,X$14)))-IF(X$2=2,0,OFFSET('Composition%'!$B38,0,X$17)*OFFSET('Composition%'!$B38,0,X$18)*(X$24*EXP(-X$25/($B68+273)/RGas)))</f>
        <v>2.6129957594799929E-8</v>
      </c>
      <c r="Y68" s="73">
        <f ca="1">IF(Y$2=0,0,Y$22*EXP(Y$23/($B68+273)/RGas)*(OFFSET('Composition%'!$B38,0,Y$13)*OFFSET('Composition%'!$B38,0,Y$14)))-IF(Y$2=2,0,OFFSET('Composition%'!$B38,0,Y$17)*OFFSET('Composition%'!$B38,0,Y$18)*(Y$24*EXP(-Y$25/($B68+273)/RGas)))</f>
        <v>1.2932784351630438E-9</v>
      </c>
      <c r="Z68" s="73">
        <f ca="1">IF(Z$2=0,0,Z$22*EXP(Z$23/($B68+273)/RGas)*(OFFSET('Composition%'!$B38,0,Z$13)*OFFSET('Composition%'!$B38,0,Z$14)))-IF(Z$2=2,0,OFFSET('Composition%'!$B38,0,Z$17)*OFFSET('Composition%'!$B38,0,Z$18)*(Z$24*EXP(-Z$25/($B68+273)/RGas)))</f>
        <v>0</v>
      </c>
      <c r="AA68" s="73">
        <f ca="1">IF(AA$2=0,0,AA$22*EXP(AA$23/($B68+273)/RGas)*(OFFSET('Composition%'!$B38,0,AA$13)*OFFSET('Composition%'!$B38,0,AA$14)))-IF(AA$2=2,0,OFFSET('Composition%'!$B38,0,AA$17)*OFFSET('Composition%'!$B38,0,AA$18)*(AA$24*EXP(-AA$25/($B68+273)/RGas)))</f>
        <v>0</v>
      </c>
      <c r="AB68" s="73">
        <f ca="1">IF(AB$2=0,0,AB$22*EXP(AB$23/($B68+273)/RGas)*(OFFSET('Composition%'!$B38,0,AB$13)*OFFSET('Composition%'!$B38,0,AB$14)))-IF(AB$2=2,0,OFFSET('Composition%'!$B38,0,AB$17)*OFFSET('Composition%'!$B38,0,AB$18)*(AB$24*EXP(-AB$25/($B68+273)/RGas)))</f>
        <v>0</v>
      </c>
      <c r="AC68" s="73">
        <f ca="1">IF(AC$2=0,0,AC$22*EXP(AC$23/($B68+273)/RGas)*(OFFSET('Composition%'!$B38,0,AC$13)*OFFSET('Composition%'!$B38,0,AC$14)))-IF(AC$2=2,0,OFFSET('Composition%'!$B38,0,AC$17)*OFFSET('Composition%'!$B38,0,AC$18)*(AC$24*EXP(-AC$25/($B68+273)/RGas)))</f>
        <v>0</v>
      </c>
      <c r="AD68" s="73">
        <f ca="1">IF(AD$2=0,0,AD$22*EXP(AD$23/($B68+273)/RGas)*(OFFSET('Composition%'!$B38,0,AD$13)*OFFSET('Composition%'!$B38,0,AD$14)))-IF(AD$2=2,0,OFFSET('Composition%'!$B38,0,AD$17)*OFFSET('Composition%'!$B38,0,AD$18)*(AD$24*EXP(-AD$25/($B68+273)/RGas)))</f>
        <v>0</v>
      </c>
      <c r="AE68" s="73">
        <f ca="1">IF(AE$2=0,0,AE$22*EXP(AE$23/($B68+273)/RGas)*(OFFSET('Composition%'!$B38,0,AE$13)*OFFSET('Composition%'!$B38,0,AE$14)))-IF(AE$2=2,0,OFFSET('Composition%'!$B38,0,AE$17)*OFFSET('Composition%'!$B38,0,AE$18)*(AE$24*EXP(-AE$25/($B68+273)/RGas)))</f>
        <v>0</v>
      </c>
      <c r="AF68" s="73"/>
      <c r="AG68" s="73">
        <f ca="1">IF(AG$2=0,0,AG$22*EXP(AG$23/($B68+273)/RGas)*(OFFSET('Composition%'!$B38,0,AG$13)*OFFSET('Composition%'!$B38,0,AG$14)))-IF(AG$2=2,0,OFFSET('Composition%'!$B38,0,AG$17)*OFFSET('Composition%'!$B38,0,AG$18)*(AG$24*EXP(-AG$25/($B68+273)/RGas)))</f>
        <v>0</v>
      </c>
      <c r="AH68" s="73">
        <f ca="1">IF(AH$2=0,0,AH$22*EXP(AH$23/($B68+273)/RGas)*(OFFSET('Composition%'!$B38,0,AH$13)*OFFSET('Composition%'!$B38,0,AH$14)))-IF(AH$2=2,0,OFFSET('Composition%'!$B38,0,AH$17)*OFFSET('Composition%'!$B38,0,AH$18)*(AH$24*EXP(-AH$25/($B68+273)/RGas)))</f>
        <v>0</v>
      </c>
      <c r="AI68" s="73">
        <f ca="1">IF(AI$2=0,0,AI$22*EXP(AI$23/($B68+273)/RGas)*(OFFSET('Composition%'!$B38,0,AI$13)*OFFSET('Composition%'!$B38,0,AI$14)))-IF(AI$2=2,0,OFFSET('Composition%'!$B38,0,AI$17)*OFFSET('Composition%'!$B38,0,AI$18)*(AI$24*EXP(-AI$25/($B68+273)/RGas)))</f>
        <v>0</v>
      </c>
      <c r="AJ68" s="73">
        <f ca="1">IF(AJ$2=0,0,AJ$22*EXP(AJ$23/($B68+273)/RGas)*(OFFSET('Composition%'!$B38,0,AJ$13)*OFFSET('Composition%'!$B38,0,AJ$14)))-IF(AJ$2=2,0,OFFSET('Composition%'!$B38,0,AJ$17)*OFFSET('Composition%'!$B38,0,AJ$18)*(AJ$24*EXP(-AJ$25/($B68+273)/RGas)))</f>
        <v>0</v>
      </c>
      <c r="AK68" s="73">
        <f ca="1">IF(AK$2=0,0,AK$22*EXP(AK$23/($B68+273)/RGas)*(OFFSET('Composition%'!$B38,0,AK$13)*OFFSET('Composition%'!$B38,0,AK$14)))-IF(AK$2=2,0,OFFSET('Composition%'!$B38,0,AK$17)*OFFSET('Composition%'!$B38,0,AK$18)*(AK$24*EXP(-AK$25/($B68+273)/RGas)))</f>
        <v>0</v>
      </c>
      <c r="AL68" s="73">
        <f ca="1">IF(AL$2=0,0,AL$22*EXP(AL$23/($B68+273)/RGas)*(OFFSET('Composition%'!$B38,0,AL$13)*OFFSET('Composition%'!$B38,0,AL$14)))-IF(AL$2=2,0,OFFSET('Composition%'!$B38,0,AL$17)*OFFSET('Composition%'!$B38,0,AL$18)*(AL$24*EXP(-AL$25/($B68+273)/RGas)))</f>
        <v>0</v>
      </c>
      <c r="AM68" s="73"/>
      <c r="AN68" s="73">
        <f ca="1">IF(AN$2=0,0,AN$22*EXP(AN$23/($B68+273)/RGas)*(OFFSET('Composition%'!$B38,0,AN$13)*OFFSET('Composition%'!$B38,0,AN$14)))-IF(AN$2=2,0,OFFSET('Composition%'!$B38,0,AN$17)*OFFSET('Composition%'!$B38,0,AN$18)*(AN$24*EXP(-AN$25/($B68+273)/RGas)))</f>
        <v>0</v>
      </c>
      <c r="AO68" s="73">
        <f ca="1">IF(AO$2=0,0,AO$22*EXP(AO$23/($B68+273)/RGas)*(OFFSET('Composition%'!$B38,0,AO$13)*OFFSET('Composition%'!$B38,0,AO$14)))-IF(AO$2=2,0,OFFSET('Composition%'!$B38,0,AO$17)*OFFSET('Composition%'!$B38,0,AO$18)*(AO$24*EXP(-AO$25/($B68+273)/RGas)))</f>
        <v>0</v>
      </c>
      <c r="AP68" s="73">
        <f ca="1">IF(AP$2=0,0,AP$22*EXP(AP$23/($B68+273)/RGas)*(OFFSET('Composition%'!$B38,0,AP$13)*OFFSET('Composition%'!$B38,0,AP$14)))-IF(AP$2=2,0,OFFSET('Composition%'!$B38,0,AP$17)*OFFSET('Composition%'!$B38,0,AP$18)*(AP$24*EXP(-AP$25/($B68+273)/RGas)))</f>
        <v>2.6770399924208636E-12</v>
      </c>
      <c r="AQ68" s="73">
        <f ca="1">IF(AQ$2=0,0,AQ$22*EXP(AQ$23/($B68+273)/RGas)*(OFFSET('Composition%'!$B38,0,AQ$13)*OFFSET('Composition%'!$B38,0,AQ$14)))-IF(AQ$2=2,0,OFFSET('Composition%'!$B38,0,AQ$17)*OFFSET('Composition%'!$B38,0,AQ$18)*(AQ$24*EXP(-AQ$25/($B68+273)/RGas)))</f>
        <v>0</v>
      </c>
      <c r="AR68" s="73">
        <f ca="1">IF(AR$2=0,0,AR$22*EXP(AR$23/($B68+273)/RGas)*(OFFSET('Composition%'!$B38,0,AR$13)*OFFSET('Composition%'!$B38,0,AR$14)))-IF(AR$2=2,0,OFFSET('Composition%'!$B38,0,AR$17)*OFFSET('Composition%'!$B38,0,AR$18)*(AR$24*EXP(-AR$25/($B68+273)/RGas)))</f>
        <v>0</v>
      </c>
      <c r="AS68" s="73"/>
    </row>
    <row r="69" spans="1:45">
      <c r="A69" s="3">
        <f t="shared" si="21"/>
        <v>1.850000000000001</v>
      </c>
      <c r="B69" s="60">
        <f ca="1">'Composition%'!B39</f>
        <v>413.03084873631332</v>
      </c>
      <c r="C69">
        <f t="shared" si="20"/>
        <v>30</v>
      </c>
      <c r="D69" s="4" t="e">
        <f ca="1">('Composition%'!BV39*ReactionRateK1!C69)^3</f>
        <v>#DIV/0!</v>
      </c>
      <c r="E69" s="4"/>
      <c r="F69" s="73">
        <f ca="1">IF(F$2=0,0,F$22*EXP(F$23/($B69+273)/RGas)*(OFFSET('Composition%'!$B39,0,F$13)*OFFSET('Composition%'!$B39,0,F$14)))-IF(F$2=2,0,OFFSET('Composition%'!$B39,0,F$17)*OFFSET('Composition%'!$B39,0,F$18)*(F$24*EXP(-F$25/($B69+273)/RGas)))</f>
        <v>4.7275806965358094E-3</v>
      </c>
      <c r="G69" s="73">
        <f ca="1">IF(G$2=0,0,G$22*EXP(G$23/($B69+273)/RGas)*(OFFSET('Composition%'!$B39,0,G$13)*OFFSET('Composition%'!$B39,0,G$14)))-IF(G$2=2,0,OFFSET('Composition%'!$B39,0,G$17)*OFFSET('Composition%'!$B39,0,G$18)*(G$24*EXP(-G$25/($B69+273)/RGas)))</f>
        <v>1.7808119186276429E-3</v>
      </c>
      <c r="H69" s="73">
        <f ca="1">IF(H$2=0,0,H$22*EXP(H$23/($B69+273)/RGas)*(OFFSET('Composition%'!$B39,0,H$13)*OFFSET('Composition%'!$B39,0,H$14)))-IF(H$2=2,0,OFFSET('Composition%'!$B39,0,H$17)*OFFSET('Composition%'!$B39,0,H$18)*(H$24*EXP(-H$25/($B69+273)/RGas)))</f>
        <v>-2.0817582597871376E-6</v>
      </c>
      <c r="I69" s="73">
        <f ca="1">IF(I$2=0,0,I$22*EXP(I$23/($B69+273)/RGas)*(OFFSET('Composition%'!$B39,0,I$13)*OFFSET('Composition%'!$B39,0,I$14)))-IF(I$2=2,0,OFFSET('Composition%'!$B39,0,I$17)*OFFSET('Composition%'!$B39,0,I$18)*(I$24*EXP(-I$25/($B69+273)/RGas)))</f>
        <v>-1.8857198282236809E-4</v>
      </c>
      <c r="J69" s="73"/>
      <c r="K69" s="73">
        <f ca="1">IF(K$2=0,0,K$22*EXP(K$23/($B69+273)/RGas)*(OFFSET('Composition%'!$B39,0,K$13)*OFFSET('Composition%'!$B39,0,K$14)))-IF(K$2=2,0,OFFSET('Composition%'!$B39,0,K$17)*OFFSET('Composition%'!$B39,0,K$18)*(K$24*EXP(-K$25/($B69+273)/RGas)))</f>
        <v>1.9525779122518266E-2</v>
      </c>
      <c r="L69" s="73">
        <f ca="1">IF(L$2=0,0,L$22*EXP(L$23/($B69+273)/RGas)*(OFFSET('Composition%'!$B39,0,L$13)*OFFSET('Composition%'!$B39,0,L$14)))-IF(L$2=2,0,OFFSET('Composition%'!$B39,0,L$17)*OFFSET('Composition%'!$B39,0,L$18)*(L$24*EXP(-L$25/($B69+273)/RGas)))</f>
        <v>-3.2870925873449996E-3</v>
      </c>
      <c r="M69" s="73">
        <f ca="1">IF(M$2=0,0,M$22*EXP(M$23/($B69+273)/RGas)*(OFFSET('Composition%'!$B39,0,M$13)*OFFSET('Composition%'!$B39,0,M$14)))-IF(M$2=2,0,OFFSET('Composition%'!$B39,0,M$17)*OFFSET('Composition%'!$B39,0,M$18)*(M$24*EXP(-M$25/($B69+273)/RGas)))</f>
        <v>0</v>
      </c>
      <c r="N69" s="179"/>
      <c r="O69" s="73">
        <f ca="1">IF(O$2=0,0,O$22*EXP(O$23/($B69+273)/RGas)*(OFFSET('Composition%'!$B39,0,O$13)*OFFSET('Composition%'!$B39,0,O$14)))-IF(O$2=2,0,OFFSET('Composition%'!$B39,0,O$17)*OFFSET('Composition%'!$B39,0,O$18)*(O$24*EXP(-O$25/($B69+273)/RGas)))</f>
        <v>0</v>
      </c>
      <c r="P69" s="73">
        <f ca="1">IF(P$2=0,0,P$22*EXP(P$23/($B69+273)/RGas)*(OFFSET('Composition%'!$B39,0,P$13)*OFFSET('Composition%'!$B39,0,P$14)))-IF(P$2=2,0,OFFSET('Composition%'!$B39,0,P$17)*OFFSET('Composition%'!$B39,0,P$18)*(P$24*EXP(-P$25/($B69+273)/RGas)))</f>
        <v>8.4872223847072114E-3</v>
      </c>
      <c r="Q69" s="73">
        <f ca="1">IF(Q$2=0,0,Q$22*EXP(Q$23/($B69+273)/RGas)*(OFFSET('Composition%'!$B39,0,Q$13)*OFFSET('Composition%'!$B39,0,Q$14)))-IF(Q$2=2,0,OFFSET('Composition%'!$B39,0,Q$17)*OFFSET('Composition%'!$B39,0,Q$18)*(Q$24*EXP(-Q$25/($B69+273)/RGas)))</f>
        <v>3.7607836404573491E-5</v>
      </c>
      <c r="R69" s="73">
        <f ca="1">IF(R$2=0,0,R$22*EXP(R$23/($B69+273)/RGas)*(OFFSET('Composition%'!$B39,0,R$13)*OFFSET('Composition%'!$B39,0,R$14)))-IF(R$2=2,0,OFFSET('Composition%'!$B39,0,R$17)*OFFSET('Composition%'!$B39,0,R$18)*(R$24*EXP(-R$25/($B69+273)/RGas)))</f>
        <v>5.3365258615529136E-6</v>
      </c>
      <c r="S69" s="73"/>
      <c r="T69" s="73">
        <f ca="1">IF(T$2=0,0,T$22*EXP(T$23/($B69+273)/RGas)*(OFFSET('Composition%'!$B39,0,T$13)*OFFSET('Composition%'!$B39,0,T$14)))-IF(T$2=2,0,OFFSET('Composition%'!$B39,0,T$17)*OFFSET('Composition%'!$B39,0,T$18)*(T$24*EXP(-T$25/($B69+273)/RGas)))</f>
        <v>2.0331074908344956E-3</v>
      </c>
      <c r="U69" s="73">
        <f ca="1">IF(U$2=0,0,U$22*EXP(U$23/($B69+273)/RGas)*(OFFSET('Composition%'!$B39,0,U$13)*OFFSET('Composition%'!$B39,0,U$14)))-IF(U$2=2,0,OFFSET('Composition%'!$B39,0,U$17)*OFFSET('Composition%'!$B39,0,U$18)*(U$24*EXP(-U$25/($B69+273)/RGas)))</f>
        <v>6.4951421573930247E-5</v>
      </c>
      <c r="V69" s="73">
        <f ca="1">IF(V$2=0,0,V$22*EXP(V$23/($B69+273)/RGas)*(OFFSET('Composition%'!$B39,0,V$13)*OFFSET('Composition%'!$B39,0,V$14)))-IF(V$2=2,0,OFFSET('Composition%'!$B39,0,V$17)*OFFSET('Composition%'!$B39,0,V$18)*(V$24*EXP(-V$25/($B69+273)/RGas)))</f>
        <v>0</v>
      </c>
      <c r="W69" s="73">
        <f ca="1">IF(W$2=0,0,W$22*EXP(W$23/($B69+273)/RGas)*(OFFSET('Composition%'!$B39,0,W$13)*OFFSET('Composition%'!$B39,0,W$14)))-IF(W$2=2,0,OFFSET('Composition%'!$B39,0,W$17)*OFFSET('Composition%'!$B39,0,W$18)*(W$24*EXP(-W$25/($B69+273)/RGas)))</f>
        <v>0</v>
      </c>
      <c r="X69" s="73">
        <f ca="1">IF(X$2=0,0,X$22*EXP(X$23/($B69+273)/RGas)*(OFFSET('Composition%'!$B39,0,X$13)*OFFSET('Composition%'!$B39,0,X$14)))-IF(X$2=2,0,OFFSET('Composition%'!$B39,0,X$17)*OFFSET('Composition%'!$B39,0,X$18)*(X$24*EXP(-X$25/($B69+273)/RGas)))</f>
        <v>2.6050981883387386E-8</v>
      </c>
      <c r="Y69" s="73">
        <f ca="1">IF(Y$2=0,0,Y$22*EXP(Y$23/($B69+273)/RGas)*(OFFSET('Composition%'!$B39,0,Y$13)*OFFSET('Composition%'!$B39,0,Y$14)))-IF(Y$2=2,0,OFFSET('Composition%'!$B39,0,Y$17)*OFFSET('Composition%'!$B39,0,Y$18)*(Y$24*EXP(-Y$25/($B69+273)/RGas)))</f>
        <v>1.289369604308614E-9</v>
      </c>
      <c r="Z69" s="73">
        <f ca="1">IF(Z$2=0,0,Z$22*EXP(Z$23/($B69+273)/RGas)*(OFFSET('Composition%'!$B39,0,Z$13)*OFFSET('Composition%'!$B39,0,Z$14)))-IF(Z$2=2,0,OFFSET('Composition%'!$B39,0,Z$17)*OFFSET('Composition%'!$B39,0,Z$18)*(Z$24*EXP(-Z$25/($B69+273)/RGas)))</f>
        <v>0</v>
      </c>
      <c r="AA69" s="73">
        <f ca="1">IF(AA$2=0,0,AA$22*EXP(AA$23/($B69+273)/RGas)*(OFFSET('Composition%'!$B39,0,AA$13)*OFFSET('Composition%'!$B39,0,AA$14)))-IF(AA$2=2,0,OFFSET('Composition%'!$B39,0,AA$17)*OFFSET('Composition%'!$B39,0,AA$18)*(AA$24*EXP(-AA$25/($B69+273)/RGas)))</f>
        <v>0</v>
      </c>
      <c r="AB69" s="73">
        <f ca="1">IF(AB$2=0,0,AB$22*EXP(AB$23/($B69+273)/RGas)*(OFFSET('Composition%'!$B39,0,AB$13)*OFFSET('Composition%'!$B39,0,AB$14)))-IF(AB$2=2,0,OFFSET('Composition%'!$B39,0,AB$17)*OFFSET('Composition%'!$B39,0,AB$18)*(AB$24*EXP(-AB$25/($B69+273)/RGas)))</f>
        <v>0</v>
      </c>
      <c r="AC69" s="73">
        <f ca="1">IF(AC$2=0,0,AC$22*EXP(AC$23/($B69+273)/RGas)*(OFFSET('Composition%'!$B39,0,AC$13)*OFFSET('Composition%'!$B39,0,AC$14)))-IF(AC$2=2,0,OFFSET('Composition%'!$B39,0,AC$17)*OFFSET('Composition%'!$B39,0,AC$18)*(AC$24*EXP(-AC$25/($B69+273)/RGas)))</f>
        <v>0</v>
      </c>
      <c r="AD69" s="73">
        <f ca="1">IF(AD$2=0,0,AD$22*EXP(AD$23/($B69+273)/RGas)*(OFFSET('Composition%'!$B39,0,AD$13)*OFFSET('Composition%'!$B39,0,AD$14)))-IF(AD$2=2,0,OFFSET('Composition%'!$B39,0,AD$17)*OFFSET('Composition%'!$B39,0,AD$18)*(AD$24*EXP(-AD$25/($B69+273)/RGas)))</f>
        <v>0</v>
      </c>
      <c r="AE69" s="73">
        <f ca="1">IF(AE$2=0,0,AE$22*EXP(AE$23/($B69+273)/RGas)*(OFFSET('Composition%'!$B39,0,AE$13)*OFFSET('Composition%'!$B39,0,AE$14)))-IF(AE$2=2,0,OFFSET('Composition%'!$B39,0,AE$17)*OFFSET('Composition%'!$B39,0,AE$18)*(AE$24*EXP(-AE$25/($B69+273)/RGas)))</f>
        <v>0</v>
      </c>
      <c r="AF69" s="73"/>
      <c r="AG69" s="73">
        <f ca="1">IF(AG$2=0,0,AG$22*EXP(AG$23/($B69+273)/RGas)*(OFFSET('Composition%'!$B39,0,AG$13)*OFFSET('Composition%'!$B39,0,AG$14)))-IF(AG$2=2,0,OFFSET('Composition%'!$B39,0,AG$17)*OFFSET('Composition%'!$B39,0,AG$18)*(AG$24*EXP(-AG$25/($B69+273)/RGas)))</f>
        <v>0</v>
      </c>
      <c r="AH69" s="73">
        <f ca="1">IF(AH$2=0,0,AH$22*EXP(AH$23/($B69+273)/RGas)*(OFFSET('Composition%'!$B39,0,AH$13)*OFFSET('Composition%'!$B39,0,AH$14)))-IF(AH$2=2,0,OFFSET('Composition%'!$B39,0,AH$17)*OFFSET('Composition%'!$B39,0,AH$18)*(AH$24*EXP(-AH$25/($B69+273)/RGas)))</f>
        <v>0</v>
      </c>
      <c r="AI69" s="73">
        <f ca="1">IF(AI$2=0,0,AI$22*EXP(AI$23/($B69+273)/RGas)*(OFFSET('Composition%'!$B39,0,AI$13)*OFFSET('Composition%'!$B39,0,AI$14)))-IF(AI$2=2,0,OFFSET('Composition%'!$B39,0,AI$17)*OFFSET('Composition%'!$B39,0,AI$18)*(AI$24*EXP(-AI$25/($B69+273)/RGas)))</f>
        <v>0</v>
      </c>
      <c r="AJ69" s="73">
        <f ca="1">IF(AJ$2=0,0,AJ$22*EXP(AJ$23/($B69+273)/RGas)*(OFFSET('Composition%'!$B39,0,AJ$13)*OFFSET('Composition%'!$B39,0,AJ$14)))-IF(AJ$2=2,0,OFFSET('Composition%'!$B39,0,AJ$17)*OFFSET('Composition%'!$B39,0,AJ$18)*(AJ$24*EXP(-AJ$25/($B69+273)/RGas)))</f>
        <v>0</v>
      </c>
      <c r="AK69" s="73">
        <f ca="1">IF(AK$2=0,0,AK$22*EXP(AK$23/($B69+273)/RGas)*(OFFSET('Composition%'!$B39,0,AK$13)*OFFSET('Composition%'!$B39,0,AK$14)))-IF(AK$2=2,0,OFFSET('Composition%'!$B39,0,AK$17)*OFFSET('Composition%'!$B39,0,AK$18)*(AK$24*EXP(-AK$25/($B69+273)/RGas)))</f>
        <v>0</v>
      </c>
      <c r="AL69" s="73">
        <f ca="1">IF(AL$2=0,0,AL$22*EXP(AL$23/($B69+273)/RGas)*(OFFSET('Composition%'!$B39,0,AL$13)*OFFSET('Composition%'!$B39,0,AL$14)))-IF(AL$2=2,0,OFFSET('Composition%'!$B39,0,AL$17)*OFFSET('Composition%'!$B39,0,AL$18)*(AL$24*EXP(-AL$25/($B69+273)/RGas)))</f>
        <v>0</v>
      </c>
      <c r="AM69" s="73"/>
      <c r="AN69" s="73">
        <f ca="1">IF(AN$2=0,0,AN$22*EXP(AN$23/($B69+273)/RGas)*(OFFSET('Composition%'!$B39,0,AN$13)*OFFSET('Composition%'!$B39,0,AN$14)))-IF(AN$2=2,0,OFFSET('Composition%'!$B39,0,AN$17)*OFFSET('Composition%'!$B39,0,AN$18)*(AN$24*EXP(-AN$25/($B69+273)/RGas)))</f>
        <v>0</v>
      </c>
      <c r="AO69" s="73">
        <f ca="1">IF(AO$2=0,0,AO$22*EXP(AO$23/($B69+273)/RGas)*(OFFSET('Composition%'!$B39,0,AO$13)*OFFSET('Composition%'!$B39,0,AO$14)))-IF(AO$2=2,0,OFFSET('Composition%'!$B39,0,AO$17)*OFFSET('Composition%'!$B39,0,AO$18)*(AO$24*EXP(-AO$25/($B69+273)/RGas)))</f>
        <v>0</v>
      </c>
      <c r="AP69" s="73">
        <f ca="1">IF(AP$2=0,0,AP$22*EXP(AP$23/($B69+273)/RGas)*(OFFSET('Composition%'!$B39,0,AP$13)*OFFSET('Composition%'!$B39,0,AP$14)))-IF(AP$2=2,0,OFFSET('Composition%'!$B39,0,AP$17)*OFFSET('Composition%'!$B39,0,AP$18)*(AP$24*EXP(-AP$25/($B69+273)/RGas)))</f>
        <v>2.6797479057798665E-12</v>
      </c>
      <c r="AQ69" s="73">
        <f ca="1">IF(AQ$2=0,0,AQ$22*EXP(AQ$23/($B69+273)/RGas)*(OFFSET('Composition%'!$B39,0,AQ$13)*OFFSET('Composition%'!$B39,0,AQ$14)))-IF(AQ$2=2,0,OFFSET('Composition%'!$B39,0,AQ$17)*OFFSET('Composition%'!$B39,0,AQ$18)*(AQ$24*EXP(-AQ$25/($B69+273)/RGas)))</f>
        <v>0</v>
      </c>
      <c r="AR69" s="73">
        <f ca="1">IF(AR$2=0,0,AR$22*EXP(AR$23/($B69+273)/RGas)*(OFFSET('Composition%'!$B39,0,AR$13)*OFFSET('Composition%'!$B39,0,AR$14)))-IF(AR$2=2,0,OFFSET('Composition%'!$B39,0,AR$17)*OFFSET('Composition%'!$B39,0,AR$18)*(AR$24*EXP(-AR$25/($B69+273)/RGas)))</f>
        <v>0</v>
      </c>
      <c r="AS69" s="73"/>
    </row>
    <row r="70" spans="1:45">
      <c r="A70" s="3">
        <f t="shared" si="21"/>
        <v>1.900000000000001</v>
      </c>
      <c r="B70" s="60">
        <f ca="1">'Composition%'!B40</f>
        <v>413.11942745886159</v>
      </c>
      <c r="C70">
        <f t="shared" si="20"/>
        <v>30</v>
      </c>
      <c r="D70" s="4" t="e">
        <f ca="1">('Composition%'!BV40*ReactionRateK1!C70)^3</f>
        <v>#DIV/0!</v>
      </c>
      <c r="E70" s="4"/>
      <c r="F70" s="73">
        <f ca="1">IF(F$2=0,0,F$22*EXP(F$23/($B70+273)/RGas)*(OFFSET('Composition%'!$B40,0,F$13)*OFFSET('Composition%'!$B40,0,F$14)))-IF(F$2=2,0,OFFSET('Composition%'!$B40,0,F$17)*OFFSET('Composition%'!$B40,0,F$18)*(F$24*EXP(-F$25/($B70+273)/RGas)))</f>
        <v>4.6229320479513215E-3</v>
      </c>
      <c r="G70" s="73">
        <f ca="1">IF(G$2=0,0,G$22*EXP(G$23/($B70+273)/RGas)*(OFFSET('Composition%'!$B40,0,G$13)*OFFSET('Composition%'!$B40,0,G$14)))-IF(G$2=2,0,OFFSET('Composition%'!$B40,0,G$17)*OFFSET('Composition%'!$B40,0,G$18)*(G$24*EXP(-G$25/($B70+273)/RGas)))</f>
        <v>1.7441919342790191E-3</v>
      </c>
      <c r="H70" s="73">
        <f ca="1">IF(H$2=0,0,H$22*EXP(H$23/($B70+273)/RGas)*(OFFSET('Composition%'!$B40,0,H$13)*OFFSET('Composition%'!$B40,0,H$14)))-IF(H$2=2,0,OFFSET('Composition%'!$B40,0,H$17)*OFFSET('Composition%'!$B40,0,H$18)*(H$24*EXP(-H$25/($B70+273)/RGas)))</f>
        <v>-2.1242716602816853E-6</v>
      </c>
      <c r="I70" s="73">
        <f ca="1">IF(I$2=0,0,I$22*EXP(I$23/($B70+273)/RGas)*(OFFSET('Composition%'!$B40,0,I$13)*OFFSET('Composition%'!$B40,0,I$14)))-IF(I$2=2,0,OFFSET('Composition%'!$B40,0,I$17)*OFFSET('Composition%'!$B40,0,I$18)*(I$24*EXP(-I$25/($B70+273)/RGas)))</f>
        <v>-1.6193564145839707E-4</v>
      </c>
      <c r="J70" s="73"/>
      <c r="K70" s="73">
        <f ca="1">IF(K$2=0,0,K$22*EXP(K$23/($B70+273)/RGas)*(OFFSET('Composition%'!$B40,0,K$13)*OFFSET('Composition%'!$B40,0,K$14)))-IF(K$2=2,0,OFFSET('Composition%'!$B40,0,K$17)*OFFSET('Composition%'!$B40,0,K$18)*(K$24*EXP(-K$25/($B70+273)/RGas)))</f>
        <v>1.9192810423967789E-2</v>
      </c>
      <c r="L70" s="73">
        <f ca="1">IF(L$2=0,0,L$22*EXP(L$23/($B70+273)/RGas)*(OFFSET('Composition%'!$B40,0,L$13)*OFFSET('Composition%'!$B40,0,L$14)))-IF(L$2=2,0,OFFSET('Composition%'!$B40,0,L$17)*OFFSET('Composition%'!$B40,0,L$18)*(L$24*EXP(-L$25/($B70+273)/RGas)))</f>
        <v>-3.2719885788956276E-3</v>
      </c>
      <c r="M70" s="73">
        <f ca="1">IF(M$2=0,0,M$22*EXP(M$23/($B70+273)/RGas)*(OFFSET('Composition%'!$B40,0,M$13)*OFFSET('Composition%'!$B40,0,M$14)))-IF(M$2=2,0,OFFSET('Composition%'!$B40,0,M$17)*OFFSET('Composition%'!$B40,0,M$18)*(M$24*EXP(-M$25/($B70+273)/RGas)))</f>
        <v>0</v>
      </c>
      <c r="N70" s="179"/>
      <c r="O70" s="73">
        <f ca="1">IF(O$2=0,0,O$22*EXP(O$23/($B70+273)/RGas)*(OFFSET('Composition%'!$B40,0,O$13)*OFFSET('Composition%'!$B40,0,O$14)))-IF(O$2=2,0,OFFSET('Composition%'!$B40,0,O$17)*OFFSET('Composition%'!$B40,0,O$18)*(O$24*EXP(-O$25/($B70+273)/RGas)))</f>
        <v>0</v>
      </c>
      <c r="P70" s="73">
        <f ca="1">IF(P$2=0,0,P$22*EXP(P$23/($B70+273)/RGas)*(OFFSET('Composition%'!$B40,0,P$13)*OFFSET('Composition%'!$B40,0,P$14)))-IF(P$2=2,0,OFFSET('Composition%'!$B40,0,P$17)*OFFSET('Composition%'!$B40,0,P$18)*(P$24*EXP(-P$25/($B70+273)/RGas)))</f>
        <v>8.6485521766609362E-3</v>
      </c>
      <c r="Q70" s="73">
        <f ca="1">IF(Q$2=0,0,Q$22*EXP(Q$23/($B70+273)/RGas)*(OFFSET('Composition%'!$B40,0,Q$13)*OFFSET('Composition%'!$B40,0,Q$14)))-IF(Q$2=2,0,OFFSET('Composition%'!$B40,0,Q$17)*OFFSET('Composition%'!$B40,0,Q$18)*(Q$24*EXP(-Q$25/($B70+273)/RGas)))</f>
        <v>3.9012931375679792E-5</v>
      </c>
      <c r="R70" s="73">
        <f ca="1">IF(R$2=0,0,R$22*EXP(R$23/($B70+273)/RGas)*(OFFSET('Composition%'!$B40,0,R$13)*OFFSET('Composition%'!$B40,0,R$14)))-IF(R$2=2,0,OFFSET('Composition%'!$B40,0,R$17)*OFFSET('Composition%'!$B40,0,R$18)*(R$24*EXP(-R$25/($B70+273)/RGas)))</f>
        <v>5.6643623406763953E-6</v>
      </c>
      <c r="S70" s="73"/>
      <c r="T70" s="73">
        <f ca="1">IF(T$2=0,0,T$22*EXP(T$23/($B70+273)/RGas)*(OFFSET('Composition%'!$B40,0,T$13)*OFFSET('Composition%'!$B40,0,T$14)))-IF(T$2=2,0,OFFSET('Composition%'!$B40,0,T$17)*OFFSET('Composition%'!$B40,0,T$18)*(T$24*EXP(-T$25/($B70+273)/RGas)))</f>
        <v>1.9059779772984814E-3</v>
      </c>
      <c r="U70" s="73">
        <f ca="1">IF(U$2=0,0,U$22*EXP(U$23/($B70+273)/RGas)*(OFFSET('Composition%'!$B40,0,U$13)*OFFSET('Composition%'!$B40,0,U$14)))-IF(U$2=2,0,OFFSET('Composition%'!$B40,0,U$17)*OFFSET('Composition%'!$B40,0,U$18)*(U$24*EXP(-U$25/($B70+273)/RGas)))</f>
        <v>5.855359551597088E-5</v>
      </c>
      <c r="V70" s="73">
        <f ca="1">IF(V$2=0,0,V$22*EXP(V$23/($B70+273)/RGas)*(OFFSET('Composition%'!$B40,0,V$13)*OFFSET('Composition%'!$B40,0,V$14)))-IF(V$2=2,0,OFFSET('Composition%'!$B40,0,V$17)*OFFSET('Composition%'!$B40,0,V$18)*(V$24*EXP(-V$25/($B70+273)/RGas)))</f>
        <v>0</v>
      </c>
      <c r="W70" s="73">
        <f ca="1">IF(W$2=0,0,W$22*EXP(W$23/($B70+273)/RGas)*(OFFSET('Composition%'!$B40,0,W$13)*OFFSET('Composition%'!$B40,0,W$14)))-IF(W$2=2,0,OFFSET('Composition%'!$B40,0,W$17)*OFFSET('Composition%'!$B40,0,W$18)*(W$24*EXP(-W$25/($B70+273)/RGas)))</f>
        <v>0</v>
      </c>
      <c r="X70" s="73">
        <f ca="1">IF(X$2=0,0,X$22*EXP(X$23/($B70+273)/RGas)*(OFFSET('Composition%'!$B40,0,X$13)*OFFSET('Composition%'!$B40,0,X$14)))-IF(X$2=2,0,OFFSET('Composition%'!$B40,0,X$17)*OFFSET('Composition%'!$B40,0,X$18)*(X$24*EXP(-X$25/($B70+273)/RGas)))</f>
        <v>2.5977023146215071E-8</v>
      </c>
      <c r="Y70" s="73">
        <f ca="1">IF(Y$2=0,0,Y$22*EXP(Y$23/($B70+273)/RGas)*(OFFSET('Composition%'!$B40,0,Y$13)*OFFSET('Composition%'!$B40,0,Y$14)))-IF(Y$2=2,0,OFFSET('Composition%'!$B40,0,Y$17)*OFFSET('Composition%'!$B40,0,Y$18)*(Y$24*EXP(-Y$25/($B70+273)/RGas)))</f>
        <v>1.2857090840215132E-9</v>
      </c>
      <c r="Z70" s="73">
        <f ca="1">IF(Z$2=0,0,Z$22*EXP(Z$23/($B70+273)/RGas)*(OFFSET('Composition%'!$B40,0,Z$13)*OFFSET('Composition%'!$B40,0,Z$14)))-IF(Z$2=2,0,OFFSET('Composition%'!$B40,0,Z$17)*OFFSET('Composition%'!$B40,0,Z$18)*(Z$24*EXP(-Z$25/($B70+273)/RGas)))</f>
        <v>0</v>
      </c>
      <c r="AA70" s="73">
        <f ca="1">IF(AA$2=0,0,AA$22*EXP(AA$23/($B70+273)/RGas)*(OFFSET('Composition%'!$B40,0,AA$13)*OFFSET('Composition%'!$B40,0,AA$14)))-IF(AA$2=2,0,OFFSET('Composition%'!$B40,0,AA$17)*OFFSET('Composition%'!$B40,0,AA$18)*(AA$24*EXP(-AA$25/($B70+273)/RGas)))</f>
        <v>0</v>
      </c>
      <c r="AB70" s="73">
        <f ca="1">IF(AB$2=0,0,AB$22*EXP(AB$23/($B70+273)/RGas)*(OFFSET('Composition%'!$B40,0,AB$13)*OFFSET('Composition%'!$B40,0,AB$14)))-IF(AB$2=2,0,OFFSET('Composition%'!$B40,0,AB$17)*OFFSET('Composition%'!$B40,0,AB$18)*(AB$24*EXP(-AB$25/($B70+273)/RGas)))</f>
        <v>0</v>
      </c>
      <c r="AC70" s="73">
        <f ca="1">IF(AC$2=0,0,AC$22*EXP(AC$23/($B70+273)/RGas)*(OFFSET('Composition%'!$B40,0,AC$13)*OFFSET('Composition%'!$B40,0,AC$14)))-IF(AC$2=2,0,OFFSET('Composition%'!$B40,0,AC$17)*OFFSET('Composition%'!$B40,0,AC$18)*(AC$24*EXP(-AC$25/($B70+273)/RGas)))</f>
        <v>0</v>
      </c>
      <c r="AD70" s="73">
        <f ca="1">IF(AD$2=0,0,AD$22*EXP(AD$23/($B70+273)/RGas)*(OFFSET('Composition%'!$B40,0,AD$13)*OFFSET('Composition%'!$B40,0,AD$14)))-IF(AD$2=2,0,OFFSET('Composition%'!$B40,0,AD$17)*OFFSET('Composition%'!$B40,0,AD$18)*(AD$24*EXP(-AD$25/($B70+273)/RGas)))</f>
        <v>0</v>
      </c>
      <c r="AE70" s="73">
        <f ca="1">IF(AE$2=0,0,AE$22*EXP(AE$23/($B70+273)/RGas)*(OFFSET('Composition%'!$B40,0,AE$13)*OFFSET('Composition%'!$B40,0,AE$14)))-IF(AE$2=2,0,OFFSET('Composition%'!$B40,0,AE$17)*OFFSET('Composition%'!$B40,0,AE$18)*(AE$24*EXP(-AE$25/($B70+273)/RGas)))</f>
        <v>0</v>
      </c>
      <c r="AF70" s="73"/>
      <c r="AG70" s="73">
        <f ca="1">IF(AG$2=0,0,AG$22*EXP(AG$23/($B70+273)/RGas)*(OFFSET('Composition%'!$B40,0,AG$13)*OFFSET('Composition%'!$B40,0,AG$14)))-IF(AG$2=2,0,OFFSET('Composition%'!$B40,0,AG$17)*OFFSET('Composition%'!$B40,0,AG$18)*(AG$24*EXP(-AG$25/($B70+273)/RGas)))</f>
        <v>0</v>
      </c>
      <c r="AH70" s="73">
        <f ca="1">IF(AH$2=0,0,AH$22*EXP(AH$23/($B70+273)/RGas)*(OFFSET('Composition%'!$B40,0,AH$13)*OFFSET('Composition%'!$B40,0,AH$14)))-IF(AH$2=2,0,OFFSET('Composition%'!$B40,0,AH$17)*OFFSET('Composition%'!$B40,0,AH$18)*(AH$24*EXP(-AH$25/($B70+273)/RGas)))</f>
        <v>0</v>
      </c>
      <c r="AI70" s="73">
        <f ca="1">IF(AI$2=0,0,AI$22*EXP(AI$23/($B70+273)/RGas)*(OFFSET('Composition%'!$B40,0,AI$13)*OFFSET('Composition%'!$B40,0,AI$14)))-IF(AI$2=2,0,OFFSET('Composition%'!$B40,0,AI$17)*OFFSET('Composition%'!$B40,0,AI$18)*(AI$24*EXP(-AI$25/($B70+273)/RGas)))</f>
        <v>0</v>
      </c>
      <c r="AJ70" s="73">
        <f ca="1">IF(AJ$2=0,0,AJ$22*EXP(AJ$23/($B70+273)/RGas)*(OFFSET('Composition%'!$B40,0,AJ$13)*OFFSET('Composition%'!$B40,0,AJ$14)))-IF(AJ$2=2,0,OFFSET('Composition%'!$B40,0,AJ$17)*OFFSET('Composition%'!$B40,0,AJ$18)*(AJ$24*EXP(-AJ$25/($B70+273)/RGas)))</f>
        <v>0</v>
      </c>
      <c r="AK70" s="73">
        <f ca="1">IF(AK$2=0,0,AK$22*EXP(AK$23/($B70+273)/RGas)*(OFFSET('Composition%'!$B40,0,AK$13)*OFFSET('Composition%'!$B40,0,AK$14)))-IF(AK$2=2,0,OFFSET('Composition%'!$B40,0,AK$17)*OFFSET('Composition%'!$B40,0,AK$18)*(AK$24*EXP(-AK$25/($B70+273)/RGas)))</f>
        <v>0</v>
      </c>
      <c r="AL70" s="73">
        <f ca="1">IF(AL$2=0,0,AL$22*EXP(AL$23/($B70+273)/RGas)*(OFFSET('Composition%'!$B40,0,AL$13)*OFFSET('Composition%'!$B40,0,AL$14)))-IF(AL$2=2,0,OFFSET('Composition%'!$B40,0,AL$17)*OFFSET('Composition%'!$B40,0,AL$18)*(AL$24*EXP(-AL$25/($B70+273)/RGas)))</f>
        <v>0</v>
      </c>
      <c r="AM70" s="73"/>
      <c r="AN70" s="73">
        <f ca="1">IF(AN$2=0,0,AN$22*EXP(AN$23/($B70+273)/RGas)*(OFFSET('Composition%'!$B40,0,AN$13)*OFFSET('Composition%'!$B40,0,AN$14)))-IF(AN$2=2,0,OFFSET('Composition%'!$B40,0,AN$17)*OFFSET('Composition%'!$B40,0,AN$18)*(AN$24*EXP(-AN$25/($B70+273)/RGas)))</f>
        <v>0</v>
      </c>
      <c r="AO70" s="73">
        <f ca="1">IF(AO$2=0,0,AO$22*EXP(AO$23/($B70+273)/RGas)*(OFFSET('Composition%'!$B40,0,AO$13)*OFFSET('Composition%'!$B40,0,AO$14)))-IF(AO$2=2,0,OFFSET('Composition%'!$B40,0,AO$17)*OFFSET('Composition%'!$B40,0,AO$18)*(AO$24*EXP(-AO$25/($B70+273)/RGas)))</f>
        <v>0</v>
      </c>
      <c r="AP70" s="73">
        <f ca="1">IF(AP$2=0,0,AP$22*EXP(AP$23/($B70+273)/RGas)*(OFFSET('Composition%'!$B40,0,AP$13)*OFFSET('Composition%'!$B40,0,AP$14)))-IF(AP$2=2,0,OFFSET('Composition%'!$B40,0,AP$17)*OFFSET('Composition%'!$B40,0,AP$18)*(AP$24*EXP(-AP$25/($B70+273)/RGas)))</f>
        <v>2.6821877826782259E-12</v>
      </c>
      <c r="AQ70" s="73">
        <f ca="1">IF(AQ$2=0,0,AQ$22*EXP(AQ$23/($B70+273)/RGas)*(OFFSET('Composition%'!$B40,0,AQ$13)*OFFSET('Composition%'!$B40,0,AQ$14)))-IF(AQ$2=2,0,OFFSET('Composition%'!$B40,0,AQ$17)*OFFSET('Composition%'!$B40,0,AQ$18)*(AQ$24*EXP(-AQ$25/($B70+273)/RGas)))</f>
        <v>0</v>
      </c>
      <c r="AR70" s="73">
        <f ca="1">IF(AR$2=0,0,AR$22*EXP(AR$23/($B70+273)/RGas)*(OFFSET('Composition%'!$B40,0,AR$13)*OFFSET('Composition%'!$B40,0,AR$14)))-IF(AR$2=2,0,OFFSET('Composition%'!$B40,0,AR$17)*OFFSET('Composition%'!$B40,0,AR$18)*(AR$24*EXP(-AR$25/($B70+273)/RGas)))</f>
        <v>0</v>
      </c>
      <c r="AS70" s="73"/>
    </row>
    <row r="71" spans="1:45">
      <c r="A71" s="3">
        <f t="shared" si="21"/>
        <v>1.9500000000000011</v>
      </c>
      <c r="B71" s="60">
        <f ca="1">'Composition%'!B41</f>
        <v>413.20283285882653</v>
      </c>
      <c r="C71">
        <f t="shared" si="20"/>
        <v>30</v>
      </c>
      <c r="D71" s="4" t="e">
        <f ca="1">('Composition%'!BV41*ReactionRateK1!C71)^3</f>
        <v>#DIV/0!</v>
      </c>
      <c r="E71" s="4"/>
      <c r="F71" s="73">
        <f ca="1">IF(F$2=0,0,F$22*EXP(F$23/($B71+273)/RGas)*(OFFSET('Composition%'!$B41,0,F$13)*OFFSET('Composition%'!$B41,0,F$14)))-IF(F$2=2,0,OFFSET('Composition%'!$B41,0,F$17)*OFFSET('Composition%'!$B41,0,F$18)*(F$24*EXP(-F$25/($B71+273)/RGas)))</f>
        <v>4.5213574574551217E-3</v>
      </c>
      <c r="G71" s="73">
        <f ca="1">IF(G$2=0,0,G$22*EXP(G$23/($B71+273)/RGas)*(OFFSET('Composition%'!$B41,0,G$13)*OFFSET('Composition%'!$B41,0,G$14)))-IF(G$2=2,0,OFFSET('Composition%'!$B41,0,G$17)*OFFSET('Composition%'!$B41,0,G$18)*(G$24*EXP(-G$25/($B71+273)/RGas)))</f>
        <v>1.7086133198993662E-3</v>
      </c>
      <c r="H71" s="73">
        <f ca="1">IF(H$2=0,0,H$22*EXP(H$23/($B71+273)/RGas)*(OFFSET('Composition%'!$B41,0,H$13)*OFFSET('Composition%'!$B41,0,H$14)))-IF(H$2=2,0,OFFSET('Composition%'!$B41,0,H$17)*OFFSET('Composition%'!$B41,0,H$18)*(H$24*EXP(-H$25/($B71+273)/RGas)))</f>
        <v>-2.1643947369475427E-6</v>
      </c>
      <c r="I71" s="73">
        <f ca="1">IF(I$2=0,0,I$22*EXP(I$23/($B71+273)/RGas)*(OFFSET('Composition%'!$B41,0,I$13)*OFFSET('Composition%'!$B41,0,I$14)))-IF(I$2=2,0,OFFSET('Composition%'!$B41,0,I$17)*OFFSET('Composition%'!$B41,0,I$18)*(I$24*EXP(-I$25/($B71+273)/RGas)))</f>
        <v>-1.3856771840984653E-4</v>
      </c>
      <c r="J71" s="73"/>
      <c r="K71" s="73">
        <f ca="1">IF(K$2=0,0,K$22*EXP(K$23/($B71+273)/RGas)*(OFFSET('Composition%'!$B41,0,K$13)*OFFSET('Composition%'!$B41,0,K$14)))-IF(K$2=2,0,OFFSET('Composition%'!$B41,0,K$17)*OFFSET('Composition%'!$B41,0,K$18)*(K$24*EXP(-K$25/($B71+273)/RGas)))</f>
        <v>1.8863972210419105E-2</v>
      </c>
      <c r="L71" s="73">
        <f ca="1">IF(L$2=0,0,L$22*EXP(L$23/($B71+273)/RGas)*(OFFSET('Composition%'!$B41,0,L$13)*OFFSET('Composition%'!$B41,0,L$14)))-IF(L$2=2,0,OFFSET('Composition%'!$B41,0,L$17)*OFFSET('Composition%'!$B41,0,L$18)*(L$24*EXP(-L$25/($B71+273)/RGas)))</f>
        <v>-3.2511162913394197E-3</v>
      </c>
      <c r="M71" s="73">
        <f ca="1">IF(M$2=0,0,M$22*EXP(M$23/($B71+273)/RGas)*(OFFSET('Composition%'!$B41,0,M$13)*OFFSET('Composition%'!$B41,0,M$14)))-IF(M$2=2,0,OFFSET('Composition%'!$B41,0,M$17)*OFFSET('Composition%'!$B41,0,M$18)*(M$24*EXP(-M$25/($B71+273)/RGas)))</f>
        <v>0</v>
      </c>
      <c r="N71" s="179"/>
      <c r="O71" s="73">
        <f ca="1">IF(O$2=0,0,O$22*EXP(O$23/($B71+273)/RGas)*(OFFSET('Composition%'!$B41,0,O$13)*OFFSET('Composition%'!$B41,0,O$14)))-IF(O$2=2,0,OFFSET('Composition%'!$B41,0,O$17)*OFFSET('Composition%'!$B41,0,O$18)*(O$24*EXP(-O$25/($B71+273)/RGas)))</f>
        <v>0</v>
      </c>
      <c r="P71" s="73">
        <f ca="1">IF(P$2=0,0,P$22*EXP(P$23/($B71+273)/RGas)*(OFFSET('Composition%'!$B41,0,P$13)*OFFSET('Composition%'!$B41,0,P$14)))-IF(P$2=2,0,OFFSET('Composition%'!$B41,0,P$17)*OFFSET('Composition%'!$B41,0,P$18)*(P$24*EXP(-P$25/($B71+273)/RGas)))</f>
        <v>8.8008570312467435E-3</v>
      </c>
      <c r="Q71" s="73">
        <f ca="1">IF(Q$2=0,0,Q$22*EXP(Q$23/($B71+273)/RGas)*(OFFSET('Composition%'!$B41,0,Q$13)*OFFSET('Composition%'!$B41,0,Q$14)))-IF(Q$2=2,0,OFFSET('Composition%'!$B41,0,Q$17)*OFFSET('Composition%'!$B41,0,Q$18)*(Q$24*EXP(-Q$25/($B71+273)/RGas)))</f>
        <v>4.0418723108665033E-5</v>
      </c>
      <c r="R71" s="73">
        <f ca="1">IF(R$2=0,0,R$22*EXP(R$23/($B71+273)/RGas)*(OFFSET('Composition%'!$B41,0,R$13)*OFFSET('Composition%'!$B41,0,R$14)))-IF(R$2=2,0,OFFSET('Composition%'!$B41,0,R$17)*OFFSET('Composition%'!$B41,0,R$18)*(R$24*EXP(-R$25/($B71+273)/RGas)))</f>
        <v>6.0031427079318177E-6</v>
      </c>
      <c r="S71" s="73"/>
      <c r="T71" s="73">
        <f ca="1">IF(T$2=0,0,T$22*EXP(T$23/($B71+273)/RGas)*(OFFSET('Composition%'!$B41,0,T$13)*OFFSET('Composition%'!$B41,0,T$14)))-IF(T$2=2,0,OFFSET('Composition%'!$B41,0,T$17)*OFFSET('Composition%'!$B41,0,T$18)*(T$24*EXP(-T$25/($B71+273)/RGas)))</f>
        <v>1.7864672271596326E-3</v>
      </c>
      <c r="U71" s="73">
        <f ca="1">IF(U$2=0,0,U$22*EXP(U$23/($B71+273)/RGas)*(OFFSET('Composition%'!$B41,0,U$13)*OFFSET('Composition%'!$B41,0,U$14)))-IF(U$2=2,0,OFFSET('Composition%'!$B41,0,U$17)*OFFSET('Composition%'!$B41,0,U$18)*(U$24*EXP(-U$25/($B71+273)/RGas)))</f>
        <v>5.2811035438714178E-5</v>
      </c>
      <c r="V71" s="73">
        <f ca="1">IF(V$2=0,0,V$22*EXP(V$23/($B71+273)/RGas)*(OFFSET('Composition%'!$B41,0,V$13)*OFFSET('Composition%'!$B41,0,V$14)))-IF(V$2=2,0,OFFSET('Composition%'!$B41,0,V$17)*OFFSET('Composition%'!$B41,0,V$18)*(V$24*EXP(-V$25/($B71+273)/RGas)))</f>
        <v>0</v>
      </c>
      <c r="W71" s="73">
        <f ca="1">IF(W$2=0,0,W$22*EXP(W$23/($B71+273)/RGas)*(OFFSET('Composition%'!$B41,0,W$13)*OFFSET('Composition%'!$B41,0,W$14)))-IF(W$2=2,0,OFFSET('Composition%'!$B41,0,W$17)*OFFSET('Composition%'!$B41,0,W$18)*(W$24*EXP(-W$25/($B71+273)/RGas)))</f>
        <v>0</v>
      </c>
      <c r="X71" s="73">
        <f ca="1">IF(X$2=0,0,X$22*EXP(X$23/($B71+273)/RGas)*(OFFSET('Composition%'!$B41,0,X$13)*OFFSET('Composition%'!$B41,0,X$14)))-IF(X$2=2,0,OFFSET('Composition%'!$B41,0,X$17)*OFFSET('Composition%'!$B41,0,X$18)*(X$24*EXP(-X$25/($B71+273)/RGas)))</f>
        <v>2.5907771387783514E-8</v>
      </c>
      <c r="Y71" s="73">
        <f ca="1">IF(Y$2=0,0,Y$22*EXP(Y$23/($B71+273)/RGas)*(OFFSET('Composition%'!$B41,0,Y$13)*OFFSET('Composition%'!$B41,0,Y$14)))-IF(Y$2=2,0,OFFSET('Composition%'!$B41,0,Y$17)*OFFSET('Composition%'!$B41,0,Y$18)*(Y$24*EXP(-Y$25/($B71+273)/RGas)))</f>
        <v>1.2822815313570393E-9</v>
      </c>
      <c r="Z71" s="73">
        <f ca="1">IF(Z$2=0,0,Z$22*EXP(Z$23/($B71+273)/RGas)*(OFFSET('Composition%'!$B41,0,Z$13)*OFFSET('Composition%'!$B41,0,Z$14)))-IF(Z$2=2,0,OFFSET('Composition%'!$B41,0,Z$17)*OFFSET('Composition%'!$B41,0,Z$18)*(Z$24*EXP(-Z$25/($B71+273)/RGas)))</f>
        <v>0</v>
      </c>
      <c r="AA71" s="73">
        <f ca="1">IF(AA$2=0,0,AA$22*EXP(AA$23/($B71+273)/RGas)*(OFFSET('Composition%'!$B41,0,AA$13)*OFFSET('Composition%'!$B41,0,AA$14)))-IF(AA$2=2,0,OFFSET('Composition%'!$B41,0,AA$17)*OFFSET('Composition%'!$B41,0,AA$18)*(AA$24*EXP(-AA$25/($B71+273)/RGas)))</f>
        <v>0</v>
      </c>
      <c r="AB71" s="73">
        <f ca="1">IF(AB$2=0,0,AB$22*EXP(AB$23/($B71+273)/RGas)*(OFFSET('Composition%'!$B41,0,AB$13)*OFFSET('Composition%'!$B41,0,AB$14)))-IF(AB$2=2,0,OFFSET('Composition%'!$B41,0,AB$17)*OFFSET('Composition%'!$B41,0,AB$18)*(AB$24*EXP(-AB$25/($B71+273)/RGas)))</f>
        <v>0</v>
      </c>
      <c r="AC71" s="73">
        <f ca="1">IF(AC$2=0,0,AC$22*EXP(AC$23/($B71+273)/RGas)*(OFFSET('Composition%'!$B41,0,AC$13)*OFFSET('Composition%'!$B41,0,AC$14)))-IF(AC$2=2,0,OFFSET('Composition%'!$B41,0,AC$17)*OFFSET('Composition%'!$B41,0,AC$18)*(AC$24*EXP(-AC$25/($B71+273)/RGas)))</f>
        <v>0</v>
      </c>
      <c r="AD71" s="73">
        <f ca="1">IF(AD$2=0,0,AD$22*EXP(AD$23/($B71+273)/RGas)*(OFFSET('Composition%'!$B41,0,AD$13)*OFFSET('Composition%'!$B41,0,AD$14)))-IF(AD$2=2,0,OFFSET('Composition%'!$B41,0,AD$17)*OFFSET('Composition%'!$B41,0,AD$18)*(AD$24*EXP(-AD$25/($B71+273)/RGas)))</f>
        <v>0</v>
      </c>
      <c r="AE71" s="73">
        <f ca="1">IF(AE$2=0,0,AE$22*EXP(AE$23/($B71+273)/RGas)*(OFFSET('Composition%'!$B41,0,AE$13)*OFFSET('Composition%'!$B41,0,AE$14)))-IF(AE$2=2,0,OFFSET('Composition%'!$B41,0,AE$17)*OFFSET('Composition%'!$B41,0,AE$18)*(AE$24*EXP(-AE$25/($B71+273)/RGas)))</f>
        <v>0</v>
      </c>
      <c r="AF71" s="73"/>
      <c r="AG71" s="73">
        <f ca="1">IF(AG$2=0,0,AG$22*EXP(AG$23/($B71+273)/RGas)*(OFFSET('Composition%'!$B41,0,AG$13)*OFFSET('Composition%'!$B41,0,AG$14)))-IF(AG$2=2,0,OFFSET('Composition%'!$B41,0,AG$17)*OFFSET('Composition%'!$B41,0,AG$18)*(AG$24*EXP(-AG$25/($B71+273)/RGas)))</f>
        <v>0</v>
      </c>
      <c r="AH71" s="73">
        <f ca="1">IF(AH$2=0,0,AH$22*EXP(AH$23/($B71+273)/RGas)*(OFFSET('Composition%'!$B41,0,AH$13)*OFFSET('Composition%'!$B41,0,AH$14)))-IF(AH$2=2,0,OFFSET('Composition%'!$B41,0,AH$17)*OFFSET('Composition%'!$B41,0,AH$18)*(AH$24*EXP(-AH$25/($B71+273)/RGas)))</f>
        <v>0</v>
      </c>
      <c r="AI71" s="73">
        <f ca="1">IF(AI$2=0,0,AI$22*EXP(AI$23/($B71+273)/RGas)*(OFFSET('Composition%'!$B41,0,AI$13)*OFFSET('Composition%'!$B41,0,AI$14)))-IF(AI$2=2,0,OFFSET('Composition%'!$B41,0,AI$17)*OFFSET('Composition%'!$B41,0,AI$18)*(AI$24*EXP(-AI$25/($B71+273)/RGas)))</f>
        <v>0</v>
      </c>
      <c r="AJ71" s="73">
        <f ca="1">IF(AJ$2=0,0,AJ$22*EXP(AJ$23/($B71+273)/RGas)*(OFFSET('Composition%'!$B41,0,AJ$13)*OFFSET('Composition%'!$B41,0,AJ$14)))-IF(AJ$2=2,0,OFFSET('Composition%'!$B41,0,AJ$17)*OFFSET('Composition%'!$B41,0,AJ$18)*(AJ$24*EXP(-AJ$25/($B71+273)/RGas)))</f>
        <v>0</v>
      </c>
      <c r="AK71" s="73">
        <f ca="1">IF(AK$2=0,0,AK$22*EXP(AK$23/($B71+273)/RGas)*(OFFSET('Composition%'!$B41,0,AK$13)*OFFSET('Composition%'!$B41,0,AK$14)))-IF(AK$2=2,0,OFFSET('Composition%'!$B41,0,AK$17)*OFFSET('Composition%'!$B41,0,AK$18)*(AK$24*EXP(-AK$25/($B71+273)/RGas)))</f>
        <v>0</v>
      </c>
      <c r="AL71" s="73">
        <f ca="1">IF(AL$2=0,0,AL$22*EXP(AL$23/($B71+273)/RGas)*(OFFSET('Composition%'!$B41,0,AL$13)*OFFSET('Composition%'!$B41,0,AL$14)))-IF(AL$2=2,0,OFFSET('Composition%'!$B41,0,AL$17)*OFFSET('Composition%'!$B41,0,AL$18)*(AL$24*EXP(-AL$25/($B71+273)/RGas)))</f>
        <v>0</v>
      </c>
      <c r="AM71" s="73"/>
      <c r="AN71" s="73">
        <f ca="1">IF(AN$2=0,0,AN$22*EXP(AN$23/($B71+273)/RGas)*(OFFSET('Composition%'!$B41,0,AN$13)*OFFSET('Composition%'!$B41,0,AN$14)))-IF(AN$2=2,0,OFFSET('Composition%'!$B41,0,AN$17)*OFFSET('Composition%'!$B41,0,AN$18)*(AN$24*EXP(-AN$25/($B71+273)/RGas)))</f>
        <v>0</v>
      </c>
      <c r="AO71" s="73">
        <f ca="1">IF(AO$2=0,0,AO$22*EXP(AO$23/($B71+273)/RGas)*(OFFSET('Composition%'!$B41,0,AO$13)*OFFSET('Composition%'!$B41,0,AO$14)))-IF(AO$2=2,0,OFFSET('Composition%'!$B41,0,AO$17)*OFFSET('Composition%'!$B41,0,AO$18)*(AO$24*EXP(-AO$25/($B71+273)/RGas)))</f>
        <v>0</v>
      </c>
      <c r="AP71" s="73">
        <f ca="1">IF(AP$2=0,0,AP$22*EXP(AP$23/($B71+273)/RGas)*(OFFSET('Composition%'!$B41,0,AP$13)*OFFSET('Composition%'!$B41,0,AP$14)))-IF(AP$2=2,0,OFFSET('Composition%'!$B41,0,AP$17)*OFFSET('Composition%'!$B41,0,AP$18)*(AP$24*EXP(-AP$25/($B71+273)/RGas)))</f>
        <v>2.6843872646163877E-12</v>
      </c>
      <c r="AQ71" s="73">
        <f ca="1">IF(AQ$2=0,0,AQ$22*EXP(AQ$23/($B71+273)/RGas)*(OFFSET('Composition%'!$B41,0,AQ$13)*OFFSET('Composition%'!$B41,0,AQ$14)))-IF(AQ$2=2,0,OFFSET('Composition%'!$B41,0,AQ$17)*OFFSET('Composition%'!$B41,0,AQ$18)*(AQ$24*EXP(-AQ$25/($B71+273)/RGas)))</f>
        <v>0</v>
      </c>
      <c r="AR71" s="73">
        <f ca="1">IF(AR$2=0,0,AR$22*EXP(AR$23/($B71+273)/RGas)*(OFFSET('Composition%'!$B41,0,AR$13)*OFFSET('Composition%'!$B41,0,AR$14)))-IF(AR$2=2,0,OFFSET('Composition%'!$B41,0,AR$17)*OFFSET('Composition%'!$B41,0,AR$18)*(AR$24*EXP(-AR$25/($B71+273)/RGas)))</f>
        <v>0</v>
      </c>
      <c r="AS71" s="73"/>
    </row>
    <row r="72" spans="1:45">
      <c r="A72" s="3">
        <f t="shared" si="21"/>
        <v>2.0000000000000009</v>
      </c>
      <c r="B72" s="60">
        <f ca="1">'Composition%'!B42</f>
        <v>413.2813491964547</v>
      </c>
      <c r="C72">
        <f t="shared" si="20"/>
        <v>30</v>
      </c>
      <c r="D72" s="4" t="e">
        <f ca="1">('Composition%'!BV42*ReactionRateK1!C72)^3</f>
        <v>#DIV/0!</v>
      </c>
      <c r="E72" s="4"/>
      <c r="F72" s="73">
        <f ca="1">IF(F$2=0,0,F$22*EXP(F$23/($B72+273)/RGas)*(OFFSET('Composition%'!$B42,0,F$13)*OFFSET('Composition%'!$B42,0,F$14)))-IF(F$2=2,0,OFFSET('Composition%'!$B42,0,F$17)*OFFSET('Composition%'!$B42,0,F$18)*(F$24*EXP(-F$25/($B72+273)/RGas)))</f>
        <v>4.422752148307188E-3</v>
      </c>
      <c r="G72" s="73">
        <f ca="1">IF(G$2=0,0,G$22*EXP(G$23/($B72+273)/RGas)*(OFFSET('Composition%'!$B42,0,G$13)*OFFSET('Composition%'!$B42,0,G$14)))-IF(G$2=2,0,OFFSET('Composition%'!$B42,0,G$17)*OFFSET('Composition%'!$B42,0,G$18)*(G$24*EXP(-G$25/($B72+273)/RGas)))</f>
        <v>1.6740388377966258E-3</v>
      </c>
      <c r="H72" s="73">
        <f ca="1">IF(H$2=0,0,H$22*EXP(H$23/($B72+273)/RGas)*(OFFSET('Composition%'!$B42,0,H$13)*OFFSET('Composition%'!$B42,0,H$14)))-IF(H$2=2,0,OFFSET('Composition%'!$B42,0,H$17)*OFFSET('Composition%'!$B42,0,H$18)*(H$24*EXP(-H$25/($B72+273)/RGas)))</f>
        <v>-2.2021574241396385E-6</v>
      </c>
      <c r="I72" s="73">
        <f ca="1">IF(I$2=0,0,I$22*EXP(I$23/($B72+273)/RGas)*(OFFSET('Composition%'!$B42,0,I$13)*OFFSET('Composition%'!$B42,0,I$14)))-IF(I$2=2,0,OFFSET('Composition%'!$B42,0,I$17)*OFFSET('Composition%'!$B42,0,I$18)*(I$24*EXP(-I$25/($B72+273)/RGas)))</f>
        <v>-1.1810952934082373E-4</v>
      </c>
      <c r="J72" s="73"/>
      <c r="K72" s="73">
        <f ca="1">IF(K$2=0,0,K$22*EXP(K$23/($B72+273)/RGas)*(OFFSET('Composition%'!$B42,0,K$13)*OFFSET('Composition%'!$B42,0,K$14)))-IF(K$2=2,0,OFFSET('Composition%'!$B42,0,K$17)*OFFSET('Composition%'!$B42,0,K$18)*(K$24*EXP(-K$25/($B72+273)/RGas)))</f>
        <v>1.8539164803630777E-2</v>
      </c>
      <c r="L72" s="73">
        <f ca="1">IF(L$2=0,0,L$22*EXP(L$23/($B72+273)/RGas)*(OFFSET('Composition%'!$B42,0,L$13)*OFFSET('Composition%'!$B42,0,L$14)))-IF(L$2=2,0,OFFSET('Composition%'!$B42,0,L$17)*OFFSET('Composition%'!$B42,0,L$18)*(L$24*EXP(-L$25/($B72+273)/RGas)))</f>
        <v>-3.2253254950630455E-3</v>
      </c>
      <c r="M72" s="73">
        <f ca="1">IF(M$2=0,0,M$22*EXP(M$23/($B72+273)/RGas)*(OFFSET('Composition%'!$B42,0,M$13)*OFFSET('Composition%'!$B42,0,M$14)))-IF(M$2=2,0,OFFSET('Composition%'!$B42,0,M$17)*OFFSET('Composition%'!$B42,0,M$18)*(M$24*EXP(-M$25/($B72+273)/RGas)))</f>
        <v>0</v>
      </c>
      <c r="N72" s="179"/>
      <c r="O72" s="73">
        <f ca="1">IF(O$2=0,0,O$22*EXP(O$23/($B72+273)/RGas)*(OFFSET('Composition%'!$B42,0,O$13)*OFFSET('Composition%'!$B42,0,O$14)))-IF(O$2=2,0,OFFSET('Composition%'!$B42,0,O$17)*OFFSET('Composition%'!$B42,0,O$18)*(O$24*EXP(-O$25/($B72+273)/RGas)))</f>
        <v>0</v>
      </c>
      <c r="P72" s="73">
        <f ca="1">IF(P$2=0,0,P$22*EXP(P$23/($B72+273)/RGas)*(OFFSET('Composition%'!$B42,0,P$13)*OFFSET('Composition%'!$B42,0,P$14)))-IF(P$2=2,0,OFFSET('Composition%'!$B42,0,P$17)*OFFSET('Composition%'!$B42,0,P$18)*(P$24*EXP(-P$25/($B72+273)/RGas)))</f>
        <v>8.9442273275086841E-3</v>
      </c>
      <c r="Q72" s="73">
        <f ca="1">IF(Q$2=0,0,Q$22*EXP(Q$23/($B72+273)/RGas)*(OFFSET('Composition%'!$B42,0,Q$13)*OFFSET('Composition%'!$B42,0,Q$14)))-IF(Q$2=2,0,OFFSET('Composition%'!$B42,0,Q$17)*OFFSET('Composition%'!$B42,0,Q$18)*(Q$24*EXP(-Q$25/($B72+273)/RGas)))</f>
        <v>4.182420442041618E-5</v>
      </c>
      <c r="R72" s="73">
        <f ca="1">IF(R$2=0,0,R$22*EXP(R$23/($B72+273)/RGas)*(OFFSET('Composition%'!$B42,0,R$13)*OFFSET('Composition%'!$B42,0,R$14)))-IF(R$2=2,0,OFFSET('Composition%'!$B42,0,R$17)*OFFSET('Composition%'!$B42,0,R$18)*(R$24*EXP(-R$25/($B72+273)/RGas)))</f>
        <v>6.3527880478646918E-6</v>
      </c>
      <c r="S72" s="73"/>
      <c r="T72" s="73">
        <f ca="1">IF(T$2=0,0,T$22*EXP(T$23/($B72+273)/RGas)*(OFFSET('Composition%'!$B42,0,T$13)*OFFSET('Composition%'!$B42,0,T$14)))-IF(T$2=2,0,OFFSET('Composition%'!$B42,0,T$17)*OFFSET('Composition%'!$B42,0,T$18)*(T$24*EXP(-T$25/($B72+273)/RGas)))</f>
        <v>1.6741557888926169E-3</v>
      </c>
      <c r="U72" s="73">
        <f ca="1">IF(U$2=0,0,U$22*EXP(U$23/($B72+273)/RGas)*(OFFSET('Composition%'!$B42,0,U$13)*OFFSET('Composition%'!$B42,0,U$14)))-IF(U$2=2,0,OFFSET('Composition%'!$B42,0,U$17)*OFFSET('Composition%'!$B42,0,U$18)*(U$24*EXP(-U$25/($B72+273)/RGas)))</f>
        <v>4.7652902145241022E-5</v>
      </c>
      <c r="V72" s="73">
        <f ca="1">IF(V$2=0,0,V$22*EXP(V$23/($B72+273)/RGas)*(OFFSET('Composition%'!$B42,0,V$13)*OFFSET('Composition%'!$B42,0,V$14)))-IF(V$2=2,0,OFFSET('Composition%'!$B42,0,V$17)*OFFSET('Composition%'!$B42,0,V$18)*(V$24*EXP(-V$25/($B72+273)/RGas)))</f>
        <v>0</v>
      </c>
      <c r="W72" s="73">
        <f ca="1">IF(W$2=0,0,W$22*EXP(W$23/($B72+273)/RGas)*(OFFSET('Composition%'!$B42,0,W$13)*OFFSET('Composition%'!$B42,0,W$14)))-IF(W$2=2,0,OFFSET('Composition%'!$B42,0,W$17)*OFFSET('Composition%'!$B42,0,W$18)*(W$24*EXP(-W$25/($B72+273)/RGas)))</f>
        <v>0</v>
      </c>
      <c r="X72" s="73">
        <f ca="1">IF(X$2=0,0,X$22*EXP(X$23/($B72+273)/RGas)*(OFFSET('Composition%'!$B42,0,X$13)*OFFSET('Composition%'!$B42,0,X$14)))-IF(X$2=2,0,OFFSET('Composition%'!$B42,0,X$17)*OFFSET('Composition%'!$B42,0,X$18)*(X$24*EXP(-X$25/($B72+273)/RGas)))</f>
        <v>2.5842934936533761E-8</v>
      </c>
      <c r="Y72" s="73">
        <f ca="1">IF(Y$2=0,0,Y$22*EXP(Y$23/($B72+273)/RGas)*(OFFSET('Composition%'!$B42,0,Y$13)*OFFSET('Composition%'!$B42,0,Y$14)))-IF(Y$2=2,0,OFFSET('Composition%'!$B42,0,Y$17)*OFFSET('Composition%'!$B42,0,Y$18)*(Y$24*EXP(-Y$25/($B72+273)/RGas)))</f>
        <v>1.2790725102972232E-9</v>
      </c>
      <c r="Z72" s="73">
        <f ca="1">IF(Z$2=0,0,Z$22*EXP(Z$23/($B72+273)/RGas)*(OFFSET('Composition%'!$B42,0,Z$13)*OFFSET('Composition%'!$B42,0,Z$14)))-IF(Z$2=2,0,OFFSET('Composition%'!$B42,0,Z$17)*OFFSET('Composition%'!$B42,0,Z$18)*(Z$24*EXP(-Z$25/($B72+273)/RGas)))</f>
        <v>0</v>
      </c>
      <c r="AA72" s="73">
        <f ca="1">IF(AA$2=0,0,AA$22*EXP(AA$23/($B72+273)/RGas)*(OFFSET('Composition%'!$B42,0,AA$13)*OFFSET('Composition%'!$B42,0,AA$14)))-IF(AA$2=2,0,OFFSET('Composition%'!$B42,0,AA$17)*OFFSET('Composition%'!$B42,0,AA$18)*(AA$24*EXP(-AA$25/($B72+273)/RGas)))</f>
        <v>0</v>
      </c>
      <c r="AB72" s="73">
        <f ca="1">IF(AB$2=0,0,AB$22*EXP(AB$23/($B72+273)/RGas)*(OFFSET('Composition%'!$B42,0,AB$13)*OFFSET('Composition%'!$B42,0,AB$14)))-IF(AB$2=2,0,OFFSET('Composition%'!$B42,0,AB$17)*OFFSET('Composition%'!$B42,0,AB$18)*(AB$24*EXP(-AB$25/($B72+273)/RGas)))</f>
        <v>0</v>
      </c>
      <c r="AC72" s="73">
        <f ca="1">IF(AC$2=0,0,AC$22*EXP(AC$23/($B72+273)/RGas)*(OFFSET('Composition%'!$B42,0,AC$13)*OFFSET('Composition%'!$B42,0,AC$14)))-IF(AC$2=2,0,OFFSET('Composition%'!$B42,0,AC$17)*OFFSET('Composition%'!$B42,0,AC$18)*(AC$24*EXP(-AC$25/($B72+273)/RGas)))</f>
        <v>0</v>
      </c>
      <c r="AD72" s="73">
        <f ca="1">IF(AD$2=0,0,AD$22*EXP(AD$23/($B72+273)/RGas)*(OFFSET('Composition%'!$B42,0,AD$13)*OFFSET('Composition%'!$B42,0,AD$14)))-IF(AD$2=2,0,OFFSET('Composition%'!$B42,0,AD$17)*OFFSET('Composition%'!$B42,0,AD$18)*(AD$24*EXP(-AD$25/($B72+273)/RGas)))</f>
        <v>0</v>
      </c>
      <c r="AE72" s="73">
        <f ca="1">IF(AE$2=0,0,AE$22*EXP(AE$23/($B72+273)/RGas)*(OFFSET('Composition%'!$B42,0,AE$13)*OFFSET('Composition%'!$B42,0,AE$14)))-IF(AE$2=2,0,OFFSET('Composition%'!$B42,0,AE$17)*OFFSET('Composition%'!$B42,0,AE$18)*(AE$24*EXP(-AE$25/($B72+273)/RGas)))</f>
        <v>0</v>
      </c>
      <c r="AF72" s="73"/>
      <c r="AG72" s="73">
        <f ca="1">IF(AG$2=0,0,AG$22*EXP(AG$23/($B72+273)/RGas)*(OFFSET('Composition%'!$B42,0,AG$13)*OFFSET('Composition%'!$B42,0,AG$14)))-IF(AG$2=2,0,OFFSET('Composition%'!$B42,0,AG$17)*OFFSET('Composition%'!$B42,0,AG$18)*(AG$24*EXP(-AG$25/($B72+273)/RGas)))</f>
        <v>0</v>
      </c>
      <c r="AH72" s="73">
        <f ca="1">IF(AH$2=0,0,AH$22*EXP(AH$23/($B72+273)/RGas)*(OFFSET('Composition%'!$B42,0,AH$13)*OFFSET('Composition%'!$B42,0,AH$14)))-IF(AH$2=2,0,OFFSET('Composition%'!$B42,0,AH$17)*OFFSET('Composition%'!$B42,0,AH$18)*(AH$24*EXP(-AH$25/($B72+273)/RGas)))</f>
        <v>0</v>
      </c>
      <c r="AI72" s="73">
        <f ca="1">IF(AI$2=0,0,AI$22*EXP(AI$23/($B72+273)/RGas)*(OFFSET('Composition%'!$B42,0,AI$13)*OFFSET('Composition%'!$B42,0,AI$14)))-IF(AI$2=2,0,OFFSET('Composition%'!$B42,0,AI$17)*OFFSET('Composition%'!$B42,0,AI$18)*(AI$24*EXP(-AI$25/($B72+273)/RGas)))</f>
        <v>0</v>
      </c>
      <c r="AJ72" s="73">
        <f ca="1">IF(AJ$2=0,0,AJ$22*EXP(AJ$23/($B72+273)/RGas)*(OFFSET('Composition%'!$B42,0,AJ$13)*OFFSET('Composition%'!$B42,0,AJ$14)))-IF(AJ$2=2,0,OFFSET('Composition%'!$B42,0,AJ$17)*OFFSET('Composition%'!$B42,0,AJ$18)*(AJ$24*EXP(-AJ$25/($B72+273)/RGas)))</f>
        <v>0</v>
      </c>
      <c r="AK72" s="73">
        <f ca="1">IF(AK$2=0,0,AK$22*EXP(AK$23/($B72+273)/RGas)*(OFFSET('Composition%'!$B42,0,AK$13)*OFFSET('Composition%'!$B42,0,AK$14)))-IF(AK$2=2,0,OFFSET('Composition%'!$B42,0,AK$17)*OFFSET('Composition%'!$B42,0,AK$18)*(AK$24*EXP(-AK$25/($B72+273)/RGas)))</f>
        <v>0</v>
      </c>
      <c r="AL72" s="73">
        <f ca="1">IF(AL$2=0,0,AL$22*EXP(AL$23/($B72+273)/RGas)*(OFFSET('Composition%'!$B42,0,AL$13)*OFFSET('Composition%'!$B42,0,AL$14)))-IF(AL$2=2,0,OFFSET('Composition%'!$B42,0,AL$17)*OFFSET('Composition%'!$B42,0,AL$18)*(AL$24*EXP(-AL$25/($B72+273)/RGas)))</f>
        <v>0</v>
      </c>
      <c r="AM72" s="73"/>
      <c r="AN72" s="73">
        <f ca="1">IF(AN$2=0,0,AN$22*EXP(AN$23/($B72+273)/RGas)*(OFFSET('Composition%'!$B42,0,AN$13)*OFFSET('Composition%'!$B42,0,AN$14)))-IF(AN$2=2,0,OFFSET('Composition%'!$B42,0,AN$17)*OFFSET('Composition%'!$B42,0,AN$18)*(AN$24*EXP(-AN$25/($B72+273)/RGas)))</f>
        <v>0</v>
      </c>
      <c r="AO72" s="73">
        <f ca="1">IF(AO$2=0,0,AO$22*EXP(AO$23/($B72+273)/RGas)*(OFFSET('Composition%'!$B42,0,AO$13)*OFFSET('Composition%'!$B42,0,AO$14)))-IF(AO$2=2,0,OFFSET('Composition%'!$B42,0,AO$17)*OFFSET('Composition%'!$B42,0,AO$18)*(AO$24*EXP(-AO$25/($B72+273)/RGas)))</f>
        <v>0</v>
      </c>
      <c r="AP72" s="73">
        <f ca="1">IF(AP$2=0,0,AP$22*EXP(AP$23/($B72+273)/RGas)*(OFFSET('Composition%'!$B42,0,AP$13)*OFFSET('Composition%'!$B42,0,AP$14)))-IF(AP$2=2,0,OFFSET('Composition%'!$B42,0,AP$17)*OFFSET('Composition%'!$B42,0,AP$18)*(AP$24*EXP(-AP$25/($B72+273)/RGas)))</f>
        <v>2.6863709773614542E-12</v>
      </c>
      <c r="AQ72" s="73">
        <f ca="1">IF(AQ$2=0,0,AQ$22*EXP(AQ$23/($B72+273)/RGas)*(OFFSET('Composition%'!$B42,0,AQ$13)*OFFSET('Composition%'!$B42,0,AQ$14)))-IF(AQ$2=2,0,OFFSET('Composition%'!$B42,0,AQ$17)*OFFSET('Composition%'!$B42,0,AQ$18)*(AQ$24*EXP(-AQ$25/($B72+273)/RGas)))</f>
        <v>0</v>
      </c>
      <c r="AR72" s="73">
        <f ca="1">IF(AR$2=0,0,AR$22*EXP(AR$23/($B72+273)/RGas)*(OFFSET('Composition%'!$B42,0,AR$13)*OFFSET('Composition%'!$B42,0,AR$14)))-IF(AR$2=2,0,OFFSET('Composition%'!$B42,0,AR$17)*OFFSET('Composition%'!$B42,0,AR$18)*(AR$24*EXP(-AR$25/($B72+273)/RGas)))</f>
        <v>0</v>
      </c>
      <c r="AS72" s="73"/>
    </row>
    <row r="73" spans="1:45">
      <c r="A73" s="3">
        <f t="shared" si="21"/>
        <v>2.0500000000000007</v>
      </c>
      <c r="B73" s="60">
        <f ca="1">'Composition%'!B43</f>
        <v>413.35524912749446</v>
      </c>
      <c r="C73">
        <f t="shared" si="20"/>
        <v>30</v>
      </c>
      <c r="D73" s="4" t="e">
        <f ca="1">('Composition%'!BV43*ReactionRateK1!C73)^3</f>
        <v>#DIV/0!</v>
      </c>
      <c r="E73" s="4"/>
      <c r="F73" s="73">
        <f ca="1">IF(F$2=0,0,F$22*EXP(F$23/($B73+273)/RGas)*(OFFSET('Composition%'!$B43,0,F$13)*OFFSET('Composition%'!$B43,0,F$14)))-IF(F$2=2,0,OFFSET('Composition%'!$B43,0,F$17)*OFFSET('Composition%'!$B43,0,F$18)*(F$24*EXP(-F$25/($B73+273)/RGas)))</f>
        <v>4.3270158037710567E-3</v>
      </c>
      <c r="G73" s="73">
        <f ca="1">IF(G$2=0,0,G$22*EXP(G$23/($B73+273)/RGas)*(OFFSET('Composition%'!$B43,0,G$13)*OFFSET('Composition%'!$B43,0,G$14)))-IF(G$2=2,0,OFFSET('Composition%'!$B43,0,G$17)*OFFSET('Composition%'!$B43,0,G$18)*(G$24*EXP(-G$25/($B73+273)/RGas)))</f>
        <v>1.6404330461854916E-3</v>
      </c>
      <c r="H73" s="73">
        <f ca="1">IF(H$2=0,0,H$22*EXP(H$23/($B73+273)/RGas)*(OFFSET('Composition%'!$B43,0,H$13)*OFFSET('Composition%'!$B43,0,H$14)))-IF(H$2=2,0,OFFSET('Composition%'!$B43,0,H$17)*OFFSET('Composition%'!$B43,0,H$18)*(H$24*EXP(-H$25/($B73+273)/RGas)))</f>
        <v>-2.2375949917303987E-6</v>
      </c>
      <c r="I73" s="73">
        <f ca="1">IF(I$2=0,0,I$22*EXP(I$23/($B73+273)/RGas)*(OFFSET('Composition%'!$B43,0,I$13)*OFFSET('Composition%'!$B43,0,I$14)))-IF(I$2=2,0,OFFSET('Composition%'!$B43,0,I$17)*OFFSET('Composition%'!$B43,0,I$18)*(I$24*EXP(-I$25/($B73+273)/RGas)))</f>
        <v>-1.0023660122365323E-4</v>
      </c>
      <c r="J73" s="73"/>
      <c r="K73" s="73">
        <f ca="1">IF(K$2=0,0,K$22*EXP(K$23/($B73+273)/RGas)*(OFFSET('Composition%'!$B43,0,K$13)*OFFSET('Composition%'!$B43,0,K$14)))-IF(K$2=2,0,OFFSET('Composition%'!$B43,0,K$17)*OFFSET('Composition%'!$B43,0,K$18)*(K$24*EXP(-K$25/($B73+273)/RGas)))</f>
        <v>1.8218301344626785E-2</v>
      </c>
      <c r="L73" s="73">
        <f ca="1">IF(L$2=0,0,L$22*EXP(L$23/($B73+273)/RGas)*(OFFSET('Composition%'!$B43,0,L$13)*OFFSET('Composition%'!$B43,0,L$14)))-IF(L$2=2,0,OFFSET('Composition%'!$B43,0,L$17)*OFFSET('Composition%'!$B43,0,L$18)*(L$24*EXP(-L$25/($B73+273)/RGas)))</f>
        <v>-3.1953721537521409E-3</v>
      </c>
      <c r="M73" s="73">
        <f ca="1">IF(M$2=0,0,M$22*EXP(M$23/($B73+273)/RGas)*(OFFSET('Composition%'!$B43,0,M$13)*OFFSET('Composition%'!$B43,0,M$14)))-IF(M$2=2,0,OFFSET('Composition%'!$B43,0,M$17)*OFFSET('Composition%'!$B43,0,M$18)*(M$24*EXP(-M$25/($B73+273)/RGas)))</f>
        <v>0</v>
      </c>
      <c r="N73" s="179"/>
      <c r="O73" s="73">
        <f ca="1">IF(O$2=0,0,O$22*EXP(O$23/($B73+273)/RGas)*(OFFSET('Composition%'!$B43,0,O$13)*OFFSET('Composition%'!$B43,0,O$14)))-IF(O$2=2,0,OFFSET('Composition%'!$B43,0,O$17)*OFFSET('Composition%'!$B43,0,O$18)*(O$24*EXP(-O$25/($B73+273)/RGas)))</f>
        <v>0</v>
      </c>
      <c r="P73" s="73">
        <f ca="1">IF(P$2=0,0,P$22*EXP(P$23/($B73+273)/RGas)*(OFFSET('Composition%'!$B43,0,P$13)*OFFSET('Composition%'!$B43,0,P$14)))-IF(P$2=2,0,OFFSET('Composition%'!$B43,0,P$17)*OFFSET('Composition%'!$B43,0,P$18)*(P$24*EXP(-P$25/($B73+273)/RGas)))</f>
        <v>9.0787758763440987E-3</v>
      </c>
      <c r="Q73" s="73">
        <f ca="1">IF(Q$2=0,0,Q$22*EXP(Q$23/($B73+273)/RGas)*(OFFSET('Composition%'!$B43,0,Q$13)*OFFSET('Composition%'!$B43,0,Q$14)))-IF(Q$2=2,0,OFFSET('Composition%'!$B43,0,Q$17)*OFFSET('Composition%'!$B43,0,Q$18)*(Q$24*EXP(-Q$25/($B73+273)/RGas)))</f>
        <v>4.3228404799975048E-5</v>
      </c>
      <c r="R73" s="73">
        <f ca="1">IF(R$2=0,0,R$22*EXP(R$23/($B73+273)/RGas)*(OFFSET('Composition%'!$B43,0,R$13)*OFFSET('Composition%'!$B43,0,R$14)))-IF(R$2=2,0,OFFSET('Composition%'!$B43,0,R$17)*OFFSET('Composition%'!$B43,0,R$18)*(R$24*EXP(-R$25/($B73+273)/RGas)))</f>
        <v>6.7132010346565586E-6</v>
      </c>
      <c r="S73" s="73"/>
      <c r="T73" s="73">
        <f ca="1">IF(T$2=0,0,T$22*EXP(T$23/($B73+273)/RGas)*(OFFSET('Composition%'!$B43,0,T$13)*OFFSET('Composition%'!$B43,0,T$14)))-IF(T$2=2,0,OFFSET('Composition%'!$B43,0,T$17)*OFFSET('Composition%'!$B43,0,T$18)*(T$24*EXP(-T$25/($B73+273)/RGas)))</f>
        <v>1.5686436749398789E-3</v>
      </c>
      <c r="U73" s="73">
        <f ca="1">IF(U$2=0,0,U$22*EXP(U$23/($B73+273)/RGas)*(OFFSET('Composition%'!$B43,0,U$13)*OFFSET('Composition%'!$B43,0,U$14)))-IF(U$2=2,0,OFFSET('Composition%'!$B43,0,U$17)*OFFSET('Composition%'!$B43,0,U$18)*(U$24*EXP(-U$25/($B73+273)/RGas)))</f>
        <v>4.3016559135768572E-5</v>
      </c>
      <c r="V73" s="73">
        <f ca="1">IF(V$2=0,0,V$22*EXP(V$23/($B73+273)/RGas)*(OFFSET('Composition%'!$B43,0,V$13)*OFFSET('Composition%'!$B43,0,V$14)))-IF(V$2=2,0,OFFSET('Composition%'!$B43,0,V$17)*OFFSET('Composition%'!$B43,0,V$18)*(V$24*EXP(-V$25/($B73+273)/RGas)))</f>
        <v>0</v>
      </c>
      <c r="W73" s="73">
        <f ca="1">IF(W$2=0,0,W$22*EXP(W$23/($B73+273)/RGas)*(OFFSET('Composition%'!$B43,0,W$13)*OFFSET('Composition%'!$B43,0,W$14)))-IF(W$2=2,0,OFFSET('Composition%'!$B43,0,W$17)*OFFSET('Composition%'!$B43,0,W$18)*(W$24*EXP(-W$25/($B73+273)/RGas)))</f>
        <v>0</v>
      </c>
      <c r="X73" s="73">
        <f ca="1">IF(X$2=0,0,X$22*EXP(X$23/($B73+273)/RGas)*(OFFSET('Composition%'!$B43,0,X$13)*OFFSET('Composition%'!$B43,0,X$14)))-IF(X$2=2,0,OFFSET('Composition%'!$B43,0,X$17)*OFFSET('Composition%'!$B43,0,X$18)*(X$24*EXP(-X$25/($B73+273)/RGas)))</f>
        <v>2.5782239404605019E-8</v>
      </c>
      <c r="Y73" s="73">
        <f ca="1">IF(Y$2=0,0,Y$22*EXP(Y$23/($B73+273)/RGas)*(OFFSET('Composition%'!$B43,0,Y$13)*OFFSET('Composition%'!$B43,0,Y$14)))-IF(Y$2=2,0,OFFSET('Composition%'!$B43,0,Y$17)*OFFSET('Composition%'!$B43,0,Y$18)*(Y$24*EXP(-Y$25/($B73+273)/RGas)))</f>
        <v>1.2760684402649848E-9</v>
      </c>
      <c r="Z73" s="73">
        <f ca="1">IF(Z$2=0,0,Z$22*EXP(Z$23/($B73+273)/RGas)*(OFFSET('Composition%'!$B43,0,Z$13)*OFFSET('Composition%'!$B43,0,Z$14)))-IF(Z$2=2,0,OFFSET('Composition%'!$B43,0,Z$17)*OFFSET('Composition%'!$B43,0,Z$18)*(Z$24*EXP(-Z$25/($B73+273)/RGas)))</f>
        <v>0</v>
      </c>
      <c r="AA73" s="73">
        <f ca="1">IF(AA$2=0,0,AA$22*EXP(AA$23/($B73+273)/RGas)*(OFFSET('Composition%'!$B43,0,AA$13)*OFFSET('Composition%'!$B43,0,AA$14)))-IF(AA$2=2,0,OFFSET('Composition%'!$B43,0,AA$17)*OFFSET('Composition%'!$B43,0,AA$18)*(AA$24*EXP(-AA$25/($B73+273)/RGas)))</f>
        <v>0</v>
      </c>
      <c r="AB73" s="73">
        <f ca="1">IF(AB$2=0,0,AB$22*EXP(AB$23/($B73+273)/RGas)*(OFFSET('Composition%'!$B43,0,AB$13)*OFFSET('Composition%'!$B43,0,AB$14)))-IF(AB$2=2,0,OFFSET('Composition%'!$B43,0,AB$17)*OFFSET('Composition%'!$B43,0,AB$18)*(AB$24*EXP(-AB$25/($B73+273)/RGas)))</f>
        <v>0</v>
      </c>
      <c r="AC73" s="73">
        <f ca="1">IF(AC$2=0,0,AC$22*EXP(AC$23/($B73+273)/RGas)*(OFFSET('Composition%'!$B43,0,AC$13)*OFFSET('Composition%'!$B43,0,AC$14)))-IF(AC$2=2,0,OFFSET('Composition%'!$B43,0,AC$17)*OFFSET('Composition%'!$B43,0,AC$18)*(AC$24*EXP(-AC$25/($B73+273)/RGas)))</f>
        <v>0</v>
      </c>
      <c r="AD73" s="73">
        <f ca="1">IF(AD$2=0,0,AD$22*EXP(AD$23/($B73+273)/RGas)*(OFFSET('Composition%'!$B43,0,AD$13)*OFFSET('Composition%'!$B43,0,AD$14)))-IF(AD$2=2,0,OFFSET('Composition%'!$B43,0,AD$17)*OFFSET('Composition%'!$B43,0,AD$18)*(AD$24*EXP(-AD$25/($B73+273)/RGas)))</f>
        <v>0</v>
      </c>
      <c r="AE73" s="73">
        <f ca="1">IF(AE$2=0,0,AE$22*EXP(AE$23/($B73+273)/RGas)*(OFFSET('Composition%'!$B43,0,AE$13)*OFFSET('Composition%'!$B43,0,AE$14)))-IF(AE$2=2,0,OFFSET('Composition%'!$B43,0,AE$17)*OFFSET('Composition%'!$B43,0,AE$18)*(AE$24*EXP(-AE$25/($B73+273)/RGas)))</f>
        <v>0</v>
      </c>
      <c r="AF73" s="73"/>
      <c r="AG73" s="73">
        <f ca="1">IF(AG$2=0,0,AG$22*EXP(AG$23/($B73+273)/RGas)*(OFFSET('Composition%'!$B43,0,AG$13)*OFFSET('Composition%'!$B43,0,AG$14)))-IF(AG$2=2,0,OFFSET('Composition%'!$B43,0,AG$17)*OFFSET('Composition%'!$B43,0,AG$18)*(AG$24*EXP(-AG$25/($B73+273)/RGas)))</f>
        <v>0</v>
      </c>
      <c r="AH73" s="73">
        <f ca="1">IF(AH$2=0,0,AH$22*EXP(AH$23/($B73+273)/RGas)*(OFFSET('Composition%'!$B43,0,AH$13)*OFFSET('Composition%'!$B43,0,AH$14)))-IF(AH$2=2,0,OFFSET('Composition%'!$B43,0,AH$17)*OFFSET('Composition%'!$B43,0,AH$18)*(AH$24*EXP(-AH$25/($B73+273)/RGas)))</f>
        <v>0</v>
      </c>
      <c r="AI73" s="73">
        <f ca="1">IF(AI$2=0,0,AI$22*EXP(AI$23/($B73+273)/RGas)*(OFFSET('Composition%'!$B43,0,AI$13)*OFFSET('Composition%'!$B43,0,AI$14)))-IF(AI$2=2,0,OFFSET('Composition%'!$B43,0,AI$17)*OFFSET('Composition%'!$B43,0,AI$18)*(AI$24*EXP(-AI$25/($B73+273)/RGas)))</f>
        <v>0</v>
      </c>
      <c r="AJ73" s="73">
        <f ca="1">IF(AJ$2=0,0,AJ$22*EXP(AJ$23/($B73+273)/RGas)*(OFFSET('Composition%'!$B43,0,AJ$13)*OFFSET('Composition%'!$B43,0,AJ$14)))-IF(AJ$2=2,0,OFFSET('Composition%'!$B43,0,AJ$17)*OFFSET('Composition%'!$B43,0,AJ$18)*(AJ$24*EXP(-AJ$25/($B73+273)/RGas)))</f>
        <v>0</v>
      </c>
      <c r="AK73" s="73">
        <f ca="1">IF(AK$2=0,0,AK$22*EXP(AK$23/($B73+273)/RGas)*(OFFSET('Composition%'!$B43,0,AK$13)*OFFSET('Composition%'!$B43,0,AK$14)))-IF(AK$2=2,0,OFFSET('Composition%'!$B43,0,AK$17)*OFFSET('Composition%'!$B43,0,AK$18)*(AK$24*EXP(-AK$25/($B73+273)/RGas)))</f>
        <v>0</v>
      </c>
      <c r="AL73" s="73">
        <f ca="1">IF(AL$2=0,0,AL$22*EXP(AL$23/($B73+273)/RGas)*(OFFSET('Composition%'!$B43,0,AL$13)*OFFSET('Composition%'!$B43,0,AL$14)))-IF(AL$2=2,0,OFFSET('Composition%'!$B43,0,AL$17)*OFFSET('Composition%'!$B43,0,AL$18)*(AL$24*EXP(-AL$25/($B73+273)/RGas)))</f>
        <v>0</v>
      </c>
      <c r="AM73" s="73"/>
      <c r="AN73" s="73">
        <f ca="1">IF(AN$2=0,0,AN$22*EXP(AN$23/($B73+273)/RGas)*(OFFSET('Composition%'!$B43,0,AN$13)*OFFSET('Composition%'!$B43,0,AN$14)))-IF(AN$2=2,0,OFFSET('Composition%'!$B43,0,AN$17)*OFFSET('Composition%'!$B43,0,AN$18)*(AN$24*EXP(-AN$25/($B73+273)/RGas)))</f>
        <v>0</v>
      </c>
      <c r="AO73" s="73">
        <f ca="1">IF(AO$2=0,0,AO$22*EXP(AO$23/($B73+273)/RGas)*(OFFSET('Composition%'!$B43,0,AO$13)*OFFSET('Composition%'!$B43,0,AO$14)))-IF(AO$2=2,0,OFFSET('Composition%'!$B43,0,AO$17)*OFFSET('Composition%'!$B43,0,AO$18)*(AO$24*EXP(-AO$25/($B73+273)/RGas)))</f>
        <v>0</v>
      </c>
      <c r="AP73" s="73">
        <f ca="1">IF(AP$2=0,0,AP$22*EXP(AP$23/($B73+273)/RGas)*(OFFSET('Composition%'!$B43,0,AP$13)*OFFSET('Composition%'!$B43,0,AP$14)))-IF(AP$2=2,0,OFFSET('Composition%'!$B43,0,AP$17)*OFFSET('Composition%'!$B43,0,AP$18)*(AP$24*EXP(-AP$25/($B73+273)/RGas)))</f>
        <v>2.6881608840820633E-12</v>
      </c>
      <c r="AQ73" s="73">
        <f ca="1">IF(AQ$2=0,0,AQ$22*EXP(AQ$23/($B73+273)/RGas)*(OFFSET('Composition%'!$B43,0,AQ$13)*OFFSET('Composition%'!$B43,0,AQ$14)))-IF(AQ$2=2,0,OFFSET('Composition%'!$B43,0,AQ$17)*OFFSET('Composition%'!$B43,0,AQ$18)*(AQ$24*EXP(-AQ$25/($B73+273)/RGas)))</f>
        <v>0</v>
      </c>
      <c r="AR73" s="73">
        <f ca="1">IF(AR$2=0,0,AR$22*EXP(AR$23/($B73+273)/RGas)*(OFFSET('Composition%'!$B43,0,AR$13)*OFFSET('Composition%'!$B43,0,AR$14)))-IF(AR$2=2,0,OFFSET('Composition%'!$B43,0,AR$17)*OFFSET('Composition%'!$B43,0,AR$18)*(AR$24*EXP(-AR$25/($B73+273)/RGas)))</f>
        <v>0</v>
      </c>
      <c r="AS73" s="73"/>
    </row>
    <row r="74" spans="1:45">
      <c r="A74" s="3">
        <f t="shared" si="21"/>
        <v>2.1000000000000005</v>
      </c>
      <c r="B74" s="60">
        <f ca="1">'Composition%'!B44</f>
        <v>413.4247937639289</v>
      </c>
      <c r="C74">
        <f t="shared" si="20"/>
        <v>30</v>
      </c>
      <c r="D74" s="4" t="e">
        <f ca="1">('Composition%'!BV44*ReactionRateK1!C74)^3</f>
        <v>#DIV/0!</v>
      </c>
      <c r="E74" s="4"/>
      <c r="F74" s="73">
        <f ca="1">IF(F$2=0,0,F$22*EXP(F$23/($B74+273)/RGas)*(OFFSET('Composition%'!$B44,0,F$13)*OFFSET('Composition%'!$B44,0,F$14)))-IF(F$2=2,0,OFFSET('Composition%'!$B44,0,F$17)*OFFSET('Composition%'!$B44,0,F$18)*(F$24*EXP(-F$25/($B74+273)/RGas)))</f>
        <v>4.2340522544766423E-3</v>
      </c>
      <c r="G74" s="73">
        <f ca="1">IF(G$2=0,0,G$22*EXP(G$23/($B74+273)/RGas)*(OFFSET('Composition%'!$B44,0,G$13)*OFFSET('Composition%'!$B44,0,G$14)))-IF(G$2=2,0,OFFSET('Composition%'!$B44,0,G$17)*OFFSET('Composition%'!$B44,0,G$18)*(G$24*EXP(-G$25/($B74+273)/RGas)))</f>
        <v>1.6077621656977821E-3</v>
      </c>
      <c r="H74" s="73">
        <f ca="1">IF(H$2=0,0,H$22*EXP(H$23/($B74+273)/RGas)*(OFFSET('Composition%'!$B44,0,H$13)*OFFSET('Composition%'!$B44,0,H$14)))-IF(H$2=2,0,OFFSET('Composition%'!$B44,0,H$17)*OFFSET('Composition%'!$B44,0,H$18)*(H$24*EXP(-H$25/($B74+273)/RGas)))</f>
        <v>-2.2707474111212539E-6</v>
      </c>
      <c r="I74" s="73">
        <f ca="1">IF(I$2=0,0,I$22*EXP(I$23/($B74+273)/RGas)*(OFFSET('Composition%'!$B44,0,I$13)*OFFSET('Composition%'!$B44,0,I$14)))-IF(I$2=2,0,OFFSET('Composition%'!$B44,0,I$17)*OFFSET('Composition%'!$B44,0,I$18)*(I$24*EXP(-I$25/($B74+273)/RGas)))</f>
        <v>-8.4656158787462356E-5</v>
      </c>
      <c r="J74" s="73"/>
      <c r="K74" s="73">
        <f ca="1">IF(K$2=0,0,K$22*EXP(K$23/($B74+273)/RGas)*(OFFSET('Composition%'!$B44,0,K$13)*OFFSET('Composition%'!$B44,0,K$14)))-IF(K$2=2,0,OFFSET('Composition%'!$B44,0,K$17)*OFFSET('Composition%'!$B44,0,K$18)*(K$24*EXP(-K$25/($B74+273)/RGas)))</f>
        <v>1.7901306232378296E-2</v>
      </c>
      <c r="L74" s="73">
        <f ca="1">IF(L$2=0,0,L$22*EXP(L$23/($B74+273)/RGas)*(OFFSET('Composition%'!$B44,0,L$13)*OFFSET('Composition%'!$B44,0,L$14)))-IF(L$2=2,0,OFFSET('Composition%'!$B44,0,L$17)*OFFSET('Composition%'!$B44,0,L$18)*(L$24*EXP(-L$25/($B74+273)/RGas)))</f>
        <v>-3.1619274101935355E-3</v>
      </c>
      <c r="M74" s="73">
        <f ca="1">IF(M$2=0,0,M$22*EXP(M$23/($B74+273)/RGas)*(OFFSET('Composition%'!$B44,0,M$13)*OFFSET('Composition%'!$B44,0,M$14)))-IF(M$2=2,0,OFFSET('Composition%'!$B44,0,M$17)*OFFSET('Composition%'!$B44,0,M$18)*(M$24*EXP(-M$25/($B74+273)/RGas)))</f>
        <v>0</v>
      </c>
      <c r="N74" s="179"/>
      <c r="O74" s="73">
        <f ca="1">IF(O$2=0,0,O$22*EXP(O$23/($B74+273)/RGas)*(OFFSET('Composition%'!$B44,0,O$13)*OFFSET('Composition%'!$B44,0,O$14)))-IF(O$2=2,0,OFFSET('Composition%'!$B44,0,O$17)*OFFSET('Composition%'!$B44,0,O$18)*(O$24*EXP(-O$25/($B74+273)/RGas)))</f>
        <v>0</v>
      </c>
      <c r="P74" s="73">
        <f ca="1">IF(P$2=0,0,P$22*EXP(P$23/($B74+273)/RGas)*(OFFSET('Composition%'!$B44,0,P$13)*OFFSET('Composition%'!$B44,0,P$14)))-IF(P$2=2,0,OFFSET('Composition%'!$B44,0,P$17)*OFFSET('Composition%'!$B44,0,P$18)*(P$24*EXP(-P$25/($B74+273)/RGas)))</f>
        <v>9.2046354002889123E-3</v>
      </c>
      <c r="Q74" s="73">
        <f ca="1">IF(Q$2=0,0,Q$22*EXP(Q$23/($B74+273)/RGas)*(OFFSET('Composition%'!$B44,0,Q$13)*OFFSET('Composition%'!$B44,0,Q$14)))-IF(Q$2=2,0,OFFSET('Composition%'!$B44,0,Q$17)*OFFSET('Composition%'!$B44,0,Q$18)*(Q$24*EXP(-Q$25/($B74+273)/RGas)))</f>
        <v>4.4630389869425553E-5</v>
      </c>
      <c r="R74" s="73">
        <f ca="1">IF(R$2=0,0,R$22*EXP(R$23/($B74+273)/RGas)*(OFFSET('Composition%'!$B44,0,R$13)*OFFSET('Composition%'!$B44,0,R$14)))-IF(R$2=2,0,OFFSET('Composition%'!$B44,0,R$17)*OFFSET('Composition%'!$B44,0,R$18)*(R$24*EXP(-R$25/($B74+273)/RGas)))</f>
        <v>7.084266647094107E-6</v>
      </c>
      <c r="S74" s="73"/>
      <c r="T74" s="73">
        <f ca="1">IF(T$2=0,0,T$22*EXP(T$23/($B74+273)/RGas)*(OFFSET('Composition%'!$B44,0,T$13)*OFFSET('Composition%'!$B44,0,T$14)))-IF(T$2=2,0,OFFSET('Composition%'!$B44,0,T$17)*OFFSET('Composition%'!$B44,0,T$18)*(T$24*EXP(-T$25/($B74+273)/RGas)))</f>
        <v>1.4695497367373245E-3</v>
      </c>
      <c r="U74" s="73">
        <f ca="1">IF(U$2=0,0,U$22*EXP(U$23/($B74+273)/RGas)*(OFFSET('Composition%'!$B44,0,U$13)*OFFSET('Composition%'!$B44,0,U$14)))-IF(U$2=2,0,OFFSET('Composition%'!$B44,0,U$17)*OFFSET('Composition%'!$B44,0,U$18)*(U$24*EXP(-U$25/($B74+273)/RGas)))</f>
        <v>3.8846544974796898E-5</v>
      </c>
      <c r="V74" s="73">
        <f ca="1">IF(V$2=0,0,V$22*EXP(V$23/($B74+273)/RGas)*(OFFSET('Composition%'!$B44,0,V$13)*OFFSET('Composition%'!$B44,0,V$14)))-IF(V$2=2,0,OFFSET('Composition%'!$B44,0,V$17)*OFFSET('Composition%'!$B44,0,V$18)*(V$24*EXP(-V$25/($B74+273)/RGas)))</f>
        <v>0</v>
      </c>
      <c r="W74" s="73">
        <f ca="1">IF(W$2=0,0,W$22*EXP(W$23/($B74+273)/RGas)*(OFFSET('Composition%'!$B44,0,W$13)*OFFSET('Composition%'!$B44,0,W$14)))-IF(W$2=2,0,OFFSET('Composition%'!$B44,0,W$17)*OFFSET('Composition%'!$B44,0,W$18)*(W$24*EXP(-W$25/($B74+273)/RGas)))</f>
        <v>0</v>
      </c>
      <c r="X74" s="73">
        <f ca="1">IF(X$2=0,0,X$22*EXP(X$23/($B74+273)/RGas)*(OFFSET('Composition%'!$B44,0,X$13)*OFFSET('Composition%'!$B44,0,X$14)))-IF(X$2=2,0,OFFSET('Composition%'!$B44,0,X$17)*OFFSET('Composition%'!$B44,0,X$18)*(X$24*EXP(-X$25/($B74+273)/RGas)))</f>
        <v>2.5725426712506775E-8</v>
      </c>
      <c r="Y74" s="73">
        <f ca="1">IF(Y$2=0,0,Y$22*EXP(Y$23/($B74+273)/RGas)*(OFFSET('Composition%'!$B44,0,Y$13)*OFFSET('Composition%'!$B44,0,Y$14)))-IF(Y$2=2,0,OFFSET('Composition%'!$B44,0,Y$17)*OFFSET('Composition%'!$B44,0,Y$18)*(Y$24*EXP(-Y$25/($B74+273)/RGas)))</f>
        <v>1.2732565478511665E-9</v>
      </c>
      <c r="Z74" s="73">
        <f ca="1">IF(Z$2=0,0,Z$22*EXP(Z$23/($B74+273)/RGas)*(OFFSET('Composition%'!$B44,0,Z$13)*OFFSET('Composition%'!$B44,0,Z$14)))-IF(Z$2=2,0,OFFSET('Composition%'!$B44,0,Z$17)*OFFSET('Composition%'!$B44,0,Z$18)*(Z$24*EXP(-Z$25/($B74+273)/RGas)))</f>
        <v>0</v>
      </c>
      <c r="AA74" s="73">
        <f ca="1">IF(AA$2=0,0,AA$22*EXP(AA$23/($B74+273)/RGas)*(OFFSET('Composition%'!$B44,0,AA$13)*OFFSET('Composition%'!$B44,0,AA$14)))-IF(AA$2=2,0,OFFSET('Composition%'!$B44,0,AA$17)*OFFSET('Composition%'!$B44,0,AA$18)*(AA$24*EXP(-AA$25/($B74+273)/RGas)))</f>
        <v>0</v>
      </c>
      <c r="AB74" s="73">
        <f ca="1">IF(AB$2=0,0,AB$22*EXP(AB$23/($B74+273)/RGas)*(OFFSET('Composition%'!$B44,0,AB$13)*OFFSET('Composition%'!$B44,0,AB$14)))-IF(AB$2=2,0,OFFSET('Composition%'!$B44,0,AB$17)*OFFSET('Composition%'!$B44,0,AB$18)*(AB$24*EXP(-AB$25/($B74+273)/RGas)))</f>
        <v>0</v>
      </c>
      <c r="AC74" s="73">
        <f ca="1">IF(AC$2=0,0,AC$22*EXP(AC$23/($B74+273)/RGas)*(OFFSET('Composition%'!$B44,0,AC$13)*OFFSET('Composition%'!$B44,0,AC$14)))-IF(AC$2=2,0,OFFSET('Composition%'!$B44,0,AC$17)*OFFSET('Composition%'!$B44,0,AC$18)*(AC$24*EXP(-AC$25/($B74+273)/RGas)))</f>
        <v>0</v>
      </c>
      <c r="AD74" s="73">
        <f ca="1">IF(AD$2=0,0,AD$22*EXP(AD$23/($B74+273)/RGas)*(OFFSET('Composition%'!$B44,0,AD$13)*OFFSET('Composition%'!$B44,0,AD$14)))-IF(AD$2=2,0,OFFSET('Composition%'!$B44,0,AD$17)*OFFSET('Composition%'!$B44,0,AD$18)*(AD$24*EXP(-AD$25/($B74+273)/RGas)))</f>
        <v>0</v>
      </c>
      <c r="AE74" s="73">
        <f ca="1">IF(AE$2=0,0,AE$22*EXP(AE$23/($B74+273)/RGas)*(OFFSET('Composition%'!$B44,0,AE$13)*OFFSET('Composition%'!$B44,0,AE$14)))-IF(AE$2=2,0,OFFSET('Composition%'!$B44,0,AE$17)*OFFSET('Composition%'!$B44,0,AE$18)*(AE$24*EXP(-AE$25/($B74+273)/RGas)))</f>
        <v>0</v>
      </c>
      <c r="AF74" s="73"/>
      <c r="AG74" s="73">
        <f ca="1">IF(AG$2=0,0,AG$22*EXP(AG$23/($B74+273)/RGas)*(OFFSET('Composition%'!$B44,0,AG$13)*OFFSET('Composition%'!$B44,0,AG$14)))-IF(AG$2=2,0,OFFSET('Composition%'!$B44,0,AG$17)*OFFSET('Composition%'!$B44,0,AG$18)*(AG$24*EXP(-AG$25/($B74+273)/RGas)))</f>
        <v>0</v>
      </c>
      <c r="AH74" s="73">
        <f ca="1">IF(AH$2=0,0,AH$22*EXP(AH$23/($B74+273)/RGas)*(OFFSET('Composition%'!$B44,0,AH$13)*OFFSET('Composition%'!$B44,0,AH$14)))-IF(AH$2=2,0,OFFSET('Composition%'!$B44,0,AH$17)*OFFSET('Composition%'!$B44,0,AH$18)*(AH$24*EXP(-AH$25/($B74+273)/RGas)))</f>
        <v>0</v>
      </c>
      <c r="AI74" s="73">
        <f ca="1">IF(AI$2=0,0,AI$22*EXP(AI$23/($B74+273)/RGas)*(OFFSET('Composition%'!$B44,0,AI$13)*OFFSET('Composition%'!$B44,0,AI$14)))-IF(AI$2=2,0,OFFSET('Composition%'!$B44,0,AI$17)*OFFSET('Composition%'!$B44,0,AI$18)*(AI$24*EXP(-AI$25/($B74+273)/RGas)))</f>
        <v>0</v>
      </c>
      <c r="AJ74" s="73">
        <f ca="1">IF(AJ$2=0,0,AJ$22*EXP(AJ$23/($B74+273)/RGas)*(OFFSET('Composition%'!$B44,0,AJ$13)*OFFSET('Composition%'!$B44,0,AJ$14)))-IF(AJ$2=2,0,OFFSET('Composition%'!$B44,0,AJ$17)*OFFSET('Composition%'!$B44,0,AJ$18)*(AJ$24*EXP(-AJ$25/($B74+273)/RGas)))</f>
        <v>0</v>
      </c>
      <c r="AK74" s="73">
        <f ca="1">IF(AK$2=0,0,AK$22*EXP(AK$23/($B74+273)/RGas)*(OFFSET('Composition%'!$B44,0,AK$13)*OFFSET('Composition%'!$B44,0,AK$14)))-IF(AK$2=2,0,OFFSET('Composition%'!$B44,0,AK$17)*OFFSET('Composition%'!$B44,0,AK$18)*(AK$24*EXP(-AK$25/($B74+273)/RGas)))</f>
        <v>0</v>
      </c>
      <c r="AL74" s="73">
        <f ca="1">IF(AL$2=0,0,AL$22*EXP(AL$23/($B74+273)/RGas)*(OFFSET('Composition%'!$B44,0,AL$13)*OFFSET('Composition%'!$B44,0,AL$14)))-IF(AL$2=2,0,OFFSET('Composition%'!$B44,0,AL$17)*OFFSET('Composition%'!$B44,0,AL$18)*(AL$24*EXP(-AL$25/($B74+273)/RGas)))</f>
        <v>0</v>
      </c>
      <c r="AM74" s="73"/>
      <c r="AN74" s="73">
        <f ca="1">IF(AN$2=0,0,AN$22*EXP(AN$23/($B74+273)/RGas)*(OFFSET('Composition%'!$B44,0,AN$13)*OFFSET('Composition%'!$B44,0,AN$14)))-IF(AN$2=2,0,OFFSET('Composition%'!$B44,0,AN$17)*OFFSET('Composition%'!$B44,0,AN$18)*(AN$24*EXP(-AN$25/($B74+273)/RGas)))</f>
        <v>0</v>
      </c>
      <c r="AO74" s="73">
        <f ca="1">IF(AO$2=0,0,AO$22*EXP(AO$23/($B74+273)/RGas)*(OFFSET('Composition%'!$B44,0,AO$13)*OFFSET('Composition%'!$B44,0,AO$14)))-IF(AO$2=2,0,OFFSET('Composition%'!$B44,0,AO$17)*OFFSET('Composition%'!$B44,0,AO$18)*(AO$24*EXP(-AO$25/($B74+273)/RGas)))</f>
        <v>0</v>
      </c>
      <c r="AP74" s="73">
        <f ca="1">IF(AP$2=0,0,AP$22*EXP(AP$23/($B74+273)/RGas)*(OFFSET('Composition%'!$B44,0,AP$13)*OFFSET('Composition%'!$B44,0,AP$14)))-IF(AP$2=2,0,OFFSET('Composition%'!$B44,0,AP$17)*OFFSET('Composition%'!$B44,0,AP$18)*(AP$24*EXP(-AP$25/($B74+273)/RGas)))</f>
        <v>2.6897765936865185E-12</v>
      </c>
      <c r="AQ74" s="73">
        <f ca="1">IF(AQ$2=0,0,AQ$22*EXP(AQ$23/($B74+273)/RGas)*(OFFSET('Composition%'!$B44,0,AQ$13)*OFFSET('Composition%'!$B44,0,AQ$14)))-IF(AQ$2=2,0,OFFSET('Composition%'!$B44,0,AQ$17)*OFFSET('Composition%'!$B44,0,AQ$18)*(AQ$24*EXP(-AQ$25/($B74+273)/RGas)))</f>
        <v>0</v>
      </c>
      <c r="AR74" s="73">
        <f ca="1">IF(AR$2=0,0,AR$22*EXP(AR$23/($B74+273)/RGas)*(OFFSET('Composition%'!$B44,0,AR$13)*OFFSET('Composition%'!$B44,0,AR$14)))-IF(AR$2=2,0,OFFSET('Composition%'!$B44,0,AR$17)*OFFSET('Composition%'!$B44,0,AR$18)*(AR$24*EXP(-AR$25/($B74+273)/RGas)))</f>
        <v>0</v>
      </c>
      <c r="AS74" s="73"/>
    </row>
    <row r="75" spans="1:45">
      <c r="A75" s="3">
        <f t="shared" si="21"/>
        <v>2.1500000000000004</v>
      </c>
      <c r="B75" s="60">
        <f ca="1">'Composition%'!B45</f>
        <v>413.49023278833198</v>
      </c>
      <c r="C75">
        <f t="shared" si="20"/>
        <v>30</v>
      </c>
      <c r="D75" s="4" t="e">
        <f ca="1">('Composition%'!BV45*ReactionRateK1!C75)^3</f>
        <v>#DIV/0!</v>
      </c>
      <c r="E75" s="4"/>
      <c r="F75" s="73">
        <f ca="1">IF(F$2=0,0,F$22*EXP(F$23/($B75+273)/RGas)*(OFFSET('Composition%'!$B45,0,F$13)*OFFSET('Composition%'!$B45,0,F$14)))-IF(F$2=2,0,OFFSET('Composition%'!$B45,0,F$17)*OFFSET('Composition%'!$B45,0,F$18)*(F$24*EXP(-F$25/($B75+273)/RGas)))</f>
        <v>4.1437692005676938E-3</v>
      </c>
      <c r="G75" s="73">
        <f ca="1">IF(G$2=0,0,G$22*EXP(G$23/($B75+273)/RGas)*(OFFSET('Composition%'!$B45,0,G$13)*OFFSET('Composition%'!$B45,0,G$14)))-IF(G$2=2,0,OFFSET('Composition%'!$B45,0,G$17)*OFFSET('Composition%'!$B45,0,G$18)*(G$24*EXP(-G$25/($B75+273)/RGas)))</f>
        <v>1.5759939597329211E-3</v>
      </c>
      <c r="H75" s="73">
        <f ca="1">IF(H$2=0,0,H$22*EXP(H$23/($B75+273)/RGas)*(OFFSET('Composition%'!$B45,0,H$13)*OFFSET('Composition%'!$B45,0,H$14)))-IF(H$2=2,0,OFFSET('Composition%'!$B45,0,H$17)*OFFSET('Composition%'!$B45,0,H$18)*(H$24*EXP(-H$25/($B75+273)/RGas)))</f>
        <v>-2.3016587614517194E-6</v>
      </c>
      <c r="I75" s="73">
        <f ca="1">IF(I$2=0,0,I$22*EXP(I$23/($B75+273)/RGas)*(OFFSET('Composition%'!$B45,0,I$13)*OFFSET('Composition%'!$B45,0,I$14)))-IF(I$2=2,0,OFFSET('Composition%'!$B45,0,I$17)*OFFSET('Composition%'!$B45,0,I$18)*(I$24*EXP(-I$25/($B75+273)/RGas)))</f>
        <v>-7.1104676760315677E-5</v>
      </c>
      <c r="J75" s="73"/>
      <c r="K75" s="73">
        <f ca="1">IF(K$2=0,0,K$22*EXP(K$23/($B75+273)/RGas)*(OFFSET('Composition%'!$B45,0,K$13)*OFFSET('Composition%'!$B45,0,K$14)))-IF(K$2=2,0,OFFSET('Composition%'!$B45,0,K$17)*OFFSET('Composition%'!$B45,0,K$18)*(K$24*EXP(-K$25/($B75+273)/RGas)))</f>
        <v>1.7588113727379062E-2</v>
      </c>
      <c r="L75" s="73">
        <f ca="1">IF(L$2=0,0,L$22*EXP(L$23/($B75+273)/RGas)*(OFFSET('Composition%'!$B45,0,L$13)*OFFSET('Composition%'!$B45,0,L$14)))-IF(L$2=2,0,OFFSET('Composition%'!$B45,0,L$17)*OFFSET('Composition%'!$B45,0,L$18)*(L$24*EXP(-L$25/($B75+273)/RGas)))</f>
        <v>-3.1255857182666642E-3</v>
      </c>
      <c r="M75" s="73">
        <f ca="1">IF(M$2=0,0,M$22*EXP(M$23/($B75+273)/RGas)*(OFFSET('Composition%'!$B45,0,M$13)*OFFSET('Composition%'!$B45,0,M$14)))-IF(M$2=2,0,OFFSET('Composition%'!$B45,0,M$17)*OFFSET('Composition%'!$B45,0,M$18)*(M$24*EXP(-M$25/($B75+273)/RGas)))</f>
        <v>0</v>
      </c>
      <c r="N75" s="179"/>
      <c r="O75" s="73">
        <f ca="1">IF(O$2=0,0,O$22*EXP(O$23/($B75+273)/RGas)*(OFFSET('Composition%'!$B45,0,O$13)*OFFSET('Composition%'!$B45,0,O$14)))-IF(O$2=2,0,OFFSET('Composition%'!$B45,0,O$17)*OFFSET('Composition%'!$B45,0,O$18)*(O$24*EXP(-O$25/($B75+273)/RGas)))</f>
        <v>0</v>
      </c>
      <c r="P75" s="73">
        <f ca="1">IF(P$2=0,0,P$22*EXP(P$23/($B75+273)/RGas)*(OFFSET('Composition%'!$B45,0,P$13)*OFFSET('Composition%'!$B45,0,P$14)))-IF(P$2=2,0,OFFSET('Composition%'!$B45,0,P$17)*OFFSET('Composition%'!$B45,0,P$18)*(P$24*EXP(-P$25/($B75+273)/RGas)))</f>
        <v>9.3219561675831342E-3</v>
      </c>
      <c r="Q75" s="73">
        <f ca="1">IF(Q$2=0,0,Q$22*EXP(Q$23/($B75+273)/RGas)*(OFFSET('Composition%'!$B45,0,Q$13)*OFFSET('Composition%'!$B45,0,Q$14)))-IF(Q$2=2,0,OFFSET('Composition%'!$B45,0,Q$17)*OFFSET('Composition%'!$B45,0,Q$18)*(Q$24*EXP(-Q$25/($B75+273)/RGas)))</f>
        <v>4.6029260857181643E-5</v>
      </c>
      <c r="R75" s="73">
        <f ca="1">IF(R$2=0,0,R$22*EXP(R$23/($B75+273)/RGas)*(OFFSET('Composition%'!$B45,0,R$13)*OFFSET('Composition%'!$B45,0,R$14)))-IF(R$2=2,0,OFFSET('Composition%'!$B45,0,R$17)*OFFSET('Composition%'!$B45,0,R$18)*(R$24*EXP(-R$25/($B75+273)/RGas)))</f>
        <v>7.4658529380269231E-6</v>
      </c>
      <c r="S75" s="73"/>
      <c r="T75" s="73">
        <f ca="1">IF(T$2=0,0,T$22*EXP(T$23/($B75+273)/RGas)*(OFFSET('Composition%'!$B45,0,T$13)*OFFSET('Composition%'!$B45,0,T$14)))-IF(T$2=2,0,OFFSET('Composition%'!$B45,0,T$17)*OFFSET('Composition%'!$B45,0,T$18)*(T$24*EXP(-T$25/($B75+273)/RGas)))</f>
        <v>1.3765110559212767E-3</v>
      </c>
      <c r="U75" s="73">
        <f ca="1">IF(U$2=0,0,U$22*EXP(U$23/($B75+273)/RGas)*(OFFSET('Composition%'!$B45,0,U$13)*OFFSET('Composition%'!$B45,0,U$14)))-IF(U$2=2,0,OFFSET('Composition%'!$B45,0,U$17)*OFFSET('Composition%'!$B45,0,U$18)*(U$24*EXP(-U$25/($B75+273)/RGas)))</f>
        <v>3.509368530567367E-5</v>
      </c>
      <c r="V75" s="73">
        <f ca="1">IF(V$2=0,0,V$22*EXP(V$23/($B75+273)/RGas)*(OFFSET('Composition%'!$B45,0,V$13)*OFFSET('Composition%'!$B45,0,V$14)))-IF(V$2=2,0,OFFSET('Composition%'!$B45,0,V$17)*OFFSET('Composition%'!$B45,0,V$18)*(V$24*EXP(-V$25/($B75+273)/RGas)))</f>
        <v>0</v>
      </c>
      <c r="W75" s="73">
        <f ca="1">IF(W$2=0,0,W$22*EXP(W$23/($B75+273)/RGas)*(OFFSET('Composition%'!$B45,0,W$13)*OFFSET('Composition%'!$B45,0,W$14)))-IF(W$2=2,0,OFFSET('Composition%'!$B45,0,W$17)*OFFSET('Composition%'!$B45,0,W$18)*(W$24*EXP(-W$25/($B75+273)/RGas)))</f>
        <v>0</v>
      </c>
      <c r="X75" s="73">
        <f ca="1">IF(X$2=0,0,X$22*EXP(X$23/($B75+273)/RGas)*(OFFSET('Composition%'!$B45,0,X$13)*OFFSET('Composition%'!$B45,0,X$14)))-IF(X$2=2,0,OFFSET('Composition%'!$B45,0,X$17)*OFFSET('Composition%'!$B45,0,X$18)*(X$24*EXP(-X$25/($B75+273)/RGas)))</f>
        <v>2.567225417205117E-8</v>
      </c>
      <c r="Y75" s="73">
        <f ca="1">IF(Y$2=0,0,Y$22*EXP(Y$23/($B75+273)/RGas)*(OFFSET('Composition%'!$B45,0,Y$13)*OFFSET('Composition%'!$B45,0,Y$14)))-IF(Y$2=2,0,OFFSET('Composition%'!$B45,0,Y$17)*OFFSET('Composition%'!$B45,0,Y$18)*(Y$24*EXP(-Y$25/($B75+273)/RGas)))</f>
        <v>1.2706248214251063E-9</v>
      </c>
      <c r="Z75" s="73">
        <f ca="1">IF(Z$2=0,0,Z$22*EXP(Z$23/($B75+273)/RGas)*(OFFSET('Composition%'!$B45,0,Z$13)*OFFSET('Composition%'!$B45,0,Z$14)))-IF(Z$2=2,0,OFFSET('Composition%'!$B45,0,Z$17)*OFFSET('Composition%'!$B45,0,Z$18)*(Z$24*EXP(-Z$25/($B75+273)/RGas)))</f>
        <v>0</v>
      </c>
      <c r="AA75" s="73">
        <f ca="1">IF(AA$2=0,0,AA$22*EXP(AA$23/($B75+273)/RGas)*(OFFSET('Composition%'!$B45,0,AA$13)*OFFSET('Composition%'!$B45,0,AA$14)))-IF(AA$2=2,0,OFFSET('Composition%'!$B45,0,AA$17)*OFFSET('Composition%'!$B45,0,AA$18)*(AA$24*EXP(-AA$25/($B75+273)/RGas)))</f>
        <v>0</v>
      </c>
      <c r="AB75" s="73">
        <f ca="1">IF(AB$2=0,0,AB$22*EXP(AB$23/($B75+273)/RGas)*(OFFSET('Composition%'!$B45,0,AB$13)*OFFSET('Composition%'!$B45,0,AB$14)))-IF(AB$2=2,0,OFFSET('Composition%'!$B45,0,AB$17)*OFFSET('Composition%'!$B45,0,AB$18)*(AB$24*EXP(-AB$25/($B75+273)/RGas)))</f>
        <v>0</v>
      </c>
      <c r="AC75" s="73">
        <f ca="1">IF(AC$2=0,0,AC$22*EXP(AC$23/($B75+273)/RGas)*(OFFSET('Composition%'!$B45,0,AC$13)*OFFSET('Composition%'!$B45,0,AC$14)))-IF(AC$2=2,0,OFFSET('Composition%'!$B45,0,AC$17)*OFFSET('Composition%'!$B45,0,AC$18)*(AC$24*EXP(-AC$25/($B75+273)/RGas)))</f>
        <v>0</v>
      </c>
      <c r="AD75" s="73">
        <f ca="1">IF(AD$2=0,0,AD$22*EXP(AD$23/($B75+273)/RGas)*(OFFSET('Composition%'!$B45,0,AD$13)*OFFSET('Composition%'!$B45,0,AD$14)))-IF(AD$2=2,0,OFFSET('Composition%'!$B45,0,AD$17)*OFFSET('Composition%'!$B45,0,AD$18)*(AD$24*EXP(-AD$25/($B75+273)/RGas)))</f>
        <v>0</v>
      </c>
      <c r="AE75" s="73">
        <f ca="1">IF(AE$2=0,0,AE$22*EXP(AE$23/($B75+273)/RGas)*(OFFSET('Composition%'!$B45,0,AE$13)*OFFSET('Composition%'!$B45,0,AE$14)))-IF(AE$2=2,0,OFFSET('Composition%'!$B45,0,AE$17)*OFFSET('Composition%'!$B45,0,AE$18)*(AE$24*EXP(-AE$25/($B75+273)/RGas)))</f>
        <v>0</v>
      </c>
      <c r="AF75" s="73"/>
      <c r="AG75" s="73">
        <f ca="1">IF(AG$2=0,0,AG$22*EXP(AG$23/($B75+273)/RGas)*(OFFSET('Composition%'!$B45,0,AG$13)*OFFSET('Composition%'!$B45,0,AG$14)))-IF(AG$2=2,0,OFFSET('Composition%'!$B45,0,AG$17)*OFFSET('Composition%'!$B45,0,AG$18)*(AG$24*EXP(-AG$25/($B75+273)/RGas)))</f>
        <v>0</v>
      </c>
      <c r="AH75" s="73">
        <f ca="1">IF(AH$2=0,0,AH$22*EXP(AH$23/($B75+273)/RGas)*(OFFSET('Composition%'!$B45,0,AH$13)*OFFSET('Composition%'!$B45,0,AH$14)))-IF(AH$2=2,0,OFFSET('Composition%'!$B45,0,AH$17)*OFFSET('Composition%'!$B45,0,AH$18)*(AH$24*EXP(-AH$25/($B75+273)/RGas)))</f>
        <v>0</v>
      </c>
      <c r="AI75" s="73">
        <f ca="1">IF(AI$2=0,0,AI$22*EXP(AI$23/($B75+273)/RGas)*(OFFSET('Composition%'!$B45,0,AI$13)*OFFSET('Composition%'!$B45,0,AI$14)))-IF(AI$2=2,0,OFFSET('Composition%'!$B45,0,AI$17)*OFFSET('Composition%'!$B45,0,AI$18)*(AI$24*EXP(-AI$25/($B75+273)/RGas)))</f>
        <v>0</v>
      </c>
      <c r="AJ75" s="73">
        <f ca="1">IF(AJ$2=0,0,AJ$22*EXP(AJ$23/($B75+273)/RGas)*(OFFSET('Composition%'!$B45,0,AJ$13)*OFFSET('Composition%'!$B45,0,AJ$14)))-IF(AJ$2=2,0,OFFSET('Composition%'!$B45,0,AJ$17)*OFFSET('Composition%'!$B45,0,AJ$18)*(AJ$24*EXP(-AJ$25/($B75+273)/RGas)))</f>
        <v>0</v>
      </c>
      <c r="AK75" s="73">
        <f ca="1">IF(AK$2=0,0,AK$22*EXP(AK$23/($B75+273)/RGas)*(OFFSET('Composition%'!$B45,0,AK$13)*OFFSET('Composition%'!$B45,0,AK$14)))-IF(AK$2=2,0,OFFSET('Composition%'!$B45,0,AK$17)*OFFSET('Composition%'!$B45,0,AK$18)*(AK$24*EXP(-AK$25/($B75+273)/RGas)))</f>
        <v>0</v>
      </c>
      <c r="AL75" s="73">
        <f ca="1">IF(AL$2=0,0,AL$22*EXP(AL$23/($B75+273)/RGas)*(OFFSET('Composition%'!$B45,0,AL$13)*OFFSET('Composition%'!$B45,0,AL$14)))-IF(AL$2=2,0,OFFSET('Composition%'!$B45,0,AL$17)*OFFSET('Composition%'!$B45,0,AL$18)*(AL$24*EXP(-AL$25/($B75+273)/RGas)))</f>
        <v>0</v>
      </c>
      <c r="AM75" s="73"/>
      <c r="AN75" s="73">
        <f ca="1">IF(AN$2=0,0,AN$22*EXP(AN$23/($B75+273)/RGas)*(OFFSET('Composition%'!$B45,0,AN$13)*OFFSET('Composition%'!$B45,0,AN$14)))-IF(AN$2=2,0,OFFSET('Composition%'!$B45,0,AN$17)*OFFSET('Composition%'!$B45,0,AN$18)*(AN$24*EXP(-AN$25/($B75+273)/RGas)))</f>
        <v>0</v>
      </c>
      <c r="AO75" s="73">
        <f ca="1">IF(AO$2=0,0,AO$22*EXP(AO$23/($B75+273)/RGas)*(OFFSET('Composition%'!$B45,0,AO$13)*OFFSET('Composition%'!$B45,0,AO$14)))-IF(AO$2=2,0,OFFSET('Composition%'!$B45,0,AO$17)*OFFSET('Composition%'!$B45,0,AO$18)*(AO$24*EXP(-AO$25/($B75+273)/RGas)))</f>
        <v>0</v>
      </c>
      <c r="AP75" s="73">
        <f ca="1">IF(AP$2=0,0,AP$22*EXP(AP$23/($B75+273)/RGas)*(OFFSET('Composition%'!$B45,0,AP$13)*OFFSET('Composition%'!$B45,0,AP$14)))-IF(AP$2=2,0,OFFSET('Composition%'!$B45,0,AP$17)*OFFSET('Composition%'!$B45,0,AP$18)*(AP$24*EXP(-AP$25/($B75+273)/RGas)))</f>
        <v>2.6912356305305898E-12</v>
      </c>
      <c r="AQ75" s="73">
        <f ca="1">IF(AQ$2=0,0,AQ$22*EXP(AQ$23/($B75+273)/RGas)*(OFFSET('Composition%'!$B45,0,AQ$13)*OFFSET('Composition%'!$B45,0,AQ$14)))-IF(AQ$2=2,0,OFFSET('Composition%'!$B45,0,AQ$17)*OFFSET('Composition%'!$B45,0,AQ$18)*(AQ$24*EXP(-AQ$25/($B75+273)/RGas)))</f>
        <v>0</v>
      </c>
      <c r="AR75" s="73">
        <f ca="1">IF(AR$2=0,0,AR$22*EXP(AR$23/($B75+273)/RGas)*(OFFSET('Composition%'!$B45,0,AR$13)*OFFSET('Composition%'!$B45,0,AR$14)))-IF(AR$2=2,0,OFFSET('Composition%'!$B45,0,AR$17)*OFFSET('Composition%'!$B45,0,AR$18)*(AR$24*EXP(-AR$25/($B75+273)/RGas)))</f>
        <v>0</v>
      </c>
      <c r="AS75" s="73"/>
    </row>
    <row r="76" spans="1:45">
      <c r="A76" s="3">
        <f t="shared" si="21"/>
        <v>2.2000000000000002</v>
      </c>
      <c r="B76" s="60">
        <f ca="1">'Composition%'!B46</f>
        <v>413.55180461345248</v>
      </c>
      <c r="C76">
        <f t="shared" si="20"/>
        <v>30</v>
      </c>
      <c r="D76" s="4" t="e">
        <f ca="1">('Composition%'!BV46*ReactionRateK1!C76)^3</f>
        <v>#DIV/0!</v>
      </c>
      <c r="E76" s="4"/>
      <c r="F76" s="73">
        <f ca="1">IF(F$2=0,0,F$22*EXP(F$23/($B76+273)/RGas)*(OFFSET('Composition%'!$B46,0,F$13)*OFFSET('Composition%'!$B46,0,F$14)))-IF(F$2=2,0,OFFSET('Composition%'!$B46,0,F$17)*OFFSET('Composition%'!$B46,0,F$18)*(F$24*EXP(-F$25/($B76+273)/RGas)))</f>
        <v>4.0560779640548255E-3</v>
      </c>
      <c r="G76" s="73">
        <f ca="1">IF(G$2=0,0,G$22*EXP(G$23/($B76+273)/RGas)*(OFFSET('Composition%'!$B46,0,G$13)*OFFSET('Composition%'!$B46,0,G$14)))-IF(G$2=2,0,OFFSET('Composition%'!$B46,0,G$17)*OFFSET('Composition%'!$B46,0,G$18)*(G$24*EXP(-G$25/($B76+273)/RGas)))</f>
        <v>1.5450976269708945E-3</v>
      </c>
      <c r="H76" s="73">
        <f ca="1">IF(H$2=0,0,H$22*EXP(H$23/($B76+273)/RGas)*(OFFSET('Composition%'!$B46,0,H$13)*OFFSET('Composition%'!$B46,0,H$14)))-IF(H$2=2,0,OFFSET('Composition%'!$B46,0,H$17)*OFFSET('Composition%'!$B46,0,H$18)*(H$24*EXP(-H$25/($B76+273)/RGas)))</f>
        <v>-2.3303766753852407E-6</v>
      </c>
      <c r="I76" s="73">
        <f ca="1">IF(I$2=0,0,I$22*EXP(I$23/($B76+273)/RGas)*(OFFSET('Composition%'!$B46,0,I$13)*OFFSET('Composition%'!$B46,0,I$14)))-IF(I$2=2,0,OFFSET('Composition%'!$B46,0,I$17)*OFFSET('Composition%'!$B46,0,I$18)*(I$24*EXP(-I$25/($B76+273)/RGas)))</f>
        <v>-5.9345517914269402E-5</v>
      </c>
      <c r="J76" s="73"/>
      <c r="K76" s="73">
        <f ca="1">IF(K$2=0,0,K$22*EXP(K$23/($B76+273)/RGas)*(OFFSET('Composition%'!$B46,0,K$13)*OFFSET('Composition%'!$B46,0,K$14)))-IF(K$2=2,0,OFFSET('Composition%'!$B46,0,K$17)*OFFSET('Composition%'!$B46,0,K$18)*(K$24*EXP(-K$25/($B76+273)/RGas)))</f>
        <v>1.7278666701931011E-2</v>
      </c>
      <c r="L76" s="73">
        <f ca="1">IF(L$2=0,0,L$22*EXP(L$23/($B76+273)/RGas)*(OFFSET('Composition%'!$B46,0,L$13)*OFFSET('Composition%'!$B46,0,L$14)))-IF(L$2=2,0,OFFSET('Composition%'!$B46,0,L$17)*OFFSET('Composition%'!$B46,0,L$18)*(L$24*EXP(-L$25/($B76+273)/RGas)))</f>
        <v>-3.086872255745215E-3</v>
      </c>
      <c r="M76" s="73">
        <f ca="1">IF(M$2=0,0,M$22*EXP(M$23/($B76+273)/RGas)*(OFFSET('Composition%'!$B46,0,M$13)*OFFSET('Composition%'!$B46,0,M$14)))-IF(M$2=2,0,OFFSET('Composition%'!$B46,0,M$17)*OFFSET('Composition%'!$B46,0,M$18)*(M$24*EXP(-M$25/($B76+273)/RGas)))</f>
        <v>0</v>
      </c>
      <c r="N76" s="179"/>
      <c r="O76" s="73">
        <f ca="1">IF(O$2=0,0,O$22*EXP(O$23/($B76+273)/RGas)*(OFFSET('Composition%'!$B46,0,O$13)*OFFSET('Composition%'!$B46,0,O$14)))-IF(O$2=2,0,OFFSET('Composition%'!$B46,0,O$17)*OFFSET('Composition%'!$B46,0,O$18)*(O$24*EXP(-O$25/($B76+273)/RGas)))</f>
        <v>0</v>
      </c>
      <c r="P76" s="73">
        <f ca="1">IF(P$2=0,0,P$22*EXP(P$23/($B76+273)/RGas)*(OFFSET('Composition%'!$B46,0,P$13)*OFFSET('Composition%'!$B46,0,P$14)))-IF(P$2=2,0,OFFSET('Composition%'!$B46,0,P$17)*OFFSET('Composition%'!$B46,0,P$18)*(P$24*EXP(-P$25/($B76+273)/RGas)))</f>
        <v>9.4309037781872881E-3</v>
      </c>
      <c r="Q76" s="73">
        <f ca="1">IF(Q$2=0,0,Q$22*EXP(Q$23/($B76+273)/RGas)*(OFFSET('Composition%'!$B46,0,Q$13)*OFFSET('Composition%'!$B46,0,Q$14)))-IF(Q$2=2,0,OFFSET('Composition%'!$B46,0,Q$17)*OFFSET('Composition%'!$B46,0,Q$18)*(Q$24*EXP(-Q$25/($B76+273)/RGas)))</f>
        <v>4.7424154077216052E-5</v>
      </c>
      <c r="R76" s="73">
        <f ca="1">IF(R$2=0,0,R$22*EXP(R$23/($B76+273)/RGas)*(OFFSET('Composition%'!$B46,0,R$13)*OFFSET('Composition%'!$B46,0,R$14)))-IF(R$2=2,0,OFFSET('Composition%'!$B46,0,R$17)*OFFSET('Composition%'!$B46,0,R$18)*(R$24*EXP(-R$25/($B76+273)/RGas)))</f>
        <v>7.8578118494372448E-6</v>
      </c>
      <c r="S76" s="73"/>
      <c r="T76" s="73">
        <f ca="1">IF(T$2=0,0,T$22*EXP(T$23/($B76+273)/RGas)*(OFFSET('Composition%'!$B46,0,T$13)*OFFSET('Composition%'!$B46,0,T$14)))-IF(T$2=2,0,OFFSET('Composition%'!$B46,0,T$17)*OFFSET('Composition%'!$B46,0,T$18)*(T$24*EXP(-T$25/($B76+273)/RGas)))</f>
        <v>1.2891823456676233E-3</v>
      </c>
      <c r="U76" s="73">
        <f ca="1">IF(U$2=0,0,U$22*EXP(U$23/($B76+273)/RGas)*(OFFSET('Composition%'!$B46,0,U$13)*OFFSET('Composition%'!$B46,0,U$14)))-IF(U$2=2,0,OFFSET('Composition%'!$B46,0,U$17)*OFFSET('Composition%'!$B46,0,U$18)*(U$24*EXP(-U$25/($B76+273)/RGas)))</f>
        <v>3.1714324013450925E-5</v>
      </c>
      <c r="V76" s="73">
        <f ca="1">IF(V$2=0,0,V$22*EXP(V$23/($B76+273)/RGas)*(OFFSET('Composition%'!$B46,0,V$13)*OFFSET('Composition%'!$B46,0,V$14)))-IF(V$2=2,0,OFFSET('Composition%'!$B46,0,V$17)*OFFSET('Composition%'!$B46,0,V$18)*(V$24*EXP(-V$25/($B76+273)/RGas)))</f>
        <v>0</v>
      </c>
      <c r="W76" s="73">
        <f ca="1">IF(W$2=0,0,W$22*EXP(W$23/($B76+273)/RGas)*(OFFSET('Composition%'!$B46,0,W$13)*OFFSET('Composition%'!$B46,0,W$14)))-IF(W$2=2,0,OFFSET('Composition%'!$B46,0,W$17)*OFFSET('Composition%'!$B46,0,W$18)*(W$24*EXP(-W$25/($B76+273)/RGas)))</f>
        <v>0</v>
      </c>
      <c r="X76" s="73">
        <f ca="1">IF(X$2=0,0,X$22*EXP(X$23/($B76+273)/RGas)*(OFFSET('Composition%'!$B46,0,X$13)*OFFSET('Composition%'!$B46,0,X$14)))-IF(X$2=2,0,OFFSET('Composition%'!$B46,0,X$17)*OFFSET('Composition%'!$B46,0,X$18)*(X$24*EXP(-X$25/($B76+273)/RGas)))</f>
        <v>2.5622493622053182E-8</v>
      </c>
      <c r="Y76" s="73">
        <f ca="1">IF(Y$2=0,0,Y$22*EXP(Y$23/($B76+273)/RGas)*(OFFSET('Composition%'!$B46,0,Y$13)*OFFSET('Composition%'!$B46,0,Y$14)))-IF(Y$2=2,0,OFFSET('Composition%'!$B46,0,Y$17)*OFFSET('Composition%'!$B46,0,Y$18)*(Y$24*EXP(-Y$25/($B76+273)/RGas)))</f>
        <v>1.2681619683569074E-9</v>
      </c>
      <c r="Z76" s="73">
        <f ca="1">IF(Z$2=0,0,Z$22*EXP(Z$23/($B76+273)/RGas)*(OFFSET('Composition%'!$B46,0,Z$13)*OFFSET('Composition%'!$B46,0,Z$14)))-IF(Z$2=2,0,OFFSET('Composition%'!$B46,0,Z$17)*OFFSET('Composition%'!$B46,0,Z$18)*(Z$24*EXP(-Z$25/($B76+273)/RGas)))</f>
        <v>0</v>
      </c>
      <c r="AA76" s="73">
        <f ca="1">IF(AA$2=0,0,AA$22*EXP(AA$23/($B76+273)/RGas)*(OFFSET('Composition%'!$B46,0,AA$13)*OFFSET('Composition%'!$B46,0,AA$14)))-IF(AA$2=2,0,OFFSET('Composition%'!$B46,0,AA$17)*OFFSET('Composition%'!$B46,0,AA$18)*(AA$24*EXP(-AA$25/($B76+273)/RGas)))</f>
        <v>0</v>
      </c>
      <c r="AB76" s="73">
        <f ca="1">IF(AB$2=0,0,AB$22*EXP(AB$23/($B76+273)/RGas)*(OFFSET('Composition%'!$B46,0,AB$13)*OFFSET('Composition%'!$B46,0,AB$14)))-IF(AB$2=2,0,OFFSET('Composition%'!$B46,0,AB$17)*OFFSET('Composition%'!$B46,0,AB$18)*(AB$24*EXP(-AB$25/($B76+273)/RGas)))</f>
        <v>0</v>
      </c>
      <c r="AC76" s="73">
        <f ca="1">IF(AC$2=0,0,AC$22*EXP(AC$23/($B76+273)/RGas)*(OFFSET('Composition%'!$B46,0,AC$13)*OFFSET('Composition%'!$B46,0,AC$14)))-IF(AC$2=2,0,OFFSET('Composition%'!$B46,0,AC$17)*OFFSET('Composition%'!$B46,0,AC$18)*(AC$24*EXP(-AC$25/($B76+273)/RGas)))</f>
        <v>0</v>
      </c>
      <c r="AD76" s="73">
        <f ca="1">IF(AD$2=0,0,AD$22*EXP(AD$23/($B76+273)/RGas)*(OFFSET('Composition%'!$B46,0,AD$13)*OFFSET('Composition%'!$B46,0,AD$14)))-IF(AD$2=2,0,OFFSET('Composition%'!$B46,0,AD$17)*OFFSET('Composition%'!$B46,0,AD$18)*(AD$24*EXP(-AD$25/($B76+273)/RGas)))</f>
        <v>0</v>
      </c>
      <c r="AE76" s="73">
        <f ca="1">IF(AE$2=0,0,AE$22*EXP(AE$23/($B76+273)/RGas)*(OFFSET('Composition%'!$B46,0,AE$13)*OFFSET('Composition%'!$B46,0,AE$14)))-IF(AE$2=2,0,OFFSET('Composition%'!$B46,0,AE$17)*OFFSET('Composition%'!$B46,0,AE$18)*(AE$24*EXP(-AE$25/($B76+273)/RGas)))</f>
        <v>0</v>
      </c>
      <c r="AF76" s="73"/>
      <c r="AG76" s="73">
        <f ca="1">IF(AG$2=0,0,AG$22*EXP(AG$23/($B76+273)/RGas)*(OFFSET('Composition%'!$B46,0,AG$13)*OFFSET('Composition%'!$B46,0,AG$14)))-IF(AG$2=2,0,OFFSET('Composition%'!$B46,0,AG$17)*OFFSET('Composition%'!$B46,0,AG$18)*(AG$24*EXP(-AG$25/($B76+273)/RGas)))</f>
        <v>0</v>
      </c>
      <c r="AH76" s="73">
        <f ca="1">IF(AH$2=0,0,AH$22*EXP(AH$23/($B76+273)/RGas)*(OFFSET('Composition%'!$B46,0,AH$13)*OFFSET('Composition%'!$B46,0,AH$14)))-IF(AH$2=2,0,OFFSET('Composition%'!$B46,0,AH$17)*OFFSET('Composition%'!$B46,0,AH$18)*(AH$24*EXP(-AH$25/($B76+273)/RGas)))</f>
        <v>0</v>
      </c>
      <c r="AI76" s="73">
        <f ca="1">IF(AI$2=0,0,AI$22*EXP(AI$23/($B76+273)/RGas)*(OFFSET('Composition%'!$B46,0,AI$13)*OFFSET('Composition%'!$B46,0,AI$14)))-IF(AI$2=2,0,OFFSET('Composition%'!$B46,0,AI$17)*OFFSET('Composition%'!$B46,0,AI$18)*(AI$24*EXP(-AI$25/($B76+273)/RGas)))</f>
        <v>0</v>
      </c>
      <c r="AJ76" s="73">
        <f ca="1">IF(AJ$2=0,0,AJ$22*EXP(AJ$23/($B76+273)/RGas)*(OFFSET('Composition%'!$B46,0,AJ$13)*OFFSET('Composition%'!$B46,0,AJ$14)))-IF(AJ$2=2,0,OFFSET('Composition%'!$B46,0,AJ$17)*OFFSET('Composition%'!$B46,0,AJ$18)*(AJ$24*EXP(-AJ$25/($B76+273)/RGas)))</f>
        <v>0</v>
      </c>
      <c r="AK76" s="73">
        <f ca="1">IF(AK$2=0,0,AK$22*EXP(AK$23/($B76+273)/RGas)*(OFFSET('Composition%'!$B46,0,AK$13)*OFFSET('Composition%'!$B46,0,AK$14)))-IF(AK$2=2,0,OFFSET('Composition%'!$B46,0,AK$17)*OFFSET('Composition%'!$B46,0,AK$18)*(AK$24*EXP(-AK$25/($B76+273)/RGas)))</f>
        <v>0</v>
      </c>
      <c r="AL76" s="73">
        <f ca="1">IF(AL$2=0,0,AL$22*EXP(AL$23/($B76+273)/RGas)*(OFFSET('Composition%'!$B46,0,AL$13)*OFFSET('Composition%'!$B46,0,AL$14)))-IF(AL$2=2,0,OFFSET('Composition%'!$B46,0,AL$17)*OFFSET('Composition%'!$B46,0,AL$18)*(AL$24*EXP(-AL$25/($B76+273)/RGas)))</f>
        <v>0</v>
      </c>
      <c r="AM76" s="73"/>
      <c r="AN76" s="73">
        <f ca="1">IF(AN$2=0,0,AN$22*EXP(AN$23/($B76+273)/RGas)*(OFFSET('Composition%'!$B46,0,AN$13)*OFFSET('Composition%'!$B46,0,AN$14)))-IF(AN$2=2,0,OFFSET('Composition%'!$B46,0,AN$17)*OFFSET('Composition%'!$B46,0,AN$18)*(AN$24*EXP(-AN$25/($B76+273)/RGas)))</f>
        <v>0</v>
      </c>
      <c r="AO76" s="73">
        <f ca="1">IF(AO$2=0,0,AO$22*EXP(AO$23/($B76+273)/RGas)*(OFFSET('Composition%'!$B46,0,AO$13)*OFFSET('Composition%'!$B46,0,AO$14)))-IF(AO$2=2,0,OFFSET('Composition%'!$B46,0,AO$17)*OFFSET('Composition%'!$B46,0,AO$18)*(AO$24*EXP(-AO$25/($B76+273)/RGas)))</f>
        <v>0</v>
      </c>
      <c r="AP76" s="73">
        <f ca="1">IF(AP$2=0,0,AP$22*EXP(AP$23/($B76+273)/RGas)*(OFFSET('Composition%'!$B46,0,AP$13)*OFFSET('Composition%'!$B46,0,AP$14)))-IF(AP$2=2,0,OFFSET('Composition%'!$B46,0,AP$17)*OFFSET('Composition%'!$B46,0,AP$18)*(AP$24*EXP(-AP$25/($B76+273)/RGas)))</f>
        <v>2.6925536707447002E-12</v>
      </c>
      <c r="AQ76" s="73">
        <f ca="1">IF(AQ$2=0,0,AQ$22*EXP(AQ$23/($B76+273)/RGas)*(OFFSET('Composition%'!$B46,0,AQ$13)*OFFSET('Composition%'!$B46,0,AQ$14)))-IF(AQ$2=2,0,OFFSET('Composition%'!$B46,0,AQ$17)*OFFSET('Composition%'!$B46,0,AQ$18)*(AQ$24*EXP(-AQ$25/($B76+273)/RGas)))</f>
        <v>0</v>
      </c>
      <c r="AR76" s="73">
        <f ca="1">IF(AR$2=0,0,AR$22*EXP(AR$23/($B76+273)/RGas)*(OFFSET('Composition%'!$B46,0,AR$13)*OFFSET('Composition%'!$B46,0,AR$14)))-IF(AR$2=2,0,OFFSET('Composition%'!$B46,0,AR$17)*OFFSET('Composition%'!$B46,0,AR$18)*(AR$24*EXP(-AR$25/($B76+273)/RGas)))</f>
        <v>0</v>
      </c>
      <c r="AS76" s="73"/>
    </row>
    <row r="77" spans="1:45">
      <c r="A77" s="3">
        <f t="shared" si="21"/>
        <v>2.25</v>
      </c>
      <c r="B77" s="60">
        <f ca="1">'Composition%'!B47</f>
        <v>413.60973658034027</v>
      </c>
      <c r="C77">
        <f t="shared" si="20"/>
        <v>30</v>
      </c>
      <c r="D77" s="4" t="e">
        <f ca="1">('Composition%'!BV47*ReactionRateK1!C77)^3</f>
        <v>#DIV/0!</v>
      </c>
      <c r="E77" s="4"/>
      <c r="F77" s="73">
        <f ca="1">IF(F$2=0,0,F$22*EXP(F$23/($B77+273)/RGas)*(OFFSET('Composition%'!$B47,0,F$13)*OFFSET('Composition%'!$B47,0,F$14)))-IF(F$2=2,0,OFFSET('Composition%'!$B47,0,F$17)*OFFSET('Composition%'!$B47,0,F$18)*(F$24*EXP(-F$25/($B77+273)/RGas)))</f>
        <v>3.9708932674814099E-3</v>
      </c>
      <c r="G77" s="73">
        <f ca="1">IF(G$2=0,0,G$22*EXP(G$23/($B77+273)/RGas)*(OFFSET('Composition%'!$B47,0,G$13)*OFFSET('Composition%'!$B47,0,G$14)))-IF(G$2=2,0,OFFSET('Composition%'!$B47,0,G$17)*OFFSET('Composition%'!$B47,0,G$18)*(G$24*EXP(-G$25/($B77+273)/RGas)))</f>
        <v>1.5150437046120109E-3</v>
      </c>
      <c r="H77" s="73">
        <f ca="1">IF(H$2=0,0,H$22*EXP(H$23/($B77+273)/RGas)*(OFFSET('Composition%'!$B47,0,H$13)*OFFSET('Composition%'!$B47,0,H$14)))-IF(H$2=2,0,OFFSET('Composition%'!$B47,0,H$17)*OFFSET('Composition%'!$B47,0,H$18)*(H$24*EXP(-H$25/($B77+273)/RGas)))</f>
        <v>-2.3569518236049999E-6</v>
      </c>
      <c r="I77" s="73">
        <f ca="1">IF(I$2=0,0,I$22*EXP(I$23/($B77+273)/RGas)*(OFFSET('Composition%'!$B47,0,I$13)*OFFSET('Composition%'!$B47,0,I$14)))-IF(I$2=2,0,OFFSET('Composition%'!$B47,0,I$17)*OFFSET('Composition%'!$B47,0,I$18)*(I$24*EXP(-I$25/($B77+273)/RGas)))</f>
        <v>-4.9166672565459295E-5</v>
      </c>
      <c r="J77" s="73"/>
      <c r="K77" s="73">
        <f ca="1">IF(K$2=0,0,K$22*EXP(K$23/($B77+273)/RGas)*(OFFSET('Composition%'!$B47,0,K$13)*OFFSET('Composition%'!$B47,0,K$14)))-IF(K$2=2,0,OFFSET('Composition%'!$B47,0,K$17)*OFFSET('Composition%'!$B47,0,K$18)*(K$24*EXP(-K$25/($B77+273)/RGas)))</f>
        <v>1.6972915521894803E-2</v>
      </c>
      <c r="L77" s="73">
        <f ca="1">IF(L$2=0,0,L$22*EXP(L$23/($B77+273)/RGas)*(OFFSET('Composition%'!$B47,0,L$13)*OFFSET('Composition%'!$B47,0,L$14)))-IF(L$2=2,0,OFFSET('Composition%'!$B47,0,L$17)*OFFSET('Composition%'!$B47,0,L$18)*(L$24*EXP(-L$25/($B77+273)/RGas)))</f>
        <v>-3.0462497085246526E-3</v>
      </c>
      <c r="M77" s="73">
        <f ca="1">IF(M$2=0,0,M$22*EXP(M$23/($B77+273)/RGas)*(OFFSET('Composition%'!$B47,0,M$13)*OFFSET('Composition%'!$B47,0,M$14)))-IF(M$2=2,0,OFFSET('Composition%'!$B47,0,M$17)*OFFSET('Composition%'!$B47,0,M$18)*(M$24*EXP(-M$25/($B77+273)/RGas)))</f>
        <v>0</v>
      </c>
      <c r="N77" s="179"/>
      <c r="O77" s="73">
        <f ca="1">IF(O$2=0,0,O$22*EXP(O$23/($B77+273)/RGas)*(OFFSET('Composition%'!$B47,0,O$13)*OFFSET('Composition%'!$B47,0,O$14)))-IF(O$2=2,0,OFFSET('Composition%'!$B47,0,O$17)*OFFSET('Composition%'!$B47,0,O$18)*(O$24*EXP(-O$25/($B77+273)/RGas)))</f>
        <v>0</v>
      </c>
      <c r="P77" s="73">
        <f ca="1">IF(P$2=0,0,P$22*EXP(P$23/($B77+273)/RGas)*(OFFSET('Composition%'!$B47,0,P$13)*OFFSET('Composition%'!$B47,0,P$14)))-IF(P$2=2,0,OFFSET('Composition%'!$B47,0,P$17)*OFFSET('Composition%'!$B47,0,P$18)*(P$24*EXP(-P$25/($B77+273)/RGas)))</f>
        <v>9.5316570985890161E-3</v>
      </c>
      <c r="Q77" s="73">
        <f ca="1">IF(Q$2=0,0,Q$22*EXP(Q$23/($B77+273)/RGas)*(OFFSET('Composition%'!$B47,0,Q$13)*OFFSET('Composition%'!$B47,0,Q$14)))-IF(Q$2=2,0,OFFSET('Composition%'!$B47,0,Q$17)*OFFSET('Composition%'!$B47,0,Q$18)*(Q$24*EXP(-Q$25/($B77+273)/RGas)))</f>
        <v>4.8814240408970174E-5</v>
      </c>
      <c r="R77" s="73">
        <f ca="1">IF(R$2=0,0,R$22*EXP(R$23/($B77+273)/RGas)*(OFFSET('Composition%'!$B47,0,R$13)*OFFSET('Composition%'!$B47,0,R$14)))-IF(R$2=2,0,OFFSET('Composition%'!$B47,0,R$17)*OFFSET('Composition%'!$B47,0,R$18)*(R$24*EXP(-R$25/($B77+273)/RGas)))</f>
        <v>8.2599800646334987E-6</v>
      </c>
      <c r="S77" s="73"/>
      <c r="T77" s="73">
        <f ca="1">IF(T$2=0,0,T$22*EXP(T$23/($B77+273)/RGas)*(OFFSET('Composition%'!$B47,0,T$13)*OFFSET('Composition%'!$B47,0,T$14)))-IF(T$2=2,0,OFFSET('Composition%'!$B47,0,T$17)*OFFSET('Composition%'!$B47,0,T$18)*(T$24*EXP(-T$25/($B77+273)/RGas)))</f>
        <v>1.2072353581186752E-3</v>
      </c>
      <c r="U77" s="73">
        <f ca="1">IF(U$2=0,0,U$22*EXP(U$23/($B77+273)/RGas)*(OFFSET('Composition%'!$B47,0,U$13)*OFFSET('Composition%'!$B47,0,U$14)))-IF(U$2=2,0,OFFSET('Composition%'!$B47,0,U$17)*OFFSET('Composition%'!$B47,0,U$18)*(U$24*EXP(-U$25/($B77+273)/RGas)))</f>
        <v>2.8669656264289927E-5</v>
      </c>
      <c r="V77" s="73">
        <f ca="1">IF(V$2=0,0,V$22*EXP(V$23/($B77+273)/RGas)*(OFFSET('Composition%'!$B47,0,V$13)*OFFSET('Composition%'!$B47,0,V$14)))-IF(V$2=2,0,OFFSET('Composition%'!$B47,0,V$17)*OFFSET('Composition%'!$B47,0,V$18)*(V$24*EXP(-V$25/($B77+273)/RGas)))</f>
        <v>0</v>
      </c>
      <c r="W77" s="73">
        <f ca="1">IF(W$2=0,0,W$22*EXP(W$23/($B77+273)/RGas)*(OFFSET('Composition%'!$B47,0,W$13)*OFFSET('Composition%'!$B47,0,W$14)))-IF(W$2=2,0,OFFSET('Composition%'!$B47,0,W$17)*OFFSET('Composition%'!$B47,0,W$18)*(W$24*EXP(-W$25/($B77+273)/RGas)))</f>
        <v>0</v>
      </c>
      <c r="X77" s="73">
        <f ca="1">IF(X$2=0,0,X$22*EXP(X$23/($B77+273)/RGas)*(OFFSET('Composition%'!$B47,0,X$13)*OFFSET('Composition%'!$B47,0,X$14)))-IF(X$2=2,0,OFFSET('Composition%'!$B47,0,X$17)*OFFSET('Composition%'!$B47,0,X$18)*(X$24*EXP(-X$25/($B77+273)/RGas)))</f>
        <v>2.5575930612240938E-8</v>
      </c>
      <c r="Y77" s="73">
        <f ca="1">IF(Y$2=0,0,Y$22*EXP(Y$23/($B77+273)/RGas)*(OFFSET('Composition%'!$B47,0,Y$13)*OFFSET('Composition%'!$B47,0,Y$14)))-IF(Y$2=2,0,OFFSET('Composition%'!$B47,0,Y$17)*OFFSET('Composition%'!$B47,0,Y$18)*(Y$24*EXP(-Y$25/($B77+273)/RGas)))</f>
        <v>1.2658573746258242E-9</v>
      </c>
      <c r="Z77" s="73">
        <f ca="1">IF(Z$2=0,0,Z$22*EXP(Z$23/($B77+273)/RGas)*(OFFSET('Composition%'!$B47,0,Z$13)*OFFSET('Composition%'!$B47,0,Z$14)))-IF(Z$2=2,0,OFFSET('Composition%'!$B47,0,Z$17)*OFFSET('Composition%'!$B47,0,Z$18)*(Z$24*EXP(-Z$25/($B77+273)/RGas)))</f>
        <v>0</v>
      </c>
      <c r="AA77" s="73">
        <f ca="1">IF(AA$2=0,0,AA$22*EXP(AA$23/($B77+273)/RGas)*(OFFSET('Composition%'!$B47,0,AA$13)*OFFSET('Composition%'!$B47,0,AA$14)))-IF(AA$2=2,0,OFFSET('Composition%'!$B47,0,AA$17)*OFFSET('Composition%'!$B47,0,AA$18)*(AA$24*EXP(-AA$25/($B77+273)/RGas)))</f>
        <v>0</v>
      </c>
      <c r="AB77" s="73">
        <f ca="1">IF(AB$2=0,0,AB$22*EXP(AB$23/($B77+273)/RGas)*(OFFSET('Composition%'!$B47,0,AB$13)*OFFSET('Composition%'!$B47,0,AB$14)))-IF(AB$2=2,0,OFFSET('Composition%'!$B47,0,AB$17)*OFFSET('Composition%'!$B47,0,AB$18)*(AB$24*EXP(-AB$25/($B77+273)/RGas)))</f>
        <v>0</v>
      </c>
      <c r="AC77" s="73">
        <f ca="1">IF(AC$2=0,0,AC$22*EXP(AC$23/($B77+273)/RGas)*(OFFSET('Composition%'!$B47,0,AC$13)*OFFSET('Composition%'!$B47,0,AC$14)))-IF(AC$2=2,0,OFFSET('Composition%'!$B47,0,AC$17)*OFFSET('Composition%'!$B47,0,AC$18)*(AC$24*EXP(-AC$25/($B77+273)/RGas)))</f>
        <v>0</v>
      </c>
      <c r="AD77" s="73">
        <f ca="1">IF(AD$2=0,0,AD$22*EXP(AD$23/($B77+273)/RGas)*(OFFSET('Composition%'!$B47,0,AD$13)*OFFSET('Composition%'!$B47,0,AD$14)))-IF(AD$2=2,0,OFFSET('Composition%'!$B47,0,AD$17)*OFFSET('Composition%'!$B47,0,AD$18)*(AD$24*EXP(-AD$25/($B77+273)/RGas)))</f>
        <v>0</v>
      </c>
      <c r="AE77" s="73">
        <f ca="1">IF(AE$2=0,0,AE$22*EXP(AE$23/($B77+273)/RGas)*(OFFSET('Composition%'!$B47,0,AE$13)*OFFSET('Composition%'!$B47,0,AE$14)))-IF(AE$2=2,0,OFFSET('Composition%'!$B47,0,AE$17)*OFFSET('Composition%'!$B47,0,AE$18)*(AE$24*EXP(-AE$25/($B77+273)/RGas)))</f>
        <v>0</v>
      </c>
      <c r="AF77" s="73"/>
      <c r="AG77" s="73">
        <f ca="1">IF(AG$2=0,0,AG$22*EXP(AG$23/($B77+273)/RGas)*(OFFSET('Composition%'!$B47,0,AG$13)*OFFSET('Composition%'!$B47,0,AG$14)))-IF(AG$2=2,0,OFFSET('Composition%'!$B47,0,AG$17)*OFFSET('Composition%'!$B47,0,AG$18)*(AG$24*EXP(-AG$25/($B77+273)/RGas)))</f>
        <v>0</v>
      </c>
      <c r="AH77" s="73">
        <f ca="1">IF(AH$2=0,0,AH$22*EXP(AH$23/($B77+273)/RGas)*(OFFSET('Composition%'!$B47,0,AH$13)*OFFSET('Composition%'!$B47,0,AH$14)))-IF(AH$2=2,0,OFFSET('Composition%'!$B47,0,AH$17)*OFFSET('Composition%'!$B47,0,AH$18)*(AH$24*EXP(-AH$25/($B77+273)/RGas)))</f>
        <v>0</v>
      </c>
      <c r="AI77" s="73">
        <f ca="1">IF(AI$2=0,0,AI$22*EXP(AI$23/($B77+273)/RGas)*(OFFSET('Composition%'!$B47,0,AI$13)*OFFSET('Composition%'!$B47,0,AI$14)))-IF(AI$2=2,0,OFFSET('Composition%'!$B47,0,AI$17)*OFFSET('Composition%'!$B47,0,AI$18)*(AI$24*EXP(-AI$25/($B77+273)/RGas)))</f>
        <v>0</v>
      </c>
      <c r="AJ77" s="73">
        <f ca="1">IF(AJ$2=0,0,AJ$22*EXP(AJ$23/($B77+273)/RGas)*(OFFSET('Composition%'!$B47,0,AJ$13)*OFFSET('Composition%'!$B47,0,AJ$14)))-IF(AJ$2=2,0,OFFSET('Composition%'!$B47,0,AJ$17)*OFFSET('Composition%'!$B47,0,AJ$18)*(AJ$24*EXP(-AJ$25/($B77+273)/RGas)))</f>
        <v>0</v>
      </c>
      <c r="AK77" s="73">
        <f ca="1">IF(AK$2=0,0,AK$22*EXP(AK$23/($B77+273)/RGas)*(OFFSET('Composition%'!$B47,0,AK$13)*OFFSET('Composition%'!$B47,0,AK$14)))-IF(AK$2=2,0,OFFSET('Composition%'!$B47,0,AK$17)*OFFSET('Composition%'!$B47,0,AK$18)*(AK$24*EXP(-AK$25/($B77+273)/RGas)))</f>
        <v>0</v>
      </c>
      <c r="AL77" s="73">
        <f ca="1">IF(AL$2=0,0,AL$22*EXP(AL$23/($B77+273)/RGas)*(OFFSET('Composition%'!$B47,0,AL$13)*OFFSET('Composition%'!$B47,0,AL$14)))-IF(AL$2=2,0,OFFSET('Composition%'!$B47,0,AL$17)*OFFSET('Composition%'!$B47,0,AL$18)*(AL$24*EXP(-AL$25/($B77+273)/RGas)))</f>
        <v>0</v>
      </c>
      <c r="AM77" s="73"/>
      <c r="AN77" s="73">
        <f ca="1">IF(AN$2=0,0,AN$22*EXP(AN$23/($B77+273)/RGas)*(OFFSET('Composition%'!$B47,0,AN$13)*OFFSET('Composition%'!$B47,0,AN$14)))-IF(AN$2=2,0,OFFSET('Composition%'!$B47,0,AN$17)*OFFSET('Composition%'!$B47,0,AN$18)*(AN$24*EXP(-AN$25/($B77+273)/RGas)))</f>
        <v>0</v>
      </c>
      <c r="AO77" s="73">
        <f ca="1">IF(AO$2=0,0,AO$22*EXP(AO$23/($B77+273)/RGas)*(OFFSET('Composition%'!$B47,0,AO$13)*OFFSET('Composition%'!$B47,0,AO$14)))-IF(AO$2=2,0,OFFSET('Composition%'!$B47,0,AO$17)*OFFSET('Composition%'!$B47,0,AO$18)*(AO$24*EXP(-AO$25/($B77+273)/RGas)))</f>
        <v>0</v>
      </c>
      <c r="AP77" s="73">
        <f ca="1">IF(AP$2=0,0,AP$22*EXP(AP$23/($B77+273)/RGas)*(OFFSET('Composition%'!$B47,0,AP$13)*OFFSET('Composition%'!$B47,0,AP$14)))-IF(AP$2=2,0,OFFSET('Composition%'!$B47,0,AP$17)*OFFSET('Composition%'!$B47,0,AP$18)*(AP$24*EXP(-AP$25/($B77+273)/RGas)))</f>
        <v>2.6937447496595087E-12</v>
      </c>
      <c r="AQ77" s="73">
        <f ca="1">IF(AQ$2=0,0,AQ$22*EXP(AQ$23/($B77+273)/RGas)*(OFFSET('Composition%'!$B47,0,AQ$13)*OFFSET('Composition%'!$B47,0,AQ$14)))-IF(AQ$2=2,0,OFFSET('Composition%'!$B47,0,AQ$17)*OFFSET('Composition%'!$B47,0,AQ$18)*(AQ$24*EXP(-AQ$25/($B77+273)/RGas)))</f>
        <v>0</v>
      </c>
      <c r="AR77" s="73">
        <f ca="1">IF(AR$2=0,0,AR$22*EXP(AR$23/($B77+273)/RGas)*(OFFSET('Composition%'!$B47,0,AR$13)*OFFSET('Composition%'!$B47,0,AR$14)))-IF(AR$2=2,0,OFFSET('Composition%'!$B47,0,AR$17)*OFFSET('Composition%'!$B47,0,AR$18)*(AR$24*EXP(-AR$25/($B77+273)/RGas)))</f>
        <v>0</v>
      </c>
      <c r="AS77" s="73"/>
    </row>
    <row r="78" spans="1:45">
      <c r="A78" s="3">
        <f t="shared" si="21"/>
        <v>2.2999999999999998</v>
      </c>
      <c r="B78" s="60">
        <f ca="1">'Composition%'!B48</f>
        <v>413.66424518938959</v>
      </c>
      <c r="C78">
        <f t="shared" si="20"/>
        <v>30</v>
      </c>
      <c r="D78" s="4" t="e">
        <f ca="1">('Composition%'!BV48*ReactionRateK1!C78)^3</f>
        <v>#DIV/0!</v>
      </c>
      <c r="E78" s="4"/>
      <c r="F78" s="73">
        <f ca="1">IF(F$2=0,0,F$22*EXP(F$23/($B78+273)/RGas)*(OFFSET('Composition%'!$B48,0,F$13)*OFFSET('Composition%'!$B48,0,F$14)))-IF(F$2=2,0,OFFSET('Composition%'!$B48,0,F$17)*OFFSET('Composition%'!$B48,0,F$18)*(F$24*EXP(-F$25/($B78+273)/RGas)))</f>
        <v>3.8881330355557088E-3</v>
      </c>
      <c r="G78" s="73">
        <f ca="1">IF(G$2=0,0,G$22*EXP(G$23/($B78+273)/RGas)*(OFFSET('Composition%'!$B48,0,G$13)*OFFSET('Composition%'!$B48,0,G$14)))-IF(G$2=2,0,OFFSET('Composition%'!$B48,0,G$17)*OFFSET('Composition%'!$B48,0,G$18)*(G$24*EXP(-G$25/($B78+273)/RGas)))</f>
        <v>1.485803981100028E-3</v>
      </c>
      <c r="H78" s="73">
        <f ca="1">IF(H$2=0,0,H$22*EXP(H$23/($B78+273)/RGas)*(OFFSET('Composition%'!$B48,0,H$13)*OFFSET('Composition%'!$B48,0,H$14)))-IF(H$2=2,0,OFFSET('Composition%'!$B48,0,H$17)*OFFSET('Composition%'!$B48,0,H$18)*(H$24*EXP(-H$25/($B78+273)/RGas)))</f>
        <v>-2.381437436949471E-6</v>
      </c>
      <c r="I78" s="73">
        <f ca="1">IF(I$2=0,0,I$22*EXP(I$23/($B78+273)/RGas)*(OFFSET('Composition%'!$B48,0,I$13)*OFFSET('Composition%'!$B48,0,I$14)))-IF(I$2=2,0,OFFSET('Composition%'!$B48,0,I$17)*OFFSET('Composition%'!$B48,0,I$18)*(I$24*EXP(-I$25/($B78+273)/RGas)))</f>
        <v>-4.0378611166756789E-5</v>
      </c>
      <c r="J78" s="73"/>
      <c r="K78" s="73">
        <f ca="1">IF(K$2=0,0,K$22*EXP(K$23/($B78+273)/RGas)*(OFFSET('Composition%'!$B48,0,K$13)*OFFSET('Composition%'!$B48,0,K$14)))-IF(K$2=2,0,OFFSET('Composition%'!$B48,0,K$17)*OFFSET('Composition%'!$B48,0,K$18)*(K$24*EXP(-K$25/($B78+273)/RGas)))</f>
        <v>1.6670817046780442E-2</v>
      </c>
      <c r="L78" s="73">
        <f ca="1">IF(L$2=0,0,L$22*EXP(L$23/($B78+273)/RGas)*(OFFSET('Composition%'!$B48,0,L$13)*OFFSET('Composition%'!$B48,0,L$14)))-IF(L$2=2,0,OFFSET('Composition%'!$B48,0,L$17)*OFFSET('Composition%'!$B48,0,L$18)*(L$24*EXP(-L$25/($B78+273)/RGas)))</f>
        <v>-3.0041244901682549E-3</v>
      </c>
      <c r="M78" s="73">
        <f ca="1">IF(M$2=0,0,M$22*EXP(M$23/($B78+273)/RGas)*(OFFSET('Composition%'!$B48,0,M$13)*OFFSET('Composition%'!$B48,0,M$14)))-IF(M$2=2,0,OFFSET('Composition%'!$B48,0,M$17)*OFFSET('Composition%'!$B48,0,M$18)*(M$24*EXP(-M$25/($B78+273)/RGas)))</f>
        <v>0</v>
      </c>
      <c r="N78" s="179"/>
      <c r="O78" s="73">
        <f ca="1">IF(O$2=0,0,O$22*EXP(O$23/($B78+273)/RGas)*(OFFSET('Composition%'!$B48,0,O$13)*OFFSET('Composition%'!$B48,0,O$14)))-IF(O$2=2,0,OFFSET('Composition%'!$B48,0,O$17)*OFFSET('Composition%'!$B48,0,O$18)*(O$24*EXP(-O$25/($B78+273)/RGas)))</f>
        <v>0</v>
      </c>
      <c r="P78" s="73">
        <f ca="1">IF(P$2=0,0,P$22*EXP(P$23/($B78+273)/RGas)*(OFFSET('Composition%'!$B48,0,P$13)*OFFSET('Composition%'!$B48,0,P$14)))-IF(P$2=2,0,OFFSET('Composition%'!$B48,0,P$17)*OFFSET('Composition%'!$B48,0,P$18)*(P$24*EXP(-P$25/($B78+273)/RGas)))</f>
        <v>9.6244063415352344E-3</v>
      </c>
      <c r="Q78" s="73">
        <f ca="1">IF(Q$2=0,0,Q$22*EXP(Q$23/($B78+273)/RGas)*(OFFSET('Composition%'!$B48,0,Q$13)*OFFSET('Composition%'!$B48,0,Q$14)))-IF(Q$2=2,0,OFFSET('Composition%'!$B48,0,Q$17)*OFFSET('Composition%'!$B48,0,Q$18)*(Q$24*EXP(-Q$25/($B78+273)/RGas)))</f>
        <v>5.0198724773776303E-5</v>
      </c>
      <c r="R78" s="73">
        <f ca="1">IF(R$2=0,0,R$22*EXP(R$23/($B78+273)/RGas)*(OFFSET('Composition%'!$B48,0,R$13)*OFFSET('Composition%'!$B48,0,R$14)))-IF(R$2=2,0,OFFSET('Composition%'!$B48,0,R$17)*OFFSET('Composition%'!$B48,0,R$18)*(R$24*EXP(-R$25/($B78+273)/RGas)))</f>
        <v>8.6721798895171305E-6</v>
      </c>
      <c r="S78" s="73"/>
      <c r="T78" s="73">
        <f ca="1">IF(T$2=0,0,T$22*EXP(T$23/($B78+273)/RGas)*(OFFSET('Composition%'!$B48,0,T$13)*OFFSET('Composition%'!$B48,0,T$14)))-IF(T$2=2,0,OFFSET('Composition%'!$B48,0,T$17)*OFFSET('Composition%'!$B48,0,T$18)*(T$24*EXP(-T$25/($B78+273)/RGas)))</f>
        <v>1.1303582954387608E-3</v>
      </c>
      <c r="U78" s="73">
        <f ca="1">IF(U$2=0,0,U$22*EXP(U$23/($B78+273)/RGas)*(OFFSET('Composition%'!$B48,0,U$13)*OFFSET('Composition%'!$B48,0,U$14)))-IF(U$2=2,0,OFFSET('Composition%'!$B48,0,U$17)*OFFSET('Composition%'!$B48,0,U$18)*(U$24*EXP(-U$25/($B78+273)/RGas)))</f>
        <v>2.5925148835555612E-5</v>
      </c>
      <c r="V78" s="73">
        <f ca="1">IF(V$2=0,0,V$22*EXP(V$23/($B78+273)/RGas)*(OFFSET('Composition%'!$B48,0,V$13)*OFFSET('Composition%'!$B48,0,V$14)))-IF(V$2=2,0,OFFSET('Composition%'!$B48,0,V$17)*OFFSET('Composition%'!$B48,0,V$18)*(V$24*EXP(-V$25/($B78+273)/RGas)))</f>
        <v>0</v>
      </c>
      <c r="W78" s="73">
        <f ca="1">IF(W$2=0,0,W$22*EXP(W$23/($B78+273)/RGas)*(OFFSET('Composition%'!$B48,0,W$13)*OFFSET('Composition%'!$B48,0,W$14)))-IF(W$2=2,0,OFFSET('Composition%'!$B48,0,W$17)*OFFSET('Composition%'!$B48,0,W$18)*(W$24*EXP(-W$25/($B78+273)/RGas)))</f>
        <v>0</v>
      </c>
      <c r="X78" s="73">
        <f ca="1">IF(X$2=0,0,X$22*EXP(X$23/($B78+273)/RGas)*(OFFSET('Composition%'!$B48,0,X$13)*OFFSET('Composition%'!$B48,0,X$14)))-IF(X$2=2,0,OFFSET('Composition%'!$B48,0,X$17)*OFFSET('Composition%'!$B48,0,X$18)*(X$24*EXP(-X$25/($B78+273)/RGas)))</f>
        <v>2.5532363631570169E-8</v>
      </c>
      <c r="Y78" s="73">
        <f ca="1">IF(Y$2=0,0,Y$22*EXP(Y$23/($B78+273)/RGas)*(OFFSET('Composition%'!$B48,0,Y$13)*OFFSET('Composition%'!$B48,0,Y$14)))-IF(Y$2=2,0,OFFSET('Composition%'!$B48,0,Y$17)*OFFSET('Composition%'!$B48,0,Y$18)*(Y$24*EXP(-Y$25/($B78+273)/RGas)))</f>
        <v>1.2637010666263847E-9</v>
      </c>
      <c r="Z78" s="73">
        <f ca="1">IF(Z$2=0,0,Z$22*EXP(Z$23/($B78+273)/RGas)*(OFFSET('Composition%'!$B48,0,Z$13)*OFFSET('Composition%'!$B48,0,Z$14)))-IF(Z$2=2,0,OFFSET('Composition%'!$B48,0,Z$17)*OFFSET('Composition%'!$B48,0,Z$18)*(Z$24*EXP(-Z$25/($B78+273)/RGas)))</f>
        <v>0</v>
      </c>
      <c r="AA78" s="73">
        <f ca="1">IF(AA$2=0,0,AA$22*EXP(AA$23/($B78+273)/RGas)*(OFFSET('Composition%'!$B48,0,AA$13)*OFFSET('Composition%'!$B48,0,AA$14)))-IF(AA$2=2,0,OFFSET('Composition%'!$B48,0,AA$17)*OFFSET('Composition%'!$B48,0,AA$18)*(AA$24*EXP(-AA$25/($B78+273)/RGas)))</f>
        <v>0</v>
      </c>
      <c r="AB78" s="73">
        <f ca="1">IF(AB$2=0,0,AB$22*EXP(AB$23/($B78+273)/RGas)*(OFFSET('Composition%'!$B48,0,AB$13)*OFFSET('Composition%'!$B48,0,AB$14)))-IF(AB$2=2,0,OFFSET('Composition%'!$B48,0,AB$17)*OFFSET('Composition%'!$B48,0,AB$18)*(AB$24*EXP(-AB$25/($B78+273)/RGas)))</f>
        <v>0</v>
      </c>
      <c r="AC78" s="73">
        <f ca="1">IF(AC$2=0,0,AC$22*EXP(AC$23/($B78+273)/RGas)*(OFFSET('Composition%'!$B48,0,AC$13)*OFFSET('Composition%'!$B48,0,AC$14)))-IF(AC$2=2,0,OFFSET('Composition%'!$B48,0,AC$17)*OFFSET('Composition%'!$B48,0,AC$18)*(AC$24*EXP(-AC$25/($B78+273)/RGas)))</f>
        <v>0</v>
      </c>
      <c r="AD78" s="73">
        <f ca="1">IF(AD$2=0,0,AD$22*EXP(AD$23/($B78+273)/RGas)*(OFFSET('Composition%'!$B48,0,AD$13)*OFFSET('Composition%'!$B48,0,AD$14)))-IF(AD$2=2,0,OFFSET('Composition%'!$B48,0,AD$17)*OFFSET('Composition%'!$B48,0,AD$18)*(AD$24*EXP(-AD$25/($B78+273)/RGas)))</f>
        <v>0</v>
      </c>
      <c r="AE78" s="73">
        <f ca="1">IF(AE$2=0,0,AE$22*EXP(AE$23/($B78+273)/RGas)*(OFFSET('Composition%'!$B48,0,AE$13)*OFFSET('Composition%'!$B48,0,AE$14)))-IF(AE$2=2,0,OFFSET('Composition%'!$B48,0,AE$17)*OFFSET('Composition%'!$B48,0,AE$18)*(AE$24*EXP(-AE$25/($B78+273)/RGas)))</f>
        <v>0</v>
      </c>
      <c r="AF78" s="73"/>
      <c r="AG78" s="73">
        <f ca="1">IF(AG$2=0,0,AG$22*EXP(AG$23/($B78+273)/RGas)*(OFFSET('Composition%'!$B48,0,AG$13)*OFFSET('Composition%'!$B48,0,AG$14)))-IF(AG$2=2,0,OFFSET('Composition%'!$B48,0,AG$17)*OFFSET('Composition%'!$B48,0,AG$18)*(AG$24*EXP(-AG$25/($B78+273)/RGas)))</f>
        <v>0</v>
      </c>
      <c r="AH78" s="73">
        <f ca="1">IF(AH$2=0,0,AH$22*EXP(AH$23/($B78+273)/RGas)*(OFFSET('Composition%'!$B48,0,AH$13)*OFFSET('Composition%'!$B48,0,AH$14)))-IF(AH$2=2,0,OFFSET('Composition%'!$B48,0,AH$17)*OFFSET('Composition%'!$B48,0,AH$18)*(AH$24*EXP(-AH$25/($B78+273)/RGas)))</f>
        <v>0</v>
      </c>
      <c r="AI78" s="73">
        <f ca="1">IF(AI$2=0,0,AI$22*EXP(AI$23/($B78+273)/RGas)*(OFFSET('Composition%'!$B48,0,AI$13)*OFFSET('Composition%'!$B48,0,AI$14)))-IF(AI$2=2,0,OFFSET('Composition%'!$B48,0,AI$17)*OFFSET('Composition%'!$B48,0,AI$18)*(AI$24*EXP(-AI$25/($B78+273)/RGas)))</f>
        <v>0</v>
      </c>
      <c r="AJ78" s="73">
        <f ca="1">IF(AJ$2=0,0,AJ$22*EXP(AJ$23/($B78+273)/RGas)*(OFFSET('Composition%'!$B48,0,AJ$13)*OFFSET('Composition%'!$B48,0,AJ$14)))-IF(AJ$2=2,0,OFFSET('Composition%'!$B48,0,AJ$17)*OFFSET('Composition%'!$B48,0,AJ$18)*(AJ$24*EXP(-AJ$25/($B78+273)/RGas)))</f>
        <v>0</v>
      </c>
      <c r="AK78" s="73">
        <f ca="1">IF(AK$2=0,0,AK$22*EXP(AK$23/($B78+273)/RGas)*(OFFSET('Composition%'!$B48,0,AK$13)*OFFSET('Composition%'!$B48,0,AK$14)))-IF(AK$2=2,0,OFFSET('Composition%'!$B48,0,AK$17)*OFFSET('Composition%'!$B48,0,AK$18)*(AK$24*EXP(-AK$25/($B78+273)/RGas)))</f>
        <v>0</v>
      </c>
      <c r="AL78" s="73">
        <f ca="1">IF(AL$2=0,0,AL$22*EXP(AL$23/($B78+273)/RGas)*(OFFSET('Composition%'!$B48,0,AL$13)*OFFSET('Composition%'!$B48,0,AL$14)))-IF(AL$2=2,0,OFFSET('Composition%'!$B48,0,AL$17)*OFFSET('Composition%'!$B48,0,AL$18)*(AL$24*EXP(-AL$25/($B78+273)/RGas)))</f>
        <v>0</v>
      </c>
      <c r="AM78" s="73"/>
      <c r="AN78" s="73">
        <f ca="1">IF(AN$2=0,0,AN$22*EXP(AN$23/($B78+273)/RGas)*(OFFSET('Composition%'!$B48,0,AN$13)*OFFSET('Composition%'!$B48,0,AN$14)))-IF(AN$2=2,0,OFFSET('Composition%'!$B48,0,AN$17)*OFFSET('Composition%'!$B48,0,AN$18)*(AN$24*EXP(-AN$25/($B78+273)/RGas)))</f>
        <v>0</v>
      </c>
      <c r="AO78" s="73">
        <f ca="1">IF(AO$2=0,0,AO$22*EXP(AO$23/($B78+273)/RGas)*(OFFSET('Composition%'!$B48,0,AO$13)*OFFSET('Composition%'!$B48,0,AO$14)))-IF(AO$2=2,0,OFFSET('Composition%'!$B48,0,AO$17)*OFFSET('Composition%'!$B48,0,AO$18)*(AO$24*EXP(-AO$25/($B78+273)/RGas)))</f>
        <v>0</v>
      </c>
      <c r="AP78" s="73">
        <f ca="1">IF(AP$2=0,0,AP$22*EXP(AP$23/($B78+273)/RGas)*(OFFSET('Composition%'!$B48,0,AP$13)*OFFSET('Composition%'!$B48,0,AP$14)))-IF(AP$2=2,0,OFFSET('Composition%'!$B48,0,AP$17)*OFFSET('Composition%'!$B48,0,AP$18)*(AP$24*EXP(-AP$25/($B78+273)/RGas)))</f>
        <v>2.6948214441596485E-12</v>
      </c>
      <c r="AQ78" s="73">
        <f ca="1">IF(AQ$2=0,0,AQ$22*EXP(AQ$23/($B78+273)/RGas)*(OFFSET('Composition%'!$B48,0,AQ$13)*OFFSET('Composition%'!$B48,0,AQ$14)))-IF(AQ$2=2,0,OFFSET('Composition%'!$B48,0,AQ$17)*OFFSET('Composition%'!$B48,0,AQ$18)*(AQ$24*EXP(-AQ$25/($B78+273)/RGas)))</f>
        <v>0</v>
      </c>
      <c r="AR78" s="73">
        <f ca="1">IF(AR$2=0,0,AR$22*EXP(AR$23/($B78+273)/RGas)*(OFFSET('Composition%'!$B48,0,AR$13)*OFFSET('Composition%'!$B48,0,AR$14)))-IF(AR$2=2,0,OFFSET('Composition%'!$B48,0,AR$17)*OFFSET('Composition%'!$B48,0,AR$18)*(AR$24*EXP(-AR$25/($B78+273)/RGas)))</f>
        <v>0</v>
      </c>
      <c r="AS78" s="73"/>
    </row>
    <row r="79" spans="1:45">
      <c r="A79" s="3">
        <f t="shared" si="21"/>
        <v>2.3499999999999996</v>
      </c>
      <c r="B79" s="60">
        <f ca="1">'Composition%'!B49</f>
        <v>413.71553635936334</v>
      </c>
      <c r="C79">
        <f t="shared" si="20"/>
        <v>30</v>
      </c>
      <c r="D79" s="4" t="e">
        <f ca="1">('Composition%'!BV49*ReactionRateK1!C79)^3</f>
        <v>#DIV/0!</v>
      </c>
      <c r="E79" s="4"/>
      <c r="F79" s="73">
        <f ca="1">IF(F$2=0,0,F$22*EXP(F$23/($B79+273)/RGas)*(OFFSET('Composition%'!$B49,0,F$13)*OFFSET('Composition%'!$B49,0,F$14)))-IF(F$2=2,0,OFFSET('Composition%'!$B49,0,F$17)*OFFSET('Composition%'!$B49,0,F$18)*(F$24*EXP(-F$25/($B79+273)/RGas)))</f>
        <v>3.807718216850027E-3</v>
      </c>
      <c r="G79" s="73">
        <f ca="1">IF(G$2=0,0,G$22*EXP(G$23/($B79+273)/RGas)*(OFFSET('Composition%'!$B49,0,G$13)*OFFSET('Composition%'!$B49,0,G$14)))-IF(G$2=2,0,OFFSET('Composition%'!$B49,0,G$17)*OFFSET('Composition%'!$B49,0,G$18)*(G$24*EXP(-G$25/($B79+273)/RGas)))</f>
        <v>1.457351417242538E-3</v>
      </c>
      <c r="H79" s="73">
        <f ca="1">IF(H$2=0,0,H$22*EXP(H$23/($B79+273)/RGas)*(OFFSET('Composition%'!$B49,0,H$13)*OFFSET('Composition%'!$B49,0,H$14)))-IF(H$2=2,0,OFFSET('Composition%'!$B49,0,H$17)*OFFSET('Composition%'!$B49,0,H$18)*(H$24*EXP(-H$25/($B79+273)/RGas)))</f>
        <v>-2.4038888649520327E-6</v>
      </c>
      <c r="I79" s="73">
        <f ca="1">IF(I$2=0,0,I$22*EXP(I$23/($B79+273)/RGas)*(OFFSET('Composition%'!$B49,0,I$13)*OFFSET('Composition%'!$B49,0,I$14)))-IF(I$2=2,0,OFFSET('Composition%'!$B49,0,I$17)*OFFSET('Composition%'!$B49,0,I$18)*(I$24*EXP(-I$25/($B79+273)/RGas)))</f>
        <v>-3.2812258021104649E-5</v>
      </c>
      <c r="J79" s="73"/>
      <c r="K79" s="73">
        <f ca="1">IF(K$2=0,0,K$22*EXP(K$23/($B79+273)/RGas)*(OFFSET('Composition%'!$B49,0,K$13)*OFFSET('Composition%'!$B49,0,K$14)))-IF(K$2=2,0,OFFSET('Composition%'!$B49,0,K$17)*OFFSET('Composition%'!$B49,0,K$18)*(K$24*EXP(-K$25/($B79+273)/RGas)))</f>
        <v>1.6372333736648745E-2</v>
      </c>
      <c r="L79" s="73">
        <f ca="1">IF(L$2=0,0,L$22*EXP(L$23/($B79+273)/RGas)*(OFFSET('Composition%'!$B49,0,L$13)*OFFSET('Composition%'!$B49,0,L$14)))-IF(L$2=2,0,OFFSET('Composition%'!$B49,0,L$17)*OFFSET('Composition%'!$B49,0,L$18)*(L$24*EXP(-L$25/($B79+273)/RGas)))</f>
        <v>-2.9608524445107831E-3</v>
      </c>
      <c r="M79" s="73">
        <f ca="1">IF(M$2=0,0,M$22*EXP(M$23/($B79+273)/RGas)*(OFFSET('Composition%'!$B49,0,M$13)*OFFSET('Composition%'!$B49,0,M$14)))-IF(M$2=2,0,OFFSET('Composition%'!$B49,0,M$17)*OFFSET('Composition%'!$B49,0,M$18)*(M$24*EXP(-M$25/($B79+273)/RGas)))</f>
        <v>0</v>
      </c>
      <c r="N79" s="179"/>
      <c r="O79" s="73">
        <f ca="1">IF(O$2=0,0,O$22*EXP(O$23/($B79+273)/RGas)*(OFFSET('Composition%'!$B49,0,O$13)*OFFSET('Composition%'!$B49,0,O$14)))-IF(O$2=2,0,OFFSET('Composition%'!$B49,0,O$17)*OFFSET('Composition%'!$B49,0,O$18)*(O$24*EXP(-O$25/($B79+273)/RGas)))</f>
        <v>0</v>
      </c>
      <c r="P79" s="73">
        <f ca="1">IF(P$2=0,0,P$22*EXP(P$23/($B79+273)/RGas)*(OFFSET('Composition%'!$B49,0,P$13)*OFFSET('Composition%'!$B49,0,P$14)))-IF(P$2=2,0,OFFSET('Composition%'!$B49,0,P$17)*OFFSET('Composition%'!$B49,0,P$18)*(P$24*EXP(-P$25/($B79+273)/RGas)))</f>
        <v>9.7093512862379983E-3</v>
      </c>
      <c r="Q79" s="73">
        <f ca="1">IF(Q$2=0,0,Q$22*EXP(Q$23/($B79+273)/RGas)*(OFFSET('Composition%'!$B49,0,Q$13)*OFFSET('Composition%'!$B49,0,Q$14)))-IF(Q$2=2,0,OFFSET('Composition%'!$B49,0,Q$17)*OFFSET('Composition%'!$B49,0,Q$18)*(Q$24*EXP(-Q$25/($B79+273)/RGas)))</f>
        <v>5.1576845604589702E-5</v>
      </c>
      <c r="R79" s="73">
        <f ca="1">IF(R$2=0,0,R$22*EXP(R$23/($B79+273)/RGas)*(OFFSET('Composition%'!$B49,0,R$13)*OFFSET('Composition%'!$B49,0,R$14)))-IF(R$2=2,0,OFFSET('Composition%'!$B49,0,R$17)*OFFSET('Composition%'!$B49,0,R$18)*(R$24*EXP(-R$25/($B79+273)/RGas)))</f>
        <v>9.0942201553468791E-6</v>
      </c>
      <c r="S79" s="73"/>
      <c r="T79" s="73">
        <f ca="1">IF(T$2=0,0,T$22*EXP(T$23/($B79+273)/RGas)*(OFFSET('Composition%'!$B49,0,T$13)*OFFSET('Composition%'!$B49,0,T$14)))-IF(T$2=2,0,OFFSET('Composition%'!$B49,0,T$17)*OFFSET('Composition%'!$B49,0,T$18)*(T$24*EXP(-T$25/($B79+273)/RGas)))</f>
        <v>1.058255223270076E-3</v>
      </c>
      <c r="U79" s="73">
        <f ca="1">IF(U$2=0,0,U$22*EXP(U$23/($B79+273)/RGas)*(OFFSET('Composition%'!$B49,0,U$13)*OFFSET('Composition%'!$B49,0,U$14)))-IF(U$2=2,0,OFFSET('Composition%'!$B49,0,U$17)*OFFSET('Composition%'!$B49,0,U$18)*(U$24*EXP(-U$25/($B79+273)/RGas)))</f>
        <v>2.3450035391551303E-5</v>
      </c>
      <c r="V79" s="73">
        <f ca="1">IF(V$2=0,0,V$22*EXP(V$23/($B79+273)/RGas)*(OFFSET('Composition%'!$B49,0,V$13)*OFFSET('Composition%'!$B49,0,V$14)))-IF(V$2=2,0,OFFSET('Composition%'!$B49,0,V$17)*OFFSET('Composition%'!$B49,0,V$18)*(V$24*EXP(-V$25/($B79+273)/RGas)))</f>
        <v>0</v>
      </c>
      <c r="W79" s="73">
        <f ca="1">IF(W$2=0,0,W$22*EXP(W$23/($B79+273)/RGas)*(OFFSET('Composition%'!$B49,0,W$13)*OFFSET('Composition%'!$B49,0,W$14)))-IF(W$2=2,0,OFFSET('Composition%'!$B49,0,W$17)*OFFSET('Composition%'!$B49,0,W$18)*(W$24*EXP(-W$25/($B79+273)/RGas)))</f>
        <v>0</v>
      </c>
      <c r="X79" s="73">
        <f ca="1">IF(X$2=0,0,X$22*EXP(X$23/($B79+273)/RGas)*(OFFSET('Composition%'!$B49,0,X$13)*OFFSET('Composition%'!$B49,0,X$14)))-IF(X$2=2,0,OFFSET('Composition%'!$B49,0,X$17)*OFFSET('Composition%'!$B49,0,X$18)*(X$24*EXP(-X$25/($B79+273)/RGas)))</f>
        <v>2.5491603377737099E-8</v>
      </c>
      <c r="Y79" s="73">
        <f ca="1">IF(Y$2=0,0,Y$22*EXP(Y$23/($B79+273)/RGas)*(OFFSET('Composition%'!$B49,0,Y$13)*OFFSET('Composition%'!$B49,0,Y$14)))-IF(Y$2=2,0,OFFSET('Composition%'!$B49,0,Y$17)*OFFSET('Composition%'!$B49,0,Y$18)*(Y$24*EXP(-Y$25/($B79+273)/RGas)))</f>
        <v>1.2616836750136037E-9</v>
      </c>
      <c r="Z79" s="73">
        <f ca="1">IF(Z$2=0,0,Z$22*EXP(Z$23/($B79+273)/RGas)*(OFFSET('Composition%'!$B49,0,Z$13)*OFFSET('Composition%'!$B49,0,Z$14)))-IF(Z$2=2,0,OFFSET('Composition%'!$B49,0,Z$17)*OFFSET('Composition%'!$B49,0,Z$18)*(Z$24*EXP(-Z$25/($B79+273)/RGas)))</f>
        <v>0</v>
      </c>
      <c r="AA79" s="73">
        <f ca="1">IF(AA$2=0,0,AA$22*EXP(AA$23/($B79+273)/RGas)*(OFFSET('Composition%'!$B49,0,AA$13)*OFFSET('Composition%'!$B49,0,AA$14)))-IF(AA$2=2,0,OFFSET('Composition%'!$B49,0,AA$17)*OFFSET('Composition%'!$B49,0,AA$18)*(AA$24*EXP(-AA$25/($B79+273)/RGas)))</f>
        <v>0</v>
      </c>
      <c r="AB79" s="73">
        <f ca="1">IF(AB$2=0,0,AB$22*EXP(AB$23/($B79+273)/RGas)*(OFFSET('Composition%'!$B49,0,AB$13)*OFFSET('Composition%'!$B49,0,AB$14)))-IF(AB$2=2,0,OFFSET('Composition%'!$B49,0,AB$17)*OFFSET('Composition%'!$B49,0,AB$18)*(AB$24*EXP(-AB$25/($B79+273)/RGas)))</f>
        <v>0</v>
      </c>
      <c r="AC79" s="73">
        <f ca="1">IF(AC$2=0,0,AC$22*EXP(AC$23/($B79+273)/RGas)*(OFFSET('Composition%'!$B49,0,AC$13)*OFFSET('Composition%'!$B49,0,AC$14)))-IF(AC$2=2,0,OFFSET('Composition%'!$B49,0,AC$17)*OFFSET('Composition%'!$B49,0,AC$18)*(AC$24*EXP(-AC$25/($B79+273)/RGas)))</f>
        <v>0</v>
      </c>
      <c r="AD79" s="73">
        <f ca="1">IF(AD$2=0,0,AD$22*EXP(AD$23/($B79+273)/RGas)*(OFFSET('Composition%'!$B49,0,AD$13)*OFFSET('Composition%'!$B49,0,AD$14)))-IF(AD$2=2,0,OFFSET('Composition%'!$B49,0,AD$17)*OFFSET('Composition%'!$B49,0,AD$18)*(AD$24*EXP(-AD$25/($B79+273)/RGas)))</f>
        <v>0</v>
      </c>
      <c r="AE79" s="73">
        <f ca="1">IF(AE$2=0,0,AE$22*EXP(AE$23/($B79+273)/RGas)*(OFFSET('Composition%'!$B49,0,AE$13)*OFFSET('Composition%'!$B49,0,AE$14)))-IF(AE$2=2,0,OFFSET('Composition%'!$B49,0,AE$17)*OFFSET('Composition%'!$B49,0,AE$18)*(AE$24*EXP(-AE$25/($B79+273)/RGas)))</f>
        <v>0</v>
      </c>
      <c r="AF79" s="73"/>
      <c r="AG79" s="73">
        <f ca="1">IF(AG$2=0,0,AG$22*EXP(AG$23/($B79+273)/RGas)*(OFFSET('Composition%'!$B49,0,AG$13)*OFFSET('Composition%'!$B49,0,AG$14)))-IF(AG$2=2,0,OFFSET('Composition%'!$B49,0,AG$17)*OFFSET('Composition%'!$B49,0,AG$18)*(AG$24*EXP(-AG$25/($B79+273)/RGas)))</f>
        <v>0</v>
      </c>
      <c r="AH79" s="73">
        <f ca="1">IF(AH$2=0,0,AH$22*EXP(AH$23/($B79+273)/RGas)*(OFFSET('Composition%'!$B49,0,AH$13)*OFFSET('Composition%'!$B49,0,AH$14)))-IF(AH$2=2,0,OFFSET('Composition%'!$B49,0,AH$17)*OFFSET('Composition%'!$B49,0,AH$18)*(AH$24*EXP(-AH$25/($B79+273)/RGas)))</f>
        <v>0</v>
      </c>
      <c r="AI79" s="73">
        <f ca="1">IF(AI$2=0,0,AI$22*EXP(AI$23/($B79+273)/RGas)*(OFFSET('Composition%'!$B49,0,AI$13)*OFFSET('Composition%'!$B49,0,AI$14)))-IF(AI$2=2,0,OFFSET('Composition%'!$B49,0,AI$17)*OFFSET('Composition%'!$B49,0,AI$18)*(AI$24*EXP(-AI$25/($B79+273)/RGas)))</f>
        <v>0</v>
      </c>
      <c r="AJ79" s="73">
        <f ca="1">IF(AJ$2=0,0,AJ$22*EXP(AJ$23/($B79+273)/RGas)*(OFFSET('Composition%'!$B49,0,AJ$13)*OFFSET('Composition%'!$B49,0,AJ$14)))-IF(AJ$2=2,0,OFFSET('Composition%'!$B49,0,AJ$17)*OFFSET('Composition%'!$B49,0,AJ$18)*(AJ$24*EXP(-AJ$25/($B79+273)/RGas)))</f>
        <v>0</v>
      </c>
      <c r="AK79" s="73">
        <f ca="1">IF(AK$2=0,0,AK$22*EXP(AK$23/($B79+273)/RGas)*(OFFSET('Composition%'!$B49,0,AK$13)*OFFSET('Composition%'!$B49,0,AK$14)))-IF(AK$2=2,0,OFFSET('Composition%'!$B49,0,AK$17)*OFFSET('Composition%'!$B49,0,AK$18)*(AK$24*EXP(-AK$25/($B79+273)/RGas)))</f>
        <v>0</v>
      </c>
      <c r="AL79" s="73">
        <f ca="1">IF(AL$2=0,0,AL$22*EXP(AL$23/($B79+273)/RGas)*(OFFSET('Composition%'!$B49,0,AL$13)*OFFSET('Composition%'!$B49,0,AL$14)))-IF(AL$2=2,0,OFFSET('Composition%'!$B49,0,AL$17)*OFFSET('Composition%'!$B49,0,AL$18)*(AL$24*EXP(-AL$25/($B79+273)/RGas)))</f>
        <v>0</v>
      </c>
      <c r="AM79" s="73"/>
      <c r="AN79" s="73">
        <f ca="1">IF(AN$2=0,0,AN$22*EXP(AN$23/($B79+273)/RGas)*(OFFSET('Composition%'!$B49,0,AN$13)*OFFSET('Composition%'!$B49,0,AN$14)))-IF(AN$2=2,0,OFFSET('Composition%'!$B49,0,AN$17)*OFFSET('Composition%'!$B49,0,AN$18)*(AN$24*EXP(-AN$25/($B79+273)/RGas)))</f>
        <v>0</v>
      </c>
      <c r="AO79" s="73">
        <f ca="1">IF(AO$2=0,0,AO$22*EXP(AO$23/($B79+273)/RGas)*(OFFSET('Composition%'!$B49,0,AO$13)*OFFSET('Composition%'!$B49,0,AO$14)))-IF(AO$2=2,0,OFFSET('Composition%'!$B49,0,AO$17)*OFFSET('Composition%'!$B49,0,AO$18)*(AO$24*EXP(-AO$25/($B79+273)/RGas)))</f>
        <v>0</v>
      </c>
      <c r="AP79" s="73">
        <f ca="1">IF(AP$2=0,0,AP$22*EXP(AP$23/($B79+273)/RGas)*(OFFSET('Composition%'!$B49,0,AP$13)*OFFSET('Composition%'!$B49,0,AP$14)))-IF(AP$2=2,0,OFFSET('Composition%'!$B49,0,AP$17)*OFFSET('Composition%'!$B49,0,AP$18)*(AP$24*EXP(-AP$25/($B79+273)/RGas)))</f>
        <v>2.6957950332470374E-12</v>
      </c>
      <c r="AQ79" s="73">
        <f ca="1">IF(AQ$2=0,0,AQ$22*EXP(AQ$23/($B79+273)/RGas)*(OFFSET('Composition%'!$B49,0,AQ$13)*OFFSET('Composition%'!$B49,0,AQ$14)))-IF(AQ$2=2,0,OFFSET('Composition%'!$B49,0,AQ$17)*OFFSET('Composition%'!$B49,0,AQ$18)*(AQ$24*EXP(-AQ$25/($B79+273)/RGas)))</f>
        <v>0</v>
      </c>
      <c r="AR79" s="73">
        <f ca="1">IF(AR$2=0,0,AR$22*EXP(AR$23/($B79+273)/RGas)*(OFFSET('Composition%'!$B49,0,AR$13)*OFFSET('Composition%'!$B49,0,AR$14)))-IF(AR$2=2,0,OFFSET('Composition%'!$B49,0,AR$17)*OFFSET('Composition%'!$B49,0,AR$18)*(AR$24*EXP(-AR$25/($B79+273)/RGas)))</f>
        <v>0</v>
      </c>
      <c r="AS79" s="73"/>
    </row>
    <row r="80" spans="1:45">
      <c r="A80" s="3">
        <f t="shared" si="21"/>
        <v>2.3999999999999995</v>
      </c>
      <c r="B80" s="60">
        <f ca="1">'Composition%'!B50</f>
        <v>413.76380570994309</v>
      </c>
      <c r="C80">
        <f t="shared" si="20"/>
        <v>30</v>
      </c>
      <c r="D80" s="4" t="e">
        <f ca="1">('Composition%'!BV50*ReactionRateK1!C80)^3</f>
        <v>#DIV/0!</v>
      </c>
      <c r="E80" s="4"/>
      <c r="F80" s="73">
        <f ca="1">IF(F$2=0,0,F$22*EXP(F$23/($B80+273)/RGas)*(OFFSET('Composition%'!$B50,0,F$13)*OFFSET('Composition%'!$B50,0,F$14)))-IF(F$2=2,0,OFFSET('Composition%'!$B50,0,F$17)*OFFSET('Composition%'!$B50,0,F$18)*(F$24*EXP(-F$25/($B80+273)/RGas)))</f>
        <v>3.7295726230428343E-3</v>
      </c>
      <c r="G80" s="73">
        <f ca="1">IF(G$2=0,0,G$22*EXP(G$23/($B80+273)/RGas)*(OFFSET('Composition%'!$B50,0,G$13)*OFFSET('Composition%'!$B50,0,G$14)))-IF(G$2=2,0,OFFSET('Composition%'!$B50,0,G$17)*OFFSET('Composition%'!$B50,0,G$18)*(G$24*EXP(-G$25/($B80+273)/RGas)))</f>
        <v>1.4296600747746265E-3</v>
      </c>
      <c r="H80" s="73">
        <f ca="1">IF(H$2=0,0,H$22*EXP(H$23/($B80+273)/RGas)*(OFFSET('Composition%'!$B50,0,H$13)*OFFSET('Composition%'!$B50,0,H$14)))-IF(H$2=2,0,OFFSET('Composition%'!$B50,0,H$17)*OFFSET('Composition%'!$B50,0,H$18)*(H$24*EXP(-H$25/($B80+273)/RGas)))</f>
        <v>-2.4243631694176399E-6</v>
      </c>
      <c r="I80" s="73">
        <f ca="1">IF(I$2=0,0,I$22*EXP(I$23/($B80+273)/RGas)*(OFFSET('Composition%'!$B50,0,I$13)*OFFSET('Composition%'!$B50,0,I$14)))-IF(I$2=2,0,OFFSET('Composition%'!$B50,0,I$17)*OFFSET('Composition%'!$B50,0,I$18)*(I$24*EXP(-I$25/($B80+273)/RGas)))</f>
        <v>-2.6317090971496807E-5</v>
      </c>
      <c r="J80" s="73"/>
      <c r="K80" s="73">
        <f ca="1">IF(K$2=0,0,K$22*EXP(K$23/($B80+273)/RGas)*(OFFSET('Composition%'!$B50,0,K$13)*OFFSET('Composition%'!$B50,0,K$14)))-IF(K$2=2,0,OFFSET('Composition%'!$B50,0,K$17)*OFFSET('Composition%'!$B50,0,K$18)*(K$24*EXP(-K$25/($B80+273)/RGas)))</f>
        <v>1.6077432855546213E-2</v>
      </c>
      <c r="L80" s="73">
        <f ca="1">IF(L$2=0,0,L$22*EXP(L$23/($B80+273)/RGas)*(OFFSET('Composition%'!$B50,0,L$13)*OFFSET('Composition%'!$B50,0,L$14)))-IF(L$2=2,0,OFFSET('Composition%'!$B50,0,L$17)*OFFSET('Composition%'!$B50,0,L$18)*(L$24*EXP(-L$25/($B80+273)/RGas)))</f>
        <v>-2.9167440693751538E-3</v>
      </c>
      <c r="M80" s="73">
        <f ca="1">IF(M$2=0,0,M$22*EXP(M$23/($B80+273)/RGas)*(OFFSET('Composition%'!$B50,0,M$13)*OFFSET('Composition%'!$B50,0,M$14)))-IF(M$2=2,0,OFFSET('Composition%'!$B50,0,M$17)*OFFSET('Composition%'!$B50,0,M$18)*(M$24*EXP(-M$25/($B80+273)/RGas)))</f>
        <v>0</v>
      </c>
      <c r="N80" s="179"/>
      <c r="O80" s="73">
        <f ca="1">IF(O$2=0,0,O$22*EXP(O$23/($B80+273)/RGas)*(OFFSET('Composition%'!$B50,0,O$13)*OFFSET('Composition%'!$B50,0,O$14)))-IF(O$2=2,0,OFFSET('Composition%'!$B50,0,O$17)*OFFSET('Composition%'!$B50,0,O$18)*(O$24*EXP(-O$25/($B80+273)/RGas)))</f>
        <v>0</v>
      </c>
      <c r="P80" s="73">
        <f ca="1">IF(P$2=0,0,P$22*EXP(P$23/($B80+273)/RGas)*(OFFSET('Composition%'!$B50,0,P$13)*OFFSET('Composition%'!$B50,0,P$14)))-IF(P$2=2,0,OFFSET('Composition%'!$B50,0,P$17)*OFFSET('Composition%'!$B50,0,P$18)*(P$24*EXP(-P$25/($B80+273)/RGas)))</f>
        <v>9.7866996341226167E-3</v>
      </c>
      <c r="Q80" s="73">
        <f ca="1">IF(Q$2=0,0,Q$22*EXP(Q$23/($B80+273)/RGas)*(OFFSET('Composition%'!$B50,0,Q$13)*OFFSET('Composition%'!$B50,0,Q$14)))-IF(Q$2=2,0,OFFSET('Composition%'!$B50,0,Q$17)*OFFSET('Composition%'!$B50,0,Q$18)*(Q$24*EXP(-Q$25/($B80+273)/RGas)))</f>
        <v>5.2947874306673602E-5</v>
      </c>
      <c r="R80" s="73">
        <f ca="1">IF(R$2=0,0,R$22*EXP(R$23/($B80+273)/RGas)*(OFFSET('Composition%'!$B50,0,R$13)*OFFSET('Composition%'!$B50,0,R$14)))-IF(R$2=2,0,OFFSET('Composition%'!$B50,0,R$17)*OFFSET('Composition%'!$B50,0,R$18)*(R$24*EXP(-R$25/($B80+273)/RGas)))</f>
        <v>9.525897135926494E-6</v>
      </c>
      <c r="S80" s="73"/>
      <c r="T80" s="73">
        <f ca="1">IF(T$2=0,0,T$22*EXP(T$23/($B80+273)/RGas)*(OFFSET('Composition%'!$B50,0,T$13)*OFFSET('Composition%'!$B50,0,T$14)))-IF(T$2=2,0,OFFSET('Composition%'!$B50,0,T$17)*OFFSET('Composition%'!$B50,0,T$18)*(T$24*EXP(-T$25/($B80+273)/RGas)))</f>
        <v>9.9064548629312736E-4</v>
      </c>
      <c r="U80" s="73">
        <f ca="1">IF(U$2=0,0,U$22*EXP(U$23/($B80+273)/RGas)*(OFFSET('Composition%'!$B50,0,U$13)*OFFSET('Composition%'!$B50,0,U$14)))-IF(U$2=2,0,OFFSET('Composition%'!$B50,0,U$17)*OFFSET('Composition%'!$B50,0,U$18)*(U$24*EXP(-U$25/($B80+273)/RGas)))</f>
        <v>2.1216876233823267E-5</v>
      </c>
      <c r="V80" s="73">
        <f ca="1">IF(V$2=0,0,V$22*EXP(V$23/($B80+273)/RGas)*(OFFSET('Composition%'!$B50,0,V$13)*OFFSET('Composition%'!$B50,0,V$14)))-IF(V$2=2,0,OFFSET('Composition%'!$B50,0,V$17)*OFFSET('Composition%'!$B50,0,V$18)*(V$24*EXP(-V$25/($B80+273)/RGas)))</f>
        <v>0</v>
      </c>
      <c r="W80" s="73">
        <f ca="1">IF(W$2=0,0,W$22*EXP(W$23/($B80+273)/RGas)*(OFFSET('Composition%'!$B50,0,W$13)*OFFSET('Composition%'!$B50,0,W$14)))-IF(W$2=2,0,OFFSET('Composition%'!$B50,0,W$17)*OFFSET('Composition%'!$B50,0,W$18)*(W$24*EXP(-W$25/($B80+273)/RGas)))</f>
        <v>0</v>
      </c>
      <c r="X80" s="73">
        <f ca="1">IF(X$2=0,0,X$22*EXP(X$23/($B80+273)/RGas)*(OFFSET('Composition%'!$B50,0,X$13)*OFFSET('Composition%'!$B50,0,X$14)))-IF(X$2=2,0,OFFSET('Composition%'!$B50,0,X$17)*OFFSET('Composition%'!$B50,0,X$18)*(X$24*EXP(-X$25/($B80+273)/RGas)))</f>
        <v>2.5453472065163272E-8</v>
      </c>
      <c r="Y80" s="73">
        <f ca="1">IF(Y$2=0,0,Y$22*EXP(Y$23/($B80+273)/RGas)*(OFFSET('Composition%'!$B50,0,Y$13)*OFFSET('Composition%'!$B50,0,Y$14)))-IF(Y$2=2,0,OFFSET('Composition%'!$B50,0,Y$17)*OFFSET('Composition%'!$B50,0,Y$18)*(Y$24*EXP(-Y$25/($B80+273)/RGas)))</f>
        <v>1.259796400452316E-9</v>
      </c>
      <c r="Z80" s="73">
        <f ca="1">IF(Z$2=0,0,Z$22*EXP(Z$23/($B80+273)/RGas)*(OFFSET('Composition%'!$B50,0,Z$13)*OFFSET('Composition%'!$B50,0,Z$14)))-IF(Z$2=2,0,OFFSET('Composition%'!$B50,0,Z$17)*OFFSET('Composition%'!$B50,0,Z$18)*(Z$24*EXP(-Z$25/($B80+273)/RGas)))</f>
        <v>0</v>
      </c>
      <c r="AA80" s="73">
        <f ca="1">IF(AA$2=0,0,AA$22*EXP(AA$23/($B80+273)/RGas)*(OFFSET('Composition%'!$B50,0,AA$13)*OFFSET('Composition%'!$B50,0,AA$14)))-IF(AA$2=2,0,OFFSET('Composition%'!$B50,0,AA$17)*OFFSET('Composition%'!$B50,0,AA$18)*(AA$24*EXP(-AA$25/($B80+273)/RGas)))</f>
        <v>0</v>
      </c>
      <c r="AB80" s="73">
        <f ca="1">IF(AB$2=0,0,AB$22*EXP(AB$23/($B80+273)/RGas)*(OFFSET('Composition%'!$B50,0,AB$13)*OFFSET('Composition%'!$B50,0,AB$14)))-IF(AB$2=2,0,OFFSET('Composition%'!$B50,0,AB$17)*OFFSET('Composition%'!$B50,0,AB$18)*(AB$24*EXP(-AB$25/($B80+273)/RGas)))</f>
        <v>0</v>
      </c>
      <c r="AC80" s="73">
        <f ca="1">IF(AC$2=0,0,AC$22*EXP(AC$23/($B80+273)/RGas)*(OFFSET('Composition%'!$B50,0,AC$13)*OFFSET('Composition%'!$B50,0,AC$14)))-IF(AC$2=2,0,OFFSET('Composition%'!$B50,0,AC$17)*OFFSET('Composition%'!$B50,0,AC$18)*(AC$24*EXP(-AC$25/($B80+273)/RGas)))</f>
        <v>0</v>
      </c>
      <c r="AD80" s="73">
        <f ca="1">IF(AD$2=0,0,AD$22*EXP(AD$23/($B80+273)/RGas)*(OFFSET('Composition%'!$B50,0,AD$13)*OFFSET('Composition%'!$B50,0,AD$14)))-IF(AD$2=2,0,OFFSET('Composition%'!$B50,0,AD$17)*OFFSET('Composition%'!$B50,0,AD$18)*(AD$24*EXP(-AD$25/($B80+273)/RGas)))</f>
        <v>0</v>
      </c>
      <c r="AE80" s="73">
        <f ca="1">IF(AE$2=0,0,AE$22*EXP(AE$23/($B80+273)/RGas)*(OFFSET('Composition%'!$B50,0,AE$13)*OFFSET('Composition%'!$B50,0,AE$14)))-IF(AE$2=2,0,OFFSET('Composition%'!$B50,0,AE$17)*OFFSET('Composition%'!$B50,0,AE$18)*(AE$24*EXP(-AE$25/($B80+273)/RGas)))</f>
        <v>0</v>
      </c>
      <c r="AF80" s="73"/>
      <c r="AG80" s="73">
        <f ca="1">IF(AG$2=0,0,AG$22*EXP(AG$23/($B80+273)/RGas)*(OFFSET('Composition%'!$B50,0,AG$13)*OFFSET('Composition%'!$B50,0,AG$14)))-IF(AG$2=2,0,OFFSET('Composition%'!$B50,0,AG$17)*OFFSET('Composition%'!$B50,0,AG$18)*(AG$24*EXP(-AG$25/($B80+273)/RGas)))</f>
        <v>0</v>
      </c>
      <c r="AH80" s="73">
        <f ca="1">IF(AH$2=0,0,AH$22*EXP(AH$23/($B80+273)/RGas)*(OFFSET('Composition%'!$B50,0,AH$13)*OFFSET('Composition%'!$B50,0,AH$14)))-IF(AH$2=2,0,OFFSET('Composition%'!$B50,0,AH$17)*OFFSET('Composition%'!$B50,0,AH$18)*(AH$24*EXP(-AH$25/($B80+273)/RGas)))</f>
        <v>0</v>
      </c>
      <c r="AI80" s="73">
        <f ca="1">IF(AI$2=0,0,AI$22*EXP(AI$23/($B80+273)/RGas)*(OFFSET('Composition%'!$B50,0,AI$13)*OFFSET('Composition%'!$B50,0,AI$14)))-IF(AI$2=2,0,OFFSET('Composition%'!$B50,0,AI$17)*OFFSET('Composition%'!$B50,0,AI$18)*(AI$24*EXP(-AI$25/($B80+273)/RGas)))</f>
        <v>0</v>
      </c>
      <c r="AJ80" s="73">
        <f ca="1">IF(AJ$2=0,0,AJ$22*EXP(AJ$23/($B80+273)/RGas)*(OFFSET('Composition%'!$B50,0,AJ$13)*OFFSET('Composition%'!$B50,0,AJ$14)))-IF(AJ$2=2,0,OFFSET('Composition%'!$B50,0,AJ$17)*OFFSET('Composition%'!$B50,0,AJ$18)*(AJ$24*EXP(-AJ$25/($B80+273)/RGas)))</f>
        <v>0</v>
      </c>
      <c r="AK80" s="73">
        <f ca="1">IF(AK$2=0,0,AK$22*EXP(AK$23/($B80+273)/RGas)*(OFFSET('Composition%'!$B50,0,AK$13)*OFFSET('Composition%'!$B50,0,AK$14)))-IF(AK$2=2,0,OFFSET('Composition%'!$B50,0,AK$17)*OFFSET('Composition%'!$B50,0,AK$18)*(AK$24*EXP(-AK$25/($B80+273)/RGas)))</f>
        <v>0</v>
      </c>
      <c r="AL80" s="73">
        <f ca="1">IF(AL$2=0,0,AL$22*EXP(AL$23/($B80+273)/RGas)*(OFFSET('Composition%'!$B50,0,AL$13)*OFFSET('Composition%'!$B50,0,AL$14)))-IF(AL$2=2,0,OFFSET('Composition%'!$B50,0,AL$17)*OFFSET('Composition%'!$B50,0,AL$18)*(AL$24*EXP(-AL$25/($B80+273)/RGas)))</f>
        <v>0</v>
      </c>
      <c r="AM80" s="73"/>
      <c r="AN80" s="73">
        <f ca="1">IF(AN$2=0,0,AN$22*EXP(AN$23/($B80+273)/RGas)*(OFFSET('Composition%'!$B50,0,AN$13)*OFFSET('Composition%'!$B50,0,AN$14)))-IF(AN$2=2,0,OFFSET('Composition%'!$B50,0,AN$17)*OFFSET('Composition%'!$B50,0,AN$18)*(AN$24*EXP(-AN$25/($B80+273)/RGas)))</f>
        <v>0</v>
      </c>
      <c r="AO80" s="73">
        <f ca="1">IF(AO$2=0,0,AO$22*EXP(AO$23/($B80+273)/RGas)*(OFFSET('Composition%'!$B50,0,AO$13)*OFFSET('Composition%'!$B50,0,AO$14)))-IF(AO$2=2,0,OFFSET('Composition%'!$B50,0,AO$17)*OFFSET('Composition%'!$B50,0,AO$18)*(AO$24*EXP(-AO$25/($B80+273)/RGas)))</f>
        <v>0</v>
      </c>
      <c r="AP80" s="73">
        <f ca="1">IF(AP$2=0,0,AP$22*EXP(AP$23/($B80+273)/RGas)*(OFFSET('Composition%'!$B50,0,AP$13)*OFFSET('Composition%'!$B50,0,AP$14)))-IF(AP$2=2,0,OFFSET('Composition%'!$B50,0,AP$17)*OFFSET('Composition%'!$B50,0,AP$18)*(AP$24*EXP(-AP$25/($B80+273)/RGas)))</f>
        <v>2.6966756396311191E-12</v>
      </c>
      <c r="AQ80" s="73">
        <f ca="1">IF(AQ$2=0,0,AQ$22*EXP(AQ$23/($B80+273)/RGas)*(OFFSET('Composition%'!$B50,0,AQ$13)*OFFSET('Composition%'!$B50,0,AQ$14)))-IF(AQ$2=2,0,OFFSET('Composition%'!$B50,0,AQ$17)*OFFSET('Composition%'!$B50,0,AQ$18)*(AQ$24*EXP(-AQ$25/($B80+273)/RGas)))</f>
        <v>0</v>
      </c>
      <c r="AR80" s="73">
        <f ca="1">IF(AR$2=0,0,AR$22*EXP(AR$23/($B80+273)/RGas)*(OFFSET('Composition%'!$B50,0,AR$13)*OFFSET('Composition%'!$B50,0,AR$14)))-IF(AR$2=2,0,OFFSET('Composition%'!$B50,0,AR$17)*OFFSET('Composition%'!$B50,0,AR$18)*(AR$24*EXP(-AR$25/($B80+273)/RGas)))</f>
        <v>0</v>
      </c>
      <c r="AS80" s="73"/>
    </row>
    <row r="81" spans="1:45">
      <c r="A81" s="3">
        <f t="shared" si="21"/>
        <v>2.4499999999999993</v>
      </c>
      <c r="B81" s="60">
        <f ca="1">'Composition%'!B51</f>
        <v>413.80923886371784</v>
      </c>
      <c r="C81">
        <f t="shared" si="20"/>
        <v>30</v>
      </c>
      <c r="D81" s="4" t="e">
        <f ca="1">('Composition%'!BV51*ReactionRateK1!C81)^3</f>
        <v>#DIV/0!</v>
      </c>
      <c r="E81" s="4"/>
      <c r="F81" s="73">
        <f ca="1">IF(F$2=0,0,F$22*EXP(F$23/($B81+273)/RGas)*(OFFSET('Composition%'!$B51,0,F$13)*OFFSET('Composition%'!$B51,0,F$14)))-IF(F$2=2,0,OFFSET('Composition%'!$B51,0,F$17)*OFFSET('Composition%'!$B51,0,F$18)*(F$24*EXP(-F$25/($B81+273)/RGas)))</f>
        <v>3.6536227834999243E-3</v>
      </c>
      <c r="G81" s="73">
        <f ca="1">IF(G$2=0,0,G$22*EXP(G$23/($B81+273)/RGas)*(OFFSET('Composition%'!$B51,0,G$13)*OFFSET('Composition%'!$B51,0,G$14)))-IF(G$2=2,0,OFFSET('Composition%'!$B51,0,G$17)*OFFSET('Composition%'!$B51,0,G$18)*(G$24*EXP(-G$25/($B81+273)/RGas)))</f>
        <v>1.4027050515246825E-3</v>
      </c>
      <c r="H81" s="73">
        <f ca="1">IF(H$2=0,0,H$22*EXP(H$23/($B81+273)/RGas)*(OFFSET('Composition%'!$B51,0,H$13)*OFFSET('Composition%'!$B51,0,H$14)))-IF(H$2=2,0,OFFSET('Composition%'!$B51,0,H$17)*OFFSET('Composition%'!$B51,0,H$18)*(H$24*EXP(-H$25/($B81+273)/RGas)))</f>
        <v>-2.4429187515684644E-6</v>
      </c>
      <c r="I81" s="73">
        <f ca="1">IF(I$2=0,0,I$22*EXP(I$23/($B81+273)/RGas)*(OFFSET('Composition%'!$B51,0,I$13)*OFFSET('Composition%'!$B51,0,I$14)))-IF(I$2=2,0,OFFSET('Composition%'!$B51,0,I$17)*OFFSET('Composition%'!$B51,0,I$18)*(I$24*EXP(-I$25/($B81+273)/RGas)))</f>
        <v>-2.0759369196726131E-5</v>
      </c>
      <c r="J81" s="73"/>
      <c r="K81" s="73">
        <f ca="1">IF(K$2=0,0,K$22*EXP(K$23/($B81+273)/RGas)*(OFFSET('Composition%'!$B51,0,K$13)*OFFSET('Composition%'!$B51,0,K$14)))-IF(K$2=2,0,OFFSET('Composition%'!$B51,0,K$17)*OFFSET('Composition%'!$B51,0,K$18)*(K$24*EXP(-K$25/($B81+273)/RGas)))</f>
        <v>1.5786085762216927E-2</v>
      </c>
      <c r="L81" s="73">
        <f ca="1">IF(L$2=0,0,L$22*EXP(L$23/($B81+273)/RGas)*(OFFSET('Composition%'!$B51,0,L$13)*OFFSET('Composition%'!$B51,0,L$14)))-IF(L$2=2,0,OFFSET('Composition%'!$B51,0,L$17)*OFFSET('Composition%'!$B51,0,L$18)*(L$24*EXP(-L$25/($B81+273)/RGas)))</f>
        <v>-2.8720692937169762E-3</v>
      </c>
      <c r="M81" s="73">
        <f ca="1">IF(M$2=0,0,M$22*EXP(M$23/($B81+273)/RGas)*(OFFSET('Composition%'!$B51,0,M$13)*OFFSET('Composition%'!$B51,0,M$14)))-IF(M$2=2,0,OFFSET('Composition%'!$B51,0,M$17)*OFFSET('Composition%'!$B51,0,M$18)*(M$24*EXP(-M$25/($B81+273)/RGas)))</f>
        <v>0</v>
      </c>
      <c r="N81" s="179"/>
      <c r="O81" s="73">
        <f ca="1">IF(O$2=0,0,O$22*EXP(O$23/($B81+273)/RGas)*(OFFSET('Composition%'!$B51,0,O$13)*OFFSET('Composition%'!$B51,0,O$14)))-IF(O$2=2,0,OFFSET('Composition%'!$B51,0,O$17)*OFFSET('Composition%'!$B51,0,O$18)*(O$24*EXP(-O$25/($B81+273)/RGas)))</f>
        <v>0</v>
      </c>
      <c r="P81" s="73">
        <f ca="1">IF(P$2=0,0,P$22*EXP(P$23/($B81+273)/RGas)*(OFFSET('Composition%'!$B51,0,P$13)*OFFSET('Composition%'!$B51,0,P$14)))-IF(P$2=2,0,OFFSET('Composition%'!$B51,0,P$17)*OFFSET('Composition%'!$B51,0,P$18)*(P$24*EXP(-P$25/($B81+273)/RGas)))</f>
        <v>9.8566654948046006E-3</v>
      </c>
      <c r="Q81" s="73">
        <f ca="1">IF(Q$2=0,0,Q$22*EXP(Q$23/($B81+273)/RGas)*(OFFSET('Composition%'!$B51,0,Q$13)*OFFSET('Composition%'!$B51,0,Q$14)))-IF(Q$2=2,0,OFFSET('Composition%'!$B51,0,Q$17)*OFFSET('Composition%'!$B51,0,Q$18)*(Q$24*EXP(-Q$25/($B81+273)/RGas)))</f>
        <v>5.4311114707604203E-5</v>
      </c>
      <c r="R81" s="73">
        <f ca="1">IF(R$2=0,0,R$22*EXP(R$23/($B81+273)/RGas)*(OFFSET('Composition%'!$B51,0,R$13)*OFFSET('Composition%'!$B51,0,R$14)))-IF(R$2=2,0,OFFSET('Composition%'!$B51,0,R$17)*OFFSET('Composition%'!$B51,0,R$18)*(R$24*EXP(-R$25/($B81+273)/RGas)))</f>
        <v>9.9669954726605639E-6</v>
      </c>
      <c r="S81" s="73"/>
      <c r="T81" s="73">
        <f ca="1">IF(T$2=0,0,T$22*EXP(T$23/($B81+273)/RGas)*(OFFSET('Composition%'!$B51,0,T$13)*OFFSET('Composition%'!$B51,0,T$14)))-IF(T$2=2,0,OFFSET('Composition%'!$B51,0,T$17)*OFFSET('Composition%'!$B51,0,T$18)*(T$24*EXP(-T$25/($B81+273)/RGas)))</f>
        <v>9.2726312628153764E-4</v>
      </c>
      <c r="U81" s="73">
        <f ca="1">IF(U$2=0,0,U$22*EXP(U$23/($B81+273)/RGas)*(OFFSET('Composition%'!$B51,0,U$13)*OFFSET('Composition%'!$B51,0,U$14)))-IF(U$2=2,0,OFFSET('Composition%'!$B51,0,U$17)*OFFSET('Composition%'!$B51,0,U$18)*(U$24*EXP(-U$25/($B81+273)/RGas)))</f>
        <v>1.9201173625796338E-5</v>
      </c>
      <c r="V81" s="73">
        <f ca="1">IF(V$2=0,0,V$22*EXP(V$23/($B81+273)/RGas)*(OFFSET('Composition%'!$B51,0,V$13)*OFFSET('Composition%'!$B51,0,V$14)))-IF(V$2=2,0,OFFSET('Composition%'!$B51,0,V$17)*OFFSET('Composition%'!$B51,0,V$18)*(V$24*EXP(-V$25/($B81+273)/RGas)))</f>
        <v>0</v>
      </c>
      <c r="W81" s="73">
        <f ca="1">IF(W$2=0,0,W$22*EXP(W$23/($B81+273)/RGas)*(OFFSET('Composition%'!$B51,0,W$13)*OFFSET('Composition%'!$B51,0,W$14)))-IF(W$2=2,0,OFFSET('Composition%'!$B51,0,W$17)*OFFSET('Composition%'!$B51,0,W$18)*(W$24*EXP(-W$25/($B81+273)/RGas)))</f>
        <v>0</v>
      </c>
      <c r="X81" s="73">
        <f ca="1">IF(X$2=0,0,X$22*EXP(X$23/($B81+273)/RGas)*(OFFSET('Composition%'!$B51,0,X$13)*OFFSET('Composition%'!$B51,0,X$14)))-IF(X$2=2,0,OFFSET('Composition%'!$B51,0,X$17)*OFFSET('Composition%'!$B51,0,X$18)*(X$24*EXP(-X$25/($B81+273)/RGas)))</f>
        <v>2.5417802769104529E-8</v>
      </c>
      <c r="Y81" s="73">
        <f ca="1">IF(Y$2=0,0,Y$22*EXP(Y$23/($B81+273)/RGas)*(OFFSET('Composition%'!$B51,0,Y$13)*OFFSET('Composition%'!$B51,0,Y$14)))-IF(Y$2=2,0,OFFSET('Composition%'!$B51,0,Y$17)*OFFSET('Composition%'!$B51,0,Y$18)*(Y$24*EXP(-Y$25/($B81+273)/RGas)))</f>
        <v>1.2580309811544522E-9</v>
      </c>
      <c r="Z81" s="73">
        <f ca="1">IF(Z$2=0,0,Z$22*EXP(Z$23/($B81+273)/RGas)*(OFFSET('Composition%'!$B51,0,Z$13)*OFFSET('Composition%'!$B51,0,Z$14)))-IF(Z$2=2,0,OFFSET('Composition%'!$B51,0,Z$17)*OFFSET('Composition%'!$B51,0,Z$18)*(Z$24*EXP(-Z$25/($B81+273)/RGas)))</f>
        <v>0</v>
      </c>
      <c r="AA81" s="73">
        <f ca="1">IF(AA$2=0,0,AA$22*EXP(AA$23/($B81+273)/RGas)*(OFFSET('Composition%'!$B51,0,AA$13)*OFFSET('Composition%'!$B51,0,AA$14)))-IF(AA$2=2,0,OFFSET('Composition%'!$B51,0,AA$17)*OFFSET('Composition%'!$B51,0,AA$18)*(AA$24*EXP(-AA$25/($B81+273)/RGas)))</f>
        <v>0</v>
      </c>
      <c r="AB81" s="73">
        <f ca="1">IF(AB$2=0,0,AB$22*EXP(AB$23/($B81+273)/RGas)*(OFFSET('Composition%'!$B51,0,AB$13)*OFFSET('Composition%'!$B51,0,AB$14)))-IF(AB$2=2,0,OFFSET('Composition%'!$B51,0,AB$17)*OFFSET('Composition%'!$B51,0,AB$18)*(AB$24*EXP(-AB$25/($B81+273)/RGas)))</f>
        <v>0</v>
      </c>
      <c r="AC81" s="73">
        <f ca="1">IF(AC$2=0,0,AC$22*EXP(AC$23/($B81+273)/RGas)*(OFFSET('Composition%'!$B51,0,AC$13)*OFFSET('Composition%'!$B51,0,AC$14)))-IF(AC$2=2,0,OFFSET('Composition%'!$B51,0,AC$17)*OFFSET('Composition%'!$B51,0,AC$18)*(AC$24*EXP(-AC$25/($B81+273)/RGas)))</f>
        <v>0</v>
      </c>
      <c r="AD81" s="73">
        <f ca="1">IF(AD$2=0,0,AD$22*EXP(AD$23/($B81+273)/RGas)*(OFFSET('Composition%'!$B51,0,AD$13)*OFFSET('Composition%'!$B51,0,AD$14)))-IF(AD$2=2,0,OFFSET('Composition%'!$B51,0,AD$17)*OFFSET('Composition%'!$B51,0,AD$18)*(AD$24*EXP(-AD$25/($B81+273)/RGas)))</f>
        <v>0</v>
      </c>
      <c r="AE81" s="73">
        <f ca="1">IF(AE$2=0,0,AE$22*EXP(AE$23/($B81+273)/RGas)*(OFFSET('Composition%'!$B51,0,AE$13)*OFFSET('Composition%'!$B51,0,AE$14)))-IF(AE$2=2,0,OFFSET('Composition%'!$B51,0,AE$17)*OFFSET('Composition%'!$B51,0,AE$18)*(AE$24*EXP(-AE$25/($B81+273)/RGas)))</f>
        <v>0</v>
      </c>
      <c r="AF81" s="73"/>
      <c r="AG81" s="73">
        <f ca="1">IF(AG$2=0,0,AG$22*EXP(AG$23/($B81+273)/RGas)*(OFFSET('Composition%'!$B51,0,AG$13)*OFFSET('Composition%'!$B51,0,AG$14)))-IF(AG$2=2,0,OFFSET('Composition%'!$B51,0,AG$17)*OFFSET('Composition%'!$B51,0,AG$18)*(AG$24*EXP(-AG$25/($B81+273)/RGas)))</f>
        <v>0</v>
      </c>
      <c r="AH81" s="73">
        <f ca="1">IF(AH$2=0,0,AH$22*EXP(AH$23/($B81+273)/RGas)*(OFFSET('Composition%'!$B51,0,AH$13)*OFFSET('Composition%'!$B51,0,AH$14)))-IF(AH$2=2,0,OFFSET('Composition%'!$B51,0,AH$17)*OFFSET('Composition%'!$B51,0,AH$18)*(AH$24*EXP(-AH$25/($B81+273)/RGas)))</f>
        <v>0</v>
      </c>
      <c r="AI81" s="73">
        <f ca="1">IF(AI$2=0,0,AI$22*EXP(AI$23/($B81+273)/RGas)*(OFFSET('Composition%'!$B51,0,AI$13)*OFFSET('Composition%'!$B51,0,AI$14)))-IF(AI$2=2,0,OFFSET('Composition%'!$B51,0,AI$17)*OFFSET('Composition%'!$B51,0,AI$18)*(AI$24*EXP(-AI$25/($B81+273)/RGas)))</f>
        <v>0</v>
      </c>
      <c r="AJ81" s="73">
        <f ca="1">IF(AJ$2=0,0,AJ$22*EXP(AJ$23/($B81+273)/RGas)*(OFFSET('Composition%'!$B51,0,AJ$13)*OFFSET('Composition%'!$B51,0,AJ$14)))-IF(AJ$2=2,0,OFFSET('Composition%'!$B51,0,AJ$17)*OFFSET('Composition%'!$B51,0,AJ$18)*(AJ$24*EXP(-AJ$25/($B81+273)/RGas)))</f>
        <v>0</v>
      </c>
      <c r="AK81" s="73">
        <f ca="1">IF(AK$2=0,0,AK$22*EXP(AK$23/($B81+273)/RGas)*(OFFSET('Composition%'!$B51,0,AK$13)*OFFSET('Composition%'!$B51,0,AK$14)))-IF(AK$2=2,0,OFFSET('Composition%'!$B51,0,AK$17)*OFFSET('Composition%'!$B51,0,AK$18)*(AK$24*EXP(-AK$25/($B81+273)/RGas)))</f>
        <v>0</v>
      </c>
      <c r="AL81" s="73">
        <f ca="1">IF(AL$2=0,0,AL$22*EXP(AL$23/($B81+273)/RGas)*(OFFSET('Composition%'!$B51,0,AL$13)*OFFSET('Composition%'!$B51,0,AL$14)))-IF(AL$2=2,0,OFFSET('Composition%'!$B51,0,AL$17)*OFFSET('Composition%'!$B51,0,AL$18)*(AL$24*EXP(-AL$25/($B81+273)/RGas)))</f>
        <v>0</v>
      </c>
      <c r="AM81" s="73"/>
      <c r="AN81" s="73">
        <f ca="1">IF(AN$2=0,0,AN$22*EXP(AN$23/($B81+273)/RGas)*(OFFSET('Composition%'!$B51,0,AN$13)*OFFSET('Composition%'!$B51,0,AN$14)))-IF(AN$2=2,0,OFFSET('Composition%'!$B51,0,AN$17)*OFFSET('Composition%'!$B51,0,AN$18)*(AN$24*EXP(-AN$25/($B81+273)/RGas)))</f>
        <v>0</v>
      </c>
      <c r="AO81" s="73">
        <f ca="1">IF(AO$2=0,0,AO$22*EXP(AO$23/($B81+273)/RGas)*(OFFSET('Composition%'!$B51,0,AO$13)*OFFSET('Composition%'!$B51,0,AO$14)))-IF(AO$2=2,0,OFFSET('Composition%'!$B51,0,AO$17)*OFFSET('Composition%'!$B51,0,AO$18)*(AO$24*EXP(-AO$25/($B81+273)/RGas)))</f>
        <v>0</v>
      </c>
      <c r="AP81" s="73">
        <f ca="1">IF(AP$2=0,0,AP$22*EXP(AP$23/($B81+273)/RGas)*(OFFSET('Composition%'!$B51,0,AP$13)*OFFSET('Composition%'!$B51,0,AP$14)))-IF(AP$2=2,0,OFFSET('Composition%'!$B51,0,AP$17)*OFFSET('Composition%'!$B51,0,AP$18)*(AP$24*EXP(-AP$25/($B81+273)/RGas)))</f>
        <v>2.6974723547697536E-12</v>
      </c>
      <c r="AQ81" s="73">
        <f ca="1">IF(AQ$2=0,0,AQ$22*EXP(AQ$23/($B81+273)/RGas)*(OFFSET('Composition%'!$B51,0,AQ$13)*OFFSET('Composition%'!$B51,0,AQ$14)))-IF(AQ$2=2,0,OFFSET('Composition%'!$B51,0,AQ$17)*OFFSET('Composition%'!$B51,0,AQ$18)*(AQ$24*EXP(-AQ$25/($B81+273)/RGas)))</f>
        <v>0</v>
      </c>
      <c r="AR81" s="73">
        <f ca="1">IF(AR$2=0,0,AR$22*EXP(AR$23/($B81+273)/RGas)*(OFFSET('Composition%'!$B51,0,AR$13)*OFFSET('Composition%'!$B51,0,AR$14)))-IF(AR$2=2,0,OFFSET('Composition%'!$B51,0,AR$17)*OFFSET('Composition%'!$B51,0,AR$18)*(AR$24*EXP(-AR$25/($B81+273)/RGas)))</f>
        <v>0</v>
      </c>
      <c r="AS81" s="73"/>
    </row>
    <row r="82" spans="1:45">
      <c r="A82" s="3">
        <f t="shared" si="21"/>
        <v>2.4999999999999991</v>
      </c>
      <c r="B82" s="60">
        <f ca="1">'Composition%'!B52</f>
        <v>413.85201176383498</v>
      </c>
      <c r="C82">
        <f t="shared" si="20"/>
        <v>30</v>
      </c>
      <c r="D82" s="4" t="e">
        <f ca="1">('Composition%'!BV52*ReactionRateK1!C82)^3</f>
        <v>#DIV/0!</v>
      </c>
      <c r="E82" s="4"/>
      <c r="F82" s="73">
        <f ca="1">IF(F$2=0,0,F$22*EXP(F$23/($B82+273)/RGas)*(OFFSET('Composition%'!$B52,0,F$13)*OFFSET('Composition%'!$B52,0,F$14)))-IF(F$2=2,0,OFFSET('Composition%'!$B52,0,F$17)*OFFSET('Composition%'!$B52,0,F$18)*(F$24*EXP(-F$25/($B82+273)/RGas)))</f>
        <v>3.5797978132676507E-3</v>
      </c>
      <c r="G82" s="73">
        <f ca="1">IF(G$2=0,0,G$22*EXP(G$23/($B82+273)/RGas)*(OFFSET('Composition%'!$B52,0,G$13)*OFFSET('Composition%'!$B52,0,G$14)))-IF(G$2=2,0,OFFSET('Composition%'!$B52,0,G$17)*OFFSET('Composition%'!$B52,0,G$18)*(G$24*EXP(-G$25/($B82+273)/RGas)))</f>
        <v>1.3764624224392816E-3</v>
      </c>
      <c r="H82" s="73">
        <f ca="1">IF(H$2=0,0,H$22*EXP(H$23/($B82+273)/RGas)*(OFFSET('Composition%'!$B52,0,H$13)*OFFSET('Composition%'!$B52,0,H$14)))-IF(H$2=2,0,OFFSET('Composition%'!$B52,0,H$17)*OFFSET('Composition%'!$B52,0,H$18)*(H$24*EXP(-H$25/($B82+273)/RGas)))</f>
        <v>-2.459615011216746E-6</v>
      </c>
      <c r="I82" s="73">
        <f ca="1">IF(I$2=0,0,I$22*EXP(I$23/($B82+273)/RGas)*(OFFSET('Composition%'!$B52,0,I$13)*OFFSET('Composition%'!$B52,0,I$14)))-IF(I$2=2,0,OFFSET('Composition%'!$B52,0,I$17)*OFFSET('Composition%'!$B52,0,I$18)*(I$24*EXP(-I$25/($B82+273)/RGas)))</f>
        <v>-1.6020488950296083E-5</v>
      </c>
      <c r="J82" s="73"/>
      <c r="K82" s="73">
        <f ca="1">IF(K$2=0,0,K$22*EXP(K$23/($B82+273)/RGas)*(OFFSET('Composition%'!$B52,0,K$13)*OFFSET('Composition%'!$B52,0,K$14)))-IF(K$2=2,0,OFFSET('Composition%'!$B52,0,K$17)*OFFSET('Composition%'!$B52,0,K$18)*(K$24*EXP(-K$25/($B82+273)/RGas)))</f>
        <v>1.5498267279699548E-2</v>
      </c>
      <c r="L82" s="73">
        <f ca="1">IF(L$2=0,0,L$22*EXP(L$23/($B82+273)/RGas)*(OFFSET('Composition%'!$B52,0,L$13)*OFFSET('Composition%'!$B52,0,L$14)))-IF(L$2=2,0,OFFSET('Composition%'!$B52,0,L$17)*OFFSET('Composition%'!$B52,0,L$18)*(L$24*EXP(-L$25/($B82+273)/RGas)))</f>
        <v>-2.8270618371415419E-3</v>
      </c>
      <c r="M82" s="73">
        <f ca="1">IF(M$2=0,0,M$22*EXP(M$23/($B82+273)/RGas)*(OFFSET('Composition%'!$B52,0,M$13)*OFFSET('Composition%'!$B52,0,M$14)))-IF(M$2=2,0,OFFSET('Composition%'!$B52,0,M$17)*OFFSET('Composition%'!$B52,0,M$18)*(M$24*EXP(-M$25/($B82+273)/RGas)))</f>
        <v>0</v>
      </c>
      <c r="N82" s="179"/>
      <c r="O82" s="73">
        <f ca="1">IF(O$2=0,0,O$22*EXP(O$23/($B82+273)/RGas)*(OFFSET('Composition%'!$B52,0,O$13)*OFFSET('Composition%'!$B52,0,O$14)))-IF(O$2=2,0,OFFSET('Composition%'!$B52,0,O$17)*OFFSET('Composition%'!$B52,0,O$18)*(O$24*EXP(-O$25/($B82+273)/RGas)))</f>
        <v>0</v>
      </c>
      <c r="P82" s="73">
        <f ca="1">IF(P$2=0,0,P$22*EXP(P$23/($B82+273)/RGas)*(OFFSET('Composition%'!$B52,0,P$13)*OFFSET('Composition%'!$B52,0,P$14)))-IF(P$2=2,0,OFFSET('Composition%'!$B52,0,P$17)*OFFSET('Composition%'!$B52,0,P$18)*(P$24*EXP(-P$25/($B82+273)/RGas)))</f>
        <v>9.9194679966908058E-3</v>
      </c>
      <c r="Q82" s="73">
        <f ca="1">IF(Q$2=0,0,Q$22*EXP(Q$23/($B82+273)/RGas)*(OFFSET('Composition%'!$B52,0,Q$13)*OFFSET('Composition%'!$B52,0,Q$14)))-IF(Q$2=2,0,OFFSET('Composition%'!$B52,0,Q$17)*OFFSET('Composition%'!$B52,0,Q$18)*(Q$24*EXP(-Q$25/($B82+273)/RGas)))</f>
        <v>5.566590249557912E-5</v>
      </c>
      <c r="R82" s="73">
        <f ca="1">IF(R$2=0,0,R$22*EXP(R$23/($B82+273)/RGas)*(OFFSET('Composition%'!$B52,0,R$13)*OFFSET('Composition%'!$B52,0,R$14)))-IF(R$2=2,0,OFFSET('Composition%'!$B52,0,R$17)*OFFSET('Composition%'!$B52,0,R$18)*(R$24*EXP(-R$25/($B82+273)/RGas)))</f>
        <v>1.0417289101451338E-5</v>
      </c>
      <c r="S82" s="73"/>
      <c r="T82" s="73">
        <f ca="1">IF(T$2=0,0,T$22*EXP(T$23/($B82+273)/RGas)*(OFFSET('Composition%'!$B52,0,T$13)*OFFSET('Composition%'!$B52,0,T$14)))-IF(T$2=2,0,OFFSET('Composition%'!$B52,0,T$17)*OFFSET('Composition%'!$B52,0,T$18)*(T$24*EXP(-T$25/($B82+273)/RGas)))</f>
        <v>8.6785630352346132E-4</v>
      </c>
      <c r="U82" s="73">
        <f ca="1">IF(U$2=0,0,U$22*EXP(U$23/($B82+273)/RGas)*(OFFSET('Composition%'!$B52,0,U$13)*OFFSET('Composition%'!$B52,0,U$14)))-IF(U$2=2,0,OFFSET('Composition%'!$B52,0,U$17)*OFFSET('Composition%'!$B52,0,U$18)*(U$24*EXP(-U$25/($B82+273)/RGas)))</f>
        <v>1.7381035111178713E-5</v>
      </c>
      <c r="V82" s="73">
        <f ca="1">IF(V$2=0,0,V$22*EXP(V$23/($B82+273)/RGas)*(OFFSET('Composition%'!$B52,0,V$13)*OFFSET('Composition%'!$B52,0,V$14)))-IF(V$2=2,0,OFFSET('Composition%'!$B52,0,V$17)*OFFSET('Composition%'!$B52,0,V$18)*(V$24*EXP(-V$25/($B82+273)/RGas)))</f>
        <v>0</v>
      </c>
      <c r="W82" s="73">
        <f ca="1">IF(W$2=0,0,W$22*EXP(W$23/($B82+273)/RGas)*(OFFSET('Composition%'!$B52,0,W$13)*OFFSET('Composition%'!$B52,0,W$14)))-IF(W$2=2,0,OFFSET('Composition%'!$B52,0,W$17)*OFFSET('Composition%'!$B52,0,W$18)*(W$24*EXP(-W$25/($B82+273)/RGas)))</f>
        <v>0</v>
      </c>
      <c r="X82" s="73">
        <f ca="1">IF(X$2=0,0,X$22*EXP(X$23/($B82+273)/RGas)*(OFFSET('Composition%'!$B52,0,X$13)*OFFSET('Composition%'!$B52,0,X$14)))-IF(X$2=2,0,OFFSET('Composition%'!$B52,0,X$17)*OFFSET('Composition%'!$B52,0,X$18)*(X$24*EXP(-X$25/($B82+273)/RGas)))</f>
        <v>2.5384438803837164E-8</v>
      </c>
      <c r="Y82" s="73">
        <f ca="1">IF(Y$2=0,0,Y$22*EXP(Y$23/($B82+273)/RGas)*(OFFSET('Composition%'!$B52,0,Y$13)*OFFSET('Composition%'!$B52,0,Y$14)))-IF(Y$2=2,0,OFFSET('Composition%'!$B52,0,Y$17)*OFFSET('Composition%'!$B52,0,Y$18)*(Y$24*EXP(-Y$25/($B82+273)/RGas)))</f>
        <v>1.2563796621029281E-9</v>
      </c>
      <c r="Z82" s="73">
        <f ca="1">IF(Z$2=0,0,Z$22*EXP(Z$23/($B82+273)/RGas)*(OFFSET('Composition%'!$B52,0,Z$13)*OFFSET('Composition%'!$B52,0,Z$14)))-IF(Z$2=2,0,OFFSET('Composition%'!$B52,0,Z$17)*OFFSET('Composition%'!$B52,0,Z$18)*(Z$24*EXP(-Z$25/($B82+273)/RGas)))</f>
        <v>0</v>
      </c>
      <c r="AA82" s="73">
        <f ca="1">IF(AA$2=0,0,AA$22*EXP(AA$23/($B82+273)/RGas)*(OFFSET('Composition%'!$B52,0,AA$13)*OFFSET('Composition%'!$B52,0,AA$14)))-IF(AA$2=2,0,OFFSET('Composition%'!$B52,0,AA$17)*OFFSET('Composition%'!$B52,0,AA$18)*(AA$24*EXP(-AA$25/($B82+273)/RGas)))</f>
        <v>0</v>
      </c>
      <c r="AB82" s="73">
        <f ca="1">IF(AB$2=0,0,AB$22*EXP(AB$23/($B82+273)/RGas)*(OFFSET('Composition%'!$B52,0,AB$13)*OFFSET('Composition%'!$B52,0,AB$14)))-IF(AB$2=2,0,OFFSET('Composition%'!$B52,0,AB$17)*OFFSET('Composition%'!$B52,0,AB$18)*(AB$24*EXP(-AB$25/($B82+273)/RGas)))</f>
        <v>0</v>
      </c>
      <c r="AC82" s="73">
        <f ca="1">IF(AC$2=0,0,AC$22*EXP(AC$23/($B82+273)/RGas)*(OFFSET('Composition%'!$B52,0,AC$13)*OFFSET('Composition%'!$B52,0,AC$14)))-IF(AC$2=2,0,OFFSET('Composition%'!$B52,0,AC$17)*OFFSET('Composition%'!$B52,0,AC$18)*(AC$24*EXP(-AC$25/($B82+273)/RGas)))</f>
        <v>0</v>
      </c>
      <c r="AD82" s="73">
        <f ca="1">IF(AD$2=0,0,AD$22*EXP(AD$23/($B82+273)/RGas)*(OFFSET('Composition%'!$B52,0,AD$13)*OFFSET('Composition%'!$B52,0,AD$14)))-IF(AD$2=2,0,OFFSET('Composition%'!$B52,0,AD$17)*OFFSET('Composition%'!$B52,0,AD$18)*(AD$24*EXP(-AD$25/($B82+273)/RGas)))</f>
        <v>0</v>
      </c>
      <c r="AE82" s="73">
        <f ca="1">IF(AE$2=0,0,AE$22*EXP(AE$23/($B82+273)/RGas)*(OFFSET('Composition%'!$B52,0,AE$13)*OFFSET('Composition%'!$B52,0,AE$14)))-IF(AE$2=2,0,OFFSET('Composition%'!$B52,0,AE$17)*OFFSET('Composition%'!$B52,0,AE$18)*(AE$24*EXP(-AE$25/($B82+273)/RGas)))</f>
        <v>0</v>
      </c>
      <c r="AF82" s="73"/>
      <c r="AG82" s="73">
        <f ca="1">IF(AG$2=0,0,AG$22*EXP(AG$23/($B82+273)/RGas)*(OFFSET('Composition%'!$B52,0,AG$13)*OFFSET('Composition%'!$B52,0,AG$14)))-IF(AG$2=2,0,OFFSET('Composition%'!$B52,0,AG$17)*OFFSET('Composition%'!$B52,0,AG$18)*(AG$24*EXP(-AG$25/($B82+273)/RGas)))</f>
        <v>0</v>
      </c>
      <c r="AH82" s="73">
        <f ca="1">IF(AH$2=0,0,AH$22*EXP(AH$23/($B82+273)/RGas)*(OFFSET('Composition%'!$B52,0,AH$13)*OFFSET('Composition%'!$B52,0,AH$14)))-IF(AH$2=2,0,OFFSET('Composition%'!$B52,0,AH$17)*OFFSET('Composition%'!$B52,0,AH$18)*(AH$24*EXP(-AH$25/($B82+273)/RGas)))</f>
        <v>0</v>
      </c>
      <c r="AI82" s="73">
        <f ca="1">IF(AI$2=0,0,AI$22*EXP(AI$23/($B82+273)/RGas)*(OFFSET('Composition%'!$B52,0,AI$13)*OFFSET('Composition%'!$B52,0,AI$14)))-IF(AI$2=2,0,OFFSET('Composition%'!$B52,0,AI$17)*OFFSET('Composition%'!$B52,0,AI$18)*(AI$24*EXP(-AI$25/($B82+273)/RGas)))</f>
        <v>0</v>
      </c>
      <c r="AJ82" s="73">
        <f ca="1">IF(AJ$2=0,0,AJ$22*EXP(AJ$23/($B82+273)/RGas)*(OFFSET('Composition%'!$B52,0,AJ$13)*OFFSET('Composition%'!$B52,0,AJ$14)))-IF(AJ$2=2,0,OFFSET('Composition%'!$B52,0,AJ$17)*OFFSET('Composition%'!$B52,0,AJ$18)*(AJ$24*EXP(-AJ$25/($B82+273)/RGas)))</f>
        <v>0</v>
      </c>
      <c r="AK82" s="73">
        <f ca="1">IF(AK$2=0,0,AK$22*EXP(AK$23/($B82+273)/RGas)*(OFFSET('Composition%'!$B52,0,AK$13)*OFFSET('Composition%'!$B52,0,AK$14)))-IF(AK$2=2,0,OFFSET('Composition%'!$B52,0,AK$17)*OFFSET('Composition%'!$B52,0,AK$18)*(AK$24*EXP(-AK$25/($B82+273)/RGas)))</f>
        <v>0</v>
      </c>
      <c r="AL82" s="73">
        <f ca="1">IF(AL$2=0,0,AL$22*EXP(AL$23/($B82+273)/RGas)*(OFFSET('Composition%'!$B52,0,AL$13)*OFFSET('Composition%'!$B52,0,AL$14)))-IF(AL$2=2,0,OFFSET('Composition%'!$B52,0,AL$17)*OFFSET('Composition%'!$B52,0,AL$18)*(AL$24*EXP(-AL$25/($B82+273)/RGas)))</f>
        <v>0</v>
      </c>
      <c r="AM82" s="73"/>
      <c r="AN82" s="73">
        <f ca="1">IF(AN$2=0,0,AN$22*EXP(AN$23/($B82+273)/RGas)*(OFFSET('Composition%'!$B52,0,AN$13)*OFFSET('Composition%'!$B52,0,AN$14)))-IF(AN$2=2,0,OFFSET('Composition%'!$B52,0,AN$17)*OFFSET('Composition%'!$B52,0,AN$18)*(AN$24*EXP(-AN$25/($B82+273)/RGas)))</f>
        <v>0</v>
      </c>
      <c r="AO82" s="73">
        <f ca="1">IF(AO$2=0,0,AO$22*EXP(AO$23/($B82+273)/RGas)*(OFFSET('Composition%'!$B52,0,AO$13)*OFFSET('Composition%'!$B52,0,AO$14)))-IF(AO$2=2,0,OFFSET('Composition%'!$B52,0,AO$17)*OFFSET('Composition%'!$B52,0,AO$18)*(AO$24*EXP(-AO$25/($B82+273)/RGas)))</f>
        <v>0</v>
      </c>
      <c r="AP82" s="73">
        <f ca="1">IF(AP$2=0,0,AP$22*EXP(AP$23/($B82+273)/RGas)*(OFFSET('Composition%'!$B52,0,AP$13)*OFFSET('Composition%'!$B52,0,AP$14)))-IF(AP$2=2,0,OFFSET('Composition%'!$B52,0,AP$17)*OFFSET('Composition%'!$B52,0,AP$18)*(AP$24*EXP(-AP$25/($B82+273)/RGas)))</f>
        <v>2.6981933494499117E-12</v>
      </c>
      <c r="AQ82" s="73">
        <f ca="1">IF(AQ$2=0,0,AQ$22*EXP(AQ$23/($B82+273)/RGas)*(OFFSET('Composition%'!$B52,0,AQ$13)*OFFSET('Composition%'!$B52,0,AQ$14)))-IF(AQ$2=2,0,OFFSET('Composition%'!$B52,0,AQ$17)*OFFSET('Composition%'!$B52,0,AQ$18)*(AQ$24*EXP(-AQ$25/($B82+273)/RGas)))</f>
        <v>0</v>
      </c>
      <c r="AR82" s="73">
        <f ca="1">IF(AR$2=0,0,AR$22*EXP(AR$23/($B82+273)/RGas)*(OFFSET('Composition%'!$B52,0,AR$13)*OFFSET('Composition%'!$B52,0,AR$14)))-IF(AR$2=2,0,OFFSET('Composition%'!$B52,0,AR$17)*OFFSET('Composition%'!$B52,0,AR$18)*(AR$24*EXP(-AR$25/($B82+273)/RGas)))</f>
        <v>0</v>
      </c>
      <c r="AS82" s="73"/>
    </row>
    <row r="83" spans="1:45">
      <c r="A83" s="3">
        <f t="shared" si="21"/>
        <v>2.5499999999999989</v>
      </c>
      <c r="B83" s="60">
        <f ca="1">'Composition%'!B53</f>
        <v>413.89229100382016</v>
      </c>
      <c r="C83">
        <f t="shared" si="20"/>
        <v>30</v>
      </c>
      <c r="D83" s="4" t="e">
        <f ca="1">('Composition%'!BV53*ReactionRateK1!C83)^3</f>
        <v>#DIV/0!</v>
      </c>
      <c r="E83" s="4"/>
      <c r="F83" s="73">
        <f ca="1">IF(F$2=0,0,F$22*EXP(F$23/($B83+273)/RGas)*(OFFSET('Composition%'!$B53,0,F$13)*OFFSET('Composition%'!$B53,0,F$14)))-IF(F$2=2,0,OFFSET('Composition%'!$B53,0,F$17)*OFFSET('Composition%'!$B53,0,F$18)*(F$24*EXP(-F$25/($B83+273)/RGas)))</f>
        <v>3.5080292927928301E-3</v>
      </c>
      <c r="G83" s="73">
        <f ca="1">IF(G$2=0,0,G$22*EXP(G$23/($B83+273)/RGas)*(OFFSET('Composition%'!$B53,0,G$13)*OFFSET('Composition%'!$B53,0,G$14)))-IF(G$2=2,0,OFFSET('Composition%'!$B53,0,G$17)*OFFSET('Composition%'!$B53,0,G$18)*(G$24*EXP(-G$25/($B83+273)/RGas)))</f>
        <v>1.3509091858098714E-3</v>
      </c>
      <c r="H83" s="73">
        <f ca="1">IF(H$2=0,0,H$22*EXP(H$23/($B83+273)/RGas)*(OFFSET('Composition%'!$B53,0,H$13)*OFFSET('Composition%'!$B53,0,H$14)))-IF(H$2=2,0,OFFSET('Composition%'!$B53,0,H$17)*OFFSET('Composition%'!$B53,0,H$18)*(H$24*EXP(-H$25/($B83+273)/RGas)))</f>
        <v>-2.4745120363732097E-6</v>
      </c>
      <c r="I83" s="73">
        <f ca="1">IF(I$2=0,0,I$22*EXP(I$23/($B83+273)/RGas)*(OFFSET('Composition%'!$B53,0,I$13)*OFFSET('Composition%'!$B53,0,I$14)))-IF(I$2=2,0,OFFSET('Composition%'!$B53,0,I$17)*OFFSET('Composition%'!$B53,0,I$18)*(I$24*EXP(-I$25/($B83+273)/RGas)))</f>
        <v>-1.1995465199882199E-5</v>
      </c>
      <c r="J83" s="73"/>
      <c r="K83" s="73">
        <f ca="1">IF(K$2=0,0,K$22*EXP(K$23/($B83+273)/RGas)*(OFFSET('Composition%'!$B53,0,K$13)*OFFSET('Composition%'!$B53,0,K$14)))-IF(K$2=2,0,OFFSET('Composition%'!$B53,0,K$17)*OFFSET('Composition%'!$B53,0,K$18)*(K$24*EXP(-K$25/($B83+273)/RGas)))</f>
        <v>1.5213955136168763E-2</v>
      </c>
      <c r="L83" s="73">
        <f ca="1">IF(L$2=0,0,L$22*EXP(L$23/($B83+273)/RGas)*(OFFSET('Composition%'!$B53,0,L$13)*OFFSET('Composition%'!$B53,0,L$14)))-IF(L$2=2,0,OFFSET('Composition%'!$B53,0,L$17)*OFFSET('Composition%'!$B53,0,L$18)*(L$24*EXP(-L$25/($B83+273)/RGas)))</f>
        <v>-2.781923178750873E-3</v>
      </c>
      <c r="M83" s="73">
        <f ca="1">IF(M$2=0,0,M$22*EXP(M$23/($B83+273)/RGas)*(OFFSET('Composition%'!$B53,0,M$13)*OFFSET('Composition%'!$B53,0,M$14)))-IF(M$2=2,0,OFFSET('Composition%'!$B53,0,M$17)*OFFSET('Composition%'!$B53,0,M$18)*(M$24*EXP(-M$25/($B83+273)/RGas)))</f>
        <v>0</v>
      </c>
      <c r="N83" s="179"/>
      <c r="O83" s="73">
        <f ca="1">IF(O$2=0,0,O$22*EXP(O$23/($B83+273)/RGas)*(OFFSET('Composition%'!$B53,0,O$13)*OFFSET('Composition%'!$B53,0,O$14)))-IF(O$2=2,0,OFFSET('Composition%'!$B53,0,O$17)*OFFSET('Composition%'!$B53,0,O$18)*(O$24*EXP(-O$25/($B83+273)/RGas)))</f>
        <v>0</v>
      </c>
      <c r="P83" s="73">
        <f ca="1">IF(P$2=0,0,P$22*EXP(P$23/($B83+273)/RGas)*(OFFSET('Composition%'!$B53,0,P$13)*OFFSET('Composition%'!$B53,0,P$14)))-IF(P$2=2,0,OFFSET('Composition%'!$B53,0,P$17)*OFFSET('Composition%'!$B53,0,P$18)*(P$24*EXP(-P$25/($B83+273)/RGas)))</f>
        <v>9.9753300163895418E-3</v>
      </c>
      <c r="Q83" s="73">
        <f ca="1">IF(Q$2=0,0,Q$22*EXP(Q$23/($B83+273)/RGas)*(OFFSET('Composition%'!$B53,0,Q$13)*OFFSET('Composition%'!$B53,0,Q$14)))-IF(Q$2=2,0,OFFSET('Composition%'!$B53,0,Q$17)*OFFSET('Composition%'!$B53,0,Q$18)*(Q$24*EXP(-Q$25/($B83+273)/RGas)))</f>
        <v>5.7011604645526254E-5</v>
      </c>
      <c r="R83" s="73">
        <f ca="1">IF(R$2=0,0,R$22*EXP(R$23/($B83+273)/RGas)*(OFFSET('Composition%'!$B53,0,R$13)*OFFSET('Composition%'!$B53,0,R$14)))-IF(R$2=2,0,OFFSET('Composition%'!$B53,0,R$17)*OFFSET('Composition%'!$B53,0,R$18)*(R$24*EXP(-R$25/($B83+273)/RGas)))</f>
        <v>1.0876542175938879E-5</v>
      </c>
      <c r="S83" s="73"/>
      <c r="T83" s="73">
        <f ca="1">IF(T$2=0,0,T$22*EXP(T$23/($B83+273)/RGas)*(OFFSET('Composition%'!$B53,0,T$13)*OFFSET('Composition%'!$B53,0,T$14)))-IF(T$2=2,0,OFFSET('Composition%'!$B53,0,T$17)*OFFSET('Composition%'!$B53,0,T$18)*(T$24*EXP(-T$25/($B83+273)/RGas)))</f>
        <v>8.1218672279972199E-4</v>
      </c>
      <c r="U83" s="73">
        <f ca="1">IF(U$2=0,0,U$22*EXP(U$23/($B83+273)/RGas)*(OFFSET('Composition%'!$B53,0,U$13)*OFFSET('Composition%'!$B53,0,U$14)))-IF(U$2=2,0,OFFSET('Composition%'!$B53,0,U$17)*OFFSET('Composition%'!$B53,0,U$18)*(U$24*EXP(-U$25/($B83+273)/RGas)))</f>
        <v>1.5736878356656834E-5</v>
      </c>
      <c r="V83" s="73">
        <f ca="1">IF(V$2=0,0,V$22*EXP(V$23/($B83+273)/RGas)*(OFFSET('Composition%'!$B53,0,V$13)*OFFSET('Composition%'!$B53,0,V$14)))-IF(V$2=2,0,OFFSET('Composition%'!$B53,0,V$17)*OFFSET('Composition%'!$B53,0,V$18)*(V$24*EXP(-V$25/($B83+273)/RGas)))</f>
        <v>0</v>
      </c>
      <c r="W83" s="73">
        <f ca="1">IF(W$2=0,0,W$22*EXP(W$23/($B83+273)/RGas)*(OFFSET('Composition%'!$B53,0,W$13)*OFFSET('Composition%'!$B53,0,W$14)))-IF(W$2=2,0,OFFSET('Composition%'!$B53,0,W$17)*OFFSET('Composition%'!$B53,0,W$18)*(W$24*EXP(-W$25/($B83+273)/RGas)))</f>
        <v>0</v>
      </c>
      <c r="X83" s="73">
        <f ca="1">IF(X$2=0,0,X$22*EXP(X$23/($B83+273)/RGas)*(OFFSET('Composition%'!$B53,0,X$13)*OFFSET('Composition%'!$B53,0,X$14)))-IF(X$2=2,0,OFFSET('Composition%'!$B53,0,X$17)*OFFSET('Composition%'!$B53,0,X$18)*(X$24*EXP(-X$25/($B83+273)/RGas)))</f>
        <v>2.5353233133110209E-8</v>
      </c>
      <c r="Y83" s="73">
        <f ca="1">IF(Y$2=0,0,Y$22*EXP(Y$23/($B83+273)/RGas)*(OFFSET('Composition%'!$B53,0,Y$13)*OFFSET('Composition%'!$B53,0,Y$14)))-IF(Y$2=2,0,OFFSET('Composition%'!$B53,0,Y$17)*OFFSET('Composition%'!$B53,0,Y$18)*(Y$24*EXP(-Y$25/($B83+273)/RGas)))</f>
        <v>1.2548351658725172E-9</v>
      </c>
      <c r="Z83" s="73">
        <f ca="1">IF(Z$2=0,0,Z$22*EXP(Z$23/($B83+273)/RGas)*(OFFSET('Composition%'!$B53,0,Z$13)*OFFSET('Composition%'!$B53,0,Z$14)))-IF(Z$2=2,0,OFFSET('Composition%'!$B53,0,Z$17)*OFFSET('Composition%'!$B53,0,Z$18)*(Z$24*EXP(-Z$25/($B83+273)/RGas)))</f>
        <v>0</v>
      </c>
      <c r="AA83" s="73">
        <f ca="1">IF(AA$2=0,0,AA$22*EXP(AA$23/($B83+273)/RGas)*(OFFSET('Composition%'!$B53,0,AA$13)*OFFSET('Composition%'!$B53,0,AA$14)))-IF(AA$2=2,0,OFFSET('Composition%'!$B53,0,AA$17)*OFFSET('Composition%'!$B53,0,AA$18)*(AA$24*EXP(-AA$25/($B83+273)/RGas)))</f>
        <v>0</v>
      </c>
      <c r="AB83" s="73">
        <f ca="1">IF(AB$2=0,0,AB$22*EXP(AB$23/($B83+273)/RGas)*(OFFSET('Composition%'!$B53,0,AB$13)*OFFSET('Composition%'!$B53,0,AB$14)))-IF(AB$2=2,0,OFFSET('Composition%'!$B53,0,AB$17)*OFFSET('Composition%'!$B53,0,AB$18)*(AB$24*EXP(-AB$25/($B83+273)/RGas)))</f>
        <v>0</v>
      </c>
      <c r="AC83" s="73">
        <f ca="1">IF(AC$2=0,0,AC$22*EXP(AC$23/($B83+273)/RGas)*(OFFSET('Composition%'!$B53,0,AC$13)*OFFSET('Composition%'!$B53,0,AC$14)))-IF(AC$2=2,0,OFFSET('Composition%'!$B53,0,AC$17)*OFFSET('Composition%'!$B53,0,AC$18)*(AC$24*EXP(-AC$25/($B83+273)/RGas)))</f>
        <v>0</v>
      </c>
      <c r="AD83" s="73">
        <f ca="1">IF(AD$2=0,0,AD$22*EXP(AD$23/($B83+273)/RGas)*(OFFSET('Composition%'!$B53,0,AD$13)*OFFSET('Composition%'!$B53,0,AD$14)))-IF(AD$2=2,0,OFFSET('Composition%'!$B53,0,AD$17)*OFFSET('Composition%'!$B53,0,AD$18)*(AD$24*EXP(-AD$25/($B83+273)/RGas)))</f>
        <v>0</v>
      </c>
      <c r="AE83" s="73">
        <f ca="1">IF(AE$2=0,0,AE$22*EXP(AE$23/($B83+273)/RGas)*(OFFSET('Composition%'!$B53,0,AE$13)*OFFSET('Composition%'!$B53,0,AE$14)))-IF(AE$2=2,0,OFFSET('Composition%'!$B53,0,AE$17)*OFFSET('Composition%'!$B53,0,AE$18)*(AE$24*EXP(-AE$25/($B83+273)/RGas)))</f>
        <v>0</v>
      </c>
      <c r="AF83" s="73"/>
      <c r="AG83" s="73">
        <f ca="1">IF(AG$2=0,0,AG$22*EXP(AG$23/($B83+273)/RGas)*(OFFSET('Composition%'!$B53,0,AG$13)*OFFSET('Composition%'!$B53,0,AG$14)))-IF(AG$2=2,0,OFFSET('Composition%'!$B53,0,AG$17)*OFFSET('Composition%'!$B53,0,AG$18)*(AG$24*EXP(-AG$25/($B83+273)/RGas)))</f>
        <v>0</v>
      </c>
      <c r="AH83" s="73">
        <f ca="1">IF(AH$2=0,0,AH$22*EXP(AH$23/($B83+273)/RGas)*(OFFSET('Composition%'!$B53,0,AH$13)*OFFSET('Composition%'!$B53,0,AH$14)))-IF(AH$2=2,0,OFFSET('Composition%'!$B53,0,AH$17)*OFFSET('Composition%'!$B53,0,AH$18)*(AH$24*EXP(-AH$25/($B83+273)/RGas)))</f>
        <v>0</v>
      </c>
      <c r="AI83" s="73">
        <f ca="1">IF(AI$2=0,0,AI$22*EXP(AI$23/($B83+273)/RGas)*(OFFSET('Composition%'!$B53,0,AI$13)*OFFSET('Composition%'!$B53,0,AI$14)))-IF(AI$2=2,0,OFFSET('Composition%'!$B53,0,AI$17)*OFFSET('Composition%'!$B53,0,AI$18)*(AI$24*EXP(-AI$25/($B83+273)/RGas)))</f>
        <v>0</v>
      </c>
      <c r="AJ83" s="73">
        <f ca="1">IF(AJ$2=0,0,AJ$22*EXP(AJ$23/($B83+273)/RGas)*(OFFSET('Composition%'!$B53,0,AJ$13)*OFFSET('Composition%'!$B53,0,AJ$14)))-IF(AJ$2=2,0,OFFSET('Composition%'!$B53,0,AJ$17)*OFFSET('Composition%'!$B53,0,AJ$18)*(AJ$24*EXP(-AJ$25/($B83+273)/RGas)))</f>
        <v>0</v>
      </c>
      <c r="AK83" s="73">
        <f ca="1">IF(AK$2=0,0,AK$22*EXP(AK$23/($B83+273)/RGas)*(OFFSET('Composition%'!$B53,0,AK$13)*OFFSET('Composition%'!$B53,0,AK$14)))-IF(AK$2=2,0,OFFSET('Composition%'!$B53,0,AK$17)*OFFSET('Composition%'!$B53,0,AK$18)*(AK$24*EXP(-AK$25/($B83+273)/RGas)))</f>
        <v>0</v>
      </c>
      <c r="AL83" s="73">
        <f ca="1">IF(AL$2=0,0,AL$22*EXP(AL$23/($B83+273)/RGas)*(OFFSET('Composition%'!$B53,0,AL$13)*OFFSET('Composition%'!$B53,0,AL$14)))-IF(AL$2=2,0,OFFSET('Composition%'!$B53,0,AL$17)*OFFSET('Composition%'!$B53,0,AL$18)*(AL$24*EXP(-AL$25/($B83+273)/RGas)))</f>
        <v>0</v>
      </c>
      <c r="AM83" s="73"/>
      <c r="AN83" s="73">
        <f ca="1">IF(AN$2=0,0,AN$22*EXP(AN$23/($B83+273)/RGas)*(OFFSET('Composition%'!$B53,0,AN$13)*OFFSET('Composition%'!$B53,0,AN$14)))-IF(AN$2=2,0,OFFSET('Composition%'!$B53,0,AN$17)*OFFSET('Composition%'!$B53,0,AN$18)*(AN$24*EXP(-AN$25/($B83+273)/RGas)))</f>
        <v>0</v>
      </c>
      <c r="AO83" s="73">
        <f ca="1">IF(AO$2=0,0,AO$22*EXP(AO$23/($B83+273)/RGas)*(OFFSET('Composition%'!$B53,0,AO$13)*OFFSET('Composition%'!$B53,0,AO$14)))-IF(AO$2=2,0,OFFSET('Composition%'!$B53,0,AO$17)*OFFSET('Composition%'!$B53,0,AO$18)*(AO$24*EXP(-AO$25/($B83+273)/RGas)))</f>
        <v>0</v>
      </c>
      <c r="AP83" s="73">
        <f ca="1">IF(AP$2=0,0,AP$22*EXP(AP$23/($B83+273)/RGas)*(OFFSET('Composition%'!$B53,0,AP$13)*OFFSET('Composition%'!$B53,0,AP$14)))-IF(AP$2=2,0,OFFSET('Composition%'!$B53,0,AP$17)*OFFSET('Composition%'!$B53,0,AP$18)*(AP$24*EXP(-AP$25/($B83+273)/RGas)))</f>
        <v>2.6988459717123291E-12</v>
      </c>
      <c r="AQ83" s="73">
        <f ca="1">IF(AQ$2=0,0,AQ$22*EXP(AQ$23/($B83+273)/RGas)*(OFFSET('Composition%'!$B53,0,AQ$13)*OFFSET('Composition%'!$B53,0,AQ$14)))-IF(AQ$2=2,0,OFFSET('Composition%'!$B53,0,AQ$17)*OFFSET('Composition%'!$B53,0,AQ$18)*(AQ$24*EXP(-AQ$25/($B83+273)/RGas)))</f>
        <v>0</v>
      </c>
      <c r="AR83" s="73">
        <f ca="1">IF(AR$2=0,0,AR$22*EXP(AR$23/($B83+273)/RGas)*(OFFSET('Composition%'!$B53,0,AR$13)*OFFSET('Composition%'!$B53,0,AR$14)))-IF(AR$2=2,0,OFFSET('Composition%'!$B53,0,AR$17)*OFFSET('Composition%'!$B53,0,AR$18)*(AR$24*EXP(-AR$25/($B83+273)/RGas)))</f>
        <v>0</v>
      </c>
      <c r="AS83" s="73"/>
    </row>
    <row r="84" spans="1:45">
      <c r="A84" s="3">
        <f t="shared" si="21"/>
        <v>2.5999999999999988</v>
      </c>
      <c r="B84" s="60">
        <f ca="1">'Composition%'!B54</f>
        <v>413.93023416634651</v>
      </c>
      <c r="C84">
        <f t="shared" si="20"/>
        <v>30</v>
      </c>
      <c r="D84" s="4" t="e">
        <f ca="1">('Composition%'!BV54*ReactionRateK1!C84)^3</f>
        <v>#DIV/0!</v>
      </c>
      <c r="E84" s="4"/>
      <c r="F84" s="73">
        <f ca="1">IF(F$2=0,0,F$22*EXP(F$23/($B84+273)/RGas)*(OFFSET('Composition%'!$B54,0,F$13)*OFFSET('Composition%'!$B54,0,F$14)))-IF(F$2=2,0,OFFSET('Composition%'!$B54,0,F$17)*OFFSET('Composition%'!$B54,0,F$18)*(F$24*EXP(-F$25/($B84+273)/RGas)))</f>
        <v>3.4382511578960584E-3</v>
      </c>
      <c r="G84" s="73">
        <f ca="1">IF(G$2=0,0,G$22*EXP(G$23/($B84+273)/RGas)*(OFFSET('Composition%'!$B54,0,G$13)*OFFSET('Composition%'!$B54,0,G$14)))-IF(G$2=2,0,OFFSET('Composition%'!$B54,0,G$17)*OFFSET('Composition%'!$B54,0,G$18)*(G$24*EXP(-G$25/($B84+273)/RGas)))</f>
        <v>1.3260232141197451E-3</v>
      </c>
      <c r="H84" s="73">
        <f ca="1">IF(H$2=0,0,H$22*EXP(H$23/($B84+273)/RGas)*(OFFSET('Composition%'!$B54,0,H$13)*OFFSET('Composition%'!$B54,0,H$14)))-IF(H$2=2,0,OFFSET('Composition%'!$B54,0,H$17)*OFFSET('Composition%'!$B54,0,H$18)*(H$24*EXP(-H$25/($B84+273)/RGas)))</f>
        <v>-2.4876703216708007E-6</v>
      </c>
      <c r="I84" s="73">
        <f ca="1">IF(I$2=0,0,I$22*EXP(I$23/($B84+273)/RGas)*(OFFSET('Composition%'!$B54,0,I$13)*OFFSET('Composition%'!$B54,0,I$14)))-IF(I$2=2,0,OFFSET('Composition%'!$B54,0,I$17)*OFFSET('Composition%'!$B54,0,I$18)*(I$24*EXP(-I$25/($B84+273)/RGas)))</f>
        <v>-8.5915356241913688E-6</v>
      </c>
      <c r="J84" s="73"/>
      <c r="K84" s="73">
        <f ca="1">IF(K$2=0,0,K$22*EXP(K$23/($B84+273)/RGas)*(OFFSET('Composition%'!$B54,0,K$13)*OFFSET('Composition%'!$B54,0,K$14)))-IF(K$2=2,0,OFFSET('Composition%'!$B54,0,K$17)*OFFSET('Composition%'!$B54,0,K$18)*(K$24*EXP(-K$25/($B84+273)/RGas)))</f>
        <v>1.4933129470050748E-2</v>
      </c>
      <c r="L84" s="73">
        <f ca="1">IF(L$2=0,0,L$22*EXP(L$23/($B84+273)/RGas)*(OFFSET('Composition%'!$B54,0,L$13)*OFFSET('Composition%'!$B54,0,L$14)))-IF(L$2=2,0,OFFSET('Composition%'!$B54,0,L$17)*OFFSET('Composition%'!$B54,0,L$18)*(L$24*EXP(-L$25/($B84+273)/RGas)))</f>
        <v>-2.7368261610546132E-3</v>
      </c>
      <c r="M84" s="73">
        <f ca="1">IF(M$2=0,0,M$22*EXP(M$23/($B84+273)/RGas)*(OFFSET('Composition%'!$B54,0,M$13)*OFFSET('Composition%'!$B54,0,M$14)))-IF(M$2=2,0,OFFSET('Composition%'!$B54,0,M$17)*OFFSET('Composition%'!$B54,0,M$18)*(M$24*EXP(-M$25/($B84+273)/RGas)))</f>
        <v>0</v>
      </c>
      <c r="N84" s="179"/>
      <c r="O84" s="73">
        <f ca="1">IF(O$2=0,0,O$22*EXP(O$23/($B84+273)/RGas)*(OFFSET('Composition%'!$B54,0,O$13)*OFFSET('Composition%'!$B54,0,O$14)))-IF(O$2=2,0,OFFSET('Composition%'!$B54,0,O$17)*OFFSET('Composition%'!$B54,0,O$18)*(O$24*EXP(-O$25/($B84+273)/RGas)))</f>
        <v>0</v>
      </c>
      <c r="P84" s="73">
        <f ca="1">IF(P$2=0,0,P$22*EXP(P$23/($B84+273)/RGas)*(OFFSET('Composition%'!$B54,0,P$13)*OFFSET('Composition%'!$B54,0,P$14)))-IF(P$2=2,0,OFFSET('Composition%'!$B54,0,P$17)*OFFSET('Composition%'!$B54,0,P$18)*(P$24*EXP(-P$25/($B84+273)/RGas)))</f>
        <v>1.0024477020977942E-2</v>
      </c>
      <c r="Q84" s="73">
        <f ca="1">IF(Q$2=0,0,Q$22*EXP(Q$23/($B84+273)/RGas)*(OFFSET('Composition%'!$B54,0,Q$13)*OFFSET('Composition%'!$B54,0,Q$14)))-IF(Q$2=2,0,OFFSET('Composition%'!$B54,0,Q$17)*OFFSET('Composition%'!$B54,0,Q$18)*(Q$24*EXP(-Q$25/($B84+273)/RGas)))</f>
        <v>5.8347618832935127E-5</v>
      </c>
      <c r="R84" s="73">
        <f ca="1">IF(R$2=0,0,R$22*EXP(R$23/($B84+273)/RGas)*(OFFSET('Composition%'!$B54,0,R$13)*OFFSET('Composition%'!$B54,0,R$14)))-IF(R$2=2,0,OFFSET('Composition%'!$B54,0,R$17)*OFFSET('Composition%'!$B54,0,R$18)*(R$24*EXP(-R$25/($B84+273)/RGas)))</f>
        <v>1.1344509982112035E-5</v>
      </c>
      <c r="S84" s="73"/>
      <c r="T84" s="73">
        <f ca="1">IF(T$2=0,0,T$22*EXP(T$23/($B84+273)/RGas)*(OFFSET('Composition%'!$B54,0,T$13)*OFFSET('Composition%'!$B54,0,T$14)))-IF(T$2=2,0,OFFSET('Composition%'!$B54,0,T$17)*OFFSET('Composition%'!$B54,0,T$18)*(T$24*EXP(-T$25/($B84+273)/RGas)))</f>
        <v>7.6002906529532184E-4</v>
      </c>
      <c r="U84" s="73">
        <f ca="1">IF(U$2=0,0,U$22*EXP(U$23/($B84+273)/RGas)*(OFFSET('Composition%'!$B54,0,U$13)*OFFSET('Composition%'!$B54,0,U$14)))-IF(U$2=2,0,OFFSET('Composition%'!$B54,0,U$17)*OFFSET('Composition%'!$B54,0,U$18)*(U$24*EXP(-U$25/($B84+273)/RGas)))</f>
        <v>1.425117198683312E-5</v>
      </c>
      <c r="V84" s="73">
        <f ca="1">IF(V$2=0,0,V$22*EXP(V$23/($B84+273)/RGas)*(OFFSET('Composition%'!$B54,0,V$13)*OFFSET('Composition%'!$B54,0,V$14)))-IF(V$2=2,0,OFFSET('Composition%'!$B54,0,V$17)*OFFSET('Composition%'!$B54,0,V$18)*(V$24*EXP(-V$25/($B84+273)/RGas)))</f>
        <v>0</v>
      </c>
      <c r="W84" s="73">
        <f ca="1">IF(W$2=0,0,W$22*EXP(W$23/($B84+273)/RGas)*(OFFSET('Composition%'!$B54,0,W$13)*OFFSET('Composition%'!$B54,0,W$14)))-IF(W$2=2,0,OFFSET('Composition%'!$B54,0,W$17)*OFFSET('Composition%'!$B54,0,W$18)*(W$24*EXP(-W$25/($B84+273)/RGas)))</f>
        <v>0</v>
      </c>
      <c r="X84" s="73">
        <f ca="1">IF(X$2=0,0,X$22*EXP(X$23/($B84+273)/RGas)*(OFFSET('Composition%'!$B54,0,X$13)*OFFSET('Composition%'!$B54,0,X$14)))-IF(X$2=2,0,OFFSET('Composition%'!$B54,0,X$17)*OFFSET('Composition%'!$B54,0,X$18)*(X$24*EXP(-X$25/($B84+273)/RGas)))</f>
        <v>2.5324047811239096E-8</v>
      </c>
      <c r="Y84" s="73">
        <f ca="1">IF(Y$2=0,0,Y$22*EXP(Y$23/($B84+273)/RGas)*(OFFSET('Composition%'!$B54,0,Y$13)*OFFSET('Composition%'!$B54,0,Y$14)))-IF(Y$2=2,0,OFFSET('Composition%'!$B54,0,Y$17)*OFFSET('Composition%'!$B54,0,Y$18)*(Y$24*EXP(-Y$25/($B84+273)/RGas)))</f>
        <v>1.2533906649672911E-9</v>
      </c>
      <c r="Z84" s="73">
        <f ca="1">IF(Z$2=0,0,Z$22*EXP(Z$23/($B84+273)/RGas)*(OFFSET('Composition%'!$B54,0,Z$13)*OFFSET('Composition%'!$B54,0,Z$14)))-IF(Z$2=2,0,OFFSET('Composition%'!$B54,0,Z$17)*OFFSET('Composition%'!$B54,0,Z$18)*(Z$24*EXP(-Z$25/($B84+273)/RGas)))</f>
        <v>0</v>
      </c>
      <c r="AA84" s="73">
        <f ca="1">IF(AA$2=0,0,AA$22*EXP(AA$23/($B84+273)/RGas)*(OFFSET('Composition%'!$B54,0,AA$13)*OFFSET('Composition%'!$B54,0,AA$14)))-IF(AA$2=2,0,OFFSET('Composition%'!$B54,0,AA$17)*OFFSET('Composition%'!$B54,0,AA$18)*(AA$24*EXP(-AA$25/($B84+273)/RGas)))</f>
        <v>0</v>
      </c>
      <c r="AB84" s="73">
        <f ca="1">IF(AB$2=0,0,AB$22*EXP(AB$23/($B84+273)/RGas)*(OFFSET('Composition%'!$B54,0,AB$13)*OFFSET('Composition%'!$B54,0,AB$14)))-IF(AB$2=2,0,OFFSET('Composition%'!$B54,0,AB$17)*OFFSET('Composition%'!$B54,0,AB$18)*(AB$24*EXP(-AB$25/($B84+273)/RGas)))</f>
        <v>0</v>
      </c>
      <c r="AC84" s="73">
        <f ca="1">IF(AC$2=0,0,AC$22*EXP(AC$23/($B84+273)/RGas)*(OFFSET('Composition%'!$B54,0,AC$13)*OFFSET('Composition%'!$B54,0,AC$14)))-IF(AC$2=2,0,OFFSET('Composition%'!$B54,0,AC$17)*OFFSET('Composition%'!$B54,0,AC$18)*(AC$24*EXP(-AC$25/($B84+273)/RGas)))</f>
        <v>0</v>
      </c>
      <c r="AD84" s="73">
        <f ca="1">IF(AD$2=0,0,AD$22*EXP(AD$23/($B84+273)/RGas)*(OFFSET('Composition%'!$B54,0,AD$13)*OFFSET('Composition%'!$B54,0,AD$14)))-IF(AD$2=2,0,OFFSET('Composition%'!$B54,0,AD$17)*OFFSET('Composition%'!$B54,0,AD$18)*(AD$24*EXP(-AD$25/($B84+273)/RGas)))</f>
        <v>0</v>
      </c>
      <c r="AE84" s="73">
        <f ca="1">IF(AE$2=0,0,AE$22*EXP(AE$23/($B84+273)/RGas)*(OFFSET('Composition%'!$B54,0,AE$13)*OFFSET('Composition%'!$B54,0,AE$14)))-IF(AE$2=2,0,OFFSET('Composition%'!$B54,0,AE$17)*OFFSET('Composition%'!$B54,0,AE$18)*(AE$24*EXP(-AE$25/($B84+273)/RGas)))</f>
        <v>0</v>
      </c>
      <c r="AF84" s="73"/>
      <c r="AG84" s="73">
        <f ca="1">IF(AG$2=0,0,AG$22*EXP(AG$23/($B84+273)/RGas)*(OFFSET('Composition%'!$B54,0,AG$13)*OFFSET('Composition%'!$B54,0,AG$14)))-IF(AG$2=2,0,OFFSET('Composition%'!$B54,0,AG$17)*OFFSET('Composition%'!$B54,0,AG$18)*(AG$24*EXP(-AG$25/($B84+273)/RGas)))</f>
        <v>0</v>
      </c>
      <c r="AH84" s="73">
        <f ca="1">IF(AH$2=0,0,AH$22*EXP(AH$23/($B84+273)/RGas)*(OFFSET('Composition%'!$B54,0,AH$13)*OFFSET('Composition%'!$B54,0,AH$14)))-IF(AH$2=2,0,OFFSET('Composition%'!$B54,0,AH$17)*OFFSET('Composition%'!$B54,0,AH$18)*(AH$24*EXP(-AH$25/($B84+273)/RGas)))</f>
        <v>0</v>
      </c>
      <c r="AI84" s="73">
        <f ca="1">IF(AI$2=0,0,AI$22*EXP(AI$23/($B84+273)/RGas)*(OFFSET('Composition%'!$B54,0,AI$13)*OFFSET('Composition%'!$B54,0,AI$14)))-IF(AI$2=2,0,OFFSET('Composition%'!$B54,0,AI$17)*OFFSET('Composition%'!$B54,0,AI$18)*(AI$24*EXP(-AI$25/($B84+273)/RGas)))</f>
        <v>0</v>
      </c>
      <c r="AJ84" s="73">
        <f ca="1">IF(AJ$2=0,0,AJ$22*EXP(AJ$23/($B84+273)/RGas)*(OFFSET('Composition%'!$B54,0,AJ$13)*OFFSET('Composition%'!$B54,0,AJ$14)))-IF(AJ$2=2,0,OFFSET('Composition%'!$B54,0,AJ$17)*OFFSET('Composition%'!$B54,0,AJ$18)*(AJ$24*EXP(-AJ$25/($B84+273)/RGas)))</f>
        <v>0</v>
      </c>
      <c r="AK84" s="73">
        <f ca="1">IF(AK$2=0,0,AK$22*EXP(AK$23/($B84+273)/RGas)*(OFFSET('Composition%'!$B54,0,AK$13)*OFFSET('Composition%'!$B54,0,AK$14)))-IF(AK$2=2,0,OFFSET('Composition%'!$B54,0,AK$17)*OFFSET('Composition%'!$B54,0,AK$18)*(AK$24*EXP(-AK$25/($B84+273)/RGas)))</f>
        <v>0</v>
      </c>
      <c r="AL84" s="73">
        <f ca="1">IF(AL$2=0,0,AL$22*EXP(AL$23/($B84+273)/RGas)*(OFFSET('Composition%'!$B54,0,AL$13)*OFFSET('Composition%'!$B54,0,AL$14)))-IF(AL$2=2,0,OFFSET('Composition%'!$B54,0,AL$17)*OFFSET('Composition%'!$B54,0,AL$18)*(AL$24*EXP(-AL$25/($B84+273)/RGas)))</f>
        <v>0</v>
      </c>
      <c r="AM84" s="73"/>
      <c r="AN84" s="73">
        <f ca="1">IF(AN$2=0,0,AN$22*EXP(AN$23/($B84+273)/RGas)*(OFFSET('Composition%'!$B54,0,AN$13)*OFFSET('Composition%'!$B54,0,AN$14)))-IF(AN$2=2,0,OFFSET('Composition%'!$B54,0,AN$17)*OFFSET('Composition%'!$B54,0,AN$18)*(AN$24*EXP(-AN$25/($B84+273)/RGas)))</f>
        <v>0</v>
      </c>
      <c r="AO84" s="73">
        <f ca="1">IF(AO$2=0,0,AO$22*EXP(AO$23/($B84+273)/RGas)*(OFFSET('Composition%'!$B54,0,AO$13)*OFFSET('Composition%'!$B54,0,AO$14)))-IF(AO$2=2,0,OFFSET('Composition%'!$B54,0,AO$17)*OFFSET('Composition%'!$B54,0,AO$18)*(AO$24*EXP(-AO$25/($B84+273)/RGas)))</f>
        <v>0</v>
      </c>
      <c r="AP84" s="73">
        <f ca="1">IF(AP$2=0,0,AP$22*EXP(AP$23/($B84+273)/RGas)*(OFFSET('Composition%'!$B54,0,AP$13)*OFFSET('Composition%'!$B54,0,AP$14)))-IF(AP$2=2,0,OFFSET('Composition%'!$B54,0,AP$17)*OFFSET('Composition%'!$B54,0,AP$18)*(AP$24*EXP(-AP$25/($B84+273)/RGas)))</f>
        <v>2.6994368336811138E-12</v>
      </c>
      <c r="AQ84" s="73">
        <f ca="1">IF(AQ$2=0,0,AQ$22*EXP(AQ$23/($B84+273)/RGas)*(OFFSET('Composition%'!$B54,0,AQ$13)*OFFSET('Composition%'!$B54,0,AQ$14)))-IF(AQ$2=2,0,OFFSET('Composition%'!$B54,0,AQ$17)*OFFSET('Composition%'!$B54,0,AQ$18)*(AQ$24*EXP(-AQ$25/($B84+273)/RGas)))</f>
        <v>0</v>
      </c>
      <c r="AR84" s="73">
        <f ca="1">IF(AR$2=0,0,AR$22*EXP(AR$23/($B84+273)/RGas)*(OFFSET('Composition%'!$B54,0,AR$13)*OFFSET('Composition%'!$B54,0,AR$14)))-IF(AR$2=2,0,OFFSET('Composition%'!$B54,0,AR$17)*OFFSET('Composition%'!$B54,0,AR$18)*(AR$24*EXP(-AR$25/($B84+273)/RGas)))</f>
        <v>0</v>
      </c>
      <c r="AS84" s="73"/>
    </row>
    <row r="85" spans="1:45">
      <c r="A85" s="3">
        <f t="shared" si="21"/>
        <v>2.6499999999999986</v>
      </c>
      <c r="B85" s="60">
        <f ca="1">'Composition%'!B55</f>
        <v>413.96599016800246</v>
      </c>
      <c r="C85">
        <f t="shared" si="20"/>
        <v>30</v>
      </c>
      <c r="D85" s="4" t="e">
        <f ca="1">('Composition%'!BV55*ReactionRateK1!C85)^3</f>
        <v>#DIV/0!</v>
      </c>
      <c r="E85" s="4"/>
      <c r="F85" s="73">
        <f ca="1">IF(F$2=0,0,F$22*EXP(F$23/($B85+273)/RGas)*(OFFSET('Composition%'!$B55,0,F$13)*OFFSET('Composition%'!$B55,0,F$14)))-IF(F$2=2,0,OFFSET('Composition%'!$B55,0,F$17)*OFFSET('Composition%'!$B55,0,F$18)*(F$24*EXP(-F$25/($B85+273)/RGas)))</f>
        <v>3.3703995987120869E-3</v>
      </c>
      <c r="G85" s="73">
        <f ca="1">IF(G$2=0,0,G$22*EXP(G$23/($B85+273)/RGas)*(OFFSET('Composition%'!$B55,0,G$13)*OFFSET('Composition%'!$B55,0,G$14)))-IF(G$2=2,0,OFFSET('Composition%'!$B55,0,G$17)*OFFSET('Composition%'!$B55,0,G$18)*(G$24*EXP(-G$25/($B85+273)/RGas)))</f>
        <v>1.3017832089969625E-3</v>
      </c>
      <c r="H85" s="73">
        <f ca="1">IF(H$2=0,0,H$22*EXP(H$23/($B85+273)/RGas)*(OFFSET('Composition%'!$B55,0,H$13)*OFFSET('Composition%'!$B55,0,H$14)))-IF(H$2=2,0,OFFSET('Composition%'!$B55,0,H$17)*OFFSET('Composition%'!$B55,0,H$18)*(H$24*EXP(-H$25/($B85+273)/RGas)))</f>
        <v>-2.4991505139733041E-6</v>
      </c>
      <c r="I85" s="73">
        <f ca="1">IF(I$2=0,0,I$22*EXP(I$23/($B85+273)/RGas)*(OFFSET('Composition%'!$B55,0,I$13)*OFFSET('Composition%'!$B55,0,I$14)))-IF(I$2=2,0,OFFSET('Composition%'!$B55,0,I$17)*OFFSET('Composition%'!$B55,0,I$18)*(I$24*EXP(-I$25/($B85+273)/RGas)))</f>
        <v>-5.7268822654198324E-6</v>
      </c>
      <c r="J85" s="73"/>
      <c r="K85" s="73">
        <f ca="1">IF(K$2=0,0,K$22*EXP(K$23/($B85+273)/RGas)*(OFFSET('Composition%'!$B55,0,K$13)*OFFSET('Composition%'!$B55,0,K$14)))-IF(K$2=2,0,OFFSET('Composition%'!$B55,0,K$17)*OFFSET('Composition%'!$B55,0,K$18)*(K$24*EXP(-K$25/($B85+273)/RGas)))</f>
        <v>1.4655772393048373E-2</v>
      </c>
      <c r="L85" s="73">
        <f ca="1">IF(L$2=0,0,L$22*EXP(L$23/($B85+273)/RGas)*(OFFSET('Composition%'!$B55,0,L$13)*OFFSET('Composition%'!$B55,0,L$14)))-IF(L$2=2,0,OFFSET('Composition%'!$B55,0,L$17)*OFFSET('Composition%'!$B55,0,L$18)*(L$24*EXP(-L$25/($B85+273)/RGas)))</f>
        <v>-2.6919182538326998E-3</v>
      </c>
      <c r="M85" s="73">
        <f ca="1">IF(M$2=0,0,M$22*EXP(M$23/($B85+273)/RGas)*(OFFSET('Composition%'!$B55,0,M$13)*OFFSET('Composition%'!$B55,0,M$14)))-IF(M$2=2,0,OFFSET('Composition%'!$B55,0,M$17)*OFFSET('Composition%'!$B55,0,M$18)*(M$24*EXP(-M$25/($B85+273)/RGas)))</f>
        <v>0</v>
      </c>
      <c r="N85" s="179"/>
      <c r="O85" s="73">
        <f ca="1">IF(O$2=0,0,O$22*EXP(O$23/($B85+273)/RGas)*(OFFSET('Composition%'!$B55,0,O$13)*OFFSET('Composition%'!$B55,0,O$14)))-IF(O$2=2,0,OFFSET('Composition%'!$B55,0,O$17)*OFFSET('Composition%'!$B55,0,O$18)*(O$24*EXP(-O$25/($B85+273)/RGas)))</f>
        <v>0</v>
      </c>
      <c r="P85" s="73">
        <f ca="1">IF(P$2=0,0,P$22*EXP(P$23/($B85+273)/RGas)*(OFFSET('Composition%'!$B55,0,P$13)*OFFSET('Composition%'!$B55,0,P$14)))-IF(P$2=2,0,OFFSET('Composition%'!$B55,0,P$17)*OFFSET('Composition%'!$B55,0,P$18)*(P$24*EXP(-P$25/($B85+273)/RGas)))</f>
        <v>1.0067136017103772E-2</v>
      </c>
      <c r="Q85" s="73">
        <f ca="1">IF(Q$2=0,0,Q$22*EXP(Q$23/($B85+273)/RGas)*(OFFSET('Composition%'!$B55,0,Q$13)*OFFSET('Composition%'!$B55,0,Q$14)))-IF(Q$2=2,0,OFFSET('Composition%'!$B55,0,Q$17)*OFFSET('Composition%'!$B55,0,Q$18)*(Q$24*EXP(-Q$25/($B85+273)/RGas)))</f>
        <v>5.9673372835677495E-5</v>
      </c>
      <c r="R85" s="73">
        <f ca="1">IF(R$2=0,0,R$22*EXP(R$23/($B85+273)/RGas)*(OFFSET('Composition%'!$B55,0,R$13)*OFFSET('Composition%'!$B55,0,R$14)))-IF(R$2=2,0,OFFSET('Composition%'!$B55,0,R$17)*OFFSET('Composition%'!$B55,0,R$18)*(R$24*EXP(-R$25/($B85+273)/RGas)))</f>
        <v>1.1820939839832655E-5</v>
      </c>
      <c r="S85" s="73"/>
      <c r="T85" s="73">
        <f ca="1">IF(T$2=0,0,T$22*EXP(T$23/($B85+273)/RGas)*(OFFSET('Composition%'!$B55,0,T$13)*OFFSET('Composition%'!$B55,0,T$14)))-IF(T$2=2,0,OFFSET('Composition%'!$B55,0,T$17)*OFFSET('Composition%'!$B55,0,T$18)*(T$24*EXP(-T$25/($B85+273)/RGas)))</f>
        <v>7.1117042790444388E-4</v>
      </c>
      <c r="U85" s="73">
        <f ca="1">IF(U$2=0,0,U$22*EXP(U$23/($B85+273)/RGas)*(OFFSET('Composition%'!$B55,0,U$13)*OFFSET('Composition%'!$B55,0,U$14)))-IF(U$2=2,0,OFFSET('Composition%'!$B55,0,U$17)*OFFSET('Composition%'!$B55,0,U$18)*(U$24*EXP(-U$25/($B85+273)/RGas)))</f>
        <v>1.2908207671897544E-5</v>
      </c>
      <c r="V85" s="73">
        <f ca="1">IF(V$2=0,0,V$22*EXP(V$23/($B85+273)/RGas)*(OFFSET('Composition%'!$B55,0,V$13)*OFFSET('Composition%'!$B55,0,V$14)))-IF(V$2=2,0,OFFSET('Composition%'!$B55,0,V$17)*OFFSET('Composition%'!$B55,0,V$18)*(V$24*EXP(-V$25/($B85+273)/RGas)))</f>
        <v>0</v>
      </c>
      <c r="W85" s="73">
        <f ca="1">IF(W$2=0,0,W$22*EXP(W$23/($B85+273)/RGas)*(OFFSET('Composition%'!$B55,0,W$13)*OFFSET('Composition%'!$B55,0,W$14)))-IF(W$2=2,0,OFFSET('Composition%'!$B55,0,W$17)*OFFSET('Composition%'!$B55,0,W$18)*(W$24*EXP(-W$25/($B85+273)/RGas)))</f>
        <v>0</v>
      </c>
      <c r="X85" s="73">
        <f ca="1">IF(X$2=0,0,X$22*EXP(X$23/($B85+273)/RGas)*(OFFSET('Composition%'!$B55,0,X$13)*OFFSET('Composition%'!$B55,0,X$14)))-IF(X$2=2,0,OFFSET('Composition%'!$B55,0,X$17)*OFFSET('Composition%'!$B55,0,X$18)*(X$24*EXP(-X$25/($B85+273)/RGas)))</f>
        <v>2.5296753453362704E-8</v>
      </c>
      <c r="Y85" s="73">
        <f ca="1">IF(Y$2=0,0,Y$22*EXP(Y$23/($B85+273)/RGas)*(OFFSET('Composition%'!$B55,0,Y$13)*OFFSET('Composition%'!$B55,0,Y$14)))-IF(Y$2=2,0,OFFSET('Composition%'!$B55,0,Y$17)*OFFSET('Composition%'!$B55,0,Y$18)*(Y$24*EXP(-Y$25/($B85+273)/RGas)))</f>
        <v>1.2520397556014765E-9</v>
      </c>
      <c r="Z85" s="73">
        <f ca="1">IF(Z$2=0,0,Z$22*EXP(Z$23/($B85+273)/RGas)*(OFFSET('Composition%'!$B55,0,Z$13)*OFFSET('Composition%'!$B55,0,Z$14)))-IF(Z$2=2,0,OFFSET('Composition%'!$B55,0,Z$17)*OFFSET('Composition%'!$B55,0,Z$18)*(Z$24*EXP(-Z$25/($B85+273)/RGas)))</f>
        <v>0</v>
      </c>
      <c r="AA85" s="73">
        <f ca="1">IF(AA$2=0,0,AA$22*EXP(AA$23/($B85+273)/RGas)*(OFFSET('Composition%'!$B55,0,AA$13)*OFFSET('Composition%'!$B55,0,AA$14)))-IF(AA$2=2,0,OFFSET('Composition%'!$B55,0,AA$17)*OFFSET('Composition%'!$B55,0,AA$18)*(AA$24*EXP(-AA$25/($B85+273)/RGas)))</f>
        <v>0</v>
      </c>
      <c r="AB85" s="73">
        <f ca="1">IF(AB$2=0,0,AB$22*EXP(AB$23/($B85+273)/RGas)*(OFFSET('Composition%'!$B55,0,AB$13)*OFFSET('Composition%'!$B55,0,AB$14)))-IF(AB$2=2,0,OFFSET('Composition%'!$B55,0,AB$17)*OFFSET('Composition%'!$B55,0,AB$18)*(AB$24*EXP(-AB$25/($B85+273)/RGas)))</f>
        <v>0</v>
      </c>
      <c r="AC85" s="73">
        <f ca="1">IF(AC$2=0,0,AC$22*EXP(AC$23/($B85+273)/RGas)*(OFFSET('Composition%'!$B55,0,AC$13)*OFFSET('Composition%'!$B55,0,AC$14)))-IF(AC$2=2,0,OFFSET('Composition%'!$B55,0,AC$17)*OFFSET('Composition%'!$B55,0,AC$18)*(AC$24*EXP(-AC$25/($B85+273)/RGas)))</f>
        <v>0</v>
      </c>
      <c r="AD85" s="73">
        <f ca="1">IF(AD$2=0,0,AD$22*EXP(AD$23/($B85+273)/RGas)*(OFFSET('Composition%'!$B55,0,AD$13)*OFFSET('Composition%'!$B55,0,AD$14)))-IF(AD$2=2,0,OFFSET('Composition%'!$B55,0,AD$17)*OFFSET('Composition%'!$B55,0,AD$18)*(AD$24*EXP(-AD$25/($B85+273)/RGas)))</f>
        <v>0</v>
      </c>
      <c r="AE85" s="73">
        <f ca="1">IF(AE$2=0,0,AE$22*EXP(AE$23/($B85+273)/RGas)*(OFFSET('Composition%'!$B55,0,AE$13)*OFFSET('Composition%'!$B55,0,AE$14)))-IF(AE$2=2,0,OFFSET('Composition%'!$B55,0,AE$17)*OFFSET('Composition%'!$B55,0,AE$18)*(AE$24*EXP(-AE$25/($B85+273)/RGas)))</f>
        <v>0</v>
      </c>
      <c r="AF85" s="73"/>
      <c r="AG85" s="73">
        <f ca="1">IF(AG$2=0,0,AG$22*EXP(AG$23/($B85+273)/RGas)*(OFFSET('Composition%'!$B55,0,AG$13)*OFFSET('Composition%'!$B55,0,AG$14)))-IF(AG$2=2,0,OFFSET('Composition%'!$B55,0,AG$17)*OFFSET('Composition%'!$B55,0,AG$18)*(AG$24*EXP(-AG$25/($B85+273)/RGas)))</f>
        <v>0</v>
      </c>
      <c r="AH85" s="73">
        <f ca="1">IF(AH$2=0,0,AH$22*EXP(AH$23/($B85+273)/RGas)*(OFFSET('Composition%'!$B55,0,AH$13)*OFFSET('Composition%'!$B55,0,AH$14)))-IF(AH$2=2,0,OFFSET('Composition%'!$B55,0,AH$17)*OFFSET('Composition%'!$B55,0,AH$18)*(AH$24*EXP(-AH$25/($B85+273)/RGas)))</f>
        <v>0</v>
      </c>
      <c r="AI85" s="73">
        <f ca="1">IF(AI$2=0,0,AI$22*EXP(AI$23/($B85+273)/RGas)*(OFFSET('Composition%'!$B55,0,AI$13)*OFFSET('Composition%'!$B55,0,AI$14)))-IF(AI$2=2,0,OFFSET('Composition%'!$B55,0,AI$17)*OFFSET('Composition%'!$B55,0,AI$18)*(AI$24*EXP(-AI$25/($B85+273)/RGas)))</f>
        <v>0</v>
      </c>
      <c r="AJ85" s="73">
        <f ca="1">IF(AJ$2=0,0,AJ$22*EXP(AJ$23/($B85+273)/RGas)*(OFFSET('Composition%'!$B55,0,AJ$13)*OFFSET('Composition%'!$B55,0,AJ$14)))-IF(AJ$2=2,0,OFFSET('Composition%'!$B55,0,AJ$17)*OFFSET('Composition%'!$B55,0,AJ$18)*(AJ$24*EXP(-AJ$25/($B85+273)/RGas)))</f>
        <v>0</v>
      </c>
      <c r="AK85" s="73">
        <f ca="1">IF(AK$2=0,0,AK$22*EXP(AK$23/($B85+273)/RGas)*(OFFSET('Composition%'!$B55,0,AK$13)*OFFSET('Composition%'!$B55,0,AK$14)))-IF(AK$2=2,0,OFFSET('Composition%'!$B55,0,AK$17)*OFFSET('Composition%'!$B55,0,AK$18)*(AK$24*EXP(-AK$25/($B85+273)/RGas)))</f>
        <v>0</v>
      </c>
      <c r="AL85" s="73">
        <f ca="1">IF(AL$2=0,0,AL$22*EXP(AL$23/($B85+273)/RGas)*(OFFSET('Composition%'!$B55,0,AL$13)*OFFSET('Composition%'!$B55,0,AL$14)))-IF(AL$2=2,0,OFFSET('Composition%'!$B55,0,AL$17)*OFFSET('Composition%'!$B55,0,AL$18)*(AL$24*EXP(-AL$25/($B85+273)/RGas)))</f>
        <v>0</v>
      </c>
      <c r="AM85" s="73"/>
      <c r="AN85" s="73">
        <f ca="1">IF(AN$2=0,0,AN$22*EXP(AN$23/($B85+273)/RGas)*(OFFSET('Composition%'!$B55,0,AN$13)*OFFSET('Composition%'!$B55,0,AN$14)))-IF(AN$2=2,0,OFFSET('Composition%'!$B55,0,AN$17)*OFFSET('Composition%'!$B55,0,AN$18)*(AN$24*EXP(-AN$25/($B85+273)/RGas)))</f>
        <v>0</v>
      </c>
      <c r="AO85" s="73">
        <f ca="1">IF(AO$2=0,0,AO$22*EXP(AO$23/($B85+273)/RGas)*(OFFSET('Composition%'!$B55,0,AO$13)*OFFSET('Composition%'!$B55,0,AO$14)))-IF(AO$2=2,0,OFFSET('Composition%'!$B55,0,AO$17)*OFFSET('Composition%'!$B55,0,AO$18)*(AO$24*EXP(-AO$25/($B85+273)/RGas)))</f>
        <v>0</v>
      </c>
      <c r="AP85" s="73">
        <f ca="1">IF(AP$2=0,0,AP$22*EXP(AP$23/($B85+273)/RGas)*(OFFSET('Composition%'!$B55,0,AP$13)*OFFSET('Composition%'!$B55,0,AP$14)))-IF(AP$2=2,0,OFFSET('Composition%'!$B55,0,AP$17)*OFFSET('Composition%'!$B55,0,AP$18)*(AP$24*EXP(-AP$25/($B85+273)/RGas)))</f>
        <v>2.6999718886513099E-12</v>
      </c>
      <c r="AQ85" s="73">
        <f ca="1">IF(AQ$2=0,0,AQ$22*EXP(AQ$23/($B85+273)/RGas)*(OFFSET('Composition%'!$B55,0,AQ$13)*OFFSET('Composition%'!$B55,0,AQ$14)))-IF(AQ$2=2,0,OFFSET('Composition%'!$B55,0,AQ$17)*OFFSET('Composition%'!$B55,0,AQ$18)*(AQ$24*EXP(-AQ$25/($B85+273)/RGas)))</f>
        <v>0</v>
      </c>
      <c r="AR85" s="73">
        <f ca="1">IF(AR$2=0,0,AR$22*EXP(AR$23/($B85+273)/RGas)*(OFFSET('Composition%'!$B55,0,AR$13)*OFFSET('Composition%'!$B55,0,AR$14)))-IF(AR$2=2,0,OFFSET('Composition%'!$B55,0,AR$17)*OFFSET('Composition%'!$B55,0,AR$18)*(AR$24*EXP(-AR$25/($B85+273)/RGas)))</f>
        <v>0</v>
      </c>
      <c r="AS85" s="73"/>
    </row>
    <row r="86" spans="1:45">
      <c r="A86" s="3">
        <f t="shared" si="21"/>
        <v>2.6999999999999984</v>
      </c>
      <c r="B86" s="60">
        <f ca="1">'Composition%'!B56</f>
        <v>413.99969960737513</v>
      </c>
      <c r="C86">
        <f t="shared" si="20"/>
        <v>30</v>
      </c>
      <c r="D86" s="4" t="e">
        <f ca="1">('Composition%'!BV56*ReactionRateK1!C86)^3</f>
        <v>#DIV/0!</v>
      </c>
      <c r="E86" s="4"/>
      <c r="F86" s="73">
        <f ca="1">IF(F$2=0,0,F$22*EXP(F$23/($B86+273)/RGas)*(OFFSET('Composition%'!$B56,0,F$13)*OFFSET('Composition%'!$B56,0,F$14)))-IF(F$2=2,0,OFFSET('Composition%'!$B56,0,F$17)*OFFSET('Composition%'!$B56,0,F$18)*(F$24*EXP(-F$25/($B86+273)/RGas)))</f>
        <v>3.3044129664758309E-3</v>
      </c>
      <c r="G86" s="73">
        <f ca="1">IF(G$2=0,0,G$22*EXP(G$23/($B86+273)/RGas)*(OFFSET('Composition%'!$B56,0,G$13)*OFFSET('Composition%'!$B56,0,G$14)))-IF(G$2=2,0,OFFSET('Composition%'!$B56,0,G$17)*OFFSET('Composition%'!$B56,0,G$18)*(G$24*EXP(-G$25/($B86+273)/RGas)))</f>
        <v>1.2781686598184786E-3</v>
      </c>
      <c r="H86" s="73">
        <f ca="1">IF(H$2=0,0,H$22*EXP(H$23/($B86+273)/RGas)*(OFFSET('Composition%'!$B56,0,H$13)*OFFSET('Composition%'!$B56,0,H$14)))-IF(H$2=2,0,OFFSET('Composition%'!$B56,0,H$17)*OFFSET('Composition%'!$B56,0,H$18)*(H$24*EXP(-H$25/($B86+273)/RGas)))</f>
        <v>-2.5090131835439896E-6</v>
      </c>
      <c r="I86" s="73">
        <f ca="1">IF(I$2=0,0,I$22*EXP(I$23/($B86+273)/RGas)*(OFFSET('Composition%'!$B56,0,I$13)*OFFSET('Composition%'!$B56,0,I$14)))-IF(I$2=2,0,OFFSET('Composition%'!$B56,0,I$17)*OFFSET('Composition%'!$B56,0,I$18)*(I$24*EXP(-I$25/($B86+273)/RGas)))</f>
        <v>-3.3294652786653762E-6</v>
      </c>
      <c r="J86" s="73"/>
      <c r="K86" s="73">
        <f ca="1">IF(K$2=0,0,K$22*EXP(K$23/($B86+273)/RGas)*(OFFSET('Composition%'!$B56,0,K$13)*OFFSET('Composition%'!$B56,0,K$14)))-IF(K$2=2,0,OFFSET('Composition%'!$B56,0,K$17)*OFFSET('Composition%'!$B56,0,K$18)*(K$24*EXP(-K$25/($B86+273)/RGas)))</f>
        <v>1.4381867605267202E-2</v>
      </c>
      <c r="L86" s="73">
        <f ca="1">IF(L$2=0,0,L$22*EXP(L$23/($B86+273)/RGas)*(OFFSET('Composition%'!$B56,0,L$13)*OFFSET('Composition%'!$B56,0,L$14)))-IF(L$2=2,0,OFFSET('Composition%'!$B56,0,L$17)*OFFSET('Composition%'!$B56,0,L$18)*(L$24*EXP(-L$25/($B86+273)/RGas)))</f>
        <v>-2.6473245021354642E-3</v>
      </c>
      <c r="M86" s="73">
        <f ca="1">IF(M$2=0,0,M$22*EXP(M$23/($B86+273)/RGas)*(OFFSET('Composition%'!$B56,0,M$13)*OFFSET('Composition%'!$B56,0,M$14)))-IF(M$2=2,0,OFFSET('Composition%'!$B56,0,M$17)*OFFSET('Composition%'!$B56,0,M$18)*(M$24*EXP(-M$25/($B86+273)/RGas)))</f>
        <v>0</v>
      </c>
      <c r="N86" s="179"/>
      <c r="O86" s="73">
        <f ca="1">IF(O$2=0,0,O$22*EXP(O$23/($B86+273)/RGas)*(OFFSET('Composition%'!$B56,0,O$13)*OFFSET('Composition%'!$B56,0,O$14)))-IF(O$2=2,0,OFFSET('Composition%'!$B56,0,O$17)*OFFSET('Composition%'!$B56,0,O$18)*(O$24*EXP(-O$25/($B86+273)/RGas)))</f>
        <v>0</v>
      </c>
      <c r="P86" s="73">
        <f ca="1">IF(P$2=0,0,P$22*EXP(P$23/($B86+273)/RGas)*(OFFSET('Composition%'!$B56,0,P$13)*OFFSET('Composition%'!$B56,0,P$14)))-IF(P$2=2,0,OFFSET('Composition%'!$B56,0,P$17)*OFFSET('Composition%'!$B56,0,P$18)*(P$24*EXP(-P$25/($B86+273)/RGas)))</f>
        <v>1.0103534600885609E-2</v>
      </c>
      <c r="Q86" s="73">
        <f ca="1">IF(Q$2=0,0,Q$22*EXP(Q$23/($B86+273)/RGas)*(OFFSET('Composition%'!$B56,0,Q$13)*OFFSET('Composition%'!$B56,0,Q$14)))-IF(Q$2=2,0,OFFSET('Composition%'!$B56,0,Q$17)*OFFSET('Composition%'!$B56,0,Q$18)*(Q$24*EXP(-Q$25/($B86+273)/RGas)))</f>
        <v>6.0988323924359273E-5</v>
      </c>
      <c r="R86" s="73">
        <f ca="1">IF(R$2=0,0,R$22*EXP(R$23/($B86+273)/RGas)*(OFFSET('Composition%'!$B56,0,R$13)*OFFSET('Composition%'!$B56,0,R$14)))-IF(R$2=2,0,OFFSET('Composition%'!$B56,0,R$17)*OFFSET('Composition%'!$B56,0,R$18)*(R$24*EXP(-R$25/($B86+273)/RGas)))</f>
        <v>1.2305571987315686E-5</v>
      </c>
      <c r="S86" s="73"/>
      <c r="T86" s="73">
        <f ca="1">IF(T$2=0,0,T$22*EXP(T$23/($B86+273)/RGas)*(OFFSET('Composition%'!$B56,0,T$13)*OFFSET('Composition%'!$B56,0,T$14)))-IF(T$2=2,0,OFFSET('Composition%'!$B56,0,T$17)*OFFSET('Composition%'!$B56,0,T$18)*(T$24*EXP(-T$25/($B86+273)/RGas)))</f>
        <v>6.6540977139343009E-4</v>
      </c>
      <c r="U86" s="73">
        <f ca="1">IF(U$2=0,0,U$22*EXP(U$23/($B86+273)/RGas)*(OFFSET('Composition%'!$B56,0,U$13)*OFFSET('Composition%'!$B56,0,U$14)))-IF(U$2=2,0,OFFSET('Composition%'!$B56,0,U$17)*OFFSET('Composition%'!$B56,0,U$18)*(U$24*EXP(-U$25/($B86+273)/RGas)))</f>
        <v>1.1693899399898727E-5</v>
      </c>
      <c r="V86" s="73">
        <f ca="1">IF(V$2=0,0,V$22*EXP(V$23/($B86+273)/RGas)*(OFFSET('Composition%'!$B56,0,V$13)*OFFSET('Composition%'!$B56,0,V$14)))-IF(V$2=2,0,OFFSET('Composition%'!$B56,0,V$17)*OFFSET('Composition%'!$B56,0,V$18)*(V$24*EXP(-V$25/($B86+273)/RGas)))</f>
        <v>0</v>
      </c>
      <c r="W86" s="73">
        <f ca="1">IF(W$2=0,0,W$22*EXP(W$23/($B86+273)/RGas)*(OFFSET('Composition%'!$B56,0,W$13)*OFFSET('Composition%'!$B56,0,W$14)))-IF(W$2=2,0,OFFSET('Composition%'!$B56,0,W$17)*OFFSET('Composition%'!$B56,0,W$18)*(W$24*EXP(-W$25/($B86+273)/RGas)))</f>
        <v>0</v>
      </c>
      <c r="X86" s="73">
        <f ca="1">IF(X$2=0,0,X$22*EXP(X$23/($B86+273)/RGas)*(OFFSET('Composition%'!$B56,0,X$13)*OFFSET('Composition%'!$B56,0,X$14)))-IF(X$2=2,0,OFFSET('Composition%'!$B56,0,X$17)*OFFSET('Composition%'!$B56,0,X$18)*(X$24*EXP(-X$25/($B86+273)/RGas)))</f>
        <v>2.5271228733501139E-8</v>
      </c>
      <c r="Y86" s="73">
        <f ca="1">IF(Y$2=0,0,Y$22*EXP(Y$23/($B86+273)/RGas)*(OFFSET('Composition%'!$B56,0,Y$13)*OFFSET('Composition%'!$B56,0,Y$14)))-IF(Y$2=2,0,OFFSET('Composition%'!$B56,0,Y$17)*OFFSET('Composition%'!$B56,0,Y$18)*(Y$24*EXP(-Y$25/($B86+273)/RGas)))</f>
        <v>1.2507764328562794E-9</v>
      </c>
      <c r="Z86" s="73">
        <f ca="1">IF(Z$2=0,0,Z$22*EXP(Z$23/($B86+273)/RGas)*(OFFSET('Composition%'!$B56,0,Z$13)*OFFSET('Composition%'!$B56,0,Z$14)))-IF(Z$2=2,0,OFFSET('Composition%'!$B56,0,Z$17)*OFFSET('Composition%'!$B56,0,Z$18)*(Z$24*EXP(-Z$25/($B86+273)/RGas)))</f>
        <v>0</v>
      </c>
      <c r="AA86" s="73">
        <f ca="1">IF(AA$2=0,0,AA$22*EXP(AA$23/($B86+273)/RGas)*(OFFSET('Composition%'!$B56,0,AA$13)*OFFSET('Composition%'!$B56,0,AA$14)))-IF(AA$2=2,0,OFFSET('Composition%'!$B56,0,AA$17)*OFFSET('Composition%'!$B56,0,AA$18)*(AA$24*EXP(-AA$25/($B86+273)/RGas)))</f>
        <v>0</v>
      </c>
      <c r="AB86" s="73">
        <f ca="1">IF(AB$2=0,0,AB$22*EXP(AB$23/($B86+273)/RGas)*(OFFSET('Composition%'!$B56,0,AB$13)*OFFSET('Composition%'!$B56,0,AB$14)))-IF(AB$2=2,0,OFFSET('Composition%'!$B56,0,AB$17)*OFFSET('Composition%'!$B56,0,AB$18)*(AB$24*EXP(-AB$25/($B86+273)/RGas)))</f>
        <v>0</v>
      </c>
      <c r="AC86" s="73">
        <f ca="1">IF(AC$2=0,0,AC$22*EXP(AC$23/($B86+273)/RGas)*(OFFSET('Composition%'!$B56,0,AC$13)*OFFSET('Composition%'!$B56,0,AC$14)))-IF(AC$2=2,0,OFFSET('Composition%'!$B56,0,AC$17)*OFFSET('Composition%'!$B56,0,AC$18)*(AC$24*EXP(-AC$25/($B86+273)/RGas)))</f>
        <v>0</v>
      </c>
      <c r="AD86" s="73">
        <f ca="1">IF(AD$2=0,0,AD$22*EXP(AD$23/($B86+273)/RGas)*(OFFSET('Composition%'!$B56,0,AD$13)*OFFSET('Composition%'!$B56,0,AD$14)))-IF(AD$2=2,0,OFFSET('Composition%'!$B56,0,AD$17)*OFFSET('Composition%'!$B56,0,AD$18)*(AD$24*EXP(-AD$25/($B86+273)/RGas)))</f>
        <v>0</v>
      </c>
      <c r="AE86" s="73">
        <f ca="1">IF(AE$2=0,0,AE$22*EXP(AE$23/($B86+273)/RGas)*(OFFSET('Composition%'!$B56,0,AE$13)*OFFSET('Composition%'!$B56,0,AE$14)))-IF(AE$2=2,0,OFFSET('Composition%'!$B56,0,AE$17)*OFFSET('Composition%'!$B56,0,AE$18)*(AE$24*EXP(-AE$25/($B86+273)/RGas)))</f>
        <v>0</v>
      </c>
      <c r="AF86" s="73"/>
      <c r="AG86" s="73">
        <f ca="1">IF(AG$2=0,0,AG$22*EXP(AG$23/($B86+273)/RGas)*(OFFSET('Composition%'!$B56,0,AG$13)*OFFSET('Composition%'!$B56,0,AG$14)))-IF(AG$2=2,0,OFFSET('Composition%'!$B56,0,AG$17)*OFFSET('Composition%'!$B56,0,AG$18)*(AG$24*EXP(-AG$25/($B86+273)/RGas)))</f>
        <v>0</v>
      </c>
      <c r="AH86" s="73">
        <f ca="1">IF(AH$2=0,0,AH$22*EXP(AH$23/($B86+273)/RGas)*(OFFSET('Composition%'!$B56,0,AH$13)*OFFSET('Composition%'!$B56,0,AH$14)))-IF(AH$2=2,0,OFFSET('Composition%'!$B56,0,AH$17)*OFFSET('Composition%'!$B56,0,AH$18)*(AH$24*EXP(-AH$25/($B86+273)/RGas)))</f>
        <v>0</v>
      </c>
      <c r="AI86" s="73">
        <f ca="1">IF(AI$2=0,0,AI$22*EXP(AI$23/($B86+273)/RGas)*(OFFSET('Composition%'!$B56,0,AI$13)*OFFSET('Composition%'!$B56,0,AI$14)))-IF(AI$2=2,0,OFFSET('Composition%'!$B56,0,AI$17)*OFFSET('Composition%'!$B56,0,AI$18)*(AI$24*EXP(-AI$25/($B86+273)/RGas)))</f>
        <v>0</v>
      </c>
      <c r="AJ86" s="73">
        <f ca="1">IF(AJ$2=0,0,AJ$22*EXP(AJ$23/($B86+273)/RGas)*(OFFSET('Composition%'!$B56,0,AJ$13)*OFFSET('Composition%'!$B56,0,AJ$14)))-IF(AJ$2=2,0,OFFSET('Composition%'!$B56,0,AJ$17)*OFFSET('Composition%'!$B56,0,AJ$18)*(AJ$24*EXP(-AJ$25/($B86+273)/RGas)))</f>
        <v>0</v>
      </c>
      <c r="AK86" s="73">
        <f ca="1">IF(AK$2=0,0,AK$22*EXP(AK$23/($B86+273)/RGas)*(OFFSET('Composition%'!$B56,0,AK$13)*OFFSET('Composition%'!$B56,0,AK$14)))-IF(AK$2=2,0,OFFSET('Composition%'!$B56,0,AK$17)*OFFSET('Composition%'!$B56,0,AK$18)*(AK$24*EXP(-AK$25/($B86+273)/RGas)))</f>
        <v>0</v>
      </c>
      <c r="AL86" s="73">
        <f ca="1">IF(AL$2=0,0,AL$22*EXP(AL$23/($B86+273)/RGas)*(OFFSET('Composition%'!$B56,0,AL$13)*OFFSET('Composition%'!$B56,0,AL$14)))-IF(AL$2=2,0,OFFSET('Composition%'!$B56,0,AL$17)*OFFSET('Composition%'!$B56,0,AL$18)*(AL$24*EXP(-AL$25/($B86+273)/RGas)))</f>
        <v>0</v>
      </c>
      <c r="AM86" s="73"/>
      <c r="AN86" s="73">
        <f ca="1">IF(AN$2=0,0,AN$22*EXP(AN$23/($B86+273)/RGas)*(OFFSET('Composition%'!$B56,0,AN$13)*OFFSET('Composition%'!$B56,0,AN$14)))-IF(AN$2=2,0,OFFSET('Composition%'!$B56,0,AN$17)*OFFSET('Composition%'!$B56,0,AN$18)*(AN$24*EXP(-AN$25/($B86+273)/RGas)))</f>
        <v>0</v>
      </c>
      <c r="AO86" s="73">
        <f ca="1">IF(AO$2=0,0,AO$22*EXP(AO$23/($B86+273)/RGas)*(OFFSET('Composition%'!$B56,0,AO$13)*OFFSET('Composition%'!$B56,0,AO$14)))-IF(AO$2=2,0,OFFSET('Composition%'!$B56,0,AO$17)*OFFSET('Composition%'!$B56,0,AO$18)*(AO$24*EXP(-AO$25/($B86+273)/RGas)))</f>
        <v>0</v>
      </c>
      <c r="AP86" s="73">
        <f ca="1">IF(AP$2=0,0,AP$22*EXP(AP$23/($B86+273)/RGas)*(OFFSET('Composition%'!$B56,0,AP$13)*OFFSET('Composition%'!$B56,0,AP$14)))-IF(AP$2=2,0,OFFSET('Composition%'!$B56,0,AP$17)*OFFSET('Composition%'!$B56,0,AP$18)*(AP$24*EXP(-AP$25/($B86+273)/RGas)))</f>
        <v>2.7004564996092755E-12</v>
      </c>
      <c r="AQ86" s="73">
        <f ca="1">IF(AQ$2=0,0,AQ$22*EXP(AQ$23/($B86+273)/RGas)*(OFFSET('Composition%'!$B56,0,AQ$13)*OFFSET('Composition%'!$B56,0,AQ$14)))-IF(AQ$2=2,0,OFFSET('Composition%'!$B56,0,AQ$17)*OFFSET('Composition%'!$B56,0,AQ$18)*(AQ$24*EXP(-AQ$25/($B86+273)/RGas)))</f>
        <v>0</v>
      </c>
      <c r="AR86" s="73">
        <f ca="1">IF(AR$2=0,0,AR$22*EXP(AR$23/($B86+273)/RGas)*(OFFSET('Composition%'!$B56,0,AR$13)*OFFSET('Composition%'!$B56,0,AR$14)))-IF(AR$2=2,0,OFFSET('Composition%'!$B56,0,AR$17)*OFFSET('Composition%'!$B56,0,AR$18)*(AR$24*EXP(-AR$25/($B86+273)/RGas)))</f>
        <v>0</v>
      </c>
      <c r="AS86" s="73"/>
    </row>
    <row r="87" spans="1:45">
      <c r="A87" s="3">
        <f t="shared" si="21"/>
        <v>2.7499999999999982</v>
      </c>
      <c r="B87" s="60">
        <f ca="1">'Composition%'!B57</f>
        <v>414.03149511403205</v>
      </c>
      <c r="C87">
        <f t="shared" si="20"/>
        <v>30</v>
      </c>
      <c r="D87" s="4" t="e">
        <f ca="1">('Composition%'!BV57*ReactionRateK1!C87)^3</f>
        <v>#DIV/0!</v>
      </c>
      <c r="E87" s="4"/>
      <c r="F87" s="73">
        <f ca="1">IF(F$2=0,0,F$22*EXP(F$23/($B87+273)/RGas)*(OFFSET('Composition%'!$B57,0,F$13)*OFFSET('Composition%'!$B57,0,F$14)))-IF(F$2=2,0,OFFSET('Composition%'!$B57,0,F$17)*OFFSET('Composition%'!$B57,0,F$18)*(F$24*EXP(-F$25/($B87+273)/RGas)))</f>
        <v>3.2402316871782363E-3</v>
      </c>
      <c r="G87" s="73">
        <f ca="1">IF(G$2=0,0,G$22*EXP(G$23/($B87+273)/RGas)*(OFFSET('Composition%'!$B57,0,G$13)*OFFSET('Composition%'!$B57,0,G$14)))-IF(G$2=2,0,OFFSET('Composition%'!$B57,0,G$17)*OFFSET('Composition%'!$B57,0,G$18)*(G$24*EXP(-G$25/($B87+273)/RGas)))</f>
        <v>1.255159805563855E-3</v>
      </c>
      <c r="H87" s="73">
        <f ca="1">IF(H$2=0,0,H$22*EXP(H$23/($B87+273)/RGas)*(OFFSET('Composition%'!$B57,0,H$13)*OFFSET('Composition%'!$B57,0,H$14)))-IF(H$2=2,0,OFFSET('Composition%'!$B57,0,H$17)*OFFSET('Composition%'!$B57,0,H$18)*(H$24*EXP(-H$25/($B87+273)/RGas)))</f>
        <v>-2.5173186191686687E-6</v>
      </c>
      <c r="I87" s="73">
        <f ca="1">IF(I$2=0,0,I$22*EXP(I$23/($B87+273)/RGas)*(OFFSET('Composition%'!$B57,0,I$13)*OFFSET('Composition%'!$B57,0,I$14)))-IF(I$2=2,0,OFFSET('Composition%'!$B57,0,I$17)*OFFSET('Composition%'!$B57,0,I$18)*(I$24*EXP(-I$25/($B87+273)/RGas)))</f>
        <v>-1.3359626241549854E-6</v>
      </c>
      <c r="J87" s="73"/>
      <c r="K87" s="73">
        <f ca="1">IF(K$2=0,0,K$22*EXP(K$23/($B87+273)/RGas)*(OFFSET('Composition%'!$B57,0,K$13)*OFFSET('Composition%'!$B57,0,K$14)))-IF(K$2=2,0,OFFSET('Composition%'!$B57,0,K$17)*OFFSET('Composition%'!$B57,0,K$18)*(K$24*EXP(-K$25/($B87+273)/RGas)))</f>
        <v>1.4111400057145042E-2</v>
      </c>
      <c r="L87" s="73">
        <f ca="1">IF(L$2=0,0,L$22*EXP(L$23/($B87+273)/RGas)*(OFFSET('Composition%'!$B57,0,L$13)*OFFSET('Composition%'!$B57,0,L$14)))-IF(L$2=2,0,OFFSET('Composition%'!$B57,0,L$17)*OFFSET('Composition%'!$B57,0,L$18)*(L$24*EXP(-L$25/($B87+273)/RGas)))</f>
        <v>-2.6031501819130704E-3</v>
      </c>
      <c r="M87" s="73">
        <f ca="1">IF(M$2=0,0,M$22*EXP(M$23/($B87+273)/RGas)*(OFFSET('Composition%'!$B57,0,M$13)*OFFSET('Composition%'!$B57,0,M$14)))-IF(M$2=2,0,OFFSET('Composition%'!$B57,0,M$17)*OFFSET('Composition%'!$B57,0,M$18)*(M$24*EXP(-M$25/($B87+273)/RGas)))</f>
        <v>0</v>
      </c>
      <c r="N87" s="179"/>
      <c r="O87" s="73">
        <f ca="1">IF(O$2=0,0,O$22*EXP(O$23/($B87+273)/RGas)*(OFFSET('Composition%'!$B57,0,O$13)*OFFSET('Composition%'!$B57,0,O$14)))-IF(O$2=2,0,OFFSET('Composition%'!$B57,0,O$17)*OFFSET('Composition%'!$B57,0,O$18)*(O$24*EXP(-O$25/($B87+273)/RGas)))</f>
        <v>0</v>
      </c>
      <c r="P87" s="73">
        <f ca="1">IF(P$2=0,0,P$22*EXP(P$23/($B87+273)/RGas)*(OFFSET('Composition%'!$B57,0,P$13)*OFFSET('Composition%'!$B57,0,P$14)))-IF(P$2=2,0,OFFSET('Composition%'!$B57,0,P$17)*OFFSET('Composition%'!$B57,0,P$18)*(P$24*EXP(-P$25/($B87+273)/RGas)))</f>
        <v>1.013390010261286E-2</v>
      </c>
      <c r="Q87" s="73">
        <f ca="1">IF(Q$2=0,0,Q$22*EXP(Q$23/($B87+273)/RGas)*(OFFSET('Composition%'!$B57,0,Q$13)*OFFSET('Composition%'!$B57,0,Q$14)))-IF(Q$2=2,0,OFFSET('Composition%'!$B57,0,Q$17)*OFFSET('Composition%'!$B57,0,Q$18)*(Q$24*EXP(-Q$25/($B87+273)/RGas)))</f>
        <v>6.2291958241960624E-5</v>
      </c>
      <c r="R87" s="73">
        <f ca="1">IF(R$2=0,0,R$22*EXP(R$23/($B87+273)/RGas)*(OFFSET('Composition%'!$B57,0,R$13)*OFFSET('Composition%'!$B57,0,R$14)))-IF(R$2=2,0,OFFSET('Composition%'!$B57,0,R$17)*OFFSET('Composition%'!$B57,0,R$18)*(R$24*EXP(-R$25/($B87+273)/RGas)))</f>
        <v>1.2798140445089716E-5</v>
      </c>
      <c r="S87" s="73"/>
      <c r="T87" s="73">
        <f ca="1">IF(T$2=0,0,T$22*EXP(T$23/($B87+273)/RGas)*(OFFSET('Composition%'!$B57,0,T$13)*OFFSET('Composition%'!$B57,0,T$14)))-IF(T$2=2,0,OFFSET('Composition%'!$B57,0,T$17)*OFFSET('Composition%'!$B57,0,T$18)*(T$24*EXP(-T$25/($B87+273)/RGas)))</f>
        <v>6.2255737883150114E-4</v>
      </c>
      <c r="U87" s="73">
        <f ca="1">IF(U$2=0,0,U$22*EXP(U$23/($B87+273)/RGas)*(OFFSET('Composition%'!$B57,0,U$13)*OFFSET('Composition%'!$B57,0,U$14)))-IF(U$2=2,0,OFFSET('Composition%'!$B57,0,U$17)*OFFSET('Composition%'!$B57,0,U$18)*(U$24*EXP(-U$25/($B87+273)/RGas)))</f>
        <v>1.059560643532113E-5</v>
      </c>
      <c r="V87" s="73">
        <f ca="1">IF(V$2=0,0,V$22*EXP(V$23/($B87+273)/RGas)*(OFFSET('Composition%'!$B57,0,V$13)*OFFSET('Composition%'!$B57,0,V$14)))-IF(V$2=2,0,OFFSET('Composition%'!$B57,0,V$17)*OFFSET('Composition%'!$B57,0,V$18)*(V$24*EXP(-V$25/($B87+273)/RGas)))</f>
        <v>0</v>
      </c>
      <c r="W87" s="73">
        <f ca="1">IF(W$2=0,0,W$22*EXP(W$23/($B87+273)/RGas)*(OFFSET('Composition%'!$B57,0,W$13)*OFFSET('Composition%'!$B57,0,W$14)))-IF(W$2=2,0,OFFSET('Composition%'!$B57,0,W$17)*OFFSET('Composition%'!$B57,0,W$18)*(W$24*EXP(-W$25/($B87+273)/RGas)))</f>
        <v>0</v>
      </c>
      <c r="X87" s="73">
        <f ca="1">IF(X$2=0,0,X$22*EXP(X$23/($B87+273)/RGas)*(OFFSET('Composition%'!$B57,0,X$13)*OFFSET('Composition%'!$B57,0,X$14)))-IF(X$2=2,0,OFFSET('Composition%'!$B57,0,X$17)*OFFSET('Composition%'!$B57,0,X$18)*(X$24*EXP(-X$25/($B87+273)/RGas)))</f>
        <v>2.5247359909143444E-8</v>
      </c>
      <c r="Y87" s="73">
        <f ca="1">IF(Y$2=0,0,Y$22*EXP(Y$23/($B87+273)/RGas)*(OFFSET('Composition%'!$B57,0,Y$13)*OFFSET('Composition%'!$B57,0,Y$14)))-IF(Y$2=2,0,OFFSET('Composition%'!$B57,0,Y$17)*OFFSET('Composition%'!$B57,0,Y$18)*(Y$24*EXP(-Y$25/($B87+273)/RGas)))</f>
        <v>1.2495950671497907E-9</v>
      </c>
      <c r="Z87" s="73">
        <f ca="1">IF(Z$2=0,0,Z$22*EXP(Z$23/($B87+273)/RGas)*(OFFSET('Composition%'!$B57,0,Z$13)*OFFSET('Composition%'!$B57,0,Z$14)))-IF(Z$2=2,0,OFFSET('Composition%'!$B57,0,Z$17)*OFFSET('Composition%'!$B57,0,Z$18)*(Z$24*EXP(-Z$25/($B87+273)/RGas)))</f>
        <v>0</v>
      </c>
      <c r="AA87" s="73">
        <f ca="1">IF(AA$2=0,0,AA$22*EXP(AA$23/($B87+273)/RGas)*(OFFSET('Composition%'!$B57,0,AA$13)*OFFSET('Composition%'!$B57,0,AA$14)))-IF(AA$2=2,0,OFFSET('Composition%'!$B57,0,AA$17)*OFFSET('Composition%'!$B57,0,AA$18)*(AA$24*EXP(-AA$25/($B87+273)/RGas)))</f>
        <v>0</v>
      </c>
      <c r="AB87" s="73">
        <f ca="1">IF(AB$2=0,0,AB$22*EXP(AB$23/($B87+273)/RGas)*(OFFSET('Composition%'!$B57,0,AB$13)*OFFSET('Composition%'!$B57,0,AB$14)))-IF(AB$2=2,0,OFFSET('Composition%'!$B57,0,AB$17)*OFFSET('Composition%'!$B57,0,AB$18)*(AB$24*EXP(-AB$25/($B87+273)/RGas)))</f>
        <v>0</v>
      </c>
      <c r="AC87" s="73">
        <f ca="1">IF(AC$2=0,0,AC$22*EXP(AC$23/($B87+273)/RGas)*(OFFSET('Composition%'!$B57,0,AC$13)*OFFSET('Composition%'!$B57,0,AC$14)))-IF(AC$2=2,0,OFFSET('Composition%'!$B57,0,AC$17)*OFFSET('Composition%'!$B57,0,AC$18)*(AC$24*EXP(-AC$25/($B87+273)/RGas)))</f>
        <v>0</v>
      </c>
      <c r="AD87" s="73">
        <f ca="1">IF(AD$2=0,0,AD$22*EXP(AD$23/($B87+273)/RGas)*(OFFSET('Composition%'!$B57,0,AD$13)*OFFSET('Composition%'!$B57,0,AD$14)))-IF(AD$2=2,0,OFFSET('Composition%'!$B57,0,AD$17)*OFFSET('Composition%'!$B57,0,AD$18)*(AD$24*EXP(-AD$25/($B87+273)/RGas)))</f>
        <v>0</v>
      </c>
      <c r="AE87" s="73">
        <f ca="1">IF(AE$2=0,0,AE$22*EXP(AE$23/($B87+273)/RGas)*(OFFSET('Composition%'!$B57,0,AE$13)*OFFSET('Composition%'!$B57,0,AE$14)))-IF(AE$2=2,0,OFFSET('Composition%'!$B57,0,AE$17)*OFFSET('Composition%'!$B57,0,AE$18)*(AE$24*EXP(-AE$25/($B87+273)/RGas)))</f>
        <v>0</v>
      </c>
      <c r="AF87" s="73"/>
      <c r="AG87" s="73">
        <f ca="1">IF(AG$2=0,0,AG$22*EXP(AG$23/($B87+273)/RGas)*(OFFSET('Composition%'!$B57,0,AG$13)*OFFSET('Composition%'!$B57,0,AG$14)))-IF(AG$2=2,0,OFFSET('Composition%'!$B57,0,AG$17)*OFFSET('Composition%'!$B57,0,AG$18)*(AG$24*EXP(-AG$25/($B87+273)/RGas)))</f>
        <v>0</v>
      </c>
      <c r="AH87" s="73">
        <f ca="1">IF(AH$2=0,0,AH$22*EXP(AH$23/($B87+273)/RGas)*(OFFSET('Composition%'!$B57,0,AH$13)*OFFSET('Composition%'!$B57,0,AH$14)))-IF(AH$2=2,0,OFFSET('Composition%'!$B57,0,AH$17)*OFFSET('Composition%'!$B57,0,AH$18)*(AH$24*EXP(-AH$25/($B87+273)/RGas)))</f>
        <v>0</v>
      </c>
      <c r="AI87" s="73">
        <f ca="1">IF(AI$2=0,0,AI$22*EXP(AI$23/($B87+273)/RGas)*(OFFSET('Composition%'!$B57,0,AI$13)*OFFSET('Composition%'!$B57,0,AI$14)))-IF(AI$2=2,0,OFFSET('Composition%'!$B57,0,AI$17)*OFFSET('Composition%'!$B57,0,AI$18)*(AI$24*EXP(-AI$25/($B87+273)/RGas)))</f>
        <v>0</v>
      </c>
      <c r="AJ87" s="73">
        <f ca="1">IF(AJ$2=0,0,AJ$22*EXP(AJ$23/($B87+273)/RGas)*(OFFSET('Composition%'!$B57,0,AJ$13)*OFFSET('Composition%'!$B57,0,AJ$14)))-IF(AJ$2=2,0,OFFSET('Composition%'!$B57,0,AJ$17)*OFFSET('Composition%'!$B57,0,AJ$18)*(AJ$24*EXP(-AJ$25/($B87+273)/RGas)))</f>
        <v>0</v>
      </c>
      <c r="AK87" s="73">
        <f ca="1">IF(AK$2=0,0,AK$22*EXP(AK$23/($B87+273)/RGas)*(OFFSET('Composition%'!$B57,0,AK$13)*OFFSET('Composition%'!$B57,0,AK$14)))-IF(AK$2=2,0,OFFSET('Composition%'!$B57,0,AK$17)*OFFSET('Composition%'!$B57,0,AK$18)*(AK$24*EXP(-AK$25/($B87+273)/RGas)))</f>
        <v>0</v>
      </c>
      <c r="AL87" s="73">
        <f ca="1">IF(AL$2=0,0,AL$22*EXP(AL$23/($B87+273)/RGas)*(OFFSET('Composition%'!$B57,0,AL$13)*OFFSET('Composition%'!$B57,0,AL$14)))-IF(AL$2=2,0,OFFSET('Composition%'!$B57,0,AL$17)*OFFSET('Composition%'!$B57,0,AL$18)*(AL$24*EXP(-AL$25/($B87+273)/RGas)))</f>
        <v>0</v>
      </c>
      <c r="AM87" s="73"/>
      <c r="AN87" s="73">
        <f ca="1">IF(AN$2=0,0,AN$22*EXP(AN$23/($B87+273)/RGas)*(OFFSET('Composition%'!$B57,0,AN$13)*OFFSET('Composition%'!$B57,0,AN$14)))-IF(AN$2=2,0,OFFSET('Composition%'!$B57,0,AN$17)*OFFSET('Composition%'!$B57,0,AN$18)*(AN$24*EXP(-AN$25/($B87+273)/RGas)))</f>
        <v>0</v>
      </c>
      <c r="AO87" s="73">
        <f ca="1">IF(AO$2=0,0,AO$22*EXP(AO$23/($B87+273)/RGas)*(OFFSET('Composition%'!$B57,0,AO$13)*OFFSET('Composition%'!$B57,0,AO$14)))-IF(AO$2=2,0,OFFSET('Composition%'!$B57,0,AO$17)*OFFSET('Composition%'!$B57,0,AO$18)*(AO$24*EXP(-AO$25/($B87+273)/RGas)))</f>
        <v>0</v>
      </c>
      <c r="AP87" s="73">
        <f ca="1">IF(AP$2=0,0,AP$22*EXP(AP$23/($B87+273)/RGas)*(OFFSET('Composition%'!$B57,0,AP$13)*OFFSET('Composition%'!$B57,0,AP$14)))-IF(AP$2=2,0,OFFSET('Composition%'!$B57,0,AP$17)*OFFSET('Composition%'!$B57,0,AP$18)*(AP$24*EXP(-AP$25/($B87+273)/RGas)))</f>
        <v>2.7008955002077841E-12</v>
      </c>
      <c r="AQ87" s="73">
        <f ca="1">IF(AQ$2=0,0,AQ$22*EXP(AQ$23/($B87+273)/RGas)*(OFFSET('Composition%'!$B57,0,AQ$13)*OFFSET('Composition%'!$B57,0,AQ$14)))-IF(AQ$2=2,0,OFFSET('Composition%'!$B57,0,AQ$17)*OFFSET('Composition%'!$B57,0,AQ$18)*(AQ$24*EXP(-AQ$25/($B87+273)/RGas)))</f>
        <v>0</v>
      </c>
      <c r="AR87" s="73">
        <f ca="1">IF(AR$2=0,0,AR$22*EXP(AR$23/($B87+273)/RGas)*(OFFSET('Composition%'!$B57,0,AR$13)*OFFSET('Composition%'!$B57,0,AR$14)))-IF(AR$2=2,0,OFFSET('Composition%'!$B57,0,AR$17)*OFFSET('Composition%'!$B57,0,AR$18)*(AR$24*EXP(-AR$25/($B87+273)/RGas)))</f>
        <v>0</v>
      </c>
      <c r="AS87" s="73"/>
    </row>
    <row r="88" spans="1:45">
      <c r="A88" s="3">
        <f t="shared" si="21"/>
        <v>2.799999999999998</v>
      </c>
      <c r="B88" s="60">
        <f ca="1">'Composition%'!B58</f>
        <v>414.06150169624493</v>
      </c>
      <c r="C88">
        <f t="shared" si="20"/>
        <v>30</v>
      </c>
      <c r="D88" s="4" t="e">
        <f ca="1">('Composition%'!BV58*ReactionRateK1!C88)^3</f>
        <v>#DIV/0!</v>
      </c>
      <c r="E88" s="4"/>
      <c r="F88" s="73">
        <f ca="1">IF(F$2=0,0,F$22*EXP(F$23/($B88+273)/RGas)*(OFFSET('Composition%'!$B58,0,F$13)*OFFSET('Composition%'!$B58,0,F$14)))-IF(F$2=2,0,OFFSET('Composition%'!$B58,0,F$17)*OFFSET('Composition%'!$B58,0,F$18)*(F$24*EXP(-F$25/($B88+273)/RGas)))</f>
        <v>3.1777981812447153E-3</v>
      </c>
      <c r="G88" s="73">
        <f ca="1">IF(G$2=0,0,G$22*EXP(G$23/($B88+273)/RGas)*(OFFSET('Composition%'!$B58,0,G$13)*OFFSET('Composition%'!$B58,0,G$14)))-IF(G$2=2,0,OFFSET('Composition%'!$B58,0,G$17)*OFFSET('Composition%'!$B58,0,G$18)*(G$24*EXP(-G$25/($B88+273)/RGas)))</f>
        <v>1.2327375995640944E-3</v>
      </c>
      <c r="H88" s="73">
        <f ca="1">IF(H$2=0,0,H$22*EXP(H$23/($B88+273)/RGas)*(OFFSET('Composition%'!$B58,0,H$13)*OFFSET('Composition%'!$B58,0,H$14)))-IF(H$2=2,0,OFFSET('Composition%'!$B58,0,H$17)*OFFSET('Composition%'!$B58,0,H$18)*(H$24*EXP(-H$25/($B88+273)/RGas)))</f>
        <v>-2.5241266456581172E-6</v>
      </c>
      <c r="I88" s="73">
        <f ca="1">IF(I$2=0,0,I$22*EXP(I$23/($B88+273)/RGas)*(OFFSET('Composition%'!$B58,0,I$13)*OFFSET('Composition%'!$B58,0,I$14)))-IF(I$2=2,0,OFFSET('Composition%'!$B58,0,I$17)*OFFSET('Composition%'!$B58,0,I$18)*(I$24*EXP(-I$25/($B88+273)/RGas)))</f>
        <v>3.091908252054127E-7</v>
      </c>
      <c r="J88" s="73"/>
      <c r="K88" s="73">
        <f ca="1">IF(K$2=0,0,K$22*EXP(K$23/($B88+273)/RGas)*(OFFSET('Composition%'!$B58,0,K$13)*OFFSET('Composition%'!$B58,0,K$14)))-IF(K$2=2,0,OFFSET('Composition%'!$B58,0,K$17)*OFFSET('Composition%'!$B58,0,K$18)*(K$24*EXP(-K$25/($B88+273)/RGas)))</f>
        <v>1.3844355653361506E-2</v>
      </c>
      <c r="L88" s="73">
        <f ca="1">IF(L$2=0,0,L$22*EXP(L$23/($B88+273)/RGas)*(OFFSET('Composition%'!$B58,0,L$13)*OFFSET('Composition%'!$B58,0,L$14)))-IF(L$2=2,0,OFFSET('Composition%'!$B58,0,L$17)*OFFSET('Composition%'!$B58,0,L$18)*(L$24*EXP(-L$25/($B88+273)/RGas)))</f>
        <v>-2.559483186009774E-3</v>
      </c>
      <c r="M88" s="73">
        <f ca="1">IF(M$2=0,0,M$22*EXP(M$23/($B88+273)/RGas)*(OFFSET('Composition%'!$B58,0,M$13)*OFFSET('Composition%'!$B58,0,M$14)))-IF(M$2=2,0,OFFSET('Composition%'!$B58,0,M$17)*OFFSET('Composition%'!$B58,0,M$18)*(M$24*EXP(-M$25/($B88+273)/RGas)))</f>
        <v>0</v>
      </c>
      <c r="N88" s="179"/>
      <c r="O88" s="73">
        <f ca="1">IF(O$2=0,0,O$22*EXP(O$23/($B88+273)/RGas)*(OFFSET('Composition%'!$B58,0,O$13)*OFFSET('Composition%'!$B58,0,O$14)))-IF(O$2=2,0,OFFSET('Composition%'!$B58,0,O$17)*OFFSET('Composition%'!$B58,0,O$18)*(O$24*EXP(-O$25/($B88+273)/RGas)))</f>
        <v>0</v>
      </c>
      <c r="P88" s="73">
        <f ca="1">IF(P$2=0,0,P$22*EXP(P$23/($B88+273)/RGas)*(OFFSET('Composition%'!$B58,0,P$13)*OFFSET('Composition%'!$B58,0,P$14)))-IF(P$2=2,0,OFFSET('Composition%'!$B58,0,P$17)*OFFSET('Composition%'!$B58,0,P$18)*(P$24*EXP(-P$25/($B88+273)/RGas)))</f>
        <v>1.0158458820328564E-2</v>
      </c>
      <c r="Q88" s="73">
        <f ca="1">IF(Q$2=0,0,Q$22*EXP(Q$23/($B88+273)/RGas)*(OFFSET('Composition%'!$B58,0,Q$13)*OFFSET('Composition%'!$B58,0,Q$14)))-IF(Q$2=2,0,OFFSET('Composition%'!$B58,0,Q$17)*OFFSET('Composition%'!$B58,0,Q$18)*(Q$24*EXP(-Q$25/($B88+273)/RGas)))</f>
        <v>6.3583790173685426E-5</v>
      </c>
      <c r="R88" s="73">
        <f ca="1">IF(R$2=0,0,R$22*EXP(R$23/($B88+273)/RGas)*(OFFSET('Composition%'!$B58,0,R$13)*OFFSET('Composition%'!$B58,0,R$14)))-IF(R$2=2,0,OFFSET('Composition%'!$B58,0,R$17)*OFFSET('Composition%'!$B58,0,R$18)*(R$24*EXP(-R$25/($B88+273)/RGas)))</f>
        <v>1.3298373856423055E-5</v>
      </c>
      <c r="S88" s="73"/>
      <c r="T88" s="73">
        <f ca="1">IF(T$2=0,0,T$22*EXP(T$23/($B88+273)/RGas)*(OFFSET('Composition%'!$B58,0,T$13)*OFFSET('Composition%'!$B58,0,T$14)))-IF(T$2=2,0,OFFSET('Composition%'!$B58,0,T$17)*OFFSET('Composition%'!$B58,0,T$18)*(T$24*EXP(-T$25/($B88+273)/RGas)))</f>
        <v>5.8243432560176501E-4</v>
      </c>
      <c r="U88" s="73">
        <f ca="1">IF(U$2=0,0,U$22*EXP(U$23/($B88+273)/RGas)*(OFFSET('Composition%'!$B58,0,U$13)*OFFSET('Composition%'!$B58,0,U$14)))-IF(U$2=2,0,OFFSET('Composition%'!$B58,0,U$17)*OFFSET('Composition%'!$B58,0,U$18)*(U$24*EXP(-U$25/($B88+273)/RGas)))</f>
        <v>9.6019769502549842E-6</v>
      </c>
      <c r="V88" s="73">
        <f ca="1">IF(V$2=0,0,V$22*EXP(V$23/($B88+273)/RGas)*(OFFSET('Composition%'!$B58,0,V$13)*OFFSET('Composition%'!$B58,0,V$14)))-IF(V$2=2,0,OFFSET('Composition%'!$B58,0,V$17)*OFFSET('Composition%'!$B58,0,V$18)*(V$24*EXP(-V$25/($B88+273)/RGas)))</f>
        <v>0</v>
      </c>
      <c r="W88" s="73">
        <f ca="1">IF(W$2=0,0,W$22*EXP(W$23/($B88+273)/RGas)*(OFFSET('Composition%'!$B58,0,W$13)*OFFSET('Composition%'!$B58,0,W$14)))-IF(W$2=2,0,OFFSET('Composition%'!$B58,0,W$17)*OFFSET('Composition%'!$B58,0,W$18)*(W$24*EXP(-W$25/($B88+273)/RGas)))</f>
        <v>0</v>
      </c>
      <c r="X88" s="73">
        <f ca="1">IF(X$2=0,0,X$22*EXP(X$23/($B88+273)/RGas)*(OFFSET('Composition%'!$B58,0,X$13)*OFFSET('Composition%'!$B58,0,X$14)))-IF(X$2=2,0,OFFSET('Composition%'!$B58,0,X$17)*OFFSET('Composition%'!$B58,0,X$18)*(X$24*EXP(-X$25/($B88+273)/RGas)))</f>
        <v>2.522504037116837E-8</v>
      </c>
      <c r="Y88" s="73">
        <f ca="1">IF(Y$2=0,0,Y$22*EXP(Y$23/($B88+273)/RGas)*(OFFSET('Composition%'!$B58,0,Y$13)*OFFSET('Composition%'!$B58,0,Y$14)))-IF(Y$2=2,0,OFFSET('Composition%'!$B58,0,Y$17)*OFFSET('Composition%'!$B58,0,Y$18)*(Y$24*EXP(-Y$25/($B88+273)/RGas)))</f>
        <v>1.2484903819607222E-9</v>
      </c>
      <c r="Z88" s="73">
        <f ca="1">IF(Z$2=0,0,Z$22*EXP(Z$23/($B88+273)/RGas)*(OFFSET('Composition%'!$B58,0,Z$13)*OFFSET('Composition%'!$B58,0,Z$14)))-IF(Z$2=2,0,OFFSET('Composition%'!$B58,0,Z$17)*OFFSET('Composition%'!$B58,0,Z$18)*(Z$24*EXP(-Z$25/($B88+273)/RGas)))</f>
        <v>0</v>
      </c>
      <c r="AA88" s="73">
        <f ca="1">IF(AA$2=0,0,AA$22*EXP(AA$23/($B88+273)/RGas)*(OFFSET('Composition%'!$B58,0,AA$13)*OFFSET('Composition%'!$B58,0,AA$14)))-IF(AA$2=2,0,OFFSET('Composition%'!$B58,0,AA$17)*OFFSET('Composition%'!$B58,0,AA$18)*(AA$24*EXP(-AA$25/($B88+273)/RGas)))</f>
        <v>0</v>
      </c>
      <c r="AB88" s="73">
        <f ca="1">IF(AB$2=0,0,AB$22*EXP(AB$23/($B88+273)/RGas)*(OFFSET('Composition%'!$B58,0,AB$13)*OFFSET('Composition%'!$B58,0,AB$14)))-IF(AB$2=2,0,OFFSET('Composition%'!$B58,0,AB$17)*OFFSET('Composition%'!$B58,0,AB$18)*(AB$24*EXP(-AB$25/($B88+273)/RGas)))</f>
        <v>0</v>
      </c>
      <c r="AC88" s="73">
        <f ca="1">IF(AC$2=0,0,AC$22*EXP(AC$23/($B88+273)/RGas)*(OFFSET('Composition%'!$B58,0,AC$13)*OFFSET('Composition%'!$B58,0,AC$14)))-IF(AC$2=2,0,OFFSET('Composition%'!$B58,0,AC$17)*OFFSET('Composition%'!$B58,0,AC$18)*(AC$24*EXP(-AC$25/($B88+273)/RGas)))</f>
        <v>0</v>
      </c>
      <c r="AD88" s="73">
        <f ca="1">IF(AD$2=0,0,AD$22*EXP(AD$23/($B88+273)/RGas)*(OFFSET('Composition%'!$B58,0,AD$13)*OFFSET('Composition%'!$B58,0,AD$14)))-IF(AD$2=2,0,OFFSET('Composition%'!$B58,0,AD$17)*OFFSET('Composition%'!$B58,0,AD$18)*(AD$24*EXP(-AD$25/($B88+273)/RGas)))</f>
        <v>0</v>
      </c>
      <c r="AE88" s="73">
        <f ca="1">IF(AE$2=0,0,AE$22*EXP(AE$23/($B88+273)/RGas)*(OFFSET('Composition%'!$B58,0,AE$13)*OFFSET('Composition%'!$B58,0,AE$14)))-IF(AE$2=2,0,OFFSET('Composition%'!$B58,0,AE$17)*OFFSET('Composition%'!$B58,0,AE$18)*(AE$24*EXP(-AE$25/($B88+273)/RGas)))</f>
        <v>0</v>
      </c>
      <c r="AF88" s="73"/>
      <c r="AG88" s="73">
        <f ca="1">IF(AG$2=0,0,AG$22*EXP(AG$23/($B88+273)/RGas)*(OFFSET('Composition%'!$B58,0,AG$13)*OFFSET('Composition%'!$B58,0,AG$14)))-IF(AG$2=2,0,OFFSET('Composition%'!$B58,0,AG$17)*OFFSET('Composition%'!$B58,0,AG$18)*(AG$24*EXP(-AG$25/($B88+273)/RGas)))</f>
        <v>0</v>
      </c>
      <c r="AH88" s="73">
        <f ca="1">IF(AH$2=0,0,AH$22*EXP(AH$23/($B88+273)/RGas)*(OFFSET('Composition%'!$B58,0,AH$13)*OFFSET('Composition%'!$B58,0,AH$14)))-IF(AH$2=2,0,OFFSET('Composition%'!$B58,0,AH$17)*OFFSET('Composition%'!$B58,0,AH$18)*(AH$24*EXP(-AH$25/($B88+273)/RGas)))</f>
        <v>0</v>
      </c>
      <c r="AI88" s="73">
        <f ca="1">IF(AI$2=0,0,AI$22*EXP(AI$23/($B88+273)/RGas)*(OFFSET('Composition%'!$B58,0,AI$13)*OFFSET('Composition%'!$B58,0,AI$14)))-IF(AI$2=2,0,OFFSET('Composition%'!$B58,0,AI$17)*OFFSET('Composition%'!$B58,0,AI$18)*(AI$24*EXP(-AI$25/($B88+273)/RGas)))</f>
        <v>0</v>
      </c>
      <c r="AJ88" s="73">
        <f ca="1">IF(AJ$2=0,0,AJ$22*EXP(AJ$23/($B88+273)/RGas)*(OFFSET('Composition%'!$B58,0,AJ$13)*OFFSET('Composition%'!$B58,0,AJ$14)))-IF(AJ$2=2,0,OFFSET('Composition%'!$B58,0,AJ$17)*OFFSET('Composition%'!$B58,0,AJ$18)*(AJ$24*EXP(-AJ$25/($B88+273)/RGas)))</f>
        <v>0</v>
      </c>
      <c r="AK88" s="73">
        <f ca="1">IF(AK$2=0,0,AK$22*EXP(AK$23/($B88+273)/RGas)*(OFFSET('Composition%'!$B58,0,AK$13)*OFFSET('Composition%'!$B58,0,AK$14)))-IF(AK$2=2,0,OFFSET('Composition%'!$B58,0,AK$17)*OFFSET('Composition%'!$B58,0,AK$18)*(AK$24*EXP(-AK$25/($B88+273)/RGas)))</f>
        <v>0</v>
      </c>
      <c r="AL88" s="73">
        <f ca="1">IF(AL$2=0,0,AL$22*EXP(AL$23/($B88+273)/RGas)*(OFFSET('Composition%'!$B58,0,AL$13)*OFFSET('Composition%'!$B58,0,AL$14)))-IF(AL$2=2,0,OFFSET('Composition%'!$B58,0,AL$17)*OFFSET('Composition%'!$B58,0,AL$18)*(AL$24*EXP(-AL$25/($B88+273)/RGas)))</f>
        <v>0</v>
      </c>
      <c r="AM88" s="73"/>
      <c r="AN88" s="73">
        <f ca="1">IF(AN$2=0,0,AN$22*EXP(AN$23/($B88+273)/RGas)*(OFFSET('Composition%'!$B58,0,AN$13)*OFFSET('Composition%'!$B58,0,AN$14)))-IF(AN$2=2,0,OFFSET('Composition%'!$B58,0,AN$17)*OFFSET('Composition%'!$B58,0,AN$18)*(AN$24*EXP(-AN$25/($B88+273)/RGas)))</f>
        <v>0</v>
      </c>
      <c r="AO88" s="73">
        <f ca="1">IF(AO$2=0,0,AO$22*EXP(AO$23/($B88+273)/RGas)*(OFFSET('Composition%'!$B58,0,AO$13)*OFFSET('Composition%'!$B58,0,AO$14)))-IF(AO$2=2,0,OFFSET('Composition%'!$B58,0,AO$17)*OFFSET('Composition%'!$B58,0,AO$18)*(AO$24*EXP(-AO$25/($B88+273)/RGas)))</f>
        <v>0</v>
      </c>
      <c r="AP88" s="73">
        <f ca="1">IF(AP$2=0,0,AP$22*EXP(AP$23/($B88+273)/RGas)*(OFFSET('Composition%'!$B58,0,AP$13)*OFFSET('Composition%'!$B58,0,AP$14)))-IF(AP$2=2,0,OFFSET('Composition%'!$B58,0,AP$17)*OFFSET('Composition%'!$B58,0,AP$18)*(AP$24*EXP(-AP$25/($B88+273)/RGas)))</f>
        <v>2.701293249086263E-12</v>
      </c>
      <c r="AQ88" s="73">
        <f ca="1">IF(AQ$2=0,0,AQ$22*EXP(AQ$23/($B88+273)/RGas)*(OFFSET('Composition%'!$B58,0,AQ$13)*OFFSET('Composition%'!$B58,0,AQ$14)))-IF(AQ$2=2,0,OFFSET('Composition%'!$B58,0,AQ$17)*OFFSET('Composition%'!$B58,0,AQ$18)*(AQ$24*EXP(-AQ$25/($B88+273)/RGas)))</f>
        <v>0</v>
      </c>
      <c r="AR88" s="73">
        <f ca="1">IF(AR$2=0,0,AR$22*EXP(AR$23/($B88+273)/RGas)*(OFFSET('Composition%'!$B58,0,AR$13)*OFFSET('Composition%'!$B58,0,AR$14)))-IF(AR$2=2,0,OFFSET('Composition%'!$B58,0,AR$17)*OFFSET('Composition%'!$B58,0,AR$18)*(AR$24*EXP(-AR$25/($B88+273)/RGas)))</f>
        <v>0</v>
      </c>
      <c r="AS88" s="73"/>
    </row>
    <row r="89" spans="1:45">
      <c r="A89" s="3">
        <f t="shared" si="21"/>
        <v>2.8499999999999979</v>
      </c>
      <c r="B89" s="60">
        <f ca="1">'Composition%'!B59</f>
        <v>414.08983708555371</v>
      </c>
      <c r="C89">
        <f t="shared" si="20"/>
        <v>30</v>
      </c>
      <c r="D89" s="4" t="e">
        <f ca="1">('Composition%'!BV59*ReactionRateK1!C89)^3</f>
        <v>#DIV/0!</v>
      </c>
      <c r="E89" s="4"/>
      <c r="F89" s="73">
        <f ca="1">IF(F$2=0,0,F$22*EXP(F$23/($B89+273)/RGas)*(OFFSET('Composition%'!$B59,0,F$13)*OFFSET('Composition%'!$B59,0,F$14)))-IF(F$2=2,0,OFFSET('Composition%'!$B59,0,F$17)*OFFSET('Composition%'!$B59,0,F$18)*(F$24*EXP(-F$25/($B89+273)/RGas)))</f>
        <v>3.1170567885020579E-3</v>
      </c>
      <c r="G89" s="73">
        <f ca="1">IF(G$2=0,0,G$22*EXP(G$23/($B89+273)/RGas)*(OFFSET('Composition%'!$B59,0,G$13)*OFFSET('Composition%'!$B59,0,G$14)))-IF(G$2=2,0,OFFSET('Composition%'!$B59,0,G$17)*OFFSET('Composition%'!$B59,0,G$18)*(G$24*EXP(-G$25/($B89+273)/RGas)))</f>
        <v>1.2108836768331232E-3</v>
      </c>
      <c r="H89" s="73">
        <f ca="1">IF(H$2=0,0,H$22*EXP(H$23/($B89+273)/RGas)*(OFFSET('Composition%'!$B59,0,H$13)*OFFSET('Composition%'!$B59,0,H$14)))-IF(H$2=2,0,OFFSET('Composition%'!$B59,0,H$17)*OFFSET('Composition%'!$B59,0,H$18)*(H$24*EXP(-H$25/($B89+273)/RGas)))</f>
        <v>-2.5294964621947906E-6</v>
      </c>
      <c r="I89" s="73">
        <f ca="1">IF(I$2=0,0,I$22*EXP(I$23/($B89+273)/RGas)*(OFFSET('Composition%'!$B59,0,I$13)*OFFSET('Composition%'!$B59,0,I$14)))-IF(I$2=2,0,OFFSET('Composition%'!$B59,0,I$17)*OFFSET('Composition%'!$B59,0,I$18)*(I$24*EXP(-I$25/($B89+273)/RGas)))</f>
        <v>1.6546714765517715E-6</v>
      </c>
      <c r="J89" s="73"/>
      <c r="K89" s="73">
        <f ca="1">IF(K$2=0,0,K$22*EXP(K$23/($B89+273)/RGas)*(OFFSET('Composition%'!$B59,0,K$13)*OFFSET('Composition%'!$B59,0,K$14)))-IF(K$2=2,0,OFFSET('Composition%'!$B59,0,K$17)*OFFSET('Composition%'!$B59,0,K$18)*(K$24*EXP(-K$25/($B89+273)/RGas)))</f>
        <v>1.3580720994342288E-2</v>
      </c>
      <c r="L89" s="73">
        <f ca="1">IF(L$2=0,0,L$22*EXP(L$23/($B89+273)/RGas)*(OFFSET('Composition%'!$B59,0,L$13)*OFFSET('Composition%'!$B59,0,L$14)))-IF(L$2=2,0,OFFSET('Composition%'!$B59,0,L$17)*OFFSET('Composition%'!$B59,0,L$18)*(L$24*EXP(-L$25/($B89+273)/RGas)))</f>
        <v>-2.5163961624089892E-3</v>
      </c>
      <c r="M89" s="73">
        <f ca="1">IF(M$2=0,0,M$22*EXP(M$23/($B89+273)/RGas)*(OFFSET('Composition%'!$B59,0,M$13)*OFFSET('Composition%'!$B59,0,M$14)))-IF(M$2=2,0,OFFSET('Composition%'!$B59,0,M$17)*OFFSET('Composition%'!$B59,0,M$18)*(M$24*EXP(-M$25/($B89+273)/RGas)))</f>
        <v>0</v>
      </c>
      <c r="N89" s="179"/>
      <c r="O89" s="73">
        <f ca="1">IF(O$2=0,0,O$22*EXP(O$23/($B89+273)/RGas)*(OFFSET('Composition%'!$B59,0,O$13)*OFFSET('Composition%'!$B59,0,O$14)))-IF(O$2=2,0,OFFSET('Composition%'!$B59,0,O$17)*OFFSET('Composition%'!$B59,0,O$18)*(O$24*EXP(-O$25/($B89+273)/RGas)))</f>
        <v>0</v>
      </c>
      <c r="P89" s="73">
        <f ca="1">IF(P$2=0,0,P$22*EXP(P$23/($B89+273)/RGas)*(OFFSET('Composition%'!$B59,0,P$13)*OFFSET('Composition%'!$B59,0,P$14)))-IF(P$2=2,0,OFFSET('Composition%'!$B59,0,P$17)*OFFSET('Composition%'!$B59,0,P$18)*(P$24*EXP(-P$25/($B89+273)/RGas)))</f>
        <v>1.0177435336496296E-2</v>
      </c>
      <c r="Q89" s="73">
        <f ca="1">IF(Q$2=0,0,Q$22*EXP(Q$23/($B89+273)/RGas)*(OFFSET('Composition%'!$B59,0,Q$13)*OFFSET('Composition%'!$B59,0,Q$14)))-IF(Q$2=2,0,OFFSET('Composition%'!$B59,0,Q$17)*OFFSET('Composition%'!$B59,0,Q$18)*(Q$24*EXP(-Q$25/($B89+273)/RGas)))</f>
        <v>6.486336170805994E-5</v>
      </c>
      <c r="R89" s="73">
        <f ca="1">IF(R$2=0,0,R$22*EXP(R$23/($B89+273)/RGas)*(OFFSET('Composition%'!$B59,0,R$13)*OFFSET('Composition%'!$B59,0,R$14)))-IF(R$2=2,0,OFFSET('Composition%'!$B59,0,R$17)*OFFSET('Composition%'!$B59,0,R$18)*(R$24*EXP(-R$25/($B89+273)/RGas)))</f>
        <v>1.3805996301637117E-5</v>
      </c>
      <c r="S89" s="73"/>
      <c r="T89" s="73">
        <f ca="1">IF(T$2=0,0,T$22*EXP(T$23/($B89+273)/RGas)*(OFFSET('Composition%'!$B59,0,T$13)*OFFSET('Composition%'!$B59,0,T$14)))-IF(T$2=2,0,OFFSET('Composition%'!$B59,0,T$17)*OFFSET('Composition%'!$B59,0,T$18)*(T$24*EXP(-T$25/($B89+273)/RGas)))</f>
        <v>5.4487196217882397E-4</v>
      </c>
      <c r="U89" s="73">
        <f ca="1">IF(U$2=0,0,U$22*EXP(U$23/($B89+273)/RGas)*(OFFSET('Composition%'!$B59,0,U$13)*OFFSET('Composition%'!$B59,0,U$14)))-IF(U$2=2,0,OFFSET('Composition%'!$B59,0,U$17)*OFFSET('Composition%'!$B59,0,U$18)*(U$24*EXP(-U$25/($B89+273)/RGas)))</f>
        <v>8.7028097272876966E-6</v>
      </c>
      <c r="V89" s="73">
        <f ca="1">IF(V$2=0,0,V$22*EXP(V$23/($B89+273)/RGas)*(OFFSET('Composition%'!$B59,0,V$13)*OFFSET('Composition%'!$B59,0,V$14)))-IF(V$2=2,0,OFFSET('Composition%'!$B59,0,V$17)*OFFSET('Composition%'!$B59,0,V$18)*(V$24*EXP(-V$25/($B89+273)/RGas)))</f>
        <v>0</v>
      </c>
      <c r="W89" s="73">
        <f ca="1">IF(W$2=0,0,W$22*EXP(W$23/($B89+273)/RGas)*(OFFSET('Composition%'!$B59,0,W$13)*OFFSET('Composition%'!$B59,0,W$14)))-IF(W$2=2,0,OFFSET('Composition%'!$B59,0,W$17)*OFFSET('Composition%'!$B59,0,W$18)*(W$24*EXP(-W$25/($B89+273)/RGas)))</f>
        <v>0</v>
      </c>
      <c r="X89" s="73">
        <f ca="1">IF(X$2=0,0,X$22*EXP(X$23/($B89+273)/RGas)*(OFFSET('Composition%'!$B59,0,X$13)*OFFSET('Composition%'!$B59,0,X$14)))-IF(X$2=2,0,OFFSET('Composition%'!$B59,0,X$17)*OFFSET('Composition%'!$B59,0,X$18)*(X$24*EXP(-X$25/($B89+273)/RGas)))</f>
        <v>2.5204170217960831E-8</v>
      </c>
      <c r="Y89" s="73">
        <f ca="1">IF(Y$2=0,0,Y$22*EXP(Y$23/($B89+273)/RGas)*(OFFSET('Composition%'!$B59,0,Y$13)*OFFSET('Composition%'!$B59,0,Y$14)))-IF(Y$2=2,0,OFFSET('Composition%'!$B59,0,Y$17)*OFFSET('Composition%'!$B59,0,Y$18)*(Y$24*EXP(-Y$25/($B89+273)/RGas)))</f>
        <v>1.2474574327496895E-9</v>
      </c>
      <c r="Z89" s="73">
        <f ca="1">IF(Z$2=0,0,Z$22*EXP(Z$23/($B89+273)/RGas)*(OFFSET('Composition%'!$B59,0,Z$13)*OFFSET('Composition%'!$B59,0,Z$14)))-IF(Z$2=2,0,OFFSET('Composition%'!$B59,0,Z$17)*OFFSET('Composition%'!$B59,0,Z$18)*(Z$24*EXP(-Z$25/($B89+273)/RGas)))</f>
        <v>0</v>
      </c>
      <c r="AA89" s="73">
        <f ca="1">IF(AA$2=0,0,AA$22*EXP(AA$23/($B89+273)/RGas)*(OFFSET('Composition%'!$B59,0,AA$13)*OFFSET('Composition%'!$B59,0,AA$14)))-IF(AA$2=2,0,OFFSET('Composition%'!$B59,0,AA$17)*OFFSET('Composition%'!$B59,0,AA$18)*(AA$24*EXP(-AA$25/($B89+273)/RGas)))</f>
        <v>0</v>
      </c>
      <c r="AB89" s="73">
        <f ca="1">IF(AB$2=0,0,AB$22*EXP(AB$23/($B89+273)/RGas)*(OFFSET('Composition%'!$B59,0,AB$13)*OFFSET('Composition%'!$B59,0,AB$14)))-IF(AB$2=2,0,OFFSET('Composition%'!$B59,0,AB$17)*OFFSET('Composition%'!$B59,0,AB$18)*(AB$24*EXP(-AB$25/($B89+273)/RGas)))</f>
        <v>0</v>
      </c>
      <c r="AC89" s="73">
        <f ca="1">IF(AC$2=0,0,AC$22*EXP(AC$23/($B89+273)/RGas)*(OFFSET('Composition%'!$B59,0,AC$13)*OFFSET('Composition%'!$B59,0,AC$14)))-IF(AC$2=2,0,OFFSET('Composition%'!$B59,0,AC$17)*OFFSET('Composition%'!$B59,0,AC$18)*(AC$24*EXP(-AC$25/($B89+273)/RGas)))</f>
        <v>0</v>
      </c>
      <c r="AD89" s="73">
        <f ca="1">IF(AD$2=0,0,AD$22*EXP(AD$23/($B89+273)/RGas)*(OFFSET('Composition%'!$B59,0,AD$13)*OFFSET('Composition%'!$B59,0,AD$14)))-IF(AD$2=2,0,OFFSET('Composition%'!$B59,0,AD$17)*OFFSET('Composition%'!$B59,0,AD$18)*(AD$24*EXP(-AD$25/($B89+273)/RGas)))</f>
        <v>0</v>
      </c>
      <c r="AE89" s="73">
        <f ca="1">IF(AE$2=0,0,AE$22*EXP(AE$23/($B89+273)/RGas)*(OFFSET('Composition%'!$B59,0,AE$13)*OFFSET('Composition%'!$B59,0,AE$14)))-IF(AE$2=2,0,OFFSET('Composition%'!$B59,0,AE$17)*OFFSET('Composition%'!$B59,0,AE$18)*(AE$24*EXP(-AE$25/($B89+273)/RGas)))</f>
        <v>0</v>
      </c>
      <c r="AF89" s="73"/>
      <c r="AG89" s="73">
        <f ca="1">IF(AG$2=0,0,AG$22*EXP(AG$23/($B89+273)/RGas)*(OFFSET('Composition%'!$B59,0,AG$13)*OFFSET('Composition%'!$B59,0,AG$14)))-IF(AG$2=2,0,OFFSET('Composition%'!$B59,0,AG$17)*OFFSET('Composition%'!$B59,0,AG$18)*(AG$24*EXP(-AG$25/($B89+273)/RGas)))</f>
        <v>0</v>
      </c>
      <c r="AH89" s="73">
        <f ca="1">IF(AH$2=0,0,AH$22*EXP(AH$23/($B89+273)/RGas)*(OFFSET('Composition%'!$B59,0,AH$13)*OFFSET('Composition%'!$B59,0,AH$14)))-IF(AH$2=2,0,OFFSET('Composition%'!$B59,0,AH$17)*OFFSET('Composition%'!$B59,0,AH$18)*(AH$24*EXP(-AH$25/($B89+273)/RGas)))</f>
        <v>0</v>
      </c>
      <c r="AI89" s="73">
        <f ca="1">IF(AI$2=0,0,AI$22*EXP(AI$23/($B89+273)/RGas)*(OFFSET('Composition%'!$B59,0,AI$13)*OFFSET('Composition%'!$B59,0,AI$14)))-IF(AI$2=2,0,OFFSET('Composition%'!$B59,0,AI$17)*OFFSET('Composition%'!$B59,0,AI$18)*(AI$24*EXP(-AI$25/($B89+273)/RGas)))</f>
        <v>0</v>
      </c>
      <c r="AJ89" s="73">
        <f ca="1">IF(AJ$2=0,0,AJ$22*EXP(AJ$23/($B89+273)/RGas)*(OFFSET('Composition%'!$B59,0,AJ$13)*OFFSET('Composition%'!$B59,0,AJ$14)))-IF(AJ$2=2,0,OFFSET('Composition%'!$B59,0,AJ$17)*OFFSET('Composition%'!$B59,0,AJ$18)*(AJ$24*EXP(-AJ$25/($B89+273)/RGas)))</f>
        <v>0</v>
      </c>
      <c r="AK89" s="73">
        <f ca="1">IF(AK$2=0,0,AK$22*EXP(AK$23/($B89+273)/RGas)*(OFFSET('Composition%'!$B59,0,AK$13)*OFFSET('Composition%'!$B59,0,AK$14)))-IF(AK$2=2,0,OFFSET('Composition%'!$B59,0,AK$17)*OFFSET('Composition%'!$B59,0,AK$18)*(AK$24*EXP(-AK$25/($B89+273)/RGas)))</f>
        <v>0</v>
      </c>
      <c r="AL89" s="73">
        <f ca="1">IF(AL$2=0,0,AL$22*EXP(AL$23/($B89+273)/RGas)*(OFFSET('Composition%'!$B59,0,AL$13)*OFFSET('Composition%'!$B59,0,AL$14)))-IF(AL$2=2,0,OFFSET('Composition%'!$B59,0,AL$17)*OFFSET('Composition%'!$B59,0,AL$18)*(AL$24*EXP(-AL$25/($B89+273)/RGas)))</f>
        <v>0</v>
      </c>
      <c r="AM89" s="73"/>
      <c r="AN89" s="73">
        <f ca="1">IF(AN$2=0,0,AN$22*EXP(AN$23/($B89+273)/RGas)*(OFFSET('Composition%'!$B59,0,AN$13)*OFFSET('Composition%'!$B59,0,AN$14)))-IF(AN$2=2,0,OFFSET('Composition%'!$B59,0,AN$17)*OFFSET('Composition%'!$B59,0,AN$18)*(AN$24*EXP(-AN$25/($B89+273)/RGas)))</f>
        <v>0</v>
      </c>
      <c r="AO89" s="73">
        <f ca="1">IF(AO$2=0,0,AO$22*EXP(AO$23/($B89+273)/RGas)*(OFFSET('Composition%'!$B59,0,AO$13)*OFFSET('Composition%'!$B59,0,AO$14)))-IF(AO$2=2,0,OFFSET('Composition%'!$B59,0,AO$17)*OFFSET('Composition%'!$B59,0,AO$18)*(AO$24*EXP(-AO$25/($B89+273)/RGas)))</f>
        <v>0</v>
      </c>
      <c r="AP89" s="73">
        <f ca="1">IF(AP$2=0,0,AP$22*EXP(AP$23/($B89+273)/RGas)*(OFFSET('Composition%'!$B59,0,AP$13)*OFFSET('Composition%'!$B59,0,AP$14)))-IF(AP$2=2,0,OFFSET('Composition%'!$B59,0,AP$17)*OFFSET('Composition%'!$B59,0,AP$18)*(AP$24*EXP(-AP$25/($B89+273)/RGas)))</f>
        <v>2.7016536783132901E-12</v>
      </c>
      <c r="AQ89" s="73">
        <f ca="1">IF(AQ$2=0,0,AQ$22*EXP(AQ$23/($B89+273)/RGas)*(OFFSET('Composition%'!$B59,0,AQ$13)*OFFSET('Composition%'!$B59,0,AQ$14)))-IF(AQ$2=2,0,OFFSET('Composition%'!$B59,0,AQ$17)*OFFSET('Composition%'!$B59,0,AQ$18)*(AQ$24*EXP(-AQ$25/($B89+273)/RGas)))</f>
        <v>0</v>
      </c>
      <c r="AR89" s="73">
        <f ca="1">IF(AR$2=0,0,AR$22*EXP(AR$23/($B89+273)/RGas)*(OFFSET('Composition%'!$B59,0,AR$13)*OFFSET('Composition%'!$B59,0,AR$14)))-IF(AR$2=2,0,OFFSET('Composition%'!$B59,0,AR$17)*OFFSET('Composition%'!$B59,0,AR$18)*(AR$24*EXP(-AR$25/($B89+273)/RGas)))</f>
        <v>0</v>
      </c>
      <c r="AS89" s="73"/>
    </row>
    <row r="90" spans="1:45">
      <c r="A90" s="3">
        <f t="shared" si="21"/>
        <v>2.8999999999999977</v>
      </c>
      <c r="B90" s="60">
        <f ca="1">'Composition%'!B60</f>
        <v>414.11661207651343</v>
      </c>
      <c r="C90">
        <f t="shared" si="20"/>
        <v>30</v>
      </c>
      <c r="D90" s="4" t="e">
        <f ca="1">('Composition%'!BV60*ReactionRateK1!C90)^3</f>
        <v>#DIV/0!</v>
      </c>
      <c r="E90" s="4"/>
      <c r="F90" s="73">
        <f ca="1">IF(F$2=0,0,F$22*EXP(F$23/($B90+273)/RGas)*(OFFSET('Composition%'!$B60,0,F$13)*OFFSET('Composition%'!$B60,0,F$14)))-IF(F$2=2,0,OFFSET('Composition%'!$B60,0,F$17)*OFFSET('Composition%'!$B60,0,F$18)*(F$24*EXP(-F$25/($B90+273)/RGas)))</f>
        <v>3.0579536977992094E-3</v>
      </c>
      <c r="G90" s="73">
        <f ca="1">IF(G$2=0,0,G$22*EXP(G$23/($B90+273)/RGas)*(OFFSET('Composition%'!$B60,0,G$13)*OFFSET('Composition%'!$B60,0,G$14)))-IF(G$2=2,0,OFFSET('Composition%'!$B60,0,G$17)*OFFSET('Composition%'!$B60,0,G$18)*(G$24*EXP(-G$25/($B90+273)/RGas)))</f>
        <v>1.1895803237066853E-3</v>
      </c>
      <c r="H90" s="73">
        <f ca="1">IF(H$2=0,0,H$22*EXP(H$23/($B90+273)/RGas)*(OFFSET('Composition%'!$B60,0,H$13)*OFFSET('Composition%'!$B60,0,H$14)))-IF(H$2=2,0,OFFSET('Composition%'!$B60,0,H$17)*OFFSET('Composition%'!$B60,0,H$18)*(H$24*EXP(-H$25/($B90+273)/RGas)))</f>
        <v>-2.533486500036431E-6</v>
      </c>
      <c r="I90" s="73">
        <f ca="1">IF(I$2=0,0,I$22*EXP(I$23/($B90+273)/RGas)*(OFFSET('Composition%'!$B60,0,I$13)*OFFSET('Composition%'!$B60,0,I$14)))-IF(I$2=2,0,OFFSET('Composition%'!$B60,0,I$17)*OFFSET('Composition%'!$B60,0,I$18)*(I$24*EXP(-I$25/($B90+273)/RGas)))</f>
        <v>2.7430492623206299E-6</v>
      </c>
      <c r="J90" s="73"/>
      <c r="K90" s="73">
        <f ca="1">IF(K$2=0,0,K$22*EXP(K$23/($B90+273)/RGas)*(OFFSET('Composition%'!$B60,0,K$13)*OFFSET('Composition%'!$B60,0,K$14)))-IF(K$2=2,0,OFFSET('Composition%'!$B60,0,K$17)*OFFSET('Composition%'!$B60,0,K$18)*(K$24*EXP(-K$25/($B90+273)/RGas)))</f>
        <v>1.3320483151379247E-2</v>
      </c>
      <c r="L90" s="73">
        <f ca="1">IF(L$2=0,0,L$22*EXP(L$23/($B90+273)/RGas)*(OFFSET('Composition%'!$B60,0,L$13)*OFFSET('Composition%'!$B60,0,L$14)))-IF(L$2=2,0,OFFSET('Composition%'!$B60,0,L$17)*OFFSET('Composition%'!$B60,0,L$18)*(L$24*EXP(-L$25/($B90+273)/RGas)))</f>
        <v>-2.4739484256680743E-3</v>
      </c>
      <c r="M90" s="73">
        <f ca="1">IF(M$2=0,0,M$22*EXP(M$23/($B90+273)/RGas)*(OFFSET('Composition%'!$B60,0,M$13)*OFFSET('Composition%'!$B60,0,M$14)))-IF(M$2=2,0,OFFSET('Composition%'!$B60,0,M$17)*OFFSET('Composition%'!$B60,0,M$18)*(M$24*EXP(-M$25/($B90+273)/RGas)))</f>
        <v>0</v>
      </c>
      <c r="N90" s="179"/>
      <c r="O90" s="73">
        <f ca="1">IF(O$2=0,0,O$22*EXP(O$23/($B90+273)/RGas)*(OFFSET('Composition%'!$B60,0,O$13)*OFFSET('Composition%'!$B60,0,O$14)))-IF(O$2=2,0,OFFSET('Composition%'!$B60,0,O$17)*OFFSET('Composition%'!$B60,0,O$18)*(O$24*EXP(-O$25/($B90+273)/RGas)))</f>
        <v>0</v>
      </c>
      <c r="P90" s="73">
        <f ca="1">IF(P$2=0,0,P$22*EXP(P$23/($B90+273)/RGas)*(OFFSET('Composition%'!$B60,0,P$13)*OFFSET('Composition%'!$B60,0,P$14)))-IF(P$2=2,0,OFFSET('Composition%'!$B60,0,P$17)*OFFSET('Composition%'!$B60,0,P$18)*(P$24*EXP(-P$25/($B90+273)/RGas)))</f>
        <v>1.0191051912102535E-2</v>
      </c>
      <c r="Q90" s="73">
        <f ca="1">IF(Q$2=0,0,Q$22*EXP(Q$23/($B90+273)/RGas)*(OFFSET('Composition%'!$B60,0,Q$13)*OFFSET('Composition%'!$B60,0,Q$14)))-IF(Q$2=2,0,OFFSET('Composition%'!$B60,0,Q$17)*OFFSET('Composition%'!$B60,0,Q$18)*(Q$24*EXP(-Q$25/($B90+273)/RGas)))</f>
        <v>6.6130241790404639E-5</v>
      </c>
      <c r="R90" s="73">
        <f ca="1">IF(R$2=0,0,R$22*EXP(R$23/($B90+273)/RGas)*(OFFSET('Composition%'!$B60,0,R$13)*OFFSET('Composition%'!$B60,0,R$14)))-IF(R$2=2,0,OFFSET('Composition%'!$B60,0,R$17)*OFFSET('Composition%'!$B60,0,R$18)*(R$24*EXP(-R$25/($B90+273)/RGas)))</f>
        <v>1.4320728084140296E-5</v>
      </c>
      <c r="S90" s="73"/>
      <c r="T90" s="73">
        <f ca="1">IF(T$2=0,0,T$22*EXP(T$23/($B90+273)/RGas)*(OFFSET('Composition%'!$B60,0,T$13)*OFFSET('Composition%'!$B60,0,T$14)))-IF(T$2=2,0,OFFSET('Composition%'!$B60,0,T$17)*OFFSET('Composition%'!$B60,0,T$18)*(T$24*EXP(-T$25/($B90+273)/RGas)))</f>
        <v>5.0971141071496251E-4</v>
      </c>
      <c r="U90" s="73">
        <f ca="1">IF(U$2=0,0,U$22*EXP(U$23/($B90+273)/RGas)*(OFFSET('Composition%'!$B60,0,U$13)*OFFSET('Composition%'!$B60,0,U$14)))-IF(U$2=2,0,OFFSET('Composition%'!$B60,0,U$17)*OFFSET('Composition%'!$B60,0,U$18)*(U$24*EXP(-U$25/($B90+273)/RGas)))</f>
        <v>7.888931685611493E-6</v>
      </c>
      <c r="V90" s="73">
        <f ca="1">IF(V$2=0,0,V$22*EXP(V$23/($B90+273)/RGas)*(OFFSET('Composition%'!$B60,0,V$13)*OFFSET('Composition%'!$B60,0,V$14)))-IF(V$2=2,0,OFFSET('Composition%'!$B60,0,V$17)*OFFSET('Composition%'!$B60,0,V$18)*(V$24*EXP(-V$25/($B90+273)/RGas)))</f>
        <v>0</v>
      </c>
      <c r="W90" s="73">
        <f ca="1">IF(W$2=0,0,W$22*EXP(W$23/($B90+273)/RGas)*(OFFSET('Composition%'!$B60,0,W$13)*OFFSET('Composition%'!$B60,0,W$14)))-IF(W$2=2,0,OFFSET('Composition%'!$B60,0,W$17)*OFFSET('Composition%'!$B60,0,W$18)*(W$24*EXP(-W$25/($B90+273)/RGas)))</f>
        <v>0</v>
      </c>
      <c r="X90" s="73">
        <f ca="1">IF(X$2=0,0,X$22*EXP(X$23/($B90+273)/RGas)*(OFFSET('Composition%'!$B60,0,X$13)*OFFSET('Composition%'!$B60,0,X$14)))-IF(X$2=2,0,OFFSET('Composition%'!$B60,0,X$17)*OFFSET('Composition%'!$B60,0,X$18)*(X$24*EXP(-X$25/($B90+273)/RGas)))</f>
        <v>2.5184655852636983E-8</v>
      </c>
      <c r="Y90" s="73">
        <f ca="1">IF(Y$2=0,0,Y$22*EXP(Y$23/($B90+273)/RGas)*(OFFSET('Composition%'!$B60,0,Y$13)*OFFSET('Composition%'!$B60,0,Y$14)))-IF(Y$2=2,0,OFFSET('Composition%'!$B60,0,Y$17)*OFFSET('Composition%'!$B60,0,Y$18)*(Y$24*EXP(-Y$25/($B90+273)/RGas)))</f>
        <v>1.2464915870242359E-9</v>
      </c>
      <c r="Z90" s="73">
        <f ca="1">IF(Z$2=0,0,Z$22*EXP(Z$23/($B90+273)/RGas)*(OFFSET('Composition%'!$B60,0,Z$13)*OFFSET('Composition%'!$B60,0,Z$14)))-IF(Z$2=2,0,OFFSET('Composition%'!$B60,0,Z$17)*OFFSET('Composition%'!$B60,0,Z$18)*(Z$24*EXP(-Z$25/($B90+273)/RGas)))</f>
        <v>0</v>
      </c>
      <c r="AA90" s="73">
        <f ca="1">IF(AA$2=0,0,AA$22*EXP(AA$23/($B90+273)/RGas)*(OFFSET('Composition%'!$B60,0,AA$13)*OFFSET('Composition%'!$B60,0,AA$14)))-IF(AA$2=2,0,OFFSET('Composition%'!$B60,0,AA$17)*OFFSET('Composition%'!$B60,0,AA$18)*(AA$24*EXP(-AA$25/($B90+273)/RGas)))</f>
        <v>0</v>
      </c>
      <c r="AB90" s="73">
        <f ca="1">IF(AB$2=0,0,AB$22*EXP(AB$23/($B90+273)/RGas)*(OFFSET('Composition%'!$B60,0,AB$13)*OFFSET('Composition%'!$B60,0,AB$14)))-IF(AB$2=2,0,OFFSET('Composition%'!$B60,0,AB$17)*OFFSET('Composition%'!$B60,0,AB$18)*(AB$24*EXP(-AB$25/($B90+273)/RGas)))</f>
        <v>0</v>
      </c>
      <c r="AC90" s="73">
        <f ca="1">IF(AC$2=0,0,AC$22*EXP(AC$23/($B90+273)/RGas)*(OFFSET('Composition%'!$B60,0,AC$13)*OFFSET('Composition%'!$B60,0,AC$14)))-IF(AC$2=2,0,OFFSET('Composition%'!$B60,0,AC$17)*OFFSET('Composition%'!$B60,0,AC$18)*(AC$24*EXP(-AC$25/($B90+273)/RGas)))</f>
        <v>0</v>
      </c>
      <c r="AD90" s="73">
        <f ca="1">IF(AD$2=0,0,AD$22*EXP(AD$23/($B90+273)/RGas)*(OFFSET('Composition%'!$B60,0,AD$13)*OFFSET('Composition%'!$B60,0,AD$14)))-IF(AD$2=2,0,OFFSET('Composition%'!$B60,0,AD$17)*OFFSET('Composition%'!$B60,0,AD$18)*(AD$24*EXP(-AD$25/($B90+273)/RGas)))</f>
        <v>0</v>
      </c>
      <c r="AE90" s="73">
        <f ca="1">IF(AE$2=0,0,AE$22*EXP(AE$23/($B90+273)/RGas)*(OFFSET('Composition%'!$B60,0,AE$13)*OFFSET('Composition%'!$B60,0,AE$14)))-IF(AE$2=2,0,OFFSET('Composition%'!$B60,0,AE$17)*OFFSET('Composition%'!$B60,0,AE$18)*(AE$24*EXP(-AE$25/($B90+273)/RGas)))</f>
        <v>0</v>
      </c>
      <c r="AF90" s="73"/>
      <c r="AG90" s="73">
        <f ca="1">IF(AG$2=0,0,AG$22*EXP(AG$23/($B90+273)/RGas)*(OFFSET('Composition%'!$B60,0,AG$13)*OFFSET('Composition%'!$B60,0,AG$14)))-IF(AG$2=2,0,OFFSET('Composition%'!$B60,0,AG$17)*OFFSET('Composition%'!$B60,0,AG$18)*(AG$24*EXP(-AG$25/($B90+273)/RGas)))</f>
        <v>0</v>
      </c>
      <c r="AH90" s="73">
        <f ca="1">IF(AH$2=0,0,AH$22*EXP(AH$23/($B90+273)/RGas)*(OFFSET('Composition%'!$B60,0,AH$13)*OFFSET('Composition%'!$B60,0,AH$14)))-IF(AH$2=2,0,OFFSET('Composition%'!$B60,0,AH$17)*OFFSET('Composition%'!$B60,0,AH$18)*(AH$24*EXP(-AH$25/($B90+273)/RGas)))</f>
        <v>0</v>
      </c>
      <c r="AI90" s="73">
        <f ca="1">IF(AI$2=0,0,AI$22*EXP(AI$23/($B90+273)/RGas)*(OFFSET('Composition%'!$B60,0,AI$13)*OFFSET('Composition%'!$B60,0,AI$14)))-IF(AI$2=2,0,OFFSET('Composition%'!$B60,0,AI$17)*OFFSET('Composition%'!$B60,0,AI$18)*(AI$24*EXP(-AI$25/($B90+273)/RGas)))</f>
        <v>0</v>
      </c>
      <c r="AJ90" s="73">
        <f ca="1">IF(AJ$2=0,0,AJ$22*EXP(AJ$23/($B90+273)/RGas)*(OFFSET('Composition%'!$B60,0,AJ$13)*OFFSET('Composition%'!$B60,0,AJ$14)))-IF(AJ$2=2,0,OFFSET('Composition%'!$B60,0,AJ$17)*OFFSET('Composition%'!$B60,0,AJ$18)*(AJ$24*EXP(-AJ$25/($B90+273)/RGas)))</f>
        <v>0</v>
      </c>
      <c r="AK90" s="73">
        <f ca="1">IF(AK$2=0,0,AK$22*EXP(AK$23/($B90+273)/RGas)*(OFFSET('Composition%'!$B60,0,AK$13)*OFFSET('Composition%'!$B60,0,AK$14)))-IF(AK$2=2,0,OFFSET('Composition%'!$B60,0,AK$17)*OFFSET('Composition%'!$B60,0,AK$18)*(AK$24*EXP(-AK$25/($B90+273)/RGas)))</f>
        <v>0</v>
      </c>
      <c r="AL90" s="73">
        <f ca="1">IF(AL$2=0,0,AL$22*EXP(AL$23/($B90+273)/RGas)*(OFFSET('Composition%'!$B60,0,AL$13)*OFFSET('Composition%'!$B60,0,AL$14)))-IF(AL$2=2,0,OFFSET('Composition%'!$B60,0,AL$17)*OFFSET('Composition%'!$B60,0,AL$18)*(AL$24*EXP(-AL$25/($B90+273)/RGas)))</f>
        <v>0</v>
      </c>
      <c r="AM90" s="73"/>
      <c r="AN90" s="73">
        <f ca="1">IF(AN$2=0,0,AN$22*EXP(AN$23/($B90+273)/RGas)*(OFFSET('Composition%'!$B60,0,AN$13)*OFFSET('Composition%'!$B60,0,AN$14)))-IF(AN$2=2,0,OFFSET('Composition%'!$B60,0,AN$17)*OFFSET('Composition%'!$B60,0,AN$18)*(AN$24*EXP(-AN$25/($B90+273)/RGas)))</f>
        <v>0</v>
      </c>
      <c r="AO90" s="73">
        <f ca="1">IF(AO$2=0,0,AO$22*EXP(AO$23/($B90+273)/RGas)*(OFFSET('Composition%'!$B60,0,AO$13)*OFFSET('Composition%'!$B60,0,AO$14)))-IF(AO$2=2,0,OFFSET('Composition%'!$B60,0,AO$17)*OFFSET('Composition%'!$B60,0,AO$18)*(AO$24*EXP(-AO$25/($B90+273)/RGas)))</f>
        <v>0</v>
      </c>
      <c r="AP90" s="73">
        <f ca="1">IF(AP$2=0,0,AP$22*EXP(AP$23/($B90+273)/RGas)*(OFFSET('Composition%'!$B60,0,AP$13)*OFFSET('Composition%'!$B60,0,AP$14)))-IF(AP$2=2,0,OFFSET('Composition%'!$B60,0,AP$17)*OFFSET('Composition%'!$B60,0,AP$18)*(AP$24*EXP(-AP$25/($B90+273)/RGas)))</f>
        <v>2.7019803366306638E-12</v>
      </c>
      <c r="AQ90" s="73">
        <f ca="1">IF(AQ$2=0,0,AQ$22*EXP(AQ$23/($B90+273)/RGas)*(OFFSET('Composition%'!$B60,0,AQ$13)*OFFSET('Composition%'!$B60,0,AQ$14)))-IF(AQ$2=2,0,OFFSET('Composition%'!$B60,0,AQ$17)*OFFSET('Composition%'!$B60,0,AQ$18)*(AQ$24*EXP(-AQ$25/($B90+273)/RGas)))</f>
        <v>0</v>
      </c>
      <c r="AR90" s="73">
        <f ca="1">IF(AR$2=0,0,AR$22*EXP(AR$23/($B90+273)/RGas)*(OFFSET('Composition%'!$B60,0,AR$13)*OFFSET('Composition%'!$B60,0,AR$14)))-IF(AR$2=2,0,OFFSET('Composition%'!$B60,0,AR$17)*OFFSET('Composition%'!$B60,0,AR$18)*(AR$24*EXP(-AR$25/($B90+273)/RGas)))</f>
        <v>0</v>
      </c>
      <c r="AS90" s="73"/>
    </row>
    <row r="91" spans="1:45">
      <c r="A91" s="3">
        <f t="shared" si="21"/>
        <v>2.9499999999999975</v>
      </c>
      <c r="B91" s="60">
        <f ca="1">'Composition%'!B61</f>
        <v>414.14193086019952</v>
      </c>
      <c r="C91">
        <f t="shared" si="20"/>
        <v>30</v>
      </c>
      <c r="D91" s="4" t="e">
        <f ca="1">('Composition%'!BV61*ReactionRateK1!C91)^3</f>
        <v>#DIV/0!</v>
      </c>
      <c r="E91" s="4"/>
      <c r="F91" s="73">
        <f ca="1">IF(F$2=0,0,F$22*EXP(F$23/($B91+273)/RGas)*(OFFSET('Composition%'!$B61,0,F$13)*OFFSET('Composition%'!$B61,0,F$14)))-IF(F$2=2,0,OFFSET('Composition%'!$B61,0,F$17)*OFFSET('Composition%'!$B61,0,F$18)*(F$24*EXP(-F$25/($B91+273)/RGas)))</f>
        <v>3.0004368807346775E-3</v>
      </c>
      <c r="G91" s="73">
        <f ca="1">IF(G$2=0,0,G$22*EXP(G$23/($B91+273)/RGas)*(OFFSET('Composition%'!$B61,0,G$13)*OFFSET('Composition%'!$B61,0,G$14)))-IF(G$2=2,0,OFFSET('Composition%'!$B61,0,G$17)*OFFSET('Composition%'!$B61,0,G$18)*(G$24*EXP(-G$25/($B91+273)/RGas)))</f>
        <v>1.1688104495464636E-3</v>
      </c>
      <c r="H91" s="73">
        <f ca="1">IF(H$2=0,0,H$22*EXP(H$23/($B91+273)/RGas)*(OFFSET('Composition%'!$B61,0,H$13)*OFFSET('Composition%'!$B61,0,H$14)))-IF(H$2=2,0,OFFSET('Composition%'!$B61,0,H$17)*OFFSET('Composition%'!$B61,0,H$18)*(H$24*EXP(-H$25/($B91+273)/RGas)))</f>
        <v>-2.5361542981428796E-6</v>
      </c>
      <c r="I91" s="73">
        <f ca="1">IF(I$2=0,0,I$22*EXP(I$23/($B91+273)/RGas)*(OFFSET('Composition%'!$B61,0,I$13)*OFFSET('Composition%'!$B61,0,I$14)))-IF(I$2=2,0,OFFSET('Composition%'!$B61,0,I$17)*OFFSET('Composition%'!$B61,0,I$18)*(I$24*EXP(-I$25/($B91+273)/RGas)))</f>
        <v>3.6114906059545703E-6</v>
      </c>
      <c r="J91" s="73"/>
      <c r="K91" s="73">
        <f ca="1">IF(K$2=0,0,K$22*EXP(K$23/($B91+273)/RGas)*(OFFSET('Composition%'!$B61,0,K$13)*OFFSET('Composition%'!$B61,0,K$14)))-IF(K$2=2,0,OFFSET('Composition%'!$B61,0,K$17)*OFFSET('Composition%'!$B61,0,K$18)*(K$24*EXP(-K$25/($B91+273)/RGas)))</f>
        <v>1.30636294717626E-2</v>
      </c>
      <c r="L91" s="73">
        <f ca="1">IF(L$2=0,0,L$22*EXP(L$23/($B91+273)/RGas)*(OFFSET('Composition%'!$B61,0,L$13)*OFFSET('Composition%'!$B61,0,L$14)))-IF(L$2=2,0,OFFSET('Composition%'!$B61,0,L$17)*OFFSET('Composition%'!$B61,0,L$18)*(L$24*EXP(-L$25/($B91+273)/RGas)))</f>
        <v>-2.432187661447243E-3</v>
      </c>
      <c r="M91" s="73">
        <f ca="1">IF(M$2=0,0,M$22*EXP(M$23/($B91+273)/RGas)*(OFFSET('Composition%'!$B61,0,M$13)*OFFSET('Composition%'!$B61,0,M$14)))-IF(M$2=2,0,OFFSET('Composition%'!$B61,0,M$17)*OFFSET('Composition%'!$B61,0,M$18)*(M$24*EXP(-M$25/($B91+273)/RGas)))</f>
        <v>0</v>
      </c>
      <c r="N91" s="179"/>
      <c r="O91" s="73">
        <f ca="1">IF(O$2=0,0,O$22*EXP(O$23/($B91+273)/RGas)*(OFFSET('Composition%'!$B61,0,O$13)*OFFSET('Composition%'!$B61,0,O$14)))-IF(O$2=2,0,OFFSET('Composition%'!$B61,0,O$17)*OFFSET('Composition%'!$B61,0,O$18)*(O$24*EXP(-O$25/($B91+273)/RGas)))</f>
        <v>0</v>
      </c>
      <c r="P91" s="73">
        <f ca="1">IF(P$2=0,0,P$22*EXP(P$23/($B91+273)/RGas)*(OFFSET('Composition%'!$B61,0,P$13)*OFFSET('Composition%'!$B61,0,P$14)))-IF(P$2=2,0,OFFSET('Composition%'!$B61,0,P$17)*OFFSET('Composition%'!$B61,0,P$18)*(P$24*EXP(-P$25/($B91+273)/RGas)))</f>
        <v>1.0199527952721391E-2</v>
      </c>
      <c r="Q91" s="73">
        <f ca="1">IF(Q$2=0,0,Q$22*EXP(Q$23/($B91+273)/RGas)*(OFFSET('Composition%'!$B61,0,Q$13)*OFFSET('Composition%'!$B61,0,Q$14)))-IF(Q$2=2,0,OFFSET('Composition%'!$B61,0,Q$17)*OFFSET('Composition%'!$B61,0,Q$18)*(Q$24*EXP(-Q$25/($B91+273)/RGas)))</f>
        <v>6.7384025669855622E-5</v>
      </c>
      <c r="R91" s="73">
        <f ca="1">IF(R$2=0,0,R$22*EXP(R$23/($B91+273)/RGas)*(OFFSET('Composition%'!$B61,0,R$13)*OFFSET('Composition%'!$B61,0,R$14)))-IF(R$2=2,0,OFFSET('Composition%'!$B61,0,R$17)*OFFSET('Composition%'!$B61,0,R$18)*(R$24*EXP(-R$25/($B91+273)/RGas)))</f>
        <v>1.4842286486400422E-5</v>
      </c>
      <c r="S91" s="73"/>
      <c r="T91" s="73">
        <f ca="1">IF(T$2=0,0,T$22*EXP(T$23/($B91+273)/RGas)*(OFFSET('Composition%'!$B61,0,T$13)*OFFSET('Composition%'!$B61,0,T$14)))-IF(T$2=2,0,OFFSET('Composition%'!$B61,0,T$17)*OFFSET('Composition%'!$B61,0,T$18)*(T$24*EXP(-T$25/($B91+273)/RGas)))</f>
        <v>4.7680307632311377E-4</v>
      </c>
      <c r="U91" s="73">
        <f ca="1">IF(U$2=0,0,U$22*EXP(U$23/($B91+273)/RGas)*(OFFSET('Composition%'!$B61,0,U$13)*OFFSET('Composition%'!$B61,0,U$14)))-IF(U$2=2,0,OFFSET('Composition%'!$B61,0,U$17)*OFFSET('Composition%'!$B61,0,U$18)*(U$24*EXP(-U$25/($B91+273)/RGas)))</f>
        <v>7.1520892831284626E-6</v>
      </c>
      <c r="V91" s="73">
        <f ca="1">IF(V$2=0,0,V$22*EXP(V$23/($B91+273)/RGas)*(OFFSET('Composition%'!$B61,0,V$13)*OFFSET('Composition%'!$B61,0,V$14)))-IF(V$2=2,0,OFFSET('Composition%'!$B61,0,V$17)*OFFSET('Composition%'!$B61,0,V$18)*(V$24*EXP(-V$25/($B91+273)/RGas)))</f>
        <v>0</v>
      </c>
      <c r="W91" s="73">
        <f ca="1">IF(W$2=0,0,W$22*EXP(W$23/($B91+273)/RGas)*(OFFSET('Composition%'!$B61,0,W$13)*OFFSET('Composition%'!$B61,0,W$14)))-IF(W$2=2,0,OFFSET('Composition%'!$B61,0,W$17)*OFFSET('Composition%'!$B61,0,W$18)*(W$24*EXP(-W$25/($B91+273)/RGas)))</f>
        <v>0</v>
      </c>
      <c r="X91" s="73">
        <f ca="1">IF(X$2=0,0,X$22*EXP(X$23/($B91+273)/RGas)*(OFFSET('Composition%'!$B61,0,X$13)*OFFSET('Composition%'!$B61,0,X$14)))-IF(X$2=2,0,OFFSET('Composition%'!$B61,0,X$17)*OFFSET('Composition%'!$B61,0,X$18)*(X$24*EXP(-X$25/($B91+273)/RGas)))</f>
        <v>2.5166409602333427E-8</v>
      </c>
      <c r="Y91" s="73">
        <f ca="1">IF(Y$2=0,0,Y$22*EXP(Y$23/($B91+273)/RGas)*(OFFSET('Composition%'!$B61,0,Y$13)*OFFSET('Composition%'!$B61,0,Y$14)))-IF(Y$2=2,0,OFFSET('Composition%'!$B61,0,Y$17)*OFFSET('Composition%'!$B61,0,Y$18)*(Y$24*EXP(-Y$25/($B91+273)/RGas)))</f>
        <v>1.2455885054958959E-9</v>
      </c>
      <c r="Z91" s="73">
        <f ca="1">IF(Z$2=0,0,Z$22*EXP(Z$23/($B91+273)/RGas)*(OFFSET('Composition%'!$B61,0,Z$13)*OFFSET('Composition%'!$B61,0,Z$14)))-IF(Z$2=2,0,OFFSET('Composition%'!$B61,0,Z$17)*OFFSET('Composition%'!$B61,0,Z$18)*(Z$24*EXP(-Z$25/($B91+273)/RGas)))</f>
        <v>0</v>
      </c>
      <c r="AA91" s="73">
        <f ca="1">IF(AA$2=0,0,AA$22*EXP(AA$23/($B91+273)/RGas)*(OFFSET('Composition%'!$B61,0,AA$13)*OFFSET('Composition%'!$B61,0,AA$14)))-IF(AA$2=2,0,OFFSET('Composition%'!$B61,0,AA$17)*OFFSET('Composition%'!$B61,0,AA$18)*(AA$24*EXP(-AA$25/($B91+273)/RGas)))</f>
        <v>0</v>
      </c>
      <c r="AB91" s="73">
        <f ca="1">IF(AB$2=0,0,AB$22*EXP(AB$23/($B91+273)/RGas)*(OFFSET('Composition%'!$B61,0,AB$13)*OFFSET('Composition%'!$B61,0,AB$14)))-IF(AB$2=2,0,OFFSET('Composition%'!$B61,0,AB$17)*OFFSET('Composition%'!$B61,0,AB$18)*(AB$24*EXP(-AB$25/($B91+273)/RGas)))</f>
        <v>0</v>
      </c>
      <c r="AC91" s="73">
        <f ca="1">IF(AC$2=0,0,AC$22*EXP(AC$23/($B91+273)/RGas)*(OFFSET('Composition%'!$B61,0,AC$13)*OFFSET('Composition%'!$B61,0,AC$14)))-IF(AC$2=2,0,OFFSET('Composition%'!$B61,0,AC$17)*OFFSET('Composition%'!$B61,0,AC$18)*(AC$24*EXP(-AC$25/($B91+273)/RGas)))</f>
        <v>0</v>
      </c>
      <c r="AD91" s="73">
        <f ca="1">IF(AD$2=0,0,AD$22*EXP(AD$23/($B91+273)/RGas)*(OFFSET('Composition%'!$B61,0,AD$13)*OFFSET('Composition%'!$B61,0,AD$14)))-IF(AD$2=2,0,OFFSET('Composition%'!$B61,0,AD$17)*OFFSET('Composition%'!$B61,0,AD$18)*(AD$24*EXP(-AD$25/($B91+273)/RGas)))</f>
        <v>0</v>
      </c>
      <c r="AE91" s="73">
        <f ca="1">IF(AE$2=0,0,AE$22*EXP(AE$23/($B91+273)/RGas)*(OFFSET('Composition%'!$B61,0,AE$13)*OFFSET('Composition%'!$B61,0,AE$14)))-IF(AE$2=2,0,OFFSET('Composition%'!$B61,0,AE$17)*OFFSET('Composition%'!$B61,0,AE$18)*(AE$24*EXP(-AE$25/($B91+273)/RGas)))</f>
        <v>0</v>
      </c>
      <c r="AF91" s="73"/>
      <c r="AG91" s="73">
        <f ca="1">IF(AG$2=0,0,AG$22*EXP(AG$23/($B91+273)/RGas)*(OFFSET('Composition%'!$B61,0,AG$13)*OFFSET('Composition%'!$B61,0,AG$14)))-IF(AG$2=2,0,OFFSET('Composition%'!$B61,0,AG$17)*OFFSET('Composition%'!$B61,0,AG$18)*(AG$24*EXP(-AG$25/($B91+273)/RGas)))</f>
        <v>0</v>
      </c>
      <c r="AH91" s="73">
        <f ca="1">IF(AH$2=0,0,AH$22*EXP(AH$23/($B91+273)/RGas)*(OFFSET('Composition%'!$B61,0,AH$13)*OFFSET('Composition%'!$B61,0,AH$14)))-IF(AH$2=2,0,OFFSET('Composition%'!$B61,0,AH$17)*OFFSET('Composition%'!$B61,0,AH$18)*(AH$24*EXP(-AH$25/($B91+273)/RGas)))</f>
        <v>0</v>
      </c>
      <c r="AI91" s="73">
        <f ca="1">IF(AI$2=0,0,AI$22*EXP(AI$23/($B91+273)/RGas)*(OFFSET('Composition%'!$B61,0,AI$13)*OFFSET('Composition%'!$B61,0,AI$14)))-IF(AI$2=2,0,OFFSET('Composition%'!$B61,0,AI$17)*OFFSET('Composition%'!$B61,0,AI$18)*(AI$24*EXP(-AI$25/($B91+273)/RGas)))</f>
        <v>0</v>
      </c>
      <c r="AJ91" s="73">
        <f ca="1">IF(AJ$2=0,0,AJ$22*EXP(AJ$23/($B91+273)/RGas)*(OFFSET('Composition%'!$B61,0,AJ$13)*OFFSET('Composition%'!$B61,0,AJ$14)))-IF(AJ$2=2,0,OFFSET('Composition%'!$B61,0,AJ$17)*OFFSET('Composition%'!$B61,0,AJ$18)*(AJ$24*EXP(-AJ$25/($B91+273)/RGas)))</f>
        <v>0</v>
      </c>
      <c r="AK91" s="73">
        <f ca="1">IF(AK$2=0,0,AK$22*EXP(AK$23/($B91+273)/RGas)*(OFFSET('Composition%'!$B61,0,AK$13)*OFFSET('Composition%'!$B61,0,AK$14)))-IF(AK$2=2,0,OFFSET('Composition%'!$B61,0,AK$17)*OFFSET('Composition%'!$B61,0,AK$18)*(AK$24*EXP(-AK$25/($B91+273)/RGas)))</f>
        <v>0</v>
      </c>
      <c r="AL91" s="73">
        <f ca="1">IF(AL$2=0,0,AL$22*EXP(AL$23/($B91+273)/RGas)*(OFFSET('Composition%'!$B61,0,AL$13)*OFFSET('Composition%'!$B61,0,AL$14)))-IF(AL$2=2,0,OFFSET('Composition%'!$B61,0,AL$17)*OFFSET('Composition%'!$B61,0,AL$18)*(AL$24*EXP(-AL$25/($B91+273)/RGas)))</f>
        <v>0</v>
      </c>
      <c r="AM91" s="73"/>
      <c r="AN91" s="73">
        <f ca="1">IF(AN$2=0,0,AN$22*EXP(AN$23/($B91+273)/RGas)*(OFFSET('Composition%'!$B61,0,AN$13)*OFFSET('Composition%'!$B61,0,AN$14)))-IF(AN$2=2,0,OFFSET('Composition%'!$B61,0,AN$17)*OFFSET('Composition%'!$B61,0,AN$18)*(AN$24*EXP(-AN$25/($B91+273)/RGas)))</f>
        <v>0</v>
      </c>
      <c r="AO91" s="73">
        <f ca="1">IF(AO$2=0,0,AO$22*EXP(AO$23/($B91+273)/RGas)*(OFFSET('Composition%'!$B61,0,AO$13)*OFFSET('Composition%'!$B61,0,AO$14)))-IF(AO$2=2,0,OFFSET('Composition%'!$B61,0,AO$17)*OFFSET('Composition%'!$B61,0,AO$18)*(AO$24*EXP(-AO$25/($B91+273)/RGas)))</f>
        <v>0</v>
      </c>
      <c r="AP91" s="73">
        <f ca="1">IF(AP$2=0,0,AP$22*EXP(AP$23/($B91+273)/RGas)*(OFFSET('Composition%'!$B61,0,AP$13)*OFFSET('Composition%'!$B61,0,AP$14)))-IF(AP$2=2,0,OFFSET('Composition%'!$B61,0,AP$17)*OFFSET('Composition%'!$B61,0,AP$18)*(AP$24*EXP(-AP$25/($B91+273)/RGas)))</f>
        <v>2.7022764280939249E-12</v>
      </c>
      <c r="AQ91" s="73">
        <f ca="1">IF(AQ$2=0,0,AQ$22*EXP(AQ$23/($B91+273)/RGas)*(OFFSET('Composition%'!$B61,0,AQ$13)*OFFSET('Composition%'!$B61,0,AQ$14)))-IF(AQ$2=2,0,OFFSET('Composition%'!$B61,0,AQ$17)*OFFSET('Composition%'!$B61,0,AQ$18)*(AQ$24*EXP(-AQ$25/($B91+273)/RGas)))</f>
        <v>0</v>
      </c>
      <c r="AR91" s="73">
        <f ca="1">IF(AR$2=0,0,AR$22*EXP(AR$23/($B91+273)/RGas)*(OFFSET('Composition%'!$B61,0,AR$13)*OFFSET('Composition%'!$B61,0,AR$14)))-IF(AR$2=2,0,OFFSET('Composition%'!$B61,0,AR$17)*OFFSET('Composition%'!$B61,0,AR$18)*(AR$24*EXP(-AR$25/($B91+273)/RGas)))</f>
        <v>0</v>
      </c>
      <c r="AS91" s="73"/>
    </row>
    <row r="92" spans="1:45">
      <c r="A92" s="3">
        <f t="shared" si="21"/>
        <v>2.9999999999999973</v>
      </c>
      <c r="B92" s="60">
        <f ca="1">'Composition%'!B62</f>
        <v>414.16589135026567</v>
      </c>
      <c r="C92">
        <f t="shared" ref="C92:C111" si="22">C91</f>
        <v>30</v>
      </c>
      <c r="D92" s="4" t="e">
        <f ca="1">('Composition%'!BV62*ReactionRateK1!C92)^3</f>
        <v>#DIV/0!</v>
      </c>
      <c r="E92" s="4"/>
      <c r="F92" s="73">
        <f ca="1">IF(F$2=0,0,F$22*EXP(F$23/($B92+273)/RGas)*(OFFSET('Composition%'!$B62,0,F$13)*OFFSET('Composition%'!$B62,0,F$14)))-IF(F$2=2,0,OFFSET('Composition%'!$B62,0,F$17)*OFFSET('Composition%'!$B62,0,F$18)*(F$24*EXP(-F$25/($B92+273)/RGas)))</f>
        <v>2.9444560290194715E-3</v>
      </c>
      <c r="G92" s="73">
        <f ca="1">IF(G$2=0,0,G$22*EXP(G$23/($B92+273)/RGas)*(OFFSET('Composition%'!$B62,0,G$13)*OFFSET('Composition%'!$B62,0,G$14)))-IF(G$2=2,0,OFFSET('Composition%'!$B62,0,G$17)*OFFSET('Composition%'!$B62,0,G$18)*(G$24*EXP(-G$25/($B92+273)/RGas)))</f>
        <v>1.1485575602964207E-3</v>
      </c>
      <c r="H92" s="73">
        <f ca="1">IF(H$2=0,0,H$22*EXP(H$23/($B92+273)/RGas)*(OFFSET('Composition%'!$B62,0,H$13)*OFFSET('Composition%'!$B62,0,H$14)))-IF(H$2=2,0,OFFSET('Composition%'!$B62,0,H$17)*OFFSET('Composition%'!$B62,0,H$18)*(H$24*EXP(-H$25/($B92+273)/RGas)))</f>
        <v>-2.5375563953506741E-6</v>
      </c>
      <c r="I92" s="73">
        <f ca="1">IF(I$2=0,0,I$22*EXP(I$23/($B92+273)/RGas)*(OFFSET('Composition%'!$B62,0,I$13)*OFFSET('Composition%'!$B62,0,I$14)))-IF(I$2=2,0,OFFSET('Composition%'!$B62,0,I$17)*OFFSET('Composition%'!$B62,0,I$18)*(I$24*EXP(-I$25/($B92+273)/RGas)))</f>
        <v>4.2923885973654191E-6</v>
      </c>
      <c r="J92" s="73"/>
      <c r="K92" s="73">
        <f ca="1">IF(K$2=0,0,K$22*EXP(K$23/($B92+273)/RGas)*(OFFSET('Composition%'!$B62,0,K$13)*OFFSET('Composition%'!$B62,0,K$14)))-IF(K$2=2,0,OFFSET('Composition%'!$B62,0,K$17)*OFFSET('Composition%'!$B62,0,K$18)*(K$24*EXP(-K$25/($B92+273)/RGas)))</f>
        <v>1.2810147410667464E-2</v>
      </c>
      <c r="L92" s="73">
        <f ca="1">IF(L$2=0,0,L$22*EXP(L$23/($B92+273)/RGas)*(OFFSET('Composition%'!$B62,0,L$13)*OFFSET('Composition%'!$B62,0,L$14)))-IF(L$2=2,0,OFFSET('Composition%'!$B62,0,L$17)*OFFSET('Composition%'!$B62,0,L$18)*(L$24*EXP(-L$25/($B92+273)/RGas)))</f>
        <v>-2.3911514429330698E-3</v>
      </c>
      <c r="M92" s="73">
        <f ca="1">IF(M$2=0,0,M$22*EXP(M$23/($B92+273)/RGas)*(OFFSET('Composition%'!$B62,0,M$13)*OFFSET('Composition%'!$B62,0,M$14)))-IF(M$2=2,0,OFFSET('Composition%'!$B62,0,M$17)*OFFSET('Composition%'!$B62,0,M$18)*(M$24*EXP(-M$25/($B92+273)/RGas)))</f>
        <v>0</v>
      </c>
      <c r="N92" s="179"/>
      <c r="O92" s="73">
        <f ca="1">IF(O$2=0,0,O$22*EXP(O$23/($B92+273)/RGas)*(OFFSET('Composition%'!$B62,0,O$13)*OFFSET('Composition%'!$B62,0,O$14)))-IF(O$2=2,0,OFFSET('Composition%'!$B62,0,O$17)*OFFSET('Composition%'!$B62,0,O$18)*(O$24*EXP(-O$25/($B92+273)/RGas)))</f>
        <v>0</v>
      </c>
      <c r="P92" s="73">
        <f ca="1">IF(P$2=0,0,P$22*EXP(P$23/($B92+273)/RGas)*(OFFSET('Composition%'!$B62,0,P$13)*OFFSET('Composition%'!$B62,0,P$14)))-IF(P$2=2,0,OFFSET('Composition%'!$B62,0,P$17)*OFFSET('Composition%'!$B62,0,P$18)*(P$24*EXP(-P$25/($B92+273)/RGas)))</f>
        <v>1.0203079541264438E-2</v>
      </c>
      <c r="Q92" s="73">
        <f ca="1">IF(Q$2=0,0,Q$22*EXP(Q$23/($B92+273)/RGas)*(OFFSET('Composition%'!$B62,0,Q$13)*OFFSET('Composition%'!$B62,0,Q$14)))-IF(Q$2=2,0,OFFSET('Composition%'!$B62,0,Q$17)*OFFSET('Composition%'!$B62,0,Q$18)*(Q$24*EXP(-Q$25/($B92+273)/RGas)))</f>
        <v>6.8624334241137804E-5</v>
      </c>
      <c r="R92" s="73">
        <f ca="1">IF(R$2=0,0,R$22*EXP(R$23/($B92+273)/RGas)*(OFFSET('Composition%'!$B62,0,R$13)*OFFSET('Composition%'!$B62,0,R$14)))-IF(R$2=2,0,OFFSET('Composition%'!$B62,0,R$17)*OFFSET('Composition%'!$B62,0,R$18)*(R$24*EXP(-R$25/($B92+273)/RGas)))</f>
        <v>1.5370386494431362E-5</v>
      </c>
      <c r="S92" s="73"/>
      <c r="T92" s="73">
        <f ca="1">IF(T$2=0,0,T$22*EXP(T$23/($B92+273)/RGas)*(OFFSET('Composition%'!$B62,0,T$13)*OFFSET('Composition%'!$B62,0,T$14)))-IF(T$2=2,0,OFFSET('Composition%'!$B62,0,T$17)*OFFSET('Composition%'!$B62,0,T$18)*(T$24*EXP(-T$25/($B92+273)/RGas)))</f>
        <v>4.4600617378821888E-4</v>
      </c>
      <c r="U92" s="73">
        <f ca="1">IF(U$2=0,0,U$22*EXP(U$23/($B92+273)/RGas)*(OFFSET('Composition%'!$B62,0,U$13)*OFFSET('Composition%'!$B62,0,U$14)))-IF(U$2=2,0,OFFSET('Composition%'!$B62,0,U$17)*OFFSET('Composition%'!$B62,0,U$18)*(U$24*EXP(-U$25/($B92+273)/RGas)))</f>
        <v>6.4848521053995554E-6</v>
      </c>
      <c r="V92" s="73">
        <f ca="1">IF(V$2=0,0,V$22*EXP(V$23/($B92+273)/RGas)*(OFFSET('Composition%'!$B62,0,V$13)*OFFSET('Composition%'!$B62,0,V$14)))-IF(V$2=2,0,OFFSET('Composition%'!$B62,0,V$17)*OFFSET('Composition%'!$B62,0,V$18)*(V$24*EXP(-V$25/($B92+273)/RGas)))</f>
        <v>0</v>
      </c>
      <c r="W92" s="73">
        <f ca="1">IF(W$2=0,0,W$22*EXP(W$23/($B92+273)/RGas)*(OFFSET('Composition%'!$B62,0,W$13)*OFFSET('Composition%'!$B62,0,W$14)))-IF(W$2=2,0,OFFSET('Composition%'!$B62,0,W$17)*OFFSET('Composition%'!$B62,0,W$18)*(W$24*EXP(-W$25/($B92+273)/RGas)))</f>
        <v>0</v>
      </c>
      <c r="X92" s="73">
        <f ca="1">IF(X$2=0,0,X$22*EXP(X$23/($B92+273)/RGas)*(OFFSET('Composition%'!$B62,0,X$13)*OFFSET('Composition%'!$B62,0,X$14)))-IF(X$2=2,0,OFFSET('Composition%'!$B62,0,X$17)*OFFSET('Composition%'!$B62,0,X$18)*(X$24*EXP(-X$25/($B92+273)/RGas)))</f>
        <v>2.5149349358552767E-8</v>
      </c>
      <c r="Y92" s="73">
        <f ca="1">IF(Y$2=0,0,Y$22*EXP(Y$23/($B92+273)/RGas)*(OFFSET('Composition%'!$B62,0,Y$13)*OFFSET('Composition%'!$B62,0,Y$14)))-IF(Y$2=2,0,OFFSET('Composition%'!$B62,0,Y$17)*OFFSET('Composition%'!$B62,0,Y$18)*(Y$24*EXP(-Y$25/($B92+273)/RGas)))</f>
        <v>1.2447441242794275E-9</v>
      </c>
      <c r="Z92" s="73">
        <f ca="1">IF(Z$2=0,0,Z$22*EXP(Z$23/($B92+273)/RGas)*(OFFSET('Composition%'!$B62,0,Z$13)*OFFSET('Composition%'!$B62,0,Z$14)))-IF(Z$2=2,0,OFFSET('Composition%'!$B62,0,Z$17)*OFFSET('Composition%'!$B62,0,Z$18)*(Z$24*EXP(-Z$25/($B92+273)/RGas)))</f>
        <v>0</v>
      </c>
      <c r="AA92" s="73">
        <f ca="1">IF(AA$2=0,0,AA$22*EXP(AA$23/($B92+273)/RGas)*(OFFSET('Composition%'!$B62,0,AA$13)*OFFSET('Composition%'!$B62,0,AA$14)))-IF(AA$2=2,0,OFFSET('Composition%'!$B62,0,AA$17)*OFFSET('Composition%'!$B62,0,AA$18)*(AA$24*EXP(-AA$25/($B92+273)/RGas)))</f>
        <v>0</v>
      </c>
      <c r="AB92" s="73">
        <f ca="1">IF(AB$2=0,0,AB$22*EXP(AB$23/($B92+273)/RGas)*(OFFSET('Composition%'!$B62,0,AB$13)*OFFSET('Composition%'!$B62,0,AB$14)))-IF(AB$2=2,0,OFFSET('Composition%'!$B62,0,AB$17)*OFFSET('Composition%'!$B62,0,AB$18)*(AB$24*EXP(-AB$25/($B92+273)/RGas)))</f>
        <v>0</v>
      </c>
      <c r="AC92" s="73">
        <f ca="1">IF(AC$2=0,0,AC$22*EXP(AC$23/($B92+273)/RGas)*(OFFSET('Composition%'!$B62,0,AC$13)*OFFSET('Composition%'!$B62,0,AC$14)))-IF(AC$2=2,0,OFFSET('Composition%'!$B62,0,AC$17)*OFFSET('Composition%'!$B62,0,AC$18)*(AC$24*EXP(-AC$25/($B92+273)/RGas)))</f>
        <v>0</v>
      </c>
      <c r="AD92" s="73">
        <f ca="1">IF(AD$2=0,0,AD$22*EXP(AD$23/($B92+273)/RGas)*(OFFSET('Composition%'!$B62,0,AD$13)*OFFSET('Composition%'!$B62,0,AD$14)))-IF(AD$2=2,0,OFFSET('Composition%'!$B62,0,AD$17)*OFFSET('Composition%'!$B62,0,AD$18)*(AD$24*EXP(-AD$25/($B92+273)/RGas)))</f>
        <v>0</v>
      </c>
      <c r="AE92" s="73">
        <f ca="1">IF(AE$2=0,0,AE$22*EXP(AE$23/($B92+273)/RGas)*(OFFSET('Composition%'!$B62,0,AE$13)*OFFSET('Composition%'!$B62,0,AE$14)))-IF(AE$2=2,0,OFFSET('Composition%'!$B62,0,AE$17)*OFFSET('Composition%'!$B62,0,AE$18)*(AE$24*EXP(-AE$25/($B92+273)/RGas)))</f>
        <v>0</v>
      </c>
      <c r="AF92" s="73"/>
      <c r="AG92" s="73">
        <f ca="1">IF(AG$2=0,0,AG$22*EXP(AG$23/($B92+273)/RGas)*(OFFSET('Composition%'!$B62,0,AG$13)*OFFSET('Composition%'!$B62,0,AG$14)))-IF(AG$2=2,0,OFFSET('Composition%'!$B62,0,AG$17)*OFFSET('Composition%'!$B62,0,AG$18)*(AG$24*EXP(-AG$25/($B92+273)/RGas)))</f>
        <v>0</v>
      </c>
      <c r="AH92" s="73">
        <f ca="1">IF(AH$2=0,0,AH$22*EXP(AH$23/($B92+273)/RGas)*(OFFSET('Composition%'!$B62,0,AH$13)*OFFSET('Composition%'!$B62,0,AH$14)))-IF(AH$2=2,0,OFFSET('Composition%'!$B62,0,AH$17)*OFFSET('Composition%'!$B62,0,AH$18)*(AH$24*EXP(-AH$25/($B92+273)/RGas)))</f>
        <v>0</v>
      </c>
      <c r="AI92" s="73">
        <f ca="1">IF(AI$2=0,0,AI$22*EXP(AI$23/($B92+273)/RGas)*(OFFSET('Composition%'!$B62,0,AI$13)*OFFSET('Composition%'!$B62,0,AI$14)))-IF(AI$2=2,0,OFFSET('Composition%'!$B62,0,AI$17)*OFFSET('Composition%'!$B62,0,AI$18)*(AI$24*EXP(-AI$25/($B92+273)/RGas)))</f>
        <v>0</v>
      </c>
      <c r="AJ92" s="73">
        <f ca="1">IF(AJ$2=0,0,AJ$22*EXP(AJ$23/($B92+273)/RGas)*(OFFSET('Composition%'!$B62,0,AJ$13)*OFFSET('Composition%'!$B62,0,AJ$14)))-IF(AJ$2=2,0,OFFSET('Composition%'!$B62,0,AJ$17)*OFFSET('Composition%'!$B62,0,AJ$18)*(AJ$24*EXP(-AJ$25/($B92+273)/RGas)))</f>
        <v>0</v>
      </c>
      <c r="AK92" s="73">
        <f ca="1">IF(AK$2=0,0,AK$22*EXP(AK$23/($B92+273)/RGas)*(OFFSET('Composition%'!$B62,0,AK$13)*OFFSET('Composition%'!$B62,0,AK$14)))-IF(AK$2=2,0,OFFSET('Composition%'!$B62,0,AK$17)*OFFSET('Composition%'!$B62,0,AK$18)*(AK$24*EXP(-AK$25/($B92+273)/RGas)))</f>
        <v>0</v>
      </c>
      <c r="AL92" s="73">
        <f ca="1">IF(AL$2=0,0,AL$22*EXP(AL$23/($B92+273)/RGas)*(OFFSET('Composition%'!$B62,0,AL$13)*OFFSET('Composition%'!$B62,0,AL$14)))-IF(AL$2=2,0,OFFSET('Composition%'!$B62,0,AL$17)*OFFSET('Composition%'!$B62,0,AL$18)*(AL$24*EXP(-AL$25/($B92+273)/RGas)))</f>
        <v>0</v>
      </c>
      <c r="AM92" s="73"/>
      <c r="AN92" s="73">
        <f ca="1">IF(AN$2=0,0,AN$22*EXP(AN$23/($B92+273)/RGas)*(OFFSET('Composition%'!$B62,0,AN$13)*OFFSET('Composition%'!$B62,0,AN$14)))-IF(AN$2=2,0,OFFSET('Composition%'!$B62,0,AN$17)*OFFSET('Composition%'!$B62,0,AN$18)*(AN$24*EXP(-AN$25/($B92+273)/RGas)))</f>
        <v>0</v>
      </c>
      <c r="AO92" s="73">
        <f ca="1">IF(AO$2=0,0,AO$22*EXP(AO$23/($B92+273)/RGas)*(OFFSET('Composition%'!$B62,0,AO$13)*OFFSET('Composition%'!$B62,0,AO$14)))-IF(AO$2=2,0,OFFSET('Composition%'!$B62,0,AO$17)*OFFSET('Composition%'!$B62,0,AO$18)*(AO$24*EXP(-AO$25/($B92+273)/RGas)))</f>
        <v>0</v>
      </c>
      <c r="AP92" s="73">
        <f ca="1">IF(AP$2=0,0,AP$22*EXP(AP$23/($B92+273)/RGas)*(OFFSET('Composition%'!$B62,0,AP$13)*OFFSET('Composition%'!$B62,0,AP$14)))-IF(AP$2=2,0,OFFSET('Composition%'!$B62,0,AP$17)*OFFSET('Composition%'!$B62,0,AP$18)*(AP$24*EXP(-AP$25/($B92+273)/RGas)))</f>
        <v>2.702544846630871E-12</v>
      </c>
      <c r="AQ92" s="73">
        <f ca="1">IF(AQ$2=0,0,AQ$22*EXP(AQ$23/($B92+273)/RGas)*(OFFSET('Composition%'!$B62,0,AQ$13)*OFFSET('Composition%'!$B62,0,AQ$14)))-IF(AQ$2=2,0,OFFSET('Composition%'!$B62,0,AQ$17)*OFFSET('Composition%'!$B62,0,AQ$18)*(AQ$24*EXP(-AQ$25/($B92+273)/RGas)))</f>
        <v>0</v>
      </c>
      <c r="AR92" s="73">
        <f ca="1">IF(AR$2=0,0,AR$22*EXP(AR$23/($B92+273)/RGas)*(OFFSET('Composition%'!$B62,0,AR$13)*OFFSET('Composition%'!$B62,0,AR$14)))-IF(AR$2=2,0,OFFSET('Composition%'!$B62,0,AR$17)*OFFSET('Composition%'!$B62,0,AR$18)*(AR$24*EXP(-AR$25/($B92+273)/RGas)))</f>
        <v>0</v>
      </c>
      <c r="AS92" s="73"/>
    </row>
    <row r="93" spans="1:45">
      <c r="A93" s="3">
        <f t="shared" si="21"/>
        <v>3.0499999999999972</v>
      </c>
      <c r="B93" s="60">
        <f ca="1">'Composition%'!B63</f>
        <v>414.18858550055256</v>
      </c>
      <c r="C93">
        <f t="shared" si="22"/>
        <v>30</v>
      </c>
      <c r="D93" s="4" t="e">
        <f ca="1">('Composition%'!BV63*ReactionRateK1!C93)^3</f>
        <v>#DIV/0!</v>
      </c>
      <c r="E93" s="4"/>
      <c r="F93" s="73">
        <f ca="1">IF(F$2=0,0,F$22*EXP(F$23/($B93+273)/RGas)*(OFFSET('Composition%'!$B63,0,F$13)*OFFSET('Composition%'!$B63,0,F$14)))-IF(F$2=2,0,OFFSET('Composition%'!$B63,0,F$17)*OFFSET('Composition%'!$B63,0,F$18)*(F$24*EXP(-F$25/($B93+273)/RGas)))</f>
        <v>2.8899624950712451E-3</v>
      </c>
      <c r="G93" s="73">
        <f ca="1">IF(G$2=0,0,G$22*EXP(G$23/($B93+273)/RGas)*(OFFSET('Composition%'!$B63,0,G$13)*OFFSET('Composition%'!$B63,0,G$14)))-IF(G$2=2,0,OFFSET('Composition%'!$B63,0,G$17)*OFFSET('Composition%'!$B63,0,G$18)*(G$24*EXP(-G$25/($B93+273)/RGas)))</f>
        <v>1.1288057337042281E-3</v>
      </c>
      <c r="H93" s="73">
        <f ca="1">IF(H$2=0,0,H$22*EXP(H$23/($B93+273)/RGas)*(OFFSET('Composition%'!$B63,0,H$13)*OFFSET('Composition%'!$B63,0,H$14)))-IF(H$2=2,0,OFFSET('Composition%'!$B63,0,H$17)*OFFSET('Composition%'!$B63,0,H$18)*(H$24*EXP(-H$25/($B93+273)/RGas)))</f>
        <v>-2.5377482377818201E-6</v>
      </c>
      <c r="I93" s="73">
        <f ca="1">IF(I$2=0,0,I$22*EXP(I$23/($B93+273)/RGas)*(OFFSET('Composition%'!$B63,0,I$13)*OFFSET('Composition%'!$B63,0,I$14)))-IF(I$2=2,0,OFFSET('Composition%'!$B63,0,I$17)*OFFSET('Composition%'!$B63,0,I$18)*(I$24*EXP(-I$25/($B93+273)/RGas)))</f>
        <v>4.813926617847764E-6</v>
      </c>
      <c r="J93" s="73"/>
      <c r="K93" s="73">
        <f ca="1">IF(K$2=0,0,K$22*EXP(K$23/($B93+273)/RGas)*(OFFSET('Composition%'!$B63,0,K$13)*OFFSET('Composition%'!$B63,0,K$14)))-IF(K$2=2,0,OFFSET('Composition%'!$B63,0,K$17)*OFFSET('Composition%'!$B63,0,K$18)*(K$24*EXP(-K$25/($B93+273)/RGas)))</f>
        <v>1.256002438685597E-2</v>
      </c>
      <c r="L93" s="73">
        <f ca="1">IF(L$2=0,0,L$22*EXP(L$23/($B93+273)/RGas)*(OFFSET('Composition%'!$B63,0,L$13)*OFFSET('Composition%'!$B63,0,L$14)))-IF(L$2=2,0,OFFSET('Composition%'!$B63,0,L$17)*OFFSET('Composition%'!$B63,0,L$18)*(L$24*EXP(-L$25/($B93+273)/RGas)))</f>
        <v>-2.3508685768056977E-3</v>
      </c>
      <c r="M93" s="73">
        <f ca="1">IF(M$2=0,0,M$22*EXP(M$23/($B93+273)/RGas)*(OFFSET('Composition%'!$B63,0,M$13)*OFFSET('Composition%'!$B63,0,M$14)))-IF(M$2=2,0,OFFSET('Composition%'!$B63,0,M$17)*OFFSET('Composition%'!$B63,0,M$18)*(M$24*EXP(-M$25/($B93+273)/RGas)))</f>
        <v>0</v>
      </c>
      <c r="N93" s="179"/>
      <c r="O93" s="73">
        <f ca="1">IF(O$2=0,0,O$22*EXP(O$23/($B93+273)/RGas)*(OFFSET('Composition%'!$B63,0,O$13)*OFFSET('Composition%'!$B63,0,O$14)))-IF(O$2=2,0,OFFSET('Composition%'!$B63,0,O$17)*OFFSET('Composition%'!$B63,0,O$18)*(O$24*EXP(-O$25/($B93+273)/RGas)))</f>
        <v>0</v>
      </c>
      <c r="P93" s="73">
        <f ca="1">IF(P$2=0,0,P$22*EXP(P$23/($B93+273)/RGas)*(OFFSET('Composition%'!$B63,0,P$13)*OFFSET('Composition%'!$B63,0,P$14)))-IF(P$2=2,0,OFFSET('Composition%'!$B63,0,P$17)*OFFSET('Composition%'!$B63,0,P$18)*(P$24*EXP(-P$25/($B93+273)/RGas)))</f>
        <v>1.0201919032350782E-2</v>
      </c>
      <c r="Q93" s="73">
        <f ca="1">IF(Q$2=0,0,Q$22*EXP(Q$23/($B93+273)/RGas)*(OFFSET('Composition%'!$B63,0,Q$13)*OFFSET('Composition%'!$B63,0,Q$14)))-IF(Q$2=2,0,OFFSET('Composition%'!$B63,0,Q$17)*OFFSET('Composition%'!$B63,0,Q$18)*(Q$24*EXP(-Q$25/($B93+273)/RGas)))</f>
        <v>6.9850813382300942E-5</v>
      </c>
      <c r="R93" s="73">
        <f ca="1">IF(R$2=0,0,R$22*EXP(R$23/($B93+273)/RGas)*(OFFSET('Composition%'!$B63,0,R$13)*OFFSET('Composition%'!$B63,0,R$14)))-IF(R$2=2,0,OFFSET('Composition%'!$B63,0,R$17)*OFFSET('Composition%'!$B63,0,R$18)*(R$24*EXP(-R$25/($B93+273)/RGas)))</f>
        <v>1.5904741489699836E-5</v>
      </c>
      <c r="S93" s="73"/>
      <c r="T93" s="73">
        <f ca="1">IF(T$2=0,0,T$22*EXP(T$23/($B93+273)/RGas)*(OFFSET('Composition%'!$B63,0,T$13)*OFFSET('Composition%'!$B63,0,T$14)))-IF(T$2=2,0,OFFSET('Composition%'!$B63,0,T$17)*OFFSET('Composition%'!$B63,0,T$18)*(T$24*EXP(-T$25/($B93+273)/RGas)))</f>
        <v>4.1718827028442606E-4</v>
      </c>
      <c r="U93" s="73">
        <f ca="1">IF(U$2=0,0,U$22*EXP(U$23/($B93+273)/RGas)*(OFFSET('Composition%'!$B63,0,U$13)*OFFSET('Composition%'!$B63,0,U$14)))-IF(U$2=2,0,OFFSET('Composition%'!$B63,0,U$17)*OFFSET('Composition%'!$B63,0,U$18)*(U$24*EXP(-U$25/($B93+273)/RGas)))</f>
        <v>5.8805271737119202E-6</v>
      </c>
      <c r="V93" s="73">
        <f ca="1">IF(V$2=0,0,V$22*EXP(V$23/($B93+273)/RGas)*(OFFSET('Composition%'!$B63,0,V$13)*OFFSET('Composition%'!$B63,0,V$14)))-IF(V$2=2,0,OFFSET('Composition%'!$B63,0,V$17)*OFFSET('Composition%'!$B63,0,V$18)*(V$24*EXP(-V$25/($B93+273)/RGas)))</f>
        <v>0</v>
      </c>
      <c r="W93" s="73">
        <f ca="1">IF(W$2=0,0,W$22*EXP(W$23/($B93+273)/RGas)*(OFFSET('Composition%'!$B63,0,W$13)*OFFSET('Composition%'!$B63,0,W$14)))-IF(W$2=2,0,OFFSET('Composition%'!$B63,0,W$17)*OFFSET('Composition%'!$B63,0,W$18)*(W$24*EXP(-W$25/($B93+273)/RGas)))</f>
        <v>0</v>
      </c>
      <c r="X93" s="73">
        <f ca="1">IF(X$2=0,0,X$22*EXP(X$23/($B93+273)/RGas)*(OFFSET('Composition%'!$B63,0,X$13)*OFFSET('Composition%'!$B63,0,X$14)))-IF(X$2=2,0,OFFSET('Composition%'!$B63,0,X$17)*OFFSET('Composition%'!$B63,0,X$18)*(X$24*EXP(-X$25/($B93+273)/RGas)))</f>
        <v>2.5133398237592542E-8</v>
      </c>
      <c r="Y93" s="73">
        <f ca="1">IF(Y$2=0,0,Y$22*EXP(Y$23/($B93+273)/RGas)*(OFFSET('Composition%'!$B63,0,Y$13)*OFFSET('Composition%'!$B63,0,Y$14)))-IF(Y$2=2,0,OFFSET('Composition%'!$B63,0,Y$17)*OFFSET('Composition%'!$B63,0,Y$18)*(Y$24*EXP(-Y$25/($B93+273)/RGas)))</f>
        <v>1.2439546380860544E-9</v>
      </c>
      <c r="Z93" s="73">
        <f ca="1">IF(Z$2=0,0,Z$22*EXP(Z$23/($B93+273)/RGas)*(OFFSET('Composition%'!$B63,0,Z$13)*OFFSET('Composition%'!$B63,0,Z$14)))-IF(Z$2=2,0,OFFSET('Composition%'!$B63,0,Z$17)*OFFSET('Composition%'!$B63,0,Z$18)*(Z$24*EXP(-Z$25/($B93+273)/RGas)))</f>
        <v>0</v>
      </c>
      <c r="AA93" s="73">
        <f ca="1">IF(AA$2=0,0,AA$22*EXP(AA$23/($B93+273)/RGas)*(OFFSET('Composition%'!$B63,0,AA$13)*OFFSET('Composition%'!$B63,0,AA$14)))-IF(AA$2=2,0,OFFSET('Composition%'!$B63,0,AA$17)*OFFSET('Composition%'!$B63,0,AA$18)*(AA$24*EXP(-AA$25/($B93+273)/RGas)))</f>
        <v>0</v>
      </c>
      <c r="AB93" s="73">
        <f ca="1">IF(AB$2=0,0,AB$22*EXP(AB$23/($B93+273)/RGas)*(OFFSET('Composition%'!$B63,0,AB$13)*OFFSET('Composition%'!$B63,0,AB$14)))-IF(AB$2=2,0,OFFSET('Composition%'!$B63,0,AB$17)*OFFSET('Composition%'!$B63,0,AB$18)*(AB$24*EXP(-AB$25/($B93+273)/RGas)))</f>
        <v>0</v>
      </c>
      <c r="AC93" s="73">
        <f ca="1">IF(AC$2=0,0,AC$22*EXP(AC$23/($B93+273)/RGas)*(OFFSET('Composition%'!$B63,0,AC$13)*OFFSET('Composition%'!$B63,0,AC$14)))-IF(AC$2=2,0,OFFSET('Composition%'!$B63,0,AC$17)*OFFSET('Composition%'!$B63,0,AC$18)*(AC$24*EXP(-AC$25/($B93+273)/RGas)))</f>
        <v>0</v>
      </c>
      <c r="AD93" s="73">
        <f ca="1">IF(AD$2=0,0,AD$22*EXP(AD$23/($B93+273)/RGas)*(OFFSET('Composition%'!$B63,0,AD$13)*OFFSET('Composition%'!$B63,0,AD$14)))-IF(AD$2=2,0,OFFSET('Composition%'!$B63,0,AD$17)*OFFSET('Composition%'!$B63,0,AD$18)*(AD$24*EXP(-AD$25/($B93+273)/RGas)))</f>
        <v>0</v>
      </c>
      <c r="AE93" s="73">
        <f ca="1">IF(AE$2=0,0,AE$22*EXP(AE$23/($B93+273)/RGas)*(OFFSET('Composition%'!$B63,0,AE$13)*OFFSET('Composition%'!$B63,0,AE$14)))-IF(AE$2=2,0,OFFSET('Composition%'!$B63,0,AE$17)*OFFSET('Composition%'!$B63,0,AE$18)*(AE$24*EXP(-AE$25/($B93+273)/RGas)))</f>
        <v>0</v>
      </c>
      <c r="AF93" s="73"/>
      <c r="AG93" s="73">
        <f ca="1">IF(AG$2=0,0,AG$22*EXP(AG$23/($B93+273)/RGas)*(OFFSET('Composition%'!$B63,0,AG$13)*OFFSET('Composition%'!$B63,0,AG$14)))-IF(AG$2=2,0,OFFSET('Composition%'!$B63,0,AG$17)*OFFSET('Composition%'!$B63,0,AG$18)*(AG$24*EXP(-AG$25/($B93+273)/RGas)))</f>
        <v>0</v>
      </c>
      <c r="AH93" s="73">
        <f ca="1">IF(AH$2=0,0,AH$22*EXP(AH$23/($B93+273)/RGas)*(OFFSET('Composition%'!$B63,0,AH$13)*OFFSET('Composition%'!$B63,0,AH$14)))-IF(AH$2=2,0,OFFSET('Composition%'!$B63,0,AH$17)*OFFSET('Composition%'!$B63,0,AH$18)*(AH$24*EXP(-AH$25/($B93+273)/RGas)))</f>
        <v>0</v>
      </c>
      <c r="AI93" s="73">
        <f ca="1">IF(AI$2=0,0,AI$22*EXP(AI$23/($B93+273)/RGas)*(OFFSET('Composition%'!$B63,0,AI$13)*OFFSET('Composition%'!$B63,0,AI$14)))-IF(AI$2=2,0,OFFSET('Composition%'!$B63,0,AI$17)*OFFSET('Composition%'!$B63,0,AI$18)*(AI$24*EXP(-AI$25/($B93+273)/RGas)))</f>
        <v>0</v>
      </c>
      <c r="AJ93" s="73">
        <f ca="1">IF(AJ$2=0,0,AJ$22*EXP(AJ$23/($B93+273)/RGas)*(OFFSET('Composition%'!$B63,0,AJ$13)*OFFSET('Composition%'!$B63,0,AJ$14)))-IF(AJ$2=2,0,OFFSET('Composition%'!$B63,0,AJ$17)*OFFSET('Composition%'!$B63,0,AJ$18)*(AJ$24*EXP(-AJ$25/($B93+273)/RGas)))</f>
        <v>0</v>
      </c>
      <c r="AK93" s="73">
        <f ca="1">IF(AK$2=0,0,AK$22*EXP(AK$23/($B93+273)/RGas)*(OFFSET('Composition%'!$B63,0,AK$13)*OFFSET('Composition%'!$B63,0,AK$14)))-IF(AK$2=2,0,OFFSET('Composition%'!$B63,0,AK$17)*OFFSET('Composition%'!$B63,0,AK$18)*(AK$24*EXP(-AK$25/($B93+273)/RGas)))</f>
        <v>0</v>
      </c>
      <c r="AL93" s="73">
        <f ca="1">IF(AL$2=0,0,AL$22*EXP(AL$23/($B93+273)/RGas)*(OFFSET('Composition%'!$B63,0,AL$13)*OFFSET('Composition%'!$B63,0,AL$14)))-IF(AL$2=2,0,OFFSET('Composition%'!$B63,0,AL$17)*OFFSET('Composition%'!$B63,0,AL$18)*(AL$24*EXP(-AL$25/($B93+273)/RGas)))</f>
        <v>0</v>
      </c>
      <c r="AM93" s="73"/>
      <c r="AN93" s="73">
        <f ca="1">IF(AN$2=0,0,AN$22*EXP(AN$23/($B93+273)/RGas)*(OFFSET('Composition%'!$B63,0,AN$13)*OFFSET('Composition%'!$B63,0,AN$14)))-IF(AN$2=2,0,OFFSET('Composition%'!$B63,0,AN$17)*OFFSET('Composition%'!$B63,0,AN$18)*(AN$24*EXP(-AN$25/($B93+273)/RGas)))</f>
        <v>0</v>
      </c>
      <c r="AO93" s="73">
        <f ca="1">IF(AO$2=0,0,AO$22*EXP(AO$23/($B93+273)/RGas)*(OFFSET('Composition%'!$B63,0,AO$13)*OFFSET('Composition%'!$B63,0,AO$14)))-IF(AO$2=2,0,OFFSET('Composition%'!$B63,0,AO$17)*OFFSET('Composition%'!$B63,0,AO$18)*(AO$24*EXP(-AO$25/($B93+273)/RGas)))</f>
        <v>0</v>
      </c>
      <c r="AP93" s="73">
        <f ca="1">IF(AP$2=0,0,AP$22*EXP(AP$23/($B93+273)/RGas)*(OFFSET('Composition%'!$B63,0,AP$13)*OFFSET('Composition%'!$B63,0,AP$14)))-IF(AP$2=2,0,OFFSET('Composition%'!$B63,0,AP$17)*OFFSET('Composition%'!$B63,0,AP$18)*(AP$24*EXP(-AP$25/($B93+273)/RGas)))</f>
        <v>2.7027882069762484E-12</v>
      </c>
      <c r="AQ93" s="73">
        <f ca="1">IF(AQ$2=0,0,AQ$22*EXP(AQ$23/($B93+273)/RGas)*(OFFSET('Composition%'!$B63,0,AQ$13)*OFFSET('Composition%'!$B63,0,AQ$14)))-IF(AQ$2=2,0,OFFSET('Composition%'!$B63,0,AQ$17)*OFFSET('Composition%'!$B63,0,AQ$18)*(AQ$24*EXP(-AQ$25/($B93+273)/RGas)))</f>
        <v>0</v>
      </c>
      <c r="AR93" s="73">
        <f ca="1">IF(AR$2=0,0,AR$22*EXP(AR$23/($B93+273)/RGas)*(OFFSET('Composition%'!$B63,0,AR$13)*OFFSET('Composition%'!$B63,0,AR$14)))-IF(AR$2=2,0,OFFSET('Composition%'!$B63,0,AR$17)*OFFSET('Composition%'!$B63,0,AR$18)*(AR$24*EXP(-AR$25/($B93+273)/RGas)))</f>
        <v>0</v>
      </c>
      <c r="AS93" s="73"/>
    </row>
    <row r="94" spans="1:45">
      <c r="A94" s="3">
        <f t="shared" si="21"/>
        <v>3.099999999999997</v>
      </c>
      <c r="B94" s="60">
        <f ca="1">'Composition%'!B64</f>
        <v>414.21009961343333</v>
      </c>
      <c r="C94">
        <f t="shared" si="22"/>
        <v>30</v>
      </c>
      <c r="D94" s="4" t="e">
        <f ca="1">('Composition%'!BV64*ReactionRateK1!C94)^3</f>
        <v>#DIV/0!</v>
      </c>
      <c r="E94" s="4"/>
      <c r="F94" s="73">
        <f ca="1">IF(F$2=0,0,F$22*EXP(F$23/($B94+273)/RGas)*(OFFSET('Composition%'!$B64,0,F$13)*OFFSET('Composition%'!$B64,0,F$14)))-IF(F$2=2,0,OFFSET('Composition%'!$B64,0,F$17)*OFFSET('Composition%'!$B64,0,F$18)*(F$24*EXP(-F$25/($B94+273)/RGas)))</f>
        <v>2.8369092354929171E-3</v>
      </c>
      <c r="G94" s="73">
        <f ca="1">IF(G$2=0,0,G$22*EXP(G$23/($B94+273)/RGas)*(OFFSET('Composition%'!$B64,0,G$13)*OFFSET('Composition%'!$B64,0,G$14)))-IF(G$2=2,0,OFFSET('Composition%'!$B64,0,G$17)*OFFSET('Composition%'!$B64,0,G$18)*(G$24*EXP(-G$25/($B94+273)/RGas)))</f>
        <v>1.1095395960433207E-3</v>
      </c>
      <c r="H94" s="73">
        <f ca="1">IF(H$2=0,0,H$22*EXP(H$23/($B94+273)/RGas)*(OFFSET('Composition%'!$B64,0,H$13)*OFFSET('Composition%'!$B64,0,H$14)))-IF(H$2=2,0,OFFSET('Composition%'!$B64,0,H$17)*OFFSET('Composition%'!$B64,0,H$18)*(H$24*EXP(-H$25/($B94+273)/RGas)))</f>
        <v>-2.5367841002369909E-6</v>
      </c>
      <c r="I94" s="73">
        <f ca="1">IF(I$2=0,0,I$22*EXP(I$23/($B94+273)/RGas)*(OFFSET('Composition%'!$B64,0,I$13)*OFFSET('Composition%'!$B64,0,I$14)))-IF(I$2=2,0,OFFSET('Composition%'!$B64,0,I$17)*OFFSET('Composition%'!$B64,0,I$18)*(I$24*EXP(-I$25/($B94+273)/RGas)))</f>
        <v>5.200581353291693E-6</v>
      </c>
      <c r="J94" s="73"/>
      <c r="K94" s="73">
        <f ca="1">IF(K$2=0,0,K$22*EXP(K$23/($B94+273)/RGas)*(OFFSET('Composition%'!$B64,0,K$13)*OFFSET('Composition%'!$B64,0,K$14)))-IF(K$2=2,0,OFFSET('Composition%'!$B64,0,K$17)*OFFSET('Composition%'!$B64,0,K$18)*(K$24*EXP(-K$25/($B94+273)/RGas)))</f>
        <v>1.2313247659547506E-2</v>
      </c>
      <c r="L94" s="73">
        <f ca="1">IF(L$2=0,0,L$22*EXP(L$23/($B94+273)/RGas)*(OFFSET('Composition%'!$B64,0,L$13)*OFFSET('Composition%'!$B64,0,L$14)))-IF(L$2=2,0,OFFSET('Composition%'!$B64,0,L$17)*OFFSET('Composition%'!$B64,0,L$18)*(L$24*EXP(-L$25/($B94+273)/RGas)))</f>
        <v>-2.3113602952213766E-3</v>
      </c>
      <c r="M94" s="73">
        <f ca="1">IF(M$2=0,0,M$22*EXP(M$23/($B94+273)/RGas)*(OFFSET('Composition%'!$B64,0,M$13)*OFFSET('Composition%'!$B64,0,M$14)))-IF(M$2=2,0,OFFSET('Composition%'!$B64,0,M$17)*OFFSET('Composition%'!$B64,0,M$18)*(M$24*EXP(-M$25/($B94+273)/RGas)))</f>
        <v>0</v>
      </c>
      <c r="N94" s="179"/>
      <c r="O94" s="73">
        <f ca="1">IF(O$2=0,0,O$22*EXP(O$23/($B94+273)/RGas)*(OFFSET('Composition%'!$B64,0,O$13)*OFFSET('Composition%'!$B64,0,O$14)))-IF(O$2=2,0,OFFSET('Composition%'!$B64,0,O$17)*OFFSET('Composition%'!$B64,0,O$18)*(O$24*EXP(-O$25/($B94+273)/RGas)))</f>
        <v>0</v>
      </c>
      <c r="P94" s="73">
        <f ca="1">IF(P$2=0,0,P$22*EXP(P$23/($B94+273)/RGas)*(OFFSET('Composition%'!$B64,0,P$13)*OFFSET('Composition%'!$B64,0,P$14)))-IF(P$2=2,0,OFFSET('Composition%'!$B64,0,P$17)*OFFSET('Composition%'!$B64,0,P$18)*(P$24*EXP(-P$25/($B94+273)/RGas)))</f>
        <v>1.0196254703455842E-2</v>
      </c>
      <c r="Q94" s="73">
        <f ca="1">IF(Q$2=0,0,Q$22*EXP(Q$23/($B94+273)/RGas)*(OFFSET('Composition%'!$B64,0,Q$13)*OFFSET('Composition%'!$B64,0,Q$14)))-IF(Q$2=2,0,OFFSET('Composition%'!$B64,0,Q$17)*OFFSET('Composition%'!$B64,0,Q$18)*(Q$24*EXP(-Q$25/($B94+273)/RGas)))</f>
        <v>7.1063133289617523E-5</v>
      </c>
      <c r="R94" s="73">
        <f ca="1">IF(R$2=0,0,R$22*EXP(R$23/($B94+273)/RGas)*(OFFSET('Composition%'!$B64,0,R$13)*OFFSET('Composition%'!$B64,0,R$14)))-IF(R$2=2,0,OFFSET('Composition%'!$B64,0,R$17)*OFFSET('Composition%'!$B64,0,R$18)*(R$24*EXP(-R$25/($B94+273)/RGas)))</f>
        <v>1.6445063907661233E-5</v>
      </c>
      <c r="S94" s="73"/>
      <c r="T94" s="73">
        <f ca="1">IF(T$2=0,0,T$22*EXP(T$23/($B94+273)/RGas)*(OFFSET('Composition%'!$B64,0,T$13)*OFFSET('Composition%'!$B64,0,T$14)))-IF(T$2=2,0,OFFSET('Composition%'!$B64,0,T$17)*OFFSET('Composition%'!$B64,0,T$18)*(T$24*EXP(-T$25/($B94+273)/RGas)))</f>
        <v>3.9022484452745079E-4</v>
      </c>
      <c r="U94" s="73">
        <f ca="1">IF(U$2=0,0,U$22*EXP(U$23/($B94+273)/RGas)*(OFFSET('Composition%'!$B64,0,U$13)*OFFSET('Composition%'!$B64,0,U$14)))-IF(U$2=2,0,OFFSET('Composition%'!$B64,0,U$17)*OFFSET('Composition%'!$B64,0,U$18)*(U$24*EXP(-U$25/($B94+273)/RGas)))</f>
        <v>5.3330826948547629E-6</v>
      </c>
      <c r="V94" s="73">
        <f ca="1">IF(V$2=0,0,V$22*EXP(V$23/($B94+273)/RGas)*(OFFSET('Composition%'!$B64,0,V$13)*OFFSET('Composition%'!$B64,0,V$14)))-IF(V$2=2,0,OFFSET('Composition%'!$B64,0,V$17)*OFFSET('Composition%'!$B64,0,V$18)*(V$24*EXP(-V$25/($B94+273)/RGas)))</f>
        <v>0</v>
      </c>
      <c r="W94" s="73">
        <f ca="1">IF(W$2=0,0,W$22*EXP(W$23/($B94+273)/RGas)*(OFFSET('Composition%'!$B64,0,W$13)*OFFSET('Composition%'!$B64,0,W$14)))-IF(W$2=2,0,OFFSET('Composition%'!$B64,0,W$17)*OFFSET('Composition%'!$B64,0,W$18)*(W$24*EXP(-W$25/($B94+273)/RGas)))</f>
        <v>0</v>
      </c>
      <c r="X94" s="73">
        <f ca="1">IF(X$2=0,0,X$22*EXP(X$23/($B94+273)/RGas)*(OFFSET('Composition%'!$B64,0,X$13)*OFFSET('Composition%'!$B64,0,X$14)))-IF(X$2=2,0,OFFSET('Composition%'!$B64,0,X$17)*OFFSET('Composition%'!$B64,0,X$18)*(X$24*EXP(-X$25/($B94+273)/RGas)))</f>
        <v>2.5118484260114904E-8</v>
      </c>
      <c r="Y94" s="73">
        <f ca="1">IF(Y$2=0,0,Y$22*EXP(Y$23/($B94+273)/RGas)*(OFFSET('Composition%'!$B64,0,Y$13)*OFFSET('Composition%'!$B64,0,Y$14)))-IF(Y$2=2,0,OFFSET('Composition%'!$B64,0,Y$17)*OFFSET('Composition%'!$B64,0,Y$18)*(Y$24*EXP(-Y$25/($B94+273)/RGas)))</f>
        <v>1.2432164843640529E-9</v>
      </c>
      <c r="Z94" s="73">
        <f ca="1">IF(Z$2=0,0,Z$22*EXP(Z$23/($B94+273)/RGas)*(OFFSET('Composition%'!$B64,0,Z$13)*OFFSET('Composition%'!$B64,0,Z$14)))-IF(Z$2=2,0,OFFSET('Composition%'!$B64,0,Z$17)*OFFSET('Composition%'!$B64,0,Z$18)*(Z$24*EXP(-Z$25/($B94+273)/RGas)))</f>
        <v>0</v>
      </c>
      <c r="AA94" s="73">
        <f ca="1">IF(AA$2=0,0,AA$22*EXP(AA$23/($B94+273)/RGas)*(OFFSET('Composition%'!$B64,0,AA$13)*OFFSET('Composition%'!$B64,0,AA$14)))-IF(AA$2=2,0,OFFSET('Composition%'!$B64,0,AA$17)*OFFSET('Composition%'!$B64,0,AA$18)*(AA$24*EXP(-AA$25/($B94+273)/RGas)))</f>
        <v>0</v>
      </c>
      <c r="AB94" s="73">
        <f ca="1">IF(AB$2=0,0,AB$22*EXP(AB$23/($B94+273)/RGas)*(OFFSET('Composition%'!$B64,0,AB$13)*OFFSET('Composition%'!$B64,0,AB$14)))-IF(AB$2=2,0,OFFSET('Composition%'!$B64,0,AB$17)*OFFSET('Composition%'!$B64,0,AB$18)*(AB$24*EXP(-AB$25/($B94+273)/RGas)))</f>
        <v>0</v>
      </c>
      <c r="AC94" s="73">
        <f ca="1">IF(AC$2=0,0,AC$22*EXP(AC$23/($B94+273)/RGas)*(OFFSET('Composition%'!$B64,0,AC$13)*OFFSET('Composition%'!$B64,0,AC$14)))-IF(AC$2=2,0,OFFSET('Composition%'!$B64,0,AC$17)*OFFSET('Composition%'!$B64,0,AC$18)*(AC$24*EXP(-AC$25/($B94+273)/RGas)))</f>
        <v>0</v>
      </c>
      <c r="AD94" s="73">
        <f ca="1">IF(AD$2=0,0,AD$22*EXP(AD$23/($B94+273)/RGas)*(OFFSET('Composition%'!$B64,0,AD$13)*OFFSET('Composition%'!$B64,0,AD$14)))-IF(AD$2=2,0,OFFSET('Composition%'!$B64,0,AD$17)*OFFSET('Composition%'!$B64,0,AD$18)*(AD$24*EXP(-AD$25/($B94+273)/RGas)))</f>
        <v>0</v>
      </c>
      <c r="AE94" s="73">
        <f ca="1">IF(AE$2=0,0,AE$22*EXP(AE$23/($B94+273)/RGas)*(OFFSET('Composition%'!$B64,0,AE$13)*OFFSET('Composition%'!$B64,0,AE$14)))-IF(AE$2=2,0,OFFSET('Composition%'!$B64,0,AE$17)*OFFSET('Composition%'!$B64,0,AE$18)*(AE$24*EXP(-AE$25/($B94+273)/RGas)))</f>
        <v>0</v>
      </c>
      <c r="AF94" s="73"/>
      <c r="AG94" s="73">
        <f ca="1">IF(AG$2=0,0,AG$22*EXP(AG$23/($B94+273)/RGas)*(OFFSET('Composition%'!$B64,0,AG$13)*OFFSET('Composition%'!$B64,0,AG$14)))-IF(AG$2=2,0,OFFSET('Composition%'!$B64,0,AG$17)*OFFSET('Composition%'!$B64,0,AG$18)*(AG$24*EXP(-AG$25/($B94+273)/RGas)))</f>
        <v>0</v>
      </c>
      <c r="AH94" s="73">
        <f ca="1">IF(AH$2=0,0,AH$22*EXP(AH$23/($B94+273)/RGas)*(OFFSET('Composition%'!$B64,0,AH$13)*OFFSET('Composition%'!$B64,0,AH$14)))-IF(AH$2=2,0,OFFSET('Composition%'!$B64,0,AH$17)*OFFSET('Composition%'!$B64,0,AH$18)*(AH$24*EXP(-AH$25/($B94+273)/RGas)))</f>
        <v>0</v>
      </c>
      <c r="AI94" s="73">
        <f ca="1">IF(AI$2=0,0,AI$22*EXP(AI$23/($B94+273)/RGas)*(OFFSET('Composition%'!$B64,0,AI$13)*OFFSET('Composition%'!$B64,0,AI$14)))-IF(AI$2=2,0,OFFSET('Composition%'!$B64,0,AI$17)*OFFSET('Composition%'!$B64,0,AI$18)*(AI$24*EXP(-AI$25/($B94+273)/RGas)))</f>
        <v>0</v>
      </c>
      <c r="AJ94" s="73">
        <f ca="1">IF(AJ$2=0,0,AJ$22*EXP(AJ$23/($B94+273)/RGas)*(OFFSET('Composition%'!$B64,0,AJ$13)*OFFSET('Composition%'!$B64,0,AJ$14)))-IF(AJ$2=2,0,OFFSET('Composition%'!$B64,0,AJ$17)*OFFSET('Composition%'!$B64,0,AJ$18)*(AJ$24*EXP(-AJ$25/($B94+273)/RGas)))</f>
        <v>0</v>
      </c>
      <c r="AK94" s="73">
        <f ca="1">IF(AK$2=0,0,AK$22*EXP(AK$23/($B94+273)/RGas)*(OFFSET('Composition%'!$B64,0,AK$13)*OFFSET('Composition%'!$B64,0,AK$14)))-IF(AK$2=2,0,OFFSET('Composition%'!$B64,0,AK$17)*OFFSET('Composition%'!$B64,0,AK$18)*(AK$24*EXP(-AK$25/($B94+273)/RGas)))</f>
        <v>0</v>
      </c>
      <c r="AL94" s="73">
        <f ca="1">IF(AL$2=0,0,AL$22*EXP(AL$23/($B94+273)/RGas)*(OFFSET('Composition%'!$B64,0,AL$13)*OFFSET('Composition%'!$B64,0,AL$14)))-IF(AL$2=2,0,OFFSET('Composition%'!$B64,0,AL$17)*OFFSET('Composition%'!$B64,0,AL$18)*(AL$24*EXP(-AL$25/($B94+273)/RGas)))</f>
        <v>0</v>
      </c>
      <c r="AM94" s="73"/>
      <c r="AN94" s="73">
        <f ca="1">IF(AN$2=0,0,AN$22*EXP(AN$23/($B94+273)/RGas)*(OFFSET('Composition%'!$B64,0,AN$13)*OFFSET('Composition%'!$B64,0,AN$14)))-IF(AN$2=2,0,OFFSET('Composition%'!$B64,0,AN$17)*OFFSET('Composition%'!$B64,0,AN$18)*(AN$24*EXP(-AN$25/($B94+273)/RGas)))</f>
        <v>0</v>
      </c>
      <c r="AO94" s="73">
        <f ca="1">IF(AO$2=0,0,AO$22*EXP(AO$23/($B94+273)/RGas)*(OFFSET('Composition%'!$B64,0,AO$13)*OFFSET('Composition%'!$B64,0,AO$14)))-IF(AO$2=2,0,OFFSET('Composition%'!$B64,0,AO$17)*OFFSET('Composition%'!$B64,0,AO$18)*(AO$24*EXP(-AO$25/($B94+273)/RGas)))</f>
        <v>0</v>
      </c>
      <c r="AP94" s="73">
        <f ca="1">IF(AP$2=0,0,AP$22*EXP(AP$23/($B94+273)/RGas)*(OFFSET('Composition%'!$B64,0,AP$13)*OFFSET('Composition%'!$B64,0,AP$14)))-IF(AP$2=2,0,OFFSET('Composition%'!$B64,0,AP$17)*OFFSET('Composition%'!$B64,0,AP$18)*(AP$24*EXP(-AP$25/($B94+273)/RGas)))</f>
        <v>2.7030088723855123E-12</v>
      </c>
      <c r="AQ94" s="73">
        <f ca="1">IF(AQ$2=0,0,AQ$22*EXP(AQ$23/($B94+273)/RGas)*(OFFSET('Composition%'!$B64,0,AQ$13)*OFFSET('Composition%'!$B64,0,AQ$14)))-IF(AQ$2=2,0,OFFSET('Composition%'!$B64,0,AQ$17)*OFFSET('Composition%'!$B64,0,AQ$18)*(AQ$24*EXP(-AQ$25/($B94+273)/RGas)))</f>
        <v>0</v>
      </c>
      <c r="AR94" s="73">
        <f ca="1">IF(AR$2=0,0,AR$22*EXP(AR$23/($B94+273)/RGas)*(OFFSET('Composition%'!$B64,0,AR$13)*OFFSET('Composition%'!$B64,0,AR$14)))-IF(AR$2=2,0,OFFSET('Composition%'!$B64,0,AR$17)*OFFSET('Composition%'!$B64,0,AR$18)*(AR$24*EXP(-AR$25/($B94+273)/RGas)))</f>
        <v>0</v>
      </c>
      <c r="AS94" s="73"/>
    </row>
    <row r="95" spans="1:45">
      <c r="A95" s="3">
        <f t="shared" si="21"/>
        <v>3.1499999999999968</v>
      </c>
      <c r="B95" s="60">
        <f ca="1">'Composition%'!B65</f>
        <v>414.23051463825271</v>
      </c>
      <c r="C95">
        <f t="shared" si="22"/>
        <v>30</v>
      </c>
      <c r="D95" s="4" t="e">
        <f ca="1">('Composition%'!BV65*ReactionRateK1!C95)^3</f>
        <v>#DIV/0!</v>
      </c>
      <c r="E95" s="4"/>
      <c r="F95" s="73">
        <f ca="1">IF(F$2=0,0,F$22*EXP(F$23/($B95+273)/RGas)*(OFFSET('Composition%'!$B65,0,F$13)*OFFSET('Composition%'!$B65,0,F$14)))-IF(F$2=2,0,OFFSET('Composition%'!$B65,0,F$17)*OFFSET('Composition%'!$B65,0,F$18)*(F$24*EXP(-F$25/($B95+273)/RGas)))</f>
        <v>2.7852507571393239E-3</v>
      </c>
      <c r="G95" s="73">
        <f ca="1">IF(G$2=0,0,G$22*EXP(G$23/($B95+273)/RGas)*(OFFSET('Composition%'!$B65,0,G$13)*OFFSET('Composition%'!$B65,0,G$14)))-IF(G$2=2,0,OFFSET('Composition%'!$B65,0,G$17)*OFFSET('Composition%'!$B65,0,G$18)*(G$24*EXP(-G$25/($B95+273)/RGas)))</f>
        <v>1.0907443001911962E-3</v>
      </c>
      <c r="H95" s="73">
        <f ca="1">IF(H$2=0,0,H$22*EXP(H$23/($B95+273)/RGas)*(OFFSET('Composition%'!$B65,0,H$13)*OFFSET('Composition%'!$B65,0,H$14)))-IF(H$2=2,0,OFFSET('Composition%'!$B65,0,H$17)*OFFSET('Composition%'!$B65,0,H$18)*(H$24*EXP(-H$25/($B95+273)/RGas)))</f>
        <v>-2.5347170203888368E-6</v>
      </c>
      <c r="I95" s="73">
        <f ca="1">IF(I$2=0,0,I$22*EXP(I$23/($B95+273)/RGas)*(OFFSET('Composition%'!$B65,0,I$13)*OFFSET('Composition%'!$B65,0,I$14)))-IF(I$2=2,0,OFFSET('Composition%'!$B65,0,I$17)*OFFSET('Composition%'!$B65,0,I$18)*(I$24*EXP(-I$25/($B95+273)/RGas)))</f>
        <v>5.4735707990851743E-6</v>
      </c>
      <c r="J95" s="73"/>
      <c r="K95" s="73">
        <f ca="1">IF(K$2=0,0,K$22*EXP(K$23/($B95+273)/RGas)*(OFFSET('Composition%'!$B65,0,K$13)*OFFSET('Composition%'!$B65,0,K$14)))-IF(K$2=2,0,OFFSET('Composition%'!$B65,0,K$17)*OFFSET('Composition%'!$B65,0,K$18)*(K$24*EXP(-K$25/($B95+273)/RGas)))</f>
        <v>1.2069804224077524E-2</v>
      </c>
      <c r="L95" s="73">
        <f ca="1">IF(L$2=0,0,L$22*EXP(L$23/($B95+273)/RGas)*(OFFSET('Composition%'!$B65,0,L$13)*OFFSET('Composition%'!$B65,0,L$14)))-IF(L$2=2,0,OFFSET('Composition%'!$B65,0,L$17)*OFFSET('Composition%'!$B65,0,L$18)*(L$24*EXP(-L$25/($B95+273)/RGas)))</f>
        <v>-2.2726413090994398E-3</v>
      </c>
      <c r="M95" s="73">
        <f ca="1">IF(M$2=0,0,M$22*EXP(M$23/($B95+273)/RGas)*(OFFSET('Composition%'!$B65,0,M$13)*OFFSET('Composition%'!$B65,0,M$14)))-IF(M$2=2,0,OFFSET('Composition%'!$B65,0,M$17)*OFFSET('Composition%'!$B65,0,M$18)*(M$24*EXP(-M$25/($B95+273)/RGas)))</f>
        <v>0</v>
      </c>
      <c r="N95" s="179"/>
      <c r="O95" s="73">
        <f ca="1">IF(O$2=0,0,O$22*EXP(O$23/($B95+273)/RGas)*(OFFSET('Composition%'!$B65,0,O$13)*OFFSET('Composition%'!$B65,0,O$14)))-IF(O$2=2,0,OFFSET('Composition%'!$B65,0,O$17)*OFFSET('Composition%'!$B65,0,O$18)*(O$24*EXP(-O$25/($B95+273)/RGas)))</f>
        <v>0</v>
      </c>
      <c r="P95" s="73">
        <f ca="1">IF(P$2=0,0,P$22*EXP(P$23/($B95+273)/RGas)*(OFFSET('Composition%'!$B65,0,P$13)*OFFSET('Composition%'!$B65,0,P$14)))-IF(P$2=2,0,OFFSET('Composition%'!$B65,0,P$17)*OFFSET('Composition%'!$B65,0,P$18)*(P$24*EXP(-P$25/($B95+273)/RGas)))</f>
        <v>1.0186290458229707E-2</v>
      </c>
      <c r="Q95" s="73">
        <f ca="1">IF(Q$2=0,0,Q$22*EXP(Q$23/($B95+273)/RGas)*(OFFSET('Composition%'!$B65,0,Q$13)*OFFSET('Composition%'!$B65,0,Q$14)))-IF(Q$2=2,0,OFFSET('Composition%'!$B65,0,Q$17)*OFFSET('Composition%'!$B65,0,Q$18)*(Q$24*EXP(-Q$25/($B95+273)/RGas)))</f>
        <v>7.2260987810819689E-5</v>
      </c>
      <c r="R95" s="73">
        <f ca="1">IF(R$2=0,0,R$22*EXP(R$23/($B95+273)/RGas)*(OFFSET('Composition%'!$B65,0,R$13)*OFFSET('Composition%'!$B65,0,R$14)))-IF(R$2=2,0,OFFSET('Composition%'!$B65,0,R$17)*OFFSET('Composition%'!$B65,0,R$18)*(R$24*EXP(-R$25/($B95+273)/RGas)))</f>
        <v>1.6991065862409592E-5</v>
      </c>
      <c r="S95" s="73"/>
      <c r="T95" s="73">
        <f ca="1">IF(T$2=0,0,T$22*EXP(T$23/($B95+273)/RGas)*(OFFSET('Composition%'!$B65,0,T$13)*OFFSET('Composition%'!$B65,0,T$14)))-IF(T$2=2,0,OFFSET('Composition%'!$B65,0,T$17)*OFFSET('Composition%'!$B65,0,T$18)*(T$24*EXP(-T$25/($B95+273)/RGas)))</f>
        <v>3.6499886265214455E-4</v>
      </c>
      <c r="U95" s="73">
        <f ca="1">IF(U$2=0,0,U$22*EXP(U$23/($B95+273)/RGas)*(OFFSET('Composition%'!$B65,0,U$13)*OFFSET('Composition%'!$B65,0,U$14)))-IF(U$2=2,0,OFFSET('Composition%'!$B65,0,U$17)*OFFSET('Composition%'!$B65,0,U$18)*(U$24*EXP(-U$25/($B95+273)/RGas)))</f>
        <v>4.8370801390457727E-6</v>
      </c>
      <c r="V95" s="73">
        <f ca="1">IF(V$2=0,0,V$22*EXP(V$23/($B95+273)/RGas)*(OFFSET('Composition%'!$B65,0,V$13)*OFFSET('Composition%'!$B65,0,V$14)))-IF(V$2=2,0,OFFSET('Composition%'!$B65,0,V$17)*OFFSET('Composition%'!$B65,0,V$18)*(V$24*EXP(-V$25/($B95+273)/RGas)))</f>
        <v>0</v>
      </c>
      <c r="W95" s="73">
        <f ca="1">IF(W$2=0,0,W$22*EXP(W$23/($B95+273)/RGas)*(OFFSET('Composition%'!$B65,0,W$13)*OFFSET('Composition%'!$B65,0,W$14)))-IF(W$2=2,0,OFFSET('Composition%'!$B65,0,W$17)*OFFSET('Composition%'!$B65,0,W$18)*(W$24*EXP(-W$25/($B95+273)/RGas)))</f>
        <v>0</v>
      </c>
      <c r="X95" s="73">
        <f ca="1">IF(X$2=0,0,X$22*EXP(X$23/($B95+273)/RGas)*(OFFSET('Composition%'!$B65,0,X$13)*OFFSET('Composition%'!$B65,0,X$14)))-IF(X$2=2,0,OFFSET('Composition%'!$B65,0,X$17)*OFFSET('Composition%'!$B65,0,X$18)*(X$24*EXP(-X$25/($B95+273)/RGas)))</f>
        <v>2.5104540048945055E-8</v>
      </c>
      <c r="Y95" s="73">
        <f ca="1">IF(Y$2=0,0,Y$22*EXP(Y$23/($B95+273)/RGas)*(OFFSET('Composition%'!$B65,0,Y$13)*OFFSET('Composition%'!$B65,0,Y$14)))-IF(Y$2=2,0,OFFSET('Composition%'!$B65,0,Y$17)*OFFSET('Composition%'!$B65,0,Y$18)*(Y$24*EXP(-Y$25/($B95+273)/RGas)))</f>
        <v>1.2425263283415676E-9</v>
      </c>
      <c r="Z95" s="73">
        <f ca="1">IF(Z$2=0,0,Z$22*EXP(Z$23/($B95+273)/RGas)*(OFFSET('Composition%'!$B65,0,Z$13)*OFFSET('Composition%'!$B65,0,Z$14)))-IF(Z$2=2,0,OFFSET('Composition%'!$B65,0,Z$17)*OFFSET('Composition%'!$B65,0,Z$18)*(Z$24*EXP(-Z$25/($B95+273)/RGas)))</f>
        <v>0</v>
      </c>
      <c r="AA95" s="73">
        <f ca="1">IF(AA$2=0,0,AA$22*EXP(AA$23/($B95+273)/RGas)*(OFFSET('Composition%'!$B65,0,AA$13)*OFFSET('Composition%'!$B65,0,AA$14)))-IF(AA$2=2,0,OFFSET('Composition%'!$B65,0,AA$17)*OFFSET('Composition%'!$B65,0,AA$18)*(AA$24*EXP(-AA$25/($B95+273)/RGas)))</f>
        <v>0</v>
      </c>
      <c r="AB95" s="73">
        <f ca="1">IF(AB$2=0,0,AB$22*EXP(AB$23/($B95+273)/RGas)*(OFFSET('Composition%'!$B65,0,AB$13)*OFFSET('Composition%'!$B65,0,AB$14)))-IF(AB$2=2,0,OFFSET('Composition%'!$B65,0,AB$17)*OFFSET('Composition%'!$B65,0,AB$18)*(AB$24*EXP(-AB$25/($B95+273)/RGas)))</f>
        <v>0</v>
      </c>
      <c r="AC95" s="73">
        <f ca="1">IF(AC$2=0,0,AC$22*EXP(AC$23/($B95+273)/RGas)*(OFFSET('Composition%'!$B65,0,AC$13)*OFFSET('Composition%'!$B65,0,AC$14)))-IF(AC$2=2,0,OFFSET('Composition%'!$B65,0,AC$17)*OFFSET('Composition%'!$B65,0,AC$18)*(AC$24*EXP(-AC$25/($B95+273)/RGas)))</f>
        <v>0</v>
      </c>
      <c r="AD95" s="73">
        <f ca="1">IF(AD$2=0,0,AD$22*EXP(AD$23/($B95+273)/RGas)*(OFFSET('Composition%'!$B65,0,AD$13)*OFFSET('Composition%'!$B65,0,AD$14)))-IF(AD$2=2,0,OFFSET('Composition%'!$B65,0,AD$17)*OFFSET('Composition%'!$B65,0,AD$18)*(AD$24*EXP(-AD$25/($B95+273)/RGas)))</f>
        <v>0</v>
      </c>
      <c r="AE95" s="73">
        <f ca="1">IF(AE$2=0,0,AE$22*EXP(AE$23/($B95+273)/RGas)*(OFFSET('Composition%'!$B65,0,AE$13)*OFFSET('Composition%'!$B65,0,AE$14)))-IF(AE$2=2,0,OFFSET('Composition%'!$B65,0,AE$17)*OFFSET('Composition%'!$B65,0,AE$18)*(AE$24*EXP(-AE$25/($B95+273)/RGas)))</f>
        <v>0</v>
      </c>
      <c r="AF95" s="73"/>
      <c r="AG95" s="73">
        <f ca="1">IF(AG$2=0,0,AG$22*EXP(AG$23/($B95+273)/RGas)*(OFFSET('Composition%'!$B65,0,AG$13)*OFFSET('Composition%'!$B65,0,AG$14)))-IF(AG$2=2,0,OFFSET('Composition%'!$B65,0,AG$17)*OFFSET('Composition%'!$B65,0,AG$18)*(AG$24*EXP(-AG$25/($B95+273)/RGas)))</f>
        <v>0</v>
      </c>
      <c r="AH95" s="73">
        <f ca="1">IF(AH$2=0,0,AH$22*EXP(AH$23/($B95+273)/RGas)*(OFFSET('Composition%'!$B65,0,AH$13)*OFFSET('Composition%'!$B65,0,AH$14)))-IF(AH$2=2,0,OFFSET('Composition%'!$B65,0,AH$17)*OFFSET('Composition%'!$B65,0,AH$18)*(AH$24*EXP(-AH$25/($B95+273)/RGas)))</f>
        <v>0</v>
      </c>
      <c r="AI95" s="73">
        <f ca="1">IF(AI$2=0,0,AI$22*EXP(AI$23/($B95+273)/RGas)*(OFFSET('Composition%'!$B65,0,AI$13)*OFFSET('Composition%'!$B65,0,AI$14)))-IF(AI$2=2,0,OFFSET('Composition%'!$B65,0,AI$17)*OFFSET('Composition%'!$B65,0,AI$18)*(AI$24*EXP(-AI$25/($B95+273)/RGas)))</f>
        <v>0</v>
      </c>
      <c r="AJ95" s="73">
        <f ca="1">IF(AJ$2=0,0,AJ$22*EXP(AJ$23/($B95+273)/RGas)*(OFFSET('Composition%'!$B65,0,AJ$13)*OFFSET('Composition%'!$B65,0,AJ$14)))-IF(AJ$2=2,0,OFFSET('Composition%'!$B65,0,AJ$17)*OFFSET('Composition%'!$B65,0,AJ$18)*(AJ$24*EXP(-AJ$25/($B95+273)/RGas)))</f>
        <v>0</v>
      </c>
      <c r="AK95" s="73">
        <f ca="1">IF(AK$2=0,0,AK$22*EXP(AK$23/($B95+273)/RGas)*(OFFSET('Composition%'!$B65,0,AK$13)*OFFSET('Composition%'!$B65,0,AK$14)))-IF(AK$2=2,0,OFFSET('Composition%'!$B65,0,AK$17)*OFFSET('Composition%'!$B65,0,AK$18)*(AK$24*EXP(-AK$25/($B95+273)/RGas)))</f>
        <v>0</v>
      </c>
      <c r="AL95" s="73">
        <f ca="1">IF(AL$2=0,0,AL$22*EXP(AL$23/($B95+273)/RGas)*(OFFSET('Composition%'!$B65,0,AL$13)*OFFSET('Composition%'!$B65,0,AL$14)))-IF(AL$2=2,0,OFFSET('Composition%'!$B65,0,AL$17)*OFFSET('Composition%'!$B65,0,AL$18)*(AL$24*EXP(-AL$25/($B95+273)/RGas)))</f>
        <v>0</v>
      </c>
      <c r="AM95" s="73"/>
      <c r="AN95" s="73">
        <f ca="1">IF(AN$2=0,0,AN$22*EXP(AN$23/($B95+273)/RGas)*(OFFSET('Composition%'!$B65,0,AN$13)*OFFSET('Composition%'!$B65,0,AN$14)))-IF(AN$2=2,0,OFFSET('Composition%'!$B65,0,AN$17)*OFFSET('Composition%'!$B65,0,AN$18)*(AN$24*EXP(-AN$25/($B95+273)/RGas)))</f>
        <v>0</v>
      </c>
      <c r="AO95" s="73">
        <f ca="1">IF(AO$2=0,0,AO$22*EXP(AO$23/($B95+273)/RGas)*(OFFSET('Composition%'!$B65,0,AO$13)*OFFSET('Composition%'!$B65,0,AO$14)))-IF(AO$2=2,0,OFFSET('Composition%'!$B65,0,AO$17)*OFFSET('Composition%'!$B65,0,AO$18)*(AO$24*EXP(-AO$25/($B95+273)/RGas)))</f>
        <v>0</v>
      </c>
      <c r="AP95" s="73">
        <f ca="1">IF(AP$2=0,0,AP$22*EXP(AP$23/($B95+273)/RGas)*(OFFSET('Composition%'!$B65,0,AP$13)*OFFSET('Composition%'!$B65,0,AP$14)))-IF(AP$2=2,0,OFFSET('Composition%'!$B65,0,AP$17)*OFFSET('Composition%'!$B65,0,AP$18)*(AP$24*EXP(-AP$25/($B95+273)/RGas)))</f>
        <v>2.7032089794826068E-12</v>
      </c>
      <c r="AQ95" s="73">
        <f ca="1">IF(AQ$2=0,0,AQ$22*EXP(AQ$23/($B95+273)/RGas)*(OFFSET('Composition%'!$B65,0,AQ$13)*OFFSET('Composition%'!$B65,0,AQ$14)))-IF(AQ$2=2,0,OFFSET('Composition%'!$B65,0,AQ$17)*OFFSET('Composition%'!$B65,0,AQ$18)*(AQ$24*EXP(-AQ$25/($B95+273)/RGas)))</f>
        <v>0</v>
      </c>
      <c r="AR95" s="73">
        <f ca="1">IF(AR$2=0,0,AR$22*EXP(AR$23/($B95+273)/RGas)*(OFFSET('Composition%'!$B65,0,AR$13)*OFFSET('Composition%'!$B65,0,AR$14)))-IF(AR$2=2,0,OFFSET('Composition%'!$B65,0,AR$17)*OFFSET('Composition%'!$B65,0,AR$18)*(AR$24*EXP(-AR$25/($B95+273)/RGas)))</f>
        <v>0</v>
      </c>
      <c r="AS95" s="73"/>
    </row>
    <row r="96" spans="1:45">
      <c r="A96" s="3">
        <f t="shared" si="21"/>
        <v>3.1999999999999966</v>
      </c>
      <c r="B96" s="60">
        <f ca="1">'Composition%'!B66</f>
        <v>414.24990645937169</v>
      </c>
      <c r="C96">
        <f t="shared" si="22"/>
        <v>30</v>
      </c>
      <c r="D96" s="4" t="e">
        <f ca="1">('Composition%'!BV66*ReactionRateK1!C96)^3</f>
        <v>#DIV/0!</v>
      </c>
      <c r="E96" s="4"/>
      <c r="F96" s="73">
        <f ca="1">IF(F$2=0,0,F$22*EXP(F$23/($B96+273)/RGas)*(OFFSET('Composition%'!$B66,0,F$13)*OFFSET('Composition%'!$B66,0,F$14)))-IF(F$2=2,0,OFFSET('Composition%'!$B66,0,F$17)*OFFSET('Composition%'!$B66,0,F$18)*(F$24*EXP(-F$25/($B96+273)/RGas)))</f>
        <v>2.7349430655185985E-3</v>
      </c>
      <c r="G96" s="73">
        <f ca="1">IF(G$2=0,0,G$22*EXP(G$23/($B96+273)/RGas)*(OFFSET('Composition%'!$B66,0,G$13)*OFFSET('Composition%'!$B66,0,G$14)))-IF(G$2=2,0,OFFSET('Composition%'!$B66,0,G$17)*OFFSET('Composition%'!$B66,0,G$18)*(G$24*EXP(-G$25/($B96+273)/RGas)))</f>
        <v>1.0724055049371002E-3</v>
      </c>
      <c r="H96" s="73">
        <f ca="1">IF(H$2=0,0,H$22*EXP(H$23/($B96+273)/RGas)*(OFFSET('Composition%'!$B66,0,H$13)*OFFSET('Composition%'!$B66,0,H$14)))-IF(H$2=2,0,OFFSET('Composition%'!$B66,0,H$17)*OFFSET('Composition%'!$B66,0,H$18)*(H$24*EXP(-H$25/($B96+273)/RGas)))</f>
        <v>-2.5315987446567886E-6</v>
      </c>
      <c r="I96" s="73">
        <f ca="1">IF(I$2=0,0,I$22*EXP(I$23/($B96+273)/RGas)*(OFFSET('Composition%'!$B66,0,I$13)*OFFSET('Composition%'!$B66,0,I$14)))-IF(I$2=2,0,OFFSET('Composition%'!$B66,0,I$17)*OFFSET('Composition%'!$B66,0,I$18)*(I$24*EXP(-I$25/($B96+273)/RGas)))</f>
        <v>5.6512525037284015E-6</v>
      </c>
      <c r="J96" s="73"/>
      <c r="K96" s="73">
        <f ca="1">IF(K$2=0,0,K$22*EXP(K$23/($B96+273)/RGas)*(OFFSET('Composition%'!$B66,0,K$13)*OFFSET('Composition%'!$B66,0,K$14)))-IF(K$2=2,0,OFFSET('Composition%'!$B66,0,K$17)*OFFSET('Composition%'!$B66,0,K$18)*(K$24*EXP(-K$25/($B96+273)/RGas)))</f>
        <v>1.1829680724208244E-2</v>
      </c>
      <c r="L96" s="73">
        <f ca="1">IF(L$2=0,0,L$22*EXP(L$23/($B96+273)/RGas)*(OFFSET('Composition%'!$B66,0,L$13)*OFFSET('Composition%'!$B66,0,L$14)))-IF(L$2=2,0,OFFSET('Composition%'!$B66,0,L$17)*OFFSET('Composition%'!$B66,0,L$18)*(L$24*EXP(-L$25/($B96+273)/RGas)))</f>
        <v>-2.2347207368329071E-3</v>
      </c>
      <c r="M96" s="73">
        <f ca="1">IF(M$2=0,0,M$22*EXP(M$23/($B96+273)/RGas)*(OFFSET('Composition%'!$B66,0,M$13)*OFFSET('Composition%'!$B66,0,M$14)))-IF(M$2=2,0,OFFSET('Composition%'!$B66,0,M$17)*OFFSET('Composition%'!$B66,0,M$18)*(M$24*EXP(-M$25/($B96+273)/RGas)))</f>
        <v>0</v>
      </c>
      <c r="N96" s="179"/>
      <c r="O96" s="73">
        <f ca="1">IF(O$2=0,0,O$22*EXP(O$23/($B96+273)/RGas)*(OFFSET('Composition%'!$B66,0,O$13)*OFFSET('Composition%'!$B66,0,O$14)))-IF(O$2=2,0,OFFSET('Composition%'!$B66,0,O$17)*OFFSET('Composition%'!$B66,0,O$18)*(O$24*EXP(-O$25/($B96+273)/RGas)))</f>
        <v>0</v>
      </c>
      <c r="P96" s="73">
        <f ca="1">IF(P$2=0,0,P$22*EXP(P$23/($B96+273)/RGas)*(OFFSET('Composition%'!$B66,0,P$13)*OFFSET('Composition%'!$B66,0,P$14)))-IF(P$2=2,0,OFFSET('Composition%'!$B66,0,P$17)*OFFSET('Composition%'!$B66,0,P$18)*(P$24*EXP(-P$25/($B96+273)/RGas)))</f>
        <v>1.0172225577612184E-2</v>
      </c>
      <c r="Q96" s="73">
        <f ca="1">IF(Q$2=0,0,Q$22*EXP(Q$23/($B96+273)/RGas)*(OFFSET('Composition%'!$B66,0,Q$13)*OFFSET('Composition%'!$B66,0,Q$14)))-IF(Q$2=2,0,OFFSET('Composition%'!$B66,0,Q$17)*OFFSET('Composition%'!$B66,0,Q$18)*(Q$24*EXP(-Q$25/($B96+273)/RGas)))</f>
        <v>7.3444093777818176E-5</v>
      </c>
      <c r="R96" s="73">
        <f ca="1">IF(R$2=0,0,R$22*EXP(R$23/($B96+273)/RGas)*(OFFSET('Composition%'!$B66,0,R$13)*OFFSET('Composition%'!$B66,0,R$14)))-IF(R$2=2,0,OFFSET('Composition%'!$B66,0,R$17)*OFFSET('Composition%'!$B66,0,R$18)*(R$24*EXP(-R$25/($B96+273)/RGas)))</f>
        <v>1.7542459737176797E-5</v>
      </c>
      <c r="S96" s="73"/>
      <c r="T96" s="73">
        <f ca="1">IF(T$2=0,0,T$22*EXP(T$23/($B96+273)/RGas)*(OFFSET('Composition%'!$B66,0,T$13)*OFFSET('Composition%'!$B66,0,T$14)))-IF(T$2=2,0,OFFSET('Composition%'!$B66,0,T$17)*OFFSET('Composition%'!$B66,0,T$18)*(T$24*EXP(-T$25/($B96+273)/RGas)))</f>
        <v>3.4140037097655856E-4</v>
      </c>
      <c r="U96" s="73">
        <f ca="1">IF(U$2=0,0,U$22*EXP(U$23/($B96+273)/RGas)*(OFFSET('Composition%'!$B66,0,U$13)*OFFSET('Composition%'!$B66,0,U$14)))-IF(U$2=2,0,OFFSET('Composition%'!$B66,0,U$17)*OFFSET('Composition%'!$B66,0,U$18)*(U$24*EXP(-U$25/($B96+273)/RGas)))</f>
        <v>4.3876136737519832E-6</v>
      </c>
      <c r="V96" s="73">
        <f ca="1">IF(V$2=0,0,V$22*EXP(V$23/($B96+273)/RGas)*(OFFSET('Composition%'!$B66,0,V$13)*OFFSET('Composition%'!$B66,0,V$14)))-IF(V$2=2,0,OFFSET('Composition%'!$B66,0,V$17)*OFFSET('Composition%'!$B66,0,V$18)*(V$24*EXP(-V$25/($B96+273)/RGas)))</f>
        <v>0</v>
      </c>
      <c r="W96" s="73">
        <f ca="1">IF(W$2=0,0,W$22*EXP(W$23/($B96+273)/RGas)*(OFFSET('Composition%'!$B66,0,W$13)*OFFSET('Composition%'!$B66,0,W$14)))-IF(W$2=2,0,OFFSET('Composition%'!$B66,0,W$17)*OFFSET('Composition%'!$B66,0,W$18)*(W$24*EXP(-W$25/($B96+273)/RGas)))</f>
        <v>0</v>
      </c>
      <c r="X96" s="73">
        <f ca="1">IF(X$2=0,0,X$22*EXP(X$23/($B96+273)/RGas)*(OFFSET('Composition%'!$B66,0,X$13)*OFFSET('Composition%'!$B66,0,X$14)))-IF(X$2=2,0,OFFSET('Composition%'!$B66,0,X$17)*OFFSET('Composition%'!$B66,0,X$18)*(X$24*EXP(-X$25/($B96+273)/RGas)))</f>
        <v>2.5091502544215155E-8</v>
      </c>
      <c r="Y96" s="73">
        <f ca="1">IF(Y$2=0,0,Y$22*EXP(Y$23/($B96+273)/RGas)*(OFFSET('Composition%'!$B66,0,Y$13)*OFFSET('Composition%'!$B66,0,Y$14)))-IF(Y$2=2,0,OFFSET('Composition%'!$B66,0,Y$17)*OFFSET('Composition%'!$B66,0,Y$18)*(Y$24*EXP(-Y$25/($B96+273)/RGas)))</f>
        <v>1.2418810489279166E-9</v>
      </c>
      <c r="Z96" s="73">
        <f ca="1">IF(Z$2=0,0,Z$22*EXP(Z$23/($B96+273)/RGas)*(OFFSET('Composition%'!$B66,0,Z$13)*OFFSET('Composition%'!$B66,0,Z$14)))-IF(Z$2=2,0,OFFSET('Composition%'!$B66,0,Z$17)*OFFSET('Composition%'!$B66,0,Z$18)*(Z$24*EXP(-Z$25/($B96+273)/RGas)))</f>
        <v>0</v>
      </c>
      <c r="AA96" s="73">
        <f ca="1">IF(AA$2=0,0,AA$22*EXP(AA$23/($B96+273)/RGas)*(OFFSET('Composition%'!$B66,0,AA$13)*OFFSET('Composition%'!$B66,0,AA$14)))-IF(AA$2=2,0,OFFSET('Composition%'!$B66,0,AA$17)*OFFSET('Composition%'!$B66,0,AA$18)*(AA$24*EXP(-AA$25/($B96+273)/RGas)))</f>
        <v>0</v>
      </c>
      <c r="AB96" s="73">
        <f ca="1">IF(AB$2=0,0,AB$22*EXP(AB$23/($B96+273)/RGas)*(OFFSET('Composition%'!$B66,0,AB$13)*OFFSET('Composition%'!$B66,0,AB$14)))-IF(AB$2=2,0,OFFSET('Composition%'!$B66,0,AB$17)*OFFSET('Composition%'!$B66,0,AB$18)*(AB$24*EXP(-AB$25/($B96+273)/RGas)))</f>
        <v>0</v>
      </c>
      <c r="AC96" s="73">
        <f ca="1">IF(AC$2=0,0,AC$22*EXP(AC$23/($B96+273)/RGas)*(OFFSET('Composition%'!$B66,0,AC$13)*OFFSET('Composition%'!$B66,0,AC$14)))-IF(AC$2=2,0,OFFSET('Composition%'!$B66,0,AC$17)*OFFSET('Composition%'!$B66,0,AC$18)*(AC$24*EXP(-AC$25/($B96+273)/RGas)))</f>
        <v>0</v>
      </c>
      <c r="AD96" s="73">
        <f ca="1">IF(AD$2=0,0,AD$22*EXP(AD$23/($B96+273)/RGas)*(OFFSET('Composition%'!$B66,0,AD$13)*OFFSET('Composition%'!$B66,0,AD$14)))-IF(AD$2=2,0,OFFSET('Composition%'!$B66,0,AD$17)*OFFSET('Composition%'!$B66,0,AD$18)*(AD$24*EXP(-AD$25/($B96+273)/RGas)))</f>
        <v>0</v>
      </c>
      <c r="AE96" s="73">
        <f ca="1">IF(AE$2=0,0,AE$22*EXP(AE$23/($B96+273)/RGas)*(OFFSET('Composition%'!$B66,0,AE$13)*OFFSET('Composition%'!$B66,0,AE$14)))-IF(AE$2=2,0,OFFSET('Composition%'!$B66,0,AE$17)*OFFSET('Composition%'!$B66,0,AE$18)*(AE$24*EXP(-AE$25/($B96+273)/RGas)))</f>
        <v>0</v>
      </c>
      <c r="AF96" s="73"/>
      <c r="AG96" s="73">
        <f ca="1">IF(AG$2=0,0,AG$22*EXP(AG$23/($B96+273)/RGas)*(OFFSET('Composition%'!$B66,0,AG$13)*OFFSET('Composition%'!$B66,0,AG$14)))-IF(AG$2=2,0,OFFSET('Composition%'!$B66,0,AG$17)*OFFSET('Composition%'!$B66,0,AG$18)*(AG$24*EXP(-AG$25/($B96+273)/RGas)))</f>
        <v>0</v>
      </c>
      <c r="AH96" s="73">
        <f ca="1">IF(AH$2=0,0,AH$22*EXP(AH$23/($B96+273)/RGas)*(OFFSET('Composition%'!$B66,0,AH$13)*OFFSET('Composition%'!$B66,0,AH$14)))-IF(AH$2=2,0,OFFSET('Composition%'!$B66,0,AH$17)*OFFSET('Composition%'!$B66,0,AH$18)*(AH$24*EXP(-AH$25/($B96+273)/RGas)))</f>
        <v>0</v>
      </c>
      <c r="AI96" s="73">
        <f ca="1">IF(AI$2=0,0,AI$22*EXP(AI$23/($B96+273)/RGas)*(OFFSET('Composition%'!$B66,0,AI$13)*OFFSET('Composition%'!$B66,0,AI$14)))-IF(AI$2=2,0,OFFSET('Composition%'!$B66,0,AI$17)*OFFSET('Composition%'!$B66,0,AI$18)*(AI$24*EXP(-AI$25/($B96+273)/RGas)))</f>
        <v>0</v>
      </c>
      <c r="AJ96" s="73">
        <f ca="1">IF(AJ$2=0,0,AJ$22*EXP(AJ$23/($B96+273)/RGas)*(OFFSET('Composition%'!$B66,0,AJ$13)*OFFSET('Composition%'!$B66,0,AJ$14)))-IF(AJ$2=2,0,OFFSET('Composition%'!$B66,0,AJ$17)*OFFSET('Composition%'!$B66,0,AJ$18)*(AJ$24*EXP(-AJ$25/($B96+273)/RGas)))</f>
        <v>0</v>
      </c>
      <c r="AK96" s="73">
        <f ca="1">IF(AK$2=0,0,AK$22*EXP(AK$23/($B96+273)/RGas)*(OFFSET('Composition%'!$B66,0,AK$13)*OFFSET('Composition%'!$B66,0,AK$14)))-IF(AK$2=2,0,OFFSET('Composition%'!$B66,0,AK$17)*OFFSET('Composition%'!$B66,0,AK$18)*(AK$24*EXP(-AK$25/($B96+273)/RGas)))</f>
        <v>0</v>
      </c>
      <c r="AL96" s="73">
        <f ca="1">IF(AL$2=0,0,AL$22*EXP(AL$23/($B96+273)/RGas)*(OFFSET('Composition%'!$B66,0,AL$13)*OFFSET('Composition%'!$B66,0,AL$14)))-IF(AL$2=2,0,OFFSET('Composition%'!$B66,0,AL$17)*OFFSET('Composition%'!$B66,0,AL$18)*(AL$24*EXP(-AL$25/($B96+273)/RGas)))</f>
        <v>0</v>
      </c>
      <c r="AM96" s="73"/>
      <c r="AN96" s="73">
        <f ca="1">IF(AN$2=0,0,AN$22*EXP(AN$23/($B96+273)/RGas)*(OFFSET('Composition%'!$B66,0,AN$13)*OFFSET('Composition%'!$B66,0,AN$14)))-IF(AN$2=2,0,OFFSET('Composition%'!$B66,0,AN$17)*OFFSET('Composition%'!$B66,0,AN$18)*(AN$24*EXP(-AN$25/($B96+273)/RGas)))</f>
        <v>0</v>
      </c>
      <c r="AO96" s="73">
        <f ca="1">IF(AO$2=0,0,AO$22*EXP(AO$23/($B96+273)/RGas)*(OFFSET('Composition%'!$B66,0,AO$13)*OFFSET('Composition%'!$B66,0,AO$14)))-IF(AO$2=2,0,OFFSET('Composition%'!$B66,0,AO$17)*OFFSET('Composition%'!$B66,0,AO$18)*(AO$24*EXP(-AO$25/($B96+273)/RGas)))</f>
        <v>0</v>
      </c>
      <c r="AP96" s="73">
        <f ca="1">IF(AP$2=0,0,AP$22*EXP(AP$23/($B96+273)/RGas)*(OFFSET('Composition%'!$B66,0,AP$13)*OFFSET('Composition%'!$B66,0,AP$14)))-IF(AP$2=2,0,OFFSET('Composition%'!$B66,0,AP$17)*OFFSET('Composition%'!$B66,0,AP$18)*(AP$24*EXP(-AP$25/($B96+273)/RGas)))</f>
        <v>2.7033904605548057E-12</v>
      </c>
      <c r="AQ96" s="73">
        <f ca="1">IF(AQ$2=0,0,AQ$22*EXP(AQ$23/($B96+273)/RGas)*(OFFSET('Composition%'!$B66,0,AQ$13)*OFFSET('Composition%'!$B66,0,AQ$14)))-IF(AQ$2=2,0,OFFSET('Composition%'!$B66,0,AQ$17)*OFFSET('Composition%'!$B66,0,AQ$18)*(AQ$24*EXP(-AQ$25/($B96+273)/RGas)))</f>
        <v>0</v>
      </c>
      <c r="AR96" s="73">
        <f ca="1">IF(AR$2=0,0,AR$22*EXP(AR$23/($B96+273)/RGas)*(OFFSET('Composition%'!$B66,0,AR$13)*OFFSET('Composition%'!$B66,0,AR$14)))-IF(AR$2=2,0,OFFSET('Composition%'!$B66,0,AR$17)*OFFSET('Composition%'!$B66,0,AR$18)*(AR$24*EXP(-AR$25/($B96+273)/RGas)))</f>
        <v>0</v>
      </c>
      <c r="AS96" s="73"/>
    </row>
    <row r="97" spans="1:45">
      <c r="A97" s="3">
        <f t="shared" ref="A97:A128" si="23">A96+TimeStep</f>
        <v>3.2499999999999964</v>
      </c>
      <c r="B97" s="60">
        <f ca="1">'Composition%'!B67</f>
        <v>414.26834617346844</v>
      </c>
      <c r="C97">
        <f t="shared" si="22"/>
        <v>30</v>
      </c>
      <c r="D97" s="4" t="e">
        <f ca="1">('Composition%'!BV67*ReactionRateK1!C97)^3</f>
        <v>#DIV/0!</v>
      </c>
      <c r="E97" s="4"/>
      <c r="F97" s="73">
        <f ca="1">IF(F$2=0,0,F$22*EXP(F$23/($B97+273)/RGas)*(OFFSET('Composition%'!$B67,0,F$13)*OFFSET('Composition%'!$B67,0,F$14)))-IF(F$2=2,0,OFFSET('Composition%'!$B67,0,F$17)*OFFSET('Composition%'!$B67,0,F$18)*(F$24*EXP(-F$25/($B97+273)/RGas)))</f>
        <v>2.685943615312221E-3</v>
      </c>
      <c r="G97" s="73">
        <f ca="1">IF(G$2=0,0,G$22*EXP(G$23/($B97+273)/RGas)*(OFFSET('Composition%'!$B67,0,G$13)*OFFSET('Composition%'!$B67,0,G$14)))-IF(G$2=2,0,OFFSET('Composition%'!$B67,0,G$17)*OFFSET('Composition%'!$B67,0,G$18)*(G$24*EXP(-G$25/($B97+273)/RGas)))</f>
        <v>1.0545093554076529E-3</v>
      </c>
      <c r="H97" s="73">
        <f ca="1">IF(H$2=0,0,H$22*EXP(H$23/($B97+273)/RGas)*(OFFSET('Composition%'!$B67,0,H$13)*OFFSET('Composition%'!$B67,0,H$14)))-IF(H$2=2,0,OFFSET('Composition%'!$B67,0,H$17)*OFFSET('Composition%'!$B67,0,H$18)*(H$24*EXP(-H$25/($B97+273)/RGas)))</f>
        <v>-2.5274796847104399E-6</v>
      </c>
      <c r="I97" s="73">
        <f ca="1">IF(I$2=0,0,I$22*EXP(I$23/($B97+273)/RGas)*(OFFSET('Composition%'!$B67,0,I$13)*OFFSET('Composition%'!$B67,0,I$14)))-IF(I$2=2,0,OFFSET('Composition%'!$B67,0,I$17)*OFFSET('Composition%'!$B67,0,I$18)*(I$24*EXP(-I$25/($B97+273)/RGas)))</f>
        <v>5.7494769320223273E-6</v>
      </c>
      <c r="J97" s="73"/>
      <c r="K97" s="73">
        <f ca="1">IF(K$2=0,0,K$22*EXP(K$23/($B97+273)/RGas)*(OFFSET('Composition%'!$B67,0,K$13)*OFFSET('Composition%'!$B67,0,K$14)))-IF(K$2=2,0,OFFSET('Composition%'!$B67,0,K$17)*OFFSET('Composition%'!$B67,0,K$18)*(K$24*EXP(-K$25/($B97+273)/RGas)))</f>
        <v>1.159286337917665E-2</v>
      </c>
      <c r="L97" s="73">
        <f ca="1">IF(L$2=0,0,L$22*EXP(L$23/($B97+273)/RGas)*(OFFSET('Composition%'!$B67,0,L$13)*OFFSET('Composition%'!$B67,0,L$14)))-IF(L$2=2,0,OFFSET('Composition%'!$B67,0,L$17)*OFFSET('Composition%'!$B67,0,L$18)*(L$24*EXP(-L$25/($B97+273)/RGas)))</f>
        <v>-2.1976029214001071E-3</v>
      </c>
      <c r="M97" s="73">
        <f ca="1">IF(M$2=0,0,M$22*EXP(M$23/($B97+273)/RGas)*(OFFSET('Composition%'!$B67,0,M$13)*OFFSET('Composition%'!$B67,0,M$14)))-IF(M$2=2,0,OFFSET('Composition%'!$B67,0,M$17)*OFFSET('Composition%'!$B67,0,M$18)*(M$24*EXP(-M$25/($B97+273)/RGas)))</f>
        <v>0</v>
      </c>
      <c r="N97" s="179"/>
      <c r="O97" s="73">
        <f ca="1">IF(O$2=0,0,O$22*EXP(O$23/($B97+273)/RGas)*(OFFSET('Composition%'!$B67,0,O$13)*OFFSET('Composition%'!$B67,0,O$14)))-IF(O$2=2,0,OFFSET('Composition%'!$B67,0,O$17)*OFFSET('Composition%'!$B67,0,O$18)*(O$24*EXP(-O$25/($B97+273)/RGas)))</f>
        <v>0</v>
      </c>
      <c r="P97" s="73">
        <f ca="1">IF(P$2=0,0,P$22*EXP(P$23/($B97+273)/RGas)*(OFFSET('Composition%'!$B67,0,P$13)*OFFSET('Composition%'!$B67,0,P$14)))-IF(P$2=2,0,OFFSET('Composition%'!$B67,0,P$17)*OFFSET('Composition%'!$B67,0,P$18)*(P$24*EXP(-P$25/($B97+273)/RGas)))</f>
        <v>1.015425451461092E-2</v>
      </c>
      <c r="Q97" s="73">
        <f ca="1">IF(Q$2=0,0,Q$22*EXP(Q$23/($B97+273)/RGas)*(OFFSET('Composition%'!$B67,0,Q$13)*OFFSET('Composition%'!$B67,0,Q$14)))-IF(Q$2=2,0,OFFSET('Composition%'!$B67,0,Q$17)*OFFSET('Composition%'!$B67,0,Q$18)*(Q$24*EXP(-Q$25/($B97+273)/RGas)))</f>
        <v>7.4612190340005581E-5</v>
      </c>
      <c r="R97" s="73">
        <f ca="1">IF(R$2=0,0,R$22*EXP(R$23/($B97+273)/RGas)*(OFFSET('Composition%'!$B67,0,R$13)*OFFSET('Composition%'!$B67,0,R$14)))-IF(R$2=2,0,OFFSET('Composition%'!$B67,0,R$17)*OFFSET('Composition%'!$B67,0,R$18)*(R$24*EXP(-R$25/($B97+273)/RGas)))</f>
        <v>1.8098958740640973E-5</v>
      </c>
      <c r="S97" s="73"/>
      <c r="T97" s="73">
        <f ca="1">IF(T$2=0,0,T$22*EXP(T$23/($B97+273)/RGas)*(OFFSET('Composition%'!$B67,0,T$13)*OFFSET('Composition%'!$B67,0,T$14)))-IF(T$2=2,0,OFFSET('Composition%'!$B67,0,T$17)*OFFSET('Composition%'!$B67,0,T$18)*(T$24*EXP(-T$25/($B97+273)/RGas)))</f>
        <v>3.1932610569668891E-4</v>
      </c>
      <c r="U97" s="73">
        <f ca="1">IF(U$2=0,0,U$22*EXP(U$23/($B97+273)/RGas)*(OFFSET('Composition%'!$B67,0,U$13)*OFFSET('Composition%'!$B67,0,U$14)))-IF(U$2=2,0,OFFSET('Composition%'!$B67,0,U$17)*OFFSET('Composition%'!$B67,0,U$18)*(U$24*EXP(-U$25/($B97+273)/RGas)))</f>
        <v>3.98025610320525E-6</v>
      </c>
      <c r="V97" s="73">
        <f ca="1">IF(V$2=0,0,V$22*EXP(V$23/($B97+273)/RGas)*(OFFSET('Composition%'!$B67,0,V$13)*OFFSET('Composition%'!$B67,0,V$14)))-IF(V$2=2,0,OFFSET('Composition%'!$B67,0,V$17)*OFFSET('Composition%'!$B67,0,V$18)*(V$24*EXP(-V$25/($B97+273)/RGas)))</f>
        <v>0</v>
      </c>
      <c r="W97" s="73">
        <f ca="1">IF(W$2=0,0,W$22*EXP(W$23/($B97+273)/RGas)*(OFFSET('Composition%'!$B67,0,W$13)*OFFSET('Composition%'!$B67,0,W$14)))-IF(W$2=2,0,OFFSET('Composition%'!$B67,0,W$17)*OFFSET('Composition%'!$B67,0,W$18)*(W$24*EXP(-W$25/($B97+273)/RGas)))</f>
        <v>0</v>
      </c>
      <c r="X97" s="73">
        <f ca="1">IF(X$2=0,0,X$22*EXP(X$23/($B97+273)/RGas)*(OFFSET('Composition%'!$B67,0,X$13)*OFFSET('Composition%'!$B67,0,X$14)))-IF(X$2=2,0,OFFSET('Composition%'!$B67,0,X$17)*OFFSET('Composition%'!$B67,0,X$18)*(X$24*EXP(-X$25/($B97+273)/RGas)))</f>
        <v>2.5079312734999221E-8</v>
      </c>
      <c r="Y97" s="73">
        <f ca="1">IF(Y$2=0,0,Y$22*EXP(Y$23/($B97+273)/RGas)*(OFFSET('Composition%'!$B67,0,Y$13)*OFFSET('Composition%'!$B67,0,Y$14)))-IF(Y$2=2,0,OFFSET('Composition%'!$B67,0,Y$17)*OFFSET('Composition%'!$B67,0,Y$18)*(Y$24*EXP(-Y$25/($B97+273)/RGas)))</f>
        <v>1.2412777254311015E-9</v>
      </c>
      <c r="Z97" s="73">
        <f ca="1">IF(Z$2=0,0,Z$22*EXP(Z$23/($B97+273)/RGas)*(OFFSET('Composition%'!$B67,0,Z$13)*OFFSET('Composition%'!$B67,0,Z$14)))-IF(Z$2=2,0,OFFSET('Composition%'!$B67,0,Z$17)*OFFSET('Composition%'!$B67,0,Z$18)*(Z$24*EXP(-Z$25/($B97+273)/RGas)))</f>
        <v>0</v>
      </c>
      <c r="AA97" s="73">
        <f ca="1">IF(AA$2=0,0,AA$22*EXP(AA$23/($B97+273)/RGas)*(OFFSET('Composition%'!$B67,0,AA$13)*OFFSET('Composition%'!$B67,0,AA$14)))-IF(AA$2=2,0,OFFSET('Composition%'!$B67,0,AA$17)*OFFSET('Composition%'!$B67,0,AA$18)*(AA$24*EXP(-AA$25/($B97+273)/RGas)))</f>
        <v>0</v>
      </c>
      <c r="AB97" s="73">
        <f ca="1">IF(AB$2=0,0,AB$22*EXP(AB$23/($B97+273)/RGas)*(OFFSET('Composition%'!$B67,0,AB$13)*OFFSET('Composition%'!$B67,0,AB$14)))-IF(AB$2=2,0,OFFSET('Composition%'!$B67,0,AB$17)*OFFSET('Composition%'!$B67,0,AB$18)*(AB$24*EXP(-AB$25/($B97+273)/RGas)))</f>
        <v>0</v>
      </c>
      <c r="AC97" s="73">
        <f ca="1">IF(AC$2=0,0,AC$22*EXP(AC$23/($B97+273)/RGas)*(OFFSET('Composition%'!$B67,0,AC$13)*OFFSET('Composition%'!$B67,0,AC$14)))-IF(AC$2=2,0,OFFSET('Composition%'!$B67,0,AC$17)*OFFSET('Composition%'!$B67,0,AC$18)*(AC$24*EXP(-AC$25/($B97+273)/RGas)))</f>
        <v>0</v>
      </c>
      <c r="AD97" s="73">
        <f ca="1">IF(AD$2=0,0,AD$22*EXP(AD$23/($B97+273)/RGas)*(OFFSET('Composition%'!$B67,0,AD$13)*OFFSET('Composition%'!$B67,0,AD$14)))-IF(AD$2=2,0,OFFSET('Composition%'!$B67,0,AD$17)*OFFSET('Composition%'!$B67,0,AD$18)*(AD$24*EXP(-AD$25/($B97+273)/RGas)))</f>
        <v>0</v>
      </c>
      <c r="AE97" s="73">
        <f ca="1">IF(AE$2=0,0,AE$22*EXP(AE$23/($B97+273)/RGas)*(OFFSET('Composition%'!$B67,0,AE$13)*OFFSET('Composition%'!$B67,0,AE$14)))-IF(AE$2=2,0,OFFSET('Composition%'!$B67,0,AE$17)*OFFSET('Composition%'!$B67,0,AE$18)*(AE$24*EXP(-AE$25/($B97+273)/RGas)))</f>
        <v>0</v>
      </c>
      <c r="AF97" s="73"/>
      <c r="AG97" s="73">
        <f ca="1">IF(AG$2=0,0,AG$22*EXP(AG$23/($B97+273)/RGas)*(OFFSET('Composition%'!$B67,0,AG$13)*OFFSET('Composition%'!$B67,0,AG$14)))-IF(AG$2=2,0,OFFSET('Composition%'!$B67,0,AG$17)*OFFSET('Composition%'!$B67,0,AG$18)*(AG$24*EXP(-AG$25/($B97+273)/RGas)))</f>
        <v>0</v>
      </c>
      <c r="AH97" s="73">
        <f ca="1">IF(AH$2=0,0,AH$22*EXP(AH$23/($B97+273)/RGas)*(OFFSET('Composition%'!$B67,0,AH$13)*OFFSET('Composition%'!$B67,0,AH$14)))-IF(AH$2=2,0,OFFSET('Composition%'!$B67,0,AH$17)*OFFSET('Composition%'!$B67,0,AH$18)*(AH$24*EXP(-AH$25/($B97+273)/RGas)))</f>
        <v>0</v>
      </c>
      <c r="AI97" s="73">
        <f ca="1">IF(AI$2=0,0,AI$22*EXP(AI$23/($B97+273)/RGas)*(OFFSET('Composition%'!$B67,0,AI$13)*OFFSET('Composition%'!$B67,0,AI$14)))-IF(AI$2=2,0,OFFSET('Composition%'!$B67,0,AI$17)*OFFSET('Composition%'!$B67,0,AI$18)*(AI$24*EXP(-AI$25/($B97+273)/RGas)))</f>
        <v>0</v>
      </c>
      <c r="AJ97" s="73">
        <f ca="1">IF(AJ$2=0,0,AJ$22*EXP(AJ$23/($B97+273)/RGas)*(OFFSET('Composition%'!$B67,0,AJ$13)*OFFSET('Composition%'!$B67,0,AJ$14)))-IF(AJ$2=2,0,OFFSET('Composition%'!$B67,0,AJ$17)*OFFSET('Composition%'!$B67,0,AJ$18)*(AJ$24*EXP(-AJ$25/($B97+273)/RGas)))</f>
        <v>0</v>
      </c>
      <c r="AK97" s="73">
        <f ca="1">IF(AK$2=0,0,AK$22*EXP(AK$23/($B97+273)/RGas)*(OFFSET('Composition%'!$B67,0,AK$13)*OFFSET('Composition%'!$B67,0,AK$14)))-IF(AK$2=2,0,OFFSET('Composition%'!$B67,0,AK$17)*OFFSET('Composition%'!$B67,0,AK$18)*(AK$24*EXP(-AK$25/($B97+273)/RGas)))</f>
        <v>0</v>
      </c>
      <c r="AL97" s="73">
        <f ca="1">IF(AL$2=0,0,AL$22*EXP(AL$23/($B97+273)/RGas)*(OFFSET('Composition%'!$B67,0,AL$13)*OFFSET('Composition%'!$B67,0,AL$14)))-IF(AL$2=2,0,OFFSET('Composition%'!$B67,0,AL$17)*OFFSET('Composition%'!$B67,0,AL$18)*(AL$24*EXP(-AL$25/($B97+273)/RGas)))</f>
        <v>0</v>
      </c>
      <c r="AM97" s="73"/>
      <c r="AN97" s="73">
        <f ca="1">IF(AN$2=0,0,AN$22*EXP(AN$23/($B97+273)/RGas)*(OFFSET('Composition%'!$B67,0,AN$13)*OFFSET('Composition%'!$B67,0,AN$14)))-IF(AN$2=2,0,OFFSET('Composition%'!$B67,0,AN$17)*OFFSET('Composition%'!$B67,0,AN$18)*(AN$24*EXP(-AN$25/($B97+273)/RGas)))</f>
        <v>0</v>
      </c>
      <c r="AO97" s="73">
        <f ca="1">IF(AO$2=0,0,AO$22*EXP(AO$23/($B97+273)/RGas)*(OFFSET('Composition%'!$B67,0,AO$13)*OFFSET('Composition%'!$B67,0,AO$14)))-IF(AO$2=2,0,OFFSET('Composition%'!$B67,0,AO$17)*OFFSET('Composition%'!$B67,0,AO$18)*(AO$24*EXP(-AO$25/($B97+273)/RGas)))</f>
        <v>0</v>
      </c>
      <c r="AP97" s="73">
        <f ca="1">IF(AP$2=0,0,AP$22*EXP(AP$23/($B97+273)/RGas)*(OFFSET('Composition%'!$B67,0,AP$13)*OFFSET('Composition%'!$B67,0,AP$14)))-IF(AP$2=2,0,OFFSET('Composition%'!$B67,0,AP$17)*OFFSET('Composition%'!$B67,0,AP$18)*(AP$24*EXP(-AP$25/($B97+273)/RGas)))</f>
        <v>2.7035550635711494E-12</v>
      </c>
      <c r="AQ97" s="73">
        <f ca="1">IF(AQ$2=0,0,AQ$22*EXP(AQ$23/($B97+273)/RGas)*(OFFSET('Composition%'!$B67,0,AQ$13)*OFFSET('Composition%'!$B67,0,AQ$14)))-IF(AQ$2=2,0,OFFSET('Composition%'!$B67,0,AQ$17)*OFFSET('Composition%'!$B67,0,AQ$18)*(AQ$24*EXP(-AQ$25/($B97+273)/RGas)))</f>
        <v>0</v>
      </c>
      <c r="AR97" s="73">
        <f ca="1">IF(AR$2=0,0,AR$22*EXP(AR$23/($B97+273)/RGas)*(OFFSET('Composition%'!$B67,0,AR$13)*OFFSET('Composition%'!$B67,0,AR$14)))-IF(AR$2=2,0,OFFSET('Composition%'!$B67,0,AR$17)*OFFSET('Composition%'!$B67,0,AR$18)*(AR$24*EXP(-AR$25/($B97+273)/RGas)))</f>
        <v>0</v>
      </c>
      <c r="AS97" s="73"/>
    </row>
    <row r="98" spans="1:45">
      <c r="A98" s="3">
        <f t="shared" si="23"/>
        <v>3.2999999999999963</v>
      </c>
      <c r="B98" s="60">
        <f ca="1">'Composition%'!B68</f>
        <v>414.28590035586836</v>
      </c>
      <c r="C98">
        <f t="shared" si="22"/>
        <v>30</v>
      </c>
      <c r="D98" s="4" t="e">
        <f ca="1">('Composition%'!BV68*ReactionRateK1!C98)^3</f>
        <v>#DIV/0!</v>
      </c>
      <c r="E98" s="4"/>
      <c r="F98" s="73">
        <f ca="1">IF(F$2=0,0,F$22*EXP(F$23/($B98+273)/RGas)*(OFFSET('Composition%'!$B68,0,F$13)*OFFSET('Composition%'!$B68,0,F$14)))-IF(F$2=2,0,OFFSET('Composition%'!$B68,0,F$17)*OFFSET('Composition%'!$B68,0,F$18)*(F$24*EXP(-F$25/($B98+273)/RGas)))</f>
        <v>2.6382112628295434E-3</v>
      </c>
      <c r="G98" s="73">
        <f ca="1">IF(G$2=0,0,G$22*EXP(G$23/($B98+273)/RGas)*(OFFSET('Composition%'!$B68,0,G$13)*OFFSET('Composition%'!$B68,0,G$14)))-IF(G$2=2,0,OFFSET('Composition%'!$B68,0,G$17)*OFFSET('Composition%'!$B68,0,G$18)*(G$24*EXP(-G$25/($B98+273)/RGas)))</f>
        <v>1.0370424645124315E-3</v>
      </c>
      <c r="H98" s="73">
        <f ca="1">IF(H$2=0,0,H$22*EXP(H$23/($B98+273)/RGas)*(OFFSET('Composition%'!$B68,0,H$13)*OFFSET('Composition%'!$B68,0,H$14)))-IF(H$2=2,0,OFFSET('Composition%'!$B68,0,H$17)*OFFSET('Composition%'!$B68,0,H$18)*(H$24*EXP(-H$25/($B98+273)/RGas)))</f>
        <v>-2.5224088836133483E-6</v>
      </c>
      <c r="I98" s="73">
        <f ca="1">IF(I$2=0,0,I$22*EXP(I$23/($B98+273)/RGas)*(OFFSET('Composition%'!$B68,0,I$13)*OFFSET('Composition%'!$B68,0,I$14)))-IF(I$2=2,0,OFFSET('Composition%'!$B68,0,I$17)*OFFSET('Composition%'!$B68,0,I$18)*(I$24*EXP(-I$25/($B98+273)/RGas)))</f>
        <v>5.7819004615835417E-6</v>
      </c>
      <c r="J98" s="73"/>
      <c r="K98" s="73">
        <f ca="1">IF(K$2=0,0,K$22*EXP(K$23/($B98+273)/RGas)*(OFFSET('Composition%'!$B68,0,K$13)*OFFSET('Composition%'!$B68,0,K$14)))-IF(K$2=2,0,OFFSET('Composition%'!$B68,0,K$17)*OFFSET('Composition%'!$B68,0,K$18)*(K$24*EXP(-K$25/($B98+273)/RGas)))</f>
        <v>1.1359337923765509E-2</v>
      </c>
      <c r="L98" s="73">
        <f ca="1">IF(L$2=0,0,L$22*EXP(L$23/($B98+273)/RGas)*(OFFSET('Composition%'!$B68,0,L$13)*OFFSET('Composition%'!$B68,0,L$14)))-IF(L$2=2,0,OFFSET('Composition%'!$B68,0,L$17)*OFFSET('Composition%'!$B68,0,L$18)*(L$24*EXP(-L$25/($B98+273)/RGas)))</f>
        <v>-2.1612881477529981E-3</v>
      </c>
      <c r="M98" s="73">
        <f ca="1">IF(M$2=0,0,M$22*EXP(M$23/($B98+273)/RGas)*(OFFSET('Composition%'!$B68,0,M$13)*OFFSET('Composition%'!$B68,0,M$14)))-IF(M$2=2,0,OFFSET('Composition%'!$B68,0,M$17)*OFFSET('Composition%'!$B68,0,M$18)*(M$24*EXP(-M$25/($B98+273)/RGas)))</f>
        <v>0</v>
      </c>
      <c r="N98" s="179"/>
      <c r="O98" s="73">
        <f ca="1">IF(O$2=0,0,O$22*EXP(O$23/($B98+273)/RGas)*(OFFSET('Composition%'!$B68,0,O$13)*OFFSET('Composition%'!$B68,0,O$14)))-IF(O$2=2,0,OFFSET('Composition%'!$B68,0,O$17)*OFFSET('Composition%'!$B68,0,O$18)*(O$24*EXP(-O$25/($B98+273)/RGas)))</f>
        <v>0</v>
      </c>
      <c r="P98" s="73">
        <f ca="1">IF(P$2=0,0,P$22*EXP(P$23/($B98+273)/RGas)*(OFFSET('Composition%'!$B68,0,P$13)*OFFSET('Composition%'!$B68,0,P$14)))-IF(P$2=2,0,OFFSET('Composition%'!$B68,0,P$17)*OFFSET('Composition%'!$B68,0,P$18)*(P$24*EXP(-P$25/($B98+273)/RGas)))</f>
        <v>1.0132566728846795E-2</v>
      </c>
      <c r="Q98" s="73">
        <f ca="1">IF(Q$2=0,0,Q$22*EXP(Q$23/($B98+273)/RGas)*(OFFSET('Composition%'!$B68,0,Q$13)*OFFSET('Composition%'!$B68,0,Q$14)))-IF(Q$2=2,0,OFFSET('Composition%'!$B68,0,Q$17)*OFFSET('Composition%'!$B68,0,Q$18)*(Q$24*EXP(-Q$25/($B98+273)/RGas)))</f>
        <v>7.5765038299197923E-5</v>
      </c>
      <c r="R98" s="73">
        <f ca="1">IF(R$2=0,0,R$22*EXP(R$23/($B98+273)/RGas)*(OFFSET('Composition%'!$B68,0,R$13)*OFFSET('Composition%'!$B68,0,R$14)))-IF(R$2=2,0,OFFSET('Composition%'!$B68,0,R$17)*OFFSET('Composition%'!$B68,0,R$18)*(R$24*EXP(-R$25/($B98+273)/RGas)))</f>
        <v>1.8660277429204468E-5</v>
      </c>
      <c r="S98" s="73"/>
      <c r="T98" s="73">
        <f ca="1">IF(T$2=0,0,T$22*EXP(T$23/($B98+273)/RGas)*(OFFSET('Composition%'!$B68,0,T$13)*OFFSET('Composition%'!$B68,0,T$14)))-IF(T$2=2,0,OFFSET('Composition%'!$B68,0,T$17)*OFFSET('Composition%'!$B68,0,T$18)*(T$24*EXP(-T$25/($B98+273)/RGas)))</f>
        <v>2.9867911945111024E-4</v>
      </c>
      <c r="U98" s="73">
        <f ca="1">IF(U$2=0,0,U$22*EXP(U$23/($B98+273)/RGas)*(OFFSET('Composition%'!$B68,0,U$13)*OFFSET('Composition%'!$B68,0,U$14)))-IF(U$2=2,0,OFFSET('Composition%'!$B68,0,U$17)*OFFSET('Composition%'!$B68,0,U$18)*(U$24*EXP(-U$25/($B98+273)/RGas)))</f>
        <v>3.6110105690154917E-6</v>
      </c>
      <c r="V98" s="73">
        <f ca="1">IF(V$2=0,0,V$22*EXP(V$23/($B98+273)/RGas)*(OFFSET('Composition%'!$B68,0,V$13)*OFFSET('Composition%'!$B68,0,V$14)))-IF(V$2=2,0,OFFSET('Composition%'!$B68,0,V$17)*OFFSET('Composition%'!$B68,0,V$18)*(V$24*EXP(-V$25/($B98+273)/RGas)))</f>
        <v>0</v>
      </c>
      <c r="W98" s="73">
        <f ca="1">IF(W$2=0,0,W$22*EXP(W$23/($B98+273)/RGas)*(OFFSET('Composition%'!$B68,0,W$13)*OFFSET('Composition%'!$B68,0,W$14)))-IF(W$2=2,0,OFFSET('Composition%'!$B68,0,W$17)*OFFSET('Composition%'!$B68,0,W$18)*(W$24*EXP(-W$25/($B98+273)/RGas)))</f>
        <v>0</v>
      </c>
      <c r="X98" s="73">
        <f ca="1">IF(X$2=0,0,X$22*EXP(X$23/($B98+273)/RGas)*(OFFSET('Composition%'!$B68,0,X$13)*OFFSET('Composition%'!$B68,0,X$14)))-IF(X$2=2,0,OFFSET('Composition%'!$B68,0,X$17)*OFFSET('Composition%'!$B68,0,X$18)*(X$24*EXP(-X$25/($B98+273)/RGas)))</f>
        <v>2.5067915406612455E-8</v>
      </c>
      <c r="Y98" s="73">
        <f ca="1">IF(Y$2=0,0,Y$22*EXP(Y$23/($B98+273)/RGas)*(OFFSET('Composition%'!$B68,0,Y$13)*OFFSET('Composition%'!$B68,0,Y$14)))-IF(Y$2=2,0,OFFSET('Composition%'!$B68,0,Y$17)*OFFSET('Composition%'!$B68,0,Y$18)*(Y$24*EXP(-Y$25/($B98+273)/RGas)))</f>
        <v>1.2407136250506243E-9</v>
      </c>
      <c r="Z98" s="73">
        <f ca="1">IF(Z$2=0,0,Z$22*EXP(Z$23/($B98+273)/RGas)*(OFFSET('Composition%'!$B68,0,Z$13)*OFFSET('Composition%'!$B68,0,Z$14)))-IF(Z$2=2,0,OFFSET('Composition%'!$B68,0,Z$17)*OFFSET('Composition%'!$B68,0,Z$18)*(Z$24*EXP(-Z$25/($B98+273)/RGas)))</f>
        <v>0</v>
      </c>
      <c r="AA98" s="73">
        <f ca="1">IF(AA$2=0,0,AA$22*EXP(AA$23/($B98+273)/RGas)*(OFFSET('Composition%'!$B68,0,AA$13)*OFFSET('Composition%'!$B68,0,AA$14)))-IF(AA$2=2,0,OFFSET('Composition%'!$B68,0,AA$17)*OFFSET('Composition%'!$B68,0,AA$18)*(AA$24*EXP(-AA$25/($B98+273)/RGas)))</f>
        <v>0</v>
      </c>
      <c r="AB98" s="73">
        <f ca="1">IF(AB$2=0,0,AB$22*EXP(AB$23/($B98+273)/RGas)*(OFFSET('Composition%'!$B68,0,AB$13)*OFFSET('Composition%'!$B68,0,AB$14)))-IF(AB$2=2,0,OFFSET('Composition%'!$B68,0,AB$17)*OFFSET('Composition%'!$B68,0,AB$18)*(AB$24*EXP(-AB$25/($B98+273)/RGas)))</f>
        <v>0</v>
      </c>
      <c r="AC98" s="73">
        <f ca="1">IF(AC$2=0,0,AC$22*EXP(AC$23/($B98+273)/RGas)*(OFFSET('Composition%'!$B68,0,AC$13)*OFFSET('Composition%'!$B68,0,AC$14)))-IF(AC$2=2,0,OFFSET('Composition%'!$B68,0,AC$17)*OFFSET('Composition%'!$B68,0,AC$18)*(AC$24*EXP(-AC$25/($B98+273)/RGas)))</f>
        <v>0</v>
      </c>
      <c r="AD98" s="73">
        <f ca="1">IF(AD$2=0,0,AD$22*EXP(AD$23/($B98+273)/RGas)*(OFFSET('Composition%'!$B68,0,AD$13)*OFFSET('Composition%'!$B68,0,AD$14)))-IF(AD$2=2,0,OFFSET('Composition%'!$B68,0,AD$17)*OFFSET('Composition%'!$B68,0,AD$18)*(AD$24*EXP(-AD$25/($B98+273)/RGas)))</f>
        <v>0</v>
      </c>
      <c r="AE98" s="73">
        <f ca="1">IF(AE$2=0,0,AE$22*EXP(AE$23/($B98+273)/RGas)*(OFFSET('Composition%'!$B68,0,AE$13)*OFFSET('Composition%'!$B68,0,AE$14)))-IF(AE$2=2,0,OFFSET('Composition%'!$B68,0,AE$17)*OFFSET('Composition%'!$B68,0,AE$18)*(AE$24*EXP(-AE$25/($B98+273)/RGas)))</f>
        <v>0</v>
      </c>
      <c r="AF98" s="73"/>
      <c r="AG98" s="73">
        <f ca="1">IF(AG$2=0,0,AG$22*EXP(AG$23/($B98+273)/RGas)*(OFFSET('Composition%'!$B68,0,AG$13)*OFFSET('Composition%'!$B68,0,AG$14)))-IF(AG$2=2,0,OFFSET('Composition%'!$B68,0,AG$17)*OFFSET('Composition%'!$B68,0,AG$18)*(AG$24*EXP(-AG$25/($B98+273)/RGas)))</f>
        <v>0</v>
      </c>
      <c r="AH98" s="73">
        <f ca="1">IF(AH$2=0,0,AH$22*EXP(AH$23/($B98+273)/RGas)*(OFFSET('Composition%'!$B68,0,AH$13)*OFFSET('Composition%'!$B68,0,AH$14)))-IF(AH$2=2,0,OFFSET('Composition%'!$B68,0,AH$17)*OFFSET('Composition%'!$B68,0,AH$18)*(AH$24*EXP(-AH$25/($B98+273)/RGas)))</f>
        <v>0</v>
      </c>
      <c r="AI98" s="73">
        <f ca="1">IF(AI$2=0,0,AI$22*EXP(AI$23/($B98+273)/RGas)*(OFFSET('Composition%'!$B68,0,AI$13)*OFFSET('Composition%'!$B68,0,AI$14)))-IF(AI$2=2,0,OFFSET('Composition%'!$B68,0,AI$17)*OFFSET('Composition%'!$B68,0,AI$18)*(AI$24*EXP(-AI$25/($B98+273)/RGas)))</f>
        <v>0</v>
      </c>
      <c r="AJ98" s="73">
        <f ca="1">IF(AJ$2=0,0,AJ$22*EXP(AJ$23/($B98+273)/RGas)*(OFFSET('Composition%'!$B68,0,AJ$13)*OFFSET('Composition%'!$B68,0,AJ$14)))-IF(AJ$2=2,0,OFFSET('Composition%'!$B68,0,AJ$17)*OFFSET('Composition%'!$B68,0,AJ$18)*(AJ$24*EXP(-AJ$25/($B98+273)/RGas)))</f>
        <v>0</v>
      </c>
      <c r="AK98" s="73">
        <f ca="1">IF(AK$2=0,0,AK$22*EXP(AK$23/($B98+273)/RGas)*(OFFSET('Composition%'!$B68,0,AK$13)*OFFSET('Composition%'!$B68,0,AK$14)))-IF(AK$2=2,0,OFFSET('Composition%'!$B68,0,AK$17)*OFFSET('Composition%'!$B68,0,AK$18)*(AK$24*EXP(-AK$25/($B98+273)/RGas)))</f>
        <v>0</v>
      </c>
      <c r="AL98" s="73">
        <f ca="1">IF(AL$2=0,0,AL$22*EXP(AL$23/($B98+273)/RGas)*(OFFSET('Composition%'!$B68,0,AL$13)*OFFSET('Composition%'!$B68,0,AL$14)))-IF(AL$2=2,0,OFFSET('Composition%'!$B68,0,AL$17)*OFFSET('Composition%'!$B68,0,AL$18)*(AL$24*EXP(-AL$25/($B98+273)/RGas)))</f>
        <v>0</v>
      </c>
      <c r="AM98" s="73"/>
      <c r="AN98" s="73">
        <f ca="1">IF(AN$2=0,0,AN$22*EXP(AN$23/($B98+273)/RGas)*(OFFSET('Composition%'!$B68,0,AN$13)*OFFSET('Composition%'!$B68,0,AN$14)))-IF(AN$2=2,0,OFFSET('Composition%'!$B68,0,AN$17)*OFFSET('Composition%'!$B68,0,AN$18)*(AN$24*EXP(-AN$25/($B98+273)/RGas)))</f>
        <v>0</v>
      </c>
      <c r="AO98" s="73">
        <f ca="1">IF(AO$2=0,0,AO$22*EXP(AO$23/($B98+273)/RGas)*(OFFSET('Composition%'!$B68,0,AO$13)*OFFSET('Composition%'!$B68,0,AO$14)))-IF(AO$2=2,0,OFFSET('Composition%'!$B68,0,AO$17)*OFFSET('Composition%'!$B68,0,AO$18)*(AO$24*EXP(-AO$25/($B98+273)/RGas)))</f>
        <v>0</v>
      </c>
      <c r="AP98" s="73">
        <f ca="1">IF(AP$2=0,0,AP$22*EXP(AP$23/($B98+273)/RGas)*(OFFSET('Composition%'!$B68,0,AP$13)*OFFSET('Composition%'!$B68,0,AP$14)))-IF(AP$2=2,0,OFFSET('Composition%'!$B68,0,AP$17)*OFFSET('Composition%'!$B68,0,AP$18)*(AP$24*EXP(-AP$25/($B98+273)/RGas)))</f>
        <v>2.7037043701689809E-12</v>
      </c>
      <c r="AQ98" s="73">
        <f ca="1">IF(AQ$2=0,0,AQ$22*EXP(AQ$23/($B98+273)/RGas)*(OFFSET('Composition%'!$B68,0,AQ$13)*OFFSET('Composition%'!$B68,0,AQ$14)))-IF(AQ$2=2,0,OFFSET('Composition%'!$B68,0,AQ$17)*OFFSET('Composition%'!$B68,0,AQ$18)*(AQ$24*EXP(-AQ$25/($B98+273)/RGas)))</f>
        <v>0</v>
      </c>
      <c r="AR98" s="73">
        <f ca="1">IF(AR$2=0,0,AR$22*EXP(AR$23/($B98+273)/RGas)*(OFFSET('Composition%'!$B68,0,AR$13)*OFFSET('Composition%'!$B68,0,AR$14)))-IF(AR$2=2,0,OFFSET('Composition%'!$B68,0,AR$17)*OFFSET('Composition%'!$B68,0,AR$18)*(AR$24*EXP(-AR$25/($B98+273)/RGas)))</f>
        <v>0</v>
      </c>
      <c r="AS98" s="73"/>
    </row>
    <row r="99" spans="1:45">
      <c r="A99" s="3">
        <f t="shared" si="23"/>
        <v>3.3499999999999961</v>
      </c>
      <c r="B99" s="60">
        <f ca="1">'Composition%'!B69</f>
        <v>414.30263131578448</v>
      </c>
      <c r="C99">
        <f t="shared" si="22"/>
        <v>30</v>
      </c>
      <c r="D99" s="4" t="e">
        <f ca="1">('Composition%'!BV69*ReactionRateK1!C99)^3</f>
        <v>#DIV/0!</v>
      </c>
      <c r="E99" s="4"/>
      <c r="F99" s="73">
        <f ca="1">IF(F$2=0,0,F$22*EXP(F$23/($B99+273)/RGas)*(OFFSET('Composition%'!$B69,0,F$13)*OFFSET('Composition%'!$B69,0,F$14)))-IF(F$2=2,0,OFFSET('Composition%'!$B69,0,F$17)*OFFSET('Composition%'!$B69,0,F$18)*(F$24*EXP(-F$25/($B99+273)/RGas)))</f>
        <v>2.5917062202398802E-3</v>
      </c>
      <c r="G99" s="73">
        <f ca="1">IF(G$2=0,0,G$22*EXP(G$23/($B99+273)/RGas)*(OFFSET('Composition%'!$B69,0,G$13)*OFFSET('Composition%'!$B69,0,G$14)))-IF(G$2=2,0,OFFSET('Composition%'!$B69,0,G$17)*OFFSET('Composition%'!$B69,0,G$18)*(G$24*EXP(-G$25/($B99+273)/RGas)))</f>
        <v>1.0199918953232865E-3</v>
      </c>
      <c r="H99" s="73">
        <f ca="1">IF(H$2=0,0,H$22*EXP(H$23/($B99+273)/RGas)*(OFFSET('Composition%'!$B69,0,H$13)*OFFSET('Composition%'!$B69,0,H$14)))-IF(H$2=2,0,OFFSET('Composition%'!$B69,0,H$17)*OFFSET('Composition%'!$B69,0,H$18)*(H$24*EXP(-H$25/($B99+273)/RGas)))</f>
        <v>-2.516433990682698E-6</v>
      </c>
      <c r="I99" s="73">
        <f ca="1">IF(I$2=0,0,I$22*EXP(I$23/($B99+273)/RGas)*(OFFSET('Composition%'!$B69,0,I$13)*OFFSET('Composition%'!$B69,0,I$14)))-IF(I$2=2,0,OFFSET('Composition%'!$B69,0,I$17)*OFFSET('Composition%'!$B69,0,I$18)*(I$24*EXP(-I$25/($B99+273)/RGas)))</f>
        <v>5.760262165254655E-6</v>
      </c>
      <c r="J99" s="73"/>
      <c r="K99" s="73">
        <f ca="1">IF(K$2=0,0,K$22*EXP(K$23/($B99+273)/RGas)*(OFFSET('Composition%'!$B69,0,K$13)*OFFSET('Composition%'!$B69,0,K$14)))-IF(K$2=2,0,OFFSET('Composition%'!$B69,0,K$17)*OFFSET('Composition%'!$B69,0,K$18)*(K$24*EXP(-K$25/($B99+273)/RGas)))</f>
        <v>1.1129089559865354E-2</v>
      </c>
      <c r="L99" s="73">
        <f ca="1">IF(L$2=0,0,L$22*EXP(L$23/($B99+273)/RGas)*(OFFSET('Composition%'!$B69,0,L$13)*OFFSET('Composition%'!$B69,0,L$14)))-IF(L$2=2,0,OFFSET('Composition%'!$B69,0,L$17)*OFFSET('Composition%'!$B69,0,L$18)*(L$24*EXP(-L$25/($B99+273)/RGas)))</f>
        <v>-2.1257732713058724E-3</v>
      </c>
      <c r="M99" s="73">
        <f ca="1">IF(M$2=0,0,M$22*EXP(M$23/($B99+273)/RGas)*(OFFSET('Composition%'!$B69,0,M$13)*OFFSET('Composition%'!$B69,0,M$14)))-IF(M$2=2,0,OFFSET('Composition%'!$B69,0,M$17)*OFFSET('Composition%'!$B69,0,M$18)*(M$24*EXP(-M$25/($B99+273)/RGas)))</f>
        <v>0</v>
      </c>
      <c r="N99" s="179"/>
      <c r="O99" s="73">
        <f ca="1">IF(O$2=0,0,O$22*EXP(O$23/($B99+273)/RGas)*(OFFSET('Composition%'!$B69,0,O$13)*OFFSET('Composition%'!$B69,0,O$14)))-IF(O$2=2,0,OFFSET('Composition%'!$B69,0,O$17)*OFFSET('Composition%'!$B69,0,O$18)*(O$24*EXP(-O$25/($B99+273)/RGas)))</f>
        <v>0</v>
      </c>
      <c r="P99" s="73">
        <f ca="1">IF(P$2=0,0,P$22*EXP(P$23/($B99+273)/RGas)*(OFFSET('Composition%'!$B69,0,P$13)*OFFSET('Composition%'!$B69,0,P$14)))-IF(P$2=2,0,OFFSET('Composition%'!$B69,0,P$17)*OFFSET('Composition%'!$B69,0,P$18)*(P$24*EXP(-P$25/($B99+273)/RGas)))</f>
        <v>1.0107346557207013E-2</v>
      </c>
      <c r="Q99" s="73">
        <f ca="1">IF(Q$2=0,0,Q$22*EXP(Q$23/($B99+273)/RGas)*(OFFSET('Composition%'!$B69,0,Q$13)*OFFSET('Composition%'!$B69,0,Q$14)))-IF(Q$2=2,0,OFFSET('Composition%'!$B69,0,Q$17)*OFFSET('Composition%'!$B69,0,Q$18)*(Q$24*EXP(-Q$25/($B99+273)/RGas)))</f>
        <v>7.6902419447218484E-5</v>
      </c>
      <c r="R99" s="73">
        <f ca="1">IF(R$2=0,0,R$22*EXP(R$23/($B99+273)/RGas)*(OFFSET('Composition%'!$B69,0,R$13)*OFFSET('Composition%'!$B69,0,R$14)))-IF(R$2=2,0,OFFSET('Composition%'!$B69,0,R$17)*OFFSET('Composition%'!$B69,0,R$18)*(R$24*EXP(-R$25/($B99+273)/RGas)))</f>
        <v>1.9226132195579734E-5</v>
      </c>
      <c r="S99" s="73"/>
      <c r="T99" s="73">
        <f ca="1">IF(T$2=0,0,T$22*EXP(T$23/($B99+273)/RGas)*(OFFSET('Composition%'!$B69,0,T$13)*OFFSET('Composition%'!$B69,0,T$14)))-IF(T$2=2,0,OFFSET('Composition%'!$B69,0,T$17)*OFFSET('Composition%'!$B69,0,T$18)*(T$24*EXP(-T$25/($B99+273)/RGas)))</f>
        <v>2.7936842460195359E-4</v>
      </c>
      <c r="U99" s="73">
        <f ca="1">IF(U$2=0,0,U$22*EXP(U$23/($B99+273)/RGas)*(OFFSET('Composition%'!$B69,0,U$13)*OFFSET('Composition%'!$B69,0,U$14)))-IF(U$2=2,0,OFFSET('Composition%'!$B69,0,U$17)*OFFSET('Composition%'!$B69,0,U$18)*(U$24*EXP(-U$25/($B99+273)/RGas)))</f>
        <v>3.2762673587995879E-6</v>
      </c>
      <c r="V99" s="73">
        <f ca="1">IF(V$2=0,0,V$22*EXP(V$23/($B99+273)/RGas)*(OFFSET('Composition%'!$B69,0,V$13)*OFFSET('Composition%'!$B69,0,V$14)))-IF(V$2=2,0,OFFSET('Composition%'!$B69,0,V$17)*OFFSET('Composition%'!$B69,0,V$18)*(V$24*EXP(-V$25/($B99+273)/RGas)))</f>
        <v>0</v>
      </c>
      <c r="W99" s="73">
        <f ca="1">IF(W$2=0,0,W$22*EXP(W$23/($B99+273)/RGas)*(OFFSET('Composition%'!$B69,0,W$13)*OFFSET('Composition%'!$B69,0,W$14)))-IF(W$2=2,0,OFFSET('Composition%'!$B69,0,W$17)*OFFSET('Composition%'!$B69,0,W$18)*(W$24*EXP(-W$25/($B99+273)/RGas)))</f>
        <v>0</v>
      </c>
      <c r="X99" s="73">
        <f ca="1">IF(X$2=0,0,X$22*EXP(X$23/($B99+273)/RGas)*(OFFSET('Composition%'!$B69,0,X$13)*OFFSET('Composition%'!$B69,0,X$14)))-IF(X$2=2,0,OFFSET('Composition%'!$B69,0,X$17)*OFFSET('Composition%'!$B69,0,X$18)*(X$24*EXP(-X$25/($B99+273)/RGas)))</f>
        <v>2.5057258902777708E-8</v>
      </c>
      <c r="Y99" s="73">
        <f ca="1">IF(Y$2=0,0,Y$22*EXP(Y$23/($B99+273)/RGas)*(OFFSET('Composition%'!$B69,0,Y$13)*OFFSET('Composition%'!$B69,0,Y$14)))-IF(Y$2=2,0,OFFSET('Composition%'!$B69,0,Y$17)*OFFSET('Composition%'!$B69,0,Y$18)*(Y$24*EXP(-Y$25/($B99+273)/RGas)))</f>
        <v>1.2401861911061293E-9</v>
      </c>
      <c r="Z99" s="73">
        <f ca="1">IF(Z$2=0,0,Z$22*EXP(Z$23/($B99+273)/RGas)*(OFFSET('Composition%'!$B69,0,Z$13)*OFFSET('Composition%'!$B69,0,Z$14)))-IF(Z$2=2,0,OFFSET('Composition%'!$B69,0,Z$17)*OFFSET('Composition%'!$B69,0,Z$18)*(Z$24*EXP(-Z$25/($B99+273)/RGas)))</f>
        <v>0</v>
      </c>
      <c r="AA99" s="73">
        <f ca="1">IF(AA$2=0,0,AA$22*EXP(AA$23/($B99+273)/RGas)*(OFFSET('Composition%'!$B69,0,AA$13)*OFFSET('Composition%'!$B69,0,AA$14)))-IF(AA$2=2,0,OFFSET('Composition%'!$B69,0,AA$17)*OFFSET('Composition%'!$B69,0,AA$18)*(AA$24*EXP(-AA$25/($B99+273)/RGas)))</f>
        <v>0</v>
      </c>
      <c r="AB99" s="73">
        <f ca="1">IF(AB$2=0,0,AB$22*EXP(AB$23/($B99+273)/RGas)*(OFFSET('Composition%'!$B69,0,AB$13)*OFFSET('Composition%'!$B69,0,AB$14)))-IF(AB$2=2,0,OFFSET('Composition%'!$B69,0,AB$17)*OFFSET('Composition%'!$B69,0,AB$18)*(AB$24*EXP(-AB$25/($B99+273)/RGas)))</f>
        <v>0</v>
      </c>
      <c r="AC99" s="73">
        <f ca="1">IF(AC$2=0,0,AC$22*EXP(AC$23/($B99+273)/RGas)*(OFFSET('Composition%'!$B69,0,AC$13)*OFFSET('Composition%'!$B69,0,AC$14)))-IF(AC$2=2,0,OFFSET('Composition%'!$B69,0,AC$17)*OFFSET('Composition%'!$B69,0,AC$18)*(AC$24*EXP(-AC$25/($B99+273)/RGas)))</f>
        <v>0</v>
      </c>
      <c r="AD99" s="73">
        <f ca="1">IF(AD$2=0,0,AD$22*EXP(AD$23/($B99+273)/RGas)*(OFFSET('Composition%'!$B69,0,AD$13)*OFFSET('Composition%'!$B69,0,AD$14)))-IF(AD$2=2,0,OFFSET('Composition%'!$B69,0,AD$17)*OFFSET('Composition%'!$B69,0,AD$18)*(AD$24*EXP(-AD$25/($B99+273)/RGas)))</f>
        <v>0</v>
      </c>
      <c r="AE99" s="73">
        <f ca="1">IF(AE$2=0,0,AE$22*EXP(AE$23/($B99+273)/RGas)*(OFFSET('Composition%'!$B69,0,AE$13)*OFFSET('Composition%'!$B69,0,AE$14)))-IF(AE$2=2,0,OFFSET('Composition%'!$B69,0,AE$17)*OFFSET('Composition%'!$B69,0,AE$18)*(AE$24*EXP(-AE$25/($B99+273)/RGas)))</f>
        <v>0</v>
      </c>
      <c r="AF99" s="73"/>
      <c r="AG99" s="73">
        <f ca="1">IF(AG$2=0,0,AG$22*EXP(AG$23/($B99+273)/RGas)*(OFFSET('Composition%'!$B69,0,AG$13)*OFFSET('Composition%'!$B69,0,AG$14)))-IF(AG$2=2,0,OFFSET('Composition%'!$B69,0,AG$17)*OFFSET('Composition%'!$B69,0,AG$18)*(AG$24*EXP(-AG$25/($B99+273)/RGas)))</f>
        <v>0</v>
      </c>
      <c r="AH99" s="73">
        <f ca="1">IF(AH$2=0,0,AH$22*EXP(AH$23/($B99+273)/RGas)*(OFFSET('Composition%'!$B69,0,AH$13)*OFFSET('Composition%'!$B69,0,AH$14)))-IF(AH$2=2,0,OFFSET('Composition%'!$B69,0,AH$17)*OFFSET('Composition%'!$B69,0,AH$18)*(AH$24*EXP(-AH$25/($B99+273)/RGas)))</f>
        <v>0</v>
      </c>
      <c r="AI99" s="73">
        <f ca="1">IF(AI$2=0,0,AI$22*EXP(AI$23/($B99+273)/RGas)*(OFFSET('Composition%'!$B69,0,AI$13)*OFFSET('Composition%'!$B69,0,AI$14)))-IF(AI$2=2,0,OFFSET('Composition%'!$B69,0,AI$17)*OFFSET('Composition%'!$B69,0,AI$18)*(AI$24*EXP(-AI$25/($B99+273)/RGas)))</f>
        <v>0</v>
      </c>
      <c r="AJ99" s="73">
        <f ca="1">IF(AJ$2=0,0,AJ$22*EXP(AJ$23/($B99+273)/RGas)*(OFFSET('Composition%'!$B69,0,AJ$13)*OFFSET('Composition%'!$B69,0,AJ$14)))-IF(AJ$2=2,0,OFFSET('Composition%'!$B69,0,AJ$17)*OFFSET('Composition%'!$B69,0,AJ$18)*(AJ$24*EXP(-AJ$25/($B99+273)/RGas)))</f>
        <v>0</v>
      </c>
      <c r="AK99" s="73">
        <f ca="1">IF(AK$2=0,0,AK$22*EXP(AK$23/($B99+273)/RGas)*(OFFSET('Composition%'!$B69,0,AK$13)*OFFSET('Composition%'!$B69,0,AK$14)))-IF(AK$2=2,0,OFFSET('Composition%'!$B69,0,AK$17)*OFFSET('Composition%'!$B69,0,AK$18)*(AK$24*EXP(-AK$25/($B99+273)/RGas)))</f>
        <v>0</v>
      </c>
      <c r="AL99" s="73">
        <f ca="1">IF(AL$2=0,0,AL$22*EXP(AL$23/($B99+273)/RGas)*(OFFSET('Composition%'!$B69,0,AL$13)*OFFSET('Composition%'!$B69,0,AL$14)))-IF(AL$2=2,0,OFFSET('Composition%'!$B69,0,AL$17)*OFFSET('Composition%'!$B69,0,AL$18)*(AL$24*EXP(-AL$25/($B99+273)/RGas)))</f>
        <v>0</v>
      </c>
      <c r="AM99" s="73"/>
      <c r="AN99" s="73">
        <f ca="1">IF(AN$2=0,0,AN$22*EXP(AN$23/($B99+273)/RGas)*(OFFSET('Composition%'!$B69,0,AN$13)*OFFSET('Composition%'!$B69,0,AN$14)))-IF(AN$2=2,0,OFFSET('Composition%'!$B69,0,AN$17)*OFFSET('Composition%'!$B69,0,AN$18)*(AN$24*EXP(-AN$25/($B99+273)/RGas)))</f>
        <v>0</v>
      </c>
      <c r="AO99" s="73">
        <f ca="1">IF(AO$2=0,0,AO$22*EXP(AO$23/($B99+273)/RGas)*(OFFSET('Composition%'!$B69,0,AO$13)*OFFSET('Composition%'!$B69,0,AO$14)))-IF(AO$2=2,0,OFFSET('Composition%'!$B69,0,AO$17)*OFFSET('Composition%'!$B69,0,AO$18)*(AO$24*EXP(-AO$25/($B99+273)/RGas)))</f>
        <v>0</v>
      </c>
      <c r="AP99" s="73">
        <f ca="1">IF(AP$2=0,0,AP$22*EXP(AP$23/($B99+273)/RGas)*(OFFSET('Composition%'!$B69,0,AP$13)*OFFSET('Composition%'!$B69,0,AP$14)))-IF(AP$2=2,0,OFFSET('Composition%'!$B69,0,AP$17)*OFFSET('Composition%'!$B69,0,AP$18)*(AP$24*EXP(-AP$25/($B99+273)/RGas)))</f>
        <v>2.703839811825186E-12</v>
      </c>
      <c r="AQ99" s="73">
        <f ca="1">IF(AQ$2=0,0,AQ$22*EXP(AQ$23/($B99+273)/RGas)*(OFFSET('Composition%'!$B69,0,AQ$13)*OFFSET('Composition%'!$B69,0,AQ$14)))-IF(AQ$2=2,0,OFFSET('Composition%'!$B69,0,AQ$17)*OFFSET('Composition%'!$B69,0,AQ$18)*(AQ$24*EXP(-AQ$25/($B99+273)/RGas)))</f>
        <v>0</v>
      </c>
      <c r="AR99" s="73">
        <f ca="1">IF(AR$2=0,0,AR$22*EXP(AR$23/($B99+273)/RGas)*(OFFSET('Composition%'!$B69,0,AR$13)*OFFSET('Composition%'!$B69,0,AR$14)))-IF(AR$2=2,0,OFFSET('Composition%'!$B69,0,AR$17)*OFFSET('Composition%'!$B69,0,AR$18)*(AR$24*EXP(-AR$25/($B99+273)/RGas)))</f>
        <v>0</v>
      </c>
      <c r="AS99" s="73"/>
    </row>
    <row r="100" spans="1:45">
      <c r="A100" s="3">
        <f t="shared" si="23"/>
        <v>3.3999999999999959</v>
      </c>
      <c r="B100" s="60">
        <f ca="1">'Composition%'!B70</f>
        <v>414.3185973404436</v>
      </c>
      <c r="C100">
        <f t="shared" si="22"/>
        <v>30</v>
      </c>
      <c r="D100" s="4" t="e">
        <f ca="1">('Composition%'!BV70*ReactionRateK1!C100)^3</f>
        <v>#DIV/0!</v>
      </c>
      <c r="E100" s="4"/>
      <c r="F100" s="73">
        <f ca="1">IF(F$2=0,0,F$22*EXP(F$23/($B100+273)/RGas)*(OFFSET('Composition%'!$B70,0,F$13)*OFFSET('Composition%'!$B70,0,F$14)))-IF(F$2=2,0,OFFSET('Composition%'!$B70,0,F$17)*OFFSET('Composition%'!$B70,0,F$18)*(F$24*EXP(-F$25/($B100+273)/RGas)))</f>
        <v>2.5463900114483973E-3</v>
      </c>
      <c r="G100" s="73">
        <f ca="1">IF(G$2=0,0,G$22*EXP(G$23/($B100+273)/RGas)*(OFFSET('Composition%'!$B70,0,G$13)*OFFSET('Composition%'!$B70,0,G$14)))-IF(G$2=2,0,OFFSET('Composition%'!$B70,0,G$17)*OFFSET('Composition%'!$B70,0,G$18)*(G$24*EXP(-G$25/($B100+273)/RGas)))</f>
        <v>1.0033451443114375E-3</v>
      </c>
      <c r="H100" s="73">
        <f ca="1">IF(H$2=0,0,H$22*EXP(H$23/($B100+273)/RGas)*(OFFSET('Composition%'!$B70,0,H$13)*OFFSET('Composition%'!$B70,0,H$14)))-IF(H$2=2,0,OFFSET('Composition%'!$B70,0,H$17)*OFFSET('Composition%'!$B70,0,H$18)*(H$24*EXP(-H$25/($B100+273)/RGas)))</f>
        <v>-2.5096012442021715E-6</v>
      </c>
      <c r="I100" s="73">
        <f ca="1">IF(I$2=0,0,I$22*EXP(I$23/($B100+273)/RGas)*(OFFSET('Composition%'!$B70,0,I$13)*OFFSET('Composition%'!$B70,0,I$14)))-IF(I$2=2,0,OFFSET('Composition%'!$B70,0,I$17)*OFFSET('Composition%'!$B70,0,I$18)*(I$24*EXP(-I$25/($B100+273)/RGas)))</f>
        <v>5.6946281819261654E-6</v>
      </c>
      <c r="J100" s="73"/>
      <c r="K100" s="73">
        <f ca="1">IF(K$2=0,0,K$22*EXP(K$23/($B100+273)/RGas)*(OFFSET('Composition%'!$B70,0,K$13)*OFFSET('Composition%'!$B70,0,K$14)))-IF(K$2=2,0,OFFSET('Composition%'!$B70,0,K$17)*OFFSET('Composition%'!$B70,0,K$18)*(K$24*EXP(-K$25/($B100+273)/RGas)))</f>
        <v>1.0902102918159049E-2</v>
      </c>
      <c r="L100" s="73">
        <f ca="1">IF(L$2=0,0,L$22*EXP(L$23/($B100+273)/RGas)*(OFFSET('Composition%'!$B70,0,L$13)*OFFSET('Composition%'!$B70,0,L$14)))-IF(L$2=2,0,OFFSET('Composition%'!$B70,0,L$17)*OFFSET('Composition%'!$B70,0,L$18)*(L$24*EXP(-L$25/($B100+273)/RGas)))</f>
        <v>-2.09105226735228E-3</v>
      </c>
      <c r="M100" s="73">
        <f ca="1">IF(M$2=0,0,M$22*EXP(M$23/($B100+273)/RGas)*(OFFSET('Composition%'!$B70,0,M$13)*OFFSET('Composition%'!$B70,0,M$14)))-IF(M$2=2,0,OFFSET('Composition%'!$B70,0,M$17)*OFFSET('Composition%'!$B70,0,M$18)*(M$24*EXP(-M$25/($B100+273)/RGas)))</f>
        <v>0</v>
      </c>
      <c r="N100" s="179"/>
      <c r="O100" s="73">
        <f ca="1">IF(O$2=0,0,O$22*EXP(O$23/($B100+273)/RGas)*(OFFSET('Composition%'!$B70,0,O$13)*OFFSET('Composition%'!$B70,0,O$14)))-IF(O$2=2,0,OFFSET('Composition%'!$B70,0,O$17)*OFFSET('Composition%'!$B70,0,O$18)*(O$24*EXP(-O$25/($B100+273)/RGas)))</f>
        <v>0</v>
      </c>
      <c r="P100" s="73">
        <f ca="1">IF(P$2=0,0,P$22*EXP(P$23/($B100+273)/RGas)*(OFFSET('Composition%'!$B70,0,P$13)*OFFSET('Composition%'!$B70,0,P$14)))-IF(P$2=2,0,OFFSET('Composition%'!$B70,0,P$17)*OFFSET('Composition%'!$B70,0,P$18)*(P$24*EXP(-P$25/($B100+273)/RGas)))</f>
        <v>1.0078773117177746E-2</v>
      </c>
      <c r="Q100" s="73">
        <f ca="1">IF(Q$2=0,0,Q$22*EXP(Q$23/($B100+273)/RGas)*(OFFSET('Composition%'!$B70,0,Q$13)*OFFSET('Composition%'!$B70,0,Q$14)))-IF(Q$2=2,0,OFFSET('Composition%'!$B70,0,Q$17)*OFFSET('Composition%'!$B70,0,Q$18)*(Q$24*EXP(-Q$25/($B100+273)/RGas)))</f>
        <v>7.8024135907072038E-5</v>
      </c>
      <c r="R100" s="73">
        <f ca="1">IF(R$2=0,0,R$22*EXP(R$23/($B100+273)/RGas)*(OFFSET('Composition%'!$B70,0,R$13)*OFFSET('Composition%'!$B70,0,R$14)))-IF(R$2=2,0,OFFSET('Composition%'!$B70,0,R$17)*OFFSET('Composition%'!$B70,0,R$18)*(R$24*EXP(-R$25/($B100+273)/RGas)))</f>
        <v>1.9796241724177036E-5</v>
      </c>
      <c r="S100" s="73"/>
      <c r="T100" s="73">
        <f ca="1">IF(T$2=0,0,T$22*EXP(T$23/($B100+273)/RGas)*(OFFSET('Composition%'!$B70,0,T$13)*OFFSET('Composition%'!$B70,0,T$14)))-IF(T$2=2,0,OFFSET('Composition%'!$B70,0,T$17)*OFFSET('Composition%'!$B70,0,T$18)*(T$24*EXP(-T$25/($B100+273)/RGas)))</f>
        <v>2.6130865299789065E-4</v>
      </c>
      <c r="U100" s="73">
        <f ca="1">IF(U$2=0,0,U$22*EXP(U$23/($B100+273)/RGas)*(OFFSET('Composition%'!$B70,0,U$13)*OFFSET('Composition%'!$B70,0,U$14)))-IF(U$2=2,0,OFFSET('Composition%'!$B70,0,U$17)*OFFSET('Composition%'!$B70,0,U$18)*(U$24*EXP(-U$25/($B100+273)/RGas)))</f>
        <v>2.9727652491753784E-6</v>
      </c>
      <c r="V100" s="73">
        <f ca="1">IF(V$2=0,0,V$22*EXP(V$23/($B100+273)/RGas)*(OFFSET('Composition%'!$B70,0,V$13)*OFFSET('Composition%'!$B70,0,V$14)))-IF(V$2=2,0,OFFSET('Composition%'!$B70,0,V$17)*OFFSET('Composition%'!$B70,0,V$18)*(V$24*EXP(-V$25/($B100+273)/RGas)))</f>
        <v>0</v>
      </c>
      <c r="W100" s="73">
        <f ca="1">IF(W$2=0,0,W$22*EXP(W$23/($B100+273)/RGas)*(OFFSET('Composition%'!$B70,0,W$13)*OFFSET('Composition%'!$B70,0,W$14)))-IF(W$2=2,0,OFFSET('Composition%'!$B70,0,W$17)*OFFSET('Composition%'!$B70,0,W$18)*(W$24*EXP(-W$25/($B100+273)/RGas)))</f>
        <v>0</v>
      </c>
      <c r="X100" s="73">
        <f ca="1">IF(X$2=0,0,X$22*EXP(X$23/($B100+273)/RGas)*(OFFSET('Composition%'!$B70,0,X$13)*OFFSET('Composition%'!$B70,0,X$14)))-IF(X$2=2,0,OFFSET('Composition%'!$B70,0,X$17)*OFFSET('Composition%'!$B70,0,X$18)*(X$24*EXP(-X$25/($B100+273)/RGas)))</f>
        <v>2.5047294901889164E-8</v>
      </c>
      <c r="Y100" s="73">
        <f ca="1">IF(Y$2=0,0,Y$22*EXP(Y$23/($B100+273)/RGas)*(OFFSET('Composition%'!$B70,0,Y$13)*OFFSET('Composition%'!$B70,0,Y$14)))-IF(Y$2=2,0,OFFSET('Composition%'!$B70,0,Y$17)*OFFSET('Composition%'!$B70,0,Y$18)*(Y$24*EXP(-Y$25/($B100+273)/RGas)))</f>
        <v>1.2396930319637792E-9</v>
      </c>
      <c r="Z100" s="73">
        <f ca="1">IF(Z$2=0,0,Z$22*EXP(Z$23/($B100+273)/RGas)*(OFFSET('Composition%'!$B70,0,Z$13)*OFFSET('Composition%'!$B70,0,Z$14)))-IF(Z$2=2,0,OFFSET('Composition%'!$B70,0,Z$17)*OFFSET('Composition%'!$B70,0,Z$18)*(Z$24*EXP(-Z$25/($B100+273)/RGas)))</f>
        <v>0</v>
      </c>
      <c r="AA100" s="73">
        <f ca="1">IF(AA$2=0,0,AA$22*EXP(AA$23/($B100+273)/RGas)*(OFFSET('Composition%'!$B70,0,AA$13)*OFFSET('Composition%'!$B70,0,AA$14)))-IF(AA$2=2,0,OFFSET('Composition%'!$B70,0,AA$17)*OFFSET('Composition%'!$B70,0,AA$18)*(AA$24*EXP(-AA$25/($B100+273)/RGas)))</f>
        <v>0</v>
      </c>
      <c r="AB100" s="73">
        <f ca="1">IF(AB$2=0,0,AB$22*EXP(AB$23/($B100+273)/RGas)*(OFFSET('Composition%'!$B70,0,AB$13)*OFFSET('Composition%'!$B70,0,AB$14)))-IF(AB$2=2,0,OFFSET('Composition%'!$B70,0,AB$17)*OFFSET('Composition%'!$B70,0,AB$18)*(AB$24*EXP(-AB$25/($B100+273)/RGas)))</f>
        <v>0</v>
      </c>
      <c r="AC100" s="73">
        <f ca="1">IF(AC$2=0,0,AC$22*EXP(AC$23/($B100+273)/RGas)*(OFFSET('Composition%'!$B70,0,AC$13)*OFFSET('Composition%'!$B70,0,AC$14)))-IF(AC$2=2,0,OFFSET('Composition%'!$B70,0,AC$17)*OFFSET('Composition%'!$B70,0,AC$18)*(AC$24*EXP(-AC$25/($B100+273)/RGas)))</f>
        <v>0</v>
      </c>
      <c r="AD100" s="73">
        <f ca="1">IF(AD$2=0,0,AD$22*EXP(AD$23/($B100+273)/RGas)*(OFFSET('Composition%'!$B70,0,AD$13)*OFFSET('Composition%'!$B70,0,AD$14)))-IF(AD$2=2,0,OFFSET('Composition%'!$B70,0,AD$17)*OFFSET('Composition%'!$B70,0,AD$18)*(AD$24*EXP(-AD$25/($B100+273)/RGas)))</f>
        <v>0</v>
      </c>
      <c r="AE100" s="73">
        <f ca="1">IF(AE$2=0,0,AE$22*EXP(AE$23/($B100+273)/RGas)*(OFFSET('Composition%'!$B70,0,AE$13)*OFFSET('Composition%'!$B70,0,AE$14)))-IF(AE$2=2,0,OFFSET('Composition%'!$B70,0,AE$17)*OFFSET('Composition%'!$B70,0,AE$18)*(AE$24*EXP(-AE$25/($B100+273)/RGas)))</f>
        <v>0</v>
      </c>
      <c r="AF100" s="73"/>
      <c r="AG100" s="73">
        <f ca="1">IF(AG$2=0,0,AG$22*EXP(AG$23/($B100+273)/RGas)*(OFFSET('Composition%'!$B70,0,AG$13)*OFFSET('Composition%'!$B70,0,AG$14)))-IF(AG$2=2,0,OFFSET('Composition%'!$B70,0,AG$17)*OFFSET('Composition%'!$B70,0,AG$18)*(AG$24*EXP(-AG$25/($B100+273)/RGas)))</f>
        <v>0</v>
      </c>
      <c r="AH100" s="73">
        <f ca="1">IF(AH$2=0,0,AH$22*EXP(AH$23/($B100+273)/RGas)*(OFFSET('Composition%'!$B70,0,AH$13)*OFFSET('Composition%'!$B70,0,AH$14)))-IF(AH$2=2,0,OFFSET('Composition%'!$B70,0,AH$17)*OFFSET('Composition%'!$B70,0,AH$18)*(AH$24*EXP(-AH$25/($B100+273)/RGas)))</f>
        <v>0</v>
      </c>
      <c r="AI100" s="73">
        <f ca="1">IF(AI$2=0,0,AI$22*EXP(AI$23/($B100+273)/RGas)*(OFFSET('Composition%'!$B70,0,AI$13)*OFFSET('Composition%'!$B70,0,AI$14)))-IF(AI$2=2,0,OFFSET('Composition%'!$B70,0,AI$17)*OFFSET('Composition%'!$B70,0,AI$18)*(AI$24*EXP(-AI$25/($B100+273)/RGas)))</f>
        <v>0</v>
      </c>
      <c r="AJ100" s="73">
        <f ca="1">IF(AJ$2=0,0,AJ$22*EXP(AJ$23/($B100+273)/RGas)*(OFFSET('Composition%'!$B70,0,AJ$13)*OFFSET('Composition%'!$B70,0,AJ$14)))-IF(AJ$2=2,0,OFFSET('Composition%'!$B70,0,AJ$17)*OFFSET('Composition%'!$B70,0,AJ$18)*(AJ$24*EXP(-AJ$25/($B100+273)/RGas)))</f>
        <v>0</v>
      </c>
      <c r="AK100" s="73">
        <f ca="1">IF(AK$2=0,0,AK$22*EXP(AK$23/($B100+273)/RGas)*(OFFSET('Composition%'!$B70,0,AK$13)*OFFSET('Composition%'!$B70,0,AK$14)))-IF(AK$2=2,0,OFFSET('Composition%'!$B70,0,AK$17)*OFFSET('Composition%'!$B70,0,AK$18)*(AK$24*EXP(-AK$25/($B100+273)/RGas)))</f>
        <v>0</v>
      </c>
      <c r="AL100" s="73">
        <f ca="1">IF(AL$2=0,0,AL$22*EXP(AL$23/($B100+273)/RGas)*(OFFSET('Composition%'!$B70,0,AL$13)*OFFSET('Composition%'!$B70,0,AL$14)))-IF(AL$2=2,0,OFFSET('Composition%'!$B70,0,AL$17)*OFFSET('Composition%'!$B70,0,AL$18)*(AL$24*EXP(-AL$25/($B100+273)/RGas)))</f>
        <v>0</v>
      </c>
      <c r="AM100" s="73"/>
      <c r="AN100" s="73">
        <f ca="1">IF(AN$2=0,0,AN$22*EXP(AN$23/($B100+273)/RGas)*(OFFSET('Composition%'!$B70,0,AN$13)*OFFSET('Composition%'!$B70,0,AN$14)))-IF(AN$2=2,0,OFFSET('Composition%'!$B70,0,AN$17)*OFFSET('Composition%'!$B70,0,AN$18)*(AN$24*EXP(-AN$25/($B100+273)/RGas)))</f>
        <v>0</v>
      </c>
      <c r="AO100" s="73">
        <f ca="1">IF(AO$2=0,0,AO$22*EXP(AO$23/($B100+273)/RGas)*(OFFSET('Composition%'!$B70,0,AO$13)*OFFSET('Composition%'!$B70,0,AO$14)))-IF(AO$2=2,0,OFFSET('Composition%'!$B70,0,AO$17)*OFFSET('Composition%'!$B70,0,AO$18)*(AO$24*EXP(-AO$25/($B100+273)/RGas)))</f>
        <v>0</v>
      </c>
      <c r="AP100" s="73">
        <f ca="1">IF(AP$2=0,0,AP$22*EXP(AP$23/($B100+273)/RGas)*(OFFSET('Composition%'!$B70,0,AP$13)*OFFSET('Composition%'!$B70,0,AP$14)))-IF(AP$2=2,0,OFFSET('Composition%'!$B70,0,AP$17)*OFFSET('Composition%'!$B70,0,AP$18)*(AP$24*EXP(-AP$25/($B100+273)/RGas)))</f>
        <v>2.7039626844041058E-12</v>
      </c>
      <c r="AQ100" s="73">
        <f ca="1">IF(AQ$2=0,0,AQ$22*EXP(AQ$23/($B100+273)/RGas)*(OFFSET('Composition%'!$B70,0,AQ$13)*OFFSET('Composition%'!$B70,0,AQ$14)))-IF(AQ$2=2,0,OFFSET('Composition%'!$B70,0,AQ$17)*OFFSET('Composition%'!$B70,0,AQ$18)*(AQ$24*EXP(-AQ$25/($B100+273)/RGas)))</f>
        <v>0</v>
      </c>
      <c r="AR100" s="73">
        <f ca="1">IF(AR$2=0,0,AR$22*EXP(AR$23/($B100+273)/RGas)*(OFFSET('Composition%'!$B70,0,AR$13)*OFFSET('Composition%'!$B70,0,AR$14)))-IF(AR$2=2,0,OFFSET('Composition%'!$B70,0,AR$17)*OFFSET('Composition%'!$B70,0,AR$18)*(AR$24*EXP(-AR$25/($B100+273)/RGas)))</f>
        <v>0</v>
      </c>
      <c r="AS100" s="73"/>
    </row>
    <row r="101" spans="1:45">
      <c r="A101" s="3">
        <f t="shared" si="23"/>
        <v>3.4499999999999957</v>
      </c>
      <c r="B101" s="60">
        <f ca="1">'Composition%'!B71</f>
        <v>414.33385292815359</v>
      </c>
      <c r="C101">
        <f t="shared" si="22"/>
        <v>30</v>
      </c>
      <c r="D101" s="4" t="e">
        <f ca="1">('Composition%'!BV71*ReactionRateK1!C101)^3</f>
        <v>#DIV/0!</v>
      </c>
      <c r="E101" s="4"/>
      <c r="F101" s="73">
        <f ca="1">IF(F$2=0,0,F$22*EXP(F$23/($B101+273)/RGas)*(OFFSET('Composition%'!$B71,0,F$13)*OFFSET('Composition%'!$B71,0,F$14)))-IF(F$2=2,0,OFFSET('Composition%'!$B71,0,F$17)*OFFSET('Composition%'!$B71,0,F$18)*(F$24*EXP(-F$25/($B101+273)/RGas)))</f>
        <v>2.5022254295017227E-3</v>
      </c>
      <c r="G101" s="73">
        <f ca="1">IF(G$2=0,0,G$22*EXP(G$23/($B101+273)/RGas)*(OFFSET('Composition%'!$B71,0,G$13)*OFFSET('Composition%'!$B71,0,G$14)))-IF(G$2=2,0,OFFSET('Composition%'!$B71,0,G$17)*OFFSET('Composition%'!$B71,0,G$18)*(G$24*EXP(-G$25/($B101+273)/RGas)))</f>
        <v>9.8709012537531293E-4</v>
      </c>
      <c r="H101" s="73">
        <f ca="1">IF(H$2=0,0,H$22*EXP(H$23/($B101+273)/RGas)*(OFFSET('Composition%'!$B71,0,H$13)*OFFSET('Composition%'!$B71,0,H$14)))-IF(H$2=2,0,OFFSET('Composition%'!$B71,0,H$17)*OFFSET('Composition%'!$B71,0,H$18)*(H$24*EXP(-H$25/($B101+273)/RGas)))</f>
        <v>-2.5019554611852957E-6</v>
      </c>
      <c r="I101" s="73">
        <f ca="1">IF(I$2=0,0,I$22*EXP(I$23/($B101+273)/RGas)*(OFFSET('Composition%'!$B71,0,I$13)*OFFSET('Composition%'!$B71,0,I$14)))-IF(I$2=2,0,OFFSET('Composition%'!$B71,0,I$17)*OFFSET('Composition%'!$B71,0,I$18)*(I$24*EXP(-I$25/($B101+273)/RGas)))</f>
        <v>5.593607143159118E-6</v>
      </c>
      <c r="J101" s="73"/>
      <c r="K101" s="73">
        <f ca="1">IF(K$2=0,0,K$22*EXP(K$23/($B101+273)/RGas)*(OFFSET('Composition%'!$B71,0,K$13)*OFFSET('Composition%'!$B71,0,K$14)))-IF(K$2=2,0,OFFSET('Composition%'!$B71,0,K$17)*OFFSET('Composition%'!$B71,0,K$18)*(K$24*EXP(-K$25/($B101+273)/RGas)))</f>
        <v>1.0678362028708512E-2</v>
      </c>
      <c r="L101" s="73">
        <f ca="1">IF(L$2=0,0,L$22*EXP(L$23/($B101+273)/RGas)*(OFFSET('Composition%'!$B71,0,L$13)*OFFSET('Composition%'!$B71,0,L$14)))-IF(L$2=2,0,OFFSET('Composition%'!$B71,0,L$17)*OFFSET('Composition%'!$B71,0,L$18)*(L$24*EXP(-L$25/($B101+273)/RGas)))</f>
        <v>-2.0571167103029665E-3</v>
      </c>
      <c r="M101" s="73">
        <f ca="1">IF(M$2=0,0,M$22*EXP(M$23/($B101+273)/RGas)*(OFFSET('Composition%'!$B71,0,M$13)*OFFSET('Composition%'!$B71,0,M$14)))-IF(M$2=2,0,OFFSET('Composition%'!$B71,0,M$17)*OFFSET('Composition%'!$B71,0,M$18)*(M$24*EXP(-M$25/($B101+273)/RGas)))</f>
        <v>0</v>
      </c>
      <c r="N101" s="179"/>
      <c r="O101" s="73">
        <f ca="1">IF(O$2=0,0,O$22*EXP(O$23/($B101+273)/RGas)*(OFFSET('Composition%'!$B71,0,O$13)*OFFSET('Composition%'!$B71,0,O$14)))-IF(O$2=2,0,OFFSET('Composition%'!$B71,0,O$17)*OFFSET('Composition%'!$B71,0,O$18)*(O$24*EXP(-O$25/($B101+273)/RGas)))</f>
        <v>0</v>
      </c>
      <c r="P101" s="73">
        <f ca="1">IF(P$2=0,0,P$22*EXP(P$23/($B101+273)/RGas)*(OFFSET('Composition%'!$B71,0,P$13)*OFFSET('Composition%'!$B71,0,P$14)))-IF(P$2=2,0,OFFSET('Composition%'!$B71,0,P$17)*OFFSET('Composition%'!$B71,0,P$18)*(P$24*EXP(-P$25/($B101+273)/RGas)))</f>
        <v>1.0047020239654232E-2</v>
      </c>
      <c r="Q101" s="73">
        <f ca="1">IF(Q$2=0,0,Q$22*EXP(Q$23/($B101+273)/RGas)*(OFFSET('Composition%'!$B71,0,Q$13)*OFFSET('Composition%'!$B71,0,Q$14)))-IF(Q$2=2,0,OFFSET('Composition%'!$B71,0,Q$17)*OFFSET('Composition%'!$B71,0,Q$18)*(Q$24*EXP(-Q$25/($B101+273)/RGas)))</f>
        <v>7.9130009478604042E-5</v>
      </c>
      <c r="R101" s="73">
        <f ca="1">IF(R$2=0,0,R$22*EXP(R$23/($B101+273)/RGas)*(OFFSET('Composition%'!$B71,0,R$13)*OFFSET('Composition%'!$B71,0,R$14)))-IF(R$2=2,0,OFFSET('Composition%'!$B71,0,R$17)*OFFSET('Composition%'!$B71,0,R$18)*(R$24*EXP(-R$25/($B101+273)/RGas)))</f>
        <v>2.0370327413923925E-5</v>
      </c>
      <c r="S101" s="73"/>
      <c r="T101" s="73">
        <f ca="1">IF(T$2=0,0,T$22*EXP(T$23/($B101+273)/RGas)*(OFFSET('Composition%'!$B71,0,T$13)*OFFSET('Composition%'!$B71,0,T$14)))-IF(T$2=2,0,OFFSET('Composition%'!$B71,0,T$17)*OFFSET('Composition%'!$B71,0,T$18)*(T$24*EXP(-T$25/($B101+273)/RGas)))</f>
        <v>2.444197319154923E-4</v>
      </c>
      <c r="U101" s="73">
        <f ca="1">IF(U$2=0,0,U$22*EXP(U$23/($B101+273)/RGas)*(OFFSET('Composition%'!$B71,0,U$13)*OFFSET('Composition%'!$B71,0,U$14)))-IF(U$2=2,0,OFFSET('Composition%'!$B71,0,U$17)*OFFSET('Composition%'!$B71,0,U$18)*(U$24*EXP(-U$25/($B101+273)/RGas)))</f>
        <v>2.697556878522496E-6</v>
      </c>
      <c r="V101" s="73">
        <f ca="1">IF(V$2=0,0,V$22*EXP(V$23/($B101+273)/RGas)*(OFFSET('Composition%'!$B71,0,V$13)*OFFSET('Composition%'!$B71,0,V$14)))-IF(V$2=2,0,OFFSET('Composition%'!$B71,0,V$17)*OFFSET('Composition%'!$B71,0,V$18)*(V$24*EXP(-V$25/($B101+273)/RGas)))</f>
        <v>0</v>
      </c>
      <c r="W101" s="73">
        <f ca="1">IF(W$2=0,0,W$22*EXP(W$23/($B101+273)/RGas)*(OFFSET('Composition%'!$B71,0,W$13)*OFFSET('Composition%'!$B71,0,W$14)))-IF(W$2=2,0,OFFSET('Composition%'!$B71,0,W$17)*OFFSET('Composition%'!$B71,0,W$18)*(W$24*EXP(-W$25/($B101+273)/RGas)))</f>
        <v>0</v>
      </c>
      <c r="X101" s="73">
        <f ca="1">IF(X$2=0,0,X$22*EXP(X$23/($B101+273)/RGas)*(OFFSET('Composition%'!$B71,0,X$13)*OFFSET('Composition%'!$B71,0,X$14)))-IF(X$2=2,0,OFFSET('Composition%'!$B71,0,X$17)*OFFSET('Composition%'!$B71,0,X$18)*(X$24*EXP(-X$25/($B101+273)/RGas)))</f>
        <v>2.5037978206633127E-8</v>
      </c>
      <c r="Y101" s="73">
        <f ca="1">IF(Y$2=0,0,Y$22*EXP(Y$23/($B101+273)/RGas)*(OFFSET('Composition%'!$B71,0,Y$13)*OFFSET('Composition%'!$B71,0,Y$14)))-IF(Y$2=2,0,OFFSET('Composition%'!$B71,0,Y$17)*OFFSET('Composition%'!$B71,0,Y$18)*(Y$24*EXP(-Y$25/($B101+273)/RGas)))</f>
        <v>1.239231910623727E-9</v>
      </c>
      <c r="Z101" s="73">
        <f ca="1">IF(Z$2=0,0,Z$22*EXP(Z$23/($B101+273)/RGas)*(OFFSET('Composition%'!$B71,0,Z$13)*OFFSET('Composition%'!$B71,0,Z$14)))-IF(Z$2=2,0,OFFSET('Composition%'!$B71,0,Z$17)*OFFSET('Composition%'!$B71,0,Z$18)*(Z$24*EXP(-Z$25/($B101+273)/RGas)))</f>
        <v>0</v>
      </c>
      <c r="AA101" s="73">
        <f ca="1">IF(AA$2=0,0,AA$22*EXP(AA$23/($B101+273)/RGas)*(OFFSET('Composition%'!$B71,0,AA$13)*OFFSET('Composition%'!$B71,0,AA$14)))-IF(AA$2=2,0,OFFSET('Composition%'!$B71,0,AA$17)*OFFSET('Composition%'!$B71,0,AA$18)*(AA$24*EXP(-AA$25/($B101+273)/RGas)))</f>
        <v>0</v>
      </c>
      <c r="AB101" s="73">
        <f ca="1">IF(AB$2=0,0,AB$22*EXP(AB$23/($B101+273)/RGas)*(OFFSET('Composition%'!$B71,0,AB$13)*OFFSET('Composition%'!$B71,0,AB$14)))-IF(AB$2=2,0,OFFSET('Composition%'!$B71,0,AB$17)*OFFSET('Composition%'!$B71,0,AB$18)*(AB$24*EXP(-AB$25/($B101+273)/RGas)))</f>
        <v>0</v>
      </c>
      <c r="AC101" s="73">
        <f ca="1">IF(AC$2=0,0,AC$22*EXP(AC$23/($B101+273)/RGas)*(OFFSET('Composition%'!$B71,0,AC$13)*OFFSET('Composition%'!$B71,0,AC$14)))-IF(AC$2=2,0,OFFSET('Composition%'!$B71,0,AC$17)*OFFSET('Composition%'!$B71,0,AC$18)*(AC$24*EXP(-AC$25/($B101+273)/RGas)))</f>
        <v>0</v>
      </c>
      <c r="AD101" s="73">
        <f ca="1">IF(AD$2=0,0,AD$22*EXP(AD$23/($B101+273)/RGas)*(OFFSET('Composition%'!$B71,0,AD$13)*OFFSET('Composition%'!$B71,0,AD$14)))-IF(AD$2=2,0,OFFSET('Composition%'!$B71,0,AD$17)*OFFSET('Composition%'!$B71,0,AD$18)*(AD$24*EXP(-AD$25/($B101+273)/RGas)))</f>
        <v>0</v>
      </c>
      <c r="AE101" s="73">
        <f ca="1">IF(AE$2=0,0,AE$22*EXP(AE$23/($B101+273)/RGas)*(OFFSET('Composition%'!$B71,0,AE$13)*OFFSET('Composition%'!$B71,0,AE$14)))-IF(AE$2=2,0,OFFSET('Composition%'!$B71,0,AE$17)*OFFSET('Composition%'!$B71,0,AE$18)*(AE$24*EXP(-AE$25/($B101+273)/RGas)))</f>
        <v>0</v>
      </c>
      <c r="AF101" s="73"/>
      <c r="AG101" s="73">
        <f ca="1">IF(AG$2=0,0,AG$22*EXP(AG$23/($B101+273)/RGas)*(OFFSET('Composition%'!$B71,0,AG$13)*OFFSET('Composition%'!$B71,0,AG$14)))-IF(AG$2=2,0,OFFSET('Composition%'!$B71,0,AG$17)*OFFSET('Composition%'!$B71,0,AG$18)*(AG$24*EXP(-AG$25/($B101+273)/RGas)))</f>
        <v>0</v>
      </c>
      <c r="AH101" s="73">
        <f ca="1">IF(AH$2=0,0,AH$22*EXP(AH$23/($B101+273)/RGas)*(OFFSET('Composition%'!$B71,0,AH$13)*OFFSET('Composition%'!$B71,0,AH$14)))-IF(AH$2=2,0,OFFSET('Composition%'!$B71,0,AH$17)*OFFSET('Composition%'!$B71,0,AH$18)*(AH$24*EXP(-AH$25/($B101+273)/RGas)))</f>
        <v>0</v>
      </c>
      <c r="AI101" s="73">
        <f ca="1">IF(AI$2=0,0,AI$22*EXP(AI$23/($B101+273)/RGas)*(OFFSET('Composition%'!$B71,0,AI$13)*OFFSET('Composition%'!$B71,0,AI$14)))-IF(AI$2=2,0,OFFSET('Composition%'!$B71,0,AI$17)*OFFSET('Composition%'!$B71,0,AI$18)*(AI$24*EXP(-AI$25/($B101+273)/RGas)))</f>
        <v>0</v>
      </c>
      <c r="AJ101" s="73">
        <f ca="1">IF(AJ$2=0,0,AJ$22*EXP(AJ$23/($B101+273)/RGas)*(OFFSET('Composition%'!$B71,0,AJ$13)*OFFSET('Composition%'!$B71,0,AJ$14)))-IF(AJ$2=2,0,OFFSET('Composition%'!$B71,0,AJ$17)*OFFSET('Composition%'!$B71,0,AJ$18)*(AJ$24*EXP(-AJ$25/($B101+273)/RGas)))</f>
        <v>0</v>
      </c>
      <c r="AK101" s="73">
        <f ca="1">IF(AK$2=0,0,AK$22*EXP(AK$23/($B101+273)/RGas)*(OFFSET('Composition%'!$B71,0,AK$13)*OFFSET('Composition%'!$B71,0,AK$14)))-IF(AK$2=2,0,OFFSET('Composition%'!$B71,0,AK$17)*OFFSET('Composition%'!$B71,0,AK$18)*(AK$24*EXP(-AK$25/($B101+273)/RGas)))</f>
        <v>0</v>
      </c>
      <c r="AL101" s="73">
        <f ca="1">IF(AL$2=0,0,AL$22*EXP(AL$23/($B101+273)/RGas)*(OFFSET('Composition%'!$B71,0,AL$13)*OFFSET('Composition%'!$B71,0,AL$14)))-IF(AL$2=2,0,OFFSET('Composition%'!$B71,0,AL$17)*OFFSET('Composition%'!$B71,0,AL$18)*(AL$24*EXP(-AL$25/($B101+273)/RGas)))</f>
        <v>0</v>
      </c>
      <c r="AM101" s="73"/>
      <c r="AN101" s="73">
        <f ca="1">IF(AN$2=0,0,AN$22*EXP(AN$23/($B101+273)/RGas)*(OFFSET('Composition%'!$B71,0,AN$13)*OFFSET('Composition%'!$B71,0,AN$14)))-IF(AN$2=2,0,OFFSET('Composition%'!$B71,0,AN$17)*OFFSET('Composition%'!$B71,0,AN$18)*(AN$24*EXP(-AN$25/($B101+273)/RGas)))</f>
        <v>0</v>
      </c>
      <c r="AO101" s="73">
        <f ca="1">IF(AO$2=0,0,AO$22*EXP(AO$23/($B101+273)/RGas)*(OFFSET('Composition%'!$B71,0,AO$13)*OFFSET('Composition%'!$B71,0,AO$14)))-IF(AO$2=2,0,OFFSET('Composition%'!$B71,0,AO$17)*OFFSET('Composition%'!$B71,0,AO$18)*(AO$24*EXP(-AO$25/($B101+273)/RGas)))</f>
        <v>0</v>
      </c>
      <c r="AP101" s="73">
        <f ca="1">IF(AP$2=0,0,AP$22*EXP(AP$23/($B101+273)/RGas)*(OFFSET('Composition%'!$B71,0,AP$13)*OFFSET('Composition%'!$B71,0,AP$14)))-IF(AP$2=2,0,OFFSET('Composition%'!$B71,0,AP$17)*OFFSET('Composition%'!$B71,0,AP$18)*(AP$24*EXP(-AP$25/($B101+273)/RGas)))</f>
        <v>2.7040741612526058E-12</v>
      </c>
      <c r="AQ101" s="73">
        <f ca="1">IF(AQ$2=0,0,AQ$22*EXP(AQ$23/($B101+273)/RGas)*(OFFSET('Composition%'!$B71,0,AQ$13)*OFFSET('Composition%'!$B71,0,AQ$14)))-IF(AQ$2=2,0,OFFSET('Composition%'!$B71,0,AQ$17)*OFFSET('Composition%'!$B71,0,AQ$18)*(AQ$24*EXP(-AQ$25/($B101+273)/RGas)))</f>
        <v>0</v>
      </c>
      <c r="AR101" s="73">
        <f ca="1">IF(AR$2=0,0,AR$22*EXP(AR$23/($B101+273)/RGas)*(OFFSET('Composition%'!$B71,0,AR$13)*OFFSET('Composition%'!$B71,0,AR$14)))-IF(AR$2=2,0,OFFSET('Composition%'!$B71,0,AR$17)*OFFSET('Composition%'!$B71,0,AR$18)*(AR$24*EXP(-AR$25/($B101+273)/RGas)))</f>
        <v>0</v>
      </c>
      <c r="AS101" s="73"/>
    </row>
    <row r="102" spans="1:45">
      <c r="A102" s="3">
        <f t="shared" si="23"/>
        <v>3.4999999999999956</v>
      </c>
      <c r="B102" s="60">
        <f ca="1">'Composition%'!B72</f>
        <v>414.34844901043698</v>
      </c>
      <c r="C102">
        <f t="shared" si="22"/>
        <v>30</v>
      </c>
      <c r="D102" s="4" t="e">
        <f ca="1">('Composition%'!BV72*ReactionRateK1!C102)^3</f>
        <v>#DIV/0!</v>
      </c>
      <c r="E102" s="4"/>
      <c r="F102" s="73">
        <f ca="1">IF(F$2=0,0,F$22*EXP(F$23/($B102+273)/RGas)*(OFFSET('Composition%'!$B72,0,F$13)*OFFSET('Composition%'!$B72,0,F$14)))-IF(F$2=2,0,OFFSET('Composition%'!$B72,0,F$17)*OFFSET('Composition%'!$B72,0,F$18)*(F$24*EXP(-F$25/($B102+273)/RGas)))</f>
        <v>2.4591764954257135E-3</v>
      </c>
      <c r="G102" s="73">
        <f ca="1">IF(G$2=0,0,G$22*EXP(G$23/($B102+273)/RGas)*(OFFSET('Composition%'!$B72,0,G$13)*OFFSET('Composition%'!$B72,0,G$14)))-IF(G$2=2,0,OFFSET('Composition%'!$B72,0,G$17)*OFFSET('Composition%'!$B72,0,G$18)*(G$24*EXP(-G$25/($B102+273)/RGas)))</f>
        <v>9.7121515459985916E-4</v>
      </c>
      <c r="H102" s="73">
        <f ca="1">IF(H$2=0,0,H$22*EXP(H$23/($B102+273)/RGas)*(OFFSET('Composition%'!$B72,0,H$13)*OFFSET('Composition%'!$B72,0,H$14)))-IF(H$2=2,0,OFFSET('Composition%'!$B72,0,H$17)*OFFSET('Composition%'!$B72,0,H$18)*(H$24*EXP(-H$25/($B102+273)/RGas)))</f>
        <v>-2.493540033444158E-6</v>
      </c>
      <c r="I102" s="73">
        <f ca="1">IF(I$2=0,0,I$22*EXP(I$23/($B102+273)/RGas)*(OFFSET('Composition%'!$B72,0,I$13)*OFFSET('Composition%'!$B72,0,I$14)))-IF(I$2=2,0,OFFSET('Composition%'!$B72,0,I$17)*OFFSET('Composition%'!$B72,0,I$18)*(I$24*EXP(-I$25/($B102+273)/RGas)))</f>
        <v>5.4645398054285879E-6</v>
      </c>
      <c r="J102" s="73"/>
      <c r="K102" s="73">
        <f ca="1">IF(K$2=0,0,K$22*EXP(K$23/($B102+273)/RGas)*(OFFSET('Composition%'!$B72,0,K$13)*OFFSET('Composition%'!$B72,0,K$14)))-IF(K$2=2,0,OFFSET('Composition%'!$B72,0,K$17)*OFFSET('Composition%'!$B72,0,K$18)*(K$24*EXP(-K$25/($B102+273)/RGas)))</f>
        <v>1.0457850299355479E-2</v>
      </c>
      <c r="L102" s="73">
        <f ca="1">IF(L$2=0,0,L$22*EXP(L$23/($B102+273)/RGas)*(OFFSET('Composition%'!$B72,0,L$13)*OFFSET('Composition%'!$B72,0,L$14)))-IF(L$2=2,0,OFFSET('Composition%'!$B72,0,L$17)*OFFSET('Composition%'!$B72,0,L$18)*(L$24*EXP(-L$25/($B102+273)/RGas)))</f>
        <v>-2.0239561907655856E-3</v>
      </c>
      <c r="M102" s="73">
        <f ca="1">IF(M$2=0,0,M$22*EXP(M$23/($B102+273)/RGas)*(OFFSET('Composition%'!$B72,0,M$13)*OFFSET('Composition%'!$B72,0,M$14)))-IF(M$2=2,0,OFFSET('Composition%'!$B72,0,M$17)*OFFSET('Composition%'!$B72,0,M$18)*(M$24*EXP(-M$25/($B102+273)/RGas)))</f>
        <v>0</v>
      </c>
      <c r="N102" s="179"/>
      <c r="O102" s="73">
        <f ca="1">IF(O$2=0,0,O$22*EXP(O$23/($B102+273)/RGas)*(OFFSET('Composition%'!$B72,0,O$13)*OFFSET('Composition%'!$B72,0,O$14)))-IF(O$2=2,0,OFFSET('Composition%'!$B72,0,O$17)*OFFSET('Composition%'!$B72,0,O$18)*(O$24*EXP(-O$25/($B102+273)/RGas)))</f>
        <v>0</v>
      </c>
      <c r="P102" s="73">
        <f ca="1">IF(P$2=0,0,P$22*EXP(P$23/($B102+273)/RGas)*(OFFSET('Composition%'!$B72,0,P$13)*OFFSET('Composition%'!$B72,0,P$14)))-IF(P$2=2,0,OFFSET('Composition%'!$B72,0,P$17)*OFFSET('Composition%'!$B72,0,P$18)*(P$24*EXP(-P$25/($B102+273)/RGas)))</f>
        <v>1.0012256428244935E-2</v>
      </c>
      <c r="Q102" s="73">
        <f ca="1">IF(Q$2=0,0,Q$22*EXP(Q$23/($B102+273)/RGas)*(OFFSET('Composition%'!$B72,0,Q$13)*OFFSET('Composition%'!$B72,0,Q$14)))-IF(Q$2=2,0,OFFSET('Composition%'!$B72,0,Q$17)*OFFSET('Composition%'!$B72,0,Q$18)*(Q$24*EXP(-Q$25/($B102+273)/RGas)))</f>
        <v>8.021988098947904E-5</v>
      </c>
      <c r="R102" s="73">
        <f ca="1">IF(R$2=0,0,R$22*EXP(R$23/($B102+273)/RGas)*(OFFSET('Composition%'!$B72,0,R$13)*OFFSET('Composition%'!$B72,0,R$14)))-IF(R$2=2,0,OFFSET('Composition%'!$B72,0,R$17)*OFFSET('Composition%'!$B72,0,R$18)*(R$24*EXP(-R$25/($B102+273)/RGas)))</f>
        <v>2.0948113769261996E-5</v>
      </c>
      <c r="S102" s="73"/>
      <c r="T102" s="73">
        <f ca="1">IF(T$2=0,0,T$22*EXP(T$23/($B102+273)/RGas)*(OFFSET('Composition%'!$B72,0,T$13)*OFFSET('Composition%'!$B72,0,T$14)))-IF(T$2=2,0,OFFSET('Composition%'!$B72,0,T$17)*OFFSET('Composition%'!$B72,0,T$18)*(T$24*EXP(-T$25/($B102+273)/RGas)))</f>
        <v>2.2862657581684302E-4</v>
      </c>
      <c r="U102" s="73">
        <f ca="1">IF(U$2=0,0,U$22*EXP(U$23/($B102+273)/RGas)*(OFFSET('Composition%'!$B72,0,U$13)*OFFSET('Composition%'!$B72,0,U$14)))-IF(U$2=2,0,OFFSET('Composition%'!$B72,0,U$17)*OFFSET('Composition%'!$B72,0,U$18)*(U$24*EXP(-U$25/($B102+273)/RGas)))</f>
        <v>2.4479777050335963E-6</v>
      </c>
      <c r="V102" s="73">
        <f ca="1">IF(V$2=0,0,V$22*EXP(V$23/($B102+273)/RGas)*(OFFSET('Composition%'!$B72,0,V$13)*OFFSET('Composition%'!$B72,0,V$14)))-IF(V$2=2,0,OFFSET('Composition%'!$B72,0,V$17)*OFFSET('Composition%'!$B72,0,V$18)*(V$24*EXP(-V$25/($B102+273)/RGas)))</f>
        <v>0</v>
      </c>
      <c r="W102" s="73">
        <f ca="1">IF(W$2=0,0,W$22*EXP(W$23/($B102+273)/RGas)*(OFFSET('Composition%'!$B72,0,W$13)*OFFSET('Composition%'!$B72,0,W$14)))-IF(W$2=2,0,OFFSET('Composition%'!$B72,0,W$17)*OFFSET('Composition%'!$B72,0,W$18)*(W$24*EXP(-W$25/($B102+273)/RGas)))</f>
        <v>0</v>
      </c>
      <c r="X102" s="73">
        <f ca="1">IF(X$2=0,0,X$22*EXP(X$23/($B102+273)/RGas)*(OFFSET('Composition%'!$B72,0,X$13)*OFFSET('Composition%'!$B72,0,X$14)))-IF(X$2=2,0,OFFSET('Composition%'!$B72,0,X$17)*OFFSET('Composition%'!$B72,0,X$18)*(X$24*EXP(-X$25/($B102+273)/RGas)))</f>
        <v>2.5029266546252448E-8</v>
      </c>
      <c r="Y102" s="73">
        <f ca="1">IF(Y$2=0,0,Y$22*EXP(Y$23/($B102+273)/RGas)*(OFFSET('Composition%'!$B72,0,Y$13)*OFFSET('Composition%'!$B72,0,Y$14)))-IF(Y$2=2,0,OFFSET('Composition%'!$B72,0,Y$17)*OFFSET('Composition%'!$B72,0,Y$18)*(Y$24*EXP(-Y$25/($B102+273)/RGas)))</f>
        <v>1.2388007349333755E-9</v>
      </c>
      <c r="Z102" s="73">
        <f ca="1">IF(Z$2=0,0,Z$22*EXP(Z$23/($B102+273)/RGas)*(OFFSET('Composition%'!$B72,0,Z$13)*OFFSET('Composition%'!$B72,0,Z$14)))-IF(Z$2=2,0,OFFSET('Composition%'!$B72,0,Z$17)*OFFSET('Composition%'!$B72,0,Z$18)*(Z$24*EXP(-Z$25/($B102+273)/RGas)))</f>
        <v>0</v>
      </c>
      <c r="AA102" s="73">
        <f ca="1">IF(AA$2=0,0,AA$22*EXP(AA$23/($B102+273)/RGas)*(OFFSET('Composition%'!$B72,0,AA$13)*OFFSET('Composition%'!$B72,0,AA$14)))-IF(AA$2=2,0,OFFSET('Composition%'!$B72,0,AA$17)*OFFSET('Composition%'!$B72,0,AA$18)*(AA$24*EXP(-AA$25/($B102+273)/RGas)))</f>
        <v>0</v>
      </c>
      <c r="AB102" s="73">
        <f ca="1">IF(AB$2=0,0,AB$22*EXP(AB$23/($B102+273)/RGas)*(OFFSET('Composition%'!$B72,0,AB$13)*OFFSET('Composition%'!$B72,0,AB$14)))-IF(AB$2=2,0,OFFSET('Composition%'!$B72,0,AB$17)*OFFSET('Composition%'!$B72,0,AB$18)*(AB$24*EXP(-AB$25/($B102+273)/RGas)))</f>
        <v>0</v>
      </c>
      <c r="AC102" s="73">
        <f ca="1">IF(AC$2=0,0,AC$22*EXP(AC$23/($B102+273)/RGas)*(OFFSET('Composition%'!$B72,0,AC$13)*OFFSET('Composition%'!$B72,0,AC$14)))-IF(AC$2=2,0,OFFSET('Composition%'!$B72,0,AC$17)*OFFSET('Composition%'!$B72,0,AC$18)*(AC$24*EXP(-AC$25/($B102+273)/RGas)))</f>
        <v>0</v>
      </c>
      <c r="AD102" s="73">
        <f ca="1">IF(AD$2=0,0,AD$22*EXP(AD$23/($B102+273)/RGas)*(OFFSET('Composition%'!$B72,0,AD$13)*OFFSET('Composition%'!$B72,0,AD$14)))-IF(AD$2=2,0,OFFSET('Composition%'!$B72,0,AD$17)*OFFSET('Composition%'!$B72,0,AD$18)*(AD$24*EXP(-AD$25/($B102+273)/RGas)))</f>
        <v>0</v>
      </c>
      <c r="AE102" s="73">
        <f ca="1">IF(AE$2=0,0,AE$22*EXP(AE$23/($B102+273)/RGas)*(OFFSET('Composition%'!$B72,0,AE$13)*OFFSET('Composition%'!$B72,0,AE$14)))-IF(AE$2=2,0,OFFSET('Composition%'!$B72,0,AE$17)*OFFSET('Composition%'!$B72,0,AE$18)*(AE$24*EXP(-AE$25/($B102+273)/RGas)))</f>
        <v>0</v>
      </c>
      <c r="AF102" s="73"/>
      <c r="AG102" s="73">
        <f ca="1">IF(AG$2=0,0,AG$22*EXP(AG$23/($B102+273)/RGas)*(OFFSET('Composition%'!$B72,0,AG$13)*OFFSET('Composition%'!$B72,0,AG$14)))-IF(AG$2=2,0,OFFSET('Composition%'!$B72,0,AG$17)*OFFSET('Composition%'!$B72,0,AG$18)*(AG$24*EXP(-AG$25/($B102+273)/RGas)))</f>
        <v>0</v>
      </c>
      <c r="AH102" s="73">
        <f ca="1">IF(AH$2=0,0,AH$22*EXP(AH$23/($B102+273)/RGas)*(OFFSET('Composition%'!$B72,0,AH$13)*OFFSET('Composition%'!$B72,0,AH$14)))-IF(AH$2=2,0,OFFSET('Composition%'!$B72,0,AH$17)*OFFSET('Composition%'!$B72,0,AH$18)*(AH$24*EXP(-AH$25/($B102+273)/RGas)))</f>
        <v>0</v>
      </c>
      <c r="AI102" s="73">
        <f ca="1">IF(AI$2=0,0,AI$22*EXP(AI$23/($B102+273)/RGas)*(OFFSET('Composition%'!$B72,0,AI$13)*OFFSET('Composition%'!$B72,0,AI$14)))-IF(AI$2=2,0,OFFSET('Composition%'!$B72,0,AI$17)*OFFSET('Composition%'!$B72,0,AI$18)*(AI$24*EXP(-AI$25/($B102+273)/RGas)))</f>
        <v>0</v>
      </c>
      <c r="AJ102" s="73">
        <f ca="1">IF(AJ$2=0,0,AJ$22*EXP(AJ$23/($B102+273)/RGas)*(OFFSET('Composition%'!$B72,0,AJ$13)*OFFSET('Composition%'!$B72,0,AJ$14)))-IF(AJ$2=2,0,OFFSET('Composition%'!$B72,0,AJ$17)*OFFSET('Composition%'!$B72,0,AJ$18)*(AJ$24*EXP(-AJ$25/($B102+273)/RGas)))</f>
        <v>0</v>
      </c>
      <c r="AK102" s="73">
        <f ca="1">IF(AK$2=0,0,AK$22*EXP(AK$23/($B102+273)/RGas)*(OFFSET('Composition%'!$B72,0,AK$13)*OFFSET('Composition%'!$B72,0,AK$14)))-IF(AK$2=2,0,OFFSET('Composition%'!$B72,0,AK$17)*OFFSET('Composition%'!$B72,0,AK$18)*(AK$24*EXP(-AK$25/($B102+273)/RGas)))</f>
        <v>0</v>
      </c>
      <c r="AL102" s="73">
        <f ca="1">IF(AL$2=0,0,AL$22*EXP(AL$23/($B102+273)/RGas)*(OFFSET('Composition%'!$B72,0,AL$13)*OFFSET('Composition%'!$B72,0,AL$14)))-IF(AL$2=2,0,OFFSET('Composition%'!$B72,0,AL$17)*OFFSET('Composition%'!$B72,0,AL$18)*(AL$24*EXP(-AL$25/($B102+273)/RGas)))</f>
        <v>0</v>
      </c>
      <c r="AM102" s="73"/>
      <c r="AN102" s="73">
        <f ca="1">IF(AN$2=0,0,AN$22*EXP(AN$23/($B102+273)/RGas)*(OFFSET('Composition%'!$B72,0,AN$13)*OFFSET('Composition%'!$B72,0,AN$14)))-IF(AN$2=2,0,OFFSET('Composition%'!$B72,0,AN$17)*OFFSET('Composition%'!$B72,0,AN$18)*(AN$24*EXP(-AN$25/($B102+273)/RGas)))</f>
        <v>0</v>
      </c>
      <c r="AO102" s="73">
        <f ca="1">IF(AO$2=0,0,AO$22*EXP(AO$23/($B102+273)/RGas)*(OFFSET('Composition%'!$B72,0,AO$13)*OFFSET('Composition%'!$B72,0,AO$14)))-IF(AO$2=2,0,OFFSET('Composition%'!$B72,0,AO$17)*OFFSET('Composition%'!$B72,0,AO$18)*(AO$24*EXP(-AO$25/($B102+273)/RGas)))</f>
        <v>0</v>
      </c>
      <c r="AP102" s="73">
        <f ca="1">IF(AP$2=0,0,AP$22*EXP(AP$23/($B102+273)/RGas)*(OFFSET('Composition%'!$B72,0,AP$13)*OFFSET('Composition%'!$B72,0,AP$14)))-IF(AP$2=2,0,OFFSET('Composition%'!$B72,0,AP$17)*OFFSET('Composition%'!$B72,0,AP$18)*(AP$24*EXP(-AP$25/($B102+273)/RGas)))</f>
        <v>2.7041753049937112E-12</v>
      </c>
      <c r="AQ102" s="73">
        <f ca="1">IF(AQ$2=0,0,AQ$22*EXP(AQ$23/($B102+273)/RGas)*(OFFSET('Composition%'!$B72,0,AQ$13)*OFFSET('Composition%'!$B72,0,AQ$14)))-IF(AQ$2=2,0,OFFSET('Composition%'!$B72,0,AQ$17)*OFFSET('Composition%'!$B72,0,AQ$18)*(AQ$24*EXP(-AQ$25/($B102+273)/RGas)))</f>
        <v>0</v>
      </c>
      <c r="AR102" s="73">
        <f ca="1">IF(AR$2=0,0,AR$22*EXP(AR$23/($B102+273)/RGas)*(OFFSET('Composition%'!$B72,0,AR$13)*OFFSET('Composition%'!$B72,0,AR$14)))-IF(AR$2=2,0,OFFSET('Composition%'!$B72,0,AR$17)*OFFSET('Composition%'!$B72,0,AR$18)*(AR$24*EXP(-AR$25/($B102+273)/RGas)))</f>
        <v>0</v>
      </c>
      <c r="AS102" s="73"/>
    </row>
    <row r="103" spans="1:45">
      <c r="A103" s="3">
        <f t="shared" si="23"/>
        <v>3.5499999999999954</v>
      </c>
      <c r="B103" s="60">
        <f ca="1">'Composition%'!B73</f>
        <v>414.3624331634129</v>
      </c>
      <c r="C103">
        <f t="shared" si="22"/>
        <v>30</v>
      </c>
      <c r="D103" s="4" t="e">
        <f ca="1">('Composition%'!BV73*ReactionRateK1!C103)^3</f>
        <v>#DIV/0!</v>
      </c>
      <c r="E103" s="4"/>
      <c r="F103" s="73">
        <f ca="1">IF(F$2=0,0,F$22*EXP(F$23/($B103+273)/RGas)*(OFFSET('Composition%'!$B73,0,F$13)*OFFSET('Composition%'!$B73,0,F$14)))-IF(F$2=2,0,OFFSET('Composition%'!$B73,0,F$17)*OFFSET('Composition%'!$B73,0,F$18)*(F$24*EXP(-F$25/($B103+273)/RGas)))</f>
        <v>2.4172084184119281E-3</v>
      </c>
      <c r="G103" s="73">
        <f ca="1">IF(G$2=0,0,G$22*EXP(G$23/($B103+273)/RGas)*(OFFSET('Composition%'!$B73,0,G$13)*OFFSET('Composition%'!$B73,0,G$14)))-IF(G$2=2,0,OFFSET('Composition%'!$B73,0,G$17)*OFFSET('Composition%'!$B73,0,G$18)*(G$24*EXP(-G$25/($B103+273)/RGas)))</f>
        <v>9.5570893569483898E-4</v>
      </c>
      <c r="H103" s="73">
        <f ca="1">IF(H$2=0,0,H$22*EXP(H$23/($B103+273)/RGas)*(OFFSET('Composition%'!$B73,0,H$13)*OFFSET('Composition%'!$B73,0,H$14)))-IF(H$2=2,0,OFFSET('Composition%'!$B73,0,H$17)*OFFSET('Composition%'!$B73,0,H$18)*(H$24*EXP(-H$25/($B103+273)/RGas)))</f>
        <v>-2.4843969292738174E-6</v>
      </c>
      <c r="I103" s="73">
        <f ca="1">IF(I$2=0,0,I$22*EXP(I$23/($B103+273)/RGas)*(OFFSET('Composition%'!$B73,0,I$13)*OFFSET('Composition%'!$B73,0,I$14)))-IF(I$2=2,0,OFFSET('Composition%'!$B73,0,I$17)*OFFSET('Composition%'!$B73,0,I$18)*(I$24*EXP(-I$25/($B103+273)/RGas)))</f>
        <v>5.3136657394779087E-6</v>
      </c>
      <c r="J103" s="73"/>
      <c r="K103" s="73">
        <f ca="1">IF(K$2=0,0,K$22*EXP(K$23/($B103+273)/RGas)*(OFFSET('Composition%'!$B73,0,K$13)*OFFSET('Composition%'!$B73,0,K$14)))-IF(K$2=2,0,OFFSET('Composition%'!$B73,0,K$17)*OFFSET('Composition%'!$B73,0,K$18)*(K$24*EXP(-K$25/($B103+273)/RGas)))</f>
        <v>1.0240550500968086E-2</v>
      </c>
      <c r="L103" s="73">
        <f ca="1">IF(L$2=0,0,L$22*EXP(L$23/($B103+273)/RGas)*(OFFSET('Composition%'!$B73,0,L$13)*OFFSET('Composition%'!$B73,0,L$14)))-IF(L$2=2,0,OFFSET('Composition%'!$B73,0,L$17)*OFFSET('Composition%'!$B73,0,L$18)*(L$24*EXP(-L$25/($B103+273)/RGas)))</f>
        <v>-1.9915586776791082E-3</v>
      </c>
      <c r="M103" s="73">
        <f ca="1">IF(M$2=0,0,M$22*EXP(M$23/($B103+273)/RGas)*(OFFSET('Composition%'!$B73,0,M$13)*OFFSET('Composition%'!$B73,0,M$14)))-IF(M$2=2,0,OFFSET('Composition%'!$B73,0,M$17)*OFFSET('Composition%'!$B73,0,M$18)*(M$24*EXP(-M$25/($B103+273)/RGas)))</f>
        <v>0</v>
      </c>
      <c r="N103" s="179"/>
      <c r="O103" s="73">
        <f ca="1">IF(O$2=0,0,O$22*EXP(O$23/($B103+273)/RGas)*(OFFSET('Composition%'!$B73,0,O$13)*OFFSET('Composition%'!$B73,0,O$14)))-IF(O$2=2,0,OFFSET('Composition%'!$B73,0,O$17)*OFFSET('Composition%'!$B73,0,O$18)*(O$24*EXP(-O$25/($B103+273)/RGas)))</f>
        <v>0</v>
      </c>
      <c r="P103" s="73">
        <f ca="1">IF(P$2=0,0,P$22*EXP(P$23/($B103+273)/RGas)*(OFFSET('Composition%'!$B73,0,P$13)*OFFSET('Composition%'!$B73,0,P$14)))-IF(P$2=2,0,OFFSET('Composition%'!$B73,0,P$17)*OFFSET('Composition%'!$B73,0,P$18)*(P$24*EXP(-P$25/($B103+273)/RGas)))</f>
        <v>9.974644842298281E-3</v>
      </c>
      <c r="Q103" s="73">
        <f ca="1">IF(Q$2=0,0,Q$22*EXP(Q$23/($B103+273)/RGas)*(OFFSET('Composition%'!$B73,0,Q$13)*OFFSET('Composition%'!$B73,0,Q$14)))-IF(Q$2=2,0,OFFSET('Composition%'!$B73,0,Q$17)*OFFSET('Composition%'!$B73,0,Q$18)*(Q$24*EXP(-Q$25/($B103+273)/RGas)))</f>
        <v>8.1293609652259918E-5</v>
      </c>
      <c r="R103" s="73">
        <f ca="1">IF(R$2=0,0,R$22*EXP(R$23/($B103+273)/RGas)*(OFFSET('Composition%'!$B73,0,R$13)*OFFSET('Composition%'!$B73,0,R$14)))-IF(R$2=2,0,OFFSET('Composition%'!$B73,0,R$17)*OFFSET('Composition%'!$B73,0,R$18)*(R$24*EXP(-R$25/($B103+273)/RGas)))</f>
        <v>2.152932876016649E-5</v>
      </c>
      <c r="S103" s="73"/>
      <c r="T103" s="73">
        <f ca="1">IF(T$2=0,0,T$22*EXP(T$23/($B103+273)/RGas)*(OFFSET('Composition%'!$B73,0,T$13)*OFFSET('Composition%'!$B73,0,T$14)))-IF(T$2=2,0,OFFSET('Composition%'!$B73,0,T$17)*OFFSET('Composition%'!$B73,0,T$18)*(T$24*EXP(-T$25/($B103+273)/RGas)))</f>
        <v>2.1385879351292454E-4</v>
      </c>
      <c r="U103" s="73">
        <f ca="1">IF(U$2=0,0,U$22*EXP(U$23/($B103+273)/RGas)*(OFFSET('Composition%'!$B73,0,U$13)*OFFSET('Composition%'!$B73,0,U$14)))-IF(U$2=2,0,OFFSET('Composition%'!$B73,0,U$17)*OFFSET('Composition%'!$B73,0,U$18)*(U$24*EXP(-U$25/($B103+273)/RGas)))</f>
        <v>2.2216181580066031E-6</v>
      </c>
      <c r="V103" s="73">
        <f ca="1">IF(V$2=0,0,V$22*EXP(V$23/($B103+273)/RGas)*(OFFSET('Composition%'!$B73,0,V$13)*OFFSET('Composition%'!$B73,0,V$14)))-IF(V$2=2,0,OFFSET('Composition%'!$B73,0,V$17)*OFFSET('Composition%'!$B73,0,V$18)*(V$24*EXP(-V$25/($B103+273)/RGas)))</f>
        <v>0</v>
      </c>
      <c r="W103" s="73">
        <f ca="1">IF(W$2=0,0,W$22*EXP(W$23/($B103+273)/RGas)*(OFFSET('Composition%'!$B73,0,W$13)*OFFSET('Composition%'!$B73,0,W$14)))-IF(W$2=2,0,OFFSET('Composition%'!$B73,0,W$17)*OFFSET('Composition%'!$B73,0,W$18)*(W$24*EXP(-W$25/($B103+273)/RGas)))</f>
        <v>0</v>
      </c>
      <c r="X103" s="73">
        <f ca="1">IF(X$2=0,0,X$22*EXP(X$23/($B103+273)/RGas)*(OFFSET('Composition%'!$B73,0,X$13)*OFFSET('Composition%'!$B73,0,X$14)))-IF(X$2=2,0,OFFSET('Composition%'!$B73,0,X$17)*OFFSET('Composition%'!$B73,0,X$18)*(X$24*EXP(-X$25/($B103+273)/RGas)))</f>
        <v>2.5021120390771812E-8</v>
      </c>
      <c r="Y103" s="73">
        <f ca="1">IF(Y$2=0,0,Y$22*EXP(Y$23/($B103+273)/RGas)*(OFFSET('Composition%'!$B73,0,Y$13)*OFFSET('Composition%'!$B73,0,Y$14)))-IF(Y$2=2,0,OFFSET('Composition%'!$B73,0,Y$17)*OFFSET('Composition%'!$B73,0,Y$18)*(Y$24*EXP(-Y$25/($B103+273)/RGas)))</f>
        <v>1.2383975483926254E-9</v>
      </c>
      <c r="Z103" s="73">
        <f ca="1">IF(Z$2=0,0,Z$22*EXP(Z$23/($B103+273)/RGas)*(OFFSET('Composition%'!$B73,0,Z$13)*OFFSET('Composition%'!$B73,0,Z$14)))-IF(Z$2=2,0,OFFSET('Composition%'!$B73,0,Z$17)*OFFSET('Composition%'!$B73,0,Z$18)*(Z$24*EXP(-Z$25/($B103+273)/RGas)))</f>
        <v>0</v>
      </c>
      <c r="AA103" s="73">
        <f ca="1">IF(AA$2=0,0,AA$22*EXP(AA$23/($B103+273)/RGas)*(OFFSET('Composition%'!$B73,0,AA$13)*OFFSET('Composition%'!$B73,0,AA$14)))-IF(AA$2=2,0,OFFSET('Composition%'!$B73,0,AA$17)*OFFSET('Composition%'!$B73,0,AA$18)*(AA$24*EXP(-AA$25/($B103+273)/RGas)))</f>
        <v>0</v>
      </c>
      <c r="AB103" s="73">
        <f ca="1">IF(AB$2=0,0,AB$22*EXP(AB$23/($B103+273)/RGas)*(OFFSET('Composition%'!$B73,0,AB$13)*OFFSET('Composition%'!$B73,0,AB$14)))-IF(AB$2=2,0,OFFSET('Composition%'!$B73,0,AB$17)*OFFSET('Composition%'!$B73,0,AB$18)*(AB$24*EXP(-AB$25/($B103+273)/RGas)))</f>
        <v>0</v>
      </c>
      <c r="AC103" s="73">
        <f ca="1">IF(AC$2=0,0,AC$22*EXP(AC$23/($B103+273)/RGas)*(OFFSET('Composition%'!$B73,0,AC$13)*OFFSET('Composition%'!$B73,0,AC$14)))-IF(AC$2=2,0,OFFSET('Composition%'!$B73,0,AC$17)*OFFSET('Composition%'!$B73,0,AC$18)*(AC$24*EXP(-AC$25/($B103+273)/RGas)))</f>
        <v>0</v>
      </c>
      <c r="AD103" s="73">
        <f ca="1">IF(AD$2=0,0,AD$22*EXP(AD$23/($B103+273)/RGas)*(OFFSET('Composition%'!$B73,0,AD$13)*OFFSET('Composition%'!$B73,0,AD$14)))-IF(AD$2=2,0,OFFSET('Composition%'!$B73,0,AD$17)*OFFSET('Composition%'!$B73,0,AD$18)*(AD$24*EXP(-AD$25/($B103+273)/RGas)))</f>
        <v>0</v>
      </c>
      <c r="AE103" s="73">
        <f ca="1">IF(AE$2=0,0,AE$22*EXP(AE$23/($B103+273)/RGas)*(OFFSET('Composition%'!$B73,0,AE$13)*OFFSET('Composition%'!$B73,0,AE$14)))-IF(AE$2=2,0,OFFSET('Composition%'!$B73,0,AE$17)*OFFSET('Composition%'!$B73,0,AE$18)*(AE$24*EXP(-AE$25/($B103+273)/RGas)))</f>
        <v>0</v>
      </c>
      <c r="AF103" s="73"/>
      <c r="AG103" s="73">
        <f ca="1">IF(AG$2=0,0,AG$22*EXP(AG$23/($B103+273)/RGas)*(OFFSET('Composition%'!$B73,0,AG$13)*OFFSET('Composition%'!$B73,0,AG$14)))-IF(AG$2=2,0,OFFSET('Composition%'!$B73,0,AG$17)*OFFSET('Composition%'!$B73,0,AG$18)*(AG$24*EXP(-AG$25/($B103+273)/RGas)))</f>
        <v>0</v>
      </c>
      <c r="AH103" s="73">
        <f ca="1">IF(AH$2=0,0,AH$22*EXP(AH$23/($B103+273)/RGas)*(OFFSET('Composition%'!$B73,0,AH$13)*OFFSET('Composition%'!$B73,0,AH$14)))-IF(AH$2=2,0,OFFSET('Composition%'!$B73,0,AH$17)*OFFSET('Composition%'!$B73,0,AH$18)*(AH$24*EXP(-AH$25/($B103+273)/RGas)))</f>
        <v>0</v>
      </c>
      <c r="AI103" s="73">
        <f ca="1">IF(AI$2=0,0,AI$22*EXP(AI$23/($B103+273)/RGas)*(OFFSET('Composition%'!$B73,0,AI$13)*OFFSET('Composition%'!$B73,0,AI$14)))-IF(AI$2=2,0,OFFSET('Composition%'!$B73,0,AI$17)*OFFSET('Composition%'!$B73,0,AI$18)*(AI$24*EXP(-AI$25/($B103+273)/RGas)))</f>
        <v>0</v>
      </c>
      <c r="AJ103" s="73">
        <f ca="1">IF(AJ$2=0,0,AJ$22*EXP(AJ$23/($B103+273)/RGas)*(OFFSET('Composition%'!$B73,0,AJ$13)*OFFSET('Composition%'!$B73,0,AJ$14)))-IF(AJ$2=2,0,OFFSET('Composition%'!$B73,0,AJ$17)*OFFSET('Composition%'!$B73,0,AJ$18)*(AJ$24*EXP(-AJ$25/($B103+273)/RGas)))</f>
        <v>0</v>
      </c>
      <c r="AK103" s="73">
        <f ca="1">IF(AK$2=0,0,AK$22*EXP(AK$23/($B103+273)/RGas)*(OFFSET('Composition%'!$B73,0,AK$13)*OFFSET('Composition%'!$B73,0,AK$14)))-IF(AK$2=2,0,OFFSET('Composition%'!$B73,0,AK$17)*OFFSET('Composition%'!$B73,0,AK$18)*(AK$24*EXP(-AK$25/($B103+273)/RGas)))</f>
        <v>0</v>
      </c>
      <c r="AL103" s="73">
        <f ca="1">IF(AL$2=0,0,AL$22*EXP(AL$23/($B103+273)/RGas)*(OFFSET('Composition%'!$B73,0,AL$13)*OFFSET('Composition%'!$B73,0,AL$14)))-IF(AL$2=2,0,OFFSET('Composition%'!$B73,0,AL$17)*OFFSET('Composition%'!$B73,0,AL$18)*(AL$24*EXP(-AL$25/($B103+273)/RGas)))</f>
        <v>0</v>
      </c>
      <c r="AM103" s="73"/>
      <c r="AN103" s="73">
        <f ca="1">IF(AN$2=0,0,AN$22*EXP(AN$23/($B103+273)/RGas)*(OFFSET('Composition%'!$B73,0,AN$13)*OFFSET('Composition%'!$B73,0,AN$14)))-IF(AN$2=2,0,OFFSET('Composition%'!$B73,0,AN$17)*OFFSET('Composition%'!$B73,0,AN$18)*(AN$24*EXP(-AN$25/($B103+273)/RGas)))</f>
        <v>0</v>
      </c>
      <c r="AO103" s="73">
        <f ca="1">IF(AO$2=0,0,AO$22*EXP(AO$23/($B103+273)/RGas)*(OFFSET('Composition%'!$B73,0,AO$13)*OFFSET('Composition%'!$B73,0,AO$14)))-IF(AO$2=2,0,OFFSET('Composition%'!$B73,0,AO$17)*OFFSET('Composition%'!$B73,0,AO$18)*(AO$24*EXP(-AO$25/($B103+273)/RGas)))</f>
        <v>0</v>
      </c>
      <c r="AP103" s="73">
        <f ca="1">IF(AP$2=0,0,AP$22*EXP(AP$23/($B103+273)/RGas)*(OFFSET('Composition%'!$B73,0,AP$13)*OFFSET('Composition%'!$B73,0,AP$14)))-IF(AP$2=2,0,OFFSET('Composition%'!$B73,0,AP$17)*OFFSET('Composition%'!$B73,0,AP$18)*(AP$24*EXP(-AP$25/($B103+273)/RGas)))</f>
        <v>2.7042670781536431E-12</v>
      </c>
      <c r="AQ103" s="73">
        <f ca="1">IF(AQ$2=0,0,AQ$22*EXP(AQ$23/($B103+273)/RGas)*(OFFSET('Composition%'!$B73,0,AQ$13)*OFFSET('Composition%'!$B73,0,AQ$14)))-IF(AQ$2=2,0,OFFSET('Composition%'!$B73,0,AQ$17)*OFFSET('Composition%'!$B73,0,AQ$18)*(AQ$24*EXP(-AQ$25/($B103+273)/RGas)))</f>
        <v>0</v>
      </c>
      <c r="AR103" s="73">
        <f ca="1">IF(AR$2=0,0,AR$22*EXP(AR$23/($B103+273)/RGas)*(OFFSET('Composition%'!$B73,0,AR$13)*OFFSET('Composition%'!$B73,0,AR$14)))-IF(AR$2=2,0,OFFSET('Composition%'!$B73,0,AR$17)*OFFSET('Composition%'!$B73,0,AR$18)*(AR$24*EXP(-AR$25/($B103+273)/RGas)))</f>
        <v>0</v>
      </c>
      <c r="AS103" s="73"/>
    </row>
    <row r="104" spans="1:45">
      <c r="A104" s="3">
        <f t="shared" si="23"/>
        <v>3.5999999999999952</v>
      </c>
      <c r="B104" s="60">
        <f ca="1">'Composition%'!B74</f>
        <v>414.37584980865836</v>
      </c>
      <c r="C104">
        <f t="shared" si="22"/>
        <v>30</v>
      </c>
      <c r="D104" s="4" t="e">
        <f ca="1">('Composition%'!BV74*ReactionRateK1!C104)^3</f>
        <v>#DIV/0!</v>
      </c>
      <c r="E104" s="4"/>
      <c r="F104" s="73">
        <f ca="1">IF(F$2=0,0,F$22*EXP(F$23/($B104+273)/RGas)*(OFFSET('Composition%'!$B74,0,F$13)*OFFSET('Composition%'!$B74,0,F$14)))-IF(F$2=2,0,OFFSET('Composition%'!$B74,0,F$17)*OFFSET('Composition%'!$B74,0,F$18)*(F$24*EXP(-F$25/($B104+273)/RGas)))</f>
        <v>2.3762875572808655E-3</v>
      </c>
      <c r="G104" s="73">
        <f ca="1">IF(G$2=0,0,G$22*EXP(G$23/($B104+273)/RGas)*(OFFSET('Composition%'!$B74,0,G$13)*OFFSET('Composition%'!$B74,0,G$14)))-IF(G$2=2,0,OFFSET('Composition%'!$B74,0,G$17)*OFFSET('Composition%'!$B74,0,G$18)*(G$24*EXP(-G$25/($B104+273)/RGas)))</f>
        <v>9.4056054606545339E-4</v>
      </c>
      <c r="H104" s="73">
        <f ca="1">IF(H$2=0,0,H$22*EXP(H$23/($B104+273)/RGas)*(OFFSET('Composition%'!$B74,0,H$13)*OFFSET('Composition%'!$B74,0,H$14)))-IF(H$2=2,0,OFFSET('Composition%'!$B74,0,H$17)*OFFSET('Composition%'!$B74,0,H$18)*(H$24*EXP(-H$25/($B104+273)/RGas)))</f>
        <v>-2.4745667001153692E-6</v>
      </c>
      <c r="I104" s="73">
        <f ca="1">IF(I$2=0,0,I$22*EXP(I$23/($B104+273)/RGas)*(OFFSET('Composition%'!$B74,0,I$13)*OFFSET('Composition%'!$B74,0,I$14)))-IF(I$2=2,0,OFFSET('Composition%'!$B74,0,I$17)*OFFSET('Composition%'!$B74,0,I$18)*(I$24*EXP(-I$25/($B104+273)/RGas)))</f>
        <v>5.1462696500979636E-6</v>
      </c>
      <c r="J104" s="73"/>
      <c r="K104" s="73">
        <f ca="1">IF(K$2=0,0,K$22*EXP(K$23/($B104+273)/RGas)*(OFFSET('Composition%'!$B74,0,K$13)*OFFSET('Composition%'!$B74,0,K$14)))-IF(K$2=2,0,OFFSET('Composition%'!$B74,0,K$17)*OFFSET('Composition%'!$B74,0,K$18)*(K$24*EXP(-K$25/($B104+273)/RGas)))</f>
        <v>1.0026444758670903E-2</v>
      </c>
      <c r="L104" s="73">
        <f ca="1">IF(L$2=0,0,L$22*EXP(L$23/($B104+273)/RGas)*(OFFSET('Composition%'!$B74,0,L$13)*OFFSET('Composition%'!$B74,0,L$14)))-IF(L$2=2,0,OFFSET('Composition%'!$B74,0,L$17)*OFFSET('Composition%'!$B74,0,L$18)*(L$24*EXP(-L$25/($B104+273)/RGas)))</f>
        <v>-1.9599108319711261E-3</v>
      </c>
      <c r="M104" s="73">
        <f ca="1">IF(M$2=0,0,M$22*EXP(M$23/($B104+273)/RGas)*(OFFSET('Composition%'!$B74,0,M$13)*OFFSET('Composition%'!$B74,0,M$14)))-IF(M$2=2,0,OFFSET('Composition%'!$B74,0,M$17)*OFFSET('Composition%'!$B74,0,M$18)*(M$24*EXP(-M$25/($B104+273)/RGas)))</f>
        <v>0</v>
      </c>
      <c r="N104" s="179"/>
      <c r="O104" s="73">
        <f ca="1">IF(O$2=0,0,O$22*EXP(O$23/($B104+273)/RGas)*(OFFSET('Composition%'!$B74,0,O$13)*OFFSET('Composition%'!$B74,0,O$14)))-IF(O$2=2,0,OFFSET('Composition%'!$B74,0,O$17)*OFFSET('Composition%'!$B74,0,O$18)*(O$24*EXP(-O$25/($B104+273)/RGas)))</f>
        <v>0</v>
      </c>
      <c r="P104" s="73">
        <f ca="1">IF(P$2=0,0,P$22*EXP(P$23/($B104+273)/RGas)*(OFFSET('Composition%'!$B74,0,P$13)*OFFSET('Composition%'!$B74,0,P$14)))-IF(P$2=2,0,OFFSET('Composition%'!$B74,0,P$17)*OFFSET('Composition%'!$B74,0,P$18)*(P$24*EXP(-P$25/($B104+273)/RGas)))</f>
        <v>9.9343433010828097E-3</v>
      </c>
      <c r="Q104" s="73">
        <f ca="1">IF(Q$2=0,0,Q$22*EXP(Q$23/($B104+273)/RGas)*(OFFSET('Composition%'!$B74,0,Q$13)*OFFSET('Composition%'!$B74,0,Q$14)))-IF(Q$2=2,0,OFFSET('Composition%'!$B74,0,Q$17)*OFFSET('Composition%'!$B74,0,Q$18)*(Q$24*EXP(-Q$25/($B104+273)/RGas)))</f>
        <v>8.235107242831016E-5</v>
      </c>
      <c r="R104" s="73">
        <f ca="1">IF(R$2=0,0,R$22*EXP(R$23/($B104+273)/RGas)*(OFFSET('Composition%'!$B74,0,R$13)*OFFSET('Composition%'!$B74,0,R$14)))-IF(R$2=2,0,OFFSET('Composition%'!$B74,0,R$17)*OFFSET('Composition%'!$B74,0,R$18)*(R$24*EXP(-R$25/($B104+273)/RGas)))</f>
        <v>2.2113704152115712E-5</v>
      </c>
      <c r="S104" s="73"/>
      <c r="T104" s="73">
        <f ca="1">IF(T$2=0,0,T$22*EXP(T$23/($B104+273)/RGas)*(OFFSET('Composition%'!$B74,0,T$13)*OFFSET('Composition%'!$B74,0,T$14)))-IF(T$2=2,0,OFFSET('Composition%'!$B74,0,T$17)*OFFSET('Composition%'!$B74,0,T$18)*(T$24*EXP(-T$25/($B104+273)/RGas)))</f>
        <v>2.0005041028312752E-4</v>
      </c>
      <c r="U104" s="73">
        <f ca="1">IF(U$2=0,0,U$22*EXP(U$23/($B104+273)/RGas)*(OFFSET('Composition%'!$B74,0,U$13)*OFFSET('Composition%'!$B74,0,U$14)))-IF(U$2=2,0,OFFSET('Composition%'!$B74,0,U$17)*OFFSET('Composition%'!$B74,0,U$18)*(U$24*EXP(-U$25/($B104+273)/RGas)))</f>
        <v>2.0162986361138215E-6</v>
      </c>
      <c r="V104" s="73">
        <f ca="1">IF(V$2=0,0,V$22*EXP(V$23/($B104+273)/RGas)*(OFFSET('Composition%'!$B74,0,V$13)*OFFSET('Composition%'!$B74,0,V$14)))-IF(V$2=2,0,OFFSET('Composition%'!$B74,0,V$17)*OFFSET('Composition%'!$B74,0,V$18)*(V$24*EXP(-V$25/($B104+273)/RGas)))</f>
        <v>0</v>
      </c>
      <c r="W104" s="73">
        <f ca="1">IF(W$2=0,0,W$22*EXP(W$23/($B104+273)/RGas)*(OFFSET('Composition%'!$B74,0,W$13)*OFFSET('Composition%'!$B74,0,W$14)))-IF(W$2=2,0,OFFSET('Composition%'!$B74,0,W$17)*OFFSET('Composition%'!$B74,0,W$18)*(W$24*EXP(-W$25/($B104+273)/RGas)))</f>
        <v>0</v>
      </c>
      <c r="X104" s="73">
        <f ca="1">IF(X$2=0,0,X$22*EXP(X$23/($B104+273)/RGas)*(OFFSET('Composition%'!$B74,0,X$13)*OFFSET('Composition%'!$B74,0,X$14)))-IF(X$2=2,0,OFFSET('Composition%'!$B74,0,X$17)*OFFSET('Composition%'!$B74,0,X$18)*(X$24*EXP(-X$25/($B104+273)/RGas)))</f>
        <v>2.5013502776527366E-8</v>
      </c>
      <c r="Y104" s="73">
        <f ca="1">IF(Y$2=0,0,Y$22*EXP(Y$23/($B104+273)/RGas)*(OFFSET('Composition%'!$B74,0,Y$13)*OFFSET('Composition%'!$B74,0,Y$14)))-IF(Y$2=2,0,OFFSET('Composition%'!$B74,0,Y$17)*OFFSET('Composition%'!$B74,0,Y$18)*(Y$24*EXP(-Y$25/($B104+273)/RGas)))</f>
        <v>1.2380205215186251E-9</v>
      </c>
      <c r="Z104" s="73">
        <f ca="1">IF(Z$2=0,0,Z$22*EXP(Z$23/($B104+273)/RGas)*(OFFSET('Composition%'!$B74,0,Z$13)*OFFSET('Composition%'!$B74,0,Z$14)))-IF(Z$2=2,0,OFFSET('Composition%'!$B74,0,Z$17)*OFFSET('Composition%'!$B74,0,Z$18)*(Z$24*EXP(-Z$25/($B104+273)/RGas)))</f>
        <v>0</v>
      </c>
      <c r="AA104" s="73">
        <f ca="1">IF(AA$2=0,0,AA$22*EXP(AA$23/($B104+273)/RGas)*(OFFSET('Composition%'!$B74,0,AA$13)*OFFSET('Composition%'!$B74,0,AA$14)))-IF(AA$2=2,0,OFFSET('Composition%'!$B74,0,AA$17)*OFFSET('Composition%'!$B74,0,AA$18)*(AA$24*EXP(-AA$25/($B104+273)/RGas)))</f>
        <v>0</v>
      </c>
      <c r="AB104" s="73">
        <f ca="1">IF(AB$2=0,0,AB$22*EXP(AB$23/($B104+273)/RGas)*(OFFSET('Composition%'!$B74,0,AB$13)*OFFSET('Composition%'!$B74,0,AB$14)))-IF(AB$2=2,0,OFFSET('Composition%'!$B74,0,AB$17)*OFFSET('Composition%'!$B74,0,AB$18)*(AB$24*EXP(-AB$25/($B104+273)/RGas)))</f>
        <v>0</v>
      </c>
      <c r="AC104" s="73">
        <f ca="1">IF(AC$2=0,0,AC$22*EXP(AC$23/($B104+273)/RGas)*(OFFSET('Composition%'!$B74,0,AC$13)*OFFSET('Composition%'!$B74,0,AC$14)))-IF(AC$2=2,0,OFFSET('Composition%'!$B74,0,AC$17)*OFFSET('Composition%'!$B74,0,AC$18)*(AC$24*EXP(-AC$25/($B104+273)/RGas)))</f>
        <v>0</v>
      </c>
      <c r="AD104" s="73">
        <f ca="1">IF(AD$2=0,0,AD$22*EXP(AD$23/($B104+273)/RGas)*(OFFSET('Composition%'!$B74,0,AD$13)*OFFSET('Composition%'!$B74,0,AD$14)))-IF(AD$2=2,0,OFFSET('Composition%'!$B74,0,AD$17)*OFFSET('Composition%'!$B74,0,AD$18)*(AD$24*EXP(-AD$25/($B104+273)/RGas)))</f>
        <v>0</v>
      </c>
      <c r="AE104" s="73">
        <f ca="1">IF(AE$2=0,0,AE$22*EXP(AE$23/($B104+273)/RGas)*(OFFSET('Composition%'!$B74,0,AE$13)*OFFSET('Composition%'!$B74,0,AE$14)))-IF(AE$2=2,0,OFFSET('Composition%'!$B74,0,AE$17)*OFFSET('Composition%'!$B74,0,AE$18)*(AE$24*EXP(-AE$25/($B104+273)/RGas)))</f>
        <v>0</v>
      </c>
      <c r="AF104" s="73"/>
      <c r="AG104" s="73">
        <f ca="1">IF(AG$2=0,0,AG$22*EXP(AG$23/($B104+273)/RGas)*(OFFSET('Composition%'!$B74,0,AG$13)*OFFSET('Composition%'!$B74,0,AG$14)))-IF(AG$2=2,0,OFFSET('Composition%'!$B74,0,AG$17)*OFFSET('Composition%'!$B74,0,AG$18)*(AG$24*EXP(-AG$25/($B104+273)/RGas)))</f>
        <v>0</v>
      </c>
      <c r="AH104" s="73">
        <f ca="1">IF(AH$2=0,0,AH$22*EXP(AH$23/($B104+273)/RGas)*(OFFSET('Composition%'!$B74,0,AH$13)*OFFSET('Composition%'!$B74,0,AH$14)))-IF(AH$2=2,0,OFFSET('Composition%'!$B74,0,AH$17)*OFFSET('Composition%'!$B74,0,AH$18)*(AH$24*EXP(-AH$25/($B104+273)/RGas)))</f>
        <v>0</v>
      </c>
      <c r="AI104" s="73">
        <f ca="1">IF(AI$2=0,0,AI$22*EXP(AI$23/($B104+273)/RGas)*(OFFSET('Composition%'!$B74,0,AI$13)*OFFSET('Composition%'!$B74,0,AI$14)))-IF(AI$2=2,0,OFFSET('Composition%'!$B74,0,AI$17)*OFFSET('Composition%'!$B74,0,AI$18)*(AI$24*EXP(-AI$25/($B104+273)/RGas)))</f>
        <v>0</v>
      </c>
      <c r="AJ104" s="73">
        <f ca="1">IF(AJ$2=0,0,AJ$22*EXP(AJ$23/($B104+273)/RGas)*(OFFSET('Composition%'!$B74,0,AJ$13)*OFFSET('Composition%'!$B74,0,AJ$14)))-IF(AJ$2=2,0,OFFSET('Composition%'!$B74,0,AJ$17)*OFFSET('Composition%'!$B74,0,AJ$18)*(AJ$24*EXP(-AJ$25/($B104+273)/RGas)))</f>
        <v>0</v>
      </c>
      <c r="AK104" s="73">
        <f ca="1">IF(AK$2=0,0,AK$22*EXP(AK$23/($B104+273)/RGas)*(OFFSET('Composition%'!$B74,0,AK$13)*OFFSET('Composition%'!$B74,0,AK$14)))-IF(AK$2=2,0,OFFSET('Composition%'!$B74,0,AK$17)*OFFSET('Composition%'!$B74,0,AK$18)*(AK$24*EXP(-AK$25/($B104+273)/RGas)))</f>
        <v>0</v>
      </c>
      <c r="AL104" s="73">
        <f ca="1">IF(AL$2=0,0,AL$22*EXP(AL$23/($B104+273)/RGas)*(OFFSET('Composition%'!$B74,0,AL$13)*OFFSET('Composition%'!$B74,0,AL$14)))-IF(AL$2=2,0,OFFSET('Composition%'!$B74,0,AL$17)*OFFSET('Composition%'!$B74,0,AL$18)*(AL$24*EXP(-AL$25/($B104+273)/RGas)))</f>
        <v>0</v>
      </c>
      <c r="AM104" s="73"/>
      <c r="AN104" s="73">
        <f ca="1">IF(AN$2=0,0,AN$22*EXP(AN$23/($B104+273)/RGas)*(OFFSET('Composition%'!$B74,0,AN$13)*OFFSET('Composition%'!$B74,0,AN$14)))-IF(AN$2=2,0,OFFSET('Composition%'!$B74,0,AN$17)*OFFSET('Composition%'!$B74,0,AN$18)*(AN$24*EXP(-AN$25/($B104+273)/RGas)))</f>
        <v>0</v>
      </c>
      <c r="AO104" s="73">
        <f ca="1">IF(AO$2=0,0,AO$22*EXP(AO$23/($B104+273)/RGas)*(OFFSET('Composition%'!$B74,0,AO$13)*OFFSET('Composition%'!$B74,0,AO$14)))-IF(AO$2=2,0,OFFSET('Composition%'!$B74,0,AO$17)*OFFSET('Composition%'!$B74,0,AO$18)*(AO$24*EXP(-AO$25/($B104+273)/RGas)))</f>
        <v>0</v>
      </c>
      <c r="AP104" s="73">
        <f ca="1">IF(AP$2=0,0,AP$22*EXP(AP$23/($B104+273)/RGas)*(OFFSET('Composition%'!$B74,0,AP$13)*OFFSET('Composition%'!$B74,0,AP$14)))-IF(AP$2=2,0,OFFSET('Composition%'!$B74,0,AP$17)*OFFSET('Composition%'!$B74,0,AP$18)*(AP$24*EXP(-AP$25/($B104+273)/RGas)))</f>
        <v>2.704350352742227E-12</v>
      </c>
      <c r="AQ104" s="73">
        <f ca="1">IF(AQ$2=0,0,AQ$22*EXP(AQ$23/($B104+273)/RGas)*(OFFSET('Composition%'!$B74,0,AQ$13)*OFFSET('Composition%'!$B74,0,AQ$14)))-IF(AQ$2=2,0,OFFSET('Composition%'!$B74,0,AQ$17)*OFFSET('Composition%'!$B74,0,AQ$18)*(AQ$24*EXP(-AQ$25/($B104+273)/RGas)))</f>
        <v>0</v>
      </c>
      <c r="AR104" s="73">
        <f ca="1">IF(AR$2=0,0,AR$22*EXP(AR$23/($B104+273)/RGas)*(OFFSET('Composition%'!$B74,0,AR$13)*OFFSET('Composition%'!$B74,0,AR$14)))-IF(AR$2=2,0,OFFSET('Composition%'!$B74,0,AR$17)*OFFSET('Composition%'!$B74,0,AR$18)*(AR$24*EXP(-AR$25/($B104+273)/RGas)))</f>
        <v>0</v>
      </c>
      <c r="AS104" s="73"/>
    </row>
    <row r="105" spans="1:45">
      <c r="A105" s="3">
        <f t="shared" si="23"/>
        <v>3.649999999999995</v>
      </c>
      <c r="B105" s="60">
        <f ca="1">'Composition%'!B75</f>
        <v>414.38874040381745</v>
      </c>
      <c r="C105">
        <f t="shared" si="22"/>
        <v>30</v>
      </c>
      <c r="D105" s="4" t="e">
        <f ca="1">('Composition%'!BV75*ReactionRateK1!C105)^3</f>
        <v>#DIV/0!</v>
      </c>
      <c r="E105" s="4"/>
      <c r="F105" s="73">
        <f ca="1">IF(F$2=0,0,F$22*EXP(F$23/($B105+273)/RGas)*(OFFSET('Composition%'!$B75,0,F$13)*OFFSET('Composition%'!$B75,0,F$14)))-IF(F$2=2,0,OFFSET('Composition%'!$B75,0,F$17)*OFFSET('Composition%'!$B75,0,F$18)*(F$24*EXP(-F$25/($B105+273)/RGas)))</f>
        <v>2.3363813831599489E-3</v>
      </c>
      <c r="G105" s="73">
        <f ca="1">IF(G$2=0,0,G$22*EXP(G$23/($B105+273)/RGas)*(OFFSET('Composition%'!$B75,0,G$13)*OFFSET('Composition%'!$B75,0,G$14)))-IF(G$2=2,0,OFFSET('Composition%'!$B75,0,G$17)*OFFSET('Composition%'!$B75,0,G$18)*(G$24*EXP(-G$25/($B105+273)/RGas)))</f>
        <v>9.2575942347374615E-4</v>
      </c>
      <c r="H105" s="73">
        <f ca="1">IF(H$2=0,0,H$22*EXP(H$23/($B105+273)/RGas)*(OFFSET('Composition%'!$B75,0,H$13)*OFFSET('Composition%'!$B75,0,H$14)))-IF(H$2=2,0,OFFSET('Composition%'!$B75,0,H$17)*OFFSET('Composition%'!$B75,0,H$18)*(H$24*EXP(-H$25/($B105+273)/RGas)))</f>
        <v>-2.4640884916108286E-6</v>
      </c>
      <c r="I105" s="73">
        <f ca="1">IF(I$2=0,0,I$22*EXP(I$23/($B105+273)/RGas)*(OFFSET('Composition%'!$B75,0,I$13)*OFFSET('Composition%'!$B75,0,I$14)))-IF(I$2=2,0,OFFSET('Composition%'!$B75,0,I$17)*OFFSET('Composition%'!$B75,0,I$18)*(I$24*EXP(-I$25/($B105+273)/RGas)))</f>
        <v>4.9668096419391183E-6</v>
      </c>
      <c r="J105" s="73"/>
      <c r="K105" s="73">
        <f ca="1">IF(K$2=0,0,K$22*EXP(K$23/($B105+273)/RGas)*(OFFSET('Composition%'!$B75,0,K$13)*OFFSET('Composition%'!$B75,0,K$14)))-IF(K$2=2,0,OFFSET('Composition%'!$B75,0,K$17)*OFFSET('Composition%'!$B75,0,K$18)*(K$24*EXP(-K$25/($B105+273)/RGas)))</f>
        <v>9.8155145482921695E-3</v>
      </c>
      <c r="L105" s="73">
        <f ca="1">IF(L$2=0,0,L$22*EXP(L$23/($B105+273)/RGas)*(OFFSET('Composition%'!$B75,0,L$13)*OFFSET('Composition%'!$B75,0,L$14)))-IF(L$2=2,0,OFFSET('Composition%'!$B75,0,L$17)*OFFSET('Composition%'!$B75,0,L$18)*(L$24*EXP(-L$25/($B105+273)/RGas)))</f>
        <v>-1.928998277523766E-3</v>
      </c>
      <c r="M105" s="73">
        <f ca="1">IF(M$2=0,0,M$22*EXP(M$23/($B105+273)/RGas)*(OFFSET('Composition%'!$B75,0,M$13)*OFFSET('Composition%'!$B75,0,M$14)))-IF(M$2=2,0,OFFSET('Composition%'!$B75,0,M$17)*OFFSET('Composition%'!$B75,0,M$18)*(M$24*EXP(-M$25/($B105+273)/RGas)))</f>
        <v>0</v>
      </c>
      <c r="N105" s="179"/>
      <c r="O105" s="73">
        <f ca="1">IF(O$2=0,0,O$22*EXP(O$23/($B105+273)/RGas)*(OFFSET('Composition%'!$B75,0,O$13)*OFFSET('Composition%'!$B75,0,O$14)))-IF(O$2=2,0,OFFSET('Composition%'!$B75,0,O$17)*OFFSET('Composition%'!$B75,0,O$18)*(O$24*EXP(-O$25/($B105+273)/RGas)))</f>
        <v>0</v>
      </c>
      <c r="P105" s="73">
        <f ca="1">IF(P$2=0,0,P$22*EXP(P$23/($B105+273)/RGas)*(OFFSET('Composition%'!$B75,0,P$13)*OFFSET('Composition%'!$B75,0,P$14)))-IF(P$2=2,0,OFFSET('Composition%'!$B75,0,P$17)*OFFSET('Composition%'!$B75,0,P$18)*(P$24*EXP(-P$25/($B105+273)/RGas)))</f>
        <v>9.8915043067457527E-3</v>
      </c>
      <c r="Q105" s="73">
        <f ca="1">IF(Q$2=0,0,Q$22*EXP(Q$23/($B105+273)/RGas)*(OFFSET('Composition%'!$B75,0,Q$13)*OFFSET('Composition%'!$B75,0,Q$14)))-IF(Q$2=2,0,OFFSET('Composition%'!$B75,0,Q$17)*OFFSET('Composition%'!$B75,0,Q$18)*(Q$24*EXP(-Q$25/($B105+273)/RGas)))</f>
        <v>8.3392163399187874E-5</v>
      </c>
      <c r="R105" s="73">
        <f ca="1">IF(R$2=0,0,R$22*EXP(R$23/($B105+273)/RGas)*(OFFSET('Composition%'!$B75,0,R$13)*OFFSET('Composition%'!$B75,0,R$14)))-IF(R$2=2,0,OFFSET('Composition%'!$B75,0,R$17)*OFFSET('Composition%'!$B75,0,R$18)*(R$24*EXP(-R$25/($B105+273)/RGas)))</f>
        <v>2.2700975807005467E-5</v>
      </c>
      <c r="S105" s="73"/>
      <c r="T105" s="73">
        <f ca="1">IF(T$2=0,0,T$22*EXP(T$23/($B105+273)/RGas)*(OFFSET('Composition%'!$B75,0,T$13)*OFFSET('Composition%'!$B75,0,T$14)))-IF(T$2=2,0,OFFSET('Composition%'!$B75,0,T$17)*OFFSET('Composition%'!$B75,0,T$18)*(T$24*EXP(-T$25/($B105+273)/RGas)))</f>
        <v>1.8713960447053988E-4</v>
      </c>
      <c r="U105" s="73">
        <f ca="1">IF(U$2=0,0,U$22*EXP(U$23/($B105+273)/RGas)*(OFFSET('Composition%'!$B75,0,U$13)*OFFSET('Composition%'!$B75,0,U$14)))-IF(U$2=2,0,OFFSET('Composition%'!$B75,0,U$17)*OFFSET('Composition%'!$B75,0,U$18)*(U$24*EXP(-U$25/($B105+273)/RGas)))</f>
        <v>1.8300470464288388E-6</v>
      </c>
      <c r="V105" s="73">
        <f ca="1">IF(V$2=0,0,V$22*EXP(V$23/($B105+273)/RGas)*(OFFSET('Composition%'!$B75,0,V$13)*OFFSET('Composition%'!$B75,0,V$14)))-IF(V$2=2,0,OFFSET('Composition%'!$B75,0,V$17)*OFFSET('Composition%'!$B75,0,V$18)*(V$24*EXP(-V$25/($B105+273)/RGas)))</f>
        <v>0</v>
      </c>
      <c r="W105" s="73">
        <f ca="1">IF(W$2=0,0,W$22*EXP(W$23/($B105+273)/RGas)*(OFFSET('Composition%'!$B75,0,W$13)*OFFSET('Composition%'!$B75,0,W$14)))-IF(W$2=2,0,OFFSET('Composition%'!$B75,0,W$17)*OFFSET('Composition%'!$B75,0,W$18)*(W$24*EXP(-W$25/($B105+273)/RGas)))</f>
        <v>0</v>
      </c>
      <c r="X105" s="73">
        <f ca="1">IF(X$2=0,0,X$22*EXP(X$23/($B105+273)/RGas)*(OFFSET('Composition%'!$B75,0,X$13)*OFFSET('Composition%'!$B75,0,X$14)))-IF(X$2=2,0,OFFSET('Composition%'!$B75,0,X$17)*OFFSET('Composition%'!$B75,0,X$18)*(X$24*EXP(-X$25/($B105+273)/RGas)))</f>
        <v>2.500637914237358E-8</v>
      </c>
      <c r="Y105" s="73">
        <f ca="1">IF(Y$2=0,0,Y$22*EXP(Y$23/($B105+273)/RGas)*(OFFSET('Composition%'!$B75,0,Y$13)*OFFSET('Composition%'!$B75,0,Y$14)))-IF(Y$2=2,0,OFFSET('Composition%'!$B75,0,Y$17)*OFFSET('Composition%'!$B75,0,Y$18)*(Y$24*EXP(-Y$25/($B105+273)/RGas)))</f>
        <v>1.2376679437389766E-9</v>
      </c>
      <c r="Z105" s="73">
        <f ca="1">IF(Z$2=0,0,Z$22*EXP(Z$23/($B105+273)/RGas)*(OFFSET('Composition%'!$B75,0,Z$13)*OFFSET('Composition%'!$B75,0,Z$14)))-IF(Z$2=2,0,OFFSET('Composition%'!$B75,0,Z$17)*OFFSET('Composition%'!$B75,0,Z$18)*(Z$24*EXP(-Z$25/($B105+273)/RGas)))</f>
        <v>0</v>
      </c>
      <c r="AA105" s="73">
        <f ca="1">IF(AA$2=0,0,AA$22*EXP(AA$23/($B105+273)/RGas)*(OFFSET('Composition%'!$B75,0,AA$13)*OFFSET('Composition%'!$B75,0,AA$14)))-IF(AA$2=2,0,OFFSET('Composition%'!$B75,0,AA$17)*OFFSET('Composition%'!$B75,0,AA$18)*(AA$24*EXP(-AA$25/($B105+273)/RGas)))</f>
        <v>0</v>
      </c>
      <c r="AB105" s="73">
        <f ca="1">IF(AB$2=0,0,AB$22*EXP(AB$23/($B105+273)/RGas)*(OFFSET('Composition%'!$B75,0,AB$13)*OFFSET('Composition%'!$B75,0,AB$14)))-IF(AB$2=2,0,OFFSET('Composition%'!$B75,0,AB$17)*OFFSET('Composition%'!$B75,0,AB$18)*(AB$24*EXP(-AB$25/($B105+273)/RGas)))</f>
        <v>0</v>
      </c>
      <c r="AC105" s="73">
        <f ca="1">IF(AC$2=0,0,AC$22*EXP(AC$23/($B105+273)/RGas)*(OFFSET('Composition%'!$B75,0,AC$13)*OFFSET('Composition%'!$B75,0,AC$14)))-IF(AC$2=2,0,OFFSET('Composition%'!$B75,0,AC$17)*OFFSET('Composition%'!$B75,0,AC$18)*(AC$24*EXP(-AC$25/($B105+273)/RGas)))</f>
        <v>0</v>
      </c>
      <c r="AD105" s="73">
        <f ca="1">IF(AD$2=0,0,AD$22*EXP(AD$23/($B105+273)/RGas)*(OFFSET('Composition%'!$B75,0,AD$13)*OFFSET('Composition%'!$B75,0,AD$14)))-IF(AD$2=2,0,OFFSET('Composition%'!$B75,0,AD$17)*OFFSET('Composition%'!$B75,0,AD$18)*(AD$24*EXP(-AD$25/($B105+273)/RGas)))</f>
        <v>0</v>
      </c>
      <c r="AE105" s="73">
        <f ca="1">IF(AE$2=0,0,AE$22*EXP(AE$23/($B105+273)/RGas)*(OFFSET('Composition%'!$B75,0,AE$13)*OFFSET('Composition%'!$B75,0,AE$14)))-IF(AE$2=2,0,OFFSET('Composition%'!$B75,0,AE$17)*OFFSET('Composition%'!$B75,0,AE$18)*(AE$24*EXP(-AE$25/($B105+273)/RGas)))</f>
        <v>0</v>
      </c>
      <c r="AF105" s="73"/>
      <c r="AG105" s="73">
        <f ca="1">IF(AG$2=0,0,AG$22*EXP(AG$23/($B105+273)/RGas)*(OFFSET('Composition%'!$B75,0,AG$13)*OFFSET('Composition%'!$B75,0,AG$14)))-IF(AG$2=2,0,OFFSET('Composition%'!$B75,0,AG$17)*OFFSET('Composition%'!$B75,0,AG$18)*(AG$24*EXP(-AG$25/($B105+273)/RGas)))</f>
        <v>0</v>
      </c>
      <c r="AH105" s="73">
        <f ca="1">IF(AH$2=0,0,AH$22*EXP(AH$23/($B105+273)/RGas)*(OFFSET('Composition%'!$B75,0,AH$13)*OFFSET('Composition%'!$B75,0,AH$14)))-IF(AH$2=2,0,OFFSET('Composition%'!$B75,0,AH$17)*OFFSET('Composition%'!$B75,0,AH$18)*(AH$24*EXP(-AH$25/($B105+273)/RGas)))</f>
        <v>0</v>
      </c>
      <c r="AI105" s="73">
        <f ca="1">IF(AI$2=0,0,AI$22*EXP(AI$23/($B105+273)/RGas)*(OFFSET('Composition%'!$B75,0,AI$13)*OFFSET('Composition%'!$B75,0,AI$14)))-IF(AI$2=2,0,OFFSET('Composition%'!$B75,0,AI$17)*OFFSET('Composition%'!$B75,0,AI$18)*(AI$24*EXP(-AI$25/($B105+273)/RGas)))</f>
        <v>0</v>
      </c>
      <c r="AJ105" s="73">
        <f ca="1">IF(AJ$2=0,0,AJ$22*EXP(AJ$23/($B105+273)/RGas)*(OFFSET('Composition%'!$B75,0,AJ$13)*OFFSET('Composition%'!$B75,0,AJ$14)))-IF(AJ$2=2,0,OFFSET('Composition%'!$B75,0,AJ$17)*OFFSET('Composition%'!$B75,0,AJ$18)*(AJ$24*EXP(-AJ$25/($B105+273)/RGas)))</f>
        <v>0</v>
      </c>
      <c r="AK105" s="73">
        <f ca="1">IF(AK$2=0,0,AK$22*EXP(AK$23/($B105+273)/RGas)*(OFFSET('Composition%'!$B75,0,AK$13)*OFFSET('Composition%'!$B75,0,AK$14)))-IF(AK$2=2,0,OFFSET('Composition%'!$B75,0,AK$17)*OFFSET('Composition%'!$B75,0,AK$18)*(AK$24*EXP(-AK$25/($B105+273)/RGas)))</f>
        <v>0</v>
      </c>
      <c r="AL105" s="73">
        <f ca="1">IF(AL$2=0,0,AL$22*EXP(AL$23/($B105+273)/RGas)*(OFFSET('Composition%'!$B75,0,AL$13)*OFFSET('Composition%'!$B75,0,AL$14)))-IF(AL$2=2,0,OFFSET('Composition%'!$B75,0,AL$17)*OFFSET('Composition%'!$B75,0,AL$18)*(AL$24*EXP(-AL$25/($B105+273)/RGas)))</f>
        <v>0</v>
      </c>
      <c r="AM105" s="73"/>
      <c r="AN105" s="73">
        <f ca="1">IF(AN$2=0,0,AN$22*EXP(AN$23/($B105+273)/RGas)*(OFFSET('Composition%'!$B75,0,AN$13)*OFFSET('Composition%'!$B75,0,AN$14)))-IF(AN$2=2,0,OFFSET('Composition%'!$B75,0,AN$17)*OFFSET('Composition%'!$B75,0,AN$18)*(AN$24*EXP(-AN$25/($B105+273)/RGas)))</f>
        <v>0</v>
      </c>
      <c r="AO105" s="73">
        <f ca="1">IF(AO$2=0,0,AO$22*EXP(AO$23/($B105+273)/RGas)*(OFFSET('Composition%'!$B75,0,AO$13)*OFFSET('Composition%'!$B75,0,AO$14)))-IF(AO$2=2,0,OFFSET('Composition%'!$B75,0,AO$17)*OFFSET('Composition%'!$B75,0,AO$18)*(AO$24*EXP(-AO$25/($B105+273)/RGas)))</f>
        <v>0</v>
      </c>
      <c r="AP105" s="73">
        <f ca="1">IF(AP$2=0,0,AP$22*EXP(AP$23/($B105+273)/RGas)*(OFFSET('Composition%'!$B75,0,AP$13)*OFFSET('Composition%'!$B75,0,AP$14)))-IF(AP$2=2,0,OFFSET('Composition%'!$B75,0,AP$17)*OFFSET('Composition%'!$B75,0,AP$18)*(AP$24*EXP(-AP$25/($B105+273)/RGas)))</f>
        <v>2.7044259188937217E-12</v>
      </c>
      <c r="AQ105" s="73">
        <f ca="1">IF(AQ$2=0,0,AQ$22*EXP(AQ$23/($B105+273)/RGas)*(OFFSET('Composition%'!$B75,0,AQ$13)*OFFSET('Composition%'!$B75,0,AQ$14)))-IF(AQ$2=2,0,OFFSET('Composition%'!$B75,0,AQ$17)*OFFSET('Composition%'!$B75,0,AQ$18)*(AQ$24*EXP(-AQ$25/($B105+273)/RGas)))</f>
        <v>0</v>
      </c>
      <c r="AR105" s="73">
        <f ca="1">IF(AR$2=0,0,AR$22*EXP(AR$23/($B105+273)/RGas)*(OFFSET('Composition%'!$B75,0,AR$13)*OFFSET('Composition%'!$B75,0,AR$14)))-IF(AR$2=2,0,OFFSET('Composition%'!$B75,0,AR$17)*OFFSET('Composition%'!$B75,0,AR$18)*(AR$24*EXP(-AR$25/($B105+273)/RGas)))</f>
        <v>0</v>
      </c>
      <c r="AS105" s="73"/>
    </row>
    <row r="106" spans="1:45">
      <c r="A106" s="3">
        <f t="shared" si="23"/>
        <v>3.6999999999999948</v>
      </c>
      <c r="B106" s="60">
        <f ca="1">'Composition%'!B76</f>
        <v>414.40114362325932</v>
      </c>
      <c r="C106">
        <f t="shared" si="22"/>
        <v>30</v>
      </c>
      <c r="D106" s="4" t="e">
        <f ca="1">('Composition%'!BV76*ReactionRateK1!C106)^3</f>
        <v>#DIV/0!</v>
      </c>
      <c r="E106" s="4"/>
      <c r="F106" s="73">
        <f ca="1">IF(F$2=0,0,F$22*EXP(F$23/($B106+273)/RGas)*(OFFSET('Composition%'!$B76,0,F$13)*OFFSET('Composition%'!$B76,0,F$14)))-IF(F$2=2,0,OFFSET('Composition%'!$B76,0,F$17)*OFFSET('Composition%'!$B76,0,F$18)*(F$24*EXP(-F$25/($B106+273)/RGas)))</f>
        <v>2.2974584433222067E-3</v>
      </c>
      <c r="G106" s="73">
        <f ca="1">IF(G$2=0,0,G$22*EXP(G$23/($B106+273)/RGas)*(OFFSET('Composition%'!$B76,0,G$13)*OFFSET('Composition%'!$B76,0,G$14)))-IF(G$2=2,0,OFFSET('Composition%'!$B76,0,G$17)*OFFSET('Composition%'!$B76,0,G$18)*(G$24*EXP(-G$25/($B106+273)/RGas)))</f>
        <v>9.1129535325365182E-4</v>
      </c>
      <c r="H106" s="73">
        <f ca="1">IF(H$2=0,0,H$22*EXP(H$23/($B106+273)/RGas)*(OFFSET('Composition%'!$B76,0,H$13)*OFFSET('Composition%'!$B76,0,H$14)))-IF(H$2=2,0,OFFSET('Composition%'!$B76,0,H$17)*OFFSET('Composition%'!$B76,0,H$18)*(H$24*EXP(-H$25/($B106+273)/RGas)))</f>
        <v>-2.4530000585104649E-6</v>
      </c>
      <c r="I106" s="73">
        <f ca="1">IF(I$2=0,0,I$22*EXP(I$23/($B106+273)/RGas)*(OFFSET('Composition%'!$B76,0,I$13)*OFFSET('Composition%'!$B76,0,I$14)))-IF(I$2=2,0,OFFSET('Composition%'!$B76,0,I$17)*OFFSET('Composition%'!$B76,0,I$18)*(I$24*EXP(-I$25/($B106+273)/RGas)))</f>
        <v>4.7790295095705492E-6</v>
      </c>
      <c r="J106" s="73"/>
      <c r="K106" s="73">
        <f ca="1">IF(K$2=0,0,K$22*EXP(K$23/($B106+273)/RGas)*(OFFSET('Composition%'!$B76,0,K$13)*OFFSET('Composition%'!$B76,0,K$14)))-IF(K$2=2,0,OFFSET('Composition%'!$B76,0,K$17)*OFFSET('Composition%'!$B76,0,K$18)*(K$24*EXP(-K$25/($B106+273)/RGas)))</f>
        <v>9.6077406973467568E-3</v>
      </c>
      <c r="L106" s="73">
        <f ca="1">IF(L$2=0,0,L$22*EXP(L$23/($B106+273)/RGas)*(OFFSET('Composition%'!$B76,0,L$13)*OFFSET('Composition%'!$B76,0,L$14)))-IF(L$2=2,0,OFFSET('Composition%'!$B76,0,L$17)*OFFSET('Composition%'!$B76,0,L$18)*(L$24*EXP(-L$25/($B106+273)/RGas)))</f>
        <v>-1.8988058346108084E-3</v>
      </c>
      <c r="M106" s="73">
        <f ca="1">IF(M$2=0,0,M$22*EXP(M$23/($B106+273)/RGas)*(OFFSET('Composition%'!$B76,0,M$13)*OFFSET('Composition%'!$B76,0,M$14)))-IF(M$2=2,0,OFFSET('Composition%'!$B76,0,M$17)*OFFSET('Composition%'!$B76,0,M$18)*(M$24*EXP(-M$25/($B106+273)/RGas)))</f>
        <v>0</v>
      </c>
      <c r="N106" s="179"/>
      <c r="O106" s="73">
        <f ca="1">IF(O$2=0,0,O$22*EXP(O$23/($B106+273)/RGas)*(OFFSET('Composition%'!$B76,0,O$13)*OFFSET('Composition%'!$B76,0,O$14)))-IF(O$2=2,0,OFFSET('Composition%'!$B76,0,O$17)*OFFSET('Composition%'!$B76,0,O$18)*(O$24*EXP(-O$25/($B106+273)/RGas)))</f>
        <v>0</v>
      </c>
      <c r="P106" s="73">
        <f ca="1">IF(P$2=0,0,P$22*EXP(P$23/($B106+273)/RGas)*(OFFSET('Composition%'!$B76,0,P$13)*OFFSET('Composition%'!$B76,0,P$14)))-IF(P$2=2,0,OFFSET('Composition%'!$B76,0,P$17)*OFFSET('Composition%'!$B76,0,P$18)*(P$24*EXP(-P$25/($B106+273)/RGas)))</f>
        <v>9.8462750838594435E-3</v>
      </c>
      <c r="Q106" s="73">
        <f ca="1">IF(Q$2=0,0,Q$22*EXP(Q$23/($B106+273)/RGas)*(OFFSET('Composition%'!$B76,0,Q$13)*OFFSET('Composition%'!$B76,0,Q$14)))-IF(Q$2=2,0,OFFSET('Composition%'!$B76,0,Q$17)*OFFSET('Composition%'!$B76,0,Q$18)*(Q$24*EXP(-Q$25/($B106+273)/RGas)))</f>
        <v>8.4416793146144682E-5</v>
      </c>
      <c r="R106" s="73">
        <f ca="1">IF(R$2=0,0,R$22*EXP(R$23/($B106+273)/RGas)*(OFFSET('Composition%'!$B76,0,R$13)*OFFSET('Composition%'!$B76,0,R$14)))-IF(R$2=2,0,OFFSET('Composition%'!$B76,0,R$17)*OFFSET('Composition%'!$B76,0,R$18)*(R$24*EXP(-R$25/($B106+273)/RGas)))</f>
        <v>2.3290883956057154E-5</v>
      </c>
      <c r="S106" s="73"/>
      <c r="T106" s="73">
        <f ca="1">IF(T$2=0,0,T$22*EXP(T$23/($B106+273)/RGas)*(OFFSET('Composition%'!$B76,0,T$13)*OFFSET('Composition%'!$B76,0,T$14)))-IF(T$2=2,0,OFFSET('Composition%'!$B76,0,T$17)*OFFSET('Composition%'!$B76,0,T$18)*(T$24*EXP(-T$25/($B106+273)/RGas)))</f>
        <v>1.7506845804948832E-4</v>
      </c>
      <c r="U106" s="73">
        <f ca="1">IF(U$2=0,0,U$22*EXP(U$23/($B106+273)/RGas)*(OFFSET('Composition%'!$B76,0,U$13)*OFFSET('Composition%'!$B76,0,U$14)))-IF(U$2=2,0,OFFSET('Composition%'!$B76,0,U$17)*OFFSET('Composition%'!$B76,0,U$18)*(U$24*EXP(-U$25/($B106+273)/RGas)))</f>
        <v>1.6610786130673216E-6</v>
      </c>
      <c r="V106" s="73">
        <f ca="1">IF(V$2=0,0,V$22*EXP(V$23/($B106+273)/RGas)*(OFFSET('Composition%'!$B76,0,V$13)*OFFSET('Composition%'!$B76,0,V$14)))-IF(V$2=2,0,OFFSET('Composition%'!$B76,0,V$17)*OFFSET('Composition%'!$B76,0,V$18)*(V$24*EXP(-V$25/($B106+273)/RGas)))</f>
        <v>0</v>
      </c>
      <c r="W106" s="73">
        <f ca="1">IF(W$2=0,0,W$22*EXP(W$23/($B106+273)/RGas)*(OFFSET('Composition%'!$B76,0,W$13)*OFFSET('Composition%'!$B76,0,W$14)))-IF(W$2=2,0,OFFSET('Composition%'!$B76,0,W$17)*OFFSET('Composition%'!$B76,0,W$18)*(W$24*EXP(-W$25/($B106+273)/RGas)))</f>
        <v>0</v>
      </c>
      <c r="X106" s="73">
        <f ca="1">IF(X$2=0,0,X$22*EXP(X$23/($B106+273)/RGas)*(OFFSET('Composition%'!$B76,0,X$13)*OFFSET('Composition%'!$B76,0,X$14)))-IF(X$2=2,0,OFFSET('Composition%'!$B76,0,X$17)*OFFSET('Composition%'!$B76,0,X$18)*(X$24*EXP(-X$25/($B106+273)/RGas)))</f>
        <v>2.4999717175967132E-8</v>
      </c>
      <c r="Y106" s="73">
        <f ca="1">IF(Y$2=0,0,Y$22*EXP(Y$23/($B106+273)/RGas)*(OFFSET('Composition%'!$B76,0,Y$13)*OFFSET('Composition%'!$B76,0,Y$14)))-IF(Y$2=2,0,OFFSET('Composition%'!$B76,0,Y$17)*OFFSET('Composition%'!$B76,0,Y$18)*(Y$24*EXP(-Y$25/($B106+273)/RGas)))</f>
        <v>1.2373382157836982E-9</v>
      </c>
      <c r="Z106" s="73">
        <f ca="1">IF(Z$2=0,0,Z$22*EXP(Z$23/($B106+273)/RGas)*(OFFSET('Composition%'!$B76,0,Z$13)*OFFSET('Composition%'!$B76,0,Z$14)))-IF(Z$2=2,0,OFFSET('Composition%'!$B76,0,Z$17)*OFFSET('Composition%'!$B76,0,Z$18)*(Z$24*EXP(-Z$25/($B106+273)/RGas)))</f>
        <v>0</v>
      </c>
      <c r="AA106" s="73">
        <f ca="1">IF(AA$2=0,0,AA$22*EXP(AA$23/($B106+273)/RGas)*(OFFSET('Composition%'!$B76,0,AA$13)*OFFSET('Composition%'!$B76,0,AA$14)))-IF(AA$2=2,0,OFFSET('Composition%'!$B76,0,AA$17)*OFFSET('Composition%'!$B76,0,AA$18)*(AA$24*EXP(-AA$25/($B106+273)/RGas)))</f>
        <v>0</v>
      </c>
      <c r="AB106" s="73">
        <f ca="1">IF(AB$2=0,0,AB$22*EXP(AB$23/($B106+273)/RGas)*(OFFSET('Composition%'!$B76,0,AB$13)*OFFSET('Composition%'!$B76,0,AB$14)))-IF(AB$2=2,0,OFFSET('Composition%'!$B76,0,AB$17)*OFFSET('Composition%'!$B76,0,AB$18)*(AB$24*EXP(-AB$25/($B106+273)/RGas)))</f>
        <v>0</v>
      </c>
      <c r="AC106" s="73">
        <f ca="1">IF(AC$2=0,0,AC$22*EXP(AC$23/($B106+273)/RGas)*(OFFSET('Composition%'!$B76,0,AC$13)*OFFSET('Composition%'!$B76,0,AC$14)))-IF(AC$2=2,0,OFFSET('Composition%'!$B76,0,AC$17)*OFFSET('Composition%'!$B76,0,AC$18)*(AC$24*EXP(-AC$25/($B106+273)/RGas)))</f>
        <v>0</v>
      </c>
      <c r="AD106" s="73">
        <f ca="1">IF(AD$2=0,0,AD$22*EXP(AD$23/($B106+273)/RGas)*(OFFSET('Composition%'!$B76,0,AD$13)*OFFSET('Composition%'!$B76,0,AD$14)))-IF(AD$2=2,0,OFFSET('Composition%'!$B76,0,AD$17)*OFFSET('Composition%'!$B76,0,AD$18)*(AD$24*EXP(-AD$25/($B106+273)/RGas)))</f>
        <v>0</v>
      </c>
      <c r="AE106" s="73">
        <f ca="1">IF(AE$2=0,0,AE$22*EXP(AE$23/($B106+273)/RGas)*(OFFSET('Composition%'!$B76,0,AE$13)*OFFSET('Composition%'!$B76,0,AE$14)))-IF(AE$2=2,0,OFFSET('Composition%'!$B76,0,AE$17)*OFFSET('Composition%'!$B76,0,AE$18)*(AE$24*EXP(-AE$25/($B106+273)/RGas)))</f>
        <v>0</v>
      </c>
      <c r="AF106" s="73"/>
      <c r="AG106" s="73">
        <f ca="1">IF(AG$2=0,0,AG$22*EXP(AG$23/($B106+273)/RGas)*(OFFSET('Composition%'!$B76,0,AG$13)*OFFSET('Composition%'!$B76,0,AG$14)))-IF(AG$2=2,0,OFFSET('Composition%'!$B76,0,AG$17)*OFFSET('Composition%'!$B76,0,AG$18)*(AG$24*EXP(-AG$25/($B106+273)/RGas)))</f>
        <v>0</v>
      </c>
      <c r="AH106" s="73">
        <f ca="1">IF(AH$2=0,0,AH$22*EXP(AH$23/($B106+273)/RGas)*(OFFSET('Composition%'!$B76,0,AH$13)*OFFSET('Composition%'!$B76,0,AH$14)))-IF(AH$2=2,0,OFFSET('Composition%'!$B76,0,AH$17)*OFFSET('Composition%'!$B76,0,AH$18)*(AH$24*EXP(-AH$25/($B106+273)/RGas)))</f>
        <v>0</v>
      </c>
      <c r="AI106" s="73">
        <f ca="1">IF(AI$2=0,0,AI$22*EXP(AI$23/($B106+273)/RGas)*(OFFSET('Composition%'!$B76,0,AI$13)*OFFSET('Composition%'!$B76,0,AI$14)))-IF(AI$2=2,0,OFFSET('Composition%'!$B76,0,AI$17)*OFFSET('Composition%'!$B76,0,AI$18)*(AI$24*EXP(-AI$25/($B106+273)/RGas)))</f>
        <v>0</v>
      </c>
      <c r="AJ106" s="73">
        <f ca="1">IF(AJ$2=0,0,AJ$22*EXP(AJ$23/($B106+273)/RGas)*(OFFSET('Composition%'!$B76,0,AJ$13)*OFFSET('Composition%'!$B76,0,AJ$14)))-IF(AJ$2=2,0,OFFSET('Composition%'!$B76,0,AJ$17)*OFFSET('Composition%'!$B76,0,AJ$18)*(AJ$24*EXP(-AJ$25/($B106+273)/RGas)))</f>
        <v>0</v>
      </c>
      <c r="AK106" s="73">
        <f ca="1">IF(AK$2=0,0,AK$22*EXP(AK$23/($B106+273)/RGas)*(OFFSET('Composition%'!$B76,0,AK$13)*OFFSET('Composition%'!$B76,0,AK$14)))-IF(AK$2=2,0,OFFSET('Composition%'!$B76,0,AK$17)*OFFSET('Composition%'!$B76,0,AK$18)*(AK$24*EXP(-AK$25/($B106+273)/RGas)))</f>
        <v>0</v>
      </c>
      <c r="AL106" s="73">
        <f ca="1">IF(AL$2=0,0,AL$22*EXP(AL$23/($B106+273)/RGas)*(OFFSET('Composition%'!$B76,0,AL$13)*OFFSET('Composition%'!$B76,0,AL$14)))-IF(AL$2=2,0,OFFSET('Composition%'!$B76,0,AL$17)*OFFSET('Composition%'!$B76,0,AL$18)*(AL$24*EXP(-AL$25/($B106+273)/RGas)))</f>
        <v>0</v>
      </c>
      <c r="AM106" s="73"/>
      <c r="AN106" s="73">
        <f ca="1">IF(AN$2=0,0,AN$22*EXP(AN$23/($B106+273)/RGas)*(OFFSET('Composition%'!$B76,0,AN$13)*OFFSET('Composition%'!$B76,0,AN$14)))-IF(AN$2=2,0,OFFSET('Composition%'!$B76,0,AN$17)*OFFSET('Composition%'!$B76,0,AN$18)*(AN$24*EXP(-AN$25/($B106+273)/RGas)))</f>
        <v>0</v>
      </c>
      <c r="AO106" s="73">
        <f ca="1">IF(AO$2=0,0,AO$22*EXP(AO$23/($B106+273)/RGas)*(OFFSET('Composition%'!$B76,0,AO$13)*OFFSET('Composition%'!$B76,0,AO$14)))-IF(AO$2=2,0,OFFSET('Composition%'!$B76,0,AO$17)*OFFSET('Composition%'!$B76,0,AO$18)*(AO$24*EXP(-AO$25/($B106+273)/RGas)))</f>
        <v>0</v>
      </c>
      <c r="AP106" s="73">
        <f ca="1">IF(AP$2=0,0,AP$22*EXP(AP$23/($B106+273)/RGas)*(OFFSET('Composition%'!$B76,0,AP$13)*OFFSET('Composition%'!$B76,0,AP$14)))-IF(AP$2=2,0,OFFSET('Composition%'!$B76,0,AP$17)*OFFSET('Composition%'!$B76,0,AP$18)*(AP$24*EXP(-AP$25/($B106+273)/RGas)))</f>
        <v>2.7044944926635293E-12</v>
      </c>
      <c r="AQ106" s="73">
        <f ca="1">IF(AQ$2=0,0,AQ$22*EXP(AQ$23/($B106+273)/RGas)*(OFFSET('Composition%'!$B76,0,AQ$13)*OFFSET('Composition%'!$B76,0,AQ$14)))-IF(AQ$2=2,0,OFFSET('Composition%'!$B76,0,AQ$17)*OFFSET('Composition%'!$B76,0,AQ$18)*(AQ$24*EXP(-AQ$25/($B106+273)/RGas)))</f>
        <v>0</v>
      </c>
      <c r="AR106" s="73">
        <f ca="1">IF(AR$2=0,0,AR$22*EXP(AR$23/($B106+273)/RGas)*(OFFSET('Composition%'!$B76,0,AR$13)*OFFSET('Composition%'!$B76,0,AR$14)))-IF(AR$2=2,0,OFFSET('Composition%'!$B76,0,AR$17)*OFFSET('Composition%'!$B76,0,AR$18)*(AR$24*EXP(-AR$25/($B106+273)/RGas)))</f>
        <v>0</v>
      </c>
      <c r="AS106" s="73"/>
    </row>
    <row r="107" spans="1:45">
      <c r="A107" s="3">
        <f t="shared" si="23"/>
        <v>3.7499999999999947</v>
      </c>
      <c r="B107" s="60">
        <f ca="1">'Composition%'!B77</f>
        <v>414.41309552910906</v>
      </c>
      <c r="C107">
        <f t="shared" si="22"/>
        <v>30</v>
      </c>
      <c r="D107" s="4" t="e">
        <f ca="1">('Composition%'!BV77*ReactionRateK1!C107)^3</f>
        <v>#DIV/0!</v>
      </c>
      <c r="E107" s="4"/>
      <c r="F107" s="73">
        <f ca="1">IF(F$2=0,0,F$22*EXP(F$23/($B107+273)/RGas)*(OFFSET('Composition%'!$B77,0,F$13)*OFFSET('Composition%'!$B77,0,F$14)))-IF(F$2=2,0,OFFSET('Composition%'!$B77,0,F$17)*OFFSET('Composition%'!$B77,0,F$18)*(F$24*EXP(-F$25/($B107+273)/RGas)))</f>
        <v>2.2594883261384236E-3</v>
      </c>
      <c r="G107" s="73">
        <f ca="1">IF(G$2=0,0,G$22*EXP(G$23/($B107+273)/RGas)*(OFFSET('Composition%'!$B77,0,G$13)*OFFSET('Composition%'!$B77,0,G$14)))-IF(G$2=2,0,OFFSET('Composition%'!$B77,0,G$17)*OFFSET('Composition%'!$B77,0,G$18)*(G$24*EXP(-G$25/($B107+273)/RGas)))</f>
        <v>8.9715845604638718E-4</v>
      </c>
      <c r="H107" s="73">
        <f ca="1">IF(H$2=0,0,H$22*EXP(H$23/($B107+273)/RGas)*(OFFSET('Composition%'!$B77,0,H$13)*OFFSET('Composition%'!$B77,0,H$14)))-IF(H$2=2,0,OFFSET('Composition%'!$B77,0,H$17)*OFFSET('Composition%'!$B77,0,H$18)*(H$24*EXP(-H$25/($B107+273)/RGas)))</f>
        <v>-2.4413377829380524E-6</v>
      </c>
      <c r="I107" s="73">
        <f ca="1">IF(I$2=0,0,I$22*EXP(I$23/($B107+273)/RGas)*(OFFSET('Composition%'!$B77,0,I$13)*OFFSET('Composition%'!$B77,0,I$14)))-IF(I$2=2,0,OFFSET('Composition%'!$B77,0,I$17)*OFFSET('Composition%'!$B77,0,I$18)*(I$24*EXP(-I$25/($B107+273)/RGas)))</f>
        <v>4.586056912417431E-6</v>
      </c>
      <c r="J107" s="73"/>
      <c r="K107" s="73">
        <f ca="1">IF(K$2=0,0,K$22*EXP(K$23/($B107+273)/RGas)*(OFFSET('Composition%'!$B77,0,K$13)*OFFSET('Composition%'!$B77,0,K$14)))-IF(K$2=2,0,OFFSET('Composition%'!$B77,0,K$17)*OFFSET('Composition%'!$B77,0,K$18)*(K$24*EXP(-K$25/($B107+273)/RGas)))</f>
        <v>9.4031033899500214E-3</v>
      </c>
      <c r="L107" s="73">
        <f ca="1">IF(L$2=0,0,L$22*EXP(L$23/($B107+273)/RGas)*(OFFSET('Composition%'!$B77,0,L$13)*OFFSET('Composition%'!$B77,0,L$14)))-IF(L$2=2,0,OFFSET('Composition%'!$B77,0,L$17)*OFFSET('Composition%'!$B77,0,L$18)*(L$24*EXP(-L$25/($B107+273)/RGas)))</f>
        <v>-1.8693177204023791E-3</v>
      </c>
      <c r="M107" s="73">
        <f ca="1">IF(M$2=0,0,M$22*EXP(M$23/($B107+273)/RGas)*(OFFSET('Composition%'!$B77,0,M$13)*OFFSET('Composition%'!$B77,0,M$14)))-IF(M$2=2,0,OFFSET('Composition%'!$B77,0,M$17)*OFFSET('Composition%'!$B77,0,M$18)*(M$24*EXP(-M$25/($B107+273)/RGas)))</f>
        <v>0</v>
      </c>
      <c r="N107" s="179"/>
      <c r="O107" s="73">
        <f ca="1">IF(O$2=0,0,O$22*EXP(O$23/($B107+273)/RGas)*(OFFSET('Composition%'!$B77,0,O$13)*OFFSET('Composition%'!$B77,0,O$14)))-IF(O$2=2,0,OFFSET('Composition%'!$B77,0,O$17)*OFFSET('Composition%'!$B77,0,O$18)*(O$24*EXP(-O$25/($B107+273)/RGas)))</f>
        <v>0</v>
      </c>
      <c r="P107" s="73">
        <f ca="1">IF(P$2=0,0,P$22*EXP(P$23/($B107+273)/RGas)*(OFFSET('Composition%'!$B77,0,P$13)*OFFSET('Composition%'!$B77,0,P$14)))-IF(P$2=2,0,OFFSET('Composition%'!$B77,0,P$17)*OFFSET('Composition%'!$B77,0,P$18)*(P$24*EXP(-P$25/($B107+273)/RGas)))</f>
        <v>9.7987976335402668E-3</v>
      </c>
      <c r="Q107" s="73">
        <f ca="1">IF(Q$2=0,0,Q$22*EXP(Q$23/($B107+273)/RGas)*(OFFSET('Composition%'!$B77,0,Q$13)*OFFSET('Composition%'!$B77,0,Q$14)))-IF(Q$2=2,0,OFFSET('Composition%'!$B77,0,Q$17)*OFFSET('Composition%'!$B77,0,Q$18)*(Q$24*EXP(-Q$25/($B107+273)/RGas)))</f>
        <v>8.5424888138292796E-5</v>
      </c>
      <c r="R107" s="73">
        <f ca="1">IF(R$2=0,0,R$22*EXP(R$23/($B107+273)/RGas)*(OFFSET('Composition%'!$B77,0,R$13)*OFFSET('Composition%'!$B77,0,R$14)))-IF(R$2=2,0,OFFSET('Composition%'!$B77,0,R$17)*OFFSET('Composition%'!$B77,0,R$18)*(R$24*EXP(-R$25/($B107+273)/RGas)))</f>
        <v>2.3883173445810054E-5</v>
      </c>
      <c r="S107" s="73"/>
      <c r="T107" s="73">
        <f ca="1">IF(T$2=0,0,T$22*EXP(T$23/($B107+273)/RGas)*(OFFSET('Composition%'!$B77,0,T$13)*OFFSET('Composition%'!$B77,0,T$14)))-IF(T$2=2,0,OFFSET('Composition%'!$B77,0,T$17)*OFFSET('Composition%'!$B77,0,T$18)*(T$24*EXP(-T$25/($B107+273)/RGas)))</f>
        <v>1.6378272064538775E-4</v>
      </c>
      <c r="U107" s="73">
        <f ca="1">IF(U$2=0,0,U$22*EXP(U$23/($B107+273)/RGas)*(OFFSET('Composition%'!$B77,0,U$13)*OFFSET('Composition%'!$B77,0,U$14)))-IF(U$2=2,0,OFFSET('Composition%'!$B77,0,U$17)*OFFSET('Composition%'!$B77,0,U$18)*(U$24*EXP(-U$25/($B107+273)/RGas)))</f>
        <v>1.5077777150645299E-6</v>
      </c>
      <c r="V107" s="73">
        <f ca="1">IF(V$2=0,0,V$22*EXP(V$23/($B107+273)/RGas)*(OFFSET('Composition%'!$B77,0,V$13)*OFFSET('Composition%'!$B77,0,V$14)))-IF(V$2=2,0,OFFSET('Composition%'!$B77,0,V$17)*OFFSET('Composition%'!$B77,0,V$18)*(V$24*EXP(-V$25/($B107+273)/RGas)))</f>
        <v>0</v>
      </c>
      <c r="W107" s="73">
        <f ca="1">IF(W$2=0,0,W$22*EXP(W$23/($B107+273)/RGas)*(OFFSET('Composition%'!$B77,0,W$13)*OFFSET('Composition%'!$B77,0,W$14)))-IF(W$2=2,0,OFFSET('Composition%'!$B77,0,W$17)*OFFSET('Composition%'!$B77,0,W$18)*(W$24*EXP(-W$25/($B107+273)/RGas)))</f>
        <v>0</v>
      </c>
      <c r="X107" s="73">
        <f ca="1">IF(X$2=0,0,X$22*EXP(X$23/($B107+273)/RGas)*(OFFSET('Composition%'!$B77,0,X$13)*OFFSET('Composition%'!$B77,0,X$14)))-IF(X$2=2,0,OFFSET('Composition%'!$B77,0,X$17)*OFFSET('Composition%'!$B77,0,X$18)*(X$24*EXP(-X$25/($B107+273)/RGas)))</f>
        <v>2.4993486669555673E-8</v>
      </c>
      <c r="Y107" s="73">
        <f ca="1">IF(Y$2=0,0,Y$22*EXP(Y$23/($B107+273)/RGas)*(OFFSET('Composition%'!$B77,0,Y$13)*OFFSET('Composition%'!$B77,0,Y$14)))-IF(Y$2=2,0,OFFSET('Composition%'!$B77,0,Y$17)*OFFSET('Composition%'!$B77,0,Y$18)*(Y$24*EXP(-Y$25/($B107+273)/RGas)))</f>
        <v>1.2370298425476207E-9</v>
      </c>
      <c r="Z107" s="73">
        <f ca="1">IF(Z$2=0,0,Z$22*EXP(Z$23/($B107+273)/RGas)*(OFFSET('Composition%'!$B77,0,Z$13)*OFFSET('Composition%'!$B77,0,Z$14)))-IF(Z$2=2,0,OFFSET('Composition%'!$B77,0,Z$17)*OFFSET('Composition%'!$B77,0,Z$18)*(Z$24*EXP(-Z$25/($B107+273)/RGas)))</f>
        <v>0</v>
      </c>
      <c r="AA107" s="73">
        <f ca="1">IF(AA$2=0,0,AA$22*EXP(AA$23/($B107+273)/RGas)*(OFFSET('Composition%'!$B77,0,AA$13)*OFFSET('Composition%'!$B77,0,AA$14)))-IF(AA$2=2,0,OFFSET('Composition%'!$B77,0,AA$17)*OFFSET('Composition%'!$B77,0,AA$18)*(AA$24*EXP(-AA$25/($B107+273)/RGas)))</f>
        <v>0</v>
      </c>
      <c r="AB107" s="73">
        <f ca="1">IF(AB$2=0,0,AB$22*EXP(AB$23/($B107+273)/RGas)*(OFFSET('Composition%'!$B77,0,AB$13)*OFFSET('Composition%'!$B77,0,AB$14)))-IF(AB$2=2,0,OFFSET('Composition%'!$B77,0,AB$17)*OFFSET('Composition%'!$B77,0,AB$18)*(AB$24*EXP(-AB$25/($B107+273)/RGas)))</f>
        <v>0</v>
      </c>
      <c r="AC107" s="73">
        <f ca="1">IF(AC$2=0,0,AC$22*EXP(AC$23/($B107+273)/RGas)*(OFFSET('Composition%'!$B77,0,AC$13)*OFFSET('Composition%'!$B77,0,AC$14)))-IF(AC$2=2,0,OFFSET('Composition%'!$B77,0,AC$17)*OFFSET('Composition%'!$B77,0,AC$18)*(AC$24*EXP(-AC$25/($B107+273)/RGas)))</f>
        <v>0</v>
      </c>
      <c r="AD107" s="73">
        <f ca="1">IF(AD$2=0,0,AD$22*EXP(AD$23/($B107+273)/RGas)*(OFFSET('Composition%'!$B77,0,AD$13)*OFFSET('Composition%'!$B77,0,AD$14)))-IF(AD$2=2,0,OFFSET('Composition%'!$B77,0,AD$17)*OFFSET('Composition%'!$B77,0,AD$18)*(AD$24*EXP(-AD$25/($B107+273)/RGas)))</f>
        <v>0</v>
      </c>
      <c r="AE107" s="73">
        <f ca="1">IF(AE$2=0,0,AE$22*EXP(AE$23/($B107+273)/RGas)*(OFFSET('Composition%'!$B77,0,AE$13)*OFFSET('Composition%'!$B77,0,AE$14)))-IF(AE$2=2,0,OFFSET('Composition%'!$B77,0,AE$17)*OFFSET('Composition%'!$B77,0,AE$18)*(AE$24*EXP(-AE$25/($B107+273)/RGas)))</f>
        <v>0</v>
      </c>
      <c r="AF107" s="73"/>
      <c r="AG107" s="73">
        <f ca="1">IF(AG$2=0,0,AG$22*EXP(AG$23/($B107+273)/RGas)*(OFFSET('Composition%'!$B77,0,AG$13)*OFFSET('Composition%'!$B77,0,AG$14)))-IF(AG$2=2,0,OFFSET('Composition%'!$B77,0,AG$17)*OFFSET('Composition%'!$B77,0,AG$18)*(AG$24*EXP(-AG$25/($B107+273)/RGas)))</f>
        <v>0</v>
      </c>
      <c r="AH107" s="73">
        <f ca="1">IF(AH$2=0,0,AH$22*EXP(AH$23/($B107+273)/RGas)*(OFFSET('Composition%'!$B77,0,AH$13)*OFFSET('Composition%'!$B77,0,AH$14)))-IF(AH$2=2,0,OFFSET('Composition%'!$B77,0,AH$17)*OFFSET('Composition%'!$B77,0,AH$18)*(AH$24*EXP(-AH$25/($B107+273)/RGas)))</f>
        <v>0</v>
      </c>
      <c r="AI107" s="73">
        <f ca="1">IF(AI$2=0,0,AI$22*EXP(AI$23/($B107+273)/RGas)*(OFFSET('Composition%'!$B77,0,AI$13)*OFFSET('Composition%'!$B77,0,AI$14)))-IF(AI$2=2,0,OFFSET('Composition%'!$B77,0,AI$17)*OFFSET('Composition%'!$B77,0,AI$18)*(AI$24*EXP(-AI$25/($B107+273)/RGas)))</f>
        <v>0</v>
      </c>
      <c r="AJ107" s="73">
        <f ca="1">IF(AJ$2=0,0,AJ$22*EXP(AJ$23/($B107+273)/RGas)*(OFFSET('Composition%'!$B77,0,AJ$13)*OFFSET('Composition%'!$B77,0,AJ$14)))-IF(AJ$2=2,0,OFFSET('Composition%'!$B77,0,AJ$17)*OFFSET('Composition%'!$B77,0,AJ$18)*(AJ$24*EXP(-AJ$25/($B107+273)/RGas)))</f>
        <v>0</v>
      </c>
      <c r="AK107" s="73">
        <f ca="1">IF(AK$2=0,0,AK$22*EXP(AK$23/($B107+273)/RGas)*(OFFSET('Composition%'!$B77,0,AK$13)*OFFSET('Composition%'!$B77,0,AK$14)))-IF(AK$2=2,0,OFFSET('Composition%'!$B77,0,AK$17)*OFFSET('Composition%'!$B77,0,AK$18)*(AK$24*EXP(-AK$25/($B107+273)/RGas)))</f>
        <v>0</v>
      </c>
      <c r="AL107" s="73">
        <f ca="1">IF(AL$2=0,0,AL$22*EXP(AL$23/($B107+273)/RGas)*(OFFSET('Composition%'!$B77,0,AL$13)*OFFSET('Composition%'!$B77,0,AL$14)))-IF(AL$2=2,0,OFFSET('Composition%'!$B77,0,AL$17)*OFFSET('Composition%'!$B77,0,AL$18)*(AL$24*EXP(-AL$25/($B107+273)/RGas)))</f>
        <v>0</v>
      </c>
      <c r="AM107" s="73"/>
      <c r="AN107" s="73">
        <f ca="1">IF(AN$2=0,0,AN$22*EXP(AN$23/($B107+273)/RGas)*(OFFSET('Composition%'!$B77,0,AN$13)*OFFSET('Composition%'!$B77,0,AN$14)))-IF(AN$2=2,0,OFFSET('Composition%'!$B77,0,AN$17)*OFFSET('Composition%'!$B77,0,AN$18)*(AN$24*EXP(-AN$25/($B107+273)/RGas)))</f>
        <v>0</v>
      </c>
      <c r="AO107" s="73">
        <f ca="1">IF(AO$2=0,0,AO$22*EXP(AO$23/($B107+273)/RGas)*(OFFSET('Composition%'!$B77,0,AO$13)*OFFSET('Composition%'!$B77,0,AO$14)))-IF(AO$2=2,0,OFFSET('Composition%'!$B77,0,AO$17)*OFFSET('Composition%'!$B77,0,AO$18)*(AO$24*EXP(-AO$25/($B107+273)/RGas)))</f>
        <v>0</v>
      </c>
      <c r="AP107" s="73">
        <f ca="1">IF(AP$2=0,0,AP$22*EXP(AP$23/($B107+273)/RGas)*(OFFSET('Composition%'!$B77,0,AP$13)*OFFSET('Composition%'!$B77,0,AP$14)))-IF(AP$2=2,0,OFFSET('Composition%'!$B77,0,AP$17)*OFFSET('Composition%'!$B77,0,AP$18)*(AP$24*EXP(-AP$25/($B107+273)/RGas)))</f>
        <v>2.7045567230661297E-12</v>
      </c>
      <c r="AQ107" s="73">
        <f ca="1">IF(AQ$2=0,0,AQ$22*EXP(AQ$23/($B107+273)/RGas)*(OFFSET('Composition%'!$B77,0,AQ$13)*OFFSET('Composition%'!$B77,0,AQ$14)))-IF(AQ$2=2,0,OFFSET('Composition%'!$B77,0,AQ$17)*OFFSET('Composition%'!$B77,0,AQ$18)*(AQ$24*EXP(-AQ$25/($B107+273)/RGas)))</f>
        <v>0</v>
      </c>
      <c r="AR107" s="73">
        <f ca="1">IF(AR$2=0,0,AR$22*EXP(AR$23/($B107+273)/RGas)*(OFFSET('Composition%'!$B77,0,AR$13)*OFFSET('Composition%'!$B77,0,AR$14)))-IF(AR$2=2,0,OFFSET('Composition%'!$B77,0,AR$17)*OFFSET('Composition%'!$B77,0,AR$18)*(AR$24*EXP(-AR$25/($B107+273)/RGas)))</f>
        <v>0</v>
      </c>
      <c r="AS107" s="73"/>
    </row>
    <row r="108" spans="1:45">
      <c r="A108" s="3">
        <f t="shared" si="23"/>
        <v>3.7999999999999945</v>
      </c>
      <c r="B108" s="60">
        <f ca="1">'Composition%'!B78</f>
        <v>414.42462973299371</v>
      </c>
      <c r="C108">
        <f t="shared" si="22"/>
        <v>30</v>
      </c>
      <c r="D108" s="4" t="e">
        <f ca="1">('Composition%'!BV78*ReactionRateK1!C108)^3</f>
        <v>#DIV/0!</v>
      </c>
      <c r="E108" s="4"/>
      <c r="F108" s="73">
        <f ca="1">IF(F$2=0,0,F$22*EXP(F$23/($B108+273)/RGas)*(OFFSET('Composition%'!$B78,0,F$13)*OFFSET('Composition%'!$B78,0,F$14)))-IF(F$2=2,0,OFFSET('Composition%'!$B78,0,F$17)*OFFSET('Composition%'!$B78,0,F$18)*(F$24*EXP(-F$25/($B108+273)/RGas)))</f>
        <v>2.2224416271009431E-3</v>
      </c>
      <c r="G108" s="73">
        <f ca="1">IF(G$2=0,0,G$22*EXP(G$23/($B108+273)/RGas)*(OFFSET('Composition%'!$B78,0,G$13)*OFFSET('Composition%'!$B78,0,G$14)))-IF(G$2=2,0,OFFSET('Composition%'!$B78,0,G$17)*OFFSET('Composition%'!$B78,0,G$18)*(G$24*EXP(-G$25/($B108+273)/RGas)))</f>
        <v>8.8333917602620828E-4</v>
      </c>
      <c r="H108" s="73">
        <f ca="1">IF(H$2=0,0,H$22*EXP(H$23/($B108+273)/RGas)*(OFFSET('Composition%'!$B78,0,H$13)*OFFSET('Composition%'!$B78,0,H$14)))-IF(H$2=2,0,OFFSET('Composition%'!$B78,0,H$17)*OFFSET('Composition%'!$B78,0,H$18)*(H$24*EXP(-H$25/($B108+273)/RGas)))</f>
        <v>-2.4291366955616188E-6</v>
      </c>
      <c r="I108" s="73">
        <f ca="1">IF(I$2=0,0,I$22*EXP(I$23/($B108+273)/RGas)*(OFFSET('Composition%'!$B78,0,I$13)*OFFSET('Composition%'!$B78,0,I$14)))-IF(I$2=2,0,OFFSET('Composition%'!$B78,0,I$17)*OFFSET('Composition%'!$B78,0,I$18)*(I$24*EXP(-I$25/($B108+273)/RGas)))</f>
        <v>4.39048909666559E-6</v>
      </c>
      <c r="J108" s="73"/>
      <c r="K108" s="73">
        <f ca="1">IF(K$2=0,0,K$22*EXP(K$23/($B108+273)/RGas)*(OFFSET('Composition%'!$B78,0,K$13)*OFFSET('Composition%'!$B78,0,K$14)))-IF(K$2=2,0,OFFSET('Composition%'!$B78,0,K$17)*OFFSET('Composition%'!$B78,0,K$18)*(K$24*EXP(-K$25/($B108+273)/RGas)))</f>
        <v>9.2015821751249838E-3</v>
      </c>
      <c r="L108" s="73">
        <f ca="1">IF(L$2=0,0,L$22*EXP(L$23/($B108+273)/RGas)*(OFFSET('Composition%'!$B78,0,L$13)*OFFSET('Composition%'!$B78,0,L$14)))-IF(L$2=2,0,OFFSET('Composition%'!$B78,0,L$17)*OFFSET('Composition%'!$B78,0,L$18)*(L$24*EXP(-L$25/($B108+273)/RGas)))</f>
        <v>-1.8405177206207185E-3</v>
      </c>
      <c r="M108" s="73">
        <f ca="1">IF(M$2=0,0,M$22*EXP(M$23/($B108+273)/RGas)*(OFFSET('Composition%'!$B78,0,M$13)*OFFSET('Composition%'!$B78,0,M$14)))-IF(M$2=2,0,OFFSET('Composition%'!$B78,0,M$17)*OFFSET('Composition%'!$B78,0,M$18)*(M$24*EXP(-M$25/($B108+273)/RGas)))</f>
        <v>0</v>
      </c>
      <c r="N108" s="179"/>
      <c r="O108" s="73">
        <f ca="1">IF(O$2=0,0,O$22*EXP(O$23/($B108+273)/RGas)*(OFFSET('Composition%'!$B78,0,O$13)*OFFSET('Composition%'!$B78,0,O$14)))-IF(O$2=2,0,OFFSET('Composition%'!$B78,0,O$17)*OFFSET('Composition%'!$B78,0,O$18)*(O$24*EXP(-O$25/($B108+273)/RGas)))</f>
        <v>0</v>
      </c>
      <c r="P108" s="73">
        <f ca="1">IF(P$2=0,0,P$22*EXP(P$23/($B108+273)/RGas)*(OFFSET('Composition%'!$B78,0,P$13)*OFFSET('Composition%'!$B78,0,P$14)))-IF(P$2=2,0,OFFSET('Composition%'!$B78,0,P$17)*OFFSET('Composition%'!$B78,0,P$18)*(P$24*EXP(-P$25/($B108+273)/RGas)))</f>
        <v>9.7492088002899494E-3</v>
      </c>
      <c r="Q108" s="73">
        <f ca="1">IF(Q$2=0,0,Q$22*EXP(Q$23/($B108+273)/RGas)*(OFFSET('Composition%'!$B78,0,Q$13)*OFFSET('Composition%'!$B78,0,Q$14)))-IF(Q$2=2,0,OFFSET('Composition%'!$B78,0,Q$17)*OFFSET('Composition%'!$B78,0,Q$18)*(Q$24*EXP(-Q$25/($B108+273)/RGas)))</f>
        <v>8.6416390129949837E-5</v>
      </c>
      <c r="R108" s="73">
        <f ca="1">IF(R$2=0,0,R$22*EXP(R$23/($B108+273)/RGas)*(OFFSET('Composition%'!$B78,0,R$13)*OFFSET('Composition%'!$B78,0,R$14)))-IF(R$2=2,0,OFFSET('Composition%'!$B78,0,R$17)*OFFSET('Composition%'!$B78,0,R$18)*(R$24*EXP(-R$25/($B108+273)/RGas)))</f>
        <v>2.447759395831811E-5</v>
      </c>
      <c r="S108" s="73"/>
      <c r="T108" s="73">
        <f ca="1">IF(T$2=0,0,T$22*EXP(T$23/($B108+273)/RGas)*(OFFSET('Composition%'!$B78,0,T$13)*OFFSET('Composition%'!$B78,0,T$14)))-IF(T$2=2,0,OFFSET('Composition%'!$B78,0,T$17)*OFFSET('Composition%'!$B78,0,T$18)*(T$24*EXP(-T$25/($B108+273)/RGas)))</f>
        <v>1.5323158647645568E-4</v>
      </c>
      <c r="U108" s="73">
        <f ca="1">IF(U$2=0,0,U$22*EXP(U$23/($B108+273)/RGas)*(OFFSET('Composition%'!$B78,0,U$13)*OFFSET('Composition%'!$B78,0,U$14)))-IF(U$2=2,0,OFFSET('Composition%'!$B78,0,U$17)*OFFSET('Composition%'!$B78,0,U$18)*(U$24*EXP(-U$25/($B108+273)/RGas)))</f>
        <v>1.3686815401376726E-6</v>
      </c>
      <c r="V108" s="73">
        <f ca="1">IF(V$2=0,0,V$22*EXP(V$23/($B108+273)/RGas)*(OFFSET('Composition%'!$B78,0,V$13)*OFFSET('Composition%'!$B78,0,V$14)))-IF(V$2=2,0,OFFSET('Composition%'!$B78,0,V$17)*OFFSET('Composition%'!$B78,0,V$18)*(V$24*EXP(-V$25/($B108+273)/RGas)))</f>
        <v>0</v>
      </c>
      <c r="W108" s="73">
        <f ca="1">IF(W$2=0,0,W$22*EXP(W$23/($B108+273)/RGas)*(OFFSET('Composition%'!$B78,0,W$13)*OFFSET('Composition%'!$B78,0,W$14)))-IF(W$2=2,0,OFFSET('Composition%'!$B78,0,W$17)*OFFSET('Composition%'!$B78,0,W$18)*(W$24*EXP(-W$25/($B108+273)/RGas)))</f>
        <v>0</v>
      </c>
      <c r="X108" s="73">
        <f ca="1">IF(X$2=0,0,X$22*EXP(X$23/($B108+273)/RGas)*(OFFSET('Composition%'!$B78,0,X$13)*OFFSET('Composition%'!$B78,0,X$14)))-IF(X$2=2,0,OFFSET('Composition%'!$B78,0,X$17)*OFFSET('Composition%'!$B78,0,X$18)*(X$24*EXP(-X$25/($B108+273)/RGas)))</f>
        <v>2.4987659384725252E-8</v>
      </c>
      <c r="Y108" s="73">
        <f ca="1">IF(Y$2=0,0,Y$22*EXP(Y$23/($B108+273)/RGas)*(OFFSET('Composition%'!$B78,0,Y$13)*OFFSET('Composition%'!$B78,0,Y$14)))-IF(Y$2=2,0,OFFSET('Composition%'!$B78,0,Y$17)*OFFSET('Composition%'!$B78,0,Y$18)*(Y$24*EXP(-Y$25/($B108+273)/RGas)))</f>
        <v>1.2367414263961825E-9</v>
      </c>
      <c r="Z108" s="73">
        <f ca="1">IF(Z$2=0,0,Z$22*EXP(Z$23/($B108+273)/RGas)*(OFFSET('Composition%'!$B78,0,Z$13)*OFFSET('Composition%'!$B78,0,Z$14)))-IF(Z$2=2,0,OFFSET('Composition%'!$B78,0,Z$17)*OFFSET('Composition%'!$B78,0,Z$18)*(Z$24*EXP(-Z$25/($B108+273)/RGas)))</f>
        <v>0</v>
      </c>
      <c r="AA108" s="73">
        <f ca="1">IF(AA$2=0,0,AA$22*EXP(AA$23/($B108+273)/RGas)*(OFFSET('Composition%'!$B78,0,AA$13)*OFFSET('Composition%'!$B78,0,AA$14)))-IF(AA$2=2,0,OFFSET('Composition%'!$B78,0,AA$17)*OFFSET('Composition%'!$B78,0,AA$18)*(AA$24*EXP(-AA$25/($B108+273)/RGas)))</f>
        <v>0</v>
      </c>
      <c r="AB108" s="73">
        <f ca="1">IF(AB$2=0,0,AB$22*EXP(AB$23/($B108+273)/RGas)*(OFFSET('Composition%'!$B78,0,AB$13)*OFFSET('Composition%'!$B78,0,AB$14)))-IF(AB$2=2,0,OFFSET('Composition%'!$B78,0,AB$17)*OFFSET('Composition%'!$B78,0,AB$18)*(AB$24*EXP(-AB$25/($B108+273)/RGas)))</f>
        <v>0</v>
      </c>
      <c r="AC108" s="73">
        <f ca="1">IF(AC$2=0,0,AC$22*EXP(AC$23/($B108+273)/RGas)*(OFFSET('Composition%'!$B78,0,AC$13)*OFFSET('Composition%'!$B78,0,AC$14)))-IF(AC$2=2,0,OFFSET('Composition%'!$B78,0,AC$17)*OFFSET('Composition%'!$B78,0,AC$18)*(AC$24*EXP(-AC$25/($B108+273)/RGas)))</f>
        <v>0</v>
      </c>
      <c r="AD108" s="73">
        <f ca="1">IF(AD$2=0,0,AD$22*EXP(AD$23/($B108+273)/RGas)*(OFFSET('Composition%'!$B78,0,AD$13)*OFFSET('Composition%'!$B78,0,AD$14)))-IF(AD$2=2,0,OFFSET('Composition%'!$B78,0,AD$17)*OFFSET('Composition%'!$B78,0,AD$18)*(AD$24*EXP(-AD$25/($B108+273)/RGas)))</f>
        <v>0</v>
      </c>
      <c r="AE108" s="73">
        <f ca="1">IF(AE$2=0,0,AE$22*EXP(AE$23/($B108+273)/RGas)*(OFFSET('Composition%'!$B78,0,AE$13)*OFFSET('Composition%'!$B78,0,AE$14)))-IF(AE$2=2,0,OFFSET('Composition%'!$B78,0,AE$17)*OFFSET('Composition%'!$B78,0,AE$18)*(AE$24*EXP(-AE$25/($B108+273)/RGas)))</f>
        <v>0</v>
      </c>
      <c r="AF108" s="73"/>
      <c r="AG108" s="73">
        <f ca="1">IF(AG$2=0,0,AG$22*EXP(AG$23/($B108+273)/RGas)*(OFFSET('Composition%'!$B78,0,AG$13)*OFFSET('Composition%'!$B78,0,AG$14)))-IF(AG$2=2,0,OFFSET('Composition%'!$B78,0,AG$17)*OFFSET('Composition%'!$B78,0,AG$18)*(AG$24*EXP(-AG$25/($B108+273)/RGas)))</f>
        <v>0</v>
      </c>
      <c r="AH108" s="73">
        <f ca="1">IF(AH$2=0,0,AH$22*EXP(AH$23/($B108+273)/RGas)*(OFFSET('Composition%'!$B78,0,AH$13)*OFFSET('Composition%'!$B78,0,AH$14)))-IF(AH$2=2,0,OFFSET('Composition%'!$B78,0,AH$17)*OFFSET('Composition%'!$B78,0,AH$18)*(AH$24*EXP(-AH$25/($B108+273)/RGas)))</f>
        <v>0</v>
      </c>
      <c r="AI108" s="73">
        <f ca="1">IF(AI$2=0,0,AI$22*EXP(AI$23/($B108+273)/RGas)*(OFFSET('Composition%'!$B78,0,AI$13)*OFFSET('Composition%'!$B78,0,AI$14)))-IF(AI$2=2,0,OFFSET('Composition%'!$B78,0,AI$17)*OFFSET('Composition%'!$B78,0,AI$18)*(AI$24*EXP(-AI$25/($B108+273)/RGas)))</f>
        <v>0</v>
      </c>
      <c r="AJ108" s="73">
        <f ca="1">IF(AJ$2=0,0,AJ$22*EXP(AJ$23/($B108+273)/RGas)*(OFFSET('Composition%'!$B78,0,AJ$13)*OFFSET('Composition%'!$B78,0,AJ$14)))-IF(AJ$2=2,0,OFFSET('Composition%'!$B78,0,AJ$17)*OFFSET('Composition%'!$B78,0,AJ$18)*(AJ$24*EXP(-AJ$25/($B108+273)/RGas)))</f>
        <v>0</v>
      </c>
      <c r="AK108" s="73">
        <f ca="1">IF(AK$2=0,0,AK$22*EXP(AK$23/($B108+273)/RGas)*(OFFSET('Composition%'!$B78,0,AK$13)*OFFSET('Composition%'!$B78,0,AK$14)))-IF(AK$2=2,0,OFFSET('Composition%'!$B78,0,AK$17)*OFFSET('Composition%'!$B78,0,AK$18)*(AK$24*EXP(-AK$25/($B108+273)/RGas)))</f>
        <v>0</v>
      </c>
      <c r="AL108" s="73">
        <f ca="1">IF(AL$2=0,0,AL$22*EXP(AL$23/($B108+273)/RGas)*(OFFSET('Composition%'!$B78,0,AL$13)*OFFSET('Composition%'!$B78,0,AL$14)))-IF(AL$2=2,0,OFFSET('Composition%'!$B78,0,AL$17)*OFFSET('Composition%'!$B78,0,AL$18)*(AL$24*EXP(-AL$25/($B108+273)/RGas)))</f>
        <v>0</v>
      </c>
      <c r="AM108" s="73"/>
      <c r="AN108" s="73">
        <f ca="1">IF(AN$2=0,0,AN$22*EXP(AN$23/($B108+273)/RGas)*(OFFSET('Composition%'!$B78,0,AN$13)*OFFSET('Composition%'!$B78,0,AN$14)))-IF(AN$2=2,0,OFFSET('Composition%'!$B78,0,AN$17)*OFFSET('Composition%'!$B78,0,AN$18)*(AN$24*EXP(-AN$25/($B108+273)/RGas)))</f>
        <v>0</v>
      </c>
      <c r="AO108" s="73">
        <f ca="1">IF(AO$2=0,0,AO$22*EXP(AO$23/($B108+273)/RGas)*(OFFSET('Composition%'!$B78,0,AO$13)*OFFSET('Composition%'!$B78,0,AO$14)))-IF(AO$2=2,0,OFFSET('Composition%'!$B78,0,AO$17)*OFFSET('Composition%'!$B78,0,AO$18)*(AO$24*EXP(-AO$25/($B108+273)/RGas)))</f>
        <v>0</v>
      </c>
      <c r="AP108" s="73">
        <f ca="1">IF(AP$2=0,0,AP$22*EXP(AP$23/($B108+273)/RGas)*(OFFSET('Composition%'!$B78,0,AP$13)*OFFSET('Composition%'!$B78,0,AP$14)))-IF(AP$2=2,0,OFFSET('Composition%'!$B78,0,AP$17)*OFFSET('Composition%'!$B78,0,AP$18)*(AP$24*EXP(-AP$25/($B108+273)/RGas)))</f>
        <v>2.7046131984304869E-12</v>
      </c>
      <c r="AQ108" s="73">
        <f ca="1">IF(AQ$2=0,0,AQ$22*EXP(AQ$23/($B108+273)/RGas)*(OFFSET('Composition%'!$B78,0,AQ$13)*OFFSET('Composition%'!$B78,0,AQ$14)))-IF(AQ$2=2,0,OFFSET('Composition%'!$B78,0,AQ$17)*OFFSET('Composition%'!$B78,0,AQ$18)*(AQ$24*EXP(-AQ$25/($B108+273)/RGas)))</f>
        <v>0</v>
      </c>
      <c r="AR108" s="73">
        <f ca="1">IF(AR$2=0,0,AR$22*EXP(AR$23/($B108+273)/RGas)*(OFFSET('Composition%'!$B78,0,AR$13)*OFFSET('Composition%'!$B78,0,AR$14)))-IF(AR$2=2,0,OFFSET('Composition%'!$B78,0,AR$17)*OFFSET('Composition%'!$B78,0,AR$18)*(AR$24*EXP(-AR$25/($B108+273)/RGas)))</f>
        <v>0</v>
      </c>
      <c r="AS108" s="73"/>
    </row>
    <row r="109" spans="1:45">
      <c r="A109" s="3">
        <f t="shared" si="23"/>
        <v>3.8499999999999943</v>
      </c>
      <c r="B109" s="60">
        <f ca="1">'Composition%'!B79</f>
        <v>414.43577754885757</v>
      </c>
      <c r="C109">
        <f t="shared" si="22"/>
        <v>30</v>
      </c>
      <c r="D109" s="4" t="e">
        <f ca="1">('Composition%'!BV79*ReactionRateK1!C109)^3</f>
        <v>#DIV/0!</v>
      </c>
      <c r="E109" s="4"/>
      <c r="F109" s="73">
        <f ca="1">IF(F$2=0,0,F$22*EXP(F$23/($B109+273)/RGas)*(OFFSET('Composition%'!$B79,0,F$13)*OFFSET('Composition%'!$B79,0,F$14)))-IF(F$2=2,0,OFFSET('Composition%'!$B79,0,F$17)*OFFSET('Composition%'!$B79,0,F$18)*(F$24*EXP(-F$25/($B109+273)/RGas)))</f>
        <v>2.1862899158819099E-3</v>
      </c>
      <c r="G109" s="73">
        <f ca="1">IF(G$2=0,0,G$22*EXP(G$23/($B109+273)/RGas)*(OFFSET('Composition%'!$B79,0,G$13)*OFFSET('Composition%'!$B79,0,G$14)))-IF(G$2=2,0,OFFSET('Composition%'!$B79,0,G$17)*OFFSET('Composition%'!$B79,0,G$18)*(G$24*EXP(-G$25/($B109+273)/RGas)))</f>
        <v>8.6982826958945146E-4</v>
      </c>
      <c r="H109" s="73">
        <f ca="1">IF(H$2=0,0,H$22*EXP(H$23/($B109+273)/RGas)*(OFFSET('Composition%'!$B79,0,H$13)*OFFSET('Composition%'!$B79,0,H$14)))-IF(H$2=2,0,OFFSET('Composition%'!$B79,0,H$17)*OFFSET('Composition%'!$B79,0,H$18)*(H$24*EXP(-H$25/($B109+273)/RGas)))</f>
        <v>-2.4164304992569166E-6</v>
      </c>
      <c r="I109" s="73">
        <f ca="1">IF(I$2=0,0,I$22*EXP(I$23/($B109+273)/RGas)*(OFFSET('Composition%'!$B79,0,I$13)*OFFSET('Composition%'!$B79,0,I$14)))-IF(I$2=2,0,OFFSET('Composition%'!$B79,0,I$17)*OFFSET('Composition%'!$B79,0,I$18)*(I$24*EXP(-I$25/($B109+273)/RGas)))</f>
        <v>4.1944676457829893E-6</v>
      </c>
      <c r="J109" s="73"/>
      <c r="K109" s="73">
        <f ca="1">IF(K$2=0,0,K$22*EXP(K$23/($B109+273)/RGas)*(OFFSET('Composition%'!$B79,0,K$13)*OFFSET('Composition%'!$B79,0,K$14)))-IF(K$2=2,0,OFFSET('Composition%'!$B79,0,K$17)*OFFSET('Composition%'!$B79,0,K$18)*(K$24*EXP(-K$25/($B109+273)/RGas)))</f>
        <v>9.0031559780262334E-3</v>
      </c>
      <c r="L109" s="73">
        <f ca="1">IF(L$2=0,0,L$22*EXP(L$23/($B109+273)/RGas)*(OFFSET('Composition%'!$B79,0,L$13)*OFFSET('Composition%'!$B79,0,L$14)))-IF(L$2=2,0,OFFSET('Composition%'!$B79,0,L$17)*OFFSET('Composition%'!$B79,0,L$18)*(L$24*EXP(-L$25/($B109+273)/RGas)))</f>
        <v>-1.8123893359678306E-3</v>
      </c>
      <c r="M109" s="73">
        <f ca="1">IF(M$2=0,0,M$22*EXP(M$23/($B109+273)/RGas)*(OFFSET('Composition%'!$B79,0,M$13)*OFFSET('Composition%'!$B79,0,M$14)))-IF(M$2=2,0,OFFSET('Composition%'!$B79,0,M$17)*OFFSET('Composition%'!$B79,0,M$18)*(M$24*EXP(-M$25/($B109+273)/RGas)))</f>
        <v>0</v>
      </c>
      <c r="N109" s="179"/>
      <c r="O109" s="73">
        <f ca="1">IF(O$2=0,0,O$22*EXP(O$23/($B109+273)/RGas)*(OFFSET('Composition%'!$B79,0,O$13)*OFFSET('Composition%'!$B79,0,O$14)))-IF(O$2=2,0,OFFSET('Composition%'!$B79,0,O$17)*OFFSET('Composition%'!$B79,0,O$18)*(O$24*EXP(-O$25/($B109+273)/RGas)))</f>
        <v>0</v>
      </c>
      <c r="P109" s="73">
        <f ca="1">IF(P$2=0,0,P$22*EXP(P$23/($B109+273)/RGas)*(OFFSET('Composition%'!$B79,0,P$13)*OFFSET('Composition%'!$B79,0,P$14)))-IF(P$2=2,0,OFFSET('Composition%'!$B79,0,P$17)*OFFSET('Composition%'!$B79,0,P$18)*(P$24*EXP(-P$25/($B109+273)/RGas)))</f>
        <v>9.6976403498653923E-3</v>
      </c>
      <c r="Q109" s="73">
        <f ca="1">IF(Q$2=0,0,Q$22*EXP(Q$23/($B109+273)/RGas)*(OFFSET('Composition%'!$B79,0,Q$13)*OFFSET('Composition%'!$B79,0,Q$14)))-IF(Q$2=2,0,OFFSET('Composition%'!$B79,0,Q$17)*OFFSET('Composition%'!$B79,0,Q$18)*(Q$24*EXP(-Q$25/($B109+273)/RGas)))</f>
        <v>8.7391255567625091E-5</v>
      </c>
      <c r="R109" s="73">
        <f ca="1">IF(R$2=0,0,R$22*EXP(R$23/($B109+273)/RGas)*(OFFSET('Composition%'!$B79,0,R$13)*OFFSET('Composition%'!$B79,0,R$14)))-IF(R$2=2,0,OFFSET('Composition%'!$B79,0,R$17)*OFFSET('Composition%'!$B79,0,R$18)*(R$24*EXP(-R$25/($B109+273)/RGas)))</f>
        <v>2.5073900206691927E-5</v>
      </c>
      <c r="S109" s="73"/>
      <c r="T109" s="73">
        <f ca="1">IF(T$2=0,0,T$22*EXP(T$23/($B109+273)/RGas)*(OFFSET('Composition%'!$B79,0,T$13)*OFFSET('Composition%'!$B79,0,T$14)))-IF(T$2=2,0,OFFSET('Composition%'!$B79,0,T$17)*OFFSET('Composition%'!$B79,0,T$18)*(T$24*EXP(-T$25/($B109+273)/RGas)))</f>
        <v>1.4336748368155654E-4</v>
      </c>
      <c r="U109" s="73">
        <f ca="1">IF(U$2=0,0,U$22*EXP(U$23/($B109+273)/RGas)*(OFFSET('Composition%'!$B79,0,U$13)*OFFSET('Composition%'!$B79,0,U$14)))-IF(U$2=2,0,OFFSET('Composition%'!$B79,0,U$17)*OFFSET('Composition%'!$B79,0,U$18)*(U$24*EXP(-U$25/($B109+273)/RGas)))</f>
        <v>1.2424653647532214E-6</v>
      </c>
      <c r="V109" s="73">
        <f ca="1">IF(V$2=0,0,V$22*EXP(V$23/($B109+273)/RGas)*(OFFSET('Composition%'!$B79,0,V$13)*OFFSET('Composition%'!$B79,0,V$14)))-IF(V$2=2,0,OFFSET('Composition%'!$B79,0,V$17)*OFFSET('Composition%'!$B79,0,V$18)*(V$24*EXP(-V$25/($B109+273)/RGas)))</f>
        <v>0</v>
      </c>
      <c r="W109" s="73">
        <f ca="1">IF(W$2=0,0,W$22*EXP(W$23/($B109+273)/RGas)*(OFFSET('Composition%'!$B79,0,W$13)*OFFSET('Composition%'!$B79,0,W$14)))-IF(W$2=2,0,OFFSET('Composition%'!$B79,0,W$17)*OFFSET('Composition%'!$B79,0,W$18)*(W$24*EXP(-W$25/($B109+273)/RGas)))</f>
        <v>0</v>
      </c>
      <c r="X109" s="73">
        <f ca="1">IF(X$2=0,0,X$22*EXP(X$23/($B109+273)/RGas)*(OFFSET('Composition%'!$B79,0,X$13)*OFFSET('Composition%'!$B79,0,X$14)))-IF(X$2=2,0,OFFSET('Composition%'!$B79,0,X$17)*OFFSET('Composition%'!$B79,0,X$18)*(X$24*EXP(-X$25/($B109+273)/RGas)))</f>
        <v>2.4982208925587241E-8</v>
      </c>
      <c r="Y109" s="73">
        <f ca="1">IF(Y$2=0,0,Y$22*EXP(Y$23/($B109+273)/RGas)*(OFFSET('Composition%'!$B79,0,Y$13)*OFFSET('Composition%'!$B79,0,Y$14)))-IF(Y$2=2,0,OFFSET('Composition%'!$B79,0,Y$17)*OFFSET('Composition%'!$B79,0,Y$18)*(Y$24*EXP(-Y$25/($B109+273)/RGas)))</f>
        <v>1.2364716608889343E-9</v>
      </c>
      <c r="Z109" s="73">
        <f ca="1">IF(Z$2=0,0,Z$22*EXP(Z$23/($B109+273)/RGas)*(OFFSET('Composition%'!$B79,0,Z$13)*OFFSET('Composition%'!$B79,0,Z$14)))-IF(Z$2=2,0,OFFSET('Composition%'!$B79,0,Z$17)*OFFSET('Composition%'!$B79,0,Z$18)*(Z$24*EXP(-Z$25/($B109+273)/RGas)))</f>
        <v>0</v>
      </c>
      <c r="AA109" s="73">
        <f ca="1">IF(AA$2=0,0,AA$22*EXP(AA$23/($B109+273)/RGas)*(OFFSET('Composition%'!$B79,0,AA$13)*OFFSET('Composition%'!$B79,0,AA$14)))-IF(AA$2=2,0,OFFSET('Composition%'!$B79,0,AA$17)*OFFSET('Composition%'!$B79,0,AA$18)*(AA$24*EXP(-AA$25/($B109+273)/RGas)))</f>
        <v>0</v>
      </c>
      <c r="AB109" s="73">
        <f ca="1">IF(AB$2=0,0,AB$22*EXP(AB$23/($B109+273)/RGas)*(OFFSET('Composition%'!$B79,0,AB$13)*OFFSET('Composition%'!$B79,0,AB$14)))-IF(AB$2=2,0,OFFSET('Composition%'!$B79,0,AB$17)*OFFSET('Composition%'!$B79,0,AB$18)*(AB$24*EXP(-AB$25/($B109+273)/RGas)))</f>
        <v>0</v>
      </c>
      <c r="AC109" s="73">
        <f ca="1">IF(AC$2=0,0,AC$22*EXP(AC$23/($B109+273)/RGas)*(OFFSET('Composition%'!$B79,0,AC$13)*OFFSET('Composition%'!$B79,0,AC$14)))-IF(AC$2=2,0,OFFSET('Composition%'!$B79,0,AC$17)*OFFSET('Composition%'!$B79,0,AC$18)*(AC$24*EXP(-AC$25/($B109+273)/RGas)))</f>
        <v>0</v>
      </c>
      <c r="AD109" s="73">
        <f ca="1">IF(AD$2=0,0,AD$22*EXP(AD$23/($B109+273)/RGas)*(OFFSET('Composition%'!$B79,0,AD$13)*OFFSET('Composition%'!$B79,0,AD$14)))-IF(AD$2=2,0,OFFSET('Composition%'!$B79,0,AD$17)*OFFSET('Composition%'!$B79,0,AD$18)*(AD$24*EXP(-AD$25/($B109+273)/RGas)))</f>
        <v>0</v>
      </c>
      <c r="AE109" s="73">
        <f ca="1">IF(AE$2=0,0,AE$22*EXP(AE$23/($B109+273)/RGas)*(OFFSET('Composition%'!$B79,0,AE$13)*OFFSET('Composition%'!$B79,0,AE$14)))-IF(AE$2=2,0,OFFSET('Composition%'!$B79,0,AE$17)*OFFSET('Composition%'!$B79,0,AE$18)*(AE$24*EXP(-AE$25/($B109+273)/RGas)))</f>
        <v>0</v>
      </c>
      <c r="AF109" s="73"/>
      <c r="AG109" s="73">
        <f ca="1">IF(AG$2=0,0,AG$22*EXP(AG$23/($B109+273)/RGas)*(OFFSET('Composition%'!$B79,0,AG$13)*OFFSET('Composition%'!$B79,0,AG$14)))-IF(AG$2=2,0,OFFSET('Composition%'!$B79,0,AG$17)*OFFSET('Composition%'!$B79,0,AG$18)*(AG$24*EXP(-AG$25/($B109+273)/RGas)))</f>
        <v>0</v>
      </c>
      <c r="AH109" s="73">
        <f ca="1">IF(AH$2=0,0,AH$22*EXP(AH$23/($B109+273)/RGas)*(OFFSET('Composition%'!$B79,0,AH$13)*OFFSET('Composition%'!$B79,0,AH$14)))-IF(AH$2=2,0,OFFSET('Composition%'!$B79,0,AH$17)*OFFSET('Composition%'!$B79,0,AH$18)*(AH$24*EXP(-AH$25/($B109+273)/RGas)))</f>
        <v>0</v>
      </c>
      <c r="AI109" s="73">
        <f ca="1">IF(AI$2=0,0,AI$22*EXP(AI$23/($B109+273)/RGas)*(OFFSET('Composition%'!$B79,0,AI$13)*OFFSET('Composition%'!$B79,0,AI$14)))-IF(AI$2=2,0,OFFSET('Composition%'!$B79,0,AI$17)*OFFSET('Composition%'!$B79,0,AI$18)*(AI$24*EXP(-AI$25/($B109+273)/RGas)))</f>
        <v>0</v>
      </c>
      <c r="AJ109" s="73">
        <f ca="1">IF(AJ$2=0,0,AJ$22*EXP(AJ$23/($B109+273)/RGas)*(OFFSET('Composition%'!$B79,0,AJ$13)*OFFSET('Composition%'!$B79,0,AJ$14)))-IF(AJ$2=2,0,OFFSET('Composition%'!$B79,0,AJ$17)*OFFSET('Composition%'!$B79,0,AJ$18)*(AJ$24*EXP(-AJ$25/($B109+273)/RGas)))</f>
        <v>0</v>
      </c>
      <c r="AK109" s="73">
        <f ca="1">IF(AK$2=0,0,AK$22*EXP(AK$23/($B109+273)/RGas)*(OFFSET('Composition%'!$B79,0,AK$13)*OFFSET('Composition%'!$B79,0,AK$14)))-IF(AK$2=2,0,OFFSET('Composition%'!$B79,0,AK$17)*OFFSET('Composition%'!$B79,0,AK$18)*(AK$24*EXP(-AK$25/($B109+273)/RGas)))</f>
        <v>0</v>
      </c>
      <c r="AL109" s="73">
        <f ca="1">IF(AL$2=0,0,AL$22*EXP(AL$23/($B109+273)/RGas)*(OFFSET('Composition%'!$B79,0,AL$13)*OFFSET('Composition%'!$B79,0,AL$14)))-IF(AL$2=2,0,OFFSET('Composition%'!$B79,0,AL$17)*OFFSET('Composition%'!$B79,0,AL$18)*(AL$24*EXP(-AL$25/($B109+273)/RGas)))</f>
        <v>0</v>
      </c>
      <c r="AM109" s="73"/>
      <c r="AN109" s="73">
        <f ca="1">IF(AN$2=0,0,AN$22*EXP(AN$23/($B109+273)/RGas)*(OFFSET('Composition%'!$B79,0,AN$13)*OFFSET('Composition%'!$B79,0,AN$14)))-IF(AN$2=2,0,OFFSET('Composition%'!$B79,0,AN$17)*OFFSET('Composition%'!$B79,0,AN$18)*(AN$24*EXP(-AN$25/($B109+273)/RGas)))</f>
        <v>0</v>
      </c>
      <c r="AO109" s="73">
        <f ca="1">IF(AO$2=0,0,AO$22*EXP(AO$23/($B109+273)/RGas)*(OFFSET('Composition%'!$B79,0,AO$13)*OFFSET('Composition%'!$B79,0,AO$14)))-IF(AO$2=2,0,OFFSET('Composition%'!$B79,0,AO$17)*OFFSET('Composition%'!$B79,0,AO$18)*(AO$24*EXP(-AO$25/($B109+273)/RGas)))</f>
        <v>0</v>
      </c>
      <c r="AP109" s="73">
        <f ca="1">IF(AP$2=0,0,AP$22*EXP(AP$23/($B109+273)/RGas)*(OFFSET('Composition%'!$B79,0,AP$13)*OFFSET('Composition%'!$B79,0,AP$14)))-IF(AP$2=2,0,OFFSET('Composition%'!$B79,0,AP$17)*OFFSET('Composition%'!$B79,0,AP$18)*(AP$24*EXP(-AP$25/($B109+273)/RGas)))</f>
        <v>2.7046644521411837E-12</v>
      </c>
      <c r="AQ109" s="73">
        <f ca="1">IF(AQ$2=0,0,AQ$22*EXP(AQ$23/($B109+273)/RGas)*(OFFSET('Composition%'!$B79,0,AQ$13)*OFFSET('Composition%'!$B79,0,AQ$14)))-IF(AQ$2=2,0,OFFSET('Composition%'!$B79,0,AQ$17)*OFFSET('Composition%'!$B79,0,AQ$18)*(AQ$24*EXP(-AQ$25/($B109+273)/RGas)))</f>
        <v>0</v>
      </c>
      <c r="AR109" s="73">
        <f ca="1">IF(AR$2=0,0,AR$22*EXP(AR$23/($B109+273)/RGas)*(OFFSET('Composition%'!$B79,0,AR$13)*OFFSET('Composition%'!$B79,0,AR$14)))-IF(AR$2=2,0,OFFSET('Composition%'!$B79,0,AR$17)*OFFSET('Composition%'!$B79,0,AR$18)*(AR$24*EXP(-AR$25/($B109+273)/RGas)))</f>
        <v>0</v>
      </c>
      <c r="AS109" s="73"/>
    </row>
    <row r="110" spans="1:45">
      <c r="A110" s="3">
        <f t="shared" si="23"/>
        <v>3.8999999999999941</v>
      </c>
      <c r="B110" s="60">
        <f ca="1">'Composition%'!B80</f>
        <v>414.44656813720957</v>
      </c>
      <c r="C110">
        <f t="shared" si="22"/>
        <v>30</v>
      </c>
      <c r="D110" s="4" t="e">
        <f ca="1">('Composition%'!BV80*ReactionRateK1!C110)^3</f>
        <v>#DIV/0!</v>
      </c>
      <c r="E110" s="4"/>
      <c r="F110" s="73">
        <f ca="1">IF(F$2=0,0,F$22*EXP(F$23/($B110+273)/RGas)*(OFFSET('Composition%'!$B80,0,F$13)*OFFSET('Composition%'!$B80,0,F$14)))-IF(F$2=2,0,OFFSET('Composition%'!$B80,0,F$17)*OFFSET('Composition%'!$B80,0,F$18)*(F$24*EXP(-F$25/($B110+273)/RGas)))</f>
        <v>2.1510057043923891E-3</v>
      </c>
      <c r="G110" s="73">
        <f ca="1">IF(G$2=0,0,G$22*EXP(G$23/($B110+273)/RGas)*(OFFSET('Composition%'!$B80,0,G$13)*OFFSET('Composition%'!$B80,0,G$14)))-IF(G$2=2,0,OFFSET('Composition%'!$B80,0,G$17)*OFFSET('Composition%'!$B80,0,G$18)*(G$24*EXP(-G$25/($B110+273)/RGas)))</f>
        <v>8.5661679448227862E-4</v>
      </c>
      <c r="H110" s="73">
        <f ca="1">IF(H$2=0,0,H$22*EXP(H$23/($B110+273)/RGas)*(OFFSET('Composition%'!$B80,0,H$13)*OFFSET('Composition%'!$B80,0,H$14)))-IF(H$2=2,0,OFFSET('Composition%'!$B80,0,H$17)*OFFSET('Composition%'!$B80,0,H$18)*(H$24*EXP(-H$25/($B110+273)/RGas)))</f>
        <v>-2.4032515948877306E-6</v>
      </c>
      <c r="I110" s="73">
        <f ca="1">IF(I$2=0,0,I$22*EXP(I$23/($B110+273)/RGas)*(OFFSET('Composition%'!$B80,0,I$13)*OFFSET('Composition%'!$B80,0,I$14)))-IF(I$2=2,0,OFFSET('Composition%'!$B80,0,I$17)*OFFSET('Composition%'!$B80,0,I$18)*(I$24*EXP(-I$25/($B110+273)/RGas)))</f>
        <v>3.9997435779053834E-6</v>
      </c>
      <c r="J110" s="73"/>
      <c r="K110" s="73">
        <f ca="1">IF(K$2=0,0,K$22*EXP(K$23/($B110+273)/RGas)*(OFFSET('Composition%'!$B80,0,K$13)*OFFSET('Composition%'!$B80,0,K$14)))-IF(K$2=2,0,OFFSET('Composition%'!$B80,0,K$17)*OFFSET('Composition%'!$B80,0,K$18)*(K$24*EXP(-K$25/($B110+273)/RGas)))</f>
        <v>8.8078031136574718E-3</v>
      </c>
      <c r="L110" s="73">
        <f ca="1">IF(L$2=0,0,L$22*EXP(L$23/($B110+273)/RGas)*(OFFSET('Composition%'!$B80,0,L$13)*OFFSET('Composition%'!$B80,0,L$14)))-IF(L$2=2,0,OFFSET('Composition%'!$B80,0,L$17)*OFFSET('Composition%'!$B80,0,L$18)*(L$24*EXP(-L$25/($B110+273)/RGas)))</f>
        <v>-1.784915906529383E-3</v>
      </c>
      <c r="M110" s="73">
        <f ca="1">IF(M$2=0,0,M$22*EXP(M$23/($B110+273)/RGas)*(OFFSET('Composition%'!$B80,0,M$13)*OFFSET('Composition%'!$B80,0,M$14)))-IF(M$2=2,0,OFFSET('Composition%'!$B80,0,M$17)*OFFSET('Composition%'!$B80,0,M$18)*(M$24*EXP(-M$25/($B110+273)/RGas)))</f>
        <v>0</v>
      </c>
      <c r="N110" s="179"/>
      <c r="O110" s="73">
        <f ca="1">IF(O$2=0,0,O$22*EXP(O$23/($B110+273)/RGas)*(OFFSET('Composition%'!$B80,0,O$13)*OFFSET('Composition%'!$B80,0,O$14)))-IF(O$2=2,0,OFFSET('Composition%'!$B80,0,O$17)*OFFSET('Composition%'!$B80,0,O$18)*(O$24*EXP(-O$25/($B110+273)/RGas)))</f>
        <v>0</v>
      </c>
      <c r="P110" s="73">
        <f ca="1">IF(P$2=0,0,P$22*EXP(P$23/($B110+273)/RGas)*(OFFSET('Composition%'!$B80,0,P$13)*OFFSET('Composition%'!$B80,0,P$14)))-IF(P$2=2,0,OFFSET('Composition%'!$B80,0,P$17)*OFFSET('Composition%'!$B80,0,P$18)*(P$24*EXP(-P$25/($B110+273)/RGas)))</f>
        <v>9.6442190566292194E-3</v>
      </c>
      <c r="Q110" s="73">
        <f ca="1">IF(Q$2=0,0,Q$22*EXP(Q$23/($B110+273)/RGas)*(OFFSET('Composition%'!$B80,0,Q$13)*OFFSET('Composition%'!$B80,0,Q$14)))-IF(Q$2=2,0,OFFSET('Composition%'!$B80,0,Q$17)*OFFSET('Composition%'!$B80,0,Q$18)*(Q$24*EXP(-Q$25/($B110+273)/RGas)))</f>
        <v>8.8349455007062048E-5</v>
      </c>
      <c r="R110" s="73">
        <f ca="1">IF(R$2=0,0,R$22*EXP(R$23/($B110+273)/RGas)*(OFFSET('Composition%'!$B80,0,R$13)*OFFSET('Composition%'!$B80,0,R$14)))-IF(R$2=2,0,OFFSET('Composition%'!$B80,0,R$17)*OFFSET('Composition%'!$B80,0,R$18)*(R$24*EXP(-R$25/($B110+273)/RGas)))</f>
        <v>2.5671852107137971E-5</v>
      </c>
      <c r="S110" s="73"/>
      <c r="T110" s="73">
        <f ca="1">IF(T$2=0,0,T$22*EXP(T$23/($B110+273)/RGas)*(OFFSET('Composition%'!$B80,0,T$13)*OFFSET('Composition%'!$B80,0,T$14)))-IF(T$2=2,0,OFFSET('Composition%'!$B80,0,T$17)*OFFSET('Composition%'!$B80,0,T$18)*(T$24*EXP(-T$25/($B110+273)/RGas)))</f>
        <v>1.3414587549762623E-4</v>
      </c>
      <c r="U110" s="73">
        <f ca="1">IF(U$2=0,0,U$22*EXP(U$23/($B110+273)/RGas)*(OFFSET('Composition%'!$B80,0,U$13)*OFFSET('Composition%'!$B80,0,U$14)))-IF(U$2=2,0,OFFSET('Composition%'!$B80,0,U$17)*OFFSET('Composition%'!$B80,0,U$18)*(U$24*EXP(-U$25/($B110+273)/RGas)))</f>
        <v>1.1279292918578242E-6</v>
      </c>
      <c r="V110" s="73">
        <f ca="1">IF(V$2=0,0,V$22*EXP(V$23/($B110+273)/RGas)*(OFFSET('Composition%'!$B80,0,V$13)*OFFSET('Composition%'!$B80,0,V$14)))-IF(V$2=2,0,OFFSET('Composition%'!$B80,0,V$17)*OFFSET('Composition%'!$B80,0,V$18)*(V$24*EXP(-V$25/($B110+273)/RGas)))</f>
        <v>0</v>
      </c>
      <c r="W110" s="73">
        <f ca="1">IF(W$2=0,0,W$22*EXP(W$23/($B110+273)/RGas)*(OFFSET('Composition%'!$B80,0,W$13)*OFFSET('Composition%'!$B80,0,W$14)))-IF(W$2=2,0,OFFSET('Composition%'!$B80,0,W$17)*OFFSET('Composition%'!$B80,0,W$18)*(W$24*EXP(-W$25/($B110+273)/RGas)))</f>
        <v>0</v>
      </c>
      <c r="X110" s="73">
        <f ca="1">IF(X$2=0,0,X$22*EXP(X$23/($B110+273)/RGas)*(OFFSET('Composition%'!$B80,0,X$13)*OFFSET('Composition%'!$B80,0,X$14)))-IF(X$2=2,0,OFFSET('Composition%'!$B80,0,X$17)*OFFSET('Composition%'!$B80,0,X$18)*(X$24*EXP(-X$25/($B110+273)/RGas)))</f>
        <v>2.4977110619910669E-8</v>
      </c>
      <c r="Y110" s="73">
        <f ca="1">IF(Y$2=0,0,Y$22*EXP(Y$23/($B110+273)/RGas)*(OFFSET('Composition%'!$B80,0,Y$13)*OFFSET('Composition%'!$B80,0,Y$14)))-IF(Y$2=2,0,OFFSET('Composition%'!$B80,0,Y$17)*OFFSET('Composition%'!$B80,0,Y$18)*(Y$24*EXP(-Y$25/($B110+273)/RGas)))</f>
        <v>1.2362193248962923E-9</v>
      </c>
      <c r="Z110" s="73">
        <f ca="1">IF(Z$2=0,0,Z$22*EXP(Z$23/($B110+273)/RGas)*(OFFSET('Composition%'!$B80,0,Z$13)*OFFSET('Composition%'!$B80,0,Z$14)))-IF(Z$2=2,0,OFFSET('Composition%'!$B80,0,Z$17)*OFFSET('Composition%'!$B80,0,Z$18)*(Z$24*EXP(-Z$25/($B110+273)/RGas)))</f>
        <v>0</v>
      </c>
      <c r="AA110" s="73">
        <f ca="1">IF(AA$2=0,0,AA$22*EXP(AA$23/($B110+273)/RGas)*(OFFSET('Composition%'!$B80,0,AA$13)*OFFSET('Composition%'!$B80,0,AA$14)))-IF(AA$2=2,0,OFFSET('Composition%'!$B80,0,AA$17)*OFFSET('Composition%'!$B80,0,AA$18)*(AA$24*EXP(-AA$25/($B110+273)/RGas)))</f>
        <v>0</v>
      </c>
      <c r="AB110" s="73">
        <f ca="1">IF(AB$2=0,0,AB$22*EXP(AB$23/($B110+273)/RGas)*(OFFSET('Composition%'!$B80,0,AB$13)*OFFSET('Composition%'!$B80,0,AB$14)))-IF(AB$2=2,0,OFFSET('Composition%'!$B80,0,AB$17)*OFFSET('Composition%'!$B80,0,AB$18)*(AB$24*EXP(-AB$25/($B110+273)/RGas)))</f>
        <v>0</v>
      </c>
      <c r="AC110" s="73">
        <f ca="1">IF(AC$2=0,0,AC$22*EXP(AC$23/($B110+273)/RGas)*(OFFSET('Composition%'!$B80,0,AC$13)*OFFSET('Composition%'!$B80,0,AC$14)))-IF(AC$2=2,0,OFFSET('Composition%'!$B80,0,AC$17)*OFFSET('Composition%'!$B80,0,AC$18)*(AC$24*EXP(-AC$25/($B110+273)/RGas)))</f>
        <v>0</v>
      </c>
      <c r="AD110" s="73">
        <f ca="1">IF(AD$2=0,0,AD$22*EXP(AD$23/($B110+273)/RGas)*(OFFSET('Composition%'!$B80,0,AD$13)*OFFSET('Composition%'!$B80,0,AD$14)))-IF(AD$2=2,0,OFFSET('Composition%'!$B80,0,AD$17)*OFFSET('Composition%'!$B80,0,AD$18)*(AD$24*EXP(-AD$25/($B110+273)/RGas)))</f>
        <v>0</v>
      </c>
      <c r="AE110" s="73">
        <f ca="1">IF(AE$2=0,0,AE$22*EXP(AE$23/($B110+273)/RGas)*(OFFSET('Composition%'!$B80,0,AE$13)*OFFSET('Composition%'!$B80,0,AE$14)))-IF(AE$2=2,0,OFFSET('Composition%'!$B80,0,AE$17)*OFFSET('Composition%'!$B80,0,AE$18)*(AE$24*EXP(-AE$25/($B110+273)/RGas)))</f>
        <v>0</v>
      </c>
      <c r="AF110" s="73"/>
      <c r="AG110" s="73">
        <f ca="1">IF(AG$2=0,0,AG$22*EXP(AG$23/($B110+273)/RGas)*(OFFSET('Composition%'!$B80,0,AG$13)*OFFSET('Composition%'!$B80,0,AG$14)))-IF(AG$2=2,0,OFFSET('Composition%'!$B80,0,AG$17)*OFFSET('Composition%'!$B80,0,AG$18)*(AG$24*EXP(-AG$25/($B110+273)/RGas)))</f>
        <v>0</v>
      </c>
      <c r="AH110" s="73">
        <f ca="1">IF(AH$2=0,0,AH$22*EXP(AH$23/($B110+273)/RGas)*(OFFSET('Composition%'!$B80,0,AH$13)*OFFSET('Composition%'!$B80,0,AH$14)))-IF(AH$2=2,0,OFFSET('Composition%'!$B80,0,AH$17)*OFFSET('Composition%'!$B80,0,AH$18)*(AH$24*EXP(-AH$25/($B110+273)/RGas)))</f>
        <v>0</v>
      </c>
      <c r="AI110" s="73">
        <f ca="1">IF(AI$2=0,0,AI$22*EXP(AI$23/($B110+273)/RGas)*(OFFSET('Composition%'!$B80,0,AI$13)*OFFSET('Composition%'!$B80,0,AI$14)))-IF(AI$2=2,0,OFFSET('Composition%'!$B80,0,AI$17)*OFFSET('Composition%'!$B80,0,AI$18)*(AI$24*EXP(-AI$25/($B110+273)/RGas)))</f>
        <v>0</v>
      </c>
      <c r="AJ110" s="73">
        <f ca="1">IF(AJ$2=0,0,AJ$22*EXP(AJ$23/($B110+273)/RGas)*(OFFSET('Composition%'!$B80,0,AJ$13)*OFFSET('Composition%'!$B80,0,AJ$14)))-IF(AJ$2=2,0,OFFSET('Composition%'!$B80,0,AJ$17)*OFFSET('Composition%'!$B80,0,AJ$18)*(AJ$24*EXP(-AJ$25/($B110+273)/RGas)))</f>
        <v>0</v>
      </c>
      <c r="AK110" s="73">
        <f ca="1">IF(AK$2=0,0,AK$22*EXP(AK$23/($B110+273)/RGas)*(OFFSET('Composition%'!$B80,0,AK$13)*OFFSET('Composition%'!$B80,0,AK$14)))-IF(AK$2=2,0,OFFSET('Composition%'!$B80,0,AK$17)*OFFSET('Composition%'!$B80,0,AK$18)*(AK$24*EXP(-AK$25/($B110+273)/RGas)))</f>
        <v>0</v>
      </c>
      <c r="AL110" s="73">
        <f ca="1">IF(AL$2=0,0,AL$22*EXP(AL$23/($B110+273)/RGas)*(OFFSET('Composition%'!$B80,0,AL$13)*OFFSET('Composition%'!$B80,0,AL$14)))-IF(AL$2=2,0,OFFSET('Composition%'!$B80,0,AL$17)*OFFSET('Composition%'!$B80,0,AL$18)*(AL$24*EXP(-AL$25/($B110+273)/RGas)))</f>
        <v>0</v>
      </c>
      <c r="AM110" s="73"/>
      <c r="AN110" s="73">
        <f ca="1">IF(AN$2=0,0,AN$22*EXP(AN$23/($B110+273)/RGas)*(OFFSET('Composition%'!$B80,0,AN$13)*OFFSET('Composition%'!$B80,0,AN$14)))-IF(AN$2=2,0,OFFSET('Composition%'!$B80,0,AN$17)*OFFSET('Composition%'!$B80,0,AN$18)*(AN$24*EXP(-AN$25/($B110+273)/RGas)))</f>
        <v>0</v>
      </c>
      <c r="AO110" s="73">
        <f ca="1">IF(AO$2=0,0,AO$22*EXP(AO$23/($B110+273)/RGas)*(OFFSET('Composition%'!$B80,0,AO$13)*OFFSET('Composition%'!$B80,0,AO$14)))-IF(AO$2=2,0,OFFSET('Composition%'!$B80,0,AO$17)*OFFSET('Composition%'!$B80,0,AO$18)*(AO$24*EXP(-AO$25/($B110+273)/RGas)))</f>
        <v>0</v>
      </c>
      <c r="AP110" s="73">
        <f ca="1">IF(AP$2=0,0,AP$22*EXP(AP$23/($B110+273)/RGas)*(OFFSET('Composition%'!$B80,0,AP$13)*OFFSET('Composition%'!$B80,0,AP$14)))-IF(AP$2=2,0,OFFSET('Composition%'!$B80,0,AP$17)*OFFSET('Composition%'!$B80,0,AP$18)*(AP$24*EXP(-AP$25/($B110+273)/RGas)))</f>
        <v>2.7047109678264125E-12</v>
      </c>
      <c r="AQ110" s="73">
        <f ca="1">IF(AQ$2=0,0,AQ$22*EXP(AQ$23/($B110+273)/RGas)*(OFFSET('Composition%'!$B80,0,AQ$13)*OFFSET('Composition%'!$B80,0,AQ$14)))-IF(AQ$2=2,0,OFFSET('Composition%'!$B80,0,AQ$17)*OFFSET('Composition%'!$B80,0,AQ$18)*(AQ$24*EXP(-AQ$25/($B110+273)/RGas)))</f>
        <v>0</v>
      </c>
      <c r="AR110" s="73">
        <f ca="1">IF(AR$2=0,0,AR$22*EXP(AR$23/($B110+273)/RGas)*(OFFSET('Composition%'!$B80,0,AR$13)*OFFSET('Composition%'!$B80,0,AR$14)))-IF(AR$2=2,0,OFFSET('Composition%'!$B80,0,AR$17)*OFFSET('Composition%'!$B80,0,AR$18)*(AR$24*EXP(-AR$25/($B110+273)/RGas)))</f>
        <v>0</v>
      </c>
      <c r="AS110" s="73"/>
    </row>
    <row r="111" spans="1:45">
      <c r="A111" s="3">
        <f t="shared" si="23"/>
        <v>3.949999999999994</v>
      </c>
      <c r="B111" s="60">
        <f ca="1">'Composition%'!B81</f>
        <v>414.45702864116845</v>
      </c>
      <c r="C111">
        <f t="shared" si="22"/>
        <v>30</v>
      </c>
      <c r="D111" s="4" t="e">
        <f ca="1">('Composition%'!BV81*ReactionRateK1!C111)^3</f>
        <v>#DIV/0!</v>
      </c>
      <c r="E111" s="4"/>
      <c r="F111" s="73">
        <f ca="1">IF(F$2=0,0,F$22*EXP(F$23/($B111+273)/RGas)*(OFFSET('Composition%'!$B81,0,F$13)*OFFSET('Composition%'!$B81,0,F$14)))-IF(F$2=2,0,OFFSET('Composition%'!$B81,0,F$17)*OFFSET('Composition%'!$B81,0,F$18)*(F$24*EXP(-F$25/($B111+273)/RGas)))</f>
        <v>2.1165624158117667E-3</v>
      </c>
      <c r="G111" s="73">
        <f ca="1">IF(G$2=0,0,G$22*EXP(G$23/($B111+273)/RGas)*(OFFSET('Composition%'!$B81,0,G$13)*OFFSET('Composition%'!$B81,0,G$14)))-IF(G$2=2,0,OFFSET('Composition%'!$B81,0,G$17)*OFFSET('Composition%'!$B81,0,G$18)*(G$24*EXP(-G$25/($B111+273)/RGas)))</f>
        <v>8.4369609934473568E-4</v>
      </c>
      <c r="H111" s="73">
        <f ca="1">IF(H$2=0,0,H$22*EXP(H$23/($B111+273)/RGas)*(OFFSET('Composition%'!$B81,0,H$13)*OFFSET('Composition%'!$B81,0,H$14)))-IF(H$2=2,0,OFFSET('Composition%'!$B81,0,H$17)*OFFSET('Composition%'!$B81,0,H$18)*(H$24*EXP(-H$25/($B111+273)/RGas)))</f>
        <v>-2.389631108861766E-6</v>
      </c>
      <c r="I111" s="73">
        <f ca="1">IF(I$2=0,0,I$22*EXP(I$23/($B111+273)/RGas)*(OFFSET('Composition%'!$B81,0,I$13)*OFFSET('Composition%'!$B81,0,I$14)))-IF(I$2=2,0,OFFSET('Composition%'!$B81,0,I$17)*OFFSET('Composition%'!$B81,0,I$18)*(I$24*EXP(-I$25/($B111+273)/RGas)))</f>
        <v>3.8077339608420057E-6</v>
      </c>
      <c r="J111" s="73"/>
      <c r="K111" s="73">
        <f ca="1">IF(K$2=0,0,K$22*EXP(K$23/($B111+273)/RGas)*(OFFSET('Composition%'!$B81,0,K$13)*OFFSET('Composition%'!$B81,0,K$14)))-IF(K$2=2,0,OFFSET('Composition%'!$B81,0,K$17)*OFFSET('Composition%'!$B81,0,K$18)*(K$24*EXP(-K$25/($B111+273)/RGas)))</f>
        <v>8.615501302707558E-3</v>
      </c>
      <c r="L111" s="73">
        <f ca="1">IF(L$2=0,0,L$22*EXP(L$23/($B111+273)/RGas)*(OFFSET('Composition%'!$B81,0,L$13)*OFFSET('Composition%'!$B81,0,L$14)))-IF(L$2=2,0,OFFSET('Composition%'!$B81,0,L$17)*OFFSET('Composition%'!$B81,0,L$18)*(L$24*EXP(-L$25/($B111+273)/RGas)))</f>
        <v>-1.7580807169858062E-3</v>
      </c>
      <c r="M111" s="73">
        <f ca="1">IF(M$2=0,0,M$22*EXP(M$23/($B111+273)/RGas)*(OFFSET('Composition%'!$B81,0,M$13)*OFFSET('Composition%'!$B81,0,M$14)))-IF(M$2=2,0,OFFSET('Composition%'!$B81,0,M$17)*OFFSET('Composition%'!$B81,0,M$18)*(M$24*EXP(-M$25/($B111+273)/RGas)))</f>
        <v>0</v>
      </c>
      <c r="N111" s="179"/>
      <c r="O111" s="73">
        <f ca="1">IF(O$2=0,0,O$22*EXP(O$23/($B111+273)/RGas)*(OFFSET('Composition%'!$B81,0,O$13)*OFFSET('Composition%'!$B81,0,O$14)))-IF(O$2=2,0,OFFSET('Composition%'!$B81,0,O$17)*OFFSET('Composition%'!$B81,0,O$18)*(O$24*EXP(-O$25/($B111+273)/RGas)))</f>
        <v>0</v>
      </c>
      <c r="P111" s="73">
        <f ca="1">IF(P$2=0,0,P$22*EXP(P$23/($B111+273)/RGas)*(OFFSET('Composition%'!$B81,0,P$13)*OFFSET('Composition%'!$B81,0,P$14)))-IF(P$2=2,0,OFFSET('Composition%'!$B81,0,P$17)*OFFSET('Composition%'!$B81,0,P$18)*(P$24*EXP(-P$25/($B111+273)/RGas)))</f>
        <v>9.5890667989707527E-3</v>
      </c>
      <c r="Q111" s="73">
        <f ca="1">IF(Q$2=0,0,Q$22*EXP(Q$23/($B111+273)/RGas)*(OFFSET('Composition%'!$B81,0,Q$13)*OFFSET('Composition%'!$B81,0,Q$14)))-IF(Q$2=2,0,OFFSET('Composition%'!$B81,0,Q$17)*OFFSET('Composition%'!$B81,0,Q$18)*(Q$24*EXP(-Q$25/($B111+273)/RGas)))</f>
        <v>8.9290972540708469E-5</v>
      </c>
      <c r="R111" s="73">
        <f ca="1">IF(R$2=0,0,R$22*EXP(R$23/($B111+273)/RGas)*(OFFSET('Composition%'!$B81,0,R$13)*OFFSET('Composition%'!$B81,0,R$14)))-IF(R$2=2,0,OFFSET('Composition%'!$B81,0,R$17)*OFFSET('Composition%'!$B81,0,R$18)*(R$24*EXP(-R$25/($B111+273)/RGas)))</f>
        <v>2.6271214928649615E-5</v>
      </c>
      <c r="S111" s="73"/>
      <c r="T111" s="73">
        <f ca="1">IF(T$2=0,0,T$22*EXP(T$23/($B111+273)/RGas)*(OFFSET('Composition%'!$B81,0,T$13)*OFFSET('Composition%'!$B81,0,T$14)))-IF(T$2=2,0,OFFSET('Composition%'!$B81,0,T$17)*OFFSET('Composition%'!$B81,0,T$18)*(T$24*EXP(-T$25/($B111+273)/RGas)))</f>
        <v>1.2552507275316881E-4</v>
      </c>
      <c r="U111" s="73">
        <f ca="1">IF(U$2=0,0,U$22*EXP(U$23/($B111+273)/RGas)*(OFFSET('Composition%'!$B81,0,U$13)*OFFSET('Composition%'!$B81,0,U$14)))-IF(U$2=2,0,OFFSET('Composition%'!$B81,0,U$17)*OFFSET('Composition%'!$B81,0,U$18)*(U$24*EXP(-U$25/($B111+273)/RGas)))</f>
        <v>1.0239862960987917E-6</v>
      </c>
      <c r="V111" s="73">
        <f ca="1">IF(V$2=0,0,V$22*EXP(V$23/($B111+273)/RGas)*(OFFSET('Composition%'!$B81,0,V$13)*OFFSET('Composition%'!$B81,0,V$14)))-IF(V$2=2,0,OFFSET('Composition%'!$B81,0,V$17)*OFFSET('Composition%'!$B81,0,V$18)*(V$24*EXP(-V$25/($B111+273)/RGas)))</f>
        <v>0</v>
      </c>
      <c r="W111" s="73">
        <f ca="1">IF(W$2=0,0,W$22*EXP(W$23/($B111+273)/RGas)*(OFFSET('Composition%'!$B81,0,W$13)*OFFSET('Composition%'!$B81,0,W$14)))-IF(W$2=2,0,OFFSET('Composition%'!$B81,0,W$17)*OFFSET('Composition%'!$B81,0,W$18)*(W$24*EXP(-W$25/($B111+273)/RGas)))</f>
        <v>0</v>
      </c>
      <c r="X111" s="73">
        <f ca="1">IF(X$2=0,0,X$22*EXP(X$23/($B111+273)/RGas)*(OFFSET('Composition%'!$B81,0,X$13)*OFFSET('Composition%'!$B81,0,X$14)))-IF(X$2=2,0,OFFSET('Composition%'!$B81,0,X$17)*OFFSET('Composition%'!$B81,0,X$18)*(X$24*EXP(-X$25/($B111+273)/RGas)))</f>
        <v>2.4972341407730691E-8</v>
      </c>
      <c r="Y111" s="73">
        <f ca="1">IF(Y$2=0,0,Y$22*EXP(Y$23/($B111+273)/RGas)*(OFFSET('Composition%'!$B81,0,Y$13)*OFFSET('Composition%'!$B81,0,Y$14)))-IF(Y$2=2,0,OFFSET('Composition%'!$B81,0,Y$17)*OFFSET('Composition%'!$B81,0,Y$18)*(Y$24*EXP(-Y$25/($B111+273)/RGas)))</f>
        <v>1.2359832770863138E-9</v>
      </c>
      <c r="Z111" s="73">
        <f ca="1">IF(Z$2=0,0,Z$22*EXP(Z$23/($B111+273)/RGas)*(OFFSET('Composition%'!$B81,0,Z$13)*OFFSET('Composition%'!$B81,0,Z$14)))-IF(Z$2=2,0,OFFSET('Composition%'!$B81,0,Z$17)*OFFSET('Composition%'!$B81,0,Z$18)*(Z$24*EXP(-Z$25/($B111+273)/RGas)))</f>
        <v>0</v>
      </c>
      <c r="AA111" s="73">
        <f ca="1">IF(AA$2=0,0,AA$22*EXP(AA$23/($B111+273)/RGas)*(OFFSET('Composition%'!$B81,0,AA$13)*OFFSET('Composition%'!$B81,0,AA$14)))-IF(AA$2=2,0,OFFSET('Composition%'!$B81,0,AA$17)*OFFSET('Composition%'!$B81,0,AA$18)*(AA$24*EXP(-AA$25/($B111+273)/RGas)))</f>
        <v>0</v>
      </c>
      <c r="AB111" s="73">
        <f ca="1">IF(AB$2=0,0,AB$22*EXP(AB$23/($B111+273)/RGas)*(OFFSET('Composition%'!$B81,0,AB$13)*OFFSET('Composition%'!$B81,0,AB$14)))-IF(AB$2=2,0,OFFSET('Composition%'!$B81,0,AB$17)*OFFSET('Composition%'!$B81,0,AB$18)*(AB$24*EXP(-AB$25/($B111+273)/RGas)))</f>
        <v>0</v>
      </c>
      <c r="AC111" s="73">
        <f ca="1">IF(AC$2=0,0,AC$22*EXP(AC$23/($B111+273)/RGas)*(OFFSET('Composition%'!$B81,0,AC$13)*OFFSET('Composition%'!$B81,0,AC$14)))-IF(AC$2=2,0,OFFSET('Composition%'!$B81,0,AC$17)*OFFSET('Composition%'!$B81,0,AC$18)*(AC$24*EXP(-AC$25/($B111+273)/RGas)))</f>
        <v>0</v>
      </c>
      <c r="AD111" s="73">
        <f ca="1">IF(AD$2=0,0,AD$22*EXP(AD$23/($B111+273)/RGas)*(OFFSET('Composition%'!$B81,0,AD$13)*OFFSET('Composition%'!$B81,0,AD$14)))-IF(AD$2=2,0,OFFSET('Composition%'!$B81,0,AD$17)*OFFSET('Composition%'!$B81,0,AD$18)*(AD$24*EXP(-AD$25/($B111+273)/RGas)))</f>
        <v>0</v>
      </c>
      <c r="AE111" s="73">
        <f ca="1">IF(AE$2=0,0,AE$22*EXP(AE$23/($B111+273)/RGas)*(OFFSET('Composition%'!$B81,0,AE$13)*OFFSET('Composition%'!$B81,0,AE$14)))-IF(AE$2=2,0,OFFSET('Composition%'!$B81,0,AE$17)*OFFSET('Composition%'!$B81,0,AE$18)*(AE$24*EXP(-AE$25/($B111+273)/RGas)))</f>
        <v>0</v>
      </c>
      <c r="AF111" s="73"/>
      <c r="AG111" s="73">
        <f ca="1">IF(AG$2=0,0,AG$22*EXP(AG$23/($B111+273)/RGas)*(OFFSET('Composition%'!$B81,0,AG$13)*OFFSET('Composition%'!$B81,0,AG$14)))-IF(AG$2=2,0,OFFSET('Composition%'!$B81,0,AG$17)*OFFSET('Composition%'!$B81,0,AG$18)*(AG$24*EXP(-AG$25/($B111+273)/RGas)))</f>
        <v>0</v>
      </c>
      <c r="AH111" s="73">
        <f ca="1">IF(AH$2=0,0,AH$22*EXP(AH$23/($B111+273)/RGas)*(OFFSET('Composition%'!$B81,0,AH$13)*OFFSET('Composition%'!$B81,0,AH$14)))-IF(AH$2=2,0,OFFSET('Composition%'!$B81,0,AH$17)*OFFSET('Composition%'!$B81,0,AH$18)*(AH$24*EXP(-AH$25/($B111+273)/RGas)))</f>
        <v>0</v>
      </c>
      <c r="AI111" s="73">
        <f ca="1">IF(AI$2=0,0,AI$22*EXP(AI$23/($B111+273)/RGas)*(OFFSET('Composition%'!$B81,0,AI$13)*OFFSET('Composition%'!$B81,0,AI$14)))-IF(AI$2=2,0,OFFSET('Composition%'!$B81,0,AI$17)*OFFSET('Composition%'!$B81,0,AI$18)*(AI$24*EXP(-AI$25/($B111+273)/RGas)))</f>
        <v>0</v>
      </c>
      <c r="AJ111" s="73">
        <f ca="1">IF(AJ$2=0,0,AJ$22*EXP(AJ$23/($B111+273)/RGas)*(OFFSET('Composition%'!$B81,0,AJ$13)*OFFSET('Composition%'!$B81,0,AJ$14)))-IF(AJ$2=2,0,OFFSET('Composition%'!$B81,0,AJ$17)*OFFSET('Composition%'!$B81,0,AJ$18)*(AJ$24*EXP(-AJ$25/($B111+273)/RGas)))</f>
        <v>0</v>
      </c>
      <c r="AK111" s="73">
        <f ca="1">IF(AK$2=0,0,AK$22*EXP(AK$23/($B111+273)/RGas)*(OFFSET('Composition%'!$B81,0,AK$13)*OFFSET('Composition%'!$B81,0,AK$14)))-IF(AK$2=2,0,OFFSET('Composition%'!$B81,0,AK$17)*OFFSET('Composition%'!$B81,0,AK$18)*(AK$24*EXP(-AK$25/($B111+273)/RGas)))</f>
        <v>0</v>
      </c>
      <c r="AL111" s="73">
        <f ca="1">IF(AL$2=0,0,AL$22*EXP(AL$23/($B111+273)/RGas)*(OFFSET('Composition%'!$B81,0,AL$13)*OFFSET('Composition%'!$B81,0,AL$14)))-IF(AL$2=2,0,OFFSET('Composition%'!$B81,0,AL$17)*OFFSET('Composition%'!$B81,0,AL$18)*(AL$24*EXP(-AL$25/($B111+273)/RGas)))</f>
        <v>0</v>
      </c>
      <c r="AM111" s="73"/>
      <c r="AN111" s="73">
        <f ca="1">IF(AN$2=0,0,AN$22*EXP(AN$23/($B111+273)/RGas)*(OFFSET('Composition%'!$B81,0,AN$13)*OFFSET('Composition%'!$B81,0,AN$14)))-IF(AN$2=2,0,OFFSET('Composition%'!$B81,0,AN$17)*OFFSET('Composition%'!$B81,0,AN$18)*(AN$24*EXP(-AN$25/($B111+273)/RGas)))</f>
        <v>0</v>
      </c>
      <c r="AO111" s="73">
        <f ca="1">IF(AO$2=0,0,AO$22*EXP(AO$23/($B111+273)/RGas)*(OFFSET('Composition%'!$B81,0,AO$13)*OFFSET('Composition%'!$B81,0,AO$14)))-IF(AO$2=2,0,OFFSET('Composition%'!$B81,0,AO$17)*OFFSET('Composition%'!$B81,0,AO$18)*(AO$24*EXP(-AO$25/($B111+273)/RGas)))</f>
        <v>0</v>
      </c>
      <c r="AP111" s="73">
        <f ca="1">IF(AP$2=0,0,AP$22*EXP(AP$23/($B111+273)/RGas)*(OFFSET('Composition%'!$B81,0,AP$13)*OFFSET('Composition%'!$B81,0,AP$14)))-IF(AP$2=2,0,OFFSET('Composition%'!$B81,0,AP$17)*OFFSET('Composition%'!$B81,0,AP$18)*(AP$24*EXP(-AP$25/($B111+273)/RGas)))</f>
        <v>2.7047531840475913E-12</v>
      </c>
      <c r="AQ111" s="73">
        <f ca="1">IF(AQ$2=0,0,AQ$22*EXP(AQ$23/($B111+273)/RGas)*(OFFSET('Composition%'!$B81,0,AQ$13)*OFFSET('Composition%'!$B81,0,AQ$14)))-IF(AQ$2=2,0,OFFSET('Composition%'!$B81,0,AQ$17)*OFFSET('Composition%'!$B81,0,AQ$18)*(AQ$24*EXP(-AQ$25/($B111+273)/RGas)))</f>
        <v>0</v>
      </c>
      <c r="AR111" s="73">
        <f ca="1">IF(AR$2=0,0,AR$22*EXP(AR$23/($B111+273)/RGas)*(OFFSET('Composition%'!$B81,0,AR$13)*OFFSET('Composition%'!$B81,0,AR$14)))-IF(AR$2=2,0,OFFSET('Composition%'!$B81,0,AR$17)*OFFSET('Composition%'!$B81,0,AR$18)*(AR$24*EXP(-AR$25/($B111+273)/RGas)))</f>
        <v>0</v>
      </c>
      <c r="AS111" s="73"/>
    </row>
    <row r="112" spans="1:45">
      <c r="A112" s="3">
        <f t="shared" si="23"/>
        <v>3.9999999999999938</v>
      </c>
      <c r="B112" s="60">
        <f ca="1">'Composition%'!B82</f>
        <v>414.46718431467258</v>
      </c>
      <c r="C112">
        <f t="shared" ref="C112:C140" si="24">C111</f>
        <v>30</v>
      </c>
      <c r="D112" s="4" t="e">
        <f ca="1">('Composition%'!BV82*ReactionRateK1!C112)^3</f>
        <v>#DIV/0!</v>
      </c>
      <c r="E112" s="4"/>
      <c r="F112" s="73">
        <f ca="1">IF(F$2=0,0,F$22*EXP(F$23/($B112+273)/RGas)*(OFFSET('Composition%'!$B82,0,F$13)*OFFSET('Composition%'!$B82,0,F$14)))-IF(F$2=2,0,OFFSET('Composition%'!$B82,0,F$17)*OFFSET('Composition%'!$B82,0,F$18)*(F$24*EXP(-F$25/($B112+273)/RGas)))</f>
        <v>2.0829343545593461E-3</v>
      </c>
      <c r="G112" s="73">
        <f ca="1">IF(G$2=0,0,G$22*EXP(G$23/($B112+273)/RGas)*(OFFSET('Composition%'!$B82,0,G$13)*OFFSET('Composition%'!$B82,0,G$14)))-IF(G$2=2,0,OFFSET('Composition%'!$B82,0,G$17)*OFFSET('Composition%'!$B82,0,G$18)*(G$24*EXP(-G$25/($B112+273)/RGas)))</f>
        <v>8.3105781365065061E-4</v>
      </c>
      <c r="H112" s="73">
        <f ca="1">IF(H$2=0,0,H$22*EXP(H$23/($B112+273)/RGas)*(OFFSET('Composition%'!$B82,0,H$13)*OFFSET('Composition%'!$B82,0,H$14)))-IF(H$2=2,0,OFFSET('Composition%'!$B82,0,H$17)*OFFSET('Composition%'!$B82,0,H$18)*(H$24*EXP(-H$25/($B112+273)/RGas)))</f>
        <v>-2.3755989221529821E-6</v>
      </c>
      <c r="I112" s="73">
        <f ca="1">IF(I$2=0,0,I$22*EXP(I$23/($B112+273)/RGas)*(OFFSET('Composition%'!$B82,0,I$13)*OFFSET('Composition%'!$B82,0,I$14)))-IF(I$2=2,0,OFFSET('Composition%'!$B82,0,I$17)*OFFSET('Composition%'!$B82,0,I$18)*(I$24*EXP(-I$25/($B112+273)/RGas)))</f>
        <v>3.6195710827189276E-6</v>
      </c>
      <c r="J112" s="73"/>
      <c r="K112" s="73">
        <f ca="1">IF(K$2=0,0,K$22*EXP(K$23/($B112+273)/RGas)*(OFFSET('Composition%'!$B82,0,K$13)*OFFSET('Composition%'!$B82,0,K$14)))-IF(K$2=2,0,OFFSET('Composition%'!$B82,0,K$17)*OFFSET('Composition%'!$B82,0,K$18)*(K$24*EXP(-K$25/($B112+273)/RGas)))</f>
        <v>8.4262276891727602E-3</v>
      </c>
      <c r="L112" s="73">
        <f ca="1">IF(L$2=0,0,L$22*EXP(L$23/($B112+273)/RGas)*(OFFSET('Composition%'!$B82,0,L$13)*OFFSET('Composition%'!$B82,0,L$14)))-IF(L$2=2,0,OFFSET('Composition%'!$B82,0,L$17)*OFFSET('Composition%'!$B82,0,L$18)*(L$24*EXP(-L$25/($B112+273)/RGas)))</f>
        <v>-1.731867085127301E-3</v>
      </c>
      <c r="M112" s="73">
        <f ca="1">IF(M$2=0,0,M$22*EXP(M$23/($B112+273)/RGas)*(OFFSET('Composition%'!$B82,0,M$13)*OFFSET('Composition%'!$B82,0,M$14)))-IF(M$2=2,0,OFFSET('Composition%'!$B82,0,M$17)*OFFSET('Composition%'!$B82,0,M$18)*(M$24*EXP(-M$25/($B112+273)/RGas)))</f>
        <v>0</v>
      </c>
      <c r="N112" s="179"/>
      <c r="O112" s="73">
        <f ca="1">IF(O$2=0,0,O$22*EXP(O$23/($B112+273)/RGas)*(OFFSET('Composition%'!$B82,0,O$13)*OFFSET('Composition%'!$B82,0,O$14)))-IF(O$2=2,0,OFFSET('Composition%'!$B82,0,O$17)*OFFSET('Composition%'!$B82,0,O$18)*(O$24*EXP(-O$25/($B112+273)/RGas)))</f>
        <v>0</v>
      </c>
      <c r="P112" s="73">
        <f ca="1">IF(P$2=0,0,P$22*EXP(P$23/($B112+273)/RGas)*(OFFSET('Composition%'!$B82,0,P$13)*OFFSET('Composition%'!$B82,0,P$14)))-IF(P$2=2,0,OFFSET('Composition%'!$B82,0,P$17)*OFFSET('Composition%'!$B82,0,P$18)*(P$24*EXP(-P$25/($B112+273)/RGas)))</f>
        <v>9.5323006615154367E-3</v>
      </c>
      <c r="Q112" s="73">
        <f ca="1">IF(Q$2=0,0,Q$22*EXP(Q$23/($B112+273)/RGas)*(OFFSET('Composition%'!$B82,0,Q$13)*OFFSET('Composition%'!$B82,0,Q$14)))-IF(Q$2=2,0,OFFSET('Composition%'!$B82,0,Q$17)*OFFSET('Composition%'!$B82,0,Q$18)*(Q$24*EXP(-Q$25/($B112+273)/RGas)))</f>
        <v>9.0215805235943153E-5</v>
      </c>
      <c r="R112" s="73">
        <f ca="1">IF(R$2=0,0,R$22*EXP(R$23/($B112+273)/RGas)*(OFFSET('Composition%'!$B82,0,R$13)*OFFSET('Composition%'!$B82,0,R$14)))-IF(R$2=2,0,OFFSET('Composition%'!$B82,0,R$17)*OFFSET('Composition%'!$B82,0,R$18)*(R$24*EXP(-R$25/($B112+273)/RGas)))</f>
        <v>2.6871759421501694E-5</v>
      </c>
      <c r="S112" s="73"/>
      <c r="T112" s="73">
        <f ca="1">IF(T$2=0,0,T$22*EXP(T$23/($B112+273)/RGas)*(OFFSET('Composition%'!$B82,0,T$13)*OFFSET('Composition%'!$B82,0,T$14)))-IF(T$2=2,0,OFFSET('Composition%'!$B82,0,T$17)*OFFSET('Composition%'!$B82,0,T$18)*(T$24*EXP(-T$25/($B112+273)/RGas)))</f>
        <v>1.1746605715061474E-4</v>
      </c>
      <c r="U112" s="73">
        <f ca="1">IF(U$2=0,0,U$22*EXP(U$23/($B112+273)/RGas)*(OFFSET('Composition%'!$B82,0,U$13)*OFFSET('Composition%'!$B82,0,U$14)))-IF(U$2=2,0,OFFSET('Composition%'!$B82,0,U$17)*OFFSET('Composition%'!$B82,0,U$18)*(U$24*EXP(-U$25/($B112+273)/RGas)))</f>
        <v>9.2965144266908912E-7</v>
      </c>
      <c r="V112" s="73">
        <f ca="1">IF(V$2=0,0,V$22*EXP(V$23/($B112+273)/RGas)*(OFFSET('Composition%'!$B82,0,V$13)*OFFSET('Composition%'!$B82,0,V$14)))-IF(V$2=2,0,OFFSET('Composition%'!$B82,0,V$17)*OFFSET('Composition%'!$B82,0,V$18)*(V$24*EXP(-V$25/($B112+273)/RGas)))</f>
        <v>0</v>
      </c>
      <c r="W112" s="73">
        <f ca="1">IF(W$2=0,0,W$22*EXP(W$23/($B112+273)/RGas)*(OFFSET('Composition%'!$B82,0,W$13)*OFFSET('Composition%'!$B82,0,W$14)))-IF(W$2=2,0,OFFSET('Composition%'!$B82,0,W$17)*OFFSET('Composition%'!$B82,0,W$18)*(W$24*EXP(-W$25/($B112+273)/RGas)))</f>
        <v>0</v>
      </c>
      <c r="X112" s="73">
        <f ca="1">IF(X$2=0,0,X$22*EXP(X$23/($B112+273)/RGas)*(OFFSET('Composition%'!$B82,0,X$13)*OFFSET('Composition%'!$B82,0,X$14)))-IF(X$2=2,0,OFFSET('Composition%'!$B82,0,X$17)*OFFSET('Composition%'!$B82,0,X$18)*(X$24*EXP(-X$25/($B112+273)/RGas)))</f>
        <v>2.4967879736988617E-8</v>
      </c>
      <c r="Y112" s="73">
        <f ca="1">IF(Y$2=0,0,Y$22*EXP(Y$23/($B112+273)/RGas)*(OFFSET('Composition%'!$B82,0,Y$13)*OFFSET('Composition%'!$B82,0,Y$14)))-IF(Y$2=2,0,OFFSET('Composition%'!$B82,0,Y$17)*OFFSET('Composition%'!$B82,0,Y$18)*(Y$24*EXP(-Y$25/($B112+273)/RGas)))</f>
        <v>1.235762450759498E-9</v>
      </c>
      <c r="Z112" s="73">
        <f ca="1">IF(Z$2=0,0,Z$22*EXP(Z$23/($B112+273)/RGas)*(OFFSET('Composition%'!$B82,0,Z$13)*OFFSET('Composition%'!$B82,0,Z$14)))-IF(Z$2=2,0,OFFSET('Composition%'!$B82,0,Z$17)*OFFSET('Composition%'!$B82,0,Z$18)*(Z$24*EXP(-Z$25/($B112+273)/RGas)))</f>
        <v>0</v>
      </c>
      <c r="AA112" s="73">
        <f ca="1">IF(AA$2=0,0,AA$22*EXP(AA$23/($B112+273)/RGas)*(OFFSET('Composition%'!$B82,0,AA$13)*OFFSET('Composition%'!$B82,0,AA$14)))-IF(AA$2=2,0,OFFSET('Composition%'!$B82,0,AA$17)*OFFSET('Composition%'!$B82,0,AA$18)*(AA$24*EXP(-AA$25/($B112+273)/RGas)))</f>
        <v>0</v>
      </c>
      <c r="AB112" s="73">
        <f ca="1">IF(AB$2=0,0,AB$22*EXP(AB$23/($B112+273)/RGas)*(OFFSET('Composition%'!$B82,0,AB$13)*OFFSET('Composition%'!$B82,0,AB$14)))-IF(AB$2=2,0,OFFSET('Composition%'!$B82,0,AB$17)*OFFSET('Composition%'!$B82,0,AB$18)*(AB$24*EXP(-AB$25/($B112+273)/RGas)))</f>
        <v>0</v>
      </c>
      <c r="AC112" s="73">
        <f ca="1">IF(AC$2=0,0,AC$22*EXP(AC$23/($B112+273)/RGas)*(OFFSET('Composition%'!$B82,0,AC$13)*OFFSET('Composition%'!$B82,0,AC$14)))-IF(AC$2=2,0,OFFSET('Composition%'!$B82,0,AC$17)*OFFSET('Composition%'!$B82,0,AC$18)*(AC$24*EXP(-AC$25/($B112+273)/RGas)))</f>
        <v>0</v>
      </c>
      <c r="AD112" s="73">
        <f ca="1">IF(AD$2=0,0,AD$22*EXP(AD$23/($B112+273)/RGas)*(OFFSET('Composition%'!$B82,0,AD$13)*OFFSET('Composition%'!$B82,0,AD$14)))-IF(AD$2=2,0,OFFSET('Composition%'!$B82,0,AD$17)*OFFSET('Composition%'!$B82,0,AD$18)*(AD$24*EXP(-AD$25/($B112+273)/RGas)))</f>
        <v>0</v>
      </c>
      <c r="AE112" s="73">
        <f ca="1">IF(AE$2=0,0,AE$22*EXP(AE$23/($B112+273)/RGas)*(OFFSET('Composition%'!$B82,0,AE$13)*OFFSET('Composition%'!$B82,0,AE$14)))-IF(AE$2=2,0,OFFSET('Composition%'!$B82,0,AE$17)*OFFSET('Composition%'!$B82,0,AE$18)*(AE$24*EXP(-AE$25/($B112+273)/RGas)))</f>
        <v>0</v>
      </c>
      <c r="AF112" s="73"/>
      <c r="AG112" s="73">
        <f ca="1">IF(AG$2=0,0,AG$22*EXP(AG$23/($B112+273)/RGas)*(OFFSET('Composition%'!$B82,0,AG$13)*OFFSET('Composition%'!$B82,0,AG$14)))-IF(AG$2=2,0,OFFSET('Composition%'!$B82,0,AG$17)*OFFSET('Composition%'!$B82,0,AG$18)*(AG$24*EXP(-AG$25/($B112+273)/RGas)))</f>
        <v>0</v>
      </c>
      <c r="AH112" s="73">
        <f ca="1">IF(AH$2=0,0,AH$22*EXP(AH$23/($B112+273)/RGas)*(OFFSET('Composition%'!$B82,0,AH$13)*OFFSET('Composition%'!$B82,0,AH$14)))-IF(AH$2=2,0,OFFSET('Composition%'!$B82,0,AH$17)*OFFSET('Composition%'!$B82,0,AH$18)*(AH$24*EXP(-AH$25/($B112+273)/RGas)))</f>
        <v>0</v>
      </c>
      <c r="AI112" s="73">
        <f ca="1">IF(AI$2=0,0,AI$22*EXP(AI$23/($B112+273)/RGas)*(OFFSET('Composition%'!$B82,0,AI$13)*OFFSET('Composition%'!$B82,0,AI$14)))-IF(AI$2=2,0,OFFSET('Composition%'!$B82,0,AI$17)*OFFSET('Composition%'!$B82,0,AI$18)*(AI$24*EXP(-AI$25/($B112+273)/RGas)))</f>
        <v>0</v>
      </c>
      <c r="AJ112" s="73">
        <f ca="1">IF(AJ$2=0,0,AJ$22*EXP(AJ$23/($B112+273)/RGas)*(OFFSET('Composition%'!$B82,0,AJ$13)*OFFSET('Composition%'!$B82,0,AJ$14)))-IF(AJ$2=2,0,OFFSET('Composition%'!$B82,0,AJ$17)*OFFSET('Composition%'!$B82,0,AJ$18)*(AJ$24*EXP(-AJ$25/($B112+273)/RGas)))</f>
        <v>0</v>
      </c>
      <c r="AK112" s="73">
        <f ca="1">IF(AK$2=0,0,AK$22*EXP(AK$23/($B112+273)/RGas)*(OFFSET('Composition%'!$B82,0,AK$13)*OFFSET('Composition%'!$B82,0,AK$14)))-IF(AK$2=2,0,OFFSET('Composition%'!$B82,0,AK$17)*OFFSET('Composition%'!$B82,0,AK$18)*(AK$24*EXP(-AK$25/($B112+273)/RGas)))</f>
        <v>0</v>
      </c>
      <c r="AL112" s="73">
        <f ca="1">IF(AL$2=0,0,AL$22*EXP(AL$23/($B112+273)/RGas)*(OFFSET('Composition%'!$B82,0,AL$13)*OFFSET('Composition%'!$B82,0,AL$14)))-IF(AL$2=2,0,OFFSET('Composition%'!$B82,0,AL$17)*OFFSET('Composition%'!$B82,0,AL$18)*(AL$24*EXP(-AL$25/($B112+273)/RGas)))</f>
        <v>0</v>
      </c>
      <c r="AM112" s="73"/>
      <c r="AN112" s="73">
        <f ca="1">IF(AN$2=0,0,AN$22*EXP(AN$23/($B112+273)/RGas)*(OFFSET('Composition%'!$B82,0,AN$13)*OFFSET('Composition%'!$B82,0,AN$14)))-IF(AN$2=2,0,OFFSET('Composition%'!$B82,0,AN$17)*OFFSET('Composition%'!$B82,0,AN$18)*(AN$24*EXP(-AN$25/($B112+273)/RGas)))</f>
        <v>0</v>
      </c>
      <c r="AO112" s="73">
        <f ca="1">IF(AO$2=0,0,AO$22*EXP(AO$23/($B112+273)/RGas)*(OFFSET('Composition%'!$B82,0,AO$13)*OFFSET('Composition%'!$B82,0,AO$14)))-IF(AO$2=2,0,OFFSET('Composition%'!$B82,0,AO$17)*OFFSET('Composition%'!$B82,0,AO$18)*(AO$24*EXP(-AO$25/($B112+273)/RGas)))</f>
        <v>0</v>
      </c>
      <c r="AP112" s="73">
        <f ca="1">IF(AP$2=0,0,AP$22*EXP(AP$23/($B112+273)/RGas)*(OFFSET('Composition%'!$B82,0,AP$13)*OFFSET('Composition%'!$B82,0,AP$14)))-IF(AP$2=2,0,OFFSET('Composition%'!$B82,0,AP$17)*OFFSET('Composition%'!$B82,0,AP$18)*(AP$24*EXP(-AP$25/($B112+273)/RGas)))</f>
        <v>2.7047914985397809E-12</v>
      </c>
      <c r="AQ112" s="73">
        <f ca="1">IF(AQ$2=0,0,AQ$22*EXP(AQ$23/($B112+273)/RGas)*(OFFSET('Composition%'!$B82,0,AQ$13)*OFFSET('Composition%'!$B82,0,AQ$14)))-IF(AQ$2=2,0,OFFSET('Composition%'!$B82,0,AQ$17)*OFFSET('Composition%'!$B82,0,AQ$18)*(AQ$24*EXP(-AQ$25/($B112+273)/RGas)))</f>
        <v>0</v>
      </c>
      <c r="AR112" s="73">
        <f ca="1">IF(AR$2=0,0,AR$22*EXP(AR$23/($B112+273)/RGas)*(OFFSET('Composition%'!$B82,0,AR$13)*OFFSET('Composition%'!$B82,0,AR$14)))-IF(AR$2=2,0,OFFSET('Composition%'!$B82,0,AR$17)*OFFSET('Composition%'!$B82,0,AR$18)*(AR$24*EXP(-AR$25/($B112+273)/RGas)))</f>
        <v>0</v>
      </c>
      <c r="AS112" s="73"/>
    </row>
    <row r="113" spans="1:45">
      <c r="A113" s="3">
        <f t="shared" si="23"/>
        <v>4.0499999999999936</v>
      </c>
      <c r="B113" s="60">
        <f ca="1">'Composition%'!B83</f>
        <v>414.47705864321784</v>
      </c>
      <c r="C113">
        <f t="shared" si="24"/>
        <v>30</v>
      </c>
      <c r="D113" s="4" t="e">
        <f ca="1">('Composition%'!BV83*ReactionRateK1!C113)^3</f>
        <v>#DIV/0!</v>
      </c>
      <c r="E113" s="4"/>
      <c r="F113" s="73">
        <f ca="1">IF(F$2=0,0,F$22*EXP(F$23/($B113+273)/RGas)*(OFFSET('Composition%'!$B83,0,F$13)*OFFSET('Composition%'!$B83,0,F$14)))-IF(F$2=2,0,OFFSET('Composition%'!$B83,0,F$17)*OFFSET('Composition%'!$B83,0,F$18)*(F$24*EXP(-F$25/($B113+273)/RGas)))</f>
        <v>2.0500966771818774E-3</v>
      </c>
      <c r="G113" s="73">
        <f ca="1">IF(G$2=0,0,G$22*EXP(G$23/($B113+273)/RGas)*(OFFSET('Composition%'!$B83,0,G$13)*OFFSET('Composition%'!$B83,0,G$14)))-IF(G$2=2,0,OFFSET('Composition%'!$B83,0,G$17)*OFFSET('Composition%'!$B83,0,G$18)*(G$24*EXP(-G$25/($B113+273)/RGas)))</f>
        <v>8.1869383802453757E-4</v>
      </c>
      <c r="H113" s="73">
        <f ca="1">IF(H$2=0,0,H$22*EXP(H$23/($B113+273)/RGas)*(OFFSET('Composition%'!$B83,0,H$13)*OFFSET('Composition%'!$B83,0,H$14)))-IF(H$2=2,0,OFFSET('Composition%'!$B83,0,H$17)*OFFSET('Composition%'!$B83,0,H$18)*(H$24*EXP(-H$25/($B113+273)/RGas)))</f>
        <v>-2.3611837005110172E-6</v>
      </c>
      <c r="I113" s="73">
        <f ca="1">IF(I$2=0,0,I$22*EXP(I$23/($B113+273)/RGas)*(OFFSET('Composition%'!$B83,0,I$13)*OFFSET('Composition%'!$B83,0,I$14)))-IF(I$2=2,0,OFFSET('Composition%'!$B83,0,I$17)*OFFSET('Composition%'!$B83,0,I$18)*(I$24*EXP(-I$25/($B113+273)/RGas)))</f>
        <v>3.4361450971379203E-6</v>
      </c>
      <c r="J113" s="73"/>
      <c r="K113" s="73">
        <f ca="1">IF(K$2=0,0,K$22*EXP(K$23/($B113+273)/RGas)*(OFFSET('Composition%'!$B83,0,K$13)*OFFSET('Composition%'!$B83,0,K$14)))-IF(K$2=2,0,OFFSET('Composition%'!$B83,0,K$17)*OFFSET('Composition%'!$B83,0,K$18)*(K$24*EXP(-K$25/($B113+273)/RGas)))</f>
        <v>8.2399588594703789E-3</v>
      </c>
      <c r="L113" s="73">
        <f ca="1">IF(L$2=0,0,L$22*EXP(L$23/($B113+273)/RGas)*(OFFSET('Composition%'!$B83,0,L$13)*OFFSET('Composition%'!$B83,0,L$14)))-IF(L$2=2,0,OFFSET('Composition%'!$B83,0,L$17)*OFFSET('Composition%'!$B83,0,L$18)*(L$24*EXP(-L$25/($B113+273)/RGas)))</f>
        <v>-1.7062584358711957E-3</v>
      </c>
      <c r="M113" s="73">
        <f ca="1">IF(M$2=0,0,M$22*EXP(M$23/($B113+273)/RGas)*(OFFSET('Composition%'!$B83,0,M$13)*OFFSET('Composition%'!$B83,0,M$14)))-IF(M$2=2,0,OFFSET('Composition%'!$B83,0,M$17)*OFFSET('Composition%'!$B83,0,M$18)*(M$24*EXP(-M$25/($B113+273)/RGas)))</f>
        <v>0</v>
      </c>
      <c r="N113" s="179"/>
      <c r="O113" s="73">
        <f ca="1">IF(O$2=0,0,O$22*EXP(O$23/($B113+273)/RGas)*(OFFSET('Composition%'!$B83,0,O$13)*OFFSET('Composition%'!$B83,0,O$14)))-IF(O$2=2,0,OFFSET('Composition%'!$B83,0,O$17)*OFFSET('Composition%'!$B83,0,O$18)*(O$24*EXP(-O$25/($B113+273)/RGas)))</f>
        <v>0</v>
      </c>
      <c r="P113" s="73">
        <f ca="1">IF(P$2=0,0,P$22*EXP(P$23/($B113+273)/RGas)*(OFFSET('Composition%'!$B83,0,P$13)*OFFSET('Composition%'!$B83,0,P$14)))-IF(P$2=2,0,OFFSET('Composition%'!$B83,0,P$17)*OFFSET('Composition%'!$B83,0,P$18)*(P$24*EXP(-P$25/($B113+273)/RGas)))</f>
        <v>9.4740330429597345E-3</v>
      </c>
      <c r="Q113" s="73">
        <f ca="1">IF(Q$2=0,0,Q$22*EXP(Q$23/($B113+273)/RGas)*(OFFSET('Composition%'!$B83,0,Q$13)*OFFSET('Composition%'!$B83,0,Q$14)))-IF(Q$2=2,0,OFFSET('Composition%'!$B83,0,Q$17)*OFFSET('Composition%'!$B83,0,Q$18)*(Q$24*EXP(-Q$25/($B113+273)/RGas)))</f>
        <v>9.1123962584346163E-5</v>
      </c>
      <c r="R113" s="73">
        <f ca="1">IF(R$2=0,0,R$22*EXP(R$23/($B113+273)/RGas)*(OFFSET('Composition%'!$B83,0,R$13)*OFFSET('Composition%'!$B83,0,R$14)))-IF(R$2=2,0,OFFSET('Composition%'!$B83,0,R$17)*OFFSET('Composition%'!$B83,0,R$18)*(R$24*EXP(-R$25/($B113+273)/RGas)))</f>
        <v>2.7473261925689165E-5</v>
      </c>
      <c r="S113" s="73"/>
      <c r="T113" s="73">
        <f ca="1">IF(T$2=0,0,T$22*EXP(T$23/($B113+273)/RGas)*(OFFSET('Composition%'!$B83,0,T$13)*OFFSET('Composition%'!$B83,0,T$14)))-IF(T$2=2,0,OFFSET('Composition%'!$B83,0,T$17)*OFFSET('Composition%'!$B83,0,T$18)*(T$24*EXP(-T$25/($B113+273)/RGas)))</f>
        <v>1.099323148193492E-4</v>
      </c>
      <c r="U113" s="73">
        <f ca="1">IF(U$2=0,0,U$22*EXP(U$23/($B113+273)/RGas)*(OFFSET('Composition%'!$B83,0,U$13)*OFFSET('Composition%'!$B83,0,U$14)))-IF(U$2=2,0,OFFSET('Composition%'!$B83,0,U$17)*OFFSET('Composition%'!$B83,0,U$18)*(U$24*EXP(-U$25/($B113+273)/RGas)))</f>
        <v>8.4403216033264791E-7</v>
      </c>
      <c r="V113" s="73">
        <f ca="1">IF(V$2=0,0,V$22*EXP(V$23/($B113+273)/RGas)*(OFFSET('Composition%'!$B83,0,V$13)*OFFSET('Composition%'!$B83,0,V$14)))-IF(V$2=2,0,OFFSET('Composition%'!$B83,0,V$17)*OFFSET('Composition%'!$B83,0,V$18)*(V$24*EXP(-V$25/($B113+273)/RGas)))</f>
        <v>0</v>
      </c>
      <c r="W113" s="73">
        <f ca="1">IF(W$2=0,0,W$22*EXP(W$23/($B113+273)/RGas)*(OFFSET('Composition%'!$B83,0,W$13)*OFFSET('Composition%'!$B83,0,W$14)))-IF(W$2=2,0,OFFSET('Composition%'!$B83,0,W$17)*OFFSET('Composition%'!$B83,0,W$18)*(W$24*EXP(-W$25/($B113+273)/RGas)))</f>
        <v>0</v>
      </c>
      <c r="X113" s="73">
        <f ca="1">IF(X$2=0,0,X$22*EXP(X$23/($B113+273)/RGas)*(OFFSET('Composition%'!$B83,0,X$13)*OFFSET('Composition%'!$B83,0,X$14)))-IF(X$2=2,0,OFFSET('Composition%'!$B83,0,X$17)*OFFSET('Composition%'!$B83,0,X$18)*(X$24*EXP(-X$25/($B113+273)/RGas)))</f>
        <v>2.4963705465781313E-8</v>
      </c>
      <c r="Y113" s="73">
        <f ca="1">IF(Y$2=0,0,Y$22*EXP(Y$23/($B113+273)/RGas)*(OFFSET('Composition%'!$B83,0,Y$13)*OFFSET('Composition%'!$B83,0,Y$14)))-IF(Y$2=2,0,OFFSET('Composition%'!$B83,0,Y$17)*OFFSET('Composition%'!$B83,0,Y$18)*(Y$24*EXP(-Y$25/($B113+273)/RGas)))</f>
        <v>1.2355558490107062E-9</v>
      </c>
      <c r="Z113" s="73">
        <f ca="1">IF(Z$2=0,0,Z$22*EXP(Z$23/($B113+273)/RGas)*(OFFSET('Composition%'!$B83,0,Z$13)*OFFSET('Composition%'!$B83,0,Z$14)))-IF(Z$2=2,0,OFFSET('Composition%'!$B83,0,Z$17)*OFFSET('Composition%'!$B83,0,Z$18)*(Z$24*EXP(-Z$25/($B113+273)/RGas)))</f>
        <v>0</v>
      </c>
      <c r="AA113" s="73">
        <f ca="1">IF(AA$2=0,0,AA$22*EXP(AA$23/($B113+273)/RGas)*(OFFSET('Composition%'!$B83,0,AA$13)*OFFSET('Composition%'!$B83,0,AA$14)))-IF(AA$2=2,0,OFFSET('Composition%'!$B83,0,AA$17)*OFFSET('Composition%'!$B83,0,AA$18)*(AA$24*EXP(-AA$25/($B113+273)/RGas)))</f>
        <v>0</v>
      </c>
      <c r="AB113" s="73">
        <f ca="1">IF(AB$2=0,0,AB$22*EXP(AB$23/($B113+273)/RGas)*(OFFSET('Composition%'!$B83,0,AB$13)*OFFSET('Composition%'!$B83,0,AB$14)))-IF(AB$2=2,0,OFFSET('Composition%'!$B83,0,AB$17)*OFFSET('Composition%'!$B83,0,AB$18)*(AB$24*EXP(-AB$25/($B113+273)/RGas)))</f>
        <v>0</v>
      </c>
      <c r="AC113" s="73">
        <f ca="1">IF(AC$2=0,0,AC$22*EXP(AC$23/($B113+273)/RGas)*(OFFSET('Composition%'!$B83,0,AC$13)*OFFSET('Composition%'!$B83,0,AC$14)))-IF(AC$2=2,0,OFFSET('Composition%'!$B83,0,AC$17)*OFFSET('Composition%'!$B83,0,AC$18)*(AC$24*EXP(-AC$25/($B113+273)/RGas)))</f>
        <v>0</v>
      </c>
      <c r="AD113" s="73">
        <f ca="1">IF(AD$2=0,0,AD$22*EXP(AD$23/($B113+273)/RGas)*(OFFSET('Composition%'!$B83,0,AD$13)*OFFSET('Composition%'!$B83,0,AD$14)))-IF(AD$2=2,0,OFFSET('Composition%'!$B83,0,AD$17)*OFFSET('Composition%'!$B83,0,AD$18)*(AD$24*EXP(-AD$25/($B113+273)/RGas)))</f>
        <v>0</v>
      </c>
      <c r="AE113" s="73">
        <f ca="1">IF(AE$2=0,0,AE$22*EXP(AE$23/($B113+273)/RGas)*(OFFSET('Composition%'!$B83,0,AE$13)*OFFSET('Composition%'!$B83,0,AE$14)))-IF(AE$2=2,0,OFFSET('Composition%'!$B83,0,AE$17)*OFFSET('Composition%'!$B83,0,AE$18)*(AE$24*EXP(-AE$25/($B113+273)/RGas)))</f>
        <v>0</v>
      </c>
      <c r="AF113" s="73"/>
      <c r="AG113" s="73">
        <f ca="1">IF(AG$2=0,0,AG$22*EXP(AG$23/($B113+273)/RGas)*(OFFSET('Composition%'!$B83,0,AG$13)*OFFSET('Composition%'!$B83,0,AG$14)))-IF(AG$2=2,0,OFFSET('Composition%'!$B83,0,AG$17)*OFFSET('Composition%'!$B83,0,AG$18)*(AG$24*EXP(-AG$25/($B113+273)/RGas)))</f>
        <v>0</v>
      </c>
      <c r="AH113" s="73">
        <f ca="1">IF(AH$2=0,0,AH$22*EXP(AH$23/($B113+273)/RGas)*(OFFSET('Composition%'!$B83,0,AH$13)*OFFSET('Composition%'!$B83,0,AH$14)))-IF(AH$2=2,0,OFFSET('Composition%'!$B83,0,AH$17)*OFFSET('Composition%'!$B83,0,AH$18)*(AH$24*EXP(-AH$25/($B113+273)/RGas)))</f>
        <v>0</v>
      </c>
      <c r="AI113" s="73">
        <f ca="1">IF(AI$2=0,0,AI$22*EXP(AI$23/($B113+273)/RGas)*(OFFSET('Composition%'!$B83,0,AI$13)*OFFSET('Composition%'!$B83,0,AI$14)))-IF(AI$2=2,0,OFFSET('Composition%'!$B83,0,AI$17)*OFFSET('Composition%'!$B83,0,AI$18)*(AI$24*EXP(-AI$25/($B113+273)/RGas)))</f>
        <v>0</v>
      </c>
      <c r="AJ113" s="73">
        <f ca="1">IF(AJ$2=0,0,AJ$22*EXP(AJ$23/($B113+273)/RGas)*(OFFSET('Composition%'!$B83,0,AJ$13)*OFFSET('Composition%'!$B83,0,AJ$14)))-IF(AJ$2=2,0,OFFSET('Composition%'!$B83,0,AJ$17)*OFFSET('Composition%'!$B83,0,AJ$18)*(AJ$24*EXP(-AJ$25/($B113+273)/RGas)))</f>
        <v>0</v>
      </c>
      <c r="AK113" s="73">
        <f ca="1">IF(AK$2=0,0,AK$22*EXP(AK$23/($B113+273)/RGas)*(OFFSET('Composition%'!$B83,0,AK$13)*OFFSET('Composition%'!$B83,0,AK$14)))-IF(AK$2=2,0,OFFSET('Composition%'!$B83,0,AK$17)*OFFSET('Composition%'!$B83,0,AK$18)*(AK$24*EXP(-AK$25/($B113+273)/RGas)))</f>
        <v>0</v>
      </c>
      <c r="AL113" s="73">
        <f ca="1">IF(AL$2=0,0,AL$22*EXP(AL$23/($B113+273)/RGas)*(OFFSET('Composition%'!$B83,0,AL$13)*OFFSET('Composition%'!$B83,0,AL$14)))-IF(AL$2=2,0,OFFSET('Composition%'!$B83,0,AL$17)*OFFSET('Composition%'!$B83,0,AL$18)*(AL$24*EXP(-AL$25/($B113+273)/RGas)))</f>
        <v>0</v>
      </c>
      <c r="AM113" s="73"/>
      <c r="AN113" s="73">
        <f ca="1">IF(AN$2=0,0,AN$22*EXP(AN$23/($B113+273)/RGas)*(OFFSET('Composition%'!$B83,0,AN$13)*OFFSET('Composition%'!$B83,0,AN$14)))-IF(AN$2=2,0,OFFSET('Composition%'!$B83,0,AN$17)*OFFSET('Composition%'!$B83,0,AN$18)*(AN$24*EXP(-AN$25/($B113+273)/RGas)))</f>
        <v>0</v>
      </c>
      <c r="AO113" s="73">
        <f ca="1">IF(AO$2=0,0,AO$22*EXP(AO$23/($B113+273)/RGas)*(OFFSET('Composition%'!$B83,0,AO$13)*OFFSET('Composition%'!$B83,0,AO$14)))-IF(AO$2=2,0,OFFSET('Composition%'!$B83,0,AO$17)*OFFSET('Composition%'!$B83,0,AO$18)*(AO$24*EXP(-AO$25/($B113+273)/RGas)))</f>
        <v>0</v>
      </c>
      <c r="AP113" s="73">
        <f ca="1">IF(AP$2=0,0,AP$22*EXP(AP$23/($B113+273)/RGas)*(OFFSET('Composition%'!$B83,0,AP$13)*OFFSET('Composition%'!$B83,0,AP$14)))-IF(AP$2=2,0,OFFSET('Composition%'!$B83,0,AP$17)*OFFSET('Composition%'!$B83,0,AP$18)*(AP$24*EXP(-AP$25/($B113+273)/RGas)))</f>
        <v>2.704826272046967E-12</v>
      </c>
      <c r="AQ113" s="73">
        <f ca="1">IF(AQ$2=0,0,AQ$22*EXP(AQ$23/($B113+273)/RGas)*(OFFSET('Composition%'!$B83,0,AQ$13)*OFFSET('Composition%'!$B83,0,AQ$14)))-IF(AQ$2=2,0,OFFSET('Composition%'!$B83,0,AQ$17)*OFFSET('Composition%'!$B83,0,AQ$18)*(AQ$24*EXP(-AQ$25/($B113+273)/RGas)))</f>
        <v>0</v>
      </c>
      <c r="AR113" s="73">
        <f ca="1">IF(AR$2=0,0,AR$22*EXP(AR$23/($B113+273)/RGas)*(OFFSET('Composition%'!$B83,0,AR$13)*OFFSET('Composition%'!$B83,0,AR$14)))-IF(AR$2=2,0,OFFSET('Composition%'!$B83,0,AR$17)*OFFSET('Composition%'!$B83,0,AR$18)*(AR$24*EXP(-AR$25/($B113+273)/RGas)))</f>
        <v>0</v>
      </c>
      <c r="AS113" s="73"/>
    </row>
    <row r="114" spans="1:45">
      <c r="A114" s="3">
        <f t="shared" si="23"/>
        <v>4.0999999999999934</v>
      </c>
      <c r="B114" s="60">
        <f ca="1">'Composition%'!B84</f>
        <v>414.48667345748379</v>
      </c>
      <c r="C114">
        <f t="shared" si="24"/>
        <v>30</v>
      </c>
      <c r="D114" s="4" t="e">
        <f ca="1">('Composition%'!BV84*ReactionRateK1!C114)^3</f>
        <v>#DIV/0!</v>
      </c>
      <c r="E114" s="4"/>
      <c r="F114" s="73">
        <f ca="1">IF(F$2=0,0,F$22*EXP(F$23/($B114+273)/RGas)*(OFFSET('Composition%'!$B84,0,F$13)*OFFSET('Composition%'!$B84,0,F$14)))-IF(F$2=2,0,OFFSET('Composition%'!$B84,0,F$17)*OFFSET('Composition%'!$B84,0,F$18)*(F$24*EXP(-F$25/($B114+273)/RGas)))</f>
        <v>2.0180253641324283E-3</v>
      </c>
      <c r="G114" s="73">
        <f ca="1">IF(G$2=0,0,G$22*EXP(G$23/($B114+273)/RGas)*(OFFSET('Composition%'!$B84,0,G$13)*OFFSET('Composition%'!$B84,0,G$14)))-IF(G$2=2,0,OFFSET('Composition%'!$B84,0,G$17)*OFFSET('Composition%'!$B84,0,G$18)*(G$24*EXP(-G$25/($B114+273)/RGas)))</f>
        <v>8.0659633491815259E-4</v>
      </c>
      <c r="H114" s="73">
        <f ca="1">IF(H$2=0,0,H$22*EXP(H$23/($B114+273)/RGas)*(OFFSET('Composition%'!$B84,0,H$13)*OFFSET('Composition%'!$B84,0,H$14)))-IF(H$2=2,0,OFFSET('Composition%'!$B84,0,H$17)*OFFSET('Composition%'!$B84,0,H$18)*(H$24*EXP(-H$25/($B114+273)/RGas)))</f>
        <v>-2.3464129256061125E-6</v>
      </c>
      <c r="I114" s="73">
        <f ca="1">IF(I$2=0,0,I$22*EXP(I$23/($B114+273)/RGas)*(OFFSET('Composition%'!$B84,0,I$13)*OFFSET('Composition%'!$B84,0,I$14)))-IF(I$2=2,0,OFFSET('Composition%'!$B84,0,I$17)*OFFSET('Composition%'!$B84,0,I$18)*(I$24*EXP(-I$25/($B114+273)/RGas)))</f>
        <v>3.2581409550571843E-6</v>
      </c>
      <c r="J114" s="73"/>
      <c r="K114" s="73">
        <f ca="1">IF(K$2=0,0,K$22*EXP(K$23/($B114+273)/RGas)*(OFFSET('Composition%'!$B84,0,K$13)*OFFSET('Composition%'!$B84,0,K$14)))-IF(K$2=2,0,OFFSET('Composition%'!$B84,0,K$17)*OFFSET('Composition%'!$B84,0,K$18)*(K$24*EXP(-K$25/($B114+273)/RGas)))</f>
        <v>8.0566708627830153E-3</v>
      </c>
      <c r="L114" s="73">
        <f ca="1">IF(L$2=0,0,L$22*EXP(L$23/($B114+273)/RGas)*(OFFSET('Composition%'!$B84,0,L$13)*OFFSET('Composition%'!$B84,0,L$14)))-IF(L$2=2,0,OFFSET('Composition%'!$B84,0,L$17)*OFFSET('Composition%'!$B84,0,L$18)*(L$24*EXP(-L$25/($B114+273)/RGas)))</f>
        <v>-1.6812383627144538E-3</v>
      </c>
      <c r="M114" s="73">
        <f ca="1">IF(M$2=0,0,M$22*EXP(M$23/($B114+273)/RGas)*(OFFSET('Composition%'!$B84,0,M$13)*OFFSET('Composition%'!$B84,0,M$14)))-IF(M$2=2,0,OFFSET('Composition%'!$B84,0,M$17)*OFFSET('Composition%'!$B84,0,M$18)*(M$24*EXP(-M$25/($B114+273)/RGas)))</f>
        <v>0</v>
      </c>
      <c r="N114" s="179"/>
      <c r="O114" s="73">
        <f ca="1">IF(O$2=0,0,O$22*EXP(O$23/($B114+273)/RGas)*(OFFSET('Composition%'!$B84,0,O$13)*OFFSET('Composition%'!$B84,0,O$14)))-IF(O$2=2,0,OFFSET('Composition%'!$B84,0,O$17)*OFFSET('Composition%'!$B84,0,O$18)*(O$24*EXP(-O$25/($B114+273)/RGas)))</f>
        <v>0</v>
      </c>
      <c r="P114" s="73">
        <f ca="1">IF(P$2=0,0,P$22*EXP(P$23/($B114+273)/RGas)*(OFFSET('Composition%'!$B84,0,P$13)*OFFSET('Composition%'!$B84,0,P$14)))-IF(P$2=2,0,OFFSET('Composition%'!$B84,0,P$17)*OFFSET('Composition%'!$B84,0,P$18)*(P$24*EXP(-P$25/($B114+273)/RGas)))</f>
        <v>9.4143717684802529E-3</v>
      </c>
      <c r="Q114" s="73">
        <f ca="1">IF(Q$2=0,0,Q$22*EXP(Q$23/($B114+273)/RGas)*(OFFSET('Composition%'!$B84,0,Q$13)*OFFSET('Composition%'!$B84,0,Q$14)))-IF(Q$2=2,0,OFFSET('Composition%'!$B84,0,Q$17)*OFFSET('Composition%'!$B84,0,Q$18)*(Q$24*EXP(-Q$25/($B114+273)/RGas)))</f>
        <v>9.2015465962262989E-5</v>
      </c>
      <c r="R114" s="73">
        <f ca="1">IF(R$2=0,0,R$22*EXP(R$23/($B114+273)/RGas)*(OFFSET('Composition%'!$B84,0,R$13)*OFFSET('Composition%'!$B84,0,R$14)))-IF(R$2=2,0,OFFSET('Composition%'!$B84,0,R$17)*OFFSET('Composition%'!$B84,0,R$18)*(R$24*EXP(-R$25/($B114+273)/RGas)))</f>
        <v>2.807550446043595E-5</v>
      </c>
      <c r="S114" s="73"/>
      <c r="T114" s="73">
        <f ca="1">IF(T$2=0,0,T$22*EXP(T$23/($B114+273)/RGas)*(OFFSET('Composition%'!$B84,0,T$13)*OFFSET('Composition%'!$B84,0,T$14)))-IF(T$2=2,0,OFFSET('Composition%'!$B84,0,T$17)*OFFSET('Composition%'!$B84,0,T$18)*(T$24*EXP(-T$25/($B114+273)/RGas)))</f>
        <v>1.028896796324914E-4</v>
      </c>
      <c r="U114" s="73">
        <f ca="1">IF(U$2=0,0,U$22*EXP(U$23/($B114+273)/RGas)*(OFFSET('Composition%'!$B84,0,U$13)*OFFSET('Composition%'!$B84,0,U$14)))-IF(U$2=2,0,OFFSET('Composition%'!$B84,0,U$17)*OFFSET('Composition%'!$B84,0,U$18)*(U$24*EXP(-U$25/($B114+273)/RGas)))</f>
        <v>7.6631946195308534E-7</v>
      </c>
      <c r="V114" s="73">
        <f ca="1">IF(V$2=0,0,V$22*EXP(V$23/($B114+273)/RGas)*(OFFSET('Composition%'!$B84,0,V$13)*OFFSET('Composition%'!$B84,0,V$14)))-IF(V$2=2,0,OFFSET('Composition%'!$B84,0,V$17)*OFFSET('Composition%'!$B84,0,V$18)*(V$24*EXP(-V$25/($B114+273)/RGas)))</f>
        <v>0</v>
      </c>
      <c r="W114" s="73">
        <f ca="1">IF(W$2=0,0,W$22*EXP(W$23/($B114+273)/RGas)*(OFFSET('Composition%'!$B84,0,W$13)*OFFSET('Composition%'!$B84,0,W$14)))-IF(W$2=2,0,OFFSET('Composition%'!$B84,0,W$17)*OFFSET('Composition%'!$B84,0,W$18)*(W$24*EXP(-W$25/($B114+273)/RGas)))</f>
        <v>0</v>
      </c>
      <c r="X114" s="73">
        <f ca="1">IF(X$2=0,0,X$22*EXP(X$23/($B114+273)/RGas)*(OFFSET('Composition%'!$B84,0,X$13)*OFFSET('Composition%'!$B84,0,X$14)))-IF(X$2=2,0,OFFSET('Composition%'!$B84,0,X$17)*OFFSET('Composition%'!$B84,0,X$18)*(X$24*EXP(-X$25/($B114+273)/RGas)))</f>
        <v>2.4959799770821027E-8</v>
      </c>
      <c r="Y114" s="73">
        <f ca="1">IF(Y$2=0,0,Y$22*EXP(Y$23/($B114+273)/RGas)*(OFFSET('Composition%'!$B84,0,Y$13)*OFFSET('Composition%'!$B84,0,Y$14)))-IF(Y$2=2,0,OFFSET('Composition%'!$B84,0,Y$17)*OFFSET('Composition%'!$B84,0,Y$18)*(Y$24*EXP(-Y$25/($B114+273)/RGas)))</f>
        <v>1.2353625401984689E-9</v>
      </c>
      <c r="Z114" s="73">
        <f ca="1">IF(Z$2=0,0,Z$22*EXP(Z$23/($B114+273)/RGas)*(OFFSET('Composition%'!$B84,0,Z$13)*OFFSET('Composition%'!$B84,0,Z$14)))-IF(Z$2=2,0,OFFSET('Composition%'!$B84,0,Z$17)*OFFSET('Composition%'!$B84,0,Z$18)*(Z$24*EXP(-Z$25/($B114+273)/RGas)))</f>
        <v>0</v>
      </c>
      <c r="AA114" s="73">
        <f ca="1">IF(AA$2=0,0,AA$22*EXP(AA$23/($B114+273)/RGas)*(OFFSET('Composition%'!$B84,0,AA$13)*OFFSET('Composition%'!$B84,0,AA$14)))-IF(AA$2=2,0,OFFSET('Composition%'!$B84,0,AA$17)*OFFSET('Composition%'!$B84,0,AA$18)*(AA$24*EXP(-AA$25/($B114+273)/RGas)))</f>
        <v>0</v>
      </c>
      <c r="AB114" s="73">
        <f ca="1">IF(AB$2=0,0,AB$22*EXP(AB$23/($B114+273)/RGas)*(OFFSET('Composition%'!$B84,0,AB$13)*OFFSET('Composition%'!$B84,0,AB$14)))-IF(AB$2=2,0,OFFSET('Composition%'!$B84,0,AB$17)*OFFSET('Composition%'!$B84,0,AB$18)*(AB$24*EXP(-AB$25/($B114+273)/RGas)))</f>
        <v>0</v>
      </c>
      <c r="AC114" s="73">
        <f ca="1">IF(AC$2=0,0,AC$22*EXP(AC$23/($B114+273)/RGas)*(OFFSET('Composition%'!$B84,0,AC$13)*OFFSET('Composition%'!$B84,0,AC$14)))-IF(AC$2=2,0,OFFSET('Composition%'!$B84,0,AC$17)*OFFSET('Composition%'!$B84,0,AC$18)*(AC$24*EXP(-AC$25/($B114+273)/RGas)))</f>
        <v>0</v>
      </c>
      <c r="AD114" s="73">
        <f ca="1">IF(AD$2=0,0,AD$22*EXP(AD$23/($B114+273)/RGas)*(OFFSET('Composition%'!$B84,0,AD$13)*OFFSET('Composition%'!$B84,0,AD$14)))-IF(AD$2=2,0,OFFSET('Composition%'!$B84,0,AD$17)*OFFSET('Composition%'!$B84,0,AD$18)*(AD$24*EXP(-AD$25/($B114+273)/RGas)))</f>
        <v>0</v>
      </c>
      <c r="AE114" s="73">
        <f ca="1">IF(AE$2=0,0,AE$22*EXP(AE$23/($B114+273)/RGas)*(OFFSET('Composition%'!$B84,0,AE$13)*OFFSET('Composition%'!$B84,0,AE$14)))-IF(AE$2=2,0,OFFSET('Composition%'!$B84,0,AE$17)*OFFSET('Composition%'!$B84,0,AE$18)*(AE$24*EXP(-AE$25/($B114+273)/RGas)))</f>
        <v>0</v>
      </c>
      <c r="AF114" s="73"/>
      <c r="AG114" s="73">
        <f ca="1">IF(AG$2=0,0,AG$22*EXP(AG$23/($B114+273)/RGas)*(OFFSET('Composition%'!$B84,0,AG$13)*OFFSET('Composition%'!$B84,0,AG$14)))-IF(AG$2=2,0,OFFSET('Composition%'!$B84,0,AG$17)*OFFSET('Composition%'!$B84,0,AG$18)*(AG$24*EXP(-AG$25/($B114+273)/RGas)))</f>
        <v>0</v>
      </c>
      <c r="AH114" s="73">
        <f ca="1">IF(AH$2=0,0,AH$22*EXP(AH$23/($B114+273)/RGas)*(OFFSET('Composition%'!$B84,0,AH$13)*OFFSET('Composition%'!$B84,0,AH$14)))-IF(AH$2=2,0,OFFSET('Composition%'!$B84,0,AH$17)*OFFSET('Composition%'!$B84,0,AH$18)*(AH$24*EXP(-AH$25/($B114+273)/RGas)))</f>
        <v>0</v>
      </c>
      <c r="AI114" s="73">
        <f ca="1">IF(AI$2=0,0,AI$22*EXP(AI$23/($B114+273)/RGas)*(OFFSET('Composition%'!$B84,0,AI$13)*OFFSET('Composition%'!$B84,0,AI$14)))-IF(AI$2=2,0,OFFSET('Composition%'!$B84,0,AI$17)*OFFSET('Composition%'!$B84,0,AI$18)*(AI$24*EXP(-AI$25/($B114+273)/RGas)))</f>
        <v>0</v>
      </c>
      <c r="AJ114" s="73">
        <f ca="1">IF(AJ$2=0,0,AJ$22*EXP(AJ$23/($B114+273)/RGas)*(OFFSET('Composition%'!$B84,0,AJ$13)*OFFSET('Composition%'!$B84,0,AJ$14)))-IF(AJ$2=2,0,OFFSET('Composition%'!$B84,0,AJ$17)*OFFSET('Composition%'!$B84,0,AJ$18)*(AJ$24*EXP(-AJ$25/($B114+273)/RGas)))</f>
        <v>0</v>
      </c>
      <c r="AK114" s="73">
        <f ca="1">IF(AK$2=0,0,AK$22*EXP(AK$23/($B114+273)/RGas)*(OFFSET('Composition%'!$B84,0,AK$13)*OFFSET('Composition%'!$B84,0,AK$14)))-IF(AK$2=2,0,OFFSET('Composition%'!$B84,0,AK$17)*OFFSET('Composition%'!$B84,0,AK$18)*(AK$24*EXP(-AK$25/($B114+273)/RGas)))</f>
        <v>0</v>
      </c>
      <c r="AL114" s="73">
        <f ca="1">IF(AL$2=0,0,AL$22*EXP(AL$23/($B114+273)/RGas)*(OFFSET('Composition%'!$B84,0,AL$13)*OFFSET('Composition%'!$B84,0,AL$14)))-IF(AL$2=2,0,OFFSET('Composition%'!$B84,0,AL$17)*OFFSET('Composition%'!$B84,0,AL$18)*(AL$24*EXP(-AL$25/($B114+273)/RGas)))</f>
        <v>0</v>
      </c>
      <c r="AM114" s="73"/>
      <c r="AN114" s="73">
        <f ca="1">IF(AN$2=0,0,AN$22*EXP(AN$23/($B114+273)/RGas)*(OFFSET('Composition%'!$B84,0,AN$13)*OFFSET('Composition%'!$B84,0,AN$14)))-IF(AN$2=2,0,OFFSET('Composition%'!$B84,0,AN$17)*OFFSET('Composition%'!$B84,0,AN$18)*(AN$24*EXP(-AN$25/($B114+273)/RGas)))</f>
        <v>0</v>
      </c>
      <c r="AO114" s="73">
        <f ca="1">IF(AO$2=0,0,AO$22*EXP(AO$23/($B114+273)/RGas)*(OFFSET('Composition%'!$B84,0,AO$13)*OFFSET('Composition%'!$B84,0,AO$14)))-IF(AO$2=2,0,OFFSET('Composition%'!$B84,0,AO$17)*OFFSET('Composition%'!$B84,0,AO$18)*(AO$24*EXP(-AO$25/($B114+273)/RGas)))</f>
        <v>0</v>
      </c>
      <c r="AP114" s="73">
        <f ca="1">IF(AP$2=0,0,AP$22*EXP(AP$23/($B114+273)/RGas)*(OFFSET('Composition%'!$B84,0,AP$13)*OFFSET('Composition%'!$B84,0,AP$14)))-IF(AP$2=2,0,OFFSET('Composition%'!$B84,0,AP$17)*OFFSET('Composition%'!$B84,0,AP$18)*(AP$24*EXP(-AP$25/($B114+273)/RGas)))</f>
        <v>2.7048578317918522E-12</v>
      </c>
      <c r="AQ114" s="73">
        <f ca="1">IF(AQ$2=0,0,AQ$22*EXP(AQ$23/($B114+273)/RGas)*(OFFSET('Composition%'!$B84,0,AQ$13)*OFFSET('Composition%'!$B84,0,AQ$14)))-IF(AQ$2=2,0,OFFSET('Composition%'!$B84,0,AQ$17)*OFFSET('Composition%'!$B84,0,AQ$18)*(AQ$24*EXP(-AQ$25/($B114+273)/RGas)))</f>
        <v>0</v>
      </c>
      <c r="AR114" s="73">
        <f ca="1">IF(AR$2=0,0,AR$22*EXP(AR$23/($B114+273)/RGas)*(OFFSET('Composition%'!$B84,0,AR$13)*OFFSET('Composition%'!$B84,0,AR$14)))-IF(AR$2=2,0,OFFSET('Composition%'!$B84,0,AR$17)*OFFSET('Composition%'!$B84,0,AR$18)*(AR$24*EXP(-AR$25/($B114+273)/RGas)))</f>
        <v>0</v>
      </c>
      <c r="AS114" s="73"/>
    </row>
    <row r="115" spans="1:45">
      <c r="A115" s="3">
        <f t="shared" si="23"/>
        <v>4.1499999999999932</v>
      </c>
      <c r="B115" s="60">
        <f ca="1">'Composition%'!B85</f>
        <v>414.49604904019935</v>
      </c>
      <c r="C115">
        <f t="shared" si="24"/>
        <v>30</v>
      </c>
      <c r="D115" s="4" t="e">
        <f ca="1">('Composition%'!BV85*ReactionRateK1!C115)^3</f>
        <v>#DIV/0!</v>
      </c>
      <c r="E115" s="4"/>
      <c r="F115" s="73">
        <f ca="1">IF(F$2=0,0,F$22*EXP(F$23/($B115+273)/RGas)*(OFFSET('Composition%'!$B85,0,F$13)*OFFSET('Composition%'!$B85,0,F$14)))-IF(F$2=2,0,OFFSET('Composition%'!$B85,0,F$17)*OFFSET('Composition%'!$B85,0,F$18)*(F$24*EXP(-F$25/($B115+273)/RGas)))</f>
        <v>1.9866971924171781E-3</v>
      </c>
      <c r="G115" s="73">
        <f ca="1">IF(G$2=0,0,G$22*EXP(G$23/($B115+273)/RGas)*(OFFSET('Composition%'!$B85,0,G$13)*OFFSET('Composition%'!$B85,0,G$14)))-IF(G$2=2,0,OFFSET('Composition%'!$B85,0,G$17)*OFFSET('Composition%'!$B85,0,G$18)*(G$24*EXP(-G$25/($B115+273)/RGas)))</f>
        <v>7.9475771963061161E-4</v>
      </c>
      <c r="H115" s="73">
        <f ca="1">IF(H$2=0,0,H$22*EXP(H$23/($B115+273)/RGas)*(OFFSET('Composition%'!$B85,0,H$13)*OFFSET('Composition%'!$B85,0,H$14)))-IF(H$2=2,0,OFFSET('Composition%'!$B85,0,H$17)*OFFSET('Composition%'!$B85,0,H$18)*(H$24*EXP(-H$25/($B115+273)/RGas)))</f>
        <v>-2.3313129268834368E-6</v>
      </c>
      <c r="I115" s="73">
        <f ca="1">IF(I$2=0,0,I$22*EXP(I$23/($B115+273)/RGas)*(OFFSET('Composition%'!$B85,0,I$13)*OFFSET('Composition%'!$B85,0,I$14)))-IF(I$2=2,0,OFFSET('Composition%'!$B85,0,I$17)*OFFSET('Composition%'!$B85,0,I$18)*(I$24*EXP(-I$25/($B115+273)/RGas)))</f>
        <v>3.0860703403071989E-6</v>
      </c>
      <c r="J115" s="73"/>
      <c r="K115" s="73">
        <f ca="1">IF(K$2=0,0,K$22*EXP(K$23/($B115+273)/RGas)*(OFFSET('Composition%'!$B85,0,K$13)*OFFSET('Composition%'!$B85,0,K$14)))-IF(K$2=2,0,OFFSET('Composition%'!$B85,0,K$17)*OFFSET('Composition%'!$B85,0,K$18)*(K$24*EXP(-K$25/($B115+273)/RGas)))</f>
        <v>7.8763392324024649E-3</v>
      </c>
      <c r="L115" s="73">
        <f ca="1">IF(L$2=0,0,L$22*EXP(L$23/($B115+273)/RGas)*(OFFSET('Composition%'!$B85,0,L$13)*OFFSET('Composition%'!$B85,0,L$14)))-IF(L$2=2,0,OFFSET('Composition%'!$B85,0,L$17)*OFFSET('Composition%'!$B85,0,L$18)*(L$24*EXP(-L$25/($B115+273)/RGas)))</f>
        <v>-1.6567906783180226E-3</v>
      </c>
      <c r="M115" s="73">
        <f ca="1">IF(M$2=0,0,M$22*EXP(M$23/($B115+273)/RGas)*(OFFSET('Composition%'!$B85,0,M$13)*OFFSET('Composition%'!$B85,0,M$14)))-IF(M$2=2,0,OFFSET('Composition%'!$B85,0,M$17)*OFFSET('Composition%'!$B85,0,M$18)*(M$24*EXP(-M$25/($B115+273)/RGas)))</f>
        <v>0</v>
      </c>
      <c r="N115" s="179"/>
      <c r="O115" s="73">
        <f ca="1">IF(O$2=0,0,O$22*EXP(O$23/($B115+273)/RGas)*(OFFSET('Composition%'!$B85,0,O$13)*OFFSET('Composition%'!$B85,0,O$14)))-IF(O$2=2,0,OFFSET('Composition%'!$B85,0,O$17)*OFFSET('Composition%'!$B85,0,O$18)*(O$24*EXP(-O$25/($B115+273)/RGas)))</f>
        <v>0</v>
      </c>
      <c r="P115" s="73">
        <f ca="1">IF(P$2=0,0,P$22*EXP(P$23/($B115+273)/RGas)*(OFFSET('Composition%'!$B85,0,P$13)*OFFSET('Composition%'!$B85,0,P$14)))-IF(P$2=2,0,OFFSET('Composition%'!$B85,0,P$17)*OFFSET('Composition%'!$B85,0,P$18)*(P$24*EXP(-P$25/($B115+273)/RGas)))</f>
        <v>9.3534202057684607E-3</v>
      </c>
      <c r="Q115" s="73">
        <f ca="1">IF(Q$2=0,0,Q$22*EXP(Q$23/($B115+273)/RGas)*(OFFSET('Composition%'!$B85,0,Q$13)*OFFSET('Composition%'!$B85,0,Q$14)))-IF(Q$2=2,0,OFFSET('Composition%'!$B85,0,Q$17)*OFFSET('Composition%'!$B85,0,Q$18)*(Q$24*EXP(-Q$25/($B115+273)/RGas)))</f>
        <v>9.2890348102874569E-5</v>
      </c>
      <c r="R115" s="73">
        <f ca="1">IF(R$2=0,0,R$22*EXP(R$23/($B115+273)/RGas)*(OFFSET('Composition%'!$B85,0,R$13)*OFFSET('Composition%'!$B85,0,R$14)))-IF(R$2=2,0,OFFSET('Composition%'!$B85,0,R$17)*OFFSET('Composition%'!$B85,0,R$18)*(R$24*EXP(-R$25/($B115+273)/RGas)))</f>
        <v>2.8678274795879562E-5</v>
      </c>
      <c r="S115" s="73"/>
      <c r="T115" s="73">
        <f ca="1">IF(T$2=0,0,T$22*EXP(T$23/($B115+273)/RGas)*(OFFSET('Composition%'!$B85,0,T$13)*OFFSET('Composition%'!$B85,0,T$14)))-IF(T$2=2,0,OFFSET('Composition%'!$B85,0,T$17)*OFFSET('Composition%'!$B85,0,T$18)*(T$24*EXP(-T$25/($B115+273)/RGas)))</f>
        <v>9.6306185793591757E-5</v>
      </c>
      <c r="U115" s="73">
        <f ca="1">IF(U$2=0,0,U$22*EXP(U$23/($B115+273)/RGas)*(OFFSET('Composition%'!$B85,0,U$13)*OFFSET('Composition%'!$B85,0,U$14)))-IF(U$2=2,0,OFFSET('Composition%'!$B85,0,U$17)*OFFSET('Composition%'!$B85,0,U$18)*(U$24*EXP(-U$25/($B115+273)/RGas)))</f>
        <v>6.957800171655652E-7</v>
      </c>
      <c r="V115" s="73">
        <f ca="1">IF(V$2=0,0,V$22*EXP(V$23/($B115+273)/RGas)*(OFFSET('Composition%'!$B85,0,V$13)*OFFSET('Composition%'!$B85,0,V$14)))-IF(V$2=2,0,OFFSET('Composition%'!$B85,0,V$17)*OFFSET('Composition%'!$B85,0,V$18)*(V$24*EXP(-V$25/($B115+273)/RGas)))</f>
        <v>0</v>
      </c>
      <c r="W115" s="73">
        <f ca="1">IF(W$2=0,0,W$22*EXP(W$23/($B115+273)/RGas)*(OFFSET('Composition%'!$B85,0,W$13)*OFFSET('Composition%'!$B85,0,W$14)))-IF(W$2=2,0,OFFSET('Composition%'!$B85,0,W$17)*OFFSET('Composition%'!$B85,0,W$18)*(W$24*EXP(-W$25/($B115+273)/RGas)))</f>
        <v>0</v>
      </c>
      <c r="X115" s="73">
        <f ca="1">IF(X$2=0,0,X$22*EXP(X$23/($B115+273)/RGas)*(OFFSET('Composition%'!$B85,0,X$13)*OFFSET('Composition%'!$B85,0,X$14)))-IF(X$2=2,0,OFFSET('Composition%'!$B85,0,X$17)*OFFSET('Composition%'!$B85,0,X$18)*(X$24*EXP(-X$25/($B115+273)/RGas)))</f>
        <v>2.4956145061728041E-8</v>
      </c>
      <c r="Y115" s="73">
        <f ca="1">IF(Y$2=0,0,Y$22*EXP(Y$23/($B115+273)/RGas)*(OFFSET('Composition%'!$B85,0,Y$13)*OFFSET('Composition%'!$B85,0,Y$14)))-IF(Y$2=2,0,OFFSET('Composition%'!$B85,0,Y$17)*OFFSET('Composition%'!$B85,0,Y$18)*(Y$24*EXP(-Y$25/($B115+273)/RGas)))</f>
        <v>1.2351816537029743E-9</v>
      </c>
      <c r="Z115" s="73">
        <f ca="1">IF(Z$2=0,0,Z$22*EXP(Z$23/($B115+273)/RGas)*(OFFSET('Composition%'!$B85,0,Z$13)*OFFSET('Composition%'!$B85,0,Z$14)))-IF(Z$2=2,0,OFFSET('Composition%'!$B85,0,Z$17)*OFFSET('Composition%'!$B85,0,Z$18)*(Z$24*EXP(-Z$25/($B115+273)/RGas)))</f>
        <v>0</v>
      </c>
      <c r="AA115" s="73">
        <f ca="1">IF(AA$2=0,0,AA$22*EXP(AA$23/($B115+273)/RGas)*(OFFSET('Composition%'!$B85,0,AA$13)*OFFSET('Composition%'!$B85,0,AA$14)))-IF(AA$2=2,0,OFFSET('Composition%'!$B85,0,AA$17)*OFFSET('Composition%'!$B85,0,AA$18)*(AA$24*EXP(-AA$25/($B115+273)/RGas)))</f>
        <v>0</v>
      </c>
      <c r="AB115" s="73">
        <f ca="1">IF(AB$2=0,0,AB$22*EXP(AB$23/($B115+273)/RGas)*(OFFSET('Composition%'!$B85,0,AB$13)*OFFSET('Composition%'!$B85,0,AB$14)))-IF(AB$2=2,0,OFFSET('Composition%'!$B85,0,AB$17)*OFFSET('Composition%'!$B85,0,AB$18)*(AB$24*EXP(-AB$25/($B115+273)/RGas)))</f>
        <v>0</v>
      </c>
      <c r="AC115" s="73">
        <f ca="1">IF(AC$2=0,0,AC$22*EXP(AC$23/($B115+273)/RGas)*(OFFSET('Composition%'!$B85,0,AC$13)*OFFSET('Composition%'!$B85,0,AC$14)))-IF(AC$2=2,0,OFFSET('Composition%'!$B85,0,AC$17)*OFFSET('Composition%'!$B85,0,AC$18)*(AC$24*EXP(-AC$25/($B115+273)/RGas)))</f>
        <v>0</v>
      </c>
      <c r="AD115" s="73">
        <f ca="1">IF(AD$2=0,0,AD$22*EXP(AD$23/($B115+273)/RGas)*(OFFSET('Composition%'!$B85,0,AD$13)*OFFSET('Composition%'!$B85,0,AD$14)))-IF(AD$2=2,0,OFFSET('Composition%'!$B85,0,AD$17)*OFFSET('Composition%'!$B85,0,AD$18)*(AD$24*EXP(-AD$25/($B115+273)/RGas)))</f>
        <v>0</v>
      </c>
      <c r="AE115" s="73">
        <f ca="1">IF(AE$2=0,0,AE$22*EXP(AE$23/($B115+273)/RGas)*(OFFSET('Composition%'!$B85,0,AE$13)*OFFSET('Composition%'!$B85,0,AE$14)))-IF(AE$2=2,0,OFFSET('Composition%'!$B85,0,AE$17)*OFFSET('Composition%'!$B85,0,AE$18)*(AE$24*EXP(-AE$25/($B115+273)/RGas)))</f>
        <v>0</v>
      </c>
      <c r="AF115" s="73"/>
      <c r="AG115" s="73">
        <f ca="1">IF(AG$2=0,0,AG$22*EXP(AG$23/($B115+273)/RGas)*(OFFSET('Composition%'!$B85,0,AG$13)*OFFSET('Composition%'!$B85,0,AG$14)))-IF(AG$2=2,0,OFFSET('Composition%'!$B85,0,AG$17)*OFFSET('Composition%'!$B85,0,AG$18)*(AG$24*EXP(-AG$25/($B115+273)/RGas)))</f>
        <v>0</v>
      </c>
      <c r="AH115" s="73">
        <f ca="1">IF(AH$2=0,0,AH$22*EXP(AH$23/($B115+273)/RGas)*(OFFSET('Composition%'!$B85,0,AH$13)*OFFSET('Composition%'!$B85,0,AH$14)))-IF(AH$2=2,0,OFFSET('Composition%'!$B85,0,AH$17)*OFFSET('Composition%'!$B85,0,AH$18)*(AH$24*EXP(-AH$25/($B115+273)/RGas)))</f>
        <v>0</v>
      </c>
      <c r="AI115" s="73">
        <f ca="1">IF(AI$2=0,0,AI$22*EXP(AI$23/($B115+273)/RGas)*(OFFSET('Composition%'!$B85,0,AI$13)*OFFSET('Composition%'!$B85,0,AI$14)))-IF(AI$2=2,0,OFFSET('Composition%'!$B85,0,AI$17)*OFFSET('Composition%'!$B85,0,AI$18)*(AI$24*EXP(-AI$25/($B115+273)/RGas)))</f>
        <v>0</v>
      </c>
      <c r="AJ115" s="73">
        <f ca="1">IF(AJ$2=0,0,AJ$22*EXP(AJ$23/($B115+273)/RGas)*(OFFSET('Composition%'!$B85,0,AJ$13)*OFFSET('Composition%'!$B85,0,AJ$14)))-IF(AJ$2=2,0,OFFSET('Composition%'!$B85,0,AJ$17)*OFFSET('Composition%'!$B85,0,AJ$18)*(AJ$24*EXP(-AJ$25/($B115+273)/RGas)))</f>
        <v>0</v>
      </c>
      <c r="AK115" s="73">
        <f ca="1">IF(AK$2=0,0,AK$22*EXP(AK$23/($B115+273)/RGas)*(OFFSET('Composition%'!$B85,0,AK$13)*OFFSET('Composition%'!$B85,0,AK$14)))-IF(AK$2=2,0,OFFSET('Composition%'!$B85,0,AK$17)*OFFSET('Composition%'!$B85,0,AK$18)*(AK$24*EXP(-AK$25/($B115+273)/RGas)))</f>
        <v>0</v>
      </c>
      <c r="AL115" s="73">
        <f ca="1">IF(AL$2=0,0,AL$22*EXP(AL$23/($B115+273)/RGas)*(OFFSET('Composition%'!$B85,0,AL$13)*OFFSET('Composition%'!$B85,0,AL$14)))-IF(AL$2=2,0,OFFSET('Composition%'!$B85,0,AL$17)*OFFSET('Composition%'!$B85,0,AL$18)*(AL$24*EXP(-AL$25/($B115+273)/RGas)))</f>
        <v>0</v>
      </c>
      <c r="AM115" s="73"/>
      <c r="AN115" s="73">
        <f ca="1">IF(AN$2=0,0,AN$22*EXP(AN$23/($B115+273)/RGas)*(OFFSET('Composition%'!$B85,0,AN$13)*OFFSET('Composition%'!$B85,0,AN$14)))-IF(AN$2=2,0,OFFSET('Composition%'!$B85,0,AN$17)*OFFSET('Composition%'!$B85,0,AN$18)*(AN$24*EXP(-AN$25/($B115+273)/RGas)))</f>
        <v>0</v>
      </c>
      <c r="AO115" s="73">
        <f ca="1">IF(AO$2=0,0,AO$22*EXP(AO$23/($B115+273)/RGas)*(OFFSET('Composition%'!$B85,0,AO$13)*OFFSET('Composition%'!$B85,0,AO$14)))-IF(AO$2=2,0,OFFSET('Composition%'!$B85,0,AO$17)*OFFSET('Composition%'!$B85,0,AO$18)*(AO$24*EXP(-AO$25/($B115+273)/RGas)))</f>
        <v>0</v>
      </c>
      <c r="AP115" s="73">
        <f ca="1">IF(AP$2=0,0,AP$22*EXP(AP$23/($B115+273)/RGas)*(OFFSET('Composition%'!$B85,0,AP$13)*OFFSET('Composition%'!$B85,0,AP$14)))-IF(AP$2=2,0,OFFSET('Composition%'!$B85,0,AP$17)*OFFSET('Composition%'!$B85,0,AP$18)*(AP$24*EXP(-AP$25/($B115+273)/RGas)))</f>
        <v>2.7048864746157598E-12</v>
      </c>
      <c r="AQ115" s="73">
        <f ca="1">IF(AQ$2=0,0,AQ$22*EXP(AQ$23/($B115+273)/RGas)*(OFFSET('Composition%'!$B85,0,AQ$13)*OFFSET('Composition%'!$B85,0,AQ$14)))-IF(AQ$2=2,0,OFFSET('Composition%'!$B85,0,AQ$17)*OFFSET('Composition%'!$B85,0,AQ$18)*(AQ$24*EXP(-AQ$25/($B115+273)/RGas)))</f>
        <v>0</v>
      </c>
      <c r="AR115" s="73">
        <f ca="1">IF(AR$2=0,0,AR$22*EXP(AR$23/($B115+273)/RGas)*(OFFSET('Composition%'!$B85,0,AR$13)*OFFSET('Composition%'!$B85,0,AR$14)))-IF(AR$2=2,0,OFFSET('Composition%'!$B85,0,AR$17)*OFFSET('Composition%'!$B85,0,AR$18)*(AR$24*EXP(-AR$25/($B115+273)/RGas)))</f>
        <v>0</v>
      </c>
      <c r="AS115" s="73"/>
    </row>
    <row r="116" spans="1:45">
      <c r="A116" s="3">
        <f t="shared" si="23"/>
        <v>4.1999999999999931</v>
      </c>
      <c r="B116" s="60">
        <f ca="1">'Composition%'!B86</f>
        <v>414.50520422659332</v>
      </c>
      <c r="C116">
        <f t="shared" si="24"/>
        <v>30</v>
      </c>
      <c r="D116" s="4" t="e">
        <f ca="1">('Composition%'!BV86*ReactionRateK1!C116)^3</f>
        <v>#DIV/0!</v>
      </c>
      <c r="E116" s="4"/>
      <c r="F116" s="73">
        <f ca="1">IF(F$2=0,0,F$22*EXP(F$23/($B116+273)/RGas)*(OFFSET('Composition%'!$B86,0,F$13)*OFFSET('Composition%'!$B86,0,F$14)))-IF(F$2=2,0,OFFSET('Composition%'!$B86,0,F$17)*OFFSET('Composition%'!$B86,0,F$18)*(F$24*EXP(-F$25/($B116+273)/RGas)))</f>
        <v>1.9560897090877688E-3</v>
      </c>
      <c r="G116" s="73">
        <f ca="1">IF(G$2=0,0,G$22*EXP(G$23/($B116+273)/RGas)*(OFFSET('Composition%'!$B86,0,G$13)*OFFSET('Composition%'!$B86,0,G$14)))-IF(G$2=2,0,OFFSET('Composition%'!$B86,0,G$17)*OFFSET('Composition%'!$B86,0,G$18)*(G$24*EXP(-G$25/($B116+273)/RGas)))</f>
        <v>7.8317065165712217E-4</v>
      </c>
      <c r="H116" s="73">
        <f ca="1">IF(H$2=0,0,H$22*EXP(H$23/($B116+273)/RGas)*(OFFSET('Composition%'!$B86,0,H$13)*OFFSET('Composition%'!$B86,0,H$14)))-IF(H$2=2,0,OFFSET('Composition%'!$B86,0,H$17)*OFFSET('Composition%'!$B86,0,H$18)*(H$24*EXP(-H$25/($B116+273)/RGas)))</f>
        <v>-2.3159089139243761E-6</v>
      </c>
      <c r="I116" s="73">
        <f ca="1">IF(I$2=0,0,I$22*EXP(I$23/($B116+273)/RGas)*(OFFSET('Composition%'!$B86,0,I$13)*OFFSET('Composition%'!$B86,0,I$14)))-IF(I$2=2,0,OFFSET('Composition%'!$B86,0,I$17)*OFFSET('Composition%'!$B86,0,I$18)*(I$24*EXP(-I$25/($B116+273)/RGas)))</f>
        <v>2.9202992407035291E-6</v>
      </c>
      <c r="J116" s="73"/>
      <c r="K116" s="73">
        <f ca="1">IF(K$2=0,0,K$22*EXP(K$23/($B116+273)/RGas)*(OFFSET('Composition%'!$B86,0,K$13)*OFFSET('Composition%'!$B86,0,K$14)))-IF(K$2=2,0,OFFSET('Composition%'!$B86,0,K$17)*OFFSET('Composition%'!$B86,0,K$18)*(K$24*EXP(-K$25/($B116+273)/RGas)))</f>
        <v>7.6989390078689912E-3</v>
      </c>
      <c r="L116" s="73">
        <f ca="1">IF(L$2=0,0,L$22*EXP(L$23/($B116+273)/RGas)*(OFFSET('Composition%'!$B86,0,L$13)*OFFSET('Composition%'!$B86,0,L$14)))-IF(L$2=2,0,OFFSET('Composition%'!$B86,0,L$17)*OFFSET('Composition%'!$B86,0,L$18)*(L$24*EXP(-L$25/($B116+273)/RGas)))</f>
        <v>-1.6328994557102976E-3</v>
      </c>
      <c r="M116" s="73">
        <f ca="1">IF(M$2=0,0,M$22*EXP(M$23/($B116+273)/RGas)*(OFFSET('Composition%'!$B86,0,M$13)*OFFSET('Composition%'!$B86,0,M$14)))-IF(M$2=2,0,OFFSET('Composition%'!$B86,0,M$17)*OFFSET('Composition%'!$B86,0,M$18)*(M$24*EXP(-M$25/($B116+273)/RGas)))</f>
        <v>0</v>
      </c>
      <c r="N116" s="179"/>
      <c r="O116" s="73">
        <f ca="1">IF(O$2=0,0,O$22*EXP(O$23/($B116+273)/RGas)*(OFFSET('Composition%'!$B86,0,O$13)*OFFSET('Composition%'!$B86,0,O$14)))-IF(O$2=2,0,OFFSET('Composition%'!$B86,0,O$17)*OFFSET('Composition%'!$B86,0,O$18)*(O$24*EXP(-O$25/($B116+273)/RGas)))</f>
        <v>0</v>
      </c>
      <c r="P116" s="73">
        <f ca="1">IF(P$2=0,0,P$22*EXP(P$23/($B116+273)/RGas)*(OFFSET('Composition%'!$B86,0,P$13)*OFFSET('Composition%'!$B86,0,P$14)))-IF(P$2=2,0,OFFSET('Composition%'!$B86,0,P$17)*OFFSET('Composition%'!$B86,0,P$18)*(P$24*EXP(-P$25/($B116+273)/RGas)))</f>
        <v>9.2912773838381719E-3</v>
      </c>
      <c r="Q116" s="73">
        <f ca="1">IF(Q$2=0,0,Q$22*EXP(Q$23/($B116+273)/RGas)*(OFFSET('Composition%'!$B86,0,Q$13)*OFFSET('Composition%'!$B86,0,Q$14)))-IF(Q$2=2,0,OFFSET('Composition%'!$B86,0,Q$17)*OFFSET('Composition%'!$B86,0,Q$18)*(Q$24*EXP(-Q$25/($B116+273)/RGas)))</f>
        <v>9.3748652579954116E-5</v>
      </c>
      <c r="R116" s="73">
        <f ca="1">IF(R$2=0,0,R$22*EXP(R$23/($B116+273)/RGas)*(OFFSET('Composition%'!$B86,0,R$13)*OFFSET('Composition%'!$B86,0,R$14)))-IF(R$2=2,0,OFFSET('Composition%'!$B86,0,R$17)*OFFSET('Composition%'!$B86,0,R$18)*(R$24*EXP(-R$25/($B116+273)/RGas)))</f>
        <v>2.9281366508013896E-5</v>
      </c>
      <c r="S116" s="73"/>
      <c r="T116" s="73">
        <f ca="1">IF(T$2=0,0,T$22*EXP(T$23/($B116+273)/RGas)*(OFFSET('Composition%'!$B86,0,T$13)*OFFSET('Composition%'!$B86,0,T$14)))-IF(T$2=2,0,OFFSET('Composition%'!$B86,0,T$17)*OFFSET('Composition%'!$B86,0,T$18)*(T$24*EXP(-T$25/($B116+273)/RGas)))</f>
        <v>9.0151929213943527E-5</v>
      </c>
      <c r="U116" s="73">
        <f ca="1">IF(U$2=0,0,U$22*EXP(U$23/($B116+273)/RGas)*(OFFSET('Composition%'!$B86,0,U$13)*OFFSET('Composition%'!$B86,0,U$14)))-IF(U$2=2,0,OFFSET('Composition%'!$B86,0,U$17)*OFFSET('Composition%'!$B86,0,U$18)*(U$24*EXP(-U$25/($B116+273)/RGas)))</f>
        <v>6.3174899187409191E-7</v>
      </c>
      <c r="V116" s="73">
        <f ca="1">IF(V$2=0,0,V$22*EXP(V$23/($B116+273)/RGas)*(OFFSET('Composition%'!$B86,0,V$13)*OFFSET('Composition%'!$B86,0,V$14)))-IF(V$2=2,0,OFFSET('Composition%'!$B86,0,V$17)*OFFSET('Composition%'!$B86,0,V$18)*(V$24*EXP(-V$25/($B116+273)/RGas)))</f>
        <v>0</v>
      </c>
      <c r="W116" s="73">
        <f ca="1">IF(W$2=0,0,W$22*EXP(W$23/($B116+273)/RGas)*(OFFSET('Composition%'!$B86,0,W$13)*OFFSET('Composition%'!$B86,0,W$14)))-IF(W$2=2,0,OFFSET('Composition%'!$B86,0,W$17)*OFFSET('Composition%'!$B86,0,W$18)*(W$24*EXP(-W$25/($B116+273)/RGas)))</f>
        <v>0</v>
      </c>
      <c r="X116" s="73">
        <f ca="1">IF(X$2=0,0,X$22*EXP(X$23/($B116+273)/RGas)*(OFFSET('Composition%'!$B86,0,X$13)*OFFSET('Composition%'!$B86,0,X$14)))-IF(X$2=2,0,OFFSET('Composition%'!$B86,0,X$17)*OFFSET('Composition%'!$B86,0,X$18)*(X$24*EXP(-X$25/($B116+273)/RGas)))</f>
        <v>2.4952724900799426E-8</v>
      </c>
      <c r="Y116" s="73">
        <f ca="1">IF(Y$2=0,0,Y$22*EXP(Y$23/($B116+273)/RGas)*(OFFSET('Composition%'!$B86,0,Y$13)*OFFSET('Composition%'!$B86,0,Y$14)))-IF(Y$2=2,0,OFFSET('Composition%'!$B86,0,Y$17)*OFFSET('Composition%'!$B86,0,Y$18)*(Y$24*EXP(-Y$25/($B116+273)/RGas)))</f>
        <v>1.2350123759550975E-9</v>
      </c>
      <c r="Z116" s="73">
        <f ca="1">IF(Z$2=0,0,Z$22*EXP(Z$23/($B116+273)/RGas)*(OFFSET('Composition%'!$B86,0,Z$13)*OFFSET('Composition%'!$B86,0,Z$14)))-IF(Z$2=2,0,OFFSET('Composition%'!$B86,0,Z$17)*OFFSET('Composition%'!$B86,0,Z$18)*(Z$24*EXP(-Z$25/($B116+273)/RGas)))</f>
        <v>0</v>
      </c>
      <c r="AA116" s="73">
        <f ca="1">IF(AA$2=0,0,AA$22*EXP(AA$23/($B116+273)/RGas)*(OFFSET('Composition%'!$B86,0,AA$13)*OFFSET('Composition%'!$B86,0,AA$14)))-IF(AA$2=2,0,OFFSET('Composition%'!$B86,0,AA$17)*OFFSET('Composition%'!$B86,0,AA$18)*(AA$24*EXP(-AA$25/($B116+273)/RGas)))</f>
        <v>0</v>
      </c>
      <c r="AB116" s="73">
        <f ca="1">IF(AB$2=0,0,AB$22*EXP(AB$23/($B116+273)/RGas)*(OFFSET('Composition%'!$B86,0,AB$13)*OFFSET('Composition%'!$B86,0,AB$14)))-IF(AB$2=2,0,OFFSET('Composition%'!$B86,0,AB$17)*OFFSET('Composition%'!$B86,0,AB$18)*(AB$24*EXP(-AB$25/($B116+273)/RGas)))</f>
        <v>0</v>
      </c>
      <c r="AC116" s="73">
        <f ca="1">IF(AC$2=0,0,AC$22*EXP(AC$23/($B116+273)/RGas)*(OFFSET('Composition%'!$B86,0,AC$13)*OFFSET('Composition%'!$B86,0,AC$14)))-IF(AC$2=2,0,OFFSET('Composition%'!$B86,0,AC$17)*OFFSET('Composition%'!$B86,0,AC$18)*(AC$24*EXP(-AC$25/($B116+273)/RGas)))</f>
        <v>0</v>
      </c>
      <c r="AD116" s="73">
        <f ca="1">IF(AD$2=0,0,AD$22*EXP(AD$23/($B116+273)/RGas)*(OFFSET('Composition%'!$B86,0,AD$13)*OFFSET('Composition%'!$B86,0,AD$14)))-IF(AD$2=2,0,OFFSET('Composition%'!$B86,0,AD$17)*OFFSET('Composition%'!$B86,0,AD$18)*(AD$24*EXP(-AD$25/($B116+273)/RGas)))</f>
        <v>0</v>
      </c>
      <c r="AE116" s="73">
        <f ca="1">IF(AE$2=0,0,AE$22*EXP(AE$23/($B116+273)/RGas)*(OFFSET('Composition%'!$B86,0,AE$13)*OFFSET('Composition%'!$B86,0,AE$14)))-IF(AE$2=2,0,OFFSET('Composition%'!$B86,0,AE$17)*OFFSET('Composition%'!$B86,0,AE$18)*(AE$24*EXP(-AE$25/($B116+273)/RGas)))</f>
        <v>0</v>
      </c>
      <c r="AF116" s="73"/>
      <c r="AG116" s="73">
        <f ca="1">IF(AG$2=0,0,AG$22*EXP(AG$23/($B116+273)/RGas)*(OFFSET('Composition%'!$B86,0,AG$13)*OFFSET('Composition%'!$B86,0,AG$14)))-IF(AG$2=2,0,OFFSET('Composition%'!$B86,0,AG$17)*OFFSET('Composition%'!$B86,0,AG$18)*(AG$24*EXP(-AG$25/($B116+273)/RGas)))</f>
        <v>0</v>
      </c>
      <c r="AH116" s="73">
        <f ca="1">IF(AH$2=0,0,AH$22*EXP(AH$23/($B116+273)/RGas)*(OFFSET('Composition%'!$B86,0,AH$13)*OFFSET('Composition%'!$B86,0,AH$14)))-IF(AH$2=2,0,OFFSET('Composition%'!$B86,0,AH$17)*OFFSET('Composition%'!$B86,0,AH$18)*(AH$24*EXP(-AH$25/($B116+273)/RGas)))</f>
        <v>0</v>
      </c>
      <c r="AI116" s="73">
        <f ca="1">IF(AI$2=0,0,AI$22*EXP(AI$23/($B116+273)/RGas)*(OFFSET('Composition%'!$B86,0,AI$13)*OFFSET('Composition%'!$B86,0,AI$14)))-IF(AI$2=2,0,OFFSET('Composition%'!$B86,0,AI$17)*OFFSET('Composition%'!$B86,0,AI$18)*(AI$24*EXP(-AI$25/($B116+273)/RGas)))</f>
        <v>0</v>
      </c>
      <c r="AJ116" s="73">
        <f ca="1">IF(AJ$2=0,0,AJ$22*EXP(AJ$23/($B116+273)/RGas)*(OFFSET('Composition%'!$B86,0,AJ$13)*OFFSET('Composition%'!$B86,0,AJ$14)))-IF(AJ$2=2,0,OFFSET('Composition%'!$B86,0,AJ$17)*OFFSET('Composition%'!$B86,0,AJ$18)*(AJ$24*EXP(-AJ$25/($B116+273)/RGas)))</f>
        <v>0</v>
      </c>
      <c r="AK116" s="73">
        <f ca="1">IF(AK$2=0,0,AK$22*EXP(AK$23/($B116+273)/RGas)*(OFFSET('Composition%'!$B86,0,AK$13)*OFFSET('Composition%'!$B86,0,AK$14)))-IF(AK$2=2,0,OFFSET('Composition%'!$B86,0,AK$17)*OFFSET('Composition%'!$B86,0,AK$18)*(AK$24*EXP(-AK$25/($B116+273)/RGas)))</f>
        <v>0</v>
      </c>
      <c r="AL116" s="73">
        <f ca="1">IF(AL$2=0,0,AL$22*EXP(AL$23/($B116+273)/RGas)*(OFFSET('Composition%'!$B86,0,AL$13)*OFFSET('Composition%'!$B86,0,AL$14)))-IF(AL$2=2,0,OFFSET('Composition%'!$B86,0,AL$17)*OFFSET('Composition%'!$B86,0,AL$18)*(AL$24*EXP(-AL$25/($B116+273)/RGas)))</f>
        <v>0</v>
      </c>
      <c r="AM116" s="73"/>
      <c r="AN116" s="73">
        <f ca="1">IF(AN$2=0,0,AN$22*EXP(AN$23/($B116+273)/RGas)*(OFFSET('Composition%'!$B86,0,AN$13)*OFFSET('Composition%'!$B86,0,AN$14)))-IF(AN$2=2,0,OFFSET('Composition%'!$B86,0,AN$17)*OFFSET('Composition%'!$B86,0,AN$18)*(AN$24*EXP(-AN$25/($B116+273)/RGas)))</f>
        <v>0</v>
      </c>
      <c r="AO116" s="73">
        <f ca="1">IF(AO$2=0,0,AO$22*EXP(AO$23/($B116+273)/RGas)*(OFFSET('Composition%'!$B86,0,AO$13)*OFFSET('Composition%'!$B86,0,AO$14)))-IF(AO$2=2,0,OFFSET('Composition%'!$B86,0,AO$17)*OFFSET('Composition%'!$B86,0,AO$18)*(AO$24*EXP(-AO$25/($B116+273)/RGas)))</f>
        <v>0</v>
      </c>
      <c r="AP116" s="73">
        <f ca="1">IF(AP$2=0,0,AP$22*EXP(AP$23/($B116+273)/RGas)*(OFFSET('Composition%'!$B86,0,AP$13)*OFFSET('Composition%'!$B86,0,AP$14)))-IF(AP$2=2,0,OFFSET('Composition%'!$B86,0,AP$17)*OFFSET('Composition%'!$B86,0,AP$18)*(AP$24*EXP(-AP$25/($B116+273)/RGas)))</f>
        <v>2.7049124698206973E-12</v>
      </c>
      <c r="AQ116" s="73">
        <f ca="1">IF(AQ$2=0,0,AQ$22*EXP(AQ$23/($B116+273)/RGas)*(OFFSET('Composition%'!$B86,0,AQ$13)*OFFSET('Composition%'!$B86,0,AQ$14)))-IF(AQ$2=2,0,OFFSET('Composition%'!$B86,0,AQ$17)*OFFSET('Composition%'!$B86,0,AQ$18)*(AQ$24*EXP(-AQ$25/($B116+273)/RGas)))</f>
        <v>0</v>
      </c>
      <c r="AR116" s="73">
        <f ca="1">IF(AR$2=0,0,AR$22*EXP(AR$23/($B116+273)/RGas)*(OFFSET('Composition%'!$B86,0,AR$13)*OFFSET('Composition%'!$B86,0,AR$14)))-IF(AR$2=2,0,OFFSET('Composition%'!$B86,0,AR$17)*OFFSET('Composition%'!$B86,0,AR$18)*(AR$24*EXP(-AR$25/($B116+273)/RGas)))</f>
        <v>0</v>
      </c>
      <c r="AS116" s="73"/>
    </row>
    <row r="117" spans="1:45">
      <c r="A117" s="3">
        <f t="shared" si="23"/>
        <v>4.2499999999999929</v>
      </c>
      <c r="B117" s="60">
        <f ca="1">'Composition%'!B87</f>
        <v>414.51415649876316</v>
      </c>
      <c r="C117">
        <f t="shared" si="24"/>
        <v>30</v>
      </c>
      <c r="D117" s="4" t="e">
        <f ca="1">('Composition%'!BV87*ReactionRateK1!C117)^3</f>
        <v>#DIV/0!</v>
      </c>
      <c r="E117" s="4"/>
      <c r="F117" s="73">
        <f ca="1">IF(F$2=0,0,F$22*EXP(F$23/($B117+273)/RGas)*(OFFSET('Composition%'!$B87,0,F$13)*OFFSET('Composition%'!$B87,0,F$14)))-IF(F$2=2,0,OFFSET('Composition%'!$B87,0,F$17)*OFFSET('Composition%'!$B87,0,F$18)*(F$24*EXP(-F$25/($B117+273)/RGas)))</f>
        <v>1.9261812055575746E-3</v>
      </c>
      <c r="G117" s="73">
        <f ca="1">IF(G$2=0,0,G$22*EXP(G$23/($B117+273)/RGas)*(OFFSET('Composition%'!$B87,0,G$13)*OFFSET('Composition%'!$B87,0,G$14)))-IF(G$2=2,0,OFFSET('Composition%'!$B87,0,G$17)*OFFSET('Composition%'!$B87,0,G$18)*(G$24*EXP(-G$25/($B117+273)/RGas)))</f>
        <v>7.7182802635234902E-4</v>
      </c>
      <c r="H117" s="73">
        <f ca="1">IF(H$2=0,0,H$22*EXP(H$23/($B117+273)/RGas)*(OFFSET('Composition%'!$B87,0,H$13)*OFFSET('Composition%'!$B87,0,H$14)))-IF(H$2=2,0,OFFSET('Composition%'!$B87,0,H$17)*OFFSET('Composition%'!$B87,0,H$18)*(H$24*EXP(-H$25/($B117+273)/RGas)))</f>
        <v>-2.3002250091339612E-6</v>
      </c>
      <c r="I117" s="73">
        <f ca="1">IF(I$2=0,0,I$22*EXP(I$23/($B117+273)/RGas)*(OFFSET('Composition%'!$B87,0,I$13)*OFFSET('Composition%'!$B87,0,I$14)))-IF(I$2=2,0,OFFSET('Composition%'!$B87,0,I$17)*OFFSET('Composition%'!$B87,0,I$18)*(I$24*EXP(-I$25/($B117+273)/RGas)))</f>
        <v>2.7610717111311318E-6</v>
      </c>
      <c r="J117" s="73"/>
      <c r="K117" s="73">
        <f ca="1">IF(K$2=0,0,K$22*EXP(K$23/($B117+273)/RGas)*(OFFSET('Composition%'!$B87,0,K$13)*OFFSET('Composition%'!$B87,0,K$14)))-IF(K$2=2,0,OFFSET('Composition%'!$B87,0,K$17)*OFFSET('Composition%'!$B87,0,K$18)*(K$24*EXP(-K$25/($B117+273)/RGas)))</f>
        <v>7.5244447577252384E-3</v>
      </c>
      <c r="L117" s="73">
        <f ca="1">IF(L$2=0,0,L$22*EXP(L$23/($B117+273)/RGas)*(OFFSET('Composition%'!$B87,0,L$13)*OFFSET('Composition%'!$B87,0,L$14)))-IF(L$2=2,0,OFFSET('Composition%'!$B87,0,L$17)*OFFSET('Composition%'!$B87,0,L$18)*(L$24*EXP(-L$25/($B117+273)/RGas)))</f>
        <v>-1.6095490614115341E-3</v>
      </c>
      <c r="M117" s="73">
        <f ca="1">IF(M$2=0,0,M$22*EXP(M$23/($B117+273)/RGas)*(OFFSET('Composition%'!$B87,0,M$13)*OFFSET('Composition%'!$B87,0,M$14)))-IF(M$2=2,0,OFFSET('Composition%'!$B87,0,M$17)*OFFSET('Composition%'!$B87,0,M$18)*(M$24*EXP(-M$25/($B117+273)/RGas)))</f>
        <v>0</v>
      </c>
      <c r="N117" s="179"/>
      <c r="O117" s="73">
        <f ca="1">IF(O$2=0,0,O$22*EXP(O$23/($B117+273)/RGas)*(OFFSET('Composition%'!$B87,0,O$13)*OFFSET('Composition%'!$B87,0,O$14)))-IF(O$2=2,0,OFFSET('Composition%'!$B87,0,O$17)*OFFSET('Composition%'!$B87,0,O$18)*(O$24*EXP(-O$25/($B117+273)/RGas)))</f>
        <v>0</v>
      </c>
      <c r="P117" s="73">
        <f ca="1">IF(P$2=0,0,P$22*EXP(P$23/($B117+273)/RGas)*(OFFSET('Composition%'!$B87,0,P$13)*OFFSET('Composition%'!$B87,0,P$14)))-IF(P$2=2,0,OFFSET('Composition%'!$B87,0,P$17)*OFFSET('Composition%'!$B87,0,P$18)*(P$24*EXP(-P$25/($B117+273)/RGas)))</f>
        <v>9.2280381138405282E-3</v>
      </c>
      <c r="Q117" s="73">
        <f ca="1">IF(Q$2=0,0,Q$22*EXP(Q$23/($B117+273)/RGas)*(OFFSET('Composition%'!$B87,0,Q$13)*OFFSET('Composition%'!$B87,0,Q$14)))-IF(Q$2=2,0,OFFSET('Composition%'!$B87,0,Q$17)*OFFSET('Composition%'!$B87,0,Q$18)*(Q$24*EXP(-Q$25/($B117+273)/RGas)))</f>
        <v>9.4590433303452987E-5</v>
      </c>
      <c r="R117" s="73">
        <f ca="1">IF(R$2=0,0,R$22*EXP(R$23/($B117+273)/RGas)*(OFFSET('Composition%'!$B87,0,R$13)*OFFSET('Composition%'!$B87,0,R$14)))-IF(R$2=2,0,OFFSET('Composition%'!$B87,0,R$17)*OFFSET('Composition%'!$B87,0,R$18)*(R$24*EXP(-R$25/($B117+273)/RGas)))</f>
        <v>2.9884579017944062E-5</v>
      </c>
      <c r="S117" s="73"/>
      <c r="T117" s="73">
        <f ca="1">IF(T$2=0,0,T$22*EXP(T$23/($B117+273)/RGas)*(OFFSET('Composition%'!$B87,0,T$13)*OFFSET('Composition%'!$B87,0,T$14)))-IF(T$2=2,0,OFFSET('Composition%'!$B87,0,T$17)*OFFSET('Composition%'!$B87,0,T$18)*(T$24*EXP(-T$25/($B117+273)/RGas)))</f>
        <v>8.4398937216839591E-5</v>
      </c>
      <c r="U117" s="73">
        <f ca="1">IF(U$2=0,0,U$22*EXP(U$23/($B117+273)/RGas)*(OFFSET('Composition%'!$B87,0,U$13)*OFFSET('Composition%'!$B87,0,U$14)))-IF(U$2=2,0,OFFSET('Composition%'!$B87,0,U$17)*OFFSET('Composition%'!$B87,0,U$18)*(U$24*EXP(-U$25/($B117+273)/RGas)))</f>
        <v>5.7362357817841244E-7</v>
      </c>
      <c r="V117" s="73">
        <f ca="1">IF(V$2=0,0,V$22*EXP(V$23/($B117+273)/RGas)*(OFFSET('Composition%'!$B87,0,V$13)*OFFSET('Composition%'!$B87,0,V$14)))-IF(V$2=2,0,OFFSET('Composition%'!$B87,0,V$17)*OFFSET('Composition%'!$B87,0,V$18)*(V$24*EXP(-V$25/($B117+273)/RGas)))</f>
        <v>0</v>
      </c>
      <c r="W117" s="73">
        <f ca="1">IF(W$2=0,0,W$22*EXP(W$23/($B117+273)/RGas)*(OFFSET('Composition%'!$B87,0,W$13)*OFFSET('Composition%'!$B87,0,W$14)))-IF(W$2=2,0,OFFSET('Composition%'!$B87,0,W$17)*OFFSET('Composition%'!$B87,0,W$18)*(W$24*EXP(-W$25/($B117+273)/RGas)))</f>
        <v>0</v>
      </c>
      <c r="X117" s="73">
        <f ca="1">IF(X$2=0,0,X$22*EXP(X$23/($B117+273)/RGas)*(OFFSET('Composition%'!$B87,0,X$13)*OFFSET('Composition%'!$B87,0,X$14)))-IF(X$2=2,0,OFFSET('Composition%'!$B87,0,X$17)*OFFSET('Composition%'!$B87,0,X$18)*(X$24*EXP(-X$25/($B117+273)/RGas)))</f>
        <v>2.4949523927916493E-8</v>
      </c>
      <c r="Y117" s="73">
        <f ca="1">IF(Y$2=0,0,Y$22*EXP(Y$23/($B117+273)/RGas)*(OFFSET('Composition%'!$B87,0,Y$13)*OFFSET('Composition%'!$B87,0,Y$14)))-IF(Y$2=2,0,OFFSET('Composition%'!$B87,0,Y$17)*OFFSET('Composition%'!$B87,0,Y$18)*(Y$24*EXP(-Y$25/($B117+273)/RGas)))</f>
        <v>1.2348539467197637E-9</v>
      </c>
      <c r="Z117" s="73">
        <f ca="1">IF(Z$2=0,0,Z$22*EXP(Z$23/($B117+273)/RGas)*(OFFSET('Composition%'!$B87,0,Z$13)*OFFSET('Composition%'!$B87,0,Z$14)))-IF(Z$2=2,0,OFFSET('Composition%'!$B87,0,Z$17)*OFFSET('Composition%'!$B87,0,Z$18)*(Z$24*EXP(-Z$25/($B117+273)/RGas)))</f>
        <v>0</v>
      </c>
      <c r="AA117" s="73">
        <f ca="1">IF(AA$2=0,0,AA$22*EXP(AA$23/($B117+273)/RGas)*(OFFSET('Composition%'!$B87,0,AA$13)*OFFSET('Composition%'!$B87,0,AA$14)))-IF(AA$2=2,0,OFFSET('Composition%'!$B87,0,AA$17)*OFFSET('Composition%'!$B87,0,AA$18)*(AA$24*EXP(-AA$25/($B117+273)/RGas)))</f>
        <v>0</v>
      </c>
      <c r="AB117" s="73">
        <f ca="1">IF(AB$2=0,0,AB$22*EXP(AB$23/($B117+273)/RGas)*(OFFSET('Composition%'!$B87,0,AB$13)*OFFSET('Composition%'!$B87,0,AB$14)))-IF(AB$2=2,0,OFFSET('Composition%'!$B87,0,AB$17)*OFFSET('Composition%'!$B87,0,AB$18)*(AB$24*EXP(-AB$25/($B117+273)/RGas)))</f>
        <v>0</v>
      </c>
      <c r="AC117" s="73">
        <f ca="1">IF(AC$2=0,0,AC$22*EXP(AC$23/($B117+273)/RGas)*(OFFSET('Composition%'!$B87,0,AC$13)*OFFSET('Composition%'!$B87,0,AC$14)))-IF(AC$2=2,0,OFFSET('Composition%'!$B87,0,AC$17)*OFFSET('Composition%'!$B87,0,AC$18)*(AC$24*EXP(-AC$25/($B117+273)/RGas)))</f>
        <v>0</v>
      </c>
      <c r="AD117" s="73">
        <f ca="1">IF(AD$2=0,0,AD$22*EXP(AD$23/($B117+273)/RGas)*(OFFSET('Composition%'!$B87,0,AD$13)*OFFSET('Composition%'!$B87,0,AD$14)))-IF(AD$2=2,0,OFFSET('Composition%'!$B87,0,AD$17)*OFFSET('Composition%'!$B87,0,AD$18)*(AD$24*EXP(-AD$25/($B117+273)/RGas)))</f>
        <v>0</v>
      </c>
      <c r="AE117" s="73">
        <f ca="1">IF(AE$2=0,0,AE$22*EXP(AE$23/($B117+273)/RGas)*(OFFSET('Composition%'!$B87,0,AE$13)*OFFSET('Composition%'!$B87,0,AE$14)))-IF(AE$2=2,0,OFFSET('Composition%'!$B87,0,AE$17)*OFFSET('Composition%'!$B87,0,AE$18)*(AE$24*EXP(-AE$25/($B117+273)/RGas)))</f>
        <v>0</v>
      </c>
      <c r="AF117" s="73"/>
      <c r="AG117" s="73">
        <f ca="1">IF(AG$2=0,0,AG$22*EXP(AG$23/($B117+273)/RGas)*(OFFSET('Composition%'!$B87,0,AG$13)*OFFSET('Composition%'!$B87,0,AG$14)))-IF(AG$2=2,0,OFFSET('Composition%'!$B87,0,AG$17)*OFFSET('Composition%'!$B87,0,AG$18)*(AG$24*EXP(-AG$25/($B117+273)/RGas)))</f>
        <v>0</v>
      </c>
      <c r="AH117" s="73">
        <f ca="1">IF(AH$2=0,0,AH$22*EXP(AH$23/($B117+273)/RGas)*(OFFSET('Composition%'!$B87,0,AH$13)*OFFSET('Composition%'!$B87,0,AH$14)))-IF(AH$2=2,0,OFFSET('Composition%'!$B87,0,AH$17)*OFFSET('Composition%'!$B87,0,AH$18)*(AH$24*EXP(-AH$25/($B117+273)/RGas)))</f>
        <v>0</v>
      </c>
      <c r="AI117" s="73">
        <f ca="1">IF(AI$2=0,0,AI$22*EXP(AI$23/($B117+273)/RGas)*(OFFSET('Composition%'!$B87,0,AI$13)*OFFSET('Composition%'!$B87,0,AI$14)))-IF(AI$2=2,0,OFFSET('Composition%'!$B87,0,AI$17)*OFFSET('Composition%'!$B87,0,AI$18)*(AI$24*EXP(-AI$25/($B117+273)/RGas)))</f>
        <v>0</v>
      </c>
      <c r="AJ117" s="73">
        <f ca="1">IF(AJ$2=0,0,AJ$22*EXP(AJ$23/($B117+273)/RGas)*(OFFSET('Composition%'!$B87,0,AJ$13)*OFFSET('Composition%'!$B87,0,AJ$14)))-IF(AJ$2=2,0,OFFSET('Composition%'!$B87,0,AJ$17)*OFFSET('Composition%'!$B87,0,AJ$18)*(AJ$24*EXP(-AJ$25/($B117+273)/RGas)))</f>
        <v>0</v>
      </c>
      <c r="AK117" s="73">
        <f ca="1">IF(AK$2=0,0,AK$22*EXP(AK$23/($B117+273)/RGas)*(OFFSET('Composition%'!$B87,0,AK$13)*OFFSET('Composition%'!$B87,0,AK$14)))-IF(AK$2=2,0,OFFSET('Composition%'!$B87,0,AK$17)*OFFSET('Composition%'!$B87,0,AK$18)*(AK$24*EXP(-AK$25/($B117+273)/RGas)))</f>
        <v>0</v>
      </c>
      <c r="AL117" s="73">
        <f ca="1">IF(AL$2=0,0,AL$22*EXP(AL$23/($B117+273)/RGas)*(OFFSET('Composition%'!$B87,0,AL$13)*OFFSET('Composition%'!$B87,0,AL$14)))-IF(AL$2=2,0,OFFSET('Composition%'!$B87,0,AL$17)*OFFSET('Composition%'!$B87,0,AL$18)*(AL$24*EXP(-AL$25/($B117+273)/RGas)))</f>
        <v>0</v>
      </c>
      <c r="AM117" s="73"/>
      <c r="AN117" s="73">
        <f ca="1">IF(AN$2=0,0,AN$22*EXP(AN$23/($B117+273)/RGas)*(OFFSET('Composition%'!$B87,0,AN$13)*OFFSET('Composition%'!$B87,0,AN$14)))-IF(AN$2=2,0,OFFSET('Composition%'!$B87,0,AN$17)*OFFSET('Composition%'!$B87,0,AN$18)*(AN$24*EXP(-AN$25/($B117+273)/RGas)))</f>
        <v>0</v>
      </c>
      <c r="AO117" s="73">
        <f ca="1">IF(AO$2=0,0,AO$22*EXP(AO$23/($B117+273)/RGas)*(OFFSET('Composition%'!$B87,0,AO$13)*OFFSET('Composition%'!$B87,0,AO$14)))-IF(AO$2=2,0,OFFSET('Composition%'!$B87,0,AO$17)*OFFSET('Composition%'!$B87,0,AO$18)*(AO$24*EXP(-AO$25/($B117+273)/RGas)))</f>
        <v>0</v>
      </c>
      <c r="AP117" s="73">
        <f ca="1">IF(AP$2=0,0,AP$22*EXP(AP$23/($B117+273)/RGas)*(OFFSET('Composition%'!$B87,0,AP$13)*OFFSET('Composition%'!$B87,0,AP$14)))-IF(AP$2=2,0,OFFSET('Composition%'!$B87,0,AP$17)*OFFSET('Composition%'!$B87,0,AP$18)*(AP$24*EXP(-AP$25/($B117+273)/RGas)))</f>
        <v>2.7049360617423314E-12</v>
      </c>
      <c r="AQ117" s="73">
        <f ca="1">IF(AQ$2=0,0,AQ$22*EXP(AQ$23/($B117+273)/RGas)*(OFFSET('Composition%'!$B87,0,AQ$13)*OFFSET('Composition%'!$B87,0,AQ$14)))-IF(AQ$2=2,0,OFFSET('Composition%'!$B87,0,AQ$17)*OFFSET('Composition%'!$B87,0,AQ$18)*(AQ$24*EXP(-AQ$25/($B117+273)/RGas)))</f>
        <v>0</v>
      </c>
      <c r="AR117" s="73">
        <f ca="1">IF(AR$2=0,0,AR$22*EXP(AR$23/($B117+273)/RGas)*(OFFSET('Composition%'!$B87,0,AR$13)*OFFSET('Composition%'!$B87,0,AR$14)))-IF(AR$2=2,0,OFFSET('Composition%'!$B87,0,AR$17)*OFFSET('Composition%'!$B87,0,AR$18)*(AR$24*EXP(-AR$25/($B117+273)/RGas)))</f>
        <v>0</v>
      </c>
      <c r="AS117" s="73"/>
    </row>
    <row r="118" spans="1:45">
      <c r="A118" s="3">
        <f t="shared" si="23"/>
        <v>4.2999999999999927</v>
      </c>
      <c r="B118" s="60">
        <f ca="1">'Composition%'!B88</f>
        <v>414.52292207428678</v>
      </c>
      <c r="C118">
        <f t="shared" si="24"/>
        <v>30</v>
      </c>
      <c r="D118" s="4" t="e">
        <f ca="1">('Composition%'!BV88*ReactionRateK1!C118)^3</f>
        <v>#DIV/0!</v>
      </c>
      <c r="E118" s="4"/>
      <c r="F118" s="73">
        <f ca="1">IF(F$2=0,0,F$22*EXP(F$23/($B118+273)/RGas)*(OFFSET('Composition%'!$B88,0,F$13)*OFFSET('Composition%'!$B88,0,F$14)))-IF(F$2=2,0,OFFSET('Composition%'!$B88,0,F$17)*OFFSET('Composition%'!$B88,0,F$18)*(F$24*EXP(-F$25/($B118+273)/RGas)))</f>
        <v>1.8969506927209773E-3</v>
      </c>
      <c r="G118" s="73">
        <f ca="1">IF(G$2=0,0,G$22*EXP(G$23/($B118+273)/RGas)*(OFFSET('Composition%'!$B88,0,G$13)*OFFSET('Composition%'!$B88,0,G$14)))-IF(G$2=2,0,OFFSET('Composition%'!$B88,0,G$17)*OFFSET('Composition%'!$B88,0,G$18)*(G$24*EXP(-G$25/($B118+273)/RGas)))</f>
        <v>7.607229668953571E-4</v>
      </c>
      <c r="H118" s="73">
        <f ca="1">IF(H$2=0,0,H$22*EXP(H$23/($B118+273)/RGas)*(OFFSET('Composition%'!$B88,0,H$13)*OFFSET('Composition%'!$B88,0,H$14)))-IF(H$2=2,0,OFFSET('Composition%'!$B88,0,H$17)*OFFSET('Composition%'!$B88,0,H$18)*(H$24*EXP(-H$25/($B118+273)/RGas)))</f>
        <v>-2.2842842805937396E-6</v>
      </c>
      <c r="I118" s="73">
        <f ca="1">IF(I$2=0,0,I$22*EXP(I$23/($B118+273)/RGas)*(OFFSET('Composition%'!$B88,0,I$13)*OFFSET('Composition%'!$B88,0,I$14)))-IF(I$2=2,0,OFFSET('Composition%'!$B88,0,I$17)*OFFSET('Composition%'!$B88,0,I$18)*(I$24*EXP(-I$25/($B118+273)/RGas)))</f>
        <v>2.608530317839188E-6</v>
      </c>
      <c r="J118" s="73"/>
      <c r="K118" s="73">
        <f ca="1">IF(K$2=0,0,K$22*EXP(K$23/($B118+273)/RGas)*(OFFSET('Composition%'!$B88,0,K$13)*OFFSET('Composition%'!$B88,0,K$14)))-IF(K$2=2,0,OFFSET('Composition%'!$B88,0,K$17)*OFFSET('Composition%'!$B88,0,K$18)*(K$24*EXP(-K$25/($B118+273)/RGas)))</f>
        <v>7.3528306027254116E-3</v>
      </c>
      <c r="L118" s="73">
        <f ca="1">IF(L$2=0,0,L$22*EXP(L$23/($B118+273)/RGas)*(OFFSET('Composition%'!$B88,0,L$13)*OFFSET('Composition%'!$B88,0,L$14)))-IF(L$2=2,0,OFFSET('Composition%'!$B88,0,L$17)*OFFSET('Composition%'!$B88,0,L$18)*(L$24*EXP(-L$25/($B118+273)/RGas)))</f>
        <v>-1.5867241816171749E-3</v>
      </c>
      <c r="M118" s="73">
        <f ca="1">IF(M$2=0,0,M$22*EXP(M$23/($B118+273)/RGas)*(OFFSET('Composition%'!$B88,0,M$13)*OFFSET('Composition%'!$B88,0,M$14)))-IF(M$2=2,0,OFFSET('Composition%'!$B88,0,M$17)*OFFSET('Composition%'!$B88,0,M$18)*(M$24*EXP(-M$25/($B118+273)/RGas)))</f>
        <v>0</v>
      </c>
      <c r="N118" s="179"/>
      <c r="O118" s="73">
        <f ca="1">IF(O$2=0,0,O$22*EXP(O$23/($B118+273)/RGas)*(OFFSET('Composition%'!$B88,0,O$13)*OFFSET('Composition%'!$B88,0,O$14)))-IF(O$2=2,0,OFFSET('Composition%'!$B88,0,O$17)*OFFSET('Composition%'!$B88,0,O$18)*(O$24*EXP(-O$25/($B118+273)/RGas)))</f>
        <v>0</v>
      </c>
      <c r="P118" s="73">
        <f ca="1">IF(P$2=0,0,P$22*EXP(P$23/($B118+273)/RGas)*(OFFSET('Composition%'!$B88,0,P$13)*OFFSET('Composition%'!$B88,0,P$14)))-IF(P$2=2,0,OFFSET('Composition%'!$B88,0,P$17)*OFFSET('Composition%'!$B88,0,P$18)*(P$24*EXP(-P$25/($B118+273)/RGas)))</f>
        <v>9.1637931112032289E-3</v>
      </c>
      <c r="Q118" s="73">
        <f ca="1">IF(Q$2=0,0,Q$22*EXP(Q$23/($B118+273)/RGas)*(OFFSET('Composition%'!$B88,0,Q$13)*OFFSET('Composition%'!$B88,0,Q$14)))-IF(Q$2=2,0,OFFSET('Composition%'!$B88,0,Q$17)*OFFSET('Composition%'!$B88,0,Q$18)*(Q$24*EXP(-Q$25/($B118+273)/RGas)))</f>
        <v>9.5415754027035004E-5</v>
      </c>
      <c r="R118" s="73">
        <f ca="1">IF(R$2=0,0,R$22*EXP(R$23/($B118+273)/RGas)*(OFFSET('Composition%'!$B88,0,R$13)*OFFSET('Composition%'!$B88,0,R$14)))-IF(R$2=2,0,OFFSET('Composition%'!$B88,0,R$17)*OFFSET('Composition%'!$B88,0,R$18)*(R$24*EXP(-R$25/($B118+273)/RGas)))</f>
        <v>3.0487717616479391E-5</v>
      </c>
      <c r="S118" s="73"/>
      <c r="T118" s="73">
        <f ca="1">IF(T$2=0,0,T$22*EXP(T$23/($B118+273)/RGas)*(OFFSET('Composition%'!$B88,0,T$13)*OFFSET('Composition%'!$B88,0,T$14)))-IF(T$2=2,0,OFFSET('Composition%'!$B88,0,T$17)*OFFSET('Composition%'!$B88,0,T$18)*(T$24*EXP(-T$25/($B118+273)/RGas)))</f>
        <v>7.902104612156459E-5</v>
      </c>
      <c r="U118" s="73">
        <f ca="1">IF(U$2=0,0,U$22*EXP(U$23/($B118+273)/RGas)*(OFFSET('Composition%'!$B88,0,U$13)*OFFSET('Composition%'!$B88,0,U$14)))-IF(U$2=2,0,OFFSET('Composition%'!$B88,0,U$17)*OFFSET('Composition%'!$B88,0,U$18)*(U$24*EXP(-U$25/($B118+273)/RGas)))</f>
        <v>5.2085714626968644E-7</v>
      </c>
      <c r="V118" s="73">
        <f ca="1">IF(V$2=0,0,V$22*EXP(V$23/($B118+273)/RGas)*(OFFSET('Composition%'!$B88,0,V$13)*OFFSET('Composition%'!$B88,0,V$14)))-IF(V$2=2,0,OFFSET('Composition%'!$B88,0,V$17)*OFFSET('Composition%'!$B88,0,V$18)*(V$24*EXP(-V$25/($B118+273)/RGas)))</f>
        <v>0</v>
      </c>
      <c r="W118" s="73">
        <f ca="1">IF(W$2=0,0,W$22*EXP(W$23/($B118+273)/RGas)*(OFFSET('Composition%'!$B88,0,W$13)*OFFSET('Composition%'!$B88,0,W$14)))-IF(W$2=2,0,OFFSET('Composition%'!$B88,0,W$17)*OFFSET('Composition%'!$B88,0,W$18)*(W$24*EXP(-W$25/($B118+273)/RGas)))</f>
        <v>0</v>
      </c>
      <c r="X118" s="73">
        <f ca="1">IF(X$2=0,0,X$22*EXP(X$23/($B118+273)/RGas)*(OFFSET('Composition%'!$B88,0,X$13)*OFFSET('Composition%'!$B88,0,X$14)))-IF(X$2=2,0,OFFSET('Composition%'!$B88,0,X$17)*OFFSET('Composition%'!$B88,0,X$18)*(X$24*EXP(-X$25/($B118+273)/RGas)))</f>
        <v>2.4946527790273785E-8</v>
      </c>
      <c r="Y118" s="73">
        <f ca="1">IF(Y$2=0,0,Y$22*EXP(Y$23/($B118+273)/RGas)*(OFFSET('Composition%'!$B88,0,Y$13)*OFFSET('Composition%'!$B88,0,Y$14)))-IF(Y$2=2,0,OFFSET('Composition%'!$B88,0,Y$17)*OFFSET('Composition%'!$B88,0,Y$18)*(Y$24*EXP(-Y$25/($B118+273)/RGas)))</f>
        <v>1.2347056556179498E-9</v>
      </c>
      <c r="Z118" s="73">
        <f ca="1">IF(Z$2=0,0,Z$22*EXP(Z$23/($B118+273)/RGas)*(OFFSET('Composition%'!$B88,0,Z$13)*OFFSET('Composition%'!$B88,0,Z$14)))-IF(Z$2=2,0,OFFSET('Composition%'!$B88,0,Z$17)*OFFSET('Composition%'!$B88,0,Z$18)*(Z$24*EXP(-Z$25/($B118+273)/RGas)))</f>
        <v>0</v>
      </c>
      <c r="AA118" s="73">
        <f ca="1">IF(AA$2=0,0,AA$22*EXP(AA$23/($B118+273)/RGas)*(OFFSET('Composition%'!$B88,0,AA$13)*OFFSET('Composition%'!$B88,0,AA$14)))-IF(AA$2=2,0,OFFSET('Composition%'!$B88,0,AA$17)*OFFSET('Composition%'!$B88,0,AA$18)*(AA$24*EXP(-AA$25/($B118+273)/RGas)))</f>
        <v>0</v>
      </c>
      <c r="AB118" s="73">
        <f ca="1">IF(AB$2=0,0,AB$22*EXP(AB$23/($B118+273)/RGas)*(OFFSET('Composition%'!$B88,0,AB$13)*OFFSET('Composition%'!$B88,0,AB$14)))-IF(AB$2=2,0,OFFSET('Composition%'!$B88,0,AB$17)*OFFSET('Composition%'!$B88,0,AB$18)*(AB$24*EXP(-AB$25/($B118+273)/RGas)))</f>
        <v>0</v>
      </c>
      <c r="AC118" s="73">
        <f ca="1">IF(AC$2=0,0,AC$22*EXP(AC$23/($B118+273)/RGas)*(OFFSET('Composition%'!$B88,0,AC$13)*OFFSET('Composition%'!$B88,0,AC$14)))-IF(AC$2=2,0,OFFSET('Composition%'!$B88,0,AC$17)*OFFSET('Composition%'!$B88,0,AC$18)*(AC$24*EXP(-AC$25/($B118+273)/RGas)))</f>
        <v>0</v>
      </c>
      <c r="AD118" s="73">
        <f ca="1">IF(AD$2=0,0,AD$22*EXP(AD$23/($B118+273)/RGas)*(OFFSET('Composition%'!$B88,0,AD$13)*OFFSET('Composition%'!$B88,0,AD$14)))-IF(AD$2=2,0,OFFSET('Composition%'!$B88,0,AD$17)*OFFSET('Composition%'!$B88,0,AD$18)*(AD$24*EXP(-AD$25/($B118+273)/RGas)))</f>
        <v>0</v>
      </c>
      <c r="AE118" s="73">
        <f ca="1">IF(AE$2=0,0,AE$22*EXP(AE$23/($B118+273)/RGas)*(OFFSET('Composition%'!$B88,0,AE$13)*OFFSET('Composition%'!$B88,0,AE$14)))-IF(AE$2=2,0,OFFSET('Composition%'!$B88,0,AE$17)*OFFSET('Composition%'!$B88,0,AE$18)*(AE$24*EXP(-AE$25/($B118+273)/RGas)))</f>
        <v>0</v>
      </c>
      <c r="AF118" s="73"/>
      <c r="AG118" s="73">
        <f ca="1">IF(AG$2=0,0,AG$22*EXP(AG$23/($B118+273)/RGas)*(OFFSET('Composition%'!$B88,0,AG$13)*OFFSET('Composition%'!$B88,0,AG$14)))-IF(AG$2=2,0,OFFSET('Composition%'!$B88,0,AG$17)*OFFSET('Composition%'!$B88,0,AG$18)*(AG$24*EXP(-AG$25/($B118+273)/RGas)))</f>
        <v>0</v>
      </c>
      <c r="AH118" s="73">
        <f ca="1">IF(AH$2=0,0,AH$22*EXP(AH$23/($B118+273)/RGas)*(OFFSET('Composition%'!$B88,0,AH$13)*OFFSET('Composition%'!$B88,0,AH$14)))-IF(AH$2=2,0,OFFSET('Composition%'!$B88,0,AH$17)*OFFSET('Composition%'!$B88,0,AH$18)*(AH$24*EXP(-AH$25/($B118+273)/RGas)))</f>
        <v>0</v>
      </c>
      <c r="AI118" s="73">
        <f ca="1">IF(AI$2=0,0,AI$22*EXP(AI$23/($B118+273)/RGas)*(OFFSET('Composition%'!$B88,0,AI$13)*OFFSET('Composition%'!$B88,0,AI$14)))-IF(AI$2=2,0,OFFSET('Composition%'!$B88,0,AI$17)*OFFSET('Composition%'!$B88,0,AI$18)*(AI$24*EXP(-AI$25/($B118+273)/RGas)))</f>
        <v>0</v>
      </c>
      <c r="AJ118" s="73">
        <f ca="1">IF(AJ$2=0,0,AJ$22*EXP(AJ$23/($B118+273)/RGas)*(OFFSET('Composition%'!$B88,0,AJ$13)*OFFSET('Composition%'!$B88,0,AJ$14)))-IF(AJ$2=2,0,OFFSET('Composition%'!$B88,0,AJ$17)*OFFSET('Composition%'!$B88,0,AJ$18)*(AJ$24*EXP(-AJ$25/($B118+273)/RGas)))</f>
        <v>0</v>
      </c>
      <c r="AK118" s="73">
        <f ca="1">IF(AK$2=0,0,AK$22*EXP(AK$23/($B118+273)/RGas)*(OFFSET('Composition%'!$B88,0,AK$13)*OFFSET('Composition%'!$B88,0,AK$14)))-IF(AK$2=2,0,OFFSET('Composition%'!$B88,0,AK$17)*OFFSET('Composition%'!$B88,0,AK$18)*(AK$24*EXP(-AK$25/($B118+273)/RGas)))</f>
        <v>0</v>
      </c>
      <c r="AL118" s="73">
        <f ca="1">IF(AL$2=0,0,AL$22*EXP(AL$23/($B118+273)/RGas)*(OFFSET('Composition%'!$B88,0,AL$13)*OFFSET('Composition%'!$B88,0,AL$14)))-IF(AL$2=2,0,OFFSET('Composition%'!$B88,0,AL$17)*OFFSET('Composition%'!$B88,0,AL$18)*(AL$24*EXP(-AL$25/($B118+273)/RGas)))</f>
        <v>0</v>
      </c>
      <c r="AM118" s="73"/>
      <c r="AN118" s="73">
        <f ca="1">IF(AN$2=0,0,AN$22*EXP(AN$23/($B118+273)/RGas)*(OFFSET('Composition%'!$B88,0,AN$13)*OFFSET('Composition%'!$B88,0,AN$14)))-IF(AN$2=2,0,OFFSET('Composition%'!$B88,0,AN$17)*OFFSET('Composition%'!$B88,0,AN$18)*(AN$24*EXP(-AN$25/($B118+273)/RGas)))</f>
        <v>0</v>
      </c>
      <c r="AO118" s="73">
        <f ca="1">IF(AO$2=0,0,AO$22*EXP(AO$23/($B118+273)/RGas)*(OFFSET('Composition%'!$B88,0,AO$13)*OFFSET('Composition%'!$B88,0,AO$14)))-IF(AO$2=2,0,OFFSET('Composition%'!$B88,0,AO$17)*OFFSET('Composition%'!$B88,0,AO$18)*(AO$24*EXP(-AO$25/($B118+273)/RGas)))</f>
        <v>0</v>
      </c>
      <c r="AP118" s="73">
        <f ca="1">IF(AP$2=0,0,AP$22*EXP(AP$23/($B118+273)/RGas)*(OFFSET('Composition%'!$B88,0,AP$13)*OFFSET('Composition%'!$B88,0,AP$14)))-IF(AP$2=2,0,OFFSET('Composition%'!$B88,0,AP$17)*OFFSET('Composition%'!$B88,0,AP$18)*(AP$24*EXP(-AP$25/($B118+273)/RGas)))</f>
        <v>2.7049574720799119E-12</v>
      </c>
      <c r="AQ118" s="73">
        <f ca="1">IF(AQ$2=0,0,AQ$22*EXP(AQ$23/($B118+273)/RGas)*(OFFSET('Composition%'!$B88,0,AQ$13)*OFFSET('Composition%'!$B88,0,AQ$14)))-IF(AQ$2=2,0,OFFSET('Composition%'!$B88,0,AQ$17)*OFFSET('Composition%'!$B88,0,AQ$18)*(AQ$24*EXP(-AQ$25/($B118+273)/RGas)))</f>
        <v>0</v>
      </c>
      <c r="AR118" s="73">
        <f ca="1">IF(AR$2=0,0,AR$22*EXP(AR$23/($B118+273)/RGas)*(OFFSET('Composition%'!$B88,0,AR$13)*OFFSET('Composition%'!$B88,0,AR$14)))-IF(AR$2=2,0,OFFSET('Composition%'!$B88,0,AR$17)*OFFSET('Composition%'!$B88,0,AR$18)*(AR$24*EXP(-AR$25/($B118+273)/RGas)))</f>
        <v>0</v>
      </c>
      <c r="AS118" s="73"/>
    </row>
    <row r="119" spans="1:45">
      <c r="A119" s="3">
        <f t="shared" si="23"/>
        <v>4.3499999999999925</v>
      </c>
      <c r="B119" s="60">
        <f ca="1">'Composition%'!B89</f>
        <v>414.53151598938962</v>
      </c>
      <c r="C119">
        <f t="shared" si="24"/>
        <v>30</v>
      </c>
      <c r="D119" s="4" t="e">
        <f ca="1">('Composition%'!BV89*ReactionRateK1!C119)^3</f>
        <v>#DIV/0!</v>
      </c>
      <c r="E119" s="4"/>
      <c r="F119" s="73">
        <f ca="1">IF(F$2=0,0,F$22*EXP(F$23/($B119+273)/RGas)*(OFFSET('Composition%'!$B89,0,F$13)*OFFSET('Composition%'!$B89,0,F$14)))-IF(F$2=2,0,OFFSET('Composition%'!$B89,0,F$17)*OFFSET('Composition%'!$B89,0,F$18)*(F$24*EXP(-F$25/($B119+273)/RGas)))</f>
        <v>1.867851365780221E-3</v>
      </c>
      <c r="G119" s="73">
        <f ca="1">IF(G$2=0,0,G$22*EXP(G$23/($B119+273)/RGas)*(OFFSET('Composition%'!$B89,0,G$13)*OFFSET('Composition%'!$B89,0,G$14)))-IF(G$2=2,0,OFFSET('Composition%'!$B89,0,G$17)*OFFSET('Composition%'!$B89,0,G$18)*(G$24*EXP(-G$25/($B119+273)/RGas)))</f>
        <v>7.4966723463260087E-4</v>
      </c>
      <c r="H119" s="73">
        <f ca="1">IF(H$2=0,0,H$22*EXP(H$23/($B119+273)/RGas)*(OFFSET('Composition%'!$B89,0,H$13)*OFFSET('Composition%'!$B89,0,H$14)))-IF(H$2=2,0,OFFSET('Composition%'!$B89,0,H$17)*OFFSET('Composition%'!$B89,0,H$18)*(H$24*EXP(-H$25/($B119+273)/RGas)))</f>
        <v>-2.2683990905184155E-6</v>
      </c>
      <c r="I119" s="73">
        <f ca="1">IF(I$2=0,0,I$22*EXP(I$23/($B119+273)/RGas)*(OFFSET('Composition%'!$B89,0,I$13)*OFFSET('Composition%'!$B89,0,I$14)))-IF(I$2=2,0,OFFSET('Composition%'!$B89,0,I$17)*OFFSET('Composition%'!$B89,0,I$18)*(I$24*EXP(-I$25/($B119+273)/RGas)))</f>
        <v>2.4528529205303398E-6</v>
      </c>
      <c r="J119" s="73"/>
      <c r="K119" s="73">
        <f ca="1">IF(K$2=0,0,K$22*EXP(K$23/($B119+273)/RGas)*(OFFSET('Composition%'!$B89,0,K$13)*OFFSET('Composition%'!$B89,0,K$14)))-IF(K$2=2,0,OFFSET('Composition%'!$B89,0,K$17)*OFFSET('Composition%'!$B89,0,K$18)*(K$24*EXP(-K$25/($B119+273)/RGas)))</f>
        <v>7.1809311305325672E-3</v>
      </c>
      <c r="L119" s="73">
        <f ca="1">IF(L$2=0,0,L$22*EXP(L$23/($B119+273)/RGas)*(OFFSET('Composition%'!$B89,0,L$13)*OFFSET('Composition%'!$B89,0,L$14)))-IF(L$2=2,0,OFFSET('Composition%'!$B89,0,L$17)*OFFSET('Composition%'!$B89,0,L$18)*(L$24*EXP(-L$25/($B119+273)/RGas)))</f>
        <v>-1.5636899445931995E-3</v>
      </c>
      <c r="M119" s="73">
        <f ca="1">IF(M$2=0,0,M$22*EXP(M$23/($B119+273)/RGas)*(OFFSET('Composition%'!$B89,0,M$13)*OFFSET('Composition%'!$B89,0,M$14)))-IF(M$2=2,0,OFFSET('Composition%'!$B89,0,M$17)*OFFSET('Composition%'!$B89,0,M$18)*(M$24*EXP(-M$25/($B119+273)/RGas)))</f>
        <v>0</v>
      </c>
      <c r="N119" s="179"/>
      <c r="O119" s="73">
        <f ca="1">IF(O$2=0,0,O$22*EXP(O$23/($B119+273)/RGas)*(OFFSET('Composition%'!$B89,0,O$13)*OFFSET('Composition%'!$B89,0,O$14)))-IF(O$2=2,0,OFFSET('Composition%'!$B89,0,O$17)*OFFSET('Composition%'!$B89,0,O$18)*(O$24*EXP(-O$25/($B119+273)/RGas)))</f>
        <v>0</v>
      </c>
      <c r="P119" s="73">
        <f ca="1">IF(P$2=0,0,P$22*EXP(P$23/($B119+273)/RGas)*(OFFSET('Composition%'!$B89,0,P$13)*OFFSET('Composition%'!$B89,0,P$14)))-IF(P$2=2,0,OFFSET('Composition%'!$B89,0,P$17)*OFFSET('Composition%'!$B89,0,P$18)*(P$24*EXP(-P$25/($B119+273)/RGas)))</f>
        <v>9.0997725387178836E-3</v>
      </c>
      <c r="Q119" s="73">
        <f ca="1">IF(Q$2=0,0,Q$22*EXP(Q$23/($B119+273)/RGas)*(OFFSET('Composition%'!$B89,0,Q$13)*OFFSET('Composition%'!$B89,0,Q$14)))-IF(Q$2=2,0,OFFSET('Composition%'!$B89,0,Q$17)*OFFSET('Composition%'!$B89,0,Q$18)*(Q$24*EXP(-Q$25/($B119+273)/RGas)))</f>
        <v>9.6244659732308099E-5</v>
      </c>
      <c r="R119" s="73">
        <f ca="1">IF(R$2=0,0,R$22*EXP(R$23/($B119+273)/RGas)*(OFFSET('Composition%'!$B89,0,R$13)*OFFSET('Composition%'!$B89,0,R$14)))-IF(R$2=2,0,OFFSET('Composition%'!$B89,0,R$17)*OFFSET('Composition%'!$B89,0,R$18)*(R$24*EXP(-R$25/($B119+273)/RGas)))</f>
        <v>3.1096881913197955E-5</v>
      </c>
      <c r="S119" s="73"/>
      <c r="T119" s="73">
        <f ca="1">IF(T$2=0,0,T$22*EXP(T$23/($B119+273)/RGas)*(OFFSET('Composition%'!$B89,0,T$13)*OFFSET('Composition%'!$B89,0,T$14)))-IF(T$2=2,0,OFFSET('Composition%'!$B89,0,T$17)*OFFSET('Composition%'!$B89,0,T$18)*(T$24*EXP(-T$25/($B119+273)/RGas)))</f>
        <v>7.3644444468409141E-5</v>
      </c>
      <c r="U119" s="73">
        <f ca="1">IF(U$2=0,0,U$22*EXP(U$23/($B119+273)/RGas)*(OFFSET('Composition%'!$B89,0,U$13)*OFFSET('Composition%'!$B89,0,U$14)))-IF(U$2=2,0,OFFSET('Composition%'!$B89,0,U$17)*OFFSET('Composition%'!$B89,0,U$18)*(U$24*EXP(-U$25/($B119+273)/RGas)))</f>
        <v>4.6810337308175734E-7</v>
      </c>
      <c r="V119" s="73">
        <f ca="1">IF(V$2=0,0,V$22*EXP(V$23/($B119+273)/RGas)*(OFFSET('Composition%'!$B89,0,V$13)*OFFSET('Composition%'!$B89,0,V$14)))-IF(V$2=2,0,OFFSET('Composition%'!$B89,0,V$17)*OFFSET('Composition%'!$B89,0,V$18)*(V$24*EXP(-V$25/($B119+273)/RGas)))</f>
        <v>0</v>
      </c>
      <c r="W119" s="73">
        <f ca="1">IF(W$2=0,0,W$22*EXP(W$23/($B119+273)/RGas)*(OFFSET('Composition%'!$B89,0,W$13)*OFFSET('Composition%'!$B89,0,W$14)))-IF(W$2=2,0,OFFSET('Composition%'!$B89,0,W$17)*OFFSET('Composition%'!$B89,0,W$18)*(W$24*EXP(-W$25/($B119+273)/RGas)))</f>
        <v>0</v>
      </c>
      <c r="X119" s="73">
        <f ca="1">IF(X$2=0,0,X$22*EXP(X$23/($B119+273)/RGas)*(OFFSET('Composition%'!$B89,0,X$13)*OFFSET('Composition%'!$B89,0,X$14)))-IF(X$2=2,0,OFFSET('Composition%'!$B89,0,X$17)*OFFSET('Composition%'!$B89,0,X$18)*(X$24*EXP(-X$25/($B119+273)/RGas)))</f>
        <v>2.4943531680236928E-8</v>
      </c>
      <c r="Y119" s="73">
        <f ca="1">IF(Y$2=0,0,Y$22*EXP(Y$23/($B119+273)/RGas)*(OFFSET('Composition%'!$B89,0,Y$13)*OFFSET('Composition%'!$B89,0,Y$14)))-IF(Y$2=2,0,OFFSET('Composition%'!$B89,0,Y$17)*OFFSET('Composition%'!$B89,0,Y$18)*(Y$24*EXP(-Y$25/($B119+273)/RGas)))</f>
        <v>1.2345573658824616E-9</v>
      </c>
      <c r="Z119" s="73">
        <f ca="1">IF(Z$2=0,0,Z$22*EXP(Z$23/($B119+273)/RGas)*(OFFSET('Composition%'!$B89,0,Z$13)*OFFSET('Composition%'!$B89,0,Z$14)))-IF(Z$2=2,0,OFFSET('Composition%'!$B89,0,Z$17)*OFFSET('Composition%'!$B89,0,Z$18)*(Z$24*EXP(-Z$25/($B119+273)/RGas)))</f>
        <v>0</v>
      </c>
      <c r="AA119" s="73">
        <f ca="1">IF(AA$2=0,0,AA$22*EXP(AA$23/($B119+273)/RGas)*(OFFSET('Composition%'!$B89,0,AA$13)*OFFSET('Composition%'!$B89,0,AA$14)))-IF(AA$2=2,0,OFFSET('Composition%'!$B89,0,AA$17)*OFFSET('Composition%'!$B89,0,AA$18)*(AA$24*EXP(-AA$25/($B119+273)/RGas)))</f>
        <v>0</v>
      </c>
      <c r="AB119" s="73">
        <f ca="1">IF(AB$2=0,0,AB$22*EXP(AB$23/($B119+273)/RGas)*(OFFSET('Composition%'!$B89,0,AB$13)*OFFSET('Composition%'!$B89,0,AB$14)))-IF(AB$2=2,0,OFFSET('Composition%'!$B89,0,AB$17)*OFFSET('Composition%'!$B89,0,AB$18)*(AB$24*EXP(-AB$25/($B119+273)/RGas)))</f>
        <v>0</v>
      </c>
      <c r="AC119" s="73">
        <f ca="1">IF(AC$2=0,0,AC$22*EXP(AC$23/($B119+273)/RGas)*(OFFSET('Composition%'!$B89,0,AC$13)*OFFSET('Composition%'!$B89,0,AC$14)))-IF(AC$2=2,0,OFFSET('Composition%'!$B89,0,AC$17)*OFFSET('Composition%'!$B89,0,AC$18)*(AC$24*EXP(-AC$25/($B119+273)/RGas)))</f>
        <v>0</v>
      </c>
      <c r="AD119" s="73">
        <f ca="1">IF(AD$2=0,0,AD$22*EXP(AD$23/($B119+273)/RGas)*(OFFSET('Composition%'!$B89,0,AD$13)*OFFSET('Composition%'!$B89,0,AD$14)))-IF(AD$2=2,0,OFFSET('Composition%'!$B89,0,AD$17)*OFFSET('Composition%'!$B89,0,AD$18)*(AD$24*EXP(-AD$25/($B119+273)/RGas)))</f>
        <v>0</v>
      </c>
      <c r="AE119" s="73">
        <f ca="1">IF(AE$2=0,0,AE$22*EXP(AE$23/($B119+273)/RGas)*(OFFSET('Composition%'!$B89,0,AE$13)*OFFSET('Composition%'!$B89,0,AE$14)))-IF(AE$2=2,0,OFFSET('Composition%'!$B89,0,AE$17)*OFFSET('Composition%'!$B89,0,AE$18)*(AE$24*EXP(-AE$25/($B119+273)/RGas)))</f>
        <v>0</v>
      </c>
      <c r="AF119" s="73"/>
      <c r="AG119" s="73">
        <f ca="1">IF(AG$2=0,0,AG$22*EXP(AG$23/($B119+273)/RGas)*(OFFSET('Composition%'!$B89,0,AG$13)*OFFSET('Composition%'!$B89,0,AG$14)))-IF(AG$2=2,0,OFFSET('Composition%'!$B89,0,AG$17)*OFFSET('Composition%'!$B89,0,AG$18)*(AG$24*EXP(-AG$25/($B119+273)/RGas)))</f>
        <v>0</v>
      </c>
      <c r="AH119" s="73">
        <f ca="1">IF(AH$2=0,0,AH$22*EXP(AH$23/($B119+273)/RGas)*(OFFSET('Composition%'!$B89,0,AH$13)*OFFSET('Composition%'!$B89,0,AH$14)))-IF(AH$2=2,0,OFFSET('Composition%'!$B89,0,AH$17)*OFFSET('Composition%'!$B89,0,AH$18)*(AH$24*EXP(-AH$25/($B119+273)/RGas)))</f>
        <v>0</v>
      </c>
      <c r="AI119" s="73">
        <f ca="1">IF(AI$2=0,0,AI$22*EXP(AI$23/($B119+273)/RGas)*(OFFSET('Composition%'!$B89,0,AI$13)*OFFSET('Composition%'!$B89,0,AI$14)))-IF(AI$2=2,0,OFFSET('Composition%'!$B89,0,AI$17)*OFFSET('Composition%'!$B89,0,AI$18)*(AI$24*EXP(-AI$25/($B119+273)/RGas)))</f>
        <v>0</v>
      </c>
      <c r="AJ119" s="73">
        <f ca="1">IF(AJ$2=0,0,AJ$22*EXP(AJ$23/($B119+273)/RGas)*(OFFSET('Composition%'!$B89,0,AJ$13)*OFFSET('Composition%'!$B89,0,AJ$14)))-IF(AJ$2=2,0,OFFSET('Composition%'!$B89,0,AJ$17)*OFFSET('Composition%'!$B89,0,AJ$18)*(AJ$24*EXP(-AJ$25/($B119+273)/RGas)))</f>
        <v>0</v>
      </c>
      <c r="AK119" s="73">
        <f ca="1">IF(AK$2=0,0,AK$22*EXP(AK$23/($B119+273)/RGas)*(OFFSET('Composition%'!$B89,0,AK$13)*OFFSET('Composition%'!$B89,0,AK$14)))-IF(AK$2=2,0,OFFSET('Composition%'!$B89,0,AK$17)*OFFSET('Composition%'!$B89,0,AK$18)*(AK$24*EXP(-AK$25/($B119+273)/RGas)))</f>
        <v>0</v>
      </c>
      <c r="AL119" s="73">
        <f ca="1">IF(AL$2=0,0,AL$22*EXP(AL$23/($B119+273)/RGas)*(OFFSET('Composition%'!$B89,0,AL$13)*OFFSET('Composition%'!$B89,0,AL$14)))-IF(AL$2=2,0,OFFSET('Composition%'!$B89,0,AL$17)*OFFSET('Composition%'!$B89,0,AL$18)*(AL$24*EXP(-AL$25/($B119+273)/RGas)))</f>
        <v>0</v>
      </c>
      <c r="AM119" s="73"/>
      <c r="AN119" s="73">
        <f ca="1">IF(AN$2=0,0,AN$22*EXP(AN$23/($B119+273)/RGas)*(OFFSET('Composition%'!$B89,0,AN$13)*OFFSET('Composition%'!$B89,0,AN$14)))-IF(AN$2=2,0,OFFSET('Composition%'!$B89,0,AN$17)*OFFSET('Composition%'!$B89,0,AN$18)*(AN$24*EXP(-AN$25/($B119+273)/RGas)))</f>
        <v>0</v>
      </c>
      <c r="AO119" s="73">
        <f ca="1">IF(AO$2=0,0,AO$22*EXP(AO$23/($B119+273)/RGas)*(OFFSET('Composition%'!$B89,0,AO$13)*OFFSET('Composition%'!$B89,0,AO$14)))-IF(AO$2=2,0,OFFSET('Composition%'!$B89,0,AO$17)*OFFSET('Composition%'!$B89,0,AO$18)*(AO$24*EXP(-AO$25/($B119+273)/RGas)))</f>
        <v>0</v>
      </c>
      <c r="AP119" s="73">
        <f ca="1">IF(AP$2=0,0,AP$22*EXP(AP$23/($B119+273)/RGas)*(OFFSET('Composition%'!$B89,0,AP$13)*OFFSET('Composition%'!$B89,0,AP$14)))-IF(AP$2=2,0,OFFSET('Composition%'!$B89,0,AP$17)*OFFSET('Composition%'!$B89,0,AP$18)*(AP$24*EXP(-AP$25/($B119+273)/RGas)))</f>
        <v>2.7049788853725607E-12</v>
      </c>
      <c r="AQ119" s="73">
        <f ca="1">IF(AQ$2=0,0,AQ$22*EXP(AQ$23/($B119+273)/RGas)*(OFFSET('Composition%'!$B89,0,AQ$13)*OFFSET('Composition%'!$B89,0,AQ$14)))-IF(AQ$2=2,0,OFFSET('Composition%'!$B89,0,AQ$17)*OFFSET('Composition%'!$B89,0,AQ$18)*(AQ$24*EXP(-AQ$25/($B119+273)/RGas)))</f>
        <v>0</v>
      </c>
      <c r="AR119" s="73">
        <f ca="1">IF(AR$2=0,0,AR$22*EXP(AR$23/($B119+273)/RGas)*(OFFSET('Composition%'!$B89,0,AR$13)*OFFSET('Composition%'!$B89,0,AR$14)))-IF(AR$2=2,0,OFFSET('Composition%'!$B89,0,AR$17)*OFFSET('Composition%'!$B89,0,AR$18)*(AR$24*EXP(-AR$25/($B119+273)/RGas)))</f>
        <v>0</v>
      </c>
      <c r="AS119" s="73"/>
    </row>
    <row r="120" spans="1:45">
      <c r="A120" s="3">
        <f t="shared" si="23"/>
        <v>4.3999999999999924</v>
      </c>
      <c r="B120" s="60">
        <f ca="1">'Composition%'!B90</f>
        <v>414.5399337216943</v>
      </c>
      <c r="C120">
        <f t="shared" si="24"/>
        <v>30</v>
      </c>
      <c r="D120" s="4" t="e">
        <f ca="1">('Composition%'!BV90*ReactionRateK1!C120)^3</f>
        <v>#DIV/0!</v>
      </c>
      <c r="E120" s="4"/>
      <c r="F120" s="73">
        <f ca="1">IF(F$2=0,0,F$22*EXP(F$23/($B120+273)/RGas)*(OFFSET('Composition%'!$B90,0,F$13)*OFFSET('Composition%'!$B90,0,F$14)))-IF(F$2=2,0,OFFSET('Composition%'!$B90,0,F$17)*OFFSET('Composition%'!$B90,0,F$18)*(F$24*EXP(-F$25/($B120+273)/RGas)))</f>
        <v>1.8394070612863908E-3</v>
      </c>
      <c r="G120" s="73">
        <f ca="1">IF(G$2=0,0,G$22*EXP(G$23/($B120+273)/RGas)*(OFFSET('Composition%'!$B90,0,G$13)*OFFSET('Composition%'!$B90,0,G$14)))-IF(G$2=2,0,OFFSET('Composition%'!$B90,0,G$17)*OFFSET('Composition%'!$B90,0,G$18)*(G$24*EXP(-G$25/($B120+273)/RGas)))</f>
        <v>7.3884147470518907E-4</v>
      </c>
      <c r="H120" s="73">
        <f ca="1">IF(H$2=0,0,H$22*EXP(H$23/($B120+273)/RGas)*(OFFSET('Composition%'!$B90,0,H$13)*OFFSET('Composition%'!$B90,0,H$14)))-IF(H$2=2,0,OFFSET('Composition%'!$B90,0,H$17)*OFFSET('Composition%'!$B90,0,H$18)*(H$24*EXP(-H$25/($B120+273)/RGas)))</f>
        <v>-2.2522801436443995E-6</v>
      </c>
      <c r="I120" s="73">
        <f ca="1">IF(I$2=0,0,I$22*EXP(I$23/($B120+273)/RGas)*(OFFSET('Composition%'!$B90,0,I$13)*OFFSET('Composition%'!$B90,0,I$14)))-IF(I$2=2,0,OFFSET('Composition%'!$B90,0,I$17)*OFFSET('Composition%'!$B90,0,I$18)*(I$24*EXP(-I$25/($B120+273)/RGas)))</f>
        <v>2.304148086443522E-6</v>
      </c>
      <c r="J120" s="73"/>
      <c r="K120" s="73">
        <f ca="1">IF(K$2=0,0,K$22*EXP(K$23/($B120+273)/RGas)*(OFFSET('Composition%'!$B90,0,K$13)*OFFSET('Composition%'!$B90,0,K$14)))-IF(K$2=2,0,OFFSET('Composition%'!$B90,0,K$17)*OFFSET('Composition%'!$B90,0,K$18)*(K$24*EXP(-K$25/($B120+273)/RGas)))</f>
        <v>7.0118893675902537E-3</v>
      </c>
      <c r="L120" s="73">
        <f ca="1">IF(L$2=0,0,L$22*EXP(L$23/($B120+273)/RGas)*(OFFSET('Composition%'!$B90,0,L$13)*OFFSET('Composition%'!$B90,0,L$14)))-IF(L$2=2,0,OFFSET('Composition%'!$B90,0,L$17)*OFFSET('Composition%'!$B90,0,L$18)*(L$24*EXP(-L$25/($B120+273)/RGas)))</f>
        <v>-1.5411720162268015E-3</v>
      </c>
      <c r="M120" s="73">
        <f ca="1">IF(M$2=0,0,M$22*EXP(M$23/($B120+273)/RGas)*(OFFSET('Composition%'!$B90,0,M$13)*OFFSET('Composition%'!$B90,0,M$14)))-IF(M$2=2,0,OFFSET('Composition%'!$B90,0,M$17)*OFFSET('Composition%'!$B90,0,M$18)*(M$24*EXP(-M$25/($B120+273)/RGas)))</f>
        <v>0</v>
      </c>
      <c r="N120" s="179"/>
      <c r="O120" s="73">
        <f ca="1">IF(O$2=0,0,O$22*EXP(O$23/($B120+273)/RGas)*(OFFSET('Composition%'!$B90,0,O$13)*OFFSET('Composition%'!$B90,0,O$14)))-IF(O$2=2,0,OFFSET('Composition%'!$B90,0,O$17)*OFFSET('Composition%'!$B90,0,O$18)*(O$24*EXP(-O$25/($B120+273)/RGas)))</f>
        <v>0</v>
      </c>
      <c r="P120" s="73">
        <f ca="1">IF(P$2=0,0,P$22*EXP(P$23/($B120+273)/RGas)*(OFFSET('Composition%'!$B90,0,P$13)*OFFSET('Composition%'!$B90,0,P$14)))-IF(P$2=2,0,OFFSET('Composition%'!$B90,0,P$17)*OFFSET('Composition%'!$B90,0,P$18)*(P$24*EXP(-P$25/($B120+273)/RGas)))</f>
        <v>9.0348369914813043E-3</v>
      </c>
      <c r="Q120" s="73">
        <f ca="1">IF(Q$2=0,0,Q$22*EXP(Q$23/($B120+273)/RGas)*(OFFSET('Composition%'!$B90,0,Q$13)*OFFSET('Composition%'!$B90,0,Q$14)))-IF(Q$2=2,0,OFFSET('Composition%'!$B90,0,Q$17)*OFFSET('Composition%'!$B90,0,Q$18)*(Q$24*EXP(-Q$25/($B120+273)/RGas)))</f>
        <v>9.7057092365909493E-5</v>
      </c>
      <c r="R120" s="73">
        <f ca="1">IF(R$2=0,0,R$22*EXP(R$23/($B120+273)/RGas)*(OFFSET('Composition%'!$B90,0,R$13)*OFFSET('Composition%'!$B90,0,R$14)))-IF(R$2=2,0,OFFSET('Composition%'!$B90,0,R$17)*OFFSET('Composition%'!$B90,0,R$18)*(R$24*EXP(-R$25/($B120+273)/RGas)))</f>
        <v>3.1705721571424284E-5</v>
      </c>
      <c r="S120" s="73"/>
      <c r="T120" s="73">
        <f ca="1">IF(T$2=0,0,T$22*EXP(T$23/($B120+273)/RGas)*(OFFSET('Composition%'!$B90,0,T$13)*OFFSET('Composition%'!$B90,0,T$14)))-IF(T$2=2,0,OFFSET('Composition%'!$B90,0,T$17)*OFFSET('Composition%'!$B90,0,T$18)*(T$24*EXP(-T$25/($B120+273)/RGas)))</f>
        <v>6.8618390974275795E-5</v>
      </c>
      <c r="U120" s="73">
        <f ca="1">IF(U$2=0,0,U$22*EXP(U$23/($B120+273)/RGas)*(OFFSET('Composition%'!$B90,0,U$13)*OFFSET('Composition%'!$B90,0,U$14)))-IF(U$2=2,0,OFFSET('Composition%'!$B90,0,U$17)*OFFSET('Composition%'!$B90,0,U$18)*(U$24*EXP(-U$25/($B120+273)/RGas)))</f>
        <v>4.2021185576861351E-7</v>
      </c>
      <c r="V120" s="73">
        <f ca="1">IF(V$2=0,0,V$22*EXP(V$23/($B120+273)/RGas)*(OFFSET('Composition%'!$B90,0,V$13)*OFFSET('Composition%'!$B90,0,V$14)))-IF(V$2=2,0,OFFSET('Composition%'!$B90,0,V$17)*OFFSET('Composition%'!$B90,0,V$18)*(V$24*EXP(-V$25/($B120+273)/RGas)))</f>
        <v>0</v>
      </c>
      <c r="W120" s="73">
        <f ca="1">IF(W$2=0,0,W$22*EXP(W$23/($B120+273)/RGas)*(OFFSET('Composition%'!$B90,0,W$13)*OFFSET('Composition%'!$B90,0,W$14)))-IF(W$2=2,0,OFFSET('Composition%'!$B90,0,W$17)*OFFSET('Composition%'!$B90,0,W$18)*(W$24*EXP(-W$25/($B120+273)/RGas)))</f>
        <v>0</v>
      </c>
      <c r="X120" s="73">
        <f ca="1">IF(X$2=0,0,X$22*EXP(X$23/($B120+273)/RGas)*(OFFSET('Composition%'!$B90,0,X$13)*OFFSET('Composition%'!$B90,0,X$14)))-IF(X$2=2,0,OFFSET('Composition%'!$B90,0,X$17)*OFFSET('Composition%'!$B90,0,X$18)*(X$24*EXP(-X$25/($B120+273)/RGas)))</f>
        <v>2.4940726994893738E-8</v>
      </c>
      <c r="Y120" s="73">
        <f ca="1">IF(Y$2=0,0,Y$22*EXP(Y$23/($B120+273)/RGas)*(OFFSET('Composition%'!$B90,0,Y$13)*OFFSET('Composition%'!$B90,0,Y$14)))-IF(Y$2=2,0,OFFSET('Composition%'!$B90,0,Y$17)*OFFSET('Composition%'!$B90,0,Y$18)*(Y$24*EXP(-Y$25/($B120+273)/RGas)))</f>
        <v>1.2344185505377138E-9</v>
      </c>
      <c r="Z120" s="73">
        <f ca="1">IF(Z$2=0,0,Z$22*EXP(Z$23/($B120+273)/RGas)*(OFFSET('Composition%'!$B90,0,Z$13)*OFFSET('Composition%'!$B90,0,Z$14)))-IF(Z$2=2,0,OFFSET('Composition%'!$B90,0,Z$17)*OFFSET('Composition%'!$B90,0,Z$18)*(Z$24*EXP(-Z$25/($B120+273)/RGas)))</f>
        <v>0</v>
      </c>
      <c r="AA120" s="73">
        <f ca="1">IF(AA$2=0,0,AA$22*EXP(AA$23/($B120+273)/RGas)*(OFFSET('Composition%'!$B90,0,AA$13)*OFFSET('Composition%'!$B90,0,AA$14)))-IF(AA$2=2,0,OFFSET('Composition%'!$B90,0,AA$17)*OFFSET('Composition%'!$B90,0,AA$18)*(AA$24*EXP(-AA$25/($B120+273)/RGas)))</f>
        <v>0</v>
      </c>
      <c r="AB120" s="73">
        <f ca="1">IF(AB$2=0,0,AB$22*EXP(AB$23/($B120+273)/RGas)*(OFFSET('Composition%'!$B90,0,AB$13)*OFFSET('Composition%'!$B90,0,AB$14)))-IF(AB$2=2,0,OFFSET('Composition%'!$B90,0,AB$17)*OFFSET('Composition%'!$B90,0,AB$18)*(AB$24*EXP(-AB$25/($B120+273)/RGas)))</f>
        <v>0</v>
      </c>
      <c r="AC120" s="73">
        <f ca="1">IF(AC$2=0,0,AC$22*EXP(AC$23/($B120+273)/RGas)*(OFFSET('Composition%'!$B90,0,AC$13)*OFFSET('Composition%'!$B90,0,AC$14)))-IF(AC$2=2,0,OFFSET('Composition%'!$B90,0,AC$17)*OFFSET('Composition%'!$B90,0,AC$18)*(AC$24*EXP(-AC$25/($B120+273)/RGas)))</f>
        <v>0</v>
      </c>
      <c r="AD120" s="73">
        <f ca="1">IF(AD$2=0,0,AD$22*EXP(AD$23/($B120+273)/RGas)*(OFFSET('Composition%'!$B90,0,AD$13)*OFFSET('Composition%'!$B90,0,AD$14)))-IF(AD$2=2,0,OFFSET('Composition%'!$B90,0,AD$17)*OFFSET('Composition%'!$B90,0,AD$18)*(AD$24*EXP(-AD$25/($B120+273)/RGas)))</f>
        <v>0</v>
      </c>
      <c r="AE120" s="73">
        <f ca="1">IF(AE$2=0,0,AE$22*EXP(AE$23/($B120+273)/RGas)*(OFFSET('Composition%'!$B90,0,AE$13)*OFFSET('Composition%'!$B90,0,AE$14)))-IF(AE$2=2,0,OFFSET('Composition%'!$B90,0,AE$17)*OFFSET('Composition%'!$B90,0,AE$18)*(AE$24*EXP(-AE$25/($B120+273)/RGas)))</f>
        <v>0</v>
      </c>
      <c r="AF120" s="73"/>
      <c r="AG120" s="73">
        <f ca="1">IF(AG$2=0,0,AG$22*EXP(AG$23/($B120+273)/RGas)*(OFFSET('Composition%'!$B90,0,AG$13)*OFFSET('Composition%'!$B90,0,AG$14)))-IF(AG$2=2,0,OFFSET('Composition%'!$B90,0,AG$17)*OFFSET('Composition%'!$B90,0,AG$18)*(AG$24*EXP(-AG$25/($B120+273)/RGas)))</f>
        <v>0</v>
      </c>
      <c r="AH120" s="73">
        <f ca="1">IF(AH$2=0,0,AH$22*EXP(AH$23/($B120+273)/RGas)*(OFFSET('Composition%'!$B90,0,AH$13)*OFFSET('Composition%'!$B90,0,AH$14)))-IF(AH$2=2,0,OFFSET('Composition%'!$B90,0,AH$17)*OFFSET('Composition%'!$B90,0,AH$18)*(AH$24*EXP(-AH$25/($B120+273)/RGas)))</f>
        <v>0</v>
      </c>
      <c r="AI120" s="73">
        <f ca="1">IF(AI$2=0,0,AI$22*EXP(AI$23/($B120+273)/RGas)*(OFFSET('Composition%'!$B90,0,AI$13)*OFFSET('Composition%'!$B90,0,AI$14)))-IF(AI$2=2,0,OFFSET('Composition%'!$B90,0,AI$17)*OFFSET('Composition%'!$B90,0,AI$18)*(AI$24*EXP(-AI$25/($B120+273)/RGas)))</f>
        <v>0</v>
      </c>
      <c r="AJ120" s="73">
        <f ca="1">IF(AJ$2=0,0,AJ$22*EXP(AJ$23/($B120+273)/RGas)*(OFFSET('Composition%'!$B90,0,AJ$13)*OFFSET('Composition%'!$B90,0,AJ$14)))-IF(AJ$2=2,0,OFFSET('Composition%'!$B90,0,AJ$17)*OFFSET('Composition%'!$B90,0,AJ$18)*(AJ$24*EXP(-AJ$25/($B120+273)/RGas)))</f>
        <v>0</v>
      </c>
      <c r="AK120" s="73">
        <f ca="1">IF(AK$2=0,0,AK$22*EXP(AK$23/($B120+273)/RGas)*(OFFSET('Composition%'!$B90,0,AK$13)*OFFSET('Composition%'!$B90,0,AK$14)))-IF(AK$2=2,0,OFFSET('Composition%'!$B90,0,AK$17)*OFFSET('Composition%'!$B90,0,AK$18)*(AK$24*EXP(-AK$25/($B120+273)/RGas)))</f>
        <v>0</v>
      </c>
      <c r="AL120" s="73">
        <f ca="1">IF(AL$2=0,0,AL$22*EXP(AL$23/($B120+273)/RGas)*(OFFSET('Composition%'!$B90,0,AL$13)*OFFSET('Composition%'!$B90,0,AL$14)))-IF(AL$2=2,0,OFFSET('Composition%'!$B90,0,AL$17)*OFFSET('Composition%'!$B90,0,AL$18)*(AL$24*EXP(-AL$25/($B120+273)/RGas)))</f>
        <v>0</v>
      </c>
      <c r="AM120" s="73"/>
      <c r="AN120" s="73">
        <f ca="1">IF(AN$2=0,0,AN$22*EXP(AN$23/($B120+273)/RGas)*(OFFSET('Composition%'!$B90,0,AN$13)*OFFSET('Composition%'!$B90,0,AN$14)))-IF(AN$2=2,0,OFFSET('Composition%'!$B90,0,AN$17)*OFFSET('Composition%'!$B90,0,AN$18)*(AN$24*EXP(-AN$25/($B120+273)/RGas)))</f>
        <v>0</v>
      </c>
      <c r="AO120" s="73">
        <f ca="1">IF(AO$2=0,0,AO$22*EXP(AO$23/($B120+273)/RGas)*(OFFSET('Composition%'!$B90,0,AO$13)*OFFSET('Composition%'!$B90,0,AO$14)))-IF(AO$2=2,0,OFFSET('Composition%'!$B90,0,AO$17)*OFFSET('Composition%'!$B90,0,AO$18)*(AO$24*EXP(-AO$25/($B120+273)/RGas)))</f>
        <v>0</v>
      </c>
      <c r="AP120" s="73">
        <f ca="1">IF(AP$2=0,0,AP$22*EXP(AP$23/($B120+273)/RGas)*(OFFSET('Composition%'!$B90,0,AP$13)*OFFSET('Composition%'!$B90,0,AP$14)))-IF(AP$2=2,0,OFFSET('Composition%'!$B90,0,AP$17)*OFFSET('Composition%'!$B90,0,AP$18)*(AP$24*EXP(-AP$25/($B120+273)/RGas)))</f>
        <v>2.7049983183319292E-12</v>
      </c>
      <c r="AQ120" s="73">
        <f ca="1">IF(AQ$2=0,0,AQ$22*EXP(AQ$23/($B120+273)/RGas)*(OFFSET('Composition%'!$B90,0,AQ$13)*OFFSET('Composition%'!$B90,0,AQ$14)))-IF(AQ$2=2,0,OFFSET('Composition%'!$B90,0,AQ$17)*OFFSET('Composition%'!$B90,0,AQ$18)*(AQ$24*EXP(-AQ$25/($B120+273)/RGas)))</f>
        <v>0</v>
      </c>
      <c r="AR120" s="73">
        <f ca="1">IF(AR$2=0,0,AR$22*EXP(AR$23/($B120+273)/RGas)*(OFFSET('Composition%'!$B90,0,AR$13)*OFFSET('Composition%'!$B90,0,AR$14)))-IF(AR$2=2,0,OFFSET('Composition%'!$B90,0,AR$17)*OFFSET('Composition%'!$B90,0,AR$18)*(AR$24*EXP(-AR$25/($B120+273)/RGas)))</f>
        <v>0</v>
      </c>
      <c r="AS120" s="73"/>
    </row>
    <row r="121" spans="1:45">
      <c r="A121" s="3">
        <f t="shared" si="23"/>
        <v>4.4499999999999922</v>
      </c>
      <c r="B121" s="60">
        <f ca="1">'Composition%'!B91</f>
        <v>414.54818932519305</v>
      </c>
      <c r="C121">
        <f t="shared" si="24"/>
        <v>30</v>
      </c>
      <c r="D121" s="4" t="e">
        <f ca="1">('Composition%'!BV91*ReactionRateK1!C121)^3</f>
        <v>#DIV/0!</v>
      </c>
      <c r="E121" s="4"/>
      <c r="F121" s="73">
        <f ca="1">IF(F$2=0,0,F$22*EXP(F$23/($B121+273)/RGas)*(OFFSET('Composition%'!$B91,0,F$13)*OFFSET('Composition%'!$B91,0,F$14)))-IF(F$2=2,0,OFFSET('Composition%'!$B91,0,F$17)*OFFSET('Composition%'!$B91,0,F$18)*(F$24*EXP(-F$25/($B121+273)/RGas)))</f>
        <v>1.8116082624020304E-3</v>
      </c>
      <c r="G121" s="73">
        <f ca="1">IF(G$2=0,0,G$22*EXP(G$23/($B121+273)/RGas)*(OFFSET('Composition%'!$B91,0,G$13)*OFFSET('Composition%'!$B91,0,G$14)))-IF(G$2=2,0,OFFSET('Composition%'!$B91,0,G$17)*OFFSET('Composition%'!$B91,0,G$18)*(G$24*EXP(-G$25/($B121+273)/RGas)))</f>
        <v>7.2824232738881347E-4</v>
      </c>
      <c r="H121" s="73">
        <f ca="1">IF(H$2=0,0,H$22*EXP(H$23/($B121+273)/RGas)*(OFFSET('Composition%'!$B91,0,H$13)*OFFSET('Composition%'!$B91,0,H$14)))-IF(H$2=2,0,OFFSET('Composition%'!$B91,0,H$17)*OFFSET('Composition%'!$B91,0,H$18)*(H$24*EXP(-H$25/($B121+273)/RGas)))</f>
        <v>-2.2359302354564747E-6</v>
      </c>
      <c r="I121" s="73">
        <f ca="1">IF(I$2=0,0,I$22*EXP(I$23/($B121+273)/RGas)*(OFFSET('Composition%'!$B91,0,I$13)*OFFSET('Composition%'!$B91,0,I$14)))-IF(I$2=2,0,OFFSET('Composition%'!$B91,0,I$17)*OFFSET('Composition%'!$B91,0,I$18)*(I$24*EXP(-I$25/($B121+273)/RGas)))</f>
        <v>2.163053599128979E-6</v>
      </c>
      <c r="J121" s="73"/>
      <c r="K121" s="73">
        <f ca="1">IF(K$2=0,0,K$22*EXP(K$23/($B121+273)/RGas)*(OFFSET('Composition%'!$B91,0,K$13)*OFFSET('Composition%'!$B91,0,K$14)))-IF(K$2=2,0,OFFSET('Composition%'!$B91,0,K$17)*OFFSET('Composition%'!$B91,0,K$18)*(K$24*EXP(-K$25/($B121+273)/RGas)))</f>
        <v>6.8457164743682174E-3</v>
      </c>
      <c r="L121" s="73">
        <f ca="1">IF(L$2=0,0,L$22*EXP(L$23/($B121+273)/RGas)*(OFFSET('Composition%'!$B91,0,L$13)*OFFSET('Composition%'!$B91,0,L$14)))-IF(L$2=2,0,OFFSET('Composition%'!$B91,0,L$17)*OFFSET('Composition%'!$B91,0,L$18)*(L$24*EXP(-L$25/($B121+273)/RGas)))</f>
        <v>-1.5194801217092205E-3</v>
      </c>
      <c r="M121" s="73">
        <f ca="1">IF(M$2=0,0,M$22*EXP(M$23/($B121+273)/RGas)*(OFFSET('Composition%'!$B91,0,M$13)*OFFSET('Composition%'!$B91,0,M$14)))-IF(M$2=2,0,OFFSET('Composition%'!$B91,0,M$17)*OFFSET('Composition%'!$B91,0,M$18)*(M$24*EXP(-M$25/($B121+273)/RGas)))</f>
        <v>0</v>
      </c>
      <c r="N121" s="179"/>
      <c r="O121" s="73">
        <f ca="1">IF(O$2=0,0,O$22*EXP(O$23/($B121+273)/RGas)*(OFFSET('Composition%'!$B91,0,O$13)*OFFSET('Composition%'!$B91,0,O$14)))-IF(O$2=2,0,OFFSET('Composition%'!$B91,0,O$17)*OFFSET('Composition%'!$B91,0,O$18)*(O$24*EXP(-O$25/($B121+273)/RGas)))</f>
        <v>0</v>
      </c>
      <c r="P121" s="73">
        <f ca="1">IF(P$2=0,0,P$22*EXP(P$23/($B121+273)/RGas)*(OFFSET('Composition%'!$B91,0,P$13)*OFFSET('Composition%'!$B91,0,P$14)))-IF(P$2=2,0,OFFSET('Composition%'!$B91,0,P$17)*OFFSET('Composition%'!$B91,0,P$18)*(P$24*EXP(-P$25/($B121+273)/RGas)))</f>
        <v>8.9689974646716686E-3</v>
      </c>
      <c r="Q121" s="73">
        <f ca="1">IF(Q$2=0,0,Q$22*EXP(Q$23/($B121+273)/RGas)*(OFFSET('Composition%'!$B91,0,Q$13)*OFFSET('Composition%'!$B91,0,Q$14)))-IF(Q$2=2,0,OFFSET('Composition%'!$B91,0,Q$17)*OFFSET('Composition%'!$B91,0,Q$18)*(Q$24*EXP(-Q$25/($B121+273)/RGas)))</f>
        <v>9.7852765307481515E-5</v>
      </c>
      <c r="R121" s="73">
        <f ca="1">IF(R$2=0,0,R$22*EXP(R$23/($B121+273)/RGas)*(OFFSET('Composition%'!$B91,0,R$13)*OFFSET('Composition%'!$B91,0,R$14)))-IF(R$2=2,0,OFFSET('Composition%'!$B91,0,R$17)*OFFSET('Composition%'!$B91,0,R$18)*(R$24*EXP(-R$25/($B121+273)/RGas)))</f>
        <v>3.2314059505434342E-5</v>
      </c>
      <c r="S121" s="73"/>
      <c r="T121" s="73">
        <f ca="1">IF(T$2=0,0,T$22*EXP(T$23/($B121+273)/RGas)*(OFFSET('Composition%'!$B91,0,T$13)*OFFSET('Composition%'!$B91,0,T$14)))-IF(T$2=2,0,OFFSET('Composition%'!$B91,0,T$17)*OFFSET('Composition%'!$B91,0,T$18)*(T$24*EXP(-T$25/($B121+273)/RGas)))</f>
        <v>6.3942772604416606E-5</v>
      </c>
      <c r="U121" s="73">
        <f ca="1">IF(U$2=0,0,U$22*EXP(U$23/($B121+273)/RGas)*(OFFSET('Composition%'!$B91,0,U$13)*OFFSET('Composition%'!$B91,0,U$14)))-IF(U$2=2,0,OFFSET('Composition%'!$B91,0,U$17)*OFFSET('Composition%'!$B91,0,U$18)*(U$24*EXP(-U$25/($B121+273)/RGas)))</f>
        <v>3.7717869455318104E-7</v>
      </c>
      <c r="V121" s="73">
        <f ca="1">IF(V$2=0,0,V$22*EXP(V$23/($B121+273)/RGas)*(OFFSET('Composition%'!$B91,0,V$13)*OFFSET('Composition%'!$B91,0,V$14)))-IF(V$2=2,0,OFFSET('Composition%'!$B91,0,V$17)*OFFSET('Composition%'!$B91,0,V$18)*(V$24*EXP(-V$25/($B121+273)/RGas)))</f>
        <v>0</v>
      </c>
      <c r="W121" s="73">
        <f ca="1">IF(W$2=0,0,W$22*EXP(W$23/($B121+273)/RGas)*(OFFSET('Composition%'!$B91,0,W$13)*OFFSET('Composition%'!$B91,0,W$14)))-IF(W$2=2,0,OFFSET('Composition%'!$B91,0,W$17)*OFFSET('Composition%'!$B91,0,W$18)*(W$24*EXP(-W$25/($B121+273)/RGas)))</f>
        <v>0</v>
      </c>
      <c r="X121" s="73">
        <f ca="1">IF(X$2=0,0,X$22*EXP(X$23/($B121+273)/RGas)*(OFFSET('Composition%'!$B91,0,X$13)*OFFSET('Composition%'!$B91,0,X$14)))-IF(X$2=2,0,OFFSET('Composition%'!$B91,0,X$17)*OFFSET('Composition%'!$B91,0,X$18)*(X$24*EXP(-X$25/($B121+273)/RGas)))</f>
        <v>2.4938113686081892E-8</v>
      </c>
      <c r="Y121" s="73">
        <f ca="1">IF(Y$2=0,0,Y$22*EXP(Y$23/($B121+273)/RGas)*(OFFSET('Composition%'!$B91,0,Y$13)*OFFSET('Composition%'!$B91,0,Y$14)))-IF(Y$2=2,0,OFFSET('Composition%'!$B91,0,Y$17)*OFFSET('Composition%'!$B91,0,Y$18)*(Y$24*EXP(-Y$25/($B121+273)/RGas)))</f>
        <v>1.2342892071999563E-9</v>
      </c>
      <c r="Z121" s="73">
        <f ca="1">IF(Z$2=0,0,Z$22*EXP(Z$23/($B121+273)/RGas)*(OFFSET('Composition%'!$B91,0,Z$13)*OFFSET('Composition%'!$B91,0,Z$14)))-IF(Z$2=2,0,OFFSET('Composition%'!$B91,0,Z$17)*OFFSET('Composition%'!$B91,0,Z$18)*(Z$24*EXP(-Z$25/($B121+273)/RGas)))</f>
        <v>0</v>
      </c>
      <c r="AA121" s="73">
        <f ca="1">IF(AA$2=0,0,AA$22*EXP(AA$23/($B121+273)/RGas)*(OFFSET('Composition%'!$B91,0,AA$13)*OFFSET('Composition%'!$B91,0,AA$14)))-IF(AA$2=2,0,OFFSET('Composition%'!$B91,0,AA$17)*OFFSET('Composition%'!$B91,0,AA$18)*(AA$24*EXP(-AA$25/($B121+273)/RGas)))</f>
        <v>0</v>
      </c>
      <c r="AB121" s="73">
        <f ca="1">IF(AB$2=0,0,AB$22*EXP(AB$23/($B121+273)/RGas)*(OFFSET('Composition%'!$B91,0,AB$13)*OFFSET('Composition%'!$B91,0,AB$14)))-IF(AB$2=2,0,OFFSET('Composition%'!$B91,0,AB$17)*OFFSET('Composition%'!$B91,0,AB$18)*(AB$24*EXP(-AB$25/($B121+273)/RGas)))</f>
        <v>0</v>
      </c>
      <c r="AC121" s="73">
        <f ca="1">IF(AC$2=0,0,AC$22*EXP(AC$23/($B121+273)/RGas)*(OFFSET('Composition%'!$B91,0,AC$13)*OFFSET('Composition%'!$B91,0,AC$14)))-IF(AC$2=2,0,OFFSET('Composition%'!$B91,0,AC$17)*OFFSET('Composition%'!$B91,0,AC$18)*(AC$24*EXP(-AC$25/($B121+273)/RGas)))</f>
        <v>0</v>
      </c>
      <c r="AD121" s="73">
        <f ca="1">IF(AD$2=0,0,AD$22*EXP(AD$23/($B121+273)/RGas)*(OFFSET('Composition%'!$B91,0,AD$13)*OFFSET('Composition%'!$B91,0,AD$14)))-IF(AD$2=2,0,OFFSET('Composition%'!$B91,0,AD$17)*OFFSET('Composition%'!$B91,0,AD$18)*(AD$24*EXP(-AD$25/($B121+273)/RGas)))</f>
        <v>0</v>
      </c>
      <c r="AE121" s="73">
        <f ca="1">IF(AE$2=0,0,AE$22*EXP(AE$23/($B121+273)/RGas)*(OFFSET('Composition%'!$B91,0,AE$13)*OFFSET('Composition%'!$B91,0,AE$14)))-IF(AE$2=2,0,OFFSET('Composition%'!$B91,0,AE$17)*OFFSET('Composition%'!$B91,0,AE$18)*(AE$24*EXP(-AE$25/($B121+273)/RGas)))</f>
        <v>0</v>
      </c>
      <c r="AF121" s="73"/>
      <c r="AG121" s="73">
        <f ca="1">IF(AG$2=0,0,AG$22*EXP(AG$23/($B121+273)/RGas)*(OFFSET('Composition%'!$B91,0,AG$13)*OFFSET('Composition%'!$B91,0,AG$14)))-IF(AG$2=2,0,OFFSET('Composition%'!$B91,0,AG$17)*OFFSET('Composition%'!$B91,0,AG$18)*(AG$24*EXP(-AG$25/($B121+273)/RGas)))</f>
        <v>0</v>
      </c>
      <c r="AH121" s="73">
        <f ca="1">IF(AH$2=0,0,AH$22*EXP(AH$23/($B121+273)/RGas)*(OFFSET('Composition%'!$B91,0,AH$13)*OFFSET('Composition%'!$B91,0,AH$14)))-IF(AH$2=2,0,OFFSET('Composition%'!$B91,0,AH$17)*OFFSET('Composition%'!$B91,0,AH$18)*(AH$24*EXP(-AH$25/($B121+273)/RGas)))</f>
        <v>0</v>
      </c>
      <c r="AI121" s="73">
        <f ca="1">IF(AI$2=0,0,AI$22*EXP(AI$23/($B121+273)/RGas)*(OFFSET('Composition%'!$B91,0,AI$13)*OFFSET('Composition%'!$B91,0,AI$14)))-IF(AI$2=2,0,OFFSET('Composition%'!$B91,0,AI$17)*OFFSET('Composition%'!$B91,0,AI$18)*(AI$24*EXP(-AI$25/($B121+273)/RGas)))</f>
        <v>0</v>
      </c>
      <c r="AJ121" s="73">
        <f ca="1">IF(AJ$2=0,0,AJ$22*EXP(AJ$23/($B121+273)/RGas)*(OFFSET('Composition%'!$B91,0,AJ$13)*OFFSET('Composition%'!$B91,0,AJ$14)))-IF(AJ$2=2,0,OFFSET('Composition%'!$B91,0,AJ$17)*OFFSET('Composition%'!$B91,0,AJ$18)*(AJ$24*EXP(-AJ$25/($B121+273)/RGas)))</f>
        <v>0</v>
      </c>
      <c r="AK121" s="73">
        <f ca="1">IF(AK$2=0,0,AK$22*EXP(AK$23/($B121+273)/RGas)*(OFFSET('Composition%'!$B91,0,AK$13)*OFFSET('Composition%'!$B91,0,AK$14)))-IF(AK$2=2,0,OFFSET('Composition%'!$B91,0,AK$17)*OFFSET('Composition%'!$B91,0,AK$18)*(AK$24*EXP(-AK$25/($B121+273)/RGas)))</f>
        <v>0</v>
      </c>
      <c r="AL121" s="73">
        <f ca="1">IF(AL$2=0,0,AL$22*EXP(AL$23/($B121+273)/RGas)*(OFFSET('Composition%'!$B91,0,AL$13)*OFFSET('Composition%'!$B91,0,AL$14)))-IF(AL$2=2,0,OFFSET('Composition%'!$B91,0,AL$17)*OFFSET('Composition%'!$B91,0,AL$18)*(AL$24*EXP(-AL$25/($B121+273)/RGas)))</f>
        <v>0</v>
      </c>
      <c r="AM121" s="73"/>
      <c r="AN121" s="73">
        <f ca="1">IF(AN$2=0,0,AN$22*EXP(AN$23/($B121+273)/RGas)*(OFFSET('Composition%'!$B91,0,AN$13)*OFFSET('Composition%'!$B91,0,AN$14)))-IF(AN$2=2,0,OFFSET('Composition%'!$B91,0,AN$17)*OFFSET('Composition%'!$B91,0,AN$18)*(AN$24*EXP(-AN$25/($B121+273)/RGas)))</f>
        <v>0</v>
      </c>
      <c r="AO121" s="73">
        <f ca="1">IF(AO$2=0,0,AO$22*EXP(AO$23/($B121+273)/RGas)*(OFFSET('Composition%'!$B91,0,AO$13)*OFFSET('Composition%'!$B91,0,AO$14)))-IF(AO$2=2,0,OFFSET('Composition%'!$B91,0,AO$17)*OFFSET('Composition%'!$B91,0,AO$18)*(AO$24*EXP(-AO$25/($B121+273)/RGas)))</f>
        <v>0</v>
      </c>
      <c r="AP121" s="73">
        <f ca="1">IF(AP$2=0,0,AP$22*EXP(AP$23/($B121+273)/RGas)*(OFFSET('Composition%'!$B91,0,AP$13)*OFFSET('Composition%'!$B91,0,AP$14)))-IF(AP$2=2,0,OFFSET('Composition%'!$B91,0,AP$17)*OFFSET('Composition%'!$B91,0,AP$18)*(AP$24*EXP(-AP$25/($B121+273)/RGas)))</f>
        <v>2.705015771192182E-12</v>
      </c>
      <c r="AQ121" s="73">
        <f ca="1">IF(AQ$2=0,0,AQ$22*EXP(AQ$23/($B121+273)/RGas)*(OFFSET('Composition%'!$B91,0,AQ$13)*OFFSET('Composition%'!$B91,0,AQ$14)))-IF(AQ$2=2,0,OFFSET('Composition%'!$B91,0,AQ$17)*OFFSET('Composition%'!$B91,0,AQ$18)*(AQ$24*EXP(-AQ$25/($B121+273)/RGas)))</f>
        <v>0</v>
      </c>
      <c r="AR121" s="73">
        <f ca="1">IF(AR$2=0,0,AR$22*EXP(AR$23/($B121+273)/RGas)*(OFFSET('Composition%'!$B91,0,AR$13)*OFFSET('Composition%'!$B91,0,AR$14)))-IF(AR$2=2,0,OFFSET('Composition%'!$B91,0,AR$17)*OFFSET('Composition%'!$B91,0,AR$18)*(AR$24*EXP(-AR$25/($B121+273)/RGas)))</f>
        <v>0</v>
      </c>
      <c r="AS121" s="73"/>
    </row>
    <row r="122" spans="1:45">
      <c r="A122" s="3">
        <f t="shared" si="23"/>
        <v>4.499999999999992</v>
      </c>
      <c r="B122" s="60">
        <f ca="1">'Composition%'!B92</f>
        <v>414.55630246278406</v>
      </c>
      <c r="C122">
        <f t="shared" si="24"/>
        <v>30</v>
      </c>
      <c r="D122" s="4" t="e">
        <f ca="1">('Composition%'!BV92*ReactionRateK1!C122)^3</f>
        <v>#DIV/0!</v>
      </c>
      <c r="E122" s="4"/>
      <c r="F122" s="73">
        <f ca="1">IF(F$2=0,0,F$22*EXP(F$23/($B122+273)/RGas)*(OFFSET('Composition%'!$B92,0,F$13)*OFFSET('Composition%'!$B92,0,F$14)))-IF(F$2=2,0,OFFSET('Composition%'!$B92,0,F$17)*OFFSET('Composition%'!$B92,0,F$18)*(F$24*EXP(-F$25/($B122+273)/RGas)))</f>
        <v>1.7844356382705968E-3</v>
      </c>
      <c r="G122" s="73">
        <f ca="1">IF(G$2=0,0,G$22*EXP(G$23/($B122+273)/RGas)*(OFFSET('Composition%'!$B92,0,G$13)*OFFSET('Composition%'!$B92,0,G$14)))-IF(G$2=2,0,OFFSET('Composition%'!$B92,0,G$17)*OFFSET('Composition%'!$B92,0,G$18)*(G$24*EXP(-G$25/($B122+273)/RGas)))</f>
        <v>7.1786345022992876E-4</v>
      </c>
      <c r="H122" s="73">
        <f ca="1">IF(H$2=0,0,H$22*EXP(H$23/($B122+273)/RGas)*(OFFSET('Composition%'!$B92,0,H$13)*OFFSET('Composition%'!$B92,0,H$14)))-IF(H$2=2,0,OFFSET('Composition%'!$B92,0,H$17)*OFFSET('Composition%'!$B92,0,H$18)*(H$24*EXP(-H$25/($B122+273)/RGas)))</f>
        <v>-2.2193703057635634E-6</v>
      </c>
      <c r="I122" s="73">
        <f ca="1">IF(I$2=0,0,I$22*EXP(I$23/($B122+273)/RGas)*(OFFSET('Composition%'!$B92,0,I$13)*OFFSET('Composition%'!$B92,0,I$14)))-IF(I$2=2,0,OFFSET('Composition%'!$B92,0,I$17)*OFFSET('Composition%'!$B92,0,I$18)*(I$24*EXP(-I$25/($B122+273)/RGas)))</f>
        <v>2.0294825157790399E-6</v>
      </c>
      <c r="J122" s="73"/>
      <c r="K122" s="73">
        <f ca="1">IF(K$2=0,0,K$22*EXP(K$23/($B122+273)/RGas)*(OFFSET('Composition%'!$B92,0,K$13)*OFFSET('Composition%'!$B92,0,K$14)))-IF(K$2=2,0,OFFSET('Composition%'!$B92,0,K$17)*OFFSET('Composition%'!$B92,0,K$18)*(K$24*EXP(-K$25/($B122+273)/RGas)))</f>
        <v>6.6823856706961426E-3</v>
      </c>
      <c r="L122" s="73">
        <f ca="1">IF(L$2=0,0,L$22*EXP(L$23/($B122+273)/RGas)*(OFFSET('Composition%'!$B92,0,L$13)*OFFSET('Composition%'!$B92,0,L$14)))-IF(L$2=2,0,OFFSET('Composition%'!$B92,0,L$17)*OFFSET('Composition%'!$B92,0,L$18)*(L$24*EXP(-L$25/($B122+273)/RGas)))</f>
        <v>-1.4985948669251495E-3</v>
      </c>
      <c r="M122" s="73">
        <f ca="1">IF(M$2=0,0,M$22*EXP(M$23/($B122+273)/RGas)*(OFFSET('Composition%'!$B92,0,M$13)*OFFSET('Composition%'!$B92,0,M$14)))-IF(M$2=2,0,OFFSET('Composition%'!$B92,0,M$17)*OFFSET('Composition%'!$B92,0,M$18)*(M$24*EXP(-M$25/($B122+273)/RGas)))</f>
        <v>0</v>
      </c>
      <c r="N122" s="179"/>
      <c r="O122" s="73">
        <f ca="1">IF(O$2=0,0,O$22*EXP(O$23/($B122+273)/RGas)*(OFFSET('Composition%'!$B92,0,O$13)*OFFSET('Composition%'!$B92,0,O$14)))-IF(O$2=2,0,OFFSET('Composition%'!$B92,0,O$17)*OFFSET('Composition%'!$B92,0,O$18)*(O$24*EXP(-O$25/($B122+273)/RGas)))</f>
        <v>0</v>
      </c>
      <c r="P122" s="73">
        <f ca="1">IF(P$2=0,0,P$22*EXP(P$23/($B122+273)/RGas)*(OFFSET('Composition%'!$B92,0,P$13)*OFFSET('Composition%'!$B92,0,P$14)))-IF(P$2=2,0,OFFSET('Composition%'!$B92,0,P$17)*OFFSET('Composition%'!$B92,0,P$18)*(P$24*EXP(-P$25/($B122+273)/RGas)))</f>
        <v>8.9023363916901615E-3</v>
      </c>
      <c r="Q122" s="73">
        <f ca="1">IF(Q$2=0,0,Q$22*EXP(Q$23/($B122+273)/RGas)*(OFFSET('Composition%'!$B92,0,Q$13)*OFFSET('Composition%'!$B92,0,Q$14)))-IF(Q$2=2,0,OFFSET('Composition%'!$B92,0,Q$17)*OFFSET('Composition%'!$B92,0,Q$18)*(Q$24*EXP(-Q$25/($B122+273)/RGas)))</f>
        <v>9.8631769629894887E-5</v>
      </c>
      <c r="R122" s="73">
        <f ca="1">IF(R$2=0,0,R$22*EXP(R$23/($B122+273)/RGas)*(OFFSET('Composition%'!$B92,0,R$13)*OFFSET('Composition%'!$B92,0,R$14)))-IF(R$2=2,0,OFFSET('Composition%'!$B92,0,R$17)*OFFSET('Composition%'!$B92,0,R$18)*(R$24*EXP(-R$25/($B122+273)/RGas)))</f>
        <v>3.2921715159176764E-5</v>
      </c>
      <c r="S122" s="73"/>
      <c r="T122" s="73">
        <f ca="1">IF(T$2=0,0,T$22*EXP(T$23/($B122+273)/RGas)*(OFFSET('Composition%'!$B92,0,T$13)*OFFSET('Composition%'!$B92,0,T$14)))-IF(T$2=2,0,OFFSET('Composition%'!$B92,0,T$17)*OFFSET('Composition%'!$B92,0,T$18)*(T$24*EXP(-T$25/($B122+273)/RGas)))</f>
        <v>5.9594722557810838E-5</v>
      </c>
      <c r="U122" s="73">
        <f ca="1">IF(U$2=0,0,U$22*EXP(U$23/($B122+273)/RGas)*(OFFSET('Composition%'!$B92,0,U$13)*OFFSET('Composition%'!$B92,0,U$14)))-IF(U$2=2,0,OFFSET('Composition%'!$B92,0,U$17)*OFFSET('Composition%'!$B92,0,U$18)*(U$24*EXP(-U$25/($B122+273)/RGas)))</f>
        <v>3.3855471574417295E-7</v>
      </c>
      <c r="V122" s="73">
        <f ca="1">IF(V$2=0,0,V$22*EXP(V$23/($B122+273)/RGas)*(OFFSET('Composition%'!$B92,0,V$13)*OFFSET('Composition%'!$B92,0,V$14)))-IF(V$2=2,0,OFFSET('Composition%'!$B92,0,V$17)*OFFSET('Composition%'!$B92,0,V$18)*(V$24*EXP(-V$25/($B122+273)/RGas)))</f>
        <v>0</v>
      </c>
      <c r="W122" s="73">
        <f ca="1">IF(W$2=0,0,W$22*EXP(W$23/($B122+273)/RGas)*(OFFSET('Composition%'!$B92,0,W$13)*OFFSET('Composition%'!$B92,0,W$14)))-IF(W$2=2,0,OFFSET('Composition%'!$B92,0,W$17)*OFFSET('Composition%'!$B92,0,W$18)*(W$24*EXP(-W$25/($B122+273)/RGas)))</f>
        <v>0</v>
      </c>
      <c r="X122" s="73">
        <f ca="1">IF(X$2=0,0,X$22*EXP(X$23/($B122+273)/RGas)*(OFFSET('Composition%'!$B92,0,X$13)*OFFSET('Composition%'!$B92,0,X$14)))-IF(X$2=2,0,OFFSET('Composition%'!$B92,0,X$17)*OFFSET('Composition%'!$B92,0,X$18)*(X$24*EXP(-X$25/($B122+273)/RGas)))</f>
        <v>2.4935679224671369E-8</v>
      </c>
      <c r="Y122" s="73">
        <f ca="1">IF(Y$2=0,0,Y$22*EXP(Y$23/($B122+273)/RGas)*(OFFSET('Composition%'!$B92,0,Y$13)*OFFSET('Composition%'!$B92,0,Y$14)))-IF(Y$2=2,0,OFFSET('Composition%'!$B92,0,Y$17)*OFFSET('Composition%'!$B92,0,Y$18)*(Y$24*EXP(-Y$25/($B122+273)/RGas)))</f>
        <v>1.2341687157513175E-9</v>
      </c>
      <c r="Z122" s="73">
        <f ca="1">IF(Z$2=0,0,Z$22*EXP(Z$23/($B122+273)/RGas)*(OFFSET('Composition%'!$B92,0,Z$13)*OFFSET('Composition%'!$B92,0,Z$14)))-IF(Z$2=2,0,OFFSET('Composition%'!$B92,0,Z$17)*OFFSET('Composition%'!$B92,0,Z$18)*(Z$24*EXP(-Z$25/($B122+273)/RGas)))</f>
        <v>0</v>
      </c>
      <c r="AA122" s="73">
        <f ca="1">IF(AA$2=0,0,AA$22*EXP(AA$23/($B122+273)/RGas)*(OFFSET('Composition%'!$B92,0,AA$13)*OFFSET('Composition%'!$B92,0,AA$14)))-IF(AA$2=2,0,OFFSET('Composition%'!$B92,0,AA$17)*OFFSET('Composition%'!$B92,0,AA$18)*(AA$24*EXP(-AA$25/($B122+273)/RGas)))</f>
        <v>0</v>
      </c>
      <c r="AB122" s="73">
        <f ca="1">IF(AB$2=0,0,AB$22*EXP(AB$23/($B122+273)/RGas)*(OFFSET('Composition%'!$B92,0,AB$13)*OFFSET('Composition%'!$B92,0,AB$14)))-IF(AB$2=2,0,OFFSET('Composition%'!$B92,0,AB$17)*OFFSET('Composition%'!$B92,0,AB$18)*(AB$24*EXP(-AB$25/($B122+273)/RGas)))</f>
        <v>0</v>
      </c>
      <c r="AC122" s="73">
        <f ca="1">IF(AC$2=0,0,AC$22*EXP(AC$23/($B122+273)/RGas)*(OFFSET('Composition%'!$B92,0,AC$13)*OFFSET('Composition%'!$B92,0,AC$14)))-IF(AC$2=2,0,OFFSET('Composition%'!$B92,0,AC$17)*OFFSET('Composition%'!$B92,0,AC$18)*(AC$24*EXP(-AC$25/($B122+273)/RGas)))</f>
        <v>0</v>
      </c>
      <c r="AD122" s="73">
        <f ca="1">IF(AD$2=0,0,AD$22*EXP(AD$23/($B122+273)/RGas)*(OFFSET('Composition%'!$B92,0,AD$13)*OFFSET('Composition%'!$B92,0,AD$14)))-IF(AD$2=2,0,OFFSET('Composition%'!$B92,0,AD$17)*OFFSET('Composition%'!$B92,0,AD$18)*(AD$24*EXP(-AD$25/($B122+273)/RGas)))</f>
        <v>0</v>
      </c>
      <c r="AE122" s="73">
        <f ca="1">IF(AE$2=0,0,AE$22*EXP(AE$23/($B122+273)/RGas)*(OFFSET('Composition%'!$B92,0,AE$13)*OFFSET('Composition%'!$B92,0,AE$14)))-IF(AE$2=2,0,OFFSET('Composition%'!$B92,0,AE$17)*OFFSET('Composition%'!$B92,0,AE$18)*(AE$24*EXP(-AE$25/($B122+273)/RGas)))</f>
        <v>0</v>
      </c>
      <c r="AF122" s="73"/>
      <c r="AG122" s="73">
        <f ca="1">IF(AG$2=0,0,AG$22*EXP(AG$23/($B122+273)/RGas)*(OFFSET('Composition%'!$B92,0,AG$13)*OFFSET('Composition%'!$B92,0,AG$14)))-IF(AG$2=2,0,OFFSET('Composition%'!$B92,0,AG$17)*OFFSET('Composition%'!$B92,0,AG$18)*(AG$24*EXP(-AG$25/($B122+273)/RGas)))</f>
        <v>0</v>
      </c>
      <c r="AH122" s="73">
        <f ca="1">IF(AH$2=0,0,AH$22*EXP(AH$23/($B122+273)/RGas)*(OFFSET('Composition%'!$B92,0,AH$13)*OFFSET('Composition%'!$B92,0,AH$14)))-IF(AH$2=2,0,OFFSET('Composition%'!$B92,0,AH$17)*OFFSET('Composition%'!$B92,0,AH$18)*(AH$24*EXP(-AH$25/($B122+273)/RGas)))</f>
        <v>0</v>
      </c>
      <c r="AI122" s="73">
        <f ca="1">IF(AI$2=0,0,AI$22*EXP(AI$23/($B122+273)/RGas)*(OFFSET('Composition%'!$B92,0,AI$13)*OFFSET('Composition%'!$B92,0,AI$14)))-IF(AI$2=2,0,OFFSET('Composition%'!$B92,0,AI$17)*OFFSET('Composition%'!$B92,0,AI$18)*(AI$24*EXP(-AI$25/($B122+273)/RGas)))</f>
        <v>0</v>
      </c>
      <c r="AJ122" s="73">
        <f ca="1">IF(AJ$2=0,0,AJ$22*EXP(AJ$23/($B122+273)/RGas)*(OFFSET('Composition%'!$B92,0,AJ$13)*OFFSET('Composition%'!$B92,0,AJ$14)))-IF(AJ$2=2,0,OFFSET('Composition%'!$B92,0,AJ$17)*OFFSET('Composition%'!$B92,0,AJ$18)*(AJ$24*EXP(-AJ$25/($B122+273)/RGas)))</f>
        <v>0</v>
      </c>
      <c r="AK122" s="73">
        <f ca="1">IF(AK$2=0,0,AK$22*EXP(AK$23/($B122+273)/RGas)*(OFFSET('Composition%'!$B92,0,AK$13)*OFFSET('Composition%'!$B92,0,AK$14)))-IF(AK$2=2,0,OFFSET('Composition%'!$B92,0,AK$17)*OFFSET('Composition%'!$B92,0,AK$18)*(AK$24*EXP(-AK$25/($B122+273)/RGas)))</f>
        <v>0</v>
      </c>
      <c r="AL122" s="73">
        <f ca="1">IF(AL$2=0,0,AL$22*EXP(AL$23/($B122+273)/RGas)*(OFFSET('Composition%'!$B92,0,AL$13)*OFFSET('Composition%'!$B92,0,AL$14)))-IF(AL$2=2,0,OFFSET('Composition%'!$B92,0,AL$17)*OFFSET('Composition%'!$B92,0,AL$18)*(AL$24*EXP(-AL$25/($B122+273)/RGas)))</f>
        <v>0</v>
      </c>
      <c r="AM122" s="73"/>
      <c r="AN122" s="73">
        <f ca="1">IF(AN$2=0,0,AN$22*EXP(AN$23/($B122+273)/RGas)*(OFFSET('Composition%'!$B92,0,AN$13)*OFFSET('Composition%'!$B92,0,AN$14)))-IF(AN$2=2,0,OFFSET('Composition%'!$B92,0,AN$17)*OFFSET('Composition%'!$B92,0,AN$18)*(AN$24*EXP(-AN$25/($B122+273)/RGas)))</f>
        <v>0</v>
      </c>
      <c r="AO122" s="73">
        <f ca="1">IF(AO$2=0,0,AO$22*EXP(AO$23/($B122+273)/RGas)*(OFFSET('Composition%'!$B92,0,AO$13)*OFFSET('Composition%'!$B92,0,AO$14)))-IF(AO$2=2,0,OFFSET('Composition%'!$B92,0,AO$17)*OFFSET('Composition%'!$B92,0,AO$18)*(AO$24*EXP(-AO$25/($B122+273)/RGas)))</f>
        <v>0</v>
      </c>
      <c r="AP122" s="73">
        <f ca="1">IF(AP$2=0,0,AP$22*EXP(AP$23/($B122+273)/RGas)*(OFFSET('Composition%'!$B92,0,AP$13)*OFFSET('Composition%'!$B92,0,AP$14)))-IF(AP$2=2,0,OFFSET('Composition%'!$B92,0,AP$17)*OFFSET('Composition%'!$B92,0,AP$18)*(AP$24*EXP(-AP$25/($B122+273)/RGas)))</f>
        <v>2.7050314263759199E-12</v>
      </c>
      <c r="AQ122" s="73">
        <f ca="1">IF(AQ$2=0,0,AQ$22*EXP(AQ$23/($B122+273)/RGas)*(OFFSET('Composition%'!$B92,0,AQ$13)*OFFSET('Composition%'!$B92,0,AQ$14)))-IF(AQ$2=2,0,OFFSET('Composition%'!$B92,0,AQ$17)*OFFSET('Composition%'!$B92,0,AQ$18)*(AQ$24*EXP(-AQ$25/($B122+273)/RGas)))</f>
        <v>0</v>
      </c>
      <c r="AR122" s="73">
        <f ca="1">IF(AR$2=0,0,AR$22*EXP(AR$23/($B122+273)/RGas)*(OFFSET('Composition%'!$B92,0,AR$13)*OFFSET('Composition%'!$B92,0,AR$14)))-IF(AR$2=2,0,OFFSET('Composition%'!$B92,0,AR$17)*OFFSET('Composition%'!$B92,0,AR$18)*(AR$24*EXP(-AR$25/($B122+273)/RGas)))</f>
        <v>0</v>
      </c>
      <c r="AS122" s="73"/>
    </row>
    <row r="123" spans="1:45">
      <c r="A123" s="3">
        <f t="shared" si="23"/>
        <v>4.5499999999999918</v>
      </c>
      <c r="B123" s="60">
        <f ca="1">'Composition%'!B93</f>
        <v>414.56429168106376</v>
      </c>
      <c r="C123">
        <f t="shared" si="24"/>
        <v>30</v>
      </c>
      <c r="D123" s="4" t="e">
        <f ca="1">('Composition%'!BV93*ReactionRateK1!C123)^3</f>
        <v>#DIV/0!</v>
      </c>
      <c r="E123" s="4"/>
      <c r="F123" s="73">
        <f ca="1">IF(F$2=0,0,F$22*EXP(F$23/($B123+273)/RGas)*(OFFSET('Composition%'!$B93,0,F$13)*OFFSET('Composition%'!$B93,0,F$14)))-IF(F$2=2,0,OFFSET('Composition%'!$B93,0,F$17)*OFFSET('Composition%'!$B93,0,F$18)*(F$24*EXP(-F$25/($B123+273)/RGas)))</f>
        <v>1.7578705492471509E-3</v>
      </c>
      <c r="G123" s="73">
        <f ca="1">IF(G$2=0,0,G$22*EXP(G$23/($B123+273)/RGas)*(OFFSET('Composition%'!$B93,0,G$13)*OFFSET('Composition%'!$B93,0,G$14)))-IF(G$2=2,0,OFFSET('Composition%'!$B93,0,G$17)*OFFSET('Composition%'!$B93,0,G$18)*(G$24*EXP(-G$25/($B123+273)/RGas)))</f>
        <v>7.0769873978209017E-4</v>
      </c>
      <c r="H123" s="73">
        <f ca="1">IF(H$2=0,0,H$22*EXP(H$23/($B123+273)/RGas)*(OFFSET('Composition%'!$B93,0,H$13)*OFFSET('Composition%'!$B93,0,H$14)))-IF(H$2=2,0,OFFSET('Composition%'!$B93,0,H$17)*OFFSET('Composition%'!$B93,0,H$18)*(H$24*EXP(-H$25/($B123+273)/RGas)))</f>
        <v>-2.2026209342334281E-6</v>
      </c>
      <c r="I123" s="73">
        <f ca="1">IF(I$2=0,0,I$22*EXP(I$23/($B123+273)/RGas)*(OFFSET('Composition%'!$B93,0,I$13)*OFFSET('Composition%'!$B93,0,I$14)))-IF(I$2=2,0,OFFSET('Composition%'!$B93,0,I$17)*OFFSET('Composition%'!$B93,0,I$18)*(I$24*EXP(-I$25/($B123+273)/RGas)))</f>
        <v>1.9032535362992922E-6</v>
      </c>
      <c r="J123" s="73"/>
      <c r="K123" s="73">
        <f ca="1">IF(K$2=0,0,K$22*EXP(K$23/($B123+273)/RGas)*(OFFSET('Composition%'!$B93,0,K$13)*OFFSET('Composition%'!$B93,0,K$14)))-IF(K$2=2,0,OFFSET('Composition%'!$B93,0,K$17)*OFFSET('Composition%'!$B93,0,K$18)*(K$24*EXP(-K$25/($B123+273)/RGas)))</f>
        <v>6.5218745256776659E-3</v>
      </c>
      <c r="L123" s="73">
        <f ca="1">IF(L$2=0,0,L$22*EXP(L$23/($B123+273)/RGas)*(OFFSET('Composition%'!$B93,0,L$13)*OFFSET('Composition%'!$B93,0,L$14)))-IF(L$2=2,0,OFFSET('Composition%'!$B93,0,L$17)*OFFSET('Composition%'!$B93,0,L$18)*(L$24*EXP(-L$25/($B123+273)/RGas)))</f>
        <v>-1.4781931304502906E-3</v>
      </c>
      <c r="M123" s="73">
        <f ca="1">IF(M$2=0,0,M$22*EXP(M$23/($B123+273)/RGas)*(OFFSET('Composition%'!$B93,0,M$13)*OFFSET('Composition%'!$B93,0,M$14)))-IF(M$2=2,0,OFFSET('Composition%'!$B93,0,M$17)*OFFSET('Composition%'!$B93,0,M$18)*(M$24*EXP(-M$25/($B123+273)/RGas)))</f>
        <v>0</v>
      </c>
      <c r="N123" s="179"/>
      <c r="O123" s="73">
        <f ca="1">IF(O$2=0,0,O$22*EXP(O$23/($B123+273)/RGas)*(OFFSET('Composition%'!$B93,0,O$13)*OFFSET('Composition%'!$B93,0,O$14)))-IF(O$2=2,0,OFFSET('Composition%'!$B93,0,O$17)*OFFSET('Composition%'!$B93,0,O$18)*(O$24*EXP(-O$25/($B123+273)/RGas)))</f>
        <v>0</v>
      </c>
      <c r="P123" s="73">
        <f ca="1">IF(P$2=0,0,P$22*EXP(P$23/($B123+273)/RGas)*(OFFSET('Composition%'!$B93,0,P$13)*OFFSET('Composition%'!$B93,0,P$14)))-IF(P$2=2,0,OFFSET('Composition%'!$B93,0,P$17)*OFFSET('Composition%'!$B93,0,P$18)*(P$24*EXP(-P$25/($B123+273)/RGas)))</f>
        <v>8.8349347823171494E-3</v>
      </c>
      <c r="Q123" s="73">
        <f ca="1">IF(Q$2=0,0,Q$22*EXP(Q$23/($B123+273)/RGas)*(OFFSET('Composition%'!$B93,0,Q$13)*OFFSET('Composition%'!$B93,0,Q$14)))-IF(Q$2=2,0,OFFSET('Composition%'!$B93,0,Q$17)*OFFSET('Composition%'!$B93,0,Q$18)*(Q$24*EXP(-Q$25/($B123+273)/RGas)))</f>
        <v>9.9394209252561666E-5</v>
      </c>
      <c r="R123" s="73">
        <f ca="1">IF(R$2=0,0,R$22*EXP(R$23/($B123+273)/RGas)*(OFFSET('Composition%'!$B93,0,R$13)*OFFSET('Composition%'!$B93,0,R$14)))-IF(R$2=2,0,OFFSET('Composition%'!$B93,0,R$17)*OFFSET('Composition%'!$B93,0,R$18)*(R$24*EXP(-R$25/($B123+273)/RGas)))</f>
        <v>3.3528510709006248E-5</v>
      </c>
      <c r="S123" s="73"/>
      <c r="T123" s="73">
        <f ca="1">IF(T$2=0,0,T$22*EXP(T$23/($B123+273)/RGas)*(OFFSET('Composition%'!$B93,0,T$13)*OFFSET('Composition%'!$B93,0,T$14)))-IF(T$2=2,0,OFFSET('Composition%'!$B93,0,T$17)*OFFSET('Composition%'!$B93,0,T$18)*(T$24*EXP(-T$25/($B123+273)/RGas)))</f>
        <v>5.555137331543357E-5</v>
      </c>
      <c r="U123" s="73">
        <f ca="1">IF(U$2=0,0,U$22*EXP(U$23/($B123+273)/RGas)*(OFFSET('Composition%'!$B93,0,U$13)*OFFSET('Composition%'!$B93,0,U$14)))-IF(U$2=2,0,OFFSET('Composition%'!$B93,0,U$17)*OFFSET('Composition%'!$B93,0,U$18)*(U$24*EXP(-U$25/($B123+273)/RGas)))</f>
        <v>3.0389155622211457E-7</v>
      </c>
      <c r="V123" s="73">
        <f ca="1">IF(V$2=0,0,V$22*EXP(V$23/($B123+273)/RGas)*(OFFSET('Composition%'!$B93,0,V$13)*OFFSET('Composition%'!$B93,0,V$14)))-IF(V$2=2,0,OFFSET('Composition%'!$B93,0,V$17)*OFFSET('Composition%'!$B93,0,V$18)*(V$24*EXP(-V$25/($B123+273)/RGas)))</f>
        <v>0</v>
      </c>
      <c r="W123" s="73">
        <f ca="1">IF(W$2=0,0,W$22*EXP(W$23/($B123+273)/RGas)*(OFFSET('Composition%'!$B93,0,W$13)*OFFSET('Composition%'!$B93,0,W$14)))-IF(W$2=2,0,OFFSET('Composition%'!$B93,0,W$17)*OFFSET('Composition%'!$B93,0,W$18)*(W$24*EXP(-W$25/($B123+273)/RGas)))</f>
        <v>0</v>
      </c>
      <c r="X123" s="73">
        <f ca="1">IF(X$2=0,0,X$22*EXP(X$23/($B123+273)/RGas)*(OFFSET('Composition%'!$B93,0,X$13)*OFFSET('Composition%'!$B93,0,X$14)))-IF(X$2=2,0,OFFSET('Composition%'!$B93,0,X$17)*OFFSET('Composition%'!$B93,0,X$18)*(X$24*EXP(-X$25/($B123+273)/RGas)))</f>
        <v>2.4933411085835564E-8</v>
      </c>
      <c r="Y123" s="73">
        <f ca="1">IF(Y$2=0,0,Y$22*EXP(Y$23/($B123+273)/RGas)*(OFFSET('Composition%'!$B93,0,Y$13)*OFFSET('Composition%'!$B93,0,Y$14)))-IF(Y$2=2,0,OFFSET('Composition%'!$B93,0,Y$17)*OFFSET('Composition%'!$B93,0,Y$18)*(Y$24*EXP(-Y$25/($B123+273)/RGas)))</f>
        <v>1.2340564562869206E-9</v>
      </c>
      <c r="Z123" s="73">
        <f ca="1">IF(Z$2=0,0,Z$22*EXP(Z$23/($B123+273)/RGas)*(OFFSET('Composition%'!$B93,0,Z$13)*OFFSET('Composition%'!$B93,0,Z$14)))-IF(Z$2=2,0,OFFSET('Composition%'!$B93,0,Z$17)*OFFSET('Composition%'!$B93,0,Z$18)*(Z$24*EXP(-Z$25/($B123+273)/RGas)))</f>
        <v>0</v>
      </c>
      <c r="AA123" s="73">
        <f ca="1">IF(AA$2=0,0,AA$22*EXP(AA$23/($B123+273)/RGas)*(OFFSET('Composition%'!$B93,0,AA$13)*OFFSET('Composition%'!$B93,0,AA$14)))-IF(AA$2=2,0,OFFSET('Composition%'!$B93,0,AA$17)*OFFSET('Composition%'!$B93,0,AA$18)*(AA$24*EXP(-AA$25/($B123+273)/RGas)))</f>
        <v>0</v>
      </c>
      <c r="AB123" s="73">
        <f ca="1">IF(AB$2=0,0,AB$22*EXP(AB$23/($B123+273)/RGas)*(OFFSET('Composition%'!$B93,0,AB$13)*OFFSET('Composition%'!$B93,0,AB$14)))-IF(AB$2=2,0,OFFSET('Composition%'!$B93,0,AB$17)*OFFSET('Composition%'!$B93,0,AB$18)*(AB$24*EXP(-AB$25/($B123+273)/RGas)))</f>
        <v>0</v>
      </c>
      <c r="AC123" s="73">
        <f ca="1">IF(AC$2=0,0,AC$22*EXP(AC$23/($B123+273)/RGas)*(OFFSET('Composition%'!$B93,0,AC$13)*OFFSET('Composition%'!$B93,0,AC$14)))-IF(AC$2=2,0,OFFSET('Composition%'!$B93,0,AC$17)*OFFSET('Composition%'!$B93,0,AC$18)*(AC$24*EXP(-AC$25/($B123+273)/RGas)))</f>
        <v>0</v>
      </c>
      <c r="AD123" s="73">
        <f ca="1">IF(AD$2=0,0,AD$22*EXP(AD$23/($B123+273)/RGas)*(OFFSET('Composition%'!$B93,0,AD$13)*OFFSET('Composition%'!$B93,0,AD$14)))-IF(AD$2=2,0,OFFSET('Composition%'!$B93,0,AD$17)*OFFSET('Composition%'!$B93,0,AD$18)*(AD$24*EXP(-AD$25/($B123+273)/RGas)))</f>
        <v>0</v>
      </c>
      <c r="AE123" s="73">
        <f ca="1">IF(AE$2=0,0,AE$22*EXP(AE$23/($B123+273)/RGas)*(OFFSET('Composition%'!$B93,0,AE$13)*OFFSET('Composition%'!$B93,0,AE$14)))-IF(AE$2=2,0,OFFSET('Composition%'!$B93,0,AE$17)*OFFSET('Composition%'!$B93,0,AE$18)*(AE$24*EXP(-AE$25/($B123+273)/RGas)))</f>
        <v>0</v>
      </c>
      <c r="AF123" s="73"/>
      <c r="AG123" s="73">
        <f ca="1">IF(AG$2=0,0,AG$22*EXP(AG$23/($B123+273)/RGas)*(OFFSET('Composition%'!$B93,0,AG$13)*OFFSET('Composition%'!$B93,0,AG$14)))-IF(AG$2=2,0,OFFSET('Composition%'!$B93,0,AG$17)*OFFSET('Composition%'!$B93,0,AG$18)*(AG$24*EXP(-AG$25/($B123+273)/RGas)))</f>
        <v>0</v>
      </c>
      <c r="AH123" s="73">
        <f ca="1">IF(AH$2=0,0,AH$22*EXP(AH$23/($B123+273)/RGas)*(OFFSET('Composition%'!$B93,0,AH$13)*OFFSET('Composition%'!$B93,0,AH$14)))-IF(AH$2=2,0,OFFSET('Composition%'!$B93,0,AH$17)*OFFSET('Composition%'!$B93,0,AH$18)*(AH$24*EXP(-AH$25/($B123+273)/RGas)))</f>
        <v>0</v>
      </c>
      <c r="AI123" s="73">
        <f ca="1">IF(AI$2=0,0,AI$22*EXP(AI$23/($B123+273)/RGas)*(OFFSET('Composition%'!$B93,0,AI$13)*OFFSET('Composition%'!$B93,0,AI$14)))-IF(AI$2=2,0,OFFSET('Composition%'!$B93,0,AI$17)*OFFSET('Composition%'!$B93,0,AI$18)*(AI$24*EXP(-AI$25/($B123+273)/RGas)))</f>
        <v>0</v>
      </c>
      <c r="AJ123" s="73">
        <f ca="1">IF(AJ$2=0,0,AJ$22*EXP(AJ$23/($B123+273)/RGas)*(OFFSET('Composition%'!$B93,0,AJ$13)*OFFSET('Composition%'!$B93,0,AJ$14)))-IF(AJ$2=2,0,OFFSET('Composition%'!$B93,0,AJ$17)*OFFSET('Composition%'!$B93,0,AJ$18)*(AJ$24*EXP(-AJ$25/($B123+273)/RGas)))</f>
        <v>0</v>
      </c>
      <c r="AK123" s="73">
        <f ca="1">IF(AK$2=0,0,AK$22*EXP(AK$23/($B123+273)/RGas)*(OFFSET('Composition%'!$B93,0,AK$13)*OFFSET('Composition%'!$B93,0,AK$14)))-IF(AK$2=2,0,OFFSET('Composition%'!$B93,0,AK$17)*OFFSET('Composition%'!$B93,0,AK$18)*(AK$24*EXP(-AK$25/($B123+273)/RGas)))</f>
        <v>0</v>
      </c>
      <c r="AL123" s="73">
        <f ca="1">IF(AL$2=0,0,AL$22*EXP(AL$23/($B123+273)/RGas)*(OFFSET('Composition%'!$B93,0,AL$13)*OFFSET('Composition%'!$B93,0,AL$14)))-IF(AL$2=2,0,OFFSET('Composition%'!$B93,0,AL$17)*OFFSET('Composition%'!$B93,0,AL$18)*(AL$24*EXP(-AL$25/($B123+273)/RGas)))</f>
        <v>0</v>
      </c>
      <c r="AM123" s="73"/>
      <c r="AN123" s="73">
        <f ca="1">IF(AN$2=0,0,AN$22*EXP(AN$23/($B123+273)/RGas)*(OFFSET('Composition%'!$B93,0,AN$13)*OFFSET('Composition%'!$B93,0,AN$14)))-IF(AN$2=2,0,OFFSET('Composition%'!$B93,0,AN$17)*OFFSET('Composition%'!$B93,0,AN$18)*(AN$24*EXP(-AN$25/($B123+273)/RGas)))</f>
        <v>0</v>
      </c>
      <c r="AO123" s="73">
        <f ca="1">IF(AO$2=0,0,AO$22*EXP(AO$23/($B123+273)/RGas)*(OFFSET('Composition%'!$B93,0,AO$13)*OFFSET('Composition%'!$B93,0,AO$14)))-IF(AO$2=2,0,OFFSET('Composition%'!$B93,0,AO$17)*OFFSET('Composition%'!$B93,0,AO$18)*(AO$24*EXP(-AO$25/($B123+273)/RGas)))</f>
        <v>0</v>
      </c>
      <c r="AP123" s="73">
        <f ca="1">IF(AP$2=0,0,AP$22*EXP(AP$23/($B123+273)/RGas)*(OFFSET('Composition%'!$B93,0,AP$13)*OFFSET('Composition%'!$B93,0,AP$14)))-IF(AP$2=2,0,OFFSET('Composition%'!$B93,0,AP$17)*OFFSET('Composition%'!$B93,0,AP$18)*(AP$24*EXP(-AP$25/($B123+273)/RGas)))</f>
        <v>2.7050454661783416E-12</v>
      </c>
      <c r="AQ123" s="73">
        <f ca="1">IF(AQ$2=0,0,AQ$22*EXP(AQ$23/($B123+273)/RGas)*(OFFSET('Composition%'!$B93,0,AQ$13)*OFFSET('Composition%'!$B93,0,AQ$14)))-IF(AQ$2=2,0,OFFSET('Composition%'!$B93,0,AQ$17)*OFFSET('Composition%'!$B93,0,AQ$18)*(AQ$24*EXP(-AQ$25/($B123+273)/RGas)))</f>
        <v>0</v>
      </c>
      <c r="AR123" s="73">
        <f ca="1">IF(AR$2=0,0,AR$22*EXP(AR$23/($B123+273)/RGas)*(OFFSET('Composition%'!$B93,0,AR$13)*OFFSET('Composition%'!$B93,0,AR$14)))-IF(AR$2=2,0,OFFSET('Composition%'!$B93,0,AR$17)*OFFSET('Composition%'!$B93,0,AR$18)*(AR$24*EXP(-AR$25/($B123+273)/RGas)))</f>
        <v>0</v>
      </c>
      <c r="AS123" s="73"/>
    </row>
    <row r="124" spans="1:45">
      <c r="A124" s="3">
        <f t="shared" si="23"/>
        <v>4.5999999999999917</v>
      </c>
      <c r="B124" s="60">
        <f ca="1">'Composition%'!B94</f>
        <v>414.57216897279932</v>
      </c>
      <c r="C124">
        <f t="shared" si="24"/>
        <v>30</v>
      </c>
      <c r="D124" s="4" t="e">
        <f ca="1">('Composition%'!BV94*ReactionRateK1!C124)^3</f>
        <v>#DIV/0!</v>
      </c>
      <c r="E124" s="4"/>
      <c r="F124" s="73">
        <f ca="1">IF(F$2=0,0,F$22*EXP(F$23/($B124+273)/RGas)*(OFFSET('Composition%'!$B94,0,F$13)*OFFSET('Composition%'!$B94,0,F$14)))-IF(F$2=2,0,OFFSET('Composition%'!$B94,0,F$17)*OFFSET('Composition%'!$B94,0,F$18)*(F$24*EXP(-F$25/($B124+273)/RGas)))</f>
        <v>1.7318949706907269E-3</v>
      </c>
      <c r="G124" s="73">
        <f ca="1">IF(G$2=0,0,G$22*EXP(G$23/($B124+273)/RGas)*(OFFSET('Composition%'!$B94,0,G$13)*OFFSET('Composition%'!$B94,0,G$14)))-IF(G$2=2,0,OFFSET('Composition%'!$B94,0,G$17)*OFFSET('Composition%'!$B94,0,G$18)*(G$24*EXP(-G$25/($B124+273)/RGas)))</f>
        <v>6.9774228559809119E-4</v>
      </c>
      <c r="H124" s="73">
        <f ca="1">IF(H$2=0,0,H$22*EXP(H$23/($B124+273)/RGas)*(OFFSET('Composition%'!$B94,0,H$13)*OFFSET('Composition%'!$B94,0,H$14)))-IF(H$2=2,0,OFFSET('Composition%'!$B94,0,H$17)*OFFSET('Composition%'!$B94,0,H$18)*(H$24*EXP(-H$25/($B124+273)/RGas)))</f>
        <v>-2.1857017469811232E-6</v>
      </c>
      <c r="I124" s="73">
        <f ca="1">IF(I$2=0,0,I$22*EXP(I$23/($B124+273)/RGas)*(OFFSET('Composition%'!$B94,0,I$13)*OFFSET('Composition%'!$B94,0,I$14)))-IF(I$2=2,0,OFFSET('Composition%'!$B94,0,I$17)*OFFSET('Composition%'!$B94,0,I$18)*(I$24*EXP(-I$25/($B124+273)/RGas)))</f>
        <v>1.7841459892239191E-6</v>
      </c>
      <c r="J124" s="73"/>
      <c r="K124" s="73">
        <f ca="1">IF(K$2=0,0,K$22*EXP(K$23/($B124+273)/RGas)*(OFFSET('Composition%'!$B94,0,K$13)*OFFSET('Composition%'!$B94,0,K$14)))-IF(K$2=2,0,OFFSET('Composition%'!$B94,0,K$17)*OFFSET('Composition%'!$B94,0,K$18)*(K$24*EXP(-K$25/($B124+273)/RGas)))</f>
        <v>6.3641601628027632E-3</v>
      </c>
      <c r="L124" s="73">
        <f ca="1">IF(L$2=0,0,L$22*EXP(L$23/($B124+273)/RGas)*(OFFSET('Composition%'!$B94,0,L$13)*OFFSET('Composition%'!$B94,0,L$14)))-IF(L$2=2,0,OFFSET('Composition%'!$B94,0,L$17)*OFFSET('Composition%'!$B94,0,L$18)*(L$24*EXP(-L$25/($B124+273)/RGas)))</f>
        <v>-1.4579528626263889E-3</v>
      </c>
      <c r="M124" s="73">
        <f ca="1">IF(M$2=0,0,M$22*EXP(M$23/($B124+273)/RGas)*(OFFSET('Composition%'!$B94,0,M$13)*OFFSET('Composition%'!$B94,0,M$14)))-IF(M$2=2,0,OFFSET('Composition%'!$B94,0,M$17)*OFFSET('Composition%'!$B94,0,M$18)*(M$24*EXP(-M$25/($B124+273)/RGas)))</f>
        <v>0</v>
      </c>
      <c r="N124" s="179"/>
      <c r="O124" s="73">
        <f ca="1">IF(O$2=0,0,O$22*EXP(O$23/($B124+273)/RGas)*(OFFSET('Composition%'!$B94,0,O$13)*OFFSET('Composition%'!$B94,0,O$14)))-IF(O$2=2,0,OFFSET('Composition%'!$B94,0,O$17)*OFFSET('Composition%'!$B94,0,O$18)*(O$24*EXP(-O$25/($B124+273)/RGas)))</f>
        <v>0</v>
      </c>
      <c r="P124" s="73">
        <f ca="1">IF(P$2=0,0,P$22*EXP(P$23/($B124+273)/RGas)*(OFFSET('Composition%'!$B94,0,P$13)*OFFSET('Composition%'!$B94,0,P$14)))-IF(P$2=2,0,OFFSET('Composition%'!$B94,0,P$17)*OFFSET('Composition%'!$B94,0,P$18)*(P$24*EXP(-P$25/($B124+273)/RGas)))</f>
        <v>8.7668699278772022E-3</v>
      </c>
      <c r="Q124" s="73">
        <f ca="1">IF(Q$2=0,0,Q$22*EXP(Q$23/($B124+273)/RGas)*(OFFSET('Composition%'!$B94,0,Q$13)*OFFSET('Composition%'!$B94,0,Q$14)))-IF(Q$2=2,0,OFFSET('Composition%'!$B94,0,Q$17)*OFFSET('Composition%'!$B94,0,Q$18)*(Q$24*EXP(-Q$25/($B124+273)/RGas)))</f>
        <v>1.001401960605524E-4</v>
      </c>
      <c r="R124" s="73">
        <f ca="1">IF(R$2=0,0,R$22*EXP(R$23/($B124+273)/RGas)*(OFFSET('Composition%'!$B94,0,R$13)*OFFSET('Composition%'!$B94,0,R$14)))-IF(R$2=2,0,OFFSET('Composition%'!$B94,0,R$17)*OFFSET('Composition%'!$B94,0,R$18)*(R$24*EXP(-R$25/($B124+273)/RGas)))</f>
        <v>3.4134274315168808E-5</v>
      </c>
      <c r="S124" s="73"/>
      <c r="T124" s="73">
        <f ca="1">IF(T$2=0,0,T$22*EXP(T$23/($B124+273)/RGas)*(OFFSET('Composition%'!$B94,0,T$13)*OFFSET('Composition%'!$B94,0,T$14)))-IF(T$2=2,0,OFFSET('Composition%'!$B94,0,T$17)*OFFSET('Composition%'!$B94,0,T$18)*(T$24*EXP(-T$25/($B124+273)/RGas)))</f>
        <v>5.1791340562272298E-5</v>
      </c>
      <c r="U124" s="73">
        <f ca="1">IF(U$2=0,0,U$22*EXP(U$23/($B124+273)/RGas)*(OFFSET('Composition%'!$B94,0,U$13)*OFFSET('Composition%'!$B94,0,U$14)))-IF(U$2=2,0,OFFSET('Composition%'!$B94,0,U$17)*OFFSET('Composition%'!$B94,0,U$18)*(U$24*EXP(-U$25/($B124+273)/RGas)))</f>
        <v>2.7278250170630134E-7</v>
      </c>
      <c r="V124" s="73">
        <f ca="1">IF(V$2=0,0,V$22*EXP(V$23/($B124+273)/RGas)*(OFFSET('Composition%'!$B94,0,V$13)*OFFSET('Composition%'!$B94,0,V$14)))-IF(V$2=2,0,OFFSET('Composition%'!$B94,0,V$17)*OFFSET('Composition%'!$B94,0,V$18)*(V$24*EXP(-V$25/($B124+273)/RGas)))</f>
        <v>0</v>
      </c>
      <c r="W124" s="73">
        <f ca="1">IF(W$2=0,0,W$22*EXP(W$23/($B124+273)/RGas)*(OFFSET('Composition%'!$B94,0,W$13)*OFFSET('Composition%'!$B94,0,W$14)))-IF(W$2=2,0,OFFSET('Composition%'!$B94,0,W$17)*OFFSET('Composition%'!$B94,0,W$18)*(W$24*EXP(-W$25/($B124+273)/RGas)))</f>
        <v>0</v>
      </c>
      <c r="X124" s="73">
        <f ca="1">IF(X$2=0,0,X$22*EXP(X$23/($B124+273)/RGas)*(OFFSET('Composition%'!$B94,0,X$13)*OFFSET('Composition%'!$B94,0,X$14)))-IF(X$2=2,0,OFFSET('Composition%'!$B94,0,X$17)*OFFSET('Composition%'!$B94,0,X$18)*(X$24*EXP(-X$25/($B124+273)/RGas)))</f>
        <v>2.4931297567532518E-8</v>
      </c>
      <c r="Y124" s="73">
        <f ca="1">IF(Y$2=0,0,Y$22*EXP(Y$23/($B124+273)/RGas)*(OFFSET('Composition%'!$B94,0,Y$13)*OFFSET('Composition%'!$B94,0,Y$14)))-IF(Y$2=2,0,OFFSET('Composition%'!$B94,0,Y$17)*OFFSET('Composition%'!$B94,0,Y$18)*(Y$24*EXP(-Y$25/($B124+273)/RGas)))</f>
        <v>1.2339518496248649E-9</v>
      </c>
      <c r="Z124" s="73">
        <f ca="1">IF(Z$2=0,0,Z$22*EXP(Z$23/($B124+273)/RGas)*(OFFSET('Composition%'!$B94,0,Z$13)*OFFSET('Composition%'!$B94,0,Z$14)))-IF(Z$2=2,0,OFFSET('Composition%'!$B94,0,Z$17)*OFFSET('Composition%'!$B94,0,Z$18)*(Z$24*EXP(-Z$25/($B124+273)/RGas)))</f>
        <v>0</v>
      </c>
      <c r="AA124" s="73">
        <f ca="1">IF(AA$2=0,0,AA$22*EXP(AA$23/($B124+273)/RGas)*(OFFSET('Composition%'!$B94,0,AA$13)*OFFSET('Composition%'!$B94,0,AA$14)))-IF(AA$2=2,0,OFFSET('Composition%'!$B94,0,AA$17)*OFFSET('Composition%'!$B94,0,AA$18)*(AA$24*EXP(-AA$25/($B124+273)/RGas)))</f>
        <v>0</v>
      </c>
      <c r="AB124" s="73">
        <f ca="1">IF(AB$2=0,0,AB$22*EXP(AB$23/($B124+273)/RGas)*(OFFSET('Composition%'!$B94,0,AB$13)*OFFSET('Composition%'!$B94,0,AB$14)))-IF(AB$2=2,0,OFFSET('Composition%'!$B94,0,AB$17)*OFFSET('Composition%'!$B94,0,AB$18)*(AB$24*EXP(-AB$25/($B124+273)/RGas)))</f>
        <v>0</v>
      </c>
      <c r="AC124" s="73">
        <f ca="1">IF(AC$2=0,0,AC$22*EXP(AC$23/($B124+273)/RGas)*(OFFSET('Composition%'!$B94,0,AC$13)*OFFSET('Composition%'!$B94,0,AC$14)))-IF(AC$2=2,0,OFFSET('Composition%'!$B94,0,AC$17)*OFFSET('Composition%'!$B94,0,AC$18)*(AC$24*EXP(-AC$25/($B124+273)/RGas)))</f>
        <v>0</v>
      </c>
      <c r="AD124" s="73">
        <f ca="1">IF(AD$2=0,0,AD$22*EXP(AD$23/($B124+273)/RGas)*(OFFSET('Composition%'!$B94,0,AD$13)*OFFSET('Composition%'!$B94,0,AD$14)))-IF(AD$2=2,0,OFFSET('Composition%'!$B94,0,AD$17)*OFFSET('Composition%'!$B94,0,AD$18)*(AD$24*EXP(-AD$25/($B124+273)/RGas)))</f>
        <v>0</v>
      </c>
      <c r="AE124" s="73">
        <f ca="1">IF(AE$2=0,0,AE$22*EXP(AE$23/($B124+273)/RGas)*(OFFSET('Composition%'!$B94,0,AE$13)*OFFSET('Composition%'!$B94,0,AE$14)))-IF(AE$2=2,0,OFFSET('Composition%'!$B94,0,AE$17)*OFFSET('Composition%'!$B94,0,AE$18)*(AE$24*EXP(-AE$25/($B124+273)/RGas)))</f>
        <v>0</v>
      </c>
      <c r="AF124" s="73"/>
      <c r="AG124" s="73">
        <f ca="1">IF(AG$2=0,0,AG$22*EXP(AG$23/($B124+273)/RGas)*(OFFSET('Composition%'!$B94,0,AG$13)*OFFSET('Composition%'!$B94,0,AG$14)))-IF(AG$2=2,0,OFFSET('Composition%'!$B94,0,AG$17)*OFFSET('Composition%'!$B94,0,AG$18)*(AG$24*EXP(-AG$25/($B124+273)/RGas)))</f>
        <v>0</v>
      </c>
      <c r="AH124" s="73">
        <f ca="1">IF(AH$2=0,0,AH$22*EXP(AH$23/($B124+273)/RGas)*(OFFSET('Composition%'!$B94,0,AH$13)*OFFSET('Composition%'!$B94,0,AH$14)))-IF(AH$2=2,0,OFFSET('Composition%'!$B94,0,AH$17)*OFFSET('Composition%'!$B94,0,AH$18)*(AH$24*EXP(-AH$25/($B124+273)/RGas)))</f>
        <v>0</v>
      </c>
      <c r="AI124" s="73">
        <f ca="1">IF(AI$2=0,0,AI$22*EXP(AI$23/($B124+273)/RGas)*(OFFSET('Composition%'!$B94,0,AI$13)*OFFSET('Composition%'!$B94,0,AI$14)))-IF(AI$2=2,0,OFFSET('Composition%'!$B94,0,AI$17)*OFFSET('Composition%'!$B94,0,AI$18)*(AI$24*EXP(-AI$25/($B124+273)/RGas)))</f>
        <v>0</v>
      </c>
      <c r="AJ124" s="73">
        <f ca="1">IF(AJ$2=0,0,AJ$22*EXP(AJ$23/($B124+273)/RGas)*(OFFSET('Composition%'!$B94,0,AJ$13)*OFFSET('Composition%'!$B94,0,AJ$14)))-IF(AJ$2=2,0,OFFSET('Composition%'!$B94,0,AJ$17)*OFFSET('Composition%'!$B94,0,AJ$18)*(AJ$24*EXP(-AJ$25/($B124+273)/RGas)))</f>
        <v>0</v>
      </c>
      <c r="AK124" s="73">
        <f ca="1">IF(AK$2=0,0,AK$22*EXP(AK$23/($B124+273)/RGas)*(OFFSET('Composition%'!$B94,0,AK$13)*OFFSET('Composition%'!$B94,0,AK$14)))-IF(AK$2=2,0,OFFSET('Composition%'!$B94,0,AK$17)*OFFSET('Composition%'!$B94,0,AK$18)*(AK$24*EXP(-AK$25/($B124+273)/RGas)))</f>
        <v>0</v>
      </c>
      <c r="AL124" s="73">
        <f ca="1">IF(AL$2=0,0,AL$22*EXP(AL$23/($B124+273)/RGas)*(OFFSET('Composition%'!$B94,0,AL$13)*OFFSET('Composition%'!$B94,0,AL$14)))-IF(AL$2=2,0,OFFSET('Composition%'!$B94,0,AL$17)*OFFSET('Composition%'!$B94,0,AL$18)*(AL$24*EXP(-AL$25/($B124+273)/RGas)))</f>
        <v>0</v>
      </c>
      <c r="AM124" s="73"/>
      <c r="AN124" s="73">
        <f ca="1">IF(AN$2=0,0,AN$22*EXP(AN$23/($B124+273)/RGas)*(OFFSET('Composition%'!$B94,0,AN$13)*OFFSET('Composition%'!$B94,0,AN$14)))-IF(AN$2=2,0,OFFSET('Composition%'!$B94,0,AN$17)*OFFSET('Composition%'!$B94,0,AN$18)*(AN$24*EXP(-AN$25/($B124+273)/RGas)))</f>
        <v>0</v>
      </c>
      <c r="AO124" s="73">
        <f ca="1">IF(AO$2=0,0,AO$22*EXP(AO$23/($B124+273)/RGas)*(OFFSET('Composition%'!$B94,0,AO$13)*OFFSET('Composition%'!$B94,0,AO$14)))-IF(AO$2=2,0,OFFSET('Composition%'!$B94,0,AO$17)*OFFSET('Composition%'!$B94,0,AO$18)*(AO$24*EXP(-AO$25/($B124+273)/RGas)))</f>
        <v>0</v>
      </c>
      <c r="AP124" s="73">
        <f ca="1">IF(AP$2=0,0,AP$22*EXP(AP$23/($B124+273)/RGas)*(OFFSET('Composition%'!$B94,0,AP$13)*OFFSET('Composition%'!$B94,0,AP$14)))-IF(AP$2=2,0,OFFSET('Composition%'!$B94,0,AP$17)*OFFSET('Composition%'!$B94,0,AP$18)*(AP$24*EXP(-AP$25/($B124+273)/RGas)))</f>
        <v>2.7050580561240025E-12</v>
      </c>
      <c r="AQ124" s="73">
        <f ca="1">IF(AQ$2=0,0,AQ$22*EXP(AQ$23/($B124+273)/RGas)*(OFFSET('Composition%'!$B94,0,AQ$13)*OFFSET('Composition%'!$B94,0,AQ$14)))-IF(AQ$2=2,0,OFFSET('Composition%'!$B94,0,AQ$17)*OFFSET('Composition%'!$B94,0,AQ$18)*(AQ$24*EXP(-AQ$25/($B124+273)/RGas)))</f>
        <v>0</v>
      </c>
      <c r="AR124" s="73">
        <f ca="1">IF(AR$2=0,0,AR$22*EXP(AR$23/($B124+273)/RGas)*(OFFSET('Composition%'!$B94,0,AR$13)*OFFSET('Composition%'!$B94,0,AR$14)))-IF(AR$2=2,0,OFFSET('Composition%'!$B94,0,AR$17)*OFFSET('Composition%'!$B94,0,AR$18)*(AR$24*EXP(-AR$25/($B124+273)/RGas)))</f>
        <v>0</v>
      </c>
      <c r="AS124" s="73"/>
    </row>
    <row r="125" spans="1:45">
      <c r="A125" s="3">
        <f t="shared" si="23"/>
        <v>4.6499999999999915</v>
      </c>
      <c r="B125" s="60">
        <f ca="1">'Composition%'!B95</f>
        <v>414.5799398578506</v>
      </c>
      <c r="C125">
        <f t="shared" si="24"/>
        <v>30</v>
      </c>
      <c r="D125" s="4" t="e">
        <f ca="1">('Composition%'!BV95*ReactionRateK1!C125)^3</f>
        <v>#DIV/0!</v>
      </c>
      <c r="E125" s="4"/>
      <c r="F125" s="73">
        <f ca="1">IF(F$2=0,0,F$22*EXP(F$23/($B125+273)/RGas)*(OFFSET('Composition%'!$B95,0,F$13)*OFFSET('Composition%'!$B95,0,F$14)))-IF(F$2=2,0,OFFSET('Composition%'!$B95,0,F$17)*OFFSET('Composition%'!$B95,0,F$18)*(F$24*EXP(-F$25/($B125+273)/RGas)))</f>
        <v>1.706491244496235E-3</v>
      </c>
      <c r="G125" s="73">
        <f ca="1">IF(G$2=0,0,G$22*EXP(G$23/($B125+273)/RGas)*(OFFSET('Composition%'!$B95,0,G$13)*OFFSET('Composition%'!$B95,0,G$14)))-IF(G$2=2,0,OFFSET('Composition%'!$B95,0,G$17)*OFFSET('Composition%'!$B95,0,G$18)*(G$24*EXP(-G$25/($B125+273)/RGas)))</f>
        <v>6.8798828110159139E-4</v>
      </c>
      <c r="H125" s="73">
        <f ca="1">IF(H$2=0,0,H$22*EXP(H$23/($B125+273)/RGas)*(OFFSET('Composition%'!$B95,0,H$13)*OFFSET('Composition%'!$B95,0,H$14)))-IF(H$2=2,0,OFFSET('Composition%'!$B95,0,H$17)*OFFSET('Composition%'!$B95,0,H$18)*(H$24*EXP(-H$25/($B125+273)/RGas)))</f>
        <v>-2.1686314447363795E-6</v>
      </c>
      <c r="I125" s="73">
        <f ca="1">IF(I$2=0,0,I$22*EXP(I$23/($B125+273)/RGas)*(OFFSET('Composition%'!$B95,0,I$13)*OFFSET('Composition%'!$B95,0,I$14)))-IF(I$2=2,0,OFFSET('Composition%'!$B95,0,I$17)*OFFSET('Composition%'!$B95,0,I$18)*(I$24*EXP(-I$25/($B125+273)/RGas)))</f>
        <v>1.6719121066855558E-6</v>
      </c>
      <c r="J125" s="73"/>
      <c r="K125" s="73">
        <f ca="1">IF(K$2=0,0,K$22*EXP(K$23/($B125+273)/RGas)*(OFFSET('Composition%'!$B95,0,K$13)*OFFSET('Composition%'!$B95,0,K$14)))-IF(K$2=2,0,OFFSET('Composition%'!$B95,0,K$17)*OFFSET('Composition%'!$B95,0,K$18)*(K$24*EXP(-K$25/($B125+273)/RGas)))</f>
        <v>6.209214573412219E-3</v>
      </c>
      <c r="L125" s="73">
        <f ca="1">IF(L$2=0,0,L$22*EXP(L$23/($B125+273)/RGas)*(OFFSET('Composition%'!$B95,0,L$13)*OFFSET('Composition%'!$B95,0,L$14)))-IF(L$2=2,0,OFFSET('Composition%'!$B95,0,L$17)*OFFSET('Composition%'!$B95,0,L$18)*(L$24*EXP(-L$25/($B125+273)/RGas)))</f>
        <v>-1.4378468605788463E-3</v>
      </c>
      <c r="M125" s="73">
        <f ca="1">IF(M$2=0,0,M$22*EXP(M$23/($B125+273)/RGas)*(OFFSET('Composition%'!$B95,0,M$13)*OFFSET('Composition%'!$B95,0,M$14)))-IF(M$2=2,0,OFFSET('Composition%'!$B95,0,M$17)*OFFSET('Composition%'!$B95,0,M$18)*(M$24*EXP(-M$25/($B125+273)/RGas)))</f>
        <v>0</v>
      </c>
      <c r="N125" s="179"/>
      <c r="O125" s="73">
        <f ca="1">IF(O$2=0,0,O$22*EXP(O$23/($B125+273)/RGas)*(OFFSET('Composition%'!$B95,0,O$13)*OFFSET('Composition%'!$B95,0,O$14)))-IF(O$2=2,0,OFFSET('Composition%'!$B95,0,O$17)*OFFSET('Composition%'!$B95,0,O$18)*(O$24*EXP(-O$25/($B125+273)/RGas)))</f>
        <v>0</v>
      </c>
      <c r="P125" s="73">
        <f ca="1">IF(P$2=0,0,P$22*EXP(P$23/($B125+273)/RGas)*(OFFSET('Composition%'!$B95,0,P$13)*OFFSET('Composition%'!$B95,0,P$14)))-IF(P$2=2,0,OFFSET('Composition%'!$B95,0,P$17)*OFFSET('Composition%'!$B95,0,P$18)*(P$24*EXP(-P$25/($B125+273)/RGas)))</f>
        <v>8.6982155122067081E-3</v>
      </c>
      <c r="Q125" s="73">
        <f ca="1">IF(Q$2=0,0,Q$22*EXP(Q$23/($B125+273)/RGas)*(OFFSET('Composition%'!$B95,0,Q$13)*OFFSET('Composition%'!$B95,0,Q$14)))-IF(Q$2=2,0,OFFSET('Composition%'!$B95,0,Q$17)*OFFSET('Composition%'!$B95,0,Q$18)*(Q$24*EXP(-Q$25/($B125+273)/RGas)))</f>
        <v>1.0086985001990062E-4</v>
      </c>
      <c r="R125" s="73">
        <f ca="1">IF(R$2=0,0,R$22*EXP(R$23/($B125+273)/RGas)*(OFFSET('Composition%'!$B95,0,R$13)*OFFSET('Composition%'!$B95,0,R$14)))-IF(R$2=2,0,OFFSET('Composition%'!$B95,0,R$17)*OFFSET('Composition%'!$B95,0,R$18)*(R$24*EXP(-R$25/($B125+273)/RGas)))</f>
        <v>3.4738840298777214E-5</v>
      </c>
      <c r="S125" s="73"/>
      <c r="T125" s="73">
        <f ca="1">IF(T$2=0,0,T$22*EXP(T$23/($B125+273)/RGas)*(OFFSET('Composition%'!$B95,0,T$13)*OFFSET('Composition%'!$B95,0,T$14)))-IF(T$2=2,0,OFFSET('Composition%'!$B95,0,T$17)*OFFSET('Composition%'!$B95,0,T$18)*(T$24*EXP(-T$25/($B125+273)/RGas)))</f>
        <v>4.8294725101597637E-5</v>
      </c>
      <c r="U125" s="73">
        <f ca="1">IF(U$2=0,0,U$22*EXP(U$23/($B125+273)/RGas)*(OFFSET('Composition%'!$B95,0,U$13)*OFFSET('Composition%'!$B95,0,U$14)))-IF(U$2=2,0,OFFSET('Composition%'!$B95,0,U$17)*OFFSET('Composition%'!$B95,0,U$18)*(U$24*EXP(-U$25/($B125+273)/RGas)))</f>
        <v>2.4486234405312799E-7</v>
      </c>
      <c r="V125" s="73">
        <f ca="1">IF(V$2=0,0,V$22*EXP(V$23/($B125+273)/RGas)*(OFFSET('Composition%'!$B95,0,V$13)*OFFSET('Composition%'!$B95,0,V$14)))-IF(V$2=2,0,OFFSET('Composition%'!$B95,0,V$17)*OFFSET('Composition%'!$B95,0,V$18)*(V$24*EXP(-V$25/($B125+273)/RGas)))</f>
        <v>0</v>
      </c>
      <c r="W125" s="73">
        <f ca="1">IF(W$2=0,0,W$22*EXP(W$23/($B125+273)/RGas)*(OFFSET('Composition%'!$B95,0,W$13)*OFFSET('Composition%'!$B95,0,W$14)))-IF(W$2=2,0,OFFSET('Composition%'!$B95,0,W$17)*OFFSET('Composition%'!$B95,0,W$18)*(W$24*EXP(-W$25/($B125+273)/RGas)))</f>
        <v>0</v>
      </c>
      <c r="X125" s="73">
        <f ca="1">IF(X$2=0,0,X$22*EXP(X$23/($B125+273)/RGas)*(OFFSET('Composition%'!$B95,0,X$13)*OFFSET('Composition%'!$B95,0,X$14)))-IF(X$2=2,0,OFFSET('Composition%'!$B95,0,X$17)*OFFSET('Composition%'!$B95,0,X$18)*(X$24*EXP(-X$25/($B125+273)/RGas)))</f>
        <v>2.4929327790487856E-8</v>
      </c>
      <c r="Y125" s="73">
        <f ca="1">IF(Y$2=0,0,Y$22*EXP(Y$23/($B125+273)/RGas)*(OFFSET('Composition%'!$B95,0,Y$13)*OFFSET('Composition%'!$B95,0,Y$14)))-IF(Y$2=2,0,OFFSET('Composition%'!$B95,0,Y$17)*OFFSET('Composition%'!$B95,0,Y$18)*(Y$24*EXP(-Y$25/($B125+273)/RGas)))</f>
        <v>1.2338543573053808E-9</v>
      </c>
      <c r="Z125" s="73">
        <f ca="1">IF(Z$2=0,0,Z$22*EXP(Z$23/($B125+273)/RGas)*(OFFSET('Composition%'!$B95,0,Z$13)*OFFSET('Composition%'!$B95,0,Z$14)))-IF(Z$2=2,0,OFFSET('Composition%'!$B95,0,Z$17)*OFFSET('Composition%'!$B95,0,Z$18)*(Z$24*EXP(-Z$25/($B125+273)/RGas)))</f>
        <v>0</v>
      </c>
      <c r="AA125" s="73">
        <f ca="1">IF(AA$2=0,0,AA$22*EXP(AA$23/($B125+273)/RGas)*(OFFSET('Composition%'!$B95,0,AA$13)*OFFSET('Composition%'!$B95,0,AA$14)))-IF(AA$2=2,0,OFFSET('Composition%'!$B95,0,AA$17)*OFFSET('Composition%'!$B95,0,AA$18)*(AA$24*EXP(-AA$25/($B125+273)/RGas)))</f>
        <v>0</v>
      </c>
      <c r="AB125" s="73">
        <f ca="1">IF(AB$2=0,0,AB$22*EXP(AB$23/($B125+273)/RGas)*(OFFSET('Composition%'!$B95,0,AB$13)*OFFSET('Composition%'!$B95,0,AB$14)))-IF(AB$2=2,0,OFFSET('Composition%'!$B95,0,AB$17)*OFFSET('Composition%'!$B95,0,AB$18)*(AB$24*EXP(-AB$25/($B125+273)/RGas)))</f>
        <v>0</v>
      </c>
      <c r="AC125" s="73">
        <f ca="1">IF(AC$2=0,0,AC$22*EXP(AC$23/($B125+273)/RGas)*(OFFSET('Composition%'!$B95,0,AC$13)*OFFSET('Composition%'!$B95,0,AC$14)))-IF(AC$2=2,0,OFFSET('Composition%'!$B95,0,AC$17)*OFFSET('Composition%'!$B95,0,AC$18)*(AC$24*EXP(-AC$25/($B125+273)/RGas)))</f>
        <v>0</v>
      </c>
      <c r="AD125" s="73">
        <f ca="1">IF(AD$2=0,0,AD$22*EXP(AD$23/($B125+273)/RGas)*(OFFSET('Composition%'!$B95,0,AD$13)*OFFSET('Composition%'!$B95,0,AD$14)))-IF(AD$2=2,0,OFFSET('Composition%'!$B95,0,AD$17)*OFFSET('Composition%'!$B95,0,AD$18)*(AD$24*EXP(-AD$25/($B125+273)/RGas)))</f>
        <v>0</v>
      </c>
      <c r="AE125" s="73">
        <f ca="1">IF(AE$2=0,0,AE$22*EXP(AE$23/($B125+273)/RGas)*(OFFSET('Composition%'!$B95,0,AE$13)*OFFSET('Composition%'!$B95,0,AE$14)))-IF(AE$2=2,0,OFFSET('Composition%'!$B95,0,AE$17)*OFFSET('Composition%'!$B95,0,AE$18)*(AE$24*EXP(-AE$25/($B125+273)/RGas)))</f>
        <v>0</v>
      </c>
      <c r="AF125" s="73"/>
      <c r="AG125" s="73">
        <f ca="1">IF(AG$2=0,0,AG$22*EXP(AG$23/($B125+273)/RGas)*(OFFSET('Composition%'!$B95,0,AG$13)*OFFSET('Composition%'!$B95,0,AG$14)))-IF(AG$2=2,0,OFFSET('Composition%'!$B95,0,AG$17)*OFFSET('Composition%'!$B95,0,AG$18)*(AG$24*EXP(-AG$25/($B125+273)/RGas)))</f>
        <v>0</v>
      </c>
      <c r="AH125" s="73">
        <f ca="1">IF(AH$2=0,0,AH$22*EXP(AH$23/($B125+273)/RGas)*(OFFSET('Composition%'!$B95,0,AH$13)*OFFSET('Composition%'!$B95,0,AH$14)))-IF(AH$2=2,0,OFFSET('Composition%'!$B95,0,AH$17)*OFFSET('Composition%'!$B95,0,AH$18)*(AH$24*EXP(-AH$25/($B125+273)/RGas)))</f>
        <v>0</v>
      </c>
      <c r="AI125" s="73">
        <f ca="1">IF(AI$2=0,0,AI$22*EXP(AI$23/($B125+273)/RGas)*(OFFSET('Composition%'!$B95,0,AI$13)*OFFSET('Composition%'!$B95,0,AI$14)))-IF(AI$2=2,0,OFFSET('Composition%'!$B95,0,AI$17)*OFFSET('Composition%'!$B95,0,AI$18)*(AI$24*EXP(-AI$25/($B125+273)/RGas)))</f>
        <v>0</v>
      </c>
      <c r="AJ125" s="73">
        <f ca="1">IF(AJ$2=0,0,AJ$22*EXP(AJ$23/($B125+273)/RGas)*(OFFSET('Composition%'!$B95,0,AJ$13)*OFFSET('Composition%'!$B95,0,AJ$14)))-IF(AJ$2=2,0,OFFSET('Composition%'!$B95,0,AJ$17)*OFFSET('Composition%'!$B95,0,AJ$18)*(AJ$24*EXP(-AJ$25/($B125+273)/RGas)))</f>
        <v>0</v>
      </c>
      <c r="AK125" s="73">
        <f ca="1">IF(AK$2=0,0,AK$22*EXP(AK$23/($B125+273)/RGas)*(OFFSET('Composition%'!$B95,0,AK$13)*OFFSET('Composition%'!$B95,0,AK$14)))-IF(AK$2=2,0,OFFSET('Composition%'!$B95,0,AK$17)*OFFSET('Composition%'!$B95,0,AK$18)*(AK$24*EXP(-AK$25/($B125+273)/RGas)))</f>
        <v>0</v>
      </c>
      <c r="AL125" s="73">
        <f ca="1">IF(AL$2=0,0,AL$22*EXP(AL$23/($B125+273)/RGas)*(OFFSET('Composition%'!$B95,0,AL$13)*OFFSET('Composition%'!$B95,0,AL$14)))-IF(AL$2=2,0,OFFSET('Composition%'!$B95,0,AL$17)*OFFSET('Composition%'!$B95,0,AL$18)*(AL$24*EXP(-AL$25/($B125+273)/RGas)))</f>
        <v>0</v>
      </c>
      <c r="AM125" s="73"/>
      <c r="AN125" s="73">
        <f ca="1">IF(AN$2=0,0,AN$22*EXP(AN$23/($B125+273)/RGas)*(OFFSET('Composition%'!$B95,0,AN$13)*OFFSET('Composition%'!$B95,0,AN$14)))-IF(AN$2=2,0,OFFSET('Composition%'!$B95,0,AN$17)*OFFSET('Composition%'!$B95,0,AN$18)*(AN$24*EXP(-AN$25/($B125+273)/RGas)))</f>
        <v>0</v>
      </c>
      <c r="AO125" s="73">
        <f ca="1">IF(AO$2=0,0,AO$22*EXP(AO$23/($B125+273)/RGas)*(OFFSET('Composition%'!$B95,0,AO$13)*OFFSET('Composition%'!$B95,0,AO$14)))-IF(AO$2=2,0,OFFSET('Composition%'!$B95,0,AO$17)*OFFSET('Composition%'!$B95,0,AO$18)*(AO$24*EXP(-AO$25/($B125+273)/RGas)))</f>
        <v>0</v>
      </c>
      <c r="AP125" s="73">
        <f ca="1">IF(AP$2=0,0,AP$22*EXP(AP$23/($B125+273)/RGas)*(OFFSET('Composition%'!$B95,0,AP$13)*OFFSET('Composition%'!$B95,0,AP$14)))-IF(AP$2=2,0,OFFSET('Composition%'!$B95,0,AP$17)*OFFSET('Composition%'!$B95,0,AP$18)*(AP$24*EXP(-AP$25/($B125+273)/RGas)))</f>
        <v>2.7050693449958876E-12</v>
      </c>
      <c r="AQ125" s="73">
        <f ca="1">IF(AQ$2=0,0,AQ$22*EXP(AQ$23/($B125+273)/RGas)*(OFFSET('Composition%'!$B95,0,AQ$13)*OFFSET('Composition%'!$B95,0,AQ$14)))-IF(AQ$2=2,0,OFFSET('Composition%'!$B95,0,AQ$17)*OFFSET('Composition%'!$B95,0,AQ$18)*(AQ$24*EXP(-AQ$25/($B125+273)/RGas)))</f>
        <v>0</v>
      </c>
      <c r="AR125" s="73">
        <f ca="1">IF(AR$2=0,0,AR$22*EXP(AR$23/($B125+273)/RGas)*(OFFSET('Composition%'!$B95,0,AR$13)*OFFSET('Composition%'!$B95,0,AR$14)))-IF(AR$2=2,0,OFFSET('Composition%'!$B95,0,AR$17)*OFFSET('Composition%'!$B95,0,AR$18)*(AR$24*EXP(-AR$25/($B125+273)/RGas)))</f>
        <v>0</v>
      </c>
      <c r="AS125" s="73"/>
    </row>
    <row r="126" spans="1:45">
      <c r="A126" s="3">
        <f t="shared" si="23"/>
        <v>4.6999999999999913</v>
      </c>
      <c r="B126" s="60">
        <f ca="1">'Composition%'!B96</f>
        <v>414.58760872044905</v>
      </c>
      <c r="C126">
        <f t="shared" si="24"/>
        <v>30</v>
      </c>
      <c r="D126" s="4" t="e">
        <f ca="1">('Composition%'!BV96*ReactionRateK1!C126)^3</f>
        <v>#DIV/0!</v>
      </c>
      <c r="E126" s="4"/>
      <c r="F126" s="73">
        <f ca="1">IF(F$2=0,0,F$22*EXP(F$23/($B126+273)/RGas)*(OFFSET('Composition%'!$B96,0,F$13)*OFFSET('Composition%'!$B96,0,F$14)))-IF(F$2=2,0,OFFSET('Composition%'!$B96,0,F$17)*OFFSET('Composition%'!$B96,0,F$18)*(F$24*EXP(-F$25/($B126+273)/RGas)))</f>
        <v>1.6816420727445243E-3</v>
      </c>
      <c r="G126" s="73">
        <f ca="1">IF(G$2=0,0,G$22*EXP(G$23/($B126+273)/RGas)*(OFFSET('Composition%'!$B96,0,G$13)*OFFSET('Composition%'!$B96,0,G$14)))-IF(G$2=2,0,OFFSET('Composition%'!$B96,0,G$17)*OFFSET('Composition%'!$B96,0,G$18)*(G$24*EXP(-G$25/($B126+273)/RGas)))</f>
        <v>6.7843102228596166E-4</v>
      </c>
      <c r="H126" s="73">
        <f ca="1">IF(H$2=0,0,H$22*EXP(H$23/($B126+273)/RGas)*(OFFSET('Composition%'!$B96,0,H$13)*OFFSET('Composition%'!$B96,0,H$14)))-IF(H$2=2,0,OFFSET('Composition%'!$B96,0,H$17)*OFFSET('Composition%'!$B96,0,H$18)*(H$24*EXP(-H$25/($B126+273)/RGas)))</f>
        <v>-2.1514278358158881E-6</v>
      </c>
      <c r="I126" s="73">
        <f ca="1">IF(I$2=0,0,I$22*EXP(I$23/($B126+273)/RGas)*(OFFSET('Composition%'!$B96,0,I$13)*OFFSET('Composition%'!$B96,0,I$14)))-IF(I$2=2,0,OFFSET('Composition%'!$B96,0,I$17)*OFFSET('Composition%'!$B96,0,I$18)*(I$24*EXP(-I$25/($B126+273)/RGas)))</f>
        <v>1.5662850765782459E-6</v>
      </c>
      <c r="J126" s="73"/>
      <c r="K126" s="73">
        <f ca="1">IF(K$2=0,0,K$22*EXP(K$23/($B126+273)/RGas)*(OFFSET('Composition%'!$B96,0,K$13)*OFFSET('Composition%'!$B96,0,K$14)))-IF(K$2=2,0,OFFSET('Composition%'!$B96,0,K$17)*OFFSET('Composition%'!$B96,0,K$18)*(K$24*EXP(-K$25/($B126+273)/RGas)))</f>
        <v>6.0570046321768555E-3</v>
      </c>
      <c r="L126" s="73">
        <f ca="1">IF(L$2=0,0,L$22*EXP(L$23/($B126+273)/RGas)*(OFFSET('Composition%'!$B96,0,L$13)*OFFSET('Composition%'!$B96,0,L$14)))-IF(L$2=2,0,OFFSET('Composition%'!$B96,0,L$17)*OFFSET('Composition%'!$B96,0,L$18)*(L$24*EXP(-L$25/($B126+273)/RGas)))</f>
        <v>-1.4181467228223501E-3</v>
      </c>
      <c r="M126" s="73">
        <f ca="1">IF(M$2=0,0,M$22*EXP(M$23/($B126+273)/RGas)*(OFFSET('Composition%'!$B96,0,M$13)*OFFSET('Composition%'!$B96,0,M$14)))-IF(M$2=2,0,OFFSET('Composition%'!$B96,0,M$17)*OFFSET('Composition%'!$B96,0,M$18)*(M$24*EXP(-M$25/($B126+273)/RGas)))</f>
        <v>0</v>
      </c>
      <c r="N126" s="179"/>
      <c r="O126" s="73">
        <f ca="1">IF(O$2=0,0,O$22*EXP(O$23/($B126+273)/RGas)*(OFFSET('Composition%'!$B96,0,O$13)*OFFSET('Composition%'!$B96,0,O$14)))-IF(O$2=2,0,OFFSET('Composition%'!$B96,0,O$17)*OFFSET('Composition%'!$B96,0,O$18)*(O$24*EXP(-O$25/($B126+273)/RGas)))</f>
        <v>0</v>
      </c>
      <c r="P126" s="73">
        <f ca="1">IF(P$2=0,0,P$22*EXP(P$23/($B126+273)/RGas)*(OFFSET('Composition%'!$B96,0,P$13)*OFFSET('Composition%'!$B96,0,P$14)))-IF(P$2=2,0,OFFSET('Composition%'!$B96,0,P$17)*OFFSET('Composition%'!$B96,0,P$18)*(P$24*EXP(-P$25/($B126+273)/RGas)))</f>
        <v>8.629041736550545E-3</v>
      </c>
      <c r="Q126" s="73">
        <f ca="1">IF(Q$2=0,0,Q$22*EXP(Q$23/($B126+273)/RGas)*(OFFSET('Composition%'!$B96,0,Q$13)*OFFSET('Composition%'!$B96,0,Q$14)))-IF(Q$2=2,0,OFFSET('Composition%'!$B96,0,Q$17)*OFFSET('Composition%'!$B96,0,Q$18)*(Q$24*EXP(-Q$25/($B126+273)/RGas)))</f>
        <v>1.0158329874705686E-4</v>
      </c>
      <c r="R126" s="73">
        <f ca="1">IF(R$2=0,0,R$22*EXP(R$23/($B126+273)/RGas)*(OFFSET('Composition%'!$B96,0,R$13)*OFFSET('Composition%'!$B96,0,R$14)))-IF(R$2=2,0,OFFSET('Composition%'!$B96,0,R$17)*OFFSET('Composition%'!$B96,0,R$18)*(R$24*EXP(-R$25/($B126+273)/RGas)))</f>
        <v>3.5342049096173329E-5</v>
      </c>
      <c r="S126" s="73"/>
      <c r="T126" s="73">
        <f ca="1">IF(T$2=0,0,T$22*EXP(T$23/($B126+273)/RGas)*(OFFSET('Composition%'!$B96,0,T$13)*OFFSET('Composition%'!$B96,0,T$14)))-IF(T$2=2,0,OFFSET('Composition%'!$B96,0,T$17)*OFFSET('Composition%'!$B96,0,T$18)*(T$24*EXP(-T$25/($B126+273)/RGas)))</f>
        <v>4.5043017823013487E-5</v>
      </c>
      <c r="U126" s="73">
        <f ca="1">IF(U$2=0,0,U$22*EXP(U$23/($B126+273)/RGas)*(OFFSET('Composition%'!$B96,0,U$13)*OFFSET('Composition%'!$B96,0,U$14)))-IF(U$2=2,0,OFFSET('Composition%'!$B96,0,U$17)*OFFSET('Composition%'!$B96,0,U$18)*(U$24*EXP(-U$25/($B126+273)/RGas)))</f>
        <v>2.1980349833866522E-7</v>
      </c>
      <c r="V126" s="73">
        <f ca="1">IF(V$2=0,0,V$22*EXP(V$23/($B126+273)/RGas)*(OFFSET('Composition%'!$B96,0,V$13)*OFFSET('Composition%'!$B96,0,V$14)))-IF(V$2=2,0,OFFSET('Composition%'!$B96,0,V$17)*OFFSET('Composition%'!$B96,0,V$18)*(V$24*EXP(-V$25/($B126+273)/RGas)))</f>
        <v>0</v>
      </c>
      <c r="W126" s="73">
        <f ca="1">IF(W$2=0,0,W$22*EXP(W$23/($B126+273)/RGas)*(OFFSET('Composition%'!$B96,0,W$13)*OFFSET('Composition%'!$B96,0,W$14)))-IF(W$2=2,0,OFFSET('Composition%'!$B96,0,W$17)*OFFSET('Composition%'!$B96,0,W$18)*(W$24*EXP(-W$25/($B126+273)/RGas)))</f>
        <v>0</v>
      </c>
      <c r="X126" s="73">
        <f ca="1">IF(X$2=0,0,X$22*EXP(X$23/($B126+273)/RGas)*(OFFSET('Composition%'!$B96,0,X$13)*OFFSET('Composition%'!$B96,0,X$14)))-IF(X$2=2,0,OFFSET('Composition%'!$B96,0,X$17)*OFFSET('Composition%'!$B96,0,X$18)*(X$24*EXP(-X$25/($B126+273)/RGas)))</f>
        <v>2.4927491643606348E-8</v>
      </c>
      <c r="Y126" s="73">
        <f ca="1">IF(Y$2=0,0,Y$22*EXP(Y$23/($B126+273)/RGas)*(OFFSET('Composition%'!$B96,0,Y$13)*OFFSET('Composition%'!$B96,0,Y$14)))-IF(Y$2=2,0,OFFSET('Composition%'!$B96,0,Y$17)*OFFSET('Composition%'!$B96,0,Y$18)*(Y$24*EXP(-Y$25/($B126+273)/RGas)))</f>
        <v>1.2337634788890256E-9</v>
      </c>
      <c r="Z126" s="73">
        <f ca="1">IF(Z$2=0,0,Z$22*EXP(Z$23/($B126+273)/RGas)*(OFFSET('Composition%'!$B96,0,Z$13)*OFFSET('Composition%'!$B96,0,Z$14)))-IF(Z$2=2,0,OFFSET('Composition%'!$B96,0,Z$17)*OFFSET('Composition%'!$B96,0,Z$18)*(Z$24*EXP(-Z$25/($B126+273)/RGas)))</f>
        <v>0</v>
      </c>
      <c r="AA126" s="73">
        <f ca="1">IF(AA$2=0,0,AA$22*EXP(AA$23/($B126+273)/RGas)*(OFFSET('Composition%'!$B96,0,AA$13)*OFFSET('Composition%'!$B96,0,AA$14)))-IF(AA$2=2,0,OFFSET('Composition%'!$B96,0,AA$17)*OFFSET('Composition%'!$B96,0,AA$18)*(AA$24*EXP(-AA$25/($B126+273)/RGas)))</f>
        <v>0</v>
      </c>
      <c r="AB126" s="73">
        <f ca="1">IF(AB$2=0,0,AB$22*EXP(AB$23/($B126+273)/RGas)*(OFFSET('Composition%'!$B96,0,AB$13)*OFFSET('Composition%'!$B96,0,AB$14)))-IF(AB$2=2,0,OFFSET('Composition%'!$B96,0,AB$17)*OFFSET('Composition%'!$B96,0,AB$18)*(AB$24*EXP(-AB$25/($B126+273)/RGas)))</f>
        <v>0</v>
      </c>
      <c r="AC126" s="73">
        <f ca="1">IF(AC$2=0,0,AC$22*EXP(AC$23/($B126+273)/RGas)*(OFFSET('Composition%'!$B96,0,AC$13)*OFFSET('Composition%'!$B96,0,AC$14)))-IF(AC$2=2,0,OFFSET('Composition%'!$B96,0,AC$17)*OFFSET('Composition%'!$B96,0,AC$18)*(AC$24*EXP(-AC$25/($B126+273)/RGas)))</f>
        <v>0</v>
      </c>
      <c r="AD126" s="73">
        <f ca="1">IF(AD$2=0,0,AD$22*EXP(AD$23/($B126+273)/RGas)*(OFFSET('Composition%'!$B96,0,AD$13)*OFFSET('Composition%'!$B96,0,AD$14)))-IF(AD$2=2,0,OFFSET('Composition%'!$B96,0,AD$17)*OFFSET('Composition%'!$B96,0,AD$18)*(AD$24*EXP(-AD$25/($B126+273)/RGas)))</f>
        <v>0</v>
      </c>
      <c r="AE126" s="73">
        <f ca="1">IF(AE$2=0,0,AE$22*EXP(AE$23/($B126+273)/RGas)*(OFFSET('Composition%'!$B96,0,AE$13)*OFFSET('Composition%'!$B96,0,AE$14)))-IF(AE$2=2,0,OFFSET('Composition%'!$B96,0,AE$17)*OFFSET('Composition%'!$B96,0,AE$18)*(AE$24*EXP(-AE$25/($B126+273)/RGas)))</f>
        <v>0</v>
      </c>
      <c r="AF126" s="73"/>
      <c r="AG126" s="73">
        <f ca="1">IF(AG$2=0,0,AG$22*EXP(AG$23/($B126+273)/RGas)*(OFFSET('Composition%'!$B96,0,AG$13)*OFFSET('Composition%'!$B96,0,AG$14)))-IF(AG$2=2,0,OFFSET('Composition%'!$B96,0,AG$17)*OFFSET('Composition%'!$B96,0,AG$18)*(AG$24*EXP(-AG$25/($B126+273)/RGas)))</f>
        <v>0</v>
      </c>
      <c r="AH126" s="73">
        <f ca="1">IF(AH$2=0,0,AH$22*EXP(AH$23/($B126+273)/RGas)*(OFFSET('Composition%'!$B96,0,AH$13)*OFFSET('Composition%'!$B96,0,AH$14)))-IF(AH$2=2,0,OFFSET('Composition%'!$B96,0,AH$17)*OFFSET('Composition%'!$B96,0,AH$18)*(AH$24*EXP(-AH$25/($B126+273)/RGas)))</f>
        <v>0</v>
      </c>
      <c r="AI126" s="73">
        <f ca="1">IF(AI$2=0,0,AI$22*EXP(AI$23/($B126+273)/RGas)*(OFFSET('Composition%'!$B96,0,AI$13)*OFFSET('Composition%'!$B96,0,AI$14)))-IF(AI$2=2,0,OFFSET('Composition%'!$B96,0,AI$17)*OFFSET('Composition%'!$B96,0,AI$18)*(AI$24*EXP(-AI$25/($B126+273)/RGas)))</f>
        <v>0</v>
      </c>
      <c r="AJ126" s="73">
        <f ca="1">IF(AJ$2=0,0,AJ$22*EXP(AJ$23/($B126+273)/RGas)*(OFFSET('Composition%'!$B96,0,AJ$13)*OFFSET('Composition%'!$B96,0,AJ$14)))-IF(AJ$2=2,0,OFFSET('Composition%'!$B96,0,AJ$17)*OFFSET('Composition%'!$B96,0,AJ$18)*(AJ$24*EXP(-AJ$25/($B126+273)/RGas)))</f>
        <v>0</v>
      </c>
      <c r="AK126" s="73">
        <f ca="1">IF(AK$2=0,0,AK$22*EXP(AK$23/($B126+273)/RGas)*(OFFSET('Composition%'!$B96,0,AK$13)*OFFSET('Composition%'!$B96,0,AK$14)))-IF(AK$2=2,0,OFFSET('Composition%'!$B96,0,AK$17)*OFFSET('Composition%'!$B96,0,AK$18)*(AK$24*EXP(-AK$25/($B126+273)/RGas)))</f>
        <v>0</v>
      </c>
      <c r="AL126" s="73">
        <f ca="1">IF(AL$2=0,0,AL$22*EXP(AL$23/($B126+273)/RGas)*(OFFSET('Composition%'!$B96,0,AL$13)*OFFSET('Composition%'!$B96,0,AL$14)))-IF(AL$2=2,0,OFFSET('Composition%'!$B96,0,AL$17)*OFFSET('Composition%'!$B96,0,AL$18)*(AL$24*EXP(-AL$25/($B126+273)/RGas)))</f>
        <v>0</v>
      </c>
      <c r="AM126" s="73"/>
      <c r="AN126" s="73">
        <f ca="1">IF(AN$2=0,0,AN$22*EXP(AN$23/($B126+273)/RGas)*(OFFSET('Composition%'!$B96,0,AN$13)*OFFSET('Composition%'!$B96,0,AN$14)))-IF(AN$2=2,0,OFFSET('Composition%'!$B96,0,AN$17)*OFFSET('Composition%'!$B96,0,AN$18)*(AN$24*EXP(-AN$25/($B126+273)/RGas)))</f>
        <v>0</v>
      </c>
      <c r="AO126" s="73">
        <f ca="1">IF(AO$2=0,0,AO$22*EXP(AO$23/($B126+273)/RGas)*(OFFSET('Composition%'!$B96,0,AO$13)*OFFSET('Composition%'!$B96,0,AO$14)))-IF(AO$2=2,0,OFFSET('Composition%'!$B96,0,AO$17)*OFFSET('Composition%'!$B96,0,AO$18)*(AO$24*EXP(-AO$25/($B126+273)/RGas)))</f>
        <v>0</v>
      </c>
      <c r="AP126" s="73">
        <f ca="1">IF(AP$2=0,0,AP$22*EXP(AP$23/($B126+273)/RGas)*(OFFSET('Composition%'!$B96,0,AP$13)*OFFSET('Composition%'!$B96,0,AP$14)))-IF(AP$2=2,0,OFFSET('Composition%'!$B96,0,AP$17)*OFFSET('Composition%'!$B96,0,AP$18)*(AP$24*EXP(-AP$25/($B126+273)/RGas)))</f>
        <v>2.7050794663090691E-12</v>
      </c>
      <c r="AQ126" s="73">
        <f ca="1">IF(AQ$2=0,0,AQ$22*EXP(AQ$23/($B126+273)/RGas)*(OFFSET('Composition%'!$B96,0,AQ$13)*OFFSET('Composition%'!$B96,0,AQ$14)))-IF(AQ$2=2,0,OFFSET('Composition%'!$B96,0,AQ$17)*OFFSET('Composition%'!$B96,0,AQ$18)*(AQ$24*EXP(-AQ$25/($B126+273)/RGas)))</f>
        <v>0</v>
      </c>
      <c r="AR126" s="73">
        <f ca="1">IF(AR$2=0,0,AR$22*EXP(AR$23/($B126+273)/RGas)*(OFFSET('Composition%'!$B96,0,AR$13)*OFFSET('Composition%'!$B96,0,AR$14)))-IF(AR$2=2,0,OFFSET('Composition%'!$B96,0,AR$17)*OFFSET('Composition%'!$B96,0,AR$18)*(AR$24*EXP(-AR$25/($B126+273)/RGas)))</f>
        <v>0</v>
      </c>
      <c r="AS126" s="73"/>
    </row>
    <row r="127" spans="1:45">
      <c r="A127" s="3">
        <f t="shared" si="23"/>
        <v>4.7499999999999911</v>
      </c>
      <c r="B127" s="60">
        <f ca="1">'Composition%'!B97</f>
        <v>414.59518421306257</v>
      </c>
      <c r="C127">
        <f t="shared" si="24"/>
        <v>30</v>
      </c>
      <c r="D127" s="4" t="e">
        <f ca="1">('Composition%'!BV97*ReactionRateK1!C127)^3</f>
        <v>#DIV/0!</v>
      </c>
      <c r="E127" s="4"/>
      <c r="F127" s="73">
        <f ca="1">IF(F$2=0,0,F$22*EXP(F$23/($B127+273)/RGas)*(OFFSET('Composition%'!$B97,0,F$13)*OFFSET('Composition%'!$B97,0,F$14)))-IF(F$2=2,0,OFFSET('Composition%'!$B97,0,F$17)*OFFSET('Composition%'!$B97,0,F$18)*(F$24*EXP(-F$25/($B127+273)/RGas)))</f>
        <v>1.657330729373783E-3</v>
      </c>
      <c r="G127" s="73">
        <f ca="1">IF(G$2=0,0,G$22*EXP(G$23/($B127+273)/RGas)*(OFFSET('Composition%'!$B97,0,G$13)*OFFSET('Composition%'!$B97,0,G$14)))-IF(G$2=2,0,OFFSET('Composition%'!$B97,0,G$17)*OFFSET('Composition%'!$B97,0,G$18)*(G$24*EXP(-G$25/($B127+273)/RGas)))</f>
        <v>6.6906498503851162E-4</v>
      </c>
      <c r="H127" s="73">
        <f ca="1">IF(H$2=0,0,H$22*EXP(H$23/($B127+273)/RGas)*(OFFSET('Composition%'!$B97,0,H$13)*OFFSET('Composition%'!$B97,0,H$14)))-IF(H$2=2,0,OFFSET('Composition%'!$B97,0,H$17)*OFFSET('Composition%'!$B97,0,H$18)*(H$24*EXP(-H$25/($B127+273)/RGas)))</f>
        <v>-2.1341078577405394E-6</v>
      </c>
      <c r="I127" s="73">
        <f ca="1">IF(I$2=0,0,I$22*EXP(I$23/($B127+273)/RGas)*(OFFSET('Composition%'!$B97,0,I$13)*OFFSET('Composition%'!$B97,0,I$14)))-IF(I$2=2,0,OFFSET('Composition%'!$B97,0,I$17)*OFFSET('Composition%'!$B97,0,I$18)*(I$24*EXP(-I$25/($B127+273)/RGas)))</f>
        <v>1.4669857074665144E-6</v>
      </c>
      <c r="J127" s="73"/>
      <c r="K127" s="73">
        <f ca="1">IF(K$2=0,0,K$22*EXP(K$23/($B127+273)/RGas)*(OFFSET('Composition%'!$B97,0,K$13)*OFFSET('Composition%'!$B97,0,K$14)))-IF(K$2=2,0,OFFSET('Composition%'!$B97,0,K$17)*OFFSET('Composition%'!$B97,0,K$18)*(K$24*EXP(-K$25/($B127+273)/RGas)))</f>
        <v>5.9074966555806791E-3</v>
      </c>
      <c r="L127" s="73">
        <f ca="1">IF(L$2=0,0,L$22*EXP(L$23/($B127+273)/RGas)*(OFFSET('Composition%'!$B97,0,L$13)*OFFSET('Composition%'!$B97,0,L$14)))-IF(L$2=2,0,OFFSET('Composition%'!$B97,0,L$17)*OFFSET('Composition%'!$B97,0,L$18)*(L$24*EXP(-L$25/($B127+273)/RGas)))</f>
        <v>-1.3991411364708041E-3</v>
      </c>
      <c r="M127" s="73">
        <f ca="1">IF(M$2=0,0,M$22*EXP(M$23/($B127+273)/RGas)*(OFFSET('Composition%'!$B97,0,M$13)*OFFSET('Composition%'!$B97,0,M$14)))-IF(M$2=2,0,OFFSET('Composition%'!$B97,0,M$17)*OFFSET('Composition%'!$B97,0,M$18)*(M$24*EXP(-M$25/($B127+273)/RGas)))</f>
        <v>0</v>
      </c>
      <c r="N127" s="179"/>
      <c r="O127" s="73">
        <f ca="1">IF(O$2=0,0,O$22*EXP(O$23/($B127+273)/RGas)*(OFFSET('Composition%'!$B97,0,O$13)*OFFSET('Composition%'!$B97,0,O$14)))-IF(O$2=2,0,OFFSET('Composition%'!$B97,0,O$17)*OFFSET('Composition%'!$B97,0,O$18)*(O$24*EXP(-O$25/($B127+273)/RGas)))</f>
        <v>0</v>
      </c>
      <c r="P127" s="73">
        <f ca="1">IF(P$2=0,0,P$22*EXP(P$23/($B127+273)/RGas)*(OFFSET('Composition%'!$B97,0,P$13)*OFFSET('Composition%'!$B97,0,P$14)))-IF(P$2=2,0,OFFSET('Composition%'!$B97,0,P$17)*OFFSET('Composition%'!$B97,0,P$18)*(P$24*EXP(-P$25/($B127+273)/RGas)))</f>
        <v>8.5594153993118899E-3</v>
      </c>
      <c r="Q127" s="73">
        <f ca="1">IF(Q$2=0,0,Q$22*EXP(Q$23/($B127+273)/RGas)*(OFFSET('Composition%'!$B97,0,Q$13)*OFFSET('Composition%'!$B97,0,Q$14)))-IF(Q$2=2,0,OFFSET('Composition%'!$B97,0,Q$17)*OFFSET('Composition%'!$B97,0,Q$18)*(Q$24*EXP(-Q$25/($B127+273)/RGas)))</f>
        <v>1.0228067653207433E-4</v>
      </c>
      <c r="R127" s="73">
        <f ca="1">IF(R$2=0,0,R$22*EXP(R$23/($B127+273)/RGas)*(OFFSET('Composition%'!$B97,0,R$13)*OFFSET('Composition%'!$B97,0,R$14)))-IF(R$2=2,0,OFFSET('Composition%'!$B97,0,R$17)*OFFSET('Composition%'!$B97,0,R$18)*(R$24*EXP(-R$25/($B127+273)/RGas)))</f>
        <v>3.5943747115578298E-5</v>
      </c>
      <c r="S127" s="73"/>
      <c r="T127" s="73">
        <f ca="1">IF(T$2=0,0,T$22*EXP(T$23/($B127+273)/RGas)*(OFFSET('Composition%'!$B97,0,T$13)*OFFSET('Composition%'!$B97,0,T$14)))-IF(T$2=2,0,OFFSET('Composition%'!$B97,0,T$17)*OFFSET('Composition%'!$B97,0,T$18)*(T$24*EXP(-T$25/($B127+273)/RGas)))</f>
        <v>4.2019004269120815E-5</v>
      </c>
      <c r="U127" s="73">
        <f ca="1">IF(U$2=0,0,U$22*EXP(U$23/($B127+273)/RGas)*(OFFSET('Composition%'!$B97,0,U$13)*OFFSET('Composition%'!$B97,0,U$14)))-IF(U$2=2,0,OFFSET('Composition%'!$B97,0,U$17)*OFFSET('Composition%'!$B97,0,U$18)*(U$24*EXP(-U$25/($B127+273)/RGas)))</f>
        <v>1.9731214294662843E-7</v>
      </c>
      <c r="V127" s="73">
        <f ca="1">IF(V$2=0,0,V$22*EXP(V$23/($B127+273)/RGas)*(OFFSET('Composition%'!$B97,0,V$13)*OFFSET('Composition%'!$B97,0,V$14)))-IF(V$2=2,0,OFFSET('Composition%'!$B97,0,V$17)*OFFSET('Composition%'!$B97,0,V$18)*(V$24*EXP(-V$25/($B127+273)/RGas)))</f>
        <v>0</v>
      </c>
      <c r="W127" s="73">
        <f ca="1">IF(W$2=0,0,W$22*EXP(W$23/($B127+273)/RGas)*(OFFSET('Composition%'!$B97,0,W$13)*OFFSET('Composition%'!$B97,0,W$14)))-IF(W$2=2,0,OFFSET('Composition%'!$B97,0,W$17)*OFFSET('Composition%'!$B97,0,W$18)*(W$24*EXP(-W$25/($B127+273)/RGas)))</f>
        <v>0</v>
      </c>
      <c r="X127" s="73">
        <f ca="1">IF(X$2=0,0,X$22*EXP(X$23/($B127+273)/RGas)*(OFFSET('Composition%'!$B97,0,X$13)*OFFSET('Composition%'!$B97,0,X$14)))-IF(X$2=2,0,OFFSET('Composition%'!$B97,0,X$17)*OFFSET('Composition%'!$B97,0,X$18)*(X$24*EXP(-X$25/($B127+273)/RGas)))</f>
        <v>2.4925779729310942E-8</v>
      </c>
      <c r="Y127" s="73">
        <f ca="1">IF(Y$2=0,0,Y$22*EXP(Y$23/($B127+273)/RGas)*(OFFSET('Composition%'!$B97,0,Y$13)*OFFSET('Composition%'!$B97,0,Y$14)))-IF(Y$2=2,0,OFFSET('Composition%'!$B97,0,Y$17)*OFFSET('Composition%'!$B97,0,Y$18)*(Y$24*EXP(-Y$25/($B127+273)/RGas)))</f>
        <v>1.2336787492512883E-9</v>
      </c>
      <c r="Z127" s="73">
        <f ca="1">IF(Z$2=0,0,Z$22*EXP(Z$23/($B127+273)/RGas)*(OFFSET('Composition%'!$B97,0,Z$13)*OFFSET('Composition%'!$B97,0,Z$14)))-IF(Z$2=2,0,OFFSET('Composition%'!$B97,0,Z$17)*OFFSET('Composition%'!$B97,0,Z$18)*(Z$24*EXP(-Z$25/($B127+273)/RGas)))</f>
        <v>0</v>
      </c>
      <c r="AA127" s="73">
        <f ca="1">IF(AA$2=0,0,AA$22*EXP(AA$23/($B127+273)/RGas)*(OFFSET('Composition%'!$B97,0,AA$13)*OFFSET('Composition%'!$B97,0,AA$14)))-IF(AA$2=2,0,OFFSET('Composition%'!$B97,0,AA$17)*OFFSET('Composition%'!$B97,0,AA$18)*(AA$24*EXP(-AA$25/($B127+273)/RGas)))</f>
        <v>0</v>
      </c>
      <c r="AB127" s="73">
        <f ca="1">IF(AB$2=0,0,AB$22*EXP(AB$23/($B127+273)/RGas)*(OFFSET('Composition%'!$B97,0,AB$13)*OFFSET('Composition%'!$B97,0,AB$14)))-IF(AB$2=2,0,OFFSET('Composition%'!$B97,0,AB$17)*OFFSET('Composition%'!$B97,0,AB$18)*(AB$24*EXP(-AB$25/($B127+273)/RGas)))</f>
        <v>0</v>
      </c>
      <c r="AC127" s="73">
        <f ca="1">IF(AC$2=0,0,AC$22*EXP(AC$23/($B127+273)/RGas)*(OFFSET('Composition%'!$B97,0,AC$13)*OFFSET('Composition%'!$B97,0,AC$14)))-IF(AC$2=2,0,OFFSET('Composition%'!$B97,0,AC$17)*OFFSET('Composition%'!$B97,0,AC$18)*(AC$24*EXP(-AC$25/($B127+273)/RGas)))</f>
        <v>0</v>
      </c>
      <c r="AD127" s="73">
        <f ca="1">IF(AD$2=0,0,AD$22*EXP(AD$23/($B127+273)/RGas)*(OFFSET('Composition%'!$B97,0,AD$13)*OFFSET('Composition%'!$B97,0,AD$14)))-IF(AD$2=2,0,OFFSET('Composition%'!$B97,0,AD$17)*OFFSET('Composition%'!$B97,0,AD$18)*(AD$24*EXP(-AD$25/($B127+273)/RGas)))</f>
        <v>0</v>
      </c>
      <c r="AE127" s="73">
        <f ca="1">IF(AE$2=0,0,AE$22*EXP(AE$23/($B127+273)/RGas)*(OFFSET('Composition%'!$B97,0,AE$13)*OFFSET('Composition%'!$B97,0,AE$14)))-IF(AE$2=2,0,OFFSET('Composition%'!$B97,0,AE$17)*OFFSET('Composition%'!$B97,0,AE$18)*(AE$24*EXP(-AE$25/($B127+273)/RGas)))</f>
        <v>0</v>
      </c>
      <c r="AF127" s="73"/>
      <c r="AG127" s="73">
        <f ca="1">IF(AG$2=0,0,AG$22*EXP(AG$23/($B127+273)/RGas)*(OFFSET('Composition%'!$B97,0,AG$13)*OFFSET('Composition%'!$B97,0,AG$14)))-IF(AG$2=2,0,OFFSET('Composition%'!$B97,0,AG$17)*OFFSET('Composition%'!$B97,0,AG$18)*(AG$24*EXP(-AG$25/($B127+273)/RGas)))</f>
        <v>0</v>
      </c>
      <c r="AH127" s="73">
        <f ca="1">IF(AH$2=0,0,AH$22*EXP(AH$23/($B127+273)/RGas)*(OFFSET('Composition%'!$B97,0,AH$13)*OFFSET('Composition%'!$B97,0,AH$14)))-IF(AH$2=2,0,OFFSET('Composition%'!$B97,0,AH$17)*OFFSET('Composition%'!$B97,0,AH$18)*(AH$24*EXP(-AH$25/($B127+273)/RGas)))</f>
        <v>0</v>
      </c>
      <c r="AI127" s="73">
        <f ca="1">IF(AI$2=0,0,AI$22*EXP(AI$23/($B127+273)/RGas)*(OFFSET('Composition%'!$B97,0,AI$13)*OFFSET('Composition%'!$B97,0,AI$14)))-IF(AI$2=2,0,OFFSET('Composition%'!$B97,0,AI$17)*OFFSET('Composition%'!$B97,0,AI$18)*(AI$24*EXP(-AI$25/($B127+273)/RGas)))</f>
        <v>0</v>
      </c>
      <c r="AJ127" s="73">
        <f ca="1">IF(AJ$2=0,0,AJ$22*EXP(AJ$23/($B127+273)/RGas)*(OFFSET('Composition%'!$B97,0,AJ$13)*OFFSET('Composition%'!$B97,0,AJ$14)))-IF(AJ$2=2,0,OFFSET('Composition%'!$B97,0,AJ$17)*OFFSET('Composition%'!$B97,0,AJ$18)*(AJ$24*EXP(-AJ$25/($B127+273)/RGas)))</f>
        <v>0</v>
      </c>
      <c r="AK127" s="73">
        <f ca="1">IF(AK$2=0,0,AK$22*EXP(AK$23/($B127+273)/RGas)*(OFFSET('Composition%'!$B97,0,AK$13)*OFFSET('Composition%'!$B97,0,AK$14)))-IF(AK$2=2,0,OFFSET('Composition%'!$B97,0,AK$17)*OFFSET('Composition%'!$B97,0,AK$18)*(AK$24*EXP(-AK$25/($B127+273)/RGas)))</f>
        <v>0</v>
      </c>
      <c r="AL127" s="73">
        <f ca="1">IF(AL$2=0,0,AL$22*EXP(AL$23/($B127+273)/RGas)*(OFFSET('Composition%'!$B97,0,AL$13)*OFFSET('Composition%'!$B97,0,AL$14)))-IF(AL$2=2,0,OFFSET('Composition%'!$B97,0,AL$17)*OFFSET('Composition%'!$B97,0,AL$18)*(AL$24*EXP(-AL$25/($B127+273)/RGas)))</f>
        <v>0</v>
      </c>
      <c r="AM127" s="73"/>
      <c r="AN127" s="73">
        <f ca="1">IF(AN$2=0,0,AN$22*EXP(AN$23/($B127+273)/RGas)*(OFFSET('Composition%'!$B97,0,AN$13)*OFFSET('Composition%'!$B97,0,AN$14)))-IF(AN$2=2,0,OFFSET('Composition%'!$B97,0,AN$17)*OFFSET('Composition%'!$B97,0,AN$18)*(AN$24*EXP(-AN$25/($B127+273)/RGas)))</f>
        <v>0</v>
      </c>
      <c r="AO127" s="73">
        <f ca="1">IF(AO$2=0,0,AO$22*EXP(AO$23/($B127+273)/RGas)*(OFFSET('Composition%'!$B97,0,AO$13)*OFFSET('Composition%'!$B97,0,AO$14)))-IF(AO$2=2,0,OFFSET('Composition%'!$B97,0,AO$17)*OFFSET('Composition%'!$B97,0,AO$18)*(AO$24*EXP(-AO$25/($B127+273)/RGas)))</f>
        <v>0</v>
      </c>
      <c r="AP127" s="73">
        <f ca="1">IF(AP$2=0,0,AP$22*EXP(AP$23/($B127+273)/RGas)*(OFFSET('Composition%'!$B97,0,AP$13)*OFFSET('Composition%'!$B97,0,AP$14)))-IF(AP$2=2,0,OFFSET('Composition%'!$B97,0,AP$17)*OFFSET('Composition%'!$B97,0,AP$18)*(AP$24*EXP(-AP$25/($B127+273)/RGas)))</f>
        <v>2.7050885397778507E-12</v>
      </c>
      <c r="AQ127" s="73">
        <f ca="1">IF(AQ$2=0,0,AQ$22*EXP(AQ$23/($B127+273)/RGas)*(OFFSET('Composition%'!$B97,0,AQ$13)*OFFSET('Composition%'!$B97,0,AQ$14)))-IF(AQ$2=2,0,OFFSET('Composition%'!$B97,0,AQ$17)*OFFSET('Composition%'!$B97,0,AQ$18)*(AQ$24*EXP(-AQ$25/($B127+273)/RGas)))</f>
        <v>0</v>
      </c>
      <c r="AR127" s="73">
        <f ca="1">IF(AR$2=0,0,AR$22*EXP(AR$23/($B127+273)/RGas)*(OFFSET('Composition%'!$B97,0,AR$13)*OFFSET('Composition%'!$B97,0,AR$14)))-IF(AR$2=2,0,OFFSET('Composition%'!$B97,0,AR$17)*OFFSET('Composition%'!$B97,0,AR$18)*(AR$24*EXP(-AR$25/($B127+273)/RGas)))</f>
        <v>0</v>
      </c>
      <c r="AS127" s="73"/>
    </row>
    <row r="128" spans="1:45">
      <c r="A128" s="3">
        <f t="shared" si="23"/>
        <v>4.7999999999999909</v>
      </c>
      <c r="B128" s="60">
        <f ca="1">'Composition%'!B98</f>
        <v>414.60267961555951</v>
      </c>
      <c r="C128">
        <f t="shared" si="24"/>
        <v>30</v>
      </c>
      <c r="D128" s="4" t="e">
        <f ca="1">('Composition%'!BV98*ReactionRateK1!C128)^3</f>
        <v>#DIV/0!</v>
      </c>
      <c r="E128" s="4"/>
      <c r="F128" s="73">
        <f ca="1">IF(F$2=0,0,F$22*EXP(F$23/($B128+273)/RGas)*(OFFSET('Composition%'!$B98,0,F$13)*OFFSET('Composition%'!$B98,0,F$14)))-IF(F$2=2,0,OFFSET('Composition%'!$B98,0,F$17)*OFFSET('Composition%'!$B98,0,F$18)*(F$24*EXP(-F$25/($B128+273)/RGas)))</f>
        <v>1.6335412597561863E-3</v>
      </c>
      <c r="G128" s="73">
        <f ca="1">IF(G$2=0,0,G$22*EXP(G$23/($B128+273)/RGas)*(OFFSET('Composition%'!$B98,0,G$13)*OFFSET('Composition%'!$B98,0,G$14)))-IF(G$2=2,0,OFFSET('Composition%'!$B98,0,G$17)*OFFSET('Composition%'!$B98,0,G$18)*(G$24*EXP(-G$25/($B128+273)/RGas)))</f>
        <v>6.5988489808344692E-4</v>
      </c>
      <c r="H128" s="73">
        <f ca="1">IF(H$2=0,0,H$22*EXP(H$23/($B128+273)/RGas)*(OFFSET('Composition%'!$B98,0,H$13)*OFFSET('Composition%'!$B98,0,H$14)))-IF(H$2=2,0,OFFSET('Composition%'!$B98,0,H$17)*OFFSET('Composition%'!$B98,0,H$18)*(H$24*EXP(-H$25/($B128+273)/RGas)))</f>
        <v>-2.1166875986570381E-6</v>
      </c>
      <c r="I128" s="73">
        <f ca="1">IF(I$2=0,0,I$22*EXP(I$23/($B128+273)/RGas)*(OFFSET('Composition%'!$B98,0,I$13)*OFFSET('Composition%'!$B98,0,I$14)))-IF(I$2=2,0,OFFSET('Composition%'!$B98,0,I$17)*OFFSET('Composition%'!$B98,0,I$18)*(I$24*EXP(-I$25/($B128+273)/RGas)))</f>
        <v>1.3737278478325643E-6</v>
      </c>
      <c r="J128" s="73"/>
      <c r="K128" s="73">
        <f ca="1">IF(K$2=0,0,K$22*EXP(K$23/($B128+273)/RGas)*(OFFSET('Composition%'!$B98,0,K$13)*OFFSET('Composition%'!$B98,0,K$14)))-IF(K$2=2,0,OFFSET('Composition%'!$B98,0,K$17)*OFFSET('Composition%'!$B98,0,K$18)*(K$24*EXP(-K$25/($B128+273)/RGas)))</f>
        <v>5.7606610463414309E-3</v>
      </c>
      <c r="L128" s="73">
        <f ca="1">IF(L$2=0,0,L$22*EXP(L$23/($B128+273)/RGas)*(OFFSET('Composition%'!$B98,0,L$13)*OFFSET('Composition%'!$B98,0,L$14)))-IF(L$2=2,0,OFFSET('Composition%'!$B98,0,L$17)*OFFSET('Composition%'!$B98,0,L$18)*(L$24*EXP(-L$25/($B128+273)/RGas)))</f>
        <v>-1.3808452354954536E-3</v>
      </c>
      <c r="M128" s="73">
        <f ca="1">IF(M$2=0,0,M$22*EXP(M$23/($B128+273)/RGas)*(OFFSET('Composition%'!$B98,0,M$13)*OFFSET('Composition%'!$B98,0,M$14)))-IF(M$2=2,0,OFFSET('Composition%'!$B98,0,M$17)*OFFSET('Composition%'!$B98,0,M$18)*(M$24*EXP(-M$25/($B128+273)/RGas)))</f>
        <v>0</v>
      </c>
      <c r="N128" s="179"/>
      <c r="O128" s="73">
        <f ca="1">IF(O$2=0,0,O$22*EXP(O$23/($B128+273)/RGas)*(OFFSET('Composition%'!$B98,0,O$13)*OFFSET('Composition%'!$B98,0,O$14)))-IF(O$2=2,0,OFFSET('Composition%'!$B98,0,O$17)*OFFSET('Composition%'!$B98,0,O$18)*(O$24*EXP(-O$25/($B128+273)/RGas)))</f>
        <v>0</v>
      </c>
      <c r="P128" s="73">
        <f ca="1">IF(P$2=0,0,P$22*EXP(P$23/($B128+273)/RGas)*(OFFSET('Composition%'!$B98,0,P$13)*OFFSET('Composition%'!$B98,0,P$14)))-IF(P$2=2,0,OFFSET('Composition%'!$B98,0,P$17)*OFFSET('Composition%'!$B98,0,P$18)*(P$24*EXP(-P$25/($B128+273)/RGas)))</f>
        <v>8.489399975650477E-3</v>
      </c>
      <c r="Q128" s="73">
        <f ca="1">IF(Q$2=0,0,Q$22*EXP(Q$23/($B128+273)/RGas)*(OFFSET('Composition%'!$B98,0,Q$13)*OFFSET('Composition%'!$B98,0,Q$14)))-IF(Q$2=2,0,OFFSET('Composition%'!$B98,0,Q$17)*OFFSET('Composition%'!$B98,0,Q$18)*(Q$24*EXP(-Q$25/($B128+273)/RGas)))</f>
        <v>1.0296212336408018E-4</v>
      </c>
      <c r="R128" s="73">
        <f ca="1">IF(R$2=0,0,R$22*EXP(R$23/($B128+273)/RGas)*(OFFSET('Composition%'!$B98,0,R$13)*OFFSET('Composition%'!$B98,0,R$14)))-IF(R$2=2,0,OFFSET('Composition%'!$B98,0,R$17)*OFFSET('Composition%'!$B98,0,R$18)*(R$24*EXP(-R$25/($B128+273)/RGas)))</f>
        <v>3.6543786581863411E-5</v>
      </c>
      <c r="S128" s="73"/>
      <c r="T128" s="73">
        <f ca="1">IF(T$2=0,0,T$22*EXP(T$23/($B128+273)/RGas)*(OFFSET('Composition%'!$B98,0,T$13)*OFFSET('Composition%'!$B98,0,T$14)))-IF(T$2=2,0,OFFSET('Composition%'!$B98,0,T$17)*OFFSET('Composition%'!$B98,0,T$18)*(T$24*EXP(-T$25/($B128+273)/RGas)))</f>
        <v>3.9206675141731201E-5</v>
      </c>
      <c r="U128" s="73">
        <f ca="1">IF(U$2=0,0,U$22*EXP(U$23/($B128+273)/RGas)*(OFFSET('Composition%'!$B98,0,U$13)*OFFSET('Composition%'!$B98,0,U$14)))-IF(U$2=2,0,OFFSET('Composition%'!$B98,0,U$17)*OFFSET('Composition%'!$B98,0,U$18)*(U$24*EXP(-U$25/($B128+273)/RGas)))</f>
        <v>1.7712472455177947E-7</v>
      </c>
      <c r="V128" s="73">
        <f ca="1">IF(V$2=0,0,V$22*EXP(V$23/($B128+273)/RGas)*(OFFSET('Composition%'!$B98,0,V$13)*OFFSET('Composition%'!$B98,0,V$14)))-IF(V$2=2,0,OFFSET('Composition%'!$B98,0,V$17)*OFFSET('Composition%'!$B98,0,V$18)*(V$24*EXP(-V$25/($B128+273)/RGas)))</f>
        <v>0</v>
      </c>
      <c r="W128" s="73">
        <f ca="1">IF(W$2=0,0,W$22*EXP(W$23/($B128+273)/RGas)*(OFFSET('Composition%'!$B98,0,W$13)*OFFSET('Composition%'!$B98,0,W$14)))-IF(W$2=2,0,OFFSET('Composition%'!$B98,0,W$17)*OFFSET('Composition%'!$B98,0,W$18)*(W$24*EXP(-W$25/($B128+273)/RGas)))</f>
        <v>0</v>
      </c>
      <c r="X128" s="73">
        <f ca="1">IF(X$2=0,0,X$22*EXP(X$23/($B128+273)/RGas)*(OFFSET('Composition%'!$B98,0,X$13)*OFFSET('Composition%'!$B98,0,X$14)))-IF(X$2=2,0,OFFSET('Composition%'!$B98,0,X$17)*OFFSET('Composition%'!$B98,0,X$18)*(X$24*EXP(-X$25/($B128+273)/RGas)))</f>
        <v>2.4924183313168208E-8</v>
      </c>
      <c r="Y128" s="73">
        <f ca="1">IF(Y$2=0,0,Y$22*EXP(Y$23/($B128+273)/RGas)*(OFFSET('Composition%'!$B98,0,Y$13)*OFFSET('Composition%'!$B98,0,Y$14)))-IF(Y$2=2,0,OFFSET('Composition%'!$B98,0,Y$17)*OFFSET('Composition%'!$B98,0,Y$18)*(Y$24*EXP(-Y$25/($B128+273)/RGas)))</f>
        <v>1.2335997360893474E-9</v>
      </c>
      <c r="Z128" s="73">
        <f ca="1">IF(Z$2=0,0,Z$22*EXP(Z$23/($B128+273)/RGas)*(OFFSET('Composition%'!$B98,0,Z$13)*OFFSET('Composition%'!$B98,0,Z$14)))-IF(Z$2=2,0,OFFSET('Composition%'!$B98,0,Z$17)*OFFSET('Composition%'!$B98,0,Z$18)*(Z$24*EXP(-Z$25/($B128+273)/RGas)))</f>
        <v>0</v>
      </c>
      <c r="AA128" s="73">
        <f ca="1">IF(AA$2=0,0,AA$22*EXP(AA$23/($B128+273)/RGas)*(OFFSET('Composition%'!$B98,0,AA$13)*OFFSET('Composition%'!$B98,0,AA$14)))-IF(AA$2=2,0,OFFSET('Composition%'!$B98,0,AA$17)*OFFSET('Composition%'!$B98,0,AA$18)*(AA$24*EXP(-AA$25/($B128+273)/RGas)))</f>
        <v>0</v>
      </c>
      <c r="AB128" s="73">
        <f ca="1">IF(AB$2=0,0,AB$22*EXP(AB$23/($B128+273)/RGas)*(OFFSET('Composition%'!$B98,0,AB$13)*OFFSET('Composition%'!$B98,0,AB$14)))-IF(AB$2=2,0,OFFSET('Composition%'!$B98,0,AB$17)*OFFSET('Composition%'!$B98,0,AB$18)*(AB$24*EXP(-AB$25/($B128+273)/RGas)))</f>
        <v>0</v>
      </c>
      <c r="AC128" s="73">
        <f ca="1">IF(AC$2=0,0,AC$22*EXP(AC$23/($B128+273)/RGas)*(OFFSET('Composition%'!$B98,0,AC$13)*OFFSET('Composition%'!$B98,0,AC$14)))-IF(AC$2=2,0,OFFSET('Composition%'!$B98,0,AC$17)*OFFSET('Composition%'!$B98,0,AC$18)*(AC$24*EXP(-AC$25/($B128+273)/RGas)))</f>
        <v>0</v>
      </c>
      <c r="AD128" s="73">
        <f ca="1">IF(AD$2=0,0,AD$22*EXP(AD$23/($B128+273)/RGas)*(OFFSET('Composition%'!$B98,0,AD$13)*OFFSET('Composition%'!$B98,0,AD$14)))-IF(AD$2=2,0,OFFSET('Composition%'!$B98,0,AD$17)*OFFSET('Composition%'!$B98,0,AD$18)*(AD$24*EXP(-AD$25/($B128+273)/RGas)))</f>
        <v>0</v>
      </c>
      <c r="AE128" s="73">
        <f ca="1">IF(AE$2=0,0,AE$22*EXP(AE$23/($B128+273)/RGas)*(OFFSET('Composition%'!$B98,0,AE$13)*OFFSET('Composition%'!$B98,0,AE$14)))-IF(AE$2=2,0,OFFSET('Composition%'!$B98,0,AE$17)*OFFSET('Composition%'!$B98,0,AE$18)*(AE$24*EXP(-AE$25/($B128+273)/RGas)))</f>
        <v>0</v>
      </c>
      <c r="AF128" s="73"/>
      <c r="AG128" s="73">
        <f ca="1">IF(AG$2=0,0,AG$22*EXP(AG$23/($B128+273)/RGas)*(OFFSET('Composition%'!$B98,0,AG$13)*OFFSET('Composition%'!$B98,0,AG$14)))-IF(AG$2=2,0,OFFSET('Composition%'!$B98,0,AG$17)*OFFSET('Composition%'!$B98,0,AG$18)*(AG$24*EXP(-AG$25/($B128+273)/RGas)))</f>
        <v>0</v>
      </c>
      <c r="AH128" s="73">
        <f ca="1">IF(AH$2=0,0,AH$22*EXP(AH$23/($B128+273)/RGas)*(OFFSET('Composition%'!$B98,0,AH$13)*OFFSET('Composition%'!$B98,0,AH$14)))-IF(AH$2=2,0,OFFSET('Composition%'!$B98,0,AH$17)*OFFSET('Composition%'!$B98,0,AH$18)*(AH$24*EXP(-AH$25/($B128+273)/RGas)))</f>
        <v>0</v>
      </c>
      <c r="AI128" s="73">
        <f ca="1">IF(AI$2=0,0,AI$22*EXP(AI$23/($B128+273)/RGas)*(OFFSET('Composition%'!$B98,0,AI$13)*OFFSET('Composition%'!$B98,0,AI$14)))-IF(AI$2=2,0,OFFSET('Composition%'!$B98,0,AI$17)*OFFSET('Composition%'!$B98,0,AI$18)*(AI$24*EXP(-AI$25/($B128+273)/RGas)))</f>
        <v>0</v>
      </c>
      <c r="AJ128" s="73">
        <f ca="1">IF(AJ$2=0,0,AJ$22*EXP(AJ$23/($B128+273)/RGas)*(OFFSET('Composition%'!$B98,0,AJ$13)*OFFSET('Composition%'!$B98,0,AJ$14)))-IF(AJ$2=2,0,OFFSET('Composition%'!$B98,0,AJ$17)*OFFSET('Composition%'!$B98,0,AJ$18)*(AJ$24*EXP(-AJ$25/($B128+273)/RGas)))</f>
        <v>0</v>
      </c>
      <c r="AK128" s="73">
        <f ca="1">IF(AK$2=0,0,AK$22*EXP(AK$23/($B128+273)/RGas)*(OFFSET('Composition%'!$B98,0,AK$13)*OFFSET('Composition%'!$B98,0,AK$14)))-IF(AK$2=2,0,OFFSET('Composition%'!$B98,0,AK$17)*OFFSET('Composition%'!$B98,0,AK$18)*(AK$24*EXP(-AK$25/($B128+273)/RGas)))</f>
        <v>0</v>
      </c>
      <c r="AL128" s="73">
        <f ca="1">IF(AL$2=0,0,AL$22*EXP(AL$23/($B128+273)/RGas)*(OFFSET('Composition%'!$B98,0,AL$13)*OFFSET('Composition%'!$B98,0,AL$14)))-IF(AL$2=2,0,OFFSET('Composition%'!$B98,0,AL$17)*OFFSET('Composition%'!$B98,0,AL$18)*(AL$24*EXP(-AL$25/($B128+273)/RGas)))</f>
        <v>0</v>
      </c>
      <c r="AM128" s="73"/>
      <c r="AN128" s="73">
        <f ca="1">IF(AN$2=0,0,AN$22*EXP(AN$23/($B128+273)/RGas)*(OFFSET('Composition%'!$B98,0,AN$13)*OFFSET('Composition%'!$B98,0,AN$14)))-IF(AN$2=2,0,OFFSET('Composition%'!$B98,0,AN$17)*OFFSET('Composition%'!$B98,0,AN$18)*(AN$24*EXP(-AN$25/($B128+273)/RGas)))</f>
        <v>0</v>
      </c>
      <c r="AO128" s="73">
        <f ca="1">IF(AO$2=0,0,AO$22*EXP(AO$23/($B128+273)/RGas)*(OFFSET('Composition%'!$B98,0,AO$13)*OFFSET('Composition%'!$B98,0,AO$14)))-IF(AO$2=2,0,OFFSET('Composition%'!$B98,0,AO$17)*OFFSET('Composition%'!$B98,0,AO$18)*(AO$24*EXP(-AO$25/($B128+273)/RGas)))</f>
        <v>0</v>
      </c>
      <c r="AP128" s="73">
        <f ca="1">IF(AP$2=0,0,AP$22*EXP(AP$23/($B128+273)/RGas)*(OFFSET('Composition%'!$B98,0,AP$13)*OFFSET('Composition%'!$B98,0,AP$14)))-IF(AP$2=2,0,OFFSET('Composition%'!$B98,0,AP$17)*OFFSET('Composition%'!$B98,0,AP$18)*(AP$24*EXP(-AP$25/($B128+273)/RGas)))</f>
        <v>2.7050966727237758E-12</v>
      </c>
      <c r="AQ128" s="73">
        <f ca="1">IF(AQ$2=0,0,AQ$22*EXP(AQ$23/($B128+273)/RGas)*(OFFSET('Composition%'!$B98,0,AQ$13)*OFFSET('Composition%'!$B98,0,AQ$14)))-IF(AQ$2=2,0,OFFSET('Composition%'!$B98,0,AQ$17)*OFFSET('Composition%'!$B98,0,AQ$18)*(AQ$24*EXP(-AQ$25/($B128+273)/RGas)))</f>
        <v>0</v>
      </c>
      <c r="AR128" s="73">
        <f ca="1">IF(AR$2=0,0,AR$22*EXP(AR$23/($B128+273)/RGas)*(OFFSET('Composition%'!$B98,0,AR$13)*OFFSET('Composition%'!$B98,0,AR$14)))-IF(AR$2=2,0,OFFSET('Composition%'!$B98,0,AR$17)*OFFSET('Composition%'!$B98,0,AR$18)*(AR$24*EXP(-AR$25/($B128+273)/RGas)))</f>
        <v>0</v>
      </c>
      <c r="AS128" s="73"/>
    </row>
    <row r="129" spans="1:45">
      <c r="A129" s="3">
        <f t="shared" ref="A129:A159" si="25">A128+TimeStep</f>
        <v>4.8499999999999908</v>
      </c>
      <c r="B129" s="60">
        <f ca="1">'Composition%'!B99</f>
        <v>414.61010798986058</v>
      </c>
      <c r="C129">
        <f t="shared" si="24"/>
        <v>30</v>
      </c>
      <c r="D129" s="4" t="e">
        <f ca="1">('Composition%'!BV99*ReactionRateK1!C129)^3</f>
        <v>#DIV/0!</v>
      </c>
      <c r="E129" s="4"/>
      <c r="F129" s="73">
        <f ca="1">IF(F$2=0,0,F$22*EXP(F$23/($B129+273)/RGas)*(OFFSET('Composition%'!$B99,0,F$13)*OFFSET('Composition%'!$B99,0,F$14)))-IF(F$2=2,0,OFFSET('Composition%'!$B99,0,F$17)*OFFSET('Composition%'!$B99,0,F$18)*(F$24*EXP(-F$25/($B129+273)/RGas)))</f>
        <v>1.6102584616048139E-3</v>
      </c>
      <c r="G129" s="73">
        <f ca="1">IF(G$2=0,0,G$22*EXP(G$23/($B129+273)/RGas)*(OFFSET('Composition%'!$B99,0,G$13)*OFFSET('Composition%'!$B99,0,G$14)))-IF(G$2=2,0,OFFSET('Composition%'!$B99,0,G$17)*OFFSET('Composition%'!$B99,0,G$18)*(G$24*EXP(-G$25/($B129+273)/RGas)))</f>
        <v>6.5088573704337514E-4</v>
      </c>
      <c r="H129" s="73">
        <f ca="1">IF(H$2=0,0,H$22*EXP(H$23/($B129+273)/RGas)*(OFFSET('Composition%'!$B99,0,H$13)*OFFSET('Composition%'!$B99,0,H$14)))-IF(H$2=2,0,OFFSET('Composition%'!$B99,0,H$17)*OFFSET('Composition%'!$B99,0,H$18)*(H$24*EXP(-H$25/($B129+273)/RGas)))</f>
        <v>-2.0991823292027453E-6</v>
      </c>
      <c r="I129" s="73">
        <f ca="1">IF(I$2=0,0,I$22*EXP(I$23/($B129+273)/RGas)*(OFFSET('Composition%'!$B99,0,I$13)*OFFSET('Composition%'!$B99,0,I$14)))-IF(I$2=2,0,OFFSET('Composition%'!$B99,0,I$17)*OFFSET('Composition%'!$B99,0,I$18)*(I$24*EXP(-I$25/($B129+273)/RGas)))</f>
        <v>1.2862226092565379E-6</v>
      </c>
      <c r="J129" s="73"/>
      <c r="K129" s="73">
        <f ca="1">IF(K$2=0,0,K$22*EXP(K$23/($B129+273)/RGas)*(OFFSET('Composition%'!$B99,0,K$13)*OFFSET('Composition%'!$B99,0,K$14)))-IF(K$2=2,0,OFFSET('Composition%'!$B99,0,K$17)*OFFSET('Composition%'!$B99,0,K$18)*(K$24*EXP(-K$25/($B129+273)/RGas)))</f>
        <v>5.6164725994696154E-3</v>
      </c>
      <c r="L129" s="73">
        <f ca="1">IF(L$2=0,0,L$22*EXP(L$23/($B129+273)/RGas)*(OFFSET('Composition%'!$B99,0,L$13)*OFFSET('Composition%'!$B99,0,L$14)))-IF(L$2=2,0,OFFSET('Composition%'!$B99,0,L$17)*OFFSET('Composition%'!$B99,0,L$18)*(L$24*EXP(-L$25/($B129+273)/RGas)))</f>
        <v>-1.3629803608110854E-3</v>
      </c>
      <c r="M129" s="73">
        <f ca="1">IF(M$2=0,0,M$22*EXP(M$23/($B129+273)/RGas)*(OFFSET('Composition%'!$B99,0,M$13)*OFFSET('Composition%'!$B99,0,M$14)))-IF(M$2=2,0,OFFSET('Composition%'!$B99,0,M$17)*OFFSET('Composition%'!$B99,0,M$18)*(M$24*EXP(-M$25/($B129+273)/RGas)))</f>
        <v>0</v>
      </c>
      <c r="N129" s="179"/>
      <c r="O129" s="73">
        <f ca="1">IF(O$2=0,0,O$22*EXP(O$23/($B129+273)/RGas)*(OFFSET('Composition%'!$B99,0,O$13)*OFFSET('Composition%'!$B99,0,O$14)))-IF(O$2=2,0,OFFSET('Composition%'!$B99,0,O$17)*OFFSET('Composition%'!$B99,0,O$18)*(O$24*EXP(-O$25/($B129+273)/RGas)))</f>
        <v>0</v>
      </c>
      <c r="P129" s="73">
        <f ca="1">IF(P$2=0,0,P$22*EXP(P$23/($B129+273)/RGas)*(OFFSET('Composition%'!$B99,0,P$13)*OFFSET('Composition%'!$B99,0,P$14)))-IF(P$2=2,0,OFFSET('Composition%'!$B99,0,P$17)*OFFSET('Composition%'!$B99,0,P$18)*(P$24*EXP(-P$25/($B129+273)/RGas)))</f>
        <v>8.4190557393656433E-3</v>
      </c>
      <c r="Q129" s="73">
        <f ca="1">IF(Q$2=0,0,Q$22*EXP(Q$23/($B129+273)/RGas)*(OFFSET('Composition%'!$B99,0,Q$13)*OFFSET('Composition%'!$B99,0,Q$14)))-IF(Q$2=2,0,OFFSET('Composition%'!$B99,0,Q$17)*OFFSET('Composition%'!$B99,0,Q$18)*(Q$24*EXP(-Q$25/($B129+273)/RGas)))</f>
        <v>1.0362778450133202E-4</v>
      </c>
      <c r="R129" s="73">
        <f ca="1">IF(R$2=0,0,R$22*EXP(R$23/($B129+273)/RGas)*(OFFSET('Composition%'!$B99,0,R$13)*OFFSET('Composition%'!$B99,0,R$14)))-IF(R$2=2,0,OFFSET('Composition%'!$B99,0,R$17)*OFFSET('Composition%'!$B99,0,R$18)*(R$24*EXP(-R$25/($B129+273)/RGas)))</f>
        <v>3.714202545390998E-5</v>
      </c>
      <c r="S129" s="73"/>
      <c r="T129" s="73">
        <f ca="1">IF(T$2=0,0,T$22*EXP(T$23/($B129+273)/RGas)*(OFFSET('Composition%'!$B99,0,T$13)*OFFSET('Composition%'!$B99,0,T$14)))-IF(T$2=2,0,OFFSET('Composition%'!$B99,0,T$17)*OFFSET('Composition%'!$B99,0,T$18)*(T$24*EXP(-T$25/($B129+273)/RGas)))</f>
        <v>3.6591142800864574E-5</v>
      </c>
      <c r="U129" s="73">
        <f ca="1">IF(U$2=0,0,U$22*EXP(U$23/($B129+273)/RGas)*(OFFSET('Composition%'!$B99,0,U$13)*OFFSET('Composition%'!$B99,0,U$14)))-IF(U$2=2,0,OFFSET('Composition%'!$B99,0,U$17)*OFFSET('Composition%'!$B99,0,U$18)*(U$24*EXP(-U$25/($B129+273)/RGas)))</f>
        <v>1.5900482447396444E-7</v>
      </c>
      <c r="V129" s="73">
        <f ca="1">IF(V$2=0,0,V$22*EXP(V$23/($B129+273)/RGas)*(OFFSET('Composition%'!$B99,0,V$13)*OFFSET('Composition%'!$B99,0,V$14)))-IF(V$2=2,0,OFFSET('Composition%'!$B99,0,V$17)*OFFSET('Composition%'!$B99,0,V$18)*(V$24*EXP(-V$25/($B129+273)/RGas)))</f>
        <v>0</v>
      </c>
      <c r="W129" s="73">
        <f ca="1">IF(W$2=0,0,W$22*EXP(W$23/($B129+273)/RGas)*(OFFSET('Composition%'!$B99,0,W$13)*OFFSET('Composition%'!$B99,0,W$14)))-IF(W$2=2,0,OFFSET('Composition%'!$B99,0,W$17)*OFFSET('Composition%'!$B99,0,W$18)*(W$24*EXP(-W$25/($B129+273)/RGas)))</f>
        <v>0</v>
      </c>
      <c r="X129" s="73">
        <f ca="1">IF(X$2=0,0,X$22*EXP(X$23/($B129+273)/RGas)*(OFFSET('Composition%'!$B99,0,X$13)*OFFSET('Composition%'!$B99,0,X$14)))-IF(X$2=2,0,OFFSET('Composition%'!$B99,0,X$17)*OFFSET('Composition%'!$B99,0,X$18)*(X$24*EXP(-X$25/($B129+273)/RGas)))</f>
        <v>2.4922694277838056E-8</v>
      </c>
      <c r="Y129" s="73">
        <f ca="1">IF(Y$2=0,0,Y$22*EXP(Y$23/($B129+273)/RGas)*(OFFSET('Composition%'!$B99,0,Y$13)*OFFSET('Composition%'!$B99,0,Y$14)))-IF(Y$2=2,0,OFFSET('Composition%'!$B99,0,Y$17)*OFFSET('Composition%'!$B99,0,Y$18)*(Y$24*EXP(-Y$25/($B129+273)/RGas)))</f>
        <v>1.2335260376428536E-9</v>
      </c>
      <c r="Z129" s="73">
        <f ca="1">IF(Z$2=0,0,Z$22*EXP(Z$23/($B129+273)/RGas)*(OFFSET('Composition%'!$B99,0,Z$13)*OFFSET('Composition%'!$B99,0,Z$14)))-IF(Z$2=2,0,OFFSET('Composition%'!$B99,0,Z$17)*OFFSET('Composition%'!$B99,0,Z$18)*(Z$24*EXP(-Z$25/($B129+273)/RGas)))</f>
        <v>0</v>
      </c>
      <c r="AA129" s="73">
        <f ca="1">IF(AA$2=0,0,AA$22*EXP(AA$23/($B129+273)/RGas)*(OFFSET('Composition%'!$B99,0,AA$13)*OFFSET('Composition%'!$B99,0,AA$14)))-IF(AA$2=2,0,OFFSET('Composition%'!$B99,0,AA$17)*OFFSET('Composition%'!$B99,0,AA$18)*(AA$24*EXP(-AA$25/($B129+273)/RGas)))</f>
        <v>0</v>
      </c>
      <c r="AB129" s="73">
        <f ca="1">IF(AB$2=0,0,AB$22*EXP(AB$23/($B129+273)/RGas)*(OFFSET('Composition%'!$B99,0,AB$13)*OFFSET('Composition%'!$B99,0,AB$14)))-IF(AB$2=2,0,OFFSET('Composition%'!$B99,0,AB$17)*OFFSET('Composition%'!$B99,0,AB$18)*(AB$24*EXP(-AB$25/($B129+273)/RGas)))</f>
        <v>0</v>
      </c>
      <c r="AC129" s="73">
        <f ca="1">IF(AC$2=0,0,AC$22*EXP(AC$23/($B129+273)/RGas)*(OFFSET('Composition%'!$B99,0,AC$13)*OFFSET('Composition%'!$B99,0,AC$14)))-IF(AC$2=2,0,OFFSET('Composition%'!$B99,0,AC$17)*OFFSET('Composition%'!$B99,0,AC$18)*(AC$24*EXP(-AC$25/($B129+273)/RGas)))</f>
        <v>0</v>
      </c>
      <c r="AD129" s="73">
        <f ca="1">IF(AD$2=0,0,AD$22*EXP(AD$23/($B129+273)/RGas)*(OFFSET('Composition%'!$B99,0,AD$13)*OFFSET('Composition%'!$B99,0,AD$14)))-IF(AD$2=2,0,OFFSET('Composition%'!$B99,0,AD$17)*OFFSET('Composition%'!$B99,0,AD$18)*(AD$24*EXP(-AD$25/($B129+273)/RGas)))</f>
        <v>0</v>
      </c>
      <c r="AE129" s="73">
        <f ca="1">IF(AE$2=0,0,AE$22*EXP(AE$23/($B129+273)/RGas)*(OFFSET('Composition%'!$B99,0,AE$13)*OFFSET('Composition%'!$B99,0,AE$14)))-IF(AE$2=2,0,OFFSET('Composition%'!$B99,0,AE$17)*OFFSET('Composition%'!$B99,0,AE$18)*(AE$24*EXP(-AE$25/($B129+273)/RGas)))</f>
        <v>0</v>
      </c>
      <c r="AF129" s="73"/>
      <c r="AG129" s="73">
        <f ca="1">IF(AG$2=0,0,AG$22*EXP(AG$23/($B129+273)/RGas)*(OFFSET('Composition%'!$B99,0,AG$13)*OFFSET('Composition%'!$B99,0,AG$14)))-IF(AG$2=2,0,OFFSET('Composition%'!$B99,0,AG$17)*OFFSET('Composition%'!$B99,0,AG$18)*(AG$24*EXP(-AG$25/($B129+273)/RGas)))</f>
        <v>0</v>
      </c>
      <c r="AH129" s="73">
        <f ca="1">IF(AH$2=0,0,AH$22*EXP(AH$23/($B129+273)/RGas)*(OFFSET('Composition%'!$B99,0,AH$13)*OFFSET('Composition%'!$B99,0,AH$14)))-IF(AH$2=2,0,OFFSET('Composition%'!$B99,0,AH$17)*OFFSET('Composition%'!$B99,0,AH$18)*(AH$24*EXP(-AH$25/($B129+273)/RGas)))</f>
        <v>0</v>
      </c>
      <c r="AI129" s="73">
        <f ca="1">IF(AI$2=0,0,AI$22*EXP(AI$23/($B129+273)/RGas)*(OFFSET('Composition%'!$B99,0,AI$13)*OFFSET('Composition%'!$B99,0,AI$14)))-IF(AI$2=2,0,OFFSET('Composition%'!$B99,0,AI$17)*OFFSET('Composition%'!$B99,0,AI$18)*(AI$24*EXP(-AI$25/($B129+273)/RGas)))</f>
        <v>0</v>
      </c>
      <c r="AJ129" s="73">
        <f ca="1">IF(AJ$2=0,0,AJ$22*EXP(AJ$23/($B129+273)/RGas)*(OFFSET('Composition%'!$B99,0,AJ$13)*OFFSET('Composition%'!$B99,0,AJ$14)))-IF(AJ$2=2,0,OFFSET('Composition%'!$B99,0,AJ$17)*OFFSET('Composition%'!$B99,0,AJ$18)*(AJ$24*EXP(-AJ$25/($B129+273)/RGas)))</f>
        <v>0</v>
      </c>
      <c r="AK129" s="73">
        <f ca="1">IF(AK$2=0,0,AK$22*EXP(AK$23/($B129+273)/RGas)*(OFFSET('Composition%'!$B99,0,AK$13)*OFFSET('Composition%'!$B99,0,AK$14)))-IF(AK$2=2,0,OFFSET('Composition%'!$B99,0,AK$17)*OFFSET('Composition%'!$B99,0,AK$18)*(AK$24*EXP(-AK$25/($B129+273)/RGas)))</f>
        <v>0</v>
      </c>
      <c r="AL129" s="73">
        <f ca="1">IF(AL$2=0,0,AL$22*EXP(AL$23/($B129+273)/RGas)*(OFFSET('Composition%'!$B99,0,AL$13)*OFFSET('Composition%'!$B99,0,AL$14)))-IF(AL$2=2,0,OFFSET('Composition%'!$B99,0,AL$17)*OFFSET('Composition%'!$B99,0,AL$18)*(AL$24*EXP(-AL$25/($B129+273)/RGas)))</f>
        <v>0</v>
      </c>
      <c r="AM129" s="73"/>
      <c r="AN129" s="73">
        <f ca="1">IF(AN$2=0,0,AN$22*EXP(AN$23/($B129+273)/RGas)*(OFFSET('Composition%'!$B99,0,AN$13)*OFFSET('Composition%'!$B99,0,AN$14)))-IF(AN$2=2,0,OFFSET('Composition%'!$B99,0,AN$17)*OFFSET('Composition%'!$B99,0,AN$18)*(AN$24*EXP(-AN$25/($B129+273)/RGas)))</f>
        <v>0</v>
      </c>
      <c r="AO129" s="73">
        <f ca="1">IF(AO$2=0,0,AO$22*EXP(AO$23/($B129+273)/RGas)*(OFFSET('Composition%'!$B99,0,AO$13)*OFFSET('Composition%'!$B99,0,AO$14)))-IF(AO$2=2,0,OFFSET('Composition%'!$B99,0,AO$17)*OFFSET('Composition%'!$B99,0,AO$18)*(AO$24*EXP(-AO$25/($B129+273)/RGas)))</f>
        <v>0</v>
      </c>
      <c r="AP129" s="73">
        <f ca="1">IF(AP$2=0,0,AP$22*EXP(AP$23/($B129+273)/RGas)*(OFFSET('Composition%'!$B99,0,AP$13)*OFFSET('Composition%'!$B99,0,AP$14)))-IF(AP$2=2,0,OFFSET('Composition%'!$B99,0,AP$17)*OFFSET('Composition%'!$B99,0,AP$18)*(AP$24*EXP(-AP$25/($B129+273)/RGas)))</f>
        <v>2.7051039614280734E-12</v>
      </c>
      <c r="AQ129" s="73">
        <f ca="1">IF(AQ$2=0,0,AQ$22*EXP(AQ$23/($B129+273)/RGas)*(OFFSET('Composition%'!$B99,0,AQ$13)*OFFSET('Composition%'!$B99,0,AQ$14)))-IF(AQ$2=2,0,OFFSET('Composition%'!$B99,0,AQ$17)*OFFSET('Composition%'!$B99,0,AQ$18)*(AQ$24*EXP(-AQ$25/($B129+273)/RGas)))</f>
        <v>0</v>
      </c>
      <c r="AR129" s="73">
        <f ca="1">IF(AR$2=0,0,AR$22*EXP(AR$23/($B129+273)/RGas)*(OFFSET('Composition%'!$B99,0,AR$13)*OFFSET('Composition%'!$B99,0,AR$14)))-IF(AR$2=2,0,OFFSET('Composition%'!$B99,0,AR$17)*OFFSET('Composition%'!$B99,0,AR$18)*(AR$24*EXP(-AR$25/($B129+273)/RGas)))</f>
        <v>0</v>
      </c>
      <c r="AS129" s="73"/>
    </row>
    <row r="130" spans="1:45">
      <c r="A130" s="3">
        <f t="shared" si="25"/>
        <v>4.8999999999999906</v>
      </c>
      <c r="B130" s="60">
        <f ca="1">'Composition%'!B100</f>
        <v>414.61747696828729</v>
      </c>
      <c r="C130">
        <f t="shared" si="24"/>
        <v>30</v>
      </c>
      <c r="D130" s="4" t="e">
        <f ca="1">('Composition%'!BV100*ReactionRateK1!C130)^3</f>
        <v>#DIV/0!</v>
      </c>
      <c r="E130" s="4"/>
      <c r="F130" s="73">
        <f ca="1">IF(F$2=0,0,F$22*EXP(F$23/($B130+273)/RGas)*(OFFSET('Composition%'!$B100,0,F$13)*OFFSET('Composition%'!$B100,0,F$14)))-IF(F$2=2,0,OFFSET('Composition%'!$B100,0,F$17)*OFFSET('Composition%'!$B100,0,F$18)*(F$24*EXP(-F$25/($B130+273)/RGas)))</f>
        <v>1.5874676579062301E-3</v>
      </c>
      <c r="G130" s="73">
        <f ca="1">IF(G$2=0,0,G$22*EXP(G$23/($B130+273)/RGas)*(OFFSET('Composition%'!$B100,0,G$13)*OFFSET('Composition%'!$B100,0,G$14)))-IF(G$2=2,0,OFFSET('Composition%'!$B100,0,G$17)*OFFSET('Composition%'!$B100,0,G$18)*(G$24*EXP(-G$25/($B130+273)/RGas)))</f>
        <v>6.4206264347917413E-4</v>
      </c>
      <c r="H130" s="73">
        <f ca="1">IF(H$2=0,0,H$22*EXP(H$23/($B130+273)/RGas)*(OFFSET('Composition%'!$B100,0,H$13)*OFFSET('Composition%'!$B100,0,H$14)))-IF(H$2=2,0,OFFSET('Composition%'!$B100,0,H$17)*OFFSET('Composition%'!$B100,0,H$18)*(H$24*EXP(-H$25/($B130+273)/RGas)))</f>
        <v>-2.0816065444407029E-6</v>
      </c>
      <c r="I130" s="73">
        <f ca="1">IF(I$2=0,0,I$22*EXP(I$23/($B130+273)/RGas)*(OFFSET('Composition%'!$B100,0,I$13)*OFFSET('Composition%'!$B100,0,I$14)))-IF(I$2=2,0,OFFSET('Composition%'!$B100,0,I$17)*OFFSET('Composition%'!$B100,0,I$18)*(I$24*EXP(-I$25/($B130+273)/RGas)))</f>
        <v>1.2041816283042025E-6</v>
      </c>
      <c r="J130" s="73"/>
      <c r="K130" s="73">
        <f ca="1">IF(K$2=0,0,K$22*EXP(K$23/($B130+273)/RGas)*(OFFSET('Composition%'!$B100,0,K$13)*OFFSET('Composition%'!$B100,0,K$14)))-IF(K$2=2,0,OFFSET('Composition%'!$B100,0,K$17)*OFFSET('Composition%'!$B100,0,K$18)*(K$24*EXP(-K$25/($B130+273)/RGas)))</f>
        <v>5.4749063029183292E-3</v>
      </c>
      <c r="L130" s="73">
        <f ca="1">IF(L$2=0,0,L$22*EXP(L$23/($B130+273)/RGas)*(OFFSET('Composition%'!$B100,0,L$13)*OFFSET('Composition%'!$B100,0,L$14)))-IF(L$2=2,0,OFFSET('Composition%'!$B100,0,L$17)*OFFSET('Composition%'!$B100,0,L$18)*(L$24*EXP(-L$25/($B130+273)/RGas)))</f>
        <v>-1.3452384032787883E-3</v>
      </c>
      <c r="M130" s="73">
        <f ca="1">IF(M$2=0,0,M$22*EXP(M$23/($B130+273)/RGas)*(OFFSET('Composition%'!$B100,0,M$13)*OFFSET('Composition%'!$B100,0,M$14)))-IF(M$2=2,0,OFFSET('Composition%'!$B100,0,M$17)*OFFSET('Composition%'!$B100,0,M$18)*(M$24*EXP(-M$25/($B130+273)/RGas)))</f>
        <v>0</v>
      </c>
      <c r="N130" s="179"/>
      <c r="O130" s="73">
        <f ca="1">IF(O$2=0,0,O$22*EXP(O$23/($B130+273)/RGas)*(OFFSET('Composition%'!$B100,0,O$13)*OFFSET('Composition%'!$B100,0,O$14)))-IF(O$2=2,0,OFFSET('Composition%'!$B100,0,O$17)*OFFSET('Composition%'!$B100,0,O$18)*(O$24*EXP(-O$25/($B130+273)/RGas)))</f>
        <v>0</v>
      </c>
      <c r="P130" s="73">
        <f ca="1">IF(P$2=0,0,P$22*EXP(P$23/($B130+273)/RGas)*(OFFSET('Composition%'!$B100,0,P$13)*OFFSET('Composition%'!$B100,0,P$14)))-IF(P$2=2,0,OFFSET('Composition%'!$B100,0,P$17)*OFFSET('Composition%'!$B100,0,P$18)*(P$24*EXP(-P$25/($B130+273)/RGas)))</f>
        <v>8.348439925392255E-3</v>
      </c>
      <c r="Q130" s="73">
        <f ca="1">IF(Q$2=0,0,Q$22*EXP(Q$23/($B130+273)/RGas)*(OFFSET('Composition%'!$B100,0,Q$13)*OFFSET('Composition%'!$B100,0,Q$14)))-IF(Q$2=2,0,OFFSET('Composition%'!$B100,0,Q$17)*OFFSET('Composition%'!$B100,0,Q$18)*(Q$24*EXP(-Q$25/($B130+273)/RGas)))</f>
        <v>1.0427781060587546E-4</v>
      </c>
      <c r="R130" s="73">
        <f ca="1">IF(R$2=0,0,R$22*EXP(R$23/($B130+273)/RGas)*(OFFSET('Composition%'!$B100,0,R$13)*OFFSET('Composition%'!$B100,0,R$14)))-IF(R$2=2,0,OFFSET('Composition%'!$B100,0,R$17)*OFFSET('Composition%'!$B100,0,R$18)*(R$24*EXP(-R$25/($B130+273)/RGas)))</f>
        <v>3.7738327420834176E-5</v>
      </c>
      <c r="S130" s="73"/>
      <c r="T130" s="73">
        <f ca="1">IF(T$2=0,0,T$22*EXP(T$23/($B130+273)/RGas)*(OFFSET('Composition%'!$B100,0,T$13)*OFFSET('Composition%'!$B100,0,T$14)))-IF(T$2=2,0,OFFSET('Composition%'!$B100,0,T$17)*OFFSET('Composition%'!$B100,0,T$18)*(T$24*EXP(-T$25/($B130+273)/RGas)))</f>
        <v>3.4158563406948672E-5</v>
      </c>
      <c r="U130" s="73">
        <f ca="1">IF(U$2=0,0,U$22*EXP(U$23/($B130+273)/RGas)*(OFFSET('Composition%'!$B100,0,U$13)*OFFSET('Composition%'!$B100,0,U$14)))-IF(U$2=2,0,OFFSET('Composition%'!$B100,0,U$17)*OFFSET('Composition%'!$B100,0,U$18)*(U$24*EXP(-U$25/($B130+273)/RGas)))</f>
        <v>1.4274035171197629E-7</v>
      </c>
      <c r="V130" s="73">
        <f ca="1">IF(V$2=0,0,V$22*EXP(V$23/($B130+273)/RGas)*(OFFSET('Composition%'!$B100,0,V$13)*OFFSET('Composition%'!$B100,0,V$14)))-IF(V$2=2,0,OFFSET('Composition%'!$B100,0,V$17)*OFFSET('Composition%'!$B100,0,V$18)*(V$24*EXP(-V$25/($B130+273)/RGas)))</f>
        <v>0</v>
      </c>
      <c r="W130" s="73">
        <f ca="1">IF(W$2=0,0,W$22*EXP(W$23/($B130+273)/RGas)*(OFFSET('Composition%'!$B100,0,W$13)*OFFSET('Composition%'!$B100,0,W$14)))-IF(W$2=2,0,OFFSET('Composition%'!$B100,0,W$17)*OFFSET('Composition%'!$B100,0,W$18)*(W$24*EXP(-W$25/($B130+273)/RGas)))</f>
        <v>0</v>
      </c>
      <c r="X130" s="73">
        <f ca="1">IF(X$2=0,0,X$22*EXP(X$23/($B130+273)/RGas)*(OFFSET('Composition%'!$B100,0,X$13)*OFFSET('Composition%'!$B100,0,X$14)))-IF(X$2=2,0,OFFSET('Composition%'!$B100,0,X$17)*OFFSET('Composition%'!$B100,0,X$18)*(X$24*EXP(-X$25/($B130+273)/RGas)))</f>
        <v>2.4921305080358333E-8</v>
      </c>
      <c r="Y130" s="73">
        <f ca="1">IF(Y$2=0,0,Y$22*EXP(Y$23/($B130+273)/RGas)*(OFFSET('Composition%'!$B100,0,Y$13)*OFFSET('Composition%'!$B100,0,Y$14)))-IF(Y$2=2,0,OFFSET('Composition%'!$B100,0,Y$17)*OFFSET('Composition%'!$B100,0,Y$18)*(Y$24*EXP(-Y$25/($B130+273)/RGas)))</f>
        <v>1.2334572805797708E-9</v>
      </c>
      <c r="Z130" s="73">
        <f ca="1">IF(Z$2=0,0,Z$22*EXP(Z$23/($B130+273)/RGas)*(OFFSET('Composition%'!$B100,0,Z$13)*OFFSET('Composition%'!$B100,0,Z$14)))-IF(Z$2=2,0,OFFSET('Composition%'!$B100,0,Z$17)*OFFSET('Composition%'!$B100,0,Z$18)*(Z$24*EXP(-Z$25/($B130+273)/RGas)))</f>
        <v>0</v>
      </c>
      <c r="AA130" s="73">
        <f ca="1">IF(AA$2=0,0,AA$22*EXP(AA$23/($B130+273)/RGas)*(OFFSET('Composition%'!$B100,0,AA$13)*OFFSET('Composition%'!$B100,0,AA$14)))-IF(AA$2=2,0,OFFSET('Composition%'!$B100,0,AA$17)*OFFSET('Composition%'!$B100,0,AA$18)*(AA$24*EXP(-AA$25/($B130+273)/RGas)))</f>
        <v>0</v>
      </c>
      <c r="AB130" s="73">
        <f ca="1">IF(AB$2=0,0,AB$22*EXP(AB$23/($B130+273)/RGas)*(OFFSET('Composition%'!$B100,0,AB$13)*OFFSET('Composition%'!$B100,0,AB$14)))-IF(AB$2=2,0,OFFSET('Composition%'!$B100,0,AB$17)*OFFSET('Composition%'!$B100,0,AB$18)*(AB$24*EXP(-AB$25/($B130+273)/RGas)))</f>
        <v>0</v>
      </c>
      <c r="AC130" s="73">
        <f ca="1">IF(AC$2=0,0,AC$22*EXP(AC$23/($B130+273)/RGas)*(OFFSET('Composition%'!$B100,0,AC$13)*OFFSET('Composition%'!$B100,0,AC$14)))-IF(AC$2=2,0,OFFSET('Composition%'!$B100,0,AC$17)*OFFSET('Composition%'!$B100,0,AC$18)*(AC$24*EXP(-AC$25/($B130+273)/RGas)))</f>
        <v>0</v>
      </c>
      <c r="AD130" s="73">
        <f ca="1">IF(AD$2=0,0,AD$22*EXP(AD$23/($B130+273)/RGas)*(OFFSET('Composition%'!$B100,0,AD$13)*OFFSET('Composition%'!$B100,0,AD$14)))-IF(AD$2=2,0,OFFSET('Composition%'!$B100,0,AD$17)*OFFSET('Composition%'!$B100,0,AD$18)*(AD$24*EXP(-AD$25/($B130+273)/RGas)))</f>
        <v>0</v>
      </c>
      <c r="AE130" s="73">
        <f ca="1">IF(AE$2=0,0,AE$22*EXP(AE$23/($B130+273)/RGas)*(OFFSET('Composition%'!$B100,0,AE$13)*OFFSET('Composition%'!$B100,0,AE$14)))-IF(AE$2=2,0,OFFSET('Composition%'!$B100,0,AE$17)*OFFSET('Composition%'!$B100,0,AE$18)*(AE$24*EXP(-AE$25/($B130+273)/RGas)))</f>
        <v>0</v>
      </c>
      <c r="AF130" s="73"/>
      <c r="AG130" s="73">
        <f ca="1">IF(AG$2=0,0,AG$22*EXP(AG$23/($B130+273)/RGas)*(OFFSET('Composition%'!$B100,0,AG$13)*OFFSET('Composition%'!$B100,0,AG$14)))-IF(AG$2=2,0,OFFSET('Composition%'!$B100,0,AG$17)*OFFSET('Composition%'!$B100,0,AG$18)*(AG$24*EXP(-AG$25/($B130+273)/RGas)))</f>
        <v>0</v>
      </c>
      <c r="AH130" s="73">
        <f ca="1">IF(AH$2=0,0,AH$22*EXP(AH$23/($B130+273)/RGas)*(OFFSET('Composition%'!$B100,0,AH$13)*OFFSET('Composition%'!$B100,0,AH$14)))-IF(AH$2=2,0,OFFSET('Composition%'!$B100,0,AH$17)*OFFSET('Composition%'!$B100,0,AH$18)*(AH$24*EXP(-AH$25/($B130+273)/RGas)))</f>
        <v>0</v>
      </c>
      <c r="AI130" s="73">
        <f ca="1">IF(AI$2=0,0,AI$22*EXP(AI$23/($B130+273)/RGas)*(OFFSET('Composition%'!$B100,0,AI$13)*OFFSET('Composition%'!$B100,0,AI$14)))-IF(AI$2=2,0,OFFSET('Composition%'!$B100,0,AI$17)*OFFSET('Composition%'!$B100,0,AI$18)*(AI$24*EXP(-AI$25/($B130+273)/RGas)))</f>
        <v>0</v>
      </c>
      <c r="AJ130" s="73">
        <f ca="1">IF(AJ$2=0,0,AJ$22*EXP(AJ$23/($B130+273)/RGas)*(OFFSET('Composition%'!$B100,0,AJ$13)*OFFSET('Composition%'!$B100,0,AJ$14)))-IF(AJ$2=2,0,OFFSET('Composition%'!$B100,0,AJ$17)*OFFSET('Composition%'!$B100,0,AJ$18)*(AJ$24*EXP(-AJ$25/($B130+273)/RGas)))</f>
        <v>0</v>
      </c>
      <c r="AK130" s="73">
        <f ca="1">IF(AK$2=0,0,AK$22*EXP(AK$23/($B130+273)/RGas)*(OFFSET('Composition%'!$B100,0,AK$13)*OFFSET('Composition%'!$B100,0,AK$14)))-IF(AK$2=2,0,OFFSET('Composition%'!$B100,0,AK$17)*OFFSET('Composition%'!$B100,0,AK$18)*(AK$24*EXP(-AK$25/($B130+273)/RGas)))</f>
        <v>0</v>
      </c>
      <c r="AL130" s="73">
        <f ca="1">IF(AL$2=0,0,AL$22*EXP(AL$23/($B130+273)/RGas)*(OFFSET('Composition%'!$B100,0,AL$13)*OFFSET('Composition%'!$B100,0,AL$14)))-IF(AL$2=2,0,OFFSET('Composition%'!$B100,0,AL$17)*OFFSET('Composition%'!$B100,0,AL$18)*(AL$24*EXP(-AL$25/($B130+273)/RGas)))</f>
        <v>0</v>
      </c>
      <c r="AM130" s="73"/>
      <c r="AN130" s="73">
        <f ca="1">IF(AN$2=0,0,AN$22*EXP(AN$23/($B130+273)/RGas)*(OFFSET('Composition%'!$B100,0,AN$13)*OFFSET('Composition%'!$B100,0,AN$14)))-IF(AN$2=2,0,OFFSET('Composition%'!$B100,0,AN$17)*OFFSET('Composition%'!$B100,0,AN$18)*(AN$24*EXP(-AN$25/($B130+273)/RGas)))</f>
        <v>0</v>
      </c>
      <c r="AO130" s="73">
        <f ca="1">IF(AO$2=0,0,AO$22*EXP(AO$23/($B130+273)/RGas)*(OFFSET('Composition%'!$B100,0,AO$13)*OFFSET('Composition%'!$B100,0,AO$14)))-IF(AO$2=2,0,OFFSET('Composition%'!$B100,0,AO$17)*OFFSET('Composition%'!$B100,0,AO$18)*(AO$24*EXP(-AO$25/($B130+273)/RGas)))</f>
        <v>0</v>
      </c>
      <c r="AP130" s="73">
        <f ca="1">IF(AP$2=0,0,AP$22*EXP(AP$23/($B130+273)/RGas)*(OFFSET('Composition%'!$B100,0,AP$13)*OFFSET('Composition%'!$B100,0,AP$14)))-IF(AP$2=2,0,OFFSET('Composition%'!$B100,0,AP$17)*OFFSET('Composition%'!$B100,0,AP$18)*(AP$24*EXP(-AP$25/($B130+273)/RGas)))</f>
        <v>2.705110492359028E-12</v>
      </c>
      <c r="AQ130" s="73">
        <f ca="1">IF(AQ$2=0,0,AQ$22*EXP(AQ$23/($B130+273)/RGas)*(OFFSET('Composition%'!$B100,0,AQ$13)*OFFSET('Composition%'!$B100,0,AQ$14)))-IF(AQ$2=2,0,OFFSET('Composition%'!$B100,0,AQ$17)*OFFSET('Composition%'!$B100,0,AQ$18)*(AQ$24*EXP(-AQ$25/($B130+273)/RGas)))</f>
        <v>0</v>
      </c>
      <c r="AR130" s="73">
        <f ca="1">IF(AR$2=0,0,AR$22*EXP(AR$23/($B130+273)/RGas)*(OFFSET('Composition%'!$B100,0,AR$13)*OFFSET('Composition%'!$B100,0,AR$14)))-IF(AR$2=2,0,OFFSET('Composition%'!$B100,0,AR$17)*OFFSET('Composition%'!$B100,0,AR$18)*(AR$24*EXP(-AR$25/($B130+273)/RGas)))</f>
        <v>0</v>
      </c>
      <c r="AS130" s="73"/>
    </row>
    <row r="131" spans="1:45">
      <c r="A131" s="3">
        <f t="shared" si="25"/>
        <v>4.9499999999999904</v>
      </c>
      <c r="B131" s="60">
        <f ca="1">'Composition%'!B101</f>
        <v>414.62478826802277</v>
      </c>
      <c r="C131">
        <f t="shared" si="24"/>
        <v>30</v>
      </c>
      <c r="D131" s="4" t="e">
        <f ca="1">('Composition%'!BV101*ReactionRateK1!C131)^3</f>
        <v>#DIV/0!</v>
      </c>
      <c r="E131" s="4"/>
      <c r="F131" s="73">
        <f ca="1">IF(F$2=0,0,F$22*EXP(F$23/($B131+273)/RGas)*(OFFSET('Composition%'!$B101,0,F$13)*OFFSET('Composition%'!$B101,0,F$14)))-IF(F$2=2,0,OFFSET('Composition%'!$B101,0,F$17)*OFFSET('Composition%'!$B101,0,F$18)*(F$24*EXP(-F$25/($B131+273)/RGas)))</f>
        <v>1.5651544700700233E-3</v>
      </c>
      <c r="G131" s="73">
        <f ca="1">IF(G$2=0,0,G$22*EXP(G$23/($B131+273)/RGas)*(OFFSET('Composition%'!$B101,0,G$13)*OFFSET('Composition%'!$B101,0,G$14)))-IF(G$2=2,0,OFFSET('Composition%'!$B101,0,G$17)*OFFSET('Composition%'!$B101,0,G$18)*(G$24*EXP(-G$25/($B131+273)/RGas)))</f>
        <v>6.3341084399064186E-4</v>
      </c>
      <c r="H131" s="73">
        <f ca="1">IF(H$2=0,0,H$22*EXP(H$23/($B131+273)/RGas)*(OFFSET('Composition%'!$B101,0,H$13)*OFFSET('Composition%'!$B101,0,H$14)))-IF(H$2=2,0,OFFSET('Composition%'!$B101,0,H$17)*OFFSET('Composition%'!$B101,0,H$18)*(H$24*EXP(-H$25/($B131+273)/RGas)))</f>
        <v>-2.0639740052281857E-6</v>
      </c>
      <c r="I131" s="73">
        <f ca="1">IF(I$2=0,0,I$22*EXP(I$23/($B131+273)/RGas)*(OFFSET('Composition%'!$B101,0,I$13)*OFFSET('Composition%'!$B101,0,I$14)))-IF(I$2=2,0,OFFSET('Composition%'!$B101,0,I$17)*OFFSET('Composition%'!$B101,0,I$18)*(I$24*EXP(-I$25/($B131+273)/RGas)))</f>
        <v>1.1273196931309786E-6</v>
      </c>
      <c r="J131" s="73"/>
      <c r="K131" s="73">
        <f ca="1">IF(K$2=0,0,K$22*EXP(K$23/($B131+273)/RGas)*(OFFSET('Composition%'!$B101,0,K$13)*OFFSET('Composition%'!$B101,0,K$14)))-IF(K$2=2,0,OFFSET('Composition%'!$B101,0,K$17)*OFFSET('Composition%'!$B101,0,K$18)*(K$24*EXP(-K$25/($B131+273)/RGas)))</f>
        <v>5.3359327991222213E-3</v>
      </c>
      <c r="L131" s="73">
        <f ca="1">IF(L$2=0,0,L$22*EXP(L$23/($B131+273)/RGas)*(OFFSET('Composition%'!$B101,0,L$13)*OFFSET('Composition%'!$B101,0,L$14)))-IF(L$2=2,0,OFFSET('Composition%'!$B101,0,L$17)*OFFSET('Composition%'!$B101,0,L$18)*(L$24*EXP(-L$25/($B131+273)/RGas)))</f>
        <v>-1.3275703639979647E-3</v>
      </c>
      <c r="M131" s="73">
        <f ca="1">IF(M$2=0,0,M$22*EXP(M$23/($B131+273)/RGas)*(OFFSET('Composition%'!$B101,0,M$13)*OFFSET('Composition%'!$B101,0,M$14)))-IF(M$2=2,0,OFFSET('Composition%'!$B101,0,M$17)*OFFSET('Composition%'!$B101,0,M$18)*(M$24*EXP(-M$25/($B131+273)/RGas)))</f>
        <v>0</v>
      </c>
      <c r="N131" s="179"/>
      <c r="O131" s="73">
        <f ca="1">IF(O$2=0,0,O$22*EXP(O$23/($B131+273)/RGas)*(OFFSET('Composition%'!$B101,0,O$13)*OFFSET('Composition%'!$B101,0,O$14)))-IF(O$2=2,0,OFFSET('Composition%'!$B101,0,O$17)*OFFSET('Composition%'!$B101,0,O$18)*(O$24*EXP(-O$25/($B131+273)/RGas)))</f>
        <v>0</v>
      </c>
      <c r="P131" s="73">
        <f ca="1">IF(P$2=0,0,P$22*EXP(P$23/($B131+273)/RGas)*(OFFSET('Composition%'!$B101,0,P$13)*OFFSET('Composition%'!$B101,0,P$14)))-IF(P$2=2,0,OFFSET('Composition%'!$B101,0,P$17)*OFFSET('Composition%'!$B101,0,P$18)*(P$24*EXP(-P$25/($B131+273)/RGas)))</f>
        <v>8.2776068902588561E-3</v>
      </c>
      <c r="Q131" s="73">
        <f ca="1">IF(Q$2=0,0,Q$22*EXP(Q$23/($B131+273)/RGas)*(OFFSET('Composition%'!$B101,0,Q$13)*OFFSET('Composition%'!$B101,0,Q$14)))-IF(Q$2=2,0,OFFSET('Composition%'!$B101,0,Q$17)*OFFSET('Composition%'!$B101,0,Q$18)*(Q$24*EXP(-Q$25/($B131+273)/RGas)))</f>
        <v>1.0491235793125587E-4</v>
      </c>
      <c r="R131" s="73">
        <f ca="1">IF(R$2=0,0,R$22*EXP(R$23/($B131+273)/RGas)*(OFFSET('Composition%'!$B101,0,R$13)*OFFSET('Composition%'!$B101,0,R$14)))-IF(R$2=2,0,OFFSET('Composition%'!$B101,0,R$17)*OFFSET('Composition%'!$B101,0,R$18)*(R$24*EXP(-R$25/($B131+273)/RGas)))</f>
        <v>3.8332561900545615E-5</v>
      </c>
      <c r="S131" s="73"/>
      <c r="T131" s="73">
        <f ca="1">IF(T$2=0,0,T$22*EXP(T$23/($B131+273)/RGas)*(OFFSET('Composition%'!$B101,0,T$13)*OFFSET('Composition%'!$B101,0,T$14)))-IF(T$2=2,0,OFFSET('Composition%'!$B101,0,T$17)*OFFSET('Composition%'!$B101,0,T$18)*(T$24*EXP(-T$25/($B131+273)/RGas)))</f>
        <v>3.1896064358294316E-5</v>
      </c>
      <c r="U131" s="73">
        <f ca="1">IF(U$2=0,0,U$22*EXP(U$23/($B131+273)/RGas)*(OFFSET('Composition%'!$B101,0,U$13)*OFFSET('Composition%'!$B101,0,U$14)))-IF(U$2=2,0,OFFSET('Composition%'!$B101,0,U$17)*OFFSET('Composition%'!$B101,0,U$18)*(U$24*EXP(-U$25/($B131+273)/RGas)))</f>
        <v>1.2814102849306283E-7</v>
      </c>
      <c r="V131" s="73">
        <f ca="1">IF(V$2=0,0,V$22*EXP(V$23/($B131+273)/RGas)*(OFFSET('Composition%'!$B101,0,V$13)*OFFSET('Composition%'!$B101,0,V$14)))-IF(V$2=2,0,OFFSET('Composition%'!$B101,0,V$17)*OFFSET('Composition%'!$B101,0,V$18)*(V$24*EXP(-V$25/($B131+273)/RGas)))</f>
        <v>0</v>
      </c>
      <c r="W131" s="73">
        <f ca="1">IF(W$2=0,0,W$22*EXP(W$23/($B131+273)/RGas)*(OFFSET('Composition%'!$B101,0,W$13)*OFFSET('Composition%'!$B101,0,W$14)))-IF(W$2=2,0,OFFSET('Composition%'!$B101,0,W$17)*OFFSET('Composition%'!$B101,0,W$18)*(W$24*EXP(-W$25/($B131+273)/RGas)))</f>
        <v>0</v>
      </c>
      <c r="X131" s="73">
        <f ca="1">IF(X$2=0,0,X$22*EXP(X$23/($B131+273)/RGas)*(OFFSET('Composition%'!$B101,0,X$13)*OFFSET('Composition%'!$B101,0,X$14)))-IF(X$2=2,0,OFFSET('Composition%'!$B101,0,X$17)*OFFSET('Composition%'!$B101,0,X$18)*(X$24*EXP(-X$25/($B131+273)/RGas)))</f>
        <v>2.4920008711733592E-8</v>
      </c>
      <c r="Y131" s="73">
        <f ca="1">IF(Y$2=0,0,Y$22*EXP(Y$23/($B131+273)/RGas)*(OFFSET('Composition%'!$B101,0,Y$13)*OFFSET('Composition%'!$B101,0,Y$14)))-IF(Y$2=2,0,OFFSET('Composition%'!$B101,0,Y$17)*OFFSET('Composition%'!$B101,0,Y$18)*(Y$24*EXP(-Y$25/($B131+273)/RGas)))</f>
        <v>1.2333931179962564E-9</v>
      </c>
      <c r="Z131" s="73">
        <f ca="1">IF(Z$2=0,0,Z$22*EXP(Z$23/($B131+273)/RGas)*(OFFSET('Composition%'!$B101,0,Z$13)*OFFSET('Composition%'!$B101,0,Z$14)))-IF(Z$2=2,0,OFFSET('Composition%'!$B101,0,Z$17)*OFFSET('Composition%'!$B101,0,Z$18)*(Z$24*EXP(-Z$25/($B131+273)/RGas)))</f>
        <v>0</v>
      </c>
      <c r="AA131" s="73">
        <f ca="1">IF(AA$2=0,0,AA$22*EXP(AA$23/($B131+273)/RGas)*(OFFSET('Composition%'!$B101,0,AA$13)*OFFSET('Composition%'!$B101,0,AA$14)))-IF(AA$2=2,0,OFFSET('Composition%'!$B101,0,AA$17)*OFFSET('Composition%'!$B101,0,AA$18)*(AA$24*EXP(-AA$25/($B131+273)/RGas)))</f>
        <v>0</v>
      </c>
      <c r="AB131" s="73">
        <f ca="1">IF(AB$2=0,0,AB$22*EXP(AB$23/($B131+273)/RGas)*(OFFSET('Composition%'!$B101,0,AB$13)*OFFSET('Composition%'!$B101,0,AB$14)))-IF(AB$2=2,0,OFFSET('Composition%'!$B101,0,AB$17)*OFFSET('Composition%'!$B101,0,AB$18)*(AB$24*EXP(-AB$25/($B131+273)/RGas)))</f>
        <v>0</v>
      </c>
      <c r="AC131" s="73">
        <f ca="1">IF(AC$2=0,0,AC$22*EXP(AC$23/($B131+273)/RGas)*(OFFSET('Composition%'!$B101,0,AC$13)*OFFSET('Composition%'!$B101,0,AC$14)))-IF(AC$2=2,0,OFFSET('Composition%'!$B101,0,AC$17)*OFFSET('Composition%'!$B101,0,AC$18)*(AC$24*EXP(-AC$25/($B131+273)/RGas)))</f>
        <v>0</v>
      </c>
      <c r="AD131" s="73">
        <f ca="1">IF(AD$2=0,0,AD$22*EXP(AD$23/($B131+273)/RGas)*(OFFSET('Composition%'!$B101,0,AD$13)*OFFSET('Composition%'!$B101,0,AD$14)))-IF(AD$2=2,0,OFFSET('Composition%'!$B101,0,AD$17)*OFFSET('Composition%'!$B101,0,AD$18)*(AD$24*EXP(-AD$25/($B131+273)/RGas)))</f>
        <v>0</v>
      </c>
      <c r="AE131" s="73">
        <f ca="1">IF(AE$2=0,0,AE$22*EXP(AE$23/($B131+273)/RGas)*(OFFSET('Composition%'!$B101,0,AE$13)*OFFSET('Composition%'!$B101,0,AE$14)))-IF(AE$2=2,0,OFFSET('Composition%'!$B101,0,AE$17)*OFFSET('Composition%'!$B101,0,AE$18)*(AE$24*EXP(-AE$25/($B131+273)/RGas)))</f>
        <v>0</v>
      </c>
      <c r="AF131" s="73"/>
      <c r="AG131" s="73">
        <f ca="1">IF(AG$2=0,0,AG$22*EXP(AG$23/($B131+273)/RGas)*(OFFSET('Composition%'!$B101,0,AG$13)*OFFSET('Composition%'!$B101,0,AG$14)))-IF(AG$2=2,0,OFFSET('Composition%'!$B101,0,AG$17)*OFFSET('Composition%'!$B101,0,AG$18)*(AG$24*EXP(-AG$25/($B131+273)/RGas)))</f>
        <v>0</v>
      </c>
      <c r="AH131" s="73">
        <f ca="1">IF(AH$2=0,0,AH$22*EXP(AH$23/($B131+273)/RGas)*(OFFSET('Composition%'!$B101,0,AH$13)*OFFSET('Composition%'!$B101,0,AH$14)))-IF(AH$2=2,0,OFFSET('Composition%'!$B101,0,AH$17)*OFFSET('Composition%'!$B101,0,AH$18)*(AH$24*EXP(-AH$25/($B131+273)/RGas)))</f>
        <v>0</v>
      </c>
      <c r="AI131" s="73">
        <f ca="1">IF(AI$2=0,0,AI$22*EXP(AI$23/($B131+273)/RGas)*(OFFSET('Composition%'!$B101,0,AI$13)*OFFSET('Composition%'!$B101,0,AI$14)))-IF(AI$2=2,0,OFFSET('Composition%'!$B101,0,AI$17)*OFFSET('Composition%'!$B101,0,AI$18)*(AI$24*EXP(-AI$25/($B131+273)/RGas)))</f>
        <v>0</v>
      </c>
      <c r="AJ131" s="73">
        <f ca="1">IF(AJ$2=0,0,AJ$22*EXP(AJ$23/($B131+273)/RGas)*(OFFSET('Composition%'!$B101,0,AJ$13)*OFFSET('Composition%'!$B101,0,AJ$14)))-IF(AJ$2=2,0,OFFSET('Composition%'!$B101,0,AJ$17)*OFFSET('Composition%'!$B101,0,AJ$18)*(AJ$24*EXP(-AJ$25/($B131+273)/RGas)))</f>
        <v>0</v>
      </c>
      <c r="AK131" s="73">
        <f ca="1">IF(AK$2=0,0,AK$22*EXP(AK$23/($B131+273)/RGas)*(OFFSET('Composition%'!$B101,0,AK$13)*OFFSET('Composition%'!$B101,0,AK$14)))-IF(AK$2=2,0,OFFSET('Composition%'!$B101,0,AK$17)*OFFSET('Composition%'!$B101,0,AK$18)*(AK$24*EXP(-AK$25/($B131+273)/RGas)))</f>
        <v>0</v>
      </c>
      <c r="AL131" s="73">
        <f ca="1">IF(AL$2=0,0,AL$22*EXP(AL$23/($B131+273)/RGas)*(OFFSET('Composition%'!$B101,0,AL$13)*OFFSET('Composition%'!$B101,0,AL$14)))-IF(AL$2=2,0,OFFSET('Composition%'!$B101,0,AL$17)*OFFSET('Composition%'!$B101,0,AL$18)*(AL$24*EXP(-AL$25/($B131+273)/RGas)))</f>
        <v>0</v>
      </c>
      <c r="AM131" s="73"/>
      <c r="AN131" s="73">
        <f ca="1">IF(AN$2=0,0,AN$22*EXP(AN$23/($B131+273)/RGas)*(OFFSET('Composition%'!$B101,0,AN$13)*OFFSET('Composition%'!$B101,0,AN$14)))-IF(AN$2=2,0,OFFSET('Composition%'!$B101,0,AN$17)*OFFSET('Composition%'!$B101,0,AN$18)*(AN$24*EXP(-AN$25/($B131+273)/RGas)))</f>
        <v>0</v>
      </c>
      <c r="AO131" s="73">
        <f ca="1">IF(AO$2=0,0,AO$22*EXP(AO$23/($B131+273)/RGas)*(OFFSET('Composition%'!$B101,0,AO$13)*OFFSET('Composition%'!$B101,0,AO$14)))-IF(AO$2=2,0,OFFSET('Composition%'!$B101,0,AO$17)*OFFSET('Composition%'!$B101,0,AO$18)*(AO$24*EXP(-AO$25/($B131+273)/RGas)))</f>
        <v>0</v>
      </c>
      <c r="AP131" s="73">
        <f ca="1">IF(AP$2=0,0,AP$22*EXP(AP$23/($B131+273)/RGas)*(OFFSET('Composition%'!$B101,0,AP$13)*OFFSET('Composition%'!$B101,0,AP$14)))-IF(AP$2=2,0,OFFSET('Composition%'!$B101,0,AP$17)*OFFSET('Composition%'!$B101,0,AP$18)*(AP$24*EXP(-AP$25/($B131+273)/RGas)))</f>
        <v>2.7051163432002535E-12</v>
      </c>
      <c r="AQ131" s="73">
        <f ca="1">IF(AQ$2=0,0,AQ$22*EXP(AQ$23/($B131+273)/RGas)*(OFFSET('Composition%'!$B101,0,AQ$13)*OFFSET('Composition%'!$B101,0,AQ$14)))-IF(AQ$2=2,0,OFFSET('Composition%'!$B101,0,AQ$17)*OFFSET('Composition%'!$B101,0,AQ$18)*(AQ$24*EXP(-AQ$25/($B131+273)/RGas)))</f>
        <v>0</v>
      </c>
      <c r="AR131" s="73">
        <f ca="1">IF(AR$2=0,0,AR$22*EXP(AR$23/($B131+273)/RGas)*(OFFSET('Composition%'!$B101,0,AR$13)*OFFSET('Composition%'!$B101,0,AR$14)))-IF(AR$2=2,0,OFFSET('Composition%'!$B101,0,AR$17)*OFFSET('Composition%'!$B101,0,AR$18)*(AR$24*EXP(-AR$25/($B131+273)/RGas)))</f>
        <v>0</v>
      </c>
      <c r="AS131" s="73"/>
    </row>
    <row r="132" spans="1:45">
      <c r="A132" s="3">
        <f t="shared" si="25"/>
        <v>4.9999999999999902</v>
      </c>
      <c r="B132" s="60">
        <f ca="1">'Composition%'!B102</f>
        <v>414.63204236576371</v>
      </c>
      <c r="C132">
        <f t="shared" si="24"/>
        <v>30</v>
      </c>
      <c r="D132" s="4" t="e">
        <f ca="1">('Composition%'!BV102*ReactionRateK1!C132)^3</f>
        <v>#DIV/0!</v>
      </c>
      <c r="E132" s="4"/>
      <c r="F132" s="73">
        <f ca="1">IF(F$2=0,0,F$22*EXP(F$23/($B132+273)/RGas)*(OFFSET('Composition%'!$B102,0,F$13)*OFFSET('Composition%'!$B102,0,F$14)))-IF(F$2=2,0,OFFSET('Composition%'!$B102,0,F$17)*OFFSET('Composition%'!$B102,0,F$18)*(F$24*EXP(-F$25/($B132+273)/RGas)))</f>
        <v>1.5433047910318018E-3</v>
      </c>
      <c r="G132" s="73">
        <f ca="1">IF(G$2=0,0,G$22*EXP(G$23/($B132+273)/RGas)*(OFFSET('Composition%'!$B102,0,G$13)*OFFSET('Composition%'!$B102,0,G$14)))-IF(G$2=2,0,OFFSET('Composition%'!$B102,0,G$17)*OFFSET('Composition%'!$B102,0,G$18)*(G$24*EXP(-G$25/($B132+273)/RGas)))</f>
        <v>6.249256414065439E-4</v>
      </c>
      <c r="H132" s="73">
        <f ca="1">IF(H$2=0,0,H$22*EXP(H$23/($B132+273)/RGas)*(OFFSET('Composition%'!$B102,0,H$13)*OFFSET('Composition%'!$B102,0,H$14)))-IF(H$2=2,0,OFFSET('Composition%'!$B102,0,H$17)*OFFSET('Composition%'!$B102,0,H$18)*(H$24*EXP(-H$25/($B132+273)/RGas)))</f>
        <v>-2.0462977685895821E-6</v>
      </c>
      <c r="I132" s="73">
        <f ca="1">IF(I$2=0,0,I$22*EXP(I$23/($B132+273)/RGas)*(OFFSET('Composition%'!$B102,0,I$13)*OFFSET('Composition%'!$B102,0,I$14)))-IF(I$2=2,0,OFFSET('Composition%'!$B102,0,I$17)*OFFSET('Composition%'!$B102,0,I$18)*(I$24*EXP(-I$25/($B132+273)/RGas)))</f>
        <v>1.0553569611739324E-6</v>
      </c>
      <c r="J132" s="73"/>
      <c r="K132" s="73">
        <f ca="1">IF(K$2=0,0,K$22*EXP(K$23/($B132+273)/RGas)*(OFFSET('Composition%'!$B102,0,K$13)*OFFSET('Composition%'!$B102,0,K$14)))-IF(K$2=2,0,OFFSET('Composition%'!$B102,0,K$17)*OFFSET('Composition%'!$B102,0,K$18)*(K$24*EXP(-K$25/($B132+273)/RGas)))</f>
        <v>5.1995179259313323E-3</v>
      </c>
      <c r="L132" s="73">
        <f ca="1">IF(L$2=0,0,L$22*EXP(L$23/($B132+273)/RGas)*(OFFSET('Composition%'!$B102,0,L$13)*OFFSET('Composition%'!$B102,0,L$14)))-IF(L$2=2,0,OFFSET('Composition%'!$B102,0,L$17)*OFFSET('Composition%'!$B102,0,L$18)*(L$24*EXP(-L$25/($B132+273)/RGas)))</f>
        <v>-1.3102190823439724E-3</v>
      </c>
      <c r="M132" s="73">
        <f ca="1">IF(M$2=0,0,M$22*EXP(M$23/($B132+273)/RGas)*(OFFSET('Composition%'!$B102,0,M$13)*OFFSET('Composition%'!$B102,0,M$14)))-IF(M$2=2,0,OFFSET('Composition%'!$B102,0,M$17)*OFFSET('Composition%'!$B102,0,M$18)*(M$24*EXP(-M$25/($B132+273)/RGas)))</f>
        <v>0</v>
      </c>
      <c r="N132" s="179"/>
      <c r="O132" s="73">
        <f ca="1">IF(O$2=0,0,O$22*EXP(O$23/($B132+273)/RGas)*(OFFSET('Composition%'!$B102,0,O$13)*OFFSET('Composition%'!$B102,0,O$14)))-IF(O$2=2,0,OFFSET('Composition%'!$B102,0,O$17)*OFFSET('Composition%'!$B102,0,O$18)*(O$24*EXP(-O$25/($B132+273)/RGas)))</f>
        <v>0</v>
      </c>
      <c r="P132" s="73">
        <f ca="1">IF(P$2=0,0,P$22*EXP(P$23/($B132+273)/RGas)*(OFFSET('Composition%'!$B102,0,P$13)*OFFSET('Composition%'!$B102,0,P$14)))-IF(P$2=2,0,OFFSET('Composition%'!$B102,0,P$17)*OFFSET('Composition%'!$B102,0,P$18)*(P$24*EXP(-P$25/($B132+273)/RGas)))</f>
        <v>8.2066082288299678E-3</v>
      </c>
      <c r="Q132" s="73">
        <f ca="1">IF(Q$2=0,0,Q$22*EXP(Q$23/($B132+273)/RGas)*(OFFSET('Composition%'!$B102,0,Q$13)*OFFSET('Composition%'!$B102,0,Q$14)))-IF(Q$2=2,0,OFFSET('Composition%'!$B102,0,Q$17)*OFFSET('Composition%'!$B102,0,Q$18)*(Q$24*EXP(-Q$25/($B132+273)/RGas)))</f>
        <v>1.0553158802108956E-4</v>
      </c>
      <c r="R132" s="73">
        <f ca="1">IF(R$2=0,0,R$22*EXP(R$23/($B132+273)/RGas)*(OFFSET('Composition%'!$B102,0,R$13)*OFFSET('Composition%'!$B102,0,R$14)))-IF(R$2=2,0,OFFSET('Composition%'!$B102,0,R$17)*OFFSET('Composition%'!$B102,0,R$18)*(R$24*EXP(-R$25/($B132+273)/RGas)))</f>
        <v>3.8924603956573469E-5</v>
      </c>
      <c r="S132" s="73"/>
      <c r="T132" s="73">
        <f ca="1">IF(T$2=0,0,T$22*EXP(T$23/($B132+273)/RGas)*(OFFSET('Composition%'!$B102,0,T$13)*OFFSET('Composition%'!$B102,0,T$14)))-IF(T$2=2,0,OFFSET('Composition%'!$B102,0,T$17)*OFFSET('Composition%'!$B102,0,T$18)*(T$24*EXP(-T$25/($B132+273)/RGas)))</f>
        <v>2.9791676690527841E-5</v>
      </c>
      <c r="U132" s="73">
        <f ca="1">IF(U$2=0,0,U$22*EXP(U$23/($B132+273)/RGas)*(OFFSET('Composition%'!$B102,0,U$13)*OFFSET('Composition%'!$B102,0,U$14)))-IF(U$2=2,0,OFFSET('Composition%'!$B102,0,U$17)*OFFSET('Composition%'!$B102,0,U$18)*(U$24*EXP(-U$25/($B132+273)/RGas)))</f>
        <v>1.1503613753098512E-7</v>
      </c>
      <c r="V132" s="73">
        <f ca="1">IF(V$2=0,0,V$22*EXP(V$23/($B132+273)/RGas)*(OFFSET('Composition%'!$B102,0,V$13)*OFFSET('Composition%'!$B102,0,V$14)))-IF(V$2=2,0,OFFSET('Composition%'!$B102,0,V$17)*OFFSET('Composition%'!$B102,0,V$18)*(V$24*EXP(-V$25/($B132+273)/RGas)))</f>
        <v>0</v>
      </c>
      <c r="W132" s="73">
        <f ca="1">IF(W$2=0,0,W$22*EXP(W$23/($B132+273)/RGas)*(OFFSET('Composition%'!$B102,0,W$13)*OFFSET('Composition%'!$B102,0,W$14)))-IF(W$2=2,0,OFFSET('Composition%'!$B102,0,W$17)*OFFSET('Composition%'!$B102,0,W$18)*(W$24*EXP(-W$25/($B132+273)/RGas)))</f>
        <v>0</v>
      </c>
      <c r="X132" s="73">
        <f ca="1">IF(X$2=0,0,X$22*EXP(X$23/($B132+273)/RGas)*(OFFSET('Composition%'!$B102,0,X$13)*OFFSET('Composition%'!$B102,0,X$14)))-IF(X$2=2,0,OFFSET('Composition%'!$B102,0,X$17)*OFFSET('Composition%'!$B102,0,X$18)*(X$24*EXP(-X$25/($B132+273)/RGas)))</f>
        <v>2.4918798658549089E-8</v>
      </c>
      <c r="Y132" s="73">
        <f ca="1">IF(Y$2=0,0,Y$22*EXP(Y$23/($B132+273)/RGas)*(OFFSET('Composition%'!$B102,0,Y$13)*OFFSET('Composition%'!$B102,0,Y$14)))-IF(Y$2=2,0,OFFSET('Composition%'!$B102,0,Y$17)*OFFSET('Composition%'!$B102,0,Y$18)*(Y$24*EXP(-Y$25/($B132+273)/RGas)))</f>
        <v>1.2333332275167848E-9</v>
      </c>
      <c r="Z132" s="73">
        <f ca="1">IF(Z$2=0,0,Z$22*EXP(Z$23/($B132+273)/RGas)*(OFFSET('Composition%'!$B102,0,Z$13)*OFFSET('Composition%'!$B102,0,Z$14)))-IF(Z$2=2,0,OFFSET('Composition%'!$B102,0,Z$17)*OFFSET('Composition%'!$B102,0,Z$18)*(Z$24*EXP(-Z$25/($B132+273)/RGas)))</f>
        <v>0</v>
      </c>
      <c r="AA132" s="73">
        <f ca="1">IF(AA$2=0,0,AA$22*EXP(AA$23/($B132+273)/RGas)*(OFFSET('Composition%'!$B102,0,AA$13)*OFFSET('Composition%'!$B102,0,AA$14)))-IF(AA$2=2,0,OFFSET('Composition%'!$B102,0,AA$17)*OFFSET('Composition%'!$B102,0,AA$18)*(AA$24*EXP(-AA$25/($B132+273)/RGas)))</f>
        <v>0</v>
      </c>
      <c r="AB132" s="73">
        <f ca="1">IF(AB$2=0,0,AB$22*EXP(AB$23/($B132+273)/RGas)*(OFFSET('Composition%'!$B102,0,AB$13)*OFFSET('Composition%'!$B102,0,AB$14)))-IF(AB$2=2,0,OFFSET('Composition%'!$B102,0,AB$17)*OFFSET('Composition%'!$B102,0,AB$18)*(AB$24*EXP(-AB$25/($B132+273)/RGas)))</f>
        <v>0</v>
      </c>
      <c r="AC132" s="73">
        <f ca="1">IF(AC$2=0,0,AC$22*EXP(AC$23/($B132+273)/RGas)*(OFFSET('Composition%'!$B102,0,AC$13)*OFFSET('Composition%'!$B102,0,AC$14)))-IF(AC$2=2,0,OFFSET('Composition%'!$B102,0,AC$17)*OFFSET('Composition%'!$B102,0,AC$18)*(AC$24*EXP(-AC$25/($B132+273)/RGas)))</f>
        <v>0</v>
      </c>
      <c r="AD132" s="73">
        <f ca="1">IF(AD$2=0,0,AD$22*EXP(AD$23/($B132+273)/RGas)*(OFFSET('Composition%'!$B102,0,AD$13)*OFFSET('Composition%'!$B102,0,AD$14)))-IF(AD$2=2,0,OFFSET('Composition%'!$B102,0,AD$17)*OFFSET('Composition%'!$B102,0,AD$18)*(AD$24*EXP(-AD$25/($B132+273)/RGas)))</f>
        <v>0</v>
      </c>
      <c r="AE132" s="73">
        <f ca="1">IF(AE$2=0,0,AE$22*EXP(AE$23/($B132+273)/RGas)*(OFFSET('Composition%'!$B102,0,AE$13)*OFFSET('Composition%'!$B102,0,AE$14)))-IF(AE$2=2,0,OFFSET('Composition%'!$B102,0,AE$17)*OFFSET('Composition%'!$B102,0,AE$18)*(AE$24*EXP(-AE$25/($B132+273)/RGas)))</f>
        <v>0</v>
      </c>
      <c r="AF132" s="73"/>
      <c r="AG132" s="73">
        <f ca="1">IF(AG$2=0,0,AG$22*EXP(AG$23/($B132+273)/RGas)*(OFFSET('Composition%'!$B102,0,AG$13)*OFFSET('Composition%'!$B102,0,AG$14)))-IF(AG$2=2,0,OFFSET('Composition%'!$B102,0,AG$17)*OFFSET('Composition%'!$B102,0,AG$18)*(AG$24*EXP(-AG$25/($B132+273)/RGas)))</f>
        <v>0</v>
      </c>
      <c r="AH132" s="73">
        <f ca="1">IF(AH$2=0,0,AH$22*EXP(AH$23/($B132+273)/RGas)*(OFFSET('Composition%'!$B102,0,AH$13)*OFFSET('Composition%'!$B102,0,AH$14)))-IF(AH$2=2,0,OFFSET('Composition%'!$B102,0,AH$17)*OFFSET('Composition%'!$B102,0,AH$18)*(AH$24*EXP(-AH$25/($B132+273)/RGas)))</f>
        <v>0</v>
      </c>
      <c r="AI132" s="73">
        <f ca="1">IF(AI$2=0,0,AI$22*EXP(AI$23/($B132+273)/RGas)*(OFFSET('Composition%'!$B102,0,AI$13)*OFFSET('Composition%'!$B102,0,AI$14)))-IF(AI$2=2,0,OFFSET('Composition%'!$B102,0,AI$17)*OFFSET('Composition%'!$B102,0,AI$18)*(AI$24*EXP(-AI$25/($B132+273)/RGas)))</f>
        <v>0</v>
      </c>
      <c r="AJ132" s="73">
        <f ca="1">IF(AJ$2=0,0,AJ$22*EXP(AJ$23/($B132+273)/RGas)*(OFFSET('Composition%'!$B102,0,AJ$13)*OFFSET('Composition%'!$B102,0,AJ$14)))-IF(AJ$2=2,0,OFFSET('Composition%'!$B102,0,AJ$17)*OFFSET('Composition%'!$B102,0,AJ$18)*(AJ$24*EXP(-AJ$25/($B132+273)/RGas)))</f>
        <v>0</v>
      </c>
      <c r="AK132" s="73">
        <f ca="1">IF(AK$2=0,0,AK$22*EXP(AK$23/($B132+273)/RGas)*(OFFSET('Composition%'!$B102,0,AK$13)*OFFSET('Composition%'!$B102,0,AK$14)))-IF(AK$2=2,0,OFFSET('Composition%'!$B102,0,AK$17)*OFFSET('Composition%'!$B102,0,AK$18)*(AK$24*EXP(-AK$25/($B132+273)/RGas)))</f>
        <v>0</v>
      </c>
      <c r="AL132" s="73">
        <f ca="1">IF(AL$2=0,0,AL$22*EXP(AL$23/($B132+273)/RGas)*(OFFSET('Composition%'!$B102,0,AL$13)*OFFSET('Composition%'!$B102,0,AL$14)))-IF(AL$2=2,0,OFFSET('Composition%'!$B102,0,AL$17)*OFFSET('Composition%'!$B102,0,AL$18)*(AL$24*EXP(-AL$25/($B132+273)/RGas)))</f>
        <v>0</v>
      </c>
      <c r="AM132" s="73"/>
      <c r="AN132" s="73">
        <f ca="1">IF(AN$2=0,0,AN$22*EXP(AN$23/($B132+273)/RGas)*(OFFSET('Composition%'!$B102,0,AN$13)*OFFSET('Composition%'!$B102,0,AN$14)))-IF(AN$2=2,0,OFFSET('Composition%'!$B102,0,AN$17)*OFFSET('Composition%'!$B102,0,AN$18)*(AN$24*EXP(-AN$25/($B132+273)/RGas)))</f>
        <v>0</v>
      </c>
      <c r="AO132" s="73">
        <f ca="1">IF(AO$2=0,0,AO$22*EXP(AO$23/($B132+273)/RGas)*(OFFSET('Composition%'!$B102,0,AO$13)*OFFSET('Composition%'!$B102,0,AO$14)))-IF(AO$2=2,0,OFFSET('Composition%'!$B102,0,AO$17)*OFFSET('Composition%'!$B102,0,AO$18)*(AO$24*EXP(-AO$25/($B132+273)/RGas)))</f>
        <v>0</v>
      </c>
      <c r="AP132" s="73">
        <f ca="1">IF(AP$2=0,0,AP$22*EXP(AP$23/($B132+273)/RGas)*(OFFSET('Composition%'!$B102,0,AP$13)*OFFSET('Composition%'!$B102,0,AP$14)))-IF(AP$2=2,0,OFFSET('Composition%'!$B102,0,AP$17)*OFFSET('Composition%'!$B102,0,AP$18)*(AP$24*EXP(-AP$25/($B132+273)/RGas)))</f>
        <v>2.7051215836846971E-12</v>
      </c>
      <c r="AQ132" s="73">
        <f ca="1">IF(AQ$2=0,0,AQ$22*EXP(AQ$23/($B132+273)/RGas)*(OFFSET('Composition%'!$B102,0,AQ$13)*OFFSET('Composition%'!$B102,0,AQ$14)))-IF(AQ$2=2,0,OFFSET('Composition%'!$B102,0,AQ$17)*OFFSET('Composition%'!$B102,0,AQ$18)*(AQ$24*EXP(-AQ$25/($B132+273)/RGas)))</f>
        <v>0</v>
      </c>
      <c r="AR132" s="73">
        <f ca="1">IF(AR$2=0,0,AR$22*EXP(AR$23/($B132+273)/RGas)*(OFFSET('Composition%'!$B102,0,AR$13)*OFFSET('Composition%'!$B102,0,AR$14)))-IF(AR$2=2,0,OFFSET('Composition%'!$B102,0,AR$17)*OFFSET('Composition%'!$B102,0,AR$18)*(AR$24*EXP(-AR$25/($B132+273)/RGas)))</f>
        <v>0</v>
      </c>
      <c r="AS132" s="73"/>
    </row>
    <row r="133" spans="1:45">
      <c r="A133" s="3">
        <f t="shared" si="25"/>
        <v>5.0499999999999901</v>
      </c>
      <c r="B133" s="60">
        <f ca="1">'Composition%'!B103</f>
        <v>414.63924375545378</v>
      </c>
      <c r="C133">
        <f t="shared" si="24"/>
        <v>30</v>
      </c>
      <c r="D133" s="4" t="e">
        <f ca="1">('Composition%'!BV103*ReactionRateK1!C133)^3</f>
        <v>#DIV/0!</v>
      </c>
      <c r="E133" s="4"/>
      <c r="F133" s="73">
        <f ca="1">IF(F$2=0,0,F$22*EXP(F$23/($B133+273)/RGas)*(OFFSET('Composition%'!$B103,0,F$13)*OFFSET('Composition%'!$B103,0,F$14)))-IF(F$2=2,0,OFFSET('Composition%'!$B103,0,F$17)*OFFSET('Composition%'!$B103,0,F$18)*(F$24*EXP(-F$25/($B133+273)/RGas)))</f>
        <v>1.5219049596661446E-3</v>
      </c>
      <c r="G133" s="73">
        <f ca="1">IF(G$2=0,0,G$22*EXP(G$23/($B133+273)/RGas)*(OFFSET('Composition%'!$B103,0,G$13)*OFFSET('Composition%'!$B103,0,G$14)))-IF(G$2=2,0,OFFSET('Composition%'!$B103,0,G$17)*OFFSET('Composition%'!$B103,0,G$18)*(G$24*EXP(-G$25/($B133+273)/RGas)))</f>
        <v>6.1660247854831486E-4</v>
      </c>
      <c r="H133" s="73">
        <f ca="1">IF(H$2=0,0,H$22*EXP(H$23/($B133+273)/RGas)*(OFFSET('Composition%'!$B103,0,H$13)*OFFSET('Composition%'!$B103,0,H$14)))-IF(H$2=2,0,OFFSET('Composition%'!$B103,0,H$17)*OFFSET('Composition%'!$B103,0,H$18)*(H$24*EXP(-H$25/($B133+273)/RGas)))</f>
        <v>-2.0285902067918096E-6</v>
      </c>
      <c r="I133" s="73">
        <f ca="1">IF(I$2=0,0,I$22*EXP(I$23/($B133+273)/RGas)*(OFFSET('Composition%'!$B103,0,I$13)*OFFSET('Composition%'!$B103,0,I$14)))-IF(I$2=2,0,OFFSET('Composition%'!$B103,0,I$17)*OFFSET('Composition%'!$B103,0,I$18)*(I$24*EXP(-I$25/($B133+273)/RGas)))</f>
        <v>9.8802080387035587E-7</v>
      </c>
      <c r="J133" s="73"/>
      <c r="K133" s="73">
        <f ca="1">IF(K$2=0,0,K$22*EXP(K$23/($B133+273)/RGas)*(OFFSET('Composition%'!$B103,0,K$13)*OFFSET('Composition%'!$B103,0,K$14)))-IF(K$2=2,0,OFFSET('Composition%'!$B103,0,K$17)*OFFSET('Composition%'!$B103,0,K$18)*(K$24*EXP(-K$25/($B133+273)/RGas)))</f>
        <v>5.065626741445374E-3</v>
      </c>
      <c r="L133" s="73">
        <f ca="1">IF(L$2=0,0,L$22*EXP(L$23/($B133+273)/RGas)*(OFFSET('Composition%'!$B103,0,L$13)*OFFSET('Composition%'!$B103,0,L$14)))-IF(L$2=2,0,OFFSET('Composition%'!$B103,0,L$17)*OFFSET('Composition%'!$B103,0,L$18)*(L$24*EXP(-L$25/($B133+273)/RGas)))</f>
        <v>-1.2934675417068282E-3</v>
      </c>
      <c r="M133" s="73">
        <f ca="1">IF(M$2=0,0,M$22*EXP(M$23/($B133+273)/RGas)*(OFFSET('Composition%'!$B103,0,M$13)*OFFSET('Composition%'!$B103,0,M$14)))-IF(M$2=2,0,OFFSET('Composition%'!$B103,0,M$17)*OFFSET('Composition%'!$B103,0,M$18)*(M$24*EXP(-M$25/($B133+273)/RGas)))</f>
        <v>0</v>
      </c>
      <c r="N133" s="179"/>
      <c r="O133" s="73">
        <f ca="1">IF(O$2=0,0,O$22*EXP(O$23/($B133+273)/RGas)*(OFFSET('Composition%'!$B103,0,O$13)*OFFSET('Composition%'!$B103,0,O$14)))-IF(O$2=2,0,OFFSET('Composition%'!$B103,0,O$17)*OFFSET('Composition%'!$B103,0,O$18)*(O$24*EXP(-O$25/($B133+273)/RGas)))</f>
        <v>0</v>
      </c>
      <c r="P133" s="73">
        <f ca="1">IF(P$2=0,0,P$22*EXP(P$23/($B133+273)/RGas)*(OFFSET('Composition%'!$B103,0,P$13)*OFFSET('Composition%'!$B103,0,P$14)))-IF(P$2=2,0,OFFSET('Composition%'!$B103,0,P$17)*OFFSET('Composition%'!$B103,0,P$18)*(P$24*EXP(-P$25/($B133+273)/RGas)))</f>
        <v>8.135492846261588E-3</v>
      </c>
      <c r="Q133" s="73">
        <f ca="1">IF(Q$2=0,0,Q$22*EXP(Q$23/($B133+273)/RGas)*(OFFSET('Composition%'!$B103,0,Q$13)*OFFSET('Composition%'!$B103,0,Q$14)))-IF(Q$2=2,0,OFFSET('Composition%'!$B103,0,Q$17)*OFFSET('Composition%'!$B103,0,Q$18)*(Q$24*EXP(-Q$25/($B133+273)/RGas)))</f>
        <v>1.0613566686939678E-4</v>
      </c>
      <c r="R133" s="73">
        <f ca="1">IF(R$2=0,0,R$22*EXP(R$23/($B133+273)/RGas)*(OFFSET('Composition%'!$B103,0,R$13)*OFFSET('Composition%'!$B103,0,R$14)))-IF(R$2=2,0,OFFSET('Composition%'!$B103,0,R$17)*OFFSET('Composition%'!$B103,0,R$18)*(R$24*EXP(-R$25/($B133+273)/RGas)))</f>
        <v>3.9514334123884262E-5</v>
      </c>
      <c r="S133" s="73"/>
      <c r="T133" s="73">
        <f ca="1">IF(T$2=0,0,T$22*EXP(T$23/($B133+273)/RGas)*(OFFSET('Composition%'!$B103,0,T$13)*OFFSET('Composition%'!$B103,0,T$14)))-IF(T$2=2,0,OFFSET('Composition%'!$B103,0,T$17)*OFFSET('Composition%'!$B103,0,T$18)*(T$24*EXP(-T$25/($B133+273)/RGas)))</f>
        <v>2.7834272111337882E-5</v>
      </c>
      <c r="U133" s="73">
        <f ca="1">IF(U$2=0,0,U$22*EXP(U$23/($B133+273)/RGas)*(OFFSET('Composition%'!$B103,0,U$13)*OFFSET('Composition%'!$B103,0,U$14)))-IF(U$2=2,0,OFFSET('Composition%'!$B103,0,U$17)*OFFSET('Composition%'!$B103,0,U$18)*(U$24*EXP(-U$25/($B133+273)/RGas)))</f>
        <v>1.0327250346208236E-7</v>
      </c>
      <c r="V133" s="73">
        <f ca="1">IF(V$2=0,0,V$22*EXP(V$23/($B133+273)/RGas)*(OFFSET('Composition%'!$B103,0,V$13)*OFFSET('Composition%'!$B103,0,V$14)))-IF(V$2=2,0,OFFSET('Composition%'!$B103,0,V$17)*OFFSET('Composition%'!$B103,0,V$18)*(V$24*EXP(-V$25/($B133+273)/RGas)))</f>
        <v>0</v>
      </c>
      <c r="W133" s="73">
        <f ca="1">IF(W$2=0,0,W$22*EXP(W$23/($B133+273)/RGas)*(OFFSET('Composition%'!$B103,0,W$13)*OFFSET('Composition%'!$B103,0,W$14)))-IF(W$2=2,0,OFFSET('Composition%'!$B103,0,W$17)*OFFSET('Composition%'!$B103,0,W$18)*(W$24*EXP(-W$25/($B133+273)/RGas)))</f>
        <v>0</v>
      </c>
      <c r="X133" s="73">
        <f ca="1">IF(X$2=0,0,X$22*EXP(X$23/($B133+273)/RGas)*(OFFSET('Composition%'!$B103,0,X$13)*OFFSET('Composition%'!$B103,0,X$14)))-IF(X$2=2,0,OFFSET('Composition%'!$B103,0,X$17)*OFFSET('Composition%'!$B103,0,X$18)*(X$24*EXP(-X$25/($B133+273)/RGas)))</f>
        <v>2.4917668867138623E-8</v>
      </c>
      <c r="Y133" s="73">
        <f ca="1">IF(Y$2=0,0,Y$22*EXP(Y$23/($B133+273)/RGas)*(OFFSET('Composition%'!$B103,0,Y$13)*OFFSET('Composition%'!$B103,0,Y$14)))-IF(Y$2=2,0,OFFSET('Composition%'!$B103,0,Y$17)*OFFSET('Composition%'!$B103,0,Y$18)*(Y$24*EXP(-Y$25/($B133+273)/RGas)))</f>
        <v>1.2332773095206655E-9</v>
      </c>
      <c r="Z133" s="73">
        <f ca="1">IF(Z$2=0,0,Z$22*EXP(Z$23/($B133+273)/RGas)*(OFFSET('Composition%'!$B103,0,Z$13)*OFFSET('Composition%'!$B103,0,Z$14)))-IF(Z$2=2,0,OFFSET('Composition%'!$B103,0,Z$17)*OFFSET('Composition%'!$B103,0,Z$18)*(Z$24*EXP(-Z$25/($B133+273)/RGas)))</f>
        <v>0</v>
      </c>
      <c r="AA133" s="73">
        <f ca="1">IF(AA$2=0,0,AA$22*EXP(AA$23/($B133+273)/RGas)*(OFFSET('Composition%'!$B103,0,AA$13)*OFFSET('Composition%'!$B103,0,AA$14)))-IF(AA$2=2,0,OFFSET('Composition%'!$B103,0,AA$17)*OFFSET('Composition%'!$B103,0,AA$18)*(AA$24*EXP(-AA$25/($B133+273)/RGas)))</f>
        <v>0</v>
      </c>
      <c r="AB133" s="73">
        <f ca="1">IF(AB$2=0,0,AB$22*EXP(AB$23/($B133+273)/RGas)*(OFFSET('Composition%'!$B103,0,AB$13)*OFFSET('Composition%'!$B103,0,AB$14)))-IF(AB$2=2,0,OFFSET('Composition%'!$B103,0,AB$17)*OFFSET('Composition%'!$B103,0,AB$18)*(AB$24*EXP(-AB$25/($B133+273)/RGas)))</f>
        <v>0</v>
      </c>
      <c r="AC133" s="73">
        <f ca="1">IF(AC$2=0,0,AC$22*EXP(AC$23/($B133+273)/RGas)*(OFFSET('Composition%'!$B103,0,AC$13)*OFFSET('Composition%'!$B103,0,AC$14)))-IF(AC$2=2,0,OFFSET('Composition%'!$B103,0,AC$17)*OFFSET('Composition%'!$B103,0,AC$18)*(AC$24*EXP(-AC$25/($B133+273)/RGas)))</f>
        <v>0</v>
      </c>
      <c r="AD133" s="73">
        <f ca="1">IF(AD$2=0,0,AD$22*EXP(AD$23/($B133+273)/RGas)*(OFFSET('Composition%'!$B103,0,AD$13)*OFFSET('Composition%'!$B103,0,AD$14)))-IF(AD$2=2,0,OFFSET('Composition%'!$B103,0,AD$17)*OFFSET('Composition%'!$B103,0,AD$18)*(AD$24*EXP(-AD$25/($B133+273)/RGas)))</f>
        <v>0</v>
      </c>
      <c r="AE133" s="73">
        <f ca="1">IF(AE$2=0,0,AE$22*EXP(AE$23/($B133+273)/RGas)*(OFFSET('Composition%'!$B103,0,AE$13)*OFFSET('Composition%'!$B103,0,AE$14)))-IF(AE$2=2,0,OFFSET('Composition%'!$B103,0,AE$17)*OFFSET('Composition%'!$B103,0,AE$18)*(AE$24*EXP(-AE$25/($B133+273)/RGas)))</f>
        <v>0</v>
      </c>
      <c r="AF133" s="73"/>
      <c r="AG133" s="73">
        <f ca="1">IF(AG$2=0,0,AG$22*EXP(AG$23/($B133+273)/RGas)*(OFFSET('Composition%'!$B103,0,AG$13)*OFFSET('Composition%'!$B103,0,AG$14)))-IF(AG$2=2,0,OFFSET('Composition%'!$B103,0,AG$17)*OFFSET('Composition%'!$B103,0,AG$18)*(AG$24*EXP(-AG$25/($B133+273)/RGas)))</f>
        <v>0</v>
      </c>
      <c r="AH133" s="73">
        <f ca="1">IF(AH$2=0,0,AH$22*EXP(AH$23/($B133+273)/RGas)*(OFFSET('Composition%'!$B103,0,AH$13)*OFFSET('Composition%'!$B103,0,AH$14)))-IF(AH$2=2,0,OFFSET('Composition%'!$B103,0,AH$17)*OFFSET('Composition%'!$B103,0,AH$18)*(AH$24*EXP(-AH$25/($B133+273)/RGas)))</f>
        <v>0</v>
      </c>
      <c r="AI133" s="73">
        <f ca="1">IF(AI$2=0,0,AI$22*EXP(AI$23/($B133+273)/RGas)*(OFFSET('Composition%'!$B103,0,AI$13)*OFFSET('Composition%'!$B103,0,AI$14)))-IF(AI$2=2,0,OFFSET('Composition%'!$B103,0,AI$17)*OFFSET('Composition%'!$B103,0,AI$18)*(AI$24*EXP(-AI$25/($B133+273)/RGas)))</f>
        <v>0</v>
      </c>
      <c r="AJ133" s="73">
        <f ca="1">IF(AJ$2=0,0,AJ$22*EXP(AJ$23/($B133+273)/RGas)*(OFFSET('Composition%'!$B103,0,AJ$13)*OFFSET('Composition%'!$B103,0,AJ$14)))-IF(AJ$2=2,0,OFFSET('Composition%'!$B103,0,AJ$17)*OFFSET('Composition%'!$B103,0,AJ$18)*(AJ$24*EXP(-AJ$25/($B133+273)/RGas)))</f>
        <v>0</v>
      </c>
      <c r="AK133" s="73">
        <f ca="1">IF(AK$2=0,0,AK$22*EXP(AK$23/($B133+273)/RGas)*(OFFSET('Composition%'!$B103,0,AK$13)*OFFSET('Composition%'!$B103,0,AK$14)))-IF(AK$2=2,0,OFFSET('Composition%'!$B103,0,AK$17)*OFFSET('Composition%'!$B103,0,AK$18)*(AK$24*EXP(-AK$25/($B133+273)/RGas)))</f>
        <v>0</v>
      </c>
      <c r="AL133" s="73">
        <f ca="1">IF(AL$2=0,0,AL$22*EXP(AL$23/($B133+273)/RGas)*(OFFSET('Composition%'!$B103,0,AL$13)*OFFSET('Composition%'!$B103,0,AL$14)))-IF(AL$2=2,0,OFFSET('Composition%'!$B103,0,AL$17)*OFFSET('Composition%'!$B103,0,AL$18)*(AL$24*EXP(-AL$25/($B133+273)/RGas)))</f>
        <v>0</v>
      </c>
      <c r="AM133" s="73"/>
      <c r="AN133" s="73">
        <f ca="1">IF(AN$2=0,0,AN$22*EXP(AN$23/($B133+273)/RGas)*(OFFSET('Composition%'!$B103,0,AN$13)*OFFSET('Composition%'!$B103,0,AN$14)))-IF(AN$2=2,0,OFFSET('Composition%'!$B103,0,AN$17)*OFFSET('Composition%'!$B103,0,AN$18)*(AN$24*EXP(-AN$25/($B133+273)/RGas)))</f>
        <v>0</v>
      </c>
      <c r="AO133" s="73">
        <f ca="1">IF(AO$2=0,0,AO$22*EXP(AO$23/($B133+273)/RGas)*(OFFSET('Composition%'!$B103,0,AO$13)*OFFSET('Composition%'!$B103,0,AO$14)))-IF(AO$2=2,0,OFFSET('Composition%'!$B103,0,AO$17)*OFFSET('Composition%'!$B103,0,AO$18)*(AO$24*EXP(-AO$25/($B133+273)/RGas)))</f>
        <v>0</v>
      </c>
      <c r="AP133" s="73">
        <f ca="1">IF(AP$2=0,0,AP$22*EXP(AP$23/($B133+273)/RGas)*(OFFSET('Composition%'!$B103,0,AP$13)*OFFSET('Composition%'!$B103,0,AP$14)))-IF(AP$2=2,0,OFFSET('Composition%'!$B103,0,AP$17)*OFFSET('Composition%'!$B103,0,AP$18)*(AP$24*EXP(-AP$25/($B133+273)/RGas)))</f>
        <v>2.7051262763240949E-12</v>
      </c>
      <c r="AQ133" s="73">
        <f ca="1">IF(AQ$2=0,0,AQ$22*EXP(AQ$23/($B133+273)/RGas)*(OFFSET('Composition%'!$B103,0,AQ$13)*OFFSET('Composition%'!$B103,0,AQ$14)))-IF(AQ$2=2,0,OFFSET('Composition%'!$B103,0,AQ$17)*OFFSET('Composition%'!$B103,0,AQ$18)*(AQ$24*EXP(-AQ$25/($B133+273)/RGas)))</f>
        <v>0</v>
      </c>
      <c r="AR133" s="73">
        <f ca="1">IF(AR$2=0,0,AR$22*EXP(AR$23/($B133+273)/RGas)*(OFFSET('Composition%'!$B103,0,AR$13)*OFFSET('Composition%'!$B103,0,AR$14)))-IF(AR$2=2,0,OFFSET('Composition%'!$B103,0,AR$17)*OFFSET('Composition%'!$B103,0,AR$18)*(AR$24*EXP(-AR$25/($B133+273)/RGas)))</f>
        <v>0</v>
      </c>
      <c r="AS133" s="73"/>
    </row>
    <row r="134" spans="1:45">
      <c r="A134" s="3">
        <f t="shared" si="25"/>
        <v>5.0999999999999899</v>
      </c>
      <c r="B134" s="60">
        <f ca="1">'Composition%'!B104</f>
        <v>414.64640169974444</v>
      </c>
      <c r="C134">
        <f t="shared" si="24"/>
        <v>30</v>
      </c>
      <c r="D134" s="4" t="e">
        <f ca="1">('Composition%'!BV104*ReactionRateK1!C134)^3</f>
        <v>#DIV/0!</v>
      </c>
      <c r="E134" s="4"/>
      <c r="F134" s="73">
        <f ca="1">IF(F$2=0,0,F$22*EXP(F$23/($B134+273)/RGas)*(OFFSET('Composition%'!$B104,0,F$13)*OFFSET('Composition%'!$B104,0,F$14)))-IF(F$2=2,0,OFFSET('Composition%'!$B104,0,F$17)*OFFSET('Composition%'!$B104,0,F$18)*(F$24*EXP(-F$25/($B134+273)/RGas)))</f>
        <v>1.5009419455293545E-3</v>
      </c>
      <c r="G134" s="73">
        <f ca="1">IF(G$2=0,0,G$22*EXP(G$23/($B134+273)/RGas)*(OFFSET('Composition%'!$B104,0,G$13)*OFFSET('Composition%'!$B104,0,G$14)))-IF(G$2=2,0,OFFSET('Composition%'!$B104,0,G$17)*OFFSET('Composition%'!$B104,0,G$18)*(G$24*EXP(-G$25/($B134+273)/RGas)))</f>
        <v>6.0843700569241711E-4</v>
      </c>
      <c r="H134" s="73">
        <f ca="1">IF(H$2=0,0,H$22*EXP(H$23/($B134+273)/RGas)*(OFFSET('Composition%'!$B104,0,H$13)*OFFSET('Composition%'!$B104,0,H$14)))-IF(H$2=2,0,OFFSET('Composition%'!$B104,0,H$17)*OFFSET('Composition%'!$B104,0,H$18)*(H$24*EXP(-H$25/($B134+273)/RGas)))</f>
        <v>-2.010863024890051E-6</v>
      </c>
      <c r="I134" s="73">
        <f ca="1">IF(I$2=0,0,I$22*EXP(I$23/($B134+273)/RGas)*(OFFSET('Composition%'!$B104,0,I$13)*OFFSET('Composition%'!$B104,0,I$14)))-IF(I$2=2,0,OFFSET('Composition%'!$B104,0,I$17)*OFFSET('Composition%'!$B104,0,I$18)*(I$24*EXP(-I$25/($B134+273)/RGas)))</f>
        <v>9.2504720338032622E-7</v>
      </c>
      <c r="J134" s="73"/>
      <c r="K134" s="73">
        <f ca="1">IF(K$2=0,0,K$22*EXP(K$23/($B134+273)/RGas)*(OFFSET('Composition%'!$B104,0,K$13)*OFFSET('Composition%'!$B104,0,K$14)))-IF(K$2=2,0,OFFSET('Composition%'!$B104,0,K$17)*OFFSET('Composition%'!$B104,0,K$18)*(K$24*EXP(-K$25/($B134+273)/RGas)))</f>
        <v>4.9342280817242113E-3</v>
      </c>
      <c r="L134" s="73">
        <f ca="1">IF(L$2=0,0,L$22*EXP(L$23/($B134+273)/RGas)*(OFFSET('Composition%'!$B104,0,L$13)*OFFSET('Composition%'!$B104,0,L$14)))-IF(L$2=2,0,OFFSET('Composition%'!$B104,0,L$17)*OFFSET('Composition%'!$B104,0,L$18)*(L$24*EXP(-L$25/($B134+273)/RGas)))</f>
        <v>-1.2773510355880209E-3</v>
      </c>
      <c r="M134" s="73">
        <f ca="1">IF(M$2=0,0,M$22*EXP(M$23/($B134+273)/RGas)*(OFFSET('Composition%'!$B104,0,M$13)*OFFSET('Composition%'!$B104,0,M$14)))-IF(M$2=2,0,OFFSET('Composition%'!$B104,0,M$17)*OFFSET('Composition%'!$B104,0,M$18)*(M$24*EXP(-M$25/($B134+273)/RGas)))</f>
        <v>0</v>
      </c>
      <c r="N134" s="179"/>
      <c r="O134" s="73">
        <f ca="1">IF(O$2=0,0,O$22*EXP(O$23/($B134+273)/RGas)*(OFFSET('Composition%'!$B104,0,O$13)*OFFSET('Composition%'!$B104,0,O$14)))-IF(O$2=2,0,OFFSET('Composition%'!$B104,0,O$17)*OFFSET('Composition%'!$B104,0,O$18)*(O$24*EXP(-O$25/($B134+273)/RGas)))</f>
        <v>0</v>
      </c>
      <c r="P134" s="73">
        <f ca="1">IF(P$2=0,0,P$22*EXP(P$23/($B134+273)/RGas)*(OFFSET('Composition%'!$B104,0,P$13)*OFFSET('Composition%'!$B104,0,P$14)))-IF(P$2=2,0,OFFSET('Composition%'!$B104,0,P$17)*OFFSET('Composition%'!$B104,0,P$18)*(P$24*EXP(-P$25/($B134+273)/RGas)))</f>
        <v>8.0643070243391398E-3</v>
      </c>
      <c r="Q134" s="73">
        <f ca="1">IF(Q$2=0,0,Q$22*EXP(Q$23/($B134+273)/RGas)*(OFFSET('Composition%'!$B104,0,Q$13)*OFFSET('Composition%'!$B104,0,Q$14)))-IF(Q$2=2,0,OFFSET('Composition%'!$B104,0,Q$17)*OFFSET('Composition%'!$B104,0,Q$18)*(Q$24*EXP(-Q$25/($B134+273)/RGas)))</f>
        <v>1.0672476402835743E-4</v>
      </c>
      <c r="R134" s="73">
        <f ca="1">IF(R$2=0,0,R$22*EXP(R$23/($B134+273)/RGas)*(OFFSET('Composition%'!$B104,0,R$13)*OFFSET('Composition%'!$B104,0,R$14)))-IF(R$2=2,0,OFFSET('Composition%'!$B104,0,R$17)*OFFSET('Composition%'!$B104,0,R$18)*(R$24*EXP(-R$25/($B134+273)/RGas)))</f>
        <v>4.0101638218744761E-5</v>
      </c>
      <c r="S134" s="73"/>
      <c r="T134" s="73">
        <f ca="1">IF(T$2=0,0,T$22*EXP(T$23/($B134+273)/RGas)*(OFFSET('Composition%'!$B104,0,T$13)*OFFSET('Composition%'!$B104,0,T$14)))-IF(T$2=2,0,OFFSET('Composition%'!$B104,0,T$17)*OFFSET('Composition%'!$B104,0,T$18)*(T$24*EXP(-T$25/($B134+273)/RGas)))</f>
        <v>2.6013504354023243E-5</v>
      </c>
      <c r="U134" s="73">
        <f ca="1">IF(U$2=0,0,U$22*EXP(U$23/($B134+273)/RGas)*(OFFSET('Composition%'!$B104,0,U$13)*OFFSET('Composition%'!$B104,0,U$14)))-IF(U$2=2,0,OFFSET('Composition%'!$B104,0,U$17)*OFFSET('Composition%'!$B104,0,U$18)*(U$24*EXP(-U$25/($B134+273)/RGas)))</f>
        <v>9.2712683868619853E-8</v>
      </c>
      <c r="V134" s="73">
        <f ca="1">IF(V$2=0,0,V$22*EXP(V$23/($B134+273)/RGas)*(OFFSET('Composition%'!$B104,0,V$13)*OFFSET('Composition%'!$B104,0,V$14)))-IF(V$2=2,0,OFFSET('Composition%'!$B104,0,V$17)*OFFSET('Composition%'!$B104,0,V$18)*(V$24*EXP(-V$25/($B134+273)/RGas)))</f>
        <v>0</v>
      </c>
      <c r="W134" s="73">
        <f ca="1">IF(W$2=0,0,W$22*EXP(W$23/($B134+273)/RGas)*(OFFSET('Composition%'!$B104,0,W$13)*OFFSET('Composition%'!$B104,0,W$14)))-IF(W$2=2,0,OFFSET('Composition%'!$B104,0,W$17)*OFFSET('Composition%'!$B104,0,W$18)*(W$24*EXP(-W$25/($B134+273)/RGas)))</f>
        <v>0</v>
      </c>
      <c r="X134" s="73">
        <f ca="1">IF(X$2=0,0,X$22*EXP(X$23/($B134+273)/RGas)*(OFFSET('Composition%'!$B104,0,X$13)*OFFSET('Composition%'!$B104,0,X$14)))-IF(X$2=2,0,OFFSET('Composition%'!$B104,0,X$17)*OFFSET('Composition%'!$B104,0,X$18)*(X$24*EXP(-X$25/($B134+273)/RGas)))</f>
        <v>2.4916613710928768E-8</v>
      </c>
      <c r="Y134" s="73">
        <f ca="1">IF(Y$2=0,0,Y$22*EXP(Y$23/($B134+273)/RGas)*(OFFSET('Composition%'!$B104,0,Y$13)*OFFSET('Composition%'!$B104,0,Y$14)))-IF(Y$2=2,0,OFFSET('Composition%'!$B104,0,Y$17)*OFFSET('Composition%'!$B104,0,Y$18)*(Y$24*EXP(-Y$25/($B134+273)/RGas)))</f>
        <v>1.2332250855257742E-9</v>
      </c>
      <c r="Z134" s="73">
        <f ca="1">IF(Z$2=0,0,Z$22*EXP(Z$23/($B134+273)/RGas)*(OFFSET('Composition%'!$B104,0,Z$13)*OFFSET('Composition%'!$B104,0,Z$14)))-IF(Z$2=2,0,OFFSET('Composition%'!$B104,0,Z$17)*OFFSET('Composition%'!$B104,0,Z$18)*(Z$24*EXP(-Z$25/($B134+273)/RGas)))</f>
        <v>0</v>
      </c>
      <c r="AA134" s="73">
        <f ca="1">IF(AA$2=0,0,AA$22*EXP(AA$23/($B134+273)/RGas)*(OFFSET('Composition%'!$B104,0,AA$13)*OFFSET('Composition%'!$B104,0,AA$14)))-IF(AA$2=2,0,OFFSET('Composition%'!$B104,0,AA$17)*OFFSET('Composition%'!$B104,0,AA$18)*(AA$24*EXP(-AA$25/($B134+273)/RGas)))</f>
        <v>0</v>
      </c>
      <c r="AB134" s="73">
        <f ca="1">IF(AB$2=0,0,AB$22*EXP(AB$23/($B134+273)/RGas)*(OFFSET('Composition%'!$B104,0,AB$13)*OFFSET('Composition%'!$B104,0,AB$14)))-IF(AB$2=2,0,OFFSET('Composition%'!$B104,0,AB$17)*OFFSET('Composition%'!$B104,0,AB$18)*(AB$24*EXP(-AB$25/($B134+273)/RGas)))</f>
        <v>0</v>
      </c>
      <c r="AC134" s="73">
        <f ca="1">IF(AC$2=0,0,AC$22*EXP(AC$23/($B134+273)/RGas)*(OFFSET('Composition%'!$B104,0,AC$13)*OFFSET('Composition%'!$B104,0,AC$14)))-IF(AC$2=2,0,OFFSET('Composition%'!$B104,0,AC$17)*OFFSET('Composition%'!$B104,0,AC$18)*(AC$24*EXP(-AC$25/($B134+273)/RGas)))</f>
        <v>0</v>
      </c>
      <c r="AD134" s="73">
        <f ca="1">IF(AD$2=0,0,AD$22*EXP(AD$23/($B134+273)/RGas)*(OFFSET('Composition%'!$B104,0,AD$13)*OFFSET('Composition%'!$B104,0,AD$14)))-IF(AD$2=2,0,OFFSET('Composition%'!$B104,0,AD$17)*OFFSET('Composition%'!$B104,0,AD$18)*(AD$24*EXP(-AD$25/($B134+273)/RGas)))</f>
        <v>0</v>
      </c>
      <c r="AE134" s="73">
        <f ca="1">IF(AE$2=0,0,AE$22*EXP(AE$23/($B134+273)/RGas)*(OFFSET('Composition%'!$B104,0,AE$13)*OFFSET('Composition%'!$B104,0,AE$14)))-IF(AE$2=2,0,OFFSET('Composition%'!$B104,0,AE$17)*OFFSET('Composition%'!$B104,0,AE$18)*(AE$24*EXP(-AE$25/($B134+273)/RGas)))</f>
        <v>0</v>
      </c>
      <c r="AF134" s="73"/>
      <c r="AG134" s="73">
        <f ca="1">IF(AG$2=0,0,AG$22*EXP(AG$23/($B134+273)/RGas)*(OFFSET('Composition%'!$B104,0,AG$13)*OFFSET('Composition%'!$B104,0,AG$14)))-IF(AG$2=2,0,OFFSET('Composition%'!$B104,0,AG$17)*OFFSET('Composition%'!$B104,0,AG$18)*(AG$24*EXP(-AG$25/($B134+273)/RGas)))</f>
        <v>0</v>
      </c>
      <c r="AH134" s="73">
        <f ca="1">IF(AH$2=0,0,AH$22*EXP(AH$23/($B134+273)/RGas)*(OFFSET('Composition%'!$B104,0,AH$13)*OFFSET('Composition%'!$B104,0,AH$14)))-IF(AH$2=2,0,OFFSET('Composition%'!$B104,0,AH$17)*OFFSET('Composition%'!$B104,0,AH$18)*(AH$24*EXP(-AH$25/($B134+273)/RGas)))</f>
        <v>0</v>
      </c>
      <c r="AI134" s="73">
        <f ca="1">IF(AI$2=0,0,AI$22*EXP(AI$23/($B134+273)/RGas)*(OFFSET('Composition%'!$B104,0,AI$13)*OFFSET('Composition%'!$B104,0,AI$14)))-IF(AI$2=2,0,OFFSET('Composition%'!$B104,0,AI$17)*OFFSET('Composition%'!$B104,0,AI$18)*(AI$24*EXP(-AI$25/($B134+273)/RGas)))</f>
        <v>0</v>
      </c>
      <c r="AJ134" s="73">
        <f ca="1">IF(AJ$2=0,0,AJ$22*EXP(AJ$23/($B134+273)/RGas)*(OFFSET('Composition%'!$B104,0,AJ$13)*OFFSET('Composition%'!$B104,0,AJ$14)))-IF(AJ$2=2,0,OFFSET('Composition%'!$B104,0,AJ$17)*OFFSET('Composition%'!$B104,0,AJ$18)*(AJ$24*EXP(-AJ$25/($B134+273)/RGas)))</f>
        <v>0</v>
      </c>
      <c r="AK134" s="73">
        <f ca="1">IF(AK$2=0,0,AK$22*EXP(AK$23/($B134+273)/RGas)*(OFFSET('Composition%'!$B104,0,AK$13)*OFFSET('Composition%'!$B104,0,AK$14)))-IF(AK$2=2,0,OFFSET('Composition%'!$B104,0,AK$17)*OFFSET('Composition%'!$B104,0,AK$18)*(AK$24*EXP(-AK$25/($B134+273)/RGas)))</f>
        <v>0</v>
      </c>
      <c r="AL134" s="73">
        <f ca="1">IF(AL$2=0,0,AL$22*EXP(AL$23/($B134+273)/RGas)*(OFFSET('Composition%'!$B104,0,AL$13)*OFFSET('Composition%'!$B104,0,AL$14)))-IF(AL$2=2,0,OFFSET('Composition%'!$B104,0,AL$17)*OFFSET('Composition%'!$B104,0,AL$18)*(AL$24*EXP(-AL$25/($B134+273)/RGas)))</f>
        <v>0</v>
      </c>
      <c r="AM134" s="73"/>
      <c r="AN134" s="73">
        <f ca="1">IF(AN$2=0,0,AN$22*EXP(AN$23/($B134+273)/RGas)*(OFFSET('Composition%'!$B104,0,AN$13)*OFFSET('Composition%'!$B104,0,AN$14)))-IF(AN$2=2,0,OFFSET('Composition%'!$B104,0,AN$17)*OFFSET('Composition%'!$B104,0,AN$18)*(AN$24*EXP(-AN$25/($B134+273)/RGas)))</f>
        <v>0</v>
      </c>
      <c r="AO134" s="73">
        <f ca="1">IF(AO$2=0,0,AO$22*EXP(AO$23/($B134+273)/RGas)*(OFFSET('Composition%'!$B104,0,AO$13)*OFFSET('Composition%'!$B104,0,AO$14)))-IF(AO$2=2,0,OFFSET('Composition%'!$B104,0,AO$17)*OFFSET('Composition%'!$B104,0,AO$18)*(AO$24*EXP(-AO$25/($B134+273)/RGas)))</f>
        <v>0</v>
      </c>
      <c r="AP134" s="73">
        <f ca="1">IF(AP$2=0,0,AP$22*EXP(AP$23/($B134+273)/RGas)*(OFFSET('Composition%'!$B104,0,AP$13)*OFFSET('Composition%'!$B104,0,AP$14)))-IF(AP$2=2,0,OFFSET('Composition%'!$B104,0,AP$17)*OFFSET('Composition%'!$B104,0,AP$18)*(AP$24*EXP(-AP$25/($B134+273)/RGas)))</f>
        <v>2.7051304771312919E-12</v>
      </c>
      <c r="AQ134" s="73">
        <f ca="1">IF(AQ$2=0,0,AQ$22*EXP(AQ$23/($B134+273)/RGas)*(OFFSET('Composition%'!$B104,0,AQ$13)*OFFSET('Composition%'!$B104,0,AQ$14)))-IF(AQ$2=2,0,OFFSET('Composition%'!$B104,0,AQ$17)*OFFSET('Composition%'!$B104,0,AQ$18)*(AQ$24*EXP(-AQ$25/($B134+273)/RGas)))</f>
        <v>0</v>
      </c>
      <c r="AR134" s="73">
        <f ca="1">IF(AR$2=0,0,AR$22*EXP(AR$23/($B134+273)/RGas)*(OFFSET('Composition%'!$B104,0,AR$13)*OFFSET('Composition%'!$B104,0,AR$14)))-IF(AR$2=2,0,OFFSET('Composition%'!$B104,0,AR$17)*OFFSET('Composition%'!$B104,0,AR$18)*(AR$24*EXP(-AR$25/($B134+273)/RGas)))</f>
        <v>0</v>
      </c>
      <c r="AS134" s="73"/>
    </row>
    <row r="135" spans="1:45">
      <c r="A135" s="3">
        <f t="shared" si="25"/>
        <v>5.1499999999999897</v>
      </c>
      <c r="B135" s="60">
        <f ca="1">'Composition%'!B105</f>
        <v>414.65352582807759</v>
      </c>
      <c r="C135">
        <f t="shared" si="24"/>
        <v>30</v>
      </c>
      <c r="D135" s="4" t="e">
        <f ca="1">('Composition%'!BV105*ReactionRateK1!C135)^3</f>
        <v>#DIV/0!</v>
      </c>
      <c r="E135" s="4"/>
      <c r="F135" s="73">
        <f ca="1">IF(F$2=0,0,F$22*EXP(F$23/($B135+273)/RGas)*(OFFSET('Composition%'!$B105,0,F$13)*OFFSET('Composition%'!$B105,0,F$14)))-IF(F$2=2,0,OFFSET('Composition%'!$B105,0,F$17)*OFFSET('Composition%'!$B105,0,F$18)*(F$24*EXP(-F$25/($B135+273)/RGas)))</f>
        <v>1.4804033502977909E-3</v>
      </c>
      <c r="G135" s="73">
        <f ca="1">IF(G$2=0,0,G$22*EXP(G$23/($B135+273)/RGas)*(OFFSET('Composition%'!$B105,0,G$13)*OFFSET('Composition%'!$B105,0,G$14)))-IF(G$2=2,0,OFFSET('Composition%'!$B105,0,G$17)*OFFSET('Composition%'!$B105,0,G$18)*(G$24*EXP(-G$25/($B135+273)/RGas)))</f>
        <v>6.0042508190437816E-4</v>
      </c>
      <c r="H135" s="73">
        <f ca="1">IF(H$2=0,0,H$22*EXP(H$23/($B135+273)/RGas)*(OFFSET('Composition%'!$B105,0,H$13)*OFFSET('Composition%'!$B105,0,H$14)))-IF(H$2=2,0,OFFSET('Composition%'!$B105,0,H$17)*OFFSET('Composition%'!$B105,0,H$18)*(H$24*EXP(-H$25/($B135+273)/RGas)))</f>
        <v>-1.9931272868890082E-6</v>
      </c>
      <c r="I135" s="73">
        <f ca="1">IF(I$2=0,0,I$22*EXP(I$23/($B135+273)/RGas)*(OFFSET('Composition%'!$B105,0,I$13)*OFFSET('Composition%'!$B105,0,I$14)))-IF(I$2=2,0,OFFSET('Composition%'!$B105,0,I$17)*OFFSET('Composition%'!$B105,0,I$18)*(I$24*EXP(-I$25/($B135+273)/RGas)))</f>
        <v>8.6618167161117955E-7</v>
      </c>
      <c r="J135" s="73"/>
      <c r="K135" s="73">
        <f ca="1">IF(K$2=0,0,K$22*EXP(K$23/($B135+273)/RGas)*(OFFSET('Composition%'!$B105,0,K$13)*OFFSET('Composition%'!$B105,0,K$14)))-IF(K$2=2,0,OFFSET('Composition%'!$B105,0,K$17)*OFFSET('Composition%'!$B105,0,K$18)*(K$24*EXP(-K$25/($B135+273)/RGas)))</f>
        <v>4.8052952235656723E-3</v>
      </c>
      <c r="L135" s="73">
        <f ca="1">IF(L$2=0,0,L$22*EXP(L$23/($B135+273)/RGas)*(OFFSET('Composition%'!$B105,0,L$13)*OFFSET('Composition%'!$B105,0,L$14)))-IF(L$2=2,0,OFFSET('Composition%'!$B105,0,L$17)*OFFSET('Composition%'!$B105,0,L$18)*(L$24*EXP(-L$25/($B135+273)/RGas)))</f>
        <v>-1.261614788624533E-3</v>
      </c>
      <c r="M135" s="73">
        <f ca="1">IF(M$2=0,0,M$22*EXP(M$23/($B135+273)/RGas)*(OFFSET('Composition%'!$B105,0,M$13)*OFFSET('Composition%'!$B105,0,M$14)))-IF(M$2=2,0,OFFSET('Composition%'!$B105,0,M$17)*OFFSET('Composition%'!$B105,0,M$18)*(M$24*EXP(-M$25/($B135+273)/RGas)))</f>
        <v>0</v>
      </c>
      <c r="N135" s="179"/>
      <c r="O135" s="73">
        <f ca="1">IF(O$2=0,0,O$22*EXP(O$23/($B135+273)/RGas)*(OFFSET('Composition%'!$B105,0,O$13)*OFFSET('Composition%'!$B105,0,O$14)))-IF(O$2=2,0,OFFSET('Composition%'!$B105,0,O$17)*OFFSET('Composition%'!$B105,0,O$18)*(O$24*EXP(-O$25/($B135+273)/RGas)))</f>
        <v>0</v>
      </c>
      <c r="P135" s="73">
        <f ca="1">IF(P$2=0,0,P$22*EXP(P$23/($B135+273)/RGas)*(OFFSET('Composition%'!$B105,0,P$13)*OFFSET('Composition%'!$B105,0,P$14)))-IF(P$2=2,0,OFFSET('Composition%'!$B105,0,P$17)*OFFSET('Composition%'!$B105,0,P$18)*(P$24*EXP(-P$25/($B135+273)/RGas)))</f>
        <v>7.9930945227236674E-3</v>
      </c>
      <c r="Q135" s="73">
        <f ca="1">IF(Q$2=0,0,Q$22*EXP(Q$23/($B135+273)/RGas)*(OFFSET('Composition%'!$B105,0,Q$13)*OFFSET('Composition%'!$B105,0,Q$14)))-IF(Q$2=2,0,OFFSET('Composition%'!$B105,0,Q$17)*OFFSET('Composition%'!$B105,0,Q$18)*(Q$24*EXP(-Q$25/($B135+273)/RGas)))</f>
        <v>1.0729905220706436E-4</v>
      </c>
      <c r="R135" s="73">
        <f ca="1">IF(R$2=0,0,R$22*EXP(R$23/($B135+273)/RGas)*(OFFSET('Composition%'!$B105,0,R$13)*OFFSET('Composition%'!$B105,0,R$14)))-IF(R$2=2,0,OFFSET('Composition%'!$B105,0,R$17)*OFFSET('Composition%'!$B105,0,R$18)*(R$24*EXP(-R$25/($B135+273)/RGas)))</f>
        <v>4.0686407219313028E-5</v>
      </c>
      <c r="S135" s="73"/>
      <c r="T135" s="73">
        <f ca="1">IF(T$2=0,0,T$22*EXP(T$23/($B135+273)/RGas)*(OFFSET('Composition%'!$B105,0,T$13)*OFFSET('Composition%'!$B105,0,T$14)))-IF(T$2=2,0,OFFSET('Composition%'!$B105,0,T$17)*OFFSET('Composition%'!$B105,0,T$18)*(T$24*EXP(-T$25/($B135+273)/RGas)))</f>
        <v>2.4319754554454057E-5</v>
      </c>
      <c r="U135" s="73">
        <f ca="1">IF(U$2=0,0,U$22*EXP(U$23/($B135+273)/RGas)*(OFFSET('Composition%'!$B105,0,U$13)*OFFSET('Composition%'!$B105,0,U$14)))-IF(U$2=2,0,OFFSET('Composition%'!$B105,0,U$17)*OFFSET('Composition%'!$B105,0,U$18)*(U$24*EXP(-U$25/($B135+273)/RGas)))</f>
        <v>8.323334791700838E-8</v>
      </c>
      <c r="V135" s="73">
        <f ca="1">IF(V$2=0,0,V$22*EXP(V$23/($B135+273)/RGas)*(OFFSET('Composition%'!$B105,0,V$13)*OFFSET('Composition%'!$B105,0,V$14)))-IF(V$2=2,0,OFFSET('Composition%'!$B105,0,V$17)*OFFSET('Composition%'!$B105,0,V$18)*(V$24*EXP(-V$25/($B135+273)/RGas)))</f>
        <v>0</v>
      </c>
      <c r="W135" s="73">
        <f ca="1">IF(W$2=0,0,W$22*EXP(W$23/($B135+273)/RGas)*(OFFSET('Composition%'!$B105,0,W$13)*OFFSET('Composition%'!$B105,0,W$14)))-IF(W$2=2,0,OFFSET('Composition%'!$B105,0,W$17)*OFFSET('Composition%'!$B105,0,W$18)*(W$24*EXP(-W$25/($B135+273)/RGas)))</f>
        <v>0</v>
      </c>
      <c r="X135" s="73">
        <f ca="1">IF(X$2=0,0,X$22*EXP(X$23/($B135+273)/RGas)*(OFFSET('Composition%'!$B105,0,X$13)*OFFSET('Composition%'!$B105,0,X$14)))-IF(X$2=2,0,OFFSET('Composition%'!$B105,0,X$17)*OFFSET('Composition%'!$B105,0,X$18)*(X$24*EXP(-X$25/($B135+273)/RGas)))</f>
        <v>2.4915627960889736E-8</v>
      </c>
      <c r="Y135" s="73">
        <f ca="1">IF(Y$2=0,0,Y$22*EXP(Y$23/($B135+273)/RGas)*(OFFSET('Composition%'!$B105,0,Y$13)*OFFSET('Composition%'!$B105,0,Y$14)))-IF(Y$2=2,0,OFFSET('Composition%'!$B105,0,Y$17)*OFFSET('Composition%'!$B105,0,Y$18)*(Y$24*EXP(-Y$25/($B135+273)/RGas)))</f>
        <v>1.2331762967260484E-9</v>
      </c>
      <c r="Z135" s="73">
        <f ca="1">IF(Z$2=0,0,Z$22*EXP(Z$23/($B135+273)/RGas)*(OFFSET('Composition%'!$B105,0,Z$13)*OFFSET('Composition%'!$B105,0,Z$14)))-IF(Z$2=2,0,OFFSET('Composition%'!$B105,0,Z$17)*OFFSET('Composition%'!$B105,0,Z$18)*(Z$24*EXP(-Z$25/($B135+273)/RGas)))</f>
        <v>0</v>
      </c>
      <c r="AA135" s="73">
        <f ca="1">IF(AA$2=0,0,AA$22*EXP(AA$23/($B135+273)/RGas)*(OFFSET('Composition%'!$B105,0,AA$13)*OFFSET('Composition%'!$B105,0,AA$14)))-IF(AA$2=2,0,OFFSET('Composition%'!$B105,0,AA$17)*OFFSET('Composition%'!$B105,0,AA$18)*(AA$24*EXP(-AA$25/($B135+273)/RGas)))</f>
        <v>0</v>
      </c>
      <c r="AB135" s="73">
        <f ca="1">IF(AB$2=0,0,AB$22*EXP(AB$23/($B135+273)/RGas)*(OFFSET('Composition%'!$B105,0,AB$13)*OFFSET('Composition%'!$B105,0,AB$14)))-IF(AB$2=2,0,OFFSET('Composition%'!$B105,0,AB$17)*OFFSET('Composition%'!$B105,0,AB$18)*(AB$24*EXP(-AB$25/($B135+273)/RGas)))</f>
        <v>0</v>
      </c>
      <c r="AC135" s="73">
        <f ca="1">IF(AC$2=0,0,AC$22*EXP(AC$23/($B135+273)/RGas)*(OFFSET('Composition%'!$B105,0,AC$13)*OFFSET('Composition%'!$B105,0,AC$14)))-IF(AC$2=2,0,OFFSET('Composition%'!$B105,0,AC$17)*OFFSET('Composition%'!$B105,0,AC$18)*(AC$24*EXP(-AC$25/($B135+273)/RGas)))</f>
        <v>0</v>
      </c>
      <c r="AD135" s="73">
        <f ca="1">IF(AD$2=0,0,AD$22*EXP(AD$23/($B135+273)/RGas)*(OFFSET('Composition%'!$B105,0,AD$13)*OFFSET('Composition%'!$B105,0,AD$14)))-IF(AD$2=2,0,OFFSET('Composition%'!$B105,0,AD$17)*OFFSET('Composition%'!$B105,0,AD$18)*(AD$24*EXP(-AD$25/($B135+273)/RGas)))</f>
        <v>0</v>
      </c>
      <c r="AE135" s="73">
        <f ca="1">IF(AE$2=0,0,AE$22*EXP(AE$23/($B135+273)/RGas)*(OFFSET('Composition%'!$B105,0,AE$13)*OFFSET('Composition%'!$B105,0,AE$14)))-IF(AE$2=2,0,OFFSET('Composition%'!$B105,0,AE$17)*OFFSET('Composition%'!$B105,0,AE$18)*(AE$24*EXP(-AE$25/($B135+273)/RGas)))</f>
        <v>0</v>
      </c>
      <c r="AF135" s="73"/>
      <c r="AG135" s="73">
        <f ca="1">IF(AG$2=0,0,AG$22*EXP(AG$23/($B135+273)/RGas)*(OFFSET('Composition%'!$B105,0,AG$13)*OFFSET('Composition%'!$B105,0,AG$14)))-IF(AG$2=2,0,OFFSET('Composition%'!$B105,0,AG$17)*OFFSET('Composition%'!$B105,0,AG$18)*(AG$24*EXP(-AG$25/($B135+273)/RGas)))</f>
        <v>0</v>
      </c>
      <c r="AH135" s="73">
        <f ca="1">IF(AH$2=0,0,AH$22*EXP(AH$23/($B135+273)/RGas)*(OFFSET('Composition%'!$B105,0,AH$13)*OFFSET('Composition%'!$B105,0,AH$14)))-IF(AH$2=2,0,OFFSET('Composition%'!$B105,0,AH$17)*OFFSET('Composition%'!$B105,0,AH$18)*(AH$24*EXP(-AH$25/($B135+273)/RGas)))</f>
        <v>0</v>
      </c>
      <c r="AI135" s="73">
        <f ca="1">IF(AI$2=0,0,AI$22*EXP(AI$23/($B135+273)/RGas)*(OFFSET('Composition%'!$B105,0,AI$13)*OFFSET('Composition%'!$B105,0,AI$14)))-IF(AI$2=2,0,OFFSET('Composition%'!$B105,0,AI$17)*OFFSET('Composition%'!$B105,0,AI$18)*(AI$24*EXP(-AI$25/($B135+273)/RGas)))</f>
        <v>0</v>
      </c>
      <c r="AJ135" s="73">
        <f ca="1">IF(AJ$2=0,0,AJ$22*EXP(AJ$23/($B135+273)/RGas)*(OFFSET('Composition%'!$B105,0,AJ$13)*OFFSET('Composition%'!$B105,0,AJ$14)))-IF(AJ$2=2,0,OFFSET('Composition%'!$B105,0,AJ$17)*OFFSET('Composition%'!$B105,0,AJ$18)*(AJ$24*EXP(-AJ$25/($B135+273)/RGas)))</f>
        <v>0</v>
      </c>
      <c r="AK135" s="73">
        <f ca="1">IF(AK$2=0,0,AK$22*EXP(AK$23/($B135+273)/RGas)*(OFFSET('Composition%'!$B105,0,AK$13)*OFFSET('Composition%'!$B105,0,AK$14)))-IF(AK$2=2,0,OFFSET('Composition%'!$B105,0,AK$17)*OFFSET('Composition%'!$B105,0,AK$18)*(AK$24*EXP(-AK$25/($B135+273)/RGas)))</f>
        <v>0</v>
      </c>
      <c r="AL135" s="73">
        <f ca="1">IF(AL$2=0,0,AL$22*EXP(AL$23/($B135+273)/RGas)*(OFFSET('Composition%'!$B105,0,AL$13)*OFFSET('Composition%'!$B105,0,AL$14)))-IF(AL$2=2,0,OFFSET('Composition%'!$B105,0,AL$17)*OFFSET('Composition%'!$B105,0,AL$18)*(AL$24*EXP(-AL$25/($B135+273)/RGas)))</f>
        <v>0</v>
      </c>
      <c r="AM135" s="73"/>
      <c r="AN135" s="73">
        <f ca="1">IF(AN$2=0,0,AN$22*EXP(AN$23/($B135+273)/RGas)*(OFFSET('Composition%'!$B105,0,AN$13)*OFFSET('Composition%'!$B105,0,AN$14)))-IF(AN$2=2,0,OFFSET('Composition%'!$B105,0,AN$17)*OFFSET('Composition%'!$B105,0,AN$18)*(AN$24*EXP(-AN$25/($B135+273)/RGas)))</f>
        <v>0</v>
      </c>
      <c r="AO135" s="73">
        <f ca="1">IF(AO$2=0,0,AO$22*EXP(AO$23/($B135+273)/RGas)*(OFFSET('Composition%'!$B105,0,AO$13)*OFFSET('Composition%'!$B105,0,AO$14)))-IF(AO$2=2,0,OFFSET('Composition%'!$B105,0,AO$17)*OFFSET('Composition%'!$B105,0,AO$18)*(AO$24*EXP(-AO$25/($B135+273)/RGas)))</f>
        <v>0</v>
      </c>
      <c r="AP135" s="73">
        <f ca="1">IF(AP$2=0,0,AP$22*EXP(AP$23/($B135+273)/RGas)*(OFFSET('Composition%'!$B105,0,AP$13)*OFFSET('Composition%'!$B105,0,AP$14)))-IF(AP$2=2,0,OFFSET('Composition%'!$B105,0,AP$17)*OFFSET('Composition%'!$B105,0,AP$18)*(AP$24*EXP(-AP$25/($B135+273)/RGas)))</f>
        <v>2.7051342363553321E-12</v>
      </c>
      <c r="AQ135" s="73">
        <f ca="1">IF(AQ$2=0,0,AQ$22*EXP(AQ$23/($B135+273)/RGas)*(OFFSET('Composition%'!$B105,0,AQ$13)*OFFSET('Composition%'!$B105,0,AQ$14)))-IF(AQ$2=2,0,OFFSET('Composition%'!$B105,0,AQ$17)*OFFSET('Composition%'!$B105,0,AQ$18)*(AQ$24*EXP(-AQ$25/($B135+273)/RGas)))</f>
        <v>0</v>
      </c>
      <c r="AR135" s="73">
        <f ca="1">IF(AR$2=0,0,AR$22*EXP(AR$23/($B135+273)/RGas)*(OFFSET('Composition%'!$B105,0,AR$13)*OFFSET('Composition%'!$B105,0,AR$14)))-IF(AR$2=2,0,OFFSET('Composition%'!$B105,0,AR$17)*OFFSET('Composition%'!$B105,0,AR$18)*(AR$24*EXP(-AR$25/($B135+273)/RGas)))</f>
        <v>0</v>
      </c>
      <c r="AS135" s="73"/>
    </row>
    <row r="136" spans="1:45">
      <c r="A136" s="3">
        <f t="shared" si="25"/>
        <v>5.1999999999999895</v>
      </c>
      <c r="B136" s="60">
        <f ca="1">'Composition%'!B106</f>
        <v>414.66062097343723</v>
      </c>
      <c r="C136">
        <f t="shared" si="24"/>
        <v>30</v>
      </c>
      <c r="D136" s="4" t="e">
        <f ca="1">('Composition%'!BV106*ReactionRateK1!C136)^3</f>
        <v>#DIV/0!</v>
      </c>
      <c r="E136" s="4"/>
      <c r="F136" s="73">
        <f ca="1">IF(F$2=0,0,F$22*EXP(F$23/($B136+273)/RGas)*(OFFSET('Composition%'!$B106,0,F$13)*OFFSET('Composition%'!$B106,0,F$14)))-IF(F$2=2,0,OFFSET('Composition%'!$B106,0,F$17)*OFFSET('Composition%'!$B106,0,F$18)*(F$24*EXP(-F$25/($B136+273)/RGas)))</f>
        <v>1.4602772157687521E-3</v>
      </c>
      <c r="G136" s="73">
        <f ca="1">IF(G$2=0,0,G$22*EXP(G$23/($B136+273)/RGas)*(OFFSET('Composition%'!$B106,0,G$13)*OFFSET('Composition%'!$B106,0,G$14)))-IF(G$2=2,0,OFFSET('Composition%'!$B106,0,G$17)*OFFSET('Composition%'!$B106,0,G$18)*(G$24*EXP(-G$25/($B136+273)/RGas)))</f>
        <v>5.9256270659427065E-4</v>
      </c>
      <c r="H136" s="73">
        <f ca="1">IF(H$2=0,0,H$22*EXP(H$23/($B136+273)/RGas)*(OFFSET('Composition%'!$B106,0,H$13)*OFFSET('Composition%'!$B106,0,H$14)))-IF(H$2=2,0,OFFSET('Composition%'!$B106,0,H$17)*OFFSET('Composition%'!$B106,0,H$18)*(H$24*EXP(-H$25/($B136+273)/RGas)))</f>
        <v>-1.9753934512562942E-6</v>
      </c>
      <c r="I136" s="73">
        <f ca="1">IF(I$2=0,0,I$22*EXP(I$23/($B136+273)/RGas)*(OFFSET('Composition%'!$B106,0,I$13)*OFFSET('Composition%'!$B106,0,I$14)))-IF(I$2=2,0,OFFSET('Composition%'!$B106,0,I$17)*OFFSET('Composition%'!$B106,0,I$18)*(I$24*EXP(-I$25/($B136+273)/RGas)))</f>
        <v>8.1117979016856593E-7</v>
      </c>
      <c r="J136" s="73"/>
      <c r="K136" s="73">
        <f ca="1">IF(K$2=0,0,K$22*EXP(K$23/($B136+273)/RGas)*(OFFSET('Composition%'!$B106,0,K$13)*OFFSET('Composition%'!$B106,0,K$14)))-IF(K$2=2,0,OFFSET('Composition%'!$B106,0,K$17)*OFFSET('Composition%'!$B106,0,K$18)*(K$24*EXP(-K$25/($B136+273)/RGas)))</f>
        <v>4.6788020611857172E-3</v>
      </c>
      <c r="L136" s="73">
        <f ca="1">IF(L$2=0,0,L$22*EXP(L$23/($B136+273)/RGas)*(OFFSET('Composition%'!$B106,0,L$13)*OFFSET('Composition%'!$B106,0,L$14)))-IF(L$2=2,0,OFFSET('Composition%'!$B106,0,L$17)*OFFSET('Composition%'!$B106,0,L$18)*(L$24*EXP(-L$25/($B136+273)/RGas)))</f>
        <v>-1.2459570234959801E-3</v>
      </c>
      <c r="M136" s="73">
        <f ca="1">IF(M$2=0,0,M$22*EXP(M$23/($B136+273)/RGas)*(OFFSET('Composition%'!$B106,0,M$13)*OFFSET('Composition%'!$B106,0,M$14)))-IF(M$2=2,0,OFFSET('Composition%'!$B106,0,M$17)*OFFSET('Composition%'!$B106,0,M$18)*(M$24*EXP(-M$25/($B136+273)/RGas)))</f>
        <v>0</v>
      </c>
      <c r="N136" s="179"/>
      <c r="O136" s="73">
        <f ca="1">IF(O$2=0,0,O$22*EXP(O$23/($B136+273)/RGas)*(OFFSET('Composition%'!$B106,0,O$13)*OFFSET('Composition%'!$B106,0,O$14)))-IF(O$2=2,0,OFFSET('Composition%'!$B106,0,O$17)*OFFSET('Composition%'!$B106,0,O$18)*(O$24*EXP(-O$25/($B136+273)/RGas)))</f>
        <v>0</v>
      </c>
      <c r="P136" s="73">
        <f ca="1">IF(P$2=0,0,P$22*EXP(P$23/($B136+273)/RGas)*(OFFSET('Composition%'!$B106,0,P$13)*OFFSET('Composition%'!$B106,0,P$14)))-IF(P$2=2,0,OFFSET('Composition%'!$B106,0,P$17)*OFFSET('Composition%'!$B106,0,P$18)*(P$24*EXP(-P$25/($B136+273)/RGas)))</f>
        <v>7.9218967178611207E-3</v>
      </c>
      <c r="Q136" s="73">
        <f ca="1">IF(Q$2=0,0,Q$22*EXP(Q$23/($B136+273)/RGas)*(OFFSET('Composition%'!$B106,0,Q$13)*OFFSET('Composition%'!$B106,0,Q$14)))-IF(Q$2=2,0,OFFSET('Composition%'!$B106,0,Q$17)*OFFSET('Composition%'!$B106,0,Q$18)*(Q$24*EXP(-Q$25/($B136+273)/RGas)))</f>
        <v>1.0785870743275824E-4</v>
      </c>
      <c r="R136" s="73">
        <f ca="1">IF(R$2=0,0,R$22*EXP(R$23/($B136+273)/RGas)*(OFFSET('Composition%'!$B106,0,R$13)*OFFSET('Composition%'!$B106,0,R$14)))-IF(R$2=2,0,OFFSET('Composition%'!$B106,0,R$17)*OFFSET('Composition%'!$B106,0,R$18)*(R$24*EXP(-R$25/($B136+273)/RGas)))</f>
        <v>4.1268537230901135E-5</v>
      </c>
      <c r="S136" s="73"/>
      <c r="T136" s="73">
        <f ca="1">IF(T$2=0,0,T$22*EXP(T$23/($B136+273)/RGas)*(OFFSET('Composition%'!$B106,0,T$13)*OFFSET('Composition%'!$B106,0,T$14)))-IF(T$2=2,0,OFFSET('Composition%'!$B106,0,T$17)*OFFSET('Composition%'!$B106,0,T$18)*(T$24*EXP(-T$25/($B136+273)/RGas)))</f>
        <v>2.2744080384120422E-5</v>
      </c>
      <c r="U136" s="73">
        <f ca="1">IF(U$2=0,0,U$22*EXP(U$23/($B136+273)/RGas)*(OFFSET('Composition%'!$B106,0,U$13)*OFFSET('Composition%'!$B106,0,U$14)))-IF(U$2=2,0,OFFSET('Composition%'!$B106,0,U$17)*OFFSET('Composition%'!$B106,0,U$18)*(U$24*EXP(-U$25/($B136+273)/RGas)))</f>
        <v>7.4723822973858123E-8</v>
      </c>
      <c r="V136" s="73">
        <f ca="1">IF(V$2=0,0,V$22*EXP(V$23/($B136+273)/RGas)*(OFFSET('Composition%'!$B106,0,V$13)*OFFSET('Composition%'!$B106,0,V$14)))-IF(V$2=2,0,OFFSET('Composition%'!$B106,0,V$17)*OFFSET('Composition%'!$B106,0,V$18)*(V$24*EXP(-V$25/($B136+273)/RGas)))</f>
        <v>0</v>
      </c>
      <c r="W136" s="73">
        <f ca="1">IF(W$2=0,0,W$22*EXP(W$23/($B136+273)/RGas)*(OFFSET('Composition%'!$B106,0,W$13)*OFFSET('Composition%'!$B106,0,W$14)))-IF(W$2=2,0,OFFSET('Composition%'!$B106,0,W$17)*OFFSET('Composition%'!$B106,0,W$18)*(W$24*EXP(-W$25/($B136+273)/RGas)))</f>
        <v>0</v>
      </c>
      <c r="X136" s="73">
        <f ca="1">IF(X$2=0,0,X$22*EXP(X$23/($B136+273)/RGas)*(OFFSET('Composition%'!$B106,0,X$13)*OFFSET('Composition%'!$B106,0,X$14)))-IF(X$2=2,0,OFFSET('Composition%'!$B106,0,X$17)*OFFSET('Composition%'!$B106,0,X$18)*(X$24*EXP(-X$25/($B136+273)/RGas)))</f>
        <v>2.4914706758237247E-8</v>
      </c>
      <c r="Y136" s="73">
        <f ca="1">IF(Y$2=0,0,Y$22*EXP(Y$23/($B136+273)/RGas)*(OFFSET('Composition%'!$B106,0,Y$13)*OFFSET('Composition%'!$B106,0,Y$14)))-IF(Y$2=2,0,OFFSET('Composition%'!$B106,0,Y$17)*OFFSET('Composition%'!$B106,0,Y$18)*(Y$24*EXP(-Y$25/($B136+273)/RGas)))</f>
        <v>1.2331307026403881E-9</v>
      </c>
      <c r="Z136" s="73">
        <f ca="1">IF(Z$2=0,0,Z$22*EXP(Z$23/($B136+273)/RGas)*(OFFSET('Composition%'!$B106,0,Z$13)*OFFSET('Composition%'!$B106,0,Z$14)))-IF(Z$2=2,0,OFFSET('Composition%'!$B106,0,Z$17)*OFFSET('Composition%'!$B106,0,Z$18)*(Z$24*EXP(-Z$25/($B136+273)/RGas)))</f>
        <v>0</v>
      </c>
      <c r="AA136" s="73">
        <f ca="1">IF(AA$2=0,0,AA$22*EXP(AA$23/($B136+273)/RGas)*(OFFSET('Composition%'!$B106,0,AA$13)*OFFSET('Composition%'!$B106,0,AA$14)))-IF(AA$2=2,0,OFFSET('Composition%'!$B106,0,AA$17)*OFFSET('Composition%'!$B106,0,AA$18)*(AA$24*EXP(-AA$25/($B136+273)/RGas)))</f>
        <v>0</v>
      </c>
      <c r="AB136" s="73">
        <f ca="1">IF(AB$2=0,0,AB$22*EXP(AB$23/($B136+273)/RGas)*(OFFSET('Composition%'!$B106,0,AB$13)*OFFSET('Composition%'!$B106,0,AB$14)))-IF(AB$2=2,0,OFFSET('Composition%'!$B106,0,AB$17)*OFFSET('Composition%'!$B106,0,AB$18)*(AB$24*EXP(-AB$25/($B136+273)/RGas)))</f>
        <v>0</v>
      </c>
      <c r="AC136" s="73">
        <f ca="1">IF(AC$2=0,0,AC$22*EXP(AC$23/($B136+273)/RGas)*(OFFSET('Composition%'!$B106,0,AC$13)*OFFSET('Composition%'!$B106,0,AC$14)))-IF(AC$2=2,0,OFFSET('Composition%'!$B106,0,AC$17)*OFFSET('Composition%'!$B106,0,AC$18)*(AC$24*EXP(-AC$25/($B136+273)/RGas)))</f>
        <v>0</v>
      </c>
      <c r="AD136" s="73">
        <f ca="1">IF(AD$2=0,0,AD$22*EXP(AD$23/($B136+273)/RGas)*(OFFSET('Composition%'!$B106,0,AD$13)*OFFSET('Composition%'!$B106,0,AD$14)))-IF(AD$2=2,0,OFFSET('Composition%'!$B106,0,AD$17)*OFFSET('Composition%'!$B106,0,AD$18)*(AD$24*EXP(-AD$25/($B136+273)/RGas)))</f>
        <v>0</v>
      </c>
      <c r="AE136" s="73">
        <f ca="1">IF(AE$2=0,0,AE$22*EXP(AE$23/($B136+273)/RGas)*(OFFSET('Composition%'!$B106,0,AE$13)*OFFSET('Composition%'!$B106,0,AE$14)))-IF(AE$2=2,0,OFFSET('Composition%'!$B106,0,AE$17)*OFFSET('Composition%'!$B106,0,AE$18)*(AE$24*EXP(-AE$25/($B136+273)/RGas)))</f>
        <v>0</v>
      </c>
      <c r="AF136" s="73"/>
      <c r="AG136" s="73">
        <f ca="1">IF(AG$2=0,0,AG$22*EXP(AG$23/($B136+273)/RGas)*(OFFSET('Composition%'!$B106,0,AG$13)*OFFSET('Composition%'!$B106,0,AG$14)))-IF(AG$2=2,0,OFFSET('Composition%'!$B106,0,AG$17)*OFFSET('Composition%'!$B106,0,AG$18)*(AG$24*EXP(-AG$25/($B136+273)/RGas)))</f>
        <v>0</v>
      </c>
      <c r="AH136" s="73">
        <f ca="1">IF(AH$2=0,0,AH$22*EXP(AH$23/($B136+273)/RGas)*(OFFSET('Composition%'!$B106,0,AH$13)*OFFSET('Composition%'!$B106,0,AH$14)))-IF(AH$2=2,0,OFFSET('Composition%'!$B106,0,AH$17)*OFFSET('Composition%'!$B106,0,AH$18)*(AH$24*EXP(-AH$25/($B136+273)/RGas)))</f>
        <v>0</v>
      </c>
      <c r="AI136" s="73">
        <f ca="1">IF(AI$2=0,0,AI$22*EXP(AI$23/($B136+273)/RGas)*(OFFSET('Composition%'!$B106,0,AI$13)*OFFSET('Composition%'!$B106,0,AI$14)))-IF(AI$2=2,0,OFFSET('Composition%'!$B106,0,AI$17)*OFFSET('Composition%'!$B106,0,AI$18)*(AI$24*EXP(-AI$25/($B136+273)/RGas)))</f>
        <v>0</v>
      </c>
      <c r="AJ136" s="73">
        <f ca="1">IF(AJ$2=0,0,AJ$22*EXP(AJ$23/($B136+273)/RGas)*(OFFSET('Composition%'!$B106,0,AJ$13)*OFFSET('Composition%'!$B106,0,AJ$14)))-IF(AJ$2=2,0,OFFSET('Composition%'!$B106,0,AJ$17)*OFFSET('Composition%'!$B106,0,AJ$18)*(AJ$24*EXP(-AJ$25/($B136+273)/RGas)))</f>
        <v>0</v>
      </c>
      <c r="AK136" s="73">
        <f ca="1">IF(AK$2=0,0,AK$22*EXP(AK$23/($B136+273)/RGas)*(OFFSET('Composition%'!$B106,0,AK$13)*OFFSET('Composition%'!$B106,0,AK$14)))-IF(AK$2=2,0,OFFSET('Composition%'!$B106,0,AK$17)*OFFSET('Composition%'!$B106,0,AK$18)*(AK$24*EXP(-AK$25/($B136+273)/RGas)))</f>
        <v>0</v>
      </c>
      <c r="AL136" s="73">
        <f ca="1">IF(AL$2=0,0,AL$22*EXP(AL$23/($B136+273)/RGas)*(OFFSET('Composition%'!$B106,0,AL$13)*OFFSET('Composition%'!$B106,0,AL$14)))-IF(AL$2=2,0,OFFSET('Composition%'!$B106,0,AL$17)*OFFSET('Composition%'!$B106,0,AL$18)*(AL$24*EXP(-AL$25/($B136+273)/RGas)))</f>
        <v>0</v>
      </c>
      <c r="AM136" s="73"/>
      <c r="AN136" s="73">
        <f ca="1">IF(AN$2=0,0,AN$22*EXP(AN$23/($B136+273)/RGas)*(OFFSET('Composition%'!$B106,0,AN$13)*OFFSET('Composition%'!$B106,0,AN$14)))-IF(AN$2=2,0,OFFSET('Composition%'!$B106,0,AN$17)*OFFSET('Composition%'!$B106,0,AN$18)*(AN$24*EXP(-AN$25/($B136+273)/RGas)))</f>
        <v>0</v>
      </c>
      <c r="AO136" s="73">
        <f ca="1">IF(AO$2=0,0,AO$22*EXP(AO$23/($B136+273)/RGas)*(OFFSET('Composition%'!$B106,0,AO$13)*OFFSET('Composition%'!$B106,0,AO$14)))-IF(AO$2=2,0,OFFSET('Composition%'!$B106,0,AO$17)*OFFSET('Composition%'!$B106,0,AO$18)*(AO$24*EXP(-AO$25/($B136+273)/RGas)))</f>
        <v>0</v>
      </c>
      <c r="AP136" s="73">
        <f ca="1">IF(AP$2=0,0,AP$22*EXP(AP$23/($B136+273)/RGas)*(OFFSET('Composition%'!$B106,0,AP$13)*OFFSET('Composition%'!$B106,0,AP$14)))-IF(AP$2=2,0,OFFSET('Composition%'!$B106,0,AP$17)*OFFSET('Composition%'!$B106,0,AP$18)*(AP$24*EXP(-AP$25/($B136+273)/RGas)))</f>
        <v>2.7051375991616284E-12</v>
      </c>
      <c r="AQ136" s="73">
        <f ca="1">IF(AQ$2=0,0,AQ$22*EXP(AQ$23/($B136+273)/RGas)*(OFFSET('Composition%'!$B106,0,AQ$13)*OFFSET('Composition%'!$B106,0,AQ$14)))-IF(AQ$2=2,0,OFFSET('Composition%'!$B106,0,AQ$17)*OFFSET('Composition%'!$B106,0,AQ$18)*(AQ$24*EXP(-AQ$25/($B136+273)/RGas)))</f>
        <v>0</v>
      </c>
      <c r="AR136" s="73">
        <f ca="1">IF(AR$2=0,0,AR$22*EXP(AR$23/($B136+273)/RGas)*(OFFSET('Composition%'!$B106,0,AR$13)*OFFSET('Composition%'!$B106,0,AR$14)))-IF(AR$2=2,0,OFFSET('Composition%'!$B106,0,AR$17)*OFFSET('Composition%'!$B106,0,AR$18)*(AR$24*EXP(-AR$25/($B136+273)/RGas)))</f>
        <v>0</v>
      </c>
      <c r="AS136" s="73"/>
    </row>
    <row r="137" spans="1:45">
      <c r="A137" s="3">
        <f t="shared" si="25"/>
        <v>5.2499999999999893</v>
      </c>
      <c r="B137" s="60">
        <f ca="1">'Composition%'!B107</f>
        <v>414.66768635622407</v>
      </c>
      <c r="C137">
        <f t="shared" si="24"/>
        <v>30</v>
      </c>
      <c r="D137" s="4" t="e">
        <f ca="1">('Composition%'!BV107*ReactionRateK1!C137)^3</f>
        <v>#DIV/0!</v>
      </c>
      <c r="E137" s="4"/>
      <c r="F137" s="73">
        <f ca="1">IF(F$2=0,0,F$22*EXP(F$23/($B137+273)/RGas)*(OFFSET('Composition%'!$B107,0,F$13)*OFFSET('Composition%'!$B107,0,F$14)))-IF(F$2=2,0,OFFSET('Composition%'!$B107,0,F$17)*OFFSET('Composition%'!$B107,0,F$18)*(F$24*EXP(-F$25/($B137+273)/RGas)))</f>
        <v>1.4405518159551016E-3</v>
      </c>
      <c r="G137" s="73">
        <f ca="1">IF(G$2=0,0,G$22*EXP(G$23/($B137+273)/RGas)*(OFFSET('Composition%'!$B107,0,G$13)*OFFSET('Composition%'!$B107,0,G$14)))-IF(G$2=2,0,OFFSET('Composition%'!$B107,0,G$17)*OFFSET('Composition%'!$B107,0,G$18)*(G$24*EXP(-G$25/($B137+273)/RGas)))</f>
        <v>5.8484594531555138E-4</v>
      </c>
      <c r="H137" s="73">
        <f ca="1">IF(H$2=0,0,H$22*EXP(H$23/($B137+273)/RGas)*(OFFSET('Composition%'!$B107,0,H$13)*OFFSET('Composition%'!$B107,0,H$14)))-IF(H$2=2,0,OFFSET('Composition%'!$B107,0,H$17)*OFFSET('Composition%'!$B107,0,H$18)*(H$24*EXP(-H$25/($B137+273)/RGas)))</f>
        <v>-1.9576714066414629E-6</v>
      </c>
      <c r="I137" s="73">
        <f ca="1">IF(I$2=0,0,I$22*EXP(I$23/($B137+273)/RGas)*(OFFSET('Composition%'!$B107,0,I$13)*OFFSET('Composition%'!$B107,0,I$14)))-IF(I$2=2,0,OFFSET('Composition%'!$B107,0,I$17)*OFFSET('Composition%'!$B107,0,I$18)*(I$24*EXP(-I$25/($B137+273)/RGas)))</f>
        <v>7.5980754410739188E-7</v>
      </c>
      <c r="J137" s="73"/>
      <c r="K137" s="73">
        <f ca="1">IF(K$2=0,0,K$22*EXP(K$23/($B137+273)/RGas)*(OFFSET('Composition%'!$B107,0,K$13)*OFFSET('Composition%'!$B107,0,K$14)))-IF(K$2=2,0,OFFSET('Composition%'!$B107,0,K$17)*OFFSET('Composition%'!$B107,0,K$18)*(K$24*EXP(-K$25/($B137+273)/RGas)))</f>
        <v>4.5547185970064696E-3</v>
      </c>
      <c r="L137" s="73">
        <f ca="1">IF(L$2=0,0,L$22*EXP(L$23/($B137+273)/RGas)*(OFFSET('Composition%'!$B107,0,L$13)*OFFSET('Composition%'!$B107,0,L$14)))-IF(L$2=2,0,OFFSET('Composition%'!$B107,0,L$17)*OFFSET('Composition%'!$B107,0,L$18)*(L$24*EXP(-L$25/($B137+273)/RGas)))</f>
        <v>-1.2303174970278528E-3</v>
      </c>
      <c r="M137" s="73">
        <f ca="1">IF(M$2=0,0,M$22*EXP(M$23/($B137+273)/RGas)*(OFFSET('Composition%'!$B107,0,M$13)*OFFSET('Composition%'!$B107,0,M$14)))-IF(M$2=2,0,OFFSET('Composition%'!$B107,0,M$17)*OFFSET('Composition%'!$B107,0,M$18)*(M$24*EXP(-M$25/($B137+273)/RGas)))</f>
        <v>0</v>
      </c>
      <c r="N137" s="179"/>
      <c r="O137" s="73">
        <f ca="1">IF(O$2=0,0,O$22*EXP(O$23/($B137+273)/RGas)*(OFFSET('Composition%'!$B107,0,O$13)*OFFSET('Composition%'!$B107,0,O$14)))-IF(O$2=2,0,OFFSET('Composition%'!$B107,0,O$17)*OFFSET('Composition%'!$B107,0,O$18)*(O$24*EXP(-O$25/($B137+273)/RGas)))</f>
        <v>0</v>
      </c>
      <c r="P137" s="73">
        <f ca="1">IF(P$2=0,0,P$22*EXP(P$23/($B137+273)/RGas)*(OFFSET('Composition%'!$B107,0,P$13)*OFFSET('Composition%'!$B107,0,P$14)))-IF(P$2=2,0,OFFSET('Composition%'!$B107,0,P$17)*OFFSET('Composition%'!$B107,0,P$18)*(P$24*EXP(-P$25/($B137+273)/RGas)))</f>
        <v>7.8507527427883594E-3</v>
      </c>
      <c r="Q137" s="73">
        <f ca="1">IF(Q$2=0,0,Q$22*EXP(Q$23/($B137+273)/RGas)*(OFFSET('Composition%'!$B107,0,Q$13)*OFFSET('Composition%'!$B107,0,Q$14)))-IF(Q$2=2,0,OFFSET('Composition%'!$B107,0,Q$17)*OFFSET('Composition%'!$B107,0,Q$18)*(Q$24*EXP(-Q$25/($B137+273)/RGas)))</f>
        <v>1.0840390930633506E-4</v>
      </c>
      <c r="R137" s="73">
        <f ca="1">IF(R$2=0,0,R$22*EXP(R$23/($B137+273)/RGas)*(OFFSET('Composition%'!$B107,0,R$13)*OFFSET('Composition%'!$B107,0,R$14)))-IF(R$2=2,0,OFFSET('Composition%'!$B107,0,R$17)*OFFSET('Composition%'!$B107,0,R$18)*(R$24*EXP(-R$25/($B137+273)/RGas)))</f>
        <v>4.1847929463552023E-5</v>
      </c>
      <c r="S137" s="73"/>
      <c r="T137" s="73">
        <f ca="1">IF(T$2=0,0,T$22*EXP(T$23/($B137+273)/RGas)*(OFFSET('Composition%'!$B107,0,T$13)*OFFSET('Composition%'!$B107,0,T$14)))-IF(T$2=2,0,OFFSET('Composition%'!$B107,0,T$17)*OFFSET('Composition%'!$B107,0,T$18)*(T$24*EXP(-T$25/($B137+273)/RGas)))</f>
        <v>2.1278168696376596E-5</v>
      </c>
      <c r="U137" s="73">
        <f ca="1">IF(U$2=0,0,U$22*EXP(U$23/($B137+273)/RGas)*(OFFSET('Composition%'!$B107,0,U$13)*OFFSET('Composition%'!$B107,0,U$14)))-IF(U$2=2,0,OFFSET('Composition%'!$B107,0,U$17)*OFFSET('Composition%'!$B107,0,U$18)*(U$24*EXP(-U$25/($B137+273)/RGas)))</f>
        <v>6.7084791648366827E-8</v>
      </c>
      <c r="V137" s="73">
        <f ca="1">IF(V$2=0,0,V$22*EXP(V$23/($B137+273)/RGas)*(OFFSET('Composition%'!$B107,0,V$13)*OFFSET('Composition%'!$B107,0,V$14)))-IF(V$2=2,0,OFFSET('Composition%'!$B107,0,V$17)*OFFSET('Composition%'!$B107,0,V$18)*(V$24*EXP(-V$25/($B137+273)/RGas)))</f>
        <v>0</v>
      </c>
      <c r="W137" s="73">
        <f ca="1">IF(W$2=0,0,W$22*EXP(W$23/($B137+273)/RGas)*(OFFSET('Composition%'!$B107,0,W$13)*OFFSET('Composition%'!$B107,0,W$14)))-IF(W$2=2,0,OFFSET('Composition%'!$B107,0,W$17)*OFFSET('Composition%'!$B107,0,W$18)*(W$24*EXP(-W$25/($B137+273)/RGas)))</f>
        <v>0</v>
      </c>
      <c r="X137" s="73">
        <f ca="1">IF(X$2=0,0,X$22*EXP(X$23/($B137+273)/RGas)*(OFFSET('Composition%'!$B107,0,X$13)*OFFSET('Composition%'!$B107,0,X$14)))-IF(X$2=2,0,OFFSET('Composition%'!$B107,0,X$17)*OFFSET('Composition%'!$B107,0,X$18)*(X$24*EXP(-X$25/($B137+273)/RGas)))</f>
        <v>2.4913845588427837E-8</v>
      </c>
      <c r="Y137" s="73">
        <f ca="1">IF(Y$2=0,0,Y$22*EXP(Y$23/($B137+273)/RGas)*(OFFSET('Composition%'!$B107,0,Y$13)*OFFSET('Composition%'!$B107,0,Y$14)))-IF(Y$2=2,0,OFFSET('Composition%'!$B107,0,Y$17)*OFFSET('Composition%'!$B107,0,Y$18)*(Y$24*EXP(-Y$25/($B137+273)/RGas)))</f>
        <v>1.2330880798255791E-9</v>
      </c>
      <c r="Z137" s="73">
        <f ca="1">IF(Z$2=0,0,Z$22*EXP(Z$23/($B137+273)/RGas)*(OFFSET('Composition%'!$B107,0,Z$13)*OFFSET('Composition%'!$B107,0,Z$14)))-IF(Z$2=2,0,OFFSET('Composition%'!$B107,0,Z$17)*OFFSET('Composition%'!$B107,0,Z$18)*(Z$24*EXP(-Z$25/($B137+273)/RGas)))</f>
        <v>0</v>
      </c>
      <c r="AA137" s="73">
        <f ca="1">IF(AA$2=0,0,AA$22*EXP(AA$23/($B137+273)/RGas)*(OFFSET('Composition%'!$B107,0,AA$13)*OFFSET('Composition%'!$B107,0,AA$14)))-IF(AA$2=2,0,OFFSET('Composition%'!$B107,0,AA$17)*OFFSET('Composition%'!$B107,0,AA$18)*(AA$24*EXP(-AA$25/($B137+273)/RGas)))</f>
        <v>0</v>
      </c>
      <c r="AB137" s="73">
        <f ca="1">IF(AB$2=0,0,AB$22*EXP(AB$23/($B137+273)/RGas)*(OFFSET('Composition%'!$B107,0,AB$13)*OFFSET('Composition%'!$B107,0,AB$14)))-IF(AB$2=2,0,OFFSET('Composition%'!$B107,0,AB$17)*OFFSET('Composition%'!$B107,0,AB$18)*(AB$24*EXP(-AB$25/($B137+273)/RGas)))</f>
        <v>0</v>
      </c>
      <c r="AC137" s="73">
        <f ca="1">IF(AC$2=0,0,AC$22*EXP(AC$23/($B137+273)/RGas)*(OFFSET('Composition%'!$B107,0,AC$13)*OFFSET('Composition%'!$B107,0,AC$14)))-IF(AC$2=2,0,OFFSET('Composition%'!$B107,0,AC$17)*OFFSET('Composition%'!$B107,0,AC$18)*(AC$24*EXP(-AC$25/($B137+273)/RGas)))</f>
        <v>0</v>
      </c>
      <c r="AD137" s="73">
        <f ca="1">IF(AD$2=0,0,AD$22*EXP(AD$23/($B137+273)/RGas)*(OFFSET('Composition%'!$B107,0,AD$13)*OFFSET('Composition%'!$B107,0,AD$14)))-IF(AD$2=2,0,OFFSET('Composition%'!$B107,0,AD$17)*OFFSET('Composition%'!$B107,0,AD$18)*(AD$24*EXP(-AD$25/($B137+273)/RGas)))</f>
        <v>0</v>
      </c>
      <c r="AE137" s="73">
        <f ca="1">IF(AE$2=0,0,AE$22*EXP(AE$23/($B137+273)/RGas)*(OFFSET('Composition%'!$B107,0,AE$13)*OFFSET('Composition%'!$B107,0,AE$14)))-IF(AE$2=2,0,OFFSET('Composition%'!$B107,0,AE$17)*OFFSET('Composition%'!$B107,0,AE$18)*(AE$24*EXP(-AE$25/($B137+273)/RGas)))</f>
        <v>0</v>
      </c>
      <c r="AF137" s="73"/>
      <c r="AG137" s="73">
        <f ca="1">IF(AG$2=0,0,AG$22*EXP(AG$23/($B137+273)/RGas)*(OFFSET('Composition%'!$B107,0,AG$13)*OFFSET('Composition%'!$B107,0,AG$14)))-IF(AG$2=2,0,OFFSET('Composition%'!$B107,0,AG$17)*OFFSET('Composition%'!$B107,0,AG$18)*(AG$24*EXP(-AG$25/($B137+273)/RGas)))</f>
        <v>0</v>
      </c>
      <c r="AH137" s="73">
        <f ca="1">IF(AH$2=0,0,AH$22*EXP(AH$23/($B137+273)/RGas)*(OFFSET('Composition%'!$B107,0,AH$13)*OFFSET('Composition%'!$B107,0,AH$14)))-IF(AH$2=2,0,OFFSET('Composition%'!$B107,0,AH$17)*OFFSET('Composition%'!$B107,0,AH$18)*(AH$24*EXP(-AH$25/($B137+273)/RGas)))</f>
        <v>0</v>
      </c>
      <c r="AI137" s="73">
        <f ca="1">IF(AI$2=0,0,AI$22*EXP(AI$23/($B137+273)/RGas)*(OFFSET('Composition%'!$B107,0,AI$13)*OFFSET('Composition%'!$B107,0,AI$14)))-IF(AI$2=2,0,OFFSET('Composition%'!$B107,0,AI$17)*OFFSET('Composition%'!$B107,0,AI$18)*(AI$24*EXP(-AI$25/($B137+273)/RGas)))</f>
        <v>0</v>
      </c>
      <c r="AJ137" s="73">
        <f ca="1">IF(AJ$2=0,0,AJ$22*EXP(AJ$23/($B137+273)/RGas)*(OFFSET('Composition%'!$B107,0,AJ$13)*OFFSET('Composition%'!$B107,0,AJ$14)))-IF(AJ$2=2,0,OFFSET('Composition%'!$B107,0,AJ$17)*OFFSET('Composition%'!$B107,0,AJ$18)*(AJ$24*EXP(-AJ$25/($B137+273)/RGas)))</f>
        <v>0</v>
      </c>
      <c r="AK137" s="73">
        <f ca="1">IF(AK$2=0,0,AK$22*EXP(AK$23/($B137+273)/RGas)*(OFFSET('Composition%'!$B107,0,AK$13)*OFFSET('Composition%'!$B107,0,AK$14)))-IF(AK$2=2,0,OFFSET('Composition%'!$B107,0,AK$17)*OFFSET('Composition%'!$B107,0,AK$18)*(AK$24*EXP(-AK$25/($B137+273)/RGas)))</f>
        <v>0</v>
      </c>
      <c r="AL137" s="73">
        <f ca="1">IF(AL$2=0,0,AL$22*EXP(AL$23/($B137+273)/RGas)*(OFFSET('Composition%'!$B107,0,AL$13)*OFFSET('Composition%'!$B107,0,AL$14)))-IF(AL$2=2,0,OFFSET('Composition%'!$B107,0,AL$17)*OFFSET('Composition%'!$B107,0,AL$18)*(AL$24*EXP(-AL$25/($B137+273)/RGas)))</f>
        <v>0</v>
      </c>
      <c r="AM137" s="73"/>
      <c r="AN137" s="73">
        <f ca="1">IF(AN$2=0,0,AN$22*EXP(AN$23/($B137+273)/RGas)*(OFFSET('Composition%'!$B107,0,AN$13)*OFFSET('Composition%'!$B107,0,AN$14)))-IF(AN$2=2,0,OFFSET('Composition%'!$B107,0,AN$17)*OFFSET('Composition%'!$B107,0,AN$18)*(AN$24*EXP(-AN$25/($B137+273)/RGas)))</f>
        <v>0</v>
      </c>
      <c r="AO137" s="73">
        <f ca="1">IF(AO$2=0,0,AO$22*EXP(AO$23/($B137+273)/RGas)*(OFFSET('Composition%'!$B107,0,AO$13)*OFFSET('Composition%'!$B107,0,AO$14)))-IF(AO$2=2,0,OFFSET('Composition%'!$B107,0,AO$17)*OFFSET('Composition%'!$B107,0,AO$18)*(AO$24*EXP(-AO$25/($B137+273)/RGas)))</f>
        <v>0</v>
      </c>
      <c r="AP137" s="73">
        <f ca="1">IF(AP$2=0,0,AP$22*EXP(AP$23/($B137+273)/RGas)*(OFFSET('Composition%'!$B107,0,AP$13)*OFFSET('Composition%'!$B107,0,AP$14)))-IF(AP$2=2,0,OFFSET('Composition%'!$B107,0,AP$17)*OFFSET('Composition%'!$B107,0,AP$18)*(AP$24*EXP(-AP$25/($B137+273)/RGas)))</f>
        <v>2.7051406061764177E-12</v>
      </c>
      <c r="AQ137" s="73">
        <f ca="1">IF(AQ$2=0,0,AQ$22*EXP(AQ$23/($B137+273)/RGas)*(OFFSET('Composition%'!$B107,0,AQ$13)*OFFSET('Composition%'!$B107,0,AQ$14)))-IF(AQ$2=2,0,OFFSET('Composition%'!$B107,0,AQ$17)*OFFSET('Composition%'!$B107,0,AQ$18)*(AQ$24*EXP(-AQ$25/($B137+273)/RGas)))</f>
        <v>0</v>
      </c>
      <c r="AR137" s="73">
        <f ca="1">IF(AR$2=0,0,AR$22*EXP(AR$23/($B137+273)/RGas)*(OFFSET('Composition%'!$B107,0,AR$13)*OFFSET('Composition%'!$B107,0,AR$14)))-IF(AR$2=2,0,OFFSET('Composition%'!$B107,0,AR$17)*OFFSET('Composition%'!$B107,0,AR$18)*(AR$24*EXP(-AR$25/($B137+273)/RGas)))</f>
        <v>0</v>
      </c>
      <c r="AS137" s="73"/>
    </row>
    <row r="138" spans="1:45">
      <c r="A138" s="3">
        <f t="shared" si="25"/>
        <v>5.2999999999999892</v>
      </c>
      <c r="B138" s="60">
        <f ca="1">'Composition%'!B108</f>
        <v>414.67471992985458</v>
      </c>
      <c r="C138">
        <f t="shared" si="24"/>
        <v>30</v>
      </c>
      <c r="D138" s="4" t="e">
        <f ca="1">('Composition%'!BV108*ReactionRateK1!C138)^3</f>
        <v>#DIV/0!</v>
      </c>
      <c r="E138" s="4"/>
      <c r="F138" s="73">
        <f ca="1">IF(F$2=0,0,F$22*EXP(F$23/($B138+273)/RGas)*(OFFSET('Composition%'!$B108,0,F$13)*OFFSET('Composition%'!$B108,0,F$14)))-IF(F$2=2,0,OFFSET('Composition%'!$B108,0,F$17)*OFFSET('Composition%'!$B108,0,F$18)*(F$24*EXP(-F$25/($B138+273)/RGas)))</f>
        <v>1.42121562158485E-3</v>
      </c>
      <c r="G138" s="73">
        <f ca="1">IF(G$2=0,0,G$22*EXP(G$23/($B138+273)/RGas)*(OFFSET('Composition%'!$B108,0,G$13)*OFFSET('Composition%'!$B108,0,G$14)))-IF(G$2=2,0,OFFSET('Composition%'!$B108,0,G$17)*OFFSET('Composition%'!$B108,0,G$18)*(G$24*EXP(-G$25/($B138+273)/RGas)))</f>
        <v>5.7727091771161445E-4</v>
      </c>
      <c r="H138" s="73">
        <f ca="1">IF(H$2=0,0,H$22*EXP(H$23/($B138+273)/RGas)*(OFFSET('Composition%'!$B108,0,H$13)*OFFSET('Composition%'!$B108,0,H$14)))-IF(H$2=2,0,OFFSET('Composition%'!$B108,0,H$17)*OFFSET('Composition%'!$B108,0,H$18)*(H$24*EXP(-H$25/($B138+273)/RGas)))</f>
        <v>-1.939970497857853E-6</v>
      </c>
      <c r="I138" s="73">
        <f ca="1">IF(I$2=0,0,I$22*EXP(I$23/($B138+273)/RGas)*(OFFSET('Composition%'!$B108,0,I$13)*OFFSET('Composition%'!$B108,0,I$14)))-IF(I$2=2,0,OFFSET('Composition%'!$B108,0,I$17)*OFFSET('Composition%'!$B108,0,I$18)*(I$24*EXP(-I$25/($B138+273)/RGas)))</f>
        <v>7.1184157411719923E-7</v>
      </c>
      <c r="J138" s="73"/>
      <c r="K138" s="73">
        <f ca="1">IF(K$2=0,0,K$22*EXP(K$23/($B138+273)/RGas)*(OFFSET('Composition%'!$B108,0,K$13)*OFFSET('Composition%'!$B108,0,K$14)))-IF(K$2=2,0,OFFSET('Composition%'!$B108,0,K$17)*OFFSET('Composition%'!$B108,0,K$18)*(K$24*EXP(-K$25/($B138+273)/RGas)))</f>
        <v>4.4330102027242153E-3</v>
      </c>
      <c r="L138" s="73">
        <f ca="1">IF(L$2=0,0,L$22*EXP(L$23/($B138+273)/RGas)*(OFFSET('Composition%'!$B108,0,L$13)*OFFSET('Composition%'!$B108,0,L$14)))-IF(L$2=2,0,OFFSET('Composition%'!$B108,0,L$17)*OFFSET('Composition%'!$B108,0,L$18)*(L$24*EXP(-L$25/($B138+273)/RGas)))</f>
        <v>-1.2149272701352891E-3</v>
      </c>
      <c r="M138" s="73">
        <f ca="1">IF(M$2=0,0,M$22*EXP(M$23/($B138+273)/RGas)*(OFFSET('Composition%'!$B108,0,M$13)*OFFSET('Composition%'!$B108,0,M$14)))-IF(M$2=2,0,OFFSET('Composition%'!$B108,0,M$17)*OFFSET('Composition%'!$B108,0,M$18)*(M$24*EXP(-M$25/($B138+273)/RGas)))</f>
        <v>0</v>
      </c>
      <c r="N138" s="179"/>
      <c r="O138" s="73">
        <f ca="1">IF(O$2=0,0,O$22*EXP(O$23/($B138+273)/RGas)*(OFFSET('Composition%'!$B108,0,O$13)*OFFSET('Composition%'!$B108,0,O$14)))-IF(O$2=2,0,OFFSET('Composition%'!$B108,0,O$17)*OFFSET('Composition%'!$B108,0,O$18)*(O$24*EXP(-O$25/($B138+273)/RGas)))</f>
        <v>0</v>
      </c>
      <c r="P138" s="73">
        <f ca="1">IF(P$2=0,0,P$22*EXP(P$23/($B138+273)/RGas)*(OFFSET('Composition%'!$B108,0,P$13)*OFFSET('Composition%'!$B108,0,P$14)))-IF(P$2=2,0,OFFSET('Composition%'!$B108,0,P$17)*OFFSET('Composition%'!$B108,0,P$18)*(P$24*EXP(-P$25/($B138+273)/RGas)))</f>
        <v>7.7796995880475865E-3</v>
      </c>
      <c r="Q138" s="73">
        <f ca="1">IF(Q$2=0,0,Q$22*EXP(Q$23/($B138+273)/RGas)*(OFFSET('Composition%'!$B108,0,Q$13)*OFFSET('Composition%'!$B108,0,Q$14)))-IF(Q$2=2,0,OFFSET('Composition%'!$B108,0,Q$17)*OFFSET('Composition%'!$B108,0,Q$18)*(Q$24*EXP(-Q$25/($B138+273)/RGas)))</f>
        <v>1.0893484080415854E-4</v>
      </c>
      <c r="R138" s="73">
        <f ca="1">IF(R$2=0,0,R$22*EXP(R$23/($B138+273)/RGas)*(OFFSET('Composition%'!$B108,0,R$13)*OFFSET('Composition%'!$B108,0,R$14)))-IF(R$2=2,0,OFFSET('Composition%'!$B108,0,R$17)*OFFSET('Composition%'!$B108,0,R$18)*(R$24*EXP(-R$25/($B138+273)/RGas)))</f>
        <v>4.2424490134415631E-5</v>
      </c>
      <c r="S138" s="73"/>
      <c r="T138" s="73">
        <f ca="1">IF(T$2=0,0,T$22*EXP(T$23/($B138+273)/RGas)*(OFFSET('Composition%'!$B108,0,T$13)*OFFSET('Composition%'!$B108,0,T$14)))-IF(T$2=2,0,OFFSET('Composition%'!$B108,0,T$17)*OFFSET('Composition%'!$B108,0,T$18)*(T$24*EXP(-T$25/($B138+273)/RGas)))</f>
        <v>1.9914291457121234E-5</v>
      </c>
      <c r="U138" s="73">
        <f ca="1">IF(U$2=0,0,U$22*EXP(U$23/($B138+273)/RGas)*(OFFSET('Composition%'!$B108,0,U$13)*OFFSET('Composition%'!$B108,0,U$14)))-IF(U$2=2,0,OFFSET('Composition%'!$B108,0,U$17)*OFFSET('Composition%'!$B108,0,U$18)*(U$24*EXP(-U$25/($B138+273)/RGas)))</f>
        <v>6.0227123570729605E-8</v>
      </c>
      <c r="V138" s="73">
        <f ca="1">IF(V$2=0,0,V$22*EXP(V$23/($B138+273)/RGas)*(OFFSET('Composition%'!$B108,0,V$13)*OFFSET('Composition%'!$B108,0,V$14)))-IF(V$2=2,0,OFFSET('Composition%'!$B108,0,V$17)*OFFSET('Composition%'!$B108,0,V$18)*(V$24*EXP(-V$25/($B138+273)/RGas)))</f>
        <v>0</v>
      </c>
      <c r="W138" s="73">
        <f ca="1">IF(W$2=0,0,W$22*EXP(W$23/($B138+273)/RGas)*(OFFSET('Composition%'!$B108,0,W$13)*OFFSET('Composition%'!$B108,0,W$14)))-IF(W$2=2,0,OFFSET('Composition%'!$B108,0,W$17)*OFFSET('Composition%'!$B108,0,W$18)*(W$24*EXP(-W$25/($B138+273)/RGas)))</f>
        <v>0</v>
      </c>
      <c r="X138" s="73">
        <f ca="1">IF(X$2=0,0,X$22*EXP(X$23/($B138+273)/RGas)*(OFFSET('Composition%'!$B108,0,X$13)*OFFSET('Composition%'!$B108,0,X$14)))-IF(X$2=2,0,OFFSET('Composition%'!$B108,0,X$17)*OFFSET('Composition%'!$B108,0,X$18)*(X$24*EXP(-X$25/($B138+273)/RGas)))</f>
        <v>2.4913040256180449E-8</v>
      </c>
      <c r="Y138" s="73">
        <f ca="1">IF(Y$2=0,0,Y$22*EXP(Y$23/($B138+273)/RGas)*(OFFSET('Composition%'!$B108,0,Y$13)*OFFSET('Composition%'!$B108,0,Y$14)))-IF(Y$2=2,0,OFFSET('Composition%'!$B108,0,Y$17)*OFFSET('Composition%'!$B108,0,Y$18)*(Y$24*EXP(-Y$25/($B138+273)/RGas)))</f>
        <v>1.23304822064001E-9</v>
      </c>
      <c r="Z138" s="73">
        <f ca="1">IF(Z$2=0,0,Z$22*EXP(Z$23/($B138+273)/RGas)*(OFFSET('Composition%'!$B108,0,Z$13)*OFFSET('Composition%'!$B108,0,Z$14)))-IF(Z$2=2,0,OFFSET('Composition%'!$B108,0,Z$17)*OFFSET('Composition%'!$B108,0,Z$18)*(Z$24*EXP(-Z$25/($B138+273)/RGas)))</f>
        <v>0</v>
      </c>
      <c r="AA138" s="73">
        <f ca="1">IF(AA$2=0,0,AA$22*EXP(AA$23/($B138+273)/RGas)*(OFFSET('Composition%'!$B108,0,AA$13)*OFFSET('Composition%'!$B108,0,AA$14)))-IF(AA$2=2,0,OFFSET('Composition%'!$B108,0,AA$17)*OFFSET('Composition%'!$B108,0,AA$18)*(AA$24*EXP(-AA$25/($B138+273)/RGas)))</f>
        <v>0</v>
      </c>
      <c r="AB138" s="73">
        <f ca="1">IF(AB$2=0,0,AB$22*EXP(AB$23/($B138+273)/RGas)*(OFFSET('Composition%'!$B108,0,AB$13)*OFFSET('Composition%'!$B108,0,AB$14)))-IF(AB$2=2,0,OFFSET('Composition%'!$B108,0,AB$17)*OFFSET('Composition%'!$B108,0,AB$18)*(AB$24*EXP(-AB$25/($B138+273)/RGas)))</f>
        <v>0</v>
      </c>
      <c r="AC138" s="73">
        <f ca="1">IF(AC$2=0,0,AC$22*EXP(AC$23/($B138+273)/RGas)*(OFFSET('Composition%'!$B108,0,AC$13)*OFFSET('Composition%'!$B108,0,AC$14)))-IF(AC$2=2,0,OFFSET('Composition%'!$B108,0,AC$17)*OFFSET('Composition%'!$B108,0,AC$18)*(AC$24*EXP(-AC$25/($B138+273)/RGas)))</f>
        <v>0</v>
      </c>
      <c r="AD138" s="73">
        <f ca="1">IF(AD$2=0,0,AD$22*EXP(AD$23/($B138+273)/RGas)*(OFFSET('Composition%'!$B108,0,AD$13)*OFFSET('Composition%'!$B108,0,AD$14)))-IF(AD$2=2,0,OFFSET('Composition%'!$B108,0,AD$17)*OFFSET('Composition%'!$B108,0,AD$18)*(AD$24*EXP(-AD$25/($B138+273)/RGas)))</f>
        <v>0</v>
      </c>
      <c r="AE138" s="73">
        <f ca="1">IF(AE$2=0,0,AE$22*EXP(AE$23/($B138+273)/RGas)*(OFFSET('Composition%'!$B108,0,AE$13)*OFFSET('Composition%'!$B108,0,AE$14)))-IF(AE$2=2,0,OFFSET('Composition%'!$B108,0,AE$17)*OFFSET('Composition%'!$B108,0,AE$18)*(AE$24*EXP(-AE$25/($B138+273)/RGas)))</f>
        <v>0</v>
      </c>
      <c r="AF138" s="73"/>
      <c r="AG138" s="73">
        <f ca="1">IF(AG$2=0,0,AG$22*EXP(AG$23/($B138+273)/RGas)*(OFFSET('Composition%'!$B108,0,AG$13)*OFFSET('Composition%'!$B108,0,AG$14)))-IF(AG$2=2,0,OFFSET('Composition%'!$B108,0,AG$17)*OFFSET('Composition%'!$B108,0,AG$18)*(AG$24*EXP(-AG$25/($B138+273)/RGas)))</f>
        <v>0</v>
      </c>
      <c r="AH138" s="73">
        <f ca="1">IF(AH$2=0,0,AH$22*EXP(AH$23/($B138+273)/RGas)*(OFFSET('Composition%'!$B108,0,AH$13)*OFFSET('Composition%'!$B108,0,AH$14)))-IF(AH$2=2,0,OFFSET('Composition%'!$B108,0,AH$17)*OFFSET('Composition%'!$B108,0,AH$18)*(AH$24*EXP(-AH$25/($B138+273)/RGas)))</f>
        <v>0</v>
      </c>
      <c r="AI138" s="73">
        <f ca="1">IF(AI$2=0,0,AI$22*EXP(AI$23/($B138+273)/RGas)*(OFFSET('Composition%'!$B108,0,AI$13)*OFFSET('Composition%'!$B108,0,AI$14)))-IF(AI$2=2,0,OFFSET('Composition%'!$B108,0,AI$17)*OFFSET('Composition%'!$B108,0,AI$18)*(AI$24*EXP(-AI$25/($B138+273)/RGas)))</f>
        <v>0</v>
      </c>
      <c r="AJ138" s="73">
        <f ca="1">IF(AJ$2=0,0,AJ$22*EXP(AJ$23/($B138+273)/RGas)*(OFFSET('Composition%'!$B108,0,AJ$13)*OFFSET('Composition%'!$B108,0,AJ$14)))-IF(AJ$2=2,0,OFFSET('Composition%'!$B108,0,AJ$17)*OFFSET('Composition%'!$B108,0,AJ$18)*(AJ$24*EXP(-AJ$25/($B138+273)/RGas)))</f>
        <v>0</v>
      </c>
      <c r="AK138" s="73">
        <f ca="1">IF(AK$2=0,0,AK$22*EXP(AK$23/($B138+273)/RGas)*(OFFSET('Composition%'!$B108,0,AK$13)*OFFSET('Composition%'!$B108,0,AK$14)))-IF(AK$2=2,0,OFFSET('Composition%'!$B108,0,AK$17)*OFFSET('Composition%'!$B108,0,AK$18)*(AK$24*EXP(-AK$25/($B138+273)/RGas)))</f>
        <v>0</v>
      </c>
      <c r="AL138" s="73">
        <f ca="1">IF(AL$2=0,0,AL$22*EXP(AL$23/($B138+273)/RGas)*(OFFSET('Composition%'!$B108,0,AL$13)*OFFSET('Composition%'!$B108,0,AL$14)))-IF(AL$2=2,0,OFFSET('Composition%'!$B108,0,AL$17)*OFFSET('Composition%'!$B108,0,AL$18)*(AL$24*EXP(-AL$25/($B138+273)/RGas)))</f>
        <v>0</v>
      </c>
      <c r="AM138" s="73"/>
      <c r="AN138" s="73">
        <f ca="1">IF(AN$2=0,0,AN$22*EXP(AN$23/($B138+273)/RGas)*(OFFSET('Composition%'!$B108,0,AN$13)*OFFSET('Composition%'!$B108,0,AN$14)))-IF(AN$2=2,0,OFFSET('Composition%'!$B108,0,AN$17)*OFFSET('Composition%'!$B108,0,AN$18)*(AN$24*EXP(-AN$25/($B138+273)/RGas)))</f>
        <v>0</v>
      </c>
      <c r="AO138" s="73">
        <f ca="1">IF(AO$2=0,0,AO$22*EXP(AO$23/($B138+273)/RGas)*(OFFSET('Composition%'!$B108,0,AO$13)*OFFSET('Composition%'!$B108,0,AO$14)))-IF(AO$2=2,0,OFFSET('Composition%'!$B108,0,AO$17)*OFFSET('Composition%'!$B108,0,AO$18)*(AO$24*EXP(-AO$25/($B138+273)/RGas)))</f>
        <v>0</v>
      </c>
      <c r="AP138" s="73">
        <f ca="1">IF(AP$2=0,0,AP$22*EXP(AP$23/($B138+273)/RGas)*(OFFSET('Composition%'!$B108,0,AP$13)*OFFSET('Composition%'!$B108,0,AP$14)))-IF(AP$2=2,0,OFFSET('Composition%'!$B108,0,AP$17)*OFFSET('Composition%'!$B108,0,AP$18)*(AP$24*EXP(-AP$25/($B138+273)/RGas)))</f>
        <v>2.7051432938878047E-12</v>
      </c>
      <c r="AQ138" s="73">
        <f ca="1">IF(AQ$2=0,0,AQ$22*EXP(AQ$23/($B138+273)/RGas)*(OFFSET('Composition%'!$B108,0,AQ$13)*OFFSET('Composition%'!$B108,0,AQ$14)))-IF(AQ$2=2,0,OFFSET('Composition%'!$B108,0,AQ$17)*OFFSET('Composition%'!$B108,0,AQ$18)*(AQ$24*EXP(-AQ$25/($B138+273)/RGas)))</f>
        <v>0</v>
      </c>
      <c r="AR138" s="73">
        <f ca="1">IF(AR$2=0,0,AR$22*EXP(AR$23/($B138+273)/RGas)*(OFFSET('Composition%'!$B108,0,AR$13)*OFFSET('Composition%'!$B108,0,AR$14)))-IF(AR$2=2,0,OFFSET('Composition%'!$B108,0,AR$17)*OFFSET('Composition%'!$B108,0,AR$18)*(AR$24*EXP(-AR$25/($B138+273)/RGas)))</f>
        <v>0</v>
      </c>
      <c r="AS138" s="73"/>
    </row>
    <row r="139" spans="1:45">
      <c r="A139" s="3">
        <f t="shared" si="25"/>
        <v>5.349999999999989</v>
      </c>
      <c r="B139" s="60">
        <f ca="1">'Composition%'!B109</f>
        <v>414.68172361583254</v>
      </c>
      <c r="C139">
        <f t="shared" si="24"/>
        <v>30</v>
      </c>
      <c r="D139" s="4" t="e">
        <f ca="1">('Composition%'!BV109*ReactionRateK1!C139)^3</f>
        <v>#DIV/0!</v>
      </c>
      <c r="E139" s="4"/>
      <c r="F139" s="73">
        <f ca="1">IF(F$2=0,0,F$22*EXP(F$23/($B139+273)/RGas)*(OFFSET('Composition%'!$B109,0,F$13)*OFFSET('Composition%'!$B109,0,F$14)))-IF(F$2=2,0,OFFSET('Composition%'!$B109,0,F$17)*OFFSET('Composition%'!$B109,0,F$18)*(F$24*EXP(-F$25/($B139+273)/RGas)))</f>
        <v>1.4022574533598571E-3</v>
      </c>
      <c r="G139" s="73">
        <f ca="1">IF(G$2=0,0,G$22*EXP(G$23/($B139+273)/RGas)*(OFFSET('Composition%'!$B109,0,G$13)*OFFSET('Composition%'!$B109,0,G$14)))-IF(G$2=2,0,OFFSET('Composition%'!$B109,0,G$17)*OFFSET('Composition%'!$B109,0,G$18)*(G$24*EXP(-G$25/($B139+273)/RGas)))</f>
        <v>5.698338535031829E-4</v>
      </c>
      <c r="H139" s="73">
        <f ca="1">IF(H$2=0,0,H$22*EXP(H$23/($B139+273)/RGas)*(OFFSET('Composition%'!$B109,0,H$13)*OFFSET('Composition%'!$B109,0,H$14)))-IF(H$2=2,0,OFFSET('Composition%'!$B109,0,H$17)*OFFSET('Composition%'!$B109,0,H$18)*(H$24*EXP(-H$25/($B139+273)/RGas)))</f>
        <v>-1.922299541062E-6</v>
      </c>
      <c r="I139" s="73">
        <f ca="1">IF(I$2=0,0,I$22*EXP(I$23/($B139+273)/RGas)*(OFFSET('Composition%'!$B109,0,I$13)*OFFSET('Composition%'!$B109,0,I$14)))-IF(I$2=2,0,OFFSET('Composition%'!$B109,0,I$17)*OFFSET('Composition%'!$B109,0,I$18)*(I$24*EXP(-I$25/($B139+273)/RGas)))</f>
        <v>6.6706935429600036E-7</v>
      </c>
      <c r="J139" s="73"/>
      <c r="K139" s="73">
        <f ca="1">IF(K$2=0,0,K$22*EXP(K$23/($B139+273)/RGas)*(OFFSET('Composition%'!$B109,0,K$13)*OFFSET('Composition%'!$B109,0,K$14)))-IF(K$2=2,0,OFFSET('Composition%'!$B109,0,K$17)*OFFSET('Composition%'!$B109,0,K$18)*(K$24*EXP(-K$25/($B139+273)/RGas)))</f>
        <v>4.3136413893153092E-3</v>
      </c>
      <c r="L139" s="73">
        <f ca="1">IF(L$2=0,0,L$22*EXP(L$23/($B139+273)/RGas)*(OFFSET('Composition%'!$B109,0,L$13)*OFFSET('Composition%'!$B109,0,L$14)))-IF(L$2=2,0,OFFSET('Composition%'!$B109,0,L$17)*OFFSET('Composition%'!$B109,0,L$18)*(L$24*EXP(-L$25/($B139+273)/RGas)))</f>
        <v>-1.2000706664220034E-3</v>
      </c>
      <c r="M139" s="73">
        <f ca="1">IF(M$2=0,0,M$22*EXP(M$23/($B139+273)/RGas)*(OFFSET('Composition%'!$B109,0,M$13)*OFFSET('Composition%'!$B109,0,M$14)))-IF(M$2=2,0,OFFSET('Composition%'!$B109,0,M$17)*OFFSET('Composition%'!$B109,0,M$18)*(M$24*EXP(-M$25/($B139+273)/RGas)))</f>
        <v>0</v>
      </c>
      <c r="N139" s="179"/>
      <c r="O139" s="73">
        <f ca="1">IF(O$2=0,0,O$22*EXP(O$23/($B139+273)/RGas)*(OFFSET('Composition%'!$B109,0,O$13)*OFFSET('Composition%'!$B109,0,O$14)))-IF(O$2=2,0,OFFSET('Composition%'!$B109,0,O$17)*OFFSET('Composition%'!$B109,0,O$18)*(O$24*EXP(-O$25/($B139+273)/RGas)))</f>
        <v>0</v>
      </c>
      <c r="P139" s="73">
        <f ca="1">IF(P$2=0,0,P$22*EXP(P$23/($B139+273)/RGas)*(OFFSET('Composition%'!$B109,0,P$13)*OFFSET('Composition%'!$B109,0,P$14)))-IF(P$2=2,0,OFFSET('Composition%'!$B109,0,P$17)*OFFSET('Composition%'!$B109,0,P$18)*(P$24*EXP(-P$25/($B139+273)/RGas)))</f>
        <v>7.7087721596030652E-3</v>
      </c>
      <c r="Q139" s="73">
        <f ca="1">IF(Q$2=0,0,Q$22*EXP(Q$23/($B139+273)/RGas)*(OFFSET('Composition%'!$B109,0,Q$13)*OFFSET('Composition%'!$B109,0,Q$14)))-IF(Q$2=2,0,OFFSET('Composition%'!$B109,0,Q$17)*OFFSET('Composition%'!$B109,0,Q$18)*(Q$24*EXP(-Q$25/($B139+273)/RGas)))</f>
        <v>1.0945168753635053E-4</v>
      </c>
      <c r="R139" s="73">
        <f ca="1">IF(R$2=0,0,R$22*EXP(R$23/($B139+273)/RGas)*(OFFSET('Composition%'!$B109,0,R$13)*OFFSET('Composition%'!$B109,0,R$14)))-IF(R$2=2,0,OFFSET('Composition%'!$B109,0,R$17)*OFFSET('Composition%'!$B109,0,R$18)*(R$24*EXP(-R$25/($B139+273)/RGas)))</f>
        <v>4.2998130278978365E-5</v>
      </c>
      <c r="S139" s="73"/>
      <c r="T139" s="73">
        <f ca="1">IF(T$2=0,0,T$22*EXP(T$23/($B139+273)/RGas)*(OFFSET('Composition%'!$B109,0,T$13)*OFFSET('Composition%'!$B109,0,T$14)))-IF(T$2=2,0,OFFSET('Composition%'!$B109,0,T$17)*OFFSET('Composition%'!$B109,0,T$18)*(T$24*EXP(-T$25/($B139+273)/RGas)))</f>
        <v>1.8645264737760673E-5</v>
      </c>
      <c r="U139" s="73">
        <f ca="1">IF(U$2=0,0,U$22*EXP(U$23/($B139+273)/RGas)*(OFFSET('Composition%'!$B109,0,U$13)*OFFSET('Composition%'!$B109,0,U$14)))-IF(U$2=2,0,OFFSET('Composition%'!$B109,0,U$17)*OFFSET('Composition%'!$B109,0,U$18)*(U$24*EXP(-U$25/($B139+273)/RGas)))</f>
        <v>5.4070827874676558E-8</v>
      </c>
      <c r="V139" s="73">
        <f ca="1">IF(V$2=0,0,V$22*EXP(V$23/($B139+273)/RGas)*(OFFSET('Composition%'!$B109,0,V$13)*OFFSET('Composition%'!$B109,0,V$14)))-IF(V$2=2,0,OFFSET('Composition%'!$B109,0,V$17)*OFFSET('Composition%'!$B109,0,V$18)*(V$24*EXP(-V$25/($B139+273)/RGas)))</f>
        <v>0</v>
      </c>
      <c r="W139" s="73">
        <f ca="1">IF(W$2=0,0,W$22*EXP(W$23/($B139+273)/RGas)*(OFFSET('Composition%'!$B109,0,W$13)*OFFSET('Composition%'!$B109,0,W$14)))-IF(W$2=2,0,OFFSET('Composition%'!$B109,0,W$17)*OFFSET('Composition%'!$B109,0,W$18)*(W$24*EXP(-W$25/($B139+273)/RGas)))</f>
        <v>0</v>
      </c>
      <c r="X139" s="73">
        <f ca="1">IF(X$2=0,0,X$22*EXP(X$23/($B139+273)/RGas)*(OFFSET('Composition%'!$B109,0,X$13)*OFFSET('Composition%'!$B109,0,X$14)))-IF(X$2=2,0,OFFSET('Composition%'!$B109,0,X$17)*OFFSET('Composition%'!$B109,0,X$18)*(X$24*EXP(-X$25/($B139+273)/RGas)))</f>
        <v>2.4912286862072189E-8</v>
      </c>
      <c r="Y139" s="73">
        <f ca="1">IF(Y$2=0,0,Y$22*EXP(Y$23/($B139+273)/RGas)*(OFFSET('Composition%'!$B109,0,Y$13)*OFFSET('Composition%'!$B109,0,Y$14)))-IF(Y$2=2,0,OFFSET('Composition%'!$B109,0,Y$17)*OFFSET('Composition%'!$B109,0,Y$18)*(Y$24*EXP(-Y$25/($B139+273)/RGas)))</f>
        <v>1.2330109320852984E-9</v>
      </c>
      <c r="Z139" s="73">
        <f ca="1">IF(Z$2=0,0,Z$22*EXP(Z$23/($B139+273)/RGas)*(OFFSET('Composition%'!$B109,0,Z$13)*OFFSET('Composition%'!$B109,0,Z$14)))-IF(Z$2=2,0,OFFSET('Composition%'!$B109,0,Z$17)*OFFSET('Composition%'!$B109,0,Z$18)*(Z$24*EXP(-Z$25/($B139+273)/RGas)))</f>
        <v>0</v>
      </c>
      <c r="AA139" s="73">
        <f ca="1">IF(AA$2=0,0,AA$22*EXP(AA$23/($B139+273)/RGas)*(OFFSET('Composition%'!$B109,0,AA$13)*OFFSET('Composition%'!$B109,0,AA$14)))-IF(AA$2=2,0,OFFSET('Composition%'!$B109,0,AA$17)*OFFSET('Composition%'!$B109,0,AA$18)*(AA$24*EXP(-AA$25/($B139+273)/RGas)))</f>
        <v>0</v>
      </c>
      <c r="AB139" s="73">
        <f ca="1">IF(AB$2=0,0,AB$22*EXP(AB$23/($B139+273)/RGas)*(OFFSET('Composition%'!$B109,0,AB$13)*OFFSET('Composition%'!$B109,0,AB$14)))-IF(AB$2=2,0,OFFSET('Composition%'!$B109,0,AB$17)*OFFSET('Composition%'!$B109,0,AB$18)*(AB$24*EXP(-AB$25/($B139+273)/RGas)))</f>
        <v>0</v>
      </c>
      <c r="AC139" s="73">
        <f ca="1">IF(AC$2=0,0,AC$22*EXP(AC$23/($B139+273)/RGas)*(OFFSET('Composition%'!$B109,0,AC$13)*OFFSET('Composition%'!$B109,0,AC$14)))-IF(AC$2=2,0,OFFSET('Composition%'!$B109,0,AC$17)*OFFSET('Composition%'!$B109,0,AC$18)*(AC$24*EXP(-AC$25/($B139+273)/RGas)))</f>
        <v>0</v>
      </c>
      <c r="AD139" s="73">
        <f ca="1">IF(AD$2=0,0,AD$22*EXP(AD$23/($B139+273)/RGas)*(OFFSET('Composition%'!$B109,0,AD$13)*OFFSET('Composition%'!$B109,0,AD$14)))-IF(AD$2=2,0,OFFSET('Composition%'!$B109,0,AD$17)*OFFSET('Composition%'!$B109,0,AD$18)*(AD$24*EXP(-AD$25/($B139+273)/RGas)))</f>
        <v>0</v>
      </c>
      <c r="AE139" s="73">
        <f ca="1">IF(AE$2=0,0,AE$22*EXP(AE$23/($B139+273)/RGas)*(OFFSET('Composition%'!$B109,0,AE$13)*OFFSET('Composition%'!$B109,0,AE$14)))-IF(AE$2=2,0,OFFSET('Composition%'!$B109,0,AE$17)*OFFSET('Composition%'!$B109,0,AE$18)*(AE$24*EXP(-AE$25/($B139+273)/RGas)))</f>
        <v>0</v>
      </c>
      <c r="AF139" s="73"/>
      <c r="AG139" s="73">
        <f ca="1">IF(AG$2=0,0,AG$22*EXP(AG$23/($B139+273)/RGas)*(OFFSET('Composition%'!$B109,0,AG$13)*OFFSET('Composition%'!$B109,0,AG$14)))-IF(AG$2=2,0,OFFSET('Composition%'!$B109,0,AG$17)*OFFSET('Composition%'!$B109,0,AG$18)*(AG$24*EXP(-AG$25/($B139+273)/RGas)))</f>
        <v>0</v>
      </c>
      <c r="AH139" s="73">
        <f ca="1">IF(AH$2=0,0,AH$22*EXP(AH$23/($B139+273)/RGas)*(OFFSET('Composition%'!$B109,0,AH$13)*OFFSET('Composition%'!$B109,0,AH$14)))-IF(AH$2=2,0,OFFSET('Composition%'!$B109,0,AH$17)*OFFSET('Composition%'!$B109,0,AH$18)*(AH$24*EXP(-AH$25/($B139+273)/RGas)))</f>
        <v>0</v>
      </c>
      <c r="AI139" s="73">
        <f ca="1">IF(AI$2=0,0,AI$22*EXP(AI$23/($B139+273)/RGas)*(OFFSET('Composition%'!$B109,0,AI$13)*OFFSET('Composition%'!$B109,0,AI$14)))-IF(AI$2=2,0,OFFSET('Composition%'!$B109,0,AI$17)*OFFSET('Composition%'!$B109,0,AI$18)*(AI$24*EXP(-AI$25/($B139+273)/RGas)))</f>
        <v>0</v>
      </c>
      <c r="AJ139" s="73">
        <f ca="1">IF(AJ$2=0,0,AJ$22*EXP(AJ$23/($B139+273)/RGas)*(OFFSET('Composition%'!$B109,0,AJ$13)*OFFSET('Composition%'!$B109,0,AJ$14)))-IF(AJ$2=2,0,OFFSET('Composition%'!$B109,0,AJ$17)*OFFSET('Composition%'!$B109,0,AJ$18)*(AJ$24*EXP(-AJ$25/($B139+273)/RGas)))</f>
        <v>0</v>
      </c>
      <c r="AK139" s="73">
        <f ca="1">IF(AK$2=0,0,AK$22*EXP(AK$23/($B139+273)/RGas)*(OFFSET('Composition%'!$B109,0,AK$13)*OFFSET('Composition%'!$B109,0,AK$14)))-IF(AK$2=2,0,OFFSET('Composition%'!$B109,0,AK$17)*OFFSET('Composition%'!$B109,0,AK$18)*(AK$24*EXP(-AK$25/($B139+273)/RGas)))</f>
        <v>0</v>
      </c>
      <c r="AL139" s="73">
        <f ca="1">IF(AL$2=0,0,AL$22*EXP(AL$23/($B139+273)/RGas)*(OFFSET('Composition%'!$B109,0,AL$13)*OFFSET('Composition%'!$B109,0,AL$14)))-IF(AL$2=2,0,OFFSET('Composition%'!$B109,0,AL$17)*OFFSET('Composition%'!$B109,0,AL$18)*(AL$24*EXP(-AL$25/($B139+273)/RGas)))</f>
        <v>0</v>
      </c>
      <c r="AM139" s="73"/>
      <c r="AN139" s="73">
        <f ca="1">IF(AN$2=0,0,AN$22*EXP(AN$23/($B139+273)/RGas)*(OFFSET('Composition%'!$B109,0,AN$13)*OFFSET('Composition%'!$B109,0,AN$14)))-IF(AN$2=2,0,OFFSET('Composition%'!$B109,0,AN$17)*OFFSET('Composition%'!$B109,0,AN$18)*(AN$24*EXP(-AN$25/($B139+273)/RGas)))</f>
        <v>0</v>
      </c>
      <c r="AO139" s="73">
        <f ca="1">IF(AO$2=0,0,AO$22*EXP(AO$23/($B139+273)/RGas)*(OFFSET('Composition%'!$B109,0,AO$13)*OFFSET('Composition%'!$B109,0,AO$14)))-IF(AO$2=2,0,OFFSET('Composition%'!$B109,0,AO$17)*OFFSET('Composition%'!$B109,0,AO$18)*(AO$24*EXP(-AO$25/($B139+273)/RGas)))</f>
        <v>0</v>
      </c>
      <c r="AP139" s="73">
        <f ca="1">IF(AP$2=0,0,AP$22*EXP(AP$23/($B139+273)/RGas)*(OFFSET('Composition%'!$B109,0,AP$13)*OFFSET('Composition%'!$B109,0,AP$14)))-IF(AP$2=2,0,OFFSET('Composition%'!$B109,0,AP$17)*OFFSET('Composition%'!$B109,0,AP$18)*(AP$24*EXP(-AP$25/($B139+273)/RGas)))</f>
        <v>2.7051456949825264E-12</v>
      </c>
      <c r="AQ139" s="73">
        <f ca="1">IF(AQ$2=0,0,AQ$22*EXP(AQ$23/($B139+273)/RGas)*(OFFSET('Composition%'!$B109,0,AQ$13)*OFFSET('Composition%'!$B109,0,AQ$14)))-IF(AQ$2=2,0,OFFSET('Composition%'!$B109,0,AQ$17)*OFFSET('Composition%'!$B109,0,AQ$18)*(AQ$24*EXP(-AQ$25/($B139+273)/RGas)))</f>
        <v>0</v>
      </c>
      <c r="AR139" s="73">
        <f ca="1">IF(AR$2=0,0,AR$22*EXP(AR$23/($B139+273)/RGas)*(OFFSET('Composition%'!$B109,0,AR$13)*OFFSET('Composition%'!$B109,0,AR$14)))-IF(AR$2=2,0,OFFSET('Composition%'!$B109,0,AR$17)*OFFSET('Composition%'!$B109,0,AR$18)*(AR$24*EXP(-AR$25/($B139+273)/RGas)))</f>
        <v>0</v>
      </c>
      <c r="AS139" s="73"/>
    </row>
    <row r="140" spans="1:45">
      <c r="A140" s="3">
        <f t="shared" si="25"/>
        <v>5.3999999999999888</v>
      </c>
      <c r="B140" s="60">
        <f ca="1">'Composition%'!B110</f>
        <v>414.68870427738136</v>
      </c>
      <c r="C140">
        <f t="shared" si="24"/>
        <v>30</v>
      </c>
      <c r="D140" s="4" t="e">
        <f ca="1">('Composition%'!BV110*ReactionRateK1!C140)^3</f>
        <v>#DIV/0!</v>
      </c>
      <c r="E140" s="4"/>
      <c r="F140" s="73">
        <f ca="1">IF(F$2=0,0,F$22*EXP(F$23/($B140+273)/RGas)*(OFFSET('Composition%'!$B110,0,F$13)*OFFSET('Composition%'!$B110,0,F$14)))-IF(F$2=2,0,OFFSET('Composition%'!$B110,0,F$17)*OFFSET('Composition%'!$B110,0,F$18)*(F$24*EXP(-F$25/($B140+273)/RGas)))</f>
        <v>1.3836666566654676E-3</v>
      </c>
      <c r="G140" s="73">
        <f ca="1">IF(G$2=0,0,G$22*EXP(G$23/($B140+273)/RGas)*(OFFSET('Composition%'!$B110,0,G$13)*OFFSET('Composition%'!$B110,0,G$14)))-IF(G$2=2,0,OFFSET('Composition%'!$B110,0,G$17)*OFFSET('Composition%'!$B110,0,G$18)*(G$24*EXP(-G$25/($B140+273)/RGas)))</f>
        <v>5.6253115618341972E-4</v>
      </c>
      <c r="H140" s="73">
        <f ca="1">IF(H$2=0,0,H$22*EXP(H$23/($B140+273)/RGas)*(OFFSET('Composition%'!$B110,0,H$13)*OFFSET('Composition%'!$B110,0,H$14)))-IF(H$2=2,0,OFFSET('Composition%'!$B110,0,H$17)*OFFSET('Composition%'!$B110,0,H$18)*(H$24*EXP(-H$25/($B140+273)/RGas)))</f>
        <v>-1.9046668368172885E-6</v>
      </c>
      <c r="I140" s="73">
        <f ca="1">IF(I$2=0,0,I$22*EXP(I$23/($B140+273)/RGas)*(OFFSET('Composition%'!$B110,0,I$13)*OFFSET('Composition%'!$B110,0,I$14)))-IF(I$2=2,0,OFFSET('Composition%'!$B110,0,I$17)*OFFSET('Composition%'!$B110,0,I$18)*(I$24*EXP(-I$25/($B140+273)/RGas)))</f>
        <v>6.252892265431917E-7</v>
      </c>
      <c r="J140" s="73"/>
      <c r="K140" s="73">
        <f ca="1">IF(K$2=0,0,K$22*EXP(K$23/($B140+273)/RGas)*(OFFSET('Composition%'!$B110,0,K$13)*OFFSET('Composition%'!$B110,0,K$14)))-IF(K$2=2,0,OFFSET('Composition%'!$B110,0,K$17)*OFFSET('Composition%'!$B110,0,K$18)*(K$24*EXP(-K$25/($B140+273)/RGas)))</f>
        <v>4.1965803795869991E-3</v>
      </c>
      <c r="L140" s="73">
        <f ca="1">IF(L$2=0,0,L$22*EXP(L$23/($B140+273)/RGas)*(OFFSET('Composition%'!$B110,0,L$13)*OFFSET('Composition%'!$B110,0,L$14)))-IF(L$2=2,0,OFFSET('Composition%'!$B110,0,L$17)*OFFSET('Composition%'!$B110,0,L$18)*(L$24*EXP(-L$25/($B140+273)/RGas)))</f>
        <v>-1.185794479755175E-3</v>
      </c>
      <c r="M140" s="73">
        <f ca="1">IF(M$2=0,0,M$22*EXP(M$23/($B140+273)/RGas)*(OFFSET('Composition%'!$B110,0,M$13)*OFFSET('Composition%'!$B110,0,M$14)))-IF(M$2=2,0,OFFSET('Composition%'!$B110,0,M$17)*OFFSET('Composition%'!$B110,0,M$18)*(M$24*EXP(-M$25/($B140+273)/RGas)))</f>
        <v>0</v>
      </c>
      <c r="N140" s="179"/>
      <c r="O140" s="73">
        <f ca="1">IF(O$2=0,0,O$22*EXP(O$23/($B140+273)/RGas)*(OFFSET('Composition%'!$B110,0,O$13)*OFFSET('Composition%'!$B110,0,O$14)))-IF(O$2=2,0,OFFSET('Composition%'!$B110,0,O$17)*OFFSET('Composition%'!$B110,0,O$18)*(O$24*EXP(-O$25/($B140+273)/RGas)))</f>
        <v>0</v>
      </c>
      <c r="P140" s="73">
        <f ca="1">IF(P$2=0,0,P$22*EXP(P$23/($B140+273)/RGas)*(OFFSET('Composition%'!$B110,0,P$13)*OFFSET('Composition%'!$B110,0,P$14)))-IF(P$2=2,0,OFFSET('Composition%'!$B110,0,P$17)*OFFSET('Composition%'!$B110,0,P$18)*(P$24*EXP(-P$25/($B140+273)/RGas)))</f>
        <v>7.6380033286777022E-3</v>
      </c>
      <c r="Q140" s="73">
        <f ca="1">IF(Q$2=0,0,Q$22*EXP(Q$23/($B140+273)/RGas)*(OFFSET('Composition%'!$B110,0,Q$13)*OFFSET('Composition%'!$B110,0,Q$14)))-IF(Q$2=2,0,OFFSET('Composition%'!$B110,0,Q$17)*OFFSET('Composition%'!$B110,0,Q$18)*(Q$24*EXP(-Q$25/($B140+273)/RGas)))</f>
        <v>1.099546369185194E-4</v>
      </c>
      <c r="R140" s="73">
        <f ca="1">IF(R$2=0,0,R$22*EXP(R$23/($B140+273)/RGas)*(OFFSET('Composition%'!$B110,0,R$13)*OFFSET('Composition%'!$B110,0,R$14)))-IF(R$2=2,0,OFFSET('Composition%'!$B110,0,R$17)*OFFSET('Composition%'!$B110,0,R$18)*(R$24*EXP(-R$25/($B140+273)/RGas)))</f>
        <v>4.3568765543726014E-5</v>
      </c>
      <c r="S140" s="73"/>
      <c r="T140" s="73">
        <f ca="1">IF(T$2=0,0,T$22*EXP(T$23/($B140+273)/RGas)*(OFFSET('Composition%'!$B110,0,T$13)*OFFSET('Composition%'!$B110,0,T$14)))-IF(T$2=2,0,OFFSET('Composition%'!$B110,0,T$17)*OFFSET('Composition%'!$B110,0,T$18)*(T$24*EXP(-T$25/($B140+273)/RGas)))</f>
        <v>1.74644105559121E-5</v>
      </c>
      <c r="U140" s="73">
        <f ca="1">IF(U$2=0,0,U$22*EXP(U$23/($B140+273)/RGas)*(OFFSET('Composition%'!$B110,0,U$13)*OFFSET('Composition%'!$B110,0,U$14)))-IF(U$2=2,0,OFFSET('Composition%'!$B110,0,U$17)*OFFSET('Composition%'!$B110,0,U$18)*(U$24*EXP(-U$25/($B140+273)/RGas)))</f>
        <v>4.8544113829277629E-8</v>
      </c>
      <c r="V140" s="73">
        <f ca="1">IF(V$2=0,0,V$22*EXP(V$23/($B140+273)/RGas)*(OFFSET('Composition%'!$B110,0,V$13)*OFFSET('Composition%'!$B110,0,V$14)))-IF(V$2=2,0,OFFSET('Composition%'!$B110,0,V$17)*OFFSET('Composition%'!$B110,0,V$18)*(V$24*EXP(-V$25/($B140+273)/RGas)))</f>
        <v>0</v>
      </c>
      <c r="W140" s="73">
        <f ca="1">IF(W$2=0,0,W$22*EXP(W$23/($B140+273)/RGas)*(OFFSET('Composition%'!$B110,0,W$13)*OFFSET('Composition%'!$B110,0,W$14)))-IF(W$2=2,0,OFFSET('Composition%'!$B110,0,W$17)*OFFSET('Composition%'!$B110,0,W$18)*(W$24*EXP(-W$25/($B140+273)/RGas)))</f>
        <v>0</v>
      </c>
      <c r="X140" s="73">
        <f ca="1">IF(X$2=0,0,X$22*EXP(X$23/($B140+273)/RGas)*(OFFSET('Composition%'!$B110,0,X$13)*OFFSET('Composition%'!$B110,0,X$14)))-IF(X$2=2,0,OFFSET('Composition%'!$B110,0,X$17)*OFFSET('Composition%'!$B110,0,X$18)*(X$24*EXP(-X$25/($B140+273)/RGas)))</f>
        <v>2.491158178140373E-8</v>
      </c>
      <c r="Y140" s="73">
        <f ca="1">IF(Y$2=0,0,Y$22*EXP(Y$23/($B140+273)/RGas)*(OFFSET('Composition%'!$B110,0,Y$13)*OFFSET('Composition%'!$B110,0,Y$14)))-IF(Y$2=2,0,OFFSET('Composition%'!$B110,0,Y$17)*OFFSET('Composition%'!$B110,0,Y$18)*(Y$24*EXP(-Y$25/($B140+273)/RGas)))</f>
        <v>1.2329760347602543E-9</v>
      </c>
      <c r="Z140" s="73">
        <f ca="1">IF(Z$2=0,0,Z$22*EXP(Z$23/($B140+273)/RGas)*(OFFSET('Composition%'!$B110,0,Z$13)*OFFSET('Composition%'!$B110,0,Z$14)))-IF(Z$2=2,0,OFFSET('Composition%'!$B110,0,Z$17)*OFFSET('Composition%'!$B110,0,Z$18)*(Z$24*EXP(-Z$25/($B140+273)/RGas)))</f>
        <v>0</v>
      </c>
      <c r="AA140" s="73">
        <f ca="1">IF(AA$2=0,0,AA$22*EXP(AA$23/($B140+273)/RGas)*(OFFSET('Composition%'!$B110,0,AA$13)*OFFSET('Composition%'!$B110,0,AA$14)))-IF(AA$2=2,0,OFFSET('Composition%'!$B110,0,AA$17)*OFFSET('Composition%'!$B110,0,AA$18)*(AA$24*EXP(-AA$25/($B140+273)/RGas)))</f>
        <v>0</v>
      </c>
      <c r="AB140" s="73">
        <f ca="1">IF(AB$2=0,0,AB$22*EXP(AB$23/($B140+273)/RGas)*(OFFSET('Composition%'!$B110,0,AB$13)*OFFSET('Composition%'!$B110,0,AB$14)))-IF(AB$2=2,0,OFFSET('Composition%'!$B110,0,AB$17)*OFFSET('Composition%'!$B110,0,AB$18)*(AB$24*EXP(-AB$25/($B140+273)/RGas)))</f>
        <v>0</v>
      </c>
      <c r="AC140" s="73">
        <f ca="1">IF(AC$2=0,0,AC$22*EXP(AC$23/($B140+273)/RGas)*(OFFSET('Composition%'!$B110,0,AC$13)*OFFSET('Composition%'!$B110,0,AC$14)))-IF(AC$2=2,0,OFFSET('Composition%'!$B110,0,AC$17)*OFFSET('Composition%'!$B110,0,AC$18)*(AC$24*EXP(-AC$25/($B140+273)/RGas)))</f>
        <v>0</v>
      </c>
      <c r="AD140" s="73">
        <f ca="1">IF(AD$2=0,0,AD$22*EXP(AD$23/($B140+273)/RGas)*(OFFSET('Composition%'!$B110,0,AD$13)*OFFSET('Composition%'!$B110,0,AD$14)))-IF(AD$2=2,0,OFFSET('Composition%'!$B110,0,AD$17)*OFFSET('Composition%'!$B110,0,AD$18)*(AD$24*EXP(-AD$25/($B140+273)/RGas)))</f>
        <v>0</v>
      </c>
      <c r="AE140" s="73">
        <f ca="1">IF(AE$2=0,0,AE$22*EXP(AE$23/($B140+273)/RGas)*(OFFSET('Composition%'!$B110,0,AE$13)*OFFSET('Composition%'!$B110,0,AE$14)))-IF(AE$2=2,0,OFFSET('Composition%'!$B110,0,AE$17)*OFFSET('Composition%'!$B110,0,AE$18)*(AE$24*EXP(-AE$25/($B140+273)/RGas)))</f>
        <v>0</v>
      </c>
      <c r="AF140" s="73"/>
      <c r="AG140" s="73">
        <f ca="1">IF(AG$2=0,0,AG$22*EXP(AG$23/($B140+273)/RGas)*(OFFSET('Composition%'!$B110,0,AG$13)*OFFSET('Composition%'!$B110,0,AG$14)))-IF(AG$2=2,0,OFFSET('Composition%'!$B110,0,AG$17)*OFFSET('Composition%'!$B110,0,AG$18)*(AG$24*EXP(-AG$25/($B140+273)/RGas)))</f>
        <v>0</v>
      </c>
      <c r="AH140" s="73">
        <f ca="1">IF(AH$2=0,0,AH$22*EXP(AH$23/($B140+273)/RGas)*(OFFSET('Composition%'!$B110,0,AH$13)*OFFSET('Composition%'!$B110,0,AH$14)))-IF(AH$2=2,0,OFFSET('Composition%'!$B110,0,AH$17)*OFFSET('Composition%'!$B110,0,AH$18)*(AH$24*EXP(-AH$25/($B140+273)/RGas)))</f>
        <v>0</v>
      </c>
      <c r="AI140" s="73">
        <f ca="1">IF(AI$2=0,0,AI$22*EXP(AI$23/($B140+273)/RGas)*(OFFSET('Composition%'!$B110,0,AI$13)*OFFSET('Composition%'!$B110,0,AI$14)))-IF(AI$2=2,0,OFFSET('Composition%'!$B110,0,AI$17)*OFFSET('Composition%'!$B110,0,AI$18)*(AI$24*EXP(-AI$25/($B140+273)/RGas)))</f>
        <v>0</v>
      </c>
      <c r="AJ140" s="73">
        <f ca="1">IF(AJ$2=0,0,AJ$22*EXP(AJ$23/($B140+273)/RGas)*(OFFSET('Composition%'!$B110,0,AJ$13)*OFFSET('Composition%'!$B110,0,AJ$14)))-IF(AJ$2=2,0,OFFSET('Composition%'!$B110,0,AJ$17)*OFFSET('Composition%'!$B110,0,AJ$18)*(AJ$24*EXP(-AJ$25/($B140+273)/RGas)))</f>
        <v>0</v>
      </c>
      <c r="AK140" s="73">
        <f ca="1">IF(AK$2=0,0,AK$22*EXP(AK$23/($B140+273)/RGas)*(OFFSET('Composition%'!$B110,0,AK$13)*OFFSET('Composition%'!$B110,0,AK$14)))-IF(AK$2=2,0,OFFSET('Composition%'!$B110,0,AK$17)*OFFSET('Composition%'!$B110,0,AK$18)*(AK$24*EXP(-AK$25/($B140+273)/RGas)))</f>
        <v>0</v>
      </c>
      <c r="AL140" s="73">
        <f ca="1">IF(AL$2=0,0,AL$22*EXP(AL$23/($B140+273)/RGas)*(OFFSET('Composition%'!$B110,0,AL$13)*OFFSET('Composition%'!$B110,0,AL$14)))-IF(AL$2=2,0,OFFSET('Composition%'!$B110,0,AL$17)*OFFSET('Composition%'!$B110,0,AL$18)*(AL$24*EXP(-AL$25/($B140+273)/RGas)))</f>
        <v>0</v>
      </c>
      <c r="AM140" s="73"/>
      <c r="AN140" s="73">
        <f ca="1">IF(AN$2=0,0,AN$22*EXP(AN$23/($B140+273)/RGas)*(OFFSET('Composition%'!$B110,0,AN$13)*OFFSET('Composition%'!$B110,0,AN$14)))-IF(AN$2=2,0,OFFSET('Composition%'!$B110,0,AN$17)*OFFSET('Composition%'!$B110,0,AN$18)*(AN$24*EXP(-AN$25/($B140+273)/RGas)))</f>
        <v>0</v>
      </c>
      <c r="AO140" s="73">
        <f ca="1">IF(AO$2=0,0,AO$22*EXP(AO$23/($B140+273)/RGas)*(OFFSET('Composition%'!$B110,0,AO$13)*OFFSET('Composition%'!$B110,0,AO$14)))-IF(AO$2=2,0,OFFSET('Composition%'!$B110,0,AO$17)*OFFSET('Composition%'!$B110,0,AO$18)*(AO$24*EXP(-AO$25/($B140+273)/RGas)))</f>
        <v>0</v>
      </c>
      <c r="AP140" s="73">
        <f ca="1">IF(AP$2=0,0,AP$22*EXP(AP$23/($B140+273)/RGas)*(OFFSET('Composition%'!$B110,0,AP$13)*OFFSET('Composition%'!$B110,0,AP$14)))-IF(AP$2=2,0,OFFSET('Composition%'!$B110,0,AP$17)*OFFSET('Composition%'!$B110,0,AP$18)*(AP$24*EXP(-AP$25/($B140+273)/RGas)))</f>
        <v>2.705147838712127E-12</v>
      </c>
      <c r="AQ140" s="73">
        <f ca="1">IF(AQ$2=0,0,AQ$22*EXP(AQ$23/($B140+273)/RGas)*(OFFSET('Composition%'!$B110,0,AQ$13)*OFFSET('Composition%'!$B110,0,AQ$14)))-IF(AQ$2=2,0,OFFSET('Composition%'!$B110,0,AQ$17)*OFFSET('Composition%'!$B110,0,AQ$18)*(AQ$24*EXP(-AQ$25/($B140+273)/RGas)))</f>
        <v>0</v>
      </c>
      <c r="AR140" s="73">
        <f ca="1">IF(AR$2=0,0,AR$22*EXP(AR$23/($B140+273)/RGas)*(OFFSET('Composition%'!$B110,0,AR$13)*OFFSET('Composition%'!$B110,0,AR$14)))-IF(AR$2=2,0,OFFSET('Composition%'!$B110,0,AR$17)*OFFSET('Composition%'!$B110,0,AR$18)*(AR$24*EXP(-AR$25/($B140+273)/RGas)))</f>
        <v>0</v>
      </c>
      <c r="AS140" s="73"/>
    </row>
    <row r="141" spans="1:45">
      <c r="A141" s="3">
        <f t="shared" si="25"/>
        <v>5.4499999999999886</v>
      </c>
      <c r="B141" s="60">
        <f ca="1">'Composition%'!B111</f>
        <v>414.69566948682615</v>
      </c>
      <c r="C141">
        <f t="shared" ref="C141:C158" si="26">C140</f>
        <v>30</v>
      </c>
      <c r="D141" s="4" t="e">
        <f ca="1">('Composition%'!BV111*ReactionRateK1!C141)^3</f>
        <v>#DIV/0!</v>
      </c>
      <c r="E141" s="4"/>
      <c r="F141" s="73">
        <f ca="1">IF(F$2=0,0,F$22*EXP(F$23/($B141+273)/RGas)*(OFFSET('Composition%'!$B111,0,F$13)*OFFSET('Composition%'!$B111,0,F$14)))-IF(F$2=2,0,OFFSET('Composition%'!$B111,0,F$17)*OFFSET('Composition%'!$B111,0,F$18)*(F$24*EXP(-F$25/($B141+273)/RGas)))</f>
        <v>1.3654331137770898E-3</v>
      </c>
      <c r="G141" s="73">
        <f ca="1">IF(G$2=0,0,G$22*EXP(G$23/($B141+273)/RGas)*(OFFSET('Composition%'!$B111,0,G$13)*OFFSET('Composition%'!$B111,0,G$14)))-IF(G$2=2,0,OFFSET('Composition%'!$B111,0,G$17)*OFFSET('Composition%'!$B111,0,G$18)*(G$24*EXP(-G$25/($B141+273)/RGas)))</f>
        <v>5.5535940809049733E-4</v>
      </c>
      <c r="H141" s="73">
        <f ca="1">IF(H$2=0,0,H$22*EXP(H$23/($B141+273)/RGas)*(OFFSET('Composition%'!$B111,0,H$13)*OFFSET('Composition%'!$B111,0,H$14)))-IF(H$2=2,0,OFFSET('Composition%'!$B111,0,H$17)*OFFSET('Composition%'!$B111,0,H$18)*(H$24*EXP(-H$25/($B141+273)/RGas)))</f>
        <v>-1.8870801908462605E-6</v>
      </c>
      <c r="I141" s="73">
        <f ca="1">IF(I$2=0,0,I$22*EXP(I$23/($B141+273)/RGas)*(OFFSET('Composition%'!$B111,0,I$13)*OFFSET('Composition%'!$B111,0,I$14)))-IF(I$2=2,0,OFFSET('Composition%'!$B111,0,I$17)*OFFSET('Composition%'!$B111,0,I$18)*(I$24*EXP(-I$25/($B141+273)/RGas)))</f>
        <v>5.8631024741562796E-7</v>
      </c>
      <c r="J141" s="73"/>
      <c r="K141" s="73">
        <f ca="1">IF(K$2=0,0,K$22*EXP(K$23/($B141+273)/RGas)*(OFFSET('Composition%'!$B111,0,K$13)*OFFSET('Composition%'!$B111,0,K$14)))-IF(K$2=2,0,OFFSET('Composition%'!$B111,0,K$17)*OFFSET('Composition%'!$B111,0,K$18)*(K$24*EXP(-K$25/($B141+273)/RGas)))</f>
        <v>4.0817999770839299E-3</v>
      </c>
      <c r="L141" s="73">
        <f ca="1">IF(L$2=0,0,L$22*EXP(L$23/($B141+273)/RGas)*(OFFSET('Composition%'!$B111,0,L$13)*OFFSET('Composition%'!$B111,0,L$14)))-IF(L$2=2,0,OFFSET('Composition%'!$B111,0,L$17)*OFFSET('Composition%'!$B111,0,L$18)*(L$24*EXP(-L$25/($B141+273)/RGas)))</f>
        <v>-1.1718525556104408E-3</v>
      </c>
      <c r="M141" s="73">
        <f ca="1">IF(M$2=0,0,M$22*EXP(M$23/($B141+273)/RGas)*(OFFSET('Composition%'!$B111,0,M$13)*OFFSET('Composition%'!$B111,0,M$14)))-IF(M$2=2,0,OFFSET('Composition%'!$B111,0,M$17)*OFFSET('Composition%'!$B111,0,M$18)*(M$24*EXP(-M$25/($B141+273)/RGas)))</f>
        <v>0</v>
      </c>
      <c r="N141" s="179"/>
      <c r="O141" s="73">
        <f ca="1">IF(O$2=0,0,O$22*EXP(O$23/($B141+273)/RGas)*(OFFSET('Composition%'!$B111,0,O$13)*OFFSET('Composition%'!$B111,0,O$14)))-IF(O$2=2,0,OFFSET('Composition%'!$B111,0,O$17)*OFFSET('Composition%'!$B111,0,O$18)*(O$24*EXP(-O$25/($B141+273)/RGas)))</f>
        <v>0</v>
      </c>
      <c r="P141" s="73">
        <f ca="1">IF(P$2=0,0,P$22*EXP(P$23/($B141+273)/RGas)*(OFFSET('Composition%'!$B111,0,P$13)*OFFSET('Composition%'!$B111,0,P$14)))-IF(P$2=2,0,OFFSET('Composition%'!$B111,0,P$17)*OFFSET('Composition%'!$B111,0,P$18)*(P$24*EXP(-P$25/($B141+273)/RGas)))</f>
        <v>7.5674240127334763E-3</v>
      </c>
      <c r="Q141" s="73">
        <f ca="1">IF(Q$2=0,0,Q$22*EXP(Q$23/($B141+273)/RGas)*(OFFSET('Composition%'!$B111,0,Q$13)*OFFSET('Composition%'!$B111,0,Q$14)))-IF(Q$2=2,0,OFFSET('Composition%'!$B111,0,Q$17)*OFFSET('Composition%'!$B111,0,Q$18)*(Q$24*EXP(-Q$25/($B141+273)/RGas)))</f>
        <v>1.1044387781114917E-4</v>
      </c>
      <c r="R141" s="73">
        <f ca="1">IF(R$2=0,0,R$22*EXP(R$23/($B141+273)/RGas)*(OFFSET('Composition%'!$B111,0,R$13)*OFFSET('Composition%'!$B111,0,R$14)))-IF(R$2=2,0,OFFSET('Composition%'!$B111,0,R$17)*OFFSET('Composition%'!$B111,0,R$18)*(R$24*EXP(-R$25/($B141+273)/RGas)))</f>
        <v>4.4136316050808834E-5</v>
      </c>
      <c r="S141" s="73"/>
      <c r="T141" s="73">
        <f ca="1">IF(T$2=0,0,T$22*EXP(T$23/($B141+273)/RGas)*(OFFSET('Composition%'!$B111,0,T$13)*OFFSET('Composition%'!$B111,0,T$14)))-IF(T$2=2,0,OFFSET('Composition%'!$B111,0,T$17)*OFFSET('Composition%'!$B111,0,T$18)*(T$24*EXP(-T$25/($B141+273)/RGas)))</f>
        <v>1.6365521363735265E-5</v>
      </c>
      <c r="U141" s="73">
        <f ca="1">IF(U$2=0,0,U$22*EXP(U$23/($B141+273)/RGas)*(OFFSET('Composition%'!$B111,0,U$13)*OFFSET('Composition%'!$B111,0,U$14)))-IF(U$2=2,0,OFFSET('Composition%'!$B111,0,U$17)*OFFSET('Composition%'!$B111,0,U$18)*(U$24*EXP(-U$25/($B141+273)/RGas)))</f>
        <v>4.3582548382597657E-8</v>
      </c>
      <c r="V141" s="73">
        <f ca="1">IF(V$2=0,0,V$22*EXP(V$23/($B141+273)/RGas)*(OFFSET('Composition%'!$B111,0,V$13)*OFFSET('Composition%'!$B111,0,V$14)))-IF(V$2=2,0,OFFSET('Composition%'!$B111,0,V$17)*OFFSET('Composition%'!$B111,0,V$18)*(V$24*EXP(-V$25/($B141+273)/RGas)))</f>
        <v>0</v>
      </c>
      <c r="W141" s="73">
        <f ca="1">IF(W$2=0,0,W$22*EXP(W$23/($B141+273)/RGas)*(OFFSET('Composition%'!$B111,0,W$13)*OFFSET('Composition%'!$B111,0,W$14)))-IF(W$2=2,0,OFFSET('Composition%'!$B111,0,W$17)*OFFSET('Composition%'!$B111,0,W$18)*(W$24*EXP(-W$25/($B141+273)/RGas)))</f>
        <v>0</v>
      </c>
      <c r="X141" s="73">
        <f ca="1">IF(X$2=0,0,X$22*EXP(X$23/($B141+273)/RGas)*(OFFSET('Composition%'!$B111,0,X$13)*OFFSET('Composition%'!$B111,0,X$14)))-IF(X$2=2,0,OFFSET('Composition%'!$B111,0,X$17)*OFFSET('Composition%'!$B111,0,X$18)*(X$24*EXP(-X$25/($B141+273)/RGas)))</f>
        <v>2.4910921645371358E-8</v>
      </c>
      <c r="Y141" s="73">
        <f ca="1">IF(Y$2=0,0,Y$22*EXP(Y$23/($B141+273)/RGas)*(OFFSET('Composition%'!$B111,0,Y$13)*OFFSET('Composition%'!$B111,0,Y$14)))-IF(Y$2=2,0,OFFSET('Composition%'!$B111,0,Y$17)*OFFSET('Composition%'!$B111,0,Y$18)*(Y$24*EXP(-Y$25/($B141+273)/RGas)))</f>
        <v>1.2329433619290089E-9</v>
      </c>
      <c r="Z141" s="73">
        <f ca="1">IF(Z$2=0,0,Z$22*EXP(Z$23/($B141+273)/RGas)*(OFFSET('Composition%'!$B111,0,Z$13)*OFFSET('Composition%'!$B111,0,Z$14)))-IF(Z$2=2,0,OFFSET('Composition%'!$B111,0,Z$17)*OFFSET('Composition%'!$B111,0,Z$18)*(Z$24*EXP(-Z$25/($B141+273)/RGas)))</f>
        <v>0</v>
      </c>
      <c r="AA141" s="73">
        <f ca="1">IF(AA$2=0,0,AA$22*EXP(AA$23/($B141+273)/RGas)*(OFFSET('Composition%'!$B111,0,AA$13)*OFFSET('Composition%'!$B111,0,AA$14)))-IF(AA$2=2,0,OFFSET('Composition%'!$B111,0,AA$17)*OFFSET('Composition%'!$B111,0,AA$18)*(AA$24*EXP(-AA$25/($B141+273)/RGas)))</f>
        <v>0</v>
      </c>
      <c r="AB141" s="73">
        <f ca="1">IF(AB$2=0,0,AB$22*EXP(AB$23/($B141+273)/RGas)*(OFFSET('Composition%'!$B111,0,AB$13)*OFFSET('Composition%'!$B111,0,AB$14)))-IF(AB$2=2,0,OFFSET('Composition%'!$B111,0,AB$17)*OFFSET('Composition%'!$B111,0,AB$18)*(AB$24*EXP(-AB$25/($B141+273)/RGas)))</f>
        <v>0</v>
      </c>
      <c r="AC141" s="73">
        <f ca="1">IF(AC$2=0,0,AC$22*EXP(AC$23/($B141+273)/RGas)*(OFFSET('Composition%'!$B111,0,AC$13)*OFFSET('Composition%'!$B111,0,AC$14)))-IF(AC$2=2,0,OFFSET('Composition%'!$B111,0,AC$17)*OFFSET('Composition%'!$B111,0,AC$18)*(AC$24*EXP(-AC$25/($B141+273)/RGas)))</f>
        <v>0</v>
      </c>
      <c r="AD141" s="73">
        <f ca="1">IF(AD$2=0,0,AD$22*EXP(AD$23/($B141+273)/RGas)*(OFFSET('Composition%'!$B111,0,AD$13)*OFFSET('Composition%'!$B111,0,AD$14)))-IF(AD$2=2,0,OFFSET('Composition%'!$B111,0,AD$17)*OFFSET('Composition%'!$B111,0,AD$18)*(AD$24*EXP(-AD$25/($B141+273)/RGas)))</f>
        <v>0</v>
      </c>
      <c r="AE141" s="73">
        <f ca="1">IF(AE$2=0,0,AE$22*EXP(AE$23/($B141+273)/RGas)*(OFFSET('Composition%'!$B111,0,AE$13)*OFFSET('Composition%'!$B111,0,AE$14)))-IF(AE$2=2,0,OFFSET('Composition%'!$B111,0,AE$17)*OFFSET('Composition%'!$B111,0,AE$18)*(AE$24*EXP(-AE$25/($B141+273)/RGas)))</f>
        <v>0</v>
      </c>
      <c r="AF141" s="73"/>
      <c r="AG141" s="73">
        <f ca="1">IF(AG$2=0,0,AG$22*EXP(AG$23/($B141+273)/RGas)*(OFFSET('Composition%'!$B111,0,AG$13)*OFFSET('Composition%'!$B111,0,AG$14)))-IF(AG$2=2,0,OFFSET('Composition%'!$B111,0,AG$17)*OFFSET('Composition%'!$B111,0,AG$18)*(AG$24*EXP(-AG$25/($B141+273)/RGas)))</f>
        <v>0</v>
      </c>
      <c r="AH141" s="73">
        <f ca="1">IF(AH$2=0,0,AH$22*EXP(AH$23/($B141+273)/RGas)*(OFFSET('Composition%'!$B111,0,AH$13)*OFFSET('Composition%'!$B111,0,AH$14)))-IF(AH$2=2,0,OFFSET('Composition%'!$B111,0,AH$17)*OFFSET('Composition%'!$B111,0,AH$18)*(AH$24*EXP(-AH$25/($B141+273)/RGas)))</f>
        <v>0</v>
      </c>
      <c r="AI141" s="73">
        <f ca="1">IF(AI$2=0,0,AI$22*EXP(AI$23/($B141+273)/RGas)*(OFFSET('Composition%'!$B111,0,AI$13)*OFFSET('Composition%'!$B111,0,AI$14)))-IF(AI$2=2,0,OFFSET('Composition%'!$B111,0,AI$17)*OFFSET('Composition%'!$B111,0,AI$18)*(AI$24*EXP(-AI$25/($B141+273)/RGas)))</f>
        <v>0</v>
      </c>
      <c r="AJ141" s="73">
        <f ca="1">IF(AJ$2=0,0,AJ$22*EXP(AJ$23/($B141+273)/RGas)*(OFFSET('Composition%'!$B111,0,AJ$13)*OFFSET('Composition%'!$B111,0,AJ$14)))-IF(AJ$2=2,0,OFFSET('Composition%'!$B111,0,AJ$17)*OFFSET('Composition%'!$B111,0,AJ$18)*(AJ$24*EXP(-AJ$25/($B141+273)/RGas)))</f>
        <v>0</v>
      </c>
      <c r="AK141" s="73">
        <f ca="1">IF(AK$2=0,0,AK$22*EXP(AK$23/($B141+273)/RGas)*(OFFSET('Composition%'!$B111,0,AK$13)*OFFSET('Composition%'!$B111,0,AK$14)))-IF(AK$2=2,0,OFFSET('Composition%'!$B111,0,AK$17)*OFFSET('Composition%'!$B111,0,AK$18)*(AK$24*EXP(-AK$25/($B141+273)/RGas)))</f>
        <v>0</v>
      </c>
      <c r="AL141" s="73">
        <f ca="1">IF(AL$2=0,0,AL$22*EXP(AL$23/($B141+273)/RGas)*(OFFSET('Composition%'!$B111,0,AL$13)*OFFSET('Composition%'!$B111,0,AL$14)))-IF(AL$2=2,0,OFFSET('Composition%'!$B111,0,AL$17)*OFFSET('Composition%'!$B111,0,AL$18)*(AL$24*EXP(-AL$25/($B141+273)/RGas)))</f>
        <v>0</v>
      </c>
      <c r="AM141" s="73"/>
      <c r="AN141" s="73">
        <f ca="1">IF(AN$2=0,0,AN$22*EXP(AN$23/($B141+273)/RGas)*(OFFSET('Composition%'!$B111,0,AN$13)*OFFSET('Composition%'!$B111,0,AN$14)))-IF(AN$2=2,0,OFFSET('Composition%'!$B111,0,AN$17)*OFFSET('Composition%'!$B111,0,AN$18)*(AN$24*EXP(-AN$25/($B141+273)/RGas)))</f>
        <v>0</v>
      </c>
      <c r="AO141" s="73">
        <f ca="1">IF(AO$2=0,0,AO$22*EXP(AO$23/($B141+273)/RGas)*(OFFSET('Composition%'!$B111,0,AO$13)*OFFSET('Composition%'!$B111,0,AO$14)))-IF(AO$2=2,0,OFFSET('Composition%'!$B111,0,AO$17)*OFFSET('Composition%'!$B111,0,AO$18)*(AO$24*EXP(-AO$25/($B141+273)/RGas)))</f>
        <v>0</v>
      </c>
      <c r="AP141" s="73">
        <f ca="1">IF(AP$2=0,0,AP$22*EXP(AP$23/($B141+273)/RGas)*(OFFSET('Composition%'!$B111,0,AP$13)*OFFSET('Composition%'!$B111,0,AP$14)))-IF(AP$2=2,0,OFFSET('Composition%'!$B111,0,AP$17)*OFFSET('Composition%'!$B111,0,AP$18)*(AP$24*EXP(-AP$25/($B141+273)/RGas)))</f>
        <v>2.7051497513092939E-12</v>
      </c>
      <c r="AQ141" s="73">
        <f ca="1">IF(AQ$2=0,0,AQ$22*EXP(AQ$23/($B141+273)/RGas)*(OFFSET('Composition%'!$B111,0,AQ$13)*OFFSET('Composition%'!$B111,0,AQ$14)))-IF(AQ$2=2,0,OFFSET('Composition%'!$B111,0,AQ$17)*OFFSET('Composition%'!$B111,0,AQ$18)*(AQ$24*EXP(-AQ$25/($B141+273)/RGas)))</f>
        <v>0</v>
      </c>
      <c r="AR141" s="73">
        <f ca="1">IF(AR$2=0,0,AR$22*EXP(AR$23/($B141+273)/RGas)*(OFFSET('Composition%'!$B111,0,AR$13)*OFFSET('Composition%'!$B111,0,AR$14)))-IF(AR$2=2,0,OFFSET('Composition%'!$B111,0,AR$17)*OFFSET('Composition%'!$B111,0,AR$18)*(AR$24*EXP(-AR$25/($B141+273)/RGas)))</f>
        <v>0</v>
      </c>
      <c r="AS141" s="73"/>
    </row>
    <row r="142" spans="1:45">
      <c r="A142" s="3">
        <f t="shared" si="25"/>
        <v>5.4999999999999885</v>
      </c>
      <c r="B142" s="60">
        <f ca="1">'Composition%'!B112</f>
        <v>414.70262229883673</v>
      </c>
      <c r="C142">
        <f t="shared" si="26"/>
        <v>30</v>
      </c>
      <c r="D142" s="4" t="e">
        <f ca="1">('Composition%'!BV112*ReactionRateK1!C142)^3</f>
        <v>#DIV/0!</v>
      </c>
      <c r="E142" s="4"/>
      <c r="F142" s="73">
        <f ca="1">IF(F$2=0,0,F$22*EXP(F$23/($B142+273)/RGas)*(OFFSET('Composition%'!$B112,0,F$13)*OFFSET('Composition%'!$B112,0,F$14)))-IF(F$2=2,0,OFFSET('Composition%'!$B112,0,F$17)*OFFSET('Composition%'!$B112,0,F$18)*(F$24*EXP(-F$25/($B142+273)/RGas)))</f>
        <v>1.34754707282531E-3</v>
      </c>
      <c r="G142" s="73">
        <f ca="1">IF(G$2=0,0,G$22*EXP(G$23/($B142+273)/RGas)*(OFFSET('Composition%'!$B112,0,G$13)*OFFSET('Composition%'!$B112,0,G$14)))-IF(G$2=2,0,OFFSET('Composition%'!$B112,0,G$17)*OFFSET('Composition%'!$B112,0,G$18)*(G$24*EXP(-G$25/($B142+273)/RGas)))</f>
        <v>5.4831530938431923E-4</v>
      </c>
      <c r="H142" s="73">
        <f ca="1">IF(H$2=0,0,H$22*EXP(H$23/($B142+273)/RGas)*(OFFSET('Composition%'!$B112,0,H$13)*OFFSET('Composition%'!$B112,0,H$14)))-IF(H$2=2,0,OFFSET('Composition%'!$B112,0,H$17)*OFFSET('Composition%'!$B112,0,H$18)*(H$24*EXP(-H$25/($B142+273)/RGas)))</f>
        <v>-1.8695469437970773E-6</v>
      </c>
      <c r="I142" s="73">
        <f ca="1">IF(I$2=0,0,I$22*EXP(I$23/($B142+273)/RGas)*(OFFSET('Composition%'!$B112,0,I$13)*OFFSET('Composition%'!$B112,0,I$14)))-IF(I$2=2,0,OFFSET('Composition%'!$B112,0,I$17)*OFFSET('Composition%'!$B112,0,I$18)*(I$24*EXP(-I$25/($B142+273)/RGas)))</f>
        <v>5.4995188929556727E-7</v>
      </c>
      <c r="J142" s="73"/>
      <c r="K142" s="73">
        <f ca="1">IF(K$2=0,0,K$22*EXP(K$23/($B142+273)/RGas)*(OFFSET('Composition%'!$B112,0,K$13)*OFFSET('Composition%'!$B112,0,K$14)))-IF(K$2=2,0,OFFSET('Composition%'!$B112,0,K$17)*OFFSET('Composition%'!$B112,0,K$18)*(K$24*EXP(-K$25/($B142+273)/RGas)))</f>
        <v>3.9692738761396423E-3</v>
      </c>
      <c r="L142" s="73">
        <f ca="1">IF(L$2=0,0,L$22*EXP(L$23/($B142+273)/RGas)*(OFFSET('Composition%'!$B112,0,L$13)*OFFSET('Composition%'!$B112,0,L$14)))-IF(L$2=2,0,OFFSET('Composition%'!$B112,0,L$17)*OFFSET('Composition%'!$B112,0,L$18)*(L$24*EXP(-L$25/($B142+273)/RGas)))</f>
        <v>-1.1579419550061341E-3</v>
      </c>
      <c r="M142" s="73">
        <f ca="1">IF(M$2=0,0,M$22*EXP(M$23/($B142+273)/RGas)*(OFFSET('Composition%'!$B112,0,M$13)*OFFSET('Composition%'!$B112,0,M$14)))-IF(M$2=2,0,OFFSET('Composition%'!$B112,0,M$17)*OFFSET('Composition%'!$B112,0,M$18)*(M$24*EXP(-M$25/($B142+273)/RGas)))</f>
        <v>0</v>
      </c>
      <c r="N142" s="179"/>
      <c r="O142" s="73">
        <f ca="1">IF(O$2=0,0,O$22*EXP(O$23/($B142+273)/RGas)*(OFFSET('Composition%'!$B112,0,O$13)*OFFSET('Composition%'!$B112,0,O$14)))-IF(O$2=2,0,OFFSET('Composition%'!$B112,0,O$17)*OFFSET('Composition%'!$B112,0,O$18)*(O$24*EXP(-O$25/($B142+273)/RGas)))</f>
        <v>0</v>
      </c>
      <c r="P142" s="73">
        <f ca="1">IF(P$2=0,0,P$22*EXP(P$23/($B142+273)/RGas)*(OFFSET('Composition%'!$B112,0,P$13)*OFFSET('Composition%'!$B112,0,P$14)))-IF(P$2=2,0,OFFSET('Composition%'!$B112,0,P$17)*OFFSET('Composition%'!$B112,0,P$18)*(P$24*EXP(-P$25/($B142+273)/RGas)))</f>
        <v>7.497063292709976E-3</v>
      </c>
      <c r="Q142" s="73">
        <f ca="1">IF(Q$2=0,0,Q$22*EXP(Q$23/($B142+273)/RGas)*(OFFSET('Composition%'!$B112,0,Q$13)*OFFSET('Composition%'!$B112,0,Q$14)))-IF(Q$2=2,0,OFFSET('Composition%'!$B112,0,Q$17)*OFFSET('Composition%'!$B112,0,Q$18)*(Q$24*EXP(-Q$25/($B142+273)/RGas)))</f>
        <v>1.1091960073026188E-4</v>
      </c>
      <c r="R142" s="73">
        <f ca="1">IF(R$2=0,0,R$22*EXP(R$23/($B142+273)/RGas)*(OFFSET('Composition%'!$B112,0,R$13)*OFFSET('Composition%'!$B112,0,R$14)))-IF(R$2=2,0,OFFSET('Composition%'!$B112,0,R$17)*OFFSET('Composition%'!$B112,0,R$18)*(R$24*EXP(-R$25/($B142+273)/RGas)))</f>
        <v>4.4700706353804795E-5</v>
      </c>
      <c r="S142" s="73"/>
      <c r="T142" s="73">
        <f ca="1">IF(T$2=0,0,T$22*EXP(T$23/($B142+273)/RGas)*(OFFSET('Composition%'!$B112,0,T$13)*OFFSET('Composition%'!$B112,0,T$14)))-IF(T$2=2,0,OFFSET('Composition%'!$B112,0,T$17)*OFFSET('Composition%'!$B112,0,T$18)*(T$24*EXP(-T$25/($B142+273)/RGas)))</f>
        <v>1.5342827003180184E-5</v>
      </c>
      <c r="U142" s="73">
        <f ca="1">IF(U$2=0,0,U$22*EXP(U$23/($B142+273)/RGas)*(OFFSET('Composition%'!$B112,0,U$13)*OFFSET('Composition%'!$B112,0,U$14)))-IF(U$2=2,0,OFFSET('Composition%'!$B112,0,U$17)*OFFSET('Composition%'!$B112,0,U$18)*(U$24*EXP(-U$25/($B142+273)/RGas)))</f>
        <v>3.912830055773531E-8</v>
      </c>
      <c r="V142" s="73">
        <f ca="1">IF(V$2=0,0,V$22*EXP(V$23/($B142+273)/RGas)*(OFFSET('Composition%'!$B112,0,V$13)*OFFSET('Composition%'!$B112,0,V$14)))-IF(V$2=2,0,OFFSET('Composition%'!$B112,0,V$17)*OFFSET('Composition%'!$B112,0,V$18)*(V$24*EXP(-V$25/($B142+273)/RGas)))</f>
        <v>0</v>
      </c>
      <c r="W142" s="73">
        <f ca="1">IF(W$2=0,0,W$22*EXP(W$23/($B142+273)/RGas)*(OFFSET('Composition%'!$B112,0,W$13)*OFFSET('Composition%'!$B112,0,W$14)))-IF(W$2=2,0,OFFSET('Composition%'!$B112,0,W$17)*OFFSET('Composition%'!$B112,0,W$18)*(W$24*EXP(-W$25/($B142+273)/RGas)))</f>
        <v>0</v>
      </c>
      <c r="X142" s="73">
        <f ca="1">IF(X$2=0,0,X$22*EXP(X$23/($B142+273)/RGas)*(OFFSET('Composition%'!$B112,0,X$13)*OFFSET('Composition%'!$B112,0,X$14)))-IF(X$2=2,0,OFFSET('Composition%'!$B112,0,X$17)*OFFSET('Composition%'!$B112,0,X$18)*(X$24*EXP(-X$25/($B142+273)/RGas)))</f>
        <v>2.4910303323774288E-8</v>
      </c>
      <c r="Y142" s="73">
        <f ca="1">IF(Y$2=0,0,Y$22*EXP(Y$23/($B142+273)/RGas)*(OFFSET('Composition%'!$B112,0,Y$13)*OFFSET('Composition%'!$B112,0,Y$14)))-IF(Y$2=2,0,OFFSET('Composition%'!$B112,0,Y$17)*OFFSET('Composition%'!$B112,0,Y$18)*(Y$24*EXP(-Y$25/($B142+273)/RGas)))</f>
        <v>1.2329127586651275E-9</v>
      </c>
      <c r="Z142" s="73">
        <f ca="1">IF(Z$2=0,0,Z$22*EXP(Z$23/($B142+273)/RGas)*(OFFSET('Composition%'!$B112,0,Z$13)*OFFSET('Composition%'!$B112,0,Z$14)))-IF(Z$2=2,0,OFFSET('Composition%'!$B112,0,Z$17)*OFFSET('Composition%'!$B112,0,Z$18)*(Z$24*EXP(-Z$25/($B142+273)/RGas)))</f>
        <v>0</v>
      </c>
      <c r="AA142" s="73">
        <f ca="1">IF(AA$2=0,0,AA$22*EXP(AA$23/($B142+273)/RGas)*(OFFSET('Composition%'!$B112,0,AA$13)*OFFSET('Composition%'!$B112,0,AA$14)))-IF(AA$2=2,0,OFFSET('Composition%'!$B112,0,AA$17)*OFFSET('Composition%'!$B112,0,AA$18)*(AA$24*EXP(-AA$25/($B142+273)/RGas)))</f>
        <v>0</v>
      </c>
      <c r="AB142" s="73">
        <f ca="1">IF(AB$2=0,0,AB$22*EXP(AB$23/($B142+273)/RGas)*(OFFSET('Composition%'!$B112,0,AB$13)*OFFSET('Composition%'!$B112,0,AB$14)))-IF(AB$2=2,0,OFFSET('Composition%'!$B112,0,AB$17)*OFFSET('Composition%'!$B112,0,AB$18)*(AB$24*EXP(-AB$25/($B142+273)/RGas)))</f>
        <v>0</v>
      </c>
      <c r="AC142" s="73">
        <f ca="1">IF(AC$2=0,0,AC$22*EXP(AC$23/($B142+273)/RGas)*(OFFSET('Composition%'!$B112,0,AC$13)*OFFSET('Composition%'!$B112,0,AC$14)))-IF(AC$2=2,0,OFFSET('Composition%'!$B112,0,AC$17)*OFFSET('Composition%'!$B112,0,AC$18)*(AC$24*EXP(-AC$25/($B142+273)/RGas)))</f>
        <v>0</v>
      </c>
      <c r="AD142" s="73">
        <f ca="1">IF(AD$2=0,0,AD$22*EXP(AD$23/($B142+273)/RGas)*(OFFSET('Composition%'!$B112,0,AD$13)*OFFSET('Composition%'!$B112,0,AD$14)))-IF(AD$2=2,0,OFFSET('Composition%'!$B112,0,AD$17)*OFFSET('Composition%'!$B112,0,AD$18)*(AD$24*EXP(-AD$25/($B142+273)/RGas)))</f>
        <v>0</v>
      </c>
      <c r="AE142" s="73">
        <f ca="1">IF(AE$2=0,0,AE$22*EXP(AE$23/($B142+273)/RGas)*(OFFSET('Composition%'!$B112,0,AE$13)*OFFSET('Composition%'!$B112,0,AE$14)))-IF(AE$2=2,0,OFFSET('Composition%'!$B112,0,AE$17)*OFFSET('Composition%'!$B112,0,AE$18)*(AE$24*EXP(-AE$25/($B142+273)/RGas)))</f>
        <v>0</v>
      </c>
      <c r="AF142" s="73"/>
      <c r="AG142" s="73">
        <f ca="1">IF(AG$2=0,0,AG$22*EXP(AG$23/($B142+273)/RGas)*(OFFSET('Composition%'!$B112,0,AG$13)*OFFSET('Composition%'!$B112,0,AG$14)))-IF(AG$2=2,0,OFFSET('Composition%'!$B112,0,AG$17)*OFFSET('Composition%'!$B112,0,AG$18)*(AG$24*EXP(-AG$25/($B142+273)/RGas)))</f>
        <v>0</v>
      </c>
      <c r="AH142" s="73">
        <f ca="1">IF(AH$2=0,0,AH$22*EXP(AH$23/($B142+273)/RGas)*(OFFSET('Composition%'!$B112,0,AH$13)*OFFSET('Composition%'!$B112,0,AH$14)))-IF(AH$2=2,0,OFFSET('Composition%'!$B112,0,AH$17)*OFFSET('Composition%'!$B112,0,AH$18)*(AH$24*EXP(-AH$25/($B142+273)/RGas)))</f>
        <v>0</v>
      </c>
      <c r="AI142" s="73">
        <f ca="1">IF(AI$2=0,0,AI$22*EXP(AI$23/($B142+273)/RGas)*(OFFSET('Composition%'!$B112,0,AI$13)*OFFSET('Composition%'!$B112,0,AI$14)))-IF(AI$2=2,0,OFFSET('Composition%'!$B112,0,AI$17)*OFFSET('Composition%'!$B112,0,AI$18)*(AI$24*EXP(-AI$25/($B142+273)/RGas)))</f>
        <v>0</v>
      </c>
      <c r="AJ142" s="73">
        <f ca="1">IF(AJ$2=0,0,AJ$22*EXP(AJ$23/($B142+273)/RGas)*(OFFSET('Composition%'!$B112,0,AJ$13)*OFFSET('Composition%'!$B112,0,AJ$14)))-IF(AJ$2=2,0,OFFSET('Composition%'!$B112,0,AJ$17)*OFFSET('Composition%'!$B112,0,AJ$18)*(AJ$24*EXP(-AJ$25/($B142+273)/RGas)))</f>
        <v>0</v>
      </c>
      <c r="AK142" s="73">
        <f ca="1">IF(AK$2=0,0,AK$22*EXP(AK$23/($B142+273)/RGas)*(OFFSET('Composition%'!$B112,0,AK$13)*OFFSET('Composition%'!$B112,0,AK$14)))-IF(AK$2=2,0,OFFSET('Composition%'!$B112,0,AK$17)*OFFSET('Composition%'!$B112,0,AK$18)*(AK$24*EXP(-AK$25/($B142+273)/RGas)))</f>
        <v>0</v>
      </c>
      <c r="AL142" s="73">
        <f ca="1">IF(AL$2=0,0,AL$22*EXP(AL$23/($B142+273)/RGas)*(OFFSET('Composition%'!$B112,0,AL$13)*OFFSET('Composition%'!$B112,0,AL$14)))-IF(AL$2=2,0,OFFSET('Composition%'!$B112,0,AL$17)*OFFSET('Composition%'!$B112,0,AL$18)*(AL$24*EXP(-AL$25/($B142+273)/RGas)))</f>
        <v>0</v>
      </c>
      <c r="AM142" s="73"/>
      <c r="AN142" s="73">
        <f ca="1">IF(AN$2=0,0,AN$22*EXP(AN$23/($B142+273)/RGas)*(OFFSET('Composition%'!$B112,0,AN$13)*OFFSET('Composition%'!$B112,0,AN$14)))-IF(AN$2=2,0,OFFSET('Composition%'!$B112,0,AN$17)*OFFSET('Composition%'!$B112,0,AN$18)*(AN$24*EXP(-AN$25/($B142+273)/RGas)))</f>
        <v>0</v>
      </c>
      <c r="AO142" s="73">
        <f ca="1">IF(AO$2=0,0,AO$22*EXP(AO$23/($B142+273)/RGas)*(OFFSET('Composition%'!$B112,0,AO$13)*OFFSET('Composition%'!$B112,0,AO$14)))-IF(AO$2=2,0,OFFSET('Composition%'!$B112,0,AO$17)*OFFSET('Composition%'!$B112,0,AO$18)*(AO$24*EXP(-AO$25/($B142+273)/RGas)))</f>
        <v>0</v>
      </c>
      <c r="AP142" s="73">
        <f ca="1">IF(AP$2=0,0,AP$22*EXP(AP$23/($B142+273)/RGas)*(OFFSET('Composition%'!$B112,0,AP$13)*OFFSET('Composition%'!$B112,0,AP$14)))-IF(AP$2=2,0,OFFSET('Composition%'!$B112,0,AP$17)*OFFSET('Composition%'!$B112,0,AP$18)*(AP$24*EXP(-AP$25/($B142+273)/RGas)))</f>
        <v>2.7051514563859697E-12</v>
      </c>
      <c r="AQ142" s="73">
        <f ca="1">IF(AQ$2=0,0,AQ$22*EXP(AQ$23/($B142+273)/RGas)*(OFFSET('Composition%'!$B112,0,AQ$13)*OFFSET('Composition%'!$B112,0,AQ$14)))-IF(AQ$2=2,0,OFFSET('Composition%'!$B112,0,AQ$17)*OFFSET('Composition%'!$B112,0,AQ$18)*(AQ$24*EXP(-AQ$25/($B142+273)/RGas)))</f>
        <v>0</v>
      </c>
      <c r="AR142" s="73">
        <f ca="1">IF(AR$2=0,0,AR$22*EXP(AR$23/($B142+273)/RGas)*(OFFSET('Composition%'!$B112,0,AR$13)*OFFSET('Composition%'!$B112,0,AR$14)))-IF(AR$2=2,0,OFFSET('Composition%'!$B112,0,AR$17)*OFFSET('Composition%'!$B112,0,AR$18)*(AR$24*EXP(-AR$25/($B142+273)/RGas)))</f>
        <v>0</v>
      </c>
      <c r="AS142" s="73"/>
    </row>
    <row r="143" spans="1:45">
      <c r="A143" s="3">
        <f t="shared" si="25"/>
        <v>5.5499999999999883</v>
      </c>
      <c r="B143" s="60">
        <f ca="1">'Composition%'!B113</f>
        <v>414.70956024870861</v>
      </c>
      <c r="C143">
        <f t="shared" si="26"/>
        <v>30</v>
      </c>
      <c r="D143" s="4" t="e">
        <f ca="1">('Composition%'!BV113*ReactionRateK1!C143)^3</f>
        <v>#DIV/0!</v>
      </c>
      <c r="E143" s="4"/>
      <c r="F143" s="73">
        <f ca="1">IF(F$2=0,0,F$22*EXP(F$23/($B143+273)/RGas)*(OFFSET('Composition%'!$B113,0,F$13)*OFFSET('Composition%'!$B113,0,F$14)))-IF(F$2=2,0,OFFSET('Composition%'!$B113,0,F$17)*OFFSET('Composition%'!$B113,0,F$18)*(F$24*EXP(-F$25/($B143+273)/RGas)))</f>
        <v>1.3299989531843264E-3</v>
      </c>
      <c r="G143" s="73">
        <f ca="1">IF(G$2=0,0,G$22*EXP(G$23/($B143+273)/RGas)*(OFFSET('Composition%'!$B113,0,G$13)*OFFSET('Composition%'!$B113,0,G$14)))-IF(G$2=2,0,OFFSET('Composition%'!$B113,0,G$17)*OFFSET('Composition%'!$B113,0,G$18)*(G$24*EXP(-G$25/($B143+273)/RGas)))</f>
        <v>5.4139560850252134E-4</v>
      </c>
      <c r="H143" s="73">
        <f ca="1">IF(H$2=0,0,H$22*EXP(H$23/($B143+273)/RGas)*(OFFSET('Composition%'!$B113,0,H$13)*OFFSET('Composition%'!$B113,0,H$14)))-IF(H$2=2,0,OFFSET('Composition%'!$B113,0,H$17)*OFFSET('Composition%'!$B113,0,H$18)*(H$24*EXP(-H$25/($B143+273)/RGas)))</f>
        <v>-1.8520740016953654E-6</v>
      </c>
      <c r="I143" s="73">
        <f ca="1">IF(I$2=0,0,I$22*EXP(I$23/($B143+273)/RGas)*(OFFSET('Composition%'!$B113,0,I$13)*OFFSET('Composition%'!$B113,0,I$14)))-IF(I$2=2,0,OFFSET('Composition%'!$B113,0,I$17)*OFFSET('Composition%'!$B113,0,I$18)*(I$24*EXP(-I$25/($B143+273)/RGas)))</f>
        <v>5.1604369435582712E-7</v>
      </c>
      <c r="J143" s="73"/>
      <c r="K143" s="73">
        <f ca="1">IF(K$2=0,0,K$22*EXP(K$23/($B143+273)/RGas)*(OFFSET('Composition%'!$B113,0,K$13)*OFFSET('Composition%'!$B113,0,K$14)))-IF(K$2=2,0,OFFSET('Composition%'!$B113,0,K$17)*OFFSET('Composition%'!$B113,0,K$18)*(K$24*EXP(-K$25/($B143+273)/RGas)))</f>
        <v>3.8589720769829795E-3</v>
      </c>
      <c r="L143" s="73">
        <f ca="1">IF(L$2=0,0,L$22*EXP(L$23/($B143+273)/RGas)*(OFFSET('Composition%'!$B113,0,L$13)*OFFSET('Composition%'!$B113,0,L$14)))-IF(L$2=2,0,OFFSET('Composition%'!$B113,0,L$17)*OFFSET('Composition%'!$B113,0,L$18)*(L$24*EXP(-L$25/($B143+273)/RGas)))</f>
        <v>-1.1439974845690174E-3</v>
      </c>
      <c r="M143" s="73">
        <f ca="1">IF(M$2=0,0,M$22*EXP(M$23/($B143+273)/RGas)*(OFFSET('Composition%'!$B113,0,M$13)*OFFSET('Composition%'!$B113,0,M$14)))-IF(M$2=2,0,OFFSET('Composition%'!$B113,0,M$17)*OFFSET('Composition%'!$B113,0,M$18)*(M$24*EXP(-M$25/($B143+273)/RGas)))</f>
        <v>0</v>
      </c>
      <c r="N143" s="179"/>
      <c r="O143" s="73">
        <f ca="1">IF(O$2=0,0,O$22*EXP(O$23/($B143+273)/RGas)*(OFFSET('Composition%'!$B113,0,O$13)*OFFSET('Composition%'!$B113,0,O$14)))-IF(O$2=2,0,OFFSET('Composition%'!$B113,0,O$17)*OFFSET('Composition%'!$B113,0,O$18)*(O$24*EXP(-O$25/($B143+273)/RGas)))</f>
        <v>0</v>
      </c>
      <c r="P143" s="73">
        <f ca="1">IF(P$2=0,0,P$22*EXP(P$23/($B143+273)/RGas)*(OFFSET('Composition%'!$B113,0,P$13)*OFFSET('Composition%'!$B113,0,P$14)))-IF(P$2=2,0,OFFSET('Composition%'!$B113,0,P$17)*OFFSET('Composition%'!$B113,0,P$18)*(P$24*EXP(-P$25/($B143+273)/RGas)))</f>
        <v>7.4269485329844179E-3</v>
      </c>
      <c r="Q143" s="73">
        <f ca="1">IF(Q$2=0,0,Q$22*EXP(Q$23/($B143+273)/RGas)*(OFFSET('Composition%'!$B113,0,Q$13)*OFFSET('Composition%'!$B113,0,Q$14)))-IF(Q$2=2,0,OFFSET('Composition%'!$B113,0,Q$17)*OFFSET('Composition%'!$B113,0,Q$18)*(Q$24*EXP(-Q$25/($B143+273)/RGas)))</f>
        <v>1.1138199817655073E-4</v>
      </c>
      <c r="R143" s="73">
        <f ca="1">IF(R$2=0,0,R$22*EXP(R$23/($B143+273)/RGas)*(OFFSET('Composition%'!$B113,0,R$13)*OFFSET('Composition%'!$B113,0,R$14)))-IF(R$2=2,0,OFFSET('Composition%'!$B113,0,R$17)*OFFSET('Composition%'!$B113,0,R$18)*(R$24*EXP(-R$25/($B143+273)/RGas)))</f>
        <v>4.5261865412368211E-5</v>
      </c>
      <c r="S143" s="73"/>
      <c r="T143" s="73">
        <f ca="1">IF(T$2=0,0,T$22*EXP(T$23/($B143+273)/RGas)*(OFFSET('Composition%'!$B113,0,T$13)*OFFSET('Composition%'!$B113,0,T$14)))-IF(T$2=2,0,OFFSET('Composition%'!$B113,0,T$17)*OFFSET('Composition%'!$B113,0,T$18)*(T$24*EXP(-T$25/($B143+273)/RGas)))</f>
        <v>1.4390963964896451E-5</v>
      </c>
      <c r="U143" s="73">
        <f ca="1">IF(U$2=0,0,U$22*EXP(U$23/($B143+273)/RGas)*(OFFSET('Composition%'!$B113,0,U$13)*OFFSET('Composition%'!$B113,0,U$14)))-IF(U$2=2,0,OFFSET('Composition%'!$B113,0,U$17)*OFFSET('Composition%'!$B113,0,U$18)*(U$24*EXP(-U$25/($B143+273)/RGas)))</f>
        <v>3.512946369640191E-8</v>
      </c>
      <c r="V143" s="73">
        <f ca="1">IF(V$2=0,0,V$22*EXP(V$23/($B143+273)/RGas)*(OFFSET('Composition%'!$B113,0,V$13)*OFFSET('Composition%'!$B113,0,V$14)))-IF(V$2=2,0,OFFSET('Composition%'!$B113,0,V$17)*OFFSET('Composition%'!$B113,0,V$18)*(V$24*EXP(-V$25/($B143+273)/RGas)))</f>
        <v>0</v>
      </c>
      <c r="W143" s="73">
        <f ca="1">IF(W$2=0,0,W$22*EXP(W$23/($B143+273)/RGas)*(OFFSET('Composition%'!$B113,0,W$13)*OFFSET('Composition%'!$B113,0,W$14)))-IF(W$2=2,0,OFFSET('Composition%'!$B113,0,W$17)*OFFSET('Composition%'!$B113,0,W$18)*(W$24*EXP(-W$25/($B143+273)/RGas)))</f>
        <v>0</v>
      </c>
      <c r="X143" s="73">
        <f ca="1">IF(X$2=0,0,X$22*EXP(X$23/($B143+273)/RGas)*(OFFSET('Composition%'!$B113,0,X$13)*OFFSET('Composition%'!$B113,0,X$14)))-IF(X$2=2,0,OFFSET('Composition%'!$B113,0,X$17)*OFFSET('Composition%'!$B113,0,X$18)*(X$24*EXP(-X$25/($B143+273)/RGas)))</f>
        <v>2.4909723908333993E-8</v>
      </c>
      <c r="Y143" s="73">
        <f ca="1">IF(Y$2=0,0,Y$22*EXP(Y$23/($B143+273)/RGas)*(OFFSET('Composition%'!$B113,0,Y$13)*OFFSET('Composition%'!$B113,0,Y$14)))-IF(Y$2=2,0,OFFSET('Composition%'!$B113,0,Y$17)*OFFSET('Composition%'!$B113,0,Y$18)*(Y$24*EXP(-Y$25/($B143+273)/RGas)))</f>
        <v>1.2328840810260147E-9</v>
      </c>
      <c r="Z143" s="73">
        <f ca="1">IF(Z$2=0,0,Z$22*EXP(Z$23/($B143+273)/RGas)*(OFFSET('Composition%'!$B113,0,Z$13)*OFFSET('Composition%'!$B113,0,Z$14)))-IF(Z$2=2,0,OFFSET('Composition%'!$B113,0,Z$17)*OFFSET('Composition%'!$B113,0,Z$18)*(Z$24*EXP(-Z$25/($B143+273)/RGas)))</f>
        <v>0</v>
      </c>
      <c r="AA143" s="73">
        <f ca="1">IF(AA$2=0,0,AA$22*EXP(AA$23/($B143+273)/RGas)*(OFFSET('Composition%'!$B113,0,AA$13)*OFFSET('Composition%'!$B113,0,AA$14)))-IF(AA$2=2,0,OFFSET('Composition%'!$B113,0,AA$17)*OFFSET('Composition%'!$B113,0,AA$18)*(AA$24*EXP(-AA$25/($B143+273)/RGas)))</f>
        <v>0</v>
      </c>
      <c r="AB143" s="73">
        <f ca="1">IF(AB$2=0,0,AB$22*EXP(AB$23/($B143+273)/RGas)*(OFFSET('Composition%'!$B113,0,AB$13)*OFFSET('Composition%'!$B113,0,AB$14)))-IF(AB$2=2,0,OFFSET('Composition%'!$B113,0,AB$17)*OFFSET('Composition%'!$B113,0,AB$18)*(AB$24*EXP(-AB$25/($B143+273)/RGas)))</f>
        <v>0</v>
      </c>
      <c r="AC143" s="73">
        <f ca="1">IF(AC$2=0,0,AC$22*EXP(AC$23/($B143+273)/RGas)*(OFFSET('Composition%'!$B113,0,AC$13)*OFFSET('Composition%'!$B113,0,AC$14)))-IF(AC$2=2,0,OFFSET('Composition%'!$B113,0,AC$17)*OFFSET('Composition%'!$B113,0,AC$18)*(AC$24*EXP(-AC$25/($B143+273)/RGas)))</f>
        <v>0</v>
      </c>
      <c r="AD143" s="73">
        <f ca="1">IF(AD$2=0,0,AD$22*EXP(AD$23/($B143+273)/RGas)*(OFFSET('Composition%'!$B113,0,AD$13)*OFFSET('Composition%'!$B113,0,AD$14)))-IF(AD$2=2,0,OFFSET('Composition%'!$B113,0,AD$17)*OFFSET('Composition%'!$B113,0,AD$18)*(AD$24*EXP(-AD$25/($B143+273)/RGas)))</f>
        <v>0</v>
      </c>
      <c r="AE143" s="73">
        <f ca="1">IF(AE$2=0,0,AE$22*EXP(AE$23/($B143+273)/RGas)*(OFFSET('Composition%'!$B113,0,AE$13)*OFFSET('Composition%'!$B113,0,AE$14)))-IF(AE$2=2,0,OFFSET('Composition%'!$B113,0,AE$17)*OFFSET('Composition%'!$B113,0,AE$18)*(AE$24*EXP(-AE$25/($B143+273)/RGas)))</f>
        <v>0</v>
      </c>
      <c r="AF143" s="73"/>
      <c r="AG143" s="73">
        <f ca="1">IF(AG$2=0,0,AG$22*EXP(AG$23/($B143+273)/RGas)*(OFFSET('Composition%'!$B113,0,AG$13)*OFFSET('Composition%'!$B113,0,AG$14)))-IF(AG$2=2,0,OFFSET('Composition%'!$B113,0,AG$17)*OFFSET('Composition%'!$B113,0,AG$18)*(AG$24*EXP(-AG$25/($B143+273)/RGas)))</f>
        <v>0</v>
      </c>
      <c r="AH143" s="73">
        <f ca="1">IF(AH$2=0,0,AH$22*EXP(AH$23/($B143+273)/RGas)*(OFFSET('Composition%'!$B113,0,AH$13)*OFFSET('Composition%'!$B113,0,AH$14)))-IF(AH$2=2,0,OFFSET('Composition%'!$B113,0,AH$17)*OFFSET('Composition%'!$B113,0,AH$18)*(AH$24*EXP(-AH$25/($B143+273)/RGas)))</f>
        <v>0</v>
      </c>
      <c r="AI143" s="73">
        <f ca="1">IF(AI$2=0,0,AI$22*EXP(AI$23/($B143+273)/RGas)*(OFFSET('Composition%'!$B113,0,AI$13)*OFFSET('Composition%'!$B113,0,AI$14)))-IF(AI$2=2,0,OFFSET('Composition%'!$B113,0,AI$17)*OFFSET('Composition%'!$B113,0,AI$18)*(AI$24*EXP(-AI$25/($B143+273)/RGas)))</f>
        <v>0</v>
      </c>
      <c r="AJ143" s="73">
        <f ca="1">IF(AJ$2=0,0,AJ$22*EXP(AJ$23/($B143+273)/RGas)*(OFFSET('Composition%'!$B113,0,AJ$13)*OFFSET('Composition%'!$B113,0,AJ$14)))-IF(AJ$2=2,0,OFFSET('Composition%'!$B113,0,AJ$17)*OFFSET('Composition%'!$B113,0,AJ$18)*(AJ$24*EXP(-AJ$25/($B143+273)/RGas)))</f>
        <v>0</v>
      </c>
      <c r="AK143" s="73">
        <f ca="1">IF(AK$2=0,0,AK$22*EXP(AK$23/($B143+273)/RGas)*(OFFSET('Composition%'!$B113,0,AK$13)*OFFSET('Composition%'!$B113,0,AK$14)))-IF(AK$2=2,0,OFFSET('Composition%'!$B113,0,AK$17)*OFFSET('Composition%'!$B113,0,AK$18)*(AK$24*EXP(-AK$25/($B143+273)/RGas)))</f>
        <v>0</v>
      </c>
      <c r="AL143" s="73">
        <f ca="1">IF(AL$2=0,0,AL$22*EXP(AL$23/($B143+273)/RGas)*(OFFSET('Composition%'!$B113,0,AL$13)*OFFSET('Composition%'!$B113,0,AL$14)))-IF(AL$2=2,0,OFFSET('Composition%'!$B113,0,AL$17)*OFFSET('Composition%'!$B113,0,AL$18)*(AL$24*EXP(-AL$25/($B143+273)/RGas)))</f>
        <v>0</v>
      </c>
      <c r="AM143" s="73"/>
      <c r="AN143" s="73">
        <f ca="1">IF(AN$2=0,0,AN$22*EXP(AN$23/($B143+273)/RGas)*(OFFSET('Composition%'!$B113,0,AN$13)*OFFSET('Composition%'!$B113,0,AN$14)))-IF(AN$2=2,0,OFFSET('Composition%'!$B113,0,AN$17)*OFFSET('Composition%'!$B113,0,AN$18)*(AN$24*EXP(-AN$25/($B143+273)/RGas)))</f>
        <v>0</v>
      </c>
      <c r="AO143" s="73">
        <f ca="1">IF(AO$2=0,0,AO$22*EXP(AO$23/($B143+273)/RGas)*(OFFSET('Composition%'!$B113,0,AO$13)*OFFSET('Composition%'!$B113,0,AO$14)))-IF(AO$2=2,0,OFFSET('Composition%'!$B113,0,AO$17)*OFFSET('Composition%'!$B113,0,AO$18)*(AO$24*EXP(-AO$25/($B143+273)/RGas)))</f>
        <v>0</v>
      </c>
      <c r="AP143" s="73">
        <f ca="1">IF(AP$2=0,0,AP$22*EXP(AP$23/($B143+273)/RGas)*(OFFSET('Composition%'!$B113,0,AP$13)*OFFSET('Composition%'!$B113,0,AP$14)))-IF(AP$2=2,0,OFFSET('Composition%'!$B113,0,AP$17)*OFFSET('Composition%'!$B113,0,AP$18)*(AP$24*EXP(-AP$25/($B143+273)/RGas)))</f>
        <v>2.7051529752271432E-12</v>
      </c>
      <c r="AQ143" s="73">
        <f ca="1">IF(AQ$2=0,0,AQ$22*EXP(AQ$23/($B143+273)/RGas)*(OFFSET('Composition%'!$B113,0,AQ$13)*OFFSET('Composition%'!$B113,0,AQ$14)))-IF(AQ$2=2,0,OFFSET('Composition%'!$B113,0,AQ$17)*OFFSET('Composition%'!$B113,0,AQ$18)*(AQ$24*EXP(-AQ$25/($B143+273)/RGas)))</f>
        <v>0</v>
      </c>
      <c r="AR143" s="73">
        <f ca="1">IF(AR$2=0,0,AR$22*EXP(AR$23/($B143+273)/RGas)*(OFFSET('Composition%'!$B113,0,AR$13)*OFFSET('Composition%'!$B113,0,AR$14)))-IF(AR$2=2,0,OFFSET('Composition%'!$B113,0,AR$17)*OFFSET('Composition%'!$B113,0,AR$18)*(AR$24*EXP(-AR$25/($B143+273)/RGas)))</f>
        <v>0</v>
      </c>
      <c r="AS143" s="73"/>
    </row>
    <row r="144" spans="1:45">
      <c r="A144" s="3">
        <f t="shared" si="25"/>
        <v>5.5999999999999881</v>
      </c>
      <c r="B144" s="60">
        <f ca="1">'Composition%'!B114</f>
        <v>414.71647962143572</v>
      </c>
      <c r="C144">
        <f t="shared" si="26"/>
        <v>30</v>
      </c>
      <c r="D144" s="4" t="e">
        <f ca="1">('Composition%'!BV114*ReactionRateK1!C144)^3</f>
        <v>#DIV/0!</v>
      </c>
      <c r="E144" s="4"/>
      <c r="F144" s="73">
        <f ca="1">IF(F$2=0,0,F$22*EXP(F$23/($B144+273)/RGas)*(OFFSET('Composition%'!$B114,0,F$13)*OFFSET('Composition%'!$B114,0,F$14)))-IF(F$2=2,0,OFFSET('Composition%'!$B114,0,F$17)*OFFSET('Composition%'!$B114,0,F$18)*(F$24*EXP(-F$25/($B144+273)/RGas)))</f>
        <v>1.3127793077098119E-3</v>
      </c>
      <c r="G144" s="73">
        <f ca="1">IF(G$2=0,0,G$22*EXP(G$23/($B144+273)/RGas)*(OFFSET('Composition%'!$B114,0,G$13)*OFFSET('Composition%'!$B114,0,G$14)))-IF(G$2=2,0,OFFSET('Composition%'!$B114,0,G$17)*OFFSET('Composition%'!$B114,0,G$18)*(G$24*EXP(-G$25/($B144+273)/RGas)))</f>
        <v>5.3459708915168554E-4</v>
      </c>
      <c r="H144" s="73">
        <f ca="1">IF(H$2=0,0,H$22*EXP(H$23/($B144+273)/RGas)*(OFFSET('Composition%'!$B114,0,H$13)*OFFSET('Composition%'!$B114,0,H$14)))-IF(H$2=2,0,OFFSET('Composition%'!$B114,0,H$17)*OFFSET('Composition%'!$B114,0,H$18)*(H$24*EXP(-H$25/($B144+273)/RGas)))</f>
        <v>-1.8346678574078459E-6</v>
      </c>
      <c r="I144" s="73">
        <f ca="1">IF(I$2=0,0,I$22*EXP(I$23/($B144+273)/RGas)*(OFFSET('Composition%'!$B114,0,I$13)*OFFSET('Composition%'!$B114,0,I$14)))-IF(I$2=2,0,OFFSET('Composition%'!$B114,0,I$17)*OFFSET('Composition%'!$B114,0,I$18)*(I$24*EXP(-I$25/($B144+273)/RGas)))</f>
        <v>4.8442495501373037E-7</v>
      </c>
      <c r="J144" s="73"/>
      <c r="K144" s="73">
        <f ca="1">IF(K$2=0,0,K$22*EXP(K$23/($B144+273)/RGas)*(OFFSET('Composition%'!$B114,0,K$13)*OFFSET('Composition%'!$B114,0,K$14)))-IF(K$2=2,0,OFFSET('Composition%'!$B114,0,K$17)*OFFSET('Composition%'!$B114,0,K$18)*(K$24*EXP(-K$25/($B144+273)/RGas)))</f>
        <v>3.7508599848791405E-3</v>
      </c>
      <c r="L144" s="73">
        <f ca="1">IF(L$2=0,0,L$22*EXP(L$23/($B144+273)/RGas)*(OFFSET('Composition%'!$B114,0,L$13)*OFFSET('Composition%'!$B114,0,L$14)))-IF(L$2=2,0,OFFSET('Composition%'!$B114,0,L$17)*OFFSET('Composition%'!$B114,0,L$18)*(L$24*EXP(-L$25/($B144+273)/RGas)))</f>
        <v>-1.1302512467819886E-3</v>
      </c>
      <c r="M144" s="73">
        <f ca="1">IF(M$2=0,0,M$22*EXP(M$23/($B144+273)/RGas)*(OFFSET('Composition%'!$B114,0,M$13)*OFFSET('Composition%'!$B114,0,M$14)))-IF(M$2=2,0,OFFSET('Composition%'!$B114,0,M$17)*OFFSET('Composition%'!$B114,0,M$18)*(M$24*EXP(-M$25/($B144+273)/RGas)))</f>
        <v>0</v>
      </c>
      <c r="N144" s="179"/>
      <c r="O144" s="73">
        <f ca="1">IF(O$2=0,0,O$22*EXP(O$23/($B144+273)/RGas)*(OFFSET('Composition%'!$B114,0,O$13)*OFFSET('Composition%'!$B114,0,O$14)))-IF(O$2=2,0,OFFSET('Composition%'!$B114,0,O$17)*OFFSET('Composition%'!$B114,0,O$18)*(O$24*EXP(-O$25/($B144+273)/RGas)))</f>
        <v>0</v>
      </c>
      <c r="P144" s="73">
        <f ca="1">IF(P$2=0,0,P$22*EXP(P$23/($B144+273)/RGas)*(OFFSET('Composition%'!$B114,0,P$13)*OFFSET('Composition%'!$B114,0,P$14)))-IF(P$2=2,0,OFFSET('Composition%'!$B114,0,P$17)*OFFSET('Composition%'!$B114,0,P$18)*(P$24*EXP(-P$25/($B144+273)/RGas)))</f>
        <v>7.3571054653061557E-3</v>
      </c>
      <c r="Q144" s="73">
        <f ca="1">IF(Q$2=0,0,Q$22*EXP(Q$23/($B144+273)/RGas)*(OFFSET('Composition%'!$B114,0,Q$13)*OFFSET('Composition%'!$B114,0,Q$14)))-IF(Q$2=2,0,OFFSET('Composition%'!$B114,0,Q$17)*OFFSET('Composition%'!$B114,0,Q$18)*(Q$24*EXP(-Q$25/($B144+273)/RGas)))</f>
        <v>1.1183126451885061E-4</v>
      </c>
      <c r="R144" s="73">
        <f ca="1">IF(R$2=0,0,R$22*EXP(R$23/($B144+273)/RGas)*(OFFSET('Composition%'!$B114,0,R$13)*OFFSET('Composition%'!$B114,0,R$14)))-IF(R$2=2,0,OFFSET('Composition%'!$B114,0,R$17)*OFFSET('Composition%'!$B114,0,R$18)*(R$24*EXP(-R$25/($B144+273)/RGas)))</f>
        <v>4.5819726493082919E-5</v>
      </c>
      <c r="S144" s="73"/>
      <c r="T144" s="73">
        <f ca="1">IF(T$2=0,0,T$22*EXP(T$23/($B144+273)/RGas)*(OFFSET('Composition%'!$B114,0,T$13)*OFFSET('Composition%'!$B114,0,T$14)))-IF(T$2=2,0,OFFSET('Composition%'!$B114,0,T$17)*OFFSET('Composition%'!$B114,0,T$18)*(T$24*EXP(-T$25/($B144+273)/RGas)))</f>
        <v>1.3504946798066046E-5</v>
      </c>
      <c r="U144" s="73">
        <f ca="1">IF(U$2=0,0,U$22*EXP(U$23/($B144+273)/RGas)*(OFFSET('Composition%'!$B114,0,U$13)*OFFSET('Composition%'!$B114,0,U$14)))-IF(U$2=2,0,OFFSET('Composition%'!$B114,0,U$17)*OFFSET('Composition%'!$B114,0,U$18)*(U$24*EXP(-U$25/($B144+273)/RGas)))</f>
        <v>3.1539447488701584E-8</v>
      </c>
      <c r="V144" s="73">
        <f ca="1">IF(V$2=0,0,V$22*EXP(V$23/($B144+273)/RGas)*(OFFSET('Composition%'!$B114,0,V$13)*OFFSET('Composition%'!$B114,0,V$14)))-IF(V$2=2,0,OFFSET('Composition%'!$B114,0,V$17)*OFFSET('Composition%'!$B114,0,V$18)*(V$24*EXP(-V$25/($B144+273)/RGas)))</f>
        <v>0</v>
      </c>
      <c r="W144" s="73">
        <f ca="1">IF(W$2=0,0,W$22*EXP(W$23/($B144+273)/RGas)*(OFFSET('Composition%'!$B114,0,W$13)*OFFSET('Composition%'!$B114,0,W$14)))-IF(W$2=2,0,OFFSET('Composition%'!$B114,0,W$17)*OFFSET('Composition%'!$B114,0,W$18)*(W$24*EXP(-W$25/($B144+273)/RGas)))</f>
        <v>0</v>
      </c>
      <c r="X144" s="73">
        <f ca="1">IF(X$2=0,0,X$22*EXP(X$23/($B144+273)/RGas)*(OFFSET('Composition%'!$B114,0,X$13)*OFFSET('Composition%'!$B114,0,X$14)))-IF(X$2=2,0,OFFSET('Composition%'!$B114,0,X$17)*OFFSET('Composition%'!$B114,0,X$18)*(X$24*EXP(-X$25/($B144+273)/RGas)))</f>
        <v>2.4909180696369989E-8</v>
      </c>
      <c r="Y144" s="73">
        <f ca="1">IF(Y$2=0,0,Y$22*EXP(Y$23/($B144+273)/RGas)*(OFFSET('Composition%'!$B114,0,Y$13)*OFFSET('Composition%'!$B114,0,Y$14)))-IF(Y$2=2,0,OFFSET('Composition%'!$B114,0,Y$17)*OFFSET('Composition%'!$B114,0,Y$18)*(Y$24*EXP(-Y$25/($B144+273)/RGas)))</f>
        <v>1.2328571952449638E-9</v>
      </c>
      <c r="Z144" s="73">
        <f ca="1">IF(Z$2=0,0,Z$22*EXP(Z$23/($B144+273)/RGas)*(OFFSET('Composition%'!$B114,0,Z$13)*OFFSET('Composition%'!$B114,0,Z$14)))-IF(Z$2=2,0,OFFSET('Composition%'!$B114,0,Z$17)*OFFSET('Composition%'!$B114,0,Z$18)*(Z$24*EXP(-Z$25/($B144+273)/RGas)))</f>
        <v>0</v>
      </c>
      <c r="AA144" s="73">
        <f ca="1">IF(AA$2=0,0,AA$22*EXP(AA$23/($B144+273)/RGas)*(OFFSET('Composition%'!$B114,0,AA$13)*OFFSET('Composition%'!$B114,0,AA$14)))-IF(AA$2=2,0,OFFSET('Composition%'!$B114,0,AA$17)*OFFSET('Composition%'!$B114,0,AA$18)*(AA$24*EXP(-AA$25/($B144+273)/RGas)))</f>
        <v>0</v>
      </c>
      <c r="AB144" s="73">
        <f ca="1">IF(AB$2=0,0,AB$22*EXP(AB$23/($B144+273)/RGas)*(OFFSET('Composition%'!$B114,0,AB$13)*OFFSET('Composition%'!$B114,0,AB$14)))-IF(AB$2=2,0,OFFSET('Composition%'!$B114,0,AB$17)*OFFSET('Composition%'!$B114,0,AB$18)*(AB$24*EXP(-AB$25/($B144+273)/RGas)))</f>
        <v>0</v>
      </c>
      <c r="AC144" s="73">
        <f ca="1">IF(AC$2=0,0,AC$22*EXP(AC$23/($B144+273)/RGas)*(OFFSET('Composition%'!$B114,0,AC$13)*OFFSET('Composition%'!$B114,0,AC$14)))-IF(AC$2=2,0,OFFSET('Composition%'!$B114,0,AC$17)*OFFSET('Composition%'!$B114,0,AC$18)*(AC$24*EXP(-AC$25/($B144+273)/RGas)))</f>
        <v>0</v>
      </c>
      <c r="AD144" s="73">
        <f ca="1">IF(AD$2=0,0,AD$22*EXP(AD$23/($B144+273)/RGas)*(OFFSET('Composition%'!$B114,0,AD$13)*OFFSET('Composition%'!$B114,0,AD$14)))-IF(AD$2=2,0,OFFSET('Composition%'!$B114,0,AD$17)*OFFSET('Composition%'!$B114,0,AD$18)*(AD$24*EXP(-AD$25/($B144+273)/RGas)))</f>
        <v>0</v>
      </c>
      <c r="AE144" s="73">
        <f ca="1">IF(AE$2=0,0,AE$22*EXP(AE$23/($B144+273)/RGas)*(OFFSET('Composition%'!$B114,0,AE$13)*OFFSET('Composition%'!$B114,0,AE$14)))-IF(AE$2=2,0,OFFSET('Composition%'!$B114,0,AE$17)*OFFSET('Composition%'!$B114,0,AE$18)*(AE$24*EXP(-AE$25/($B144+273)/RGas)))</f>
        <v>0</v>
      </c>
      <c r="AF144" s="73"/>
      <c r="AG144" s="73">
        <f ca="1">IF(AG$2=0,0,AG$22*EXP(AG$23/($B144+273)/RGas)*(OFFSET('Composition%'!$B114,0,AG$13)*OFFSET('Composition%'!$B114,0,AG$14)))-IF(AG$2=2,0,OFFSET('Composition%'!$B114,0,AG$17)*OFFSET('Composition%'!$B114,0,AG$18)*(AG$24*EXP(-AG$25/($B144+273)/RGas)))</f>
        <v>0</v>
      </c>
      <c r="AH144" s="73">
        <f ca="1">IF(AH$2=0,0,AH$22*EXP(AH$23/($B144+273)/RGas)*(OFFSET('Composition%'!$B114,0,AH$13)*OFFSET('Composition%'!$B114,0,AH$14)))-IF(AH$2=2,0,OFFSET('Composition%'!$B114,0,AH$17)*OFFSET('Composition%'!$B114,0,AH$18)*(AH$24*EXP(-AH$25/($B144+273)/RGas)))</f>
        <v>0</v>
      </c>
      <c r="AI144" s="73">
        <f ca="1">IF(AI$2=0,0,AI$22*EXP(AI$23/($B144+273)/RGas)*(OFFSET('Composition%'!$B114,0,AI$13)*OFFSET('Composition%'!$B114,0,AI$14)))-IF(AI$2=2,0,OFFSET('Composition%'!$B114,0,AI$17)*OFFSET('Composition%'!$B114,0,AI$18)*(AI$24*EXP(-AI$25/($B144+273)/RGas)))</f>
        <v>0</v>
      </c>
      <c r="AJ144" s="73">
        <f ca="1">IF(AJ$2=0,0,AJ$22*EXP(AJ$23/($B144+273)/RGas)*(OFFSET('Composition%'!$B114,0,AJ$13)*OFFSET('Composition%'!$B114,0,AJ$14)))-IF(AJ$2=2,0,OFFSET('Composition%'!$B114,0,AJ$17)*OFFSET('Composition%'!$B114,0,AJ$18)*(AJ$24*EXP(-AJ$25/($B144+273)/RGas)))</f>
        <v>0</v>
      </c>
      <c r="AK144" s="73">
        <f ca="1">IF(AK$2=0,0,AK$22*EXP(AK$23/($B144+273)/RGas)*(OFFSET('Composition%'!$B114,0,AK$13)*OFFSET('Composition%'!$B114,0,AK$14)))-IF(AK$2=2,0,OFFSET('Composition%'!$B114,0,AK$17)*OFFSET('Composition%'!$B114,0,AK$18)*(AK$24*EXP(-AK$25/($B144+273)/RGas)))</f>
        <v>0</v>
      </c>
      <c r="AL144" s="73">
        <f ca="1">IF(AL$2=0,0,AL$22*EXP(AL$23/($B144+273)/RGas)*(OFFSET('Composition%'!$B114,0,AL$13)*OFFSET('Composition%'!$B114,0,AL$14)))-IF(AL$2=2,0,OFFSET('Composition%'!$B114,0,AL$17)*OFFSET('Composition%'!$B114,0,AL$18)*(AL$24*EXP(-AL$25/($B144+273)/RGas)))</f>
        <v>0</v>
      </c>
      <c r="AM144" s="73"/>
      <c r="AN144" s="73">
        <f ca="1">IF(AN$2=0,0,AN$22*EXP(AN$23/($B144+273)/RGas)*(OFFSET('Composition%'!$B114,0,AN$13)*OFFSET('Composition%'!$B114,0,AN$14)))-IF(AN$2=2,0,OFFSET('Composition%'!$B114,0,AN$17)*OFFSET('Composition%'!$B114,0,AN$18)*(AN$24*EXP(-AN$25/($B144+273)/RGas)))</f>
        <v>0</v>
      </c>
      <c r="AO144" s="73">
        <f ca="1">IF(AO$2=0,0,AO$22*EXP(AO$23/($B144+273)/RGas)*(OFFSET('Composition%'!$B114,0,AO$13)*OFFSET('Composition%'!$B114,0,AO$14)))-IF(AO$2=2,0,OFFSET('Composition%'!$B114,0,AO$17)*OFFSET('Composition%'!$B114,0,AO$18)*(AO$24*EXP(-AO$25/($B144+273)/RGas)))</f>
        <v>0</v>
      </c>
      <c r="AP144" s="73">
        <f ca="1">IF(AP$2=0,0,AP$22*EXP(AP$23/($B144+273)/RGas)*(OFFSET('Composition%'!$B114,0,AP$13)*OFFSET('Composition%'!$B114,0,AP$14)))-IF(AP$2=2,0,OFFSET('Composition%'!$B114,0,AP$17)*OFFSET('Composition%'!$B114,0,AP$18)*(AP$24*EXP(-AP$25/($B144+273)/RGas)))</f>
        <v>2.7051543269655691E-12</v>
      </c>
      <c r="AQ144" s="73">
        <f ca="1">IF(AQ$2=0,0,AQ$22*EXP(AQ$23/($B144+273)/RGas)*(OFFSET('Composition%'!$B114,0,AQ$13)*OFFSET('Composition%'!$B114,0,AQ$14)))-IF(AQ$2=2,0,OFFSET('Composition%'!$B114,0,AQ$17)*OFFSET('Composition%'!$B114,0,AQ$18)*(AQ$24*EXP(-AQ$25/($B144+273)/RGas)))</f>
        <v>0</v>
      </c>
      <c r="AR144" s="73">
        <f ca="1">IF(AR$2=0,0,AR$22*EXP(AR$23/($B144+273)/RGas)*(OFFSET('Composition%'!$B114,0,AR$13)*OFFSET('Composition%'!$B114,0,AR$14)))-IF(AR$2=2,0,OFFSET('Composition%'!$B114,0,AR$17)*OFFSET('Composition%'!$B114,0,AR$18)*(AR$24*EXP(-AR$25/($B144+273)/RGas)))</f>
        <v>0</v>
      </c>
      <c r="AS144" s="73"/>
    </row>
    <row r="145" spans="1:45">
      <c r="A145" s="3">
        <f t="shared" si="25"/>
        <v>5.6499999999999879</v>
      </c>
      <c r="B145" s="60">
        <f ca="1">'Composition%'!B115</f>
        <v>414.7233807863895</v>
      </c>
      <c r="C145">
        <f t="shared" si="26"/>
        <v>30</v>
      </c>
      <c r="D145" s="4" t="e">
        <f ca="1">('Composition%'!BV115*ReactionRateK1!C145)^3</f>
        <v>#DIV/0!</v>
      </c>
      <c r="E145" s="4"/>
      <c r="F145" s="73">
        <f ca="1">IF(F$2=0,0,F$22*EXP(F$23/($B145+273)/RGas)*(OFFSET('Composition%'!$B115,0,F$13)*OFFSET('Composition%'!$B115,0,F$14)))-IF(F$2=2,0,OFFSET('Composition%'!$B115,0,F$17)*OFFSET('Composition%'!$B115,0,F$18)*(F$24*EXP(-F$25/($B145+273)/RGas)))</f>
        <v>1.2958789654183244E-3</v>
      </c>
      <c r="G145" s="73">
        <f ca="1">IF(G$2=0,0,G$22*EXP(G$23/($B145+273)/RGas)*(OFFSET('Composition%'!$B115,0,G$13)*OFFSET('Composition%'!$B115,0,G$14)))-IF(G$2=2,0,OFFSET('Composition%'!$B115,0,G$17)*OFFSET('Composition%'!$B115,0,G$18)*(G$24*EXP(-G$25/($B145+273)/RGas)))</f>
        <v>5.2791662233629612E-4</v>
      </c>
      <c r="H145" s="73">
        <f ca="1">IF(H$2=0,0,H$22*EXP(H$23/($B145+273)/RGas)*(OFFSET('Composition%'!$B115,0,H$13)*OFFSET('Composition%'!$B115,0,H$14)))-IF(H$2=2,0,OFFSET('Composition%'!$B115,0,H$17)*OFFSET('Composition%'!$B115,0,H$18)*(H$24*EXP(-H$25/($B145+273)/RGas)))</f>
        <v>-1.8173346016558265E-6</v>
      </c>
      <c r="I145" s="73">
        <f ca="1">IF(I$2=0,0,I$22*EXP(I$23/($B145+273)/RGas)*(OFFSET('Composition%'!$B115,0,I$13)*OFFSET('Composition%'!$B115,0,I$14)))-IF(I$2=2,0,OFFSET('Composition%'!$B115,0,I$17)*OFFSET('Composition%'!$B115,0,I$18)*(I$24*EXP(-I$25/($B145+273)/RGas)))</f>
        <v>4.5494441814792542E-7</v>
      </c>
      <c r="J145" s="73"/>
      <c r="K145" s="73">
        <f ca="1">IF(K$2=0,0,K$22*EXP(K$23/($B145+273)/RGas)*(OFFSET('Composition%'!$B115,0,K$13)*OFFSET('Composition%'!$B115,0,K$14)))-IF(K$2=2,0,OFFSET('Composition%'!$B115,0,K$17)*OFFSET('Composition%'!$B115,0,K$18)*(K$24*EXP(-K$25/($B145+273)/RGas)))</f>
        <v>3.6449021398432917E-3</v>
      </c>
      <c r="L145" s="73">
        <f ca="1">IF(L$2=0,0,L$22*EXP(L$23/($B145+273)/RGas)*(OFFSET('Composition%'!$B115,0,L$13)*OFFSET('Composition%'!$B115,0,L$14)))-IF(L$2=2,0,OFFSET('Composition%'!$B115,0,L$17)*OFFSET('Composition%'!$B115,0,L$18)*(L$24*EXP(-L$25/($B145+273)/RGas)))</f>
        <v>-1.1169954038575318E-3</v>
      </c>
      <c r="M145" s="73">
        <f ca="1">IF(M$2=0,0,M$22*EXP(M$23/($B145+273)/RGas)*(OFFSET('Composition%'!$B115,0,M$13)*OFFSET('Composition%'!$B115,0,M$14)))-IF(M$2=2,0,OFFSET('Composition%'!$B115,0,M$17)*OFFSET('Composition%'!$B115,0,M$18)*(M$24*EXP(-M$25/($B145+273)/RGas)))</f>
        <v>0</v>
      </c>
      <c r="N145" s="179"/>
      <c r="O145" s="73">
        <f ca="1">IF(O$2=0,0,O$22*EXP(O$23/($B145+273)/RGas)*(OFFSET('Composition%'!$B115,0,O$13)*OFFSET('Composition%'!$B115,0,O$14)))-IF(O$2=2,0,OFFSET('Composition%'!$B115,0,O$17)*OFFSET('Composition%'!$B115,0,O$18)*(O$24*EXP(-O$25/($B145+273)/RGas)))</f>
        <v>0</v>
      </c>
      <c r="P145" s="73">
        <f ca="1">IF(P$2=0,0,P$22*EXP(P$23/($B145+273)/RGas)*(OFFSET('Composition%'!$B115,0,P$13)*OFFSET('Composition%'!$B115,0,P$14)))-IF(P$2=2,0,OFFSET('Composition%'!$B115,0,P$17)*OFFSET('Composition%'!$B115,0,P$18)*(P$24*EXP(-P$25/($B145+273)/RGas)))</f>
        <v>7.2875582310209623E-3</v>
      </c>
      <c r="Q145" s="73">
        <f ca="1">IF(Q$2=0,0,Q$22*EXP(Q$23/($B145+273)/RGas)*(OFFSET('Composition%'!$B115,0,Q$13)*OFFSET('Composition%'!$B115,0,Q$14)))-IF(Q$2=2,0,OFFSET('Composition%'!$B115,0,Q$17)*OFFSET('Composition%'!$B115,0,Q$18)*(Q$24*EXP(-Q$25/($B145+273)/RGas)))</f>
        <v>1.1226759531676939E-4</v>
      </c>
      <c r="R145" s="73">
        <f ca="1">IF(R$2=0,0,R$22*EXP(R$23/($B145+273)/RGas)*(OFFSET('Composition%'!$B115,0,R$13)*OFFSET('Composition%'!$B115,0,R$14)))-IF(R$2=2,0,OFFSET('Composition%'!$B115,0,R$17)*OFFSET('Composition%'!$B115,0,R$18)*(R$24*EXP(-R$25/($B145+273)/RGas)))</f>
        <v>4.6374226976026089E-5</v>
      </c>
      <c r="S145" s="73"/>
      <c r="T145" s="73">
        <f ca="1">IF(T$2=0,0,T$22*EXP(T$23/($B145+273)/RGas)*(OFFSET('Composition%'!$B115,0,T$13)*OFFSET('Composition%'!$B115,0,T$14)))-IF(T$2=2,0,OFFSET('Composition%'!$B115,0,T$17)*OFFSET('Composition%'!$B115,0,T$18)*(T$24*EXP(-T$25/($B145+273)/RGas)))</f>
        <v>1.2680141523321136E-5</v>
      </c>
      <c r="U145" s="73">
        <f ca="1">IF(U$2=0,0,U$22*EXP(U$23/($B145+273)/RGas)*(OFFSET('Composition%'!$B115,0,U$13)*OFFSET('Composition%'!$B115,0,U$14)))-IF(U$2=2,0,OFFSET('Composition%'!$B115,0,U$17)*OFFSET('Composition%'!$B115,0,U$18)*(U$24*EXP(-U$25/($B145+273)/RGas)))</f>
        <v>2.8316432570368633E-8</v>
      </c>
      <c r="V145" s="73">
        <f ca="1">IF(V$2=0,0,V$22*EXP(V$23/($B145+273)/RGas)*(OFFSET('Composition%'!$B115,0,V$13)*OFFSET('Composition%'!$B115,0,V$14)))-IF(V$2=2,0,OFFSET('Composition%'!$B115,0,V$17)*OFFSET('Composition%'!$B115,0,V$18)*(V$24*EXP(-V$25/($B145+273)/RGas)))</f>
        <v>0</v>
      </c>
      <c r="W145" s="73">
        <f ca="1">IF(W$2=0,0,W$22*EXP(W$23/($B145+273)/RGas)*(OFFSET('Composition%'!$B115,0,W$13)*OFFSET('Composition%'!$B115,0,W$14)))-IF(W$2=2,0,OFFSET('Composition%'!$B115,0,W$17)*OFFSET('Composition%'!$B115,0,W$18)*(W$24*EXP(-W$25/($B145+273)/RGas)))</f>
        <v>0</v>
      </c>
      <c r="X145" s="73">
        <f ca="1">IF(X$2=0,0,X$22*EXP(X$23/($B145+273)/RGas)*(OFFSET('Composition%'!$B115,0,X$13)*OFFSET('Composition%'!$B115,0,X$14)))-IF(X$2=2,0,OFFSET('Composition%'!$B115,0,X$17)*OFFSET('Composition%'!$B115,0,X$18)*(X$24*EXP(-X$25/($B145+273)/RGas)))</f>
        <v>2.4908671175414415E-8</v>
      </c>
      <c r="Y145" s="73">
        <f ca="1">IF(Y$2=0,0,Y$22*EXP(Y$23/($B145+273)/RGas)*(OFFSET('Composition%'!$B115,0,Y$13)*OFFSET('Composition%'!$B115,0,Y$14)))-IF(Y$2=2,0,OFFSET('Composition%'!$B115,0,Y$17)*OFFSET('Composition%'!$B115,0,Y$18)*(Y$24*EXP(-Y$25/($B145+273)/RGas)))</f>
        <v>1.2328319769696672E-9</v>
      </c>
      <c r="Z145" s="73">
        <f ca="1">IF(Z$2=0,0,Z$22*EXP(Z$23/($B145+273)/RGas)*(OFFSET('Composition%'!$B115,0,Z$13)*OFFSET('Composition%'!$B115,0,Z$14)))-IF(Z$2=2,0,OFFSET('Composition%'!$B115,0,Z$17)*OFFSET('Composition%'!$B115,0,Z$18)*(Z$24*EXP(-Z$25/($B145+273)/RGas)))</f>
        <v>0</v>
      </c>
      <c r="AA145" s="73">
        <f ca="1">IF(AA$2=0,0,AA$22*EXP(AA$23/($B145+273)/RGas)*(OFFSET('Composition%'!$B115,0,AA$13)*OFFSET('Composition%'!$B115,0,AA$14)))-IF(AA$2=2,0,OFFSET('Composition%'!$B115,0,AA$17)*OFFSET('Composition%'!$B115,0,AA$18)*(AA$24*EXP(-AA$25/($B145+273)/RGas)))</f>
        <v>0</v>
      </c>
      <c r="AB145" s="73">
        <f ca="1">IF(AB$2=0,0,AB$22*EXP(AB$23/($B145+273)/RGas)*(OFFSET('Composition%'!$B115,0,AB$13)*OFFSET('Composition%'!$B115,0,AB$14)))-IF(AB$2=2,0,OFFSET('Composition%'!$B115,0,AB$17)*OFFSET('Composition%'!$B115,0,AB$18)*(AB$24*EXP(-AB$25/($B145+273)/RGas)))</f>
        <v>0</v>
      </c>
      <c r="AC145" s="73">
        <f ca="1">IF(AC$2=0,0,AC$22*EXP(AC$23/($B145+273)/RGas)*(OFFSET('Composition%'!$B115,0,AC$13)*OFFSET('Composition%'!$B115,0,AC$14)))-IF(AC$2=2,0,OFFSET('Composition%'!$B115,0,AC$17)*OFFSET('Composition%'!$B115,0,AC$18)*(AC$24*EXP(-AC$25/($B145+273)/RGas)))</f>
        <v>0</v>
      </c>
      <c r="AD145" s="73">
        <f ca="1">IF(AD$2=0,0,AD$22*EXP(AD$23/($B145+273)/RGas)*(OFFSET('Composition%'!$B115,0,AD$13)*OFFSET('Composition%'!$B115,0,AD$14)))-IF(AD$2=2,0,OFFSET('Composition%'!$B115,0,AD$17)*OFFSET('Composition%'!$B115,0,AD$18)*(AD$24*EXP(-AD$25/($B145+273)/RGas)))</f>
        <v>0</v>
      </c>
      <c r="AE145" s="73">
        <f ca="1">IF(AE$2=0,0,AE$22*EXP(AE$23/($B145+273)/RGas)*(OFFSET('Composition%'!$B115,0,AE$13)*OFFSET('Composition%'!$B115,0,AE$14)))-IF(AE$2=2,0,OFFSET('Composition%'!$B115,0,AE$17)*OFFSET('Composition%'!$B115,0,AE$18)*(AE$24*EXP(-AE$25/($B145+273)/RGas)))</f>
        <v>0</v>
      </c>
      <c r="AF145" s="73"/>
      <c r="AG145" s="73">
        <f ca="1">IF(AG$2=0,0,AG$22*EXP(AG$23/($B145+273)/RGas)*(OFFSET('Composition%'!$B115,0,AG$13)*OFFSET('Composition%'!$B115,0,AG$14)))-IF(AG$2=2,0,OFFSET('Composition%'!$B115,0,AG$17)*OFFSET('Composition%'!$B115,0,AG$18)*(AG$24*EXP(-AG$25/($B145+273)/RGas)))</f>
        <v>0</v>
      </c>
      <c r="AH145" s="73">
        <f ca="1">IF(AH$2=0,0,AH$22*EXP(AH$23/($B145+273)/RGas)*(OFFSET('Composition%'!$B115,0,AH$13)*OFFSET('Composition%'!$B115,0,AH$14)))-IF(AH$2=2,0,OFFSET('Composition%'!$B115,0,AH$17)*OFFSET('Composition%'!$B115,0,AH$18)*(AH$24*EXP(-AH$25/($B145+273)/RGas)))</f>
        <v>0</v>
      </c>
      <c r="AI145" s="73">
        <f ca="1">IF(AI$2=0,0,AI$22*EXP(AI$23/($B145+273)/RGas)*(OFFSET('Composition%'!$B115,0,AI$13)*OFFSET('Composition%'!$B115,0,AI$14)))-IF(AI$2=2,0,OFFSET('Composition%'!$B115,0,AI$17)*OFFSET('Composition%'!$B115,0,AI$18)*(AI$24*EXP(-AI$25/($B145+273)/RGas)))</f>
        <v>0</v>
      </c>
      <c r="AJ145" s="73">
        <f ca="1">IF(AJ$2=0,0,AJ$22*EXP(AJ$23/($B145+273)/RGas)*(OFFSET('Composition%'!$B115,0,AJ$13)*OFFSET('Composition%'!$B115,0,AJ$14)))-IF(AJ$2=2,0,OFFSET('Composition%'!$B115,0,AJ$17)*OFFSET('Composition%'!$B115,0,AJ$18)*(AJ$24*EXP(-AJ$25/($B145+273)/RGas)))</f>
        <v>0</v>
      </c>
      <c r="AK145" s="73">
        <f ca="1">IF(AK$2=0,0,AK$22*EXP(AK$23/($B145+273)/RGas)*(OFFSET('Composition%'!$B115,0,AK$13)*OFFSET('Composition%'!$B115,0,AK$14)))-IF(AK$2=2,0,OFFSET('Composition%'!$B115,0,AK$17)*OFFSET('Composition%'!$B115,0,AK$18)*(AK$24*EXP(-AK$25/($B145+273)/RGas)))</f>
        <v>0</v>
      </c>
      <c r="AL145" s="73">
        <f ca="1">IF(AL$2=0,0,AL$22*EXP(AL$23/($B145+273)/RGas)*(OFFSET('Composition%'!$B115,0,AL$13)*OFFSET('Composition%'!$B115,0,AL$14)))-IF(AL$2=2,0,OFFSET('Composition%'!$B115,0,AL$17)*OFFSET('Composition%'!$B115,0,AL$18)*(AL$24*EXP(-AL$25/($B145+273)/RGas)))</f>
        <v>0</v>
      </c>
      <c r="AM145" s="73"/>
      <c r="AN145" s="73">
        <f ca="1">IF(AN$2=0,0,AN$22*EXP(AN$23/($B145+273)/RGas)*(OFFSET('Composition%'!$B115,0,AN$13)*OFFSET('Composition%'!$B115,0,AN$14)))-IF(AN$2=2,0,OFFSET('Composition%'!$B115,0,AN$17)*OFFSET('Composition%'!$B115,0,AN$18)*(AN$24*EXP(-AN$25/($B145+273)/RGas)))</f>
        <v>0</v>
      </c>
      <c r="AO145" s="73">
        <f ca="1">IF(AO$2=0,0,AO$22*EXP(AO$23/($B145+273)/RGas)*(OFFSET('Composition%'!$B115,0,AO$13)*OFFSET('Composition%'!$B115,0,AO$14)))-IF(AO$2=2,0,OFFSET('Composition%'!$B115,0,AO$17)*OFFSET('Composition%'!$B115,0,AO$18)*(AO$24*EXP(-AO$25/($B145+273)/RGas)))</f>
        <v>0</v>
      </c>
      <c r="AP145" s="73">
        <f ca="1">IF(AP$2=0,0,AP$22*EXP(AP$23/($B145+273)/RGas)*(OFFSET('Composition%'!$B115,0,AP$13)*OFFSET('Composition%'!$B115,0,AP$14)))-IF(AP$2=2,0,OFFSET('Composition%'!$B115,0,AP$17)*OFFSET('Composition%'!$B115,0,AP$18)*(AP$24*EXP(-AP$25/($B145+273)/RGas)))</f>
        <v>2.7051555287127036E-12</v>
      </c>
      <c r="AQ145" s="73">
        <f ca="1">IF(AQ$2=0,0,AQ$22*EXP(AQ$23/($B145+273)/RGas)*(OFFSET('Composition%'!$B115,0,AQ$13)*OFFSET('Composition%'!$B115,0,AQ$14)))-IF(AQ$2=2,0,OFFSET('Composition%'!$B115,0,AQ$17)*OFFSET('Composition%'!$B115,0,AQ$18)*(AQ$24*EXP(-AQ$25/($B145+273)/RGas)))</f>
        <v>0</v>
      </c>
      <c r="AR145" s="73">
        <f ca="1">IF(AR$2=0,0,AR$22*EXP(AR$23/($B145+273)/RGas)*(OFFSET('Composition%'!$B115,0,AR$13)*OFFSET('Composition%'!$B115,0,AR$14)))-IF(AR$2=2,0,OFFSET('Composition%'!$B115,0,AR$17)*OFFSET('Composition%'!$B115,0,AR$18)*(AR$24*EXP(-AR$25/($B145+273)/RGas)))</f>
        <v>0</v>
      </c>
      <c r="AS145" s="73"/>
    </row>
    <row r="146" spans="1:45">
      <c r="A146" s="3">
        <f t="shared" si="25"/>
        <v>5.6999999999999877</v>
      </c>
      <c r="B146" s="60">
        <f ca="1">'Composition%'!B116</f>
        <v>414.73026928490469</v>
      </c>
      <c r="C146">
        <f t="shared" si="26"/>
        <v>30</v>
      </c>
      <c r="D146" s="4" t="e">
        <f ca="1">('Composition%'!BV116*ReactionRateK1!C146)^3</f>
        <v>#DIV/0!</v>
      </c>
      <c r="E146" s="4"/>
      <c r="F146" s="73">
        <f ca="1">IF(F$2=0,0,F$22*EXP(F$23/($B146+273)/RGas)*(OFFSET('Composition%'!$B116,0,F$13)*OFFSET('Composition%'!$B116,0,F$14)))-IF(F$2=2,0,OFFSET('Composition%'!$B116,0,F$17)*OFFSET('Composition%'!$B116,0,F$18)*(F$24*EXP(-F$25/($B146+273)/RGas)))</f>
        <v>1.2792892003103344E-3</v>
      </c>
      <c r="G146" s="73">
        <f ca="1">IF(G$2=0,0,G$22*EXP(G$23/($B146+273)/RGas)*(OFFSET('Composition%'!$B116,0,G$13)*OFFSET('Composition%'!$B116,0,G$14)))-IF(G$2=2,0,OFFSET('Composition%'!$B116,0,G$17)*OFFSET('Composition%'!$B116,0,G$18)*(G$24*EXP(-G$25/($B146+273)/RGas)))</f>
        <v>5.2135122778866117E-4</v>
      </c>
      <c r="H146" s="73">
        <f ca="1">IF(H$2=0,0,H$22*EXP(H$23/($B146+273)/RGas)*(OFFSET('Composition%'!$B116,0,H$13)*OFFSET('Composition%'!$B116,0,H$14)))-IF(H$2=2,0,OFFSET('Composition%'!$B116,0,H$17)*OFFSET('Composition%'!$B116,0,H$18)*(H$24*EXP(-H$25/($B146+273)/RGas)))</f>
        <v>-1.8000799317236989E-6</v>
      </c>
      <c r="I146" s="73">
        <f ca="1">IF(I$2=0,0,I$22*EXP(I$23/($B146+273)/RGas)*(OFFSET('Composition%'!$B116,0,I$13)*OFFSET('Composition%'!$B116,0,I$14)))-IF(I$2=2,0,OFFSET('Composition%'!$B116,0,I$17)*OFFSET('Composition%'!$B116,0,I$18)*(I$24*EXP(-I$25/($B146+273)/RGas)))</f>
        <v>4.2745995689052506E-7</v>
      </c>
      <c r="J146" s="73"/>
      <c r="K146" s="73">
        <f ca="1">IF(K$2=0,0,K$22*EXP(K$23/($B146+273)/RGas)*(OFFSET('Composition%'!$B116,0,K$13)*OFFSET('Composition%'!$B116,0,K$14)))-IF(K$2=2,0,OFFSET('Composition%'!$B116,0,K$17)*OFFSET('Composition%'!$B116,0,K$18)*(K$24*EXP(-K$25/($B146+273)/RGas)))</f>
        <v>3.5410669085132133E-3</v>
      </c>
      <c r="L146" s="73">
        <f ca="1">IF(L$2=0,0,L$22*EXP(L$23/($B146+273)/RGas)*(OFFSET('Composition%'!$B116,0,L$13)*OFFSET('Composition%'!$B116,0,L$14)))-IF(L$2=2,0,OFFSET('Composition%'!$B116,0,L$17)*OFFSET('Composition%'!$B116,0,L$18)*(L$24*EXP(-L$25/($B146+273)/RGas)))</f>
        <v>-1.1042823798662466E-3</v>
      </c>
      <c r="M146" s="73">
        <f ca="1">IF(M$2=0,0,M$22*EXP(M$23/($B146+273)/RGas)*(OFFSET('Composition%'!$B116,0,M$13)*OFFSET('Composition%'!$B116,0,M$14)))-IF(M$2=2,0,OFFSET('Composition%'!$B116,0,M$17)*OFFSET('Composition%'!$B116,0,M$18)*(M$24*EXP(-M$25/($B146+273)/RGas)))</f>
        <v>0</v>
      </c>
      <c r="N146" s="179"/>
      <c r="O146" s="73">
        <f ca="1">IF(O$2=0,0,O$22*EXP(O$23/($B146+273)/RGas)*(OFFSET('Composition%'!$B116,0,O$13)*OFFSET('Composition%'!$B116,0,O$14)))-IF(O$2=2,0,OFFSET('Composition%'!$B116,0,O$17)*OFFSET('Composition%'!$B116,0,O$18)*(O$24*EXP(-O$25/($B146+273)/RGas)))</f>
        <v>0</v>
      </c>
      <c r="P146" s="73">
        <f ca="1">IF(P$2=0,0,P$22*EXP(P$23/($B146+273)/RGas)*(OFFSET('Composition%'!$B116,0,P$13)*OFFSET('Composition%'!$B116,0,P$14)))-IF(P$2=2,0,OFFSET('Composition%'!$B116,0,P$17)*OFFSET('Composition%'!$B116,0,P$18)*(P$24*EXP(-P$25/($B146+273)/RGas)))</f>
        <v>7.2183294143804144E-3</v>
      </c>
      <c r="Q146" s="73">
        <f ca="1">IF(Q$2=0,0,Q$22*EXP(Q$23/($B146+273)/RGas)*(OFFSET('Composition%'!$B116,0,Q$13)*OFFSET('Composition%'!$B116,0,Q$14)))-IF(Q$2=2,0,OFFSET('Composition%'!$B116,0,Q$17)*OFFSET('Composition%'!$B116,0,Q$18)*(Q$24*EXP(-Q$25/($B146+273)/RGas)))</f>
        <v>1.1269118653599865E-4</v>
      </c>
      <c r="R146" s="73">
        <f ca="1">IF(R$2=0,0,R$22*EXP(R$23/($B146+273)/RGas)*(OFFSET('Composition%'!$B116,0,R$13)*OFFSET('Composition%'!$B116,0,R$14)))-IF(R$2=2,0,OFFSET('Composition%'!$B116,0,R$17)*OFFSET('Composition%'!$B116,0,R$18)*(R$24*EXP(-R$25/($B146+273)/RGas)))</f>
        <v>4.6925308141020555E-5</v>
      </c>
      <c r="S146" s="73"/>
      <c r="T146" s="73">
        <f ca="1">IF(T$2=0,0,T$22*EXP(T$23/($B146+273)/RGas)*(OFFSET('Composition%'!$B116,0,T$13)*OFFSET('Composition%'!$B116,0,T$14)))-IF(T$2=2,0,OFFSET('Composition%'!$B116,0,T$17)*OFFSET('Composition%'!$B116,0,T$18)*(T$24*EXP(-T$25/($B146+273)/RGas)))</f>
        <v>1.1912240905953998E-5</v>
      </c>
      <c r="U146" s="73">
        <f ca="1">IF(U$2=0,0,U$22*EXP(U$23/($B146+273)/RGas)*(OFFSET('Composition%'!$B116,0,U$13)*OFFSET('Composition%'!$B116,0,U$14)))-IF(U$2=2,0,OFFSET('Composition%'!$B116,0,U$17)*OFFSET('Composition%'!$B116,0,U$18)*(U$24*EXP(-U$25/($B146+273)/RGas)))</f>
        <v>2.5422881220619731E-8</v>
      </c>
      <c r="V146" s="73">
        <f ca="1">IF(V$2=0,0,V$22*EXP(V$23/($B146+273)/RGas)*(OFFSET('Composition%'!$B116,0,V$13)*OFFSET('Composition%'!$B116,0,V$14)))-IF(V$2=2,0,OFFSET('Composition%'!$B116,0,V$17)*OFFSET('Composition%'!$B116,0,V$18)*(V$24*EXP(-V$25/($B146+273)/RGas)))</f>
        <v>0</v>
      </c>
      <c r="W146" s="73">
        <f ca="1">IF(W$2=0,0,W$22*EXP(W$23/($B146+273)/RGas)*(OFFSET('Composition%'!$B116,0,W$13)*OFFSET('Composition%'!$B116,0,W$14)))-IF(W$2=2,0,OFFSET('Composition%'!$B116,0,W$17)*OFFSET('Composition%'!$B116,0,W$18)*(W$24*EXP(-W$25/($B146+273)/RGas)))</f>
        <v>0</v>
      </c>
      <c r="X146" s="73">
        <f ca="1">IF(X$2=0,0,X$22*EXP(X$23/($B146+273)/RGas)*(OFFSET('Composition%'!$B116,0,X$13)*OFFSET('Composition%'!$B116,0,X$14)))-IF(X$2=2,0,OFFSET('Composition%'!$B116,0,X$17)*OFFSET('Composition%'!$B116,0,X$18)*(X$24*EXP(-X$25/($B146+273)/RGas)))</f>
        <v>2.4908193009528389E-8</v>
      </c>
      <c r="Y146" s="73">
        <f ca="1">IF(Y$2=0,0,Y$22*EXP(Y$23/($B146+273)/RGas)*(OFFSET('Composition%'!$B116,0,Y$13)*OFFSET('Composition%'!$B116,0,Y$14)))-IF(Y$2=2,0,OFFSET('Composition%'!$B116,0,Y$17)*OFFSET('Composition%'!$B116,0,Y$18)*(Y$24*EXP(-Y$25/($B146+273)/RGas)))</f>
        <v>1.2328083105849597E-9</v>
      </c>
      <c r="Z146" s="73">
        <f ca="1">IF(Z$2=0,0,Z$22*EXP(Z$23/($B146+273)/RGas)*(OFFSET('Composition%'!$B116,0,Z$13)*OFFSET('Composition%'!$B116,0,Z$14)))-IF(Z$2=2,0,OFFSET('Composition%'!$B116,0,Z$17)*OFFSET('Composition%'!$B116,0,Z$18)*(Z$24*EXP(-Z$25/($B146+273)/RGas)))</f>
        <v>0</v>
      </c>
      <c r="AA146" s="73">
        <f ca="1">IF(AA$2=0,0,AA$22*EXP(AA$23/($B146+273)/RGas)*(OFFSET('Composition%'!$B116,0,AA$13)*OFFSET('Composition%'!$B116,0,AA$14)))-IF(AA$2=2,0,OFFSET('Composition%'!$B116,0,AA$17)*OFFSET('Composition%'!$B116,0,AA$18)*(AA$24*EXP(-AA$25/($B146+273)/RGas)))</f>
        <v>0</v>
      </c>
      <c r="AB146" s="73">
        <f ca="1">IF(AB$2=0,0,AB$22*EXP(AB$23/($B146+273)/RGas)*(OFFSET('Composition%'!$B116,0,AB$13)*OFFSET('Composition%'!$B116,0,AB$14)))-IF(AB$2=2,0,OFFSET('Composition%'!$B116,0,AB$17)*OFFSET('Composition%'!$B116,0,AB$18)*(AB$24*EXP(-AB$25/($B146+273)/RGas)))</f>
        <v>0</v>
      </c>
      <c r="AC146" s="73">
        <f ca="1">IF(AC$2=0,0,AC$22*EXP(AC$23/($B146+273)/RGas)*(OFFSET('Composition%'!$B116,0,AC$13)*OFFSET('Composition%'!$B116,0,AC$14)))-IF(AC$2=2,0,OFFSET('Composition%'!$B116,0,AC$17)*OFFSET('Composition%'!$B116,0,AC$18)*(AC$24*EXP(-AC$25/($B146+273)/RGas)))</f>
        <v>0</v>
      </c>
      <c r="AD146" s="73">
        <f ca="1">IF(AD$2=0,0,AD$22*EXP(AD$23/($B146+273)/RGas)*(OFFSET('Composition%'!$B116,0,AD$13)*OFFSET('Composition%'!$B116,0,AD$14)))-IF(AD$2=2,0,OFFSET('Composition%'!$B116,0,AD$17)*OFFSET('Composition%'!$B116,0,AD$18)*(AD$24*EXP(-AD$25/($B146+273)/RGas)))</f>
        <v>0</v>
      </c>
      <c r="AE146" s="73">
        <f ca="1">IF(AE$2=0,0,AE$22*EXP(AE$23/($B146+273)/RGas)*(OFFSET('Composition%'!$B116,0,AE$13)*OFFSET('Composition%'!$B116,0,AE$14)))-IF(AE$2=2,0,OFFSET('Composition%'!$B116,0,AE$17)*OFFSET('Composition%'!$B116,0,AE$18)*(AE$24*EXP(-AE$25/($B146+273)/RGas)))</f>
        <v>0</v>
      </c>
      <c r="AF146" s="73"/>
      <c r="AG146" s="73">
        <f ca="1">IF(AG$2=0,0,AG$22*EXP(AG$23/($B146+273)/RGas)*(OFFSET('Composition%'!$B116,0,AG$13)*OFFSET('Composition%'!$B116,0,AG$14)))-IF(AG$2=2,0,OFFSET('Composition%'!$B116,0,AG$17)*OFFSET('Composition%'!$B116,0,AG$18)*(AG$24*EXP(-AG$25/($B146+273)/RGas)))</f>
        <v>0</v>
      </c>
      <c r="AH146" s="73">
        <f ca="1">IF(AH$2=0,0,AH$22*EXP(AH$23/($B146+273)/RGas)*(OFFSET('Composition%'!$B116,0,AH$13)*OFFSET('Composition%'!$B116,0,AH$14)))-IF(AH$2=2,0,OFFSET('Composition%'!$B116,0,AH$17)*OFFSET('Composition%'!$B116,0,AH$18)*(AH$24*EXP(-AH$25/($B146+273)/RGas)))</f>
        <v>0</v>
      </c>
      <c r="AI146" s="73">
        <f ca="1">IF(AI$2=0,0,AI$22*EXP(AI$23/($B146+273)/RGas)*(OFFSET('Composition%'!$B116,0,AI$13)*OFFSET('Composition%'!$B116,0,AI$14)))-IF(AI$2=2,0,OFFSET('Composition%'!$B116,0,AI$17)*OFFSET('Composition%'!$B116,0,AI$18)*(AI$24*EXP(-AI$25/($B146+273)/RGas)))</f>
        <v>0</v>
      </c>
      <c r="AJ146" s="73">
        <f ca="1">IF(AJ$2=0,0,AJ$22*EXP(AJ$23/($B146+273)/RGas)*(OFFSET('Composition%'!$B116,0,AJ$13)*OFFSET('Composition%'!$B116,0,AJ$14)))-IF(AJ$2=2,0,OFFSET('Composition%'!$B116,0,AJ$17)*OFFSET('Composition%'!$B116,0,AJ$18)*(AJ$24*EXP(-AJ$25/($B146+273)/RGas)))</f>
        <v>0</v>
      </c>
      <c r="AK146" s="73">
        <f ca="1">IF(AK$2=0,0,AK$22*EXP(AK$23/($B146+273)/RGas)*(OFFSET('Composition%'!$B116,0,AK$13)*OFFSET('Composition%'!$B116,0,AK$14)))-IF(AK$2=2,0,OFFSET('Composition%'!$B116,0,AK$17)*OFFSET('Composition%'!$B116,0,AK$18)*(AK$24*EXP(-AK$25/($B146+273)/RGas)))</f>
        <v>0</v>
      </c>
      <c r="AL146" s="73">
        <f ca="1">IF(AL$2=0,0,AL$22*EXP(AL$23/($B146+273)/RGas)*(OFFSET('Composition%'!$B116,0,AL$13)*OFFSET('Composition%'!$B116,0,AL$14)))-IF(AL$2=2,0,OFFSET('Composition%'!$B116,0,AL$17)*OFFSET('Composition%'!$B116,0,AL$18)*(AL$24*EXP(-AL$25/($B146+273)/RGas)))</f>
        <v>0</v>
      </c>
      <c r="AM146" s="73"/>
      <c r="AN146" s="73">
        <f ca="1">IF(AN$2=0,0,AN$22*EXP(AN$23/($B146+273)/RGas)*(OFFSET('Composition%'!$B116,0,AN$13)*OFFSET('Composition%'!$B116,0,AN$14)))-IF(AN$2=2,0,OFFSET('Composition%'!$B116,0,AN$17)*OFFSET('Composition%'!$B116,0,AN$18)*(AN$24*EXP(-AN$25/($B146+273)/RGas)))</f>
        <v>0</v>
      </c>
      <c r="AO146" s="73">
        <f ca="1">IF(AO$2=0,0,AO$22*EXP(AO$23/($B146+273)/RGas)*(OFFSET('Composition%'!$B116,0,AO$13)*OFFSET('Composition%'!$B116,0,AO$14)))-IF(AO$2=2,0,OFFSET('Composition%'!$B116,0,AO$17)*OFFSET('Composition%'!$B116,0,AO$18)*(AO$24*EXP(-AO$25/($B146+273)/RGas)))</f>
        <v>0</v>
      </c>
      <c r="AP146" s="73">
        <f ca="1">IF(AP$2=0,0,AP$22*EXP(AP$23/($B146+273)/RGas)*(OFFSET('Composition%'!$B116,0,AP$13)*OFFSET('Composition%'!$B116,0,AP$14)))-IF(AP$2=2,0,OFFSET('Composition%'!$B116,0,AP$17)*OFFSET('Composition%'!$B116,0,AP$18)*(AP$24*EXP(-AP$25/($B146+273)/RGas)))</f>
        <v>2.705156595739844E-12</v>
      </c>
      <c r="AQ146" s="73">
        <f ca="1">IF(AQ$2=0,0,AQ$22*EXP(AQ$23/($B146+273)/RGas)*(OFFSET('Composition%'!$B116,0,AQ$13)*OFFSET('Composition%'!$B116,0,AQ$14)))-IF(AQ$2=2,0,OFFSET('Composition%'!$B116,0,AQ$17)*OFFSET('Composition%'!$B116,0,AQ$18)*(AQ$24*EXP(-AQ$25/($B146+273)/RGas)))</f>
        <v>0</v>
      </c>
      <c r="AR146" s="73">
        <f ca="1">IF(AR$2=0,0,AR$22*EXP(AR$23/($B146+273)/RGas)*(OFFSET('Composition%'!$B116,0,AR$13)*OFFSET('Composition%'!$B116,0,AR$14)))-IF(AR$2=2,0,OFFSET('Composition%'!$B116,0,AR$17)*OFFSET('Composition%'!$B116,0,AR$18)*(AR$24*EXP(-AR$25/($B146+273)/RGas)))</f>
        <v>0</v>
      </c>
      <c r="AS146" s="73"/>
    </row>
    <row r="147" spans="1:45">
      <c r="A147" s="3">
        <f t="shared" si="25"/>
        <v>5.7499999999999876</v>
      </c>
      <c r="B147" s="60">
        <f ca="1">'Composition%'!B117</f>
        <v>414.73715154987627</v>
      </c>
      <c r="C147">
        <f t="shared" si="26"/>
        <v>30</v>
      </c>
      <c r="D147" s="4" t="e">
        <f ca="1">('Composition%'!BV117*ReactionRateK1!C147)^3</f>
        <v>#DIV/0!</v>
      </c>
      <c r="E147" s="4"/>
      <c r="F147" s="73">
        <f ca="1">IF(F$2=0,0,F$22*EXP(F$23/($B147+273)/RGas)*(OFFSET('Composition%'!$B117,0,F$13)*OFFSET('Composition%'!$B117,0,F$14)))-IF(F$2=2,0,OFFSET('Composition%'!$B117,0,F$17)*OFFSET('Composition%'!$B117,0,F$18)*(F$24*EXP(-F$25/($B147+273)/RGas)))</f>
        <v>1.2630017485453036E-3</v>
      </c>
      <c r="G147" s="73">
        <f ca="1">IF(G$2=0,0,G$22*EXP(G$23/($B147+273)/RGas)*(OFFSET('Composition%'!$B117,0,G$13)*OFFSET('Composition%'!$B117,0,G$14)))-IF(G$2=2,0,OFFSET('Composition%'!$B117,0,G$17)*OFFSET('Composition%'!$B117,0,G$18)*(G$24*EXP(-G$25/($B147+273)/RGas)))</f>
        <v>5.1489808069768331E-4</v>
      </c>
      <c r="H147" s="73">
        <f ca="1">IF(H$2=0,0,H$22*EXP(H$23/($B147+273)/RGas)*(OFFSET('Composition%'!$B117,0,H$13)*OFFSET('Composition%'!$B117,0,H$14)))-IF(H$2=2,0,OFFSET('Composition%'!$B117,0,H$17)*OFFSET('Composition%'!$B117,0,H$18)*(H$24*EXP(-H$25/($B147+273)/RGas)))</f>
        <v>-1.7829091675166827E-6</v>
      </c>
      <c r="I147" s="73">
        <f ca="1">IF(I$2=0,0,I$22*EXP(I$23/($B147+273)/RGas)*(OFFSET('Composition%'!$B117,0,I$13)*OFFSET('Composition%'!$B117,0,I$14)))-IF(I$2=2,0,OFFSET('Composition%'!$B117,0,I$17)*OFFSET('Composition%'!$B117,0,I$18)*(I$24*EXP(-I$25/($B147+273)/RGas)))</f>
        <v>4.0183816845084284E-7</v>
      </c>
      <c r="J147" s="73"/>
      <c r="K147" s="73">
        <f ca="1">IF(K$2=0,0,K$22*EXP(K$23/($B147+273)/RGas)*(OFFSET('Composition%'!$B117,0,K$13)*OFFSET('Composition%'!$B117,0,K$14)))-IF(K$2=2,0,OFFSET('Composition%'!$B117,0,K$17)*OFFSET('Composition%'!$B117,0,K$18)*(K$24*EXP(-K$25/($B147+273)/RGas)))</f>
        <v>3.4393274630703484E-3</v>
      </c>
      <c r="L147" s="73">
        <f ca="1">IF(L$2=0,0,L$22*EXP(L$23/($B147+273)/RGas)*(OFFSET('Composition%'!$B117,0,L$13)*OFFSET('Composition%'!$B117,0,L$14)))-IF(L$2=2,0,OFFSET('Composition%'!$B117,0,L$17)*OFFSET('Composition%'!$B117,0,L$18)*(L$24*EXP(-L$25/($B147+273)/RGas)))</f>
        <v>-1.0918624334034113E-3</v>
      </c>
      <c r="M147" s="73">
        <f ca="1">IF(M$2=0,0,M$22*EXP(M$23/($B147+273)/RGas)*(OFFSET('Composition%'!$B117,0,M$13)*OFFSET('Composition%'!$B117,0,M$14)))-IF(M$2=2,0,OFFSET('Composition%'!$B117,0,M$17)*OFFSET('Composition%'!$B117,0,M$18)*(M$24*EXP(-M$25/($B147+273)/RGas)))</f>
        <v>0</v>
      </c>
      <c r="N147" s="179"/>
      <c r="O147" s="73">
        <f ca="1">IF(O$2=0,0,O$22*EXP(O$23/($B147+273)/RGas)*(OFFSET('Composition%'!$B117,0,O$13)*OFFSET('Composition%'!$B117,0,O$14)))-IF(O$2=2,0,OFFSET('Composition%'!$B117,0,O$17)*OFFSET('Composition%'!$B117,0,O$18)*(O$24*EXP(-O$25/($B147+273)/RGas)))</f>
        <v>0</v>
      </c>
      <c r="P147" s="73">
        <f ca="1">IF(P$2=0,0,P$22*EXP(P$23/($B147+273)/RGas)*(OFFSET('Composition%'!$B117,0,P$13)*OFFSET('Composition%'!$B117,0,P$14)))-IF(P$2=2,0,OFFSET('Composition%'!$B117,0,P$17)*OFFSET('Composition%'!$B117,0,P$18)*(P$24*EXP(-P$25/($B147+273)/RGas)))</f>
        <v>7.149440105598941E-3</v>
      </c>
      <c r="Q147" s="73">
        <f ca="1">IF(Q$2=0,0,Q$22*EXP(Q$23/($B147+273)/RGas)*(OFFSET('Composition%'!$B117,0,Q$13)*OFFSET('Composition%'!$B117,0,Q$14)))-IF(Q$2=2,0,OFFSET('Composition%'!$B117,0,Q$17)*OFFSET('Composition%'!$B117,0,Q$18)*(Q$24*EXP(-Q$25/($B147+273)/RGas)))</f>
        <v>1.1310223423230506E-4</v>
      </c>
      <c r="R147" s="73">
        <f ca="1">IF(R$2=0,0,R$22*EXP(R$23/($B147+273)/RGas)*(OFFSET('Composition%'!$B117,0,R$13)*OFFSET('Composition%'!$B117,0,R$14)))-IF(R$2=2,0,OFFSET('Composition%'!$B117,0,R$17)*OFFSET('Composition%'!$B117,0,R$18)*(R$24*EXP(-R$25/($B147+273)/RGas)))</f>
        <v>4.7472915029999385E-5</v>
      </c>
      <c r="S147" s="73"/>
      <c r="T147" s="73">
        <f ca="1">IF(T$2=0,0,T$22*EXP(T$23/($B147+273)/RGas)*(OFFSET('Composition%'!$B117,0,T$13)*OFFSET('Composition%'!$B117,0,T$14)))-IF(T$2=2,0,OFFSET('Composition%'!$B117,0,T$17)*OFFSET('Composition%'!$B117,0,T$18)*(T$24*EXP(-T$25/($B147+273)/RGas)))</f>
        <v>1.1197241456240005E-5</v>
      </c>
      <c r="U147" s="73">
        <f ca="1">IF(U$2=0,0,U$22*EXP(U$23/($B147+273)/RGas)*(OFFSET('Composition%'!$B117,0,U$13)*OFFSET('Composition%'!$B117,0,U$14)))-IF(U$2=2,0,OFFSET('Composition%'!$B117,0,U$17)*OFFSET('Composition%'!$B117,0,U$18)*(U$24*EXP(-U$25/($B147+273)/RGas)))</f>
        <v>2.282509836564516E-8</v>
      </c>
      <c r="V147" s="73">
        <f ca="1">IF(V$2=0,0,V$22*EXP(V$23/($B147+273)/RGas)*(OFFSET('Composition%'!$B117,0,V$13)*OFFSET('Composition%'!$B117,0,V$14)))-IF(V$2=2,0,OFFSET('Composition%'!$B117,0,V$17)*OFFSET('Composition%'!$B117,0,V$18)*(V$24*EXP(-V$25/($B147+273)/RGas)))</f>
        <v>0</v>
      </c>
      <c r="W147" s="73">
        <f ca="1">IF(W$2=0,0,W$22*EXP(W$23/($B147+273)/RGas)*(OFFSET('Composition%'!$B117,0,W$13)*OFFSET('Composition%'!$B117,0,W$14)))-IF(W$2=2,0,OFFSET('Composition%'!$B117,0,W$17)*OFFSET('Composition%'!$B117,0,W$18)*(W$24*EXP(-W$25/($B147+273)/RGas)))</f>
        <v>0</v>
      </c>
      <c r="X147" s="73">
        <f ca="1">IF(X$2=0,0,X$22*EXP(X$23/($B147+273)/RGas)*(OFFSET('Composition%'!$B117,0,X$13)*OFFSET('Composition%'!$B117,0,X$14)))-IF(X$2=2,0,OFFSET('Composition%'!$B117,0,X$17)*OFFSET('Composition%'!$B117,0,X$18)*(X$24*EXP(-X$25/($B147+273)/RGas)))</f>
        <v>2.4907744027424513E-8</v>
      </c>
      <c r="Y147" s="73">
        <f ca="1">IF(Y$2=0,0,Y$22*EXP(Y$23/($B147+273)/RGas)*(OFFSET('Composition%'!$B117,0,Y$13)*OFFSET('Composition%'!$B117,0,Y$14)))-IF(Y$2=2,0,OFFSET('Composition%'!$B117,0,Y$17)*OFFSET('Composition%'!$B117,0,Y$18)*(Y$24*EXP(-Y$25/($B147+273)/RGas)))</f>
        <v>1.2327860886249506E-9</v>
      </c>
      <c r="Z147" s="73">
        <f ca="1">IF(Z$2=0,0,Z$22*EXP(Z$23/($B147+273)/RGas)*(OFFSET('Composition%'!$B117,0,Z$13)*OFFSET('Composition%'!$B117,0,Z$14)))-IF(Z$2=2,0,OFFSET('Composition%'!$B117,0,Z$17)*OFFSET('Composition%'!$B117,0,Z$18)*(Z$24*EXP(-Z$25/($B147+273)/RGas)))</f>
        <v>0</v>
      </c>
      <c r="AA147" s="73">
        <f ca="1">IF(AA$2=0,0,AA$22*EXP(AA$23/($B147+273)/RGas)*(OFFSET('Composition%'!$B117,0,AA$13)*OFFSET('Composition%'!$B117,0,AA$14)))-IF(AA$2=2,0,OFFSET('Composition%'!$B117,0,AA$17)*OFFSET('Composition%'!$B117,0,AA$18)*(AA$24*EXP(-AA$25/($B147+273)/RGas)))</f>
        <v>0</v>
      </c>
      <c r="AB147" s="73">
        <f ca="1">IF(AB$2=0,0,AB$22*EXP(AB$23/($B147+273)/RGas)*(OFFSET('Composition%'!$B117,0,AB$13)*OFFSET('Composition%'!$B117,0,AB$14)))-IF(AB$2=2,0,OFFSET('Composition%'!$B117,0,AB$17)*OFFSET('Composition%'!$B117,0,AB$18)*(AB$24*EXP(-AB$25/($B147+273)/RGas)))</f>
        <v>0</v>
      </c>
      <c r="AC147" s="73">
        <f ca="1">IF(AC$2=0,0,AC$22*EXP(AC$23/($B147+273)/RGas)*(OFFSET('Composition%'!$B117,0,AC$13)*OFFSET('Composition%'!$B117,0,AC$14)))-IF(AC$2=2,0,OFFSET('Composition%'!$B117,0,AC$17)*OFFSET('Composition%'!$B117,0,AC$18)*(AC$24*EXP(-AC$25/($B147+273)/RGas)))</f>
        <v>0</v>
      </c>
      <c r="AD147" s="73">
        <f ca="1">IF(AD$2=0,0,AD$22*EXP(AD$23/($B147+273)/RGas)*(OFFSET('Composition%'!$B117,0,AD$13)*OFFSET('Composition%'!$B117,0,AD$14)))-IF(AD$2=2,0,OFFSET('Composition%'!$B117,0,AD$17)*OFFSET('Composition%'!$B117,0,AD$18)*(AD$24*EXP(-AD$25/($B147+273)/RGas)))</f>
        <v>0</v>
      </c>
      <c r="AE147" s="73">
        <f ca="1">IF(AE$2=0,0,AE$22*EXP(AE$23/($B147+273)/RGas)*(OFFSET('Composition%'!$B117,0,AE$13)*OFFSET('Composition%'!$B117,0,AE$14)))-IF(AE$2=2,0,OFFSET('Composition%'!$B117,0,AE$17)*OFFSET('Composition%'!$B117,0,AE$18)*(AE$24*EXP(-AE$25/($B147+273)/RGas)))</f>
        <v>0</v>
      </c>
      <c r="AF147" s="73"/>
      <c r="AG147" s="73">
        <f ca="1">IF(AG$2=0,0,AG$22*EXP(AG$23/($B147+273)/RGas)*(OFFSET('Composition%'!$B117,0,AG$13)*OFFSET('Composition%'!$B117,0,AG$14)))-IF(AG$2=2,0,OFFSET('Composition%'!$B117,0,AG$17)*OFFSET('Composition%'!$B117,0,AG$18)*(AG$24*EXP(-AG$25/($B147+273)/RGas)))</f>
        <v>0</v>
      </c>
      <c r="AH147" s="73">
        <f ca="1">IF(AH$2=0,0,AH$22*EXP(AH$23/($B147+273)/RGas)*(OFFSET('Composition%'!$B117,0,AH$13)*OFFSET('Composition%'!$B117,0,AH$14)))-IF(AH$2=2,0,OFFSET('Composition%'!$B117,0,AH$17)*OFFSET('Composition%'!$B117,0,AH$18)*(AH$24*EXP(-AH$25/($B147+273)/RGas)))</f>
        <v>0</v>
      </c>
      <c r="AI147" s="73">
        <f ca="1">IF(AI$2=0,0,AI$22*EXP(AI$23/($B147+273)/RGas)*(OFFSET('Composition%'!$B117,0,AI$13)*OFFSET('Composition%'!$B117,0,AI$14)))-IF(AI$2=2,0,OFFSET('Composition%'!$B117,0,AI$17)*OFFSET('Composition%'!$B117,0,AI$18)*(AI$24*EXP(-AI$25/($B147+273)/RGas)))</f>
        <v>0</v>
      </c>
      <c r="AJ147" s="73">
        <f ca="1">IF(AJ$2=0,0,AJ$22*EXP(AJ$23/($B147+273)/RGas)*(OFFSET('Composition%'!$B117,0,AJ$13)*OFFSET('Composition%'!$B117,0,AJ$14)))-IF(AJ$2=2,0,OFFSET('Composition%'!$B117,0,AJ$17)*OFFSET('Composition%'!$B117,0,AJ$18)*(AJ$24*EXP(-AJ$25/($B147+273)/RGas)))</f>
        <v>0</v>
      </c>
      <c r="AK147" s="73">
        <f ca="1">IF(AK$2=0,0,AK$22*EXP(AK$23/($B147+273)/RGas)*(OFFSET('Composition%'!$B117,0,AK$13)*OFFSET('Composition%'!$B117,0,AK$14)))-IF(AK$2=2,0,OFFSET('Composition%'!$B117,0,AK$17)*OFFSET('Composition%'!$B117,0,AK$18)*(AK$24*EXP(-AK$25/($B147+273)/RGas)))</f>
        <v>0</v>
      </c>
      <c r="AL147" s="73">
        <f ca="1">IF(AL$2=0,0,AL$22*EXP(AL$23/($B147+273)/RGas)*(OFFSET('Composition%'!$B117,0,AL$13)*OFFSET('Composition%'!$B117,0,AL$14)))-IF(AL$2=2,0,OFFSET('Composition%'!$B117,0,AL$17)*OFFSET('Composition%'!$B117,0,AL$18)*(AL$24*EXP(-AL$25/($B147+273)/RGas)))</f>
        <v>0</v>
      </c>
      <c r="AM147" s="73"/>
      <c r="AN147" s="73">
        <f ca="1">IF(AN$2=0,0,AN$22*EXP(AN$23/($B147+273)/RGas)*(OFFSET('Composition%'!$B117,0,AN$13)*OFFSET('Composition%'!$B117,0,AN$14)))-IF(AN$2=2,0,OFFSET('Composition%'!$B117,0,AN$17)*OFFSET('Composition%'!$B117,0,AN$18)*(AN$24*EXP(-AN$25/($B147+273)/RGas)))</f>
        <v>0</v>
      </c>
      <c r="AO147" s="73">
        <f ca="1">IF(AO$2=0,0,AO$22*EXP(AO$23/($B147+273)/RGas)*(OFFSET('Composition%'!$B117,0,AO$13)*OFFSET('Composition%'!$B117,0,AO$14)))-IF(AO$2=2,0,OFFSET('Composition%'!$B117,0,AO$17)*OFFSET('Composition%'!$B117,0,AO$18)*(AO$24*EXP(-AO$25/($B147+273)/RGas)))</f>
        <v>0</v>
      </c>
      <c r="AP147" s="73">
        <f ca="1">IF(AP$2=0,0,AP$22*EXP(AP$23/($B147+273)/RGas)*(OFFSET('Composition%'!$B117,0,AP$13)*OFFSET('Composition%'!$B117,0,AP$14)))-IF(AP$2=2,0,OFFSET('Composition%'!$B117,0,AP$17)*OFFSET('Composition%'!$B117,0,AP$18)*(AP$24*EXP(-AP$25/($B147+273)/RGas)))</f>
        <v>2.7051575417310595E-12</v>
      </c>
      <c r="AQ147" s="73">
        <f ca="1">IF(AQ$2=0,0,AQ$22*EXP(AQ$23/($B147+273)/RGas)*(OFFSET('Composition%'!$B117,0,AQ$13)*OFFSET('Composition%'!$B117,0,AQ$14)))-IF(AQ$2=2,0,OFFSET('Composition%'!$B117,0,AQ$17)*OFFSET('Composition%'!$B117,0,AQ$18)*(AQ$24*EXP(-AQ$25/($B147+273)/RGas)))</f>
        <v>0</v>
      </c>
      <c r="AR147" s="73">
        <f ca="1">IF(AR$2=0,0,AR$22*EXP(AR$23/($B147+273)/RGas)*(OFFSET('Composition%'!$B117,0,AR$13)*OFFSET('Composition%'!$B117,0,AR$14)))-IF(AR$2=2,0,OFFSET('Composition%'!$B117,0,AR$17)*OFFSET('Composition%'!$B117,0,AR$18)*(AR$24*EXP(-AR$25/($B147+273)/RGas)))</f>
        <v>0</v>
      </c>
      <c r="AS147" s="73"/>
    </row>
    <row r="148" spans="1:45">
      <c r="A148" s="3">
        <f t="shared" si="25"/>
        <v>5.7999999999999874</v>
      </c>
      <c r="B148" s="60">
        <f ca="1">'Composition%'!B118</f>
        <v>414.74402950591514</v>
      </c>
      <c r="C148">
        <f t="shared" si="26"/>
        <v>30</v>
      </c>
      <c r="D148" s="4" t="e">
        <f ca="1">('Composition%'!BV118*ReactionRateK1!C148)^3</f>
        <v>#DIV/0!</v>
      </c>
      <c r="E148" s="4"/>
      <c r="F148" s="73">
        <f ca="1">IF(F$2=0,0,F$22*EXP(F$23/($B148+273)/RGas)*(OFFSET('Composition%'!$B118,0,F$13)*OFFSET('Composition%'!$B118,0,F$14)))-IF(F$2=2,0,OFFSET('Composition%'!$B118,0,F$17)*OFFSET('Composition%'!$B118,0,F$18)*(F$24*EXP(-F$25/($B148+273)/RGas)))</f>
        <v>1.2470086486489934E-3</v>
      </c>
      <c r="G148" s="73">
        <f ca="1">IF(G$2=0,0,G$22*EXP(G$23/($B148+273)/RGas)*(OFFSET('Composition%'!$B118,0,G$13)*OFFSET('Composition%'!$B118,0,G$14)))-IF(G$2=2,0,OFFSET('Composition%'!$B118,0,G$17)*OFFSET('Composition%'!$B118,0,G$18)*(G$24*EXP(-G$25/($B148+273)/RGas)))</f>
        <v>5.0855445461256378E-4</v>
      </c>
      <c r="H148" s="73">
        <f ca="1">IF(H$2=0,0,H$22*EXP(H$23/($B148+273)/RGas)*(OFFSET('Composition%'!$B118,0,H$13)*OFFSET('Composition%'!$B118,0,H$14)))-IF(H$2=2,0,OFFSET('Composition%'!$B118,0,H$17)*OFFSET('Composition%'!$B118,0,H$18)*(H$24*EXP(-H$25/($B148+273)/RGas)))</f>
        <v>-1.7658272765747004E-6</v>
      </c>
      <c r="I148" s="73">
        <f ca="1">IF(I$2=0,0,I$22*EXP(I$23/($B148+273)/RGas)*(OFFSET('Composition%'!$B118,0,I$13)*OFFSET('Composition%'!$B118,0,I$14)))-IF(I$2=2,0,OFFSET('Composition%'!$B118,0,I$17)*OFFSET('Composition%'!$B118,0,I$18)*(I$24*EXP(-I$25/($B148+273)/RGas)))</f>
        <v>3.7795391624592922E-7</v>
      </c>
      <c r="J148" s="73"/>
      <c r="K148" s="73">
        <f ca="1">IF(K$2=0,0,K$22*EXP(K$23/($B148+273)/RGas)*(OFFSET('Composition%'!$B118,0,K$13)*OFFSET('Composition%'!$B118,0,K$14)))-IF(K$2=2,0,OFFSET('Composition%'!$B118,0,K$17)*OFFSET('Composition%'!$B118,0,K$18)*(K$24*EXP(-K$25/($B148+273)/RGas)))</f>
        <v>3.3396580309332895E-3</v>
      </c>
      <c r="L148" s="73">
        <f ca="1">IF(L$2=0,0,L$22*EXP(L$23/($B148+273)/RGas)*(OFFSET('Composition%'!$B118,0,L$13)*OFFSET('Composition%'!$B118,0,L$14)))-IF(L$2=2,0,OFFSET('Composition%'!$B118,0,L$17)*OFFSET('Composition%'!$B118,0,L$18)*(L$24*EXP(-L$25/($B148+273)/RGas)))</f>
        <v>-1.0794246405163024E-3</v>
      </c>
      <c r="M148" s="73">
        <f ca="1">IF(M$2=0,0,M$22*EXP(M$23/($B148+273)/RGas)*(OFFSET('Composition%'!$B118,0,M$13)*OFFSET('Composition%'!$B118,0,M$14)))-IF(M$2=2,0,OFFSET('Composition%'!$B118,0,M$17)*OFFSET('Composition%'!$B118,0,M$18)*(M$24*EXP(-M$25/($B148+273)/RGas)))</f>
        <v>0</v>
      </c>
      <c r="N148" s="179"/>
      <c r="O148" s="73">
        <f ca="1">IF(O$2=0,0,O$22*EXP(O$23/($B148+273)/RGas)*(OFFSET('Composition%'!$B118,0,O$13)*OFFSET('Composition%'!$B118,0,O$14)))-IF(O$2=2,0,OFFSET('Composition%'!$B118,0,O$17)*OFFSET('Composition%'!$B118,0,O$18)*(O$24*EXP(-O$25/($B148+273)/RGas)))</f>
        <v>0</v>
      </c>
      <c r="P148" s="73">
        <f ca="1">IF(P$2=0,0,P$22*EXP(P$23/($B148+273)/RGas)*(OFFSET('Composition%'!$B118,0,P$13)*OFFSET('Composition%'!$B118,0,P$14)))-IF(P$2=2,0,OFFSET('Composition%'!$B118,0,P$17)*OFFSET('Composition%'!$B118,0,P$18)*(P$24*EXP(-P$25/($B148+273)/RGas)))</f>
        <v>7.0809099999018894E-3</v>
      </c>
      <c r="Q148" s="73">
        <f ca="1">IF(Q$2=0,0,Q$22*EXP(Q$23/($B148+273)/RGas)*(OFFSET('Composition%'!$B118,0,Q$13)*OFFSET('Composition%'!$B118,0,Q$14)))-IF(Q$2=2,0,OFFSET('Composition%'!$B118,0,Q$17)*OFFSET('Composition%'!$B118,0,Q$18)*(Q$24*EXP(-Q$25/($B148+273)/RGas)))</f>
        <v>1.1350093482740161E-4</v>
      </c>
      <c r="R148" s="73">
        <f ca="1">IF(R$2=0,0,R$22*EXP(R$23/($B148+273)/RGas)*(OFFSET('Composition%'!$B118,0,R$13)*OFFSET('Composition%'!$B118,0,R$14)))-IF(R$2=2,0,OFFSET('Composition%'!$B118,0,R$17)*OFFSET('Composition%'!$B118,0,R$18)*(R$24*EXP(-R$25/($B148+273)/RGas)))</f>
        <v>4.8016996408031133E-5</v>
      </c>
      <c r="S148" s="73"/>
      <c r="T148" s="73">
        <f ca="1">IF(T$2=0,0,T$22*EXP(T$23/($B148+273)/RGas)*(OFFSET('Composition%'!$B118,0,T$13)*OFFSET('Composition%'!$B118,0,T$14)))-IF(T$2=2,0,OFFSET('Composition%'!$B118,0,T$17)*OFFSET('Composition%'!$B118,0,T$18)*(T$24*EXP(-T$25/($B148+273)/RGas)))</f>
        <v>1.0531422037021573E-5</v>
      </c>
      <c r="U148" s="73">
        <f ca="1">IF(U$2=0,0,U$22*EXP(U$23/($B148+273)/RGas)*(OFFSET('Composition%'!$B118,0,U$13)*OFFSET('Composition%'!$B118,0,U$14)))-IF(U$2=2,0,OFFSET('Composition%'!$B118,0,U$17)*OFFSET('Composition%'!$B118,0,U$18)*(U$24*EXP(-U$25/($B148+273)/RGas)))</f>
        <v>2.0492837694564603E-8</v>
      </c>
      <c r="V148" s="73">
        <f ca="1">IF(V$2=0,0,V$22*EXP(V$23/($B148+273)/RGas)*(OFFSET('Composition%'!$B118,0,V$13)*OFFSET('Composition%'!$B118,0,V$14)))-IF(V$2=2,0,OFFSET('Composition%'!$B118,0,V$17)*OFFSET('Composition%'!$B118,0,V$18)*(V$24*EXP(-V$25/($B148+273)/RGas)))</f>
        <v>0</v>
      </c>
      <c r="W148" s="73">
        <f ca="1">IF(W$2=0,0,W$22*EXP(W$23/($B148+273)/RGas)*(OFFSET('Composition%'!$B118,0,W$13)*OFFSET('Composition%'!$B118,0,W$14)))-IF(W$2=2,0,OFFSET('Composition%'!$B118,0,W$17)*OFFSET('Composition%'!$B118,0,W$18)*(W$24*EXP(-W$25/($B148+273)/RGas)))</f>
        <v>0</v>
      </c>
      <c r="X148" s="73">
        <f ca="1">IF(X$2=0,0,X$22*EXP(X$23/($B148+273)/RGas)*(OFFSET('Composition%'!$B118,0,X$13)*OFFSET('Composition%'!$B118,0,X$14)))-IF(X$2=2,0,OFFSET('Composition%'!$B118,0,X$17)*OFFSET('Composition%'!$B118,0,X$18)*(X$24*EXP(-X$25/($B148+273)/RGas)))</f>
        <v>2.4907322211655471E-8</v>
      </c>
      <c r="Y148" s="73">
        <f ca="1">IF(Y$2=0,0,Y$22*EXP(Y$23/($B148+273)/RGas)*(OFFSET('Composition%'!$B118,0,Y$13)*OFFSET('Composition%'!$B118,0,Y$14)))-IF(Y$2=2,0,OFFSET('Composition%'!$B118,0,Y$17)*OFFSET('Composition%'!$B118,0,Y$18)*(Y$24*EXP(-Y$25/($B148+273)/RGas)))</f>
        <v>1.2327652112379232E-9</v>
      </c>
      <c r="Z148" s="73">
        <f ca="1">IF(Z$2=0,0,Z$22*EXP(Z$23/($B148+273)/RGas)*(OFFSET('Composition%'!$B118,0,Z$13)*OFFSET('Composition%'!$B118,0,Z$14)))-IF(Z$2=2,0,OFFSET('Composition%'!$B118,0,Z$17)*OFFSET('Composition%'!$B118,0,Z$18)*(Z$24*EXP(-Z$25/($B148+273)/RGas)))</f>
        <v>0</v>
      </c>
      <c r="AA148" s="73">
        <f ca="1">IF(AA$2=0,0,AA$22*EXP(AA$23/($B148+273)/RGas)*(OFFSET('Composition%'!$B118,0,AA$13)*OFFSET('Composition%'!$B118,0,AA$14)))-IF(AA$2=2,0,OFFSET('Composition%'!$B118,0,AA$17)*OFFSET('Composition%'!$B118,0,AA$18)*(AA$24*EXP(-AA$25/($B148+273)/RGas)))</f>
        <v>0</v>
      </c>
      <c r="AB148" s="73">
        <f ca="1">IF(AB$2=0,0,AB$22*EXP(AB$23/($B148+273)/RGas)*(OFFSET('Composition%'!$B118,0,AB$13)*OFFSET('Composition%'!$B118,0,AB$14)))-IF(AB$2=2,0,OFFSET('Composition%'!$B118,0,AB$17)*OFFSET('Composition%'!$B118,0,AB$18)*(AB$24*EXP(-AB$25/($B148+273)/RGas)))</f>
        <v>0</v>
      </c>
      <c r="AC148" s="73">
        <f ca="1">IF(AC$2=0,0,AC$22*EXP(AC$23/($B148+273)/RGas)*(OFFSET('Composition%'!$B118,0,AC$13)*OFFSET('Composition%'!$B118,0,AC$14)))-IF(AC$2=2,0,OFFSET('Composition%'!$B118,0,AC$17)*OFFSET('Composition%'!$B118,0,AC$18)*(AC$24*EXP(-AC$25/($B148+273)/RGas)))</f>
        <v>0</v>
      </c>
      <c r="AD148" s="73">
        <f ca="1">IF(AD$2=0,0,AD$22*EXP(AD$23/($B148+273)/RGas)*(OFFSET('Composition%'!$B118,0,AD$13)*OFFSET('Composition%'!$B118,0,AD$14)))-IF(AD$2=2,0,OFFSET('Composition%'!$B118,0,AD$17)*OFFSET('Composition%'!$B118,0,AD$18)*(AD$24*EXP(-AD$25/($B148+273)/RGas)))</f>
        <v>0</v>
      </c>
      <c r="AE148" s="73">
        <f ca="1">IF(AE$2=0,0,AE$22*EXP(AE$23/($B148+273)/RGas)*(OFFSET('Composition%'!$B118,0,AE$13)*OFFSET('Composition%'!$B118,0,AE$14)))-IF(AE$2=2,0,OFFSET('Composition%'!$B118,0,AE$17)*OFFSET('Composition%'!$B118,0,AE$18)*(AE$24*EXP(-AE$25/($B148+273)/RGas)))</f>
        <v>0</v>
      </c>
      <c r="AF148" s="73"/>
      <c r="AG148" s="73">
        <f ca="1">IF(AG$2=0,0,AG$22*EXP(AG$23/($B148+273)/RGas)*(OFFSET('Composition%'!$B118,0,AG$13)*OFFSET('Composition%'!$B118,0,AG$14)))-IF(AG$2=2,0,OFFSET('Composition%'!$B118,0,AG$17)*OFFSET('Composition%'!$B118,0,AG$18)*(AG$24*EXP(-AG$25/($B148+273)/RGas)))</f>
        <v>0</v>
      </c>
      <c r="AH148" s="73">
        <f ca="1">IF(AH$2=0,0,AH$22*EXP(AH$23/($B148+273)/RGas)*(OFFSET('Composition%'!$B118,0,AH$13)*OFFSET('Composition%'!$B118,0,AH$14)))-IF(AH$2=2,0,OFFSET('Composition%'!$B118,0,AH$17)*OFFSET('Composition%'!$B118,0,AH$18)*(AH$24*EXP(-AH$25/($B148+273)/RGas)))</f>
        <v>0</v>
      </c>
      <c r="AI148" s="73">
        <f ca="1">IF(AI$2=0,0,AI$22*EXP(AI$23/($B148+273)/RGas)*(OFFSET('Composition%'!$B118,0,AI$13)*OFFSET('Composition%'!$B118,0,AI$14)))-IF(AI$2=2,0,OFFSET('Composition%'!$B118,0,AI$17)*OFFSET('Composition%'!$B118,0,AI$18)*(AI$24*EXP(-AI$25/($B148+273)/RGas)))</f>
        <v>0</v>
      </c>
      <c r="AJ148" s="73">
        <f ca="1">IF(AJ$2=0,0,AJ$22*EXP(AJ$23/($B148+273)/RGas)*(OFFSET('Composition%'!$B118,0,AJ$13)*OFFSET('Composition%'!$B118,0,AJ$14)))-IF(AJ$2=2,0,OFFSET('Composition%'!$B118,0,AJ$17)*OFFSET('Composition%'!$B118,0,AJ$18)*(AJ$24*EXP(-AJ$25/($B148+273)/RGas)))</f>
        <v>0</v>
      </c>
      <c r="AK148" s="73">
        <f ca="1">IF(AK$2=0,0,AK$22*EXP(AK$23/($B148+273)/RGas)*(OFFSET('Composition%'!$B118,0,AK$13)*OFFSET('Composition%'!$B118,0,AK$14)))-IF(AK$2=2,0,OFFSET('Composition%'!$B118,0,AK$17)*OFFSET('Composition%'!$B118,0,AK$18)*(AK$24*EXP(-AK$25/($B148+273)/RGas)))</f>
        <v>0</v>
      </c>
      <c r="AL148" s="73">
        <f ca="1">IF(AL$2=0,0,AL$22*EXP(AL$23/($B148+273)/RGas)*(OFFSET('Composition%'!$B118,0,AL$13)*OFFSET('Composition%'!$B118,0,AL$14)))-IF(AL$2=2,0,OFFSET('Composition%'!$B118,0,AL$17)*OFFSET('Composition%'!$B118,0,AL$18)*(AL$24*EXP(-AL$25/($B148+273)/RGas)))</f>
        <v>0</v>
      </c>
      <c r="AM148" s="73"/>
      <c r="AN148" s="73">
        <f ca="1">IF(AN$2=0,0,AN$22*EXP(AN$23/($B148+273)/RGas)*(OFFSET('Composition%'!$B118,0,AN$13)*OFFSET('Composition%'!$B118,0,AN$14)))-IF(AN$2=2,0,OFFSET('Composition%'!$B118,0,AN$17)*OFFSET('Composition%'!$B118,0,AN$18)*(AN$24*EXP(-AN$25/($B148+273)/RGas)))</f>
        <v>0</v>
      </c>
      <c r="AO148" s="73">
        <f ca="1">IF(AO$2=0,0,AO$22*EXP(AO$23/($B148+273)/RGas)*(OFFSET('Composition%'!$B118,0,AO$13)*OFFSET('Composition%'!$B118,0,AO$14)))-IF(AO$2=2,0,OFFSET('Composition%'!$B118,0,AO$17)*OFFSET('Composition%'!$B118,0,AO$18)*(AO$24*EXP(-AO$25/($B148+273)/RGas)))</f>
        <v>0</v>
      </c>
      <c r="AP148" s="73">
        <f ca="1">IF(AP$2=0,0,AP$22*EXP(AP$23/($B148+273)/RGas)*(OFFSET('Composition%'!$B118,0,AP$13)*OFFSET('Composition%'!$B118,0,AP$14)))-IF(AP$2=2,0,OFFSET('Composition%'!$B118,0,AP$17)*OFFSET('Composition%'!$B118,0,AP$18)*(AP$24*EXP(-AP$25/($B148+273)/RGas)))</f>
        <v>2.7051583790370126E-12</v>
      </c>
      <c r="AQ148" s="73">
        <f ca="1">IF(AQ$2=0,0,AQ$22*EXP(AQ$23/($B148+273)/RGas)*(OFFSET('Composition%'!$B118,0,AQ$13)*OFFSET('Composition%'!$B118,0,AQ$14)))-IF(AQ$2=2,0,OFFSET('Composition%'!$B118,0,AQ$17)*OFFSET('Composition%'!$B118,0,AQ$18)*(AQ$24*EXP(-AQ$25/($B148+273)/RGas)))</f>
        <v>0</v>
      </c>
      <c r="AR148" s="73">
        <f ca="1">IF(AR$2=0,0,AR$22*EXP(AR$23/($B148+273)/RGas)*(OFFSET('Composition%'!$B118,0,AR$13)*OFFSET('Composition%'!$B118,0,AR$14)))-IF(AR$2=2,0,OFFSET('Composition%'!$B118,0,AR$17)*OFFSET('Composition%'!$B118,0,AR$18)*(AR$24*EXP(-AR$25/($B148+273)/RGas)))</f>
        <v>0</v>
      </c>
      <c r="AS148" s="73"/>
    </row>
    <row r="149" spans="1:45">
      <c r="A149" s="3">
        <f t="shared" si="25"/>
        <v>5.8499999999999872</v>
      </c>
      <c r="B149" s="60">
        <f ca="1">'Composition%'!B119</f>
        <v>414.75089948215168</v>
      </c>
      <c r="C149">
        <f t="shared" si="26"/>
        <v>30</v>
      </c>
      <c r="D149" s="4" t="e">
        <f ca="1">('Composition%'!BV119*ReactionRateK1!C149)^3</f>
        <v>#DIV/0!</v>
      </c>
      <c r="E149" s="4"/>
      <c r="F149" s="73">
        <f ca="1">IF(F$2=0,0,F$22*EXP(F$23/($B149+273)/RGas)*(OFFSET('Composition%'!$B119,0,F$13)*OFFSET('Composition%'!$B119,0,F$14)))-IF(F$2=2,0,OFFSET('Composition%'!$B119,0,F$17)*OFFSET('Composition%'!$B119,0,F$18)*(F$24*EXP(-F$25/($B149+273)/RGas)))</f>
        <v>1.2313020555233018E-3</v>
      </c>
      <c r="G149" s="73">
        <f ca="1">IF(G$2=0,0,G$22*EXP(G$23/($B149+273)/RGas)*(OFFSET('Composition%'!$B119,0,G$13)*OFFSET('Composition%'!$B119,0,G$14)))-IF(G$2=2,0,OFFSET('Composition%'!$B119,0,G$17)*OFFSET('Composition%'!$B119,0,G$18)*(G$24*EXP(-G$25/($B149+273)/RGas)))</f>
        <v>5.023176548848478E-4</v>
      </c>
      <c r="H149" s="73">
        <f ca="1">IF(H$2=0,0,H$22*EXP(H$23/($B149+273)/RGas)*(OFFSET('Composition%'!$B119,0,H$13)*OFFSET('Composition%'!$B119,0,H$14)))-IF(H$2=2,0,OFFSET('Composition%'!$B119,0,H$17)*OFFSET('Composition%'!$B119,0,H$18)*(H$24*EXP(-H$25/($B149+273)/RGas)))</f>
        <v>-1.7488389000493856E-6</v>
      </c>
      <c r="I149" s="73">
        <f ca="1">IF(I$2=0,0,I$22*EXP(I$23/($B149+273)/RGas)*(OFFSET('Composition%'!$B119,0,I$13)*OFFSET('Composition%'!$B119,0,I$14)))-IF(I$2=2,0,OFFSET('Composition%'!$B119,0,I$17)*OFFSET('Composition%'!$B119,0,I$18)*(I$24*EXP(-I$25/($B149+273)/RGas)))</f>
        <v>3.556898773386658E-7</v>
      </c>
      <c r="J149" s="73"/>
      <c r="K149" s="73">
        <f ca="1">IF(K$2=0,0,K$22*EXP(K$23/($B149+273)/RGas)*(OFFSET('Composition%'!$B119,0,K$13)*OFFSET('Composition%'!$B119,0,K$14)))-IF(K$2=2,0,OFFSET('Composition%'!$B119,0,K$17)*OFFSET('Composition%'!$B119,0,K$18)*(K$24*EXP(-K$25/($B149+273)/RGas)))</f>
        <v>3.2420291322295541E-3</v>
      </c>
      <c r="L149" s="73">
        <f ca="1">IF(L$2=0,0,L$22*EXP(L$23/($B149+273)/RGas)*(OFFSET('Composition%'!$B119,0,L$13)*OFFSET('Composition%'!$B119,0,L$14)))-IF(L$2=2,0,OFFSET('Composition%'!$B119,0,L$17)*OFFSET('Composition%'!$B119,0,L$18)*(L$24*EXP(-L$25/($B149+273)/RGas)))</f>
        <v>-1.0669033772852451E-3</v>
      </c>
      <c r="M149" s="73">
        <f ca="1">IF(M$2=0,0,M$22*EXP(M$23/($B149+273)/RGas)*(OFFSET('Composition%'!$B119,0,M$13)*OFFSET('Composition%'!$B119,0,M$14)))-IF(M$2=2,0,OFFSET('Composition%'!$B119,0,M$17)*OFFSET('Composition%'!$B119,0,M$18)*(M$24*EXP(-M$25/($B149+273)/RGas)))</f>
        <v>0</v>
      </c>
      <c r="N149" s="179"/>
      <c r="O149" s="73">
        <f ca="1">IF(O$2=0,0,O$22*EXP(O$23/($B149+273)/RGas)*(OFFSET('Composition%'!$B119,0,O$13)*OFFSET('Composition%'!$B119,0,O$14)))-IF(O$2=2,0,OFFSET('Composition%'!$B119,0,O$17)*OFFSET('Composition%'!$B119,0,O$18)*(O$24*EXP(-O$25/($B149+273)/RGas)))</f>
        <v>0</v>
      </c>
      <c r="P149" s="73">
        <f ca="1">IF(P$2=0,0,P$22*EXP(P$23/($B149+273)/RGas)*(OFFSET('Composition%'!$B119,0,P$13)*OFFSET('Composition%'!$B119,0,P$14)))-IF(P$2=2,0,OFFSET('Composition%'!$B119,0,P$17)*OFFSET('Composition%'!$B119,0,P$18)*(P$24*EXP(-P$25/($B149+273)/RGas)))</f>
        <v>7.012757500345199E-3</v>
      </c>
      <c r="Q149" s="73">
        <f ca="1">IF(Q$2=0,0,Q$22*EXP(Q$23/($B149+273)/RGas)*(OFFSET('Composition%'!$B119,0,Q$13)*OFFSET('Composition%'!$B119,0,Q$14)))-IF(Q$2=2,0,OFFSET('Composition%'!$B119,0,Q$17)*OFFSET('Composition%'!$B119,0,Q$18)*(Q$24*EXP(-Q$25/($B149+273)/RGas)))</f>
        <v>1.1388748551612897E-4</v>
      </c>
      <c r="R149" s="73">
        <f ca="1">IF(R$2=0,0,R$22*EXP(R$23/($B149+273)/RGas)*(OFFSET('Composition%'!$B119,0,R$13)*OFFSET('Composition%'!$B119,0,R$14)))-IF(R$2=2,0,OFFSET('Composition%'!$B119,0,R$17)*OFFSET('Composition%'!$B119,0,R$18)*(R$24*EXP(-R$25/($B149+273)/RGas)))</f>
        <v>4.8557504747318794E-5</v>
      </c>
      <c r="S149" s="73"/>
      <c r="T149" s="73">
        <f ca="1">IF(T$2=0,0,T$22*EXP(T$23/($B149+273)/RGas)*(OFFSET('Composition%'!$B119,0,T$13)*OFFSET('Composition%'!$B119,0,T$14)))-IF(T$2=2,0,OFFSET('Composition%'!$B119,0,T$17)*OFFSET('Composition%'!$B119,0,T$18)*(T$24*EXP(-T$25/($B149+273)/RGas)))</f>
        <v>9.9113239709654132E-6</v>
      </c>
      <c r="U149" s="73">
        <f ca="1">IF(U$2=0,0,U$22*EXP(U$23/($B149+273)/RGas)*(OFFSET('Composition%'!$B119,0,U$13)*OFFSET('Composition%'!$B119,0,U$14)))-IF(U$2=2,0,OFFSET('Composition%'!$B119,0,U$17)*OFFSET('Composition%'!$B119,0,U$18)*(U$24*EXP(-U$25/($B149+273)/RGas)))</f>
        <v>1.8398948234436358E-8</v>
      </c>
      <c r="V149" s="73">
        <f ca="1">IF(V$2=0,0,V$22*EXP(V$23/($B149+273)/RGas)*(OFFSET('Composition%'!$B119,0,V$13)*OFFSET('Composition%'!$B119,0,V$14)))-IF(V$2=2,0,OFFSET('Composition%'!$B119,0,V$17)*OFFSET('Composition%'!$B119,0,V$18)*(V$24*EXP(-V$25/($B149+273)/RGas)))</f>
        <v>0</v>
      </c>
      <c r="W149" s="73">
        <f ca="1">IF(W$2=0,0,W$22*EXP(W$23/($B149+273)/RGas)*(OFFSET('Composition%'!$B119,0,W$13)*OFFSET('Composition%'!$B119,0,W$14)))-IF(W$2=2,0,OFFSET('Composition%'!$B119,0,W$17)*OFFSET('Composition%'!$B119,0,W$18)*(W$24*EXP(-W$25/($B149+273)/RGas)))</f>
        <v>0</v>
      </c>
      <c r="X149" s="73">
        <f ca="1">IF(X$2=0,0,X$22*EXP(X$23/($B149+273)/RGas)*(OFFSET('Composition%'!$B119,0,X$13)*OFFSET('Composition%'!$B119,0,X$14)))-IF(X$2=2,0,OFFSET('Composition%'!$B119,0,X$17)*OFFSET('Composition%'!$B119,0,X$18)*(X$24*EXP(-X$25/($B149+273)/RGas)))</f>
        <v>2.4906925687945229E-8</v>
      </c>
      <c r="Y149" s="73">
        <f ca="1">IF(Y$2=0,0,Y$22*EXP(Y$23/($B149+273)/RGas)*(OFFSET('Composition%'!$B119,0,Y$13)*OFFSET('Composition%'!$B119,0,Y$14)))-IF(Y$2=2,0,OFFSET('Composition%'!$B119,0,Y$17)*OFFSET('Composition%'!$B119,0,Y$18)*(Y$24*EXP(-Y$25/($B149+273)/RGas)))</f>
        <v>1.2327455856582939E-9</v>
      </c>
      <c r="Z149" s="73">
        <f ca="1">IF(Z$2=0,0,Z$22*EXP(Z$23/($B149+273)/RGas)*(OFFSET('Composition%'!$B119,0,Z$13)*OFFSET('Composition%'!$B119,0,Z$14)))-IF(Z$2=2,0,OFFSET('Composition%'!$B119,0,Z$17)*OFFSET('Composition%'!$B119,0,Z$18)*(Z$24*EXP(-Z$25/($B149+273)/RGas)))</f>
        <v>0</v>
      </c>
      <c r="AA149" s="73">
        <f ca="1">IF(AA$2=0,0,AA$22*EXP(AA$23/($B149+273)/RGas)*(OFFSET('Composition%'!$B119,0,AA$13)*OFFSET('Composition%'!$B119,0,AA$14)))-IF(AA$2=2,0,OFFSET('Composition%'!$B119,0,AA$17)*OFFSET('Composition%'!$B119,0,AA$18)*(AA$24*EXP(-AA$25/($B149+273)/RGas)))</f>
        <v>0</v>
      </c>
      <c r="AB149" s="73">
        <f ca="1">IF(AB$2=0,0,AB$22*EXP(AB$23/($B149+273)/RGas)*(OFFSET('Composition%'!$B119,0,AB$13)*OFFSET('Composition%'!$B119,0,AB$14)))-IF(AB$2=2,0,OFFSET('Composition%'!$B119,0,AB$17)*OFFSET('Composition%'!$B119,0,AB$18)*(AB$24*EXP(-AB$25/($B149+273)/RGas)))</f>
        <v>0</v>
      </c>
      <c r="AC149" s="73">
        <f ca="1">IF(AC$2=0,0,AC$22*EXP(AC$23/($B149+273)/RGas)*(OFFSET('Composition%'!$B119,0,AC$13)*OFFSET('Composition%'!$B119,0,AC$14)))-IF(AC$2=2,0,OFFSET('Composition%'!$B119,0,AC$17)*OFFSET('Composition%'!$B119,0,AC$18)*(AC$24*EXP(-AC$25/($B149+273)/RGas)))</f>
        <v>0</v>
      </c>
      <c r="AD149" s="73">
        <f ca="1">IF(AD$2=0,0,AD$22*EXP(AD$23/($B149+273)/RGas)*(OFFSET('Composition%'!$B119,0,AD$13)*OFFSET('Composition%'!$B119,0,AD$14)))-IF(AD$2=2,0,OFFSET('Composition%'!$B119,0,AD$17)*OFFSET('Composition%'!$B119,0,AD$18)*(AD$24*EXP(-AD$25/($B149+273)/RGas)))</f>
        <v>0</v>
      </c>
      <c r="AE149" s="73">
        <f ca="1">IF(AE$2=0,0,AE$22*EXP(AE$23/($B149+273)/RGas)*(OFFSET('Composition%'!$B119,0,AE$13)*OFFSET('Composition%'!$B119,0,AE$14)))-IF(AE$2=2,0,OFFSET('Composition%'!$B119,0,AE$17)*OFFSET('Composition%'!$B119,0,AE$18)*(AE$24*EXP(-AE$25/($B149+273)/RGas)))</f>
        <v>0</v>
      </c>
      <c r="AF149" s="73"/>
      <c r="AG149" s="73">
        <f ca="1">IF(AG$2=0,0,AG$22*EXP(AG$23/($B149+273)/RGas)*(OFFSET('Composition%'!$B119,0,AG$13)*OFFSET('Composition%'!$B119,0,AG$14)))-IF(AG$2=2,0,OFFSET('Composition%'!$B119,0,AG$17)*OFFSET('Composition%'!$B119,0,AG$18)*(AG$24*EXP(-AG$25/($B149+273)/RGas)))</f>
        <v>0</v>
      </c>
      <c r="AH149" s="73">
        <f ca="1">IF(AH$2=0,0,AH$22*EXP(AH$23/($B149+273)/RGas)*(OFFSET('Composition%'!$B119,0,AH$13)*OFFSET('Composition%'!$B119,0,AH$14)))-IF(AH$2=2,0,OFFSET('Composition%'!$B119,0,AH$17)*OFFSET('Composition%'!$B119,0,AH$18)*(AH$24*EXP(-AH$25/($B149+273)/RGas)))</f>
        <v>0</v>
      </c>
      <c r="AI149" s="73">
        <f ca="1">IF(AI$2=0,0,AI$22*EXP(AI$23/($B149+273)/RGas)*(OFFSET('Composition%'!$B119,0,AI$13)*OFFSET('Composition%'!$B119,0,AI$14)))-IF(AI$2=2,0,OFFSET('Composition%'!$B119,0,AI$17)*OFFSET('Composition%'!$B119,0,AI$18)*(AI$24*EXP(-AI$25/($B149+273)/RGas)))</f>
        <v>0</v>
      </c>
      <c r="AJ149" s="73">
        <f ca="1">IF(AJ$2=0,0,AJ$22*EXP(AJ$23/($B149+273)/RGas)*(OFFSET('Composition%'!$B119,0,AJ$13)*OFFSET('Composition%'!$B119,0,AJ$14)))-IF(AJ$2=2,0,OFFSET('Composition%'!$B119,0,AJ$17)*OFFSET('Composition%'!$B119,0,AJ$18)*(AJ$24*EXP(-AJ$25/($B149+273)/RGas)))</f>
        <v>0</v>
      </c>
      <c r="AK149" s="73">
        <f ca="1">IF(AK$2=0,0,AK$22*EXP(AK$23/($B149+273)/RGas)*(OFFSET('Composition%'!$B119,0,AK$13)*OFFSET('Composition%'!$B119,0,AK$14)))-IF(AK$2=2,0,OFFSET('Composition%'!$B119,0,AK$17)*OFFSET('Composition%'!$B119,0,AK$18)*(AK$24*EXP(-AK$25/($B149+273)/RGas)))</f>
        <v>0</v>
      </c>
      <c r="AL149" s="73">
        <f ca="1">IF(AL$2=0,0,AL$22*EXP(AL$23/($B149+273)/RGas)*(OFFSET('Composition%'!$B119,0,AL$13)*OFFSET('Composition%'!$B119,0,AL$14)))-IF(AL$2=2,0,OFFSET('Composition%'!$B119,0,AL$17)*OFFSET('Composition%'!$B119,0,AL$18)*(AL$24*EXP(-AL$25/($B149+273)/RGas)))</f>
        <v>0</v>
      </c>
      <c r="AM149" s="73"/>
      <c r="AN149" s="73">
        <f ca="1">IF(AN$2=0,0,AN$22*EXP(AN$23/($B149+273)/RGas)*(OFFSET('Composition%'!$B119,0,AN$13)*OFFSET('Composition%'!$B119,0,AN$14)))-IF(AN$2=2,0,OFFSET('Composition%'!$B119,0,AN$17)*OFFSET('Composition%'!$B119,0,AN$18)*(AN$24*EXP(-AN$25/($B149+273)/RGas)))</f>
        <v>0</v>
      </c>
      <c r="AO149" s="73">
        <f ca="1">IF(AO$2=0,0,AO$22*EXP(AO$23/($B149+273)/RGas)*(OFFSET('Composition%'!$B119,0,AO$13)*OFFSET('Composition%'!$B119,0,AO$14)))-IF(AO$2=2,0,OFFSET('Composition%'!$B119,0,AO$17)*OFFSET('Composition%'!$B119,0,AO$18)*(AO$24*EXP(-AO$25/($B149+273)/RGas)))</f>
        <v>0</v>
      </c>
      <c r="AP149" s="73">
        <f ca="1">IF(AP$2=0,0,AP$22*EXP(AP$23/($B149+273)/RGas)*(OFFSET('Composition%'!$B119,0,AP$13)*OFFSET('Composition%'!$B119,0,AP$14)))-IF(AP$2=2,0,OFFSET('Composition%'!$B119,0,AP$17)*OFFSET('Composition%'!$B119,0,AP$18)*(AP$24*EXP(-AP$25/($B149+273)/RGas)))</f>
        <v>2.7051591188380603E-12</v>
      </c>
      <c r="AQ149" s="73">
        <f ca="1">IF(AQ$2=0,0,AQ$22*EXP(AQ$23/($B149+273)/RGas)*(OFFSET('Composition%'!$B119,0,AQ$13)*OFFSET('Composition%'!$B119,0,AQ$14)))-IF(AQ$2=2,0,OFFSET('Composition%'!$B119,0,AQ$17)*OFFSET('Composition%'!$B119,0,AQ$18)*(AQ$24*EXP(-AQ$25/($B149+273)/RGas)))</f>
        <v>0</v>
      </c>
      <c r="AR149" s="73">
        <f ca="1">IF(AR$2=0,0,AR$22*EXP(AR$23/($B149+273)/RGas)*(OFFSET('Composition%'!$B119,0,AR$13)*OFFSET('Composition%'!$B119,0,AR$14)))-IF(AR$2=2,0,OFFSET('Composition%'!$B119,0,AR$17)*OFFSET('Composition%'!$B119,0,AR$18)*(AR$24*EXP(-AR$25/($B149+273)/RGas)))</f>
        <v>0</v>
      </c>
      <c r="AS149" s="73"/>
    </row>
    <row r="150" spans="1:45">
      <c r="A150" s="3">
        <f t="shared" si="25"/>
        <v>5.899999999999987</v>
      </c>
      <c r="B150" s="60">
        <f ca="1">'Composition%'!B120</f>
        <v>414.75775661157525</v>
      </c>
      <c r="C150">
        <f t="shared" si="26"/>
        <v>30</v>
      </c>
      <c r="D150" s="4" t="e">
        <f ca="1">('Composition%'!BV120*ReactionRateK1!C150)^3</f>
        <v>#DIV/0!</v>
      </c>
      <c r="E150" s="4"/>
      <c r="F150" s="73">
        <f ca="1">IF(F$2=0,0,F$22*EXP(F$23/($B150+273)/RGas)*(OFFSET('Composition%'!$B120,0,F$13)*OFFSET('Composition%'!$B120,0,F$14)))-IF(F$2=2,0,OFFSET('Composition%'!$B120,0,F$17)*OFFSET('Composition%'!$B120,0,F$18)*(F$24*EXP(-F$25/($B150+273)/RGas)))</f>
        <v>1.2158742041275036E-3</v>
      </c>
      <c r="G150" s="73">
        <f ca="1">IF(G$2=0,0,G$22*EXP(G$23/($B150+273)/RGas)*(OFFSET('Composition%'!$B120,0,G$13)*OFFSET('Composition%'!$B120,0,G$14)))-IF(G$2=2,0,OFFSET('Composition%'!$B120,0,G$17)*OFFSET('Composition%'!$B120,0,G$18)*(G$24*EXP(-G$25/($B150+273)/RGas)))</f>
        <v>4.9618500605562237E-4</v>
      </c>
      <c r="H150" s="73">
        <f ca="1">IF(H$2=0,0,H$22*EXP(H$23/($B150+273)/RGas)*(OFFSET('Composition%'!$B120,0,H$13)*OFFSET('Composition%'!$B120,0,H$14)))-IF(H$2=2,0,OFFSET('Composition%'!$B120,0,H$17)*OFFSET('Composition%'!$B120,0,H$18)*(H$24*EXP(-H$25/($B150+273)/RGas)))</f>
        <v>-1.7319483700368985E-6</v>
      </c>
      <c r="I150" s="73">
        <f ca="1">IF(I$2=0,0,I$22*EXP(I$23/($B150+273)/RGas)*(OFFSET('Composition%'!$B120,0,I$13)*OFFSET('Composition%'!$B120,0,I$14)))-IF(I$2=2,0,OFFSET('Composition%'!$B120,0,I$17)*OFFSET('Composition%'!$B120,0,I$18)*(I$24*EXP(-I$25/($B150+273)/RGas)))</f>
        <v>3.3493614241264347E-7</v>
      </c>
      <c r="J150" s="73"/>
      <c r="K150" s="73">
        <f ca="1">IF(K$2=0,0,K$22*EXP(K$23/($B150+273)/RGas)*(OFFSET('Composition%'!$B120,0,K$13)*OFFSET('Composition%'!$B120,0,K$14)))-IF(K$2=2,0,OFFSET('Composition%'!$B120,0,K$17)*OFFSET('Composition%'!$B120,0,K$18)*(K$24*EXP(-K$25/($B150+273)/RGas)))</f>
        <v>3.1464065996259609E-3</v>
      </c>
      <c r="L150" s="73">
        <f ca="1">IF(L$2=0,0,L$22*EXP(L$23/($B150+273)/RGas)*(OFFSET('Composition%'!$B120,0,L$13)*OFFSET('Composition%'!$B120,0,L$14)))-IF(L$2=2,0,OFFSET('Composition%'!$B120,0,L$17)*OFFSET('Composition%'!$B120,0,L$18)*(L$24*EXP(-L$25/($B150+273)/RGas)))</f>
        <v>-1.0545424134214682E-3</v>
      </c>
      <c r="M150" s="73">
        <f ca="1">IF(M$2=0,0,M$22*EXP(M$23/($B150+273)/RGas)*(OFFSET('Composition%'!$B120,0,M$13)*OFFSET('Composition%'!$B120,0,M$14)))-IF(M$2=2,0,OFFSET('Composition%'!$B120,0,M$17)*OFFSET('Composition%'!$B120,0,M$18)*(M$24*EXP(-M$25/($B150+273)/RGas)))</f>
        <v>0</v>
      </c>
      <c r="N150" s="179"/>
      <c r="O150" s="73">
        <f ca="1">IF(O$2=0,0,O$22*EXP(O$23/($B150+273)/RGas)*(OFFSET('Composition%'!$B120,0,O$13)*OFFSET('Composition%'!$B120,0,O$14)))-IF(O$2=2,0,OFFSET('Composition%'!$B120,0,O$17)*OFFSET('Composition%'!$B120,0,O$18)*(O$24*EXP(-O$25/($B150+273)/RGas)))</f>
        <v>0</v>
      </c>
      <c r="P150" s="73">
        <f ca="1">IF(P$2=0,0,P$22*EXP(P$23/($B150+273)/RGas)*(OFFSET('Composition%'!$B120,0,P$13)*OFFSET('Composition%'!$B120,0,P$14)))-IF(P$2=2,0,OFFSET('Composition%'!$B120,0,P$17)*OFFSET('Composition%'!$B120,0,P$18)*(P$24*EXP(-P$25/($B150+273)/RGas)))</f>
        <v>6.9449997859028214E-3</v>
      </c>
      <c r="Q150" s="73">
        <f ca="1">IF(Q$2=0,0,Q$22*EXP(Q$23/($B150+273)/RGas)*(OFFSET('Composition%'!$B120,0,Q$13)*OFFSET('Composition%'!$B120,0,Q$14)))-IF(Q$2=2,0,OFFSET('Composition%'!$B120,0,Q$17)*OFFSET('Composition%'!$B120,0,Q$18)*(Q$24*EXP(-Q$25/($B150+273)/RGas)))</f>
        <v>1.1426208421328452E-4</v>
      </c>
      <c r="R150" s="73">
        <f ca="1">IF(R$2=0,0,R$22*EXP(R$23/($B150+273)/RGas)*(OFFSET('Composition%'!$B120,0,R$13)*OFFSET('Composition%'!$B120,0,R$14)))-IF(R$2=2,0,OFFSET('Composition%'!$B120,0,R$17)*OFFSET('Composition%'!$B120,0,R$18)*(R$24*EXP(-R$25/($B150+273)/RGas)))</f>
        <v>4.9094396134348524E-5</v>
      </c>
      <c r="S150" s="73"/>
      <c r="T150" s="73">
        <f ca="1">IF(T$2=0,0,T$22*EXP(T$23/($B150+273)/RGas)*(OFFSET('Composition%'!$B120,0,T$13)*OFFSET('Composition%'!$B120,0,T$14)))-IF(T$2=2,0,OFFSET('Composition%'!$B120,0,T$17)*OFFSET('Composition%'!$B120,0,T$18)*(T$24*EXP(-T$25/($B150+273)/RGas)))</f>
        <v>9.3337325472847019E-6</v>
      </c>
      <c r="U150" s="73">
        <f ca="1">IF(U$2=0,0,U$22*EXP(U$23/($B150+273)/RGas)*(OFFSET('Composition%'!$B120,0,U$13)*OFFSET('Composition%'!$B120,0,U$14)))-IF(U$2=2,0,OFFSET('Composition%'!$B120,0,U$17)*OFFSET('Composition%'!$B120,0,U$18)*(U$24*EXP(-U$25/($B150+273)/RGas)))</f>
        <v>1.6519057214621578E-8</v>
      </c>
      <c r="V150" s="73">
        <f ca="1">IF(V$2=0,0,V$22*EXP(V$23/($B150+273)/RGas)*(OFFSET('Composition%'!$B120,0,V$13)*OFFSET('Composition%'!$B120,0,V$14)))-IF(V$2=2,0,OFFSET('Composition%'!$B120,0,V$17)*OFFSET('Composition%'!$B120,0,V$18)*(V$24*EXP(-V$25/($B150+273)/RGas)))</f>
        <v>0</v>
      </c>
      <c r="W150" s="73">
        <f ca="1">IF(W$2=0,0,W$22*EXP(W$23/($B150+273)/RGas)*(OFFSET('Composition%'!$B120,0,W$13)*OFFSET('Composition%'!$B120,0,W$14)))-IF(W$2=2,0,OFFSET('Composition%'!$B120,0,W$17)*OFFSET('Composition%'!$B120,0,W$18)*(W$24*EXP(-W$25/($B150+273)/RGas)))</f>
        <v>0</v>
      </c>
      <c r="X150" s="73">
        <f ca="1">IF(X$2=0,0,X$22*EXP(X$23/($B150+273)/RGas)*(OFFSET('Composition%'!$B120,0,X$13)*OFFSET('Composition%'!$B120,0,X$14)))-IF(X$2=2,0,OFFSET('Composition%'!$B120,0,X$17)*OFFSET('Composition%'!$B120,0,X$18)*(X$24*EXP(-X$25/($B150+273)/RGas)))</f>
        <v>2.4906552714419906E-8</v>
      </c>
      <c r="Y150" s="73">
        <f ca="1">IF(Y$2=0,0,Y$22*EXP(Y$23/($B150+273)/RGas)*(OFFSET('Composition%'!$B120,0,Y$13)*OFFSET('Composition%'!$B120,0,Y$14)))-IF(Y$2=2,0,OFFSET('Composition%'!$B120,0,Y$17)*OFFSET('Composition%'!$B120,0,Y$18)*(Y$24*EXP(-Y$25/($B150+273)/RGas)))</f>
        <v>1.2327271256736024E-9</v>
      </c>
      <c r="Z150" s="73">
        <f ca="1">IF(Z$2=0,0,Z$22*EXP(Z$23/($B150+273)/RGas)*(OFFSET('Composition%'!$B120,0,Z$13)*OFFSET('Composition%'!$B120,0,Z$14)))-IF(Z$2=2,0,OFFSET('Composition%'!$B120,0,Z$17)*OFFSET('Composition%'!$B120,0,Z$18)*(Z$24*EXP(-Z$25/($B150+273)/RGas)))</f>
        <v>0</v>
      </c>
      <c r="AA150" s="73">
        <f ca="1">IF(AA$2=0,0,AA$22*EXP(AA$23/($B150+273)/RGas)*(OFFSET('Composition%'!$B120,0,AA$13)*OFFSET('Composition%'!$B120,0,AA$14)))-IF(AA$2=2,0,OFFSET('Composition%'!$B120,0,AA$17)*OFFSET('Composition%'!$B120,0,AA$18)*(AA$24*EXP(-AA$25/($B150+273)/RGas)))</f>
        <v>0</v>
      </c>
      <c r="AB150" s="73">
        <f ca="1">IF(AB$2=0,0,AB$22*EXP(AB$23/($B150+273)/RGas)*(OFFSET('Composition%'!$B120,0,AB$13)*OFFSET('Composition%'!$B120,0,AB$14)))-IF(AB$2=2,0,OFFSET('Composition%'!$B120,0,AB$17)*OFFSET('Composition%'!$B120,0,AB$18)*(AB$24*EXP(-AB$25/($B150+273)/RGas)))</f>
        <v>0</v>
      </c>
      <c r="AC150" s="73">
        <f ca="1">IF(AC$2=0,0,AC$22*EXP(AC$23/($B150+273)/RGas)*(OFFSET('Composition%'!$B120,0,AC$13)*OFFSET('Composition%'!$B120,0,AC$14)))-IF(AC$2=2,0,OFFSET('Composition%'!$B120,0,AC$17)*OFFSET('Composition%'!$B120,0,AC$18)*(AC$24*EXP(-AC$25/($B150+273)/RGas)))</f>
        <v>0</v>
      </c>
      <c r="AD150" s="73">
        <f ca="1">IF(AD$2=0,0,AD$22*EXP(AD$23/($B150+273)/RGas)*(OFFSET('Composition%'!$B120,0,AD$13)*OFFSET('Composition%'!$B120,0,AD$14)))-IF(AD$2=2,0,OFFSET('Composition%'!$B120,0,AD$17)*OFFSET('Composition%'!$B120,0,AD$18)*(AD$24*EXP(-AD$25/($B150+273)/RGas)))</f>
        <v>0</v>
      </c>
      <c r="AE150" s="73">
        <f ca="1">IF(AE$2=0,0,AE$22*EXP(AE$23/($B150+273)/RGas)*(OFFSET('Composition%'!$B120,0,AE$13)*OFFSET('Composition%'!$B120,0,AE$14)))-IF(AE$2=2,0,OFFSET('Composition%'!$B120,0,AE$17)*OFFSET('Composition%'!$B120,0,AE$18)*(AE$24*EXP(-AE$25/($B150+273)/RGas)))</f>
        <v>0</v>
      </c>
      <c r="AF150" s="73"/>
      <c r="AG150" s="73">
        <f ca="1">IF(AG$2=0,0,AG$22*EXP(AG$23/($B150+273)/RGas)*(OFFSET('Composition%'!$B120,0,AG$13)*OFFSET('Composition%'!$B120,0,AG$14)))-IF(AG$2=2,0,OFFSET('Composition%'!$B120,0,AG$17)*OFFSET('Composition%'!$B120,0,AG$18)*(AG$24*EXP(-AG$25/($B150+273)/RGas)))</f>
        <v>0</v>
      </c>
      <c r="AH150" s="73">
        <f ca="1">IF(AH$2=0,0,AH$22*EXP(AH$23/($B150+273)/RGas)*(OFFSET('Composition%'!$B120,0,AH$13)*OFFSET('Composition%'!$B120,0,AH$14)))-IF(AH$2=2,0,OFFSET('Composition%'!$B120,0,AH$17)*OFFSET('Composition%'!$B120,0,AH$18)*(AH$24*EXP(-AH$25/($B150+273)/RGas)))</f>
        <v>0</v>
      </c>
      <c r="AI150" s="73">
        <f ca="1">IF(AI$2=0,0,AI$22*EXP(AI$23/($B150+273)/RGas)*(OFFSET('Composition%'!$B120,0,AI$13)*OFFSET('Composition%'!$B120,0,AI$14)))-IF(AI$2=2,0,OFFSET('Composition%'!$B120,0,AI$17)*OFFSET('Composition%'!$B120,0,AI$18)*(AI$24*EXP(-AI$25/($B150+273)/RGas)))</f>
        <v>0</v>
      </c>
      <c r="AJ150" s="73">
        <f ca="1">IF(AJ$2=0,0,AJ$22*EXP(AJ$23/($B150+273)/RGas)*(OFFSET('Composition%'!$B120,0,AJ$13)*OFFSET('Composition%'!$B120,0,AJ$14)))-IF(AJ$2=2,0,OFFSET('Composition%'!$B120,0,AJ$17)*OFFSET('Composition%'!$B120,0,AJ$18)*(AJ$24*EXP(-AJ$25/($B150+273)/RGas)))</f>
        <v>0</v>
      </c>
      <c r="AK150" s="73">
        <f ca="1">IF(AK$2=0,0,AK$22*EXP(AK$23/($B150+273)/RGas)*(OFFSET('Composition%'!$B120,0,AK$13)*OFFSET('Composition%'!$B120,0,AK$14)))-IF(AK$2=2,0,OFFSET('Composition%'!$B120,0,AK$17)*OFFSET('Composition%'!$B120,0,AK$18)*(AK$24*EXP(-AK$25/($B150+273)/RGas)))</f>
        <v>0</v>
      </c>
      <c r="AL150" s="73">
        <f ca="1">IF(AL$2=0,0,AL$22*EXP(AL$23/($B150+273)/RGas)*(OFFSET('Composition%'!$B120,0,AL$13)*OFFSET('Composition%'!$B120,0,AL$14)))-IF(AL$2=2,0,OFFSET('Composition%'!$B120,0,AL$17)*OFFSET('Composition%'!$B120,0,AL$18)*(AL$24*EXP(-AL$25/($B150+273)/RGas)))</f>
        <v>0</v>
      </c>
      <c r="AM150" s="73"/>
      <c r="AN150" s="73">
        <f ca="1">IF(AN$2=0,0,AN$22*EXP(AN$23/($B150+273)/RGas)*(OFFSET('Composition%'!$B120,0,AN$13)*OFFSET('Composition%'!$B120,0,AN$14)))-IF(AN$2=2,0,OFFSET('Composition%'!$B120,0,AN$17)*OFFSET('Composition%'!$B120,0,AN$18)*(AN$24*EXP(-AN$25/($B150+273)/RGas)))</f>
        <v>0</v>
      </c>
      <c r="AO150" s="73">
        <f ca="1">IF(AO$2=0,0,AO$22*EXP(AO$23/($B150+273)/RGas)*(OFFSET('Composition%'!$B120,0,AO$13)*OFFSET('Composition%'!$B120,0,AO$14)))-IF(AO$2=2,0,OFFSET('Composition%'!$B120,0,AO$17)*OFFSET('Composition%'!$B120,0,AO$18)*(AO$24*EXP(-AO$25/($B150+273)/RGas)))</f>
        <v>0</v>
      </c>
      <c r="AP150" s="73">
        <f ca="1">IF(AP$2=0,0,AP$22*EXP(AP$23/($B150+273)/RGas)*(OFFSET('Composition%'!$B120,0,AP$13)*OFFSET('Composition%'!$B120,0,AP$14)))-IF(AP$2=2,0,OFFSET('Composition%'!$B120,0,AP$17)*OFFSET('Composition%'!$B120,0,AP$18)*(AP$24*EXP(-AP$25/($B150+273)/RGas)))</f>
        <v>2.705159771198246E-12</v>
      </c>
      <c r="AQ150" s="73">
        <f ca="1">IF(AQ$2=0,0,AQ$22*EXP(AQ$23/($B150+273)/RGas)*(OFFSET('Composition%'!$B120,0,AQ$13)*OFFSET('Composition%'!$B120,0,AQ$14)))-IF(AQ$2=2,0,OFFSET('Composition%'!$B120,0,AQ$17)*OFFSET('Composition%'!$B120,0,AQ$18)*(AQ$24*EXP(-AQ$25/($B150+273)/RGas)))</f>
        <v>0</v>
      </c>
      <c r="AR150" s="73">
        <f ca="1">IF(AR$2=0,0,AR$22*EXP(AR$23/($B150+273)/RGas)*(OFFSET('Composition%'!$B120,0,AR$13)*OFFSET('Composition%'!$B120,0,AR$14)))-IF(AR$2=2,0,OFFSET('Composition%'!$B120,0,AR$17)*OFFSET('Composition%'!$B120,0,AR$18)*(AR$24*EXP(-AR$25/($B150+273)/RGas)))</f>
        <v>0</v>
      </c>
      <c r="AS150" s="73"/>
    </row>
    <row r="151" spans="1:45">
      <c r="A151" s="3">
        <f t="shared" si="25"/>
        <v>5.9499999999999869</v>
      </c>
      <c r="B151" s="60">
        <f ca="1">'Composition%'!B121</f>
        <v>414.76460037821397</v>
      </c>
      <c r="C151">
        <f t="shared" si="26"/>
        <v>30</v>
      </c>
      <c r="D151" s="4" t="e">
        <f ca="1">('Composition%'!BV121*ReactionRateK1!C151)^3</f>
        <v>#DIV/0!</v>
      </c>
      <c r="E151" s="4"/>
      <c r="F151" s="73">
        <f ca="1">IF(F$2=0,0,F$22*EXP(F$23/($B151+273)/RGas)*(OFFSET('Composition%'!$B121,0,F$13)*OFFSET('Composition%'!$B121,0,F$14)))-IF(F$2=2,0,OFFSET('Composition%'!$B121,0,F$17)*OFFSET('Composition%'!$B121,0,F$18)*(F$24*EXP(-F$25/($B151+273)/RGas)))</f>
        <v>1.2007175488590884E-3</v>
      </c>
      <c r="G151" s="73">
        <f ca="1">IF(G$2=0,0,G$22*EXP(G$23/($B151+273)/RGas)*(OFFSET('Composition%'!$B121,0,G$13)*OFFSET('Composition%'!$B121,0,G$14)))-IF(G$2=2,0,OFFSET('Composition%'!$B121,0,G$17)*OFFSET('Composition%'!$B121,0,G$18)*(G$24*EXP(-G$25/($B151+273)/RGas)))</f>
        <v>4.9015390256758578E-4</v>
      </c>
      <c r="H151" s="73">
        <f ca="1">IF(H$2=0,0,H$22*EXP(H$23/($B151+273)/RGas)*(OFFSET('Composition%'!$B121,0,H$13)*OFFSET('Composition%'!$B121,0,H$14)))-IF(H$2=2,0,OFFSET('Composition%'!$B121,0,H$17)*OFFSET('Composition%'!$B121,0,H$18)*(H$24*EXP(-H$25/($B151+273)/RGas)))</f>
        <v>-1.7151597166389357E-6</v>
      </c>
      <c r="I151" s="73">
        <f ca="1">IF(I$2=0,0,I$22*EXP(I$23/($B151+273)/RGas)*(OFFSET('Composition%'!$B121,0,I$13)*OFFSET('Composition%'!$B121,0,I$14)))-IF(I$2=2,0,OFFSET('Composition%'!$B121,0,I$17)*OFFSET('Composition%'!$B121,0,I$18)*(I$24*EXP(-I$25/($B151+273)/RGas)))</f>
        <v>3.1558986303719874E-7</v>
      </c>
      <c r="J151" s="73"/>
      <c r="K151" s="73">
        <f ca="1">IF(K$2=0,0,K$22*EXP(K$23/($B151+273)/RGas)*(OFFSET('Composition%'!$B121,0,K$13)*OFFSET('Composition%'!$B121,0,K$14)))-IF(K$2=2,0,OFFSET('Composition%'!$B121,0,K$17)*OFFSET('Composition%'!$B121,0,K$18)*(K$24*EXP(-K$25/($B151+273)/RGas)))</f>
        <v>3.0527554473261768E-3</v>
      </c>
      <c r="L151" s="73">
        <f ca="1">IF(L$2=0,0,L$22*EXP(L$23/($B151+273)/RGas)*(OFFSET('Composition%'!$B121,0,L$13)*OFFSET('Composition%'!$B121,0,L$14)))-IF(L$2=2,0,OFFSET('Composition%'!$B121,0,L$17)*OFFSET('Composition%'!$B121,0,L$18)*(L$24*EXP(-L$25/($B151+273)/RGas)))</f>
        <v>-1.0426475771667309E-3</v>
      </c>
      <c r="M151" s="73">
        <f ca="1">IF(M$2=0,0,M$22*EXP(M$23/($B151+273)/RGas)*(OFFSET('Composition%'!$B121,0,M$13)*OFFSET('Composition%'!$B121,0,M$14)))-IF(M$2=2,0,OFFSET('Composition%'!$B121,0,M$17)*OFFSET('Composition%'!$B121,0,M$18)*(M$24*EXP(-M$25/($B151+273)/RGas)))</f>
        <v>0</v>
      </c>
      <c r="N151" s="179"/>
      <c r="O151" s="73">
        <f ca="1">IF(O$2=0,0,O$22*EXP(O$23/($B151+273)/RGas)*(OFFSET('Composition%'!$B121,0,O$13)*OFFSET('Composition%'!$B121,0,O$14)))-IF(O$2=2,0,OFFSET('Composition%'!$B121,0,O$17)*OFFSET('Composition%'!$B121,0,O$18)*(O$24*EXP(-O$25/($B151+273)/RGas)))</f>
        <v>0</v>
      </c>
      <c r="P151" s="73">
        <f ca="1">IF(P$2=0,0,P$22*EXP(P$23/($B151+273)/RGas)*(OFFSET('Composition%'!$B121,0,P$13)*OFFSET('Composition%'!$B121,0,P$14)))-IF(P$2=2,0,OFFSET('Composition%'!$B121,0,P$17)*OFFSET('Composition%'!$B121,0,P$18)*(P$24*EXP(-P$25/($B151+273)/RGas)))</f>
        <v>6.8776528384814602E-3</v>
      </c>
      <c r="Q151" s="73">
        <f ca="1">IF(Q$2=0,0,Q$22*EXP(Q$23/($B151+273)/RGas)*(OFFSET('Composition%'!$B121,0,Q$13)*OFFSET('Composition%'!$B121,0,Q$14)))-IF(Q$2=2,0,OFFSET('Composition%'!$B121,0,Q$17)*OFFSET('Composition%'!$B121,0,Q$18)*(Q$24*EXP(-Q$25/($B151+273)/RGas)))</f>
        <v>1.1462492891032817E-4</v>
      </c>
      <c r="R151" s="73">
        <f ca="1">IF(R$2=0,0,R$22*EXP(R$23/($B151+273)/RGas)*(OFFSET('Composition%'!$B121,0,R$13)*OFFSET('Composition%'!$B121,0,R$14)))-IF(R$2=2,0,OFFSET('Composition%'!$B121,0,R$17)*OFFSET('Composition%'!$B121,0,R$18)*(R$24*EXP(-R$25/($B151+273)/RGas)))</f>
        <v>4.9627630076732512E-5</v>
      </c>
      <c r="S151" s="73"/>
      <c r="T151" s="73">
        <f ca="1">IF(T$2=0,0,T$22*EXP(T$23/($B151+273)/RGas)*(OFFSET('Composition%'!$B121,0,T$13)*OFFSET('Composition%'!$B121,0,T$14)))-IF(T$2=2,0,OFFSET('Composition%'!$B121,0,T$17)*OFFSET('Composition%'!$B121,0,T$18)*(T$24*EXP(-T$25/($B151+273)/RGas)))</f>
        <v>8.7956598308447897E-6</v>
      </c>
      <c r="U151" s="73">
        <f ca="1">IF(U$2=0,0,U$22*EXP(U$23/($B151+273)/RGas)*(OFFSET('Composition%'!$B121,0,U$13)*OFFSET('Composition%'!$B121,0,U$14)))-IF(U$2=2,0,OFFSET('Composition%'!$B121,0,U$17)*OFFSET('Composition%'!$B121,0,U$18)*(U$24*EXP(-U$25/($B151+273)/RGas)))</f>
        <v>1.4831285483406418E-8</v>
      </c>
      <c r="V151" s="73">
        <f ca="1">IF(V$2=0,0,V$22*EXP(V$23/($B151+273)/RGas)*(OFFSET('Composition%'!$B121,0,V$13)*OFFSET('Composition%'!$B121,0,V$14)))-IF(V$2=2,0,OFFSET('Composition%'!$B121,0,V$17)*OFFSET('Composition%'!$B121,0,V$18)*(V$24*EXP(-V$25/($B151+273)/RGas)))</f>
        <v>0</v>
      </c>
      <c r="W151" s="73">
        <f ca="1">IF(W$2=0,0,W$22*EXP(W$23/($B151+273)/RGas)*(OFFSET('Composition%'!$B121,0,W$13)*OFFSET('Composition%'!$B121,0,W$14)))-IF(W$2=2,0,OFFSET('Composition%'!$B121,0,W$17)*OFFSET('Composition%'!$B121,0,W$18)*(W$24*EXP(-W$25/($B151+273)/RGas)))</f>
        <v>0</v>
      </c>
      <c r="X151" s="73">
        <f ca="1">IF(X$2=0,0,X$22*EXP(X$23/($B151+273)/RGas)*(OFFSET('Composition%'!$B121,0,X$13)*OFFSET('Composition%'!$B121,0,X$14)))-IF(X$2=2,0,OFFSET('Composition%'!$B121,0,X$17)*OFFSET('Composition%'!$B121,0,X$18)*(X$24*EXP(-X$25/($B151+273)/RGas)))</f>
        <v>2.4906201671370125E-8</v>
      </c>
      <c r="Y151" s="73">
        <f ca="1">IF(Y$2=0,0,Y$22*EXP(Y$23/($B151+273)/RGas)*(OFFSET('Composition%'!$B121,0,Y$13)*OFFSET('Composition%'!$B121,0,Y$14)))-IF(Y$2=2,0,OFFSET('Composition%'!$B121,0,Y$17)*OFFSET('Composition%'!$B121,0,Y$18)*(Y$24*EXP(-Y$25/($B151+273)/RGas)))</f>
        <v>1.2327097511178096E-9</v>
      </c>
      <c r="Z151" s="73">
        <f ca="1">IF(Z$2=0,0,Z$22*EXP(Z$23/($B151+273)/RGas)*(OFFSET('Composition%'!$B121,0,Z$13)*OFFSET('Composition%'!$B121,0,Z$14)))-IF(Z$2=2,0,OFFSET('Composition%'!$B121,0,Z$17)*OFFSET('Composition%'!$B121,0,Z$18)*(Z$24*EXP(-Z$25/($B151+273)/RGas)))</f>
        <v>0</v>
      </c>
      <c r="AA151" s="73">
        <f ca="1">IF(AA$2=0,0,AA$22*EXP(AA$23/($B151+273)/RGas)*(OFFSET('Composition%'!$B121,0,AA$13)*OFFSET('Composition%'!$B121,0,AA$14)))-IF(AA$2=2,0,OFFSET('Composition%'!$B121,0,AA$17)*OFFSET('Composition%'!$B121,0,AA$18)*(AA$24*EXP(-AA$25/($B151+273)/RGas)))</f>
        <v>0</v>
      </c>
      <c r="AB151" s="73">
        <f ca="1">IF(AB$2=0,0,AB$22*EXP(AB$23/($B151+273)/RGas)*(OFFSET('Composition%'!$B121,0,AB$13)*OFFSET('Composition%'!$B121,0,AB$14)))-IF(AB$2=2,0,OFFSET('Composition%'!$B121,0,AB$17)*OFFSET('Composition%'!$B121,0,AB$18)*(AB$24*EXP(-AB$25/($B151+273)/RGas)))</f>
        <v>0</v>
      </c>
      <c r="AC151" s="73">
        <f ca="1">IF(AC$2=0,0,AC$22*EXP(AC$23/($B151+273)/RGas)*(OFFSET('Composition%'!$B121,0,AC$13)*OFFSET('Composition%'!$B121,0,AC$14)))-IF(AC$2=2,0,OFFSET('Composition%'!$B121,0,AC$17)*OFFSET('Composition%'!$B121,0,AC$18)*(AC$24*EXP(-AC$25/($B151+273)/RGas)))</f>
        <v>0</v>
      </c>
      <c r="AD151" s="73">
        <f ca="1">IF(AD$2=0,0,AD$22*EXP(AD$23/($B151+273)/RGas)*(OFFSET('Composition%'!$B121,0,AD$13)*OFFSET('Composition%'!$B121,0,AD$14)))-IF(AD$2=2,0,OFFSET('Composition%'!$B121,0,AD$17)*OFFSET('Composition%'!$B121,0,AD$18)*(AD$24*EXP(-AD$25/($B151+273)/RGas)))</f>
        <v>0</v>
      </c>
      <c r="AE151" s="73">
        <f ca="1">IF(AE$2=0,0,AE$22*EXP(AE$23/($B151+273)/RGas)*(OFFSET('Composition%'!$B121,0,AE$13)*OFFSET('Composition%'!$B121,0,AE$14)))-IF(AE$2=2,0,OFFSET('Composition%'!$B121,0,AE$17)*OFFSET('Composition%'!$B121,0,AE$18)*(AE$24*EXP(-AE$25/($B151+273)/RGas)))</f>
        <v>0</v>
      </c>
      <c r="AF151" s="73"/>
      <c r="AG151" s="73">
        <f ca="1">IF(AG$2=0,0,AG$22*EXP(AG$23/($B151+273)/RGas)*(OFFSET('Composition%'!$B121,0,AG$13)*OFFSET('Composition%'!$B121,0,AG$14)))-IF(AG$2=2,0,OFFSET('Composition%'!$B121,0,AG$17)*OFFSET('Composition%'!$B121,0,AG$18)*(AG$24*EXP(-AG$25/($B151+273)/RGas)))</f>
        <v>0</v>
      </c>
      <c r="AH151" s="73">
        <f ca="1">IF(AH$2=0,0,AH$22*EXP(AH$23/($B151+273)/RGas)*(OFFSET('Composition%'!$B121,0,AH$13)*OFFSET('Composition%'!$B121,0,AH$14)))-IF(AH$2=2,0,OFFSET('Composition%'!$B121,0,AH$17)*OFFSET('Composition%'!$B121,0,AH$18)*(AH$24*EXP(-AH$25/($B151+273)/RGas)))</f>
        <v>0</v>
      </c>
      <c r="AI151" s="73">
        <f ca="1">IF(AI$2=0,0,AI$22*EXP(AI$23/($B151+273)/RGas)*(OFFSET('Composition%'!$B121,0,AI$13)*OFFSET('Composition%'!$B121,0,AI$14)))-IF(AI$2=2,0,OFFSET('Composition%'!$B121,0,AI$17)*OFFSET('Composition%'!$B121,0,AI$18)*(AI$24*EXP(-AI$25/($B151+273)/RGas)))</f>
        <v>0</v>
      </c>
      <c r="AJ151" s="73">
        <f ca="1">IF(AJ$2=0,0,AJ$22*EXP(AJ$23/($B151+273)/RGas)*(OFFSET('Composition%'!$B121,0,AJ$13)*OFFSET('Composition%'!$B121,0,AJ$14)))-IF(AJ$2=2,0,OFFSET('Composition%'!$B121,0,AJ$17)*OFFSET('Composition%'!$B121,0,AJ$18)*(AJ$24*EXP(-AJ$25/($B151+273)/RGas)))</f>
        <v>0</v>
      </c>
      <c r="AK151" s="73">
        <f ca="1">IF(AK$2=0,0,AK$22*EXP(AK$23/($B151+273)/RGas)*(OFFSET('Composition%'!$B121,0,AK$13)*OFFSET('Composition%'!$B121,0,AK$14)))-IF(AK$2=2,0,OFFSET('Composition%'!$B121,0,AK$17)*OFFSET('Composition%'!$B121,0,AK$18)*(AK$24*EXP(-AK$25/($B151+273)/RGas)))</f>
        <v>0</v>
      </c>
      <c r="AL151" s="73">
        <f ca="1">IF(AL$2=0,0,AL$22*EXP(AL$23/($B151+273)/RGas)*(OFFSET('Composition%'!$B121,0,AL$13)*OFFSET('Composition%'!$B121,0,AL$14)))-IF(AL$2=2,0,OFFSET('Composition%'!$B121,0,AL$17)*OFFSET('Composition%'!$B121,0,AL$18)*(AL$24*EXP(-AL$25/($B151+273)/RGas)))</f>
        <v>0</v>
      </c>
      <c r="AM151" s="73"/>
      <c r="AN151" s="73">
        <f ca="1">IF(AN$2=0,0,AN$22*EXP(AN$23/($B151+273)/RGas)*(OFFSET('Composition%'!$B121,0,AN$13)*OFFSET('Composition%'!$B121,0,AN$14)))-IF(AN$2=2,0,OFFSET('Composition%'!$B121,0,AN$17)*OFFSET('Composition%'!$B121,0,AN$18)*(AN$24*EXP(-AN$25/($B151+273)/RGas)))</f>
        <v>0</v>
      </c>
      <c r="AO151" s="73">
        <f ca="1">IF(AO$2=0,0,AO$22*EXP(AO$23/($B151+273)/RGas)*(OFFSET('Composition%'!$B121,0,AO$13)*OFFSET('Composition%'!$B121,0,AO$14)))-IF(AO$2=2,0,OFFSET('Composition%'!$B121,0,AO$17)*OFFSET('Composition%'!$B121,0,AO$18)*(AO$24*EXP(-AO$25/($B151+273)/RGas)))</f>
        <v>0</v>
      </c>
      <c r="AP151" s="73">
        <f ca="1">IF(AP$2=0,0,AP$22*EXP(AP$23/($B151+273)/RGas)*(OFFSET('Composition%'!$B121,0,AP$13)*OFFSET('Composition%'!$B121,0,AP$14)))-IF(AP$2=2,0,OFFSET('Composition%'!$B121,0,AP$17)*OFFSET('Composition%'!$B121,0,AP$18)*(AP$24*EXP(-AP$25/($B151+273)/RGas)))</f>
        <v>2.7051603450862369E-12</v>
      </c>
      <c r="AQ151" s="73">
        <f ca="1">IF(AQ$2=0,0,AQ$22*EXP(AQ$23/($B151+273)/RGas)*(OFFSET('Composition%'!$B121,0,AQ$13)*OFFSET('Composition%'!$B121,0,AQ$14)))-IF(AQ$2=2,0,OFFSET('Composition%'!$B121,0,AQ$17)*OFFSET('Composition%'!$B121,0,AQ$18)*(AQ$24*EXP(-AQ$25/($B151+273)/RGas)))</f>
        <v>0</v>
      </c>
      <c r="AR151" s="73">
        <f ca="1">IF(AR$2=0,0,AR$22*EXP(AR$23/($B151+273)/RGas)*(OFFSET('Composition%'!$B121,0,AR$13)*OFFSET('Composition%'!$B121,0,AR$14)))-IF(AR$2=2,0,OFFSET('Composition%'!$B121,0,AR$17)*OFFSET('Composition%'!$B121,0,AR$18)*(AR$24*EXP(-AR$25/($B151+273)/RGas)))</f>
        <v>0</v>
      </c>
      <c r="AS151" s="73"/>
    </row>
    <row r="152" spans="1:45">
      <c r="A152" s="3">
        <f t="shared" si="25"/>
        <v>5.9999999999999867</v>
      </c>
      <c r="B152" s="60">
        <f ca="1">'Composition%'!B122</f>
        <v>414.77143573591366</v>
      </c>
      <c r="C152">
        <f t="shared" si="26"/>
        <v>30</v>
      </c>
      <c r="D152" s="4" t="e">
        <f ca="1">('Composition%'!BV122*ReactionRateK1!C152)^3</f>
        <v>#DIV/0!</v>
      </c>
      <c r="E152" s="4"/>
      <c r="F152" s="73">
        <f ca="1">IF(F$2=0,0,F$22*EXP(F$23/($B152+273)/RGas)*(OFFSET('Composition%'!$B122,0,F$13)*OFFSET('Composition%'!$B122,0,F$14)))-IF(F$2=2,0,OFFSET('Composition%'!$B122,0,F$17)*OFFSET('Composition%'!$B122,0,F$18)*(F$24*EXP(-F$25/($B152+273)/RGas)))</f>
        <v>1.1858249297173956E-3</v>
      </c>
      <c r="G152" s="73">
        <f ca="1">IF(G$2=0,0,G$22*EXP(G$23/($B152+273)/RGas)*(OFFSET('Composition%'!$B122,0,G$13)*OFFSET('Composition%'!$B122,0,G$14)))-IF(G$2=2,0,OFFSET('Composition%'!$B122,0,G$17)*OFFSET('Composition%'!$B122,0,G$18)*(G$24*EXP(-G$25/($B152+273)/RGas)))</f>
        <v>4.8422186911049056E-4</v>
      </c>
      <c r="H152" s="73">
        <f ca="1">IF(H$2=0,0,H$22*EXP(H$23/($B152+273)/RGas)*(OFFSET('Composition%'!$B122,0,H$13)*OFFSET('Composition%'!$B122,0,H$14)))-IF(H$2=2,0,OFFSET('Composition%'!$B122,0,H$17)*OFFSET('Composition%'!$B122,0,H$18)*(H$24*EXP(-H$25/($B152+273)/RGas)))</f>
        <v>-1.6984766727594201E-6</v>
      </c>
      <c r="I152" s="73">
        <f ca="1">IF(I$2=0,0,I$22*EXP(I$23/($B152+273)/RGas)*(OFFSET('Composition%'!$B122,0,I$13)*OFFSET('Composition%'!$B122,0,I$14)))-IF(I$2=2,0,OFFSET('Composition%'!$B122,0,I$17)*OFFSET('Composition%'!$B122,0,I$18)*(I$24*EXP(-I$25/($B152+273)/RGas)))</f>
        <v>2.9755490220294084E-7</v>
      </c>
      <c r="J152" s="73"/>
      <c r="K152" s="73">
        <f ca="1">IF(K$2=0,0,K$22*EXP(K$23/($B152+273)/RGas)*(OFFSET('Composition%'!$B122,0,K$13)*OFFSET('Composition%'!$B122,0,K$14)))-IF(K$2=2,0,OFFSET('Composition%'!$B122,0,K$17)*OFFSET('Composition%'!$B122,0,K$18)*(K$24*EXP(-K$25/($B152+273)/RGas)))</f>
        <v>2.9610447817476609E-3</v>
      </c>
      <c r="L152" s="73">
        <f ca="1">IF(L$2=0,0,L$22*EXP(L$23/($B152+273)/RGas)*(OFFSET('Composition%'!$B122,0,L$13)*OFFSET('Composition%'!$B122,0,L$14)))-IF(L$2=2,0,OFFSET('Composition%'!$B122,0,L$17)*OFFSET('Composition%'!$B122,0,L$18)*(L$24*EXP(-L$25/($B152+273)/RGas)))</f>
        <v>-1.0312721620858154E-3</v>
      </c>
      <c r="M152" s="73">
        <f ca="1">IF(M$2=0,0,M$22*EXP(M$23/($B152+273)/RGas)*(OFFSET('Composition%'!$B122,0,M$13)*OFFSET('Composition%'!$B122,0,M$14)))-IF(M$2=2,0,OFFSET('Composition%'!$B122,0,M$17)*OFFSET('Composition%'!$B122,0,M$18)*(M$24*EXP(-M$25/($B152+273)/RGas)))</f>
        <v>0</v>
      </c>
      <c r="N152" s="179"/>
      <c r="O152" s="73">
        <f ca="1">IF(O$2=0,0,O$22*EXP(O$23/($B152+273)/RGas)*(OFFSET('Composition%'!$B122,0,O$13)*OFFSET('Composition%'!$B122,0,O$14)))-IF(O$2=2,0,OFFSET('Composition%'!$B122,0,O$17)*OFFSET('Composition%'!$B122,0,O$18)*(O$24*EXP(-O$25/($B152+273)/RGas)))</f>
        <v>0</v>
      </c>
      <c r="P152" s="73">
        <f ca="1">IF(P$2=0,0,P$22*EXP(P$23/($B152+273)/RGas)*(OFFSET('Composition%'!$B122,0,P$13)*OFFSET('Composition%'!$B122,0,P$14)))-IF(P$2=2,0,OFFSET('Composition%'!$B122,0,P$17)*OFFSET('Composition%'!$B122,0,P$18)*(P$24*EXP(-P$25/($B152+273)/RGas)))</f>
        <v>6.8107314611371228E-3</v>
      </c>
      <c r="Q152" s="73">
        <f ca="1">IF(Q$2=0,0,Q$22*EXP(Q$23/($B152+273)/RGas)*(OFFSET('Composition%'!$B122,0,Q$13)*OFFSET('Composition%'!$B122,0,Q$14)))-IF(Q$2=2,0,OFFSET('Composition%'!$B122,0,Q$17)*OFFSET('Composition%'!$B122,0,Q$18)*(Q$24*EXP(-Q$25/($B152+273)/RGas)))</f>
        <v>1.1497621691382104E-4</v>
      </c>
      <c r="R152" s="73">
        <f ca="1">IF(R$2=0,0,R$22*EXP(R$23/($B152+273)/RGas)*(OFFSET('Composition%'!$B122,0,R$13)*OFFSET('Composition%'!$B122,0,R$14)))-IF(R$2=2,0,OFFSET('Composition%'!$B122,0,R$17)*OFFSET('Composition%'!$B122,0,R$18)*(R$24*EXP(-R$25/($B152+273)/RGas)))</f>
        <v>5.015716928874289E-5</v>
      </c>
      <c r="S152" s="73"/>
      <c r="T152" s="73">
        <f ca="1">IF(T$2=0,0,T$22*EXP(T$23/($B152+273)/RGas)*(OFFSET('Composition%'!$B122,0,T$13)*OFFSET('Composition%'!$B122,0,T$14)))-IF(T$2=2,0,OFFSET('Composition%'!$B122,0,T$17)*OFFSET('Composition%'!$B122,0,T$18)*(T$24*EXP(-T$25/($B152+273)/RGas)))</f>
        <v>8.294328679563835E-6</v>
      </c>
      <c r="U152" s="73">
        <f ca="1">IF(U$2=0,0,U$22*EXP(U$23/($B152+273)/RGas)*(OFFSET('Composition%'!$B122,0,U$13)*OFFSET('Composition%'!$B122,0,U$14)))-IF(U$2=2,0,OFFSET('Composition%'!$B122,0,U$17)*OFFSET('Composition%'!$B122,0,U$18)*(U$24*EXP(-U$25/($B152+273)/RGas)))</f>
        <v>1.3315992126305117E-8</v>
      </c>
      <c r="V152" s="73">
        <f ca="1">IF(V$2=0,0,V$22*EXP(V$23/($B152+273)/RGas)*(OFFSET('Composition%'!$B122,0,V$13)*OFFSET('Composition%'!$B122,0,V$14)))-IF(V$2=2,0,OFFSET('Composition%'!$B122,0,V$17)*OFFSET('Composition%'!$B122,0,V$18)*(V$24*EXP(-V$25/($B152+273)/RGas)))</f>
        <v>0</v>
      </c>
      <c r="W152" s="73">
        <f ca="1">IF(W$2=0,0,W$22*EXP(W$23/($B152+273)/RGas)*(OFFSET('Composition%'!$B122,0,W$13)*OFFSET('Composition%'!$B122,0,W$14)))-IF(W$2=2,0,OFFSET('Composition%'!$B122,0,W$17)*OFFSET('Composition%'!$B122,0,W$18)*(W$24*EXP(-W$25/($B152+273)/RGas)))</f>
        <v>0</v>
      </c>
      <c r="X152" s="73">
        <f ca="1">IF(X$2=0,0,X$22*EXP(X$23/($B152+273)/RGas)*(OFFSET('Composition%'!$B122,0,X$13)*OFFSET('Composition%'!$B122,0,X$14)))-IF(X$2=2,0,OFFSET('Composition%'!$B122,0,X$17)*OFFSET('Composition%'!$B122,0,X$18)*(X$24*EXP(-X$25/($B152+273)/RGas)))</f>
        <v>2.490587105237795E-8</v>
      </c>
      <c r="Y152" s="73">
        <f ca="1">IF(Y$2=0,0,Y$22*EXP(Y$23/($B152+273)/RGas)*(OFFSET('Composition%'!$B122,0,Y$13)*OFFSET('Composition%'!$B122,0,Y$14)))-IF(Y$2=2,0,OFFSET('Composition%'!$B122,0,Y$17)*OFFSET('Composition%'!$B122,0,Y$18)*(Y$24*EXP(-Y$25/($B152+273)/RGas)))</f>
        <v>1.2326933874321328E-9</v>
      </c>
      <c r="Z152" s="73">
        <f ca="1">IF(Z$2=0,0,Z$22*EXP(Z$23/($B152+273)/RGas)*(OFFSET('Composition%'!$B122,0,Z$13)*OFFSET('Composition%'!$B122,0,Z$14)))-IF(Z$2=2,0,OFFSET('Composition%'!$B122,0,Z$17)*OFFSET('Composition%'!$B122,0,Z$18)*(Z$24*EXP(-Z$25/($B152+273)/RGas)))</f>
        <v>0</v>
      </c>
      <c r="AA152" s="73">
        <f ca="1">IF(AA$2=0,0,AA$22*EXP(AA$23/($B152+273)/RGas)*(OFFSET('Composition%'!$B122,0,AA$13)*OFFSET('Composition%'!$B122,0,AA$14)))-IF(AA$2=2,0,OFFSET('Composition%'!$B122,0,AA$17)*OFFSET('Composition%'!$B122,0,AA$18)*(AA$24*EXP(-AA$25/($B152+273)/RGas)))</f>
        <v>0</v>
      </c>
      <c r="AB152" s="73">
        <f ca="1">IF(AB$2=0,0,AB$22*EXP(AB$23/($B152+273)/RGas)*(OFFSET('Composition%'!$B122,0,AB$13)*OFFSET('Composition%'!$B122,0,AB$14)))-IF(AB$2=2,0,OFFSET('Composition%'!$B122,0,AB$17)*OFFSET('Composition%'!$B122,0,AB$18)*(AB$24*EXP(-AB$25/($B152+273)/RGas)))</f>
        <v>0</v>
      </c>
      <c r="AC152" s="73">
        <f ca="1">IF(AC$2=0,0,AC$22*EXP(AC$23/($B152+273)/RGas)*(OFFSET('Composition%'!$B122,0,AC$13)*OFFSET('Composition%'!$B122,0,AC$14)))-IF(AC$2=2,0,OFFSET('Composition%'!$B122,0,AC$17)*OFFSET('Composition%'!$B122,0,AC$18)*(AC$24*EXP(-AC$25/($B152+273)/RGas)))</f>
        <v>0</v>
      </c>
      <c r="AD152" s="73">
        <f ca="1">IF(AD$2=0,0,AD$22*EXP(AD$23/($B152+273)/RGas)*(OFFSET('Composition%'!$B122,0,AD$13)*OFFSET('Composition%'!$B122,0,AD$14)))-IF(AD$2=2,0,OFFSET('Composition%'!$B122,0,AD$17)*OFFSET('Composition%'!$B122,0,AD$18)*(AD$24*EXP(-AD$25/($B152+273)/RGas)))</f>
        <v>0</v>
      </c>
      <c r="AE152" s="73">
        <f ca="1">IF(AE$2=0,0,AE$22*EXP(AE$23/($B152+273)/RGas)*(OFFSET('Composition%'!$B122,0,AE$13)*OFFSET('Composition%'!$B122,0,AE$14)))-IF(AE$2=2,0,OFFSET('Composition%'!$B122,0,AE$17)*OFFSET('Composition%'!$B122,0,AE$18)*(AE$24*EXP(-AE$25/($B152+273)/RGas)))</f>
        <v>0</v>
      </c>
      <c r="AF152" s="73"/>
      <c r="AG152" s="73">
        <f ca="1">IF(AG$2=0,0,AG$22*EXP(AG$23/($B152+273)/RGas)*(OFFSET('Composition%'!$B122,0,AG$13)*OFFSET('Composition%'!$B122,0,AG$14)))-IF(AG$2=2,0,OFFSET('Composition%'!$B122,0,AG$17)*OFFSET('Composition%'!$B122,0,AG$18)*(AG$24*EXP(-AG$25/($B152+273)/RGas)))</f>
        <v>0</v>
      </c>
      <c r="AH152" s="73">
        <f ca="1">IF(AH$2=0,0,AH$22*EXP(AH$23/($B152+273)/RGas)*(OFFSET('Composition%'!$B122,0,AH$13)*OFFSET('Composition%'!$B122,0,AH$14)))-IF(AH$2=2,0,OFFSET('Composition%'!$B122,0,AH$17)*OFFSET('Composition%'!$B122,0,AH$18)*(AH$24*EXP(-AH$25/($B152+273)/RGas)))</f>
        <v>0</v>
      </c>
      <c r="AI152" s="73">
        <f ca="1">IF(AI$2=0,0,AI$22*EXP(AI$23/($B152+273)/RGas)*(OFFSET('Composition%'!$B122,0,AI$13)*OFFSET('Composition%'!$B122,0,AI$14)))-IF(AI$2=2,0,OFFSET('Composition%'!$B122,0,AI$17)*OFFSET('Composition%'!$B122,0,AI$18)*(AI$24*EXP(-AI$25/($B152+273)/RGas)))</f>
        <v>0</v>
      </c>
      <c r="AJ152" s="73">
        <f ca="1">IF(AJ$2=0,0,AJ$22*EXP(AJ$23/($B152+273)/RGas)*(OFFSET('Composition%'!$B122,0,AJ$13)*OFFSET('Composition%'!$B122,0,AJ$14)))-IF(AJ$2=2,0,OFFSET('Composition%'!$B122,0,AJ$17)*OFFSET('Composition%'!$B122,0,AJ$18)*(AJ$24*EXP(-AJ$25/($B152+273)/RGas)))</f>
        <v>0</v>
      </c>
      <c r="AK152" s="73">
        <f ca="1">IF(AK$2=0,0,AK$22*EXP(AK$23/($B152+273)/RGas)*(OFFSET('Composition%'!$B122,0,AK$13)*OFFSET('Composition%'!$B122,0,AK$14)))-IF(AK$2=2,0,OFFSET('Composition%'!$B122,0,AK$17)*OFFSET('Composition%'!$B122,0,AK$18)*(AK$24*EXP(-AK$25/($B152+273)/RGas)))</f>
        <v>0</v>
      </c>
      <c r="AL152" s="73">
        <f ca="1">IF(AL$2=0,0,AL$22*EXP(AL$23/($B152+273)/RGas)*(OFFSET('Composition%'!$B122,0,AL$13)*OFFSET('Composition%'!$B122,0,AL$14)))-IF(AL$2=2,0,OFFSET('Composition%'!$B122,0,AL$17)*OFFSET('Composition%'!$B122,0,AL$18)*(AL$24*EXP(-AL$25/($B152+273)/RGas)))</f>
        <v>0</v>
      </c>
      <c r="AM152" s="73"/>
      <c r="AN152" s="73">
        <f ca="1">IF(AN$2=0,0,AN$22*EXP(AN$23/($B152+273)/RGas)*(OFFSET('Composition%'!$B122,0,AN$13)*OFFSET('Composition%'!$B122,0,AN$14)))-IF(AN$2=2,0,OFFSET('Composition%'!$B122,0,AN$17)*OFFSET('Composition%'!$B122,0,AN$18)*(AN$24*EXP(-AN$25/($B152+273)/RGas)))</f>
        <v>0</v>
      </c>
      <c r="AO152" s="73">
        <f ca="1">IF(AO$2=0,0,AO$22*EXP(AO$23/($B152+273)/RGas)*(OFFSET('Composition%'!$B122,0,AO$13)*OFFSET('Composition%'!$B122,0,AO$14)))-IF(AO$2=2,0,OFFSET('Composition%'!$B122,0,AO$17)*OFFSET('Composition%'!$B122,0,AO$18)*(AO$24*EXP(-AO$25/($B152+273)/RGas)))</f>
        <v>0</v>
      </c>
      <c r="AP152" s="73">
        <f ca="1">IF(AP$2=0,0,AP$22*EXP(AP$23/($B152+273)/RGas)*(OFFSET('Composition%'!$B122,0,AP$13)*OFFSET('Composition%'!$B122,0,AP$14)))-IF(AP$2=2,0,OFFSET('Composition%'!$B122,0,AP$17)*OFFSET('Composition%'!$B122,0,AP$18)*(AP$24*EXP(-AP$25/($B152+273)/RGas)))</f>
        <v>2.7051608484605303E-12</v>
      </c>
      <c r="AQ152" s="73">
        <f ca="1">IF(AQ$2=0,0,AQ$22*EXP(AQ$23/($B152+273)/RGas)*(OFFSET('Composition%'!$B122,0,AQ$13)*OFFSET('Composition%'!$B122,0,AQ$14)))-IF(AQ$2=2,0,OFFSET('Composition%'!$B122,0,AQ$17)*OFFSET('Composition%'!$B122,0,AQ$18)*(AQ$24*EXP(-AQ$25/($B152+273)/RGas)))</f>
        <v>0</v>
      </c>
      <c r="AR152" s="73">
        <f ca="1">IF(AR$2=0,0,AR$22*EXP(AR$23/($B152+273)/RGas)*(OFFSET('Composition%'!$B122,0,AR$13)*OFFSET('Composition%'!$B122,0,AR$14)))-IF(AR$2=2,0,OFFSET('Composition%'!$B122,0,AR$17)*OFFSET('Composition%'!$B122,0,AR$18)*(AR$24*EXP(-AR$25/($B152+273)/RGas)))</f>
        <v>0</v>
      </c>
      <c r="AS152" s="73"/>
    </row>
    <row r="153" spans="1:45">
      <c r="A153" s="3">
        <f t="shared" si="25"/>
        <v>6.0499999999999865</v>
      </c>
      <c r="B153" s="60">
        <f ca="1">'Composition%'!B123</f>
        <v>414.77826859319254</v>
      </c>
      <c r="C153">
        <f t="shared" si="26"/>
        <v>30</v>
      </c>
      <c r="D153" s="4" t="e">
        <f ca="1">('Composition%'!BV123*ReactionRateK1!C153)^3</f>
        <v>#DIV/0!</v>
      </c>
      <c r="E153" s="4"/>
      <c r="F153" s="73">
        <f ca="1">IF(F$2=0,0,F$22*EXP(F$23/($B153+273)/RGas)*(OFFSET('Composition%'!$B123,0,F$13)*OFFSET('Composition%'!$B123,0,F$14)))-IF(F$2=2,0,OFFSET('Composition%'!$B123,0,F$17)*OFFSET('Composition%'!$B123,0,F$18)*(F$24*EXP(-F$25/($B153+273)/RGas)))</f>
        <v>1.1711895905747091E-3</v>
      </c>
      <c r="G153" s="73">
        <f ca="1">IF(G$2=0,0,G$22*EXP(G$23/($B153+273)/RGas)*(OFFSET('Composition%'!$B123,0,G$13)*OFFSET('Composition%'!$B123,0,G$14)))-IF(G$2=2,0,OFFSET('Composition%'!$B123,0,G$17)*OFFSET('Composition%'!$B123,0,G$18)*(G$24*EXP(-G$25/($B153+273)/RGas)))</f>
        <v>4.7838656762787127E-4</v>
      </c>
      <c r="H153" s="73">
        <f ca="1">IF(H$2=0,0,H$22*EXP(H$23/($B153+273)/RGas)*(OFFSET('Composition%'!$B123,0,H$13)*OFFSET('Composition%'!$B123,0,H$14)))-IF(H$2=2,0,OFFSET('Composition%'!$B123,0,H$17)*OFFSET('Composition%'!$B123,0,H$18)*(H$24*EXP(-H$25/($B153+273)/RGas)))</f>
        <v>-1.6819026863174738E-6</v>
      </c>
      <c r="I153" s="73">
        <f ca="1">IF(I$2=0,0,I$22*EXP(I$23/($B153+273)/RGas)*(OFFSET('Composition%'!$B123,0,I$13)*OFFSET('Composition%'!$B123,0,I$14)))-IF(I$2=2,0,OFFSET('Composition%'!$B123,0,I$17)*OFFSET('Composition%'!$B123,0,I$18)*(I$24*EXP(-I$25/($B153+273)/RGas)))</f>
        <v>2.8074145343190013E-7</v>
      </c>
      <c r="J153" s="73"/>
      <c r="K153" s="73">
        <f ca="1">IF(K$2=0,0,K$22*EXP(K$23/($B153+273)/RGas)*(OFFSET('Composition%'!$B123,0,K$13)*OFFSET('Composition%'!$B123,0,K$14)))-IF(K$2=2,0,OFFSET('Composition%'!$B123,0,K$17)*OFFSET('Composition%'!$B123,0,K$18)*(K$24*EXP(-K$25/($B153+273)/RGas)))</f>
        <v>2.8712488167529811E-3</v>
      </c>
      <c r="L153" s="73">
        <f ca="1">IF(L$2=0,0,L$22*EXP(L$23/($B153+273)/RGas)*(OFFSET('Composition%'!$B123,0,L$13)*OFFSET('Composition%'!$B123,0,L$14)))-IF(L$2=2,0,OFFSET('Composition%'!$B123,0,L$17)*OFFSET('Composition%'!$B123,0,L$18)*(L$24*EXP(-L$25/($B153+273)/RGas)))</f>
        <v>-1.0201522701144806E-3</v>
      </c>
      <c r="M153" s="73">
        <f ca="1">IF(M$2=0,0,M$22*EXP(M$23/($B153+273)/RGas)*(OFFSET('Composition%'!$B123,0,M$13)*OFFSET('Composition%'!$B123,0,M$14)))-IF(M$2=2,0,OFFSET('Composition%'!$B123,0,M$17)*OFFSET('Composition%'!$B123,0,M$18)*(M$24*EXP(-M$25/($B153+273)/RGas)))</f>
        <v>0</v>
      </c>
      <c r="N153" s="179"/>
      <c r="O153" s="73">
        <f ca="1">IF(O$2=0,0,O$22*EXP(O$23/($B153+273)/RGas)*(OFFSET('Composition%'!$B123,0,O$13)*OFFSET('Composition%'!$B123,0,O$14)))-IF(O$2=2,0,OFFSET('Composition%'!$B123,0,O$17)*OFFSET('Composition%'!$B123,0,O$18)*(O$24*EXP(-O$25/($B153+273)/RGas)))</f>
        <v>0</v>
      </c>
      <c r="P153" s="73">
        <f ca="1">IF(P$2=0,0,P$22*EXP(P$23/($B153+273)/RGas)*(OFFSET('Composition%'!$B123,0,P$13)*OFFSET('Composition%'!$B123,0,P$14)))-IF(P$2=2,0,OFFSET('Composition%'!$B123,0,P$17)*OFFSET('Composition%'!$B123,0,P$18)*(P$24*EXP(-P$25/($B153+273)/RGas)))</f>
        <v>6.7442493262857527E-3</v>
      </c>
      <c r="Q153" s="73">
        <f ca="1">IF(Q$2=0,0,Q$22*EXP(Q$23/($B153+273)/RGas)*(OFFSET('Composition%'!$B123,0,Q$13)*OFFSET('Composition%'!$B123,0,Q$14)))-IF(Q$2=2,0,OFFSET('Composition%'!$B123,0,Q$17)*OFFSET('Composition%'!$B123,0,Q$18)*(Q$24*EXP(-Q$25/($B153+273)/RGas)))</f>
        <v>1.1531614457484133E-4</v>
      </c>
      <c r="R153" s="73">
        <f ca="1">IF(R$2=0,0,R$22*EXP(R$23/($B153+273)/RGas)*(OFFSET('Composition%'!$B123,0,R$13)*OFFSET('Composition%'!$B123,0,R$14)))-IF(R$2=2,0,OFFSET('Composition%'!$B123,0,R$17)*OFFSET('Composition%'!$B123,0,R$18)*(R$24*EXP(-R$25/($B153+273)/RGas)))</f>
        <v>5.0682979559948231E-5</v>
      </c>
      <c r="S153" s="73"/>
      <c r="T153" s="73">
        <f ca="1">IF(T$2=0,0,T$22*EXP(T$23/($B153+273)/RGas)*(OFFSET('Composition%'!$B123,0,T$13)*OFFSET('Composition%'!$B123,0,T$14)))-IF(T$2=2,0,OFFSET('Composition%'!$B123,0,T$17)*OFFSET('Composition%'!$B123,0,T$18)*(T$24*EXP(-T$25/($B153+273)/RGas)))</f>
        <v>7.8271578823161903E-6</v>
      </c>
      <c r="U153" s="73">
        <f ca="1">IF(U$2=0,0,U$22*EXP(U$23/($B153+273)/RGas)*(OFFSET('Composition%'!$B123,0,U$13)*OFFSET('Composition%'!$B123,0,U$14)))-IF(U$2=2,0,OFFSET('Composition%'!$B123,0,U$17)*OFFSET('Composition%'!$B123,0,U$18)*(U$24*EXP(-U$25/($B153+273)/RGas)))</f>
        <v>1.1955545281248453E-8</v>
      </c>
      <c r="V153" s="73">
        <f ca="1">IF(V$2=0,0,V$22*EXP(V$23/($B153+273)/RGas)*(OFFSET('Composition%'!$B123,0,V$13)*OFFSET('Composition%'!$B123,0,V$14)))-IF(V$2=2,0,OFFSET('Composition%'!$B123,0,V$17)*OFFSET('Composition%'!$B123,0,V$18)*(V$24*EXP(-V$25/($B153+273)/RGas)))</f>
        <v>0</v>
      </c>
      <c r="W153" s="73">
        <f ca="1">IF(W$2=0,0,W$22*EXP(W$23/($B153+273)/RGas)*(OFFSET('Composition%'!$B123,0,W$13)*OFFSET('Composition%'!$B123,0,W$14)))-IF(W$2=2,0,OFFSET('Composition%'!$B123,0,W$17)*OFFSET('Composition%'!$B123,0,W$18)*(W$24*EXP(-W$25/($B153+273)/RGas)))</f>
        <v>0</v>
      </c>
      <c r="X153" s="73">
        <f ca="1">IF(X$2=0,0,X$22*EXP(X$23/($B153+273)/RGas)*(OFFSET('Composition%'!$B123,0,X$13)*OFFSET('Composition%'!$B123,0,X$14)))-IF(X$2=2,0,OFFSET('Composition%'!$B123,0,X$17)*OFFSET('Composition%'!$B123,0,X$18)*(X$24*EXP(-X$25/($B153+273)/RGas)))</f>
        <v>2.4905559456951544E-8</v>
      </c>
      <c r="Y153" s="73">
        <f ca="1">IF(Y$2=0,0,Y$22*EXP(Y$23/($B153+273)/RGas)*(OFFSET('Composition%'!$B123,0,Y$13)*OFFSET('Composition%'!$B123,0,Y$14)))-IF(Y$2=2,0,OFFSET('Composition%'!$B123,0,Y$17)*OFFSET('Composition%'!$B123,0,Y$18)*(Y$24*EXP(-Y$25/($B153+273)/RGas)))</f>
        <v>1.2326779653005044E-9</v>
      </c>
      <c r="Z153" s="73">
        <f ca="1">IF(Z$2=0,0,Z$22*EXP(Z$23/($B153+273)/RGas)*(OFFSET('Composition%'!$B123,0,Z$13)*OFFSET('Composition%'!$B123,0,Z$14)))-IF(Z$2=2,0,OFFSET('Composition%'!$B123,0,Z$17)*OFFSET('Composition%'!$B123,0,Z$18)*(Z$24*EXP(-Z$25/($B153+273)/RGas)))</f>
        <v>0</v>
      </c>
      <c r="AA153" s="73">
        <f ca="1">IF(AA$2=0,0,AA$22*EXP(AA$23/($B153+273)/RGas)*(OFFSET('Composition%'!$B123,0,AA$13)*OFFSET('Composition%'!$B123,0,AA$14)))-IF(AA$2=2,0,OFFSET('Composition%'!$B123,0,AA$17)*OFFSET('Composition%'!$B123,0,AA$18)*(AA$24*EXP(-AA$25/($B153+273)/RGas)))</f>
        <v>0</v>
      </c>
      <c r="AB153" s="73">
        <f ca="1">IF(AB$2=0,0,AB$22*EXP(AB$23/($B153+273)/RGas)*(OFFSET('Composition%'!$B123,0,AB$13)*OFFSET('Composition%'!$B123,0,AB$14)))-IF(AB$2=2,0,OFFSET('Composition%'!$B123,0,AB$17)*OFFSET('Composition%'!$B123,0,AB$18)*(AB$24*EXP(-AB$25/($B153+273)/RGas)))</f>
        <v>0</v>
      </c>
      <c r="AC153" s="73">
        <f ca="1">IF(AC$2=0,0,AC$22*EXP(AC$23/($B153+273)/RGas)*(OFFSET('Composition%'!$B123,0,AC$13)*OFFSET('Composition%'!$B123,0,AC$14)))-IF(AC$2=2,0,OFFSET('Composition%'!$B123,0,AC$17)*OFFSET('Composition%'!$B123,0,AC$18)*(AC$24*EXP(-AC$25/($B153+273)/RGas)))</f>
        <v>0</v>
      </c>
      <c r="AD153" s="73">
        <f ca="1">IF(AD$2=0,0,AD$22*EXP(AD$23/($B153+273)/RGas)*(OFFSET('Composition%'!$B123,0,AD$13)*OFFSET('Composition%'!$B123,0,AD$14)))-IF(AD$2=2,0,OFFSET('Composition%'!$B123,0,AD$17)*OFFSET('Composition%'!$B123,0,AD$18)*(AD$24*EXP(-AD$25/($B153+273)/RGas)))</f>
        <v>0</v>
      </c>
      <c r="AE153" s="73">
        <f ca="1">IF(AE$2=0,0,AE$22*EXP(AE$23/($B153+273)/RGas)*(OFFSET('Composition%'!$B123,0,AE$13)*OFFSET('Composition%'!$B123,0,AE$14)))-IF(AE$2=2,0,OFFSET('Composition%'!$B123,0,AE$17)*OFFSET('Composition%'!$B123,0,AE$18)*(AE$24*EXP(-AE$25/($B153+273)/RGas)))</f>
        <v>0</v>
      </c>
      <c r="AF153" s="73"/>
      <c r="AG153" s="73">
        <f ca="1">IF(AG$2=0,0,AG$22*EXP(AG$23/($B153+273)/RGas)*(OFFSET('Composition%'!$B123,0,AG$13)*OFFSET('Composition%'!$B123,0,AG$14)))-IF(AG$2=2,0,OFFSET('Composition%'!$B123,0,AG$17)*OFFSET('Composition%'!$B123,0,AG$18)*(AG$24*EXP(-AG$25/($B153+273)/RGas)))</f>
        <v>0</v>
      </c>
      <c r="AH153" s="73">
        <f ca="1">IF(AH$2=0,0,AH$22*EXP(AH$23/($B153+273)/RGas)*(OFFSET('Composition%'!$B123,0,AH$13)*OFFSET('Composition%'!$B123,0,AH$14)))-IF(AH$2=2,0,OFFSET('Composition%'!$B123,0,AH$17)*OFFSET('Composition%'!$B123,0,AH$18)*(AH$24*EXP(-AH$25/($B153+273)/RGas)))</f>
        <v>0</v>
      </c>
      <c r="AI153" s="73">
        <f ca="1">IF(AI$2=0,0,AI$22*EXP(AI$23/($B153+273)/RGas)*(OFFSET('Composition%'!$B123,0,AI$13)*OFFSET('Composition%'!$B123,0,AI$14)))-IF(AI$2=2,0,OFFSET('Composition%'!$B123,0,AI$17)*OFFSET('Composition%'!$B123,0,AI$18)*(AI$24*EXP(-AI$25/($B153+273)/RGas)))</f>
        <v>0</v>
      </c>
      <c r="AJ153" s="73">
        <f ca="1">IF(AJ$2=0,0,AJ$22*EXP(AJ$23/($B153+273)/RGas)*(OFFSET('Composition%'!$B123,0,AJ$13)*OFFSET('Composition%'!$B123,0,AJ$14)))-IF(AJ$2=2,0,OFFSET('Composition%'!$B123,0,AJ$17)*OFFSET('Composition%'!$B123,0,AJ$18)*(AJ$24*EXP(-AJ$25/($B153+273)/RGas)))</f>
        <v>0</v>
      </c>
      <c r="AK153" s="73">
        <f ca="1">IF(AK$2=0,0,AK$22*EXP(AK$23/($B153+273)/RGas)*(OFFSET('Composition%'!$B123,0,AK$13)*OFFSET('Composition%'!$B123,0,AK$14)))-IF(AK$2=2,0,OFFSET('Composition%'!$B123,0,AK$17)*OFFSET('Composition%'!$B123,0,AK$18)*(AK$24*EXP(-AK$25/($B153+273)/RGas)))</f>
        <v>0</v>
      </c>
      <c r="AL153" s="73">
        <f ca="1">IF(AL$2=0,0,AL$22*EXP(AL$23/($B153+273)/RGas)*(OFFSET('Composition%'!$B123,0,AL$13)*OFFSET('Composition%'!$B123,0,AL$14)))-IF(AL$2=2,0,OFFSET('Composition%'!$B123,0,AL$17)*OFFSET('Composition%'!$B123,0,AL$18)*(AL$24*EXP(-AL$25/($B153+273)/RGas)))</f>
        <v>0</v>
      </c>
      <c r="AM153" s="73"/>
      <c r="AN153" s="73">
        <f ca="1">IF(AN$2=0,0,AN$22*EXP(AN$23/($B153+273)/RGas)*(OFFSET('Composition%'!$B123,0,AN$13)*OFFSET('Composition%'!$B123,0,AN$14)))-IF(AN$2=2,0,OFFSET('Composition%'!$B123,0,AN$17)*OFFSET('Composition%'!$B123,0,AN$18)*(AN$24*EXP(-AN$25/($B153+273)/RGas)))</f>
        <v>0</v>
      </c>
      <c r="AO153" s="73">
        <f ca="1">IF(AO$2=0,0,AO$22*EXP(AO$23/($B153+273)/RGas)*(OFFSET('Composition%'!$B123,0,AO$13)*OFFSET('Composition%'!$B123,0,AO$14)))-IF(AO$2=2,0,OFFSET('Composition%'!$B123,0,AO$17)*OFFSET('Composition%'!$B123,0,AO$18)*(AO$24*EXP(-AO$25/($B153+273)/RGas)))</f>
        <v>0</v>
      </c>
      <c r="AP153" s="73">
        <f ca="1">IF(AP$2=0,0,AP$22*EXP(AP$23/($B153+273)/RGas)*(OFFSET('Composition%'!$B123,0,AP$13)*OFFSET('Composition%'!$B123,0,AP$14)))-IF(AP$2=2,0,OFFSET('Composition%'!$B123,0,AP$17)*OFFSET('Composition%'!$B123,0,AP$18)*(AP$24*EXP(-AP$25/($B153+273)/RGas)))</f>
        <v>2.7051612884408385E-12</v>
      </c>
      <c r="AQ153" s="73">
        <f ca="1">IF(AQ$2=0,0,AQ$22*EXP(AQ$23/($B153+273)/RGas)*(OFFSET('Composition%'!$B123,0,AQ$13)*OFFSET('Composition%'!$B123,0,AQ$14)))-IF(AQ$2=2,0,OFFSET('Composition%'!$B123,0,AQ$17)*OFFSET('Composition%'!$B123,0,AQ$18)*(AQ$24*EXP(-AQ$25/($B153+273)/RGas)))</f>
        <v>0</v>
      </c>
      <c r="AR153" s="73">
        <f ca="1">IF(AR$2=0,0,AR$22*EXP(AR$23/($B153+273)/RGas)*(OFFSET('Composition%'!$B123,0,AR$13)*OFFSET('Composition%'!$B123,0,AR$14)))-IF(AR$2=2,0,OFFSET('Composition%'!$B123,0,AR$17)*OFFSET('Composition%'!$B123,0,AR$18)*(AR$24*EXP(-AR$25/($B153+273)/RGas)))</f>
        <v>0</v>
      </c>
      <c r="AS153" s="73"/>
    </row>
    <row r="154" spans="1:45">
      <c r="A154" s="3">
        <f t="shared" si="25"/>
        <v>6.0999999999999863</v>
      </c>
      <c r="B154" s="60">
        <f ca="1">'Composition%'!B124</f>
        <v>414.78510013860813</v>
      </c>
      <c r="C154">
        <f t="shared" si="26"/>
        <v>30</v>
      </c>
      <c r="D154" s="4" t="e">
        <f ca="1">('Composition%'!BV124*ReactionRateK1!C154)^3</f>
        <v>#DIV/0!</v>
      </c>
      <c r="E154" s="4"/>
      <c r="F154" s="73">
        <f ca="1">IF(F$2=0,0,F$22*EXP(F$23/($B154+273)/RGas)*(OFFSET('Composition%'!$B124,0,F$13)*OFFSET('Composition%'!$B124,0,F$14)))-IF(F$2=2,0,OFFSET('Composition%'!$B124,0,F$17)*OFFSET('Composition%'!$B124,0,F$18)*(F$24*EXP(-F$25/($B154+273)/RGas)))</f>
        <v>1.1568050236019356E-3</v>
      </c>
      <c r="G154" s="73">
        <f ca="1">IF(G$2=0,0,G$22*EXP(G$23/($B154+273)/RGas)*(OFFSET('Composition%'!$B124,0,G$13)*OFFSET('Composition%'!$B124,0,G$14)))-IF(G$2=2,0,OFFSET('Composition%'!$B124,0,G$17)*OFFSET('Composition%'!$B124,0,G$18)*(G$24*EXP(-G$25/($B154+273)/RGas)))</f>
        <v>4.7264574163435337E-4</v>
      </c>
      <c r="H154" s="73">
        <f ca="1">IF(H$2=0,0,H$22*EXP(H$23/($B154+273)/RGas)*(OFFSET('Composition%'!$B124,0,H$13)*OFFSET('Composition%'!$B124,0,H$14)))-IF(H$2=2,0,OFFSET('Composition%'!$B124,0,H$17)*OFFSET('Composition%'!$B124,0,H$18)*(H$24*EXP(-H$25/($B154+273)/RGas)))</f>
        <v>-1.6654409415608996E-6</v>
      </c>
      <c r="I154" s="73">
        <f ca="1">IF(I$2=0,0,I$22*EXP(I$23/($B154+273)/RGas)*(OFFSET('Composition%'!$B124,0,I$13)*OFFSET('Composition%'!$B124,0,I$14)))-IF(I$2=2,0,OFFSET('Composition%'!$B124,0,I$17)*OFFSET('Composition%'!$B124,0,I$18)*(I$24*EXP(-I$25/($B154+273)/RGas)))</f>
        <v>2.6506563705469004E-7</v>
      </c>
      <c r="J154" s="73"/>
      <c r="K154" s="73">
        <f ca="1">IF(K$2=0,0,K$22*EXP(K$23/($B154+273)/RGas)*(OFFSET('Composition%'!$B124,0,K$13)*OFFSET('Composition%'!$B124,0,K$14)))-IF(K$2=2,0,OFFSET('Composition%'!$B124,0,K$17)*OFFSET('Composition%'!$B124,0,K$18)*(K$24*EXP(-K$25/($B154+273)/RGas)))</f>
        <v>2.7833428943015402E-3</v>
      </c>
      <c r="L154" s="73">
        <f ca="1">IF(L$2=0,0,L$22*EXP(L$23/($B154+273)/RGas)*(OFFSET('Composition%'!$B124,0,L$13)*OFFSET('Composition%'!$B124,0,L$14)))-IF(L$2=2,0,OFFSET('Composition%'!$B124,0,L$17)*OFFSET('Composition%'!$B124,0,L$18)*(L$24*EXP(-L$25/($B154+273)/RGas)))</f>
        <v>-1.0089629485870728E-3</v>
      </c>
      <c r="M154" s="73">
        <f ca="1">IF(M$2=0,0,M$22*EXP(M$23/($B154+273)/RGas)*(OFFSET('Composition%'!$B124,0,M$13)*OFFSET('Composition%'!$B124,0,M$14)))-IF(M$2=2,0,OFFSET('Composition%'!$B124,0,M$17)*OFFSET('Composition%'!$B124,0,M$18)*(M$24*EXP(-M$25/($B154+273)/RGas)))</f>
        <v>0</v>
      </c>
      <c r="N154" s="179"/>
      <c r="O154" s="73">
        <f ca="1">IF(O$2=0,0,O$22*EXP(O$23/($B154+273)/RGas)*(OFFSET('Composition%'!$B124,0,O$13)*OFFSET('Composition%'!$B124,0,O$14)))-IF(O$2=2,0,OFFSET('Composition%'!$B124,0,O$17)*OFFSET('Composition%'!$B124,0,O$18)*(O$24*EXP(-O$25/($B154+273)/RGas)))</f>
        <v>0</v>
      </c>
      <c r="P154" s="73">
        <f ca="1">IF(P$2=0,0,P$22*EXP(P$23/($B154+273)/RGas)*(OFFSET('Composition%'!$B124,0,P$13)*OFFSET('Composition%'!$B124,0,P$14)))-IF(P$2=2,0,OFFSET('Composition%'!$B124,0,P$17)*OFFSET('Composition%'!$B124,0,P$18)*(P$24*EXP(-P$25/($B154+273)/RGas)))</f>
        <v>6.6782190604591915E-3</v>
      </c>
      <c r="Q154" s="73">
        <f ca="1">IF(Q$2=0,0,Q$22*EXP(Q$23/($B154+273)/RGas)*(OFFSET('Composition%'!$B124,0,Q$13)*OFFSET('Composition%'!$B124,0,Q$14)))-IF(Q$2=2,0,OFFSET('Composition%'!$B124,0,Q$17)*OFFSET('Composition%'!$B124,0,Q$18)*(Q$24*EXP(-Q$25/($B154+273)/RGas)))</f>
        <v>1.1564490764254101E-4</v>
      </c>
      <c r="R154" s="73">
        <f ca="1">IF(R$2=0,0,R$22*EXP(R$23/($B154+273)/RGas)*(OFFSET('Composition%'!$B124,0,R$13)*OFFSET('Composition%'!$B124,0,R$14)))-IF(R$2=2,0,OFFSET('Composition%'!$B124,0,R$17)*OFFSET('Composition%'!$B124,0,R$18)*(R$24*EXP(-R$25/($B154+273)/RGas)))</f>
        <v>5.120502973154477E-5</v>
      </c>
      <c r="S154" s="73"/>
      <c r="T154" s="73">
        <f ca="1">IF(T$2=0,0,T$22*EXP(T$23/($B154+273)/RGas)*(OFFSET('Composition%'!$B124,0,T$13)*OFFSET('Composition%'!$B124,0,T$14)))-IF(T$2=2,0,OFFSET('Composition%'!$B124,0,T$17)*OFFSET('Composition%'!$B124,0,T$18)*(T$24*EXP(-T$25/($B154+273)/RGas)))</f>
        <v>7.3917483387606836E-6</v>
      </c>
      <c r="U154" s="73">
        <f ca="1">IF(U$2=0,0,U$22*EXP(U$23/($B154+273)/RGas)*(OFFSET('Composition%'!$B124,0,U$13)*OFFSET('Composition%'!$B124,0,U$14)))-IF(U$2=2,0,OFFSET('Composition%'!$B124,0,U$17)*OFFSET('Composition%'!$B124,0,U$18)*(U$24*EXP(-U$25/($B154+273)/RGas)))</f>
        <v>1.0734116455971927E-8</v>
      </c>
      <c r="V154" s="73">
        <f ca="1">IF(V$2=0,0,V$22*EXP(V$23/($B154+273)/RGas)*(OFFSET('Composition%'!$B124,0,V$13)*OFFSET('Composition%'!$B124,0,V$14)))-IF(V$2=2,0,OFFSET('Composition%'!$B124,0,V$17)*OFFSET('Composition%'!$B124,0,V$18)*(V$24*EXP(-V$25/($B154+273)/RGas)))</f>
        <v>0</v>
      </c>
      <c r="W154" s="73">
        <f ca="1">IF(W$2=0,0,W$22*EXP(W$23/($B154+273)/RGas)*(OFFSET('Composition%'!$B124,0,W$13)*OFFSET('Composition%'!$B124,0,W$14)))-IF(W$2=2,0,OFFSET('Composition%'!$B124,0,W$17)*OFFSET('Composition%'!$B124,0,W$18)*(W$24*EXP(-W$25/($B154+273)/RGas)))</f>
        <v>0</v>
      </c>
      <c r="X154" s="73">
        <f ca="1">IF(X$2=0,0,X$22*EXP(X$23/($B154+273)/RGas)*(OFFSET('Composition%'!$B124,0,X$13)*OFFSET('Composition%'!$B124,0,X$14)))-IF(X$2=2,0,OFFSET('Composition%'!$B124,0,X$17)*OFFSET('Composition%'!$B124,0,X$18)*(X$24*EXP(-X$25/($B154+273)/RGas)))</f>
        <v>2.49052655839153E-8</v>
      </c>
      <c r="Y154" s="73">
        <f ca="1">IF(Y$2=0,0,Y$22*EXP(Y$23/($B154+273)/RGas)*(OFFSET('Composition%'!$B124,0,Y$13)*OFFSET('Composition%'!$B124,0,Y$14)))-IF(Y$2=2,0,OFFSET('Composition%'!$B124,0,Y$17)*OFFSET('Composition%'!$B124,0,Y$18)*(Y$24*EXP(-Y$25/($B154+273)/RGas)))</f>
        <v>1.2326634203224243E-9</v>
      </c>
      <c r="Z154" s="73">
        <f ca="1">IF(Z$2=0,0,Z$22*EXP(Z$23/($B154+273)/RGas)*(OFFSET('Composition%'!$B124,0,Z$13)*OFFSET('Composition%'!$B124,0,Z$14)))-IF(Z$2=2,0,OFFSET('Composition%'!$B124,0,Z$17)*OFFSET('Composition%'!$B124,0,Z$18)*(Z$24*EXP(-Z$25/($B154+273)/RGas)))</f>
        <v>0</v>
      </c>
      <c r="AA154" s="73">
        <f ca="1">IF(AA$2=0,0,AA$22*EXP(AA$23/($B154+273)/RGas)*(OFFSET('Composition%'!$B124,0,AA$13)*OFFSET('Composition%'!$B124,0,AA$14)))-IF(AA$2=2,0,OFFSET('Composition%'!$B124,0,AA$17)*OFFSET('Composition%'!$B124,0,AA$18)*(AA$24*EXP(-AA$25/($B154+273)/RGas)))</f>
        <v>0</v>
      </c>
      <c r="AB154" s="73">
        <f ca="1">IF(AB$2=0,0,AB$22*EXP(AB$23/($B154+273)/RGas)*(OFFSET('Composition%'!$B124,0,AB$13)*OFFSET('Composition%'!$B124,0,AB$14)))-IF(AB$2=2,0,OFFSET('Composition%'!$B124,0,AB$17)*OFFSET('Composition%'!$B124,0,AB$18)*(AB$24*EXP(-AB$25/($B154+273)/RGas)))</f>
        <v>0</v>
      </c>
      <c r="AC154" s="73">
        <f ca="1">IF(AC$2=0,0,AC$22*EXP(AC$23/($B154+273)/RGas)*(OFFSET('Composition%'!$B124,0,AC$13)*OFFSET('Composition%'!$B124,0,AC$14)))-IF(AC$2=2,0,OFFSET('Composition%'!$B124,0,AC$17)*OFFSET('Composition%'!$B124,0,AC$18)*(AC$24*EXP(-AC$25/($B154+273)/RGas)))</f>
        <v>0</v>
      </c>
      <c r="AD154" s="73">
        <f ca="1">IF(AD$2=0,0,AD$22*EXP(AD$23/($B154+273)/RGas)*(OFFSET('Composition%'!$B124,0,AD$13)*OFFSET('Composition%'!$B124,0,AD$14)))-IF(AD$2=2,0,OFFSET('Composition%'!$B124,0,AD$17)*OFFSET('Composition%'!$B124,0,AD$18)*(AD$24*EXP(-AD$25/($B154+273)/RGas)))</f>
        <v>0</v>
      </c>
      <c r="AE154" s="73">
        <f ca="1">IF(AE$2=0,0,AE$22*EXP(AE$23/($B154+273)/RGas)*(OFFSET('Composition%'!$B124,0,AE$13)*OFFSET('Composition%'!$B124,0,AE$14)))-IF(AE$2=2,0,OFFSET('Composition%'!$B124,0,AE$17)*OFFSET('Composition%'!$B124,0,AE$18)*(AE$24*EXP(-AE$25/($B154+273)/RGas)))</f>
        <v>0</v>
      </c>
      <c r="AF154" s="73"/>
      <c r="AG154" s="73">
        <f ca="1">IF(AG$2=0,0,AG$22*EXP(AG$23/($B154+273)/RGas)*(OFFSET('Composition%'!$B124,0,AG$13)*OFFSET('Composition%'!$B124,0,AG$14)))-IF(AG$2=2,0,OFFSET('Composition%'!$B124,0,AG$17)*OFFSET('Composition%'!$B124,0,AG$18)*(AG$24*EXP(-AG$25/($B154+273)/RGas)))</f>
        <v>0</v>
      </c>
      <c r="AH154" s="73">
        <f ca="1">IF(AH$2=0,0,AH$22*EXP(AH$23/($B154+273)/RGas)*(OFFSET('Composition%'!$B124,0,AH$13)*OFFSET('Composition%'!$B124,0,AH$14)))-IF(AH$2=2,0,OFFSET('Composition%'!$B124,0,AH$17)*OFFSET('Composition%'!$B124,0,AH$18)*(AH$24*EXP(-AH$25/($B154+273)/RGas)))</f>
        <v>0</v>
      </c>
      <c r="AI154" s="73">
        <f ca="1">IF(AI$2=0,0,AI$22*EXP(AI$23/($B154+273)/RGas)*(OFFSET('Composition%'!$B124,0,AI$13)*OFFSET('Composition%'!$B124,0,AI$14)))-IF(AI$2=2,0,OFFSET('Composition%'!$B124,0,AI$17)*OFFSET('Composition%'!$B124,0,AI$18)*(AI$24*EXP(-AI$25/($B154+273)/RGas)))</f>
        <v>0</v>
      </c>
      <c r="AJ154" s="73">
        <f ca="1">IF(AJ$2=0,0,AJ$22*EXP(AJ$23/($B154+273)/RGas)*(OFFSET('Composition%'!$B124,0,AJ$13)*OFFSET('Composition%'!$B124,0,AJ$14)))-IF(AJ$2=2,0,OFFSET('Composition%'!$B124,0,AJ$17)*OFFSET('Composition%'!$B124,0,AJ$18)*(AJ$24*EXP(-AJ$25/($B154+273)/RGas)))</f>
        <v>0</v>
      </c>
      <c r="AK154" s="73">
        <f ca="1">IF(AK$2=0,0,AK$22*EXP(AK$23/($B154+273)/RGas)*(OFFSET('Composition%'!$B124,0,AK$13)*OFFSET('Composition%'!$B124,0,AK$14)))-IF(AK$2=2,0,OFFSET('Composition%'!$B124,0,AK$17)*OFFSET('Composition%'!$B124,0,AK$18)*(AK$24*EXP(-AK$25/($B154+273)/RGas)))</f>
        <v>0</v>
      </c>
      <c r="AL154" s="73">
        <f ca="1">IF(AL$2=0,0,AL$22*EXP(AL$23/($B154+273)/RGas)*(OFFSET('Composition%'!$B124,0,AL$13)*OFFSET('Composition%'!$B124,0,AL$14)))-IF(AL$2=2,0,OFFSET('Composition%'!$B124,0,AL$17)*OFFSET('Composition%'!$B124,0,AL$18)*(AL$24*EXP(-AL$25/($B154+273)/RGas)))</f>
        <v>0</v>
      </c>
      <c r="AM154" s="73"/>
      <c r="AN154" s="73">
        <f ca="1">IF(AN$2=0,0,AN$22*EXP(AN$23/($B154+273)/RGas)*(OFFSET('Composition%'!$B124,0,AN$13)*OFFSET('Composition%'!$B124,0,AN$14)))-IF(AN$2=2,0,OFFSET('Composition%'!$B124,0,AN$17)*OFFSET('Composition%'!$B124,0,AN$18)*(AN$24*EXP(-AN$25/($B154+273)/RGas)))</f>
        <v>0</v>
      </c>
      <c r="AO154" s="73">
        <f ca="1">IF(AO$2=0,0,AO$22*EXP(AO$23/($B154+273)/RGas)*(OFFSET('Composition%'!$B124,0,AO$13)*OFFSET('Composition%'!$B124,0,AO$14)))-IF(AO$2=2,0,OFFSET('Composition%'!$B124,0,AO$17)*OFFSET('Composition%'!$B124,0,AO$18)*(AO$24*EXP(-AO$25/($B154+273)/RGas)))</f>
        <v>0</v>
      </c>
      <c r="AP154" s="73">
        <f ca="1">IF(AP$2=0,0,AP$22*EXP(AP$23/($B154+273)/RGas)*(OFFSET('Composition%'!$B124,0,AP$13)*OFFSET('Composition%'!$B124,0,AP$14)))-IF(AP$2=2,0,OFFSET('Composition%'!$B124,0,AP$17)*OFFSET('Composition%'!$B124,0,AP$18)*(AP$24*EXP(-AP$25/($B154+273)/RGas)))</f>
        <v>2.7051616714897709E-12</v>
      </c>
      <c r="AQ154" s="73">
        <f ca="1">IF(AQ$2=0,0,AQ$22*EXP(AQ$23/($B154+273)/RGas)*(OFFSET('Composition%'!$B124,0,AQ$13)*OFFSET('Composition%'!$B124,0,AQ$14)))-IF(AQ$2=2,0,OFFSET('Composition%'!$B124,0,AQ$17)*OFFSET('Composition%'!$B124,0,AQ$18)*(AQ$24*EXP(-AQ$25/($B154+273)/RGas)))</f>
        <v>0</v>
      </c>
      <c r="AR154" s="73">
        <f ca="1">IF(AR$2=0,0,AR$22*EXP(AR$23/($B154+273)/RGas)*(OFFSET('Composition%'!$B124,0,AR$13)*OFFSET('Composition%'!$B124,0,AR$14)))-IF(AR$2=2,0,OFFSET('Composition%'!$B124,0,AR$17)*OFFSET('Composition%'!$B124,0,AR$18)*(AR$24*EXP(-AR$25/($B154+273)/RGas)))</f>
        <v>0</v>
      </c>
      <c r="AS154" s="73"/>
    </row>
    <row r="155" spans="1:45">
      <c r="A155" s="3">
        <f t="shared" si="25"/>
        <v>6.1499999999999861</v>
      </c>
      <c r="B155" s="60">
        <f ca="1">'Composition%'!B125</f>
        <v>414.79192575146851</v>
      </c>
      <c r="C155">
        <f t="shared" si="26"/>
        <v>30</v>
      </c>
      <c r="D155" s="4" t="e">
        <f ca="1">('Composition%'!BV125*ReactionRateK1!C155)^3</f>
        <v>#DIV/0!</v>
      </c>
      <c r="E155" s="4"/>
      <c r="F155" s="73">
        <f ca="1">IF(F$2=0,0,F$22*EXP(F$23/($B155+273)/RGas)*(OFFSET('Composition%'!$B125,0,F$13)*OFFSET('Composition%'!$B125,0,F$14)))-IF(F$2=2,0,OFFSET('Composition%'!$B125,0,F$17)*OFFSET('Composition%'!$B125,0,F$18)*(F$24*EXP(-F$25/($B155+273)/RGas)))</f>
        <v>1.1426647882830916E-3</v>
      </c>
      <c r="G155" s="73">
        <f ca="1">IF(G$2=0,0,G$22*EXP(G$23/($B155+273)/RGas)*(OFFSET('Composition%'!$B125,0,G$13)*OFFSET('Composition%'!$B125,0,G$14)))-IF(G$2=2,0,OFFSET('Composition%'!$B125,0,G$17)*OFFSET('Composition%'!$B125,0,G$18)*(G$24*EXP(-G$25/($B155+273)/RGas)))</f>
        <v>4.6699715135954325E-4</v>
      </c>
      <c r="H155" s="73">
        <f ca="1">IF(H$2=0,0,H$22*EXP(H$23/($B155+273)/RGas)*(OFFSET('Composition%'!$B125,0,H$13)*OFFSET('Composition%'!$B125,0,H$14)))-IF(H$2=2,0,OFFSET('Composition%'!$B125,0,H$17)*OFFSET('Composition%'!$B125,0,H$18)*(H$24*EXP(-H$25/($B155+273)/RGas)))</f>
        <v>-1.6490943814563545E-6</v>
      </c>
      <c r="I155" s="73">
        <f ca="1">IF(I$2=0,0,I$22*EXP(I$23/($B155+273)/RGas)*(OFFSET('Composition%'!$B125,0,I$13)*OFFSET('Composition%'!$B125,0,I$14)))-IF(I$2=2,0,OFFSET('Composition%'!$B125,0,I$17)*OFFSET('Composition%'!$B125,0,I$18)*(I$24*EXP(-I$25/($B155+273)/RGas)))</f>
        <v>2.5044911482158107E-7</v>
      </c>
      <c r="J155" s="73"/>
      <c r="K155" s="73">
        <f ca="1">IF(K$2=0,0,K$22*EXP(K$23/($B155+273)/RGas)*(OFFSET('Composition%'!$B125,0,K$13)*OFFSET('Composition%'!$B125,0,K$14)))-IF(K$2=2,0,OFFSET('Composition%'!$B125,0,K$17)*OFFSET('Composition%'!$B125,0,K$18)*(K$24*EXP(-K$25/($B155+273)/RGas)))</f>
        <v>2.6972984492908952E-3</v>
      </c>
      <c r="L155" s="73">
        <f ca="1">IF(L$2=0,0,L$22*EXP(L$23/($B155+273)/RGas)*(OFFSET('Composition%'!$B125,0,L$13)*OFFSET('Composition%'!$B125,0,L$14)))-IF(L$2=2,0,OFFSET('Composition%'!$B125,0,L$17)*OFFSET('Composition%'!$B125,0,L$18)*(L$24*EXP(-L$25/($B155+273)/RGas)))</f>
        <v>-9.9764219709252457E-4</v>
      </c>
      <c r="M155" s="73">
        <f ca="1">IF(M$2=0,0,M$22*EXP(M$23/($B155+273)/RGas)*(OFFSET('Composition%'!$B125,0,M$13)*OFFSET('Composition%'!$B125,0,M$14)))-IF(M$2=2,0,OFFSET('Composition%'!$B125,0,M$17)*OFFSET('Composition%'!$B125,0,M$18)*(M$24*EXP(-M$25/($B155+273)/RGas)))</f>
        <v>0</v>
      </c>
      <c r="N155" s="179"/>
      <c r="O155" s="73">
        <f ca="1">IF(O$2=0,0,O$22*EXP(O$23/($B155+273)/RGas)*(OFFSET('Composition%'!$B125,0,O$13)*OFFSET('Composition%'!$B125,0,O$14)))-IF(O$2=2,0,OFFSET('Composition%'!$B125,0,O$17)*OFFSET('Composition%'!$B125,0,O$18)*(O$24*EXP(-O$25/($B155+273)/RGas)))</f>
        <v>0</v>
      </c>
      <c r="P155" s="73">
        <f ca="1">IF(P$2=0,0,P$22*EXP(P$23/($B155+273)/RGas)*(OFFSET('Composition%'!$B125,0,P$13)*OFFSET('Composition%'!$B125,0,P$14)))-IF(P$2=2,0,OFFSET('Composition%'!$B125,0,P$17)*OFFSET('Composition%'!$B125,0,P$18)*(P$24*EXP(-P$25/($B155+273)/RGas)))</f>
        <v>6.6126523332442587E-3</v>
      </c>
      <c r="Q155" s="73">
        <f ca="1">IF(Q$2=0,0,Q$22*EXP(Q$23/($B155+273)/RGas)*(OFFSET('Composition%'!$B125,0,Q$13)*OFFSET('Composition%'!$B125,0,Q$14)))-IF(Q$2=2,0,OFFSET('Composition%'!$B125,0,Q$17)*OFFSET('Composition%'!$B125,0,Q$18)*(Q$24*EXP(-Q$25/($B155+273)/RGas)))</f>
        <v>1.1596270175275093E-4</v>
      </c>
      <c r="R155" s="73">
        <f ca="1">IF(R$2=0,0,R$22*EXP(R$23/($B155+273)/RGas)*(OFFSET('Composition%'!$B125,0,R$13)*OFFSET('Composition%'!$B125,0,R$14)))-IF(R$2=2,0,OFFSET('Composition%'!$B125,0,R$17)*OFFSET('Composition%'!$B125,0,R$18)*(R$24*EXP(-R$25/($B155+273)/RGas)))</f>
        <v>5.1723291697711957E-5</v>
      </c>
      <c r="S155" s="73"/>
      <c r="T155" s="73">
        <f ca="1">IF(T$2=0,0,T$22*EXP(T$23/($B155+273)/RGas)*(OFFSET('Composition%'!$B125,0,T$13)*OFFSET('Composition%'!$B125,0,T$14)))-IF(T$2=2,0,OFFSET('Composition%'!$B125,0,T$17)*OFFSET('Composition%'!$B125,0,T$18)*(T$24*EXP(-T$25/($B155+273)/RGas)))</f>
        <v>6.9858702111453847E-6</v>
      </c>
      <c r="U155" s="73">
        <f ca="1">IF(U$2=0,0,U$22*EXP(U$23/($B155+273)/RGas)*(OFFSET('Composition%'!$B125,0,U$13)*OFFSET('Composition%'!$B125,0,U$14)))-IF(U$2=2,0,OFFSET('Composition%'!$B125,0,U$17)*OFFSET('Composition%'!$B125,0,U$18)*(U$24*EXP(-U$25/($B155+273)/RGas)))</f>
        <v>9.6374959314165047E-9</v>
      </c>
      <c r="V155" s="73">
        <f ca="1">IF(V$2=0,0,V$22*EXP(V$23/($B155+273)/RGas)*(OFFSET('Composition%'!$B125,0,V$13)*OFFSET('Composition%'!$B125,0,V$14)))-IF(V$2=2,0,OFFSET('Composition%'!$B125,0,V$17)*OFFSET('Composition%'!$B125,0,V$18)*(V$24*EXP(-V$25/($B155+273)/RGas)))</f>
        <v>0</v>
      </c>
      <c r="W155" s="73">
        <f ca="1">IF(W$2=0,0,W$22*EXP(W$23/($B155+273)/RGas)*(OFFSET('Composition%'!$B125,0,W$13)*OFFSET('Composition%'!$B125,0,W$14)))-IF(W$2=2,0,OFFSET('Composition%'!$B125,0,W$17)*OFFSET('Composition%'!$B125,0,W$18)*(W$24*EXP(-W$25/($B155+273)/RGas)))</f>
        <v>0</v>
      </c>
      <c r="X155" s="73">
        <f ca="1">IF(X$2=0,0,X$22*EXP(X$23/($B155+273)/RGas)*(OFFSET('Composition%'!$B125,0,X$13)*OFFSET('Composition%'!$B125,0,X$14)))-IF(X$2=2,0,OFFSET('Composition%'!$B125,0,X$17)*OFFSET('Composition%'!$B125,0,X$18)*(X$24*EXP(-X$25/($B155+273)/RGas)))</f>
        <v>2.4904988224606175E-8</v>
      </c>
      <c r="Y155" s="73">
        <f ca="1">IF(Y$2=0,0,Y$22*EXP(Y$23/($B155+273)/RGas)*(OFFSET('Composition%'!$B125,0,Y$13)*OFFSET('Composition%'!$B125,0,Y$14)))-IF(Y$2=2,0,OFFSET('Composition%'!$B125,0,Y$17)*OFFSET('Composition%'!$B125,0,Y$18)*(Y$24*EXP(-Y$25/($B155+273)/RGas)))</f>
        <v>1.2326496926762169E-9</v>
      </c>
      <c r="Z155" s="73">
        <f ca="1">IF(Z$2=0,0,Z$22*EXP(Z$23/($B155+273)/RGas)*(OFFSET('Composition%'!$B125,0,Z$13)*OFFSET('Composition%'!$B125,0,Z$14)))-IF(Z$2=2,0,OFFSET('Composition%'!$B125,0,Z$17)*OFFSET('Composition%'!$B125,0,Z$18)*(Z$24*EXP(-Z$25/($B155+273)/RGas)))</f>
        <v>0</v>
      </c>
      <c r="AA155" s="73">
        <f ca="1">IF(AA$2=0,0,AA$22*EXP(AA$23/($B155+273)/RGas)*(OFFSET('Composition%'!$B125,0,AA$13)*OFFSET('Composition%'!$B125,0,AA$14)))-IF(AA$2=2,0,OFFSET('Composition%'!$B125,0,AA$17)*OFFSET('Composition%'!$B125,0,AA$18)*(AA$24*EXP(-AA$25/($B155+273)/RGas)))</f>
        <v>0</v>
      </c>
      <c r="AB155" s="73">
        <f ca="1">IF(AB$2=0,0,AB$22*EXP(AB$23/($B155+273)/RGas)*(OFFSET('Composition%'!$B125,0,AB$13)*OFFSET('Composition%'!$B125,0,AB$14)))-IF(AB$2=2,0,OFFSET('Composition%'!$B125,0,AB$17)*OFFSET('Composition%'!$B125,0,AB$18)*(AB$24*EXP(-AB$25/($B155+273)/RGas)))</f>
        <v>0</v>
      </c>
      <c r="AC155" s="73">
        <f ca="1">IF(AC$2=0,0,AC$22*EXP(AC$23/($B155+273)/RGas)*(OFFSET('Composition%'!$B125,0,AC$13)*OFFSET('Composition%'!$B125,0,AC$14)))-IF(AC$2=2,0,OFFSET('Composition%'!$B125,0,AC$17)*OFFSET('Composition%'!$B125,0,AC$18)*(AC$24*EXP(-AC$25/($B155+273)/RGas)))</f>
        <v>0</v>
      </c>
      <c r="AD155" s="73">
        <f ca="1">IF(AD$2=0,0,AD$22*EXP(AD$23/($B155+273)/RGas)*(OFFSET('Composition%'!$B125,0,AD$13)*OFFSET('Composition%'!$B125,0,AD$14)))-IF(AD$2=2,0,OFFSET('Composition%'!$B125,0,AD$17)*OFFSET('Composition%'!$B125,0,AD$18)*(AD$24*EXP(-AD$25/($B155+273)/RGas)))</f>
        <v>0</v>
      </c>
      <c r="AE155" s="73">
        <f ca="1">IF(AE$2=0,0,AE$22*EXP(AE$23/($B155+273)/RGas)*(OFFSET('Composition%'!$B125,0,AE$13)*OFFSET('Composition%'!$B125,0,AE$14)))-IF(AE$2=2,0,OFFSET('Composition%'!$B125,0,AE$17)*OFFSET('Composition%'!$B125,0,AE$18)*(AE$24*EXP(-AE$25/($B155+273)/RGas)))</f>
        <v>0</v>
      </c>
      <c r="AF155" s="73"/>
      <c r="AG155" s="73">
        <f ca="1">IF(AG$2=0,0,AG$22*EXP(AG$23/($B155+273)/RGas)*(OFFSET('Composition%'!$B125,0,AG$13)*OFFSET('Composition%'!$B125,0,AG$14)))-IF(AG$2=2,0,OFFSET('Composition%'!$B125,0,AG$17)*OFFSET('Composition%'!$B125,0,AG$18)*(AG$24*EXP(-AG$25/($B155+273)/RGas)))</f>
        <v>0</v>
      </c>
      <c r="AH155" s="73">
        <f ca="1">IF(AH$2=0,0,AH$22*EXP(AH$23/($B155+273)/RGas)*(OFFSET('Composition%'!$B125,0,AH$13)*OFFSET('Composition%'!$B125,0,AH$14)))-IF(AH$2=2,0,OFFSET('Composition%'!$B125,0,AH$17)*OFFSET('Composition%'!$B125,0,AH$18)*(AH$24*EXP(-AH$25/($B155+273)/RGas)))</f>
        <v>0</v>
      </c>
      <c r="AI155" s="73">
        <f ca="1">IF(AI$2=0,0,AI$22*EXP(AI$23/($B155+273)/RGas)*(OFFSET('Composition%'!$B125,0,AI$13)*OFFSET('Composition%'!$B125,0,AI$14)))-IF(AI$2=2,0,OFFSET('Composition%'!$B125,0,AI$17)*OFFSET('Composition%'!$B125,0,AI$18)*(AI$24*EXP(-AI$25/($B155+273)/RGas)))</f>
        <v>0</v>
      </c>
      <c r="AJ155" s="73">
        <f ca="1">IF(AJ$2=0,0,AJ$22*EXP(AJ$23/($B155+273)/RGas)*(OFFSET('Composition%'!$B125,0,AJ$13)*OFFSET('Composition%'!$B125,0,AJ$14)))-IF(AJ$2=2,0,OFFSET('Composition%'!$B125,0,AJ$17)*OFFSET('Composition%'!$B125,0,AJ$18)*(AJ$24*EXP(-AJ$25/($B155+273)/RGas)))</f>
        <v>0</v>
      </c>
      <c r="AK155" s="73">
        <f ca="1">IF(AK$2=0,0,AK$22*EXP(AK$23/($B155+273)/RGas)*(OFFSET('Composition%'!$B125,0,AK$13)*OFFSET('Composition%'!$B125,0,AK$14)))-IF(AK$2=2,0,OFFSET('Composition%'!$B125,0,AK$17)*OFFSET('Composition%'!$B125,0,AK$18)*(AK$24*EXP(-AK$25/($B155+273)/RGas)))</f>
        <v>0</v>
      </c>
      <c r="AL155" s="73">
        <f ca="1">IF(AL$2=0,0,AL$22*EXP(AL$23/($B155+273)/RGas)*(OFFSET('Composition%'!$B125,0,AL$13)*OFFSET('Composition%'!$B125,0,AL$14)))-IF(AL$2=2,0,OFFSET('Composition%'!$B125,0,AL$17)*OFFSET('Composition%'!$B125,0,AL$18)*(AL$24*EXP(-AL$25/($B155+273)/RGas)))</f>
        <v>0</v>
      </c>
      <c r="AM155" s="73"/>
      <c r="AN155" s="73">
        <f ca="1">IF(AN$2=0,0,AN$22*EXP(AN$23/($B155+273)/RGas)*(OFFSET('Composition%'!$B125,0,AN$13)*OFFSET('Composition%'!$B125,0,AN$14)))-IF(AN$2=2,0,OFFSET('Composition%'!$B125,0,AN$17)*OFFSET('Composition%'!$B125,0,AN$18)*(AN$24*EXP(-AN$25/($B155+273)/RGas)))</f>
        <v>0</v>
      </c>
      <c r="AO155" s="73">
        <f ca="1">IF(AO$2=0,0,AO$22*EXP(AO$23/($B155+273)/RGas)*(OFFSET('Composition%'!$B125,0,AO$13)*OFFSET('Composition%'!$B125,0,AO$14)))-IF(AO$2=2,0,OFFSET('Composition%'!$B125,0,AO$17)*OFFSET('Composition%'!$B125,0,AO$18)*(AO$24*EXP(-AO$25/($B155+273)/RGas)))</f>
        <v>0</v>
      </c>
      <c r="AP155" s="73">
        <f ca="1">IF(AP$2=0,0,AP$22*EXP(AP$23/($B155+273)/RGas)*(OFFSET('Composition%'!$B125,0,AP$13)*OFFSET('Composition%'!$B125,0,AP$14)))-IF(AP$2=2,0,OFFSET('Composition%'!$B125,0,AP$17)*OFFSET('Composition%'!$B125,0,AP$18)*(AP$24*EXP(-AP$25/($B155+273)/RGas)))</f>
        <v>2.7051620035070916E-12</v>
      </c>
      <c r="AQ155" s="73">
        <f ca="1">IF(AQ$2=0,0,AQ$22*EXP(AQ$23/($B155+273)/RGas)*(OFFSET('Composition%'!$B125,0,AQ$13)*OFFSET('Composition%'!$B125,0,AQ$14)))-IF(AQ$2=2,0,OFFSET('Composition%'!$B125,0,AQ$17)*OFFSET('Composition%'!$B125,0,AQ$18)*(AQ$24*EXP(-AQ$25/($B155+273)/RGas)))</f>
        <v>0</v>
      </c>
      <c r="AR155" s="73">
        <f ca="1">IF(AR$2=0,0,AR$22*EXP(AR$23/($B155+273)/RGas)*(OFFSET('Composition%'!$B125,0,AR$13)*OFFSET('Composition%'!$B125,0,AR$14)))-IF(AR$2=2,0,OFFSET('Composition%'!$B125,0,AR$17)*OFFSET('Composition%'!$B125,0,AR$18)*(AR$24*EXP(-AR$25/($B155+273)/RGas)))</f>
        <v>0</v>
      </c>
      <c r="AS155" s="73"/>
    </row>
    <row r="156" spans="1:45">
      <c r="A156" s="3">
        <f t="shared" si="25"/>
        <v>6.199999999999986</v>
      </c>
      <c r="B156" s="60">
        <f ca="1">'Composition%'!B126</f>
        <v>414.79873971474615</v>
      </c>
      <c r="C156">
        <f t="shared" si="26"/>
        <v>30</v>
      </c>
      <c r="D156" s="4" t="e">
        <f ca="1">('Composition%'!BV126*ReactionRateK1!C156)^3</f>
        <v>#DIV/0!</v>
      </c>
      <c r="E156" s="4"/>
      <c r="F156" s="73">
        <f ca="1">IF(F$2=0,0,F$22*EXP(F$23/($B156+273)/RGas)*(OFFSET('Composition%'!$B126,0,F$13)*OFFSET('Composition%'!$B126,0,F$14)))-IF(F$2=2,0,OFFSET('Composition%'!$B126,0,F$17)*OFFSET('Composition%'!$B126,0,F$18)*(F$24*EXP(-F$25/($B156+273)/RGas)))</f>
        <v>1.128762479049898E-3</v>
      </c>
      <c r="G156" s="73">
        <f ca="1">IF(G$2=0,0,G$22*EXP(G$23/($B156+273)/RGas)*(OFFSET('Composition%'!$B126,0,G$13)*OFFSET('Composition%'!$B126,0,G$14)))-IF(G$2=2,0,OFFSET('Composition%'!$B126,0,G$17)*OFFSET('Composition%'!$B126,0,G$18)*(G$24*EXP(-G$25/($B156+273)/RGas)))</f>
        <v>4.6143856245604674E-4</v>
      </c>
      <c r="H156" s="73">
        <f ca="1">IF(H$2=0,0,H$22*EXP(H$23/($B156+273)/RGas)*(OFFSET('Composition%'!$B126,0,H$13)*OFFSET('Composition%'!$B126,0,H$14)))-IF(H$2=2,0,OFFSET('Composition%'!$B126,0,H$17)*OFFSET('Composition%'!$B126,0,H$18)*(H$24*EXP(-H$25/($B156+273)/RGas)))</f>
        <v>-1.6328657214424565E-6</v>
      </c>
      <c r="I156" s="73">
        <f ca="1">IF(I$2=0,0,I$22*EXP(I$23/($B156+273)/RGas)*(OFFSET('Composition%'!$B126,0,I$13)*OFFSET('Composition%'!$B126,0,I$14)))-IF(I$2=2,0,OFFSET('Composition%'!$B126,0,I$17)*OFFSET('Composition%'!$B126,0,I$18)*(I$24*EXP(-I$25/($B156+273)/RGas)))</f>
        <v>2.3681875561705332E-7</v>
      </c>
      <c r="J156" s="73"/>
      <c r="K156" s="73">
        <f ca="1">IF(K$2=0,0,K$22*EXP(K$23/($B156+273)/RGas)*(OFFSET('Composition%'!$B126,0,K$13)*OFFSET('Composition%'!$B126,0,K$14)))-IF(K$2=2,0,OFFSET('Composition%'!$B126,0,K$17)*OFFSET('Composition%'!$B126,0,K$18)*(K$24*EXP(-K$25/($B156+273)/RGas)))</f>
        <v>2.6130820208011794E-3</v>
      </c>
      <c r="L156" s="73">
        <f ca="1">IF(L$2=0,0,L$22*EXP(L$23/($B156+273)/RGas)*(OFFSET('Composition%'!$B126,0,L$13)*OFFSET('Composition%'!$B126,0,L$14)))-IF(L$2=2,0,OFFSET('Composition%'!$B126,0,L$17)*OFFSET('Composition%'!$B126,0,L$18)*(L$24*EXP(-L$25/($B156+273)/RGas)))</f>
        <v>-9.8645502953827744E-4</v>
      </c>
      <c r="M156" s="73">
        <f ca="1">IF(M$2=0,0,M$22*EXP(M$23/($B156+273)/RGas)*(OFFSET('Composition%'!$B126,0,M$13)*OFFSET('Composition%'!$B126,0,M$14)))-IF(M$2=2,0,OFFSET('Composition%'!$B126,0,M$17)*OFFSET('Composition%'!$B126,0,M$18)*(M$24*EXP(-M$25/($B156+273)/RGas)))</f>
        <v>0</v>
      </c>
      <c r="N156" s="179"/>
      <c r="O156" s="73">
        <f ca="1">IF(O$2=0,0,O$22*EXP(O$23/($B156+273)/RGas)*(OFFSET('Composition%'!$B126,0,O$13)*OFFSET('Composition%'!$B126,0,O$14)))-IF(O$2=2,0,OFFSET('Composition%'!$B126,0,O$17)*OFFSET('Composition%'!$B126,0,O$18)*(O$24*EXP(-O$25/($B156+273)/RGas)))</f>
        <v>0</v>
      </c>
      <c r="P156" s="73">
        <f ca="1">IF(P$2=0,0,P$22*EXP(P$23/($B156+273)/RGas)*(OFFSET('Composition%'!$B126,0,P$13)*OFFSET('Composition%'!$B126,0,P$14)))-IF(P$2=2,0,OFFSET('Composition%'!$B126,0,P$17)*OFFSET('Composition%'!$B126,0,P$18)*(P$24*EXP(-P$25/($B156+273)/RGas)))</f>
        <v>6.5475599114625561E-3</v>
      </c>
      <c r="Q156" s="73">
        <f ca="1">IF(Q$2=0,0,Q$22*EXP(Q$23/($B156+273)/RGas)*(OFFSET('Composition%'!$B126,0,Q$13)*OFFSET('Composition%'!$B126,0,Q$14)))-IF(Q$2=2,0,OFFSET('Composition%'!$B126,0,Q$17)*OFFSET('Composition%'!$B126,0,Q$18)*(Q$24*EXP(-Q$25/($B156+273)/RGas)))</f>
        <v>1.16269722421109E-4</v>
      </c>
      <c r="R156" s="73">
        <f ca="1">IF(R$2=0,0,R$22*EXP(R$23/($B156+273)/RGas)*(OFFSET('Composition%'!$B126,0,R$13)*OFFSET('Composition%'!$B126,0,R$14)))-IF(R$2=2,0,OFFSET('Composition%'!$B126,0,R$17)*OFFSET('Composition%'!$B126,0,R$18)*(R$24*EXP(-R$25/($B156+273)/RGas)))</f>
        <v>5.2237740322923185E-5</v>
      </c>
      <c r="S156" s="73"/>
      <c r="T156" s="73">
        <f ca="1">IF(T$2=0,0,T$22*EXP(T$23/($B156+273)/RGas)*(OFFSET('Composition%'!$B126,0,T$13)*OFFSET('Composition%'!$B126,0,T$14)))-IF(T$2=2,0,OFFSET('Composition%'!$B126,0,T$17)*OFFSET('Composition%'!$B126,0,T$18)*(T$24*EXP(-T$25/($B156+273)/RGas)))</f>
        <v>6.6074509831555318E-6</v>
      </c>
      <c r="U156" s="73">
        <f ca="1">IF(U$2=0,0,U$22*EXP(U$23/($B156+273)/RGas)*(OFFSET('Composition%'!$B126,0,U$13)*OFFSET('Composition%'!$B126,0,U$14)))-IF(U$2=2,0,OFFSET('Composition%'!$B126,0,U$17)*OFFSET('Composition%'!$B126,0,U$18)*(U$24*EXP(-U$25/($B156+273)/RGas)))</f>
        <v>8.6529270848154105E-9</v>
      </c>
      <c r="V156" s="73">
        <f ca="1">IF(V$2=0,0,V$22*EXP(V$23/($B156+273)/RGas)*(OFFSET('Composition%'!$B126,0,V$13)*OFFSET('Composition%'!$B126,0,V$14)))-IF(V$2=2,0,OFFSET('Composition%'!$B126,0,V$17)*OFFSET('Composition%'!$B126,0,V$18)*(V$24*EXP(-V$25/($B156+273)/RGas)))</f>
        <v>0</v>
      </c>
      <c r="W156" s="73">
        <f ca="1">IF(W$2=0,0,W$22*EXP(W$23/($B156+273)/RGas)*(OFFSET('Composition%'!$B126,0,W$13)*OFFSET('Composition%'!$B126,0,W$14)))-IF(W$2=2,0,OFFSET('Composition%'!$B126,0,W$17)*OFFSET('Composition%'!$B126,0,W$18)*(W$24*EXP(-W$25/($B156+273)/RGas)))</f>
        <v>0</v>
      </c>
      <c r="X156" s="73">
        <f ca="1">IF(X$2=0,0,X$22*EXP(X$23/($B156+273)/RGas)*(OFFSET('Composition%'!$B126,0,X$13)*OFFSET('Composition%'!$B126,0,X$14)))-IF(X$2=2,0,OFFSET('Composition%'!$B126,0,X$17)*OFFSET('Composition%'!$B126,0,X$18)*(X$24*EXP(-X$25/($B156+273)/RGas)))</f>
        <v>2.4904726255645597E-8</v>
      </c>
      <c r="Y156" s="73">
        <f ca="1">IF(Y$2=0,0,Y$22*EXP(Y$23/($B156+273)/RGas)*(OFFSET('Composition%'!$B126,0,Y$13)*OFFSET('Composition%'!$B126,0,Y$14)))-IF(Y$2=2,0,OFFSET('Composition%'!$B126,0,Y$17)*OFFSET('Composition%'!$B126,0,Y$18)*(Y$24*EXP(-Y$25/($B156+273)/RGas)))</f>
        <v>1.232636726761283E-9</v>
      </c>
      <c r="Z156" s="73">
        <f ca="1">IF(Z$2=0,0,Z$22*EXP(Z$23/($B156+273)/RGas)*(OFFSET('Composition%'!$B126,0,Z$13)*OFFSET('Composition%'!$B126,0,Z$14)))-IF(Z$2=2,0,OFFSET('Composition%'!$B126,0,Z$17)*OFFSET('Composition%'!$B126,0,Z$18)*(Z$24*EXP(-Z$25/($B156+273)/RGas)))</f>
        <v>0</v>
      </c>
      <c r="AA156" s="73">
        <f ca="1">IF(AA$2=0,0,AA$22*EXP(AA$23/($B156+273)/RGas)*(OFFSET('Composition%'!$B126,0,AA$13)*OFFSET('Composition%'!$B126,0,AA$14)))-IF(AA$2=2,0,OFFSET('Composition%'!$B126,0,AA$17)*OFFSET('Composition%'!$B126,0,AA$18)*(AA$24*EXP(-AA$25/($B156+273)/RGas)))</f>
        <v>0</v>
      </c>
      <c r="AB156" s="73">
        <f ca="1">IF(AB$2=0,0,AB$22*EXP(AB$23/($B156+273)/RGas)*(OFFSET('Composition%'!$B126,0,AB$13)*OFFSET('Composition%'!$B126,0,AB$14)))-IF(AB$2=2,0,OFFSET('Composition%'!$B126,0,AB$17)*OFFSET('Composition%'!$B126,0,AB$18)*(AB$24*EXP(-AB$25/($B156+273)/RGas)))</f>
        <v>0</v>
      </c>
      <c r="AC156" s="73">
        <f ca="1">IF(AC$2=0,0,AC$22*EXP(AC$23/($B156+273)/RGas)*(OFFSET('Composition%'!$B126,0,AC$13)*OFFSET('Composition%'!$B126,0,AC$14)))-IF(AC$2=2,0,OFFSET('Composition%'!$B126,0,AC$17)*OFFSET('Composition%'!$B126,0,AC$18)*(AC$24*EXP(-AC$25/($B156+273)/RGas)))</f>
        <v>0</v>
      </c>
      <c r="AD156" s="73">
        <f ca="1">IF(AD$2=0,0,AD$22*EXP(AD$23/($B156+273)/RGas)*(OFFSET('Composition%'!$B126,0,AD$13)*OFFSET('Composition%'!$B126,0,AD$14)))-IF(AD$2=2,0,OFFSET('Composition%'!$B126,0,AD$17)*OFFSET('Composition%'!$B126,0,AD$18)*(AD$24*EXP(-AD$25/($B156+273)/RGas)))</f>
        <v>0</v>
      </c>
      <c r="AE156" s="73">
        <f ca="1">IF(AE$2=0,0,AE$22*EXP(AE$23/($B156+273)/RGas)*(OFFSET('Composition%'!$B126,0,AE$13)*OFFSET('Composition%'!$B126,0,AE$14)))-IF(AE$2=2,0,OFFSET('Composition%'!$B126,0,AE$17)*OFFSET('Composition%'!$B126,0,AE$18)*(AE$24*EXP(-AE$25/($B156+273)/RGas)))</f>
        <v>0</v>
      </c>
      <c r="AF156" s="73"/>
      <c r="AG156" s="73">
        <f ca="1">IF(AG$2=0,0,AG$22*EXP(AG$23/($B156+273)/RGas)*(OFFSET('Composition%'!$B126,0,AG$13)*OFFSET('Composition%'!$B126,0,AG$14)))-IF(AG$2=2,0,OFFSET('Composition%'!$B126,0,AG$17)*OFFSET('Composition%'!$B126,0,AG$18)*(AG$24*EXP(-AG$25/($B156+273)/RGas)))</f>
        <v>0</v>
      </c>
      <c r="AH156" s="73">
        <f ca="1">IF(AH$2=0,0,AH$22*EXP(AH$23/($B156+273)/RGas)*(OFFSET('Composition%'!$B126,0,AH$13)*OFFSET('Composition%'!$B126,0,AH$14)))-IF(AH$2=2,0,OFFSET('Composition%'!$B126,0,AH$17)*OFFSET('Composition%'!$B126,0,AH$18)*(AH$24*EXP(-AH$25/($B156+273)/RGas)))</f>
        <v>0</v>
      </c>
      <c r="AI156" s="73">
        <f ca="1">IF(AI$2=0,0,AI$22*EXP(AI$23/($B156+273)/RGas)*(OFFSET('Composition%'!$B126,0,AI$13)*OFFSET('Composition%'!$B126,0,AI$14)))-IF(AI$2=2,0,OFFSET('Composition%'!$B126,0,AI$17)*OFFSET('Composition%'!$B126,0,AI$18)*(AI$24*EXP(-AI$25/($B156+273)/RGas)))</f>
        <v>0</v>
      </c>
      <c r="AJ156" s="73">
        <f ca="1">IF(AJ$2=0,0,AJ$22*EXP(AJ$23/($B156+273)/RGas)*(OFFSET('Composition%'!$B126,0,AJ$13)*OFFSET('Composition%'!$B126,0,AJ$14)))-IF(AJ$2=2,0,OFFSET('Composition%'!$B126,0,AJ$17)*OFFSET('Composition%'!$B126,0,AJ$18)*(AJ$24*EXP(-AJ$25/($B156+273)/RGas)))</f>
        <v>0</v>
      </c>
      <c r="AK156" s="73">
        <f ca="1">IF(AK$2=0,0,AK$22*EXP(AK$23/($B156+273)/RGas)*(OFFSET('Composition%'!$B126,0,AK$13)*OFFSET('Composition%'!$B126,0,AK$14)))-IF(AK$2=2,0,OFFSET('Composition%'!$B126,0,AK$17)*OFFSET('Composition%'!$B126,0,AK$18)*(AK$24*EXP(-AK$25/($B156+273)/RGas)))</f>
        <v>0</v>
      </c>
      <c r="AL156" s="73">
        <f ca="1">IF(AL$2=0,0,AL$22*EXP(AL$23/($B156+273)/RGas)*(OFFSET('Composition%'!$B126,0,AL$13)*OFFSET('Composition%'!$B126,0,AL$14)))-IF(AL$2=2,0,OFFSET('Composition%'!$B126,0,AL$17)*OFFSET('Composition%'!$B126,0,AL$18)*(AL$24*EXP(-AL$25/($B156+273)/RGas)))</f>
        <v>0</v>
      </c>
      <c r="AM156" s="73"/>
      <c r="AN156" s="73">
        <f ca="1">IF(AN$2=0,0,AN$22*EXP(AN$23/($B156+273)/RGas)*(OFFSET('Composition%'!$B126,0,AN$13)*OFFSET('Composition%'!$B126,0,AN$14)))-IF(AN$2=2,0,OFFSET('Composition%'!$B126,0,AN$17)*OFFSET('Composition%'!$B126,0,AN$18)*(AN$24*EXP(-AN$25/($B156+273)/RGas)))</f>
        <v>0</v>
      </c>
      <c r="AO156" s="73">
        <f ca="1">IF(AO$2=0,0,AO$22*EXP(AO$23/($B156+273)/RGas)*(OFFSET('Composition%'!$B126,0,AO$13)*OFFSET('Composition%'!$B126,0,AO$14)))-IF(AO$2=2,0,OFFSET('Composition%'!$B126,0,AO$17)*OFFSET('Composition%'!$B126,0,AO$18)*(AO$24*EXP(-AO$25/($B156+273)/RGas)))</f>
        <v>0</v>
      </c>
      <c r="AP156" s="73">
        <f ca="1">IF(AP$2=0,0,AP$22*EXP(AP$23/($B156+273)/RGas)*(OFFSET('Composition%'!$B126,0,AP$13)*OFFSET('Composition%'!$B126,0,AP$14)))-IF(AP$2=2,0,OFFSET('Composition%'!$B126,0,AP$17)*OFFSET('Composition%'!$B126,0,AP$18)*(AP$24*EXP(-AP$25/($B156+273)/RGas)))</f>
        <v>2.7051622898164473E-12</v>
      </c>
      <c r="AQ156" s="73">
        <f ca="1">IF(AQ$2=0,0,AQ$22*EXP(AQ$23/($B156+273)/RGas)*(OFFSET('Composition%'!$B126,0,AQ$13)*OFFSET('Composition%'!$B126,0,AQ$14)))-IF(AQ$2=2,0,OFFSET('Composition%'!$B126,0,AQ$17)*OFFSET('Composition%'!$B126,0,AQ$18)*(AQ$24*EXP(-AQ$25/($B156+273)/RGas)))</f>
        <v>0</v>
      </c>
      <c r="AR156" s="73">
        <f ca="1">IF(AR$2=0,0,AR$22*EXP(AR$23/($B156+273)/RGas)*(OFFSET('Composition%'!$B126,0,AR$13)*OFFSET('Composition%'!$B126,0,AR$14)))-IF(AR$2=2,0,OFFSET('Composition%'!$B126,0,AR$17)*OFFSET('Composition%'!$B126,0,AR$18)*(AR$24*EXP(-AR$25/($B156+273)/RGas)))</f>
        <v>0</v>
      </c>
      <c r="AS156" s="73"/>
    </row>
    <row r="157" spans="1:45">
      <c r="A157" s="3">
        <f t="shared" si="25"/>
        <v>6.2499999999999858</v>
      </c>
      <c r="B157" s="60">
        <f ca="1">'Composition%'!B127</f>
        <v>414.8055410760644</v>
      </c>
      <c r="C157">
        <f t="shared" si="26"/>
        <v>30</v>
      </c>
      <c r="D157" s="4" t="e">
        <f ca="1">('Composition%'!BV127*ReactionRateK1!C157)^3</f>
        <v>#DIV/0!</v>
      </c>
      <c r="E157" s="4"/>
      <c r="F157" s="73">
        <f ca="1">IF(F$2=0,0,F$22*EXP(F$23/($B157+273)/RGas)*(OFFSET('Composition%'!$B127,0,F$13)*OFFSET('Composition%'!$B127,0,F$14)))-IF(F$2=2,0,OFFSET('Composition%'!$B127,0,F$17)*OFFSET('Composition%'!$B127,0,F$18)*(F$24*EXP(-F$25/($B157+273)/RGas)))</f>
        <v>1.1150918666428789E-3</v>
      </c>
      <c r="G157" s="73">
        <f ca="1">IF(G$2=0,0,G$22*EXP(G$23/($B157+273)/RGas)*(OFFSET('Composition%'!$B127,0,G$13)*OFFSET('Composition%'!$B127,0,G$14)))-IF(G$2=2,0,OFFSET('Composition%'!$B127,0,G$17)*OFFSET('Composition%'!$B127,0,G$18)*(G$24*EXP(-G$25/($B157+273)/RGas)))</f>
        <v>4.5596779731749864E-4</v>
      </c>
      <c r="H157" s="73">
        <f ca="1">IF(H$2=0,0,H$22*EXP(H$23/($B157+273)/RGas)*(OFFSET('Composition%'!$B127,0,H$13)*OFFSET('Composition%'!$B127,0,H$14)))-IF(H$2=2,0,OFFSET('Composition%'!$B127,0,H$17)*OFFSET('Composition%'!$B127,0,H$18)*(H$24*EXP(-H$25/($B157+273)/RGas)))</f>
        <v>-1.6167574529215544E-6</v>
      </c>
      <c r="I157" s="73">
        <f ca="1">IF(I$2=0,0,I$22*EXP(I$23/($B157+273)/RGas)*(OFFSET('Composition%'!$B127,0,I$13)*OFFSET('Composition%'!$B127,0,I$14)))-IF(I$2=2,0,OFFSET('Composition%'!$B127,0,I$17)*OFFSET('Composition%'!$B127,0,I$18)*(I$24*EXP(-I$25/($B157+273)/RGas)))</f>
        <v>2.2410634703509929E-7</v>
      </c>
      <c r="J157" s="73"/>
      <c r="K157" s="73">
        <f ca="1">IF(K$2=0,0,K$22*EXP(K$23/($B157+273)/RGas)*(OFFSET('Composition%'!$B127,0,K$13)*OFFSET('Composition%'!$B127,0,K$14)))-IF(K$2=2,0,OFFSET('Composition%'!$B127,0,K$17)*OFFSET('Composition%'!$B127,0,K$18)*(K$24*EXP(-K$25/($B157+273)/RGas)))</f>
        <v>2.5306594233842575E-3</v>
      </c>
      <c r="L157" s="73">
        <f ca="1">IF(L$2=0,0,L$22*EXP(L$23/($B157+273)/RGas)*(OFFSET('Composition%'!$B127,0,L$13)*OFFSET('Composition%'!$B127,0,L$14)))-IF(L$2=2,0,OFFSET('Composition%'!$B127,0,L$17)*OFFSET('Composition%'!$B127,0,L$18)*(L$24*EXP(-L$25/($B157+273)/RGas)))</f>
        <v>-9.7572608302250825E-4</v>
      </c>
      <c r="M157" s="73">
        <f ca="1">IF(M$2=0,0,M$22*EXP(M$23/($B157+273)/RGas)*(OFFSET('Composition%'!$B127,0,M$13)*OFFSET('Composition%'!$B127,0,M$14)))-IF(M$2=2,0,OFFSET('Composition%'!$B127,0,M$17)*OFFSET('Composition%'!$B127,0,M$18)*(M$24*EXP(-M$25/($B157+273)/RGas)))</f>
        <v>0</v>
      </c>
      <c r="N157" s="179"/>
      <c r="O157" s="73">
        <f ca="1">IF(O$2=0,0,O$22*EXP(O$23/($B157+273)/RGas)*(OFFSET('Composition%'!$B127,0,O$13)*OFFSET('Composition%'!$B127,0,O$14)))-IF(O$2=2,0,OFFSET('Composition%'!$B127,0,O$17)*OFFSET('Composition%'!$B127,0,O$18)*(O$24*EXP(-O$25/($B157+273)/RGas)))</f>
        <v>0</v>
      </c>
      <c r="P157" s="73">
        <f ca="1">IF(P$2=0,0,P$22*EXP(P$23/($B157+273)/RGas)*(OFFSET('Composition%'!$B127,0,P$13)*OFFSET('Composition%'!$B127,0,P$14)))-IF(P$2=2,0,OFFSET('Composition%'!$B127,0,P$17)*OFFSET('Composition%'!$B127,0,P$18)*(P$24*EXP(-P$25/($B157+273)/RGas)))</f>
        <v>6.4829516722736628E-3</v>
      </c>
      <c r="Q157" s="73">
        <f ca="1">IF(Q$2=0,0,Q$22*EXP(Q$23/($B157+273)/RGas)*(OFFSET('Composition%'!$B127,0,Q$13)*OFFSET('Composition%'!$B127,0,Q$14)))-IF(Q$2=2,0,OFFSET('Composition%'!$B127,0,Q$17)*OFFSET('Composition%'!$B127,0,Q$18)*(Q$24*EXP(-Q$25/($B157+273)/RGas)))</f>
        <v>1.1656616440546519E-4</v>
      </c>
      <c r="R157" s="73">
        <f ca="1">IF(R$2=0,0,R$22*EXP(R$23/($B157+273)/RGas)*(OFFSET('Composition%'!$B127,0,R$13)*OFFSET('Composition%'!$B127,0,R$14)))-IF(R$2=2,0,OFFSET('Composition%'!$B127,0,R$17)*OFFSET('Composition%'!$B127,0,R$18)*(R$24*EXP(-R$25/($B157+273)/RGas)))</f>
        <v>5.2748353250263524E-5</v>
      </c>
      <c r="S157" s="73"/>
      <c r="T157" s="73">
        <f ca="1">IF(T$2=0,0,T$22*EXP(T$23/($B157+273)/RGas)*(OFFSET('Composition%'!$B127,0,T$13)*OFFSET('Composition%'!$B127,0,T$14)))-IF(T$2=2,0,OFFSET('Composition%'!$B127,0,T$17)*OFFSET('Composition%'!$B127,0,T$18)*(T$24*EXP(-T$25/($B157+273)/RGas)))</f>
        <v>6.254564362574713E-6</v>
      </c>
      <c r="U157" s="73">
        <f ca="1">IF(U$2=0,0,U$22*EXP(U$23/($B157+273)/RGas)*(OFFSET('Composition%'!$B127,0,U$13)*OFFSET('Composition%'!$B127,0,U$14)))-IF(U$2=2,0,OFFSET('Composition%'!$B127,0,U$17)*OFFSET('Composition%'!$B127,0,U$18)*(U$24*EXP(-U$25/($B157+273)/RGas)))</f>
        <v>7.7689576898027272E-9</v>
      </c>
      <c r="V157" s="73">
        <f ca="1">IF(V$2=0,0,V$22*EXP(V$23/($B157+273)/RGas)*(OFFSET('Composition%'!$B127,0,V$13)*OFFSET('Composition%'!$B127,0,V$14)))-IF(V$2=2,0,OFFSET('Composition%'!$B127,0,V$17)*OFFSET('Composition%'!$B127,0,V$18)*(V$24*EXP(-V$25/($B157+273)/RGas)))</f>
        <v>0</v>
      </c>
      <c r="W157" s="73">
        <f ca="1">IF(W$2=0,0,W$22*EXP(W$23/($B157+273)/RGas)*(OFFSET('Composition%'!$B127,0,W$13)*OFFSET('Composition%'!$B127,0,W$14)))-IF(W$2=2,0,OFFSET('Composition%'!$B127,0,W$17)*OFFSET('Composition%'!$B127,0,W$18)*(W$24*EXP(-W$25/($B157+273)/RGas)))</f>
        <v>0</v>
      </c>
      <c r="X157" s="73">
        <f ca="1">IF(X$2=0,0,X$22*EXP(X$23/($B157+273)/RGas)*(OFFSET('Composition%'!$B127,0,X$13)*OFFSET('Composition%'!$B127,0,X$14)))-IF(X$2=2,0,OFFSET('Composition%'!$B127,0,X$17)*OFFSET('Composition%'!$B127,0,X$18)*(X$24*EXP(-X$25/($B157+273)/RGas)))</f>
        <v>2.4904478631989344E-8</v>
      </c>
      <c r="Y157" s="73">
        <f ca="1">IF(Y$2=0,0,Y$22*EXP(Y$23/($B157+273)/RGas)*(OFFSET('Composition%'!$B127,0,Y$13)*OFFSET('Composition%'!$B127,0,Y$14)))-IF(Y$2=2,0,OFFSET('Composition%'!$B127,0,Y$17)*OFFSET('Composition%'!$B127,0,Y$18)*(Y$24*EXP(-Y$25/($B157+273)/RGas)))</f>
        <v>1.2326244708541116E-9</v>
      </c>
      <c r="Z157" s="73">
        <f ca="1">IF(Z$2=0,0,Z$22*EXP(Z$23/($B157+273)/RGas)*(OFFSET('Composition%'!$B127,0,Z$13)*OFFSET('Composition%'!$B127,0,Z$14)))-IF(Z$2=2,0,OFFSET('Composition%'!$B127,0,Z$17)*OFFSET('Composition%'!$B127,0,Z$18)*(Z$24*EXP(-Z$25/($B157+273)/RGas)))</f>
        <v>0</v>
      </c>
      <c r="AA157" s="73">
        <f ca="1">IF(AA$2=0,0,AA$22*EXP(AA$23/($B157+273)/RGas)*(OFFSET('Composition%'!$B127,0,AA$13)*OFFSET('Composition%'!$B127,0,AA$14)))-IF(AA$2=2,0,OFFSET('Composition%'!$B127,0,AA$17)*OFFSET('Composition%'!$B127,0,AA$18)*(AA$24*EXP(-AA$25/($B157+273)/RGas)))</f>
        <v>0</v>
      </c>
      <c r="AB157" s="73">
        <f ca="1">IF(AB$2=0,0,AB$22*EXP(AB$23/($B157+273)/RGas)*(OFFSET('Composition%'!$B127,0,AB$13)*OFFSET('Composition%'!$B127,0,AB$14)))-IF(AB$2=2,0,OFFSET('Composition%'!$B127,0,AB$17)*OFFSET('Composition%'!$B127,0,AB$18)*(AB$24*EXP(-AB$25/($B157+273)/RGas)))</f>
        <v>0</v>
      </c>
      <c r="AC157" s="73">
        <f ca="1">IF(AC$2=0,0,AC$22*EXP(AC$23/($B157+273)/RGas)*(OFFSET('Composition%'!$B127,0,AC$13)*OFFSET('Composition%'!$B127,0,AC$14)))-IF(AC$2=2,0,OFFSET('Composition%'!$B127,0,AC$17)*OFFSET('Composition%'!$B127,0,AC$18)*(AC$24*EXP(-AC$25/($B157+273)/RGas)))</f>
        <v>0</v>
      </c>
      <c r="AD157" s="73">
        <f ca="1">IF(AD$2=0,0,AD$22*EXP(AD$23/($B157+273)/RGas)*(OFFSET('Composition%'!$B127,0,AD$13)*OFFSET('Composition%'!$B127,0,AD$14)))-IF(AD$2=2,0,OFFSET('Composition%'!$B127,0,AD$17)*OFFSET('Composition%'!$B127,0,AD$18)*(AD$24*EXP(-AD$25/($B157+273)/RGas)))</f>
        <v>0</v>
      </c>
      <c r="AE157" s="73">
        <f ca="1">IF(AE$2=0,0,AE$22*EXP(AE$23/($B157+273)/RGas)*(OFFSET('Composition%'!$B127,0,AE$13)*OFFSET('Composition%'!$B127,0,AE$14)))-IF(AE$2=2,0,OFFSET('Composition%'!$B127,0,AE$17)*OFFSET('Composition%'!$B127,0,AE$18)*(AE$24*EXP(-AE$25/($B157+273)/RGas)))</f>
        <v>0</v>
      </c>
      <c r="AF157" s="73"/>
      <c r="AG157" s="73">
        <f ca="1">IF(AG$2=0,0,AG$22*EXP(AG$23/($B157+273)/RGas)*(OFFSET('Composition%'!$B127,0,AG$13)*OFFSET('Composition%'!$B127,0,AG$14)))-IF(AG$2=2,0,OFFSET('Composition%'!$B127,0,AG$17)*OFFSET('Composition%'!$B127,0,AG$18)*(AG$24*EXP(-AG$25/($B157+273)/RGas)))</f>
        <v>0</v>
      </c>
      <c r="AH157" s="73">
        <f ca="1">IF(AH$2=0,0,AH$22*EXP(AH$23/($B157+273)/RGas)*(OFFSET('Composition%'!$B127,0,AH$13)*OFFSET('Composition%'!$B127,0,AH$14)))-IF(AH$2=2,0,OFFSET('Composition%'!$B127,0,AH$17)*OFFSET('Composition%'!$B127,0,AH$18)*(AH$24*EXP(-AH$25/($B157+273)/RGas)))</f>
        <v>0</v>
      </c>
      <c r="AI157" s="73">
        <f ca="1">IF(AI$2=0,0,AI$22*EXP(AI$23/($B157+273)/RGas)*(OFFSET('Composition%'!$B127,0,AI$13)*OFFSET('Composition%'!$B127,0,AI$14)))-IF(AI$2=2,0,OFFSET('Composition%'!$B127,0,AI$17)*OFFSET('Composition%'!$B127,0,AI$18)*(AI$24*EXP(-AI$25/($B157+273)/RGas)))</f>
        <v>0</v>
      </c>
      <c r="AJ157" s="73">
        <f ca="1">IF(AJ$2=0,0,AJ$22*EXP(AJ$23/($B157+273)/RGas)*(OFFSET('Composition%'!$B127,0,AJ$13)*OFFSET('Composition%'!$B127,0,AJ$14)))-IF(AJ$2=2,0,OFFSET('Composition%'!$B127,0,AJ$17)*OFFSET('Composition%'!$B127,0,AJ$18)*(AJ$24*EXP(-AJ$25/($B157+273)/RGas)))</f>
        <v>0</v>
      </c>
      <c r="AK157" s="73">
        <f ca="1">IF(AK$2=0,0,AK$22*EXP(AK$23/($B157+273)/RGas)*(OFFSET('Composition%'!$B127,0,AK$13)*OFFSET('Composition%'!$B127,0,AK$14)))-IF(AK$2=2,0,OFFSET('Composition%'!$B127,0,AK$17)*OFFSET('Composition%'!$B127,0,AK$18)*(AK$24*EXP(-AK$25/($B157+273)/RGas)))</f>
        <v>0</v>
      </c>
      <c r="AL157" s="73">
        <f ca="1">IF(AL$2=0,0,AL$22*EXP(AL$23/($B157+273)/RGas)*(OFFSET('Composition%'!$B127,0,AL$13)*OFFSET('Composition%'!$B127,0,AL$14)))-IF(AL$2=2,0,OFFSET('Composition%'!$B127,0,AL$17)*OFFSET('Composition%'!$B127,0,AL$18)*(AL$24*EXP(-AL$25/($B157+273)/RGas)))</f>
        <v>0</v>
      </c>
      <c r="AM157" s="73"/>
      <c r="AN157" s="73">
        <f ca="1">IF(AN$2=0,0,AN$22*EXP(AN$23/($B157+273)/RGas)*(OFFSET('Composition%'!$B127,0,AN$13)*OFFSET('Composition%'!$B127,0,AN$14)))-IF(AN$2=2,0,OFFSET('Composition%'!$B127,0,AN$17)*OFFSET('Composition%'!$B127,0,AN$18)*(AN$24*EXP(-AN$25/($B157+273)/RGas)))</f>
        <v>0</v>
      </c>
      <c r="AO157" s="73">
        <f ca="1">IF(AO$2=0,0,AO$22*EXP(AO$23/($B157+273)/RGas)*(OFFSET('Composition%'!$B127,0,AO$13)*OFFSET('Composition%'!$B127,0,AO$14)))-IF(AO$2=2,0,OFFSET('Composition%'!$B127,0,AO$17)*OFFSET('Composition%'!$B127,0,AO$18)*(AO$24*EXP(-AO$25/($B157+273)/RGas)))</f>
        <v>0</v>
      </c>
      <c r="AP157" s="73">
        <f ca="1">IF(AP$2=0,0,AP$22*EXP(AP$23/($B157+273)/RGas)*(OFFSET('Composition%'!$B127,0,AP$13)*OFFSET('Composition%'!$B127,0,AP$14)))-IF(AP$2=2,0,OFFSET('Composition%'!$B127,0,AP$17)*OFFSET('Composition%'!$B127,0,AP$18)*(AP$24*EXP(-AP$25/($B157+273)/RGas)))</f>
        <v>2.7051625351254549E-12</v>
      </c>
      <c r="AQ157" s="73">
        <f ca="1">IF(AQ$2=0,0,AQ$22*EXP(AQ$23/($B157+273)/RGas)*(OFFSET('Composition%'!$B127,0,AQ$13)*OFFSET('Composition%'!$B127,0,AQ$14)))-IF(AQ$2=2,0,OFFSET('Composition%'!$B127,0,AQ$17)*OFFSET('Composition%'!$B127,0,AQ$18)*(AQ$24*EXP(-AQ$25/($B157+273)/RGas)))</f>
        <v>0</v>
      </c>
      <c r="AR157" s="73">
        <f ca="1">IF(AR$2=0,0,AR$22*EXP(AR$23/($B157+273)/RGas)*(OFFSET('Composition%'!$B127,0,AR$13)*OFFSET('Composition%'!$B127,0,AR$14)))-IF(AR$2=2,0,OFFSET('Composition%'!$B127,0,AR$17)*OFFSET('Composition%'!$B127,0,AR$18)*(AR$24*EXP(-AR$25/($B157+273)/RGas)))</f>
        <v>0</v>
      </c>
      <c r="AS157" s="73"/>
    </row>
    <row r="158" spans="1:45">
      <c r="A158" s="3">
        <f t="shared" si="25"/>
        <v>6.2999999999999856</v>
      </c>
      <c r="B158" s="60">
        <f ca="1">'Composition%'!B128</f>
        <v>414.81233472024542</v>
      </c>
      <c r="C158">
        <f t="shared" si="26"/>
        <v>30</v>
      </c>
      <c r="D158" s="4" t="e">
        <f ca="1">('Composition%'!BV128*ReactionRateK1!C158)^3</f>
        <v>#DIV/0!</v>
      </c>
      <c r="E158" s="4"/>
      <c r="F158" s="73">
        <f ca="1">IF(F$2=0,0,F$22*EXP(F$23/($B158+273)/RGas)*(OFFSET('Composition%'!$B128,0,F$13)*OFFSET('Composition%'!$B128,0,F$14)))-IF(F$2=2,0,OFFSET('Composition%'!$B128,0,F$17)*OFFSET('Composition%'!$B128,0,F$18)*(F$24*EXP(-F$25/($B158+273)/RGas)))</f>
        <v>1.1016470639668618E-3</v>
      </c>
      <c r="G158" s="73">
        <f ca="1">IF(G$2=0,0,G$22*EXP(G$23/($B158+273)/RGas)*(OFFSET('Composition%'!$B128,0,G$13)*OFFSET('Composition%'!$B128,0,G$14)))-IF(G$2=2,0,OFFSET('Composition%'!$B128,0,G$17)*OFFSET('Composition%'!$B128,0,G$18)*(G$24*EXP(-G$25/($B158+273)/RGas)))</f>
        <v>4.5058279520687592E-4</v>
      </c>
      <c r="H158" s="73">
        <f ca="1">IF(H$2=0,0,H$22*EXP(H$23/($B158+273)/RGas)*(OFFSET('Composition%'!$B128,0,H$13)*OFFSET('Composition%'!$B128,0,H$14)))-IF(H$2=2,0,OFFSET('Composition%'!$B128,0,H$17)*OFFSET('Composition%'!$B128,0,H$18)*(H$24*EXP(-H$25/($B158+273)/RGas)))</f>
        <v>-1.6007718446809882E-6</v>
      </c>
      <c r="I158" s="73">
        <f ca="1">IF(I$2=0,0,I$22*EXP(I$23/($B158+273)/RGas)*(OFFSET('Composition%'!$B128,0,I$13)*OFFSET('Composition%'!$B128,0,I$14)))-IF(I$2=2,0,OFFSET('Composition%'!$B128,0,I$17)*OFFSET('Composition%'!$B128,0,I$18)*(I$24*EXP(-I$25/($B158+273)/RGas)))</f>
        <v>2.1224831839977215E-7</v>
      </c>
      <c r="J158" s="73"/>
      <c r="K158" s="73">
        <f ca="1">IF(K$2=0,0,K$22*EXP(K$23/($B158+273)/RGas)*(OFFSET('Composition%'!$B128,0,K$13)*OFFSET('Composition%'!$B128,0,K$14)))-IF(K$2=2,0,OFFSET('Composition%'!$B128,0,K$17)*OFFSET('Composition%'!$B128,0,K$18)*(K$24*EXP(-K$25/($B158+273)/RGas)))</f>
        <v>2.4500009683735419E-3</v>
      </c>
      <c r="L158" s="73">
        <f ca="1">IF(L$2=0,0,L$22*EXP(L$23/($B158+273)/RGas)*(OFFSET('Composition%'!$B128,0,L$13)*OFFSET('Composition%'!$B128,0,L$14)))-IF(L$2=2,0,OFFSET('Composition%'!$B128,0,L$17)*OFFSET('Composition%'!$B128,0,L$18)*(L$24*EXP(-L$25/($B158+273)/RGas)))</f>
        <v>-9.6550491529161459E-4</v>
      </c>
      <c r="M158" s="73">
        <f ca="1">IF(M$2=0,0,M$22*EXP(M$23/($B158+273)/RGas)*(OFFSET('Composition%'!$B128,0,M$13)*OFFSET('Composition%'!$B128,0,M$14)))-IF(M$2=2,0,OFFSET('Composition%'!$B128,0,M$17)*OFFSET('Composition%'!$B128,0,M$18)*(M$24*EXP(-M$25/($B158+273)/RGas)))</f>
        <v>0</v>
      </c>
      <c r="N158" s="179"/>
      <c r="O158" s="73">
        <f ca="1">IF(O$2=0,0,O$22*EXP(O$23/($B158+273)/RGas)*(OFFSET('Composition%'!$B128,0,O$13)*OFFSET('Composition%'!$B128,0,O$14)))-IF(O$2=2,0,OFFSET('Composition%'!$B128,0,O$17)*OFFSET('Composition%'!$B128,0,O$18)*(O$24*EXP(-O$25/($B158+273)/RGas)))</f>
        <v>0</v>
      </c>
      <c r="P158" s="73">
        <f ca="1">IF(P$2=0,0,P$22*EXP(P$23/($B158+273)/RGas)*(OFFSET('Composition%'!$B128,0,P$13)*OFFSET('Composition%'!$B128,0,P$14)))-IF(P$2=2,0,OFFSET('Composition%'!$B128,0,P$17)*OFFSET('Composition%'!$B128,0,P$18)*(P$24*EXP(-P$25/($B158+273)/RGas)))</f>
        <v>6.4188366082327149E-3</v>
      </c>
      <c r="Q158" s="73">
        <f ca="1">IF(Q$2=0,0,Q$22*EXP(Q$23/($B158+273)/RGas)*(OFFSET('Composition%'!$B128,0,Q$13)*OFFSET('Composition%'!$B128,0,Q$14)))-IF(Q$2=2,0,OFFSET('Composition%'!$B128,0,Q$17)*OFFSET('Composition%'!$B128,0,Q$18)*(Q$24*EXP(-Q$25/($B158+273)/RGas)))</f>
        <v>1.1685222094795717E-4</v>
      </c>
      <c r="R158" s="73">
        <f ca="1">IF(R$2=0,0,R$22*EXP(R$23/($B158+273)/RGas)*(OFFSET('Composition%'!$B128,0,R$13)*OFFSET('Composition%'!$B128,0,R$14)))-IF(R$2=2,0,OFFSET('Composition%'!$B128,0,R$17)*OFFSET('Composition%'!$B128,0,R$18)*(R$24*EXP(-R$25/($B158+273)/RGas)))</f>
        <v>5.3255110688382523E-5</v>
      </c>
      <c r="S158" s="73"/>
      <c r="T158" s="73">
        <f ca="1">IF(T$2=0,0,T$22*EXP(T$23/($B158+273)/RGas)*(OFFSET('Composition%'!$B128,0,T$13)*OFFSET('Composition%'!$B128,0,T$14)))-IF(T$2=2,0,OFFSET('Composition%'!$B128,0,T$17)*OFFSET('Composition%'!$B128,0,T$18)*(T$24*EXP(-T$25/($B158+273)/RGas)))</f>
        <v>5.9254199660325657E-6</v>
      </c>
      <c r="U158" s="73">
        <f ca="1">IF(U$2=0,0,U$22*EXP(U$23/($B158+273)/RGas)*(OFFSET('Composition%'!$B128,0,U$13)*OFFSET('Composition%'!$B128,0,U$14)))-IF(U$2=2,0,OFFSET('Composition%'!$B128,0,U$17)*OFFSET('Composition%'!$B128,0,U$18)*(U$24*EXP(-U$25/($B158+273)/RGas)))</f>
        <v>6.9753064508594643E-9</v>
      </c>
      <c r="V158" s="73">
        <f ca="1">IF(V$2=0,0,V$22*EXP(V$23/($B158+273)/RGas)*(OFFSET('Composition%'!$B128,0,V$13)*OFFSET('Composition%'!$B128,0,V$14)))-IF(V$2=2,0,OFFSET('Composition%'!$B128,0,V$17)*OFFSET('Composition%'!$B128,0,V$18)*(V$24*EXP(-V$25/($B158+273)/RGas)))</f>
        <v>0</v>
      </c>
      <c r="W158" s="73">
        <f ca="1">IF(W$2=0,0,W$22*EXP(W$23/($B158+273)/RGas)*(OFFSET('Composition%'!$B128,0,W$13)*OFFSET('Composition%'!$B128,0,W$14)))-IF(W$2=2,0,OFFSET('Composition%'!$B128,0,W$17)*OFFSET('Composition%'!$B128,0,W$18)*(W$24*EXP(-W$25/($B158+273)/RGas)))</f>
        <v>0</v>
      </c>
      <c r="X158" s="73">
        <f ca="1">IF(X$2=0,0,X$22*EXP(X$23/($B158+273)/RGas)*(OFFSET('Composition%'!$B128,0,X$13)*OFFSET('Composition%'!$B128,0,X$14)))-IF(X$2=2,0,OFFSET('Composition%'!$B128,0,X$17)*OFFSET('Composition%'!$B128,0,X$18)*(X$24*EXP(-X$25/($B158+273)/RGas)))</f>
        <v>2.4904244381161919E-8</v>
      </c>
      <c r="Y158" s="73">
        <f ca="1">IF(Y$2=0,0,Y$22*EXP(Y$23/($B158+273)/RGas)*(OFFSET('Composition%'!$B128,0,Y$13)*OFFSET('Composition%'!$B128,0,Y$14)))-IF(Y$2=2,0,OFFSET('Composition%'!$B128,0,Y$17)*OFFSET('Composition%'!$B128,0,Y$18)*(Y$24*EXP(-Y$25/($B158+273)/RGas)))</f>
        <v>1.2326128768229148E-9</v>
      </c>
      <c r="Z158" s="73">
        <f ca="1">IF(Z$2=0,0,Z$22*EXP(Z$23/($B158+273)/RGas)*(OFFSET('Composition%'!$B128,0,Z$13)*OFFSET('Composition%'!$B128,0,Z$14)))-IF(Z$2=2,0,OFFSET('Composition%'!$B128,0,Z$17)*OFFSET('Composition%'!$B128,0,Z$18)*(Z$24*EXP(-Z$25/($B158+273)/RGas)))</f>
        <v>0</v>
      </c>
      <c r="AA158" s="73">
        <f ca="1">IF(AA$2=0,0,AA$22*EXP(AA$23/($B158+273)/RGas)*(OFFSET('Composition%'!$B128,0,AA$13)*OFFSET('Composition%'!$B128,0,AA$14)))-IF(AA$2=2,0,OFFSET('Composition%'!$B128,0,AA$17)*OFFSET('Composition%'!$B128,0,AA$18)*(AA$24*EXP(-AA$25/($B158+273)/RGas)))</f>
        <v>0</v>
      </c>
      <c r="AB158" s="73">
        <f ca="1">IF(AB$2=0,0,AB$22*EXP(AB$23/($B158+273)/RGas)*(OFFSET('Composition%'!$B128,0,AB$13)*OFFSET('Composition%'!$B128,0,AB$14)))-IF(AB$2=2,0,OFFSET('Composition%'!$B128,0,AB$17)*OFFSET('Composition%'!$B128,0,AB$18)*(AB$24*EXP(-AB$25/($B158+273)/RGas)))</f>
        <v>0</v>
      </c>
      <c r="AC158" s="73">
        <f ca="1">IF(AC$2=0,0,AC$22*EXP(AC$23/($B158+273)/RGas)*(OFFSET('Composition%'!$B128,0,AC$13)*OFFSET('Composition%'!$B128,0,AC$14)))-IF(AC$2=2,0,OFFSET('Composition%'!$B128,0,AC$17)*OFFSET('Composition%'!$B128,0,AC$18)*(AC$24*EXP(-AC$25/($B158+273)/RGas)))</f>
        <v>0</v>
      </c>
      <c r="AD158" s="73">
        <f ca="1">IF(AD$2=0,0,AD$22*EXP(AD$23/($B158+273)/RGas)*(OFFSET('Composition%'!$B128,0,AD$13)*OFFSET('Composition%'!$B128,0,AD$14)))-IF(AD$2=2,0,OFFSET('Composition%'!$B128,0,AD$17)*OFFSET('Composition%'!$B128,0,AD$18)*(AD$24*EXP(-AD$25/($B158+273)/RGas)))</f>
        <v>0</v>
      </c>
      <c r="AE158" s="73">
        <f ca="1">IF(AE$2=0,0,AE$22*EXP(AE$23/($B158+273)/RGas)*(OFFSET('Composition%'!$B128,0,AE$13)*OFFSET('Composition%'!$B128,0,AE$14)))-IF(AE$2=2,0,OFFSET('Composition%'!$B128,0,AE$17)*OFFSET('Composition%'!$B128,0,AE$18)*(AE$24*EXP(-AE$25/($B158+273)/RGas)))</f>
        <v>0</v>
      </c>
      <c r="AF158" s="73"/>
      <c r="AG158" s="73">
        <f ca="1">IF(AG$2=0,0,AG$22*EXP(AG$23/($B158+273)/RGas)*(OFFSET('Composition%'!$B128,0,AG$13)*OFFSET('Composition%'!$B128,0,AG$14)))-IF(AG$2=2,0,OFFSET('Composition%'!$B128,0,AG$17)*OFFSET('Composition%'!$B128,0,AG$18)*(AG$24*EXP(-AG$25/($B158+273)/RGas)))</f>
        <v>0</v>
      </c>
      <c r="AH158" s="73">
        <f ca="1">IF(AH$2=0,0,AH$22*EXP(AH$23/($B158+273)/RGas)*(OFFSET('Composition%'!$B128,0,AH$13)*OFFSET('Composition%'!$B128,0,AH$14)))-IF(AH$2=2,0,OFFSET('Composition%'!$B128,0,AH$17)*OFFSET('Composition%'!$B128,0,AH$18)*(AH$24*EXP(-AH$25/($B158+273)/RGas)))</f>
        <v>0</v>
      </c>
      <c r="AI158" s="73">
        <f ca="1">IF(AI$2=0,0,AI$22*EXP(AI$23/($B158+273)/RGas)*(OFFSET('Composition%'!$B128,0,AI$13)*OFFSET('Composition%'!$B128,0,AI$14)))-IF(AI$2=2,0,OFFSET('Composition%'!$B128,0,AI$17)*OFFSET('Composition%'!$B128,0,AI$18)*(AI$24*EXP(-AI$25/($B158+273)/RGas)))</f>
        <v>0</v>
      </c>
      <c r="AJ158" s="73">
        <f ca="1">IF(AJ$2=0,0,AJ$22*EXP(AJ$23/($B158+273)/RGas)*(OFFSET('Composition%'!$B128,0,AJ$13)*OFFSET('Composition%'!$B128,0,AJ$14)))-IF(AJ$2=2,0,OFFSET('Composition%'!$B128,0,AJ$17)*OFFSET('Composition%'!$B128,0,AJ$18)*(AJ$24*EXP(-AJ$25/($B158+273)/RGas)))</f>
        <v>0</v>
      </c>
      <c r="AK158" s="73">
        <f ca="1">IF(AK$2=0,0,AK$22*EXP(AK$23/($B158+273)/RGas)*(OFFSET('Composition%'!$B128,0,AK$13)*OFFSET('Composition%'!$B128,0,AK$14)))-IF(AK$2=2,0,OFFSET('Composition%'!$B128,0,AK$17)*OFFSET('Composition%'!$B128,0,AK$18)*(AK$24*EXP(-AK$25/($B158+273)/RGas)))</f>
        <v>0</v>
      </c>
      <c r="AL158" s="73">
        <f ca="1">IF(AL$2=0,0,AL$22*EXP(AL$23/($B158+273)/RGas)*(OFFSET('Composition%'!$B128,0,AL$13)*OFFSET('Composition%'!$B128,0,AL$14)))-IF(AL$2=2,0,OFFSET('Composition%'!$B128,0,AL$17)*OFFSET('Composition%'!$B128,0,AL$18)*(AL$24*EXP(-AL$25/($B158+273)/RGas)))</f>
        <v>0</v>
      </c>
      <c r="AM158" s="73"/>
      <c r="AN158" s="73">
        <f ca="1">IF(AN$2=0,0,AN$22*EXP(AN$23/($B158+273)/RGas)*(OFFSET('Composition%'!$B128,0,AN$13)*OFFSET('Composition%'!$B128,0,AN$14)))-IF(AN$2=2,0,OFFSET('Composition%'!$B128,0,AN$17)*OFFSET('Composition%'!$B128,0,AN$18)*(AN$24*EXP(-AN$25/($B158+273)/RGas)))</f>
        <v>0</v>
      </c>
      <c r="AO158" s="73">
        <f ca="1">IF(AO$2=0,0,AO$22*EXP(AO$23/($B158+273)/RGas)*(OFFSET('Composition%'!$B128,0,AO$13)*OFFSET('Composition%'!$B128,0,AO$14)))-IF(AO$2=2,0,OFFSET('Composition%'!$B128,0,AO$17)*OFFSET('Composition%'!$B128,0,AO$18)*(AO$24*EXP(-AO$25/($B158+273)/RGas)))</f>
        <v>0</v>
      </c>
      <c r="AP158" s="73">
        <f ca="1">IF(AP$2=0,0,AP$22*EXP(AP$23/($B158+273)/RGas)*(OFFSET('Composition%'!$B128,0,AP$13)*OFFSET('Composition%'!$B128,0,AP$14)))-IF(AP$2=2,0,OFFSET('Composition%'!$B128,0,AP$17)*OFFSET('Composition%'!$B128,0,AP$18)*(AP$24*EXP(-AP$25/($B158+273)/RGas)))</f>
        <v>2.7051627435618692E-12</v>
      </c>
      <c r="AQ158" s="73">
        <f ca="1">IF(AQ$2=0,0,AQ$22*EXP(AQ$23/($B158+273)/RGas)*(OFFSET('Composition%'!$B128,0,AQ$13)*OFFSET('Composition%'!$B128,0,AQ$14)))-IF(AQ$2=2,0,OFFSET('Composition%'!$B128,0,AQ$17)*OFFSET('Composition%'!$B128,0,AQ$18)*(AQ$24*EXP(-AQ$25/($B158+273)/RGas)))</f>
        <v>0</v>
      </c>
      <c r="AR158" s="73">
        <f ca="1">IF(AR$2=0,0,AR$22*EXP(AR$23/($B158+273)/RGas)*(OFFSET('Composition%'!$B128,0,AR$13)*OFFSET('Composition%'!$B128,0,AR$14)))-IF(AR$2=2,0,OFFSET('Composition%'!$B128,0,AR$17)*OFFSET('Composition%'!$B128,0,AR$18)*(AR$24*EXP(-AR$25/($B158+273)/RGas)))</f>
        <v>0</v>
      </c>
      <c r="AS158" s="73"/>
    </row>
    <row r="159" spans="1:45">
      <c r="A159" s="3">
        <f t="shared" si="25"/>
        <v>6.3499999999999854</v>
      </c>
      <c r="B159" s="60">
        <f ca="1">'Composition%'!B129</f>
        <v>414.81912644633229</v>
      </c>
      <c r="C159">
        <f>C158</f>
        <v>30</v>
      </c>
      <c r="D159" s="4" t="e">
        <f ca="1">('Composition%'!BV129*ReactionRateK1!C159)^3</f>
        <v>#DIV/0!</v>
      </c>
      <c r="E159" s="4"/>
      <c r="F159" s="73">
        <f ca="1">IF(F$2=0,0,F$22*EXP(F$23/($B159+273)/RGas)*(OFFSET('Composition%'!$B129,0,F$13)*OFFSET('Composition%'!$B129,0,F$14)))-IF(F$2=2,0,OFFSET('Composition%'!$B129,0,F$17)*OFFSET('Composition%'!$B129,0,F$18)*(F$24*EXP(-F$25/($B159+273)/RGas)))</f>
        <v>1.0884225425079157E-3</v>
      </c>
      <c r="G159" s="73">
        <f ca="1">IF(G$2=0,0,G$22*EXP(G$23/($B159+273)/RGas)*(OFFSET('Composition%'!$B129,0,G$13)*OFFSET('Composition%'!$B129,0,G$14)))-IF(G$2=2,0,OFFSET('Composition%'!$B129,0,G$17)*OFFSET('Composition%'!$B129,0,G$18)*(G$24*EXP(-G$25/($B159+273)/RGas)))</f>
        <v>4.4528161849774521E-4</v>
      </c>
      <c r="H159" s="73">
        <f ca="1">IF(H$2=0,0,H$22*EXP(H$23/($B159+273)/RGas)*(OFFSET('Composition%'!$B129,0,H$13)*OFFSET('Composition%'!$B129,0,H$14)))-IF(H$2=2,0,OFFSET('Composition%'!$B129,0,H$17)*OFFSET('Composition%'!$B129,0,H$18)*(H$24*EXP(-H$25/($B159+273)/RGas)))</f>
        <v>-1.5849109521012875E-6</v>
      </c>
      <c r="I159" s="73">
        <f ca="1">IF(I$2=0,0,I$22*EXP(I$23/($B159+273)/RGas)*(OFFSET('Composition%'!$B129,0,I$13)*OFFSET('Composition%'!$B129,0,I$14)))-IF(I$2=2,0,OFFSET('Composition%'!$B129,0,I$17)*OFFSET('Composition%'!$B129,0,I$18)*(I$24*EXP(-I$25/($B159+273)/RGas)))</f>
        <v>2.0118544722714315E-7</v>
      </c>
      <c r="J159" s="73"/>
      <c r="K159" s="73">
        <f ca="1">IF(K$2=0,0,K$22*EXP(K$23/($B159+273)/RGas)*(OFFSET('Composition%'!$B129,0,K$13)*OFFSET('Composition%'!$B129,0,K$14)))-IF(K$2=2,0,OFFSET('Composition%'!$B129,0,K$17)*OFFSET('Composition%'!$B129,0,K$18)*(K$24*EXP(-K$25/($B159+273)/RGas)))</f>
        <v>2.3710824460835105E-3</v>
      </c>
      <c r="L159" s="73">
        <f ca="1">IF(L$2=0,0,L$22*EXP(L$23/($B159+273)/RGas)*(OFFSET('Composition%'!$B129,0,L$13)*OFFSET('Composition%'!$B129,0,L$14)))-IF(L$2=2,0,OFFSET('Composition%'!$B129,0,L$17)*OFFSET('Composition%'!$B129,0,L$18)*(L$24*EXP(-L$25/($B159+273)/RGas)))</f>
        <v>-9.5550368627379833E-4</v>
      </c>
      <c r="M159" s="73">
        <f ca="1">IF(M$2=0,0,M$22*EXP(M$23/($B159+273)/RGas)*(OFFSET('Composition%'!$B129,0,M$13)*OFFSET('Composition%'!$B129,0,M$14)))-IF(M$2=2,0,OFFSET('Composition%'!$B129,0,M$17)*OFFSET('Composition%'!$B129,0,M$18)*(M$24*EXP(-M$25/($B159+273)/RGas)))</f>
        <v>0</v>
      </c>
      <c r="N159" s="179"/>
      <c r="O159" s="73">
        <f ca="1">IF(O$2=0,0,O$22*EXP(O$23/($B159+273)/RGas)*(OFFSET('Composition%'!$B129,0,O$13)*OFFSET('Composition%'!$B129,0,O$14)))-IF(O$2=2,0,OFFSET('Composition%'!$B129,0,O$17)*OFFSET('Composition%'!$B129,0,O$18)*(O$24*EXP(-O$25/($B159+273)/RGas)))</f>
        <v>0</v>
      </c>
      <c r="P159" s="73">
        <f ca="1">IF(P$2=0,0,P$22*EXP(P$23/($B159+273)/RGas)*(OFFSET('Composition%'!$B129,0,P$13)*OFFSET('Composition%'!$B129,0,P$14)))-IF(P$2=2,0,OFFSET('Composition%'!$B129,0,P$17)*OFFSET('Composition%'!$B129,0,P$18)*(P$24*EXP(-P$25/($B159+273)/RGas)))</f>
        <v>6.3552228638158277E-3</v>
      </c>
      <c r="Q159" s="73">
        <f ca="1">IF(Q$2=0,0,Q$22*EXP(Q$23/($B159+273)/RGas)*(OFFSET('Composition%'!$B129,0,Q$13)*OFFSET('Composition%'!$B129,0,Q$14)))-IF(Q$2=2,0,OFFSET('Composition%'!$B129,0,Q$17)*OFFSET('Composition%'!$B129,0,Q$18)*(Q$24*EXP(-Q$25/($B159+273)/RGas)))</f>
        <v>1.1712808355035706E-4</v>
      </c>
      <c r="R159" s="73">
        <f ca="1">IF(R$2=0,0,R$22*EXP(R$23/($B159+273)/RGas)*(OFFSET('Composition%'!$B129,0,R$13)*OFFSET('Composition%'!$B129,0,R$14)))-IF(R$2=2,0,OFFSET('Composition%'!$B129,0,R$17)*OFFSET('Composition%'!$B129,0,R$18)*(R$24*EXP(-R$25/($B159+273)/RGas)))</f>
        <v>5.3757995291665403E-5</v>
      </c>
      <c r="S159" s="73"/>
      <c r="T159" s="73">
        <f ca="1">IF(T$2=0,0,T$22*EXP(T$23/($B159+273)/RGas)*(OFFSET('Composition%'!$B129,0,T$13)*OFFSET('Composition%'!$B129,0,T$14)))-IF(T$2=2,0,OFFSET('Composition%'!$B129,0,T$17)*OFFSET('Composition%'!$B129,0,T$18)*(T$24*EXP(-T$25/($B159+273)/RGas)))</f>
        <v>5.6183537281923258E-6</v>
      </c>
      <c r="U159" s="73">
        <f ca="1">IF(U$2=0,0,U$22*EXP(U$23/($B159+273)/RGas)*(OFFSET('Composition%'!$B129,0,U$13)*OFFSET('Composition%'!$B129,0,U$14)))-IF(U$2=2,0,OFFSET('Composition%'!$B129,0,U$17)*OFFSET('Composition%'!$B129,0,U$18)*(U$24*EXP(-U$25/($B159+273)/RGas)))</f>
        <v>6.2627432084530923E-9</v>
      </c>
      <c r="V159" s="73">
        <f ca="1">IF(V$2=0,0,V$22*EXP(V$23/($B159+273)/RGas)*(OFFSET('Composition%'!$B129,0,V$13)*OFFSET('Composition%'!$B129,0,V$14)))-IF(V$2=2,0,OFFSET('Composition%'!$B129,0,V$17)*OFFSET('Composition%'!$B129,0,V$18)*(V$24*EXP(-V$25/($B159+273)/RGas)))</f>
        <v>0</v>
      </c>
      <c r="W159" s="73">
        <f ca="1">IF(W$2=0,0,W$22*EXP(W$23/($B159+273)/RGas)*(OFFSET('Composition%'!$B129,0,W$13)*OFFSET('Composition%'!$B129,0,W$14)))-IF(W$2=2,0,OFFSET('Composition%'!$B129,0,W$17)*OFFSET('Composition%'!$B129,0,W$18)*(W$24*EXP(-W$25/($B159+273)/RGas)))</f>
        <v>0</v>
      </c>
      <c r="X159" s="73">
        <f ca="1">IF(X$2=0,0,X$22*EXP(X$23/($B159+273)/RGas)*(OFFSET('Composition%'!$B129,0,X$13)*OFFSET('Composition%'!$B129,0,X$14)))-IF(X$2=2,0,OFFSET('Composition%'!$B129,0,X$17)*OFFSET('Composition%'!$B129,0,X$18)*(X$24*EXP(-X$25/($B159+273)/RGas)))</f>
        <v>2.4904022598836567E-8</v>
      </c>
      <c r="Y159" s="73">
        <f ca="1">IF(Y$2=0,0,Y$22*EXP(Y$23/($B159+273)/RGas)*(OFFSET('Composition%'!$B129,0,Y$13)*OFFSET('Composition%'!$B129,0,Y$14)))-IF(Y$2=2,0,OFFSET('Composition%'!$B129,0,Y$17)*OFFSET('Composition%'!$B129,0,Y$18)*(Y$24*EXP(-Y$25/($B159+273)/RGas)))</f>
        <v>1.2326018999088638E-9</v>
      </c>
      <c r="Z159" s="73">
        <f ca="1">IF(Z$2=0,0,Z$22*EXP(Z$23/($B159+273)/RGas)*(OFFSET('Composition%'!$B129,0,Z$13)*OFFSET('Composition%'!$B129,0,Z$14)))-IF(Z$2=2,0,OFFSET('Composition%'!$B129,0,Z$17)*OFFSET('Composition%'!$B129,0,Z$18)*(Z$24*EXP(-Z$25/($B159+273)/RGas)))</f>
        <v>0</v>
      </c>
      <c r="AA159" s="73">
        <f ca="1">IF(AA$2=0,0,AA$22*EXP(AA$23/($B159+273)/RGas)*(OFFSET('Composition%'!$B129,0,AA$13)*OFFSET('Composition%'!$B129,0,AA$14)))-IF(AA$2=2,0,OFFSET('Composition%'!$B129,0,AA$17)*OFFSET('Composition%'!$B129,0,AA$18)*(AA$24*EXP(-AA$25/($B159+273)/RGas)))</f>
        <v>0</v>
      </c>
      <c r="AB159" s="73">
        <f ca="1">IF(AB$2=0,0,AB$22*EXP(AB$23/($B159+273)/RGas)*(OFFSET('Composition%'!$B129,0,AB$13)*OFFSET('Composition%'!$B129,0,AB$14)))-IF(AB$2=2,0,OFFSET('Composition%'!$B129,0,AB$17)*OFFSET('Composition%'!$B129,0,AB$18)*(AB$24*EXP(-AB$25/($B159+273)/RGas)))</f>
        <v>0</v>
      </c>
      <c r="AC159" s="73">
        <f ca="1">IF(AC$2=0,0,AC$22*EXP(AC$23/($B159+273)/RGas)*(OFFSET('Composition%'!$B129,0,AC$13)*OFFSET('Composition%'!$B129,0,AC$14)))-IF(AC$2=2,0,OFFSET('Composition%'!$B129,0,AC$17)*OFFSET('Composition%'!$B129,0,AC$18)*(AC$24*EXP(-AC$25/($B159+273)/RGas)))</f>
        <v>0</v>
      </c>
      <c r="AD159" s="73">
        <f ca="1">IF(AD$2=0,0,AD$22*EXP(AD$23/($B159+273)/RGas)*(OFFSET('Composition%'!$B129,0,AD$13)*OFFSET('Composition%'!$B129,0,AD$14)))-IF(AD$2=2,0,OFFSET('Composition%'!$B129,0,AD$17)*OFFSET('Composition%'!$B129,0,AD$18)*(AD$24*EXP(-AD$25/($B159+273)/RGas)))</f>
        <v>0</v>
      </c>
      <c r="AE159" s="73">
        <f ca="1">IF(AE$2=0,0,AE$22*EXP(AE$23/($B159+273)/RGas)*(OFFSET('Composition%'!$B129,0,AE$13)*OFFSET('Composition%'!$B129,0,AE$14)))-IF(AE$2=2,0,OFFSET('Composition%'!$B129,0,AE$17)*OFFSET('Composition%'!$B129,0,AE$18)*(AE$24*EXP(-AE$25/($B159+273)/RGas)))</f>
        <v>0</v>
      </c>
      <c r="AF159" s="73"/>
      <c r="AG159" s="73">
        <f ca="1">IF(AG$2=0,0,AG$22*EXP(AG$23/($B159+273)/RGas)*(OFFSET('Composition%'!$B129,0,AG$13)*OFFSET('Composition%'!$B129,0,AG$14)))-IF(AG$2=2,0,OFFSET('Composition%'!$B129,0,AG$17)*OFFSET('Composition%'!$B129,0,AG$18)*(AG$24*EXP(-AG$25/($B159+273)/RGas)))</f>
        <v>0</v>
      </c>
      <c r="AH159" s="73">
        <f ca="1">IF(AH$2=0,0,AH$22*EXP(AH$23/($B159+273)/RGas)*(OFFSET('Composition%'!$B129,0,AH$13)*OFFSET('Composition%'!$B129,0,AH$14)))-IF(AH$2=2,0,OFFSET('Composition%'!$B129,0,AH$17)*OFFSET('Composition%'!$B129,0,AH$18)*(AH$24*EXP(-AH$25/($B159+273)/RGas)))</f>
        <v>0</v>
      </c>
      <c r="AI159" s="73">
        <f ca="1">IF(AI$2=0,0,AI$22*EXP(AI$23/($B159+273)/RGas)*(OFFSET('Composition%'!$B129,0,AI$13)*OFFSET('Composition%'!$B129,0,AI$14)))-IF(AI$2=2,0,OFFSET('Composition%'!$B129,0,AI$17)*OFFSET('Composition%'!$B129,0,AI$18)*(AI$24*EXP(-AI$25/($B159+273)/RGas)))</f>
        <v>0</v>
      </c>
      <c r="AJ159" s="73">
        <f ca="1">IF(AJ$2=0,0,AJ$22*EXP(AJ$23/($B159+273)/RGas)*(OFFSET('Composition%'!$B129,0,AJ$13)*OFFSET('Composition%'!$B129,0,AJ$14)))-IF(AJ$2=2,0,OFFSET('Composition%'!$B129,0,AJ$17)*OFFSET('Composition%'!$B129,0,AJ$18)*(AJ$24*EXP(-AJ$25/($B159+273)/RGas)))</f>
        <v>0</v>
      </c>
      <c r="AK159" s="73">
        <f ca="1">IF(AK$2=0,0,AK$22*EXP(AK$23/($B159+273)/RGas)*(OFFSET('Composition%'!$B129,0,AK$13)*OFFSET('Composition%'!$B129,0,AK$14)))-IF(AK$2=2,0,OFFSET('Composition%'!$B129,0,AK$17)*OFFSET('Composition%'!$B129,0,AK$18)*(AK$24*EXP(-AK$25/($B159+273)/RGas)))</f>
        <v>0</v>
      </c>
      <c r="AL159" s="73">
        <f ca="1">IF(AL$2=0,0,AL$22*EXP(AL$23/($B159+273)/RGas)*(OFFSET('Composition%'!$B129,0,AL$13)*OFFSET('Composition%'!$B129,0,AL$14)))-IF(AL$2=2,0,OFFSET('Composition%'!$B129,0,AL$17)*OFFSET('Composition%'!$B129,0,AL$18)*(AL$24*EXP(-AL$25/($B159+273)/RGas)))</f>
        <v>0</v>
      </c>
      <c r="AM159" s="73"/>
      <c r="AN159" s="73">
        <f ca="1">IF(AN$2=0,0,AN$22*EXP(AN$23/($B159+273)/RGas)*(OFFSET('Composition%'!$B129,0,AN$13)*OFFSET('Composition%'!$B129,0,AN$14)))-IF(AN$2=2,0,OFFSET('Composition%'!$B129,0,AN$17)*OFFSET('Composition%'!$B129,0,AN$18)*(AN$24*EXP(-AN$25/($B159+273)/RGas)))</f>
        <v>0</v>
      </c>
      <c r="AO159" s="73">
        <f ca="1">IF(AO$2=0,0,AO$22*EXP(AO$23/($B159+273)/RGas)*(OFFSET('Composition%'!$B129,0,AO$13)*OFFSET('Composition%'!$B129,0,AO$14)))-IF(AO$2=2,0,OFFSET('Composition%'!$B129,0,AO$17)*OFFSET('Composition%'!$B129,0,AO$18)*(AO$24*EXP(-AO$25/($B159+273)/RGas)))</f>
        <v>0</v>
      </c>
      <c r="AP159" s="73">
        <f ca="1">IF(AP$2=0,0,AP$22*EXP(AP$23/($B159+273)/RGas)*(OFFSET('Composition%'!$B129,0,AP$13)*OFFSET('Composition%'!$B129,0,AP$14)))-IF(AP$2=2,0,OFFSET('Composition%'!$B129,0,AP$17)*OFFSET('Composition%'!$B129,0,AP$18)*(AP$24*EXP(-AP$25/($B159+273)/RGas)))</f>
        <v>2.7051629188072758E-12</v>
      </c>
      <c r="AQ159" s="73">
        <f ca="1">IF(AQ$2=0,0,AQ$22*EXP(AQ$23/($B159+273)/RGas)*(OFFSET('Composition%'!$B129,0,AQ$13)*OFFSET('Composition%'!$B129,0,AQ$14)))-IF(AQ$2=2,0,OFFSET('Composition%'!$B129,0,AQ$17)*OFFSET('Composition%'!$B129,0,AQ$18)*(AQ$24*EXP(-AQ$25/($B159+273)/RGas)))</f>
        <v>0</v>
      </c>
      <c r="AR159" s="73">
        <f ca="1">IF(AR$2=0,0,AR$22*EXP(AR$23/($B159+273)/RGas)*(OFFSET('Composition%'!$B129,0,AR$13)*OFFSET('Composition%'!$B129,0,AR$14)))-IF(AR$2=2,0,OFFSET('Composition%'!$B129,0,AR$17)*OFFSET('Composition%'!$B129,0,AR$18)*(AR$24*EXP(-AR$25/($B159+273)/RGas)))</f>
        <v>0</v>
      </c>
      <c r="AS159" s="73"/>
    </row>
  </sheetData>
  <phoneticPr fontId="3" type="noConversion"/>
  <pageMargins left="0.75" right="0.75" top="1" bottom="1" header="0.5" footer="0.5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AR159"/>
  <sheetViews>
    <sheetView showGridLines="0" topLeftCell="A7" zoomScale="75" workbookViewId="0">
      <selection activeCell="D12" sqref="D12"/>
    </sheetView>
  </sheetViews>
  <sheetFormatPr defaultRowHeight="12"/>
  <cols>
    <col min="1" max="1" width="15.28515625" style="3" customWidth="1"/>
    <col min="2" max="5" width="15.28515625" customWidth="1"/>
    <col min="6" max="6" width="11.85546875" customWidth="1"/>
    <col min="7" max="7" width="11.7109375" customWidth="1"/>
    <col min="8" max="22" width="11.85546875" customWidth="1"/>
  </cols>
  <sheetData>
    <row r="1" spans="1:44"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</row>
    <row r="2" spans="1:44">
      <c r="A2" s="3" t="s">
        <v>3</v>
      </c>
      <c r="B2" s="13"/>
      <c r="C2" s="13"/>
      <c r="D2" s="13"/>
      <c r="E2" s="13"/>
      <c r="F2" s="42">
        <f>Control!I1</f>
        <v>1</v>
      </c>
      <c r="G2" s="42">
        <f>Control!J1</f>
        <v>1</v>
      </c>
      <c r="H2" s="42">
        <f>Control!K1</f>
        <v>1</v>
      </c>
      <c r="I2" s="42">
        <f>Control!L1</f>
        <v>1</v>
      </c>
      <c r="J2" s="42">
        <f>Control!M1</f>
        <v>0</v>
      </c>
      <c r="K2" s="42">
        <f>Control!N1</f>
        <v>1</v>
      </c>
      <c r="L2" s="42">
        <f>Control!O1</f>
        <v>1</v>
      </c>
      <c r="M2" s="42">
        <f>Control!P1</f>
        <v>1</v>
      </c>
      <c r="N2" s="42">
        <f>Control!Q1</f>
        <v>0</v>
      </c>
      <c r="O2" s="42">
        <f>Control!R1</f>
        <v>1</v>
      </c>
      <c r="P2" s="42">
        <f>Control!S1</f>
        <v>1</v>
      </c>
      <c r="Q2" s="42">
        <f>Control!T1</f>
        <v>1</v>
      </c>
      <c r="R2" s="42">
        <f>Control!U1</f>
        <v>1</v>
      </c>
      <c r="S2" s="42">
        <f>Control!V1</f>
        <v>0</v>
      </c>
      <c r="T2" s="42">
        <f>Control!W1</f>
        <v>2</v>
      </c>
      <c r="U2" s="42">
        <f>Control!X1</f>
        <v>2</v>
      </c>
      <c r="V2" s="42">
        <f>Control!Y1</f>
        <v>2</v>
      </c>
      <c r="W2" s="42">
        <f>Control!Z1</f>
        <v>2</v>
      </c>
      <c r="X2" s="42">
        <f>Control!AA1</f>
        <v>2</v>
      </c>
      <c r="Y2" s="42">
        <f>Control!AB1</f>
        <v>2</v>
      </c>
      <c r="Z2" s="42">
        <f>Control!AC1</f>
        <v>2</v>
      </c>
      <c r="AA2" s="42">
        <f>Control!AD1</f>
        <v>2</v>
      </c>
      <c r="AB2" s="42">
        <f>Control!AE1</f>
        <v>2</v>
      </c>
      <c r="AC2" s="42">
        <f>Control!AF1</f>
        <v>2</v>
      </c>
      <c r="AD2" s="42">
        <f>Control!AG1</f>
        <v>2</v>
      </c>
      <c r="AE2" s="42">
        <f>Control!AH1</f>
        <v>2</v>
      </c>
      <c r="AF2" s="42">
        <f>Control!AI1</f>
        <v>0</v>
      </c>
      <c r="AG2" s="42">
        <f>Control!AJ1</f>
        <v>2</v>
      </c>
      <c r="AH2" s="42">
        <f>Control!AK1</f>
        <v>2</v>
      </c>
      <c r="AI2" s="42">
        <f>Control!AL1</f>
        <v>2</v>
      </c>
      <c r="AJ2" s="42">
        <f>Control!AM1</f>
        <v>2</v>
      </c>
      <c r="AK2" s="42">
        <f>Control!AN1</f>
        <v>2</v>
      </c>
      <c r="AL2" s="42">
        <f>Control!AO1</f>
        <v>2</v>
      </c>
      <c r="AM2" s="42">
        <f>Control!AP1</f>
        <v>0</v>
      </c>
      <c r="AN2" s="42">
        <f>Control!AQ1</f>
        <v>2</v>
      </c>
      <c r="AO2" s="42">
        <f>Control!AR1</f>
        <v>2</v>
      </c>
      <c r="AP2" s="42">
        <f>Control!AS1</f>
        <v>2</v>
      </c>
      <c r="AQ2" s="42">
        <f>Control!AT1</f>
        <v>2</v>
      </c>
      <c r="AR2" s="42">
        <f>Control!AU1</f>
        <v>2</v>
      </c>
    </row>
    <row r="3" spans="1:44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44" ht="12.75">
      <c r="A4" s="39"/>
      <c r="B4" s="13"/>
      <c r="C4" s="13"/>
      <c r="D4" s="13"/>
      <c r="E4" s="13"/>
      <c r="F4" s="65" t="str">
        <f>ReactionStoich!E77</f>
        <v>C7A</v>
      </c>
      <c r="G4" s="65" t="str">
        <f>ReactionStoich!F77</f>
        <v>C7A</v>
      </c>
      <c r="H4" s="65" t="str">
        <f>ReactionStoich!G77</f>
        <v>C7A</v>
      </c>
      <c r="I4" s="65" t="str">
        <f>ReactionStoich!H77</f>
        <v>C7A</v>
      </c>
      <c r="J4" s="65"/>
      <c r="K4" s="65" t="str">
        <f>ReactionStoich!J77</f>
        <v>C7A</v>
      </c>
      <c r="L4" s="65" t="str">
        <f>ReactionStoich!K77</f>
        <v>C7A</v>
      </c>
      <c r="M4" s="65" t="str">
        <f>ReactionStoich!L77</f>
        <v>M-EC7A</v>
      </c>
      <c r="N4" s="65"/>
      <c r="O4" s="65" t="str">
        <f>ReactionStoich!N77</f>
        <v>EB</v>
      </c>
      <c r="P4" s="65" t="str">
        <f>ReactionStoich!O77</f>
        <v>PC8A</v>
      </c>
      <c r="Q4" s="65" t="str">
        <f>ReactionStoich!P77</f>
        <v>OC8A</v>
      </c>
      <c r="R4" s="65" t="str">
        <f>ReactionStoich!Q77</f>
        <v>MC8A</v>
      </c>
      <c r="S4" s="65"/>
      <c r="T4" s="65" t="str">
        <f>ReactionStoich!S77</f>
        <v>M-EC7A</v>
      </c>
      <c r="U4" s="65" t="str">
        <f>ReactionStoich!T77</f>
        <v>NPB</v>
      </c>
      <c r="V4" s="65" t="str">
        <f>ReactionStoich!U77</f>
        <v>135TMB</v>
      </c>
      <c r="W4" s="65" t="str">
        <f>ReactionStoich!V77</f>
        <v>CUMENE</v>
      </c>
      <c r="X4" s="65" t="str">
        <f>ReactionStoich!W77</f>
        <v>INDANE</v>
      </c>
      <c r="Y4" s="65" t="str">
        <f>ReactionStoich!X77</f>
        <v>NBB</v>
      </c>
      <c r="Z4" s="65" t="str">
        <f>ReactionStoich!Y77</f>
        <v>1M2NC3C6A</v>
      </c>
      <c r="AA4" s="65" t="str">
        <f>ReactionStoich!Z77</f>
        <v>O-CYMENE</v>
      </c>
      <c r="AB4" s="65" t="str">
        <f>ReactionStoich!AA77</f>
        <v>M-EC7A</v>
      </c>
      <c r="AC4" s="65" t="str">
        <f>ReactionStoich!AB77</f>
        <v>1234TMC6A</v>
      </c>
      <c r="AD4" s="65" t="str">
        <f>ReactionStoich!AC77</f>
        <v>EB</v>
      </c>
      <c r="AE4" s="65" t="str">
        <f>ReactionStoich!AD77</f>
        <v>O-DEC6A</v>
      </c>
      <c r="AF4" s="65"/>
      <c r="AG4" s="65" t="str">
        <f>ReactionStoich!AF77</f>
        <v>135TMB</v>
      </c>
      <c r="AH4" s="65" t="str">
        <f>ReactionStoich!AG77</f>
        <v>M-EC7A</v>
      </c>
      <c r="AI4" s="65" t="str">
        <f>ReactionStoich!AH77</f>
        <v>NC5</v>
      </c>
      <c r="AJ4" s="65" t="str">
        <f>ReactionStoich!AI77</f>
        <v>NC4</v>
      </c>
      <c r="AK4" s="65" t="str">
        <f>ReactionStoich!AJ77</f>
        <v>1234TMC6A</v>
      </c>
      <c r="AL4" s="65" t="str">
        <f>ReactionStoich!AK77</f>
        <v>C2</v>
      </c>
      <c r="AM4" s="65"/>
      <c r="AN4" s="65" t="str">
        <f>ReactionStoich!AM77</f>
        <v>MC8A</v>
      </c>
      <c r="AO4" s="65" t="str">
        <f>ReactionStoich!AN77</f>
        <v>C6A</v>
      </c>
      <c r="AP4" s="65" t="str">
        <f>ReactionStoich!AO77</f>
        <v>C3</v>
      </c>
      <c r="AQ4" s="65" t="str">
        <f>ReactionStoich!AP77</f>
        <v>C3</v>
      </c>
      <c r="AR4" s="65" t="str">
        <f>ReactionStoich!AQ77</f>
        <v>C3</v>
      </c>
    </row>
    <row r="5" spans="1:44" ht="12.75">
      <c r="A5" s="39"/>
      <c r="B5" s="13"/>
      <c r="C5" s="13"/>
      <c r="D5" s="13"/>
      <c r="E5" s="13"/>
      <c r="F5" s="65" t="str">
        <f>ReactionStoich!E78</f>
        <v>135TMB</v>
      </c>
      <c r="G5" s="65" t="str">
        <f>ReactionStoich!F78</f>
        <v>135TMB</v>
      </c>
      <c r="H5" s="65" t="str">
        <f>ReactionStoich!G78</f>
        <v>M-EC7A</v>
      </c>
      <c r="I5" s="65" t="str">
        <f>ReactionStoich!H78</f>
        <v>M-EC7A</v>
      </c>
      <c r="J5" s="65"/>
      <c r="K5" s="65" t="str">
        <f>ReactionStoich!J78</f>
        <v>C7A</v>
      </c>
      <c r="L5" s="65" t="str">
        <f>ReactionStoich!K78</f>
        <v>C7A</v>
      </c>
      <c r="M5" s="65" t="str">
        <f>ReactionStoich!L78</f>
        <v>M-EC7A</v>
      </c>
      <c r="N5" s="65"/>
      <c r="O5" s="65" t="str">
        <f>ReactionStoich!N78</f>
        <v>EB</v>
      </c>
      <c r="P5" s="65" t="str">
        <f>ReactionStoich!O78</f>
        <v>PC8A</v>
      </c>
      <c r="Q5" s="65" t="str">
        <f>ReactionStoich!P78</f>
        <v>OC8A</v>
      </c>
      <c r="R5" s="65" t="str">
        <f>ReactionStoich!Q78</f>
        <v>MC8A</v>
      </c>
      <c r="S5" s="65"/>
      <c r="T5" s="65" t="str">
        <f>ReactionStoich!S78</f>
        <v>H2</v>
      </c>
      <c r="U5" s="65" t="str">
        <f>ReactionStoich!T78</f>
        <v>H2</v>
      </c>
      <c r="V5" s="65" t="str">
        <f>ReactionStoich!U78</f>
        <v>135TMB</v>
      </c>
      <c r="W5" s="65" t="str">
        <f>ReactionStoich!V78</f>
        <v>H2</v>
      </c>
      <c r="X5" s="65" t="str">
        <f>ReactionStoich!W78</f>
        <v>H2</v>
      </c>
      <c r="Y5" s="65" t="str">
        <f>ReactionStoich!X78</f>
        <v>H2</v>
      </c>
      <c r="Z5" s="65" t="str">
        <f>ReactionStoich!Y78</f>
        <v>H2</v>
      </c>
      <c r="AA5" s="65" t="str">
        <f>ReactionStoich!Z78</f>
        <v>H2</v>
      </c>
      <c r="AB5" s="65" t="str">
        <f>ReactionStoich!AA78</f>
        <v>H2</v>
      </c>
      <c r="AC5" s="65" t="str">
        <f>ReactionStoich!AB78</f>
        <v>H2</v>
      </c>
      <c r="AD5" s="65" t="str">
        <f>ReactionStoich!AC78</f>
        <v>H2</v>
      </c>
      <c r="AE5" s="65" t="str">
        <f>ReactionStoich!AD78</f>
        <v>H2</v>
      </c>
      <c r="AF5" s="65"/>
      <c r="AG5" s="65" t="str">
        <f>ReactionStoich!AF78</f>
        <v>H2</v>
      </c>
      <c r="AH5" s="65" t="str">
        <f>ReactionStoich!AG78</f>
        <v>H2</v>
      </c>
      <c r="AI5" s="65" t="str">
        <f>ReactionStoich!AH78</f>
        <v>H2</v>
      </c>
      <c r="AJ5" s="65" t="str">
        <f>ReactionStoich!AI78</f>
        <v>H2</v>
      </c>
      <c r="AK5" s="65" t="str">
        <f>ReactionStoich!AJ78</f>
        <v>H2</v>
      </c>
      <c r="AL5" s="65" t="str">
        <f>ReactionStoich!AK78</f>
        <v>C2</v>
      </c>
      <c r="AM5" s="65"/>
      <c r="AN5" s="65" t="str">
        <f>ReactionStoich!AM78</f>
        <v>C2</v>
      </c>
      <c r="AO5" s="65" t="str">
        <f>ReactionStoich!AN78</f>
        <v>C2</v>
      </c>
      <c r="AP5" s="65" t="str">
        <f>ReactionStoich!AO78</f>
        <v>NC4</v>
      </c>
      <c r="AQ5" s="65" t="str">
        <f>ReactionStoich!AP78</f>
        <v>NC4</v>
      </c>
      <c r="AR5" s="65" t="str">
        <f>ReactionStoich!AQ78</f>
        <v>NC4</v>
      </c>
    </row>
    <row r="6" spans="1:44">
      <c r="F6" s="65">
        <f>ReactionStoich!E79</f>
        <v>0</v>
      </c>
      <c r="G6" s="65">
        <f>ReactionStoich!F79</f>
        <v>0</v>
      </c>
      <c r="H6" s="65">
        <f>ReactionStoich!G79</f>
        <v>0</v>
      </c>
      <c r="I6" s="65">
        <f>ReactionStoich!H79</f>
        <v>0</v>
      </c>
      <c r="J6" s="65"/>
      <c r="K6" s="65">
        <f>ReactionStoich!J79</f>
        <v>0</v>
      </c>
      <c r="L6" s="65">
        <f>ReactionStoich!K79</f>
        <v>0</v>
      </c>
      <c r="M6" s="65">
        <f>ReactionStoich!L79</f>
        <v>0</v>
      </c>
      <c r="N6" s="65"/>
      <c r="O6" s="65">
        <f>ReactionStoich!N79</f>
        <v>0</v>
      </c>
      <c r="P6" s="65">
        <f>ReactionStoich!O79</f>
        <v>0</v>
      </c>
      <c r="Q6" s="65">
        <f>ReactionStoich!P79</f>
        <v>0</v>
      </c>
      <c r="R6" s="65">
        <f>ReactionStoich!Q79</f>
        <v>0</v>
      </c>
      <c r="S6" s="65"/>
      <c r="T6" s="65">
        <f>ReactionStoich!S79</f>
        <v>0</v>
      </c>
      <c r="U6" s="65">
        <f>ReactionStoich!T79</f>
        <v>0</v>
      </c>
      <c r="V6" s="65">
        <f>ReactionStoich!U79</f>
        <v>0</v>
      </c>
      <c r="W6" s="65">
        <f>ReactionStoich!V79</f>
        <v>0</v>
      </c>
      <c r="X6" s="65">
        <f>ReactionStoich!W79</f>
        <v>0</v>
      </c>
      <c r="Y6" s="65">
        <f>ReactionStoich!X79</f>
        <v>0</v>
      </c>
      <c r="Z6" s="65">
        <f>ReactionStoich!Y79</f>
        <v>0</v>
      </c>
      <c r="AA6" s="65">
        <f>ReactionStoich!Z79</f>
        <v>0</v>
      </c>
      <c r="AB6" s="65">
        <f>ReactionStoich!AA79</f>
        <v>0</v>
      </c>
      <c r="AC6" s="65">
        <f>ReactionStoich!AB79</f>
        <v>0</v>
      </c>
      <c r="AD6" s="65">
        <f>ReactionStoich!AC79</f>
        <v>0</v>
      </c>
      <c r="AE6" s="65">
        <f>ReactionStoich!AD79</f>
        <v>0</v>
      </c>
      <c r="AF6" s="65"/>
      <c r="AG6" s="65">
        <f>ReactionStoich!AF79</f>
        <v>0</v>
      </c>
      <c r="AH6" s="65">
        <f>ReactionStoich!AG79</f>
        <v>0</v>
      </c>
      <c r="AI6" s="65">
        <f>ReactionStoich!AH79</f>
        <v>0</v>
      </c>
      <c r="AJ6" s="65">
        <f>ReactionStoich!AI79</f>
        <v>0</v>
      </c>
      <c r="AK6" s="65">
        <f>ReactionStoich!AJ79</f>
        <v>0</v>
      </c>
      <c r="AL6" s="65" t="str">
        <f>ReactionStoich!AK79</f>
        <v>C2</v>
      </c>
      <c r="AM6" s="65"/>
      <c r="AN6" s="65">
        <f>ReactionStoich!AM79</f>
        <v>0</v>
      </c>
      <c r="AO6" s="65">
        <f>ReactionStoich!AN79</f>
        <v>0</v>
      </c>
      <c r="AP6" s="65">
        <f>ReactionStoich!AO79</f>
        <v>0</v>
      </c>
      <c r="AQ6" s="65">
        <f>ReactionStoich!AP79</f>
        <v>0</v>
      </c>
      <c r="AR6" s="65">
        <f>ReactionStoich!AQ79</f>
        <v>0</v>
      </c>
    </row>
    <row r="7" spans="1:44">
      <c r="F7" s="65">
        <f>ReactionStoich!E80</f>
        <v>0</v>
      </c>
      <c r="G7" s="65">
        <f>ReactionStoich!F80</f>
        <v>0</v>
      </c>
      <c r="H7" s="65">
        <f>ReactionStoich!G80</f>
        <v>0</v>
      </c>
      <c r="I7" s="65">
        <f>ReactionStoich!H80</f>
        <v>0</v>
      </c>
      <c r="J7" s="65"/>
      <c r="K7" s="65">
        <f>ReactionStoich!J80</f>
        <v>0</v>
      </c>
      <c r="L7" s="65">
        <f>ReactionStoich!K80</f>
        <v>0</v>
      </c>
      <c r="M7" s="65">
        <f>ReactionStoich!L80</f>
        <v>0</v>
      </c>
      <c r="N7" s="65"/>
      <c r="O7" s="65">
        <f>ReactionStoich!N80</f>
        <v>0</v>
      </c>
      <c r="P7" s="65">
        <f>ReactionStoich!O80</f>
        <v>0</v>
      </c>
      <c r="Q7" s="65">
        <f>ReactionStoich!P80</f>
        <v>0</v>
      </c>
      <c r="R7" s="65">
        <f>ReactionStoich!Q80</f>
        <v>0</v>
      </c>
      <c r="S7" s="65"/>
      <c r="T7" s="65">
        <f>ReactionStoich!S80</f>
        <v>0</v>
      </c>
      <c r="U7" s="65">
        <f>ReactionStoich!T80</f>
        <v>0</v>
      </c>
      <c r="V7" s="65">
        <f>ReactionStoich!U80</f>
        <v>0</v>
      </c>
      <c r="W7" s="65">
        <f>ReactionStoich!V80</f>
        <v>0</v>
      </c>
      <c r="X7" s="65">
        <f>ReactionStoich!W80</f>
        <v>0</v>
      </c>
      <c r="Y7" s="65">
        <f>ReactionStoich!X80</f>
        <v>0</v>
      </c>
      <c r="Z7" s="65">
        <f>ReactionStoich!Y80</f>
        <v>0</v>
      </c>
      <c r="AA7" s="65">
        <f>ReactionStoich!Z80</f>
        <v>0</v>
      </c>
      <c r="AB7" s="65">
        <f>ReactionStoich!AA80</f>
        <v>0</v>
      </c>
      <c r="AC7" s="65">
        <f>ReactionStoich!AB80</f>
        <v>0</v>
      </c>
      <c r="AD7" s="65">
        <f>ReactionStoich!AC80</f>
        <v>0</v>
      </c>
      <c r="AE7" s="65">
        <f>ReactionStoich!AD80</f>
        <v>0</v>
      </c>
      <c r="AF7" s="65"/>
      <c r="AG7" s="65">
        <f>ReactionStoich!AF80</f>
        <v>0</v>
      </c>
      <c r="AH7" s="65">
        <f>ReactionStoich!AG80</f>
        <v>0</v>
      </c>
      <c r="AI7" s="65">
        <f>ReactionStoich!AH80</f>
        <v>0</v>
      </c>
      <c r="AJ7" s="65">
        <f>ReactionStoich!AI80</f>
        <v>0</v>
      </c>
      <c r="AK7" s="65">
        <f>ReactionStoich!AJ80</f>
        <v>0</v>
      </c>
      <c r="AL7" s="65">
        <f>ReactionStoich!AK80</f>
        <v>0</v>
      </c>
      <c r="AM7" s="65"/>
      <c r="AN7" s="65">
        <f>ReactionStoich!AM80</f>
        <v>0</v>
      </c>
      <c r="AO7" s="65">
        <f>ReactionStoich!AN80</f>
        <v>0</v>
      </c>
      <c r="AP7" s="65">
        <f>ReactionStoich!AO80</f>
        <v>0</v>
      </c>
      <c r="AQ7" s="65">
        <f>ReactionStoich!AP80</f>
        <v>0</v>
      </c>
      <c r="AR7" s="65">
        <f>ReactionStoich!AQ80</f>
        <v>0</v>
      </c>
    </row>
    <row r="8" spans="1:44">
      <c r="F8" s="65" t="str">
        <f>ReactionStoich!E81</f>
        <v>PC8A</v>
      </c>
      <c r="G8" s="65" t="str">
        <f>ReactionStoich!F81</f>
        <v>EB</v>
      </c>
      <c r="H8" s="65" t="str">
        <f>ReactionStoich!G81</f>
        <v>PC8A</v>
      </c>
      <c r="I8" s="65" t="str">
        <f>ReactionStoich!H81</f>
        <v>M-EC7A</v>
      </c>
      <c r="J8" s="65"/>
      <c r="K8" s="65" t="str">
        <f>ReactionStoich!J81</f>
        <v>C6A</v>
      </c>
      <c r="L8" s="65" t="str">
        <f>ReactionStoich!K81</f>
        <v>C6A</v>
      </c>
      <c r="M8" s="65" t="str">
        <f>ReactionStoich!L81</f>
        <v>C7A</v>
      </c>
      <c r="N8" s="65"/>
      <c r="O8" s="65" t="str">
        <f>ReactionStoich!N81</f>
        <v>PC8A</v>
      </c>
      <c r="P8" s="65" t="str">
        <f>ReactionStoich!O81</f>
        <v>OC8A</v>
      </c>
      <c r="Q8" s="65" t="str">
        <f>ReactionStoich!P81</f>
        <v>MC8A</v>
      </c>
      <c r="R8" s="65" t="str">
        <f>ReactionStoich!Q81</f>
        <v>EB</v>
      </c>
      <c r="S8" s="65"/>
      <c r="T8" s="65" t="str">
        <f>ReactionStoich!S81</f>
        <v>C7A</v>
      </c>
      <c r="U8" s="65" t="str">
        <f>ReactionStoich!T81</f>
        <v>C6A</v>
      </c>
      <c r="V8" s="65" t="str">
        <f>ReactionStoich!U81</f>
        <v>PC8A</v>
      </c>
      <c r="W8" s="65" t="str">
        <f>ReactionStoich!V81</f>
        <v>C7A</v>
      </c>
      <c r="X8" s="65" t="str">
        <f>ReactionStoich!W81</f>
        <v>C6A</v>
      </c>
      <c r="Y8" s="65" t="str">
        <f>ReactionStoich!X81</f>
        <v>C6A</v>
      </c>
      <c r="Z8" s="65" t="str">
        <f>ReactionStoich!Y81</f>
        <v>C7A</v>
      </c>
      <c r="AA8" s="65" t="str">
        <f>ReactionStoich!Z81</f>
        <v>M-EC7A</v>
      </c>
      <c r="AB8" s="65" t="str">
        <f>ReactionStoich!AA81</f>
        <v>135TMB</v>
      </c>
      <c r="AC8" s="65" t="str">
        <f>ReactionStoich!AB81</f>
        <v>135TMB</v>
      </c>
      <c r="AD8" s="65" t="str">
        <f>ReactionStoich!AC81</f>
        <v>C7A</v>
      </c>
      <c r="AE8" s="65" t="str">
        <f>ReactionStoich!AD81</f>
        <v>EB</v>
      </c>
      <c r="AF8" s="65"/>
      <c r="AG8" s="65" t="str">
        <f>ReactionStoich!AF81</f>
        <v>NC4</v>
      </c>
      <c r="AH8" s="65" t="str">
        <f>ReactionStoich!AG81</f>
        <v>NC4</v>
      </c>
      <c r="AI8" s="65" t="str">
        <f>ReactionStoich!AH81</f>
        <v>C3</v>
      </c>
      <c r="AJ8" s="65" t="str">
        <f>ReactionStoich!AI81</f>
        <v>C2</v>
      </c>
      <c r="AK8" s="65" t="str">
        <f>ReactionStoich!AJ81</f>
        <v>C2</v>
      </c>
      <c r="AL8" s="65" t="str">
        <f>ReactionStoich!AK81</f>
        <v>C3</v>
      </c>
      <c r="AM8" s="65"/>
      <c r="AN8" s="65" t="str">
        <f>ReactionStoich!AM81</f>
        <v>HEAVIES</v>
      </c>
      <c r="AO8" s="65" t="str">
        <f>ReactionStoich!AN81</f>
        <v>EB</v>
      </c>
      <c r="AP8" s="65" t="str">
        <f>ReactionStoich!AO81</f>
        <v>NC7</v>
      </c>
      <c r="AQ8" s="65" t="str">
        <f>ReactionStoich!AP81</f>
        <v>3EC5</v>
      </c>
      <c r="AR8" s="65" t="str">
        <f>ReactionStoich!AQ81</f>
        <v>DMCC5</v>
      </c>
    </row>
    <row r="9" spans="1:44">
      <c r="F9" s="65" t="str">
        <f>ReactionStoich!E82</f>
        <v>PC8A</v>
      </c>
      <c r="G9" s="65" t="str">
        <f>ReactionStoich!F82</f>
        <v>EB</v>
      </c>
      <c r="H9" s="65" t="str">
        <f>ReactionStoich!G82</f>
        <v>PC8A</v>
      </c>
      <c r="I9" s="65" t="str">
        <f>ReactionStoich!H82</f>
        <v>M-EC7A</v>
      </c>
      <c r="J9" s="65"/>
      <c r="K9" s="65" t="str">
        <f>ReactionStoich!J82</f>
        <v>MC8A</v>
      </c>
      <c r="L9" s="65" t="str">
        <f>ReactionStoich!K82</f>
        <v>EB</v>
      </c>
      <c r="M9" s="65" t="str">
        <f>ReactionStoich!L82</f>
        <v>1234TMC6A</v>
      </c>
      <c r="N9" s="65"/>
      <c r="O9" s="65" t="str">
        <f>ReactionStoich!N82</f>
        <v>PC8A</v>
      </c>
      <c r="P9" s="65" t="str">
        <f>ReactionStoich!O82</f>
        <v>OC8A</v>
      </c>
      <c r="Q9" s="65" t="str">
        <f>ReactionStoich!P82</f>
        <v>MC8A</v>
      </c>
      <c r="R9" s="65" t="str">
        <f>ReactionStoich!Q82</f>
        <v>EB</v>
      </c>
      <c r="S9" s="65"/>
      <c r="T9" s="65" t="str">
        <f>ReactionStoich!S82</f>
        <v>C2</v>
      </c>
      <c r="U9" s="65" t="str">
        <f>ReactionStoich!T82</f>
        <v>C3</v>
      </c>
      <c r="V9" s="65" t="str">
        <f>ReactionStoich!U82</f>
        <v>1234TMC6A</v>
      </c>
      <c r="W9" s="65" t="str">
        <f>ReactionStoich!V82</f>
        <v>C2</v>
      </c>
      <c r="X9" s="65" t="str">
        <f>ReactionStoich!W82</f>
        <v>C3</v>
      </c>
      <c r="Y9" s="65" t="str">
        <f>ReactionStoich!X82</f>
        <v>NC4</v>
      </c>
      <c r="Z9" s="65" t="str">
        <f>ReactionStoich!Y82</f>
        <v>C3</v>
      </c>
      <c r="AA9" s="65" t="str">
        <f>ReactionStoich!Z82</f>
        <v>C2</v>
      </c>
      <c r="AB9" s="65" t="str">
        <f>ReactionStoich!AA82</f>
        <v>C2</v>
      </c>
      <c r="AC9" s="65" t="str">
        <f>ReactionStoich!AB82</f>
        <v>C2</v>
      </c>
      <c r="AD9" s="65" t="str">
        <f>ReactionStoich!AC82</f>
        <v>C1</v>
      </c>
      <c r="AE9" s="65" t="str">
        <f>ReactionStoich!AD82</f>
        <v>C2</v>
      </c>
      <c r="AF9" s="65"/>
      <c r="AG9" s="65" t="str">
        <f>ReactionStoich!AF82</f>
        <v>NC5</v>
      </c>
      <c r="AH9" s="65" t="str">
        <f>ReactionStoich!AG82</f>
        <v>NC5</v>
      </c>
      <c r="AI9" s="65" t="str">
        <f>ReactionStoich!AH82</f>
        <v>C2</v>
      </c>
      <c r="AJ9" s="65" t="str">
        <f>ReactionStoich!AI82</f>
        <v>C2</v>
      </c>
      <c r="AK9" s="65" t="str">
        <f>ReactionStoich!AJ82</f>
        <v>C3</v>
      </c>
      <c r="AL9" s="65" t="str">
        <f>ReactionStoich!AK82</f>
        <v>H2</v>
      </c>
      <c r="AM9" s="65"/>
      <c r="AN9" s="65" t="str">
        <f>ReactionStoich!AM82</f>
        <v>H2</v>
      </c>
      <c r="AO9" s="65" t="str">
        <f>ReactionStoich!AN82</f>
        <v>H2</v>
      </c>
      <c r="AP9" s="65" t="str">
        <f>ReactionStoich!AO82</f>
        <v>H2</v>
      </c>
      <c r="AQ9" s="65" t="str">
        <f>ReactionStoich!AP82</f>
        <v>H2</v>
      </c>
      <c r="AR9" s="65" t="str">
        <f>ReactionStoich!AQ82</f>
        <v>H2</v>
      </c>
    </row>
    <row r="10" spans="1:44">
      <c r="F10" s="65">
        <f>ReactionStoich!E83</f>
        <v>0</v>
      </c>
      <c r="G10" s="65">
        <f>ReactionStoich!F83</f>
        <v>0</v>
      </c>
      <c r="H10" s="65">
        <f>ReactionStoich!G83</f>
        <v>0</v>
      </c>
      <c r="I10" s="65">
        <f>ReactionStoich!H83</f>
        <v>0</v>
      </c>
      <c r="J10" s="65"/>
      <c r="K10" s="65">
        <f>ReactionStoich!J83</f>
        <v>0</v>
      </c>
      <c r="L10" s="65">
        <f>ReactionStoich!K83</f>
        <v>0</v>
      </c>
      <c r="M10" s="65">
        <f>ReactionStoich!L83</f>
        <v>0</v>
      </c>
      <c r="N10" s="65"/>
      <c r="O10" s="65">
        <f>ReactionStoich!N83</f>
        <v>0</v>
      </c>
      <c r="P10" s="65">
        <f>ReactionStoich!O83</f>
        <v>0</v>
      </c>
      <c r="Q10" s="65">
        <f>ReactionStoich!P83</f>
        <v>0</v>
      </c>
      <c r="R10" s="65">
        <f>ReactionStoich!Q83</f>
        <v>0</v>
      </c>
      <c r="S10" s="65"/>
      <c r="T10" s="65">
        <f>ReactionStoich!S83</f>
        <v>0</v>
      </c>
      <c r="U10" s="65">
        <f>ReactionStoich!T83</f>
        <v>0</v>
      </c>
      <c r="V10" s="65">
        <f>ReactionStoich!U83</f>
        <v>0</v>
      </c>
      <c r="W10" s="65">
        <f>ReactionStoich!V83</f>
        <v>0</v>
      </c>
      <c r="X10" s="65">
        <f>ReactionStoich!W83</f>
        <v>0</v>
      </c>
      <c r="Y10" s="65">
        <f>ReactionStoich!X83</f>
        <v>0</v>
      </c>
      <c r="Z10" s="65">
        <f>ReactionStoich!Y83</f>
        <v>0</v>
      </c>
      <c r="AA10" s="65">
        <f>ReactionStoich!Z83</f>
        <v>0</v>
      </c>
      <c r="AB10" s="65">
        <f>ReactionStoich!AA83</f>
        <v>0</v>
      </c>
      <c r="AC10" s="65">
        <f>ReactionStoich!AB83</f>
        <v>0</v>
      </c>
      <c r="AD10" s="65">
        <f>ReactionStoich!AC83</f>
        <v>0</v>
      </c>
      <c r="AE10" s="65">
        <f>ReactionStoich!AD83</f>
        <v>0</v>
      </c>
      <c r="AF10" s="65"/>
      <c r="AG10" s="65">
        <f>ReactionStoich!AF83</f>
        <v>0</v>
      </c>
      <c r="AH10" s="65">
        <f>ReactionStoich!AG83</f>
        <v>0</v>
      </c>
      <c r="AI10" s="65">
        <f>ReactionStoich!AH83</f>
        <v>0</v>
      </c>
      <c r="AJ10" s="65">
        <f>ReactionStoich!AI83</f>
        <v>0</v>
      </c>
      <c r="AK10" s="65">
        <f>ReactionStoich!AJ83</f>
        <v>0</v>
      </c>
      <c r="AL10" s="65">
        <f>ReactionStoich!AK83</f>
        <v>0</v>
      </c>
      <c r="AM10" s="65"/>
      <c r="AN10" s="65">
        <f>ReactionStoich!AM83</f>
        <v>0</v>
      </c>
      <c r="AO10" s="65">
        <f>ReactionStoich!AN83</f>
        <v>0</v>
      </c>
      <c r="AP10" s="65">
        <f>ReactionStoich!AO83</f>
        <v>0</v>
      </c>
      <c r="AQ10" s="65">
        <f>ReactionStoich!AP83</f>
        <v>0</v>
      </c>
      <c r="AR10" s="65">
        <f>ReactionStoich!AQ83</f>
        <v>0</v>
      </c>
    </row>
    <row r="11" spans="1:44"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AA11" s="2"/>
      <c r="AB11" s="2"/>
      <c r="AC11" s="2"/>
    </row>
    <row r="12" spans="1:44" ht="24">
      <c r="F12" s="15" t="str">
        <f>ReactionStoich!E2</f>
        <v>TOL + TMB --&gt; 2*XYL</v>
      </c>
      <c r="G12" s="15" t="str">
        <f>ReactionStoich!F2</f>
        <v>TOL + TMB --&gt; 2*EB</v>
      </c>
      <c r="H12" s="15" t="str">
        <f>ReactionStoich!G2</f>
        <v>TOL + ETOL --&gt; 2*XYL</v>
      </c>
      <c r="I12" s="15" t="str">
        <f>ReactionStoich!H2</f>
        <v>TOL + ETOL --&gt; 2*EB</v>
      </c>
      <c r="J12" s="15"/>
      <c r="K12" s="15" t="str">
        <f>ReactionStoich!J2</f>
        <v>2*TOL --&gt; BZ + XYL</v>
      </c>
      <c r="L12" s="15" t="str">
        <f>ReactionStoich!K2</f>
        <v>2*TOL --&gt; BZ + EB</v>
      </c>
      <c r="M12" s="15" t="str">
        <f>ReactionStoich!L2</f>
        <v>2Xylene &lt;-&gt; Tol + TMB's</v>
      </c>
      <c r="N12" s="15"/>
      <c r="O12" s="15" t="str">
        <f>ReactionStoich!N2</f>
        <v>EB &lt;-&gt; PX</v>
      </c>
      <c r="P12" s="15" t="str">
        <f>ReactionStoich!O2</f>
        <v>PX &lt;-&gt; OX</v>
      </c>
      <c r="Q12" s="15" t="str">
        <f>ReactionStoich!P2</f>
        <v>OX &lt;-&gt; MX</v>
      </c>
      <c r="R12" s="15" t="str">
        <f>ReactionStoich!Q2</f>
        <v>MX &lt;-&gt; EB</v>
      </c>
      <c r="S12" s="15"/>
      <c r="T12" s="15" t="str">
        <f>ReactionStoich!S2</f>
        <v>ETOL + H2 --&gt; TOL + NC2</v>
      </c>
      <c r="U12" s="15" t="str">
        <f>ReactionStoich!T2</f>
        <v>NPB + H2 --&gt; BZ + NC3</v>
      </c>
      <c r="V12" s="15" t="str">
        <f>ReactionStoich!U2</f>
        <v>2*TMB --&gt; XYL + 4MB</v>
      </c>
      <c r="W12" s="15" t="str">
        <f>ReactionStoich!V2</f>
        <v>CUM + H2 --&gt; TOL + NC2</v>
      </c>
      <c r="X12" s="15" t="str">
        <f>ReactionStoich!W2</f>
        <v>IND + 2*H2 --&gt; BZ + NC3</v>
      </c>
      <c r="Y12" s="15" t="str">
        <f>ReactionStoich!X2</f>
        <v>BB + H2 --&gt; BZ + NC4</v>
      </c>
      <c r="Z12" s="15" t="str">
        <f>ReactionStoich!Y2</f>
        <v>MPB + H2 --&gt; TOL + NC3</v>
      </c>
      <c r="AA12" s="15" t="str">
        <f>ReactionStoich!Z2</f>
        <v>2*CYM + H2 --&gt; 2*ETOL + NC2</v>
      </c>
      <c r="AB12" s="15" t="str">
        <f>ReactionStoich!AA2</f>
        <v>2*ETX + H2 --&gt; 2*TMB + NC2</v>
      </c>
      <c r="AC12" s="15" t="str">
        <f>ReactionStoich!AB2</f>
        <v>2*4MB + H2 --&gt; 2*TMB + NC2</v>
      </c>
      <c r="AD12" s="15" t="str">
        <f>ReactionStoich!AC2</f>
        <v>EB + H2 --&gt; TOL + NC1</v>
      </c>
      <c r="AE12" s="15" t="str">
        <f>ReactionStoich!AD2</f>
        <v>DEB + H2 --&gt; EB + NC2</v>
      </c>
      <c r="AF12" s="15"/>
      <c r="AG12" s="15" t="str">
        <f>ReactionStoich!AF2</f>
        <v>TMB + 5*H2 --&gt; NC4 + NC5</v>
      </c>
      <c r="AH12" s="15" t="str">
        <f>ReactionStoich!AG2</f>
        <v>ETOL + 5*H2 --&gt; NC4 + NC5</v>
      </c>
      <c r="AI12" s="15" t="str">
        <f>ReactionStoich!AH2</f>
        <v>NC5 + H2 --&gt; NC3 + NC2</v>
      </c>
      <c r="AJ12" s="15" t="str">
        <f>ReactionStoich!AI2</f>
        <v>NC4 + H2 --&gt; 2*NC2</v>
      </c>
      <c r="AK12" s="15" t="str">
        <f>ReactionStoich!AJ2</f>
        <v>4MB + 7*H2 --&gt; 2*NC3 + 2*NC2</v>
      </c>
      <c r="AL12" s="15" t="str">
        <f>ReactionStoich!AK2</f>
        <v>3*NC2 --&gt; 2*NC3 + H2</v>
      </c>
      <c r="AM12" s="15"/>
      <c r="AN12" s="15" t="str">
        <f>ReactionStoich!AM2</f>
        <v>XYL + 2*NC2 --&gt; Heavies + 2*H2</v>
      </c>
      <c r="AO12" s="15" t="str">
        <f>ReactionStoich!AN2</f>
        <v>BZ + NC2 --&gt; EB + H2</v>
      </c>
      <c r="AP12" s="15" t="str">
        <f>ReactionStoich!AO2</f>
        <v>NC3 + NC4 --&gt; NC7 + H2</v>
      </c>
      <c r="AQ12" s="15" t="str">
        <f>ReactionStoich!AP2</f>
        <v>NC3 + NC4 --&gt; 3EP + H2</v>
      </c>
      <c r="AR12" s="15" t="str">
        <f>ReactionStoich!AQ2</f>
        <v>NC3 + NC4 --&gt; DMCP + 2*H2</v>
      </c>
    </row>
    <row r="13" spans="1:44" s="2" customFormat="1">
      <c r="A13" s="40"/>
      <c r="F13" s="61">
        <f t="shared" ref="F13:AR18" si="0">IF(ISERROR(VLOOKUP(F4,DataTable,2,FALSE)),"",VLOOKUP(F4,DataTable,2,FALSE))</f>
        <v>20</v>
      </c>
      <c r="G13" s="61">
        <f t="shared" si="0"/>
        <v>20</v>
      </c>
      <c r="H13" s="61">
        <f t="shared" si="0"/>
        <v>20</v>
      </c>
      <c r="I13" s="61">
        <f t="shared" si="0"/>
        <v>20</v>
      </c>
      <c r="J13" s="61"/>
      <c r="K13" s="61">
        <f t="shared" si="0"/>
        <v>20</v>
      </c>
      <c r="L13" s="61">
        <f t="shared" si="0"/>
        <v>20</v>
      </c>
      <c r="M13" s="61">
        <f t="shared" ref="M13:R13" si="1">IF(ISERROR(VLOOKUP(M4,DataTable,2,FALSE)),"",VLOOKUP(M4,DataTable,2,FALSE))</f>
        <v>37</v>
      </c>
      <c r="N13" s="61"/>
      <c r="O13" s="61">
        <f t="shared" si="1"/>
        <v>28</v>
      </c>
      <c r="P13" s="61">
        <f t="shared" si="1"/>
        <v>29</v>
      </c>
      <c r="Q13" s="61">
        <f t="shared" si="1"/>
        <v>31</v>
      </c>
      <c r="R13" s="61">
        <f t="shared" si="1"/>
        <v>30</v>
      </c>
      <c r="S13" s="61"/>
      <c r="T13" s="61">
        <f t="shared" si="0"/>
        <v>37</v>
      </c>
      <c r="U13" s="61">
        <f t="shared" si="0"/>
        <v>36</v>
      </c>
      <c r="V13" s="61">
        <f t="shared" si="0"/>
        <v>40</v>
      </c>
      <c r="W13" s="61">
        <f t="shared" si="0"/>
        <v>35</v>
      </c>
      <c r="X13" s="61">
        <f t="shared" si="0"/>
        <v>43</v>
      </c>
      <c r="Y13" s="61">
        <f t="shared" si="0"/>
        <v>46</v>
      </c>
      <c r="Z13" s="61">
        <f t="shared" si="0"/>
        <v>50</v>
      </c>
      <c r="AA13" s="61">
        <f t="shared" si="0"/>
        <v>53</v>
      </c>
      <c r="AB13" s="61">
        <f t="shared" si="0"/>
        <v>37</v>
      </c>
      <c r="AC13" s="61">
        <f t="shared" si="0"/>
        <v>65</v>
      </c>
      <c r="AD13" s="61">
        <f t="shared" si="0"/>
        <v>28</v>
      </c>
      <c r="AE13" s="61">
        <f t="shared" si="0"/>
        <v>56</v>
      </c>
      <c r="AF13" s="61"/>
      <c r="AG13" s="61">
        <f t="shared" si="0"/>
        <v>40</v>
      </c>
      <c r="AH13" s="61">
        <f t="shared" si="0"/>
        <v>37</v>
      </c>
      <c r="AI13" s="61">
        <f t="shared" si="0"/>
        <v>8</v>
      </c>
      <c r="AJ13" s="61">
        <f t="shared" si="0"/>
        <v>6</v>
      </c>
      <c r="AK13" s="61">
        <f t="shared" si="0"/>
        <v>65</v>
      </c>
      <c r="AL13" s="61">
        <f t="shared" si="0"/>
        <v>3</v>
      </c>
      <c r="AM13" s="61"/>
      <c r="AN13" s="61">
        <f t="shared" si="0"/>
        <v>30</v>
      </c>
      <c r="AO13" s="61">
        <f t="shared" si="0"/>
        <v>14</v>
      </c>
      <c r="AP13" s="61">
        <f t="shared" si="0"/>
        <v>4</v>
      </c>
      <c r="AQ13" s="61">
        <f t="shared" si="0"/>
        <v>4</v>
      </c>
      <c r="AR13" s="61">
        <f t="shared" si="0"/>
        <v>4</v>
      </c>
    </row>
    <row r="14" spans="1:44" s="2" customFormat="1">
      <c r="A14" s="40"/>
      <c r="F14" s="62">
        <f t="shared" si="0"/>
        <v>40</v>
      </c>
      <c r="G14" s="62">
        <f t="shared" si="0"/>
        <v>40</v>
      </c>
      <c r="H14" s="62">
        <f t="shared" si="0"/>
        <v>37</v>
      </c>
      <c r="I14" s="62">
        <f t="shared" si="0"/>
        <v>37</v>
      </c>
      <c r="J14" s="62"/>
      <c r="K14" s="62">
        <f t="shared" si="0"/>
        <v>20</v>
      </c>
      <c r="L14" s="62">
        <f t="shared" si="0"/>
        <v>20</v>
      </c>
      <c r="M14" s="62">
        <f t="shared" ref="M14:R14" si="2">IF(ISERROR(VLOOKUP(M5,DataTable,2,FALSE)),"",VLOOKUP(M5,DataTable,2,FALSE))</f>
        <v>37</v>
      </c>
      <c r="N14" s="62"/>
      <c r="O14" s="62">
        <f t="shared" si="2"/>
        <v>28</v>
      </c>
      <c r="P14" s="62">
        <f t="shared" si="2"/>
        <v>29</v>
      </c>
      <c r="Q14" s="62">
        <f t="shared" si="2"/>
        <v>31</v>
      </c>
      <c r="R14" s="62">
        <f t="shared" si="2"/>
        <v>30</v>
      </c>
      <c r="S14" s="62"/>
      <c r="T14" s="62">
        <f t="shared" si="0"/>
        <v>1</v>
      </c>
      <c r="U14" s="62">
        <f t="shared" si="0"/>
        <v>1</v>
      </c>
      <c r="V14" s="62">
        <f t="shared" si="0"/>
        <v>40</v>
      </c>
      <c r="W14" s="62">
        <f t="shared" si="0"/>
        <v>1</v>
      </c>
      <c r="X14" s="62">
        <f t="shared" si="0"/>
        <v>1</v>
      </c>
      <c r="Y14" s="62">
        <f t="shared" si="0"/>
        <v>1</v>
      </c>
      <c r="Z14" s="62">
        <f t="shared" si="0"/>
        <v>1</v>
      </c>
      <c r="AA14" s="62">
        <f t="shared" si="0"/>
        <v>1</v>
      </c>
      <c r="AB14" s="62">
        <f t="shared" si="0"/>
        <v>1</v>
      </c>
      <c r="AC14" s="62">
        <f t="shared" si="0"/>
        <v>1</v>
      </c>
      <c r="AD14" s="62">
        <f t="shared" si="0"/>
        <v>1</v>
      </c>
      <c r="AE14" s="62">
        <f t="shared" si="0"/>
        <v>1</v>
      </c>
      <c r="AF14" s="62"/>
      <c r="AG14" s="62">
        <f t="shared" si="0"/>
        <v>1</v>
      </c>
      <c r="AH14" s="62">
        <f t="shared" si="0"/>
        <v>1</v>
      </c>
      <c r="AI14" s="62">
        <f t="shared" si="0"/>
        <v>1</v>
      </c>
      <c r="AJ14" s="62">
        <f t="shared" si="0"/>
        <v>1</v>
      </c>
      <c r="AK14" s="62">
        <f t="shared" si="0"/>
        <v>1</v>
      </c>
      <c r="AL14" s="62">
        <f t="shared" si="0"/>
        <v>3</v>
      </c>
      <c r="AM14" s="62"/>
      <c r="AN14" s="62">
        <f t="shared" si="0"/>
        <v>3</v>
      </c>
      <c r="AO14" s="62">
        <f t="shared" si="0"/>
        <v>3</v>
      </c>
      <c r="AP14" s="62">
        <f t="shared" si="0"/>
        <v>6</v>
      </c>
      <c r="AQ14" s="62">
        <f t="shared" si="0"/>
        <v>6</v>
      </c>
      <c r="AR14" s="62">
        <f t="shared" si="0"/>
        <v>6</v>
      </c>
    </row>
    <row r="15" spans="1:44" s="2" customFormat="1">
      <c r="A15" s="40"/>
      <c r="F15" s="63" t="str">
        <f t="shared" si="0"/>
        <v/>
      </c>
      <c r="G15" s="63" t="str">
        <f t="shared" si="0"/>
        <v/>
      </c>
      <c r="H15" s="63" t="str">
        <f t="shared" si="0"/>
        <v/>
      </c>
      <c r="I15" s="63" t="str">
        <f t="shared" si="0"/>
        <v/>
      </c>
      <c r="J15" s="63"/>
      <c r="K15" s="63" t="str">
        <f t="shared" si="0"/>
        <v/>
      </c>
      <c r="L15" s="63" t="str">
        <f t="shared" si="0"/>
        <v/>
      </c>
      <c r="M15" s="63" t="str">
        <f t="shared" ref="M15:R15" si="3">IF(ISERROR(VLOOKUP(M6,DataTable,2,FALSE)),"",VLOOKUP(M6,DataTable,2,FALSE))</f>
        <v/>
      </c>
      <c r="N15" s="63"/>
      <c r="O15" s="63" t="str">
        <f t="shared" si="3"/>
        <v/>
      </c>
      <c r="P15" s="63" t="str">
        <f t="shared" si="3"/>
        <v/>
      </c>
      <c r="Q15" s="63" t="str">
        <f t="shared" si="3"/>
        <v/>
      </c>
      <c r="R15" s="63" t="str">
        <f t="shared" si="3"/>
        <v/>
      </c>
      <c r="S15" s="63"/>
      <c r="T15" s="63" t="str">
        <f t="shared" si="0"/>
        <v/>
      </c>
      <c r="U15" s="63" t="str">
        <f t="shared" si="0"/>
        <v/>
      </c>
      <c r="V15" s="63" t="str">
        <f t="shared" si="0"/>
        <v/>
      </c>
      <c r="W15" s="63" t="str">
        <f t="shared" si="0"/>
        <v/>
      </c>
      <c r="X15" s="63" t="str">
        <f t="shared" si="0"/>
        <v/>
      </c>
      <c r="Y15" s="63" t="str">
        <f t="shared" si="0"/>
        <v/>
      </c>
      <c r="Z15" s="63" t="str">
        <f t="shared" si="0"/>
        <v/>
      </c>
      <c r="AA15" s="63" t="str">
        <f t="shared" si="0"/>
        <v/>
      </c>
      <c r="AB15" s="63" t="str">
        <f t="shared" si="0"/>
        <v/>
      </c>
      <c r="AC15" s="63" t="str">
        <f t="shared" si="0"/>
        <v/>
      </c>
      <c r="AD15" s="63" t="str">
        <f t="shared" si="0"/>
        <v/>
      </c>
      <c r="AE15" s="63" t="str">
        <f t="shared" si="0"/>
        <v/>
      </c>
      <c r="AF15" s="63"/>
      <c r="AG15" s="63" t="str">
        <f t="shared" si="0"/>
        <v/>
      </c>
      <c r="AH15" s="63" t="str">
        <f t="shared" si="0"/>
        <v/>
      </c>
      <c r="AI15" s="63" t="str">
        <f t="shared" si="0"/>
        <v/>
      </c>
      <c r="AJ15" s="63" t="str">
        <f t="shared" si="0"/>
        <v/>
      </c>
      <c r="AK15" s="63" t="str">
        <f t="shared" si="0"/>
        <v/>
      </c>
      <c r="AL15" s="63">
        <f t="shared" si="0"/>
        <v>3</v>
      </c>
      <c r="AM15" s="63"/>
      <c r="AN15" s="63" t="str">
        <f t="shared" si="0"/>
        <v/>
      </c>
      <c r="AO15" s="63" t="str">
        <f t="shared" si="0"/>
        <v/>
      </c>
      <c r="AP15" s="63" t="str">
        <f t="shared" si="0"/>
        <v/>
      </c>
      <c r="AQ15" s="63" t="str">
        <f t="shared" si="0"/>
        <v/>
      </c>
      <c r="AR15" s="63" t="str">
        <f t="shared" si="0"/>
        <v/>
      </c>
    </row>
    <row r="16" spans="1:44" s="2" customFormat="1">
      <c r="A16" s="40"/>
      <c r="F16" s="61" t="str">
        <f t="shared" si="0"/>
        <v/>
      </c>
      <c r="G16" s="61" t="str">
        <f t="shared" si="0"/>
        <v/>
      </c>
      <c r="H16" s="61" t="str">
        <f t="shared" si="0"/>
        <v/>
      </c>
      <c r="I16" s="61" t="str">
        <f t="shared" si="0"/>
        <v/>
      </c>
      <c r="J16" s="61"/>
      <c r="K16" s="61" t="str">
        <f t="shared" si="0"/>
        <v/>
      </c>
      <c r="L16" s="61" t="str">
        <f t="shared" si="0"/>
        <v/>
      </c>
      <c r="M16" s="61" t="str">
        <f t="shared" ref="M16:R16" si="4">IF(ISERROR(VLOOKUP(M7,DataTable,2,FALSE)),"",VLOOKUP(M7,DataTable,2,FALSE))</f>
        <v/>
      </c>
      <c r="N16" s="61"/>
      <c r="O16" s="61" t="str">
        <f t="shared" si="4"/>
        <v/>
      </c>
      <c r="P16" s="61" t="str">
        <f t="shared" si="4"/>
        <v/>
      </c>
      <c r="Q16" s="61" t="str">
        <f t="shared" si="4"/>
        <v/>
      </c>
      <c r="R16" s="61" t="str">
        <f t="shared" si="4"/>
        <v/>
      </c>
      <c r="S16" s="61"/>
      <c r="T16" s="61" t="str">
        <f t="shared" si="0"/>
        <v/>
      </c>
      <c r="U16" s="61" t="str">
        <f t="shared" si="0"/>
        <v/>
      </c>
      <c r="V16" s="61" t="str">
        <f t="shared" si="0"/>
        <v/>
      </c>
      <c r="W16" s="61" t="str">
        <f t="shared" si="0"/>
        <v/>
      </c>
      <c r="X16" s="61" t="str">
        <f t="shared" si="0"/>
        <v/>
      </c>
      <c r="Y16" s="61" t="str">
        <f t="shared" si="0"/>
        <v/>
      </c>
      <c r="Z16" s="61" t="str">
        <f t="shared" si="0"/>
        <v/>
      </c>
      <c r="AA16" s="61" t="str">
        <f t="shared" si="0"/>
        <v/>
      </c>
      <c r="AB16" s="61" t="str">
        <f t="shared" si="0"/>
        <v/>
      </c>
      <c r="AC16" s="61" t="str">
        <f t="shared" si="0"/>
        <v/>
      </c>
      <c r="AD16" s="61" t="str">
        <f t="shared" si="0"/>
        <v/>
      </c>
      <c r="AE16" s="61" t="str">
        <f t="shared" si="0"/>
        <v/>
      </c>
      <c r="AF16" s="61"/>
      <c r="AG16" s="61" t="str">
        <f t="shared" si="0"/>
        <v/>
      </c>
      <c r="AH16" s="61" t="str">
        <f t="shared" si="0"/>
        <v/>
      </c>
      <c r="AI16" s="61" t="str">
        <f t="shared" si="0"/>
        <v/>
      </c>
      <c r="AJ16" s="61" t="str">
        <f t="shared" si="0"/>
        <v/>
      </c>
      <c r="AK16" s="61" t="str">
        <f t="shared" si="0"/>
        <v/>
      </c>
      <c r="AL16" s="61" t="str">
        <f t="shared" si="0"/>
        <v/>
      </c>
      <c r="AM16" s="61"/>
      <c r="AN16" s="61" t="str">
        <f t="shared" si="0"/>
        <v/>
      </c>
      <c r="AO16" s="61" t="str">
        <f t="shared" si="0"/>
        <v/>
      </c>
      <c r="AP16" s="61" t="str">
        <f t="shared" si="0"/>
        <v/>
      </c>
      <c r="AQ16" s="61" t="str">
        <f t="shared" si="0"/>
        <v/>
      </c>
      <c r="AR16" s="61" t="str">
        <f t="shared" si="0"/>
        <v/>
      </c>
    </row>
    <row r="17" spans="1:44">
      <c r="F17" s="62">
        <f t="shared" si="0"/>
        <v>29</v>
      </c>
      <c r="G17" s="62">
        <f t="shared" si="0"/>
        <v>28</v>
      </c>
      <c r="H17" s="62">
        <f t="shared" si="0"/>
        <v>29</v>
      </c>
      <c r="I17" s="62">
        <f t="shared" si="0"/>
        <v>37</v>
      </c>
      <c r="J17" s="62"/>
      <c r="K17" s="62">
        <f t="shared" si="0"/>
        <v>14</v>
      </c>
      <c r="L17" s="62">
        <f t="shared" si="0"/>
        <v>14</v>
      </c>
      <c r="M17" s="62">
        <f t="shared" ref="M17:R17" si="5">IF(ISERROR(VLOOKUP(M8,DataTable,2,FALSE)),"",VLOOKUP(M8,DataTable,2,FALSE))</f>
        <v>20</v>
      </c>
      <c r="N17" s="62"/>
      <c r="O17" s="62">
        <f t="shared" si="5"/>
        <v>29</v>
      </c>
      <c r="P17" s="62">
        <f t="shared" si="5"/>
        <v>31</v>
      </c>
      <c r="Q17" s="62">
        <f t="shared" si="5"/>
        <v>30</v>
      </c>
      <c r="R17" s="62">
        <f t="shared" si="5"/>
        <v>28</v>
      </c>
      <c r="S17" s="62"/>
      <c r="T17" s="62">
        <f t="shared" si="0"/>
        <v>20</v>
      </c>
      <c r="U17" s="62">
        <f t="shared" si="0"/>
        <v>14</v>
      </c>
      <c r="V17" s="62">
        <f t="shared" si="0"/>
        <v>29</v>
      </c>
      <c r="W17" s="62">
        <f t="shared" si="0"/>
        <v>20</v>
      </c>
      <c r="X17" s="62">
        <f t="shared" si="0"/>
        <v>14</v>
      </c>
      <c r="Y17" s="62">
        <f t="shared" si="0"/>
        <v>14</v>
      </c>
      <c r="Z17" s="62">
        <f t="shared" si="0"/>
        <v>20</v>
      </c>
      <c r="AA17" s="62">
        <f t="shared" si="0"/>
        <v>37</v>
      </c>
      <c r="AB17" s="62">
        <f t="shared" si="0"/>
        <v>40</v>
      </c>
      <c r="AC17" s="62">
        <f t="shared" si="0"/>
        <v>40</v>
      </c>
      <c r="AD17" s="62">
        <f t="shared" si="0"/>
        <v>20</v>
      </c>
      <c r="AE17" s="62">
        <f t="shared" si="0"/>
        <v>28</v>
      </c>
      <c r="AF17" s="62"/>
      <c r="AG17" s="62">
        <f t="shared" si="0"/>
        <v>6</v>
      </c>
      <c r="AH17" s="62">
        <f t="shared" si="0"/>
        <v>6</v>
      </c>
      <c r="AI17" s="62">
        <f t="shared" si="0"/>
        <v>4</v>
      </c>
      <c r="AJ17" s="62">
        <f t="shared" si="0"/>
        <v>3</v>
      </c>
      <c r="AK17" s="62">
        <f t="shared" si="0"/>
        <v>3</v>
      </c>
      <c r="AL17" s="62">
        <f t="shared" si="0"/>
        <v>4</v>
      </c>
      <c r="AM17" s="62"/>
      <c r="AN17" s="62">
        <f t="shared" si="0"/>
        <v>70</v>
      </c>
      <c r="AO17" s="62">
        <f t="shared" si="0"/>
        <v>28</v>
      </c>
      <c r="AP17" s="62">
        <f t="shared" si="0"/>
        <v>15</v>
      </c>
      <c r="AQ17" s="62">
        <f t="shared" si="0"/>
        <v>16</v>
      </c>
      <c r="AR17" s="62">
        <f t="shared" si="0"/>
        <v>18</v>
      </c>
    </row>
    <row r="18" spans="1:44">
      <c r="F18" s="64">
        <f t="shared" si="0"/>
        <v>29</v>
      </c>
      <c r="G18" s="64">
        <f t="shared" si="0"/>
        <v>28</v>
      </c>
      <c r="H18" s="64">
        <f t="shared" si="0"/>
        <v>29</v>
      </c>
      <c r="I18" s="64">
        <f t="shared" si="0"/>
        <v>37</v>
      </c>
      <c r="J18" s="64"/>
      <c r="K18" s="64">
        <f t="shared" si="0"/>
        <v>30</v>
      </c>
      <c r="L18" s="64">
        <f t="shared" si="0"/>
        <v>28</v>
      </c>
      <c r="M18" s="64">
        <f t="shared" ref="M18:R18" si="6">IF(ISERROR(VLOOKUP(M9,DataTable,2,FALSE)),"",VLOOKUP(M9,DataTable,2,FALSE))</f>
        <v>65</v>
      </c>
      <c r="N18" s="64"/>
      <c r="O18" s="64">
        <f t="shared" si="6"/>
        <v>29</v>
      </c>
      <c r="P18" s="64">
        <f t="shared" si="6"/>
        <v>31</v>
      </c>
      <c r="Q18" s="64">
        <f t="shared" si="6"/>
        <v>30</v>
      </c>
      <c r="R18" s="64">
        <f t="shared" si="6"/>
        <v>28</v>
      </c>
      <c r="S18" s="64"/>
      <c r="T18" s="64">
        <f t="shared" si="0"/>
        <v>3</v>
      </c>
      <c r="U18" s="64">
        <f t="shared" si="0"/>
        <v>4</v>
      </c>
      <c r="V18" s="64">
        <f t="shared" si="0"/>
        <v>65</v>
      </c>
      <c r="W18" s="64">
        <f t="shared" si="0"/>
        <v>3</v>
      </c>
      <c r="X18" s="64">
        <f t="shared" si="0"/>
        <v>4</v>
      </c>
      <c r="Y18" s="64">
        <f t="shared" si="0"/>
        <v>6</v>
      </c>
      <c r="Z18" s="64">
        <f t="shared" si="0"/>
        <v>4</v>
      </c>
      <c r="AA18" s="64">
        <f t="shared" si="0"/>
        <v>3</v>
      </c>
      <c r="AB18" s="64">
        <f t="shared" si="0"/>
        <v>3</v>
      </c>
      <c r="AC18" s="64">
        <f t="shared" si="0"/>
        <v>3</v>
      </c>
      <c r="AD18" s="64">
        <f t="shared" si="0"/>
        <v>2</v>
      </c>
      <c r="AE18" s="64">
        <f t="shared" si="0"/>
        <v>3</v>
      </c>
      <c r="AF18" s="64"/>
      <c r="AG18" s="64">
        <f t="shared" si="0"/>
        <v>8</v>
      </c>
      <c r="AH18" s="64">
        <f t="shared" si="0"/>
        <v>8</v>
      </c>
      <c r="AI18" s="64">
        <f t="shared" si="0"/>
        <v>3</v>
      </c>
      <c r="AJ18" s="64">
        <f t="shared" si="0"/>
        <v>3</v>
      </c>
      <c r="AK18" s="64">
        <f t="shared" si="0"/>
        <v>4</v>
      </c>
      <c r="AL18" s="64">
        <f t="shared" si="0"/>
        <v>1</v>
      </c>
      <c r="AM18" s="64"/>
      <c r="AN18" s="64">
        <f t="shared" si="0"/>
        <v>1</v>
      </c>
      <c r="AO18" s="64">
        <f t="shared" si="0"/>
        <v>1</v>
      </c>
      <c r="AP18" s="64">
        <f t="shared" si="0"/>
        <v>1</v>
      </c>
      <c r="AQ18" s="64">
        <f t="shared" si="0"/>
        <v>1</v>
      </c>
      <c r="AR18" s="64">
        <f t="shared" si="0"/>
        <v>1</v>
      </c>
    </row>
    <row r="19" spans="1:44">
      <c r="AA19" s="2"/>
      <c r="AB19" s="2"/>
      <c r="AC19" s="2"/>
    </row>
    <row r="20" spans="1:44">
      <c r="F20" s="22"/>
      <c r="G20" s="22"/>
      <c r="AA20" s="42"/>
      <c r="AB20" s="42"/>
      <c r="AC20" s="42"/>
    </row>
    <row r="21" spans="1:44">
      <c r="F21" s="6"/>
      <c r="AA21" s="2"/>
      <c r="AB21" s="2"/>
      <c r="AC21" s="2"/>
    </row>
    <row r="22" spans="1:44" ht="12.75">
      <c r="D22" s="44" t="s">
        <v>4</v>
      </c>
      <c r="E22" s="45"/>
      <c r="F22" s="46">
        <f>ReactionRateK1!F22</f>
        <v>0.71479083877627769</v>
      </c>
      <c r="G22" s="46">
        <f>ReactionRateK1!G22</f>
        <v>0.25863139753298081</v>
      </c>
      <c r="H22" s="46">
        <f>ReactionRateK1!H22</f>
        <v>2.3928659023162805E-5</v>
      </c>
      <c r="I22" s="46">
        <f>ReactionRateK1!I22</f>
        <v>6.3710002301818447E-2</v>
      </c>
      <c r="J22" s="46"/>
      <c r="K22" s="46">
        <f>ReactionRateK1!K22</f>
        <v>7.0018346913404958E-2</v>
      </c>
      <c r="L22" s="46">
        <f>ReactionRateK1!L22</f>
        <v>0</v>
      </c>
      <c r="M22" s="46">
        <f>ReactionRateK1!M22</f>
        <v>0</v>
      </c>
      <c r="N22" s="46"/>
      <c r="O22" s="46">
        <f>ReactionRateK1!O22</f>
        <v>0</v>
      </c>
      <c r="P22" s="46">
        <f>ReactionRateK1!P22</f>
        <v>1.8562052003719829</v>
      </c>
      <c r="Q22" s="46">
        <f>ReactionRateK1!Q22</f>
        <v>4.199091910572475E-2</v>
      </c>
      <c r="R22" s="46">
        <f>ReactionRateK1!R22</f>
        <v>2.9523343211395156E-3</v>
      </c>
      <c r="S22" s="46"/>
      <c r="T22" s="46">
        <f>ReactionRateK1!T22</f>
        <v>12.194879126728999</v>
      </c>
      <c r="U22" s="46">
        <f>ReactionRateK1!U22</f>
        <v>17.711285114693215</v>
      </c>
      <c r="V22" s="46">
        <f>ReactionRateK1!V22</f>
        <v>0</v>
      </c>
      <c r="W22" s="46">
        <f>ReactionRateK1!W22</f>
        <v>0</v>
      </c>
      <c r="X22" s="46">
        <f>ReactionRateK1!X22</f>
        <v>2.5042561618962632E-4</v>
      </c>
      <c r="Y22" s="46">
        <f>ReactionRateK1!Y22</f>
        <v>4.5352922898352692E-5</v>
      </c>
      <c r="Z22" s="46">
        <f>ReactionRateK1!Z22</f>
        <v>0</v>
      </c>
      <c r="AA22" s="46">
        <f>ReactionRateK1!AA22</f>
        <v>0</v>
      </c>
      <c r="AB22" s="46">
        <f>ReactionRateK1!AB22</f>
        <v>0</v>
      </c>
      <c r="AC22" s="46">
        <f>ReactionRateK1!AC22</f>
        <v>0</v>
      </c>
      <c r="AD22" s="46">
        <f>ReactionRateK1!AD22</f>
        <v>0</v>
      </c>
      <c r="AE22" s="46">
        <f>ReactionRateK1!AE22</f>
        <v>0</v>
      </c>
      <c r="AF22" s="46">
        <f>ReactionRateK1!AF22</f>
        <v>0</v>
      </c>
      <c r="AG22" s="46">
        <f>ReactionRateK1!AG22</f>
        <v>0</v>
      </c>
      <c r="AH22" s="46">
        <f>ReactionRateK1!AH22</f>
        <v>0</v>
      </c>
      <c r="AI22" s="46">
        <f>ReactionRateK1!AI22</f>
        <v>0</v>
      </c>
      <c r="AJ22" s="46">
        <f>ReactionRateK1!AJ22</f>
        <v>0</v>
      </c>
      <c r="AK22" s="46">
        <f>ReactionRateK1!AK22</f>
        <v>0</v>
      </c>
      <c r="AL22" s="46">
        <f>ReactionRateK1!AL22</f>
        <v>0</v>
      </c>
      <c r="AM22" s="46">
        <f>ReactionRateK1!AM22</f>
        <v>0</v>
      </c>
      <c r="AN22" s="46">
        <f>ReactionRateK1!AN22</f>
        <v>0</v>
      </c>
      <c r="AO22" s="46">
        <f>ReactionRateK1!AO22</f>
        <v>0</v>
      </c>
      <c r="AP22" s="46">
        <f>ReactionRateK1!AP22</f>
        <v>9.9999999999999995E-7</v>
      </c>
      <c r="AQ22" s="46">
        <f>ReactionRateK1!AQ22</f>
        <v>0</v>
      </c>
      <c r="AR22" s="46">
        <f>ReactionRateK1!AR22</f>
        <v>0</v>
      </c>
    </row>
    <row r="23" spans="1:44" ht="12.75">
      <c r="D23" s="47" t="s">
        <v>5</v>
      </c>
      <c r="E23" s="17"/>
      <c r="F23" s="48">
        <f>ReactionRateK1!F23</f>
        <v>27.7</v>
      </c>
      <c r="G23" s="48">
        <f>ReactionRateK1!G23</f>
        <v>35</v>
      </c>
      <c r="H23" s="48">
        <f>ReactionRateK1!H23</f>
        <v>25</v>
      </c>
      <c r="I23" s="48">
        <f>ReactionRateK1!I23</f>
        <v>25</v>
      </c>
      <c r="J23" s="48"/>
      <c r="K23" s="48">
        <f>ReactionRateK1!K23</f>
        <v>27.7</v>
      </c>
      <c r="L23" s="48">
        <f>ReactionRateK1!L23</f>
        <v>25</v>
      </c>
      <c r="M23" s="48">
        <f>ReactionRateK1!M23</f>
        <v>32</v>
      </c>
      <c r="N23" s="48"/>
      <c r="O23" s="48">
        <f>ReactionRateK1!O23</f>
        <v>25</v>
      </c>
      <c r="P23" s="48">
        <f>ReactionRateK1!P23</f>
        <v>25</v>
      </c>
      <c r="Q23" s="48">
        <f>ReactionRateK1!Q23</f>
        <v>25</v>
      </c>
      <c r="R23" s="48">
        <f>ReactionRateK1!R23</f>
        <v>25</v>
      </c>
      <c r="S23" s="48"/>
      <c r="T23" s="48">
        <f>ReactionRateK1!T23</f>
        <v>25</v>
      </c>
      <c r="U23" s="48">
        <f>ReactionRateK1!U23</f>
        <v>25</v>
      </c>
      <c r="V23" s="48">
        <f>ReactionRateK1!V23</f>
        <v>25</v>
      </c>
      <c r="W23" s="48">
        <f>ReactionRateK1!W23</f>
        <v>25</v>
      </c>
      <c r="X23" s="48">
        <f>ReactionRateK1!X23</f>
        <v>25</v>
      </c>
      <c r="Y23" s="48">
        <f>ReactionRateK1!Y23</f>
        <v>25</v>
      </c>
      <c r="Z23" s="48">
        <f>ReactionRateK1!Z23</f>
        <v>25</v>
      </c>
      <c r="AA23" s="48">
        <f>ReactionRateK1!AA23</f>
        <v>25</v>
      </c>
      <c r="AB23" s="48">
        <f>ReactionRateK1!AB23</f>
        <v>25</v>
      </c>
      <c r="AC23" s="48">
        <f>ReactionRateK1!AC23</f>
        <v>25</v>
      </c>
      <c r="AD23" s="48">
        <f>ReactionRateK1!AD23</f>
        <v>25</v>
      </c>
      <c r="AE23" s="48">
        <f>ReactionRateK1!AE23</f>
        <v>25</v>
      </c>
      <c r="AF23" s="48">
        <f>ReactionRateK1!AF23</f>
        <v>0</v>
      </c>
      <c r="AG23" s="48">
        <f>ReactionRateK1!AG23</f>
        <v>25</v>
      </c>
      <c r="AH23" s="48">
        <f>ReactionRateK1!AH23</f>
        <v>25</v>
      </c>
      <c r="AI23" s="48">
        <f>ReactionRateK1!AI23</f>
        <v>25</v>
      </c>
      <c r="AJ23" s="48">
        <f>ReactionRateK1!AJ23</f>
        <v>25</v>
      </c>
      <c r="AK23" s="48">
        <f>ReactionRateK1!AK23</f>
        <v>25</v>
      </c>
      <c r="AL23" s="48">
        <f>ReactionRateK1!AL23</f>
        <v>25</v>
      </c>
      <c r="AM23" s="48">
        <f>ReactionRateK1!AM23</f>
        <v>0</v>
      </c>
      <c r="AN23" s="48">
        <f>ReactionRateK1!AN23</f>
        <v>25</v>
      </c>
      <c r="AO23" s="48">
        <f>ReactionRateK1!AO23</f>
        <v>25</v>
      </c>
      <c r="AP23" s="48">
        <f>ReactionRateK1!AP23</f>
        <v>25</v>
      </c>
      <c r="AQ23" s="48">
        <f>ReactionRateK1!AQ23</f>
        <v>25</v>
      </c>
      <c r="AR23" s="48">
        <f>ReactionRateK1!AR23</f>
        <v>25</v>
      </c>
    </row>
    <row r="24" spans="1:44" ht="12.75">
      <c r="D24" s="50" t="s">
        <v>8</v>
      </c>
      <c r="E24" s="16"/>
      <c r="F24" s="48">
        <f>ReactionRateK1!F24</f>
        <v>4.1471690220124605E-2</v>
      </c>
      <c r="G24" s="48">
        <f>ReactionRateK1!G24</f>
        <v>0</v>
      </c>
      <c r="H24" s="48">
        <f>ReactionRateK1!H24</f>
        <v>4.649642205441725E-4</v>
      </c>
      <c r="I24" s="48">
        <f>ReactionRateK1!I24</f>
        <v>41.075733576250144</v>
      </c>
      <c r="J24" s="48"/>
      <c r="K24" s="48">
        <f>ReactionRateK1!K24</f>
        <v>0.49297131771299146</v>
      </c>
      <c r="L24" s="48">
        <f>ReactionRateK1!L24</f>
        <v>79.973772730055316</v>
      </c>
      <c r="M24" s="48">
        <f>ReactionRateK1!M24</f>
        <v>0</v>
      </c>
      <c r="N24" s="48"/>
      <c r="O24" s="48">
        <f>ReactionRateK1!O24</f>
        <v>0</v>
      </c>
      <c r="P24" s="48">
        <f>ReactionRateK1!P24</f>
        <v>0</v>
      </c>
      <c r="Q24" s="48">
        <f>ReactionRateK1!Q24</f>
        <v>0</v>
      </c>
      <c r="R24" s="48">
        <f>ReactionRateK1!R24</f>
        <v>0</v>
      </c>
      <c r="S24" s="48"/>
      <c r="T24" s="48">
        <f>ReactionRateK1!T24</f>
        <v>0</v>
      </c>
      <c r="U24" s="48">
        <f>ReactionRateK1!U24</f>
        <v>0</v>
      </c>
      <c r="V24" s="48">
        <f>ReactionRateK1!V24</f>
        <v>0</v>
      </c>
      <c r="W24" s="48">
        <f>ReactionRateK1!W24</f>
        <v>0</v>
      </c>
      <c r="X24" s="48">
        <f>ReactionRateK1!X24</f>
        <v>0</v>
      </c>
      <c r="Y24" s="48">
        <f>ReactionRateK1!Y24</f>
        <v>0</v>
      </c>
      <c r="Z24" s="48">
        <f>ReactionRateK1!Z24</f>
        <v>0</v>
      </c>
      <c r="AA24" s="48">
        <f>ReactionRateK1!AA24</f>
        <v>0</v>
      </c>
      <c r="AB24" s="48">
        <f>ReactionRateK1!AB24</f>
        <v>0</v>
      </c>
      <c r="AC24" s="48">
        <f>ReactionRateK1!AC24</f>
        <v>0</v>
      </c>
      <c r="AD24" s="48">
        <f>ReactionRateK1!AD24</f>
        <v>0</v>
      </c>
      <c r="AE24" s="48">
        <f>ReactionRateK1!AE24</f>
        <v>0</v>
      </c>
      <c r="AF24" s="48">
        <f>ReactionRateK1!AF24</f>
        <v>0</v>
      </c>
      <c r="AG24" s="48">
        <f>ReactionRateK1!AG24</f>
        <v>0</v>
      </c>
      <c r="AH24" s="48">
        <f>ReactionRateK1!AH24</f>
        <v>0</v>
      </c>
      <c r="AI24" s="48">
        <f>ReactionRateK1!AI24</f>
        <v>0</v>
      </c>
      <c r="AJ24" s="48">
        <f>ReactionRateK1!AJ24</f>
        <v>0</v>
      </c>
      <c r="AK24" s="48">
        <f>ReactionRateK1!AK24</f>
        <v>0</v>
      </c>
      <c r="AL24" s="48">
        <f>ReactionRateK1!AL24</f>
        <v>0</v>
      </c>
      <c r="AM24" s="48">
        <f>ReactionRateK1!AM24</f>
        <v>0</v>
      </c>
      <c r="AN24" s="48">
        <f>ReactionRateK1!AN24</f>
        <v>0</v>
      </c>
      <c r="AO24" s="48">
        <f>ReactionRateK1!AO24</f>
        <v>0</v>
      </c>
      <c r="AP24" s="48">
        <f>ReactionRateK1!AP24</f>
        <v>0</v>
      </c>
      <c r="AQ24" s="48">
        <f>ReactionRateK1!AQ24</f>
        <v>0</v>
      </c>
      <c r="AR24" s="48">
        <f>ReactionRateK1!AR24</f>
        <v>0</v>
      </c>
    </row>
    <row r="25" spans="1:44" ht="12.75">
      <c r="D25" s="50" t="s">
        <v>9</v>
      </c>
      <c r="E25" s="16"/>
      <c r="F25" s="48">
        <f>ReactionRateK1!F25</f>
        <v>29.139968389465203</v>
      </c>
      <c r="G25" s="48">
        <f>ReactionRateK1!G25</f>
        <v>16.455562478971288</v>
      </c>
      <c r="H25" s="48">
        <f>ReactionRateK1!H25</f>
        <v>0</v>
      </c>
      <c r="I25" s="48">
        <f>ReactionRateK1!I25</f>
        <v>47.483795793689012</v>
      </c>
      <c r="J25" s="48"/>
      <c r="K25" s="48">
        <f>ReactionRateK1!K25</f>
        <v>30</v>
      </c>
      <c r="L25" s="48">
        <f>ReactionRateK1!L25</f>
        <v>30</v>
      </c>
      <c r="M25" s="48">
        <f>ReactionRateK1!M25</f>
        <v>30</v>
      </c>
      <c r="N25" s="48"/>
      <c r="O25" s="48">
        <f>ReactionRateK1!O25</f>
        <v>30</v>
      </c>
      <c r="P25" s="48">
        <f>ReactionRateK1!P25</f>
        <v>30</v>
      </c>
      <c r="Q25" s="48">
        <f>ReactionRateK1!Q25</f>
        <v>30</v>
      </c>
      <c r="R25" s="48">
        <f>ReactionRateK1!R25</f>
        <v>30</v>
      </c>
      <c r="S25" s="48"/>
      <c r="T25" s="48">
        <f>ReactionRateK1!T25</f>
        <v>0</v>
      </c>
      <c r="U25" s="48">
        <f>ReactionRateK1!U25</f>
        <v>0</v>
      </c>
      <c r="V25" s="48">
        <f>ReactionRateK1!V25</f>
        <v>0</v>
      </c>
      <c r="W25" s="48">
        <f>ReactionRateK1!W25</f>
        <v>0</v>
      </c>
      <c r="X25" s="48">
        <f>ReactionRateK1!X25</f>
        <v>0</v>
      </c>
      <c r="Y25" s="48">
        <f>ReactionRateK1!Y25</f>
        <v>0</v>
      </c>
      <c r="Z25" s="48">
        <f>ReactionRateK1!Z25</f>
        <v>0</v>
      </c>
      <c r="AA25" s="48">
        <f>ReactionRateK1!AA25</f>
        <v>0</v>
      </c>
      <c r="AB25" s="48">
        <f>ReactionRateK1!AB25</f>
        <v>0</v>
      </c>
      <c r="AC25" s="48">
        <f>ReactionRateK1!AC25</f>
        <v>0</v>
      </c>
      <c r="AD25" s="48">
        <f>ReactionRateK1!AD25</f>
        <v>0</v>
      </c>
      <c r="AE25" s="48">
        <f>ReactionRateK1!AE25</f>
        <v>0</v>
      </c>
      <c r="AF25" s="48">
        <f>ReactionRateK1!AF25</f>
        <v>0</v>
      </c>
      <c r="AG25" s="48">
        <f>ReactionRateK1!AG25</f>
        <v>0</v>
      </c>
      <c r="AH25" s="48">
        <f>ReactionRateK1!AH25</f>
        <v>0</v>
      </c>
      <c r="AI25" s="48">
        <f>ReactionRateK1!AI25</f>
        <v>0</v>
      </c>
      <c r="AJ25" s="48">
        <f>ReactionRateK1!AJ25</f>
        <v>0</v>
      </c>
      <c r="AK25" s="48">
        <f>ReactionRateK1!AK25</f>
        <v>0</v>
      </c>
      <c r="AL25" s="48">
        <f>ReactionRateK1!AL25</f>
        <v>0</v>
      </c>
      <c r="AM25" s="48">
        <f>ReactionRateK1!AM25</f>
        <v>0</v>
      </c>
      <c r="AN25" s="48">
        <f>ReactionRateK1!AN25</f>
        <v>0</v>
      </c>
      <c r="AO25" s="48">
        <f>ReactionRateK1!AO25</f>
        <v>0</v>
      </c>
      <c r="AP25" s="48">
        <f>ReactionRateK1!AP25</f>
        <v>0</v>
      </c>
      <c r="AQ25" s="48">
        <f>ReactionRateK1!AQ25</f>
        <v>0</v>
      </c>
      <c r="AR25" s="48">
        <f>ReactionRateK1!AR25</f>
        <v>0</v>
      </c>
    </row>
    <row r="26" spans="1:44">
      <c r="B26" s="34"/>
      <c r="C26" s="13"/>
      <c r="D26" s="51"/>
      <c r="E26" s="52"/>
      <c r="F26" s="53">
        <f>ReactionRateK1!F26</f>
        <v>0</v>
      </c>
      <c r="G26" s="54">
        <f>ReactionRateK1!G26</f>
        <v>0</v>
      </c>
      <c r="H26" s="52">
        <f>ReactionRateK1!H26</f>
        <v>0</v>
      </c>
      <c r="I26" s="52">
        <f>ReactionRateK1!I26</f>
        <v>0</v>
      </c>
      <c r="J26" s="52"/>
      <c r="K26" s="52">
        <f>ReactionRateK1!K26</f>
        <v>0</v>
      </c>
      <c r="L26" s="52">
        <f>ReactionRateK1!L26</f>
        <v>0</v>
      </c>
      <c r="M26" s="52">
        <f>ReactionRateK1!M26</f>
        <v>0</v>
      </c>
      <c r="N26" s="52"/>
      <c r="O26" s="52">
        <f>ReactionRateK1!O26</f>
        <v>0</v>
      </c>
      <c r="P26" s="52">
        <f>ReactionRateK1!P26</f>
        <v>0</v>
      </c>
      <c r="Q26" s="52">
        <f>ReactionRateK1!Q26</f>
        <v>0</v>
      </c>
      <c r="R26" s="52">
        <f>ReactionRateK1!R26</f>
        <v>0</v>
      </c>
      <c r="S26" s="52"/>
      <c r="T26" s="52">
        <f>ReactionRateK1!T26</f>
        <v>0</v>
      </c>
      <c r="U26" s="52">
        <f>ReactionRateK1!U26</f>
        <v>0</v>
      </c>
      <c r="V26" s="52">
        <f>ReactionRateK1!V26</f>
        <v>0</v>
      </c>
      <c r="W26" s="52">
        <f>ReactionRateK1!W26</f>
        <v>0</v>
      </c>
      <c r="X26" s="52">
        <f>ReactionRateK1!X26</f>
        <v>0</v>
      </c>
      <c r="Y26" s="52">
        <f>ReactionRateK1!Y26</f>
        <v>0</v>
      </c>
      <c r="Z26" s="52">
        <f>ReactionRateK1!Z26</f>
        <v>0</v>
      </c>
      <c r="AA26" s="52">
        <f>ReactionRateK1!AA26</f>
        <v>0</v>
      </c>
      <c r="AB26" s="52">
        <f>ReactionRateK1!AB26</f>
        <v>0</v>
      </c>
      <c r="AC26" s="52">
        <f>ReactionRateK1!AC26</f>
        <v>0</v>
      </c>
      <c r="AD26" s="52">
        <f>ReactionRateK1!AD26</f>
        <v>0</v>
      </c>
      <c r="AE26" s="52">
        <f>ReactionRateK1!AE26</f>
        <v>0</v>
      </c>
      <c r="AF26" s="52">
        <f>ReactionRateK1!AF26</f>
        <v>0</v>
      </c>
      <c r="AG26" s="52">
        <f>ReactionRateK1!AG26</f>
        <v>0</v>
      </c>
      <c r="AH26" s="52">
        <f>ReactionRateK1!AH26</f>
        <v>0</v>
      </c>
      <c r="AI26" s="52">
        <f>ReactionRateK1!AI26</f>
        <v>0</v>
      </c>
      <c r="AJ26" s="52">
        <f>ReactionRateK1!AJ26</f>
        <v>0</v>
      </c>
      <c r="AK26" s="52">
        <f>ReactionRateK1!AK26</f>
        <v>0</v>
      </c>
      <c r="AL26" s="52">
        <f>ReactionRateK1!AL26</f>
        <v>0</v>
      </c>
      <c r="AM26" s="52">
        <f>ReactionRateK1!AM26</f>
        <v>0</v>
      </c>
      <c r="AN26" s="52">
        <f>ReactionRateK1!AN26</f>
        <v>0</v>
      </c>
      <c r="AO26" s="52">
        <f>ReactionRateK1!AO26</f>
        <v>0</v>
      </c>
      <c r="AP26" s="52">
        <f>ReactionRateK1!AP26</f>
        <v>0</v>
      </c>
      <c r="AQ26" s="52">
        <f>ReactionRateK1!AQ26</f>
        <v>0</v>
      </c>
      <c r="AR26" s="52">
        <f>ReactionRateK1!AR26</f>
        <v>0</v>
      </c>
    </row>
    <row r="27" spans="1:44">
      <c r="F27" s="19"/>
      <c r="AA27" s="2"/>
      <c r="AB27" s="2"/>
      <c r="AC27" s="2"/>
    </row>
    <row r="28" spans="1:44"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AA28" s="42"/>
      <c r="AB28" s="42"/>
      <c r="AC28" s="42"/>
    </row>
    <row r="29" spans="1:44"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AA29" s="2"/>
      <c r="AB29" s="2"/>
      <c r="AC29" s="2"/>
    </row>
    <row r="30" spans="1:44">
      <c r="AA30" s="42"/>
      <c r="AB30" s="42"/>
      <c r="AC30" s="42"/>
    </row>
    <row r="31" spans="1:44">
      <c r="A31" s="40" t="s">
        <v>1</v>
      </c>
      <c r="B31" s="2" t="s">
        <v>11</v>
      </c>
      <c r="C31" s="2" t="s">
        <v>10</v>
      </c>
      <c r="D31" s="2" t="s">
        <v>12</v>
      </c>
      <c r="E31" s="2"/>
      <c r="AA31" s="2"/>
      <c r="AB31" s="2"/>
      <c r="AC31" s="2"/>
    </row>
    <row r="32" spans="1:44">
      <c r="A32" s="3">
        <v>0</v>
      </c>
      <c r="B32" s="19">
        <f>'Composition%'!B2</f>
        <v>400</v>
      </c>
      <c r="C32">
        <f>InletP</f>
        <v>30</v>
      </c>
      <c r="D32" s="26">
        <f>('Composition%'!C2*ReactionRateK2!C32)^3</f>
        <v>21.669446967843744</v>
      </c>
      <c r="E32" s="26"/>
      <c r="F32" s="73">
        <f ca="1">IF(F$2=0,0,F$22*EXP(F$23/($B32+273)/RGas)*(OFFSET('Composition%'!$B2,0,F$13)*OFFSET('Composition%'!$B2,0,F$14)))-IF(F$2=2,0,OFFSET('Composition%'!$B2,0,F$17)*OFFSET('Composition%'!$B2,0,F$18)*(F$24*EXP(-F$25/($B32+273)/RGas)))+ReactionRateK1!F32/2</f>
        <v>1.8721105350743089E-2</v>
      </c>
      <c r="G32" s="73">
        <f ca="1">IF(G$2=0,0,G$22*EXP(G$23/($B32+273)/RGas)*(OFFSET('Composition%'!$B2,0,G$13)*OFFSET('Composition%'!$B2,0,G$14)))-IF(G$2=2,0,OFFSET('Composition%'!$B2,0,G$17)*OFFSET('Composition%'!$B2,0,G$18)*(G$24*EXP(-G$25/($B32+273)/RGas)))+ReactionRateK1!G32/2</f>
        <v>6.7826704860801728E-3</v>
      </c>
      <c r="H32" s="73">
        <f ca="1">IF(H$2=0,0,H$22*EXP(H$23/($B32+273)/RGas)*(OFFSET('Composition%'!$B2,0,H$13)*OFFSET('Composition%'!$B2,0,H$14)))-IF(H$2=2,0,OFFSET('Composition%'!$B2,0,H$17)*OFFSET('Composition%'!$B2,0,H$18)*(H$24*EXP(-H$25/($B32+273)/RGas)))+ReactionRateK1!H32/2</f>
        <v>4.5785815765880156E-7</v>
      </c>
      <c r="I32" s="73">
        <f ca="1">IF(I$2=0,0,I$22*EXP(I$23/($B32+273)/RGas)*(OFFSET('Composition%'!$B2,0,I$13)*OFFSET('Composition%'!$B2,0,I$14)))-IF(I$2=2,0,OFFSET('Composition%'!$B2,0,I$17)*OFFSET('Composition%'!$B2,0,I$18)*(I$24*EXP(-I$25/($B32+273)/RGas)))+ReactionRateK1!I32/2</f>
        <v>-1.7254334874837032E-2</v>
      </c>
      <c r="J32" s="73"/>
      <c r="K32" s="73">
        <f ca="1">IF(K$2=0,0,K$22*EXP(K$23/($B32+273)/RGas)*(OFFSET('Composition%'!$B2,0,K$13)*OFFSET('Composition%'!$B2,0,K$14)))-IF(K$2=2,0,OFFSET('Composition%'!$B2,0,K$17)*OFFSET('Composition%'!$B2,0,K$18)*(K$24*EXP(-K$25/($B32+273)/RGas)))+ReactionRateK1!K32/2</f>
        <v>5.6338262950696036E-2</v>
      </c>
      <c r="L32" s="73">
        <f ca="1">IF(L$2=0,0,L$22*EXP(L$23/($B32+273)/RGas)*(OFFSET('Composition%'!$B2,0,L$13)*OFFSET('Composition%'!$B2,0,L$14)))-IF(L$2=2,0,OFFSET('Composition%'!$B2,0,L$17)*OFFSET('Composition%'!$B2,0,L$18)*(L$24*EXP(-L$25/($B32+273)/RGas)))+ReactionRateK1!L32/2</f>
        <v>-5.5679965142090773E-5</v>
      </c>
      <c r="M32" s="73">
        <f ca="1">IF(M$2=0,0,M$22*EXP(M$23/($B32+273)/RGas)*(OFFSET('Composition%'!$B2,0,M$13)*OFFSET('Composition%'!$B2,0,M$14)))-IF(M$2=2,0,OFFSET('Composition%'!$B2,0,M$17)*OFFSET('Composition%'!$B2,0,M$18)*(M$24*EXP(-M$25/($B32+273)/RGas)))+ReactionRateK1!M32/2</f>
        <v>0</v>
      </c>
      <c r="N32" s="73"/>
      <c r="O32" s="73">
        <f ca="1">IF(O$2=0,0,O$22*EXP(O$23/($B32+273)/RGas)*(OFFSET('Composition%'!$B2,0,O$13)*OFFSET('Composition%'!$B2,0,O$14)))-IF(O$2=2,0,OFFSET('Composition%'!$B2,0,O$17)*OFFSET('Composition%'!$B2,0,O$18)*(O$24*EXP(-O$25/($B32+273)/RGas)))+ReactionRateK1!O32/2</f>
        <v>0</v>
      </c>
      <c r="P32" s="73">
        <f ca="1">IF(P$2=0,0,P$22*EXP(P$23/($B32+273)/RGas)*(OFFSET('Composition%'!$B2,0,P$13)*OFFSET('Composition%'!$B2,0,P$14)))-IF(P$2=2,0,OFFSET('Composition%'!$B2,0,P$17)*OFFSET('Composition%'!$B2,0,P$18)*(P$24*EXP(-P$25/($B32+273)/RGas)))+ReactionRateK1!P32/2</f>
        <v>7.552095324785023E-7</v>
      </c>
      <c r="Q32" s="73">
        <f ca="1">IF(Q$2=0,0,Q$22*EXP(Q$23/($B32+273)/RGas)*(OFFSET('Composition%'!$B2,0,Q$13)*OFFSET('Composition%'!$B2,0,Q$14)))-IF(Q$2=2,0,OFFSET('Composition%'!$B2,0,Q$17)*OFFSET('Composition%'!$B2,0,Q$18)*(Q$24*EXP(-Q$25/($B32+273)/RGas)))+ReactionRateK1!Q32/2</f>
        <v>2.9779454355787836E-8</v>
      </c>
      <c r="R32" s="73">
        <f ca="1">IF(R$2=0,0,R$22*EXP(R$23/($B32+273)/RGas)*(OFFSET('Composition%'!$B2,0,R$13)*OFFSET('Composition%'!$B2,0,R$14)))-IF(R$2=2,0,OFFSET('Composition%'!$B2,0,R$17)*OFFSET('Composition%'!$B2,0,R$18)*(R$24*EXP(-R$25/($B32+273)/RGas)))+ReactionRateK1!R32/2</f>
        <v>3.0800397430072545E-9</v>
      </c>
      <c r="S32" s="73"/>
      <c r="T32" s="73">
        <f ca="1">IF(T$2=0,0,T$22*EXP(T$23/($B32+273)/RGas)*(OFFSET('Composition%'!$B2,0,T$13)*OFFSET('Composition%'!$B2,0,T$14)))-IF(T$2=2,0,OFFSET('Composition%'!$B2,0,T$17)*OFFSET('Composition%'!$B2,0,T$18)*(T$24*EXP(-T$25/($B32+273)/RGas)))+ReactionRateK1!T32/2</f>
        <v>2.9692988903479052E-2</v>
      </c>
      <c r="U32" s="73">
        <f ca="1">IF(U$2=0,0,U$22*EXP(U$23/($B32+273)/RGas)*(OFFSET('Composition%'!$B2,0,U$13)*OFFSET('Composition%'!$B2,0,U$14)))-IF(U$2=2,0,OFFSET('Composition%'!$B2,0,U$17)*OFFSET('Composition%'!$B2,0,U$18)*(U$24*EXP(-U$25/($B32+273)/RGas)))+ReactionRateK1!U32/2</f>
        <v>1.0941218229517812E-2</v>
      </c>
      <c r="V32" s="73">
        <f ca="1">IF(V$2=0,0,V$22*EXP(V$23/($B32+273)/RGas)*(OFFSET('Composition%'!$B2,0,V$13)*OFFSET('Composition%'!$B2,0,V$14)))-IF(V$2=2,0,OFFSET('Composition%'!$B2,0,V$17)*OFFSET('Composition%'!$B2,0,V$18)*(V$24*EXP(-V$25/($B32+273)/RGas)))+ReactionRateK1!V32/2</f>
        <v>0</v>
      </c>
      <c r="W32" s="73">
        <f ca="1">IF(W$2=0,0,W$22*EXP(W$23/($B32+273)/RGas)*(OFFSET('Composition%'!$B2,0,W$13)*OFFSET('Composition%'!$B2,0,W$14)))-IF(W$2=2,0,OFFSET('Composition%'!$B2,0,W$17)*OFFSET('Composition%'!$B2,0,W$18)*(W$24*EXP(-W$25/($B32+273)/RGas)))+ReactionRateK1!W32/2</f>
        <v>0</v>
      </c>
      <c r="X32" s="73">
        <f ca="1">IF(X$2=0,0,X$22*EXP(X$23/($B32+273)/RGas)*(OFFSET('Composition%'!$B2,0,X$13)*OFFSET('Composition%'!$B2,0,X$14)))-IF(X$2=2,0,OFFSET('Composition%'!$B2,0,X$17)*OFFSET('Composition%'!$B2,0,X$18)*(X$24*EXP(-X$25/($B32+273)/RGas)))+ReactionRateK1!X32/2</f>
        <v>5.7521782655850643E-8</v>
      </c>
      <c r="Y32" s="73">
        <f ca="1">IF(Y$2=0,0,Y$22*EXP(Y$23/($B32+273)/RGas)*(OFFSET('Composition%'!$B2,0,Y$13)*OFFSET('Composition%'!$B2,0,Y$14)))-IF(Y$2=2,0,OFFSET('Composition%'!$B2,0,Y$17)*OFFSET('Composition%'!$B2,0,Y$18)*(Y$24*EXP(-Y$25/($B32+273)/RGas)))+ReactionRateK1!Y32/2</f>
        <v>2.8469882046709398E-9</v>
      </c>
      <c r="Z32" s="73">
        <f ca="1">IF(Z$2=0,0,Z$22*EXP(Z$23/($B32+273)/RGas)*(OFFSET('Composition%'!$B2,0,Z$13)*OFFSET('Composition%'!$B2,0,Z$14)))-IF(Z$2=2,0,OFFSET('Composition%'!$B2,0,Z$17)*OFFSET('Composition%'!$B2,0,Z$18)*(Z$24*EXP(-Z$25/($B32+273)/RGas)))+ReactionRateK1!Z32/2</f>
        <v>0</v>
      </c>
      <c r="AA32" s="73">
        <f ca="1">IF(AA$2=0,0,AA$22*EXP(AA$23/($B32+273)/RGas)*(OFFSET('Composition%'!$B2,0,AA$13)*OFFSET('Composition%'!$B2,0,AA$14)))-IF(AA$2=2,0,OFFSET('Composition%'!$B2,0,AA$17)*OFFSET('Composition%'!$B2,0,AA$18)*(AA$24*EXP(-AA$25/($B32+273)/RGas)))+ReactionRateK1!AA32/2</f>
        <v>0</v>
      </c>
      <c r="AB32" s="73">
        <f ca="1">IF(AB$2=0,0,AB$22*EXP(AB$23/($B32+273)/RGas)*(OFFSET('Composition%'!$B2,0,AB$13)*OFFSET('Composition%'!$B2,0,AB$14)))-IF(AB$2=2,0,OFFSET('Composition%'!$B2,0,AB$17)*OFFSET('Composition%'!$B2,0,AB$18)*(AB$24*EXP(-AB$25/($B32+273)/RGas)))+ReactionRateK1!AB32/2</f>
        <v>0</v>
      </c>
      <c r="AC32" s="73">
        <f ca="1">IF(AC$2=0,0,AC$22*EXP(AC$23/($B32+273)/RGas)*(OFFSET('Composition%'!$B2,0,AC$13)*OFFSET('Composition%'!$B2,0,AC$14)))-IF(AC$2=2,0,OFFSET('Composition%'!$B2,0,AC$17)*OFFSET('Composition%'!$B2,0,AC$18)*(AC$24*EXP(-AC$25/($B32+273)/RGas)))+ReactionRateK1!AC32/2</f>
        <v>0</v>
      </c>
      <c r="AD32" s="73">
        <f ca="1">IF(AD$2=0,0,AD$22*EXP(AD$23/($B32+273)/RGas)*(OFFSET('Composition%'!$B2,0,AD$13)*OFFSET('Composition%'!$B2,0,AD$14)))-IF(AD$2=2,0,OFFSET('Composition%'!$B2,0,AD$17)*OFFSET('Composition%'!$B2,0,AD$18)*(AD$24*EXP(-AD$25/($B32+273)/RGas)))+ReactionRateK1!AD32/2</f>
        <v>0</v>
      </c>
      <c r="AE32" s="73">
        <f ca="1">IF(AE$2=0,0,AE$22*EXP(AE$23/($B32+273)/RGas)*(OFFSET('Composition%'!$B2,0,AE$13)*OFFSET('Composition%'!$B2,0,AE$14)))-IF(AE$2=2,0,OFFSET('Composition%'!$B2,0,AE$17)*OFFSET('Composition%'!$B2,0,AE$18)*(AE$24*EXP(-AE$25/($B32+273)/RGas)))+ReactionRateK1!AE32/2</f>
        <v>0</v>
      </c>
      <c r="AF32" s="73"/>
      <c r="AG32" s="73">
        <f ca="1">IF(AG$2=0,0,AG$22*EXP(AG$23/($B32+273)/RGas)*(OFFSET('Composition%'!$B2,0,AG$13)*OFFSET('Composition%'!$B2,0,AG$14)))-IF(AG$2=2,0,OFFSET('Composition%'!$B2,0,AG$17)*OFFSET('Composition%'!$B2,0,AG$18)*(AG$24*EXP(-AG$25/($B32+273)/RGas)))+ReactionRateK1!AG32/2</f>
        <v>0</v>
      </c>
      <c r="AH32" s="73">
        <f ca="1">IF(AH$2=0,0,AH$22*EXP(AH$23/($B32+273)/RGas)*(OFFSET('Composition%'!$B2,0,AH$13)*OFFSET('Composition%'!$B2,0,AH$14)))-IF(AH$2=2,0,OFFSET('Composition%'!$B2,0,AH$17)*OFFSET('Composition%'!$B2,0,AH$18)*(AH$24*EXP(-AH$25/($B32+273)/RGas)))+ReactionRateK1!AH32/2</f>
        <v>0</v>
      </c>
      <c r="AI32" s="73">
        <f ca="1">IF(AI$2=0,0,AI$22*EXP(AI$23/($B32+273)/RGas)*(OFFSET('Composition%'!$B2,0,AI$13)*OFFSET('Composition%'!$B2,0,AI$14)))-IF(AI$2=2,0,OFFSET('Composition%'!$B2,0,AI$17)*OFFSET('Composition%'!$B2,0,AI$18)*(AI$24*EXP(-AI$25/($B32+273)/RGas)))+ReactionRateK1!AI32/2</f>
        <v>0</v>
      </c>
      <c r="AJ32" s="73">
        <f ca="1">IF(AJ$2=0,0,AJ$22*EXP(AJ$23/($B32+273)/RGas)*(OFFSET('Composition%'!$B2,0,AJ$13)*OFFSET('Composition%'!$B2,0,AJ$14)))-IF(AJ$2=2,0,OFFSET('Composition%'!$B2,0,AJ$17)*OFFSET('Composition%'!$B2,0,AJ$18)*(AJ$24*EXP(-AJ$25/($B32+273)/RGas)))+ReactionRateK1!AJ32/2</f>
        <v>0</v>
      </c>
      <c r="AK32" s="73">
        <f ca="1">IF(AK$2=0,0,AK$22*EXP(AK$23/($B32+273)/RGas)*(OFFSET('Composition%'!$B2,0,AK$13)*OFFSET('Composition%'!$B2,0,AK$14)))-IF(AK$2=2,0,OFFSET('Composition%'!$B2,0,AK$17)*OFFSET('Composition%'!$B2,0,AK$18)*(AK$24*EXP(-AK$25/($B32+273)/RGas)))+ReactionRateK1!AK32/2</f>
        <v>0</v>
      </c>
      <c r="AL32" s="73">
        <f ca="1">IF(AL$2=0,0,AL$22*EXP(AL$23/($B32+273)/RGas)*(OFFSET('Composition%'!$B2,0,AL$13)*OFFSET('Composition%'!$B2,0,AL$14)))-IF(AL$2=2,0,OFFSET('Composition%'!$B2,0,AL$17)*OFFSET('Composition%'!$B2,0,AL$18)*(AL$24*EXP(-AL$25/($B32+273)/RGas)))+ReactionRateK1!AL32/2</f>
        <v>0</v>
      </c>
      <c r="AM32" s="73"/>
      <c r="AN32" s="73">
        <f ca="1">IF(AN$2=0,0,AN$22*EXP(AN$23/($B32+273)/RGas)*(OFFSET('Composition%'!$B2,0,AN$13)*OFFSET('Composition%'!$B2,0,AN$14)))-IF(AN$2=2,0,OFFSET('Composition%'!$B2,0,AN$17)*OFFSET('Composition%'!$B2,0,AN$18)*(AN$24*EXP(-AN$25/($B32+273)/RGas)))+ReactionRateK1!AN32/2</f>
        <v>0</v>
      </c>
      <c r="AO32" s="73">
        <f ca="1">IF(AO$2=0,0,AO$22*EXP(AO$23/($B32+273)/RGas)*(OFFSET('Composition%'!$B2,0,AO$13)*OFFSET('Composition%'!$B2,0,AO$14)))-IF(AO$2=2,0,OFFSET('Composition%'!$B2,0,AO$17)*OFFSET('Composition%'!$B2,0,AO$18)*(AO$24*EXP(-AO$25/($B32+273)/RGas)))+ReactionRateK1!AO32/2</f>
        <v>0</v>
      </c>
      <c r="AP32" s="73">
        <f ca="1">IF(AP$2=0,0,AP$22*EXP(AP$23/($B32+273)/RGas)*(OFFSET('Composition%'!$B2,0,AP$13)*OFFSET('Composition%'!$B2,0,AP$14)))-IF(AP$2=2,0,OFFSET('Composition%'!$B2,0,AP$17)*OFFSET('Composition%'!$B2,0,AP$18)*(AP$24*EXP(-AP$25/($B32+273)/RGas)))+ReactionRateK1!AP32/2</f>
        <v>1.1456955515881398E-12</v>
      </c>
      <c r="AQ32" s="73">
        <f ca="1">IF(AQ$2=0,0,AQ$22*EXP(AQ$23/($B32+273)/RGas)*(OFFSET('Composition%'!$B2,0,AQ$13)*OFFSET('Composition%'!$B2,0,AQ$14)))-IF(AQ$2=2,0,OFFSET('Composition%'!$B2,0,AQ$17)*OFFSET('Composition%'!$B2,0,AQ$18)*(AQ$24*EXP(-AQ$25/($B32+273)/RGas)))+ReactionRateK1!AQ32/2</f>
        <v>0</v>
      </c>
      <c r="AR32" s="73">
        <f ca="1">IF(AR$2=0,0,AR$22*EXP(AR$23/($B32+273)/RGas)*(OFFSET('Composition%'!$B2,0,AR$13)*OFFSET('Composition%'!$B2,0,AR$14)))-IF(AR$2=2,0,OFFSET('Composition%'!$B2,0,AR$17)*OFFSET('Composition%'!$B2,0,AR$18)*(AR$24*EXP(-AR$25/($B32+273)/RGas)))+ReactionRateK1!AR32/2</f>
        <v>0</v>
      </c>
    </row>
    <row r="33" spans="1:44">
      <c r="A33" s="3">
        <f t="shared" ref="A33:A64" si="7">A32+TimeStep</f>
        <v>0.05</v>
      </c>
      <c r="B33" s="19">
        <f ca="1">'Composition%'!B3</f>
        <v>401.21541644636665</v>
      </c>
      <c r="C33">
        <f t="shared" ref="C33:C96" si="8">C32</f>
        <v>30</v>
      </c>
      <c r="D33" s="26">
        <f ca="1">('Composition%'!C3*ReactionRateK2!C33)^3</f>
        <v>20.090772741035742</v>
      </c>
      <c r="E33" s="4"/>
      <c r="F33" s="73">
        <f ca="1">IF(F$2=0,0,F$22*EXP(F$23/($B33+273)/RGas)*(OFFSET('Composition%'!$B3,0,F$13)*OFFSET('Composition%'!$B3,0,F$14)))-IF(F$2=2,0,OFFSET('Composition%'!$B3,0,F$17)*OFFSET('Composition%'!$B3,0,F$18)*(F$24*EXP(-F$25/($B33+273)/RGas)))+ReactionRateK1!F33/2</f>
        <v>1.820875340319154E-2</v>
      </c>
      <c r="G33" s="73">
        <f ca="1">IF(G$2=0,0,G$22*EXP(G$23/($B33+273)/RGas)*(OFFSET('Composition%'!$B3,0,G$13)*OFFSET('Composition%'!$B3,0,G$14)))-IF(G$2=2,0,OFFSET('Composition%'!$B3,0,G$17)*OFFSET('Composition%'!$B3,0,G$18)*(G$24*EXP(-G$25/($B33+273)/RGas)))+ReactionRateK1!G33/2</f>
        <v>6.5973340517578296E-3</v>
      </c>
      <c r="H33" s="73">
        <f ca="1">IF(H$2=0,0,H$22*EXP(H$23/($B33+273)/RGas)*(OFFSET('Composition%'!$B3,0,H$13)*OFFSET('Composition%'!$B3,0,H$14)))-IF(H$2=2,0,OFFSET('Composition%'!$B3,0,H$17)*OFFSET('Composition%'!$B3,0,H$18)*(H$24*EXP(-H$25/($B33+273)/RGas)))+ReactionRateK1!H33/2</f>
        <v>4.2660666337420618E-7</v>
      </c>
      <c r="I33" s="73">
        <f ca="1">IF(I$2=0,0,I$22*EXP(I$23/($B33+273)/RGas)*(OFFSET('Composition%'!$B3,0,I$13)*OFFSET('Composition%'!$B3,0,I$14)))-IF(I$2=2,0,OFFSET('Composition%'!$B3,0,I$17)*OFFSET('Composition%'!$B3,0,I$18)*(I$24*EXP(-I$25/($B33+273)/RGas)))+ReactionRateK1!I33/2</f>
        <v>-1.5838212143305962E-2</v>
      </c>
      <c r="J33" s="73"/>
      <c r="K33" s="73">
        <f ca="1">IF(K$2=0,0,K$22*EXP(K$23/($B33+273)/RGas)*(OFFSET('Composition%'!$B3,0,K$13)*OFFSET('Composition%'!$B3,0,K$14)))-IF(K$2=2,0,OFFSET('Composition%'!$B3,0,K$17)*OFFSET('Composition%'!$B3,0,K$18)*(K$24*EXP(-K$25/($B33+273)/RGas)))+ReactionRateK1!K33/2</f>
        <v>5.5534687892734302E-2</v>
      </c>
      <c r="L33" s="73">
        <f ca="1">IF(L$2=0,0,L$22*EXP(L$23/($B33+273)/RGas)*(OFFSET('Composition%'!$B3,0,L$13)*OFFSET('Composition%'!$B3,0,L$14)))-IF(L$2=2,0,OFFSET('Composition%'!$B3,0,L$17)*OFFSET('Composition%'!$B3,0,L$18)*(L$24*EXP(-L$25/($B33+273)/RGas)))+ReactionRateK1!L33/2</f>
        <v>-1.0111205824797935E-5</v>
      </c>
      <c r="M33" s="73">
        <f ca="1">IF(M$2=0,0,M$22*EXP(M$23/($B33+273)/RGas)*(OFFSET('Composition%'!$B3,0,M$13)*OFFSET('Composition%'!$B3,0,M$14)))-IF(M$2=2,0,OFFSET('Composition%'!$B3,0,M$17)*OFFSET('Composition%'!$B3,0,M$18)*(M$24*EXP(-M$25/($B33+273)/RGas)))+ReactionRateK1!M33/2</f>
        <v>0</v>
      </c>
      <c r="N33" s="73"/>
      <c r="O33" s="73">
        <f ca="1">IF(O$2=0,0,O$22*EXP(O$23/($B33+273)/RGas)*(OFFSET('Composition%'!$B3,0,O$13)*OFFSET('Composition%'!$B3,0,O$14)))-IF(O$2=2,0,OFFSET('Composition%'!$B3,0,O$17)*OFFSET('Composition%'!$B3,0,O$18)*(O$24*EXP(-O$25/($B33+273)/RGas)))+ReactionRateK1!O33/2</f>
        <v>0</v>
      </c>
      <c r="P33" s="73">
        <f ca="1">IF(P$2=0,0,P$22*EXP(P$23/($B33+273)/RGas)*(OFFSET('Composition%'!$B3,0,P$13)*OFFSET('Composition%'!$B3,0,P$14)))-IF(P$2=2,0,OFFSET('Composition%'!$B3,0,P$17)*OFFSET('Composition%'!$B3,0,P$18)*(P$24*EXP(-P$25/($B33+273)/RGas)))+ReactionRateK1!P33/2</f>
        <v>3.872675639457763E-5</v>
      </c>
      <c r="Q33" s="73">
        <f ca="1">IF(Q$2=0,0,Q$22*EXP(Q$23/($B33+273)/RGas)*(OFFSET('Composition%'!$B3,0,Q$13)*OFFSET('Composition%'!$B3,0,Q$14)))-IF(Q$2=2,0,OFFSET('Composition%'!$B3,0,Q$17)*OFFSET('Composition%'!$B3,0,Q$18)*(Q$24*EXP(-Q$25/($B33+273)/RGas)))+ReactionRateK1!Q33/2</f>
        <v>1.9496588002696163E-7</v>
      </c>
      <c r="R33" s="73">
        <f ca="1">IF(R$2=0,0,R$22*EXP(R$23/($B33+273)/RGas)*(OFFSET('Composition%'!$B3,0,R$13)*OFFSET('Composition%'!$B3,0,R$14)))-IF(R$2=2,0,OFFSET('Composition%'!$B3,0,R$17)*OFFSET('Composition%'!$B3,0,R$18)*(R$24*EXP(-R$25/($B33+273)/RGas)))+ReactionRateK1!R33/2</f>
        <v>1.6084321342500413E-8</v>
      </c>
      <c r="S33" s="73"/>
      <c r="T33" s="73">
        <f ca="1">IF(T$2=0,0,T$22*EXP(T$23/($B33+273)/RGas)*(OFFSET('Composition%'!$B3,0,T$13)*OFFSET('Composition%'!$B3,0,T$14)))-IF(T$2=2,0,OFFSET('Composition%'!$B3,0,T$17)*OFFSET('Composition%'!$B3,0,T$18)*(T$24*EXP(-T$25/($B33+273)/RGas)))+ReactionRateK1!T33/2</f>
        <v>2.7774040582295961E-2</v>
      </c>
      <c r="U33" s="73">
        <f ca="1">IF(U$2=0,0,U$22*EXP(U$23/($B33+273)/RGas)*(OFFSET('Composition%'!$B3,0,U$13)*OFFSET('Composition%'!$B3,0,U$14)))-IF(U$2=2,0,OFFSET('Composition%'!$B3,0,U$17)*OFFSET('Composition%'!$B3,0,U$18)*(U$24*EXP(-U$25/($B33+273)/RGas)))+ReactionRateK1!U33/2</f>
        <v>9.1620785333590467E-3</v>
      </c>
      <c r="V33" s="73">
        <f ca="1">IF(V$2=0,0,V$22*EXP(V$23/($B33+273)/RGas)*(OFFSET('Composition%'!$B3,0,V$13)*OFFSET('Composition%'!$B3,0,V$14)))-IF(V$2=2,0,OFFSET('Composition%'!$B3,0,V$17)*OFFSET('Composition%'!$B3,0,V$18)*(V$24*EXP(-V$25/($B33+273)/RGas)))+ReactionRateK1!V33/2</f>
        <v>0</v>
      </c>
      <c r="W33" s="73">
        <f ca="1">IF(W$2=0,0,W$22*EXP(W$23/($B33+273)/RGas)*(OFFSET('Composition%'!$B3,0,W$13)*OFFSET('Composition%'!$B3,0,W$14)))-IF(W$2=2,0,OFFSET('Composition%'!$B3,0,W$17)*OFFSET('Composition%'!$B3,0,W$18)*(W$24*EXP(-W$25/($B33+273)/RGas)))+ReactionRateK1!W33/2</f>
        <v>0</v>
      </c>
      <c r="X33" s="73">
        <f ca="1">IF(X$2=0,0,X$22*EXP(X$23/($B33+273)/RGas)*(OFFSET('Composition%'!$B3,0,X$13)*OFFSET('Composition%'!$B3,0,X$14)))-IF(X$2=2,0,OFFSET('Composition%'!$B3,0,X$17)*OFFSET('Composition%'!$B3,0,X$18)*(X$24*EXP(-X$25/($B33+273)/RGas)))+ReactionRateK1!X33/2</f>
        <v>5.6089096363793859E-8</v>
      </c>
      <c r="Y33" s="73">
        <f ca="1">IF(Y$2=0,0,Y$22*EXP(Y$23/($B33+273)/RGas)*(OFFSET('Composition%'!$B3,0,Y$13)*OFFSET('Composition%'!$B3,0,Y$14)))-IF(Y$2=2,0,OFFSET('Composition%'!$B3,0,Y$17)*OFFSET('Composition%'!$B3,0,Y$18)*(Y$24*EXP(-Y$25/($B33+273)/RGas)))+ReactionRateK1!Y33/2</f>
        <v>2.7760787024588322E-9</v>
      </c>
      <c r="Z33" s="73">
        <f ca="1">IF(Z$2=0,0,Z$22*EXP(Z$23/($B33+273)/RGas)*(OFFSET('Composition%'!$B3,0,Z$13)*OFFSET('Composition%'!$B3,0,Z$14)))-IF(Z$2=2,0,OFFSET('Composition%'!$B3,0,Z$17)*OFFSET('Composition%'!$B3,0,Z$18)*(Z$24*EXP(-Z$25/($B33+273)/RGas)))+ReactionRateK1!Z33/2</f>
        <v>0</v>
      </c>
      <c r="AA33" s="73">
        <f ca="1">IF(AA$2=0,0,AA$22*EXP(AA$23/($B33+273)/RGas)*(OFFSET('Composition%'!$B3,0,AA$13)*OFFSET('Composition%'!$B3,0,AA$14)))-IF(AA$2=2,0,OFFSET('Composition%'!$B3,0,AA$17)*OFFSET('Composition%'!$B3,0,AA$18)*(AA$24*EXP(-AA$25/($B33+273)/RGas)))+ReactionRateK1!AA33/2</f>
        <v>0</v>
      </c>
      <c r="AB33" s="73">
        <f ca="1">IF(AB$2=0,0,AB$22*EXP(AB$23/($B33+273)/RGas)*(OFFSET('Composition%'!$B3,0,AB$13)*OFFSET('Composition%'!$B3,0,AB$14)))-IF(AB$2=2,0,OFFSET('Composition%'!$B3,0,AB$17)*OFFSET('Composition%'!$B3,0,AB$18)*(AB$24*EXP(-AB$25/($B33+273)/RGas)))+ReactionRateK1!AB33/2</f>
        <v>0</v>
      </c>
      <c r="AC33" s="73">
        <f ca="1">IF(AC$2=0,0,AC$22*EXP(AC$23/($B33+273)/RGas)*(OFFSET('Composition%'!$B3,0,AC$13)*OFFSET('Composition%'!$B3,0,AC$14)))-IF(AC$2=2,0,OFFSET('Composition%'!$B3,0,AC$17)*OFFSET('Composition%'!$B3,0,AC$18)*(AC$24*EXP(-AC$25/($B33+273)/RGas)))+ReactionRateK1!AC33/2</f>
        <v>0</v>
      </c>
      <c r="AD33" s="73">
        <f ca="1">IF(AD$2=0,0,AD$22*EXP(AD$23/($B33+273)/RGas)*(OFFSET('Composition%'!$B3,0,AD$13)*OFFSET('Composition%'!$B3,0,AD$14)))-IF(AD$2=2,0,OFFSET('Composition%'!$B3,0,AD$17)*OFFSET('Composition%'!$B3,0,AD$18)*(AD$24*EXP(-AD$25/($B33+273)/RGas)))+ReactionRateK1!AD33/2</f>
        <v>0</v>
      </c>
      <c r="AE33" s="73">
        <f ca="1">IF(AE$2=0,0,AE$22*EXP(AE$23/($B33+273)/RGas)*(OFFSET('Composition%'!$B3,0,AE$13)*OFFSET('Composition%'!$B3,0,AE$14)))-IF(AE$2=2,0,OFFSET('Composition%'!$B3,0,AE$17)*OFFSET('Composition%'!$B3,0,AE$18)*(AE$24*EXP(-AE$25/($B33+273)/RGas)))+ReactionRateK1!AE33/2</f>
        <v>0</v>
      </c>
      <c r="AF33" s="73"/>
      <c r="AG33" s="73">
        <f ca="1">IF(AG$2=0,0,AG$22*EXP(AG$23/($B33+273)/RGas)*(OFFSET('Composition%'!$B3,0,AG$13)*OFFSET('Composition%'!$B3,0,AG$14)))-IF(AG$2=2,0,OFFSET('Composition%'!$B3,0,AG$17)*OFFSET('Composition%'!$B3,0,AG$18)*(AG$24*EXP(-AG$25/($B33+273)/RGas)))+ReactionRateK1!AG33/2</f>
        <v>0</v>
      </c>
      <c r="AH33" s="73">
        <f ca="1">IF(AH$2=0,0,AH$22*EXP(AH$23/($B33+273)/RGas)*(OFFSET('Composition%'!$B3,0,AH$13)*OFFSET('Composition%'!$B3,0,AH$14)))-IF(AH$2=2,0,OFFSET('Composition%'!$B3,0,AH$17)*OFFSET('Composition%'!$B3,0,AH$18)*(AH$24*EXP(-AH$25/($B33+273)/RGas)))+ReactionRateK1!AH33/2</f>
        <v>0</v>
      </c>
      <c r="AI33" s="73">
        <f ca="1">IF(AI$2=0,0,AI$22*EXP(AI$23/($B33+273)/RGas)*(OFFSET('Composition%'!$B3,0,AI$13)*OFFSET('Composition%'!$B3,0,AI$14)))-IF(AI$2=2,0,OFFSET('Composition%'!$B3,0,AI$17)*OFFSET('Composition%'!$B3,0,AI$18)*(AI$24*EXP(-AI$25/($B33+273)/RGas)))+ReactionRateK1!AI33/2</f>
        <v>0</v>
      </c>
      <c r="AJ33" s="73">
        <f ca="1">IF(AJ$2=0,0,AJ$22*EXP(AJ$23/($B33+273)/RGas)*(OFFSET('Composition%'!$B3,0,AJ$13)*OFFSET('Composition%'!$B3,0,AJ$14)))-IF(AJ$2=2,0,OFFSET('Composition%'!$B3,0,AJ$17)*OFFSET('Composition%'!$B3,0,AJ$18)*(AJ$24*EXP(-AJ$25/($B33+273)/RGas)))+ReactionRateK1!AJ33/2</f>
        <v>0</v>
      </c>
      <c r="AK33" s="73">
        <f ca="1">IF(AK$2=0,0,AK$22*EXP(AK$23/($B33+273)/RGas)*(OFFSET('Composition%'!$B3,0,AK$13)*OFFSET('Composition%'!$B3,0,AK$14)))-IF(AK$2=2,0,OFFSET('Composition%'!$B3,0,AK$17)*OFFSET('Composition%'!$B3,0,AK$18)*(AK$24*EXP(-AK$25/($B33+273)/RGas)))+ReactionRateK1!AK33/2</f>
        <v>0</v>
      </c>
      <c r="AL33" s="73">
        <f ca="1">IF(AL$2=0,0,AL$22*EXP(AL$23/($B33+273)/RGas)*(OFFSET('Composition%'!$B3,0,AL$13)*OFFSET('Composition%'!$B3,0,AL$14)))-IF(AL$2=2,0,OFFSET('Composition%'!$B3,0,AL$17)*OFFSET('Composition%'!$B3,0,AL$18)*(AL$24*EXP(-AL$25/($B33+273)/RGas)))+ReactionRateK1!AL33/2</f>
        <v>0</v>
      </c>
      <c r="AM33" s="73"/>
      <c r="AN33" s="73">
        <f ca="1">IF(AN$2=0,0,AN$22*EXP(AN$23/($B33+273)/RGas)*(OFFSET('Composition%'!$B3,0,AN$13)*OFFSET('Composition%'!$B3,0,AN$14)))-IF(AN$2=2,0,OFFSET('Composition%'!$B3,0,AN$17)*OFFSET('Composition%'!$B3,0,AN$18)*(AN$24*EXP(-AN$25/($B33+273)/RGas)))+ReactionRateK1!AN33/2</f>
        <v>0</v>
      </c>
      <c r="AO33" s="73">
        <f ca="1">IF(AO$2=0,0,AO$22*EXP(AO$23/($B33+273)/RGas)*(OFFSET('Composition%'!$B3,0,AO$13)*OFFSET('Composition%'!$B3,0,AO$14)))-IF(AO$2=2,0,OFFSET('Composition%'!$B3,0,AO$17)*OFFSET('Composition%'!$B3,0,AO$18)*(AO$24*EXP(-AO$25/($B33+273)/RGas)))+ReactionRateK1!AO33/2</f>
        <v>0</v>
      </c>
      <c r="AP33" s="73">
        <f ca="1">IF(AP$2=0,0,AP$22*EXP(AP$23/($B33+273)/RGas)*(OFFSET('Composition%'!$B3,0,AP$13)*OFFSET('Composition%'!$B3,0,AP$14)))-IF(AP$2=2,0,OFFSET('Composition%'!$B3,0,AP$17)*OFFSET('Composition%'!$B3,0,AP$18)*(AP$24*EXP(-AP$25/($B33+273)/RGas)))+ReactionRateK1!AP33/2</f>
        <v>1.5569765155615668E-12</v>
      </c>
      <c r="AQ33" s="73">
        <f ca="1">IF(AQ$2=0,0,AQ$22*EXP(AQ$23/($B33+273)/RGas)*(OFFSET('Composition%'!$B3,0,AQ$13)*OFFSET('Composition%'!$B3,0,AQ$14)))-IF(AQ$2=2,0,OFFSET('Composition%'!$B3,0,AQ$17)*OFFSET('Composition%'!$B3,0,AQ$18)*(AQ$24*EXP(-AQ$25/($B33+273)/RGas)))+ReactionRateK1!AQ33/2</f>
        <v>0</v>
      </c>
      <c r="AR33" s="73">
        <f ca="1">IF(AR$2=0,0,AR$22*EXP(AR$23/($B33+273)/RGas)*(OFFSET('Composition%'!$B3,0,AR$13)*OFFSET('Composition%'!$B3,0,AR$14)))-IF(AR$2=2,0,OFFSET('Composition%'!$B3,0,AR$17)*OFFSET('Composition%'!$B3,0,AR$18)*(AR$24*EXP(-AR$25/($B33+273)/RGas)))+ReactionRateK1!AR33/2</f>
        <v>0</v>
      </c>
    </row>
    <row r="34" spans="1:44">
      <c r="A34" s="3">
        <f t="shared" si="7"/>
        <v>0.1</v>
      </c>
      <c r="B34" s="19">
        <f ca="1">'Composition%'!B4</f>
        <v>402.31244460180511</v>
      </c>
      <c r="C34">
        <f t="shared" si="8"/>
        <v>30</v>
      </c>
      <c r="D34" s="26">
        <f ca="1">('Composition%'!C4*ReactionRateK2!C34)^3</f>
        <v>18.724019196981594</v>
      </c>
      <c r="E34" s="4"/>
      <c r="F34" s="73">
        <f ca="1">IF(F$2=0,0,F$22*EXP(F$23/($B34+273)/RGas)*(OFFSET('Composition%'!$B4,0,F$13)*OFFSET('Composition%'!$B4,0,F$14)))-IF(F$2=2,0,OFFSET('Composition%'!$B4,0,F$17)*OFFSET('Composition%'!$B4,0,F$18)*(F$24*EXP(-F$25/($B34+273)/RGas)))+ReactionRateK1!F34/2</f>
        <v>1.7709342103242945E-2</v>
      </c>
      <c r="G34" s="73">
        <f ca="1">IF(G$2=0,0,G$22*EXP(G$23/($B34+273)/RGas)*(OFFSET('Composition%'!$B4,0,G$13)*OFFSET('Composition%'!$B4,0,G$14)))-IF(G$2=2,0,OFFSET('Composition%'!$B4,0,G$17)*OFFSET('Composition%'!$B4,0,G$18)*(G$24*EXP(-G$25/($B34+273)/RGas)))+ReactionRateK1!G34/2</f>
        <v>6.4171246176478389E-3</v>
      </c>
      <c r="H34" s="73">
        <f ca="1">IF(H$2=0,0,H$22*EXP(H$23/($B34+273)/RGas)*(OFFSET('Composition%'!$B4,0,H$13)*OFFSET('Composition%'!$B4,0,H$14)))-IF(H$2=2,0,OFFSET('Composition%'!$B4,0,H$17)*OFFSET('Composition%'!$B4,0,H$18)*(H$24*EXP(-H$25/($B34+273)/RGas)))+ReactionRateK1!H34/2</f>
        <v>3.827579801708206E-7</v>
      </c>
      <c r="I34" s="73">
        <f ca="1">IF(I$2=0,0,I$22*EXP(I$23/($B34+273)/RGas)*(OFFSET('Composition%'!$B4,0,I$13)*OFFSET('Composition%'!$B4,0,I$14)))-IF(I$2=2,0,OFFSET('Composition%'!$B4,0,I$17)*OFFSET('Composition%'!$B4,0,I$18)*(I$24*EXP(-I$25/($B34+273)/RGas)))+ReactionRateK1!I34/2</f>
        <v>-1.4536675793750484E-2</v>
      </c>
      <c r="J34" s="73"/>
      <c r="K34" s="73">
        <f ca="1">IF(K$2=0,0,K$22*EXP(K$23/($B34+273)/RGas)*(OFFSET('Composition%'!$B4,0,K$13)*OFFSET('Composition%'!$B4,0,K$14)))-IF(K$2=2,0,OFFSET('Composition%'!$B4,0,K$17)*OFFSET('Composition%'!$B4,0,K$18)*(K$24*EXP(-K$25/($B34+273)/RGas)))+ReactionRateK1!K34/2</f>
        <v>5.4721521800275688E-2</v>
      </c>
      <c r="L34" s="73">
        <f ca="1">IF(L$2=0,0,L$22*EXP(L$23/($B34+273)/RGas)*(OFFSET('Composition%'!$B4,0,L$13)*OFFSET('Composition%'!$B4,0,L$14)))-IF(L$2=2,0,OFFSET('Composition%'!$B4,0,L$17)*OFFSET('Composition%'!$B4,0,L$18)*(L$24*EXP(-L$25/($B34+273)/RGas)))+ReactionRateK1!L34/2</f>
        <v>9.730690330756978E-4</v>
      </c>
      <c r="M34" s="73">
        <f ca="1">IF(M$2=0,0,M$22*EXP(M$23/($B34+273)/RGas)*(OFFSET('Composition%'!$B4,0,M$13)*OFFSET('Composition%'!$B4,0,M$14)))-IF(M$2=2,0,OFFSET('Composition%'!$B4,0,M$17)*OFFSET('Composition%'!$B4,0,M$18)*(M$24*EXP(-M$25/($B34+273)/RGas)))+ReactionRateK1!M34/2</f>
        <v>0</v>
      </c>
      <c r="N34" s="73"/>
      <c r="O34" s="73">
        <f ca="1">IF(O$2=0,0,O$22*EXP(O$23/($B34+273)/RGas)*(OFFSET('Composition%'!$B4,0,O$13)*OFFSET('Composition%'!$B4,0,O$14)))-IF(O$2=2,0,OFFSET('Composition%'!$B4,0,O$17)*OFFSET('Composition%'!$B4,0,O$18)*(O$24*EXP(-O$25/($B34+273)/RGas)))+ReactionRateK1!O34/2</f>
        <v>0</v>
      </c>
      <c r="P34" s="73">
        <f ca="1">IF(P$2=0,0,P$22*EXP(P$23/($B34+273)/RGas)*(OFFSET('Composition%'!$B4,0,P$13)*OFFSET('Composition%'!$B4,0,P$14)))-IF(P$2=2,0,OFFSET('Composition%'!$B4,0,P$17)*OFFSET('Composition%'!$B4,0,P$18)*(P$24*EXP(-P$25/($B34+273)/RGas)))+ReactionRateK1!P34/2</f>
        <v>1.311113204213724E-4</v>
      </c>
      <c r="Q34" s="73">
        <f ca="1">IF(Q$2=0,0,Q$22*EXP(Q$23/($B34+273)/RGas)*(OFFSET('Composition%'!$B4,0,Q$13)*OFFSET('Composition%'!$B4,0,Q$14)))-IF(Q$2=2,0,OFFSET('Composition%'!$B4,0,Q$17)*OFFSET('Composition%'!$B4,0,Q$18)*(Q$24*EXP(-Q$25/($B34+273)/RGas)))+ReactionRateK1!Q34/2</f>
        <v>4.9941177999246924E-7</v>
      </c>
      <c r="R34" s="73">
        <f ca="1">IF(R$2=0,0,R$22*EXP(R$23/($B34+273)/RGas)*(OFFSET('Composition%'!$B4,0,R$13)*OFFSET('Composition%'!$B4,0,R$14)))-IF(R$2=2,0,OFFSET('Composition%'!$B4,0,R$17)*OFFSET('Composition%'!$B4,0,R$18)*(R$24*EXP(-R$25/($B34+273)/RGas)))+ReactionRateK1!R34/2</f>
        <v>3.8918151714243271E-8</v>
      </c>
      <c r="S34" s="73"/>
      <c r="T34" s="73">
        <f ca="1">IF(T$2=0,0,T$22*EXP(T$23/($B34+273)/RGas)*(OFFSET('Composition%'!$B4,0,T$13)*OFFSET('Composition%'!$B4,0,T$14)))-IF(T$2=2,0,OFFSET('Composition%'!$B4,0,T$17)*OFFSET('Composition%'!$B4,0,T$18)*(T$24*EXP(-T$25/($B34+273)/RGas)))+ReactionRateK1!T34/2</f>
        <v>2.6023747883843196E-2</v>
      </c>
      <c r="U34" s="73">
        <f ca="1">IF(U$2=0,0,U$22*EXP(U$23/($B34+273)/RGas)*(OFFSET('Composition%'!$B4,0,U$13)*OFFSET('Composition%'!$B4,0,U$14)))-IF(U$2=2,0,OFFSET('Composition%'!$B4,0,U$17)*OFFSET('Composition%'!$B4,0,U$18)*(U$24*EXP(-U$25/($B34+273)/RGas)))+ReactionRateK1!U34/2</f>
        <v>7.7170091934379067E-3</v>
      </c>
      <c r="V34" s="73">
        <f ca="1">IF(V$2=0,0,V$22*EXP(V$23/($B34+273)/RGas)*(OFFSET('Composition%'!$B4,0,V$13)*OFFSET('Composition%'!$B4,0,V$14)))-IF(V$2=2,0,OFFSET('Composition%'!$B4,0,V$17)*OFFSET('Composition%'!$B4,0,V$18)*(V$24*EXP(-V$25/($B34+273)/RGas)))+ReactionRateK1!V34/2</f>
        <v>0</v>
      </c>
      <c r="W34" s="73">
        <f ca="1">IF(W$2=0,0,W$22*EXP(W$23/($B34+273)/RGas)*(OFFSET('Composition%'!$B4,0,W$13)*OFFSET('Composition%'!$B4,0,W$14)))-IF(W$2=2,0,OFFSET('Composition%'!$B4,0,W$17)*OFFSET('Composition%'!$B4,0,W$18)*(W$24*EXP(-W$25/($B34+273)/RGas)))+ReactionRateK1!W34/2</f>
        <v>0</v>
      </c>
      <c r="X34" s="73">
        <f ca="1">IF(X$2=0,0,X$22*EXP(X$23/($B34+273)/RGas)*(OFFSET('Composition%'!$B4,0,X$13)*OFFSET('Composition%'!$B4,0,X$14)))-IF(X$2=2,0,OFFSET('Composition%'!$B4,0,X$17)*OFFSET('Composition%'!$B4,0,X$18)*(X$24*EXP(-X$25/($B34+273)/RGas)))+ReactionRateK1!X34/2</f>
        <v>5.478682199268619E-8</v>
      </c>
      <c r="Y34" s="73">
        <f ca="1">IF(Y$2=0,0,Y$22*EXP(Y$23/($B34+273)/RGas)*(OFFSET('Composition%'!$B4,0,Y$13)*OFFSET('Composition%'!$B4,0,Y$14)))-IF(Y$2=2,0,OFFSET('Composition%'!$B4,0,Y$17)*OFFSET('Composition%'!$B4,0,Y$18)*(Y$24*EXP(-Y$25/($B34+273)/RGas)))+ReactionRateK1!Y34/2</f>
        <v>2.7116238194109463E-9</v>
      </c>
      <c r="Z34" s="73">
        <f ca="1">IF(Z$2=0,0,Z$22*EXP(Z$23/($B34+273)/RGas)*(OFFSET('Composition%'!$B4,0,Z$13)*OFFSET('Composition%'!$B4,0,Z$14)))-IF(Z$2=2,0,OFFSET('Composition%'!$B4,0,Z$17)*OFFSET('Composition%'!$B4,0,Z$18)*(Z$24*EXP(-Z$25/($B34+273)/RGas)))+ReactionRateK1!Z34/2</f>
        <v>0</v>
      </c>
      <c r="AA34" s="73">
        <f ca="1">IF(AA$2=0,0,AA$22*EXP(AA$23/($B34+273)/RGas)*(OFFSET('Composition%'!$B4,0,AA$13)*OFFSET('Composition%'!$B4,0,AA$14)))-IF(AA$2=2,0,OFFSET('Composition%'!$B4,0,AA$17)*OFFSET('Composition%'!$B4,0,AA$18)*(AA$24*EXP(-AA$25/($B34+273)/RGas)))+ReactionRateK1!AA34/2</f>
        <v>0</v>
      </c>
      <c r="AB34" s="73">
        <f ca="1">IF(AB$2=0,0,AB$22*EXP(AB$23/($B34+273)/RGas)*(OFFSET('Composition%'!$B4,0,AB$13)*OFFSET('Composition%'!$B4,0,AB$14)))-IF(AB$2=2,0,OFFSET('Composition%'!$B4,0,AB$17)*OFFSET('Composition%'!$B4,0,AB$18)*(AB$24*EXP(-AB$25/($B34+273)/RGas)))+ReactionRateK1!AB34/2</f>
        <v>0</v>
      </c>
      <c r="AC34" s="73">
        <f ca="1">IF(AC$2=0,0,AC$22*EXP(AC$23/($B34+273)/RGas)*(OFFSET('Composition%'!$B4,0,AC$13)*OFFSET('Composition%'!$B4,0,AC$14)))-IF(AC$2=2,0,OFFSET('Composition%'!$B4,0,AC$17)*OFFSET('Composition%'!$B4,0,AC$18)*(AC$24*EXP(-AC$25/($B34+273)/RGas)))+ReactionRateK1!AC34/2</f>
        <v>0</v>
      </c>
      <c r="AD34" s="73">
        <f ca="1">IF(AD$2=0,0,AD$22*EXP(AD$23/($B34+273)/RGas)*(OFFSET('Composition%'!$B4,0,AD$13)*OFFSET('Composition%'!$B4,0,AD$14)))-IF(AD$2=2,0,OFFSET('Composition%'!$B4,0,AD$17)*OFFSET('Composition%'!$B4,0,AD$18)*(AD$24*EXP(-AD$25/($B34+273)/RGas)))+ReactionRateK1!AD34/2</f>
        <v>0</v>
      </c>
      <c r="AE34" s="73">
        <f ca="1">IF(AE$2=0,0,AE$22*EXP(AE$23/($B34+273)/RGas)*(OFFSET('Composition%'!$B4,0,AE$13)*OFFSET('Composition%'!$B4,0,AE$14)))-IF(AE$2=2,0,OFFSET('Composition%'!$B4,0,AE$17)*OFFSET('Composition%'!$B4,0,AE$18)*(AE$24*EXP(-AE$25/($B34+273)/RGas)))+ReactionRateK1!AE34/2</f>
        <v>0</v>
      </c>
      <c r="AF34" s="73"/>
      <c r="AG34" s="73">
        <f ca="1">IF(AG$2=0,0,AG$22*EXP(AG$23/($B34+273)/RGas)*(OFFSET('Composition%'!$B4,0,AG$13)*OFFSET('Composition%'!$B4,0,AG$14)))-IF(AG$2=2,0,OFFSET('Composition%'!$B4,0,AG$17)*OFFSET('Composition%'!$B4,0,AG$18)*(AG$24*EXP(-AG$25/($B34+273)/RGas)))+ReactionRateK1!AG34/2</f>
        <v>0</v>
      </c>
      <c r="AH34" s="73">
        <f ca="1">IF(AH$2=0,0,AH$22*EXP(AH$23/($B34+273)/RGas)*(OFFSET('Composition%'!$B4,0,AH$13)*OFFSET('Composition%'!$B4,0,AH$14)))-IF(AH$2=2,0,OFFSET('Composition%'!$B4,0,AH$17)*OFFSET('Composition%'!$B4,0,AH$18)*(AH$24*EXP(-AH$25/($B34+273)/RGas)))+ReactionRateK1!AH34/2</f>
        <v>0</v>
      </c>
      <c r="AI34" s="73">
        <f ca="1">IF(AI$2=0,0,AI$22*EXP(AI$23/($B34+273)/RGas)*(OFFSET('Composition%'!$B4,0,AI$13)*OFFSET('Composition%'!$B4,0,AI$14)))-IF(AI$2=2,0,OFFSET('Composition%'!$B4,0,AI$17)*OFFSET('Composition%'!$B4,0,AI$18)*(AI$24*EXP(-AI$25/($B34+273)/RGas)))+ReactionRateK1!AI34/2</f>
        <v>0</v>
      </c>
      <c r="AJ34" s="73">
        <f ca="1">IF(AJ$2=0,0,AJ$22*EXP(AJ$23/($B34+273)/RGas)*(OFFSET('Composition%'!$B4,0,AJ$13)*OFFSET('Composition%'!$B4,0,AJ$14)))-IF(AJ$2=2,0,OFFSET('Composition%'!$B4,0,AJ$17)*OFFSET('Composition%'!$B4,0,AJ$18)*(AJ$24*EXP(-AJ$25/($B34+273)/RGas)))+ReactionRateK1!AJ34/2</f>
        <v>0</v>
      </c>
      <c r="AK34" s="73">
        <f ca="1">IF(AK$2=0,0,AK$22*EXP(AK$23/($B34+273)/RGas)*(OFFSET('Composition%'!$B4,0,AK$13)*OFFSET('Composition%'!$B4,0,AK$14)))-IF(AK$2=2,0,OFFSET('Composition%'!$B4,0,AK$17)*OFFSET('Composition%'!$B4,0,AK$18)*(AK$24*EXP(-AK$25/($B34+273)/RGas)))+ReactionRateK1!AK34/2</f>
        <v>0</v>
      </c>
      <c r="AL34" s="73">
        <f ca="1">IF(AL$2=0,0,AL$22*EXP(AL$23/($B34+273)/RGas)*(OFFSET('Composition%'!$B4,0,AL$13)*OFFSET('Composition%'!$B4,0,AL$14)))-IF(AL$2=2,0,OFFSET('Composition%'!$B4,0,AL$17)*OFFSET('Composition%'!$B4,0,AL$18)*(AL$24*EXP(-AL$25/($B34+273)/RGas)))+ReactionRateK1!AL34/2</f>
        <v>0</v>
      </c>
      <c r="AM34" s="73"/>
      <c r="AN34" s="73">
        <f ca="1">IF(AN$2=0,0,AN$22*EXP(AN$23/($B34+273)/RGas)*(OFFSET('Composition%'!$B4,0,AN$13)*OFFSET('Composition%'!$B4,0,AN$14)))-IF(AN$2=2,0,OFFSET('Composition%'!$B4,0,AN$17)*OFFSET('Composition%'!$B4,0,AN$18)*(AN$24*EXP(-AN$25/($B34+273)/RGas)))+ReactionRateK1!AN34/2</f>
        <v>0</v>
      </c>
      <c r="AO34" s="73">
        <f ca="1">IF(AO$2=0,0,AO$22*EXP(AO$23/($B34+273)/RGas)*(OFFSET('Composition%'!$B4,0,AO$13)*OFFSET('Composition%'!$B4,0,AO$14)))-IF(AO$2=2,0,OFFSET('Composition%'!$B4,0,AO$17)*OFFSET('Composition%'!$B4,0,AO$18)*(AO$24*EXP(-AO$25/($B34+273)/RGas)))+ReactionRateK1!AO34/2</f>
        <v>0</v>
      </c>
      <c r="AP34" s="73">
        <f ca="1">IF(AP$2=0,0,AP$22*EXP(AP$23/($B34+273)/RGas)*(OFFSET('Composition%'!$B4,0,AP$13)*OFFSET('Composition%'!$B4,0,AP$14)))-IF(AP$2=2,0,OFFSET('Composition%'!$B4,0,AP$17)*OFFSET('Composition%'!$B4,0,AP$18)*(AP$24*EXP(-AP$25/($B34+273)/RGas)))+ReactionRateK1!AP34/2</f>
        <v>1.9013734784315042E-12</v>
      </c>
      <c r="AQ34" s="73">
        <f ca="1">IF(AQ$2=0,0,AQ$22*EXP(AQ$23/($B34+273)/RGas)*(OFFSET('Composition%'!$B4,0,AQ$13)*OFFSET('Composition%'!$B4,0,AQ$14)))-IF(AQ$2=2,0,OFFSET('Composition%'!$B4,0,AQ$17)*OFFSET('Composition%'!$B4,0,AQ$18)*(AQ$24*EXP(-AQ$25/($B34+273)/RGas)))+ReactionRateK1!AQ34/2</f>
        <v>0</v>
      </c>
      <c r="AR34" s="73">
        <f ca="1">IF(AR$2=0,0,AR$22*EXP(AR$23/($B34+273)/RGas)*(OFFSET('Composition%'!$B4,0,AR$13)*OFFSET('Composition%'!$B4,0,AR$14)))-IF(AR$2=2,0,OFFSET('Composition%'!$B4,0,AR$17)*OFFSET('Composition%'!$B4,0,AR$18)*(AR$24*EXP(-AR$25/($B34+273)/RGas)))+ReactionRateK1!AR34/2</f>
        <v>0</v>
      </c>
    </row>
    <row r="35" spans="1:44">
      <c r="A35" s="3">
        <f t="shared" si="7"/>
        <v>0.15000000000000002</v>
      </c>
      <c r="B35" s="19">
        <f ca="1">'Composition%'!B5</f>
        <v>403.29516752316778</v>
      </c>
      <c r="C35">
        <f t="shared" si="8"/>
        <v>30</v>
      </c>
      <c r="D35" s="26">
        <f ca="1">('Composition%'!C5*ReactionRateK2!C35)^3</f>
        <v>17.530983251728713</v>
      </c>
      <c r="E35" s="4"/>
      <c r="F35" s="73">
        <f ca="1">IF(F$2=0,0,F$22*EXP(F$23/($B35+273)/RGas)*(OFFSET('Composition%'!$B5,0,F$13)*OFFSET('Composition%'!$B5,0,F$14)))-IF(F$2=2,0,OFFSET('Composition%'!$B5,0,F$17)*OFFSET('Composition%'!$B5,0,F$18)*(F$24*EXP(-F$25/($B35+273)/RGas)))+ReactionRateK1!F35/2</f>
        <v>1.7220384048370188E-2</v>
      </c>
      <c r="G35" s="73">
        <f ca="1">IF(G$2=0,0,G$22*EXP(G$23/($B35+273)/RGas)*(OFFSET('Composition%'!$B5,0,G$13)*OFFSET('Composition%'!$B5,0,G$14)))-IF(G$2=2,0,OFFSET('Composition%'!$B5,0,G$17)*OFFSET('Composition%'!$B5,0,G$18)*(G$24*EXP(-G$25/($B35+273)/RGas)))+ReactionRateK1!G35/2</f>
        <v>6.2411081246311825E-3</v>
      </c>
      <c r="H35" s="73">
        <f ca="1">IF(H$2=0,0,H$22*EXP(H$23/($B35+273)/RGas)*(OFFSET('Composition%'!$B5,0,H$13)*OFFSET('Composition%'!$B5,0,H$14)))-IF(H$2=2,0,OFFSET('Composition%'!$B5,0,H$17)*OFFSET('Composition%'!$B5,0,H$18)*(H$24*EXP(-H$25/($B35+273)/RGas)))+ReactionRateK1!H35/2</f>
        <v>3.271870437704316E-7</v>
      </c>
      <c r="I35" s="73">
        <f ca="1">IF(I$2=0,0,I$22*EXP(I$23/($B35+273)/RGas)*(OFFSET('Composition%'!$B5,0,I$13)*OFFSET('Composition%'!$B5,0,I$14)))-IF(I$2=2,0,OFFSET('Composition%'!$B5,0,I$17)*OFFSET('Composition%'!$B5,0,I$18)*(I$24*EXP(-I$25/($B35+273)/RGas)))+ReactionRateK1!I35/2</f>
        <v>-1.3337205750264512E-2</v>
      </c>
      <c r="J35" s="73"/>
      <c r="K35" s="73">
        <f ca="1">IF(K$2=0,0,K$22*EXP(K$23/($B35+273)/RGas)*(OFFSET('Composition%'!$B5,0,K$13)*OFFSET('Composition%'!$B5,0,K$14)))-IF(K$2=2,0,OFFSET('Composition%'!$B5,0,K$17)*OFFSET('Composition%'!$B5,0,K$18)*(K$24*EXP(-K$25/($B35+273)/RGas)))+ReactionRateK1!K35/2</f>
        <v>5.3885510759207458E-2</v>
      </c>
      <c r="L35" s="73">
        <f ca="1">IF(L$2=0,0,L$22*EXP(L$23/($B35+273)/RGas)*(OFFSET('Composition%'!$B5,0,L$13)*OFFSET('Composition%'!$B5,0,L$14)))-IF(L$2=2,0,OFFSET('Composition%'!$B5,0,L$17)*OFFSET('Composition%'!$B5,0,L$18)*(L$24*EXP(-L$25/($B35+273)/RGas)))+ReactionRateK1!L35/2</f>
        <v>2.6116439405034901E-3</v>
      </c>
      <c r="M35" s="73">
        <f ca="1">IF(M$2=0,0,M$22*EXP(M$23/($B35+273)/RGas)*(OFFSET('Composition%'!$B5,0,M$13)*OFFSET('Composition%'!$B5,0,M$14)))-IF(M$2=2,0,OFFSET('Composition%'!$B5,0,M$17)*OFFSET('Composition%'!$B5,0,M$18)*(M$24*EXP(-M$25/($B35+273)/RGas)))+ReactionRateK1!M35/2</f>
        <v>0</v>
      </c>
      <c r="N35" s="73"/>
      <c r="O35" s="73">
        <f ca="1">IF(O$2=0,0,O$22*EXP(O$23/($B35+273)/RGas)*(OFFSET('Composition%'!$B5,0,O$13)*OFFSET('Composition%'!$B5,0,O$14)))-IF(O$2=2,0,OFFSET('Composition%'!$B5,0,O$17)*OFFSET('Composition%'!$B5,0,O$18)*(O$24*EXP(-O$25/($B35+273)/RGas)))+ReactionRateK1!O35/2</f>
        <v>0</v>
      </c>
      <c r="P35" s="73">
        <f ca="1">IF(P$2=0,0,P$22*EXP(P$23/($B35+273)/RGas)*(OFFSET('Composition%'!$B5,0,P$13)*OFFSET('Composition%'!$B5,0,P$14)))-IF(P$2=2,0,OFFSET('Composition%'!$B5,0,P$17)*OFFSET('Composition%'!$B5,0,P$18)*(P$24*EXP(-P$25/($B35+273)/RGas)))+ReactionRateK1!P35/2</f>
        <v>2.7383363225850295E-4</v>
      </c>
      <c r="Q35" s="73">
        <f ca="1">IF(Q$2=0,0,Q$22*EXP(Q$23/($B35+273)/RGas)*(OFFSET('Composition%'!$B5,0,Q$13)*OFFSET('Composition%'!$B5,0,Q$14)))-IF(Q$2=2,0,OFFSET('Composition%'!$B5,0,Q$17)*OFFSET('Composition%'!$B5,0,Q$18)*(Q$24*EXP(-Q$25/($B35+273)/RGas)))+ReactionRateK1!Q35/2</f>
        <v>9.3691511236807304E-7</v>
      </c>
      <c r="R35" s="73">
        <f ca="1">IF(R$2=0,0,R$22*EXP(R$23/($B35+273)/RGas)*(OFFSET('Composition%'!$B5,0,R$13)*OFFSET('Composition%'!$B5,0,R$14)))-IF(R$2=2,0,OFFSET('Composition%'!$B5,0,R$17)*OFFSET('Composition%'!$B5,0,R$18)*(R$24*EXP(-R$25/($B35+273)/RGas)))+ReactionRateK1!R35/2</f>
        <v>7.1316658114568478E-8</v>
      </c>
      <c r="S35" s="73"/>
      <c r="T35" s="73">
        <f ca="1">IF(T$2=0,0,T$22*EXP(T$23/($B35+273)/RGas)*(OFFSET('Composition%'!$B5,0,T$13)*OFFSET('Composition%'!$B5,0,T$14)))-IF(T$2=2,0,OFFSET('Composition%'!$B5,0,T$17)*OFFSET('Composition%'!$B5,0,T$18)*(T$24*EXP(-T$25/($B35+273)/RGas)))+ReactionRateK1!T35/2</f>
        <v>2.4417920581309253E-2</v>
      </c>
      <c r="U35" s="73">
        <f ca="1">IF(U$2=0,0,U$22*EXP(U$23/($B35+273)/RGas)*(OFFSET('Composition%'!$B5,0,U$13)*OFFSET('Composition%'!$B5,0,U$14)))-IF(U$2=2,0,OFFSET('Composition%'!$B5,0,U$17)*OFFSET('Composition%'!$B5,0,U$18)*(U$24*EXP(-U$25/($B35+273)/RGas)))+ReactionRateK1!U35/2</f>
        <v>6.5340112926115367E-3</v>
      </c>
      <c r="V35" s="73">
        <f ca="1">IF(V$2=0,0,V$22*EXP(V$23/($B35+273)/RGas)*(OFFSET('Composition%'!$B5,0,V$13)*OFFSET('Composition%'!$B5,0,V$14)))-IF(V$2=2,0,OFFSET('Composition%'!$B5,0,V$17)*OFFSET('Composition%'!$B5,0,V$18)*(V$24*EXP(-V$25/($B35+273)/RGas)))+ReactionRateK1!V35/2</f>
        <v>0</v>
      </c>
      <c r="W35" s="73">
        <f ca="1">IF(W$2=0,0,W$22*EXP(W$23/($B35+273)/RGas)*(OFFSET('Composition%'!$B5,0,W$13)*OFFSET('Composition%'!$B5,0,W$14)))-IF(W$2=2,0,OFFSET('Composition%'!$B5,0,W$17)*OFFSET('Composition%'!$B5,0,W$18)*(W$24*EXP(-W$25/($B35+273)/RGas)))+ReactionRateK1!W35/2</f>
        <v>0</v>
      </c>
      <c r="X35" s="73">
        <f ca="1">IF(X$2=0,0,X$22*EXP(X$23/($B35+273)/RGas)*(OFFSET('Composition%'!$B5,0,X$13)*OFFSET('Composition%'!$B5,0,X$14)))-IF(X$2=2,0,OFFSET('Composition%'!$B5,0,X$17)*OFFSET('Composition%'!$B5,0,X$18)*(X$24*EXP(-X$25/($B35+273)/RGas)))+ReactionRateK1!X35/2</f>
        <v>5.3597232450403418E-8</v>
      </c>
      <c r="Y35" s="73">
        <f ca="1">IF(Y$2=0,0,Y$22*EXP(Y$23/($B35+273)/RGas)*(OFFSET('Composition%'!$B5,0,Y$13)*OFFSET('Composition%'!$B5,0,Y$14)))-IF(Y$2=2,0,OFFSET('Composition%'!$B5,0,Y$17)*OFFSET('Composition%'!$B5,0,Y$18)*(Y$24*EXP(-Y$25/($B35+273)/RGas)))+ReactionRateK1!Y35/2</f>
        <v>2.652746169259843E-9</v>
      </c>
      <c r="Z35" s="73">
        <f ca="1">IF(Z$2=0,0,Z$22*EXP(Z$23/($B35+273)/RGas)*(OFFSET('Composition%'!$B5,0,Z$13)*OFFSET('Composition%'!$B5,0,Z$14)))-IF(Z$2=2,0,OFFSET('Composition%'!$B5,0,Z$17)*OFFSET('Composition%'!$B5,0,Z$18)*(Z$24*EXP(-Z$25/($B35+273)/RGas)))+ReactionRateK1!Z35/2</f>
        <v>0</v>
      </c>
      <c r="AA35" s="73">
        <f ca="1">IF(AA$2=0,0,AA$22*EXP(AA$23/($B35+273)/RGas)*(OFFSET('Composition%'!$B5,0,AA$13)*OFFSET('Composition%'!$B5,0,AA$14)))-IF(AA$2=2,0,OFFSET('Composition%'!$B5,0,AA$17)*OFFSET('Composition%'!$B5,0,AA$18)*(AA$24*EXP(-AA$25/($B35+273)/RGas)))+ReactionRateK1!AA35/2</f>
        <v>0</v>
      </c>
      <c r="AB35" s="73">
        <f ca="1">IF(AB$2=0,0,AB$22*EXP(AB$23/($B35+273)/RGas)*(OFFSET('Composition%'!$B5,0,AB$13)*OFFSET('Composition%'!$B5,0,AB$14)))-IF(AB$2=2,0,OFFSET('Composition%'!$B5,0,AB$17)*OFFSET('Composition%'!$B5,0,AB$18)*(AB$24*EXP(-AB$25/($B35+273)/RGas)))+ReactionRateK1!AB35/2</f>
        <v>0</v>
      </c>
      <c r="AC35" s="73">
        <f ca="1">IF(AC$2=0,0,AC$22*EXP(AC$23/($B35+273)/RGas)*(OFFSET('Composition%'!$B5,0,AC$13)*OFFSET('Composition%'!$B5,0,AC$14)))-IF(AC$2=2,0,OFFSET('Composition%'!$B5,0,AC$17)*OFFSET('Composition%'!$B5,0,AC$18)*(AC$24*EXP(-AC$25/($B35+273)/RGas)))+ReactionRateK1!AC35/2</f>
        <v>0</v>
      </c>
      <c r="AD35" s="73">
        <f ca="1">IF(AD$2=0,0,AD$22*EXP(AD$23/($B35+273)/RGas)*(OFFSET('Composition%'!$B5,0,AD$13)*OFFSET('Composition%'!$B5,0,AD$14)))-IF(AD$2=2,0,OFFSET('Composition%'!$B5,0,AD$17)*OFFSET('Composition%'!$B5,0,AD$18)*(AD$24*EXP(-AD$25/($B35+273)/RGas)))+ReactionRateK1!AD35/2</f>
        <v>0</v>
      </c>
      <c r="AE35" s="73">
        <f ca="1">IF(AE$2=0,0,AE$22*EXP(AE$23/($B35+273)/RGas)*(OFFSET('Composition%'!$B5,0,AE$13)*OFFSET('Composition%'!$B5,0,AE$14)))-IF(AE$2=2,0,OFFSET('Composition%'!$B5,0,AE$17)*OFFSET('Composition%'!$B5,0,AE$18)*(AE$24*EXP(-AE$25/($B35+273)/RGas)))+ReactionRateK1!AE35/2</f>
        <v>0</v>
      </c>
      <c r="AF35" s="73"/>
      <c r="AG35" s="73">
        <f ca="1">IF(AG$2=0,0,AG$22*EXP(AG$23/($B35+273)/RGas)*(OFFSET('Composition%'!$B5,0,AG$13)*OFFSET('Composition%'!$B5,0,AG$14)))-IF(AG$2=2,0,OFFSET('Composition%'!$B5,0,AG$17)*OFFSET('Composition%'!$B5,0,AG$18)*(AG$24*EXP(-AG$25/($B35+273)/RGas)))+ReactionRateK1!AG35/2</f>
        <v>0</v>
      </c>
      <c r="AH35" s="73">
        <f ca="1">IF(AH$2=0,0,AH$22*EXP(AH$23/($B35+273)/RGas)*(OFFSET('Composition%'!$B5,0,AH$13)*OFFSET('Composition%'!$B5,0,AH$14)))-IF(AH$2=2,0,OFFSET('Composition%'!$B5,0,AH$17)*OFFSET('Composition%'!$B5,0,AH$18)*(AH$24*EXP(-AH$25/($B35+273)/RGas)))+ReactionRateK1!AH35/2</f>
        <v>0</v>
      </c>
      <c r="AI35" s="73">
        <f ca="1">IF(AI$2=0,0,AI$22*EXP(AI$23/($B35+273)/RGas)*(OFFSET('Composition%'!$B5,0,AI$13)*OFFSET('Composition%'!$B5,0,AI$14)))-IF(AI$2=2,0,OFFSET('Composition%'!$B5,0,AI$17)*OFFSET('Composition%'!$B5,0,AI$18)*(AI$24*EXP(-AI$25/($B35+273)/RGas)))+ReactionRateK1!AI35/2</f>
        <v>0</v>
      </c>
      <c r="AJ35" s="73">
        <f ca="1">IF(AJ$2=0,0,AJ$22*EXP(AJ$23/($B35+273)/RGas)*(OFFSET('Composition%'!$B5,0,AJ$13)*OFFSET('Composition%'!$B5,0,AJ$14)))-IF(AJ$2=2,0,OFFSET('Composition%'!$B5,0,AJ$17)*OFFSET('Composition%'!$B5,0,AJ$18)*(AJ$24*EXP(-AJ$25/($B35+273)/RGas)))+ReactionRateK1!AJ35/2</f>
        <v>0</v>
      </c>
      <c r="AK35" s="73">
        <f ca="1">IF(AK$2=0,0,AK$22*EXP(AK$23/($B35+273)/RGas)*(OFFSET('Composition%'!$B5,0,AK$13)*OFFSET('Composition%'!$B5,0,AK$14)))-IF(AK$2=2,0,OFFSET('Composition%'!$B5,0,AK$17)*OFFSET('Composition%'!$B5,0,AK$18)*(AK$24*EXP(-AK$25/($B35+273)/RGas)))+ReactionRateK1!AK35/2</f>
        <v>0</v>
      </c>
      <c r="AL35" s="73">
        <f ca="1">IF(AL$2=0,0,AL$22*EXP(AL$23/($B35+273)/RGas)*(OFFSET('Composition%'!$B5,0,AL$13)*OFFSET('Composition%'!$B5,0,AL$14)))-IF(AL$2=2,0,OFFSET('Composition%'!$B5,0,AL$17)*OFFSET('Composition%'!$B5,0,AL$18)*(AL$24*EXP(-AL$25/($B35+273)/RGas)))+ReactionRateK1!AL35/2</f>
        <v>0</v>
      </c>
      <c r="AM35" s="73"/>
      <c r="AN35" s="73">
        <f ca="1">IF(AN$2=0,0,AN$22*EXP(AN$23/($B35+273)/RGas)*(OFFSET('Composition%'!$B5,0,AN$13)*OFFSET('Composition%'!$B5,0,AN$14)))-IF(AN$2=2,0,OFFSET('Composition%'!$B5,0,AN$17)*OFFSET('Composition%'!$B5,0,AN$18)*(AN$24*EXP(-AN$25/($B35+273)/RGas)))+ReactionRateK1!AN35/2</f>
        <v>0</v>
      </c>
      <c r="AO35" s="73">
        <f ca="1">IF(AO$2=0,0,AO$22*EXP(AO$23/($B35+273)/RGas)*(OFFSET('Composition%'!$B5,0,AO$13)*OFFSET('Composition%'!$B5,0,AO$14)))-IF(AO$2=2,0,OFFSET('Composition%'!$B5,0,AO$17)*OFFSET('Composition%'!$B5,0,AO$18)*(AO$24*EXP(-AO$25/($B35+273)/RGas)))+ReactionRateK1!AO35/2</f>
        <v>0</v>
      </c>
      <c r="AP35" s="73">
        <f ca="1">IF(AP$2=0,0,AP$22*EXP(AP$23/($B35+273)/RGas)*(OFFSET('Composition%'!$B5,0,AP$13)*OFFSET('Composition%'!$B5,0,AP$14)))-IF(AP$2=2,0,OFFSET('Composition%'!$B5,0,AP$17)*OFFSET('Composition%'!$B5,0,AP$18)*(AP$24*EXP(-AP$25/($B35+273)/RGas)))+ReactionRateK1!AP35/2</f>
        <v>2.191446485480291E-12</v>
      </c>
      <c r="AQ35" s="73">
        <f ca="1">IF(AQ$2=0,0,AQ$22*EXP(AQ$23/($B35+273)/RGas)*(OFFSET('Composition%'!$B5,0,AQ$13)*OFFSET('Composition%'!$B5,0,AQ$14)))-IF(AQ$2=2,0,OFFSET('Composition%'!$B5,0,AQ$17)*OFFSET('Composition%'!$B5,0,AQ$18)*(AQ$24*EXP(-AQ$25/($B35+273)/RGas)))+ReactionRateK1!AQ35/2</f>
        <v>0</v>
      </c>
      <c r="AR35" s="73">
        <f ca="1">IF(AR$2=0,0,AR$22*EXP(AR$23/($B35+273)/RGas)*(OFFSET('Composition%'!$B5,0,AR$13)*OFFSET('Composition%'!$B5,0,AR$14)))-IF(AR$2=2,0,OFFSET('Composition%'!$B5,0,AR$17)*OFFSET('Composition%'!$B5,0,AR$18)*(AR$24*EXP(-AR$25/($B35+273)/RGas)))+ReactionRateK1!AR35/2</f>
        <v>0</v>
      </c>
    </row>
    <row r="36" spans="1:44">
      <c r="A36" s="3">
        <f t="shared" si="7"/>
        <v>0.2</v>
      </c>
      <c r="B36" s="19">
        <f ca="1">'Composition%'!B6</f>
        <v>404.16827194086551</v>
      </c>
      <c r="C36">
        <f t="shared" si="8"/>
        <v>30</v>
      </c>
      <c r="D36" s="26">
        <f ca="1">('Composition%'!C6*ReactionRateK2!C36)^3</f>
        <v>16.482126871077249</v>
      </c>
      <c r="E36" s="4"/>
      <c r="F36" s="73">
        <f ca="1">IF(F$2=0,0,F$22*EXP(F$23/($B36+273)/RGas)*(OFFSET('Composition%'!$B6,0,F$13)*OFFSET('Composition%'!$B6,0,F$14)))-IF(F$2=2,0,OFFSET('Composition%'!$B6,0,F$17)*OFFSET('Composition%'!$B6,0,F$18)*(F$24*EXP(-F$25/($B36+273)/RGas)))+ReactionRateK1!F36/2</f>
        <v>1.6740369138860921E-2</v>
      </c>
      <c r="G36" s="73">
        <f ca="1">IF(G$2=0,0,G$22*EXP(G$23/($B36+273)/RGas)*(OFFSET('Composition%'!$B6,0,G$13)*OFFSET('Composition%'!$B6,0,G$14)))-IF(G$2=2,0,OFFSET('Composition%'!$B6,0,G$17)*OFFSET('Composition%'!$B6,0,G$18)*(G$24*EXP(-G$25/($B36+273)/RGas)))+ReactionRateK1!G36/2</f>
        <v>6.0687042342857274E-3</v>
      </c>
      <c r="H36" s="73">
        <f ca="1">IF(H$2=0,0,H$22*EXP(H$23/($B36+273)/RGas)*(OFFSET('Composition%'!$B6,0,H$13)*OFFSET('Composition%'!$B6,0,H$14)))-IF(H$2=2,0,OFFSET('Composition%'!$B6,0,H$17)*OFFSET('Composition%'!$B6,0,H$18)*(H$24*EXP(-H$25/($B36+273)/RGas)))+ReactionRateK1!H36/2</f>
        <v>2.6082426694943377E-7</v>
      </c>
      <c r="I36" s="73">
        <f ca="1">IF(I$2=0,0,I$22*EXP(I$23/($B36+273)/RGas)*(OFFSET('Composition%'!$B6,0,I$13)*OFFSET('Composition%'!$B6,0,I$14)))-IF(I$2=2,0,OFFSET('Composition%'!$B6,0,I$17)*OFFSET('Composition%'!$B6,0,I$18)*(I$24*EXP(-I$25/($B36+273)/RGas)))+ReactionRateK1!I36/2</f>
        <v>-1.2229601571235907E-2</v>
      </c>
      <c r="J36" s="73"/>
      <c r="K36" s="73">
        <f ca="1">IF(K$2=0,0,K$22*EXP(K$23/($B36+273)/RGas)*(OFFSET('Composition%'!$B6,0,K$13)*OFFSET('Composition%'!$B6,0,K$14)))-IF(K$2=2,0,OFFSET('Composition%'!$B6,0,K$17)*OFFSET('Composition%'!$B6,0,K$18)*(K$24*EXP(-K$25/($B36+273)/RGas)))+ReactionRateK1!K36/2</f>
        <v>5.3018404828148596E-2</v>
      </c>
      <c r="L36" s="73">
        <f ca="1">IF(L$2=0,0,L$22*EXP(L$23/($B36+273)/RGas)*(OFFSET('Composition%'!$B6,0,L$13)*OFFSET('Composition%'!$B6,0,L$14)))-IF(L$2=2,0,OFFSET('Composition%'!$B6,0,L$17)*OFFSET('Composition%'!$B6,0,L$18)*(L$24*EXP(-L$25/($B36+273)/RGas)))+ReactionRateK1!L36/2</f>
        <v>4.6141682859950992E-3</v>
      </c>
      <c r="M36" s="73">
        <f ca="1">IF(M$2=0,0,M$22*EXP(M$23/($B36+273)/RGas)*(OFFSET('Composition%'!$B6,0,M$13)*OFFSET('Composition%'!$B6,0,M$14)))-IF(M$2=2,0,OFFSET('Composition%'!$B6,0,M$17)*OFFSET('Composition%'!$B6,0,M$18)*(M$24*EXP(-M$25/($B36+273)/RGas)))+ReactionRateK1!M36/2</f>
        <v>0</v>
      </c>
      <c r="N36" s="73"/>
      <c r="O36" s="73">
        <f ca="1">IF(O$2=0,0,O$22*EXP(O$23/($B36+273)/RGas)*(OFFSET('Composition%'!$B6,0,O$13)*OFFSET('Composition%'!$B6,0,O$14)))-IF(O$2=2,0,OFFSET('Composition%'!$B6,0,O$17)*OFFSET('Composition%'!$B6,0,O$18)*(O$24*EXP(-O$25/($B36+273)/RGas)))+ReactionRateK1!O36/2</f>
        <v>0</v>
      </c>
      <c r="P36" s="73">
        <f ca="1">IF(P$2=0,0,P$22*EXP(P$23/($B36+273)/RGas)*(OFFSET('Composition%'!$B6,0,P$13)*OFFSET('Composition%'!$B6,0,P$14)))-IF(P$2=2,0,OFFSET('Composition%'!$B6,0,P$17)*OFFSET('Composition%'!$B6,0,P$18)*(P$24*EXP(-P$25/($B36+273)/RGas)))+ReactionRateK1!P36/2</f>
        <v>4.627730925753392E-4</v>
      </c>
      <c r="Q36" s="73">
        <f ca="1">IF(Q$2=0,0,Q$22*EXP(Q$23/($B36+273)/RGas)*(OFFSET('Composition%'!$B6,0,Q$13)*OFFSET('Composition%'!$B6,0,Q$14)))-IF(Q$2=2,0,OFFSET('Composition%'!$B6,0,Q$17)*OFFSET('Composition%'!$B6,0,Q$18)*(Q$24*EXP(-Q$25/($B36+273)/RGas)))+ReactionRateK1!Q36/2</f>
        <v>1.5011097505189889E-6</v>
      </c>
      <c r="R36" s="73">
        <f ca="1">IF(R$2=0,0,R$22*EXP(R$23/($B36+273)/RGas)*(OFFSET('Composition%'!$B6,0,R$13)*OFFSET('Composition%'!$B6,0,R$14)))-IF(R$2=2,0,OFFSET('Composition%'!$B6,0,R$17)*OFFSET('Composition%'!$B6,0,R$18)*(R$24*EXP(-R$25/($B36+273)/RGas)))+ReactionRateK1!R36/2</f>
        <v>1.1310551373240946E-7</v>
      </c>
      <c r="S36" s="73"/>
      <c r="T36" s="73">
        <f ca="1">IF(T$2=0,0,T$22*EXP(T$23/($B36+273)/RGas)*(OFFSET('Composition%'!$B6,0,T$13)*OFFSET('Composition%'!$B6,0,T$14)))-IF(T$2=2,0,OFFSET('Composition%'!$B6,0,T$17)*OFFSET('Composition%'!$B6,0,T$18)*(T$24*EXP(-T$25/($B36+273)/RGas)))+ReactionRateK1!T36/2</f>
        <v>2.2937261012600938E-2</v>
      </c>
      <c r="U36" s="73">
        <f ca="1">IF(U$2=0,0,U$22*EXP(U$23/($B36+273)/RGas)*(OFFSET('Composition%'!$B6,0,U$13)*OFFSET('Composition%'!$B6,0,U$14)))-IF(U$2=2,0,OFFSET('Composition%'!$B6,0,U$17)*OFFSET('Composition%'!$B6,0,U$18)*(U$24*EXP(-U$25/($B36+273)/RGas)))+ReactionRateK1!U36/2</f>
        <v>5.5587097859431719E-3</v>
      </c>
      <c r="V36" s="73">
        <f ca="1">IF(V$2=0,0,V$22*EXP(V$23/($B36+273)/RGas)*(OFFSET('Composition%'!$B6,0,V$13)*OFFSET('Composition%'!$B6,0,V$14)))-IF(V$2=2,0,OFFSET('Composition%'!$B6,0,V$17)*OFFSET('Composition%'!$B6,0,V$18)*(V$24*EXP(-V$25/($B36+273)/RGas)))+ReactionRateK1!V36/2</f>
        <v>0</v>
      </c>
      <c r="W36" s="73">
        <f ca="1">IF(W$2=0,0,W$22*EXP(W$23/($B36+273)/RGas)*(OFFSET('Composition%'!$B6,0,W$13)*OFFSET('Composition%'!$B6,0,W$14)))-IF(W$2=2,0,OFFSET('Composition%'!$B6,0,W$17)*OFFSET('Composition%'!$B6,0,W$18)*(W$24*EXP(-W$25/($B36+273)/RGas)))+ReactionRateK1!W36/2</f>
        <v>0</v>
      </c>
      <c r="X36" s="73">
        <f ca="1">IF(X$2=0,0,X$22*EXP(X$23/($B36+273)/RGas)*(OFFSET('Composition%'!$B6,0,X$13)*OFFSET('Composition%'!$B6,0,X$14)))-IF(X$2=2,0,OFFSET('Composition%'!$B6,0,X$17)*OFFSET('Composition%'!$B6,0,X$18)*(X$24*EXP(-X$25/($B36+273)/RGas)))+ReactionRateK1!X36/2</f>
        <v>5.2505992006530046E-8</v>
      </c>
      <c r="Y36" s="73">
        <f ca="1">IF(Y$2=0,0,Y$22*EXP(Y$23/($B36+273)/RGas)*(OFFSET('Composition%'!$B6,0,Y$13)*OFFSET('Composition%'!$B6,0,Y$14)))-IF(Y$2=2,0,OFFSET('Composition%'!$B6,0,Y$17)*OFFSET('Composition%'!$B6,0,Y$18)*(Y$24*EXP(-Y$25/($B36+273)/RGas)))+ReactionRateK1!Y36/2</f>
        <v>2.5987362180948229E-9</v>
      </c>
      <c r="Z36" s="73">
        <f ca="1">IF(Z$2=0,0,Z$22*EXP(Z$23/($B36+273)/RGas)*(OFFSET('Composition%'!$B6,0,Z$13)*OFFSET('Composition%'!$B6,0,Z$14)))-IF(Z$2=2,0,OFFSET('Composition%'!$B6,0,Z$17)*OFFSET('Composition%'!$B6,0,Z$18)*(Z$24*EXP(-Z$25/($B36+273)/RGas)))+ReactionRateK1!Z36/2</f>
        <v>0</v>
      </c>
      <c r="AA36" s="73">
        <f ca="1">IF(AA$2=0,0,AA$22*EXP(AA$23/($B36+273)/RGas)*(OFFSET('Composition%'!$B6,0,AA$13)*OFFSET('Composition%'!$B6,0,AA$14)))-IF(AA$2=2,0,OFFSET('Composition%'!$B6,0,AA$17)*OFFSET('Composition%'!$B6,0,AA$18)*(AA$24*EXP(-AA$25/($B36+273)/RGas)))+ReactionRateK1!AA36/2</f>
        <v>0</v>
      </c>
      <c r="AB36" s="73">
        <f ca="1">IF(AB$2=0,0,AB$22*EXP(AB$23/($B36+273)/RGas)*(OFFSET('Composition%'!$B6,0,AB$13)*OFFSET('Composition%'!$B6,0,AB$14)))-IF(AB$2=2,0,OFFSET('Composition%'!$B6,0,AB$17)*OFFSET('Composition%'!$B6,0,AB$18)*(AB$24*EXP(-AB$25/($B36+273)/RGas)))+ReactionRateK1!AB36/2</f>
        <v>0</v>
      </c>
      <c r="AC36" s="73">
        <f ca="1">IF(AC$2=0,0,AC$22*EXP(AC$23/($B36+273)/RGas)*(OFFSET('Composition%'!$B6,0,AC$13)*OFFSET('Composition%'!$B6,0,AC$14)))-IF(AC$2=2,0,OFFSET('Composition%'!$B6,0,AC$17)*OFFSET('Composition%'!$B6,0,AC$18)*(AC$24*EXP(-AC$25/($B36+273)/RGas)))+ReactionRateK1!AC36/2</f>
        <v>0</v>
      </c>
      <c r="AD36" s="73">
        <f ca="1">IF(AD$2=0,0,AD$22*EXP(AD$23/($B36+273)/RGas)*(OFFSET('Composition%'!$B6,0,AD$13)*OFFSET('Composition%'!$B6,0,AD$14)))-IF(AD$2=2,0,OFFSET('Composition%'!$B6,0,AD$17)*OFFSET('Composition%'!$B6,0,AD$18)*(AD$24*EXP(-AD$25/($B36+273)/RGas)))+ReactionRateK1!AD36/2</f>
        <v>0</v>
      </c>
      <c r="AE36" s="73">
        <f ca="1">IF(AE$2=0,0,AE$22*EXP(AE$23/($B36+273)/RGas)*(OFFSET('Composition%'!$B6,0,AE$13)*OFFSET('Composition%'!$B6,0,AE$14)))-IF(AE$2=2,0,OFFSET('Composition%'!$B6,0,AE$17)*OFFSET('Composition%'!$B6,0,AE$18)*(AE$24*EXP(-AE$25/($B36+273)/RGas)))+ReactionRateK1!AE36/2</f>
        <v>0</v>
      </c>
      <c r="AF36" s="73"/>
      <c r="AG36" s="73">
        <f ca="1">IF(AG$2=0,0,AG$22*EXP(AG$23/($B36+273)/RGas)*(OFFSET('Composition%'!$B6,0,AG$13)*OFFSET('Composition%'!$B6,0,AG$14)))-IF(AG$2=2,0,OFFSET('Composition%'!$B6,0,AG$17)*OFFSET('Composition%'!$B6,0,AG$18)*(AG$24*EXP(-AG$25/($B36+273)/RGas)))+ReactionRateK1!AG36/2</f>
        <v>0</v>
      </c>
      <c r="AH36" s="73">
        <f ca="1">IF(AH$2=0,0,AH$22*EXP(AH$23/($B36+273)/RGas)*(OFFSET('Composition%'!$B6,0,AH$13)*OFFSET('Composition%'!$B6,0,AH$14)))-IF(AH$2=2,0,OFFSET('Composition%'!$B6,0,AH$17)*OFFSET('Composition%'!$B6,0,AH$18)*(AH$24*EXP(-AH$25/($B36+273)/RGas)))+ReactionRateK1!AH36/2</f>
        <v>0</v>
      </c>
      <c r="AI36" s="73">
        <f ca="1">IF(AI$2=0,0,AI$22*EXP(AI$23/($B36+273)/RGas)*(OFFSET('Composition%'!$B6,0,AI$13)*OFFSET('Composition%'!$B6,0,AI$14)))-IF(AI$2=2,0,OFFSET('Composition%'!$B6,0,AI$17)*OFFSET('Composition%'!$B6,0,AI$18)*(AI$24*EXP(-AI$25/($B36+273)/RGas)))+ReactionRateK1!AI36/2</f>
        <v>0</v>
      </c>
      <c r="AJ36" s="73">
        <f ca="1">IF(AJ$2=0,0,AJ$22*EXP(AJ$23/($B36+273)/RGas)*(OFFSET('Composition%'!$B6,0,AJ$13)*OFFSET('Composition%'!$B6,0,AJ$14)))-IF(AJ$2=2,0,OFFSET('Composition%'!$B6,0,AJ$17)*OFFSET('Composition%'!$B6,0,AJ$18)*(AJ$24*EXP(-AJ$25/($B36+273)/RGas)))+ReactionRateK1!AJ36/2</f>
        <v>0</v>
      </c>
      <c r="AK36" s="73">
        <f ca="1">IF(AK$2=0,0,AK$22*EXP(AK$23/($B36+273)/RGas)*(OFFSET('Composition%'!$B6,0,AK$13)*OFFSET('Composition%'!$B6,0,AK$14)))-IF(AK$2=2,0,OFFSET('Composition%'!$B6,0,AK$17)*OFFSET('Composition%'!$B6,0,AK$18)*(AK$24*EXP(-AK$25/($B36+273)/RGas)))+ReactionRateK1!AK36/2</f>
        <v>0</v>
      </c>
      <c r="AL36" s="73">
        <f ca="1">IF(AL$2=0,0,AL$22*EXP(AL$23/($B36+273)/RGas)*(OFFSET('Composition%'!$B6,0,AL$13)*OFFSET('Composition%'!$B6,0,AL$14)))-IF(AL$2=2,0,OFFSET('Composition%'!$B6,0,AL$17)*OFFSET('Composition%'!$B6,0,AL$18)*(AL$24*EXP(-AL$25/($B36+273)/RGas)))+ReactionRateK1!AL36/2</f>
        <v>0</v>
      </c>
      <c r="AM36" s="73"/>
      <c r="AN36" s="73">
        <f ca="1">IF(AN$2=0,0,AN$22*EXP(AN$23/($B36+273)/RGas)*(OFFSET('Composition%'!$B6,0,AN$13)*OFFSET('Composition%'!$B6,0,AN$14)))-IF(AN$2=2,0,OFFSET('Composition%'!$B6,0,AN$17)*OFFSET('Composition%'!$B6,0,AN$18)*(AN$24*EXP(-AN$25/($B36+273)/RGas)))+ReactionRateK1!AN36/2</f>
        <v>0</v>
      </c>
      <c r="AO36" s="73">
        <f ca="1">IF(AO$2=0,0,AO$22*EXP(AO$23/($B36+273)/RGas)*(OFFSET('Composition%'!$B6,0,AO$13)*OFFSET('Composition%'!$B6,0,AO$14)))-IF(AO$2=2,0,OFFSET('Composition%'!$B6,0,AO$17)*OFFSET('Composition%'!$B6,0,AO$18)*(AO$24*EXP(-AO$25/($B36+273)/RGas)))+ReactionRateK1!AO36/2</f>
        <v>0</v>
      </c>
      <c r="AP36" s="73">
        <f ca="1">IF(AP$2=0,0,AP$22*EXP(AP$23/($B36+273)/RGas)*(OFFSET('Composition%'!$B6,0,AP$13)*OFFSET('Composition%'!$B6,0,AP$14)))-IF(AP$2=2,0,OFFSET('Composition%'!$B6,0,AP$17)*OFFSET('Composition%'!$B6,0,AP$18)*(AP$24*EXP(-AP$25/($B36+273)/RGas)))+ReactionRateK1!AP36/2</f>
        <v>2.4370484831548125E-12</v>
      </c>
      <c r="AQ36" s="73">
        <f ca="1">IF(AQ$2=0,0,AQ$22*EXP(AQ$23/($B36+273)/RGas)*(OFFSET('Composition%'!$B6,0,AQ$13)*OFFSET('Composition%'!$B6,0,AQ$14)))-IF(AQ$2=2,0,OFFSET('Composition%'!$B6,0,AQ$17)*OFFSET('Composition%'!$B6,0,AQ$18)*(AQ$24*EXP(-AQ$25/($B36+273)/RGas)))+ReactionRateK1!AQ36/2</f>
        <v>0</v>
      </c>
      <c r="AR36" s="73">
        <f ca="1">IF(AR$2=0,0,AR$22*EXP(AR$23/($B36+273)/RGas)*(OFFSET('Composition%'!$B6,0,AR$13)*OFFSET('Composition%'!$B6,0,AR$14)))-IF(AR$2=2,0,OFFSET('Composition%'!$B6,0,AR$17)*OFFSET('Composition%'!$B6,0,AR$18)*(AR$24*EXP(-AR$25/($B36+273)/RGas)))+ReactionRateK1!AR36/2</f>
        <v>0</v>
      </c>
    </row>
    <row r="37" spans="1:44">
      <c r="A37" s="3">
        <f t="shared" si="7"/>
        <v>0.25</v>
      </c>
      <c r="B37" s="19">
        <f ca="1">'Composition%'!B7</f>
        <v>404.9377942172955</v>
      </c>
      <c r="C37">
        <f t="shared" si="8"/>
        <v>30</v>
      </c>
      <c r="D37" s="26">
        <f ca="1">('Composition%'!C7*ReactionRateK2!C37)^3</f>
        <v>15.554260292470344</v>
      </c>
      <c r="E37" s="4"/>
      <c r="F37" s="73">
        <f ca="1">IF(F$2=0,0,F$22*EXP(F$23/($B37+273)/RGas)*(OFFSET('Composition%'!$B7,0,F$13)*OFFSET('Composition%'!$B7,0,F$14)))-IF(F$2=2,0,OFFSET('Composition%'!$B7,0,F$17)*OFFSET('Composition%'!$B7,0,F$18)*(F$24*EXP(-F$25/($B37+273)/RGas)))+ReactionRateK1!F37/2</f>
        <v>1.6268676293586269E-2</v>
      </c>
      <c r="G37" s="73">
        <f ca="1">IF(G$2=0,0,G$22*EXP(G$23/($B37+273)/RGas)*(OFFSET('Composition%'!$B7,0,G$13)*OFFSET('Composition%'!$B7,0,G$14)))-IF(G$2=2,0,OFFSET('Composition%'!$B7,0,G$17)*OFFSET('Composition%'!$B7,0,G$18)*(G$24*EXP(-G$25/($B37+273)/RGas)))+ReactionRateK1!G37/2</f>
        <v>5.8996543466264696E-3</v>
      </c>
      <c r="H37" s="73">
        <f ca="1">IF(H$2=0,0,H$22*EXP(H$23/($B37+273)/RGas)*(OFFSET('Composition%'!$B7,0,H$13)*OFFSET('Composition%'!$B7,0,H$14)))-IF(H$2=2,0,OFFSET('Composition%'!$B7,0,H$17)*OFFSET('Composition%'!$B7,0,H$18)*(H$24*EXP(-H$25/($B37+273)/RGas)))+ReactionRateK1!H37/2</f>
        <v>1.8464699240543478E-7</v>
      </c>
      <c r="I37" s="73">
        <f ca="1">IF(I$2=0,0,I$22*EXP(I$23/($B37+273)/RGas)*(OFFSET('Composition%'!$B7,0,I$13)*OFFSET('Composition%'!$B7,0,I$14)))-IF(I$2=2,0,OFFSET('Composition%'!$B7,0,I$17)*OFFSET('Composition%'!$B7,0,I$18)*(I$24*EXP(-I$25/($B37+273)/RGas)))+ReactionRateK1!I37/2</f>
        <v>-1.1205413457396833E-2</v>
      </c>
      <c r="J37" s="73"/>
      <c r="K37" s="73">
        <f ca="1">IF(K$2=0,0,K$22*EXP(K$23/($B37+273)/RGas)*(OFFSET('Composition%'!$B7,0,K$13)*OFFSET('Composition%'!$B7,0,K$14)))-IF(K$2=2,0,OFFSET('Composition%'!$B7,0,K$17)*OFFSET('Composition%'!$B7,0,K$18)*(K$24*EXP(-K$25/($B37+273)/RGas)))+ReactionRateK1!K37/2</f>
        <v>5.2117004976173005E-2</v>
      </c>
      <c r="L37" s="73">
        <f ca="1">IF(L$2=0,0,L$22*EXP(L$23/($B37+273)/RGas)*(OFFSET('Composition%'!$B7,0,L$13)*OFFSET('Composition%'!$B7,0,L$14)))-IF(L$2=2,0,OFFSET('Composition%'!$B7,0,L$17)*OFFSET('Composition%'!$B7,0,L$18)*(L$24*EXP(-L$25/($B37+273)/RGas)))+ReactionRateK1!L37/2</f>
        <v>6.6931273807344701E-3</v>
      </c>
      <c r="M37" s="73">
        <f ca="1">IF(M$2=0,0,M$22*EXP(M$23/($B37+273)/RGas)*(OFFSET('Composition%'!$B7,0,M$13)*OFFSET('Composition%'!$B7,0,M$14)))-IF(M$2=2,0,OFFSET('Composition%'!$B7,0,M$17)*OFFSET('Composition%'!$B7,0,M$18)*(M$24*EXP(-M$25/($B37+273)/RGas)))+ReactionRateK1!M37/2</f>
        <v>0</v>
      </c>
      <c r="N37" s="73"/>
      <c r="O37" s="73">
        <f ca="1">IF(O$2=0,0,O$22*EXP(O$23/($B37+273)/RGas)*(OFFSET('Composition%'!$B7,0,O$13)*OFFSET('Composition%'!$B7,0,O$14)))-IF(O$2=2,0,OFFSET('Composition%'!$B7,0,O$17)*OFFSET('Composition%'!$B7,0,O$18)*(O$24*EXP(-O$25/($B37+273)/RGas)))+ReactionRateK1!O37/2</f>
        <v>0</v>
      </c>
      <c r="P37" s="73">
        <f ca="1">IF(P$2=0,0,P$22*EXP(P$23/($B37+273)/RGas)*(OFFSET('Composition%'!$B7,0,P$13)*OFFSET('Composition%'!$B7,0,P$14)))-IF(P$2=2,0,OFFSET('Composition%'!$B7,0,P$17)*OFFSET('Composition%'!$B7,0,P$18)*(P$24*EXP(-P$25/($B37+273)/RGas)))+ReactionRateK1!P37/2</f>
        <v>6.937656174486115E-4</v>
      </c>
      <c r="Q37" s="73">
        <f ca="1">IF(Q$2=0,0,Q$22*EXP(Q$23/($B37+273)/RGas)*(OFFSET('Composition%'!$B7,0,Q$13)*OFFSET('Composition%'!$B7,0,Q$14)))-IF(Q$2=2,0,OFFSET('Composition%'!$B7,0,Q$17)*OFFSET('Composition%'!$B7,0,Q$18)*(Q$24*EXP(-Q$25/($B37+273)/RGas)))+ReactionRateK1!Q37/2</f>
        <v>2.185379749791709E-6</v>
      </c>
      <c r="R37" s="73">
        <f ca="1">IF(R$2=0,0,R$22*EXP(R$23/($B37+273)/RGas)*(OFFSET('Composition%'!$B7,0,R$13)*OFFSET('Composition%'!$B7,0,R$14)))-IF(R$2=2,0,OFFSET('Composition%'!$B7,0,R$17)*OFFSET('Composition%'!$B7,0,R$18)*(R$24*EXP(-R$25/($B37+273)/RGas)))+ReactionRateK1!R37/2</f>
        <v>1.6418140655980847E-7</v>
      </c>
      <c r="S37" s="73"/>
      <c r="T37" s="73">
        <f ca="1">IF(T$2=0,0,T$22*EXP(T$23/($B37+273)/RGas)*(OFFSET('Composition%'!$B7,0,T$13)*OFFSET('Composition%'!$B7,0,T$14)))-IF(T$2=2,0,OFFSET('Composition%'!$B7,0,T$17)*OFFSET('Composition%'!$B7,0,T$18)*(T$24*EXP(-T$25/($B37+273)/RGas)))+ReactionRateK1!T37/2</f>
        <v>2.1566179072859931E-2</v>
      </c>
      <c r="U37" s="73">
        <f ca="1">IF(U$2=0,0,U$22*EXP(U$23/($B37+273)/RGas)*(OFFSET('Composition%'!$B7,0,U$13)*OFFSET('Composition%'!$B7,0,U$14)))-IF(U$2=2,0,OFFSET('Composition%'!$B7,0,U$17)*OFFSET('Composition%'!$B7,0,U$18)*(U$24*EXP(-U$25/($B37+273)/RGas)))+ReactionRateK1!U37/2</f>
        <v>4.7495143064324634E-3</v>
      </c>
      <c r="V37" s="73">
        <f ca="1">IF(V$2=0,0,V$22*EXP(V$23/($B37+273)/RGas)*(OFFSET('Composition%'!$B7,0,V$13)*OFFSET('Composition%'!$B7,0,V$14)))-IF(V$2=2,0,OFFSET('Composition%'!$B7,0,V$17)*OFFSET('Composition%'!$B7,0,V$18)*(V$24*EXP(-V$25/($B37+273)/RGas)))+ReactionRateK1!V37/2</f>
        <v>0</v>
      </c>
      <c r="W37" s="73">
        <f ca="1">IF(W$2=0,0,W$22*EXP(W$23/($B37+273)/RGas)*(OFFSET('Composition%'!$B7,0,W$13)*OFFSET('Composition%'!$B7,0,W$14)))-IF(W$2=2,0,OFFSET('Composition%'!$B7,0,W$17)*OFFSET('Composition%'!$B7,0,W$18)*(W$24*EXP(-W$25/($B37+273)/RGas)))+ReactionRateK1!W37/2</f>
        <v>0</v>
      </c>
      <c r="X37" s="73">
        <f ca="1">IF(X$2=0,0,X$22*EXP(X$23/($B37+273)/RGas)*(OFFSET('Composition%'!$B7,0,X$13)*OFFSET('Composition%'!$B7,0,X$14)))-IF(X$2=2,0,OFFSET('Composition%'!$B7,0,X$17)*OFFSET('Composition%'!$B7,0,X$18)*(X$24*EXP(-X$25/($B37+273)/RGas)))+ReactionRateK1!X37/2</f>
        <v>5.1501362146917086E-8</v>
      </c>
      <c r="Y37" s="73">
        <f ca="1">IF(Y$2=0,0,Y$22*EXP(Y$23/($B37+273)/RGas)*(OFFSET('Composition%'!$B7,0,Y$13)*OFFSET('Composition%'!$B7,0,Y$14)))-IF(Y$2=2,0,OFFSET('Composition%'!$B7,0,Y$17)*OFFSET('Composition%'!$B7,0,Y$18)*(Y$24*EXP(-Y$25/($B37+273)/RGas)))+ReactionRateK1!Y37/2</f>
        <v>2.5490129788570801E-9</v>
      </c>
      <c r="Z37" s="73">
        <f ca="1">IF(Z$2=0,0,Z$22*EXP(Z$23/($B37+273)/RGas)*(OFFSET('Composition%'!$B7,0,Z$13)*OFFSET('Composition%'!$B7,0,Z$14)))-IF(Z$2=2,0,OFFSET('Composition%'!$B7,0,Z$17)*OFFSET('Composition%'!$B7,0,Z$18)*(Z$24*EXP(-Z$25/($B37+273)/RGas)))+ReactionRateK1!Z37/2</f>
        <v>0</v>
      </c>
      <c r="AA37" s="73">
        <f ca="1">IF(AA$2=0,0,AA$22*EXP(AA$23/($B37+273)/RGas)*(OFFSET('Composition%'!$B7,0,AA$13)*OFFSET('Composition%'!$B7,0,AA$14)))-IF(AA$2=2,0,OFFSET('Composition%'!$B7,0,AA$17)*OFFSET('Composition%'!$B7,0,AA$18)*(AA$24*EXP(-AA$25/($B37+273)/RGas)))+ReactionRateK1!AA37/2</f>
        <v>0</v>
      </c>
      <c r="AB37" s="73">
        <f ca="1">IF(AB$2=0,0,AB$22*EXP(AB$23/($B37+273)/RGas)*(OFFSET('Composition%'!$B7,0,AB$13)*OFFSET('Composition%'!$B7,0,AB$14)))-IF(AB$2=2,0,OFFSET('Composition%'!$B7,0,AB$17)*OFFSET('Composition%'!$B7,0,AB$18)*(AB$24*EXP(-AB$25/($B37+273)/RGas)))+ReactionRateK1!AB37/2</f>
        <v>0</v>
      </c>
      <c r="AC37" s="73">
        <f ca="1">IF(AC$2=0,0,AC$22*EXP(AC$23/($B37+273)/RGas)*(OFFSET('Composition%'!$B7,0,AC$13)*OFFSET('Composition%'!$B7,0,AC$14)))-IF(AC$2=2,0,OFFSET('Composition%'!$B7,0,AC$17)*OFFSET('Composition%'!$B7,0,AC$18)*(AC$24*EXP(-AC$25/($B37+273)/RGas)))+ReactionRateK1!AC37/2</f>
        <v>0</v>
      </c>
      <c r="AD37" s="73">
        <f ca="1">IF(AD$2=0,0,AD$22*EXP(AD$23/($B37+273)/RGas)*(OFFSET('Composition%'!$B7,0,AD$13)*OFFSET('Composition%'!$B7,0,AD$14)))-IF(AD$2=2,0,OFFSET('Composition%'!$B7,0,AD$17)*OFFSET('Composition%'!$B7,0,AD$18)*(AD$24*EXP(-AD$25/($B37+273)/RGas)))+ReactionRateK1!AD37/2</f>
        <v>0</v>
      </c>
      <c r="AE37" s="73">
        <f ca="1">IF(AE$2=0,0,AE$22*EXP(AE$23/($B37+273)/RGas)*(OFFSET('Composition%'!$B7,0,AE$13)*OFFSET('Composition%'!$B7,0,AE$14)))-IF(AE$2=2,0,OFFSET('Composition%'!$B7,0,AE$17)*OFFSET('Composition%'!$B7,0,AE$18)*(AE$24*EXP(-AE$25/($B37+273)/RGas)))+ReactionRateK1!AE37/2</f>
        <v>0</v>
      </c>
      <c r="AF37" s="73"/>
      <c r="AG37" s="73">
        <f ca="1">IF(AG$2=0,0,AG$22*EXP(AG$23/($B37+273)/RGas)*(OFFSET('Composition%'!$B7,0,AG$13)*OFFSET('Composition%'!$B7,0,AG$14)))-IF(AG$2=2,0,OFFSET('Composition%'!$B7,0,AG$17)*OFFSET('Composition%'!$B7,0,AG$18)*(AG$24*EXP(-AG$25/($B37+273)/RGas)))+ReactionRateK1!AG37/2</f>
        <v>0</v>
      </c>
      <c r="AH37" s="73">
        <f ca="1">IF(AH$2=0,0,AH$22*EXP(AH$23/($B37+273)/RGas)*(OFFSET('Composition%'!$B7,0,AH$13)*OFFSET('Composition%'!$B7,0,AH$14)))-IF(AH$2=2,0,OFFSET('Composition%'!$B7,0,AH$17)*OFFSET('Composition%'!$B7,0,AH$18)*(AH$24*EXP(-AH$25/($B37+273)/RGas)))+ReactionRateK1!AH37/2</f>
        <v>0</v>
      </c>
      <c r="AI37" s="73">
        <f ca="1">IF(AI$2=0,0,AI$22*EXP(AI$23/($B37+273)/RGas)*(OFFSET('Composition%'!$B7,0,AI$13)*OFFSET('Composition%'!$B7,0,AI$14)))-IF(AI$2=2,0,OFFSET('Composition%'!$B7,0,AI$17)*OFFSET('Composition%'!$B7,0,AI$18)*(AI$24*EXP(-AI$25/($B37+273)/RGas)))+ReactionRateK1!AI37/2</f>
        <v>0</v>
      </c>
      <c r="AJ37" s="73">
        <f ca="1">IF(AJ$2=0,0,AJ$22*EXP(AJ$23/($B37+273)/RGas)*(OFFSET('Composition%'!$B7,0,AJ$13)*OFFSET('Composition%'!$B7,0,AJ$14)))-IF(AJ$2=2,0,OFFSET('Composition%'!$B7,0,AJ$17)*OFFSET('Composition%'!$B7,0,AJ$18)*(AJ$24*EXP(-AJ$25/($B37+273)/RGas)))+ReactionRateK1!AJ37/2</f>
        <v>0</v>
      </c>
      <c r="AK37" s="73">
        <f ca="1">IF(AK$2=0,0,AK$22*EXP(AK$23/($B37+273)/RGas)*(OFFSET('Composition%'!$B7,0,AK$13)*OFFSET('Composition%'!$B7,0,AK$14)))-IF(AK$2=2,0,OFFSET('Composition%'!$B7,0,AK$17)*OFFSET('Composition%'!$B7,0,AK$18)*(AK$24*EXP(-AK$25/($B37+273)/RGas)))+ReactionRateK1!AK37/2</f>
        <v>0</v>
      </c>
      <c r="AL37" s="73">
        <f ca="1">IF(AL$2=0,0,AL$22*EXP(AL$23/($B37+273)/RGas)*(OFFSET('Composition%'!$B7,0,AL$13)*OFFSET('Composition%'!$B7,0,AL$14)))-IF(AL$2=2,0,OFFSET('Composition%'!$B7,0,AL$17)*OFFSET('Composition%'!$B7,0,AL$18)*(AL$24*EXP(-AL$25/($B37+273)/RGas)))+ReactionRateK1!AL37/2</f>
        <v>0</v>
      </c>
      <c r="AM37" s="73"/>
      <c r="AN37" s="73">
        <f ca="1">IF(AN$2=0,0,AN$22*EXP(AN$23/($B37+273)/RGas)*(OFFSET('Composition%'!$B7,0,AN$13)*OFFSET('Composition%'!$B7,0,AN$14)))-IF(AN$2=2,0,OFFSET('Composition%'!$B7,0,AN$17)*OFFSET('Composition%'!$B7,0,AN$18)*(AN$24*EXP(-AN$25/($B37+273)/RGas)))+ReactionRateK1!AN37/2</f>
        <v>0</v>
      </c>
      <c r="AO37" s="73">
        <f ca="1">IF(AO$2=0,0,AO$22*EXP(AO$23/($B37+273)/RGas)*(OFFSET('Composition%'!$B7,0,AO$13)*OFFSET('Composition%'!$B7,0,AO$14)))-IF(AO$2=2,0,OFFSET('Composition%'!$B7,0,AO$17)*OFFSET('Composition%'!$B7,0,AO$18)*(AO$24*EXP(-AO$25/($B37+273)/RGas)))+ReactionRateK1!AO37/2</f>
        <v>0</v>
      </c>
      <c r="AP37" s="73">
        <f ca="1">IF(AP$2=0,0,AP$22*EXP(AP$23/($B37+273)/RGas)*(OFFSET('Composition%'!$B7,0,AP$13)*OFFSET('Composition%'!$B7,0,AP$14)))-IF(AP$2=2,0,OFFSET('Composition%'!$B7,0,AP$17)*OFFSET('Composition%'!$B7,0,AP$18)*(AP$24*EXP(-AP$25/($B37+273)/RGas)))+ReactionRateK1!AP37/2</f>
        <v>2.6459879628327097E-12</v>
      </c>
      <c r="AQ37" s="73">
        <f ca="1">IF(AQ$2=0,0,AQ$22*EXP(AQ$23/($B37+273)/RGas)*(OFFSET('Composition%'!$B7,0,AQ$13)*OFFSET('Composition%'!$B7,0,AQ$14)))-IF(AQ$2=2,0,OFFSET('Composition%'!$B7,0,AQ$17)*OFFSET('Composition%'!$B7,0,AQ$18)*(AQ$24*EXP(-AQ$25/($B37+273)/RGas)))+ReactionRateK1!AQ37/2</f>
        <v>0</v>
      </c>
      <c r="AR37" s="73">
        <f ca="1">IF(AR$2=0,0,AR$22*EXP(AR$23/($B37+273)/RGas)*(OFFSET('Composition%'!$B7,0,AR$13)*OFFSET('Composition%'!$B7,0,AR$14)))-IF(AR$2=2,0,OFFSET('Composition%'!$B7,0,AR$17)*OFFSET('Composition%'!$B7,0,AR$18)*(AR$24*EXP(-AR$25/($B37+273)/RGas)))+ReactionRateK1!AR37/2</f>
        <v>0</v>
      </c>
    </row>
    <row r="38" spans="1:44">
      <c r="A38" s="3">
        <f t="shared" si="7"/>
        <v>0.3</v>
      </c>
      <c r="B38" s="19">
        <f ca="1">'Composition%'!B8</f>
        <v>405.61153679000586</v>
      </c>
      <c r="C38">
        <f t="shared" si="8"/>
        <v>30</v>
      </c>
      <c r="D38" s="26">
        <f ca="1">('Composition%'!C8*ReactionRateK2!C38)^3</f>
        <v>14.728925831767354</v>
      </c>
      <c r="E38" s="4"/>
      <c r="F38" s="73">
        <f ca="1">IF(F$2=0,0,F$22*EXP(F$23/($B38+273)/RGas)*(OFFSET('Composition%'!$B8,0,F$13)*OFFSET('Composition%'!$B8,0,F$14)))-IF(F$2=2,0,OFFSET('Composition%'!$B8,0,F$17)*OFFSET('Composition%'!$B8,0,F$18)*(F$24*EXP(-F$25/($B38+273)/RGas)))+ReactionRateK1!F38/2</f>
        <v>1.580545553257609E-2</v>
      </c>
      <c r="G38" s="73">
        <f ca="1">IF(G$2=0,0,G$22*EXP(G$23/($B38+273)/RGas)*(OFFSET('Composition%'!$B8,0,G$13)*OFFSET('Composition%'!$B8,0,G$14)))-IF(G$2=2,0,OFFSET('Composition%'!$B8,0,G$17)*OFFSET('Composition%'!$B8,0,G$18)*(G$24*EXP(-G$25/($B38+273)/RGas)))+ReactionRateK1!G38/2</f>
        <v>5.7339790567530703E-3</v>
      </c>
      <c r="H38" s="73">
        <f ca="1">IF(H$2=0,0,H$22*EXP(H$23/($B38+273)/RGas)*(OFFSET('Composition%'!$B8,0,H$13)*OFFSET('Composition%'!$B8,0,H$14)))-IF(H$2=2,0,OFFSET('Composition%'!$B8,0,H$17)*OFFSET('Composition%'!$B8,0,H$18)*(H$24*EXP(-H$25/($B38+273)/RGas)))+ReactionRateK1!H38/2</f>
        <v>9.9666301524765188E-8</v>
      </c>
      <c r="I38" s="73">
        <f ca="1">IF(I$2=0,0,I$22*EXP(I$23/($B38+273)/RGas)*(OFFSET('Composition%'!$B8,0,I$13)*OFFSET('Composition%'!$B8,0,I$14)))-IF(I$2=2,0,OFFSET('Composition%'!$B8,0,I$17)*OFFSET('Composition%'!$B8,0,I$18)*(I$24*EXP(-I$25/($B38+273)/RGas)))+ReactionRateK1!I38/2</f>
        <v>-1.0257526674528446E-2</v>
      </c>
      <c r="J38" s="73"/>
      <c r="K38" s="73">
        <f ca="1">IF(K$2=0,0,K$22*EXP(K$23/($B38+273)/RGas)*(OFFSET('Composition%'!$B8,0,K$13)*OFFSET('Composition%'!$B8,0,K$14)))-IF(K$2=2,0,OFFSET('Composition%'!$B8,0,K$17)*OFFSET('Composition%'!$B8,0,K$18)*(K$24*EXP(-K$25/($B38+273)/RGas)))+ReactionRateK1!K38/2</f>
        <v>5.1182942244833975E-2</v>
      </c>
      <c r="L38" s="73">
        <f ca="1">IF(L$2=0,0,L$22*EXP(L$23/($B38+273)/RGas)*(OFFSET('Composition%'!$B8,0,L$13)*OFFSET('Composition%'!$B8,0,L$14)))-IF(L$2=2,0,OFFSET('Composition%'!$B8,0,L$17)*OFFSET('Composition%'!$B8,0,L$18)*(L$24*EXP(-L$25/($B38+273)/RGas)))+ReactionRateK1!L38/2</f>
        <v>8.5831034562373221E-3</v>
      </c>
      <c r="M38" s="73">
        <f ca="1">IF(M$2=0,0,M$22*EXP(M$23/($B38+273)/RGas)*(OFFSET('Composition%'!$B8,0,M$13)*OFFSET('Composition%'!$B8,0,M$14)))-IF(M$2=2,0,OFFSET('Composition%'!$B8,0,M$17)*OFFSET('Composition%'!$B8,0,M$18)*(M$24*EXP(-M$25/($B38+273)/RGas)))+ReactionRateK1!M38/2</f>
        <v>0</v>
      </c>
      <c r="N38" s="73"/>
      <c r="O38" s="73">
        <f ca="1">IF(O$2=0,0,O$22*EXP(O$23/($B38+273)/RGas)*(OFFSET('Composition%'!$B8,0,O$13)*OFFSET('Composition%'!$B8,0,O$14)))-IF(O$2=2,0,OFFSET('Composition%'!$B8,0,O$17)*OFFSET('Composition%'!$B8,0,O$18)*(O$24*EXP(-O$25/($B38+273)/RGas)))+ReactionRateK1!O38/2</f>
        <v>0</v>
      </c>
      <c r="P38" s="73">
        <f ca="1">IF(P$2=0,0,P$22*EXP(P$23/($B38+273)/RGas)*(OFFSET('Composition%'!$B8,0,P$13)*OFFSET('Composition%'!$B8,0,P$14)))-IF(P$2=2,0,OFFSET('Composition%'!$B8,0,P$17)*OFFSET('Composition%'!$B8,0,P$18)*(P$24*EXP(-P$25/($B38+273)/RGas)))+ReactionRateK1!P38/2</f>
        <v>9.6262647276699727E-4</v>
      </c>
      <c r="Q38" s="73">
        <f ca="1">IF(Q$2=0,0,Q$22*EXP(Q$23/($B38+273)/RGas)*(OFFSET('Composition%'!$B8,0,Q$13)*OFFSET('Composition%'!$B8,0,Q$14)))-IF(Q$2=2,0,OFFSET('Composition%'!$B8,0,Q$17)*OFFSET('Composition%'!$B8,0,Q$18)*(Q$24*EXP(-Q$25/($B38+273)/RGas)))+ReactionRateK1!Q38/2</f>
        <v>2.9828537370313335E-6</v>
      </c>
      <c r="R38" s="73">
        <f ca="1">IF(R$2=0,0,R$22*EXP(R$23/($B38+273)/RGas)*(OFFSET('Composition%'!$B8,0,R$13)*OFFSET('Composition%'!$B8,0,R$14)))-IF(R$2=2,0,OFFSET('Composition%'!$B8,0,R$17)*OFFSET('Composition%'!$B8,0,R$18)*(R$24*EXP(-R$25/($B38+273)/RGas)))+ReactionRateK1!R38/2</f>
        <v>2.2449858747686715E-7</v>
      </c>
      <c r="S38" s="73"/>
      <c r="T38" s="73">
        <f ca="1">IF(T$2=0,0,T$22*EXP(T$23/($B38+273)/RGas)*(OFFSET('Composition%'!$B8,0,T$13)*OFFSET('Composition%'!$B8,0,T$14)))-IF(T$2=2,0,OFFSET('Composition%'!$B8,0,T$17)*OFFSET('Composition%'!$B8,0,T$18)*(T$24*EXP(-T$25/($B38+273)/RGas)))+ReactionRateK1!T38/2</f>
        <v>2.0291933401890869E-2</v>
      </c>
      <c r="U38" s="73">
        <f ca="1">IF(U$2=0,0,U$22*EXP(U$23/($B38+273)/RGas)*(OFFSET('Composition%'!$B8,0,U$13)*OFFSET('Composition%'!$B8,0,U$14)))-IF(U$2=2,0,OFFSET('Composition%'!$B8,0,U$17)*OFFSET('Composition%'!$B8,0,U$18)*(U$24*EXP(-U$25/($B38+273)/RGas)))+ReactionRateK1!U38/2</f>
        <v>4.0742512324620193E-3</v>
      </c>
      <c r="V38" s="73">
        <f ca="1">IF(V$2=0,0,V$22*EXP(V$23/($B38+273)/RGas)*(OFFSET('Composition%'!$B8,0,V$13)*OFFSET('Composition%'!$B8,0,V$14)))-IF(V$2=2,0,OFFSET('Composition%'!$B8,0,V$17)*OFFSET('Composition%'!$B8,0,V$18)*(V$24*EXP(-V$25/($B38+273)/RGas)))+ReactionRateK1!V38/2</f>
        <v>0</v>
      </c>
      <c r="W38" s="73">
        <f ca="1">IF(W$2=0,0,W$22*EXP(W$23/($B38+273)/RGas)*(OFFSET('Composition%'!$B8,0,W$13)*OFFSET('Composition%'!$B8,0,W$14)))-IF(W$2=2,0,OFFSET('Composition%'!$B8,0,W$17)*OFFSET('Composition%'!$B8,0,W$18)*(W$24*EXP(-W$25/($B38+273)/RGas)))+ReactionRateK1!W38/2</f>
        <v>0</v>
      </c>
      <c r="X38" s="73">
        <f ca="1">IF(X$2=0,0,X$22*EXP(X$23/($B38+273)/RGas)*(OFFSET('Composition%'!$B8,0,X$13)*OFFSET('Composition%'!$B8,0,X$14)))-IF(X$2=2,0,OFFSET('Composition%'!$B8,0,X$17)*OFFSET('Composition%'!$B8,0,X$18)*(X$24*EXP(-X$25/($B38+273)/RGas)))+ReactionRateK1!X38/2</f>
        <v>5.0573619996276362E-8</v>
      </c>
      <c r="Y38" s="73">
        <f ca="1">IF(Y$2=0,0,Y$22*EXP(Y$23/($B38+273)/RGas)*(OFFSET('Composition%'!$B8,0,Y$13)*OFFSET('Composition%'!$B8,0,Y$14)))-IF(Y$2=2,0,OFFSET('Composition%'!$B8,0,Y$17)*OFFSET('Composition%'!$B8,0,Y$18)*(Y$24*EXP(-Y$25/($B38+273)/RGas)))+ReactionRateK1!Y38/2</f>
        <v>2.5030952266960812E-9</v>
      </c>
      <c r="Z38" s="73">
        <f ca="1">IF(Z$2=0,0,Z$22*EXP(Z$23/($B38+273)/RGas)*(OFFSET('Composition%'!$B8,0,Z$13)*OFFSET('Composition%'!$B8,0,Z$14)))-IF(Z$2=2,0,OFFSET('Composition%'!$B8,0,Z$17)*OFFSET('Composition%'!$B8,0,Z$18)*(Z$24*EXP(-Z$25/($B38+273)/RGas)))+ReactionRateK1!Z38/2</f>
        <v>0</v>
      </c>
      <c r="AA38" s="73">
        <f ca="1">IF(AA$2=0,0,AA$22*EXP(AA$23/($B38+273)/RGas)*(OFFSET('Composition%'!$B8,0,AA$13)*OFFSET('Composition%'!$B8,0,AA$14)))-IF(AA$2=2,0,OFFSET('Composition%'!$B8,0,AA$17)*OFFSET('Composition%'!$B8,0,AA$18)*(AA$24*EXP(-AA$25/($B38+273)/RGas)))+ReactionRateK1!AA38/2</f>
        <v>0</v>
      </c>
      <c r="AB38" s="73">
        <f ca="1">IF(AB$2=0,0,AB$22*EXP(AB$23/($B38+273)/RGas)*(OFFSET('Composition%'!$B8,0,AB$13)*OFFSET('Composition%'!$B8,0,AB$14)))-IF(AB$2=2,0,OFFSET('Composition%'!$B8,0,AB$17)*OFFSET('Composition%'!$B8,0,AB$18)*(AB$24*EXP(-AB$25/($B38+273)/RGas)))+ReactionRateK1!AB38/2</f>
        <v>0</v>
      </c>
      <c r="AC38" s="73">
        <f ca="1">IF(AC$2=0,0,AC$22*EXP(AC$23/($B38+273)/RGas)*(OFFSET('Composition%'!$B8,0,AC$13)*OFFSET('Composition%'!$B8,0,AC$14)))-IF(AC$2=2,0,OFFSET('Composition%'!$B8,0,AC$17)*OFFSET('Composition%'!$B8,0,AC$18)*(AC$24*EXP(-AC$25/($B38+273)/RGas)))+ReactionRateK1!AC38/2</f>
        <v>0</v>
      </c>
      <c r="AD38" s="73">
        <f ca="1">IF(AD$2=0,0,AD$22*EXP(AD$23/($B38+273)/RGas)*(OFFSET('Composition%'!$B8,0,AD$13)*OFFSET('Composition%'!$B8,0,AD$14)))-IF(AD$2=2,0,OFFSET('Composition%'!$B8,0,AD$17)*OFFSET('Composition%'!$B8,0,AD$18)*(AD$24*EXP(-AD$25/($B38+273)/RGas)))+ReactionRateK1!AD38/2</f>
        <v>0</v>
      </c>
      <c r="AE38" s="73">
        <f ca="1">IF(AE$2=0,0,AE$22*EXP(AE$23/($B38+273)/RGas)*(OFFSET('Composition%'!$B8,0,AE$13)*OFFSET('Composition%'!$B8,0,AE$14)))-IF(AE$2=2,0,OFFSET('Composition%'!$B8,0,AE$17)*OFFSET('Composition%'!$B8,0,AE$18)*(AE$24*EXP(-AE$25/($B38+273)/RGas)))+ReactionRateK1!AE38/2</f>
        <v>0</v>
      </c>
      <c r="AF38" s="73"/>
      <c r="AG38" s="73">
        <f ca="1">IF(AG$2=0,0,AG$22*EXP(AG$23/($B38+273)/RGas)*(OFFSET('Composition%'!$B8,0,AG$13)*OFFSET('Composition%'!$B8,0,AG$14)))-IF(AG$2=2,0,OFFSET('Composition%'!$B8,0,AG$17)*OFFSET('Composition%'!$B8,0,AG$18)*(AG$24*EXP(-AG$25/($B38+273)/RGas)))+ReactionRateK1!AG38/2</f>
        <v>0</v>
      </c>
      <c r="AH38" s="73">
        <f ca="1">IF(AH$2=0,0,AH$22*EXP(AH$23/($B38+273)/RGas)*(OFFSET('Composition%'!$B8,0,AH$13)*OFFSET('Composition%'!$B8,0,AH$14)))-IF(AH$2=2,0,OFFSET('Composition%'!$B8,0,AH$17)*OFFSET('Composition%'!$B8,0,AH$18)*(AH$24*EXP(-AH$25/($B38+273)/RGas)))+ReactionRateK1!AH38/2</f>
        <v>0</v>
      </c>
      <c r="AI38" s="73">
        <f ca="1">IF(AI$2=0,0,AI$22*EXP(AI$23/($B38+273)/RGas)*(OFFSET('Composition%'!$B8,0,AI$13)*OFFSET('Composition%'!$B8,0,AI$14)))-IF(AI$2=2,0,OFFSET('Composition%'!$B8,0,AI$17)*OFFSET('Composition%'!$B8,0,AI$18)*(AI$24*EXP(-AI$25/($B38+273)/RGas)))+ReactionRateK1!AI38/2</f>
        <v>0</v>
      </c>
      <c r="AJ38" s="73">
        <f ca="1">IF(AJ$2=0,0,AJ$22*EXP(AJ$23/($B38+273)/RGas)*(OFFSET('Composition%'!$B8,0,AJ$13)*OFFSET('Composition%'!$B8,0,AJ$14)))-IF(AJ$2=2,0,OFFSET('Composition%'!$B8,0,AJ$17)*OFFSET('Composition%'!$B8,0,AJ$18)*(AJ$24*EXP(-AJ$25/($B38+273)/RGas)))+ReactionRateK1!AJ38/2</f>
        <v>0</v>
      </c>
      <c r="AK38" s="73">
        <f ca="1">IF(AK$2=0,0,AK$22*EXP(AK$23/($B38+273)/RGas)*(OFFSET('Composition%'!$B8,0,AK$13)*OFFSET('Composition%'!$B8,0,AK$14)))-IF(AK$2=2,0,OFFSET('Composition%'!$B8,0,AK$17)*OFFSET('Composition%'!$B8,0,AK$18)*(AK$24*EXP(-AK$25/($B38+273)/RGas)))+ReactionRateK1!AK38/2</f>
        <v>0</v>
      </c>
      <c r="AL38" s="73">
        <f ca="1">IF(AL$2=0,0,AL$22*EXP(AL$23/($B38+273)/RGas)*(OFFSET('Composition%'!$B8,0,AL$13)*OFFSET('Composition%'!$B8,0,AL$14)))-IF(AL$2=2,0,OFFSET('Composition%'!$B8,0,AL$17)*OFFSET('Composition%'!$B8,0,AL$18)*(AL$24*EXP(-AL$25/($B38+273)/RGas)))+ReactionRateK1!AL38/2</f>
        <v>0</v>
      </c>
      <c r="AM38" s="73"/>
      <c r="AN38" s="73">
        <f ca="1">IF(AN$2=0,0,AN$22*EXP(AN$23/($B38+273)/RGas)*(OFFSET('Composition%'!$B8,0,AN$13)*OFFSET('Composition%'!$B8,0,AN$14)))-IF(AN$2=2,0,OFFSET('Composition%'!$B8,0,AN$17)*OFFSET('Composition%'!$B8,0,AN$18)*(AN$24*EXP(-AN$25/($B38+273)/RGas)))+ReactionRateK1!AN38/2</f>
        <v>0</v>
      </c>
      <c r="AO38" s="73">
        <f ca="1">IF(AO$2=0,0,AO$22*EXP(AO$23/($B38+273)/RGas)*(OFFSET('Composition%'!$B8,0,AO$13)*OFFSET('Composition%'!$B8,0,AO$14)))-IF(AO$2=2,0,OFFSET('Composition%'!$B8,0,AO$17)*OFFSET('Composition%'!$B8,0,AO$18)*(AO$24*EXP(-AO$25/($B38+273)/RGas)))+ReactionRateK1!AO38/2</f>
        <v>0</v>
      </c>
      <c r="AP38" s="73">
        <f ca="1">IF(AP$2=0,0,AP$22*EXP(AP$23/($B38+273)/RGas)*(OFFSET('Composition%'!$B8,0,AP$13)*OFFSET('Composition%'!$B8,0,AP$14)))-IF(AP$2=2,0,OFFSET('Composition%'!$B8,0,AP$17)*OFFSET('Composition%'!$B8,0,AP$18)*(AP$24*EXP(-AP$25/($B38+273)/RGas)))+ReactionRateK1!AP38/2</f>
        <v>2.8245096500430233E-12</v>
      </c>
      <c r="AQ38" s="73">
        <f ca="1">IF(AQ$2=0,0,AQ$22*EXP(AQ$23/($B38+273)/RGas)*(OFFSET('Composition%'!$B8,0,AQ$13)*OFFSET('Composition%'!$B8,0,AQ$14)))-IF(AQ$2=2,0,OFFSET('Composition%'!$B8,0,AQ$17)*OFFSET('Composition%'!$B8,0,AQ$18)*(AQ$24*EXP(-AQ$25/($B38+273)/RGas)))+ReactionRateK1!AQ38/2</f>
        <v>0</v>
      </c>
      <c r="AR38" s="73">
        <f ca="1">IF(AR$2=0,0,AR$22*EXP(AR$23/($B38+273)/RGas)*(OFFSET('Composition%'!$B8,0,AR$13)*OFFSET('Composition%'!$B8,0,AR$14)))-IF(AR$2=2,0,OFFSET('Composition%'!$B8,0,AR$17)*OFFSET('Composition%'!$B8,0,AR$18)*(AR$24*EXP(-AR$25/($B38+273)/RGas)))+ReactionRateK1!AR38/2</f>
        <v>0</v>
      </c>
    </row>
    <row r="39" spans="1:44">
      <c r="A39" s="3">
        <f t="shared" si="7"/>
        <v>0.35</v>
      </c>
      <c r="B39" s="19">
        <f ca="1">'Composition%'!B9</f>
        <v>406.19914706893445</v>
      </c>
      <c r="C39">
        <f t="shared" si="8"/>
        <v>30</v>
      </c>
      <c r="D39" s="26">
        <f ca="1">('Composition%'!C9*ReactionRateK2!C39)^3</f>
        <v>13.991248597882111</v>
      </c>
      <c r="E39" s="4"/>
      <c r="F39" s="73">
        <f ca="1">IF(F$2=0,0,F$22*EXP(F$23/($B39+273)/RGas)*(OFFSET('Composition%'!$B9,0,F$13)*OFFSET('Composition%'!$B9,0,F$14)))-IF(F$2=2,0,OFFSET('Composition%'!$B9,0,F$17)*OFFSET('Composition%'!$B9,0,F$18)*(F$24*EXP(-F$25/($B39+273)/RGas)))+ReactionRateK1!F39/2</f>
        <v>1.5351474534393004E-2</v>
      </c>
      <c r="G39" s="73">
        <f ca="1">IF(G$2=0,0,G$22*EXP(G$23/($B39+273)/RGas)*(OFFSET('Composition%'!$B9,0,G$13)*OFFSET('Composition%'!$B9,0,G$14)))-IF(G$2=2,0,OFFSET('Composition%'!$B9,0,G$17)*OFFSET('Composition%'!$B9,0,G$18)*(G$24*EXP(-G$25/($B39+273)/RGas)))+ReactionRateK1!G39/2</f>
        <v>5.5719228816916294E-3</v>
      </c>
      <c r="H39" s="73">
        <f ca="1">IF(H$2=0,0,H$22*EXP(H$23/($B39+273)/RGas)*(OFFSET('Composition%'!$B9,0,H$13)*OFFSET('Composition%'!$B9,0,H$14)))-IF(H$2=2,0,OFFSET('Composition%'!$B9,0,H$17)*OFFSET('Composition%'!$B9,0,H$18)*(H$24*EXP(-H$25/($B39+273)/RGas)))+ReactionRateK1!H39/2</f>
        <v>6.909838127492734E-9</v>
      </c>
      <c r="I39" s="73">
        <f ca="1">IF(I$2=0,0,I$22*EXP(I$23/($B39+273)/RGas)*(OFFSET('Composition%'!$B9,0,I$13)*OFFSET('Composition%'!$B9,0,I$14)))-IF(I$2=2,0,OFFSET('Composition%'!$B9,0,I$17)*OFFSET('Composition%'!$B9,0,I$18)*(I$24*EXP(-I$25/($B39+273)/RGas)))+ReactionRateK1!I39/2</f>
        <v>-9.3798555438894416E-3</v>
      </c>
      <c r="J39" s="73"/>
      <c r="K39" s="73">
        <f ca="1">IF(K$2=0,0,K$22*EXP(K$23/($B39+273)/RGas)*(OFFSET('Composition%'!$B9,0,K$13)*OFFSET('Composition%'!$B9,0,K$14)))-IF(K$2=2,0,OFFSET('Composition%'!$B9,0,K$17)*OFFSET('Composition%'!$B9,0,K$18)*(K$24*EXP(-K$25/($B39+273)/RGas)))+ReactionRateK1!K39/2</f>
        <v>5.0222119326472685E-2</v>
      </c>
      <c r="L39" s="73">
        <f ca="1">IF(L$2=0,0,L$22*EXP(L$23/($B39+273)/RGas)*(OFFSET('Composition%'!$B9,0,L$13)*OFFSET('Composition%'!$B9,0,L$14)))-IF(L$2=2,0,OFFSET('Composition%'!$B9,0,L$17)*OFFSET('Composition%'!$B9,0,L$18)*(L$24*EXP(-L$25/($B39+273)/RGas)))+ReactionRateK1!L39/2</f>
        <v>1.0063303422823489E-2</v>
      </c>
      <c r="M39" s="73">
        <f ca="1">IF(M$2=0,0,M$22*EXP(M$23/($B39+273)/RGas)*(OFFSET('Composition%'!$B9,0,M$13)*OFFSET('Composition%'!$B9,0,M$14)))-IF(M$2=2,0,OFFSET('Composition%'!$B9,0,M$17)*OFFSET('Composition%'!$B9,0,M$18)*(M$24*EXP(-M$25/($B39+273)/RGas)))+ReactionRateK1!M39/2</f>
        <v>0</v>
      </c>
      <c r="N39" s="73"/>
      <c r="O39" s="73">
        <f ca="1">IF(O$2=0,0,O$22*EXP(O$23/($B39+273)/RGas)*(OFFSET('Composition%'!$B9,0,O$13)*OFFSET('Composition%'!$B9,0,O$14)))-IF(O$2=2,0,OFFSET('Composition%'!$B9,0,O$17)*OFFSET('Composition%'!$B9,0,O$18)*(O$24*EXP(-O$25/($B39+273)/RGas)))+ReactionRateK1!O39/2</f>
        <v>0</v>
      </c>
      <c r="P39" s="73">
        <f ca="1">IF(P$2=0,0,P$22*EXP(P$23/($B39+273)/RGas)*(OFFSET('Composition%'!$B9,0,P$13)*OFFSET('Composition%'!$B9,0,P$14)))-IF(P$2=2,0,OFFSET('Composition%'!$B9,0,P$17)*OFFSET('Composition%'!$B9,0,P$18)*(P$24*EXP(-P$25/($B39+273)/RGas)))+ReactionRateK1!P39/2</f>
        <v>1.2651899778705121E-3</v>
      </c>
      <c r="Q39" s="73">
        <f ca="1">IF(Q$2=0,0,Q$22*EXP(Q$23/($B39+273)/RGas)*(OFFSET('Composition%'!$B9,0,Q$13)*OFFSET('Composition%'!$B9,0,Q$14)))-IF(Q$2=2,0,OFFSET('Composition%'!$B9,0,Q$17)*OFFSET('Composition%'!$B9,0,Q$18)*(Q$24*EXP(-Q$25/($B39+273)/RGas)))+ReactionRateK1!Q39/2</f>
        <v>3.8864713128499841E-6</v>
      </c>
      <c r="R39" s="73">
        <f ca="1">IF(R$2=0,0,R$22*EXP(R$23/($B39+273)/RGas)*(OFFSET('Composition%'!$B9,0,R$13)*OFFSET('Composition%'!$B9,0,R$14)))-IF(R$2=2,0,OFFSET('Composition%'!$B9,0,R$17)*OFFSET('Composition%'!$B9,0,R$18)*(R$24*EXP(-R$25/($B39+273)/RGas)))+ReactionRateK1!R39/2</f>
        <v>2.9406093588469736E-7</v>
      </c>
      <c r="S39" s="73"/>
      <c r="T39" s="73">
        <f ca="1">IF(T$2=0,0,T$22*EXP(T$23/($B39+273)/RGas)*(OFFSET('Composition%'!$B9,0,T$13)*OFFSET('Composition%'!$B9,0,T$14)))-IF(T$2=2,0,OFFSET('Composition%'!$B9,0,T$17)*OFFSET('Composition%'!$B9,0,T$18)*(T$24*EXP(-T$25/($B39+273)/RGas)))+ReactionRateK1!T39/2</f>
        <v>1.9103998609730485E-2</v>
      </c>
      <c r="U39" s="73">
        <f ca="1">IF(U$2=0,0,U$22*EXP(U$23/($B39+273)/RGas)*(OFFSET('Composition%'!$B9,0,U$13)*OFFSET('Composition%'!$B9,0,U$14)))-IF(U$2=2,0,OFFSET('Composition%'!$B9,0,U$17)*OFFSET('Composition%'!$B9,0,U$18)*(U$24*EXP(-U$25/($B39+273)/RGas)))+ReactionRateK1!U39/2</f>
        <v>3.5077779661599629E-3</v>
      </c>
      <c r="V39" s="73">
        <f ca="1">IF(V$2=0,0,V$22*EXP(V$23/($B39+273)/RGas)*(OFFSET('Composition%'!$B9,0,V$13)*OFFSET('Composition%'!$B9,0,V$14)))-IF(V$2=2,0,OFFSET('Composition%'!$B9,0,V$17)*OFFSET('Composition%'!$B9,0,V$18)*(V$24*EXP(-V$25/($B39+273)/RGas)))+ReactionRateK1!V39/2</f>
        <v>0</v>
      </c>
      <c r="W39" s="73">
        <f ca="1">IF(W$2=0,0,W$22*EXP(W$23/($B39+273)/RGas)*(OFFSET('Composition%'!$B9,0,W$13)*OFFSET('Composition%'!$B9,0,W$14)))-IF(W$2=2,0,OFFSET('Composition%'!$B9,0,W$17)*OFFSET('Composition%'!$B9,0,W$18)*(W$24*EXP(-W$25/($B39+273)/RGas)))+ReactionRateK1!W39/2</f>
        <v>0</v>
      </c>
      <c r="X39" s="73">
        <f ca="1">IF(X$2=0,0,X$22*EXP(X$23/($B39+273)/RGas)*(OFFSET('Composition%'!$B9,0,X$13)*OFFSET('Composition%'!$B9,0,X$14)))-IF(X$2=2,0,OFFSET('Composition%'!$B9,0,X$17)*OFFSET('Composition%'!$B9,0,X$18)*(X$24*EXP(-X$25/($B39+273)/RGas)))+ReactionRateK1!X39/2</f>
        <v>4.9714625878546069E-8</v>
      </c>
      <c r="Y39" s="73">
        <f ca="1">IF(Y$2=0,0,Y$22*EXP(Y$23/($B39+273)/RGas)*(OFFSET('Composition%'!$B9,0,Y$13)*OFFSET('Composition%'!$B9,0,Y$14)))-IF(Y$2=2,0,OFFSET('Composition%'!$B9,0,Y$17)*OFFSET('Composition%'!$B9,0,Y$18)*(Y$24*EXP(-Y$25/($B39+273)/RGas)))+ReactionRateK1!Y39/2</f>
        <v>2.4605800957640062E-9</v>
      </c>
      <c r="Z39" s="73">
        <f ca="1">IF(Z$2=0,0,Z$22*EXP(Z$23/($B39+273)/RGas)*(OFFSET('Composition%'!$B9,0,Z$13)*OFFSET('Composition%'!$B9,0,Z$14)))-IF(Z$2=2,0,OFFSET('Composition%'!$B9,0,Z$17)*OFFSET('Composition%'!$B9,0,Z$18)*(Z$24*EXP(-Z$25/($B39+273)/RGas)))+ReactionRateK1!Z39/2</f>
        <v>0</v>
      </c>
      <c r="AA39" s="73">
        <f ca="1">IF(AA$2=0,0,AA$22*EXP(AA$23/($B39+273)/RGas)*(OFFSET('Composition%'!$B9,0,AA$13)*OFFSET('Composition%'!$B9,0,AA$14)))-IF(AA$2=2,0,OFFSET('Composition%'!$B9,0,AA$17)*OFFSET('Composition%'!$B9,0,AA$18)*(AA$24*EXP(-AA$25/($B39+273)/RGas)))+ReactionRateK1!AA39/2</f>
        <v>0</v>
      </c>
      <c r="AB39" s="73">
        <f ca="1">IF(AB$2=0,0,AB$22*EXP(AB$23/($B39+273)/RGas)*(OFFSET('Composition%'!$B9,0,AB$13)*OFFSET('Composition%'!$B9,0,AB$14)))-IF(AB$2=2,0,OFFSET('Composition%'!$B9,0,AB$17)*OFFSET('Composition%'!$B9,0,AB$18)*(AB$24*EXP(-AB$25/($B39+273)/RGas)))+ReactionRateK1!AB39/2</f>
        <v>0</v>
      </c>
      <c r="AC39" s="73">
        <f ca="1">IF(AC$2=0,0,AC$22*EXP(AC$23/($B39+273)/RGas)*(OFFSET('Composition%'!$B9,0,AC$13)*OFFSET('Composition%'!$B9,0,AC$14)))-IF(AC$2=2,0,OFFSET('Composition%'!$B9,0,AC$17)*OFFSET('Composition%'!$B9,0,AC$18)*(AC$24*EXP(-AC$25/($B39+273)/RGas)))+ReactionRateK1!AC39/2</f>
        <v>0</v>
      </c>
      <c r="AD39" s="73">
        <f ca="1">IF(AD$2=0,0,AD$22*EXP(AD$23/($B39+273)/RGas)*(OFFSET('Composition%'!$B9,0,AD$13)*OFFSET('Composition%'!$B9,0,AD$14)))-IF(AD$2=2,0,OFFSET('Composition%'!$B9,0,AD$17)*OFFSET('Composition%'!$B9,0,AD$18)*(AD$24*EXP(-AD$25/($B39+273)/RGas)))+ReactionRateK1!AD39/2</f>
        <v>0</v>
      </c>
      <c r="AE39" s="73">
        <f ca="1">IF(AE$2=0,0,AE$22*EXP(AE$23/($B39+273)/RGas)*(OFFSET('Composition%'!$B9,0,AE$13)*OFFSET('Composition%'!$B9,0,AE$14)))-IF(AE$2=2,0,OFFSET('Composition%'!$B9,0,AE$17)*OFFSET('Composition%'!$B9,0,AE$18)*(AE$24*EXP(-AE$25/($B39+273)/RGas)))+ReactionRateK1!AE39/2</f>
        <v>0</v>
      </c>
      <c r="AF39" s="73"/>
      <c r="AG39" s="73">
        <f ca="1">IF(AG$2=0,0,AG$22*EXP(AG$23/($B39+273)/RGas)*(OFFSET('Composition%'!$B9,0,AG$13)*OFFSET('Composition%'!$B9,0,AG$14)))-IF(AG$2=2,0,OFFSET('Composition%'!$B9,0,AG$17)*OFFSET('Composition%'!$B9,0,AG$18)*(AG$24*EXP(-AG$25/($B39+273)/RGas)))+ReactionRateK1!AG39/2</f>
        <v>0</v>
      </c>
      <c r="AH39" s="73">
        <f ca="1">IF(AH$2=0,0,AH$22*EXP(AH$23/($B39+273)/RGas)*(OFFSET('Composition%'!$B9,0,AH$13)*OFFSET('Composition%'!$B9,0,AH$14)))-IF(AH$2=2,0,OFFSET('Composition%'!$B9,0,AH$17)*OFFSET('Composition%'!$B9,0,AH$18)*(AH$24*EXP(-AH$25/($B39+273)/RGas)))+ReactionRateK1!AH39/2</f>
        <v>0</v>
      </c>
      <c r="AI39" s="73">
        <f ca="1">IF(AI$2=0,0,AI$22*EXP(AI$23/($B39+273)/RGas)*(OFFSET('Composition%'!$B9,0,AI$13)*OFFSET('Composition%'!$B9,0,AI$14)))-IF(AI$2=2,0,OFFSET('Composition%'!$B9,0,AI$17)*OFFSET('Composition%'!$B9,0,AI$18)*(AI$24*EXP(-AI$25/($B39+273)/RGas)))+ReactionRateK1!AI39/2</f>
        <v>0</v>
      </c>
      <c r="AJ39" s="73">
        <f ca="1">IF(AJ$2=0,0,AJ$22*EXP(AJ$23/($B39+273)/RGas)*(OFFSET('Composition%'!$B9,0,AJ$13)*OFFSET('Composition%'!$B9,0,AJ$14)))-IF(AJ$2=2,0,OFFSET('Composition%'!$B9,0,AJ$17)*OFFSET('Composition%'!$B9,0,AJ$18)*(AJ$24*EXP(-AJ$25/($B39+273)/RGas)))+ReactionRateK1!AJ39/2</f>
        <v>0</v>
      </c>
      <c r="AK39" s="73">
        <f ca="1">IF(AK$2=0,0,AK$22*EXP(AK$23/($B39+273)/RGas)*(OFFSET('Composition%'!$B9,0,AK$13)*OFFSET('Composition%'!$B9,0,AK$14)))-IF(AK$2=2,0,OFFSET('Composition%'!$B9,0,AK$17)*OFFSET('Composition%'!$B9,0,AK$18)*(AK$24*EXP(-AK$25/($B39+273)/RGas)))+ReactionRateK1!AK39/2</f>
        <v>0</v>
      </c>
      <c r="AL39" s="73">
        <f ca="1">IF(AL$2=0,0,AL$22*EXP(AL$23/($B39+273)/RGas)*(OFFSET('Composition%'!$B9,0,AL$13)*OFFSET('Composition%'!$B9,0,AL$14)))-IF(AL$2=2,0,OFFSET('Composition%'!$B9,0,AL$17)*OFFSET('Composition%'!$B9,0,AL$18)*(AL$24*EXP(-AL$25/($B39+273)/RGas)))+ReactionRateK1!AL39/2</f>
        <v>0</v>
      </c>
      <c r="AM39" s="73"/>
      <c r="AN39" s="73">
        <f ca="1">IF(AN$2=0,0,AN$22*EXP(AN$23/($B39+273)/RGas)*(OFFSET('Composition%'!$B9,0,AN$13)*OFFSET('Composition%'!$B9,0,AN$14)))-IF(AN$2=2,0,OFFSET('Composition%'!$B9,0,AN$17)*OFFSET('Composition%'!$B9,0,AN$18)*(AN$24*EXP(-AN$25/($B39+273)/RGas)))+ReactionRateK1!AN39/2</f>
        <v>0</v>
      </c>
      <c r="AO39" s="73">
        <f ca="1">IF(AO$2=0,0,AO$22*EXP(AO$23/($B39+273)/RGas)*(OFFSET('Composition%'!$B9,0,AO$13)*OFFSET('Composition%'!$B9,0,AO$14)))-IF(AO$2=2,0,OFFSET('Composition%'!$B9,0,AO$17)*OFFSET('Composition%'!$B9,0,AO$18)*(AO$24*EXP(-AO$25/($B39+273)/RGas)))+ReactionRateK1!AO39/2</f>
        <v>0</v>
      </c>
      <c r="AP39" s="73">
        <f ca="1">IF(AP$2=0,0,AP$22*EXP(AP$23/($B39+273)/RGas)*(OFFSET('Composition%'!$B9,0,AP$13)*OFFSET('Composition%'!$B9,0,AP$14)))-IF(AP$2=2,0,OFFSET('Composition%'!$B9,0,AP$17)*OFFSET('Composition%'!$B9,0,AP$18)*(AP$24*EXP(-AP$25/($B39+273)/RGas)))+ReactionRateK1!AP39/2</f>
        <v>2.9776485638497757E-12</v>
      </c>
      <c r="AQ39" s="73">
        <f ca="1">IF(AQ$2=0,0,AQ$22*EXP(AQ$23/($B39+273)/RGas)*(OFFSET('Composition%'!$B9,0,AQ$13)*OFFSET('Composition%'!$B9,0,AQ$14)))-IF(AQ$2=2,0,OFFSET('Composition%'!$B9,0,AQ$17)*OFFSET('Composition%'!$B9,0,AQ$18)*(AQ$24*EXP(-AQ$25/($B39+273)/RGas)))+ReactionRateK1!AQ39/2</f>
        <v>0</v>
      </c>
      <c r="AR39" s="73">
        <f ca="1">IF(AR$2=0,0,AR$22*EXP(AR$23/($B39+273)/RGas)*(OFFSET('Composition%'!$B9,0,AR$13)*OFFSET('Composition%'!$B9,0,AR$14)))-IF(AR$2=2,0,OFFSET('Composition%'!$B9,0,AR$17)*OFFSET('Composition%'!$B9,0,AR$18)*(AR$24*EXP(-AR$25/($B39+273)/RGas)))+ReactionRateK1!AR39/2</f>
        <v>0</v>
      </c>
    </row>
    <row r="40" spans="1:44">
      <c r="A40" s="3">
        <f t="shared" si="7"/>
        <v>0.39999999999999997</v>
      </c>
      <c r="B40" s="19">
        <f ca="1">'Composition%'!B10</f>
        <v>406.71184159360638</v>
      </c>
      <c r="C40">
        <f t="shared" si="8"/>
        <v>30</v>
      </c>
      <c r="D40" s="26">
        <f ca="1">('Composition%'!C10*ReactionRateK2!C40)^3</f>
        <v>13.329105001693868</v>
      </c>
      <c r="E40" s="4"/>
      <c r="F40" s="73">
        <f ca="1">IF(F$2=0,0,F$22*EXP(F$23/($B40+273)/RGas)*(OFFSET('Composition%'!$B10,0,F$13)*OFFSET('Composition%'!$B10,0,F$14)))-IF(F$2=2,0,OFFSET('Composition%'!$B10,0,F$17)*OFFSET('Composition%'!$B10,0,F$18)*(F$24*EXP(-F$25/($B40+273)/RGas)))+ReactionRateK1!F40/2</f>
        <v>1.4907926715952962E-2</v>
      </c>
      <c r="G40" s="73">
        <f ca="1">IF(G$2=0,0,G$22*EXP(G$23/($B40+273)/RGas)*(OFFSET('Composition%'!$B10,0,G$13)*OFFSET('Composition%'!$B10,0,G$14)))-IF(G$2=2,0,OFFSET('Composition%'!$B10,0,G$17)*OFFSET('Composition%'!$B10,0,G$18)*(G$24*EXP(-G$25/($B40+273)/RGas)))+ReactionRateK1!G40/2</f>
        <v>5.4138851428187779E-3</v>
      </c>
      <c r="H40" s="73">
        <f ca="1">IF(H$2=0,0,H$22*EXP(H$23/($B40+273)/RGas)*(OFFSET('Composition%'!$B10,0,H$13)*OFFSET('Composition%'!$B10,0,H$14)))-IF(H$2=2,0,OFFSET('Composition%'!$B10,0,H$17)*OFFSET('Composition%'!$B10,0,H$18)*(H$24*EXP(-H$25/($B40+273)/RGas)))+ReactionRateK1!H40/2</f>
        <v>-9.2598139933884021E-8</v>
      </c>
      <c r="I40" s="73">
        <f ca="1">IF(I$2=0,0,I$22*EXP(I$23/($B40+273)/RGas)*(OFFSET('Composition%'!$B10,0,I$13)*OFFSET('Composition%'!$B10,0,I$14)))-IF(I$2=2,0,OFFSET('Composition%'!$B10,0,I$17)*OFFSET('Composition%'!$B10,0,I$18)*(I$24*EXP(-I$25/($B40+273)/RGas)))+ReactionRateK1!I40/2</f>
        <v>-8.5671172385746244E-3</v>
      </c>
      <c r="J40" s="73"/>
      <c r="K40" s="73">
        <f ca="1">IF(K$2=0,0,K$22*EXP(K$23/($B40+273)/RGas)*(OFFSET('Composition%'!$B10,0,K$13)*OFFSET('Composition%'!$B10,0,K$14)))-IF(K$2=2,0,OFFSET('Composition%'!$B10,0,K$17)*OFFSET('Composition%'!$B10,0,K$18)*(K$24*EXP(-K$25/($B40+273)/RGas)))+ReactionRateK1!K40/2</f>
        <v>4.9243768345577033E-2</v>
      </c>
      <c r="L40" s="73">
        <f ca="1">IF(L$2=0,0,L$22*EXP(L$23/($B40+273)/RGas)*(OFFSET('Composition%'!$B10,0,L$13)*OFFSET('Composition%'!$B10,0,L$14)))-IF(L$2=2,0,OFFSET('Composition%'!$B10,0,L$17)*OFFSET('Composition%'!$B10,0,L$18)*(L$24*EXP(-L$25/($B40+273)/RGas)))+ReactionRateK1!L40/2</f>
        <v>1.0980153084707648E-2</v>
      </c>
      <c r="M40" s="73">
        <f ca="1">IF(M$2=0,0,M$22*EXP(M$23/($B40+273)/RGas)*(OFFSET('Composition%'!$B10,0,M$13)*OFFSET('Composition%'!$B10,0,M$14)))-IF(M$2=2,0,OFFSET('Composition%'!$B10,0,M$17)*OFFSET('Composition%'!$B10,0,M$18)*(M$24*EXP(-M$25/($B40+273)/RGas)))+ReactionRateK1!M40/2</f>
        <v>0</v>
      </c>
      <c r="N40" s="73"/>
      <c r="O40" s="73">
        <f ca="1">IF(O$2=0,0,O$22*EXP(O$23/($B40+273)/RGas)*(OFFSET('Composition%'!$B10,0,O$13)*OFFSET('Composition%'!$B10,0,O$14)))-IF(O$2=2,0,OFFSET('Composition%'!$B10,0,O$17)*OFFSET('Composition%'!$B10,0,O$18)*(O$24*EXP(-O$25/($B40+273)/RGas)))+ReactionRateK1!O40/2</f>
        <v>0</v>
      </c>
      <c r="P40" s="73">
        <f ca="1">IF(P$2=0,0,P$22*EXP(P$23/($B40+273)/RGas)*(OFFSET('Composition%'!$B10,0,P$13)*OFFSET('Composition%'!$B10,0,P$14)))-IF(P$2=2,0,OFFSET('Composition%'!$B10,0,P$17)*OFFSET('Composition%'!$B10,0,P$18)*(P$24*EXP(-P$25/($B40+273)/RGas)))+ReactionRateK1!P40/2</f>
        <v>1.5973605861440325E-3</v>
      </c>
      <c r="Q40" s="73">
        <f ca="1">IF(Q$2=0,0,Q$22*EXP(Q$23/($B40+273)/RGas)*(OFFSET('Composition%'!$B10,0,Q$13)*OFFSET('Composition%'!$B10,0,Q$14)))-IF(Q$2=2,0,OFFSET('Composition%'!$B10,0,Q$17)*OFFSET('Composition%'!$B10,0,Q$18)*(Q$24*EXP(-Q$25/($B40+273)/RGas)))+ReactionRateK1!Q40/2</f>
        <v>4.8891065532825014E-6</v>
      </c>
      <c r="R40" s="73">
        <f ca="1">IF(R$2=0,0,R$22*EXP(R$23/($B40+273)/RGas)*(OFFSET('Composition%'!$B10,0,R$13)*OFFSET('Composition%'!$B10,0,R$14)))-IF(R$2=2,0,OFFSET('Composition%'!$B10,0,R$17)*OFFSET('Composition%'!$B10,0,R$18)*(R$24*EXP(-R$25/($B40+273)/RGas)))+ReactionRateK1!R40/2</f>
        <v>3.7291868859432965E-7</v>
      </c>
      <c r="S40" s="73"/>
      <c r="T40" s="73">
        <f ca="1">IF(T$2=0,0,T$22*EXP(T$23/($B40+273)/RGas)*(OFFSET('Composition%'!$B10,0,T$13)*OFFSET('Composition%'!$B10,0,T$14)))-IF(T$2=2,0,OFFSET('Composition%'!$B10,0,T$17)*OFFSET('Composition%'!$B10,0,T$18)*(T$24*EXP(-T$25/($B40+273)/RGas)))+ReactionRateK1!T40/2</f>
        <v>1.7993592236793504E-2</v>
      </c>
      <c r="U40" s="73">
        <f ca="1">IF(U$2=0,0,U$22*EXP(U$23/($B40+273)/RGas)*(OFFSET('Composition%'!$B10,0,U$13)*OFFSET('Composition%'!$B10,0,U$14)))-IF(U$2=2,0,OFFSET('Composition%'!$B10,0,U$17)*OFFSET('Composition%'!$B10,0,U$18)*(U$24*EXP(-U$25/($B40+273)/RGas)))+ReactionRateK1!U40/2</f>
        <v>3.0302660648486935E-3</v>
      </c>
      <c r="V40" s="73">
        <f ca="1">IF(V$2=0,0,V$22*EXP(V$23/($B40+273)/RGas)*(OFFSET('Composition%'!$B10,0,V$13)*OFFSET('Composition%'!$B10,0,V$14)))-IF(V$2=2,0,OFFSET('Composition%'!$B10,0,V$17)*OFFSET('Composition%'!$B10,0,V$18)*(V$24*EXP(-V$25/($B40+273)/RGas)))+ReactionRateK1!V40/2</f>
        <v>0</v>
      </c>
      <c r="W40" s="73">
        <f ca="1">IF(W$2=0,0,W$22*EXP(W$23/($B40+273)/RGas)*(OFFSET('Composition%'!$B10,0,W$13)*OFFSET('Composition%'!$B10,0,W$14)))-IF(W$2=2,0,OFFSET('Composition%'!$B10,0,W$17)*OFFSET('Composition%'!$B10,0,W$18)*(W$24*EXP(-W$25/($B40+273)/RGas)))+ReactionRateK1!W40/2</f>
        <v>0</v>
      </c>
      <c r="X40" s="73">
        <f ca="1">IF(X$2=0,0,X$22*EXP(X$23/($B40+273)/RGas)*(OFFSET('Composition%'!$B10,0,X$13)*OFFSET('Composition%'!$B10,0,X$14)))-IF(X$2=2,0,OFFSET('Composition%'!$B10,0,X$17)*OFFSET('Composition%'!$B10,0,X$18)*(X$24*EXP(-X$25/($B40+273)/RGas)))+ReactionRateK1!X40/2</f>
        <v>4.8917497405908039E-8</v>
      </c>
      <c r="Y40" s="73">
        <f ca="1">IF(Y$2=0,0,Y$22*EXP(Y$23/($B40+273)/RGas)*(OFFSET('Composition%'!$B10,0,Y$13)*OFFSET('Composition%'!$B10,0,Y$14)))-IF(Y$2=2,0,OFFSET('Composition%'!$B10,0,Y$17)*OFFSET('Composition%'!$B10,0,Y$18)*(Y$24*EXP(-Y$25/($B40+273)/RGas)))+ReactionRateK1!Y40/2</f>
        <v>2.4211269485487047E-9</v>
      </c>
      <c r="Z40" s="73">
        <f ca="1">IF(Z$2=0,0,Z$22*EXP(Z$23/($B40+273)/RGas)*(OFFSET('Composition%'!$B10,0,Z$13)*OFFSET('Composition%'!$B10,0,Z$14)))-IF(Z$2=2,0,OFFSET('Composition%'!$B10,0,Z$17)*OFFSET('Composition%'!$B10,0,Z$18)*(Z$24*EXP(-Z$25/($B40+273)/RGas)))+ReactionRateK1!Z40/2</f>
        <v>0</v>
      </c>
      <c r="AA40" s="73">
        <f ca="1">IF(AA$2=0,0,AA$22*EXP(AA$23/($B40+273)/RGas)*(OFFSET('Composition%'!$B10,0,AA$13)*OFFSET('Composition%'!$B10,0,AA$14)))-IF(AA$2=2,0,OFFSET('Composition%'!$B10,0,AA$17)*OFFSET('Composition%'!$B10,0,AA$18)*(AA$24*EXP(-AA$25/($B40+273)/RGas)))+ReactionRateK1!AA40/2</f>
        <v>0</v>
      </c>
      <c r="AB40" s="73">
        <f ca="1">IF(AB$2=0,0,AB$22*EXP(AB$23/($B40+273)/RGas)*(OFFSET('Composition%'!$B10,0,AB$13)*OFFSET('Composition%'!$B10,0,AB$14)))-IF(AB$2=2,0,OFFSET('Composition%'!$B10,0,AB$17)*OFFSET('Composition%'!$B10,0,AB$18)*(AB$24*EXP(-AB$25/($B40+273)/RGas)))+ReactionRateK1!AB40/2</f>
        <v>0</v>
      </c>
      <c r="AC40" s="73">
        <f ca="1">IF(AC$2=0,0,AC$22*EXP(AC$23/($B40+273)/RGas)*(OFFSET('Composition%'!$B10,0,AC$13)*OFFSET('Composition%'!$B10,0,AC$14)))-IF(AC$2=2,0,OFFSET('Composition%'!$B10,0,AC$17)*OFFSET('Composition%'!$B10,0,AC$18)*(AC$24*EXP(-AC$25/($B40+273)/RGas)))+ReactionRateK1!AC40/2</f>
        <v>0</v>
      </c>
      <c r="AD40" s="73">
        <f ca="1">IF(AD$2=0,0,AD$22*EXP(AD$23/($B40+273)/RGas)*(OFFSET('Composition%'!$B10,0,AD$13)*OFFSET('Composition%'!$B10,0,AD$14)))-IF(AD$2=2,0,OFFSET('Composition%'!$B10,0,AD$17)*OFFSET('Composition%'!$B10,0,AD$18)*(AD$24*EXP(-AD$25/($B40+273)/RGas)))+ReactionRateK1!AD40/2</f>
        <v>0</v>
      </c>
      <c r="AE40" s="73">
        <f ca="1">IF(AE$2=0,0,AE$22*EXP(AE$23/($B40+273)/RGas)*(OFFSET('Composition%'!$B10,0,AE$13)*OFFSET('Composition%'!$B10,0,AE$14)))-IF(AE$2=2,0,OFFSET('Composition%'!$B10,0,AE$17)*OFFSET('Composition%'!$B10,0,AE$18)*(AE$24*EXP(-AE$25/($B40+273)/RGas)))+ReactionRateK1!AE40/2</f>
        <v>0</v>
      </c>
      <c r="AF40" s="73"/>
      <c r="AG40" s="73">
        <f ca="1">IF(AG$2=0,0,AG$22*EXP(AG$23/($B40+273)/RGas)*(OFFSET('Composition%'!$B10,0,AG$13)*OFFSET('Composition%'!$B10,0,AG$14)))-IF(AG$2=2,0,OFFSET('Composition%'!$B10,0,AG$17)*OFFSET('Composition%'!$B10,0,AG$18)*(AG$24*EXP(-AG$25/($B40+273)/RGas)))+ReactionRateK1!AG40/2</f>
        <v>0</v>
      </c>
      <c r="AH40" s="73">
        <f ca="1">IF(AH$2=0,0,AH$22*EXP(AH$23/($B40+273)/RGas)*(OFFSET('Composition%'!$B10,0,AH$13)*OFFSET('Composition%'!$B10,0,AH$14)))-IF(AH$2=2,0,OFFSET('Composition%'!$B10,0,AH$17)*OFFSET('Composition%'!$B10,0,AH$18)*(AH$24*EXP(-AH$25/($B40+273)/RGas)))+ReactionRateK1!AH40/2</f>
        <v>0</v>
      </c>
      <c r="AI40" s="73">
        <f ca="1">IF(AI$2=0,0,AI$22*EXP(AI$23/($B40+273)/RGas)*(OFFSET('Composition%'!$B10,0,AI$13)*OFFSET('Composition%'!$B10,0,AI$14)))-IF(AI$2=2,0,OFFSET('Composition%'!$B10,0,AI$17)*OFFSET('Composition%'!$B10,0,AI$18)*(AI$24*EXP(-AI$25/($B40+273)/RGas)))+ReactionRateK1!AI40/2</f>
        <v>0</v>
      </c>
      <c r="AJ40" s="73">
        <f ca="1">IF(AJ$2=0,0,AJ$22*EXP(AJ$23/($B40+273)/RGas)*(OFFSET('Composition%'!$B10,0,AJ$13)*OFFSET('Composition%'!$B10,0,AJ$14)))-IF(AJ$2=2,0,OFFSET('Composition%'!$B10,0,AJ$17)*OFFSET('Composition%'!$B10,0,AJ$18)*(AJ$24*EXP(-AJ$25/($B40+273)/RGas)))+ReactionRateK1!AJ40/2</f>
        <v>0</v>
      </c>
      <c r="AK40" s="73">
        <f ca="1">IF(AK$2=0,0,AK$22*EXP(AK$23/($B40+273)/RGas)*(OFFSET('Composition%'!$B10,0,AK$13)*OFFSET('Composition%'!$B10,0,AK$14)))-IF(AK$2=2,0,OFFSET('Composition%'!$B10,0,AK$17)*OFFSET('Composition%'!$B10,0,AK$18)*(AK$24*EXP(-AK$25/($B40+273)/RGas)))+ReactionRateK1!AK40/2</f>
        <v>0</v>
      </c>
      <c r="AL40" s="73">
        <f ca="1">IF(AL$2=0,0,AL$22*EXP(AL$23/($B40+273)/RGas)*(OFFSET('Composition%'!$B10,0,AL$13)*OFFSET('Composition%'!$B10,0,AL$14)))-IF(AL$2=2,0,OFFSET('Composition%'!$B10,0,AL$17)*OFFSET('Composition%'!$B10,0,AL$18)*(AL$24*EXP(-AL$25/($B40+273)/RGas)))+ReactionRateK1!AL40/2</f>
        <v>0</v>
      </c>
      <c r="AM40" s="73"/>
      <c r="AN40" s="73">
        <f ca="1">IF(AN$2=0,0,AN$22*EXP(AN$23/($B40+273)/RGas)*(OFFSET('Composition%'!$B10,0,AN$13)*OFFSET('Composition%'!$B10,0,AN$14)))-IF(AN$2=2,0,OFFSET('Composition%'!$B10,0,AN$17)*OFFSET('Composition%'!$B10,0,AN$18)*(AN$24*EXP(-AN$25/($B40+273)/RGas)))+ReactionRateK1!AN40/2</f>
        <v>0</v>
      </c>
      <c r="AO40" s="73">
        <f ca="1">IF(AO$2=0,0,AO$22*EXP(AO$23/($B40+273)/RGas)*(OFFSET('Composition%'!$B10,0,AO$13)*OFFSET('Composition%'!$B10,0,AO$14)))-IF(AO$2=2,0,OFFSET('Composition%'!$B10,0,AO$17)*OFFSET('Composition%'!$B10,0,AO$18)*(AO$24*EXP(-AO$25/($B40+273)/RGas)))+ReactionRateK1!AO40/2</f>
        <v>0</v>
      </c>
      <c r="AP40" s="73">
        <f ca="1">IF(AP$2=0,0,AP$22*EXP(AP$23/($B40+273)/RGas)*(OFFSET('Composition%'!$B10,0,AP$13)*OFFSET('Composition%'!$B10,0,AP$14)))-IF(AP$2=2,0,OFFSET('Composition%'!$B10,0,AP$17)*OFFSET('Composition%'!$B10,0,AP$18)*(AP$24*EXP(-AP$25/($B40+273)/RGas)))+ReactionRateK1!AP40/2</f>
        <v>3.1094943810795634E-12</v>
      </c>
      <c r="AQ40" s="73">
        <f ca="1">IF(AQ$2=0,0,AQ$22*EXP(AQ$23/($B40+273)/RGas)*(OFFSET('Composition%'!$B10,0,AQ$13)*OFFSET('Composition%'!$B10,0,AQ$14)))-IF(AQ$2=2,0,OFFSET('Composition%'!$B10,0,AQ$17)*OFFSET('Composition%'!$B10,0,AQ$18)*(AQ$24*EXP(-AQ$25/($B40+273)/RGas)))+ReactionRateK1!AQ40/2</f>
        <v>0</v>
      </c>
      <c r="AR40" s="73">
        <f ca="1">IF(AR$2=0,0,AR$22*EXP(AR$23/($B40+273)/RGas)*(OFFSET('Composition%'!$B10,0,AR$13)*OFFSET('Composition%'!$B10,0,AR$14)))-IF(AR$2=2,0,OFFSET('Composition%'!$B10,0,AR$17)*OFFSET('Composition%'!$B10,0,AR$18)*(AR$24*EXP(-AR$25/($B40+273)/RGas)))+ReactionRateK1!AR40/2</f>
        <v>0</v>
      </c>
    </row>
    <row r="41" spans="1:44">
      <c r="A41" s="3">
        <f t="shared" si="7"/>
        <v>0.44999999999999996</v>
      </c>
      <c r="B41" s="19">
        <f ca="1">'Composition%'!B11</f>
        <v>407.16179908208483</v>
      </c>
      <c r="C41">
        <f t="shared" si="8"/>
        <v>30</v>
      </c>
      <c r="D41" s="26">
        <f ca="1">('Composition%'!C11*ReactionRateK2!C41)^3</f>
        <v>12.732511696931478</v>
      </c>
      <c r="E41" s="4"/>
      <c r="F41" s="73">
        <f ca="1">IF(F$2=0,0,F$22*EXP(F$23/($B41+273)/RGas)*(OFFSET('Composition%'!$B11,0,F$13)*OFFSET('Composition%'!$B11,0,F$14)))-IF(F$2=2,0,OFFSET('Composition%'!$B11,0,F$17)*OFFSET('Composition%'!$B11,0,F$18)*(F$24*EXP(-F$25/($B41+273)/RGas)))+ReactionRateK1!F41/2</f>
        <v>1.4476209078225694E-2</v>
      </c>
      <c r="G41" s="73">
        <f ca="1">IF(G$2=0,0,G$22*EXP(G$23/($B41+273)/RGas)*(OFFSET('Composition%'!$B11,0,G$13)*OFFSET('Composition%'!$B11,0,G$14)))-IF(G$2=2,0,OFFSET('Composition%'!$B11,0,G$17)*OFFSET('Composition%'!$B11,0,G$18)*(G$24*EXP(-G$25/($B41+273)/RGas)))+ReactionRateK1!G41/2</f>
        <v>5.2603399348620343E-3</v>
      </c>
      <c r="H41" s="73">
        <f ca="1">IF(H$2=0,0,H$22*EXP(H$23/($B41+273)/RGas)*(OFFSET('Composition%'!$B11,0,H$13)*OFFSET('Composition%'!$B11,0,H$14)))-IF(H$2=2,0,OFFSET('Composition%'!$B11,0,H$17)*OFFSET('Composition%'!$B11,0,H$18)*(H$24*EXP(-H$25/($B41+273)/RGas)))+ReactionRateK1!H41/2</f>
        <v>-1.9785762861993349E-7</v>
      </c>
      <c r="I41" s="73">
        <f ca="1">IF(I$2=0,0,I$22*EXP(I$23/($B41+273)/RGas)*(OFFSET('Composition%'!$B11,0,I$13)*OFFSET('Composition%'!$B11,0,I$14)))-IF(I$2=2,0,OFFSET('Composition%'!$B11,0,I$17)*OFFSET('Composition%'!$B11,0,I$18)*(I$24*EXP(-I$25/($B41+273)/RGas)))+ReactionRateK1!I41/2</f>
        <v>-7.8146641371158142E-3</v>
      </c>
      <c r="J41" s="73"/>
      <c r="K41" s="73">
        <f ca="1">IF(K$2=0,0,K$22*EXP(K$23/($B41+273)/RGas)*(OFFSET('Composition%'!$B11,0,K$13)*OFFSET('Composition%'!$B11,0,K$14)))-IF(K$2=2,0,OFFSET('Composition%'!$B11,0,K$17)*OFFSET('Composition%'!$B11,0,K$18)*(K$24*EXP(-K$25/($B41+273)/RGas)))+ReactionRateK1!K41/2</f>
        <v>4.8259161055186156E-2</v>
      </c>
      <c r="L41" s="73">
        <f ca="1">IF(L$2=0,0,L$22*EXP(L$23/($B41+273)/RGas)*(OFFSET('Composition%'!$B11,0,L$13)*OFFSET('Composition%'!$B11,0,L$14)))-IF(L$2=2,0,OFFSET('Composition%'!$B11,0,L$17)*OFFSET('Composition%'!$B11,0,L$18)*(L$24*EXP(-L$25/($B41+273)/RGas)))+ReactionRateK1!L41/2</f>
        <v>1.1263292187103917E-2</v>
      </c>
      <c r="M41" s="73">
        <f ca="1">IF(M$2=0,0,M$22*EXP(M$23/($B41+273)/RGas)*(OFFSET('Composition%'!$B11,0,M$13)*OFFSET('Composition%'!$B11,0,M$14)))-IF(M$2=2,0,OFFSET('Composition%'!$B11,0,M$17)*OFFSET('Composition%'!$B11,0,M$18)*(M$24*EXP(-M$25/($B41+273)/RGas)))+ReactionRateK1!M41/2</f>
        <v>0</v>
      </c>
      <c r="N41" s="73"/>
      <c r="O41" s="73">
        <f ca="1">IF(O$2=0,0,O$22*EXP(O$23/($B41+273)/RGas)*(OFFSET('Composition%'!$B11,0,O$13)*OFFSET('Composition%'!$B11,0,O$14)))-IF(O$2=2,0,OFFSET('Composition%'!$B11,0,O$17)*OFFSET('Composition%'!$B11,0,O$18)*(O$24*EXP(-O$25/($B41+273)/RGas)))+ReactionRateK1!O41/2</f>
        <v>0</v>
      </c>
      <c r="P41" s="73">
        <f ca="1">IF(P$2=0,0,P$22*EXP(P$23/($B41+273)/RGas)*(OFFSET('Composition%'!$B11,0,P$13)*OFFSET('Composition%'!$B11,0,P$14)))-IF(P$2=2,0,OFFSET('Composition%'!$B11,0,P$17)*OFFSET('Composition%'!$B11,0,P$18)*(P$24*EXP(-P$25/($B41+273)/RGas)))+ReactionRateK1!P41/2</f>
        <v>1.9551685841250701E-3</v>
      </c>
      <c r="Q41" s="73">
        <f ca="1">IF(Q$2=0,0,Q$22*EXP(Q$23/($B41+273)/RGas)*(OFFSET('Composition%'!$B11,0,Q$13)*OFFSET('Composition%'!$B11,0,Q$14)))-IF(Q$2=2,0,OFFSET('Composition%'!$B11,0,Q$17)*OFFSET('Composition%'!$B11,0,Q$18)*(Q$24*EXP(-Q$25/($B41+273)/RGas)))+ReactionRateK1!Q41/2</f>
        <v>5.9837264402170007E-6</v>
      </c>
      <c r="R41" s="73">
        <f ca="1">IF(R$2=0,0,R$22*EXP(R$23/($B41+273)/RGas)*(OFFSET('Composition%'!$B11,0,R$13)*OFFSET('Composition%'!$B11,0,R$14)))-IF(R$2=2,0,OFFSET('Composition%'!$B11,0,R$17)*OFFSET('Composition%'!$B11,0,R$18)*(R$24*EXP(-R$25/($B41+273)/RGas)))+ReactionRateK1!R41/2</f>
        <v>4.6116856452332885E-7</v>
      </c>
      <c r="S41" s="73"/>
      <c r="T41" s="73">
        <f ca="1">IF(T$2=0,0,T$22*EXP(T$23/($B41+273)/RGas)*(OFFSET('Composition%'!$B11,0,T$13)*OFFSET('Composition%'!$B11,0,T$14)))-IF(T$2=2,0,OFFSET('Composition%'!$B11,0,T$17)*OFFSET('Composition%'!$B11,0,T$18)*(T$24*EXP(-T$25/($B41+273)/RGas)))+ReactionRateK1!T41/2</f>
        <v>1.6953316618625563E-2</v>
      </c>
      <c r="U41" s="73">
        <f ca="1">IF(U$2=0,0,U$22*EXP(U$23/($B41+273)/RGas)*(OFFSET('Composition%'!$B11,0,U$13)*OFFSET('Composition%'!$B11,0,U$14)))-IF(U$2=2,0,OFFSET('Composition%'!$B11,0,U$17)*OFFSET('Composition%'!$B11,0,U$18)*(U$24*EXP(-U$25/($B41+273)/RGas)))+ReactionRateK1!U41/2</f>
        <v>2.6259480220099511E-3</v>
      </c>
      <c r="V41" s="73">
        <f ca="1">IF(V$2=0,0,V$22*EXP(V$23/($B41+273)/RGas)*(OFFSET('Composition%'!$B11,0,V$13)*OFFSET('Composition%'!$B11,0,V$14)))-IF(V$2=2,0,OFFSET('Composition%'!$B11,0,V$17)*OFFSET('Composition%'!$B11,0,V$18)*(V$24*EXP(-V$25/($B41+273)/RGas)))+ReactionRateK1!V41/2</f>
        <v>0</v>
      </c>
      <c r="W41" s="73">
        <f ca="1">IF(W$2=0,0,W$22*EXP(W$23/($B41+273)/RGas)*(OFFSET('Composition%'!$B11,0,W$13)*OFFSET('Composition%'!$B11,0,W$14)))-IF(W$2=2,0,OFFSET('Composition%'!$B11,0,W$17)*OFFSET('Composition%'!$B11,0,W$18)*(W$24*EXP(-W$25/($B41+273)/RGas)))+ReactionRateK1!W41/2</f>
        <v>0</v>
      </c>
      <c r="X41" s="73">
        <f ca="1">IF(X$2=0,0,X$22*EXP(X$23/($B41+273)/RGas)*(OFFSET('Composition%'!$B11,0,X$13)*OFFSET('Composition%'!$B11,0,X$14)))-IF(X$2=2,0,OFFSET('Composition%'!$B11,0,X$17)*OFFSET('Composition%'!$B11,0,X$18)*(X$24*EXP(-X$25/($B41+273)/RGas)))+ReactionRateK1!X41/2</f>
        <v>4.8176360864407369E-8</v>
      </c>
      <c r="Y41" s="73">
        <f ca="1">IF(Y$2=0,0,Y$22*EXP(Y$23/($B41+273)/RGas)*(OFFSET('Composition%'!$B11,0,Y$13)*OFFSET('Composition%'!$B11,0,Y$14)))-IF(Y$2=2,0,OFFSET('Composition%'!$B11,0,Y$17)*OFFSET('Composition%'!$B11,0,Y$18)*(Y$24*EXP(-Y$25/($B41+273)/RGas)))+ReactionRateK1!Y41/2</f>
        <v>2.3844450709315403E-9</v>
      </c>
      <c r="Z41" s="73">
        <f ca="1">IF(Z$2=0,0,Z$22*EXP(Z$23/($B41+273)/RGas)*(OFFSET('Composition%'!$B11,0,Z$13)*OFFSET('Composition%'!$B11,0,Z$14)))-IF(Z$2=2,0,OFFSET('Composition%'!$B11,0,Z$17)*OFFSET('Composition%'!$B11,0,Z$18)*(Z$24*EXP(-Z$25/($B41+273)/RGas)))+ReactionRateK1!Z41/2</f>
        <v>0</v>
      </c>
      <c r="AA41" s="73">
        <f ca="1">IF(AA$2=0,0,AA$22*EXP(AA$23/($B41+273)/RGas)*(OFFSET('Composition%'!$B11,0,AA$13)*OFFSET('Composition%'!$B11,0,AA$14)))-IF(AA$2=2,0,OFFSET('Composition%'!$B11,0,AA$17)*OFFSET('Composition%'!$B11,0,AA$18)*(AA$24*EXP(-AA$25/($B41+273)/RGas)))+ReactionRateK1!AA41/2</f>
        <v>0</v>
      </c>
      <c r="AB41" s="73">
        <f ca="1">IF(AB$2=0,0,AB$22*EXP(AB$23/($B41+273)/RGas)*(OFFSET('Composition%'!$B11,0,AB$13)*OFFSET('Composition%'!$B11,0,AB$14)))-IF(AB$2=2,0,OFFSET('Composition%'!$B11,0,AB$17)*OFFSET('Composition%'!$B11,0,AB$18)*(AB$24*EXP(-AB$25/($B41+273)/RGas)))+ReactionRateK1!AB41/2</f>
        <v>0</v>
      </c>
      <c r="AC41" s="73">
        <f ca="1">IF(AC$2=0,0,AC$22*EXP(AC$23/($B41+273)/RGas)*(OFFSET('Composition%'!$B11,0,AC$13)*OFFSET('Composition%'!$B11,0,AC$14)))-IF(AC$2=2,0,OFFSET('Composition%'!$B11,0,AC$17)*OFFSET('Composition%'!$B11,0,AC$18)*(AC$24*EXP(-AC$25/($B41+273)/RGas)))+ReactionRateK1!AC41/2</f>
        <v>0</v>
      </c>
      <c r="AD41" s="73">
        <f ca="1">IF(AD$2=0,0,AD$22*EXP(AD$23/($B41+273)/RGas)*(OFFSET('Composition%'!$B11,0,AD$13)*OFFSET('Composition%'!$B11,0,AD$14)))-IF(AD$2=2,0,OFFSET('Composition%'!$B11,0,AD$17)*OFFSET('Composition%'!$B11,0,AD$18)*(AD$24*EXP(-AD$25/($B41+273)/RGas)))+ReactionRateK1!AD41/2</f>
        <v>0</v>
      </c>
      <c r="AE41" s="73">
        <f ca="1">IF(AE$2=0,0,AE$22*EXP(AE$23/($B41+273)/RGas)*(OFFSET('Composition%'!$B11,0,AE$13)*OFFSET('Composition%'!$B11,0,AE$14)))-IF(AE$2=2,0,OFFSET('Composition%'!$B11,0,AE$17)*OFFSET('Composition%'!$B11,0,AE$18)*(AE$24*EXP(-AE$25/($B41+273)/RGas)))+ReactionRateK1!AE41/2</f>
        <v>0</v>
      </c>
      <c r="AF41" s="73"/>
      <c r="AG41" s="73">
        <f ca="1">IF(AG$2=0,0,AG$22*EXP(AG$23/($B41+273)/RGas)*(OFFSET('Composition%'!$B11,0,AG$13)*OFFSET('Composition%'!$B11,0,AG$14)))-IF(AG$2=2,0,OFFSET('Composition%'!$B11,0,AG$17)*OFFSET('Composition%'!$B11,0,AG$18)*(AG$24*EXP(-AG$25/($B41+273)/RGas)))+ReactionRateK1!AG41/2</f>
        <v>0</v>
      </c>
      <c r="AH41" s="73">
        <f ca="1">IF(AH$2=0,0,AH$22*EXP(AH$23/($B41+273)/RGas)*(OFFSET('Composition%'!$B11,0,AH$13)*OFFSET('Composition%'!$B11,0,AH$14)))-IF(AH$2=2,0,OFFSET('Composition%'!$B11,0,AH$17)*OFFSET('Composition%'!$B11,0,AH$18)*(AH$24*EXP(-AH$25/($B41+273)/RGas)))+ReactionRateK1!AH41/2</f>
        <v>0</v>
      </c>
      <c r="AI41" s="73">
        <f ca="1">IF(AI$2=0,0,AI$22*EXP(AI$23/($B41+273)/RGas)*(OFFSET('Composition%'!$B11,0,AI$13)*OFFSET('Composition%'!$B11,0,AI$14)))-IF(AI$2=2,0,OFFSET('Composition%'!$B11,0,AI$17)*OFFSET('Composition%'!$B11,0,AI$18)*(AI$24*EXP(-AI$25/($B41+273)/RGas)))+ReactionRateK1!AI41/2</f>
        <v>0</v>
      </c>
      <c r="AJ41" s="73">
        <f ca="1">IF(AJ$2=0,0,AJ$22*EXP(AJ$23/($B41+273)/RGas)*(OFFSET('Composition%'!$B11,0,AJ$13)*OFFSET('Composition%'!$B11,0,AJ$14)))-IF(AJ$2=2,0,OFFSET('Composition%'!$B11,0,AJ$17)*OFFSET('Composition%'!$B11,0,AJ$18)*(AJ$24*EXP(-AJ$25/($B41+273)/RGas)))+ReactionRateK1!AJ41/2</f>
        <v>0</v>
      </c>
      <c r="AK41" s="73">
        <f ca="1">IF(AK$2=0,0,AK$22*EXP(AK$23/($B41+273)/RGas)*(OFFSET('Composition%'!$B11,0,AK$13)*OFFSET('Composition%'!$B11,0,AK$14)))-IF(AK$2=2,0,OFFSET('Composition%'!$B11,0,AK$17)*OFFSET('Composition%'!$B11,0,AK$18)*(AK$24*EXP(-AK$25/($B41+273)/RGas)))+ReactionRateK1!AK41/2</f>
        <v>0</v>
      </c>
      <c r="AL41" s="73">
        <f ca="1">IF(AL$2=0,0,AL$22*EXP(AL$23/($B41+273)/RGas)*(OFFSET('Composition%'!$B11,0,AL$13)*OFFSET('Composition%'!$B11,0,AL$14)))-IF(AL$2=2,0,OFFSET('Composition%'!$B11,0,AL$17)*OFFSET('Composition%'!$B11,0,AL$18)*(AL$24*EXP(-AL$25/($B41+273)/RGas)))+ReactionRateK1!AL41/2</f>
        <v>0</v>
      </c>
      <c r="AM41" s="73"/>
      <c r="AN41" s="73">
        <f ca="1">IF(AN$2=0,0,AN$22*EXP(AN$23/($B41+273)/RGas)*(OFFSET('Composition%'!$B11,0,AN$13)*OFFSET('Composition%'!$B11,0,AN$14)))-IF(AN$2=2,0,OFFSET('Composition%'!$B11,0,AN$17)*OFFSET('Composition%'!$B11,0,AN$18)*(AN$24*EXP(-AN$25/($B41+273)/RGas)))+ReactionRateK1!AN41/2</f>
        <v>0</v>
      </c>
      <c r="AO41" s="73">
        <f ca="1">IF(AO$2=0,0,AO$22*EXP(AO$23/($B41+273)/RGas)*(OFFSET('Composition%'!$B11,0,AO$13)*OFFSET('Composition%'!$B11,0,AO$14)))-IF(AO$2=2,0,OFFSET('Composition%'!$B11,0,AO$17)*OFFSET('Composition%'!$B11,0,AO$18)*(AO$24*EXP(-AO$25/($B41+273)/RGas)))+ReactionRateK1!AO41/2</f>
        <v>0</v>
      </c>
      <c r="AP41" s="73">
        <f ca="1">IF(AP$2=0,0,AP$22*EXP(AP$23/($B41+273)/RGas)*(OFFSET('Composition%'!$B11,0,AP$13)*OFFSET('Composition%'!$B11,0,AP$14)))-IF(AP$2=2,0,OFFSET('Composition%'!$B11,0,AP$17)*OFFSET('Composition%'!$B11,0,AP$18)*(AP$24*EXP(-AP$25/($B41+273)/RGas)))+ReactionRateK1!AP41/2</f>
        <v>3.223391255455862E-12</v>
      </c>
      <c r="AQ41" s="73">
        <f ca="1">IF(AQ$2=0,0,AQ$22*EXP(AQ$23/($B41+273)/RGas)*(OFFSET('Composition%'!$B11,0,AQ$13)*OFFSET('Composition%'!$B11,0,AQ$14)))-IF(AQ$2=2,0,OFFSET('Composition%'!$B11,0,AQ$17)*OFFSET('Composition%'!$B11,0,AQ$18)*(AQ$24*EXP(-AQ$25/($B41+273)/RGas)))+ReactionRateK1!AQ41/2</f>
        <v>0</v>
      </c>
      <c r="AR41" s="73">
        <f ca="1">IF(AR$2=0,0,AR$22*EXP(AR$23/($B41+273)/RGas)*(OFFSET('Composition%'!$B11,0,AR$13)*OFFSET('Composition%'!$B11,0,AR$14)))-IF(AR$2=2,0,OFFSET('Composition%'!$B11,0,AR$17)*OFFSET('Composition%'!$B11,0,AR$18)*(AR$24*EXP(-AR$25/($B41+273)/RGas)))+ReactionRateK1!AR41/2</f>
        <v>0</v>
      </c>
    </row>
    <row r="42" spans="1:44">
      <c r="A42" s="3">
        <f t="shared" si="7"/>
        <v>0.49999999999999994</v>
      </c>
      <c r="B42" s="19">
        <f ca="1">'Composition%'!B12</f>
        <v>407.56131861581531</v>
      </c>
      <c r="C42">
        <f t="shared" si="8"/>
        <v>30</v>
      </c>
      <c r="D42" s="26">
        <f ca="1">('Composition%'!C12*ReactionRateK2!C42)^3</f>
        <v>12.193170057635283</v>
      </c>
      <c r="E42" s="4"/>
      <c r="F42" s="73">
        <f ca="1">IF(F$2=0,0,F$22*EXP(F$23/($B42+273)/RGas)*(OFFSET('Composition%'!$B12,0,F$13)*OFFSET('Composition%'!$B12,0,F$14)))-IF(F$2=2,0,OFFSET('Composition%'!$B12,0,F$17)*OFFSET('Composition%'!$B12,0,F$18)*(F$24*EXP(-F$25/($B42+273)/RGas)))+ReactionRateK1!F42/2</f>
        <v>1.4057692559237615E-2</v>
      </c>
      <c r="G42" s="73">
        <f ca="1">IF(G$2=0,0,G$22*EXP(G$23/($B42+273)/RGas)*(OFFSET('Composition%'!$B12,0,G$13)*OFFSET('Composition%'!$B12,0,G$14)))-IF(G$2=2,0,OFFSET('Composition%'!$B12,0,G$17)*OFFSET('Composition%'!$B12,0,G$18)*(G$24*EXP(-G$25/($B42+273)/RGas)))+ReactionRateK1!G42/2</f>
        <v>5.111753359244145E-3</v>
      </c>
      <c r="H42" s="73">
        <f ca="1">IF(H$2=0,0,H$22*EXP(H$23/($B42+273)/RGas)*(OFFSET('Composition%'!$B12,0,H$13)*OFFSET('Composition%'!$B12,0,H$14)))-IF(H$2=2,0,OFFSET('Composition%'!$B12,0,H$17)*OFFSET('Composition%'!$B12,0,H$18)*(H$24*EXP(-H$25/($B42+273)/RGas)))+ReactionRateK1!H42/2</f>
        <v>-3.0791233777097533E-7</v>
      </c>
      <c r="I42" s="73">
        <f ca="1">IF(I$2=0,0,I$22*EXP(I$23/($B42+273)/RGas)*(OFFSET('Composition%'!$B12,0,I$13)*OFFSET('Composition%'!$B12,0,I$14)))-IF(I$2=2,0,OFFSET('Composition%'!$B12,0,I$17)*OFFSET('Composition%'!$B12,0,I$18)*(I$24*EXP(-I$25/($B42+273)/RGas)))+ReactionRateK1!I42/2</f>
        <v>-7.118358740293017E-3</v>
      </c>
      <c r="J42" s="73"/>
      <c r="K42" s="73">
        <f ca="1">IF(K$2=0,0,K$22*EXP(K$23/($B42+273)/RGas)*(OFFSET('Composition%'!$B12,0,K$13)*OFFSET('Composition%'!$B12,0,K$14)))-IF(K$2=2,0,OFFSET('Composition%'!$B12,0,K$17)*OFFSET('Composition%'!$B12,0,K$18)*(K$24*EXP(-K$25/($B42+273)/RGas)))+ReactionRateK1!K42/2</f>
        <v>4.7280119419619661E-2</v>
      </c>
      <c r="L42" s="73">
        <f ca="1">IF(L$2=0,0,L$22*EXP(L$23/($B42+273)/RGas)*(OFFSET('Composition%'!$B12,0,L$13)*OFFSET('Composition%'!$B12,0,L$14)))-IF(L$2=2,0,OFFSET('Composition%'!$B12,0,L$17)*OFFSET('Composition%'!$B12,0,L$18)*(L$24*EXP(-L$25/($B42+273)/RGas)))+ReactionRateK1!L42/2</f>
        <v>1.0928696527553331E-2</v>
      </c>
      <c r="M42" s="73">
        <f ca="1">IF(M$2=0,0,M$22*EXP(M$23/($B42+273)/RGas)*(OFFSET('Composition%'!$B12,0,M$13)*OFFSET('Composition%'!$B12,0,M$14)))-IF(M$2=2,0,OFFSET('Composition%'!$B12,0,M$17)*OFFSET('Composition%'!$B12,0,M$18)*(M$24*EXP(-M$25/($B42+273)/RGas)))+ReactionRateK1!M42/2</f>
        <v>0</v>
      </c>
      <c r="N42" s="73"/>
      <c r="O42" s="73">
        <f ca="1">IF(O$2=0,0,O$22*EXP(O$23/($B42+273)/RGas)*(OFFSET('Composition%'!$B12,0,O$13)*OFFSET('Composition%'!$B12,0,O$14)))-IF(O$2=2,0,OFFSET('Composition%'!$B12,0,O$17)*OFFSET('Composition%'!$B12,0,O$18)*(O$24*EXP(-O$25/($B42+273)/RGas)))+ReactionRateK1!O42/2</f>
        <v>0</v>
      </c>
      <c r="P42" s="73">
        <f ca="1">IF(P$2=0,0,P$22*EXP(P$23/($B42+273)/RGas)*(OFFSET('Composition%'!$B12,0,P$13)*OFFSET('Composition%'!$B12,0,P$14)))-IF(P$2=2,0,OFFSET('Composition%'!$B12,0,P$17)*OFFSET('Composition%'!$B12,0,P$18)*(P$24*EXP(-P$25/($B42+273)/RGas)))+ReactionRateK1!P42/2</f>
        <v>2.3348230000536955E-3</v>
      </c>
      <c r="Q42" s="73">
        <f ca="1">IF(Q$2=0,0,Q$22*EXP(Q$23/($B42+273)/RGas)*(OFFSET('Composition%'!$B12,0,Q$13)*OFFSET('Composition%'!$B12,0,Q$14)))-IF(Q$2=2,0,OFFSET('Composition%'!$B12,0,Q$17)*OFFSET('Composition%'!$B12,0,Q$18)*(Q$24*EXP(-Q$25/($B42+273)/RGas)))+ReactionRateK1!Q42/2</f>
        <v>7.1635566526655004E-6</v>
      </c>
      <c r="R42" s="73">
        <f ca="1">IF(R$2=0,0,R$22*EXP(R$23/($B42+273)/RGas)*(OFFSET('Composition%'!$B12,0,R$13)*OFFSET('Composition%'!$B12,0,R$14)))-IF(R$2=2,0,OFFSET('Composition%'!$B12,0,R$17)*OFFSET('Composition%'!$B12,0,R$18)*(R$24*EXP(-R$25/($B42+273)/RGas)))+ReactionRateK1!R42/2</f>
        <v>5.5895563222761962E-7</v>
      </c>
      <c r="S42" s="73"/>
      <c r="T42" s="73">
        <f ca="1">IF(T$2=0,0,T$22*EXP(T$23/($B42+273)/RGas)*(OFFSET('Composition%'!$B12,0,T$13)*OFFSET('Composition%'!$B12,0,T$14)))-IF(T$2=2,0,OFFSET('Composition%'!$B12,0,T$17)*OFFSET('Composition%'!$B12,0,T$18)*(T$24*EXP(-T$25/($B42+273)/RGas)))+ReactionRateK1!T42/2</f>
        <v>1.5976884717921983E-2</v>
      </c>
      <c r="U42" s="73">
        <f ca="1">IF(U$2=0,0,U$22*EXP(U$23/($B42+273)/RGas)*(OFFSET('Composition%'!$B12,0,U$13)*OFFSET('Composition%'!$B12,0,U$14)))-IF(U$2=2,0,OFFSET('Composition%'!$B12,0,U$17)*OFFSET('Composition%'!$B12,0,U$18)*(U$24*EXP(-U$25/($B42+273)/RGas)))+ReactionRateK1!U42/2</f>
        <v>2.2821906588623314E-3</v>
      </c>
      <c r="V42" s="73">
        <f ca="1">IF(V$2=0,0,V$22*EXP(V$23/($B42+273)/RGas)*(OFFSET('Composition%'!$B12,0,V$13)*OFFSET('Composition%'!$B12,0,V$14)))-IF(V$2=2,0,OFFSET('Composition%'!$B12,0,V$17)*OFFSET('Composition%'!$B12,0,V$18)*(V$24*EXP(-V$25/($B42+273)/RGas)))+ReactionRateK1!V42/2</f>
        <v>0</v>
      </c>
      <c r="W42" s="73">
        <f ca="1">IF(W$2=0,0,W$22*EXP(W$23/($B42+273)/RGas)*(OFFSET('Composition%'!$B12,0,W$13)*OFFSET('Composition%'!$B12,0,W$14)))-IF(W$2=2,0,OFFSET('Composition%'!$B12,0,W$17)*OFFSET('Composition%'!$B12,0,W$18)*(W$24*EXP(-W$25/($B42+273)/RGas)))+ReactionRateK1!W42/2</f>
        <v>0</v>
      </c>
      <c r="X42" s="73">
        <f ca="1">IF(X$2=0,0,X$22*EXP(X$23/($B42+273)/RGas)*(OFFSET('Composition%'!$B12,0,X$13)*OFFSET('Composition%'!$B12,0,X$14)))-IF(X$2=2,0,OFFSET('Composition%'!$B12,0,X$17)*OFFSET('Composition%'!$B12,0,X$18)*(X$24*EXP(-X$25/($B42+273)/RGas)))+ReactionRateK1!X42/2</f>
        <v>4.7486159461637774E-8</v>
      </c>
      <c r="Y42" s="73">
        <f ca="1">IF(Y$2=0,0,Y$22*EXP(Y$23/($B42+273)/RGas)*(OFFSET('Composition%'!$B12,0,Y$13)*OFFSET('Composition%'!$B12,0,Y$14)))-IF(Y$2=2,0,OFFSET('Composition%'!$B12,0,Y$17)*OFFSET('Composition%'!$B12,0,Y$18)*(Y$24*EXP(-Y$25/($B42+273)/RGas)))+ReactionRateK1!Y42/2</f>
        <v>2.3502841815813475E-9</v>
      </c>
      <c r="Z42" s="73">
        <f ca="1">IF(Z$2=0,0,Z$22*EXP(Z$23/($B42+273)/RGas)*(OFFSET('Composition%'!$B12,0,Z$13)*OFFSET('Composition%'!$B12,0,Z$14)))-IF(Z$2=2,0,OFFSET('Composition%'!$B12,0,Z$17)*OFFSET('Composition%'!$B12,0,Z$18)*(Z$24*EXP(-Z$25/($B42+273)/RGas)))+ReactionRateK1!Z42/2</f>
        <v>0</v>
      </c>
      <c r="AA42" s="73">
        <f ca="1">IF(AA$2=0,0,AA$22*EXP(AA$23/($B42+273)/RGas)*(OFFSET('Composition%'!$B12,0,AA$13)*OFFSET('Composition%'!$B12,0,AA$14)))-IF(AA$2=2,0,OFFSET('Composition%'!$B12,0,AA$17)*OFFSET('Composition%'!$B12,0,AA$18)*(AA$24*EXP(-AA$25/($B42+273)/RGas)))+ReactionRateK1!AA42/2</f>
        <v>0</v>
      </c>
      <c r="AB42" s="73">
        <f ca="1">IF(AB$2=0,0,AB$22*EXP(AB$23/($B42+273)/RGas)*(OFFSET('Composition%'!$B12,0,AB$13)*OFFSET('Composition%'!$B12,0,AB$14)))-IF(AB$2=2,0,OFFSET('Composition%'!$B12,0,AB$17)*OFFSET('Composition%'!$B12,0,AB$18)*(AB$24*EXP(-AB$25/($B42+273)/RGas)))+ReactionRateK1!AB42/2</f>
        <v>0</v>
      </c>
      <c r="AC42" s="73">
        <f ca="1">IF(AC$2=0,0,AC$22*EXP(AC$23/($B42+273)/RGas)*(OFFSET('Composition%'!$B12,0,AC$13)*OFFSET('Composition%'!$B12,0,AC$14)))-IF(AC$2=2,0,OFFSET('Composition%'!$B12,0,AC$17)*OFFSET('Composition%'!$B12,0,AC$18)*(AC$24*EXP(-AC$25/($B42+273)/RGas)))+ReactionRateK1!AC42/2</f>
        <v>0</v>
      </c>
      <c r="AD42" s="73">
        <f ca="1">IF(AD$2=0,0,AD$22*EXP(AD$23/($B42+273)/RGas)*(OFFSET('Composition%'!$B12,0,AD$13)*OFFSET('Composition%'!$B12,0,AD$14)))-IF(AD$2=2,0,OFFSET('Composition%'!$B12,0,AD$17)*OFFSET('Composition%'!$B12,0,AD$18)*(AD$24*EXP(-AD$25/($B42+273)/RGas)))+ReactionRateK1!AD42/2</f>
        <v>0</v>
      </c>
      <c r="AE42" s="73">
        <f ca="1">IF(AE$2=0,0,AE$22*EXP(AE$23/($B42+273)/RGas)*(OFFSET('Composition%'!$B12,0,AE$13)*OFFSET('Composition%'!$B12,0,AE$14)))-IF(AE$2=2,0,OFFSET('Composition%'!$B12,0,AE$17)*OFFSET('Composition%'!$B12,0,AE$18)*(AE$24*EXP(-AE$25/($B42+273)/RGas)))+ReactionRateK1!AE42/2</f>
        <v>0</v>
      </c>
      <c r="AF42" s="73"/>
      <c r="AG42" s="73">
        <f ca="1">IF(AG$2=0,0,AG$22*EXP(AG$23/($B42+273)/RGas)*(OFFSET('Composition%'!$B12,0,AG$13)*OFFSET('Composition%'!$B12,0,AG$14)))-IF(AG$2=2,0,OFFSET('Composition%'!$B12,0,AG$17)*OFFSET('Composition%'!$B12,0,AG$18)*(AG$24*EXP(-AG$25/($B42+273)/RGas)))+ReactionRateK1!AG42/2</f>
        <v>0</v>
      </c>
      <c r="AH42" s="73">
        <f ca="1">IF(AH$2=0,0,AH$22*EXP(AH$23/($B42+273)/RGas)*(OFFSET('Composition%'!$B12,0,AH$13)*OFFSET('Composition%'!$B12,0,AH$14)))-IF(AH$2=2,0,OFFSET('Composition%'!$B12,0,AH$17)*OFFSET('Composition%'!$B12,0,AH$18)*(AH$24*EXP(-AH$25/($B42+273)/RGas)))+ReactionRateK1!AH42/2</f>
        <v>0</v>
      </c>
      <c r="AI42" s="73">
        <f ca="1">IF(AI$2=0,0,AI$22*EXP(AI$23/($B42+273)/RGas)*(OFFSET('Composition%'!$B12,0,AI$13)*OFFSET('Composition%'!$B12,0,AI$14)))-IF(AI$2=2,0,OFFSET('Composition%'!$B12,0,AI$17)*OFFSET('Composition%'!$B12,0,AI$18)*(AI$24*EXP(-AI$25/($B42+273)/RGas)))+ReactionRateK1!AI42/2</f>
        <v>0</v>
      </c>
      <c r="AJ42" s="73">
        <f ca="1">IF(AJ$2=0,0,AJ$22*EXP(AJ$23/($B42+273)/RGas)*(OFFSET('Composition%'!$B12,0,AJ$13)*OFFSET('Composition%'!$B12,0,AJ$14)))-IF(AJ$2=2,0,OFFSET('Composition%'!$B12,0,AJ$17)*OFFSET('Composition%'!$B12,0,AJ$18)*(AJ$24*EXP(-AJ$25/($B42+273)/RGas)))+ReactionRateK1!AJ42/2</f>
        <v>0</v>
      </c>
      <c r="AK42" s="73">
        <f ca="1">IF(AK$2=0,0,AK$22*EXP(AK$23/($B42+273)/RGas)*(OFFSET('Composition%'!$B12,0,AK$13)*OFFSET('Composition%'!$B12,0,AK$14)))-IF(AK$2=2,0,OFFSET('Composition%'!$B12,0,AK$17)*OFFSET('Composition%'!$B12,0,AK$18)*(AK$24*EXP(-AK$25/($B42+273)/RGas)))+ReactionRateK1!AK42/2</f>
        <v>0</v>
      </c>
      <c r="AL42" s="73">
        <f ca="1">IF(AL$2=0,0,AL$22*EXP(AL$23/($B42+273)/RGas)*(OFFSET('Composition%'!$B12,0,AL$13)*OFFSET('Composition%'!$B12,0,AL$14)))-IF(AL$2=2,0,OFFSET('Composition%'!$B12,0,AL$17)*OFFSET('Composition%'!$B12,0,AL$18)*(AL$24*EXP(-AL$25/($B42+273)/RGas)))+ReactionRateK1!AL42/2</f>
        <v>0</v>
      </c>
      <c r="AM42" s="73"/>
      <c r="AN42" s="73">
        <f ca="1">IF(AN$2=0,0,AN$22*EXP(AN$23/($B42+273)/RGas)*(OFFSET('Composition%'!$B12,0,AN$13)*OFFSET('Composition%'!$B12,0,AN$14)))-IF(AN$2=2,0,OFFSET('Composition%'!$B12,0,AN$17)*OFFSET('Composition%'!$B12,0,AN$18)*(AN$24*EXP(-AN$25/($B42+273)/RGas)))+ReactionRateK1!AN42/2</f>
        <v>0</v>
      </c>
      <c r="AO42" s="73">
        <f ca="1">IF(AO$2=0,0,AO$22*EXP(AO$23/($B42+273)/RGas)*(OFFSET('Composition%'!$B12,0,AO$13)*OFFSET('Composition%'!$B12,0,AO$14)))-IF(AO$2=2,0,OFFSET('Composition%'!$B12,0,AO$17)*OFFSET('Composition%'!$B12,0,AO$18)*(AO$24*EXP(-AO$25/($B42+273)/RGas)))+ReactionRateK1!AO42/2</f>
        <v>0</v>
      </c>
      <c r="AP42" s="73">
        <f ca="1">IF(AP$2=0,0,AP$22*EXP(AP$23/($B42+273)/RGas)*(OFFSET('Composition%'!$B12,0,AP$13)*OFFSET('Composition%'!$B12,0,AP$14)))-IF(AP$2=2,0,OFFSET('Composition%'!$B12,0,AP$17)*OFFSET('Composition%'!$B12,0,AP$18)*(AP$24*EXP(-AP$25/($B42+273)/RGas)))+ReactionRateK1!AP42/2</f>
        <v>3.3220905234406784E-12</v>
      </c>
      <c r="AQ42" s="73">
        <f ca="1">IF(AQ$2=0,0,AQ$22*EXP(AQ$23/($B42+273)/RGas)*(OFFSET('Composition%'!$B12,0,AQ$13)*OFFSET('Composition%'!$B12,0,AQ$14)))-IF(AQ$2=2,0,OFFSET('Composition%'!$B12,0,AQ$17)*OFFSET('Composition%'!$B12,0,AQ$18)*(AQ$24*EXP(-AQ$25/($B42+273)/RGas)))+ReactionRateK1!AQ42/2</f>
        <v>0</v>
      </c>
      <c r="AR42" s="73">
        <f ca="1">IF(AR$2=0,0,AR$22*EXP(AR$23/($B42+273)/RGas)*(OFFSET('Composition%'!$B12,0,AR$13)*OFFSET('Composition%'!$B12,0,AR$14)))-IF(AR$2=2,0,OFFSET('Composition%'!$B12,0,AR$17)*OFFSET('Composition%'!$B12,0,AR$18)*(AR$24*EXP(-AR$25/($B42+273)/RGas)))+ReactionRateK1!AR42/2</f>
        <v>0</v>
      </c>
    </row>
    <row r="43" spans="1:44">
      <c r="A43" s="3">
        <f t="shared" si="7"/>
        <v>0.54999999999999993</v>
      </c>
      <c r="B43" s="19">
        <f ca="1">'Composition%'!B13</f>
        <v>407.92190916068921</v>
      </c>
      <c r="C43">
        <f t="shared" si="8"/>
        <v>30</v>
      </c>
      <c r="D43" s="26">
        <f ca="1">('Composition%'!C13*ReactionRateK2!C43)^3</f>
        <v>11.704122123146808</v>
      </c>
      <c r="E43" s="4"/>
      <c r="F43" s="73">
        <f ca="1">IF(F$2=0,0,F$22*EXP(F$23/($B43+273)/RGas)*(OFFSET('Composition%'!$B13,0,F$13)*OFFSET('Composition%'!$B13,0,F$14)))-IF(F$2=2,0,OFFSET('Composition%'!$B13,0,F$17)*OFFSET('Composition%'!$B13,0,F$18)*(F$24*EXP(-F$25/($B43+273)/RGas)))+ReactionRateK1!F43/2</f>
        <v>1.3653518120208021E-2</v>
      </c>
      <c r="G43" s="73">
        <f ca="1">IF(G$2=0,0,G$22*EXP(G$23/($B43+273)/RGas)*(OFFSET('Composition%'!$B13,0,G$13)*OFFSET('Composition%'!$B13,0,G$14)))-IF(G$2=2,0,OFFSET('Composition%'!$B13,0,G$17)*OFFSET('Composition%'!$B13,0,G$18)*(G$24*EXP(-G$25/($B43+273)/RGas)))+ReactionRateK1!G43/2</f>
        <v>4.9685100019522012E-3</v>
      </c>
      <c r="H43" s="73">
        <f ca="1">IF(H$2=0,0,H$22*EXP(H$23/($B43+273)/RGas)*(OFFSET('Composition%'!$B13,0,H$13)*OFFSET('Composition%'!$B13,0,H$14)))-IF(H$2=2,0,OFFSET('Composition%'!$B13,0,H$17)*OFFSET('Composition%'!$B13,0,H$18)*(H$24*EXP(-H$25/($B43+273)/RGas)))+ReactionRateK1!H43/2</f>
        <v>-4.2186539805681287E-7</v>
      </c>
      <c r="I43" s="73">
        <f ca="1">IF(I$2=0,0,I$22*EXP(I$23/($B43+273)/RGas)*(OFFSET('Composition%'!$B13,0,I$13)*OFFSET('Composition%'!$B13,0,I$14)))-IF(I$2=2,0,OFFSET('Composition%'!$B13,0,I$17)*OFFSET('Composition%'!$B13,0,I$18)*(I$24*EXP(-I$25/($B43+273)/RGas)))+ReactionRateK1!I43/2</f>
        <v>-6.4744787622024319E-3</v>
      </c>
      <c r="J43" s="73"/>
      <c r="K43" s="73">
        <f ca="1">IF(K$2=0,0,K$22*EXP(K$23/($B43+273)/RGas)*(OFFSET('Composition%'!$B13,0,K$13)*OFFSET('Composition%'!$B13,0,K$14)))-IF(K$2=2,0,OFFSET('Composition%'!$B13,0,K$17)*OFFSET('Composition%'!$B13,0,K$18)*(K$24*EXP(-K$25/($B43+273)/RGas)))+ReactionRateK1!K43/2</f>
        <v>4.6317565234678851E-2</v>
      </c>
      <c r="L43" s="73">
        <f ca="1">IF(L$2=0,0,L$22*EXP(L$23/($B43+273)/RGas)*(OFFSET('Composition%'!$B13,0,L$13)*OFFSET('Composition%'!$B13,0,L$14)))-IF(L$2=2,0,OFFSET('Composition%'!$B13,0,L$17)*OFFSET('Composition%'!$B13,0,L$18)*(L$24*EXP(-L$25/($B43+273)/RGas)))+ReactionRateK1!L43/2</f>
        <v>1.006623872198738E-2</v>
      </c>
      <c r="M43" s="73">
        <f ca="1">IF(M$2=0,0,M$22*EXP(M$23/($B43+273)/RGas)*(OFFSET('Composition%'!$B13,0,M$13)*OFFSET('Composition%'!$B13,0,M$14)))-IF(M$2=2,0,OFFSET('Composition%'!$B13,0,M$17)*OFFSET('Composition%'!$B13,0,M$18)*(M$24*EXP(-M$25/($B43+273)/RGas)))+ReactionRateK1!M43/2</f>
        <v>0</v>
      </c>
      <c r="N43" s="73"/>
      <c r="O43" s="73">
        <f ca="1">IF(O$2=0,0,O$22*EXP(O$23/($B43+273)/RGas)*(OFFSET('Composition%'!$B13,0,O$13)*OFFSET('Composition%'!$B13,0,O$14)))-IF(O$2=2,0,OFFSET('Composition%'!$B13,0,O$17)*OFFSET('Composition%'!$B13,0,O$18)*(O$24*EXP(-O$25/($B43+273)/RGas)))+ReactionRateK1!O43/2</f>
        <v>0</v>
      </c>
      <c r="P43" s="73">
        <f ca="1">IF(P$2=0,0,P$22*EXP(P$23/($B43+273)/RGas)*(OFFSET('Composition%'!$B13,0,P$13)*OFFSET('Composition%'!$B13,0,P$14)))-IF(P$2=2,0,OFFSET('Composition%'!$B13,0,P$17)*OFFSET('Composition%'!$B13,0,P$18)*(P$24*EXP(-P$25/($B43+273)/RGas)))+ReactionRateK1!P43/2</f>
        <v>2.7327548418425627E-3</v>
      </c>
      <c r="Q43" s="73">
        <f ca="1">IF(Q$2=0,0,Q$22*EXP(Q$23/($B43+273)/RGas)*(OFFSET('Composition%'!$B13,0,Q$13)*OFFSET('Composition%'!$B13,0,Q$14)))-IF(Q$2=2,0,OFFSET('Composition%'!$B13,0,Q$17)*OFFSET('Composition%'!$B13,0,Q$18)*(Q$24*EXP(-Q$25/($B43+273)/RGas)))+ReactionRateK1!Q43/2</f>
        <v>8.4222263759079144E-6</v>
      </c>
      <c r="R43" s="73">
        <f ca="1">IF(R$2=0,0,R$22*EXP(R$23/($B43+273)/RGas)*(OFFSET('Composition%'!$B13,0,R$13)*OFFSET('Composition%'!$B13,0,R$14)))-IF(R$2=2,0,OFFSET('Composition%'!$B13,0,R$17)*OFFSET('Composition%'!$B13,0,R$18)*(R$24*EXP(-R$25/($B43+273)/RGas)))+ReactionRateK1!R43/2</f>
        <v>6.6647510951890659E-7</v>
      </c>
      <c r="S43" s="73"/>
      <c r="T43" s="73">
        <f ca="1">IF(T$2=0,0,T$22*EXP(T$23/($B43+273)/RGas)*(OFFSET('Composition%'!$B13,0,T$13)*OFFSET('Composition%'!$B13,0,T$14)))-IF(T$2=2,0,OFFSET('Composition%'!$B13,0,T$17)*OFFSET('Composition%'!$B13,0,T$18)*(T$24*EXP(-T$25/($B43+273)/RGas)))+ReactionRateK1!T43/2</f>
        <v>1.5058908126868876E-2</v>
      </c>
      <c r="U43" s="73">
        <f ca="1">IF(U$2=0,0,U$22*EXP(U$23/($B43+273)/RGas)*(OFFSET('Composition%'!$B13,0,U$13)*OFFSET('Composition%'!$B13,0,U$14)))-IF(U$2=2,0,OFFSET('Composition%'!$B13,0,U$17)*OFFSET('Composition%'!$B13,0,U$18)*(U$24*EXP(-U$25/($B43+273)/RGas)))+ReactionRateK1!U43/2</f>
        <v>1.9888019705356225E-3</v>
      </c>
      <c r="V43" s="73">
        <f ca="1">IF(V$2=0,0,V$22*EXP(V$23/($B43+273)/RGas)*(OFFSET('Composition%'!$B13,0,V$13)*OFFSET('Composition%'!$B13,0,V$14)))-IF(V$2=2,0,OFFSET('Composition%'!$B13,0,V$17)*OFFSET('Composition%'!$B13,0,V$18)*(V$24*EXP(-V$25/($B43+273)/RGas)))+ReactionRateK1!V43/2</f>
        <v>0</v>
      </c>
      <c r="W43" s="73">
        <f ca="1">IF(W$2=0,0,W$22*EXP(W$23/($B43+273)/RGas)*(OFFSET('Composition%'!$B13,0,W$13)*OFFSET('Composition%'!$B13,0,W$14)))-IF(W$2=2,0,OFFSET('Composition%'!$B13,0,W$17)*OFFSET('Composition%'!$B13,0,W$18)*(W$24*EXP(-W$25/($B43+273)/RGas)))+ReactionRateK1!W43/2</f>
        <v>0</v>
      </c>
      <c r="X43" s="73">
        <f ca="1">IF(X$2=0,0,X$22*EXP(X$23/($B43+273)/RGas)*(OFFSET('Composition%'!$B13,0,X$13)*OFFSET('Composition%'!$B13,0,X$14)))-IF(X$2=2,0,OFFSET('Composition%'!$B13,0,X$17)*OFFSET('Composition%'!$B13,0,X$18)*(X$24*EXP(-X$25/($B43+273)/RGas)))+ReactionRateK1!X43/2</f>
        <v>4.6842503908653861E-8</v>
      </c>
      <c r="Y43" s="73">
        <f ca="1">IF(Y$2=0,0,Y$22*EXP(Y$23/($B43+273)/RGas)*(OFFSET('Composition%'!$B13,0,Y$13)*OFFSET('Composition%'!$B13,0,Y$14)))-IF(Y$2=2,0,OFFSET('Composition%'!$B13,0,Y$17)*OFFSET('Composition%'!$B13,0,Y$18)*(Y$24*EXP(-Y$25/($B43+273)/RGas)))+ReactionRateK1!Y43/2</f>
        <v>2.3184270366423637E-9</v>
      </c>
      <c r="Z43" s="73">
        <f ca="1">IF(Z$2=0,0,Z$22*EXP(Z$23/($B43+273)/RGas)*(OFFSET('Composition%'!$B13,0,Z$13)*OFFSET('Composition%'!$B13,0,Z$14)))-IF(Z$2=2,0,OFFSET('Composition%'!$B13,0,Z$17)*OFFSET('Composition%'!$B13,0,Z$18)*(Z$24*EXP(-Z$25/($B43+273)/RGas)))+ReactionRateK1!Z43/2</f>
        <v>0</v>
      </c>
      <c r="AA43" s="73">
        <f ca="1">IF(AA$2=0,0,AA$22*EXP(AA$23/($B43+273)/RGas)*(OFFSET('Composition%'!$B13,0,AA$13)*OFFSET('Composition%'!$B13,0,AA$14)))-IF(AA$2=2,0,OFFSET('Composition%'!$B13,0,AA$17)*OFFSET('Composition%'!$B13,0,AA$18)*(AA$24*EXP(-AA$25/($B43+273)/RGas)))+ReactionRateK1!AA43/2</f>
        <v>0</v>
      </c>
      <c r="AB43" s="73">
        <f ca="1">IF(AB$2=0,0,AB$22*EXP(AB$23/($B43+273)/RGas)*(OFFSET('Composition%'!$B13,0,AB$13)*OFFSET('Composition%'!$B13,0,AB$14)))-IF(AB$2=2,0,OFFSET('Composition%'!$B13,0,AB$17)*OFFSET('Composition%'!$B13,0,AB$18)*(AB$24*EXP(-AB$25/($B43+273)/RGas)))+ReactionRateK1!AB43/2</f>
        <v>0</v>
      </c>
      <c r="AC43" s="73">
        <f ca="1">IF(AC$2=0,0,AC$22*EXP(AC$23/($B43+273)/RGas)*(OFFSET('Composition%'!$B13,0,AC$13)*OFFSET('Composition%'!$B13,0,AC$14)))-IF(AC$2=2,0,OFFSET('Composition%'!$B13,0,AC$17)*OFFSET('Composition%'!$B13,0,AC$18)*(AC$24*EXP(-AC$25/($B43+273)/RGas)))+ReactionRateK1!AC43/2</f>
        <v>0</v>
      </c>
      <c r="AD43" s="73">
        <f ca="1">IF(AD$2=0,0,AD$22*EXP(AD$23/($B43+273)/RGas)*(OFFSET('Composition%'!$B13,0,AD$13)*OFFSET('Composition%'!$B13,0,AD$14)))-IF(AD$2=2,0,OFFSET('Composition%'!$B13,0,AD$17)*OFFSET('Composition%'!$B13,0,AD$18)*(AD$24*EXP(-AD$25/($B43+273)/RGas)))+ReactionRateK1!AD43/2</f>
        <v>0</v>
      </c>
      <c r="AE43" s="73">
        <f ca="1">IF(AE$2=0,0,AE$22*EXP(AE$23/($B43+273)/RGas)*(OFFSET('Composition%'!$B13,0,AE$13)*OFFSET('Composition%'!$B13,0,AE$14)))-IF(AE$2=2,0,OFFSET('Composition%'!$B13,0,AE$17)*OFFSET('Composition%'!$B13,0,AE$18)*(AE$24*EXP(-AE$25/($B43+273)/RGas)))+ReactionRateK1!AE43/2</f>
        <v>0</v>
      </c>
      <c r="AF43" s="73"/>
      <c r="AG43" s="73">
        <f ca="1">IF(AG$2=0,0,AG$22*EXP(AG$23/($B43+273)/RGas)*(OFFSET('Composition%'!$B13,0,AG$13)*OFFSET('Composition%'!$B13,0,AG$14)))-IF(AG$2=2,0,OFFSET('Composition%'!$B13,0,AG$17)*OFFSET('Composition%'!$B13,0,AG$18)*(AG$24*EXP(-AG$25/($B43+273)/RGas)))+ReactionRateK1!AG43/2</f>
        <v>0</v>
      </c>
      <c r="AH43" s="73">
        <f ca="1">IF(AH$2=0,0,AH$22*EXP(AH$23/($B43+273)/RGas)*(OFFSET('Composition%'!$B13,0,AH$13)*OFFSET('Composition%'!$B13,0,AH$14)))-IF(AH$2=2,0,OFFSET('Composition%'!$B13,0,AH$17)*OFFSET('Composition%'!$B13,0,AH$18)*(AH$24*EXP(-AH$25/($B43+273)/RGas)))+ReactionRateK1!AH43/2</f>
        <v>0</v>
      </c>
      <c r="AI43" s="73">
        <f ca="1">IF(AI$2=0,0,AI$22*EXP(AI$23/($B43+273)/RGas)*(OFFSET('Composition%'!$B13,0,AI$13)*OFFSET('Composition%'!$B13,0,AI$14)))-IF(AI$2=2,0,OFFSET('Composition%'!$B13,0,AI$17)*OFFSET('Composition%'!$B13,0,AI$18)*(AI$24*EXP(-AI$25/($B43+273)/RGas)))+ReactionRateK1!AI43/2</f>
        <v>0</v>
      </c>
      <c r="AJ43" s="73">
        <f ca="1">IF(AJ$2=0,0,AJ$22*EXP(AJ$23/($B43+273)/RGas)*(OFFSET('Composition%'!$B13,0,AJ$13)*OFFSET('Composition%'!$B13,0,AJ$14)))-IF(AJ$2=2,0,OFFSET('Composition%'!$B13,0,AJ$17)*OFFSET('Composition%'!$B13,0,AJ$18)*(AJ$24*EXP(-AJ$25/($B43+273)/RGas)))+ReactionRateK1!AJ43/2</f>
        <v>0</v>
      </c>
      <c r="AK43" s="73">
        <f ca="1">IF(AK$2=0,0,AK$22*EXP(AK$23/($B43+273)/RGas)*(OFFSET('Composition%'!$B13,0,AK$13)*OFFSET('Composition%'!$B13,0,AK$14)))-IF(AK$2=2,0,OFFSET('Composition%'!$B13,0,AK$17)*OFFSET('Composition%'!$B13,0,AK$18)*(AK$24*EXP(-AK$25/($B43+273)/RGas)))+ReactionRateK1!AK43/2</f>
        <v>0</v>
      </c>
      <c r="AL43" s="73">
        <f ca="1">IF(AL$2=0,0,AL$22*EXP(AL$23/($B43+273)/RGas)*(OFFSET('Composition%'!$B13,0,AL$13)*OFFSET('Composition%'!$B13,0,AL$14)))-IF(AL$2=2,0,OFFSET('Composition%'!$B13,0,AL$17)*OFFSET('Composition%'!$B13,0,AL$18)*(AL$24*EXP(-AL$25/($B43+273)/RGas)))+ReactionRateK1!AL43/2</f>
        <v>0</v>
      </c>
      <c r="AM43" s="73"/>
      <c r="AN43" s="73">
        <f ca="1">IF(AN$2=0,0,AN$22*EXP(AN$23/($B43+273)/RGas)*(OFFSET('Composition%'!$B13,0,AN$13)*OFFSET('Composition%'!$B13,0,AN$14)))-IF(AN$2=2,0,OFFSET('Composition%'!$B13,0,AN$17)*OFFSET('Composition%'!$B13,0,AN$18)*(AN$24*EXP(-AN$25/($B43+273)/RGas)))+ReactionRateK1!AN43/2</f>
        <v>0</v>
      </c>
      <c r="AO43" s="73">
        <f ca="1">IF(AO$2=0,0,AO$22*EXP(AO$23/($B43+273)/RGas)*(OFFSET('Composition%'!$B13,0,AO$13)*OFFSET('Composition%'!$B13,0,AO$14)))-IF(AO$2=2,0,OFFSET('Composition%'!$B13,0,AO$17)*OFFSET('Composition%'!$B13,0,AO$18)*(AO$24*EXP(-AO$25/($B43+273)/RGas)))+ReactionRateK1!AO43/2</f>
        <v>0</v>
      </c>
      <c r="AP43" s="73">
        <f ca="1">IF(AP$2=0,0,AP$22*EXP(AP$23/($B43+273)/RGas)*(OFFSET('Composition%'!$B13,0,AP$13)*OFFSET('Composition%'!$B13,0,AP$14)))-IF(AP$2=2,0,OFFSET('Composition%'!$B13,0,AP$17)*OFFSET('Composition%'!$B13,0,AP$18)*(AP$24*EXP(-AP$25/($B43+273)/RGas)))+ReactionRateK1!AP43/2</f>
        <v>3.40786857351495E-12</v>
      </c>
      <c r="AQ43" s="73">
        <f ca="1">IF(AQ$2=0,0,AQ$22*EXP(AQ$23/($B43+273)/RGas)*(OFFSET('Composition%'!$B13,0,AQ$13)*OFFSET('Composition%'!$B13,0,AQ$14)))-IF(AQ$2=2,0,OFFSET('Composition%'!$B13,0,AQ$17)*OFFSET('Composition%'!$B13,0,AQ$18)*(AQ$24*EXP(-AQ$25/($B43+273)/RGas)))+ReactionRateK1!AQ43/2</f>
        <v>0</v>
      </c>
      <c r="AR43" s="73">
        <f ca="1">IF(AR$2=0,0,AR$22*EXP(AR$23/($B43+273)/RGas)*(OFFSET('Composition%'!$B13,0,AR$13)*OFFSET('Composition%'!$B13,0,AR$14)))-IF(AR$2=2,0,OFFSET('Composition%'!$B13,0,AR$17)*OFFSET('Composition%'!$B13,0,AR$18)*(AR$24*EXP(-AR$25/($B43+273)/RGas)))+ReactionRateK1!AR43/2</f>
        <v>0</v>
      </c>
    </row>
    <row r="44" spans="1:44">
      <c r="A44" s="3">
        <f t="shared" si="7"/>
        <v>0.6</v>
      </c>
      <c r="B44" s="19">
        <f ca="1">'Composition%'!B14</f>
        <v>408.25350496030347</v>
      </c>
      <c r="C44">
        <f t="shared" si="8"/>
        <v>30</v>
      </c>
      <c r="D44" s="26">
        <f ca="1">('Composition%'!C14*ReactionRateK2!C44)^3</f>
        <v>11.259487574016573</v>
      </c>
      <c r="E44" s="4"/>
      <c r="F44" s="73">
        <f ca="1">IF(F$2=0,0,F$22*EXP(F$23/($B44+273)/RGas)*(OFFSET('Composition%'!$B14,0,F$13)*OFFSET('Composition%'!$B14,0,F$14)))-IF(F$2=2,0,OFFSET('Composition%'!$B14,0,F$17)*OFFSET('Composition%'!$B14,0,F$18)*(F$24*EXP(-F$25/($B44+273)/RGas)))+ReactionRateK1!F44/2</f>
        <v>1.3264451696634746E-2</v>
      </c>
      <c r="G44" s="73">
        <f ca="1">IF(G$2=0,0,G$22*EXP(G$23/($B44+273)/RGas)*(OFFSET('Composition%'!$B14,0,G$13)*OFFSET('Composition%'!$B14,0,G$14)))-IF(G$2=2,0,OFFSET('Composition%'!$B14,0,G$17)*OFFSET('Composition%'!$B14,0,G$18)*(G$24*EXP(-G$25/($B44+273)/RGas)))+ReactionRateK1!G44/2</f>
        <v>4.8308606180494078E-3</v>
      </c>
      <c r="H44" s="73">
        <f ca="1">IF(H$2=0,0,H$22*EXP(H$23/($B44+273)/RGas)*(OFFSET('Composition%'!$B14,0,H$13)*OFFSET('Composition%'!$B14,0,H$14)))-IF(H$2=2,0,OFFSET('Composition%'!$B14,0,H$17)*OFFSET('Composition%'!$B14,0,H$18)*(H$24*EXP(-H$25/($B44+273)/RGas)))+ReactionRateK1!H44/2</f>
        <v>-5.3888956951646775E-7</v>
      </c>
      <c r="I44" s="73">
        <f ca="1">IF(I$2=0,0,I$22*EXP(I$23/($B44+273)/RGas)*(OFFSET('Composition%'!$B14,0,I$13)*OFFSET('Composition%'!$B14,0,I$14)))-IF(I$2=2,0,OFFSET('Composition%'!$B14,0,I$17)*OFFSET('Composition%'!$B14,0,I$18)*(I$24*EXP(-I$25/($B44+273)/RGas)))+ReactionRateK1!I44/2</f>
        <v>-5.879643006078245E-3</v>
      </c>
      <c r="J44" s="73"/>
      <c r="K44" s="73">
        <f ca="1">IF(K$2=0,0,K$22*EXP(K$23/($B44+273)/RGas)*(OFFSET('Composition%'!$B14,0,K$13)*OFFSET('Composition%'!$B14,0,K$14)))-IF(K$2=2,0,OFFSET('Composition%'!$B14,0,K$17)*OFFSET('Composition%'!$B14,0,K$18)*(K$24*EXP(-K$25/($B44+273)/RGas)))+ReactionRateK1!K44/2</f>
        <v>4.5380367305732972E-2</v>
      </c>
      <c r="L44" s="73">
        <f ca="1">IF(L$2=0,0,L$22*EXP(L$23/($B44+273)/RGas)*(OFFSET('Composition%'!$B14,0,L$13)*OFFSET('Composition%'!$B14,0,L$14)))-IF(L$2=2,0,OFFSET('Composition%'!$B14,0,L$17)*OFFSET('Composition%'!$B14,0,L$18)*(L$24*EXP(-L$25/($B44+273)/RGas)))+ReactionRateK1!L44/2</f>
        <v>8.8143992244555797E-3</v>
      </c>
      <c r="M44" s="73">
        <f ca="1">IF(M$2=0,0,M$22*EXP(M$23/($B44+273)/RGas)*(OFFSET('Composition%'!$B14,0,M$13)*OFFSET('Composition%'!$B14,0,M$14)))-IF(M$2=2,0,OFFSET('Composition%'!$B14,0,M$17)*OFFSET('Composition%'!$B14,0,M$18)*(M$24*EXP(-M$25/($B44+273)/RGas)))+ReactionRateK1!M44/2</f>
        <v>0</v>
      </c>
      <c r="N44" s="73"/>
      <c r="O44" s="73">
        <f ca="1">IF(O$2=0,0,O$22*EXP(O$23/($B44+273)/RGas)*(OFFSET('Composition%'!$B14,0,O$13)*OFFSET('Composition%'!$B14,0,O$14)))-IF(O$2=2,0,OFFSET('Composition%'!$B14,0,O$17)*OFFSET('Composition%'!$B14,0,O$18)*(O$24*EXP(-O$25/($B44+273)/RGas)))+ReactionRateK1!O44/2</f>
        <v>0</v>
      </c>
      <c r="P44" s="73">
        <f ca="1">IF(P$2=0,0,P$22*EXP(P$23/($B44+273)/RGas)*(OFFSET('Composition%'!$B14,0,P$13)*OFFSET('Composition%'!$B14,0,P$14)))-IF(P$2=2,0,OFFSET('Composition%'!$B14,0,P$17)*OFFSET('Composition%'!$B14,0,P$18)*(P$24*EXP(-P$25/($B44+273)/RGas)))+ReactionRateK1!P44/2</f>
        <v>3.1456457419819788E-3</v>
      </c>
      <c r="Q44" s="73">
        <f ca="1">IF(Q$2=0,0,Q$22*EXP(Q$23/($B44+273)/RGas)*(OFFSET('Composition%'!$B14,0,Q$13)*OFFSET('Composition%'!$B14,0,Q$14)))-IF(Q$2=2,0,OFFSET('Composition%'!$B14,0,Q$17)*OFFSET('Composition%'!$B14,0,Q$18)*(Q$24*EXP(-Q$25/($B44+273)/RGas)))+ReactionRateK1!Q44/2</f>
        <v>9.7538692655472922E-6</v>
      </c>
      <c r="R44" s="73">
        <f ca="1">IF(R$2=0,0,R$22*EXP(R$23/($B44+273)/RGas)*(OFFSET('Composition%'!$B14,0,R$13)*OFFSET('Composition%'!$B14,0,R$14)))-IF(R$2=2,0,OFFSET('Composition%'!$B14,0,R$17)*OFFSET('Composition%'!$B14,0,R$18)*(R$24*EXP(-R$25/($B44+273)/RGas)))+ReactionRateK1!R44/2</f>
        <v>7.839725036358396E-7</v>
      </c>
      <c r="S44" s="73"/>
      <c r="T44" s="73">
        <f ca="1">IF(T$2=0,0,T$22*EXP(T$23/($B44+273)/RGas)*(OFFSET('Composition%'!$B14,0,T$13)*OFFSET('Composition%'!$B14,0,T$14)))-IF(T$2=2,0,OFFSET('Composition%'!$B14,0,T$17)*OFFSET('Composition%'!$B14,0,T$18)*(T$24*EXP(-T$25/($B44+273)/RGas)))+ReactionRateK1!T44/2</f>
        <v>1.4194731568388054E-2</v>
      </c>
      <c r="U44" s="73">
        <f ca="1">IF(U$2=0,0,U$22*EXP(U$23/($B44+273)/RGas)*(OFFSET('Composition%'!$B14,0,U$13)*OFFSET('Composition%'!$B14,0,U$14)))-IF(U$2=2,0,OFFSET('Composition%'!$B14,0,U$17)*OFFSET('Composition%'!$B14,0,U$18)*(U$24*EXP(-U$25/($B44+273)/RGas)))+ReactionRateK1!U44/2</f>
        <v>1.7375070712249356E-3</v>
      </c>
      <c r="V44" s="73">
        <f ca="1">IF(V$2=0,0,V$22*EXP(V$23/($B44+273)/RGas)*(OFFSET('Composition%'!$B14,0,V$13)*OFFSET('Composition%'!$B14,0,V$14)))-IF(V$2=2,0,OFFSET('Composition%'!$B14,0,V$17)*OFFSET('Composition%'!$B14,0,V$18)*(V$24*EXP(-V$25/($B44+273)/RGas)))+ReactionRateK1!V44/2</f>
        <v>0</v>
      </c>
      <c r="W44" s="73">
        <f ca="1">IF(W$2=0,0,W$22*EXP(W$23/($B44+273)/RGas)*(OFFSET('Composition%'!$B14,0,W$13)*OFFSET('Composition%'!$B14,0,W$14)))-IF(W$2=2,0,OFFSET('Composition%'!$B14,0,W$17)*OFFSET('Composition%'!$B14,0,W$18)*(W$24*EXP(-W$25/($B44+273)/RGas)))+ReactionRateK1!W44/2</f>
        <v>0</v>
      </c>
      <c r="X44" s="73">
        <f ca="1">IF(X$2=0,0,X$22*EXP(X$23/($B44+273)/RGas)*(OFFSET('Composition%'!$B14,0,X$13)*OFFSET('Composition%'!$B14,0,X$14)))-IF(X$2=2,0,OFFSET('Composition%'!$B14,0,X$17)*OFFSET('Composition%'!$B14,0,X$18)*(X$24*EXP(-X$25/($B44+273)/RGas)))+ReactionRateK1!X44/2</f>
        <v>4.6241554858769265E-8</v>
      </c>
      <c r="Y44" s="73">
        <f ca="1">IF(Y$2=0,0,Y$22*EXP(Y$23/($B44+273)/RGas)*(OFFSET('Composition%'!$B14,0,Y$13)*OFFSET('Composition%'!$B14,0,Y$14)))-IF(Y$2=2,0,OFFSET('Composition%'!$B14,0,Y$17)*OFFSET('Composition%'!$B14,0,Y$18)*(Y$24*EXP(-Y$25/($B44+273)/RGas)))+ReactionRateK1!Y44/2</f>
        <v>2.2886836111496973E-9</v>
      </c>
      <c r="Z44" s="73">
        <f ca="1">IF(Z$2=0,0,Z$22*EXP(Z$23/($B44+273)/RGas)*(OFFSET('Composition%'!$B14,0,Z$13)*OFFSET('Composition%'!$B14,0,Z$14)))-IF(Z$2=2,0,OFFSET('Composition%'!$B14,0,Z$17)*OFFSET('Composition%'!$B14,0,Z$18)*(Z$24*EXP(-Z$25/($B44+273)/RGas)))+ReactionRateK1!Z44/2</f>
        <v>0</v>
      </c>
      <c r="AA44" s="73">
        <f ca="1">IF(AA$2=0,0,AA$22*EXP(AA$23/($B44+273)/RGas)*(OFFSET('Composition%'!$B14,0,AA$13)*OFFSET('Composition%'!$B14,0,AA$14)))-IF(AA$2=2,0,OFFSET('Composition%'!$B14,0,AA$17)*OFFSET('Composition%'!$B14,0,AA$18)*(AA$24*EXP(-AA$25/($B44+273)/RGas)))+ReactionRateK1!AA44/2</f>
        <v>0</v>
      </c>
      <c r="AB44" s="73">
        <f ca="1">IF(AB$2=0,0,AB$22*EXP(AB$23/($B44+273)/RGas)*(OFFSET('Composition%'!$B14,0,AB$13)*OFFSET('Composition%'!$B14,0,AB$14)))-IF(AB$2=2,0,OFFSET('Composition%'!$B14,0,AB$17)*OFFSET('Composition%'!$B14,0,AB$18)*(AB$24*EXP(-AB$25/($B44+273)/RGas)))+ReactionRateK1!AB44/2</f>
        <v>0</v>
      </c>
      <c r="AC44" s="73">
        <f ca="1">IF(AC$2=0,0,AC$22*EXP(AC$23/($B44+273)/RGas)*(OFFSET('Composition%'!$B14,0,AC$13)*OFFSET('Composition%'!$B14,0,AC$14)))-IF(AC$2=2,0,OFFSET('Composition%'!$B14,0,AC$17)*OFFSET('Composition%'!$B14,0,AC$18)*(AC$24*EXP(-AC$25/($B44+273)/RGas)))+ReactionRateK1!AC44/2</f>
        <v>0</v>
      </c>
      <c r="AD44" s="73">
        <f ca="1">IF(AD$2=0,0,AD$22*EXP(AD$23/($B44+273)/RGas)*(OFFSET('Composition%'!$B14,0,AD$13)*OFFSET('Composition%'!$B14,0,AD$14)))-IF(AD$2=2,0,OFFSET('Composition%'!$B14,0,AD$17)*OFFSET('Composition%'!$B14,0,AD$18)*(AD$24*EXP(-AD$25/($B44+273)/RGas)))+ReactionRateK1!AD44/2</f>
        <v>0</v>
      </c>
      <c r="AE44" s="73">
        <f ca="1">IF(AE$2=0,0,AE$22*EXP(AE$23/($B44+273)/RGas)*(OFFSET('Composition%'!$B14,0,AE$13)*OFFSET('Composition%'!$B14,0,AE$14)))-IF(AE$2=2,0,OFFSET('Composition%'!$B14,0,AE$17)*OFFSET('Composition%'!$B14,0,AE$18)*(AE$24*EXP(-AE$25/($B44+273)/RGas)))+ReactionRateK1!AE44/2</f>
        <v>0</v>
      </c>
      <c r="AF44" s="73"/>
      <c r="AG44" s="73">
        <f ca="1">IF(AG$2=0,0,AG$22*EXP(AG$23/($B44+273)/RGas)*(OFFSET('Composition%'!$B14,0,AG$13)*OFFSET('Composition%'!$B14,0,AG$14)))-IF(AG$2=2,0,OFFSET('Composition%'!$B14,0,AG$17)*OFFSET('Composition%'!$B14,0,AG$18)*(AG$24*EXP(-AG$25/($B44+273)/RGas)))+ReactionRateK1!AG44/2</f>
        <v>0</v>
      </c>
      <c r="AH44" s="73">
        <f ca="1">IF(AH$2=0,0,AH$22*EXP(AH$23/($B44+273)/RGas)*(OFFSET('Composition%'!$B14,0,AH$13)*OFFSET('Composition%'!$B14,0,AH$14)))-IF(AH$2=2,0,OFFSET('Composition%'!$B14,0,AH$17)*OFFSET('Composition%'!$B14,0,AH$18)*(AH$24*EXP(-AH$25/($B44+273)/RGas)))+ReactionRateK1!AH44/2</f>
        <v>0</v>
      </c>
      <c r="AI44" s="73">
        <f ca="1">IF(AI$2=0,0,AI$22*EXP(AI$23/($B44+273)/RGas)*(OFFSET('Composition%'!$B14,0,AI$13)*OFFSET('Composition%'!$B14,0,AI$14)))-IF(AI$2=2,0,OFFSET('Composition%'!$B14,0,AI$17)*OFFSET('Composition%'!$B14,0,AI$18)*(AI$24*EXP(-AI$25/($B44+273)/RGas)))+ReactionRateK1!AI44/2</f>
        <v>0</v>
      </c>
      <c r="AJ44" s="73">
        <f ca="1">IF(AJ$2=0,0,AJ$22*EXP(AJ$23/($B44+273)/RGas)*(OFFSET('Composition%'!$B14,0,AJ$13)*OFFSET('Composition%'!$B14,0,AJ$14)))-IF(AJ$2=2,0,OFFSET('Composition%'!$B14,0,AJ$17)*OFFSET('Composition%'!$B14,0,AJ$18)*(AJ$24*EXP(-AJ$25/($B44+273)/RGas)))+ReactionRateK1!AJ44/2</f>
        <v>0</v>
      </c>
      <c r="AK44" s="73">
        <f ca="1">IF(AK$2=0,0,AK$22*EXP(AK$23/($B44+273)/RGas)*(OFFSET('Composition%'!$B14,0,AK$13)*OFFSET('Composition%'!$B14,0,AK$14)))-IF(AK$2=2,0,OFFSET('Composition%'!$B14,0,AK$17)*OFFSET('Composition%'!$B14,0,AK$18)*(AK$24*EXP(-AK$25/($B44+273)/RGas)))+ReactionRateK1!AK44/2</f>
        <v>0</v>
      </c>
      <c r="AL44" s="73">
        <f ca="1">IF(AL$2=0,0,AL$22*EXP(AL$23/($B44+273)/RGas)*(OFFSET('Composition%'!$B14,0,AL$13)*OFFSET('Composition%'!$B14,0,AL$14)))-IF(AL$2=2,0,OFFSET('Composition%'!$B14,0,AL$17)*OFFSET('Composition%'!$B14,0,AL$18)*(AL$24*EXP(-AL$25/($B44+273)/RGas)))+ReactionRateK1!AL44/2</f>
        <v>0</v>
      </c>
      <c r="AM44" s="73"/>
      <c r="AN44" s="73">
        <f ca="1">IF(AN$2=0,0,AN$22*EXP(AN$23/($B44+273)/RGas)*(OFFSET('Composition%'!$B14,0,AN$13)*OFFSET('Composition%'!$B14,0,AN$14)))-IF(AN$2=2,0,OFFSET('Composition%'!$B14,0,AN$17)*OFFSET('Composition%'!$B14,0,AN$18)*(AN$24*EXP(-AN$25/($B44+273)/RGas)))+ReactionRateK1!AN44/2</f>
        <v>0</v>
      </c>
      <c r="AO44" s="73">
        <f ca="1">IF(AO$2=0,0,AO$22*EXP(AO$23/($B44+273)/RGas)*(OFFSET('Composition%'!$B14,0,AO$13)*OFFSET('Composition%'!$B14,0,AO$14)))-IF(AO$2=2,0,OFFSET('Composition%'!$B14,0,AO$17)*OFFSET('Composition%'!$B14,0,AO$18)*(AO$24*EXP(-AO$25/($B44+273)/RGas)))+ReactionRateK1!AO44/2</f>
        <v>0</v>
      </c>
      <c r="AP44" s="73">
        <f ca="1">IF(AP$2=0,0,AP$22*EXP(AP$23/($B44+273)/RGas)*(OFFSET('Composition%'!$B14,0,AP$13)*OFFSET('Composition%'!$B14,0,AP$14)))-IF(AP$2=2,0,OFFSET('Composition%'!$B14,0,AP$17)*OFFSET('Composition%'!$B14,0,AP$18)*(AP$24*EXP(-AP$25/($B44+273)/RGas)))+ReactionRateK1!AP44/2</f>
        <v>3.4826186516513546E-12</v>
      </c>
      <c r="AQ44" s="73">
        <f ca="1">IF(AQ$2=0,0,AQ$22*EXP(AQ$23/($B44+273)/RGas)*(OFFSET('Composition%'!$B14,0,AQ$13)*OFFSET('Composition%'!$B14,0,AQ$14)))-IF(AQ$2=2,0,OFFSET('Composition%'!$B14,0,AQ$17)*OFFSET('Composition%'!$B14,0,AQ$18)*(AQ$24*EXP(-AQ$25/($B44+273)/RGas)))+ReactionRateK1!AQ44/2</f>
        <v>0</v>
      </c>
      <c r="AR44" s="73">
        <f ca="1">IF(AR$2=0,0,AR$22*EXP(AR$23/($B44+273)/RGas)*(OFFSET('Composition%'!$B14,0,AR$13)*OFFSET('Composition%'!$B14,0,AR$14)))-IF(AR$2=2,0,OFFSET('Composition%'!$B14,0,AR$17)*OFFSET('Composition%'!$B14,0,AR$18)*(AR$24*EXP(-AR$25/($B44+273)/RGas)))+ReactionRateK1!AR44/2</f>
        <v>0</v>
      </c>
    </row>
    <row r="45" spans="1:44">
      <c r="A45" s="3">
        <f t="shared" si="7"/>
        <v>0.65</v>
      </c>
      <c r="B45" s="19">
        <f ca="1">'Composition%'!B15</f>
        <v>408.56396601266903</v>
      </c>
      <c r="C45">
        <f t="shared" si="8"/>
        <v>30</v>
      </c>
      <c r="D45" s="26">
        <f ca="1">('Composition%'!C15*ReactionRateK2!C45)^3</f>
        <v>10.854260392076467</v>
      </c>
      <c r="E45" s="4"/>
      <c r="F45" s="73">
        <f ca="1">IF(F$2=0,0,F$22*EXP(F$23/($B45+273)/RGas)*(OFFSET('Composition%'!$B15,0,F$13)*OFFSET('Composition%'!$B15,0,F$14)))-IF(F$2=2,0,OFFSET('Composition%'!$B15,0,F$17)*OFFSET('Composition%'!$B15,0,F$18)*(F$24*EXP(-F$25/($B45+273)/RGas)))+ReactionRateK1!F45/2</f>
        <v>1.2890818632579824E-2</v>
      </c>
      <c r="G45" s="73">
        <f ca="1">IF(G$2=0,0,G$22*EXP(G$23/($B45+273)/RGas)*(OFFSET('Composition%'!$B15,0,G$13)*OFFSET('Composition%'!$B15,0,G$14)))-IF(G$2=2,0,OFFSET('Composition%'!$B15,0,G$17)*OFFSET('Composition%'!$B15,0,G$18)*(G$24*EXP(-G$25/($B45+273)/RGas)))+ReactionRateK1!G45/2</f>
        <v>4.6988984767072656E-3</v>
      </c>
      <c r="H45" s="73">
        <f ca="1">IF(H$2=0,0,H$22*EXP(H$23/($B45+273)/RGas)*(OFFSET('Composition%'!$B15,0,H$13)*OFFSET('Composition%'!$B15,0,H$14)))-IF(H$2=2,0,OFFSET('Composition%'!$B15,0,H$17)*OFFSET('Composition%'!$B15,0,H$18)*(H$24*EXP(-H$25/($B45+273)/RGas)))+ReactionRateK1!H45/2</f>
        <v>-6.5823131922082933E-7</v>
      </c>
      <c r="I45" s="73">
        <f ca="1">IF(I$2=0,0,I$22*EXP(I$23/($B45+273)/RGas)*(OFFSET('Composition%'!$B15,0,I$13)*OFFSET('Composition%'!$B15,0,I$14)))-IF(I$2=2,0,OFFSET('Composition%'!$B15,0,I$17)*OFFSET('Composition%'!$B15,0,I$18)*(I$24*EXP(-I$25/($B45+273)/RGas)))+ReactionRateK1!I45/2</f>
        <v>-5.3307514811371561E-3</v>
      </c>
      <c r="J45" s="73"/>
      <c r="K45" s="73">
        <f ca="1">IF(K$2=0,0,K$22*EXP(K$23/($B45+273)/RGas)*(OFFSET('Composition%'!$B15,0,K$13)*OFFSET('Composition%'!$B15,0,K$14)))-IF(K$2=2,0,OFFSET('Composition%'!$B15,0,K$17)*OFFSET('Composition%'!$B15,0,K$18)*(K$24*EXP(-K$25/($B45+273)/RGas)))+ReactionRateK1!K45/2</f>
        <v>4.4474674176343022E-2</v>
      </c>
      <c r="L45" s="73">
        <f ca="1">IF(L$2=0,0,L$22*EXP(L$23/($B45+273)/RGas)*(OFFSET('Composition%'!$B15,0,L$13)*OFFSET('Composition%'!$B15,0,L$14)))-IF(L$2=2,0,OFFSET('Composition%'!$B15,0,L$17)*OFFSET('Composition%'!$B15,0,L$18)*(L$24*EXP(-L$25/($B45+273)/RGas)))+ReactionRateK1!L45/2</f>
        <v>7.3293489366564359E-3</v>
      </c>
      <c r="M45" s="73">
        <f ca="1">IF(M$2=0,0,M$22*EXP(M$23/($B45+273)/RGas)*(OFFSET('Composition%'!$B15,0,M$13)*OFFSET('Composition%'!$B15,0,M$14)))-IF(M$2=2,0,OFFSET('Composition%'!$B15,0,M$17)*OFFSET('Composition%'!$B15,0,M$18)*(M$24*EXP(-M$25/($B45+273)/RGas)))+ReactionRateK1!M45/2</f>
        <v>0</v>
      </c>
      <c r="N45" s="73"/>
      <c r="O45" s="73">
        <f ca="1">IF(O$2=0,0,O$22*EXP(O$23/($B45+273)/RGas)*(OFFSET('Composition%'!$B15,0,O$13)*OFFSET('Composition%'!$B15,0,O$14)))-IF(O$2=2,0,OFFSET('Composition%'!$B15,0,O$17)*OFFSET('Composition%'!$B15,0,O$18)*(O$24*EXP(-O$25/($B45+273)/RGas)))+ReactionRateK1!O45/2</f>
        <v>0</v>
      </c>
      <c r="P45" s="73">
        <f ca="1">IF(P$2=0,0,P$22*EXP(P$23/($B45+273)/RGas)*(OFFSET('Composition%'!$B15,0,P$13)*OFFSET('Composition%'!$B15,0,P$14)))-IF(P$2=2,0,OFFSET('Composition%'!$B15,0,P$17)*OFFSET('Composition%'!$B15,0,P$18)*(P$24*EXP(-P$25/($B45+273)/RGas)))+ReactionRateK1!P45/2</f>
        <v>3.5704401401472456E-3</v>
      </c>
      <c r="Q45" s="73">
        <f ca="1">IF(Q$2=0,0,Q$22*EXP(Q$23/($B45+273)/RGas)*(OFFSET('Composition%'!$B15,0,Q$13)*OFFSET('Composition%'!$B15,0,Q$14)))-IF(Q$2=2,0,OFFSET('Composition%'!$B15,0,Q$17)*OFFSET('Composition%'!$B15,0,Q$18)*(Q$24*EXP(-Q$25/($B45+273)/RGas)))+ReactionRateK1!Q45/2</f>
        <v>1.1153168642843605E-5</v>
      </c>
      <c r="R45" s="73">
        <f ca="1">IF(R$2=0,0,R$22*EXP(R$23/($B45+273)/RGas)*(OFFSET('Composition%'!$B15,0,R$13)*OFFSET('Composition%'!$B15,0,R$14)))-IF(R$2=2,0,OFFSET('Composition%'!$B15,0,R$17)*OFFSET('Composition%'!$B15,0,R$18)*(R$24*EXP(-R$25/($B45+273)/RGas)))+ReactionRateK1!R45/2</f>
        <v>9.1174109716790162E-7</v>
      </c>
      <c r="S45" s="73"/>
      <c r="T45" s="73">
        <f ca="1">IF(T$2=0,0,T$22*EXP(T$23/($B45+273)/RGas)*(OFFSET('Composition%'!$B15,0,T$13)*OFFSET('Composition%'!$B15,0,T$14)))-IF(T$2=2,0,OFFSET('Composition%'!$B15,0,T$17)*OFFSET('Composition%'!$B15,0,T$18)*(T$24*EXP(-T$25/($B45+273)/RGas)))+ReactionRateK1!T45/2</f>
        <v>1.3380302434238748E-2</v>
      </c>
      <c r="U45" s="73">
        <f ca="1">IF(U$2=0,0,U$22*EXP(U$23/($B45+273)/RGas)*(OFFSET('Composition%'!$B15,0,U$13)*OFFSET('Composition%'!$B15,0,U$14)))-IF(U$2=2,0,OFFSET('Composition%'!$B15,0,U$17)*OFFSET('Composition%'!$B15,0,U$18)*(U$24*EXP(-U$25/($B45+273)/RGas)))+ReactionRateK1!U45/2</f>
        <v>1.5215481190336332E-3</v>
      </c>
      <c r="V45" s="73">
        <f ca="1">IF(V$2=0,0,V$22*EXP(V$23/($B45+273)/RGas)*(OFFSET('Composition%'!$B15,0,V$13)*OFFSET('Composition%'!$B15,0,V$14)))-IF(V$2=2,0,OFFSET('Composition%'!$B15,0,V$17)*OFFSET('Composition%'!$B15,0,V$18)*(V$24*EXP(-V$25/($B45+273)/RGas)))+ReactionRateK1!V45/2</f>
        <v>0</v>
      </c>
      <c r="W45" s="73">
        <f ca="1">IF(W$2=0,0,W$22*EXP(W$23/($B45+273)/RGas)*(OFFSET('Composition%'!$B15,0,W$13)*OFFSET('Composition%'!$B15,0,W$14)))-IF(W$2=2,0,OFFSET('Composition%'!$B15,0,W$17)*OFFSET('Composition%'!$B15,0,W$18)*(W$24*EXP(-W$25/($B45+273)/RGas)))+ReactionRateK1!W45/2</f>
        <v>0</v>
      </c>
      <c r="X45" s="73">
        <f ca="1">IF(X$2=0,0,X$22*EXP(X$23/($B45+273)/RGas)*(OFFSET('Composition%'!$B15,0,X$13)*OFFSET('Composition%'!$B15,0,X$14)))-IF(X$2=2,0,OFFSET('Composition%'!$B15,0,X$17)*OFFSET('Composition%'!$B15,0,X$18)*(X$24*EXP(-X$25/($B45+273)/RGas)))+ReactionRateK1!X45/2</f>
        <v>4.5679929562903226E-8</v>
      </c>
      <c r="Y45" s="73">
        <f ca="1">IF(Y$2=0,0,Y$22*EXP(Y$23/($B45+273)/RGas)*(OFFSET('Composition%'!$B15,0,Y$13)*OFFSET('Composition%'!$B15,0,Y$14)))-IF(Y$2=2,0,OFFSET('Composition%'!$B15,0,Y$17)*OFFSET('Composition%'!$B15,0,Y$18)*(Y$24*EXP(-Y$25/($B45+273)/RGas)))+ReactionRateK1!Y45/2</f>
        <v>2.260886479020782E-9</v>
      </c>
      <c r="Z45" s="73">
        <f ca="1">IF(Z$2=0,0,Z$22*EXP(Z$23/($B45+273)/RGas)*(OFFSET('Composition%'!$B15,0,Z$13)*OFFSET('Composition%'!$B15,0,Z$14)))-IF(Z$2=2,0,OFFSET('Composition%'!$B15,0,Z$17)*OFFSET('Composition%'!$B15,0,Z$18)*(Z$24*EXP(-Z$25/($B45+273)/RGas)))+ReactionRateK1!Z45/2</f>
        <v>0</v>
      </c>
      <c r="AA45" s="73">
        <f ca="1">IF(AA$2=0,0,AA$22*EXP(AA$23/($B45+273)/RGas)*(OFFSET('Composition%'!$B15,0,AA$13)*OFFSET('Composition%'!$B15,0,AA$14)))-IF(AA$2=2,0,OFFSET('Composition%'!$B15,0,AA$17)*OFFSET('Composition%'!$B15,0,AA$18)*(AA$24*EXP(-AA$25/($B45+273)/RGas)))+ReactionRateK1!AA45/2</f>
        <v>0</v>
      </c>
      <c r="AB45" s="73">
        <f ca="1">IF(AB$2=0,0,AB$22*EXP(AB$23/($B45+273)/RGas)*(OFFSET('Composition%'!$B15,0,AB$13)*OFFSET('Composition%'!$B15,0,AB$14)))-IF(AB$2=2,0,OFFSET('Composition%'!$B15,0,AB$17)*OFFSET('Composition%'!$B15,0,AB$18)*(AB$24*EXP(-AB$25/($B45+273)/RGas)))+ReactionRateK1!AB45/2</f>
        <v>0</v>
      </c>
      <c r="AC45" s="73">
        <f ca="1">IF(AC$2=0,0,AC$22*EXP(AC$23/($B45+273)/RGas)*(OFFSET('Composition%'!$B15,0,AC$13)*OFFSET('Composition%'!$B15,0,AC$14)))-IF(AC$2=2,0,OFFSET('Composition%'!$B15,0,AC$17)*OFFSET('Composition%'!$B15,0,AC$18)*(AC$24*EXP(-AC$25/($B45+273)/RGas)))+ReactionRateK1!AC45/2</f>
        <v>0</v>
      </c>
      <c r="AD45" s="73">
        <f ca="1">IF(AD$2=0,0,AD$22*EXP(AD$23/($B45+273)/RGas)*(OFFSET('Composition%'!$B15,0,AD$13)*OFFSET('Composition%'!$B15,0,AD$14)))-IF(AD$2=2,0,OFFSET('Composition%'!$B15,0,AD$17)*OFFSET('Composition%'!$B15,0,AD$18)*(AD$24*EXP(-AD$25/($B45+273)/RGas)))+ReactionRateK1!AD45/2</f>
        <v>0</v>
      </c>
      <c r="AE45" s="73">
        <f ca="1">IF(AE$2=0,0,AE$22*EXP(AE$23/($B45+273)/RGas)*(OFFSET('Composition%'!$B15,0,AE$13)*OFFSET('Composition%'!$B15,0,AE$14)))-IF(AE$2=2,0,OFFSET('Composition%'!$B15,0,AE$17)*OFFSET('Composition%'!$B15,0,AE$18)*(AE$24*EXP(-AE$25/($B45+273)/RGas)))+ReactionRateK1!AE45/2</f>
        <v>0</v>
      </c>
      <c r="AF45" s="73"/>
      <c r="AG45" s="73">
        <f ca="1">IF(AG$2=0,0,AG$22*EXP(AG$23/($B45+273)/RGas)*(OFFSET('Composition%'!$B15,0,AG$13)*OFFSET('Composition%'!$B15,0,AG$14)))-IF(AG$2=2,0,OFFSET('Composition%'!$B15,0,AG$17)*OFFSET('Composition%'!$B15,0,AG$18)*(AG$24*EXP(-AG$25/($B45+273)/RGas)))+ReactionRateK1!AG45/2</f>
        <v>0</v>
      </c>
      <c r="AH45" s="73">
        <f ca="1">IF(AH$2=0,0,AH$22*EXP(AH$23/($B45+273)/RGas)*(OFFSET('Composition%'!$B15,0,AH$13)*OFFSET('Composition%'!$B15,0,AH$14)))-IF(AH$2=2,0,OFFSET('Composition%'!$B15,0,AH$17)*OFFSET('Composition%'!$B15,0,AH$18)*(AH$24*EXP(-AH$25/($B45+273)/RGas)))+ReactionRateK1!AH45/2</f>
        <v>0</v>
      </c>
      <c r="AI45" s="73">
        <f ca="1">IF(AI$2=0,0,AI$22*EXP(AI$23/($B45+273)/RGas)*(OFFSET('Composition%'!$B15,0,AI$13)*OFFSET('Composition%'!$B15,0,AI$14)))-IF(AI$2=2,0,OFFSET('Composition%'!$B15,0,AI$17)*OFFSET('Composition%'!$B15,0,AI$18)*(AI$24*EXP(-AI$25/($B45+273)/RGas)))+ReactionRateK1!AI45/2</f>
        <v>0</v>
      </c>
      <c r="AJ45" s="73">
        <f ca="1">IF(AJ$2=0,0,AJ$22*EXP(AJ$23/($B45+273)/RGas)*(OFFSET('Composition%'!$B15,0,AJ$13)*OFFSET('Composition%'!$B15,0,AJ$14)))-IF(AJ$2=2,0,OFFSET('Composition%'!$B15,0,AJ$17)*OFFSET('Composition%'!$B15,0,AJ$18)*(AJ$24*EXP(-AJ$25/($B45+273)/RGas)))+ReactionRateK1!AJ45/2</f>
        <v>0</v>
      </c>
      <c r="AK45" s="73">
        <f ca="1">IF(AK$2=0,0,AK$22*EXP(AK$23/($B45+273)/RGas)*(OFFSET('Composition%'!$B15,0,AK$13)*OFFSET('Composition%'!$B15,0,AK$14)))-IF(AK$2=2,0,OFFSET('Composition%'!$B15,0,AK$17)*OFFSET('Composition%'!$B15,0,AK$18)*(AK$24*EXP(-AK$25/($B45+273)/RGas)))+ReactionRateK1!AK45/2</f>
        <v>0</v>
      </c>
      <c r="AL45" s="73">
        <f ca="1">IF(AL$2=0,0,AL$22*EXP(AL$23/($B45+273)/RGas)*(OFFSET('Composition%'!$B15,0,AL$13)*OFFSET('Composition%'!$B15,0,AL$14)))-IF(AL$2=2,0,OFFSET('Composition%'!$B15,0,AL$17)*OFFSET('Composition%'!$B15,0,AL$18)*(AL$24*EXP(-AL$25/($B45+273)/RGas)))+ReactionRateK1!AL45/2</f>
        <v>0</v>
      </c>
      <c r="AM45" s="73"/>
      <c r="AN45" s="73">
        <f ca="1">IF(AN$2=0,0,AN$22*EXP(AN$23/($B45+273)/RGas)*(OFFSET('Composition%'!$B15,0,AN$13)*OFFSET('Composition%'!$B15,0,AN$14)))-IF(AN$2=2,0,OFFSET('Composition%'!$B15,0,AN$17)*OFFSET('Composition%'!$B15,0,AN$18)*(AN$24*EXP(-AN$25/($B45+273)/RGas)))+ReactionRateK1!AN45/2</f>
        <v>0</v>
      </c>
      <c r="AO45" s="73">
        <f ca="1">IF(AO$2=0,0,AO$22*EXP(AO$23/($B45+273)/RGas)*(OFFSET('Composition%'!$B15,0,AO$13)*OFFSET('Composition%'!$B15,0,AO$14)))-IF(AO$2=2,0,OFFSET('Composition%'!$B15,0,AO$17)*OFFSET('Composition%'!$B15,0,AO$18)*(AO$24*EXP(-AO$25/($B45+273)/RGas)))+ReactionRateK1!AO45/2</f>
        <v>0</v>
      </c>
      <c r="AP45" s="73">
        <f ca="1">IF(AP$2=0,0,AP$22*EXP(AP$23/($B45+273)/RGas)*(OFFSET('Composition%'!$B15,0,AP$13)*OFFSET('Composition%'!$B15,0,AP$14)))-IF(AP$2=2,0,OFFSET('Composition%'!$B15,0,AP$17)*OFFSET('Composition%'!$B15,0,AP$18)*(AP$24*EXP(-AP$25/($B45+273)/RGas)))+ReactionRateK1!AP45/2</f>
        <v>3.5479229564014043E-12</v>
      </c>
      <c r="AQ45" s="73">
        <f ca="1">IF(AQ$2=0,0,AQ$22*EXP(AQ$23/($B45+273)/RGas)*(OFFSET('Composition%'!$B15,0,AQ$13)*OFFSET('Composition%'!$B15,0,AQ$14)))-IF(AQ$2=2,0,OFFSET('Composition%'!$B15,0,AQ$17)*OFFSET('Composition%'!$B15,0,AQ$18)*(AQ$24*EXP(-AQ$25/($B45+273)/RGas)))+ReactionRateK1!AQ45/2</f>
        <v>0</v>
      </c>
      <c r="AR45" s="73">
        <f ca="1">IF(AR$2=0,0,AR$22*EXP(AR$23/($B45+273)/RGas)*(OFFSET('Composition%'!$B15,0,AR$13)*OFFSET('Composition%'!$B15,0,AR$14)))-IF(AR$2=2,0,OFFSET('Composition%'!$B15,0,AR$17)*OFFSET('Composition%'!$B15,0,AR$18)*(AR$24*EXP(-AR$25/($B45+273)/RGas)))+ReactionRateK1!AR45/2</f>
        <v>0</v>
      </c>
    </row>
    <row r="46" spans="1:44">
      <c r="A46" s="3">
        <f t="shared" si="7"/>
        <v>0.70000000000000007</v>
      </c>
      <c r="B46" s="19">
        <f ca="1">'Composition%'!B16</f>
        <v>408.85893440871524</v>
      </c>
      <c r="C46">
        <f t="shared" si="8"/>
        <v>30</v>
      </c>
      <c r="D46" s="26">
        <f ca="1">('Composition%'!C16*ReactionRateK2!C46)^3</f>
        <v>10.484150021628983</v>
      </c>
      <c r="E46" s="4"/>
      <c r="F46" s="73">
        <f ca="1">IF(F$2=0,0,F$22*EXP(F$23/($B46+273)/RGas)*(OFFSET('Composition%'!$B16,0,F$13)*OFFSET('Composition%'!$B16,0,F$14)))-IF(F$2=2,0,OFFSET('Composition%'!$B16,0,F$17)*OFFSET('Composition%'!$B16,0,F$18)*(F$24*EXP(-F$25/($B46+273)/RGas)))+ReactionRateK1!F46/2</f>
        <v>1.2532517973255771E-2</v>
      </c>
      <c r="G46" s="73">
        <f ca="1">IF(G$2=0,0,G$22*EXP(G$23/($B46+273)/RGas)*(OFFSET('Composition%'!$B16,0,G$13)*OFFSET('Composition%'!$B16,0,G$14)))-IF(G$2=2,0,OFFSET('Composition%'!$B16,0,G$17)*OFFSET('Composition%'!$B16,0,G$18)*(G$24*EXP(-G$25/($B46+273)/RGas)))+ReactionRateK1!G46/2</f>
        <v>4.5725645140961635E-3</v>
      </c>
      <c r="H46" s="73">
        <f ca="1">IF(H$2=0,0,H$22*EXP(H$23/($B46+273)/RGas)*(OFFSET('Composition%'!$B16,0,H$13)*OFFSET('Composition%'!$B16,0,H$14)))-IF(H$2=2,0,OFFSET('Composition%'!$B16,0,H$17)*OFFSET('Composition%'!$B16,0,H$18)*(H$24*EXP(-H$25/($B46+273)/RGas)))+ReactionRateK1!H46/2</f>
        <v>-7.7920939532427659E-7</v>
      </c>
      <c r="I46" s="73">
        <f ca="1">IF(I$2=0,0,I$22*EXP(I$23/($B46+273)/RGas)*(OFFSET('Composition%'!$B16,0,I$13)*OFFSET('Composition%'!$B16,0,I$14)))-IF(I$2=2,0,OFFSET('Composition%'!$B16,0,I$17)*OFFSET('Composition%'!$B16,0,I$18)*(I$24*EXP(-I$25/($B46+273)/RGas)))+ReactionRateK1!I46/2</f>
        <v>-4.8249358301890276E-3</v>
      </c>
      <c r="J46" s="73"/>
      <c r="K46" s="73">
        <f ca="1">IF(K$2=0,0,K$22*EXP(K$23/($B46+273)/RGas)*(OFFSET('Composition%'!$B16,0,K$13)*OFFSET('Composition%'!$B16,0,K$14)))-IF(K$2=2,0,OFFSET('Composition%'!$B16,0,K$17)*OFFSET('Composition%'!$B16,0,K$18)*(K$24*EXP(-K$25/($B46+273)/RGas)))+ReactionRateK1!K46/2</f>
        <v>4.3603785829385469E-2</v>
      </c>
      <c r="L46" s="73">
        <f ca="1">IF(L$2=0,0,L$22*EXP(L$23/($B46+273)/RGas)*(OFFSET('Composition%'!$B16,0,L$13)*OFFSET('Composition%'!$B16,0,L$14)))-IF(L$2=2,0,OFFSET('Composition%'!$B16,0,L$17)*OFFSET('Composition%'!$B16,0,L$18)*(L$24*EXP(-L$25/($B46+273)/RGas)))+ReactionRateK1!L46/2</f>
        <v>5.7569154289541851E-3</v>
      </c>
      <c r="M46" s="73">
        <f ca="1">IF(M$2=0,0,M$22*EXP(M$23/($B46+273)/RGas)*(OFFSET('Composition%'!$B16,0,M$13)*OFFSET('Composition%'!$B16,0,M$14)))-IF(M$2=2,0,OFFSET('Composition%'!$B16,0,M$17)*OFFSET('Composition%'!$B16,0,M$18)*(M$24*EXP(-M$25/($B46+273)/RGas)))+ReactionRateK1!M46/2</f>
        <v>0</v>
      </c>
      <c r="N46" s="73"/>
      <c r="O46" s="73">
        <f ca="1">IF(O$2=0,0,O$22*EXP(O$23/($B46+273)/RGas)*(OFFSET('Composition%'!$B16,0,O$13)*OFFSET('Composition%'!$B16,0,O$14)))-IF(O$2=2,0,OFFSET('Composition%'!$B16,0,O$17)*OFFSET('Composition%'!$B16,0,O$18)*(O$24*EXP(-O$25/($B46+273)/RGas)))+ReactionRateK1!O46/2</f>
        <v>0</v>
      </c>
      <c r="P46" s="73">
        <f ca="1">IF(P$2=0,0,P$22*EXP(P$23/($B46+273)/RGas)*(OFFSET('Composition%'!$B16,0,P$13)*OFFSET('Composition%'!$B16,0,P$14)))-IF(P$2=2,0,OFFSET('Composition%'!$B16,0,P$17)*OFFSET('Composition%'!$B16,0,P$18)*(P$24*EXP(-P$25/($B46+273)/RGas)))+ReactionRateK1!P46/2</f>
        <v>4.004342416074412E-3</v>
      </c>
      <c r="Q46" s="73">
        <f ca="1">IF(Q$2=0,0,Q$22*EXP(Q$23/($B46+273)/RGas)*(OFFSET('Composition%'!$B16,0,Q$13)*OFFSET('Composition%'!$B16,0,Q$14)))-IF(Q$2=2,0,OFFSET('Composition%'!$B16,0,Q$17)*OFFSET('Composition%'!$B16,0,Q$18)*(Q$24*EXP(-Q$25/($B46+273)/RGas)))+ReactionRateK1!Q46/2</f>
        <v>1.261534812135197E-5</v>
      </c>
      <c r="R46" s="73">
        <f ca="1">IF(R$2=0,0,R$22*EXP(R$23/($B46+273)/RGas)*(OFFSET('Composition%'!$B16,0,R$13)*OFFSET('Composition%'!$B16,0,R$14)))-IF(R$2=2,0,OFFSET('Composition%'!$B16,0,R$17)*OFFSET('Composition%'!$B16,0,R$18)*(R$24*EXP(-R$25/($B46+273)/RGas)))+ReactionRateK1!R46/2</f>
        <v>1.0501165858515453E-6</v>
      </c>
      <c r="S46" s="73"/>
      <c r="T46" s="73">
        <f ca="1">IF(T$2=0,0,T$22*EXP(T$23/($B46+273)/RGas)*(OFFSET('Composition%'!$B16,0,T$13)*OFFSET('Composition%'!$B16,0,T$14)))-IF(T$2=2,0,OFFSET('Composition%'!$B16,0,T$17)*OFFSET('Composition%'!$B16,0,T$18)*(T$24*EXP(-T$25/($B46+273)/RGas)))+ReactionRateK1!T46/2</f>
        <v>1.2612066888428093E-2</v>
      </c>
      <c r="U46" s="73">
        <f ca="1">IF(U$2=0,0,U$22*EXP(U$23/($B46+273)/RGas)*(OFFSET('Composition%'!$B16,0,U$13)*OFFSET('Composition%'!$B16,0,U$14)))-IF(U$2=2,0,OFFSET('Composition%'!$B16,0,U$17)*OFFSET('Composition%'!$B16,0,U$18)*(U$24*EXP(-U$25/($B46+273)/RGas)))+ReactionRateK1!U46/2</f>
        <v>1.3353761571546275E-3</v>
      </c>
      <c r="V46" s="73">
        <f ca="1">IF(V$2=0,0,V$22*EXP(V$23/($B46+273)/RGas)*(OFFSET('Composition%'!$B16,0,V$13)*OFFSET('Composition%'!$B16,0,V$14)))-IF(V$2=2,0,OFFSET('Composition%'!$B16,0,V$17)*OFFSET('Composition%'!$B16,0,V$18)*(V$24*EXP(-V$25/($B46+273)/RGas)))+ReactionRateK1!V46/2</f>
        <v>0</v>
      </c>
      <c r="W46" s="73">
        <f ca="1">IF(W$2=0,0,W$22*EXP(W$23/($B46+273)/RGas)*(OFFSET('Composition%'!$B16,0,W$13)*OFFSET('Composition%'!$B16,0,W$14)))-IF(W$2=2,0,OFFSET('Composition%'!$B16,0,W$17)*OFFSET('Composition%'!$B16,0,W$18)*(W$24*EXP(-W$25/($B46+273)/RGas)))+ReactionRateK1!W46/2</f>
        <v>0</v>
      </c>
      <c r="X46" s="73">
        <f ca="1">IF(X$2=0,0,X$22*EXP(X$23/($B46+273)/RGas)*(OFFSET('Composition%'!$B16,0,X$13)*OFFSET('Composition%'!$B16,0,X$14)))-IF(X$2=2,0,OFFSET('Composition%'!$B16,0,X$17)*OFFSET('Composition%'!$B16,0,X$18)*(X$24*EXP(-X$25/($B46+273)/RGas)))+ReactionRateK1!X46/2</f>
        <v>4.5154627124367247E-8</v>
      </c>
      <c r="Y46" s="73">
        <f ca="1">IF(Y$2=0,0,Y$22*EXP(Y$23/($B46+273)/RGas)*(OFFSET('Composition%'!$B16,0,Y$13)*OFFSET('Composition%'!$B16,0,Y$14)))-IF(Y$2=2,0,OFFSET('Composition%'!$B16,0,Y$17)*OFFSET('Composition%'!$B16,0,Y$18)*(Y$24*EXP(-Y$25/($B46+273)/RGas)))+ReactionRateK1!Y46/2</f>
        <v>2.2348871136091694E-9</v>
      </c>
      <c r="Z46" s="73">
        <f ca="1">IF(Z$2=0,0,Z$22*EXP(Z$23/($B46+273)/RGas)*(OFFSET('Composition%'!$B16,0,Z$13)*OFFSET('Composition%'!$B16,0,Z$14)))-IF(Z$2=2,0,OFFSET('Composition%'!$B16,0,Z$17)*OFFSET('Composition%'!$B16,0,Z$18)*(Z$24*EXP(-Z$25/($B46+273)/RGas)))+ReactionRateK1!Z46/2</f>
        <v>0</v>
      </c>
      <c r="AA46" s="73">
        <f ca="1">IF(AA$2=0,0,AA$22*EXP(AA$23/($B46+273)/RGas)*(OFFSET('Composition%'!$B16,0,AA$13)*OFFSET('Composition%'!$B16,0,AA$14)))-IF(AA$2=2,0,OFFSET('Composition%'!$B16,0,AA$17)*OFFSET('Composition%'!$B16,0,AA$18)*(AA$24*EXP(-AA$25/($B46+273)/RGas)))+ReactionRateK1!AA46/2</f>
        <v>0</v>
      </c>
      <c r="AB46" s="73">
        <f ca="1">IF(AB$2=0,0,AB$22*EXP(AB$23/($B46+273)/RGas)*(OFFSET('Composition%'!$B16,0,AB$13)*OFFSET('Composition%'!$B16,0,AB$14)))-IF(AB$2=2,0,OFFSET('Composition%'!$B16,0,AB$17)*OFFSET('Composition%'!$B16,0,AB$18)*(AB$24*EXP(-AB$25/($B46+273)/RGas)))+ReactionRateK1!AB46/2</f>
        <v>0</v>
      </c>
      <c r="AC46" s="73">
        <f ca="1">IF(AC$2=0,0,AC$22*EXP(AC$23/($B46+273)/RGas)*(OFFSET('Composition%'!$B16,0,AC$13)*OFFSET('Composition%'!$B16,0,AC$14)))-IF(AC$2=2,0,OFFSET('Composition%'!$B16,0,AC$17)*OFFSET('Composition%'!$B16,0,AC$18)*(AC$24*EXP(-AC$25/($B46+273)/RGas)))+ReactionRateK1!AC46/2</f>
        <v>0</v>
      </c>
      <c r="AD46" s="73">
        <f ca="1">IF(AD$2=0,0,AD$22*EXP(AD$23/($B46+273)/RGas)*(OFFSET('Composition%'!$B16,0,AD$13)*OFFSET('Composition%'!$B16,0,AD$14)))-IF(AD$2=2,0,OFFSET('Composition%'!$B16,0,AD$17)*OFFSET('Composition%'!$B16,0,AD$18)*(AD$24*EXP(-AD$25/($B46+273)/RGas)))+ReactionRateK1!AD46/2</f>
        <v>0</v>
      </c>
      <c r="AE46" s="73">
        <f ca="1">IF(AE$2=0,0,AE$22*EXP(AE$23/($B46+273)/RGas)*(OFFSET('Composition%'!$B16,0,AE$13)*OFFSET('Composition%'!$B16,0,AE$14)))-IF(AE$2=2,0,OFFSET('Composition%'!$B16,0,AE$17)*OFFSET('Composition%'!$B16,0,AE$18)*(AE$24*EXP(-AE$25/($B46+273)/RGas)))+ReactionRateK1!AE46/2</f>
        <v>0</v>
      </c>
      <c r="AF46" s="73"/>
      <c r="AG46" s="73">
        <f ca="1">IF(AG$2=0,0,AG$22*EXP(AG$23/($B46+273)/RGas)*(OFFSET('Composition%'!$B16,0,AG$13)*OFFSET('Composition%'!$B16,0,AG$14)))-IF(AG$2=2,0,OFFSET('Composition%'!$B16,0,AG$17)*OFFSET('Composition%'!$B16,0,AG$18)*(AG$24*EXP(-AG$25/($B46+273)/RGas)))+ReactionRateK1!AG46/2</f>
        <v>0</v>
      </c>
      <c r="AH46" s="73">
        <f ca="1">IF(AH$2=0,0,AH$22*EXP(AH$23/($B46+273)/RGas)*(OFFSET('Composition%'!$B16,0,AH$13)*OFFSET('Composition%'!$B16,0,AH$14)))-IF(AH$2=2,0,OFFSET('Composition%'!$B16,0,AH$17)*OFFSET('Composition%'!$B16,0,AH$18)*(AH$24*EXP(-AH$25/($B46+273)/RGas)))+ReactionRateK1!AH46/2</f>
        <v>0</v>
      </c>
      <c r="AI46" s="73">
        <f ca="1">IF(AI$2=0,0,AI$22*EXP(AI$23/($B46+273)/RGas)*(OFFSET('Composition%'!$B16,0,AI$13)*OFFSET('Composition%'!$B16,0,AI$14)))-IF(AI$2=2,0,OFFSET('Composition%'!$B16,0,AI$17)*OFFSET('Composition%'!$B16,0,AI$18)*(AI$24*EXP(-AI$25/($B46+273)/RGas)))+ReactionRateK1!AI46/2</f>
        <v>0</v>
      </c>
      <c r="AJ46" s="73">
        <f ca="1">IF(AJ$2=0,0,AJ$22*EXP(AJ$23/($B46+273)/RGas)*(OFFSET('Composition%'!$B16,0,AJ$13)*OFFSET('Composition%'!$B16,0,AJ$14)))-IF(AJ$2=2,0,OFFSET('Composition%'!$B16,0,AJ$17)*OFFSET('Composition%'!$B16,0,AJ$18)*(AJ$24*EXP(-AJ$25/($B46+273)/RGas)))+ReactionRateK1!AJ46/2</f>
        <v>0</v>
      </c>
      <c r="AK46" s="73">
        <f ca="1">IF(AK$2=0,0,AK$22*EXP(AK$23/($B46+273)/RGas)*(OFFSET('Composition%'!$B16,0,AK$13)*OFFSET('Composition%'!$B16,0,AK$14)))-IF(AK$2=2,0,OFFSET('Composition%'!$B16,0,AK$17)*OFFSET('Composition%'!$B16,0,AK$18)*(AK$24*EXP(-AK$25/($B46+273)/RGas)))+ReactionRateK1!AK46/2</f>
        <v>0</v>
      </c>
      <c r="AL46" s="73">
        <f ca="1">IF(AL$2=0,0,AL$22*EXP(AL$23/($B46+273)/RGas)*(OFFSET('Composition%'!$B16,0,AL$13)*OFFSET('Composition%'!$B16,0,AL$14)))-IF(AL$2=2,0,OFFSET('Composition%'!$B16,0,AL$17)*OFFSET('Composition%'!$B16,0,AL$18)*(AL$24*EXP(-AL$25/($B46+273)/RGas)))+ReactionRateK1!AL46/2</f>
        <v>0</v>
      </c>
      <c r="AM46" s="73"/>
      <c r="AN46" s="73">
        <f ca="1">IF(AN$2=0,0,AN$22*EXP(AN$23/($B46+273)/RGas)*(OFFSET('Composition%'!$B16,0,AN$13)*OFFSET('Composition%'!$B16,0,AN$14)))-IF(AN$2=2,0,OFFSET('Composition%'!$B16,0,AN$17)*OFFSET('Composition%'!$B16,0,AN$18)*(AN$24*EXP(-AN$25/($B46+273)/RGas)))+ReactionRateK1!AN46/2</f>
        <v>0</v>
      </c>
      <c r="AO46" s="73">
        <f ca="1">IF(AO$2=0,0,AO$22*EXP(AO$23/($B46+273)/RGas)*(OFFSET('Composition%'!$B16,0,AO$13)*OFFSET('Composition%'!$B16,0,AO$14)))-IF(AO$2=2,0,OFFSET('Composition%'!$B16,0,AO$17)*OFFSET('Composition%'!$B16,0,AO$18)*(AO$24*EXP(-AO$25/($B46+273)/RGas)))+ReactionRateK1!AO46/2</f>
        <v>0</v>
      </c>
      <c r="AP46" s="73">
        <f ca="1">IF(AP$2=0,0,AP$22*EXP(AP$23/($B46+273)/RGas)*(OFFSET('Composition%'!$B16,0,AP$13)*OFFSET('Composition%'!$B16,0,AP$14)))-IF(AP$2=2,0,OFFSET('Composition%'!$B16,0,AP$17)*OFFSET('Composition%'!$B16,0,AP$18)*(AP$24*EXP(-AP$25/($B46+273)/RGas)))+ReactionRateK1!AP46/2</f>
        <v>3.6051096825887524E-12</v>
      </c>
      <c r="AQ46" s="73">
        <f ca="1">IF(AQ$2=0,0,AQ$22*EXP(AQ$23/($B46+273)/RGas)*(OFFSET('Composition%'!$B16,0,AQ$13)*OFFSET('Composition%'!$B16,0,AQ$14)))-IF(AQ$2=2,0,OFFSET('Composition%'!$B16,0,AQ$17)*OFFSET('Composition%'!$B16,0,AQ$18)*(AQ$24*EXP(-AQ$25/($B46+273)/RGas)))+ReactionRateK1!AQ46/2</f>
        <v>0</v>
      </c>
      <c r="AR46" s="73">
        <f ca="1">IF(AR$2=0,0,AR$22*EXP(AR$23/($B46+273)/RGas)*(OFFSET('Composition%'!$B16,0,AR$13)*OFFSET('Composition%'!$B16,0,AR$14)))-IF(AR$2=2,0,OFFSET('Composition%'!$B16,0,AR$17)*OFFSET('Composition%'!$B16,0,AR$18)*(AR$24*EXP(-AR$25/($B46+273)/RGas)))+ReactionRateK1!AR46/2</f>
        <v>0</v>
      </c>
    </row>
    <row r="47" spans="1:44">
      <c r="A47" s="3">
        <f t="shared" si="7"/>
        <v>0.75000000000000011</v>
      </c>
      <c r="B47" s="19">
        <f ca="1">'Composition%'!B17</f>
        <v>409.14201422426873</v>
      </c>
      <c r="C47">
        <f t="shared" si="8"/>
        <v>30</v>
      </c>
      <c r="D47" s="26">
        <f ca="1">('Composition%'!C17*ReactionRateK2!C47)^3</f>
        <v>10.145456092157104</v>
      </c>
      <c r="E47" s="4"/>
      <c r="F47" s="73">
        <f ca="1">IF(F$2=0,0,F$22*EXP(F$23/($B47+273)/RGas)*(OFFSET('Composition%'!$B17,0,F$13)*OFFSET('Composition%'!$B17,0,F$14)))-IF(F$2=2,0,OFFSET('Composition%'!$B17,0,F$17)*OFFSET('Composition%'!$B17,0,F$18)*(F$24*EXP(-F$25/($B47+273)/RGas)))+ReactionRateK1!F47/2</f>
        <v>1.2189097802113719E-2</v>
      </c>
      <c r="G47" s="73">
        <f ca="1">IF(G$2=0,0,G$22*EXP(G$23/($B47+273)/RGas)*(OFFSET('Composition%'!$B17,0,G$13)*OFFSET('Composition%'!$B17,0,G$14)))-IF(G$2=2,0,OFFSET('Composition%'!$B17,0,G$17)*OFFSET('Composition%'!$B17,0,G$18)*(G$24*EXP(-G$25/($B47+273)/RGas)))+ReactionRateK1!G47/2</f>
        <v>4.4516745104131814E-3</v>
      </c>
      <c r="H47" s="73">
        <f ca="1">IF(H$2=0,0,H$22*EXP(H$23/($B47+273)/RGas)*(OFFSET('Composition%'!$B17,0,H$13)*OFFSET('Composition%'!$B17,0,H$14)))-IF(H$2=2,0,OFFSET('Composition%'!$B17,0,H$17)*OFFSET('Composition%'!$B17,0,H$18)*(H$24*EXP(-H$25/($B47+273)/RGas)))+ReactionRateK1!H47/2</f>
        <v>-9.0120948444424256E-7</v>
      </c>
      <c r="I47" s="73">
        <f ca="1">IF(I$2=0,0,I$22*EXP(I$23/($B47+273)/RGas)*(OFFSET('Composition%'!$B17,0,I$13)*OFFSET('Composition%'!$B17,0,I$14)))-IF(I$2=2,0,OFFSET('Composition%'!$B17,0,I$17)*OFFSET('Composition%'!$B17,0,I$18)*(I$24*EXP(-I$25/($B47+273)/RGas)))+ReactionRateK1!I47/2</f>
        <v>-4.3595181711108422E-3</v>
      </c>
      <c r="J47" s="73"/>
      <c r="K47" s="73">
        <f ca="1">IF(K$2=0,0,K$22*EXP(K$23/($B47+273)/RGas)*(OFFSET('Composition%'!$B17,0,K$13)*OFFSET('Composition%'!$B17,0,K$14)))-IF(K$2=2,0,OFFSET('Composition%'!$B17,0,K$17)*OFFSET('Composition%'!$B17,0,K$18)*(K$24*EXP(-K$25/($B47+273)/RGas)))+ReactionRateK1!K47/2</f>
        <v>4.2768477817556771E-2</v>
      </c>
      <c r="L47" s="73">
        <f ca="1">IF(L$2=0,0,L$22*EXP(L$23/($B47+273)/RGas)*(OFFSET('Composition%'!$B17,0,L$13)*OFFSET('Composition%'!$B17,0,L$14)))-IF(L$2=2,0,OFFSET('Composition%'!$B17,0,L$17)*OFFSET('Composition%'!$B17,0,L$18)*(L$24*EXP(-L$25/($B47+273)/RGas)))+ReactionRateK1!L47/2</f>
        <v>4.2136521718641462E-3</v>
      </c>
      <c r="M47" s="73">
        <f ca="1">IF(M$2=0,0,M$22*EXP(M$23/($B47+273)/RGas)*(OFFSET('Composition%'!$B17,0,M$13)*OFFSET('Composition%'!$B17,0,M$14)))-IF(M$2=2,0,OFFSET('Composition%'!$B17,0,M$17)*OFFSET('Composition%'!$B17,0,M$18)*(M$24*EXP(-M$25/($B47+273)/RGas)))+ReactionRateK1!M47/2</f>
        <v>0</v>
      </c>
      <c r="N47" s="73"/>
      <c r="O47" s="73">
        <f ca="1">IF(O$2=0,0,O$22*EXP(O$23/($B47+273)/RGas)*(OFFSET('Composition%'!$B17,0,O$13)*OFFSET('Composition%'!$B17,0,O$14)))-IF(O$2=2,0,OFFSET('Composition%'!$B17,0,O$17)*OFFSET('Composition%'!$B17,0,O$18)*(O$24*EXP(-O$25/($B47+273)/RGas)))+ReactionRateK1!O47/2</f>
        <v>0</v>
      </c>
      <c r="P47" s="73">
        <f ca="1">IF(P$2=0,0,P$22*EXP(P$23/($B47+273)/RGas)*(OFFSET('Composition%'!$B17,0,P$13)*OFFSET('Composition%'!$B17,0,P$14)))-IF(P$2=2,0,OFFSET('Composition%'!$B17,0,P$17)*OFFSET('Composition%'!$B17,0,P$18)*(P$24*EXP(-P$25/($B47+273)/RGas)))+ReactionRateK1!P47/2</f>
        <v>4.4448028848469408E-3</v>
      </c>
      <c r="Q47" s="73">
        <f ca="1">IF(Q$2=0,0,Q$22*EXP(Q$23/($B47+273)/RGas)*(OFFSET('Composition%'!$B17,0,Q$13)*OFFSET('Composition%'!$B17,0,Q$14)))-IF(Q$2=2,0,OFFSET('Composition%'!$B17,0,Q$17)*OFFSET('Composition%'!$B17,0,Q$18)*(Q$24*EXP(-Q$25/($B47+273)/RGas)))+ReactionRateK1!Q47/2</f>
        <v>1.413611989220555E-5</v>
      </c>
      <c r="R47" s="73">
        <f ca="1">IF(R$2=0,0,R$22*EXP(R$23/($B47+273)/RGas)*(OFFSET('Composition%'!$B17,0,R$13)*OFFSET('Composition%'!$B17,0,R$14)))-IF(R$2=2,0,OFFSET('Composition%'!$B17,0,R$17)*OFFSET('Composition%'!$B17,0,R$18)*(R$24*EXP(-R$25/($B47+273)/RGas)))+ReactionRateK1!R47/2</f>
        <v>1.1994694111254801E-6</v>
      </c>
      <c r="S47" s="73"/>
      <c r="T47" s="73">
        <f ca="1">IF(T$2=0,0,T$22*EXP(T$23/($B47+273)/RGas)*(OFFSET('Composition%'!$B17,0,T$13)*OFFSET('Composition%'!$B17,0,T$14)))-IF(T$2=2,0,OFFSET('Composition%'!$B17,0,T$17)*OFFSET('Composition%'!$B17,0,T$18)*(T$24*EXP(-T$25/($B47+273)/RGas)))+ReactionRateK1!T47/2</f>
        <v>1.1886886262429376E-2</v>
      </c>
      <c r="U47" s="73">
        <f ca="1">IF(U$2=0,0,U$22*EXP(U$23/($B47+273)/RGas)*(OFFSET('Composition%'!$B17,0,U$13)*OFFSET('Composition%'!$B17,0,U$14)))-IF(U$2=2,0,OFFSET('Composition%'!$B17,0,U$17)*OFFSET('Composition%'!$B17,0,U$18)*(U$24*EXP(-U$25/($B47+273)/RGas)))+ReactionRateK1!U47/2</f>
        <v>1.1744118005947821E-3</v>
      </c>
      <c r="V47" s="73">
        <f ca="1">IF(V$2=0,0,V$22*EXP(V$23/($B47+273)/RGas)*(OFFSET('Composition%'!$B17,0,V$13)*OFFSET('Composition%'!$B17,0,V$14)))-IF(V$2=2,0,OFFSET('Composition%'!$B17,0,V$17)*OFFSET('Composition%'!$B17,0,V$18)*(V$24*EXP(-V$25/($B47+273)/RGas)))+ReactionRateK1!V47/2</f>
        <v>0</v>
      </c>
      <c r="W47" s="73">
        <f ca="1">IF(W$2=0,0,W$22*EXP(W$23/($B47+273)/RGas)*(OFFSET('Composition%'!$B17,0,W$13)*OFFSET('Composition%'!$B17,0,W$14)))-IF(W$2=2,0,OFFSET('Composition%'!$B17,0,W$17)*OFFSET('Composition%'!$B17,0,W$18)*(W$24*EXP(-W$25/($B47+273)/RGas)))+ReactionRateK1!W47/2</f>
        <v>0</v>
      </c>
      <c r="X47" s="73">
        <f ca="1">IF(X$2=0,0,X$22*EXP(X$23/($B47+273)/RGas)*(OFFSET('Composition%'!$B17,0,X$13)*OFFSET('Composition%'!$B17,0,X$14)))-IF(X$2=2,0,OFFSET('Composition%'!$B17,0,X$17)*OFFSET('Composition%'!$B17,0,X$18)*(X$24*EXP(-X$25/($B47+273)/RGas)))+ReactionRateK1!X47/2</f>
        <v>4.4662968194276136E-8</v>
      </c>
      <c r="Y47" s="73">
        <f ca="1">IF(Y$2=0,0,Y$22*EXP(Y$23/($B47+273)/RGas)*(OFFSET('Composition%'!$B17,0,Y$13)*OFFSET('Composition%'!$B17,0,Y$14)))-IF(Y$2=2,0,OFFSET('Composition%'!$B17,0,Y$17)*OFFSET('Composition%'!$B17,0,Y$18)*(Y$24*EXP(-Y$25/($B47+273)/RGas)))+ReactionRateK1!Y47/2</f>
        <v>2.2105529029838635E-9</v>
      </c>
      <c r="Z47" s="73">
        <f ca="1">IF(Z$2=0,0,Z$22*EXP(Z$23/($B47+273)/RGas)*(OFFSET('Composition%'!$B17,0,Z$13)*OFFSET('Composition%'!$B17,0,Z$14)))-IF(Z$2=2,0,OFFSET('Composition%'!$B17,0,Z$17)*OFFSET('Composition%'!$B17,0,Z$18)*(Z$24*EXP(-Z$25/($B47+273)/RGas)))+ReactionRateK1!Z47/2</f>
        <v>0</v>
      </c>
      <c r="AA47" s="73">
        <f ca="1">IF(AA$2=0,0,AA$22*EXP(AA$23/($B47+273)/RGas)*(OFFSET('Composition%'!$B17,0,AA$13)*OFFSET('Composition%'!$B17,0,AA$14)))-IF(AA$2=2,0,OFFSET('Composition%'!$B17,0,AA$17)*OFFSET('Composition%'!$B17,0,AA$18)*(AA$24*EXP(-AA$25/($B47+273)/RGas)))+ReactionRateK1!AA47/2</f>
        <v>0</v>
      </c>
      <c r="AB47" s="73">
        <f ca="1">IF(AB$2=0,0,AB$22*EXP(AB$23/($B47+273)/RGas)*(OFFSET('Composition%'!$B17,0,AB$13)*OFFSET('Composition%'!$B17,0,AB$14)))-IF(AB$2=2,0,OFFSET('Composition%'!$B17,0,AB$17)*OFFSET('Composition%'!$B17,0,AB$18)*(AB$24*EXP(-AB$25/($B47+273)/RGas)))+ReactionRateK1!AB47/2</f>
        <v>0</v>
      </c>
      <c r="AC47" s="73">
        <f ca="1">IF(AC$2=0,0,AC$22*EXP(AC$23/($B47+273)/RGas)*(OFFSET('Composition%'!$B17,0,AC$13)*OFFSET('Composition%'!$B17,0,AC$14)))-IF(AC$2=2,0,OFFSET('Composition%'!$B17,0,AC$17)*OFFSET('Composition%'!$B17,0,AC$18)*(AC$24*EXP(-AC$25/($B47+273)/RGas)))+ReactionRateK1!AC47/2</f>
        <v>0</v>
      </c>
      <c r="AD47" s="73">
        <f ca="1">IF(AD$2=0,0,AD$22*EXP(AD$23/($B47+273)/RGas)*(OFFSET('Composition%'!$B17,0,AD$13)*OFFSET('Composition%'!$B17,0,AD$14)))-IF(AD$2=2,0,OFFSET('Composition%'!$B17,0,AD$17)*OFFSET('Composition%'!$B17,0,AD$18)*(AD$24*EXP(-AD$25/($B47+273)/RGas)))+ReactionRateK1!AD47/2</f>
        <v>0</v>
      </c>
      <c r="AE47" s="73">
        <f ca="1">IF(AE$2=0,0,AE$22*EXP(AE$23/($B47+273)/RGas)*(OFFSET('Composition%'!$B17,0,AE$13)*OFFSET('Composition%'!$B17,0,AE$14)))-IF(AE$2=2,0,OFFSET('Composition%'!$B17,0,AE$17)*OFFSET('Composition%'!$B17,0,AE$18)*(AE$24*EXP(-AE$25/($B47+273)/RGas)))+ReactionRateK1!AE47/2</f>
        <v>0</v>
      </c>
      <c r="AF47" s="73"/>
      <c r="AG47" s="73">
        <f ca="1">IF(AG$2=0,0,AG$22*EXP(AG$23/($B47+273)/RGas)*(OFFSET('Composition%'!$B17,0,AG$13)*OFFSET('Composition%'!$B17,0,AG$14)))-IF(AG$2=2,0,OFFSET('Composition%'!$B17,0,AG$17)*OFFSET('Composition%'!$B17,0,AG$18)*(AG$24*EXP(-AG$25/($B47+273)/RGas)))+ReactionRateK1!AG47/2</f>
        <v>0</v>
      </c>
      <c r="AH47" s="73">
        <f ca="1">IF(AH$2=0,0,AH$22*EXP(AH$23/($B47+273)/RGas)*(OFFSET('Composition%'!$B17,0,AH$13)*OFFSET('Composition%'!$B17,0,AH$14)))-IF(AH$2=2,0,OFFSET('Composition%'!$B17,0,AH$17)*OFFSET('Composition%'!$B17,0,AH$18)*(AH$24*EXP(-AH$25/($B47+273)/RGas)))+ReactionRateK1!AH47/2</f>
        <v>0</v>
      </c>
      <c r="AI47" s="73">
        <f ca="1">IF(AI$2=0,0,AI$22*EXP(AI$23/($B47+273)/RGas)*(OFFSET('Composition%'!$B17,0,AI$13)*OFFSET('Composition%'!$B17,0,AI$14)))-IF(AI$2=2,0,OFFSET('Composition%'!$B17,0,AI$17)*OFFSET('Composition%'!$B17,0,AI$18)*(AI$24*EXP(-AI$25/($B47+273)/RGas)))+ReactionRateK1!AI47/2</f>
        <v>0</v>
      </c>
      <c r="AJ47" s="73">
        <f ca="1">IF(AJ$2=0,0,AJ$22*EXP(AJ$23/($B47+273)/RGas)*(OFFSET('Composition%'!$B17,0,AJ$13)*OFFSET('Composition%'!$B17,0,AJ$14)))-IF(AJ$2=2,0,OFFSET('Composition%'!$B17,0,AJ$17)*OFFSET('Composition%'!$B17,0,AJ$18)*(AJ$24*EXP(-AJ$25/($B47+273)/RGas)))+ReactionRateK1!AJ47/2</f>
        <v>0</v>
      </c>
      <c r="AK47" s="73">
        <f ca="1">IF(AK$2=0,0,AK$22*EXP(AK$23/($B47+273)/RGas)*(OFFSET('Composition%'!$B17,0,AK$13)*OFFSET('Composition%'!$B17,0,AK$14)))-IF(AK$2=2,0,OFFSET('Composition%'!$B17,0,AK$17)*OFFSET('Composition%'!$B17,0,AK$18)*(AK$24*EXP(-AK$25/($B47+273)/RGas)))+ReactionRateK1!AK47/2</f>
        <v>0</v>
      </c>
      <c r="AL47" s="73">
        <f ca="1">IF(AL$2=0,0,AL$22*EXP(AL$23/($B47+273)/RGas)*(OFFSET('Composition%'!$B17,0,AL$13)*OFFSET('Composition%'!$B17,0,AL$14)))-IF(AL$2=2,0,OFFSET('Composition%'!$B17,0,AL$17)*OFFSET('Composition%'!$B17,0,AL$18)*(AL$24*EXP(-AL$25/($B47+273)/RGas)))+ReactionRateK1!AL47/2</f>
        <v>0</v>
      </c>
      <c r="AM47" s="73"/>
      <c r="AN47" s="73">
        <f ca="1">IF(AN$2=0,0,AN$22*EXP(AN$23/($B47+273)/RGas)*(OFFSET('Composition%'!$B17,0,AN$13)*OFFSET('Composition%'!$B17,0,AN$14)))-IF(AN$2=2,0,OFFSET('Composition%'!$B17,0,AN$17)*OFFSET('Composition%'!$B17,0,AN$18)*(AN$24*EXP(-AN$25/($B47+273)/RGas)))+ReactionRateK1!AN47/2</f>
        <v>0</v>
      </c>
      <c r="AO47" s="73">
        <f ca="1">IF(AO$2=0,0,AO$22*EXP(AO$23/($B47+273)/RGas)*(OFFSET('Composition%'!$B17,0,AO$13)*OFFSET('Composition%'!$B17,0,AO$14)))-IF(AO$2=2,0,OFFSET('Composition%'!$B17,0,AO$17)*OFFSET('Composition%'!$B17,0,AO$18)*(AO$24*EXP(-AO$25/($B47+273)/RGas)))+ReactionRateK1!AO47/2</f>
        <v>0</v>
      </c>
      <c r="AP47" s="73">
        <f ca="1">IF(AP$2=0,0,AP$22*EXP(AP$23/($B47+273)/RGas)*(OFFSET('Composition%'!$B17,0,AP$13)*OFFSET('Composition%'!$B17,0,AP$14)))-IF(AP$2=2,0,OFFSET('Composition%'!$B17,0,AP$17)*OFFSET('Composition%'!$B17,0,AP$18)*(AP$24*EXP(-AP$25/($B47+273)/RGas)))+ReactionRateK1!AP47/2</f>
        <v>3.6552984697507275E-12</v>
      </c>
      <c r="AQ47" s="73">
        <f ca="1">IF(AQ$2=0,0,AQ$22*EXP(AQ$23/($B47+273)/RGas)*(OFFSET('Composition%'!$B17,0,AQ$13)*OFFSET('Composition%'!$B17,0,AQ$14)))-IF(AQ$2=2,0,OFFSET('Composition%'!$B17,0,AQ$17)*OFFSET('Composition%'!$B17,0,AQ$18)*(AQ$24*EXP(-AQ$25/($B47+273)/RGas)))+ReactionRateK1!AQ47/2</f>
        <v>0</v>
      </c>
      <c r="AR47" s="73">
        <f ca="1">IF(AR$2=0,0,AR$22*EXP(AR$23/($B47+273)/RGas)*(OFFSET('Composition%'!$B17,0,AR$13)*OFFSET('Composition%'!$B17,0,AR$14)))-IF(AR$2=2,0,OFFSET('Composition%'!$B17,0,AR$17)*OFFSET('Composition%'!$B17,0,AR$18)*(AR$24*EXP(-AR$25/($B47+273)/RGas)))+ReactionRateK1!AR47/2</f>
        <v>0</v>
      </c>
    </row>
    <row r="48" spans="1:44">
      <c r="A48" s="3">
        <f t="shared" si="7"/>
        <v>0.80000000000000016</v>
      </c>
      <c r="B48" s="19">
        <f ca="1">'Composition%'!B18</f>
        <v>409.4151676485809</v>
      </c>
      <c r="C48">
        <f t="shared" si="8"/>
        <v>30</v>
      </c>
      <c r="D48" s="26">
        <f ca="1">('Composition%'!C18*ReactionRateK2!C48)^3</f>
        <v>9.8349687244900093</v>
      </c>
      <c r="E48" s="4"/>
      <c r="F48" s="73">
        <f ca="1">IF(F$2=0,0,F$22*EXP(F$23/($B48+273)/RGas)*(OFFSET('Composition%'!$B18,0,F$13)*OFFSET('Composition%'!$B18,0,F$14)))-IF(F$2=2,0,OFFSET('Composition%'!$B18,0,F$17)*OFFSET('Composition%'!$B18,0,F$18)*(F$24*EXP(-F$25/($B48+273)/RGas)))+ReactionRateK1!F48/2</f>
        <v>1.1859862288198512E-2</v>
      </c>
      <c r="G48" s="73">
        <f ca="1">IF(G$2=0,0,G$22*EXP(G$23/($B48+273)/RGas)*(OFFSET('Composition%'!$B18,0,G$13)*OFFSET('Composition%'!$B18,0,G$14)))-IF(G$2=2,0,OFFSET('Composition%'!$B18,0,G$17)*OFFSET('Composition%'!$B18,0,G$18)*(G$24*EXP(-G$25/($B48+273)/RGas)))+ReactionRateK1!G48/2</f>
        <v>4.3359577047783664E-3</v>
      </c>
      <c r="H48" s="73">
        <f ca="1">IF(H$2=0,0,H$22*EXP(H$23/($B48+273)/RGas)*(OFFSET('Composition%'!$B18,0,H$13)*OFFSET('Composition%'!$B18,0,H$14)))-IF(H$2=2,0,OFFSET('Composition%'!$B18,0,H$17)*OFFSET('Composition%'!$B18,0,H$18)*(H$24*EXP(-H$25/($B48+273)/RGas)))+ReactionRateK1!H48/2</f>
        <v>-1.0236769099360515E-6</v>
      </c>
      <c r="I48" s="73">
        <f ca="1">IF(I$2=0,0,I$22*EXP(I$23/($B48+273)/RGas)*(OFFSET('Composition%'!$B18,0,I$13)*OFFSET('Composition%'!$B18,0,I$14)))-IF(I$2=2,0,OFFSET('Composition%'!$B18,0,I$17)*OFFSET('Composition%'!$B18,0,I$18)*(I$24*EXP(-I$25/($B48+273)/RGas)))+ReactionRateK1!I48/2</f>
        <v>-3.9319776410479063E-3</v>
      </c>
      <c r="J48" s="73"/>
      <c r="K48" s="73">
        <f ca="1">IF(K$2=0,0,K$22*EXP(K$23/($B48+273)/RGas)*(OFFSET('Composition%'!$B18,0,K$13)*OFFSET('Composition%'!$B18,0,K$14)))-IF(K$2=2,0,OFFSET('Composition%'!$B18,0,K$17)*OFFSET('Composition%'!$B18,0,K$18)*(K$24*EXP(-K$25/($B48+273)/RGas)))+ReactionRateK1!K48/2</f>
        <v>4.196760173038247E-2</v>
      </c>
      <c r="L48" s="73">
        <f ca="1">IF(L$2=0,0,L$22*EXP(L$23/($B48+273)/RGas)*(OFFSET('Composition%'!$B18,0,L$13)*OFFSET('Composition%'!$B18,0,L$14)))-IF(L$2=2,0,OFFSET('Composition%'!$B18,0,L$17)*OFFSET('Composition%'!$B18,0,L$18)*(L$24*EXP(-L$25/($B48+273)/RGas)))+ReactionRateK1!L48/2</f>
        <v>2.7790298055950327E-3</v>
      </c>
      <c r="M48" s="73">
        <f ca="1">IF(M$2=0,0,M$22*EXP(M$23/($B48+273)/RGas)*(OFFSET('Composition%'!$B18,0,M$13)*OFFSET('Composition%'!$B18,0,M$14)))-IF(M$2=2,0,OFFSET('Composition%'!$B18,0,M$17)*OFFSET('Composition%'!$B18,0,M$18)*(M$24*EXP(-M$25/($B48+273)/RGas)))+ReactionRateK1!M48/2</f>
        <v>0</v>
      </c>
      <c r="N48" s="73"/>
      <c r="O48" s="73">
        <f ca="1">IF(O$2=0,0,O$22*EXP(O$23/($B48+273)/RGas)*(OFFSET('Composition%'!$B18,0,O$13)*OFFSET('Composition%'!$B18,0,O$14)))-IF(O$2=2,0,OFFSET('Composition%'!$B18,0,O$17)*OFFSET('Composition%'!$B18,0,O$18)*(O$24*EXP(-O$25/($B48+273)/RGas)))+ReactionRateK1!O48/2</f>
        <v>0</v>
      </c>
      <c r="P48" s="73">
        <f ca="1">IF(P$2=0,0,P$22*EXP(P$23/($B48+273)/RGas)*(OFFSET('Composition%'!$B18,0,P$13)*OFFSET('Composition%'!$B18,0,P$14)))-IF(P$2=2,0,OFFSET('Composition%'!$B18,0,P$17)*OFFSET('Composition%'!$B18,0,P$18)*(P$24*EXP(-P$25/($B48+273)/RGas)))+ReactionRateK1!P48/2</f>
        <v>4.8894976303964482E-3</v>
      </c>
      <c r="Q48" s="73">
        <f ca="1">IF(Q$2=0,0,Q$22*EXP(Q$23/($B48+273)/RGas)*(OFFSET('Composition%'!$B18,0,Q$13)*OFFSET('Composition%'!$B18,0,Q$14)))-IF(Q$2=2,0,OFFSET('Composition%'!$B18,0,Q$17)*OFFSET('Composition%'!$B18,0,Q$18)*(Q$24*EXP(-Q$25/($B48+273)/RGas)))+ReactionRateK1!Q48/2</f>
        <v>1.5711608669320775E-5</v>
      </c>
      <c r="R48" s="73">
        <f ca="1">IF(R$2=0,0,R$22*EXP(R$23/($B48+273)/RGas)*(OFFSET('Composition%'!$B18,0,R$13)*OFFSET('Composition%'!$B18,0,R$14)))-IF(R$2=2,0,OFFSET('Composition%'!$B18,0,R$17)*OFFSET('Composition%'!$B18,0,R$18)*(R$24*EXP(-R$25/($B48+273)/RGas)))+ReactionRateK1!R48/2</f>
        <v>1.360195777302746E-6</v>
      </c>
      <c r="S48" s="73"/>
      <c r="T48" s="73">
        <f ca="1">IF(T$2=0,0,T$22*EXP(T$23/($B48+273)/RGas)*(OFFSET('Composition%'!$B18,0,T$13)*OFFSET('Composition%'!$B18,0,T$14)))-IF(T$2=2,0,OFFSET('Composition%'!$B18,0,T$17)*OFFSET('Composition%'!$B18,0,T$18)*(T$24*EXP(-T$25/($B48+273)/RGas)))+ReactionRateK1!T48/2</f>
        <v>1.1201969117801499E-2</v>
      </c>
      <c r="U48" s="73">
        <f ca="1">IF(U$2=0,0,U$22*EXP(U$23/($B48+273)/RGas)*(OFFSET('Composition%'!$B18,0,U$13)*OFFSET('Composition%'!$B18,0,U$14)))-IF(U$2=2,0,OFFSET('Composition%'!$B18,0,U$17)*OFFSET('Composition%'!$B18,0,U$18)*(U$24*EXP(-U$25/($B48+273)/RGas)))+ReactionRateK1!U48/2</f>
        <v>1.0348579761678288E-3</v>
      </c>
      <c r="V48" s="73">
        <f ca="1">IF(V$2=0,0,V$22*EXP(V$23/($B48+273)/RGas)*(OFFSET('Composition%'!$B18,0,V$13)*OFFSET('Composition%'!$B18,0,V$14)))-IF(V$2=2,0,OFFSET('Composition%'!$B18,0,V$17)*OFFSET('Composition%'!$B18,0,V$18)*(V$24*EXP(-V$25/($B48+273)/RGas)))+ReactionRateK1!V48/2</f>
        <v>0</v>
      </c>
      <c r="W48" s="73">
        <f ca="1">IF(W$2=0,0,W$22*EXP(W$23/($B48+273)/RGas)*(OFFSET('Composition%'!$B18,0,W$13)*OFFSET('Composition%'!$B18,0,W$14)))-IF(W$2=2,0,OFFSET('Composition%'!$B18,0,W$17)*OFFSET('Composition%'!$B18,0,W$18)*(W$24*EXP(-W$25/($B48+273)/RGas)))+ReactionRateK1!W48/2</f>
        <v>0</v>
      </c>
      <c r="X48" s="73">
        <f ca="1">IF(X$2=0,0,X$22*EXP(X$23/($B48+273)/RGas)*(OFFSET('Composition%'!$B18,0,X$13)*OFFSET('Composition%'!$B18,0,X$14)))-IF(X$2=2,0,OFFSET('Composition%'!$B18,0,X$17)*OFFSET('Composition%'!$B18,0,X$18)*(X$24*EXP(-X$25/($B48+273)/RGas)))+ReactionRateK1!X48/2</f>
        <v>4.4202546001689026E-8</v>
      </c>
      <c r="Y48" s="73">
        <f ca="1">IF(Y$2=0,0,Y$22*EXP(Y$23/($B48+273)/RGas)*(OFFSET('Composition%'!$B18,0,Y$13)*OFFSET('Composition%'!$B18,0,Y$14)))-IF(Y$2=2,0,OFFSET('Composition%'!$B18,0,Y$17)*OFFSET('Composition%'!$B18,0,Y$18)*(Y$24*EXP(-Y$25/($B48+273)/RGas)))+ReactionRateK1!Y48/2</f>
        <v>2.1877647262107829E-9</v>
      </c>
      <c r="Z48" s="73">
        <f ca="1">IF(Z$2=0,0,Z$22*EXP(Z$23/($B48+273)/RGas)*(OFFSET('Composition%'!$B18,0,Z$13)*OFFSET('Composition%'!$B18,0,Z$14)))-IF(Z$2=2,0,OFFSET('Composition%'!$B18,0,Z$17)*OFFSET('Composition%'!$B18,0,Z$18)*(Z$24*EXP(-Z$25/($B48+273)/RGas)))+ReactionRateK1!Z48/2</f>
        <v>0</v>
      </c>
      <c r="AA48" s="73">
        <f ca="1">IF(AA$2=0,0,AA$22*EXP(AA$23/($B48+273)/RGas)*(OFFSET('Composition%'!$B18,0,AA$13)*OFFSET('Composition%'!$B18,0,AA$14)))-IF(AA$2=2,0,OFFSET('Composition%'!$B18,0,AA$17)*OFFSET('Composition%'!$B18,0,AA$18)*(AA$24*EXP(-AA$25/($B48+273)/RGas)))+ReactionRateK1!AA48/2</f>
        <v>0</v>
      </c>
      <c r="AB48" s="73">
        <f ca="1">IF(AB$2=0,0,AB$22*EXP(AB$23/($B48+273)/RGas)*(OFFSET('Composition%'!$B18,0,AB$13)*OFFSET('Composition%'!$B18,0,AB$14)))-IF(AB$2=2,0,OFFSET('Composition%'!$B18,0,AB$17)*OFFSET('Composition%'!$B18,0,AB$18)*(AB$24*EXP(-AB$25/($B48+273)/RGas)))+ReactionRateK1!AB48/2</f>
        <v>0</v>
      </c>
      <c r="AC48" s="73">
        <f ca="1">IF(AC$2=0,0,AC$22*EXP(AC$23/($B48+273)/RGas)*(OFFSET('Composition%'!$B18,0,AC$13)*OFFSET('Composition%'!$B18,0,AC$14)))-IF(AC$2=2,0,OFFSET('Composition%'!$B18,0,AC$17)*OFFSET('Composition%'!$B18,0,AC$18)*(AC$24*EXP(-AC$25/($B48+273)/RGas)))+ReactionRateK1!AC48/2</f>
        <v>0</v>
      </c>
      <c r="AD48" s="73">
        <f ca="1">IF(AD$2=0,0,AD$22*EXP(AD$23/($B48+273)/RGas)*(OFFSET('Composition%'!$B18,0,AD$13)*OFFSET('Composition%'!$B18,0,AD$14)))-IF(AD$2=2,0,OFFSET('Composition%'!$B18,0,AD$17)*OFFSET('Composition%'!$B18,0,AD$18)*(AD$24*EXP(-AD$25/($B48+273)/RGas)))+ReactionRateK1!AD48/2</f>
        <v>0</v>
      </c>
      <c r="AE48" s="73">
        <f ca="1">IF(AE$2=0,0,AE$22*EXP(AE$23/($B48+273)/RGas)*(OFFSET('Composition%'!$B18,0,AE$13)*OFFSET('Composition%'!$B18,0,AE$14)))-IF(AE$2=2,0,OFFSET('Composition%'!$B18,0,AE$17)*OFFSET('Composition%'!$B18,0,AE$18)*(AE$24*EXP(-AE$25/($B48+273)/RGas)))+ReactionRateK1!AE48/2</f>
        <v>0</v>
      </c>
      <c r="AF48" s="73"/>
      <c r="AG48" s="73">
        <f ca="1">IF(AG$2=0,0,AG$22*EXP(AG$23/($B48+273)/RGas)*(OFFSET('Composition%'!$B18,0,AG$13)*OFFSET('Composition%'!$B18,0,AG$14)))-IF(AG$2=2,0,OFFSET('Composition%'!$B18,0,AG$17)*OFFSET('Composition%'!$B18,0,AG$18)*(AG$24*EXP(-AG$25/($B48+273)/RGas)))+ReactionRateK1!AG48/2</f>
        <v>0</v>
      </c>
      <c r="AH48" s="73">
        <f ca="1">IF(AH$2=0,0,AH$22*EXP(AH$23/($B48+273)/RGas)*(OFFSET('Composition%'!$B18,0,AH$13)*OFFSET('Composition%'!$B18,0,AH$14)))-IF(AH$2=2,0,OFFSET('Composition%'!$B18,0,AH$17)*OFFSET('Composition%'!$B18,0,AH$18)*(AH$24*EXP(-AH$25/($B48+273)/RGas)))+ReactionRateK1!AH48/2</f>
        <v>0</v>
      </c>
      <c r="AI48" s="73">
        <f ca="1">IF(AI$2=0,0,AI$22*EXP(AI$23/($B48+273)/RGas)*(OFFSET('Composition%'!$B18,0,AI$13)*OFFSET('Composition%'!$B18,0,AI$14)))-IF(AI$2=2,0,OFFSET('Composition%'!$B18,0,AI$17)*OFFSET('Composition%'!$B18,0,AI$18)*(AI$24*EXP(-AI$25/($B48+273)/RGas)))+ReactionRateK1!AI48/2</f>
        <v>0</v>
      </c>
      <c r="AJ48" s="73">
        <f ca="1">IF(AJ$2=0,0,AJ$22*EXP(AJ$23/($B48+273)/RGas)*(OFFSET('Composition%'!$B18,0,AJ$13)*OFFSET('Composition%'!$B18,0,AJ$14)))-IF(AJ$2=2,0,OFFSET('Composition%'!$B18,0,AJ$17)*OFFSET('Composition%'!$B18,0,AJ$18)*(AJ$24*EXP(-AJ$25/($B48+273)/RGas)))+ReactionRateK1!AJ48/2</f>
        <v>0</v>
      </c>
      <c r="AK48" s="73">
        <f ca="1">IF(AK$2=0,0,AK$22*EXP(AK$23/($B48+273)/RGas)*(OFFSET('Composition%'!$B18,0,AK$13)*OFFSET('Composition%'!$B18,0,AK$14)))-IF(AK$2=2,0,OFFSET('Composition%'!$B18,0,AK$17)*OFFSET('Composition%'!$B18,0,AK$18)*(AK$24*EXP(-AK$25/($B48+273)/RGas)))+ReactionRateK1!AK48/2</f>
        <v>0</v>
      </c>
      <c r="AL48" s="73">
        <f ca="1">IF(AL$2=0,0,AL$22*EXP(AL$23/($B48+273)/RGas)*(OFFSET('Composition%'!$B18,0,AL$13)*OFFSET('Composition%'!$B18,0,AL$14)))-IF(AL$2=2,0,OFFSET('Composition%'!$B18,0,AL$17)*OFFSET('Composition%'!$B18,0,AL$18)*(AL$24*EXP(-AL$25/($B48+273)/RGas)))+ReactionRateK1!AL48/2</f>
        <v>0</v>
      </c>
      <c r="AM48" s="73"/>
      <c r="AN48" s="73">
        <f ca="1">IF(AN$2=0,0,AN$22*EXP(AN$23/($B48+273)/RGas)*(OFFSET('Composition%'!$B18,0,AN$13)*OFFSET('Composition%'!$B18,0,AN$14)))-IF(AN$2=2,0,OFFSET('Composition%'!$B18,0,AN$17)*OFFSET('Composition%'!$B18,0,AN$18)*(AN$24*EXP(-AN$25/($B48+273)/RGas)))+ReactionRateK1!AN48/2</f>
        <v>0</v>
      </c>
      <c r="AO48" s="73">
        <f ca="1">IF(AO$2=0,0,AO$22*EXP(AO$23/($B48+273)/RGas)*(OFFSET('Composition%'!$B18,0,AO$13)*OFFSET('Composition%'!$B18,0,AO$14)))-IF(AO$2=2,0,OFFSET('Composition%'!$B18,0,AO$17)*OFFSET('Composition%'!$B18,0,AO$18)*(AO$24*EXP(-AO$25/($B48+273)/RGas)))+ReactionRateK1!AO48/2</f>
        <v>0</v>
      </c>
      <c r="AP48" s="73">
        <f ca="1">IF(AP$2=0,0,AP$22*EXP(AP$23/($B48+273)/RGas)*(OFFSET('Composition%'!$B18,0,AP$13)*OFFSET('Composition%'!$B18,0,AP$14)))-IF(AP$2=2,0,OFFSET('Composition%'!$B18,0,AP$17)*OFFSET('Composition%'!$B18,0,AP$18)*(AP$24*EXP(-AP$25/($B48+273)/RGas)))+ReactionRateK1!AP48/2</f>
        <v>3.6994368462335547E-12</v>
      </c>
      <c r="AQ48" s="73">
        <f ca="1">IF(AQ$2=0,0,AQ$22*EXP(AQ$23/($B48+273)/RGas)*(OFFSET('Composition%'!$B18,0,AQ$13)*OFFSET('Composition%'!$B18,0,AQ$14)))-IF(AQ$2=2,0,OFFSET('Composition%'!$B18,0,AQ$17)*OFFSET('Composition%'!$B18,0,AQ$18)*(AQ$24*EXP(-AQ$25/($B48+273)/RGas)))+ReactionRateK1!AQ48/2</f>
        <v>0</v>
      </c>
      <c r="AR48" s="73">
        <f ca="1">IF(AR$2=0,0,AR$22*EXP(AR$23/($B48+273)/RGas)*(OFFSET('Composition%'!$B18,0,AR$13)*OFFSET('Composition%'!$B18,0,AR$14)))-IF(AR$2=2,0,OFFSET('Composition%'!$B18,0,AR$17)*OFFSET('Composition%'!$B18,0,AR$18)*(AR$24*EXP(-AR$25/($B48+273)/RGas)))+ReactionRateK1!AR48/2</f>
        <v>0</v>
      </c>
    </row>
    <row r="49" spans="1:44">
      <c r="A49" s="3">
        <f t="shared" si="7"/>
        <v>0.8500000000000002</v>
      </c>
      <c r="B49" s="19">
        <f ca="1">'Composition%'!B19</f>
        <v>409.67919569687689</v>
      </c>
      <c r="C49">
        <f t="shared" si="8"/>
        <v>30</v>
      </c>
      <c r="D49" s="26">
        <f ca="1">('Composition%'!C19*ReactionRateK2!C49)^3</f>
        <v>9.5498885349170646</v>
      </c>
      <c r="E49" s="4"/>
      <c r="F49" s="73">
        <f ca="1">IF(F$2=0,0,F$22*EXP(F$23/($B49+273)/RGas)*(OFFSET('Composition%'!$B19,0,F$13)*OFFSET('Composition%'!$B19,0,F$14)))-IF(F$2=2,0,OFFSET('Composition%'!$B19,0,F$17)*OFFSET('Composition%'!$B19,0,F$18)*(F$24*EXP(-F$25/($B49+273)/RGas)))+ReactionRateK1!F49/2</f>
        <v>1.1543981608113273E-2</v>
      </c>
      <c r="G49" s="73">
        <f ca="1">IF(G$2=0,0,G$22*EXP(G$23/($B49+273)/RGas)*(OFFSET('Composition%'!$B19,0,G$13)*OFFSET('Composition%'!$B19,0,G$14)))-IF(G$2=2,0,OFFSET('Composition%'!$B19,0,G$17)*OFFSET('Composition%'!$B19,0,G$18)*(G$24*EXP(-G$25/($B49+273)/RGas)))+ReactionRateK1!G49/2</f>
        <v>4.2250964390887161E-3</v>
      </c>
      <c r="H49" s="73">
        <f ca="1">IF(H$2=0,0,H$22*EXP(H$23/($B49+273)/RGas)*(OFFSET('Composition%'!$B19,0,H$13)*OFFSET('Composition%'!$B19,0,H$14)))-IF(H$2=2,0,OFFSET('Composition%'!$B19,0,H$17)*OFFSET('Composition%'!$B19,0,H$18)*(H$24*EXP(-H$25/($B49+273)/RGas)))+ReactionRateK1!H49/2</f>
        <v>-1.1461091083039098E-6</v>
      </c>
      <c r="I49" s="73">
        <f ca="1">IF(I$2=0,0,I$22*EXP(I$23/($B49+273)/RGas)*(OFFSET('Composition%'!$B19,0,I$13)*OFFSET('Composition%'!$B19,0,I$14)))-IF(I$2=2,0,OFFSET('Composition%'!$B19,0,I$17)*OFFSET('Composition%'!$B19,0,I$18)*(I$24*EXP(-I$25/($B49+273)/RGas)))+ReactionRateK1!I49/2</f>
        <v>-3.539924297287206E-3</v>
      </c>
      <c r="J49" s="73"/>
      <c r="K49" s="73">
        <f ca="1">IF(K$2=0,0,K$22*EXP(K$23/($B49+273)/RGas)*(OFFSET('Composition%'!$B19,0,K$13)*OFFSET('Composition%'!$B19,0,K$14)))-IF(K$2=2,0,OFFSET('Composition%'!$B19,0,K$17)*OFFSET('Composition%'!$B19,0,K$18)*(K$24*EXP(-K$25/($B49+273)/RGas)))+ReactionRateK1!K49/2</f>
        <v>4.1198769740825911E-2</v>
      </c>
      <c r="L49" s="73">
        <f ca="1">IF(L$2=0,0,L$22*EXP(L$23/($B49+273)/RGas)*(OFFSET('Composition%'!$B19,0,L$13)*OFFSET('Composition%'!$B19,0,L$14)))-IF(L$2=2,0,OFFSET('Composition%'!$B19,0,L$17)*OFFSET('Composition%'!$B19,0,L$18)*(L$24*EXP(-L$25/($B49+273)/RGas)))+ReactionRateK1!L49/2</f>
        <v>1.4969775388956807E-3</v>
      </c>
      <c r="M49" s="73">
        <f ca="1">IF(M$2=0,0,M$22*EXP(M$23/($B49+273)/RGas)*(OFFSET('Composition%'!$B19,0,M$13)*OFFSET('Composition%'!$B19,0,M$14)))-IF(M$2=2,0,OFFSET('Composition%'!$B19,0,M$17)*OFFSET('Composition%'!$B19,0,M$18)*(M$24*EXP(-M$25/($B49+273)/RGas)))+ReactionRateK1!M49/2</f>
        <v>0</v>
      </c>
      <c r="N49" s="73"/>
      <c r="O49" s="73">
        <f ca="1">IF(O$2=0,0,O$22*EXP(O$23/($B49+273)/RGas)*(OFFSET('Composition%'!$B19,0,O$13)*OFFSET('Composition%'!$B19,0,O$14)))-IF(O$2=2,0,OFFSET('Composition%'!$B19,0,O$17)*OFFSET('Composition%'!$B19,0,O$18)*(O$24*EXP(-O$25/($B49+273)/RGas)))+ReactionRateK1!O49/2</f>
        <v>0</v>
      </c>
      <c r="P49" s="73">
        <f ca="1">IF(P$2=0,0,P$22*EXP(P$23/($B49+273)/RGas)*(OFFSET('Composition%'!$B19,0,P$13)*OFFSET('Composition%'!$B19,0,P$14)))-IF(P$2=2,0,OFFSET('Composition%'!$B19,0,P$17)*OFFSET('Composition%'!$B19,0,P$18)*(P$24*EXP(-P$25/($B49+273)/RGas)))+ReactionRateK1!P49/2</f>
        <v>5.3363067600849922E-3</v>
      </c>
      <c r="Q49" s="73">
        <f ca="1">IF(Q$2=0,0,Q$22*EXP(Q$23/($B49+273)/RGas)*(OFFSET('Composition%'!$B19,0,Q$13)*OFFSET('Composition%'!$B19,0,Q$14)))-IF(Q$2=2,0,OFFSET('Composition%'!$B19,0,Q$17)*OFFSET('Composition%'!$B19,0,Q$18)*(Q$24*EXP(-Q$25/($B49+273)/RGas)))+ReactionRateK1!Q49/2</f>
        <v>1.7338269150813449E-5</v>
      </c>
      <c r="R49" s="73">
        <f ca="1">IF(R$2=0,0,R$22*EXP(R$23/($B49+273)/RGas)*(OFFSET('Composition%'!$B19,0,R$13)*OFFSET('Composition%'!$B19,0,R$14)))-IF(R$2=2,0,OFFSET('Composition%'!$B19,0,R$17)*OFFSET('Composition%'!$B19,0,R$18)*(R$24*EXP(-R$25/($B49+273)/RGas)))+ReactionRateK1!R49/2</f>
        <v>1.5327084215738817E-6</v>
      </c>
      <c r="S49" s="73"/>
      <c r="T49" s="73">
        <f ca="1">IF(T$2=0,0,T$22*EXP(T$23/($B49+273)/RGas)*(OFFSET('Composition%'!$B19,0,T$13)*OFFSET('Composition%'!$B19,0,T$14)))-IF(T$2=2,0,OFFSET('Composition%'!$B19,0,T$17)*OFFSET('Composition%'!$B19,0,T$18)*(T$24*EXP(-T$25/($B49+273)/RGas)))+ReactionRateK1!T49/2</f>
        <v>1.0554815585592354E-2</v>
      </c>
      <c r="U49" s="73">
        <f ca="1">IF(U$2=0,0,U$22*EXP(U$23/($B49+273)/RGas)*(OFFSET('Composition%'!$B19,0,U$13)*OFFSET('Composition%'!$B19,0,U$14)))-IF(U$2=2,0,OFFSET('Composition%'!$B19,0,U$17)*OFFSET('Composition%'!$B19,0,U$18)*(U$24*EXP(-U$25/($B49+273)/RGas)))+ReactionRateK1!U49/2</f>
        <v>9.1355236277971164E-4</v>
      </c>
      <c r="V49" s="73">
        <f ca="1">IF(V$2=0,0,V$22*EXP(V$23/($B49+273)/RGas)*(OFFSET('Composition%'!$B19,0,V$13)*OFFSET('Composition%'!$B19,0,V$14)))-IF(V$2=2,0,OFFSET('Composition%'!$B19,0,V$17)*OFFSET('Composition%'!$B19,0,V$18)*(V$24*EXP(-V$25/($B49+273)/RGas)))+ReactionRateK1!V49/2</f>
        <v>0</v>
      </c>
      <c r="W49" s="73">
        <f ca="1">IF(W$2=0,0,W$22*EXP(W$23/($B49+273)/RGas)*(OFFSET('Composition%'!$B19,0,W$13)*OFFSET('Composition%'!$B19,0,W$14)))-IF(W$2=2,0,OFFSET('Composition%'!$B19,0,W$17)*OFFSET('Composition%'!$B19,0,W$18)*(W$24*EXP(-W$25/($B49+273)/RGas)))+ReactionRateK1!W49/2</f>
        <v>0</v>
      </c>
      <c r="X49" s="73">
        <f ca="1">IF(X$2=0,0,X$22*EXP(X$23/($B49+273)/RGas)*(OFFSET('Composition%'!$B19,0,X$13)*OFFSET('Composition%'!$B19,0,X$14)))-IF(X$2=2,0,OFFSET('Composition%'!$B19,0,X$17)*OFFSET('Composition%'!$B19,0,X$18)*(X$24*EXP(-X$25/($B49+273)/RGas)))+ReactionRateK1!X49/2</f>
        <v>4.3771186370454388E-8</v>
      </c>
      <c r="Y49" s="73">
        <f ca="1">IF(Y$2=0,0,Y$22*EXP(Y$23/($B49+273)/RGas)*(OFFSET('Composition%'!$B19,0,Y$13)*OFFSET('Composition%'!$B19,0,Y$14)))-IF(Y$2=2,0,OFFSET('Composition%'!$B19,0,Y$17)*OFFSET('Composition%'!$B19,0,Y$18)*(Y$24*EXP(-Y$25/($B49+273)/RGas)))+ReactionRateK1!Y49/2</f>
        <v>2.1664149744229477E-9</v>
      </c>
      <c r="Z49" s="73">
        <f ca="1">IF(Z$2=0,0,Z$22*EXP(Z$23/($B49+273)/RGas)*(OFFSET('Composition%'!$B19,0,Z$13)*OFFSET('Composition%'!$B19,0,Z$14)))-IF(Z$2=2,0,OFFSET('Composition%'!$B19,0,Z$17)*OFFSET('Composition%'!$B19,0,Z$18)*(Z$24*EXP(-Z$25/($B49+273)/RGas)))+ReactionRateK1!Z49/2</f>
        <v>0</v>
      </c>
      <c r="AA49" s="73">
        <f ca="1">IF(AA$2=0,0,AA$22*EXP(AA$23/($B49+273)/RGas)*(OFFSET('Composition%'!$B19,0,AA$13)*OFFSET('Composition%'!$B19,0,AA$14)))-IF(AA$2=2,0,OFFSET('Composition%'!$B19,0,AA$17)*OFFSET('Composition%'!$B19,0,AA$18)*(AA$24*EXP(-AA$25/($B49+273)/RGas)))+ReactionRateK1!AA49/2</f>
        <v>0</v>
      </c>
      <c r="AB49" s="73">
        <f ca="1">IF(AB$2=0,0,AB$22*EXP(AB$23/($B49+273)/RGas)*(OFFSET('Composition%'!$B19,0,AB$13)*OFFSET('Composition%'!$B19,0,AB$14)))-IF(AB$2=2,0,OFFSET('Composition%'!$B19,0,AB$17)*OFFSET('Composition%'!$B19,0,AB$18)*(AB$24*EXP(-AB$25/($B49+273)/RGas)))+ReactionRateK1!AB49/2</f>
        <v>0</v>
      </c>
      <c r="AC49" s="73">
        <f ca="1">IF(AC$2=0,0,AC$22*EXP(AC$23/($B49+273)/RGas)*(OFFSET('Composition%'!$B19,0,AC$13)*OFFSET('Composition%'!$B19,0,AC$14)))-IF(AC$2=2,0,OFFSET('Composition%'!$B19,0,AC$17)*OFFSET('Composition%'!$B19,0,AC$18)*(AC$24*EXP(-AC$25/($B49+273)/RGas)))+ReactionRateK1!AC49/2</f>
        <v>0</v>
      </c>
      <c r="AD49" s="73">
        <f ca="1">IF(AD$2=0,0,AD$22*EXP(AD$23/($B49+273)/RGas)*(OFFSET('Composition%'!$B19,0,AD$13)*OFFSET('Composition%'!$B19,0,AD$14)))-IF(AD$2=2,0,OFFSET('Composition%'!$B19,0,AD$17)*OFFSET('Composition%'!$B19,0,AD$18)*(AD$24*EXP(-AD$25/($B49+273)/RGas)))+ReactionRateK1!AD49/2</f>
        <v>0</v>
      </c>
      <c r="AE49" s="73">
        <f ca="1">IF(AE$2=0,0,AE$22*EXP(AE$23/($B49+273)/RGas)*(OFFSET('Composition%'!$B19,0,AE$13)*OFFSET('Composition%'!$B19,0,AE$14)))-IF(AE$2=2,0,OFFSET('Composition%'!$B19,0,AE$17)*OFFSET('Composition%'!$B19,0,AE$18)*(AE$24*EXP(-AE$25/($B49+273)/RGas)))+ReactionRateK1!AE49/2</f>
        <v>0</v>
      </c>
      <c r="AF49" s="73"/>
      <c r="AG49" s="73">
        <f ca="1">IF(AG$2=0,0,AG$22*EXP(AG$23/($B49+273)/RGas)*(OFFSET('Composition%'!$B19,0,AG$13)*OFFSET('Composition%'!$B19,0,AG$14)))-IF(AG$2=2,0,OFFSET('Composition%'!$B19,0,AG$17)*OFFSET('Composition%'!$B19,0,AG$18)*(AG$24*EXP(-AG$25/($B49+273)/RGas)))+ReactionRateK1!AG49/2</f>
        <v>0</v>
      </c>
      <c r="AH49" s="73">
        <f ca="1">IF(AH$2=0,0,AH$22*EXP(AH$23/($B49+273)/RGas)*(OFFSET('Composition%'!$B19,0,AH$13)*OFFSET('Composition%'!$B19,0,AH$14)))-IF(AH$2=2,0,OFFSET('Composition%'!$B19,0,AH$17)*OFFSET('Composition%'!$B19,0,AH$18)*(AH$24*EXP(-AH$25/($B49+273)/RGas)))+ReactionRateK1!AH49/2</f>
        <v>0</v>
      </c>
      <c r="AI49" s="73">
        <f ca="1">IF(AI$2=0,0,AI$22*EXP(AI$23/($B49+273)/RGas)*(OFFSET('Composition%'!$B19,0,AI$13)*OFFSET('Composition%'!$B19,0,AI$14)))-IF(AI$2=2,0,OFFSET('Composition%'!$B19,0,AI$17)*OFFSET('Composition%'!$B19,0,AI$18)*(AI$24*EXP(-AI$25/($B49+273)/RGas)))+ReactionRateK1!AI49/2</f>
        <v>0</v>
      </c>
      <c r="AJ49" s="73">
        <f ca="1">IF(AJ$2=0,0,AJ$22*EXP(AJ$23/($B49+273)/RGas)*(OFFSET('Composition%'!$B19,0,AJ$13)*OFFSET('Composition%'!$B19,0,AJ$14)))-IF(AJ$2=2,0,OFFSET('Composition%'!$B19,0,AJ$17)*OFFSET('Composition%'!$B19,0,AJ$18)*(AJ$24*EXP(-AJ$25/($B49+273)/RGas)))+ReactionRateK1!AJ49/2</f>
        <v>0</v>
      </c>
      <c r="AK49" s="73">
        <f ca="1">IF(AK$2=0,0,AK$22*EXP(AK$23/($B49+273)/RGas)*(OFFSET('Composition%'!$B19,0,AK$13)*OFFSET('Composition%'!$B19,0,AK$14)))-IF(AK$2=2,0,OFFSET('Composition%'!$B19,0,AK$17)*OFFSET('Composition%'!$B19,0,AK$18)*(AK$24*EXP(-AK$25/($B49+273)/RGas)))+ReactionRateK1!AK49/2</f>
        <v>0</v>
      </c>
      <c r="AL49" s="73">
        <f ca="1">IF(AL$2=0,0,AL$22*EXP(AL$23/($B49+273)/RGas)*(OFFSET('Composition%'!$B19,0,AL$13)*OFFSET('Composition%'!$B19,0,AL$14)))-IF(AL$2=2,0,OFFSET('Composition%'!$B19,0,AL$17)*OFFSET('Composition%'!$B19,0,AL$18)*(AL$24*EXP(-AL$25/($B49+273)/RGas)))+ReactionRateK1!AL49/2</f>
        <v>0</v>
      </c>
      <c r="AM49" s="73"/>
      <c r="AN49" s="73">
        <f ca="1">IF(AN$2=0,0,AN$22*EXP(AN$23/($B49+273)/RGas)*(OFFSET('Composition%'!$B19,0,AN$13)*OFFSET('Composition%'!$B19,0,AN$14)))-IF(AN$2=2,0,OFFSET('Composition%'!$B19,0,AN$17)*OFFSET('Composition%'!$B19,0,AN$18)*(AN$24*EXP(-AN$25/($B49+273)/RGas)))+ReactionRateK1!AN49/2</f>
        <v>0</v>
      </c>
      <c r="AO49" s="73">
        <f ca="1">IF(AO$2=0,0,AO$22*EXP(AO$23/($B49+273)/RGas)*(OFFSET('Composition%'!$B19,0,AO$13)*OFFSET('Composition%'!$B19,0,AO$14)))-IF(AO$2=2,0,OFFSET('Composition%'!$B19,0,AO$17)*OFFSET('Composition%'!$B19,0,AO$18)*(AO$24*EXP(-AO$25/($B49+273)/RGas)))+ReactionRateK1!AO49/2</f>
        <v>0</v>
      </c>
      <c r="AP49" s="73">
        <f ca="1">IF(AP$2=0,0,AP$22*EXP(AP$23/($B49+273)/RGas)*(OFFSET('Composition%'!$B19,0,AP$13)*OFFSET('Composition%'!$B19,0,AP$14)))-IF(AP$2=2,0,OFFSET('Composition%'!$B19,0,AP$17)*OFFSET('Composition%'!$B19,0,AP$18)*(AP$24*EXP(-AP$25/($B49+273)/RGas)))+ReactionRateK1!AP49/2</f>
        <v>3.7383296294331284E-12</v>
      </c>
      <c r="AQ49" s="73">
        <f ca="1">IF(AQ$2=0,0,AQ$22*EXP(AQ$23/($B49+273)/RGas)*(OFFSET('Composition%'!$B19,0,AQ$13)*OFFSET('Composition%'!$B19,0,AQ$14)))-IF(AQ$2=2,0,OFFSET('Composition%'!$B19,0,AQ$17)*OFFSET('Composition%'!$B19,0,AQ$18)*(AQ$24*EXP(-AQ$25/($B49+273)/RGas)))+ReactionRateK1!AQ49/2</f>
        <v>0</v>
      </c>
      <c r="AR49" s="73">
        <f ca="1">IF(AR$2=0,0,AR$22*EXP(AR$23/($B49+273)/RGas)*(OFFSET('Composition%'!$B19,0,AR$13)*OFFSET('Composition%'!$B19,0,AR$14)))-IF(AR$2=2,0,OFFSET('Composition%'!$B19,0,AR$17)*OFFSET('Composition%'!$B19,0,AR$18)*(AR$24*EXP(-AR$25/($B49+273)/RGas)))+ReactionRateK1!AR49/2</f>
        <v>0</v>
      </c>
    </row>
    <row r="50" spans="1:44">
      <c r="A50" s="3">
        <f t="shared" si="7"/>
        <v>0.90000000000000024</v>
      </c>
      <c r="B50" s="19">
        <f ca="1">'Composition%'!B20</f>
        <v>409.93419304730662</v>
      </c>
      <c r="C50">
        <f t="shared" si="8"/>
        <v>30</v>
      </c>
      <c r="D50" s="26">
        <f ca="1">('Composition%'!C20*ReactionRateK2!C50)^3</f>
        <v>9.2877619474468691</v>
      </c>
      <c r="E50" s="4"/>
      <c r="F50" s="73">
        <f ca="1">IF(F$2=0,0,F$22*EXP(F$23/($B50+273)/RGas)*(OFFSET('Composition%'!$B20,0,F$13)*OFFSET('Composition%'!$B20,0,F$14)))-IF(F$2=2,0,OFFSET('Composition%'!$B20,0,F$17)*OFFSET('Composition%'!$B20,0,F$18)*(F$24*EXP(-F$25/($B50+273)/RGas)))+ReactionRateK1!F50/2</f>
        <v>1.1240584375445072E-2</v>
      </c>
      <c r="G50" s="73">
        <f ca="1">IF(G$2=0,0,G$22*EXP(G$23/($B50+273)/RGas)*(OFFSET('Composition%'!$B20,0,G$13)*OFFSET('Composition%'!$B20,0,G$14)))-IF(G$2=2,0,OFFSET('Composition%'!$B20,0,G$17)*OFFSET('Composition%'!$B20,0,G$18)*(G$24*EXP(-G$25/($B50+273)/RGas)))+ReactionRateK1!G50/2</f>
        <v>4.118759478794573E-3</v>
      </c>
      <c r="H50" s="73">
        <f ca="1">IF(H$2=0,0,H$22*EXP(H$23/($B50+273)/RGas)*(OFFSET('Composition%'!$B20,0,H$13)*OFFSET('Composition%'!$B20,0,H$14)))-IF(H$2=2,0,OFFSET('Composition%'!$B20,0,H$17)*OFFSET('Composition%'!$B20,0,H$18)*(H$24*EXP(-H$25/($B50+273)/RGas)))+ReactionRateK1!H50/2</f>
        <v>-1.2680490391108286E-6</v>
      </c>
      <c r="I50" s="73">
        <f ca="1">IF(I$2=0,0,I$22*EXP(I$23/($B50+273)/RGas)*(OFFSET('Composition%'!$B20,0,I$13)*OFFSET('Composition%'!$B20,0,I$14)))-IF(I$2=2,0,OFFSET('Composition%'!$B20,0,I$17)*OFFSET('Composition%'!$B20,0,I$18)*(I$24*EXP(-I$25/($B50+273)/RGas)))+ReactionRateK1!I50/2</f>
        <v>-3.181079861001631E-3</v>
      </c>
      <c r="J50" s="73"/>
      <c r="K50" s="73">
        <f ca="1">IF(K$2=0,0,K$22*EXP(K$23/($B50+273)/RGas)*(OFFSET('Composition%'!$B20,0,K$13)*OFFSET('Composition%'!$B20,0,K$14)))-IF(K$2=2,0,OFFSET('Composition%'!$B20,0,K$17)*OFFSET('Composition%'!$B20,0,K$18)*(K$24*EXP(-K$25/($B50+273)/RGas)))+ReactionRateK1!K50/2</f>
        <v>4.0458973782605101E-2</v>
      </c>
      <c r="L50" s="73">
        <f ca="1">IF(L$2=0,0,L$22*EXP(L$23/($B50+273)/RGas)*(OFFSET('Composition%'!$B20,0,L$13)*OFFSET('Composition%'!$B20,0,L$14)))-IF(L$2=2,0,OFFSET('Composition%'!$B20,0,L$17)*OFFSET('Composition%'!$B20,0,L$18)*(L$24*EXP(-L$25/($B50+273)/RGas)))+ReactionRateK1!L50/2</f>
        <v>3.8306128554764355E-4</v>
      </c>
      <c r="M50" s="73">
        <f ca="1">IF(M$2=0,0,M$22*EXP(M$23/($B50+273)/RGas)*(OFFSET('Composition%'!$B20,0,M$13)*OFFSET('Composition%'!$B20,0,M$14)))-IF(M$2=2,0,OFFSET('Composition%'!$B20,0,M$17)*OFFSET('Composition%'!$B20,0,M$18)*(M$24*EXP(-M$25/($B50+273)/RGas)))+ReactionRateK1!M50/2</f>
        <v>0</v>
      </c>
      <c r="N50" s="73"/>
      <c r="O50" s="73">
        <f ca="1">IF(O$2=0,0,O$22*EXP(O$23/($B50+273)/RGas)*(OFFSET('Composition%'!$B20,0,O$13)*OFFSET('Composition%'!$B20,0,O$14)))-IF(O$2=2,0,OFFSET('Composition%'!$B20,0,O$17)*OFFSET('Composition%'!$B20,0,O$18)*(O$24*EXP(-O$25/($B50+273)/RGas)))+ReactionRateK1!O50/2</f>
        <v>0</v>
      </c>
      <c r="P50" s="73">
        <f ca="1">IF(P$2=0,0,P$22*EXP(P$23/($B50+273)/RGas)*(OFFSET('Composition%'!$B20,0,P$13)*OFFSET('Composition%'!$B20,0,P$14)))-IF(P$2=2,0,OFFSET('Composition%'!$B20,0,P$17)*OFFSET('Composition%'!$B20,0,P$18)*(P$24*EXP(-P$25/($B50+273)/RGas)))+ReactionRateK1!P50/2</f>
        <v>5.783294321834177E-3</v>
      </c>
      <c r="Q50" s="73">
        <f ca="1">IF(Q$2=0,0,Q$22*EXP(Q$23/($B50+273)/RGas)*(OFFSET('Composition%'!$B20,0,Q$13)*OFFSET('Composition%'!$B20,0,Q$14)))-IF(Q$2=2,0,OFFSET('Composition%'!$B20,0,Q$17)*OFFSET('Composition%'!$B20,0,Q$18)*(Q$24*EXP(-Q$25/($B50+273)/RGas)))+ReactionRateK1!Q50/2</f>
        <v>1.9012810436389995E-5</v>
      </c>
      <c r="R50" s="73">
        <f ca="1">IF(R$2=0,0,R$22*EXP(R$23/($B50+273)/RGas)*(OFFSET('Composition%'!$B20,0,R$13)*OFFSET('Composition%'!$B20,0,R$14)))-IF(R$2=2,0,OFFSET('Composition%'!$B20,0,R$17)*OFFSET('Composition%'!$B20,0,R$18)*(R$24*EXP(-R$25/($B50+273)/RGas)))+ReactionRateK1!R50/2</f>
        <v>1.7174279907642096E-6</v>
      </c>
      <c r="S50" s="73"/>
      <c r="T50" s="73">
        <f ca="1">IF(T$2=0,0,T$22*EXP(T$23/($B50+273)/RGas)*(OFFSET('Composition%'!$B20,0,T$13)*OFFSET('Composition%'!$B20,0,T$14)))-IF(T$2=2,0,OFFSET('Composition%'!$B20,0,T$17)*OFFSET('Composition%'!$B20,0,T$18)*(T$24*EXP(-T$25/($B50+273)/RGas)))+ReactionRateK1!T50/2</f>
        <v>9.943171493077654E-3</v>
      </c>
      <c r="U50" s="73">
        <f ca="1">IF(U$2=0,0,U$22*EXP(U$23/($B50+273)/RGas)*(OFFSET('Composition%'!$B20,0,U$13)*OFFSET('Composition%'!$B20,0,U$14)))-IF(U$2=2,0,OFFSET('Composition%'!$B20,0,U$17)*OFFSET('Composition%'!$B20,0,U$18)*(U$24*EXP(-U$25/($B50+273)/RGas)))+ReactionRateK1!U50/2</f>
        <v>8.0785035505863737E-4</v>
      </c>
      <c r="V50" s="73">
        <f ca="1">IF(V$2=0,0,V$22*EXP(V$23/($B50+273)/RGas)*(OFFSET('Composition%'!$B20,0,V$13)*OFFSET('Composition%'!$B20,0,V$14)))-IF(V$2=2,0,OFFSET('Composition%'!$B20,0,V$17)*OFFSET('Composition%'!$B20,0,V$18)*(V$24*EXP(-V$25/($B50+273)/RGas)))+ReactionRateK1!V50/2</f>
        <v>0</v>
      </c>
      <c r="W50" s="73">
        <f ca="1">IF(W$2=0,0,W$22*EXP(W$23/($B50+273)/RGas)*(OFFSET('Composition%'!$B20,0,W$13)*OFFSET('Composition%'!$B20,0,W$14)))-IF(W$2=2,0,OFFSET('Composition%'!$B20,0,W$17)*OFFSET('Composition%'!$B20,0,W$18)*(W$24*EXP(-W$25/($B50+273)/RGas)))+ReactionRateK1!W50/2</f>
        <v>0</v>
      </c>
      <c r="X50" s="73">
        <f ca="1">IF(X$2=0,0,X$22*EXP(X$23/($B50+273)/RGas)*(OFFSET('Composition%'!$B20,0,X$13)*OFFSET('Composition%'!$B20,0,X$14)))-IF(X$2=2,0,OFFSET('Composition%'!$B20,0,X$17)*OFFSET('Composition%'!$B20,0,X$18)*(X$24*EXP(-X$25/($B50+273)/RGas)))+ReactionRateK1!X50/2</f>
        <v>4.3366914920259766E-8</v>
      </c>
      <c r="Y50" s="73">
        <f ca="1">IF(Y$2=0,0,Y$22*EXP(Y$23/($B50+273)/RGas)*(OFFSET('Composition%'!$B20,0,Y$13)*OFFSET('Composition%'!$B20,0,Y$14)))-IF(Y$2=2,0,OFFSET('Composition%'!$B20,0,Y$17)*OFFSET('Composition%'!$B20,0,Y$18)*(Y$24*EXP(-Y$25/($B50+273)/RGas)))+ReactionRateK1!Y50/2</f>
        <v>2.1464059274663298E-9</v>
      </c>
      <c r="Z50" s="73">
        <f ca="1">IF(Z$2=0,0,Z$22*EXP(Z$23/($B50+273)/RGas)*(OFFSET('Composition%'!$B20,0,Z$13)*OFFSET('Composition%'!$B20,0,Z$14)))-IF(Z$2=2,0,OFFSET('Composition%'!$B20,0,Z$17)*OFFSET('Composition%'!$B20,0,Z$18)*(Z$24*EXP(-Z$25/($B50+273)/RGas)))+ReactionRateK1!Z50/2</f>
        <v>0</v>
      </c>
      <c r="AA50" s="73">
        <f ca="1">IF(AA$2=0,0,AA$22*EXP(AA$23/($B50+273)/RGas)*(OFFSET('Composition%'!$B20,0,AA$13)*OFFSET('Composition%'!$B20,0,AA$14)))-IF(AA$2=2,0,OFFSET('Composition%'!$B20,0,AA$17)*OFFSET('Composition%'!$B20,0,AA$18)*(AA$24*EXP(-AA$25/($B50+273)/RGas)))+ReactionRateK1!AA50/2</f>
        <v>0</v>
      </c>
      <c r="AB50" s="73">
        <f ca="1">IF(AB$2=0,0,AB$22*EXP(AB$23/($B50+273)/RGas)*(OFFSET('Composition%'!$B20,0,AB$13)*OFFSET('Composition%'!$B20,0,AB$14)))-IF(AB$2=2,0,OFFSET('Composition%'!$B20,0,AB$17)*OFFSET('Composition%'!$B20,0,AB$18)*(AB$24*EXP(-AB$25/($B50+273)/RGas)))+ReactionRateK1!AB50/2</f>
        <v>0</v>
      </c>
      <c r="AC50" s="73">
        <f ca="1">IF(AC$2=0,0,AC$22*EXP(AC$23/($B50+273)/RGas)*(OFFSET('Composition%'!$B20,0,AC$13)*OFFSET('Composition%'!$B20,0,AC$14)))-IF(AC$2=2,0,OFFSET('Composition%'!$B20,0,AC$17)*OFFSET('Composition%'!$B20,0,AC$18)*(AC$24*EXP(-AC$25/($B50+273)/RGas)))+ReactionRateK1!AC50/2</f>
        <v>0</v>
      </c>
      <c r="AD50" s="73">
        <f ca="1">IF(AD$2=0,0,AD$22*EXP(AD$23/($B50+273)/RGas)*(OFFSET('Composition%'!$B20,0,AD$13)*OFFSET('Composition%'!$B20,0,AD$14)))-IF(AD$2=2,0,OFFSET('Composition%'!$B20,0,AD$17)*OFFSET('Composition%'!$B20,0,AD$18)*(AD$24*EXP(-AD$25/($B50+273)/RGas)))+ReactionRateK1!AD50/2</f>
        <v>0</v>
      </c>
      <c r="AE50" s="73">
        <f ca="1">IF(AE$2=0,0,AE$22*EXP(AE$23/($B50+273)/RGas)*(OFFSET('Composition%'!$B20,0,AE$13)*OFFSET('Composition%'!$B20,0,AE$14)))-IF(AE$2=2,0,OFFSET('Composition%'!$B20,0,AE$17)*OFFSET('Composition%'!$B20,0,AE$18)*(AE$24*EXP(-AE$25/($B50+273)/RGas)))+ReactionRateK1!AE50/2</f>
        <v>0</v>
      </c>
      <c r="AF50" s="73"/>
      <c r="AG50" s="73">
        <f ca="1">IF(AG$2=0,0,AG$22*EXP(AG$23/($B50+273)/RGas)*(OFFSET('Composition%'!$B20,0,AG$13)*OFFSET('Composition%'!$B20,0,AG$14)))-IF(AG$2=2,0,OFFSET('Composition%'!$B20,0,AG$17)*OFFSET('Composition%'!$B20,0,AG$18)*(AG$24*EXP(-AG$25/($B50+273)/RGas)))+ReactionRateK1!AG50/2</f>
        <v>0</v>
      </c>
      <c r="AH50" s="73">
        <f ca="1">IF(AH$2=0,0,AH$22*EXP(AH$23/($B50+273)/RGas)*(OFFSET('Composition%'!$B20,0,AH$13)*OFFSET('Composition%'!$B20,0,AH$14)))-IF(AH$2=2,0,OFFSET('Composition%'!$B20,0,AH$17)*OFFSET('Composition%'!$B20,0,AH$18)*(AH$24*EXP(-AH$25/($B50+273)/RGas)))+ReactionRateK1!AH50/2</f>
        <v>0</v>
      </c>
      <c r="AI50" s="73">
        <f ca="1">IF(AI$2=0,0,AI$22*EXP(AI$23/($B50+273)/RGas)*(OFFSET('Composition%'!$B20,0,AI$13)*OFFSET('Composition%'!$B20,0,AI$14)))-IF(AI$2=2,0,OFFSET('Composition%'!$B20,0,AI$17)*OFFSET('Composition%'!$B20,0,AI$18)*(AI$24*EXP(-AI$25/($B50+273)/RGas)))+ReactionRateK1!AI50/2</f>
        <v>0</v>
      </c>
      <c r="AJ50" s="73">
        <f ca="1">IF(AJ$2=0,0,AJ$22*EXP(AJ$23/($B50+273)/RGas)*(OFFSET('Composition%'!$B20,0,AJ$13)*OFFSET('Composition%'!$B20,0,AJ$14)))-IF(AJ$2=2,0,OFFSET('Composition%'!$B20,0,AJ$17)*OFFSET('Composition%'!$B20,0,AJ$18)*(AJ$24*EXP(-AJ$25/($B50+273)/RGas)))+ReactionRateK1!AJ50/2</f>
        <v>0</v>
      </c>
      <c r="AK50" s="73">
        <f ca="1">IF(AK$2=0,0,AK$22*EXP(AK$23/($B50+273)/RGas)*(OFFSET('Composition%'!$B20,0,AK$13)*OFFSET('Composition%'!$B20,0,AK$14)))-IF(AK$2=2,0,OFFSET('Composition%'!$B20,0,AK$17)*OFFSET('Composition%'!$B20,0,AK$18)*(AK$24*EXP(-AK$25/($B50+273)/RGas)))+ReactionRateK1!AK50/2</f>
        <v>0</v>
      </c>
      <c r="AL50" s="73">
        <f ca="1">IF(AL$2=0,0,AL$22*EXP(AL$23/($B50+273)/RGas)*(OFFSET('Composition%'!$B20,0,AL$13)*OFFSET('Composition%'!$B20,0,AL$14)))-IF(AL$2=2,0,OFFSET('Composition%'!$B20,0,AL$17)*OFFSET('Composition%'!$B20,0,AL$18)*(AL$24*EXP(-AL$25/($B50+273)/RGas)))+ReactionRateK1!AL50/2</f>
        <v>0</v>
      </c>
      <c r="AM50" s="73"/>
      <c r="AN50" s="73">
        <f ca="1">IF(AN$2=0,0,AN$22*EXP(AN$23/($B50+273)/RGas)*(OFFSET('Composition%'!$B20,0,AN$13)*OFFSET('Composition%'!$B20,0,AN$14)))-IF(AN$2=2,0,OFFSET('Composition%'!$B20,0,AN$17)*OFFSET('Composition%'!$B20,0,AN$18)*(AN$24*EXP(-AN$25/($B50+273)/RGas)))+ReactionRateK1!AN50/2</f>
        <v>0</v>
      </c>
      <c r="AO50" s="73">
        <f ca="1">IF(AO$2=0,0,AO$22*EXP(AO$23/($B50+273)/RGas)*(OFFSET('Composition%'!$B20,0,AO$13)*OFFSET('Composition%'!$B20,0,AO$14)))-IF(AO$2=2,0,OFFSET('Composition%'!$B20,0,AO$17)*OFFSET('Composition%'!$B20,0,AO$18)*(AO$24*EXP(-AO$25/($B50+273)/RGas)))+ReactionRateK1!AO50/2</f>
        <v>0</v>
      </c>
      <c r="AP50" s="73">
        <f ca="1">IF(AP$2=0,0,AP$22*EXP(AP$23/($B50+273)/RGas)*(OFFSET('Composition%'!$B20,0,AP$13)*OFFSET('Composition%'!$B20,0,AP$14)))-IF(AP$2=2,0,OFFSET('Composition%'!$B20,0,AP$17)*OFFSET('Composition%'!$B20,0,AP$18)*(AP$24*EXP(-AP$25/($B50+273)/RGas)))+ReactionRateK1!AP50/2</f>
        <v>3.7726627779187288E-12</v>
      </c>
      <c r="AQ50" s="73">
        <f ca="1">IF(AQ$2=0,0,AQ$22*EXP(AQ$23/($B50+273)/RGas)*(OFFSET('Composition%'!$B20,0,AQ$13)*OFFSET('Composition%'!$B20,0,AQ$14)))-IF(AQ$2=2,0,OFFSET('Composition%'!$B20,0,AQ$17)*OFFSET('Composition%'!$B20,0,AQ$18)*(AQ$24*EXP(-AQ$25/($B50+273)/RGas)))+ReactionRateK1!AQ50/2</f>
        <v>0</v>
      </c>
      <c r="AR50" s="73">
        <f ca="1">IF(AR$2=0,0,AR$22*EXP(AR$23/($B50+273)/RGas)*(OFFSET('Composition%'!$B20,0,AR$13)*OFFSET('Composition%'!$B20,0,AR$14)))-IF(AR$2=2,0,OFFSET('Composition%'!$B20,0,AR$17)*OFFSET('Composition%'!$B20,0,AR$18)*(AR$24*EXP(-AR$25/($B50+273)/RGas)))+ReactionRateK1!AR50/2</f>
        <v>0</v>
      </c>
    </row>
    <row r="51" spans="1:44">
      <c r="A51" s="3">
        <f t="shared" si="7"/>
        <v>0.95000000000000029</v>
      </c>
      <c r="B51" s="19">
        <f ca="1">'Composition%'!B21</f>
        <v>410.17991095751159</v>
      </c>
      <c r="C51">
        <f t="shared" si="8"/>
        <v>30</v>
      </c>
      <c r="D51" s="26">
        <f ca="1">('Composition%'!C21*ReactionRateK2!C51)^3</f>
        <v>9.0464285055377545</v>
      </c>
      <c r="E51" s="4"/>
      <c r="F51" s="73">
        <f ca="1">IF(F$2=0,0,F$22*EXP(F$23/($B51+273)/RGas)*(OFFSET('Composition%'!$B21,0,F$13)*OFFSET('Composition%'!$B21,0,F$14)))-IF(F$2=2,0,OFFSET('Composition%'!$B21,0,F$17)*OFFSET('Composition%'!$B21,0,F$18)*(F$24*EXP(-F$25/($B51+273)/RGas)))+ReactionRateK1!F51/2</f>
        <v>1.0948823245503753E-2</v>
      </c>
      <c r="G51" s="73">
        <f ca="1">IF(G$2=0,0,G$22*EXP(G$23/($B51+273)/RGas)*(OFFSET('Composition%'!$B21,0,G$13)*OFFSET('Composition%'!$B21,0,G$14)))-IF(G$2=2,0,OFFSET('Composition%'!$B21,0,G$17)*OFFSET('Composition%'!$B21,0,G$18)*(G$24*EXP(-G$25/($B51+273)/RGas)))+ReactionRateK1!G51/2</f>
        <v>4.0166256430910303E-3</v>
      </c>
      <c r="H51" s="73">
        <f ca="1">IF(H$2=0,0,H$22*EXP(H$23/($B51+273)/RGas)*(OFFSET('Composition%'!$B21,0,H$13)*OFFSET('Composition%'!$B21,0,H$14)))-IF(H$2=2,0,OFFSET('Composition%'!$B21,0,H$17)*OFFSET('Composition%'!$B21,0,H$18)*(H$24*EXP(-H$25/($B51+273)/RGas)))+ReactionRateK1!H51/2</f>
        <v>-1.3890800339389028E-6</v>
      </c>
      <c r="I51" s="73">
        <f ca="1">IF(I$2=0,0,I$22*EXP(I$23/($B51+273)/RGas)*(OFFSET('Composition%'!$B21,0,I$13)*OFFSET('Composition%'!$B21,0,I$14)))-IF(I$2=2,0,OFFSET('Composition%'!$B21,0,I$17)*OFFSET('Composition%'!$B21,0,I$18)*(I$24*EXP(-I$25/($B51+273)/RGas)))+ReactionRateK1!I51/2</f>
        <v>-2.8532644482531567E-3</v>
      </c>
      <c r="J51" s="73"/>
      <c r="K51" s="73">
        <f ca="1">IF(K$2=0,0,K$22*EXP(K$23/($B51+273)/RGas)*(OFFSET('Composition%'!$B21,0,K$13)*OFFSET('Composition%'!$B21,0,K$14)))-IF(K$2=2,0,OFFSET('Composition%'!$B21,0,K$17)*OFFSET('Composition%'!$B21,0,K$18)*(K$24*EXP(-K$25/($B51+273)/RGas)))+ReactionRateK1!K51/2</f>
        <v>3.9745057911887462E-2</v>
      </c>
      <c r="L51" s="73">
        <f ca="1">IF(L$2=0,0,L$22*EXP(L$23/($B51+273)/RGas)*(OFFSET('Composition%'!$B21,0,L$13)*OFFSET('Composition%'!$B21,0,L$14)))-IF(L$2=2,0,OFFSET('Composition%'!$B21,0,L$17)*OFFSET('Composition%'!$B21,0,L$18)*(L$24*EXP(-L$25/($B51+273)/RGas)))+ReactionRateK1!L51/2</f>
        <v>-5.6643673187913566E-4</v>
      </c>
      <c r="M51" s="73">
        <f ca="1">IF(M$2=0,0,M$22*EXP(M$23/($B51+273)/RGas)*(OFFSET('Composition%'!$B21,0,M$13)*OFFSET('Composition%'!$B21,0,M$14)))-IF(M$2=2,0,OFFSET('Composition%'!$B21,0,M$17)*OFFSET('Composition%'!$B21,0,M$18)*(M$24*EXP(-M$25/($B51+273)/RGas)))+ReactionRateK1!M51/2</f>
        <v>0</v>
      </c>
      <c r="N51" s="73"/>
      <c r="O51" s="73">
        <f ca="1">IF(O$2=0,0,O$22*EXP(O$23/($B51+273)/RGas)*(OFFSET('Composition%'!$B21,0,O$13)*OFFSET('Composition%'!$B21,0,O$14)))-IF(O$2=2,0,OFFSET('Composition%'!$B21,0,O$17)*OFFSET('Composition%'!$B21,0,O$18)*(O$24*EXP(-O$25/($B51+273)/RGas)))+ReactionRateK1!O51/2</f>
        <v>0</v>
      </c>
      <c r="P51" s="73">
        <f ca="1">IF(P$2=0,0,P$22*EXP(P$23/($B51+273)/RGas)*(OFFSET('Composition%'!$B21,0,P$13)*OFFSET('Composition%'!$B21,0,P$14)))-IF(P$2=2,0,OFFSET('Composition%'!$B21,0,P$17)*OFFSET('Composition%'!$B21,0,P$18)*(P$24*EXP(-P$25/($B51+273)/RGas)))+ReactionRateK1!P51/2</f>
        <v>6.2286915215386558E-3</v>
      </c>
      <c r="Q51" s="73">
        <f ca="1">IF(Q$2=0,0,Q$22*EXP(Q$23/($B51+273)/RGas)*(OFFSET('Composition%'!$B21,0,Q$13)*OFFSET('Composition%'!$B21,0,Q$14)))-IF(Q$2=2,0,OFFSET('Composition%'!$B21,0,Q$17)*OFFSET('Composition%'!$B21,0,Q$18)*(Q$24*EXP(-Q$25/($B51+273)/RGas)))+ReactionRateK1!Q51/2</f>
        <v>2.0732134799446322E-5</v>
      </c>
      <c r="R51" s="73">
        <f ca="1">IF(R$2=0,0,R$22*EXP(R$23/($B51+273)/RGas)*(OFFSET('Composition%'!$B21,0,R$13)*OFFSET('Composition%'!$B21,0,R$14)))-IF(R$2=2,0,OFFSET('Composition%'!$B21,0,R$17)*OFFSET('Composition%'!$B21,0,R$18)*(R$24*EXP(-R$25/($B51+273)/RGas)))+ReactionRateK1!R51/2</f>
        <v>1.9147755288796031E-6</v>
      </c>
      <c r="S51" s="73"/>
      <c r="T51" s="73">
        <f ca="1">IF(T$2=0,0,T$22*EXP(T$23/($B51+273)/RGas)*(OFFSET('Composition%'!$B21,0,T$13)*OFFSET('Composition%'!$B21,0,T$14)))-IF(T$2=2,0,OFFSET('Composition%'!$B21,0,T$17)*OFFSET('Composition%'!$B21,0,T$18)*(T$24*EXP(-T$25/($B51+273)/RGas)))+ReactionRateK1!T51/2</f>
        <v>9.3649904249741983E-3</v>
      </c>
      <c r="U51" s="73">
        <f ca="1">IF(U$2=0,0,U$22*EXP(U$23/($B51+273)/RGas)*(OFFSET('Composition%'!$B21,0,U$13)*OFFSET('Composition%'!$B21,0,U$14)))-IF(U$2=2,0,OFFSET('Composition%'!$B21,0,U$17)*OFFSET('Composition%'!$B21,0,U$18)*(U$24*EXP(-U$25/($B51+273)/RGas)))+ReactionRateK1!U51/2</f>
        <v>7.1553167066564568E-4</v>
      </c>
      <c r="V51" s="73">
        <f ca="1">IF(V$2=0,0,V$22*EXP(V$23/($B51+273)/RGas)*(OFFSET('Composition%'!$B21,0,V$13)*OFFSET('Composition%'!$B21,0,V$14)))-IF(V$2=2,0,OFFSET('Composition%'!$B21,0,V$17)*OFFSET('Composition%'!$B21,0,V$18)*(V$24*EXP(-V$25/($B51+273)/RGas)))+ReactionRateK1!V51/2</f>
        <v>0</v>
      </c>
      <c r="W51" s="73">
        <f ca="1">IF(W$2=0,0,W$22*EXP(W$23/($B51+273)/RGas)*(OFFSET('Composition%'!$B21,0,W$13)*OFFSET('Composition%'!$B21,0,W$14)))-IF(W$2=2,0,OFFSET('Composition%'!$B21,0,W$17)*OFFSET('Composition%'!$B21,0,W$18)*(W$24*EXP(-W$25/($B51+273)/RGas)))+ReactionRateK1!W51/2</f>
        <v>0</v>
      </c>
      <c r="X51" s="73">
        <f ca="1">IF(X$2=0,0,X$22*EXP(X$23/($B51+273)/RGas)*(OFFSET('Composition%'!$B21,0,X$13)*OFFSET('Composition%'!$B21,0,X$14)))-IF(X$2=2,0,OFFSET('Composition%'!$B21,0,X$17)*OFFSET('Composition%'!$B21,0,X$18)*(X$24*EXP(-X$25/($B51+273)/RGas)))+ReactionRateK1!X51/2</f>
        <v>4.2987930046151713E-8</v>
      </c>
      <c r="Y51" s="73">
        <f ca="1">IF(Y$2=0,0,Y$22*EXP(Y$23/($B51+273)/RGas)*(OFFSET('Composition%'!$B21,0,Y$13)*OFFSET('Composition%'!$B21,0,Y$14)))-IF(Y$2=2,0,OFFSET('Composition%'!$B21,0,Y$17)*OFFSET('Composition%'!$B21,0,Y$18)*(Y$24*EXP(-Y$25/($B51+273)/RGas)))+ReactionRateK1!Y51/2</f>
        <v>2.1276484165458189E-9</v>
      </c>
      <c r="Z51" s="73">
        <f ca="1">IF(Z$2=0,0,Z$22*EXP(Z$23/($B51+273)/RGas)*(OFFSET('Composition%'!$B21,0,Z$13)*OFFSET('Composition%'!$B21,0,Z$14)))-IF(Z$2=2,0,OFFSET('Composition%'!$B21,0,Z$17)*OFFSET('Composition%'!$B21,0,Z$18)*(Z$24*EXP(-Z$25/($B51+273)/RGas)))+ReactionRateK1!Z51/2</f>
        <v>0</v>
      </c>
      <c r="AA51" s="73">
        <f ca="1">IF(AA$2=0,0,AA$22*EXP(AA$23/($B51+273)/RGas)*(OFFSET('Composition%'!$B21,0,AA$13)*OFFSET('Composition%'!$B21,0,AA$14)))-IF(AA$2=2,0,OFFSET('Composition%'!$B21,0,AA$17)*OFFSET('Composition%'!$B21,0,AA$18)*(AA$24*EXP(-AA$25/($B51+273)/RGas)))+ReactionRateK1!AA51/2</f>
        <v>0</v>
      </c>
      <c r="AB51" s="73">
        <f ca="1">IF(AB$2=0,0,AB$22*EXP(AB$23/($B51+273)/RGas)*(OFFSET('Composition%'!$B21,0,AB$13)*OFFSET('Composition%'!$B21,0,AB$14)))-IF(AB$2=2,0,OFFSET('Composition%'!$B21,0,AB$17)*OFFSET('Composition%'!$B21,0,AB$18)*(AB$24*EXP(-AB$25/($B51+273)/RGas)))+ReactionRateK1!AB51/2</f>
        <v>0</v>
      </c>
      <c r="AC51" s="73">
        <f ca="1">IF(AC$2=0,0,AC$22*EXP(AC$23/($B51+273)/RGas)*(OFFSET('Composition%'!$B21,0,AC$13)*OFFSET('Composition%'!$B21,0,AC$14)))-IF(AC$2=2,0,OFFSET('Composition%'!$B21,0,AC$17)*OFFSET('Composition%'!$B21,0,AC$18)*(AC$24*EXP(-AC$25/($B51+273)/RGas)))+ReactionRateK1!AC51/2</f>
        <v>0</v>
      </c>
      <c r="AD51" s="73">
        <f ca="1">IF(AD$2=0,0,AD$22*EXP(AD$23/($B51+273)/RGas)*(OFFSET('Composition%'!$B21,0,AD$13)*OFFSET('Composition%'!$B21,0,AD$14)))-IF(AD$2=2,0,OFFSET('Composition%'!$B21,0,AD$17)*OFFSET('Composition%'!$B21,0,AD$18)*(AD$24*EXP(-AD$25/($B51+273)/RGas)))+ReactionRateK1!AD51/2</f>
        <v>0</v>
      </c>
      <c r="AE51" s="73">
        <f ca="1">IF(AE$2=0,0,AE$22*EXP(AE$23/($B51+273)/RGas)*(OFFSET('Composition%'!$B21,0,AE$13)*OFFSET('Composition%'!$B21,0,AE$14)))-IF(AE$2=2,0,OFFSET('Composition%'!$B21,0,AE$17)*OFFSET('Composition%'!$B21,0,AE$18)*(AE$24*EXP(-AE$25/($B51+273)/RGas)))+ReactionRateK1!AE51/2</f>
        <v>0</v>
      </c>
      <c r="AF51" s="73"/>
      <c r="AG51" s="73">
        <f ca="1">IF(AG$2=0,0,AG$22*EXP(AG$23/($B51+273)/RGas)*(OFFSET('Composition%'!$B21,0,AG$13)*OFFSET('Composition%'!$B21,0,AG$14)))-IF(AG$2=2,0,OFFSET('Composition%'!$B21,0,AG$17)*OFFSET('Composition%'!$B21,0,AG$18)*(AG$24*EXP(-AG$25/($B51+273)/RGas)))+ReactionRateK1!AG51/2</f>
        <v>0</v>
      </c>
      <c r="AH51" s="73">
        <f ca="1">IF(AH$2=0,0,AH$22*EXP(AH$23/($B51+273)/RGas)*(OFFSET('Composition%'!$B21,0,AH$13)*OFFSET('Composition%'!$B21,0,AH$14)))-IF(AH$2=2,0,OFFSET('Composition%'!$B21,0,AH$17)*OFFSET('Composition%'!$B21,0,AH$18)*(AH$24*EXP(-AH$25/($B51+273)/RGas)))+ReactionRateK1!AH51/2</f>
        <v>0</v>
      </c>
      <c r="AI51" s="73">
        <f ca="1">IF(AI$2=0,0,AI$22*EXP(AI$23/($B51+273)/RGas)*(OFFSET('Composition%'!$B21,0,AI$13)*OFFSET('Composition%'!$B21,0,AI$14)))-IF(AI$2=2,0,OFFSET('Composition%'!$B21,0,AI$17)*OFFSET('Composition%'!$B21,0,AI$18)*(AI$24*EXP(-AI$25/($B51+273)/RGas)))+ReactionRateK1!AI51/2</f>
        <v>0</v>
      </c>
      <c r="AJ51" s="73">
        <f ca="1">IF(AJ$2=0,0,AJ$22*EXP(AJ$23/($B51+273)/RGas)*(OFFSET('Composition%'!$B21,0,AJ$13)*OFFSET('Composition%'!$B21,0,AJ$14)))-IF(AJ$2=2,0,OFFSET('Composition%'!$B21,0,AJ$17)*OFFSET('Composition%'!$B21,0,AJ$18)*(AJ$24*EXP(-AJ$25/($B51+273)/RGas)))+ReactionRateK1!AJ51/2</f>
        <v>0</v>
      </c>
      <c r="AK51" s="73">
        <f ca="1">IF(AK$2=0,0,AK$22*EXP(AK$23/($B51+273)/RGas)*(OFFSET('Composition%'!$B21,0,AK$13)*OFFSET('Composition%'!$B21,0,AK$14)))-IF(AK$2=2,0,OFFSET('Composition%'!$B21,0,AK$17)*OFFSET('Composition%'!$B21,0,AK$18)*(AK$24*EXP(-AK$25/($B51+273)/RGas)))+ReactionRateK1!AK51/2</f>
        <v>0</v>
      </c>
      <c r="AL51" s="73">
        <f ca="1">IF(AL$2=0,0,AL$22*EXP(AL$23/($B51+273)/RGas)*(OFFSET('Composition%'!$B21,0,AL$13)*OFFSET('Composition%'!$B21,0,AL$14)))-IF(AL$2=2,0,OFFSET('Composition%'!$B21,0,AL$17)*OFFSET('Composition%'!$B21,0,AL$18)*(AL$24*EXP(-AL$25/($B51+273)/RGas)))+ReactionRateK1!AL51/2</f>
        <v>0</v>
      </c>
      <c r="AM51" s="73"/>
      <c r="AN51" s="73">
        <f ca="1">IF(AN$2=0,0,AN$22*EXP(AN$23/($B51+273)/RGas)*(OFFSET('Composition%'!$B21,0,AN$13)*OFFSET('Composition%'!$B21,0,AN$14)))-IF(AN$2=2,0,OFFSET('Composition%'!$B21,0,AN$17)*OFFSET('Composition%'!$B21,0,AN$18)*(AN$24*EXP(-AN$25/($B51+273)/RGas)))+ReactionRateK1!AN51/2</f>
        <v>0</v>
      </c>
      <c r="AO51" s="73">
        <f ca="1">IF(AO$2=0,0,AO$22*EXP(AO$23/($B51+273)/RGas)*(OFFSET('Composition%'!$B21,0,AO$13)*OFFSET('Composition%'!$B21,0,AO$14)))-IF(AO$2=2,0,OFFSET('Composition%'!$B21,0,AO$17)*OFFSET('Composition%'!$B21,0,AO$18)*(AO$24*EXP(-AO$25/($B51+273)/RGas)))+ReactionRateK1!AO51/2</f>
        <v>0</v>
      </c>
      <c r="AP51" s="73">
        <f ca="1">IF(AP$2=0,0,AP$22*EXP(AP$23/($B51+273)/RGas)*(OFFSET('Composition%'!$B21,0,AP$13)*OFFSET('Composition%'!$B21,0,AP$14)))-IF(AP$2=2,0,OFFSET('Composition%'!$B21,0,AP$17)*OFFSET('Composition%'!$B21,0,AP$18)*(AP$24*EXP(-AP$25/($B51+273)/RGas)))+ReactionRateK1!AP51/2</f>
        <v>3.8030228450989396E-12</v>
      </c>
      <c r="AQ51" s="73">
        <f ca="1">IF(AQ$2=0,0,AQ$22*EXP(AQ$23/($B51+273)/RGas)*(OFFSET('Composition%'!$B21,0,AQ$13)*OFFSET('Composition%'!$B21,0,AQ$14)))-IF(AQ$2=2,0,OFFSET('Composition%'!$B21,0,AQ$17)*OFFSET('Composition%'!$B21,0,AQ$18)*(AQ$24*EXP(-AQ$25/($B51+273)/RGas)))+ReactionRateK1!AQ51/2</f>
        <v>0</v>
      </c>
      <c r="AR51" s="73">
        <f ca="1">IF(AR$2=0,0,AR$22*EXP(AR$23/($B51+273)/RGas)*(OFFSET('Composition%'!$B21,0,AR$13)*OFFSET('Composition%'!$B21,0,AR$14)))-IF(AR$2=2,0,OFFSET('Composition%'!$B21,0,AR$17)*OFFSET('Composition%'!$B21,0,AR$18)*(AR$24*EXP(-AR$25/($B51+273)/RGas)))+ReactionRateK1!AR51/2</f>
        <v>0</v>
      </c>
    </row>
    <row r="52" spans="1:44">
      <c r="A52" s="3">
        <f t="shared" si="7"/>
        <v>1.0000000000000002</v>
      </c>
      <c r="B52" s="19">
        <f ca="1">'Composition%'!B22</f>
        <v>410.41600680771285</v>
      </c>
      <c r="C52">
        <f t="shared" si="8"/>
        <v>30</v>
      </c>
      <c r="D52" s="26">
        <f ca="1">('Composition%'!C22*ReactionRateK2!C52)^3</f>
        <v>8.8239776648421877</v>
      </c>
      <c r="E52" s="4"/>
      <c r="F52" s="73">
        <f ca="1">IF(F$2=0,0,F$22*EXP(F$23/($B52+273)/RGas)*(OFFSET('Composition%'!$B22,0,F$13)*OFFSET('Composition%'!$B22,0,F$14)))-IF(F$2=2,0,OFFSET('Composition%'!$B22,0,F$17)*OFFSET('Composition%'!$B22,0,F$18)*(F$24*EXP(-F$25/($B52+273)/RGas)))+ReactionRateK1!F52/2</f>
        <v>1.0667913532177315E-2</v>
      </c>
      <c r="G52" s="73">
        <f ca="1">IF(G$2=0,0,G$22*EXP(G$23/($B52+273)/RGas)*(OFFSET('Composition%'!$B22,0,G$13)*OFFSET('Composition%'!$B22,0,G$14)))-IF(G$2=2,0,OFFSET('Composition%'!$B22,0,G$17)*OFFSET('Composition%'!$B22,0,G$18)*(G$24*EXP(-G$25/($B52+273)/RGas)))+ReactionRateK1!G52/2</f>
        <v>3.9183976877745349E-3</v>
      </c>
      <c r="H52" s="73">
        <f ca="1">IF(H$2=0,0,H$22*EXP(H$23/($B52+273)/RGas)*(OFFSET('Composition%'!$B22,0,H$13)*OFFSET('Composition%'!$B22,0,H$14)))-IF(H$2=2,0,OFFSET('Composition%'!$B22,0,H$17)*OFFSET('Composition%'!$B22,0,H$18)*(H$24*EXP(-H$25/($B52+273)/RGas)))+ReactionRateK1!H52/2</f>
        <v>-1.5088220836252692E-6</v>
      </c>
      <c r="I52" s="73">
        <f ca="1">IF(I$2=0,0,I$22*EXP(I$23/($B52+273)/RGas)*(OFFSET('Composition%'!$B22,0,I$13)*OFFSET('Composition%'!$B22,0,I$14)))-IF(I$2=2,0,OFFSET('Composition%'!$B22,0,I$17)*OFFSET('Composition%'!$B22,0,I$18)*(I$24*EXP(-I$25/($B52+273)/RGas)))+ReactionRateK1!I52/2</f>
        <v>-2.5543881740555038E-3</v>
      </c>
      <c r="J52" s="73"/>
      <c r="K52" s="73">
        <f ca="1">IF(K$2=0,0,K$22*EXP(K$23/($B52+273)/RGas)*(OFFSET('Composition%'!$B22,0,K$13)*OFFSET('Composition%'!$B22,0,K$14)))-IF(K$2=2,0,OFFSET('Composition%'!$B22,0,K$17)*OFFSET('Composition%'!$B22,0,K$18)*(K$24*EXP(-K$25/($B52+273)/RGas)))+ReactionRateK1!K52/2</f>
        <v>3.9054024757971734E-2</v>
      </c>
      <c r="L52" s="73">
        <f ca="1">IF(L$2=0,0,L$22*EXP(L$23/($B52+273)/RGas)*(OFFSET('Composition%'!$B22,0,L$13)*OFFSET('Composition%'!$B22,0,L$14)))-IF(L$2=2,0,OFFSET('Composition%'!$B22,0,L$17)*OFFSET('Composition%'!$B22,0,L$18)*(L$24*EXP(-L$25/($B52+273)/RGas)))+ReactionRateK1!L52/2</f>
        <v>-1.3661647826409299E-3</v>
      </c>
      <c r="M52" s="73">
        <f ca="1">IF(M$2=0,0,M$22*EXP(M$23/($B52+273)/RGas)*(OFFSET('Composition%'!$B22,0,M$13)*OFFSET('Composition%'!$B22,0,M$14)))-IF(M$2=2,0,OFFSET('Composition%'!$B22,0,M$17)*OFFSET('Composition%'!$B22,0,M$18)*(M$24*EXP(-M$25/($B52+273)/RGas)))+ReactionRateK1!M52/2</f>
        <v>0</v>
      </c>
      <c r="N52" s="73"/>
      <c r="O52" s="73">
        <f ca="1">IF(O$2=0,0,O$22*EXP(O$23/($B52+273)/RGas)*(OFFSET('Composition%'!$B22,0,O$13)*OFFSET('Composition%'!$B22,0,O$14)))-IF(O$2=2,0,OFFSET('Composition%'!$B22,0,O$17)*OFFSET('Composition%'!$B22,0,O$18)*(O$24*EXP(-O$25/($B52+273)/RGas)))+ReactionRateK1!O52/2</f>
        <v>0</v>
      </c>
      <c r="P52" s="73">
        <f ca="1">IF(P$2=0,0,P$22*EXP(P$23/($B52+273)/RGas)*(OFFSET('Composition%'!$B22,0,P$13)*OFFSET('Composition%'!$B22,0,P$14)))-IF(P$2=2,0,OFFSET('Composition%'!$B22,0,P$17)*OFFSET('Composition%'!$B22,0,P$18)*(P$24*EXP(-P$25/($B52+273)/RGas)))+ReactionRateK1!P52/2</f>
        <v>6.6708835449784563E-3</v>
      </c>
      <c r="Q52" s="73">
        <f ca="1">IF(Q$2=0,0,Q$22*EXP(Q$23/($B52+273)/RGas)*(OFFSET('Composition%'!$B22,0,Q$13)*OFFSET('Composition%'!$B22,0,Q$14)))-IF(Q$2=2,0,OFFSET('Composition%'!$B22,0,Q$17)*OFFSET('Composition%'!$B22,0,Q$18)*(Q$24*EXP(-Q$25/($B52+273)/RGas)))+ReactionRateK1!Q52/2</f>
        <v>2.249329280332199E-5</v>
      </c>
      <c r="R52" s="73">
        <f ca="1">IF(R$2=0,0,R$22*EXP(R$23/($B52+273)/RGas)*(OFFSET('Composition%'!$B22,0,R$13)*OFFSET('Composition%'!$B22,0,R$14)))-IF(R$2=2,0,OFFSET('Composition%'!$B22,0,R$17)*OFFSET('Composition%'!$B22,0,R$18)*(R$24*EXP(-R$25/($B52+273)/RGas)))+ReactionRateK1!R52/2</f>
        <v>2.1251662417168311E-6</v>
      </c>
      <c r="S52" s="73"/>
      <c r="T52" s="73">
        <f ca="1">IF(T$2=0,0,T$22*EXP(T$23/($B52+273)/RGas)*(OFFSET('Composition%'!$B22,0,T$13)*OFFSET('Composition%'!$B22,0,T$14)))-IF(T$2=2,0,OFFSET('Composition%'!$B22,0,T$17)*OFFSET('Composition%'!$B22,0,T$18)*(T$24*EXP(-T$25/($B52+273)/RGas)))+ReactionRateK1!T52/2</f>
        <v>8.8184023039924522E-3</v>
      </c>
      <c r="U52" s="73">
        <f ca="1">IF(U$2=0,0,U$22*EXP(U$23/($B52+273)/RGas)*(OFFSET('Composition%'!$B22,0,U$13)*OFFSET('Composition%'!$B22,0,U$14)))-IF(U$2=2,0,OFFSET('Composition%'!$B22,0,U$17)*OFFSET('Composition%'!$B22,0,U$18)*(U$24*EXP(-U$25/($B52+273)/RGas)))+ReactionRateK1!U52/2</f>
        <v>6.3472540025391665E-4</v>
      </c>
      <c r="V52" s="73">
        <f ca="1">IF(V$2=0,0,V$22*EXP(V$23/($B52+273)/RGas)*(OFFSET('Composition%'!$B22,0,V$13)*OFFSET('Composition%'!$B22,0,V$14)))-IF(V$2=2,0,OFFSET('Composition%'!$B22,0,V$17)*OFFSET('Composition%'!$B22,0,V$18)*(V$24*EXP(-V$25/($B52+273)/RGas)))+ReactionRateK1!V52/2</f>
        <v>0</v>
      </c>
      <c r="W52" s="73">
        <f ca="1">IF(W$2=0,0,W$22*EXP(W$23/($B52+273)/RGas)*(OFFSET('Composition%'!$B22,0,W$13)*OFFSET('Composition%'!$B22,0,W$14)))-IF(W$2=2,0,OFFSET('Composition%'!$B22,0,W$17)*OFFSET('Composition%'!$B22,0,W$18)*(W$24*EXP(-W$25/($B52+273)/RGas)))+ReactionRateK1!W52/2</f>
        <v>0</v>
      </c>
      <c r="X52" s="73">
        <f ca="1">IF(X$2=0,0,X$22*EXP(X$23/($B52+273)/RGas)*(OFFSET('Composition%'!$B22,0,X$13)*OFFSET('Composition%'!$B22,0,X$14)))-IF(X$2=2,0,OFFSET('Composition%'!$B22,0,X$17)*OFFSET('Composition%'!$B22,0,X$18)*(X$24*EXP(-X$25/($B52+273)/RGas)))+ReactionRateK1!X52/2</f>
        <v>4.2632580565654075E-8</v>
      </c>
      <c r="Y52" s="73">
        <f ca="1">IF(Y$2=0,0,Y$22*EXP(Y$23/($B52+273)/RGas)*(OFFSET('Composition%'!$B22,0,Y$13)*OFFSET('Composition%'!$B22,0,Y$14)))-IF(Y$2=2,0,OFFSET('Composition%'!$B22,0,Y$17)*OFFSET('Composition%'!$B22,0,Y$18)*(Y$24*EXP(-Y$25/($B52+273)/RGas)))+ReactionRateK1!Y52/2</f>
        <v>2.1100607178897208E-9</v>
      </c>
      <c r="Z52" s="73">
        <f ca="1">IF(Z$2=0,0,Z$22*EXP(Z$23/($B52+273)/RGas)*(OFFSET('Composition%'!$B22,0,Z$13)*OFFSET('Composition%'!$B22,0,Z$14)))-IF(Z$2=2,0,OFFSET('Composition%'!$B22,0,Z$17)*OFFSET('Composition%'!$B22,0,Z$18)*(Z$24*EXP(-Z$25/($B52+273)/RGas)))+ReactionRateK1!Z52/2</f>
        <v>0</v>
      </c>
      <c r="AA52" s="73">
        <f ca="1">IF(AA$2=0,0,AA$22*EXP(AA$23/($B52+273)/RGas)*(OFFSET('Composition%'!$B22,0,AA$13)*OFFSET('Composition%'!$B22,0,AA$14)))-IF(AA$2=2,0,OFFSET('Composition%'!$B22,0,AA$17)*OFFSET('Composition%'!$B22,0,AA$18)*(AA$24*EXP(-AA$25/($B52+273)/RGas)))+ReactionRateK1!AA52/2</f>
        <v>0</v>
      </c>
      <c r="AB52" s="73">
        <f ca="1">IF(AB$2=0,0,AB$22*EXP(AB$23/($B52+273)/RGas)*(OFFSET('Composition%'!$B22,0,AB$13)*OFFSET('Composition%'!$B22,0,AB$14)))-IF(AB$2=2,0,OFFSET('Composition%'!$B22,0,AB$17)*OFFSET('Composition%'!$B22,0,AB$18)*(AB$24*EXP(-AB$25/($B52+273)/RGas)))+ReactionRateK1!AB52/2</f>
        <v>0</v>
      </c>
      <c r="AC52" s="73">
        <f ca="1">IF(AC$2=0,0,AC$22*EXP(AC$23/($B52+273)/RGas)*(OFFSET('Composition%'!$B22,0,AC$13)*OFFSET('Composition%'!$B22,0,AC$14)))-IF(AC$2=2,0,OFFSET('Composition%'!$B22,0,AC$17)*OFFSET('Composition%'!$B22,0,AC$18)*(AC$24*EXP(-AC$25/($B52+273)/RGas)))+ReactionRateK1!AC52/2</f>
        <v>0</v>
      </c>
      <c r="AD52" s="73">
        <f ca="1">IF(AD$2=0,0,AD$22*EXP(AD$23/($B52+273)/RGas)*(OFFSET('Composition%'!$B22,0,AD$13)*OFFSET('Composition%'!$B22,0,AD$14)))-IF(AD$2=2,0,OFFSET('Composition%'!$B22,0,AD$17)*OFFSET('Composition%'!$B22,0,AD$18)*(AD$24*EXP(-AD$25/($B52+273)/RGas)))+ReactionRateK1!AD52/2</f>
        <v>0</v>
      </c>
      <c r="AE52" s="73">
        <f ca="1">IF(AE$2=0,0,AE$22*EXP(AE$23/($B52+273)/RGas)*(OFFSET('Composition%'!$B22,0,AE$13)*OFFSET('Composition%'!$B22,0,AE$14)))-IF(AE$2=2,0,OFFSET('Composition%'!$B22,0,AE$17)*OFFSET('Composition%'!$B22,0,AE$18)*(AE$24*EXP(-AE$25/($B52+273)/RGas)))+ReactionRateK1!AE52/2</f>
        <v>0</v>
      </c>
      <c r="AF52" s="73"/>
      <c r="AG52" s="73">
        <f ca="1">IF(AG$2=0,0,AG$22*EXP(AG$23/($B52+273)/RGas)*(OFFSET('Composition%'!$B22,0,AG$13)*OFFSET('Composition%'!$B22,0,AG$14)))-IF(AG$2=2,0,OFFSET('Composition%'!$B22,0,AG$17)*OFFSET('Composition%'!$B22,0,AG$18)*(AG$24*EXP(-AG$25/($B52+273)/RGas)))+ReactionRateK1!AG52/2</f>
        <v>0</v>
      </c>
      <c r="AH52" s="73">
        <f ca="1">IF(AH$2=0,0,AH$22*EXP(AH$23/($B52+273)/RGas)*(OFFSET('Composition%'!$B22,0,AH$13)*OFFSET('Composition%'!$B22,0,AH$14)))-IF(AH$2=2,0,OFFSET('Composition%'!$B22,0,AH$17)*OFFSET('Composition%'!$B22,0,AH$18)*(AH$24*EXP(-AH$25/($B52+273)/RGas)))+ReactionRateK1!AH52/2</f>
        <v>0</v>
      </c>
      <c r="AI52" s="73">
        <f ca="1">IF(AI$2=0,0,AI$22*EXP(AI$23/($B52+273)/RGas)*(OFFSET('Composition%'!$B22,0,AI$13)*OFFSET('Composition%'!$B22,0,AI$14)))-IF(AI$2=2,0,OFFSET('Composition%'!$B22,0,AI$17)*OFFSET('Composition%'!$B22,0,AI$18)*(AI$24*EXP(-AI$25/($B52+273)/RGas)))+ReactionRateK1!AI52/2</f>
        <v>0</v>
      </c>
      <c r="AJ52" s="73">
        <f ca="1">IF(AJ$2=0,0,AJ$22*EXP(AJ$23/($B52+273)/RGas)*(OFFSET('Composition%'!$B22,0,AJ$13)*OFFSET('Composition%'!$B22,0,AJ$14)))-IF(AJ$2=2,0,OFFSET('Composition%'!$B22,0,AJ$17)*OFFSET('Composition%'!$B22,0,AJ$18)*(AJ$24*EXP(-AJ$25/($B52+273)/RGas)))+ReactionRateK1!AJ52/2</f>
        <v>0</v>
      </c>
      <c r="AK52" s="73">
        <f ca="1">IF(AK$2=0,0,AK$22*EXP(AK$23/($B52+273)/RGas)*(OFFSET('Composition%'!$B22,0,AK$13)*OFFSET('Composition%'!$B22,0,AK$14)))-IF(AK$2=2,0,OFFSET('Composition%'!$B22,0,AK$17)*OFFSET('Composition%'!$B22,0,AK$18)*(AK$24*EXP(-AK$25/($B52+273)/RGas)))+ReactionRateK1!AK52/2</f>
        <v>0</v>
      </c>
      <c r="AL52" s="73">
        <f ca="1">IF(AL$2=0,0,AL$22*EXP(AL$23/($B52+273)/RGas)*(OFFSET('Composition%'!$B22,0,AL$13)*OFFSET('Composition%'!$B22,0,AL$14)))-IF(AL$2=2,0,OFFSET('Composition%'!$B22,0,AL$17)*OFFSET('Composition%'!$B22,0,AL$18)*(AL$24*EXP(-AL$25/($B52+273)/RGas)))+ReactionRateK1!AL52/2</f>
        <v>0</v>
      </c>
      <c r="AM52" s="73"/>
      <c r="AN52" s="73">
        <f ca="1">IF(AN$2=0,0,AN$22*EXP(AN$23/($B52+273)/RGas)*(OFFSET('Composition%'!$B22,0,AN$13)*OFFSET('Composition%'!$B22,0,AN$14)))-IF(AN$2=2,0,OFFSET('Composition%'!$B22,0,AN$17)*OFFSET('Composition%'!$B22,0,AN$18)*(AN$24*EXP(-AN$25/($B52+273)/RGas)))+ReactionRateK1!AN52/2</f>
        <v>0</v>
      </c>
      <c r="AO52" s="73">
        <f ca="1">IF(AO$2=0,0,AO$22*EXP(AO$23/($B52+273)/RGas)*(OFFSET('Composition%'!$B22,0,AO$13)*OFFSET('Composition%'!$B22,0,AO$14)))-IF(AO$2=2,0,OFFSET('Composition%'!$B22,0,AO$17)*OFFSET('Composition%'!$B22,0,AO$18)*(AO$24*EXP(-AO$25/($B52+273)/RGas)))+ReactionRateK1!AO52/2</f>
        <v>0</v>
      </c>
      <c r="AP52" s="73">
        <f ca="1">IF(AP$2=0,0,AP$22*EXP(AP$23/($B52+273)/RGas)*(OFFSET('Composition%'!$B22,0,AP$13)*OFFSET('Composition%'!$B22,0,AP$14)))-IF(AP$2=2,0,OFFSET('Composition%'!$B22,0,AP$17)*OFFSET('Composition%'!$B22,0,AP$18)*(AP$24*EXP(-AP$25/($B52+273)/RGas)))+ReactionRateK1!AP52/2</f>
        <v>3.8299129242589894E-12</v>
      </c>
      <c r="AQ52" s="73">
        <f ca="1">IF(AQ$2=0,0,AQ$22*EXP(AQ$23/($B52+273)/RGas)*(OFFSET('Composition%'!$B22,0,AQ$13)*OFFSET('Composition%'!$B22,0,AQ$14)))-IF(AQ$2=2,0,OFFSET('Composition%'!$B22,0,AQ$17)*OFFSET('Composition%'!$B22,0,AQ$18)*(AQ$24*EXP(-AQ$25/($B52+273)/RGas)))+ReactionRateK1!AQ52/2</f>
        <v>0</v>
      </c>
      <c r="AR52" s="73">
        <f ca="1">IF(AR$2=0,0,AR$22*EXP(AR$23/($B52+273)/RGas)*(OFFSET('Composition%'!$B22,0,AR$13)*OFFSET('Composition%'!$B22,0,AR$14)))-IF(AR$2=2,0,OFFSET('Composition%'!$B22,0,AR$17)*OFFSET('Composition%'!$B22,0,AR$18)*(AR$24*EXP(-AR$25/($B52+273)/RGas)))+ReactionRateK1!AR52/2</f>
        <v>0</v>
      </c>
    </row>
    <row r="53" spans="1:44">
      <c r="A53" s="3">
        <f t="shared" si="7"/>
        <v>1.0500000000000003</v>
      </c>
      <c r="B53" s="19">
        <f ca="1">'Composition%'!B23</f>
        <v>410.64219007782879</v>
      </c>
      <c r="C53">
        <f t="shared" si="8"/>
        <v>30</v>
      </c>
      <c r="D53" s="26">
        <f ca="1">('Composition%'!C23*ReactionRateK2!C53)^3</f>
        <v>8.6187131324902992</v>
      </c>
      <c r="E53" s="4"/>
      <c r="F53" s="73">
        <f ca="1">IF(F$2=0,0,F$22*EXP(F$23/($B53+273)/RGas)*(OFFSET('Composition%'!$B23,0,F$13)*OFFSET('Composition%'!$B23,0,F$14)))-IF(F$2=2,0,OFFSET('Composition%'!$B23,0,F$17)*OFFSET('Composition%'!$B23,0,F$18)*(F$24*EXP(-F$25/($B53+273)/RGas)))+ReactionRateK1!F53/2</f>
        <v>1.0397150037426072E-2</v>
      </c>
      <c r="G53" s="73">
        <f ca="1">IF(G$2=0,0,G$22*EXP(G$23/($B53+273)/RGas)*(OFFSET('Composition%'!$B23,0,G$13)*OFFSET('Composition%'!$B23,0,G$14)))-IF(G$2=2,0,OFFSET('Composition%'!$B23,0,G$17)*OFFSET('Composition%'!$B23,0,G$18)*(G$24*EXP(-G$25/($B53+273)/RGas)))+ReactionRateK1!G53/2</f>
        <v>3.8238083204126618E-3</v>
      </c>
      <c r="H53" s="73">
        <f ca="1">IF(H$2=0,0,H$22*EXP(H$23/($B53+273)/RGas)*(OFFSET('Composition%'!$B23,0,H$13)*OFFSET('Composition%'!$B23,0,H$14)))-IF(H$2=2,0,OFFSET('Composition%'!$B23,0,H$17)*OFFSET('Composition%'!$B23,0,H$18)*(H$24*EXP(-H$25/($B53+273)/RGas)))+ReactionRateK1!H53/2</f>
        <v>-1.626929277883138E-6</v>
      </c>
      <c r="I53" s="73">
        <f ca="1">IF(I$2=0,0,I$22*EXP(I$23/($B53+273)/RGas)*(OFFSET('Composition%'!$B23,0,I$13)*OFFSET('Composition%'!$B23,0,I$14)))-IF(I$2=2,0,OFFSET('Composition%'!$B23,0,I$17)*OFFSET('Composition%'!$B23,0,I$18)*(I$24*EXP(-I$25/($B53+273)/RGas)))+ReactionRateK1!I53/2</f>
        <v>-2.2824464385942348E-3</v>
      </c>
      <c r="J53" s="73"/>
      <c r="K53" s="73">
        <f ca="1">IF(K$2=0,0,K$22*EXP(K$23/($B53+273)/RGas)*(OFFSET('Composition%'!$B23,0,K$13)*OFFSET('Composition%'!$B23,0,K$14)))-IF(K$2=2,0,OFFSET('Composition%'!$B23,0,K$17)*OFFSET('Composition%'!$B23,0,K$18)*(K$24*EXP(-K$25/($B53+273)/RGas)))+ReactionRateK1!K53/2</f>
        <v>3.8383197671434978E-2</v>
      </c>
      <c r="L53" s="73">
        <f ca="1">IF(L$2=0,0,L$22*EXP(L$23/($B53+273)/RGas)*(OFFSET('Composition%'!$B23,0,L$13)*OFFSET('Composition%'!$B23,0,L$14)))-IF(L$2=2,0,OFFSET('Composition%'!$B23,0,L$17)*OFFSET('Composition%'!$B23,0,L$18)*(L$24*EXP(-L$25/($B53+273)/RGas)))+ReactionRateK1!L53/2</f>
        <v>-2.0353537545050298E-3</v>
      </c>
      <c r="M53" s="73">
        <f ca="1">IF(M$2=0,0,M$22*EXP(M$23/($B53+273)/RGas)*(OFFSET('Composition%'!$B23,0,M$13)*OFFSET('Composition%'!$B23,0,M$14)))-IF(M$2=2,0,OFFSET('Composition%'!$B23,0,M$17)*OFFSET('Composition%'!$B23,0,M$18)*(M$24*EXP(-M$25/($B53+273)/RGas)))+ReactionRateK1!M53/2</f>
        <v>0</v>
      </c>
      <c r="N53" s="73"/>
      <c r="O53" s="73">
        <f ca="1">IF(O$2=0,0,O$22*EXP(O$23/($B53+273)/RGas)*(OFFSET('Composition%'!$B23,0,O$13)*OFFSET('Composition%'!$B23,0,O$14)))-IF(O$2=2,0,OFFSET('Composition%'!$B23,0,O$17)*OFFSET('Composition%'!$B23,0,O$18)*(O$24*EXP(-O$25/($B53+273)/RGas)))+ReactionRateK1!O53/2</f>
        <v>0</v>
      </c>
      <c r="P53" s="73">
        <f ca="1">IF(P$2=0,0,P$22*EXP(P$23/($B53+273)/RGas)*(OFFSET('Composition%'!$B23,0,P$13)*OFFSET('Composition%'!$B23,0,P$14)))-IF(P$2=2,0,OFFSET('Composition%'!$B23,0,P$17)*OFFSET('Composition%'!$B23,0,P$18)*(P$24*EXP(-P$25/($B53+273)/RGas)))+ReactionRateK1!P53/2</f>
        <v>7.1083994618751836E-3</v>
      </c>
      <c r="Q53" s="73">
        <f ca="1">IF(Q$2=0,0,Q$22*EXP(Q$23/($B53+273)/RGas)*(OFFSET('Composition%'!$B23,0,Q$13)*OFFSET('Composition%'!$B23,0,Q$14)))-IF(Q$2=2,0,OFFSET('Composition%'!$B23,0,Q$17)*OFFSET('Composition%'!$B23,0,Q$18)*(Q$24*EXP(-Q$25/($B53+273)/RGas)))+ReactionRateK1!Q53/2</f>
        <v>2.4293453136403315E-5</v>
      </c>
      <c r="R53" s="73">
        <f ca="1">IF(R$2=0,0,R$22*EXP(R$23/($B53+273)/RGas)*(OFFSET('Composition%'!$B23,0,R$13)*OFFSET('Composition%'!$B23,0,R$14)))-IF(R$2=2,0,OFFSET('Composition%'!$B23,0,R$17)*OFFSET('Composition%'!$B23,0,R$18)*(R$24*EXP(-R$25/($B53+273)/RGas)))+ReactionRateK1!R53/2</f>
        <v>2.3490044647308721E-6</v>
      </c>
      <c r="S53" s="73"/>
      <c r="T53" s="73">
        <f ca="1">IF(T$2=0,0,T$22*EXP(T$23/($B53+273)/RGas)*(OFFSET('Composition%'!$B23,0,T$13)*OFFSET('Composition%'!$B23,0,T$14)))-IF(T$2=2,0,OFFSET('Composition%'!$B23,0,T$17)*OFFSET('Composition%'!$B23,0,T$18)*(T$24*EXP(-T$25/($B53+273)/RGas)))+ReactionRateK1!T53/2</f>
        <v>8.3016873750476148E-3</v>
      </c>
      <c r="U53" s="73">
        <f ca="1">IF(U$2=0,0,U$22*EXP(U$23/($B53+273)/RGas)*(OFFSET('Composition%'!$B23,0,U$13)*OFFSET('Composition%'!$B23,0,U$14)))-IF(U$2=2,0,OFFSET('Composition%'!$B23,0,U$17)*OFFSET('Composition%'!$B23,0,U$18)*(U$24*EXP(-U$25/($B53+273)/RGas)))+ReactionRateK1!U53/2</f>
        <v>5.6384953718749626E-4</v>
      </c>
      <c r="V53" s="73">
        <f ca="1">IF(V$2=0,0,V$22*EXP(V$23/($B53+273)/RGas)*(OFFSET('Composition%'!$B23,0,V$13)*OFFSET('Composition%'!$B23,0,V$14)))-IF(V$2=2,0,OFFSET('Composition%'!$B23,0,V$17)*OFFSET('Composition%'!$B23,0,V$18)*(V$24*EXP(-V$25/($B53+273)/RGas)))+ReactionRateK1!V53/2</f>
        <v>0</v>
      </c>
      <c r="W53" s="73">
        <f ca="1">IF(W$2=0,0,W$22*EXP(W$23/($B53+273)/RGas)*(OFFSET('Composition%'!$B23,0,W$13)*OFFSET('Composition%'!$B23,0,W$14)))-IF(W$2=2,0,OFFSET('Composition%'!$B23,0,W$17)*OFFSET('Composition%'!$B23,0,W$18)*(W$24*EXP(-W$25/($B53+273)/RGas)))+ReactionRateK1!W53/2</f>
        <v>0</v>
      </c>
      <c r="X53" s="73">
        <f ca="1">IF(X$2=0,0,X$22*EXP(X$23/($B53+273)/RGas)*(OFFSET('Composition%'!$B23,0,X$13)*OFFSET('Composition%'!$B23,0,X$14)))-IF(X$2=2,0,OFFSET('Composition%'!$B23,0,X$17)*OFFSET('Composition%'!$B23,0,X$18)*(X$24*EXP(-X$25/($B53+273)/RGas)))+ReactionRateK1!X53/2</f>
        <v>4.2299347147665022E-8</v>
      </c>
      <c r="Y53" s="73">
        <f ca="1">IF(Y$2=0,0,Y$22*EXP(Y$23/($B53+273)/RGas)*(OFFSET('Composition%'!$B23,0,Y$13)*OFFSET('Composition%'!$B23,0,Y$14)))-IF(Y$2=2,0,OFFSET('Composition%'!$B23,0,Y$17)*OFFSET('Composition%'!$B23,0,Y$18)*(Y$24*EXP(-Y$25/($B53+273)/RGas)))+ReactionRateK1!Y53/2</f>
        <v>2.0935676335899331E-9</v>
      </c>
      <c r="Z53" s="73">
        <f ca="1">IF(Z$2=0,0,Z$22*EXP(Z$23/($B53+273)/RGas)*(OFFSET('Composition%'!$B23,0,Z$13)*OFFSET('Composition%'!$B23,0,Z$14)))-IF(Z$2=2,0,OFFSET('Composition%'!$B23,0,Z$17)*OFFSET('Composition%'!$B23,0,Z$18)*(Z$24*EXP(-Z$25/($B53+273)/RGas)))+ReactionRateK1!Z53/2</f>
        <v>0</v>
      </c>
      <c r="AA53" s="73">
        <f ca="1">IF(AA$2=0,0,AA$22*EXP(AA$23/($B53+273)/RGas)*(OFFSET('Composition%'!$B23,0,AA$13)*OFFSET('Composition%'!$B23,0,AA$14)))-IF(AA$2=2,0,OFFSET('Composition%'!$B23,0,AA$17)*OFFSET('Composition%'!$B23,0,AA$18)*(AA$24*EXP(-AA$25/($B53+273)/RGas)))+ReactionRateK1!AA53/2</f>
        <v>0</v>
      </c>
      <c r="AB53" s="73">
        <f ca="1">IF(AB$2=0,0,AB$22*EXP(AB$23/($B53+273)/RGas)*(OFFSET('Composition%'!$B23,0,AB$13)*OFFSET('Composition%'!$B23,0,AB$14)))-IF(AB$2=2,0,OFFSET('Composition%'!$B23,0,AB$17)*OFFSET('Composition%'!$B23,0,AB$18)*(AB$24*EXP(-AB$25/($B53+273)/RGas)))+ReactionRateK1!AB53/2</f>
        <v>0</v>
      </c>
      <c r="AC53" s="73">
        <f ca="1">IF(AC$2=0,0,AC$22*EXP(AC$23/($B53+273)/RGas)*(OFFSET('Composition%'!$B23,0,AC$13)*OFFSET('Composition%'!$B23,0,AC$14)))-IF(AC$2=2,0,OFFSET('Composition%'!$B23,0,AC$17)*OFFSET('Composition%'!$B23,0,AC$18)*(AC$24*EXP(-AC$25/($B53+273)/RGas)))+ReactionRateK1!AC53/2</f>
        <v>0</v>
      </c>
      <c r="AD53" s="73">
        <f ca="1">IF(AD$2=0,0,AD$22*EXP(AD$23/($B53+273)/RGas)*(OFFSET('Composition%'!$B23,0,AD$13)*OFFSET('Composition%'!$B23,0,AD$14)))-IF(AD$2=2,0,OFFSET('Composition%'!$B23,0,AD$17)*OFFSET('Composition%'!$B23,0,AD$18)*(AD$24*EXP(-AD$25/($B53+273)/RGas)))+ReactionRateK1!AD53/2</f>
        <v>0</v>
      </c>
      <c r="AE53" s="73">
        <f ca="1">IF(AE$2=0,0,AE$22*EXP(AE$23/($B53+273)/RGas)*(OFFSET('Composition%'!$B23,0,AE$13)*OFFSET('Composition%'!$B23,0,AE$14)))-IF(AE$2=2,0,OFFSET('Composition%'!$B23,0,AE$17)*OFFSET('Composition%'!$B23,0,AE$18)*(AE$24*EXP(-AE$25/($B53+273)/RGas)))+ReactionRateK1!AE53/2</f>
        <v>0</v>
      </c>
      <c r="AF53" s="73"/>
      <c r="AG53" s="73">
        <f ca="1">IF(AG$2=0,0,AG$22*EXP(AG$23/($B53+273)/RGas)*(OFFSET('Composition%'!$B23,0,AG$13)*OFFSET('Composition%'!$B23,0,AG$14)))-IF(AG$2=2,0,OFFSET('Composition%'!$B23,0,AG$17)*OFFSET('Composition%'!$B23,0,AG$18)*(AG$24*EXP(-AG$25/($B53+273)/RGas)))+ReactionRateK1!AG53/2</f>
        <v>0</v>
      </c>
      <c r="AH53" s="73">
        <f ca="1">IF(AH$2=0,0,AH$22*EXP(AH$23/($B53+273)/RGas)*(OFFSET('Composition%'!$B23,0,AH$13)*OFFSET('Composition%'!$B23,0,AH$14)))-IF(AH$2=2,0,OFFSET('Composition%'!$B23,0,AH$17)*OFFSET('Composition%'!$B23,0,AH$18)*(AH$24*EXP(-AH$25/($B53+273)/RGas)))+ReactionRateK1!AH53/2</f>
        <v>0</v>
      </c>
      <c r="AI53" s="73">
        <f ca="1">IF(AI$2=0,0,AI$22*EXP(AI$23/($B53+273)/RGas)*(OFFSET('Composition%'!$B23,0,AI$13)*OFFSET('Composition%'!$B23,0,AI$14)))-IF(AI$2=2,0,OFFSET('Composition%'!$B23,0,AI$17)*OFFSET('Composition%'!$B23,0,AI$18)*(AI$24*EXP(-AI$25/($B53+273)/RGas)))+ReactionRateK1!AI53/2</f>
        <v>0</v>
      </c>
      <c r="AJ53" s="73">
        <f ca="1">IF(AJ$2=0,0,AJ$22*EXP(AJ$23/($B53+273)/RGas)*(OFFSET('Composition%'!$B23,0,AJ$13)*OFFSET('Composition%'!$B23,0,AJ$14)))-IF(AJ$2=2,0,OFFSET('Composition%'!$B23,0,AJ$17)*OFFSET('Composition%'!$B23,0,AJ$18)*(AJ$24*EXP(-AJ$25/($B53+273)/RGas)))+ReactionRateK1!AJ53/2</f>
        <v>0</v>
      </c>
      <c r="AK53" s="73">
        <f ca="1">IF(AK$2=0,0,AK$22*EXP(AK$23/($B53+273)/RGas)*(OFFSET('Composition%'!$B23,0,AK$13)*OFFSET('Composition%'!$B23,0,AK$14)))-IF(AK$2=2,0,OFFSET('Composition%'!$B23,0,AK$17)*OFFSET('Composition%'!$B23,0,AK$18)*(AK$24*EXP(-AK$25/($B53+273)/RGas)))+ReactionRateK1!AK53/2</f>
        <v>0</v>
      </c>
      <c r="AL53" s="73">
        <f ca="1">IF(AL$2=0,0,AL$22*EXP(AL$23/($B53+273)/RGas)*(OFFSET('Composition%'!$B23,0,AL$13)*OFFSET('Composition%'!$B23,0,AL$14)))-IF(AL$2=2,0,OFFSET('Composition%'!$B23,0,AL$17)*OFFSET('Composition%'!$B23,0,AL$18)*(AL$24*EXP(-AL$25/($B53+273)/RGas)))+ReactionRateK1!AL53/2</f>
        <v>0</v>
      </c>
      <c r="AM53" s="73"/>
      <c r="AN53" s="73">
        <f ca="1">IF(AN$2=0,0,AN$22*EXP(AN$23/($B53+273)/RGas)*(OFFSET('Composition%'!$B23,0,AN$13)*OFFSET('Composition%'!$B23,0,AN$14)))-IF(AN$2=2,0,OFFSET('Composition%'!$B23,0,AN$17)*OFFSET('Composition%'!$B23,0,AN$18)*(AN$24*EXP(-AN$25/($B53+273)/RGas)))+ReactionRateK1!AN53/2</f>
        <v>0</v>
      </c>
      <c r="AO53" s="73">
        <f ca="1">IF(AO$2=0,0,AO$22*EXP(AO$23/($B53+273)/RGas)*(OFFSET('Composition%'!$B23,0,AO$13)*OFFSET('Composition%'!$B23,0,AO$14)))-IF(AO$2=2,0,OFFSET('Composition%'!$B23,0,AO$17)*OFFSET('Composition%'!$B23,0,AO$18)*(AO$24*EXP(-AO$25/($B53+273)/RGas)))+ReactionRateK1!AO53/2</f>
        <v>0</v>
      </c>
      <c r="AP53" s="73">
        <f ca="1">IF(AP$2=0,0,AP$22*EXP(AP$23/($B53+273)/RGas)*(OFFSET('Composition%'!$B23,0,AP$13)*OFFSET('Composition%'!$B23,0,AP$14)))-IF(AP$2=2,0,OFFSET('Composition%'!$B23,0,AP$17)*OFFSET('Composition%'!$B23,0,AP$18)*(AP$24*EXP(-AP$25/($B53+273)/RGas)))+ReactionRateK1!AP53/2</f>
        <v>3.8537657783597064E-12</v>
      </c>
      <c r="AQ53" s="73">
        <f ca="1">IF(AQ$2=0,0,AQ$22*EXP(AQ$23/($B53+273)/RGas)*(OFFSET('Composition%'!$B23,0,AQ$13)*OFFSET('Composition%'!$B23,0,AQ$14)))-IF(AQ$2=2,0,OFFSET('Composition%'!$B23,0,AQ$17)*OFFSET('Composition%'!$B23,0,AQ$18)*(AQ$24*EXP(-AQ$25/($B53+273)/RGas)))+ReactionRateK1!AQ53/2</f>
        <v>0</v>
      </c>
      <c r="AR53" s="73">
        <f ca="1">IF(AR$2=0,0,AR$22*EXP(AR$23/($B53+273)/RGas)*(OFFSET('Composition%'!$B23,0,AR$13)*OFFSET('Composition%'!$B23,0,AR$14)))-IF(AR$2=2,0,OFFSET('Composition%'!$B23,0,AR$17)*OFFSET('Composition%'!$B23,0,AR$18)*(AR$24*EXP(-AR$25/($B53+273)/RGas)))+ReactionRateK1!AR53/2</f>
        <v>0</v>
      </c>
    </row>
    <row r="54" spans="1:44">
      <c r="A54" s="3">
        <f t="shared" si="7"/>
        <v>1.1000000000000003</v>
      </c>
      <c r="B54" s="19">
        <f ca="1">'Composition%'!B24</f>
        <v>410.85828964724709</v>
      </c>
      <c r="C54">
        <f t="shared" si="8"/>
        <v>30</v>
      </c>
      <c r="D54" s="26">
        <f ca="1">('Composition%'!C24*ReactionRateK2!C54)^3</f>
        <v>8.4291232546090686</v>
      </c>
      <c r="E54" s="4"/>
      <c r="F54" s="73">
        <f ca="1">IF(F$2=0,0,F$22*EXP(F$23/($B54+273)/RGas)*(OFFSET('Composition%'!$B24,0,F$13)*OFFSET('Composition%'!$B24,0,F$14)))-IF(F$2=2,0,OFFSET('Composition%'!$B24,0,F$17)*OFFSET('Composition%'!$B24,0,F$18)*(F$24*EXP(-F$25/($B54+273)/RGas)))+ReactionRateK1!F54/2</f>
        <v>1.0135909066024195E-2</v>
      </c>
      <c r="G54" s="73">
        <f ca="1">IF(G$2=0,0,G$22*EXP(G$23/($B54+273)/RGas)*(OFFSET('Composition%'!$B24,0,G$13)*OFFSET('Composition%'!$B24,0,G$14)))-IF(G$2=2,0,OFFSET('Composition%'!$B24,0,G$17)*OFFSET('Composition%'!$B24,0,G$18)*(G$24*EXP(-G$25/($B54+273)/RGas)))+ReactionRateK1!G54/2</f>
        <v>3.7326208667354246E-3</v>
      </c>
      <c r="H54" s="73">
        <f ca="1">IF(H$2=0,0,H$22*EXP(H$23/($B54+273)/RGas)*(OFFSET('Composition%'!$B24,0,H$13)*OFFSET('Composition%'!$B24,0,H$14)))-IF(H$2=2,0,OFFSET('Composition%'!$B24,0,H$17)*OFFSET('Composition%'!$B24,0,H$18)*(H$24*EXP(-H$25/($B54+273)/RGas)))+ReactionRateK1!H54/2</f>
        <v>-1.7430880216379E-6</v>
      </c>
      <c r="I54" s="73">
        <f ca="1">IF(I$2=0,0,I$22*EXP(I$23/($B54+273)/RGas)*(OFFSET('Composition%'!$B24,0,I$13)*OFFSET('Composition%'!$B24,0,I$14)))-IF(I$2=2,0,OFFSET('Composition%'!$B24,0,I$17)*OFFSET('Composition%'!$B24,0,I$18)*(I$24*EXP(-I$25/($B54+273)/RGas)))+ReactionRateK1!I54/2</f>
        <v>-2.0355177899128579E-3</v>
      </c>
      <c r="J54" s="73"/>
      <c r="K54" s="73">
        <f ca="1">IF(K$2=0,0,K$22*EXP(K$23/($B54+273)/RGas)*(OFFSET('Composition%'!$B24,0,K$13)*OFFSET('Composition%'!$B24,0,K$14)))-IF(K$2=2,0,OFFSET('Composition%'!$B24,0,K$17)*OFFSET('Composition%'!$B24,0,K$18)*(K$24*EXP(-K$25/($B54+273)/RGas)))+ReactionRateK1!K54/2</f>
        <v>3.7730277702033181E-2</v>
      </c>
      <c r="L54" s="73">
        <f ca="1">IF(L$2=0,0,L$22*EXP(L$23/($B54+273)/RGas)*(OFFSET('Composition%'!$B24,0,L$13)*OFFSET('Composition%'!$B24,0,L$14)))-IF(L$2=2,0,OFFSET('Composition%'!$B24,0,L$17)*OFFSET('Composition%'!$B24,0,L$18)*(L$24*EXP(-L$25/($B54+273)/RGas)))+ReactionRateK1!L54/2</f>
        <v>-2.5937073955387691E-3</v>
      </c>
      <c r="M54" s="73">
        <f ca="1">IF(M$2=0,0,M$22*EXP(M$23/($B54+273)/RGas)*(OFFSET('Composition%'!$B24,0,M$13)*OFFSET('Composition%'!$B24,0,M$14)))-IF(M$2=2,0,OFFSET('Composition%'!$B24,0,M$17)*OFFSET('Composition%'!$B24,0,M$18)*(M$24*EXP(-M$25/($B54+273)/RGas)))+ReactionRateK1!M54/2</f>
        <v>0</v>
      </c>
      <c r="N54" s="73"/>
      <c r="O54" s="73">
        <f ca="1">IF(O$2=0,0,O$22*EXP(O$23/($B54+273)/RGas)*(OFFSET('Composition%'!$B24,0,O$13)*OFFSET('Composition%'!$B24,0,O$14)))-IF(O$2=2,0,OFFSET('Composition%'!$B24,0,O$17)*OFFSET('Composition%'!$B24,0,O$18)*(O$24*EXP(-O$25/($B54+273)/RGas)))+ReactionRateK1!O54/2</f>
        <v>0</v>
      </c>
      <c r="P54" s="73">
        <f ca="1">IF(P$2=0,0,P$22*EXP(P$23/($B54+273)/RGas)*(OFFSET('Composition%'!$B24,0,P$13)*OFFSET('Composition%'!$B24,0,P$14)))-IF(P$2=2,0,OFFSET('Composition%'!$B24,0,P$17)*OFFSET('Composition%'!$B24,0,P$18)*(P$24*EXP(-P$25/($B54+273)/RGas)))+ReactionRateK1!P54/2</f>
        <v>7.5399043530181425E-3</v>
      </c>
      <c r="Q54" s="73">
        <f ca="1">IF(Q$2=0,0,Q$22*EXP(Q$23/($B54+273)/RGas)*(OFFSET('Composition%'!$B24,0,Q$13)*OFFSET('Composition%'!$B24,0,Q$14)))-IF(Q$2=2,0,OFFSET('Composition%'!$B24,0,Q$17)*OFFSET('Composition%'!$B24,0,Q$18)*(Q$24*EXP(-Q$25/($B54+273)/RGas)))+ReactionRateK1!Q54/2</f>
        <v>2.6129883843627538E-5</v>
      </c>
      <c r="R54" s="73">
        <f ca="1">IF(R$2=0,0,R$22*EXP(R$23/($B54+273)/RGas)*(OFFSET('Composition%'!$B24,0,R$13)*OFFSET('Composition%'!$B24,0,R$14)))-IF(R$2=2,0,OFFSET('Composition%'!$B24,0,R$17)*OFFSET('Composition%'!$B24,0,R$18)*(R$24*EXP(-R$25/($B54+273)/RGas)))+ReactionRateK1!R54/2</f>
        <v>2.5866796371062822E-6</v>
      </c>
      <c r="S54" s="73"/>
      <c r="T54" s="73">
        <f ca="1">IF(T$2=0,0,T$22*EXP(T$23/($B54+273)/RGas)*(OFFSET('Composition%'!$B24,0,T$13)*OFFSET('Composition%'!$B24,0,T$14)))-IF(T$2=2,0,OFFSET('Composition%'!$B24,0,T$17)*OFFSET('Composition%'!$B24,0,T$18)*(T$24*EXP(-T$25/($B54+273)/RGas)))+ReactionRateK1!T54/2</f>
        <v>7.8132546876731636E-3</v>
      </c>
      <c r="U54" s="73">
        <f ca="1">IF(U$2=0,0,U$22*EXP(U$23/($B54+273)/RGas)*(OFFSET('Composition%'!$B24,0,U$13)*OFFSET('Composition%'!$B24,0,U$14)))-IF(U$2=2,0,OFFSET('Composition%'!$B24,0,U$17)*OFFSET('Composition%'!$B24,0,U$18)*(U$24*EXP(-U$25/($B54+273)/RGas)))+ReactionRateK1!U54/2</f>
        <v>5.0156194533093612E-4</v>
      </c>
      <c r="V54" s="73">
        <f ca="1">IF(V$2=0,0,V$22*EXP(V$23/($B54+273)/RGas)*(OFFSET('Composition%'!$B24,0,V$13)*OFFSET('Composition%'!$B24,0,V$14)))-IF(V$2=2,0,OFFSET('Composition%'!$B24,0,V$17)*OFFSET('Composition%'!$B24,0,V$18)*(V$24*EXP(-V$25/($B54+273)/RGas)))+ReactionRateK1!V54/2</f>
        <v>0</v>
      </c>
      <c r="W54" s="73">
        <f ca="1">IF(W$2=0,0,W$22*EXP(W$23/($B54+273)/RGas)*(OFFSET('Composition%'!$B24,0,W$13)*OFFSET('Composition%'!$B24,0,W$14)))-IF(W$2=2,0,OFFSET('Composition%'!$B24,0,W$17)*OFFSET('Composition%'!$B24,0,W$18)*(W$24*EXP(-W$25/($B54+273)/RGas)))+ReactionRateK1!W54/2</f>
        <v>0</v>
      </c>
      <c r="X54" s="73">
        <f ca="1">IF(X$2=0,0,X$22*EXP(X$23/($B54+273)/RGas)*(OFFSET('Composition%'!$B24,0,X$13)*OFFSET('Composition%'!$B24,0,X$14)))-IF(X$2=2,0,OFFSET('Composition%'!$B24,0,X$17)*OFFSET('Composition%'!$B24,0,X$18)*(X$24*EXP(-X$25/($B54+273)/RGas)))+ReactionRateK1!X54/2</f>
        <v>4.1986826813114917E-8</v>
      </c>
      <c r="Y54" s="73">
        <f ca="1">IF(Y$2=0,0,Y$22*EXP(Y$23/($B54+273)/RGas)*(OFFSET('Composition%'!$B24,0,Y$13)*OFFSET('Composition%'!$B24,0,Y$14)))-IF(Y$2=2,0,OFFSET('Composition%'!$B24,0,Y$17)*OFFSET('Composition%'!$B24,0,Y$18)*(Y$24*EXP(-Y$25/($B54+273)/RGas)))+ReactionRateK1!Y54/2</f>
        <v>2.078099724476142E-9</v>
      </c>
      <c r="Z54" s="73">
        <f ca="1">IF(Z$2=0,0,Z$22*EXP(Z$23/($B54+273)/RGas)*(OFFSET('Composition%'!$B24,0,Z$13)*OFFSET('Composition%'!$B24,0,Z$14)))-IF(Z$2=2,0,OFFSET('Composition%'!$B24,0,Z$17)*OFFSET('Composition%'!$B24,0,Z$18)*(Z$24*EXP(-Z$25/($B54+273)/RGas)))+ReactionRateK1!Z54/2</f>
        <v>0</v>
      </c>
      <c r="AA54" s="73">
        <f ca="1">IF(AA$2=0,0,AA$22*EXP(AA$23/($B54+273)/RGas)*(OFFSET('Composition%'!$B24,0,AA$13)*OFFSET('Composition%'!$B24,0,AA$14)))-IF(AA$2=2,0,OFFSET('Composition%'!$B24,0,AA$17)*OFFSET('Composition%'!$B24,0,AA$18)*(AA$24*EXP(-AA$25/($B54+273)/RGas)))+ReactionRateK1!AA54/2</f>
        <v>0</v>
      </c>
      <c r="AB54" s="73">
        <f ca="1">IF(AB$2=0,0,AB$22*EXP(AB$23/($B54+273)/RGas)*(OFFSET('Composition%'!$B24,0,AB$13)*OFFSET('Composition%'!$B24,0,AB$14)))-IF(AB$2=2,0,OFFSET('Composition%'!$B24,0,AB$17)*OFFSET('Composition%'!$B24,0,AB$18)*(AB$24*EXP(-AB$25/($B54+273)/RGas)))+ReactionRateK1!AB54/2</f>
        <v>0</v>
      </c>
      <c r="AC54" s="73">
        <f ca="1">IF(AC$2=0,0,AC$22*EXP(AC$23/($B54+273)/RGas)*(OFFSET('Composition%'!$B24,0,AC$13)*OFFSET('Composition%'!$B24,0,AC$14)))-IF(AC$2=2,0,OFFSET('Composition%'!$B24,0,AC$17)*OFFSET('Composition%'!$B24,0,AC$18)*(AC$24*EXP(-AC$25/($B54+273)/RGas)))+ReactionRateK1!AC54/2</f>
        <v>0</v>
      </c>
      <c r="AD54" s="73">
        <f ca="1">IF(AD$2=0,0,AD$22*EXP(AD$23/($B54+273)/RGas)*(OFFSET('Composition%'!$B24,0,AD$13)*OFFSET('Composition%'!$B24,0,AD$14)))-IF(AD$2=2,0,OFFSET('Composition%'!$B24,0,AD$17)*OFFSET('Composition%'!$B24,0,AD$18)*(AD$24*EXP(-AD$25/($B54+273)/RGas)))+ReactionRateK1!AD54/2</f>
        <v>0</v>
      </c>
      <c r="AE54" s="73">
        <f ca="1">IF(AE$2=0,0,AE$22*EXP(AE$23/($B54+273)/RGas)*(OFFSET('Composition%'!$B24,0,AE$13)*OFFSET('Composition%'!$B24,0,AE$14)))-IF(AE$2=2,0,OFFSET('Composition%'!$B24,0,AE$17)*OFFSET('Composition%'!$B24,0,AE$18)*(AE$24*EXP(-AE$25/($B54+273)/RGas)))+ReactionRateK1!AE54/2</f>
        <v>0</v>
      </c>
      <c r="AF54" s="73"/>
      <c r="AG54" s="73">
        <f ca="1">IF(AG$2=0,0,AG$22*EXP(AG$23/($B54+273)/RGas)*(OFFSET('Composition%'!$B24,0,AG$13)*OFFSET('Composition%'!$B24,0,AG$14)))-IF(AG$2=2,0,OFFSET('Composition%'!$B24,0,AG$17)*OFFSET('Composition%'!$B24,0,AG$18)*(AG$24*EXP(-AG$25/($B54+273)/RGas)))+ReactionRateK1!AG54/2</f>
        <v>0</v>
      </c>
      <c r="AH54" s="73">
        <f ca="1">IF(AH$2=0,0,AH$22*EXP(AH$23/($B54+273)/RGas)*(OFFSET('Composition%'!$B24,0,AH$13)*OFFSET('Composition%'!$B24,0,AH$14)))-IF(AH$2=2,0,OFFSET('Composition%'!$B24,0,AH$17)*OFFSET('Composition%'!$B24,0,AH$18)*(AH$24*EXP(-AH$25/($B54+273)/RGas)))+ReactionRateK1!AH54/2</f>
        <v>0</v>
      </c>
      <c r="AI54" s="73">
        <f ca="1">IF(AI$2=0,0,AI$22*EXP(AI$23/($B54+273)/RGas)*(OFFSET('Composition%'!$B24,0,AI$13)*OFFSET('Composition%'!$B24,0,AI$14)))-IF(AI$2=2,0,OFFSET('Composition%'!$B24,0,AI$17)*OFFSET('Composition%'!$B24,0,AI$18)*(AI$24*EXP(-AI$25/($B54+273)/RGas)))+ReactionRateK1!AI54/2</f>
        <v>0</v>
      </c>
      <c r="AJ54" s="73">
        <f ca="1">IF(AJ$2=0,0,AJ$22*EXP(AJ$23/($B54+273)/RGas)*(OFFSET('Composition%'!$B24,0,AJ$13)*OFFSET('Composition%'!$B24,0,AJ$14)))-IF(AJ$2=2,0,OFFSET('Composition%'!$B24,0,AJ$17)*OFFSET('Composition%'!$B24,0,AJ$18)*(AJ$24*EXP(-AJ$25/($B54+273)/RGas)))+ReactionRateK1!AJ54/2</f>
        <v>0</v>
      </c>
      <c r="AK54" s="73">
        <f ca="1">IF(AK$2=0,0,AK$22*EXP(AK$23/($B54+273)/RGas)*(OFFSET('Composition%'!$B24,0,AK$13)*OFFSET('Composition%'!$B24,0,AK$14)))-IF(AK$2=2,0,OFFSET('Composition%'!$B24,0,AK$17)*OFFSET('Composition%'!$B24,0,AK$18)*(AK$24*EXP(-AK$25/($B54+273)/RGas)))+ReactionRateK1!AK54/2</f>
        <v>0</v>
      </c>
      <c r="AL54" s="73">
        <f ca="1">IF(AL$2=0,0,AL$22*EXP(AL$23/($B54+273)/RGas)*(OFFSET('Composition%'!$B24,0,AL$13)*OFFSET('Composition%'!$B24,0,AL$14)))-IF(AL$2=2,0,OFFSET('Composition%'!$B24,0,AL$17)*OFFSET('Composition%'!$B24,0,AL$18)*(AL$24*EXP(-AL$25/($B54+273)/RGas)))+ReactionRateK1!AL54/2</f>
        <v>0</v>
      </c>
      <c r="AM54" s="73"/>
      <c r="AN54" s="73">
        <f ca="1">IF(AN$2=0,0,AN$22*EXP(AN$23/($B54+273)/RGas)*(OFFSET('Composition%'!$B24,0,AN$13)*OFFSET('Composition%'!$B24,0,AN$14)))-IF(AN$2=2,0,OFFSET('Composition%'!$B24,0,AN$17)*OFFSET('Composition%'!$B24,0,AN$18)*(AN$24*EXP(-AN$25/($B54+273)/RGas)))+ReactionRateK1!AN54/2</f>
        <v>0</v>
      </c>
      <c r="AO54" s="73">
        <f ca="1">IF(AO$2=0,0,AO$22*EXP(AO$23/($B54+273)/RGas)*(OFFSET('Composition%'!$B24,0,AO$13)*OFFSET('Composition%'!$B24,0,AO$14)))-IF(AO$2=2,0,OFFSET('Composition%'!$B24,0,AO$17)*OFFSET('Composition%'!$B24,0,AO$18)*(AO$24*EXP(-AO$25/($B54+273)/RGas)))+ReactionRateK1!AO54/2</f>
        <v>0</v>
      </c>
      <c r="AP54" s="73">
        <f ca="1">IF(AP$2=0,0,AP$22*EXP(AP$23/($B54+273)/RGas)*(OFFSET('Composition%'!$B24,0,AP$13)*OFFSET('Composition%'!$B24,0,AP$14)))-IF(AP$2=2,0,OFFSET('Composition%'!$B24,0,AP$17)*OFFSET('Composition%'!$B24,0,AP$18)*(AP$24*EXP(-AP$25/($B54+273)/RGas)))+ReactionRateK1!AP54/2</f>
        <v>3.874954698504346E-12</v>
      </c>
      <c r="AQ54" s="73">
        <f ca="1">IF(AQ$2=0,0,AQ$22*EXP(AQ$23/($B54+273)/RGas)*(OFFSET('Composition%'!$B24,0,AQ$13)*OFFSET('Composition%'!$B24,0,AQ$14)))-IF(AQ$2=2,0,OFFSET('Composition%'!$B24,0,AQ$17)*OFFSET('Composition%'!$B24,0,AQ$18)*(AQ$24*EXP(-AQ$25/($B54+273)/RGas)))+ReactionRateK1!AQ54/2</f>
        <v>0</v>
      </c>
      <c r="AR54" s="73">
        <f ca="1">IF(AR$2=0,0,AR$22*EXP(AR$23/($B54+273)/RGas)*(OFFSET('Composition%'!$B24,0,AR$13)*OFFSET('Composition%'!$B24,0,AR$14)))-IF(AR$2=2,0,OFFSET('Composition%'!$B24,0,AR$17)*OFFSET('Composition%'!$B24,0,AR$18)*(AR$24*EXP(-AR$25/($B54+273)/RGas)))+ReactionRateK1!AR54/2</f>
        <v>0</v>
      </c>
    </row>
    <row r="55" spans="1:44">
      <c r="A55" s="3">
        <f t="shared" si="7"/>
        <v>1.1500000000000004</v>
      </c>
      <c r="B55" s="19">
        <f ca="1">'Composition%'!B25</f>
        <v>411.06426987429631</v>
      </c>
      <c r="C55">
        <f t="shared" si="8"/>
        <v>30</v>
      </c>
      <c r="D55" s="26">
        <f ca="1">('Composition%'!C25*ReactionRateK2!C55)^3</f>
        <v>8.2538562827661082</v>
      </c>
      <c r="E55" s="4"/>
      <c r="F55" s="73">
        <f ca="1">IF(F$2=0,0,F$22*EXP(F$23/($B55+273)/RGas)*(OFFSET('Composition%'!$B25,0,F$13)*OFFSET('Composition%'!$B25,0,F$14)))-IF(F$2=2,0,OFFSET('Composition%'!$B25,0,F$17)*OFFSET('Composition%'!$B25,0,F$18)*(F$24*EXP(-F$25/($B55+273)/RGas)))+ReactionRateK1!F55/2</f>
        <v>9.8836420193213585E-3</v>
      </c>
      <c r="G55" s="73">
        <f ca="1">IF(G$2=0,0,G$22*EXP(G$23/($B55+273)/RGas)*(OFFSET('Composition%'!$B25,0,G$13)*OFFSET('Composition%'!$B25,0,G$14)))-IF(G$2=2,0,OFFSET('Composition%'!$B25,0,G$17)*OFFSET('Composition%'!$B25,0,G$18)*(G$24*EXP(-G$25/($B55+273)/RGas)))+ReactionRateK1!G55/2</f>
        <v>3.6446268975324652E-3</v>
      </c>
      <c r="H55" s="73">
        <f ca="1">IF(H$2=0,0,H$22*EXP(H$23/($B55+273)/RGas)*(OFFSET('Composition%'!$B25,0,H$13)*OFFSET('Composition%'!$B25,0,H$14)))-IF(H$2=2,0,OFFSET('Composition%'!$B25,0,H$17)*OFFSET('Composition%'!$B25,0,H$18)*(H$24*EXP(-H$25/($B55+273)/RGas)))+ReactionRateK1!H55/2</f>
        <v>-1.8570156870162071E-6</v>
      </c>
      <c r="I55" s="73">
        <f ca="1">IF(I$2=0,0,I$22*EXP(I$23/($B55+273)/RGas)*(OFFSET('Composition%'!$B25,0,I$13)*OFFSET('Composition%'!$B25,0,I$14)))-IF(I$2=2,0,OFFSET('Composition%'!$B25,0,I$17)*OFFSET('Composition%'!$B25,0,I$18)*(I$24*EXP(-I$25/($B55+273)/RGas)))+ReactionRateK1!I55/2</f>
        <v>-1.8117634358119324E-3</v>
      </c>
      <c r="J55" s="73"/>
      <c r="K55" s="73">
        <f ca="1">IF(K$2=0,0,K$22*EXP(K$23/($B55+273)/RGas)*(OFFSET('Composition%'!$B25,0,K$13)*OFFSET('Composition%'!$B25,0,K$14)))-IF(K$2=2,0,OFFSET('Composition%'!$B25,0,K$17)*OFFSET('Composition%'!$B25,0,K$18)*(K$24*EXP(-K$25/($B55+273)/RGas)))+ReactionRateK1!K55/2</f>
        <v>3.7093335318395732E-2</v>
      </c>
      <c r="L55" s="73">
        <f ca="1">IF(L$2=0,0,L$22*EXP(L$23/($B55+273)/RGas)*(OFFSET('Composition%'!$B25,0,L$13)*OFFSET('Composition%'!$B25,0,L$14)))-IF(L$2=2,0,OFFSET('Composition%'!$B25,0,L$17)*OFFSET('Composition%'!$B25,0,L$18)*(L$24*EXP(-L$25/($B55+273)/RGas)))+ReactionRateK1!L55/2</f>
        <v>-3.0591774423133294E-3</v>
      </c>
      <c r="M55" s="73">
        <f ca="1">IF(M$2=0,0,M$22*EXP(M$23/($B55+273)/RGas)*(OFFSET('Composition%'!$B25,0,M$13)*OFFSET('Composition%'!$B25,0,M$14)))-IF(M$2=2,0,OFFSET('Composition%'!$B25,0,M$17)*OFFSET('Composition%'!$B25,0,M$18)*(M$24*EXP(-M$25/($B55+273)/RGas)))+ReactionRateK1!M55/2</f>
        <v>0</v>
      </c>
      <c r="N55" s="73"/>
      <c r="O55" s="73">
        <f ca="1">IF(O$2=0,0,O$22*EXP(O$23/($B55+273)/RGas)*(OFFSET('Composition%'!$B25,0,O$13)*OFFSET('Composition%'!$B25,0,O$14)))-IF(O$2=2,0,OFFSET('Composition%'!$B25,0,O$17)*OFFSET('Composition%'!$B25,0,O$18)*(O$24*EXP(-O$25/($B55+273)/RGas)))+ReactionRateK1!O55/2</f>
        <v>0</v>
      </c>
      <c r="P55" s="73">
        <f ca="1">IF(P$2=0,0,P$22*EXP(P$23/($B55+273)/RGas)*(OFFSET('Composition%'!$B25,0,P$13)*OFFSET('Composition%'!$B25,0,P$14)))-IF(P$2=2,0,OFFSET('Composition%'!$B25,0,P$17)*OFFSET('Composition%'!$B25,0,P$18)*(P$24*EXP(-P$25/($B55+273)/RGas)))+ReactionRateK1!P55/2</f>
        <v>7.9641928066617879E-3</v>
      </c>
      <c r="Q55" s="73">
        <f ca="1">IF(Q$2=0,0,Q$22*EXP(Q$23/($B55+273)/RGas)*(OFFSET('Composition%'!$B25,0,Q$13)*OFFSET('Composition%'!$B25,0,Q$14)))-IF(Q$2=2,0,OFFSET('Composition%'!$B25,0,Q$17)*OFFSET('Composition%'!$B25,0,Q$18)*(Q$24*EXP(-Q$25/($B55+273)/RGas)))+ReactionRateK1!Q55/2</f>
        <v>2.799994137554989E-5</v>
      </c>
      <c r="R55" s="73">
        <f ca="1">IF(R$2=0,0,R$22*EXP(R$23/($B55+273)/RGas)*(OFFSET('Composition%'!$B25,0,R$13)*OFFSET('Composition%'!$B25,0,R$14)))-IF(R$2=2,0,OFFSET('Composition%'!$B25,0,R$17)*OFFSET('Composition%'!$B25,0,R$18)*(R$24*EXP(-R$25/($B55+273)/RGas)))+ReactionRateK1!R55/2</f>
        <v>2.8385630555002227E-6</v>
      </c>
      <c r="S55" s="73"/>
      <c r="T55" s="73">
        <f ca="1">IF(T$2=0,0,T$22*EXP(T$23/($B55+273)/RGas)*(OFFSET('Composition%'!$B25,0,T$13)*OFFSET('Composition%'!$B25,0,T$14)))-IF(T$2=2,0,OFFSET('Composition%'!$B25,0,T$17)*OFFSET('Composition%'!$B25,0,T$18)*(T$24*EXP(-T$25/($B55+273)/RGas)))+ReactionRateK1!T55/2</f>
        <v>7.351624326622298E-3</v>
      </c>
      <c r="U55" s="73">
        <f ca="1">IF(U$2=0,0,U$22*EXP(U$23/($B55+273)/RGas)*(OFFSET('Composition%'!$B25,0,U$13)*OFFSET('Composition%'!$B25,0,U$14)))-IF(U$2=2,0,OFFSET('Composition%'!$B25,0,U$17)*OFFSET('Composition%'!$B25,0,U$18)*(U$24*EXP(-U$25/($B55+273)/RGas)))+ReactionRateK1!U55/2</f>
        <v>4.4672041416949867E-4</v>
      </c>
      <c r="V55" s="73">
        <f ca="1">IF(V$2=0,0,V$22*EXP(V$23/($B55+273)/RGas)*(OFFSET('Composition%'!$B25,0,V$13)*OFFSET('Composition%'!$B25,0,V$14)))-IF(V$2=2,0,OFFSET('Composition%'!$B25,0,V$17)*OFFSET('Composition%'!$B25,0,V$18)*(V$24*EXP(-V$25/($B55+273)/RGas)))+ReactionRateK1!V55/2</f>
        <v>0</v>
      </c>
      <c r="W55" s="73">
        <f ca="1">IF(W$2=0,0,W$22*EXP(W$23/($B55+273)/RGas)*(OFFSET('Composition%'!$B25,0,W$13)*OFFSET('Composition%'!$B25,0,W$14)))-IF(W$2=2,0,OFFSET('Composition%'!$B25,0,W$17)*OFFSET('Composition%'!$B25,0,W$18)*(W$24*EXP(-W$25/($B55+273)/RGas)))+ReactionRateK1!W55/2</f>
        <v>0</v>
      </c>
      <c r="X55" s="73">
        <f ca="1">IF(X$2=0,0,X$22*EXP(X$23/($B55+273)/RGas)*(OFFSET('Composition%'!$B25,0,X$13)*OFFSET('Composition%'!$B25,0,X$14)))-IF(X$2=2,0,OFFSET('Composition%'!$B25,0,X$17)*OFFSET('Composition%'!$B25,0,X$18)*(X$24*EXP(-X$25/($B55+273)/RGas)))+ReactionRateK1!X55/2</f>
        <v>4.1693719936747682E-8</v>
      </c>
      <c r="Y55" s="73">
        <f ca="1">IF(Y$2=0,0,Y$22*EXP(Y$23/($B55+273)/RGas)*(OFFSET('Composition%'!$B25,0,Y$13)*OFFSET('Composition%'!$B25,0,Y$14)))-IF(Y$2=2,0,OFFSET('Composition%'!$B25,0,Y$17)*OFFSET('Composition%'!$B25,0,Y$18)*(Y$24*EXP(-Y$25/($B55+273)/RGas)))+ReactionRateK1!Y55/2</f>
        <v>2.0635926667808319E-9</v>
      </c>
      <c r="Z55" s="73">
        <f ca="1">IF(Z$2=0,0,Z$22*EXP(Z$23/($B55+273)/RGas)*(OFFSET('Composition%'!$B25,0,Z$13)*OFFSET('Composition%'!$B25,0,Z$14)))-IF(Z$2=2,0,OFFSET('Composition%'!$B25,0,Z$17)*OFFSET('Composition%'!$B25,0,Z$18)*(Z$24*EXP(-Z$25/($B55+273)/RGas)))+ReactionRateK1!Z55/2</f>
        <v>0</v>
      </c>
      <c r="AA55" s="73">
        <f ca="1">IF(AA$2=0,0,AA$22*EXP(AA$23/($B55+273)/RGas)*(OFFSET('Composition%'!$B25,0,AA$13)*OFFSET('Composition%'!$B25,0,AA$14)))-IF(AA$2=2,0,OFFSET('Composition%'!$B25,0,AA$17)*OFFSET('Composition%'!$B25,0,AA$18)*(AA$24*EXP(-AA$25/($B55+273)/RGas)))+ReactionRateK1!AA55/2</f>
        <v>0</v>
      </c>
      <c r="AB55" s="73">
        <f ca="1">IF(AB$2=0,0,AB$22*EXP(AB$23/($B55+273)/RGas)*(OFFSET('Composition%'!$B25,0,AB$13)*OFFSET('Composition%'!$B25,0,AB$14)))-IF(AB$2=2,0,OFFSET('Composition%'!$B25,0,AB$17)*OFFSET('Composition%'!$B25,0,AB$18)*(AB$24*EXP(-AB$25/($B55+273)/RGas)))+ReactionRateK1!AB55/2</f>
        <v>0</v>
      </c>
      <c r="AC55" s="73">
        <f ca="1">IF(AC$2=0,0,AC$22*EXP(AC$23/($B55+273)/RGas)*(OFFSET('Composition%'!$B25,0,AC$13)*OFFSET('Composition%'!$B25,0,AC$14)))-IF(AC$2=2,0,OFFSET('Composition%'!$B25,0,AC$17)*OFFSET('Composition%'!$B25,0,AC$18)*(AC$24*EXP(-AC$25/($B55+273)/RGas)))+ReactionRateK1!AC55/2</f>
        <v>0</v>
      </c>
      <c r="AD55" s="73">
        <f ca="1">IF(AD$2=0,0,AD$22*EXP(AD$23/($B55+273)/RGas)*(OFFSET('Composition%'!$B25,0,AD$13)*OFFSET('Composition%'!$B25,0,AD$14)))-IF(AD$2=2,0,OFFSET('Composition%'!$B25,0,AD$17)*OFFSET('Composition%'!$B25,0,AD$18)*(AD$24*EXP(-AD$25/($B55+273)/RGas)))+ReactionRateK1!AD55/2</f>
        <v>0</v>
      </c>
      <c r="AE55" s="73">
        <f ca="1">IF(AE$2=0,0,AE$22*EXP(AE$23/($B55+273)/RGas)*(OFFSET('Composition%'!$B25,0,AE$13)*OFFSET('Composition%'!$B25,0,AE$14)))-IF(AE$2=2,0,OFFSET('Composition%'!$B25,0,AE$17)*OFFSET('Composition%'!$B25,0,AE$18)*(AE$24*EXP(-AE$25/($B55+273)/RGas)))+ReactionRateK1!AE55/2</f>
        <v>0</v>
      </c>
      <c r="AF55" s="73"/>
      <c r="AG55" s="73">
        <f ca="1">IF(AG$2=0,0,AG$22*EXP(AG$23/($B55+273)/RGas)*(OFFSET('Composition%'!$B25,0,AG$13)*OFFSET('Composition%'!$B25,0,AG$14)))-IF(AG$2=2,0,OFFSET('Composition%'!$B25,0,AG$17)*OFFSET('Composition%'!$B25,0,AG$18)*(AG$24*EXP(-AG$25/($B55+273)/RGas)))+ReactionRateK1!AG55/2</f>
        <v>0</v>
      </c>
      <c r="AH55" s="73">
        <f ca="1">IF(AH$2=0,0,AH$22*EXP(AH$23/($B55+273)/RGas)*(OFFSET('Composition%'!$B25,0,AH$13)*OFFSET('Composition%'!$B25,0,AH$14)))-IF(AH$2=2,0,OFFSET('Composition%'!$B25,0,AH$17)*OFFSET('Composition%'!$B25,0,AH$18)*(AH$24*EXP(-AH$25/($B55+273)/RGas)))+ReactionRateK1!AH55/2</f>
        <v>0</v>
      </c>
      <c r="AI55" s="73">
        <f ca="1">IF(AI$2=0,0,AI$22*EXP(AI$23/($B55+273)/RGas)*(OFFSET('Composition%'!$B25,0,AI$13)*OFFSET('Composition%'!$B25,0,AI$14)))-IF(AI$2=2,0,OFFSET('Composition%'!$B25,0,AI$17)*OFFSET('Composition%'!$B25,0,AI$18)*(AI$24*EXP(-AI$25/($B55+273)/RGas)))+ReactionRateK1!AI55/2</f>
        <v>0</v>
      </c>
      <c r="AJ55" s="73">
        <f ca="1">IF(AJ$2=0,0,AJ$22*EXP(AJ$23/($B55+273)/RGas)*(OFFSET('Composition%'!$B25,0,AJ$13)*OFFSET('Composition%'!$B25,0,AJ$14)))-IF(AJ$2=2,0,OFFSET('Composition%'!$B25,0,AJ$17)*OFFSET('Composition%'!$B25,0,AJ$18)*(AJ$24*EXP(-AJ$25/($B55+273)/RGas)))+ReactionRateK1!AJ55/2</f>
        <v>0</v>
      </c>
      <c r="AK55" s="73">
        <f ca="1">IF(AK$2=0,0,AK$22*EXP(AK$23/($B55+273)/RGas)*(OFFSET('Composition%'!$B25,0,AK$13)*OFFSET('Composition%'!$B25,0,AK$14)))-IF(AK$2=2,0,OFFSET('Composition%'!$B25,0,AK$17)*OFFSET('Composition%'!$B25,0,AK$18)*(AK$24*EXP(-AK$25/($B55+273)/RGas)))+ReactionRateK1!AK55/2</f>
        <v>0</v>
      </c>
      <c r="AL55" s="73">
        <f ca="1">IF(AL$2=0,0,AL$22*EXP(AL$23/($B55+273)/RGas)*(OFFSET('Composition%'!$B25,0,AL$13)*OFFSET('Composition%'!$B25,0,AL$14)))-IF(AL$2=2,0,OFFSET('Composition%'!$B25,0,AL$17)*OFFSET('Composition%'!$B25,0,AL$18)*(AL$24*EXP(-AL$25/($B55+273)/RGas)))+ReactionRateK1!AL55/2</f>
        <v>0</v>
      </c>
      <c r="AM55" s="73"/>
      <c r="AN55" s="73">
        <f ca="1">IF(AN$2=0,0,AN$22*EXP(AN$23/($B55+273)/RGas)*(OFFSET('Composition%'!$B25,0,AN$13)*OFFSET('Composition%'!$B25,0,AN$14)))-IF(AN$2=2,0,OFFSET('Composition%'!$B25,0,AN$17)*OFFSET('Composition%'!$B25,0,AN$18)*(AN$24*EXP(-AN$25/($B55+273)/RGas)))+ReactionRateK1!AN55/2</f>
        <v>0</v>
      </c>
      <c r="AO55" s="73">
        <f ca="1">IF(AO$2=0,0,AO$22*EXP(AO$23/($B55+273)/RGas)*(OFFSET('Composition%'!$B25,0,AO$13)*OFFSET('Composition%'!$B25,0,AO$14)))-IF(AO$2=2,0,OFFSET('Composition%'!$B25,0,AO$17)*OFFSET('Composition%'!$B25,0,AO$18)*(AO$24*EXP(-AO$25/($B55+273)/RGas)))+ReactionRateK1!AO55/2</f>
        <v>0</v>
      </c>
      <c r="AP55" s="73">
        <f ca="1">IF(AP$2=0,0,AP$22*EXP(AP$23/($B55+273)/RGas)*(OFFSET('Composition%'!$B25,0,AP$13)*OFFSET('Composition%'!$B25,0,AP$14)))-IF(AP$2=2,0,OFFSET('Composition%'!$B25,0,AP$17)*OFFSET('Composition%'!$B25,0,AP$18)*(AP$24*EXP(-AP$25/($B55+273)/RGas)))+ReactionRateK1!AP55/2</f>
        <v>3.8938025204710497E-12</v>
      </c>
      <c r="AQ55" s="73">
        <f ca="1">IF(AQ$2=0,0,AQ$22*EXP(AQ$23/($B55+273)/RGas)*(OFFSET('Composition%'!$B25,0,AQ$13)*OFFSET('Composition%'!$B25,0,AQ$14)))-IF(AQ$2=2,0,OFFSET('Composition%'!$B25,0,AQ$17)*OFFSET('Composition%'!$B25,0,AQ$18)*(AQ$24*EXP(-AQ$25/($B55+273)/RGas)))+ReactionRateK1!AQ55/2</f>
        <v>0</v>
      </c>
      <c r="AR55" s="73">
        <f ca="1">IF(AR$2=0,0,AR$22*EXP(AR$23/($B55+273)/RGas)*(OFFSET('Composition%'!$B25,0,AR$13)*OFFSET('Composition%'!$B25,0,AR$14)))-IF(AR$2=2,0,OFFSET('Composition%'!$B25,0,AR$17)*OFFSET('Composition%'!$B25,0,AR$18)*(AR$24*EXP(-AR$25/($B55+273)/RGas)))+ReactionRateK1!AR55/2</f>
        <v>0</v>
      </c>
    </row>
    <row r="56" spans="1:44">
      <c r="A56" s="3">
        <f t="shared" si="7"/>
        <v>1.2000000000000004</v>
      </c>
      <c r="B56" s="19">
        <f ca="1">'Composition%'!B26</f>
        <v>411.26021850139762</v>
      </c>
      <c r="C56">
        <f t="shared" si="8"/>
        <v>30</v>
      </c>
      <c r="D56" s="26">
        <f ca="1">('Composition%'!C26*ReactionRateK2!C56)^3</f>
        <v>8.0916996003874289</v>
      </c>
      <c r="E56" s="4"/>
      <c r="F56" s="73">
        <f ca="1">IF(F$2=0,0,F$22*EXP(F$23/($B56+273)/RGas)*(OFFSET('Composition%'!$B26,0,F$13)*OFFSET('Composition%'!$B26,0,F$14)))-IF(F$2=2,0,OFFSET('Composition%'!$B26,0,F$17)*OFFSET('Composition%'!$B26,0,F$18)*(F$24*EXP(-F$25/($B56+273)/RGas)))+ReactionRateK1!F56/2</f>
        <v>9.6398653394265781E-3</v>
      </c>
      <c r="G56" s="73">
        <f ca="1">IF(G$2=0,0,G$22*EXP(G$23/($B56+273)/RGas)*(OFFSET('Composition%'!$B26,0,G$13)*OFFSET('Composition%'!$B26,0,G$14)))-IF(G$2=2,0,OFFSET('Composition%'!$B26,0,G$17)*OFFSET('Composition%'!$B26,0,G$18)*(G$24*EXP(-G$25/($B56+273)/RGas)))+ReactionRateK1!G56/2</f>
        <v>3.55964253908543E-3</v>
      </c>
      <c r="H56" s="73">
        <f ca="1">IF(H$2=0,0,H$22*EXP(H$23/($B56+273)/RGas)*(OFFSET('Composition%'!$B26,0,H$13)*OFFSET('Composition%'!$B26,0,H$14)))-IF(H$2=2,0,OFFSET('Composition%'!$B26,0,H$17)*OFFSET('Composition%'!$B26,0,H$18)*(H$24*EXP(-H$25/($B56+273)/RGas)))+ReactionRateK1!H56/2</f>
        <v>-1.9684594488933235E-6</v>
      </c>
      <c r="I56" s="73">
        <f ca="1">IF(I$2=0,0,I$22*EXP(I$23/($B56+273)/RGas)*(OFFSET('Composition%'!$B26,0,I$13)*OFFSET('Composition%'!$B26,0,I$14)))-IF(I$2=2,0,OFFSET('Composition%'!$B26,0,I$17)*OFFSET('Composition%'!$B26,0,I$18)*(I$24*EXP(-I$25/($B56+273)/RGas)))+ReactionRateK1!I56/2</f>
        <v>-1.609427683387628E-3</v>
      </c>
      <c r="J56" s="73"/>
      <c r="K56" s="73">
        <f ca="1">IF(K$2=0,0,K$22*EXP(K$23/($B56+273)/RGas)*(OFFSET('Composition%'!$B26,0,K$13)*OFFSET('Composition%'!$B26,0,K$14)))-IF(K$2=2,0,OFFSET('Composition%'!$B26,0,K$17)*OFFSET('Composition%'!$B26,0,K$18)*(K$24*EXP(-K$25/($B56+273)/RGas)))+ReactionRateK1!K56/2</f>
        <v>3.6470768900199832E-2</v>
      </c>
      <c r="L56" s="73">
        <f ca="1">IF(L$2=0,0,L$22*EXP(L$23/($B56+273)/RGas)*(OFFSET('Composition%'!$B26,0,L$13)*OFFSET('Composition%'!$B26,0,L$14)))-IF(L$2=2,0,OFFSET('Composition%'!$B26,0,L$17)*OFFSET('Composition%'!$B26,0,L$18)*(L$24*EXP(-L$25/($B56+273)/RGas)))+ReactionRateK1!L56/2</f>
        <v>-3.4470672911474185E-3</v>
      </c>
      <c r="M56" s="73">
        <f ca="1">IF(M$2=0,0,M$22*EXP(M$23/($B56+273)/RGas)*(OFFSET('Composition%'!$B26,0,M$13)*OFFSET('Composition%'!$B26,0,M$14)))-IF(M$2=2,0,OFFSET('Composition%'!$B26,0,M$17)*OFFSET('Composition%'!$B26,0,M$18)*(M$24*EXP(-M$25/($B56+273)/RGas)))+ReactionRateK1!M56/2</f>
        <v>0</v>
      </c>
      <c r="N56" s="73"/>
      <c r="O56" s="73">
        <f ca="1">IF(O$2=0,0,O$22*EXP(O$23/($B56+273)/RGas)*(OFFSET('Composition%'!$B26,0,O$13)*OFFSET('Composition%'!$B26,0,O$14)))-IF(O$2=2,0,OFFSET('Composition%'!$B26,0,O$17)*OFFSET('Composition%'!$B26,0,O$18)*(O$24*EXP(-O$25/($B56+273)/RGas)))+ReactionRateK1!O56/2</f>
        <v>0</v>
      </c>
      <c r="P56" s="73">
        <f ca="1">IF(P$2=0,0,P$22*EXP(P$23/($B56+273)/RGas)*(OFFSET('Composition%'!$B26,0,P$13)*OFFSET('Composition%'!$B26,0,P$14)))-IF(P$2=2,0,OFFSET('Composition%'!$B26,0,P$17)*OFFSET('Composition%'!$B26,0,P$18)*(P$24*EXP(-P$25/($B56+273)/RGas)))+ReactionRateK1!P56/2</f>
        <v>8.3801831098371821E-3</v>
      </c>
      <c r="Q56" s="73">
        <f ca="1">IF(Q$2=0,0,Q$22*EXP(Q$23/($B56+273)/RGas)*(OFFSET('Composition%'!$B26,0,Q$13)*OFFSET('Composition%'!$B26,0,Q$14)))-IF(Q$2=2,0,OFFSET('Composition%'!$B26,0,Q$17)*OFFSET('Composition%'!$B26,0,Q$18)*(Q$24*EXP(-Q$25/($B56+273)/RGas)))+ReactionRateK1!Q56/2</f>
        <v>2.9901064427676302E-5</v>
      </c>
      <c r="R56" s="73">
        <f ca="1">IF(R$2=0,0,R$22*EXP(R$23/($B56+273)/RGas)*(OFFSET('Composition%'!$B26,0,R$13)*OFFSET('Composition%'!$B26,0,R$14)))-IF(R$2=2,0,OFFSET('Composition%'!$B26,0,R$17)*OFFSET('Composition%'!$B26,0,R$18)*(R$24*EXP(-R$25/($B56+273)/RGas)))+ReactionRateK1!R56/2</f>
        <v>3.1050052078018419E-6</v>
      </c>
      <c r="S56" s="73"/>
      <c r="T56" s="73">
        <f ca="1">IF(T$2=0,0,T$22*EXP(T$23/($B56+273)/RGas)*(OFFSET('Composition%'!$B26,0,T$13)*OFFSET('Composition%'!$B26,0,T$14)))-IF(T$2=2,0,OFFSET('Composition%'!$B26,0,T$17)*OFFSET('Composition%'!$B26,0,T$18)*(T$24*EXP(-T$25/($B56+273)/RGas)))+ReactionRateK1!T56/2</f>
        <v>6.9154127625034546E-3</v>
      </c>
      <c r="U56" s="73">
        <f ca="1">IF(U$2=0,0,U$22*EXP(U$23/($B56+273)/RGas)*(OFFSET('Composition%'!$B26,0,U$13)*OFFSET('Composition%'!$B26,0,U$14)))-IF(U$2=2,0,OFFSET('Composition%'!$B26,0,U$17)*OFFSET('Composition%'!$B26,0,U$18)*(U$24*EXP(-U$25/($B56+273)/RGas)))+ReactionRateK1!U56/2</f>
        <v>3.9834997270615417E-4</v>
      </c>
      <c r="V56" s="73">
        <f ca="1">IF(V$2=0,0,V$22*EXP(V$23/($B56+273)/RGas)*(OFFSET('Composition%'!$B26,0,V$13)*OFFSET('Composition%'!$B26,0,V$14)))-IF(V$2=2,0,OFFSET('Composition%'!$B26,0,V$17)*OFFSET('Composition%'!$B26,0,V$18)*(V$24*EXP(-V$25/($B56+273)/RGas)))+ReactionRateK1!V56/2</f>
        <v>0</v>
      </c>
      <c r="W56" s="73">
        <f ca="1">IF(W$2=0,0,W$22*EXP(W$23/($B56+273)/RGas)*(OFFSET('Composition%'!$B26,0,W$13)*OFFSET('Composition%'!$B26,0,W$14)))-IF(W$2=2,0,OFFSET('Composition%'!$B26,0,W$17)*OFFSET('Composition%'!$B26,0,W$18)*(W$24*EXP(-W$25/($B56+273)/RGas)))+ReactionRateK1!W56/2</f>
        <v>0</v>
      </c>
      <c r="X56" s="73">
        <f ca="1">IF(X$2=0,0,X$22*EXP(X$23/($B56+273)/RGas)*(OFFSET('Composition%'!$B26,0,X$13)*OFFSET('Composition%'!$B26,0,X$14)))-IF(X$2=2,0,OFFSET('Composition%'!$B26,0,X$17)*OFFSET('Composition%'!$B26,0,X$18)*(X$24*EXP(-X$25/($B56+273)/RGas)))+ReactionRateK1!X56/2</f>
        <v>4.1418819290625707E-8</v>
      </c>
      <c r="Y56" s="73">
        <f ca="1">IF(Y$2=0,0,Y$22*EXP(Y$23/($B56+273)/RGas)*(OFFSET('Composition%'!$B26,0,Y$13)*OFFSET('Composition%'!$B26,0,Y$14)))-IF(Y$2=2,0,OFFSET('Composition%'!$B26,0,Y$17)*OFFSET('Composition%'!$B26,0,Y$18)*(Y$24*EXP(-Y$25/($B56+273)/RGas)))+ReactionRateK1!Y56/2</f>
        <v>2.0499867098575536E-9</v>
      </c>
      <c r="Z56" s="73">
        <f ca="1">IF(Z$2=0,0,Z$22*EXP(Z$23/($B56+273)/RGas)*(OFFSET('Composition%'!$B26,0,Z$13)*OFFSET('Composition%'!$B26,0,Z$14)))-IF(Z$2=2,0,OFFSET('Composition%'!$B26,0,Z$17)*OFFSET('Composition%'!$B26,0,Z$18)*(Z$24*EXP(-Z$25/($B56+273)/RGas)))+ReactionRateK1!Z56/2</f>
        <v>0</v>
      </c>
      <c r="AA56" s="73">
        <f ca="1">IF(AA$2=0,0,AA$22*EXP(AA$23/($B56+273)/RGas)*(OFFSET('Composition%'!$B26,0,AA$13)*OFFSET('Composition%'!$B26,0,AA$14)))-IF(AA$2=2,0,OFFSET('Composition%'!$B26,0,AA$17)*OFFSET('Composition%'!$B26,0,AA$18)*(AA$24*EXP(-AA$25/($B56+273)/RGas)))+ReactionRateK1!AA56/2</f>
        <v>0</v>
      </c>
      <c r="AB56" s="73">
        <f ca="1">IF(AB$2=0,0,AB$22*EXP(AB$23/($B56+273)/RGas)*(OFFSET('Composition%'!$B26,0,AB$13)*OFFSET('Composition%'!$B26,0,AB$14)))-IF(AB$2=2,0,OFFSET('Composition%'!$B26,0,AB$17)*OFFSET('Composition%'!$B26,0,AB$18)*(AB$24*EXP(-AB$25/($B56+273)/RGas)))+ReactionRateK1!AB56/2</f>
        <v>0</v>
      </c>
      <c r="AC56" s="73">
        <f ca="1">IF(AC$2=0,0,AC$22*EXP(AC$23/($B56+273)/RGas)*(OFFSET('Composition%'!$B26,0,AC$13)*OFFSET('Composition%'!$B26,0,AC$14)))-IF(AC$2=2,0,OFFSET('Composition%'!$B26,0,AC$17)*OFFSET('Composition%'!$B26,0,AC$18)*(AC$24*EXP(-AC$25/($B56+273)/RGas)))+ReactionRateK1!AC56/2</f>
        <v>0</v>
      </c>
      <c r="AD56" s="73">
        <f ca="1">IF(AD$2=0,0,AD$22*EXP(AD$23/($B56+273)/RGas)*(OFFSET('Composition%'!$B26,0,AD$13)*OFFSET('Composition%'!$B26,0,AD$14)))-IF(AD$2=2,0,OFFSET('Composition%'!$B26,0,AD$17)*OFFSET('Composition%'!$B26,0,AD$18)*(AD$24*EXP(-AD$25/($B56+273)/RGas)))+ReactionRateK1!AD56/2</f>
        <v>0</v>
      </c>
      <c r="AE56" s="73">
        <f ca="1">IF(AE$2=0,0,AE$22*EXP(AE$23/($B56+273)/RGas)*(OFFSET('Composition%'!$B26,0,AE$13)*OFFSET('Composition%'!$B26,0,AE$14)))-IF(AE$2=2,0,OFFSET('Composition%'!$B26,0,AE$17)*OFFSET('Composition%'!$B26,0,AE$18)*(AE$24*EXP(-AE$25/($B56+273)/RGas)))+ReactionRateK1!AE56/2</f>
        <v>0</v>
      </c>
      <c r="AF56" s="73"/>
      <c r="AG56" s="73">
        <f ca="1">IF(AG$2=0,0,AG$22*EXP(AG$23/($B56+273)/RGas)*(OFFSET('Composition%'!$B26,0,AG$13)*OFFSET('Composition%'!$B26,0,AG$14)))-IF(AG$2=2,0,OFFSET('Composition%'!$B26,0,AG$17)*OFFSET('Composition%'!$B26,0,AG$18)*(AG$24*EXP(-AG$25/($B56+273)/RGas)))+ReactionRateK1!AG56/2</f>
        <v>0</v>
      </c>
      <c r="AH56" s="73">
        <f ca="1">IF(AH$2=0,0,AH$22*EXP(AH$23/($B56+273)/RGas)*(OFFSET('Composition%'!$B26,0,AH$13)*OFFSET('Composition%'!$B26,0,AH$14)))-IF(AH$2=2,0,OFFSET('Composition%'!$B26,0,AH$17)*OFFSET('Composition%'!$B26,0,AH$18)*(AH$24*EXP(-AH$25/($B56+273)/RGas)))+ReactionRateK1!AH56/2</f>
        <v>0</v>
      </c>
      <c r="AI56" s="73">
        <f ca="1">IF(AI$2=0,0,AI$22*EXP(AI$23/($B56+273)/RGas)*(OFFSET('Composition%'!$B26,0,AI$13)*OFFSET('Composition%'!$B26,0,AI$14)))-IF(AI$2=2,0,OFFSET('Composition%'!$B26,0,AI$17)*OFFSET('Composition%'!$B26,0,AI$18)*(AI$24*EXP(-AI$25/($B56+273)/RGas)))+ReactionRateK1!AI56/2</f>
        <v>0</v>
      </c>
      <c r="AJ56" s="73">
        <f ca="1">IF(AJ$2=0,0,AJ$22*EXP(AJ$23/($B56+273)/RGas)*(OFFSET('Composition%'!$B26,0,AJ$13)*OFFSET('Composition%'!$B26,0,AJ$14)))-IF(AJ$2=2,0,OFFSET('Composition%'!$B26,0,AJ$17)*OFFSET('Composition%'!$B26,0,AJ$18)*(AJ$24*EXP(-AJ$25/($B56+273)/RGas)))+ReactionRateK1!AJ56/2</f>
        <v>0</v>
      </c>
      <c r="AK56" s="73">
        <f ca="1">IF(AK$2=0,0,AK$22*EXP(AK$23/($B56+273)/RGas)*(OFFSET('Composition%'!$B26,0,AK$13)*OFFSET('Composition%'!$B26,0,AK$14)))-IF(AK$2=2,0,OFFSET('Composition%'!$B26,0,AK$17)*OFFSET('Composition%'!$B26,0,AK$18)*(AK$24*EXP(-AK$25/($B56+273)/RGas)))+ReactionRateK1!AK56/2</f>
        <v>0</v>
      </c>
      <c r="AL56" s="73">
        <f ca="1">IF(AL$2=0,0,AL$22*EXP(AL$23/($B56+273)/RGas)*(OFFSET('Composition%'!$B26,0,AL$13)*OFFSET('Composition%'!$B26,0,AL$14)))-IF(AL$2=2,0,OFFSET('Composition%'!$B26,0,AL$17)*OFFSET('Composition%'!$B26,0,AL$18)*(AL$24*EXP(-AL$25/($B56+273)/RGas)))+ReactionRateK1!AL56/2</f>
        <v>0</v>
      </c>
      <c r="AM56" s="73"/>
      <c r="AN56" s="73">
        <f ca="1">IF(AN$2=0,0,AN$22*EXP(AN$23/($B56+273)/RGas)*(OFFSET('Composition%'!$B26,0,AN$13)*OFFSET('Composition%'!$B26,0,AN$14)))-IF(AN$2=2,0,OFFSET('Composition%'!$B26,0,AN$17)*OFFSET('Composition%'!$B26,0,AN$18)*(AN$24*EXP(-AN$25/($B56+273)/RGas)))+ReactionRateK1!AN56/2</f>
        <v>0</v>
      </c>
      <c r="AO56" s="73">
        <f ca="1">IF(AO$2=0,0,AO$22*EXP(AO$23/($B56+273)/RGas)*(OFFSET('Composition%'!$B26,0,AO$13)*OFFSET('Composition%'!$B26,0,AO$14)))-IF(AO$2=2,0,OFFSET('Composition%'!$B26,0,AO$17)*OFFSET('Composition%'!$B26,0,AO$18)*(AO$24*EXP(-AO$25/($B56+273)/RGas)))+ReactionRateK1!AO56/2</f>
        <v>0</v>
      </c>
      <c r="AP56" s="73">
        <f ca="1">IF(AP$2=0,0,AP$22*EXP(AP$23/($B56+273)/RGas)*(OFFSET('Composition%'!$B26,0,AP$13)*OFFSET('Composition%'!$B26,0,AP$14)))-IF(AP$2=2,0,OFFSET('Composition%'!$B26,0,AP$17)*OFFSET('Composition%'!$B26,0,AP$18)*(AP$24*EXP(-AP$25/($B56+273)/RGas)))+ReactionRateK1!AP56/2</f>
        <v>3.9105891403858414E-12</v>
      </c>
      <c r="AQ56" s="73">
        <f ca="1">IF(AQ$2=0,0,AQ$22*EXP(AQ$23/($B56+273)/RGas)*(OFFSET('Composition%'!$B26,0,AQ$13)*OFFSET('Composition%'!$B26,0,AQ$14)))-IF(AQ$2=2,0,OFFSET('Composition%'!$B26,0,AQ$17)*OFFSET('Composition%'!$B26,0,AQ$18)*(AQ$24*EXP(-AQ$25/($B56+273)/RGas)))+ReactionRateK1!AQ56/2</f>
        <v>0</v>
      </c>
      <c r="AR56" s="73">
        <f ca="1">IF(AR$2=0,0,AR$22*EXP(AR$23/($B56+273)/RGas)*(OFFSET('Composition%'!$B26,0,AR$13)*OFFSET('Composition%'!$B26,0,AR$14)))-IF(AR$2=2,0,OFFSET('Composition%'!$B26,0,AR$17)*OFFSET('Composition%'!$B26,0,AR$18)*(AR$24*EXP(-AR$25/($B56+273)/RGas)))+ReactionRateK1!AR56/2</f>
        <v>0</v>
      </c>
    </row>
    <row r="57" spans="1:44">
      <c r="A57" s="3">
        <f t="shared" si="7"/>
        <v>1.2500000000000004</v>
      </c>
      <c r="B57" s="19">
        <f ca="1">'Composition%'!B27</f>
        <v>411.44632263300974</v>
      </c>
      <c r="C57">
        <f t="shared" si="8"/>
        <v>30</v>
      </c>
      <c r="D57" s="26">
        <f ca="1">('Composition%'!C27*ReactionRateK2!C57)^3</f>
        <v>7.9415621822359137</v>
      </c>
      <c r="E57" s="4"/>
      <c r="F57" s="73">
        <f ca="1">IF(F$2=0,0,F$22*EXP(F$23/($B57+273)/RGas)*(OFFSET('Composition%'!$B27,0,F$13)*OFFSET('Composition%'!$B27,0,F$14)))-IF(F$2=2,0,OFFSET('Composition%'!$B27,0,F$17)*OFFSET('Composition%'!$B27,0,F$18)*(F$24*EXP(-F$25/($B57+273)/RGas)))+ReactionRateK1!F57/2</f>
        <v>9.4041498226559439E-3</v>
      </c>
      <c r="G57" s="73">
        <f ca="1">IF(G$2=0,0,G$22*EXP(G$23/($B57+273)/RGas)*(OFFSET('Composition%'!$B27,0,G$13)*OFFSET('Composition%'!$B27,0,G$14)))-IF(G$2=2,0,OFFSET('Composition%'!$B27,0,G$17)*OFFSET('Composition%'!$B27,0,G$18)*(G$24*EXP(-G$25/($B57+273)/RGas)))+ReactionRateK1!G57/2</f>
        <v>3.477504557115851E-3</v>
      </c>
      <c r="H57" s="73">
        <f ca="1">IF(H$2=0,0,H$22*EXP(H$23/($B57+273)/RGas)*(OFFSET('Composition%'!$B27,0,H$13)*OFFSET('Composition%'!$B27,0,H$14)))-IF(H$2=2,0,OFFSET('Composition%'!$B27,0,H$17)*OFFSET('Composition%'!$B27,0,H$18)*(H$24*EXP(-H$25/($B57+273)/RGas)))+ReactionRateK1!H57/2</f>
        <v>-2.0771951471431999E-6</v>
      </c>
      <c r="I57" s="73">
        <f ca="1">IF(I$2=0,0,I$22*EXP(I$23/($B57+273)/RGas)*(OFFSET('Composition%'!$B27,0,I$13)*OFFSET('Composition%'!$B27,0,I$14)))-IF(I$2=2,0,OFFSET('Composition%'!$B27,0,I$17)*OFFSET('Composition%'!$B27,0,I$18)*(I$24*EXP(-I$25/($B57+273)/RGas)))+ReactionRateK1!I57/2</f>
        <v>-1.4268387753372828E-3</v>
      </c>
      <c r="J57" s="73"/>
      <c r="K57" s="73">
        <f ca="1">IF(K$2=0,0,K$22*EXP(K$23/($B57+273)/RGas)*(OFFSET('Composition%'!$B27,0,K$13)*OFFSET('Composition%'!$B27,0,K$14)))-IF(K$2=2,0,OFFSET('Composition%'!$B27,0,K$17)*OFFSET('Composition%'!$B27,0,K$18)*(K$24*EXP(-K$25/($B57+273)/RGas)))+ReactionRateK1!K57/2</f>
        <v>3.5861251740672673E-2</v>
      </c>
      <c r="L57" s="73">
        <f ca="1">IF(L$2=0,0,L$22*EXP(L$23/($B57+273)/RGas)*(OFFSET('Composition%'!$B27,0,L$13)*OFFSET('Composition%'!$B27,0,L$14)))-IF(L$2=2,0,OFFSET('Composition%'!$B27,0,L$17)*OFFSET('Composition%'!$B27,0,L$18)*(L$24*EXP(-L$25/($B57+273)/RGas)))+ReactionRateK1!L57/2</f>
        <v>-3.769936247536426E-3</v>
      </c>
      <c r="M57" s="73">
        <f ca="1">IF(M$2=0,0,M$22*EXP(M$23/($B57+273)/RGas)*(OFFSET('Composition%'!$B27,0,M$13)*OFFSET('Composition%'!$B27,0,M$14)))-IF(M$2=2,0,OFFSET('Composition%'!$B27,0,M$17)*OFFSET('Composition%'!$B27,0,M$18)*(M$24*EXP(-M$25/($B57+273)/RGas)))+ReactionRateK1!M57/2</f>
        <v>0</v>
      </c>
      <c r="N57" s="73"/>
      <c r="O57" s="73">
        <f ca="1">IF(O$2=0,0,O$22*EXP(O$23/($B57+273)/RGas)*(OFFSET('Composition%'!$B27,0,O$13)*OFFSET('Composition%'!$B27,0,O$14)))-IF(O$2=2,0,OFFSET('Composition%'!$B27,0,O$17)*OFFSET('Composition%'!$B27,0,O$18)*(O$24*EXP(-O$25/($B57+273)/RGas)))+ReactionRateK1!O57/2</f>
        <v>0</v>
      </c>
      <c r="P57" s="73">
        <f ca="1">IF(P$2=0,0,P$22*EXP(P$23/($B57+273)/RGas)*(OFFSET('Composition%'!$B27,0,P$13)*OFFSET('Composition%'!$B27,0,P$14)))-IF(P$2=2,0,OFFSET('Composition%'!$B27,0,P$17)*OFFSET('Composition%'!$B27,0,P$18)*(P$24*EXP(-P$25/($B57+273)/RGas)))+ReactionRateK1!P57/2</f>
        <v>8.7869116861975464E-3</v>
      </c>
      <c r="Q57" s="73">
        <f ca="1">IF(Q$2=0,0,Q$22*EXP(Q$23/($B57+273)/RGas)*(OFFSET('Composition%'!$B27,0,Q$13)*OFFSET('Composition%'!$B27,0,Q$14)))-IF(Q$2=2,0,OFFSET('Composition%'!$B27,0,Q$17)*OFFSET('Composition%'!$B27,0,Q$18)*(Q$24*EXP(-Q$25/($B57+273)/RGas)))+ReactionRateK1!Q57/2</f>
        <v>3.183077038075894E-5</v>
      </c>
      <c r="R57" s="73">
        <f ca="1">IF(R$2=0,0,R$22*EXP(R$23/($B57+273)/RGas)*(OFFSET('Composition%'!$B27,0,R$13)*OFFSET('Composition%'!$B27,0,R$14)))-IF(R$2=2,0,OFFSET('Composition%'!$B27,0,R$17)*OFFSET('Composition%'!$B27,0,R$18)*(R$24*EXP(-R$25/($B57+273)/RGas)))+ReactionRateK1!R57/2</f>
        <v>3.3863335371423355E-6</v>
      </c>
      <c r="S57" s="73"/>
      <c r="T57" s="73">
        <f ca="1">IF(T$2=0,0,T$22*EXP(T$23/($B57+273)/RGas)*(OFFSET('Composition%'!$B27,0,T$13)*OFFSET('Composition%'!$B27,0,T$14)))-IF(T$2=2,0,OFFSET('Composition%'!$B27,0,T$17)*OFFSET('Composition%'!$B27,0,T$18)*(T$24*EXP(-T$25/($B57+273)/RGas)))+ReactionRateK1!T57/2</f>
        <v>6.5033207942428312E-3</v>
      </c>
      <c r="U57" s="73">
        <f ca="1">IF(U$2=0,0,U$22*EXP(U$23/($B57+273)/RGas)*(OFFSET('Composition%'!$B27,0,U$13)*OFFSET('Composition%'!$B27,0,U$14)))-IF(U$2=2,0,OFFSET('Composition%'!$B27,0,U$17)*OFFSET('Composition%'!$B27,0,U$18)*(U$24*EXP(-U$25/($B57+273)/RGas)))+ReactionRateK1!U57/2</f>
        <v>3.5561603105648215E-4</v>
      </c>
      <c r="V57" s="73">
        <f ca="1">IF(V$2=0,0,V$22*EXP(V$23/($B57+273)/RGas)*(OFFSET('Composition%'!$B27,0,V$13)*OFFSET('Composition%'!$B27,0,V$14)))-IF(V$2=2,0,OFFSET('Composition%'!$B27,0,V$17)*OFFSET('Composition%'!$B27,0,V$18)*(V$24*EXP(-V$25/($B57+273)/RGas)))+ReactionRateK1!V57/2</f>
        <v>0</v>
      </c>
      <c r="W57" s="73">
        <f ca="1">IF(W$2=0,0,W$22*EXP(W$23/($B57+273)/RGas)*(OFFSET('Composition%'!$B27,0,W$13)*OFFSET('Composition%'!$B27,0,W$14)))-IF(W$2=2,0,OFFSET('Composition%'!$B27,0,W$17)*OFFSET('Composition%'!$B27,0,W$18)*(W$24*EXP(-W$25/($B57+273)/RGas)))+ReactionRateK1!W57/2</f>
        <v>0</v>
      </c>
      <c r="X57" s="73">
        <f ca="1">IF(X$2=0,0,X$22*EXP(X$23/($B57+273)/RGas)*(OFFSET('Composition%'!$B27,0,X$13)*OFFSET('Composition%'!$B27,0,X$14)))-IF(X$2=2,0,OFFSET('Composition%'!$B27,0,X$17)*OFFSET('Composition%'!$B27,0,X$18)*(X$24*EXP(-X$25/($B57+273)/RGas)))+ReactionRateK1!X57/2</f>
        <v>4.1161000758880019E-8</v>
      </c>
      <c r="Y57" s="73">
        <f ca="1">IF(Y$2=0,0,Y$22*EXP(Y$23/($B57+273)/RGas)*(OFFSET('Composition%'!$B27,0,Y$13)*OFFSET('Composition%'!$B27,0,Y$14)))-IF(Y$2=2,0,OFFSET('Composition%'!$B27,0,Y$17)*OFFSET('Composition%'!$B27,0,Y$18)*(Y$24*EXP(-Y$25/($B57+273)/RGas)))+ReactionRateK1!Y57/2</f>
        <v>2.0372262166159405E-9</v>
      </c>
      <c r="Z57" s="73">
        <f ca="1">IF(Z$2=0,0,Z$22*EXP(Z$23/($B57+273)/RGas)*(OFFSET('Composition%'!$B27,0,Z$13)*OFFSET('Composition%'!$B27,0,Z$14)))-IF(Z$2=2,0,OFFSET('Composition%'!$B27,0,Z$17)*OFFSET('Composition%'!$B27,0,Z$18)*(Z$24*EXP(-Z$25/($B57+273)/RGas)))+ReactionRateK1!Z57/2</f>
        <v>0</v>
      </c>
      <c r="AA57" s="73">
        <f ca="1">IF(AA$2=0,0,AA$22*EXP(AA$23/($B57+273)/RGas)*(OFFSET('Composition%'!$B27,0,AA$13)*OFFSET('Composition%'!$B27,0,AA$14)))-IF(AA$2=2,0,OFFSET('Composition%'!$B27,0,AA$17)*OFFSET('Composition%'!$B27,0,AA$18)*(AA$24*EXP(-AA$25/($B57+273)/RGas)))+ReactionRateK1!AA57/2</f>
        <v>0</v>
      </c>
      <c r="AB57" s="73">
        <f ca="1">IF(AB$2=0,0,AB$22*EXP(AB$23/($B57+273)/RGas)*(OFFSET('Composition%'!$B27,0,AB$13)*OFFSET('Composition%'!$B27,0,AB$14)))-IF(AB$2=2,0,OFFSET('Composition%'!$B27,0,AB$17)*OFFSET('Composition%'!$B27,0,AB$18)*(AB$24*EXP(-AB$25/($B57+273)/RGas)))+ReactionRateK1!AB57/2</f>
        <v>0</v>
      </c>
      <c r="AC57" s="73">
        <f ca="1">IF(AC$2=0,0,AC$22*EXP(AC$23/($B57+273)/RGas)*(OFFSET('Composition%'!$B27,0,AC$13)*OFFSET('Composition%'!$B27,0,AC$14)))-IF(AC$2=2,0,OFFSET('Composition%'!$B27,0,AC$17)*OFFSET('Composition%'!$B27,0,AC$18)*(AC$24*EXP(-AC$25/($B57+273)/RGas)))+ReactionRateK1!AC57/2</f>
        <v>0</v>
      </c>
      <c r="AD57" s="73">
        <f ca="1">IF(AD$2=0,0,AD$22*EXP(AD$23/($B57+273)/RGas)*(OFFSET('Composition%'!$B27,0,AD$13)*OFFSET('Composition%'!$B27,0,AD$14)))-IF(AD$2=2,0,OFFSET('Composition%'!$B27,0,AD$17)*OFFSET('Composition%'!$B27,0,AD$18)*(AD$24*EXP(-AD$25/($B57+273)/RGas)))+ReactionRateK1!AD57/2</f>
        <v>0</v>
      </c>
      <c r="AE57" s="73">
        <f ca="1">IF(AE$2=0,0,AE$22*EXP(AE$23/($B57+273)/RGas)*(OFFSET('Composition%'!$B27,0,AE$13)*OFFSET('Composition%'!$B27,0,AE$14)))-IF(AE$2=2,0,OFFSET('Composition%'!$B27,0,AE$17)*OFFSET('Composition%'!$B27,0,AE$18)*(AE$24*EXP(-AE$25/($B57+273)/RGas)))+ReactionRateK1!AE57/2</f>
        <v>0</v>
      </c>
      <c r="AF57" s="73"/>
      <c r="AG57" s="73">
        <f ca="1">IF(AG$2=0,0,AG$22*EXP(AG$23/($B57+273)/RGas)*(OFFSET('Composition%'!$B27,0,AG$13)*OFFSET('Composition%'!$B27,0,AG$14)))-IF(AG$2=2,0,OFFSET('Composition%'!$B27,0,AG$17)*OFFSET('Composition%'!$B27,0,AG$18)*(AG$24*EXP(-AG$25/($B57+273)/RGas)))+ReactionRateK1!AG57/2</f>
        <v>0</v>
      </c>
      <c r="AH57" s="73">
        <f ca="1">IF(AH$2=0,0,AH$22*EXP(AH$23/($B57+273)/RGas)*(OFFSET('Composition%'!$B27,0,AH$13)*OFFSET('Composition%'!$B27,0,AH$14)))-IF(AH$2=2,0,OFFSET('Composition%'!$B27,0,AH$17)*OFFSET('Composition%'!$B27,0,AH$18)*(AH$24*EXP(-AH$25/($B57+273)/RGas)))+ReactionRateK1!AH57/2</f>
        <v>0</v>
      </c>
      <c r="AI57" s="73">
        <f ca="1">IF(AI$2=0,0,AI$22*EXP(AI$23/($B57+273)/RGas)*(OFFSET('Composition%'!$B27,0,AI$13)*OFFSET('Composition%'!$B27,0,AI$14)))-IF(AI$2=2,0,OFFSET('Composition%'!$B27,0,AI$17)*OFFSET('Composition%'!$B27,0,AI$18)*(AI$24*EXP(-AI$25/($B57+273)/RGas)))+ReactionRateK1!AI57/2</f>
        <v>0</v>
      </c>
      <c r="AJ57" s="73">
        <f ca="1">IF(AJ$2=0,0,AJ$22*EXP(AJ$23/($B57+273)/RGas)*(OFFSET('Composition%'!$B27,0,AJ$13)*OFFSET('Composition%'!$B27,0,AJ$14)))-IF(AJ$2=2,0,OFFSET('Composition%'!$B27,0,AJ$17)*OFFSET('Composition%'!$B27,0,AJ$18)*(AJ$24*EXP(-AJ$25/($B57+273)/RGas)))+ReactionRateK1!AJ57/2</f>
        <v>0</v>
      </c>
      <c r="AK57" s="73">
        <f ca="1">IF(AK$2=0,0,AK$22*EXP(AK$23/($B57+273)/RGas)*(OFFSET('Composition%'!$B27,0,AK$13)*OFFSET('Composition%'!$B27,0,AK$14)))-IF(AK$2=2,0,OFFSET('Composition%'!$B27,0,AK$17)*OFFSET('Composition%'!$B27,0,AK$18)*(AK$24*EXP(-AK$25/($B57+273)/RGas)))+ReactionRateK1!AK57/2</f>
        <v>0</v>
      </c>
      <c r="AL57" s="73">
        <f ca="1">IF(AL$2=0,0,AL$22*EXP(AL$23/($B57+273)/RGas)*(OFFSET('Composition%'!$B27,0,AL$13)*OFFSET('Composition%'!$B27,0,AL$14)))-IF(AL$2=2,0,OFFSET('Composition%'!$B27,0,AL$17)*OFFSET('Composition%'!$B27,0,AL$18)*(AL$24*EXP(-AL$25/($B57+273)/RGas)))+ReactionRateK1!AL57/2</f>
        <v>0</v>
      </c>
      <c r="AM57" s="73"/>
      <c r="AN57" s="73">
        <f ca="1">IF(AN$2=0,0,AN$22*EXP(AN$23/($B57+273)/RGas)*(OFFSET('Composition%'!$B27,0,AN$13)*OFFSET('Composition%'!$B27,0,AN$14)))-IF(AN$2=2,0,OFFSET('Composition%'!$B27,0,AN$17)*OFFSET('Composition%'!$B27,0,AN$18)*(AN$24*EXP(-AN$25/($B57+273)/RGas)))+ReactionRateK1!AN57/2</f>
        <v>0</v>
      </c>
      <c r="AO57" s="73">
        <f ca="1">IF(AO$2=0,0,AO$22*EXP(AO$23/($B57+273)/RGas)*(OFFSET('Composition%'!$B27,0,AO$13)*OFFSET('Composition%'!$B27,0,AO$14)))-IF(AO$2=2,0,OFFSET('Composition%'!$B27,0,AO$17)*OFFSET('Composition%'!$B27,0,AO$18)*(AO$24*EXP(-AO$25/($B57+273)/RGas)))+ReactionRateK1!AO57/2</f>
        <v>0</v>
      </c>
      <c r="AP57" s="73">
        <f ca="1">IF(AP$2=0,0,AP$22*EXP(AP$23/($B57+273)/RGas)*(OFFSET('Composition%'!$B27,0,AP$13)*OFFSET('Composition%'!$B27,0,AP$14)))-IF(AP$2=2,0,OFFSET('Composition%'!$B27,0,AP$17)*OFFSET('Composition%'!$B27,0,AP$18)*(AP$24*EXP(-AP$25/($B57+273)/RGas)))+ReactionRateK1!AP57/2</f>
        <v>3.9255578020083049E-12</v>
      </c>
      <c r="AQ57" s="73">
        <f ca="1">IF(AQ$2=0,0,AQ$22*EXP(AQ$23/($B57+273)/RGas)*(OFFSET('Composition%'!$B27,0,AQ$13)*OFFSET('Composition%'!$B27,0,AQ$14)))-IF(AQ$2=2,0,OFFSET('Composition%'!$B27,0,AQ$17)*OFFSET('Composition%'!$B27,0,AQ$18)*(AQ$24*EXP(-AQ$25/($B57+273)/RGas)))+ReactionRateK1!AQ57/2</f>
        <v>0</v>
      </c>
      <c r="AR57" s="73">
        <f ca="1">IF(AR$2=0,0,AR$22*EXP(AR$23/($B57+273)/RGas)*(OFFSET('Composition%'!$B27,0,AR$13)*OFFSET('Composition%'!$B27,0,AR$14)))-IF(AR$2=2,0,OFFSET('Composition%'!$B27,0,AR$17)*OFFSET('Composition%'!$B27,0,AR$18)*(AR$24*EXP(-AR$25/($B57+273)/RGas)))+ReactionRateK1!AR57/2</f>
        <v>0</v>
      </c>
    </row>
    <row r="58" spans="1:44">
      <c r="A58" s="3">
        <f t="shared" si="7"/>
        <v>1.3000000000000005</v>
      </c>
      <c r="B58" s="19">
        <f ca="1">'Composition%'!B28</f>
        <v>411.62284261452101</v>
      </c>
      <c r="C58">
        <f t="shared" si="8"/>
        <v>30</v>
      </c>
      <c r="D58" s="26">
        <f ca="1">('Composition%'!C28*ReactionRateK2!C58)^3</f>
        <v>7.802459708385598</v>
      </c>
      <c r="E58" s="4"/>
      <c r="F58" s="73">
        <f ca="1">IF(F$2=0,0,F$22*EXP(F$23/($B58+273)/RGas)*(OFFSET('Composition%'!$B28,0,F$13)*OFFSET('Composition%'!$B28,0,F$14)))-IF(F$2=2,0,OFFSET('Composition%'!$B28,0,F$17)*OFFSET('Composition%'!$B28,0,F$18)*(F$24*EXP(-F$25/($B58+273)/RGas)))+ReactionRateK1!F58/2</f>
        <v>9.1761108968537886E-3</v>
      </c>
      <c r="G58" s="73">
        <f ca="1">IF(G$2=0,0,G$22*EXP(G$23/($B58+273)/RGas)*(OFFSET('Composition%'!$B28,0,G$13)*OFFSET('Composition%'!$B28,0,G$14)))-IF(G$2=2,0,OFFSET('Composition%'!$B28,0,G$17)*OFFSET('Composition%'!$B28,0,G$18)*(G$24*EXP(-G$25/($B58+273)/RGas)))+ReactionRateK1!G58/2</f>
        <v>3.3980667899034646E-3</v>
      </c>
      <c r="H58" s="73">
        <f ca="1">IF(H$2=0,0,H$22*EXP(H$23/($B58+273)/RGas)*(OFFSET('Composition%'!$B28,0,H$13)*OFFSET('Composition%'!$B28,0,H$14)))-IF(H$2=2,0,OFFSET('Composition%'!$B28,0,H$17)*OFFSET('Composition%'!$B28,0,H$18)*(H$24*EXP(-H$25/($B58+273)/RGas)))+ReactionRateK1!H58/2</f>
        <v>-2.1830260961147064E-6</v>
      </c>
      <c r="I58" s="73">
        <f ca="1">IF(I$2=0,0,I$22*EXP(I$23/($B58+273)/RGas)*(OFFSET('Composition%'!$B28,0,I$13)*OFFSET('Composition%'!$B28,0,I$14)))-IF(I$2=2,0,OFFSET('Composition%'!$B28,0,I$17)*OFFSET('Composition%'!$B28,0,I$18)*(I$24*EXP(-I$25/($B58+273)/RGas)))+ReactionRateK1!I58/2</f>
        <v>-1.2624097495620851E-3</v>
      </c>
      <c r="J58" s="73"/>
      <c r="K58" s="73">
        <f ca="1">IF(K$2=0,0,K$22*EXP(K$23/($B58+273)/RGas)*(OFFSET('Composition%'!$B28,0,K$13)*OFFSET('Composition%'!$B28,0,K$14)))-IF(K$2=2,0,OFFSET('Composition%'!$B28,0,K$17)*OFFSET('Composition%'!$B28,0,K$18)*(K$24*EXP(-K$25/($B58+273)/RGas)))+ReactionRateK1!K58/2</f>
        <v>3.5263680135782516E-2</v>
      </c>
      <c r="L58" s="73">
        <f ca="1">IF(L$2=0,0,L$22*EXP(L$23/($B58+273)/RGas)*(OFFSET('Composition%'!$B28,0,L$13)*OFFSET('Composition%'!$B28,0,L$14)))-IF(L$2=2,0,OFFSET('Composition%'!$B28,0,L$17)*OFFSET('Composition%'!$B28,0,L$18)*(L$24*EXP(-L$25/($B58+273)/RGas)))+ReactionRateK1!L58/2</f>
        <v>-4.0379034744355531E-3</v>
      </c>
      <c r="M58" s="73">
        <f ca="1">IF(M$2=0,0,M$22*EXP(M$23/($B58+273)/RGas)*(OFFSET('Composition%'!$B28,0,M$13)*OFFSET('Composition%'!$B28,0,M$14)))-IF(M$2=2,0,OFFSET('Composition%'!$B28,0,M$17)*OFFSET('Composition%'!$B28,0,M$18)*(M$24*EXP(-M$25/($B58+273)/RGas)))+ReactionRateK1!M58/2</f>
        <v>0</v>
      </c>
      <c r="N58" s="73"/>
      <c r="O58" s="73">
        <f ca="1">IF(O$2=0,0,O$22*EXP(O$23/($B58+273)/RGas)*(OFFSET('Composition%'!$B28,0,O$13)*OFFSET('Composition%'!$B28,0,O$14)))-IF(O$2=2,0,OFFSET('Composition%'!$B28,0,O$17)*OFFSET('Composition%'!$B28,0,O$18)*(O$24*EXP(-O$25/($B58+273)/RGas)))+ReactionRateK1!O58/2</f>
        <v>0</v>
      </c>
      <c r="P58" s="73">
        <f ca="1">IF(P$2=0,0,P$22*EXP(P$23/($B58+273)/RGas)*(OFFSET('Composition%'!$B28,0,P$13)*OFFSET('Composition%'!$B28,0,P$14)))-IF(P$2=2,0,OFFSET('Composition%'!$B28,0,P$17)*OFFSET('Composition%'!$B28,0,P$18)*(P$24*EXP(-P$25/($B58+273)/RGas)))+ReactionRateK1!P58/2</f>
        <v>9.1835275318038721E-3</v>
      </c>
      <c r="Q58" s="73">
        <f ca="1">IF(Q$2=0,0,Q$22*EXP(Q$23/($B58+273)/RGas)*(OFFSET('Composition%'!$B28,0,Q$13)*OFFSET('Composition%'!$B28,0,Q$14)))-IF(Q$2=2,0,OFFSET('Composition%'!$B28,0,Q$17)*OFFSET('Composition%'!$B28,0,Q$18)*(Q$24*EXP(-Q$25/($B58+273)/RGas)))+ReactionRateK1!Q58/2</f>
        <v>3.3786652954674682E-5</v>
      </c>
      <c r="R58" s="73">
        <f ca="1">IF(R$2=0,0,R$22*EXP(R$23/($B58+273)/RGas)*(OFFSET('Composition%'!$B28,0,R$13)*OFFSET('Composition%'!$B28,0,R$14)))-IF(R$2=2,0,OFFSET('Composition%'!$B28,0,R$17)*OFFSET('Composition%'!$B28,0,R$18)*(R$24*EXP(-R$25/($B58+273)/RGas)))+ReactionRateK1!R58/2</f>
        <v>3.6828505372400444E-6</v>
      </c>
      <c r="S58" s="73"/>
      <c r="T58" s="73">
        <f ca="1">IF(T$2=0,0,T$22*EXP(T$23/($B58+273)/RGas)*(OFFSET('Composition%'!$B28,0,T$13)*OFFSET('Composition%'!$B28,0,T$14)))-IF(T$2=2,0,OFFSET('Composition%'!$B28,0,T$17)*OFFSET('Composition%'!$B28,0,T$18)*(T$24*EXP(-T$25/($B58+273)/RGas)))+ReactionRateK1!T58/2</f>
        <v>6.1141236391651418E-3</v>
      </c>
      <c r="U58" s="73">
        <f ca="1">IF(U$2=0,0,U$22*EXP(U$23/($B58+273)/RGas)*(OFFSET('Composition%'!$B28,0,U$13)*OFFSET('Composition%'!$B28,0,U$14)))-IF(U$2=2,0,OFFSET('Composition%'!$B28,0,U$17)*OFFSET('Composition%'!$B28,0,U$18)*(U$24*EXP(-U$25/($B58+273)/RGas)))+ReactionRateK1!U58/2</f>
        <v>3.1780222326432711E-4</v>
      </c>
      <c r="V58" s="73">
        <f ca="1">IF(V$2=0,0,V$22*EXP(V$23/($B58+273)/RGas)*(OFFSET('Composition%'!$B28,0,V$13)*OFFSET('Composition%'!$B28,0,V$14)))-IF(V$2=2,0,OFFSET('Composition%'!$B28,0,V$17)*OFFSET('Composition%'!$B28,0,V$18)*(V$24*EXP(-V$25/($B58+273)/RGas)))+ReactionRateK1!V58/2</f>
        <v>0</v>
      </c>
      <c r="W58" s="73">
        <f ca="1">IF(W$2=0,0,W$22*EXP(W$23/($B58+273)/RGas)*(OFFSET('Composition%'!$B28,0,W$13)*OFFSET('Composition%'!$B28,0,W$14)))-IF(W$2=2,0,OFFSET('Composition%'!$B28,0,W$17)*OFFSET('Composition%'!$B28,0,W$18)*(W$24*EXP(-W$25/($B58+273)/RGas)))+ReactionRateK1!W58/2</f>
        <v>0</v>
      </c>
      <c r="X58" s="73">
        <f ca="1">IF(X$2=0,0,X$22*EXP(X$23/($B58+273)/RGas)*(OFFSET('Composition%'!$B28,0,X$13)*OFFSET('Composition%'!$B28,0,X$14)))-IF(X$2=2,0,OFFSET('Composition%'!$B28,0,X$17)*OFFSET('Composition%'!$B28,0,X$18)*(X$24*EXP(-X$25/($B58+273)/RGas)))+ReactionRateK1!X58/2</f>
        <v>4.0919215424279514E-8</v>
      </c>
      <c r="Y58" s="73">
        <f ca="1">IF(Y$2=0,0,Y$22*EXP(Y$23/($B58+273)/RGas)*(OFFSET('Composition%'!$B28,0,Y$13)*OFFSET('Composition%'!$B28,0,Y$14)))-IF(Y$2=2,0,OFFSET('Composition%'!$B28,0,Y$17)*OFFSET('Composition%'!$B28,0,Y$18)*(Y$24*EXP(-Y$25/($B58+273)/RGas)))+ReactionRateK1!Y58/2</f>
        <v>2.025259271853667E-9</v>
      </c>
      <c r="Z58" s="73">
        <f ca="1">IF(Z$2=0,0,Z$22*EXP(Z$23/($B58+273)/RGas)*(OFFSET('Composition%'!$B28,0,Z$13)*OFFSET('Composition%'!$B28,0,Z$14)))-IF(Z$2=2,0,OFFSET('Composition%'!$B28,0,Z$17)*OFFSET('Composition%'!$B28,0,Z$18)*(Z$24*EXP(-Z$25/($B58+273)/RGas)))+ReactionRateK1!Z58/2</f>
        <v>0</v>
      </c>
      <c r="AA58" s="73">
        <f ca="1">IF(AA$2=0,0,AA$22*EXP(AA$23/($B58+273)/RGas)*(OFFSET('Composition%'!$B28,0,AA$13)*OFFSET('Composition%'!$B28,0,AA$14)))-IF(AA$2=2,0,OFFSET('Composition%'!$B28,0,AA$17)*OFFSET('Composition%'!$B28,0,AA$18)*(AA$24*EXP(-AA$25/($B58+273)/RGas)))+ReactionRateK1!AA58/2</f>
        <v>0</v>
      </c>
      <c r="AB58" s="73">
        <f ca="1">IF(AB$2=0,0,AB$22*EXP(AB$23/($B58+273)/RGas)*(OFFSET('Composition%'!$B28,0,AB$13)*OFFSET('Composition%'!$B28,0,AB$14)))-IF(AB$2=2,0,OFFSET('Composition%'!$B28,0,AB$17)*OFFSET('Composition%'!$B28,0,AB$18)*(AB$24*EXP(-AB$25/($B58+273)/RGas)))+ReactionRateK1!AB58/2</f>
        <v>0</v>
      </c>
      <c r="AC58" s="73">
        <f ca="1">IF(AC$2=0,0,AC$22*EXP(AC$23/($B58+273)/RGas)*(OFFSET('Composition%'!$B28,0,AC$13)*OFFSET('Composition%'!$B28,0,AC$14)))-IF(AC$2=2,0,OFFSET('Composition%'!$B28,0,AC$17)*OFFSET('Composition%'!$B28,0,AC$18)*(AC$24*EXP(-AC$25/($B58+273)/RGas)))+ReactionRateK1!AC58/2</f>
        <v>0</v>
      </c>
      <c r="AD58" s="73">
        <f ca="1">IF(AD$2=0,0,AD$22*EXP(AD$23/($B58+273)/RGas)*(OFFSET('Composition%'!$B28,0,AD$13)*OFFSET('Composition%'!$B28,0,AD$14)))-IF(AD$2=2,0,OFFSET('Composition%'!$B28,0,AD$17)*OFFSET('Composition%'!$B28,0,AD$18)*(AD$24*EXP(-AD$25/($B58+273)/RGas)))+ReactionRateK1!AD58/2</f>
        <v>0</v>
      </c>
      <c r="AE58" s="73">
        <f ca="1">IF(AE$2=0,0,AE$22*EXP(AE$23/($B58+273)/RGas)*(OFFSET('Composition%'!$B28,0,AE$13)*OFFSET('Composition%'!$B28,0,AE$14)))-IF(AE$2=2,0,OFFSET('Composition%'!$B28,0,AE$17)*OFFSET('Composition%'!$B28,0,AE$18)*(AE$24*EXP(-AE$25/($B58+273)/RGas)))+ReactionRateK1!AE58/2</f>
        <v>0</v>
      </c>
      <c r="AF58" s="73"/>
      <c r="AG58" s="73">
        <f ca="1">IF(AG$2=0,0,AG$22*EXP(AG$23/($B58+273)/RGas)*(OFFSET('Composition%'!$B28,0,AG$13)*OFFSET('Composition%'!$B28,0,AG$14)))-IF(AG$2=2,0,OFFSET('Composition%'!$B28,0,AG$17)*OFFSET('Composition%'!$B28,0,AG$18)*(AG$24*EXP(-AG$25/($B58+273)/RGas)))+ReactionRateK1!AG58/2</f>
        <v>0</v>
      </c>
      <c r="AH58" s="73">
        <f ca="1">IF(AH$2=0,0,AH$22*EXP(AH$23/($B58+273)/RGas)*(OFFSET('Composition%'!$B28,0,AH$13)*OFFSET('Composition%'!$B28,0,AH$14)))-IF(AH$2=2,0,OFFSET('Composition%'!$B28,0,AH$17)*OFFSET('Composition%'!$B28,0,AH$18)*(AH$24*EXP(-AH$25/($B58+273)/RGas)))+ReactionRateK1!AH58/2</f>
        <v>0</v>
      </c>
      <c r="AI58" s="73">
        <f ca="1">IF(AI$2=0,0,AI$22*EXP(AI$23/($B58+273)/RGas)*(OFFSET('Composition%'!$B28,0,AI$13)*OFFSET('Composition%'!$B28,0,AI$14)))-IF(AI$2=2,0,OFFSET('Composition%'!$B28,0,AI$17)*OFFSET('Composition%'!$B28,0,AI$18)*(AI$24*EXP(-AI$25/($B58+273)/RGas)))+ReactionRateK1!AI58/2</f>
        <v>0</v>
      </c>
      <c r="AJ58" s="73">
        <f ca="1">IF(AJ$2=0,0,AJ$22*EXP(AJ$23/($B58+273)/RGas)*(OFFSET('Composition%'!$B28,0,AJ$13)*OFFSET('Composition%'!$B28,0,AJ$14)))-IF(AJ$2=2,0,OFFSET('Composition%'!$B28,0,AJ$17)*OFFSET('Composition%'!$B28,0,AJ$18)*(AJ$24*EXP(-AJ$25/($B58+273)/RGas)))+ReactionRateK1!AJ58/2</f>
        <v>0</v>
      </c>
      <c r="AK58" s="73">
        <f ca="1">IF(AK$2=0,0,AK$22*EXP(AK$23/($B58+273)/RGas)*(OFFSET('Composition%'!$B28,0,AK$13)*OFFSET('Composition%'!$B28,0,AK$14)))-IF(AK$2=2,0,OFFSET('Composition%'!$B28,0,AK$17)*OFFSET('Composition%'!$B28,0,AK$18)*(AK$24*EXP(-AK$25/($B58+273)/RGas)))+ReactionRateK1!AK58/2</f>
        <v>0</v>
      </c>
      <c r="AL58" s="73">
        <f ca="1">IF(AL$2=0,0,AL$22*EXP(AL$23/($B58+273)/RGas)*(OFFSET('Composition%'!$B28,0,AL$13)*OFFSET('Composition%'!$B28,0,AL$14)))-IF(AL$2=2,0,OFFSET('Composition%'!$B28,0,AL$17)*OFFSET('Composition%'!$B28,0,AL$18)*(AL$24*EXP(-AL$25/($B58+273)/RGas)))+ReactionRateK1!AL58/2</f>
        <v>0</v>
      </c>
      <c r="AM58" s="73"/>
      <c r="AN58" s="73">
        <f ca="1">IF(AN$2=0,0,AN$22*EXP(AN$23/($B58+273)/RGas)*(OFFSET('Composition%'!$B28,0,AN$13)*OFFSET('Composition%'!$B28,0,AN$14)))-IF(AN$2=2,0,OFFSET('Composition%'!$B28,0,AN$17)*OFFSET('Composition%'!$B28,0,AN$18)*(AN$24*EXP(-AN$25/($B58+273)/RGas)))+ReactionRateK1!AN58/2</f>
        <v>0</v>
      </c>
      <c r="AO58" s="73">
        <f ca="1">IF(AO$2=0,0,AO$22*EXP(AO$23/($B58+273)/RGas)*(OFFSET('Composition%'!$B28,0,AO$13)*OFFSET('Composition%'!$B28,0,AO$14)))-IF(AO$2=2,0,OFFSET('Composition%'!$B28,0,AO$17)*OFFSET('Composition%'!$B28,0,AO$18)*(AO$24*EXP(-AO$25/($B58+273)/RGas)))+ReactionRateK1!AO58/2</f>
        <v>0</v>
      </c>
      <c r="AP58" s="73">
        <f ca="1">IF(AP$2=0,0,AP$22*EXP(AP$23/($B58+273)/RGas)*(OFFSET('Composition%'!$B28,0,AP$13)*OFFSET('Composition%'!$B28,0,AP$14)))-IF(AP$2=2,0,OFFSET('Composition%'!$B28,0,AP$17)*OFFSET('Composition%'!$B28,0,AP$18)*(AP$24*EXP(-AP$25/($B58+273)/RGas)))+ReactionRateK1!AP58/2</f>
        <v>3.9389203744510269E-12</v>
      </c>
      <c r="AQ58" s="73">
        <f ca="1">IF(AQ$2=0,0,AQ$22*EXP(AQ$23/($B58+273)/RGas)*(OFFSET('Composition%'!$B28,0,AQ$13)*OFFSET('Composition%'!$B28,0,AQ$14)))-IF(AQ$2=2,0,OFFSET('Composition%'!$B28,0,AQ$17)*OFFSET('Composition%'!$B28,0,AQ$18)*(AQ$24*EXP(-AQ$25/($B58+273)/RGas)))+ReactionRateK1!AQ58/2</f>
        <v>0</v>
      </c>
      <c r="AR58" s="73">
        <f ca="1">IF(AR$2=0,0,AR$22*EXP(AR$23/($B58+273)/RGas)*(OFFSET('Composition%'!$B28,0,AR$13)*OFFSET('Composition%'!$B28,0,AR$14)))-IF(AR$2=2,0,OFFSET('Composition%'!$B28,0,AR$17)*OFFSET('Composition%'!$B28,0,AR$18)*(AR$24*EXP(-AR$25/($B58+273)/RGas)))+ReactionRateK1!AR58/2</f>
        <v>0</v>
      </c>
    </row>
    <row r="59" spans="1:44">
      <c r="A59" s="3">
        <f t="shared" si="7"/>
        <v>1.3500000000000005</v>
      </c>
      <c r="B59" s="19">
        <f ca="1">'Composition%'!B29</f>
        <v>411.79008877423627</v>
      </c>
      <c r="C59">
        <f t="shared" si="8"/>
        <v>30</v>
      </c>
      <c r="D59" s="26">
        <f ca="1">('Composition%'!C29*ReactionRateK2!C59)^3</f>
        <v>7.6735018694754391</v>
      </c>
      <c r="E59" s="4"/>
      <c r="F59" s="73">
        <f ca="1">IF(F$2=0,0,F$22*EXP(F$23/($B59+273)/RGas)*(OFFSET('Composition%'!$B29,0,F$13)*OFFSET('Composition%'!$B29,0,F$14)))-IF(F$2=2,0,OFFSET('Composition%'!$B29,0,F$17)*OFFSET('Composition%'!$B29,0,F$18)*(F$24*EXP(-F$25/($B59+273)/RGas)))+ReactionRateK1!F59/2</f>
        <v>8.9554004891945968E-3</v>
      </c>
      <c r="G59" s="73">
        <f ca="1">IF(G$2=0,0,G$22*EXP(G$23/($B59+273)/RGas)*(OFFSET('Composition%'!$B29,0,G$13)*OFFSET('Composition%'!$B29,0,G$14)))-IF(G$2=2,0,OFFSET('Composition%'!$B29,0,G$17)*OFFSET('Composition%'!$B29,0,G$18)*(G$24*EXP(-G$25/($B59+273)/RGas)))+ReactionRateK1!G59/2</f>
        <v>3.3211971567375189E-3</v>
      </c>
      <c r="H59" s="73">
        <f ca="1">IF(H$2=0,0,H$22*EXP(H$23/($B59+273)/RGas)*(OFFSET('Composition%'!$B29,0,H$13)*OFFSET('Composition%'!$B29,0,H$14)))-IF(H$2=2,0,OFFSET('Composition%'!$B29,0,H$17)*OFFSET('Composition%'!$B29,0,H$18)*(H$24*EXP(-H$25/($B59+273)/RGas)))+ReactionRateK1!H59/2</f>
        <v>-2.2857818145597123E-6</v>
      </c>
      <c r="I59" s="73">
        <f ca="1">IF(I$2=0,0,I$22*EXP(I$23/($B59+273)/RGas)*(OFFSET('Composition%'!$B29,0,I$13)*OFFSET('Composition%'!$B29,0,I$14)))-IF(I$2=2,0,OFFSET('Composition%'!$B29,0,I$17)*OFFSET('Composition%'!$B29,0,I$18)*(I$24*EXP(-I$25/($B59+273)/RGas)))+ReactionRateK1!I59/2</f>
        <v>-1.114639070206687E-3</v>
      </c>
      <c r="J59" s="73"/>
      <c r="K59" s="73">
        <f ca="1">IF(K$2=0,0,K$22*EXP(K$23/($B59+273)/RGas)*(OFFSET('Composition%'!$B29,0,K$13)*OFFSET('Composition%'!$B29,0,K$14)))-IF(K$2=2,0,OFFSET('Composition%'!$B29,0,K$17)*OFFSET('Composition%'!$B29,0,K$18)*(K$24*EXP(-K$25/($B59+273)/RGas)))+ReactionRateK1!K59/2</f>
        <v>3.4677128453155036E-2</v>
      </c>
      <c r="L59" s="73">
        <f ca="1">IF(L$2=0,0,L$22*EXP(L$23/($B59+273)/RGas)*(OFFSET('Composition%'!$B29,0,L$13)*OFFSET('Composition%'!$B29,0,L$14)))-IF(L$2=2,0,OFFSET('Composition%'!$B29,0,L$17)*OFFSET('Composition%'!$B29,0,L$18)*(L$24*EXP(-L$25/($B59+273)/RGas)))+ReactionRateK1!L59/2</f>
        <v>-4.2590923035663369E-3</v>
      </c>
      <c r="M59" s="73">
        <f ca="1">IF(M$2=0,0,M$22*EXP(M$23/($B59+273)/RGas)*(OFFSET('Composition%'!$B29,0,M$13)*OFFSET('Composition%'!$B29,0,M$14)))-IF(M$2=2,0,OFFSET('Composition%'!$B29,0,M$17)*OFFSET('Composition%'!$B29,0,M$18)*(M$24*EXP(-M$25/($B59+273)/RGas)))+ReactionRateK1!M59/2</f>
        <v>0</v>
      </c>
      <c r="N59" s="73"/>
      <c r="O59" s="73">
        <f ca="1">IF(O$2=0,0,O$22*EXP(O$23/($B59+273)/RGas)*(OFFSET('Composition%'!$B29,0,O$13)*OFFSET('Composition%'!$B29,0,O$14)))-IF(O$2=2,0,OFFSET('Composition%'!$B29,0,O$17)*OFFSET('Composition%'!$B29,0,O$18)*(O$24*EXP(-O$25/($B59+273)/RGas)))+ReactionRateK1!O59/2</f>
        <v>0</v>
      </c>
      <c r="P59" s="73">
        <f ca="1">IF(P$2=0,0,P$22*EXP(P$23/($B59+273)/RGas)*(OFFSET('Composition%'!$B29,0,P$13)*OFFSET('Composition%'!$B29,0,P$14)))-IF(P$2=2,0,OFFSET('Composition%'!$B29,0,P$17)*OFFSET('Composition%'!$B29,0,P$18)*(P$24*EXP(-P$25/($B59+273)/RGas)))+ReactionRateK1!P59/2</f>
        <v>9.5692865458470566E-3</v>
      </c>
      <c r="Q59" s="73">
        <f ca="1">IF(Q$2=0,0,Q$22*EXP(Q$23/($B59+273)/RGas)*(OFFSET('Composition%'!$B29,0,Q$13)*OFFSET('Composition%'!$B29,0,Q$14)))-IF(Q$2=2,0,OFFSET('Composition%'!$B29,0,Q$17)*OFFSET('Composition%'!$B29,0,Q$18)*(Q$24*EXP(-Q$25/($B59+273)/RGas)))+ReactionRateK1!Q59/2</f>
        <v>3.5766380309844912E-5</v>
      </c>
      <c r="R59" s="73">
        <f ca="1">IF(R$2=0,0,R$22*EXP(R$23/($B59+273)/RGas)*(OFFSET('Composition%'!$B29,0,R$13)*OFFSET('Composition%'!$B29,0,R$14)))-IF(R$2=2,0,OFFSET('Composition%'!$B29,0,R$17)*OFFSET('Composition%'!$B29,0,R$18)*(R$24*EXP(-R$25/($B59+273)/RGas)))+ReactionRateK1!R59/2</f>
        <v>3.9948321210701523E-6</v>
      </c>
      <c r="S59" s="73"/>
      <c r="T59" s="73">
        <f ca="1">IF(T$2=0,0,T$22*EXP(T$23/($B59+273)/RGas)*(OFFSET('Composition%'!$B29,0,T$13)*OFFSET('Composition%'!$B29,0,T$14)))-IF(T$2=2,0,OFFSET('Composition%'!$B29,0,T$17)*OFFSET('Composition%'!$B29,0,T$18)*(T$24*EXP(-T$25/($B59+273)/RGas)))+ReactionRateK1!T59/2</f>
        <v>5.7466627976435741E-3</v>
      </c>
      <c r="U59" s="73">
        <f ca="1">IF(U$2=0,0,U$22*EXP(U$23/($B59+273)/RGas)*(OFFSET('Composition%'!$B29,0,U$13)*OFFSET('Composition%'!$B29,0,U$14)))-IF(U$2=2,0,OFFSET('Composition%'!$B29,0,U$17)*OFFSET('Composition%'!$B29,0,U$18)*(U$24*EXP(-U$25/($B59+273)/RGas)))+ReactionRateK1!U59/2</f>
        <v>2.8429205979245637E-4</v>
      </c>
      <c r="V59" s="73">
        <f ca="1">IF(V$2=0,0,V$22*EXP(V$23/($B59+273)/RGas)*(OFFSET('Composition%'!$B29,0,V$13)*OFFSET('Composition%'!$B29,0,V$14)))-IF(V$2=2,0,OFFSET('Composition%'!$B29,0,V$17)*OFFSET('Composition%'!$B29,0,V$18)*(V$24*EXP(-V$25/($B59+273)/RGas)))+ReactionRateK1!V59/2</f>
        <v>0</v>
      </c>
      <c r="W59" s="73">
        <f ca="1">IF(W$2=0,0,W$22*EXP(W$23/($B59+273)/RGas)*(OFFSET('Composition%'!$B29,0,W$13)*OFFSET('Composition%'!$B29,0,W$14)))-IF(W$2=2,0,OFFSET('Composition%'!$B29,0,W$17)*OFFSET('Composition%'!$B29,0,W$18)*(W$24*EXP(-W$25/($B59+273)/RGas)))+ReactionRateK1!W59/2</f>
        <v>0</v>
      </c>
      <c r="X59" s="73">
        <f ca="1">IF(X$2=0,0,X$22*EXP(X$23/($B59+273)/RGas)*(OFFSET('Composition%'!$B29,0,X$13)*OFFSET('Composition%'!$B29,0,X$14)))-IF(X$2=2,0,OFFSET('Composition%'!$B29,0,X$17)*OFFSET('Composition%'!$B29,0,X$18)*(X$24*EXP(-X$25/($B59+273)/RGas)))+ReactionRateK1!X59/2</f>
        <v>4.0692482783979073E-8</v>
      </c>
      <c r="Y59" s="73">
        <f ca="1">IF(Y$2=0,0,Y$22*EXP(Y$23/($B59+273)/RGas)*(OFFSET('Composition%'!$B29,0,Y$13)*OFFSET('Composition%'!$B29,0,Y$14)))-IF(Y$2=2,0,OFFSET('Composition%'!$B29,0,Y$17)*OFFSET('Composition%'!$B29,0,Y$18)*(Y$24*EXP(-Y$25/($B59+273)/RGas)))+ReactionRateK1!Y59/2</f>
        <v>2.0140373464760884E-9</v>
      </c>
      <c r="Z59" s="73">
        <f ca="1">IF(Z$2=0,0,Z$22*EXP(Z$23/($B59+273)/RGas)*(OFFSET('Composition%'!$B29,0,Z$13)*OFFSET('Composition%'!$B29,0,Z$14)))-IF(Z$2=2,0,OFFSET('Composition%'!$B29,0,Z$17)*OFFSET('Composition%'!$B29,0,Z$18)*(Z$24*EXP(-Z$25/($B59+273)/RGas)))+ReactionRateK1!Z59/2</f>
        <v>0</v>
      </c>
      <c r="AA59" s="73">
        <f ca="1">IF(AA$2=0,0,AA$22*EXP(AA$23/($B59+273)/RGas)*(OFFSET('Composition%'!$B29,0,AA$13)*OFFSET('Composition%'!$B29,0,AA$14)))-IF(AA$2=2,0,OFFSET('Composition%'!$B29,0,AA$17)*OFFSET('Composition%'!$B29,0,AA$18)*(AA$24*EXP(-AA$25/($B59+273)/RGas)))+ReactionRateK1!AA59/2</f>
        <v>0</v>
      </c>
      <c r="AB59" s="73">
        <f ca="1">IF(AB$2=0,0,AB$22*EXP(AB$23/($B59+273)/RGas)*(OFFSET('Composition%'!$B29,0,AB$13)*OFFSET('Composition%'!$B29,0,AB$14)))-IF(AB$2=2,0,OFFSET('Composition%'!$B29,0,AB$17)*OFFSET('Composition%'!$B29,0,AB$18)*(AB$24*EXP(-AB$25/($B59+273)/RGas)))+ReactionRateK1!AB59/2</f>
        <v>0</v>
      </c>
      <c r="AC59" s="73">
        <f ca="1">IF(AC$2=0,0,AC$22*EXP(AC$23/($B59+273)/RGas)*(OFFSET('Composition%'!$B29,0,AC$13)*OFFSET('Composition%'!$B29,0,AC$14)))-IF(AC$2=2,0,OFFSET('Composition%'!$B29,0,AC$17)*OFFSET('Composition%'!$B29,0,AC$18)*(AC$24*EXP(-AC$25/($B59+273)/RGas)))+ReactionRateK1!AC59/2</f>
        <v>0</v>
      </c>
      <c r="AD59" s="73">
        <f ca="1">IF(AD$2=0,0,AD$22*EXP(AD$23/($B59+273)/RGas)*(OFFSET('Composition%'!$B29,0,AD$13)*OFFSET('Composition%'!$B29,0,AD$14)))-IF(AD$2=2,0,OFFSET('Composition%'!$B29,0,AD$17)*OFFSET('Composition%'!$B29,0,AD$18)*(AD$24*EXP(-AD$25/($B59+273)/RGas)))+ReactionRateK1!AD59/2</f>
        <v>0</v>
      </c>
      <c r="AE59" s="73">
        <f ca="1">IF(AE$2=0,0,AE$22*EXP(AE$23/($B59+273)/RGas)*(OFFSET('Composition%'!$B29,0,AE$13)*OFFSET('Composition%'!$B29,0,AE$14)))-IF(AE$2=2,0,OFFSET('Composition%'!$B29,0,AE$17)*OFFSET('Composition%'!$B29,0,AE$18)*(AE$24*EXP(-AE$25/($B59+273)/RGas)))+ReactionRateK1!AE59/2</f>
        <v>0</v>
      </c>
      <c r="AF59" s="73"/>
      <c r="AG59" s="73">
        <f ca="1">IF(AG$2=0,0,AG$22*EXP(AG$23/($B59+273)/RGas)*(OFFSET('Composition%'!$B29,0,AG$13)*OFFSET('Composition%'!$B29,0,AG$14)))-IF(AG$2=2,0,OFFSET('Composition%'!$B29,0,AG$17)*OFFSET('Composition%'!$B29,0,AG$18)*(AG$24*EXP(-AG$25/($B59+273)/RGas)))+ReactionRateK1!AG59/2</f>
        <v>0</v>
      </c>
      <c r="AH59" s="73">
        <f ca="1">IF(AH$2=0,0,AH$22*EXP(AH$23/($B59+273)/RGas)*(OFFSET('Composition%'!$B29,0,AH$13)*OFFSET('Composition%'!$B29,0,AH$14)))-IF(AH$2=2,0,OFFSET('Composition%'!$B29,0,AH$17)*OFFSET('Composition%'!$B29,0,AH$18)*(AH$24*EXP(-AH$25/($B59+273)/RGas)))+ReactionRateK1!AH59/2</f>
        <v>0</v>
      </c>
      <c r="AI59" s="73">
        <f ca="1">IF(AI$2=0,0,AI$22*EXP(AI$23/($B59+273)/RGas)*(OFFSET('Composition%'!$B29,0,AI$13)*OFFSET('Composition%'!$B29,0,AI$14)))-IF(AI$2=2,0,OFFSET('Composition%'!$B29,0,AI$17)*OFFSET('Composition%'!$B29,0,AI$18)*(AI$24*EXP(-AI$25/($B59+273)/RGas)))+ReactionRateK1!AI59/2</f>
        <v>0</v>
      </c>
      <c r="AJ59" s="73">
        <f ca="1">IF(AJ$2=0,0,AJ$22*EXP(AJ$23/($B59+273)/RGas)*(OFFSET('Composition%'!$B29,0,AJ$13)*OFFSET('Composition%'!$B29,0,AJ$14)))-IF(AJ$2=2,0,OFFSET('Composition%'!$B29,0,AJ$17)*OFFSET('Composition%'!$B29,0,AJ$18)*(AJ$24*EXP(-AJ$25/($B59+273)/RGas)))+ReactionRateK1!AJ59/2</f>
        <v>0</v>
      </c>
      <c r="AK59" s="73">
        <f ca="1">IF(AK$2=0,0,AK$22*EXP(AK$23/($B59+273)/RGas)*(OFFSET('Composition%'!$B29,0,AK$13)*OFFSET('Composition%'!$B29,0,AK$14)))-IF(AK$2=2,0,OFFSET('Composition%'!$B29,0,AK$17)*OFFSET('Composition%'!$B29,0,AK$18)*(AK$24*EXP(-AK$25/($B59+273)/RGas)))+ReactionRateK1!AK59/2</f>
        <v>0</v>
      </c>
      <c r="AL59" s="73">
        <f ca="1">IF(AL$2=0,0,AL$22*EXP(AL$23/($B59+273)/RGas)*(OFFSET('Composition%'!$B29,0,AL$13)*OFFSET('Composition%'!$B29,0,AL$14)))-IF(AL$2=2,0,OFFSET('Composition%'!$B29,0,AL$17)*OFFSET('Composition%'!$B29,0,AL$18)*(AL$24*EXP(-AL$25/($B59+273)/RGas)))+ReactionRateK1!AL59/2</f>
        <v>0</v>
      </c>
      <c r="AM59" s="73"/>
      <c r="AN59" s="73">
        <f ca="1">IF(AN$2=0,0,AN$22*EXP(AN$23/($B59+273)/RGas)*(OFFSET('Composition%'!$B29,0,AN$13)*OFFSET('Composition%'!$B29,0,AN$14)))-IF(AN$2=2,0,OFFSET('Composition%'!$B29,0,AN$17)*OFFSET('Composition%'!$B29,0,AN$18)*(AN$24*EXP(-AN$25/($B59+273)/RGas)))+ReactionRateK1!AN59/2</f>
        <v>0</v>
      </c>
      <c r="AO59" s="73">
        <f ca="1">IF(AO$2=0,0,AO$22*EXP(AO$23/($B59+273)/RGas)*(OFFSET('Composition%'!$B29,0,AO$13)*OFFSET('Composition%'!$B29,0,AO$14)))-IF(AO$2=2,0,OFFSET('Composition%'!$B29,0,AO$17)*OFFSET('Composition%'!$B29,0,AO$18)*(AO$24*EXP(-AO$25/($B59+273)/RGas)))+ReactionRateK1!AO59/2</f>
        <v>0</v>
      </c>
      <c r="AP59" s="73">
        <f ca="1">IF(AP$2=0,0,AP$22*EXP(AP$23/($B59+273)/RGas)*(OFFSET('Composition%'!$B29,0,AP$13)*OFFSET('Composition%'!$B29,0,AP$14)))-IF(AP$2=2,0,OFFSET('Composition%'!$B29,0,AP$17)*OFFSET('Composition%'!$B29,0,AP$18)*(AP$24*EXP(-AP$25/($B59+273)/RGas)))+ReactionRateK1!AP59/2</f>
        <v>3.9508617969256942E-12</v>
      </c>
      <c r="AQ59" s="73">
        <f ca="1">IF(AQ$2=0,0,AQ$22*EXP(AQ$23/($B59+273)/RGas)*(OFFSET('Composition%'!$B29,0,AQ$13)*OFFSET('Composition%'!$B29,0,AQ$14)))-IF(AQ$2=2,0,OFFSET('Composition%'!$B29,0,AQ$17)*OFFSET('Composition%'!$B29,0,AQ$18)*(AQ$24*EXP(-AQ$25/($B59+273)/RGas)))+ReactionRateK1!AQ59/2</f>
        <v>0</v>
      </c>
      <c r="AR59" s="73">
        <f ca="1">IF(AR$2=0,0,AR$22*EXP(AR$23/($B59+273)/RGas)*(OFFSET('Composition%'!$B29,0,AR$13)*OFFSET('Composition%'!$B29,0,AR$14)))-IF(AR$2=2,0,OFFSET('Composition%'!$B29,0,AR$17)*OFFSET('Composition%'!$B29,0,AR$18)*(AR$24*EXP(-AR$25/($B59+273)/RGas)))+ReactionRateK1!AR59/2</f>
        <v>0</v>
      </c>
    </row>
    <row r="60" spans="1:44">
      <c r="A60" s="3">
        <f t="shared" si="7"/>
        <v>1.4000000000000006</v>
      </c>
      <c r="B60" s="19">
        <f ca="1">'Composition%'!B30</f>
        <v>411.94840284138161</v>
      </c>
      <c r="C60">
        <f t="shared" si="8"/>
        <v>30</v>
      </c>
      <c r="D60" s="26">
        <f ca="1">('Composition%'!C30*ReactionRateK2!C60)^3</f>
        <v>7.553881490264712</v>
      </c>
      <c r="E60" s="4"/>
      <c r="F60" s="73">
        <f ca="1">IF(F$2=0,0,F$22*EXP(F$23/($B60+273)/RGas)*(OFFSET('Composition%'!$B30,0,F$13)*OFFSET('Composition%'!$B30,0,F$14)))-IF(F$2=2,0,OFFSET('Composition%'!$B30,0,F$17)*OFFSET('Composition%'!$B30,0,F$18)*(F$24*EXP(-F$25/($B60+273)/RGas)))+ReactionRateK1!F60/2</f>
        <v>8.741700549739221E-3</v>
      </c>
      <c r="G60" s="73">
        <f ca="1">IF(G$2=0,0,G$22*EXP(G$23/($B60+273)/RGas)*(OFFSET('Composition%'!$B30,0,G$13)*OFFSET('Composition%'!$B30,0,G$14)))-IF(G$2=2,0,OFFSET('Composition%'!$B30,0,G$17)*OFFSET('Composition%'!$B30,0,G$18)*(G$24*EXP(-G$25/($B60+273)/RGas)))+ReactionRateK1!G60/2</f>
        <v>3.2467752652470538E-3</v>
      </c>
      <c r="H60" s="73">
        <f ca="1">IF(H$2=0,0,H$22*EXP(H$23/($B60+273)/RGas)*(OFFSET('Composition%'!$B30,0,H$13)*OFFSET('Composition%'!$B30,0,H$14)))-IF(H$2=2,0,OFFSET('Composition%'!$B30,0,H$17)*OFFSET('Composition%'!$B30,0,H$18)*(H$24*EXP(-H$25/($B60+273)/RGas)))+ReactionRateK1!H60/2</f>
        <v>-2.3853166798347267E-6</v>
      </c>
      <c r="I60" s="73">
        <f ca="1">IF(I$2=0,0,I$22*EXP(I$23/($B60+273)/RGas)*(OFFSET('Composition%'!$B30,0,I$13)*OFFSET('Composition%'!$B30,0,I$14)))-IF(I$2=2,0,OFFSET('Composition%'!$B30,0,I$17)*OFFSET('Composition%'!$B30,0,I$18)*(I$24*EXP(-I$25/($B60+273)/RGas)))+ReactionRateK1!I60/2</f>
        <v>-9.8211086914319406E-4</v>
      </c>
      <c r="J60" s="73"/>
      <c r="K60" s="73">
        <f ca="1">IF(K$2=0,0,K$22*EXP(K$23/($B60+273)/RGas)*(OFFSET('Composition%'!$B30,0,K$13)*OFFSET('Composition%'!$B30,0,K$14)))-IF(K$2=2,0,OFFSET('Composition%'!$B30,0,K$17)*OFFSET('Composition%'!$B30,0,K$18)*(K$24*EXP(-K$25/($B60+273)/RGas)))+ReactionRateK1!K60/2</f>
        <v>3.4100812899343448E-2</v>
      </c>
      <c r="L60" s="73">
        <f ca="1">IF(L$2=0,0,L$22*EXP(L$23/($B60+273)/RGas)*(OFFSET('Composition%'!$B30,0,L$13)*OFFSET('Composition%'!$B30,0,L$14)))-IF(L$2=2,0,OFFSET('Composition%'!$B30,0,L$17)*OFFSET('Composition%'!$B30,0,L$18)*(L$24*EXP(-L$25/($B60+273)/RGas)))+ReactionRateK1!L60/2</f>
        <v>-4.4400715845856137E-3</v>
      </c>
      <c r="M60" s="73">
        <f ca="1">IF(M$2=0,0,M$22*EXP(M$23/($B60+273)/RGas)*(OFFSET('Composition%'!$B30,0,M$13)*OFFSET('Composition%'!$B30,0,M$14)))-IF(M$2=2,0,OFFSET('Composition%'!$B30,0,M$17)*OFFSET('Composition%'!$B30,0,M$18)*(M$24*EXP(-M$25/($B60+273)/RGas)))+ReactionRateK1!M60/2</f>
        <v>0</v>
      </c>
      <c r="N60" s="73"/>
      <c r="O60" s="73">
        <f ca="1">IF(O$2=0,0,O$22*EXP(O$23/($B60+273)/RGas)*(OFFSET('Composition%'!$B30,0,O$13)*OFFSET('Composition%'!$B30,0,O$14)))-IF(O$2=2,0,OFFSET('Composition%'!$B30,0,O$17)*OFFSET('Composition%'!$B30,0,O$18)*(O$24*EXP(-O$25/($B60+273)/RGas)))+ReactionRateK1!O60/2</f>
        <v>0</v>
      </c>
      <c r="P60" s="73">
        <f ca="1">IF(P$2=0,0,P$22*EXP(P$23/($B60+273)/RGas)*(OFFSET('Composition%'!$B30,0,P$13)*OFFSET('Composition%'!$B30,0,P$14)))-IF(P$2=2,0,OFFSET('Composition%'!$B30,0,P$17)*OFFSET('Composition%'!$B30,0,P$18)*(P$24*EXP(-P$25/($B60+273)/RGas)))+ReactionRateK1!P60/2</f>
        <v>9.9435457440402407E-3</v>
      </c>
      <c r="Q60" s="73">
        <f ca="1">IF(Q$2=0,0,Q$22*EXP(Q$23/($B60+273)/RGas)*(OFFSET('Composition%'!$B30,0,Q$13)*OFFSET('Composition%'!$B30,0,Q$14)))-IF(Q$2=2,0,OFFSET('Composition%'!$B30,0,Q$17)*OFFSET('Composition%'!$B30,0,Q$18)*(Q$24*EXP(-Q$25/($B60+273)/RGas)))+ReactionRateK1!Q60/2</f>
        <v>3.7767693244163266E-5</v>
      </c>
      <c r="R60" s="73">
        <f ca="1">IF(R$2=0,0,R$22*EXP(R$23/($B60+273)/RGas)*(OFFSET('Composition%'!$B30,0,R$13)*OFFSET('Composition%'!$B30,0,R$14)))-IF(R$2=2,0,OFFSET('Composition%'!$B30,0,R$17)*OFFSET('Composition%'!$B30,0,R$18)*(R$24*EXP(-R$25/($B60+273)/RGas)))+ReactionRateK1!R60/2</f>
        <v>4.3225262328120666E-6</v>
      </c>
      <c r="S60" s="73"/>
      <c r="T60" s="73">
        <f ca="1">IF(T$2=0,0,T$22*EXP(T$23/($B60+273)/RGas)*(OFFSET('Composition%'!$B30,0,T$13)*OFFSET('Composition%'!$B30,0,T$14)))-IF(T$2=2,0,OFFSET('Composition%'!$B30,0,T$17)*OFFSET('Composition%'!$B30,0,T$18)*(T$24*EXP(-T$25/($B60+273)/RGas)))+ReactionRateK1!T60/2</f>
        <v>5.3998393795017356E-3</v>
      </c>
      <c r="U60" s="73">
        <f ca="1">IF(U$2=0,0,U$22*EXP(U$23/($B60+273)/RGas)*(OFFSET('Composition%'!$B30,0,U$13)*OFFSET('Composition%'!$B30,0,U$14)))-IF(U$2=2,0,OFFSET('Composition%'!$B30,0,U$17)*OFFSET('Composition%'!$B30,0,U$18)*(U$24*EXP(-U$25/($B60+273)/RGas)))+ReactionRateK1!U60/2</f>
        <v>2.5455368044378522E-4</v>
      </c>
      <c r="V60" s="73">
        <f ca="1">IF(V$2=0,0,V$22*EXP(V$23/($B60+273)/RGas)*(OFFSET('Composition%'!$B30,0,V$13)*OFFSET('Composition%'!$B30,0,V$14)))-IF(V$2=2,0,OFFSET('Composition%'!$B30,0,V$17)*OFFSET('Composition%'!$B30,0,V$18)*(V$24*EXP(-V$25/($B60+273)/RGas)))+ReactionRateK1!V60/2</f>
        <v>0</v>
      </c>
      <c r="W60" s="73">
        <f ca="1">IF(W$2=0,0,W$22*EXP(W$23/($B60+273)/RGas)*(OFFSET('Composition%'!$B30,0,W$13)*OFFSET('Composition%'!$B30,0,W$14)))-IF(W$2=2,0,OFFSET('Composition%'!$B30,0,W$17)*OFFSET('Composition%'!$B30,0,W$18)*(W$24*EXP(-W$25/($B60+273)/RGas)))+ReactionRateK1!W60/2</f>
        <v>0</v>
      </c>
      <c r="X60" s="73">
        <f ca="1">IF(X$2=0,0,X$22*EXP(X$23/($B60+273)/RGas)*(OFFSET('Composition%'!$B30,0,X$13)*OFFSET('Composition%'!$B30,0,X$14)))-IF(X$2=2,0,OFFSET('Composition%'!$B30,0,X$17)*OFFSET('Composition%'!$B30,0,X$18)*(X$24*EXP(-X$25/($B60+273)/RGas)))+ReactionRateK1!X60/2</f>
        <v>4.0479884897249016E-8</v>
      </c>
      <c r="Y60" s="73">
        <f ca="1">IF(Y$2=0,0,Y$22*EXP(Y$23/($B60+273)/RGas)*(OFFSET('Composition%'!$B30,0,Y$13)*OFFSET('Composition%'!$B30,0,Y$14)))-IF(Y$2=2,0,OFFSET('Composition%'!$B30,0,Y$17)*OFFSET('Composition%'!$B30,0,Y$18)*(Y$24*EXP(-Y$25/($B60+273)/RGas)))+ReactionRateK1!Y60/2</f>
        <v>2.0035150078434401E-9</v>
      </c>
      <c r="Z60" s="73">
        <f ca="1">IF(Z$2=0,0,Z$22*EXP(Z$23/($B60+273)/RGas)*(OFFSET('Composition%'!$B30,0,Z$13)*OFFSET('Composition%'!$B30,0,Z$14)))-IF(Z$2=2,0,OFFSET('Composition%'!$B30,0,Z$17)*OFFSET('Composition%'!$B30,0,Z$18)*(Z$24*EXP(-Z$25/($B60+273)/RGas)))+ReactionRateK1!Z60/2</f>
        <v>0</v>
      </c>
      <c r="AA60" s="73">
        <f ca="1">IF(AA$2=0,0,AA$22*EXP(AA$23/($B60+273)/RGas)*(OFFSET('Composition%'!$B30,0,AA$13)*OFFSET('Composition%'!$B30,0,AA$14)))-IF(AA$2=2,0,OFFSET('Composition%'!$B30,0,AA$17)*OFFSET('Composition%'!$B30,0,AA$18)*(AA$24*EXP(-AA$25/($B60+273)/RGas)))+ReactionRateK1!AA60/2</f>
        <v>0</v>
      </c>
      <c r="AB60" s="73">
        <f ca="1">IF(AB$2=0,0,AB$22*EXP(AB$23/($B60+273)/RGas)*(OFFSET('Composition%'!$B30,0,AB$13)*OFFSET('Composition%'!$B30,0,AB$14)))-IF(AB$2=2,0,OFFSET('Composition%'!$B30,0,AB$17)*OFFSET('Composition%'!$B30,0,AB$18)*(AB$24*EXP(-AB$25/($B60+273)/RGas)))+ReactionRateK1!AB60/2</f>
        <v>0</v>
      </c>
      <c r="AC60" s="73">
        <f ca="1">IF(AC$2=0,0,AC$22*EXP(AC$23/($B60+273)/RGas)*(OFFSET('Composition%'!$B30,0,AC$13)*OFFSET('Composition%'!$B30,0,AC$14)))-IF(AC$2=2,0,OFFSET('Composition%'!$B30,0,AC$17)*OFFSET('Composition%'!$B30,0,AC$18)*(AC$24*EXP(-AC$25/($B60+273)/RGas)))+ReactionRateK1!AC60/2</f>
        <v>0</v>
      </c>
      <c r="AD60" s="73">
        <f ca="1">IF(AD$2=0,0,AD$22*EXP(AD$23/($B60+273)/RGas)*(OFFSET('Composition%'!$B30,0,AD$13)*OFFSET('Composition%'!$B30,0,AD$14)))-IF(AD$2=2,0,OFFSET('Composition%'!$B30,0,AD$17)*OFFSET('Composition%'!$B30,0,AD$18)*(AD$24*EXP(-AD$25/($B60+273)/RGas)))+ReactionRateK1!AD60/2</f>
        <v>0</v>
      </c>
      <c r="AE60" s="73">
        <f ca="1">IF(AE$2=0,0,AE$22*EXP(AE$23/($B60+273)/RGas)*(OFFSET('Composition%'!$B30,0,AE$13)*OFFSET('Composition%'!$B30,0,AE$14)))-IF(AE$2=2,0,OFFSET('Composition%'!$B30,0,AE$17)*OFFSET('Composition%'!$B30,0,AE$18)*(AE$24*EXP(-AE$25/($B60+273)/RGas)))+ReactionRateK1!AE60/2</f>
        <v>0</v>
      </c>
      <c r="AF60" s="73"/>
      <c r="AG60" s="73">
        <f ca="1">IF(AG$2=0,0,AG$22*EXP(AG$23/($B60+273)/RGas)*(OFFSET('Composition%'!$B30,0,AG$13)*OFFSET('Composition%'!$B30,0,AG$14)))-IF(AG$2=2,0,OFFSET('Composition%'!$B30,0,AG$17)*OFFSET('Composition%'!$B30,0,AG$18)*(AG$24*EXP(-AG$25/($B60+273)/RGas)))+ReactionRateK1!AG60/2</f>
        <v>0</v>
      </c>
      <c r="AH60" s="73">
        <f ca="1">IF(AH$2=0,0,AH$22*EXP(AH$23/($B60+273)/RGas)*(OFFSET('Composition%'!$B30,0,AH$13)*OFFSET('Composition%'!$B30,0,AH$14)))-IF(AH$2=2,0,OFFSET('Composition%'!$B30,0,AH$17)*OFFSET('Composition%'!$B30,0,AH$18)*(AH$24*EXP(-AH$25/($B60+273)/RGas)))+ReactionRateK1!AH60/2</f>
        <v>0</v>
      </c>
      <c r="AI60" s="73">
        <f ca="1">IF(AI$2=0,0,AI$22*EXP(AI$23/($B60+273)/RGas)*(OFFSET('Composition%'!$B30,0,AI$13)*OFFSET('Composition%'!$B30,0,AI$14)))-IF(AI$2=2,0,OFFSET('Composition%'!$B30,0,AI$17)*OFFSET('Composition%'!$B30,0,AI$18)*(AI$24*EXP(-AI$25/($B60+273)/RGas)))+ReactionRateK1!AI60/2</f>
        <v>0</v>
      </c>
      <c r="AJ60" s="73">
        <f ca="1">IF(AJ$2=0,0,AJ$22*EXP(AJ$23/($B60+273)/RGas)*(OFFSET('Composition%'!$B30,0,AJ$13)*OFFSET('Composition%'!$B30,0,AJ$14)))-IF(AJ$2=2,0,OFFSET('Composition%'!$B30,0,AJ$17)*OFFSET('Composition%'!$B30,0,AJ$18)*(AJ$24*EXP(-AJ$25/($B60+273)/RGas)))+ReactionRateK1!AJ60/2</f>
        <v>0</v>
      </c>
      <c r="AK60" s="73">
        <f ca="1">IF(AK$2=0,0,AK$22*EXP(AK$23/($B60+273)/RGas)*(OFFSET('Composition%'!$B30,0,AK$13)*OFFSET('Composition%'!$B30,0,AK$14)))-IF(AK$2=2,0,OFFSET('Composition%'!$B30,0,AK$17)*OFFSET('Composition%'!$B30,0,AK$18)*(AK$24*EXP(-AK$25/($B60+273)/RGas)))+ReactionRateK1!AK60/2</f>
        <v>0</v>
      </c>
      <c r="AL60" s="73">
        <f ca="1">IF(AL$2=0,0,AL$22*EXP(AL$23/($B60+273)/RGas)*(OFFSET('Composition%'!$B30,0,AL$13)*OFFSET('Composition%'!$B30,0,AL$14)))-IF(AL$2=2,0,OFFSET('Composition%'!$B30,0,AL$17)*OFFSET('Composition%'!$B30,0,AL$18)*(AL$24*EXP(-AL$25/($B60+273)/RGas)))+ReactionRateK1!AL60/2</f>
        <v>0</v>
      </c>
      <c r="AM60" s="73"/>
      <c r="AN60" s="73">
        <f ca="1">IF(AN$2=0,0,AN$22*EXP(AN$23/($B60+273)/RGas)*(OFFSET('Composition%'!$B30,0,AN$13)*OFFSET('Composition%'!$B30,0,AN$14)))-IF(AN$2=2,0,OFFSET('Composition%'!$B30,0,AN$17)*OFFSET('Composition%'!$B30,0,AN$18)*(AN$24*EXP(-AN$25/($B60+273)/RGas)))+ReactionRateK1!AN60/2</f>
        <v>0</v>
      </c>
      <c r="AO60" s="73">
        <f ca="1">IF(AO$2=0,0,AO$22*EXP(AO$23/($B60+273)/RGas)*(OFFSET('Composition%'!$B30,0,AO$13)*OFFSET('Composition%'!$B30,0,AO$14)))-IF(AO$2=2,0,OFFSET('Composition%'!$B30,0,AO$17)*OFFSET('Composition%'!$B30,0,AO$18)*(AO$24*EXP(-AO$25/($B60+273)/RGas)))+ReactionRateK1!AO60/2</f>
        <v>0</v>
      </c>
      <c r="AP60" s="73">
        <f ca="1">IF(AP$2=0,0,AP$22*EXP(AP$23/($B60+273)/RGas)*(OFFSET('Composition%'!$B30,0,AP$13)*OFFSET('Composition%'!$B30,0,AP$14)))-IF(AP$2=2,0,OFFSET('Composition%'!$B30,0,AP$17)*OFFSET('Composition%'!$B30,0,AP$18)*(AP$24*EXP(-AP$25/($B60+273)/RGas)))+ReactionRateK1!AP60/2</f>
        <v>3.9615438336738025E-12</v>
      </c>
      <c r="AQ60" s="73">
        <f ca="1">IF(AQ$2=0,0,AQ$22*EXP(AQ$23/($B60+273)/RGas)*(OFFSET('Composition%'!$B30,0,AQ$13)*OFFSET('Composition%'!$B30,0,AQ$14)))-IF(AQ$2=2,0,OFFSET('Composition%'!$B30,0,AQ$17)*OFFSET('Composition%'!$B30,0,AQ$18)*(AQ$24*EXP(-AQ$25/($B60+273)/RGas)))+ReactionRateK1!AQ60/2</f>
        <v>0</v>
      </c>
      <c r="AR60" s="73">
        <f ca="1">IF(AR$2=0,0,AR$22*EXP(AR$23/($B60+273)/RGas)*(OFFSET('Composition%'!$B30,0,AR$13)*OFFSET('Composition%'!$B30,0,AR$14)))-IF(AR$2=2,0,OFFSET('Composition%'!$B30,0,AR$17)*OFFSET('Composition%'!$B30,0,AR$18)*(AR$24*EXP(-AR$25/($B60+273)/RGas)))+ReactionRateK1!AR60/2</f>
        <v>0</v>
      </c>
    </row>
    <row r="61" spans="1:44">
      <c r="A61" s="3">
        <f t="shared" si="7"/>
        <v>1.4500000000000006</v>
      </c>
      <c r="B61" s="19">
        <f ca="1">'Composition%'!B31</f>
        <v>412.09814410725022</v>
      </c>
      <c r="C61">
        <f t="shared" si="8"/>
        <v>30</v>
      </c>
      <c r="D61" s="26">
        <f ca="1">('Composition%'!C31*ReactionRateK2!C61)^3</f>
        <v>7.4428651695211068</v>
      </c>
      <c r="E61" s="4"/>
      <c r="F61" s="73">
        <f ca="1">IF(F$2=0,0,F$22*EXP(F$23/($B61+273)/RGas)*(OFFSET('Composition%'!$B31,0,F$13)*OFFSET('Composition%'!$B31,0,F$14)))-IF(F$2=2,0,OFFSET('Composition%'!$B31,0,F$17)*OFFSET('Composition%'!$B31,0,F$18)*(F$24*EXP(-F$25/($B61+273)/RGas)))+ReactionRateK1!F61/2</f>
        <v>8.5347180283700756E-3</v>
      </c>
      <c r="G61" s="73">
        <f ca="1">IF(G$2=0,0,G$22*EXP(G$23/($B61+273)/RGas)*(OFFSET('Composition%'!$B31,0,G$13)*OFFSET('Composition%'!$B31,0,G$14)))-IF(G$2=2,0,OFFSET('Composition%'!$B31,0,G$17)*OFFSET('Composition%'!$B31,0,G$18)*(G$24*EXP(-G$25/($B61+273)/RGas)))+ReactionRateK1!G61/2</f>
        <v>3.174690544580667E-3</v>
      </c>
      <c r="H61" s="73">
        <f ca="1">IF(H$2=0,0,H$22*EXP(H$23/($B61+273)/RGas)*(OFFSET('Composition%'!$B31,0,H$13)*OFFSET('Composition%'!$B31,0,H$14)))-IF(H$2=2,0,OFFSET('Composition%'!$B31,0,H$17)*OFFSET('Composition%'!$B31,0,H$18)*(H$24*EXP(-H$25/($B61+273)/RGas)))+ReactionRateK1!H61/2</f>
        <v>-2.4815085246989571E-6</v>
      </c>
      <c r="I61" s="73">
        <f ca="1">IF(I$2=0,0,I$22*EXP(I$23/($B61+273)/RGas)*(OFFSET('Composition%'!$B31,0,I$13)*OFFSET('Composition%'!$B31,0,I$14)))-IF(I$2=2,0,OFFSET('Composition%'!$B31,0,I$17)*OFFSET('Composition%'!$B31,0,I$18)*(I$24*EXP(-I$25/($B61+273)/RGas)))+ReactionRateK1!I61/2</f>
        <v>-8.6349470408269386E-4</v>
      </c>
      <c r="J61" s="73"/>
      <c r="K61" s="73">
        <f ca="1">IF(K$2=0,0,K$22*EXP(K$23/($B61+273)/RGas)*(OFFSET('Composition%'!$B31,0,K$13)*OFFSET('Composition%'!$B31,0,K$14)))-IF(K$2=2,0,OFFSET('Composition%'!$B31,0,K$17)*OFFSET('Composition%'!$B31,0,K$18)*(K$24*EXP(-K$25/($B61+273)/RGas)))+ReactionRateK1!K61/2</f>
        <v>3.3534063492499225E-2</v>
      </c>
      <c r="L61" s="73">
        <f ca="1">IF(L$2=0,0,L$22*EXP(L$23/($B61+273)/RGas)*(OFFSET('Composition%'!$B31,0,L$13)*OFFSET('Composition%'!$B31,0,L$14)))-IF(L$2=2,0,OFFSET('Composition%'!$B31,0,L$17)*OFFSET('Composition%'!$B31,0,L$18)*(L$24*EXP(-L$25/($B61+273)/RGas)))+ReactionRateK1!L61/2</f>
        <v>-4.5862303021276607E-3</v>
      </c>
      <c r="M61" s="73">
        <f ca="1">IF(M$2=0,0,M$22*EXP(M$23/($B61+273)/RGas)*(OFFSET('Composition%'!$B31,0,M$13)*OFFSET('Composition%'!$B31,0,M$14)))-IF(M$2=2,0,OFFSET('Composition%'!$B31,0,M$17)*OFFSET('Composition%'!$B31,0,M$18)*(M$24*EXP(-M$25/($B61+273)/RGas)))+ReactionRateK1!M61/2</f>
        <v>0</v>
      </c>
      <c r="N61" s="73"/>
      <c r="O61" s="73">
        <f ca="1">IF(O$2=0,0,O$22*EXP(O$23/($B61+273)/RGas)*(OFFSET('Composition%'!$B31,0,O$13)*OFFSET('Composition%'!$B31,0,O$14)))-IF(O$2=2,0,OFFSET('Composition%'!$B31,0,O$17)*OFFSET('Composition%'!$B31,0,O$18)*(O$24*EXP(-O$25/($B61+273)/RGas)))+ReactionRateK1!O61/2</f>
        <v>0</v>
      </c>
      <c r="P61" s="73">
        <f ca="1">IF(P$2=0,0,P$22*EXP(P$23/($B61+273)/RGas)*(OFFSET('Composition%'!$B31,0,P$13)*OFFSET('Composition%'!$B31,0,P$14)))-IF(P$2=2,0,OFFSET('Composition%'!$B31,0,P$17)*OFFSET('Composition%'!$B31,0,P$18)*(P$24*EXP(-P$25/($B61+273)/RGas)))+ReactionRateK1!P61/2</f>
        <v>1.0305757389976699E-2</v>
      </c>
      <c r="Q61" s="73">
        <f ca="1">IF(Q$2=0,0,Q$22*EXP(Q$23/($B61+273)/RGas)*(OFFSET('Composition%'!$B31,0,Q$13)*OFFSET('Composition%'!$B31,0,Q$14)))-IF(Q$2=2,0,OFFSET('Composition%'!$B31,0,Q$17)*OFFSET('Composition%'!$B31,0,Q$18)*(Q$24*EXP(-Q$25/($B61+273)/RGas)))+ReactionRateK1!Q61/2</f>
        <v>3.9788403372821601E-5</v>
      </c>
      <c r="R61" s="73">
        <f ca="1">IF(R$2=0,0,R$22*EXP(R$23/($B61+273)/RGas)*(OFFSET('Composition%'!$B31,0,R$13)*OFFSET('Composition%'!$B31,0,R$14)))-IF(R$2=2,0,OFFSET('Composition%'!$B31,0,R$17)*OFFSET('Composition%'!$B31,0,R$18)*(R$24*EXP(-R$25/($B61+273)/RGas)))+ReactionRateK1!R61/2</f>
        <v>4.6661516894041744E-6</v>
      </c>
      <c r="S61" s="73"/>
      <c r="T61" s="73">
        <f ca="1">IF(T$2=0,0,T$22*EXP(T$23/($B61+273)/RGas)*(OFFSET('Composition%'!$B31,0,T$13)*OFFSET('Composition%'!$B31,0,T$14)))-IF(T$2=2,0,OFFSET('Composition%'!$B31,0,T$17)*OFFSET('Composition%'!$B31,0,T$18)*(T$24*EXP(-T$25/($B61+273)/RGas)))+ReactionRateK1!T61/2</f>
        <v>5.0726086301546422E-3</v>
      </c>
      <c r="U61" s="73">
        <f ca="1">IF(U$2=0,0,U$22*EXP(U$23/($B61+273)/RGas)*(OFFSET('Composition%'!$B31,0,U$13)*OFFSET('Composition%'!$B31,0,U$14)))-IF(U$2=2,0,OFFSET('Composition%'!$B31,0,U$17)*OFFSET('Composition%'!$B31,0,U$18)*(U$24*EXP(-U$25/($B61+273)/RGas)))+ReactionRateK1!U61/2</f>
        <v>2.2812714074724191E-4</v>
      </c>
      <c r="V61" s="73">
        <f ca="1">IF(V$2=0,0,V$22*EXP(V$23/($B61+273)/RGas)*(OFFSET('Composition%'!$B31,0,V$13)*OFFSET('Composition%'!$B31,0,V$14)))-IF(V$2=2,0,OFFSET('Composition%'!$B31,0,V$17)*OFFSET('Composition%'!$B31,0,V$18)*(V$24*EXP(-V$25/($B61+273)/RGas)))+ReactionRateK1!V61/2</f>
        <v>0</v>
      </c>
      <c r="W61" s="73">
        <f ca="1">IF(W$2=0,0,W$22*EXP(W$23/($B61+273)/RGas)*(OFFSET('Composition%'!$B31,0,W$13)*OFFSET('Composition%'!$B31,0,W$14)))-IF(W$2=2,0,OFFSET('Composition%'!$B31,0,W$17)*OFFSET('Composition%'!$B31,0,W$18)*(W$24*EXP(-W$25/($B61+273)/RGas)))+ReactionRateK1!W61/2</f>
        <v>0</v>
      </c>
      <c r="X61" s="73">
        <f ca="1">IF(X$2=0,0,X$22*EXP(X$23/($B61+273)/RGas)*(OFFSET('Composition%'!$B31,0,X$13)*OFFSET('Composition%'!$B31,0,X$14)))-IF(X$2=2,0,OFFSET('Composition%'!$B31,0,X$17)*OFFSET('Composition%'!$B31,0,X$18)*(X$24*EXP(-X$25/($B61+273)/RGas)))+ReactionRateK1!X61/2</f>
        <v>4.0280561304465183E-8</v>
      </c>
      <c r="Y61" s="73">
        <f ca="1">IF(Y$2=0,0,Y$22*EXP(Y$23/($B61+273)/RGas)*(OFFSET('Composition%'!$B31,0,Y$13)*OFFSET('Composition%'!$B31,0,Y$14)))-IF(Y$2=2,0,OFFSET('Composition%'!$B31,0,Y$17)*OFFSET('Composition%'!$B31,0,Y$18)*(Y$24*EXP(-Y$25/($B61+273)/RGas)))+ReactionRateK1!Y61/2</f>
        <v>1.9936496682908852E-9</v>
      </c>
      <c r="Z61" s="73">
        <f ca="1">IF(Z$2=0,0,Z$22*EXP(Z$23/($B61+273)/RGas)*(OFFSET('Composition%'!$B31,0,Z$13)*OFFSET('Composition%'!$B31,0,Z$14)))-IF(Z$2=2,0,OFFSET('Composition%'!$B31,0,Z$17)*OFFSET('Composition%'!$B31,0,Z$18)*(Z$24*EXP(-Z$25/($B61+273)/RGas)))+ReactionRateK1!Z61/2</f>
        <v>0</v>
      </c>
      <c r="AA61" s="73">
        <f ca="1">IF(AA$2=0,0,AA$22*EXP(AA$23/($B61+273)/RGas)*(OFFSET('Composition%'!$B31,0,AA$13)*OFFSET('Composition%'!$B31,0,AA$14)))-IF(AA$2=2,0,OFFSET('Composition%'!$B31,0,AA$17)*OFFSET('Composition%'!$B31,0,AA$18)*(AA$24*EXP(-AA$25/($B61+273)/RGas)))+ReactionRateK1!AA61/2</f>
        <v>0</v>
      </c>
      <c r="AB61" s="73">
        <f ca="1">IF(AB$2=0,0,AB$22*EXP(AB$23/($B61+273)/RGas)*(OFFSET('Composition%'!$B31,0,AB$13)*OFFSET('Composition%'!$B31,0,AB$14)))-IF(AB$2=2,0,OFFSET('Composition%'!$B31,0,AB$17)*OFFSET('Composition%'!$B31,0,AB$18)*(AB$24*EXP(-AB$25/($B61+273)/RGas)))+ReactionRateK1!AB61/2</f>
        <v>0</v>
      </c>
      <c r="AC61" s="73">
        <f ca="1">IF(AC$2=0,0,AC$22*EXP(AC$23/($B61+273)/RGas)*(OFFSET('Composition%'!$B31,0,AC$13)*OFFSET('Composition%'!$B31,0,AC$14)))-IF(AC$2=2,0,OFFSET('Composition%'!$B31,0,AC$17)*OFFSET('Composition%'!$B31,0,AC$18)*(AC$24*EXP(-AC$25/($B61+273)/RGas)))+ReactionRateK1!AC61/2</f>
        <v>0</v>
      </c>
      <c r="AD61" s="73">
        <f ca="1">IF(AD$2=0,0,AD$22*EXP(AD$23/($B61+273)/RGas)*(OFFSET('Composition%'!$B31,0,AD$13)*OFFSET('Composition%'!$B31,0,AD$14)))-IF(AD$2=2,0,OFFSET('Composition%'!$B31,0,AD$17)*OFFSET('Composition%'!$B31,0,AD$18)*(AD$24*EXP(-AD$25/($B61+273)/RGas)))+ReactionRateK1!AD61/2</f>
        <v>0</v>
      </c>
      <c r="AE61" s="73">
        <f ca="1">IF(AE$2=0,0,AE$22*EXP(AE$23/($B61+273)/RGas)*(OFFSET('Composition%'!$B31,0,AE$13)*OFFSET('Composition%'!$B31,0,AE$14)))-IF(AE$2=2,0,OFFSET('Composition%'!$B31,0,AE$17)*OFFSET('Composition%'!$B31,0,AE$18)*(AE$24*EXP(-AE$25/($B61+273)/RGas)))+ReactionRateK1!AE61/2</f>
        <v>0</v>
      </c>
      <c r="AF61" s="73"/>
      <c r="AG61" s="73">
        <f ca="1">IF(AG$2=0,0,AG$22*EXP(AG$23/($B61+273)/RGas)*(OFFSET('Composition%'!$B31,0,AG$13)*OFFSET('Composition%'!$B31,0,AG$14)))-IF(AG$2=2,0,OFFSET('Composition%'!$B31,0,AG$17)*OFFSET('Composition%'!$B31,0,AG$18)*(AG$24*EXP(-AG$25/($B61+273)/RGas)))+ReactionRateK1!AG61/2</f>
        <v>0</v>
      </c>
      <c r="AH61" s="73">
        <f ca="1">IF(AH$2=0,0,AH$22*EXP(AH$23/($B61+273)/RGas)*(OFFSET('Composition%'!$B31,0,AH$13)*OFFSET('Composition%'!$B31,0,AH$14)))-IF(AH$2=2,0,OFFSET('Composition%'!$B31,0,AH$17)*OFFSET('Composition%'!$B31,0,AH$18)*(AH$24*EXP(-AH$25/($B61+273)/RGas)))+ReactionRateK1!AH61/2</f>
        <v>0</v>
      </c>
      <c r="AI61" s="73">
        <f ca="1">IF(AI$2=0,0,AI$22*EXP(AI$23/($B61+273)/RGas)*(OFFSET('Composition%'!$B31,0,AI$13)*OFFSET('Composition%'!$B31,0,AI$14)))-IF(AI$2=2,0,OFFSET('Composition%'!$B31,0,AI$17)*OFFSET('Composition%'!$B31,0,AI$18)*(AI$24*EXP(-AI$25/($B61+273)/RGas)))+ReactionRateK1!AI61/2</f>
        <v>0</v>
      </c>
      <c r="AJ61" s="73">
        <f ca="1">IF(AJ$2=0,0,AJ$22*EXP(AJ$23/($B61+273)/RGas)*(OFFSET('Composition%'!$B31,0,AJ$13)*OFFSET('Composition%'!$B31,0,AJ$14)))-IF(AJ$2=2,0,OFFSET('Composition%'!$B31,0,AJ$17)*OFFSET('Composition%'!$B31,0,AJ$18)*(AJ$24*EXP(-AJ$25/($B61+273)/RGas)))+ReactionRateK1!AJ61/2</f>
        <v>0</v>
      </c>
      <c r="AK61" s="73">
        <f ca="1">IF(AK$2=0,0,AK$22*EXP(AK$23/($B61+273)/RGas)*(OFFSET('Composition%'!$B31,0,AK$13)*OFFSET('Composition%'!$B31,0,AK$14)))-IF(AK$2=2,0,OFFSET('Composition%'!$B31,0,AK$17)*OFFSET('Composition%'!$B31,0,AK$18)*(AK$24*EXP(-AK$25/($B61+273)/RGas)))+ReactionRateK1!AK61/2</f>
        <v>0</v>
      </c>
      <c r="AL61" s="73">
        <f ca="1">IF(AL$2=0,0,AL$22*EXP(AL$23/($B61+273)/RGas)*(OFFSET('Composition%'!$B31,0,AL$13)*OFFSET('Composition%'!$B31,0,AL$14)))-IF(AL$2=2,0,OFFSET('Composition%'!$B31,0,AL$17)*OFFSET('Composition%'!$B31,0,AL$18)*(AL$24*EXP(-AL$25/($B61+273)/RGas)))+ReactionRateK1!AL61/2</f>
        <v>0</v>
      </c>
      <c r="AM61" s="73"/>
      <c r="AN61" s="73">
        <f ca="1">IF(AN$2=0,0,AN$22*EXP(AN$23/($B61+273)/RGas)*(OFFSET('Composition%'!$B31,0,AN$13)*OFFSET('Composition%'!$B31,0,AN$14)))-IF(AN$2=2,0,OFFSET('Composition%'!$B31,0,AN$17)*OFFSET('Composition%'!$B31,0,AN$18)*(AN$24*EXP(-AN$25/($B61+273)/RGas)))+ReactionRateK1!AN61/2</f>
        <v>0</v>
      </c>
      <c r="AO61" s="73">
        <f ca="1">IF(AO$2=0,0,AO$22*EXP(AO$23/($B61+273)/RGas)*(OFFSET('Composition%'!$B31,0,AO$13)*OFFSET('Composition%'!$B31,0,AO$14)))-IF(AO$2=2,0,OFFSET('Composition%'!$B31,0,AO$17)*OFFSET('Composition%'!$B31,0,AO$18)*(AO$24*EXP(-AO$25/($B61+273)/RGas)))+ReactionRateK1!AO61/2</f>
        <v>0</v>
      </c>
      <c r="AP61" s="73">
        <f ca="1">IF(AP$2=0,0,AP$22*EXP(AP$23/($B61+273)/RGas)*(OFFSET('Composition%'!$B31,0,AP$13)*OFFSET('Composition%'!$B31,0,AP$14)))-IF(AP$2=2,0,OFFSET('Composition%'!$B31,0,AP$17)*OFFSET('Composition%'!$B31,0,AP$18)*(AP$24*EXP(-AP$25/($B61+273)/RGas)))+ReactionRateK1!AP61/2</f>
        <v>3.9711082556242969E-12</v>
      </c>
      <c r="AQ61" s="73">
        <f ca="1">IF(AQ$2=0,0,AQ$22*EXP(AQ$23/($B61+273)/RGas)*(OFFSET('Composition%'!$B31,0,AQ$13)*OFFSET('Composition%'!$B31,0,AQ$14)))-IF(AQ$2=2,0,OFFSET('Composition%'!$B31,0,AQ$17)*OFFSET('Composition%'!$B31,0,AQ$18)*(AQ$24*EXP(-AQ$25/($B61+273)/RGas)))+ReactionRateK1!AQ61/2</f>
        <v>0</v>
      </c>
      <c r="AR61" s="73">
        <f ca="1">IF(AR$2=0,0,AR$22*EXP(AR$23/($B61+273)/RGas)*(OFFSET('Composition%'!$B31,0,AR$13)*OFFSET('Composition%'!$B31,0,AR$14)))-IF(AR$2=2,0,OFFSET('Composition%'!$B31,0,AR$17)*OFFSET('Composition%'!$B31,0,AR$18)*(AR$24*EXP(-AR$25/($B61+273)/RGas)))+ReactionRateK1!AR61/2</f>
        <v>0</v>
      </c>
    </row>
    <row r="62" spans="1:44">
      <c r="A62" s="3">
        <f t="shared" si="7"/>
        <v>1.5000000000000007</v>
      </c>
      <c r="B62" s="19">
        <f ca="1">'Composition%'!B32</f>
        <v>412.23967961230568</v>
      </c>
      <c r="C62">
        <f t="shared" si="8"/>
        <v>30</v>
      </c>
      <c r="D62" s="26">
        <f ca="1">('Composition%'!C32*ReactionRateK2!C62)^3</f>
        <v>7.3397851904697529</v>
      </c>
      <c r="E62" s="4"/>
      <c r="F62" s="73">
        <f ca="1">IF(F$2=0,0,F$22*EXP(F$23/($B62+273)/RGas)*(OFFSET('Composition%'!$B32,0,F$13)*OFFSET('Composition%'!$B32,0,F$14)))-IF(F$2=2,0,OFFSET('Composition%'!$B32,0,F$17)*OFFSET('Composition%'!$B32,0,F$18)*(F$24*EXP(-F$25/($B62+273)/RGas)))+ReactionRateK1!F62/2</f>
        <v>8.3341810162104908E-3</v>
      </c>
      <c r="G62" s="73">
        <f ca="1">IF(G$2=0,0,G$22*EXP(G$23/($B62+273)/RGas)*(OFFSET('Composition%'!$B32,0,G$13)*OFFSET('Composition%'!$B32,0,G$14)))-IF(G$2=2,0,OFFSET('Composition%'!$B32,0,G$17)*OFFSET('Composition%'!$B32,0,G$18)*(G$24*EXP(-G$25/($B62+273)/RGas)))+ReactionRateK1!G62/2</f>
        <v>3.1048408002144474E-3</v>
      </c>
      <c r="H62" s="73">
        <f ca="1">IF(H$2=0,0,H$22*EXP(H$23/($B62+273)/RGas)*(OFFSET('Composition%'!$B32,0,H$13)*OFFSET('Composition%'!$B32,0,H$14)))-IF(H$2=2,0,OFFSET('Composition%'!$B32,0,H$17)*OFFSET('Composition%'!$B32,0,H$18)*(H$24*EXP(-H$25/($B62+273)/RGas)))+ReactionRateK1!H62/2</f>
        <v>-2.5742571994987748E-6</v>
      </c>
      <c r="I62" s="73">
        <f ca="1">IF(I$2=0,0,I$22*EXP(I$23/($B62+273)/RGas)*(OFFSET('Composition%'!$B32,0,I$13)*OFFSET('Composition%'!$B32,0,I$14)))-IF(I$2=2,0,OFFSET('Composition%'!$B32,0,I$17)*OFFSET('Composition%'!$B32,0,I$18)*(I$24*EXP(-I$25/($B62+273)/RGas)))+ReactionRateK1!I62/2</f>
        <v>-7.5754478928053283E-4</v>
      </c>
      <c r="J62" s="73"/>
      <c r="K62" s="73">
        <f ca="1">IF(K$2=0,0,K$22*EXP(K$23/($B62+273)/RGas)*(OFFSET('Composition%'!$B32,0,K$13)*OFFSET('Composition%'!$B32,0,K$14)))-IF(K$2=2,0,OFFSET('Composition%'!$B32,0,K$17)*OFFSET('Composition%'!$B32,0,K$18)*(K$24*EXP(-K$25/($B62+273)/RGas)))+ReactionRateK1!K62/2</f>
        <v>3.2976302836216796E-2</v>
      </c>
      <c r="L62" s="73">
        <f ca="1">IF(L$2=0,0,L$22*EXP(L$23/($B62+273)/RGas)*(OFFSET('Composition%'!$B32,0,L$13)*OFFSET('Composition%'!$B32,0,L$14)))-IF(L$2=2,0,OFFSET('Composition%'!$B32,0,L$17)*OFFSET('Composition%'!$B32,0,L$18)*(L$24*EXP(-L$25/($B62+273)/RGas)))+ReactionRateK1!L62/2</f>
        <v>-4.7020686538597409E-3</v>
      </c>
      <c r="M62" s="73">
        <f ca="1">IF(M$2=0,0,M$22*EXP(M$23/($B62+273)/RGas)*(OFFSET('Composition%'!$B32,0,M$13)*OFFSET('Composition%'!$B32,0,M$14)))-IF(M$2=2,0,OFFSET('Composition%'!$B32,0,M$17)*OFFSET('Composition%'!$B32,0,M$18)*(M$24*EXP(-M$25/($B62+273)/RGas)))+ReactionRateK1!M62/2</f>
        <v>0</v>
      </c>
      <c r="N62" s="73"/>
      <c r="O62" s="73">
        <f ca="1">IF(O$2=0,0,O$22*EXP(O$23/($B62+273)/RGas)*(OFFSET('Composition%'!$B32,0,O$13)*OFFSET('Composition%'!$B32,0,O$14)))-IF(O$2=2,0,OFFSET('Composition%'!$B32,0,O$17)*OFFSET('Composition%'!$B32,0,O$18)*(O$24*EXP(-O$25/($B62+273)/RGas)))+ReactionRateK1!O62/2</f>
        <v>0</v>
      </c>
      <c r="P62" s="73">
        <f ca="1">IF(P$2=0,0,P$22*EXP(P$23/($B62+273)/RGas)*(OFFSET('Composition%'!$B32,0,P$13)*OFFSET('Composition%'!$B32,0,P$14)))-IF(P$2=2,0,OFFSET('Composition%'!$B32,0,P$17)*OFFSET('Composition%'!$B32,0,P$18)*(P$24*EXP(-P$25/($B62+273)/RGas)))+ReactionRateK1!P62/2</f>
        <v>1.0655463098479669E-2</v>
      </c>
      <c r="Q62" s="73">
        <f ca="1">IF(Q$2=0,0,Q$22*EXP(Q$23/($B62+273)/RGas)*(OFFSET('Composition%'!$B32,0,Q$13)*OFFSET('Composition%'!$B32,0,Q$14)))-IF(Q$2=2,0,OFFSET('Composition%'!$B32,0,Q$17)*OFFSET('Composition%'!$B32,0,Q$18)*(Q$24*EXP(-Q$25/($B62+273)/RGas)))+ReactionRateK1!Q62/2</f>
        <v>4.1826391294785279E-5</v>
      </c>
      <c r="R62" s="73">
        <f ca="1">IF(R$2=0,0,R$22*EXP(R$23/($B62+273)/RGas)*(OFFSET('Composition%'!$B32,0,R$13)*OFFSET('Composition%'!$B32,0,R$14)))-IF(R$2=2,0,OFFSET('Composition%'!$B32,0,R$17)*OFFSET('Composition%'!$B32,0,R$18)*(R$24*EXP(-R$25/($B62+273)/RGas)))+ReactionRateK1!R62/2</f>
        <v>5.0258972458497651E-6</v>
      </c>
      <c r="S62" s="73"/>
      <c r="T62" s="73">
        <f ca="1">IF(T$2=0,0,T$22*EXP(T$23/($B62+273)/RGas)*(OFFSET('Composition%'!$B32,0,T$13)*OFFSET('Composition%'!$B32,0,T$14)))-IF(T$2=2,0,OFFSET('Composition%'!$B32,0,T$17)*OFFSET('Composition%'!$B32,0,T$18)*(T$24*EXP(-T$25/($B62+273)/RGas)))+ReactionRateK1!T62/2</f>
        <v>4.7639754372119109E-3</v>
      </c>
      <c r="U62" s="73">
        <f ca="1">IF(U$2=0,0,U$22*EXP(U$23/($B62+273)/RGas)*(OFFSET('Composition%'!$B32,0,U$13)*OFFSET('Composition%'!$B32,0,U$14)))-IF(U$2=2,0,OFFSET('Composition%'!$B32,0,U$17)*OFFSET('Composition%'!$B32,0,U$18)*(U$24*EXP(-U$25/($B62+273)/RGas)))+ReactionRateK1!U62/2</f>
        <v>2.0461377649182052E-4</v>
      </c>
      <c r="V62" s="73">
        <f ca="1">IF(V$2=0,0,V$22*EXP(V$23/($B62+273)/RGas)*(OFFSET('Composition%'!$B32,0,V$13)*OFFSET('Composition%'!$B32,0,V$14)))-IF(V$2=2,0,OFFSET('Composition%'!$B32,0,V$17)*OFFSET('Composition%'!$B32,0,V$18)*(V$24*EXP(-V$25/($B62+273)/RGas)))+ReactionRateK1!V62/2</f>
        <v>0</v>
      </c>
      <c r="W62" s="73">
        <f ca="1">IF(W$2=0,0,W$22*EXP(W$23/($B62+273)/RGas)*(OFFSET('Composition%'!$B32,0,W$13)*OFFSET('Composition%'!$B32,0,W$14)))-IF(W$2=2,0,OFFSET('Composition%'!$B32,0,W$17)*OFFSET('Composition%'!$B32,0,W$18)*(W$24*EXP(-W$25/($B62+273)/RGas)))+ReactionRateK1!W62/2</f>
        <v>0</v>
      </c>
      <c r="X62" s="73">
        <f ca="1">IF(X$2=0,0,X$22*EXP(X$23/($B62+273)/RGas)*(OFFSET('Composition%'!$B32,0,X$13)*OFFSET('Composition%'!$B32,0,X$14)))-IF(X$2=2,0,OFFSET('Composition%'!$B32,0,X$17)*OFFSET('Composition%'!$B32,0,X$18)*(X$24*EXP(-X$25/($B62+273)/RGas)))+ReactionRateK1!X62/2</f>
        <v>4.0093704586041443E-8</v>
      </c>
      <c r="Y62" s="73">
        <f ca="1">IF(Y$2=0,0,Y$22*EXP(Y$23/($B62+273)/RGas)*(OFFSET('Composition%'!$B32,0,Y$13)*OFFSET('Composition%'!$B32,0,Y$14)))-IF(Y$2=2,0,OFFSET('Composition%'!$B32,0,Y$17)*OFFSET('Composition%'!$B32,0,Y$18)*(Y$24*EXP(-Y$25/($B62+273)/RGas)))+ReactionRateK1!Y62/2</f>
        <v>1.9844013653219264E-9</v>
      </c>
      <c r="Z62" s="73">
        <f ca="1">IF(Z$2=0,0,Z$22*EXP(Z$23/($B62+273)/RGas)*(OFFSET('Composition%'!$B32,0,Z$13)*OFFSET('Composition%'!$B32,0,Z$14)))-IF(Z$2=2,0,OFFSET('Composition%'!$B32,0,Z$17)*OFFSET('Composition%'!$B32,0,Z$18)*(Z$24*EXP(-Z$25/($B62+273)/RGas)))+ReactionRateK1!Z62/2</f>
        <v>0</v>
      </c>
      <c r="AA62" s="73">
        <f ca="1">IF(AA$2=0,0,AA$22*EXP(AA$23/($B62+273)/RGas)*(OFFSET('Composition%'!$B32,0,AA$13)*OFFSET('Composition%'!$B32,0,AA$14)))-IF(AA$2=2,0,OFFSET('Composition%'!$B32,0,AA$17)*OFFSET('Composition%'!$B32,0,AA$18)*(AA$24*EXP(-AA$25/($B62+273)/RGas)))+ReactionRateK1!AA62/2</f>
        <v>0</v>
      </c>
      <c r="AB62" s="73">
        <f ca="1">IF(AB$2=0,0,AB$22*EXP(AB$23/($B62+273)/RGas)*(OFFSET('Composition%'!$B32,0,AB$13)*OFFSET('Composition%'!$B32,0,AB$14)))-IF(AB$2=2,0,OFFSET('Composition%'!$B32,0,AB$17)*OFFSET('Composition%'!$B32,0,AB$18)*(AB$24*EXP(-AB$25/($B62+273)/RGas)))+ReactionRateK1!AB62/2</f>
        <v>0</v>
      </c>
      <c r="AC62" s="73">
        <f ca="1">IF(AC$2=0,0,AC$22*EXP(AC$23/($B62+273)/RGas)*(OFFSET('Composition%'!$B32,0,AC$13)*OFFSET('Composition%'!$B32,0,AC$14)))-IF(AC$2=2,0,OFFSET('Composition%'!$B32,0,AC$17)*OFFSET('Composition%'!$B32,0,AC$18)*(AC$24*EXP(-AC$25/($B62+273)/RGas)))+ReactionRateK1!AC62/2</f>
        <v>0</v>
      </c>
      <c r="AD62" s="73">
        <f ca="1">IF(AD$2=0,0,AD$22*EXP(AD$23/($B62+273)/RGas)*(OFFSET('Composition%'!$B32,0,AD$13)*OFFSET('Composition%'!$B32,0,AD$14)))-IF(AD$2=2,0,OFFSET('Composition%'!$B32,0,AD$17)*OFFSET('Composition%'!$B32,0,AD$18)*(AD$24*EXP(-AD$25/($B62+273)/RGas)))+ReactionRateK1!AD62/2</f>
        <v>0</v>
      </c>
      <c r="AE62" s="73">
        <f ca="1">IF(AE$2=0,0,AE$22*EXP(AE$23/($B62+273)/RGas)*(OFFSET('Composition%'!$B32,0,AE$13)*OFFSET('Composition%'!$B32,0,AE$14)))-IF(AE$2=2,0,OFFSET('Composition%'!$B32,0,AE$17)*OFFSET('Composition%'!$B32,0,AE$18)*(AE$24*EXP(-AE$25/($B62+273)/RGas)))+ReactionRateK1!AE62/2</f>
        <v>0</v>
      </c>
      <c r="AF62" s="73"/>
      <c r="AG62" s="73">
        <f ca="1">IF(AG$2=0,0,AG$22*EXP(AG$23/($B62+273)/RGas)*(OFFSET('Composition%'!$B32,0,AG$13)*OFFSET('Composition%'!$B32,0,AG$14)))-IF(AG$2=2,0,OFFSET('Composition%'!$B32,0,AG$17)*OFFSET('Composition%'!$B32,0,AG$18)*(AG$24*EXP(-AG$25/($B62+273)/RGas)))+ReactionRateK1!AG62/2</f>
        <v>0</v>
      </c>
      <c r="AH62" s="73">
        <f ca="1">IF(AH$2=0,0,AH$22*EXP(AH$23/($B62+273)/RGas)*(OFFSET('Composition%'!$B32,0,AH$13)*OFFSET('Composition%'!$B32,0,AH$14)))-IF(AH$2=2,0,OFFSET('Composition%'!$B32,0,AH$17)*OFFSET('Composition%'!$B32,0,AH$18)*(AH$24*EXP(-AH$25/($B62+273)/RGas)))+ReactionRateK1!AH62/2</f>
        <v>0</v>
      </c>
      <c r="AI62" s="73">
        <f ca="1">IF(AI$2=0,0,AI$22*EXP(AI$23/($B62+273)/RGas)*(OFFSET('Composition%'!$B32,0,AI$13)*OFFSET('Composition%'!$B32,0,AI$14)))-IF(AI$2=2,0,OFFSET('Composition%'!$B32,0,AI$17)*OFFSET('Composition%'!$B32,0,AI$18)*(AI$24*EXP(-AI$25/($B62+273)/RGas)))+ReactionRateK1!AI62/2</f>
        <v>0</v>
      </c>
      <c r="AJ62" s="73">
        <f ca="1">IF(AJ$2=0,0,AJ$22*EXP(AJ$23/($B62+273)/RGas)*(OFFSET('Composition%'!$B32,0,AJ$13)*OFFSET('Composition%'!$B32,0,AJ$14)))-IF(AJ$2=2,0,OFFSET('Composition%'!$B32,0,AJ$17)*OFFSET('Composition%'!$B32,0,AJ$18)*(AJ$24*EXP(-AJ$25/($B62+273)/RGas)))+ReactionRateK1!AJ62/2</f>
        <v>0</v>
      </c>
      <c r="AK62" s="73">
        <f ca="1">IF(AK$2=0,0,AK$22*EXP(AK$23/($B62+273)/RGas)*(OFFSET('Composition%'!$B32,0,AK$13)*OFFSET('Composition%'!$B32,0,AK$14)))-IF(AK$2=2,0,OFFSET('Composition%'!$B32,0,AK$17)*OFFSET('Composition%'!$B32,0,AK$18)*(AK$24*EXP(-AK$25/($B62+273)/RGas)))+ReactionRateK1!AK62/2</f>
        <v>0</v>
      </c>
      <c r="AL62" s="73">
        <f ca="1">IF(AL$2=0,0,AL$22*EXP(AL$23/($B62+273)/RGas)*(OFFSET('Composition%'!$B32,0,AL$13)*OFFSET('Composition%'!$B32,0,AL$14)))-IF(AL$2=2,0,OFFSET('Composition%'!$B32,0,AL$17)*OFFSET('Composition%'!$B32,0,AL$18)*(AL$24*EXP(-AL$25/($B62+273)/RGas)))+ReactionRateK1!AL62/2</f>
        <v>0</v>
      </c>
      <c r="AM62" s="73"/>
      <c r="AN62" s="73">
        <f ca="1">IF(AN$2=0,0,AN$22*EXP(AN$23/($B62+273)/RGas)*(OFFSET('Composition%'!$B32,0,AN$13)*OFFSET('Composition%'!$B32,0,AN$14)))-IF(AN$2=2,0,OFFSET('Composition%'!$B32,0,AN$17)*OFFSET('Composition%'!$B32,0,AN$18)*(AN$24*EXP(-AN$25/($B62+273)/RGas)))+ReactionRateK1!AN62/2</f>
        <v>0</v>
      </c>
      <c r="AO62" s="73">
        <f ca="1">IF(AO$2=0,0,AO$22*EXP(AO$23/($B62+273)/RGas)*(OFFSET('Composition%'!$B32,0,AO$13)*OFFSET('Composition%'!$B32,0,AO$14)))-IF(AO$2=2,0,OFFSET('Composition%'!$B32,0,AO$17)*OFFSET('Composition%'!$B32,0,AO$18)*(AO$24*EXP(-AO$25/($B62+273)/RGas)))+ReactionRateK1!AO62/2</f>
        <v>0</v>
      </c>
      <c r="AP62" s="73">
        <f ca="1">IF(AP$2=0,0,AP$22*EXP(AP$23/($B62+273)/RGas)*(OFFSET('Composition%'!$B32,0,AP$13)*OFFSET('Composition%'!$B32,0,AP$14)))-IF(AP$2=2,0,OFFSET('Composition%'!$B32,0,AP$17)*OFFSET('Composition%'!$B32,0,AP$18)*(AP$24*EXP(-AP$25/($B62+273)/RGas)))+ReactionRateK1!AP62/2</f>
        <v>3.9796795440294431E-12</v>
      </c>
      <c r="AQ62" s="73">
        <f ca="1">IF(AQ$2=0,0,AQ$22*EXP(AQ$23/($B62+273)/RGas)*(OFFSET('Composition%'!$B32,0,AQ$13)*OFFSET('Composition%'!$B32,0,AQ$14)))-IF(AQ$2=2,0,OFFSET('Composition%'!$B32,0,AQ$17)*OFFSET('Composition%'!$B32,0,AQ$18)*(AQ$24*EXP(-AQ$25/($B62+273)/RGas)))+ReactionRateK1!AQ62/2</f>
        <v>0</v>
      </c>
      <c r="AR62" s="73">
        <f ca="1">IF(AR$2=0,0,AR$22*EXP(AR$23/($B62+273)/RGas)*(OFFSET('Composition%'!$B32,0,AR$13)*OFFSET('Composition%'!$B32,0,AR$14)))-IF(AR$2=2,0,OFFSET('Composition%'!$B32,0,AR$17)*OFFSET('Composition%'!$B32,0,AR$18)*(AR$24*EXP(-AR$25/($B62+273)/RGas)))+ReactionRateK1!AR62/2</f>
        <v>0</v>
      </c>
    </row>
    <row r="63" spans="1:44">
      <c r="A63" s="3">
        <f t="shared" si="7"/>
        <v>1.5500000000000007</v>
      </c>
      <c r="B63" s="19">
        <f ca="1">'Composition%'!B33</f>
        <v>412.37337742552785</v>
      </c>
      <c r="C63">
        <f t="shared" si="8"/>
        <v>30</v>
      </c>
      <c r="D63" s="26">
        <f ca="1">('Composition%'!C33*ReactionRateK2!C63)^3</f>
        <v>7.244032500752299</v>
      </c>
      <c r="E63" s="4"/>
      <c r="F63" s="73">
        <f ca="1">IF(F$2=0,0,F$22*EXP(F$23/($B63+273)/RGas)*(OFFSET('Composition%'!$B33,0,F$13)*OFFSET('Composition%'!$B33,0,F$14)))-IF(F$2=2,0,OFFSET('Composition%'!$B33,0,F$17)*OFFSET('Composition%'!$B33,0,F$18)*(F$24*EXP(-F$25/($B63+273)/RGas)))+ReactionRateK1!F63/2</f>
        <v>8.1398357710454269E-3</v>
      </c>
      <c r="G63" s="73">
        <f ca="1">IF(G$2=0,0,G$22*EXP(G$23/($B63+273)/RGas)*(OFFSET('Composition%'!$B33,0,G$13)*OFFSET('Composition%'!$B33,0,G$14)))-IF(G$2=2,0,OFFSET('Composition%'!$B33,0,G$17)*OFFSET('Composition%'!$B33,0,G$18)*(G$24*EXP(-G$25/($B63+273)/RGas)))+ReactionRateK1!G63/2</f>
        <v>3.0371310892309475E-3</v>
      </c>
      <c r="H63" s="73">
        <f ca="1">IF(H$2=0,0,H$22*EXP(H$23/($B63+273)/RGas)*(OFFSET('Composition%'!$B33,0,H$13)*OFFSET('Composition%'!$B33,0,H$14)))-IF(H$2=2,0,OFFSET('Composition%'!$B33,0,H$17)*OFFSET('Composition%'!$B33,0,H$18)*(H$24*EXP(-H$25/($B63+273)/RGas)))+ReactionRateK1!H63/2</f>
        <v>-2.6634831216517746E-6</v>
      </c>
      <c r="I63" s="73">
        <f ca="1">IF(I$2=0,0,I$22*EXP(I$23/($B63+273)/RGas)*(OFFSET('Composition%'!$B33,0,I$13)*OFFSET('Composition%'!$B33,0,I$14)))-IF(I$2=2,0,OFFSET('Composition%'!$B33,0,I$17)*OFFSET('Composition%'!$B33,0,I$18)*(I$24*EXP(-I$25/($B63+273)/RGas)))+ReactionRateK1!I63/2</f>
        <v>-6.6309869187173339E-4</v>
      </c>
      <c r="J63" s="73"/>
      <c r="K63" s="73">
        <f ca="1">IF(K$2=0,0,K$22*EXP(K$23/($B63+273)/RGas)*(OFFSET('Composition%'!$B33,0,K$13)*OFFSET('Composition%'!$B33,0,K$14)))-IF(K$2=2,0,OFFSET('Composition%'!$B33,0,K$17)*OFFSET('Composition%'!$B33,0,K$18)*(K$24*EXP(-K$25/($B63+273)/RGas)))+ReactionRateK1!K63/2</f>
        <v>3.2427030120349087E-2</v>
      </c>
      <c r="L63" s="73">
        <f ca="1">IF(L$2=0,0,L$22*EXP(L$23/($B63+273)/RGas)*(OFFSET('Composition%'!$B33,0,L$13)*OFFSET('Composition%'!$B33,0,L$14)))-IF(L$2=2,0,OFFSET('Composition%'!$B33,0,L$17)*OFFSET('Composition%'!$B33,0,L$18)*(L$24*EXP(-L$25/($B63+273)/RGas)))+ReactionRateK1!L63/2</f>
        <v>-4.7914121474652033E-3</v>
      </c>
      <c r="M63" s="73">
        <f ca="1">IF(M$2=0,0,M$22*EXP(M$23/($B63+273)/RGas)*(OFFSET('Composition%'!$B33,0,M$13)*OFFSET('Composition%'!$B33,0,M$14)))-IF(M$2=2,0,OFFSET('Composition%'!$B33,0,M$17)*OFFSET('Composition%'!$B33,0,M$18)*(M$24*EXP(-M$25/($B63+273)/RGas)))+ReactionRateK1!M63/2</f>
        <v>0</v>
      </c>
      <c r="N63" s="73"/>
      <c r="O63" s="73">
        <f ca="1">IF(O$2=0,0,O$22*EXP(O$23/($B63+273)/RGas)*(OFFSET('Composition%'!$B33,0,O$13)*OFFSET('Composition%'!$B33,0,O$14)))-IF(O$2=2,0,OFFSET('Composition%'!$B33,0,O$17)*OFFSET('Composition%'!$B33,0,O$18)*(O$24*EXP(-O$25/($B63+273)/RGas)))+ReactionRateK1!O63/2</f>
        <v>0</v>
      </c>
      <c r="P63" s="73">
        <f ca="1">IF(P$2=0,0,P$22*EXP(P$23/($B63+273)/RGas)*(OFFSET('Composition%'!$B33,0,P$13)*OFFSET('Composition%'!$B33,0,P$14)))-IF(P$2=2,0,OFFSET('Composition%'!$B33,0,P$17)*OFFSET('Composition%'!$B33,0,P$18)*(P$24*EXP(-P$25/($B63+273)/RGas)))+ReactionRateK1!P63/2</f>
        <v>1.0992287967098618E-2</v>
      </c>
      <c r="Q63" s="73">
        <f ca="1">IF(Q$2=0,0,Q$22*EXP(Q$23/($B63+273)/RGas)*(OFFSET('Composition%'!$B33,0,Q$13)*OFFSET('Composition%'!$B33,0,Q$14)))-IF(Q$2=2,0,OFFSET('Composition%'!$B33,0,Q$17)*OFFSET('Composition%'!$B33,0,Q$18)*(Q$24*EXP(-Q$25/($B63+273)/RGas)))+ReactionRateK1!Q63/2</f>
        <v>4.3879604791046817E-5</v>
      </c>
      <c r="R63" s="73">
        <f ca="1">IF(R$2=0,0,R$22*EXP(R$23/($B63+273)/RGas)*(OFFSET('Composition%'!$B33,0,R$13)*OFFSET('Composition%'!$B33,0,R$14)))-IF(R$2=2,0,OFFSET('Composition%'!$B33,0,R$17)*OFFSET('Composition%'!$B33,0,R$18)*(R$24*EXP(-R$25/($B63+273)/RGas)))+ReactionRateK1!R63/2</f>
        <v>5.4019208807766922E-6</v>
      </c>
      <c r="S63" s="73"/>
      <c r="T63" s="73">
        <f ca="1">IF(T$2=0,0,T$22*EXP(T$23/($B63+273)/RGas)*(OFFSET('Composition%'!$B33,0,T$13)*OFFSET('Composition%'!$B33,0,T$14)))-IF(T$2=2,0,OFFSET('Composition%'!$B33,0,T$17)*OFFSET('Composition%'!$B33,0,T$18)*(T$24*EXP(-T$25/($B63+273)/RGas)))+ReactionRateK1!T63/2</f>
        <v>4.4729906341934578E-3</v>
      </c>
      <c r="U63" s="73">
        <f ca="1">IF(U$2=0,0,U$22*EXP(U$23/($B63+273)/RGas)*(OFFSET('Composition%'!$B33,0,U$13)*OFFSET('Composition%'!$B33,0,U$14)))-IF(U$2=2,0,OFFSET('Composition%'!$B33,0,U$17)*OFFSET('Composition%'!$B33,0,U$18)*(U$24*EXP(-U$25/($B63+273)/RGas)))+ReactionRateK1!U63/2</f>
        <v>1.8366727916000307E-4</v>
      </c>
      <c r="V63" s="73">
        <f ca="1">IF(V$2=0,0,V$22*EXP(V$23/($B63+273)/RGas)*(OFFSET('Composition%'!$B33,0,V$13)*OFFSET('Composition%'!$B33,0,V$14)))-IF(V$2=2,0,OFFSET('Composition%'!$B33,0,V$17)*OFFSET('Composition%'!$B33,0,V$18)*(V$24*EXP(-V$25/($B63+273)/RGas)))+ReactionRateK1!V63/2</f>
        <v>0</v>
      </c>
      <c r="W63" s="73">
        <f ca="1">IF(W$2=0,0,W$22*EXP(W$23/($B63+273)/RGas)*(OFFSET('Composition%'!$B33,0,W$13)*OFFSET('Composition%'!$B33,0,W$14)))-IF(W$2=2,0,OFFSET('Composition%'!$B33,0,W$17)*OFFSET('Composition%'!$B33,0,W$18)*(W$24*EXP(-W$25/($B63+273)/RGas)))+ReactionRateK1!W63/2</f>
        <v>0</v>
      </c>
      <c r="X63" s="73">
        <f ca="1">IF(X$2=0,0,X$22*EXP(X$23/($B63+273)/RGas)*(OFFSET('Composition%'!$B33,0,X$13)*OFFSET('Composition%'!$B33,0,X$14)))-IF(X$2=2,0,OFFSET('Composition%'!$B33,0,X$17)*OFFSET('Composition%'!$B33,0,X$18)*(X$24*EXP(-X$25/($B63+273)/RGas)))+ReactionRateK1!X63/2</f>
        <v>3.9918556453794512E-8</v>
      </c>
      <c r="Y63" s="73">
        <f ca="1">IF(Y$2=0,0,Y$22*EXP(Y$23/($B63+273)/RGas)*(OFFSET('Composition%'!$B33,0,Y$13)*OFFSET('Composition%'!$B33,0,Y$14)))-IF(Y$2=2,0,OFFSET('Composition%'!$B33,0,Y$17)*OFFSET('Composition%'!$B33,0,Y$18)*(Y$24*EXP(-Y$25/($B63+273)/RGas)))+ReactionRateK1!Y63/2</f>
        <v>1.9757325681540694E-9</v>
      </c>
      <c r="Z63" s="73">
        <f ca="1">IF(Z$2=0,0,Z$22*EXP(Z$23/($B63+273)/RGas)*(OFFSET('Composition%'!$B33,0,Z$13)*OFFSET('Composition%'!$B33,0,Z$14)))-IF(Z$2=2,0,OFFSET('Composition%'!$B33,0,Z$17)*OFFSET('Composition%'!$B33,0,Z$18)*(Z$24*EXP(-Z$25/($B63+273)/RGas)))+ReactionRateK1!Z63/2</f>
        <v>0</v>
      </c>
      <c r="AA63" s="73">
        <f ca="1">IF(AA$2=0,0,AA$22*EXP(AA$23/($B63+273)/RGas)*(OFFSET('Composition%'!$B33,0,AA$13)*OFFSET('Composition%'!$B33,0,AA$14)))-IF(AA$2=2,0,OFFSET('Composition%'!$B33,0,AA$17)*OFFSET('Composition%'!$B33,0,AA$18)*(AA$24*EXP(-AA$25/($B63+273)/RGas)))+ReactionRateK1!AA63/2</f>
        <v>0</v>
      </c>
      <c r="AB63" s="73">
        <f ca="1">IF(AB$2=0,0,AB$22*EXP(AB$23/($B63+273)/RGas)*(OFFSET('Composition%'!$B33,0,AB$13)*OFFSET('Composition%'!$B33,0,AB$14)))-IF(AB$2=2,0,OFFSET('Composition%'!$B33,0,AB$17)*OFFSET('Composition%'!$B33,0,AB$18)*(AB$24*EXP(-AB$25/($B63+273)/RGas)))+ReactionRateK1!AB63/2</f>
        <v>0</v>
      </c>
      <c r="AC63" s="73">
        <f ca="1">IF(AC$2=0,0,AC$22*EXP(AC$23/($B63+273)/RGas)*(OFFSET('Composition%'!$B33,0,AC$13)*OFFSET('Composition%'!$B33,0,AC$14)))-IF(AC$2=2,0,OFFSET('Composition%'!$B33,0,AC$17)*OFFSET('Composition%'!$B33,0,AC$18)*(AC$24*EXP(-AC$25/($B63+273)/RGas)))+ReactionRateK1!AC63/2</f>
        <v>0</v>
      </c>
      <c r="AD63" s="73">
        <f ca="1">IF(AD$2=0,0,AD$22*EXP(AD$23/($B63+273)/RGas)*(OFFSET('Composition%'!$B33,0,AD$13)*OFFSET('Composition%'!$B33,0,AD$14)))-IF(AD$2=2,0,OFFSET('Composition%'!$B33,0,AD$17)*OFFSET('Composition%'!$B33,0,AD$18)*(AD$24*EXP(-AD$25/($B63+273)/RGas)))+ReactionRateK1!AD63/2</f>
        <v>0</v>
      </c>
      <c r="AE63" s="73">
        <f ca="1">IF(AE$2=0,0,AE$22*EXP(AE$23/($B63+273)/RGas)*(OFFSET('Composition%'!$B33,0,AE$13)*OFFSET('Composition%'!$B33,0,AE$14)))-IF(AE$2=2,0,OFFSET('Composition%'!$B33,0,AE$17)*OFFSET('Composition%'!$B33,0,AE$18)*(AE$24*EXP(-AE$25/($B63+273)/RGas)))+ReactionRateK1!AE63/2</f>
        <v>0</v>
      </c>
      <c r="AF63" s="73"/>
      <c r="AG63" s="73">
        <f ca="1">IF(AG$2=0,0,AG$22*EXP(AG$23/($B63+273)/RGas)*(OFFSET('Composition%'!$B33,0,AG$13)*OFFSET('Composition%'!$B33,0,AG$14)))-IF(AG$2=2,0,OFFSET('Composition%'!$B33,0,AG$17)*OFFSET('Composition%'!$B33,0,AG$18)*(AG$24*EXP(-AG$25/($B63+273)/RGas)))+ReactionRateK1!AG63/2</f>
        <v>0</v>
      </c>
      <c r="AH63" s="73">
        <f ca="1">IF(AH$2=0,0,AH$22*EXP(AH$23/($B63+273)/RGas)*(OFFSET('Composition%'!$B33,0,AH$13)*OFFSET('Composition%'!$B33,0,AH$14)))-IF(AH$2=2,0,OFFSET('Composition%'!$B33,0,AH$17)*OFFSET('Composition%'!$B33,0,AH$18)*(AH$24*EXP(-AH$25/($B63+273)/RGas)))+ReactionRateK1!AH63/2</f>
        <v>0</v>
      </c>
      <c r="AI63" s="73">
        <f ca="1">IF(AI$2=0,0,AI$22*EXP(AI$23/($B63+273)/RGas)*(OFFSET('Composition%'!$B33,0,AI$13)*OFFSET('Composition%'!$B33,0,AI$14)))-IF(AI$2=2,0,OFFSET('Composition%'!$B33,0,AI$17)*OFFSET('Composition%'!$B33,0,AI$18)*(AI$24*EXP(-AI$25/($B63+273)/RGas)))+ReactionRateK1!AI63/2</f>
        <v>0</v>
      </c>
      <c r="AJ63" s="73">
        <f ca="1">IF(AJ$2=0,0,AJ$22*EXP(AJ$23/($B63+273)/RGas)*(OFFSET('Composition%'!$B33,0,AJ$13)*OFFSET('Composition%'!$B33,0,AJ$14)))-IF(AJ$2=2,0,OFFSET('Composition%'!$B33,0,AJ$17)*OFFSET('Composition%'!$B33,0,AJ$18)*(AJ$24*EXP(-AJ$25/($B63+273)/RGas)))+ReactionRateK1!AJ63/2</f>
        <v>0</v>
      </c>
      <c r="AK63" s="73">
        <f ca="1">IF(AK$2=0,0,AK$22*EXP(AK$23/($B63+273)/RGas)*(OFFSET('Composition%'!$B33,0,AK$13)*OFFSET('Composition%'!$B33,0,AK$14)))-IF(AK$2=2,0,OFFSET('Composition%'!$B33,0,AK$17)*OFFSET('Composition%'!$B33,0,AK$18)*(AK$24*EXP(-AK$25/($B63+273)/RGas)))+ReactionRateK1!AK63/2</f>
        <v>0</v>
      </c>
      <c r="AL63" s="73">
        <f ca="1">IF(AL$2=0,0,AL$22*EXP(AL$23/($B63+273)/RGas)*(OFFSET('Composition%'!$B33,0,AL$13)*OFFSET('Composition%'!$B33,0,AL$14)))-IF(AL$2=2,0,OFFSET('Composition%'!$B33,0,AL$17)*OFFSET('Composition%'!$B33,0,AL$18)*(AL$24*EXP(-AL$25/($B63+273)/RGas)))+ReactionRateK1!AL63/2</f>
        <v>0</v>
      </c>
      <c r="AM63" s="73"/>
      <c r="AN63" s="73">
        <f ca="1">IF(AN$2=0,0,AN$22*EXP(AN$23/($B63+273)/RGas)*(OFFSET('Composition%'!$B33,0,AN$13)*OFFSET('Composition%'!$B33,0,AN$14)))-IF(AN$2=2,0,OFFSET('Composition%'!$B33,0,AN$17)*OFFSET('Composition%'!$B33,0,AN$18)*(AN$24*EXP(-AN$25/($B63+273)/RGas)))+ReactionRateK1!AN63/2</f>
        <v>0</v>
      </c>
      <c r="AO63" s="73">
        <f ca="1">IF(AO$2=0,0,AO$22*EXP(AO$23/($B63+273)/RGas)*(OFFSET('Composition%'!$B33,0,AO$13)*OFFSET('Composition%'!$B33,0,AO$14)))-IF(AO$2=2,0,OFFSET('Composition%'!$B33,0,AO$17)*OFFSET('Composition%'!$B33,0,AO$18)*(AO$24*EXP(-AO$25/($B63+273)/RGas)))+ReactionRateK1!AO63/2</f>
        <v>0</v>
      </c>
      <c r="AP63" s="73">
        <f ca="1">IF(AP$2=0,0,AP$22*EXP(AP$23/($B63+273)/RGas)*(OFFSET('Composition%'!$B33,0,AP$13)*OFFSET('Composition%'!$B33,0,AP$14)))-IF(AP$2=2,0,OFFSET('Composition%'!$B33,0,AP$17)*OFFSET('Composition%'!$B33,0,AP$18)*(AP$24*EXP(-AP$25/($B63+273)/RGas)))+ReactionRateK1!AP63/2</f>
        <v>3.9873671942211977E-12</v>
      </c>
      <c r="AQ63" s="73">
        <f ca="1">IF(AQ$2=0,0,AQ$22*EXP(AQ$23/($B63+273)/RGas)*(OFFSET('Composition%'!$B33,0,AQ$13)*OFFSET('Composition%'!$B33,0,AQ$14)))-IF(AQ$2=2,0,OFFSET('Composition%'!$B33,0,AQ$17)*OFFSET('Composition%'!$B33,0,AQ$18)*(AQ$24*EXP(-AQ$25/($B63+273)/RGas)))+ReactionRateK1!AQ63/2</f>
        <v>0</v>
      </c>
      <c r="AR63" s="73">
        <f ca="1">IF(AR$2=0,0,AR$22*EXP(AR$23/($B63+273)/RGas)*(OFFSET('Composition%'!$B33,0,AR$13)*OFFSET('Composition%'!$B33,0,AR$14)))-IF(AR$2=2,0,OFFSET('Composition%'!$B33,0,AR$17)*OFFSET('Composition%'!$B33,0,AR$18)*(AR$24*EXP(-AR$25/($B63+273)/RGas)))+ReactionRateK1!AR63/2</f>
        <v>0</v>
      </c>
    </row>
    <row r="64" spans="1:44">
      <c r="A64" s="3">
        <f t="shared" si="7"/>
        <v>1.6000000000000008</v>
      </c>
      <c r="B64" s="19">
        <f ca="1">'Composition%'!B34</f>
        <v>412.49960214893935</v>
      </c>
      <c r="C64">
        <f t="shared" si="8"/>
        <v>30</v>
      </c>
      <c r="D64" s="26">
        <f ca="1">('Composition%'!C34*ReactionRateK2!C64)^3</f>
        <v>7.1550505966276328</v>
      </c>
      <c r="E64" s="4"/>
      <c r="F64" s="73">
        <f ca="1">IF(F$2=0,0,F$22*EXP(F$23/($B64+273)/RGas)*(OFFSET('Composition%'!$B34,0,F$13)*OFFSET('Composition%'!$B34,0,F$14)))-IF(F$2=2,0,OFFSET('Composition%'!$B34,0,F$17)*OFFSET('Composition%'!$B34,0,F$18)*(F$24*EXP(-F$25/($B64+273)/RGas)))+ReactionRateK1!F64/2</f>
        <v>7.9514443937934928E-3</v>
      </c>
      <c r="G64" s="73">
        <f ca="1">IF(G$2=0,0,G$22*EXP(G$23/($B64+273)/RGas)*(OFFSET('Composition%'!$B34,0,G$13)*OFFSET('Composition%'!$B34,0,G$14)))-IF(G$2=2,0,OFFSET('Composition%'!$B34,0,G$17)*OFFSET('Composition%'!$B34,0,G$18)*(G$24*EXP(-G$25/($B64+273)/RGas)))+ReactionRateK1!G64/2</f>
        <v>2.9714728320839961E-3</v>
      </c>
      <c r="H64" s="73">
        <f ca="1">IF(H$2=0,0,H$22*EXP(H$23/($B64+273)/RGas)*(OFFSET('Composition%'!$B34,0,H$13)*OFFSET('Composition%'!$B34,0,H$14)))-IF(H$2=2,0,OFFSET('Composition%'!$B34,0,H$17)*OFFSET('Composition%'!$B34,0,H$18)*(H$24*EXP(-H$25/($B64+273)/RGas)))+ReactionRateK1!H64/2</f>
        <v>-2.7491258311937536E-6</v>
      </c>
      <c r="I64" s="73">
        <f ca="1">IF(I$2=0,0,I$22*EXP(I$23/($B64+273)/RGas)*(OFFSET('Composition%'!$B34,0,I$13)*OFFSET('Composition%'!$B34,0,I$14)))-IF(I$2=2,0,OFFSET('Composition%'!$B34,0,I$17)*OFFSET('Composition%'!$B34,0,I$18)*(I$24*EXP(-I$25/($B64+273)/RGas)))+ReactionRateK1!I64/2</f>
        <v>-5.7907551438136375E-4</v>
      </c>
      <c r="J64" s="73"/>
      <c r="K64" s="73">
        <f ca="1">IF(K$2=0,0,K$22*EXP(K$23/($B64+273)/RGas)*(OFFSET('Composition%'!$B34,0,K$13)*OFFSET('Composition%'!$B34,0,K$14)))-IF(K$2=2,0,OFFSET('Composition%'!$B34,0,K$17)*OFFSET('Composition%'!$B34,0,K$18)*(K$24*EXP(-K$25/($B64+273)/RGas)))+ReactionRateK1!K64/2</f>
        <v>3.1885808955748725E-2</v>
      </c>
      <c r="L64" s="73">
        <f ca="1">IF(L$2=0,0,L$22*EXP(L$23/($B64+273)/RGas)*(OFFSET('Composition%'!$B34,0,L$13)*OFFSET('Composition%'!$B34,0,L$14)))-IF(L$2=2,0,OFFSET('Composition%'!$B34,0,L$17)*OFFSET('Composition%'!$B34,0,L$18)*(L$24*EXP(-L$25/($B64+273)/RGas)))+ReactionRateK1!L64/2</f>
        <v>-4.8575639889875694E-3</v>
      </c>
      <c r="M64" s="73">
        <f ca="1">IF(M$2=0,0,M$22*EXP(M$23/($B64+273)/RGas)*(OFFSET('Composition%'!$B34,0,M$13)*OFFSET('Composition%'!$B34,0,M$14)))-IF(M$2=2,0,OFFSET('Composition%'!$B34,0,M$17)*OFFSET('Composition%'!$B34,0,M$18)*(M$24*EXP(-M$25/($B64+273)/RGas)))+ReactionRateK1!M64/2</f>
        <v>0</v>
      </c>
      <c r="N64" s="73"/>
      <c r="O64" s="73">
        <f ca="1">IF(O$2=0,0,O$22*EXP(O$23/($B64+273)/RGas)*(OFFSET('Composition%'!$B34,0,O$13)*OFFSET('Composition%'!$B34,0,O$14)))-IF(O$2=2,0,OFFSET('Composition%'!$B34,0,O$17)*OFFSET('Composition%'!$B34,0,O$18)*(O$24*EXP(-O$25/($B64+273)/RGas)))+ReactionRateK1!O64/2</f>
        <v>0</v>
      </c>
      <c r="P64" s="73">
        <f ca="1">IF(P$2=0,0,P$22*EXP(P$23/($B64+273)/RGas)*(OFFSET('Composition%'!$B34,0,P$13)*OFFSET('Composition%'!$B34,0,P$14)))-IF(P$2=2,0,OFFSET('Composition%'!$B34,0,P$17)*OFFSET('Composition%'!$B34,0,P$18)*(P$24*EXP(-P$25/($B64+273)/RGas)))+ReactionRateK1!P64/2</f>
        <v>1.1315934786042361E-2</v>
      </c>
      <c r="Q64" s="73">
        <f ca="1">IF(Q$2=0,0,Q$22*EXP(Q$23/($B64+273)/RGas)*(OFFSET('Composition%'!$B34,0,Q$13)*OFFSET('Composition%'!$B34,0,Q$14)))-IF(Q$2=2,0,OFFSET('Composition%'!$B34,0,Q$17)*OFFSET('Composition%'!$B34,0,Q$18)*(Q$24*EXP(-Q$25/($B64+273)/RGas)))+ReactionRateK1!Q64/2</f>
        <v>4.5946057102147701E-5</v>
      </c>
      <c r="R64" s="73">
        <f ca="1">IF(R$2=0,0,R$22*EXP(R$23/($B64+273)/RGas)*(OFFSET('Composition%'!$B34,0,R$13)*OFFSET('Composition%'!$B34,0,R$14)))-IF(R$2=2,0,OFFSET('Composition%'!$B34,0,R$17)*OFFSET('Composition%'!$B34,0,R$18)*(R$24*EXP(-R$25/($B64+273)/RGas)))+ReactionRateK1!R64/2</f>
        <v>5.7943492981344678E-6</v>
      </c>
      <c r="S64" s="73"/>
      <c r="T64" s="73">
        <f ca="1">IF(T$2=0,0,T$22*EXP(T$23/($B64+273)/RGas)*(OFFSET('Composition%'!$B34,0,T$13)*OFFSET('Composition%'!$B34,0,T$14)))-IF(T$2=2,0,OFFSET('Composition%'!$B34,0,T$17)*OFFSET('Composition%'!$B34,0,T$18)*(T$24*EXP(-T$25/($B64+273)/RGas)))+ReactionRateK1!T64/2</f>
        <v>4.198747948256522E-3</v>
      </c>
      <c r="U64" s="73">
        <f ca="1">IF(U$2=0,0,U$22*EXP(U$23/($B64+273)/RGas)*(OFFSET('Composition%'!$B34,0,U$13)*OFFSET('Composition%'!$B34,0,U$14)))-IF(U$2=2,0,OFFSET('Composition%'!$B34,0,U$17)*OFFSET('Composition%'!$B34,0,U$18)*(U$24*EXP(-U$25/($B64+273)/RGas)))+ReactionRateK1!U64/2</f>
        <v>1.6498618481913024E-4</v>
      </c>
      <c r="V64" s="73">
        <f ca="1">IF(V$2=0,0,V$22*EXP(V$23/($B64+273)/RGas)*(OFFSET('Composition%'!$B34,0,V$13)*OFFSET('Composition%'!$B34,0,V$14)))-IF(V$2=2,0,OFFSET('Composition%'!$B34,0,V$17)*OFFSET('Composition%'!$B34,0,V$18)*(V$24*EXP(-V$25/($B64+273)/RGas)))+ReactionRateK1!V64/2</f>
        <v>0</v>
      </c>
      <c r="W64" s="73">
        <f ca="1">IF(W$2=0,0,W$22*EXP(W$23/($B64+273)/RGas)*(OFFSET('Composition%'!$B34,0,W$13)*OFFSET('Composition%'!$B34,0,W$14)))-IF(W$2=2,0,OFFSET('Composition%'!$B34,0,W$17)*OFFSET('Composition%'!$B34,0,W$18)*(W$24*EXP(-W$25/($B64+273)/RGas)))+ReactionRateK1!W64/2</f>
        <v>0</v>
      </c>
      <c r="X64" s="73">
        <f ca="1">IF(X$2=0,0,X$22*EXP(X$23/($B64+273)/RGas)*(OFFSET('Composition%'!$B34,0,X$13)*OFFSET('Composition%'!$B34,0,X$14)))-IF(X$2=2,0,OFFSET('Composition%'!$B34,0,X$17)*OFFSET('Composition%'!$B34,0,X$18)*(X$24*EXP(-X$25/($B64+273)/RGas)))+ReactionRateK1!X64/2</f>
        <v>3.9754404286600026E-8</v>
      </c>
      <c r="Y64" s="73">
        <f ca="1">IF(Y$2=0,0,Y$22*EXP(Y$23/($B64+273)/RGas)*(OFFSET('Composition%'!$B34,0,Y$13)*OFFSET('Composition%'!$B34,0,Y$14)))-IF(Y$2=2,0,OFFSET('Composition%'!$B34,0,Y$17)*OFFSET('Composition%'!$B34,0,Y$18)*(Y$24*EXP(-Y$25/($B64+273)/RGas)))+ReactionRateK1!Y64/2</f>
        <v>1.9676080062542768E-9</v>
      </c>
      <c r="Z64" s="73">
        <f ca="1">IF(Z$2=0,0,Z$22*EXP(Z$23/($B64+273)/RGas)*(OFFSET('Composition%'!$B34,0,Z$13)*OFFSET('Composition%'!$B34,0,Z$14)))-IF(Z$2=2,0,OFFSET('Composition%'!$B34,0,Z$17)*OFFSET('Composition%'!$B34,0,Z$18)*(Z$24*EXP(-Z$25/($B64+273)/RGas)))+ReactionRateK1!Z64/2</f>
        <v>0</v>
      </c>
      <c r="AA64" s="73">
        <f ca="1">IF(AA$2=0,0,AA$22*EXP(AA$23/($B64+273)/RGas)*(OFFSET('Composition%'!$B34,0,AA$13)*OFFSET('Composition%'!$B34,0,AA$14)))-IF(AA$2=2,0,OFFSET('Composition%'!$B34,0,AA$17)*OFFSET('Composition%'!$B34,0,AA$18)*(AA$24*EXP(-AA$25/($B64+273)/RGas)))+ReactionRateK1!AA64/2</f>
        <v>0</v>
      </c>
      <c r="AB64" s="73">
        <f ca="1">IF(AB$2=0,0,AB$22*EXP(AB$23/($B64+273)/RGas)*(OFFSET('Composition%'!$B34,0,AB$13)*OFFSET('Composition%'!$B34,0,AB$14)))-IF(AB$2=2,0,OFFSET('Composition%'!$B34,0,AB$17)*OFFSET('Composition%'!$B34,0,AB$18)*(AB$24*EXP(-AB$25/($B64+273)/RGas)))+ReactionRateK1!AB64/2</f>
        <v>0</v>
      </c>
      <c r="AC64" s="73">
        <f ca="1">IF(AC$2=0,0,AC$22*EXP(AC$23/($B64+273)/RGas)*(OFFSET('Composition%'!$B34,0,AC$13)*OFFSET('Composition%'!$B34,0,AC$14)))-IF(AC$2=2,0,OFFSET('Composition%'!$B34,0,AC$17)*OFFSET('Composition%'!$B34,0,AC$18)*(AC$24*EXP(-AC$25/($B64+273)/RGas)))+ReactionRateK1!AC64/2</f>
        <v>0</v>
      </c>
      <c r="AD64" s="73">
        <f ca="1">IF(AD$2=0,0,AD$22*EXP(AD$23/($B64+273)/RGas)*(OFFSET('Composition%'!$B34,0,AD$13)*OFFSET('Composition%'!$B34,0,AD$14)))-IF(AD$2=2,0,OFFSET('Composition%'!$B34,0,AD$17)*OFFSET('Composition%'!$B34,0,AD$18)*(AD$24*EXP(-AD$25/($B64+273)/RGas)))+ReactionRateK1!AD64/2</f>
        <v>0</v>
      </c>
      <c r="AE64" s="73">
        <f ca="1">IF(AE$2=0,0,AE$22*EXP(AE$23/($B64+273)/RGas)*(OFFSET('Composition%'!$B34,0,AE$13)*OFFSET('Composition%'!$B34,0,AE$14)))-IF(AE$2=2,0,OFFSET('Composition%'!$B34,0,AE$17)*OFFSET('Composition%'!$B34,0,AE$18)*(AE$24*EXP(-AE$25/($B64+273)/RGas)))+ReactionRateK1!AE64/2</f>
        <v>0</v>
      </c>
      <c r="AF64" s="73"/>
      <c r="AG64" s="73">
        <f ca="1">IF(AG$2=0,0,AG$22*EXP(AG$23/($B64+273)/RGas)*(OFFSET('Composition%'!$B34,0,AG$13)*OFFSET('Composition%'!$B34,0,AG$14)))-IF(AG$2=2,0,OFFSET('Composition%'!$B34,0,AG$17)*OFFSET('Composition%'!$B34,0,AG$18)*(AG$24*EXP(-AG$25/($B64+273)/RGas)))+ReactionRateK1!AG64/2</f>
        <v>0</v>
      </c>
      <c r="AH64" s="73">
        <f ca="1">IF(AH$2=0,0,AH$22*EXP(AH$23/($B64+273)/RGas)*(OFFSET('Composition%'!$B34,0,AH$13)*OFFSET('Composition%'!$B34,0,AH$14)))-IF(AH$2=2,0,OFFSET('Composition%'!$B34,0,AH$17)*OFFSET('Composition%'!$B34,0,AH$18)*(AH$24*EXP(-AH$25/($B64+273)/RGas)))+ReactionRateK1!AH64/2</f>
        <v>0</v>
      </c>
      <c r="AI64" s="73">
        <f ca="1">IF(AI$2=0,0,AI$22*EXP(AI$23/($B64+273)/RGas)*(OFFSET('Composition%'!$B34,0,AI$13)*OFFSET('Composition%'!$B34,0,AI$14)))-IF(AI$2=2,0,OFFSET('Composition%'!$B34,0,AI$17)*OFFSET('Composition%'!$B34,0,AI$18)*(AI$24*EXP(-AI$25/($B64+273)/RGas)))+ReactionRateK1!AI64/2</f>
        <v>0</v>
      </c>
      <c r="AJ64" s="73">
        <f ca="1">IF(AJ$2=0,0,AJ$22*EXP(AJ$23/($B64+273)/RGas)*(OFFSET('Composition%'!$B34,0,AJ$13)*OFFSET('Composition%'!$B34,0,AJ$14)))-IF(AJ$2=2,0,OFFSET('Composition%'!$B34,0,AJ$17)*OFFSET('Composition%'!$B34,0,AJ$18)*(AJ$24*EXP(-AJ$25/($B64+273)/RGas)))+ReactionRateK1!AJ64/2</f>
        <v>0</v>
      </c>
      <c r="AK64" s="73">
        <f ca="1">IF(AK$2=0,0,AK$22*EXP(AK$23/($B64+273)/RGas)*(OFFSET('Composition%'!$B34,0,AK$13)*OFFSET('Composition%'!$B34,0,AK$14)))-IF(AK$2=2,0,OFFSET('Composition%'!$B34,0,AK$17)*OFFSET('Composition%'!$B34,0,AK$18)*(AK$24*EXP(-AK$25/($B64+273)/RGas)))+ReactionRateK1!AK64/2</f>
        <v>0</v>
      </c>
      <c r="AL64" s="73">
        <f ca="1">IF(AL$2=0,0,AL$22*EXP(AL$23/($B64+273)/RGas)*(OFFSET('Composition%'!$B34,0,AL$13)*OFFSET('Composition%'!$B34,0,AL$14)))-IF(AL$2=2,0,OFFSET('Composition%'!$B34,0,AL$17)*OFFSET('Composition%'!$B34,0,AL$18)*(AL$24*EXP(-AL$25/($B64+273)/RGas)))+ReactionRateK1!AL64/2</f>
        <v>0</v>
      </c>
      <c r="AM64" s="73"/>
      <c r="AN64" s="73">
        <f ca="1">IF(AN$2=0,0,AN$22*EXP(AN$23/($B64+273)/RGas)*(OFFSET('Composition%'!$B34,0,AN$13)*OFFSET('Composition%'!$B34,0,AN$14)))-IF(AN$2=2,0,OFFSET('Composition%'!$B34,0,AN$17)*OFFSET('Composition%'!$B34,0,AN$18)*(AN$24*EXP(-AN$25/($B64+273)/RGas)))+ReactionRateK1!AN64/2</f>
        <v>0</v>
      </c>
      <c r="AO64" s="73">
        <f ca="1">IF(AO$2=0,0,AO$22*EXP(AO$23/($B64+273)/RGas)*(OFFSET('Composition%'!$B34,0,AO$13)*OFFSET('Composition%'!$B34,0,AO$14)))-IF(AO$2=2,0,OFFSET('Composition%'!$B34,0,AO$17)*OFFSET('Composition%'!$B34,0,AO$18)*(AO$24*EXP(-AO$25/($B64+273)/RGas)))+ReactionRateK1!AO64/2</f>
        <v>0</v>
      </c>
      <c r="AP64" s="73">
        <f ca="1">IF(AP$2=0,0,AP$22*EXP(AP$23/($B64+273)/RGas)*(OFFSET('Composition%'!$B34,0,AP$13)*OFFSET('Composition%'!$B34,0,AP$14)))-IF(AP$2=2,0,OFFSET('Composition%'!$B34,0,AP$17)*OFFSET('Composition%'!$B34,0,AP$18)*(AP$24*EXP(-AP$25/($B64+273)/RGas)))+ReactionRateK1!AP64/2</f>
        <v>3.994267683824368E-12</v>
      </c>
      <c r="AQ64" s="73">
        <f ca="1">IF(AQ$2=0,0,AQ$22*EXP(AQ$23/($B64+273)/RGas)*(OFFSET('Composition%'!$B34,0,AQ$13)*OFFSET('Composition%'!$B34,0,AQ$14)))-IF(AQ$2=2,0,OFFSET('Composition%'!$B34,0,AQ$17)*OFFSET('Composition%'!$B34,0,AQ$18)*(AQ$24*EXP(-AQ$25/($B64+273)/RGas)))+ReactionRateK1!AQ64/2</f>
        <v>0</v>
      </c>
      <c r="AR64" s="73">
        <f ca="1">IF(AR$2=0,0,AR$22*EXP(AR$23/($B64+273)/RGas)*(OFFSET('Composition%'!$B34,0,AR$13)*OFFSET('Composition%'!$B34,0,AR$14)))-IF(AR$2=2,0,OFFSET('Composition%'!$B34,0,AR$17)*OFFSET('Composition%'!$B34,0,AR$18)*(AR$24*EXP(-AR$25/($B64+273)/RGas)))+ReactionRateK1!AR64/2</f>
        <v>0</v>
      </c>
    </row>
    <row r="65" spans="1:44">
      <c r="A65" s="3">
        <f t="shared" ref="A65:A96" si="9">A64+TimeStep</f>
        <v>1.6500000000000008</v>
      </c>
      <c r="B65" s="19">
        <f ca="1">'Composition%'!B35</f>
        <v>412.61871195354291</v>
      </c>
      <c r="C65">
        <f t="shared" si="8"/>
        <v>30</v>
      </c>
      <c r="D65" s="26">
        <f ca="1">('Composition%'!C35*ReactionRateK2!C65)^3</f>
        <v>7.0723301749254439</v>
      </c>
      <c r="E65" s="4"/>
      <c r="F65" s="73">
        <f ca="1">IF(F$2=0,0,F$22*EXP(F$23/($B65+273)/RGas)*(OFFSET('Composition%'!$B35,0,F$13)*OFFSET('Composition%'!$B35,0,F$14)))-IF(F$2=2,0,OFFSET('Composition%'!$B35,0,F$17)*OFFSET('Composition%'!$B35,0,F$18)*(F$24*EXP(-F$25/($B65+273)/RGas)))+ReactionRateK1!F65/2</f>
        <v>7.7687829786679298E-3</v>
      </c>
      <c r="G65" s="73">
        <f ca="1">IF(G$2=0,0,G$22*EXP(G$23/($B65+273)/RGas)*(OFFSET('Composition%'!$B35,0,G$13)*OFFSET('Composition%'!$B35,0,G$14)))-IF(G$2=2,0,OFFSET('Composition%'!$B35,0,G$17)*OFFSET('Composition%'!$B35,0,G$18)*(G$24*EXP(-G$25/($B65+273)/RGas)))+ReactionRateK1!G65/2</f>
        <v>2.9077830969318204E-3</v>
      </c>
      <c r="H65" s="73">
        <f ca="1">IF(H$2=0,0,H$22*EXP(H$23/($B65+273)/RGas)*(OFFSET('Composition%'!$B35,0,H$13)*OFFSET('Composition%'!$B35,0,H$14)))-IF(H$2=2,0,OFFSET('Composition%'!$B35,0,H$17)*OFFSET('Composition%'!$B35,0,H$18)*(H$24*EXP(-H$25/($B65+273)/RGas)))+ReactionRateK1!H65/2</f>
        <v>-2.8311425674625217E-6</v>
      </c>
      <c r="I65" s="73">
        <f ca="1">IF(I$2=0,0,I$22*EXP(I$23/($B65+273)/RGas)*(OFFSET('Composition%'!$B35,0,I$13)*OFFSET('Composition%'!$B35,0,I$14)))-IF(I$2=2,0,OFFSET('Composition%'!$B35,0,I$17)*OFFSET('Composition%'!$B35,0,I$18)*(I$24*EXP(-I$25/($B65+273)/RGas)))+ReactionRateK1!I65/2</f>
        <v>-5.0447360394714758E-4</v>
      </c>
      <c r="J65" s="73"/>
      <c r="K65" s="73">
        <f ca="1">IF(K$2=0,0,K$22*EXP(K$23/($B65+273)/RGas)*(OFFSET('Composition%'!$B35,0,K$13)*OFFSET('Composition%'!$B35,0,K$14)))-IF(K$2=2,0,OFFSET('Composition%'!$B35,0,K$17)*OFFSET('Composition%'!$B35,0,K$18)*(K$24*EXP(-K$25/($B65+273)/RGas)))+ReactionRateK1!K65/2</f>
        <v>3.1352257947654685E-2</v>
      </c>
      <c r="L65" s="73">
        <f ca="1">IF(L$2=0,0,L$22*EXP(L$23/($B65+273)/RGas)*(OFFSET('Composition%'!$B35,0,L$13)*OFFSET('Composition%'!$B35,0,L$14)))-IF(L$2=2,0,OFFSET('Composition%'!$B35,0,L$17)*OFFSET('Composition%'!$B35,0,L$18)*(L$24*EXP(-L$25/($B65+273)/RGas)))+ReactionRateK1!L65/2</f>
        <v>-4.9034119447476472E-3</v>
      </c>
      <c r="M65" s="73">
        <f ca="1">IF(M$2=0,0,M$22*EXP(M$23/($B65+273)/RGas)*(OFFSET('Composition%'!$B35,0,M$13)*OFFSET('Composition%'!$B35,0,M$14)))-IF(M$2=2,0,OFFSET('Composition%'!$B35,0,M$17)*OFFSET('Composition%'!$B35,0,M$18)*(M$24*EXP(-M$25/($B65+273)/RGas)))+ReactionRateK1!M65/2</f>
        <v>0</v>
      </c>
      <c r="N65" s="73"/>
      <c r="O65" s="73">
        <f ca="1">IF(O$2=0,0,O$22*EXP(O$23/($B65+273)/RGas)*(OFFSET('Composition%'!$B35,0,O$13)*OFFSET('Composition%'!$B35,0,O$14)))-IF(O$2=2,0,OFFSET('Composition%'!$B35,0,O$17)*OFFSET('Composition%'!$B35,0,O$18)*(O$24*EXP(-O$25/($B65+273)/RGas)))+ReactionRateK1!O65/2</f>
        <v>0</v>
      </c>
      <c r="P65" s="73">
        <f ca="1">IF(P$2=0,0,P$22*EXP(P$23/($B65+273)/RGas)*(OFFSET('Composition%'!$B35,0,P$13)*OFFSET('Composition%'!$B35,0,P$14)))-IF(P$2=2,0,OFFSET('Composition%'!$B35,0,P$17)*OFFSET('Composition%'!$B35,0,P$18)*(P$24*EXP(-P$25/($B65+273)/RGas)))+ReactionRateK1!P65/2</f>
        <v>1.1626178368205864E-2</v>
      </c>
      <c r="Q65" s="73">
        <f ca="1">IF(Q$2=0,0,Q$22*EXP(Q$23/($B65+273)/RGas)*(OFFSET('Composition%'!$B35,0,Q$13)*OFFSET('Composition%'!$B35,0,Q$14)))-IF(Q$2=2,0,OFFSET('Composition%'!$B35,0,Q$17)*OFFSET('Composition%'!$B35,0,Q$18)*(Q$24*EXP(-Q$25/($B65+273)/RGas)))+ReactionRateK1!Q65/2</f>
        <v>4.8023825318815301E-5</v>
      </c>
      <c r="R65" s="73">
        <f ca="1">IF(R$2=0,0,R$22*EXP(R$23/($B65+273)/RGas)*(OFFSET('Composition%'!$B35,0,R$13)*OFFSET('Composition%'!$B35,0,R$14)))-IF(R$2=2,0,OFFSET('Composition%'!$B35,0,R$17)*OFFSET('Composition%'!$B35,0,R$18)*(R$24*EXP(-R$25/($B65+273)/RGas)))+ReactionRateK1!R65/2</f>
        <v>6.203277638998224E-6</v>
      </c>
      <c r="S65" s="73"/>
      <c r="T65" s="73">
        <f ca="1">IF(T$2=0,0,T$22*EXP(T$23/($B65+273)/RGas)*(OFFSET('Composition%'!$B35,0,T$13)*OFFSET('Composition%'!$B35,0,T$14)))-IF(T$2=2,0,OFFSET('Composition%'!$B35,0,T$17)*OFFSET('Composition%'!$B35,0,T$18)*(T$24*EXP(-T$25/($B65+273)/RGas)))+ReactionRateK1!T65/2</f>
        <v>3.9403814643724257E-3</v>
      </c>
      <c r="U65" s="73">
        <f ca="1">IF(U$2=0,0,U$22*EXP(U$23/($B65+273)/RGas)*(OFFSET('Composition%'!$B35,0,U$13)*OFFSET('Composition%'!$B35,0,U$14)))-IF(U$2=2,0,OFFSET('Composition%'!$B35,0,U$17)*OFFSET('Composition%'!$B35,0,U$18)*(U$24*EXP(-U$25/($B65+273)/RGas)))+ReactionRateK1!U65/2</f>
        <v>1.4830753462007204E-4</v>
      </c>
      <c r="V65" s="73">
        <f ca="1">IF(V$2=0,0,V$22*EXP(V$23/($B65+273)/RGas)*(OFFSET('Composition%'!$B35,0,V$13)*OFFSET('Composition%'!$B35,0,V$14)))-IF(V$2=2,0,OFFSET('Composition%'!$B35,0,V$17)*OFFSET('Composition%'!$B35,0,V$18)*(V$24*EXP(-V$25/($B65+273)/RGas)))+ReactionRateK1!V65/2</f>
        <v>0</v>
      </c>
      <c r="W65" s="73">
        <f ca="1">IF(W$2=0,0,W$22*EXP(W$23/($B65+273)/RGas)*(OFFSET('Composition%'!$B35,0,W$13)*OFFSET('Composition%'!$B35,0,W$14)))-IF(W$2=2,0,OFFSET('Composition%'!$B35,0,W$17)*OFFSET('Composition%'!$B35,0,W$18)*(W$24*EXP(-W$25/($B65+273)/RGas)))+ReactionRateK1!W65/2</f>
        <v>0</v>
      </c>
      <c r="X65" s="73">
        <f ca="1">IF(X$2=0,0,X$22*EXP(X$23/($B65+273)/RGas)*(OFFSET('Composition%'!$B35,0,X$13)*OFFSET('Composition%'!$B35,0,X$14)))-IF(X$2=2,0,OFFSET('Composition%'!$B35,0,X$17)*OFFSET('Composition%'!$B35,0,X$18)*(X$24*EXP(-X$25/($B65+273)/RGas)))+ReactionRateK1!X65/2</f>
        <v>3.9600578038019136E-8</v>
      </c>
      <c r="Y65" s="73">
        <f ca="1">IF(Y$2=0,0,Y$22*EXP(Y$23/($B65+273)/RGas)*(OFFSET('Composition%'!$B35,0,Y$13)*OFFSET('Composition%'!$B35,0,Y$14)))-IF(Y$2=2,0,OFFSET('Composition%'!$B35,0,Y$17)*OFFSET('Composition%'!$B35,0,Y$18)*(Y$24*EXP(-Y$25/($B65+273)/RGas)))+ReactionRateK1!Y65/2</f>
        <v>1.9599945162847682E-9</v>
      </c>
      <c r="Z65" s="73">
        <f ca="1">IF(Z$2=0,0,Z$22*EXP(Z$23/($B65+273)/RGas)*(OFFSET('Composition%'!$B35,0,Z$13)*OFFSET('Composition%'!$B35,0,Z$14)))-IF(Z$2=2,0,OFFSET('Composition%'!$B35,0,Z$17)*OFFSET('Composition%'!$B35,0,Z$18)*(Z$24*EXP(-Z$25/($B65+273)/RGas)))+ReactionRateK1!Z65/2</f>
        <v>0</v>
      </c>
      <c r="AA65" s="73">
        <f ca="1">IF(AA$2=0,0,AA$22*EXP(AA$23/($B65+273)/RGas)*(OFFSET('Composition%'!$B35,0,AA$13)*OFFSET('Composition%'!$B35,0,AA$14)))-IF(AA$2=2,0,OFFSET('Composition%'!$B35,0,AA$17)*OFFSET('Composition%'!$B35,0,AA$18)*(AA$24*EXP(-AA$25/($B65+273)/RGas)))+ReactionRateK1!AA65/2</f>
        <v>0</v>
      </c>
      <c r="AB65" s="73">
        <f ca="1">IF(AB$2=0,0,AB$22*EXP(AB$23/($B65+273)/RGas)*(OFFSET('Composition%'!$B35,0,AB$13)*OFFSET('Composition%'!$B35,0,AB$14)))-IF(AB$2=2,0,OFFSET('Composition%'!$B35,0,AB$17)*OFFSET('Composition%'!$B35,0,AB$18)*(AB$24*EXP(-AB$25/($B65+273)/RGas)))+ReactionRateK1!AB65/2</f>
        <v>0</v>
      </c>
      <c r="AC65" s="73">
        <f ca="1">IF(AC$2=0,0,AC$22*EXP(AC$23/($B65+273)/RGas)*(OFFSET('Composition%'!$B35,0,AC$13)*OFFSET('Composition%'!$B35,0,AC$14)))-IF(AC$2=2,0,OFFSET('Composition%'!$B35,0,AC$17)*OFFSET('Composition%'!$B35,0,AC$18)*(AC$24*EXP(-AC$25/($B65+273)/RGas)))+ReactionRateK1!AC65/2</f>
        <v>0</v>
      </c>
      <c r="AD65" s="73">
        <f ca="1">IF(AD$2=0,0,AD$22*EXP(AD$23/($B65+273)/RGas)*(OFFSET('Composition%'!$B35,0,AD$13)*OFFSET('Composition%'!$B35,0,AD$14)))-IF(AD$2=2,0,OFFSET('Composition%'!$B35,0,AD$17)*OFFSET('Composition%'!$B35,0,AD$18)*(AD$24*EXP(-AD$25/($B65+273)/RGas)))+ReactionRateK1!AD65/2</f>
        <v>0</v>
      </c>
      <c r="AE65" s="73">
        <f ca="1">IF(AE$2=0,0,AE$22*EXP(AE$23/($B65+273)/RGas)*(OFFSET('Composition%'!$B35,0,AE$13)*OFFSET('Composition%'!$B35,0,AE$14)))-IF(AE$2=2,0,OFFSET('Composition%'!$B35,0,AE$17)*OFFSET('Composition%'!$B35,0,AE$18)*(AE$24*EXP(-AE$25/($B65+273)/RGas)))+ReactionRateK1!AE65/2</f>
        <v>0</v>
      </c>
      <c r="AF65" s="73"/>
      <c r="AG65" s="73">
        <f ca="1">IF(AG$2=0,0,AG$22*EXP(AG$23/($B65+273)/RGas)*(OFFSET('Composition%'!$B35,0,AG$13)*OFFSET('Composition%'!$B35,0,AG$14)))-IF(AG$2=2,0,OFFSET('Composition%'!$B35,0,AG$17)*OFFSET('Composition%'!$B35,0,AG$18)*(AG$24*EXP(-AG$25/($B65+273)/RGas)))+ReactionRateK1!AG65/2</f>
        <v>0</v>
      </c>
      <c r="AH65" s="73">
        <f ca="1">IF(AH$2=0,0,AH$22*EXP(AH$23/($B65+273)/RGas)*(OFFSET('Composition%'!$B35,0,AH$13)*OFFSET('Composition%'!$B35,0,AH$14)))-IF(AH$2=2,0,OFFSET('Composition%'!$B35,0,AH$17)*OFFSET('Composition%'!$B35,0,AH$18)*(AH$24*EXP(-AH$25/($B65+273)/RGas)))+ReactionRateK1!AH65/2</f>
        <v>0</v>
      </c>
      <c r="AI65" s="73">
        <f ca="1">IF(AI$2=0,0,AI$22*EXP(AI$23/($B65+273)/RGas)*(OFFSET('Composition%'!$B35,0,AI$13)*OFFSET('Composition%'!$B35,0,AI$14)))-IF(AI$2=2,0,OFFSET('Composition%'!$B35,0,AI$17)*OFFSET('Composition%'!$B35,0,AI$18)*(AI$24*EXP(-AI$25/($B65+273)/RGas)))+ReactionRateK1!AI65/2</f>
        <v>0</v>
      </c>
      <c r="AJ65" s="73">
        <f ca="1">IF(AJ$2=0,0,AJ$22*EXP(AJ$23/($B65+273)/RGas)*(OFFSET('Composition%'!$B35,0,AJ$13)*OFFSET('Composition%'!$B35,0,AJ$14)))-IF(AJ$2=2,0,OFFSET('Composition%'!$B35,0,AJ$17)*OFFSET('Composition%'!$B35,0,AJ$18)*(AJ$24*EXP(-AJ$25/($B65+273)/RGas)))+ReactionRateK1!AJ65/2</f>
        <v>0</v>
      </c>
      <c r="AK65" s="73">
        <f ca="1">IF(AK$2=0,0,AK$22*EXP(AK$23/($B65+273)/RGas)*(OFFSET('Composition%'!$B35,0,AK$13)*OFFSET('Composition%'!$B35,0,AK$14)))-IF(AK$2=2,0,OFFSET('Composition%'!$B35,0,AK$17)*OFFSET('Composition%'!$B35,0,AK$18)*(AK$24*EXP(-AK$25/($B65+273)/RGas)))+ReactionRateK1!AK65/2</f>
        <v>0</v>
      </c>
      <c r="AL65" s="73">
        <f ca="1">IF(AL$2=0,0,AL$22*EXP(AL$23/($B65+273)/RGas)*(OFFSET('Composition%'!$B35,0,AL$13)*OFFSET('Composition%'!$B35,0,AL$14)))-IF(AL$2=2,0,OFFSET('Composition%'!$B35,0,AL$17)*OFFSET('Composition%'!$B35,0,AL$18)*(AL$24*EXP(-AL$25/($B65+273)/RGas)))+ReactionRateK1!AL65/2</f>
        <v>0</v>
      </c>
      <c r="AM65" s="73"/>
      <c r="AN65" s="73">
        <f ca="1">IF(AN$2=0,0,AN$22*EXP(AN$23/($B65+273)/RGas)*(OFFSET('Composition%'!$B35,0,AN$13)*OFFSET('Composition%'!$B35,0,AN$14)))-IF(AN$2=2,0,OFFSET('Composition%'!$B35,0,AN$17)*OFFSET('Composition%'!$B35,0,AN$18)*(AN$24*EXP(-AN$25/($B65+273)/RGas)))+ReactionRateK1!AN65/2</f>
        <v>0</v>
      </c>
      <c r="AO65" s="73">
        <f ca="1">IF(AO$2=0,0,AO$22*EXP(AO$23/($B65+273)/RGas)*(OFFSET('Composition%'!$B35,0,AO$13)*OFFSET('Composition%'!$B35,0,AO$14)))-IF(AO$2=2,0,OFFSET('Composition%'!$B35,0,AO$17)*OFFSET('Composition%'!$B35,0,AO$18)*(AO$24*EXP(-AO$25/($B65+273)/RGas)))+ReactionRateK1!AO65/2</f>
        <v>0</v>
      </c>
      <c r="AP65" s="73">
        <f ca="1">IF(AP$2=0,0,AP$22*EXP(AP$23/($B65+273)/RGas)*(OFFSET('Composition%'!$B35,0,AP$13)*OFFSET('Composition%'!$B35,0,AP$14)))-IF(AP$2=2,0,OFFSET('Composition%'!$B35,0,AP$17)*OFFSET('Composition%'!$B35,0,AP$18)*(AP$24*EXP(-AP$25/($B65+273)/RGas)))+ReactionRateK1!AP65/2</f>
        <v>4.000466158577821E-12</v>
      </c>
      <c r="AQ65" s="73">
        <f ca="1">IF(AQ$2=0,0,AQ$22*EXP(AQ$23/($B65+273)/RGas)*(OFFSET('Composition%'!$B35,0,AQ$13)*OFFSET('Composition%'!$B35,0,AQ$14)))-IF(AQ$2=2,0,OFFSET('Composition%'!$B35,0,AQ$17)*OFFSET('Composition%'!$B35,0,AQ$18)*(AQ$24*EXP(-AQ$25/($B65+273)/RGas)))+ReactionRateK1!AQ65/2</f>
        <v>0</v>
      </c>
      <c r="AR65" s="73">
        <f ca="1">IF(AR$2=0,0,AR$22*EXP(AR$23/($B65+273)/RGas)*(OFFSET('Composition%'!$B35,0,AR$13)*OFFSET('Composition%'!$B35,0,AR$14)))-IF(AR$2=2,0,OFFSET('Composition%'!$B35,0,AR$17)*OFFSET('Composition%'!$B35,0,AR$18)*(AR$24*EXP(-AR$25/($B65+273)/RGas)))+ReactionRateK1!AR65/2</f>
        <v>0</v>
      </c>
    </row>
    <row r="66" spans="1:44">
      <c r="A66" s="3">
        <f t="shared" si="9"/>
        <v>1.7000000000000008</v>
      </c>
      <c r="B66" s="19">
        <f ca="1">'Composition%'!B36</f>
        <v>412.73105663878152</v>
      </c>
      <c r="C66">
        <f t="shared" si="8"/>
        <v>30</v>
      </c>
      <c r="D66" s="26">
        <f ca="1">('Composition%'!C36*ReactionRateK2!C66)^3</f>
        <v>6.9954044395292803</v>
      </c>
      <c r="E66" s="4"/>
      <c r="F66" s="73">
        <f ca="1">IF(F$2=0,0,F$22*EXP(F$23/($B66+273)/RGas)*(OFFSET('Composition%'!$B36,0,F$13)*OFFSET('Composition%'!$B36,0,F$14)))-IF(F$2=2,0,OFFSET('Composition%'!$B36,0,F$17)*OFFSET('Composition%'!$B36,0,F$18)*(F$24*EXP(-F$25/($B66+273)/RGas)))+ReactionRateK1!F66/2</f>
        <v>7.591640108970104E-3</v>
      </c>
      <c r="G66" s="73">
        <f ca="1">IF(G$2=0,0,G$22*EXP(G$23/($B66+273)/RGas)*(OFFSET('Composition%'!$B36,0,G$13)*OFFSET('Composition%'!$B36,0,G$14)))-IF(G$2=2,0,OFFSET('Composition%'!$B36,0,G$17)*OFFSET('Composition%'!$B36,0,G$18)*(G$24*EXP(-G$25/($B66+273)/RGas)))+ReactionRateK1!G66/2</f>
        <v>2.845984010412716E-3</v>
      </c>
      <c r="H66" s="73">
        <f ca="1">IF(H$2=0,0,H$22*EXP(H$23/($B66+273)/RGas)*(OFFSET('Composition%'!$B36,0,H$13)*OFFSET('Composition%'!$B36,0,H$14)))-IF(H$2=2,0,OFFSET('Composition%'!$B36,0,H$17)*OFFSET('Composition%'!$B36,0,H$18)*(H$24*EXP(-H$25/($B66+273)/RGas)))+ReactionRateK1!H66/2</f>
        <v>-2.9095068785845133E-6</v>
      </c>
      <c r="I66" s="73">
        <f ca="1">IF(I$2=0,0,I$22*EXP(I$23/($B66+273)/RGas)*(OFFSET('Composition%'!$B36,0,I$13)*OFFSET('Composition%'!$B36,0,I$14)))-IF(I$2=2,0,OFFSET('Composition%'!$B36,0,I$17)*OFFSET('Composition%'!$B36,0,I$18)*(I$24*EXP(-I$25/($B66+273)/RGas)))+ReactionRateK1!I66/2</f>
        <v>-4.3836784264098753E-4</v>
      </c>
      <c r="J66" s="73"/>
      <c r="K66" s="73">
        <f ca="1">IF(K$2=0,0,K$22*EXP(K$23/($B66+273)/RGas)*(OFFSET('Composition%'!$B36,0,K$13)*OFFSET('Composition%'!$B36,0,K$14)))-IF(K$2=2,0,OFFSET('Composition%'!$B36,0,K$17)*OFFSET('Composition%'!$B36,0,K$18)*(K$24*EXP(-K$25/($B66+273)/RGas)))+ReactionRateK1!K66/2</f>
        <v>3.082604320657728E-2</v>
      </c>
      <c r="L66" s="73">
        <f ca="1">IF(L$2=0,0,L$22*EXP(L$23/($B66+273)/RGas)*(OFFSET('Composition%'!$B36,0,L$13)*OFFSET('Composition%'!$B36,0,L$14)))-IF(L$2=2,0,OFFSET('Composition%'!$B36,0,L$17)*OFFSET('Composition%'!$B36,0,L$18)*(L$24*EXP(-L$25/($B66+273)/RGas)))+ReactionRateK1!L66/2</f>
        <v>-4.931503399097233E-3</v>
      </c>
      <c r="M66" s="73">
        <f ca="1">IF(M$2=0,0,M$22*EXP(M$23/($B66+273)/RGas)*(OFFSET('Composition%'!$B36,0,M$13)*OFFSET('Composition%'!$B36,0,M$14)))-IF(M$2=2,0,OFFSET('Composition%'!$B36,0,M$17)*OFFSET('Composition%'!$B36,0,M$18)*(M$24*EXP(-M$25/($B66+273)/RGas)))+ReactionRateK1!M66/2</f>
        <v>0</v>
      </c>
      <c r="N66" s="73"/>
      <c r="O66" s="73">
        <f ca="1">IF(O$2=0,0,O$22*EXP(O$23/($B66+273)/RGas)*(OFFSET('Composition%'!$B36,0,O$13)*OFFSET('Composition%'!$B36,0,O$14)))-IF(O$2=2,0,OFFSET('Composition%'!$B36,0,O$17)*OFFSET('Composition%'!$B36,0,O$18)*(O$24*EXP(-O$25/($B66+273)/RGas)))+ReactionRateK1!O66/2</f>
        <v>0</v>
      </c>
      <c r="P66" s="73">
        <f ca="1">IF(P$2=0,0,P$22*EXP(P$23/($B66+273)/RGas)*(OFFSET('Composition%'!$B36,0,P$13)*OFFSET('Composition%'!$B36,0,P$14)))-IF(P$2=2,0,OFFSET('Composition%'!$B36,0,P$17)*OFFSET('Composition%'!$B36,0,P$18)*(P$24*EXP(-P$25/($B66+273)/RGas)))+ReactionRateK1!P66/2</f>
        <v>1.192286003225787E-2</v>
      </c>
      <c r="Q66" s="73">
        <f ca="1">IF(Q$2=0,0,Q$22*EXP(Q$23/($B66+273)/RGas)*(OFFSET('Composition%'!$B36,0,Q$13)*OFFSET('Composition%'!$B36,0,Q$14)))-IF(Q$2=2,0,OFFSET('Composition%'!$B36,0,Q$17)*OFFSET('Composition%'!$B36,0,Q$18)*(Q$24*EXP(-Q$25/($B66+273)/RGas)))+ReactionRateK1!Q66/2</f>
        <v>5.0111048902605688E-5</v>
      </c>
      <c r="R66" s="73">
        <f ca="1">IF(R$2=0,0,R$22*EXP(R$23/($B66+273)/RGas)*(OFFSET('Composition%'!$B36,0,R$13)*OFFSET('Composition%'!$B36,0,R$14)))-IF(R$2=2,0,OFFSET('Composition%'!$B36,0,R$17)*OFFSET('Composition%'!$B36,0,R$18)*(R$24*EXP(-R$25/($B66+273)/RGas)))+ReactionRateK1!R66/2</f>
        <v>6.6287693952335388E-6</v>
      </c>
      <c r="S66" s="73"/>
      <c r="T66" s="73">
        <f ca="1">IF(T$2=0,0,T$22*EXP(T$23/($B66+273)/RGas)*(OFFSET('Composition%'!$B36,0,T$13)*OFFSET('Composition%'!$B36,0,T$14)))-IF(T$2=2,0,OFFSET('Composition%'!$B36,0,T$17)*OFFSET('Composition%'!$B36,0,T$18)*(T$24*EXP(-T$25/($B66+273)/RGas)))+ReactionRateK1!T66/2</f>
        <v>3.6970635000242698E-3</v>
      </c>
      <c r="U66" s="73">
        <f ca="1">IF(U$2=0,0,U$22*EXP(U$23/($B66+273)/RGas)*(OFFSET('Composition%'!$B36,0,U$13)*OFFSET('Composition%'!$B36,0,U$14)))-IF(U$2=2,0,OFFSET('Composition%'!$B36,0,U$17)*OFFSET('Composition%'!$B36,0,U$18)*(U$24*EXP(-U$25/($B66+273)/RGas)))+ReactionRateK1!U66/2</f>
        <v>1.3340150951768402E-4</v>
      </c>
      <c r="V66" s="73">
        <f ca="1">IF(V$2=0,0,V$22*EXP(V$23/($B66+273)/RGas)*(OFFSET('Composition%'!$B36,0,V$13)*OFFSET('Composition%'!$B36,0,V$14)))-IF(V$2=2,0,OFFSET('Composition%'!$B36,0,V$17)*OFFSET('Composition%'!$B36,0,V$18)*(V$24*EXP(-V$25/($B66+273)/RGas)))+ReactionRateK1!V66/2</f>
        <v>0</v>
      </c>
      <c r="W66" s="73">
        <f ca="1">IF(W$2=0,0,W$22*EXP(W$23/($B66+273)/RGas)*(OFFSET('Composition%'!$B36,0,W$13)*OFFSET('Composition%'!$B36,0,W$14)))-IF(W$2=2,0,OFFSET('Composition%'!$B36,0,W$17)*OFFSET('Composition%'!$B36,0,W$18)*(W$24*EXP(-W$25/($B66+273)/RGas)))+ReactionRateK1!W66/2</f>
        <v>0</v>
      </c>
      <c r="X66" s="73">
        <f ca="1">IF(X$2=0,0,X$22*EXP(X$23/($B66+273)/RGas)*(OFFSET('Composition%'!$B36,0,X$13)*OFFSET('Composition%'!$B36,0,X$14)))-IF(X$2=2,0,OFFSET('Composition%'!$B36,0,X$17)*OFFSET('Composition%'!$B36,0,X$18)*(X$24*EXP(-X$25/($B66+273)/RGas)))+ReactionRateK1!X66/2</f>
        <v>3.9456447456537669E-8</v>
      </c>
      <c r="Y66" s="73">
        <f ca="1">IF(Y$2=0,0,Y$22*EXP(Y$23/($B66+273)/RGas)*(OFFSET('Composition%'!$B36,0,Y$13)*OFFSET('Composition%'!$B36,0,Y$14)))-IF(Y$2=2,0,OFFSET('Composition%'!$B36,0,Y$17)*OFFSET('Composition%'!$B36,0,Y$18)*(Y$24*EXP(-Y$25/($B66+273)/RGas)))+ReactionRateK1!Y66/2</f>
        <v>1.9528609045212874E-9</v>
      </c>
      <c r="Z66" s="73">
        <f ca="1">IF(Z$2=0,0,Z$22*EXP(Z$23/($B66+273)/RGas)*(OFFSET('Composition%'!$B36,0,Z$13)*OFFSET('Composition%'!$B36,0,Z$14)))-IF(Z$2=2,0,OFFSET('Composition%'!$B36,0,Z$17)*OFFSET('Composition%'!$B36,0,Z$18)*(Z$24*EXP(-Z$25/($B66+273)/RGas)))+ReactionRateK1!Z66/2</f>
        <v>0</v>
      </c>
      <c r="AA66" s="73">
        <f ca="1">IF(AA$2=0,0,AA$22*EXP(AA$23/($B66+273)/RGas)*(OFFSET('Composition%'!$B36,0,AA$13)*OFFSET('Composition%'!$B36,0,AA$14)))-IF(AA$2=2,0,OFFSET('Composition%'!$B36,0,AA$17)*OFFSET('Composition%'!$B36,0,AA$18)*(AA$24*EXP(-AA$25/($B66+273)/RGas)))+ReactionRateK1!AA66/2</f>
        <v>0</v>
      </c>
      <c r="AB66" s="73">
        <f ca="1">IF(AB$2=0,0,AB$22*EXP(AB$23/($B66+273)/RGas)*(OFFSET('Composition%'!$B36,0,AB$13)*OFFSET('Composition%'!$B36,0,AB$14)))-IF(AB$2=2,0,OFFSET('Composition%'!$B36,0,AB$17)*OFFSET('Composition%'!$B36,0,AB$18)*(AB$24*EXP(-AB$25/($B66+273)/RGas)))+ReactionRateK1!AB66/2</f>
        <v>0</v>
      </c>
      <c r="AC66" s="73">
        <f ca="1">IF(AC$2=0,0,AC$22*EXP(AC$23/($B66+273)/RGas)*(OFFSET('Composition%'!$B36,0,AC$13)*OFFSET('Composition%'!$B36,0,AC$14)))-IF(AC$2=2,0,OFFSET('Composition%'!$B36,0,AC$17)*OFFSET('Composition%'!$B36,0,AC$18)*(AC$24*EXP(-AC$25/($B66+273)/RGas)))+ReactionRateK1!AC66/2</f>
        <v>0</v>
      </c>
      <c r="AD66" s="73">
        <f ca="1">IF(AD$2=0,0,AD$22*EXP(AD$23/($B66+273)/RGas)*(OFFSET('Composition%'!$B36,0,AD$13)*OFFSET('Composition%'!$B36,0,AD$14)))-IF(AD$2=2,0,OFFSET('Composition%'!$B36,0,AD$17)*OFFSET('Composition%'!$B36,0,AD$18)*(AD$24*EXP(-AD$25/($B66+273)/RGas)))+ReactionRateK1!AD66/2</f>
        <v>0</v>
      </c>
      <c r="AE66" s="73">
        <f ca="1">IF(AE$2=0,0,AE$22*EXP(AE$23/($B66+273)/RGas)*(OFFSET('Composition%'!$B36,0,AE$13)*OFFSET('Composition%'!$B36,0,AE$14)))-IF(AE$2=2,0,OFFSET('Composition%'!$B36,0,AE$17)*OFFSET('Composition%'!$B36,0,AE$18)*(AE$24*EXP(-AE$25/($B66+273)/RGas)))+ReactionRateK1!AE66/2</f>
        <v>0</v>
      </c>
      <c r="AF66" s="73"/>
      <c r="AG66" s="73">
        <f ca="1">IF(AG$2=0,0,AG$22*EXP(AG$23/($B66+273)/RGas)*(OFFSET('Composition%'!$B36,0,AG$13)*OFFSET('Composition%'!$B36,0,AG$14)))-IF(AG$2=2,0,OFFSET('Composition%'!$B36,0,AG$17)*OFFSET('Composition%'!$B36,0,AG$18)*(AG$24*EXP(-AG$25/($B66+273)/RGas)))+ReactionRateK1!AG66/2</f>
        <v>0</v>
      </c>
      <c r="AH66" s="73">
        <f ca="1">IF(AH$2=0,0,AH$22*EXP(AH$23/($B66+273)/RGas)*(OFFSET('Composition%'!$B36,0,AH$13)*OFFSET('Composition%'!$B36,0,AH$14)))-IF(AH$2=2,0,OFFSET('Composition%'!$B36,0,AH$17)*OFFSET('Composition%'!$B36,0,AH$18)*(AH$24*EXP(-AH$25/($B66+273)/RGas)))+ReactionRateK1!AH66/2</f>
        <v>0</v>
      </c>
      <c r="AI66" s="73">
        <f ca="1">IF(AI$2=0,0,AI$22*EXP(AI$23/($B66+273)/RGas)*(OFFSET('Composition%'!$B36,0,AI$13)*OFFSET('Composition%'!$B36,0,AI$14)))-IF(AI$2=2,0,OFFSET('Composition%'!$B36,0,AI$17)*OFFSET('Composition%'!$B36,0,AI$18)*(AI$24*EXP(-AI$25/($B66+273)/RGas)))+ReactionRateK1!AI66/2</f>
        <v>0</v>
      </c>
      <c r="AJ66" s="73">
        <f ca="1">IF(AJ$2=0,0,AJ$22*EXP(AJ$23/($B66+273)/RGas)*(OFFSET('Composition%'!$B36,0,AJ$13)*OFFSET('Composition%'!$B36,0,AJ$14)))-IF(AJ$2=2,0,OFFSET('Composition%'!$B36,0,AJ$17)*OFFSET('Composition%'!$B36,0,AJ$18)*(AJ$24*EXP(-AJ$25/($B66+273)/RGas)))+ReactionRateK1!AJ66/2</f>
        <v>0</v>
      </c>
      <c r="AK66" s="73">
        <f ca="1">IF(AK$2=0,0,AK$22*EXP(AK$23/($B66+273)/RGas)*(OFFSET('Composition%'!$B36,0,AK$13)*OFFSET('Composition%'!$B36,0,AK$14)))-IF(AK$2=2,0,OFFSET('Composition%'!$B36,0,AK$17)*OFFSET('Composition%'!$B36,0,AK$18)*(AK$24*EXP(-AK$25/($B66+273)/RGas)))+ReactionRateK1!AK66/2</f>
        <v>0</v>
      </c>
      <c r="AL66" s="73">
        <f ca="1">IF(AL$2=0,0,AL$22*EXP(AL$23/($B66+273)/RGas)*(OFFSET('Composition%'!$B36,0,AL$13)*OFFSET('Composition%'!$B36,0,AL$14)))-IF(AL$2=2,0,OFFSET('Composition%'!$B36,0,AL$17)*OFFSET('Composition%'!$B36,0,AL$18)*(AL$24*EXP(-AL$25/($B66+273)/RGas)))+ReactionRateK1!AL66/2</f>
        <v>0</v>
      </c>
      <c r="AM66" s="73"/>
      <c r="AN66" s="73">
        <f ca="1">IF(AN$2=0,0,AN$22*EXP(AN$23/($B66+273)/RGas)*(OFFSET('Composition%'!$B36,0,AN$13)*OFFSET('Composition%'!$B36,0,AN$14)))-IF(AN$2=2,0,OFFSET('Composition%'!$B36,0,AN$17)*OFFSET('Composition%'!$B36,0,AN$18)*(AN$24*EXP(-AN$25/($B66+273)/RGas)))+ReactionRateK1!AN66/2</f>
        <v>0</v>
      </c>
      <c r="AO66" s="73">
        <f ca="1">IF(AO$2=0,0,AO$22*EXP(AO$23/($B66+273)/RGas)*(OFFSET('Composition%'!$B36,0,AO$13)*OFFSET('Composition%'!$B36,0,AO$14)))-IF(AO$2=2,0,OFFSET('Composition%'!$B36,0,AO$17)*OFFSET('Composition%'!$B36,0,AO$18)*(AO$24*EXP(-AO$25/($B66+273)/RGas)))+ReactionRateK1!AO66/2</f>
        <v>0</v>
      </c>
      <c r="AP66" s="73">
        <f ca="1">IF(AP$2=0,0,AP$22*EXP(AP$23/($B66+273)/RGas)*(OFFSET('Composition%'!$B36,0,AP$13)*OFFSET('Composition%'!$B36,0,AP$14)))-IF(AP$2=2,0,OFFSET('Composition%'!$B36,0,AP$17)*OFFSET('Composition%'!$B36,0,AP$18)*(AP$24*EXP(-AP$25/($B66+273)/RGas)))+ReactionRateK1!AP66/2</f>
        <v>4.0060378798190886E-12</v>
      </c>
      <c r="AQ66" s="73">
        <f ca="1">IF(AQ$2=0,0,AQ$22*EXP(AQ$23/($B66+273)/RGas)*(OFFSET('Composition%'!$B36,0,AQ$13)*OFFSET('Composition%'!$B36,0,AQ$14)))-IF(AQ$2=2,0,OFFSET('Composition%'!$B36,0,AQ$17)*OFFSET('Composition%'!$B36,0,AQ$18)*(AQ$24*EXP(-AQ$25/($B66+273)/RGas)))+ReactionRateK1!AQ66/2</f>
        <v>0</v>
      </c>
      <c r="AR66" s="73">
        <f ca="1">IF(AR$2=0,0,AR$22*EXP(AR$23/($B66+273)/RGas)*(OFFSET('Composition%'!$B36,0,AR$13)*OFFSET('Composition%'!$B36,0,AR$14)))-IF(AR$2=2,0,OFFSET('Composition%'!$B36,0,AR$17)*OFFSET('Composition%'!$B36,0,AR$18)*(AR$24*EXP(-AR$25/($B66+273)/RGas)))+ReactionRateK1!AR66/2</f>
        <v>0</v>
      </c>
    </row>
    <row r="67" spans="1:44">
      <c r="A67" s="3">
        <f t="shared" si="9"/>
        <v>1.7500000000000009</v>
      </c>
      <c r="B67" s="19">
        <f ca="1">'Composition%'!B37</f>
        <v>412.83697636541905</v>
      </c>
      <c r="C67">
        <f t="shared" si="8"/>
        <v>30</v>
      </c>
      <c r="D67" s="26">
        <f ca="1">('Composition%'!C37*ReactionRateK2!C67)^3</f>
        <v>6.9238449680638592</v>
      </c>
      <c r="E67" s="4"/>
      <c r="F67" s="73">
        <f ca="1">IF(F$2=0,0,F$22*EXP(F$23/($B67+273)/RGas)*(OFFSET('Composition%'!$B37,0,F$13)*OFFSET('Composition%'!$B37,0,F$14)))-IF(F$2=2,0,OFFSET('Composition%'!$B37,0,F$17)*OFFSET('Composition%'!$B37,0,F$18)*(F$24*EXP(-F$25/($B67+273)/RGas)))+ReactionRateK1!F67/2</f>
        <v>7.4198156088731461E-3</v>
      </c>
      <c r="G67" s="73">
        <f ca="1">IF(G$2=0,0,G$22*EXP(G$23/($B67+273)/RGas)*(OFFSET('Composition%'!$B37,0,G$13)*OFFSET('Composition%'!$B37,0,G$14)))-IF(G$2=2,0,OFFSET('Composition%'!$B37,0,G$17)*OFFSET('Composition%'!$B37,0,G$18)*(G$24*EXP(-G$25/($B67+273)/RGas)))+ReactionRateK1!G67/2</f>
        <v>2.7860022625922172E-3</v>
      </c>
      <c r="H67" s="73">
        <f ca="1">IF(H$2=0,0,H$22*EXP(H$23/($B67+273)/RGas)*(OFFSET('Composition%'!$B37,0,H$13)*OFFSET('Composition%'!$B37,0,H$14)))-IF(H$2=2,0,OFFSET('Composition%'!$B37,0,H$17)*OFFSET('Composition%'!$B37,0,H$18)*(H$24*EXP(-H$25/($B67+273)/RGas)))+ReactionRateK1!H67/2</f>
        <v>-2.9842072725882697E-6</v>
      </c>
      <c r="I67" s="73">
        <f ca="1">IF(I$2=0,0,I$22*EXP(I$23/($B67+273)/RGas)*(OFFSET('Composition%'!$B37,0,I$13)*OFFSET('Composition%'!$B37,0,I$14)))-IF(I$2=2,0,OFFSET('Composition%'!$B37,0,I$17)*OFFSET('Composition%'!$B37,0,I$18)*(I$24*EXP(-I$25/($B67+273)/RGas)))+ReactionRateK1!I67/2</f>
        <v>-3.79906581999566E-4</v>
      </c>
      <c r="J67" s="73"/>
      <c r="K67" s="73">
        <f ca="1">IF(K$2=0,0,K$22*EXP(K$23/($B67+273)/RGas)*(OFFSET('Composition%'!$B37,0,K$13)*OFFSET('Composition%'!$B37,0,K$14)))-IF(K$2=2,0,OFFSET('Composition%'!$B37,0,K$17)*OFFSET('Composition%'!$B37,0,K$18)*(K$24*EXP(-K$25/($B67+273)/RGas)))+ReactionRateK1!K67/2</f>
        <v>3.030687223750592E-2</v>
      </c>
      <c r="L67" s="73">
        <f ca="1">IF(L$2=0,0,L$22*EXP(L$23/($B67+273)/RGas)*(OFFSET('Composition%'!$B37,0,L$13)*OFFSET('Composition%'!$B37,0,L$14)))-IF(L$2=2,0,OFFSET('Composition%'!$B37,0,L$17)*OFFSET('Composition%'!$B37,0,L$18)*(L$24*EXP(-L$25/($B67+273)/RGas)))+ReactionRateK1!L67/2</f>
        <v>-4.9440989794246578E-3</v>
      </c>
      <c r="M67" s="73">
        <f ca="1">IF(M$2=0,0,M$22*EXP(M$23/($B67+273)/RGas)*(OFFSET('Composition%'!$B37,0,M$13)*OFFSET('Composition%'!$B37,0,M$14)))-IF(M$2=2,0,OFFSET('Composition%'!$B37,0,M$17)*OFFSET('Composition%'!$B37,0,M$18)*(M$24*EXP(-M$25/($B67+273)/RGas)))+ReactionRateK1!M67/2</f>
        <v>0</v>
      </c>
      <c r="N67" s="73"/>
      <c r="O67" s="73">
        <f ca="1">IF(O$2=0,0,O$22*EXP(O$23/($B67+273)/RGas)*(OFFSET('Composition%'!$B37,0,O$13)*OFFSET('Composition%'!$B37,0,O$14)))-IF(O$2=2,0,OFFSET('Composition%'!$B37,0,O$17)*OFFSET('Composition%'!$B37,0,O$18)*(O$24*EXP(-O$25/($B67+273)/RGas)))+ReactionRateK1!O67/2</f>
        <v>0</v>
      </c>
      <c r="P67" s="73">
        <f ca="1">IF(P$2=0,0,P$22*EXP(P$23/($B67+273)/RGas)*(OFFSET('Composition%'!$B37,0,P$13)*OFFSET('Composition%'!$B37,0,P$14)))-IF(P$2=2,0,OFFSET('Composition%'!$B37,0,P$17)*OFFSET('Composition%'!$B37,0,P$18)*(P$24*EXP(-P$25/($B67+273)/RGas)))+ReactionRateK1!P67/2</f>
        <v>1.2205882264141458E-2</v>
      </c>
      <c r="Q67" s="73">
        <f ca="1">IF(Q$2=0,0,Q$22*EXP(Q$23/($B67+273)/RGas)*(OFFSET('Composition%'!$B37,0,Q$13)*OFFSET('Composition%'!$B37,0,Q$14)))-IF(Q$2=2,0,OFFSET('Composition%'!$B37,0,Q$17)*OFFSET('Composition%'!$B37,0,Q$18)*(Q$24*EXP(-Q$25/($B67+273)/RGas)))+ReactionRateK1!Q67/2</f>
        <v>5.2205928338954902E-5</v>
      </c>
      <c r="R67" s="73">
        <f ca="1">IF(R$2=0,0,R$22*EXP(R$23/($B67+273)/RGas)*(OFFSET('Composition%'!$B37,0,R$13)*OFFSET('Composition%'!$B37,0,R$14)))-IF(R$2=2,0,OFFSET('Composition%'!$B37,0,R$17)*OFFSET('Composition%'!$B37,0,R$18)*(R$24*EXP(-R$25/($B67+273)/RGas)))+ReactionRateK1!R67/2</f>
        <v>7.0708565147629098E-6</v>
      </c>
      <c r="S67" s="73"/>
      <c r="T67" s="73">
        <f ca="1">IF(T$2=0,0,T$22*EXP(T$23/($B67+273)/RGas)*(OFFSET('Composition%'!$B37,0,T$13)*OFFSET('Composition%'!$B37,0,T$14)))-IF(T$2=2,0,OFFSET('Composition%'!$B37,0,T$17)*OFFSET('Composition%'!$B37,0,T$18)*(T$24*EXP(-T$25/($B67+273)/RGas)))+ReactionRateK1!T67/2</f>
        <v>3.4680028028698491E-3</v>
      </c>
      <c r="U67" s="73">
        <f ca="1">IF(U$2=0,0,U$22*EXP(U$23/($B67+273)/RGas)*(OFFSET('Composition%'!$B37,0,U$13)*OFFSET('Composition%'!$B37,0,U$14)))-IF(U$2=2,0,OFFSET('Composition%'!$B37,0,U$17)*OFFSET('Composition%'!$B37,0,U$18)*(U$24*EXP(-U$25/($B67+273)/RGas)))+ReactionRateK1!U67/2</f>
        <v>1.200668775431777E-4</v>
      </c>
      <c r="V67" s="73">
        <f ca="1">IF(V$2=0,0,V$22*EXP(V$23/($B67+273)/RGas)*(OFFSET('Composition%'!$B37,0,V$13)*OFFSET('Composition%'!$B37,0,V$14)))-IF(V$2=2,0,OFFSET('Composition%'!$B37,0,V$17)*OFFSET('Composition%'!$B37,0,V$18)*(V$24*EXP(-V$25/($B67+273)/RGas)))+ReactionRateK1!V67/2</f>
        <v>0</v>
      </c>
      <c r="W67" s="73">
        <f ca="1">IF(W$2=0,0,W$22*EXP(W$23/($B67+273)/RGas)*(OFFSET('Composition%'!$B37,0,W$13)*OFFSET('Composition%'!$B37,0,W$14)))-IF(W$2=2,0,OFFSET('Composition%'!$B37,0,W$17)*OFFSET('Composition%'!$B37,0,W$18)*(W$24*EXP(-W$25/($B67+273)/RGas)))+ReactionRateK1!W67/2</f>
        <v>0</v>
      </c>
      <c r="X67" s="73">
        <f ca="1">IF(X$2=0,0,X$22*EXP(X$23/($B67+273)/RGas)*(OFFSET('Composition%'!$B37,0,X$13)*OFFSET('Composition%'!$B37,0,X$14)))-IF(X$2=2,0,OFFSET('Composition%'!$B37,0,X$17)*OFFSET('Composition%'!$B37,0,X$18)*(X$24*EXP(-X$25/($B67+273)/RGas)))+ReactionRateK1!X67/2</f>
        <v>3.9321419569703729E-8</v>
      </c>
      <c r="Y67" s="73">
        <f ca="1">IF(Y$2=0,0,Y$22*EXP(Y$23/($B67+273)/RGas)*(OFFSET('Composition%'!$B37,0,Y$13)*OFFSET('Composition%'!$B37,0,Y$14)))-IF(Y$2=2,0,OFFSET('Composition%'!$B37,0,Y$17)*OFFSET('Composition%'!$B37,0,Y$18)*(Y$24*EXP(-Y$25/($B67+273)/RGas)))+ReactionRateK1!Y67/2</f>
        <v>1.9461778223327922E-9</v>
      </c>
      <c r="Z67" s="73">
        <f ca="1">IF(Z$2=0,0,Z$22*EXP(Z$23/($B67+273)/RGas)*(OFFSET('Composition%'!$B37,0,Z$13)*OFFSET('Composition%'!$B37,0,Z$14)))-IF(Z$2=2,0,OFFSET('Composition%'!$B37,0,Z$17)*OFFSET('Composition%'!$B37,0,Z$18)*(Z$24*EXP(-Z$25/($B67+273)/RGas)))+ReactionRateK1!Z67/2</f>
        <v>0</v>
      </c>
      <c r="AA67" s="73">
        <f ca="1">IF(AA$2=0,0,AA$22*EXP(AA$23/($B67+273)/RGas)*(OFFSET('Composition%'!$B37,0,AA$13)*OFFSET('Composition%'!$B37,0,AA$14)))-IF(AA$2=2,0,OFFSET('Composition%'!$B37,0,AA$17)*OFFSET('Composition%'!$B37,0,AA$18)*(AA$24*EXP(-AA$25/($B67+273)/RGas)))+ReactionRateK1!AA67/2</f>
        <v>0</v>
      </c>
      <c r="AB67" s="73">
        <f ca="1">IF(AB$2=0,0,AB$22*EXP(AB$23/($B67+273)/RGas)*(OFFSET('Composition%'!$B37,0,AB$13)*OFFSET('Composition%'!$B37,0,AB$14)))-IF(AB$2=2,0,OFFSET('Composition%'!$B37,0,AB$17)*OFFSET('Composition%'!$B37,0,AB$18)*(AB$24*EXP(-AB$25/($B67+273)/RGas)))+ReactionRateK1!AB67/2</f>
        <v>0</v>
      </c>
      <c r="AC67" s="73">
        <f ca="1">IF(AC$2=0,0,AC$22*EXP(AC$23/($B67+273)/RGas)*(OFFSET('Composition%'!$B37,0,AC$13)*OFFSET('Composition%'!$B37,0,AC$14)))-IF(AC$2=2,0,OFFSET('Composition%'!$B37,0,AC$17)*OFFSET('Composition%'!$B37,0,AC$18)*(AC$24*EXP(-AC$25/($B67+273)/RGas)))+ReactionRateK1!AC67/2</f>
        <v>0</v>
      </c>
      <c r="AD67" s="73">
        <f ca="1">IF(AD$2=0,0,AD$22*EXP(AD$23/($B67+273)/RGas)*(OFFSET('Composition%'!$B37,0,AD$13)*OFFSET('Composition%'!$B37,0,AD$14)))-IF(AD$2=2,0,OFFSET('Composition%'!$B37,0,AD$17)*OFFSET('Composition%'!$B37,0,AD$18)*(AD$24*EXP(-AD$25/($B67+273)/RGas)))+ReactionRateK1!AD67/2</f>
        <v>0</v>
      </c>
      <c r="AE67" s="73">
        <f ca="1">IF(AE$2=0,0,AE$22*EXP(AE$23/($B67+273)/RGas)*(OFFSET('Composition%'!$B37,0,AE$13)*OFFSET('Composition%'!$B37,0,AE$14)))-IF(AE$2=2,0,OFFSET('Composition%'!$B37,0,AE$17)*OFFSET('Composition%'!$B37,0,AE$18)*(AE$24*EXP(-AE$25/($B67+273)/RGas)))+ReactionRateK1!AE67/2</f>
        <v>0</v>
      </c>
      <c r="AF67" s="73"/>
      <c r="AG67" s="73">
        <f ca="1">IF(AG$2=0,0,AG$22*EXP(AG$23/($B67+273)/RGas)*(OFFSET('Composition%'!$B37,0,AG$13)*OFFSET('Composition%'!$B37,0,AG$14)))-IF(AG$2=2,0,OFFSET('Composition%'!$B37,0,AG$17)*OFFSET('Composition%'!$B37,0,AG$18)*(AG$24*EXP(-AG$25/($B67+273)/RGas)))+ReactionRateK1!AG67/2</f>
        <v>0</v>
      </c>
      <c r="AH67" s="73">
        <f ca="1">IF(AH$2=0,0,AH$22*EXP(AH$23/($B67+273)/RGas)*(OFFSET('Composition%'!$B37,0,AH$13)*OFFSET('Composition%'!$B37,0,AH$14)))-IF(AH$2=2,0,OFFSET('Composition%'!$B37,0,AH$17)*OFFSET('Composition%'!$B37,0,AH$18)*(AH$24*EXP(-AH$25/($B67+273)/RGas)))+ReactionRateK1!AH67/2</f>
        <v>0</v>
      </c>
      <c r="AI67" s="73">
        <f ca="1">IF(AI$2=0,0,AI$22*EXP(AI$23/($B67+273)/RGas)*(OFFSET('Composition%'!$B37,0,AI$13)*OFFSET('Composition%'!$B37,0,AI$14)))-IF(AI$2=2,0,OFFSET('Composition%'!$B37,0,AI$17)*OFFSET('Composition%'!$B37,0,AI$18)*(AI$24*EXP(-AI$25/($B67+273)/RGas)))+ReactionRateK1!AI67/2</f>
        <v>0</v>
      </c>
      <c r="AJ67" s="73">
        <f ca="1">IF(AJ$2=0,0,AJ$22*EXP(AJ$23/($B67+273)/RGas)*(OFFSET('Composition%'!$B37,0,AJ$13)*OFFSET('Composition%'!$B37,0,AJ$14)))-IF(AJ$2=2,0,OFFSET('Composition%'!$B37,0,AJ$17)*OFFSET('Composition%'!$B37,0,AJ$18)*(AJ$24*EXP(-AJ$25/($B67+273)/RGas)))+ReactionRateK1!AJ67/2</f>
        <v>0</v>
      </c>
      <c r="AK67" s="73">
        <f ca="1">IF(AK$2=0,0,AK$22*EXP(AK$23/($B67+273)/RGas)*(OFFSET('Composition%'!$B37,0,AK$13)*OFFSET('Composition%'!$B37,0,AK$14)))-IF(AK$2=2,0,OFFSET('Composition%'!$B37,0,AK$17)*OFFSET('Composition%'!$B37,0,AK$18)*(AK$24*EXP(-AK$25/($B67+273)/RGas)))+ReactionRateK1!AK67/2</f>
        <v>0</v>
      </c>
      <c r="AL67" s="73">
        <f ca="1">IF(AL$2=0,0,AL$22*EXP(AL$23/($B67+273)/RGas)*(OFFSET('Composition%'!$B37,0,AL$13)*OFFSET('Composition%'!$B37,0,AL$14)))-IF(AL$2=2,0,OFFSET('Composition%'!$B37,0,AL$17)*OFFSET('Composition%'!$B37,0,AL$18)*(AL$24*EXP(-AL$25/($B67+273)/RGas)))+ReactionRateK1!AL67/2</f>
        <v>0</v>
      </c>
      <c r="AM67" s="73"/>
      <c r="AN67" s="73">
        <f ca="1">IF(AN$2=0,0,AN$22*EXP(AN$23/($B67+273)/RGas)*(OFFSET('Composition%'!$B37,0,AN$13)*OFFSET('Composition%'!$B37,0,AN$14)))-IF(AN$2=2,0,OFFSET('Composition%'!$B37,0,AN$17)*OFFSET('Composition%'!$B37,0,AN$18)*(AN$24*EXP(-AN$25/($B67+273)/RGas)))+ReactionRateK1!AN67/2</f>
        <v>0</v>
      </c>
      <c r="AO67" s="73">
        <f ca="1">IF(AO$2=0,0,AO$22*EXP(AO$23/($B67+273)/RGas)*(OFFSET('Composition%'!$B37,0,AO$13)*OFFSET('Composition%'!$B37,0,AO$14)))-IF(AO$2=2,0,OFFSET('Composition%'!$B37,0,AO$17)*OFFSET('Composition%'!$B37,0,AO$18)*(AO$24*EXP(-AO$25/($B67+273)/RGas)))+ReactionRateK1!AO67/2</f>
        <v>0</v>
      </c>
      <c r="AP67" s="73">
        <f ca="1">IF(AP$2=0,0,AP$22*EXP(AP$23/($B67+273)/RGas)*(OFFSET('Composition%'!$B37,0,AP$13)*OFFSET('Composition%'!$B37,0,AP$14)))-IF(AP$2=2,0,OFFSET('Composition%'!$B37,0,AP$17)*OFFSET('Composition%'!$B37,0,AP$18)*(AP$24*EXP(-AP$25/($B67+273)/RGas)))+ReactionRateK1!AP67/2</f>
        <v>4.0110494702638442E-12</v>
      </c>
      <c r="AQ67" s="73">
        <f ca="1">IF(AQ$2=0,0,AQ$22*EXP(AQ$23/($B67+273)/RGas)*(OFFSET('Composition%'!$B37,0,AQ$13)*OFFSET('Composition%'!$B37,0,AQ$14)))-IF(AQ$2=2,0,OFFSET('Composition%'!$B37,0,AQ$17)*OFFSET('Composition%'!$B37,0,AQ$18)*(AQ$24*EXP(-AQ$25/($B67+273)/RGas)))+ReactionRateK1!AQ67/2</f>
        <v>0</v>
      </c>
      <c r="AR67" s="73">
        <f ca="1">IF(AR$2=0,0,AR$22*EXP(AR$23/($B67+273)/RGas)*(OFFSET('Composition%'!$B37,0,AR$13)*OFFSET('Composition%'!$B37,0,AR$14)))-IF(AR$2=2,0,OFFSET('Composition%'!$B37,0,AR$17)*OFFSET('Composition%'!$B37,0,AR$18)*(AR$24*EXP(-AR$25/($B67+273)/RGas)))+ReactionRateK1!AR67/2</f>
        <v>0</v>
      </c>
    </row>
    <row r="68" spans="1:44">
      <c r="A68" s="3">
        <f t="shared" si="9"/>
        <v>1.8000000000000009</v>
      </c>
      <c r="B68" s="19">
        <f ca="1">'Composition%'!B38</f>
        <v>412.93680083054574</v>
      </c>
      <c r="C68">
        <f t="shared" si="8"/>
        <v>30</v>
      </c>
      <c r="D68" s="26">
        <f ca="1">('Composition%'!C38*ReactionRateK2!C68)^3</f>
        <v>6.8572580598836508</v>
      </c>
      <c r="E68" s="4"/>
      <c r="F68" s="73">
        <f ca="1">IF(F$2=0,0,F$22*EXP(F$23/($B68+273)/RGas)*(OFFSET('Composition%'!$B38,0,F$13)*OFFSET('Composition%'!$B38,0,F$14)))-IF(F$2=2,0,OFFSET('Composition%'!$B38,0,F$17)*OFFSET('Composition%'!$B38,0,F$18)*(F$24*EXP(-F$25/($B68+273)/RGas)))+ReactionRateK1!F68/2</f>
        <v>7.2531194892694554E-3</v>
      </c>
      <c r="G68" s="73">
        <f ca="1">IF(G$2=0,0,G$22*EXP(G$23/($B68+273)/RGas)*(OFFSET('Composition%'!$B38,0,G$13)*OFFSET('Composition%'!$B38,0,G$14)))-IF(G$2=2,0,OFFSET('Composition%'!$B38,0,G$17)*OFFSET('Composition%'!$B38,0,G$18)*(G$24*EXP(-G$25/($B68+273)/RGas)))+ReactionRateK1!G68/2</f>
        <v>2.7277686838008425E-3</v>
      </c>
      <c r="H68" s="73">
        <f ca="1">IF(H$2=0,0,H$22*EXP(H$23/($B68+273)/RGas)*(OFFSET('Composition%'!$B38,0,H$13)*OFFSET('Composition%'!$B38,0,H$14)))-IF(H$2=2,0,OFFSET('Composition%'!$B38,0,H$17)*OFFSET('Composition%'!$B38,0,H$18)*(H$24*EXP(-H$25/($B68+273)/RGas)))+ReactionRateK1!H68/2</f>
        <v>-3.0552459167090446E-6</v>
      </c>
      <c r="I68" s="73">
        <f ca="1">IF(I$2=0,0,I$22*EXP(I$23/($B68+273)/RGas)*(OFFSET('Composition%'!$B38,0,I$13)*OFFSET('Composition%'!$B38,0,I$14)))-IF(I$2=2,0,OFFSET('Composition%'!$B38,0,I$17)*OFFSET('Composition%'!$B38,0,I$18)*(I$24*EXP(-I$25/($B68+273)/RGas)))+ReactionRateK1!I68/2</f>
        <v>-3.2830828932165434E-4</v>
      </c>
      <c r="J68" s="73"/>
      <c r="K68" s="73">
        <f ca="1">IF(K$2=0,0,K$22*EXP(K$23/($B68+273)/RGas)*(OFFSET('Composition%'!$B38,0,K$13)*OFFSET('Composition%'!$B38,0,K$14)))-IF(K$2=2,0,OFFSET('Composition%'!$B38,0,K$17)*OFFSET('Composition%'!$B38,0,K$18)*(K$24*EXP(-K$25/($B68+273)/RGas)))+ReactionRateK1!K68/2</f>
        <v>2.979448882830214E-2</v>
      </c>
      <c r="L68" s="73">
        <f ca="1">IF(L$2=0,0,L$22*EXP(L$23/($B68+273)/RGas)*(OFFSET('Composition%'!$B38,0,L$13)*OFFSET('Composition%'!$B38,0,L$14)))-IF(L$2=2,0,OFFSET('Composition%'!$B38,0,L$17)*OFFSET('Composition%'!$B38,0,L$18)*(L$24*EXP(-L$25/($B68+273)/RGas)))+ReactionRateK1!L68/2</f>
        <v>-4.9432120395779952E-3</v>
      </c>
      <c r="M68" s="73">
        <f ca="1">IF(M$2=0,0,M$22*EXP(M$23/($B68+273)/RGas)*(OFFSET('Composition%'!$B38,0,M$13)*OFFSET('Composition%'!$B38,0,M$14)))-IF(M$2=2,0,OFFSET('Composition%'!$B38,0,M$17)*OFFSET('Composition%'!$B38,0,M$18)*(M$24*EXP(-M$25/($B68+273)/RGas)))+ReactionRateK1!M68/2</f>
        <v>0</v>
      </c>
      <c r="N68" s="73"/>
      <c r="O68" s="73">
        <f ca="1">IF(O$2=0,0,O$22*EXP(O$23/($B68+273)/RGas)*(OFFSET('Composition%'!$B38,0,O$13)*OFFSET('Composition%'!$B38,0,O$14)))-IF(O$2=2,0,OFFSET('Composition%'!$B38,0,O$17)*OFFSET('Composition%'!$B38,0,O$18)*(O$24*EXP(-O$25/($B68+273)/RGas)))+ReactionRateK1!O68/2</f>
        <v>0</v>
      </c>
      <c r="P68" s="73">
        <f ca="1">IF(P$2=0,0,P$22*EXP(P$23/($B68+273)/RGas)*(OFFSET('Composition%'!$B38,0,P$13)*OFFSET('Composition%'!$B38,0,P$14)))-IF(P$2=2,0,OFFSET('Composition%'!$B38,0,P$17)*OFFSET('Composition%'!$B38,0,P$18)*(P$24*EXP(-P$25/($B68+273)/RGas)))+ReactionRateK1!P68/2</f>
        <v>1.2475203576070158E-2</v>
      </c>
      <c r="Q68" s="73">
        <f ca="1">IF(Q$2=0,0,Q$22*EXP(Q$23/($B68+273)/RGas)*(OFFSET('Composition%'!$B38,0,Q$13)*OFFSET('Composition%'!$B38,0,Q$14)))-IF(Q$2=2,0,OFFSET('Composition%'!$B38,0,Q$17)*OFFSET('Composition%'!$B38,0,Q$18)*(Q$24*EXP(-Q$25/($B68+273)/RGas)))+ReactionRateK1!Q68/2</f>
        <v>5.4306723914807986E-5</v>
      </c>
      <c r="R68" s="73">
        <f ca="1">IF(R$2=0,0,R$22*EXP(R$23/($B68+273)/RGas)*(OFFSET('Composition%'!$B38,0,R$13)*OFFSET('Composition%'!$B38,0,R$14)))-IF(R$2=2,0,OFFSET('Composition%'!$B38,0,R$17)*OFFSET('Composition%'!$B38,0,R$18)*(R$24*EXP(-R$25/($B68+273)/RGas)))+ReactionRateK1!R68/2</f>
        <v>7.529539686561188E-6</v>
      </c>
      <c r="S68" s="73"/>
      <c r="T68" s="73">
        <f ca="1">IF(T$2=0,0,T$22*EXP(T$23/($B68+273)/RGas)*(OFFSET('Composition%'!$B38,0,T$13)*OFFSET('Composition%'!$B38,0,T$14)))-IF(T$2=2,0,OFFSET('Composition%'!$B38,0,T$17)*OFFSET('Composition%'!$B38,0,T$18)*(T$24*EXP(-T$25/($B68+273)/RGas)))+ReactionRateK1!T68/2</f>
        <v>3.2524429994419991E-3</v>
      </c>
      <c r="U68" s="73">
        <f ca="1">IF(U$2=0,0,U$22*EXP(U$23/($B68+273)/RGas)*(OFFSET('Composition%'!$B38,0,U$13)*OFFSET('Composition%'!$B38,0,U$14)))-IF(U$2=2,0,OFFSET('Composition%'!$B38,0,U$17)*OFFSET('Composition%'!$B38,0,U$18)*(U$24*EXP(-U$25/($B68+273)/RGas)))+ReactionRateK1!U68/2</f>
        <v>1.0812712076120739E-4</v>
      </c>
      <c r="V68" s="73">
        <f ca="1">IF(V$2=0,0,V$22*EXP(V$23/($B68+273)/RGas)*(OFFSET('Composition%'!$B38,0,V$13)*OFFSET('Composition%'!$B38,0,V$14)))-IF(V$2=2,0,OFFSET('Composition%'!$B38,0,V$17)*OFFSET('Composition%'!$B38,0,V$18)*(V$24*EXP(-V$25/($B68+273)/RGas)))+ReactionRateK1!V68/2</f>
        <v>0</v>
      </c>
      <c r="W68" s="73">
        <f ca="1">IF(W$2=0,0,W$22*EXP(W$23/($B68+273)/RGas)*(OFFSET('Composition%'!$B38,0,W$13)*OFFSET('Composition%'!$B38,0,W$14)))-IF(W$2=2,0,OFFSET('Composition%'!$B38,0,W$17)*OFFSET('Composition%'!$B38,0,W$18)*(W$24*EXP(-W$25/($B68+273)/RGas)))+ReactionRateK1!W68/2</f>
        <v>0</v>
      </c>
      <c r="X68" s="73">
        <f ca="1">IF(X$2=0,0,X$22*EXP(X$23/($B68+273)/RGas)*(OFFSET('Composition%'!$B38,0,X$13)*OFFSET('Composition%'!$B38,0,X$14)))-IF(X$2=2,0,OFFSET('Composition%'!$B38,0,X$17)*OFFSET('Composition%'!$B38,0,X$18)*(X$24*EXP(-X$25/($B68+273)/RGas)))+ReactionRateK1!X68/2</f>
        <v>3.9194936392199893E-8</v>
      </c>
      <c r="Y68" s="73">
        <f ca="1">IF(Y$2=0,0,Y$22*EXP(Y$23/($B68+273)/RGas)*(OFFSET('Composition%'!$B38,0,Y$13)*OFFSET('Composition%'!$B38,0,Y$14)))-IF(Y$2=2,0,OFFSET('Composition%'!$B38,0,Y$17)*OFFSET('Composition%'!$B38,0,Y$18)*(Y$24*EXP(-Y$25/($B68+273)/RGas)))+ReactionRateK1!Y68/2</f>
        <v>1.9399176527445656E-9</v>
      </c>
      <c r="Z68" s="73">
        <f ca="1">IF(Z$2=0,0,Z$22*EXP(Z$23/($B68+273)/RGas)*(OFFSET('Composition%'!$B38,0,Z$13)*OFFSET('Composition%'!$B38,0,Z$14)))-IF(Z$2=2,0,OFFSET('Composition%'!$B38,0,Z$17)*OFFSET('Composition%'!$B38,0,Z$18)*(Z$24*EXP(-Z$25/($B68+273)/RGas)))+ReactionRateK1!Z68/2</f>
        <v>0</v>
      </c>
      <c r="AA68" s="73">
        <f ca="1">IF(AA$2=0,0,AA$22*EXP(AA$23/($B68+273)/RGas)*(OFFSET('Composition%'!$B38,0,AA$13)*OFFSET('Composition%'!$B38,0,AA$14)))-IF(AA$2=2,0,OFFSET('Composition%'!$B38,0,AA$17)*OFFSET('Composition%'!$B38,0,AA$18)*(AA$24*EXP(-AA$25/($B68+273)/RGas)))+ReactionRateK1!AA68/2</f>
        <v>0</v>
      </c>
      <c r="AB68" s="73">
        <f ca="1">IF(AB$2=0,0,AB$22*EXP(AB$23/($B68+273)/RGas)*(OFFSET('Composition%'!$B38,0,AB$13)*OFFSET('Composition%'!$B38,0,AB$14)))-IF(AB$2=2,0,OFFSET('Composition%'!$B38,0,AB$17)*OFFSET('Composition%'!$B38,0,AB$18)*(AB$24*EXP(-AB$25/($B68+273)/RGas)))+ReactionRateK1!AB68/2</f>
        <v>0</v>
      </c>
      <c r="AC68" s="73">
        <f ca="1">IF(AC$2=0,0,AC$22*EXP(AC$23/($B68+273)/RGas)*(OFFSET('Composition%'!$B38,0,AC$13)*OFFSET('Composition%'!$B38,0,AC$14)))-IF(AC$2=2,0,OFFSET('Composition%'!$B38,0,AC$17)*OFFSET('Composition%'!$B38,0,AC$18)*(AC$24*EXP(-AC$25/($B68+273)/RGas)))+ReactionRateK1!AC68/2</f>
        <v>0</v>
      </c>
      <c r="AD68" s="73">
        <f ca="1">IF(AD$2=0,0,AD$22*EXP(AD$23/($B68+273)/RGas)*(OFFSET('Composition%'!$B38,0,AD$13)*OFFSET('Composition%'!$B38,0,AD$14)))-IF(AD$2=2,0,OFFSET('Composition%'!$B38,0,AD$17)*OFFSET('Composition%'!$B38,0,AD$18)*(AD$24*EXP(-AD$25/($B68+273)/RGas)))+ReactionRateK1!AD68/2</f>
        <v>0</v>
      </c>
      <c r="AE68" s="73">
        <f ca="1">IF(AE$2=0,0,AE$22*EXP(AE$23/($B68+273)/RGas)*(OFFSET('Composition%'!$B38,0,AE$13)*OFFSET('Composition%'!$B38,0,AE$14)))-IF(AE$2=2,0,OFFSET('Composition%'!$B38,0,AE$17)*OFFSET('Composition%'!$B38,0,AE$18)*(AE$24*EXP(-AE$25/($B68+273)/RGas)))+ReactionRateK1!AE68/2</f>
        <v>0</v>
      </c>
      <c r="AF68" s="73"/>
      <c r="AG68" s="73">
        <f ca="1">IF(AG$2=0,0,AG$22*EXP(AG$23/($B68+273)/RGas)*(OFFSET('Composition%'!$B38,0,AG$13)*OFFSET('Composition%'!$B38,0,AG$14)))-IF(AG$2=2,0,OFFSET('Composition%'!$B38,0,AG$17)*OFFSET('Composition%'!$B38,0,AG$18)*(AG$24*EXP(-AG$25/($B68+273)/RGas)))+ReactionRateK1!AG68/2</f>
        <v>0</v>
      </c>
      <c r="AH68" s="73">
        <f ca="1">IF(AH$2=0,0,AH$22*EXP(AH$23/($B68+273)/RGas)*(OFFSET('Composition%'!$B38,0,AH$13)*OFFSET('Composition%'!$B38,0,AH$14)))-IF(AH$2=2,0,OFFSET('Composition%'!$B38,0,AH$17)*OFFSET('Composition%'!$B38,0,AH$18)*(AH$24*EXP(-AH$25/($B68+273)/RGas)))+ReactionRateK1!AH68/2</f>
        <v>0</v>
      </c>
      <c r="AI68" s="73">
        <f ca="1">IF(AI$2=0,0,AI$22*EXP(AI$23/($B68+273)/RGas)*(OFFSET('Composition%'!$B38,0,AI$13)*OFFSET('Composition%'!$B38,0,AI$14)))-IF(AI$2=2,0,OFFSET('Composition%'!$B38,0,AI$17)*OFFSET('Composition%'!$B38,0,AI$18)*(AI$24*EXP(-AI$25/($B68+273)/RGas)))+ReactionRateK1!AI68/2</f>
        <v>0</v>
      </c>
      <c r="AJ68" s="73">
        <f ca="1">IF(AJ$2=0,0,AJ$22*EXP(AJ$23/($B68+273)/RGas)*(OFFSET('Composition%'!$B38,0,AJ$13)*OFFSET('Composition%'!$B38,0,AJ$14)))-IF(AJ$2=2,0,OFFSET('Composition%'!$B38,0,AJ$17)*OFFSET('Composition%'!$B38,0,AJ$18)*(AJ$24*EXP(-AJ$25/($B68+273)/RGas)))+ReactionRateK1!AJ68/2</f>
        <v>0</v>
      </c>
      <c r="AK68" s="73">
        <f ca="1">IF(AK$2=0,0,AK$22*EXP(AK$23/($B68+273)/RGas)*(OFFSET('Composition%'!$B38,0,AK$13)*OFFSET('Composition%'!$B38,0,AK$14)))-IF(AK$2=2,0,OFFSET('Composition%'!$B38,0,AK$17)*OFFSET('Composition%'!$B38,0,AK$18)*(AK$24*EXP(-AK$25/($B68+273)/RGas)))+ReactionRateK1!AK68/2</f>
        <v>0</v>
      </c>
      <c r="AL68" s="73">
        <f ca="1">IF(AL$2=0,0,AL$22*EXP(AL$23/($B68+273)/RGas)*(OFFSET('Composition%'!$B38,0,AL$13)*OFFSET('Composition%'!$B38,0,AL$14)))-IF(AL$2=2,0,OFFSET('Composition%'!$B38,0,AL$17)*OFFSET('Composition%'!$B38,0,AL$18)*(AL$24*EXP(-AL$25/($B68+273)/RGas)))+ReactionRateK1!AL68/2</f>
        <v>0</v>
      </c>
      <c r="AM68" s="73"/>
      <c r="AN68" s="73">
        <f ca="1">IF(AN$2=0,0,AN$22*EXP(AN$23/($B68+273)/RGas)*(OFFSET('Composition%'!$B38,0,AN$13)*OFFSET('Composition%'!$B38,0,AN$14)))-IF(AN$2=2,0,OFFSET('Composition%'!$B38,0,AN$17)*OFFSET('Composition%'!$B38,0,AN$18)*(AN$24*EXP(-AN$25/($B68+273)/RGas)))+ReactionRateK1!AN68/2</f>
        <v>0</v>
      </c>
      <c r="AO68" s="73">
        <f ca="1">IF(AO$2=0,0,AO$22*EXP(AO$23/($B68+273)/RGas)*(OFFSET('Composition%'!$B38,0,AO$13)*OFFSET('Composition%'!$B38,0,AO$14)))-IF(AO$2=2,0,OFFSET('Composition%'!$B38,0,AO$17)*OFFSET('Composition%'!$B38,0,AO$18)*(AO$24*EXP(-AO$25/($B68+273)/RGas)))+ReactionRateK1!AO68/2</f>
        <v>0</v>
      </c>
      <c r="AP68" s="73">
        <f ca="1">IF(AP$2=0,0,AP$22*EXP(AP$23/($B68+273)/RGas)*(OFFSET('Composition%'!$B38,0,AP$13)*OFFSET('Composition%'!$B38,0,AP$14)))-IF(AP$2=2,0,OFFSET('Composition%'!$B38,0,AP$17)*OFFSET('Composition%'!$B38,0,AP$18)*(AP$24*EXP(-AP$25/($B68+273)/RGas)))+ReactionRateK1!AP68/2</f>
        <v>4.0155599886312954E-12</v>
      </c>
      <c r="AQ68" s="73">
        <f ca="1">IF(AQ$2=0,0,AQ$22*EXP(AQ$23/($B68+273)/RGas)*(OFFSET('Composition%'!$B38,0,AQ$13)*OFFSET('Composition%'!$B38,0,AQ$14)))-IF(AQ$2=2,0,OFFSET('Composition%'!$B38,0,AQ$17)*OFFSET('Composition%'!$B38,0,AQ$18)*(AQ$24*EXP(-AQ$25/($B68+273)/RGas)))+ReactionRateK1!AQ68/2</f>
        <v>0</v>
      </c>
      <c r="AR68" s="73">
        <f ca="1">IF(AR$2=0,0,AR$22*EXP(AR$23/($B68+273)/RGas)*(OFFSET('Composition%'!$B38,0,AR$13)*OFFSET('Composition%'!$B38,0,AR$14)))-IF(AR$2=2,0,OFFSET('Composition%'!$B38,0,AR$17)*OFFSET('Composition%'!$B38,0,AR$18)*(AR$24*EXP(-AR$25/($B68+273)/RGas)))+ReactionRateK1!AR68/2</f>
        <v>0</v>
      </c>
    </row>
    <row r="69" spans="1:44">
      <c r="A69" s="3">
        <f t="shared" si="9"/>
        <v>1.850000000000001</v>
      </c>
      <c r="B69" s="19">
        <f ca="1">'Composition%'!B39</f>
        <v>413.03084873631332</v>
      </c>
      <c r="C69">
        <f t="shared" si="8"/>
        <v>30</v>
      </c>
      <c r="D69" s="26">
        <f ca="1">('Composition%'!C39*ReactionRateK2!C69)^3</f>
        <v>6.7952814991009047</v>
      </c>
      <c r="E69" s="4"/>
      <c r="F69" s="73">
        <f ca="1">IF(F$2=0,0,F$22*EXP(F$23/($B69+273)/RGas)*(OFFSET('Composition%'!$B39,0,F$13)*OFFSET('Composition%'!$B39,0,F$14)))-IF(F$2=2,0,OFFSET('Composition%'!$B39,0,F$17)*OFFSET('Composition%'!$B39,0,F$18)*(F$24*EXP(-F$25/($B69+273)/RGas)))+ReactionRateK1!F69/2</f>
        <v>7.0913710448037136E-3</v>
      </c>
      <c r="G69" s="73">
        <f ca="1">IF(G$2=0,0,G$22*EXP(G$23/($B69+273)/RGas)*(OFFSET('Composition%'!$B39,0,G$13)*OFFSET('Composition%'!$B39,0,G$14)))-IF(G$2=2,0,OFFSET('Composition%'!$B39,0,G$17)*OFFSET('Composition%'!$B39,0,G$18)*(G$24*EXP(-G$25/($B69+273)/RGas)))+ReactionRateK1!G69/2</f>
        <v>2.6712178779414644E-3</v>
      </c>
      <c r="H69" s="73">
        <f ca="1">IF(H$2=0,0,H$22*EXP(H$23/($B69+273)/RGas)*(OFFSET('Composition%'!$B39,0,H$13)*OFFSET('Composition%'!$B39,0,H$14)))-IF(H$2=2,0,OFFSET('Composition%'!$B39,0,H$17)*OFFSET('Composition%'!$B39,0,H$18)*(H$24*EXP(-H$25/($B69+273)/RGas)))+ReactionRateK1!H69/2</f>
        <v>-3.1226373896807066E-6</v>
      </c>
      <c r="I69" s="73">
        <f ca="1">IF(I$2=0,0,I$22*EXP(I$23/($B69+273)/RGas)*(OFFSET('Composition%'!$B39,0,I$13)*OFFSET('Composition%'!$B39,0,I$14)))-IF(I$2=2,0,OFFSET('Composition%'!$B39,0,I$17)*OFFSET('Composition%'!$B39,0,I$18)*(I$24*EXP(-I$25/($B69+273)/RGas)))+ReactionRateK1!I69/2</f>
        <v>-2.8285797423355214E-4</v>
      </c>
      <c r="J69" s="73"/>
      <c r="K69" s="73">
        <f ca="1">IF(K$2=0,0,K$22*EXP(K$23/($B69+273)/RGas)*(OFFSET('Composition%'!$B39,0,K$13)*OFFSET('Composition%'!$B39,0,K$14)))-IF(K$2=2,0,OFFSET('Composition%'!$B39,0,K$17)*OFFSET('Composition%'!$B39,0,K$18)*(K$24*EXP(-K$25/($B69+273)/RGas)))+ReactionRateK1!K69/2</f>
        <v>2.92886686837774E-2</v>
      </c>
      <c r="L69" s="73">
        <f ca="1">IF(L$2=0,0,L$22*EXP(L$23/($B69+273)/RGas)*(OFFSET('Composition%'!$B39,0,L$13)*OFFSET('Composition%'!$B39,0,L$14)))-IF(L$2=2,0,OFFSET('Composition%'!$B39,0,L$17)*OFFSET('Composition%'!$B39,0,L$18)*(L$24*EXP(-L$25/($B69+273)/RGas)))+ReactionRateK1!L69/2</f>
        <v>-4.9306388810174996E-3</v>
      </c>
      <c r="M69" s="73">
        <f ca="1">IF(M$2=0,0,M$22*EXP(M$23/($B69+273)/RGas)*(OFFSET('Composition%'!$B39,0,M$13)*OFFSET('Composition%'!$B39,0,M$14)))-IF(M$2=2,0,OFFSET('Composition%'!$B39,0,M$17)*OFFSET('Composition%'!$B39,0,M$18)*(M$24*EXP(-M$25/($B69+273)/RGas)))+ReactionRateK1!M69/2</f>
        <v>0</v>
      </c>
      <c r="N69" s="73"/>
      <c r="O69" s="73">
        <f ca="1">IF(O$2=0,0,O$22*EXP(O$23/($B69+273)/RGas)*(OFFSET('Composition%'!$B39,0,O$13)*OFFSET('Composition%'!$B39,0,O$14)))-IF(O$2=2,0,OFFSET('Composition%'!$B39,0,O$17)*OFFSET('Composition%'!$B39,0,O$18)*(O$24*EXP(-O$25/($B69+273)/RGas)))+ReactionRateK1!O69/2</f>
        <v>0</v>
      </c>
      <c r="P69" s="73">
        <f ca="1">IF(P$2=0,0,P$22*EXP(P$23/($B69+273)/RGas)*(OFFSET('Composition%'!$B39,0,P$13)*OFFSET('Composition%'!$B39,0,P$14)))-IF(P$2=2,0,OFFSET('Composition%'!$B39,0,P$17)*OFFSET('Composition%'!$B39,0,P$18)*(P$24*EXP(-P$25/($B69+273)/RGas)))+ReactionRateK1!P69/2</f>
        <v>1.2730833577060816E-2</v>
      </c>
      <c r="Q69" s="73">
        <f ca="1">IF(Q$2=0,0,Q$22*EXP(Q$23/($B69+273)/RGas)*(OFFSET('Composition%'!$B39,0,Q$13)*OFFSET('Composition%'!$B39,0,Q$14)))-IF(Q$2=2,0,OFFSET('Composition%'!$B39,0,Q$17)*OFFSET('Composition%'!$B39,0,Q$18)*(Q$24*EXP(-Q$25/($B69+273)/RGas)))+ReactionRateK1!Q69/2</f>
        <v>5.6411754606860233E-5</v>
      </c>
      <c r="R69" s="73">
        <f ca="1">IF(R$2=0,0,R$22*EXP(R$23/($B69+273)/RGas)*(OFFSET('Composition%'!$B39,0,R$13)*OFFSET('Composition%'!$B39,0,R$14)))-IF(R$2=2,0,OFFSET('Composition%'!$B39,0,R$17)*OFFSET('Composition%'!$B39,0,R$18)*(R$24*EXP(-R$25/($B69+273)/RGas)))+ReactionRateK1!R69/2</f>
        <v>8.0047887923293696E-6</v>
      </c>
      <c r="S69" s="73"/>
      <c r="T69" s="73">
        <f ca="1">IF(T$2=0,0,T$22*EXP(T$23/($B69+273)/RGas)*(OFFSET('Composition%'!$B39,0,T$13)*OFFSET('Composition%'!$B39,0,T$14)))-IF(T$2=2,0,OFFSET('Composition%'!$B39,0,T$17)*OFFSET('Composition%'!$B39,0,T$18)*(T$24*EXP(-T$25/($B69+273)/RGas)))+ReactionRateK1!T69/2</f>
        <v>3.0496612362517434E-3</v>
      </c>
      <c r="U69" s="73">
        <f ca="1">IF(U$2=0,0,U$22*EXP(U$23/($B69+273)/RGas)*(OFFSET('Composition%'!$B39,0,U$13)*OFFSET('Composition%'!$B39,0,U$14)))-IF(U$2=2,0,OFFSET('Composition%'!$B39,0,U$17)*OFFSET('Composition%'!$B39,0,U$18)*(U$24*EXP(-U$25/($B69+273)/RGas)))+ReactionRateK1!U69/2</f>
        <v>9.742713236089537E-5</v>
      </c>
      <c r="V69" s="73">
        <f ca="1">IF(V$2=0,0,V$22*EXP(V$23/($B69+273)/RGas)*(OFFSET('Composition%'!$B39,0,V$13)*OFFSET('Composition%'!$B39,0,V$14)))-IF(V$2=2,0,OFFSET('Composition%'!$B39,0,V$17)*OFFSET('Composition%'!$B39,0,V$18)*(V$24*EXP(-V$25/($B69+273)/RGas)))+ReactionRateK1!V69/2</f>
        <v>0</v>
      </c>
      <c r="W69" s="73">
        <f ca="1">IF(W$2=0,0,W$22*EXP(W$23/($B69+273)/RGas)*(OFFSET('Composition%'!$B39,0,W$13)*OFFSET('Composition%'!$B39,0,W$14)))-IF(W$2=2,0,OFFSET('Composition%'!$B39,0,W$17)*OFFSET('Composition%'!$B39,0,W$18)*(W$24*EXP(-W$25/($B69+273)/RGas)))+ReactionRateK1!W69/2</f>
        <v>0</v>
      </c>
      <c r="X69" s="73">
        <f ca="1">IF(X$2=0,0,X$22*EXP(X$23/($B69+273)/RGas)*(OFFSET('Composition%'!$B39,0,X$13)*OFFSET('Composition%'!$B39,0,X$14)))-IF(X$2=2,0,OFFSET('Composition%'!$B39,0,X$17)*OFFSET('Composition%'!$B39,0,X$18)*(X$24*EXP(-X$25/($B69+273)/RGas)))+ReactionRateK1!X69/2</f>
        <v>3.9076472825081079E-8</v>
      </c>
      <c r="Y69" s="73">
        <f ca="1">IF(Y$2=0,0,Y$22*EXP(Y$23/($B69+273)/RGas)*(OFFSET('Composition%'!$B39,0,Y$13)*OFFSET('Composition%'!$B39,0,Y$14)))-IF(Y$2=2,0,OFFSET('Composition%'!$B39,0,Y$17)*OFFSET('Composition%'!$B39,0,Y$18)*(Y$24*EXP(-Y$25/($B69+273)/RGas)))+ReactionRateK1!Y69/2</f>
        <v>1.9340544064629211E-9</v>
      </c>
      <c r="Z69" s="73">
        <f ca="1">IF(Z$2=0,0,Z$22*EXP(Z$23/($B69+273)/RGas)*(OFFSET('Composition%'!$B39,0,Z$13)*OFFSET('Composition%'!$B39,0,Z$14)))-IF(Z$2=2,0,OFFSET('Composition%'!$B39,0,Z$17)*OFFSET('Composition%'!$B39,0,Z$18)*(Z$24*EXP(-Z$25/($B69+273)/RGas)))+ReactionRateK1!Z69/2</f>
        <v>0</v>
      </c>
      <c r="AA69" s="73">
        <f ca="1">IF(AA$2=0,0,AA$22*EXP(AA$23/($B69+273)/RGas)*(OFFSET('Composition%'!$B39,0,AA$13)*OFFSET('Composition%'!$B39,0,AA$14)))-IF(AA$2=2,0,OFFSET('Composition%'!$B39,0,AA$17)*OFFSET('Composition%'!$B39,0,AA$18)*(AA$24*EXP(-AA$25/($B69+273)/RGas)))+ReactionRateK1!AA69/2</f>
        <v>0</v>
      </c>
      <c r="AB69" s="73">
        <f ca="1">IF(AB$2=0,0,AB$22*EXP(AB$23/($B69+273)/RGas)*(OFFSET('Composition%'!$B39,0,AB$13)*OFFSET('Composition%'!$B39,0,AB$14)))-IF(AB$2=2,0,OFFSET('Composition%'!$B39,0,AB$17)*OFFSET('Composition%'!$B39,0,AB$18)*(AB$24*EXP(-AB$25/($B69+273)/RGas)))+ReactionRateK1!AB69/2</f>
        <v>0</v>
      </c>
      <c r="AC69" s="73">
        <f ca="1">IF(AC$2=0,0,AC$22*EXP(AC$23/($B69+273)/RGas)*(OFFSET('Composition%'!$B39,0,AC$13)*OFFSET('Composition%'!$B39,0,AC$14)))-IF(AC$2=2,0,OFFSET('Composition%'!$B39,0,AC$17)*OFFSET('Composition%'!$B39,0,AC$18)*(AC$24*EXP(-AC$25/($B69+273)/RGas)))+ReactionRateK1!AC69/2</f>
        <v>0</v>
      </c>
      <c r="AD69" s="73">
        <f ca="1">IF(AD$2=0,0,AD$22*EXP(AD$23/($B69+273)/RGas)*(OFFSET('Composition%'!$B39,0,AD$13)*OFFSET('Composition%'!$B39,0,AD$14)))-IF(AD$2=2,0,OFFSET('Composition%'!$B39,0,AD$17)*OFFSET('Composition%'!$B39,0,AD$18)*(AD$24*EXP(-AD$25/($B69+273)/RGas)))+ReactionRateK1!AD69/2</f>
        <v>0</v>
      </c>
      <c r="AE69" s="73">
        <f ca="1">IF(AE$2=0,0,AE$22*EXP(AE$23/($B69+273)/RGas)*(OFFSET('Composition%'!$B39,0,AE$13)*OFFSET('Composition%'!$B39,0,AE$14)))-IF(AE$2=2,0,OFFSET('Composition%'!$B39,0,AE$17)*OFFSET('Composition%'!$B39,0,AE$18)*(AE$24*EXP(-AE$25/($B69+273)/RGas)))+ReactionRateK1!AE69/2</f>
        <v>0</v>
      </c>
      <c r="AF69" s="73"/>
      <c r="AG69" s="73">
        <f ca="1">IF(AG$2=0,0,AG$22*EXP(AG$23/($B69+273)/RGas)*(OFFSET('Composition%'!$B39,0,AG$13)*OFFSET('Composition%'!$B39,0,AG$14)))-IF(AG$2=2,0,OFFSET('Composition%'!$B39,0,AG$17)*OFFSET('Composition%'!$B39,0,AG$18)*(AG$24*EXP(-AG$25/($B69+273)/RGas)))+ReactionRateK1!AG69/2</f>
        <v>0</v>
      </c>
      <c r="AH69" s="73">
        <f ca="1">IF(AH$2=0,0,AH$22*EXP(AH$23/($B69+273)/RGas)*(OFFSET('Composition%'!$B39,0,AH$13)*OFFSET('Composition%'!$B39,0,AH$14)))-IF(AH$2=2,0,OFFSET('Composition%'!$B39,0,AH$17)*OFFSET('Composition%'!$B39,0,AH$18)*(AH$24*EXP(-AH$25/($B69+273)/RGas)))+ReactionRateK1!AH69/2</f>
        <v>0</v>
      </c>
      <c r="AI69" s="73">
        <f ca="1">IF(AI$2=0,0,AI$22*EXP(AI$23/($B69+273)/RGas)*(OFFSET('Composition%'!$B39,0,AI$13)*OFFSET('Composition%'!$B39,0,AI$14)))-IF(AI$2=2,0,OFFSET('Composition%'!$B39,0,AI$17)*OFFSET('Composition%'!$B39,0,AI$18)*(AI$24*EXP(-AI$25/($B69+273)/RGas)))+ReactionRateK1!AI69/2</f>
        <v>0</v>
      </c>
      <c r="AJ69" s="73">
        <f ca="1">IF(AJ$2=0,0,AJ$22*EXP(AJ$23/($B69+273)/RGas)*(OFFSET('Composition%'!$B39,0,AJ$13)*OFFSET('Composition%'!$B39,0,AJ$14)))-IF(AJ$2=2,0,OFFSET('Composition%'!$B39,0,AJ$17)*OFFSET('Composition%'!$B39,0,AJ$18)*(AJ$24*EXP(-AJ$25/($B69+273)/RGas)))+ReactionRateK1!AJ69/2</f>
        <v>0</v>
      </c>
      <c r="AK69" s="73">
        <f ca="1">IF(AK$2=0,0,AK$22*EXP(AK$23/($B69+273)/RGas)*(OFFSET('Composition%'!$B39,0,AK$13)*OFFSET('Composition%'!$B39,0,AK$14)))-IF(AK$2=2,0,OFFSET('Composition%'!$B39,0,AK$17)*OFFSET('Composition%'!$B39,0,AK$18)*(AK$24*EXP(-AK$25/($B69+273)/RGas)))+ReactionRateK1!AK69/2</f>
        <v>0</v>
      </c>
      <c r="AL69" s="73">
        <f ca="1">IF(AL$2=0,0,AL$22*EXP(AL$23/($B69+273)/RGas)*(OFFSET('Composition%'!$B39,0,AL$13)*OFFSET('Composition%'!$B39,0,AL$14)))-IF(AL$2=2,0,OFFSET('Composition%'!$B39,0,AL$17)*OFFSET('Composition%'!$B39,0,AL$18)*(AL$24*EXP(-AL$25/($B69+273)/RGas)))+ReactionRateK1!AL69/2</f>
        <v>0</v>
      </c>
      <c r="AM69" s="73"/>
      <c r="AN69" s="73">
        <f ca="1">IF(AN$2=0,0,AN$22*EXP(AN$23/($B69+273)/RGas)*(OFFSET('Composition%'!$B39,0,AN$13)*OFFSET('Composition%'!$B39,0,AN$14)))-IF(AN$2=2,0,OFFSET('Composition%'!$B39,0,AN$17)*OFFSET('Composition%'!$B39,0,AN$18)*(AN$24*EXP(-AN$25/($B69+273)/RGas)))+ReactionRateK1!AN69/2</f>
        <v>0</v>
      </c>
      <c r="AO69" s="73">
        <f ca="1">IF(AO$2=0,0,AO$22*EXP(AO$23/($B69+273)/RGas)*(OFFSET('Composition%'!$B39,0,AO$13)*OFFSET('Composition%'!$B39,0,AO$14)))-IF(AO$2=2,0,OFFSET('Composition%'!$B39,0,AO$17)*OFFSET('Composition%'!$B39,0,AO$18)*(AO$24*EXP(-AO$25/($B69+273)/RGas)))+ReactionRateK1!AO69/2</f>
        <v>0</v>
      </c>
      <c r="AP69" s="73">
        <f ca="1">IF(AP$2=0,0,AP$22*EXP(AP$23/($B69+273)/RGas)*(OFFSET('Composition%'!$B39,0,AP$13)*OFFSET('Composition%'!$B39,0,AP$14)))-IF(AP$2=2,0,OFFSET('Composition%'!$B39,0,AP$17)*OFFSET('Composition%'!$B39,0,AP$18)*(AP$24*EXP(-AP$25/($B69+273)/RGas)))+ReactionRateK1!AP69/2</f>
        <v>4.0196218586697996E-12</v>
      </c>
      <c r="AQ69" s="73">
        <f ca="1">IF(AQ$2=0,0,AQ$22*EXP(AQ$23/($B69+273)/RGas)*(OFFSET('Composition%'!$B39,0,AQ$13)*OFFSET('Composition%'!$B39,0,AQ$14)))-IF(AQ$2=2,0,OFFSET('Composition%'!$B39,0,AQ$17)*OFFSET('Composition%'!$B39,0,AQ$18)*(AQ$24*EXP(-AQ$25/($B69+273)/RGas)))+ReactionRateK1!AQ69/2</f>
        <v>0</v>
      </c>
      <c r="AR69" s="73">
        <f ca="1">IF(AR$2=0,0,AR$22*EXP(AR$23/($B69+273)/RGas)*(OFFSET('Composition%'!$B39,0,AR$13)*OFFSET('Composition%'!$B39,0,AR$14)))-IF(AR$2=2,0,OFFSET('Composition%'!$B39,0,AR$17)*OFFSET('Composition%'!$B39,0,AR$18)*(AR$24*EXP(-AR$25/($B69+273)/RGas)))+ReactionRateK1!AR69/2</f>
        <v>0</v>
      </c>
    </row>
    <row r="70" spans="1:44">
      <c r="A70" s="3">
        <f t="shared" si="9"/>
        <v>1.900000000000001</v>
      </c>
      <c r="B70" s="19">
        <f ca="1">'Composition%'!B40</f>
        <v>413.11942745886159</v>
      </c>
      <c r="C70">
        <f t="shared" si="8"/>
        <v>30</v>
      </c>
      <c r="D70" s="26">
        <f ca="1">('Composition%'!C40*ReactionRateK2!C70)^3</f>
        <v>6.7375816767962764</v>
      </c>
      <c r="E70" s="4"/>
      <c r="F70" s="73">
        <f ca="1">IF(F$2=0,0,F$22*EXP(F$23/($B70+273)/RGas)*(OFFSET('Composition%'!$B40,0,F$13)*OFFSET('Composition%'!$B40,0,F$14)))-IF(F$2=2,0,OFFSET('Composition%'!$B40,0,F$17)*OFFSET('Composition%'!$B40,0,F$18)*(F$24*EXP(-F$25/($B70+273)/RGas)))+ReactionRateK1!F70/2</f>
        <v>6.9343980719269822E-3</v>
      </c>
      <c r="G70" s="73">
        <f ca="1">IF(G$2=0,0,G$22*EXP(G$23/($B70+273)/RGas)*(OFFSET('Composition%'!$B40,0,G$13)*OFFSET('Composition%'!$B40,0,G$14)))-IF(G$2=2,0,OFFSET('Composition%'!$B40,0,G$17)*OFFSET('Composition%'!$B40,0,G$18)*(G$24*EXP(-G$25/($B70+273)/RGas)))+ReactionRateK1!G70/2</f>
        <v>2.6162879014185285E-3</v>
      </c>
      <c r="H70" s="73">
        <f ca="1">IF(H$2=0,0,H$22*EXP(H$23/($B70+273)/RGas)*(OFFSET('Composition%'!$B40,0,H$13)*OFFSET('Composition%'!$B40,0,H$14)))-IF(H$2=2,0,OFFSET('Composition%'!$B40,0,H$17)*OFFSET('Composition%'!$B40,0,H$18)*(H$24*EXP(-H$25/($B70+273)/RGas)))+ReactionRateK1!H70/2</f>
        <v>-3.1864074904225279E-6</v>
      </c>
      <c r="I70" s="73">
        <f ca="1">IF(I$2=0,0,I$22*EXP(I$23/($B70+273)/RGas)*(OFFSET('Composition%'!$B40,0,I$13)*OFFSET('Composition%'!$B40,0,I$14)))-IF(I$2=2,0,OFFSET('Composition%'!$B40,0,I$17)*OFFSET('Composition%'!$B40,0,I$18)*(I$24*EXP(-I$25/($B70+273)/RGas)))+ReactionRateK1!I70/2</f>
        <v>-2.4290346218759561E-4</v>
      </c>
      <c r="J70" s="73"/>
      <c r="K70" s="73">
        <f ca="1">IF(K$2=0,0,K$22*EXP(K$23/($B70+273)/RGas)*(OFFSET('Composition%'!$B40,0,K$13)*OFFSET('Composition%'!$B40,0,K$14)))-IF(K$2=2,0,OFFSET('Composition%'!$B40,0,K$17)*OFFSET('Composition%'!$B40,0,K$18)*(K$24*EXP(-K$25/($B70+273)/RGas)))+ReactionRateK1!K70/2</f>
        <v>2.8789215635951684E-2</v>
      </c>
      <c r="L70" s="73">
        <f ca="1">IF(L$2=0,0,L$22*EXP(L$23/($B70+273)/RGas)*(OFFSET('Composition%'!$B40,0,L$13)*OFFSET('Composition%'!$B40,0,L$14)))-IF(L$2=2,0,OFFSET('Composition%'!$B40,0,L$17)*OFFSET('Composition%'!$B40,0,L$18)*(L$24*EXP(-L$25/($B70+273)/RGas)))+ReactionRateK1!L70/2</f>
        <v>-4.9079828683434414E-3</v>
      </c>
      <c r="M70" s="73">
        <f ca="1">IF(M$2=0,0,M$22*EXP(M$23/($B70+273)/RGas)*(OFFSET('Composition%'!$B40,0,M$13)*OFFSET('Composition%'!$B40,0,M$14)))-IF(M$2=2,0,OFFSET('Composition%'!$B40,0,M$17)*OFFSET('Composition%'!$B40,0,M$18)*(M$24*EXP(-M$25/($B70+273)/RGas)))+ReactionRateK1!M70/2</f>
        <v>0</v>
      </c>
      <c r="N70" s="73"/>
      <c r="O70" s="73">
        <f ca="1">IF(O$2=0,0,O$22*EXP(O$23/($B70+273)/RGas)*(OFFSET('Composition%'!$B40,0,O$13)*OFFSET('Composition%'!$B40,0,O$14)))-IF(O$2=2,0,OFFSET('Composition%'!$B40,0,O$17)*OFFSET('Composition%'!$B40,0,O$18)*(O$24*EXP(-O$25/($B70+273)/RGas)))+ReactionRateK1!O70/2</f>
        <v>0</v>
      </c>
      <c r="P70" s="73">
        <f ca="1">IF(P$2=0,0,P$22*EXP(P$23/($B70+273)/RGas)*(OFFSET('Composition%'!$B40,0,P$13)*OFFSET('Composition%'!$B40,0,P$14)))-IF(P$2=2,0,OFFSET('Composition%'!$B40,0,P$17)*OFFSET('Composition%'!$B40,0,P$18)*(P$24*EXP(-P$25/($B70+273)/RGas)))+ReactionRateK1!P70/2</f>
        <v>1.2972828264991404E-2</v>
      </c>
      <c r="Q70" s="73">
        <f ca="1">IF(Q$2=0,0,Q$22*EXP(Q$23/($B70+273)/RGas)*(OFFSET('Composition%'!$B40,0,Q$13)*OFFSET('Composition%'!$B40,0,Q$14)))-IF(Q$2=2,0,OFFSET('Composition%'!$B40,0,Q$17)*OFFSET('Composition%'!$B40,0,Q$18)*(Q$24*EXP(-Q$25/($B70+273)/RGas)))+ReactionRateK1!Q70/2</f>
        <v>5.8519397063519691E-5</v>
      </c>
      <c r="R70" s="73">
        <f ca="1">IF(R$2=0,0,R$22*EXP(R$23/($B70+273)/RGas)*(OFFSET('Composition%'!$B40,0,R$13)*OFFSET('Composition%'!$B40,0,R$14)))-IF(R$2=2,0,OFFSET('Composition%'!$B40,0,R$17)*OFFSET('Composition%'!$B40,0,R$18)*(R$24*EXP(-R$25/($B70+273)/RGas)))+ReactionRateK1!R70/2</f>
        <v>8.4965435110145925E-6</v>
      </c>
      <c r="S70" s="73"/>
      <c r="T70" s="73">
        <f ca="1">IF(T$2=0,0,T$22*EXP(T$23/($B70+273)/RGas)*(OFFSET('Composition%'!$B40,0,T$13)*OFFSET('Composition%'!$B40,0,T$14)))-IF(T$2=2,0,OFFSET('Composition%'!$B40,0,T$17)*OFFSET('Composition%'!$B40,0,T$18)*(T$24*EXP(-T$25/($B70+273)/RGas)))+ReactionRateK1!T70/2</f>
        <v>2.8589669659477221E-3</v>
      </c>
      <c r="U70" s="73">
        <f ca="1">IF(U$2=0,0,U$22*EXP(U$23/($B70+273)/RGas)*(OFFSET('Composition%'!$B40,0,U$13)*OFFSET('Composition%'!$B40,0,U$14)))-IF(U$2=2,0,OFFSET('Composition%'!$B40,0,U$17)*OFFSET('Composition%'!$B40,0,U$18)*(U$24*EXP(-U$25/($B70+273)/RGas)))+ReactionRateK1!U70/2</f>
        <v>8.783039327395632E-5</v>
      </c>
      <c r="V70" s="73">
        <f ca="1">IF(V$2=0,0,V$22*EXP(V$23/($B70+273)/RGas)*(OFFSET('Composition%'!$B40,0,V$13)*OFFSET('Composition%'!$B40,0,V$14)))-IF(V$2=2,0,OFFSET('Composition%'!$B40,0,V$17)*OFFSET('Composition%'!$B40,0,V$18)*(V$24*EXP(-V$25/($B70+273)/RGas)))+ReactionRateK1!V70/2</f>
        <v>0</v>
      </c>
      <c r="W70" s="73">
        <f ca="1">IF(W$2=0,0,W$22*EXP(W$23/($B70+273)/RGas)*(OFFSET('Composition%'!$B40,0,W$13)*OFFSET('Composition%'!$B40,0,W$14)))-IF(W$2=2,0,OFFSET('Composition%'!$B40,0,W$17)*OFFSET('Composition%'!$B40,0,W$18)*(W$24*EXP(-W$25/($B70+273)/RGas)))+ReactionRateK1!W70/2</f>
        <v>0</v>
      </c>
      <c r="X70" s="73">
        <f ca="1">IF(X$2=0,0,X$22*EXP(X$23/($B70+273)/RGas)*(OFFSET('Composition%'!$B40,0,X$13)*OFFSET('Composition%'!$B40,0,X$14)))-IF(X$2=2,0,OFFSET('Composition%'!$B40,0,X$17)*OFFSET('Composition%'!$B40,0,X$18)*(X$24*EXP(-X$25/($B70+273)/RGas)))+ReactionRateK1!X70/2</f>
        <v>3.896553471932261E-8</v>
      </c>
      <c r="Y70" s="73">
        <f ca="1">IF(Y$2=0,0,Y$22*EXP(Y$23/($B70+273)/RGas)*(OFFSET('Composition%'!$B40,0,Y$13)*OFFSET('Composition%'!$B40,0,Y$14)))-IF(Y$2=2,0,OFFSET('Composition%'!$B40,0,Y$17)*OFFSET('Composition%'!$B40,0,Y$18)*(Y$24*EXP(-Y$25/($B70+273)/RGas)))+ReactionRateK1!Y70/2</f>
        <v>1.9285636260322698E-9</v>
      </c>
      <c r="Z70" s="73">
        <f ca="1">IF(Z$2=0,0,Z$22*EXP(Z$23/($B70+273)/RGas)*(OFFSET('Composition%'!$B40,0,Z$13)*OFFSET('Composition%'!$B40,0,Z$14)))-IF(Z$2=2,0,OFFSET('Composition%'!$B40,0,Z$17)*OFFSET('Composition%'!$B40,0,Z$18)*(Z$24*EXP(-Z$25/($B70+273)/RGas)))+ReactionRateK1!Z70/2</f>
        <v>0</v>
      </c>
      <c r="AA70" s="73">
        <f ca="1">IF(AA$2=0,0,AA$22*EXP(AA$23/($B70+273)/RGas)*(OFFSET('Composition%'!$B40,0,AA$13)*OFFSET('Composition%'!$B40,0,AA$14)))-IF(AA$2=2,0,OFFSET('Composition%'!$B40,0,AA$17)*OFFSET('Composition%'!$B40,0,AA$18)*(AA$24*EXP(-AA$25/($B70+273)/RGas)))+ReactionRateK1!AA70/2</f>
        <v>0</v>
      </c>
      <c r="AB70" s="73">
        <f ca="1">IF(AB$2=0,0,AB$22*EXP(AB$23/($B70+273)/RGas)*(OFFSET('Composition%'!$B40,0,AB$13)*OFFSET('Composition%'!$B40,0,AB$14)))-IF(AB$2=2,0,OFFSET('Composition%'!$B40,0,AB$17)*OFFSET('Composition%'!$B40,0,AB$18)*(AB$24*EXP(-AB$25/($B70+273)/RGas)))+ReactionRateK1!AB70/2</f>
        <v>0</v>
      </c>
      <c r="AC70" s="73">
        <f ca="1">IF(AC$2=0,0,AC$22*EXP(AC$23/($B70+273)/RGas)*(OFFSET('Composition%'!$B40,0,AC$13)*OFFSET('Composition%'!$B40,0,AC$14)))-IF(AC$2=2,0,OFFSET('Composition%'!$B40,0,AC$17)*OFFSET('Composition%'!$B40,0,AC$18)*(AC$24*EXP(-AC$25/($B70+273)/RGas)))+ReactionRateK1!AC70/2</f>
        <v>0</v>
      </c>
      <c r="AD70" s="73">
        <f ca="1">IF(AD$2=0,0,AD$22*EXP(AD$23/($B70+273)/RGas)*(OFFSET('Composition%'!$B40,0,AD$13)*OFFSET('Composition%'!$B40,0,AD$14)))-IF(AD$2=2,0,OFFSET('Composition%'!$B40,0,AD$17)*OFFSET('Composition%'!$B40,0,AD$18)*(AD$24*EXP(-AD$25/($B70+273)/RGas)))+ReactionRateK1!AD70/2</f>
        <v>0</v>
      </c>
      <c r="AE70" s="73">
        <f ca="1">IF(AE$2=0,0,AE$22*EXP(AE$23/($B70+273)/RGas)*(OFFSET('Composition%'!$B40,0,AE$13)*OFFSET('Composition%'!$B40,0,AE$14)))-IF(AE$2=2,0,OFFSET('Composition%'!$B40,0,AE$17)*OFFSET('Composition%'!$B40,0,AE$18)*(AE$24*EXP(-AE$25/($B70+273)/RGas)))+ReactionRateK1!AE70/2</f>
        <v>0</v>
      </c>
      <c r="AF70" s="73"/>
      <c r="AG70" s="73">
        <f ca="1">IF(AG$2=0,0,AG$22*EXP(AG$23/($B70+273)/RGas)*(OFFSET('Composition%'!$B40,0,AG$13)*OFFSET('Composition%'!$B40,0,AG$14)))-IF(AG$2=2,0,OFFSET('Composition%'!$B40,0,AG$17)*OFFSET('Composition%'!$B40,0,AG$18)*(AG$24*EXP(-AG$25/($B70+273)/RGas)))+ReactionRateK1!AG70/2</f>
        <v>0</v>
      </c>
      <c r="AH70" s="73">
        <f ca="1">IF(AH$2=0,0,AH$22*EXP(AH$23/($B70+273)/RGas)*(OFFSET('Composition%'!$B40,0,AH$13)*OFFSET('Composition%'!$B40,0,AH$14)))-IF(AH$2=2,0,OFFSET('Composition%'!$B40,0,AH$17)*OFFSET('Composition%'!$B40,0,AH$18)*(AH$24*EXP(-AH$25/($B70+273)/RGas)))+ReactionRateK1!AH70/2</f>
        <v>0</v>
      </c>
      <c r="AI70" s="73">
        <f ca="1">IF(AI$2=0,0,AI$22*EXP(AI$23/($B70+273)/RGas)*(OFFSET('Composition%'!$B40,0,AI$13)*OFFSET('Composition%'!$B40,0,AI$14)))-IF(AI$2=2,0,OFFSET('Composition%'!$B40,0,AI$17)*OFFSET('Composition%'!$B40,0,AI$18)*(AI$24*EXP(-AI$25/($B70+273)/RGas)))+ReactionRateK1!AI70/2</f>
        <v>0</v>
      </c>
      <c r="AJ70" s="73">
        <f ca="1">IF(AJ$2=0,0,AJ$22*EXP(AJ$23/($B70+273)/RGas)*(OFFSET('Composition%'!$B40,0,AJ$13)*OFFSET('Composition%'!$B40,0,AJ$14)))-IF(AJ$2=2,0,OFFSET('Composition%'!$B40,0,AJ$17)*OFFSET('Composition%'!$B40,0,AJ$18)*(AJ$24*EXP(-AJ$25/($B70+273)/RGas)))+ReactionRateK1!AJ70/2</f>
        <v>0</v>
      </c>
      <c r="AK70" s="73">
        <f ca="1">IF(AK$2=0,0,AK$22*EXP(AK$23/($B70+273)/RGas)*(OFFSET('Composition%'!$B40,0,AK$13)*OFFSET('Composition%'!$B40,0,AK$14)))-IF(AK$2=2,0,OFFSET('Composition%'!$B40,0,AK$17)*OFFSET('Composition%'!$B40,0,AK$18)*(AK$24*EXP(-AK$25/($B70+273)/RGas)))+ReactionRateK1!AK70/2</f>
        <v>0</v>
      </c>
      <c r="AL70" s="73">
        <f ca="1">IF(AL$2=0,0,AL$22*EXP(AL$23/($B70+273)/RGas)*(OFFSET('Composition%'!$B40,0,AL$13)*OFFSET('Composition%'!$B40,0,AL$14)))-IF(AL$2=2,0,OFFSET('Composition%'!$B40,0,AL$17)*OFFSET('Composition%'!$B40,0,AL$18)*(AL$24*EXP(-AL$25/($B70+273)/RGas)))+ReactionRateK1!AL70/2</f>
        <v>0</v>
      </c>
      <c r="AM70" s="73"/>
      <c r="AN70" s="73">
        <f ca="1">IF(AN$2=0,0,AN$22*EXP(AN$23/($B70+273)/RGas)*(OFFSET('Composition%'!$B40,0,AN$13)*OFFSET('Composition%'!$B40,0,AN$14)))-IF(AN$2=2,0,OFFSET('Composition%'!$B40,0,AN$17)*OFFSET('Composition%'!$B40,0,AN$18)*(AN$24*EXP(-AN$25/($B70+273)/RGas)))+ReactionRateK1!AN70/2</f>
        <v>0</v>
      </c>
      <c r="AO70" s="73">
        <f ca="1">IF(AO$2=0,0,AO$22*EXP(AO$23/($B70+273)/RGas)*(OFFSET('Composition%'!$B40,0,AO$13)*OFFSET('Composition%'!$B40,0,AO$14)))-IF(AO$2=2,0,OFFSET('Composition%'!$B40,0,AO$17)*OFFSET('Composition%'!$B40,0,AO$18)*(AO$24*EXP(-AO$25/($B70+273)/RGas)))+ReactionRateK1!AO70/2</f>
        <v>0</v>
      </c>
      <c r="AP70" s="73">
        <f ca="1">IF(AP$2=0,0,AP$22*EXP(AP$23/($B70+273)/RGas)*(OFFSET('Composition%'!$B40,0,AP$13)*OFFSET('Composition%'!$B40,0,AP$14)))-IF(AP$2=2,0,OFFSET('Composition%'!$B40,0,AP$17)*OFFSET('Composition%'!$B40,0,AP$18)*(AP$24*EXP(-AP$25/($B70+273)/RGas)))+ReactionRateK1!AP70/2</f>
        <v>4.0232816740173389E-12</v>
      </c>
      <c r="AQ70" s="73">
        <f ca="1">IF(AQ$2=0,0,AQ$22*EXP(AQ$23/($B70+273)/RGas)*(OFFSET('Composition%'!$B40,0,AQ$13)*OFFSET('Composition%'!$B40,0,AQ$14)))-IF(AQ$2=2,0,OFFSET('Composition%'!$B40,0,AQ$17)*OFFSET('Composition%'!$B40,0,AQ$18)*(AQ$24*EXP(-AQ$25/($B70+273)/RGas)))+ReactionRateK1!AQ70/2</f>
        <v>0</v>
      </c>
      <c r="AR70" s="73">
        <f ca="1">IF(AR$2=0,0,AR$22*EXP(AR$23/($B70+273)/RGas)*(OFFSET('Composition%'!$B40,0,AR$13)*OFFSET('Composition%'!$B40,0,AR$14)))-IF(AR$2=2,0,OFFSET('Composition%'!$B40,0,AR$17)*OFFSET('Composition%'!$B40,0,AR$18)*(AR$24*EXP(-AR$25/($B70+273)/RGas)))+ReactionRateK1!AR70/2</f>
        <v>0</v>
      </c>
    </row>
    <row r="71" spans="1:44">
      <c r="A71" s="3">
        <f t="shared" si="9"/>
        <v>1.9500000000000011</v>
      </c>
      <c r="B71" s="19">
        <f ca="1">'Composition%'!B41</f>
        <v>413.20283285882653</v>
      </c>
      <c r="C71">
        <f t="shared" si="8"/>
        <v>30</v>
      </c>
      <c r="D71" s="26">
        <f ca="1">('Composition%'!C41*ReactionRateK2!C71)^3</f>
        <v>6.6838510251540049</v>
      </c>
      <c r="E71" s="4"/>
      <c r="F71" s="73">
        <f ca="1">IF(F$2=0,0,F$22*EXP(F$23/($B71+273)/RGas)*(OFFSET('Composition%'!$B41,0,F$13)*OFFSET('Composition%'!$B41,0,F$14)))-IF(F$2=2,0,OFFSET('Composition%'!$B41,0,F$17)*OFFSET('Composition%'!$B41,0,F$18)*(F$24*EXP(-F$25/($B71+273)/RGas)))+ReactionRateK1!F71/2</f>
        <v>6.7820361861826821E-3</v>
      </c>
      <c r="G71" s="73">
        <f ca="1">IF(G$2=0,0,G$22*EXP(G$23/($B71+273)/RGas)*(OFFSET('Composition%'!$B41,0,G$13)*OFFSET('Composition%'!$B41,0,G$14)))-IF(G$2=2,0,OFFSET('Composition%'!$B41,0,G$17)*OFFSET('Composition%'!$B41,0,G$18)*(G$24*EXP(-G$25/($B71+273)/RGas)))+ReactionRateK1!G71/2</f>
        <v>2.5629199798490494E-3</v>
      </c>
      <c r="H71" s="73">
        <f ca="1">IF(H$2=0,0,H$22*EXP(H$23/($B71+273)/RGas)*(OFFSET('Composition%'!$B41,0,H$13)*OFFSET('Composition%'!$B41,0,H$14)))-IF(H$2=2,0,OFFSET('Composition%'!$B41,0,H$17)*OFFSET('Composition%'!$B41,0,H$18)*(H$24*EXP(-H$25/($B71+273)/RGas)))+ReactionRateK1!H71/2</f>
        <v>-3.2465921054213142E-6</v>
      </c>
      <c r="I71" s="73">
        <f ca="1">IF(I$2=0,0,I$22*EXP(I$23/($B71+273)/RGas)*(OFFSET('Composition%'!$B41,0,I$13)*OFFSET('Composition%'!$B41,0,I$14)))-IF(I$2=2,0,OFFSET('Composition%'!$B41,0,I$17)*OFFSET('Composition%'!$B41,0,I$18)*(I$24*EXP(-I$25/($B71+273)/RGas)))+ReactionRateK1!I71/2</f>
        <v>-2.0785157761476982E-4</v>
      </c>
      <c r="J71" s="73"/>
      <c r="K71" s="73">
        <f ca="1">IF(K$2=0,0,K$22*EXP(K$23/($B71+273)/RGas)*(OFFSET('Composition%'!$B41,0,K$13)*OFFSET('Composition%'!$B41,0,K$14)))-IF(K$2=2,0,OFFSET('Composition%'!$B41,0,K$17)*OFFSET('Composition%'!$B41,0,K$18)*(K$24*EXP(-K$25/($B71+273)/RGas)))+ReactionRateK1!K71/2</f>
        <v>2.8295958315628658E-2</v>
      </c>
      <c r="L71" s="73">
        <f ca="1">IF(L$2=0,0,L$22*EXP(L$23/($B71+273)/RGas)*(OFFSET('Composition%'!$B41,0,L$13)*OFFSET('Composition%'!$B41,0,L$14)))-IF(L$2=2,0,OFFSET('Composition%'!$B41,0,L$17)*OFFSET('Composition%'!$B41,0,L$18)*(L$24*EXP(-L$25/($B71+273)/RGas)))+ReactionRateK1!L71/2</f>
        <v>-4.8766744370091295E-3</v>
      </c>
      <c r="M71" s="73">
        <f ca="1">IF(M$2=0,0,M$22*EXP(M$23/($B71+273)/RGas)*(OFFSET('Composition%'!$B41,0,M$13)*OFFSET('Composition%'!$B41,0,M$14)))-IF(M$2=2,0,OFFSET('Composition%'!$B41,0,M$17)*OFFSET('Composition%'!$B41,0,M$18)*(M$24*EXP(-M$25/($B71+273)/RGas)))+ReactionRateK1!M71/2</f>
        <v>0</v>
      </c>
      <c r="N71" s="73"/>
      <c r="O71" s="73">
        <f ca="1">IF(O$2=0,0,O$22*EXP(O$23/($B71+273)/RGas)*(OFFSET('Composition%'!$B41,0,O$13)*OFFSET('Composition%'!$B41,0,O$14)))-IF(O$2=2,0,OFFSET('Composition%'!$B41,0,O$17)*OFFSET('Composition%'!$B41,0,O$18)*(O$24*EXP(-O$25/($B71+273)/RGas)))+ReactionRateK1!O71/2</f>
        <v>0</v>
      </c>
      <c r="P71" s="73">
        <f ca="1">IF(P$2=0,0,P$22*EXP(P$23/($B71+273)/RGas)*(OFFSET('Composition%'!$B41,0,P$13)*OFFSET('Composition%'!$B41,0,P$14)))-IF(P$2=2,0,OFFSET('Composition%'!$B41,0,P$17)*OFFSET('Composition%'!$B41,0,P$18)*(P$24*EXP(-P$25/($B71+273)/RGas)))+ReactionRateK1!P71/2</f>
        <v>1.3201285546870115E-2</v>
      </c>
      <c r="Q71" s="73">
        <f ca="1">IF(Q$2=0,0,Q$22*EXP(Q$23/($B71+273)/RGas)*(OFFSET('Composition%'!$B41,0,Q$13)*OFFSET('Composition%'!$B41,0,Q$14)))-IF(Q$2=2,0,OFFSET('Composition%'!$B41,0,Q$17)*OFFSET('Composition%'!$B41,0,Q$18)*(Q$24*EXP(-Q$25/($B71+273)/RGas)))+ReactionRateK1!Q71/2</f>
        <v>6.0628084662997549E-5</v>
      </c>
      <c r="R71" s="73">
        <f ca="1">IF(R$2=0,0,R$22*EXP(R$23/($B71+273)/RGas)*(OFFSET('Composition%'!$B41,0,R$13)*OFFSET('Composition%'!$B41,0,R$14)))-IF(R$2=2,0,OFFSET('Composition%'!$B41,0,R$17)*OFFSET('Composition%'!$B41,0,R$18)*(R$24*EXP(-R$25/($B71+273)/RGas)))+ReactionRateK1!R71/2</f>
        <v>9.0047140618977258E-6</v>
      </c>
      <c r="S71" s="73"/>
      <c r="T71" s="73">
        <f ca="1">IF(T$2=0,0,T$22*EXP(T$23/($B71+273)/RGas)*(OFFSET('Composition%'!$B41,0,T$13)*OFFSET('Composition%'!$B41,0,T$14)))-IF(T$2=2,0,OFFSET('Composition%'!$B41,0,T$17)*OFFSET('Composition%'!$B41,0,T$18)*(T$24*EXP(-T$25/($B71+273)/RGas)))+ReactionRateK1!T71/2</f>
        <v>2.6797008407394487E-3</v>
      </c>
      <c r="U71" s="73">
        <f ca="1">IF(U$2=0,0,U$22*EXP(U$23/($B71+273)/RGas)*(OFFSET('Composition%'!$B41,0,U$13)*OFFSET('Composition%'!$B41,0,U$14)))-IF(U$2=2,0,OFFSET('Composition%'!$B41,0,U$17)*OFFSET('Composition%'!$B41,0,U$18)*(U$24*EXP(-U$25/($B71+273)/RGas)))+ReactionRateK1!U71/2</f>
        <v>7.9216553158071264E-5</v>
      </c>
      <c r="V71" s="73">
        <f ca="1">IF(V$2=0,0,V$22*EXP(V$23/($B71+273)/RGas)*(OFFSET('Composition%'!$B41,0,V$13)*OFFSET('Composition%'!$B41,0,V$14)))-IF(V$2=2,0,OFFSET('Composition%'!$B41,0,V$17)*OFFSET('Composition%'!$B41,0,V$18)*(V$24*EXP(-V$25/($B71+273)/RGas)))+ReactionRateK1!V71/2</f>
        <v>0</v>
      </c>
      <c r="W71" s="73">
        <f ca="1">IF(W$2=0,0,W$22*EXP(W$23/($B71+273)/RGas)*(OFFSET('Composition%'!$B41,0,W$13)*OFFSET('Composition%'!$B41,0,W$14)))-IF(W$2=2,0,OFFSET('Composition%'!$B41,0,W$17)*OFFSET('Composition%'!$B41,0,W$18)*(W$24*EXP(-W$25/($B71+273)/RGas)))+ReactionRateK1!W71/2</f>
        <v>0</v>
      </c>
      <c r="X71" s="73">
        <f ca="1">IF(X$2=0,0,X$22*EXP(X$23/($B71+273)/RGas)*(OFFSET('Composition%'!$B41,0,X$13)*OFFSET('Composition%'!$B41,0,X$14)))-IF(X$2=2,0,OFFSET('Composition%'!$B41,0,X$17)*OFFSET('Composition%'!$B41,0,X$18)*(X$24*EXP(-X$25/($B71+273)/RGas)))+ReactionRateK1!X71/2</f>
        <v>3.8861657081675272E-8</v>
      </c>
      <c r="Y71" s="73">
        <f ca="1">IF(Y$2=0,0,Y$22*EXP(Y$23/($B71+273)/RGas)*(OFFSET('Composition%'!$B41,0,Y$13)*OFFSET('Composition%'!$B41,0,Y$14)))-IF(Y$2=2,0,OFFSET('Composition%'!$B41,0,Y$17)*OFFSET('Composition%'!$B41,0,Y$18)*(Y$24*EXP(-Y$25/($B71+273)/RGas)))+ReactionRateK1!Y71/2</f>
        <v>1.9234222970355591E-9</v>
      </c>
      <c r="Z71" s="73">
        <f ca="1">IF(Z$2=0,0,Z$22*EXP(Z$23/($B71+273)/RGas)*(OFFSET('Composition%'!$B41,0,Z$13)*OFFSET('Composition%'!$B41,0,Z$14)))-IF(Z$2=2,0,OFFSET('Composition%'!$B41,0,Z$17)*OFFSET('Composition%'!$B41,0,Z$18)*(Z$24*EXP(-Z$25/($B71+273)/RGas)))+ReactionRateK1!Z71/2</f>
        <v>0</v>
      </c>
      <c r="AA71" s="73">
        <f ca="1">IF(AA$2=0,0,AA$22*EXP(AA$23/($B71+273)/RGas)*(OFFSET('Composition%'!$B41,0,AA$13)*OFFSET('Composition%'!$B41,0,AA$14)))-IF(AA$2=2,0,OFFSET('Composition%'!$B41,0,AA$17)*OFFSET('Composition%'!$B41,0,AA$18)*(AA$24*EXP(-AA$25/($B71+273)/RGas)))+ReactionRateK1!AA71/2</f>
        <v>0</v>
      </c>
      <c r="AB71" s="73">
        <f ca="1">IF(AB$2=0,0,AB$22*EXP(AB$23/($B71+273)/RGas)*(OFFSET('Composition%'!$B41,0,AB$13)*OFFSET('Composition%'!$B41,0,AB$14)))-IF(AB$2=2,0,OFFSET('Composition%'!$B41,0,AB$17)*OFFSET('Composition%'!$B41,0,AB$18)*(AB$24*EXP(-AB$25/($B71+273)/RGas)))+ReactionRateK1!AB71/2</f>
        <v>0</v>
      </c>
      <c r="AC71" s="73">
        <f ca="1">IF(AC$2=0,0,AC$22*EXP(AC$23/($B71+273)/RGas)*(OFFSET('Composition%'!$B41,0,AC$13)*OFFSET('Composition%'!$B41,0,AC$14)))-IF(AC$2=2,0,OFFSET('Composition%'!$B41,0,AC$17)*OFFSET('Composition%'!$B41,0,AC$18)*(AC$24*EXP(-AC$25/($B71+273)/RGas)))+ReactionRateK1!AC71/2</f>
        <v>0</v>
      </c>
      <c r="AD71" s="73">
        <f ca="1">IF(AD$2=0,0,AD$22*EXP(AD$23/($B71+273)/RGas)*(OFFSET('Composition%'!$B41,0,AD$13)*OFFSET('Composition%'!$B41,0,AD$14)))-IF(AD$2=2,0,OFFSET('Composition%'!$B41,0,AD$17)*OFFSET('Composition%'!$B41,0,AD$18)*(AD$24*EXP(-AD$25/($B71+273)/RGas)))+ReactionRateK1!AD71/2</f>
        <v>0</v>
      </c>
      <c r="AE71" s="73">
        <f ca="1">IF(AE$2=0,0,AE$22*EXP(AE$23/($B71+273)/RGas)*(OFFSET('Composition%'!$B41,0,AE$13)*OFFSET('Composition%'!$B41,0,AE$14)))-IF(AE$2=2,0,OFFSET('Composition%'!$B41,0,AE$17)*OFFSET('Composition%'!$B41,0,AE$18)*(AE$24*EXP(-AE$25/($B71+273)/RGas)))+ReactionRateK1!AE71/2</f>
        <v>0</v>
      </c>
      <c r="AF71" s="73"/>
      <c r="AG71" s="73">
        <f ca="1">IF(AG$2=0,0,AG$22*EXP(AG$23/($B71+273)/RGas)*(OFFSET('Composition%'!$B41,0,AG$13)*OFFSET('Composition%'!$B41,0,AG$14)))-IF(AG$2=2,0,OFFSET('Composition%'!$B41,0,AG$17)*OFFSET('Composition%'!$B41,0,AG$18)*(AG$24*EXP(-AG$25/($B71+273)/RGas)))+ReactionRateK1!AG71/2</f>
        <v>0</v>
      </c>
      <c r="AH71" s="73">
        <f ca="1">IF(AH$2=0,0,AH$22*EXP(AH$23/($B71+273)/RGas)*(OFFSET('Composition%'!$B41,0,AH$13)*OFFSET('Composition%'!$B41,0,AH$14)))-IF(AH$2=2,0,OFFSET('Composition%'!$B41,0,AH$17)*OFFSET('Composition%'!$B41,0,AH$18)*(AH$24*EXP(-AH$25/($B71+273)/RGas)))+ReactionRateK1!AH71/2</f>
        <v>0</v>
      </c>
      <c r="AI71" s="73">
        <f ca="1">IF(AI$2=0,0,AI$22*EXP(AI$23/($B71+273)/RGas)*(OFFSET('Composition%'!$B41,0,AI$13)*OFFSET('Composition%'!$B41,0,AI$14)))-IF(AI$2=2,0,OFFSET('Composition%'!$B41,0,AI$17)*OFFSET('Composition%'!$B41,0,AI$18)*(AI$24*EXP(-AI$25/($B71+273)/RGas)))+ReactionRateK1!AI71/2</f>
        <v>0</v>
      </c>
      <c r="AJ71" s="73">
        <f ca="1">IF(AJ$2=0,0,AJ$22*EXP(AJ$23/($B71+273)/RGas)*(OFFSET('Composition%'!$B41,0,AJ$13)*OFFSET('Composition%'!$B41,0,AJ$14)))-IF(AJ$2=2,0,OFFSET('Composition%'!$B41,0,AJ$17)*OFFSET('Composition%'!$B41,0,AJ$18)*(AJ$24*EXP(-AJ$25/($B71+273)/RGas)))+ReactionRateK1!AJ71/2</f>
        <v>0</v>
      </c>
      <c r="AK71" s="73">
        <f ca="1">IF(AK$2=0,0,AK$22*EXP(AK$23/($B71+273)/RGas)*(OFFSET('Composition%'!$B41,0,AK$13)*OFFSET('Composition%'!$B41,0,AK$14)))-IF(AK$2=2,0,OFFSET('Composition%'!$B41,0,AK$17)*OFFSET('Composition%'!$B41,0,AK$18)*(AK$24*EXP(-AK$25/($B71+273)/RGas)))+ReactionRateK1!AK71/2</f>
        <v>0</v>
      </c>
      <c r="AL71" s="73">
        <f ca="1">IF(AL$2=0,0,AL$22*EXP(AL$23/($B71+273)/RGas)*(OFFSET('Composition%'!$B41,0,AL$13)*OFFSET('Composition%'!$B41,0,AL$14)))-IF(AL$2=2,0,OFFSET('Composition%'!$B41,0,AL$17)*OFFSET('Composition%'!$B41,0,AL$18)*(AL$24*EXP(-AL$25/($B71+273)/RGas)))+ReactionRateK1!AL71/2</f>
        <v>0</v>
      </c>
      <c r="AM71" s="73"/>
      <c r="AN71" s="73">
        <f ca="1">IF(AN$2=0,0,AN$22*EXP(AN$23/($B71+273)/RGas)*(OFFSET('Composition%'!$B41,0,AN$13)*OFFSET('Composition%'!$B41,0,AN$14)))-IF(AN$2=2,0,OFFSET('Composition%'!$B41,0,AN$17)*OFFSET('Composition%'!$B41,0,AN$18)*(AN$24*EXP(-AN$25/($B71+273)/RGas)))+ReactionRateK1!AN71/2</f>
        <v>0</v>
      </c>
      <c r="AO71" s="73">
        <f ca="1">IF(AO$2=0,0,AO$22*EXP(AO$23/($B71+273)/RGas)*(OFFSET('Composition%'!$B41,0,AO$13)*OFFSET('Composition%'!$B41,0,AO$14)))-IF(AO$2=2,0,OFFSET('Composition%'!$B41,0,AO$17)*OFFSET('Composition%'!$B41,0,AO$18)*(AO$24*EXP(-AO$25/($B71+273)/RGas)))+ReactionRateK1!AO71/2</f>
        <v>0</v>
      </c>
      <c r="AP71" s="73">
        <f ca="1">IF(AP$2=0,0,AP$22*EXP(AP$23/($B71+273)/RGas)*(OFFSET('Composition%'!$B41,0,AP$13)*OFFSET('Composition%'!$B41,0,AP$14)))-IF(AP$2=2,0,OFFSET('Composition%'!$B41,0,AP$17)*OFFSET('Composition%'!$B41,0,AP$18)*(AP$24*EXP(-AP$25/($B71+273)/RGas)))+ReactionRateK1!AP71/2</f>
        <v>4.0265808969245814E-12</v>
      </c>
      <c r="AQ71" s="73">
        <f ca="1">IF(AQ$2=0,0,AQ$22*EXP(AQ$23/($B71+273)/RGas)*(OFFSET('Composition%'!$B41,0,AQ$13)*OFFSET('Composition%'!$B41,0,AQ$14)))-IF(AQ$2=2,0,OFFSET('Composition%'!$B41,0,AQ$17)*OFFSET('Composition%'!$B41,0,AQ$18)*(AQ$24*EXP(-AQ$25/($B71+273)/RGas)))+ReactionRateK1!AQ71/2</f>
        <v>0</v>
      </c>
      <c r="AR71" s="73">
        <f ca="1">IF(AR$2=0,0,AR$22*EXP(AR$23/($B71+273)/RGas)*(OFFSET('Composition%'!$B41,0,AR$13)*OFFSET('Composition%'!$B41,0,AR$14)))-IF(AR$2=2,0,OFFSET('Composition%'!$B41,0,AR$17)*OFFSET('Composition%'!$B41,0,AR$18)*(AR$24*EXP(-AR$25/($B71+273)/RGas)))+ReactionRateK1!AR71/2</f>
        <v>0</v>
      </c>
    </row>
    <row r="72" spans="1:44">
      <c r="A72" s="3">
        <f t="shared" si="9"/>
        <v>2.0000000000000009</v>
      </c>
      <c r="B72" s="19">
        <f ca="1">'Composition%'!B42</f>
        <v>413.2813491964547</v>
      </c>
      <c r="C72">
        <f t="shared" si="8"/>
        <v>30</v>
      </c>
      <c r="D72" s="26">
        <f ca="1">('Composition%'!C42*ReactionRateK2!C72)^3</f>
        <v>6.6338057233969723</v>
      </c>
      <c r="E72" s="4"/>
      <c r="F72" s="73">
        <f ca="1">IF(F$2=0,0,F$22*EXP(F$23/($B72+273)/RGas)*(OFFSET('Composition%'!$B42,0,F$13)*OFFSET('Composition%'!$B42,0,F$14)))-IF(F$2=2,0,OFFSET('Composition%'!$B42,0,F$17)*OFFSET('Composition%'!$B42,0,F$18)*(F$24*EXP(-F$25/($B72+273)/RGas)))+ReactionRateK1!F72/2</f>
        <v>6.634128222460782E-3</v>
      </c>
      <c r="G72" s="73">
        <f ca="1">IF(G$2=0,0,G$22*EXP(G$23/($B72+273)/RGas)*(OFFSET('Composition%'!$B42,0,G$13)*OFFSET('Composition%'!$B42,0,G$14)))-IF(G$2=2,0,OFFSET('Composition%'!$B42,0,G$17)*OFFSET('Composition%'!$B42,0,G$18)*(G$24*EXP(-G$25/($B72+273)/RGas)))+ReactionRateK1!G72/2</f>
        <v>2.5110582566949388E-3</v>
      </c>
      <c r="H72" s="73">
        <f ca="1">IF(H$2=0,0,H$22*EXP(H$23/($B72+273)/RGas)*(OFFSET('Composition%'!$B42,0,H$13)*OFFSET('Composition%'!$B42,0,H$14)))-IF(H$2=2,0,OFFSET('Composition%'!$B42,0,H$17)*OFFSET('Composition%'!$B42,0,H$18)*(H$24*EXP(-H$25/($B72+273)/RGas)))+ReactionRateK1!H72/2</f>
        <v>-3.3032361362094575E-6</v>
      </c>
      <c r="I72" s="73">
        <f ca="1">IF(I$2=0,0,I$22*EXP(I$23/($B72+273)/RGas)*(OFFSET('Composition%'!$B42,0,I$13)*OFFSET('Composition%'!$B42,0,I$14)))-IF(I$2=2,0,OFFSET('Composition%'!$B42,0,I$17)*OFFSET('Composition%'!$B42,0,I$18)*(I$24*EXP(-I$25/($B72+273)/RGas)))+ReactionRateK1!I72/2</f>
        <v>-1.771642940112356E-4</v>
      </c>
      <c r="J72" s="73"/>
      <c r="K72" s="73">
        <f ca="1">IF(K$2=0,0,K$22*EXP(K$23/($B72+273)/RGas)*(OFFSET('Composition%'!$B42,0,K$13)*OFFSET('Composition%'!$B42,0,K$14)))-IF(K$2=2,0,OFFSET('Composition%'!$B42,0,K$17)*OFFSET('Composition%'!$B42,0,K$18)*(K$24*EXP(-K$25/($B72+273)/RGas)))+ReactionRateK1!K72/2</f>
        <v>2.7808747205446165E-2</v>
      </c>
      <c r="L72" s="73">
        <f ca="1">IF(L$2=0,0,L$22*EXP(L$23/($B72+273)/RGas)*(OFFSET('Composition%'!$B42,0,L$13)*OFFSET('Composition%'!$B42,0,L$14)))-IF(L$2=2,0,OFFSET('Composition%'!$B42,0,L$17)*OFFSET('Composition%'!$B42,0,L$18)*(L$24*EXP(-L$25/($B72+273)/RGas)))+ReactionRateK1!L72/2</f>
        <v>-4.8379882425945682E-3</v>
      </c>
      <c r="M72" s="73">
        <f ca="1">IF(M$2=0,0,M$22*EXP(M$23/($B72+273)/RGas)*(OFFSET('Composition%'!$B42,0,M$13)*OFFSET('Composition%'!$B42,0,M$14)))-IF(M$2=2,0,OFFSET('Composition%'!$B42,0,M$17)*OFFSET('Composition%'!$B42,0,M$18)*(M$24*EXP(-M$25/($B72+273)/RGas)))+ReactionRateK1!M72/2</f>
        <v>0</v>
      </c>
      <c r="N72" s="73"/>
      <c r="O72" s="73">
        <f ca="1">IF(O$2=0,0,O$22*EXP(O$23/($B72+273)/RGas)*(OFFSET('Composition%'!$B42,0,O$13)*OFFSET('Composition%'!$B42,0,O$14)))-IF(O$2=2,0,OFFSET('Composition%'!$B42,0,O$17)*OFFSET('Composition%'!$B42,0,O$18)*(O$24*EXP(-O$25/($B72+273)/RGas)))+ReactionRateK1!O72/2</f>
        <v>0</v>
      </c>
      <c r="P72" s="73">
        <f ca="1">IF(P$2=0,0,P$22*EXP(P$23/($B72+273)/RGas)*(OFFSET('Composition%'!$B42,0,P$13)*OFFSET('Composition%'!$B42,0,P$14)))-IF(P$2=2,0,OFFSET('Composition%'!$B42,0,P$17)*OFFSET('Composition%'!$B42,0,P$18)*(P$24*EXP(-P$25/($B72+273)/RGas)))+ReactionRateK1!P72/2</f>
        <v>1.3416340991263025E-2</v>
      </c>
      <c r="Q72" s="73">
        <f ca="1">IF(Q$2=0,0,Q$22*EXP(Q$23/($B72+273)/RGas)*(OFFSET('Composition%'!$B42,0,Q$13)*OFFSET('Composition%'!$B42,0,Q$14)))-IF(Q$2=2,0,OFFSET('Composition%'!$B42,0,Q$17)*OFFSET('Composition%'!$B42,0,Q$18)*(Q$24*EXP(-Q$25/($B72+273)/RGas)))+ReactionRateK1!Q72/2</f>
        <v>6.273630663062427E-5</v>
      </c>
      <c r="R72" s="73">
        <f ca="1">IF(R$2=0,0,R$22*EXP(R$23/($B72+273)/RGas)*(OFFSET('Composition%'!$B42,0,R$13)*OFFSET('Composition%'!$B42,0,R$14)))-IF(R$2=2,0,OFFSET('Composition%'!$B42,0,R$17)*OFFSET('Composition%'!$B42,0,R$18)*(R$24*EXP(-R$25/($B72+273)/RGas)))+ReactionRateK1!R72/2</f>
        <v>9.5291820717970377E-6</v>
      </c>
      <c r="S72" s="73"/>
      <c r="T72" s="73">
        <f ca="1">IF(T$2=0,0,T$22*EXP(T$23/($B72+273)/RGas)*(OFFSET('Composition%'!$B42,0,T$13)*OFFSET('Composition%'!$B42,0,T$14)))-IF(T$2=2,0,OFFSET('Composition%'!$B42,0,T$17)*OFFSET('Composition%'!$B42,0,T$18)*(T$24*EXP(-T$25/($B72+273)/RGas)))+ReactionRateK1!T72/2</f>
        <v>2.5112336833389252E-3</v>
      </c>
      <c r="U72" s="73">
        <f ca="1">IF(U$2=0,0,U$22*EXP(U$23/($B72+273)/RGas)*(OFFSET('Composition%'!$B42,0,U$13)*OFFSET('Composition%'!$B42,0,U$14)))-IF(U$2=2,0,OFFSET('Composition%'!$B42,0,U$17)*OFFSET('Composition%'!$B42,0,U$18)*(U$24*EXP(-U$25/($B72+273)/RGas)))+ReactionRateK1!U72/2</f>
        <v>7.1479353217861533E-5</v>
      </c>
      <c r="V72" s="73">
        <f ca="1">IF(V$2=0,0,V$22*EXP(V$23/($B72+273)/RGas)*(OFFSET('Composition%'!$B42,0,V$13)*OFFSET('Composition%'!$B42,0,V$14)))-IF(V$2=2,0,OFFSET('Composition%'!$B42,0,V$17)*OFFSET('Composition%'!$B42,0,V$18)*(V$24*EXP(-V$25/($B72+273)/RGas)))+ReactionRateK1!V72/2</f>
        <v>0</v>
      </c>
      <c r="W72" s="73">
        <f ca="1">IF(W$2=0,0,W$22*EXP(W$23/($B72+273)/RGas)*(OFFSET('Composition%'!$B42,0,W$13)*OFFSET('Composition%'!$B42,0,W$14)))-IF(W$2=2,0,OFFSET('Composition%'!$B42,0,W$17)*OFFSET('Composition%'!$B42,0,W$18)*(W$24*EXP(-W$25/($B72+273)/RGas)))+ReactionRateK1!W72/2</f>
        <v>0</v>
      </c>
      <c r="X72" s="73">
        <f ca="1">IF(X$2=0,0,X$22*EXP(X$23/($B72+273)/RGas)*(OFFSET('Composition%'!$B42,0,X$13)*OFFSET('Composition%'!$B42,0,X$14)))-IF(X$2=2,0,OFFSET('Composition%'!$B42,0,X$17)*OFFSET('Composition%'!$B42,0,X$18)*(X$24*EXP(-X$25/($B72+273)/RGas)))+ReactionRateK1!X72/2</f>
        <v>3.8764402404800643E-8</v>
      </c>
      <c r="Y72" s="73">
        <f ca="1">IF(Y$2=0,0,Y$22*EXP(Y$23/($B72+273)/RGas)*(OFFSET('Composition%'!$B42,0,Y$13)*OFFSET('Composition%'!$B42,0,Y$14)))-IF(Y$2=2,0,OFFSET('Composition%'!$B42,0,Y$17)*OFFSET('Composition%'!$B42,0,Y$18)*(Y$24*EXP(-Y$25/($B72+273)/RGas)))+ReactionRateK1!Y72/2</f>
        <v>1.9186087654458347E-9</v>
      </c>
      <c r="Z72" s="73">
        <f ca="1">IF(Z$2=0,0,Z$22*EXP(Z$23/($B72+273)/RGas)*(OFFSET('Composition%'!$B42,0,Z$13)*OFFSET('Composition%'!$B42,0,Z$14)))-IF(Z$2=2,0,OFFSET('Composition%'!$B42,0,Z$17)*OFFSET('Composition%'!$B42,0,Z$18)*(Z$24*EXP(-Z$25/($B72+273)/RGas)))+ReactionRateK1!Z72/2</f>
        <v>0</v>
      </c>
      <c r="AA72" s="73">
        <f ca="1">IF(AA$2=0,0,AA$22*EXP(AA$23/($B72+273)/RGas)*(OFFSET('Composition%'!$B42,0,AA$13)*OFFSET('Composition%'!$B42,0,AA$14)))-IF(AA$2=2,0,OFFSET('Composition%'!$B42,0,AA$17)*OFFSET('Composition%'!$B42,0,AA$18)*(AA$24*EXP(-AA$25/($B72+273)/RGas)))+ReactionRateK1!AA72/2</f>
        <v>0</v>
      </c>
      <c r="AB72" s="73">
        <f ca="1">IF(AB$2=0,0,AB$22*EXP(AB$23/($B72+273)/RGas)*(OFFSET('Composition%'!$B42,0,AB$13)*OFFSET('Composition%'!$B42,0,AB$14)))-IF(AB$2=2,0,OFFSET('Composition%'!$B42,0,AB$17)*OFFSET('Composition%'!$B42,0,AB$18)*(AB$24*EXP(-AB$25/($B72+273)/RGas)))+ReactionRateK1!AB72/2</f>
        <v>0</v>
      </c>
      <c r="AC72" s="73">
        <f ca="1">IF(AC$2=0,0,AC$22*EXP(AC$23/($B72+273)/RGas)*(OFFSET('Composition%'!$B42,0,AC$13)*OFFSET('Composition%'!$B42,0,AC$14)))-IF(AC$2=2,0,OFFSET('Composition%'!$B42,0,AC$17)*OFFSET('Composition%'!$B42,0,AC$18)*(AC$24*EXP(-AC$25/($B72+273)/RGas)))+ReactionRateK1!AC72/2</f>
        <v>0</v>
      </c>
      <c r="AD72" s="73">
        <f ca="1">IF(AD$2=0,0,AD$22*EXP(AD$23/($B72+273)/RGas)*(OFFSET('Composition%'!$B42,0,AD$13)*OFFSET('Composition%'!$B42,0,AD$14)))-IF(AD$2=2,0,OFFSET('Composition%'!$B42,0,AD$17)*OFFSET('Composition%'!$B42,0,AD$18)*(AD$24*EXP(-AD$25/($B72+273)/RGas)))+ReactionRateK1!AD72/2</f>
        <v>0</v>
      </c>
      <c r="AE72" s="73">
        <f ca="1">IF(AE$2=0,0,AE$22*EXP(AE$23/($B72+273)/RGas)*(OFFSET('Composition%'!$B42,0,AE$13)*OFFSET('Composition%'!$B42,0,AE$14)))-IF(AE$2=2,0,OFFSET('Composition%'!$B42,0,AE$17)*OFFSET('Composition%'!$B42,0,AE$18)*(AE$24*EXP(-AE$25/($B72+273)/RGas)))+ReactionRateK1!AE72/2</f>
        <v>0</v>
      </c>
      <c r="AF72" s="73"/>
      <c r="AG72" s="73">
        <f ca="1">IF(AG$2=0,0,AG$22*EXP(AG$23/($B72+273)/RGas)*(OFFSET('Composition%'!$B42,0,AG$13)*OFFSET('Composition%'!$B42,0,AG$14)))-IF(AG$2=2,0,OFFSET('Composition%'!$B42,0,AG$17)*OFFSET('Composition%'!$B42,0,AG$18)*(AG$24*EXP(-AG$25/($B72+273)/RGas)))+ReactionRateK1!AG72/2</f>
        <v>0</v>
      </c>
      <c r="AH72" s="73">
        <f ca="1">IF(AH$2=0,0,AH$22*EXP(AH$23/($B72+273)/RGas)*(OFFSET('Composition%'!$B42,0,AH$13)*OFFSET('Composition%'!$B42,0,AH$14)))-IF(AH$2=2,0,OFFSET('Composition%'!$B42,0,AH$17)*OFFSET('Composition%'!$B42,0,AH$18)*(AH$24*EXP(-AH$25/($B72+273)/RGas)))+ReactionRateK1!AH72/2</f>
        <v>0</v>
      </c>
      <c r="AI72" s="73">
        <f ca="1">IF(AI$2=0,0,AI$22*EXP(AI$23/($B72+273)/RGas)*(OFFSET('Composition%'!$B42,0,AI$13)*OFFSET('Composition%'!$B42,0,AI$14)))-IF(AI$2=2,0,OFFSET('Composition%'!$B42,0,AI$17)*OFFSET('Composition%'!$B42,0,AI$18)*(AI$24*EXP(-AI$25/($B72+273)/RGas)))+ReactionRateK1!AI72/2</f>
        <v>0</v>
      </c>
      <c r="AJ72" s="73">
        <f ca="1">IF(AJ$2=0,0,AJ$22*EXP(AJ$23/($B72+273)/RGas)*(OFFSET('Composition%'!$B42,0,AJ$13)*OFFSET('Composition%'!$B42,0,AJ$14)))-IF(AJ$2=2,0,OFFSET('Composition%'!$B42,0,AJ$17)*OFFSET('Composition%'!$B42,0,AJ$18)*(AJ$24*EXP(-AJ$25/($B72+273)/RGas)))+ReactionRateK1!AJ72/2</f>
        <v>0</v>
      </c>
      <c r="AK72" s="73">
        <f ca="1">IF(AK$2=0,0,AK$22*EXP(AK$23/($B72+273)/RGas)*(OFFSET('Composition%'!$B42,0,AK$13)*OFFSET('Composition%'!$B42,0,AK$14)))-IF(AK$2=2,0,OFFSET('Composition%'!$B42,0,AK$17)*OFFSET('Composition%'!$B42,0,AK$18)*(AK$24*EXP(-AK$25/($B72+273)/RGas)))+ReactionRateK1!AK72/2</f>
        <v>0</v>
      </c>
      <c r="AL72" s="73">
        <f ca="1">IF(AL$2=0,0,AL$22*EXP(AL$23/($B72+273)/RGas)*(OFFSET('Composition%'!$B42,0,AL$13)*OFFSET('Composition%'!$B42,0,AL$14)))-IF(AL$2=2,0,OFFSET('Composition%'!$B42,0,AL$17)*OFFSET('Composition%'!$B42,0,AL$18)*(AL$24*EXP(-AL$25/($B72+273)/RGas)))+ReactionRateK1!AL72/2</f>
        <v>0</v>
      </c>
      <c r="AM72" s="73"/>
      <c r="AN72" s="73">
        <f ca="1">IF(AN$2=0,0,AN$22*EXP(AN$23/($B72+273)/RGas)*(OFFSET('Composition%'!$B42,0,AN$13)*OFFSET('Composition%'!$B42,0,AN$14)))-IF(AN$2=2,0,OFFSET('Composition%'!$B42,0,AN$17)*OFFSET('Composition%'!$B42,0,AN$18)*(AN$24*EXP(-AN$25/($B72+273)/RGas)))+ReactionRateK1!AN72/2</f>
        <v>0</v>
      </c>
      <c r="AO72" s="73">
        <f ca="1">IF(AO$2=0,0,AO$22*EXP(AO$23/($B72+273)/RGas)*(OFFSET('Composition%'!$B42,0,AO$13)*OFFSET('Composition%'!$B42,0,AO$14)))-IF(AO$2=2,0,OFFSET('Composition%'!$B42,0,AO$17)*OFFSET('Composition%'!$B42,0,AO$18)*(AO$24*EXP(-AO$25/($B72+273)/RGas)))+ReactionRateK1!AO72/2</f>
        <v>0</v>
      </c>
      <c r="AP72" s="73">
        <f ca="1">IF(AP$2=0,0,AP$22*EXP(AP$23/($B72+273)/RGas)*(OFFSET('Composition%'!$B42,0,AP$13)*OFFSET('Composition%'!$B42,0,AP$14)))-IF(AP$2=2,0,OFFSET('Composition%'!$B42,0,AP$17)*OFFSET('Composition%'!$B42,0,AP$18)*(AP$24*EXP(-AP$25/($B72+273)/RGas)))+ReactionRateK1!AP72/2</f>
        <v>4.0295564660421813E-12</v>
      </c>
      <c r="AQ72" s="73">
        <f ca="1">IF(AQ$2=0,0,AQ$22*EXP(AQ$23/($B72+273)/RGas)*(OFFSET('Composition%'!$B42,0,AQ$13)*OFFSET('Composition%'!$B42,0,AQ$14)))-IF(AQ$2=2,0,OFFSET('Composition%'!$B42,0,AQ$17)*OFFSET('Composition%'!$B42,0,AQ$18)*(AQ$24*EXP(-AQ$25/($B72+273)/RGas)))+ReactionRateK1!AQ72/2</f>
        <v>0</v>
      </c>
      <c r="AR72" s="73">
        <f ca="1">IF(AR$2=0,0,AR$22*EXP(AR$23/($B72+273)/RGas)*(OFFSET('Composition%'!$B42,0,AR$13)*OFFSET('Composition%'!$B42,0,AR$14)))-IF(AR$2=2,0,OFFSET('Composition%'!$B42,0,AR$17)*OFFSET('Composition%'!$B42,0,AR$18)*(AR$24*EXP(-AR$25/($B72+273)/RGas)))+ReactionRateK1!AR72/2</f>
        <v>0</v>
      </c>
    </row>
    <row r="73" spans="1:44">
      <c r="A73" s="3">
        <f t="shared" si="9"/>
        <v>2.0500000000000007</v>
      </c>
      <c r="B73" s="19">
        <f ca="1">'Composition%'!B43</f>
        <v>413.35524912749446</v>
      </c>
      <c r="C73">
        <f t="shared" si="8"/>
        <v>30</v>
      </c>
      <c r="D73" s="26">
        <f ca="1">('Composition%'!C43*ReactionRateK2!C73)^3</f>
        <v>6.5871836413358977</v>
      </c>
      <c r="E73" s="4"/>
      <c r="F73" s="73">
        <f ca="1">IF(F$2=0,0,F$22*EXP(F$23/($B73+273)/RGas)*(OFFSET('Composition%'!$B43,0,F$13)*OFFSET('Composition%'!$B43,0,F$14)))-IF(F$2=2,0,OFFSET('Composition%'!$B43,0,F$17)*OFFSET('Composition%'!$B43,0,F$18)*(F$24*EXP(-F$25/($B73+273)/RGas)))+ReactionRateK1!F73/2</f>
        <v>6.490523705656585E-3</v>
      </c>
      <c r="G73" s="73">
        <f ca="1">IF(G$2=0,0,G$22*EXP(G$23/($B73+273)/RGas)*(OFFSET('Composition%'!$B43,0,G$13)*OFFSET('Composition%'!$B43,0,G$14)))-IF(G$2=2,0,OFFSET('Composition%'!$B43,0,G$17)*OFFSET('Composition%'!$B43,0,G$18)*(G$24*EXP(-G$25/($B73+273)/RGas)))+ReactionRateK1!G73/2</f>
        <v>2.4606495692782375E-3</v>
      </c>
      <c r="H73" s="73">
        <f ca="1">IF(H$2=0,0,H$22*EXP(H$23/($B73+273)/RGas)*(OFFSET('Composition%'!$B43,0,H$13)*OFFSET('Composition%'!$B43,0,H$14)))-IF(H$2=2,0,OFFSET('Composition%'!$B43,0,H$17)*OFFSET('Composition%'!$B43,0,H$18)*(H$24*EXP(-H$25/($B73+273)/RGas)))+ReactionRateK1!H73/2</f>
        <v>-3.3563924875955981E-6</v>
      </c>
      <c r="I73" s="73">
        <f ca="1">IF(I$2=0,0,I$22*EXP(I$23/($B73+273)/RGas)*(OFFSET('Composition%'!$B43,0,I$13)*OFFSET('Composition%'!$B43,0,I$14)))-IF(I$2=2,0,OFFSET('Composition%'!$B43,0,I$17)*OFFSET('Composition%'!$B43,0,I$18)*(I$24*EXP(-I$25/($B73+273)/RGas)))+ReactionRateK1!I73/2</f>
        <v>-1.5035490183547983E-4</v>
      </c>
      <c r="J73" s="73"/>
      <c r="K73" s="73">
        <f ca="1">IF(K$2=0,0,K$22*EXP(K$23/($B73+273)/RGas)*(OFFSET('Composition%'!$B43,0,K$13)*OFFSET('Composition%'!$B43,0,K$14)))-IF(K$2=2,0,OFFSET('Composition%'!$B43,0,K$17)*OFFSET('Composition%'!$B43,0,K$18)*(K$24*EXP(-K$25/($B73+273)/RGas)))+ReactionRateK1!K73/2</f>
        <v>2.7327452016940177E-2</v>
      </c>
      <c r="L73" s="73">
        <f ca="1">IF(L$2=0,0,L$22*EXP(L$23/($B73+273)/RGas)*(OFFSET('Composition%'!$B43,0,L$13)*OFFSET('Composition%'!$B43,0,L$14)))-IF(L$2=2,0,OFFSET('Composition%'!$B43,0,L$17)*OFFSET('Composition%'!$B43,0,L$18)*(L$24*EXP(-L$25/($B73+273)/RGas)))+ReactionRateK1!L73/2</f>
        <v>-4.7930582306282112E-3</v>
      </c>
      <c r="M73" s="73">
        <f ca="1">IF(M$2=0,0,M$22*EXP(M$23/($B73+273)/RGas)*(OFFSET('Composition%'!$B43,0,M$13)*OFFSET('Composition%'!$B43,0,M$14)))-IF(M$2=2,0,OFFSET('Composition%'!$B43,0,M$17)*OFFSET('Composition%'!$B43,0,M$18)*(M$24*EXP(-M$25/($B73+273)/RGas)))+ReactionRateK1!M73/2</f>
        <v>0</v>
      </c>
      <c r="N73" s="73"/>
      <c r="O73" s="73">
        <f ca="1">IF(O$2=0,0,O$22*EXP(O$23/($B73+273)/RGas)*(OFFSET('Composition%'!$B43,0,O$13)*OFFSET('Composition%'!$B43,0,O$14)))-IF(O$2=2,0,OFFSET('Composition%'!$B43,0,O$17)*OFFSET('Composition%'!$B43,0,O$18)*(O$24*EXP(-O$25/($B73+273)/RGas)))+ReactionRateK1!O73/2</f>
        <v>0</v>
      </c>
      <c r="P73" s="73">
        <f ca="1">IF(P$2=0,0,P$22*EXP(P$23/($B73+273)/RGas)*(OFFSET('Composition%'!$B43,0,P$13)*OFFSET('Composition%'!$B43,0,P$14)))-IF(P$2=2,0,OFFSET('Composition%'!$B43,0,P$17)*OFFSET('Composition%'!$B43,0,P$18)*(P$24*EXP(-P$25/($B73+273)/RGas)))+ReactionRateK1!P73/2</f>
        <v>1.3618163814516148E-2</v>
      </c>
      <c r="Q73" s="73">
        <f ca="1">IF(Q$2=0,0,Q$22*EXP(Q$23/($B73+273)/RGas)*(OFFSET('Composition%'!$B43,0,Q$13)*OFFSET('Composition%'!$B43,0,Q$14)))-IF(Q$2=2,0,OFFSET('Composition%'!$B43,0,Q$17)*OFFSET('Composition%'!$B43,0,Q$18)*(Q$24*EXP(-Q$25/($B73+273)/RGas)))+ReactionRateK1!Q73/2</f>
        <v>6.4842607199962579E-5</v>
      </c>
      <c r="R73" s="73">
        <f ca="1">IF(R$2=0,0,R$22*EXP(R$23/($B73+273)/RGas)*(OFFSET('Composition%'!$B43,0,R$13)*OFFSET('Composition%'!$B43,0,R$14)))-IF(R$2=2,0,OFFSET('Composition%'!$B43,0,R$17)*OFFSET('Composition%'!$B43,0,R$18)*(R$24*EXP(-R$25/($B73+273)/RGas)))+ReactionRateK1!R73/2</f>
        <v>1.0069801551984838E-5</v>
      </c>
      <c r="S73" s="73"/>
      <c r="T73" s="73">
        <f ca="1">IF(T$2=0,0,T$22*EXP(T$23/($B73+273)/RGas)*(OFFSET('Composition%'!$B43,0,T$13)*OFFSET('Composition%'!$B43,0,T$14)))-IF(T$2=2,0,OFFSET('Composition%'!$B43,0,T$17)*OFFSET('Composition%'!$B43,0,T$18)*(T$24*EXP(-T$25/($B73+273)/RGas)))+ReactionRateK1!T73/2</f>
        <v>2.3529655124098184E-3</v>
      </c>
      <c r="U73" s="73">
        <f ca="1">IF(U$2=0,0,U$22*EXP(U$23/($B73+273)/RGas)*(OFFSET('Composition%'!$B43,0,U$13)*OFFSET('Composition%'!$B43,0,U$14)))-IF(U$2=2,0,OFFSET('Composition%'!$B43,0,U$17)*OFFSET('Composition%'!$B43,0,U$18)*(U$24*EXP(-U$25/($B73+273)/RGas)))+ReactionRateK1!U73/2</f>
        <v>6.4524838703652854E-5</v>
      </c>
      <c r="V73" s="73">
        <f ca="1">IF(V$2=0,0,V$22*EXP(V$23/($B73+273)/RGas)*(OFFSET('Composition%'!$B43,0,V$13)*OFFSET('Composition%'!$B43,0,V$14)))-IF(V$2=2,0,OFFSET('Composition%'!$B43,0,V$17)*OFFSET('Composition%'!$B43,0,V$18)*(V$24*EXP(-V$25/($B73+273)/RGas)))+ReactionRateK1!V73/2</f>
        <v>0</v>
      </c>
      <c r="W73" s="73">
        <f ca="1">IF(W$2=0,0,W$22*EXP(W$23/($B73+273)/RGas)*(OFFSET('Composition%'!$B43,0,W$13)*OFFSET('Composition%'!$B43,0,W$14)))-IF(W$2=2,0,OFFSET('Composition%'!$B43,0,W$17)*OFFSET('Composition%'!$B43,0,W$18)*(W$24*EXP(-W$25/($B73+273)/RGas)))+ReactionRateK1!W73/2</f>
        <v>0</v>
      </c>
      <c r="X73" s="73">
        <f ca="1">IF(X$2=0,0,X$22*EXP(X$23/($B73+273)/RGas)*(OFFSET('Composition%'!$B43,0,X$13)*OFFSET('Composition%'!$B43,0,X$14)))-IF(X$2=2,0,OFFSET('Composition%'!$B43,0,X$17)*OFFSET('Composition%'!$B43,0,X$18)*(X$24*EXP(-X$25/($B73+273)/RGas)))+ReactionRateK1!X73/2</f>
        <v>3.8673359106907532E-8</v>
      </c>
      <c r="Y73" s="73">
        <f ca="1">IF(Y$2=0,0,Y$22*EXP(Y$23/($B73+273)/RGas)*(OFFSET('Composition%'!$B43,0,Y$13)*OFFSET('Composition%'!$B43,0,Y$14)))-IF(Y$2=2,0,OFFSET('Composition%'!$B43,0,Y$17)*OFFSET('Composition%'!$B43,0,Y$18)*(Y$24*EXP(-Y$25/($B73+273)/RGas)))+ReactionRateK1!Y73/2</f>
        <v>1.9141026603974773E-9</v>
      </c>
      <c r="Z73" s="73">
        <f ca="1">IF(Z$2=0,0,Z$22*EXP(Z$23/($B73+273)/RGas)*(OFFSET('Composition%'!$B43,0,Z$13)*OFFSET('Composition%'!$B43,0,Z$14)))-IF(Z$2=2,0,OFFSET('Composition%'!$B43,0,Z$17)*OFFSET('Composition%'!$B43,0,Z$18)*(Z$24*EXP(-Z$25/($B73+273)/RGas)))+ReactionRateK1!Z73/2</f>
        <v>0</v>
      </c>
      <c r="AA73" s="73">
        <f ca="1">IF(AA$2=0,0,AA$22*EXP(AA$23/($B73+273)/RGas)*(OFFSET('Composition%'!$B43,0,AA$13)*OFFSET('Composition%'!$B43,0,AA$14)))-IF(AA$2=2,0,OFFSET('Composition%'!$B43,0,AA$17)*OFFSET('Composition%'!$B43,0,AA$18)*(AA$24*EXP(-AA$25/($B73+273)/RGas)))+ReactionRateK1!AA73/2</f>
        <v>0</v>
      </c>
      <c r="AB73" s="73">
        <f ca="1">IF(AB$2=0,0,AB$22*EXP(AB$23/($B73+273)/RGas)*(OFFSET('Composition%'!$B43,0,AB$13)*OFFSET('Composition%'!$B43,0,AB$14)))-IF(AB$2=2,0,OFFSET('Composition%'!$B43,0,AB$17)*OFFSET('Composition%'!$B43,0,AB$18)*(AB$24*EXP(-AB$25/($B73+273)/RGas)))+ReactionRateK1!AB73/2</f>
        <v>0</v>
      </c>
      <c r="AC73" s="73">
        <f ca="1">IF(AC$2=0,0,AC$22*EXP(AC$23/($B73+273)/RGas)*(OFFSET('Composition%'!$B43,0,AC$13)*OFFSET('Composition%'!$B43,0,AC$14)))-IF(AC$2=2,0,OFFSET('Composition%'!$B43,0,AC$17)*OFFSET('Composition%'!$B43,0,AC$18)*(AC$24*EXP(-AC$25/($B73+273)/RGas)))+ReactionRateK1!AC73/2</f>
        <v>0</v>
      </c>
      <c r="AD73" s="73">
        <f ca="1">IF(AD$2=0,0,AD$22*EXP(AD$23/($B73+273)/RGas)*(OFFSET('Composition%'!$B43,0,AD$13)*OFFSET('Composition%'!$B43,0,AD$14)))-IF(AD$2=2,0,OFFSET('Composition%'!$B43,0,AD$17)*OFFSET('Composition%'!$B43,0,AD$18)*(AD$24*EXP(-AD$25/($B73+273)/RGas)))+ReactionRateK1!AD73/2</f>
        <v>0</v>
      </c>
      <c r="AE73" s="73">
        <f ca="1">IF(AE$2=0,0,AE$22*EXP(AE$23/($B73+273)/RGas)*(OFFSET('Composition%'!$B43,0,AE$13)*OFFSET('Composition%'!$B43,0,AE$14)))-IF(AE$2=2,0,OFFSET('Composition%'!$B43,0,AE$17)*OFFSET('Composition%'!$B43,0,AE$18)*(AE$24*EXP(-AE$25/($B73+273)/RGas)))+ReactionRateK1!AE73/2</f>
        <v>0</v>
      </c>
      <c r="AF73" s="73"/>
      <c r="AG73" s="73">
        <f ca="1">IF(AG$2=0,0,AG$22*EXP(AG$23/($B73+273)/RGas)*(OFFSET('Composition%'!$B43,0,AG$13)*OFFSET('Composition%'!$B43,0,AG$14)))-IF(AG$2=2,0,OFFSET('Composition%'!$B43,0,AG$17)*OFFSET('Composition%'!$B43,0,AG$18)*(AG$24*EXP(-AG$25/($B73+273)/RGas)))+ReactionRateK1!AG73/2</f>
        <v>0</v>
      </c>
      <c r="AH73" s="73">
        <f ca="1">IF(AH$2=0,0,AH$22*EXP(AH$23/($B73+273)/RGas)*(OFFSET('Composition%'!$B43,0,AH$13)*OFFSET('Composition%'!$B43,0,AH$14)))-IF(AH$2=2,0,OFFSET('Composition%'!$B43,0,AH$17)*OFFSET('Composition%'!$B43,0,AH$18)*(AH$24*EXP(-AH$25/($B73+273)/RGas)))+ReactionRateK1!AH73/2</f>
        <v>0</v>
      </c>
      <c r="AI73" s="73">
        <f ca="1">IF(AI$2=0,0,AI$22*EXP(AI$23/($B73+273)/RGas)*(OFFSET('Composition%'!$B43,0,AI$13)*OFFSET('Composition%'!$B43,0,AI$14)))-IF(AI$2=2,0,OFFSET('Composition%'!$B43,0,AI$17)*OFFSET('Composition%'!$B43,0,AI$18)*(AI$24*EXP(-AI$25/($B73+273)/RGas)))+ReactionRateK1!AI73/2</f>
        <v>0</v>
      </c>
      <c r="AJ73" s="73">
        <f ca="1">IF(AJ$2=0,0,AJ$22*EXP(AJ$23/($B73+273)/RGas)*(OFFSET('Composition%'!$B43,0,AJ$13)*OFFSET('Composition%'!$B43,0,AJ$14)))-IF(AJ$2=2,0,OFFSET('Composition%'!$B43,0,AJ$17)*OFFSET('Composition%'!$B43,0,AJ$18)*(AJ$24*EXP(-AJ$25/($B73+273)/RGas)))+ReactionRateK1!AJ73/2</f>
        <v>0</v>
      </c>
      <c r="AK73" s="73">
        <f ca="1">IF(AK$2=0,0,AK$22*EXP(AK$23/($B73+273)/RGas)*(OFFSET('Composition%'!$B43,0,AK$13)*OFFSET('Composition%'!$B43,0,AK$14)))-IF(AK$2=2,0,OFFSET('Composition%'!$B43,0,AK$17)*OFFSET('Composition%'!$B43,0,AK$18)*(AK$24*EXP(-AK$25/($B73+273)/RGas)))+ReactionRateK1!AK73/2</f>
        <v>0</v>
      </c>
      <c r="AL73" s="73">
        <f ca="1">IF(AL$2=0,0,AL$22*EXP(AL$23/($B73+273)/RGas)*(OFFSET('Composition%'!$B43,0,AL$13)*OFFSET('Composition%'!$B43,0,AL$14)))-IF(AL$2=2,0,OFFSET('Composition%'!$B43,0,AL$17)*OFFSET('Composition%'!$B43,0,AL$18)*(AL$24*EXP(-AL$25/($B73+273)/RGas)))+ReactionRateK1!AL73/2</f>
        <v>0</v>
      </c>
      <c r="AM73" s="73"/>
      <c r="AN73" s="73">
        <f ca="1">IF(AN$2=0,0,AN$22*EXP(AN$23/($B73+273)/RGas)*(OFFSET('Composition%'!$B43,0,AN$13)*OFFSET('Composition%'!$B43,0,AN$14)))-IF(AN$2=2,0,OFFSET('Composition%'!$B43,0,AN$17)*OFFSET('Composition%'!$B43,0,AN$18)*(AN$24*EXP(-AN$25/($B73+273)/RGas)))+ReactionRateK1!AN73/2</f>
        <v>0</v>
      </c>
      <c r="AO73" s="73">
        <f ca="1">IF(AO$2=0,0,AO$22*EXP(AO$23/($B73+273)/RGas)*(OFFSET('Composition%'!$B43,0,AO$13)*OFFSET('Composition%'!$B43,0,AO$14)))-IF(AO$2=2,0,OFFSET('Composition%'!$B43,0,AO$17)*OFFSET('Composition%'!$B43,0,AO$18)*(AO$24*EXP(-AO$25/($B73+273)/RGas)))+ReactionRateK1!AO73/2</f>
        <v>0</v>
      </c>
      <c r="AP73" s="73">
        <f ca="1">IF(AP$2=0,0,AP$22*EXP(AP$23/($B73+273)/RGas)*(OFFSET('Composition%'!$B43,0,AP$13)*OFFSET('Composition%'!$B43,0,AP$14)))-IF(AP$2=2,0,OFFSET('Composition%'!$B43,0,AP$17)*OFFSET('Composition%'!$B43,0,AP$18)*(AP$24*EXP(-AP$25/($B73+273)/RGas)))+ReactionRateK1!AP73/2</f>
        <v>4.0322413261230949E-12</v>
      </c>
      <c r="AQ73" s="73">
        <f ca="1">IF(AQ$2=0,0,AQ$22*EXP(AQ$23/($B73+273)/RGas)*(OFFSET('Composition%'!$B43,0,AQ$13)*OFFSET('Composition%'!$B43,0,AQ$14)))-IF(AQ$2=2,0,OFFSET('Composition%'!$B43,0,AQ$17)*OFFSET('Composition%'!$B43,0,AQ$18)*(AQ$24*EXP(-AQ$25/($B73+273)/RGas)))+ReactionRateK1!AQ73/2</f>
        <v>0</v>
      </c>
      <c r="AR73" s="73">
        <f ca="1">IF(AR$2=0,0,AR$22*EXP(AR$23/($B73+273)/RGas)*(OFFSET('Composition%'!$B43,0,AR$13)*OFFSET('Composition%'!$B43,0,AR$14)))-IF(AR$2=2,0,OFFSET('Composition%'!$B43,0,AR$17)*OFFSET('Composition%'!$B43,0,AR$18)*(AR$24*EXP(-AR$25/($B73+273)/RGas)))+ReactionRateK1!AR73/2</f>
        <v>0</v>
      </c>
    </row>
    <row r="74" spans="1:44">
      <c r="A74" s="3">
        <f t="shared" si="9"/>
        <v>2.1000000000000005</v>
      </c>
      <c r="B74" s="19">
        <f ca="1">'Composition%'!B44</f>
        <v>413.4247937639289</v>
      </c>
      <c r="C74">
        <f t="shared" si="8"/>
        <v>30</v>
      </c>
      <c r="D74" s="26">
        <f ca="1">('Composition%'!C44*ReactionRateK2!C74)^3</f>
        <v>6.5437424913096782</v>
      </c>
      <c r="E74" s="4"/>
      <c r="F74" s="73">
        <f ca="1">IF(F$2=0,0,F$22*EXP(F$23/($B74+273)/RGas)*(OFFSET('Composition%'!$B44,0,F$13)*OFFSET('Composition%'!$B44,0,F$14)))-IF(F$2=2,0,OFFSET('Composition%'!$B44,0,F$17)*OFFSET('Composition%'!$B44,0,F$18)*(F$24*EXP(-F$25/($B74+273)/RGas)))+ReactionRateK1!F74/2</f>
        <v>6.351078381714963E-3</v>
      </c>
      <c r="G74" s="73">
        <f ca="1">IF(G$2=0,0,G$22*EXP(G$23/($B74+273)/RGas)*(OFFSET('Composition%'!$B44,0,G$13)*OFFSET('Composition%'!$B44,0,G$14)))-IF(G$2=2,0,OFFSET('Composition%'!$B44,0,G$17)*OFFSET('Composition%'!$B44,0,G$18)*(G$24*EXP(-G$25/($B74+273)/RGas)))+ReactionRateK1!G74/2</f>
        <v>2.411643248546673E-3</v>
      </c>
      <c r="H74" s="73">
        <f ca="1">IF(H$2=0,0,H$22*EXP(H$23/($B74+273)/RGas)*(OFFSET('Composition%'!$B44,0,H$13)*OFFSET('Composition%'!$B44,0,H$14)))-IF(H$2=2,0,OFFSET('Composition%'!$B44,0,H$17)*OFFSET('Composition%'!$B44,0,H$18)*(H$24*EXP(-H$25/($B74+273)/RGas)))+ReactionRateK1!H74/2</f>
        <v>-3.4061211166818808E-6</v>
      </c>
      <c r="I74" s="73">
        <f ca="1">IF(I$2=0,0,I$22*EXP(I$23/($B74+273)/RGas)*(OFFSET('Composition%'!$B44,0,I$13)*OFFSET('Composition%'!$B44,0,I$14)))-IF(I$2=2,0,OFFSET('Composition%'!$B44,0,I$17)*OFFSET('Composition%'!$B44,0,I$18)*(I$24*EXP(-I$25/($B74+273)/RGas)))+ReactionRateK1!I74/2</f>
        <v>-1.2698423818119353E-4</v>
      </c>
      <c r="J74" s="73"/>
      <c r="K74" s="73">
        <f ca="1">IF(K$2=0,0,K$22*EXP(K$23/($B74+273)/RGas)*(OFFSET('Composition%'!$B44,0,K$13)*OFFSET('Composition%'!$B44,0,K$14)))-IF(K$2=2,0,OFFSET('Composition%'!$B44,0,K$17)*OFFSET('Composition%'!$B44,0,K$18)*(K$24*EXP(-K$25/($B74+273)/RGas)))+ReactionRateK1!K74/2</f>
        <v>2.6851959348567444E-2</v>
      </c>
      <c r="L74" s="73">
        <f ca="1">IF(L$2=0,0,L$22*EXP(L$23/($B74+273)/RGas)*(OFFSET('Composition%'!$B44,0,L$13)*OFFSET('Composition%'!$B44,0,L$14)))-IF(L$2=2,0,OFFSET('Composition%'!$B44,0,L$17)*OFFSET('Composition%'!$B44,0,L$18)*(L$24*EXP(-L$25/($B74+273)/RGas)))+ReactionRateK1!L74/2</f>
        <v>-4.7428911152903033E-3</v>
      </c>
      <c r="M74" s="73">
        <f ca="1">IF(M$2=0,0,M$22*EXP(M$23/($B74+273)/RGas)*(OFFSET('Composition%'!$B44,0,M$13)*OFFSET('Composition%'!$B44,0,M$14)))-IF(M$2=2,0,OFFSET('Composition%'!$B44,0,M$17)*OFFSET('Composition%'!$B44,0,M$18)*(M$24*EXP(-M$25/($B74+273)/RGas)))+ReactionRateK1!M74/2</f>
        <v>0</v>
      </c>
      <c r="N74" s="73"/>
      <c r="O74" s="73">
        <f ca="1">IF(O$2=0,0,O$22*EXP(O$23/($B74+273)/RGas)*(OFFSET('Composition%'!$B44,0,O$13)*OFFSET('Composition%'!$B44,0,O$14)))-IF(O$2=2,0,OFFSET('Composition%'!$B44,0,O$17)*OFFSET('Composition%'!$B44,0,O$18)*(O$24*EXP(-O$25/($B74+273)/RGas)))+ReactionRateK1!O74/2</f>
        <v>0</v>
      </c>
      <c r="P74" s="73">
        <f ca="1">IF(P$2=0,0,P$22*EXP(P$23/($B74+273)/RGas)*(OFFSET('Composition%'!$B44,0,P$13)*OFFSET('Composition%'!$B44,0,P$14)))-IF(P$2=2,0,OFFSET('Composition%'!$B44,0,P$17)*OFFSET('Composition%'!$B44,0,P$18)*(P$24*EXP(-P$25/($B74+273)/RGas)))+ReactionRateK1!P74/2</f>
        <v>1.3806953100433369E-2</v>
      </c>
      <c r="Q74" s="73">
        <f ca="1">IF(Q$2=0,0,Q$22*EXP(Q$23/($B74+273)/RGas)*(OFFSET('Composition%'!$B44,0,Q$13)*OFFSET('Composition%'!$B44,0,Q$14)))-IF(Q$2=2,0,OFFSET('Composition%'!$B44,0,Q$17)*OFFSET('Composition%'!$B44,0,Q$18)*(Q$24*EXP(-Q$25/($B74+273)/RGas)))+ReactionRateK1!Q74/2</f>
        <v>6.6945584804138333E-5</v>
      </c>
      <c r="R74" s="73">
        <f ca="1">IF(R$2=0,0,R$22*EXP(R$23/($B74+273)/RGas)*(OFFSET('Composition%'!$B44,0,R$13)*OFFSET('Composition%'!$B44,0,R$14)))-IF(R$2=2,0,OFFSET('Composition%'!$B44,0,R$17)*OFFSET('Composition%'!$B44,0,R$18)*(R$24*EXP(-R$25/($B74+273)/RGas)))+ReactionRateK1!R74/2</f>
        <v>1.0626399970641161E-5</v>
      </c>
      <c r="S74" s="73"/>
      <c r="T74" s="73">
        <f ca="1">IF(T$2=0,0,T$22*EXP(T$23/($B74+273)/RGas)*(OFFSET('Composition%'!$B44,0,T$13)*OFFSET('Composition%'!$B44,0,T$14)))-IF(T$2=2,0,OFFSET('Composition%'!$B44,0,T$17)*OFFSET('Composition%'!$B44,0,T$18)*(T$24*EXP(-T$25/($B74+273)/RGas)))+ReactionRateK1!T74/2</f>
        <v>2.2043246051059867E-3</v>
      </c>
      <c r="U74" s="73">
        <f ca="1">IF(U$2=0,0,U$22*EXP(U$23/($B74+273)/RGas)*(OFFSET('Composition%'!$B44,0,U$13)*OFFSET('Composition%'!$B44,0,U$14)))-IF(U$2=2,0,OFFSET('Composition%'!$B44,0,U$17)*OFFSET('Composition%'!$B44,0,U$18)*(U$24*EXP(-U$25/($B74+273)/RGas)))+ReactionRateK1!U74/2</f>
        <v>5.8269817462195348E-5</v>
      </c>
      <c r="V74" s="73">
        <f ca="1">IF(V$2=0,0,V$22*EXP(V$23/($B74+273)/RGas)*(OFFSET('Composition%'!$B44,0,V$13)*OFFSET('Composition%'!$B44,0,V$14)))-IF(V$2=2,0,OFFSET('Composition%'!$B44,0,V$17)*OFFSET('Composition%'!$B44,0,V$18)*(V$24*EXP(-V$25/($B74+273)/RGas)))+ReactionRateK1!V74/2</f>
        <v>0</v>
      </c>
      <c r="W74" s="73">
        <f ca="1">IF(W$2=0,0,W$22*EXP(W$23/($B74+273)/RGas)*(OFFSET('Composition%'!$B44,0,W$13)*OFFSET('Composition%'!$B44,0,W$14)))-IF(W$2=2,0,OFFSET('Composition%'!$B44,0,W$17)*OFFSET('Composition%'!$B44,0,W$18)*(W$24*EXP(-W$25/($B74+273)/RGas)))+ReactionRateK1!W74/2</f>
        <v>0</v>
      </c>
      <c r="X74" s="73">
        <f ca="1">IF(X$2=0,0,X$22*EXP(X$23/($B74+273)/RGas)*(OFFSET('Composition%'!$B44,0,X$13)*OFFSET('Composition%'!$B44,0,X$14)))-IF(X$2=2,0,OFFSET('Composition%'!$B44,0,X$17)*OFFSET('Composition%'!$B44,0,X$18)*(X$24*EXP(-X$25/($B74+273)/RGas)))+ReactionRateK1!X74/2</f>
        <v>3.8588140068760162E-8</v>
      </c>
      <c r="Y74" s="73">
        <f ca="1">IF(Y$2=0,0,Y$22*EXP(Y$23/($B74+273)/RGas)*(OFFSET('Composition%'!$B44,0,Y$13)*OFFSET('Composition%'!$B44,0,Y$14)))-IF(Y$2=2,0,OFFSET('Composition%'!$B44,0,Y$17)*OFFSET('Composition%'!$B44,0,Y$18)*(Y$24*EXP(-Y$25/($B74+273)/RGas)))+ReactionRateK1!Y74/2</f>
        <v>1.9098848217767496E-9</v>
      </c>
      <c r="Z74" s="73">
        <f ca="1">IF(Z$2=0,0,Z$22*EXP(Z$23/($B74+273)/RGas)*(OFFSET('Composition%'!$B44,0,Z$13)*OFFSET('Composition%'!$B44,0,Z$14)))-IF(Z$2=2,0,OFFSET('Composition%'!$B44,0,Z$17)*OFFSET('Composition%'!$B44,0,Z$18)*(Z$24*EXP(-Z$25/($B74+273)/RGas)))+ReactionRateK1!Z74/2</f>
        <v>0</v>
      </c>
      <c r="AA74" s="73">
        <f ca="1">IF(AA$2=0,0,AA$22*EXP(AA$23/($B74+273)/RGas)*(OFFSET('Composition%'!$B44,0,AA$13)*OFFSET('Composition%'!$B44,0,AA$14)))-IF(AA$2=2,0,OFFSET('Composition%'!$B44,0,AA$17)*OFFSET('Composition%'!$B44,0,AA$18)*(AA$24*EXP(-AA$25/($B74+273)/RGas)))+ReactionRateK1!AA74/2</f>
        <v>0</v>
      </c>
      <c r="AB74" s="73">
        <f ca="1">IF(AB$2=0,0,AB$22*EXP(AB$23/($B74+273)/RGas)*(OFFSET('Composition%'!$B44,0,AB$13)*OFFSET('Composition%'!$B44,0,AB$14)))-IF(AB$2=2,0,OFFSET('Composition%'!$B44,0,AB$17)*OFFSET('Composition%'!$B44,0,AB$18)*(AB$24*EXP(-AB$25/($B74+273)/RGas)))+ReactionRateK1!AB74/2</f>
        <v>0</v>
      </c>
      <c r="AC74" s="73">
        <f ca="1">IF(AC$2=0,0,AC$22*EXP(AC$23/($B74+273)/RGas)*(OFFSET('Composition%'!$B44,0,AC$13)*OFFSET('Composition%'!$B44,0,AC$14)))-IF(AC$2=2,0,OFFSET('Composition%'!$B44,0,AC$17)*OFFSET('Composition%'!$B44,0,AC$18)*(AC$24*EXP(-AC$25/($B74+273)/RGas)))+ReactionRateK1!AC74/2</f>
        <v>0</v>
      </c>
      <c r="AD74" s="73">
        <f ca="1">IF(AD$2=0,0,AD$22*EXP(AD$23/($B74+273)/RGas)*(OFFSET('Composition%'!$B44,0,AD$13)*OFFSET('Composition%'!$B44,0,AD$14)))-IF(AD$2=2,0,OFFSET('Composition%'!$B44,0,AD$17)*OFFSET('Composition%'!$B44,0,AD$18)*(AD$24*EXP(-AD$25/($B74+273)/RGas)))+ReactionRateK1!AD74/2</f>
        <v>0</v>
      </c>
      <c r="AE74" s="73">
        <f ca="1">IF(AE$2=0,0,AE$22*EXP(AE$23/($B74+273)/RGas)*(OFFSET('Composition%'!$B44,0,AE$13)*OFFSET('Composition%'!$B44,0,AE$14)))-IF(AE$2=2,0,OFFSET('Composition%'!$B44,0,AE$17)*OFFSET('Composition%'!$B44,0,AE$18)*(AE$24*EXP(-AE$25/($B74+273)/RGas)))+ReactionRateK1!AE74/2</f>
        <v>0</v>
      </c>
      <c r="AF74" s="73"/>
      <c r="AG74" s="73">
        <f ca="1">IF(AG$2=0,0,AG$22*EXP(AG$23/($B74+273)/RGas)*(OFFSET('Composition%'!$B44,0,AG$13)*OFFSET('Composition%'!$B44,0,AG$14)))-IF(AG$2=2,0,OFFSET('Composition%'!$B44,0,AG$17)*OFFSET('Composition%'!$B44,0,AG$18)*(AG$24*EXP(-AG$25/($B74+273)/RGas)))+ReactionRateK1!AG74/2</f>
        <v>0</v>
      </c>
      <c r="AH74" s="73">
        <f ca="1">IF(AH$2=0,0,AH$22*EXP(AH$23/($B74+273)/RGas)*(OFFSET('Composition%'!$B44,0,AH$13)*OFFSET('Composition%'!$B44,0,AH$14)))-IF(AH$2=2,0,OFFSET('Composition%'!$B44,0,AH$17)*OFFSET('Composition%'!$B44,0,AH$18)*(AH$24*EXP(-AH$25/($B74+273)/RGas)))+ReactionRateK1!AH74/2</f>
        <v>0</v>
      </c>
      <c r="AI74" s="73">
        <f ca="1">IF(AI$2=0,0,AI$22*EXP(AI$23/($B74+273)/RGas)*(OFFSET('Composition%'!$B44,0,AI$13)*OFFSET('Composition%'!$B44,0,AI$14)))-IF(AI$2=2,0,OFFSET('Composition%'!$B44,0,AI$17)*OFFSET('Composition%'!$B44,0,AI$18)*(AI$24*EXP(-AI$25/($B74+273)/RGas)))+ReactionRateK1!AI74/2</f>
        <v>0</v>
      </c>
      <c r="AJ74" s="73">
        <f ca="1">IF(AJ$2=0,0,AJ$22*EXP(AJ$23/($B74+273)/RGas)*(OFFSET('Composition%'!$B44,0,AJ$13)*OFFSET('Composition%'!$B44,0,AJ$14)))-IF(AJ$2=2,0,OFFSET('Composition%'!$B44,0,AJ$17)*OFFSET('Composition%'!$B44,0,AJ$18)*(AJ$24*EXP(-AJ$25/($B74+273)/RGas)))+ReactionRateK1!AJ74/2</f>
        <v>0</v>
      </c>
      <c r="AK74" s="73">
        <f ca="1">IF(AK$2=0,0,AK$22*EXP(AK$23/($B74+273)/RGas)*(OFFSET('Composition%'!$B44,0,AK$13)*OFFSET('Composition%'!$B44,0,AK$14)))-IF(AK$2=2,0,OFFSET('Composition%'!$B44,0,AK$17)*OFFSET('Composition%'!$B44,0,AK$18)*(AK$24*EXP(-AK$25/($B74+273)/RGas)))+ReactionRateK1!AK74/2</f>
        <v>0</v>
      </c>
      <c r="AL74" s="73">
        <f ca="1">IF(AL$2=0,0,AL$22*EXP(AL$23/($B74+273)/RGas)*(OFFSET('Composition%'!$B44,0,AL$13)*OFFSET('Composition%'!$B44,0,AL$14)))-IF(AL$2=2,0,OFFSET('Composition%'!$B44,0,AL$17)*OFFSET('Composition%'!$B44,0,AL$18)*(AL$24*EXP(-AL$25/($B74+273)/RGas)))+ReactionRateK1!AL74/2</f>
        <v>0</v>
      </c>
      <c r="AM74" s="73"/>
      <c r="AN74" s="73">
        <f ca="1">IF(AN$2=0,0,AN$22*EXP(AN$23/($B74+273)/RGas)*(OFFSET('Composition%'!$B44,0,AN$13)*OFFSET('Composition%'!$B44,0,AN$14)))-IF(AN$2=2,0,OFFSET('Composition%'!$B44,0,AN$17)*OFFSET('Composition%'!$B44,0,AN$18)*(AN$24*EXP(-AN$25/($B74+273)/RGas)))+ReactionRateK1!AN74/2</f>
        <v>0</v>
      </c>
      <c r="AO74" s="73">
        <f ca="1">IF(AO$2=0,0,AO$22*EXP(AO$23/($B74+273)/RGas)*(OFFSET('Composition%'!$B44,0,AO$13)*OFFSET('Composition%'!$B44,0,AO$14)))-IF(AO$2=2,0,OFFSET('Composition%'!$B44,0,AO$17)*OFFSET('Composition%'!$B44,0,AO$18)*(AO$24*EXP(-AO$25/($B74+273)/RGas)))+ReactionRateK1!AO74/2</f>
        <v>0</v>
      </c>
      <c r="AP74" s="73">
        <f ca="1">IF(AP$2=0,0,AP$22*EXP(AP$23/($B74+273)/RGas)*(OFFSET('Composition%'!$B44,0,AP$13)*OFFSET('Composition%'!$B44,0,AP$14)))-IF(AP$2=2,0,OFFSET('Composition%'!$B44,0,AP$17)*OFFSET('Composition%'!$B44,0,AP$18)*(AP$24*EXP(-AP$25/($B74+273)/RGas)))+ReactionRateK1!AP74/2</f>
        <v>4.0346648905297781E-12</v>
      </c>
      <c r="AQ74" s="73">
        <f ca="1">IF(AQ$2=0,0,AQ$22*EXP(AQ$23/($B74+273)/RGas)*(OFFSET('Composition%'!$B44,0,AQ$13)*OFFSET('Composition%'!$B44,0,AQ$14)))-IF(AQ$2=2,0,OFFSET('Composition%'!$B44,0,AQ$17)*OFFSET('Composition%'!$B44,0,AQ$18)*(AQ$24*EXP(-AQ$25/($B74+273)/RGas)))+ReactionRateK1!AQ74/2</f>
        <v>0</v>
      </c>
      <c r="AR74" s="73">
        <f ca="1">IF(AR$2=0,0,AR$22*EXP(AR$23/($B74+273)/RGas)*(OFFSET('Composition%'!$B44,0,AR$13)*OFFSET('Composition%'!$B44,0,AR$14)))-IF(AR$2=2,0,OFFSET('Composition%'!$B44,0,AR$17)*OFFSET('Composition%'!$B44,0,AR$18)*(AR$24*EXP(-AR$25/($B74+273)/RGas)))+ReactionRateK1!AR74/2</f>
        <v>0</v>
      </c>
    </row>
    <row r="75" spans="1:44">
      <c r="A75" s="3">
        <f t="shared" si="9"/>
        <v>2.1500000000000004</v>
      </c>
      <c r="B75" s="19">
        <f ca="1">'Composition%'!B45</f>
        <v>413.49023278833198</v>
      </c>
      <c r="C75">
        <f t="shared" si="8"/>
        <v>30</v>
      </c>
      <c r="D75" s="26">
        <f ca="1">('Composition%'!C45*ReactionRateK2!C75)^3</f>
        <v>6.5032581634532951</v>
      </c>
      <c r="E75" s="4"/>
      <c r="F75" s="73">
        <f ca="1">IF(F$2=0,0,F$22*EXP(F$23/($B75+273)/RGas)*(OFFSET('Composition%'!$B45,0,F$13)*OFFSET('Composition%'!$B45,0,F$14)))-IF(F$2=2,0,OFFSET('Composition%'!$B45,0,F$17)*OFFSET('Composition%'!$B45,0,F$18)*(F$24*EXP(-F$25/($B75+273)/RGas)))+ReactionRateK1!F75/2</f>
        <v>6.2156538008515411E-3</v>
      </c>
      <c r="G75" s="73">
        <f ca="1">IF(G$2=0,0,G$22*EXP(G$23/($B75+273)/RGas)*(OFFSET('Composition%'!$B45,0,G$13)*OFFSET('Composition%'!$B45,0,G$14)))-IF(G$2=2,0,OFFSET('Composition%'!$B45,0,G$17)*OFFSET('Composition%'!$B45,0,G$18)*(G$24*EXP(-G$25/($B75+273)/RGas)))+ReactionRateK1!G75/2</f>
        <v>2.3639909395993816E-3</v>
      </c>
      <c r="H75" s="73">
        <f ca="1">IF(H$2=0,0,H$22*EXP(H$23/($B75+273)/RGas)*(OFFSET('Composition%'!$B45,0,H$13)*OFFSET('Composition%'!$B45,0,H$14)))-IF(H$2=2,0,OFFSET('Composition%'!$B45,0,H$17)*OFFSET('Composition%'!$B45,0,H$18)*(H$24*EXP(-H$25/($B75+273)/RGas)))+ReactionRateK1!H75/2</f>
        <v>-3.4524881421775791E-6</v>
      </c>
      <c r="I75" s="73">
        <f ca="1">IF(I$2=0,0,I$22*EXP(I$23/($B75+273)/RGas)*(OFFSET('Composition%'!$B45,0,I$13)*OFFSET('Composition%'!$B45,0,I$14)))-IF(I$2=2,0,OFFSET('Composition%'!$B45,0,I$17)*OFFSET('Composition%'!$B45,0,I$18)*(I$24*EXP(-I$25/($B75+273)/RGas)))+ReactionRateK1!I75/2</f>
        <v>-1.0665701514047352E-4</v>
      </c>
      <c r="J75" s="73"/>
      <c r="K75" s="73">
        <f ca="1">IF(K$2=0,0,K$22*EXP(K$23/($B75+273)/RGas)*(OFFSET('Composition%'!$B45,0,K$13)*OFFSET('Composition%'!$B45,0,K$14)))-IF(K$2=2,0,OFFSET('Composition%'!$B45,0,K$17)*OFFSET('Composition%'!$B45,0,K$18)*(K$24*EXP(-K$25/($B75+273)/RGas)))+ReactionRateK1!K75/2</f>
        <v>2.6382170591068593E-2</v>
      </c>
      <c r="L75" s="73">
        <f ca="1">IF(L$2=0,0,L$22*EXP(L$23/($B75+273)/RGas)*(OFFSET('Composition%'!$B45,0,L$13)*OFFSET('Composition%'!$B45,0,L$14)))-IF(L$2=2,0,OFFSET('Composition%'!$B45,0,L$17)*OFFSET('Composition%'!$B45,0,L$18)*(L$24*EXP(-L$25/($B75+273)/RGas)))+ReactionRateK1!L75/2</f>
        <v>-4.6883785773999959E-3</v>
      </c>
      <c r="M75" s="73">
        <f ca="1">IF(M$2=0,0,M$22*EXP(M$23/($B75+273)/RGas)*(OFFSET('Composition%'!$B45,0,M$13)*OFFSET('Composition%'!$B45,0,M$14)))-IF(M$2=2,0,OFFSET('Composition%'!$B45,0,M$17)*OFFSET('Composition%'!$B45,0,M$18)*(M$24*EXP(-M$25/($B75+273)/RGas)))+ReactionRateK1!M75/2</f>
        <v>0</v>
      </c>
      <c r="N75" s="73"/>
      <c r="O75" s="73">
        <f ca="1">IF(O$2=0,0,O$22*EXP(O$23/($B75+273)/RGas)*(OFFSET('Composition%'!$B45,0,O$13)*OFFSET('Composition%'!$B45,0,O$14)))-IF(O$2=2,0,OFFSET('Composition%'!$B45,0,O$17)*OFFSET('Composition%'!$B45,0,O$18)*(O$24*EXP(-O$25/($B75+273)/RGas)))+ReactionRateK1!O75/2</f>
        <v>0</v>
      </c>
      <c r="P75" s="73">
        <f ca="1">IF(P$2=0,0,P$22*EXP(P$23/($B75+273)/RGas)*(OFFSET('Composition%'!$B45,0,P$13)*OFFSET('Composition%'!$B45,0,P$14)))-IF(P$2=2,0,OFFSET('Composition%'!$B45,0,P$17)*OFFSET('Composition%'!$B45,0,P$18)*(P$24*EXP(-P$25/($B75+273)/RGas)))+ReactionRateK1!P75/2</f>
        <v>1.3982934251374701E-2</v>
      </c>
      <c r="Q75" s="73">
        <f ca="1">IF(Q$2=0,0,Q$22*EXP(Q$23/($B75+273)/RGas)*(OFFSET('Composition%'!$B45,0,Q$13)*OFFSET('Composition%'!$B45,0,Q$14)))-IF(Q$2=2,0,OFFSET('Composition%'!$B45,0,Q$17)*OFFSET('Composition%'!$B45,0,Q$18)*(Q$24*EXP(-Q$25/($B75+273)/RGas)))+ReactionRateK1!Q75/2</f>
        <v>6.9043891285772464E-5</v>
      </c>
      <c r="R75" s="73">
        <f ca="1">IF(R$2=0,0,R$22*EXP(R$23/($B75+273)/RGas)*(OFFSET('Composition%'!$B45,0,R$13)*OFFSET('Composition%'!$B45,0,R$14)))-IF(R$2=2,0,OFFSET('Composition%'!$B45,0,R$17)*OFFSET('Composition%'!$B45,0,R$18)*(R$24*EXP(-R$25/($B75+273)/RGas)))+ReactionRateK1!R75/2</f>
        <v>1.1198779407040385E-5</v>
      </c>
      <c r="S75" s="73"/>
      <c r="T75" s="73">
        <f ca="1">IF(T$2=0,0,T$22*EXP(T$23/($B75+273)/RGas)*(OFFSET('Composition%'!$B45,0,T$13)*OFFSET('Composition%'!$B45,0,T$14)))-IF(T$2=2,0,OFFSET('Composition%'!$B45,0,T$17)*OFFSET('Composition%'!$B45,0,T$18)*(T$24*EXP(-T$25/($B75+273)/RGas)))+ReactionRateK1!T75/2</f>
        <v>2.064766583881915E-3</v>
      </c>
      <c r="U75" s="73">
        <f ca="1">IF(U$2=0,0,U$22*EXP(U$23/($B75+273)/RGas)*(OFFSET('Composition%'!$B45,0,U$13)*OFFSET('Composition%'!$B45,0,U$14)))-IF(U$2=2,0,OFFSET('Composition%'!$B45,0,U$17)*OFFSET('Composition%'!$B45,0,U$18)*(U$24*EXP(-U$25/($B75+273)/RGas)))+ReactionRateK1!U75/2</f>
        <v>5.2640527958510505E-5</v>
      </c>
      <c r="V75" s="73">
        <f ca="1">IF(V$2=0,0,V$22*EXP(V$23/($B75+273)/RGas)*(OFFSET('Composition%'!$B45,0,V$13)*OFFSET('Composition%'!$B45,0,V$14)))-IF(V$2=2,0,OFFSET('Composition%'!$B45,0,V$17)*OFFSET('Composition%'!$B45,0,V$18)*(V$24*EXP(-V$25/($B75+273)/RGas)))+ReactionRateK1!V75/2</f>
        <v>0</v>
      </c>
      <c r="W75" s="73">
        <f ca="1">IF(W$2=0,0,W$22*EXP(W$23/($B75+273)/RGas)*(OFFSET('Composition%'!$B45,0,W$13)*OFFSET('Composition%'!$B45,0,W$14)))-IF(W$2=2,0,OFFSET('Composition%'!$B45,0,W$17)*OFFSET('Composition%'!$B45,0,W$18)*(W$24*EXP(-W$25/($B75+273)/RGas)))+ReactionRateK1!W75/2</f>
        <v>0</v>
      </c>
      <c r="X75" s="73">
        <f ca="1">IF(X$2=0,0,X$22*EXP(X$23/($B75+273)/RGas)*(OFFSET('Composition%'!$B45,0,X$13)*OFFSET('Composition%'!$B45,0,X$14)))-IF(X$2=2,0,OFFSET('Composition%'!$B45,0,X$17)*OFFSET('Composition%'!$B45,0,X$18)*(X$24*EXP(-X$25/($B75+273)/RGas)))+ReactionRateK1!X75/2</f>
        <v>3.8508381258076753E-8</v>
      </c>
      <c r="Y75" s="73">
        <f ca="1">IF(Y$2=0,0,Y$22*EXP(Y$23/($B75+273)/RGas)*(OFFSET('Composition%'!$B45,0,Y$13)*OFFSET('Composition%'!$B45,0,Y$14)))-IF(Y$2=2,0,OFFSET('Composition%'!$B45,0,Y$17)*OFFSET('Composition%'!$B45,0,Y$18)*(Y$24*EXP(-Y$25/($B75+273)/RGas)))+ReactionRateK1!Y75/2</f>
        <v>1.9059372321376597E-9</v>
      </c>
      <c r="Z75" s="73">
        <f ca="1">IF(Z$2=0,0,Z$22*EXP(Z$23/($B75+273)/RGas)*(OFFSET('Composition%'!$B45,0,Z$13)*OFFSET('Composition%'!$B45,0,Z$14)))-IF(Z$2=2,0,OFFSET('Composition%'!$B45,0,Z$17)*OFFSET('Composition%'!$B45,0,Z$18)*(Z$24*EXP(-Z$25/($B75+273)/RGas)))+ReactionRateK1!Z75/2</f>
        <v>0</v>
      </c>
      <c r="AA75" s="73">
        <f ca="1">IF(AA$2=0,0,AA$22*EXP(AA$23/($B75+273)/RGas)*(OFFSET('Composition%'!$B45,0,AA$13)*OFFSET('Composition%'!$B45,0,AA$14)))-IF(AA$2=2,0,OFFSET('Composition%'!$B45,0,AA$17)*OFFSET('Composition%'!$B45,0,AA$18)*(AA$24*EXP(-AA$25/($B75+273)/RGas)))+ReactionRateK1!AA75/2</f>
        <v>0</v>
      </c>
      <c r="AB75" s="73">
        <f ca="1">IF(AB$2=0,0,AB$22*EXP(AB$23/($B75+273)/RGas)*(OFFSET('Composition%'!$B45,0,AB$13)*OFFSET('Composition%'!$B45,0,AB$14)))-IF(AB$2=2,0,OFFSET('Composition%'!$B45,0,AB$17)*OFFSET('Composition%'!$B45,0,AB$18)*(AB$24*EXP(-AB$25/($B75+273)/RGas)))+ReactionRateK1!AB75/2</f>
        <v>0</v>
      </c>
      <c r="AC75" s="73">
        <f ca="1">IF(AC$2=0,0,AC$22*EXP(AC$23/($B75+273)/RGas)*(OFFSET('Composition%'!$B45,0,AC$13)*OFFSET('Composition%'!$B45,0,AC$14)))-IF(AC$2=2,0,OFFSET('Composition%'!$B45,0,AC$17)*OFFSET('Composition%'!$B45,0,AC$18)*(AC$24*EXP(-AC$25/($B75+273)/RGas)))+ReactionRateK1!AC75/2</f>
        <v>0</v>
      </c>
      <c r="AD75" s="73">
        <f ca="1">IF(AD$2=0,0,AD$22*EXP(AD$23/($B75+273)/RGas)*(OFFSET('Composition%'!$B45,0,AD$13)*OFFSET('Composition%'!$B45,0,AD$14)))-IF(AD$2=2,0,OFFSET('Composition%'!$B45,0,AD$17)*OFFSET('Composition%'!$B45,0,AD$18)*(AD$24*EXP(-AD$25/($B75+273)/RGas)))+ReactionRateK1!AD75/2</f>
        <v>0</v>
      </c>
      <c r="AE75" s="73">
        <f ca="1">IF(AE$2=0,0,AE$22*EXP(AE$23/($B75+273)/RGas)*(OFFSET('Composition%'!$B45,0,AE$13)*OFFSET('Composition%'!$B45,0,AE$14)))-IF(AE$2=2,0,OFFSET('Composition%'!$B45,0,AE$17)*OFFSET('Composition%'!$B45,0,AE$18)*(AE$24*EXP(-AE$25/($B75+273)/RGas)))+ReactionRateK1!AE75/2</f>
        <v>0</v>
      </c>
      <c r="AF75" s="73"/>
      <c r="AG75" s="73">
        <f ca="1">IF(AG$2=0,0,AG$22*EXP(AG$23/($B75+273)/RGas)*(OFFSET('Composition%'!$B45,0,AG$13)*OFFSET('Composition%'!$B45,0,AG$14)))-IF(AG$2=2,0,OFFSET('Composition%'!$B45,0,AG$17)*OFFSET('Composition%'!$B45,0,AG$18)*(AG$24*EXP(-AG$25/($B75+273)/RGas)))+ReactionRateK1!AG75/2</f>
        <v>0</v>
      </c>
      <c r="AH75" s="73">
        <f ca="1">IF(AH$2=0,0,AH$22*EXP(AH$23/($B75+273)/RGas)*(OFFSET('Composition%'!$B45,0,AH$13)*OFFSET('Composition%'!$B45,0,AH$14)))-IF(AH$2=2,0,OFFSET('Composition%'!$B45,0,AH$17)*OFFSET('Composition%'!$B45,0,AH$18)*(AH$24*EXP(-AH$25/($B75+273)/RGas)))+ReactionRateK1!AH75/2</f>
        <v>0</v>
      </c>
      <c r="AI75" s="73">
        <f ca="1">IF(AI$2=0,0,AI$22*EXP(AI$23/($B75+273)/RGas)*(OFFSET('Composition%'!$B45,0,AI$13)*OFFSET('Composition%'!$B45,0,AI$14)))-IF(AI$2=2,0,OFFSET('Composition%'!$B45,0,AI$17)*OFFSET('Composition%'!$B45,0,AI$18)*(AI$24*EXP(-AI$25/($B75+273)/RGas)))+ReactionRateK1!AI75/2</f>
        <v>0</v>
      </c>
      <c r="AJ75" s="73">
        <f ca="1">IF(AJ$2=0,0,AJ$22*EXP(AJ$23/($B75+273)/RGas)*(OFFSET('Composition%'!$B45,0,AJ$13)*OFFSET('Composition%'!$B45,0,AJ$14)))-IF(AJ$2=2,0,OFFSET('Composition%'!$B45,0,AJ$17)*OFFSET('Composition%'!$B45,0,AJ$18)*(AJ$24*EXP(-AJ$25/($B75+273)/RGas)))+ReactionRateK1!AJ75/2</f>
        <v>0</v>
      </c>
      <c r="AK75" s="73">
        <f ca="1">IF(AK$2=0,0,AK$22*EXP(AK$23/($B75+273)/RGas)*(OFFSET('Composition%'!$B45,0,AK$13)*OFFSET('Composition%'!$B45,0,AK$14)))-IF(AK$2=2,0,OFFSET('Composition%'!$B45,0,AK$17)*OFFSET('Composition%'!$B45,0,AK$18)*(AK$24*EXP(-AK$25/($B75+273)/RGas)))+ReactionRateK1!AK75/2</f>
        <v>0</v>
      </c>
      <c r="AL75" s="73">
        <f ca="1">IF(AL$2=0,0,AL$22*EXP(AL$23/($B75+273)/RGas)*(OFFSET('Composition%'!$B45,0,AL$13)*OFFSET('Composition%'!$B45,0,AL$14)))-IF(AL$2=2,0,OFFSET('Composition%'!$B45,0,AL$17)*OFFSET('Composition%'!$B45,0,AL$18)*(AL$24*EXP(-AL$25/($B75+273)/RGas)))+ReactionRateK1!AL75/2</f>
        <v>0</v>
      </c>
      <c r="AM75" s="73"/>
      <c r="AN75" s="73">
        <f ca="1">IF(AN$2=0,0,AN$22*EXP(AN$23/($B75+273)/RGas)*(OFFSET('Composition%'!$B45,0,AN$13)*OFFSET('Composition%'!$B45,0,AN$14)))-IF(AN$2=2,0,OFFSET('Composition%'!$B45,0,AN$17)*OFFSET('Composition%'!$B45,0,AN$18)*(AN$24*EXP(-AN$25/($B75+273)/RGas)))+ReactionRateK1!AN75/2</f>
        <v>0</v>
      </c>
      <c r="AO75" s="73">
        <f ca="1">IF(AO$2=0,0,AO$22*EXP(AO$23/($B75+273)/RGas)*(OFFSET('Composition%'!$B45,0,AO$13)*OFFSET('Composition%'!$B45,0,AO$14)))-IF(AO$2=2,0,OFFSET('Composition%'!$B45,0,AO$17)*OFFSET('Composition%'!$B45,0,AO$18)*(AO$24*EXP(-AO$25/($B75+273)/RGas)))+ReactionRateK1!AO75/2</f>
        <v>0</v>
      </c>
      <c r="AP75" s="73">
        <f ca="1">IF(AP$2=0,0,AP$22*EXP(AP$23/($B75+273)/RGas)*(OFFSET('Composition%'!$B45,0,AP$13)*OFFSET('Composition%'!$B45,0,AP$14)))-IF(AP$2=2,0,OFFSET('Composition%'!$B45,0,AP$17)*OFFSET('Composition%'!$B45,0,AP$18)*(AP$24*EXP(-AP$25/($B75+273)/RGas)))+ReactionRateK1!AP75/2</f>
        <v>4.0368534457958845E-12</v>
      </c>
      <c r="AQ75" s="73">
        <f ca="1">IF(AQ$2=0,0,AQ$22*EXP(AQ$23/($B75+273)/RGas)*(OFFSET('Composition%'!$B45,0,AQ$13)*OFFSET('Composition%'!$B45,0,AQ$14)))-IF(AQ$2=2,0,OFFSET('Composition%'!$B45,0,AQ$17)*OFFSET('Composition%'!$B45,0,AQ$18)*(AQ$24*EXP(-AQ$25/($B75+273)/RGas)))+ReactionRateK1!AQ75/2</f>
        <v>0</v>
      </c>
      <c r="AR75" s="73">
        <f ca="1">IF(AR$2=0,0,AR$22*EXP(AR$23/($B75+273)/RGas)*(OFFSET('Composition%'!$B45,0,AR$13)*OFFSET('Composition%'!$B45,0,AR$14)))-IF(AR$2=2,0,OFFSET('Composition%'!$B45,0,AR$17)*OFFSET('Composition%'!$B45,0,AR$18)*(AR$24*EXP(-AR$25/($B75+273)/RGas)))+ReactionRateK1!AR75/2</f>
        <v>0</v>
      </c>
    </row>
    <row r="76" spans="1:44">
      <c r="A76" s="3">
        <f t="shared" si="9"/>
        <v>2.2000000000000002</v>
      </c>
      <c r="B76" s="19">
        <f ca="1">'Composition%'!B46</f>
        <v>413.55180461345248</v>
      </c>
      <c r="C76">
        <f t="shared" si="8"/>
        <v>30</v>
      </c>
      <c r="D76" s="26">
        <f ca="1">('Composition%'!C46*ReactionRateK2!C76)^3</f>
        <v>6.4655232227291544</v>
      </c>
      <c r="E76" s="4"/>
      <c r="F76" s="73">
        <f ca="1">IF(F$2=0,0,F$22*EXP(F$23/($B76+273)/RGas)*(OFFSET('Composition%'!$B46,0,F$13)*OFFSET('Composition%'!$B46,0,F$14)))-IF(F$2=2,0,OFFSET('Composition%'!$B46,0,F$17)*OFFSET('Composition%'!$B46,0,F$18)*(F$24*EXP(-F$25/($B76+273)/RGas)))+ReactionRateK1!F76/2</f>
        <v>6.0841169460822382E-3</v>
      </c>
      <c r="G76" s="73">
        <f ca="1">IF(G$2=0,0,G$22*EXP(G$23/($B76+273)/RGas)*(OFFSET('Composition%'!$B46,0,G$13)*OFFSET('Composition%'!$B46,0,G$14)))-IF(G$2=2,0,OFFSET('Composition%'!$B46,0,G$17)*OFFSET('Composition%'!$B46,0,G$18)*(G$24*EXP(-G$25/($B76+273)/RGas)))+ReactionRateK1!G76/2</f>
        <v>2.317646440456342E-3</v>
      </c>
      <c r="H76" s="73">
        <f ca="1">IF(H$2=0,0,H$22*EXP(H$23/($B76+273)/RGas)*(OFFSET('Composition%'!$B46,0,H$13)*OFFSET('Composition%'!$B46,0,H$14)))-IF(H$2=2,0,OFFSET('Composition%'!$B46,0,H$17)*OFFSET('Composition%'!$B46,0,H$18)*(H$24*EXP(-H$25/($B76+273)/RGas)))+ReactionRateK1!H76/2</f>
        <v>-3.495565013077861E-6</v>
      </c>
      <c r="I76" s="73">
        <f ca="1">IF(I$2=0,0,I$22*EXP(I$23/($B76+273)/RGas)*(OFFSET('Composition%'!$B46,0,I$13)*OFFSET('Composition%'!$B46,0,I$14)))-IF(I$2=2,0,OFFSET('Composition%'!$B46,0,I$17)*OFFSET('Composition%'!$B46,0,I$18)*(I$24*EXP(-I$25/($B76+273)/RGas)))+ReactionRateK1!I76/2</f>
        <v>-8.9018276871404107E-5</v>
      </c>
      <c r="J76" s="73"/>
      <c r="K76" s="73">
        <f ca="1">IF(K$2=0,0,K$22*EXP(K$23/($B76+273)/RGas)*(OFFSET('Composition%'!$B46,0,K$13)*OFFSET('Composition%'!$B46,0,K$14)))-IF(K$2=2,0,OFFSET('Composition%'!$B46,0,K$17)*OFFSET('Composition%'!$B46,0,K$18)*(K$24*EXP(-K$25/($B76+273)/RGas)))+ReactionRateK1!K76/2</f>
        <v>2.5918000052896517E-2</v>
      </c>
      <c r="L76" s="73">
        <f ca="1">IF(L$2=0,0,L$22*EXP(L$23/($B76+273)/RGas)*(OFFSET('Composition%'!$B46,0,L$13)*OFFSET('Composition%'!$B46,0,L$14)))-IF(L$2=2,0,OFFSET('Composition%'!$B46,0,L$17)*OFFSET('Composition%'!$B46,0,L$18)*(L$24*EXP(-L$25/($B76+273)/RGas)))+ReactionRateK1!L76/2</f>
        <v>-4.6303083836178229E-3</v>
      </c>
      <c r="M76" s="73">
        <f ca="1">IF(M$2=0,0,M$22*EXP(M$23/($B76+273)/RGas)*(OFFSET('Composition%'!$B46,0,M$13)*OFFSET('Composition%'!$B46,0,M$14)))-IF(M$2=2,0,OFFSET('Composition%'!$B46,0,M$17)*OFFSET('Composition%'!$B46,0,M$18)*(M$24*EXP(-M$25/($B76+273)/RGas)))+ReactionRateK1!M76/2</f>
        <v>0</v>
      </c>
      <c r="N76" s="73"/>
      <c r="O76" s="73">
        <f ca="1">IF(O$2=0,0,O$22*EXP(O$23/($B76+273)/RGas)*(OFFSET('Composition%'!$B46,0,O$13)*OFFSET('Composition%'!$B46,0,O$14)))-IF(O$2=2,0,OFFSET('Composition%'!$B46,0,O$17)*OFFSET('Composition%'!$B46,0,O$18)*(O$24*EXP(-O$25/($B76+273)/RGas)))+ReactionRateK1!O76/2</f>
        <v>0</v>
      </c>
      <c r="P76" s="73">
        <f ca="1">IF(P$2=0,0,P$22*EXP(P$23/($B76+273)/RGas)*(OFFSET('Composition%'!$B46,0,P$13)*OFFSET('Composition%'!$B46,0,P$14)))-IF(P$2=2,0,OFFSET('Composition%'!$B46,0,P$17)*OFFSET('Composition%'!$B46,0,P$18)*(P$24*EXP(-P$25/($B76+273)/RGas)))+ReactionRateK1!P76/2</f>
        <v>1.4146355667280931E-2</v>
      </c>
      <c r="Q76" s="73">
        <f ca="1">IF(Q$2=0,0,Q$22*EXP(Q$23/($B76+273)/RGas)*(OFFSET('Composition%'!$B46,0,Q$13)*OFFSET('Composition%'!$B46,0,Q$14)))-IF(Q$2=2,0,OFFSET('Composition%'!$B46,0,Q$17)*OFFSET('Composition%'!$B46,0,Q$18)*(Q$24*EXP(-Q$25/($B76+273)/RGas)))+ReactionRateK1!Q76/2</f>
        <v>7.1136231115824074E-5</v>
      </c>
      <c r="R76" s="73">
        <f ca="1">IF(R$2=0,0,R$22*EXP(R$23/($B76+273)/RGas)*(OFFSET('Composition%'!$B46,0,R$13)*OFFSET('Composition%'!$B46,0,R$14)))-IF(R$2=2,0,OFFSET('Composition%'!$B46,0,R$17)*OFFSET('Composition%'!$B46,0,R$18)*(R$24*EXP(-R$25/($B76+273)/RGas)))+ReactionRateK1!R76/2</f>
        <v>1.1786717774155867E-5</v>
      </c>
      <c r="S76" s="73"/>
      <c r="T76" s="73">
        <f ca="1">IF(T$2=0,0,T$22*EXP(T$23/($B76+273)/RGas)*(OFFSET('Composition%'!$B46,0,T$13)*OFFSET('Composition%'!$B46,0,T$14)))-IF(T$2=2,0,OFFSET('Composition%'!$B46,0,T$17)*OFFSET('Composition%'!$B46,0,T$18)*(T$24*EXP(-T$25/($B76+273)/RGas)))+ReactionRateK1!T76/2</f>
        <v>1.9337735185014349E-3</v>
      </c>
      <c r="U76" s="73">
        <f ca="1">IF(U$2=0,0,U$22*EXP(U$23/($B76+273)/RGas)*(OFFSET('Composition%'!$B46,0,U$13)*OFFSET('Composition%'!$B46,0,U$14)))-IF(U$2=2,0,OFFSET('Composition%'!$B46,0,U$17)*OFFSET('Composition%'!$B46,0,U$18)*(U$24*EXP(-U$25/($B76+273)/RGas)))+ReactionRateK1!U76/2</f>
        <v>4.7571486020176384E-5</v>
      </c>
      <c r="V76" s="73">
        <f ca="1">IF(V$2=0,0,V$22*EXP(V$23/($B76+273)/RGas)*(OFFSET('Composition%'!$B46,0,V$13)*OFFSET('Composition%'!$B46,0,V$14)))-IF(V$2=2,0,OFFSET('Composition%'!$B46,0,V$17)*OFFSET('Composition%'!$B46,0,V$18)*(V$24*EXP(-V$25/($B76+273)/RGas)))+ReactionRateK1!V76/2</f>
        <v>0</v>
      </c>
      <c r="W76" s="73">
        <f ca="1">IF(W$2=0,0,W$22*EXP(W$23/($B76+273)/RGas)*(OFFSET('Composition%'!$B46,0,W$13)*OFFSET('Composition%'!$B46,0,W$14)))-IF(W$2=2,0,OFFSET('Composition%'!$B46,0,W$17)*OFFSET('Composition%'!$B46,0,W$18)*(W$24*EXP(-W$25/($B76+273)/RGas)))+ReactionRateK1!W76/2</f>
        <v>0</v>
      </c>
      <c r="X76" s="73">
        <f ca="1">IF(X$2=0,0,X$22*EXP(X$23/($B76+273)/RGas)*(OFFSET('Composition%'!$B46,0,X$13)*OFFSET('Composition%'!$B46,0,X$14)))-IF(X$2=2,0,OFFSET('Composition%'!$B46,0,X$17)*OFFSET('Composition%'!$B46,0,X$18)*(X$24*EXP(-X$25/($B76+273)/RGas)))+ReactionRateK1!X76/2</f>
        <v>3.8433740433079775E-8</v>
      </c>
      <c r="Y76" s="73">
        <f ca="1">IF(Y$2=0,0,Y$22*EXP(Y$23/($B76+273)/RGas)*(OFFSET('Composition%'!$B46,0,Y$13)*OFFSET('Composition%'!$B46,0,Y$14)))-IF(Y$2=2,0,OFFSET('Composition%'!$B46,0,Y$17)*OFFSET('Composition%'!$B46,0,Y$18)*(Y$24*EXP(-Y$25/($B76+273)/RGas)))+ReactionRateK1!Y76/2</f>
        <v>1.9022429525353611E-9</v>
      </c>
      <c r="Z76" s="73">
        <f ca="1">IF(Z$2=0,0,Z$22*EXP(Z$23/($B76+273)/RGas)*(OFFSET('Composition%'!$B46,0,Z$13)*OFFSET('Composition%'!$B46,0,Z$14)))-IF(Z$2=2,0,OFFSET('Composition%'!$B46,0,Z$17)*OFFSET('Composition%'!$B46,0,Z$18)*(Z$24*EXP(-Z$25/($B76+273)/RGas)))+ReactionRateK1!Z76/2</f>
        <v>0</v>
      </c>
      <c r="AA76" s="73">
        <f ca="1">IF(AA$2=0,0,AA$22*EXP(AA$23/($B76+273)/RGas)*(OFFSET('Composition%'!$B46,0,AA$13)*OFFSET('Composition%'!$B46,0,AA$14)))-IF(AA$2=2,0,OFFSET('Composition%'!$B46,0,AA$17)*OFFSET('Composition%'!$B46,0,AA$18)*(AA$24*EXP(-AA$25/($B76+273)/RGas)))+ReactionRateK1!AA76/2</f>
        <v>0</v>
      </c>
      <c r="AB76" s="73">
        <f ca="1">IF(AB$2=0,0,AB$22*EXP(AB$23/($B76+273)/RGas)*(OFFSET('Composition%'!$B46,0,AB$13)*OFFSET('Composition%'!$B46,0,AB$14)))-IF(AB$2=2,0,OFFSET('Composition%'!$B46,0,AB$17)*OFFSET('Composition%'!$B46,0,AB$18)*(AB$24*EXP(-AB$25/($B76+273)/RGas)))+ReactionRateK1!AB76/2</f>
        <v>0</v>
      </c>
      <c r="AC76" s="73">
        <f ca="1">IF(AC$2=0,0,AC$22*EXP(AC$23/($B76+273)/RGas)*(OFFSET('Composition%'!$B46,0,AC$13)*OFFSET('Composition%'!$B46,0,AC$14)))-IF(AC$2=2,0,OFFSET('Composition%'!$B46,0,AC$17)*OFFSET('Composition%'!$B46,0,AC$18)*(AC$24*EXP(-AC$25/($B76+273)/RGas)))+ReactionRateK1!AC76/2</f>
        <v>0</v>
      </c>
      <c r="AD76" s="73">
        <f ca="1">IF(AD$2=0,0,AD$22*EXP(AD$23/($B76+273)/RGas)*(OFFSET('Composition%'!$B46,0,AD$13)*OFFSET('Composition%'!$B46,0,AD$14)))-IF(AD$2=2,0,OFFSET('Composition%'!$B46,0,AD$17)*OFFSET('Composition%'!$B46,0,AD$18)*(AD$24*EXP(-AD$25/($B76+273)/RGas)))+ReactionRateK1!AD76/2</f>
        <v>0</v>
      </c>
      <c r="AE76" s="73">
        <f ca="1">IF(AE$2=0,0,AE$22*EXP(AE$23/($B76+273)/RGas)*(OFFSET('Composition%'!$B46,0,AE$13)*OFFSET('Composition%'!$B46,0,AE$14)))-IF(AE$2=2,0,OFFSET('Composition%'!$B46,0,AE$17)*OFFSET('Composition%'!$B46,0,AE$18)*(AE$24*EXP(-AE$25/($B76+273)/RGas)))+ReactionRateK1!AE76/2</f>
        <v>0</v>
      </c>
      <c r="AF76" s="73"/>
      <c r="AG76" s="73">
        <f ca="1">IF(AG$2=0,0,AG$22*EXP(AG$23/($B76+273)/RGas)*(OFFSET('Composition%'!$B46,0,AG$13)*OFFSET('Composition%'!$B46,0,AG$14)))-IF(AG$2=2,0,OFFSET('Composition%'!$B46,0,AG$17)*OFFSET('Composition%'!$B46,0,AG$18)*(AG$24*EXP(-AG$25/($B76+273)/RGas)))+ReactionRateK1!AG76/2</f>
        <v>0</v>
      </c>
      <c r="AH76" s="73">
        <f ca="1">IF(AH$2=0,0,AH$22*EXP(AH$23/($B76+273)/RGas)*(OFFSET('Composition%'!$B46,0,AH$13)*OFFSET('Composition%'!$B46,0,AH$14)))-IF(AH$2=2,0,OFFSET('Composition%'!$B46,0,AH$17)*OFFSET('Composition%'!$B46,0,AH$18)*(AH$24*EXP(-AH$25/($B76+273)/RGas)))+ReactionRateK1!AH76/2</f>
        <v>0</v>
      </c>
      <c r="AI76" s="73">
        <f ca="1">IF(AI$2=0,0,AI$22*EXP(AI$23/($B76+273)/RGas)*(OFFSET('Composition%'!$B46,0,AI$13)*OFFSET('Composition%'!$B46,0,AI$14)))-IF(AI$2=2,0,OFFSET('Composition%'!$B46,0,AI$17)*OFFSET('Composition%'!$B46,0,AI$18)*(AI$24*EXP(-AI$25/($B76+273)/RGas)))+ReactionRateK1!AI76/2</f>
        <v>0</v>
      </c>
      <c r="AJ76" s="73">
        <f ca="1">IF(AJ$2=0,0,AJ$22*EXP(AJ$23/($B76+273)/RGas)*(OFFSET('Composition%'!$B46,0,AJ$13)*OFFSET('Composition%'!$B46,0,AJ$14)))-IF(AJ$2=2,0,OFFSET('Composition%'!$B46,0,AJ$17)*OFFSET('Composition%'!$B46,0,AJ$18)*(AJ$24*EXP(-AJ$25/($B76+273)/RGas)))+ReactionRateK1!AJ76/2</f>
        <v>0</v>
      </c>
      <c r="AK76" s="73">
        <f ca="1">IF(AK$2=0,0,AK$22*EXP(AK$23/($B76+273)/RGas)*(OFFSET('Composition%'!$B46,0,AK$13)*OFFSET('Composition%'!$B46,0,AK$14)))-IF(AK$2=2,0,OFFSET('Composition%'!$B46,0,AK$17)*OFFSET('Composition%'!$B46,0,AK$18)*(AK$24*EXP(-AK$25/($B76+273)/RGas)))+ReactionRateK1!AK76/2</f>
        <v>0</v>
      </c>
      <c r="AL76" s="73">
        <f ca="1">IF(AL$2=0,0,AL$22*EXP(AL$23/($B76+273)/RGas)*(OFFSET('Composition%'!$B46,0,AL$13)*OFFSET('Composition%'!$B46,0,AL$14)))-IF(AL$2=2,0,OFFSET('Composition%'!$B46,0,AL$17)*OFFSET('Composition%'!$B46,0,AL$18)*(AL$24*EXP(-AL$25/($B76+273)/RGas)))+ReactionRateK1!AL76/2</f>
        <v>0</v>
      </c>
      <c r="AM76" s="73"/>
      <c r="AN76" s="73">
        <f ca="1">IF(AN$2=0,0,AN$22*EXP(AN$23/($B76+273)/RGas)*(OFFSET('Composition%'!$B46,0,AN$13)*OFFSET('Composition%'!$B46,0,AN$14)))-IF(AN$2=2,0,OFFSET('Composition%'!$B46,0,AN$17)*OFFSET('Composition%'!$B46,0,AN$18)*(AN$24*EXP(-AN$25/($B76+273)/RGas)))+ReactionRateK1!AN76/2</f>
        <v>0</v>
      </c>
      <c r="AO76" s="73">
        <f ca="1">IF(AO$2=0,0,AO$22*EXP(AO$23/($B76+273)/RGas)*(OFFSET('Composition%'!$B46,0,AO$13)*OFFSET('Composition%'!$B46,0,AO$14)))-IF(AO$2=2,0,OFFSET('Composition%'!$B46,0,AO$17)*OFFSET('Composition%'!$B46,0,AO$18)*(AO$24*EXP(-AO$25/($B76+273)/RGas)))+ReactionRateK1!AO76/2</f>
        <v>0</v>
      </c>
      <c r="AP76" s="73">
        <f ca="1">IF(AP$2=0,0,AP$22*EXP(AP$23/($B76+273)/RGas)*(OFFSET('Composition%'!$B46,0,AP$13)*OFFSET('Composition%'!$B46,0,AP$14)))-IF(AP$2=2,0,OFFSET('Composition%'!$B46,0,AP$17)*OFFSET('Composition%'!$B46,0,AP$18)*(AP$24*EXP(-AP$25/($B76+273)/RGas)))+ReactionRateK1!AP76/2</f>
        <v>4.0388305061170507E-12</v>
      </c>
      <c r="AQ76" s="73">
        <f ca="1">IF(AQ$2=0,0,AQ$22*EXP(AQ$23/($B76+273)/RGas)*(OFFSET('Composition%'!$B46,0,AQ$13)*OFFSET('Composition%'!$B46,0,AQ$14)))-IF(AQ$2=2,0,OFFSET('Composition%'!$B46,0,AQ$17)*OFFSET('Composition%'!$B46,0,AQ$18)*(AQ$24*EXP(-AQ$25/($B76+273)/RGas)))+ReactionRateK1!AQ76/2</f>
        <v>0</v>
      </c>
      <c r="AR76" s="73">
        <f ca="1">IF(AR$2=0,0,AR$22*EXP(AR$23/($B76+273)/RGas)*(OFFSET('Composition%'!$B46,0,AR$13)*OFFSET('Composition%'!$B46,0,AR$14)))-IF(AR$2=2,0,OFFSET('Composition%'!$B46,0,AR$17)*OFFSET('Composition%'!$B46,0,AR$18)*(AR$24*EXP(-AR$25/($B76+273)/RGas)))+ReactionRateK1!AR76/2</f>
        <v>0</v>
      </c>
    </row>
    <row r="77" spans="1:44">
      <c r="A77" s="3">
        <f t="shared" si="9"/>
        <v>2.25</v>
      </c>
      <c r="B77" s="19">
        <f ca="1">'Composition%'!B47</f>
        <v>413.60973658034027</v>
      </c>
      <c r="C77">
        <f t="shared" si="8"/>
        <v>30</v>
      </c>
      <c r="D77" s="26">
        <f ca="1">('Composition%'!C47*ReactionRateK2!C77)^3</f>
        <v>6.4303455491093855</v>
      </c>
      <c r="E77" s="4"/>
      <c r="F77" s="73">
        <f ca="1">IF(F$2=0,0,F$22*EXP(F$23/($B77+273)/RGas)*(OFFSET('Composition%'!$B47,0,F$13)*OFFSET('Composition%'!$B47,0,F$14)))-IF(F$2=2,0,OFFSET('Composition%'!$B47,0,F$17)*OFFSET('Composition%'!$B47,0,F$18)*(F$24*EXP(-F$25/($B77+273)/RGas)))+ReactionRateK1!F77/2</f>
        <v>5.9563399012221149E-3</v>
      </c>
      <c r="G77" s="73">
        <f ca="1">IF(G$2=0,0,G$22*EXP(G$23/($B77+273)/RGas)*(OFFSET('Composition%'!$B47,0,G$13)*OFFSET('Composition%'!$B47,0,G$14)))-IF(G$2=2,0,OFFSET('Composition%'!$B47,0,G$17)*OFFSET('Composition%'!$B47,0,G$18)*(G$24*EXP(-G$25/($B77+273)/RGas)))+ReactionRateK1!G77/2</f>
        <v>2.2725655569180163E-3</v>
      </c>
      <c r="H77" s="73">
        <f ca="1">IF(H$2=0,0,H$22*EXP(H$23/($B77+273)/RGas)*(OFFSET('Composition%'!$B47,0,H$13)*OFFSET('Composition%'!$B47,0,H$14)))-IF(H$2=2,0,OFFSET('Composition%'!$B47,0,H$17)*OFFSET('Composition%'!$B47,0,H$18)*(H$24*EXP(-H$25/($B77+273)/RGas)))+ReactionRateK1!H77/2</f>
        <v>-3.5354277354074999E-6</v>
      </c>
      <c r="I77" s="73">
        <f ca="1">IF(I$2=0,0,I$22*EXP(I$23/($B77+273)/RGas)*(OFFSET('Composition%'!$B47,0,I$13)*OFFSET('Composition%'!$B47,0,I$14)))-IF(I$2=2,0,OFFSET('Composition%'!$B47,0,I$17)*OFFSET('Composition%'!$B47,0,I$18)*(I$24*EXP(-I$25/($B77+273)/RGas)))+ReactionRateK1!I77/2</f>
        <v>-7.375000884818895E-5</v>
      </c>
      <c r="J77" s="73"/>
      <c r="K77" s="73">
        <f ca="1">IF(K$2=0,0,K$22*EXP(K$23/($B77+273)/RGas)*(OFFSET('Composition%'!$B47,0,K$13)*OFFSET('Composition%'!$B47,0,K$14)))-IF(K$2=2,0,OFFSET('Composition%'!$B47,0,K$17)*OFFSET('Composition%'!$B47,0,K$18)*(K$24*EXP(-K$25/($B77+273)/RGas)))+ReactionRateK1!K77/2</f>
        <v>2.5459373282842205E-2</v>
      </c>
      <c r="L77" s="73">
        <f ca="1">IF(L$2=0,0,L$22*EXP(L$23/($B77+273)/RGas)*(OFFSET('Composition%'!$B47,0,L$13)*OFFSET('Composition%'!$B47,0,L$14)))-IF(L$2=2,0,OFFSET('Composition%'!$B47,0,L$17)*OFFSET('Composition%'!$B47,0,L$18)*(L$24*EXP(-L$25/($B77+273)/RGas)))+ReactionRateK1!L77/2</f>
        <v>-4.5693745627869787E-3</v>
      </c>
      <c r="M77" s="73">
        <f ca="1">IF(M$2=0,0,M$22*EXP(M$23/($B77+273)/RGas)*(OFFSET('Composition%'!$B47,0,M$13)*OFFSET('Composition%'!$B47,0,M$14)))-IF(M$2=2,0,OFFSET('Composition%'!$B47,0,M$17)*OFFSET('Composition%'!$B47,0,M$18)*(M$24*EXP(-M$25/($B77+273)/RGas)))+ReactionRateK1!M77/2</f>
        <v>0</v>
      </c>
      <c r="N77" s="73"/>
      <c r="O77" s="73">
        <f ca="1">IF(O$2=0,0,O$22*EXP(O$23/($B77+273)/RGas)*(OFFSET('Composition%'!$B47,0,O$13)*OFFSET('Composition%'!$B47,0,O$14)))-IF(O$2=2,0,OFFSET('Composition%'!$B47,0,O$17)*OFFSET('Composition%'!$B47,0,O$18)*(O$24*EXP(-O$25/($B77+273)/RGas)))+ReactionRateK1!O77/2</f>
        <v>0</v>
      </c>
      <c r="P77" s="73">
        <f ca="1">IF(P$2=0,0,P$22*EXP(P$23/($B77+273)/RGas)*(OFFSET('Composition%'!$B47,0,P$13)*OFFSET('Composition%'!$B47,0,P$14)))-IF(P$2=2,0,OFFSET('Composition%'!$B47,0,P$17)*OFFSET('Composition%'!$B47,0,P$18)*(P$24*EXP(-P$25/($B77+273)/RGas)))+ReactionRateK1!P77/2</f>
        <v>1.4297485647883523E-2</v>
      </c>
      <c r="Q77" s="73">
        <f ca="1">IF(Q$2=0,0,Q$22*EXP(Q$23/($B77+273)/RGas)*(OFFSET('Composition%'!$B47,0,Q$13)*OFFSET('Composition%'!$B47,0,Q$14)))-IF(Q$2=2,0,OFFSET('Composition%'!$B47,0,Q$17)*OFFSET('Composition%'!$B47,0,Q$18)*(Q$24*EXP(-Q$25/($B77+273)/RGas)))+ReactionRateK1!Q77/2</f>
        <v>7.3221360613455257E-5</v>
      </c>
      <c r="R77" s="73">
        <f ca="1">IF(R$2=0,0,R$22*EXP(R$23/($B77+273)/RGas)*(OFFSET('Composition%'!$B47,0,R$13)*OFFSET('Composition%'!$B47,0,R$14)))-IF(R$2=2,0,OFFSET('Composition%'!$B47,0,R$17)*OFFSET('Composition%'!$B47,0,R$18)*(R$24*EXP(-R$25/($B77+273)/RGas)))+ReactionRateK1!R77/2</f>
        <v>1.2389970096950249E-5</v>
      </c>
      <c r="S77" s="73"/>
      <c r="T77" s="73">
        <f ca="1">IF(T$2=0,0,T$22*EXP(T$23/($B77+273)/RGas)*(OFFSET('Composition%'!$B47,0,T$13)*OFFSET('Composition%'!$B47,0,T$14)))-IF(T$2=2,0,OFFSET('Composition%'!$B47,0,T$17)*OFFSET('Composition%'!$B47,0,T$18)*(T$24*EXP(-T$25/($B77+273)/RGas)))+ReactionRateK1!T77/2</f>
        <v>1.8108530371780127E-3</v>
      </c>
      <c r="U77" s="73">
        <f ca="1">IF(U$2=0,0,U$22*EXP(U$23/($B77+273)/RGas)*(OFFSET('Composition%'!$B47,0,U$13)*OFFSET('Composition%'!$B47,0,U$14)))-IF(U$2=2,0,OFFSET('Composition%'!$B47,0,U$17)*OFFSET('Composition%'!$B47,0,U$18)*(U$24*EXP(-U$25/($B77+273)/RGas)))+ReactionRateK1!U77/2</f>
        <v>4.3004484396434893E-5</v>
      </c>
      <c r="V77" s="73">
        <f ca="1">IF(V$2=0,0,V$22*EXP(V$23/($B77+273)/RGas)*(OFFSET('Composition%'!$B47,0,V$13)*OFFSET('Composition%'!$B47,0,V$14)))-IF(V$2=2,0,OFFSET('Composition%'!$B47,0,V$17)*OFFSET('Composition%'!$B47,0,V$18)*(V$24*EXP(-V$25/($B77+273)/RGas)))+ReactionRateK1!V77/2</f>
        <v>0</v>
      </c>
      <c r="W77" s="73">
        <f ca="1">IF(W$2=0,0,W$22*EXP(W$23/($B77+273)/RGas)*(OFFSET('Composition%'!$B47,0,W$13)*OFFSET('Composition%'!$B47,0,W$14)))-IF(W$2=2,0,OFFSET('Composition%'!$B47,0,W$17)*OFFSET('Composition%'!$B47,0,W$18)*(W$24*EXP(-W$25/($B77+273)/RGas)))+ReactionRateK1!W77/2</f>
        <v>0</v>
      </c>
      <c r="X77" s="73">
        <f ca="1">IF(X$2=0,0,X$22*EXP(X$23/($B77+273)/RGas)*(OFFSET('Composition%'!$B47,0,X$13)*OFFSET('Composition%'!$B47,0,X$14)))-IF(X$2=2,0,OFFSET('Composition%'!$B47,0,X$17)*OFFSET('Composition%'!$B47,0,X$18)*(X$24*EXP(-X$25/($B77+273)/RGas)))+ReactionRateK1!X77/2</f>
        <v>3.8363895918361408E-8</v>
      </c>
      <c r="Y77" s="73">
        <f ca="1">IF(Y$2=0,0,Y$22*EXP(Y$23/($B77+273)/RGas)*(OFFSET('Composition%'!$B47,0,Y$13)*OFFSET('Composition%'!$B47,0,Y$14)))-IF(Y$2=2,0,OFFSET('Composition%'!$B47,0,Y$17)*OFFSET('Composition%'!$B47,0,Y$18)*(Y$24*EXP(-Y$25/($B77+273)/RGas)))+ReactionRateK1!Y77/2</f>
        <v>1.8987860619387364E-9</v>
      </c>
      <c r="Z77" s="73">
        <f ca="1">IF(Z$2=0,0,Z$22*EXP(Z$23/($B77+273)/RGas)*(OFFSET('Composition%'!$B47,0,Z$13)*OFFSET('Composition%'!$B47,0,Z$14)))-IF(Z$2=2,0,OFFSET('Composition%'!$B47,0,Z$17)*OFFSET('Composition%'!$B47,0,Z$18)*(Z$24*EXP(-Z$25/($B77+273)/RGas)))+ReactionRateK1!Z77/2</f>
        <v>0</v>
      </c>
      <c r="AA77" s="73">
        <f ca="1">IF(AA$2=0,0,AA$22*EXP(AA$23/($B77+273)/RGas)*(OFFSET('Composition%'!$B47,0,AA$13)*OFFSET('Composition%'!$B47,0,AA$14)))-IF(AA$2=2,0,OFFSET('Composition%'!$B47,0,AA$17)*OFFSET('Composition%'!$B47,0,AA$18)*(AA$24*EXP(-AA$25/($B77+273)/RGas)))+ReactionRateK1!AA77/2</f>
        <v>0</v>
      </c>
      <c r="AB77" s="73">
        <f ca="1">IF(AB$2=0,0,AB$22*EXP(AB$23/($B77+273)/RGas)*(OFFSET('Composition%'!$B47,0,AB$13)*OFFSET('Composition%'!$B47,0,AB$14)))-IF(AB$2=2,0,OFFSET('Composition%'!$B47,0,AB$17)*OFFSET('Composition%'!$B47,0,AB$18)*(AB$24*EXP(-AB$25/($B77+273)/RGas)))+ReactionRateK1!AB77/2</f>
        <v>0</v>
      </c>
      <c r="AC77" s="73">
        <f ca="1">IF(AC$2=0,0,AC$22*EXP(AC$23/($B77+273)/RGas)*(OFFSET('Composition%'!$B47,0,AC$13)*OFFSET('Composition%'!$B47,0,AC$14)))-IF(AC$2=2,0,OFFSET('Composition%'!$B47,0,AC$17)*OFFSET('Composition%'!$B47,0,AC$18)*(AC$24*EXP(-AC$25/($B77+273)/RGas)))+ReactionRateK1!AC77/2</f>
        <v>0</v>
      </c>
      <c r="AD77" s="73">
        <f ca="1">IF(AD$2=0,0,AD$22*EXP(AD$23/($B77+273)/RGas)*(OFFSET('Composition%'!$B47,0,AD$13)*OFFSET('Composition%'!$B47,0,AD$14)))-IF(AD$2=2,0,OFFSET('Composition%'!$B47,0,AD$17)*OFFSET('Composition%'!$B47,0,AD$18)*(AD$24*EXP(-AD$25/($B77+273)/RGas)))+ReactionRateK1!AD77/2</f>
        <v>0</v>
      </c>
      <c r="AE77" s="73">
        <f ca="1">IF(AE$2=0,0,AE$22*EXP(AE$23/($B77+273)/RGas)*(OFFSET('Composition%'!$B47,0,AE$13)*OFFSET('Composition%'!$B47,0,AE$14)))-IF(AE$2=2,0,OFFSET('Composition%'!$B47,0,AE$17)*OFFSET('Composition%'!$B47,0,AE$18)*(AE$24*EXP(-AE$25/($B77+273)/RGas)))+ReactionRateK1!AE77/2</f>
        <v>0</v>
      </c>
      <c r="AF77" s="73"/>
      <c r="AG77" s="73">
        <f ca="1">IF(AG$2=0,0,AG$22*EXP(AG$23/($B77+273)/RGas)*(OFFSET('Composition%'!$B47,0,AG$13)*OFFSET('Composition%'!$B47,0,AG$14)))-IF(AG$2=2,0,OFFSET('Composition%'!$B47,0,AG$17)*OFFSET('Composition%'!$B47,0,AG$18)*(AG$24*EXP(-AG$25/($B77+273)/RGas)))+ReactionRateK1!AG77/2</f>
        <v>0</v>
      </c>
      <c r="AH77" s="73">
        <f ca="1">IF(AH$2=0,0,AH$22*EXP(AH$23/($B77+273)/RGas)*(OFFSET('Composition%'!$B47,0,AH$13)*OFFSET('Composition%'!$B47,0,AH$14)))-IF(AH$2=2,0,OFFSET('Composition%'!$B47,0,AH$17)*OFFSET('Composition%'!$B47,0,AH$18)*(AH$24*EXP(-AH$25/($B77+273)/RGas)))+ReactionRateK1!AH77/2</f>
        <v>0</v>
      </c>
      <c r="AI77" s="73">
        <f ca="1">IF(AI$2=0,0,AI$22*EXP(AI$23/($B77+273)/RGas)*(OFFSET('Composition%'!$B47,0,AI$13)*OFFSET('Composition%'!$B47,0,AI$14)))-IF(AI$2=2,0,OFFSET('Composition%'!$B47,0,AI$17)*OFFSET('Composition%'!$B47,0,AI$18)*(AI$24*EXP(-AI$25/($B77+273)/RGas)))+ReactionRateK1!AI77/2</f>
        <v>0</v>
      </c>
      <c r="AJ77" s="73">
        <f ca="1">IF(AJ$2=0,0,AJ$22*EXP(AJ$23/($B77+273)/RGas)*(OFFSET('Composition%'!$B47,0,AJ$13)*OFFSET('Composition%'!$B47,0,AJ$14)))-IF(AJ$2=2,0,OFFSET('Composition%'!$B47,0,AJ$17)*OFFSET('Composition%'!$B47,0,AJ$18)*(AJ$24*EXP(-AJ$25/($B77+273)/RGas)))+ReactionRateK1!AJ77/2</f>
        <v>0</v>
      </c>
      <c r="AK77" s="73">
        <f ca="1">IF(AK$2=0,0,AK$22*EXP(AK$23/($B77+273)/RGas)*(OFFSET('Composition%'!$B47,0,AK$13)*OFFSET('Composition%'!$B47,0,AK$14)))-IF(AK$2=2,0,OFFSET('Composition%'!$B47,0,AK$17)*OFFSET('Composition%'!$B47,0,AK$18)*(AK$24*EXP(-AK$25/($B77+273)/RGas)))+ReactionRateK1!AK77/2</f>
        <v>0</v>
      </c>
      <c r="AL77" s="73">
        <f ca="1">IF(AL$2=0,0,AL$22*EXP(AL$23/($B77+273)/RGas)*(OFFSET('Composition%'!$B47,0,AL$13)*OFFSET('Composition%'!$B47,0,AL$14)))-IF(AL$2=2,0,OFFSET('Composition%'!$B47,0,AL$17)*OFFSET('Composition%'!$B47,0,AL$18)*(AL$24*EXP(-AL$25/($B77+273)/RGas)))+ReactionRateK1!AL77/2</f>
        <v>0</v>
      </c>
      <c r="AM77" s="73"/>
      <c r="AN77" s="73">
        <f ca="1">IF(AN$2=0,0,AN$22*EXP(AN$23/($B77+273)/RGas)*(OFFSET('Composition%'!$B47,0,AN$13)*OFFSET('Composition%'!$B47,0,AN$14)))-IF(AN$2=2,0,OFFSET('Composition%'!$B47,0,AN$17)*OFFSET('Composition%'!$B47,0,AN$18)*(AN$24*EXP(-AN$25/($B77+273)/RGas)))+ReactionRateK1!AN77/2</f>
        <v>0</v>
      </c>
      <c r="AO77" s="73">
        <f ca="1">IF(AO$2=0,0,AO$22*EXP(AO$23/($B77+273)/RGas)*(OFFSET('Composition%'!$B47,0,AO$13)*OFFSET('Composition%'!$B47,0,AO$14)))-IF(AO$2=2,0,OFFSET('Composition%'!$B47,0,AO$17)*OFFSET('Composition%'!$B47,0,AO$18)*(AO$24*EXP(-AO$25/($B77+273)/RGas)))+ReactionRateK1!AO77/2</f>
        <v>0</v>
      </c>
      <c r="AP77" s="73">
        <f ca="1">IF(AP$2=0,0,AP$22*EXP(AP$23/($B77+273)/RGas)*(OFFSET('Composition%'!$B47,0,AP$13)*OFFSET('Composition%'!$B47,0,AP$14)))-IF(AP$2=2,0,OFFSET('Composition%'!$B47,0,AP$17)*OFFSET('Composition%'!$B47,0,AP$18)*(AP$24*EXP(-AP$25/($B77+273)/RGas)))+ReactionRateK1!AP77/2</f>
        <v>4.0406171244892626E-12</v>
      </c>
      <c r="AQ77" s="73">
        <f ca="1">IF(AQ$2=0,0,AQ$22*EXP(AQ$23/($B77+273)/RGas)*(OFFSET('Composition%'!$B47,0,AQ$13)*OFFSET('Composition%'!$B47,0,AQ$14)))-IF(AQ$2=2,0,OFFSET('Composition%'!$B47,0,AQ$17)*OFFSET('Composition%'!$B47,0,AQ$18)*(AQ$24*EXP(-AQ$25/($B77+273)/RGas)))+ReactionRateK1!AQ77/2</f>
        <v>0</v>
      </c>
      <c r="AR77" s="73">
        <f ca="1">IF(AR$2=0,0,AR$22*EXP(AR$23/($B77+273)/RGas)*(OFFSET('Composition%'!$B47,0,AR$13)*OFFSET('Composition%'!$B47,0,AR$14)))-IF(AR$2=2,0,OFFSET('Composition%'!$B47,0,AR$17)*OFFSET('Composition%'!$B47,0,AR$18)*(AR$24*EXP(-AR$25/($B77+273)/RGas)))+ReactionRateK1!AR77/2</f>
        <v>0</v>
      </c>
    </row>
    <row r="78" spans="1:44">
      <c r="A78" s="3">
        <f t="shared" si="9"/>
        <v>2.2999999999999998</v>
      </c>
      <c r="B78" s="19">
        <f ca="1">'Composition%'!B48</f>
        <v>413.66424518938959</v>
      </c>
      <c r="C78">
        <f t="shared" si="8"/>
        <v>30</v>
      </c>
      <c r="D78" s="26">
        <f ca="1">('Composition%'!C48*ReactionRateK2!C78)^3</f>
        <v>6.39754710479514</v>
      </c>
      <c r="E78" s="4"/>
      <c r="F78" s="73">
        <f ca="1">IF(F$2=0,0,F$22*EXP(F$23/($B78+273)/RGas)*(OFFSET('Composition%'!$B48,0,F$13)*OFFSET('Composition%'!$B48,0,F$14)))-IF(F$2=2,0,OFFSET('Composition%'!$B48,0,F$17)*OFFSET('Composition%'!$B48,0,F$18)*(F$24*EXP(-F$25/($B78+273)/RGas)))+ReactionRateK1!F78/2</f>
        <v>5.8321995533335627E-3</v>
      </c>
      <c r="G78" s="73">
        <f ca="1">IF(G$2=0,0,G$22*EXP(G$23/($B78+273)/RGas)*(OFFSET('Composition%'!$B48,0,G$13)*OFFSET('Composition%'!$B48,0,G$14)))-IF(G$2=2,0,OFFSET('Composition%'!$B48,0,G$17)*OFFSET('Composition%'!$B48,0,G$18)*(G$24*EXP(-G$25/($B78+273)/RGas)))+ReactionRateK1!G78/2</f>
        <v>2.2287059716500418E-3</v>
      </c>
      <c r="H78" s="73">
        <f ca="1">IF(H$2=0,0,H$22*EXP(H$23/($B78+273)/RGas)*(OFFSET('Composition%'!$B48,0,H$13)*OFFSET('Composition%'!$B48,0,H$14)))-IF(H$2=2,0,OFFSET('Composition%'!$B48,0,H$17)*OFFSET('Composition%'!$B48,0,H$18)*(H$24*EXP(-H$25/($B78+273)/RGas)))+ReactionRateK1!H78/2</f>
        <v>-3.5721561554242065E-6</v>
      </c>
      <c r="I78" s="73">
        <f ca="1">IF(I$2=0,0,I$22*EXP(I$23/($B78+273)/RGas)*(OFFSET('Composition%'!$B48,0,I$13)*OFFSET('Composition%'!$B48,0,I$14)))-IF(I$2=2,0,OFFSET('Composition%'!$B48,0,I$17)*OFFSET('Composition%'!$B48,0,I$18)*(I$24*EXP(-I$25/($B78+273)/RGas)))+ReactionRateK1!I78/2</f>
        <v>-6.0567916750135187E-5</v>
      </c>
      <c r="J78" s="73"/>
      <c r="K78" s="73">
        <f ca="1">IF(K$2=0,0,K$22*EXP(K$23/($B78+273)/RGas)*(OFFSET('Composition%'!$B48,0,K$13)*OFFSET('Composition%'!$B48,0,K$14)))-IF(K$2=2,0,OFFSET('Composition%'!$B48,0,K$17)*OFFSET('Composition%'!$B48,0,K$18)*(K$24*EXP(-K$25/($B78+273)/RGas)))+ReactionRateK1!K78/2</f>
        <v>2.5006225570170661E-2</v>
      </c>
      <c r="L78" s="73">
        <f ca="1">IF(L$2=0,0,L$22*EXP(L$23/($B78+273)/RGas)*(OFFSET('Composition%'!$B48,0,L$13)*OFFSET('Composition%'!$B48,0,L$14)))-IF(L$2=2,0,OFFSET('Composition%'!$B48,0,L$17)*OFFSET('Composition%'!$B48,0,L$18)*(L$24*EXP(-L$25/($B78+273)/RGas)))+ReactionRateK1!L78/2</f>
        <v>-4.5061867352523821E-3</v>
      </c>
      <c r="M78" s="73">
        <f ca="1">IF(M$2=0,0,M$22*EXP(M$23/($B78+273)/RGas)*(OFFSET('Composition%'!$B48,0,M$13)*OFFSET('Composition%'!$B48,0,M$14)))-IF(M$2=2,0,OFFSET('Composition%'!$B48,0,M$17)*OFFSET('Composition%'!$B48,0,M$18)*(M$24*EXP(-M$25/($B78+273)/RGas)))+ReactionRateK1!M78/2</f>
        <v>0</v>
      </c>
      <c r="N78" s="73"/>
      <c r="O78" s="73">
        <f ca="1">IF(O$2=0,0,O$22*EXP(O$23/($B78+273)/RGas)*(OFFSET('Composition%'!$B48,0,O$13)*OFFSET('Composition%'!$B48,0,O$14)))-IF(O$2=2,0,OFFSET('Composition%'!$B48,0,O$17)*OFFSET('Composition%'!$B48,0,O$18)*(O$24*EXP(-O$25/($B78+273)/RGas)))+ReactionRateK1!O78/2</f>
        <v>0</v>
      </c>
      <c r="P78" s="73">
        <f ca="1">IF(P$2=0,0,P$22*EXP(P$23/($B78+273)/RGas)*(OFFSET('Composition%'!$B48,0,P$13)*OFFSET('Composition%'!$B48,0,P$14)))-IF(P$2=2,0,OFFSET('Composition%'!$B48,0,P$17)*OFFSET('Composition%'!$B48,0,P$18)*(P$24*EXP(-P$25/($B78+273)/RGas)))+ReactionRateK1!P78/2</f>
        <v>1.4436609512302852E-2</v>
      </c>
      <c r="Q78" s="73">
        <f ca="1">IF(Q$2=0,0,Q$22*EXP(Q$23/($B78+273)/RGas)*(OFFSET('Composition%'!$B48,0,Q$13)*OFFSET('Composition%'!$B48,0,Q$14)))-IF(Q$2=2,0,OFFSET('Composition%'!$B48,0,Q$17)*OFFSET('Composition%'!$B48,0,Q$18)*(Q$24*EXP(-Q$25/($B78+273)/RGas)))+ReactionRateK1!Q78/2</f>
        <v>7.5298087160664452E-5</v>
      </c>
      <c r="R78" s="73">
        <f ca="1">IF(R$2=0,0,R$22*EXP(R$23/($B78+273)/RGas)*(OFFSET('Composition%'!$B48,0,R$13)*OFFSET('Composition%'!$B48,0,R$14)))-IF(R$2=2,0,OFFSET('Composition%'!$B48,0,R$17)*OFFSET('Composition%'!$B48,0,R$18)*(R$24*EXP(-R$25/($B78+273)/RGas)))+ReactionRateK1!R78/2</f>
        <v>1.3008269834275697E-5</v>
      </c>
      <c r="S78" s="73"/>
      <c r="T78" s="73">
        <f ca="1">IF(T$2=0,0,T$22*EXP(T$23/($B78+273)/RGas)*(OFFSET('Composition%'!$B48,0,T$13)*OFFSET('Composition%'!$B48,0,T$14)))-IF(T$2=2,0,OFFSET('Composition%'!$B48,0,T$17)*OFFSET('Composition%'!$B48,0,T$18)*(T$24*EXP(-T$25/($B78+273)/RGas)))+ReactionRateK1!T78/2</f>
        <v>1.6955374431581413E-3</v>
      </c>
      <c r="U78" s="73">
        <f ca="1">IF(U$2=0,0,U$22*EXP(U$23/($B78+273)/RGas)*(OFFSET('Composition%'!$B48,0,U$13)*OFFSET('Composition%'!$B48,0,U$14)))-IF(U$2=2,0,OFFSET('Composition%'!$B48,0,U$17)*OFFSET('Composition%'!$B48,0,U$18)*(U$24*EXP(-U$25/($B78+273)/RGas)))+ReactionRateK1!U78/2</f>
        <v>3.8887723253333419E-5</v>
      </c>
      <c r="V78" s="73">
        <f ca="1">IF(V$2=0,0,V$22*EXP(V$23/($B78+273)/RGas)*(OFFSET('Composition%'!$B48,0,V$13)*OFFSET('Composition%'!$B48,0,V$14)))-IF(V$2=2,0,OFFSET('Composition%'!$B48,0,V$17)*OFFSET('Composition%'!$B48,0,V$18)*(V$24*EXP(-V$25/($B78+273)/RGas)))+ReactionRateK1!V78/2</f>
        <v>0</v>
      </c>
      <c r="W78" s="73">
        <f ca="1">IF(W$2=0,0,W$22*EXP(W$23/($B78+273)/RGas)*(OFFSET('Composition%'!$B48,0,W$13)*OFFSET('Composition%'!$B48,0,W$14)))-IF(W$2=2,0,OFFSET('Composition%'!$B48,0,W$17)*OFFSET('Composition%'!$B48,0,W$18)*(W$24*EXP(-W$25/($B78+273)/RGas)))+ReactionRateK1!W78/2</f>
        <v>0</v>
      </c>
      <c r="X78" s="73">
        <f ca="1">IF(X$2=0,0,X$22*EXP(X$23/($B78+273)/RGas)*(OFFSET('Composition%'!$B48,0,X$13)*OFFSET('Composition%'!$B48,0,X$14)))-IF(X$2=2,0,OFFSET('Composition%'!$B48,0,X$17)*OFFSET('Composition%'!$B48,0,X$18)*(X$24*EXP(-X$25/($B78+273)/RGas)))+ReactionRateK1!X78/2</f>
        <v>3.8298545447355251E-8</v>
      </c>
      <c r="Y78" s="73">
        <f ca="1">IF(Y$2=0,0,Y$22*EXP(Y$23/($B78+273)/RGas)*(OFFSET('Composition%'!$B48,0,Y$13)*OFFSET('Composition%'!$B48,0,Y$14)))-IF(Y$2=2,0,OFFSET('Composition%'!$B48,0,Y$17)*OFFSET('Composition%'!$B48,0,Y$18)*(Y$24*EXP(-Y$25/($B78+273)/RGas)))+ReactionRateK1!Y78/2</f>
        <v>1.8955515999395772E-9</v>
      </c>
      <c r="Z78" s="73">
        <f ca="1">IF(Z$2=0,0,Z$22*EXP(Z$23/($B78+273)/RGas)*(OFFSET('Composition%'!$B48,0,Z$13)*OFFSET('Composition%'!$B48,0,Z$14)))-IF(Z$2=2,0,OFFSET('Composition%'!$B48,0,Z$17)*OFFSET('Composition%'!$B48,0,Z$18)*(Z$24*EXP(-Z$25/($B78+273)/RGas)))+ReactionRateK1!Z78/2</f>
        <v>0</v>
      </c>
      <c r="AA78" s="73">
        <f ca="1">IF(AA$2=0,0,AA$22*EXP(AA$23/($B78+273)/RGas)*(OFFSET('Composition%'!$B48,0,AA$13)*OFFSET('Composition%'!$B48,0,AA$14)))-IF(AA$2=2,0,OFFSET('Composition%'!$B48,0,AA$17)*OFFSET('Composition%'!$B48,0,AA$18)*(AA$24*EXP(-AA$25/($B78+273)/RGas)))+ReactionRateK1!AA78/2</f>
        <v>0</v>
      </c>
      <c r="AB78" s="73">
        <f ca="1">IF(AB$2=0,0,AB$22*EXP(AB$23/($B78+273)/RGas)*(OFFSET('Composition%'!$B48,0,AB$13)*OFFSET('Composition%'!$B48,0,AB$14)))-IF(AB$2=2,0,OFFSET('Composition%'!$B48,0,AB$17)*OFFSET('Composition%'!$B48,0,AB$18)*(AB$24*EXP(-AB$25/($B78+273)/RGas)))+ReactionRateK1!AB78/2</f>
        <v>0</v>
      </c>
      <c r="AC78" s="73">
        <f ca="1">IF(AC$2=0,0,AC$22*EXP(AC$23/($B78+273)/RGas)*(OFFSET('Composition%'!$B48,0,AC$13)*OFFSET('Composition%'!$B48,0,AC$14)))-IF(AC$2=2,0,OFFSET('Composition%'!$B48,0,AC$17)*OFFSET('Composition%'!$B48,0,AC$18)*(AC$24*EXP(-AC$25/($B78+273)/RGas)))+ReactionRateK1!AC78/2</f>
        <v>0</v>
      </c>
      <c r="AD78" s="73">
        <f ca="1">IF(AD$2=0,0,AD$22*EXP(AD$23/($B78+273)/RGas)*(OFFSET('Composition%'!$B48,0,AD$13)*OFFSET('Composition%'!$B48,0,AD$14)))-IF(AD$2=2,0,OFFSET('Composition%'!$B48,0,AD$17)*OFFSET('Composition%'!$B48,0,AD$18)*(AD$24*EXP(-AD$25/($B78+273)/RGas)))+ReactionRateK1!AD78/2</f>
        <v>0</v>
      </c>
      <c r="AE78" s="73">
        <f ca="1">IF(AE$2=0,0,AE$22*EXP(AE$23/($B78+273)/RGas)*(OFFSET('Composition%'!$B48,0,AE$13)*OFFSET('Composition%'!$B48,0,AE$14)))-IF(AE$2=2,0,OFFSET('Composition%'!$B48,0,AE$17)*OFFSET('Composition%'!$B48,0,AE$18)*(AE$24*EXP(-AE$25/($B78+273)/RGas)))+ReactionRateK1!AE78/2</f>
        <v>0</v>
      </c>
      <c r="AF78" s="73"/>
      <c r="AG78" s="73">
        <f ca="1">IF(AG$2=0,0,AG$22*EXP(AG$23/($B78+273)/RGas)*(OFFSET('Composition%'!$B48,0,AG$13)*OFFSET('Composition%'!$B48,0,AG$14)))-IF(AG$2=2,0,OFFSET('Composition%'!$B48,0,AG$17)*OFFSET('Composition%'!$B48,0,AG$18)*(AG$24*EXP(-AG$25/($B78+273)/RGas)))+ReactionRateK1!AG78/2</f>
        <v>0</v>
      </c>
      <c r="AH78" s="73">
        <f ca="1">IF(AH$2=0,0,AH$22*EXP(AH$23/($B78+273)/RGas)*(OFFSET('Composition%'!$B48,0,AH$13)*OFFSET('Composition%'!$B48,0,AH$14)))-IF(AH$2=2,0,OFFSET('Composition%'!$B48,0,AH$17)*OFFSET('Composition%'!$B48,0,AH$18)*(AH$24*EXP(-AH$25/($B78+273)/RGas)))+ReactionRateK1!AH78/2</f>
        <v>0</v>
      </c>
      <c r="AI78" s="73">
        <f ca="1">IF(AI$2=0,0,AI$22*EXP(AI$23/($B78+273)/RGas)*(OFFSET('Composition%'!$B48,0,AI$13)*OFFSET('Composition%'!$B48,0,AI$14)))-IF(AI$2=2,0,OFFSET('Composition%'!$B48,0,AI$17)*OFFSET('Composition%'!$B48,0,AI$18)*(AI$24*EXP(-AI$25/($B78+273)/RGas)))+ReactionRateK1!AI78/2</f>
        <v>0</v>
      </c>
      <c r="AJ78" s="73">
        <f ca="1">IF(AJ$2=0,0,AJ$22*EXP(AJ$23/($B78+273)/RGas)*(OFFSET('Composition%'!$B48,0,AJ$13)*OFFSET('Composition%'!$B48,0,AJ$14)))-IF(AJ$2=2,0,OFFSET('Composition%'!$B48,0,AJ$17)*OFFSET('Composition%'!$B48,0,AJ$18)*(AJ$24*EXP(-AJ$25/($B78+273)/RGas)))+ReactionRateK1!AJ78/2</f>
        <v>0</v>
      </c>
      <c r="AK78" s="73">
        <f ca="1">IF(AK$2=0,0,AK$22*EXP(AK$23/($B78+273)/RGas)*(OFFSET('Composition%'!$B48,0,AK$13)*OFFSET('Composition%'!$B48,0,AK$14)))-IF(AK$2=2,0,OFFSET('Composition%'!$B48,0,AK$17)*OFFSET('Composition%'!$B48,0,AK$18)*(AK$24*EXP(-AK$25/($B78+273)/RGas)))+ReactionRateK1!AK78/2</f>
        <v>0</v>
      </c>
      <c r="AL78" s="73">
        <f ca="1">IF(AL$2=0,0,AL$22*EXP(AL$23/($B78+273)/RGas)*(OFFSET('Composition%'!$B48,0,AL$13)*OFFSET('Composition%'!$B48,0,AL$14)))-IF(AL$2=2,0,OFFSET('Composition%'!$B48,0,AL$17)*OFFSET('Composition%'!$B48,0,AL$18)*(AL$24*EXP(-AL$25/($B78+273)/RGas)))+ReactionRateK1!AL78/2</f>
        <v>0</v>
      </c>
      <c r="AM78" s="73"/>
      <c r="AN78" s="73">
        <f ca="1">IF(AN$2=0,0,AN$22*EXP(AN$23/($B78+273)/RGas)*(OFFSET('Composition%'!$B48,0,AN$13)*OFFSET('Composition%'!$B48,0,AN$14)))-IF(AN$2=2,0,OFFSET('Composition%'!$B48,0,AN$17)*OFFSET('Composition%'!$B48,0,AN$18)*(AN$24*EXP(-AN$25/($B78+273)/RGas)))+ReactionRateK1!AN78/2</f>
        <v>0</v>
      </c>
      <c r="AO78" s="73">
        <f ca="1">IF(AO$2=0,0,AO$22*EXP(AO$23/($B78+273)/RGas)*(OFFSET('Composition%'!$B48,0,AO$13)*OFFSET('Composition%'!$B48,0,AO$14)))-IF(AO$2=2,0,OFFSET('Composition%'!$B48,0,AO$17)*OFFSET('Composition%'!$B48,0,AO$18)*(AO$24*EXP(-AO$25/($B78+273)/RGas)))+ReactionRateK1!AO78/2</f>
        <v>0</v>
      </c>
      <c r="AP78" s="73">
        <f ca="1">IF(AP$2=0,0,AP$22*EXP(AP$23/($B78+273)/RGas)*(OFFSET('Composition%'!$B48,0,AP$13)*OFFSET('Composition%'!$B48,0,AP$14)))-IF(AP$2=2,0,OFFSET('Composition%'!$B48,0,AP$17)*OFFSET('Composition%'!$B48,0,AP$18)*(AP$24*EXP(-AP$25/($B78+273)/RGas)))+ReactionRateK1!AP78/2</f>
        <v>4.042232166239473E-12</v>
      </c>
      <c r="AQ78" s="73">
        <f ca="1">IF(AQ$2=0,0,AQ$22*EXP(AQ$23/($B78+273)/RGas)*(OFFSET('Composition%'!$B48,0,AQ$13)*OFFSET('Composition%'!$B48,0,AQ$14)))-IF(AQ$2=2,0,OFFSET('Composition%'!$B48,0,AQ$17)*OFFSET('Composition%'!$B48,0,AQ$18)*(AQ$24*EXP(-AQ$25/($B78+273)/RGas)))+ReactionRateK1!AQ78/2</f>
        <v>0</v>
      </c>
      <c r="AR78" s="73">
        <f ca="1">IF(AR$2=0,0,AR$22*EXP(AR$23/($B78+273)/RGas)*(OFFSET('Composition%'!$B48,0,AR$13)*OFFSET('Composition%'!$B48,0,AR$14)))-IF(AR$2=2,0,OFFSET('Composition%'!$B48,0,AR$17)*OFFSET('Composition%'!$B48,0,AR$18)*(AR$24*EXP(-AR$25/($B78+273)/RGas)))+ReactionRateK1!AR78/2</f>
        <v>0</v>
      </c>
    </row>
    <row r="79" spans="1:44">
      <c r="A79" s="3">
        <f t="shared" si="9"/>
        <v>2.3499999999999996</v>
      </c>
      <c r="B79" s="19">
        <f ca="1">'Composition%'!B49</f>
        <v>413.71553635936334</v>
      </c>
      <c r="C79">
        <f t="shared" si="8"/>
        <v>30</v>
      </c>
      <c r="D79" s="26">
        <f ca="1">('Composition%'!C49*ReactionRateK2!C79)^3</f>
        <v>6.3669628144793275</v>
      </c>
      <c r="E79" s="4"/>
      <c r="F79" s="73">
        <f ca="1">IF(F$2=0,0,F$22*EXP(F$23/($B79+273)/RGas)*(OFFSET('Composition%'!$B49,0,F$13)*OFFSET('Composition%'!$B49,0,F$14)))-IF(F$2=2,0,OFFSET('Composition%'!$B49,0,F$17)*OFFSET('Composition%'!$B49,0,F$18)*(F$24*EXP(-F$25/($B79+273)/RGas)))+ReactionRateK1!F79/2</f>
        <v>5.7115773252750402E-3</v>
      </c>
      <c r="G79" s="73">
        <f ca="1">IF(G$2=0,0,G$22*EXP(G$23/($B79+273)/RGas)*(OFFSET('Composition%'!$B49,0,G$13)*OFFSET('Composition%'!$B49,0,G$14)))-IF(G$2=2,0,OFFSET('Composition%'!$B49,0,G$17)*OFFSET('Composition%'!$B49,0,G$18)*(G$24*EXP(-G$25/($B79+273)/RGas)))+ReactionRateK1!G79/2</f>
        <v>2.1860271258638069E-3</v>
      </c>
      <c r="H79" s="73">
        <f ca="1">IF(H$2=0,0,H$22*EXP(H$23/($B79+273)/RGas)*(OFFSET('Composition%'!$B49,0,H$13)*OFFSET('Composition%'!$B49,0,H$14)))-IF(H$2=2,0,OFFSET('Composition%'!$B49,0,H$17)*OFFSET('Composition%'!$B49,0,H$18)*(H$24*EXP(-H$25/($B79+273)/RGas)))+ReactionRateK1!H79/2</f>
        <v>-3.6058332974280492E-6</v>
      </c>
      <c r="I79" s="73">
        <f ca="1">IF(I$2=0,0,I$22*EXP(I$23/($B79+273)/RGas)*(OFFSET('Composition%'!$B49,0,I$13)*OFFSET('Composition%'!$B49,0,I$14)))-IF(I$2=2,0,OFFSET('Composition%'!$B49,0,I$17)*OFFSET('Composition%'!$B49,0,I$18)*(I$24*EXP(-I$25/($B79+273)/RGas)))+ReactionRateK1!I79/2</f>
        <v>-4.9218387031656969E-5</v>
      </c>
      <c r="J79" s="73"/>
      <c r="K79" s="73">
        <f ca="1">IF(K$2=0,0,K$22*EXP(K$23/($B79+273)/RGas)*(OFFSET('Composition%'!$B49,0,K$13)*OFFSET('Composition%'!$B49,0,K$14)))-IF(K$2=2,0,OFFSET('Composition%'!$B49,0,K$17)*OFFSET('Composition%'!$B49,0,K$18)*(K$24*EXP(-K$25/($B79+273)/RGas)))+ReactionRateK1!K79/2</f>
        <v>2.4558500604973117E-2</v>
      </c>
      <c r="L79" s="73">
        <f ca="1">IF(L$2=0,0,L$22*EXP(L$23/($B79+273)/RGas)*(OFFSET('Composition%'!$B49,0,L$13)*OFFSET('Composition%'!$B49,0,L$14)))-IF(L$2=2,0,OFFSET('Composition%'!$B49,0,L$17)*OFFSET('Composition%'!$B49,0,L$18)*(L$24*EXP(-L$25/($B79+273)/RGas)))+ReactionRateK1!L79/2</f>
        <v>-4.4412786667661752E-3</v>
      </c>
      <c r="M79" s="73">
        <f ca="1">IF(M$2=0,0,M$22*EXP(M$23/($B79+273)/RGas)*(OFFSET('Composition%'!$B49,0,M$13)*OFFSET('Composition%'!$B49,0,M$14)))-IF(M$2=2,0,OFFSET('Composition%'!$B49,0,M$17)*OFFSET('Composition%'!$B49,0,M$18)*(M$24*EXP(-M$25/($B79+273)/RGas)))+ReactionRateK1!M79/2</f>
        <v>0</v>
      </c>
      <c r="N79" s="73"/>
      <c r="O79" s="73">
        <f ca="1">IF(O$2=0,0,O$22*EXP(O$23/($B79+273)/RGas)*(OFFSET('Composition%'!$B49,0,O$13)*OFFSET('Composition%'!$B49,0,O$14)))-IF(O$2=2,0,OFFSET('Composition%'!$B49,0,O$17)*OFFSET('Composition%'!$B49,0,O$18)*(O$24*EXP(-O$25/($B79+273)/RGas)))+ReactionRateK1!O79/2</f>
        <v>0</v>
      </c>
      <c r="P79" s="73">
        <f ca="1">IF(P$2=0,0,P$22*EXP(P$23/($B79+273)/RGas)*(OFFSET('Composition%'!$B49,0,P$13)*OFFSET('Composition%'!$B49,0,P$14)))-IF(P$2=2,0,OFFSET('Composition%'!$B49,0,P$17)*OFFSET('Composition%'!$B49,0,P$18)*(P$24*EXP(-P$25/($B79+273)/RGas)))+ReactionRateK1!P79/2</f>
        <v>1.4564026929356998E-2</v>
      </c>
      <c r="Q79" s="73">
        <f ca="1">IF(Q$2=0,0,Q$22*EXP(Q$23/($B79+273)/RGas)*(OFFSET('Composition%'!$B49,0,Q$13)*OFFSET('Composition%'!$B49,0,Q$14)))-IF(Q$2=2,0,OFFSET('Composition%'!$B49,0,Q$17)*OFFSET('Composition%'!$B49,0,Q$18)*(Q$24*EXP(-Q$25/($B79+273)/RGas)))+ReactionRateK1!Q79/2</f>
        <v>7.7365268406884557E-5</v>
      </c>
      <c r="R79" s="73">
        <f ca="1">IF(R$2=0,0,R$22*EXP(R$23/($B79+273)/RGas)*(OFFSET('Composition%'!$B49,0,R$13)*OFFSET('Composition%'!$B49,0,R$14)))-IF(R$2=2,0,OFFSET('Composition%'!$B49,0,R$17)*OFFSET('Composition%'!$B49,0,R$18)*(R$24*EXP(-R$25/($B79+273)/RGas)))+ReactionRateK1!R79/2</f>
        <v>1.3641330233020319E-5</v>
      </c>
      <c r="S79" s="73"/>
      <c r="T79" s="73">
        <f ca="1">IF(T$2=0,0,T$22*EXP(T$23/($B79+273)/RGas)*(OFFSET('Composition%'!$B49,0,T$13)*OFFSET('Composition%'!$B49,0,T$14)))-IF(T$2=2,0,OFFSET('Composition%'!$B49,0,T$17)*OFFSET('Composition%'!$B49,0,T$18)*(T$24*EXP(-T$25/($B79+273)/RGas)))+ReactionRateK1!T79/2</f>
        <v>1.5873828349051138E-3</v>
      </c>
      <c r="U79" s="73">
        <f ca="1">IF(U$2=0,0,U$22*EXP(U$23/($B79+273)/RGas)*(OFFSET('Composition%'!$B49,0,U$13)*OFFSET('Composition%'!$B49,0,U$14)))-IF(U$2=2,0,OFFSET('Composition%'!$B49,0,U$17)*OFFSET('Composition%'!$B49,0,U$18)*(U$24*EXP(-U$25/($B79+273)/RGas)))+ReactionRateK1!U79/2</f>
        <v>3.5175053087326955E-5</v>
      </c>
      <c r="V79" s="73">
        <f ca="1">IF(V$2=0,0,V$22*EXP(V$23/($B79+273)/RGas)*(OFFSET('Composition%'!$B49,0,V$13)*OFFSET('Composition%'!$B49,0,V$14)))-IF(V$2=2,0,OFFSET('Composition%'!$B49,0,V$17)*OFFSET('Composition%'!$B49,0,V$18)*(V$24*EXP(-V$25/($B79+273)/RGas)))+ReactionRateK1!V79/2</f>
        <v>0</v>
      </c>
      <c r="W79" s="73">
        <f ca="1">IF(W$2=0,0,W$22*EXP(W$23/($B79+273)/RGas)*(OFFSET('Composition%'!$B49,0,W$13)*OFFSET('Composition%'!$B49,0,W$14)))-IF(W$2=2,0,OFFSET('Composition%'!$B49,0,W$17)*OFFSET('Composition%'!$B49,0,W$18)*(W$24*EXP(-W$25/($B79+273)/RGas)))+ReactionRateK1!W79/2</f>
        <v>0</v>
      </c>
      <c r="X79" s="73">
        <f ca="1">IF(X$2=0,0,X$22*EXP(X$23/($B79+273)/RGas)*(OFFSET('Composition%'!$B49,0,X$13)*OFFSET('Composition%'!$B49,0,X$14)))-IF(X$2=2,0,OFFSET('Composition%'!$B49,0,X$17)*OFFSET('Composition%'!$B49,0,X$18)*(X$24*EXP(-X$25/($B79+273)/RGas)))+ReactionRateK1!X79/2</f>
        <v>3.8237405066605649E-8</v>
      </c>
      <c r="Y79" s="73">
        <f ca="1">IF(Y$2=0,0,Y$22*EXP(Y$23/($B79+273)/RGas)*(OFFSET('Composition%'!$B49,0,Y$13)*OFFSET('Composition%'!$B49,0,Y$14)))-IF(Y$2=2,0,OFFSET('Composition%'!$B49,0,Y$17)*OFFSET('Composition%'!$B49,0,Y$18)*(Y$24*EXP(-Y$25/($B79+273)/RGas)))+ReactionRateK1!Y79/2</f>
        <v>1.8925255125204056E-9</v>
      </c>
      <c r="Z79" s="73">
        <f ca="1">IF(Z$2=0,0,Z$22*EXP(Z$23/($B79+273)/RGas)*(OFFSET('Composition%'!$B49,0,Z$13)*OFFSET('Composition%'!$B49,0,Z$14)))-IF(Z$2=2,0,OFFSET('Composition%'!$B49,0,Z$17)*OFFSET('Composition%'!$B49,0,Z$18)*(Z$24*EXP(-Z$25/($B79+273)/RGas)))+ReactionRateK1!Z79/2</f>
        <v>0</v>
      </c>
      <c r="AA79" s="73">
        <f ca="1">IF(AA$2=0,0,AA$22*EXP(AA$23/($B79+273)/RGas)*(OFFSET('Composition%'!$B49,0,AA$13)*OFFSET('Composition%'!$B49,0,AA$14)))-IF(AA$2=2,0,OFFSET('Composition%'!$B49,0,AA$17)*OFFSET('Composition%'!$B49,0,AA$18)*(AA$24*EXP(-AA$25/($B79+273)/RGas)))+ReactionRateK1!AA79/2</f>
        <v>0</v>
      </c>
      <c r="AB79" s="73">
        <f ca="1">IF(AB$2=0,0,AB$22*EXP(AB$23/($B79+273)/RGas)*(OFFSET('Composition%'!$B49,0,AB$13)*OFFSET('Composition%'!$B49,0,AB$14)))-IF(AB$2=2,0,OFFSET('Composition%'!$B49,0,AB$17)*OFFSET('Composition%'!$B49,0,AB$18)*(AB$24*EXP(-AB$25/($B79+273)/RGas)))+ReactionRateK1!AB79/2</f>
        <v>0</v>
      </c>
      <c r="AC79" s="73">
        <f ca="1">IF(AC$2=0,0,AC$22*EXP(AC$23/($B79+273)/RGas)*(OFFSET('Composition%'!$B49,0,AC$13)*OFFSET('Composition%'!$B49,0,AC$14)))-IF(AC$2=2,0,OFFSET('Composition%'!$B49,0,AC$17)*OFFSET('Composition%'!$B49,0,AC$18)*(AC$24*EXP(-AC$25/($B79+273)/RGas)))+ReactionRateK1!AC79/2</f>
        <v>0</v>
      </c>
      <c r="AD79" s="73">
        <f ca="1">IF(AD$2=0,0,AD$22*EXP(AD$23/($B79+273)/RGas)*(OFFSET('Composition%'!$B49,0,AD$13)*OFFSET('Composition%'!$B49,0,AD$14)))-IF(AD$2=2,0,OFFSET('Composition%'!$B49,0,AD$17)*OFFSET('Composition%'!$B49,0,AD$18)*(AD$24*EXP(-AD$25/($B79+273)/RGas)))+ReactionRateK1!AD79/2</f>
        <v>0</v>
      </c>
      <c r="AE79" s="73">
        <f ca="1">IF(AE$2=0,0,AE$22*EXP(AE$23/($B79+273)/RGas)*(OFFSET('Composition%'!$B49,0,AE$13)*OFFSET('Composition%'!$B49,0,AE$14)))-IF(AE$2=2,0,OFFSET('Composition%'!$B49,0,AE$17)*OFFSET('Composition%'!$B49,0,AE$18)*(AE$24*EXP(-AE$25/($B79+273)/RGas)))+ReactionRateK1!AE79/2</f>
        <v>0</v>
      </c>
      <c r="AF79" s="73"/>
      <c r="AG79" s="73">
        <f ca="1">IF(AG$2=0,0,AG$22*EXP(AG$23/($B79+273)/RGas)*(OFFSET('Composition%'!$B49,0,AG$13)*OFFSET('Composition%'!$B49,0,AG$14)))-IF(AG$2=2,0,OFFSET('Composition%'!$B49,0,AG$17)*OFFSET('Composition%'!$B49,0,AG$18)*(AG$24*EXP(-AG$25/($B79+273)/RGas)))+ReactionRateK1!AG79/2</f>
        <v>0</v>
      </c>
      <c r="AH79" s="73">
        <f ca="1">IF(AH$2=0,0,AH$22*EXP(AH$23/($B79+273)/RGas)*(OFFSET('Composition%'!$B49,0,AH$13)*OFFSET('Composition%'!$B49,0,AH$14)))-IF(AH$2=2,0,OFFSET('Composition%'!$B49,0,AH$17)*OFFSET('Composition%'!$B49,0,AH$18)*(AH$24*EXP(-AH$25/($B79+273)/RGas)))+ReactionRateK1!AH79/2</f>
        <v>0</v>
      </c>
      <c r="AI79" s="73">
        <f ca="1">IF(AI$2=0,0,AI$22*EXP(AI$23/($B79+273)/RGas)*(OFFSET('Composition%'!$B49,0,AI$13)*OFFSET('Composition%'!$B49,0,AI$14)))-IF(AI$2=2,0,OFFSET('Composition%'!$B49,0,AI$17)*OFFSET('Composition%'!$B49,0,AI$18)*(AI$24*EXP(-AI$25/($B79+273)/RGas)))+ReactionRateK1!AI79/2</f>
        <v>0</v>
      </c>
      <c r="AJ79" s="73">
        <f ca="1">IF(AJ$2=0,0,AJ$22*EXP(AJ$23/($B79+273)/RGas)*(OFFSET('Composition%'!$B49,0,AJ$13)*OFFSET('Composition%'!$B49,0,AJ$14)))-IF(AJ$2=2,0,OFFSET('Composition%'!$B49,0,AJ$17)*OFFSET('Composition%'!$B49,0,AJ$18)*(AJ$24*EXP(-AJ$25/($B79+273)/RGas)))+ReactionRateK1!AJ79/2</f>
        <v>0</v>
      </c>
      <c r="AK79" s="73">
        <f ca="1">IF(AK$2=0,0,AK$22*EXP(AK$23/($B79+273)/RGas)*(OFFSET('Composition%'!$B49,0,AK$13)*OFFSET('Composition%'!$B49,0,AK$14)))-IF(AK$2=2,0,OFFSET('Composition%'!$B49,0,AK$17)*OFFSET('Composition%'!$B49,0,AK$18)*(AK$24*EXP(-AK$25/($B79+273)/RGas)))+ReactionRateK1!AK79/2</f>
        <v>0</v>
      </c>
      <c r="AL79" s="73">
        <f ca="1">IF(AL$2=0,0,AL$22*EXP(AL$23/($B79+273)/RGas)*(OFFSET('Composition%'!$B49,0,AL$13)*OFFSET('Composition%'!$B49,0,AL$14)))-IF(AL$2=2,0,OFFSET('Composition%'!$B49,0,AL$17)*OFFSET('Composition%'!$B49,0,AL$18)*(AL$24*EXP(-AL$25/($B79+273)/RGas)))+ReactionRateK1!AL79/2</f>
        <v>0</v>
      </c>
      <c r="AM79" s="73"/>
      <c r="AN79" s="73">
        <f ca="1">IF(AN$2=0,0,AN$22*EXP(AN$23/($B79+273)/RGas)*(OFFSET('Composition%'!$B49,0,AN$13)*OFFSET('Composition%'!$B49,0,AN$14)))-IF(AN$2=2,0,OFFSET('Composition%'!$B49,0,AN$17)*OFFSET('Composition%'!$B49,0,AN$18)*(AN$24*EXP(-AN$25/($B79+273)/RGas)))+ReactionRateK1!AN79/2</f>
        <v>0</v>
      </c>
      <c r="AO79" s="73">
        <f ca="1">IF(AO$2=0,0,AO$22*EXP(AO$23/($B79+273)/RGas)*(OFFSET('Composition%'!$B49,0,AO$13)*OFFSET('Composition%'!$B49,0,AO$14)))-IF(AO$2=2,0,OFFSET('Composition%'!$B49,0,AO$17)*OFFSET('Composition%'!$B49,0,AO$18)*(AO$24*EXP(-AO$25/($B79+273)/RGas)))+ReactionRateK1!AO79/2</f>
        <v>0</v>
      </c>
      <c r="AP79" s="73">
        <f ca="1">IF(AP$2=0,0,AP$22*EXP(AP$23/($B79+273)/RGas)*(OFFSET('Composition%'!$B49,0,AP$13)*OFFSET('Composition%'!$B49,0,AP$14)))-IF(AP$2=2,0,OFFSET('Composition%'!$B49,0,AP$17)*OFFSET('Composition%'!$B49,0,AP$18)*(AP$24*EXP(-AP$25/($B79+273)/RGas)))+ReactionRateK1!AP79/2</f>
        <v>4.0436925498705563E-12</v>
      </c>
      <c r="AQ79" s="73">
        <f ca="1">IF(AQ$2=0,0,AQ$22*EXP(AQ$23/($B79+273)/RGas)*(OFFSET('Composition%'!$B49,0,AQ$13)*OFFSET('Composition%'!$B49,0,AQ$14)))-IF(AQ$2=2,0,OFFSET('Composition%'!$B49,0,AQ$17)*OFFSET('Composition%'!$B49,0,AQ$18)*(AQ$24*EXP(-AQ$25/($B79+273)/RGas)))+ReactionRateK1!AQ79/2</f>
        <v>0</v>
      </c>
      <c r="AR79" s="73">
        <f ca="1">IF(AR$2=0,0,AR$22*EXP(AR$23/($B79+273)/RGas)*(OFFSET('Composition%'!$B49,0,AR$13)*OFFSET('Composition%'!$B49,0,AR$14)))-IF(AR$2=2,0,OFFSET('Composition%'!$B49,0,AR$17)*OFFSET('Composition%'!$B49,0,AR$18)*(AR$24*EXP(-AR$25/($B79+273)/RGas)))+ReactionRateK1!AR79/2</f>
        <v>0</v>
      </c>
    </row>
    <row r="80" spans="1:44">
      <c r="A80" s="3">
        <f t="shared" si="9"/>
        <v>2.3999999999999995</v>
      </c>
      <c r="B80" s="19">
        <f ca="1">'Composition%'!B50</f>
        <v>413.76380570994309</v>
      </c>
      <c r="C80">
        <f t="shared" si="8"/>
        <v>30</v>
      </c>
      <c r="D80" s="26">
        <f ca="1">('Composition%'!C50*ReactionRateK2!C80)^3</f>
        <v>6.3384395464649321</v>
      </c>
      <c r="E80" s="4"/>
      <c r="F80" s="73">
        <f ca="1">IF(F$2=0,0,F$22*EXP(F$23/($B80+273)/RGas)*(OFFSET('Composition%'!$B50,0,F$13)*OFFSET('Composition%'!$B50,0,F$14)))-IF(F$2=2,0,OFFSET('Composition%'!$B50,0,F$17)*OFFSET('Composition%'!$B50,0,F$18)*(F$24*EXP(-F$25/($B80+273)/RGas)))+ReactionRateK1!F80/2</f>
        <v>5.5943589345642513E-3</v>
      </c>
      <c r="G80" s="73">
        <f ca="1">IF(G$2=0,0,G$22*EXP(G$23/($B80+273)/RGas)*(OFFSET('Composition%'!$B50,0,G$13)*OFFSET('Composition%'!$B50,0,G$14)))-IF(G$2=2,0,OFFSET('Composition%'!$B50,0,G$17)*OFFSET('Composition%'!$B50,0,G$18)*(G$24*EXP(-G$25/($B80+273)/RGas)))+ReactionRateK1!G80/2</f>
        <v>2.1444901121619397E-3</v>
      </c>
      <c r="H80" s="73">
        <f ca="1">IF(H$2=0,0,H$22*EXP(H$23/($B80+273)/RGas)*(OFFSET('Composition%'!$B50,0,H$13)*OFFSET('Composition%'!$B50,0,H$14)))-IF(H$2=2,0,OFFSET('Composition%'!$B50,0,H$17)*OFFSET('Composition%'!$B50,0,H$18)*(H$24*EXP(-H$25/($B80+273)/RGas)))+ReactionRateK1!H80/2</f>
        <v>-3.6365447541264597E-6</v>
      </c>
      <c r="I80" s="73">
        <f ca="1">IF(I$2=0,0,I$22*EXP(I$23/($B80+273)/RGas)*(OFFSET('Composition%'!$B50,0,I$13)*OFFSET('Composition%'!$B50,0,I$14)))-IF(I$2=2,0,OFFSET('Composition%'!$B50,0,I$17)*OFFSET('Composition%'!$B50,0,I$18)*(I$24*EXP(-I$25/($B80+273)/RGas)))+ReactionRateK1!I80/2</f>
        <v>-3.9475636457245207E-5</v>
      </c>
      <c r="J80" s="73"/>
      <c r="K80" s="73">
        <f ca="1">IF(K$2=0,0,K$22*EXP(K$23/($B80+273)/RGas)*(OFFSET('Composition%'!$B50,0,K$13)*OFFSET('Composition%'!$B50,0,K$14)))-IF(K$2=2,0,OFFSET('Composition%'!$B50,0,K$17)*OFFSET('Composition%'!$B50,0,K$18)*(K$24*EXP(-K$25/($B80+273)/RGas)))+ReactionRateK1!K80/2</f>
        <v>2.4116149283319319E-2</v>
      </c>
      <c r="L80" s="73">
        <f ca="1">IF(L$2=0,0,L$22*EXP(L$23/($B80+273)/RGas)*(OFFSET('Composition%'!$B50,0,L$13)*OFFSET('Composition%'!$B50,0,L$14)))-IF(L$2=2,0,OFFSET('Composition%'!$B50,0,L$17)*OFFSET('Composition%'!$B50,0,L$18)*(L$24*EXP(-L$25/($B80+273)/RGas)))+ReactionRateK1!L80/2</f>
        <v>-4.3751161040627307E-3</v>
      </c>
      <c r="M80" s="73">
        <f ca="1">IF(M$2=0,0,M$22*EXP(M$23/($B80+273)/RGas)*(OFFSET('Composition%'!$B50,0,M$13)*OFFSET('Composition%'!$B50,0,M$14)))-IF(M$2=2,0,OFFSET('Composition%'!$B50,0,M$17)*OFFSET('Composition%'!$B50,0,M$18)*(M$24*EXP(-M$25/($B80+273)/RGas)))+ReactionRateK1!M80/2</f>
        <v>0</v>
      </c>
      <c r="N80" s="73"/>
      <c r="O80" s="73">
        <f ca="1">IF(O$2=0,0,O$22*EXP(O$23/($B80+273)/RGas)*(OFFSET('Composition%'!$B50,0,O$13)*OFFSET('Composition%'!$B50,0,O$14)))-IF(O$2=2,0,OFFSET('Composition%'!$B50,0,O$17)*OFFSET('Composition%'!$B50,0,O$18)*(O$24*EXP(-O$25/($B80+273)/RGas)))+ReactionRateK1!O80/2</f>
        <v>0</v>
      </c>
      <c r="P80" s="73">
        <f ca="1">IF(P$2=0,0,P$22*EXP(P$23/($B80+273)/RGas)*(OFFSET('Composition%'!$B50,0,P$13)*OFFSET('Composition%'!$B50,0,P$14)))-IF(P$2=2,0,OFFSET('Composition%'!$B50,0,P$17)*OFFSET('Composition%'!$B50,0,P$18)*(P$24*EXP(-P$25/($B80+273)/RGas)))+ReactionRateK1!P80/2</f>
        <v>1.4680049451183924E-2</v>
      </c>
      <c r="Q80" s="73">
        <f ca="1">IF(Q$2=0,0,Q$22*EXP(Q$23/($B80+273)/RGas)*(OFFSET('Composition%'!$B50,0,Q$13)*OFFSET('Composition%'!$B50,0,Q$14)))-IF(Q$2=2,0,OFFSET('Composition%'!$B50,0,Q$17)*OFFSET('Composition%'!$B50,0,Q$18)*(Q$24*EXP(-Q$25/($B80+273)/RGas)))+ReactionRateK1!Q80/2</f>
        <v>7.9421811460010403E-5</v>
      </c>
      <c r="R80" s="73">
        <f ca="1">IF(R$2=0,0,R$22*EXP(R$23/($B80+273)/RGas)*(OFFSET('Composition%'!$B50,0,R$13)*OFFSET('Composition%'!$B50,0,R$14)))-IF(R$2=2,0,OFFSET('Composition%'!$B50,0,R$17)*OFFSET('Composition%'!$B50,0,R$18)*(R$24*EXP(-R$25/($B80+273)/RGas)))+ReactionRateK1!R80/2</f>
        <v>1.428884570388974E-5</v>
      </c>
      <c r="S80" s="73"/>
      <c r="T80" s="73">
        <f ca="1">IF(T$2=0,0,T$22*EXP(T$23/($B80+273)/RGas)*(OFFSET('Composition%'!$B50,0,T$13)*OFFSET('Composition%'!$B50,0,T$14)))-IF(T$2=2,0,OFFSET('Composition%'!$B50,0,T$17)*OFFSET('Composition%'!$B50,0,T$18)*(T$24*EXP(-T$25/($B80+273)/RGas)))+ReactionRateK1!T80/2</f>
        <v>1.485968229439691E-3</v>
      </c>
      <c r="U80" s="73">
        <f ca="1">IF(U$2=0,0,U$22*EXP(U$23/($B80+273)/RGas)*(OFFSET('Composition%'!$B50,0,U$13)*OFFSET('Composition%'!$B50,0,U$14)))-IF(U$2=2,0,OFFSET('Composition%'!$B50,0,U$17)*OFFSET('Composition%'!$B50,0,U$18)*(U$24*EXP(-U$25/($B80+273)/RGas)))+ReactionRateK1!U80/2</f>
        <v>3.1825314350734897E-5</v>
      </c>
      <c r="V80" s="73">
        <f ca="1">IF(V$2=0,0,V$22*EXP(V$23/($B80+273)/RGas)*(OFFSET('Composition%'!$B50,0,V$13)*OFFSET('Composition%'!$B50,0,V$14)))-IF(V$2=2,0,OFFSET('Composition%'!$B50,0,V$17)*OFFSET('Composition%'!$B50,0,V$18)*(V$24*EXP(-V$25/($B80+273)/RGas)))+ReactionRateK1!V80/2</f>
        <v>0</v>
      </c>
      <c r="W80" s="73">
        <f ca="1">IF(W$2=0,0,W$22*EXP(W$23/($B80+273)/RGas)*(OFFSET('Composition%'!$B50,0,W$13)*OFFSET('Composition%'!$B50,0,W$14)))-IF(W$2=2,0,OFFSET('Composition%'!$B50,0,W$17)*OFFSET('Composition%'!$B50,0,W$18)*(W$24*EXP(-W$25/($B80+273)/RGas)))+ReactionRateK1!W80/2</f>
        <v>0</v>
      </c>
      <c r="X80" s="73">
        <f ca="1">IF(X$2=0,0,X$22*EXP(X$23/($B80+273)/RGas)*(OFFSET('Composition%'!$B50,0,X$13)*OFFSET('Composition%'!$B50,0,X$14)))-IF(X$2=2,0,OFFSET('Composition%'!$B50,0,X$17)*OFFSET('Composition%'!$B50,0,X$18)*(X$24*EXP(-X$25/($B80+273)/RGas)))+ReactionRateK1!X80/2</f>
        <v>3.8180208097744904E-8</v>
      </c>
      <c r="Y80" s="73">
        <f ca="1">IF(Y$2=0,0,Y$22*EXP(Y$23/($B80+273)/RGas)*(OFFSET('Composition%'!$B50,0,Y$13)*OFFSET('Composition%'!$B50,0,Y$14)))-IF(Y$2=2,0,OFFSET('Composition%'!$B50,0,Y$17)*OFFSET('Composition%'!$B50,0,Y$18)*(Y$24*EXP(-Y$25/($B80+273)/RGas)))+ReactionRateK1!Y80/2</f>
        <v>1.8896946006784739E-9</v>
      </c>
      <c r="Z80" s="73">
        <f ca="1">IF(Z$2=0,0,Z$22*EXP(Z$23/($B80+273)/RGas)*(OFFSET('Composition%'!$B50,0,Z$13)*OFFSET('Composition%'!$B50,0,Z$14)))-IF(Z$2=2,0,OFFSET('Composition%'!$B50,0,Z$17)*OFFSET('Composition%'!$B50,0,Z$18)*(Z$24*EXP(-Z$25/($B80+273)/RGas)))+ReactionRateK1!Z80/2</f>
        <v>0</v>
      </c>
      <c r="AA80" s="73">
        <f ca="1">IF(AA$2=0,0,AA$22*EXP(AA$23/($B80+273)/RGas)*(OFFSET('Composition%'!$B50,0,AA$13)*OFFSET('Composition%'!$B50,0,AA$14)))-IF(AA$2=2,0,OFFSET('Composition%'!$B50,0,AA$17)*OFFSET('Composition%'!$B50,0,AA$18)*(AA$24*EXP(-AA$25/($B80+273)/RGas)))+ReactionRateK1!AA80/2</f>
        <v>0</v>
      </c>
      <c r="AB80" s="73">
        <f ca="1">IF(AB$2=0,0,AB$22*EXP(AB$23/($B80+273)/RGas)*(OFFSET('Composition%'!$B50,0,AB$13)*OFFSET('Composition%'!$B50,0,AB$14)))-IF(AB$2=2,0,OFFSET('Composition%'!$B50,0,AB$17)*OFFSET('Composition%'!$B50,0,AB$18)*(AB$24*EXP(-AB$25/($B80+273)/RGas)))+ReactionRateK1!AB80/2</f>
        <v>0</v>
      </c>
      <c r="AC80" s="73">
        <f ca="1">IF(AC$2=0,0,AC$22*EXP(AC$23/($B80+273)/RGas)*(OFFSET('Composition%'!$B50,0,AC$13)*OFFSET('Composition%'!$B50,0,AC$14)))-IF(AC$2=2,0,OFFSET('Composition%'!$B50,0,AC$17)*OFFSET('Composition%'!$B50,0,AC$18)*(AC$24*EXP(-AC$25/($B80+273)/RGas)))+ReactionRateK1!AC80/2</f>
        <v>0</v>
      </c>
      <c r="AD80" s="73">
        <f ca="1">IF(AD$2=0,0,AD$22*EXP(AD$23/($B80+273)/RGas)*(OFFSET('Composition%'!$B50,0,AD$13)*OFFSET('Composition%'!$B50,0,AD$14)))-IF(AD$2=2,0,OFFSET('Composition%'!$B50,0,AD$17)*OFFSET('Composition%'!$B50,0,AD$18)*(AD$24*EXP(-AD$25/($B80+273)/RGas)))+ReactionRateK1!AD80/2</f>
        <v>0</v>
      </c>
      <c r="AE80" s="73">
        <f ca="1">IF(AE$2=0,0,AE$22*EXP(AE$23/($B80+273)/RGas)*(OFFSET('Composition%'!$B50,0,AE$13)*OFFSET('Composition%'!$B50,0,AE$14)))-IF(AE$2=2,0,OFFSET('Composition%'!$B50,0,AE$17)*OFFSET('Composition%'!$B50,0,AE$18)*(AE$24*EXP(-AE$25/($B80+273)/RGas)))+ReactionRateK1!AE80/2</f>
        <v>0</v>
      </c>
      <c r="AF80" s="73"/>
      <c r="AG80" s="73">
        <f ca="1">IF(AG$2=0,0,AG$22*EXP(AG$23/($B80+273)/RGas)*(OFFSET('Composition%'!$B50,0,AG$13)*OFFSET('Composition%'!$B50,0,AG$14)))-IF(AG$2=2,0,OFFSET('Composition%'!$B50,0,AG$17)*OFFSET('Composition%'!$B50,0,AG$18)*(AG$24*EXP(-AG$25/($B80+273)/RGas)))+ReactionRateK1!AG80/2</f>
        <v>0</v>
      </c>
      <c r="AH80" s="73">
        <f ca="1">IF(AH$2=0,0,AH$22*EXP(AH$23/($B80+273)/RGas)*(OFFSET('Composition%'!$B50,0,AH$13)*OFFSET('Composition%'!$B50,0,AH$14)))-IF(AH$2=2,0,OFFSET('Composition%'!$B50,0,AH$17)*OFFSET('Composition%'!$B50,0,AH$18)*(AH$24*EXP(-AH$25/($B80+273)/RGas)))+ReactionRateK1!AH80/2</f>
        <v>0</v>
      </c>
      <c r="AI80" s="73">
        <f ca="1">IF(AI$2=0,0,AI$22*EXP(AI$23/($B80+273)/RGas)*(OFFSET('Composition%'!$B50,0,AI$13)*OFFSET('Composition%'!$B50,0,AI$14)))-IF(AI$2=2,0,OFFSET('Composition%'!$B50,0,AI$17)*OFFSET('Composition%'!$B50,0,AI$18)*(AI$24*EXP(-AI$25/($B80+273)/RGas)))+ReactionRateK1!AI80/2</f>
        <v>0</v>
      </c>
      <c r="AJ80" s="73">
        <f ca="1">IF(AJ$2=0,0,AJ$22*EXP(AJ$23/($B80+273)/RGas)*(OFFSET('Composition%'!$B50,0,AJ$13)*OFFSET('Composition%'!$B50,0,AJ$14)))-IF(AJ$2=2,0,OFFSET('Composition%'!$B50,0,AJ$17)*OFFSET('Composition%'!$B50,0,AJ$18)*(AJ$24*EXP(-AJ$25/($B80+273)/RGas)))+ReactionRateK1!AJ80/2</f>
        <v>0</v>
      </c>
      <c r="AK80" s="73">
        <f ca="1">IF(AK$2=0,0,AK$22*EXP(AK$23/($B80+273)/RGas)*(OFFSET('Composition%'!$B50,0,AK$13)*OFFSET('Composition%'!$B50,0,AK$14)))-IF(AK$2=2,0,OFFSET('Composition%'!$B50,0,AK$17)*OFFSET('Composition%'!$B50,0,AK$18)*(AK$24*EXP(-AK$25/($B80+273)/RGas)))+ReactionRateK1!AK80/2</f>
        <v>0</v>
      </c>
      <c r="AL80" s="73">
        <f ca="1">IF(AL$2=0,0,AL$22*EXP(AL$23/($B80+273)/RGas)*(OFFSET('Composition%'!$B50,0,AL$13)*OFFSET('Composition%'!$B50,0,AL$14)))-IF(AL$2=2,0,OFFSET('Composition%'!$B50,0,AL$17)*OFFSET('Composition%'!$B50,0,AL$18)*(AL$24*EXP(-AL$25/($B80+273)/RGas)))+ReactionRateK1!AL80/2</f>
        <v>0</v>
      </c>
      <c r="AM80" s="73"/>
      <c r="AN80" s="73">
        <f ca="1">IF(AN$2=0,0,AN$22*EXP(AN$23/($B80+273)/RGas)*(OFFSET('Composition%'!$B50,0,AN$13)*OFFSET('Composition%'!$B50,0,AN$14)))-IF(AN$2=2,0,OFFSET('Composition%'!$B50,0,AN$17)*OFFSET('Composition%'!$B50,0,AN$18)*(AN$24*EXP(-AN$25/($B80+273)/RGas)))+ReactionRateK1!AN80/2</f>
        <v>0</v>
      </c>
      <c r="AO80" s="73">
        <f ca="1">IF(AO$2=0,0,AO$22*EXP(AO$23/($B80+273)/RGas)*(OFFSET('Composition%'!$B50,0,AO$13)*OFFSET('Composition%'!$B50,0,AO$14)))-IF(AO$2=2,0,OFFSET('Composition%'!$B50,0,AO$17)*OFFSET('Composition%'!$B50,0,AO$18)*(AO$24*EXP(-AO$25/($B80+273)/RGas)))+ReactionRateK1!AO80/2</f>
        <v>0</v>
      </c>
      <c r="AP80" s="73">
        <f ca="1">IF(AP$2=0,0,AP$22*EXP(AP$23/($B80+273)/RGas)*(OFFSET('Composition%'!$B50,0,AP$13)*OFFSET('Composition%'!$B50,0,AP$14)))-IF(AP$2=2,0,OFFSET('Composition%'!$B50,0,AP$17)*OFFSET('Composition%'!$B50,0,AP$18)*(AP$24*EXP(-AP$25/($B80+273)/RGas)))+ReactionRateK1!AP80/2</f>
        <v>4.0450134594466784E-12</v>
      </c>
      <c r="AQ80" s="73">
        <f ca="1">IF(AQ$2=0,0,AQ$22*EXP(AQ$23/($B80+273)/RGas)*(OFFSET('Composition%'!$B50,0,AQ$13)*OFFSET('Composition%'!$B50,0,AQ$14)))-IF(AQ$2=2,0,OFFSET('Composition%'!$B50,0,AQ$17)*OFFSET('Composition%'!$B50,0,AQ$18)*(AQ$24*EXP(-AQ$25/($B80+273)/RGas)))+ReactionRateK1!AQ80/2</f>
        <v>0</v>
      </c>
      <c r="AR80" s="73">
        <f ca="1">IF(AR$2=0,0,AR$22*EXP(AR$23/($B80+273)/RGas)*(OFFSET('Composition%'!$B50,0,AR$13)*OFFSET('Composition%'!$B50,0,AR$14)))-IF(AR$2=2,0,OFFSET('Composition%'!$B50,0,AR$17)*OFFSET('Composition%'!$B50,0,AR$18)*(AR$24*EXP(-AR$25/($B80+273)/RGas)))+ReactionRateK1!AR80/2</f>
        <v>0</v>
      </c>
    </row>
    <row r="81" spans="1:44">
      <c r="A81" s="3">
        <f t="shared" si="9"/>
        <v>2.4499999999999993</v>
      </c>
      <c r="B81" s="19">
        <f ca="1">'Composition%'!B51</f>
        <v>413.80923886371784</v>
      </c>
      <c r="C81">
        <f t="shared" si="8"/>
        <v>30</v>
      </c>
      <c r="D81" s="26">
        <f ca="1">('Composition%'!C51*ReactionRateK2!C81)^3</f>
        <v>6.3118351839919073</v>
      </c>
      <c r="E81" s="4"/>
      <c r="F81" s="73">
        <f ca="1">IF(F$2=0,0,F$22*EXP(F$23/($B81+273)/RGas)*(OFFSET('Composition%'!$B51,0,F$13)*OFFSET('Composition%'!$B51,0,F$14)))-IF(F$2=2,0,OFFSET('Composition%'!$B51,0,F$17)*OFFSET('Composition%'!$B51,0,F$18)*(F$24*EXP(-F$25/($B81+273)/RGas)))+ReactionRateK1!F81/2</f>
        <v>5.4804341752498868E-3</v>
      </c>
      <c r="G81" s="73">
        <f ca="1">IF(G$2=0,0,G$22*EXP(G$23/($B81+273)/RGas)*(OFFSET('Composition%'!$B51,0,G$13)*OFFSET('Composition%'!$B51,0,G$14)))-IF(G$2=2,0,OFFSET('Composition%'!$B51,0,G$17)*OFFSET('Composition%'!$B51,0,G$18)*(G$24*EXP(-G$25/($B81+273)/RGas)))+ReactionRateK1!G81/2</f>
        <v>2.1040575772870236E-3</v>
      </c>
      <c r="H81" s="73">
        <f ca="1">IF(H$2=0,0,H$22*EXP(H$23/($B81+273)/RGas)*(OFFSET('Composition%'!$B51,0,H$13)*OFFSET('Composition%'!$B51,0,H$14)))-IF(H$2=2,0,OFFSET('Composition%'!$B51,0,H$17)*OFFSET('Composition%'!$B51,0,H$18)*(H$24*EXP(-H$25/($B81+273)/RGas)))+ReactionRateK1!H81/2</f>
        <v>-3.6643781273526969E-6</v>
      </c>
      <c r="I81" s="73">
        <f ca="1">IF(I$2=0,0,I$22*EXP(I$23/($B81+273)/RGas)*(OFFSET('Composition%'!$B51,0,I$13)*OFFSET('Composition%'!$B51,0,I$14)))-IF(I$2=2,0,OFFSET('Composition%'!$B51,0,I$17)*OFFSET('Composition%'!$B51,0,I$18)*(I$24*EXP(-I$25/($B81+273)/RGas)))+ReactionRateK1!I81/2</f>
        <v>-3.1139053795089193E-5</v>
      </c>
      <c r="J81" s="73"/>
      <c r="K81" s="73">
        <f ca="1">IF(K$2=0,0,K$22*EXP(K$23/($B81+273)/RGas)*(OFFSET('Composition%'!$B51,0,K$13)*OFFSET('Composition%'!$B51,0,K$14)))-IF(K$2=2,0,OFFSET('Composition%'!$B51,0,K$17)*OFFSET('Composition%'!$B51,0,K$18)*(K$24*EXP(-K$25/($B81+273)/RGas)))+ReactionRateK1!K81/2</f>
        <v>2.367912864332539E-2</v>
      </c>
      <c r="L81" s="73">
        <f ca="1">IF(L$2=0,0,L$22*EXP(L$23/($B81+273)/RGas)*(OFFSET('Composition%'!$B51,0,L$13)*OFFSET('Composition%'!$B51,0,L$14)))-IF(L$2=2,0,OFFSET('Composition%'!$B51,0,L$17)*OFFSET('Composition%'!$B51,0,L$18)*(L$24*EXP(-L$25/($B81+273)/RGas)))+ReactionRateK1!L81/2</f>
        <v>-4.3081039405754645E-3</v>
      </c>
      <c r="M81" s="73">
        <f ca="1">IF(M$2=0,0,M$22*EXP(M$23/($B81+273)/RGas)*(OFFSET('Composition%'!$B51,0,M$13)*OFFSET('Composition%'!$B51,0,M$14)))-IF(M$2=2,0,OFFSET('Composition%'!$B51,0,M$17)*OFFSET('Composition%'!$B51,0,M$18)*(M$24*EXP(-M$25/($B81+273)/RGas)))+ReactionRateK1!M81/2</f>
        <v>0</v>
      </c>
      <c r="N81" s="73"/>
      <c r="O81" s="73">
        <f ca="1">IF(O$2=0,0,O$22*EXP(O$23/($B81+273)/RGas)*(OFFSET('Composition%'!$B51,0,O$13)*OFFSET('Composition%'!$B51,0,O$14)))-IF(O$2=2,0,OFFSET('Composition%'!$B51,0,O$17)*OFFSET('Composition%'!$B51,0,O$18)*(O$24*EXP(-O$25/($B81+273)/RGas)))+ReactionRateK1!O81/2</f>
        <v>0</v>
      </c>
      <c r="P81" s="73">
        <f ca="1">IF(P$2=0,0,P$22*EXP(P$23/($B81+273)/RGas)*(OFFSET('Composition%'!$B51,0,P$13)*OFFSET('Composition%'!$B51,0,P$14)))-IF(P$2=2,0,OFFSET('Composition%'!$B51,0,P$17)*OFFSET('Composition%'!$B51,0,P$18)*(P$24*EXP(-P$25/($B81+273)/RGas)))+ReactionRateK1!P81/2</f>
        <v>1.4784998242206901E-2</v>
      </c>
      <c r="Q81" s="73">
        <f ca="1">IF(Q$2=0,0,Q$22*EXP(Q$23/($B81+273)/RGas)*(OFFSET('Composition%'!$B51,0,Q$13)*OFFSET('Composition%'!$B51,0,Q$14)))-IF(Q$2=2,0,OFFSET('Composition%'!$B51,0,Q$17)*OFFSET('Composition%'!$B51,0,Q$18)*(Q$24*EXP(-Q$25/($B81+273)/RGas)))+ReactionRateK1!Q81/2</f>
        <v>8.1466672061406305E-5</v>
      </c>
      <c r="R81" s="73">
        <f ca="1">IF(R$2=0,0,R$22*EXP(R$23/($B81+273)/RGas)*(OFFSET('Composition%'!$B51,0,R$13)*OFFSET('Composition%'!$B51,0,R$14)))-IF(R$2=2,0,OFFSET('Composition%'!$B51,0,R$17)*OFFSET('Composition%'!$B51,0,R$18)*(R$24*EXP(-R$25/($B81+273)/RGas)))+ReactionRateK1!R81/2</f>
        <v>1.4950493208990846E-5</v>
      </c>
      <c r="S81" s="73"/>
      <c r="T81" s="73">
        <f ca="1">IF(T$2=0,0,T$22*EXP(T$23/($B81+273)/RGas)*(OFFSET('Composition%'!$B51,0,T$13)*OFFSET('Composition%'!$B51,0,T$14)))-IF(T$2=2,0,OFFSET('Composition%'!$B51,0,T$17)*OFFSET('Composition%'!$B51,0,T$18)*(T$24*EXP(-T$25/($B81+273)/RGas)))+ReactionRateK1!T81/2</f>
        <v>1.3908946894223065E-3</v>
      </c>
      <c r="U81" s="73">
        <f ca="1">IF(U$2=0,0,U$22*EXP(U$23/($B81+273)/RGas)*(OFFSET('Composition%'!$B51,0,U$13)*OFFSET('Composition%'!$B51,0,U$14)))-IF(U$2=2,0,OFFSET('Composition%'!$B51,0,U$17)*OFFSET('Composition%'!$B51,0,U$18)*(U$24*EXP(-U$25/($B81+273)/RGas)))+ReactionRateK1!U81/2</f>
        <v>2.8801760438694508E-5</v>
      </c>
      <c r="V81" s="73">
        <f ca="1">IF(V$2=0,0,V$22*EXP(V$23/($B81+273)/RGas)*(OFFSET('Composition%'!$B51,0,V$13)*OFFSET('Composition%'!$B51,0,V$14)))-IF(V$2=2,0,OFFSET('Composition%'!$B51,0,V$17)*OFFSET('Composition%'!$B51,0,V$18)*(V$24*EXP(-V$25/($B81+273)/RGas)))+ReactionRateK1!V81/2</f>
        <v>0</v>
      </c>
      <c r="W81" s="73">
        <f ca="1">IF(W$2=0,0,W$22*EXP(W$23/($B81+273)/RGas)*(OFFSET('Composition%'!$B51,0,W$13)*OFFSET('Composition%'!$B51,0,W$14)))-IF(W$2=2,0,OFFSET('Composition%'!$B51,0,W$17)*OFFSET('Composition%'!$B51,0,W$18)*(W$24*EXP(-W$25/($B81+273)/RGas)))+ReactionRateK1!W81/2</f>
        <v>0</v>
      </c>
      <c r="X81" s="73">
        <f ca="1">IF(X$2=0,0,X$22*EXP(X$23/($B81+273)/RGas)*(OFFSET('Composition%'!$B51,0,X$13)*OFFSET('Composition%'!$B51,0,X$14)))-IF(X$2=2,0,OFFSET('Composition%'!$B51,0,X$17)*OFFSET('Composition%'!$B51,0,X$18)*(X$24*EXP(-X$25/($B81+273)/RGas)))+ReactionRateK1!X81/2</f>
        <v>3.8126704153656792E-8</v>
      </c>
      <c r="Y81" s="73">
        <f ca="1">IF(Y$2=0,0,Y$22*EXP(Y$23/($B81+273)/RGas)*(OFFSET('Composition%'!$B51,0,Y$13)*OFFSET('Composition%'!$B51,0,Y$14)))-IF(Y$2=2,0,OFFSET('Composition%'!$B51,0,Y$17)*OFFSET('Composition%'!$B51,0,Y$18)*(Y$24*EXP(-Y$25/($B81+273)/RGas)))+ReactionRateK1!Y81/2</f>
        <v>1.8870464717316784E-9</v>
      </c>
      <c r="Z81" s="73">
        <f ca="1">IF(Z$2=0,0,Z$22*EXP(Z$23/($B81+273)/RGas)*(OFFSET('Composition%'!$B51,0,Z$13)*OFFSET('Composition%'!$B51,0,Z$14)))-IF(Z$2=2,0,OFFSET('Composition%'!$B51,0,Z$17)*OFFSET('Composition%'!$B51,0,Z$18)*(Z$24*EXP(-Z$25/($B81+273)/RGas)))+ReactionRateK1!Z81/2</f>
        <v>0</v>
      </c>
      <c r="AA81" s="73">
        <f ca="1">IF(AA$2=0,0,AA$22*EXP(AA$23/($B81+273)/RGas)*(OFFSET('Composition%'!$B51,0,AA$13)*OFFSET('Composition%'!$B51,0,AA$14)))-IF(AA$2=2,0,OFFSET('Composition%'!$B51,0,AA$17)*OFFSET('Composition%'!$B51,0,AA$18)*(AA$24*EXP(-AA$25/($B81+273)/RGas)))+ReactionRateK1!AA81/2</f>
        <v>0</v>
      </c>
      <c r="AB81" s="73">
        <f ca="1">IF(AB$2=0,0,AB$22*EXP(AB$23/($B81+273)/RGas)*(OFFSET('Composition%'!$B51,0,AB$13)*OFFSET('Composition%'!$B51,0,AB$14)))-IF(AB$2=2,0,OFFSET('Composition%'!$B51,0,AB$17)*OFFSET('Composition%'!$B51,0,AB$18)*(AB$24*EXP(-AB$25/($B81+273)/RGas)))+ReactionRateK1!AB81/2</f>
        <v>0</v>
      </c>
      <c r="AC81" s="73">
        <f ca="1">IF(AC$2=0,0,AC$22*EXP(AC$23/($B81+273)/RGas)*(OFFSET('Composition%'!$B51,0,AC$13)*OFFSET('Composition%'!$B51,0,AC$14)))-IF(AC$2=2,0,OFFSET('Composition%'!$B51,0,AC$17)*OFFSET('Composition%'!$B51,0,AC$18)*(AC$24*EXP(-AC$25/($B81+273)/RGas)))+ReactionRateK1!AC81/2</f>
        <v>0</v>
      </c>
      <c r="AD81" s="73">
        <f ca="1">IF(AD$2=0,0,AD$22*EXP(AD$23/($B81+273)/RGas)*(OFFSET('Composition%'!$B51,0,AD$13)*OFFSET('Composition%'!$B51,0,AD$14)))-IF(AD$2=2,0,OFFSET('Composition%'!$B51,0,AD$17)*OFFSET('Composition%'!$B51,0,AD$18)*(AD$24*EXP(-AD$25/($B81+273)/RGas)))+ReactionRateK1!AD81/2</f>
        <v>0</v>
      </c>
      <c r="AE81" s="73">
        <f ca="1">IF(AE$2=0,0,AE$22*EXP(AE$23/($B81+273)/RGas)*(OFFSET('Composition%'!$B51,0,AE$13)*OFFSET('Composition%'!$B51,0,AE$14)))-IF(AE$2=2,0,OFFSET('Composition%'!$B51,0,AE$17)*OFFSET('Composition%'!$B51,0,AE$18)*(AE$24*EXP(-AE$25/($B81+273)/RGas)))+ReactionRateK1!AE81/2</f>
        <v>0</v>
      </c>
      <c r="AF81" s="73"/>
      <c r="AG81" s="73">
        <f ca="1">IF(AG$2=0,0,AG$22*EXP(AG$23/($B81+273)/RGas)*(OFFSET('Composition%'!$B51,0,AG$13)*OFFSET('Composition%'!$B51,0,AG$14)))-IF(AG$2=2,0,OFFSET('Composition%'!$B51,0,AG$17)*OFFSET('Composition%'!$B51,0,AG$18)*(AG$24*EXP(-AG$25/($B81+273)/RGas)))+ReactionRateK1!AG81/2</f>
        <v>0</v>
      </c>
      <c r="AH81" s="73">
        <f ca="1">IF(AH$2=0,0,AH$22*EXP(AH$23/($B81+273)/RGas)*(OFFSET('Composition%'!$B51,0,AH$13)*OFFSET('Composition%'!$B51,0,AH$14)))-IF(AH$2=2,0,OFFSET('Composition%'!$B51,0,AH$17)*OFFSET('Composition%'!$B51,0,AH$18)*(AH$24*EXP(-AH$25/($B81+273)/RGas)))+ReactionRateK1!AH81/2</f>
        <v>0</v>
      </c>
      <c r="AI81" s="73">
        <f ca="1">IF(AI$2=0,0,AI$22*EXP(AI$23/($B81+273)/RGas)*(OFFSET('Composition%'!$B51,0,AI$13)*OFFSET('Composition%'!$B51,0,AI$14)))-IF(AI$2=2,0,OFFSET('Composition%'!$B51,0,AI$17)*OFFSET('Composition%'!$B51,0,AI$18)*(AI$24*EXP(-AI$25/($B81+273)/RGas)))+ReactionRateK1!AI81/2</f>
        <v>0</v>
      </c>
      <c r="AJ81" s="73">
        <f ca="1">IF(AJ$2=0,0,AJ$22*EXP(AJ$23/($B81+273)/RGas)*(OFFSET('Composition%'!$B51,0,AJ$13)*OFFSET('Composition%'!$B51,0,AJ$14)))-IF(AJ$2=2,0,OFFSET('Composition%'!$B51,0,AJ$17)*OFFSET('Composition%'!$B51,0,AJ$18)*(AJ$24*EXP(-AJ$25/($B81+273)/RGas)))+ReactionRateK1!AJ81/2</f>
        <v>0</v>
      </c>
      <c r="AK81" s="73">
        <f ca="1">IF(AK$2=0,0,AK$22*EXP(AK$23/($B81+273)/RGas)*(OFFSET('Composition%'!$B51,0,AK$13)*OFFSET('Composition%'!$B51,0,AK$14)))-IF(AK$2=2,0,OFFSET('Composition%'!$B51,0,AK$17)*OFFSET('Composition%'!$B51,0,AK$18)*(AK$24*EXP(-AK$25/($B81+273)/RGas)))+ReactionRateK1!AK81/2</f>
        <v>0</v>
      </c>
      <c r="AL81" s="73">
        <f ca="1">IF(AL$2=0,0,AL$22*EXP(AL$23/($B81+273)/RGas)*(OFFSET('Composition%'!$B51,0,AL$13)*OFFSET('Composition%'!$B51,0,AL$14)))-IF(AL$2=2,0,OFFSET('Composition%'!$B51,0,AL$17)*OFFSET('Composition%'!$B51,0,AL$18)*(AL$24*EXP(-AL$25/($B81+273)/RGas)))+ReactionRateK1!AL81/2</f>
        <v>0</v>
      </c>
      <c r="AM81" s="73"/>
      <c r="AN81" s="73">
        <f ca="1">IF(AN$2=0,0,AN$22*EXP(AN$23/($B81+273)/RGas)*(OFFSET('Composition%'!$B51,0,AN$13)*OFFSET('Composition%'!$B51,0,AN$14)))-IF(AN$2=2,0,OFFSET('Composition%'!$B51,0,AN$17)*OFFSET('Composition%'!$B51,0,AN$18)*(AN$24*EXP(-AN$25/($B81+273)/RGas)))+ReactionRateK1!AN81/2</f>
        <v>0</v>
      </c>
      <c r="AO81" s="73">
        <f ca="1">IF(AO$2=0,0,AO$22*EXP(AO$23/($B81+273)/RGas)*(OFFSET('Composition%'!$B51,0,AO$13)*OFFSET('Composition%'!$B51,0,AO$14)))-IF(AO$2=2,0,OFFSET('Composition%'!$B51,0,AO$17)*OFFSET('Composition%'!$B51,0,AO$18)*(AO$24*EXP(-AO$25/($B81+273)/RGas)))+ReactionRateK1!AO81/2</f>
        <v>0</v>
      </c>
      <c r="AP81" s="73">
        <f ca="1">IF(AP$2=0,0,AP$22*EXP(AP$23/($B81+273)/RGas)*(OFFSET('Composition%'!$B51,0,AP$13)*OFFSET('Composition%'!$B51,0,AP$14)))-IF(AP$2=2,0,OFFSET('Composition%'!$B51,0,AP$17)*OFFSET('Composition%'!$B51,0,AP$18)*(AP$24*EXP(-AP$25/($B81+273)/RGas)))+ReactionRateK1!AP81/2</f>
        <v>4.0462085321546304E-12</v>
      </c>
      <c r="AQ81" s="73">
        <f ca="1">IF(AQ$2=0,0,AQ$22*EXP(AQ$23/($B81+273)/RGas)*(OFFSET('Composition%'!$B51,0,AQ$13)*OFFSET('Composition%'!$B51,0,AQ$14)))-IF(AQ$2=2,0,OFFSET('Composition%'!$B51,0,AQ$17)*OFFSET('Composition%'!$B51,0,AQ$18)*(AQ$24*EXP(-AQ$25/($B81+273)/RGas)))+ReactionRateK1!AQ81/2</f>
        <v>0</v>
      </c>
      <c r="AR81" s="73">
        <f ca="1">IF(AR$2=0,0,AR$22*EXP(AR$23/($B81+273)/RGas)*(OFFSET('Composition%'!$B51,0,AR$13)*OFFSET('Composition%'!$B51,0,AR$14)))-IF(AR$2=2,0,OFFSET('Composition%'!$B51,0,AR$17)*OFFSET('Composition%'!$B51,0,AR$18)*(AR$24*EXP(-AR$25/($B81+273)/RGas)))+ReactionRateK1!AR81/2</f>
        <v>0</v>
      </c>
    </row>
    <row r="82" spans="1:44">
      <c r="A82" s="3">
        <f t="shared" si="9"/>
        <v>2.4999999999999991</v>
      </c>
      <c r="B82" s="19">
        <f ca="1">'Composition%'!B52</f>
        <v>413.85201176383498</v>
      </c>
      <c r="C82">
        <f t="shared" si="8"/>
        <v>30</v>
      </c>
      <c r="D82" s="26">
        <f ca="1">('Composition%'!C52*ReactionRateK2!C82)^3</f>
        <v>6.287017777445806</v>
      </c>
      <c r="E82" s="4"/>
      <c r="F82" s="73">
        <f ca="1">IF(F$2=0,0,F$22*EXP(F$23/($B82+273)/RGas)*(OFFSET('Composition%'!$B52,0,F$13)*OFFSET('Composition%'!$B52,0,F$14)))-IF(F$2=2,0,OFFSET('Composition%'!$B52,0,F$17)*OFFSET('Composition%'!$B52,0,F$18)*(F$24*EXP(-F$25/($B82+273)/RGas)))+ReactionRateK1!F82/2</f>
        <v>5.3696967199014763E-3</v>
      </c>
      <c r="G82" s="73">
        <f ca="1">IF(G$2=0,0,G$22*EXP(G$23/($B82+273)/RGas)*(OFFSET('Composition%'!$B52,0,G$13)*OFFSET('Composition%'!$B52,0,G$14)))-IF(G$2=2,0,OFFSET('Composition%'!$B52,0,G$17)*OFFSET('Composition%'!$B52,0,G$18)*(G$24*EXP(-G$25/($B82+273)/RGas)))+ReactionRateK1!G82/2</f>
        <v>2.0646936336589225E-3</v>
      </c>
      <c r="H82" s="73">
        <f ca="1">IF(H$2=0,0,H$22*EXP(H$23/($B82+273)/RGas)*(OFFSET('Composition%'!$B52,0,H$13)*OFFSET('Composition%'!$B52,0,H$14)))-IF(H$2=2,0,OFFSET('Composition%'!$B52,0,H$17)*OFFSET('Composition%'!$B52,0,H$18)*(H$24*EXP(-H$25/($B82+273)/RGas)))+ReactionRateK1!H82/2</f>
        <v>-3.6894225168251191E-6</v>
      </c>
      <c r="I82" s="73">
        <f ca="1">IF(I$2=0,0,I$22*EXP(I$23/($B82+273)/RGas)*(OFFSET('Composition%'!$B52,0,I$13)*OFFSET('Composition%'!$B52,0,I$14)))-IF(I$2=2,0,OFFSET('Composition%'!$B52,0,I$17)*OFFSET('Composition%'!$B52,0,I$18)*(I$24*EXP(-I$25/($B82+273)/RGas)))+ReactionRateK1!I82/2</f>
        <v>-2.4030733425444125E-5</v>
      </c>
      <c r="J82" s="73"/>
      <c r="K82" s="73">
        <f ca="1">IF(K$2=0,0,K$22*EXP(K$23/($B82+273)/RGas)*(OFFSET('Composition%'!$B52,0,K$13)*OFFSET('Composition%'!$B52,0,K$14)))-IF(K$2=2,0,OFFSET('Composition%'!$B52,0,K$17)*OFFSET('Composition%'!$B52,0,K$18)*(K$24*EXP(-K$25/($B82+273)/RGas)))+ReactionRateK1!K82/2</f>
        <v>2.324740091954932E-2</v>
      </c>
      <c r="L82" s="73">
        <f ca="1">IF(L$2=0,0,L$22*EXP(L$23/($B82+273)/RGas)*(OFFSET('Composition%'!$B52,0,L$13)*OFFSET('Composition%'!$B52,0,L$14)))-IF(L$2=2,0,OFFSET('Composition%'!$B52,0,L$17)*OFFSET('Composition%'!$B52,0,L$18)*(L$24*EXP(-L$25/($B82+273)/RGas)))+ReactionRateK1!L82/2</f>
        <v>-4.2405927557123127E-3</v>
      </c>
      <c r="M82" s="73">
        <f ca="1">IF(M$2=0,0,M$22*EXP(M$23/($B82+273)/RGas)*(OFFSET('Composition%'!$B52,0,M$13)*OFFSET('Composition%'!$B52,0,M$14)))-IF(M$2=2,0,OFFSET('Composition%'!$B52,0,M$17)*OFFSET('Composition%'!$B52,0,M$18)*(M$24*EXP(-M$25/($B82+273)/RGas)))+ReactionRateK1!M82/2</f>
        <v>0</v>
      </c>
      <c r="N82" s="73"/>
      <c r="O82" s="73">
        <f ca="1">IF(O$2=0,0,O$22*EXP(O$23/($B82+273)/RGas)*(OFFSET('Composition%'!$B52,0,O$13)*OFFSET('Composition%'!$B52,0,O$14)))-IF(O$2=2,0,OFFSET('Composition%'!$B52,0,O$17)*OFFSET('Composition%'!$B52,0,O$18)*(O$24*EXP(-O$25/($B82+273)/RGas)))+ReactionRateK1!O82/2</f>
        <v>0</v>
      </c>
      <c r="P82" s="73">
        <f ca="1">IF(P$2=0,0,P$22*EXP(P$23/($B82+273)/RGas)*(OFFSET('Composition%'!$B52,0,P$13)*OFFSET('Composition%'!$B52,0,P$14)))-IF(P$2=2,0,OFFSET('Composition%'!$B52,0,P$17)*OFFSET('Composition%'!$B52,0,P$18)*(P$24*EXP(-P$25/($B82+273)/RGas)))+ReactionRateK1!P82/2</f>
        <v>1.4879201995036208E-2</v>
      </c>
      <c r="Q82" s="73">
        <f ca="1">IF(Q$2=0,0,Q$22*EXP(Q$23/($B82+273)/RGas)*(OFFSET('Composition%'!$B52,0,Q$13)*OFFSET('Composition%'!$B52,0,Q$14)))-IF(Q$2=2,0,OFFSET('Composition%'!$B52,0,Q$17)*OFFSET('Composition%'!$B52,0,Q$18)*(Q$24*EXP(-Q$25/($B82+273)/RGas)))+ReactionRateK1!Q82/2</f>
        <v>8.3498853743368677E-5</v>
      </c>
      <c r="R82" s="73">
        <f ca="1">IF(R$2=0,0,R$22*EXP(R$23/($B82+273)/RGas)*(OFFSET('Composition%'!$B52,0,R$13)*OFFSET('Composition%'!$B52,0,R$14)))-IF(R$2=2,0,OFFSET('Composition%'!$B52,0,R$17)*OFFSET('Composition%'!$B52,0,R$18)*(R$24*EXP(-R$25/($B82+273)/RGas)))+ReactionRateK1!R82/2</f>
        <v>1.5625933652177008E-5</v>
      </c>
      <c r="S82" s="73"/>
      <c r="T82" s="73">
        <f ca="1">IF(T$2=0,0,T$22*EXP(T$23/($B82+273)/RGas)*(OFFSET('Composition%'!$B52,0,T$13)*OFFSET('Composition%'!$B52,0,T$14)))-IF(T$2=2,0,OFFSET('Composition%'!$B52,0,T$17)*OFFSET('Composition%'!$B52,0,T$18)*(T$24*EXP(-T$25/($B82+273)/RGas)))+ReactionRateK1!T82/2</f>
        <v>1.301784455285192E-3</v>
      </c>
      <c r="U82" s="73">
        <f ca="1">IF(U$2=0,0,U$22*EXP(U$23/($B82+273)/RGas)*(OFFSET('Composition%'!$B52,0,U$13)*OFFSET('Composition%'!$B52,0,U$14)))-IF(U$2=2,0,OFFSET('Composition%'!$B52,0,U$17)*OFFSET('Composition%'!$B52,0,U$18)*(U$24*EXP(-U$25/($B82+273)/RGas)))+ReactionRateK1!U82/2</f>
        <v>2.6071552666768071E-5</v>
      </c>
      <c r="V82" s="73">
        <f ca="1">IF(V$2=0,0,V$22*EXP(V$23/($B82+273)/RGas)*(OFFSET('Composition%'!$B52,0,V$13)*OFFSET('Composition%'!$B52,0,V$14)))-IF(V$2=2,0,OFFSET('Composition%'!$B52,0,V$17)*OFFSET('Composition%'!$B52,0,V$18)*(V$24*EXP(-V$25/($B82+273)/RGas)))+ReactionRateK1!V82/2</f>
        <v>0</v>
      </c>
      <c r="W82" s="73">
        <f ca="1">IF(W$2=0,0,W$22*EXP(W$23/($B82+273)/RGas)*(OFFSET('Composition%'!$B52,0,W$13)*OFFSET('Composition%'!$B52,0,W$14)))-IF(W$2=2,0,OFFSET('Composition%'!$B52,0,W$17)*OFFSET('Composition%'!$B52,0,W$18)*(W$24*EXP(-W$25/($B82+273)/RGas)))+ReactionRateK1!W82/2</f>
        <v>0</v>
      </c>
      <c r="X82" s="73">
        <f ca="1">IF(X$2=0,0,X$22*EXP(X$23/($B82+273)/RGas)*(OFFSET('Composition%'!$B52,0,X$13)*OFFSET('Composition%'!$B52,0,X$14)))-IF(X$2=2,0,OFFSET('Composition%'!$B52,0,X$17)*OFFSET('Composition%'!$B52,0,X$18)*(X$24*EXP(-X$25/($B82+273)/RGas)))+ReactionRateK1!X82/2</f>
        <v>3.8076658205755745E-8</v>
      </c>
      <c r="Y82" s="73">
        <f ca="1">IF(Y$2=0,0,Y$22*EXP(Y$23/($B82+273)/RGas)*(OFFSET('Composition%'!$B52,0,Y$13)*OFFSET('Composition%'!$B52,0,Y$14)))-IF(Y$2=2,0,OFFSET('Composition%'!$B52,0,Y$17)*OFFSET('Composition%'!$B52,0,Y$18)*(Y$24*EXP(-Y$25/($B82+273)/RGas)))+ReactionRateK1!Y82/2</f>
        <v>1.8845694931543923E-9</v>
      </c>
      <c r="Z82" s="73">
        <f ca="1">IF(Z$2=0,0,Z$22*EXP(Z$23/($B82+273)/RGas)*(OFFSET('Composition%'!$B52,0,Z$13)*OFFSET('Composition%'!$B52,0,Z$14)))-IF(Z$2=2,0,OFFSET('Composition%'!$B52,0,Z$17)*OFFSET('Composition%'!$B52,0,Z$18)*(Z$24*EXP(-Z$25/($B82+273)/RGas)))+ReactionRateK1!Z82/2</f>
        <v>0</v>
      </c>
      <c r="AA82" s="73">
        <f ca="1">IF(AA$2=0,0,AA$22*EXP(AA$23/($B82+273)/RGas)*(OFFSET('Composition%'!$B52,0,AA$13)*OFFSET('Composition%'!$B52,0,AA$14)))-IF(AA$2=2,0,OFFSET('Composition%'!$B52,0,AA$17)*OFFSET('Composition%'!$B52,0,AA$18)*(AA$24*EXP(-AA$25/($B82+273)/RGas)))+ReactionRateK1!AA82/2</f>
        <v>0</v>
      </c>
      <c r="AB82" s="73">
        <f ca="1">IF(AB$2=0,0,AB$22*EXP(AB$23/($B82+273)/RGas)*(OFFSET('Composition%'!$B52,0,AB$13)*OFFSET('Composition%'!$B52,0,AB$14)))-IF(AB$2=2,0,OFFSET('Composition%'!$B52,0,AB$17)*OFFSET('Composition%'!$B52,0,AB$18)*(AB$24*EXP(-AB$25/($B82+273)/RGas)))+ReactionRateK1!AB82/2</f>
        <v>0</v>
      </c>
      <c r="AC82" s="73">
        <f ca="1">IF(AC$2=0,0,AC$22*EXP(AC$23/($B82+273)/RGas)*(OFFSET('Composition%'!$B52,0,AC$13)*OFFSET('Composition%'!$B52,0,AC$14)))-IF(AC$2=2,0,OFFSET('Composition%'!$B52,0,AC$17)*OFFSET('Composition%'!$B52,0,AC$18)*(AC$24*EXP(-AC$25/($B82+273)/RGas)))+ReactionRateK1!AC82/2</f>
        <v>0</v>
      </c>
      <c r="AD82" s="73">
        <f ca="1">IF(AD$2=0,0,AD$22*EXP(AD$23/($B82+273)/RGas)*(OFFSET('Composition%'!$B52,0,AD$13)*OFFSET('Composition%'!$B52,0,AD$14)))-IF(AD$2=2,0,OFFSET('Composition%'!$B52,0,AD$17)*OFFSET('Composition%'!$B52,0,AD$18)*(AD$24*EXP(-AD$25/($B82+273)/RGas)))+ReactionRateK1!AD82/2</f>
        <v>0</v>
      </c>
      <c r="AE82" s="73">
        <f ca="1">IF(AE$2=0,0,AE$22*EXP(AE$23/($B82+273)/RGas)*(OFFSET('Composition%'!$B52,0,AE$13)*OFFSET('Composition%'!$B52,0,AE$14)))-IF(AE$2=2,0,OFFSET('Composition%'!$B52,0,AE$17)*OFFSET('Composition%'!$B52,0,AE$18)*(AE$24*EXP(-AE$25/($B82+273)/RGas)))+ReactionRateK1!AE82/2</f>
        <v>0</v>
      </c>
      <c r="AF82" s="73"/>
      <c r="AG82" s="73">
        <f ca="1">IF(AG$2=0,0,AG$22*EXP(AG$23/($B82+273)/RGas)*(OFFSET('Composition%'!$B52,0,AG$13)*OFFSET('Composition%'!$B52,0,AG$14)))-IF(AG$2=2,0,OFFSET('Composition%'!$B52,0,AG$17)*OFFSET('Composition%'!$B52,0,AG$18)*(AG$24*EXP(-AG$25/($B82+273)/RGas)))+ReactionRateK1!AG82/2</f>
        <v>0</v>
      </c>
      <c r="AH82" s="73">
        <f ca="1">IF(AH$2=0,0,AH$22*EXP(AH$23/($B82+273)/RGas)*(OFFSET('Composition%'!$B52,0,AH$13)*OFFSET('Composition%'!$B52,0,AH$14)))-IF(AH$2=2,0,OFFSET('Composition%'!$B52,0,AH$17)*OFFSET('Composition%'!$B52,0,AH$18)*(AH$24*EXP(-AH$25/($B82+273)/RGas)))+ReactionRateK1!AH82/2</f>
        <v>0</v>
      </c>
      <c r="AI82" s="73">
        <f ca="1">IF(AI$2=0,0,AI$22*EXP(AI$23/($B82+273)/RGas)*(OFFSET('Composition%'!$B52,0,AI$13)*OFFSET('Composition%'!$B52,0,AI$14)))-IF(AI$2=2,0,OFFSET('Composition%'!$B52,0,AI$17)*OFFSET('Composition%'!$B52,0,AI$18)*(AI$24*EXP(-AI$25/($B82+273)/RGas)))+ReactionRateK1!AI82/2</f>
        <v>0</v>
      </c>
      <c r="AJ82" s="73">
        <f ca="1">IF(AJ$2=0,0,AJ$22*EXP(AJ$23/($B82+273)/RGas)*(OFFSET('Composition%'!$B52,0,AJ$13)*OFFSET('Composition%'!$B52,0,AJ$14)))-IF(AJ$2=2,0,OFFSET('Composition%'!$B52,0,AJ$17)*OFFSET('Composition%'!$B52,0,AJ$18)*(AJ$24*EXP(-AJ$25/($B82+273)/RGas)))+ReactionRateK1!AJ82/2</f>
        <v>0</v>
      </c>
      <c r="AK82" s="73">
        <f ca="1">IF(AK$2=0,0,AK$22*EXP(AK$23/($B82+273)/RGas)*(OFFSET('Composition%'!$B52,0,AK$13)*OFFSET('Composition%'!$B52,0,AK$14)))-IF(AK$2=2,0,OFFSET('Composition%'!$B52,0,AK$17)*OFFSET('Composition%'!$B52,0,AK$18)*(AK$24*EXP(-AK$25/($B82+273)/RGas)))+ReactionRateK1!AK82/2</f>
        <v>0</v>
      </c>
      <c r="AL82" s="73">
        <f ca="1">IF(AL$2=0,0,AL$22*EXP(AL$23/($B82+273)/RGas)*(OFFSET('Composition%'!$B52,0,AL$13)*OFFSET('Composition%'!$B52,0,AL$14)))-IF(AL$2=2,0,OFFSET('Composition%'!$B52,0,AL$17)*OFFSET('Composition%'!$B52,0,AL$18)*(AL$24*EXP(-AL$25/($B82+273)/RGas)))+ReactionRateK1!AL82/2</f>
        <v>0</v>
      </c>
      <c r="AM82" s="73"/>
      <c r="AN82" s="73">
        <f ca="1">IF(AN$2=0,0,AN$22*EXP(AN$23/($B82+273)/RGas)*(OFFSET('Composition%'!$B52,0,AN$13)*OFFSET('Composition%'!$B52,0,AN$14)))-IF(AN$2=2,0,OFFSET('Composition%'!$B52,0,AN$17)*OFFSET('Composition%'!$B52,0,AN$18)*(AN$24*EXP(-AN$25/($B82+273)/RGas)))+ReactionRateK1!AN82/2</f>
        <v>0</v>
      </c>
      <c r="AO82" s="73">
        <f ca="1">IF(AO$2=0,0,AO$22*EXP(AO$23/($B82+273)/RGas)*(OFFSET('Composition%'!$B52,0,AO$13)*OFFSET('Composition%'!$B52,0,AO$14)))-IF(AO$2=2,0,OFFSET('Composition%'!$B52,0,AO$17)*OFFSET('Composition%'!$B52,0,AO$18)*(AO$24*EXP(-AO$25/($B82+273)/RGas)))+ReactionRateK1!AO82/2</f>
        <v>0</v>
      </c>
      <c r="AP82" s="73">
        <f ca="1">IF(AP$2=0,0,AP$22*EXP(AP$23/($B82+273)/RGas)*(OFFSET('Composition%'!$B52,0,AP$13)*OFFSET('Composition%'!$B52,0,AP$14)))-IF(AP$2=2,0,OFFSET('Composition%'!$B52,0,AP$17)*OFFSET('Composition%'!$B52,0,AP$18)*(AP$24*EXP(-AP$25/($B82+273)/RGas)))+ReactionRateK1!AP82/2</f>
        <v>4.0472900241748674E-12</v>
      </c>
      <c r="AQ82" s="73">
        <f ca="1">IF(AQ$2=0,0,AQ$22*EXP(AQ$23/($B82+273)/RGas)*(OFFSET('Composition%'!$B52,0,AQ$13)*OFFSET('Composition%'!$B52,0,AQ$14)))-IF(AQ$2=2,0,OFFSET('Composition%'!$B52,0,AQ$17)*OFFSET('Composition%'!$B52,0,AQ$18)*(AQ$24*EXP(-AQ$25/($B82+273)/RGas)))+ReactionRateK1!AQ82/2</f>
        <v>0</v>
      </c>
      <c r="AR82" s="73">
        <f ca="1">IF(AR$2=0,0,AR$22*EXP(AR$23/($B82+273)/RGas)*(OFFSET('Composition%'!$B52,0,AR$13)*OFFSET('Composition%'!$B52,0,AR$14)))-IF(AR$2=2,0,OFFSET('Composition%'!$B52,0,AR$17)*OFFSET('Composition%'!$B52,0,AR$18)*(AR$24*EXP(-AR$25/($B82+273)/RGas)))+ReactionRateK1!AR82/2</f>
        <v>0</v>
      </c>
    </row>
    <row r="83" spans="1:44">
      <c r="A83" s="3">
        <f t="shared" si="9"/>
        <v>2.5499999999999989</v>
      </c>
      <c r="B83" s="19">
        <f ca="1">'Composition%'!B53</f>
        <v>413.89229100382016</v>
      </c>
      <c r="C83">
        <f t="shared" si="8"/>
        <v>30</v>
      </c>
      <c r="D83" s="26">
        <f ca="1">('Composition%'!C53*ReactionRateK2!C83)^3</f>
        <v>6.2638647692538285</v>
      </c>
      <c r="E83" s="4"/>
      <c r="F83" s="73">
        <f ca="1">IF(F$2=0,0,F$22*EXP(F$23/($B83+273)/RGas)*(OFFSET('Composition%'!$B53,0,F$13)*OFFSET('Composition%'!$B53,0,F$14)))-IF(F$2=2,0,OFFSET('Composition%'!$B53,0,F$17)*OFFSET('Composition%'!$B53,0,F$18)*(F$24*EXP(-F$25/($B83+273)/RGas)))+ReactionRateK1!F83/2</f>
        <v>5.2620439391892447E-3</v>
      </c>
      <c r="G83" s="73">
        <f ca="1">IF(G$2=0,0,G$22*EXP(G$23/($B83+273)/RGas)*(OFFSET('Composition%'!$B53,0,G$13)*OFFSET('Composition%'!$B53,0,G$14)))-IF(G$2=2,0,OFFSET('Composition%'!$B53,0,G$17)*OFFSET('Composition%'!$B53,0,G$18)*(G$24*EXP(-G$25/($B83+273)/RGas)))+ReactionRateK1!G83/2</f>
        <v>2.0263637787148068E-3</v>
      </c>
      <c r="H83" s="73">
        <f ca="1">IF(H$2=0,0,H$22*EXP(H$23/($B83+273)/RGas)*(OFFSET('Composition%'!$B53,0,H$13)*OFFSET('Composition%'!$B53,0,H$14)))-IF(H$2=2,0,OFFSET('Composition%'!$B53,0,H$17)*OFFSET('Composition%'!$B53,0,H$18)*(H$24*EXP(-H$25/($B83+273)/RGas)))+ReactionRateK1!H83/2</f>
        <v>-3.7117680545598144E-6</v>
      </c>
      <c r="I83" s="73">
        <f ca="1">IF(I$2=0,0,I$22*EXP(I$23/($B83+273)/RGas)*(OFFSET('Composition%'!$B53,0,I$13)*OFFSET('Composition%'!$B53,0,I$14)))-IF(I$2=2,0,OFFSET('Composition%'!$B53,0,I$17)*OFFSET('Composition%'!$B53,0,I$18)*(I$24*EXP(-I$25/($B83+273)/RGas)))+ReactionRateK1!I83/2</f>
        <v>-1.7993197799823299E-5</v>
      </c>
      <c r="J83" s="73"/>
      <c r="K83" s="73">
        <f ca="1">IF(K$2=0,0,K$22*EXP(K$23/($B83+273)/RGas)*(OFFSET('Composition%'!$B53,0,K$13)*OFFSET('Composition%'!$B53,0,K$14)))-IF(K$2=2,0,OFFSET('Composition%'!$B53,0,K$17)*OFFSET('Composition%'!$B53,0,K$18)*(K$24*EXP(-K$25/($B83+273)/RGas)))+ReactionRateK1!K83/2</f>
        <v>2.2820932704253144E-2</v>
      </c>
      <c r="L83" s="73">
        <f ca="1">IF(L$2=0,0,L$22*EXP(L$23/($B83+273)/RGas)*(OFFSET('Composition%'!$B53,0,L$13)*OFFSET('Composition%'!$B53,0,L$14)))-IF(L$2=2,0,OFFSET('Composition%'!$B53,0,L$17)*OFFSET('Composition%'!$B53,0,L$18)*(L$24*EXP(-L$25/($B83+273)/RGas)))+ReactionRateK1!L83/2</f>
        <v>-4.1728847681263091E-3</v>
      </c>
      <c r="M83" s="73">
        <f ca="1">IF(M$2=0,0,M$22*EXP(M$23/($B83+273)/RGas)*(OFFSET('Composition%'!$B53,0,M$13)*OFFSET('Composition%'!$B53,0,M$14)))-IF(M$2=2,0,OFFSET('Composition%'!$B53,0,M$17)*OFFSET('Composition%'!$B53,0,M$18)*(M$24*EXP(-M$25/($B83+273)/RGas)))+ReactionRateK1!M83/2</f>
        <v>0</v>
      </c>
      <c r="N83" s="73"/>
      <c r="O83" s="73">
        <f ca="1">IF(O$2=0,0,O$22*EXP(O$23/($B83+273)/RGas)*(OFFSET('Composition%'!$B53,0,O$13)*OFFSET('Composition%'!$B53,0,O$14)))-IF(O$2=2,0,OFFSET('Composition%'!$B53,0,O$17)*OFFSET('Composition%'!$B53,0,O$18)*(O$24*EXP(-O$25/($B83+273)/RGas)))+ReactionRateK1!O83/2</f>
        <v>0</v>
      </c>
      <c r="P83" s="73">
        <f ca="1">IF(P$2=0,0,P$22*EXP(P$23/($B83+273)/RGas)*(OFFSET('Composition%'!$B53,0,P$13)*OFFSET('Composition%'!$B53,0,P$14)))-IF(P$2=2,0,OFFSET('Composition%'!$B53,0,P$17)*OFFSET('Composition%'!$B53,0,P$18)*(P$24*EXP(-P$25/($B83+273)/RGas)))+ReactionRateK1!P83/2</f>
        <v>1.4962995024584314E-2</v>
      </c>
      <c r="Q83" s="73">
        <f ca="1">IF(Q$2=0,0,Q$22*EXP(Q$23/($B83+273)/RGas)*(OFFSET('Composition%'!$B53,0,Q$13)*OFFSET('Composition%'!$B53,0,Q$14)))-IF(Q$2=2,0,OFFSET('Composition%'!$B53,0,Q$17)*OFFSET('Composition%'!$B53,0,Q$18)*(Q$24*EXP(-Q$25/($B83+273)/RGas)))+ReactionRateK1!Q83/2</f>
        <v>8.5517406968289378E-5</v>
      </c>
      <c r="R83" s="73">
        <f ca="1">IF(R$2=0,0,R$22*EXP(R$23/($B83+273)/RGas)*(OFFSET('Composition%'!$B53,0,R$13)*OFFSET('Composition%'!$B53,0,R$14)))-IF(R$2=2,0,OFFSET('Composition%'!$B53,0,R$17)*OFFSET('Composition%'!$B53,0,R$18)*(R$24*EXP(-R$25/($B83+273)/RGas)))+ReactionRateK1!R83/2</f>
        <v>1.6314813263908318E-5</v>
      </c>
      <c r="S83" s="73"/>
      <c r="T83" s="73">
        <f ca="1">IF(T$2=0,0,T$22*EXP(T$23/($B83+273)/RGas)*(OFFSET('Composition%'!$B53,0,T$13)*OFFSET('Composition%'!$B53,0,T$14)))-IF(T$2=2,0,OFFSET('Composition%'!$B53,0,T$17)*OFFSET('Composition%'!$B53,0,T$18)*(T$24*EXP(-T$25/($B83+273)/RGas)))+ReactionRateK1!T83/2</f>
        <v>1.218280084199583E-3</v>
      </c>
      <c r="U83" s="73">
        <f ca="1">IF(U$2=0,0,U$22*EXP(U$23/($B83+273)/RGas)*(OFFSET('Composition%'!$B53,0,U$13)*OFFSET('Composition%'!$B53,0,U$14)))-IF(U$2=2,0,OFFSET('Composition%'!$B53,0,U$17)*OFFSET('Composition%'!$B53,0,U$18)*(U$24*EXP(-U$25/($B83+273)/RGas)))+ReactionRateK1!U83/2</f>
        <v>2.3605317534985253E-5</v>
      </c>
      <c r="V83" s="73">
        <f ca="1">IF(V$2=0,0,V$22*EXP(V$23/($B83+273)/RGas)*(OFFSET('Composition%'!$B53,0,V$13)*OFFSET('Composition%'!$B53,0,V$14)))-IF(V$2=2,0,OFFSET('Composition%'!$B53,0,V$17)*OFFSET('Composition%'!$B53,0,V$18)*(V$24*EXP(-V$25/($B83+273)/RGas)))+ReactionRateK1!V83/2</f>
        <v>0</v>
      </c>
      <c r="W83" s="73">
        <f ca="1">IF(W$2=0,0,W$22*EXP(W$23/($B83+273)/RGas)*(OFFSET('Composition%'!$B53,0,W$13)*OFFSET('Composition%'!$B53,0,W$14)))-IF(W$2=2,0,OFFSET('Composition%'!$B53,0,W$17)*OFFSET('Composition%'!$B53,0,W$18)*(W$24*EXP(-W$25/($B83+273)/RGas)))+ReactionRateK1!W83/2</f>
        <v>0</v>
      </c>
      <c r="X83" s="73">
        <f ca="1">IF(X$2=0,0,X$22*EXP(X$23/($B83+273)/RGas)*(OFFSET('Composition%'!$B53,0,X$13)*OFFSET('Composition%'!$B53,0,X$14)))-IF(X$2=2,0,OFFSET('Composition%'!$B53,0,X$17)*OFFSET('Composition%'!$B53,0,X$18)*(X$24*EXP(-X$25/($B83+273)/RGas)))+ReactionRateK1!X83/2</f>
        <v>3.8029849699665313E-8</v>
      </c>
      <c r="Y83" s="73">
        <f ca="1">IF(Y$2=0,0,Y$22*EXP(Y$23/($B83+273)/RGas)*(OFFSET('Composition%'!$B53,0,Y$13)*OFFSET('Composition%'!$B53,0,Y$14)))-IF(Y$2=2,0,OFFSET('Composition%'!$B53,0,Y$17)*OFFSET('Composition%'!$B53,0,Y$18)*(Y$24*EXP(-Y$25/($B83+273)/RGas)))+ReactionRateK1!Y83/2</f>
        <v>1.8822527488087758E-9</v>
      </c>
      <c r="Z83" s="73">
        <f ca="1">IF(Z$2=0,0,Z$22*EXP(Z$23/($B83+273)/RGas)*(OFFSET('Composition%'!$B53,0,Z$13)*OFFSET('Composition%'!$B53,0,Z$14)))-IF(Z$2=2,0,OFFSET('Composition%'!$B53,0,Z$17)*OFFSET('Composition%'!$B53,0,Z$18)*(Z$24*EXP(-Z$25/($B83+273)/RGas)))+ReactionRateK1!Z83/2</f>
        <v>0</v>
      </c>
      <c r="AA83" s="73">
        <f ca="1">IF(AA$2=0,0,AA$22*EXP(AA$23/($B83+273)/RGas)*(OFFSET('Composition%'!$B53,0,AA$13)*OFFSET('Composition%'!$B53,0,AA$14)))-IF(AA$2=2,0,OFFSET('Composition%'!$B53,0,AA$17)*OFFSET('Composition%'!$B53,0,AA$18)*(AA$24*EXP(-AA$25/($B83+273)/RGas)))+ReactionRateK1!AA83/2</f>
        <v>0</v>
      </c>
      <c r="AB83" s="73">
        <f ca="1">IF(AB$2=0,0,AB$22*EXP(AB$23/($B83+273)/RGas)*(OFFSET('Composition%'!$B53,0,AB$13)*OFFSET('Composition%'!$B53,0,AB$14)))-IF(AB$2=2,0,OFFSET('Composition%'!$B53,0,AB$17)*OFFSET('Composition%'!$B53,0,AB$18)*(AB$24*EXP(-AB$25/($B83+273)/RGas)))+ReactionRateK1!AB83/2</f>
        <v>0</v>
      </c>
      <c r="AC83" s="73">
        <f ca="1">IF(AC$2=0,0,AC$22*EXP(AC$23/($B83+273)/RGas)*(OFFSET('Composition%'!$B53,0,AC$13)*OFFSET('Composition%'!$B53,0,AC$14)))-IF(AC$2=2,0,OFFSET('Composition%'!$B53,0,AC$17)*OFFSET('Composition%'!$B53,0,AC$18)*(AC$24*EXP(-AC$25/($B83+273)/RGas)))+ReactionRateK1!AC83/2</f>
        <v>0</v>
      </c>
      <c r="AD83" s="73">
        <f ca="1">IF(AD$2=0,0,AD$22*EXP(AD$23/($B83+273)/RGas)*(OFFSET('Composition%'!$B53,0,AD$13)*OFFSET('Composition%'!$B53,0,AD$14)))-IF(AD$2=2,0,OFFSET('Composition%'!$B53,0,AD$17)*OFFSET('Composition%'!$B53,0,AD$18)*(AD$24*EXP(-AD$25/($B83+273)/RGas)))+ReactionRateK1!AD83/2</f>
        <v>0</v>
      </c>
      <c r="AE83" s="73">
        <f ca="1">IF(AE$2=0,0,AE$22*EXP(AE$23/($B83+273)/RGas)*(OFFSET('Composition%'!$B53,0,AE$13)*OFFSET('Composition%'!$B53,0,AE$14)))-IF(AE$2=2,0,OFFSET('Composition%'!$B53,0,AE$17)*OFFSET('Composition%'!$B53,0,AE$18)*(AE$24*EXP(-AE$25/($B83+273)/RGas)))+ReactionRateK1!AE83/2</f>
        <v>0</v>
      </c>
      <c r="AF83" s="73"/>
      <c r="AG83" s="73">
        <f ca="1">IF(AG$2=0,0,AG$22*EXP(AG$23/($B83+273)/RGas)*(OFFSET('Composition%'!$B53,0,AG$13)*OFFSET('Composition%'!$B53,0,AG$14)))-IF(AG$2=2,0,OFFSET('Composition%'!$B53,0,AG$17)*OFFSET('Composition%'!$B53,0,AG$18)*(AG$24*EXP(-AG$25/($B83+273)/RGas)))+ReactionRateK1!AG83/2</f>
        <v>0</v>
      </c>
      <c r="AH83" s="73">
        <f ca="1">IF(AH$2=0,0,AH$22*EXP(AH$23/($B83+273)/RGas)*(OFFSET('Composition%'!$B53,0,AH$13)*OFFSET('Composition%'!$B53,0,AH$14)))-IF(AH$2=2,0,OFFSET('Composition%'!$B53,0,AH$17)*OFFSET('Composition%'!$B53,0,AH$18)*(AH$24*EXP(-AH$25/($B83+273)/RGas)))+ReactionRateK1!AH83/2</f>
        <v>0</v>
      </c>
      <c r="AI83" s="73">
        <f ca="1">IF(AI$2=0,0,AI$22*EXP(AI$23/($B83+273)/RGas)*(OFFSET('Composition%'!$B53,0,AI$13)*OFFSET('Composition%'!$B53,0,AI$14)))-IF(AI$2=2,0,OFFSET('Composition%'!$B53,0,AI$17)*OFFSET('Composition%'!$B53,0,AI$18)*(AI$24*EXP(-AI$25/($B83+273)/RGas)))+ReactionRateK1!AI83/2</f>
        <v>0</v>
      </c>
      <c r="AJ83" s="73">
        <f ca="1">IF(AJ$2=0,0,AJ$22*EXP(AJ$23/($B83+273)/RGas)*(OFFSET('Composition%'!$B53,0,AJ$13)*OFFSET('Composition%'!$B53,0,AJ$14)))-IF(AJ$2=2,0,OFFSET('Composition%'!$B53,0,AJ$17)*OFFSET('Composition%'!$B53,0,AJ$18)*(AJ$24*EXP(-AJ$25/($B83+273)/RGas)))+ReactionRateK1!AJ83/2</f>
        <v>0</v>
      </c>
      <c r="AK83" s="73">
        <f ca="1">IF(AK$2=0,0,AK$22*EXP(AK$23/($B83+273)/RGas)*(OFFSET('Composition%'!$B53,0,AK$13)*OFFSET('Composition%'!$B53,0,AK$14)))-IF(AK$2=2,0,OFFSET('Composition%'!$B53,0,AK$17)*OFFSET('Composition%'!$B53,0,AK$18)*(AK$24*EXP(-AK$25/($B83+273)/RGas)))+ReactionRateK1!AK83/2</f>
        <v>0</v>
      </c>
      <c r="AL83" s="73">
        <f ca="1">IF(AL$2=0,0,AL$22*EXP(AL$23/($B83+273)/RGas)*(OFFSET('Composition%'!$B53,0,AL$13)*OFFSET('Composition%'!$B53,0,AL$14)))-IF(AL$2=2,0,OFFSET('Composition%'!$B53,0,AL$17)*OFFSET('Composition%'!$B53,0,AL$18)*(AL$24*EXP(-AL$25/($B83+273)/RGas)))+ReactionRateK1!AL83/2</f>
        <v>0</v>
      </c>
      <c r="AM83" s="73"/>
      <c r="AN83" s="73">
        <f ca="1">IF(AN$2=0,0,AN$22*EXP(AN$23/($B83+273)/RGas)*(OFFSET('Composition%'!$B53,0,AN$13)*OFFSET('Composition%'!$B53,0,AN$14)))-IF(AN$2=2,0,OFFSET('Composition%'!$B53,0,AN$17)*OFFSET('Composition%'!$B53,0,AN$18)*(AN$24*EXP(-AN$25/($B83+273)/RGas)))+ReactionRateK1!AN83/2</f>
        <v>0</v>
      </c>
      <c r="AO83" s="73">
        <f ca="1">IF(AO$2=0,0,AO$22*EXP(AO$23/($B83+273)/RGas)*(OFFSET('Composition%'!$B53,0,AO$13)*OFFSET('Composition%'!$B53,0,AO$14)))-IF(AO$2=2,0,OFFSET('Composition%'!$B53,0,AO$17)*OFFSET('Composition%'!$B53,0,AO$18)*(AO$24*EXP(-AO$25/($B83+273)/RGas)))+ReactionRateK1!AO83/2</f>
        <v>0</v>
      </c>
      <c r="AP83" s="73">
        <f ca="1">IF(AP$2=0,0,AP$22*EXP(AP$23/($B83+273)/RGas)*(OFFSET('Composition%'!$B53,0,AP$13)*OFFSET('Composition%'!$B53,0,AP$14)))-IF(AP$2=2,0,OFFSET('Composition%'!$B53,0,AP$17)*OFFSET('Composition%'!$B53,0,AP$18)*(AP$24*EXP(-AP$25/($B83+273)/RGas)))+ReactionRateK1!AP83/2</f>
        <v>4.0482689575684933E-12</v>
      </c>
      <c r="AQ83" s="73">
        <f ca="1">IF(AQ$2=0,0,AQ$22*EXP(AQ$23/($B83+273)/RGas)*(OFFSET('Composition%'!$B53,0,AQ$13)*OFFSET('Composition%'!$B53,0,AQ$14)))-IF(AQ$2=2,0,OFFSET('Composition%'!$B53,0,AQ$17)*OFFSET('Composition%'!$B53,0,AQ$18)*(AQ$24*EXP(-AQ$25/($B83+273)/RGas)))+ReactionRateK1!AQ83/2</f>
        <v>0</v>
      </c>
      <c r="AR83" s="73">
        <f ca="1">IF(AR$2=0,0,AR$22*EXP(AR$23/($B83+273)/RGas)*(OFFSET('Composition%'!$B53,0,AR$13)*OFFSET('Composition%'!$B53,0,AR$14)))-IF(AR$2=2,0,OFFSET('Composition%'!$B53,0,AR$17)*OFFSET('Composition%'!$B53,0,AR$18)*(AR$24*EXP(-AR$25/($B83+273)/RGas)))+ReactionRateK1!AR83/2</f>
        <v>0</v>
      </c>
    </row>
    <row r="84" spans="1:44">
      <c r="A84" s="3">
        <f t="shared" si="9"/>
        <v>2.5999999999999988</v>
      </c>
      <c r="B84" s="19">
        <f ca="1">'Composition%'!B54</f>
        <v>413.93023416634651</v>
      </c>
      <c r="C84">
        <f t="shared" si="8"/>
        <v>30</v>
      </c>
      <c r="D84" s="26">
        <f ca="1">('Composition%'!C54*ReactionRateK2!C84)^3</f>
        <v>6.242262284249791</v>
      </c>
      <c r="E84" s="4"/>
      <c r="F84" s="73">
        <f ca="1">IF(F$2=0,0,F$22*EXP(F$23/($B84+273)/RGas)*(OFFSET('Composition%'!$B54,0,F$13)*OFFSET('Composition%'!$B54,0,F$14)))-IF(F$2=2,0,OFFSET('Composition%'!$B54,0,F$17)*OFFSET('Composition%'!$B54,0,F$18)*(F$24*EXP(-F$25/($B84+273)/RGas)))+ReactionRateK1!F84/2</f>
        <v>5.1573767368440875E-3</v>
      </c>
      <c r="G84" s="73">
        <f ca="1">IF(G$2=0,0,G$22*EXP(G$23/($B84+273)/RGas)*(OFFSET('Composition%'!$B54,0,G$13)*OFFSET('Composition%'!$B54,0,G$14)))-IF(G$2=2,0,OFFSET('Composition%'!$B54,0,G$17)*OFFSET('Composition%'!$B54,0,G$18)*(G$24*EXP(-G$25/($B84+273)/RGas)))+ReactionRateK1!G84/2</f>
        <v>1.9890348211796176E-3</v>
      </c>
      <c r="H84" s="73">
        <f ca="1">IF(H$2=0,0,H$22*EXP(H$23/($B84+273)/RGas)*(OFFSET('Composition%'!$B54,0,H$13)*OFFSET('Composition%'!$B54,0,H$14)))-IF(H$2=2,0,OFFSET('Composition%'!$B54,0,H$17)*OFFSET('Composition%'!$B54,0,H$18)*(H$24*EXP(-H$25/($B84+273)/RGas)))+ReactionRateK1!H84/2</f>
        <v>-3.7315054825062012E-6</v>
      </c>
      <c r="I84" s="73">
        <f ca="1">IF(I$2=0,0,I$22*EXP(I$23/($B84+273)/RGas)*(OFFSET('Composition%'!$B54,0,I$13)*OFFSET('Composition%'!$B54,0,I$14)))-IF(I$2=2,0,OFFSET('Composition%'!$B54,0,I$17)*OFFSET('Composition%'!$B54,0,I$18)*(I$24*EXP(-I$25/($B84+273)/RGas)))+ReactionRateK1!I84/2</f>
        <v>-1.2887303436287053E-5</v>
      </c>
      <c r="J84" s="73"/>
      <c r="K84" s="73">
        <f ca="1">IF(K$2=0,0,K$22*EXP(K$23/($B84+273)/RGas)*(OFFSET('Composition%'!$B54,0,K$13)*OFFSET('Composition%'!$B54,0,K$14)))-IF(K$2=2,0,OFFSET('Composition%'!$B54,0,K$17)*OFFSET('Composition%'!$B54,0,K$18)*(K$24*EXP(-K$25/($B84+273)/RGas)))+ReactionRateK1!K84/2</f>
        <v>2.2399694205076121E-2</v>
      </c>
      <c r="L84" s="73">
        <f ca="1">IF(L$2=0,0,L$22*EXP(L$23/($B84+273)/RGas)*(OFFSET('Composition%'!$B54,0,L$13)*OFFSET('Composition%'!$B54,0,L$14)))-IF(L$2=2,0,OFFSET('Composition%'!$B54,0,L$17)*OFFSET('Composition%'!$B54,0,L$18)*(L$24*EXP(-L$25/($B84+273)/RGas)))+ReactionRateK1!L84/2</f>
        <v>-4.1052392415819195E-3</v>
      </c>
      <c r="M84" s="73">
        <f ca="1">IF(M$2=0,0,M$22*EXP(M$23/($B84+273)/RGas)*(OFFSET('Composition%'!$B54,0,M$13)*OFFSET('Composition%'!$B54,0,M$14)))-IF(M$2=2,0,OFFSET('Composition%'!$B54,0,M$17)*OFFSET('Composition%'!$B54,0,M$18)*(M$24*EXP(-M$25/($B84+273)/RGas)))+ReactionRateK1!M84/2</f>
        <v>0</v>
      </c>
      <c r="N84" s="73"/>
      <c r="O84" s="73">
        <f ca="1">IF(O$2=0,0,O$22*EXP(O$23/($B84+273)/RGas)*(OFFSET('Composition%'!$B54,0,O$13)*OFFSET('Composition%'!$B54,0,O$14)))-IF(O$2=2,0,OFFSET('Composition%'!$B54,0,O$17)*OFFSET('Composition%'!$B54,0,O$18)*(O$24*EXP(-O$25/($B84+273)/RGas)))+ReactionRateK1!O84/2</f>
        <v>0</v>
      </c>
      <c r="P84" s="73">
        <f ca="1">IF(P$2=0,0,P$22*EXP(P$23/($B84+273)/RGas)*(OFFSET('Composition%'!$B54,0,P$13)*OFFSET('Composition%'!$B54,0,P$14)))-IF(P$2=2,0,OFFSET('Composition%'!$B54,0,P$17)*OFFSET('Composition%'!$B54,0,P$18)*(P$24*EXP(-P$25/($B84+273)/RGas)))+ReactionRateK1!P84/2</f>
        <v>1.5036715531466913E-2</v>
      </c>
      <c r="Q84" s="73">
        <f ca="1">IF(Q$2=0,0,Q$22*EXP(Q$23/($B84+273)/RGas)*(OFFSET('Composition%'!$B54,0,Q$13)*OFFSET('Composition%'!$B54,0,Q$14)))-IF(Q$2=2,0,OFFSET('Composition%'!$B54,0,Q$17)*OFFSET('Composition%'!$B54,0,Q$18)*(Q$24*EXP(-Q$25/($B84+273)/RGas)))+ReactionRateK1!Q84/2</f>
        <v>8.7521428249402687E-5</v>
      </c>
      <c r="R84" s="73">
        <f ca="1">IF(R$2=0,0,R$22*EXP(R$23/($B84+273)/RGas)*(OFFSET('Composition%'!$B54,0,R$13)*OFFSET('Composition%'!$B54,0,R$14)))-IF(R$2=2,0,OFFSET('Composition%'!$B54,0,R$17)*OFFSET('Composition%'!$B54,0,R$18)*(R$24*EXP(-R$25/($B84+273)/RGas)))+ReactionRateK1!R84/2</f>
        <v>1.7016764973168053E-5</v>
      </c>
      <c r="S84" s="73"/>
      <c r="T84" s="73">
        <f ca="1">IF(T$2=0,0,T$22*EXP(T$23/($B84+273)/RGas)*(OFFSET('Composition%'!$B54,0,T$13)*OFFSET('Composition%'!$B54,0,T$14)))-IF(T$2=2,0,OFFSET('Composition%'!$B54,0,T$17)*OFFSET('Composition%'!$B54,0,T$18)*(T$24*EXP(-T$25/($B84+273)/RGas)))+ReactionRateK1!T84/2</f>
        <v>1.1400435979429828E-3</v>
      </c>
      <c r="U84" s="73">
        <f ca="1">IF(U$2=0,0,U$22*EXP(U$23/($B84+273)/RGas)*(OFFSET('Composition%'!$B54,0,U$13)*OFFSET('Composition%'!$B54,0,U$14)))-IF(U$2=2,0,OFFSET('Composition%'!$B54,0,U$17)*OFFSET('Composition%'!$B54,0,U$18)*(U$24*EXP(-U$25/($B84+273)/RGas)))+ReactionRateK1!U84/2</f>
        <v>2.1376757980249679E-5</v>
      </c>
      <c r="V84" s="73">
        <f ca="1">IF(V$2=0,0,V$22*EXP(V$23/($B84+273)/RGas)*(OFFSET('Composition%'!$B54,0,V$13)*OFFSET('Composition%'!$B54,0,V$14)))-IF(V$2=2,0,OFFSET('Composition%'!$B54,0,V$17)*OFFSET('Composition%'!$B54,0,V$18)*(V$24*EXP(-V$25/($B84+273)/RGas)))+ReactionRateK1!V84/2</f>
        <v>0</v>
      </c>
      <c r="W84" s="73">
        <f ca="1">IF(W$2=0,0,W$22*EXP(W$23/($B84+273)/RGas)*(OFFSET('Composition%'!$B54,0,W$13)*OFFSET('Composition%'!$B54,0,W$14)))-IF(W$2=2,0,OFFSET('Composition%'!$B54,0,W$17)*OFFSET('Composition%'!$B54,0,W$18)*(W$24*EXP(-W$25/($B84+273)/RGas)))+ReactionRateK1!W84/2</f>
        <v>0</v>
      </c>
      <c r="X84" s="73">
        <f ca="1">IF(X$2=0,0,X$22*EXP(X$23/($B84+273)/RGas)*(OFFSET('Composition%'!$B54,0,X$13)*OFFSET('Composition%'!$B54,0,X$14)))-IF(X$2=2,0,OFFSET('Composition%'!$B54,0,X$17)*OFFSET('Composition%'!$B54,0,X$18)*(X$24*EXP(-X$25/($B84+273)/RGas)))+ReactionRateK1!X84/2</f>
        <v>3.7986071716858647E-8</v>
      </c>
      <c r="Y84" s="73">
        <f ca="1">IF(Y$2=0,0,Y$22*EXP(Y$23/($B84+273)/RGas)*(OFFSET('Composition%'!$B54,0,Y$13)*OFFSET('Composition%'!$B54,0,Y$14)))-IF(Y$2=2,0,OFFSET('Composition%'!$B54,0,Y$17)*OFFSET('Composition%'!$B54,0,Y$18)*(Y$24*EXP(-Y$25/($B84+273)/RGas)))+ReactionRateK1!Y84/2</f>
        <v>1.8800859974509365E-9</v>
      </c>
      <c r="Z84" s="73">
        <f ca="1">IF(Z$2=0,0,Z$22*EXP(Z$23/($B84+273)/RGas)*(OFFSET('Composition%'!$B54,0,Z$13)*OFFSET('Composition%'!$B54,0,Z$14)))-IF(Z$2=2,0,OFFSET('Composition%'!$B54,0,Z$17)*OFFSET('Composition%'!$B54,0,Z$18)*(Z$24*EXP(-Z$25/($B84+273)/RGas)))+ReactionRateK1!Z84/2</f>
        <v>0</v>
      </c>
      <c r="AA84" s="73">
        <f ca="1">IF(AA$2=0,0,AA$22*EXP(AA$23/($B84+273)/RGas)*(OFFSET('Composition%'!$B54,0,AA$13)*OFFSET('Composition%'!$B54,0,AA$14)))-IF(AA$2=2,0,OFFSET('Composition%'!$B54,0,AA$17)*OFFSET('Composition%'!$B54,0,AA$18)*(AA$24*EXP(-AA$25/($B84+273)/RGas)))+ReactionRateK1!AA84/2</f>
        <v>0</v>
      </c>
      <c r="AB84" s="73">
        <f ca="1">IF(AB$2=0,0,AB$22*EXP(AB$23/($B84+273)/RGas)*(OFFSET('Composition%'!$B54,0,AB$13)*OFFSET('Composition%'!$B54,0,AB$14)))-IF(AB$2=2,0,OFFSET('Composition%'!$B54,0,AB$17)*OFFSET('Composition%'!$B54,0,AB$18)*(AB$24*EXP(-AB$25/($B84+273)/RGas)))+ReactionRateK1!AB84/2</f>
        <v>0</v>
      </c>
      <c r="AC84" s="73">
        <f ca="1">IF(AC$2=0,0,AC$22*EXP(AC$23/($B84+273)/RGas)*(OFFSET('Composition%'!$B54,0,AC$13)*OFFSET('Composition%'!$B54,0,AC$14)))-IF(AC$2=2,0,OFFSET('Composition%'!$B54,0,AC$17)*OFFSET('Composition%'!$B54,0,AC$18)*(AC$24*EXP(-AC$25/($B84+273)/RGas)))+ReactionRateK1!AC84/2</f>
        <v>0</v>
      </c>
      <c r="AD84" s="73">
        <f ca="1">IF(AD$2=0,0,AD$22*EXP(AD$23/($B84+273)/RGas)*(OFFSET('Composition%'!$B54,0,AD$13)*OFFSET('Composition%'!$B54,0,AD$14)))-IF(AD$2=2,0,OFFSET('Composition%'!$B54,0,AD$17)*OFFSET('Composition%'!$B54,0,AD$18)*(AD$24*EXP(-AD$25/($B84+273)/RGas)))+ReactionRateK1!AD84/2</f>
        <v>0</v>
      </c>
      <c r="AE84" s="73">
        <f ca="1">IF(AE$2=0,0,AE$22*EXP(AE$23/($B84+273)/RGas)*(OFFSET('Composition%'!$B54,0,AE$13)*OFFSET('Composition%'!$B54,0,AE$14)))-IF(AE$2=2,0,OFFSET('Composition%'!$B54,0,AE$17)*OFFSET('Composition%'!$B54,0,AE$18)*(AE$24*EXP(-AE$25/($B84+273)/RGas)))+ReactionRateK1!AE84/2</f>
        <v>0</v>
      </c>
      <c r="AF84" s="73"/>
      <c r="AG84" s="73">
        <f ca="1">IF(AG$2=0,0,AG$22*EXP(AG$23/($B84+273)/RGas)*(OFFSET('Composition%'!$B54,0,AG$13)*OFFSET('Composition%'!$B54,0,AG$14)))-IF(AG$2=2,0,OFFSET('Composition%'!$B54,0,AG$17)*OFFSET('Composition%'!$B54,0,AG$18)*(AG$24*EXP(-AG$25/($B84+273)/RGas)))+ReactionRateK1!AG84/2</f>
        <v>0</v>
      </c>
      <c r="AH84" s="73">
        <f ca="1">IF(AH$2=0,0,AH$22*EXP(AH$23/($B84+273)/RGas)*(OFFSET('Composition%'!$B54,0,AH$13)*OFFSET('Composition%'!$B54,0,AH$14)))-IF(AH$2=2,0,OFFSET('Composition%'!$B54,0,AH$17)*OFFSET('Composition%'!$B54,0,AH$18)*(AH$24*EXP(-AH$25/($B84+273)/RGas)))+ReactionRateK1!AH84/2</f>
        <v>0</v>
      </c>
      <c r="AI84" s="73">
        <f ca="1">IF(AI$2=0,0,AI$22*EXP(AI$23/($B84+273)/RGas)*(OFFSET('Composition%'!$B54,0,AI$13)*OFFSET('Composition%'!$B54,0,AI$14)))-IF(AI$2=2,0,OFFSET('Composition%'!$B54,0,AI$17)*OFFSET('Composition%'!$B54,0,AI$18)*(AI$24*EXP(-AI$25/($B84+273)/RGas)))+ReactionRateK1!AI84/2</f>
        <v>0</v>
      </c>
      <c r="AJ84" s="73">
        <f ca="1">IF(AJ$2=0,0,AJ$22*EXP(AJ$23/($B84+273)/RGas)*(OFFSET('Composition%'!$B54,0,AJ$13)*OFFSET('Composition%'!$B54,0,AJ$14)))-IF(AJ$2=2,0,OFFSET('Composition%'!$B54,0,AJ$17)*OFFSET('Composition%'!$B54,0,AJ$18)*(AJ$24*EXP(-AJ$25/($B84+273)/RGas)))+ReactionRateK1!AJ84/2</f>
        <v>0</v>
      </c>
      <c r="AK84" s="73">
        <f ca="1">IF(AK$2=0,0,AK$22*EXP(AK$23/($B84+273)/RGas)*(OFFSET('Composition%'!$B54,0,AK$13)*OFFSET('Composition%'!$B54,0,AK$14)))-IF(AK$2=2,0,OFFSET('Composition%'!$B54,0,AK$17)*OFFSET('Composition%'!$B54,0,AK$18)*(AK$24*EXP(-AK$25/($B84+273)/RGas)))+ReactionRateK1!AK84/2</f>
        <v>0</v>
      </c>
      <c r="AL84" s="73">
        <f ca="1">IF(AL$2=0,0,AL$22*EXP(AL$23/($B84+273)/RGas)*(OFFSET('Composition%'!$B54,0,AL$13)*OFFSET('Composition%'!$B54,0,AL$14)))-IF(AL$2=2,0,OFFSET('Composition%'!$B54,0,AL$17)*OFFSET('Composition%'!$B54,0,AL$18)*(AL$24*EXP(-AL$25/($B84+273)/RGas)))+ReactionRateK1!AL84/2</f>
        <v>0</v>
      </c>
      <c r="AM84" s="73"/>
      <c r="AN84" s="73">
        <f ca="1">IF(AN$2=0,0,AN$22*EXP(AN$23/($B84+273)/RGas)*(OFFSET('Composition%'!$B54,0,AN$13)*OFFSET('Composition%'!$B54,0,AN$14)))-IF(AN$2=2,0,OFFSET('Composition%'!$B54,0,AN$17)*OFFSET('Composition%'!$B54,0,AN$18)*(AN$24*EXP(-AN$25/($B84+273)/RGas)))+ReactionRateK1!AN84/2</f>
        <v>0</v>
      </c>
      <c r="AO84" s="73">
        <f ca="1">IF(AO$2=0,0,AO$22*EXP(AO$23/($B84+273)/RGas)*(OFFSET('Composition%'!$B54,0,AO$13)*OFFSET('Composition%'!$B54,0,AO$14)))-IF(AO$2=2,0,OFFSET('Composition%'!$B54,0,AO$17)*OFFSET('Composition%'!$B54,0,AO$18)*(AO$24*EXP(-AO$25/($B84+273)/RGas)))+ReactionRateK1!AO84/2</f>
        <v>0</v>
      </c>
      <c r="AP84" s="73">
        <f ca="1">IF(AP$2=0,0,AP$22*EXP(AP$23/($B84+273)/RGas)*(OFFSET('Composition%'!$B54,0,AP$13)*OFFSET('Composition%'!$B54,0,AP$14)))-IF(AP$2=2,0,OFFSET('Composition%'!$B54,0,AP$17)*OFFSET('Composition%'!$B54,0,AP$18)*(AP$24*EXP(-AP$25/($B84+273)/RGas)))+ReactionRateK1!AP84/2</f>
        <v>4.0491552505216708E-12</v>
      </c>
      <c r="AQ84" s="73">
        <f ca="1">IF(AQ$2=0,0,AQ$22*EXP(AQ$23/($B84+273)/RGas)*(OFFSET('Composition%'!$B54,0,AQ$13)*OFFSET('Composition%'!$B54,0,AQ$14)))-IF(AQ$2=2,0,OFFSET('Composition%'!$B54,0,AQ$17)*OFFSET('Composition%'!$B54,0,AQ$18)*(AQ$24*EXP(-AQ$25/($B84+273)/RGas)))+ReactionRateK1!AQ84/2</f>
        <v>0</v>
      </c>
      <c r="AR84" s="73">
        <f ca="1">IF(AR$2=0,0,AR$22*EXP(AR$23/($B84+273)/RGas)*(OFFSET('Composition%'!$B54,0,AR$13)*OFFSET('Composition%'!$B54,0,AR$14)))-IF(AR$2=2,0,OFFSET('Composition%'!$B54,0,AR$17)*OFFSET('Composition%'!$B54,0,AR$18)*(AR$24*EXP(-AR$25/($B84+273)/RGas)))+ReactionRateK1!AR84/2</f>
        <v>0</v>
      </c>
    </row>
    <row r="85" spans="1:44">
      <c r="A85" s="3">
        <f t="shared" si="9"/>
        <v>2.6499999999999986</v>
      </c>
      <c r="B85" s="19">
        <f ca="1">'Composition%'!B55</f>
        <v>413.96599016800246</v>
      </c>
      <c r="C85">
        <f t="shared" si="8"/>
        <v>30</v>
      </c>
      <c r="D85" s="26">
        <f ca="1">('Composition%'!C55*ReactionRateK2!C85)^3</f>
        <v>6.2221044791315014</v>
      </c>
      <c r="E85" s="4"/>
      <c r="F85" s="73">
        <f ca="1">IF(F$2=0,0,F$22*EXP(F$23/($B85+273)/RGas)*(OFFSET('Composition%'!$B55,0,F$13)*OFFSET('Composition%'!$B55,0,F$14)))-IF(F$2=2,0,OFFSET('Composition%'!$B55,0,F$17)*OFFSET('Composition%'!$B55,0,F$18)*(F$24*EXP(-F$25/($B85+273)/RGas)))+ReactionRateK1!F85/2</f>
        <v>5.0555993980681306E-3</v>
      </c>
      <c r="G85" s="73">
        <f ca="1">IF(G$2=0,0,G$22*EXP(G$23/($B85+273)/RGas)*(OFFSET('Composition%'!$B55,0,G$13)*OFFSET('Composition%'!$B55,0,G$14)))-IF(G$2=2,0,OFFSET('Composition%'!$B55,0,G$17)*OFFSET('Composition%'!$B55,0,G$18)*(G$24*EXP(-G$25/($B85+273)/RGas)))+ReactionRateK1!G85/2</f>
        <v>1.9526748134954437E-3</v>
      </c>
      <c r="H85" s="73">
        <f ca="1">IF(H$2=0,0,H$22*EXP(H$23/($B85+273)/RGas)*(OFFSET('Composition%'!$B55,0,H$13)*OFFSET('Composition%'!$B55,0,H$14)))-IF(H$2=2,0,OFFSET('Composition%'!$B55,0,H$17)*OFFSET('Composition%'!$B55,0,H$18)*(H$24*EXP(-H$25/($B85+273)/RGas)))+ReactionRateK1!H85/2</f>
        <v>-3.7487257709599563E-6</v>
      </c>
      <c r="I85" s="73">
        <f ca="1">IF(I$2=0,0,I$22*EXP(I$23/($B85+273)/RGas)*(OFFSET('Composition%'!$B55,0,I$13)*OFFSET('Composition%'!$B55,0,I$14)))-IF(I$2=2,0,OFFSET('Composition%'!$B55,0,I$17)*OFFSET('Composition%'!$B55,0,I$18)*(I$24*EXP(-I$25/($B85+273)/RGas)))+ReactionRateK1!I85/2</f>
        <v>-8.5903233981297486E-6</v>
      </c>
      <c r="J85" s="73"/>
      <c r="K85" s="73">
        <f ca="1">IF(K$2=0,0,K$22*EXP(K$23/($B85+273)/RGas)*(OFFSET('Composition%'!$B55,0,K$13)*OFFSET('Composition%'!$B55,0,K$14)))-IF(K$2=2,0,OFFSET('Composition%'!$B55,0,K$17)*OFFSET('Composition%'!$B55,0,K$18)*(K$24*EXP(-K$25/($B85+273)/RGas)))+ReactionRateK1!K85/2</f>
        <v>2.1983658589572561E-2</v>
      </c>
      <c r="L85" s="73">
        <f ca="1">IF(L$2=0,0,L$22*EXP(L$23/($B85+273)/RGas)*(OFFSET('Composition%'!$B55,0,L$13)*OFFSET('Composition%'!$B55,0,L$14)))-IF(L$2=2,0,OFFSET('Composition%'!$B55,0,L$17)*OFFSET('Composition%'!$B55,0,L$18)*(L$24*EXP(-L$25/($B85+273)/RGas)))+ReactionRateK1!L85/2</f>
        <v>-4.03787738074905E-3</v>
      </c>
      <c r="M85" s="73">
        <f ca="1">IF(M$2=0,0,M$22*EXP(M$23/($B85+273)/RGas)*(OFFSET('Composition%'!$B55,0,M$13)*OFFSET('Composition%'!$B55,0,M$14)))-IF(M$2=2,0,OFFSET('Composition%'!$B55,0,M$17)*OFFSET('Composition%'!$B55,0,M$18)*(M$24*EXP(-M$25/($B85+273)/RGas)))+ReactionRateK1!M85/2</f>
        <v>0</v>
      </c>
      <c r="N85" s="73"/>
      <c r="O85" s="73">
        <f ca="1">IF(O$2=0,0,O$22*EXP(O$23/($B85+273)/RGas)*(OFFSET('Composition%'!$B55,0,O$13)*OFFSET('Composition%'!$B55,0,O$14)))-IF(O$2=2,0,OFFSET('Composition%'!$B55,0,O$17)*OFFSET('Composition%'!$B55,0,O$18)*(O$24*EXP(-O$25/($B85+273)/RGas)))+ReactionRateK1!O85/2</f>
        <v>0</v>
      </c>
      <c r="P85" s="73">
        <f ca="1">IF(P$2=0,0,P$22*EXP(P$23/($B85+273)/RGas)*(OFFSET('Composition%'!$B55,0,P$13)*OFFSET('Composition%'!$B55,0,P$14)))-IF(P$2=2,0,OFFSET('Composition%'!$B55,0,P$17)*OFFSET('Composition%'!$B55,0,P$18)*(P$24*EXP(-P$25/($B85+273)/RGas)))+ReactionRateK1!P85/2</f>
        <v>1.5100704025655658E-2</v>
      </c>
      <c r="Q85" s="73">
        <f ca="1">IF(Q$2=0,0,Q$22*EXP(Q$23/($B85+273)/RGas)*(OFFSET('Composition%'!$B55,0,Q$13)*OFFSET('Composition%'!$B55,0,Q$14)))-IF(Q$2=2,0,OFFSET('Composition%'!$B55,0,Q$17)*OFFSET('Composition%'!$B55,0,Q$18)*(Q$24*EXP(-Q$25/($B85+273)/RGas)))+ReactionRateK1!Q85/2</f>
        <v>8.9510059253516239E-5</v>
      </c>
      <c r="R85" s="73">
        <f ca="1">IF(R$2=0,0,R$22*EXP(R$23/($B85+273)/RGas)*(OFFSET('Composition%'!$B55,0,R$13)*OFFSET('Composition%'!$B55,0,R$14)))-IF(R$2=2,0,OFFSET('Composition%'!$B55,0,R$17)*OFFSET('Composition%'!$B55,0,R$18)*(R$24*EXP(-R$25/($B85+273)/RGas)))+ReactionRateK1!R85/2</f>
        <v>1.7731409759748983E-5</v>
      </c>
      <c r="S85" s="73"/>
      <c r="T85" s="73">
        <f ca="1">IF(T$2=0,0,T$22*EXP(T$23/($B85+273)/RGas)*(OFFSET('Composition%'!$B55,0,T$13)*OFFSET('Composition%'!$B55,0,T$14)))-IF(T$2=2,0,OFFSET('Composition%'!$B55,0,T$17)*OFFSET('Composition%'!$B55,0,T$18)*(T$24*EXP(-T$25/($B85+273)/RGas)))+ReactionRateK1!T85/2</f>
        <v>1.0667556418566659E-3</v>
      </c>
      <c r="U85" s="73">
        <f ca="1">IF(U$2=0,0,U$22*EXP(U$23/($B85+273)/RGas)*(OFFSET('Composition%'!$B55,0,U$13)*OFFSET('Composition%'!$B55,0,U$14)))-IF(U$2=2,0,OFFSET('Composition%'!$B55,0,U$17)*OFFSET('Composition%'!$B55,0,U$18)*(U$24*EXP(-U$25/($B85+273)/RGas)))+ReactionRateK1!U85/2</f>
        <v>1.9362311507846314E-5</v>
      </c>
      <c r="V85" s="73">
        <f ca="1">IF(V$2=0,0,V$22*EXP(V$23/($B85+273)/RGas)*(OFFSET('Composition%'!$B55,0,V$13)*OFFSET('Composition%'!$B55,0,V$14)))-IF(V$2=2,0,OFFSET('Composition%'!$B55,0,V$17)*OFFSET('Composition%'!$B55,0,V$18)*(V$24*EXP(-V$25/($B85+273)/RGas)))+ReactionRateK1!V85/2</f>
        <v>0</v>
      </c>
      <c r="W85" s="73">
        <f ca="1">IF(W$2=0,0,W$22*EXP(W$23/($B85+273)/RGas)*(OFFSET('Composition%'!$B55,0,W$13)*OFFSET('Composition%'!$B55,0,W$14)))-IF(W$2=2,0,OFFSET('Composition%'!$B55,0,W$17)*OFFSET('Composition%'!$B55,0,W$18)*(W$24*EXP(-W$25/($B85+273)/RGas)))+ReactionRateK1!W85/2</f>
        <v>0</v>
      </c>
      <c r="X85" s="73">
        <f ca="1">IF(X$2=0,0,X$22*EXP(X$23/($B85+273)/RGas)*(OFFSET('Composition%'!$B55,0,X$13)*OFFSET('Composition%'!$B55,0,X$14)))-IF(X$2=2,0,OFFSET('Composition%'!$B55,0,X$17)*OFFSET('Composition%'!$B55,0,X$18)*(X$24*EXP(-X$25/($B85+273)/RGas)))+ReactionRateK1!X85/2</f>
        <v>3.7945130180044054E-8</v>
      </c>
      <c r="Y85" s="73">
        <f ca="1">IF(Y$2=0,0,Y$22*EXP(Y$23/($B85+273)/RGas)*(OFFSET('Composition%'!$B55,0,Y$13)*OFFSET('Composition%'!$B55,0,Y$14)))-IF(Y$2=2,0,OFFSET('Composition%'!$B55,0,Y$17)*OFFSET('Composition%'!$B55,0,Y$18)*(Y$24*EXP(-Y$25/($B85+273)/RGas)))+ReactionRateK1!Y85/2</f>
        <v>1.8780596334022148E-9</v>
      </c>
      <c r="Z85" s="73">
        <f ca="1">IF(Z$2=0,0,Z$22*EXP(Z$23/($B85+273)/RGas)*(OFFSET('Composition%'!$B55,0,Z$13)*OFFSET('Composition%'!$B55,0,Z$14)))-IF(Z$2=2,0,OFFSET('Composition%'!$B55,0,Z$17)*OFFSET('Composition%'!$B55,0,Z$18)*(Z$24*EXP(-Z$25/($B85+273)/RGas)))+ReactionRateK1!Z85/2</f>
        <v>0</v>
      </c>
      <c r="AA85" s="73">
        <f ca="1">IF(AA$2=0,0,AA$22*EXP(AA$23/($B85+273)/RGas)*(OFFSET('Composition%'!$B55,0,AA$13)*OFFSET('Composition%'!$B55,0,AA$14)))-IF(AA$2=2,0,OFFSET('Composition%'!$B55,0,AA$17)*OFFSET('Composition%'!$B55,0,AA$18)*(AA$24*EXP(-AA$25/($B85+273)/RGas)))+ReactionRateK1!AA85/2</f>
        <v>0</v>
      </c>
      <c r="AB85" s="73">
        <f ca="1">IF(AB$2=0,0,AB$22*EXP(AB$23/($B85+273)/RGas)*(OFFSET('Composition%'!$B55,0,AB$13)*OFFSET('Composition%'!$B55,0,AB$14)))-IF(AB$2=2,0,OFFSET('Composition%'!$B55,0,AB$17)*OFFSET('Composition%'!$B55,0,AB$18)*(AB$24*EXP(-AB$25/($B85+273)/RGas)))+ReactionRateK1!AB85/2</f>
        <v>0</v>
      </c>
      <c r="AC85" s="73">
        <f ca="1">IF(AC$2=0,0,AC$22*EXP(AC$23/($B85+273)/RGas)*(OFFSET('Composition%'!$B55,0,AC$13)*OFFSET('Composition%'!$B55,0,AC$14)))-IF(AC$2=2,0,OFFSET('Composition%'!$B55,0,AC$17)*OFFSET('Composition%'!$B55,0,AC$18)*(AC$24*EXP(-AC$25/($B85+273)/RGas)))+ReactionRateK1!AC85/2</f>
        <v>0</v>
      </c>
      <c r="AD85" s="73">
        <f ca="1">IF(AD$2=0,0,AD$22*EXP(AD$23/($B85+273)/RGas)*(OFFSET('Composition%'!$B55,0,AD$13)*OFFSET('Composition%'!$B55,0,AD$14)))-IF(AD$2=2,0,OFFSET('Composition%'!$B55,0,AD$17)*OFFSET('Composition%'!$B55,0,AD$18)*(AD$24*EXP(-AD$25/($B85+273)/RGas)))+ReactionRateK1!AD85/2</f>
        <v>0</v>
      </c>
      <c r="AE85" s="73">
        <f ca="1">IF(AE$2=0,0,AE$22*EXP(AE$23/($B85+273)/RGas)*(OFFSET('Composition%'!$B55,0,AE$13)*OFFSET('Composition%'!$B55,0,AE$14)))-IF(AE$2=2,0,OFFSET('Composition%'!$B55,0,AE$17)*OFFSET('Composition%'!$B55,0,AE$18)*(AE$24*EXP(-AE$25/($B85+273)/RGas)))+ReactionRateK1!AE85/2</f>
        <v>0</v>
      </c>
      <c r="AF85" s="73"/>
      <c r="AG85" s="73">
        <f ca="1">IF(AG$2=0,0,AG$22*EXP(AG$23/($B85+273)/RGas)*(OFFSET('Composition%'!$B55,0,AG$13)*OFFSET('Composition%'!$B55,0,AG$14)))-IF(AG$2=2,0,OFFSET('Composition%'!$B55,0,AG$17)*OFFSET('Composition%'!$B55,0,AG$18)*(AG$24*EXP(-AG$25/($B85+273)/RGas)))+ReactionRateK1!AG85/2</f>
        <v>0</v>
      </c>
      <c r="AH85" s="73">
        <f ca="1">IF(AH$2=0,0,AH$22*EXP(AH$23/($B85+273)/RGas)*(OFFSET('Composition%'!$B55,0,AH$13)*OFFSET('Composition%'!$B55,0,AH$14)))-IF(AH$2=2,0,OFFSET('Composition%'!$B55,0,AH$17)*OFFSET('Composition%'!$B55,0,AH$18)*(AH$24*EXP(-AH$25/($B85+273)/RGas)))+ReactionRateK1!AH85/2</f>
        <v>0</v>
      </c>
      <c r="AI85" s="73">
        <f ca="1">IF(AI$2=0,0,AI$22*EXP(AI$23/($B85+273)/RGas)*(OFFSET('Composition%'!$B55,0,AI$13)*OFFSET('Composition%'!$B55,0,AI$14)))-IF(AI$2=2,0,OFFSET('Composition%'!$B55,0,AI$17)*OFFSET('Composition%'!$B55,0,AI$18)*(AI$24*EXP(-AI$25/($B85+273)/RGas)))+ReactionRateK1!AI85/2</f>
        <v>0</v>
      </c>
      <c r="AJ85" s="73">
        <f ca="1">IF(AJ$2=0,0,AJ$22*EXP(AJ$23/($B85+273)/RGas)*(OFFSET('Composition%'!$B55,0,AJ$13)*OFFSET('Composition%'!$B55,0,AJ$14)))-IF(AJ$2=2,0,OFFSET('Composition%'!$B55,0,AJ$17)*OFFSET('Composition%'!$B55,0,AJ$18)*(AJ$24*EXP(-AJ$25/($B85+273)/RGas)))+ReactionRateK1!AJ85/2</f>
        <v>0</v>
      </c>
      <c r="AK85" s="73">
        <f ca="1">IF(AK$2=0,0,AK$22*EXP(AK$23/($B85+273)/RGas)*(OFFSET('Composition%'!$B55,0,AK$13)*OFFSET('Composition%'!$B55,0,AK$14)))-IF(AK$2=2,0,OFFSET('Composition%'!$B55,0,AK$17)*OFFSET('Composition%'!$B55,0,AK$18)*(AK$24*EXP(-AK$25/($B85+273)/RGas)))+ReactionRateK1!AK85/2</f>
        <v>0</v>
      </c>
      <c r="AL85" s="73">
        <f ca="1">IF(AL$2=0,0,AL$22*EXP(AL$23/($B85+273)/RGas)*(OFFSET('Composition%'!$B55,0,AL$13)*OFFSET('Composition%'!$B55,0,AL$14)))-IF(AL$2=2,0,OFFSET('Composition%'!$B55,0,AL$17)*OFFSET('Composition%'!$B55,0,AL$18)*(AL$24*EXP(-AL$25/($B85+273)/RGas)))+ReactionRateK1!AL85/2</f>
        <v>0</v>
      </c>
      <c r="AM85" s="73"/>
      <c r="AN85" s="73">
        <f ca="1">IF(AN$2=0,0,AN$22*EXP(AN$23/($B85+273)/RGas)*(OFFSET('Composition%'!$B55,0,AN$13)*OFFSET('Composition%'!$B55,0,AN$14)))-IF(AN$2=2,0,OFFSET('Composition%'!$B55,0,AN$17)*OFFSET('Composition%'!$B55,0,AN$18)*(AN$24*EXP(-AN$25/($B85+273)/RGas)))+ReactionRateK1!AN85/2</f>
        <v>0</v>
      </c>
      <c r="AO85" s="73">
        <f ca="1">IF(AO$2=0,0,AO$22*EXP(AO$23/($B85+273)/RGas)*(OFFSET('Composition%'!$B55,0,AO$13)*OFFSET('Composition%'!$B55,0,AO$14)))-IF(AO$2=2,0,OFFSET('Composition%'!$B55,0,AO$17)*OFFSET('Composition%'!$B55,0,AO$18)*(AO$24*EXP(-AO$25/($B85+273)/RGas)))+ReactionRateK1!AO85/2</f>
        <v>0</v>
      </c>
      <c r="AP85" s="73">
        <f ca="1">IF(AP$2=0,0,AP$22*EXP(AP$23/($B85+273)/RGas)*(OFFSET('Composition%'!$B55,0,AP$13)*OFFSET('Composition%'!$B55,0,AP$14)))-IF(AP$2=2,0,OFFSET('Composition%'!$B55,0,AP$17)*OFFSET('Composition%'!$B55,0,AP$18)*(AP$24*EXP(-AP$25/($B85+273)/RGas)))+ReactionRateK1!AP85/2</f>
        <v>4.0499578329769653E-12</v>
      </c>
      <c r="AQ85" s="73">
        <f ca="1">IF(AQ$2=0,0,AQ$22*EXP(AQ$23/($B85+273)/RGas)*(OFFSET('Composition%'!$B55,0,AQ$13)*OFFSET('Composition%'!$B55,0,AQ$14)))-IF(AQ$2=2,0,OFFSET('Composition%'!$B55,0,AQ$17)*OFFSET('Composition%'!$B55,0,AQ$18)*(AQ$24*EXP(-AQ$25/($B85+273)/RGas)))+ReactionRateK1!AQ85/2</f>
        <v>0</v>
      </c>
      <c r="AR85" s="73">
        <f ca="1">IF(AR$2=0,0,AR$22*EXP(AR$23/($B85+273)/RGas)*(OFFSET('Composition%'!$B55,0,AR$13)*OFFSET('Composition%'!$B55,0,AR$14)))-IF(AR$2=2,0,OFFSET('Composition%'!$B55,0,AR$17)*OFFSET('Composition%'!$B55,0,AR$18)*(AR$24*EXP(-AR$25/($B85+273)/RGas)))+ReactionRateK1!AR85/2</f>
        <v>0</v>
      </c>
    </row>
    <row r="86" spans="1:44">
      <c r="A86" s="3">
        <f t="shared" si="9"/>
        <v>2.6999999999999984</v>
      </c>
      <c r="B86" s="19">
        <f ca="1">'Composition%'!B56</f>
        <v>413.99969960737513</v>
      </c>
      <c r="C86">
        <f t="shared" si="8"/>
        <v>30</v>
      </c>
      <c r="D86" s="26">
        <f ca="1">('Composition%'!C56*ReactionRateK2!C86)^3</f>
        <v>6.2032929453630308</v>
      </c>
      <c r="E86" s="4"/>
      <c r="F86" s="73">
        <f ca="1">IF(F$2=0,0,F$22*EXP(F$23/($B86+273)/RGas)*(OFFSET('Composition%'!$B56,0,F$13)*OFFSET('Composition%'!$B56,0,F$14)))-IF(F$2=2,0,OFFSET('Composition%'!$B56,0,F$17)*OFFSET('Composition%'!$B56,0,F$18)*(F$24*EXP(-F$25/($B86+273)/RGas)))+ReactionRateK1!F86/2</f>
        <v>4.9566194497137461E-3</v>
      </c>
      <c r="G86" s="73">
        <f ca="1">IF(G$2=0,0,G$22*EXP(G$23/($B86+273)/RGas)*(OFFSET('Composition%'!$B56,0,G$13)*OFFSET('Composition%'!$B56,0,G$14)))-IF(G$2=2,0,OFFSET('Composition%'!$B56,0,G$17)*OFFSET('Composition%'!$B56,0,G$18)*(G$24*EXP(-G$25/($B86+273)/RGas)))+ReactionRateK1!G86/2</f>
        <v>1.9172529897277179E-3</v>
      </c>
      <c r="H86" s="73">
        <f ca="1">IF(H$2=0,0,H$22*EXP(H$23/($B86+273)/RGas)*(OFFSET('Composition%'!$B56,0,H$13)*OFFSET('Composition%'!$B56,0,H$14)))-IF(H$2=2,0,OFFSET('Composition%'!$B56,0,H$17)*OFFSET('Composition%'!$B56,0,H$18)*(H$24*EXP(-H$25/($B86+273)/RGas)))+ReactionRateK1!H86/2</f>
        <v>-3.7635197753159847E-6</v>
      </c>
      <c r="I86" s="73">
        <f ca="1">IF(I$2=0,0,I$22*EXP(I$23/($B86+273)/RGas)*(OFFSET('Composition%'!$B56,0,I$13)*OFFSET('Composition%'!$B56,0,I$14)))-IF(I$2=2,0,OFFSET('Composition%'!$B56,0,I$17)*OFFSET('Composition%'!$B56,0,I$18)*(I$24*EXP(-I$25/($B86+273)/RGas)))+ReactionRateK1!I86/2</f>
        <v>-4.9941979179980644E-6</v>
      </c>
      <c r="J86" s="73"/>
      <c r="K86" s="73">
        <f ca="1">IF(K$2=0,0,K$22*EXP(K$23/($B86+273)/RGas)*(OFFSET('Composition%'!$B56,0,K$13)*OFFSET('Composition%'!$B56,0,K$14)))-IF(K$2=2,0,OFFSET('Composition%'!$B56,0,K$17)*OFFSET('Composition%'!$B56,0,K$18)*(K$24*EXP(-K$25/($B86+273)/RGas)))+ReactionRateK1!K86/2</f>
        <v>2.1572801407900803E-2</v>
      </c>
      <c r="L86" s="73">
        <f ca="1">IF(L$2=0,0,L$22*EXP(L$23/($B86+273)/RGas)*(OFFSET('Composition%'!$B56,0,L$13)*OFFSET('Composition%'!$B56,0,L$14)))-IF(L$2=2,0,OFFSET('Composition%'!$B56,0,L$17)*OFFSET('Composition%'!$B56,0,L$18)*(L$24*EXP(-L$25/($B86+273)/RGas)))+ReactionRateK1!L86/2</f>
        <v>-3.9709867532031961E-3</v>
      </c>
      <c r="M86" s="73">
        <f ca="1">IF(M$2=0,0,M$22*EXP(M$23/($B86+273)/RGas)*(OFFSET('Composition%'!$B56,0,M$13)*OFFSET('Composition%'!$B56,0,M$14)))-IF(M$2=2,0,OFFSET('Composition%'!$B56,0,M$17)*OFFSET('Composition%'!$B56,0,M$18)*(M$24*EXP(-M$25/($B86+273)/RGas)))+ReactionRateK1!M86/2</f>
        <v>0</v>
      </c>
      <c r="N86" s="73"/>
      <c r="O86" s="73">
        <f ca="1">IF(O$2=0,0,O$22*EXP(O$23/($B86+273)/RGas)*(OFFSET('Composition%'!$B56,0,O$13)*OFFSET('Composition%'!$B56,0,O$14)))-IF(O$2=2,0,OFFSET('Composition%'!$B56,0,O$17)*OFFSET('Composition%'!$B56,0,O$18)*(O$24*EXP(-O$25/($B86+273)/RGas)))+ReactionRateK1!O86/2</f>
        <v>0</v>
      </c>
      <c r="P86" s="73">
        <f ca="1">IF(P$2=0,0,P$22*EXP(P$23/($B86+273)/RGas)*(OFFSET('Composition%'!$B56,0,P$13)*OFFSET('Composition%'!$B56,0,P$14)))-IF(P$2=2,0,OFFSET('Composition%'!$B56,0,P$17)*OFFSET('Composition%'!$B56,0,P$18)*(P$24*EXP(-P$25/($B86+273)/RGas)))+ReactionRateK1!P86/2</f>
        <v>1.5155301901328414E-2</v>
      </c>
      <c r="Q86" s="73">
        <f ca="1">IF(Q$2=0,0,Q$22*EXP(Q$23/($B86+273)/RGas)*(OFFSET('Composition%'!$B56,0,Q$13)*OFFSET('Composition%'!$B56,0,Q$14)))-IF(Q$2=2,0,OFFSET('Composition%'!$B56,0,Q$17)*OFFSET('Composition%'!$B56,0,Q$18)*(Q$24*EXP(-Q$25/($B86+273)/RGas)))+ReactionRateK1!Q86/2</f>
        <v>9.1482485886538905E-5</v>
      </c>
      <c r="R86" s="73">
        <f ca="1">IF(R$2=0,0,R$22*EXP(R$23/($B86+273)/RGas)*(OFFSET('Composition%'!$B56,0,R$13)*OFFSET('Composition%'!$B56,0,R$14)))-IF(R$2=2,0,OFFSET('Composition%'!$B56,0,R$17)*OFFSET('Composition%'!$B56,0,R$18)*(R$24*EXP(-R$25/($B86+273)/RGas)))+ReactionRateK1!R86/2</f>
        <v>1.845835798097353E-5</v>
      </c>
      <c r="S86" s="73"/>
      <c r="T86" s="73">
        <f ca="1">IF(T$2=0,0,T$22*EXP(T$23/($B86+273)/RGas)*(OFFSET('Composition%'!$B56,0,T$13)*OFFSET('Composition%'!$B56,0,T$14)))-IF(T$2=2,0,OFFSET('Composition%'!$B56,0,T$17)*OFFSET('Composition%'!$B56,0,T$18)*(T$24*EXP(-T$25/($B86+273)/RGas)))+ReactionRateK1!T86/2</f>
        <v>9.9811465709014513E-4</v>
      </c>
      <c r="U86" s="73">
        <f ca="1">IF(U$2=0,0,U$22*EXP(U$23/($B86+273)/RGas)*(OFFSET('Composition%'!$B56,0,U$13)*OFFSET('Composition%'!$B56,0,U$14)))-IF(U$2=2,0,OFFSET('Composition%'!$B56,0,U$17)*OFFSET('Composition%'!$B56,0,U$18)*(U$24*EXP(-U$25/($B86+273)/RGas)))+ReactionRateK1!U86/2</f>
        <v>1.7540849099848092E-5</v>
      </c>
      <c r="V86" s="73">
        <f ca="1">IF(V$2=0,0,V$22*EXP(V$23/($B86+273)/RGas)*(OFFSET('Composition%'!$B56,0,V$13)*OFFSET('Composition%'!$B56,0,V$14)))-IF(V$2=2,0,OFFSET('Composition%'!$B56,0,V$17)*OFFSET('Composition%'!$B56,0,V$18)*(V$24*EXP(-V$25/($B86+273)/RGas)))+ReactionRateK1!V86/2</f>
        <v>0</v>
      </c>
      <c r="W86" s="73">
        <f ca="1">IF(W$2=0,0,W$22*EXP(W$23/($B86+273)/RGas)*(OFFSET('Composition%'!$B56,0,W$13)*OFFSET('Composition%'!$B56,0,W$14)))-IF(W$2=2,0,OFFSET('Composition%'!$B56,0,W$17)*OFFSET('Composition%'!$B56,0,W$18)*(W$24*EXP(-W$25/($B86+273)/RGas)))+ReactionRateK1!W86/2</f>
        <v>0</v>
      </c>
      <c r="X86" s="73">
        <f ca="1">IF(X$2=0,0,X$22*EXP(X$23/($B86+273)/RGas)*(OFFSET('Composition%'!$B56,0,X$13)*OFFSET('Composition%'!$B56,0,X$14)))-IF(X$2=2,0,OFFSET('Composition%'!$B56,0,X$17)*OFFSET('Composition%'!$B56,0,X$18)*(X$24*EXP(-X$25/($B86+273)/RGas)))+ReactionRateK1!X86/2</f>
        <v>3.7906843100251706E-8</v>
      </c>
      <c r="Y86" s="73">
        <f ca="1">IF(Y$2=0,0,Y$22*EXP(Y$23/($B86+273)/RGas)*(OFFSET('Composition%'!$B56,0,Y$13)*OFFSET('Composition%'!$B56,0,Y$14)))-IF(Y$2=2,0,OFFSET('Composition%'!$B56,0,Y$17)*OFFSET('Composition%'!$B56,0,Y$18)*(Y$24*EXP(-Y$25/($B86+273)/RGas)))+ReactionRateK1!Y86/2</f>
        <v>1.876164649284419E-9</v>
      </c>
      <c r="Z86" s="73">
        <f ca="1">IF(Z$2=0,0,Z$22*EXP(Z$23/($B86+273)/RGas)*(OFFSET('Composition%'!$B56,0,Z$13)*OFFSET('Composition%'!$B56,0,Z$14)))-IF(Z$2=2,0,OFFSET('Composition%'!$B56,0,Z$17)*OFFSET('Composition%'!$B56,0,Z$18)*(Z$24*EXP(-Z$25/($B86+273)/RGas)))+ReactionRateK1!Z86/2</f>
        <v>0</v>
      </c>
      <c r="AA86" s="73">
        <f ca="1">IF(AA$2=0,0,AA$22*EXP(AA$23/($B86+273)/RGas)*(OFFSET('Composition%'!$B56,0,AA$13)*OFFSET('Composition%'!$B56,0,AA$14)))-IF(AA$2=2,0,OFFSET('Composition%'!$B56,0,AA$17)*OFFSET('Composition%'!$B56,0,AA$18)*(AA$24*EXP(-AA$25/($B86+273)/RGas)))+ReactionRateK1!AA86/2</f>
        <v>0</v>
      </c>
      <c r="AB86" s="73">
        <f ca="1">IF(AB$2=0,0,AB$22*EXP(AB$23/($B86+273)/RGas)*(OFFSET('Composition%'!$B56,0,AB$13)*OFFSET('Composition%'!$B56,0,AB$14)))-IF(AB$2=2,0,OFFSET('Composition%'!$B56,0,AB$17)*OFFSET('Composition%'!$B56,0,AB$18)*(AB$24*EXP(-AB$25/($B86+273)/RGas)))+ReactionRateK1!AB86/2</f>
        <v>0</v>
      </c>
      <c r="AC86" s="73">
        <f ca="1">IF(AC$2=0,0,AC$22*EXP(AC$23/($B86+273)/RGas)*(OFFSET('Composition%'!$B56,0,AC$13)*OFFSET('Composition%'!$B56,0,AC$14)))-IF(AC$2=2,0,OFFSET('Composition%'!$B56,0,AC$17)*OFFSET('Composition%'!$B56,0,AC$18)*(AC$24*EXP(-AC$25/($B86+273)/RGas)))+ReactionRateK1!AC86/2</f>
        <v>0</v>
      </c>
      <c r="AD86" s="73">
        <f ca="1">IF(AD$2=0,0,AD$22*EXP(AD$23/($B86+273)/RGas)*(OFFSET('Composition%'!$B56,0,AD$13)*OFFSET('Composition%'!$B56,0,AD$14)))-IF(AD$2=2,0,OFFSET('Composition%'!$B56,0,AD$17)*OFFSET('Composition%'!$B56,0,AD$18)*(AD$24*EXP(-AD$25/($B86+273)/RGas)))+ReactionRateK1!AD86/2</f>
        <v>0</v>
      </c>
      <c r="AE86" s="73">
        <f ca="1">IF(AE$2=0,0,AE$22*EXP(AE$23/($B86+273)/RGas)*(OFFSET('Composition%'!$B56,0,AE$13)*OFFSET('Composition%'!$B56,0,AE$14)))-IF(AE$2=2,0,OFFSET('Composition%'!$B56,0,AE$17)*OFFSET('Composition%'!$B56,0,AE$18)*(AE$24*EXP(-AE$25/($B86+273)/RGas)))+ReactionRateK1!AE86/2</f>
        <v>0</v>
      </c>
      <c r="AF86" s="73"/>
      <c r="AG86" s="73">
        <f ca="1">IF(AG$2=0,0,AG$22*EXP(AG$23/($B86+273)/RGas)*(OFFSET('Composition%'!$B56,0,AG$13)*OFFSET('Composition%'!$B56,0,AG$14)))-IF(AG$2=2,0,OFFSET('Composition%'!$B56,0,AG$17)*OFFSET('Composition%'!$B56,0,AG$18)*(AG$24*EXP(-AG$25/($B86+273)/RGas)))+ReactionRateK1!AG86/2</f>
        <v>0</v>
      </c>
      <c r="AH86" s="73">
        <f ca="1">IF(AH$2=0,0,AH$22*EXP(AH$23/($B86+273)/RGas)*(OFFSET('Composition%'!$B56,0,AH$13)*OFFSET('Composition%'!$B56,0,AH$14)))-IF(AH$2=2,0,OFFSET('Composition%'!$B56,0,AH$17)*OFFSET('Composition%'!$B56,0,AH$18)*(AH$24*EXP(-AH$25/($B86+273)/RGas)))+ReactionRateK1!AH86/2</f>
        <v>0</v>
      </c>
      <c r="AI86" s="73">
        <f ca="1">IF(AI$2=0,0,AI$22*EXP(AI$23/($B86+273)/RGas)*(OFFSET('Composition%'!$B56,0,AI$13)*OFFSET('Composition%'!$B56,0,AI$14)))-IF(AI$2=2,0,OFFSET('Composition%'!$B56,0,AI$17)*OFFSET('Composition%'!$B56,0,AI$18)*(AI$24*EXP(-AI$25/($B86+273)/RGas)))+ReactionRateK1!AI86/2</f>
        <v>0</v>
      </c>
      <c r="AJ86" s="73">
        <f ca="1">IF(AJ$2=0,0,AJ$22*EXP(AJ$23/($B86+273)/RGas)*(OFFSET('Composition%'!$B56,0,AJ$13)*OFFSET('Composition%'!$B56,0,AJ$14)))-IF(AJ$2=2,0,OFFSET('Composition%'!$B56,0,AJ$17)*OFFSET('Composition%'!$B56,0,AJ$18)*(AJ$24*EXP(-AJ$25/($B86+273)/RGas)))+ReactionRateK1!AJ86/2</f>
        <v>0</v>
      </c>
      <c r="AK86" s="73">
        <f ca="1">IF(AK$2=0,0,AK$22*EXP(AK$23/($B86+273)/RGas)*(OFFSET('Composition%'!$B56,0,AK$13)*OFFSET('Composition%'!$B56,0,AK$14)))-IF(AK$2=2,0,OFFSET('Composition%'!$B56,0,AK$17)*OFFSET('Composition%'!$B56,0,AK$18)*(AK$24*EXP(-AK$25/($B86+273)/RGas)))+ReactionRateK1!AK86/2</f>
        <v>0</v>
      </c>
      <c r="AL86" s="73">
        <f ca="1">IF(AL$2=0,0,AL$22*EXP(AL$23/($B86+273)/RGas)*(OFFSET('Composition%'!$B56,0,AL$13)*OFFSET('Composition%'!$B56,0,AL$14)))-IF(AL$2=2,0,OFFSET('Composition%'!$B56,0,AL$17)*OFFSET('Composition%'!$B56,0,AL$18)*(AL$24*EXP(-AL$25/($B86+273)/RGas)))+ReactionRateK1!AL86/2</f>
        <v>0</v>
      </c>
      <c r="AM86" s="73"/>
      <c r="AN86" s="73">
        <f ca="1">IF(AN$2=0,0,AN$22*EXP(AN$23/($B86+273)/RGas)*(OFFSET('Composition%'!$B56,0,AN$13)*OFFSET('Composition%'!$B56,0,AN$14)))-IF(AN$2=2,0,OFFSET('Composition%'!$B56,0,AN$17)*OFFSET('Composition%'!$B56,0,AN$18)*(AN$24*EXP(-AN$25/($B86+273)/RGas)))+ReactionRateK1!AN86/2</f>
        <v>0</v>
      </c>
      <c r="AO86" s="73">
        <f ca="1">IF(AO$2=0,0,AO$22*EXP(AO$23/($B86+273)/RGas)*(OFFSET('Composition%'!$B56,0,AO$13)*OFFSET('Composition%'!$B56,0,AO$14)))-IF(AO$2=2,0,OFFSET('Composition%'!$B56,0,AO$17)*OFFSET('Composition%'!$B56,0,AO$18)*(AO$24*EXP(-AO$25/($B86+273)/RGas)))+ReactionRateK1!AO86/2</f>
        <v>0</v>
      </c>
      <c r="AP86" s="73">
        <f ca="1">IF(AP$2=0,0,AP$22*EXP(AP$23/($B86+273)/RGas)*(OFFSET('Composition%'!$B56,0,AP$13)*OFFSET('Composition%'!$B56,0,AP$14)))-IF(AP$2=2,0,OFFSET('Composition%'!$B56,0,AP$17)*OFFSET('Composition%'!$B56,0,AP$18)*(AP$24*EXP(-AP$25/($B86+273)/RGas)))+ReactionRateK1!AP86/2</f>
        <v>4.0506847494139128E-12</v>
      </c>
      <c r="AQ86" s="73">
        <f ca="1">IF(AQ$2=0,0,AQ$22*EXP(AQ$23/($B86+273)/RGas)*(OFFSET('Composition%'!$B56,0,AQ$13)*OFFSET('Composition%'!$B56,0,AQ$14)))-IF(AQ$2=2,0,OFFSET('Composition%'!$B56,0,AQ$17)*OFFSET('Composition%'!$B56,0,AQ$18)*(AQ$24*EXP(-AQ$25/($B86+273)/RGas)))+ReactionRateK1!AQ86/2</f>
        <v>0</v>
      </c>
      <c r="AR86" s="73">
        <f ca="1">IF(AR$2=0,0,AR$22*EXP(AR$23/($B86+273)/RGas)*(OFFSET('Composition%'!$B56,0,AR$13)*OFFSET('Composition%'!$B56,0,AR$14)))-IF(AR$2=2,0,OFFSET('Composition%'!$B56,0,AR$17)*OFFSET('Composition%'!$B56,0,AR$18)*(AR$24*EXP(-AR$25/($B86+273)/RGas)))+ReactionRateK1!AR86/2</f>
        <v>0</v>
      </c>
    </row>
    <row r="87" spans="1:44">
      <c r="A87" s="3">
        <f t="shared" si="9"/>
        <v>2.7499999999999982</v>
      </c>
      <c r="B87" s="19">
        <f ca="1">'Composition%'!B57</f>
        <v>414.03149511403205</v>
      </c>
      <c r="C87">
        <f t="shared" si="8"/>
        <v>30</v>
      </c>
      <c r="D87" s="26">
        <f ca="1">('Composition%'!C57*ReactionRateK2!C87)^3</f>
        <v>6.1857361605070942</v>
      </c>
      <c r="E87" s="4"/>
      <c r="F87" s="73">
        <f ca="1">IF(F$2=0,0,F$22*EXP(F$23/($B87+273)/RGas)*(OFFSET('Composition%'!$B57,0,F$13)*OFFSET('Composition%'!$B57,0,F$14)))-IF(F$2=2,0,OFFSET('Composition%'!$B57,0,F$17)*OFFSET('Composition%'!$B57,0,F$18)*(F$24*EXP(-F$25/($B87+273)/RGas)))+ReactionRateK1!F87/2</f>
        <v>4.8603475307673547E-3</v>
      </c>
      <c r="G87" s="73">
        <f ca="1">IF(G$2=0,0,G$22*EXP(G$23/($B87+273)/RGas)*(OFFSET('Composition%'!$B57,0,G$13)*OFFSET('Composition%'!$B57,0,G$14)))-IF(G$2=2,0,OFFSET('Composition%'!$B57,0,G$17)*OFFSET('Composition%'!$B57,0,G$18)*(G$24*EXP(-G$25/($B87+273)/RGas)))+ReactionRateK1!G87/2</f>
        <v>1.8827397083457827E-3</v>
      </c>
      <c r="H87" s="73">
        <f ca="1">IF(H$2=0,0,H$22*EXP(H$23/($B87+273)/RGas)*(OFFSET('Composition%'!$B57,0,H$13)*OFFSET('Composition%'!$B57,0,H$14)))-IF(H$2=2,0,OFFSET('Composition%'!$B57,0,H$17)*OFFSET('Composition%'!$B57,0,H$18)*(H$24*EXP(-H$25/($B87+273)/RGas)))+ReactionRateK1!H87/2</f>
        <v>-3.7759779287530033E-6</v>
      </c>
      <c r="I87" s="73">
        <f ca="1">IF(I$2=0,0,I$22*EXP(I$23/($B87+273)/RGas)*(OFFSET('Composition%'!$B57,0,I$13)*OFFSET('Composition%'!$B57,0,I$14)))-IF(I$2=2,0,OFFSET('Composition%'!$B57,0,I$17)*OFFSET('Composition%'!$B57,0,I$18)*(I$24*EXP(-I$25/($B87+273)/RGas)))+ReactionRateK1!I87/2</f>
        <v>-2.0039439362324781E-6</v>
      </c>
      <c r="J87" s="73"/>
      <c r="K87" s="73">
        <f ca="1">IF(K$2=0,0,K$22*EXP(K$23/($B87+273)/RGas)*(OFFSET('Composition%'!$B57,0,K$13)*OFFSET('Composition%'!$B57,0,K$14)))-IF(K$2=2,0,OFFSET('Composition%'!$B57,0,K$17)*OFFSET('Composition%'!$B57,0,K$18)*(K$24*EXP(-K$25/($B87+273)/RGas)))+ReactionRateK1!K87/2</f>
        <v>2.1167100085717563E-2</v>
      </c>
      <c r="L87" s="73">
        <f ca="1">IF(L$2=0,0,L$22*EXP(L$23/($B87+273)/RGas)*(OFFSET('Composition%'!$B57,0,L$13)*OFFSET('Composition%'!$B57,0,L$14)))-IF(L$2=2,0,OFFSET('Composition%'!$B57,0,L$17)*OFFSET('Composition%'!$B57,0,L$18)*(L$24*EXP(-L$25/($B87+273)/RGas)))+ReactionRateK1!L87/2</f>
        <v>-3.9047252728696058E-3</v>
      </c>
      <c r="M87" s="73">
        <f ca="1">IF(M$2=0,0,M$22*EXP(M$23/($B87+273)/RGas)*(OFFSET('Composition%'!$B57,0,M$13)*OFFSET('Composition%'!$B57,0,M$14)))-IF(M$2=2,0,OFFSET('Composition%'!$B57,0,M$17)*OFFSET('Composition%'!$B57,0,M$18)*(M$24*EXP(-M$25/($B87+273)/RGas)))+ReactionRateK1!M87/2</f>
        <v>0</v>
      </c>
      <c r="N87" s="73"/>
      <c r="O87" s="73">
        <f ca="1">IF(O$2=0,0,O$22*EXP(O$23/($B87+273)/RGas)*(OFFSET('Composition%'!$B57,0,O$13)*OFFSET('Composition%'!$B57,0,O$14)))-IF(O$2=2,0,OFFSET('Composition%'!$B57,0,O$17)*OFFSET('Composition%'!$B57,0,O$18)*(O$24*EXP(-O$25/($B87+273)/RGas)))+ReactionRateK1!O87/2</f>
        <v>0</v>
      </c>
      <c r="P87" s="73">
        <f ca="1">IF(P$2=0,0,P$22*EXP(P$23/($B87+273)/RGas)*(OFFSET('Composition%'!$B57,0,P$13)*OFFSET('Composition%'!$B57,0,P$14)))-IF(P$2=2,0,OFFSET('Composition%'!$B57,0,P$17)*OFFSET('Composition%'!$B57,0,P$18)*(P$24*EXP(-P$25/($B87+273)/RGas)))+ReactionRateK1!P87/2</f>
        <v>1.5200850153919291E-2</v>
      </c>
      <c r="Q87" s="73">
        <f ca="1">IF(Q$2=0,0,Q$22*EXP(Q$23/($B87+273)/RGas)*(OFFSET('Composition%'!$B57,0,Q$13)*OFFSET('Composition%'!$B57,0,Q$14)))-IF(Q$2=2,0,OFFSET('Composition%'!$B57,0,Q$17)*OFFSET('Composition%'!$B57,0,Q$18)*(Q$24*EXP(-Q$25/($B87+273)/RGas)))+ReactionRateK1!Q87/2</f>
        <v>9.3437937362940936E-5</v>
      </c>
      <c r="R87" s="73">
        <f ca="1">IF(R$2=0,0,R$22*EXP(R$23/($B87+273)/RGas)*(OFFSET('Composition%'!$B57,0,R$13)*OFFSET('Composition%'!$B57,0,R$14)))-IF(R$2=2,0,OFFSET('Composition%'!$B57,0,R$17)*OFFSET('Composition%'!$B57,0,R$18)*(R$24*EXP(-R$25/($B87+273)/RGas)))+ReactionRateK1!R87/2</f>
        <v>1.9197210667634575E-5</v>
      </c>
      <c r="S87" s="73"/>
      <c r="T87" s="73">
        <f ca="1">IF(T$2=0,0,T$22*EXP(T$23/($B87+273)/RGas)*(OFFSET('Composition%'!$B57,0,T$13)*OFFSET('Composition%'!$B57,0,T$14)))-IF(T$2=2,0,OFFSET('Composition%'!$B57,0,T$17)*OFFSET('Composition%'!$B57,0,T$18)*(T$24*EXP(-T$25/($B87+273)/RGas)))+ReactionRateK1!T87/2</f>
        <v>9.3383606824725177E-4</v>
      </c>
      <c r="U87" s="73">
        <f ca="1">IF(U$2=0,0,U$22*EXP(U$23/($B87+273)/RGas)*(OFFSET('Composition%'!$B57,0,U$13)*OFFSET('Composition%'!$B57,0,U$14)))-IF(U$2=2,0,OFFSET('Composition%'!$B57,0,U$17)*OFFSET('Composition%'!$B57,0,U$18)*(U$24*EXP(-U$25/($B87+273)/RGas)))+ReactionRateK1!U87/2</f>
        <v>1.5893409652981694E-5</v>
      </c>
      <c r="V87" s="73">
        <f ca="1">IF(V$2=0,0,V$22*EXP(V$23/($B87+273)/RGas)*(OFFSET('Composition%'!$B57,0,V$13)*OFFSET('Composition%'!$B57,0,V$14)))-IF(V$2=2,0,OFFSET('Composition%'!$B57,0,V$17)*OFFSET('Composition%'!$B57,0,V$18)*(V$24*EXP(-V$25/($B87+273)/RGas)))+ReactionRateK1!V87/2</f>
        <v>0</v>
      </c>
      <c r="W87" s="73">
        <f ca="1">IF(W$2=0,0,W$22*EXP(W$23/($B87+273)/RGas)*(OFFSET('Composition%'!$B57,0,W$13)*OFFSET('Composition%'!$B57,0,W$14)))-IF(W$2=2,0,OFFSET('Composition%'!$B57,0,W$17)*OFFSET('Composition%'!$B57,0,W$18)*(W$24*EXP(-W$25/($B87+273)/RGas)))+ReactionRateK1!W87/2</f>
        <v>0</v>
      </c>
      <c r="X87" s="73">
        <f ca="1">IF(X$2=0,0,X$22*EXP(X$23/($B87+273)/RGas)*(OFFSET('Composition%'!$B57,0,X$13)*OFFSET('Composition%'!$B57,0,X$14)))-IF(X$2=2,0,OFFSET('Composition%'!$B57,0,X$17)*OFFSET('Composition%'!$B57,0,X$18)*(X$24*EXP(-X$25/($B87+273)/RGas)))+ReactionRateK1!X87/2</f>
        <v>3.7871039863715166E-8</v>
      </c>
      <c r="Y87" s="73">
        <f ca="1">IF(Y$2=0,0,Y$22*EXP(Y$23/($B87+273)/RGas)*(OFFSET('Composition%'!$B57,0,Y$13)*OFFSET('Composition%'!$B57,0,Y$14)))-IF(Y$2=2,0,OFFSET('Composition%'!$B57,0,Y$17)*OFFSET('Composition%'!$B57,0,Y$18)*(Y$24*EXP(-Y$25/($B87+273)/RGas)))+ReactionRateK1!Y87/2</f>
        <v>1.8743926007246861E-9</v>
      </c>
      <c r="Z87" s="73">
        <f ca="1">IF(Z$2=0,0,Z$22*EXP(Z$23/($B87+273)/RGas)*(OFFSET('Composition%'!$B57,0,Z$13)*OFFSET('Composition%'!$B57,0,Z$14)))-IF(Z$2=2,0,OFFSET('Composition%'!$B57,0,Z$17)*OFFSET('Composition%'!$B57,0,Z$18)*(Z$24*EXP(-Z$25/($B87+273)/RGas)))+ReactionRateK1!Z87/2</f>
        <v>0</v>
      </c>
      <c r="AA87" s="73">
        <f ca="1">IF(AA$2=0,0,AA$22*EXP(AA$23/($B87+273)/RGas)*(OFFSET('Composition%'!$B57,0,AA$13)*OFFSET('Composition%'!$B57,0,AA$14)))-IF(AA$2=2,0,OFFSET('Composition%'!$B57,0,AA$17)*OFFSET('Composition%'!$B57,0,AA$18)*(AA$24*EXP(-AA$25/($B87+273)/RGas)))+ReactionRateK1!AA87/2</f>
        <v>0</v>
      </c>
      <c r="AB87" s="73">
        <f ca="1">IF(AB$2=0,0,AB$22*EXP(AB$23/($B87+273)/RGas)*(OFFSET('Composition%'!$B57,0,AB$13)*OFFSET('Composition%'!$B57,0,AB$14)))-IF(AB$2=2,0,OFFSET('Composition%'!$B57,0,AB$17)*OFFSET('Composition%'!$B57,0,AB$18)*(AB$24*EXP(-AB$25/($B87+273)/RGas)))+ReactionRateK1!AB87/2</f>
        <v>0</v>
      </c>
      <c r="AC87" s="73">
        <f ca="1">IF(AC$2=0,0,AC$22*EXP(AC$23/($B87+273)/RGas)*(OFFSET('Composition%'!$B57,0,AC$13)*OFFSET('Composition%'!$B57,0,AC$14)))-IF(AC$2=2,0,OFFSET('Composition%'!$B57,0,AC$17)*OFFSET('Composition%'!$B57,0,AC$18)*(AC$24*EXP(-AC$25/($B87+273)/RGas)))+ReactionRateK1!AC87/2</f>
        <v>0</v>
      </c>
      <c r="AD87" s="73">
        <f ca="1">IF(AD$2=0,0,AD$22*EXP(AD$23/($B87+273)/RGas)*(OFFSET('Composition%'!$B57,0,AD$13)*OFFSET('Composition%'!$B57,0,AD$14)))-IF(AD$2=2,0,OFFSET('Composition%'!$B57,0,AD$17)*OFFSET('Composition%'!$B57,0,AD$18)*(AD$24*EXP(-AD$25/($B87+273)/RGas)))+ReactionRateK1!AD87/2</f>
        <v>0</v>
      </c>
      <c r="AE87" s="73">
        <f ca="1">IF(AE$2=0,0,AE$22*EXP(AE$23/($B87+273)/RGas)*(OFFSET('Composition%'!$B57,0,AE$13)*OFFSET('Composition%'!$B57,0,AE$14)))-IF(AE$2=2,0,OFFSET('Composition%'!$B57,0,AE$17)*OFFSET('Composition%'!$B57,0,AE$18)*(AE$24*EXP(-AE$25/($B87+273)/RGas)))+ReactionRateK1!AE87/2</f>
        <v>0</v>
      </c>
      <c r="AF87" s="73"/>
      <c r="AG87" s="73">
        <f ca="1">IF(AG$2=0,0,AG$22*EXP(AG$23/($B87+273)/RGas)*(OFFSET('Composition%'!$B57,0,AG$13)*OFFSET('Composition%'!$B57,0,AG$14)))-IF(AG$2=2,0,OFFSET('Composition%'!$B57,0,AG$17)*OFFSET('Composition%'!$B57,0,AG$18)*(AG$24*EXP(-AG$25/($B87+273)/RGas)))+ReactionRateK1!AG87/2</f>
        <v>0</v>
      </c>
      <c r="AH87" s="73">
        <f ca="1">IF(AH$2=0,0,AH$22*EXP(AH$23/($B87+273)/RGas)*(OFFSET('Composition%'!$B57,0,AH$13)*OFFSET('Composition%'!$B57,0,AH$14)))-IF(AH$2=2,0,OFFSET('Composition%'!$B57,0,AH$17)*OFFSET('Composition%'!$B57,0,AH$18)*(AH$24*EXP(-AH$25/($B87+273)/RGas)))+ReactionRateK1!AH87/2</f>
        <v>0</v>
      </c>
      <c r="AI87" s="73">
        <f ca="1">IF(AI$2=0,0,AI$22*EXP(AI$23/($B87+273)/RGas)*(OFFSET('Composition%'!$B57,0,AI$13)*OFFSET('Composition%'!$B57,0,AI$14)))-IF(AI$2=2,0,OFFSET('Composition%'!$B57,0,AI$17)*OFFSET('Composition%'!$B57,0,AI$18)*(AI$24*EXP(-AI$25/($B87+273)/RGas)))+ReactionRateK1!AI87/2</f>
        <v>0</v>
      </c>
      <c r="AJ87" s="73">
        <f ca="1">IF(AJ$2=0,0,AJ$22*EXP(AJ$23/($B87+273)/RGas)*(OFFSET('Composition%'!$B57,0,AJ$13)*OFFSET('Composition%'!$B57,0,AJ$14)))-IF(AJ$2=2,0,OFFSET('Composition%'!$B57,0,AJ$17)*OFFSET('Composition%'!$B57,0,AJ$18)*(AJ$24*EXP(-AJ$25/($B87+273)/RGas)))+ReactionRateK1!AJ87/2</f>
        <v>0</v>
      </c>
      <c r="AK87" s="73">
        <f ca="1">IF(AK$2=0,0,AK$22*EXP(AK$23/($B87+273)/RGas)*(OFFSET('Composition%'!$B57,0,AK$13)*OFFSET('Composition%'!$B57,0,AK$14)))-IF(AK$2=2,0,OFFSET('Composition%'!$B57,0,AK$17)*OFFSET('Composition%'!$B57,0,AK$18)*(AK$24*EXP(-AK$25/($B87+273)/RGas)))+ReactionRateK1!AK87/2</f>
        <v>0</v>
      </c>
      <c r="AL87" s="73">
        <f ca="1">IF(AL$2=0,0,AL$22*EXP(AL$23/($B87+273)/RGas)*(OFFSET('Composition%'!$B57,0,AL$13)*OFFSET('Composition%'!$B57,0,AL$14)))-IF(AL$2=2,0,OFFSET('Composition%'!$B57,0,AL$17)*OFFSET('Composition%'!$B57,0,AL$18)*(AL$24*EXP(-AL$25/($B87+273)/RGas)))+ReactionRateK1!AL87/2</f>
        <v>0</v>
      </c>
      <c r="AM87" s="73"/>
      <c r="AN87" s="73">
        <f ca="1">IF(AN$2=0,0,AN$22*EXP(AN$23/($B87+273)/RGas)*(OFFSET('Composition%'!$B57,0,AN$13)*OFFSET('Composition%'!$B57,0,AN$14)))-IF(AN$2=2,0,OFFSET('Composition%'!$B57,0,AN$17)*OFFSET('Composition%'!$B57,0,AN$18)*(AN$24*EXP(-AN$25/($B87+273)/RGas)))+ReactionRateK1!AN87/2</f>
        <v>0</v>
      </c>
      <c r="AO87" s="73">
        <f ca="1">IF(AO$2=0,0,AO$22*EXP(AO$23/($B87+273)/RGas)*(OFFSET('Composition%'!$B57,0,AO$13)*OFFSET('Composition%'!$B57,0,AO$14)))-IF(AO$2=2,0,OFFSET('Composition%'!$B57,0,AO$17)*OFFSET('Composition%'!$B57,0,AO$18)*(AO$24*EXP(-AO$25/($B87+273)/RGas)))+ReactionRateK1!AO87/2</f>
        <v>0</v>
      </c>
      <c r="AP87" s="73">
        <f ca="1">IF(AP$2=0,0,AP$22*EXP(AP$23/($B87+273)/RGas)*(OFFSET('Composition%'!$B57,0,AP$13)*OFFSET('Composition%'!$B57,0,AP$14)))-IF(AP$2=2,0,OFFSET('Composition%'!$B57,0,AP$17)*OFFSET('Composition%'!$B57,0,AP$18)*(AP$24*EXP(-AP$25/($B87+273)/RGas)))+ReactionRateK1!AP87/2</f>
        <v>4.0513432503116757E-12</v>
      </c>
      <c r="AQ87" s="73">
        <f ca="1">IF(AQ$2=0,0,AQ$22*EXP(AQ$23/($B87+273)/RGas)*(OFFSET('Composition%'!$B57,0,AQ$13)*OFFSET('Composition%'!$B57,0,AQ$14)))-IF(AQ$2=2,0,OFFSET('Composition%'!$B57,0,AQ$17)*OFFSET('Composition%'!$B57,0,AQ$18)*(AQ$24*EXP(-AQ$25/($B87+273)/RGas)))+ReactionRateK1!AQ87/2</f>
        <v>0</v>
      </c>
      <c r="AR87" s="73">
        <f ca="1">IF(AR$2=0,0,AR$22*EXP(AR$23/($B87+273)/RGas)*(OFFSET('Composition%'!$B57,0,AR$13)*OFFSET('Composition%'!$B57,0,AR$14)))-IF(AR$2=2,0,OFFSET('Composition%'!$B57,0,AR$17)*OFFSET('Composition%'!$B57,0,AR$18)*(AR$24*EXP(-AR$25/($B87+273)/RGas)))+ReactionRateK1!AR87/2</f>
        <v>0</v>
      </c>
    </row>
    <row r="88" spans="1:44">
      <c r="A88" s="3">
        <f t="shared" si="9"/>
        <v>2.799999999999998</v>
      </c>
      <c r="B88" s="19">
        <f ca="1">'Composition%'!B58</f>
        <v>414.06150169624493</v>
      </c>
      <c r="C88">
        <f t="shared" si="8"/>
        <v>30</v>
      </c>
      <c r="D88" s="26">
        <f ca="1">('Composition%'!C58*ReactionRateK2!C88)^3</f>
        <v>6.1693489835235278</v>
      </c>
      <c r="E88" s="4"/>
      <c r="F88" s="73">
        <f ca="1">IF(F$2=0,0,F$22*EXP(F$23/($B88+273)/RGas)*(OFFSET('Composition%'!$B58,0,F$13)*OFFSET('Composition%'!$B58,0,F$14)))-IF(F$2=2,0,OFFSET('Composition%'!$B58,0,F$17)*OFFSET('Composition%'!$B58,0,F$18)*(F$24*EXP(-F$25/($B88+273)/RGas)))+ReactionRateK1!F88/2</f>
        <v>4.7666972718670726E-3</v>
      </c>
      <c r="G88" s="73">
        <f ca="1">IF(G$2=0,0,G$22*EXP(G$23/($B88+273)/RGas)*(OFFSET('Composition%'!$B58,0,G$13)*OFFSET('Composition%'!$B58,0,G$14)))-IF(G$2=2,0,OFFSET('Composition%'!$B58,0,G$17)*OFFSET('Composition%'!$B58,0,G$18)*(G$24*EXP(-G$25/($B88+273)/RGas)))+ReactionRateK1!G88/2</f>
        <v>1.8491063993461415E-3</v>
      </c>
      <c r="H88" s="73">
        <f ca="1">IF(H$2=0,0,H$22*EXP(H$23/($B88+273)/RGas)*(OFFSET('Composition%'!$B58,0,H$13)*OFFSET('Composition%'!$B58,0,H$14)))-IF(H$2=2,0,OFFSET('Composition%'!$B58,0,H$17)*OFFSET('Composition%'!$B58,0,H$18)*(H$24*EXP(-H$25/($B88+273)/RGas)))+ReactionRateK1!H88/2</f>
        <v>-3.7861899684871755E-6</v>
      </c>
      <c r="I88" s="73">
        <f ca="1">IF(I$2=0,0,I$22*EXP(I$23/($B88+273)/RGas)*(OFFSET('Composition%'!$B58,0,I$13)*OFFSET('Composition%'!$B58,0,I$14)))-IF(I$2=2,0,OFFSET('Composition%'!$B58,0,I$17)*OFFSET('Composition%'!$B58,0,I$18)*(I$24*EXP(-I$25/($B88+273)/RGas)))+ReactionRateK1!I88/2</f>
        <v>4.6378623780811904E-7</v>
      </c>
      <c r="J88" s="73"/>
      <c r="K88" s="73">
        <f ca="1">IF(K$2=0,0,K$22*EXP(K$23/($B88+273)/RGas)*(OFFSET('Composition%'!$B58,0,K$13)*OFFSET('Composition%'!$B58,0,K$14)))-IF(K$2=2,0,OFFSET('Composition%'!$B58,0,K$17)*OFFSET('Composition%'!$B58,0,K$18)*(K$24*EXP(-K$25/($B88+273)/RGas)))+ReactionRateK1!K88/2</f>
        <v>2.076653348004226E-2</v>
      </c>
      <c r="L88" s="73">
        <f ca="1">IF(L$2=0,0,L$22*EXP(L$23/($B88+273)/RGas)*(OFFSET('Composition%'!$B58,0,L$13)*OFFSET('Composition%'!$B58,0,L$14)))-IF(L$2=2,0,OFFSET('Composition%'!$B58,0,L$17)*OFFSET('Composition%'!$B58,0,L$18)*(L$24*EXP(-L$25/($B88+273)/RGas)))+ReactionRateK1!L88/2</f>
        <v>-3.839224779014661E-3</v>
      </c>
      <c r="M88" s="73">
        <f ca="1">IF(M$2=0,0,M$22*EXP(M$23/($B88+273)/RGas)*(OFFSET('Composition%'!$B58,0,M$13)*OFFSET('Composition%'!$B58,0,M$14)))-IF(M$2=2,0,OFFSET('Composition%'!$B58,0,M$17)*OFFSET('Composition%'!$B58,0,M$18)*(M$24*EXP(-M$25/($B88+273)/RGas)))+ReactionRateK1!M88/2</f>
        <v>0</v>
      </c>
      <c r="N88" s="73"/>
      <c r="O88" s="73">
        <f ca="1">IF(O$2=0,0,O$22*EXP(O$23/($B88+273)/RGas)*(OFFSET('Composition%'!$B58,0,O$13)*OFFSET('Composition%'!$B58,0,O$14)))-IF(O$2=2,0,OFFSET('Composition%'!$B58,0,O$17)*OFFSET('Composition%'!$B58,0,O$18)*(O$24*EXP(-O$25/($B88+273)/RGas)))+ReactionRateK1!O88/2</f>
        <v>0</v>
      </c>
      <c r="P88" s="73">
        <f ca="1">IF(P$2=0,0,P$22*EXP(P$23/($B88+273)/RGas)*(OFFSET('Composition%'!$B58,0,P$13)*OFFSET('Composition%'!$B58,0,P$14)))-IF(P$2=2,0,OFFSET('Composition%'!$B58,0,P$17)*OFFSET('Composition%'!$B58,0,P$18)*(P$24*EXP(-P$25/($B88+273)/RGas)))+ReactionRateK1!P88/2</f>
        <v>1.5237688230492846E-2</v>
      </c>
      <c r="Q88" s="73">
        <f ca="1">IF(Q$2=0,0,Q$22*EXP(Q$23/($B88+273)/RGas)*(OFFSET('Composition%'!$B58,0,Q$13)*OFFSET('Composition%'!$B58,0,Q$14)))-IF(Q$2=2,0,OFFSET('Composition%'!$B58,0,Q$17)*OFFSET('Composition%'!$B58,0,Q$18)*(Q$24*EXP(-Q$25/($B88+273)/RGas)))+ReactionRateK1!Q88/2</f>
        <v>9.5375685260528145E-5</v>
      </c>
      <c r="R88" s="73">
        <f ca="1">IF(R$2=0,0,R$22*EXP(R$23/($B88+273)/RGas)*(OFFSET('Composition%'!$B58,0,R$13)*OFFSET('Composition%'!$B58,0,R$14)))-IF(R$2=2,0,OFFSET('Composition%'!$B58,0,R$17)*OFFSET('Composition%'!$B58,0,R$18)*(R$24*EXP(-R$25/($B88+273)/RGas)))+ReactionRateK1!R88/2</f>
        <v>1.9947560784634584E-5</v>
      </c>
      <c r="S88" s="73"/>
      <c r="T88" s="73">
        <f ca="1">IF(T$2=0,0,T$22*EXP(T$23/($B88+273)/RGas)*(OFFSET('Composition%'!$B58,0,T$13)*OFFSET('Composition%'!$B58,0,T$14)))-IF(T$2=2,0,OFFSET('Composition%'!$B58,0,T$17)*OFFSET('Composition%'!$B58,0,T$18)*(T$24*EXP(-T$25/($B88+273)/RGas)))+ReactionRateK1!T88/2</f>
        <v>8.7365148840264756E-4</v>
      </c>
      <c r="U88" s="73">
        <f ca="1">IF(U$2=0,0,U$22*EXP(U$23/($B88+273)/RGas)*(OFFSET('Composition%'!$B58,0,U$13)*OFFSET('Composition%'!$B58,0,U$14)))-IF(U$2=2,0,OFFSET('Composition%'!$B58,0,U$17)*OFFSET('Composition%'!$B58,0,U$18)*(U$24*EXP(-U$25/($B88+273)/RGas)))+ReactionRateK1!U88/2</f>
        <v>1.4402965425382475E-5</v>
      </c>
      <c r="V88" s="73">
        <f ca="1">IF(V$2=0,0,V$22*EXP(V$23/($B88+273)/RGas)*(OFFSET('Composition%'!$B58,0,V$13)*OFFSET('Composition%'!$B58,0,V$14)))-IF(V$2=2,0,OFFSET('Composition%'!$B58,0,V$17)*OFFSET('Composition%'!$B58,0,V$18)*(V$24*EXP(-V$25/($B88+273)/RGas)))+ReactionRateK1!V88/2</f>
        <v>0</v>
      </c>
      <c r="W88" s="73">
        <f ca="1">IF(W$2=0,0,W$22*EXP(W$23/($B88+273)/RGas)*(OFFSET('Composition%'!$B58,0,W$13)*OFFSET('Composition%'!$B58,0,W$14)))-IF(W$2=2,0,OFFSET('Composition%'!$B58,0,W$17)*OFFSET('Composition%'!$B58,0,W$18)*(W$24*EXP(-W$25/($B88+273)/RGas)))+ReactionRateK1!W88/2</f>
        <v>0</v>
      </c>
      <c r="X88" s="73">
        <f ca="1">IF(X$2=0,0,X$22*EXP(X$23/($B88+273)/RGas)*(OFFSET('Composition%'!$B58,0,X$13)*OFFSET('Composition%'!$B58,0,X$14)))-IF(X$2=2,0,OFFSET('Composition%'!$B58,0,X$17)*OFFSET('Composition%'!$B58,0,X$18)*(X$24*EXP(-X$25/($B88+273)/RGas)))+ReactionRateK1!X88/2</f>
        <v>3.7837560556752556E-8</v>
      </c>
      <c r="Y88" s="73">
        <f ca="1">IF(Y$2=0,0,Y$22*EXP(Y$23/($B88+273)/RGas)*(OFFSET('Composition%'!$B58,0,Y$13)*OFFSET('Composition%'!$B58,0,Y$14)))-IF(Y$2=2,0,OFFSET('Composition%'!$B58,0,Y$17)*OFFSET('Composition%'!$B58,0,Y$18)*(Y$24*EXP(-Y$25/($B88+273)/RGas)))+ReactionRateK1!Y88/2</f>
        <v>1.8727355729410831E-9</v>
      </c>
      <c r="Z88" s="73">
        <f ca="1">IF(Z$2=0,0,Z$22*EXP(Z$23/($B88+273)/RGas)*(OFFSET('Composition%'!$B58,0,Z$13)*OFFSET('Composition%'!$B58,0,Z$14)))-IF(Z$2=2,0,OFFSET('Composition%'!$B58,0,Z$17)*OFFSET('Composition%'!$B58,0,Z$18)*(Z$24*EXP(-Z$25/($B88+273)/RGas)))+ReactionRateK1!Z88/2</f>
        <v>0</v>
      </c>
      <c r="AA88" s="73">
        <f ca="1">IF(AA$2=0,0,AA$22*EXP(AA$23/($B88+273)/RGas)*(OFFSET('Composition%'!$B58,0,AA$13)*OFFSET('Composition%'!$B58,0,AA$14)))-IF(AA$2=2,0,OFFSET('Composition%'!$B58,0,AA$17)*OFFSET('Composition%'!$B58,0,AA$18)*(AA$24*EXP(-AA$25/($B88+273)/RGas)))+ReactionRateK1!AA88/2</f>
        <v>0</v>
      </c>
      <c r="AB88" s="73">
        <f ca="1">IF(AB$2=0,0,AB$22*EXP(AB$23/($B88+273)/RGas)*(OFFSET('Composition%'!$B58,0,AB$13)*OFFSET('Composition%'!$B58,0,AB$14)))-IF(AB$2=2,0,OFFSET('Composition%'!$B58,0,AB$17)*OFFSET('Composition%'!$B58,0,AB$18)*(AB$24*EXP(-AB$25/($B88+273)/RGas)))+ReactionRateK1!AB88/2</f>
        <v>0</v>
      </c>
      <c r="AC88" s="73">
        <f ca="1">IF(AC$2=0,0,AC$22*EXP(AC$23/($B88+273)/RGas)*(OFFSET('Composition%'!$B58,0,AC$13)*OFFSET('Composition%'!$B58,0,AC$14)))-IF(AC$2=2,0,OFFSET('Composition%'!$B58,0,AC$17)*OFFSET('Composition%'!$B58,0,AC$18)*(AC$24*EXP(-AC$25/($B88+273)/RGas)))+ReactionRateK1!AC88/2</f>
        <v>0</v>
      </c>
      <c r="AD88" s="73">
        <f ca="1">IF(AD$2=0,0,AD$22*EXP(AD$23/($B88+273)/RGas)*(OFFSET('Composition%'!$B58,0,AD$13)*OFFSET('Composition%'!$B58,0,AD$14)))-IF(AD$2=2,0,OFFSET('Composition%'!$B58,0,AD$17)*OFFSET('Composition%'!$B58,0,AD$18)*(AD$24*EXP(-AD$25/($B88+273)/RGas)))+ReactionRateK1!AD88/2</f>
        <v>0</v>
      </c>
      <c r="AE88" s="73">
        <f ca="1">IF(AE$2=0,0,AE$22*EXP(AE$23/($B88+273)/RGas)*(OFFSET('Composition%'!$B58,0,AE$13)*OFFSET('Composition%'!$B58,0,AE$14)))-IF(AE$2=2,0,OFFSET('Composition%'!$B58,0,AE$17)*OFFSET('Composition%'!$B58,0,AE$18)*(AE$24*EXP(-AE$25/($B88+273)/RGas)))+ReactionRateK1!AE88/2</f>
        <v>0</v>
      </c>
      <c r="AF88" s="73"/>
      <c r="AG88" s="73">
        <f ca="1">IF(AG$2=0,0,AG$22*EXP(AG$23/($B88+273)/RGas)*(OFFSET('Composition%'!$B58,0,AG$13)*OFFSET('Composition%'!$B58,0,AG$14)))-IF(AG$2=2,0,OFFSET('Composition%'!$B58,0,AG$17)*OFFSET('Composition%'!$B58,0,AG$18)*(AG$24*EXP(-AG$25/($B88+273)/RGas)))+ReactionRateK1!AG88/2</f>
        <v>0</v>
      </c>
      <c r="AH88" s="73">
        <f ca="1">IF(AH$2=0,0,AH$22*EXP(AH$23/($B88+273)/RGas)*(OFFSET('Composition%'!$B58,0,AH$13)*OFFSET('Composition%'!$B58,0,AH$14)))-IF(AH$2=2,0,OFFSET('Composition%'!$B58,0,AH$17)*OFFSET('Composition%'!$B58,0,AH$18)*(AH$24*EXP(-AH$25/($B88+273)/RGas)))+ReactionRateK1!AH88/2</f>
        <v>0</v>
      </c>
      <c r="AI88" s="73">
        <f ca="1">IF(AI$2=0,0,AI$22*EXP(AI$23/($B88+273)/RGas)*(OFFSET('Composition%'!$B58,0,AI$13)*OFFSET('Composition%'!$B58,0,AI$14)))-IF(AI$2=2,0,OFFSET('Composition%'!$B58,0,AI$17)*OFFSET('Composition%'!$B58,0,AI$18)*(AI$24*EXP(-AI$25/($B88+273)/RGas)))+ReactionRateK1!AI88/2</f>
        <v>0</v>
      </c>
      <c r="AJ88" s="73">
        <f ca="1">IF(AJ$2=0,0,AJ$22*EXP(AJ$23/($B88+273)/RGas)*(OFFSET('Composition%'!$B58,0,AJ$13)*OFFSET('Composition%'!$B58,0,AJ$14)))-IF(AJ$2=2,0,OFFSET('Composition%'!$B58,0,AJ$17)*OFFSET('Composition%'!$B58,0,AJ$18)*(AJ$24*EXP(-AJ$25/($B88+273)/RGas)))+ReactionRateK1!AJ88/2</f>
        <v>0</v>
      </c>
      <c r="AK88" s="73">
        <f ca="1">IF(AK$2=0,0,AK$22*EXP(AK$23/($B88+273)/RGas)*(OFFSET('Composition%'!$B58,0,AK$13)*OFFSET('Composition%'!$B58,0,AK$14)))-IF(AK$2=2,0,OFFSET('Composition%'!$B58,0,AK$17)*OFFSET('Composition%'!$B58,0,AK$18)*(AK$24*EXP(-AK$25/($B88+273)/RGas)))+ReactionRateK1!AK88/2</f>
        <v>0</v>
      </c>
      <c r="AL88" s="73">
        <f ca="1">IF(AL$2=0,0,AL$22*EXP(AL$23/($B88+273)/RGas)*(OFFSET('Composition%'!$B58,0,AL$13)*OFFSET('Composition%'!$B58,0,AL$14)))-IF(AL$2=2,0,OFFSET('Composition%'!$B58,0,AL$17)*OFFSET('Composition%'!$B58,0,AL$18)*(AL$24*EXP(-AL$25/($B88+273)/RGas)))+ReactionRateK1!AL88/2</f>
        <v>0</v>
      </c>
      <c r="AM88" s="73"/>
      <c r="AN88" s="73">
        <f ca="1">IF(AN$2=0,0,AN$22*EXP(AN$23/($B88+273)/RGas)*(OFFSET('Composition%'!$B58,0,AN$13)*OFFSET('Composition%'!$B58,0,AN$14)))-IF(AN$2=2,0,OFFSET('Composition%'!$B58,0,AN$17)*OFFSET('Composition%'!$B58,0,AN$18)*(AN$24*EXP(-AN$25/($B88+273)/RGas)))+ReactionRateK1!AN88/2</f>
        <v>0</v>
      </c>
      <c r="AO88" s="73">
        <f ca="1">IF(AO$2=0,0,AO$22*EXP(AO$23/($B88+273)/RGas)*(OFFSET('Composition%'!$B58,0,AO$13)*OFFSET('Composition%'!$B58,0,AO$14)))-IF(AO$2=2,0,OFFSET('Composition%'!$B58,0,AO$17)*OFFSET('Composition%'!$B58,0,AO$18)*(AO$24*EXP(-AO$25/($B88+273)/RGas)))+ReactionRateK1!AO88/2</f>
        <v>0</v>
      </c>
      <c r="AP88" s="73">
        <f ca="1">IF(AP$2=0,0,AP$22*EXP(AP$23/($B88+273)/RGas)*(OFFSET('Composition%'!$B58,0,AP$13)*OFFSET('Composition%'!$B58,0,AP$14)))-IF(AP$2=2,0,OFFSET('Composition%'!$B58,0,AP$17)*OFFSET('Composition%'!$B58,0,AP$18)*(AP$24*EXP(-AP$25/($B88+273)/RGas)))+ReactionRateK1!AP88/2</f>
        <v>4.051939873629395E-12</v>
      </c>
      <c r="AQ88" s="73">
        <f ca="1">IF(AQ$2=0,0,AQ$22*EXP(AQ$23/($B88+273)/RGas)*(OFFSET('Composition%'!$B58,0,AQ$13)*OFFSET('Composition%'!$B58,0,AQ$14)))-IF(AQ$2=2,0,OFFSET('Composition%'!$B58,0,AQ$17)*OFFSET('Composition%'!$B58,0,AQ$18)*(AQ$24*EXP(-AQ$25/($B88+273)/RGas)))+ReactionRateK1!AQ88/2</f>
        <v>0</v>
      </c>
      <c r="AR88" s="73">
        <f ca="1">IF(AR$2=0,0,AR$22*EXP(AR$23/($B88+273)/RGas)*(OFFSET('Composition%'!$B58,0,AR$13)*OFFSET('Composition%'!$B58,0,AR$14)))-IF(AR$2=2,0,OFFSET('Composition%'!$B58,0,AR$17)*OFFSET('Composition%'!$B58,0,AR$18)*(AR$24*EXP(-AR$25/($B88+273)/RGas)))+ReactionRateK1!AR88/2</f>
        <v>0</v>
      </c>
    </row>
    <row r="89" spans="1:44">
      <c r="A89" s="3">
        <f t="shared" si="9"/>
        <v>2.8499999999999979</v>
      </c>
      <c r="B89" s="19">
        <f ca="1">'Composition%'!B59</f>
        <v>414.08983708555371</v>
      </c>
      <c r="C89">
        <f t="shared" si="8"/>
        <v>30</v>
      </c>
      <c r="D89" s="26">
        <f ca="1">('Composition%'!C59*ReactionRateK2!C89)^3</f>
        <v>6.1540521900502716</v>
      </c>
      <c r="E89" s="4"/>
      <c r="F89" s="73">
        <f ca="1">IF(F$2=0,0,F$22*EXP(F$23/($B89+273)/RGas)*(OFFSET('Composition%'!$B59,0,F$13)*OFFSET('Composition%'!$B59,0,F$14)))-IF(F$2=2,0,OFFSET('Composition%'!$B59,0,F$17)*OFFSET('Composition%'!$B59,0,F$18)*(F$24*EXP(-F$25/($B89+273)/RGas)))+ReactionRateK1!F89/2</f>
        <v>4.6755851827530864E-3</v>
      </c>
      <c r="G89" s="73">
        <f ca="1">IF(G$2=0,0,G$22*EXP(G$23/($B89+273)/RGas)*(OFFSET('Composition%'!$B59,0,G$13)*OFFSET('Composition%'!$B59,0,G$14)))-IF(G$2=2,0,OFFSET('Composition%'!$B59,0,G$17)*OFFSET('Composition%'!$B59,0,G$18)*(G$24*EXP(-G$25/($B89+273)/RGas)))+ReactionRateK1!G89/2</f>
        <v>1.8163255152496849E-3</v>
      </c>
      <c r="H89" s="73">
        <f ca="1">IF(H$2=0,0,H$22*EXP(H$23/($B89+273)/RGas)*(OFFSET('Composition%'!$B59,0,H$13)*OFFSET('Composition%'!$B59,0,H$14)))-IF(H$2=2,0,OFFSET('Composition%'!$B59,0,H$17)*OFFSET('Composition%'!$B59,0,H$18)*(H$24*EXP(-H$25/($B89+273)/RGas)))+ReactionRateK1!H89/2</f>
        <v>-3.794244693292186E-6</v>
      </c>
      <c r="I89" s="73">
        <f ca="1">IF(I$2=0,0,I$22*EXP(I$23/($B89+273)/RGas)*(OFFSET('Composition%'!$B59,0,I$13)*OFFSET('Composition%'!$B59,0,I$14)))-IF(I$2=2,0,OFFSET('Composition%'!$B59,0,I$17)*OFFSET('Composition%'!$B59,0,I$18)*(I$24*EXP(-I$25/($B89+273)/RGas)))+ReactionRateK1!I89/2</f>
        <v>2.4820072148276573E-6</v>
      </c>
      <c r="J89" s="73"/>
      <c r="K89" s="73">
        <f ca="1">IF(K$2=0,0,K$22*EXP(K$23/($B89+273)/RGas)*(OFFSET('Composition%'!$B59,0,K$13)*OFFSET('Composition%'!$B59,0,K$14)))-IF(K$2=2,0,OFFSET('Composition%'!$B59,0,K$17)*OFFSET('Composition%'!$B59,0,K$18)*(K$24*EXP(-K$25/($B89+273)/RGas)))+ReactionRateK1!K89/2</f>
        <v>2.0371081491513433E-2</v>
      </c>
      <c r="L89" s="73">
        <f ca="1">IF(L$2=0,0,L$22*EXP(L$23/($B89+273)/RGas)*(OFFSET('Composition%'!$B59,0,L$13)*OFFSET('Composition%'!$B59,0,L$14)))-IF(L$2=2,0,OFFSET('Composition%'!$B59,0,L$17)*OFFSET('Composition%'!$B59,0,L$18)*(L$24*EXP(-L$25/($B89+273)/RGas)))+ReactionRateK1!L89/2</f>
        <v>-3.7745942436134836E-3</v>
      </c>
      <c r="M89" s="73">
        <f ca="1">IF(M$2=0,0,M$22*EXP(M$23/($B89+273)/RGas)*(OFFSET('Composition%'!$B59,0,M$13)*OFFSET('Composition%'!$B59,0,M$14)))-IF(M$2=2,0,OFFSET('Composition%'!$B59,0,M$17)*OFFSET('Composition%'!$B59,0,M$18)*(M$24*EXP(-M$25/($B89+273)/RGas)))+ReactionRateK1!M89/2</f>
        <v>0</v>
      </c>
      <c r="N89" s="73"/>
      <c r="O89" s="73">
        <f ca="1">IF(O$2=0,0,O$22*EXP(O$23/($B89+273)/RGas)*(OFFSET('Composition%'!$B59,0,O$13)*OFFSET('Composition%'!$B59,0,O$14)))-IF(O$2=2,0,OFFSET('Composition%'!$B59,0,O$17)*OFFSET('Composition%'!$B59,0,O$18)*(O$24*EXP(-O$25/($B89+273)/RGas)))+ReactionRateK1!O89/2</f>
        <v>0</v>
      </c>
      <c r="P89" s="73">
        <f ca="1">IF(P$2=0,0,P$22*EXP(P$23/($B89+273)/RGas)*(OFFSET('Composition%'!$B59,0,P$13)*OFFSET('Composition%'!$B59,0,P$14)))-IF(P$2=2,0,OFFSET('Composition%'!$B59,0,P$17)*OFFSET('Composition%'!$B59,0,P$18)*(P$24*EXP(-P$25/($B89+273)/RGas)))+ReactionRateK1!P89/2</f>
        <v>1.5266153004744445E-2</v>
      </c>
      <c r="Q89" s="73">
        <f ca="1">IF(Q$2=0,0,Q$22*EXP(Q$23/($B89+273)/RGas)*(OFFSET('Composition%'!$B59,0,Q$13)*OFFSET('Composition%'!$B59,0,Q$14)))-IF(Q$2=2,0,OFFSET('Composition%'!$B59,0,Q$17)*OFFSET('Composition%'!$B59,0,Q$18)*(Q$24*EXP(-Q$25/($B89+273)/RGas)))+ReactionRateK1!Q89/2</f>
        <v>9.7295042562089903E-5</v>
      </c>
      <c r="R89" s="73">
        <f ca="1">IF(R$2=0,0,R$22*EXP(R$23/($B89+273)/RGas)*(OFFSET('Composition%'!$B59,0,R$13)*OFFSET('Composition%'!$B59,0,R$14)))-IF(R$2=2,0,OFFSET('Composition%'!$B59,0,R$17)*OFFSET('Composition%'!$B59,0,R$18)*(R$24*EXP(-R$25/($B89+273)/RGas)))+ReactionRateK1!R89/2</f>
        <v>2.0708994452455674E-5</v>
      </c>
      <c r="S89" s="73"/>
      <c r="T89" s="73">
        <f ca="1">IF(T$2=0,0,T$22*EXP(T$23/($B89+273)/RGas)*(OFFSET('Composition%'!$B59,0,T$13)*OFFSET('Composition%'!$B59,0,T$14)))-IF(T$2=2,0,OFFSET('Composition%'!$B59,0,T$17)*OFFSET('Composition%'!$B59,0,T$18)*(T$24*EXP(-T$25/($B89+273)/RGas)))+ReactionRateK1!T89/2</f>
        <v>8.1730794326823595E-4</v>
      </c>
      <c r="U89" s="73">
        <f ca="1">IF(U$2=0,0,U$22*EXP(U$23/($B89+273)/RGas)*(OFFSET('Composition%'!$B59,0,U$13)*OFFSET('Composition%'!$B59,0,U$14)))-IF(U$2=2,0,OFFSET('Composition%'!$B59,0,U$17)*OFFSET('Composition%'!$B59,0,U$18)*(U$24*EXP(-U$25/($B89+273)/RGas)))+ReactionRateK1!U89/2</f>
        <v>1.3054214590931546E-5</v>
      </c>
      <c r="V89" s="73">
        <f ca="1">IF(V$2=0,0,V$22*EXP(V$23/($B89+273)/RGas)*(OFFSET('Composition%'!$B59,0,V$13)*OFFSET('Composition%'!$B59,0,V$14)))-IF(V$2=2,0,OFFSET('Composition%'!$B59,0,V$17)*OFFSET('Composition%'!$B59,0,V$18)*(V$24*EXP(-V$25/($B89+273)/RGas)))+ReactionRateK1!V89/2</f>
        <v>0</v>
      </c>
      <c r="W89" s="73">
        <f ca="1">IF(W$2=0,0,W$22*EXP(W$23/($B89+273)/RGas)*(OFFSET('Composition%'!$B59,0,W$13)*OFFSET('Composition%'!$B59,0,W$14)))-IF(W$2=2,0,OFFSET('Composition%'!$B59,0,W$17)*OFFSET('Composition%'!$B59,0,W$18)*(W$24*EXP(-W$25/($B89+273)/RGas)))+ReactionRateK1!W89/2</f>
        <v>0</v>
      </c>
      <c r="X89" s="73">
        <f ca="1">IF(X$2=0,0,X$22*EXP(X$23/($B89+273)/RGas)*(OFFSET('Composition%'!$B59,0,X$13)*OFFSET('Composition%'!$B59,0,X$14)))-IF(X$2=2,0,OFFSET('Composition%'!$B59,0,X$17)*OFFSET('Composition%'!$B59,0,X$18)*(X$24*EXP(-X$25/($B89+273)/RGas)))+ReactionRateK1!X89/2</f>
        <v>3.7806255326941244E-8</v>
      </c>
      <c r="Y89" s="73">
        <f ca="1">IF(Y$2=0,0,Y$22*EXP(Y$23/($B89+273)/RGas)*(OFFSET('Composition%'!$B59,0,Y$13)*OFFSET('Composition%'!$B59,0,Y$14)))-IF(Y$2=2,0,OFFSET('Composition%'!$B59,0,Y$17)*OFFSET('Composition%'!$B59,0,Y$18)*(Y$24*EXP(-Y$25/($B89+273)/RGas)))+ReactionRateK1!Y89/2</f>
        <v>1.871186149124534E-9</v>
      </c>
      <c r="Z89" s="73">
        <f ca="1">IF(Z$2=0,0,Z$22*EXP(Z$23/($B89+273)/RGas)*(OFFSET('Composition%'!$B59,0,Z$13)*OFFSET('Composition%'!$B59,0,Z$14)))-IF(Z$2=2,0,OFFSET('Composition%'!$B59,0,Z$17)*OFFSET('Composition%'!$B59,0,Z$18)*(Z$24*EXP(-Z$25/($B89+273)/RGas)))+ReactionRateK1!Z89/2</f>
        <v>0</v>
      </c>
      <c r="AA89" s="73">
        <f ca="1">IF(AA$2=0,0,AA$22*EXP(AA$23/($B89+273)/RGas)*(OFFSET('Composition%'!$B59,0,AA$13)*OFFSET('Composition%'!$B59,0,AA$14)))-IF(AA$2=2,0,OFFSET('Composition%'!$B59,0,AA$17)*OFFSET('Composition%'!$B59,0,AA$18)*(AA$24*EXP(-AA$25/($B89+273)/RGas)))+ReactionRateK1!AA89/2</f>
        <v>0</v>
      </c>
      <c r="AB89" s="73">
        <f ca="1">IF(AB$2=0,0,AB$22*EXP(AB$23/($B89+273)/RGas)*(OFFSET('Composition%'!$B59,0,AB$13)*OFFSET('Composition%'!$B59,0,AB$14)))-IF(AB$2=2,0,OFFSET('Composition%'!$B59,0,AB$17)*OFFSET('Composition%'!$B59,0,AB$18)*(AB$24*EXP(-AB$25/($B89+273)/RGas)))+ReactionRateK1!AB89/2</f>
        <v>0</v>
      </c>
      <c r="AC89" s="73">
        <f ca="1">IF(AC$2=0,0,AC$22*EXP(AC$23/($B89+273)/RGas)*(OFFSET('Composition%'!$B59,0,AC$13)*OFFSET('Composition%'!$B59,0,AC$14)))-IF(AC$2=2,0,OFFSET('Composition%'!$B59,0,AC$17)*OFFSET('Composition%'!$B59,0,AC$18)*(AC$24*EXP(-AC$25/($B89+273)/RGas)))+ReactionRateK1!AC89/2</f>
        <v>0</v>
      </c>
      <c r="AD89" s="73">
        <f ca="1">IF(AD$2=0,0,AD$22*EXP(AD$23/($B89+273)/RGas)*(OFFSET('Composition%'!$B59,0,AD$13)*OFFSET('Composition%'!$B59,0,AD$14)))-IF(AD$2=2,0,OFFSET('Composition%'!$B59,0,AD$17)*OFFSET('Composition%'!$B59,0,AD$18)*(AD$24*EXP(-AD$25/($B89+273)/RGas)))+ReactionRateK1!AD89/2</f>
        <v>0</v>
      </c>
      <c r="AE89" s="73">
        <f ca="1">IF(AE$2=0,0,AE$22*EXP(AE$23/($B89+273)/RGas)*(OFFSET('Composition%'!$B59,0,AE$13)*OFFSET('Composition%'!$B59,0,AE$14)))-IF(AE$2=2,0,OFFSET('Composition%'!$B59,0,AE$17)*OFFSET('Composition%'!$B59,0,AE$18)*(AE$24*EXP(-AE$25/($B89+273)/RGas)))+ReactionRateK1!AE89/2</f>
        <v>0</v>
      </c>
      <c r="AF89" s="73"/>
      <c r="AG89" s="73">
        <f ca="1">IF(AG$2=0,0,AG$22*EXP(AG$23/($B89+273)/RGas)*(OFFSET('Composition%'!$B59,0,AG$13)*OFFSET('Composition%'!$B59,0,AG$14)))-IF(AG$2=2,0,OFFSET('Composition%'!$B59,0,AG$17)*OFFSET('Composition%'!$B59,0,AG$18)*(AG$24*EXP(-AG$25/($B89+273)/RGas)))+ReactionRateK1!AG89/2</f>
        <v>0</v>
      </c>
      <c r="AH89" s="73">
        <f ca="1">IF(AH$2=0,0,AH$22*EXP(AH$23/($B89+273)/RGas)*(OFFSET('Composition%'!$B59,0,AH$13)*OFFSET('Composition%'!$B59,0,AH$14)))-IF(AH$2=2,0,OFFSET('Composition%'!$B59,0,AH$17)*OFFSET('Composition%'!$B59,0,AH$18)*(AH$24*EXP(-AH$25/($B89+273)/RGas)))+ReactionRateK1!AH89/2</f>
        <v>0</v>
      </c>
      <c r="AI89" s="73">
        <f ca="1">IF(AI$2=0,0,AI$22*EXP(AI$23/($B89+273)/RGas)*(OFFSET('Composition%'!$B59,0,AI$13)*OFFSET('Composition%'!$B59,0,AI$14)))-IF(AI$2=2,0,OFFSET('Composition%'!$B59,0,AI$17)*OFFSET('Composition%'!$B59,0,AI$18)*(AI$24*EXP(-AI$25/($B89+273)/RGas)))+ReactionRateK1!AI89/2</f>
        <v>0</v>
      </c>
      <c r="AJ89" s="73">
        <f ca="1">IF(AJ$2=0,0,AJ$22*EXP(AJ$23/($B89+273)/RGas)*(OFFSET('Composition%'!$B59,0,AJ$13)*OFFSET('Composition%'!$B59,0,AJ$14)))-IF(AJ$2=2,0,OFFSET('Composition%'!$B59,0,AJ$17)*OFFSET('Composition%'!$B59,0,AJ$18)*(AJ$24*EXP(-AJ$25/($B89+273)/RGas)))+ReactionRateK1!AJ89/2</f>
        <v>0</v>
      </c>
      <c r="AK89" s="73">
        <f ca="1">IF(AK$2=0,0,AK$22*EXP(AK$23/($B89+273)/RGas)*(OFFSET('Composition%'!$B59,0,AK$13)*OFFSET('Composition%'!$B59,0,AK$14)))-IF(AK$2=2,0,OFFSET('Composition%'!$B59,0,AK$17)*OFFSET('Composition%'!$B59,0,AK$18)*(AK$24*EXP(-AK$25/($B89+273)/RGas)))+ReactionRateK1!AK89/2</f>
        <v>0</v>
      </c>
      <c r="AL89" s="73">
        <f ca="1">IF(AL$2=0,0,AL$22*EXP(AL$23/($B89+273)/RGas)*(OFFSET('Composition%'!$B59,0,AL$13)*OFFSET('Composition%'!$B59,0,AL$14)))-IF(AL$2=2,0,OFFSET('Composition%'!$B59,0,AL$17)*OFFSET('Composition%'!$B59,0,AL$18)*(AL$24*EXP(-AL$25/($B89+273)/RGas)))+ReactionRateK1!AL89/2</f>
        <v>0</v>
      </c>
      <c r="AM89" s="73"/>
      <c r="AN89" s="73">
        <f ca="1">IF(AN$2=0,0,AN$22*EXP(AN$23/($B89+273)/RGas)*(OFFSET('Composition%'!$B59,0,AN$13)*OFFSET('Composition%'!$B59,0,AN$14)))-IF(AN$2=2,0,OFFSET('Composition%'!$B59,0,AN$17)*OFFSET('Composition%'!$B59,0,AN$18)*(AN$24*EXP(-AN$25/($B89+273)/RGas)))+ReactionRateK1!AN89/2</f>
        <v>0</v>
      </c>
      <c r="AO89" s="73">
        <f ca="1">IF(AO$2=0,0,AO$22*EXP(AO$23/($B89+273)/RGas)*(OFFSET('Composition%'!$B59,0,AO$13)*OFFSET('Composition%'!$B59,0,AO$14)))-IF(AO$2=2,0,OFFSET('Composition%'!$B59,0,AO$17)*OFFSET('Composition%'!$B59,0,AO$18)*(AO$24*EXP(-AO$25/($B89+273)/RGas)))+ReactionRateK1!AO89/2</f>
        <v>0</v>
      </c>
      <c r="AP89" s="73">
        <f ca="1">IF(AP$2=0,0,AP$22*EXP(AP$23/($B89+273)/RGas)*(OFFSET('Composition%'!$B59,0,AP$13)*OFFSET('Composition%'!$B59,0,AP$14)))-IF(AP$2=2,0,OFFSET('Composition%'!$B59,0,AP$17)*OFFSET('Composition%'!$B59,0,AP$18)*(AP$24*EXP(-AP$25/($B89+273)/RGas)))+ReactionRateK1!AP89/2</f>
        <v>4.0524805174699354E-12</v>
      </c>
      <c r="AQ89" s="73">
        <f ca="1">IF(AQ$2=0,0,AQ$22*EXP(AQ$23/($B89+273)/RGas)*(OFFSET('Composition%'!$B59,0,AQ$13)*OFFSET('Composition%'!$B59,0,AQ$14)))-IF(AQ$2=2,0,OFFSET('Composition%'!$B59,0,AQ$17)*OFFSET('Composition%'!$B59,0,AQ$18)*(AQ$24*EXP(-AQ$25/($B89+273)/RGas)))+ReactionRateK1!AQ89/2</f>
        <v>0</v>
      </c>
      <c r="AR89" s="73">
        <f ca="1">IF(AR$2=0,0,AR$22*EXP(AR$23/($B89+273)/RGas)*(OFFSET('Composition%'!$B59,0,AR$13)*OFFSET('Composition%'!$B59,0,AR$14)))-IF(AR$2=2,0,OFFSET('Composition%'!$B59,0,AR$17)*OFFSET('Composition%'!$B59,0,AR$18)*(AR$24*EXP(-AR$25/($B89+273)/RGas)))+ReactionRateK1!AR89/2</f>
        <v>0</v>
      </c>
    </row>
    <row r="90" spans="1:44">
      <c r="A90" s="3">
        <f t="shared" si="9"/>
        <v>2.8999999999999977</v>
      </c>
      <c r="B90" s="19">
        <f ca="1">'Composition%'!B60</f>
        <v>414.11661207651343</v>
      </c>
      <c r="C90">
        <f t="shared" si="8"/>
        <v>30</v>
      </c>
      <c r="D90" s="26">
        <f ca="1">('Composition%'!C60*ReactionRateK2!C90)^3</f>
        <v>6.1397720441037364</v>
      </c>
      <c r="E90" s="4"/>
      <c r="F90" s="73">
        <f ca="1">IF(F$2=0,0,F$22*EXP(F$23/($B90+273)/RGas)*(OFFSET('Composition%'!$B60,0,F$13)*OFFSET('Composition%'!$B60,0,F$14)))-IF(F$2=2,0,OFFSET('Composition%'!$B60,0,F$17)*OFFSET('Composition%'!$B60,0,F$18)*(F$24*EXP(-F$25/($B90+273)/RGas)))+ReactionRateK1!F90/2</f>
        <v>4.5869305466988142E-3</v>
      </c>
      <c r="G90" s="73">
        <f ca="1">IF(G$2=0,0,G$22*EXP(G$23/($B90+273)/RGas)*(OFFSET('Composition%'!$B60,0,G$13)*OFFSET('Composition%'!$B60,0,G$14)))-IF(G$2=2,0,OFFSET('Composition%'!$B60,0,G$17)*OFFSET('Composition%'!$B60,0,G$18)*(G$24*EXP(-G$25/($B90+273)/RGas)))+ReactionRateK1!G90/2</f>
        <v>1.7843704855600279E-3</v>
      </c>
      <c r="H90" s="73">
        <f ca="1">IF(H$2=0,0,H$22*EXP(H$23/($B90+273)/RGas)*(OFFSET('Composition%'!$B60,0,H$13)*OFFSET('Composition%'!$B60,0,H$14)))-IF(H$2=2,0,OFFSET('Composition%'!$B60,0,H$17)*OFFSET('Composition%'!$B60,0,H$18)*(H$24*EXP(-H$25/($B90+273)/RGas)))+ReactionRateK1!H90/2</f>
        <v>-3.8002297500546465E-6</v>
      </c>
      <c r="I90" s="73">
        <f ca="1">IF(I$2=0,0,I$22*EXP(I$23/($B90+273)/RGas)*(OFFSET('Composition%'!$B60,0,I$13)*OFFSET('Composition%'!$B60,0,I$14)))-IF(I$2=2,0,OFFSET('Composition%'!$B60,0,I$17)*OFFSET('Composition%'!$B60,0,I$18)*(I$24*EXP(-I$25/($B90+273)/RGas)))+ReactionRateK1!I90/2</f>
        <v>4.1145738934809449E-6</v>
      </c>
      <c r="J90" s="73"/>
      <c r="K90" s="73">
        <f ca="1">IF(K$2=0,0,K$22*EXP(K$23/($B90+273)/RGas)*(OFFSET('Composition%'!$B60,0,K$13)*OFFSET('Composition%'!$B60,0,K$14)))-IF(K$2=2,0,OFFSET('Composition%'!$B60,0,K$17)*OFFSET('Composition%'!$B60,0,K$18)*(K$24*EXP(-K$25/($B90+273)/RGas)))+ReactionRateK1!K90/2</f>
        <v>1.9980724727068869E-2</v>
      </c>
      <c r="L90" s="73">
        <f ca="1">IF(L$2=0,0,L$22*EXP(L$23/($B90+273)/RGas)*(OFFSET('Composition%'!$B60,0,L$13)*OFFSET('Composition%'!$B60,0,L$14)))-IF(L$2=2,0,OFFSET('Composition%'!$B60,0,L$17)*OFFSET('Composition%'!$B60,0,L$18)*(L$24*EXP(-L$25/($B90+273)/RGas)))+ReactionRateK1!L90/2</f>
        <v>-3.7109226385021116E-3</v>
      </c>
      <c r="M90" s="73">
        <f ca="1">IF(M$2=0,0,M$22*EXP(M$23/($B90+273)/RGas)*(OFFSET('Composition%'!$B60,0,M$13)*OFFSET('Composition%'!$B60,0,M$14)))-IF(M$2=2,0,OFFSET('Composition%'!$B60,0,M$17)*OFFSET('Composition%'!$B60,0,M$18)*(M$24*EXP(-M$25/($B90+273)/RGas)))+ReactionRateK1!M90/2</f>
        <v>0</v>
      </c>
      <c r="N90" s="73"/>
      <c r="O90" s="73">
        <f ca="1">IF(O$2=0,0,O$22*EXP(O$23/($B90+273)/RGas)*(OFFSET('Composition%'!$B60,0,O$13)*OFFSET('Composition%'!$B60,0,O$14)))-IF(O$2=2,0,OFFSET('Composition%'!$B60,0,O$17)*OFFSET('Composition%'!$B60,0,O$18)*(O$24*EXP(-O$25/($B90+273)/RGas)))+ReactionRateK1!O90/2</f>
        <v>0</v>
      </c>
      <c r="P90" s="73">
        <f ca="1">IF(P$2=0,0,P$22*EXP(P$23/($B90+273)/RGas)*(OFFSET('Composition%'!$B60,0,P$13)*OFFSET('Composition%'!$B60,0,P$14)))-IF(P$2=2,0,OFFSET('Composition%'!$B60,0,P$17)*OFFSET('Composition%'!$B60,0,P$18)*(P$24*EXP(-P$25/($B90+273)/RGas)))+ReactionRateK1!P90/2</f>
        <v>1.5286577868153803E-2</v>
      </c>
      <c r="Q90" s="73">
        <f ca="1">IF(Q$2=0,0,Q$22*EXP(Q$23/($B90+273)/RGas)*(OFFSET('Composition%'!$B60,0,Q$13)*OFFSET('Composition%'!$B60,0,Q$14)))-IF(Q$2=2,0,OFFSET('Composition%'!$B60,0,Q$17)*OFFSET('Composition%'!$B60,0,Q$18)*(Q$24*EXP(-Q$25/($B90+273)/RGas)))+ReactionRateK1!Q90/2</f>
        <v>9.9195362685606958E-5</v>
      </c>
      <c r="R90" s="73">
        <f ca="1">IF(R$2=0,0,R$22*EXP(R$23/($B90+273)/RGas)*(OFFSET('Composition%'!$B60,0,R$13)*OFFSET('Composition%'!$B60,0,R$14)))-IF(R$2=2,0,OFFSET('Composition%'!$B60,0,R$17)*OFFSET('Composition%'!$B60,0,R$18)*(R$24*EXP(-R$25/($B90+273)/RGas)))+ReactionRateK1!R90/2</f>
        <v>2.1481092126210442E-5</v>
      </c>
      <c r="S90" s="73"/>
      <c r="T90" s="73">
        <f ca="1">IF(T$2=0,0,T$22*EXP(T$23/($B90+273)/RGas)*(OFFSET('Composition%'!$B60,0,T$13)*OFFSET('Composition%'!$B60,0,T$14)))-IF(T$2=2,0,OFFSET('Composition%'!$B60,0,T$17)*OFFSET('Composition%'!$B60,0,T$18)*(T$24*EXP(-T$25/($B90+273)/RGas)))+ReactionRateK1!T90/2</f>
        <v>7.6456711607244382E-4</v>
      </c>
      <c r="U90" s="73">
        <f ca="1">IF(U$2=0,0,U$22*EXP(U$23/($B90+273)/RGas)*(OFFSET('Composition%'!$B60,0,U$13)*OFFSET('Composition%'!$B60,0,U$14)))-IF(U$2=2,0,OFFSET('Composition%'!$B60,0,U$17)*OFFSET('Composition%'!$B60,0,U$18)*(U$24*EXP(-U$25/($B90+273)/RGas)))+ReactionRateK1!U90/2</f>
        <v>1.183339752841724E-5</v>
      </c>
      <c r="V90" s="73">
        <f ca="1">IF(V$2=0,0,V$22*EXP(V$23/($B90+273)/RGas)*(OFFSET('Composition%'!$B60,0,V$13)*OFFSET('Composition%'!$B60,0,V$14)))-IF(V$2=2,0,OFFSET('Composition%'!$B60,0,V$17)*OFFSET('Composition%'!$B60,0,V$18)*(V$24*EXP(-V$25/($B90+273)/RGas)))+ReactionRateK1!V90/2</f>
        <v>0</v>
      </c>
      <c r="W90" s="73">
        <f ca="1">IF(W$2=0,0,W$22*EXP(W$23/($B90+273)/RGas)*(OFFSET('Composition%'!$B60,0,W$13)*OFFSET('Composition%'!$B60,0,W$14)))-IF(W$2=2,0,OFFSET('Composition%'!$B60,0,W$17)*OFFSET('Composition%'!$B60,0,W$18)*(W$24*EXP(-W$25/($B90+273)/RGas)))+ReactionRateK1!W90/2</f>
        <v>0</v>
      </c>
      <c r="X90" s="73">
        <f ca="1">IF(X$2=0,0,X$22*EXP(X$23/($B90+273)/RGas)*(OFFSET('Composition%'!$B60,0,X$13)*OFFSET('Composition%'!$B60,0,X$14)))-IF(X$2=2,0,OFFSET('Composition%'!$B60,0,X$17)*OFFSET('Composition%'!$B60,0,X$18)*(X$24*EXP(-X$25/($B90+273)/RGas)))+ReactionRateK1!X90/2</f>
        <v>3.7776983778955473E-8</v>
      </c>
      <c r="Y90" s="73">
        <f ca="1">IF(Y$2=0,0,Y$22*EXP(Y$23/($B90+273)/RGas)*(OFFSET('Composition%'!$B60,0,Y$13)*OFFSET('Composition%'!$B60,0,Y$14)))-IF(Y$2=2,0,OFFSET('Composition%'!$B60,0,Y$17)*OFFSET('Composition%'!$B60,0,Y$18)*(Y$24*EXP(-Y$25/($B90+273)/RGas)))+ReactionRateK1!Y90/2</f>
        <v>1.8697373805363539E-9</v>
      </c>
      <c r="Z90" s="73">
        <f ca="1">IF(Z$2=0,0,Z$22*EXP(Z$23/($B90+273)/RGas)*(OFFSET('Composition%'!$B60,0,Z$13)*OFFSET('Composition%'!$B60,0,Z$14)))-IF(Z$2=2,0,OFFSET('Composition%'!$B60,0,Z$17)*OFFSET('Composition%'!$B60,0,Z$18)*(Z$24*EXP(-Z$25/($B90+273)/RGas)))+ReactionRateK1!Z90/2</f>
        <v>0</v>
      </c>
      <c r="AA90" s="73">
        <f ca="1">IF(AA$2=0,0,AA$22*EXP(AA$23/($B90+273)/RGas)*(OFFSET('Composition%'!$B60,0,AA$13)*OFFSET('Composition%'!$B60,0,AA$14)))-IF(AA$2=2,0,OFFSET('Composition%'!$B60,0,AA$17)*OFFSET('Composition%'!$B60,0,AA$18)*(AA$24*EXP(-AA$25/($B90+273)/RGas)))+ReactionRateK1!AA90/2</f>
        <v>0</v>
      </c>
      <c r="AB90" s="73">
        <f ca="1">IF(AB$2=0,0,AB$22*EXP(AB$23/($B90+273)/RGas)*(OFFSET('Composition%'!$B60,0,AB$13)*OFFSET('Composition%'!$B60,0,AB$14)))-IF(AB$2=2,0,OFFSET('Composition%'!$B60,0,AB$17)*OFFSET('Composition%'!$B60,0,AB$18)*(AB$24*EXP(-AB$25/($B90+273)/RGas)))+ReactionRateK1!AB90/2</f>
        <v>0</v>
      </c>
      <c r="AC90" s="73">
        <f ca="1">IF(AC$2=0,0,AC$22*EXP(AC$23/($B90+273)/RGas)*(OFFSET('Composition%'!$B60,0,AC$13)*OFFSET('Composition%'!$B60,0,AC$14)))-IF(AC$2=2,0,OFFSET('Composition%'!$B60,0,AC$17)*OFFSET('Composition%'!$B60,0,AC$18)*(AC$24*EXP(-AC$25/($B90+273)/RGas)))+ReactionRateK1!AC90/2</f>
        <v>0</v>
      </c>
      <c r="AD90" s="73">
        <f ca="1">IF(AD$2=0,0,AD$22*EXP(AD$23/($B90+273)/RGas)*(OFFSET('Composition%'!$B60,0,AD$13)*OFFSET('Composition%'!$B60,0,AD$14)))-IF(AD$2=2,0,OFFSET('Composition%'!$B60,0,AD$17)*OFFSET('Composition%'!$B60,0,AD$18)*(AD$24*EXP(-AD$25/($B90+273)/RGas)))+ReactionRateK1!AD90/2</f>
        <v>0</v>
      </c>
      <c r="AE90" s="73">
        <f ca="1">IF(AE$2=0,0,AE$22*EXP(AE$23/($B90+273)/RGas)*(OFFSET('Composition%'!$B60,0,AE$13)*OFFSET('Composition%'!$B60,0,AE$14)))-IF(AE$2=2,0,OFFSET('Composition%'!$B60,0,AE$17)*OFFSET('Composition%'!$B60,0,AE$18)*(AE$24*EXP(-AE$25/($B90+273)/RGas)))+ReactionRateK1!AE90/2</f>
        <v>0</v>
      </c>
      <c r="AF90" s="73"/>
      <c r="AG90" s="73">
        <f ca="1">IF(AG$2=0,0,AG$22*EXP(AG$23/($B90+273)/RGas)*(OFFSET('Composition%'!$B60,0,AG$13)*OFFSET('Composition%'!$B60,0,AG$14)))-IF(AG$2=2,0,OFFSET('Composition%'!$B60,0,AG$17)*OFFSET('Composition%'!$B60,0,AG$18)*(AG$24*EXP(-AG$25/($B90+273)/RGas)))+ReactionRateK1!AG90/2</f>
        <v>0</v>
      </c>
      <c r="AH90" s="73">
        <f ca="1">IF(AH$2=0,0,AH$22*EXP(AH$23/($B90+273)/RGas)*(OFFSET('Composition%'!$B60,0,AH$13)*OFFSET('Composition%'!$B60,0,AH$14)))-IF(AH$2=2,0,OFFSET('Composition%'!$B60,0,AH$17)*OFFSET('Composition%'!$B60,0,AH$18)*(AH$24*EXP(-AH$25/($B90+273)/RGas)))+ReactionRateK1!AH90/2</f>
        <v>0</v>
      </c>
      <c r="AI90" s="73">
        <f ca="1">IF(AI$2=0,0,AI$22*EXP(AI$23/($B90+273)/RGas)*(OFFSET('Composition%'!$B60,0,AI$13)*OFFSET('Composition%'!$B60,0,AI$14)))-IF(AI$2=2,0,OFFSET('Composition%'!$B60,0,AI$17)*OFFSET('Composition%'!$B60,0,AI$18)*(AI$24*EXP(-AI$25/($B90+273)/RGas)))+ReactionRateK1!AI90/2</f>
        <v>0</v>
      </c>
      <c r="AJ90" s="73">
        <f ca="1">IF(AJ$2=0,0,AJ$22*EXP(AJ$23/($B90+273)/RGas)*(OFFSET('Composition%'!$B60,0,AJ$13)*OFFSET('Composition%'!$B60,0,AJ$14)))-IF(AJ$2=2,0,OFFSET('Composition%'!$B60,0,AJ$17)*OFFSET('Composition%'!$B60,0,AJ$18)*(AJ$24*EXP(-AJ$25/($B90+273)/RGas)))+ReactionRateK1!AJ90/2</f>
        <v>0</v>
      </c>
      <c r="AK90" s="73">
        <f ca="1">IF(AK$2=0,0,AK$22*EXP(AK$23/($B90+273)/RGas)*(OFFSET('Composition%'!$B60,0,AK$13)*OFFSET('Composition%'!$B60,0,AK$14)))-IF(AK$2=2,0,OFFSET('Composition%'!$B60,0,AK$17)*OFFSET('Composition%'!$B60,0,AK$18)*(AK$24*EXP(-AK$25/($B90+273)/RGas)))+ReactionRateK1!AK90/2</f>
        <v>0</v>
      </c>
      <c r="AL90" s="73">
        <f ca="1">IF(AL$2=0,0,AL$22*EXP(AL$23/($B90+273)/RGas)*(OFFSET('Composition%'!$B60,0,AL$13)*OFFSET('Composition%'!$B60,0,AL$14)))-IF(AL$2=2,0,OFFSET('Composition%'!$B60,0,AL$17)*OFFSET('Composition%'!$B60,0,AL$18)*(AL$24*EXP(-AL$25/($B90+273)/RGas)))+ReactionRateK1!AL90/2</f>
        <v>0</v>
      </c>
      <c r="AM90" s="73"/>
      <c r="AN90" s="73">
        <f ca="1">IF(AN$2=0,0,AN$22*EXP(AN$23/($B90+273)/RGas)*(OFFSET('Composition%'!$B60,0,AN$13)*OFFSET('Composition%'!$B60,0,AN$14)))-IF(AN$2=2,0,OFFSET('Composition%'!$B60,0,AN$17)*OFFSET('Composition%'!$B60,0,AN$18)*(AN$24*EXP(-AN$25/($B90+273)/RGas)))+ReactionRateK1!AN90/2</f>
        <v>0</v>
      </c>
      <c r="AO90" s="73">
        <f ca="1">IF(AO$2=0,0,AO$22*EXP(AO$23/($B90+273)/RGas)*(OFFSET('Composition%'!$B60,0,AO$13)*OFFSET('Composition%'!$B60,0,AO$14)))-IF(AO$2=2,0,OFFSET('Composition%'!$B60,0,AO$17)*OFFSET('Composition%'!$B60,0,AO$18)*(AO$24*EXP(-AO$25/($B90+273)/RGas)))+ReactionRateK1!AO90/2</f>
        <v>0</v>
      </c>
      <c r="AP90" s="73">
        <f ca="1">IF(AP$2=0,0,AP$22*EXP(AP$23/($B90+273)/RGas)*(OFFSET('Composition%'!$B60,0,AP$13)*OFFSET('Composition%'!$B60,0,AP$14)))-IF(AP$2=2,0,OFFSET('Composition%'!$B60,0,AP$17)*OFFSET('Composition%'!$B60,0,AP$18)*(AP$24*EXP(-AP$25/($B90+273)/RGas)))+ReactionRateK1!AP90/2</f>
        <v>4.0529705049459961E-12</v>
      </c>
      <c r="AQ90" s="73">
        <f ca="1">IF(AQ$2=0,0,AQ$22*EXP(AQ$23/($B90+273)/RGas)*(OFFSET('Composition%'!$B60,0,AQ$13)*OFFSET('Composition%'!$B60,0,AQ$14)))-IF(AQ$2=2,0,OFFSET('Composition%'!$B60,0,AQ$17)*OFFSET('Composition%'!$B60,0,AQ$18)*(AQ$24*EXP(-AQ$25/($B90+273)/RGas)))+ReactionRateK1!AQ90/2</f>
        <v>0</v>
      </c>
      <c r="AR90" s="73">
        <f ca="1">IF(AR$2=0,0,AR$22*EXP(AR$23/($B90+273)/RGas)*(OFFSET('Composition%'!$B60,0,AR$13)*OFFSET('Composition%'!$B60,0,AR$14)))-IF(AR$2=2,0,OFFSET('Composition%'!$B60,0,AR$17)*OFFSET('Composition%'!$B60,0,AR$18)*(AR$24*EXP(-AR$25/($B90+273)/RGas)))+ReactionRateK1!AR90/2</f>
        <v>0</v>
      </c>
    </row>
    <row r="91" spans="1:44">
      <c r="A91" s="3">
        <f t="shared" si="9"/>
        <v>2.9499999999999975</v>
      </c>
      <c r="B91" s="19">
        <f ca="1">'Composition%'!B61</f>
        <v>414.14193086019952</v>
      </c>
      <c r="C91">
        <f t="shared" si="8"/>
        <v>30</v>
      </c>
      <c r="D91" s="26">
        <f ca="1">('Composition%'!C61*ReactionRateK2!C91)^3</f>
        <v>6.1264399030043197</v>
      </c>
      <c r="E91" s="4"/>
      <c r="F91" s="73">
        <f ca="1">IF(F$2=0,0,F$22*EXP(F$23/($B91+273)/RGas)*(OFFSET('Composition%'!$B61,0,F$13)*OFFSET('Composition%'!$B61,0,F$14)))-IF(F$2=2,0,OFFSET('Composition%'!$B61,0,F$17)*OFFSET('Composition%'!$B61,0,F$18)*(F$24*EXP(-F$25/($B91+273)/RGas)))+ReactionRateK1!F91/2</f>
        <v>4.5006553211020157E-3</v>
      </c>
      <c r="G91" s="73">
        <f ca="1">IF(G$2=0,0,G$22*EXP(G$23/($B91+273)/RGas)*(OFFSET('Composition%'!$B61,0,G$13)*OFFSET('Composition%'!$B61,0,G$14)))-IF(G$2=2,0,OFFSET('Composition%'!$B61,0,G$17)*OFFSET('Composition%'!$B61,0,G$18)*(G$24*EXP(-G$25/($B91+273)/RGas)))+ReactionRateK1!G91/2</f>
        <v>1.7532156743196954E-3</v>
      </c>
      <c r="H91" s="73">
        <f ca="1">IF(H$2=0,0,H$22*EXP(H$23/($B91+273)/RGas)*(OFFSET('Composition%'!$B61,0,H$13)*OFFSET('Composition%'!$B61,0,H$14)))-IF(H$2=2,0,OFFSET('Composition%'!$B61,0,H$17)*OFFSET('Composition%'!$B61,0,H$18)*(H$24*EXP(-H$25/($B91+273)/RGas)))+ReactionRateK1!H91/2</f>
        <v>-3.8042314472143194E-6</v>
      </c>
      <c r="I91" s="73">
        <f ca="1">IF(I$2=0,0,I$22*EXP(I$23/($B91+273)/RGas)*(OFFSET('Composition%'!$B61,0,I$13)*OFFSET('Composition%'!$B61,0,I$14)))-IF(I$2=2,0,OFFSET('Composition%'!$B61,0,I$17)*OFFSET('Composition%'!$B61,0,I$18)*(I$24*EXP(-I$25/($B91+273)/RGas)))+ReactionRateK1!I91/2</f>
        <v>5.4172359089318555E-6</v>
      </c>
      <c r="J91" s="73"/>
      <c r="K91" s="73">
        <f ca="1">IF(K$2=0,0,K$22*EXP(K$23/($B91+273)/RGas)*(OFFSET('Composition%'!$B61,0,K$13)*OFFSET('Composition%'!$B61,0,K$14)))-IF(K$2=2,0,OFFSET('Composition%'!$B61,0,K$17)*OFFSET('Composition%'!$B61,0,K$18)*(K$24*EXP(-K$25/($B91+273)/RGas)))+ReactionRateK1!K91/2</f>
        <v>1.9595444207643899E-2</v>
      </c>
      <c r="L91" s="73">
        <f ca="1">IF(L$2=0,0,L$22*EXP(L$23/($B91+273)/RGas)*(OFFSET('Composition%'!$B61,0,L$13)*OFFSET('Composition%'!$B61,0,L$14)))-IF(L$2=2,0,OFFSET('Composition%'!$B61,0,L$17)*OFFSET('Composition%'!$B61,0,L$18)*(L$24*EXP(-L$25/($B91+273)/RGas)))+ReactionRateK1!L91/2</f>
        <v>-3.6482814921708646E-3</v>
      </c>
      <c r="M91" s="73">
        <f ca="1">IF(M$2=0,0,M$22*EXP(M$23/($B91+273)/RGas)*(OFFSET('Composition%'!$B61,0,M$13)*OFFSET('Composition%'!$B61,0,M$14)))-IF(M$2=2,0,OFFSET('Composition%'!$B61,0,M$17)*OFFSET('Composition%'!$B61,0,M$18)*(M$24*EXP(-M$25/($B91+273)/RGas)))+ReactionRateK1!M91/2</f>
        <v>0</v>
      </c>
      <c r="N91" s="73"/>
      <c r="O91" s="73">
        <f ca="1">IF(O$2=0,0,O$22*EXP(O$23/($B91+273)/RGas)*(OFFSET('Composition%'!$B61,0,O$13)*OFFSET('Composition%'!$B61,0,O$14)))-IF(O$2=2,0,OFFSET('Composition%'!$B61,0,O$17)*OFFSET('Composition%'!$B61,0,O$18)*(O$24*EXP(-O$25/($B91+273)/RGas)))+ReactionRateK1!O91/2</f>
        <v>0</v>
      </c>
      <c r="P91" s="73">
        <f ca="1">IF(P$2=0,0,P$22*EXP(P$23/($B91+273)/RGas)*(OFFSET('Composition%'!$B61,0,P$13)*OFFSET('Composition%'!$B61,0,P$14)))-IF(P$2=2,0,OFFSET('Composition%'!$B61,0,P$17)*OFFSET('Composition%'!$B61,0,P$18)*(P$24*EXP(-P$25/($B91+273)/RGas)))+ReactionRateK1!P91/2</f>
        <v>1.5299291929082087E-2</v>
      </c>
      <c r="Q91" s="73">
        <f ca="1">IF(Q$2=0,0,Q$22*EXP(Q$23/($B91+273)/RGas)*(OFFSET('Composition%'!$B61,0,Q$13)*OFFSET('Composition%'!$B61,0,Q$14)))-IF(Q$2=2,0,OFFSET('Composition%'!$B61,0,Q$17)*OFFSET('Composition%'!$B61,0,Q$18)*(Q$24*EXP(-Q$25/($B91+273)/RGas)))+ReactionRateK1!Q91/2</f>
        <v>1.0107603850478343E-4</v>
      </c>
      <c r="R91" s="73">
        <f ca="1">IF(R$2=0,0,R$22*EXP(R$23/($B91+273)/RGas)*(OFFSET('Composition%'!$B61,0,R$13)*OFFSET('Composition%'!$B61,0,R$14)))-IF(R$2=2,0,OFFSET('Composition%'!$B61,0,R$17)*OFFSET('Composition%'!$B61,0,R$18)*(R$24*EXP(-R$25/($B91+273)/RGas)))+ReactionRateK1!R91/2</f>
        <v>2.2263429729600632E-5</v>
      </c>
      <c r="S91" s="73"/>
      <c r="T91" s="73">
        <f ca="1">IF(T$2=0,0,T$22*EXP(T$23/($B91+273)/RGas)*(OFFSET('Composition%'!$B61,0,T$13)*OFFSET('Composition%'!$B61,0,T$14)))-IF(T$2=2,0,OFFSET('Composition%'!$B61,0,T$17)*OFFSET('Composition%'!$B61,0,T$18)*(T$24*EXP(-T$25/($B91+273)/RGas)))+ReactionRateK1!T91/2</f>
        <v>7.1520461448467071E-4</v>
      </c>
      <c r="U91" s="73">
        <f ca="1">IF(U$2=0,0,U$22*EXP(U$23/($B91+273)/RGas)*(OFFSET('Composition%'!$B61,0,U$13)*OFFSET('Composition%'!$B61,0,U$14)))-IF(U$2=2,0,OFFSET('Composition%'!$B61,0,U$17)*OFFSET('Composition%'!$B61,0,U$18)*(U$24*EXP(-U$25/($B91+273)/RGas)))+ReactionRateK1!U91/2</f>
        <v>1.0728133924692694E-5</v>
      </c>
      <c r="V91" s="73">
        <f ca="1">IF(V$2=0,0,V$22*EXP(V$23/($B91+273)/RGas)*(OFFSET('Composition%'!$B61,0,V$13)*OFFSET('Composition%'!$B61,0,V$14)))-IF(V$2=2,0,OFFSET('Composition%'!$B61,0,V$17)*OFFSET('Composition%'!$B61,0,V$18)*(V$24*EXP(-V$25/($B91+273)/RGas)))+ReactionRateK1!V91/2</f>
        <v>0</v>
      </c>
      <c r="W91" s="73">
        <f ca="1">IF(W$2=0,0,W$22*EXP(W$23/($B91+273)/RGas)*(OFFSET('Composition%'!$B61,0,W$13)*OFFSET('Composition%'!$B61,0,W$14)))-IF(W$2=2,0,OFFSET('Composition%'!$B61,0,W$17)*OFFSET('Composition%'!$B61,0,W$18)*(W$24*EXP(-W$25/($B91+273)/RGas)))+ReactionRateK1!W91/2</f>
        <v>0</v>
      </c>
      <c r="X91" s="73">
        <f ca="1">IF(X$2=0,0,X$22*EXP(X$23/($B91+273)/RGas)*(OFFSET('Composition%'!$B61,0,X$13)*OFFSET('Composition%'!$B61,0,X$14)))-IF(X$2=2,0,OFFSET('Composition%'!$B61,0,X$17)*OFFSET('Composition%'!$B61,0,X$18)*(X$24*EXP(-X$25/($B91+273)/RGas)))+ReactionRateK1!X91/2</f>
        <v>3.7749614403500139E-8</v>
      </c>
      <c r="Y91" s="73">
        <f ca="1">IF(Y$2=0,0,Y$22*EXP(Y$23/($B91+273)/RGas)*(OFFSET('Composition%'!$B61,0,Y$13)*OFFSET('Composition%'!$B61,0,Y$14)))-IF(Y$2=2,0,OFFSET('Composition%'!$B61,0,Y$17)*OFFSET('Composition%'!$B61,0,Y$18)*(Y$24*EXP(-Y$25/($B91+273)/RGas)))+ReactionRateK1!Y91/2</f>
        <v>1.8683827582438439E-9</v>
      </c>
      <c r="Z91" s="73">
        <f ca="1">IF(Z$2=0,0,Z$22*EXP(Z$23/($B91+273)/RGas)*(OFFSET('Composition%'!$B61,0,Z$13)*OFFSET('Composition%'!$B61,0,Z$14)))-IF(Z$2=2,0,OFFSET('Composition%'!$B61,0,Z$17)*OFFSET('Composition%'!$B61,0,Z$18)*(Z$24*EXP(-Z$25/($B91+273)/RGas)))+ReactionRateK1!Z91/2</f>
        <v>0</v>
      </c>
      <c r="AA91" s="73">
        <f ca="1">IF(AA$2=0,0,AA$22*EXP(AA$23/($B91+273)/RGas)*(OFFSET('Composition%'!$B61,0,AA$13)*OFFSET('Composition%'!$B61,0,AA$14)))-IF(AA$2=2,0,OFFSET('Composition%'!$B61,0,AA$17)*OFFSET('Composition%'!$B61,0,AA$18)*(AA$24*EXP(-AA$25/($B91+273)/RGas)))+ReactionRateK1!AA91/2</f>
        <v>0</v>
      </c>
      <c r="AB91" s="73">
        <f ca="1">IF(AB$2=0,0,AB$22*EXP(AB$23/($B91+273)/RGas)*(OFFSET('Composition%'!$B61,0,AB$13)*OFFSET('Composition%'!$B61,0,AB$14)))-IF(AB$2=2,0,OFFSET('Composition%'!$B61,0,AB$17)*OFFSET('Composition%'!$B61,0,AB$18)*(AB$24*EXP(-AB$25/($B91+273)/RGas)))+ReactionRateK1!AB91/2</f>
        <v>0</v>
      </c>
      <c r="AC91" s="73">
        <f ca="1">IF(AC$2=0,0,AC$22*EXP(AC$23/($B91+273)/RGas)*(OFFSET('Composition%'!$B61,0,AC$13)*OFFSET('Composition%'!$B61,0,AC$14)))-IF(AC$2=2,0,OFFSET('Composition%'!$B61,0,AC$17)*OFFSET('Composition%'!$B61,0,AC$18)*(AC$24*EXP(-AC$25/($B91+273)/RGas)))+ReactionRateK1!AC91/2</f>
        <v>0</v>
      </c>
      <c r="AD91" s="73">
        <f ca="1">IF(AD$2=0,0,AD$22*EXP(AD$23/($B91+273)/RGas)*(OFFSET('Composition%'!$B61,0,AD$13)*OFFSET('Composition%'!$B61,0,AD$14)))-IF(AD$2=2,0,OFFSET('Composition%'!$B61,0,AD$17)*OFFSET('Composition%'!$B61,0,AD$18)*(AD$24*EXP(-AD$25/($B91+273)/RGas)))+ReactionRateK1!AD91/2</f>
        <v>0</v>
      </c>
      <c r="AE91" s="73">
        <f ca="1">IF(AE$2=0,0,AE$22*EXP(AE$23/($B91+273)/RGas)*(OFFSET('Composition%'!$B61,0,AE$13)*OFFSET('Composition%'!$B61,0,AE$14)))-IF(AE$2=2,0,OFFSET('Composition%'!$B61,0,AE$17)*OFFSET('Composition%'!$B61,0,AE$18)*(AE$24*EXP(-AE$25/($B91+273)/RGas)))+ReactionRateK1!AE91/2</f>
        <v>0</v>
      </c>
      <c r="AF91" s="73"/>
      <c r="AG91" s="73">
        <f ca="1">IF(AG$2=0,0,AG$22*EXP(AG$23/($B91+273)/RGas)*(OFFSET('Composition%'!$B61,0,AG$13)*OFFSET('Composition%'!$B61,0,AG$14)))-IF(AG$2=2,0,OFFSET('Composition%'!$B61,0,AG$17)*OFFSET('Composition%'!$B61,0,AG$18)*(AG$24*EXP(-AG$25/($B91+273)/RGas)))+ReactionRateK1!AG91/2</f>
        <v>0</v>
      </c>
      <c r="AH91" s="73">
        <f ca="1">IF(AH$2=0,0,AH$22*EXP(AH$23/($B91+273)/RGas)*(OFFSET('Composition%'!$B61,0,AH$13)*OFFSET('Composition%'!$B61,0,AH$14)))-IF(AH$2=2,0,OFFSET('Composition%'!$B61,0,AH$17)*OFFSET('Composition%'!$B61,0,AH$18)*(AH$24*EXP(-AH$25/($B91+273)/RGas)))+ReactionRateK1!AH91/2</f>
        <v>0</v>
      </c>
      <c r="AI91" s="73">
        <f ca="1">IF(AI$2=0,0,AI$22*EXP(AI$23/($B91+273)/RGas)*(OFFSET('Composition%'!$B61,0,AI$13)*OFFSET('Composition%'!$B61,0,AI$14)))-IF(AI$2=2,0,OFFSET('Composition%'!$B61,0,AI$17)*OFFSET('Composition%'!$B61,0,AI$18)*(AI$24*EXP(-AI$25/($B91+273)/RGas)))+ReactionRateK1!AI91/2</f>
        <v>0</v>
      </c>
      <c r="AJ91" s="73">
        <f ca="1">IF(AJ$2=0,0,AJ$22*EXP(AJ$23/($B91+273)/RGas)*(OFFSET('Composition%'!$B61,0,AJ$13)*OFFSET('Composition%'!$B61,0,AJ$14)))-IF(AJ$2=2,0,OFFSET('Composition%'!$B61,0,AJ$17)*OFFSET('Composition%'!$B61,0,AJ$18)*(AJ$24*EXP(-AJ$25/($B91+273)/RGas)))+ReactionRateK1!AJ91/2</f>
        <v>0</v>
      </c>
      <c r="AK91" s="73">
        <f ca="1">IF(AK$2=0,0,AK$22*EXP(AK$23/($B91+273)/RGas)*(OFFSET('Composition%'!$B61,0,AK$13)*OFFSET('Composition%'!$B61,0,AK$14)))-IF(AK$2=2,0,OFFSET('Composition%'!$B61,0,AK$17)*OFFSET('Composition%'!$B61,0,AK$18)*(AK$24*EXP(-AK$25/($B91+273)/RGas)))+ReactionRateK1!AK91/2</f>
        <v>0</v>
      </c>
      <c r="AL91" s="73">
        <f ca="1">IF(AL$2=0,0,AL$22*EXP(AL$23/($B91+273)/RGas)*(OFFSET('Composition%'!$B61,0,AL$13)*OFFSET('Composition%'!$B61,0,AL$14)))-IF(AL$2=2,0,OFFSET('Composition%'!$B61,0,AL$17)*OFFSET('Composition%'!$B61,0,AL$18)*(AL$24*EXP(-AL$25/($B91+273)/RGas)))+ReactionRateK1!AL91/2</f>
        <v>0</v>
      </c>
      <c r="AM91" s="73"/>
      <c r="AN91" s="73">
        <f ca="1">IF(AN$2=0,0,AN$22*EXP(AN$23/($B91+273)/RGas)*(OFFSET('Composition%'!$B61,0,AN$13)*OFFSET('Composition%'!$B61,0,AN$14)))-IF(AN$2=2,0,OFFSET('Composition%'!$B61,0,AN$17)*OFFSET('Composition%'!$B61,0,AN$18)*(AN$24*EXP(-AN$25/($B91+273)/RGas)))+ReactionRateK1!AN91/2</f>
        <v>0</v>
      </c>
      <c r="AO91" s="73">
        <f ca="1">IF(AO$2=0,0,AO$22*EXP(AO$23/($B91+273)/RGas)*(OFFSET('Composition%'!$B61,0,AO$13)*OFFSET('Composition%'!$B61,0,AO$14)))-IF(AO$2=2,0,OFFSET('Composition%'!$B61,0,AO$17)*OFFSET('Composition%'!$B61,0,AO$18)*(AO$24*EXP(-AO$25/($B91+273)/RGas)))+ReactionRateK1!AO91/2</f>
        <v>0</v>
      </c>
      <c r="AP91" s="73">
        <f ca="1">IF(AP$2=0,0,AP$22*EXP(AP$23/($B91+273)/RGas)*(OFFSET('Composition%'!$B61,0,AP$13)*OFFSET('Composition%'!$B61,0,AP$14)))-IF(AP$2=2,0,OFFSET('Composition%'!$B61,0,AP$17)*OFFSET('Composition%'!$B61,0,AP$18)*(AP$24*EXP(-AP$25/($B91+273)/RGas)))+ReactionRateK1!AP91/2</f>
        <v>4.0534146421408876E-12</v>
      </c>
      <c r="AQ91" s="73">
        <f ca="1">IF(AQ$2=0,0,AQ$22*EXP(AQ$23/($B91+273)/RGas)*(OFFSET('Composition%'!$B61,0,AQ$13)*OFFSET('Composition%'!$B61,0,AQ$14)))-IF(AQ$2=2,0,OFFSET('Composition%'!$B61,0,AQ$17)*OFFSET('Composition%'!$B61,0,AQ$18)*(AQ$24*EXP(-AQ$25/($B91+273)/RGas)))+ReactionRateK1!AQ91/2</f>
        <v>0</v>
      </c>
      <c r="AR91" s="73">
        <f ca="1">IF(AR$2=0,0,AR$22*EXP(AR$23/($B91+273)/RGas)*(OFFSET('Composition%'!$B61,0,AR$13)*OFFSET('Composition%'!$B61,0,AR$14)))-IF(AR$2=2,0,OFFSET('Composition%'!$B61,0,AR$17)*OFFSET('Composition%'!$B61,0,AR$18)*(AR$24*EXP(-AR$25/($B91+273)/RGas)))+ReactionRateK1!AR91/2</f>
        <v>0</v>
      </c>
    </row>
    <row r="92" spans="1:44">
      <c r="A92" s="3">
        <f t="shared" si="9"/>
        <v>2.9999999999999973</v>
      </c>
      <c r="B92" s="19">
        <f ca="1">'Composition%'!B62</f>
        <v>414.16589135026567</v>
      </c>
      <c r="C92">
        <f t="shared" si="8"/>
        <v>30</v>
      </c>
      <c r="D92" s="26">
        <f ca="1">('Composition%'!C62*ReactionRateK2!C92)^3</f>
        <v>6.1139918526568691</v>
      </c>
      <c r="E92" s="4"/>
      <c r="F92" s="73">
        <f ca="1">IF(F$2=0,0,F$22*EXP(F$23/($B92+273)/RGas)*(OFFSET('Composition%'!$B62,0,F$13)*OFFSET('Composition%'!$B62,0,F$14)))-IF(F$2=2,0,OFFSET('Composition%'!$B62,0,F$17)*OFFSET('Composition%'!$B62,0,F$18)*(F$24*EXP(-F$25/($B92+273)/RGas)))+ReactionRateK1!F92/2</f>
        <v>4.4166840435292069E-3</v>
      </c>
      <c r="G92" s="73">
        <f ca="1">IF(G$2=0,0,G$22*EXP(G$23/($B92+273)/RGas)*(OFFSET('Composition%'!$B62,0,G$13)*OFFSET('Composition%'!$B62,0,G$14)))-IF(G$2=2,0,OFFSET('Composition%'!$B62,0,G$17)*OFFSET('Composition%'!$B62,0,G$18)*(G$24*EXP(-G$25/($B92+273)/RGas)))+ReactionRateK1!G92/2</f>
        <v>1.722836340444631E-3</v>
      </c>
      <c r="H92" s="73">
        <f ca="1">IF(H$2=0,0,H$22*EXP(H$23/($B92+273)/RGas)*(OFFSET('Composition%'!$B62,0,H$13)*OFFSET('Composition%'!$B62,0,H$14)))-IF(H$2=2,0,OFFSET('Composition%'!$B62,0,H$17)*OFFSET('Composition%'!$B62,0,H$18)*(H$24*EXP(-H$25/($B92+273)/RGas)))+ReactionRateK1!H92/2</f>
        <v>-3.8063345930260114E-6</v>
      </c>
      <c r="I92" s="73">
        <f ca="1">IF(I$2=0,0,I$22*EXP(I$23/($B92+273)/RGas)*(OFFSET('Composition%'!$B62,0,I$13)*OFFSET('Composition%'!$B62,0,I$14)))-IF(I$2=2,0,OFFSET('Composition%'!$B62,0,I$17)*OFFSET('Composition%'!$B62,0,I$18)*(I$24*EXP(-I$25/($B92+273)/RGas)))+ReactionRateK1!I92/2</f>
        <v>6.4385828960481287E-6</v>
      </c>
      <c r="J92" s="73"/>
      <c r="K92" s="73">
        <f ca="1">IF(K$2=0,0,K$22*EXP(K$23/($B92+273)/RGas)*(OFFSET('Composition%'!$B62,0,K$13)*OFFSET('Composition%'!$B62,0,K$14)))-IF(K$2=2,0,OFFSET('Composition%'!$B62,0,K$17)*OFFSET('Composition%'!$B62,0,K$18)*(K$24*EXP(-K$25/($B92+273)/RGas)))+ReactionRateK1!K92/2</f>
        <v>1.9215221116001196E-2</v>
      </c>
      <c r="L92" s="73">
        <f ca="1">IF(L$2=0,0,L$22*EXP(L$23/($B92+273)/RGas)*(OFFSET('Composition%'!$B62,0,L$13)*OFFSET('Composition%'!$B62,0,L$14)))-IF(L$2=2,0,OFFSET('Composition%'!$B62,0,L$17)*OFFSET('Composition%'!$B62,0,L$18)*(L$24*EXP(-L$25/($B92+273)/RGas)))+ReactionRateK1!L92/2</f>
        <v>-3.5867271643996047E-3</v>
      </c>
      <c r="M92" s="73">
        <f ca="1">IF(M$2=0,0,M$22*EXP(M$23/($B92+273)/RGas)*(OFFSET('Composition%'!$B62,0,M$13)*OFFSET('Composition%'!$B62,0,M$14)))-IF(M$2=2,0,OFFSET('Composition%'!$B62,0,M$17)*OFFSET('Composition%'!$B62,0,M$18)*(M$24*EXP(-M$25/($B92+273)/RGas)))+ReactionRateK1!M92/2</f>
        <v>0</v>
      </c>
      <c r="N92" s="73"/>
      <c r="O92" s="73">
        <f ca="1">IF(O$2=0,0,O$22*EXP(O$23/($B92+273)/RGas)*(OFFSET('Composition%'!$B62,0,O$13)*OFFSET('Composition%'!$B62,0,O$14)))-IF(O$2=2,0,OFFSET('Composition%'!$B62,0,O$17)*OFFSET('Composition%'!$B62,0,O$18)*(O$24*EXP(-O$25/($B92+273)/RGas)))+ReactionRateK1!O92/2</f>
        <v>0</v>
      </c>
      <c r="P92" s="73">
        <f ca="1">IF(P$2=0,0,P$22*EXP(P$23/($B92+273)/RGas)*(OFFSET('Composition%'!$B62,0,P$13)*OFFSET('Composition%'!$B62,0,P$14)))-IF(P$2=2,0,OFFSET('Composition%'!$B62,0,P$17)*OFFSET('Composition%'!$B62,0,P$18)*(P$24*EXP(-P$25/($B92+273)/RGas)))+ReactionRateK1!P92/2</f>
        <v>1.5304619311896656E-2</v>
      </c>
      <c r="Q92" s="73">
        <f ca="1">IF(Q$2=0,0,Q$22*EXP(Q$23/($B92+273)/RGas)*(OFFSET('Composition%'!$B62,0,Q$13)*OFFSET('Composition%'!$B62,0,Q$14)))-IF(Q$2=2,0,OFFSET('Composition%'!$B62,0,Q$17)*OFFSET('Composition%'!$B62,0,Q$18)*(Q$24*EXP(-Q$25/($B92+273)/RGas)))+ReactionRateK1!Q92/2</f>
        <v>1.0293650136170671E-4</v>
      </c>
      <c r="R92" s="73">
        <f ca="1">IF(R$2=0,0,R$22*EXP(R$23/($B92+273)/RGas)*(OFFSET('Composition%'!$B62,0,R$13)*OFFSET('Composition%'!$B62,0,R$14)))-IF(R$2=2,0,OFFSET('Composition%'!$B62,0,R$17)*OFFSET('Composition%'!$B62,0,R$18)*(R$24*EXP(-R$25/($B92+273)/RGas)))+ReactionRateK1!R92/2</f>
        <v>2.3055579741647045E-5</v>
      </c>
      <c r="S92" s="73"/>
      <c r="T92" s="73">
        <f ca="1">IF(T$2=0,0,T$22*EXP(T$23/($B92+273)/RGas)*(OFFSET('Composition%'!$B62,0,T$13)*OFFSET('Composition%'!$B62,0,T$14)))-IF(T$2=2,0,OFFSET('Composition%'!$B62,0,T$17)*OFFSET('Composition%'!$B62,0,T$18)*(T$24*EXP(-T$25/($B92+273)/RGas)))+ReactionRateK1!T92/2</f>
        <v>6.6900926068232829E-4</v>
      </c>
      <c r="U92" s="73">
        <f ca="1">IF(U$2=0,0,U$22*EXP(U$23/($B92+273)/RGas)*(OFFSET('Composition%'!$B62,0,U$13)*OFFSET('Composition%'!$B62,0,U$14)))-IF(U$2=2,0,OFFSET('Composition%'!$B62,0,U$17)*OFFSET('Composition%'!$B62,0,U$18)*(U$24*EXP(-U$25/($B92+273)/RGas)))+ReactionRateK1!U92/2</f>
        <v>9.7272781580993339E-6</v>
      </c>
      <c r="V92" s="73">
        <f ca="1">IF(V$2=0,0,V$22*EXP(V$23/($B92+273)/RGas)*(OFFSET('Composition%'!$B62,0,V$13)*OFFSET('Composition%'!$B62,0,V$14)))-IF(V$2=2,0,OFFSET('Composition%'!$B62,0,V$17)*OFFSET('Composition%'!$B62,0,V$18)*(V$24*EXP(-V$25/($B92+273)/RGas)))+ReactionRateK1!V92/2</f>
        <v>0</v>
      </c>
      <c r="W92" s="73">
        <f ca="1">IF(W$2=0,0,W$22*EXP(W$23/($B92+273)/RGas)*(OFFSET('Composition%'!$B62,0,W$13)*OFFSET('Composition%'!$B62,0,W$14)))-IF(W$2=2,0,OFFSET('Composition%'!$B62,0,W$17)*OFFSET('Composition%'!$B62,0,W$18)*(W$24*EXP(-W$25/($B92+273)/RGas)))+ReactionRateK1!W92/2</f>
        <v>0</v>
      </c>
      <c r="X92" s="73">
        <f ca="1">IF(X$2=0,0,X$22*EXP(X$23/($B92+273)/RGas)*(OFFSET('Composition%'!$B62,0,X$13)*OFFSET('Composition%'!$B62,0,X$14)))-IF(X$2=2,0,OFFSET('Composition%'!$B62,0,X$17)*OFFSET('Composition%'!$B62,0,X$18)*(X$24*EXP(-X$25/($B92+273)/RGas)))+ReactionRateK1!X92/2</f>
        <v>3.7724024037829148E-8</v>
      </c>
      <c r="Y92" s="73">
        <f ca="1">IF(Y$2=0,0,Y$22*EXP(Y$23/($B92+273)/RGas)*(OFFSET('Composition%'!$B62,0,Y$13)*OFFSET('Composition%'!$B62,0,Y$14)))-IF(Y$2=2,0,OFFSET('Composition%'!$B62,0,Y$17)*OFFSET('Composition%'!$B62,0,Y$18)*(Y$24*EXP(-Y$25/($B92+273)/RGas)))+ReactionRateK1!Y92/2</f>
        <v>1.8671161864191412E-9</v>
      </c>
      <c r="Z92" s="73">
        <f ca="1">IF(Z$2=0,0,Z$22*EXP(Z$23/($B92+273)/RGas)*(OFFSET('Composition%'!$B62,0,Z$13)*OFFSET('Composition%'!$B62,0,Z$14)))-IF(Z$2=2,0,OFFSET('Composition%'!$B62,0,Z$17)*OFFSET('Composition%'!$B62,0,Z$18)*(Z$24*EXP(-Z$25/($B92+273)/RGas)))+ReactionRateK1!Z92/2</f>
        <v>0</v>
      </c>
      <c r="AA92" s="73">
        <f ca="1">IF(AA$2=0,0,AA$22*EXP(AA$23/($B92+273)/RGas)*(OFFSET('Composition%'!$B62,0,AA$13)*OFFSET('Composition%'!$B62,0,AA$14)))-IF(AA$2=2,0,OFFSET('Composition%'!$B62,0,AA$17)*OFFSET('Composition%'!$B62,0,AA$18)*(AA$24*EXP(-AA$25/($B92+273)/RGas)))+ReactionRateK1!AA92/2</f>
        <v>0</v>
      </c>
      <c r="AB92" s="73">
        <f ca="1">IF(AB$2=0,0,AB$22*EXP(AB$23/($B92+273)/RGas)*(OFFSET('Composition%'!$B62,0,AB$13)*OFFSET('Composition%'!$B62,0,AB$14)))-IF(AB$2=2,0,OFFSET('Composition%'!$B62,0,AB$17)*OFFSET('Composition%'!$B62,0,AB$18)*(AB$24*EXP(-AB$25/($B92+273)/RGas)))+ReactionRateK1!AB92/2</f>
        <v>0</v>
      </c>
      <c r="AC92" s="73">
        <f ca="1">IF(AC$2=0,0,AC$22*EXP(AC$23/($B92+273)/RGas)*(OFFSET('Composition%'!$B62,0,AC$13)*OFFSET('Composition%'!$B62,0,AC$14)))-IF(AC$2=2,0,OFFSET('Composition%'!$B62,0,AC$17)*OFFSET('Composition%'!$B62,0,AC$18)*(AC$24*EXP(-AC$25/($B92+273)/RGas)))+ReactionRateK1!AC92/2</f>
        <v>0</v>
      </c>
      <c r="AD92" s="73">
        <f ca="1">IF(AD$2=0,0,AD$22*EXP(AD$23/($B92+273)/RGas)*(OFFSET('Composition%'!$B62,0,AD$13)*OFFSET('Composition%'!$B62,0,AD$14)))-IF(AD$2=2,0,OFFSET('Composition%'!$B62,0,AD$17)*OFFSET('Composition%'!$B62,0,AD$18)*(AD$24*EXP(-AD$25/($B92+273)/RGas)))+ReactionRateK1!AD92/2</f>
        <v>0</v>
      </c>
      <c r="AE92" s="73">
        <f ca="1">IF(AE$2=0,0,AE$22*EXP(AE$23/($B92+273)/RGas)*(OFFSET('Composition%'!$B62,0,AE$13)*OFFSET('Composition%'!$B62,0,AE$14)))-IF(AE$2=2,0,OFFSET('Composition%'!$B62,0,AE$17)*OFFSET('Composition%'!$B62,0,AE$18)*(AE$24*EXP(-AE$25/($B92+273)/RGas)))+ReactionRateK1!AE92/2</f>
        <v>0</v>
      </c>
      <c r="AF92" s="73"/>
      <c r="AG92" s="73">
        <f ca="1">IF(AG$2=0,0,AG$22*EXP(AG$23/($B92+273)/RGas)*(OFFSET('Composition%'!$B62,0,AG$13)*OFFSET('Composition%'!$B62,0,AG$14)))-IF(AG$2=2,0,OFFSET('Composition%'!$B62,0,AG$17)*OFFSET('Composition%'!$B62,0,AG$18)*(AG$24*EXP(-AG$25/($B92+273)/RGas)))+ReactionRateK1!AG92/2</f>
        <v>0</v>
      </c>
      <c r="AH92" s="73">
        <f ca="1">IF(AH$2=0,0,AH$22*EXP(AH$23/($B92+273)/RGas)*(OFFSET('Composition%'!$B62,0,AH$13)*OFFSET('Composition%'!$B62,0,AH$14)))-IF(AH$2=2,0,OFFSET('Composition%'!$B62,0,AH$17)*OFFSET('Composition%'!$B62,0,AH$18)*(AH$24*EXP(-AH$25/($B92+273)/RGas)))+ReactionRateK1!AH92/2</f>
        <v>0</v>
      </c>
      <c r="AI92" s="73">
        <f ca="1">IF(AI$2=0,0,AI$22*EXP(AI$23/($B92+273)/RGas)*(OFFSET('Composition%'!$B62,0,AI$13)*OFFSET('Composition%'!$B62,0,AI$14)))-IF(AI$2=2,0,OFFSET('Composition%'!$B62,0,AI$17)*OFFSET('Composition%'!$B62,0,AI$18)*(AI$24*EXP(-AI$25/($B92+273)/RGas)))+ReactionRateK1!AI92/2</f>
        <v>0</v>
      </c>
      <c r="AJ92" s="73">
        <f ca="1">IF(AJ$2=0,0,AJ$22*EXP(AJ$23/($B92+273)/RGas)*(OFFSET('Composition%'!$B62,0,AJ$13)*OFFSET('Composition%'!$B62,0,AJ$14)))-IF(AJ$2=2,0,OFFSET('Composition%'!$B62,0,AJ$17)*OFFSET('Composition%'!$B62,0,AJ$18)*(AJ$24*EXP(-AJ$25/($B92+273)/RGas)))+ReactionRateK1!AJ92/2</f>
        <v>0</v>
      </c>
      <c r="AK92" s="73">
        <f ca="1">IF(AK$2=0,0,AK$22*EXP(AK$23/($B92+273)/RGas)*(OFFSET('Composition%'!$B62,0,AK$13)*OFFSET('Composition%'!$B62,0,AK$14)))-IF(AK$2=2,0,OFFSET('Composition%'!$B62,0,AK$17)*OFFSET('Composition%'!$B62,0,AK$18)*(AK$24*EXP(-AK$25/($B92+273)/RGas)))+ReactionRateK1!AK92/2</f>
        <v>0</v>
      </c>
      <c r="AL92" s="73">
        <f ca="1">IF(AL$2=0,0,AL$22*EXP(AL$23/($B92+273)/RGas)*(OFFSET('Composition%'!$B62,0,AL$13)*OFFSET('Composition%'!$B62,0,AL$14)))-IF(AL$2=2,0,OFFSET('Composition%'!$B62,0,AL$17)*OFFSET('Composition%'!$B62,0,AL$18)*(AL$24*EXP(-AL$25/($B92+273)/RGas)))+ReactionRateK1!AL92/2</f>
        <v>0</v>
      </c>
      <c r="AM92" s="73"/>
      <c r="AN92" s="73">
        <f ca="1">IF(AN$2=0,0,AN$22*EXP(AN$23/($B92+273)/RGas)*(OFFSET('Composition%'!$B62,0,AN$13)*OFFSET('Composition%'!$B62,0,AN$14)))-IF(AN$2=2,0,OFFSET('Composition%'!$B62,0,AN$17)*OFFSET('Composition%'!$B62,0,AN$18)*(AN$24*EXP(-AN$25/($B92+273)/RGas)))+ReactionRateK1!AN92/2</f>
        <v>0</v>
      </c>
      <c r="AO92" s="73">
        <f ca="1">IF(AO$2=0,0,AO$22*EXP(AO$23/($B92+273)/RGas)*(OFFSET('Composition%'!$B62,0,AO$13)*OFFSET('Composition%'!$B62,0,AO$14)))-IF(AO$2=2,0,OFFSET('Composition%'!$B62,0,AO$17)*OFFSET('Composition%'!$B62,0,AO$18)*(AO$24*EXP(-AO$25/($B92+273)/RGas)))+ReactionRateK1!AO92/2</f>
        <v>0</v>
      </c>
      <c r="AP92" s="73">
        <f ca="1">IF(AP$2=0,0,AP$22*EXP(AP$23/($B92+273)/RGas)*(OFFSET('Composition%'!$B62,0,AP$13)*OFFSET('Composition%'!$B62,0,AP$14)))-IF(AP$2=2,0,OFFSET('Composition%'!$B62,0,AP$17)*OFFSET('Composition%'!$B62,0,AP$18)*(AP$24*EXP(-AP$25/($B92+273)/RGas)))+ReactionRateK1!AP92/2</f>
        <v>4.0538172699463068E-12</v>
      </c>
      <c r="AQ92" s="73">
        <f ca="1">IF(AQ$2=0,0,AQ$22*EXP(AQ$23/($B92+273)/RGas)*(OFFSET('Composition%'!$B62,0,AQ$13)*OFFSET('Composition%'!$B62,0,AQ$14)))-IF(AQ$2=2,0,OFFSET('Composition%'!$B62,0,AQ$17)*OFFSET('Composition%'!$B62,0,AQ$18)*(AQ$24*EXP(-AQ$25/($B92+273)/RGas)))+ReactionRateK1!AQ92/2</f>
        <v>0</v>
      </c>
      <c r="AR92" s="73">
        <f ca="1">IF(AR$2=0,0,AR$22*EXP(AR$23/($B92+273)/RGas)*(OFFSET('Composition%'!$B62,0,AR$13)*OFFSET('Composition%'!$B62,0,AR$14)))-IF(AR$2=2,0,OFFSET('Composition%'!$B62,0,AR$17)*OFFSET('Composition%'!$B62,0,AR$18)*(AR$24*EXP(-AR$25/($B92+273)/RGas)))+ReactionRateK1!AR92/2</f>
        <v>0</v>
      </c>
    </row>
    <row r="93" spans="1:44">
      <c r="A93" s="3">
        <f t="shared" si="9"/>
        <v>3.0499999999999972</v>
      </c>
      <c r="B93" s="19">
        <f ca="1">'Composition%'!B63</f>
        <v>414.18858550055256</v>
      </c>
      <c r="C93">
        <f t="shared" si="8"/>
        <v>30</v>
      </c>
      <c r="D93" s="26">
        <f ca="1">('Composition%'!C63*ReactionRateK2!C93)^3</f>
        <v>6.1023683706022807</v>
      </c>
      <c r="E93" s="4"/>
      <c r="F93" s="73">
        <f ca="1">IF(F$2=0,0,F$22*EXP(F$23/($B93+273)/RGas)*(OFFSET('Composition%'!$B63,0,F$13)*OFFSET('Composition%'!$B63,0,F$14)))-IF(F$2=2,0,OFFSET('Composition%'!$B63,0,F$17)*OFFSET('Composition%'!$B63,0,F$18)*(F$24*EXP(-F$25/($B93+273)/RGas)))+ReactionRateK1!F93/2</f>
        <v>4.3349437426068674E-3</v>
      </c>
      <c r="G93" s="73">
        <f ca="1">IF(G$2=0,0,G$22*EXP(G$23/($B93+273)/RGas)*(OFFSET('Composition%'!$B63,0,G$13)*OFFSET('Composition%'!$B63,0,G$14)))-IF(G$2=2,0,OFFSET('Composition%'!$B63,0,G$17)*OFFSET('Composition%'!$B63,0,G$18)*(G$24*EXP(-G$25/($B93+273)/RGas)))+ReactionRateK1!G93/2</f>
        <v>1.6932086005563422E-3</v>
      </c>
      <c r="H93" s="73">
        <f ca="1">IF(H$2=0,0,H$22*EXP(H$23/($B93+273)/RGas)*(OFFSET('Composition%'!$B63,0,H$13)*OFFSET('Composition%'!$B63,0,H$14)))-IF(H$2=2,0,OFFSET('Composition%'!$B63,0,H$17)*OFFSET('Composition%'!$B63,0,H$18)*(H$24*EXP(-H$25/($B93+273)/RGas)))+ReactionRateK1!H93/2</f>
        <v>-3.80662235667273E-6</v>
      </c>
      <c r="I93" s="73">
        <f ca="1">IF(I$2=0,0,I$22*EXP(I$23/($B93+273)/RGas)*(OFFSET('Composition%'!$B63,0,I$13)*OFFSET('Composition%'!$B63,0,I$14)))-IF(I$2=2,0,OFFSET('Composition%'!$B63,0,I$17)*OFFSET('Composition%'!$B63,0,I$18)*(I$24*EXP(-I$25/($B93+273)/RGas)))+ReactionRateK1!I93/2</f>
        <v>7.220889926771646E-6</v>
      </c>
      <c r="J93" s="73"/>
      <c r="K93" s="73">
        <f ca="1">IF(K$2=0,0,K$22*EXP(K$23/($B93+273)/RGas)*(OFFSET('Composition%'!$B63,0,K$13)*OFFSET('Composition%'!$B63,0,K$14)))-IF(K$2=2,0,OFFSET('Composition%'!$B63,0,K$17)*OFFSET('Composition%'!$B63,0,K$18)*(K$24*EXP(-K$25/($B93+273)/RGas)))+ReactionRateK1!K93/2</f>
        <v>1.8840036580283957E-2</v>
      </c>
      <c r="L93" s="73">
        <f ca="1">IF(L$2=0,0,L$22*EXP(L$23/($B93+273)/RGas)*(OFFSET('Composition%'!$B63,0,L$13)*OFFSET('Composition%'!$B63,0,L$14)))-IF(L$2=2,0,OFFSET('Composition%'!$B63,0,L$17)*OFFSET('Composition%'!$B63,0,L$18)*(L$24*EXP(-L$25/($B93+273)/RGas)))+ReactionRateK1!L93/2</f>
        <v>-3.5263028652085466E-3</v>
      </c>
      <c r="M93" s="73">
        <f ca="1">IF(M$2=0,0,M$22*EXP(M$23/($B93+273)/RGas)*(OFFSET('Composition%'!$B63,0,M$13)*OFFSET('Composition%'!$B63,0,M$14)))-IF(M$2=2,0,OFFSET('Composition%'!$B63,0,M$17)*OFFSET('Composition%'!$B63,0,M$18)*(M$24*EXP(-M$25/($B93+273)/RGas)))+ReactionRateK1!M93/2</f>
        <v>0</v>
      </c>
      <c r="N93" s="73"/>
      <c r="O93" s="73">
        <f ca="1">IF(O$2=0,0,O$22*EXP(O$23/($B93+273)/RGas)*(OFFSET('Composition%'!$B63,0,O$13)*OFFSET('Composition%'!$B63,0,O$14)))-IF(O$2=2,0,OFFSET('Composition%'!$B63,0,O$17)*OFFSET('Composition%'!$B63,0,O$18)*(O$24*EXP(-O$25/($B93+273)/RGas)))+ReactionRateK1!O93/2</f>
        <v>0</v>
      </c>
      <c r="P93" s="73">
        <f ca="1">IF(P$2=0,0,P$22*EXP(P$23/($B93+273)/RGas)*(OFFSET('Composition%'!$B63,0,P$13)*OFFSET('Composition%'!$B63,0,P$14)))-IF(P$2=2,0,OFFSET('Composition%'!$B63,0,P$17)*OFFSET('Composition%'!$B63,0,P$18)*(P$24*EXP(-P$25/($B93+273)/RGas)))+ReactionRateK1!P93/2</f>
        <v>1.5302878548526173E-2</v>
      </c>
      <c r="Q93" s="73">
        <f ca="1">IF(Q$2=0,0,Q$22*EXP(Q$23/($B93+273)/RGas)*(OFFSET('Composition%'!$B63,0,Q$13)*OFFSET('Composition%'!$B63,0,Q$14)))-IF(Q$2=2,0,OFFSET('Composition%'!$B63,0,Q$17)*OFFSET('Composition%'!$B63,0,Q$18)*(Q$24*EXP(-Q$25/($B93+273)/RGas)))+ReactionRateK1!Q93/2</f>
        <v>1.0477622007345141E-4</v>
      </c>
      <c r="R93" s="73">
        <f ca="1">IF(R$2=0,0,R$22*EXP(R$23/($B93+273)/RGas)*(OFFSET('Composition%'!$B63,0,R$13)*OFFSET('Composition%'!$B63,0,R$14)))-IF(R$2=2,0,OFFSET('Composition%'!$B63,0,R$17)*OFFSET('Composition%'!$B63,0,R$18)*(R$24*EXP(-R$25/($B93+273)/RGas)))+ReactionRateK1!R93/2</f>
        <v>2.3857112234549754E-5</v>
      </c>
      <c r="S93" s="73"/>
      <c r="T93" s="73">
        <f ca="1">IF(T$2=0,0,T$22*EXP(T$23/($B93+273)/RGas)*(OFFSET('Composition%'!$B63,0,T$13)*OFFSET('Composition%'!$B63,0,T$14)))-IF(T$2=2,0,OFFSET('Composition%'!$B63,0,T$17)*OFFSET('Composition%'!$B63,0,T$18)*(T$24*EXP(-T$25/($B93+273)/RGas)))+ReactionRateK1!T93/2</f>
        <v>6.2578240542663906E-4</v>
      </c>
      <c r="U93" s="73">
        <f ca="1">IF(U$2=0,0,U$22*EXP(U$23/($B93+273)/RGas)*(OFFSET('Composition%'!$B63,0,U$13)*OFFSET('Composition%'!$B63,0,U$14)))-IF(U$2=2,0,OFFSET('Composition%'!$B63,0,U$17)*OFFSET('Composition%'!$B63,0,U$18)*(U$24*EXP(-U$25/($B93+273)/RGas)))+ReactionRateK1!U93/2</f>
        <v>8.8207907605678795E-6</v>
      </c>
      <c r="V93" s="73">
        <f ca="1">IF(V$2=0,0,V$22*EXP(V$23/($B93+273)/RGas)*(OFFSET('Composition%'!$B63,0,V$13)*OFFSET('Composition%'!$B63,0,V$14)))-IF(V$2=2,0,OFFSET('Composition%'!$B63,0,V$17)*OFFSET('Composition%'!$B63,0,V$18)*(V$24*EXP(-V$25/($B93+273)/RGas)))+ReactionRateK1!V93/2</f>
        <v>0</v>
      </c>
      <c r="W93" s="73">
        <f ca="1">IF(W$2=0,0,W$22*EXP(W$23/($B93+273)/RGas)*(OFFSET('Composition%'!$B63,0,W$13)*OFFSET('Composition%'!$B63,0,W$14)))-IF(W$2=2,0,OFFSET('Composition%'!$B63,0,W$17)*OFFSET('Composition%'!$B63,0,W$18)*(W$24*EXP(-W$25/($B93+273)/RGas)))+ReactionRateK1!W93/2</f>
        <v>0</v>
      </c>
      <c r="X93" s="73">
        <f ca="1">IF(X$2=0,0,X$22*EXP(X$23/($B93+273)/RGas)*(OFFSET('Composition%'!$B63,0,X$13)*OFFSET('Composition%'!$B63,0,X$14)))-IF(X$2=2,0,OFFSET('Composition%'!$B63,0,X$17)*OFFSET('Composition%'!$B63,0,X$18)*(X$24*EXP(-X$25/($B93+273)/RGas)))+ReactionRateK1!X93/2</f>
        <v>3.7700097356388816E-8</v>
      </c>
      <c r="Y93" s="73">
        <f ca="1">IF(Y$2=0,0,Y$22*EXP(Y$23/($B93+273)/RGas)*(OFFSET('Composition%'!$B63,0,Y$13)*OFFSET('Composition%'!$B63,0,Y$14)))-IF(Y$2=2,0,OFFSET('Composition%'!$B63,0,Y$17)*OFFSET('Composition%'!$B63,0,Y$18)*(Y$24*EXP(-Y$25/($B93+273)/RGas)))+ReactionRateK1!Y93/2</f>
        <v>1.8659319571290815E-9</v>
      </c>
      <c r="Z93" s="73">
        <f ca="1">IF(Z$2=0,0,Z$22*EXP(Z$23/($B93+273)/RGas)*(OFFSET('Composition%'!$B63,0,Z$13)*OFFSET('Composition%'!$B63,0,Z$14)))-IF(Z$2=2,0,OFFSET('Composition%'!$B63,0,Z$17)*OFFSET('Composition%'!$B63,0,Z$18)*(Z$24*EXP(-Z$25/($B93+273)/RGas)))+ReactionRateK1!Z93/2</f>
        <v>0</v>
      </c>
      <c r="AA93" s="73">
        <f ca="1">IF(AA$2=0,0,AA$22*EXP(AA$23/($B93+273)/RGas)*(OFFSET('Composition%'!$B63,0,AA$13)*OFFSET('Composition%'!$B63,0,AA$14)))-IF(AA$2=2,0,OFFSET('Composition%'!$B63,0,AA$17)*OFFSET('Composition%'!$B63,0,AA$18)*(AA$24*EXP(-AA$25/($B93+273)/RGas)))+ReactionRateK1!AA93/2</f>
        <v>0</v>
      </c>
      <c r="AB93" s="73">
        <f ca="1">IF(AB$2=0,0,AB$22*EXP(AB$23/($B93+273)/RGas)*(OFFSET('Composition%'!$B63,0,AB$13)*OFFSET('Composition%'!$B63,0,AB$14)))-IF(AB$2=2,0,OFFSET('Composition%'!$B63,0,AB$17)*OFFSET('Composition%'!$B63,0,AB$18)*(AB$24*EXP(-AB$25/($B93+273)/RGas)))+ReactionRateK1!AB93/2</f>
        <v>0</v>
      </c>
      <c r="AC93" s="73">
        <f ca="1">IF(AC$2=0,0,AC$22*EXP(AC$23/($B93+273)/RGas)*(OFFSET('Composition%'!$B63,0,AC$13)*OFFSET('Composition%'!$B63,0,AC$14)))-IF(AC$2=2,0,OFFSET('Composition%'!$B63,0,AC$17)*OFFSET('Composition%'!$B63,0,AC$18)*(AC$24*EXP(-AC$25/($B93+273)/RGas)))+ReactionRateK1!AC93/2</f>
        <v>0</v>
      </c>
      <c r="AD93" s="73">
        <f ca="1">IF(AD$2=0,0,AD$22*EXP(AD$23/($B93+273)/RGas)*(OFFSET('Composition%'!$B63,0,AD$13)*OFFSET('Composition%'!$B63,0,AD$14)))-IF(AD$2=2,0,OFFSET('Composition%'!$B63,0,AD$17)*OFFSET('Composition%'!$B63,0,AD$18)*(AD$24*EXP(-AD$25/($B93+273)/RGas)))+ReactionRateK1!AD93/2</f>
        <v>0</v>
      </c>
      <c r="AE93" s="73">
        <f ca="1">IF(AE$2=0,0,AE$22*EXP(AE$23/($B93+273)/RGas)*(OFFSET('Composition%'!$B63,0,AE$13)*OFFSET('Composition%'!$B63,0,AE$14)))-IF(AE$2=2,0,OFFSET('Composition%'!$B63,0,AE$17)*OFFSET('Composition%'!$B63,0,AE$18)*(AE$24*EXP(-AE$25/($B93+273)/RGas)))+ReactionRateK1!AE93/2</f>
        <v>0</v>
      </c>
      <c r="AF93" s="73"/>
      <c r="AG93" s="73">
        <f ca="1">IF(AG$2=0,0,AG$22*EXP(AG$23/($B93+273)/RGas)*(OFFSET('Composition%'!$B63,0,AG$13)*OFFSET('Composition%'!$B63,0,AG$14)))-IF(AG$2=2,0,OFFSET('Composition%'!$B63,0,AG$17)*OFFSET('Composition%'!$B63,0,AG$18)*(AG$24*EXP(-AG$25/($B93+273)/RGas)))+ReactionRateK1!AG93/2</f>
        <v>0</v>
      </c>
      <c r="AH93" s="73">
        <f ca="1">IF(AH$2=0,0,AH$22*EXP(AH$23/($B93+273)/RGas)*(OFFSET('Composition%'!$B63,0,AH$13)*OFFSET('Composition%'!$B63,0,AH$14)))-IF(AH$2=2,0,OFFSET('Composition%'!$B63,0,AH$17)*OFFSET('Composition%'!$B63,0,AH$18)*(AH$24*EXP(-AH$25/($B93+273)/RGas)))+ReactionRateK1!AH93/2</f>
        <v>0</v>
      </c>
      <c r="AI93" s="73">
        <f ca="1">IF(AI$2=0,0,AI$22*EXP(AI$23/($B93+273)/RGas)*(OFFSET('Composition%'!$B63,0,AI$13)*OFFSET('Composition%'!$B63,0,AI$14)))-IF(AI$2=2,0,OFFSET('Composition%'!$B63,0,AI$17)*OFFSET('Composition%'!$B63,0,AI$18)*(AI$24*EXP(-AI$25/($B93+273)/RGas)))+ReactionRateK1!AI93/2</f>
        <v>0</v>
      </c>
      <c r="AJ93" s="73">
        <f ca="1">IF(AJ$2=0,0,AJ$22*EXP(AJ$23/($B93+273)/RGas)*(OFFSET('Composition%'!$B63,0,AJ$13)*OFFSET('Composition%'!$B63,0,AJ$14)))-IF(AJ$2=2,0,OFFSET('Composition%'!$B63,0,AJ$17)*OFFSET('Composition%'!$B63,0,AJ$18)*(AJ$24*EXP(-AJ$25/($B93+273)/RGas)))+ReactionRateK1!AJ93/2</f>
        <v>0</v>
      </c>
      <c r="AK93" s="73">
        <f ca="1">IF(AK$2=0,0,AK$22*EXP(AK$23/($B93+273)/RGas)*(OFFSET('Composition%'!$B63,0,AK$13)*OFFSET('Composition%'!$B63,0,AK$14)))-IF(AK$2=2,0,OFFSET('Composition%'!$B63,0,AK$17)*OFFSET('Composition%'!$B63,0,AK$18)*(AK$24*EXP(-AK$25/($B93+273)/RGas)))+ReactionRateK1!AK93/2</f>
        <v>0</v>
      </c>
      <c r="AL93" s="73">
        <f ca="1">IF(AL$2=0,0,AL$22*EXP(AL$23/($B93+273)/RGas)*(OFFSET('Composition%'!$B63,0,AL$13)*OFFSET('Composition%'!$B63,0,AL$14)))-IF(AL$2=2,0,OFFSET('Composition%'!$B63,0,AL$17)*OFFSET('Composition%'!$B63,0,AL$18)*(AL$24*EXP(-AL$25/($B93+273)/RGas)))+ReactionRateK1!AL93/2</f>
        <v>0</v>
      </c>
      <c r="AM93" s="73"/>
      <c r="AN93" s="73">
        <f ca="1">IF(AN$2=0,0,AN$22*EXP(AN$23/($B93+273)/RGas)*(OFFSET('Composition%'!$B63,0,AN$13)*OFFSET('Composition%'!$B63,0,AN$14)))-IF(AN$2=2,0,OFFSET('Composition%'!$B63,0,AN$17)*OFFSET('Composition%'!$B63,0,AN$18)*(AN$24*EXP(-AN$25/($B93+273)/RGas)))+ReactionRateK1!AN93/2</f>
        <v>0</v>
      </c>
      <c r="AO93" s="73">
        <f ca="1">IF(AO$2=0,0,AO$22*EXP(AO$23/($B93+273)/RGas)*(OFFSET('Composition%'!$B63,0,AO$13)*OFFSET('Composition%'!$B63,0,AO$14)))-IF(AO$2=2,0,OFFSET('Composition%'!$B63,0,AO$17)*OFFSET('Composition%'!$B63,0,AO$18)*(AO$24*EXP(-AO$25/($B93+273)/RGas)))+ReactionRateK1!AO93/2</f>
        <v>0</v>
      </c>
      <c r="AP93" s="73">
        <f ca="1">IF(AP$2=0,0,AP$22*EXP(AP$23/($B93+273)/RGas)*(OFFSET('Composition%'!$B63,0,AP$13)*OFFSET('Composition%'!$B63,0,AP$14)))-IF(AP$2=2,0,OFFSET('Composition%'!$B63,0,AP$17)*OFFSET('Composition%'!$B63,0,AP$18)*(AP$24*EXP(-AP$25/($B93+273)/RGas)))+ReactionRateK1!AP93/2</f>
        <v>4.0541823104643724E-12</v>
      </c>
      <c r="AQ93" s="73">
        <f ca="1">IF(AQ$2=0,0,AQ$22*EXP(AQ$23/($B93+273)/RGas)*(OFFSET('Composition%'!$B63,0,AQ$13)*OFFSET('Composition%'!$B63,0,AQ$14)))-IF(AQ$2=2,0,OFFSET('Composition%'!$B63,0,AQ$17)*OFFSET('Composition%'!$B63,0,AQ$18)*(AQ$24*EXP(-AQ$25/($B93+273)/RGas)))+ReactionRateK1!AQ93/2</f>
        <v>0</v>
      </c>
      <c r="AR93" s="73">
        <f ca="1">IF(AR$2=0,0,AR$22*EXP(AR$23/($B93+273)/RGas)*(OFFSET('Composition%'!$B63,0,AR$13)*OFFSET('Composition%'!$B63,0,AR$14)))-IF(AR$2=2,0,OFFSET('Composition%'!$B63,0,AR$17)*OFFSET('Composition%'!$B63,0,AR$18)*(AR$24*EXP(-AR$25/($B93+273)/RGas)))+ReactionRateK1!AR93/2</f>
        <v>0</v>
      </c>
    </row>
    <row r="94" spans="1:44">
      <c r="A94" s="3">
        <f t="shared" si="9"/>
        <v>3.099999999999997</v>
      </c>
      <c r="B94" s="19">
        <f ca="1">'Composition%'!B64</f>
        <v>414.21009961343333</v>
      </c>
      <c r="C94">
        <f t="shared" si="8"/>
        <v>30</v>
      </c>
      <c r="D94" s="26">
        <f ca="1">('Composition%'!C64*ReactionRateK2!C94)^3</f>
        <v>6.0915140145086584</v>
      </c>
      <c r="E94" s="4"/>
      <c r="F94" s="73">
        <f ca="1">IF(F$2=0,0,F$22*EXP(F$23/($B94+273)/RGas)*(OFFSET('Composition%'!$B64,0,F$13)*OFFSET('Composition%'!$B64,0,F$14)))-IF(F$2=2,0,OFFSET('Composition%'!$B64,0,F$17)*OFFSET('Composition%'!$B64,0,F$18)*(F$24*EXP(-F$25/($B94+273)/RGas)))+ReactionRateK1!F94/2</f>
        <v>4.2553638532393757E-3</v>
      </c>
      <c r="G94" s="73">
        <f ca="1">IF(G$2=0,0,G$22*EXP(G$23/($B94+273)/RGas)*(OFFSET('Composition%'!$B64,0,G$13)*OFFSET('Composition%'!$B64,0,G$14)))-IF(G$2=2,0,OFFSET('Composition%'!$B64,0,G$17)*OFFSET('Composition%'!$B64,0,G$18)*(G$24*EXP(-G$25/($B94+273)/RGas)))+ReactionRateK1!G94/2</f>
        <v>1.6643093940649811E-3</v>
      </c>
      <c r="H94" s="73">
        <f ca="1">IF(H$2=0,0,H$22*EXP(H$23/($B94+273)/RGas)*(OFFSET('Composition%'!$B64,0,H$13)*OFFSET('Composition%'!$B64,0,H$14)))-IF(H$2=2,0,OFFSET('Composition%'!$B64,0,H$17)*OFFSET('Composition%'!$B64,0,H$18)*(H$24*EXP(-H$25/($B94+273)/RGas)))+ReactionRateK1!H94/2</f>
        <v>-3.8051761503554863E-6</v>
      </c>
      <c r="I94" s="73">
        <f ca="1">IF(I$2=0,0,I$22*EXP(I$23/($B94+273)/RGas)*(OFFSET('Composition%'!$B64,0,I$13)*OFFSET('Composition%'!$B64,0,I$14)))-IF(I$2=2,0,OFFSET('Composition%'!$B64,0,I$17)*OFFSET('Composition%'!$B64,0,I$18)*(I$24*EXP(-I$25/($B94+273)/RGas)))+ReactionRateK1!I94/2</f>
        <v>7.8008720299375395E-6</v>
      </c>
      <c r="J94" s="73"/>
      <c r="K94" s="73">
        <f ca="1">IF(K$2=0,0,K$22*EXP(K$23/($B94+273)/RGas)*(OFFSET('Composition%'!$B64,0,K$13)*OFFSET('Composition%'!$B64,0,K$14)))-IF(K$2=2,0,OFFSET('Composition%'!$B64,0,K$17)*OFFSET('Composition%'!$B64,0,K$18)*(K$24*EXP(-K$25/($B94+273)/RGas)))+ReactionRateK1!K94/2</f>
        <v>1.8469871489321259E-2</v>
      </c>
      <c r="L94" s="73">
        <f ca="1">IF(L$2=0,0,L$22*EXP(L$23/($B94+273)/RGas)*(OFFSET('Composition%'!$B64,0,L$13)*OFFSET('Composition%'!$B64,0,L$14)))-IF(L$2=2,0,OFFSET('Composition%'!$B64,0,L$17)*OFFSET('Composition%'!$B64,0,L$18)*(L$24*EXP(-L$25/($B94+273)/RGas)))+ReactionRateK1!L94/2</f>
        <v>-3.4670404428320646E-3</v>
      </c>
      <c r="M94" s="73">
        <f ca="1">IF(M$2=0,0,M$22*EXP(M$23/($B94+273)/RGas)*(OFFSET('Composition%'!$B64,0,M$13)*OFFSET('Composition%'!$B64,0,M$14)))-IF(M$2=2,0,OFFSET('Composition%'!$B64,0,M$17)*OFFSET('Composition%'!$B64,0,M$18)*(M$24*EXP(-M$25/($B94+273)/RGas)))+ReactionRateK1!M94/2</f>
        <v>0</v>
      </c>
      <c r="N94" s="73"/>
      <c r="O94" s="73">
        <f ca="1">IF(O$2=0,0,O$22*EXP(O$23/($B94+273)/RGas)*(OFFSET('Composition%'!$B64,0,O$13)*OFFSET('Composition%'!$B64,0,O$14)))-IF(O$2=2,0,OFFSET('Composition%'!$B64,0,O$17)*OFFSET('Composition%'!$B64,0,O$18)*(O$24*EXP(-O$25/($B94+273)/RGas)))+ReactionRateK1!O94/2</f>
        <v>0</v>
      </c>
      <c r="P94" s="73">
        <f ca="1">IF(P$2=0,0,P$22*EXP(P$23/($B94+273)/RGas)*(OFFSET('Composition%'!$B64,0,P$13)*OFFSET('Composition%'!$B64,0,P$14)))-IF(P$2=2,0,OFFSET('Composition%'!$B64,0,P$17)*OFFSET('Composition%'!$B64,0,P$18)*(P$24*EXP(-P$25/($B94+273)/RGas)))+ReactionRateK1!P94/2</f>
        <v>1.5294382055183763E-2</v>
      </c>
      <c r="Q94" s="73">
        <f ca="1">IF(Q$2=0,0,Q$22*EXP(Q$23/($B94+273)/RGas)*(OFFSET('Composition%'!$B64,0,Q$13)*OFFSET('Composition%'!$B64,0,Q$14)))-IF(Q$2=2,0,OFFSET('Composition%'!$B64,0,Q$17)*OFFSET('Composition%'!$B64,0,Q$18)*(Q$24*EXP(-Q$25/($B94+273)/RGas)))+ReactionRateK1!Q94/2</f>
        <v>1.0659469993442628E-4</v>
      </c>
      <c r="R94" s="73">
        <f ca="1">IF(R$2=0,0,R$22*EXP(R$23/($B94+273)/RGas)*(OFFSET('Composition%'!$B64,0,R$13)*OFFSET('Composition%'!$B64,0,R$14)))-IF(R$2=2,0,OFFSET('Composition%'!$B64,0,R$17)*OFFSET('Composition%'!$B64,0,R$18)*(R$24*EXP(-R$25/($B94+273)/RGas)))+ReactionRateK1!R94/2</f>
        <v>2.4667595861491848E-5</v>
      </c>
      <c r="S94" s="73"/>
      <c r="T94" s="73">
        <f ca="1">IF(T$2=0,0,T$22*EXP(T$23/($B94+273)/RGas)*(OFFSET('Composition%'!$B64,0,T$13)*OFFSET('Composition%'!$B64,0,T$14)))-IF(T$2=2,0,OFFSET('Composition%'!$B64,0,T$17)*OFFSET('Composition%'!$B64,0,T$18)*(T$24*EXP(-T$25/($B94+273)/RGas)))+ReactionRateK1!T94/2</f>
        <v>5.8533726679117618E-4</v>
      </c>
      <c r="U94" s="73">
        <f ca="1">IF(U$2=0,0,U$22*EXP(U$23/($B94+273)/RGas)*(OFFSET('Composition%'!$B64,0,U$13)*OFFSET('Composition%'!$B64,0,U$14)))-IF(U$2=2,0,OFFSET('Composition%'!$B64,0,U$17)*OFFSET('Composition%'!$B64,0,U$18)*(U$24*EXP(-U$25/($B94+273)/RGas)))+ReactionRateK1!U94/2</f>
        <v>7.9996240422821443E-6</v>
      </c>
      <c r="V94" s="73">
        <f ca="1">IF(V$2=0,0,V$22*EXP(V$23/($B94+273)/RGas)*(OFFSET('Composition%'!$B64,0,V$13)*OFFSET('Composition%'!$B64,0,V$14)))-IF(V$2=2,0,OFFSET('Composition%'!$B64,0,V$17)*OFFSET('Composition%'!$B64,0,V$18)*(V$24*EXP(-V$25/($B94+273)/RGas)))+ReactionRateK1!V94/2</f>
        <v>0</v>
      </c>
      <c r="W94" s="73">
        <f ca="1">IF(W$2=0,0,W$22*EXP(W$23/($B94+273)/RGas)*(OFFSET('Composition%'!$B64,0,W$13)*OFFSET('Composition%'!$B64,0,W$14)))-IF(W$2=2,0,OFFSET('Composition%'!$B64,0,W$17)*OFFSET('Composition%'!$B64,0,W$18)*(W$24*EXP(-W$25/($B94+273)/RGas)))+ReactionRateK1!W94/2</f>
        <v>0</v>
      </c>
      <c r="X94" s="73">
        <f ca="1">IF(X$2=0,0,X$22*EXP(X$23/($B94+273)/RGas)*(OFFSET('Composition%'!$B64,0,X$13)*OFFSET('Composition%'!$B64,0,X$14)))-IF(X$2=2,0,OFFSET('Composition%'!$B64,0,X$17)*OFFSET('Composition%'!$B64,0,X$18)*(X$24*EXP(-X$25/($B94+273)/RGas)))+ReactionRateK1!X94/2</f>
        <v>3.7677726390172354E-8</v>
      </c>
      <c r="Y94" s="73">
        <f ca="1">IF(Y$2=0,0,Y$22*EXP(Y$23/($B94+273)/RGas)*(OFFSET('Composition%'!$B64,0,Y$13)*OFFSET('Composition%'!$B64,0,Y$14)))-IF(Y$2=2,0,OFFSET('Composition%'!$B64,0,Y$17)*OFFSET('Composition%'!$B64,0,Y$18)*(Y$24*EXP(-Y$25/($B94+273)/RGas)))+ReactionRateK1!Y94/2</f>
        <v>1.8648247265460796E-9</v>
      </c>
      <c r="Z94" s="73">
        <f ca="1">IF(Z$2=0,0,Z$22*EXP(Z$23/($B94+273)/RGas)*(OFFSET('Composition%'!$B64,0,Z$13)*OFFSET('Composition%'!$B64,0,Z$14)))-IF(Z$2=2,0,OFFSET('Composition%'!$B64,0,Z$17)*OFFSET('Composition%'!$B64,0,Z$18)*(Z$24*EXP(-Z$25/($B94+273)/RGas)))+ReactionRateK1!Z94/2</f>
        <v>0</v>
      </c>
      <c r="AA94" s="73">
        <f ca="1">IF(AA$2=0,0,AA$22*EXP(AA$23/($B94+273)/RGas)*(OFFSET('Composition%'!$B64,0,AA$13)*OFFSET('Composition%'!$B64,0,AA$14)))-IF(AA$2=2,0,OFFSET('Composition%'!$B64,0,AA$17)*OFFSET('Composition%'!$B64,0,AA$18)*(AA$24*EXP(-AA$25/($B94+273)/RGas)))+ReactionRateK1!AA94/2</f>
        <v>0</v>
      </c>
      <c r="AB94" s="73">
        <f ca="1">IF(AB$2=0,0,AB$22*EXP(AB$23/($B94+273)/RGas)*(OFFSET('Composition%'!$B64,0,AB$13)*OFFSET('Composition%'!$B64,0,AB$14)))-IF(AB$2=2,0,OFFSET('Composition%'!$B64,0,AB$17)*OFFSET('Composition%'!$B64,0,AB$18)*(AB$24*EXP(-AB$25/($B94+273)/RGas)))+ReactionRateK1!AB94/2</f>
        <v>0</v>
      </c>
      <c r="AC94" s="73">
        <f ca="1">IF(AC$2=0,0,AC$22*EXP(AC$23/($B94+273)/RGas)*(OFFSET('Composition%'!$B64,0,AC$13)*OFFSET('Composition%'!$B64,0,AC$14)))-IF(AC$2=2,0,OFFSET('Composition%'!$B64,0,AC$17)*OFFSET('Composition%'!$B64,0,AC$18)*(AC$24*EXP(-AC$25/($B94+273)/RGas)))+ReactionRateK1!AC94/2</f>
        <v>0</v>
      </c>
      <c r="AD94" s="73">
        <f ca="1">IF(AD$2=0,0,AD$22*EXP(AD$23/($B94+273)/RGas)*(OFFSET('Composition%'!$B64,0,AD$13)*OFFSET('Composition%'!$B64,0,AD$14)))-IF(AD$2=2,0,OFFSET('Composition%'!$B64,0,AD$17)*OFFSET('Composition%'!$B64,0,AD$18)*(AD$24*EXP(-AD$25/($B94+273)/RGas)))+ReactionRateK1!AD94/2</f>
        <v>0</v>
      </c>
      <c r="AE94" s="73">
        <f ca="1">IF(AE$2=0,0,AE$22*EXP(AE$23/($B94+273)/RGas)*(OFFSET('Composition%'!$B64,0,AE$13)*OFFSET('Composition%'!$B64,0,AE$14)))-IF(AE$2=2,0,OFFSET('Composition%'!$B64,0,AE$17)*OFFSET('Composition%'!$B64,0,AE$18)*(AE$24*EXP(-AE$25/($B94+273)/RGas)))+ReactionRateK1!AE94/2</f>
        <v>0</v>
      </c>
      <c r="AF94" s="73"/>
      <c r="AG94" s="73">
        <f ca="1">IF(AG$2=0,0,AG$22*EXP(AG$23/($B94+273)/RGas)*(OFFSET('Composition%'!$B64,0,AG$13)*OFFSET('Composition%'!$B64,0,AG$14)))-IF(AG$2=2,0,OFFSET('Composition%'!$B64,0,AG$17)*OFFSET('Composition%'!$B64,0,AG$18)*(AG$24*EXP(-AG$25/($B94+273)/RGas)))+ReactionRateK1!AG94/2</f>
        <v>0</v>
      </c>
      <c r="AH94" s="73">
        <f ca="1">IF(AH$2=0,0,AH$22*EXP(AH$23/($B94+273)/RGas)*(OFFSET('Composition%'!$B64,0,AH$13)*OFFSET('Composition%'!$B64,0,AH$14)))-IF(AH$2=2,0,OFFSET('Composition%'!$B64,0,AH$17)*OFFSET('Composition%'!$B64,0,AH$18)*(AH$24*EXP(-AH$25/($B94+273)/RGas)))+ReactionRateK1!AH94/2</f>
        <v>0</v>
      </c>
      <c r="AI94" s="73">
        <f ca="1">IF(AI$2=0,0,AI$22*EXP(AI$23/($B94+273)/RGas)*(OFFSET('Composition%'!$B64,0,AI$13)*OFFSET('Composition%'!$B64,0,AI$14)))-IF(AI$2=2,0,OFFSET('Composition%'!$B64,0,AI$17)*OFFSET('Composition%'!$B64,0,AI$18)*(AI$24*EXP(-AI$25/($B94+273)/RGas)))+ReactionRateK1!AI94/2</f>
        <v>0</v>
      </c>
      <c r="AJ94" s="73">
        <f ca="1">IF(AJ$2=0,0,AJ$22*EXP(AJ$23/($B94+273)/RGas)*(OFFSET('Composition%'!$B64,0,AJ$13)*OFFSET('Composition%'!$B64,0,AJ$14)))-IF(AJ$2=2,0,OFFSET('Composition%'!$B64,0,AJ$17)*OFFSET('Composition%'!$B64,0,AJ$18)*(AJ$24*EXP(-AJ$25/($B94+273)/RGas)))+ReactionRateK1!AJ94/2</f>
        <v>0</v>
      </c>
      <c r="AK94" s="73">
        <f ca="1">IF(AK$2=0,0,AK$22*EXP(AK$23/($B94+273)/RGas)*(OFFSET('Composition%'!$B64,0,AK$13)*OFFSET('Composition%'!$B64,0,AK$14)))-IF(AK$2=2,0,OFFSET('Composition%'!$B64,0,AK$17)*OFFSET('Composition%'!$B64,0,AK$18)*(AK$24*EXP(-AK$25/($B94+273)/RGas)))+ReactionRateK1!AK94/2</f>
        <v>0</v>
      </c>
      <c r="AL94" s="73">
        <f ca="1">IF(AL$2=0,0,AL$22*EXP(AL$23/($B94+273)/RGas)*(OFFSET('Composition%'!$B64,0,AL$13)*OFFSET('Composition%'!$B64,0,AL$14)))-IF(AL$2=2,0,OFFSET('Composition%'!$B64,0,AL$17)*OFFSET('Composition%'!$B64,0,AL$18)*(AL$24*EXP(-AL$25/($B94+273)/RGas)))+ReactionRateK1!AL94/2</f>
        <v>0</v>
      </c>
      <c r="AM94" s="73"/>
      <c r="AN94" s="73">
        <f ca="1">IF(AN$2=0,0,AN$22*EXP(AN$23/($B94+273)/RGas)*(OFFSET('Composition%'!$B64,0,AN$13)*OFFSET('Composition%'!$B64,0,AN$14)))-IF(AN$2=2,0,OFFSET('Composition%'!$B64,0,AN$17)*OFFSET('Composition%'!$B64,0,AN$18)*(AN$24*EXP(-AN$25/($B94+273)/RGas)))+ReactionRateK1!AN94/2</f>
        <v>0</v>
      </c>
      <c r="AO94" s="73">
        <f ca="1">IF(AO$2=0,0,AO$22*EXP(AO$23/($B94+273)/RGas)*(OFFSET('Composition%'!$B64,0,AO$13)*OFFSET('Composition%'!$B64,0,AO$14)))-IF(AO$2=2,0,OFFSET('Composition%'!$B64,0,AO$17)*OFFSET('Composition%'!$B64,0,AO$18)*(AO$24*EXP(-AO$25/($B94+273)/RGas)))+ReactionRateK1!AO94/2</f>
        <v>0</v>
      </c>
      <c r="AP94" s="73">
        <f ca="1">IF(AP$2=0,0,AP$22*EXP(AP$23/($B94+273)/RGas)*(OFFSET('Composition%'!$B64,0,AP$13)*OFFSET('Composition%'!$B64,0,AP$14)))-IF(AP$2=2,0,OFFSET('Composition%'!$B64,0,AP$17)*OFFSET('Composition%'!$B64,0,AP$18)*(AP$24*EXP(-AP$25/($B94+273)/RGas)))+ReactionRateK1!AP94/2</f>
        <v>4.0545133085782686E-12</v>
      </c>
      <c r="AQ94" s="73">
        <f ca="1">IF(AQ$2=0,0,AQ$22*EXP(AQ$23/($B94+273)/RGas)*(OFFSET('Composition%'!$B64,0,AQ$13)*OFFSET('Composition%'!$B64,0,AQ$14)))-IF(AQ$2=2,0,OFFSET('Composition%'!$B64,0,AQ$17)*OFFSET('Composition%'!$B64,0,AQ$18)*(AQ$24*EXP(-AQ$25/($B94+273)/RGas)))+ReactionRateK1!AQ94/2</f>
        <v>0</v>
      </c>
      <c r="AR94" s="73">
        <f ca="1">IF(AR$2=0,0,AR$22*EXP(AR$23/($B94+273)/RGas)*(OFFSET('Composition%'!$B64,0,AR$13)*OFFSET('Composition%'!$B64,0,AR$14)))-IF(AR$2=2,0,OFFSET('Composition%'!$B64,0,AR$17)*OFFSET('Composition%'!$B64,0,AR$18)*(AR$24*EXP(-AR$25/($B94+273)/RGas)))+ReactionRateK1!AR94/2</f>
        <v>0</v>
      </c>
    </row>
    <row r="95" spans="1:44">
      <c r="A95" s="3">
        <f t="shared" si="9"/>
        <v>3.1499999999999968</v>
      </c>
      <c r="B95" s="19">
        <f ca="1">'Composition%'!B65</f>
        <v>414.23051463825271</v>
      </c>
      <c r="C95">
        <f t="shared" si="8"/>
        <v>30</v>
      </c>
      <c r="D95" s="26">
        <f ca="1">('Composition%'!C65*ReactionRateK2!C95)^3</f>
        <v>6.0813771339948079</v>
      </c>
      <c r="E95" s="4"/>
      <c r="F95" s="73">
        <f ca="1">IF(F$2=0,0,F$22*EXP(F$23/($B95+273)/RGas)*(OFFSET('Composition%'!$B65,0,F$13)*OFFSET('Composition%'!$B65,0,F$14)))-IF(F$2=2,0,OFFSET('Composition%'!$B65,0,F$17)*OFFSET('Composition%'!$B65,0,F$18)*(F$24*EXP(-F$25/($B95+273)/RGas)))+ReactionRateK1!F95/2</f>
        <v>4.1778761357089862E-3</v>
      </c>
      <c r="G95" s="73">
        <f ca="1">IF(G$2=0,0,G$22*EXP(G$23/($B95+273)/RGas)*(OFFSET('Composition%'!$B65,0,G$13)*OFFSET('Composition%'!$B65,0,G$14)))-IF(G$2=2,0,OFFSET('Composition%'!$B65,0,G$17)*OFFSET('Composition%'!$B65,0,G$18)*(G$24*EXP(-G$25/($B95+273)/RGas)))+ReactionRateK1!G95/2</f>
        <v>1.6361164502867944E-3</v>
      </c>
      <c r="H95" s="73">
        <f ca="1">IF(H$2=0,0,H$22*EXP(H$23/($B95+273)/RGas)*(OFFSET('Composition%'!$B65,0,H$13)*OFFSET('Composition%'!$B65,0,H$14)))-IF(H$2=2,0,OFFSET('Composition%'!$B65,0,H$17)*OFFSET('Composition%'!$B65,0,H$18)*(H$24*EXP(-H$25/($B95+273)/RGas)))+ReactionRateK1!H95/2</f>
        <v>-3.8020755305832554E-6</v>
      </c>
      <c r="I95" s="73">
        <f ca="1">IF(I$2=0,0,I$22*EXP(I$23/($B95+273)/RGas)*(OFFSET('Composition%'!$B65,0,I$13)*OFFSET('Composition%'!$B65,0,I$14)))-IF(I$2=2,0,OFFSET('Composition%'!$B65,0,I$17)*OFFSET('Composition%'!$B65,0,I$18)*(I$24*EXP(-I$25/($B95+273)/RGas)))+ReactionRateK1!I95/2</f>
        <v>8.2103561986277606E-6</v>
      </c>
      <c r="J95" s="73"/>
      <c r="K95" s="73">
        <f ca="1">IF(K$2=0,0,K$22*EXP(K$23/($B95+273)/RGas)*(OFFSET('Composition%'!$B65,0,K$13)*OFFSET('Composition%'!$B65,0,K$14)))-IF(K$2=2,0,OFFSET('Composition%'!$B65,0,K$17)*OFFSET('Composition%'!$B65,0,K$18)*(K$24*EXP(-K$25/($B95+273)/RGas)))+ReactionRateK1!K95/2</f>
        <v>1.8104706336116286E-2</v>
      </c>
      <c r="L95" s="73">
        <f ca="1">IF(L$2=0,0,L$22*EXP(L$23/($B95+273)/RGas)*(OFFSET('Composition%'!$B65,0,L$13)*OFFSET('Composition%'!$B65,0,L$14)))-IF(L$2=2,0,OFFSET('Composition%'!$B65,0,L$17)*OFFSET('Composition%'!$B65,0,L$18)*(L$24*EXP(-L$25/($B95+273)/RGas)))+ReactionRateK1!L95/2</f>
        <v>-3.4089619636491599E-3</v>
      </c>
      <c r="M95" s="73">
        <f ca="1">IF(M$2=0,0,M$22*EXP(M$23/($B95+273)/RGas)*(OFFSET('Composition%'!$B65,0,M$13)*OFFSET('Composition%'!$B65,0,M$14)))-IF(M$2=2,0,OFFSET('Composition%'!$B65,0,M$17)*OFFSET('Composition%'!$B65,0,M$18)*(M$24*EXP(-M$25/($B95+273)/RGas)))+ReactionRateK1!M95/2</f>
        <v>0</v>
      </c>
      <c r="N95" s="73"/>
      <c r="O95" s="73">
        <f ca="1">IF(O$2=0,0,O$22*EXP(O$23/($B95+273)/RGas)*(OFFSET('Composition%'!$B65,0,O$13)*OFFSET('Composition%'!$B65,0,O$14)))-IF(O$2=2,0,OFFSET('Composition%'!$B65,0,O$17)*OFFSET('Composition%'!$B65,0,O$18)*(O$24*EXP(-O$25/($B95+273)/RGas)))+ReactionRateK1!O95/2</f>
        <v>0</v>
      </c>
      <c r="P95" s="73">
        <f ca="1">IF(P$2=0,0,P$22*EXP(P$23/($B95+273)/RGas)*(OFFSET('Composition%'!$B65,0,P$13)*OFFSET('Composition%'!$B65,0,P$14)))-IF(P$2=2,0,OFFSET('Composition%'!$B65,0,P$17)*OFFSET('Composition%'!$B65,0,P$18)*(P$24*EXP(-P$25/($B95+273)/RGas)))+ReactionRateK1!P95/2</f>
        <v>1.5279435687344561E-2</v>
      </c>
      <c r="Q95" s="73">
        <f ca="1">IF(Q$2=0,0,Q$22*EXP(Q$23/($B95+273)/RGas)*(OFFSET('Composition%'!$B65,0,Q$13)*OFFSET('Composition%'!$B65,0,Q$14)))-IF(Q$2=2,0,OFFSET('Composition%'!$B65,0,Q$17)*OFFSET('Composition%'!$B65,0,Q$18)*(Q$24*EXP(-Q$25/($B95+273)/RGas)))+ReactionRateK1!Q95/2</f>
        <v>1.0839148171622954E-4</v>
      </c>
      <c r="R95" s="73">
        <f ca="1">IF(R$2=0,0,R$22*EXP(R$23/($B95+273)/RGas)*(OFFSET('Composition%'!$B65,0,R$13)*OFFSET('Composition%'!$B65,0,R$14)))-IF(R$2=2,0,OFFSET('Composition%'!$B65,0,R$17)*OFFSET('Composition%'!$B65,0,R$18)*(R$24*EXP(-R$25/($B95+273)/RGas)))+ReactionRateK1!R95/2</f>
        <v>2.548659879361439E-5</v>
      </c>
      <c r="S95" s="73"/>
      <c r="T95" s="73">
        <f ca="1">IF(T$2=0,0,T$22*EXP(T$23/($B95+273)/RGas)*(OFFSET('Composition%'!$B65,0,T$13)*OFFSET('Composition%'!$B65,0,T$14)))-IF(T$2=2,0,OFFSET('Composition%'!$B65,0,T$17)*OFFSET('Composition%'!$B65,0,T$18)*(T$24*EXP(-T$25/($B95+273)/RGas)))+ReactionRateK1!T95/2</f>
        <v>5.4749829397821676E-4</v>
      </c>
      <c r="U95" s="73">
        <f ca="1">IF(U$2=0,0,U$22*EXP(U$23/($B95+273)/RGas)*(OFFSET('Composition%'!$B65,0,U$13)*OFFSET('Composition%'!$B65,0,U$14)))-IF(U$2=2,0,OFFSET('Composition%'!$B65,0,U$17)*OFFSET('Composition%'!$B65,0,U$18)*(U$24*EXP(-U$25/($B95+273)/RGas)))+ReactionRateK1!U95/2</f>
        <v>7.255620208568659E-6</v>
      </c>
      <c r="V95" s="73">
        <f ca="1">IF(V$2=0,0,V$22*EXP(V$23/($B95+273)/RGas)*(OFFSET('Composition%'!$B65,0,V$13)*OFFSET('Composition%'!$B65,0,V$14)))-IF(V$2=2,0,OFFSET('Composition%'!$B65,0,V$17)*OFFSET('Composition%'!$B65,0,V$18)*(V$24*EXP(-V$25/($B95+273)/RGas)))+ReactionRateK1!V95/2</f>
        <v>0</v>
      </c>
      <c r="W95" s="73">
        <f ca="1">IF(W$2=0,0,W$22*EXP(W$23/($B95+273)/RGas)*(OFFSET('Composition%'!$B65,0,W$13)*OFFSET('Composition%'!$B65,0,W$14)))-IF(W$2=2,0,OFFSET('Composition%'!$B65,0,W$17)*OFFSET('Composition%'!$B65,0,W$18)*(W$24*EXP(-W$25/($B95+273)/RGas)))+ReactionRateK1!W95/2</f>
        <v>0</v>
      </c>
      <c r="X95" s="73">
        <f ca="1">IF(X$2=0,0,X$22*EXP(X$23/($B95+273)/RGas)*(OFFSET('Composition%'!$B65,0,X$13)*OFFSET('Composition%'!$B65,0,X$14)))-IF(X$2=2,0,OFFSET('Composition%'!$B65,0,X$17)*OFFSET('Composition%'!$B65,0,X$18)*(X$24*EXP(-X$25/($B95+273)/RGas)))+ReactionRateK1!X95/2</f>
        <v>3.7656810073417583E-8</v>
      </c>
      <c r="Y95" s="73">
        <f ca="1">IF(Y$2=0,0,Y$22*EXP(Y$23/($B95+273)/RGas)*(OFFSET('Composition%'!$B65,0,Y$13)*OFFSET('Composition%'!$B65,0,Y$14)))-IF(Y$2=2,0,OFFSET('Composition%'!$B65,0,Y$17)*OFFSET('Composition%'!$B65,0,Y$18)*(Y$24*EXP(-Y$25/($B95+273)/RGas)))+ReactionRateK1!Y95/2</f>
        <v>1.8637894925123512E-9</v>
      </c>
      <c r="Z95" s="73">
        <f ca="1">IF(Z$2=0,0,Z$22*EXP(Z$23/($B95+273)/RGas)*(OFFSET('Composition%'!$B65,0,Z$13)*OFFSET('Composition%'!$B65,0,Z$14)))-IF(Z$2=2,0,OFFSET('Composition%'!$B65,0,Z$17)*OFFSET('Composition%'!$B65,0,Z$18)*(Z$24*EXP(-Z$25/($B95+273)/RGas)))+ReactionRateK1!Z95/2</f>
        <v>0</v>
      </c>
      <c r="AA95" s="73">
        <f ca="1">IF(AA$2=0,0,AA$22*EXP(AA$23/($B95+273)/RGas)*(OFFSET('Composition%'!$B65,0,AA$13)*OFFSET('Composition%'!$B65,0,AA$14)))-IF(AA$2=2,0,OFFSET('Composition%'!$B65,0,AA$17)*OFFSET('Composition%'!$B65,0,AA$18)*(AA$24*EXP(-AA$25/($B95+273)/RGas)))+ReactionRateK1!AA95/2</f>
        <v>0</v>
      </c>
      <c r="AB95" s="73">
        <f ca="1">IF(AB$2=0,0,AB$22*EXP(AB$23/($B95+273)/RGas)*(OFFSET('Composition%'!$B65,0,AB$13)*OFFSET('Composition%'!$B65,0,AB$14)))-IF(AB$2=2,0,OFFSET('Composition%'!$B65,0,AB$17)*OFFSET('Composition%'!$B65,0,AB$18)*(AB$24*EXP(-AB$25/($B95+273)/RGas)))+ReactionRateK1!AB95/2</f>
        <v>0</v>
      </c>
      <c r="AC95" s="73">
        <f ca="1">IF(AC$2=0,0,AC$22*EXP(AC$23/($B95+273)/RGas)*(OFFSET('Composition%'!$B65,0,AC$13)*OFFSET('Composition%'!$B65,0,AC$14)))-IF(AC$2=2,0,OFFSET('Composition%'!$B65,0,AC$17)*OFFSET('Composition%'!$B65,0,AC$18)*(AC$24*EXP(-AC$25/($B95+273)/RGas)))+ReactionRateK1!AC95/2</f>
        <v>0</v>
      </c>
      <c r="AD95" s="73">
        <f ca="1">IF(AD$2=0,0,AD$22*EXP(AD$23/($B95+273)/RGas)*(OFFSET('Composition%'!$B65,0,AD$13)*OFFSET('Composition%'!$B65,0,AD$14)))-IF(AD$2=2,0,OFFSET('Composition%'!$B65,0,AD$17)*OFFSET('Composition%'!$B65,0,AD$18)*(AD$24*EXP(-AD$25/($B95+273)/RGas)))+ReactionRateK1!AD95/2</f>
        <v>0</v>
      </c>
      <c r="AE95" s="73">
        <f ca="1">IF(AE$2=0,0,AE$22*EXP(AE$23/($B95+273)/RGas)*(OFFSET('Composition%'!$B65,0,AE$13)*OFFSET('Composition%'!$B65,0,AE$14)))-IF(AE$2=2,0,OFFSET('Composition%'!$B65,0,AE$17)*OFFSET('Composition%'!$B65,0,AE$18)*(AE$24*EXP(-AE$25/($B95+273)/RGas)))+ReactionRateK1!AE95/2</f>
        <v>0</v>
      </c>
      <c r="AF95" s="73"/>
      <c r="AG95" s="73">
        <f ca="1">IF(AG$2=0,0,AG$22*EXP(AG$23/($B95+273)/RGas)*(OFFSET('Composition%'!$B65,0,AG$13)*OFFSET('Composition%'!$B65,0,AG$14)))-IF(AG$2=2,0,OFFSET('Composition%'!$B65,0,AG$17)*OFFSET('Composition%'!$B65,0,AG$18)*(AG$24*EXP(-AG$25/($B95+273)/RGas)))+ReactionRateK1!AG95/2</f>
        <v>0</v>
      </c>
      <c r="AH95" s="73">
        <f ca="1">IF(AH$2=0,0,AH$22*EXP(AH$23/($B95+273)/RGas)*(OFFSET('Composition%'!$B65,0,AH$13)*OFFSET('Composition%'!$B65,0,AH$14)))-IF(AH$2=2,0,OFFSET('Composition%'!$B65,0,AH$17)*OFFSET('Composition%'!$B65,0,AH$18)*(AH$24*EXP(-AH$25/($B95+273)/RGas)))+ReactionRateK1!AH95/2</f>
        <v>0</v>
      </c>
      <c r="AI95" s="73">
        <f ca="1">IF(AI$2=0,0,AI$22*EXP(AI$23/($B95+273)/RGas)*(OFFSET('Composition%'!$B65,0,AI$13)*OFFSET('Composition%'!$B65,0,AI$14)))-IF(AI$2=2,0,OFFSET('Composition%'!$B65,0,AI$17)*OFFSET('Composition%'!$B65,0,AI$18)*(AI$24*EXP(-AI$25/($B95+273)/RGas)))+ReactionRateK1!AI95/2</f>
        <v>0</v>
      </c>
      <c r="AJ95" s="73">
        <f ca="1">IF(AJ$2=0,0,AJ$22*EXP(AJ$23/($B95+273)/RGas)*(OFFSET('Composition%'!$B65,0,AJ$13)*OFFSET('Composition%'!$B65,0,AJ$14)))-IF(AJ$2=2,0,OFFSET('Composition%'!$B65,0,AJ$17)*OFFSET('Composition%'!$B65,0,AJ$18)*(AJ$24*EXP(-AJ$25/($B95+273)/RGas)))+ReactionRateK1!AJ95/2</f>
        <v>0</v>
      </c>
      <c r="AK95" s="73">
        <f ca="1">IF(AK$2=0,0,AK$22*EXP(AK$23/($B95+273)/RGas)*(OFFSET('Composition%'!$B65,0,AK$13)*OFFSET('Composition%'!$B65,0,AK$14)))-IF(AK$2=2,0,OFFSET('Composition%'!$B65,0,AK$17)*OFFSET('Composition%'!$B65,0,AK$18)*(AK$24*EXP(-AK$25/($B95+273)/RGas)))+ReactionRateK1!AK95/2</f>
        <v>0</v>
      </c>
      <c r="AL95" s="73">
        <f ca="1">IF(AL$2=0,0,AL$22*EXP(AL$23/($B95+273)/RGas)*(OFFSET('Composition%'!$B65,0,AL$13)*OFFSET('Composition%'!$B65,0,AL$14)))-IF(AL$2=2,0,OFFSET('Composition%'!$B65,0,AL$17)*OFFSET('Composition%'!$B65,0,AL$18)*(AL$24*EXP(-AL$25/($B95+273)/RGas)))+ReactionRateK1!AL95/2</f>
        <v>0</v>
      </c>
      <c r="AM95" s="73"/>
      <c r="AN95" s="73">
        <f ca="1">IF(AN$2=0,0,AN$22*EXP(AN$23/($B95+273)/RGas)*(OFFSET('Composition%'!$B65,0,AN$13)*OFFSET('Composition%'!$B65,0,AN$14)))-IF(AN$2=2,0,OFFSET('Composition%'!$B65,0,AN$17)*OFFSET('Composition%'!$B65,0,AN$18)*(AN$24*EXP(-AN$25/($B95+273)/RGas)))+ReactionRateK1!AN95/2</f>
        <v>0</v>
      </c>
      <c r="AO95" s="73">
        <f ca="1">IF(AO$2=0,0,AO$22*EXP(AO$23/($B95+273)/RGas)*(OFFSET('Composition%'!$B65,0,AO$13)*OFFSET('Composition%'!$B65,0,AO$14)))-IF(AO$2=2,0,OFFSET('Composition%'!$B65,0,AO$17)*OFFSET('Composition%'!$B65,0,AO$18)*(AO$24*EXP(-AO$25/($B95+273)/RGas)))+ReactionRateK1!AO95/2</f>
        <v>0</v>
      </c>
      <c r="AP95" s="73">
        <f ca="1">IF(AP$2=0,0,AP$22*EXP(AP$23/($B95+273)/RGas)*(OFFSET('Composition%'!$B65,0,AP$13)*OFFSET('Composition%'!$B65,0,AP$14)))-IF(AP$2=2,0,OFFSET('Composition%'!$B65,0,AP$17)*OFFSET('Composition%'!$B65,0,AP$18)*(AP$24*EXP(-AP$25/($B95+273)/RGas)))+ReactionRateK1!AP95/2</f>
        <v>4.0548134692239098E-12</v>
      </c>
      <c r="AQ95" s="73">
        <f ca="1">IF(AQ$2=0,0,AQ$22*EXP(AQ$23/($B95+273)/RGas)*(OFFSET('Composition%'!$B65,0,AQ$13)*OFFSET('Composition%'!$B65,0,AQ$14)))-IF(AQ$2=2,0,OFFSET('Composition%'!$B65,0,AQ$17)*OFFSET('Composition%'!$B65,0,AQ$18)*(AQ$24*EXP(-AQ$25/($B95+273)/RGas)))+ReactionRateK1!AQ95/2</f>
        <v>0</v>
      </c>
      <c r="AR95" s="73">
        <f ca="1">IF(AR$2=0,0,AR$22*EXP(AR$23/($B95+273)/RGas)*(OFFSET('Composition%'!$B65,0,AR$13)*OFFSET('Composition%'!$B65,0,AR$14)))-IF(AR$2=2,0,OFFSET('Composition%'!$B65,0,AR$17)*OFFSET('Composition%'!$B65,0,AR$18)*(AR$24*EXP(-AR$25/($B95+273)/RGas)))+ReactionRateK1!AR95/2</f>
        <v>0</v>
      </c>
    </row>
    <row r="96" spans="1:44">
      <c r="A96" s="3">
        <f t="shared" si="9"/>
        <v>3.1999999999999966</v>
      </c>
      <c r="B96" s="19">
        <f ca="1">'Composition%'!B66</f>
        <v>414.24990645937169</v>
      </c>
      <c r="C96">
        <f t="shared" si="8"/>
        <v>30</v>
      </c>
      <c r="D96" s="26">
        <f ca="1">('Composition%'!C66*ReactionRateK2!C96)^3</f>
        <v>6.0719096038774785</v>
      </c>
      <c r="E96" s="4"/>
      <c r="F96" s="73">
        <f ca="1">IF(F$2=0,0,F$22*EXP(F$23/($B96+273)/RGas)*(OFFSET('Composition%'!$B66,0,F$13)*OFFSET('Composition%'!$B66,0,F$14)))-IF(F$2=2,0,OFFSET('Composition%'!$B66,0,F$17)*OFFSET('Composition%'!$B66,0,F$18)*(F$24*EXP(-F$25/($B96+273)/RGas)))+ReactionRateK1!F96/2</f>
        <v>4.1024145982778981E-3</v>
      </c>
      <c r="G96" s="73">
        <f ca="1">IF(G$2=0,0,G$22*EXP(G$23/($B96+273)/RGas)*(OFFSET('Composition%'!$B66,0,G$13)*OFFSET('Composition%'!$B66,0,G$14)))-IF(G$2=2,0,OFFSET('Composition%'!$B66,0,G$17)*OFFSET('Composition%'!$B66,0,G$18)*(G$24*EXP(-G$25/($B96+273)/RGas)))+ReactionRateK1!G96/2</f>
        <v>1.6086082574056503E-3</v>
      </c>
      <c r="H96" s="73">
        <f ca="1">IF(H$2=0,0,H$22*EXP(H$23/($B96+273)/RGas)*(OFFSET('Composition%'!$B66,0,H$13)*OFFSET('Composition%'!$B66,0,H$14)))-IF(H$2=2,0,OFFSET('Composition%'!$B66,0,H$17)*OFFSET('Composition%'!$B66,0,H$18)*(H$24*EXP(-H$25/($B96+273)/RGas)))+ReactionRateK1!H96/2</f>
        <v>-3.797398116985183E-6</v>
      </c>
      <c r="I96" s="73">
        <f ca="1">IF(I$2=0,0,I$22*EXP(I$23/($B96+273)/RGas)*(OFFSET('Composition%'!$B66,0,I$13)*OFFSET('Composition%'!$B66,0,I$14)))-IF(I$2=2,0,OFFSET('Composition%'!$B66,0,I$17)*OFFSET('Composition%'!$B66,0,I$18)*(I$24*EXP(-I$25/($B96+273)/RGas)))+ReactionRateK1!I96/2</f>
        <v>8.4768787555926031E-6</v>
      </c>
      <c r="J96" s="73"/>
      <c r="K96" s="73">
        <f ca="1">IF(K$2=0,0,K$22*EXP(K$23/($B96+273)/RGas)*(OFFSET('Composition%'!$B66,0,K$13)*OFFSET('Composition%'!$B66,0,K$14)))-IF(K$2=2,0,OFFSET('Composition%'!$B66,0,K$17)*OFFSET('Composition%'!$B66,0,K$18)*(K$24*EXP(-K$25/($B96+273)/RGas)))+ReactionRateK1!K96/2</f>
        <v>1.7744521086312366E-2</v>
      </c>
      <c r="L96" s="73">
        <f ca="1">IF(L$2=0,0,L$22*EXP(L$23/($B96+273)/RGas)*(OFFSET('Composition%'!$B66,0,L$13)*OFFSET('Composition%'!$B66,0,L$14)))-IF(L$2=2,0,OFFSET('Composition%'!$B66,0,L$17)*OFFSET('Composition%'!$B66,0,L$18)*(L$24*EXP(-L$25/($B96+273)/RGas)))+ReactionRateK1!L96/2</f>
        <v>-3.3520811052493607E-3</v>
      </c>
      <c r="M96" s="73">
        <f ca="1">IF(M$2=0,0,M$22*EXP(M$23/($B96+273)/RGas)*(OFFSET('Composition%'!$B66,0,M$13)*OFFSET('Composition%'!$B66,0,M$14)))-IF(M$2=2,0,OFFSET('Composition%'!$B66,0,M$17)*OFFSET('Composition%'!$B66,0,M$18)*(M$24*EXP(-M$25/($B96+273)/RGas)))+ReactionRateK1!M96/2</f>
        <v>0</v>
      </c>
      <c r="N96" s="73"/>
      <c r="O96" s="73">
        <f ca="1">IF(O$2=0,0,O$22*EXP(O$23/($B96+273)/RGas)*(OFFSET('Composition%'!$B66,0,O$13)*OFFSET('Composition%'!$B66,0,O$14)))-IF(O$2=2,0,OFFSET('Composition%'!$B66,0,O$17)*OFFSET('Composition%'!$B66,0,O$18)*(O$24*EXP(-O$25/($B96+273)/RGas)))+ReactionRateK1!O96/2</f>
        <v>0</v>
      </c>
      <c r="P96" s="73">
        <f ca="1">IF(P$2=0,0,P$22*EXP(P$23/($B96+273)/RGas)*(OFFSET('Composition%'!$B66,0,P$13)*OFFSET('Composition%'!$B66,0,P$14)))-IF(P$2=2,0,OFFSET('Composition%'!$B66,0,P$17)*OFFSET('Composition%'!$B66,0,P$18)*(P$24*EXP(-P$25/($B96+273)/RGas)))+ReactionRateK1!P96/2</f>
        <v>1.5258338366418276E-2</v>
      </c>
      <c r="Q96" s="73">
        <f ca="1">IF(Q$2=0,0,Q$22*EXP(Q$23/($B96+273)/RGas)*(OFFSET('Composition%'!$B66,0,Q$13)*OFFSET('Composition%'!$B66,0,Q$14)))-IF(Q$2=2,0,OFFSET('Composition%'!$B66,0,Q$17)*OFFSET('Composition%'!$B66,0,Q$18)*(Q$24*EXP(-Q$25/($B96+273)/RGas)))+ReactionRateK1!Q96/2</f>
        <v>1.1016614066672726E-4</v>
      </c>
      <c r="R96" s="73">
        <f ca="1">IF(R$2=0,0,R$22*EXP(R$23/($B96+273)/RGas)*(OFFSET('Composition%'!$B66,0,R$13)*OFFSET('Composition%'!$B66,0,R$14)))-IF(R$2=2,0,OFFSET('Composition%'!$B66,0,R$17)*OFFSET('Composition%'!$B66,0,R$18)*(R$24*EXP(-R$25/($B96+273)/RGas)))+ReactionRateK1!R96/2</f>
        <v>2.6313689605765196E-5</v>
      </c>
      <c r="S96" s="73"/>
      <c r="T96" s="73">
        <f ca="1">IF(T$2=0,0,T$22*EXP(T$23/($B96+273)/RGas)*(OFFSET('Composition%'!$B66,0,T$13)*OFFSET('Composition%'!$B66,0,T$14)))-IF(T$2=2,0,OFFSET('Composition%'!$B66,0,T$17)*OFFSET('Composition%'!$B66,0,T$18)*(T$24*EXP(-T$25/($B96+273)/RGas)))+ReactionRateK1!T96/2</f>
        <v>5.1210055646483789E-4</v>
      </c>
      <c r="U96" s="73">
        <f ca="1">IF(U$2=0,0,U$22*EXP(U$23/($B96+273)/RGas)*(OFFSET('Composition%'!$B66,0,U$13)*OFFSET('Composition%'!$B66,0,U$14)))-IF(U$2=2,0,OFFSET('Composition%'!$B66,0,U$17)*OFFSET('Composition%'!$B66,0,U$18)*(U$24*EXP(-U$25/($B96+273)/RGas)))+ReactionRateK1!U96/2</f>
        <v>6.5814205106279753E-6</v>
      </c>
      <c r="V96" s="73">
        <f ca="1">IF(V$2=0,0,V$22*EXP(V$23/($B96+273)/RGas)*(OFFSET('Composition%'!$B66,0,V$13)*OFFSET('Composition%'!$B66,0,V$14)))-IF(V$2=2,0,OFFSET('Composition%'!$B66,0,V$17)*OFFSET('Composition%'!$B66,0,V$18)*(V$24*EXP(-V$25/($B96+273)/RGas)))+ReactionRateK1!V96/2</f>
        <v>0</v>
      </c>
      <c r="W96" s="73">
        <f ca="1">IF(W$2=0,0,W$22*EXP(W$23/($B96+273)/RGas)*(OFFSET('Composition%'!$B66,0,W$13)*OFFSET('Composition%'!$B66,0,W$14)))-IF(W$2=2,0,OFFSET('Composition%'!$B66,0,W$17)*OFFSET('Composition%'!$B66,0,W$18)*(W$24*EXP(-W$25/($B96+273)/RGas)))+ReactionRateK1!W96/2</f>
        <v>0</v>
      </c>
      <c r="X96" s="73">
        <f ca="1">IF(X$2=0,0,X$22*EXP(X$23/($B96+273)/RGas)*(OFFSET('Composition%'!$B66,0,X$13)*OFFSET('Composition%'!$B66,0,X$14)))-IF(X$2=2,0,OFFSET('Composition%'!$B66,0,X$17)*OFFSET('Composition%'!$B66,0,X$18)*(X$24*EXP(-X$25/($B96+273)/RGas)))+ReactionRateK1!X96/2</f>
        <v>3.7637253816322735E-8</v>
      </c>
      <c r="Y96" s="73">
        <f ca="1">IF(Y$2=0,0,Y$22*EXP(Y$23/($B96+273)/RGas)*(OFFSET('Composition%'!$B66,0,Y$13)*OFFSET('Composition%'!$B66,0,Y$14)))-IF(Y$2=2,0,OFFSET('Composition%'!$B66,0,Y$17)*OFFSET('Composition%'!$B66,0,Y$18)*(Y$24*EXP(-Y$25/($B96+273)/RGas)))+ReactionRateK1!Y96/2</f>
        <v>1.8628215733918749E-9</v>
      </c>
      <c r="Z96" s="73">
        <f ca="1">IF(Z$2=0,0,Z$22*EXP(Z$23/($B96+273)/RGas)*(OFFSET('Composition%'!$B66,0,Z$13)*OFFSET('Composition%'!$B66,0,Z$14)))-IF(Z$2=2,0,OFFSET('Composition%'!$B66,0,Z$17)*OFFSET('Composition%'!$B66,0,Z$18)*(Z$24*EXP(-Z$25/($B96+273)/RGas)))+ReactionRateK1!Z96/2</f>
        <v>0</v>
      </c>
      <c r="AA96" s="73">
        <f ca="1">IF(AA$2=0,0,AA$22*EXP(AA$23/($B96+273)/RGas)*(OFFSET('Composition%'!$B66,0,AA$13)*OFFSET('Composition%'!$B66,0,AA$14)))-IF(AA$2=2,0,OFFSET('Composition%'!$B66,0,AA$17)*OFFSET('Composition%'!$B66,0,AA$18)*(AA$24*EXP(-AA$25/($B96+273)/RGas)))+ReactionRateK1!AA96/2</f>
        <v>0</v>
      </c>
      <c r="AB96" s="73">
        <f ca="1">IF(AB$2=0,0,AB$22*EXP(AB$23/($B96+273)/RGas)*(OFFSET('Composition%'!$B66,0,AB$13)*OFFSET('Composition%'!$B66,0,AB$14)))-IF(AB$2=2,0,OFFSET('Composition%'!$B66,0,AB$17)*OFFSET('Composition%'!$B66,0,AB$18)*(AB$24*EXP(-AB$25/($B96+273)/RGas)))+ReactionRateK1!AB96/2</f>
        <v>0</v>
      </c>
      <c r="AC96" s="73">
        <f ca="1">IF(AC$2=0,0,AC$22*EXP(AC$23/($B96+273)/RGas)*(OFFSET('Composition%'!$B66,0,AC$13)*OFFSET('Composition%'!$B66,0,AC$14)))-IF(AC$2=2,0,OFFSET('Composition%'!$B66,0,AC$17)*OFFSET('Composition%'!$B66,0,AC$18)*(AC$24*EXP(-AC$25/($B96+273)/RGas)))+ReactionRateK1!AC96/2</f>
        <v>0</v>
      </c>
      <c r="AD96" s="73">
        <f ca="1">IF(AD$2=0,0,AD$22*EXP(AD$23/($B96+273)/RGas)*(OFFSET('Composition%'!$B66,0,AD$13)*OFFSET('Composition%'!$B66,0,AD$14)))-IF(AD$2=2,0,OFFSET('Composition%'!$B66,0,AD$17)*OFFSET('Composition%'!$B66,0,AD$18)*(AD$24*EXP(-AD$25/($B96+273)/RGas)))+ReactionRateK1!AD96/2</f>
        <v>0</v>
      </c>
      <c r="AE96" s="73">
        <f ca="1">IF(AE$2=0,0,AE$22*EXP(AE$23/($B96+273)/RGas)*(OFFSET('Composition%'!$B66,0,AE$13)*OFFSET('Composition%'!$B66,0,AE$14)))-IF(AE$2=2,0,OFFSET('Composition%'!$B66,0,AE$17)*OFFSET('Composition%'!$B66,0,AE$18)*(AE$24*EXP(-AE$25/($B96+273)/RGas)))+ReactionRateK1!AE96/2</f>
        <v>0</v>
      </c>
      <c r="AF96" s="73"/>
      <c r="AG96" s="73">
        <f ca="1">IF(AG$2=0,0,AG$22*EXP(AG$23/($B96+273)/RGas)*(OFFSET('Composition%'!$B66,0,AG$13)*OFFSET('Composition%'!$B66,0,AG$14)))-IF(AG$2=2,0,OFFSET('Composition%'!$B66,0,AG$17)*OFFSET('Composition%'!$B66,0,AG$18)*(AG$24*EXP(-AG$25/($B96+273)/RGas)))+ReactionRateK1!AG96/2</f>
        <v>0</v>
      </c>
      <c r="AH96" s="73">
        <f ca="1">IF(AH$2=0,0,AH$22*EXP(AH$23/($B96+273)/RGas)*(OFFSET('Composition%'!$B66,0,AH$13)*OFFSET('Composition%'!$B66,0,AH$14)))-IF(AH$2=2,0,OFFSET('Composition%'!$B66,0,AH$17)*OFFSET('Composition%'!$B66,0,AH$18)*(AH$24*EXP(-AH$25/($B96+273)/RGas)))+ReactionRateK1!AH96/2</f>
        <v>0</v>
      </c>
      <c r="AI96" s="73">
        <f ca="1">IF(AI$2=0,0,AI$22*EXP(AI$23/($B96+273)/RGas)*(OFFSET('Composition%'!$B66,0,AI$13)*OFFSET('Composition%'!$B66,0,AI$14)))-IF(AI$2=2,0,OFFSET('Composition%'!$B66,0,AI$17)*OFFSET('Composition%'!$B66,0,AI$18)*(AI$24*EXP(-AI$25/($B96+273)/RGas)))+ReactionRateK1!AI96/2</f>
        <v>0</v>
      </c>
      <c r="AJ96" s="73">
        <f ca="1">IF(AJ$2=0,0,AJ$22*EXP(AJ$23/($B96+273)/RGas)*(OFFSET('Composition%'!$B66,0,AJ$13)*OFFSET('Composition%'!$B66,0,AJ$14)))-IF(AJ$2=2,0,OFFSET('Composition%'!$B66,0,AJ$17)*OFFSET('Composition%'!$B66,0,AJ$18)*(AJ$24*EXP(-AJ$25/($B96+273)/RGas)))+ReactionRateK1!AJ96/2</f>
        <v>0</v>
      </c>
      <c r="AK96" s="73">
        <f ca="1">IF(AK$2=0,0,AK$22*EXP(AK$23/($B96+273)/RGas)*(OFFSET('Composition%'!$B66,0,AK$13)*OFFSET('Composition%'!$B66,0,AK$14)))-IF(AK$2=2,0,OFFSET('Composition%'!$B66,0,AK$17)*OFFSET('Composition%'!$B66,0,AK$18)*(AK$24*EXP(-AK$25/($B96+273)/RGas)))+ReactionRateK1!AK96/2</f>
        <v>0</v>
      </c>
      <c r="AL96" s="73">
        <f ca="1">IF(AL$2=0,0,AL$22*EXP(AL$23/($B96+273)/RGas)*(OFFSET('Composition%'!$B66,0,AL$13)*OFFSET('Composition%'!$B66,0,AL$14)))-IF(AL$2=2,0,OFFSET('Composition%'!$B66,0,AL$17)*OFFSET('Composition%'!$B66,0,AL$18)*(AL$24*EXP(-AL$25/($B96+273)/RGas)))+ReactionRateK1!AL96/2</f>
        <v>0</v>
      </c>
      <c r="AM96" s="73"/>
      <c r="AN96" s="73">
        <f ca="1">IF(AN$2=0,0,AN$22*EXP(AN$23/($B96+273)/RGas)*(OFFSET('Composition%'!$B66,0,AN$13)*OFFSET('Composition%'!$B66,0,AN$14)))-IF(AN$2=2,0,OFFSET('Composition%'!$B66,0,AN$17)*OFFSET('Composition%'!$B66,0,AN$18)*(AN$24*EXP(-AN$25/($B96+273)/RGas)))+ReactionRateK1!AN96/2</f>
        <v>0</v>
      </c>
      <c r="AO96" s="73">
        <f ca="1">IF(AO$2=0,0,AO$22*EXP(AO$23/($B96+273)/RGas)*(OFFSET('Composition%'!$B66,0,AO$13)*OFFSET('Composition%'!$B66,0,AO$14)))-IF(AO$2=2,0,OFFSET('Composition%'!$B66,0,AO$17)*OFFSET('Composition%'!$B66,0,AO$18)*(AO$24*EXP(-AO$25/($B96+273)/RGas)))+ReactionRateK1!AO96/2</f>
        <v>0</v>
      </c>
      <c r="AP96" s="73">
        <f ca="1">IF(AP$2=0,0,AP$22*EXP(AP$23/($B96+273)/RGas)*(OFFSET('Composition%'!$B66,0,AP$13)*OFFSET('Composition%'!$B66,0,AP$14)))-IF(AP$2=2,0,OFFSET('Composition%'!$B66,0,AP$17)*OFFSET('Composition%'!$B66,0,AP$18)*(AP$24*EXP(-AP$25/($B96+273)/RGas)))+ReactionRateK1!AP96/2</f>
        <v>4.0550856908322088E-12</v>
      </c>
      <c r="AQ96" s="73">
        <f ca="1">IF(AQ$2=0,0,AQ$22*EXP(AQ$23/($B96+273)/RGas)*(OFFSET('Composition%'!$B66,0,AQ$13)*OFFSET('Composition%'!$B66,0,AQ$14)))-IF(AQ$2=2,0,OFFSET('Composition%'!$B66,0,AQ$17)*OFFSET('Composition%'!$B66,0,AQ$18)*(AQ$24*EXP(-AQ$25/($B96+273)/RGas)))+ReactionRateK1!AQ96/2</f>
        <v>0</v>
      </c>
      <c r="AR96" s="73">
        <f ca="1">IF(AR$2=0,0,AR$22*EXP(AR$23/($B96+273)/RGas)*(OFFSET('Composition%'!$B66,0,AR$13)*OFFSET('Composition%'!$B66,0,AR$14)))-IF(AR$2=2,0,OFFSET('Composition%'!$B66,0,AR$17)*OFFSET('Composition%'!$B66,0,AR$18)*(AR$24*EXP(-AR$25/($B96+273)/RGas)))+ReactionRateK1!AR96/2</f>
        <v>0</v>
      </c>
    </row>
    <row r="97" spans="1:44">
      <c r="A97" s="3">
        <f t="shared" ref="A97:A128" si="10">A96+TimeStep</f>
        <v>3.2499999999999964</v>
      </c>
      <c r="B97" s="19">
        <f ca="1">'Composition%'!B67</f>
        <v>414.26834617346844</v>
      </c>
      <c r="C97">
        <f t="shared" ref="C97:C158" si="11">C96</f>
        <v>30</v>
      </c>
      <c r="D97" s="26">
        <f ca="1">('Composition%'!C67*ReactionRateK2!C97)^3</f>
        <v>6.063066577110968</v>
      </c>
      <c r="E97" s="4"/>
      <c r="F97" s="73">
        <f ca="1">IF(F$2=0,0,F$22*EXP(F$23/($B97+273)/RGas)*(OFFSET('Composition%'!$B67,0,F$13)*OFFSET('Composition%'!$B67,0,F$14)))-IF(F$2=2,0,OFFSET('Composition%'!$B67,0,F$17)*OFFSET('Composition%'!$B67,0,F$18)*(F$24*EXP(-F$25/($B97+273)/RGas)))+ReactionRateK1!F97/2</f>
        <v>4.0289154229683315E-3</v>
      </c>
      <c r="G97" s="73">
        <f ca="1">IF(G$2=0,0,G$22*EXP(G$23/($B97+273)/RGas)*(OFFSET('Composition%'!$B67,0,G$13)*OFFSET('Composition%'!$B67,0,G$14)))-IF(G$2=2,0,OFFSET('Composition%'!$B67,0,G$17)*OFFSET('Composition%'!$B67,0,G$18)*(G$24*EXP(-G$25/($B97+273)/RGas)))+ReactionRateK1!G97/2</f>
        <v>1.5817640331114793E-3</v>
      </c>
      <c r="H97" s="73">
        <f ca="1">IF(H$2=0,0,H$22*EXP(H$23/($B97+273)/RGas)*(OFFSET('Composition%'!$B67,0,H$13)*OFFSET('Composition%'!$B67,0,H$14)))-IF(H$2=2,0,OFFSET('Composition%'!$B67,0,H$17)*OFFSET('Composition%'!$B67,0,H$18)*(H$24*EXP(-H$25/($B97+273)/RGas)))+ReactionRateK1!H97/2</f>
        <v>-3.7912195270656599E-6</v>
      </c>
      <c r="I97" s="73">
        <f ca="1">IF(I$2=0,0,I$22*EXP(I$23/($B97+273)/RGas)*(OFFSET('Composition%'!$B67,0,I$13)*OFFSET('Composition%'!$B67,0,I$14)))-IF(I$2=2,0,OFFSET('Composition%'!$B67,0,I$17)*OFFSET('Composition%'!$B67,0,I$18)*(I$24*EXP(-I$25/($B97+273)/RGas)))+ReactionRateK1!I97/2</f>
        <v>8.6242153980334914E-6</v>
      </c>
      <c r="J97" s="73"/>
      <c r="K97" s="73">
        <f ca="1">IF(K$2=0,0,K$22*EXP(K$23/($B97+273)/RGas)*(OFFSET('Composition%'!$B67,0,K$13)*OFFSET('Composition%'!$B67,0,K$14)))-IF(K$2=2,0,OFFSET('Composition%'!$B67,0,K$17)*OFFSET('Composition%'!$B67,0,K$18)*(K$24*EXP(-K$25/($B97+273)/RGas)))+ReactionRateK1!K97/2</f>
        <v>1.7389295068764975E-2</v>
      </c>
      <c r="L97" s="73">
        <f ca="1">IF(L$2=0,0,L$22*EXP(L$23/($B97+273)/RGas)*(OFFSET('Composition%'!$B67,0,L$13)*OFFSET('Composition%'!$B67,0,L$14)))-IF(L$2=2,0,OFFSET('Composition%'!$B67,0,L$17)*OFFSET('Composition%'!$B67,0,L$18)*(L$24*EXP(-L$25/($B97+273)/RGas)))+ReactionRateK1!L97/2</f>
        <v>-3.2964043821001607E-3</v>
      </c>
      <c r="M97" s="73">
        <f ca="1">IF(M$2=0,0,M$22*EXP(M$23/($B97+273)/RGas)*(OFFSET('Composition%'!$B67,0,M$13)*OFFSET('Composition%'!$B67,0,M$14)))-IF(M$2=2,0,OFFSET('Composition%'!$B67,0,M$17)*OFFSET('Composition%'!$B67,0,M$18)*(M$24*EXP(-M$25/($B97+273)/RGas)))+ReactionRateK1!M97/2</f>
        <v>0</v>
      </c>
      <c r="N97" s="73"/>
      <c r="O97" s="73">
        <f ca="1">IF(O$2=0,0,O$22*EXP(O$23/($B97+273)/RGas)*(OFFSET('Composition%'!$B67,0,O$13)*OFFSET('Composition%'!$B67,0,O$14)))-IF(O$2=2,0,OFFSET('Composition%'!$B67,0,O$17)*OFFSET('Composition%'!$B67,0,O$18)*(O$24*EXP(-O$25/($B97+273)/RGas)))+ReactionRateK1!O97/2</f>
        <v>0</v>
      </c>
      <c r="P97" s="73">
        <f ca="1">IF(P$2=0,0,P$22*EXP(P$23/($B97+273)/RGas)*(OFFSET('Composition%'!$B67,0,P$13)*OFFSET('Composition%'!$B67,0,P$14)))-IF(P$2=2,0,OFFSET('Composition%'!$B67,0,P$17)*OFFSET('Composition%'!$B67,0,P$18)*(P$24*EXP(-P$25/($B97+273)/RGas)))+ReactionRateK1!P97/2</f>
        <v>1.523138177191638E-2</v>
      </c>
      <c r="Q97" s="73">
        <f ca="1">IF(Q$2=0,0,Q$22*EXP(Q$23/($B97+273)/RGas)*(OFFSET('Composition%'!$B67,0,Q$13)*OFFSET('Composition%'!$B67,0,Q$14)))-IF(Q$2=2,0,OFFSET('Composition%'!$B67,0,Q$17)*OFFSET('Composition%'!$B67,0,Q$18)*(Q$24*EXP(-Q$25/($B97+273)/RGas)))+ReactionRateK1!Q97/2</f>
        <v>1.1191828551000837E-4</v>
      </c>
      <c r="R97" s="73">
        <f ca="1">IF(R$2=0,0,R$22*EXP(R$23/($B97+273)/RGas)*(OFFSET('Composition%'!$B67,0,R$13)*OFFSET('Composition%'!$B67,0,R$14)))-IF(R$2=2,0,OFFSET('Composition%'!$B67,0,R$17)*OFFSET('Composition%'!$B67,0,R$18)*(R$24*EXP(-R$25/($B97+273)/RGas)))+ReactionRateK1!R97/2</f>
        <v>2.7148438110961462E-5</v>
      </c>
      <c r="S97" s="73"/>
      <c r="T97" s="73">
        <f ca="1">IF(T$2=0,0,T$22*EXP(T$23/($B97+273)/RGas)*(OFFSET('Composition%'!$B67,0,T$13)*OFFSET('Composition%'!$B67,0,T$14)))-IF(T$2=2,0,OFFSET('Composition%'!$B67,0,T$17)*OFFSET('Composition%'!$B67,0,T$18)*(T$24*EXP(-T$25/($B97+273)/RGas)))+ReactionRateK1!T97/2</f>
        <v>4.7898915854503336E-4</v>
      </c>
      <c r="U97" s="73">
        <f ca="1">IF(U$2=0,0,U$22*EXP(U$23/($B97+273)/RGas)*(OFFSET('Composition%'!$B67,0,U$13)*OFFSET('Composition%'!$B67,0,U$14)))-IF(U$2=2,0,OFFSET('Composition%'!$B67,0,U$17)*OFFSET('Composition%'!$B67,0,U$18)*(U$24*EXP(-U$25/($B97+273)/RGas)))+ReactionRateK1!U97/2</f>
        <v>5.970384154807875E-6</v>
      </c>
      <c r="V97" s="73">
        <f ca="1">IF(V$2=0,0,V$22*EXP(V$23/($B97+273)/RGas)*(OFFSET('Composition%'!$B67,0,V$13)*OFFSET('Composition%'!$B67,0,V$14)))-IF(V$2=2,0,OFFSET('Composition%'!$B67,0,V$17)*OFFSET('Composition%'!$B67,0,V$18)*(V$24*EXP(-V$25/($B97+273)/RGas)))+ReactionRateK1!V97/2</f>
        <v>0</v>
      </c>
      <c r="W97" s="73">
        <f ca="1">IF(W$2=0,0,W$22*EXP(W$23/($B97+273)/RGas)*(OFFSET('Composition%'!$B67,0,W$13)*OFFSET('Composition%'!$B67,0,W$14)))-IF(W$2=2,0,OFFSET('Composition%'!$B67,0,W$17)*OFFSET('Composition%'!$B67,0,W$18)*(W$24*EXP(-W$25/($B97+273)/RGas)))+ReactionRateK1!W97/2</f>
        <v>0</v>
      </c>
      <c r="X97" s="73">
        <f ca="1">IF(X$2=0,0,X$22*EXP(X$23/($B97+273)/RGas)*(OFFSET('Composition%'!$B67,0,X$13)*OFFSET('Composition%'!$B67,0,X$14)))-IF(X$2=2,0,OFFSET('Composition%'!$B67,0,X$17)*OFFSET('Composition%'!$B67,0,X$18)*(X$24*EXP(-X$25/($B97+273)/RGas)))+ReactionRateK1!X97/2</f>
        <v>3.7618969102498829E-8</v>
      </c>
      <c r="Y97" s="73">
        <f ca="1">IF(Y$2=0,0,Y$22*EXP(Y$23/($B97+273)/RGas)*(OFFSET('Composition%'!$B67,0,Y$13)*OFFSET('Composition%'!$B67,0,Y$14)))-IF(Y$2=2,0,OFFSET('Composition%'!$B67,0,Y$17)*OFFSET('Composition%'!$B67,0,Y$18)*(Y$24*EXP(-Y$25/($B97+273)/RGas)))+ReactionRateK1!Y97/2</f>
        <v>1.8619165881466522E-9</v>
      </c>
      <c r="Z97" s="73">
        <f ca="1">IF(Z$2=0,0,Z$22*EXP(Z$23/($B97+273)/RGas)*(OFFSET('Composition%'!$B67,0,Z$13)*OFFSET('Composition%'!$B67,0,Z$14)))-IF(Z$2=2,0,OFFSET('Composition%'!$B67,0,Z$17)*OFFSET('Composition%'!$B67,0,Z$18)*(Z$24*EXP(-Z$25/($B97+273)/RGas)))+ReactionRateK1!Z97/2</f>
        <v>0</v>
      </c>
      <c r="AA97" s="73">
        <f ca="1">IF(AA$2=0,0,AA$22*EXP(AA$23/($B97+273)/RGas)*(OFFSET('Composition%'!$B67,0,AA$13)*OFFSET('Composition%'!$B67,0,AA$14)))-IF(AA$2=2,0,OFFSET('Composition%'!$B67,0,AA$17)*OFFSET('Composition%'!$B67,0,AA$18)*(AA$24*EXP(-AA$25/($B97+273)/RGas)))+ReactionRateK1!AA97/2</f>
        <v>0</v>
      </c>
      <c r="AB97" s="73">
        <f ca="1">IF(AB$2=0,0,AB$22*EXP(AB$23/($B97+273)/RGas)*(OFFSET('Composition%'!$B67,0,AB$13)*OFFSET('Composition%'!$B67,0,AB$14)))-IF(AB$2=2,0,OFFSET('Composition%'!$B67,0,AB$17)*OFFSET('Composition%'!$B67,0,AB$18)*(AB$24*EXP(-AB$25/($B97+273)/RGas)))+ReactionRateK1!AB97/2</f>
        <v>0</v>
      </c>
      <c r="AC97" s="73">
        <f ca="1">IF(AC$2=0,0,AC$22*EXP(AC$23/($B97+273)/RGas)*(OFFSET('Composition%'!$B67,0,AC$13)*OFFSET('Composition%'!$B67,0,AC$14)))-IF(AC$2=2,0,OFFSET('Composition%'!$B67,0,AC$17)*OFFSET('Composition%'!$B67,0,AC$18)*(AC$24*EXP(-AC$25/($B97+273)/RGas)))+ReactionRateK1!AC97/2</f>
        <v>0</v>
      </c>
      <c r="AD97" s="73">
        <f ca="1">IF(AD$2=0,0,AD$22*EXP(AD$23/($B97+273)/RGas)*(OFFSET('Composition%'!$B67,0,AD$13)*OFFSET('Composition%'!$B67,0,AD$14)))-IF(AD$2=2,0,OFFSET('Composition%'!$B67,0,AD$17)*OFFSET('Composition%'!$B67,0,AD$18)*(AD$24*EXP(-AD$25/($B97+273)/RGas)))+ReactionRateK1!AD97/2</f>
        <v>0</v>
      </c>
      <c r="AE97" s="73">
        <f ca="1">IF(AE$2=0,0,AE$22*EXP(AE$23/($B97+273)/RGas)*(OFFSET('Composition%'!$B67,0,AE$13)*OFFSET('Composition%'!$B67,0,AE$14)))-IF(AE$2=2,0,OFFSET('Composition%'!$B67,0,AE$17)*OFFSET('Composition%'!$B67,0,AE$18)*(AE$24*EXP(-AE$25/($B97+273)/RGas)))+ReactionRateK1!AE97/2</f>
        <v>0</v>
      </c>
      <c r="AF97" s="73"/>
      <c r="AG97" s="73">
        <f ca="1">IF(AG$2=0,0,AG$22*EXP(AG$23/($B97+273)/RGas)*(OFFSET('Composition%'!$B67,0,AG$13)*OFFSET('Composition%'!$B67,0,AG$14)))-IF(AG$2=2,0,OFFSET('Composition%'!$B67,0,AG$17)*OFFSET('Composition%'!$B67,0,AG$18)*(AG$24*EXP(-AG$25/($B97+273)/RGas)))+ReactionRateK1!AG97/2</f>
        <v>0</v>
      </c>
      <c r="AH97" s="73">
        <f ca="1">IF(AH$2=0,0,AH$22*EXP(AH$23/($B97+273)/RGas)*(OFFSET('Composition%'!$B67,0,AH$13)*OFFSET('Composition%'!$B67,0,AH$14)))-IF(AH$2=2,0,OFFSET('Composition%'!$B67,0,AH$17)*OFFSET('Composition%'!$B67,0,AH$18)*(AH$24*EXP(-AH$25/($B97+273)/RGas)))+ReactionRateK1!AH97/2</f>
        <v>0</v>
      </c>
      <c r="AI97" s="73">
        <f ca="1">IF(AI$2=0,0,AI$22*EXP(AI$23/($B97+273)/RGas)*(OFFSET('Composition%'!$B67,0,AI$13)*OFFSET('Composition%'!$B67,0,AI$14)))-IF(AI$2=2,0,OFFSET('Composition%'!$B67,0,AI$17)*OFFSET('Composition%'!$B67,0,AI$18)*(AI$24*EXP(-AI$25/($B97+273)/RGas)))+ReactionRateK1!AI97/2</f>
        <v>0</v>
      </c>
      <c r="AJ97" s="73">
        <f ca="1">IF(AJ$2=0,0,AJ$22*EXP(AJ$23/($B97+273)/RGas)*(OFFSET('Composition%'!$B67,0,AJ$13)*OFFSET('Composition%'!$B67,0,AJ$14)))-IF(AJ$2=2,0,OFFSET('Composition%'!$B67,0,AJ$17)*OFFSET('Composition%'!$B67,0,AJ$18)*(AJ$24*EXP(-AJ$25/($B97+273)/RGas)))+ReactionRateK1!AJ97/2</f>
        <v>0</v>
      </c>
      <c r="AK97" s="73">
        <f ca="1">IF(AK$2=0,0,AK$22*EXP(AK$23/($B97+273)/RGas)*(OFFSET('Composition%'!$B67,0,AK$13)*OFFSET('Composition%'!$B67,0,AK$14)))-IF(AK$2=2,0,OFFSET('Composition%'!$B67,0,AK$17)*OFFSET('Composition%'!$B67,0,AK$18)*(AK$24*EXP(-AK$25/($B97+273)/RGas)))+ReactionRateK1!AK97/2</f>
        <v>0</v>
      </c>
      <c r="AL97" s="73">
        <f ca="1">IF(AL$2=0,0,AL$22*EXP(AL$23/($B97+273)/RGas)*(OFFSET('Composition%'!$B67,0,AL$13)*OFFSET('Composition%'!$B67,0,AL$14)))-IF(AL$2=2,0,OFFSET('Composition%'!$B67,0,AL$17)*OFFSET('Composition%'!$B67,0,AL$18)*(AL$24*EXP(-AL$25/($B97+273)/RGas)))+ReactionRateK1!AL97/2</f>
        <v>0</v>
      </c>
      <c r="AM97" s="73"/>
      <c r="AN97" s="73">
        <f ca="1">IF(AN$2=0,0,AN$22*EXP(AN$23/($B97+273)/RGas)*(OFFSET('Composition%'!$B67,0,AN$13)*OFFSET('Composition%'!$B67,0,AN$14)))-IF(AN$2=2,0,OFFSET('Composition%'!$B67,0,AN$17)*OFFSET('Composition%'!$B67,0,AN$18)*(AN$24*EXP(-AN$25/($B97+273)/RGas)))+ReactionRateK1!AN97/2</f>
        <v>0</v>
      </c>
      <c r="AO97" s="73">
        <f ca="1">IF(AO$2=0,0,AO$22*EXP(AO$23/($B97+273)/RGas)*(OFFSET('Composition%'!$B67,0,AO$13)*OFFSET('Composition%'!$B67,0,AO$14)))-IF(AO$2=2,0,OFFSET('Composition%'!$B67,0,AO$17)*OFFSET('Composition%'!$B67,0,AO$18)*(AO$24*EXP(-AO$25/($B97+273)/RGas)))+ReactionRateK1!AO97/2</f>
        <v>0</v>
      </c>
      <c r="AP97" s="73">
        <f ca="1">IF(AP$2=0,0,AP$22*EXP(AP$23/($B97+273)/RGas)*(OFFSET('Composition%'!$B67,0,AP$13)*OFFSET('Composition%'!$B67,0,AP$14)))-IF(AP$2=2,0,OFFSET('Composition%'!$B67,0,AP$17)*OFFSET('Composition%'!$B67,0,AP$18)*(AP$24*EXP(-AP$25/($B97+273)/RGas)))+ReactionRateK1!AP97/2</f>
        <v>4.055332595356724E-12</v>
      </c>
      <c r="AQ97" s="73">
        <f ca="1">IF(AQ$2=0,0,AQ$22*EXP(AQ$23/($B97+273)/RGas)*(OFFSET('Composition%'!$B67,0,AQ$13)*OFFSET('Composition%'!$B67,0,AQ$14)))-IF(AQ$2=2,0,OFFSET('Composition%'!$B67,0,AQ$17)*OFFSET('Composition%'!$B67,0,AQ$18)*(AQ$24*EXP(-AQ$25/($B97+273)/RGas)))+ReactionRateK1!AQ97/2</f>
        <v>0</v>
      </c>
      <c r="AR97" s="73">
        <f ca="1">IF(AR$2=0,0,AR$22*EXP(AR$23/($B97+273)/RGas)*(OFFSET('Composition%'!$B67,0,AR$13)*OFFSET('Composition%'!$B67,0,AR$14)))-IF(AR$2=2,0,OFFSET('Composition%'!$B67,0,AR$17)*OFFSET('Composition%'!$B67,0,AR$18)*(AR$24*EXP(-AR$25/($B97+273)/RGas)))+ReactionRateK1!AR97/2</f>
        <v>0</v>
      </c>
    </row>
    <row r="98" spans="1:44">
      <c r="A98" s="3">
        <f t="shared" si="10"/>
        <v>3.2999999999999963</v>
      </c>
      <c r="B98" s="19">
        <f ca="1">'Composition%'!B68</f>
        <v>414.28590035586836</v>
      </c>
      <c r="C98">
        <f t="shared" si="11"/>
        <v>30</v>
      </c>
      <c r="D98" s="26">
        <f ca="1">('Composition%'!C68*ReactionRateK2!C98)^3</f>
        <v>6.0548062558454987</v>
      </c>
      <c r="E98" s="4"/>
      <c r="F98" s="73">
        <f ca="1">IF(F$2=0,0,F$22*EXP(F$23/($B98+273)/RGas)*(OFFSET('Composition%'!$B68,0,F$13)*OFFSET('Composition%'!$B68,0,F$14)))-IF(F$2=2,0,OFFSET('Composition%'!$B68,0,F$17)*OFFSET('Composition%'!$B68,0,F$18)*(F$24*EXP(-F$25/($B98+273)/RGas)))+ReactionRateK1!F98/2</f>
        <v>3.9573168942443147E-3</v>
      </c>
      <c r="G98" s="73">
        <f ca="1">IF(G$2=0,0,G$22*EXP(G$23/($B98+273)/RGas)*(OFFSET('Composition%'!$B68,0,G$13)*OFFSET('Composition%'!$B68,0,G$14)))-IF(G$2=2,0,OFFSET('Composition%'!$B68,0,G$17)*OFFSET('Composition%'!$B68,0,G$18)*(G$24*EXP(-G$25/($B98+273)/RGas)))+ReactionRateK1!G98/2</f>
        <v>1.5555636967686474E-3</v>
      </c>
      <c r="H98" s="73">
        <f ca="1">IF(H$2=0,0,H$22*EXP(H$23/($B98+273)/RGas)*(OFFSET('Composition%'!$B68,0,H$13)*OFFSET('Composition%'!$B68,0,H$14)))-IF(H$2=2,0,OFFSET('Composition%'!$B68,0,H$17)*OFFSET('Composition%'!$B68,0,H$18)*(H$24*EXP(-H$25/($B98+273)/RGas)))+ReactionRateK1!H98/2</f>
        <v>-3.7836133254200225E-6</v>
      </c>
      <c r="I98" s="73">
        <f ca="1">IF(I$2=0,0,I$22*EXP(I$23/($B98+273)/RGas)*(OFFSET('Composition%'!$B68,0,I$13)*OFFSET('Composition%'!$B68,0,I$14)))-IF(I$2=2,0,OFFSET('Composition%'!$B68,0,I$17)*OFFSET('Composition%'!$B68,0,I$18)*(I$24*EXP(-I$25/($B98+273)/RGas)))+ReactionRateK1!I98/2</f>
        <v>8.6728506923753117E-6</v>
      </c>
      <c r="J98" s="73"/>
      <c r="K98" s="73">
        <f ca="1">IF(K$2=0,0,K$22*EXP(K$23/($B98+273)/RGas)*(OFFSET('Composition%'!$B68,0,K$13)*OFFSET('Composition%'!$B68,0,K$14)))-IF(K$2=2,0,OFFSET('Composition%'!$B68,0,K$17)*OFFSET('Composition%'!$B68,0,K$18)*(K$24*EXP(-K$25/($B98+273)/RGas)))+ReactionRateK1!K98/2</f>
        <v>1.7039006885648265E-2</v>
      </c>
      <c r="L98" s="73">
        <f ca="1">IF(L$2=0,0,L$22*EXP(L$23/($B98+273)/RGas)*(OFFSET('Composition%'!$B68,0,L$13)*OFFSET('Composition%'!$B68,0,L$14)))-IF(L$2=2,0,OFFSET('Composition%'!$B68,0,L$17)*OFFSET('Composition%'!$B68,0,L$18)*(L$24*EXP(-L$25/($B98+273)/RGas)))+ReactionRateK1!L98/2</f>
        <v>-3.2419322216294972E-3</v>
      </c>
      <c r="M98" s="73">
        <f ca="1">IF(M$2=0,0,M$22*EXP(M$23/($B98+273)/RGas)*(OFFSET('Composition%'!$B68,0,M$13)*OFFSET('Composition%'!$B68,0,M$14)))-IF(M$2=2,0,OFFSET('Composition%'!$B68,0,M$17)*OFFSET('Composition%'!$B68,0,M$18)*(M$24*EXP(-M$25/($B98+273)/RGas)))+ReactionRateK1!M98/2</f>
        <v>0</v>
      </c>
      <c r="N98" s="73"/>
      <c r="O98" s="73">
        <f ca="1">IF(O$2=0,0,O$22*EXP(O$23/($B98+273)/RGas)*(OFFSET('Composition%'!$B68,0,O$13)*OFFSET('Composition%'!$B68,0,O$14)))-IF(O$2=2,0,OFFSET('Composition%'!$B68,0,O$17)*OFFSET('Composition%'!$B68,0,O$18)*(O$24*EXP(-O$25/($B98+273)/RGas)))+ReactionRateK1!O98/2</f>
        <v>0</v>
      </c>
      <c r="P98" s="73">
        <f ca="1">IF(P$2=0,0,P$22*EXP(P$23/($B98+273)/RGas)*(OFFSET('Composition%'!$B68,0,P$13)*OFFSET('Composition%'!$B68,0,P$14)))-IF(P$2=2,0,OFFSET('Composition%'!$B68,0,P$17)*OFFSET('Composition%'!$B68,0,P$18)*(P$24*EXP(-P$25/($B98+273)/RGas)))+ReactionRateK1!P98/2</f>
        <v>1.5198850093270192E-2</v>
      </c>
      <c r="Q98" s="73">
        <f ca="1">IF(Q$2=0,0,Q$22*EXP(Q$23/($B98+273)/RGas)*(OFFSET('Composition%'!$B68,0,Q$13)*OFFSET('Composition%'!$B68,0,Q$14)))-IF(Q$2=2,0,OFFSET('Composition%'!$B68,0,Q$17)*OFFSET('Composition%'!$B68,0,Q$18)*(Q$24*EXP(-Q$25/($B98+273)/RGas)))+ReactionRateK1!Q98/2</f>
        <v>1.1364755744879689E-4</v>
      </c>
      <c r="R98" s="73">
        <f ca="1">IF(R$2=0,0,R$22*EXP(R$23/($B98+273)/RGas)*(OFFSET('Composition%'!$B68,0,R$13)*OFFSET('Composition%'!$B68,0,R$14)))-IF(R$2=2,0,OFFSET('Composition%'!$B68,0,R$17)*OFFSET('Composition%'!$B68,0,R$18)*(R$24*EXP(-R$25/($B98+273)/RGas)))+ReactionRateK1!R98/2</f>
        <v>2.7990416143806702E-5</v>
      </c>
      <c r="S98" s="73"/>
      <c r="T98" s="73">
        <f ca="1">IF(T$2=0,0,T$22*EXP(T$23/($B98+273)/RGas)*(OFFSET('Composition%'!$B68,0,T$13)*OFFSET('Composition%'!$B68,0,T$14)))-IF(T$2=2,0,OFFSET('Composition%'!$B68,0,T$17)*OFFSET('Composition%'!$B68,0,T$18)*(T$24*EXP(-T$25/($B98+273)/RGas)))+ReactionRateK1!T98/2</f>
        <v>4.4801867917666533E-4</v>
      </c>
      <c r="U98" s="73">
        <f ca="1">IF(U$2=0,0,U$22*EXP(U$23/($B98+273)/RGas)*(OFFSET('Composition%'!$B68,0,U$13)*OFFSET('Composition%'!$B68,0,U$14)))-IF(U$2=2,0,OFFSET('Composition%'!$B68,0,U$17)*OFFSET('Composition%'!$B68,0,U$18)*(U$24*EXP(-U$25/($B98+273)/RGas)))+ReactionRateK1!U98/2</f>
        <v>5.416515853523238E-6</v>
      </c>
      <c r="V98" s="73">
        <f ca="1">IF(V$2=0,0,V$22*EXP(V$23/($B98+273)/RGas)*(OFFSET('Composition%'!$B68,0,V$13)*OFFSET('Composition%'!$B68,0,V$14)))-IF(V$2=2,0,OFFSET('Composition%'!$B68,0,V$17)*OFFSET('Composition%'!$B68,0,V$18)*(V$24*EXP(-V$25/($B98+273)/RGas)))+ReactionRateK1!V98/2</f>
        <v>0</v>
      </c>
      <c r="W98" s="73">
        <f ca="1">IF(W$2=0,0,W$22*EXP(W$23/($B98+273)/RGas)*(OFFSET('Composition%'!$B68,0,W$13)*OFFSET('Composition%'!$B68,0,W$14)))-IF(W$2=2,0,OFFSET('Composition%'!$B68,0,W$17)*OFFSET('Composition%'!$B68,0,W$18)*(W$24*EXP(-W$25/($B98+273)/RGas)))+ReactionRateK1!W98/2</f>
        <v>0</v>
      </c>
      <c r="X98" s="73">
        <f ca="1">IF(X$2=0,0,X$22*EXP(X$23/($B98+273)/RGas)*(OFFSET('Composition%'!$B68,0,X$13)*OFFSET('Composition%'!$B68,0,X$14)))-IF(X$2=2,0,OFFSET('Composition%'!$B68,0,X$17)*OFFSET('Composition%'!$B68,0,X$18)*(X$24*EXP(-X$25/($B98+273)/RGas)))+ReactionRateK1!X98/2</f>
        <v>3.7601873109918682E-8</v>
      </c>
      <c r="Y98" s="73">
        <f ca="1">IF(Y$2=0,0,Y$22*EXP(Y$23/($B98+273)/RGas)*(OFFSET('Composition%'!$B68,0,Y$13)*OFFSET('Composition%'!$B68,0,Y$14)))-IF(Y$2=2,0,OFFSET('Composition%'!$B68,0,Y$17)*OFFSET('Composition%'!$B68,0,Y$18)*(Y$24*EXP(-Y$25/($B98+273)/RGas)))+ReactionRateK1!Y98/2</f>
        <v>1.8610704375759364E-9</v>
      </c>
      <c r="Z98" s="73">
        <f ca="1">IF(Z$2=0,0,Z$22*EXP(Z$23/($B98+273)/RGas)*(OFFSET('Composition%'!$B68,0,Z$13)*OFFSET('Composition%'!$B68,0,Z$14)))-IF(Z$2=2,0,OFFSET('Composition%'!$B68,0,Z$17)*OFFSET('Composition%'!$B68,0,Z$18)*(Z$24*EXP(-Z$25/($B98+273)/RGas)))+ReactionRateK1!Z98/2</f>
        <v>0</v>
      </c>
      <c r="AA98" s="73">
        <f ca="1">IF(AA$2=0,0,AA$22*EXP(AA$23/($B98+273)/RGas)*(OFFSET('Composition%'!$B68,0,AA$13)*OFFSET('Composition%'!$B68,0,AA$14)))-IF(AA$2=2,0,OFFSET('Composition%'!$B68,0,AA$17)*OFFSET('Composition%'!$B68,0,AA$18)*(AA$24*EXP(-AA$25/($B98+273)/RGas)))+ReactionRateK1!AA98/2</f>
        <v>0</v>
      </c>
      <c r="AB98" s="73">
        <f ca="1">IF(AB$2=0,0,AB$22*EXP(AB$23/($B98+273)/RGas)*(OFFSET('Composition%'!$B68,0,AB$13)*OFFSET('Composition%'!$B68,0,AB$14)))-IF(AB$2=2,0,OFFSET('Composition%'!$B68,0,AB$17)*OFFSET('Composition%'!$B68,0,AB$18)*(AB$24*EXP(-AB$25/($B98+273)/RGas)))+ReactionRateK1!AB98/2</f>
        <v>0</v>
      </c>
      <c r="AC98" s="73">
        <f ca="1">IF(AC$2=0,0,AC$22*EXP(AC$23/($B98+273)/RGas)*(OFFSET('Composition%'!$B68,0,AC$13)*OFFSET('Composition%'!$B68,0,AC$14)))-IF(AC$2=2,0,OFFSET('Composition%'!$B68,0,AC$17)*OFFSET('Composition%'!$B68,0,AC$18)*(AC$24*EXP(-AC$25/($B98+273)/RGas)))+ReactionRateK1!AC98/2</f>
        <v>0</v>
      </c>
      <c r="AD98" s="73">
        <f ca="1">IF(AD$2=0,0,AD$22*EXP(AD$23/($B98+273)/RGas)*(OFFSET('Composition%'!$B68,0,AD$13)*OFFSET('Composition%'!$B68,0,AD$14)))-IF(AD$2=2,0,OFFSET('Composition%'!$B68,0,AD$17)*OFFSET('Composition%'!$B68,0,AD$18)*(AD$24*EXP(-AD$25/($B98+273)/RGas)))+ReactionRateK1!AD98/2</f>
        <v>0</v>
      </c>
      <c r="AE98" s="73">
        <f ca="1">IF(AE$2=0,0,AE$22*EXP(AE$23/($B98+273)/RGas)*(OFFSET('Composition%'!$B68,0,AE$13)*OFFSET('Composition%'!$B68,0,AE$14)))-IF(AE$2=2,0,OFFSET('Composition%'!$B68,0,AE$17)*OFFSET('Composition%'!$B68,0,AE$18)*(AE$24*EXP(-AE$25/($B98+273)/RGas)))+ReactionRateK1!AE98/2</f>
        <v>0</v>
      </c>
      <c r="AF98" s="73"/>
      <c r="AG98" s="73">
        <f ca="1">IF(AG$2=0,0,AG$22*EXP(AG$23/($B98+273)/RGas)*(OFFSET('Composition%'!$B68,0,AG$13)*OFFSET('Composition%'!$B68,0,AG$14)))-IF(AG$2=2,0,OFFSET('Composition%'!$B68,0,AG$17)*OFFSET('Composition%'!$B68,0,AG$18)*(AG$24*EXP(-AG$25/($B98+273)/RGas)))+ReactionRateK1!AG98/2</f>
        <v>0</v>
      </c>
      <c r="AH98" s="73">
        <f ca="1">IF(AH$2=0,0,AH$22*EXP(AH$23/($B98+273)/RGas)*(OFFSET('Composition%'!$B68,0,AH$13)*OFFSET('Composition%'!$B68,0,AH$14)))-IF(AH$2=2,0,OFFSET('Composition%'!$B68,0,AH$17)*OFFSET('Composition%'!$B68,0,AH$18)*(AH$24*EXP(-AH$25/($B98+273)/RGas)))+ReactionRateK1!AH98/2</f>
        <v>0</v>
      </c>
      <c r="AI98" s="73">
        <f ca="1">IF(AI$2=0,0,AI$22*EXP(AI$23/($B98+273)/RGas)*(OFFSET('Composition%'!$B68,0,AI$13)*OFFSET('Composition%'!$B68,0,AI$14)))-IF(AI$2=2,0,OFFSET('Composition%'!$B68,0,AI$17)*OFFSET('Composition%'!$B68,0,AI$18)*(AI$24*EXP(-AI$25/($B98+273)/RGas)))+ReactionRateK1!AI98/2</f>
        <v>0</v>
      </c>
      <c r="AJ98" s="73">
        <f ca="1">IF(AJ$2=0,0,AJ$22*EXP(AJ$23/($B98+273)/RGas)*(OFFSET('Composition%'!$B68,0,AJ$13)*OFFSET('Composition%'!$B68,0,AJ$14)))-IF(AJ$2=2,0,OFFSET('Composition%'!$B68,0,AJ$17)*OFFSET('Composition%'!$B68,0,AJ$18)*(AJ$24*EXP(-AJ$25/($B98+273)/RGas)))+ReactionRateK1!AJ98/2</f>
        <v>0</v>
      </c>
      <c r="AK98" s="73">
        <f ca="1">IF(AK$2=0,0,AK$22*EXP(AK$23/($B98+273)/RGas)*(OFFSET('Composition%'!$B68,0,AK$13)*OFFSET('Composition%'!$B68,0,AK$14)))-IF(AK$2=2,0,OFFSET('Composition%'!$B68,0,AK$17)*OFFSET('Composition%'!$B68,0,AK$18)*(AK$24*EXP(-AK$25/($B98+273)/RGas)))+ReactionRateK1!AK98/2</f>
        <v>0</v>
      </c>
      <c r="AL98" s="73">
        <f ca="1">IF(AL$2=0,0,AL$22*EXP(AL$23/($B98+273)/RGas)*(OFFSET('Composition%'!$B68,0,AL$13)*OFFSET('Composition%'!$B68,0,AL$14)))-IF(AL$2=2,0,OFFSET('Composition%'!$B68,0,AL$17)*OFFSET('Composition%'!$B68,0,AL$18)*(AL$24*EXP(-AL$25/($B98+273)/RGas)))+ReactionRateK1!AL98/2</f>
        <v>0</v>
      </c>
      <c r="AM98" s="73"/>
      <c r="AN98" s="73">
        <f ca="1">IF(AN$2=0,0,AN$22*EXP(AN$23/($B98+273)/RGas)*(OFFSET('Composition%'!$B68,0,AN$13)*OFFSET('Composition%'!$B68,0,AN$14)))-IF(AN$2=2,0,OFFSET('Composition%'!$B68,0,AN$17)*OFFSET('Composition%'!$B68,0,AN$18)*(AN$24*EXP(-AN$25/($B98+273)/RGas)))+ReactionRateK1!AN98/2</f>
        <v>0</v>
      </c>
      <c r="AO98" s="73">
        <f ca="1">IF(AO$2=0,0,AO$22*EXP(AO$23/($B98+273)/RGas)*(OFFSET('Composition%'!$B68,0,AO$13)*OFFSET('Composition%'!$B68,0,AO$14)))-IF(AO$2=2,0,OFFSET('Composition%'!$B68,0,AO$17)*OFFSET('Composition%'!$B68,0,AO$18)*(AO$24*EXP(-AO$25/($B98+273)/RGas)))+ReactionRateK1!AO98/2</f>
        <v>0</v>
      </c>
      <c r="AP98" s="73">
        <f ca="1">IF(AP$2=0,0,AP$22*EXP(AP$23/($B98+273)/RGas)*(OFFSET('Composition%'!$B68,0,AP$13)*OFFSET('Composition%'!$B68,0,AP$14)))-IF(AP$2=2,0,OFFSET('Composition%'!$B68,0,AP$17)*OFFSET('Composition%'!$B68,0,AP$18)*(AP$24*EXP(-AP$25/($B98+273)/RGas)))+ReactionRateK1!AP98/2</f>
        <v>4.0555565552534715E-12</v>
      </c>
      <c r="AQ98" s="73">
        <f ca="1">IF(AQ$2=0,0,AQ$22*EXP(AQ$23/($B98+273)/RGas)*(OFFSET('Composition%'!$B68,0,AQ$13)*OFFSET('Composition%'!$B68,0,AQ$14)))-IF(AQ$2=2,0,OFFSET('Composition%'!$B68,0,AQ$17)*OFFSET('Composition%'!$B68,0,AQ$18)*(AQ$24*EXP(-AQ$25/($B98+273)/RGas)))+ReactionRateK1!AQ98/2</f>
        <v>0</v>
      </c>
      <c r="AR98" s="73">
        <f ca="1">IF(AR$2=0,0,AR$22*EXP(AR$23/($B98+273)/RGas)*(OFFSET('Composition%'!$B68,0,AR$13)*OFFSET('Composition%'!$B68,0,AR$14)))-IF(AR$2=2,0,OFFSET('Composition%'!$B68,0,AR$17)*OFFSET('Composition%'!$B68,0,AR$18)*(AR$24*EXP(-AR$25/($B98+273)/RGas)))+ReactionRateK1!AR98/2</f>
        <v>0</v>
      </c>
    </row>
    <row r="99" spans="1:44">
      <c r="A99" s="3">
        <f t="shared" si="10"/>
        <v>3.3499999999999961</v>
      </c>
      <c r="B99" s="19">
        <f ca="1">'Composition%'!B69</f>
        <v>414.30263131578448</v>
      </c>
      <c r="C99">
        <f t="shared" si="11"/>
        <v>30</v>
      </c>
      <c r="D99" s="26">
        <f ca="1">('Composition%'!C69*ReactionRateK2!C99)^3</f>
        <v>6.0470896791723741</v>
      </c>
      <c r="E99" s="4"/>
      <c r="F99" s="73">
        <f ca="1">IF(F$2=0,0,F$22*EXP(F$23/($B99+273)/RGas)*(OFFSET('Composition%'!$B69,0,F$13)*OFFSET('Composition%'!$B69,0,F$14)))-IF(F$2=2,0,OFFSET('Composition%'!$B69,0,F$17)*OFFSET('Composition%'!$B69,0,F$18)*(F$24*EXP(-F$25/($B99+273)/RGas)))+ReactionRateK1!F99/2</f>
        <v>3.8875593303598203E-3</v>
      </c>
      <c r="G99" s="73">
        <f ca="1">IF(G$2=0,0,G$22*EXP(G$23/($B99+273)/RGas)*(OFFSET('Composition%'!$B69,0,G$13)*OFFSET('Composition%'!$B69,0,G$14)))-IF(G$2=2,0,OFFSET('Composition%'!$B69,0,G$17)*OFFSET('Composition%'!$B69,0,G$18)*(G$24*EXP(-G$25/($B99+273)/RGas)))+ReactionRateK1!G99/2</f>
        <v>1.5299878429849297E-3</v>
      </c>
      <c r="H99" s="73">
        <f ca="1">IF(H$2=0,0,H$22*EXP(H$23/($B99+273)/RGas)*(OFFSET('Composition%'!$B69,0,H$13)*OFFSET('Composition%'!$B69,0,H$14)))-IF(H$2=2,0,OFFSET('Composition%'!$B69,0,H$17)*OFFSET('Composition%'!$B69,0,H$18)*(H$24*EXP(-H$25/($B99+273)/RGas)))+ReactionRateK1!H99/2</f>
        <v>-3.7746509860240468E-6</v>
      </c>
      <c r="I99" s="73">
        <f ca="1">IF(I$2=0,0,I$22*EXP(I$23/($B99+273)/RGas)*(OFFSET('Composition%'!$B69,0,I$13)*OFFSET('Composition%'!$B69,0,I$14)))-IF(I$2=2,0,OFFSET('Composition%'!$B69,0,I$17)*OFFSET('Composition%'!$B69,0,I$18)*(I$24*EXP(-I$25/($B99+273)/RGas)))+ReactionRateK1!I99/2</f>
        <v>8.6403932478819833E-6</v>
      </c>
      <c r="J99" s="73"/>
      <c r="K99" s="73">
        <f ca="1">IF(K$2=0,0,K$22*EXP(K$23/($B99+273)/RGas)*(OFFSET('Composition%'!$B69,0,K$13)*OFFSET('Composition%'!$B69,0,K$14)))-IF(K$2=2,0,OFFSET('Composition%'!$B69,0,K$17)*OFFSET('Composition%'!$B69,0,K$18)*(K$24*EXP(-K$25/($B99+273)/RGas)))+ReactionRateK1!K99/2</f>
        <v>1.6693634339798029E-2</v>
      </c>
      <c r="L99" s="73">
        <f ca="1">IF(L$2=0,0,L$22*EXP(L$23/($B99+273)/RGas)*(OFFSET('Composition%'!$B69,0,L$13)*OFFSET('Composition%'!$B69,0,L$14)))-IF(L$2=2,0,OFFSET('Composition%'!$B69,0,L$17)*OFFSET('Composition%'!$B69,0,L$18)*(L$24*EXP(-L$25/($B99+273)/RGas)))+ReactionRateK1!L99/2</f>
        <v>-3.1886599069588083E-3</v>
      </c>
      <c r="M99" s="73">
        <f ca="1">IF(M$2=0,0,M$22*EXP(M$23/($B99+273)/RGas)*(OFFSET('Composition%'!$B69,0,M$13)*OFFSET('Composition%'!$B69,0,M$14)))-IF(M$2=2,0,OFFSET('Composition%'!$B69,0,M$17)*OFFSET('Composition%'!$B69,0,M$18)*(M$24*EXP(-M$25/($B99+273)/RGas)))+ReactionRateK1!M99/2</f>
        <v>0</v>
      </c>
      <c r="N99" s="73"/>
      <c r="O99" s="73">
        <f ca="1">IF(O$2=0,0,O$22*EXP(O$23/($B99+273)/RGas)*(OFFSET('Composition%'!$B69,0,O$13)*OFFSET('Composition%'!$B69,0,O$14)))-IF(O$2=2,0,OFFSET('Composition%'!$B69,0,O$17)*OFFSET('Composition%'!$B69,0,O$18)*(O$24*EXP(-O$25/($B99+273)/RGas)))+ReactionRateK1!O99/2</f>
        <v>0</v>
      </c>
      <c r="P99" s="73">
        <f ca="1">IF(P$2=0,0,P$22*EXP(P$23/($B99+273)/RGas)*(OFFSET('Composition%'!$B69,0,P$13)*OFFSET('Composition%'!$B69,0,P$14)))-IF(P$2=2,0,OFFSET('Composition%'!$B69,0,P$17)*OFFSET('Composition%'!$B69,0,P$18)*(P$24*EXP(-P$25/($B99+273)/RGas)))+ReactionRateK1!P99/2</f>
        <v>1.5161019835810519E-2</v>
      </c>
      <c r="Q99" s="73">
        <f ca="1">IF(Q$2=0,0,Q$22*EXP(Q$23/($B99+273)/RGas)*(OFFSET('Composition%'!$B69,0,Q$13)*OFFSET('Composition%'!$B69,0,Q$14)))-IF(Q$2=2,0,OFFSET('Composition%'!$B69,0,Q$17)*OFFSET('Composition%'!$B69,0,Q$18)*(Q$24*EXP(-Q$25/($B99+273)/RGas)))+ReactionRateK1!Q99/2</f>
        <v>1.1535362917082772E-4</v>
      </c>
      <c r="R99" s="73">
        <f ca="1">IF(R$2=0,0,R$22*EXP(R$23/($B99+273)/RGas)*(OFFSET('Composition%'!$B69,0,R$13)*OFFSET('Composition%'!$B69,0,R$14)))-IF(R$2=2,0,OFFSET('Composition%'!$B69,0,R$17)*OFFSET('Composition%'!$B69,0,R$18)*(R$24*EXP(-R$25/($B99+273)/RGas)))+ReactionRateK1!R99/2</f>
        <v>2.8839198293369602E-5</v>
      </c>
      <c r="S99" s="73"/>
      <c r="T99" s="73">
        <f ca="1">IF(T$2=0,0,T$22*EXP(T$23/($B99+273)/RGas)*(OFFSET('Composition%'!$B69,0,T$13)*OFFSET('Composition%'!$B69,0,T$14)))-IF(T$2=2,0,OFFSET('Composition%'!$B69,0,T$17)*OFFSET('Composition%'!$B69,0,T$18)*(T$24*EXP(-T$25/($B99+273)/RGas)))+ReactionRateK1!T99/2</f>
        <v>4.190526369029304E-4</v>
      </c>
      <c r="U99" s="73">
        <f ca="1">IF(U$2=0,0,U$22*EXP(U$23/($B99+273)/RGas)*(OFFSET('Composition%'!$B69,0,U$13)*OFFSET('Composition%'!$B69,0,U$14)))-IF(U$2=2,0,OFFSET('Composition%'!$B69,0,U$17)*OFFSET('Composition%'!$B69,0,U$18)*(U$24*EXP(-U$25/($B99+273)/RGas)))+ReactionRateK1!U99/2</f>
        <v>4.9144010381993819E-6</v>
      </c>
      <c r="V99" s="73">
        <f ca="1">IF(V$2=0,0,V$22*EXP(V$23/($B99+273)/RGas)*(OFFSET('Composition%'!$B69,0,V$13)*OFFSET('Composition%'!$B69,0,V$14)))-IF(V$2=2,0,OFFSET('Composition%'!$B69,0,V$17)*OFFSET('Composition%'!$B69,0,V$18)*(V$24*EXP(-V$25/($B99+273)/RGas)))+ReactionRateK1!V99/2</f>
        <v>0</v>
      </c>
      <c r="W99" s="73">
        <f ca="1">IF(W$2=0,0,W$22*EXP(W$23/($B99+273)/RGas)*(OFFSET('Composition%'!$B69,0,W$13)*OFFSET('Composition%'!$B69,0,W$14)))-IF(W$2=2,0,OFFSET('Composition%'!$B69,0,W$17)*OFFSET('Composition%'!$B69,0,W$18)*(W$24*EXP(-W$25/($B99+273)/RGas)))+ReactionRateK1!W99/2</f>
        <v>0</v>
      </c>
      <c r="X99" s="73">
        <f ca="1">IF(X$2=0,0,X$22*EXP(X$23/($B99+273)/RGas)*(OFFSET('Composition%'!$B69,0,X$13)*OFFSET('Composition%'!$B69,0,X$14)))-IF(X$2=2,0,OFFSET('Composition%'!$B69,0,X$17)*OFFSET('Composition%'!$B69,0,X$18)*(X$24*EXP(-X$25/($B99+273)/RGas)))+ReactionRateK1!X99/2</f>
        <v>3.7585888354166558E-8</v>
      </c>
      <c r="Y99" s="73">
        <f ca="1">IF(Y$2=0,0,Y$22*EXP(Y$23/($B99+273)/RGas)*(OFFSET('Composition%'!$B69,0,Y$13)*OFFSET('Composition%'!$B69,0,Y$14)))-IF(Y$2=2,0,OFFSET('Composition%'!$B69,0,Y$17)*OFFSET('Composition%'!$B69,0,Y$18)*(Y$24*EXP(-Y$25/($B99+273)/RGas)))+ReactionRateK1!Y99/2</f>
        <v>1.860279286659194E-9</v>
      </c>
      <c r="Z99" s="73">
        <f ca="1">IF(Z$2=0,0,Z$22*EXP(Z$23/($B99+273)/RGas)*(OFFSET('Composition%'!$B69,0,Z$13)*OFFSET('Composition%'!$B69,0,Z$14)))-IF(Z$2=2,0,OFFSET('Composition%'!$B69,0,Z$17)*OFFSET('Composition%'!$B69,0,Z$18)*(Z$24*EXP(-Z$25/($B99+273)/RGas)))+ReactionRateK1!Z99/2</f>
        <v>0</v>
      </c>
      <c r="AA99" s="73">
        <f ca="1">IF(AA$2=0,0,AA$22*EXP(AA$23/($B99+273)/RGas)*(OFFSET('Composition%'!$B69,0,AA$13)*OFFSET('Composition%'!$B69,0,AA$14)))-IF(AA$2=2,0,OFFSET('Composition%'!$B69,0,AA$17)*OFFSET('Composition%'!$B69,0,AA$18)*(AA$24*EXP(-AA$25/($B99+273)/RGas)))+ReactionRateK1!AA99/2</f>
        <v>0</v>
      </c>
      <c r="AB99" s="73">
        <f ca="1">IF(AB$2=0,0,AB$22*EXP(AB$23/($B99+273)/RGas)*(OFFSET('Composition%'!$B69,0,AB$13)*OFFSET('Composition%'!$B69,0,AB$14)))-IF(AB$2=2,0,OFFSET('Composition%'!$B69,0,AB$17)*OFFSET('Composition%'!$B69,0,AB$18)*(AB$24*EXP(-AB$25/($B99+273)/RGas)))+ReactionRateK1!AB99/2</f>
        <v>0</v>
      </c>
      <c r="AC99" s="73">
        <f ca="1">IF(AC$2=0,0,AC$22*EXP(AC$23/($B99+273)/RGas)*(OFFSET('Composition%'!$B69,0,AC$13)*OFFSET('Composition%'!$B69,0,AC$14)))-IF(AC$2=2,0,OFFSET('Composition%'!$B69,0,AC$17)*OFFSET('Composition%'!$B69,0,AC$18)*(AC$24*EXP(-AC$25/($B99+273)/RGas)))+ReactionRateK1!AC99/2</f>
        <v>0</v>
      </c>
      <c r="AD99" s="73">
        <f ca="1">IF(AD$2=0,0,AD$22*EXP(AD$23/($B99+273)/RGas)*(OFFSET('Composition%'!$B69,0,AD$13)*OFFSET('Composition%'!$B69,0,AD$14)))-IF(AD$2=2,0,OFFSET('Composition%'!$B69,0,AD$17)*OFFSET('Composition%'!$B69,0,AD$18)*(AD$24*EXP(-AD$25/($B99+273)/RGas)))+ReactionRateK1!AD99/2</f>
        <v>0</v>
      </c>
      <c r="AE99" s="73">
        <f ca="1">IF(AE$2=0,0,AE$22*EXP(AE$23/($B99+273)/RGas)*(OFFSET('Composition%'!$B69,0,AE$13)*OFFSET('Composition%'!$B69,0,AE$14)))-IF(AE$2=2,0,OFFSET('Composition%'!$B69,0,AE$17)*OFFSET('Composition%'!$B69,0,AE$18)*(AE$24*EXP(-AE$25/($B99+273)/RGas)))+ReactionRateK1!AE99/2</f>
        <v>0</v>
      </c>
      <c r="AF99" s="73"/>
      <c r="AG99" s="73">
        <f ca="1">IF(AG$2=0,0,AG$22*EXP(AG$23/($B99+273)/RGas)*(OFFSET('Composition%'!$B69,0,AG$13)*OFFSET('Composition%'!$B69,0,AG$14)))-IF(AG$2=2,0,OFFSET('Composition%'!$B69,0,AG$17)*OFFSET('Composition%'!$B69,0,AG$18)*(AG$24*EXP(-AG$25/($B99+273)/RGas)))+ReactionRateK1!AG99/2</f>
        <v>0</v>
      </c>
      <c r="AH99" s="73">
        <f ca="1">IF(AH$2=0,0,AH$22*EXP(AH$23/($B99+273)/RGas)*(OFFSET('Composition%'!$B69,0,AH$13)*OFFSET('Composition%'!$B69,0,AH$14)))-IF(AH$2=2,0,OFFSET('Composition%'!$B69,0,AH$17)*OFFSET('Composition%'!$B69,0,AH$18)*(AH$24*EXP(-AH$25/($B99+273)/RGas)))+ReactionRateK1!AH99/2</f>
        <v>0</v>
      </c>
      <c r="AI99" s="73">
        <f ca="1">IF(AI$2=0,0,AI$22*EXP(AI$23/($B99+273)/RGas)*(OFFSET('Composition%'!$B69,0,AI$13)*OFFSET('Composition%'!$B69,0,AI$14)))-IF(AI$2=2,0,OFFSET('Composition%'!$B69,0,AI$17)*OFFSET('Composition%'!$B69,0,AI$18)*(AI$24*EXP(-AI$25/($B99+273)/RGas)))+ReactionRateK1!AI99/2</f>
        <v>0</v>
      </c>
      <c r="AJ99" s="73">
        <f ca="1">IF(AJ$2=0,0,AJ$22*EXP(AJ$23/($B99+273)/RGas)*(OFFSET('Composition%'!$B69,0,AJ$13)*OFFSET('Composition%'!$B69,0,AJ$14)))-IF(AJ$2=2,0,OFFSET('Composition%'!$B69,0,AJ$17)*OFFSET('Composition%'!$B69,0,AJ$18)*(AJ$24*EXP(-AJ$25/($B99+273)/RGas)))+ReactionRateK1!AJ99/2</f>
        <v>0</v>
      </c>
      <c r="AK99" s="73">
        <f ca="1">IF(AK$2=0,0,AK$22*EXP(AK$23/($B99+273)/RGas)*(OFFSET('Composition%'!$B69,0,AK$13)*OFFSET('Composition%'!$B69,0,AK$14)))-IF(AK$2=2,0,OFFSET('Composition%'!$B69,0,AK$17)*OFFSET('Composition%'!$B69,0,AK$18)*(AK$24*EXP(-AK$25/($B99+273)/RGas)))+ReactionRateK1!AK99/2</f>
        <v>0</v>
      </c>
      <c r="AL99" s="73">
        <f ca="1">IF(AL$2=0,0,AL$22*EXP(AL$23/($B99+273)/RGas)*(OFFSET('Composition%'!$B69,0,AL$13)*OFFSET('Composition%'!$B69,0,AL$14)))-IF(AL$2=2,0,OFFSET('Composition%'!$B69,0,AL$17)*OFFSET('Composition%'!$B69,0,AL$18)*(AL$24*EXP(-AL$25/($B99+273)/RGas)))+ReactionRateK1!AL99/2</f>
        <v>0</v>
      </c>
      <c r="AM99" s="73"/>
      <c r="AN99" s="73">
        <f ca="1">IF(AN$2=0,0,AN$22*EXP(AN$23/($B99+273)/RGas)*(OFFSET('Composition%'!$B69,0,AN$13)*OFFSET('Composition%'!$B69,0,AN$14)))-IF(AN$2=2,0,OFFSET('Composition%'!$B69,0,AN$17)*OFFSET('Composition%'!$B69,0,AN$18)*(AN$24*EXP(-AN$25/($B99+273)/RGas)))+ReactionRateK1!AN99/2</f>
        <v>0</v>
      </c>
      <c r="AO99" s="73">
        <f ca="1">IF(AO$2=0,0,AO$22*EXP(AO$23/($B99+273)/RGas)*(OFFSET('Composition%'!$B69,0,AO$13)*OFFSET('Composition%'!$B69,0,AO$14)))-IF(AO$2=2,0,OFFSET('Composition%'!$B69,0,AO$17)*OFFSET('Composition%'!$B69,0,AO$18)*(AO$24*EXP(-AO$25/($B99+273)/RGas)))+ReactionRateK1!AO99/2</f>
        <v>0</v>
      </c>
      <c r="AP99" s="73">
        <f ca="1">IF(AP$2=0,0,AP$22*EXP(AP$23/($B99+273)/RGas)*(OFFSET('Composition%'!$B69,0,AP$13)*OFFSET('Composition%'!$B69,0,AP$14)))-IF(AP$2=2,0,OFFSET('Composition%'!$B69,0,AP$17)*OFFSET('Composition%'!$B69,0,AP$18)*(AP$24*EXP(-AP$25/($B99+273)/RGas)))+ReactionRateK1!AP99/2</f>
        <v>4.055759717737779E-12</v>
      </c>
      <c r="AQ99" s="73">
        <f ca="1">IF(AQ$2=0,0,AQ$22*EXP(AQ$23/($B99+273)/RGas)*(OFFSET('Composition%'!$B69,0,AQ$13)*OFFSET('Composition%'!$B69,0,AQ$14)))-IF(AQ$2=2,0,OFFSET('Composition%'!$B69,0,AQ$17)*OFFSET('Composition%'!$B69,0,AQ$18)*(AQ$24*EXP(-AQ$25/($B99+273)/RGas)))+ReactionRateK1!AQ99/2</f>
        <v>0</v>
      </c>
      <c r="AR99" s="73">
        <f ca="1">IF(AR$2=0,0,AR$22*EXP(AR$23/($B99+273)/RGas)*(OFFSET('Composition%'!$B69,0,AR$13)*OFFSET('Composition%'!$B69,0,AR$14)))-IF(AR$2=2,0,OFFSET('Composition%'!$B69,0,AR$17)*OFFSET('Composition%'!$B69,0,AR$18)*(AR$24*EXP(-AR$25/($B99+273)/RGas)))+ReactionRateK1!AR99/2</f>
        <v>0</v>
      </c>
    </row>
    <row r="100" spans="1:44">
      <c r="A100" s="3">
        <f t="shared" si="10"/>
        <v>3.3999999999999959</v>
      </c>
      <c r="B100" s="19">
        <f ca="1">'Composition%'!B70</f>
        <v>414.3185973404436</v>
      </c>
      <c r="C100">
        <f t="shared" si="11"/>
        <v>30</v>
      </c>
      <c r="D100" s="26">
        <f ca="1">('Composition%'!C70*ReactionRateK2!C100)^3</f>
        <v>6.039880526250192</v>
      </c>
      <c r="E100" s="4"/>
      <c r="F100" s="73">
        <f ca="1">IF(F$2=0,0,F$22*EXP(F$23/($B100+273)/RGas)*(OFFSET('Composition%'!$B70,0,F$13)*OFFSET('Composition%'!$B70,0,F$14)))-IF(F$2=2,0,OFFSET('Composition%'!$B70,0,F$17)*OFFSET('Composition%'!$B70,0,F$18)*(F$24*EXP(-F$25/($B100+273)/RGas)))+ReactionRateK1!F100/2</f>
        <v>3.8195850171725962E-3</v>
      </c>
      <c r="G100" s="73">
        <f ca="1">IF(G$2=0,0,G$22*EXP(G$23/($B100+273)/RGas)*(OFFSET('Composition%'!$B70,0,G$13)*OFFSET('Composition%'!$B70,0,G$14)))-IF(G$2=2,0,OFFSET('Composition%'!$B70,0,G$17)*OFFSET('Composition%'!$B70,0,G$18)*(G$24*EXP(-G$25/($B100+273)/RGas)))+ReactionRateK1!G100/2</f>
        <v>1.5050177164671562E-3</v>
      </c>
      <c r="H100" s="73">
        <f ca="1">IF(H$2=0,0,H$22*EXP(H$23/($B100+273)/RGas)*(OFFSET('Composition%'!$B70,0,H$13)*OFFSET('Composition%'!$B70,0,H$14)))-IF(H$2=2,0,OFFSET('Composition%'!$B70,0,H$17)*OFFSET('Composition%'!$B70,0,H$18)*(H$24*EXP(-H$25/($B100+273)/RGas)))+ReactionRateK1!H100/2</f>
        <v>-3.764401866303257E-6</v>
      </c>
      <c r="I100" s="73">
        <f ca="1">IF(I$2=0,0,I$22*EXP(I$23/($B100+273)/RGas)*(OFFSET('Composition%'!$B70,0,I$13)*OFFSET('Composition%'!$B70,0,I$14)))-IF(I$2=2,0,OFFSET('Composition%'!$B70,0,I$17)*OFFSET('Composition%'!$B70,0,I$18)*(I$24*EXP(-I$25/($B100+273)/RGas)))+ReactionRateK1!I100/2</f>
        <v>8.5419422728892486E-6</v>
      </c>
      <c r="J100" s="73"/>
      <c r="K100" s="73">
        <f ca="1">IF(K$2=0,0,K$22*EXP(K$23/($B100+273)/RGas)*(OFFSET('Composition%'!$B70,0,K$13)*OFFSET('Composition%'!$B70,0,K$14)))-IF(K$2=2,0,OFFSET('Composition%'!$B70,0,K$17)*OFFSET('Composition%'!$B70,0,K$18)*(K$24*EXP(-K$25/($B100+273)/RGas)))+ReactionRateK1!K100/2</f>
        <v>1.6353154377238575E-2</v>
      </c>
      <c r="L100" s="73">
        <f ca="1">IF(L$2=0,0,L$22*EXP(L$23/($B100+273)/RGas)*(OFFSET('Composition%'!$B70,0,L$13)*OFFSET('Composition%'!$B70,0,L$14)))-IF(L$2=2,0,OFFSET('Composition%'!$B70,0,L$17)*OFFSET('Composition%'!$B70,0,L$18)*(L$24*EXP(-L$25/($B100+273)/RGas)))+ReactionRateK1!L100/2</f>
        <v>-3.1365784010284198E-3</v>
      </c>
      <c r="M100" s="73">
        <f ca="1">IF(M$2=0,0,M$22*EXP(M$23/($B100+273)/RGas)*(OFFSET('Composition%'!$B70,0,M$13)*OFFSET('Composition%'!$B70,0,M$14)))-IF(M$2=2,0,OFFSET('Composition%'!$B70,0,M$17)*OFFSET('Composition%'!$B70,0,M$18)*(M$24*EXP(-M$25/($B100+273)/RGas)))+ReactionRateK1!M100/2</f>
        <v>0</v>
      </c>
      <c r="N100" s="73"/>
      <c r="O100" s="73">
        <f ca="1">IF(O$2=0,0,O$22*EXP(O$23/($B100+273)/RGas)*(OFFSET('Composition%'!$B70,0,O$13)*OFFSET('Composition%'!$B70,0,O$14)))-IF(O$2=2,0,OFFSET('Composition%'!$B70,0,O$17)*OFFSET('Composition%'!$B70,0,O$18)*(O$24*EXP(-O$25/($B100+273)/RGas)))+ReactionRateK1!O100/2</f>
        <v>0</v>
      </c>
      <c r="P100" s="73">
        <f ca="1">IF(P$2=0,0,P$22*EXP(P$23/($B100+273)/RGas)*(OFFSET('Composition%'!$B70,0,P$13)*OFFSET('Composition%'!$B70,0,P$14)))-IF(P$2=2,0,OFFSET('Composition%'!$B70,0,P$17)*OFFSET('Composition%'!$B70,0,P$18)*(P$24*EXP(-P$25/($B100+273)/RGas)))+ReactionRateK1!P100/2</f>
        <v>1.5118159675766619E-2</v>
      </c>
      <c r="Q100" s="73">
        <f ca="1">IF(Q$2=0,0,Q$22*EXP(Q$23/($B100+273)/RGas)*(OFFSET('Composition%'!$B70,0,Q$13)*OFFSET('Composition%'!$B70,0,Q$14)))-IF(Q$2=2,0,OFFSET('Composition%'!$B70,0,Q$17)*OFFSET('Composition%'!$B70,0,Q$18)*(Q$24*EXP(-Q$25/($B100+273)/RGas)))+ReactionRateK1!Q100/2</f>
        <v>1.1703620386060805E-4</v>
      </c>
      <c r="R100" s="73">
        <f ca="1">IF(R$2=0,0,R$22*EXP(R$23/($B100+273)/RGas)*(OFFSET('Composition%'!$B70,0,R$13)*OFFSET('Composition%'!$B70,0,R$14)))-IF(R$2=2,0,OFFSET('Composition%'!$B70,0,R$17)*OFFSET('Composition%'!$B70,0,R$18)*(R$24*EXP(-R$25/($B100+273)/RGas)))+ReactionRateK1!R100/2</f>
        <v>2.9694362586265554E-5</v>
      </c>
      <c r="S100" s="73"/>
      <c r="T100" s="73">
        <f ca="1">IF(T$2=0,0,T$22*EXP(T$23/($B100+273)/RGas)*(OFFSET('Composition%'!$B70,0,T$13)*OFFSET('Composition%'!$B70,0,T$14)))-IF(T$2=2,0,OFFSET('Composition%'!$B70,0,T$17)*OFFSET('Composition%'!$B70,0,T$18)*(T$24*EXP(-T$25/($B100+273)/RGas)))+ReactionRateK1!T100/2</f>
        <v>3.91962979496836E-4</v>
      </c>
      <c r="U100" s="73">
        <f ca="1">IF(U$2=0,0,U$22*EXP(U$23/($B100+273)/RGas)*(OFFSET('Composition%'!$B70,0,U$13)*OFFSET('Composition%'!$B70,0,U$14)))-IF(U$2=2,0,OFFSET('Composition%'!$B70,0,U$17)*OFFSET('Composition%'!$B70,0,U$18)*(U$24*EXP(-U$25/($B100+273)/RGas)))+ReactionRateK1!U100/2</f>
        <v>4.4591478737630671E-6</v>
      </c>
      <c r="V100" s="73">
        <f ca="1">IF(V$2=0,0,V$22*EXP(V$23/($B100+273)/RGas)*(OFFSET('Composition%'!$B70,0,V$13)*OFFSET('Composition%'!$B70,0,V$14)))-IF(V$2=2,0,OFFSET('Composition%'!$B70,0,V$17)*OFFSET('Composition%'!$B70,0,V$18)*(V$24*EXP(-V$25/($B100+273)/RGas)))+ReactionRateK1!V100/2</f>
        <v>0</v>
      </c>
      <c r="W100" s="73">
        <f ca="1">IF(W$2=0,0,W$22*EXP(W$23/($B100+273)/RGas)*(OFFSET('Composition%'!$B70,0,W$13)*OFFSET('Composition%'!$B70,0,W$14)))-IF(W$2=2,0,OFFSET('Composition%'!$B70,0,W$17)*OFFSET('Composition%'!$B70,0,W$18)*(W$24*EXP(-W$25/($B100+273)/RGas)))+ReactionRateK1!W100/2</f>
        <v>0</v>
      </c>
      <c r="X100" s="73">
        <f ca="1">IF(X$2=0,0,X$22*EXP(X$23/($B100+273)/RGas)*(OFFSET('Composition%'!$B70,0,X$13)*OFFSET('Composition%'!$B70,0,X$14)))-IF(X$2=2,0,OFFSET('Composition%'!$B70,0,X$17)*OFFSET('Composition%'!$B70,0,X$18)*(X$24*EXP(-X$25/($B100+273)/RGas)))+ReactionRateK1!X100/2</f>
        <v>3.7570942352833745E-8</v>
      </c>
      <c r="Y100" s="73">
        <f ca="1">IF(Y$2=0,0,Y$22*EXP(Y$23/($B100+273)/RGas)*(OFFSET('Composition%'!$B70,0,Y$13)*OFFSET('Composition%'!$B70,0,Y$14)))-IF(Y$2=2,0,OFFSET('Composition%'!$B70,0,Y$17)*OFFSET('Composition%'!$B70,0,Y$18)*(Y$24*EXP(-Y$25/($B100+273)/RGas)))+ReactionRateK1!Y100/2</f>
        <v>1.8595395479456689E-9</v>
      </c>
      <c r="Z100" s="73">
        <f ca="1">IF(Z$2=0,0,Z$22*EXP(Z$23/($B100+273)/RGas)*(OFFSET('Composition%'!$B70,0,Z$13)*OFFSET('Composition%'!$B70,0,Z$14)))-IF(Z$2=2,0,OFFSET('Composition%'!$B70,0,Z$17)*OFFSET('Composition%'!$B70,0,Z$18)*(Z$24*EXP(-Z$25/($B100+273)/RGas)))+ReactionRateK1!Z100/2</f>
        <v>0</v>
      </c>
      <c r="AA100" s="73">
        <f ca="1">IF(AA$2=0,0,AA$22*EXP(AA$23/($B100+273)/RGas)*(OFFSET('Composition%'!$B70,0,AA$13)*OFFSET('Composition%'!$B70,0,AA$14)))-IF(AA$2=2,0,OFFSET('Composition%'!$B70,0,AA$17)*OFFSET('Composition%'!$B70,0,AA$18)*(AA$24*EXP(-AA$25/($B100+273)/RGas)))+ReactionRateK1!AA100/2</f>
        <v>0</v>
      </c>
      <c r="AB100" s="73">
        <f ca="1">IF(AB$2=0,0,AB$22*EXP(AB$23/($B100+273)/RGas)*(OFFSET('Composition%'!$B70,0,AB$13)*OFFSET('Composition%'!$B70,0,AB$14)))-IF(AB$2=2,0,OFFSET('Composition%'!$B70,0,AB$17)*OFFSET('Composition%'!$B70,0,AB$18)*(AB$24*EXP(-AB$25/($B100+273)/RGas)))+ReactionRateK1!AB100/2</f>
        <v>0</v>
      </c>
      <c r="AC100" s="73">
        <f ca="1">IF(AC$2=0,0,AC$22*EXP(AC$23/($B100+273)/RGas)*(OFFSET('Composition%'!$B70,0,AC$13)*OFFSET('Composition%'!$B70,0,AC$14)))-IF(AC$2=2,0,OFFSET('Composition%'!$B70,0,AC$17)*OFFSET('Composition%'!$B70,0,AC$18)*(AC$24*EXP(-AC$25/($B100+273)/RGas)))+ReactionRateK1!AC100/2</f>
        <v>0</v>
      </c>
      <c r="AD100" s="73">
        <f ca="1">IF(AD$2=0,0,AD$22*EXP(AD$23/($B100+273)/RGas)*(OFFSET('Composition%'!$B70,0,AD$13)*OFFSET('Composition%'!$B70,0,AD$14)))-IF(AD$2=2,0,OFFSET('Composition%'!$B70,0,AD$17)*OFFSET('Composition%'!$B70,0,AD$18)*(AD$24*EXP(-AD$25/($B100+273)/RGas)))+ReactionRateK1!AD100/2</f>
        <v>0</v>
      </c>
      <c r="AE100" s="73">
        <f ca="1">IF(AE$2=0,0,AE$22*EXP(AE$23/($B100+273)/RGas)*(OFFSET('Composition%'!$B70,0,AE$13)*OFFSET('Composition%'!$B70,0,AE$14)))-IF(AE$2=2,0,OFFSET('Composition%'!$B70,0,AE$17)*OFFSET('Composition%'!$B70,0,AE$18)*(AE$24*EXP(-AE$25/($B100+273)/RGas)))+ReactionRateK1!AE100/2</f>
        <v>0</v>
      </c>
      <c r="AF100" s="73"/>
      <c r="AG100" s="73">
        <f ca="1">IF(AG$2=0,0,AG$22*EXP(AG$23/($B100+273)/RGas)*(OFFSET('Composition%'!$B70,0,AG$13)*OFFSET('Composition%'!$B70,0,AG$14)))-IF(AG$2=2,0,OFFSET('Composition%'!$B70,0,AG$17)*OFFSET('Composition%'!$B70,0,AG$18)*(AG$24*EXP(-AG$25/($B100+273)/RGas)))+ReactionRateK1!AG100/2</f>
        <v>0</v>
      </c>
      <c r="AH100" s="73">
        <f ca="1">IF(AH$2=0,0,AH$22*EXP(AH$23/($B100+273)/RGas)*(OFFSET('Composition%'!$B70,0,AH$13)*OFFSET('Composition%'!$B70,0,AH$14)))-IF(AH$2=2,0,OFFSET('Composition%'!$B70,0,AH$17)*OFFSET('Composition%'!$B70,0,AH$18)*(AH$24*EXP(-AH$25/($B100+273)/RGas)))+ReactionRateK1!AH100/2</f>
        <v>0</v>
      </c>
      <c r="AI100" s="73">
        <f ca="1">IF(AI$2=0,0,AI$22*EXP(AI$23/($B100+273)/RGas)*(OFFSET('Composition%'!$B70,0,AI$13)*OFFSET('Composition%'!$B70,0,AI$14)))-IF(AI$2=2,0,OFFSET('Composition%'!$B70,0,AI$17)*OFFSET('Composition%'!$B70,0,AI$18)*(AI$24*EXP(-AI$25/($B100+273)/RGas)))+ReactionRateK1!AI100/2</f>
        <v>0</v>
      </c>
      <c r="AJ100" s="73">
        <f ca="1">IF(AJ$2=0,0,AJ$22*EXP(AJ$23/($B100+273)/RGas)*(OFFSET('Composition%'!$B70,0,AJ$13)*OFFSET('Composition%'!$B70,0,AJ$14)))-IF(AJ$2=2,0,OFFSET('Composition%'!$B70,0,AJ$17)*OFFSET('Composition%'!$B70,0,AJ$18)*(AJ$24*EXP(-AJ$25/($B100+273)/RGas)))+ReactionRateK1!AJ100/2</f>
        <v>0</v>
      </c>
      <c r="AK100" s="73">
        <f ca="1">IF(AK$2=0,0,AK$22*EXP(AK$23/($B100+273)/RGas)*(OFFSET('Composition%'!$B70,0,AK$13)*OFFSET('Composition%'!$B70,0,AK$14)))-IF(AK$2=2,0,OFFSET('Composition%'!$B70,0,AK$17)*OFFSET('Composition%'!$B70,0,AK$18)*(AK$24*EXP(-AK$25/($B100+273)/RGas)))+ReactionRateK1!AK100/2</f>
        <v>0</v>
      </c>
      <c r="AL100" s="73">
        <f ca="1">IF(AL$2=0,0,AL$22*EXP(AL$23/($B100+273)/RGas)*(OFFSET('Composition%'!$B70,0,AL$13)*OFFSET('Composition%'!$B70,0,AL$14)))-IF(AL$2=2,0,OFFSET('Composition%'!$B70,0,AL$17)*OFFSET('Composition%'!$B70,0,AL$18)*(AL$24*EXP(-AL$25/($B100+273)/RGas)))+ReactionRateK1!AL100/2</f>
        <v>0</v>
      </c>
      <c r="AM100" s="73"/>
      <c r="AN100" s="73">
        <f ca="1">IF(AN$2=0,0,AN$22*EXP(AN$23/($B100+273)/RGas)*(OFFSET('Composition%'!$B70,0,AN$13)*OFFSET('Composition%'!$B70,0,AN$14)))-IF(AN$2=2,0,OFFSET('Composition%'!$B70,0,AN$17)*OFFSET('Composition%'!$B70,0,AN$18)*(AN$24*EXP(-AN$25/($B100+273)/RGas)))+ReactionRateK1!AN100/2</f>
        <v>0</v>
      </c>
      <c r="AO100" s="73">
        <f ca="1">IF(AO$2=0,0,AO$22*EXP(AO$23/($B100+273)/RGas)*(OFFSET('Composition%'!$B70,0,AO$13)*OFFSET('Composition%'!$B70,0,AO$14)))-IF(AO$2=2,0,OFFSET('Composition%'!$B70,0,AO$17)*OFFSET('Composition%'!$B70,0,AO$18)*(AO$24*EXP(-AO$25/($B100+273)/RGas)))+ReactionRateK1!AO100/2</f>
        <v>0</v>
      </c>
      <c r="AP100" s="73">
        <f ca="1">IF(AP$2=0,0,AP$22*EXP(AP$23/($B100+273)/RGas)*(OFFSET('Composition%'!$B70,0,AP$13)*OFFSET('Composition%'!$B70,0,AP$14)))-IF(AP$2=2,0,OFFSET('Composition%'!$B70,0,AP$17)*OFFSET('Composition%'!$B70,0,AP$18)*(AP$24*EXP(-AP$25/($B100+273)/RGas)))+ReactionRateK1!AP100/2</f>
        <v>4.0559440266061591E-12</v>
      </c>
      <c r="AQ100" s="73">
        <f ca="1">IF(AQ$2=0,0,AQ$22*EXP(AQ$23/($B100+273)/RGas)*(OFFSET('Composition%'!$B70,0,AQ$13)*OFFSET('Composition%'!$B70,0,AQ$14)))-IF(AQ$2=2,0,OFFSET('Composition%'!$B70,0,AQ$17)*OFFSET('Composition%'!$B70,0,AQ$18)*(AQ$24*EXP(-AQ$25/($B100+273)/RGas)))+ReactionRateK1!AQ100/2</f>
        <v>0</v>
      </c>
      <c r="AR100" s="73">
        <f ca="1">IF(AR$2=0,0,AR$22*EXP(AR$23/($B100+273)/RGas)*(OFFSET('Composition%'!$B70,0,AR$13)*OFFSET('Composition%'!$B70,0,AR$14)))-IF(AR$2=2,0,OFFSET('Composition%'!$B70,0,AR$17)*OFFSET('Composition%'!$B70,0,AR$18)*(AR$24*EXP(-AR$25/($B100+273)/RGas)))+ReactionRateK1!AR100/2</f>
        <v>0</v>
      </c>
    </row>
    <row r="101" spans="1:44">
      <c r="A101" s="3">
        <f t="shared" si="10"/>
        <v>3.4499999999999957</v>
      </c>
      <c r="B101" s="19">
        <f ca="1">'Composition%'!B71</f>
        <v>414.33385292815359</v>
      </c>
      <c r="C101">
        <f t="shared" si="11"/>
        <v>30</v>
      </c>
      <c r="D101" s="26">
        <f ca="1">('Composition%'!C71*ReactionRateK2!C101)^3</f>
        <v>6.0331449336204885</v>
      </c>
      <c r="E101" s="4"/>
      <c r="F101" s="73">
        <f ca="1">IF(F$2=0,0,F$22*EXP(F$23/($B101+273)/RGas)*(OFFSET('Composition%'!$B71,0,F$13)*OFFSET('Composition%'!$B71,0,F$14)))-IF(F$2=2,0,OFFSET('Composition%'!$B71,0,F$17)*OFFSET('Composition%'!$B71,0,F$18)*(F$24*EXP(-F$25/($B101+273)/RGas)))+ReactionRateK1!F101/2</f>
        <v>3.753338144252584E-3</v>
      </c>
      <c r="G101" s="73">
        <f ca="1">IF(G$2=0,0,G$22*EXP(G$23/($B101+273)/RGas)*(OFFSET('Composition%'!$B71,0,G$13)*OFFSET('Composition%'!$B71,0,G$14)))-IF(G$2=2,0,OFFSET('Composition%'!$B71,0,G$17)*OFFSET('Composition%'!$B71,0,G$18)*(G$24*EXP(-G$25/($B101+273)/RGas)))+ReactionRateK1!G101/2</f>
        <v>1.4806351880629694E-3</v>
      </c>
      <c r="H101" s="73">
        <f ca="1">IF(H$2=0,0,H$22*EXP(H$23/($B101+273)/RGas)*(OFFSET('Composition%'!$B71,0,H$13)*OFFSET('Composition%'!$B71,0,H$14)))-IF(H$2=2,0,OFFSET('Composition%'!$B71,0,H$17)*OFFSET('Composition%'!$B71,0,H$18)*(H$24*EXP(-H$25/($B101+273)/RGas)))+ReactionRateK1!H101/2</f>
        <v>-3.7529331917779438E-6</v>
      </c>
      <c r="I101" s="73">
        <f ca="1">IF(I$2=0,0,I$22*EXP(I$23/($B101+273)/RGas)*(OFFSET('Composition%'!$B71,0,I$13)*OFFSET('Composition%'!$B71,0,I$14)))-IF(I$2=2,0,OFFSET('Composition%'!$B71,0,I$17)*OFFSET('Composition%'!$B71,0,I$18)*(I$24*EXP(-I$25/($B101+273)/RGas)))+ReactionRateK1!I101/2</f>
        <v>8.390410714738677E-6</v>
      </c>
      <c r="J101" s="73"/>
      <c r="K101" s="73">
        <f ca="1">IF(K$2=0,0,K$22*EXP(K$23/($B101+273)/RGas)*(OFFSET('Composition%'!$B71,0,K$13)*OFFSET('Composition%'!$B71,0,K$14)))-IF(K$2=2,0,OFFSET('Composition%'!$B71,0,K$17)*OFFSET('Composition%'!$B71,0,K$18)*(K$24*EXP(-K$25/($B101+273)/RGas)))+ReactionRateK1!K101/2</f>
        <v>1.6017543043062767E-2</v>
      </c>
      <c r="L101" s="73">
        <f ca="1">IF(L$2=0,0,L$22*EXP(L$23/($B101+273)/RGas)*(OFFSET('Composition%'!$B71,0,L$13)*OFFSET('Composition%'!$B71,0,L$14)))-IF(L$2=2,0,OFFSET('Composition%'!$B71,0,L$17)*OFFSET('Composition%'!$B71,0,L$18)*(L$24*EXP(-L$25/($B101+273)/RGas)))+ReactionRateK1!L101/2</f>
        <v>-3.0856750654544495E-3</v>
      </c>
      <c r="M101" s="73">
        <f ca="1">IF(M$2=0,0,M$22*EXP(M$23/($B101+273)/RGas)*(OFFSET('Composition%'!$B71,0,M$13)*OFFSET('Composition%'!$B71,0,M$14)))-IF(M$2=2,0,OFFSET('Composition%'!$B71,0,M$17)*OFFSET('Composition%'!$B71,0,M$18)*(M$24*EXP(-M$25/($B101+273)/RGas)))+ReactionRateK1!M101/2</f>
        <v>0</v>
      </c>
      <c r="N101" s="73"/>
      <c r="O101" s="73">
        <f ca="1">IF(O$2=0,0,O$22*EXP(O$23/($B101+273)/RGas)*(OFFSET('Composition%'!$B71,0,O$13)*OFFSET('Composition%'!$B71,0,O$14)))-IF(O$2=2,0,OFFSET('Composition%'!$B71,0,O$17)*OFFSET('Composition%'!$B71,0,O$18)*(O$24*EXP(-O$25/($B101+273)/RGas)))+ReactionRateK1!O101/2</f>
        <v>0</v>
      </c>
      <c r="P101" s="73">
        <f ca="1">IF(P$2=0,0,P$22*EXP(P$23/($B101+273)/RGas)*(OFFSET('Composition%'!$B71,0,P$13)*OFFSET('Composition%'!$B71,0,P$14)))-IF(P$2=2,0,OFFSET('Composition%'!$B71,0,P$17)*OFFSET('Composition%'!$B71,0,P$18)*(P$24*EXP(-P$25/($B101+273)/RGas)))+ReactionRateK1!P101/2</f>
        <v>1.507053035948135E-2</v>
      </c>
      <c r="Q101" s="73">
        <f ca="1">IF(Q$2=0,0,Q$22*EXP(Q$23/($B101+273)/RGas)*(OFFSET('Composition%'!$B71,0,Q$13)*OFFSET('Composition%'!$B71,0,Q$14)))-IF(Q$2=2,0,OFFSET('Composition%'!$B71,0,Q$17)*OFFSET('Composition%'!$B71,0,Q$18)*(Q$24*EXP(-Q$25/($B101+273)/RGas)))+ReactionRateK1!Q101/2</f>
        <v>1.1869501421790606E-4</v>
      </c>
      <c r="R101" s="73">
        <f ca="1">IF(R$2=0,0,R$22*EXP(R$23/($B101+273)/RGas)*(OFFSET('Composition%'!$B71,0,R$13)*OFFSET('Composition%'!$B71,0,R$14)))-IF(R$2=2,0,OFFSET('Composition%'!$B71,0,R$17)*OFFSET('Composition%'!$B71,0,R$18)*(R$24*EXP(-R$25/($B101+273)/RGas)))+ReactionRateK1!R101/2</f>
        <v>3.0555491120885884E-5</v>
      </c>
      <c r="S101" s="73"/>
      <c r="T101" s="73">
        <f ca="1">IF(T$2=0,0,T$22*EXP(T$23/($B101+273)/RGas)*(OFFSET('Composition%'!$B71,0,T$13)*OFFSET('Composition%'!$B71,0,T$14)))-IF(T$2=2,0,OFFSET('Composition%'!$B71,0,T$17)*OFFSET('Composition%'!$B71,0,T$18)*(T$24*EXP(-T$25/($B101+273)/RGas)))+ReactionRateK1!T101/2</f>
        <v>3.6662959787323848E-4</v>
      </c>
      <c r="U101" s="73">
        <f ca="1">IF(U$2=0,0,U$22*EXP(U$23/($B101+273)/RGas)*(OFFSET('Composition%'!$B71,0,U$13)*OFFSET('Composition%'!$B71,0,U$14)))-IF(U$2=2,0,OFFSET('Composition%'!$B71,0,U$17)*OFFSET('Composition%'!$B71,0,U$18)*(U$24*EXP(-U$25/($B101+273)/RGas)))+ReactionRateK1!U101/2</f>
        <v>4.0463353177837441E-6</v>
      </c>
      <c r="V101" s="73">
        <f ca="1">IF(V$2=0,0,V$22*EXP(V$23/($B101+273)/RGas)*(OFFSET('Composition%'!$B71,0,V$13)*OFFSET('Composition%'!$B71,0,V$14)))-IF(V$2=2,0,OFFSET('Composition%'!$B71,0,V$17)*OFFSET('Composition%'!$B71,0,V$18)*(V$24*EXP(-V$25/($B101+273)/RGas)))+ReactionRateK1!V101/2</f>
        <v>0</v>
      </c>
      <c r="W101" s="73">
        <f ca="1">IF(W$2=0,0,W$22*EXP(W$23/($B101+273)/RGas)*(OFFSET('Composition%'!$B71,0,W$13)*OFFSET('Composition%'!$B71,0,W$14)))-IF(W$2=2,0,OFFSET('Composition%'!$B71,0,W$17)*OFFSET('Composition%'!$B71,0,W$18)*(W$24*EXP(-W$25/($B101+273)/RGas)))+ReactionRateK1!W101/2</f>
        <v>0</v>
      </c>
      <c r="X101" s="73">
        <f ca="1">IF(X$2=0,0,X$22*EXP(X$23/($B101+273)/RGas)*(OFFSET('Composition%'!$B71,0,X$13)*OFFSET('Composition%'!$B71,0,X$14)))-IF(X$2=2,0,OFFSET('Composition%'!$B71,0,X$17)*OFFSET('Composition%'!$B71,0,X$18)*(X$24*EXP(-X$25/($B101+273)/RGas)))+ReactionRateK1!X101/2</f>
        <v>3.7556967309949694E-8</v>
      </c>
      <c r="Y101" s="73">
        <f ca="1">IF(Y$2=0,0,Y$22*EXP(Y$23/($B101+273)/RGas)*(OFFSET('Composition%'!$B71,0,Y$13)*OFFSET('Composition%'!$B71,0,Y$14)))-IF(Y$2=2,0,OFFSET('Composition%'!$B71,0,Y$17)*OFFSET('Composition%'!$B71,0,Y$18)*(Y$24*EXP(-Y$25/($B101+273)/RGas)))+ReactionRateK1!Y101/2</f>
        <v>1.8588478659355904E-9</v>
      </c>
      <c r="Z101" s="73">
        <f ca="1">IF(Z$2=0,0,Z$22*EXP(Z$23/($B101+273)/RGas)*(OFFSET('Composition%'!$B71,0,Z$13)*OFFSET('Composition%'!$B71,0,Z$14)))-IF(Z$2=2,0,OFFSET('Composition%'!$B71,0,Z$17)*OFFSET('Composition%'!$B71,0,Z$18)*(Z$24*EXP(-Z$25/($B101+273)/RGas)))+ReactionRateK1!Z101/2</f>
        <v>0</v>
      </c>
      <c r="AA101" s="73">
        <f ca="1">IF(AA$2=0,0,AA$22*EXP(AA$23/($B101+273)/RGas)*(OFFSET('Composition%'!$B71,0,AA$13)*OFFSET('Composition%'!$B71,0,AA$14)))-IF(AA$2=2,0,OFFSET('Composition%'!$B71,0,AA$17)*OFFSET('Composition%'!$B71,0,AA$18)*(AA$24*EXP(-AA$25/($B101+273)/RGas)))+ReactionRateK1!AA101/2</f>
        <v>0</v>
      </c>
      <c r="AB101" s="73">
        <f ca="1">IF(AB$2=0,0,AB$22*EXP(AB$23/($B101+273)/RGas)*(OFFSET('Composition%'!$B71,0,AB$13)*OFFSET('Composition%'!$B71,0,AB$14)))-IF(AB$2=2,0,OFFSET('Composition%'!$B71,0,AB$17)*OFFSET('Composition%'!$B71,0,AB$18)*(AB$24*EXP(-AB$25/($B101+273)/RGas)))+ReactionRateK1!AB101/2</f>
        <v>0</v>
      </c>
      <c r="AC101" s="73">
        <f ca="1">IF(AC$2=0,0,AC$22*EXP(AC$23/($B101+273)/RGas)*(OFFSET('Composition%'!$B71,0,AC$13)*OFFSET('Composition%'!$B71,0,AC$14)))-IF(AC$2=2,0,OFFSET('Composition%'!$B71,0,AC$17)*OFFSET('Composition%'!$B71,0,AC$18)*(AC$24*EXP(-AC$25/($B101+273)/RGas)))+ReactionRateK1!AC101/2</f>
        <v>0</v>
      </c>
      <c r="AD101" s="73">
        <f ca="1">IF(AD$2=0,0,AD$22*EXP(AD$23/($B101+273)/RGas)*(OFFSET('Composition%'!$B71,0,AD$13)*OFFSET('Composition%'!$B71,0,AD$14)))-IF(AD$2=2,0,OFFSET('Composition%'!$B71,0,AD$17)*OFFSET('Composition%'!$B71,0,AD$18)*(AD$24*EXP(-AD$25/($B101+273)/RGas)))+ReactionRateK1!AD101/2</f>
        <v>0</v>
      </c>
      <c r="AE101" s="73">
        <f ca="1">IF(AE$2=0,0,AE$22*EXP(AE$23/($B101+273)/RGas)*(OFFSET('Composition%'!$B71,0,AE$13)*OFFSET('Composition%'!$B71,0,AE$14)))-IF(AE$2=2,0,OFFSET('Composition%'!$B71,0,AE$17)*OFFSET('Composition%'!$B71,0,AE$18)*(AE$24*EXP(-AE$25/($B101+273)/RGas)))+ReactionRateK1!AE101/2</f>
        <v>0</v>
      </c>
      <c r="AF101" s="73"/>
      <c r="AG101" s="73">
        <f ca="1">IF(AG$2=0,0,AG$22*EXP(AG$23/($B101+273)/RGas)*(OFFSET('Composition%'!$B71,0,AG$13)*OFFSET('Composition%'!$B71,0,AG$14)))-IF(AG$2=2,0,OFFSET('Composition%'!$B71,0,AG$17)*OFFSET('Composition%'!$B71,0,AG$18)*(AG$24*EXP(-AG$25/($B101+273)/RGas)))+ReactionRateK1!AG101/2</f>
        <v>0</v>
      </c>
      <c r="AH101" s="73">
        <f ca="1">IF(AH$2=0,0,AH$22*EXP(AH$23/($B101+273)/RGas)*(OFFSET('Composition%'!$B71,0,AH$13)*OFFSET('Composition%'!$B71,0,AH$14)))-IF(AH$2=2,0,OFFSET('Composition%'!$B71,0,AH$17)*OFFSET('Composition%'!$B71,0,AH$18)*(AH$24*EXP(-AH$25/($B101+273)/RGas)))+ReactionRateK1!AH101/2</f>
        <v>0</v>
      </c>
      <c r="AI101" s="73">
        <f ca="1">IF(AI$2=0,0,AI$22*EXP(AI$23/($B101+273)/RGas)*(OFFSET('Composition%'!$B71,0,AI$13)*OFFSET('Composition%'!$B71,0,AI$14)))-IF(AI$2=2,0,OFFSET('Composition%'!$B71,0,AI$17)*OFFSET('Composition%'!$B71,0,AI$18)*(AI$24*EXP(-AI$25/($B101+273)/RGas)))+ReactionRateK1!AI101/2</f>
        <v>0</v>
      </c>
      <c r="AJ101" s="73">
        <f ca="1">IF(AJ$2=0,0,AJ$22*EXP(AJ$23/($B101+273)/RGas)*(OFFSET('Composition%'!$B71,0,AJ$13)*OFFSET('Composition%'!$B71,0,AJ$14)))-IF(AJ$2=2,0,OFFSET('Composition%'!$B71,0,AJ$17)*OFFSET('Composition%'!$B71,0,AJ$18)*(AJ$24*EXP(-AJ$25/($B101+273)/RGas)))+ReactionRateK1!AJ101/2</f>
        <v>0</v>
      </c>
      <c r="AK101" s="73">
        <f ca="1">IF(AK$2=0,0,AK$22*EXP(AK$23/($B101+273)/RGas)*(OFFSET('Composition%'!$B71,0,AK$13)*OFFSET('Composition%'!$B71,0,AK$14)))-IF(AK$2=2,0,OFFSET('Composition%'!$B71,0,AK$17)*OFFSET('Composition%'!$B71,0,AK$18)*(AK$24*EXP(-AK$25/($B101+273)/RGas)))+ReactionRateK1!AK101/2</f>
        <v>0</v>
      </c>
      <c r="AL101" s="73">
        <f ca="1">IF(AL$2=0,0,AL$22*EXP(AL$23/($B101+273)/RGas)*(OFFSET('Composition%'!$B71,0,AL$13)*OFFSET('Composition%'!$B71,0,AL$14)))-IF(AL$2=2,0,OFFSET('Composition%'!$B71,0,AL$17)*OFFSET('Composition%'!$B71,0,AL$18)*(AL$24*EXP(-AL$25/($B101+273)/RGas)))+ReactionRateK1!AL101/2</f>
        <v>0</v>
      </c>
      <c r="AM101" s="73"/>
      <c r="AN101" s="73">
        <f ca="1">IF(AN$2=0,0,AN$22*EXP(AN$23/($B101+273)/RGas)*(OFFSET('Composition%'!$B71,0,AN$13)*OFFSET('Composition%'!$B71,0,AN$14)))-IF(AN$2=2,0,OFFSET('Composition%'!$B71,0,AN$17)*OFFSET('Composition%'!$B71,0,AN$18)*(AN$24*EXP(-AN$25/($B101+273)/RGas)))+ReactionRateK1!AN101/2</f>
        <v>0</v>
      </c>
      <c r="AO101" s="73">
        <f ca="1">IF(AO$2=0,0,AO$22*EXP(AO$23/($B101+273)/RGas)*(OFFSET('Composition%'!$B71,0,AO$13)*OFFSET('Composition%'!$B71,0,AO$14)))-IF(AO$2=2,0,OFFSET('Composition%'!$B71,0,AO$17)*OFFSET('Composition%'!$B71,0,AO$18)*(AO$24*EXP(-AO$25/($B101+273)/RGas)))+ReactionRateK1!AO101/2</f>
        <v>0</v>
      </c>
      <c r="AP101" s="73">
        <f ca="1">IF(AP$2=0,0,AP$22*EXP(AP$23/($B101+273)/RGas)*(OFFSET('Composition%'!$B71,0,AP$13)*OFFSET('Composition%'!$B71,0,AP$14)))-IF(AP$2=2,0,OFFSET('Composition%'!$B71,0,AP$17)*OFFSET('Composition%'!$B71,0,AP$18)*(AP$24*EXP(-AP$25/($B101+273)/RGas)))+ReactionRateK1!AP101/2</f>
        <v>4.0561112418789089E-12</v>
      </c>
      <c r="AQ101" s="73">
        <f ca="1">IF(AQ$2=0,0,AQ$22*EXP(AQ$23/($B101+273)/RGas)*(OFFSET('Composition%'!$B71,0,AQ$13)*OFFSET('Composition%'!$B71,0,AQ$14)))-IF(AQ$2=2,0,OFFSET('Composition%'!$B71,0,AQ$17)*OFFSET('Composition%'!$B71,0,AQ$18)*(AQ$24*EXP(-AQ$25/($B101+273)/RGas)))+ReactionRateK1!AQ101/2</f>
        <v>0</v>
      </c>
      <c r="AR101" s="73">
        <f ca="1">IF(AR$2=0,0,AR$22*EXP(AR$23/($B101+273)/RGas)*(OFFSET('Composition%'!$B71,0,AR$13)*OFFSET('Composition%'!$B71,0,AR$14)))-IF(AR$2=2,0,OFFSET('Composition%'!$B71,0,AR$17)*OFFSET('Composition%'!$B71,0,AR$18)*(AR$24*EXP(-AR$25/($B101+273)/RGas)))+ReactionRateK1!AR101/2</f>
        <v>0</v>
      </c>
    </row>
    <row r="102" spans="1:44">
      <c r="A102" s="3">
        <f t="shared" si="10"/>
        <v>3.4999999999999956</v>
      </c>
      <c r="B102" s="19">
        <f ca="1">'Composition%'!B72</f>
        <v>414.34844901043698</v>
      </c>
      <c r="C102">
        <f t="shared" si="11"/>
        <v>30</v>
      </c>
      <c r="D102" s="26">
        <f ca="1">('Composition%'!C72*ReactionRateK2!C102)^3</f>
        <v>6.026851325623019</v>
      </c>
      <c r="E102" s="4"/>
      <c r="F102" s="73">
        <f ca="1">IF(F$2=0,0,F$22*EXP(F$23/($B102+273)/RGas)*(OFFSET('Composition%'!$B72,0,F$13)*OFFSET('Composition%'!$B72,0,F$14)))-IF(F$2=2,0,OFFSET('Composition%'!$B72,0,F$17)*OFFSET('Composition%'!$B72,0,F$18)*(F$24*EXP(-F$25/($B102+273)/RGas)))+ReactionRateK1!F102/2</f>
        <v>3.6887647431385704E-3</v>
      </c>
      <c r="G102" s="73">
        <f ca="1">IF(G$2=0,0,G$22*EXP(G$23/($B102+273)/RGas)*(OFFSET('Composition%'!$B72,0,G$13)*OFFSET('Composition%'!$B72,0,G$14)))-IF(G$2=2,0,OFFSET('Composition%'!$B72,0,G$17)*OFFSET('Composition%'!$B72,0,G$18)*(G$24*EXP(-G$25/($B102+273)/RGas)))+ReactionRateK1!G102/2</f>
        <v>1.4568227318997888E-3</v>
      </c>
      <c r="H102" s="73">
        <f ca="1">IF(H$2=0,0,H$22*EXP(H$23/($B102+273)/RGas)*(OFFSET('Composition%'!$B72,0,H$13)*OFFSET('Composition%'!$B72,0,H$14)))-IF(H$2=2,0,OFFSET('Composition%'!$B72,0,H$17)*OFFSET('Composition%'!$B72,0,H$18)*(H$24*EXP(-H$25/($B102+273)/RGas)))+ReactionRateK1!H102/2</f>
        <v>-3.7403100501662372E-6</v>
      </c>
      <c r="I102" s="73">
        <f ca="1">IF(I$2=0,0,I$22*EXP(I$23/($B102+273)/RGas)*(OFFSET('Composition%'!$B72,0,I$13)*OFFSET('Composition%'!$B72,0,I$14)))-IF(I$2=2,0,OFFSET('Composition%'!$B72,0,I$17)*OFFSET('Composition%'!$B72,0,I$18)*(I$24*EXP(-I$25/($B102+273)/RGas)))+ReactionRateK1!I102/2</f>
        <v>8.1968097081428818E-6</v>
      </c>
      <c r="J102" s="73"/>
      <c r="K102" s="73">
        <f ca="1">IF(K$2=0,0,K$22*EXP(K$23/($B102+273)/RGas)*(OFFSET('Composition%'!$B72,0,K$13)*OFFSET('Composition%'!$B72,0,K$14)))-IF(K$2=2,0,OFFSET('Composition%'!$B72,0,K$17)*OFFSET('Composition%'!$B72,0,K$18)*(K$24*EXP(-K$25/($B102+273)/RGas)))+ReactionRateK1!K102/2</f>
        <v>1.568677544903322E-2</v>
      </c>
      <c r="L102" s="73">
        <f ca="1">IF(L$2=0,0,L$22*EXP(L$23/($B102+273)/RGas)*(OFFSET('Composition%'!$B72,0,L$13)*OFFSET('Composition%'!$B72,0,L$14)))-IF(L$2=2,0,OFFSET('Composition%'!$B72,0,L$17)*OFFSET('Composition%'!$B72,0,L$18)*(L$24*EXP(-L$25/($B102+273)/RGas)))+ReactionRateK1!L102/2</f>
        <v>-3.0359342861483781E-3</v>
      </c>
      <c r="M102" s="73">
        <f ca="1">IF(M$2=0,0,M$22*EXP(M$23/($B102+273)/RGas)*(OFFSET('Composition%'!$B72,0,M$13)*OFFSET('Composition%'!$B72,0,M$14)))-IF(M$2=2,0,OFFSET('Composition%'!$B72,0,M$17)*OFFSET('Composition%'!$B72,0,M$18)*(M$24*EXP(-M$25/($B102+273)/RGas)))+ReactionRateK1!M102/2</f>
        <v>0</v>
      </c>
      <c r="N102" s="73"/>
      <c r="O102" s="73">
        <f ca="1">IF(O$2=0,0,O$22*EXP(O$23/($B102+273)/RGas)*(OFFSET('Composition%'!$B72,0,O$13)*OFFSET('Composition%'!$B72,0,O$14)))-IF(O$2=2,0,OFFSET('Composition%'!$B72,0,O$17)*OFFSET('Composition%'!$B72,0,O$18)*(O$24*EXP(-O$25/($B102+273)/RGas)))+ReactionRateK1!O102/2</f>
        <v>0</v>
      </c>
      <c r="P102" s="73">
        <f ca="1">IF(P$2=0,0,P$22*EXP(P$23/($B102+273)/RGas)*(OFFSET('Composition%'!$B72,0,P$13)*OFFSET('Composition%'!$B72,0,P$14)))-IF(P$2=2,0,OFFSET('Composition%'!$B72,0,P$17)*OFFSET('Composition%'!$B72,0,P$18)*(P$24*EXP(-P$25/($B102+273)/RGas)))+ReactionRateK1!P102/2</f>
        <v>1.5018384642367402E-2</v>
      </c>
      <c r="Q102" s="73">
        <f ca="1">IF(Q$2=0,0,Q$22*EXP(Q$23/($B102+273)/RGas)*(OFFSET('Composition%'!$B72,0,Q$13)*OFFSET('Composition%'!$B72,0,Q$14)))-IF(Q$2=2,0,OFFSET('Composition%'!$B72,0,Q$17)*OFFSET('Composition%'!$B72,0,Q$18)*(Q$24*EXP(-Q$25/($B102+273)/RGas)))+ReactionRateK1!Q102/2</f>
        <v>1.2032982148421856E-4</v>
      </c>
      <c r="R102" s="73">
        <f ca="1">IF(R$2=0,0,R$22*EXP(R$23/($B102+273)/RGas)*(OFFSET('Composition%'!$B72,0,R$13)*OFFSET('Composition%'!$B72,0,R$14)))-IF(R$2=2,0,OFFSET('Composition%'!$B72,0,R$17)*OFFSET('Composition%'!$B72,0,R$18)*(R$24*EXP(-R$25/($B102+273)/RGas)))+ReactionRateK1!R102/2</f>
        <v>3.1422170653892993E-5</v>
      </c>
      <c r="S102" s="73"/>
      <c r="T102" s="73">
        <f ca="1">IF(T$2=0,0,T$22*EXP(T$23/($B102+273)/RGas)*(OFFSET('Composition%'!$B72,0,T$13)*OFFSET('Composition%'!$B72,0,T$14)))-IF(T$2=2,0,OFFSET('Composition%'!$B72,0,T$17)*OFFSET('Composition%'!$B72,0,T$18)*(T$24*EXP(-T$25/($B102+273)/RGas)))+ReactionRateK1!T102/2</f>
        <v>3.4293986372526455E-4</v>
      </c>
      <c r="U102" s="73">
        <f ca="1">IF(U$2=0,0,U$22*EXP(U$23/($B102+273)/RGas)*(OFFSET('Composition%'!$B72,0,U$13)*OFFSET('Composition%'!$B72,0,U$14)))-IF(U$2=2,0,OFFSET('Composition%'!$B72,0,U$17)*OFFSET('Composition%'!$B72,0,U$18)*(U$24*EXP(-U$25/($B102+273)/RGas)))+ReactionRateK1!U102/2</f>
        <v>3.6719665575503947E-6</v>
      </c>
      <c r="V102" s="73">
        <f ca="1">IF(V$2=0,0,V$22*EXP(V$23/($B102+273)/RGas)*(OFFSET('Composition%'!$B72,0,V$13)*OFFSET('Composition%'!$B72,0,V$14)))-IF(V$2=2,0,OFFSET('Composition%'!$B72,0,V$17)*OFFSET('Composition%'!$B72,0,V$18)*(V$24*EXP(-V$25/($B102+273)/RGas)))+ReactionRateK1!V102/2</f>
        <v>0</v>
      </c>
      <c r="W102" s="73">
        <f ca="1">IF(W$2=0,0,W$22*EXP(W$23/($B102+273)/RGas)*(OFFSET('Composition%'!$B72,0,W$13)*OFFSET('Composition%'!$B72,0,W$14)))-IF(W$2=2,0,OFFSET('Composition%'!$B72,0,W$17)*OFFSET('Composition%'!$B72,0,W$18)*(W$24*EXP(-W$25/($B102+273)/RGas)))+ReactionRateK1!W102/2</f>
        <v>0</v>
      </c>
      <c r="X102" s="73">
        <f ca="1">IF(X$2=0,0,X$22*EXP(X$23/($B102+273)/RGas)*(OFFSET('Composition%'!$B72,0,X$13)*OFFSET('Composition%'!$B72,0,X$14)))-IF(X$2=2,0,OFFSET('Composition%'!$B72,0,X$17)*OFFSET('Composition%'!$B72,0,X$18)*(X$24*EXP(-X$25/($B102+273)/RGas)))+ReactionRateK1!X102/2</f>
        <v>3.7543899819378671E-8</v>
      </c>
      <c r="Y102" s="73">
        <f ca="1">IF(Y$2=0,0,Y$22*EXP(Y$23/($B102+273)/RGas)*(OFFSET('Composition%'!$B72,0,Y$13)*OFFSET('Composition%'!$B72,0,Y$14)))-IF(Y$2=2,0,OFFSET('Composition%'!$B72,0,Y$17)*OFFSET('Composition%'!$B72,0,Y$18)*(Y$24*EXP(-Y$25/($B102+273)/RGas)))+ReactionRateK1!Y102/2</f>
        <v>1.8582011024000633E-9</v>
      </c>
      <c r="Z102" s="73">
        <f ca="1">IF(Z$2=0,0,Z$22*EXP(Z$23/($B102+273)/RGas)*(OFFSET('Composition%'!$B72,0,Z$13)*OFFSET('Composition%'!$B72,0,Z$14)))-IF(Z$2=2,0,OFFSET('Composition%'!$B72,0,Z$17)*OFFSET('Composition%'!$B72,0,Z$18)*(Z$24*EXP(-Z$25/($B102+273)/RGas)))+ReactionRateK1!Z102/2</f>
        <v>0</v>
      </c>
      <c r="AA102" s="73">
        <f ca="1">IF(AA$2=0,0,AA$22*EXP(AA$23/($B102+273)/RGas)*(OFFSET('Composition%'!$B72,0,AA$13)*OFFSET('Composition%'!$B72,0,AA$14)))-IF(AA$2=2,0,OFFSET('Composition%'!$B72,0,AA$17)*OFFSET('Composition%'!$B72,0,AA$18)*(AA$24*EXP(-AA$25/($B102+273)/RGas)))+ReactionRateK1!AA102/2</f>
        <v>0</v>
      </c>
      <c r="AB102" s="73">
        <f ca="1">IF(AB$2=0,0,AB$22*EXP(AB$23/($B102+273)/RGas)*(OFFSET('Composition%'!$B72,0,AB$13)*OFFSET('Composition%'!$B72,0,AB$14)))-IF(AB$2=2,0,OFFSET('Composition%'!$B72,0,AB$17)*OFFSET('Composition%'!$B72,0,AB$18)*(AB$24*EXP(-AB$25/($B102+273)/RGas)))+ReactionRateK1!AB102/2</f>
        <v>0</v>
      </c>
      <c r="AC102" s="73">
        <f ca="1">IF(AC$2=0,0,AC$22*EXP(AC$23/($B102+273)/RGas)*(OFFSET('Composition%'!$B72,0,AC$13)*OFFSET('Composition%'!$B72,0,AC$14)))-IF(AC$2=2,0,OFFSET('Composition%'!$B72,0,AC$17)*OFFSET('Composition%'!$B72,0,AC$18)*(AC$24*EXP(-AC$25/($B102+273)/RGas)))+ReactionRateK1!AC102/2</f>
        <v>0</v>
      </c>
      <c r="AD102" s="73">
        <f ca="1">IF(AD$2=0,0,AD$22*EXP(AD$23/($B102+273)/RGas)*(OFFSET('Composition%'!$B72,0,AD$13)*OFFSET('Composition%'!$B72,0,AD$14)))-IF(AD$2=2,0,OFFSET('Composition%'!$B72,0,AD$17)*OFFSET('Composition%'!$B72,0,AD$18)*(AD$24*EXP(-AD$25/($B102+273)/RGas)))+ReactionRateK1!AD102/2</f>
        <v>0</v>
      </c>
      <c r="AE102" s="73">
        <f ca="1">IF(AE$2=0,0,AE$22*EXP(AE$23/($B102+273)/RGas)*(OFFSET('Composition%'!$B72,0,AE$13)*OFFSET('Composition%'!$B72,0,AE$14)))-IF(AE$2=2,0,OFFSET('Composition%'!$B72,0,AE$17)*OFFSET('Composition%'!$B72,0,AE$18)*(AE$24*EXP(-AE$25/($B102+273)/RGas)))+ReactionRateK1!AE102/2</f>
        <v>0</v>
      </c>
      <c r="AF102" s="73"/>
      <c r="AG102" s="73">
        <f ca="1">IF(AG$2=0,0,AG$22*EXP(AG$23/($B102+273)/RGas)*(OFFSET('Composition%'!$B72,0,AG$13)*OFFSET('Composition%'!$B72,0,AG$14)))-IF(AG$2=2,0,OFFSET('Composition%'!$B72,0,AG$17)*OFFSET('Composition%'!$B72,0,AG$18)*(AG$24*EXP(-AG$25/($B102+273)/RGas)))+ReactionRateK1!AG102/2</f>
        <v>0</v>
      </c>
      <c r="AH102" s="73">
        <f ca="1">IF(AH$2=0,0,AH$22*EXP(AH$23/($B102+273)/RGas)*(OFFSET('Composition%'!$B72,0,AH$13)*OFFSET('Composition%'!$B72,0,AH$14)))-IF(AH$2=2,0,OFFSET('Composition%'!$B72,0,AH$17)*OFFSET('Composition%'!$B72,0,AH$18)*(AH$24*EXP(-AH$25/($B102+273)/RGas)))+ReactionRateK1!AH102/2</f>
        <v>0</v>
      </c>
      <c r="AI102" s="73">
        <f ca="1">IF(AI$2=0,0,AI$22*EXP(AI$23/($B102+273)/RGas)*(OFFSET('Composition%'!$B72,0,AI$13)*OFFSET('Composition%'!$B72,0,AI$14)))-IF(AI$2=2,0,OFFSET('Composition%'!$B72,0,AI$17)*OFFSET('Composition%'!$B72,0,AI$18)*(AI$24*EXP(-AI$25/($B102+273)/RGas)))+ReactionRateK1!AI102/2</f>
        <v>0</v>
      </c>
      <c r="AJ102" s="73">
        <f ca="1">IF(AJ$2=0,0,AJ$22*EXP(AJ$23/($B102+273)/RGas)*(OFFSET('Composition%'!$B72,0,AJ$13)*OFFSET('Composition%'!$B72,0,AJ$14)))-IF(AJ$2=2,0,OFFSET('Composition%'!$B72,0,AJ$17)*OFFSET('Composition%'!$B72,0,AJ$18)*(AJ$24*EXP(-AJ$25/($B102+273)/RGas)))+ReactionRateK1!AJ102/2</f>
        <v>0</v>
      </c>
      <c r="AK102" s="73">
        <f ca="1">IF(AK$2=0,0,AK$22*EXP(AK$23/($B102+273)/RGas)*(OFFSET('Composition%'!$B72,0,AK$13)*OFFSET('Composition%'!$B72,0,AK$14)))-IF(AK$2=2,0,OFFSET('Composition%'!$B72,0,AK$17)*OFFSET('Composition%'!$B72,0,AK$18)*(AK$24*EXP(-AK$25/($B102+273)/RGas)))+ReactionRateK1!AK102/2</f>
        <v>0</v>
      </c>
      <c r="AL102" s="73">
        <f ca="1">IF(AL$2=0,0,AL$22*EXP(AL$23/($B102+273)/RGas)*(OFFSET('Composition%'!$B72,0,AL$13)*OFFSET('Composition%'!$B72,0,AL$14)))-IF(AL$2=2,0,OFFSET('Composition%'!$B72,0,AL$17)*OFFSET('Composition%'!$B72,0,AL$18)*(AL$24*EXP(-AL$25/($B102+273)/RGas)))+ReactionRateK1!AL102/2</f>
        <v>0</v>
      </c>
      <c r="AM102" s="73"/>
      <c r="AN102" s="73">
        <f ca="1">IF(AN$2=0,0,AN$22*EXP(AN$23/($B102+273)/RGas)*(OFFSET('Composition%'!$B72,0,AN$13)*OFFSET('Composition%'!$B72,0,AN$14)))-IF(AN$2=2,0,OFFSET('Composition%'!$B72,0,AN$17)*OFFSET('Composition%'!$B72,0,AN$18)*(AN$24*EXP(-AN$25/($B102+273)/RGas)))+ReactionRateK1!AN102/2</f>
        <v>0</v>
      </c>
      <c r="AO102" s="73">
        <f ca="1">IF(AO$2=0,0,AO$22*EXP(AO$23/($B102+273)/RGas)*(OFFSET('Composition%'!$B72,0,AO$13)*OFFSET('Composition%'!$B72,0,AO$14)))-IF(AO$2=2,0,OFFSET('Composition%'!$B72,0,AO$17)*OFFSET('Composition%'!$B72,0,AO$18)*(AO$24*EXP(-AO$25/($B102+273)/RGas)))+ReactionRateK1!AO102/2</f>
        <v>0</v>
      </c>
      <c r="AP102" s="73">
        <f ca="1">IF(AP$2=0,0,AP$22*EXP(AP$23/($B102+273)/RGas)*(OFFSET('Composition%'!$B72,0,AP$13)*OFFSET('Composition%'!$B72,0,AP$14)))-IF(AP$2=2,0,OFFSET('Composition%'!$B72,0,AP$17)*OFFSET('Composition%'!$B72,0,AP$18)*(AP$24*EXP(-AP$25/($B102+273)/RGas)))+ReactionRateK1!AP102/2</f>
        <v>4.0562629574905668E-12</v>
      </c>
      <c r="AQ102" s="73">
        <f ca="1">IF(AQ$2=0,0,AQ$22*EXP(AQ$23/($B102+273)/RGas)*(OFFSET('Composition%'!$B72,0,AQ$13)*OFFSET('Composition%'!$B72,0,AQ$14)))-IF(AQ$2=2,0,OFFSET('Composition%'!$B72,0,AQ$17)*OFFSET('Composition%'!$B72,0,AQ$18)*(AQ$24*EXP(-AQ$25/($B102+273)/RGas)))+ReactionRateK1!AQ102/2</f>
        <v>0</v>
      </c>
      <c r="AR102" s="73">
        <f ca="1">IF(AR$2=0,0,AR$22*EXP(AR$23/($B102+273)/RGas)*(OFFSET('Composition%'!$B72,0,AR$13)*OFFSET('Composition%'!$B72,0,AR$14)))-IF(AR$2=2,0,OFFSET('Composition%'!$B72,0,AR$17)*OFFSET('Composition%'!$B72,0,AR$18)*(AR$24*EXP(-AR$25/($B102+273)/RGas)))+ReactionRateK1!AR102/2</f>
        <v>0</v>
      </c>
    </row>
    <row r="103" spans="1:44">
      <c r="A103" s="3">
        <f t="shared" si="10"/>
        <v>3.5499999999999954</v>
      </c>
      <c r="B103" s="19">
        <f ca="1">'Composition%'!B73</f>
        <v>414.3624331634129</v>
      </c>
      <c r="C103">
        <f t="shared" si="11"/>
        <v>30</v>
      </c>
      <c r="D103" s="26">
        <f ca="1">('Composition%'!C73*ReactionRateK2!C103)^3</f>
        <v>6.0209702569138104</v>
      </c>
      <c r="E103" s="4"/>
      <c r="F103" s="73">
        <f ca="1">IF(F$2=0,0,F$22*EXP(F$23/($B103+273)/RGas)*(OFFSET('Composition%'!$B73,0,F$13)*OFFSET('Composition%'!$B73,0,F$14)))-IF(F$2=2,0,OFFSET('Composition%'!$B73,0,F$17)*OFFSET('Composition%'!$B73,0,F$18)*(F$24*EXP(-F$25/($B103+273)/RGas)))+ReactionRateK1!F103/2</f>
        <v>3.6258126276178921E-3</v>
      </c>
      <c r="G103" s="73">
        <f ca="1">IF(G$2=0,0,G$22*EXP(G$23/($B103+273)/RGas)*(OFFSET('Composition%'!$B73,0,G$13)*OFFSET('Composition%'!$B73,0,G$14)))-IF(G$2=2,0,OFFSET('Composition%'!$B73,0,G$17)*OFFSET('Composition%'!$B73,0,G$18)*(G$24*EXP(-G$25/($B103+273)/RGas)))+ReactionRateK1!G103/2</f>
        <v>1.4335634035422585E-3</v>
      </c>
      <c r="H103" s="73">
        <f ca="1">IF(H$2=0,0,H$22*EXP(H$23/($B103+273)/RGas)*(OFFSET('Composition%'!$B73,0,H$13)*OFFSET('Composition%'!$B73,0,H$14)))-IF(H$2=2,0,OFFSET('Composition%'!$B73,0,H$17)*OFFSET('Composition%'!$B73,0,H$18)*(H$24*EXP(-H$25/($B103+273)/RGas)))+ReactionRateK1!H103/2</f>
        <v>-3.7265953939107262E-6</v>
      </c>
      <c r="I103" s="73">
        <f ca="1">IF(I$2=0,0,I$22*EXP(I$23/($B103+273)/RGas)*(OFFSET('Composition%'!$B73,0,I$13)*OFFSET('Composition%'!$B73,0,I$14)))-IF(I$2=2,0,OFFSET('Composition%'!$B73,0,I$17)*OFFSET('Composition%'!$B73,0,I$18)*(I$24*EXP(-I$25/($B103+273)/RGas)))+ReactionRateK1!I103/2</f>
        <v>7.9704986092168621E-6</v>
      </c>
      <c r="J103" s="73"/>
      <c r="K103" s="73">
        <f ca="1">IF(K$2=0,0,K$22*EXP(K$23/($B103+273)/RGas)*(OFFSET('Composition%'!$B73,0,K$13)*OFFSET('Composition%'!$B73,0,K$14)))-IF(K$2=2,0,OFFSET('Composition%'!$B73,0,K$17)*OFFSET('Composition%'!$B73,0,K$18)*(K$24*EXP(-K$25/($B103+273)/RGas)))+ReactionRateK1!K103/2</f>
        <v>1.5360825751452128E-2</v>
      </c>
      <c r="L103" s="73">
        <f ca="1">IF(L$2=0,0,L$22*EXP(L$23/($B103+273)/RGas)*(OFFSET('Composition%'!$B73,0,L$13)*OFFSET('Composition%'!$B73,0,L$14)))-IF(L$2=2,0,OFFSET('Composition%'!$B73,0,L$17)*OFFSET('Composition%'!$B73,0,L$18)*(L$24*EXP(-L$25/($B103+273)/RGas)))+ReactionRateK1!L103/2</f>
        <v>-2.9873380165186623E-3</v>
      </c>
      <c r="M103" s="73">
        <f ca="1">IF(M$2=0,0,M$22*EXP(M$23/($B103+273)/RGas)*(OFFSET('Composition%'!$B73,0,M$13)*OFFSET('Composition%'!$B73,0,M$14)))-IF(M$2=2,0,OFFSET('Composition%'!$B73,0,M$17)*OFFSET('Composition%'!$B73,0,M$18)*(M$24*EXP(-M$25/($B103+273)/RGas)))+ReactionRateK1!M103/2</f>
        <v>0</v>
      </c>
      <c r="N103" s="73"/>
      <c r="O103" s="73">
        <f ca="1">IF(O$2=0,0,O$22*EXP(O$23/($B103+273)/RGas)*(OFFSET('Composition%'!$B73,0,O$13)*OFFSET('Composition%'!$B73,0,O$14)))-IF(O$2=2,0,OFFSET('Composition%'!$B73,0,O$17)*OFFSET('Composition%'!$B73,0,O$18)*(O$24*EXP(-O$25/($B103+273)/RGas)))+ReactionRateK1!O103/2</f>
        <v>0</v>
      </c>
      <c r="P103" s="73">
        <f ca="1">IF(P$2=0,0,P$22*EXP(P$23/($B103+273)/RGas)*(OFFSET('Composition%'!$B73,0,P$13)*OFFSET('Composition%'!$B73,0,P$14)))-IF(P$2=2,0,OFFSET('Composition%'!$B73,0,P$17)*OFFSET('Composition%'!$B73,0,P$18)*(P$24*EXP(-P$25/($B103+273)/RGas)))+ReactionRateK1!P103/2</f>
        <v>1.4961967263447421E-2</v>
      </c>
      <c r="Q103" s="73">
        <f ca="1">IF(Q$2=0,0,Q$22*EXP(Q$23/($B103+273)/RGas)*(OFFSET('Composition%'!$B73,0,Q$13)*OFFSET('Composition%'!$B73,0,Q$14)))-IF(Q$2=2,0,OFFSET('Composition%'!$B73,0,Q$17)*OFFSET('Composition%'!$B73,0,Q$18)*(Q$24*EXP(-Q$25/($B103+273)/RGas)))+ReactionRateK1!Q103/2</f>
        <v>1.2194041447838988E-4</v>
      </c>
      <c r="R103" s="73">
        <f ca="1">IF(R$2=0,0,R$22*EXP(R$23/($B103+273)/RGas)*(OFFSET('Composition%'!$B73,0,R$13)*OFFSET('Composition%'!$B73,0,R$14)))-IF(R$2=2,0,OFFSET('Composition%'!$B73,0,R$17)*OFFSET('Composition%'!$B73,0,R$18)*(R$24*EXP(-R$25/($B103+273)/RGas)))+ReactionRateK1!R103/2</f>
        <v>3.2293993140249737E-5</v>
      </c>
      <c r="S103" s="73"/>
      <c r="T103" s="73">
        <f ca="1">IF(T$2=0,0,T$22*EXP(T$23/($B103+273)/RGas)*(OFFSET('Composition%'!$B73,0,T$13)*OFFSET('Composition%'!$B73,0,T$14)))-IF(T$2=2,0,OFFSET('Composition%'!$B73,0,T$17)*OFFSET('Composition%'!$B73,0,T$18)*(T$24*EXP(-T$25/($B103+273)/RGas)))+ReactionRateK1!T103/2</f>
        <v>3.207881902693868E-4</v>
      </c>
      <c r="U103" s="73">
        <f ca="1">IF(U$2=0,0,U$22*EXP(U$23/($B103+273)/RGas)*(OFFSET('Composition%'!$B73,0,U$13)*OFFSET('Composition%'!$B73,0,U$14)))-IF(U$2=2,0,OFFSET('Composition%'!$B73,0,U$17)*OFFSET('Composition%'!$B73,0,U$18)*(U$24*EXP(-U$25/($B103+273)/RGas)))+ReactionRateK1!U103/2</f>
        <v>3.3324272370099044E-6</v>
      </c>
      <c r="V103" s="73">
        <f ca="1">IF(V$2=0,0,V$22*EXP(V$23/($B103+273)/RGas)*(OFFSET('Composition%'!$B73,0,V$13)*OFFSET('Composition%'!$B73,0,V$14)))-IF(V$2=2,0,OFFSET('Composition%'!$B73,0,V$17)*OFFSET('Composition%'!$B73,0,V$18)*(V$24*EXP(-V$25/($B103+273)/RGas)))+ReactionRateK1!V103/2</f>
        <v>0</v>
      </c>
      <c r="W103" s="73">
        <f ca="1">IF(W$2=0,0,W$22*EXP(W$23/($B103+273)/RGas)*(OFFSET('Composition%'!$B73,0,W$13)*OFFSET('Composition%'!$B73,0,W$14)))-IF(W$2=2,0,OFFSET('Composition%'!$B73,0,W$17)*OFFSET('Composition%'!$B73,0,W$18)*(W$24*EXP(-W$25/($B103+273)/RGas)))+ReactionRateK1!W103/2</f>
        <v>0</v>
      </c>
      <c r="X103" s="73">
        <f ca="1">IF(X$2=0,0,X$22*EXP(X$23/($B103+273)/RGas)*(OFFSET('Composition%'!$B73,0,X$13)*OFFSET('Composition%'!$B73,0,X$14)))-IF(X$2=2,0,OFFSET('Composition%'!$B73,0,X$17)*OFFSET('Composition%'!$B73,0,X$18)*(X$24*EXP(-X$25/($B103+273)/RGas)))+ReactionRateK1!X103/2</f>
        <v>3.7531680586157717E-8</v>
      </c>
      <c r="Y103" s="73">
        <f ca="1">IF(Y$2=0,0,Y$22*EXP(Y$23/($B103+273)/RGas)*(OFFSET('Composition%'!$B73,0,Y$13)*OFFSET('Composition%'!$B73,0,Y$14)))-IF(Y$2=2,0,OFFSET('Composition%'!$B73,0,Y$17)*OFFSET('Composition%'!$B73,0,Y$18)*(Y$24*EXP(-Y$25/($B103+273)/RGas)))+ReactionRateK1!Y103/2</f>
        <v>1.857596322588938E-9</v>
      </c>
      <c r="Z103" s="73">
        <f ca="1">IF(Z$2=0,0,Z$22*EXP(Z$23/($B103+273)/RGas)*(OFFSET('Composition%'!$B73,0,Z$13)*OFFSET('Composition%'!$B73,0,Z$14)))-IF(Z$2=2,0,OFFSET('Composition%'!$B73,0,Z$17)*OFFSET('Composition%'!$B73,0,Z$18)*(Z$24*EXP(-Z$25/($B103+273)/RGas)))+ReactionRateK1!Z103/2</f>
        <v>0</v>
      </c>
      <c r="AA103" s="73">
        <f ca="1">IF(AA$2=0,0,AA$22*EXP(AA$23/($B103+273)/RGas)*(OFFSET('Composition%'!$B73,0,AA$13)*OFFSET('Composition%'!$B73,0,AA$14)))-IF(AA$2=2,0,OFFSET('Composition%'!$B73,0,AA$17)*OFFSET('Composition%'!$B73,0,AA$18)*(AA$24*EXP(-AA$25/($B103+273)/RGas)))+ReactionRateK1!AA103/2</f>
        <v>0</v>
      </c>
      <c r="AB103" s="73">
        <f ca="1">IF(AB$2=0,0,AB$22*EXP(AB$23/($B103+273)/RGas)*(OFFSET('Composition%'!$B73,0,AB$13)*OFFSET('Composition%'!$B73,0,AB$14)))-IF(AB$2=2,0,OFFSET('Composition%'!$B73,0,AB$17)*OFFSET('Composition%'!$B73,0,AB$18)*(AB$24*EXP(-AB$25/($B103+273)/RGas)))+ReactionRateK1!AB103/2</f>
        <v>0</v>
      </c>
      <c r="AC103" s="73">
        <f ca="1">IF(AC$2=0,0,AC$22*EXP(AC$23/($B103+273)/RGas)*(OFFSET('Composition%'!$B73,0,AC$13)*OFFSET('Composition%'!$B73,0,AC$14)))-IF(AC$2=2,0,OFFSET('Composition%'!$B73,0,AC$17)*OFFSET('Composition%'!$B73,0,AC$18)*(AC$24*EXP(-AC$25/($B103+273)/RGas)))+ReactionRateK1!AC103/2</f>
        <v>0</v>
      </c>
      <c r="AD103" s="73">
        <f ca="1">IF(AD$2=0,0,AD$22*EXP(AD$23/($B103+273)/RGas)*(OFFSET('Composition%'!$B73,0,AD$13)*OFFSET('Composition%'!$B73,0,AD$14)))-IF(AD$2=2,0,OFFSET('Composition%'!$B73,0,AD$17)*OFFSET('Composition%'!$B73,0,AD$18)*(AD$24*EXP(-AD$25/($B103+273)/RGas)))+ReactionRateK1!AD103/2</f>
        <v>0</v>
      </c>
      <c r="AE103" s="73">
        <f ca="1">IF(AE$2=0,0,AE$22*EXP(AE$23/($B103+273)/RGas)*(OFFSET('Composition%'!$B73,0,AE$13)*OFFSET('Composition%'!$B73,0,AE$14)))-IF(AE$2=2,0,OFFSET('Composition%'!$B73,0,AE$17)*OFFSET('Composition%'!$B73,0,AE$18)*(AE$24*EXP(-AE$25/($B103+273)/RGas)))+ReactionRateK1!AE103/2</f>
        <v>0</v>
      </c>
      <c r="AF103" s="73"/>
      <c r="AG103" s="73">
        <f ca="1">IF(AG$2=0,0,AG$22*EXP(AG$23/($B103+273)/RGas)*(OFFSET('Composition%'!$B73,0,AG$13)*OFFSET('Composition%'!$B73,0,AG$14)))-IF(AG$2=2,0,OFFSET('Composition%'!$B73,0,AG$17)*OFFSET('Composition%'!$B73,0,AG$18)*(AG$24*EXP(-AG$25/($B103+273)/RGas)))+ReactionRateK1!AG103/2</f>
        <v>0</v>
      </c>
      <c r="AH103" s="73">
        <f ca="1">IF(AH$2=0,0,AH$22*EXP(AH$23/($B103+273)/RGas)*(OFFSET('Composition%'!$B73,0,AH$13)*OFFSET('Composition%'!$B73,0,AH$14)))-IF(AH$2=2,0,OFFSET('Composition%'!$B73,0,AH$17)*OFFSET('Composition%'!$B73,0,AH$18)*(AH$24*EXP(-AH$25/($B103+273)/RGas)))+ReactionRateK1!AH103/2</f>
        <v>0</v>
      </c>
      <c r="AI103" s="73">
        <f ca="1">IF(AI$2=0,0,AI$22*EXP(AI$23/($B103+273)/RGas)*(OFFSET('Composition%'!$B73,0,AI$13)*OFFSET('Composition%'!$B73,0,AI$14)))-IF(AI$2=2,0,OFFSET('Composition%'!$B73,0,AI$17)*OFFSET('Composition%'!$B73,0,AI$18)*(AI$24*EXP(-AI$25/($B103+273)/RGas)))+ReactionRateK1!AI103/2</f>
        <v>0</v>
      </c>
      <c r="AJ103" s="73">
        <f ca="1">IF(AJ$2=0,0,AJ$22*EXP(AJ$23/($B103+273)/RGas)*(OFFSET('Composition%'!$B73,0,AJ$13)*OFFSET('Composition%'!$B73,0,AJ$14)))-IF(AJ$2=2,0,OFFSET('Composition%'!$B73,0,AJ$17)*OFFSET('Composition%'!$B73,0,AJ$18)*(AJ$24*EXP(-AJ$25/($B103+273)/RGas)))+ReactionRateK1!AJ103/2</f>
        <v>0</v>
      </c>
      <c r="AK103" s="73">
        <f ca="1">IF(AK$2=0,0,AK$22*EXP(AK$23/($B103+273)/RGas)*(OFFSET('Composition%'!$B73,0,AK$13)*OFFSET('Composition%'!$B73,0,AK$14)))-IF(AK$2=2,0,OFFSET('Composition%'!$B73,0,AK$17)*OFFSET('Composition%'!$B73,0,AK$18)*(AK$24*EXP(-AK$25/($B103+273)/RGas)))+ReactionRateK1!AK103/2</f>
        <v>0</v>
      </c>
      <c r="AL103" s="73">
        <f ca="1">IF(AL$2=0,0,AL$22*EXP(AL$23/($B103+273)/RGas)*(OFFSET('Composition%'!$B73,0,AL$13)*OFFSET('Composition%'!$B73,0,AL$14)))-IF(AL$2=2,0,OFFSET('Composition%'!$B73,0,AL$17)*OFFSET('Composition%'!$B73,0,AL$18)*(AL$24*EXP(-AL$25/($B103+273)/RGas)))+ReactionRateK1!AL103/2</f>
        <v>0</v>
      </c>
      <c r="AM103" s="73"/>
      <c r="AN103" s="73">
        <f ca="1">IF(AN$2=0,0,AN$22*EXP(AN$23/($B103+273)/RGas)*(OFFSET('Composition%'!$B73,0,AN$13)*OFFSET('Composition%'!$B73,0,AN$14)))-IF(AN$2=2,0,OFFSET('Composition%'!$B73,0,AN$17)*OFFSET('Composition%'!$B73,0,AN$18)*(AN$24*EXP(-AN$25/($B103+273)/RGas)))+ReactionRateK1!AN103/2</f>
        <v>0</v>
      </c>
      <c r="AO103" s="73">
        <f ca="1">IF(AO$2=0,0,AO$22*EXP(AO$23/($B103+273)/RGas)*(OFFSET('Composition%'!$B73,0,AO$13)*OFFSET('Composition%'!$B73,0,AO$14)))-IF(AO$2=2,0,OFFSET('Composition%'!$B73,0,AO$17)*OFFSET('Composition%'!$B73,0,AO$18)*(AO$24*EXP(-AO$25/($B103+273)/RGas)))+ReactionRateK1!AO103/2</f>
        <v>0</v>
      </c>
      <c r="AP103" s="73">
        <f ca="1">IF(AP$2=0,0,AP$22*EXP(AP$23/($B103+273)/RGas)*(OFFSET('Composition%'!$B73,0,AP$13)*OFFSET('Composition%'!$B73,0,AP$14)))-IF(AP$2=2,0,OFFSET('Composition%'!$B73,0,AP$17)*OFFSET('Composition%'!$B73,0,AP$18)*(AP$24*EXP(-AP$25/($B103+273)/RGas)))+ReactionRateK1!AP103/2</f>
        <v>4.0564006172304645E-12</v>
      </c>
      <c r="AQ103" s="73">
        <f ca="1">IF(AQ$2=0,0,AQ$22*EXP(AQ$23/($B103+273)/RGas)*(OFFSET('Composition%'!$B73,0,AQ$13)*OFFSET('Composition%'!$B73,0,AQ$14)))-IF(AQ$2=2,0,OFFSET('Composition%'!$B73,0,AQ$17)*OFFSET('Composition%'!$B73,0,AQ$18)*(AQ$24*EXP(-AQ$25/($B103+273)/RGas)))+ReactionRateK1!AQ103/2</f>
        <v>0</v>
      </c>
      <c r="AR103" s="73">
        <f ca="1">IF(AR$2=0,0,AR$22*EXP(AR$23/($B103+273)/RGas)*(OFFSET('Composition%'!$B73,0,AR$13)*OFFSET('Composition%'!$B73,0,AR$14)))-IF(AR$2=2,0,OFFSET('Composition%'!$B73,0,AR$17)*OFFSET('Composition%'!$B73,0,AR$18)*(AR$24*EXP(-AR$25/($B103+273)/RGas)))+ReactionRateK1!AR103/2</f>
        <v>0</v>
      </c>
    </row>
    <row r="104" spans="1:44">
      <c r="A104" s="3">
        <f t="shared" si="10"/>
        <v>3.5999999999999952</v>
      </c>
      <c r="B104" s="19">
        <f ca="1">'Composition%'!B74</f>
        <v>414.37584980865836</v>
      </c>
      <c r="C104">
        <f t="shared" si="11"/>
        <v>30</v>
      </c>
      <c r="D104" s="26">
        <f ca="1">('Composition%'!C74*ReactionRateK2!C104)^3</f>
        <v>6.0154742661718519</v>
      </c>
      <c r="E104" s="4"/>
      <c r="F104" s="73">
        <f ca="1">IF(F$2=0,0,F$22*EXP(F$23/($B104+273)/RGas)*(OFFSET('Composition%'!$B74,0,F$13)*OFFSET('Composition%'!$B74,0,F$14)))-IF(F$2=2,0,OFFSET('Composition%'!$B74,0,F$17)*OFFSET('Composition%'!$B74,0,F$18)*(F$24*EXP(-F$25/($B104+273)/RGas)))+ReactionRateK1!F104/2</f>
        <v>3.5644313359212984E-3</v>
      </c>
      <c r="G104" s="73">
        <f ca="1">IF(G$2=0,0,G$22*EXP(G$23/($B104+273)/RGas)*(OFFSET('Composition%'!$B74,0,G$13)*OFFSET('Composition%'!$B74,0,G$14)))-IF(G$2=2,0,OFFSET('Composition%'!$B74,0,G$17)*OFFSET('Composition%'!$B74,0,G$18)*(G$24*EXP(-G$25/($B104+273)/RGas)))+ReactionRateK1!G104/2</f>
        <v>1.4108408190981801E-3</v>
      </c>
      <c r="H104" s="73">
        <f ca="1">IF(H$2=0,0,H$22*EXP(H$23/($B104+273)/RGas)*(OFFSET('Composition%'!$B74,0,H$13)*OFFSET('Composition%'!$B74,0,H$14)))-IF(H$2=2,0,OFFSET('Composition%'!$B74,0,H$17)*OFFSET('Composition%'!$B74,0,H$18)*(H$24*EXP(-H$25/($B104+273)/RGas)))+ReactionRateK1!H104/2</f>
        <v>-3.7118500501730538E-6</v>
      </c>
      <c r="I104" s="73">
        <f ca="1">IF(I$2=0,0,I$22*EXP(I$23/($B104+273)/RGas)*(OFFSET('Composition%'!$B74,0,I$13)*OFFSET('Composition%'!$B74,0,I$14)))-IF(I$2=2,0,OFFSET('Composition%'!$B74,0,I$17)*OFFSET('Composition%'!$B74,0,I$18)*(I$24*EXP(-I$25/($B104+273)/RGas)))+ReactionRateK1!I104/2</f>
        <v>7.7194044751469454E-6</v>
      </c>
      <c r="J104" s="73"/>
      <c r="K104" s="73">
        <f ca="1">IF(K$2=0,0,K$22*EXP(K$23/($B104+273)/RGas)*(OFFSET('Composition%'!$B74,0,K$13)*OFFSET('Composition%'!$B74,0,K$14)))-IF(K$2=2,0,OFFSET('Composition%'!$B74,0,K$17)*OFFSET('Composition%'!$B74,0,K$18)*(K$24*EXP(-K$25/($B104+273)/RGas)))+ReactionRateK1!K104/2</f>
        <v>1.5039667138006354E-2</v>
      </c>
      <c r="L104" s="73">
        <f ca="1">IF(L$2=0,0,L$22*EXP(L$23/($B104+273)/RGas)*(OFFSET('Composition%'!$B74,0,L$13)*OFFSET('Composition%'!$B74,0,L$14)))-IF(L$2=2,0,OFFSET('Composition%'!$B74,0,L$17)*OFFSET('Composition%'!$B74,0,L$18)*(L$24*EXP(-L$25/($B104+273)/RGas)))+ReactionRateK1!L104/2</f>
        <v>-2.9398662479566892E-3</v>
      </c>
      <c r="M104" s="73">
        <f ca="1">IF(M$2=0,0,M$22*EXP(M$23/($B104+273)/RGas)*(OFFSET('Composition%'!$B74,0,M$13)*OFFSET('Composition%'!$B74,0,M$14)))-IF(M$2=2,0,OFFSET('Composition%'!$B74,0,M$17)*OFFSET('Composition%'!$B74,0,M$18)*(M$24*EXP(-M$25/($B104+273)/RGas)))+ReactionRateK1!M104/2</f>
        <v>0</v>
      </c>
      <c r="N104" s="73"/>
      <c r="O104" s="73">
        <f ca="1">IF(O$2=0,0,O$22*EXP(O$23/($B104+273)/RGas)*(OFFSET('Composition%'!$B74,0,O$13)*OFFSET('Composition%'!$B74,0,O$14)))-IF(O$2=2,0,OFFSET('Composition%'!$B74,0,O$17)*OFFSET('Composition%'!$B74,0,O$18)*(O$24*EXP(-O$25/($B104+273)/RGas)))+ReactionRateK1!O104/2</f>
        <v>0</v>
      </c>
      <c r="P104" s="73">
        <f ca="1">IF(P$2=0,0,P$22*EXP(P$23/($B104+273)/RGas)*(OFFSET('Composition%'!$B74,0,P$13)*OFFSET('Composition%'!$B74,0,P$14)))-IF(P$2=2,0,OFFSET('Composition%'!$B74,0,P$17)*OFFSET('Composition%'!$B74,0,P$18)*(P$24*EXP(-P$25/($B104+273)/RGas)))+ReactionRateK1!P104/2</f>
        <v>1.4901514951624215E-2</v>
      </c>
      <c r="Q104" s="73">
        <f ca="1">IF(Q$2=0,0,Q$22*EXP(Q$23/($B104+273)/RGas)*(OFFSET('Composition%'!$B74,0,Q$13)*OFFSET('Composition%'!$B74,0,Q$14)))-IF(Q$2=2,0,OFFSET('Composition%'!$B74,0,Q$17)*OFFSET('Composition%'!$B74,0,Q$18)*(Q$24*EXP(-Q$25/($B104+273)/RGas)))+ReactionRateK1!Q104/2</f>
        <v>1.2352660864246525E-4</v>
      </c>
      <c r="R104" s="73">
        <f ca="1">IF(R$2=0,0,R$22*EXP(R$23/($B104+273)/RGas)*(OFFSET('Composition%'!$B74,0,R$13)*OFFSET('Composition%'!$B74,0,R$14)))-IF(R$2=2,0,OFFSET('Composition%'!$B74,0,R$17)*OFFSET('Composition%'!$B74,0,R$18)*(R$24*EXP(-R$25/($B104+273)/RGas)))+ReactionRateK1!R104/2</f>
        <v>3.3170556228173569E-5</v>
      </c>
      <c r="S104" s="73"/>
      <c r="T104" s="73">
        <f ca="1">IF(T$2=0,0,T$22*EXP(T$23/($B104+273)/RGas)*(OFFSET('Composition%'!$B74,0,T$13)*OFFSET('Composition%'!$B74,0,T$14)))-IF(T$2=2,0,OFFSET('Composition%'!$B74,0,T$17)*OFFSET('Composition%'!$B74,0,T$18)*(T$24*EXP(-T$25/($B104+273)/RGas)))+ReactionRateK1!T104/2</f>
        <v>3.0007561542469126E-4</v>
      </c>
      <c r="U104" s="73">
        <f ca="1">IF(U$2=0,0,U$22*EXP(U$23/($B104+273)/RGas)*(OFFSET('Composition%'!$B74,0,U$13)*OFFSET('Composition%'!$B74,0,U$14)))-IF(U$2=2,0,OFFSET('Composition%'!$B74,0,U$17)*OFFSET('Composition%'!$B74,0,U$18)*(U$24*EXP(-U$25/($B104+273)/RGas)))+ReactionRateK1!U104/2</f>
        <v>3.0244479541707325E-6</v>
      </c>
      <c r="V104" s="73">
        <f ca="1">IF(V$2=0,0,V$22*EXP(V$23/($B104+273)/RGas)*(OFFSET('Composition%'!$B74,0,V$13)*OFFSET('Composition%'!$B74,0,V$14)))-IF(V$2=2,0,OFFSET('Composition%'!$B74,0,V$17)*OFFSET('Composition%'!$B74,0,V$18)*(V$24*EXP(-V$25/($B104+273)/RGas)))+ReactionRateK1!V104/2</f>
        <v>0</v>
      </c>
      <c r="W104" s="73">
        <f ca="1">IF(W$2=0,0,W$22*EXP(W$23/($B104+273)/RGas)*(OFFSET('Composition%'!$B74,0,W$13)*OFFSET('Composition%'!$B74,0,W$14)))-IF(W$2=2,0,OFFSET('Composition%'!$B74,0,W$17)*OFFSET('Composition%'!$B74,0,W$18)*(W$24*EXP(-W$25/($B104+273)/RGas)))+ReactionRateK1!W104/2</f>
        <v>0</v>
      </c>
      <c r="X104" s="73">
        <f ca="1">IF(X$2=0,0,X$22*EXP(X$23/($B104+273)/RGas)*(OFFSET('Composition%'!$B74,0,X$13)*OFFSET('Composition%'!$B74,0,X$14)))-IF(X$2=2,0,OFFSET('Composition%'!$B74,0,X$17)*OFFSET('Composition%'!$B74,0,X$18)*(X$24*EXP(-X$25/($B104+273)/RGas)))+ReactionRateK1!X104/2</f>
        <v>3.752025416479105E-8</v>
      </c>
      <c r="Y104" s="73">
        <f ca="1">IF(Y$2=0,0,Y$22*EXP(Y$23/($B104+273)/RGas)*(OFFSET('Composition%'!$B74,0,Y$13)*OFFSET('Composition%'!$B74,0,Y$14)))-IF(Y$2=2,0,OFFSET('Composition%'!$B74,0,Y$17)*OFFSET('Composition%'!$B74,0,Y$18)*(Y$24*EXP(-Y$25/($B104+273)/RGas)))+ReactionRateK1!Y104/2</f>
        <v>1.8570307822779376E-9</v>
      </c>
      <c r="Z104" s="73">
        <f ca="1">IF(Z$2=0,0,Z$22*EXP(Z$23/($B104+273)/RGas)*(OFFSET('Composition%'!$B74,0,Z$13)*OFFSET('Composition%'!$B74,0,Z$14)))-IF(Z$2=2,0,OFFSET('Composition%'!$B74,0,Z$17)*OFFSET('Composition%'!$B74,0,Z$18)*(Z$24*EXP(-Z$25/($B104+273)/RGas)))+ReactionRateK1!Z104/2</f>
        <v>0</v>
      </c>
      <c r="AA104" s="73">
        <f ca="1">IF(AA$2=0,0,AA$22*EXP(AA$23/($B104+273)/RGas)*(OFFSET('Composition%'!$B74,0,AA$13)*OFFSET('Composition%'!$B74,0,AA$14)))-IF(AA$2=2,0,OFFSET('Composition%'!$B74,0,AA$17)*OFFSET('Composition%'!$B74,0,AA$18)*(AA$24*EXP(-AA$25/($B104+273)/RGas)))+ReactionRateK1!AA104/2</f>
        <v>0</v>
      </c>
      <c r="AB104" s="73">
        <f ca="1">IF(AB$2=0,0,AB$22*EXP(AB$23/($B104+273)/RGas)*(OFFSET('Composition%'!$B74,0,AB$13)*OFFSET('Composition%'!$B74,0,AB$14)))-IF(AB$2=2,0,OFFSET('Composition%'!$B74,0,AB$17)*OFFSET('Composition%'!$B74,0,AB$18)*(AB$24*EXP(-AB$25/($B104+273)/RGas)))+ReactionRateK1!AB104/2</f>
        <v>0</v>
      </c>
      <c r="AC104" s="73">
        <f ca="1">IF(AC$2=0,0,AC$22*EXP(AC$23/($B104+273)/RGas)*(OFFSET('Composition%'!$B74,0,AC$13)*OFFSET('Composition%'!$B74,0,AC$14)))-IF(AC$2=2,0,OFFSET('Composition%'!$B74,0,AC$17)*OFFSET('Composition%'!$B74,0,AC$18)*(AC$24*EXP(-AC$25/($B104+273)/RGas)))+ReactionRateK1!AC104/2</f>
        <v>0</v>
      </c>
      <c r="AD104" s="73">
        <f ca="1">IF(AD$2=0,0,AD$22*EXP(AD$23/($B104+273)/RGas)*(OFFSET('Composition%'!$B74,0,AD$13)*OFFSET('Composition%'!$B74,0,AD$14)))-IF(AD$2=2,0,OFFSET('Composition%'!$B74,0,AD$17)*OFFSET('Composition%'!$B74,0,AD$18)*(AD$24*EXP(-AD$25/($B104+273)/RGas)))+ReactionRateK1!AD104/2</f>
        <v>0</v>
      </c>
      <c r="AE104" s="73">
        <f ca="1">IF(AE$2=0,0,AE$22*EXP(AE$23/($B104+273)/RGas)*(OFFSET('Composition%'!$B74,0,AE$13)*OFFSET('Composition%'!$B74,0,AE$14)))-IF(AE$2=2,0,OFFSET('Composition%'!$B74,0,AE$17)*OFFSET('Composition%'!$B74,0,AE$18)*(AE$24*EXP(-AE$25/($B104+273)/RGas)))+ReactionRateK1!AE104/2</f>
        <v>0</v>
      </c>
      <c r="AF104" s="73"/>
      <c r="AG104" s="73">
        <f ca="1">IF(AG$2=0,0,AG$22*EXP(AG$23/($B104+273)/RGas)*(OFFSET('Composition%'!$B74,0,AG$13)*OFFSET('Composition%'!$B74,0,AG$14)))-IF(AG$2=2,0,OFFSET('Composition%'!$B74,0,AG$17)*OFFSET('Composition%'!$B74,0,AG$18)*(AG$24*EXP(-AG$25/($B104+273)/RGas)))+ReactionRateK1!AG104/2</f>
        <v>0</v>
      </c>
      <c r="AH104" s="73">
        <f ca="1">IF(AH$2=0,0,AH$22*EXP(AH$23/($B104+273)/RGas)*(OFFSET('Composition%'!$B74,0,AH$13)*OFFSET('Composition%'!$B74,0,AH$14)))-IF(AH$2=2,0,OFFSET('Composition%'!$B74,0,AH$17)*OFFSET('Composition%'!$B74,0,AH$18)*(AH$24*EXP(-AH$25/($B104+273)/RGas)))+ReactionRateK1!AH104/2</f>
        <v>0</v>
      </c>
      <c r="AI104" s="73">
        <f ca="1">IF(AI$2=0,0,AI$22*EXP(AI$23/($B104+273)/RGas)*(OFFSET('Composition%'!$B74,0,AI$13)*OFFSET('Composition%'!$B74,0,AI$14)))-IF(AI$2=2,0,OFFSET('Composition%'!$B74,0,AI$17)*OFFSET('Composition%'!$B74,0,AI$18)*(AI$24*EXP(-AI$25/($B104+273)/RGas)))+ReactionRateK1!AI104/2</f>
        <v>0</v>
      </c>
      <c r="AJ104" s="73">
        <f ca="1">IF(AJ$2=0,0,AJ$22*EXP(AJ$23/($B104+273)/RGas)*(OFFSET('Composition%'!$B74,0,AJ$13)*OFFSET('Composition%'!$B74,0,AJ$14)))-IF(AJ$2=2,0,OFFSET('Composition%'!$B74,0,AJ$17)*OFFSET('Composition%'!$B74,0,AJ$18)*(AJ$24*EXP(-AJ$25/($B104+273)/RGas)))+ReactionRateK1!AJ104/2</f>
        <v>0</v>
      </c>
      <c r="AK104" s="73">
        <f ca="1">IF(AK$2=0,0,AK$22*EXP(AK$23/($B104+273)/RGas)*(OFFSET('Composition%'!$B74,0,AK$13)*OFFSET('Composition%'!$B74,0,AK$14)))-IF(AK$2=2,0,OFFSET('Composition%'!$B74,0,AK$17)*OFFSET('Composition%'!$B74,0,AK$18)*(AK$24*EXP(-AK$25/($B104+273)/RGas)))+ReactionRateK1!AK104/2</f>
        <v>0</v>
      </c>
      <c r="AL104" s="73">
        <f ca="1">IF(AL$2=0,0,AL$22*EXP(AL$23/($B104+273)/RGas)*(OFFSET('Composition%'!$B74,0,AL$13)*OFFSET('Composition%'!$B74,0,AL$14)))-IF(AL$2=2,0,OFFSET('Composition%'!$B74,0,AL$17)*OFFSET('Composition%'!$B74,0,AL$18)*(AL$24*EXP(-AL$25/($B104+273)/RGas)))+ReactionRateK1!AL104/2</f>
        <v>0</v>
      </c>
      <c r="AM104" s="73"/>
      <c r="AN104" s="73">
        <f ca="1">IF(AN$2=0,0,AN$22*EXP(AN$23/($B104+273)/RGas)*(OFFSET('Composition%'!$B74,0,AN$13)*OFFSET('Composition%'!$B74,0,AN$14)))-IF(AN$2=2,0,OFFSET('Composition%'!$B74,0,AN$17)*OFFSET('Composition%'!$B74,0,AN$18)*(AN$24*EXP(-AN$25/($B104+273)/RGas)))+ReactionRateK1!AN104/2</f>
        <v>0</v>
      </c>
      <c r="AO104" s="73">
        <f ca="1">IF(AO$2=0,0,AO$22*EXP(AO$23/($B104+273)/RGas)*(OFFSET('Composition%'!$B74,0,AO$13)*OFFSET('Composition%'!$B74,0,AO$14)))-IF(AO$2=2,0,OFFSET('Composition%'!$B74,0,AO$17)*OFFSET('Composition%'!$B74,0,AO$18)*(AO$24*EXP(-AO$25/($B104+273)/RGas)))+ReactionRateK1!AO104/2</f>
        <v>0</v>
      </c>
      <c r="AP104" s="73">
        <f ca="1">IF(AP$2=0,0,AP$22*EXP(AP$23/($B104+273)/RGas)*(OFFSET('Composition%'!$B74,0,AP$13)*OFFSET('Composition%'!$B74,0,AP$14)))-IF(AP$2=2,0,OFFSET('Composition%'!$B74,0,AP$17)*OFFSET('Composition%'!$B74,0,AP$18)*(AP$24*EXP(-AP$25/($B104+273)/RGas)))+ReactionRateK1!AP104/2</f>
        <v>4.0565255291133407E-12</v>
      </c>
      <c r="AQ104" s="73">
        <f ca="1">IF(AQ$2=0,0,AQ$22*EXP(AQ$23/($B104+273)/RGas)*(OFFSET('Composition%'!$B74,0,AQ$13)*OFFSET('Composition%'!$B74,0,AQ$14)))-IF(AQ$2=2,0,OFFSET('Composition%'!$B74,0,AQ$17)*OFFSET('Composition%'!$B74,0,AQ$18)*(AQ$24*EXP(-AQ$25/($B104+273)/RGas)))+ReactionRateK1!AQ104/2</f>
        <v>0</v>
      </c>
      <c r="AR104" s="73">
        <f ca="1">IF(AR$2=0,0,AR$22*EXP(AR$23/($B104+273)/RGas)*(OFFSET('Composition%'!$B74,0,AR$13)*OFFSET('Composition%'!$B74,0,AR$14)))-IF(AR$2=2,0,OFFSET('Composition%'!$B74,0,AR$17)*OFFSET('Composition%'!$B74,0,AR$18)*(AR$24*EXP(-AR$25/($B104+273)/RGas)))+ReactionRateK1!AR104/2</f>
        <v>0</v>
      </c>
    </row>
    <row r="105" spans="1:44">
      <c r="A105" s="3">
        <f t="shared" si="10"/>
        <v>3.649999999999995</v>
      </c>
      <c r="B105" s="19">
        <f ca="1">'Composition%'!B75</f>
        <v>414.38874040381745</v>
      </c>
      <c r="C105">
        <f t="shared" si="11"/>
        <v>30</v>
      </c>
      <c r="D105" s="26">
        <f ca="1">('Composition%'!C75*ReactionRateK2!C105)^3</f>
        <v>6.0103377401561344</v>
      </c>
      <c r="E105" s="4"/>
      <c r="F105" s="73">
        <f ca="1">IF(F$2=0,0,F$22*EXP(F$23/($B105+273)/RGas)*(OFFSET('Composition%'!$B75,0,F$13)*OFFSET('Composition%'!$B75,0,F$14)))-IF(F$2=2,0,OFFSET('Composition%'!$B75,0,F$17)*OFFSET('Composition%'!$B75,0,F$18)*(F$24*EXP(-F$25/($B105+273)/RGas)))+ReactionRateK1!F105/2</f>
        <v>3.5045720747399235E-3</v>
      </c>
      <c r="G105" s="73">
        <f ca="1">IF(G$2=0,0,G$22*EXP(G$23/($B105+273)/RGas)*(OFFSET('Composition%'!$B75,0,G$13)*OFFSET('Composition%'!$B75,0,G$14)))-IF(G$2=2,0,OFFSET('Composition%'!$B75,0,G$17)*OFFSET('Composition%'!$B75,0,G$18)*(G$24*EXP(-G$25/($B105+273)/RGas)))+ReactionRateK1!G105/2</f>
        <v>1.3886391352106193E-3</v>
      </c>
      <c r="H105" s="73">
        <f ca="1">IF(H$2=0,0,H$22*EXP(H$23/($B105+273)/RGas)*(OFFSET('Composition%'!$B75,0,H$13)*OFFSET('Composition%'!$B75,0,H$14)))-IF(H$2=2,0,OFFSET('Composition%'!$B75,0,H$17)*OFFSET('Composition%'!$B75,0,H$18)*(H$24*EXP(-H$25/($B105+273)/RGas)))+ReactionRateK1!H105/2</f>
        <v>-3.6961327374162427E-6</v>
      </c>
      <c r="I105" s="73">
        <f ca="1">IF(I$2=0,0,I$22*EXP(I$23/($B105+273)/RGas)*(OFFSET('Composition%'!$B75,0,I$13)*OFFSET('Composition%'!$B75,0,I$14)))-IF(I$2=2,0,OFFSET('Composition%'!$B75,0,I$17)*OFFSET('Composition%'!$B75,0,I$18)*(I$24*EXP(-I$25/($B105+273)/RGas)))+ReactionRateK1!I105/2</f>
        <v>7.4502144629086779E-6</v>
      </c>
      <c r="J105" s="73"/>
      <c r="K105" s="73">
        <f ca="1">IF(K$2=0,0,K$22*EXP(K$23/($B105+273)/RGas)*(OFFSET('Composition%'!$B75,0,K$13)*OFFSET('Composition%'!$B75,0,K$14)))-IF(K$2=2,0,OFFSET('Composition%'!$B75,0,K$17)*OFFSET('Composition%'!$B75,0,K$18)*(K$24*EXP(-K$25/($B105+273)/RGas)))+ReactionRateK1!K105/2</f>
        <v>1.4723271822438254E-2</v>
      </c>
      <c r="L105" s="73">
        <f ca="1">IF(L$2=0,0,L$22*EXP(L$23/($B105+273)/RGas)*(OFFSET('Composition%'!$B75,0,L$13)*OFFSET('Composition%'!$B75,0,L$14)))-IF(L$2=2,0,OFFSET('Composition%'!$B75,0,L$17)*OFFSET('Composition%'!$B75,0,L$18)*(L$24*EXP(-L$25/($B105+273)/RGas)))+ReactionRateK1!L105/2</f>
        <v>-2.8934974162856493E-3</v>
      </c>
      <c r="M105" s="73">
        <f ca="1">IF(M$2=0,0,M$22*EXP(M$23/($B105+273)/RGas)*(OFFSET('Composition%'!$B75,0,M$13)*OFFSET('Composition%'!$B75,0,M$14)))-IF(M$2=2,0,OFFSET('Composition%'!$B75,0,M$17)*OFFSET('Composition%'!$B75,0,M$18)*(M$24*EXP(-M$25/($B105+273)/RGas)))+ReactionRateK1!M105/2</f>
        <v>0</v>
      </c>
      <c r="N105" s="73"/>
      <c r="O105" s="73">
        <f ca="1">IF(O$2=0,0,O$22*EXP(O$23/($B105+273)/RGas)*(OFFSET('Composition%'!$B75,0,O$13)*OFFSET('Composition%'!$B75,0,O$14)))-IF(O$2=2,0,OFFSET('Composition%'!$B75,0,O$17)*OFFSET('Composition%'!$B75,0,O$18)*(O$24*EXP(-O$25/($B105+273)/RGas)))+ReactionRateK1!O105/2</f>
        <v>0</v>
      </c>
      <c r="P105" s="73">
        <f ca="1">IF(P$2=0,0,P$22*EXP(P$23/($B105+273)/RGas)*(OFFSET('Composition%'!$B75,0,P$13)*OFFSET('Composition%'!$B75,0,P$14)))-IF(P$2=2,0,OFFSET('Composition%'!$B75,0,P$17)*OFFSET('Composition%'!$B75,0,P$18)*(P$24*EXP(-P$25/($B105+273)/RGas)))+ReactionRateK1!P105/2</f>
        <v>1.4837256460118629E-2</v>
      </c>
      <c r="Q105" s="73">
        <f ca="1">IF(Q$2=0,0,Q$22*EXP(Q$23/($B105+273)/RGas)*(OFFSET('Composition%'!$B75,0,Q$13)*OFFSET('Composition%'!$B75,0,Q$14)))-IF(Q$2=2,0,OFFSET('Composition%'!$B75,0,Q$17)*OFFSET('Composition%'!$B75,0,Q$18)*(Q$24*EXP(-Q$25/($B105+273)/RGas)))+ReactionRateK1!Q105/2</f>
        <v>1.250882450987818E-4</v>
      </c>
      <c r="R105" s="73">
        <f ca="1">IF(R$2=0,0,R$22*EXP(R$23/($B105+273)/RGas)*(OFFSET('Composition%'!$B75,0,R$13)*OFFSET('Composition%'!$B75,0,R$14)))-IF(R$2=2,0,OFFSET('Composition%'!$B75,0,R$17)*OFFSET('Composition%'!$B75,0,R$18)*(R$24*EXP(-R$25/($B105+273)/RGas)))+ReactionRateK1!R105/2</f>
        <v>3.40514637105082E-5</v>
      </c>
      <c r="S105" s="73"/>
      <c r="T105" s="73">
        <f ca="1">IF(T$2=0,0,T$22*EXP(T$23/($B105+273)/RGas)*(OFFSET('Composition%'!$B75,0,T$13)*OFFSET('Composition%'!$B75,0,T$14)))-IF(T$2=2,0,OFFSET('Composition%'!$B75,0,T$17)*OFFSET('Composition%'!$B75,0,T$18)*(T$24*EXP(-T$25/($B105+273)/RGas)))+ReactionRateK1!T105/2</f>
        <v>2.8070940670580984E-4</v>
      </c>
      <c r="U105" s="73">
        <f ca="1">IF(U$2=0,0,U$22*EXP(U$23/($B105+273)/RGas)*(OFFSET('Composition%'!$B75,0,U$13)*OFFSET('Composition%'!$B75,0,U$14)))-IF(U$2=2,0,OFFSET('Composition%'!$B75,0,U$17)*OFFSET('Composition%'!$B75,0,U$18)*(U$24*EXP(-U$25/($B105+273)/RGas)))+ReactionRateK1!U105/2</f>
        <v>2.7450705696432585E-6</v>
      </c>
      <c r="V105" s="73">
        <f ca="1">IF(V$2=0,0,V$22*EXP(V$23/($B105+273)/RGas)*(OFFSET('Composition%'!$B75,0,V$13)*OFFSET('Composition%'!$B75,0,V$14)))-IF(V$2=2,0,OFFSET('Composition%'!$B75,0,V$17)*OFFSET('Composition%'!$B75,0,V$18)*(V$24*EXP(-V$25/($B105+273)/RGas)))+ReactionRateK1!V105/2</f>
        <v>0</v>
      </c>
      <c r="W105" s="73">
        <f ca="1">IF(W$2=0,0,W$22*EXP(W$23/($B105+273)/RGas)*(OFFSET('Composition%'!$B75,0,W$13)*OFFSET('Composition%'!$B75,0,W$14)))-IF(W$2=2,0,OFFSET('Composition%'!$B75,0,W$17)*OFFSET('Composition%'!$B75,0,W$18)*(W$24*EXP(-W$25/($B105+273)/RGas)))+ReactionRateK1!W105/2</f>
        <v>0</v>
      </c>
      <c r="X105" s="73">
        <f ca="1">IF(X$2=0,0,X$22*EXP(X$23/($B105+273)/RGas)*(OFFSET('Composition%'!$B75,0,X$13)*OFFSET('Composition%'!$B75,0,X$14)))-IF(X$2=2,0,OFFSET('Composition%'!$B75,0,X$17)*OFFSET('Composition%'!$B75,0,X$18)*(X$24*EXP(-X$25/($B105+273)/RGas)))+ReactionRateK1!X105/2</f>
        <v>3.7509568713560372E-8</v>
      </c>
      <c r="Y105" s="73">
        <f ca="1">IF(Y$2=0,0,Y$22*EXP(Y$23/($B105+273)/RGas)*(OFFSET('Composition%'!$B75,0,Y$13)*OFFSET('Composition%'!$B75,0,Y$14)))-IF(Y$2=2,0,OFFSET('Composition%'!$B75,0,Y$17)*OFFSET('Composition%'!$B75,0,Y$18)*(Y$24*EXP(-Y$25/($B105+273)/RGas)))+ReactionRateK1!Y105/2</f>
        <v>1.8565019156084649E-9</v>
      </c>
      <c r="Z105" s="73">
        <f ca="1">IF(Z$2=0,0,Z$22*EXP(Z$23/($B105+273)/RGas)*(OFFSET('Composition%'!$B75,0,Z$13)*OFFSET('Composition%'!$B75,0,Z$14)))-IF(Z$2=2,0,OFFSET('Composition%'!$B75,0,Z$17)*OFFSET('Composition%'!$B75,0,Z$18)*(Z$24*EXP(-Z$25/($B105+273)/RGas)))+ReactionRateK1!Z105/2</f>
        <v>0</v>
      </c>
      <c r="AA105" s="73">
        <f ca="1">IF(AA$2=0,0,AA$22*EXP(AA$23/($B105+273)/RGas)*(OFFSET('Composition%'!$B75,0,AA$13)*OFFSET('Composition%'!$B75,0,AA$14)))-IF(AA$2=2,0,OFFSET('Composition%'!$B75,0,AA$17)*OFFSET('Composition%'!$B75,0,AA$18)*(AA$24*EXP(-AA$25/($B105+273)/RGas)))+ReactionRateK1!AA105/2</f>
        <v>0</v>
      </c>
      <c r="AB105" s="73">
        <f ca="1">IF(AB$2=0,0,AB$22*EXP(AB$23/($B105+273)/RGas)*(OFFSET('Composition%'!$B75,0,AB$13)*OFFSET('Composition%'!$B75,0,AB$14)))-IF(AB$2=2,0,OFFSET('Composition%'!$B75,0,AB$17)*OFFSET('Composition%'!$B75,0,AB$18)*(AB$24*EXP(-AB$25/($B105+273)/RGas)))+ReactionRateK1!AB105/2</f>
        <v>0</v>
      </c>
      <c r="AC105" s="73">
        <f ca="1">IF(AC$2=0,0,AC$22*EXP(AC$23/($B105+273)/RGas)*(OFFSET('Composition%'!$B75,0,AC$13)*OFFSET('Composition%'!$B75,0,AC$14)))-IF(AC$2=2,0,OFFSET('Composition%'!$B75,0,AC$17)*OFFSET('Composition%'!$B75,0,AC$18)*(AC$24*EXP(-AC$25/($B105+273)/RGas)))+ReactionRateK1!AC105/2</f>
        <v>0</v>
      </c>
      <c r="AD105" s="73">
        <f ca="1">IF(AD$2=0,0,AD$22*EXP(AD$23/($B105+273)/RGas)*(OFFSET('Composition%'!$B75,0,AD$13)*OFFSET('Composition%'!$B75,0,AD$14)))-IF(AD$2=2,0,OFFSET('Composition%'!$B75,0,AD$17)*OFFSET('Composition%'!$B75,0,AD$18)*(AD$24*EXP(-AD$25/($B105+273)/RGas)))+ReactionRateK1!AD105/2</f>
        <v>0</v>
      </c>
      <c r="AE105" s="73">
        <f ca="1">IF(AE$2=0,0,AE$22*EXP(AE$23/($B105+273)/RGas)*(OFFSET('Composition%'!$B75,0,AE$13)*OFFSET('Composition%'!$B75,0,AE$14)))-IF(AE$2=2,0,OFFSET('Composition%'!$B75,0,AE$17)*OFFSET('Composition%'!$B75,0,AE$18)*(AE$24*EXP(-AE$25/($B105+273)/RGas)))+ReactionRateK1!AE105/2</f>
        <v>0</v>
      </c>
      <c r="AF105" s="73"/>
      <c r="AG105" s="73">
        <f ca="1">IF(AG$2=0,0,AG$22*EXP(AG$23/($B105+273)/RGas)*(OFFSET('Composition%'!$B75,0,AG$13)*OFFSET('Composition%'!$B75,0,AG$14)))-IF(AG$2=2,0,OFFSET('Composition%'!$B75,0,AG$17)*OFFSET('Composition%'!$B75,0,AG$18)*(AG$24*EXP(-AG$25/($B105+273)/RGas)))+ReactionRateK1!AG105/2</f>
        <v>0</v>
      </c>
      <c r="AH105" s="73">
        <f ca="1">IF(AH$2=0,0,AH$22*EXP(AH$23/($B105+273)/RGas)*(OFFSET('Composition%'!$B75,0,AH$13)*OFFSET('Composition%'!$B75,0,AH$14)))-IF(AH$2=2,0,OFFSET('Composition%'!$B75,0,AH$17)*OFFSET('Composition%'!$B75,0,AH$18)*(AH$24*EXP(-AH$25/($B105+273)/RGas)))+ReactionRateK1!AH105/2</f>
        <v>0</v>
      </c>
      <c r="AI105" s="73">
        <f ca="1">IF(AI$2=0,0,AI$22*EXP(AI$23/($B105+273)/RGas)*(OFFSET('Composition%'!$B75,0,AI$13)*OFFSET('Composition%'!$B75,0,AI$14)))-IF(AI$2=2,0,OFFSET('Composition%'!$B75,0,AI$17)*OFFSET('Composition%'!$B75,0,AI$18)*(AI$24*EXP(-AI$25/($B105+273)/RGas)))+ReactionRateK1!AI105/2</f>
        <v>0</v>
      </c>
      <c r="AJ105" s="73">
        <f ca="1">IF(AJ$2=0,0,AJ$22*EXP(AJ$23/($B105+273)/RGas)*(OFFSET('Composition%'!$B75,0,AJ$13)*OFFSET('Composition%'!$B75,0,AJ$14)))-IF(AJ$2=2,0,OFFSET('Composition%'!$B75,0,AJ$17)*OFFSET('Composition%'!$B75,0,AJ$18)*(AJ$24*EXP(-AJ$25/($B105+273)/RGas)))+ReactionRateK1!AJ105/2</f>
        <v>0</v>
      </c>
      <c r="AK105" s="73">
        <f ca="1">IF(AK$2=0,0,AK$22*EXP(AK$23/($B105+273)/RGas)*(OFFSET('Composition%'!$B75,0,AK$13)*OFFSET('Composition%'!$B75,0,AK$14)))-IF(AK$2=2,0,OFFSET('Composition%'!$B75,0,AK$17)*OFFSET('Composition%'!$B75,0,AK$18)*(AK$24*EXP(-AK$25/($B105+273)/RGas)))+ReactionRateK1!AK105/2</f>
        <v>0</v>
      </c>
      <c r="AL105" s="73">
        <f ca="1">IF(AL$2=0,0,AL$22*EXP(AL$23/($B105+273)/RGas)*(OFFSET('Composition%'!$B75,0,AL$13)*OFFSET('Composition%'!$B75,0,AL$14)))-IF(AL$2=2,0,OFFSET('Composition%'!$B75,0,AL$17)*OFFSET('Composition%'!$B75,0,AL$18)*(AL$24*EXP(-AL$25/($B105+273)/RGas)))+ReactionRateK1!AL105/2</f>
        <v>0</v>
      </c>
      <c r="AM105" s="73"/>
      <c r="AN105" s="73">
        <f ca="1">IF(AN$2=0,0,AN$22*EXP(AN$23/($B105+273)/RGas)*(OFFSET('Composition%'!$B75,0,AN$13)*OFFSET('Composition%'!$B75,0,AN$14)))-IF(AN$2=2,0,OFFSET('Composition%'!$B75,0,AN$17)*OFFSET('Composition%'!$B75,0,AN$18)*(AN$24*EXP(-AN$25/($B105+273)/RGas)))+ReactionRateK1!AN105/2</f>
        <v>0</v>
      </c>
      <c r="AO105" s="73">
        <f ca="1">IF(AO$2=0,0,AO$22*EXP(AO$23/($B105+273)/RGas)*(OFFSET('Composition%'!$B75,0,AO$13)*OFFSET('Composition%'!$B75,0,AO$14)))-IF(AO$2=2,0,OFFSET('Composition%'!$B75,0,AO$17)*OFFSET('Composition%'!$B75,0,AO$18)*(AO$24*EXP(-AO$25/($B105+273)/RGas)))+ReactionRateK1!AO105/2</f>
        <v>0</v>
      </c>
      <c r="AP105" s="73">
        <f ca="1">IF(AP$2=0,0,AP$22*EXP(AP$23/($B105+273)/RGas)*(OFFSET('Composition%'!$B75,0,AP$13)*OFFSET('Composition%'!$B75,0,AP$14)))-IF(AP$2=2,0,OFFSET('Composition%'!$B75,0,AP$17)*OFFSET('Composition%'!$B75,0,AP$18)*(AP$24*EXP(-AP$25/($B105+273)/RGas)))+ReactionRateK1!AP105/2</f>
        <v>4.0566388783405828E-12</v>
      </c>
      <c r="AQ105" s="73">
        <f ca="1">IF(AQ$2=0,0,AQ$22*EXP(AQ$23/($B105+273)/RGas)*(OFFSET('Composition%'!$B75,0,AQ$13)*OFFSET('Composition%'!$B75,0,AQ$14)))-IF(AQ$2=2,0,OFFSET('Composition%'!$B75,0,AQ$17)*OFFSET('Composition%'!$B75,0,AQ$18)*(AQ$24*EXP(-AQ$25/($B105+273)/RGas)))+ReactionRateK1!AQ105/2</f>
        <v>0</v>
      </c>
      <c r="AR105" s="73">
        <f ca="1">IF(AR$2=0,0,AR$22*EXP(AR$23/($B105+273)/RGas)*(OFFSET('Composition%'!$B75,0,AR$13)*OFFSET('Composition%'!$B75,0,AR$14)))-IF(AR$2=2,0,OFFSET('Composition%'!$B75,0,AR$17)*OFFSET('Composition%'!$B75,0,AR$18)*(AR$24*EXP(-AR$25/($B105+273)/RGas)))+ReactionRateK1!AR105/2</f>
        <v>0</v>
      </c>
    </row>
    <row r="106" spans="1:44">
      <c r="A106" s="3">
        <f t="shared" si="10"/>
        <v>3.6999999999999948</v>
      </c>
      <c r="B106" s="19">
        <f ca="1">'Composition%'!B76</f>
        <v>414.40114362325932</v>
      </c>
      <c r="C106">
        <f t="shared" si="11"/>
        <v>30</v>
      </c>
      <c r="D106" s="26">
        <f ca="1">('Composition%'!C76*ReactionRateK2!C106)^3</f>
        <v>6.0055367873429457</v>
      </c>
      <c r="E106" s="4"/>
      <c r="F106" s="73">
        <f ca="1">IF(F$2=0,0,F$22*EXP(F$23/($B106+273)/RGas)*(OFFSET('Composition%'!$B76,0,F$13)*OFFSET('Composition%'!$B76,0,F$14)))-IF(F$2=2,0,OFFSET('Composition%'!$B76,0,F$17)*OFFSET('Composition%'!$B76,0,F$18)*(F$24*EXP(-F$25/($B106+273)/RGas)))+ReactionRateK1!F106/2</f>
        <v>3.44618766498331E-3</v>
      </c>
      <c r="G106" s="73">
        <f ca="1">IF(G$2=0,0,G$22*EXP(G$23/($B106+273)/RGas)*(OFFSET('Composition%'!$B76,0,G$13)*OFFSET('Composition%'!$B76,0,G$14)))-IF(G$2=2,0,OFFSET('Composition%'!$B76,0,G$17)*OFFSET('Composition%'!$B76,0,G$18)*(G$24*EXP(-G$25/($B106+273)/RGas)))+ReactionRateK1!G106/2</f>
        <v>1.3669430298804777E-3</v>
      </c>
      <c r="H106" s="73">
        <f ca="1">IF(H$2=0,0,H$22*EXP(H$23/($B106+273)/RGas)*(OFFSET('Composition%'!$B76,0,H$13)*OFFSET('Composition%'!$B76,0,H$14)))-IF(H$2=2,0,OFFSET('Composition%'!$B76,0,H$17)*OFFSET('Composition%'!$B76,0,H$18)*(H$24*EXP(-H$25/($B106+273)/RGas)))+ReactionRateK1!H106/2</f>
        <v>-3.6795000877656975E-6</v>
      </c>
      <c r="I106" s="73">
        <f ca="1">IF(I$2=0,0,I$22*EXP(I$23/($B106+273)/RGas)*(OFFSET('Composition%'!$B76,0,I$13)*OFFSET('Composition%'!$B76,0,I$14)))-IF(I$2=2,0,OFFSET('Composition%'!$B76,0,I$17)*OFFSET('Composition%'!$B76,0,I$18)*(I$24*EXP(-I$25/($B106+273)/RGas)))+ReactionRateK1!I106/2</f>
        <v>7.1685442643558238E-6</v>
      </c>
      <c r="J106" s="73"/>
      <c r="K106" s="73">
        <f ca="1">IF(K$2=0,0,K$22*EXP(K$23/($B106+273)/RGas)*(OFFSET('Composition%'!$B76,0,K$13)*OFFSET('Composition%'!$B76,0,K$14)))-IF(K$2=2,0,OFFSET('Composition%'!$B76,0,K$17)*OFFSET('Composition%'!$B76,0,K$18)*(K$24*EXP(-K$25/($B106+273)/RGas)))+ReactionRateK1!K106/2</f>
        <v>1.4411611046020135E-2</v>
      </c>
      <c r="L106" s="73">
        <f ca="1">IF(L$2=0,0,L$22*EXP(L$23/($B106+273)/RGas)*(OFFSET('Composition%'!$B76,0,L$13)*OFFSET('Composition%'!$B76,0,L$14)))-IF(L$2=2,0,OFFSET('Composition%'!$B76,0,L$17)*OFFSET('Composition%'!$B76,0,L$18)*(L$24*EXP(-L$25/($B106+273)/RGas)))+ReactionRateK1!L106/2</f>
        <v>-2.8482087519162125E-3</v>
      </c>
      <c r="M106" s="73">
        <f ca="1">IF(M$2=0,0,M$22*EXP(M$23/($B106+273)/RGas)*(OFFSET('Composition%'!$B76,0,M$13)*OFFSET('Composition%'!$B76,0,M$14)))-IF(M$2=2,0,OFFSET('Composition%'!$B76,0,M$17)*OFFSET('Composition%'!$B76,0,M$18)*(M$24*EXP(-M$25/($B106+273)/RGas)))+ReactionRateK1!M106/2</f>
        <v>0</v>
      </c>
      <c r="N106" s="73"/>
      <c r="O106" s="73">
        <f ca="1">IF(O$2=0,0,O$22*EXP(O$23/($B106+273)/RGas)*(OFFSET('Composition%'!$B76,0,O$13)*OFFSET('Composition%'!$B76,0,O$14)))-IF(O$2=2,0,OFFSET('Composition%'!$B76,0,O$17)*OFFSET('Composition%'!$B76,0,O$18)*(O$24*EXP(-O$25/($B106+273)/RGas)))+ReactionRateK1!O106/2</f>
        <v>0</v>
      </c>
      <c r="P106" s="73">
        <f ca="1">IF(P$2=0,0,P$22*EXP(P$23/($B106+273)/RGas)*(OFFSET('Composition%'!$B76,0,P$13)*OFFSET('Composition%'!$B76,0,P$14)))-IF(P$2=2,0,OFFSET('Composition%'!$B76,0,P$17)*OFFSET('Composition%'!$B76,0,P$18)*(P$24*EXP(-P$25/($B106+273)/RGas)))+ReactionRateK1!P106/2</f>
        <v>1.4769412625789166E-2</v>
      </c>
      <c r="Q106" s="73">
        <f ca="1">IF(Q$2=0,0,Q$22*EXP(Q$23/($B106+273)/RGas)*(OFFSET('Composition%'!$B76,0,Q$13)*OFFSET('Composition%'!$B76,0,Q$14)))-IF(Q$2=2,0,OFFSET('Composition%'!$B76,0,Q$17)*OFFSET('Composition%'!$B76,0,Q$18)*(Q$24*EXP(-Q$25/($B106+273)/RGas)))+ReactionRateK1!Q106/2</f>
        <v>1.2662518971921701E-4</v>
      </c>
      <c r="R106" s="73">
        <f ca="1">IF(R$2=0,0,R$22*EXP(R$23/($B106+273)/RGas)*(OFFSET('Composition%'!$B76,0,R$13)*OFFSET('Composition%'!$B76,0,R$14)))-IF(R$2=2,0,OFFSET('Composition%'!$B76,0,R$17)*OFFSET('Composition%'!$B76,0,R$18)*(R$24*EXP(-R$25/($B106+273)/RGas)))+ReactionRateK1!R106/2</f>
        <v>3.493632593408573E-5</v>
      </c>
      <c r="S106" s="73"/>
      <c r="T106" s="73">
        <f ca="1">IF(T$2=0,0,T$22*EXP(T$23/($B106+273)/RGas)*(OFFSET('Composition%'!$B76,0,T$13)*OFFSET('Composition%'!$B76,0,T$14)))-IF(T$2=2,0,OFFSET('Composition%'!$B76,0,T$17)*OFFSET('Composition%'!$B76,0,T$18)*(T$24*EXP(-T$25/($B106+273)/RGas)))+ReactionRateK1!T106/2</f>
        <v>2.6260268707423249E-4</v>
      </c>
      <c r="U106" s="73">
        <f ca="1">IF(U$2=0,0,U$22*EXP(U$23/($B106+273)/RGas)*(OFFSET('Composition%'!$B76,0,U$13)*OFFSET('Composition%'!$B76,0,U$14)))-IF(U$2=2,0,OFFSET('Composition%'!$B76,0,U$17)*OFFSET('Composition%'!$B76,0,U$18)*(U$24*EXP(-U$25/($B106+273)/RGas)))+ReactionRateK1!U106/2</f>
        <v>2.4916179196009825E-6</v>
      </c>
      <c r="V106" s="73">
        <f ca="1">IF(V$2=0,0,V$22*EXP(V$23/($B106+273)/RGas)*(OFFSET('Composition%'!$B76,0,V$13)*OFFSET('Composition%'!$B76,0,V$14)))-IF(V$2=2,0,OFFSET('Composition%'!$B76,0,V$17)*OFFSET('Composition%'!$B76,0,V$18)*(V$24*EXP(-V$25/($B106+273)/RGas)))+ReactionRateK1!V106/2</f>
        <v>0</v>
      </c>
      <c r="W106" s="73">
        <f ca="1">IF(W$2=0,0,W$22*EXP(W$23/($B106+273)/RGas)*(OFFSET('Composition%'!$B76,0,W$13)*OFFSET('Composition%'!$B76,0,W$14)))-IF(W$2=2,0,OFFSET('Composition%'!$B76,0,W$17)*OFFSET('Composition%'!$B76,0,W$18)*(W$24*EXP(-W$25/($B106+273)/RGas)))+ReactionRateK1!W106/2</f>
        <v>0</v>
      </c>
      <c r="X106" s="73">
        <f ca="1">IF(X$2=0,0,X$22*EXP(X$23/($B106+273)/RGas)*(OFFSET('Composition%'!$B76,0,X$13)*OFFSET('Composition%'!$B76,0,X$14)))-IF(X$2=2,0,OFFSET('Composition%'!$B76,0,X$17)*OFFSET('Composition%'!$B76,0,X$18)*(X$24*EXP(-X$25/($B106+273)/RGas)))+ReactionRateK1!X106/2</f>
        <v>3.74995757639507E-8</v>
      </c>
      <c r="Y106" s="73">
        <f ca="1">IF(Y$2=0,0,Y$22*EXP(Y$23/($B106+273)/RGas)*(OFFSET('Composition%'!$B76,0,Y$13)*OFFSET('Composition%'!$B76,0,Y$14)))-IF(Y$2=2,0,OFFSET('Composition%'!$B76,0,Y$17)*OFFSET('Composition%'!$B76,0,Y$18)*(Y$24*EXP(-Y$25/($B106+273)/RGas)))+ReactionRateK1!Y106/2</f>
        <v>1.8560073236755474E-9</v>
      </c>
      <c r="Z106" s="73">
        <f ca="1">IF(Z$2=0,0,Z$22*EXP(Z$23/($B106+273)/RGas)*(OFFSET('Composition%'!$B76,0,Z$13)*OFFSET('Composition%'!$B76,0,Z$14)))-IF(Z$2=2,0,OFFSET('Composition%'!$B76,0,Z$17)*OFFSET('Composition%'!$B76,0,Z$18)*(Z$24*EXP(-Z$25/($B106+273)/RGas)))+ReactionRateK1!Z106/2</f>
        <v>0</v>
      </c>
      <c r="AA106" s="73">
        <f ca="1">IF(AA$2=0,0,AA$22*EXP(AA$23/($B106+273)/RGas)*(OFFSET('Composition%'!$B76,0,AA$13)*OFFSET('Composition%'!$B76,0,AA$14)))-IF(AA$2=2,0,OFFSET('Composition%'!$B76,0,AA$17)*OFFSET('Composition%'!$B76,0,AA$18)*(AA$24*EXP(-AA$25/($B106+273)/RGas)))+ReactionRateK1!AA106/2</f>
        <v>0</v>
      </c>
      <c r="AB106" s="73">
        <f ca="1">IF(AB$2=0,0,AB$22*EXP(AB$23/($B106+273)/RGas)*(OFFSET('Composition%'!$B76,0,AB$13)*OFFSET('Composition%'!$B76,0,AB$14)))-IF(AB$2=2,0,OFFSET('Composition%'!$B76,0,AB$17)*OFFSET('Composition%'!$B76,0,AB$18)*(AB$24*EXP(-AB$25/($B106+273)/RGas)))+ReactionRateK1!AB106/2</f>
        <v>0</v>
      </c>
      <c r="AC106" s="73">
        <f ca="1">IF(AC$2=0,0,AC$22*EXP(AC$23/($B106+273)/RGas)*(OFFSET('Composition%'!$B76,0,AC$13)*OFFSET('Composition%'!$B76,0,AC$14)))-IF(AC$2=2,0,OFFSET('Composition%'!$B76,0,AC$17)*OFFSET('Composition%'!$B76,0,AC$18)*(AC$24*EXP(-AC$25/($B106+273)/RGas)))+ReactionRateK1!AC106/2</f>
        <v>0</v>
      </c>
      <c r="AD106" s="73">
        <f ca="1">IF(AD$2=0,0,AD$22*EXP(AD$23/($B106+273)/RGas)*(OFFSET('Composition%'!$B76,0,AD$13)*OFFSET('Composition%'!$B76,0,AD$14)))-IF(AD$2=2,0,OFFSET('Composition%'!$B76,0,AD$17)*OFFSET('Composition%'!$B76,0,AD$18)*(AD$24*EXP(-AD$25/($B106+273)/RGas)))+ReactionRateK1!AD106/2</f>
        <v>0</v>
      </c>
      <c r="AE106" s="73">
        <f ca="1">IF(AE$2=0,0,AE$22*EXP(AE$23/($B106+273)/RGas)*(OFFSET('Composition%'!$B76,0,AE$13)*OFFSET('Composition%'!$B76,0,AE$14)))-IF(AE$2=2,0,OFFSET('Composition%'!$B76,0,AE$17)*OFFSET('Composition%'!$B76,0,AE$18)*(AE$24*EXP(-AE$25/($B106+273)/RGas)))+ReactionRateK1!AE106/2</f>
        <v>0</v>
      </c>
      <c r="AF106" s="73"/>
      <c r="AG106" s="73">
        <f ca="1">IF(AG$2=0,0,AG$22*EXP(AG$23/($B106+273)/RGas)*(OFFSET('Composition%'!$B76,0,AG$13)*OFFSET('Composition%'!$B76,0,AG$14)))-IF(AG$2=2,0,OFFSET('Composition%'!$B76,0,AG$17)*OFFSET('Composition%'!$B76,0,AG$18)*(AG$24*EXP(-AG$25/($B106+273)/RGas)))+ReactionRateK1!AG106/2</f>
        <v>0</v>
      </c>
      <c r="AH106" s="73">
        <f ca="1">IF(AH$2=0,0,AH$22*EXP(AH$23/($B106+273)/RGas)*(OFFSET('Composition%'!$B76,0,AH$13)*OFFSET('Composition%'!$B76,0,AH$14)))-IF(AH$2=2,0,OFFSET('Composition%'!$B76,0,AH$17)*OFFSET('Composition%'!$B76,0,AH$18)*(AH$24*EXP(-AH$25/($B106+273)/RGas)))+ReactionRateK1!AH106/2</f>
        <v>0</v>
      </c>
      <c r="AI106" s="73">
        <f ca="1">IF(AI$2=0,0,AI$22*EXP(AI$23/($B106+273)/RGas)*(OFFSET('Composition%'!$B76,0,AI$13)*OFFSET('Composition%'!$B76,0,AI$14)))-IF(AI$2=2,0,OFFSET('Composition%'!$B76,0,AI$17)*OFFSET('Composition%'!$B76,0,AI$18)*(AI$24*EXP(-AI$25/($B106+273)/RGas)))+ReactionRateK1!AI106/2</f>
        <v>0</v>
      </c>
      <c r="AJ106" s="73">
        <f ca="1">IF(AJ$2=0,0,AJ$22*EXP(AJ$23/($B106+273)/RGas)*(OFFSET('Composition%'!$B76,0,AJ$13)*OFFSET('Composition%'!$B76,0,AJ$14)))-IF(AJ$2=2,0,OFFSET('Composition%'!$B76,0,AJ$17)*OFFSET('Composition%'!$B76,0,AJ$18)*(AJ$24*EXP(-AJ$25/($B106+273)/RGas)))+ReactionRateK1!AJ106/2</f>
        <v>0</v>
      </c>
      <c r="AK106" s="73">
        <f ca="1">IF(AK$2=0,0,AK$22*EXP(AK$23/($B106+273)/RGas)*(OFFSET('Composition%'!$B76,0,AK$13)*OFFSET('Composition%'!$B76,0,AK$14)))-IF(AK$2=2,0,OFFSET('Composition%'!$B76,0,AK$17)*OFFSET('Composition%'!$B76,0,AK$18)*(AK$24*EXP(-AK$25/($B106+273)/RGas)))+ReactionRateK1!AK106/2</f>
        <v>0</v>
      </c>
      <c r="AL106" s="73">
        <f ca="1">IF(AL$2=0,0,AL$22*EXP(AL$23/($B106+273)/RGas)*(OFFSET('Composition%'!$B76,0,AL$13)*OFFSET('Composition%'!$B76,0,AL$14)))-IF(AL$2=2,0,OFFSET('Composition%'!$B76,0,AL$17)*OFFSET('Composition%'!$B76,0,AL$18)*(AL$24*EXP(-AL$25/($B106+273)/RGas)))+ReactionRateK1!AL106/2</f>
        <v>0</v>
      </c>
      <c r="AM106" s="73"/>
      <c r="AN106" s="73">
        <f ca="1">IF(AN$2=0,0,AN$22*EXP(AN$23/($B106+273)/RGas)*(OFFSET('Composition%'!$B76,0,AN$13)*OFFSET('Composition%'!$B76,0,AN$14)))-IF(AN$2=2,0,OFFSET('Composition%'!$B76,0,AN$17)*OFFSET('Composition%'!$B76,0,AN$18)*(AN$24*EXP(-AN$25/($B106+273)/RGas)))+ReactionRateK1!AN106/2</f>
        <v>0</v>
      </c>
      <c r="AO106" s="73">
        <f ca="1">IF(AO$2=0,0,AO$22*EXP(AO$23/($B106+273)/RGas)*(OFFSET('Composition%'!$B76,0,AO$13)*OFFSET('Composition%'!$B76,0,AO$14)))-IF(AO$2=2,0,OFFSET('Composition%'!$B76,0,AO$17)*OFFSET('Composition%'!$B76,0,AO$18)*(AO$24*EXP(-AO$25/($B106+273)/RGas)))+ReactionRateK1!AO106/2</f>
        <v>0</v>
      </c>
      <c r="AP106" s="73">
        <f ca="1">IF(AP$2=0,0,AP$22*EXP(AP$23/($B106+273)/RGas)*(OFFSET('Composition%'!$B76,0,AP$13)*OFFSET('Composition%'!$B76,0,AP$14)))-IF(AP$2=2,0,OFFSET('Composition%'!$B76,0,AP$17)*OFFSET('Composition%'!$B76,0,AP$18)*(AP$24*EXP(-AP$25/($B106+273)/RGas)))+ReactionRateK1!AP106/2</f>
        <v>4.0567417389952939E-12</v>
      </c>
      <c r="AQ106" s="73">
        <f ca="1">IF(AQ$2=0,0,AQ$22*EXP(AQ$23/($B106+273)/RGas)*(OFFSET('Composition%'!$B76,0,AQ$13)*OFFSET('Composition%'!$B76,0,AQ$14)))-IF(AQ$2=2,0,OFFSET('Composition%'!$B76,0,AQ$17)*OFFSET('Composition%'!$B76,0,AQ$18)*(AQ$24*EXP(-AQ$25/($B106+273)/RGas)))+ReactionRateK1!AQ106/2</f>
        <v>0</v>
      </c>
      <c r="AR106" s="73">
        <f ca="1">IF(AR$2=0,0,AR$22*EXP(AR$23/($B106+273)/RGas)*(OFFSET('Composition%'!$B76,0,AR$13)*OFFSET('Composition%'!$B76,0,AR$14)))-IF(AR$2=2,0,OFFSET('Composition%'!$B76,0,AR$17)*OFFSET('Composition%'!$B76,0,AR$18)*(AR$24*EXP(-AR$25/($B106+273)/RGas)))+ReactionRateK1!AR106/2</f>
        <v>0</v>
      </c>
    </row>
    <row r="107" spans="1:44">
      <c r="A107" s="3">
        <f t="shared" si="10"/>
        <v>3.7499999999999947</v>
      </c>
      <c r="B107" s="19">
        <f ca="1">'Composition%'!B77</f>
        <v>414.41309552910906</v>
      </c>
      <c r="C107">
        <f t="shared" si="11"/>
        <v>30</v>
      </c>
      <c r="D107" s="26">
        <f ca="1">('Composition%'!C77*ReactionRateK2!C107)^3</f>
        <v>6.0010491204355523</v>
      </c>
      <c r="E107" s="4"/>
      <c r="F107" s="73">
        <f ca="1">IF(F$2=0,0,F$22*EXP(F$23/($B107+273)/RGas)*(OFFSET('Composition%'!$B77,0,F$13)*OFFSET('Composition%'!$B77,0,F$14)))-IF(F$2=2,0,OFFSET('Composition%'!$B77,0,F$17)*OFFSET('Composition%'!$B77,0,F$18)*(F$24*EXP(-F$25/($B107+273)/RGas)))+ReactionRateK1!F107/2</f>
        <v>3.3892324892076352E-3</v>
      </c>
      <c r="G107" s="73">
        <f ca="1">IF(G$2=0,0,G$22*EXP(G$23/($B107+273)/RGas)*(OFFSET('Composition%'!$B77,0,G$13)*OFFSET('Composition%'!$B77,0,G$14)))-IF(G$2=2,0,OFFSET('Composition%'!$B77,0,G$17)*OFFSET('Composition%'!$B77,0,G$18)*(G$24*EXP(-G$25/($B107+273)/RGas)))+ReactionRateK1!G107/2</f>
        <v>1.3457376840695808E-3</v>
      </c>
      <c r="H107" s="73">
        <f ca="1">IF(H$2=0,0,H$22*EXP(H$23/($B107+273)/RGas)*(OFFSET('Composition%'!$B77,0,H$13)*OFFSET('Composition%'!$B77,0,H$14)))-IF(H$2=2,0,OFFSET('Composition%'!$B77,0,H$17)*OFFSET('Composition%'!$B77,0,H$18)*(H$24*EXP(-H$25/($B107+273)/RGas)))+ReactionRateK1!H107/2</f>
        <v>-3.6620066744070786E-6</v>
      </c>
      <c r="I107" s="73">
        <f ca="1">IF(I$2=0,0,I$22*EXP(I$23/($B107+273)/RGas)*(OFFSET('Composition%'!$B77,0,I$13)*OFFSET('Composition%'!$B77,0,I$14)))-IF(I$2=2,0,OFFSET('Composition%'!$B77,0,I$17)*OFFSET('Composition%'!$B77,0,I$18)*(I$24*EXP(-I$25/($B107+273)/RGas)))+ReactionRateK1!I107/2</f>
        <v>6.8790853686261464E-6</v>
      </c>
      <c r="J107" s="73"/>
      <c r="K107" s="73">
        <f ca="1">IF(K$2=0,0,K$22*EXP(K$23/($B107+273)/RGas)*(OFFSET('Composition%'!$B77,0,K$13)*OFFSET('Composition%'!$B77,0,K$14)))-IF(K$2=2,0,OFFSET('Composition%'!$B77,0,K$17)*OFFSET('Composition%'!$B77,0,K$18)*(K$24*EXP(-K$25/($B107+273)/RGas)))+ReactionRateK1!K107/2</f>
        <v>1.4104655084925033E-2</v>
      </c>
      <c r="L107" s="73">
        <f ca="1">IF(L$2=0,0,L$22*EXP(L$23/($B107+273)/RGas)*(OFFSET('Composition%'!$B77,0,L$13)*OFFSET('Composition%'!$B77,0,L$14)))-IF(L$2=2,0,OFFSET('Composition%'!$B77,0,L$17)*OFFSET('Composition%'!$B77,0,L$18)*(L$24*EXP(-L$25/($B107+273)/RGas)))+ReactionRateK1!L107/2</f>
        <v>-2.8039765806035688E-3</v>
      </c>
      <c r="M107" s="73">
        <f ca="1">IF(M$2=0,0,M$22*EXP(M$23/($B107+273)/RGas)*(OFFSET('Composition%'!$B77,0,M$13)*OFFSET('Composition%'!$B77,0,M$14)))-IF(M$2=2,0,OFFSET('Composition%'!$B77,0,M$17)*OFFSET('Composition%'!$B77,0,M$18)*(M$24*EXP(-M$25/($B107+273)/RGas)))+ReactionRateK1!M107/2</f>
        <v>0</v>
      </c>
      <c r="N107" s="73"/>
      <c r="O107" s="73">
        <f ca="1">IF(O$2=0,0,O$22*EXP(O$23/($B107+273)/RGas)*(OFFSET('Composition%'!$B77,0,O$13)*OFFSET('Composition%'!$B77,0,O$14)))-IF(O$2=2,0,OFFSET('Composition%'!$B77,0,O$17)*OFFSET('Composition%'!$B77,0,O$18)*(O$24*EXP(-O$25/($B107+273)/RGas)))+ReactionRateK1!O107/2</f>
        <v>0</v>
      </c>
      <c r="P107" s="73">
        <f ca="1">IF(P$2=0,0,P$22*EXP(P$23/($B107+273)/RGas)*(OFFSET('Composition%'!$B77,0,P$13)*OFFSET('Composition%'!$B77,0,P$14)))-IF(P$2=2,0,OFFSET('Composition%'!$B77,0,P$17)*OFFSET('Composition%'!$B77,0,P$18)*(P$24*EXP(-P$25/($B107+273)/RGas)))+ReactionRateK1!P107/2</f>
        <v>1.46981964503104E-2</v>
      </c>
      <c r="Q107" s="73">
        <f ca="1">IF(Q$2=0,0,Q$22*EXP(Q$23/($B107+273)/RGas)*(OFFSET('Composition%'!$B77,0,Q$13)*OFFSET('Composition%'!$B77,0,Q$14)))-IF(Q$2=2,0,OFFSET('Composition%'!$B77,0,Q$17)*OFFSET('Composition%'!$B77,0,Q$18)*(Q$24*EXP(-Q$25/($B107+273)/RGas)))+ReactionRateK1!Q107/2</f>
        <v>1.2813733220743919E-4</v>
      </c>
      <c r="R107" s="73">
        <f ca="1">IF(R$2=0,0,R$22*EXP(R$23/($B107+273)/RGas)*(OFFSET('Composition%'!$B77,0,R$13)*OFFSET('Composition%'!$B77,0,R$14)))-IF(R$2=2,0,OFFSET('Composition%'!$B77,0,R$17)*OFFSET('Composition%'!$B77,0,R$18)*(R$24*EXP(-R$25/($B107+273)/RGas)))+ReactionRateK1!R107/2</f>
        <v>3.5824760168715079E-5</v>
      </c>
      <c r="S107" s="73"/>
      <c r="T107" s="73">
        <f ca="1">IF(T$2=0,0,T$22*EXP(T$23/($B107+273)/RGas)*(OFFSET('Composition%'!$B77,0,T$13)*OFFSET('Composition%'!$B77,0,T$14)))-IF(T$2=2,0,OFFSET('Composition%'!$B77,0,T$17)*OFFSET('Composition%'!$B77,0,T$18)*(T$24*EXP(-T$25/($B107+273)/RGas)))+ReactionRateK1!T107/2</f>
        <v>2.4567408096808161E-4</v>
      </c>
      <c r="U107" s="73">
        <f ca="1">IF(U$2=0,0,U$22*EXP(U$23/($B107+273)/RGas)*(OFFSET('Composition%'!$B77,0,U$13)*OFFSET('Composition%'!$B77,0,U$14)))-IF(U$2=2,0,OFFSET('Composition%'!$B77,0,U$17)*OFFSET('Composition%'!$B77,0,U$18)*(U$24*EXP(-U$25/($B107+273)/RGas)))+ReactionRateK1!U107/2</f>
        <v>2.261666572596795E-6</v>
      </c>
      <c r="V107" s="73">
        <f ca="1">IF(V$2=0,0,V$22*EXP(V$23/($B107+273)/RGas)*(OFFSET('Composition%'!$B77,0,V$13)*OFFSET('Composition%'!$B77,0,V$14)))-IF(V$2=2,0,OFFSET('Composition%'!$B77,0,V$17)*OFFSET('Composition%'!$B77,0,V$18)*(V$24*EXP(-V$25/($B107+273)/RGas)))+ReactionRateK1!V107/2</f>
        <v>0</v>
      </c>
      <c r="W107" s="73">
        <f ca="1">IF(W$2=0,0,W$22*EXP(W$23/($B107+273)/RGas)*(OFFSET('Composition%'!$B77,0,W$13)*OFFSET('Composition%'!$B77,0,W$14)))-IF(W$2=2,0,OFFSET('Composition%'!$B77,0,W$17)*OFFSET('Composition%'!$B77,0,W$18)*(W$24*EXP(-W$25/($B107+273)/RGas)))+ReactionRateK1!W107/2</f>
        <v>0</v>
      </c>
      <c r="X107" s="73">
        <f ca="1">IF(X$2=0,0,X$22*EXP(X$23/($B107+273)/RGas)*(OFFSET('Composition%'!$B77,0,X$13)*OFFSET('Composition%'!$B77,0,X$14)))-IF(X$2=2,0,OFFSET('Composition%'!$B77,0,X$17)*OFFSET('Composition%'!$B77,0,X$18)*(X$24*EXP(-X$25/($B107+273)/RGas)))+ReactionRateK1!X107/2</f>
        <v>3.7490230004333507E-8</v>
      </c>
      <c r="Y107" s="73">
        <f ca="1">IF(Y$2=0,0,Y$22*EXP(Y$23/($B107+273)/RGas)*(OFFSET('Composition%'!$B77,0,Y$13)*OFFSET('Composition%'!$B77,0,Y$14)))-IF(Y$2=2,0,OFFSET('Composition%'!$B77,0,Y$17)*OFFSET('Composition%'!$B77,0,Y$18)*(Y$24*EXP(-Y$25/($B107+273)/RGas)))+ReactionRateK1!Y107/2</f>
        <v>1.855544763821431E-9</v>
      </c>
      <c r="Z107" s="73">
        <f ca="1">IF(Z$2=0,0,Z$22*EXP(Z$23/($B107+273)/RGas)*(OFFSET('Composition%'!$B77,0,Z$13)*OFFSET('Composition%'!$B77,0,Z$14)))-IF(Z$2=2,0,OFFSET('Composition%'!$B77,0,Z$17)*OFFSET('Composition%'!$B77,0,Z$18)*(Z$24*EXP(-Z$25/($B107+273)/RGas)))+ReactionRateK1!Z107/2</f>
        <v>0</v>
      </c>
      <c r="AA107" s="73">
        <f ca="1">IF(AA$2=0,0,AA$22*EXP(AA$23/($B107+273)/RGas)*(OFFSET('Composition%'!$B77,0,AA$13)*OFFSET('Composition%'!$B77,0,AA$14)))-IF(AA$2=2,0,OFFSET('Composition%'!$B77,0,AA$17)*OFFSET('Composition%'!$B77,0,AA$18)*(AA$24*EXP(-AA$25/($B107+273)/RGas)))+ReactionRateK1!AA107/2</f>
        <v>0</v>
      </c>
      <c r="AB107" s="73">
        <f ca="1">IF(AB$2=0,0,AB$22*EXP(AB$23/($B107+273)/RGas)*(OFFSET('Composition%'!$B77,0,AB$13)*OFFSET('Composition%'!$B77,0,AB$14)))-IF(AB$2=2,0,OFFSET('Composition%'!$B77,0,AB$17)*OFFSET('Composition%'!$B77,0,AB$18)*(AB$24*EXP(-AB$25/($B107+273)/RGas)))+ReactionRateK1!AB107/2</f>
        <v>0</v>
      </c>
      <c r="AC107" s="73">
        <f ca="1">IF(AC$2=0,0,AC$22*EXP(AC$23/($B107+273)/RGas)*(OFFSET('Composition%'!$B77,0,AC$13)*OFFSET('Composition%'!$B77,0,AC$14)))-IF(AC$2=2,0,OFFSET('Composition%'!$B77,0,AC$17)*OFFSET('Composition%'!$B77,0,AC$18)*(AC$24*EXP(-AC$25/($B107+273)/RGas)))+ReactionRateK1!AC107/2</f>
        <v>0</v>
      </c>
      <c r="AD107" s="73">
        <f ca="1">IF(AD$2=0,0,AD$22*EXP(AD$23/($B107+273)/RGas)*(OFFSET('Composition%'!$B77,0,AD$13)*OFFSET('Composition%'!$B77,0,AD$14)))-IF(AD$2=2,0,OFFSET('Composition%'!$B77,0,AD$17)*OFFSET('Composition%'!$B77,0,AD$18)*(AD$24*EXP(-AD$25/($B107+273)/RGas)))+ReactionRateK1!AD107/2</f>
        <v>0</v>
      </c>
      <c r="AE107" s="73">
        <f ca="1">IF(AE$2=0,0,AE$22*EXP(AE$23/($B107+273)/RGas)*(OFFSET('Composition%'!$B77,0,AE$13)*OFFSET('Composition%'!$B77,0,AE$14)))-IF(AE$2=2,0,OFFSET('Composition%'!$B77,0,AE$17)*OFFSET('Composition%'!$B77,0,AE$18)*(AE$24*EXP(-AE$25/($B107+273)/RGas)))+ReactionRateK1!AE107/2</f>
        <v>0</v>
      </c>
      <c r="AF107" s="73"/>
      <c r="AG107" s="73">
        <f ca="1">IF(AG$2=0,0,AG$22*EXP(AG$23/($B107+273)/RGas)*(OFFSET('Composition%'!$B77,0,AG$13)*OFFSET('Composition%'!$B77,0,AG$14)))-IF(AG$2=2,0,OFFSET('Composition%'!$B77,0,AG$17)*OFFSET('Composition%'!$B77,0,AG$18)*(AG$24*EXP(-AG$25/($B107+273)/RGas)))+ReactionRateK1!AG107/2</f>
        <v>0</v>
      </c>
      <c r="AH107" s="73">
        <f ca="1">IF(AH$2=0,0,AH$22*EXP(AH$23/($B107+273)/RGas)*(OFFSET('Composition%'!$B77,0,AH$13)*OFFSET('Composition%'!$B77,0,AH$14)))-IF(AH$2=2,0,OFFSET('Composition%'!$B77,0,AH$17)*OFFSET('Composition%'!$B77,0,AH$18)*(AH$24*EXP(-AH$25/($B107+273)/RGas)))+ReactionRateK1!AH107/2</f>
        <v>0</v>
      </c>
      <c r="AI107" s="73">
        <f ca="1">IF(AI$2=0,0,AI$22*EXP(AI$23/($B107+273)/RGas)*(OFFSET('Composition%'!$B77,0,AI$13)*OFFSET('Composition%'!$B77,0,AI$14)))-IF(AI$2=2,0,OFFSET('Composition%'!$B77,0,AI$17)*OFFSET('Composition%'!$B77,0,AI$18)*(AI$24*EXP(-AI$25/($B107+273)/RGas)))+ReactionRateK1!AI107/2</f>
        <v>0</v>
      </c>
      <c r="AJ107" s="73">
        <f ca="1">IF(AJ$2=0,0,AJ$22*EXP(AJ$23/($B107+273)/RGas)*(OFFSET('Composition%'!$B77,0,AJ$13)*OFFSET('Composition%'!$B77,0,AJ$14)))-IF(AJ$2=2,0,OFFSET('Composition%'!$B77,0,AJ$17)*OFFSET('Composition%'!$B77,0,AJ$18)*(AJ$24*EXP(-AJ$25/($B107+273)/RGas)))+ReactionRateK1!AJ107/2</f>
        <v>0</v>
      </c>
      <c r="AK107" s="73">
        <f ca="1">IF(AK$2=0,0,AK$22*EXP(AK$23/($B107+273)/RGas)*(OFFSET('Composition%'!$B77,0,AK$13)*OFFSET('Composition%'!$B77,0,AK$14)))-IF(AK$2=2,0,OFFSET('Composition%'!$B77,0,AK$17)*OFFSET('Composition%'!$B77,0,AK$18)*(AK$24*EXP(-AK$25/($B107+273)/RGas)))+ReactionRateK1!AK107/2</f>
        <v>0</v>
      </c>
      <c r="AL107" s="73">
        <f ca="1">IF(AL$2=0,0,AL$22*EXP(AL$23/($B107+273)/RGas)*(OFFSET('Composition%'!$B77,0,AL$13)*OFFSET('Composition%'!$B77,0,AL$14)))-IF(AL$2=2,0,OFFSET('Composition%'!$B77,0,AL$17)*OFFSET('Composition%'!$B77,0,AL$18)*(AL$24*EXP(-AL$25/($B107+273)/RGas)))+ReactionRateK1!AL107/2</f>
        <v>0</v>
      </c>
      <c r="AM107" s="73"/>
      <c r="AN107" s="73">
        <f ca="1">IF(AN$2=0,0,AN$22*EXP(AN$23/($B107+273)/RGas)*(OFFSET('Composition%'!$B77,0,AN$13)*OFFSET('Composition%'!$B77,0,AN$14)))-IF(AN$2=2,0,OFFSET('Composition%'!$B77,0,AN$17)*OFFSET('Composition%'!$B77,0,AN$18)*(AN$24*EXP(-AN$25/($B107+273)/RGas)))+ReactionRateK1!AN107/2</f>
        <v>0</v>
      </c>
      <c r="AO107" s="73">
        <f ca="1">IF(AO$2=0,0,AO$22*EXP(AO$23/($B107+273)/RGas)*(OFFSET('Composition%'!$B77,0,AO$13)*OFFSET('Composition%'!$B77,0,AO$14)))-IF(AO$2=2,0,OFFSET('Composition%'!$B77,0,AO$17)*OFFSET('Composition%'!$B77,0,AO$18)*(AO$24*EXP(-AO$25/($B107+273)/RGas)))+ReactionRateK1!AO107/2</f>
        <v>0</v>
      </c>
      <c r="AP107" s="73">
        <f ca="1">IF(AP$2=0,0,AP$22*EXP(AP$23/($B107+273)/RGas)*(OFFSET('Composition%'!$B77,0,AP$13)*OFFSET('Composition%'!$B77,0,AP$14)))-IF(AP$2=2,0,OFFSET('Composition%'!$B77,0,AP$17)*OFFSET('Composition%'!$B77,0,AP$18)*(AP$24*EXP(-AP$25/($B107+273)/RGas)))+ReactionRateK1!AP107/2</f>
        <v>4.0568350845991946E-12</v>
      </c>
      <c r="AQ107" s="73">
        <f ca="1">IF(AQ$2=0,0,AQ$22*EXP(AQ$23/($B107+273)/RGas)*(OFFSET('Composition%'!$B77,0,AQ$13)*OFFSET('Composition%'!$B77,0,AQ$14)))-IF(AQ$2=2,0,OFFSET('Composition%'!$B77,0,AQ$17)*OFFSET('Composition%'!$B77,0,AQ$18)*(AQ$24*EXP(-AQ$25/($B107+273)/RGas)))+ReactionRateK1!AQ107/2</f>
        <v>0</v>
      </c>
      <c r="AR107" s="73">
        <f ca="1">IF(AR$2=0,0,AR$22*EXP(AR$23/($B107+273)/RGas)*(OFFSET('Composition%'!$B77,0,AR$13)*OFFSET('Composition%'!$B77,0,AR$14)))-IF(AR$2=2,0,OFFSET('Composition%'!$B77,0,AR$17)*OFFSET('Composition%'!$B77,0,AR$18)*(AR$24*EXP(-AR$25/($B107+273)/RGas)))+ReactionRateK1!AR107/2</f>
        <v>0</v>
      </c>
    </row>
    <row r="108" spans="1:44">
      <c r="A108" s="3">
        <f t="shared" si="10"/>
        <v>3.7999999999999945</v>
      </c>
      <c r="B108" s="19">
        <f ca="1">'Composition%'!B78</f>
        <v>414.42462973299371</v>
      </c>
      <c r="C108">
        <f t="shared" si="11"/>
        <v>30</v>
      </c>
      <c r="D108" s="26">
        <f ca="1">('Composition%'!C78*ReactionRateK2!C108)^3</f>
        <v>5.996853947094686</v>
      </c>
      <c r="E108" s="4"/>
      <c r="F108" s="73">
        <f ca="1">IF(F$2=0,0,F$22*EXP(F$23/($B108+273)/RGas)*(OFFSET('Composition%'!$B78,0,F$13)*OFFSET('Composition%'!$B78,0,F$14)))-IF(F$2=2,0,OFFSET('Composition%'!$B78,0,F$17)*OFFSET('Composition%'!$B78,0,F$18)*(F$24*EXP(-F$25/($B108+273)/RGas)))+ReactionRateK1!F108/2</f>
        <v>3.3336624406514149E-3</v>
      </c>
      <c r="G108" s="73">
        <f ca="1">IF(G$2=0,0,G$22*EXP(G$23/($B108+273)/RGas)*(OFFSET('Composition%'!$B78,0,G$13)*OFFSET('Composition%'!$B78,0,G$14)))-IF(G$2=2,0,OFFSET('Composition%'!$B78,0,G$17)*OFFSET('Composition%'!$B78,0,G$18)*(G$24*EXP(-G$25/($B108+273)/RGas)))+ReactionRateK1!G108/2</f>
        <v>1.3250087640393124E-3</v>
      </c>
      <c r="H108" s="73">
        <f ca="1">IF(H$2=0,0,H$22*EXP(H$23/($B108+273)/RGas)*(OFFSET('Composition%'!$B78,0,H$13)*OFFSET('Composition%'!$B78,0,H$14)))-IF(H$2=2,0,OFFSET('Composition%'!$B78,0,H$17)*OFFSET('Composition%'!$B78,0,H$18)*(H$24*EXP(-H$25/($B108+273)/RGas)))+ReactionRateK1!H108/2</f>
        <v>-3.6437050433424284E-6</v>
      </c>
      <c r="I108" s="73">
        <f ca="1">IF(I$2=0,0,I$22*EXP(I$23/($B108+273)/RGas)*(OFFSET('Composition%'!$B78,0,I$13)*OFFSET('Composition%'!$B78,0,I$14)))-IF(I$2=2,0,OFFSET('Composition%'!$B78,0,I$17)*OFFSET('Composition%'!$B78,0,I$18)*(I$24*EXP(-I$25/($B108+273)/RGas)))+ReactionRateK1!I108/2</f>
        <v>6.585733644998385E-6</v>
      </c>
      <c r="J108" s="73"/>
      <c r="K108" s="73">
        <f ca="1">IF(K$2=0,0,K$22*EXP(K$23/($B108+273)/RGas)*(OFFSET('Composition%'!$B78,0,K$13)*OFFSET('Composition%'!$B78,0,K$14)))-IF(K$2=2,0,OFFSET('Composition%'!$B78,0,K$17)*OFFSET('Composition%'!$B78,0,K$18)*(K$24*EXP(-K$25/($B108+273)/RGas)))+ReactionRateK1!K108/2</f>
        <v>1.3802373262687476E-2</v>
      </c>
      <c r="L108" s="73">
        <f ca="1">IF(L$2=0,0,L$22*EXP(L$23/($B108+273)/RGas)*(OFFSET('Composition%'!$B78,0,L$13)*OFFSET('Composition%'!$B78,0,L$14)))-IF(L$2=2,0,OFFSET('Composition%'!$B78,0,L$17)*OFFSET('Composition%'!$B78,0,L$18)*(L$24*EXP(-L$25/($B108+273)/RGas)))+ReactionRateK1!L108/2</f>
        <v>-2.7607765809310779E-3</v>
      </c>
      <c r="M108" s="73">
        <f ca="1">IF(M$2=0,0,M$22*EXP(M$23/($B108+273)/RGas)*(OFFSET('Composition%'!$B78,0,M$13)*OFFSET('Composition%'!$B78,0,M$14)))-IF(M$2=2,0,OFFSET('Composition%'!$B78,0,M$17)*OFFSET('Composition%'!$B78,0,M$18)*(M$24*EXP(-M$25/($B108+273)/RGas)))+ReactionRateK1!M108/2</f>
        <v>0</v>
      </c>
      <c r="N108" s="73"/>
      <c r="O108" s="73">
        <f ca="1">IF(O$2=0,0,O$22*EXP(O$23/($B108+273)/RGas)*(OFFSET('Composition%'!$B78,0,O$13)*OFFSET('Composition%'!$B78,0,O$14)))-IF(O$2=2,0,OFFSET('Composition%'!$B78,0,O$17)*OFFSET('Composition%'!$B78,0,O$18)*(O$24*EXP(-O$25/($B108+273)/RGas)))+ReactionRateK1!O108/2</f>
        <v>0</v>
      </c>
      <c r="P108" s="73">
        <f ca="1">IF(P$2=0,0,P$22*EXP(P$23/($B108+273)/RGas)*(OFFSET('Composition%'!$B78,0,P$13)*OFFSET('Composition%'!$B78,0,P$14)))-IF(P$2=2,0,OFFSET('Composition%'!$B78,0,P$17)*OFFSET('Composition%'!$B78,0,P$18)*(P$24*EXP(-P$25/($B108+273)/RGas)))+ReactionRateK1!P108/2</f>
        <v>1.4623813200434925E-2</v>
      </c>
      <c r="Q108" s="73">
        <f ca="1">IF(Q$2=0,0,Q$22*EXP(Q$23/($B108+273)/RGas)*(OFFSET('Composition%'!$B78,0,Q$13)*OFFSET('Composition%'!$B78,0,Q$14)))-IF(Q$2=2,0,OFFSET('Composition%'!$B78,0,Q$17)*OFFSET('Composition%'!$B78,0,Q$18)*(Q$24*EXP(-Q$25/($B108+273)/RGas)))+ReactionRateK1!Q108/2</f>
        <v>1.2962458519492475E-4</v>
      </c>
      <c r="R108" s="73">
        <f ca="1">IF(R$2=0,0,R$22*EXP(R$23/($B108+273)/RGas)*(OFFSET('Composition%'!$B78,0,R$13)*OFFSET('Composition%'!$B78,0,R$14)))-IF(R$2=2,0,OFFSET('Composition%'!$B78,0,R$17)*OFFSET('Composition%'!$B78,0,R$18)*(R$24*EXP(-R$25/($B108+273)/RGas)))+ReactionRateK1!R108/2</f>
        <v>3.6716390937477166E-5</v>
      </c>
      <c r="S108" s="73"/>
      <c r="T108" s="73">
        <f ca="1">IF(T$2=0,0,T$22*EXP(T$23/($B108+273)/RGas)*(OFFSET('Composition%'!$B78,0,T$13)*OFFSET('Composition%'!$B78,0,T$14)))-IF(T$2=2,0,OFFSET('Composition%'!$B78,0,T$17)*OFFSET('Composition%'!$B78,0,T$18)*(T$24*EXP(-T$25/($B108+273)/RGas)))+ReactionRateK1!T108/2</f>
        <v>2.2984737971468351E-4</v>
      </c>
      <c r="U108" s="73">
        <f ca="1">IF(U$2=0,0,U$22*EXP(U$23/($B108+273)/RGas)*(OFFSET('Composition%'!$B78,0,U$13)*OFFSET('Composition%'!$B78,0,U$14)))-IF(U$2=2,0,OFFSET('Composition%'!$B78,0,U$17)*OFFSET('Composition%'!$B78,0,U$18)*(U$24*EXP(-U$25/($B108+273)/RGas)))+ReactionRateK1!U108/2</f>
        <v>2.0530223102065087E-6</v>
      </c>
      <c r="V108" s="73">
        <f ca="1">IF(V$2=0,0,V$22*EXP(V$23/($B108+273)/RGas)*(OFFSET('Composition%'!$B78,0,V$13)*OFFSET('Composition%'!$B78,0,V$14)))-IF(V$2=2,0,OFFSET('Composition%'!$B78,0,V$17)*OFFSET('Composition%'!$B78,0,V$18)*(V$24*EXP(-V$25/($B108+273)/RGas)))+ReactionRateK1!V108/2</f>
        <v>0</v>
      </c>
      <c r="W108" s="73">
        <f ca="1">IF(W$2=0,0,W$22*EXP(W$23/($B108+273)/RGas)*(OFFSET('Composition%'!$B78,0,W$13)*OFFSET('Composition%'!$B78,0,W$14)))-IF(W$2=2,0,OFFSET('Composition%'!$B78,0,W$17)*OFFSET('Composition%'!$B78,0,W$18)*(W$24*EXP(-W$25/($B108+273)/RGas)))+ReactionRateK1!W108/2</f>
        <v>0</v>
      </c>
      <c r="X108" s="73">
        <f ca="1">IF(X$2=0,0,X$22*EXP(X$23/($B108+273)/RGas)*(OFFSET('Composition%'!$B78,0,X$13)*OFFSET('Composition%'!$B78,0,X$14)))-IF(X$2=2,0,OFFSET('Composition%'!$B78,0,X$17)*OFFSET('Composition%'!$B78,0,X$18)*(X$24*EXP(-X$25/($B108+273)/RGas)))+ReactionRateK1!X108/2</f>
        <v>3.7481489077087877E-8</v>
      </c>
      <c r="Y108" s="73">
        <f ca="1">IF(Y$2=0,0,Y$22*EXP(Y$23/($B108+273)/RGas)*(OFFSET('Composition%'!$B78,0,Y$13)*OFFSET('Composition%'!$B78,0,Y$14)))-IF(Y$2=2,0,OFFSET('Composition%'!$B78,0,Y$17)*OFFSET('Composition%'!$B78,0,Y$18)*(Y$24*EXP(-Y$25/($B108+273)/RGas)))+ReactionRateK1!Y108/2</f>
        <v>1.8551121395942737E-9</v>
      </c>
      <c r="Z108" s="73">
        <f ca="1">IF(Z$2=0,0,Z$22*EXP(Z$23/($B108+273)/RGas)*(OFFSET('Composition%'!$B78,0,Z$13)*OFFSET('Composition%'!$B78,0,Z$14)))-IF(Z$2=2,0,OFFSET('Composition%'!$B78,0,Z$17)*OFFSET('Composition%'!$B78,0,Z$18)*(Z$24*EXP(-Z$25/($B108+273)/RGas)))+ReactionRateK1!Z108/2</f>
        <v>0</v>
      </c>
      <c r="AA108" s="73">
        <f ca="1">IF(AA$2=0,0,AA$22*EXP(AA$23/($B108+273)/RGas)*(OFFSET('Composition%'!$B78,0,AA$13)*OFFSET('Composition%'!$B78,0,AA$14)))-IF(AA$2=2,0,OFFSET('Composition%'!$B78,0,AA$17)*OFFSET('Composition%'!$B78,0,AA$18)*(AA$24*EXP(-AA$25/($B108+273)/RGas)))+ReactionRateK1!AA108/2</f>
        <v>0</v>
      </c>
      <c r="AB108" s="73">
        <f ca="1">IF(AB$2=0,0,AB$22*EXP(AB$23/($B108+273)/RGas)*(OFFSET('Composition%'!$B78,0,AB$13)*OFFSET('Composition%'!$B78,0,AB$14)))-IF(AB$2=2,0,OFFSET('Composition%'!$B78,0,AB$17)*OFFSET('Composition%'!$B78,0,AB$18)*(AB$24*EXP(-AB$25/($B108+273)/RGas)))+ReactionRateK1!AB108/2</f>
        <v>0</v>
      </c>
      <c r="AC108" s="73">
        <f ca="1">IF(AC$2=0,0,AC$22*EXP(AC$23/($B108+273)/RGas)*(OFFSET('Composition%'!$B78,0,AC$13)*OFFSET('Composition%'!$B78,0,AC$14)))-IF(AC$2=2,0,OFFSET('Composition%'!$B78,0,AC$17)*OFFSET('Composition%'!$B78,0,AC$18)*(AC$24*EXP(-AC$25/($B108+273)/RGas)))+ReactionRateK1!AC108/2</f>
        <v>0</v>
      </c>
      <c r="AD108" s="73">
        <f ca="1">IF(AD$2=0,0,AD$22*EXP(AD$23/($B108+273)/RGas)*(OFFSET('Composition%'!$B78,0,AD$13)*OFFSET('Composition%'!$B78,0,AD$14)))-IF(AD$2=2,0,OFFSET('Composition%'!$B78,0,AD$17)*OFFSET('Composition%'!$B78,0,AD$18)*(AD$24*EXP(-AD$25/($B108+273)/RGas)))+ReactionRateK1!AD108/2</f>
        <v>0</v>
      </c>
      <c r="AE108" s="73">
        <f ca="1">IF(AE$2=0,0,AE$22*EXP(AE$23/($B108+273)/RGas)*(OFFSET('Composition%'!$B78,0,AE$13)*OFFSET('Composition%'!$B78,0,AE$14)))-IF(AE$2=2,0,OFFSET('Composition%'!$B78,0,AE$17)*OFFSET('Composition%'!$B78,0,AE$18)*(AE$24*EXP(-AE$25/($B108+273)/RGas)))+ReactionRateK1!AE108/2</f>
        <v>0</v>
      </c>
      <c r="AF108" s="73"/>
      <c r="AG108" s="73">
        <f ca="1">IF(AG$2=0,0,AG$22*EXP(AG$23/($B108+273)/RGas)*(OFFSET('Composition%'!$B78,0,AG$13)*OFFSET('Composition%'!$B78,0,AG$14)))-IF(AG$2=2,0,OFFSET('Composition%'!$B78,0,AG$17)*OFFSET('Composition%'!$B78,0,AG$18)*(AG$24*EXP(-AG$25/($B108+273)/RGas)))+ReactionRateK1!AG108/2</f>
        <v>0</v>
      </c>
      <c r="AH108" s="73">
        <f ca="1">IF(AH$2=0,0,AH$22*EXP(AH$23/($B108+273)/RGas)*(OFFSET('Composition%'!$B78,0,AH$13)*OFFSET('Composition%'!$B78,0,AH$14)))-IF(AH$2=2,0,OFFSET('Composition%'!$B78,0,AH$17)*OFFSET('Composition%'!$B78,0,AH$18)*(AH$24*EXP(-AH$25/($B108+273)/RGas)))+ReactionRateK1!AH108/2</f>
        <v>0</v>
      </c>
      <c r="AI108" s="73">
        <f ca="1">IF(AI$2=0,0,AI$22*EXP(AI$23/($B108+273)/RGas)*(OFFSET('Composition%'!$B78,0,AI$13)*OFFSET('Composition%'!$B78,0,AI$14)))-IF(AI$2=2,0,OFFSET('Composition%'!$B78,0,AI$17)*OFFSET('Composition%'!$B78,0,AI$18)*(AI$24*EXP(-AI$25/($B108+273)/RGas)))+ReactionRateK1!AI108/2</f>
        <v>0</v>
      </c>
      <c r="AJ108" s="73">
        <f ca="1">IF(AJ$2=0,0,AJ$22*EXP(AJ$23/($B108+273)/RGas)*(OFFSET('Composition%'!$B78,0,AJ$13)*OFFSET('Composition%'!$B78,0,AJ$14)))-IF(AJ$2=2,0,OFFSET('Composition%'!$B78,0,AJ$17)*OFFSET('Composition%'!$B78,0,AJ$18)*(AJ$24*EXP(-AJ$25/($B108+273)/RGas)))+ReactionRateK1!AJ108/2</f>
        <v>0</v>
      </c>
      <c r="AK108" s="73">
        <f ca="1">IF(AK$2=0,0,AK$22*EXP(AK$23/($B108+273)/RGas)*(OFFSET('Composition%'!$B78,0,AK$13)*OFFSET('Composition%'!$B78,0,AK$14)))-IF(AK$2=2,0,OFFSET('Composition%'!$B78,0,AK$17)*OFFSET('Composition%'!$B78,0,AK$18)*(AK$24*EXP(-AK$25/($B108+273)/RGas)))+ReactionRateK1!AK108/2</f>
        <v>0</v>
      </c>
      <c r="AL108" s="73">
        <f ca="1">IF(AL$2=0,0,AL$22*EXP(AL$23/($B108+273)/RGas)*(OFFSET('Composition%'!$B78,0,AL$13)*OFFSET('Composition%'!$B78,0,AL$14)))-IF(AL$2=2,0,OFFSET('Composition%'!$B78,0,AL$17)*OFFSET('Composition%'!$B78,0,AL$18)*(AL$24*EXP(-AL$25/($B108+273)/RGas)))+ReactionRateK1!AL108/2</f>
        <v>0</v>
      </c>
      <c r="AM108" s="73"/>
      <c r="AN108" s="73">
        <f ca="1">IF(AN$2=0,0,AN$22*EXP(AN$23/($B108+273)/RGas)*(OFFSET('Composition%'!$B78,0,AN$13)*OFFSET('Composition%'!$B78,0,AN$14)))-IF(AN$2=2,0,OFFSET('Composition%'!$B78,0,AN$17)*OFFSET('Composition%'!$B78,0,AN$18)*(AN$24*EXP(-AN$25/($B108+273)/RGas)))+ReactionRateK1!AN108/2</f>
        <v>0</v>
      </c>
      <c r="AO108" s="73">
        <f ca="1">IF(AO$2=0,0,AO$22*EXP(AO$23/($B108+273)/RGas)*(OFFSET('Composition%'!$B78,0,AO$13)*OFFSET('Composition%'!$B78,0,AO$14)))-IF(AO$2=2,0,OFFSET('Composition%'!$B78,0,AO$17)*OFFSET('Composition%'!$B78,0,AO$18)*(AO$24*EXP(-AO$25/($B108+273)/RGas)))+ReactionRateK1!AO108/2</f>
        <v>0</v>
      </c>
      <c r="AP108" s="73">
        <f ca="1">IF(AP$2=0,0,AP$22*EXP(AP$23/($B108+273)/RGas)*(OFFSET('Composition%'!$B78,0,AP$13)*OFFSET('Composition%'!$B78,0,AP$14)))-IF(AP$2=2,0,OFFSET('Composition%'!$B78,0,AP$17)*OFFSET('Composition%'!$B78,0,AP$18)*(AP$24*EXP(-AP$25/($B108+273)/RGas)))+ReactionRateK1!AP108/2</f>
        <v>4.05691979764573E-12</v>
      </c>
      <c r="AQ108" s="73">
        <f ca="1">IF(AQ$2=0,0,AQ$22*EXP(AQ$23/($B108+273)/RGas)*(OFFSET('Composition%'!$B78,0,AQ$13)*OFFSET('Composition%'!$B78,0,AQ$14)))-IF(AQ$2=2,0,OFFSET('Composition%'!$B78,0,AQ$17)*OFFSET('Composition%'!$B78,0,AQ$18)*(AQ$24*EXP(-AQ$25/($B108+273)/RGas)))+ReactionRateK1!AQ108/2</f>
        <v>0</v>
      </c>
      <c r="AR108" s="73">
        <f ca="1">IF(AR$2=0,0,AR$22*EXP(AR$23/($B108+273)/RGas)*(OFFSET('Composition%'!$B78,0,AR$13)*OFFSET('Composition%'!$B78,0,AR$14)))-IF(AR$2=2,0,OFFSET('Composition%'!$B78,0,AR$17)*OFFSET('Composition%'!$B78,0,AR$18)*(AR$24*EXP(-AR$25/($B108+273)/RGas)))+ReactionRateK1!AR108/2</f>
        <v>0</v>
      </c>
    </row>
    <row r="109" spans="1:44">
      <c r="A109" s="3">
        <f t="shared" si="10"/>
        <v>3.8499999999999943</v>
      </c>
      <c r="B109" s="19">
        <f ca="1">'Composition%'!B79</f>
        <v>414.43577754885757</v>
      </c>
      <c r="C109">
        <f t="shared" si="11"/>
        <v>30</v>
      </c>
      <c r="D109" s="26">
        <f ca="1">('Composition%'!C79*ReactionRateK2!C109)^3</f>
        <v>5.9929318682899249</v>
      </c>
      <c r="E109" s="4"/>
      <c r="F109" s="73">
        <f ca="1">IF(F$2=0,0,F$22*EXP(F$23/($B109+273)/RGas)*(OFFSET('Composition%'!$B79,0,F$13)*OFFSET('Composition%'!$B79,0,F$14)))-IF(F$2=2,0,OFFSET('Composition%'!$B79,0,F$17)*OFFSET('Composition%'!$B79,0,F$18)*(F$24*EXP(-F$25/($B109+273)/RGas)))+ReactionRateK1!F109/2</f>
        <v>3.2794348738228651E-3</v>
      </c>
      <c r="G109" s="73">
        <f ca="1">IF(G$2=0,0,G$22*EXP(G$23/($B109+273)/RGas)*(OFFSET('Composition%'!$B79,0,G$13)*OFFSET('Composition%'!$B79,0,G$14)))-IF(G$2=2,0,OFFSET('Composition%'!$B79,0,G$17)*OFFSET('Composition%'!$B79,0,G$18)*(G$24*EXP(-G$25/($B109+273)/RGas)))+ReactionRateK1!G109/2</f>
        <v>1.3047424043841772E-3</v>
      </c>
      <c r="H109" s="73">
        <f ca="1">IF(H$2=0,0,H$22*EXP(H$23/($B109+273)/RGas)*(OFFSET('Composition%'!$B79,0,H$13)*OFFSET('Composition%'!$B79,0,H$14)))-IF(H$2=2,0,OFFSET('Composition%'!$B79,0,H$17)*OFFSET('Composition%'!$B79,0,H$18)*(H$24*EXP(-H$25/($B109+273)/RGas)))+ReactionRateK1!H109/2</f>
        <v>-3.6246457488853751E-6</v>
      </c>
      <c r="I109" s="73">
        <f ca="1">IF(I$2=0,0,I$22*EXP(I$23/($B109+273)/RGas)*(OFFSET('Composition%'!$B79,0,I$13)*OFFSET('Composition%'!$B79,0,I$14)))-IF(I$2=2,0,OFFSET('Composition%'!$B79,0,I$17)*OFFSET('Composition%'!$B79,0,I$18)*(I$24*EXP(-I$25/($B109+273)/RGas)))+ReactionRateK1!I109/2</f>
        <v>6.2917014686744839E-6</v>
      </c>
      <c r="J109" s="73"/>
      <c r="K109" s="73">
        <f ca="1">IF(K$2=0,0,K$22*EXP(K$23/($B109+273)/RGas)*(OFFSET('Composition%'!$B79,0,K$13)*OFFSET('Composition%'!$B79,0,K$14)))-IF(K$2=2,0,OFFSET('Composition%'!$B79,0,K$17)*OFFSET('Composition%'!$B79,0,K$18)*(K$24*EXP(-K$25/($B109+273)/RGas)))+ReactionRateK1!K109/2</f>
        <v>1.3504733967039349E-2</v>
      </c>
      <c r="L109" s="73">
        <f ca="1">IF(L$2=0,0,L$22*EXP(L$23/($B109+273)/RGas)*(OFFSET('Composition%'!$B79,0,L$13)*OFFSET('Composition%'!$B79,0,L$14)))-IF(L$2=2,0,OFFSET('Composition%'!$B79,0,L$17)*OFFSET('Composition%'!$B79,0,L$18)*(L$24*EXP(-L$25/($B109+273)/RGas)))+ReactionRateK1!L109/2</f>
        <v>-2.7185840039517456E-3</v>
      </c>
      <c r="M109" s="73">
        <f ca="1">IF(M$2=0,0,M$22*EXP(M$23/($B109+273)/RGas)*(OFFSET('Composition%'!$B79,0,M$13)*OFFSET('Composition%'!$B79,0,M$14)))-IF(M$2=2,0,OFFSET('Composition%'!$B79,0,M$17)*OFFSET('Composition%'!$B79,0,M$18)*(M$24*EXP(-M$25/($B109+273)/RGas)))+ReactionRateK1!M109/2</f>
        <v>0</v>
      </c>
      <c r="N109" s="73"/>
      <c r="O109" s="73">
        <f ca="1">IF(O$2=0,0,O$22*EXP(O$23/($B109+273)/RGas)*(OFFSET('Composition%'!$B79,0,O$13)*OFFSET('Composition%'!$B79,0,O$14)))-IF(O$2=2,0,OFFSET('Composition%'!$B79,0,O$17)*OFFSET('Composition%'!$B79,0,O$18)*(O$24*EXP(-O$25/($B109+273)/RGas)))+ReactionRateK1!O109/2</f>
        <v>0</v>
      </c>
      <c r="P109" s="73">
        <f ca="1">IF(P$2=0,0,P$22*EXP(P$23/($B109+273)/RGas)*(OFFSET('Composition%'!$B79,0,P$13)*OFFSET('Composition%'!$B79,0,P$14)))-IF(P$2=2,0,OFFSET('Composition%'!$B79,0,P$17)*OFFSET('Composition%'!$B79,0,P$18)*(P$24*EXP(-P$25/($B109+273)/RGas)))+ReactionRateK1!P109/2</f>
        <v>1.4546460524798088E-2</v>
      </c>
      <c r="Q109" s="73">
        <f ca="1">IF(Q$2=0,0,Q$22*EXP(Q$23/($B109+273)/RGas)*(OFFSET('Composition%'!$B79,0,Q$13)*OFFSET('Composition%'!$B79,0,Q$14)))-IF(Q$2=2,0,OFFSET('Composition%'!$B79,0,Q$17)*OFFSET('Composition%'!$B79,0,Q$18)*(Q$24*EXP(-Q$25/($B109+273)/RGas)))+ReactionRateK1!Q109/2</f>
        <v>1.3108688335143764E-4</v>
      </c>
      <c r="R109" s="73">
        <f ca="1">IF(R$2=0,0,R$22*EXP(R$23/($B109+273)/RGas)*(OFFSET('Composition%'!$B79,0,R$13)*OFFSET('Composition%'!$B79,0,R$14)))-IF(R$2=2,0,OFFSET('Composition%'!$B79,0,R$17)*OFFSET('Composition%'!$B79,0,R$18)*(R$24*EXP(-R$25/($B109+273)/RGas)))+ReactionRateK1!R109/2</f>
        <v>3.761085031003789E-5</v>
      </c>
      <c r="S109" s="73"/>
      <c r="T109" s="73">
        <f ca="1">IF(T$2=0,0,T$22*EXP(T$23/($B109+273)/RGas)*(OFFSET('Composition%'!$B79,0,T$13)*OFFSET('Composition%'!$B79,0,T$14)))-IF(T$2=2,0,OFFSET('Composition%'!$B79,0,T$17)*OFFSET('Composition%'!$B79,0,T$18)*(T$24*EXP(-T$25/($B109+273)/RGas)))+ReactionRateK1!T109/2</f>
        <v>2.1505122552233481E-4</v>
      </c>
      <c r="U109" s="73">
        <f ca="1">IF(U$2=0,0,U$22*EXP(U$23/($B109+273)/RGas)*(OFFSET('Composition%'!$B79,0,U$13)*OFFSET('Composition%'!$B79,0,U$14)))-IF(U$2=2,0,OFFSET('Composition%'!$B79,0,U$17)*OFFSET('Composition%'!$B79,0,U$18)*(U$24*EXP(-U$25/($B109+273)/RGas)))+ReactionRateK1!U109/2</f>
        <v>1.8636980471298322E-6</v>
      </c>
      <c r="V109" s="73">
        <f ca="1">IF(V$2=0,0,V$22*EXP(V$23/($B109+273)/RGas)*(OFFSET('Composition%'!$B79,0,V$13)*OFFSET('Composition%'!$B79,0,V$14)))-IF(V$2=2,0,OFFSET('Composition%'!$B79,0,V$17)*OFFSET('Composition%'!$B79,0,V$18)*(V$24*EXP(-V$25/($B109+273)/RGas)))+ReactionRateK1!V109/2</f>
        <v>0</v>
      </c>
      <c r="W109" s="73">
        <f ca="1">IF(W$2=0,0,W$22*EXP(W$23/($B109+273)/RGas)*(OFFSET('Composition%'!$B79,0,W$13)*OFFSET('Composition%'!$B79,0,W$14)))-IF(W$2=2,0,OFFSET('Composition%'!$B79,0,W$17)*OFFSET('Composition%'!$B79,0,W$18)*(W$24*EXP(-W$25/($B109+273)/RGas)))+ReactionRateK1!W109/2</f>
        <v>0</v>
      </c>
      <c r="X109" s="73">
        <f ca="1">IF(X$2=0,0,X$22*EXP(X$23/($B109+273)/RGas)*(OFFSET('Composition%'!$B79,0,X$13)*OFFSET('Composition%'!$B79,0,X$14)))-IF(X$2=2,0,OFFSET('Composition%'!$B79,0,X$17)*OFFSET('Composition%'!$B79,0,X$18)*(X$24*EXP(-X$25/($B109+273)/RGas)))+ReactionRateK1!X109/2</f>
        <v>3.7473313388380863E-8</v>
      </c>
      <c r="Y109" s="73">
        <f ca="1">IF(Y$2=0,0,Y$22*EXP(Y$23/($B109+273)/RGas)*(OFFSET('Composition%'!$B79,0,Y$13)*OFFSET('Composition%'!$B79,0,Y$14)))-IF(Y$2=2,0,OFFSET('Composition%'!$B79,0,Y$17)*OFFSET('Composition%'!$B79,0,Y$18)*(Y$24*EXP(-Y$25/($B109+273)/RGas)))+ReactionRateK1!Y109/2</f>
        <v>1.8547074913334014E-9</v>
      </c>
      <c r="Z109" s="73">
        <f ca="1">IF(Z$2=0,0,Z$22*EXP(Z$23/($B109+273)/RGas)*(OFFSET('Composition%'!$B79,0,Z$13)*OFFSET('Composition%'!$B79,0,Z$14)))-IF(Z$2=2,0,OFFSET('Composition%'!$B79,0,Z$17)*OFFSET('Composition%'!$B79,0,Z$18)*(Z$24*EXP(-Z$25/($B109+273)/RGas)))+ReactionRateK1!Z109/2</f>
        <v>0</v>
      </c>
      <c r="AA109" s="73">
        <f ca="1">IF(AA$2=0,0,AA$22*EXP(AA$23/($B109+273)/RGas)*(OFFSET('Composition%'!$B79,0,AA$13)*OFFSET('Composition%'!$B79,0,AA$14)))-IF(AA$2=2,0,OFFSET('Composition%'!$B79,0,AA$17)*OFFSET('Composition%'!$B79,0,AA$18)*(AA$24*EXP(-AA$25/($B109+273)/RGas)))+ReactionRateK1!AA109/2</f>
        <v>0</v>
      </c>
      <c r="AB109" s="73">
        <f ca="1">IF(AB$2=0,0,AB$22*EXP(AB$23/($B109+273)/RGas)*(OFFSET('Composition%'!$B79,0,AB$13)*OFFSET('Composition%'!$B79,0,AB$14)))-IF(AB$2=2,0,OFFSET('Composition%'!$B79,0,AB$17)*OFFSET('Composition%'!$B79,0,AB$18)*(AB$24*EXP(-AB$25/($B109+273)/RGas)))+ReactionRateK1!AB109/2</f>
        <v>0</v>
      </c>
      <c r="AC109" s="73">
        <f ca="1">IF(AC$2=0,0,AC$22*EXP(AC$23/($B109+273)/RGas)*(OFFSET('Composition%'!$B79,0,AC$13)*OFFSET('Composition%'!$B79,0,AC$14)))-IF(AC$2=2,0,OFFSET('Composition%'!$B79,0,AC$17)*OFFSET('Composition%'!$B79,0,AC$18)*(AC$24*EXP(-AC$25/($B109+273)/RGas)))+ReactionRateK1!AC109/2</f>
        <v>0</v>
      </c>
      <c r="AD109" s="73">
        <f ca="1">IF(AD$2=0,0,AD$22*EXP(AD$23/($B109+273)/RGas)*(OFFSET('Composition%'!$B79,0,AD$13)*OFFSET('Composition%'!$B79,0,AD$14)))-IF(AD$2=2,0,OFFSET('Composition%'!$B79,0,AD$17)*OFFSET('Composition%'!$B79,0,AD$18)*(AD$24*EXP(-AD$25/($B109+273)/RGas)))+ReactionRateK1!AD109/2</f>
        <v>0</v>
      </c>
      <c r="AE109" s="73">
        <f ca="1">IF(AE$2=0,0,AE$22*EXP(AE$23/($B109+273)/RGas)*(OFFSET('Composition%'!$B79,0,AE$13)*OFFSET('Composition%'!$B79,0,AE$14)))-IF(AE$2=2,0,OFFSET('Composition%'!$B79,0,AE$17)*OFFSET('Composition%'!$B79,0,AE$18)*(AE$24*EXP(-AE$25/($B109+273)/RGas)))+ReactionRateK1!AE109/2</f>
        <v>0</v>
      </c>
      <c r="AF109" s="73"/>
      <c r="AG109" s="73">
        <f ca="1">IF(AG$2=0,0,AG$22*EXP(AG$23/($B109+273)/RGas)*(OFFSET('Composition%'!$B79,0,AG$13)*OFFSET('Composition%'!$B79,0,AG$14)))-IF(AG$2=2,0,OFFSET('Composition%'!$B79,0,AG$17)*OFFSET('Composition%'!$B79,0,AG$18)*(AG$24*EXP(-AG$25/($B109+273)/RGas)))+ReactionRateK1!AG109/2</f>
        <v>0</v>
      </c>
      <c r="AH109" s="73">
        <f ca="1">IF(AH$2=0,0,AH$22*EXP(AH$23/($B109+273)/RGas)*(OFFSET('Composition%'!$B79,0,AH$13)*OFFSET('Composition%'!$B79,0,AH$14)))-IF(AH$2=2,0,OFFSET('Composition%'!$B79,0,AH$17)*OFFSET('Composition%'!$B79,0,AH$18)*(AH$24*EXP(-AH$25/($B109+273)/RGas)))+ReactionRateK1!AH109/2</f>
        <v>0</v>
      </c>
      <c r="AI109" s="73">
        <f ca="1">IF(AI$2=0,0,AI$22*EXP(AI$23/($B109+273)/RGas)*(OFFSET('Composition%'!$B79,0,AI$13)*OFFSET('Composition%'!$B79,0,AI$14)))-IF(AI$2=2,0,OFFSET('Composition%'!$B79,0,AI$17)*OFFSET('Composition%'!$B79,0,AI$18)*(AI$24*EXP(-AI$25/($B109+273)/RGas)))+ReactionRateK1!AI109/2</f>
        <v>0</v>
      </c>
      <c r="AJ109" s="73">
        <f ca="1">IF(AJ$2=0,0,AJ$22*EXP(AJ$23/($B109+273)/RGas)*(OFFSET('Composition%'!$B79,0,AJ$13)*OFFSET('Composition%'!$B79,0,AJ$14)))-IF(AJ$2=2,0,OFFSET('Composition%'!$B79,0,AJ$17)*OFFSET('Composition%'!$B79,0,AJ$18)*(AJ$24*EXP(-AJ$25/($B109+273)/RGas)))+ReactionRateK1!AJ109/2</f>
        <v>0</v>
      </c>
      <c r="AK109" s="73">
        <f ca="1">IF(AK$2=0,0,AK$22*EXP(AK$23/($B109+273)/RGas)*(OFFSET('Composition%'!$B79,0,AK$13)*OFFSET('Composition%'!$B79,0,AK$14)))-IF(AK$2=2,0,OFFSET('Composition%'!$B79,0,AK$17)*OFFSET('Composition%'!$B79,0,AK$18)*(AK$24*EXP(-AK$25/($B109+273)/RGas)))+ReactionRateK1!AK109/2</f>
        <v>0</v>
      </c>
      <c r="AL109" s="73">
        <f ca="1">IF(AL$2=0,0,AL$22*EXP(AL$23/($B109+273)/RGas)*(OFFSET('Composition%'!$B79,0,AL$13)*OFFSET('Composition%'!$B79,0,AL$14)))-IF(AL$2=2,0,OFFSET('Composition%'!$B79,0,AL$17)*OFFSET('Composition%'!$B79,0,AL$18)*(AL$24*EXP(-AL$25/($B109+273)/RGas)))+ReactionRateK1!AL109/2</f>
        <v>0</v>
      </c>
      <c r="AM109" s="73"/>
      <c r="AN109" s="73">
        <f ca="1">IF(AN$2=0,0,AN$22*EXP(AN$23/($B109+273)/RGas)*(OFFSET('Composition%'!$B79,0,AN$13)*OFFSET('Composition%'!$B79,0,AN$14)))-IF(AN$2=2,0,OFFSET('Composition%'!$B79,0,AN$17)*OFFSET('Composition%'!$B79,0,AN$18)*(AN$24*EXP(-AN$25/($B109+273)/RGas)))+ReactionRateK1!AN109/2</f>
        <v>0</v>
      </c>
      <c r="AO109" s="73">
        <f ca="1">IF(AO$2=0,0,AO$22*EXP(AO$23/($B109+273)/RGas)*(OFFSET('Composition%'!$B79,0,AO$13)*OFFSET('Composition%'!$B79,0,AO$14)))-IF(AO$2=2,0,OFFSET('Composition%'!$B79,0,AO$17)*OFFSET('Composition%'!$B79,0,AO$18)*(AO$24*EXP(-AO$25/($B109+273)/RGas)))+ReactionRateK1!AO109/2</f>
        <v>0</v>
      </c>
      <c r="AP109" s="73">
        <f ca="1">IF(AP$2=0,0,AP$22*EXP(AP$23/($B109+273)/RGas)*(OFFSET('Composition%'!$B79,0,AP$13)*OFFSET('Composition%'!$B79,0,AP$14)))-IF(AP$2=2,0,OFFSET('Composition%'!$B79,0,AP$17)*OFFSET('Composition%'!$B79,0,AP$18)*(AP$24*EXP(-AP$25/($B109+273)/RGas)))+ReactionRateK1!AP109/2</f>
        <v>4.0569966782117758E-12</v>
      </c>
      <c r="AQ109" s="73">
        <f ca="1">IF(AQ$2=0,0,AQ$22*EXP(AQ$23/($B109+273)/RGas)*(OFFSET('Composition%'!$B79,0,AQ$13)*OFFSET('Composition%'!$B79,0,AQ$14)))-IF(AQ$2=2,0,OFFSET('Composition%'!$B79,0,AQ$17)*OFFSET('Composition%'!$B79,0,AQ$18)*(AQ$24*EXP(-AQ$25/($B109+273)/RGas)))+ReactionRateK1!AQ109/2</f>
        <v>0</v>
      </c>
      <c r="AR109" s="73">
        <f ca="1">IF(AR$2=0,0,AR$22*EXP(AR$23/($B109+273)/RGas)*(OFFSET('Composition%'!$B79,0,AR$13)*OFFSET('Composition%'!$B79,0,AR$14)))-IF(AR$2=2,0,OFFSET('Composition%'!$B79,0,AR$17)*OFFSET('Composition%'!$B79,0,AR$18)*(AR$24*EXP(-AR$25/($B109+273)/RGas)))+ReactionRateK1!AR109/2</f>
        <v>0</v>
      </c>
    </row>
    <row r="110" spans="1:44">
      <c r="A110" s="3">
        <f t="shared" si="10"/>
        <v>3.8999999999999941</v>
      </c>
      <c r="B110" s="19">
        <f ca="1">'Composition%'!B80</f>
        <v>414.44656813720957</v>
      </c>
      <c r="C110">
        <f t="shared" si="11"/>
        <v>30</v>
      </c>
      <c r="D110" s="26">
        <f ca="1">('Composition%'!C80*ReactionRateK2!C110)^3</f>
        <v>5.9892647837187933</v>
      </c>
      <c r="E110" s="4"/>
      <c r="F110" s="73">
        <f ca="1">IF(F$2=0,0,F$22*EXP(F$23/($B110+273)/RGas)*(OFFSET('Composition%'!$B80,0,F$13)*OFFSET('Composition%'!$B80,0,F$14)))-IF(F$2=2,0,OFFSET('Composition%'!$B80,0,F$17)*OFFSET('Composition%'!$B80,0,F$18)*(F$24*EXP(-F$25/($B110+273)/RGas)))+ReactionRateK1!F110/2</f>
        <v>3.2265085565885837E-3</v>
      </c>
      <c r="G110" s="73">
        <f ca="1">IF(G$2=0,0,G$22*EXP(G$23/($B110+273)/RGas)*(OFFSET('Composition%'!$B80,0,G$13)*OFFSET('Composition%'!$B80,0,G$14)))-IF(G$2=2,0,OFFSET('Composition%'!$B80,0,G$17)*OFFSET('Composition%'!$B80,0,G$18)*(G$24*EXP(-G$25/($B110+273)/RGas)))+ReactionRateK1!G110/2</f>
        <v>1.2849251917234179E-3</v>
      </c>
      <c r="H110" s="73">
        <f ca="1">IF(H$2=0,0,H$22*EXP(H$23/($B110+273)/RGas)*(OFFSET('Composition%'!$B80,0,H$13)*OFFSET('Composition%'!$B80,0,H$14)))-IF(H$2=2,0,OFFSET('Composition%'!$B80,0,H$17)*OFFSET('Composition%'!$B80,0,H$18)*(H$24*EXP(-H$25/($B110+273)/RGas)))+ReactionRateK1!H110/2</f>
        <v>-3.6048773923315958E-6</v>
      </c>
      <c r="I110" s="73">
        <f ca="1">IF(I$2=0,0,I$22*EXP(I$23/($B110+273)/RGas)*(OFFSET('Composition%'!$B80,0,I$13)*OFFSET('Composition%'!$B80,0,I$14)))-IF(I$2=2,0,OFFSET('Composition%'!$B80,0,I$17)*OFFSET('Composition%'!$B80,0,I$18)*(I$24*EXP(-I$25/($B110+273)/RGas)))+ReactionRateK1!I110/2</f>
        <v>5.999615366858075E-6</v>
      </c>
      <c r="J110" s="73"/>
      <c r="K110" s="73">
        <f ca="1">IF(K$2=0,0,K$22*EXP(K$23/($B110+273)/RGas)*(OFFSET('Composition%'!$B80,0,K$13)*OFFSET('Composition%'!$B80,0,K$14)))-IF(K$2=2,0,OFFSET('Composition%'!$B80,0,K$17)*OFFSET('Composition%'!$B80,0,K$18)*(K$24*EXP(-K$25/($B110+273)/RGas)))+ReactionRateK1!K110/2</f>
        <v>1.3211704670486208E-2</v>
      </c>
      <c r="L110" s="73">
        <f ca="1">IF(L$2=0,0,L$22*EXP(L$23/($B110+273)/RGas)*(OFFSET('Composition%'!$B80,0,L$13)*OFFSET('Composition%'!$B80,0,L$14)))-IF(L$2=2,0,OFFSET('Composition%'!$B80,0,L$17)*OFFSET('Composition%'!$B80,0,L$18)*(L$24*EXP(-L$25/($B110+273)/RGas)))+ReactionRateK1!L110/2</f>
        <v>-2.6773738597940747E-3</v>
      </c>
      <c r="M110" s="73">
        <f ca="1">IF(M$2=0,0,M$22*EXP(M$23/($B110+273)/RGas)*(OFFSET('Composition%'!$B80,0,M$13)*OFFSET('Composition%'!$B80,0,M$14)))-IF(M$2=2,0,OFFSET('Composition%'!$B80,0,M$17)*OFFSET('Composition%'!$B80,0,M$18)*(M$24*EXP(-M$25/($B110+273)/RGas)))+ReactionRateK1!M110/2</f>
        <v>0</v>
      </c>
      <c r="N110" s="73"/>
      <c r="O110" s="73">
        <f ca="1">IF(O$2=0,0,O$22*EXP(O$23/($B110+273)/RGas)*(OFFSET('Composition%'!$B80,0,O$13)*OFFSET('Composition%'!$B80,0,O$14)))-IF(O$2=2,0,OFFSET('Composition%'!$B80,0,O$17)*OFFSET('Composition%'!$B80,0,O$18)*(O$24*EXP(-O$25/($B110+273)/RGas)))+ReactionRateK1!O110/2</f>
        <v>0</v>
      </c>
      <c r="P110" s="73">
        <f ca="1">IF(P$2=0,0,P$22*EXP(P$23/($B110+273)/RGas)*(OFFSET('Composition%'!$B80,0,P$13)*OFFSET('Composition%'!$B80,0,P$14)))-IF(P$2=2,0,OFFSET('Composition%'!$B80,0,P$17)*OFFSET('Composition%'!$B80,0,P$18)*(P$24*EXP(-P$25/($B110+273)/RGas)))+ReactionRateK1!P110/2</f>
        <v>1.446632858494383E-2</v>
      </c>
      <c r="Q110" s="73">
        <f ca="1">IF(Q$2=0,0,Q$22*EXP(Q$23/($B110+273)/RGas)*(OFFSET('Composition%'!$B80,0,Q$13)*OFFSET('Composition%'!$B80,0,Q$14)))-IF(Q$2=2,0,OFFSET('Composition%'!$B80,0,Q$17)*OFFSET('Composition%'!$B80,0,Q$18)*(Q$24*EXP(-Q$25/($B110+273)/RGas)))+ReactionRateK1!Q110/2</f>
        <v>1.3252418251059309E-4</v>
      </c>
      <c r="R110" s="73">
        <f ca="1">IF(R$2=0,0,R$22*EXP(R$23/($B110+273)/RGas)*(OFFSET('Composition%'!$B80,0,R$13)*OFFSET('Composition%'!$B80,0,R$14)))-IF(R$2=2,0,OFFSET('Composition%'!$B80,0,R$17)*OFFSET('Composition%'!$B80,0,R$18)*(R$24*EXP(-R$25/($B110+273)/RGas)))+ReactionRateK1!R110/2</f>
        <v>3.8507778160706955E-5</v>
      </c>
      <c r="S110" s="73"/>
      <c r="T110" s="73">
        <f ca="1">IF(T$2=0,0,T$22*EXP(T$23/($B110+273)/RGas)*(OFFSET('Composition%'!$B80,0,T$13)*OFFSET('Composition%'!$B80,0,T$14)))-IF(T$2=2,0,OFFSET('Composition%'!$B80,0,T$17)*OFFSET('Composition%'!$B80,0,T$18)*(T$24*EXP(-T$25/($B110+273)/RGas)))+ReactionRateK1!T110/2</f>
        <v>2.0121881324643934E-4</v>
      </c>
      <c r="U110" s="73">
        <f ca="1">IF(U$2=0,0,U$22*EXP(U$23/($B110+273)/RGas)*(OFFSET('Composition%'!$B80,0,U$13)*OFFSET('Composition%'!$B80,0,U$14)))-IF(U$2=2,0,OFFSET('Composition%'!$B80,0,U$17)*OFFSET('Composition%'!$B80,0,U$18)*(U$24*EXP(-U$25/($B110+273)/RGas)))+ReactionRateK1!U110/2</f>
        <v>1.6918939377867363E-6</v>
      </c>
      <c r="V110" s="73">
        <f ca="1">IF(V$2=0,0,V$22*EXP(V$23/($B110+273)/RGas)*(OFFSET('Composition%'!$B80,0,V$13)*OFFSET('Composition%'!$B80,0,V$14)))-IF(V$2=2,0,OFFSET('Composition%'!$B80,0,V$17)*OFFSET('Composition%'!$B80,0,V$18)*(V$24*EXP(-V$25/($B110+273)/RGas)))+ReactionRateK1!V110/2</f>
        <v>0</v>
      </c>
      <c r="W110" s="73">
        <f ca="1">IF(W$2=0,0,W$22*EXP(W$23/($B110+273)/RGas)*(OFFSET('Composition%'!$B80,0,W$13)*OFFSET('Composition%'!$B80,0,W$14)))-IF(W$2=2,0,OFFSET('Composition%'!$B80,0,W$17)*OFFSET('Composition%'!$B80,0,W$18)*(W$24*EXP(-W$25/($B110+273)/RGas)))+ReactionRateK1!W110/2</f>
        <v>0</v>
      </c>
      <c r="X110" s="73">
        <f ca="1">IF(X$2=0,0,X$22*EXP(X$23/($B110+273)/RGas)*(OFFSET('Composition%'!$B80,0,X$13)*OFFSET('Composition%'!$B80,0,X$14)))-IF(X$2=2,0,OFFSET('Composition%'!$B80,0,X$17)*OFFSET('Composition%'!$B80,0,X$18)*(X$24*EXP(-X$25/($B110+273)/RGas)))+ReactionRateK1!X110/2</f>
        <v>3.7465665929866002E-8</v>
      </c>
      <c r="Y110" s="73">
        <f ca="1">IF(Y$2=0,0,Y$22*EXP(Y$23/($B110+273)/RGas)*(OFFSET('Composition%'!$B80,0,Y$13)*OFFSET('Composition%'!$B80,0,Y$14)))-IF(Y$2=2,0,OFFSET('Composition%'!$B80,0,Y$17)*OFFSET('Composition%'!$B80,0,Y$18)*(Y$24*EXP(-Y$25/($B110+273)/RGas)))+ReactionRateK1!Y110/2</f>
        <v>1.8543289873444384E-9</v>
      </c>
      <c r="Z110" s="73">
        <f ca="1">IF(Z$2=0,0,Z$22*EXP(Z$23/($B110+273)/RGas)*(OFFSET('Composition%'!$B80,0,Z$13)*OFFSET('Composition%'!$B80,0,Z$14)))-IF(Z$2=2,0,OFFSET('Composition%'!$B80,0,Z$17)*OFFSET('Composition%'!$B80,0,Z$18)*(Z$24*EXP(-Z$25/($B110+273)/RGas)))+ReactionRateK1!Z110/2</f>
        <v>0</v>
      </c>
      <c r="AA110" s="73">
        <f ca="1">IF(AA$2=0,0,AA$22*EXP(AA$23/($B110+273)/RGas)*(OFFSET('Composition%'!$B80,0,AA$13)*OFFSET('Composition%'!$B80,0,AA$14)))-IF(AA$2=2,0,OFFSET('Composition%'!$B80,0,AA$17)*OFFSET('Composition%'!$B80,0,AA$18)*(AA$24*EXP(-AA$25/($B110+273)/RGas)))+ReactionRateK1!AA110/2</f>
        <v>0</v>
      </c>
      <c r="AB110" s="73">
        <f ca="1">IF(AB$2=0,0,AB$22*EXP(AB$23/($B110+273)/RGas)*(OFFSET('Composition%'!$B80,0,AB$13)*OFFSET('Composition%'!$B80,0,AB$14)))-IF(AB$2=2,0,OFFSET('Composition%'!$B80,0,AB$17)*OFFSET('Composition%'!$B80,0,AB$18)*(AB$24*EXP(-AB$25/($B110+273)/RGas)))+ReactionRateK1!AB110/2</f>
        <v>0</v>
      </c>
      <c r="AC110" s="73">
        <f ca="1">IF(AC$2=0,0,AC$22*EXP(AC$23/($B110+273)/RGas)*(OFFSET('Composition%'!$B80,0,AC$13)*OFFSET('Composition%'!$B80,0,AC$14)))-IF(AC$2=2,0,OFFSET('Composition%'!$B80,0,AC$17)*OFFSET('Composition%'!$B80,0,AC$18)*(AC$24*EXP(-AC$25/($B110+273)/RGas)))+ReactionRateK1!AC110/2</f>
        <v>0</v>
      </c>
      <c r="AD110" s="73">
        <f ca="1">IF(AD$2=0,0,AD$22*EXP(AD$23/($B110+273)/RGas)*(OFFSET('Composition%'!$B80,0,AD$13)*OFFSET('Composition%'!$B80,0,AD$14)))-IF(AD$2=2,0,OFFSET('Composition%'!$B80,0,AD$17)*OFFSET('Composition%'!$B80,0,AD$18)*(AD$24*EXP(-AD$25/($B110+273)/RGas)))+ReactionRateK1!AD110/2</f>
        <v>0</v>
      </c>
      <c r="AE110" s="73">
        <f ca="1">IF(AE$2=0,0,AE$22*EXP(AE$23/($B110+273)/RGas)*(OFFSET('Composition%'!$B80,0,AE$13)*OFFSET('Composition%'!$B80,0,AE$14)))-IF(AE$2=2,0,OFFSET('Composition%'!$B80,0,AE$17)*OFFSET('Composition%'!$B80,0,AE$18)*(AE$24*EXP(-AE$25/($B110+273)/RGas)))+ReactionRateK1!AE110/2</f>
        <v>0</v>
      </c>
      <c r="AF110" s="73"/>
      <c r="AG110" s="73">
        <f ca="1">IF(AG$2=0,0,AG$22*EXP(AG$23/($B110+273)/RGas)*(OFFSET('Composition%'!$B80,0,AG$13)*OFFSET('Composition%'!$B80,0,AG$14)))-IF(AG$2=2,0,OFFSET('Composition%'!$B80,0,AG$17)*OFFSET('Composition%'!$B80,0,AG$18)*(AG$24*EXP(-AG$25/($B110+273)/RGas)))+ReactionRateK1!AG110/2</f>
        <v>0</v>
      </c>
      <c r="AH110" s="73">
        <f ca="1">IF(AH$2=0,0,AH$22*EXP(AH$23/($B110+273)/RGas)*(OFFSET('Composition%'!$B80,0,AH$13)*OFFSET('Composition%'!$B80,0,AH$14)))-IF(AH$2=2,0,OFFSET('Composition%'!$B80,0,AH$17)*OFFSET('Composition%'!$B80,0,AH$18)*(AH$24*EXP(-AH$25/($B110+273)/RGas)))+ReactionRateK1!AH110/2</f>
        <v>0</v>
      </c>
      <c r="AI110" s="73">
        <f ca="1">IF(AI$2=0,0,AI$22*EXP(AI$23/($B110+273)/RGas)*(OFFSET('Composition%'!$B80,0,AI$13)*OFFSET('Composition%'!$B80,0,AI$14)))-IF(AI$2=2,0,OFFSET('Composition%'!$B80,0,AI$17)*OFFSET('Composition%'!$B80,0,AI$18)*(AI$24*EXP(-AI$25/($B110+273)/RGas)))+ReactionRateK1!AI110/2</f>
        <v>0</v>
      </c>
      <c r="AJ110" s="73">
        <f ca="1">IF(AJ$2=0,0,AJ$22*EXP(AJ$23/($B110+273)/RGas)*(OFFSET('Composition%'!$B80,0,AJ$13)*OFFSET('Composition%'!$B80,0,AJ$14)))-IF(AJ$2=2,0,OFFSET('Composition%'!$B80,0,AJ$17)*OFFSET('Composition%'!$B80,0,AJ$18)*(AJ$24*EXP(-AJ$25/($B110+273)/RGas)))+ReactionRateK1!AJ110/2</f>
        <v>0</v>
      </c>
      <c r="AK110" s="73">
        <f ca="1">IF(AK$2=0,0,AK$22*EXP(AK$23/($B110+273)/RGas)*(OFFSET('Composition%'!$B80,0,AK$13)*OFFSET('Composition%'!$B80,0,AK$14)))-IF(AK$2=2,0,OFFSET('Composition%'!$B80,0,AK$17)*OFFSET('Composition%'!$B80,0,AK$18)*(AK$24*EXP(-AK$25/($B110+273)/RGas)))+ReactionRateK1!AK110/2</f>
        <v>0</v>
      </c>
      <c r="AL110" s="73">
        <f ca="1">IF(AL$2=0,0,AL$22*EXP(AL$23/($B110+273)/RGas)*(OFFSET('Composition%'!$B80,0,AL$13)*OFFSET('Composition%'!$B80,0,AL$14)))-IF(AL$2=2,0,OFFSET('Composition%'!$B80,0,AL$17)*OFFSET('Composition%'!$B80,0,AL$18)*(AL$24*EXP(-AL$25/($B110+273)/RGas)))+ReactionRateK1!AL110/2</f>
        <v>0</v>
      </c>
      <c r="AM110" s="73"/>
      <c r="AN110" s="73">
        <f ca="1">IF(AN$2=0,0,AN$22*EXP(AN$23/($B110+273)/RGas)*(OFFSET('Composition%'!$B80,0,AN$13)*OFFSET('Composition%'!$B80,0,AN$14)))-IF(AN$2=2,0,OFFSET('Composition%'!$B80,0,AN$17)*OFFSET('Composition%'!$B80,0,AN$18)*(AN$24*EXP(-AN$25/($B110+273)/RGas)))+ReactionRateK1!AN110/2</f>
        <v>0</v>
      </c>
      <c r="AO110" s="73">
        <f ca="1">IF(AO$2=0,0,AO$22*EXP(AO$23/($B110+273)/RGas)*(OFFSET('Composition%'!$B80,0,AO$13)*OFFSET('Composition%'!$B80,0,AO$14)))-IF(AO$2=2,0,OFFSET('Composition%'!$B80,0,AO$17)*OFFSET('Composition%'!$B80,0,AO$18)*(AO$24*EXP(-AO$25/($B110+273)/RGas)))+ReactionRateK1!AO110/2</f>
        <v>0</v>
      </c>
      <c r="AP110" s="73">
        <f ca="1">IF(AP$2=0,0,AP$22*EXP(AP$23/($B110+273)/RGas)*(OFFSET('Composition%'!$B80,0,AP$13)*OFFSET('Composition%'!$B80,0,AP$14)))-IF(AP$2=2,0,OFFSET('Composition%'!$B80,0,AP$17)*OFFSET('Composition%'!$B80,0,AP$18)*(AP$24*EXP(-AP$25/($B110+273)/RGas)))+ReactionRateK1!AP110/2</f>
        <v>4.0570664517396188E-12</v>
      </c>
      <c r="AQ110" s="73">
        <f ca="1">IF(AQ$2=0,0,AQ$22*EXP(AQ$23/($B110+273)/RGas)*(OFFSET('Composition%'!$B80,0,AQ$13)*OFFSET('Composition%'!$B80,0,AQ$14)))-IF(AQ$2=2,0,OFFSET('Composition%'!$B80,0,AQ$17)*OFFSET('Composition%'!$B80,0,AQ$18)*(AQ$24*EXP(-AQ$25/($B110+273)/RGas)))+ReactionRateK1!AQ110/2</f>
        <v>0</v>
      </c>
      <c r="AR110" s="73">
        <f ca="1">IF(AR$2=0,0,AR$22*EXP(AR$23/($B110+273)/RGas)*(OFFSET('Composition%'!$B80,0,AR$13)*OFFSET('Composition%'!$B80,0,AR$14)))-IF(AR$2=2,0,OFFSET('Composition%'!$B80,0,AR$17)*OFFSET('Composition%'!$B80,0,AR$18)*(AR$24*EXP(-AR$25/($B110+273)/RGas)))+ReactionRateK1!AR110/2</f>
        <v>0</v>
      </c>
    </row>
    <row r="111" spans="1:44">
      <c r="A111" s="3">
        <f t="shared" si="10"/>
        <v>3.949999999999994</v>
      </c>
      <c r="B111" s="19">
        <f ca="1">'Composition%'!B81</f>
        <v>414.45702864116845</v>
      </c>
      <c r="C111">
        <f t="shared" si="11"/>
        <v>30</v>
      </c>
      <c r="D111" s="26">
        <f ca="1">('Composition%'!C81*ReactionRateK2!C111)^3</f>
        <v>5.9858358037833286</v>
      </c>
      <c r="E111" s="4"/>
      <c r="F111" s="73">
        <f ca="1">IF(F$2=0,0,F$22*EXP(F$23/($B111+273)/RGas)*(OFFSET('Composition%'!$B81,0,F$13)*OFFSET('Composition%'!$B81,0,F$14)))-IF(F$2=2,0,OFFSET('Composition%'!$B81,0,F$17)*OFFSET('Composition%'!$B81,0,F$18)*(F$24*EXP(-F$25/($B111+273)/RGas)))+ReactionRateK1!F111/2</f>
        <v>3.1748436237176501E-3</v>
      </c>
      <c r="G111" s="73">
        <f ca="1">IF(G$2=0,0,G$22*EXP(G$23/($B111+273)/RGas)*(OFFSET('Composition%'!$B81,0,G$13)*OFFSET('Composition%'!$B81,0,G$14)))-IF(G$2=2,0,OFFSET('Composition%'!$B81,0,G$17)*OFFSET('Composition%'!$B81,0,G$18)*(G$24*EXP(-G$25/($B111+273)/RGas)))+ReactionRateK1!G111/2</f>
        <v>1.2655441490171035E-3</v>
      </c>
      <c r="H111" s="73">
        <f ca="1">IF(H$2=0,0,H$22*EXP(H$23/($B111+273)/RGas)*(OFFSET('Composition%'!$B81,0,H$13)*OFFSET('Composition%'!$B81,0,H$14)))-IF(H$2=2,0,OFFSET('Composition%'!$B81,0,H$17)*OFFSET('Composition%'!$B81,0,H$18)*(H$24*EXP(-H$25/($B111+273)/RGas)))+ReactionRateK1!H111/2</f>
        <v>-3.5844466632926489E-6</v>
      </c>
      <c r="I111" s="73">
        <f ca="1">IF(I$2=0,0,I$22*EXP(I$23/($B111+273)/RGas)*(OFFSET('Composition%'!$B81,0,I$13)*OFFSET('Composition%'!$B81,0,I$14)))-IF(I$2=2,0,OFFSET('Composition%'!$B81,0,I$17)*OFFSET('Composition%'!$B81,0,I$18)*(I$24*EXP(-I$25/($B111+273)/RGas)))+ReactionRateK1!I111/2</f>
        <v>5.7116009412630084E-6</v>
      </c>
      <c r="J111" s="73"/>
      <c r="K111" s="73">
        <f ca="1">IF(K$2=0,0,K$22*EXP(K$23/($B111+273)/RGas)*(OFFSET('Composition%'!$B81,0,K$13)*OFFSET('Composition%'!$B81,0,K$14)))-IF(K$2=2,0,OFFSET('Composition%'!$B81,0,K$17)*OFFSET('Composition%'!$B81,0,K$18)*(K$24*EXP(-K$25/($B111+273)/RGas)))+ReactionRateK1!K111/2</f>
        <v>1.2923251954061337E-2</v>
      </c>
      <c r="L111" s="73">
        <f ca="1">IF(L$2=0,0,L$22*EXP(L$23/($B111+273)/RGas)*(OFFSET('Composition%'!$B81,0,L$13)*OFFSET('Composition%'!$B81,0,L$14)))-IF(L$2=2,0,OFFSET('Composition%'!$B81,0,L$17)*OFFSET('Composition%'!$B81,0,L$18)*(L$24*EXP(-L$25/($B111+273)/RGas)))+ReactionRateK1!L111/2</f>
        <v>-2.6371210754787093E-3</v>
      </c>
      <c r="M111" s="73">
        <f ca="1">IF(M$2=0,0,M$22*EXP(M$23/($B111+273)/RGas)*(OFFSET('Composition%'!$B81,0,M$13)*OFFSET('Composition%'!$B81,0,M$14)))-IF(M$2=2,0,OFFSET('Composition%'!$B81,0,M$17)*OFFSET('Composition%'!$B81,0,M$18)*(M$24*EXP(-M$25/($B111+273)/RGas)))+ReactionRateK1!M111/2</f>
        <v>0</v>
      </c>
      <c r="N111" s="73"/>
      <c r="O111" s="73">
        <f ca="1">IF(O$2=0,0,O$22*EXP(O$23/($B111+273)/RGas)*(OFFSET('Composition%'!$B81,0,O$13)*OFFSET('Composition%'!$B81,0,O$14)))-IF(O$2=2,0,OFFSET('Composition%'!$B81,0,O$17)*OFFSET('Composition%'!$B81,0,O$18)*(O$24*EXP(-O$25/($B111+273)/RGas)))+ReactionRateK1!O111/2</f>
        <v>0</v>
      </c>
      <c r="P111" s="73">
        <f ca="1">IF(P$2=0,0,P$22*EXP(P$23/($B111+273)/RGas)*(OFFSET('Composition%'!$B81,0,P$13)*OFFSET('Composition%'!$B81,0,P$14)))-IF(P$2=2,0,OFFSET('Composition%'!$B81,0,P$17)*OFFSET('Composition%'!$B81,0,P$18)*(P$24*EXP(-P$25/($B111+273)/RGas)))+ReactionRateK1!P111/2</f>
        <v>1.438360019845613E-2</v>
      </c>
      <c r="Q111" s="73">
        <f ca="1">IF(Q$2=0,0,Q$22*EXP(Q$23/($B111+273)/RGas)*(OFFSET('Composition%'!$B81,0,Q$13)*OFFSET('Composition%'!$B81,0,Q$14)))-IF(Q$2=2,0,OFFSET('Composition%'!$B81,0,Q$17)*OFFSET('Composition%'!$B81,0,Q$18)*(Q$24*EXP(-Q$25/($B111+273)/RGas)))+ReactionRateK1!Q111/2</f>
        <v>1.3393645881106271E-4</v>
      </c>
      <c r="R111" s="73">
        <f ca="1">IF(R$2=0,0,R$22*EXP(R$23/($B111+273)/RGas)*(OFFSET('Composition%'!$B81,0,R$13)*OFFSET('Composition%'!$B81,0,R$14)))-IF(R$2=2,0,OFFSET('Composition%'!$B81,0,R$17)*OFFSET('Composition%'!$B81,0,R$18)*(R$24*EXP(-R$25/($B111+273)/RGas)))+ReactionRateK1!R111/2</f>
        <v>3.9406822392974421E-5</v>
      </c>
      <c r="S111" s="73"/>
      <c r="T111" s="73">
        <f ca="1">IF(T$2=0,0,T$22*EXP(T$23/($B111+273)/RGas)*(OFFSET('Composition%'!$B81,0,T$13)*OFFSET('Composition%'!$B81,0,T$14)))-IF(T$2=2,0,OFFSET('Composition%'!$B81,0,T$17)*OFFSET('Composition%'!$B81,0,T$18)*(T$24*EXP(-T$25/($B111+273)/RGas)))+ReactionRateK1!T111/2</f>
        <v>1.8828760912975321E-4</v>
      </c>
      <c r="U111" s="73">
        <f ca="1">IF(U$2=0,0,U$22*EXP(U$23/($B111+273)/RGas)*(OFFSET('Composition%'!$B81,0,U$13)*OFFSET('Composition%'!$B81,0,U$14)))-IF(U$2=2,0,OFFSET('Composition%'!$B81,0,U$17)*OFFSET('Composition%'!$B81,0,U$18)*(U$24*EXP(-U$25/($B111+273)/RGas)))+ReactionRateK1!U111/2</f>
        <v>1.5359794441481875E-6</v>
      </c>
      <c r="V111" s="73">
        <f ca="1">IF(V$2=0,0,V$22*EXP(V$23/($B111+273)/RGas)*(OFFSET('Composition%'!$B81,0,V$13)*OFFSET('Composition%'!$B81,0,V$14)))-IF(V$2=2,0,OFFSET('Composition%'!$B81,0,V$17)*OFFSET('Composition%'!$B81,0,V$18)*(V$24*EXP(-V$25/($B111+273)/RGas)))+ReactionRateK1!V111/2</f>
        <v>0</v>
      </c>
      <c r="W111" s="73">
        <f ca="1">IF(W$2=0,0,W$22*EXP(W$23/($B111+273)/RGas)*(OFFSET('Composition%'!$B81,0,W$13)*OFFSET('Composition%'!$B81,0,W$14)))-IF(W$2=2,0,OFFSET('Composition%'!$B81,0,W$17)*OFFSET('Composition%'!$B81,0,W$18)*(W$24*EXP(-W$25/($B111+273)/RGas)))+ReactionRateK1!W111/2</f>
        <v>0</v>
      </c>
      <c r="X111" s="73">
        <f ca="1">IF(X$2=0,0,X$22*EXP(X$23/($B111+273)/RGas)*(OFFSET('Composition%'!$B81,0,X$13)*OFFSET('Composition%'!$B81,0,X$14)))-IF(X$2=2,0,OFFSET('Composition%'!$B81,0,X$17)*OFFSET('Composition%'!$B81,0,X$18)*(X$24*EXP(-X$25/($B111+273)/RGas)))+ReactionRateK1!X111/2</f>
        <v>3.7458512111596036E-8</v>
      </c>
      <c r="Y111" s="73">
        <f ca="1">IF(Y$2=0,0,Y$22*EXP(Y$23/($B111+273)/RGas)*(OFFSET('Composition%'!$B81,0,Y$13)*OFFSET('Composition%'!$B81,0,Y$14)))-IF(Y$2=2,0,OFFSET('Composition%'!$B81,0,Y$17)*OFFSET('Composition%'!$B81,0,Y$18)*(Y$24*EXP(-Y$25/($B111+273)/RGas)))+ReactionRateK1!Y111/2</f>
        <v>1.8539749156294708E-9</v>
      </c>
      <c r="Z111" s="73">
        <f ca="1">IF(Z$2=0,0,Z$22*EXP(Z$23/($B111+273)/RGas)*(OFFSET('Composition%'!$B81,0,Z$13)*OFFSET('Composition%'!$B81,0,Z$14)))-IF(Z$2=2,0,OFFSET('Composition%'!$B81,0,Z$17)*OFFSET('Composition%'!$B81,0,Z$18)*(Z$24*EXP(-Z$25/($B111+273)/RGas)))+ReactionRateK1!Z111/2</f>
        <v>0</v>
      </c>
      <c r="AA111" s="73">
        <f ca="1">IF(AA$2=0,0,AA$22*EXP(AA$23/($B111+273)/RGas)*(OFFSET('Composition%'!$B81,0,AA$13)*OFFSET('Composition%'!$B81,0,AA$14)))-IF(AA$2=2,0,OFFSET('Composition%'!$B81,0,AA$17)*OFFSET('Composition%'!$B81,0,AA$18)*(AA$24*EXP(-AA$25/($B111+273)/RGas)))+ReactionRateK1!AA111/2</f>
        <v>0</v>
      </c>
      <c r="AB111" s="73">
        <f ca="1">IF(AB$2=0,0,AB$22*EXP(AB$23/($B111+273)/RGas)*(OFFSET('Composition%'!$B81,0,AB$13)*OFFSET('Composition%'!$B81,0,AB$14)))-IF(AB$2=2,0,OFFSET('Composition%'!$B81,0,AB$17)*OFFSET('Composition%'!$B81,0,AB$18)*(AB$24*EXP(-AB$25/($B111+273)/RGas)))+ReactionRateK1!AB111/2</f>
        <v>0</v>
      </c>
      <c r="AC111" s="73">
        <f ca="1">IF(AC$2=0,0,AC$22*EXP(AC$23/($B111+273)/RGas)*(OFFSET('Composition%'!$B81,0,AC$13)*OFFSET('Composition%'!$B81,0,AC$14)))-IF(AC$2=2,0,OFFSET('Composition%'!$B81,0,AC$17)*OFFSET('Composition%'!$B81,0,AC$18)*(AC$24*EXP(-AC$25/($B111+273)/RGas)))+ReactionRateK1!AC111/2</f>
        <v>0</v>
      </c>
      <c r="AD111" s="73">
        <f ca="1">IF(AD$2=0,0,AD$22*EXP(AD$23/($B111+273)/RGas)*(OFFSET('Composition%'!$B81,0,AD$13)*OFFSET('Composition%'!$B81,0,AD$14)))-IF(AD$2=2,0,OFFSET('Composition%'!$B81,0,AD$17)*OFFSET('Composition%'!$B81,0,AD$18)*(AD$24*EXP(-AD$25/($B111+273)/RGas)))+ReactionRateK1!AD111/2</f>
        <v>0</v>
      </c>
      <c r="AE111" s="73">
        <f ca="1">IF(AE$2=0,0,AE$22*EXP(AE$23/($B111+273)/RGas)*(OFFSET('Composition%'!$B81,0,AE$13)*OFFSET('Composition%'!$B81,0,AE$14)))-IF(AE$2=2,0,OFFSET('Composition%'!$B81,0,AE$17)*OFFSET('Composition%'!$B81,0,AE$18)*(AE$24*EXP(-AE$25/($B111+273)/RGas)))+ReactionRateK1!AE111/2</f>
        <v>0</v>
      </c>
      <c r="AF111" s="73"/>
      <c r="AG111" s="73">
        <f ca="1">IF(AG$2=0,0,AG$22*EXP(AG$23/($B111+273)/RGas)*(OFFSET('Composition%'!$B81,0,AG$13)*OFFSET('Composition%'!$B81,0,AG$14)))-IF(AG$2=2,0,OFFSET('Composition%'!$B81,0,AG$17)*OFFSET('Composition%'!$B81,0,AG$18)*(AG$24*EXP(-AG$25/($B111+273)/RGas)))+ReactionRateK1!AG111/2</f>
        <v>0</v>
      </c>
      <c r="AH111" s="73">
        <f ca="1">IF(AH$2=0,0,AH$22*EXP(AH$23/($B111+273)/RGas)*(OFFSET('Composition%'!$B81,0,AH$13)*OFFSET('Composition%'!$B81,0,AH$14)))-IF(AH$2=2,0,OFFSET('Composition%'!$B81,0,AH$17)*OFFSET('Composition%'!$B81,0,AH$18)*(AH$24*EXP(-AH$25/($B111+273)/RGas)))+ReactionRateK1!AH111/2</f>
        <v>0</v>
      </c>
      <c r="AI111" s="73">
        <f ca="1">IF(AI$2=0,0,AI$22*EXP(AI$23/($B111+273)/RGas)*(OFFSET('Composition%'!$B81,0,AI$13)*OFFSET('Composition%'!$B81,0,AI$14)))-IF(AI$2=2,0,OFFSET('Composition%'!$B81,0,AI$17)*OFFSET('Composition%'!$B81,0,AI$18)*(AI$24*EXP(-AI$25/($B111+273)/RGas)))+ReactionRateK1!AI111/2</f>
        <v>0</v>
      </c>
      <c r="AJ111" s="73">
        <f ca="1">IF(AJ$2=0,0,AJ$22*EXP(AJ$23/($B111+273)/RGas)*(OFFSET('Composition%'!$B81,0,AJ$13)*OFFSET('Composition%'!$B81,0,AJ$14)))-IF(AJ$2=2,0,OFFSET('Composition%'!$B81,0,AJ$17)*OFFSET('Composition%'!$B81,0,AJ$18)*(AJ$24*EXP(-AJ$25/($B111+273)/RGas)))+ReactionRateK1!AJ111/2</f>
        <v>0</v>
      </c>
      <c r="AK111" s="73">
        <f ca="1">IF(AK$2=0,0,AK$22*EXP(AK$23/($B111+273)/RGas)*(OFFSET('Composition%'!$B81,0,AK$13)*OFFSET('Composition%'!$B81,0,AK$14)))-IF(AK$2=2,0,OFFSET('Composition%'!$B81,0,AK$17)*OFFSET('Composition%'!$B81,0,AK$18)*(AK$24*EXP(-AK$25/($B111+273)/RGas)))+ReactionRateK1!AK111/2</f>
        <v>0</v>
      </c>
      <c r="AL111" s="73">
        <f ca="1">IF(AL$2=0,0,AL$22*EXP(AL$23/($B111+273)/RGas)*(OFFSET('Composition%'!$B81,0,AL$13)*OFFSET('Composition%'!$B81,0,AL$14)))-IF(AL$2=2,0,OFFSET('Composition%'!$B81,0,AL$17)*OFFSET('Composition%'!$B81,0,AL$18)*(AL$24*EXP(-AL$25/($B111+273)/RGas)))+ReactionRateK1!AL111/2</f>
        <v>0</v>
      </c>
      <c r="AM111" s="73"/>
      <c r="AN111" s="73">
        <f ca="1">IF(AN$2=0,0,AN$22*EXP(AN$23/($B111+273)/RGas)*(OFFSET('Composition%'!$B81,0,AN$13)*OFFSET('Composition%'!$B81,0,AN$14)))-IF(AN$2=2,0,OFFSET('Composition%'!$B81,0,AN$17)*OFFSET('Composition%'!$B81,0,AN$18)*(AN$24*EXP(-AN$25/($B111+273)/RGas)))+ReactionRateK1!AN111/2</f>
        <v>0</v>
      </c>
      <c r="AO111" s="73">
        <f ca="1">IF(AO$2=0,0,AO$22*EXP(AO$23/($B111+273)/RGas)*(OFFSET('Composition%'!$B81,0,AO$13)*OFFSET('Composition%'!$B81,0,AO$14)))-IF(AO$2=2,0,OFFSET('Composition%'!$B81,0,AO$17)*OFFSET('Composition%'!$B81,0,AO$18)*(AO$24*EXP(-AO$25/($B111+273)/RGas)))+ReactionRateK1!AO111/2</f>
        <v>0</v>
      </c>
      <c r="AP111" s="73">
        <f ca="1">IF(AP$2=0,0,AP$22*EXP(AP$23/($B111+273)/RGas)*(OFFSET('Composition%'!$B81,0,AP$13)*OFFSET('Composition%'!$B81,0,AP$14)))-IF(AP$2=2,0,OFFSET('Composition%'!$B81,0,AP$17)*OFFSET('Composition%'!$B81,0,AP$18)*(AP$24*EXP(-AP$25/($B111+273)/RGas)))+ReactionRateK1!AP111/2</f>
        <v>4.0571297760713871E-12</v>
      </c>
      <c r="AQ111" s="73">
        <f ca="1">IF(AQ$2=0,0,AQ$22*EXP(AQ$23/($B111+273)/RGas)*(OFFSET('Composition%'!$B81,0,AQ$13)*OFFSET('Composition%'!$B81,0,AQ$14)))-IF(AQ$2=2,0,OFFSET('Composition%'!$B81,0,AQ$17)*OFFSET('Composition%'!$B81,0,AQ$18)*(AQ$24*EXP(-AQ$25/($B111+273)/RGas)))+ReactionRateK1!AQ111/2</f>
        <v>0</v>
      </c>
      <c r="AR111" s="73">
        <f ca="1">IF(AR$2=0,0,AR$22*EXP(AR$23/($B111+273)/RGas)*(OFFSET('Composition%'!$B81,0,AR$13)*OFFSET('Composition%'!$B81,0,AR$14)))-IF(AR$2=2,0,OFFSET('Composition%'!$B81,0,AR$17)*OFFSET('Composition%'!$B81,0,AR$18)*(AR$24*EXP(-AR$25/($B111+273)/RGas)))+ReactionRateK1!AR111/2</f>
        <v>0</v>
      </c>
    </row>
    <row r="112" spans="1:44">
      <c r="A112" s="3">
        <f t="shared" si="10"/>
        <v>3.9999999999999938</v>
      </c>
      <c r="B112" s="19">
        <f ca="1">'Composition%'!B82</f>
        <v>414.46718431467258</v>
      </c>
      <c r="C112">
        <f t="shared" si="11"/>
        <v>30</v>
      </c>
      <c r="D112" s="26">
        <f ca="1">('Composition%'!C82*ReactionRateK2!C112)^3</f>
        <v>5.9826291676530747</v>
      </c>
      <c r="E112" s="4"/>
      <c r="F112" s="73">
        <f ca="1">IF(F$2=0,0,F$22*EXP(F$23/($B112+273)/RGas)*(OFFSET('Composition%'!$B82,0,F$13)*OFFSET('Composition%'!$B82,0,F$14)))-IF(F$2=2,0,OFFSET('Composition%'!$B82,0,F$17)*OFFSET('Composition%'!$B82,0,F$18)*(F$24*EXP(-F$25/($B112+273)/RGas)))+ReactionRateK1!F112/2</f>
        <v>3.1244015318390192E-3</v>
      </c>
      <c r="G112" s="73">
        <f ca="1">IF(G$2=0,0,G$22*EXP(G$23/($B112+273)/RGas)*(OFFSET('Composition%'!$B82,0,G$13)*OFFSET('Composition%'!$B82,0,G$14)))-IF(G$2=2,0,OFFSET('Composition%'!$B82,0,G$17)*OFFSET('Composition%'!$B82,0,G$18)*(G$24*EXP(-G$25/($B112+273)/RGas)))+ReactionRateK1!G112/2</f>
        <v>1.2465867204759758E-3</v>
      </c>
      <c r="H112" s="73">
        <f ca="1">IF(H$2=0,0,H$22*EXP(H$23/($B112+273)/RGas)*(OFFSET('Composition%'!$B82,0,H$13)*OFFSET('Composition%'!$B82,0,H$14)))-IF(H$2=2,0,OFFSET('Composition%'!$B82,0,H$17)*OFFSET('Composition%'!$B82,0,H$18)*(H$24*EXP(-H$25/($B112+273)/RGas)))+ReactionRateK1!H112/2</f>
        <v>-3.5633983832294733E-6</v>
      </c>
      <c r="I112" s="73">
        <f ca="1">IF(I$2=0,0,I$22*EXP(I$23/($B112+273)/RGas)*(OFFSET('Composition%'!$B82,0,I$13)*OFFSET('Composition%'!$B82,0,I$14)))-IF(I$2=2,0,OFFSET('Composition%'!$B82,0,I$17)*OFFSET('Composition%'!$B82,0,I$18)*(I$24*EXP(-I$25/($B112+273)/RGas)))+ReactionRateK1!I112/2</f>
        <v>5.4293566240783915E-6</v>
      </c>
      <c r="J112" s="73"/>
      <c r="K112" s="73">
        <f ca="1">IF(K$2=0,0,K$22*EXP(K$23/($B112+273)/RGas)*(OFFSET('Composition%'!$B82,0,K$13)*OFFSET('Composition%'!$B82,0,K$14)))-IF(K$2=2,0,OFFSET('Composition%'!$B82,0,K$17)*OFFSET('Composition%'!$B82,0,K$18)*(K$24*EXP(-K$25/($B112+273)/RGas)))+ReactionRateK1!K112/2</f>
        <v>1.2639341533759139E-2</v>
      </c>
      <c r="L112" s="73">
        <f ca="1">IF(L$2=0,0,L$22*EXP(L$23/($B112+273)/RGas)*(OFFSET('Composition%'!$B82,0,L$13)*OFFSET('Composition%'!$B82,0,L$14)))-IF(L$2=2,0,OFFSET('Composition%'!$B82,0,L$17)*OFFSET('Composition%'!$B82,0,L$18)*(L$24*EXP(-L$25/($B112+273)/RGas)))+ReactionRateK1!L112/2</f>
        <v>-2.5978006276909517E-3</v>
      </c>
      <c r="M112" s="73">
        <f ca="1">IF(M$2=0,0,M$22*EXP(M$23/($B112+273)/RGas)*(OFFSET('Composition%'!$B82,0,M$13)*OFFSET('Composition%'!$B82,0,M$14)))-IF(M$2=2,0,OFFSET('Composition%'!$B82,0,M$17)*OFFSET('Composition%'!$B82,0,M$18)*(M$24*EXP(-M$25/($B112+273)/RGas)))+ReactionRateK1!M112/2</f>
        <v>0</v>
      </c>
      <c r="N112" s="73"/>
      <c r="O112" s="73">
        <f ca="1">IF(O$2=0,0,O$22*EXP(O$23/($B112+273)/RGas)*(OFFSET('Composition%'!$B82,0,O$13)*OFFSET('Composition%'!$B82,0,O$14)))-IF(O$2=2,0,OFFSET('Composition%'!$B82,0,O$17)*OFFSET('Composition%'!$B82,0,O$18)*(O$24*EXP(-O$25/($B112+273)/RGas)))+ReactionRateK1!O112/2</f>
        <v>0</v>
      </c>
      <c r="P112" s="73">
        <f ca="1">IF(P$2=0,0,P$22*EXP(P$23/($B112+273)/RGas)*(OFFSET('Composition%'!$B82,0,P$13)*OFFSET('Composition%'!$B82,0,P$14)))-IF(P$2=2,0,OFFSET('Composition%'!$B82,0,P$17)*OFFSET('Composition%'!$B82,0,P$18)*(P$24*EXP(-P$25/($B112+273)/RGas)))+ReactionRateK1!P112/2</f>
        <v>1.4298450992273155E-2</v>
      </c>
      <c r="Q112" s="73">
        <f ca="1">IF(Q$2=0,0,Q$22*EXP(Q$23/($B112+273)/RGas)*(OFFSET('Composition%'!$B82,0,Q$13)*OFFSET('Composition%'!$B82,0,Q$14)))-IF(Q$2=2,0,OFFSET('Composition%'!$B82,0,Q$17)*OFFSET('Composition%'!$B82,0,Q$18)*(Q$24*EXP(-Q$25/($B112+273)/RGas)))+ReactionRateK1!Q112/2</f>
        <v>1.3532370785391472E-4</v>
      </c>
      <c r="R112" s="73">
        <f ca="1">IF(R$2=0,0,R$22*EXP(R$23/($B112+273)/RGas)*(OFFSET('Composition%'!$B82,0,R$13)*OFFSET('Composition%'!$B82,0,R$14)))-IF(R$2=2,0,OFFSET('Composition%'!$B82,0,R$17)*OFFSET('Composition%'!$B82,0,R$18)*(R$24*EXP(-R$25/($B112+273)/RGas)))+ReactionRateK1!R112/2</f>
        <v>4.030763913225254E-5</v>
      </c>
      <c r="S112" s="73"/>
      <c r="T112" s="73">
        <f ca="1">IF(T$2=0,0,T$22*EXP(T$23/($B112+273)/RGas)*(OFFSET('Composition%'!$B82,0,T$13)*OFFSET('Composition%'!$B82,0,T$14)))-IF(T$2=2,0,OFFSET('Composition%'!$B82,0,T$17)*OFFSET('Composition%'!$B82,0,T$18)*(T$24*EXP(-T$25/($B112+273)/RGas)))+ReactionRateK1!T112/2</f>
        <v>1.7619908572592211E-4</v>
      </c>
      <c r="U112" s="73">
        <f ca="1">IF(U$2=0,0,U$22*EXP(U$23/($B112+273)/RGas)*(OFFSET('Composition%'!$B82,0,U$13)*OFFSET('Composition%'!$B82,0,U$14)))-IF(U$2=2,0,OFFSET('Composition%'!$B82,0,U$17)*OFFSET('Composition%'!$B82,0,U$18)*(U$24*EXP(-U$25/($B112+273)/RGas)))+ReactionRateK1!U112/2</f>
        <v>1.3944771640036337E-6</v>
      </c>
      <c r="V112" s="73">
        <f ca="1">IF(V$2=0,0,V$22*EXP(V$23/($B112+273)/RGas)*(OFFSET('Composition%'!$B82,0,V$13)*OFFSET('Composition%'!$B82,0,V$14)))-IF(V$2=2,0,OFFSET('Composition%'!$B82,0,V$17)*OFFSET('Composition%'!$B82,0,V$18)*(V$24*EXP(-V$25/($B112+273)/RGas)))+ReactionRateK1!V112/2</f>
        <v>0</v>
      </c>
      <c r="W112" s="73">
        <f ca="1">IF(W$2=0,0,W$22*EXP(W$23/($B112+273)/RGas)*(OFFSET('Composition%'!$B82,0,W$13)*OFFSET('Composition%'!$B82,0,W$14)))-IF(W$2=2,0,OFFSET('Composition%'!$B82,0,W$17)*OFFSET('Composition%'!$B82,0,W$18)*(W$24*EXP(-W$25/($B112+273)/RGas)))+ReactionRateK1!W112/2</f>
        <v>0</v>
      </c>
      <c r="X112" s="73">
        <f ca="1">IF(X$2=0,0,X$22*EXP(X$23/($B112+273)/RGas)*(OFFSET('Composition%'!$B82,0,X$13)*OFFSET('Composition%'!$B82,0,X$14)))-IF(X$2=2,0,OFFSET('Composition%'!$B82,0,X$17)*OFFSET('Composition%'!$B82,0,X$18)*(X$24*EXP(-X$25/($B112+273)/RGas)))+ReactionRateK1!X112/2</f>
        <v>3.7451819605482923E-8</v>
      </c>
      <c r="Y112" s="73">
        <f ca="1">IF(Y$2=0,0,Y$22*EXP(Y$23/($B112+273)/RGas)*(OFFSET('Composition%'!$B82,0,Y$13)*OFFSET('Composition%'!$B82,0,Y$14)))-IF(Y$2=2,0,OFFSET('Composition%'!$B82,0,Y$17)*OFFSET('Composition%'!$B82,0,Y$18)*(Y$24*EXP(-Y$25/($B112+273)/RGas)))+ReactionRateK1!Y112/2</f>
        <v>1.8536436761392471E-9</v>
      </c>
      <c r="Z112" s="73">
        <f ca="1">IF(Z$2=0,0,Z$22*EXP(Z$23/($B112+273)/RGas)*(OFFSET('Composition%'!$B82,0,Z$13)*OFFSET('Composition%'!$B82,0,Z$14)))-IF(Z$2=2,0,OFFSET('Composition%'!$B82,0,Z$17)*OFFSET('Composition%'!$B82,0,Z$18)*(Z$24*EXP(-Z$25/($B112+273)/RGas)))+ReactionRateK1!Z112/2</f>
        <v>0</v>
      </c>
      <c r="AA112" s="73">
        <f ca="1">IF(AA$2=0,0,AA$22*EXP(AA$23/($B112+273)/RGas)*(OFFSET('Composition%'!$B82,0,AA$13)*OFFSET('Composition%'!$B82,0,AA$14)))-IF(AA$2=2,0,OFFSET('Composition%'!$B82,0,AA$17)*OFFSET('Composition%'!$B82,0,AA$18)*(AA$24*EXP(-AA$25/($B112+273)/RGas)))+ReactionRateK1!AA112/2</f>
        <v>0</v>
      </c>
      <c r="AB112" s="73">
        <f ca="1">IF(AB$2=0,0,AB$22*EXP(AB$23/($B112+273)/RGas)*(OFFSET('Composition%'!$B82,0,AB$13)*OFFSET('Composition%'!$B82,0,AB$14)))-IF(AB$2=2,0,OFFSET('Composition%'!$B82,0,AB$17)*OFFSET('Composition%'!$B82,0,AB$18)*(AB$24*EXP(-AB$25/($B112+273)/RGas)))+ReactionRateK1!AB112/2</f>
        <v>0</v>
      </c>
      <c r="AC112" s="73">
        <f ca="1">IF(AC$2=0,0,AC$22*EXP(AC$23/($B112+273)/RGas)*(OFFSET('Composition%'!$B82,0,AC$13)*OFFSET('Composition%'!$B82,0,AC$14)))-IF(AC$2=2,0,OFFSET('Composition%'!$B82,0,AC$17)*OFFSET('Composition%'!$B82,0,AC$18)*(AC$24*EXP(-AC$25/($B112+273)/RGas)))+ReactionRateK1!AC112/2</f>
        <v>0</v>
      </c>
      <c r="AD112" s="73">
        <f ca="1">IF(AD$2=0,0,AD$22*EXP(AD$23/($B112+273)/RGas)*(OFFSET('Composition%'!$B82,0,AD$13)*OFFSET('Composition%'!$B82,0,AD$14)))-IF(AD$2=2,0,OFFSET('Composition%'!$B82,0,AD$17)*OFFSET('Composition%'!$B82,0,AD$18)*(AD$24*EXP(-AD$25/($B112+273)/RGas)))+ReactionRateK1!AD112/2</f>
        <v>0</v>
      </c>
      <c r="AE112" s="73">
        <f ca="1">IF(AE$2=0,0,AE$22*EXP(AE$23/($B112+273)/RGas)*(OFFSET('Composition%'!$B82,0,AE$13)*OFFSET('Composition%'!$B82,0,AE$14)))-IF(AE$2=2,0,OFFSET('Composition%'!$B82,0,AE$17)*OFFSET('Composition%'!$B82,0,AE$18)*(AE$24*EXP(-AE$25/($B112+273)/RGas)))+ReactionRateK1!AE112/2</f>
        <v>0</v>
      </c>
      <c r="AF112" s="73"/>
      <c r="AG112" s="73">
        <f ca="1">IF(AG$2=0,0,AG$22*EXP(AG$23/($B112+273)/RGas)*(OFFSET('Composition%'!$B82,0,AG$13)*OFFSET('Composition%'!$B82,0,AG$14)))-IF(AG$2=2,0,OFFSET('Composition%'!$B82,0,AG$17)*OFFSET('Composition%'!$B82,0,AG$18)*(AG$24*EXP(-AG$25/($B112+273)/RGas)))+ReactionRateK1!AG112/2</f>
        <v>0</v>
      </c>
      <c r="AH112" s="73">
        <f ca="1">IF(AH$2=0,0,AH$22*EXP(AH$23/($B112+273)/RGas)*(OFFSET('Composition%'!$B82,0,AH$13)*OFFSET('Composition%'!$B82,0,AH$14)))-IF(AH$2=2,0,OFFSET('Composition%'!$B82,0,AH$17)*OFFSET('Composition%'!$B82,0,AH$18)*(AH$24*EXP(-AH$25/($B112+273)/RGas)))+ReactionRateK1!AH112/2</f>
        <v>0</v>
      </c>
      <c r="AI112" s="73">
        <f ca="1">IF(AI$2=0,0,AI$22*EXP(AI$23/($B112+273)/RGas)*(OFFSET('Composition%'!$B82,0,AI$13)*OFFSET('Composition%'!$B82,0,AI$14)))-IF(AI$2=2,0,OFFSET('Composition%'!$B82,0,AI$17)*OFFSET('Composition%'!$B82,0,AI$18)*(AI$24*EXP(-AI$25/($B112+273)/RGas)))+ReactionRateK1!AI112/2</f>
        <v>0</v>
      </c>
      <c r="AJ112" s="73">
        <f ca="1">IF(AJ$2=0,0,AJ$22*EXP(AJ$23/($B112+273)/RGas)*(OFFSET('Composition%'!$B82,0,AJ$13)*OFFSET('Composition%'!$B82,0,AJ$14)))-IF(AJ$2=2,0,OFFSET('Composition%'!$B82,0,AJ$17)*OFFSET('Composition%'!$B82,0,AJ$18)*(AJ$24*EXP(-AJ$25/($B112+273)/RGas)))+ReactionRateK1!AJ112/2</f>
        <v>0</v>
      </c>
      <c r="AK112" s="73">
        <f ca="1">IF(AK$2=0,0,AK$22*EXP(AK$23/($B112+273)/RGas)*(OFFSET('Composition%'!$B82,0,AK$13)*OFFSET('Composition%'!$B82,0,AK$14)))-IF(AK$2=2,0,OFFSET('Composition%'!$B82,0,AK$17)*OFFSET('Composition%'!$B82,0,AK$18)*(AK$24*EXP(-AK$25/($B112+273)/RGas)))+ReactionRateK1!AK112/2</f>
        <v>0</v>
      </c>
      <c r="AL112" s="73">
        <f ca="1">IF(AL$2=0,0,AL$22*EXP(AL$23/($B112+273)/RGas)*(OFFSET('Composition%'!$B82,0,AL$13)*OFFSET('Composition%'!$B82,0,AL$14)))-IF(AL$2=2,0,OFFSET('Composition%'!$B82,0,AL$17)*OFFSET('Composition%'!$B82,0,AL$18)*(AL$24*EXP(-AL$25/($B112+273)/RGas)))+ReactionRateK1!AL112/2</f>
        <v>0</v>
      </c>
      <c r="AM112" s="73"/>
      <c r="AN112" s="73">
        <f ca="1">IF(AN$2=0,0,AN$22*EXP(AN$23/($B112+273)/RGas)*(OFFSET('Composition%'!$B82,0,AN$13)*OFFSET('Composition%'!$B82,0,AN$14)))-IF(AN$2=2,0,OFFSET('Composition%'!$B82,0,AN$17)*OFFSET('Composition%'!$B82,0,AN$18)*(AN$24*EXP(-AN$25/($B112+273)/RGas)))+ReactionRateK1!AN112/2</f>
        <v>0</v>
      </c>
      <c r="AO112" s="73">
        <f ca="1">IF(AO$2=0,0,AO$22*EXP(AO$23/($B112+273)/RGas)*(OFFSET('Composition%'!$B82,0,AO$13)*OFFSET('Composition%'!$B82,0,AO$14)))-IF(AO$2=2,0,OFFSET('Composition%'!$B82,0,AO$17)*OFFSET('Composition%'!$B82,0,AO$18)*(AO$24*EXP(-AO$25/($B112+273)/RGas)))+ReactionRateK1!AO112/2</f>
        <v>0</v>
      </c>
      <c r="AP112" s="73">
        <f ca="1">IF(AP$2=0,0,AP$22*EXP(AP$23/($B112+273)/RGas)*(OFFSET('Composition%'!$B82,0,AP$13)*OFFSET('Composition%'!$B82,0,AP$14)))-IF(AP$2=2,0,OFFSET('Composition%'!$B82,0,AP$17)*OFFSET('Composition%'!$B82,0,AP$18)*(AP$24*EXP(-AP$25/($B112+273)/RGas)))+ReactionRateK1!AP112/2</f>
        <v>4.057187247809671E-12</v>
      </c>
      <c r="AQ112" s="73">
        <f ca="1">IF(AQ$2=0,0,AQ$22*EXP(AQ$23/($B112+273)/RGas)*(OFFSET('Composition%'!$B82,0,AQ$13)*OFFSET('Composition%'!$B82,0,AQ$14)))-IF(AQ$2=2,0,OFFSET('Composition%'!$B82,0,AQ$17)*OFFSET('Composition%'!$B82,0,AQ$18)*(AQ$24*EXP(-AQ$25/($B112+273)/RGas)))+ReactionRateK1!AQ112/2</f>
        <v>0</v>
      </c>
      <c r="AR112" s="73">
        <f ca="1">IF(AR$2=0,0,AR$22*EXP(AR$23/($B112+273)/RGas)*(OFFSET('Composition%'!$B82,0,AR$13)*OFFSET('Composition%'!$B82,0,AR$14)))-IF(AR$2=2,0,OFFSET('Composition%'!$B82,0,AR$17)*OFFSET('Composition%'!$B82,0,AR$18)*(AR$24*EXP(-AR$25/($B112+273)/RGas)))+ReactionRateK1!AR112/2</f>
        <v>0</v>
      </c>
    </row>
    <row r="113" spans="1:44">
      <c r="A113" s="3">
        <f t="shared" si="10"/>
        <v>4.0499999999999936</v>
      </c>
      <c r="B113" s="19">
        <f ca="1">'Composition%'!B83</f>
        <v>414.47705864321784</v>
      </c>
      <c r="C113">
        <f t="shared" si="11"/>
        <v>30</v>
      </c>
      <c r="D113" s="26">
        <f ca="1">('Composition%'!C83*ReactionRateK2!C113)^3</f>
        <v>5.9796301669792564</v>
      </c>
      <c r="E113" s="4"/>
      <c r="F113" s="73">
        <f ca="1">IF(F$2=0,0,F$22*EXP(F$23/($B113+273)/RGas)*(OFFSET('Composition%'!$B83,0,F$13)*OFFSET('Composition%'!$B83,0,F$14)))-IF(F$2=2,0,OFFSET('Composition%'!$B83,0,F$17)*OFFSET('Composition%'!$B83,0,F$18)*(F$24*EXP(-F$25/($B113+273)/RGas)))+ReactionRateK1!F113/2</f>
        <v>3.0751450157728158E-3</v>
      </c>
      <c r="G113" s="73">
        <f ca="1">IF(G$2=0,0,G$22*EXP(G$23/($B113+273)/RGas)*(OFFSET('Composition%'!$B83,0,G$13)*OFFSET('Composition%'!$B83,0,G$14)))-IF(G$2=2,0,OFFSET('Composition%'!$B83,0,G$17)*OFFSET('Composition%'!$B83,0,G$18)*(G$24*EXP(-G$25/($B113+273)/RGas)))+ReactionRateK1!G113/2</f>
        <v>1.2280407570368064E-3</v>
      </c>
      <c r="H113" s="73">
        <f ca="1">IF(H$2=0,0,H$22*EXP(H$23/($B113+273)/RGas)*(OFFSET('Composition%'!$B83,0,H$13)*OFFSET('Composition%'!$B83,0,H$14)))-IF(H$2=2,0,OFFSET('Composition%'!$B83,0,H$17)*OFFSET('Composition%'!$B83,0,H$18)*(H$24*EXP(-H$25/($B113+273)/RGas)))+ReactionRateK1!H113/2</f>
        <v>-3.541775550766526E-6</v>
      </c>
      <c r="I113" s="73">
        <f ca="1">IF(I$2=0,0,I$22*EXP(I$23/($B113+273)/RGas)*(OFFSET('Composition%'!$B83,0,I$13)*OFFSET('Composition%'!$B83,0,I$14)))-IF(I$2=2,0,OFFSET('Composition%'!$B83,0,I$17)*OFFSET('Composition%'!$B83,0,I$18)*(I$24*EXP(-I$25/($B113+273)/RGas)))+ReactionRateK1!I113/2</f>
        <v>5.1542176457068804E-6</v>
      </c>
      <c r="J113" s="73"/>
      <c r="K113" s="73">
        <f ca="1">IF(K$2=0,0,K$22*EXP(K$23/($B113+273)/RGas)*(OFFSET('Composition%'!$B83,0,K$13)*OFFSET('Composition%'!$B83,0,K$14)))-IF(K$2=2,0,OFFSET('Composition%'!$B83,0,K$17)*OFFSET('Composition%'!$B83,0,K$18)*(K$24*EXP(-K$25/($B113+273)/RGas)))+ReactionRateK1!K113/2</f>
        <v>1.2359938289205568E-2</v>
      </c>
      <c r="L113" s="73">
        <f ca="1">IF(L$2=0,0,L$22*EXP(L$23/($B113+273)/RGas)*(OFFSET('Composition%'!$B83,0,L$13)*OFFSET('Composition%'!$B83,0,L$14)))-IF(L$2=2,0,OFFSET('Composition%'!$B83,0,L$17)*OFFSET('Composition%'!$B83,0,L$18)*(L$24*EXP(-L$25/($B113+273)/RGas)))+ReactionRateK1!L113/2</f>
        <v>-2.5593876538067936E-3</v>
      </c>
      <c r="M113" s="73">
        <f ca="1">IF(M$2=0,0,M$22*EXP(M$23/($B113+273)/RGas)*(OFFSET('Composition%'!$B83,0,M$13)*OFFSET('Composition%'!$B83,0,M$14)))-IF(M$2=2,0,OFFSET('Composition%'!$B83,0,M$17)*OFFSET('Composition%'!$B83,0,M$18)*(M$24*EXP(-M$25/($B113+273)/RGas)))+ReactionRateK1!M113/2</f>
        <v>0</v>
      </c>
      <c r="N113" s="73"/>
      <c r="O113" s="73">
        <f ca="1">IF(O$2=0,0,O$22*EXP(O$23/($B113+273)/RGas)*(OFFSET('Composition%'!$B83,0,O$13)*OFFSET('Composition%'!$B83,0,O$14)))-IF(O$2=2,0,OFFSET('Composition%'!$B83,0,O$17)*OFFSET('Composition%'!$B83,0,O$18)*(O$24*EXP(-O$25/($B113+273)/RGas)))+ReactionRateK1!O113/2</f>
        <v>0</v>
      </c>
      <c r="P113" s="73">
        <f ca="1">IF(P$2=0,0,P$22*EXP(P$23/($B113+273)/RGas)*(OFFSET('Composition%'!$B83,0,P$13)*OFFSET('Composition%'!$B83,0,P$14)))-IF(P$2=2,0,OFFSET('Composition%'!$B83,0,P$17)*OFFSET('Composition%'!$B83,0,P$18)*(P$24*EXP(-P$25/($B113+273)/RGas)))+ReactionRateK1!P113/2</f>
        <v>1.4211049564439603E-2</v>
      </c>
      <c r="Q113" s="73">
        <f ca="1">IF(Q$2=0,0,Q$22*EXP(Q$23/($B113+273)/RGas)*(OFFSET('Composition%'!$B83,0,Q$13)*OFFSET('Composition%'!$B83,0,Q$14)))-IF(Q$2=2,0,OFFSET('Composition%'!$B83,0,Q$17)*OFFSET('Composition%'!$B83,0,Q$18)*(Q$24*EXP(-Q$25/($B113+273)/RGas)))+ReactionRateK1!Q113/2</f>
        <v>1.3668594387651926E-4</v>
      </c>
      <c r="R113" s="73">
        <f ca="1">IF(R$2=0,0,R$22*EXP(R$23/($B113+273)/RGas)*(OFFSET('Composition%'!$B83,0,R$13)*OFFSET('Composition%'!$B83,0,R$14)))-IF(R$2=2,0,OFFSET('Composition%'!$B83,0,R$17)*OFFSET('Composition%'!$B83,0,R$18)*(R$24*EXP(-R$25/($B113+273)/RGas)))+ReactionRateK1!R113/2</f>
        <v>4.1209892888533745E-5</v>
      </c>
      <c r="S113" s="73"/>
      <c r="T113" s="73">
        <f ca="1">IF(T$2=0,0,T$22*EXP(T$23/($B113+273)/RGas)*(OFFSET('Composition%'!$B83,0,T$13)*OFFSET('Composition%'!$B83,0,T$14)))-IF(T$2=2,0,OFFSET('Composition%'!$B83,0,T$17)*OFFSET('Composition%'!$B83,0,T$18)*(T$24*EXP(-T$25/($B113+273)/RGas)))+ReactionRateK1!T113/2</f>
        <v>1.6489847222902381E-4</v>
      </c>
      <c r="U113" s="73">
        <f ca="1">IF(U$2=0,0,U$22*EXP(U$23/($B113+273)/RGas)*(OFFSET('Composition%'!$B83,0,U$13)*OFFSET('Composition%'!$B83,0,U$14)))-IF(U$2=2,0,OFFSET('Composition%'!$B83,0,U$17)*OFFSET('Composition%'!$B83,0,U$18)*(U$24*EXP(-U$25/($B113+273)/RGas)))+ReactionRateK1!U113/2</f>
        <v>1.2660482404989718E-6</v>
      </c>
      <c r="V113" s="73">
        <f ca="1">IF(V$2=0,0,V$22*EXP(V$23/($B113+273)/RGas)*(OFFSET('Composition%'!$B83,0,V$13)*OFFSET('Composition%'!$B83,0,V$14)))-IF(V$2=2,0,OFFSET('Composition%'!$B83,0,V$17)*OFFSET('Composition%'!$B83,0,V$18)*(V$24*EXP(-V$25/($B113+273)/RGas)))+ReactionRateK1!V113/2</f>
        <v>0</v>
      </c>
      <c r="W113" s="73">
        <f ca="1">IF(W$2=0,0,W$22*EXP(W$23/($B113+273)/RGas)*(OFFSET('Composition%'!$B83,0,W$13)*OFFSET('Composition%'!$B83,0,W$14)))-IF(W$2=2,0,OFFSET('Composition%'!$B83,0,W$17)*OFFSET('Composition%'!$B83,0,W$18)*(W$24*EXP(-W$25/($B113+273)/RGas)))+ReactionRateK1!W113/2</f>
        <v>0</v>
      </c>
      <c r="X113" s="73">
        <f ca="1">IF(X$2=0,0,X$22*EXP(X$23/($B113+273)/RGas)*(OFFSET('Composition%'!$B83,0,X$13)*OFFSET('Composition%'!$B83,0,X$14)))-IF(X$2=2,0,OFFSET('Composition%'!$B83,0,X$17)*OFFSET('Composition%'!$B83,0,X$18)*(X$24*EXP(-X$25/($B113+273)/RGas)))+ReactionRateK1!X113/2</f>
        <v>3.744555819867197E-8</v>
      </c>
      <c r="Y113" s="73">
        <f ca="1">IF(Y$2=0,0,Y$22*EXP(Y$23/($B113+273)/RGas)*(OFFSET('Composition%'!$B83,0,Y$13)*OFFSET('Composition%'!$B83,0,Y$14)))-IF(Y$2=2,0,OFFSET('Composition%'!$B83,0,Y$17)*OFFSET('Composition%'!$B83,0,Y$18)*(Y$24*EXP(-Y$25/($B113+273)/RGas)))+ReactionRateK1!Y113/2</f>
        <v>1.8533337735160593E-9</v>
      </c>
      <c r="Z113" s="73">
        <f ca="1">IF(Z$2=0,0,Z$22*EXP(Z$23/($B113+273)/RGas)*(OFFSET('Composition%'!$B83,0,Z$13)*OFFSET('Composition%'!$B83,0,Z$14)))-IF(Z$2=2,0,OFFSET('Composition%'!$B83,0,Z$17)*OFFSET('Composition%'!$B83,0,Z$18)*(Z$24*EXP(-Z$25/($B113+273)/RGas)))+ReactionRateK1!Z113/2</f>
        <v>0</v>
      </c>
      <c r="AA113" s="73">
        <f ca="1">IF(AA$2=0,0,AA$22*EXP(AA$23/($B113+273)/RGas)*(OFFSET('Composition%'!$B83,0,AA$13)*OFFSET('Composition%'!$B83,0,AA$14)))-IF(AA$2=2,0,OFFSET('Composition%'!$B83,0,AA$17)*OFFSET('Composition%'!$B83,0,AA$18)*(AA$24*EXP(-AA$25/($B113+273)/RGas)))+ReactionRateK1!AA113/2</f>
        <v>0</v>
      </c>
      <c r="AB113" s="73">
        <f ca="1">IF(AB$2=0,0,AB$22*EXP(AB$23/($B113+273)/RGas)*(OFFSET('Composition%'!$B83,0,AB$13)*OFFSET('Composition%'!$B83,0,AB$14)))-IF(AB$2=2,0,OFFSET('Composition%'!$B83,0,AB$17)*OFFSET('Composition%'!$B83,0,AB$18)*(AB$24*EXP(-AB$25/($B113+273)/RGas)))+ReactionRateK1!AB113/2</f>
        <v>0</v>
      </c>
      <c r="AC113" s="73">
        <f ca="1">IF(AC$2=0,0,AC$22*EXP(AC$23/($B113+273)/RGas)*(OFFSET('Composition%'!$B83,0,AC$13)*OFFSET('Composition%'!$B83,0,AC$14)))-IF(AC$2=2,0,OFFSET('Composition%'!$B83,0,AC$17)*OFFSET('Composition%'!$B83,0,AC$18)*(AC$24*EXP(-AC$25/($B113+273)/RGas)))+ReactionRateK1!AC113/2</f>
        <v>0</v>
      </c>
      <c r="AD113" s="73">
        <f ca="1">IF(AD$2=0,0,AD$22*EXP(AD$23/($B113+273)/RGas)*(OFFSET('Composition%'!$B83,0,AD$13)*OFFSET('Composition%'!$B83,0,AD$14)))-IF(AD$2=2,0,OFFSET('Composition%'!$B83,0,AD$17)*OFFSET('Composition%'!$B83,0,AD$18)*(AD$24*EXP(-AD$25/($B113+273)/RGas)))+ReactionRateK1!AD113/2</f>
        <v>0</v>
      </c>
      <c r="AE113" s="73">
        <f ca="1">IF(AE$2=0,0,AE$22*EXP(AE$23/($B113+273)/RGas)*(OFFSET('Composition%'!$B83,0,AE$13)*OFFSET('Composition%'!$B83,0,AE$14)))-IF(AE$2=2,0,OFFSET('Composition%'!$B83,0,AE$17)*OFFSET('Composition%'!$B83,0,AE$18)*(AE$24*EXP(-AE$25/($B113+273)/RGas)))+ReactionRateK1!AE113/2</f>
        <v>0</v>
      </c>
      <c r="AF113" s="73"/>
      <c r="AG113" s="73">
        <f ca="1">IF(AG$2=0,0,AG$22*EXP(AG$23/($B113+273)/RGas)*(OFFSET('Composition%'!$B83,0,AG$13)*OFFSET('Composition%'!$B83,0,AG$14)))-IF(AG$2=2,0,OFFSET('Composition%'!$B83,0,AG$17)*OFFSET('Composition%'!$B83,0,AG$18)*(AG$24*EXP(-AG$25/($B113+273)/RGas)))+ReactionRateK1!AG113/2</f>
        <v>0</v>
      </c>
      <c r="AH113" s="73">
        <f ca="1">IF(AH$2=0,0,AH$22*EXP(AH$23/($B113+273)/RGas)*(OFFSET('Composition%'!$B83,0,AH$13)*OFFSET('Composition%'!$B83,0,AH$14)))-IF(AH$2=2,0,OFFSET('Composition%'!$B83,0,AH$17)*OFFSET('Composition%'!$B83,0,AH$18)*(AH$24*EXP(-AH$25/($B113+273)/RGas)))+ReactionRateK1!AH113/2</f>
        <v>0</v>
      </c>
      <c r="AI113" s="73">
        <f ca="1">IF(AI$2=0,0,AI$22*EXP(AI$23/($B113+273)/RGas)*(OFFSET('Composition%'!$B83,0,AI$13)*OFFSET('Composition%'!$B83,0,AI$14)))-IF(AI$2=2,0,OFFSET('Composition%'!$B83,0,AI$17)*OFFSET('Composition%'!$B83,0,AI$18)*(AI$24*EXP(-AI$25/($B113+273)/RGas)))+ReactionRateK1!AI113/2</f>
        <v>0</v>
      </c>
      <c r="AJ113" s="73">
        <f ca="1">IF(AJ$2=0,0,AJ$22*EXP(AJ$23/($B113+273)/RGas)*(OFFSET('Composition%'!$B83,0,AJ$13)*OFFSET('Composition%'!$B83,0,AJ$14)))-IF(AJ$2=2,0,OFFSET('Composition%'!$B83,0,AJ$17)*OFFSET('Composition%'!$B83,0,AJ$18)*(AJ$24*EXP(-AJ$25/($B113+273)/RGas)))+ReactionRateK1!AJ113/2</f>
        <v>0</v>
      </c>
      <c r="AK113" s="73">
        <f ca="1">IF(AK$2=0,0,AK$22*EXP(AK$23/($B113+273)/RGas)*(OFFSET('Composition%'!$B83,0,AK$13)*OFFSET('Composition%'!$B83,0,AK$14)))-IF(AK$2=2,0,OFFSET('Composition%'!$B83,0,AK$17)*OFFSET('Composition%'!$B83,0,AK$18)*(AK$24*EXP(-AK$25/($B113+273)/RGas)))+ReactionRateK1!AK113/2</f>
        <v>0</v>
      </c>
      <c r="AL113" s="73">
        <f ca="1">IF(AL$2=0,0,AL$22*EXP(AL$23/($B113+273)/RGas)*(OFFSET('Composition%'!$B83,0,AL$13)*OFFSET('Composition%'!$B83,0,AL$14)))-IF(AL$2=2,0,OFFSET('Composition%'!$B83,0,AL$17)*OFFSET('Composition%'!$B83,0,AL$18)*(AL$24*EXP(-AL$25/($B113+273)/RGas)))+ReactionRateK1!AL113/2</f>
        <v>0</v>
      </c>
      <c r="AM113" s="73"/>
      <c r="AN113" s="73">
        <f ca="1">IF(AN$2=0,0,AN$22*EXP(AN$23/($B113+273)/RGas)*(OFFSET('Composition%'!$B83,0,AN$13)*OFFSET('Composition%'!$B83,0,AN$14)))-IF(AN$2=2,0,OFFSET('Composition%'!$B83,0,AN$17)*OFFSET('Composition%'!$B83,0,AN$18)*(AN$24*EXP(-AN$25/($B113+273)/RGas)))+ReactionRateK1!AN113/2</f>
        <v>0</v>
      </c>
      <c r="AO113" s="73">
        <f ca="1">IF(AO$2=0,0,AO$22*EXP(AO$23/($B113+273)/RGas)*(OFFSET('Composition%'!$B83,0,AO$13)*OFFSET('Composition%'!$B83,0,AO$14)))-IF(AO$2=2,0,OFFSET('Composition%'!$B83,0,AO$17)*OFFSET('Composition%'!$B83,0,AO$18)*(AO$24*EXP(-AO$25/($B113+273)/RGas)))+ReactionRateK1!AO113/2</f>
        <v>0</v>
      </c>
      <c r="AP113" s="73">
        <f ca="1">IF(AP$2=0,0,AP$22*EXP(AP$23/($B113+273)/RGas)*(OFFSET('Composition%'!$B83,0,AP$13)*OFFSET('Composition%'!$B83,0,AP$14)))-IF(AP$2=2,0,OFFSET('Composition%'!$B83,0,AP$17)*OFFSET('Composition%'!$B83,0,AP$18)*(AP$24*EXP(-AP$25/($B113+273)/RGas)))+ReactionRateK1!AP113/2</f>
        <v>4.0572394080704501E-12</v>
      </c>
      <c r="AQ113" s="73">
        <f ca="1">IF(AQ$2=0,0,AQ$22*EXP(AQ$23/($B113+273)/RGas)*(OFFSET('Composition%'!$B83,0,AQ$13)*OFFSET('Composition%'!$B83,0,AQ$14)))-IF(AQ$2=2,0,OFFSET('Composition%'!$B83,0,AQ$17)*OFFSET('Composition%'!$B83,0,AQ$18)*(AQ$24*EXP(-AQ$25/($B113+273)/RGas)))+ReactionRateK1!AQ113/2</f>
        <v>0</v>
      </c>
      <c r="AR113" s="73">
        <f ca="1">IF(AR$2=0,0,AR$22*EXP(AR$23/($B113+273)/RGas)*(OFFSET('Composition%'!$B83,0,AR$13)*OFFSET('Composition%'!$B83,0,AR$14)))-IF(AR$2=2,0,OFFSET('Composition%'!$B83,0,AR$17)*OFFSET('Composition%'!$B83,0,AR$18)*(AR$24*EXP(-AR$25/($B113+273)/RGas)))+ReactionRateK1!AR113/2</f>
        <v>0</v>
      </c>
    </row>
    <row r="114" spans="1:44">
      <c r="A114" s="3">
        <f t="shared" si="10"/>
        <v>4.0999999999999934</v>
      </c>
      <c r="B114" s="19">
        <f ca="1">'Composition%'!B84</f>
        <v>414.48667345748379</v>
      </c>
      <c r="C114">
        <f t="shared" si="11"/>
        <v>30</v>
      </c>
      <c r="D114" s="26">
        <f ca="1">('Composition%'!C84*ReactionRateK2!C114)^3</f>
        <v>5.9768250748578762</v>
      </c>
      <c r="E114" s="4"/>
      <c r="F114" s="73">
        <f ca="1">IF(F$2=0,0,F$22*EXP(F$23/($B114+273)/RGas)*(OFFSET('Composition%'!$B84,0,F$13)*OFFSET('Composition%'!$B84,0,F$14)))-IF(F$2=2,0,OFFSET('Composition%'!$B84,0,F$17)*OFFSET('Composition%'!$B84,0,F$18)*(F$24*EXP(-F$25/($B114+273)/RGas)))+ReactionRateK1!F114/2</f>
        <v>3.0270380461986423E-3</v>
      </c>
      <c r="G114" s="73">
        <f ca="1">IF(G$2=0,0,G$22*EXP(G$23/($B114+273)/RGas)*(OFFSET('Composition%'!$B84,0,G$13)*OFFSET('Composition%'!$B84,0,G$14)))-IF(G$2=2,0,OFFSET('Composition%'!$B84,0,G$17)*OFFSET('Composition%'!$B84,0,G$18)*(G$24*EXP(-G$25/($B114+273)/RGas)))+ReactionRateK1!G114/2</f>
        <v>1.2098945023772288E-3</v>
      </c>
      <c r="H114" s="73">
        <f ca="1">IF(H$2=0,0,H$22*EXP(H$23/($B114+273)/RGas)*(OFFSET('Composition%'!$B84,0,H$13)*OFFSET('Composition%'!$B84,0,H$14)))-IF(H$2=2,0,OFFSET('Composition%'!$B84,0,H$17)*OFFSET('Composition%'!$B84,0,H$18)*(H$24*EXP(-H$25/($B114+273)/RGas)))+ReactionRateK1!H114/2</f>
        <v>-3.5196193884091688E-6</v>
      </c>
      <c r="I114" s="73">
        <f ca="1">IF(I$2=0,0,I$22*EXP(I$23/($B114+273)/RGas)*(OFFSET('Composition%'!$B84,0,I$13)*OFFSET('Composition%'!$B84,0,I$14)))-IF(I$2=2,0,OFFSET('Composition%'!$B84,0,I$17)*OFFSET('Composition%'!$B84,0,I$18)*(I$24*EXP(-I$25/($B114+273)/RGas)))+ReactionRateK1!I114/2</f>
        <v>4.8872114325857762E-6</v>
      </c>
      <c r="J114" s="73"/>
      <c r="K114" s="73">
        <f ca="1">IF(K$2=0,0,K$22*EXP(K$23/($B114+273)/RGas)*(OFFSET('Composition%'!$B84,0,K$13)*OFFSET('Composition%'!$B84,0,K$14)))-IF(K$2=2,0,OFFSET('Composition%'!$B84,0,K$17)*OFFSET('Composition%'!$B84,0,K$18)*(K$24*EXP(-K$25/($B114+273)/RGas)))+ReactionRateK1!K114/2</f>
        <v>1.2085006294174524E-2</v>
      </c>
      <c r="L114" s="73">
        <f ca="1">IF(L$2=0,0,L$22*EXP(L$23/($B114+273)/RGas)*(OFFSET('Composition%'!$B84,0,L$13)*OFFSET('Composition%'!$B84,0,L$14)))-IF(L$2=2,0,OFFSET('Composition%'!$B84,0,L$17)*OFFSET('Composition%'!$B84,0,L$18)*(L$24*EXP(-L$25/($B114+273)/RGas)))+ReactionRateK1!L114/2</f>
        <v>-2.5218575440716807E-3</v>
      </c>
      <c r="M114" s="73">
        <f ca="1">IF(M$2=0,0,M$22*EXP(M$23/($B114+273)/RGas)*(OFFSET('Composition%'!$B84,0,M$13)*OFFSET('Composition%'!$B84,0,M$14)))-IF(M$2=2,0,OFFSET('Composition%'!$B84,0,M$17)*OFFSET('Composition%'!$B84,0,M$18)*(M$24*EXP(-M$25/($B114+273)/RGas)))+ReactionRateK1!M114/2</f>
        <v>0</v>
      </c>
      <c r="N114" s="73"/>
      <c r="O114" s="73">
        <f ca="1">IF(O$2=0,0,O$22*EXP(O$23/($B114+273)/RGas)*(OFFSET('Composition%'!$B84,0,O$13)*OFFSET('Composition%'!$B84,0,O$14)))-IF(O$2=2,0,OFFSET('Composition%'!$B84,0,O$17)*OFFSET('Composition%'!$B84,0,O$18)*(O$24*EXP(-O$25/($B114+273)/RGas)))+ReactionRateK1!O114/2</f>
        <v>0</v>
      </c>
      <c r="P114" s="73">
        <f ca="1">IF(P$2=0,0,P$22*EXP(P$23/($B114+273)/RGas)*(OFFSET('Composition%'!$B84,0,P$13)*OFFSET('Composition%'!$B84,0,P$14)))-IF(P$2=2,0,OFFSET('Composition%'!$B84,0,P$17)*OFFSET('Composition%'!$B84,0,P$18)*(P$24*EXP(-P$25/($B114+273)/RGas)))+ReactionRateK1!P114/2</f>
        <v>1.4121557652720379E-2</v>
      </c>
      <c r="Q114" s="73">
        <f ca="1">IF(Q$2=0,0,Q$22*EXP(Q$23/($B114+273)/RGas)*(OFFSET('Composition%'!$B84,0,Q$13)*OFFSET('Composition%'!$B84,0,Q$14)))-IF(Q$2=2,0,OFFSET('Composition%'!$B84,0,Q$17)*OFFSET('Composition%'!$B84,0,Q$18)*(Q$24*EXP(-Q$25/($B114+273)/RGas)))+ReactionRateK1!Q114/2</f>
        <v>1.3802319894339448E-4</v>
      </c>
      <c r="R114" s="73">
        <f ca="1">IF(R$2=0,0,R$22*EXP(R$23/($B114+273)/RGas)*(OFFSET('Composition%'!$B84,0,R$13)*OFFSET('Composition%'!$B84,0,R$14)))-IF(R$2=2,0,OFFSET('Composition%'!$B84,0,R$17)*OFFSET('Composition%'!$B84,0,R$18)*(R$24*EXP(-R$25/($B114+273)/RGas)))+ReactionRateK1!R114/2</f>
        <v>4.2113256690653923E-5</v>
      </c>
      <c r="S114" s="73"/>
      <c r="T114" s="73">
        <f ca="1">IF(T$2=0,0,T$22*EXP(T$23/($B114+273)/RGas)*(OFFSET('Composition%'!$B84,0,T$13)*OFFSET('Composition%'!$B84,0,T$14)))-IF(T$2=2,0,OFFSET('Composition%'!$B84,0,T$17)*OFFSET('Composition%'!$B84,0,T$18)*(T$24*EXP(-T$25/($B114+273)/RGas)))+ReactionRateK1!T114/2</f>
        <v>1.5433451944873709E-4</v>
      </c>
      <c r="U114" s="73">
        <f ca="1">IF(U$2=0,0,U$22*EXP(U$23/($B114+273)/RGas)*(OFFSET('Composition%'!$B84,0,U$13)*OFFSET('Composition%'!$B84,0,U$14)))-IF(U$2=2,0,OFFSET('Composition%'!$B84,0,U$17)*OFFSET('Composition%'!$B84,0,U$18)*(U$24*EXP(-U$25/($B114+273)/RGas)))+ReactionRateK1!U114/2</f>
        <v>1.1494791929296281E-6</v>
      </c>
      <c r="V114" s="73">
        <f ca="1">IF(V$2=0,0,V$22*EXP(V$23/($B114+273)/RGas)*(OFFSET('Composition%'!$B84,0,V$13)*OFFSET('Composition%'!$B84,0,V$14)))-IF(V$2=2,0,OFFSET('Composition%'!$B84,0,V$17)*OFFSET('Composition%'!$B84,0,V$18)*(V$24*EXP(-V$25/($B114+273)/RGas)))+ReactionRateK1!V114/2</f>
        <v>0</v>
      </c>
      <c r="W114" s="73">
        <f ca="1">IF(W$2=0,0,W$22*EXP(W$23/($B114+273)/RGas)*(OFFSET('Composition%'!$B84,0,W$13)*OFFSET('Composition%'!$B84,0,W$14)))-IF(W$2=2,0,OFFSET('Composition%'!$B84,0,W$17)*OFFSET('Composition%'!$B84,0,W$18)*(W$24*EXP(-W$25/($B114+273)/RGas)))+ReactionRateK1!W114/2</f>
        <v>0</v>
      </c>
      <c r="X114" s="73">
        <f ca="1">IF(X$2=0,0,X$22*EXP(X$23/($B114+273)/RGas)*(OFFSET('Composition%'!$B84,0,X$13)*OFFSET('Composition%'!$B84,0,X$14)))-IF(X$2=2,0,OFFSET('Composition%'!$B84,0,X$17)*OFFSET('Composition%'!$B84,0,X$18)*(X$24*EXP(-X$25/($B114+273)/RGas)))+ReactionRateK1!X114/2</f>
        <v>3.7439699656231539E-8</v>
      </c>
      <c r="Y114" s="73">
        <f ca="1">IF(Y$2=0,0,Y$22*EXP(Y$23/($B114+273)/RGas)*(OFFSET('Composition%'!$B84,0,Y$13)*OFFSET('Composition%'!$B84,0,Y$14)))-IF(Y$2=2,0,OFFSET('Composition%'!$B84,0,Y$17)*OFFSET('Composition%'!$B84,0,Y$18)*(Y$24*EXP(-Y$25/($B114+273)/RGas)))+ReactionRateK1!Y114/2</f>
        <v>1.8530438102977034E-9</v>
      </c>
      <c r="Z114" s="73">
        <f ca="1">IF(Z$2=0,0,Z$22*EXP(Z$23/($B114+273)/RGas)*(OFFSET('Composition%'!$B84,0,Z$13)*OFFSET('Composition%'!$B84,0,Z$14)))-IF(Z$2=2,0,OFFSET('Composition%'!$B84,0,Z$17)*OFFSET('Composition%'!$B84,0,Z$18)*(Z$24*EXP(-Z$25/($B114+273)/RGas)))+ReactionRateK1!Z114/2</f>
        <v>0</v>
      </c>
      <c r="AA114" s="73">
        <f ca="1">IF(AA$2=0,0,AA$22*EXP(AA$23/($B114+273)/RGas)*(OFFSET('Composition%'!$B84,0,AA$13)*OFFSET('Composition%'!$B84,0,AA$14)))-IF(AA$2=2,0,OFFSET('Composition%'!$B84,0,AA$17)*OFFSET('Composition%'!$B84,0,AA$18)*(AA$24*EXP(-AA$25/($B114+273)/RGas)))+ReactionRateK1!AA114/2</f>
        <v>0</v>
      </c>
      <c r="AB114" s="73">
        <f ca="1">IF(AB$2=0,0,AB$22*EXP(AB$23/($B114+273)/RGas)*(OFFSET('Composition%'!$B84,0,AB$13)*OFFSET('Composition%'!$B84,0,AB$14)))-IF(AB$2=2,0,OFFSET('Composition%'!$B84,0,AB$17)*OFFSET('Composition%'!$B84,0,AB$18)*(AB$24*EXP(-AB$25/($B114+273)/RGas)))+ReactionRateK1!AB114/2</f>
        <v>0</v>
      </c>
      <c r="AC114" s="73">
        <f ca="1">IF(AC$2=0,0,AC$22*EXP(AC$23/($B114+273)/RGas)*(OFFSET('Composition%'!$B84,0,AC$13)*OFFSET('Composition%'!$B84,0,AC$14)))-IF(AC$2=2,0,OFFSET('Composition%'!$B84,0,AC$17)*OFFSET('Composition%'!$B84,0,AC$18)*(AC$24*EXP(-AC$25/($B114+273)/RGas)))+ReactionRateK1!AC114/2</f>
        <v>0</v>
      </c>
      <c r="AD114" s="73">
        <f ca="1">IF(AD$2=0,0,AD$22*EXP(AD$23/($B114+273)/RGas)*(OFFSET('Composition%'!$B84,0,AD$13)*OFFSET('Composition%'!$B84,0,AD$14)))-IF(AD$2=2,0,OFFSET('Composition%'!$B84,0,AD$17)*OFFSET('Composition%'!$B84,0,AD$18)*(AD$24*EXP(-AD$25/($B114+273)/RGas)))+ReactionRateK1!AD114/2</f>
        <v>0</v>
      </c>
      <c r="AE114" s="73">
        <f ca="1">IF(AE$2=0,0,AE$22*EXP(AE$23/($B114+273)/RGas)*(OFFSET('Composition%'!$B84,0,AE$13)*OFFSET('Composition%'!$B84,0,AE$14)))-IF(AE$2=2,0,OFFSET('Composition%'!$B84,0,AE$17)*OFFSET('Composition%'!$B84,0,AE$18)*(AE$24*EXP(-AE$25/($B114+273)/RGas)))+ReactionRateK1!AE114/2</f>
        <v>0</v>
      </c>
      <c r="AF114" s="73"/>
      <c r="AG114" s="73">
        <f ca="1">IF(AG$2=0,0,AG$22*EXP(AG$23/($B114+273)/RGas)*(OFFSET('Composition%'!$B84,0,AG$13)*OFFSET('Composition%'!$B84,0,AG$14)))-IF(AG$2=2,0,OFFSET('Composition%'!$B84,0,AG$17)*OFFSET('Composition%'!$B84,0,AG$18)*(AG$24*EXP(-AG$25/($B114+273)/RGas)))+ReactionRateK1!AG114/2</f>
        <v>0</v>
      </c>
      <c r="AH114" s="73">
        <f ca="1">IF(AH$2=0,0,AH$22*EXP(AH$23/($B114+273)/RGas)*(OFFSET('Composition%'!$B84,0,AH$13)*OFFSET('Composition%'!$B84,0,AH$14)))-IF(AH$2=2,0,OFFSET('Composition%'!$B84,0,AH$17)*OFFSET('Composition%'!$B84,0,AH$18)*(AH$24*EXP(-AH$25/($B114+273)/RGas)))+ReactionRateK1!AH114/2</f>
        <v>0</v>
      </c>
      <c r="AI114" s="73">
        <f ca="1">IF(AI$2=0,0,AI$22*EXP(AI$23/($B114+273)/RGas)*(OFFSET('Composition%'!$B84,0,AI$13)*OFFSET('Composition%'!$B84,0,AI$14)))-IF(AI$2=2,0,OFFSET('Composition%'!$B84,0,AI$17)*OFFSET('Composition%'!$B84,0,AI$18)*(AI$24*EXP(-AI$25/($B114+273)/RGas)))+ReactionRateK1!AI114/2</f>
        <v>0</v>
      </c>
      <c r="AJ114" s="73">
        <f ca="1">IF(AJ$2=0,0,AJ$22*EXP(AJ$23/($B114+273)/RGas)*(OFFSET('Composition%'!$B84,0,AJ$13)*OFFSET('Composition%'!$B84,0,AJ$14)))-IF(AJ$2=2,0,OFFSET('Composition%'!$B84,0,AJ$17)*OFFSET('Composition%'!$B84,0,AJ$18)*(AJ$24*EXP(-AJ$25/($B114+273)/RGas)))+ReactionRateK1!AJ114/2</f>
        <v>0</v>
      </c>
      <c r="AK114" s="73">
        <f ca="1">IF(AK$2=0,0,AK$22*EXP(AK$23/($B114+273)/RGas)*(OFFSET('Composition%'!$B84,0,AK$13)*OFFSET('Composition%'!$B84,0,AK$14)))-IF(AK$2=2,0,OFFSET('Composition%'!$B84,0,AK$17)*OFFSET('Composition%'!$B84,0,AK$18)*(AK$24*EXP(-AK$25/($B114+273)/RGas)))+ReactionRateK1!AK114/2</f>
        <v>0</v>
      </c>
      <c r="AL114" s="73">
        <f ca="1">IF(AL$2=0,0,AL$22*EXP(AL$23/($B114+273)/RGas)*(OFFSET('Composition%'!$B84,0,AL$13)*OFFSET('Composition%'!$B84,0,AL$14)))-IF(AL$2=2,0,OFFSET('Composition%'!$B84,0,AL$17)*OFFSET('Composition%'!$B84,0,AL$18)*(AL$24*EXP(-AL$25/($B114+273)/RGas)))+ReactionRateK1!AL114/2</f>
        <v>0</v>
      </c>
      <c r="AM114" s="73"/>
      <c r="AN114" s="73">
        <f ca="1">IF(AN$2=0,0,AN$22*EXP(AN$23/($B114+273)/RGas)*(OFFSET('Composition%'!$B84,0,AN$13)*OFFSET('Composition%'!$B84,0,AN$14)))-IF(AN$2=2,0,OFFSET('Composition%'!$B84,0,AN$17)*OFFSET('Composition%'!$B84,0,AN$18)*(AN$24*EXP(-AN$25/($B114+273)/RGas)))+ReactionRateK1!AN114/2</f>
        <v>0</v>
      </c>
      <c r="AO114" s="73">
        <f ca="1">IF(AO$2=0,0,AO$22*EXP(AO$23/($B114+273)/RGas)*(OFFSET('Composition%'!$B84,0,AO$13)*OFFSET('Composition%'!$B84,0,AO$14)))-IF(AO$2=2,0,OFFSET('Composition%'!$B84,0,AO$17)*OFFSET('Composition%'!$B84,0,AO$18)*(AO$24*EXP(-AO$25/($B114+273)/RGas)))+ReactionRateK1!AO114/2</f>
        <v>0</v>
      </c>
      <c r="AP114" s="73">
        <f ca="1">IF(AP$2=0,0,AP$22*EXP(AP$23/($B114+273)/RGas)*(OFFSET('Composition%'!$B84,0,AP$13)*OFFSET('Composition%'!$B84,0,AP$14)))-IF(AP$2=2,0,OFFSET('Composition%'!$B84,0,AP$17)*OFFSET('Composition%'!$B84,0,AP$18)*(AP$24*EXP(-AP$25/($B114+273)/RGas)))+ReactionRateK1!AP114/2</f>
        <v>4.0572867476877783E-12</v>
      </c>
      <c r="AQ114" s="73">
        <f ca="1">IF(AQ$2=0,0,AQ$22*EXP(AQ$23/($B114+273)/RGas)*(OFFSET('Composition%'!$B84,0,AQ$13)*OFFSET('Composition%'!$B84,0,AQ$14)))-IF(AQ$2=2,0,OFFSET('Composition%'!$B84,0,AQ$17)*OFFSET('Composition%'!$B84,0,AQ$18)*(AQ$24*EXP(-AQ$25/($B114+273)/RGas)))+ReactionRateK1!AQ114/2</f>
        <v>0</v>
      </c>
      <c r="AR114" s="73">
        <f ca="1">IF(AR$2=0,0,AR$22*EXP(AR$23/($B114+273)/RGas)*(OFFSET('Composition%'!$B84,0,AR$13)*OFFSET('Composition%'!$B84,0,AR$14)))-IF(AR$2=2,0,OFFSET('Composition%'!$B84,0,AR$17)*OFFSET('Composition%'!$B84,0,AR$18)*(AR$24*EXP(-AR$25/($B114+273)/RGas)))+ReactionRateK1!AR114/2</f>
        <v>0</v>
      </c>
    </row>
    <row r="115" spans="1:44">
      <c r="A115" s="3">
        <f t="shared" si="10"/>
        <v>4.1499999999999932</v>
      </c>
      <c r="B115" s="19">
        <f ca="1">'Composition%'!B85</f>
        <v>414.49604904019935</v>
      </c>
      <c r="C115">
        <f t="shared" si="11"/>
        <v>30</v>
      </c>
      <c r="D115" s="26">
        <f ca="1">('Composition%'!C85*ReactionRateK2!C115)^3</f>
        <v>5.9742010796695819</v>
      </c>
      <c r="E115" s="4"/>
      <c r="F115" s="73">
        <f ca="1">IF(F$2=0,0,F$22*EXP(F$23/($B115+273)/RGas)*(OFFSET('Composition%'!$B85,0,F$13)*OFFSET('Composition%'!$B85,0,F$14)))-IF(F$2=2,0,OFFSET('Composition%'!$B85,0,F$17)*OFFSET('Composition%'!$B85,0,F$18)*(F$24*EXP(-F$25/($B115+273)/RGas)))+ReactionRateK1!F115/2</f>
        <v>2.9800457886257669E-3</v>
      </c>
      <c r="G115" s="73">
        <f ca="1">IF(G$2=0,0,G$22*EXP(G$23/($B115+273)/RGas)*(OFFSET('Composition%'!$B85,0,G$13)*OFFSET('Composition%'!$B85,0,G$14)))-IF(G$2=2,0,OFFSET('Composition%'!$B85,0,G$17)*OFFSET('Composition%'!$B85,0,G$18)*(G$24*EXP(-G$25/($B115+273)/RGas)))+ReactionRateK1!G115/2</f>
        <v>1.1921365794459174E-3</v>
      </c>
      <c r="H115" s="73">
        <f ca="1">IF(H$2=0,0,H$22*EXP(H$23/($B115+273)/RGas)*(OFFSET('Composition%'!$B85,0,H$13)*OFFSET('Composition%'!$B85,0,H$14)))-IF(H$2=2,0,OFFSET('Composition%'!$B85,0,H$17)*OFFSET('Composition%'!$B85,0,H$18)*(H$24*EXP(-H$25/($B115+273)/RGas)))+ReactionRateK1!H115/2</f>
        <v>-3.4969693903251555E-6</v>
      </c>
      <c r="I115" s="73">
        <f ca="1">IF(I$2=0,0,I$22*EXP(I$23/($B115+273)/RGas)*(OFFSET('Composition%'!$B85,0,I$13)*OFFSET('Composition%'!$B85,0,I$14)))-IF(I$2=2,0,OFFSET('Composition%'!$B85,0,I$17)*OFFSET('Composition%'!$B85,0,I$18)*(I$24*EXP(-I$25/($B115+273)/RGas)))+ReactionRateK1!I115/2</f>
        <v>4.6291055104607988E-6</v>
      </c>
      <c r="J115" s="73"/>
      <c r="K115" s="73">
        <f ca="1">IF(K$2=0,0,K$22*EXP(K$23/($B115+273)/RGas)*(OFFSET('Composition%'!$B85,0,K$13)*OFFSET('Composition%'!$B85,0,K$14)))-IF(K$2=2,0,OFFSET('Composition%'!$B85,0,K$17)*OFFSET('Composition%'!$B85,0,K$18)*(K$24*EXP(-K$25/($B115+273)/RGas)))+ReactionRateK1!K115/2</f>
        <v>1.1814508848603697E-2</v>
      </c>
      <c r="L115" s="73">
        <f ca="1">IF(L$2=0,0,L$22*EXP(L$23/($B115+273)/RGas)*(OFFSET('Composition%'!$B85,0,L$13)*OFFSET('Composition%'!$B85,0,L$14)))-IF(L$2=2,0,OFFSET('Composition%'!$B85,0,L$17)*OFFSET('Composition%'!$B85,0,L$18)*(L$24*EXP(-L$25/($B115+273)/RGas)))+ReactionRateK1!L115/2</f>
        <v>-2.485186017477034E-3</v>
      </c>
      <c r="M115" s="73">
        <f ca="1">IF(M$2=0,0,M$22*EXP(M$23/($B115+273)/RGas)*(OFFSET('Composition%'!$B85,0,M$13)*OFFSET('Composition%'!$B85,0,M$14)))-IF(M$2=2,0,OFFSET('Composition%'!$B85,0,M$17)*OFFSET('Composition%'!$B85,0,M$18)*(M$24*EXP(-M$25/($B115+273)/RGas)))+ReactionRateK1!M115/2</f>
        <v>0</v>
      </c>
      <c r="N115" s="73"/>
      <c r="O115" s="73">
        <f ca="1">IF(O$2=0,0,O$22*EXP(O$23/($B115+273)/RGas)*(OFFSET('Composition%'!$B85,0,O$13)*OFFSET('Composition%'!$B85,0,O$14)))-IF(O$2=2,0,OFFSET('Composition%'!$B85,0,O$17)*OFFSET('Composition%'!$B85,0,O$18)*(O$24*EXP(-O$25/($B115+273)/RGas)))+ReactionRateK1!O115/2</f>
        <v>0</v>
      </c>
      <c r="P115" s="73">
        <f ca="1">IF(P$2=0,0,P$22*EXP(P$23/($B115+273)/RGas)*(OFFSET('Composition%'!$B85,0,P$13)*OFFSET('Composition%'!$B85,0,P$14)))-IF(P$2=2,0,OFFSET('Composition%'!$B85,0,P$17)*OFFSET('Composition%'!$B85,0,P$18)*(P$24*EXP(-P$25/($B115+273)/RGas)))+ReactionRateK1!P115/2</f>
        <v>1.4030130308652692E-2</v>
      </c>
      <c r="Q115" s="73">
        <f ca="1">IF(Q$2=0,0,Q$22*EXP(Q$23/($B115+273)/RGas)*(OFFSET('Composition%'!$B85,0,Q$13)*OFFSET('Composition%'!$B85,0,Q$14)))-IF(Q$2=2,0,OFFSET('Composition%'!$B85,0,Q$17)*OFFSET('Composition%'!$B85,0,Q$18)*(Q$24*EXP(-Q$25/($B115+273)/RGas)))+ReactionRateK1!Q115/2</f>
        <v>1.3933552215431185E-4</v>
      </c>
      <c r="R115" s="73">
        <f ca="1">IF(R$2=0,0,R$22*EXP(R$23/($B115+273)/RGas)*(OFFSET('Composition%'!$B85,0,R$13)*OFFSET('Composition%'!$B85,0,R$14)))-IF(R$2=2,0,OFFSET('Composition%'!$B85,0,R$17)*OFFSET('Composition%'!$B85,0,R$18)*(R$24*EXP(-R$25/($B115+273)/RGas)))+ReactionRateK1!R115/2</f>
        <v>4.3017412193819345E-5</v>
      </c>
      <c r="S115" s="73"/>
      <c r="T115" s="73">
        <f ca="1">IF(T$2=0,0,T$22*EXP(T$23/($B115+273)/RGas)*(OFFSET('Composition%'!$B85,0,T$13)*OFFSET('Composition%'!$B85,0,T$14)))-IF(T$2=2,0,OFFSET('Composition%'!$B85,0,T$17)*OFFSET('Composition%'!$B85,0,T$18)*(T$24*EXP(-T$25/($B115+273)/RGas)))+ReactionRateK1!T115/2</f>
        <v>1.4445927869038763E-4</v>
      </c>
      <c r="U115" s="73">
        <f ca="1">IF(U$2=0,0,U$22*EXP(U$23/($B115+273)/RGas)*(OFFSET('Composition%'!$B85,0,U$13)*OFFSET('Composition%'!$B85,0,U$14)))-IF(U$2=2,0,OFFSET('Composition%'!$B85,0,U$17)*OFFSET('Composition%'!$B85,0,U$18)*(U$24*EXP(-U$25/($B115+273)/RGas)))+ReactionRateK1!U115/2</f>
        <v>1.0436700257483477E-6</v>
      </c>
      <c r="V115" s="73">
        <f ca="1">IF(V$2=0,0,V$22*EXP(V$23/($B115+273)/RGas)*(OFFSET('Composition%'!$B85,0,V$13)*OFFSET('Composition%'!$B85,0,V$14)))-IF(V$2=2,0,OFFSET('Composition%'!$B85,0,V$17)*OFFSET('Composition%'!$B85,0,V$18)*(V$24*EXP(-V$25/($B115+273)/RGas)))+ReactionRateK1!V115/2</f>
        <v>0</v>
      </c>
      <c r="W115" s="73">
        <f ca="1">IF(W$2=0,0,W$22*EXP(W$23/($B115+273)/RGas)*(OFFSET('Composition%'!$B85,0,W$13)*OFFSET('Composition%'!$B85,0,W$14)))-IF(W$2=2,0,OFFSET('Composition%'!$B85,0,W$17)*OFFSET('Composition%'!$B85,0,W$18)*(W$24*EXP(-W$25/($B115+273)/RGas)))+ReactionRateK1!W115/2</f>
        <v>0</v>
      </c>
      <c r="X115" s="73">
        <f ca="1">IF(X$2=0,0,X$22*EXP(X$23/($B115+273)/RGas)*(OFFSET('Composition%'!$B85,0,X$13)*OFFSET('Composition%'!$B85,0,X$14)))-IF(X$2=2,0,OFFSET('Composition%'!$B85,0,X$17)*OFFSET('Composition%'!$B85,0,X$18)*(X$24*EXP(-X$25/($B115+273)/RGas)))+ReactionRateK1!X115/2</f>
        <v>3.7434217592592061E-8</v>
      </c>
      <c r="Y115" s="73">
        <f ca="1">IF(Y$2=0,0,Y$22*EXP(Y$23/($B115+273)/RGas)*(OFFSET('Composition%'!$B85,0,Y$13)*OFFSET('Composition%'!$B85,0,Y$14)))-IF(Y$2=2,0,OFFSET('Composition%'!$B85,0,Y$17)*OFFSET('Composition%'!$B85,0,Y$18)*(Y$24*EXP(-Y$25/($B115+273)/RGas)))+ReactionRateK1!Y115/2</f>
        <v>1.8527724805544615E-9</v>
      </c>
      <c r="Z115" s="73">
        <f ca="1">IF(Z$2=0,0,Z$22*EXP(Z$23/($B115+273)/RGas)*(OFFSET('Composition%'!$B85,0,Z$13)*OFFSET('Composition%'!$B85,0,Z$14)))-IF(Z$2=2,0,OFFSET('Composition%'!$B85,0,Z$17)*OFFSET('Composition%'!$B85,0,Z$18)*(Z$24*EXP(-Z$25/($B115+273)/RGas)))+ReactionRateK1!Z115/2</f>
        <v>0</v>
      </c>
      <c r="AA115" s="73">
        <f ca="1">IF(AA$2=0,0,AA$22*EXP(AA$23/($B115+273)/RGas)*(OFFSET('Composition%'!$B85,0,AA$13)*OFFSET('Composition%'!$B85,0,AA$14)))-IF(AA$2=2,0,OFFSET('Composition%'!$B85,0,AA$17)*OFFSET('Composition%'!$B85,0,AA$18)*(AA$24*EXP(-AA$25/($B115+273)/RGas)))+ReactionRateK1!AA115/2</f>
        <v>0</v>
      </c>
      <c r="AB115" s="73">
        <f ca="1">IF(AB$2=0,0,AB$22*EXP(AB$23/($B115+273)/RGas)*(OFFSET('Composition%'!$B85,0,AB$13)*OFFSET('Composition%'!$B85,0,AB$14)))-IF(AB$2=2,0,OFFSET('Composition%'!$B85,0,AB$17)*OFFSET('Composition%'!$B85,0,AB$18)*(AB$24*EXP(-AB$25/($B115+273)/RGas)))+ReactionRateK1!AB115/2</f>
        <v>0</v>
      </c>
      <c r="AC115" s="73">
        <f ca="1">IF(AC$2=0,0,AC$22*EXP(AC$23/($B115+273)/RGas)*(OFFSET('Composition%'!$B85,0,AC$13)*OFFSET('Composition%'!$B85,0,AC$14)))-IF(AC$2=2,0,OFFSET('Composition%'!$B85,0,AC$17)*OFFSET('Composition%'!$B85,0,AC$18)*(AC$24*EXP(-AC$25/($B115+273)/RGas)))+ReactionRateK1!AC115/2</f>
        <v>0</v>
      </c>
      <c r="AD115" s="73">
        <f ca="1">IF(AD$2=0,0,AD$22*EXP(AD$23/($B115+273)/RGas)*(OFFSET('Composition%'!$B85,0,AD$13)*OFFSET('Composition%'!$B85,0,AD$14)))-IF(AD$2=2,0,OFFSET('Composition%'!$B85,0,AD$17)*OFFSET('Composition%'!$B85,0,AD$18)*(AD$24*EXP(-AD$25/($B115+273)/RGas)))+ReactionRateK1!AD115/2</f>
        <v>0</v>
      </c>
      <c r="AE115" s="73">
        <f ca="1">IF(AE$2=0,0,AE$22*EXP(AE$23/($B115+273)/RGas)*(OFFSET('Composition%'!$B85,0,AE$13)*OFFSET('Composition%'!$B85,0,AE$14)))-IF(AE$2=2,0,OFFSET('Composition%'!$B85,0,AE$17)*OFFSET('Composition%'!$B85,0,AE$18)*(AE$24*EXP(-AE$25/($B115+273)/RGas)))+ReactionRateK1!AE115/2</f>
        <v>0</v>
      </c>
      <c r="AF115" s="73"/>
      <c r="AG115" s="73">
        <f ca="1">IF(AG$2=0,0,AG$22*EXP(AG$23/($B115+273)/RGas)*(OFFSET('Composition%'!$B85,0,AG$13)*OFFSET('Composition%'!$B85,0,AG$14)))-IF(AG$2=2,0,OFFSET('Composition%'!$B85,0,AG$17)*OFFSET('Composition%'!$B85,0,AG$18)*(AG$24*EXP(-AG$25/($B115+273)/RGas)))+ReactionRateK1!AG115/2</f>
        <v>0</v>
      </c>
      <c r="AH115" s="73">
        <f ca="1">IF(AH$2=0,0,AH$22*EXP(AH$23/($B115+273)/RGas)*(OFFSET('Composition%'!$B85,0,AH$13)*OFFSET('Composition%'!$B85,0,AH$14)))-IF(AH$2=2,0,OFFSET('Composition%'!$B85,0,AH$17)*OFFSET('Composition%'!$B85,0,AH$18)*(AH$24*EXP(-AH$25/($B115+273)/RGas)))+ReactionRateK1!AH115/2</f>
        <v>0</v>
      </c>
      <c r="AI115" s="73">
        <f ca="1">IF(AI$2=0,0,AI$22*EXP(AI$23/($B115+273)/RGas)*(OFFSET('Composition%'!$B85,0,AI$13)*OFFSET('Composition%'!$B85,0,AI$14)))-IF(AI$2=2,0,OFFSET('Composition%'!$B85,0,AI$17)*OFFSET('Composition%'!$B85,0,AI$18)*(AI$24*EXP(-AI$25/($B115+273)/RGas)))+ReactionRateK1!AI115/2</f>
        <v>0</v>
      </c>
      <c r="AJ115" s="73">
        <f ca="1">IF(AJ$2=0,0,AJ$22*EXP(AJ$23/($B115+273)/RGas)*(OFFSET('Composition%'!$B85,0,AJ$13)*OFFSET('Composition%'!$B85,0,AJ$14)))-IF(AJ$2=2,0,OFFSET('Composition%'!$B85,0,AJ$17)*OFFSET('Composition%'!$B85,0,AJ$18)*(AJ$24*EXP(-AJ$25/($B115+273)/RGas)))+ReactionRateK1!AJ115/2</f>
        <v>0</v>
      </c>
      <c r="AK115" s="73">
        <f ca="1">IF(AK$2=0,0,AK$22*EXP(AK$23/($B115+273)/RGas)*(OFFSET('Composition%'!$B85,0,AK$13)*OFFSET('Composition%'!$B85,0,AK$14)))-IF(AK$2=2,0,OFFSET('Composition%'!$B85,0,AK$17)*OFFSET('Composition%'!$B85,0,AK$18)*(AK$24*EXP(-AK$25/($B115+273)/RGas)))+ReactionRateK1!AK115/2</f>
        <v>0</v>
      </c>
      <c r="AL115" s="73">
        <f ca="1">IF(AL$2=0,0,AL$22*EXP(AL$23/($B115+273)/RGas)*(OFFSET('Composition%'!$B85,0,AL$13)*OFFSET('Composition%'!$B85,0,AL$14)))-IF(AL$2=2,0,OFFSET('Composition%'!$B85,0,AL$17)*OFFSET('Composition%'!$B85,0,AL$18)*(AL$24*EXP(-AL$25/($B115+273)/RGas)))+ReactionRateK1!AL115/2</f>
        <v>0</v>
      </c>
      <c r="AM115" s="73"/>
      <c r="AN115" s="73">
        <f ca="1">IF(AN$2=0,0,AN$22*EXP(AN$23/($B115+273)/RGas)*(OFFSET('Composition%'!$B85,0,AN$13)*OFFSET('Composition%'!$B85,0,AN$14)))-IF(AN$2=2,0,OFFSET('Composition%'!$B85,0,AN$17)*OFFSET('Composition%'!$B85,0,AN$18)*(AN$24*EXP(-AN$25/($B115+273)/RGas)))+ReactionRateK1!AN115/2</f>
        <v>0</v>
      </c>
      <c r="AO115" s="73">
        <f ca="1">IF(AO$2=0,0,AO$22*EXP(AO$23/($B115+273)/RGas)*(OFFSET('Composition%'!$B85,0,AO$13)*OFFSET('Composition%'!$B85,0,AO$14)))-IF(AO$2=2,0,OFFSET('Composition%'!$B85,0,AO$17)*OFFSET('Composition%'!$B85,0,AO$18)*(AO$24*EXP(-AO$25/($B115+273)/RGas)))+ReactionRateK1!AO115/2</f>
        <v>0</v>
      </c>
      <c r="AP115" s="73">
        <f ca="1">IF(AP$2=0,0,AP$22*EXP(AP$23/($B115+273)/RGas)*(OFFSET('Composition%'!$B85,0,AP$13)*OFFSET('Composition%'!$B85,0,AP$14)))-IF(AP$2=2,0,OFFSET('Composition%'!$B85,0,AP$17)*OFFSET('Composition%'!$B85,0,AP$18)*(AP$24*EXP(-AP$25/($B115+273)/RGas)))+ReactionRateK1!AP115/2</f>
        <v>4.0573297119236396E-12</v>
      </c>
      <c r="AQ115" s="73">
        <f ca="1">IF(AQ$2=0,0,AQ$22*EXP(AQ$23/($B115+273)/RGas)*(OFFSET('Composition%'!$B85,0,AQ$13)*OFFSET('Composition%'!$B85,0,AQ$14)))-IF(AQ$2=2,0,OFFSET('Composition%'!$B85,0,AQ$17)*OFFSET('Composition%'!$B85,0,AQ$18)*(AQ$24*EXP(-AQ$25/($B115+273)/RGas)))+ReactionRateK1!AQ115/2</f>
        <v>0</v>
      </c>
      <c r="AR115" s="73">
        <f ca="1">IF(AR$2=0,0,AR$22*EXP(AR$23/($B115+273)/RGas)*(OFFSET('Composition%'!$B85,0,AR$13)*OFFSET('Composition%'!$B85,0,AR$14)))-IF(AR$2=2,0,OFFSET('Composition%'!$B85,0,AR$17)*OFFSET('Composition%'!$B85,0,AR$18)*(AR$24*EXP(-AR$25/($B115+273)/RGas)))+ReactionRateK1!AR115/2</f>
        <v>0</v>
      </c>
    </row>
    <row r="116" spans="1:44">
      <c r="A116" s="3">
        <f t="shared" si="10"/>
        <v>4.1999999999999931</v>
      </c>
      <c r="B116" s="19">
        <f ca="1">'Composition%'!B86</f>
        <v>414.50520422659332</v>
      </c>
      <c r="C116">
        <f t="shared" si="11"/>
        <v>30</v>
      </c>
      <c r="D116" s="26">
        <f ca="1">('Composition%'!C86*ReactionRateK2!C116)^3</f>
        <v>5.9717462234519605</v>
      </c>
      <c r="E116" s="4"/>
      <c r="F116" s="73">
        <f ca="1">IF(F$2=0,0,F$22*EXP(F$23/($B116+273)/RGas)*(OFFSET('Composition%'!$B86,0,F$13)*OFFSET('Composition%'!$B86,0,F$14)))-IF(F$2=2,0,OFFSET('Composition%'!$B86,0,F$17)*OFFSET('Composition%'!$B86,0,F$18)*(F$24*EXP(-F$25/($B116+273)/RGas)))+ReactionRateK1!F116/2</f>
        <v>2.9341345636316532E-3</v>
      </c>
      <c r="G116" s="73">
        <f ca="1">IF(G$2=0,0,G$22*EXP(G$23/($B116+273)/RGas)*(OFFSET('Composition%'!$B86,0,G$13)*OFFSET('Composition%'!$B86,0,G$14)))-IF(G$2=2,0,OFFSET('Composition%'!$B86,0,G$17)*OFFSET('Composition%'!$B86,0,G$18)*(G$24*EXP(-G$25/($B116+273)/RGas)))+ReactionRateK1!G116/2</f>
        <v>1.1747559774856833E-3</v>
      </c>
      <c r="H116" s="73">
        <f ca="1">IF(H$2=0,0,H$22*EXP(H$23/($B116+273)/RGas)*(OFFSET('Composition%'!$B86,0,H$13)*OFFSET('Composition%'!$B86,0,H$14)))-IF(H$2=2,0,OFFSET('Composition%'!$B86,0,H$17)*OFFSET('Composition%'!$B86,0,H$18)*(H$24*EXP(-H$25/($B116+273)/RGas)))+ReactionRateK1!H116/2</f>
        <v>-3.4738633708865642E-6</v>
      </c>
      <c r="I116" s="73">
        <f ca="1">IF(I$2=0,0,I$22*EXP(I$23/($B116+273)/RGas)*(OFFSET('Composition%'!$B86,0,I$13)*OFFSET('Composition%'!$B86,0,I$14)))-IF(I$2=2,0,OFFSET('Composition%'!$B86,0,I$17)*OFFSET('Composition%'!$B86,0,I$18)*(I$24*EXP(-I$25/($B116+273)/RGas)))+ReactionRateK1!I116/2</f>
        <v>4.380448861055294E-6</v>
      </c>
      <c r="J116" s="73"/>
      <c r="K116" s="73">
        <f ca="1">IF(K$2=0,0,K$22*EXP(K$23/($B116+273)/RGas)*(OFFSET('Composition%'!$B86,0,K$13)*OFFSET('Composition%'!$B86,0,K$14)))-IF(K$2=2,0,OFFSET('Composition%'!$B86,0,K$17)*OFFSET('Composition%'!$B86,0,K$18)*(K$24*EXP(-K$25/($B116+273)/RGas)))+ReactionRateK1!K116/2</f>
        <v>1.1548408511803486E-2</v>
      </c>
      <c r="L116" s="73">
        <f ca="1">IF(L$2=0,0,L$22*EXP(L$23/($B116+273)/RGas)*(OFFSET('Composition%'!$B86,0,L$13)*OFFSET('Composition%'!$B86,0,L$14)))-IF(L$2=2,0,OFFSET('Composition%'!$B86,0,L$17)*OFFSET('Composition%'!$B86,0,L$18)*(L$24*EXP(-L$25/($B116+273)/RGas)))+ReactionRateK1!L116/2</f>
        <v>-2.4493491835654462E-3</v>
      </c>
      <c r="M116" s="73">
        <f ca="1">IF(M$2=0,0,M$22*EXP(M$23/($B116+273)/RGas)*(OFFSET('Composition%'!$B86,0,M$13)*OFFSET('Composition%'!$B86,0,M$14)))-IF(M$2=2,0,OFFSET('Composition%'!$B86,0,M$17)*OFFSET('Composition%'!$B86,0,M$18)*(M$24*EXP(-M$25/($B116+273)/RGas)))+ReactionRateK1!M116/2</f>
        <v>0</v>
      </c>
      <c r="N116" s="73"/>
      <c r="O116" s="73">
        <f ca="1">IF(O$2=0,0,O$22*EXP(O$23/($B116+273)/RGas)*(OFFSET('Composition%'!$B86,0,O$13)*OFFSET('Composition%'!$B86,0,O$14)))-IF(O$2=2,0,OFFSET('Composition%'!$B86,0,O$17)*OFFSET('Composition%'!$B86,0,O$18)*(O$24*EXP(-O$25/($B116+273)/RGas)))+ReactionRateK1!O116/2</f>
        <v>0</v>
      </c>
      <c r="P116" s="73">
        <f ca="1">IF(P$2=0,0,P$22*EXP(P$23/($B116+273)/RGas)*(OFFSET('Composition%'!$B86,0,P$13)*OFFSET('Composition%'!$B86,0,P$14)))-IF(P$2=2,0,OFFSET('Composition%'!$B86,0,P$17)*OFFSET('Composition%'!$B86,0,P$18)*(P$24*EXP(-P$25/($B116+273)/RGas)))+ReactionRateK1!P116/2</f>
        <v>1.3936916075757259E-2</v>
      </c>
      <c r="Q116" s="73">
        <f ca="1">IF(Q$2=0,0,Q$22*EXP(Q$23/($B116+273)/RGas)*(OFFSET('Composition%'!$B86,0,Q$13)*OFFSET('Composition%'!$B86,0,Q$14)))-IF(Q$2=2,0,OFFSET('Composition%'!$B86,0,Q$17)*OFFSET('Composition%'!$B86,0,Q$18)*(Q$24*EXP(-Q$25/($B116+273)/RGas)))+ReactionRateK1!Q116/2</f>
        <v>1.4062297886993118E-4</v>
      </c>
      <c r="R116" s="73">
        <f ca="1">IF(R$2=0,0,R$22*EXP(R$23/($B116+273)/RGas)*(OFFSET('Composition%'!$B86,0,R$13)*OFFSET('Composition%'!$B86,0,R$14)))-IF(R$2=2,0,OFFSET('Composition%'!$B86,0,R$17)*OFFSET('Composition%'!$B86,0,R$18)*(R$24*EXP(-R$25/($B116+273)/RGas)))+ReactionRateK1!R116/2</f>
        <v>4.3922049762020843E-5</v>
      </c>
      <c r="S116" s="73"/>
      <c r="T116" s="73">
        <f ca="1">IF(T$2=0,0,T$22*EXP(T$23/($B116+273)/RGas)*(OFFSET('Composition%'!$B86,0,T$13)*OFFSET('Composition%'!$B86,0,T$14)))-IF(T$2=2,0,OFFSET('Composition%'!$B86,0,T$17)*OFFSET('Composition%'!$B86,0,T$18)*(T$24*EXP(-T$25/($B116+273)/RGas)))+ReactionRateK1!T116/2</f>
        <v>1.3522789382091528E-4</v>
      </c>
      <c r="U116" s="73">
        <f ca="1">IF(U$2=0,0,U$22*EXP(U$23/($B116+273)/RGas)*(OFFSET('Composition%'!$B86,0,U$13)*OFFSET('Composition%'!$B86,0,U$14)))-IF(U$2=2,0,OFFSET('Composition%'!$B86,0,U$17)*OFFSET('Composition%'!$B86,0,U$18)*(U$24*EXP(-U$25/($B116+273)/RGas)))+ReactionRateK1!U116/2</f>
        <v>9.4762348781113782E-7</v>
      </c>
      <c r="V116" s="73">
        <f ca="1">IF(V$2=0,0,V$22*EXP(V$23/($B116+273)/RGas)*(OFFSET('Composition%'!$B86,0,V$13)*OFFSET('Composition%'!$B86,0,V$14)))-IF(V$2=2,0,OFFSET('Composition%'!$B86,0,V$17)*OFFSET('Composition%'!$B86,0,V$18)*(V$24*EXP(-V$25/($B116+273)/RGas)))+ReactionRateK1!V116/2</f>
        <v>0</v>
      </c>
      <c r="W116" s="73">
        <f ca="1">IF(W$2=0,0,W$22*EXP(W$23/($B116+273)/RGas)*(OFFSET('Composition%'!$B86,0,W$13)*OFFSET('Composition%'!$B86,0,W$14)))-IF(W$2=2,0,OFFSET('Composition%'!$B86,0,W$17)*OFFSET('Composition%'!$B86,0,W$18)*(W$24*EXP(-W$25/($B116+273)/RGas)))+ReactionRateK1!W116/2</f>
        <v>0</v>
      </c>
      <c r="X116" s="73">
        <f ca="1">IF(X$2=0,0,X$22*EXP(X$23/($B116+273)/RGas)*(OFFSET('Composition%'!$B86,0,X$13)*OFFSET('Composition%'!$B86,0,X$14)))-IF(X$2=2,0,OFFSET('Composition%'!$B86,0,X$17)*OFFSET('Composition%'!$B86,0,X$18)*(X$24*EXP(-X$25/($B116+273)/RGas)))+ReactionRateK1!X116/2</f>
        <v>3.7429087351199138E-8</v>
      </c>
      <c r="Y116" s="73">
        <f ca="1">IF(Y$2=0,0,Y$22*EXP(Y$23/($B116+273)/RGas)*(OFFSET('Composition%'!$B86,0,Y$13)*OFFSET('Composition%'!$B86,0,Y$14)))-IF(Y$2=2,0,OFFSET('Composition%'!$B86,0,Y$17)*OFFSET('Composition%'!$B86,0,Y$18)*(Y$24*EXP(-Y$25/($B116+273)/RGas)))+ReactionRateK1!Y116/2</f>
        <v>1.8525185639326461E-9</v>
      </c>
      <c r="Z116" s="73">
        <f ca="1">IF(Z$2=0,0,Z$22*EXP(Z$23/($B116+273)/RGas)*(OFFSET('Composition%'!$B86,0,Z$13)*OFFSET('Composition%'!$B86,0,Z$14)))-IF(Z$2=2,0,OFFSET('Composition%'!$B86,0,Z$17)*OFFSET('Composition%'!$B86,0,Z$18)*(Z$24*EXP(-Z$25/($B116+273)/RGas)))+ReactionRateK1!Z116/2</f>
        <v>0</v>
      </c>
      <c r="AA116" s="73">
        <f ca="1">IF(AA$2=0,0,AA$22*EXP(AA$23/($B116+273)/RGas)*(OFFSET('Composition%'!$B86,0,AA$13)*OFFSET('Composition%'!$B86,0,AA$14)))-IF(AA$2=2,0,OFFSET('Composition%'!$B86,0,AA$17)*OFFSET('Composition%'!$B86,0,AA$18)*(AA$24*EXP(-AA$25/($B116+273)/RGas)))+ReactionRateK1!AA116/2</f>
        <v>0</v>
      </c>
      <c r="AB116" s="73">
        <f ca="1">IF(AB$2=0,0,AB$22*EXP(AB$23/($B116+273)/RGas)*(OFFSET('Composition%'!$B86,0,AB$13)*OFFSET('Composition%'!$B86,0,AB$14)))-IF(AB$2=2,0,OFFSET('Composition%'!$B86,0,AB$17)*OFFSET('Composition%'!$B86,0,AB$18)*(AB$24*EXP(-AB$25/($B116+273)/RGas)))+ReactionRateK1!AB116/2</f>
        <v>0</v>
      </c>
      <c r="AC116" s="73">
        <f ca="1">IF(AC$2=0,0,AC$22*EXP(AC$23/($B116+273)/RGas)*(OFFSET('Composition%'!$B86,0,AC$13)*OFFSET('Composition%'!$B86,0,AC$14)))-IF(AC$2=2,0,OFFSET('Composition%'!$B86,0,AC$17)*OFFSET('Composition%'!$B86,0,AC$18)*(AC$24*EXP(-AC$25/($B116+273)/RGas)))+ReactionRateK1!AC116/2</f>
        <v>0</v>
      </c>
      <c r="AD116" s="73">
        <f ca="1">IF(AD$2=0,0,AD$22*EXP(AD$23/($B116+273)/RGas)*(OFFSET('Composition%'!$B86,0,AD$13)*OFFSET('Composition%'!$B86,0,AD$14)))-IF(AD$2=2,0,OFFSET('Composition%'!$B86,0,AD$17)*OFFSET('Composition%'!$B86,0,AD$18)*(AD$24*EXP(-AD$25/($B116+273)/RGas)))+ReactionRateK1!AD116/2</f>
        <v>0</v>
      </c>
      <c r="AE116" s="73">
        <f ca="1">IF(AE$2=0,0,AE$22*EXP(AE$23/($B116+273)/RGas)*(OFFSET('Composition%'!$B86,0,AE$13)*OFFSET('Composition%'!$B86,0,AE$14)))-IF(AE$2=2,0,OFFSET('Composition%'!$B86,0,AE$17)*OFFSET('Composition%'!$B86,0,AE$18)*(AE$24*EXP(-AE$25/($B116+273)/RGas)))+ReactionRateK1!AE116/2</f>
        <v>0</v>
      </c>
      <c r="AF116" s="73"/>
      <c r="AG116" s="73">
        <f ca="1">IF(AG$2=0,0,AG$22*EXP(AG$23/($B116+273)/RGas)*(OFFSET('Composition%'!$B86,0,AG$13)*OFFSET('Composition%'!$B86,0,AG$14)))-IF(AG$2=2,0,OFFSET('Composition%'!$B86,0,AG$17)*OFFSET('Composition%'!$B86,0,AG$18)*(AG$24*EXP(-AG$25/($B116+273)/RGas)))+ReactionRateK1!AG116/2</f>
        <v>0</v>
      </c>
      <c r="AH116" s="73">
        <f ca="1">IF(AH$2=0,0,AH$22*EXP(AH$23/($B116+273)/RGas)*(OFFSET('Composition%'!$B86,0,AH$13)*OFFSET('Composition%'!$B86,0,AH$14)))-IF(AH$2=2,0,OFFSET('Composition%'!$B86,0,AH$17)*OFFSET('Composition%'!$B86,0,AH$18)*(AH$24*EXP(-AH$25/($B116+273)/RGas)))+ReactionRateK1!AH116/2</f>
        <v>0</v>
      </c>
      <c r="AI116" s="73">
        <f ca="1">IF(AI$2=0,0,AI$22*EXP(AI$23/($B116+273)/RGas)*(OFFSET('Composition%'!$B86,0,AI$13)*OFFSET('Composition%'!$B86,0,AI$14)))-IF(AI$2=2,0,OFFSET('Composition%'!$B86,0,AI$17)*OFFSET('Composition%'!$B86,0,AI$18)*(AI$24*EXP(-AI$25/($B116+273)/RGas)))+ReactionRateK1!AI116/2</f>
        <v>0</v>
      </c>
      <c r="AJ116" s="73">
        <f ca="1">IF(AJ$2=0,0,AJ$22*EXP(AJ$23/($B116+273)/RGas)*(OFFSET('Composition%'!$B86,0,AJ$13)*OFFSET('Composition%'!$B86,0,AJ$14)))-IF(AJ$2=2,0,OFFSET('Composition%'!$B86,0,AJ$17)*OFFSET('Composition%'!$B86,0,AJ$18)*(AJ$24*EXP(-AJ$25/($B116+273)/RGas)))+ReactionRateK1!AJ116/2</f>
        <v>0</v>
      </c>
      <c r="AK116" s="73">
        <f ca="1">IF(AK$2=0,0,AK$22*EXP(AK$23/($B116+273)/RGas)*(OFFSET('Composition%'!$B86,0,AK$13)*OFFSET('Composition%'!$B86,0,AK$14)))-IF(AK$2=2,0,OFFSET('Composition%'!$B86,0,AK$17)*OFFSET('Composition%'!$B86,0,AK$18)*(AK$24*EXP(-AK$25/($B116+273)/RGas)))+ReactionRateK1!AK116/2</f>
        <v>0</v>
      </c>
      <c r="AL116" s="73">
        <f ca="1">IF(AL$2=0,0,AL$22*EXP(AL$23/($B116+273)/RGas)*(OFFSET('Composition%'!$B86,0,AL$13)*OFFSET('Composition%'!$B86,0,AL$14)))-IF(AL$2=2,0,OFFSET('Composition%'!$B86,0,AL$17)*OFFSET('Composition%'!$B86,0,AL$18)*(AL$24*EXP(-AL$25/($B116+273)/RGas)))+ReactionRateK1!AL116/2</f>
        <v>0</v>
      </c>
      <c r="AM116" s="73"/>
      <c r="AN116" s="73">
        <f ca="1">IF(AN$2=0,0,AN$22*EXP(AN$23/($B116+273)/RGas)*(OFFSET('Composition%'!$B86,0,AN$13)*OFFSET('Composition%'!$B86,0,AN$14)))-IF(AN$2=2,0,OFFSET('Composition%'!$B86,0,AN$17)*OFFSET('Composition%'!$B86,0,AN$18)*(AN$24*EXP(-AN$25/($B116+273)/RGas)))+ReactionRateK1!AN116/2</f>
        <v>0</v>
      </c>
      <c r="AO116" s="73">
        <f ca="1">IF(AO$2=0,0,AO$22*EXP(AO$23/($B116+273)/RGas)*(OFFSET('Composition%'!$B86,0,AO$13)*OFFSET('Composition%'!$B86,0,AO$14)))-IF(AO$2=2,0,OFFSET('Composition%'!$B86,0,AO$17)*OFFSET('Composition%'!$B86,0,AO$18)*(AO$24*EXP(-AO$25/($B116+273)/RGas)))+ReactionRateK1!AO116/2</f>
        <v>0</v>
      </c>
      <c r="AP116" s="73">
        <f ca="1">IF(AP$2=0,0,AP$22*EXP(AP$23/($B116+273)/RGas)*(OFFSET('Composition%'!$B86,0,AP$13)*OFFSET('Composition%'!$B86,0,AP$14)))-IF(AP$2=2,0,OFFSET('Composition%'!$B86,0,AP$17)*OFFSET('Composition%'!$B86,0,AP$18)*(AP$24*EXP(-AP$25/($B116+273)/RGas)))+ReactionRateK1!AP116/2</f>
        <v>4.0573687047310464E-12</v>
      </c>
      <c r="AQ116" s="73">
        <f ca="1">IF(AQ$2=0,0,AQ$22*EXP(AQ$23/($B116+273)/RGas)*(OFFSET('Composition%'!$B86,0,AQ$13)*OFFSET('Composition%'!$B86,0,AQ$14)))-IF(AQ$2=2,0,OFFSET('Composition%'!$B86,0,AQ$17)*OFFSET('Composition%'!$B86,0,AQ$18)*(AQ$24*EXP(-AQ$25/($B116+273)/RGas)))+ReactionRateK1!AQ116/2</f>
        <v>0</v>
      </c>
      <c r="AR116" s="73">
        <f ca="1">IF(AR$2=0,0,AR$22*EXP(AR$23/($B116+273)/RGas)*(OFFSET('Composition%'!$B86,0,AR$13)*OFFSET('Composition%'!$B86,0,AR$14)))-IF(AR$2=2,0,OFFSET('Composition%'!$B86,0,AR$17)*OFFSET('Composition%'!$B86,0,AR$18)*(AR$24*EXP(-AR$25/($B116+273)/RGas)))+ReactionRateK1!AR116/2</f>
        <v>0</v>
      </c>
    </row>
    <row r="117" spans="1:44">
      <c r="A117" s="3">
        <f t="shared" si="10"/>
        <v>4.2499999999999929</v>
      </c>
      <c r="B117" s="19">
        <f ca="1">'Composition%'!B87</f>
        <v>414.51415649876316</v>
      </c>
      <c r="C117">
        <f t="shared" si="11"/>
        <v>30</v>
      </c>
      <c r="D117" s="26">
        <f ca="1">('Composition%'!C87*ReactionRateK2!C117)^3</f>
        <v>5.9694493444851915</v>
      </c>
      <c r="E117" s="4"/>
      <c r="F117" s="73">
        <f ca="1">IF(F$2=0,0,F$22*EXP(F$23/($B117+273)/RGas)*(OFFSET('Composition%'!$B87,0,F$13)*OFFSET('Composition%'!$B87,0,F$14)))-IF(F$2=2,0,OFFSET('Composition%'!$B87,0,F$17)*OFFSET('Composition%'!$B87,0,F$18)*(F$24*EXP(-F$25/($B117+273)/RGas)))+ReactionRateK1!F117/2</f>
        <v>2.8892718083363619E-3</v>
      </c>
      <c r="G117" s="73">
        <f ca="1">IF(G$2=0,0,G$22*EXP(G$23/($B117+273)/RGas)*(OFFSET('Composition%'!$B87,0,G$13)*OFFSET('Composition%'!$B87,0,G$14)))-IF(G$2=2,0,OFFSET('Composition%'!$B87,0,G$17)*OFFSET('Composition%'!$B87,0,G$18)*(G$24*EXP(-G$25/($B117+273)/RGas)))+ReactionRateK1!G117/2</f>
        <v>1.1577420395285235E-3</v>
      </c>
      <c r="H117" s="73">
        <f ca="1">IF(H$2=0,0,H$22*EXP(H$23/($B117+273)/RGas)*(OFFSET('Composition%'!$B87,0,H$13)*OFFSET('Composition%'!$B87,0,H$14)))-IF(H$2=2,0,OFFSET('Composition%'!$B87,0,H$17)*OFFSET('Composition%'!$B87,0,H$18)*(H$24*EXP(-H$25/($B117+273)/RGas)))+ReactionRateK1!H117/2</f>
        <v>-3.4503375137009416E-6</v>
      </c>
      <c r="I117" s="73">
        <f ca="1">IF(I$2=0,0,I$22*EXP(I$23/($B117+273)/RGas)*(OFFSET('Composition%'!$B87,0,I$13)*OFFSET('Composition%'!$B87,0,I$14)))-IF(I$2=2,0,OFFSET('Composition%'!$B87,0,I$17)*OFFSET('Composition%'!$B87,0,I$18)*(I$24*EXP(-I$25/($B117+273)/RGas)))+ReactionRateK1!I117/2</f>
        <v>4.1416075666966973E-6</v>
      </c>
      <c r="J117" s="73"/>
      <c r="K117" s="73">
        <f ca="1">IF(K$2=0,0,K$22*EXP(K$23/($B117+273)/RGas)*(OFFSET('Composition%'!$B87,0,K$13)*OFFSET('Composition%'!$B87,0,K$14)))-IF(K$2=2,0,OFFSET('Composition%'!$B87,0,K$17)*OFFSET('Composition%'!$B87,0,K$18)*(K$24*EXP(-K$25/($B117+273)/RGas)))+ReactionRateK1!K117/2</f>
        <v>1.1286667136587858E-2</v>
      </c>
      <c r="L117" s="73">
        <f ca="1">IF(L$2=0,0,L$22*EXP(L$23/($B117+273)/RGas)*(OFFSET('Composition%'!$B87,0,L$13)*OFFSET('Composition%'!$B87,0,L$14)))-IF(L$2=2,0,OFFSET('Composition%'!$B87,0,L$17)*OFFSET('Composition%'!$B87,0,L$18)*(L$24*EXP(-L$25/($B117+273)/RGas)))+ReactionRateK1!L117/2</f>
        <v>-2.4143235921173013E-3</v>
      </c>
      <c r="M117" s="73">
        <f ca="1">IF(M$2=0,0,M$22*EXP(M$23/($B117+273)/RGas)*(OFFSET('Composition%'!$B87,0,M$13)*OFFSET('Composition%'!$B87,0,M$14)))-IF(M$2=2,0,OFFSET('Composition%'!$B87,0,M$17)*OFFSET('Composition%'!$B87,0,M$18)*(M$24*EXP(-M$25/($B117+273)/RGas)))+ReactionRateK1!M117/2</f>
        <v>0</v>
      </c>
      <c r="N117" s="73"/>
      <c r="O117" s="73">
        <f ca="1">IF(O$2=0,0,O$22*EXP(O$23/($B117+273)/RGas)*(OFFSET('Composition%'!$B87,0,O$13)*OFFSET('Composition%'!$B87,0,O$14)))-IF(O$2=2,0,OFFSET('Composition%'!$B87,0,O$17)*OFFSET('Composition%'!$B87,0,O$18)*(O$24*EXP(-O$25/($B117+273)/RGas)))+ReactionRateK1!O117/2</f>
        <v>0</v>
      </c>
      <c r="P117" s="73">
        <f ca="1">IF(P$2=0,0,P$22*EXP(P$23/($B117+273)/RGas)*(OFFSET('Composition%'!$B87,0,P$13)*OFFSET('Composition%'!$B87,0,P$14)))-IF(P$2=2,0,OFFSET('Composition%'!$B87,0,P$17)*OFFSET('Composition%'!$B87,0,P$18)*(P$24*EXP(-P$25/($B117+273)/RGas)))+ReactionRateK1!P117/2</f>
        <v>1.3842057170760792E-2</v>
      </c>
      <c r="Q117" s="73">
        <f ca="1">IF(Q$2=0,0,Q$22*EXP(Q$23/($B117+273)/RGas)*(OFFSET('Composition%'!$B87,0,Q$13)*OFFSET('Composition%'!$B87,0,Q$14)))-IF(Q$2=2,0,OFFSET('Composition%'!$B87,0,Q$17)*OFFSET('Composition%'!$B87,0,Q$18)*(Q$24*EXP(-Q$25/($B117+273)/RGas)))+ReactionRateK1!Q117/2</f>
        <v>1.4188564995517948E-4</v>
      </c>
      <c r="R117" s="73">
        <f ca="1">IF(R$2=0,0,R$22*EXP(R$23/($B117+273)/RGas)*(OFFSET('Composition%'!$B87,0,R$13)*OFFSET('Composition%'!$B87,0,R$14)))-IF(R$2=2,0,OFFSET('Composition%'!$B87,0,R$17)*OFFSET('Composition%'!$B87,0,R$18)*(R$24*EXP(-R$25/($B117+273)/RGas)))+ReactionRateK1!R117/2</f>
        <v>4.4826868526916091E-5</v>
      </c>
      <c r="S117" s="73"/>
      <c r="T117" s="73">
        <f ca="1">IF(T$2=0,0,T$22*EXP(T$23/($B117+273)/RGas)*(OFFSET('Composition%'!$B87,0,T$13)*OFFSET('Composition%'!$B87,0,T$14)))-IF(T$2=2,0,OFFSET('Composition%'!$B87,0,T$17)*OFFSET('Composition%'!$B87,0,T$18)*(T$24*EXP(-T$25/($B117+273)/RGas)))+ReactionRateK1!T117/2</f>
        <v>1.2659840582525939E-4</v>
      </c>
      <c r="U117" s="73">
        <f ca="1">IF(U$2=0,0,U$22*EXP(U$23/($B117+273)/RGas)*(OFFSET('Composition%'!$B87,0,U$13)*OFFSET('Composition%'!$B87,0,U$14)))-IF(U$2=2,0,OFFSET('Composition%'!$B87,0,U$17)*OFFSET('Composition%'!$B87,0,U$18)*(U$24*EXP(-U$25/($B117+273)/RGas)))+ReactionRateK1!U117/2</f>
        <v>8.6043536726761871E-7</v>
      </c>
      <c r="V117" s="73">
        <f ca="1">IF(V$2=0,0,V$22*EXP(V$23/($B117+273)/RGas)*(OFFSET('Composition%'!$B87,0,V$13)*OFFSET('Composition%'!$B87,0,V$14)))-IF(V$2=2,0,OFFSET('Composition%'!$B87,0,V$17)*OFFSET('Composition%'!$B87,0,V$18)*(V$24*EXP(-V$25/($B117+273)/RGas)))+ReactionRateK1!V117/2</f>
        <v>0</v>
      </c>
      <c r="W117" s="73">
        <f ca="1">IF(W$2=0,0,W$22*EXP(W$23/($B117+273)/RGas)*(OFFSET('Composition%'!$B87,0,W$13)*OFFSET('Composition%'!$B87,0,W$14)))-IF(W$2=2,0,OFFSET('Composition%'!$B87,0,W$17)*OFFSET('Composition%'!$B87,0,W$18)*(W$24*EXP(-W$25/($B117+273)/RGas)))+ReactionRateK1!W117/2</f>
        <v>0</v>
      </c>
      <c r="X117" s="73">
        <f ca="1">IF(X$2=0,0,X$22*EXP(X$23/($B117+273)/RGas)*(OFFSET('Composition%'!$B87,0,X$13)*OFFSET('Composition%'!$B87,0,X$14)))-IF(X$2=2,0,OFFSET('Composition%'!$B87,0,X$17)*OFFSET('Composition%'!$B87,0,X$18)*(X$24*EXP(-X$25/($B117+273)/RGas)))+ReactionRateK1!X117/2</f>
        <v>3.7424285891874739E-8</v>
      </c>
      <c r="Y117" s="73">
        <f ca="1">IF(Y$2=0,0,Y$22*EXP(Y$23/($B117+273)/RGas)*(OFFSET('Composition%'!$B87,0,Y$13)*OFFSET('Composition%'!$B87,0,Y$14)))-IF(Y$2=2,0,OFFSET('Composition%'!$B87,0,Y$17)*OFFSET('Composition%'!$B87,0,Y$18)*(Y$24*EXP(-Y$25/($B117+273)/RGas)))+ReactionRateK1!Y117/2</f>
        <v>1.8522809200796456E-9</v>
      </c>
      <c r="Z117" s="73">
        <f ca="1">IF(Z$2=0,0,Z$22*EXP(Z$23/($B117+273)/RGas)*(OFFSET('Composition%'!$B87,0,Z$13)*OFFSET('Composition%'!$B87,0,Z$14)))-IF(Z$2=2,0,OFFSET('Composition%'!$B87,0,Z$17)*OFFSET('Composition%'!$B87,0,Z$18)*(Z$24*EXP(-Z$25/($B117+273)/RGas)))+ReactionRateK1!Z117/2</f>
        <v>0</v>
      </c>
      <c r="AA117" s="73">
        <f ca="1">IF(AA$2=0,0,AA$22*EXP(AA$23/($B117+273)/RGas)*(OFFSET('Composition%'!$B87,0,AA$13)*OFFSET('Composition%'!$B87,0,AA$14)))-IF(AA$2=2,0,OFFSET('Composition%'!$B87,0,AA$17)*OFFSET('Composition%'!$B87,0,AA$18)*(AA$24*EXP(-AA$25/($B117+273)/RGas)))+ReactionRateK1!AA117/2</f>
        <v>0</v>
      </c>
      <c r="AB117" s="73">
        <f ca="1">IF(AB$2=0,0,AB$22*EXP(AB$23/($B117+273)/RGas)*(OFFSET('Composition%'!$B87,0,AB$13)*OFFSET('Composition%'!$B87,0,AB$14)))-IF(AB$2=2,0,OFFSET('Composition%'!$B87,0,AB$17)*OFFSET('Composition%'!$B87,0,AB$18)*(AB$24*EXP(-AB$25/($B117+273)/RGas)))+ReactionRateK1!AB117/2</f>
        <v>0</v>
      </c>
      <c r="AC117" s="73">
        <f ca="1">IF(AC$2=0,0,AC$22*EXP(AC$23/($B117+273)/RGas)*(OFFSET('Composition%'!$B87,0,AC$13)*OFFSET('Composition%'!$B87,0,AC$14)))-IF(AC$2=2,0,OFFSET('Composition%'!$B87,0,AC$17)*OFFSET('Composition%'!$B87,0,AC$18)*(AC$24*EXP(-AC$25/($B117+273)/RGas)))+ReactionRateK1!AC117/2</f>
        <v>0</v>
      </c>
      <c r="AD117" s="73">
        <f ca="1">IF(AD$2=0,0,AD$22*EXP(AD$23/($B117+273)/RGas)*(OFFSET('Composition%'!$B87,0,AD$13)*OFFSET('Composition%'!$B87,0,AD$14)))-IF(AD$2=2,0,OFFSET('Composition%'!$B87,0,AD$17)*OFFSET('Composition%'!$B87,0,AD$18)*(AD$24*EXP(-AD$25/($B117+273)/RGas)))+ReactionRateK1!AD117/2</f>
        <v>0</v>
      </c>
      <c r="AE117" s="73">
        <f ca="1">IF(AE$2=0,0,AE$22*EXP(AE$23/($B117+273)/RGas)*(OFFSET('Composition%'!$B87,0,AE$13)*OFFSET('Composition%'!$B87,0,AE$14)))-IF(AE$2=2,0,OFFSET('Composition%'!$B87,0,AE$17)*OFFSET('Composition%'!$B87,0,AE$18)*(AE$24*EXP(-AE$25/($B117+273)/RGas)))+ReactionRateK1!AE117/2</f>
        <v>0</v>
      </c>
      <c r="AF117" s="73"/>
      <c r="AG117" s="73">
        <f ca="1">IF(AG$2=0,0,AG$22*EXP(AG$23/($B117+273)/RGas)*(OFFSET('Composition%'!$B87,0,AG$13)*OFFSET('Composition%'!$B87,0,AG$14)))-IF(AG$2=2,0,OFFSET('Composition%'!$B87,0,AG$17)*OFFSET('Composition%'!$B87,0,AG$18)*(AG$24*EXP(-AG$25/($B117+273)/RGas)))+ReactionRateK1!AG117/2</f>
        <v>0</v>
      </c>
      <c r="AH117" s="73">
        <f ca="1">IF(AH$2=0,0,AH$22*EXP(AH$23/($B117+273)/RGas)*(OFFSET('Composition%'!$B87,0,AH$13)*OFFSET('Composition%'!$B87,0,AH$14)))-IF(AH$2=2,0,OFFSET('Composition%'!$B87,0,AH$17)*OFFSET('Composition%'!$B87,0,AH$18)*(AH$24*EXP(-AH$25/($B117+273)/RGas)))+ReactionRateK1!AH117/2</f>
        <v>0</v>
      </c>
      <c r="AI117" s="73">
        <f ca="1">IF(AI$2=0,0,AI$22*EXP(AI$23/($B117+273)/RGas)*(OFFSET('Composition%'!$B87,0,AI$13)*OFFSET('Composition%'!$B87,0,AI$14)))-IF(AI$2=2,0,OFFSET('Composition%'!$B87,0,AI$17)*OFFSET('Composition%'!$B87,0,AI$18)*(AI$24*EXP(-AI$25/($B117+273)/RGas)))+ReactionRateK1!AI117/2</f>
        <v>0</v>
      </c>
      <c r="AJ117" s="73">
        <f ca="1">IF(AJ$2=0,0,AJ$22*EXP(AJ$23/($B117+273)/RGas)*(OFFSET('Composition%'!$B87,0,AJ$13)*OFFSET('Composition%'!$B87,0,AJ$14)))-IF(AJ$2=2,0,OFFSET('Composition%'!$B87,0,AJ$17)*OFFSET('Composition%'!$B87,0,AJ$18)*(AJ$24*EXP(-AJ$25/($B117+273)/RGas)))+ReactionRateK1!AJ117/2</f>
        <v>0</v>
      </c>
      <c r="AK117" s="73">
        <f ca="1">IF(AK$2=0,0,AK$22*EXP(AK$23/($B117+273)/RGas)*(OFFSET('Composition%'!$B87,0,AK$13)*OFFSET('Composition%'!$B87,0,AK$14)))-IF(AK$2=2,0,OFFSET('Composition%'!$B87,0,AK$17)*OFFSET('Composition%'!$B87,0,AK$18)*(AK$24*EXP(-AK$25/($B117+273)/RGas)))+ReactionRateK1!AK117/2</f>
        <v>0</v>
      </c>
      <c r="AL117" s="73">
        <f ca="1">IF(AL$2=0,0,AL$22*EXP(AL$23/($B117+273)/RGas)*(OFFSET('Composition%'!$B87,0,AL$13)*OFFSET('Composition%'!$B87,0,AL$14)))-IF(AL$2=2,0,OFFSET('Composition%'!$B87,0,AL$17)*OFFSET('Composition%'!$B87,0,AL$18)*(AL$24*EXP(-AL$25/($B117+273)/RGas)))+ReactionRateK1!AL117/2</f>
        <v>0</v>
      </c>
      <c r="AM117" s="73"/>
      <c r="AN117" s="73">
        <f ca="1">IF(AN$2=0,0,AN$22*EXP(AN$23/($B117+273)/RGas)*(OFFSET('Composition%'!$B87,0,AN$13)*OFFSET('Composition%'!$B87,0,AN$14)))-IF(AN$2=2,0,OFFSET('Composition%'!$B87,0,AN$17)*OFFSET('Composition%'!$B87,0,AN$18)*(AN$24*EXP(-AN$25/($B117+273)/RGas)))+ReactionRateK1!AN117/2</f>
        <v>0</v>
      </c>
      <c r="AO117" s="73">
        <f ca="1">IF(AO$2=0,0,AO$22*EXP(AO$23/($B117+273)/RGas)*(OFFSET('Composition%'!$B87,0,AO$13)*OFFSET('Composition%'!$B87,0,AO$14)))-IF(AO$2=2,0,OFFSET('Composition%'!$B87,0,AO$17)*OFFSET('Composition%'!$B87,0,AO$18)*(AO$24*EXP(-AO$25/($B117+273)/RGas)))+ReactionRateK1!AO117/2</f>
        <v>0</v>
      </c>
      <c r="AP117" s="73">
        <f ca="1">IF(AP$2=0,0,AP$22*EXP(AP$23/($B117+273)/RGas)*(OFFSET('Composition%'!$B87,0,AP$13)*OFFSET('Composition%'!$B87,0,AP$14)))-IF(AP$2=2,0,OFFSET('Composition%'!$B87,0,AP$17)*OFFSET('Composition%'!$B87,0,AP$18)*(AP$24*EXP(-AP$25/($B117+273)/RGas)))+ReactionRateK1!AP117/2</f>
        <v>4.0574040926134969E-12</v>
      </c>
      <c r="AQ117" s="73">
        <f ca="1">IF(AQ$2=0,0,AQ$22*EXP(AQ$23/($B117+273)/RGas)*(OFFSET('Composition%'!$B87,0,AQ$13)*OFFSET('Composition%'!$B87,0,AQ$14)))-IF(AQ$2=2,0,OFFSET('Composition%'!$B87,0,AQ$17)*OFFSET('Composition%'!$B87,0,AQ$18)*(AQ$24*EXP(-AQ$25/($B117+273)/RGas)))+ReactionRateK1!AQ117/2</f>
        <v>0</v>
      </c>
      <c r="AR117" s="73">
        <f ca="1">IF(AR$2=0,0,AR$22*EXP(AR$23/($B117+273)/RGas)*(OFFSET('Composition%'!$B87,0,AR$13)*OFFSET('Composition%'!$B87,0,AR$14)))-IF(AR$2=2,0,OFFSET('Composition%'!$B87,0,AR$17)*OFFSET('Composition%'!$B87,0,AR$18)*(AR$24*EXP(-AR$25/($B117+273)/RGas)))+ReactionRateK1!AR117/2</f>
        <v>0</v>
      </c>
    </row>
    <row r="118" spans="1:44">
      <c r="A118" s="3">
        <f t="shared" si="10"/>
        <v>4.2999999999999927</v>
      </c>
      <c r="B118" s="19">
        <f ca="1">'Composition%'!B88</f>
        <v>414.52292207428678</v>
      </c>
      <c r="C118">
        <f t="shared" si="11"/>
        <v>30</v>
      </c>
      <c r="D118" s="26">
        <f ca="1">('Composition%'!C88*ReactionRateK2!C118)^3</f>
        <v>5.9673000237958584</v>
      </c>
      <c r="E118" s="4"/>
      <c r="F118" s="73">
        <f ca="1">IF(F$2=0,0,F$22*EXP(F$23/($B118+273)/RGas)*(OFFSET('Composition%'!$B88,0,F$13)*OFFSET('Composition%'!$B88,0,F$14)))-IF(F$2=2,0,OFFSET('Composition%'!$B88,0,F$17)*OFFSET('Composition%'!$B88,0,F$18)*(F$24*EXP(-F$25/($B118+273)/RGas)))+ReactionRateK1!F118/2</f>
        <v>2.8454260390814658E-3</v>
      </c>
      <c r="G118" s="73">
        <f ca="1">IF(G$2=0,0,G$22*EXP(G$23/($B118+273)/RGas)*(OFFSET('Composition%'!$B88,0,G$13)*OFFSET('Composition%'!$B88,0,G$14)))-IF(G$2=2,0,OFFSET('Composition%'!$B88,0,G$17)*OFFSET('Composition%'!$B88,0,G$18)*(G$24*EXP(-G$25/($B118+273)/RGas)))+ReactionRateK1!G118/2</f>
        <v>1.1410844503430355E-3</v>
      </c>
      <c r="H118" s="73">
        <f ca="1">IF(H$2=0,0,H$22*EXP(H$23/($B118+273)/RGas)*(OFFSET('Composition%'!$B88,0,H$13)*OFFSET('Composition%'!$B88,0,H$14)))-IF(H$2=2,0,OFFSET('Composition%'!$B88,0,H$17)*OFFSET('Composition%'!$B88,0,H$18)*(H$24*EXP(-H$25/($B118+273)/RGas)))+ReactionRateK1!H118/2</f>
        <v>-3.4264264208906095E-6</v>
      </c>
      <c r="I118" s="73">
        <f ca="1">IF(I$2=0,0,I$22*EXP(I$23/($B118+273)/RGas)*(OFFSET('Composition%'!$B88,0,I$13)*OFFSET('Composition%'!$B88,0,I$14)))-IF(I$2=2,0,OFFSET('Composition%'!$B88,0,I$17)*OFFSET('Composition%'!$B88,0,I$18)*(I$24*EXP(-I$25/($B118+273)/RGas)))+ReactionRateK1!I118/2</f>
        <v>3.9127954767587816E-6</v>
      </c>
      <c r="J118" s="73"/>
      <c r="K118" s="73">
        <f ca="1">IF(K$2=0,0,K$22*EXP(K$23/($B118+273)/RGas)*(OFFSET('Composition%'!$B88,0,K$13)*OFFSET('Composition%'!$B88,0,K$14)))-IF(K$2=2,0,OFFSET('Composition%'!$B88,0,K$17)*OFFSET('Composition%'!$B88,0,K$18)*(K$24*EXP(-K$25/($B118+273)/RGas)))+ReactionRateK1!K118/2</f>
        <v>1.1029245904088117E-2</v>
      </c>
      <c r="L118" s="73">
        <f ca="1">IF(L$2=0,0,L$22*EXP(L$23/($B118+273)/RGas)*(OFFSET('Composition%'!$B88,0,L$13)*OFFSET('Composition%'!$B88,0,L$14)))-IF(L$2=2,0,OFFSET('Composition%'!$B88,0,L$17)*OFFSET('Composition%'!$B88,0,L$18)*(L$24*EXP(-L$25/($B118+273)/RGas)))+ReactionRateK1!L118/2</f>
        <v>-2.3800862724257625E-3</v>
      </c>
      <c r="M118" s="73">
        <f ca="1">IF(M$2=0,0,M$22*EXP(M$23/($B118+273)/RGas)*(OFFSET('Composition%'!$B88,0,M$13)*OFFSET('Composition%'!$B88,0,M$14)))-IF(M$2=2,0,OFFSET('Composition%'!$B88,0,M$17)*OFFSET('Composition%'!$B88,0,M$18)*(M$24*EXP(-M$25/($B118+273)/RGas)))+ReactionRateK1!M118/2</f>
        <v>0</v>
      </c>
      <c r="N118" s="73"/>
      <c r="O118" s="73">
        <f ca="1">IF(O$2=0,0,O$22*EXP(O$23/($B118+273)/RGas)*(OFFSET('Composition%'!$B88,0,O$13)*OFFSET('Composition%'!$B88,0,O$14)))-IF(O$2=2,0,OFFSET('Composition%'!$B88,0,O$17)*OFFSET('Composition%'!$B88,0,O$18)*(O$24*EXP(-O$25/($B118+273)/RGas)))+ReactionRateK1!O118/2</f>
        <v>0</v>
      </c>
      <c r="P118" s="73">
        <f ca="1">IF(P$2=0,0,P$22*EXP(P$23/($B118+273)/RGas)*(OFFSET('Composition%'!$B88,0,P$13)*OFFSET('Composition%'!$B88,0,P$14)))-IF(P$2=2,0,OFFSET('Composition%'!$B88,0,P$17)*OFFSET('Composition%'!$B88,0,P$18)*(P$24*EXP(-P$25/($B118+273)/RGas)))+ReactionRateK1!P118/2</f>
        <v>1.3745689666804842E-2</v>
      </c>
      <c r="Q118" s="73">
        <f ca="1">IF(Q$2=0,0,Q$22*EXP(Q$23/($B118+273)/RGas)*(OFFSET('Composition%'!$B88,0,Q$13)*OFFSET('Composition%'!$B88,0,Q$14)))-IF(Q$2=2,0,OFFSET('Composition%'!$B88,0,Q$17)*OFFSET('Composition%'!$B88,0,Q$18)*(Q$24*EXP(-Q$25/($B118+273)/RGas)))+ReactionRateK1!Q118/2</f>
        <v>1.4312363104055251E-4</v>
      </c>
      <c r="R118" s="73">
        <f ca="1">IF(R$2=0,0,R$22*EXP(R$23/($B118+273)/RGas)*(OFFSET('Composition%'!$B88,0,R$13)*OFFSET('Composition%'!$B88,0,R$14)))-IF(R$2=2,0,OFFSET('Composition%'!$B88,0,R$17)*OFFSET('Composition%'!$B88,0,R$18)*(R$24*EXP(-R$25/($B118+273)/RGas)))+ReactionRateK1!R118/2</f>
        <v>4.5731576424719086E-5</v>
      </c>
      <c r="S118" s="73"/>
      <c r="T118" s="73">
        <f ca="1">IF(T$2=0,0,T$22*EXP(T$23/($B118+273)/RGas)*(OFFSET('Composition%'!$B88,0,T$13)*OFFSET('Composition%'!$B88,0,T$14)))-IF(T$2=2,0,OFFSET('Composition%'!$B88,0,T$17)*OFFSET('Composition%'!$B88,0,T$18)*(T$24*EXP(-T$25/($B118+273)/RGas)))+ReactionRateK1!T118/2</f>
        <v>1.1853156918234688E-4</v>
      </c>
      <c r="U118" s="73">
        <f ca="1">IF(U$2=0,0,U$22*EXP(U$23/($B118+273)/RGas)*(OFFSET('Composition%'!$B88,0,U$13)*OFFSET('Composition%'!$B88,0,U$14)))-IF(U$2=2,0,OFFSET('Composition%'!$B88,0,U$17)*OFFSET('Composition%'!$B88,0,U$18)*(U$24*EXP(-U$25/($B118+273)/RGas)))+ReactionRateK1!U118/2</f>
        <v>7.8128571940452961E-7</v>
      </c>
      <c r="V118" s="73">
        <f ca="1">IF(V$2=0,0,V$22*EXP(V$23/($B118+273)/RGas)*(OFFSET('Composition%'!$B88,0,V$13)*OFFSET('Composition%'!$B88,0,V$14)))-IF(V$2=2,0,OFFSET('Composition%'!$B88,0,V$17)*OFFSET('Composition%'!$B88,0,V$18)*(V$24*EXP(-V$25/($B118+273)/RGas)))+ReactionRateK1!V118/2</f>
        <v>0</v>
      </c>
      <c r="W118" s="73">
        <f ca="1">IF(W$2=0,0,W$22*EXP(W$23/($B118+273)/RGas)*(OFFSET('Composition%'!$B88,0,W$13)*OFFSET('Composition%'!$B88,0,W$14)))-IF(W$2=2,0,OFFSET('Composition%'!$B88,0,W$17)*OFFSET('Composition%'!$B88,0,W$18)*(W$24*EXP(-W$25/($B118+273)/RGas)))+ReactionRateK1!W118/2</f>
        <v>0</v>
      </c>
      <c r="X118" s="73">
        <f ca="1">IF(X$2=0,0,X$22*EXP(X$23/($B118+273)/RGas)*(OFFSET('Composition%'!$B88,0,X$13)*OFFSET('Composition%'!$B88,0,X$14)))-IF(X$2=2,0,OFFSET('Composition%'!$B88,0,X$17)*OFFSET('Composition%'!$B88,0,X$18)*(X$24*EXP(-X$25/($B118+273)/RGas)))+ReactionRateK1!X118/2</f>
        <v>3.741979168541068E-8</v>
      </c>
      <c r="Y118" s="73">
        <f ca="1">IF(Y$2=0,0,Y$22*EXP(Y$23/($B118+273)/RGas)*(OFFSET('Composition%'!$B88,0,Y$13)*OFFSET('Composition%'!$B88,0,Y$14)))-IF(Y$2=2,0,OFFSET('Composition%'!$B88,0,Y$17)*OFFSET('Composition%'!$B88,0,Y$18)*(Y$24*EXP(-Y$25/($B118+273)/RGas)))+ReactionRateK1!Y118/2</f>
        <v>1.8520584834269247E-9</v>
      </c>
      <c r="Z118" s="73">
        <f ca="1">IF(Z$2=0,0,Z$22*EXP(Z$23/($B118+273)/RGas)*(OFFSET('Composition%'!$B88,0,Z$13)*OFFSET('Composition%'!$B88,0,Z$14)))-IF(Z$2=2,0,OFFSET('Composition%'!$B88,0,Z$17)*OFFSET('Composition%'!$B88,0,Z$18)*(Z$24*EXP(-Z$25/($B118+273)/RGas)))+ReactionRateK1!Z118/2</f>
        <v>0</v>
      </c>
      <c r="AA118" s="73">
        <f ca="1">IF(AA$2=0,0,AA$22*EXP(AA$23/($B118+273)/RGas)*(OFFSET('Composition%'!$B88,0,AA$13)*OFFSET('Composition%'!$B88,0,AA$14)))-IF(AA$2=2,0,OFFSET('Composition%'!$B88,0,AA$17)*OFFSET('Composition%'!$B88,0,AA$18)*(AA$24*EXP(-AA$25/($B118+273)/RGas)))+ReactionRateK1!AA118/2</f>
        <v>0</v>
      </c>
      <c r="AB118" s="73">
        <f ca="1">IF(AB$2=0,0,AB$22*EXP(AB$23/($B118+273)/RGas)*(OFFSET('Composition%'!$B88,0,AB$13)*OFFSET('Composition%'!$B88,0,AB$14)))-IF(AB$2=2,0,OFFSET('Composition%'!$B88,0,AB$17)*OFFSET('Composition%'!$B88,0,AB$18)*(AB$24*EXP(-AB$25/($B118+273)/RGas)))+ReactionRateK1!AB118/2</f>
        <v>0</v>
      </c>
      <c r="AC118" s="73">
        <f ca="1">IF(AC$2=0,0,AC$22*EXP(AC$23/($B118+273)/RGas)*(OFFSET('Composition%'!$B88,0,AC$13)*OFFSET('Composition%'!$B88,0,AC$14)))-IF(AC$2=2,0,OFFSET('Composition%'!$B88,0,AC$17)*OFFSET('Composition%'!$B88,0,AC$18)*(AC$24*EXP(-AC$25/($B118+273)/RGas)))+ReactionRateK1!AC118/2</f>
        <v>0</v>
      </c>
      <c r="AD118" s="73">
        <f ca="1">IF(AD$2=0,0,AD$22*EXP(AD$23/($B118+273)/RGas)*(OFFSET('Composition%'!$B88,0,AD$13)*OFFSET('Composition%'!$B88,0,AD$14)))-IF(AD$2=2,0,OFFSET('Composition%'!$B88,0,AD$17)*OFFSET('Composition%'!$B88,0,AD$18)*(AD$24*EXP(-AD$25/($B118+273)/RGas)))+ReactionRateK1!AD118/2</f>
        <v>0</v>
      </c>
      <c r="AE118" s="73">
        <f ca="1">IF(AE$2=0,0,AE$22*EXP(AE$23/($B118+273)/RGas)*(OFFSET('Composition%'!$B88,0,AE$13)*OFFSET('Composition%'!$B88,0,AE$14)))-IF(AE$2=2,0,OFFSET('Composition%'!$B88,0,AE$17)*OFFSET('Composition%'!$B88,0,AE$18)*(AE$24*EXP(-AE$25/($B118+273)/RGas)))+ReactionRateK1!AE118/2</f>
        <v>0</v>
      </c>
      <c r="AF118" s="73"/>
      <c r="AG118" s="73">
        <f ca="1">IF(AG$2=0,0,AG$22*EXP(AG$23/($B118+273)/RGas)*(OFFSET('Composition%'!$B88,0,AG$13)*OFFSET('Composition%'!$B88,0,AG$14)))-IF(AG$2=2,0,OFFSET('Composition%'!$B88,0,AG$17)*OFFSET('Composition%'!$B88,0,AG$18)*(AG$24*EXP(-AG$25/($B118+273)/RGas)))+ReactionRateK1!AG118/2</f>
        <v>0</v>
      </c>
      <c r="AH118" s="73">
        <f ca="1">IF(AH$2=0,0,AH$22*EXP(AH$23/($B118+273)/RGas)*(OFFSET('Composition%'!$B88,0,AH$13)*OFFSET('Composition%'!$B88,0,AH$14)))-IF(AH$2=2,0,OFFSET('Composition%'!$B88,0,AH$17)*OFFSET('Composition%'!$B88,0,AH$18)*(AH$24*EXP(-AH$25/($B118+273)/RGas)))+ReactionRateK1!AH118/2</f>
        <v>0</v>
      </c>
      <c r="AI118" s="73">
        <f ca="1">IF(AI$2=0,0,AI$22*EXP(AI$23/($B118+273)/RGas)*(OFFSET('Composition%'!$B88,0,AI$13)*OFFSET('Composition%'!$B88,0,AI$14)))-IF(AI$2=2,0,OFFSET('Composition%'!$B88,0,AI$17)*OFFSET('Composition%'!$B88,0,AI$18)*(AI$24*EXP(-AI$25/($B118+273)/RGas)))+ReactionRateK1!AI118/2</f>
        <v>0</v>
      </c>
      <c r="AJ118" s="73">
        <f ca="1">IF(AJ$2=0,0,AJ$22*EXP(AJ$23/($B118+273)/RGas)*(OFFSET('Composition%'!$B88,0,AJ$13)*OFFSET('Composition%'!$B88,0,AJ$14)))-IF(AJ$2=2,0,OFFSET('Composition%'!$B88,0,AJ$17)*OFFSET('Composition%'!$B88,0,AJ$18)*(AJ$24*EXP(-AJ$25/($B118+273)/RGas)))+ReactionRateK1!AJ118/2</f>
        <v>0</v>
      </c>
      <c r="AK118" s="73">
        <f ca="1">IF(AK$2=0,0,AK$22*EXP(AK$23/($B118+273)/RGas)*(OFFSET('Composition%'!$B88,0,AK$13)*OFFSET('Composition%'!$B88,0,AK$14)))-IF(AK$2=2,0,OFFSET('Composition%'!$B88,0,AK$17)*OFFSET('Composition%'!$B88,0,AK$18)*(AK$24*EXP(-AK$25/($B118+273)/RGas)))+ReactionRateK1!AK118/2</f>
        <v>0</v>
      </c>
      <c r="AL118" s="73">
        <f ca="1">IF(AL$2=0,0,AL$22*EXP(AL$23/($B118+273)/RGas)*(OFFSET('Composition%'!$B88,0,AL$13)*OFFSET('Composition%'!$B88,0,AL$14)))-IF(AL$2=2,0,OFFSET('Composition%'!$B88,0,AL$17)*OFFSET('Composition%'!$B88,0,AL$18)*(AL$24*EXP(-AL$25/($B118+273)/RGas)))+ReactionRateK1!AL118/2</f>
        <v>0</v>
      </c>
      <c r="AM118" s="73"/>
      <c r="AN118" s="73">
        <f ca="1">IF(AN$2=0,0,AN$22*EXP(AN$23/($B118+273)/RGas)*(OFFSET('Composition%'!$B88,0,AN$13)*OFFSET('Composition%'!$B88,0,AN$14)))-IF(AN$2=2,0,OFFSET('Composition%'!$B88,0,AN$17)*OFFSET('Composition%'!$B88,0,AN$18)*(AN$24*EXP(-AN$25/($B118+273)/RGas)))+ReactionRateK1!AN118/2</f>
        <v>0</v>
      </c>
      <c r="AO118" s="73">
        <f ca="1">IF(AO$2=0,0,AO$22*EXP(AO$23/($B118+273)/RGas)*(OFFSET('Composition%'!$B88,0,AO$13)*OFFSET('Composition%'!$B88,0,AO$14)))-IF(AO$2=2,0,OFFSET('Composition%'!$B88,0,AO$17)*OFFSET('Composition%'!$B88,0,AO$18)*(AO$24*EXP(-AO$25/($B118+273)/RGas)))+ReactionRateK1!AO118/2</f>
        <v>0</v>
      </c>
      <c r="AP118" s="73">
        <f ca="1">IF(AP$2=0,0,AP$22*EXP(AP$23/($B118+273)/RGas)*(OFFSET('Composition%'!$B88,0,AP$13)*OFFSET('Composition%'!$B88,0,AP$14)))-IF(AP$2=2,0,OFFSET('Composition%'!$B88,0,AP$17)*OFFSET('Composition%'!$B88,0,AP$18)*(AP$24*EXP(-AP$25/($B118+273)/RGas)))+ReactionRateK1!AP118/2</f>
        <v>4.0574362081198682E-12</v>
      </c>
      <c r="AQ118" s="73">
        <f ca="1">IF(AQ$2=0,0,AQ$22*EXP(AQ$23/($B118+273)/RGas)*(OFFSET('Composition%'!$B88,0,AQ$13)*OFFSET('Composition%'!$B88,0,AQ$14)))-IF(AQ$2=2,0,OFFSET('Composition%'!$B88,0,AQ$17)*OFFSET('Composition%'!$B88,0,AQ$18)*(AQ$24*EXP(-AQ$25/($B118+273)/RGas)))+ReactionRateK1!AQ118/2</f>
        <v>0</v>
      </c>
      <c r="AR118" s="73">
        <f ca="1">IF(AR$2=0,0,AR$22*EXP(AR$23/($B118+273)/RGas)*(OFFSET('Composition%'!$B88,0,AR$13)*OFFSET('Composition%'!$B88,0,AR$14)))-IF(AR$2=2,0,OFFSET('Composition%'!$B88,0,AR$17)*OFFSET('Composition%'!$B88,0,AR$18)*(AR$24*EXP(-AR$25/($B118+273)/RGas)))+ReactionRateK1!AR118/2</f>
        <v>0</v>
      </c>
    </row>
    <row r="119" spans="1:44">
      <c r="A119" s="3">
        <f t="shared" si="10"/>
        <v>4.3499999999999925</v>
      </c>
      <c r="B119" s="19">
        <f ca="1">'Composition%'!B89</f>
        <v>414.53151598938962</v>
      </c>
      <c r="C119">
        <f t="shared" si="11"/>
        <v>30</v>
      </c>
      <c r="D119" s="26">
        <f ca="1">('Composition%'!C89*ReactionRateK2!C119)^3</f>
        <v>5.9651512190819815</v>
      </c>
      <c r="E119" s="4"/>
      <c r="F119" s="73">
        <f ca="1">IF(F$2=0,0,F$22*EXP(F$23/($B119+273)/RGas)*(OFFSET('Composition%'!$B89,0,F$13)*OFFSET('Composition%'!$B89,0,F$14)))-IF(F$2=2,0,OFFSET('Composition%'!$B89,0,F$17)*OFFSET('Composition%'!$B89,0,F$18)*(F$24*EXP(-F$25/($B119+273)/RGas)))+ReactionRateK1!F119/2</f>
        <v>2.8017770486703317E-3</v>
      </c>
      <c r="G119" s="73">
        <f ca="1">IF(G$2=0,0,G$22*EXP(G$23/($B119+273)/RGas)*(OFFSET('Composition%'!$B89,0,G$13)*OFFSET('Composition%'!$B89,0,G$14)))-IF(G$2=2,0,OFFSET('Composition%'!$B89,0,G$17)*OFFSET('Composition%'!$B89,0,G$18)*(G$24*EXP(-G$25/($B119+273)/RGas)))+ReactionRateK1!G119/2</f>
        <v>1.1245008519489012E-3</v>
      </c>
      <c r="H119" s="73">
        <f ca="1">IF(H$2=0,0,H$22*EXP(H$23/($B119+273)/RGas)*(OFFSET('Composition%'!$B89,0,H$13)*OFFSET('Composition%'!$B89,0,H$14)))-IF(H$2=2,0,OFFSET('Composition%'!$B89,0,H$17)*OFFSET('Composition%'!$B89,0,H$18)*(H$24*EXP(-H$25/($B119+273)/RGas)))+ReactionRateK1!H119/2</f>
        <v>-3.4025986357776233E-6</v>
      </c>
      <c r="I119" s="73">
        <f ca="1">IF(I$2=0,0,I$22*EXP(I$23/($B119+273)/RGas)*(OFFSET('Composition%'!$B89,0,I$13)*OFFSET('Composition%'!$B89,0,I$14)))-IF(I$2=2,0,OFFSET('Composition%'!$B89,0,I$17)*OFFSET('Composition%'!$B89,0,I$18)*(I$24*EXP(-I$25/($B119+273)/RGas)))+ReactionRateK1!I119/2</f>
        <v>3.6792793807955094E-6</v>
      </c>
      <c r="J119" s="73"/>
      <c r="K119" s="73">
        <f ca="1">IF(K$2=0,0,K$22*EXP(K$23/($B119+273)/RGas)*(OFFSET('Composition%'!$B89,0,K$13)*OFFSET('Composition%'!$B89,0,K$14)))-IF(K$2=2,0,OFFSET('Composition%'!$B89,0,K$17)*OFFSET('Composition%'!$B89,0,K$18)*(K$24*EXP(-K$25/($B119+273)/RGas)))+ReactionRateK1!K119/2</f>
        <v>1.0771396695798852E-2</v>
      </c>
      <c r="L119" s="73">
        <f ca="1">IF(L$2=0,0,L$22*EXP(L$23/($B119+273)/RGas)*(OFFSET('Composition%'!$B89,0,L$13)*OFFSET('Composition%'!$B89,0,L$14)))-IF(L$2=2,0,OFFSET('Composition%'!$B89,0,L$17)*OFFSET('Composition%'!$B89,0,L$18)*(L$24*EXP(-L$25/($B119+273)/RGas)))+ReactionRateK1!L119/2</f>
        <v>-2.3455349168897991E-3</v>
      </c>
      <c r="M119" s="73">
        <f ca="1">IF(M$2=0,0,M$22*EXP(M$23/($B119+273)/RGas)*(OFFSET('Composition%'!$B89,0,M$13)*OFFSET('Composition%'!$B89,0,M$14)))-IF(M$2=2,0,OFFSET('Composition%'!$B89,0,M$17)*OFFSET('Composition%'!$B89,0,M$18)*(M$24*EXP(-M$25/($B119+273)/RGas)))+ReactionRateK1!M119/2</f>
        <v>0</v>
      </c>
      <c r="N119" s="73"/>
      <c r="O119" s="73">
        <f ca="1">IF(O$2=0,0,O$22*EXP(O$23/($B119+273)/RGas)*(OFFSET('Composition%'!$B89,0,O$13)*OFFSET('Composition%'!$B89,0,O$14)))-IF(O$2=2,0,OFFSET('Composition%'!$B89,0,O$17)*OFFSET('Composition%'!$B89,0,O$18)*(O$24*EXP(-O$25/($B119+273)/RGas)))+ReactionRateK1!O119/2</f>
        <v>0</v>
      </c>
      <c r="P119" s="73">
        <f ca="1">IF(P$2=0,0,P$22*EXP(P$23/($B119+273)/RGas)*(OFFSET('Composition%'!$B89,0,P$13)*OFFSET('Composition%'!$B89,0,P$14)))-IF(P$2=2,0,OFFSET('Composition%'!$B89,0,P$17)*OFFSET('Composition%'!$B89,0,P$18)*(P$24*EXP(-P$25/($B119+273)/RGas)))+ReactionRateK1!P119/2</f>
        <v>1.3649658808076826E-2</v>
      </c>
      <c r="Q119" s="73">
        <f ca="1">IF(Q$2=0,0,Q$22*EXP(Q$23/($B119+273)/RGas)*(OFFSET('Composition%'!$B89,0,Q$13)*OFFSET('Composition%'!$B89,0,Q$14)))-IF(Q$2=2,0,OFFSET('Composition%'!$B89,0,Q$17)*OFFSET('Composition%'!$B89,0,Q$18)*(Q$24*EXP(-Q$25/($B119+273)/RGas)))+ReactionRateK1!Q119/2</f>
        <v>1.4436698959846214E-4</v>
      </c>
      <c r="R119" s="73">
        <f ca="1">IF(R$2=0,0,R$22*EXP(R$23/($B119+273)/RGas)*(OFFSET('Composition%'!$B89,0,R$13)*OFFSET('Composition%'!$B89,0,R$14)))-IF(R$2=2,0,OFFSET('Composition%'!$B89,0,R$17)*OFFSET('Composition%'!$B89,0,R$18)*(R$24*EXP(-R$25/($B119+273)/RGas)))+ReactionRateK1!R119/2</f>
        <v>4.6645322869796936E-5</v>
      </c>
      <c r="S119" s="73"/>
      <c r="T119" s="73">
        <f ca="1">IF(T$2=0,0,T$22*EXP(T$23/($B119+273)/RGas)*(OFFSET('Composition%'!$B89,0,T$13)*OFFSET('Composition%'!$B89,0,T$14)))-IF(T$2=2,0,OFFSET('Composition%'!$B89,0,T$17)*OFFSET('Composition%'!$B89,0,T$18)*(T$24*EXP(-T$25/($B119+273)/RGas)))+ReactionRateK1!T119/2</f>
        <v>1.1046666670261371E-4</v>
      </c>
      <c r="U119" s="73">
        <f ca="1">IF(U$2=0,0,U$22*EXP(U$23/($B119+273)/RGas)*(OFFSET('Composition%'!$B89,0,U$13)*OFFSET('Composition%'!$B89,0,U$14)))-IF(U$2=2,0,OFFSET('Composition%'!$B89,0,U$17)*OFFSET('Composition%'!$B89,0,U$18)*(U$24*EXP(-U$25/($B119+273)/RGas)))+ReactionRateK1!U119/2</f>
        <v>7.0215505962263598E-7</v>
      </c>
      <c r="V119" s="73">
        <f ca="1">IF(V$2=0,0,V$22*EXP(V$23/($B119+273)/RGas)*(OFFSET('Composition%'!$B89,0,V$13)*OFFSET('Composition%'!$B89,0,V$14)))-IF(V$2=2,0,OFFSET('Composition%'!$B89,0,V$17)*OFFSET('Composition%'!$B89,0,V$18)*(V$24*EXP(-V$25/($B119+273)/RGas)))+ReactionRateK1!V119/2</f>
        <v>0</v>
      </c>
      <c r="W119" s="73">
        <f ca="1">IF(W$2=0,0,W$22*EXP(W$23/($B119+273)/RGas)*(OFFSET('Composition%'!$B89,0,W$13)*OFFSET('Composition%'!$B89,0,W$14)))-IF(W$2=2,0,OFFSET('Composition%'!$B89,0,W$17)*OFFSET('Composition%'!$B89,0,W$18)*(W$24*EXP(-W$25/($B119+273)/RGas)))+ReactionRateK1!W119/2</f>
        <v>0</v>
      </c>
      <c r="X119" s="73">
        <f ca="1">IF(X$2=0,0,X$22*EXP(X$23/($B119+273)/RGas)*(OFFSET('Composition%'!$B89,0,X$13)*OFFSET('Composition%'!$B89,0,X$14)))-IF(X$2=2,0,OFFSET('Composition%'!$B89,0,X$17)*OFFSET('Composition%'!$B89,0,X$18)*(X$24*EXP(-X$25/($B119+273)/RGas)))+ReactionRateK1!X119/2</f>
        <v>3.7415297520355395E-8</v>
      </c>
      <c r="Y119" s="73">
        <f ca="1">IF(Y$2=0,0,Y$22*EXP(Y$23/($B119+273)/RGas)*(OFFSET('Composition%'!$B89,0,Y$13)*OFFSET('Composition%'!$B89,0,Y$14)))-IF(Y$2=2,0,OFFSET('Composition%'!$B89,0,Y$17)*OFFSET('Composition%'!$B89,0,Y$18)*(Y$24*EXP(-Y$25/($B119+273)/RGas)))+ReactionRateK1!Y119/2</f>
        <v>1.8518360488236924E-9</v>
      </c>
      <c r="Z119" s="73">
        <f ca="1">IF(Z$2=0,0,Z$22*EXP(Z$23/($B119+273)/RGas)*(OFFSET('Composition%'!$B89,0,Z$13)*OFFSET('Composition%'!$B89,0,Z$14)))-IF(Z$2=2,0,OFFSET('Composition%'!$B89,0,Z$17)*OFFSET('Composition%'!$B89,0,Z$18)*(Z$24*EXP(-Z$25/($B119+273)/RGas)))+ReactionRateK1!Z119/2</f>
        <v>0</v>
      </c>
      <c r="AA119" s="73">
        <f ca="1">IF(AA$2=0,0,AA$22*EXP(AA$23/($B119+273)/RGas)*(OFFSET('Composition%'!$B89,0,AA$13)*OFFSET('Composition%'!$B89,0,AA$14)))-IF(AA$2=2,0,OFFSET('Composition%'!$B89,0,AA$17)*OFFSET('Composition%'!$B89,0,AA$18)*(AA$24*EXP(-AA$25/($B119+273)/RGas)))+ReactionRateK1!AA119/2</f>
        <v>0</v>
      </c>
      <c r="AB119" s="73">
        <f ca="1">IF(AB$2=0,0,AB$22*EXP(AB$23/($B119+273)/RGas)*(OFFSET('Composition%'!$B89,0,AB$13)*OFFSET('Composition%'!$B89,0,AB$14)))-IF(AB$2=2,0,OFFSET('Composition%'!$B89,0,AB$17)*OFFSET('Composition%'!$B89,0,AB$18)*(AB$24*EXP(-AB$25/($B119+273)/RGas)))+ReactionRateK1!AB119/2</f>
        <v>0</v>
      </c>
      <c r="AC119" s="73">
        <f ca="1">IF(AC$2=0,0,AC$22*EXP(AC$23/($B119+273)/RGas)*(OFFSET('Composition%'!$B89,0,AC$13)*OFFSET('Composition%'!$B89,0,AC$14)))-IF(AC$2=2,0,OFFSET('Composition%'!$B89,0,AC$17)*OFFSET('Composition%'!$B89,0,AC$18)*(AC$24*EXP(-AC$25/($B119+273)/RGas)))+ReactionRateK1!AC119/2</f>
        <v>0</v>
      </c>
      <c r="AD119" s="73">
        <f ca="1">IF(AD$2=0,0,AD$22*EXP(AD$23/($B119+273)/RGas)*(OFFSET('Composition%'!$B89,0,AD$13)*OFFSET('Composition%'!$B89,0,AD$14)))-IF(AD$2=2,0,OFFSET('Composition%'!$B89,0,AD$17)*OFFSET('Composition%'!$B89,0,AD$18)*(AD$24*EXP(-AD$25/($B119+273)/RGas)))+ReactionRateK1!AD119/2</f>
        <v>0</v>
      </c>
      <c r="AE119" s="73">
        <f ca="1">IF(AE$2=0,0,AE$22*EXP(AE$23/($B119+273)/RGas)*(OFFSET('Composition%'!$B89,0,AE$13)*OFFSET('Composition%'!$B89,0,AE$14)))-IF(AE$2=2,0,OFFSET('Composition%'!$B89,0,AE$17)*OFFSET('Composition%'!$B89,0,AE$18)*(AE$24*EXP(-AE$25/($B119+273)/RGas)))+ReactionRateK1!AE119/2</f>
        <v>0</v>
      </c>
      <c r="AF119" s="73"/>
      <c r="AG119" s="73">
        <f ca="1">IF(AG$2=0,0,AG$22*EXP(AG$23/($B119+273)/RGas)*(OFFSET('Composition%'!$B89,0,AG$13)*OFFSET('Composition%'!$B89,0,AG$14)))-IF(AG$2=2,0,OFFSET('Composition%'!$B89,0,AG$17)*OFFSET('Composition%'!$B89,0,AG$18)*(AG$24*EXP(-AG$25/($B119+273)/RGas)))+ReactionRateK1!AG119/2</f>
        <v>0</v>
      </c>
      <c r="AH119" s="73">
        <f ca="1">IF(AH$2=0,0,AH$22*EXP(AH$23/($B119+273)/RGas)*(OFFSET('Composition%'!$B89,0,AH$13)*OFFSET('Composition%'!$B89,0,AH$14)))-IF(AH$2=2,0,OFFSET('Composition%'!$B89,0,AH$17)*OFFSET('Composition%'!$B89,0,AH$18)*(AH$24*EXP(-AH$25/($B119+273)/RGas)))+ReactionRateK1!AH119/2</f>
        <v>0</v>
      </c>
      <c r="AI119" s="73">
        <f ca="1">IF(AI$2=0,0,AI$22*EXP(AI$23/($B119+273)/RGas)*(OFFSET('Composition%'!$B89,0,AI$13)*OFFSET('Composition%'!$B89,0,AI$14)))-IF(AI$2=2,0,OFFSET('Composition%'!$B89,0,AI$17)*OFFSET('Composition%'!$B89,0,AI$18)*(AI$24*EXP(-AI$25/($B119+273)/RGas)))+ReactionRateK1!AI119/2</f>
        <v>0</v>
      </c>
      <c r="AJ119" s="73">
        <f ca="1">IF(AJ$2=0,0,AJ$22*EXP(AJ$23/($B119+273)/RGas)*(OFFSET('Composition%'!$B89,0,AJ$13)*OFFSET('Composition%'!$B89,0,AJ$14)))-IF(AJ$2=2,0,OFFSET('Composition%'!$B89,0,AJ$17)*OFFSET('Composition%'!$B89,0,AJ$18)*(AJ$24*EXP(-AJ$25/($B119+273)/RGas)))+ReactionRateK1!AJ119/2</f>
        <v>0</v>
      </c>
      <c r="AK119" s="73">
        <f ca="1">IF(AK$2=0,0,AK$22*EXP(AK$23/($B119+273)/RGas)*(OFFSET('Composition%'!$B89,0,AK$13)*OFFSET('Composition%'!$B89,0,AK$14)))-IF(AK$2=2,0,OFFSET('Composition%'!$B89,0,AK$17)*OFFSET('Composition%'!$B89,0,AK$18)*(AK$24*EXP(-AK$25/($B119+273)/RGas)))+ReactionRateK1!AK119/2</f>
        <v>0</v>
      </c>
      <c r="AL119" s="73">
        <f ca="1">IF(AL$2=0,0,AL$22*EXP(AL$23/($B119+273)/RGas)*(OFFSET('Composition%'!$B89,0,AL$13)*OFFSET('Composition%'!$B89,0,AL$14)))-IF(AL$2=2,0,OFFSET('Composition%'!$B89,0,AL$17)*OFFSET('Composition%'!$B89,0,AL$18)*(AL$24*EXP(-AL$25/($B119+273)/RGas)))+ReactionRateK1!AL119/2</f>
        <v>0</v>
      </c>
      <c r="AM119" s="73"/>
      <c r="AN119" s="73">
        <f ca="1">IF(AN$2=0,0,AN$22*EXP(AN$23/($B119+273)/RGas)*(OFFSET('Composition%'!$B89,0,AN$13)*OFFSET('Composition%'!$B89,0,AN$14)))-IF(AN$2=2,0,OFFSET('Composition%'!$B89,0,AN$17)*OFFSET('Composition%'!$B89,0,AN$18)*(AN$24*EXP(-AN$25/($B119+273)/RGas)))+ReactionRateK1!AN119/2</f>
        <v>0</v>
      </c>
      <c r="AO119" s="73">
        <f ca="1">IF(AO$2=0,0,AO$22*EXP(AO$23/($B119+273)/RGas)*(OFFSET('Composition%'!$B89,0,AO$13)*OFFSET('Composition%'!$B89,0,AO$14)))-IF(AO$2=2,0,OFFSET('Composition%'!$B89,0,AO$17)*OFFSET('Composition%'!$B89,0,AO$18)*(AO$24*EXP(-AO$25/($B119+273)/RGas)))+ReactionRateK1!AO119/2</f>
        <v>0</v>
      </c>
      <c r="AP119" s="73">
        <f ca="1">IF(AP$2=0,0,AP$22*EXP(AP$23/($B119+273)/RGas)*(OFFSET('Composition%'!$B89,0,AP$13)*OFFSET('Composition%'!$B89,0,AP$14)))-IF(AP$2=2,0,OFFSET('Composition%'!$B89,0,AP$17)*OFFSET('Composition%'!$B89,0,AP$18)*(AP$24*EXP(-AP$25/($B119+273)/RGas)))+ReactionRateK1!AP119/2</f>
        <v>4.0574683280588411E-12</v>
      </c>
      <c r="AQ119" s="73">
        <f ca="1">IF(AQ$2=0,0,AQ$22*EXP(AQ$23/($B119+273)/RGas)*(OFFSET('Composition%'!$B89,0,AQ$13)*OFFSET('Composition%'!$B89,0,AQ$14)))-IF(AQ$2=2,0,OFFSET('Composition%'!$B89,0,AQ$17)*OFFSET('Composition%'!$B89,0,AQ$18)*(AQ$24*EXP(-AQ$25/($B119+273)/RGas)))+ReactionRateK1!AQ119/2</f>
        <v>0</v>
      </c>
      <c r="AR119" s="73">
        <f ca="1">IF(AR$2=0,0,AR$22*EXP(AR$23/($B119+273)/RGas)*(OFFSET('Composition%'!$B89,0,AR$13)*OFFSET('Composition%'!$B89,0,AR$14)))-IF(AR$2=2,0,OFFSET('Composition%'!$B89,0,AR$17)*OFFSET('Composition%'!$B89,0,AR$18)*(AR$24*EXP(-AR$25/($B119+273)/RGas)))+ReactionRateK1!AR119/2</f>
        <v>0</v>
      </c>
    </row>
    <row r="120" spans="1:44">
      <c r="A120" s="3">
        <f t="shared" si="10"/>
        <v>4.3999999999999924</v>
      </c>
      <c r="B120" s="19">
        <f ca="1">'Composition%'!B90</f>
        <v>414.5399337216943</v>
      </c>
      <c r="C120">
        <f t="shared" si="11"/>
        <v>30</v>
      </c>
      <c r="D120" s="26">
        <f ca="1">('Composition%'!C90*ReactionRateK2!C120)^3</f>
        <v>5.9631402135339044</v>
      </c>
      <c r="E120" s="4"/>
      <c r="F120" s="73">
        <f ca="1">IF(F$2=0,0,F$22*EXP(F$23/($B120+273)/RGas)*(OFFSET('Composition%'!$B90,0,F$13)*OFFSET('Composition%'!$B90,0,F$14)))-IF(F$2=2,0,OFFSET('Composition%'!$B90,0,F$17)*OFFSET('Composition%'!$B90,0,F$18)*(F$24*EXP(-F$25/($B120+273)/RGas)))+ReactionRateK1!F120/2</f>
        <v>2.7591105919295865E-3</v>
      </c>
      <c r="G120" s="73">
        <f ca="1">IF(G$2=0,0,G$22*EXP(G$23/($B120+273)/RGas)*(OFFSET('Composition%'!$B90,0,G$13)*OFFSET('Composition%'!$B90,0,G$14)))-IF(G$2=2,0,OFFSET('Composition%'!$B90,0,G$17)*OFFSET('Composition%'!$B90,0,G$18)*(G$24*EXP(-G$25/($B120+273)/RGas)))+ReactionRateK1!G120/2</f>
        <v>1.1082622120577837E-3</v>
      </c>
      <c r="H120" s="73">
        <f ca="1">IF(H$2=0,0,H$22*EXP(H$23/($B120+273)/RGas)*(OFFSET('Composition%'!$B90,0,H$13)*OFFSET('Composition%'!$B90,0,H$14)))-IF(H$2=2,0,OFFSET('Composition%'!$B90,0,H$17)*OFFSET('Composition%'!$B90,0,H$18)*(H$24*EXP(-H$25/($B120+273)/RGas)))+ReactionRateK1!H120/2</f>
        <v>-3.378420215466599E-6</v>
      </c>
      <c r="I120" s="73">
        <f ca="1">IF(I$2=0,0,I$22*EXP(I$23/($B120+273)/RGas)*(OFFSET('Composition%'!$B90,0,I$13)*OFFSET('Composition%'!$B90,0,I$14)))-IF(I$2=2,0,OFFSET('Composition%'!$B90,0,I$17)*OFFSET('Composition%'!$B90,0,I$18)*(I$24*EXP(-I$25/($B120+273)/RGas)))+ReactionRateK1!I120/2</f>
        <v>3.4562221296652827E-6</v>
      </c>
      <c r="J120" s="73"/>
      <c r="K120" s="73">
        <f ca="1">IF(K$2=0,0,K$22*EXP(K$23/($B120+273)/RGas)*(OFFSET('Composition%'!$B90,0,K$13)*OFFSET('Composition%'!$B90,0,K$14)))-IF(K$2=2,0,OFFSET('Composition%'!$B90,0,K$17)*OFFSET('Composition%'!$B90,0,K$18)*(K$24*EXP(-K$25/($B120+273)/RGas)))+ReactionRateK1!K120/2</f>
        <v>1.0517834051385381E-2</v>
      </c>
      <c r="L120" s="73">
        <f ca="1">IF(L$2=0,0,L$22*EXP(L$23/($B120+273)/RGas)*(OFFSET('Composition%'!$B90,0,L$13)*OFFSET('Composition%'!$B90,0,L$14)))-IF(L$2=2,0,OFFSET('Composition%'!$B90,0,L$17)*OFFSET('Composition%'!$B90,0,L$18)*(L$24*EXP(-L$25/($B120+273)/RGas)))+ReactionRateK1!L120/2</f>
        <v>-2.3117580243402023E-3</v>
      </c>
      <c r="M120" s="73">
        <f ca="1">IF(M$2=0,0,M$22*EXP(M$23/($B120+273)/RGas)*(OFFSET('Composition%'!$B90,0,M$13)*OFFSET('Composition%'!$B90,0,M$14)))-IF(M$2=2,0,OFFSET('Composition%'!$B90,0,M$17)*OFFSET('Composition%'!$B90,0,M$18)*(M$24*EXP(-M$25/($B120+273)/RGas)))+ReactionRateK1!M120/2</f>
        <v>0</v>
      </c>
      <c r="N120" s="73"/>
      <c r="O120" s="73">
        <f ca="1">IF(O$2=0,0,O$22*EXP(O$23/($B120+273)/RGas)*(OFFSET('Composition%'!$B90,0,O$13)*OFFSET('Composition%'!$B90,0,O$14)))-IF(O$2=2,0,OFFSET('Composition%'!$B90,0,O$17)*OFFSET('Composition%'!$B90,0,O$18)*(O$24*EXP(-O$25/($B120+273)/RGas)))+ReactionRateK1!O120/2</f>
        <v>0</v>
      </c>
      <c r="P120" s="73">
        <f ca="1">IF(P$2=0,0,P$22*EXP(P$23/($B120+273)/RGas)*(OFFSET('Composition%'!$B90,0,P$13)*OFFSET('Composition%'!$B90,0,P$14)))-IF(P$2=2,0,OFFSET('Composition%'!$B90,0,P$17)*OFFSET('Composition%'!$B90,0,P$18)*(P$24*EXP(-P$25/($B120+273)/RGas)))+ReactionRateK1!P120/2</f>
        <v>1.3552255487221956E-2</v>
      </c>
      <c r="Q120" s="73">
        <f ca="1">IF(Q$2=0,0,Q$22*EXP(Q$23/($B120+273)/RGas)*(OFFSET('Composition%'!$B90,0,Q$13)*OFFSET('Composition%'!$B90,0,Q$14)))-IF(Q$2=2,0,OFFSET('Composition%'!$B90,0,Q$17)*OFFSET('Composition%'!$B90,0,Q$18)*(Q$24*EXP(-Q$25/($B120+273)/RGas)))+ReactionRateK1!Q120/2</f>
        <v>1.4558563854886423E-4</v>
      </c>
      <c r="R120" s="73">
        <f ca="1">IF(R$2=0,0,R$22*EXP(R$23/($B120+273)/RGas)*(OFFSET('Composition%'!$B90,0,R$13)*OFFSET('Composition%'!$B90,0,R$14)))-IF(R$2=2,0,OFFSET('Composition%'!$B90,0,R$17)*OFFSET('Composition%'!$B90,0,R$18)*(R$24*EXP(-R$25/($B120+273)/RGas)))+ReactionRateK1!R120/2</f>
        <v>4.7558582357136426E-5</v>
      </c>
      <c r="S120" s="73"/>
      <c r="T120" s="73">
        <f ca="1">IF(T$2=0,0,T$22*EXP(T$23/($B120+273)/RGas)*(OFFSET('Composition%'!$B90,0,T$13)*OFFSET('Composition%'!$B90,0,T$14)))-IF(T$2=2,0,OFFSET('Composition%'!$B90,0,T$17)*OFFSET('Composition%'!$B90,0,T$18)*(T$24*EXP(-T$25/($B120+273)/RGas)))+ReactionRateK1!T120/2</f>
        <v>1.0292758646141369E-4</v>
      </c>
      <c r="U120" s="73">
        <f ca="1">IF(U$2=0,0,U$22*EXP(U$23/($B120+273)/RGas)*(OFFSET('Composition%'!$B90,0,U$13)*OFFSET('Composition%'!$B90,0,U$14)))-IF(U$2=2,0,OFFSET('Composition%'!$B90,0,U$17)*OFFSET('Composition%'!$B90,0,U$18)*(U$24*EXP(-U$25/($B120+273)/RGas)))+ReactionRateK1!U120/2</f>
        <v>6.3031778365292026E-7</v>
      </c>
      <c r="V120" s="73">
        <f ca="1">IF(V$2=0,0,V$22*EXP(V$23/($B120+273)/RGas)*(OFFSET('Composition%'!$B90,0,V$13)*OFFSET('Composition%'!$B90,0,V$14)))-IF(V$2=2,0,OFFSET('Composition%'!$B90,0,V$17)*OFFSET('Composition%'!$B90,0,V$18)*(V$24*EXP(-V$25/($B120+273)/RGas)))+ReactionRateK1!V120/2</f>
        <v>0</v>
      </c>
      <c r="W120" s="73">
        <f ca="1">IF(W$2=0,0,W$22*EXP(W$23/($B120+273)/RGas)*(OFFSET('Composition%'!$B90,0,W$13)*OFFSET('Composition%'!$B90,0,W$14)))-IF(W$2=2,0,OFFSET('Composition%'!$B90,0,W$17)*OFFSET('Composition%'!$B90,0,W$18)*(W$24*EXP(-W$25/($B120+273)/RGas)))+ReactionRateK1!W120/2</f>
        <v>0</v>
      </c>
      <c r="X120" s="73">
        <f ca="1">IF(X$2=0,0,X$22*EXP(X$23/($B120+273)/RGas)*(OFFSET('Composition%'!$B90,0,X$13)*OFFSET('Composition%'!$B90,0,X$14)))-IF(X$2=2,0,OFFSET('Composition%'!$B90,0,X$17)*OFFSET('Composition%'!$B90,0,X$18)*(X$24*EXP(-X$25/($B120+273)/RGas)))+ReactionRateK1!X120/2</f>
        <v>3.7411090492340606E-8</v>
      </c>
      <c r="Y120" s="73">
        <f ca="1">IF(Y$2=0,0,Y$22*EXP(Y$23/($B120+273)/RGas)*(OFFSET('Composition%'!$B90,0,Y$13)*OFFSET('Composition%'!$B90,0,Y$14)))-IF(Y$2=2,0,OFFSET('Composition%'!$B90,0,Y$17)*OFFSET('Composition%'!$B90,0,Y$18)*(Y$24*EXP(-Y$25/($B120+273)/RGas)))+ReactionRateK1!Y120/2</f>
        <v>1.8516278258065709E-9</v>
      </c>
      <c r="Z120" s="73">
        <f ca="1">IF(Z$2=0,0,Z$22*EXP(Z$23/($B120+273)/RGas)*(OFFSET('Composition%'!$B90,0,Z$13)*OFFSET('Composition%'!$B90,0,Z$14)))-IF(Z$2=2,0,OFFSET('Composition%'!$B90,0,Z$17)*OFFSET('Composition%'!$B90,0,Z$18)*(Z$24*EXP(-Z$25/($B120+273)/RGas)))+ReactionRateK1!Z120/2</f>
        <v>0</v>
      </c>
      <c r="AA120" s="73">
        <f ca="1">IF(AA$2=0,0,AA$22*EXP(AA$23/($B120+273)/RGas)*(OFFSET('Composition%'!$B90,0,AA$13)*OFFSET('Composition%'!$B90,0,AA$14)))-IF(AA$2=2,0,OFFSET('Composition%'!$B90,0,AA$17)*OFFSET('Composition%'!$B90,0,AA$18)*(AA$24*EXP(-AA$25/($B120+273)/RGas)))+ReactionRateK1!AA120/2</f>
        <v>0</v>
      </c>
      <c r="AB120" s="73">
        <f ca="1">IF(AB$2=0,0,AB$22*EXP(AB$23/($B120+273)/RGas)*(OFFSET('Composition%'!$B90,0,AB$13)*OFFSET('Composition%'!$B90,0,AB$14)))-IF(AB$2=2,0,OFFSET('Composition%'!$B90,0,AB$17)*OFFSET('Composition%'!$B90,0,AB$18)*(AB$24*EXP(-AB$25/($B120+273)/RGas)))+ReactionRateK1!AB120/2</f>
        <v>0</v>
      </c>
      <c r="AC120" s="73">
        <f ca="1">IF(AC$2=0,0,AC$22*EXP(AC$23/($B120+273)/RGas)*(OFFSET('Composition%'!$B90,0,AC$13)*OFFSET('Composition%'!$B90,0,AC$14)))-IF(AC$2=2,0,OFFSET('Composition%'!$B90,0,AC$17)*OFFSET('Composition%'!$B90,0,AC$18)*(AC$24*EXP(-AC$25/($B120+273)/RGas)))+ReactionRateK1!AC120/2</f>
        <v>0</v>
      </c>
      <c r="AD120" s="73">
        <f ca="1">IF(AD$2=0,0,AD$22*EXP(AD$23/($B120+273)/RGas)*(OFFSET('Composition%'!$B90,0,AD$13)*OFFSET('Composition%'!$B90,0,AD$14)))-IF(AD$2=2,0,OFFSET('Composition%'!$B90,0,AD$17)*OFFSET('Composition%'!$B90,0,AD$18)*(AD$24*EXP(-AD$25/($B120+273)/RGas)))+ReactionRateK1!AD120/2</f>
        <v>0</v>
      </c>
      <c r="AE120" s="73">
        <f ca="1">IF(AE$2=0,0,AE$22*EXP(AE$23/($B120+273)/RGas)*(OFFSET('Composition%'!$B90,0,AE$13)*OFFSET('Composition%'!$B90,0,AE$14)))-IF(AE$2=2,0,OFFSET('Composition%'!$B90,0,AE$17)*OFFSET('Composition%'!$B90,0,AE$18)*(AE$24*EXP(-AE$25/($B120+273)/RGas)))+ReactionRateK1!AE120/2</f>
        <v>0</v>
      </c>
      <c r="AF120" s="73"/>
      <c r="AG120" s="73">
        <f ca="1">IF(AG$2=0,0,AG$22*EXP(AG$23/($B120+273)/RGas)*(OFFSET('Composition%'!$B90,0,AG$13)*OFFSET('Composition%'!$B90,0,AG$14)))-IF(AG$2=2,0,OFFSET('Composition%'!$B90,0,AG$17)*OFFSET('Composition%'!$B90,0,AG$18)*(AG$24*EXP(-AG$25/($B120+273)/RGas)))+ReactionRateK1!AG120/2</f>
        <v>0</v>
      </c>
      <c r="AH120" s="73">
        <f ca="1">IF(AH$2=0,0,AH$22*EXP(AH$23/($B120+273)/RGas)*(OFFSET('Composition%'!$B90,0,AH$13)*OFFSET('Composition%'!$B90,0,AH$14)))-IF(AH$2=2,0,OFFSET('Composition%'!$B90,0,AH$17)*OFFSET('Composition%'!$B90,0,AH$18)*(AH$24*EXP(-AH$25/($B120+273)/RGas)))+ReactionRateK1!AH120/2</f>
        <v>0</v>
      </c>
      <c r="AI120" s="73">
        <f ca="1">IF(AI$2=0,0,AI$22*EXP(AI$23/($B120+273)/RGas)*(OFFSET('Composition%'!$B90,0,AI$13)*OFFSET('Composition%'!$B90,0,AI$14)))-IF(AI$2=2,0,OFFSET('Composition%'!$B90,0,AI$17)*OFFSET('Composition%'!$B90,0,AI$18)*(AI$24*EXP(-AI$25/($B120+273)/RGas)))+ReactionRateK1!AI120/2</f>
        <v>0</v>
      </c>
      <c r="AJ120" s="73">
        <f ca="1">IF(AJ$2=0,0,AJ$22*EXP(AJ$23/($B120+273)/RGas)*(OFFSET('Composition%'!$B90,0,AJ$13)*OFFSET('Composition%'!$B90,0,AJ$14)))-IF(AJ$2=2,0,OFFSET('Composition%'!$B90,0,AJ$17)*OFFSET('Composition%'!$B90,0,AJ$18)*(AJ$24*EXP(-AJ$25/($B120+273)/RGas)))+ReactionRateK1!AJ120/2</f>
        <v>0</v>
      </c>
      <c r="AK120" s="73">
        <f ca="1">IF(AK$2=0,0,AK$22*EXP(AK$23/($B120+273)/RGas)*(OFFSET('Composition%'!$B90,0,AK$13)*OFFSET('Composition%'!$B90,0,AK$14)))-IF(AK$2=2,0,OFFSET('Composition%'!$B90,0,AK$17)*OFFSET('Composition%'!$B90,0,AK$18)*(AK$24*EXP(-AK$25/($B120+273)/RGas)))+ReactionRateK1!AK120/2</f>
        <v>0</v>
      </c>
      <c r="AL120" s="73">
        <f ca="1">IF(AL$2=0,0,AL$22*EXP(AL$23/($B120+273)/RGas)*(OFFSET('Composition%'!$B90,0,AL$13)*OFFSET('Composition%'!$B90,0,AL$14)))-IF(AL$2=2,0,OFFSET('Composition%'!$B90,0,AL$17)*OFFSET('Composition%'!$B90,0,AL$18)*(AL$24*EXP(-AL$25/($B120+273)/RGas)))+ReactionRateK1!AL120/2</f>
        <v>0</v>
      </c>
      <c r="AM120" s="73"/>
      <c r="AN120" s="73">
        <f ca="1">IF(AN$2=0,0,AN$22*EXP(AN$23/($B120+273)/RGas)*(OFFSET('Composition%'!$B90,0,AN$13)*OFFSET('Composition%'!$B90,0,AN$14)))-IF(AN$2=2,0,OFFSET('Composition%'!$B90,0,AN$17)*OFFSET('Composition%'!$B90,0,AN$18)*(AN$24*EXP(-AN$25/($B120+273)/RGas)))+ReactionRateK1!AN120/2</f>
        <v>0</v>
      </c>
      <c r="AO120" s="73">
        <f ca="1">IF(AO$2=0,0,AO$22*EXP(AO$23/($B120+273)/RGas)*(OFFSET('Composition%'!$B90,0,AO$13)*OFFSET('Composition%'!$B90,0,AO$14)))-IF(AO$2=2,0,OFFSET('Composition%'!$B90,0,AO$17)*OFFSET('Composition%'!$B90,0,AO$18)*(AO$24*EXP(-AO$25/($B120+273)/RGas)))+ReactionRateK1!AO120/2</f>
        <v>0</v>
      </c>
      <c r="AP120" s="73">
        <f ca="1">IF(AP$2=0,0,AP$22*EXP(AP$23/($B120+273)/RGas)*(OFFSET('Composition%'!$B90,0,AP$13)*OFFSET('Composition%'!$B90,0,AP$14)))-IF(AP$2=2,0,OFFSET('Composition%'!$B90,0,AP$17)*OFFSET('Composition%'!$B90,0,AP$18)*(AP$24*EXP(-AP$25/($B120+273)/RGas)))+ReactionRateK1!AP120/2</f>
        <v>4.0574974774978938E-12</v>
      </c>
      <c r="AQ120" s="73">
        <f ca="1">IF(AQ$2=0,0,AQ$22*EXP(AQ$23/($B120+273)/RGas)*(OFFSET('Composition%'!$B90,0,AQ$13)*OFFSET('Composition%'!$B90,0,AQ$14)))-IF(AQ$2=2,0,OFFSET('Composition%'!$B90,0,AQ$17)*OFFSET('Composition%'!$B90,0,AQ$18)*(AQ$24*EXP(-AQ$25/($B120+273)/RGas)))+ReactionRateK1!AQ120/2</f>
        <v>0</v>
      </c>
      <c r="AR120" s="73">
        <f ca="1">IF(AR$2=0,0,AR$22*EXP(AR$23/($B120+273)/RGas)*(OFFSET('Composition%'!$B90,0,AR$13)*OFFSET('Composition%'!$B90,0,AR$14)))-IF(AR$2=2,0,OFFSET('Composition%'!$B90,0,AR$17)*OFFSET('Composition%'!$B90,0,AR$18)*(AR$24*EXP(-AR$25/($B120+273)/RGas)))+ReactionRateK1!AR120/2</f>
        <v>0</v>
      </c>
    </row>
    <row r="121" spans="1:44">
      <c r="A121" s="3">
        <f t="shared" si="10"/>
        <v>4.4499999999999922</v>
      </c>
      <c r="B121" s="19">
        <f ca="1">'Composition%'!B91</f>
        <v>414.54818932519305</v>
      </c>
      <c r="C121">
        <f t="shared" si="11"/>
        <v>30</v>
      </c>
      <c r="D121" s="26">
        <f ca="1">('Composition%'!C91*ReactionRateK2!C121)^3</f>
        <v>5.9612668816007686</v>
      </c>
      <c r="E121" s="4"/>
      <c r="F121" s="73">
        <f ca="1">IF(F$2=0,0,F$22*EXP(F$23/($B121+273)/RGas)*(OFFSET('Composition%'!$B91,0,F$13)*OFFSET('Composition%'!$B91,0,F$14)))-IF(F$2=2,0,OFFSET('Composition%'!$B91,0,F$17)*OFFSET('Composition%'!$B91,0,F$18)*(F$24*EXP(-F$25/($B121+273)/RGas)))+ReactionRateK1!F121/2</f>
        <v>2.7174123936030458E-3</v>
      </c>
      <c r="G121" s="73">
        <f ca="1">IF(G$2=0,0,G$22*EXP(G$23/($B121+273)/RGas)*(OFFSET('Composition%'!$B91,0,G$13)*OFFSET('Composition%'!$B91,0,G$14)))-IF(G$2=2,0,OFFSET('Composition%'!$B91,0,G$17)*OFFSET('Composition%'!$B91,0,G$18)*(G$24*EXP(-G$25/($B121+273)/RGas)))+ReactionRateK1!G121/2</f>
        <v>1.0923634910832202E-3</v>
      </c>
      <c r="H121" s="73">
        <f ca="1">IF(H$2=0,0,H$22*EXP(H$23/($B121+273)/RGas)*(OFFSET('Composition%'!$B91,0,H$13)*OFFSET('Composition%'!$B91,0,H$14)))-IF(H$2=2,0,OFFSET('Composition%'!$B91,0,H$17)*OFFSET('Composition%'!$B91,0,H$18)*(H$24*EXP(-H$25/($B121+273)/RGas)))+ReactionRateK1!H121/2</f>
        <v>-3.3538953531847122E-6</v>
      </c>
      <c r="I121" s="73">
        <f ca="1">IF(I$2=0,0,I$22*EXP(I$23/($B121+273)/RGas)*(OFFSET('Composition%'!$B91,0,I$13)*OFFSET('Composition%'!$B91,0,I$14)))-IF(I$2=2,0,OFFSET('Composition%'!$B91,0,I$17)*OFFSET('Composition%'!$B91,0,I$18)*(I$24*EXP(-I$25/($B121+273)/RGas)))+ReactionRateK1!I121/2</f>
        <v>3.2445803986934685E-6</v>
      </c>
      <c r="J121" s="73"/>
      <c r="K121" s="73">
        <f ca="1">IF(K$2=0,0,K$22*EXP(K$23/($B121+273)/RGas)*(OFFSET('Composition%'!$B91,0,K$13)*OFFSET('Composition%'!$B91,0,K$14)))-IF(K$2=2,0,OFFSET('Composition%'!$B91,0,K$17)*OFFSET('Composition%'!$B91,0,K$18)*(K$24*EXP(-K$25/($B121+273)/RGas)))+ReactionRateK1!K121/2</f>
        <v>1.0268574711552327E-2</v>
      </c>
      <c r="L121" s="73">
        <f ca="1">IF(L$2=0,0,L$22*EXP(L$23/($B121+273)/RGas)*(OFFSET('Composition%'!$B91,0,L$13)*OFFSET('Composition%'!$B91,0,L$14)))-IF(L$2=2,0,OFFSET('Composition%'!$B91,0,L$17)*OFFSET('Composition%'!$B91,0,L$18)*(L$24*EXP(-L$25/($B121+273)/RGas)))+ReactionRateK1!L121/2</f>
        <v>-2.2792201825638306E-3</v>
      </c>
      <c r="M121" s="73">
        <f ca="1">IF(M$2=0,0,M$22*EXP(M$23/($B121+273)/RGas)*(OFFSET('Composition%'!$B91,0,M$13)*OFFSET('Composition%'!$B91,0,M$14)))-IF(M$2=2,0,OFFSET('Composition%'!$B91,0,M$17)*OFFSET('Composition%'!$B91,0,M$18)*(M$24*EXP(-M$25/($B121+273)/RGas)))+ReactionRateK1!M121/2</f>
        <v>0</v>
      </c>
      <c r="N121" s="73"/>
      <c r="O121" s="73">
        <f ca="1">IF(O$2=0,0,O$22*EXP(O$23/($B121+273)/RGas)*(OFFSET('Composition%'!$B91,0,O$13)*OFFSET('Composition%'!$B91,0,O$14)))-IF(O$2=2,0,OFFSET('Composition%'!$B91,0,O$17)*OFFSET('Composition%'!$B91,0,O$18)*(O$24*EXP(-O$25/($B121+273)/RGas)))+ReactionRateK1!O121/2</f>
        <v>0</v>
      </c>
      <c r="P121" s="73">
        <f ca="1">IF(P$2=0,0,P$22*EXP(P$23/($B121+273)/RGas)*(OFFSET('Composition%'!$B91,0,P$13)*OFFSET('Composition%'!$B91,0,P$14)))-IF(P$2=2,0,OFFSET('Composition%'!$B91,0,P$17)*OFFSET('Composition%'!$B91,0,P$18)*(P$24*EXP(-P$25/($B121+273)/RGas)))+ReactionRateK1!P121/2</f>
        <v>1.3453496197007503E-2</v>
      </c>
      <c r="Q121" s="73">
        <f ca="1">IF(Q$2=0,0,Q$22*EXP(Q$23/($B121+273)/RGas)*(OFFSET('Composition%'!$B91,0,Q$13)*OFFSET('Composition%'!$B91,0,Q$14)))-IF(Q$2=2,0,OFFSET('Composition%'!$B91,0,Q$17)*OFFSET('Composition%'!$B91,0,Q$18)*(Q$24*EXP(-Q$25/($B121+273)/RGas)))+ReactionRateK1!Q121/2</f>
        <v>1.4677914796122228E-4</v>
      </c>
      <c r="R121" s="73">
        <f ca="1">IF(R$2=0,0,R$22*EXP(R$23/($B121+273)/RGas)*(OFFSET('Composition%'!$B91,0,R$13)*OFFSET('Composition%'!$B91,0,R$14)))-IF(R$2=2,0,OFFSET('Composition%'!$B91,0,R$17)*OFFSET('Composition%'!$B91,0,R$18)*(R$24*EXP(-R$25/($B121+273)/RGas)))+ReactionRateK1!R121/2</f>
        <v>4.8471089258151513E-5</v>
      </c>
      <c r="S121" s="73"/>
      <c r="T121" s="73">
        <f ca="1">IF(T$2=0,0,T$22*EXP(T$23/($B121+273)/RGas)*(OFFSET('Composition%'!$B91,0,T$13)*OFFSET('Composition%'!$B91,0,T$14)))-IF(T$2=2,0,OFFSET('Composition%'!$B91,0,T$17)*OFFSET('Composition%'!$B91,0,T$18)*(T$24*EXP(-T$25/($B121+273)/RGas)))+ReactionRateK1!T121/2</f>
        <v>9.5914158906624909E-5</v>
      </c>
      <c r="U121" s="73">
        <f ca="1">IF(U$2=0,0,U$22*EXP(U$23/($B121+273)/RGas)*(OFFSET('Composition%'!$B91,0,U$13)*OFFSET('Composition%'!$B91,0,U$14)))-IF(U$2=2,0,OFFSET('Composition%'!$B91,0,U$17)*OFFSET('Composition%'!$B91,0,U$18)*(U$24*EXP(-U$25/($B121+273)/RGas)))+ReactionRateK1!U121/2</f>
        <v>5.6576804182977153E-7</v>
      </c>
      <c r="V121" s="73">
        <f ca="1">IF(V$2=0,0,V$22*EXP(V$23/($B121+273)/RGas)*(OFFSET('Composition%'!$B91,0,V$13)*OFFSET('Composition%'!$B91,0,V$14)))-IF(V$2=2,0,OFFSET('Composition%'!$B91,0,V$17)*OFFSET('Composition%'!$B91,0,V$18)*(V$24*EXP(-V$25/($B121+273)/RGas)))+ReactionRateK1!V121/2</f>
        <v>0</v>
      </c>
      <c r="W121" s="73">
        <f ca="1">IF(W$2=0,0,W$22*EXP(W$23/($B121+273)/RGas)*(OFFSET('Composition%'!$B91,0,W$13)*OFFSET('Composition%'!$B91,0,W$14)))-IF(W$2=2,0,OFFSET('Composition%'!$B91,0,W$17)*OFFSET('Composition%'!$B91,0,W$18)*(W$24*EXP(-W$25/($B121+273)/RGas)))+ReactionRateK1!W121/2</f>
        <v>0</v>
      </c>
      <c r="X121" s="73">
        <f ca="1">IF(X$2=0,0,X$22*EXP(X$23/($B121+273)/RGas)*(OFFSET('Composition%'!$B91,0,X$13)*OFFSET('Composition%'!$B91,0,X$14)))-IF(X$2=2,0,OFFSET('Composition%'!$B91,0,X$17)*OFFSET('Composition%'!$B91,0,X$18)*(X$24*EXP(-X$25/($B121+273)/RGas)))+ReactionRateK1!X121/2</f>
        <v>3.7407170529122841E-8</v>
      </c>
      <c r="Y121" s="73">
        <f ca="1">IF(Y$2=0,0,Y$22*EXP(Y$23/($B121+273)/RGas)*(OFFSET('Composition%'!$B91,0,Y$13)*OFFSET('Composition%'!$B91,0,Y$14)))-IF(Y$2=2,0,OFFSET('Composition%'!$B91,0,Y$17)*OFFSET('Composition%'!$B91,0,Y$18)*(Y$24*EXP(-Y$25/($B121+273)/RGas)))+ReactionRateK1!Y121/2</f>
        <v>1.8514338107999344E-9</v>
      </c>
      <c r="Z121" s="73">
        <f ca="1">IF(Z$2=0,0,Z$22*EXP(Z$23/($B121+273)/RGas)*(OFFSET('Composition%'!$B91,0,Z$13)*OFFSET('Composition%'!$B91,0,Z$14)))-IF(Z$2=2,0,OFFSET('Composition%'!$B91,0,Z$17)*OFFSET('Composition%'!$B91,0,Z$18)*(Z$24*EXP(-Z$25/($B121+273)/RGas)))+ReactionRateK1!Z121/2</f>
        <v>0</v>
      </c>
      <c r="AA121" s="73">
        <f ca="1">IF(AA$2=0,0,AA$22*EXP(AA$23/($B121+273)/RGas)*(OFFSET('Composition%'!$B91,0,AA$13)*OFFSET('Composition%'!$B91,0,AA$14)))-IF(AA$2=2,0,OFFSET('Composition%'!$B91,0,AA$17)*OFFSET('Composition%'!$B91,0,AA$18)*(AA$24*EXP(-AA$25/($B121+273)/RGas)))+ReactionRateK1!AA121/2</f>
        <v>0</v>
      </c>
      <c r="AB121" s="73">
        <f ca="1">IF(AB$2=0,0,AB$22*EXP(AB$23/($B121+273)/RGas)*(OFFSET('Composition%'!$B91,0,AB$13)*OFFSET('Composition%'!$B91,0,AB$14)))-IF(AB$2=2,0,OFFSET('Composition%'!$B91,0,AB$17)*OFFSET('Composition%'!$B91,0,AB$18)*(AB$24*EXP(-AB$25/($B121+273)/RGas)))+ReactionRateK1!AB121/2</f>
        <v>0</v>
      </c>
      <c r="AC121" s="73">
        <f ca="1">IF(AC$2=0,0,AC$22*EXP(AC$23/($B121+273)/RGas)*(OFFSET('Composition%'!$B91,0,AC$13)*OFFSET('Composition%'!$B91,0,AC$14)))-IF(AC$2=2,0,OFFSET('Composition%'!$B91,0,AC$17)*OFFSET('Composition%'!$B91,0,AC$18)*(AC$24*EXP(-AC$25/($B121+273)/RGas)))+ReactionRateK1!AC121/2</f>
        <v>0</v>
      </c>
      <c r="AD121" s="73">
        <f ca="1">IF(AD$2=0,0,AD$22*EXP(AD$23/($B121+273)/RGas)*(OFFSET('Composition%'!$B91,0,AD$13)*OFFSET('Composition%'!$B91,0,AD$14)))-IF(AD$2=2,0,OFFSET('Composition%'!$B91,0,AD$17)*OFFSET('Composition%'!$B91,0,AD$18)*(AD$24*EXP(-AD$25/($B121+273)/RGas)))+ReactionRateK1!AD121/2</f>
        <v>0</v>
      </c>
      <c r="AE121" s="73">
        <f ca="1">IF(AE$2=0,0,AE$22*EXP(AE$23/($B121+273)/RGas)*(OFFSET('Composition%'!$B91,0,AE$13)*OFFSET('Composition%'!$B91,0,AE$14)))-IF(AE$2=2,0,OFFSET('Composition%'!$B91,0,AE$17)*OFFSET('Composition%'!$B91,0,AE$18)*(AE$24*EXP(-AE$25/($B121+273)/RGas)))+ReactionRateK1!AE121/2</f>
        <v>0</v>
      </c>
      <c r="AF121" s="73"/>
      <c r="AG121" s="73">
        <f ca="1">IF(AG$2=0,0,AG$22*EXP(AG$23/($B121+273)/RGas)*(OFFSET('Composition%'!$B91,0,AG$13)*OFFSET('Composition%'!$B91,0,AG$14)))-IF(AG$2=2,0,OFFSET('Composition%'!$B91,0,AG$17)*OFFSET('Composition%'!$B91,0,AG$18)*(AG$24*EXP(-AG$25/($B121+273)/RGas)))+ReactionRateK1!AG121/2</f>
        <v>0</v>
      </c>
      <c r="AH121" s="73">
        <f ca="1">IF(AH$2=0,0,AH$22*EXP(AH$23/($B121+273)/RGas)*(OFFSET('Composition%'!$B91,0,AH$13)*OFFSET('Composition%'!$B91,0,AH$14)))-IF(AH$2=2,0,OFFSET('Composition%'!$B91,0,AH$17)*OFFSET('Composition%'!$B91,0,AH$18)*(AH$24*EXP(-AH$25/($B121+273)/RGas)))+ReactionRateK1!AH121/2</f>
        <v>0</v>
      </c>
      <c r="AI121" s="73">
        <f ca="1">IF(AI$2=0,0,AI$22*EXP(AI$23/($B121+273)/RGas)*(OFFSET('Composition%'!$B91,0,AI$13)*OFFSET('Composition%'!$B91,0,AI$14)))-IF(AI$2=2,0,OFFSET('Composition%'!$B91,0,AI$17)*OFFSET('Composition%'!$B91,0,AI$18)*(AI$24*EXP(-AI$25/($B121+273)/RGas)))+ReactionRateK1!AI121/2</f>
        <v>0</v>
      </c>
      <c r="AJ121" s="73">
        <f ca="1">IF(AJ$2=0,0,AJ$22*EXP(AJ$23/($B121+273)/RGas)*(OFFSET('Composition%'!$B91,0,AJ$13)*OFFSET('Composition%'!$B91,0,AJ$14)))-IF(AJ$2=2,0,OFFSET('Composition%'!$B91,0,AJ$17)*OFFSET('Composition%'!$B91,0,AJ$18)*(AJ$24*EXP(-AJ$25/($B121+273)/RGas)))+ReactionRateK1!AJ121/2</f>
        <v>0</v>
      </c>
      <c r="AK121" s="73">
        <f ca="1">IF(AK$2=0,0,AK$22*EXP(AK$23/($B121+273)/RGas)*(OFFSET('Composition%'!$B91,0,AK$13)*OFFSET('Composition%'!$B91,0,AK$14)))-IF(AK$2=2,0,OFFSET('Composition%'!$B91,0,AK$17)*OFFSET('Composition%'!$B91,0,AK$18)*(AK$24*EXP(-AK$25/($B121+273)/RGas)))+ReactionRateK1!AK121/2</f>
        <v>0</v>
      </c>
      <c r="AL121" s="73">
        <f ca="1">IF(AL$2=0,0,AL$22*EXP(AL$23/($B121+273)/RGas)*(OFFSET('Composition%'!$B91,0,AL$13)*OFFSET('Composition%'!$B91,0,AL$14)))-IF(AL$2=2,0,OFFSET('Composition%'!$B91,0,AL$17)*OFFSET('Composition%'!$B91,0,AL$18)*(AL$24*EXP(-AL$25/($B121+273)/RGas)))+ReactionRateK1!AL121/2</f>
        <v>0</v>
      </c>
      <c r="AM121" s="73"/>
      <c r="AN121" s="73">
        <f ca="1">IF(AN$2=0,0,AN$22*EXP(AN$23/($B121+273)/RGas)*(OFFSET('Composition%'!$B91,0,AN$13)*OFFSET('Composition%'!$B91,0,AN$14)))-IF(AN$2=2,0,OFFSET('Composition%'!$B91,0,AN$17)*OFFSET('Composition%'!$B91,0,AN$18)*(AN$24*EXP(-AN$25/($B121+273)/RGas)))+ReactionRateK1!AN121/2</f>
        <v>0</v>
      </c>
      <c r="AO121" s="73">
        <f ca="1">IF(AO$2=0,0,AO$22*EXP(AO$23/($B121+273)/RGas)*(OFFSET('Composition%'!$B91,0,AO$13)*OFFSET('Composition%'!$B91,0,AO$14)))-IF(AO$2=2,0,OFFSET('Composition%'!$B91,0,AO$17)*OFFSET('Composition%'!$B91,0,AO$18)*(AO$24*EXP(-AO$25/($B121+273)/RGas)))+ReactionRateK1!AO121/2</f>
        <v>0</v>
      </c>
      <c r="AP121" s="73">
        <f ca="1">IF(AP$2=0,0,AP$22*EXP(AP$23/($B121+273)/RGas)*(OFFSET('Composition%'!$B91,0,AP$13)*OFFSET('Composition%'!$B91,0,AP$14)))-IF(AP$2=2,0,OFFSET('Composition%'!$B91,0,AP$17)*OFFSET('Composition%'!$B91,0,AP$18)*(AP$24*EXP(-AP$25/($B121+273)/RGas)))+ReactionRateK1!AP121/2</f>
        <v>4.0575236567882726E-12</v>
      </c>
      <c r="AQ121" s="73">
        <f ca="1">IF(AQ$2=0,0,AQ$22*EXP(AQ$23/($B121+273)/RGas)*(OFFSET('Composition%'!$B91,0,AQ$13)*OFFSET('Composition%'!$B91,0,AQ$14)))-IF(AQ$2=2,0,OFFSET('Composition%'!$B91,0,AQ$17)*OFFSET('Composition%'!$B91,0,AQ$18)*(AQ$24*EXP(-AQ$25/($B121+273)/RGas)))+ReactionRateK1!AQ121/2</f>
        <v>0</v>
      </c>
      <c r="AR121" s="73">
        <f ca="1">IF(AR$2=0,0,AR$22*EXP(AR$23/($B121+273)/RGas)*(OFFSET('Composition%'!$B91,0,AR$13)*OFFSET('Composition%'!$B91,0,AR$14)))-IF(AR$2=2,0,OFFSET('Composition%'!$B91,0,AR$17)*OFFSET('Composition%'!$B91,0,AR$18)*(AR$24*EXP(-AR$25/($B121+273)/RGas)))+ReactionRateK1!AR121/2</f>
        <v>0</v>
      </c>
    </row>
    <row r="122" spans="1:44">
      <c r="A122" s="3">
        <f t="shared" si="10"/>
        <v>4.499999999999992</v>
      </c>
      <c r="B122" s="19">
        <f ca="1">'Composition%'!B92</f>
        <v>414.55630246278406</v>
      </c>
      <c r="C122">
        <f t="shared" si="11"/>
        <v>30</v>
      </c>
      <c r="D122" s="26">
        <f ca="1">('Composition%'!C92*ReactionRateK2!C122)^3</f>
        <v>5.9595221560335929</v>
      </c>
      <c r="E122" s="4"/>
      <c r="F122" s="73">
        <f ca="1">IF(F$2=0,0,F$22*EXP(F$23/($B122+273)/RGas)*(OFFSET('Composition%'!$B92,0,F$13)*OFFSET('Composition%'!$B92,0,F$14)))-IF(F$2=2,0,OFFSET('Composition%'!$B92,0,F$17)*OFFSET('Composition%'!$B92,0,F$18)*(F$24*EXP(-F$25/($B122+273)/RGas)))+ReactionRateK1!F122/2</f>
        <v>2.676653457405895E-3</v>
      </c>
      <c r="G122" s="73">
        <f ca="1">IF(G$2=0,0,G$22*EXP(G$23/($B122+273)/RGas)*(OFFSET('Composition%'!$B92,0,G$13)*OFFSET('Composition%'!$B92,0,G$14)))-IF(G$2=2,0,OFFSET('Composition%'!$B92,0,G$17)*OFFSET('Composition%'!$B92,0,G$18)*(G$24*EXP(-G$25/($B122+273)/RGas)))+ReactionRateK1!G122/2</f>
        <v>1.0767951753448931E-3</v>
      </c>
      <c r="H122" s="73">
        <f ca="1">IF(H$2=0,0,H$22*EXP(H$23/($B122+273)/RGas)*(OFFSET('Composition%'!$B92,0,H$13)*OFFSET('Composition%'!$B92,0,H$14)))-IF(H$2=2,0,OFFSET('Composition%'!$B92,0,H$17)*OFFSET('Composition%'!$B92,0,H$18)*(H$24*EXP(-H$25/($B122+273)/RGas)))+ReactionRateK1!H122/2</f>
        <v>-3.3290554586453451E-6</v>
      </c>
      <c r="I122" s="73">
        <f ca="1">IF(I$2=0,0,I$22*EXP(I$23/($B122+273)/RGas)*(OFFSET('Composition%'!$B92,0,I$13)*OFFSET('Composition%'!$B92,0,I$14)))-IF(I$2=2,0,OFFSET('Composition%'!$B92,0,I$17)*OFFSET('Composition%'!$B92,0,I$18)*(I$24*EXP(-I$25/($B122+273)/RGas)))+ReactionRateK1!I122/2</f>
        <v>3.0442237736685599E-6</v>
      </c>
      <c r="J122" s="73"/>
      <c r="K122" s="73">
        <f ca="1">IF(K$2=0,0,K$22*EXP(K$23/($B122+273)/RGas)*(OFFSET('Composition%'!$B92,0,K$13)*OFFSET('Composition%'!$B92,0,K$14)))-IF(K$2=2,0,OFFSET('Composition%'!$B92,0,K$17)*OFFSET('Composition%'!$B92,0,K$18)*(K$24*EXP(-K$25/($B122+273)/RGas)))+ReactionRateK1!K122/2</f>
        <v>1.0023578506044213E-2</v>
      </c>
      <c r="L122" s="73">
        <f ca="1">IF(L$2=0,0,L$22*EXP(L$23/($B122+273)/RGas)*(OFFSET('Composition%'!$B92,0,L$13)*OFFSET('Composition%'!$B92,0,L$14)))-IF(L$2=2,0,OFFSET('Composition%'!$B92,0,L$17)*OFFSET('Composition%'!$B92,0,L$18)*(L$24*EXP(-L$25/($B122+273)/RGas)))+ReactionRateK1!L122/2</f>
        <v>-2.2478923003877243E-3</v>
      </c>
      <c r="M122" s="73">
        <f ca="1">IF(M$2=0,0,M$22*EXP(M$23/($B122+273)/RGas)*(OFFSET('Composition%'!$B92,0,M$13)*OFFSET('Composition%'!$B92,0,M$14)))-IF(M$2=2,0,OFFSET('Composition%'!$B92,0,M$17)*OFFSET('Composition%'!$B92,0,M$18)*(M$24*EXP(-M$25/($B122+273)/RGas)))+ReactionRateK1!M122/2</f>
        <v>0</v>
      </c>
      <c r="N122" s="73"/>
      <c r="O122" s="73">
        <f ca="1">IF(O$2=0,0,O$22*EXP(O$23/($B122+273)/RGas)*(OFFSET('Composition%'!$B92,0,O$13)*OFFSET('Composition%'!$B92,0,O$14)))-IF(O$2=2,0,OFFSET('Composition%'!$B92,0,O$17)*OFFSET('Composition%'!$B92,0,O$18)*(O$24*EXP(-O$25/($B122+273)/RGas)))+ReactionRateK1!O122/2</f>
        <v>0</v>
      </c>
      <c r="P122" s="73">
        <f ca="1">IF(P$2=0,0,P$22*EXP(P$23/($B122+273)/RGas)*(OFFSET('Composition%'!$B92,0,P$13)*OFFSET('Composition%'!$B92,0,P$14)))-IF(P$2=2,0,OFFSET('Composition%'!$B92,0,P$17)*OFFSET('Composition%'!$B92,0,P$18)*(P$24*EXP(-P$25/($B122+273)/RGas)))+ReactionRateK1!P122/2</f>
        <v>1.3353504587535241E-2</v>
      </c>
      <c r="Q122" s="73">
        <f ca="1">IF(Q$2=0,0,Q$22*EXP(Q$23/($B122+273)/RGas)*(OFFSET('Composition%'!$B92,0,Q$13)*OFFSET('Composition%'!$B92,0,Q$14)))-IF(Q$2=2,0,OFFSET('Composition%'!$B92,0,Q$17)*OFFSET('Composition%'!$B92,0,Q$18)*(Q$24*EXP(-Q$25/($B122+273)/RGas)))+ReactionRateK1!Q122/2</f>
        <v>1.4794765444484234E-4</v>
      </c>
      <c r="R122" s="73">
        <f ca="1">IF(R$2=0,0,R$22*EXP(R$23/($B122+273)/RGas)*(OFFSET('Composition%'!$B92,0,R$13)*OFFSET('Composition%'!$B92,0,R$14)))-IF(R$2=2,0,OFFSET('Composition%'!$B92,0,R$17)*OFFSET('Composition%'!$B92,0,R$18)*(R$24*EXP(-R$25/($B122+273)/RGas)))+ReactionRateK1!R122/2</f>
        <v>4.9382572738765142E-5</v>
      </c>
      <c r="S122" s="73"/>
      <c r="T122" s="73">
        <f ca="1">IF(T$2=0,0,T$22*EXP(T$23/($B122+273)/RGas)*(OFFSET('Composition%'!$B92,0,T$13)*OFFSET('Composition%'!$B92,0,T$14)))-IF(T$2=2,0,OFFSET('Composition%'!$B92,0,T$17)*OFFSET('Composition%'!$B92,0,T$18)*(T$24*EXP(-T$25/($B122+273)/RGas)))+ReactionRateK1!T122/2</f>
        <v>8.9392083836716256E-5</v>
      </c>
      <c r="U122" s="73">
        <f ca="1">IF(U$2=0,0,U$22*EXP(U$23/($B122+273)/RGas)*(OFFSET('Composition%'!$B92,0,U$13)*OFFSET('Composition%'!$B92,0,U$14)))-IF(U$2=2,0,OFFSET('Composition%'!$B92,0,U$17)*OFFSET('Composition%'!$B92,0,U$18)*(U$24*EXP(-U$25/($B122+273)/RGas)))+ReactionRateK1!U122/2</f>
        <v>5.0783207361625947E-7</v>
      </c>
      <c r="V122" s="73">
        <f ca="1">IF(V$2=0,0,V$22*EXP(V$23/($B122+273)/RGas)*(OFFSET('Composition%'!$B92,0,V$13)*OFFSET('Composition%'!$B92,0,V$14)))-IF(V$2=2,0,OFFSET('Composition%'!$B92,0,V$17)*OFFSET('Composition%'!$B92,0,V$18)*(V$24*EXP(-V$25/($B122+273)/RGas)))+ReactionRateK1!V122/2</f>
        <v>0</v>
      </c>
      <c r="W122" s="73">
        <f ca="1">IF(W$2=0,0,W$22*EXP(W$23/($B122+273)/RGas)*(OFFSET('Composition%'!$B92,0,W$13)*OFFSET('Composition%'!$B92,0,W$14)))-IF(W$2=2,0,OFFSET('Composition%'!$B92,0,W$17)*OFFSET('Composition%'!$B92,0,W$18)*(W$24*EXP(-W$25/($B122+273)/RGas)))+ReactionRateK1!W122/2</f>
        <v>0</v>
      </c>
      <c r="X122" s="73">
        <f ca="1">IF(X$2=0,0,X$22*EXP(X$23/($B122+273)/RGas)*(OFFSET('Composition%'!$B92,0,X$13)*OFFSET('Composition%'!$B92,0,X$14)))-IF(X$2=2,0,OFFSET('Composition%'!$B92,0,X$17)*OFFSET('Composition%'!$B92,0,X$18)*(X$24*EXP(-X$25/($B122+273)/RGas)))+ReactionRateK1!X122/2</f>
        <v>3.7403518837007056E-8</v>
      </c>
      <c r="Y122" s="73">
        <f ca="1">IF(Y$2=0,0,Y$22*EXP(Y$23/($B122+273)/RGas)*(OFFSET('Composition%'!$B92,0,Y$13)*OFFSET('Composition%'!$B92,0,Y$14)))-IF(Y$2=2,0,OFFSET('Composition%'!$B92,0,Y$17)*OFFSET('Composition%'!$B92,0,Y$18)*(Y$24*EXP(-Y$25/($B122+273)/RGas)))+ReactionRateK1!Y122/2</f>
        <v>1.8512530736269761E-9</v>
      </c>
      <c r="Z122" s="73">
        <f ca="1">IF(Z$2=0,0,Z$22*EXP(Z$23/($B122+273)/RGas)*(OFFSET('Composition%'!$B92,0,Z$13)*OFFSET('Composition%'!$B92,0,Z$14)))-IF(Z$2=2,0,OFFSET('Composition%'!$B92,0,Z$17)*OFFSET('Composition%'!$B92,0,Z$18)*(Z$24*EXP(-Z$25/($B122+273)/RGas)))+ReactionRateK1!Z122/2</f>
        <v>0</v>
      </c>
      <c r="AA122" s="73">
        <f ca="1">IF(AA$2=0,0,AA$22*EXP(AA$23/($B122+273)/RGas)*(OFFSET('Composition%'!$B92,0,AA$13)*OFFSET('Composition%'!$B92,0,AA$14)))-IF(AA$2=2,0,OFFSET('Composition%'!$B92,0,AA$17)*OFFSET('Composition%'!$B92,0,AA$18)*(AA$24*EXP(-AA$25/($B122+273)/RGas)))+ReactionRateK1!AA122/2</f>
        <v>0</v>
      </c>
      <c r="AB122" s="73">
        <f ca="1">IF(AB$2=0,0,AB$22*EXP(AB$23/($B122+273)/RGas)*(OFFSET('Composition%'!$B92,0,AB$13)*OFFSET('Composition%'!$B92,0,AB$14)))-IF(AB$2=2,0,OFFSET('Composition%'!$B92,0,AB$17)*OFFSET('Composition%'!$B92,0,AB$18)*(AB$24*EXP(-AB$25/($B122+273)/RGas)))+ReactionRateK1!AB122/2</f>
        <v>0</v>
      </c>
      <c r="AC122" s="73">
        <f ca="1">IF(AC$2=0,0,AC$22*EXP(AC$23/($B122+273)/RGas)*(OFFSET('Composition%'!$B92,0,AC$13)*OFFSET('Composition%'!$B92,0,AC$14)))-IF(AC$2=2,0,OFFSET('Composition%'!$B92,0,AC$17)*OFFSET('Composition%'!$B92,0,AC$18)*(AC$24*EXP(-AC$25/($B122+273)/RGas)))+ReactionRateK1!AC122/2</f>
        <v>0</v>
      </c>
      <c r="AD122" s="73">
        <f ca="1">IF(AD$2=0,0,AD$22*EXP(AD$23/($B122+273)/RGas)*(OFFSET('Composition%'!$B92,0,AD$13)*OFFSET('Composition%'!$B92,0,AD$14)))-IF(AD$2=2,0,OFFSET('Composition%'!$B92,0,AD$17)*OFFSET('Composition%'!$B92,0,AD$18)*(AD$24*EXP(-AD$25/($B122+273)/RGas)))+ReactionRateK1!AD122/2</f>
        <v>0</v>
      </c>
      <c r="AE122" s="73">
        <f ca="1">IF(AE$2=0,0,AE$22*EXP(AE$23/($B122+273)/RGas)*(OFFSET('Composition%'!$B92,0,AE$13)*OFFSET('Composition%'!$B92,0,AE$14)))-IF(AE$2=2,0,OFFSET('Composition%'!$B92,0,AE$17)*OFFSET('Composition%'!$B92,0,AE$18)*(AE$24*EXP(-AE$25/($B122+273)/RGas)))+ReactionRateK1!AE122/2</f>
        <v>0</v>
      </c>
      <c r="AF122" s="73"/>
      <c r="AG122" s="73">
        <f ca="1">IF(AG$2=0,0,AG$22*EXP(AG$23/($B122+273)/RGas)*(OFFSET('Composition%'!$B92,0,AG$13)*OFFSET('Composition%'!$B92,0,AG$14)))-IF(AG$2=2,0,OFFSET('Composition%'!$B92,0,AG$17)*OFFSET('Composition%'!$B92,0,AG$18)*(AG$24*EXP(-AG$25/($B122+273)/RGas)))+ReactionRateK1!AG122/2</f>
        <v>0</v>
      </c>
      <c r="AH122" s="73">
        <f ca="1">IF(AH$2=0,0,AH$22*EXP(AH$23/($B122+273)/RGas)*(OFFSET('Composition%'!$B92,0,AH$13)*OFFSET('Composition%'!$B92,0,AH$14)))-IF(AH$2=2,0,OFFSET('Composition%'!$B92,0,AH$17)*OFFSET('Composition%'!$B92,0,AH$18)*(AH$24*EXP(-AH$25/($B122+273)/RGas)))+ReactionRateK1!AH122/2</f>
        <v>0</v>
      </c>
      <c r="AI122" s="73">
        <f ca="1">IF(AI$2=0,0,AI$22*EXP(AI$23/($B122+273)/RGas)*(OFFSET('Composition%'!$B92,0,AI$13)*OFFSET('Composition%'!$B92,0,AI$14)))-IF(AI$2=2,0,OFFSET('Composition%'!$B92,0,AI$17)*OFFSET('Composition%'!$B92,0,AI$18)*(AI$24*EXP(-AI$25/($B122+273)/RGas)))+ReactionRateK1!AI122/2</f>
        <v>0</v>
      </c>
      <c r="AJ122" s="73">
        <f ca="1">IF(AJ$2=0,0,AJ$22*EXP(AJ$23/($B122+273)/RGas)*(OFFSET('Composition%'!$B92,0,AJ$13)*OFFSET('Composition%'!$B92,0,AJ$14)))-IF(AJ$2=2,0,OFFSET('Composition%'!$B92,0,AJ$17)*OFFSET('Composition%'!$B92,0,AJ$18)*(AJ$24*EXP(-AJ$25/($B122+273)/RGas)))+ReactionRateK1!AJ122/2</f>
        <v>0</v>
      </c>
      <c r="AK122" s="73">
        <f ca="1">IF(AK$2=0,0,AK$22*EXP(AK$23/($B122+273)/RGas)*(OFFSET('Composition%'!$B92,0,AK$13)*OFFSET('Composition%'!$B92,0,AK$14)))-IF(AK$2=2,0,OFFSET('Composition%'!$B92,0,AK$17)*OFFSET('Composition%'!$B92,0,AK$18)*(AK$24*EXP(-AK$25/($B122+273)/RGas)))+ReactionRateK1!AK122/2</f>
        <v>0</v>
      </c>
      <c r="AL122" s="73">
        <f ca="1">IF(AL$2=0,0,AL$22*EXP(AL$23/($B122+273)/RGas)*(OFFSET('Composition%'!$B92,0,AL$13)*OFFSET('Composition%'!$B92,0,AL$14)))-IF(AL$2=2,0,OFFSET('Composition%'!$B92,0,AL$17)*OFFSET('Composition%'!$B92,0,AL$18)*(AL$24*EXP(-AL$25/($B122+273)/RGas)))+ReactionRateK1!AL122/2</f>
        <v>0</v>
      </c>
      <c r="AM122" s="73"/>
      <c r="AN122" s="73">
        <f ca="1">IF(AN$2=0,0,AN$22*EXP(AN$23/($B122+273)/RGas)*(OFFSET('Composition%'!$B92,0,AN$13)*OFFSET('Composition%'!$B92,0,AN$14)))-IF(AN$2=2,0,OFFSET('Composition%'!$B92,0,AN$17)*OFFSET('Composition%'!$B92,0,AN$18)*(AN$24*EXP(-AN$25/($B122+273)/RGas)))+ReactionRateK1!AN122/2</f>
        <v>0</v>
      </c>
      <c r="AO122" s="73">
        <f ca="1">IF(AO$2=0,0,AO$22*EXP(AO$23/($B122+273)/RGas)*(OFFSET('Composition%'!$B92,0,AO$13)*OFFSET('Composition%'!$B92,0,AO$14)))-IF(AO$2=2,0,OFFSET('Composition%'!$B92,0,AO$17)*OFFSET('Composition%'!$B92,0,AO$18)*(AO$24*EXP(-AO$25/($B122+273)/RGas)))+ReactionRateK1!AO122/2</f>
        <v>0</v>
      </c>
      <c r="AP122" s="73">
        <f ca="1">IF(AP$2=0,0,AP$22*EXP(AP$23/($B122+273)/RGas)*(OFFSET('Composition%'!$B92,0,AP$13)*OFFSET('Composition%'!$B92,0,AP$14)))-IF(AP$2=2,0,OFFSET('Composition%'!$B92,0,AP$17)*OFFSET('Composition%'!$B92,0,AP$18)*(AP$24*EXP(-AP$25/($B122+273)/RGas)))+ReactionRateK1!AP122/2</f>
        <v>4.05754713956388E-12</v>
      </c>
      <c r="AQ122" s="73">
        <f ca="1">IF(AQ$2=0,0,AQ$22*EXP(AQ$23/($B122+273)/RGas)*(OFFSET('Composition%'!$B92,0,AQ$13)*OFFSET('Composition%'!$B92,0,AQ$14)))-IF(AQ$2=2,0,OFFSET('Composition%'!$B92,0,AQ$17)*OFFSET('Composition%'!$B92,0,AQ$18)*(AQ$24*EXP(-AQ$25/($B122+273)/RGas)))+ReactionRateK1!AQ122/2</f>
        <v>0</v>
      </c>
      <c r="AR122" s="73">
        <f ca="1">IF(AR$2=0,0,AR$22*EXP(AR$23/($B122+273)/RGas)*(OFFSET('Composition%'!$B92,0,AR$13)*OFFSET('Composition%'!$B92,0,AR$14)))-IF(AR$2=2,0,OFFSET('Composition%'!$B92,0,AR$17)*OFFSET('Composition%'!$B92,0,AR$18)*(AR$24*EXP(-AR$25/($B122+273)/RGas)))+ReactionRateK1!AR122/2</f>
        <v>0</v>
      </c>
    </row>
    <row r="123" spans="1:44">
      <c r="A123" s="3">
        <f t="shared" si="10"/>
        <v>4.5499999999999918</v>
      </c>
      <c r="B123" s="19">
        <f ca="1">'Composition%'!B93</f>
        <v>414.56429168106376</v>
      </c>
      <c r="C123">
        <f t="shared" si="11"/>
        <v>30</v>
      </c>
      <c r="D123" s="26">
        <f ca="1">('Composition%'!C93*ReactionRateK2!C123)^3</f>
        <v>5.9578969853491568</v>
      </c>
      <c r="E123" s="4"/>
      <c r="F123" s="73">
        <f ca="1">IF(F$2=0,0,F$22*EXP(F$23/($B123+273)/RGas)*(OFFSET('Composition%'!$B93,0,F$13)*OFFSET('Composition%'!$B93,0,F$14)))-IF(F$2=2,0,OFFSET('Composition%'!$B93,0,F$17)*OFFSET('Composition%'!$B93,0,F$18)*(F$24*EXP(-F$25/($B123+273)/RGas)))+ReactionRateK1!F123/2</f>
        <v>2.6368058238707263E-3</v>
      </c>
      <c r="G123" s="73">
        <f ca="1">IF(G$2=0,0,G$22*EXP(G$23/($B123+273)/RGas)*(OFFSET('Composition%'!$B93,0,G$13)*OFFSET('Composition%'!$B93,0,G$14)))-IF(G$2=2,0,OFFSET('Composition%'!$B93,0,G$17)*OFFSET('Composition%'!$B93,0,G$18)*(G$24*EXP(-G$25/($B123+273)/RGas)))+ReactionRateK1!G123/2</f>
        <v>1.0615481096731352E-3</v>
      </c>
      <c r="H123" s="73">
        <f ca="1">IF(H$2=0,0,H$22*EXP(H$23/($B123+273)/RGas)*(OFFSET('Composition%'!$B93,0,H$13)*OFFSET('Composition%'!$B93,0,H$14)))-IF(H$2=2,0,OFFSET('Composition%'!$B93,0,H$17)*OFFSET('Composition%'!$B93,0,H$18)*(H$24*EXP(-H$25/($B123+273)/RGas)))+ReactionRateK1!H123/2</f>
        <v>-3.3039314013501419E-6</v>
      </c>
      <c r="I123" s="73">
        <f ca="1">IF(I$2=0,0,I$22*EXP(I$23/($B123+273)/RGas)*(OFFSET('Composition%'!$B93,0,I$13)*OFFSET('Composition%'!$B93,0,I$14)))-IF(I$2=2,0,OFFSET('Composition%'!$B93,0,I$17)*OFFSET('Composition%'!$B93,0,I$18)*(I$24*EXP(-I$25/($B123+273)/RGas)))+ReactionRateK1!I123/2</f>
        <v>2.8548803044489382E-6</v>
      </c>
      <c r="J123" s="73"/>
      <c r="K123" s="73">
        <f ca="1">IF(K$2=0,0,K$22*EXP(K$23/($B123+273)/RGas)*(OFFSET('Composition%'!$B93,0,K$13)*OFFSET('Composition%'!$B93,0,K$14)))-IF(K$2=2,0,OFFSET('Composition%'!$B93,0,K$17)*OFFSET('Composition%'!$B93,0,K$18)*(K$24*EXP(-K$25/($B123+273)/RGas)))+ReactionRateK1!K123/2</f>
        <v>9.7828117885164993E-3</v>
      </c>
      <c r="L123" s="73">
        <f ca="1">IF(L$2=0,0,L$22*EXP(L$23/($B123+273)/RGas)*(OFFSET('Composition%'!$B93,0,L$13)*OFFSET('Composition%'!$B93,0,L$14)))-IF(L$2=2,0,OFFSET('Composition%'!$B93,0,L$17)*OFFSET('Composition%'!$B93,0,L$18)*(L$24*EXP(-L$25/($B123+273)/RGas)))+ReactionRateK1!L123/2</f>
        <v>-2.217289695675436E-3</v>
      </c>
      <c r="M123" s="73">
        <f ca="1">IF(M$2=0,0,M$22*EXP(M$23/($B123+273)/RGas)*(OFFSET('Composition%'!$B93,0,M$13)*OFFSET('Composition%'!$B93,0,M$14)))-IF(M$2=2,0,OFFSET('Composition%'!$B93,0,M$17)*OFFSET('Composition%'!$B93,0,M$18)*(M$24*EXP(-M$25/($B123+273)/RGas)))+ReactionRateK1!M123/2</f>
        <v>0</v>
      </c>
      <c r="N123" s="73"/>
      <c r="O123" s="73">
        <f ca="1">IF(O$2=0,0,O$22*EXP(O$23/($B123+273)/RGas)*(OFFSET('Composition%'!$B93,0,O$13)*OFFSET('Composition%'!$B93,0,O$14)))-IF(O$2=2,0,OFFSET('Composition%'!$B93,0,O$17)*OFFSET('Composition%'!$B93,0,O$18)*(O$24*EXP(-O$25/($B123+273)/RGas)))+ReactionRateK1!O123/2</f>
        <v>0</v>
      </c>
      <c r="P123" s="73">
        <f ca="1">IF(P$2=0,0,P$22*EXP(P$23/($B123+273)/RGas)*(OFFSET('Composition%'!$B93,0,P$13)*OFFSET('Composition%'!$B93,0,P$14)))-IF(P$2=2,0,OFFSET('Composition%'!$B93,0,P$17)*OFFSET('Composition%'!$B93,0,P$18)*(P$24*EXP(-P$25/($B123+273)/RGas)))+ReactionRateK1!P123/2</f>
        <v>1.3252402173475723E-2</v>
      </c>
      <c r="Q123" s="73">
        <f ca="1">IF(Q$2=0,0,Q$22*EXP(Q$23/($B123+273)/RGas)*(OFFSET('Composition%'!$B93,0,Q$13)*OFFSET('Composition%'!$B93,0,Q$14)))-IF(Q$2=2,0,OFFSET('Composition%'!$B93,0,Q$17)*OFFSET('Composition%'!$B93,0,Q$18)*(Q$24*EXP(-Q$25/($B123+273)/RGas)))+ReactionRateK1!Q123/2</f>
        <v>1.490913138788425E-4</v>
      </c>
      <c r="R123" s="73">
        <f ca="1">IF(R$2=0,0,R$22*EXP(R$23/($B123+273)/RGas)*(OFFSET('Composition%'!$B93,0,R$13)*OFFSET('Composition%'!$B93,0,R$14)))-IF(R$2=2,0,OFFSET('Composition%'!$B93,0,R$17)*OFFSET('Composition%'!$B93,0,R$18)*(R$24*EXP(-R$25/($B123+273)/RGas)))+ReactionRateK1!R123/2</f>
        <v>5.0292766063509373E-5</v>
      </c>
      <c r="S123" s="73"/>
      <c r="T123" s="73">
        <f ca="1">IF(T$2=0,0,T$22*EXP(T$23/($B123+273)/RGas)*(OFFSET('Composition%'!$B93,0,T$13)*OFFSET('Composition%'!$B93,0,T$14)))-IF(T$2=2,0,OFFSET('Composition%'!$B93,0,T$17)*OFFSET('Composition%'!$B93,0,T$18)*(T$24*EXP(-T$25/($B123+273)/RGas)))+ReactionRateK1!T123/2</f>
        <v>8.3327059973150358E-5</v>
      </c>
      <c r="U123" s="73">
        <f ca="1">IF(U$2=0,0,U$22*EXP(U$23/($B123+273)/RGas)*(OFFSET('Composition%'!$B93,0,U$13)*OFFSET('Composition%'!$B93,0,U$14)))-IF(U$2=2,0,OFFSET('Composition%'!$B93,0,U$17)*OFFSET('Composition%'!$B93,0,U$18)*(U$24*EXP(-U$25/($B123+273)/RGas)))+ReactionRateK1!U123/2</f>
        <v>4.5583733433317189E-7</v>
      </c>
      <c r="V123" s="73">
        <f ca="1">IF(V$2=0,0,V$22*EXP(V$23/($B123+273)/RGas)*(OFFSET('Composition%'!$B93,0,V$13)*OFFSET('Composition%'!$B93,0,V$14)))-IF(V$2=2,0,OFFSET('Composition%'!$B93,0,V$17)*OFFSET('Composition%'!$B93,0,V$18)*(V$24*EXP(-V$25/($B123+273)/RGas)))+ReactionRateK1!V123/2</f>
        <v>0</v>
      </c>
      <c r="W123" s="73">
        <f ca="1">IF(W$2=0,0,W$22*EXP(W$23/($B123+273)/RGas)*(OFFSET('Composition%'!$B93,0,W$13)*OFFSET('Composition%'!$B93,0,W$14)))-IF(W$2=2,0,OFFSET('Composition%'!$B93,0,W$17)*OFFSET('Composition%'!$B93,0,W$18)*(W$24*EXP(-W$25/($B123+273)/RGas)))+ReactionRateK1!W123/2</f>
        <v>0</v>
      </c>
      <c r="X123" s="73">
        <f ca="1">IF(X$2=0,0,X$22*EXP(X$23/($B123+273)/RGas)*(OFFSET('Composition%'!$B93,0,X$13)*OFFSET('Composition%'!$B93,0,X$14)))-IF(X$2=2,0,OFFSET('Composition%'!$B93,0,X$17)*OFFSET('Composition%'!$B93,0,X$18)*(X$24*EXP(-X$25/($B123+273)/RGas)))+ReactionRateK1!X123/2</f>
        <v>3.7400116628753346E-8</v>
      </c>
      <c r="Y123" s="73">
        <f ca="1">IF(Y$2=0,0,Y$22*EXP(Y$23/($B123+273)/RGas)*(OFFSET('Composition%'!$B93,0,Y$13)*OFFSET('Composition%'!$B93,0,Y$14)))-IF(Y$2=2,0,OFFSET('Composition%'!$B93,0,Y$17)*OFFSET('Composition%'!$B93,0,Y$18)*(Y$24*EXP(-Y$25/($B123+273)/RGas)))+ReactionRateK1!Y123/2</f>
        <v>1.851084684430381E-9</v>
      </c>
      <c r="Z123" s="73">
        <f ca="1">IF(Z$2=0,0,Z$22*EXP(Z$23/($B123+273)/RGas)*(OFFSET('Composition%'!$B93,0,Z$13)*OFFSET('Composition%'!$B93,0,Z$14)))-IF(Z$2=2,0,OFFSET('Composition%'!$B93,0,Z$17)*OFFSET('Composition%'!$B93,0,Z$18)*(Z$24*EXP(-Z$25/($B123+273)/RGas)))+ReactionRateK1!Z123/2</f>
        <v>0</v>
      </c>
      <c r="AA123" s="73">
        <f ca="1">IF(AA$2=0,0,AA$22*EXP(AA$23/($B123+273)/RGas)*(OFFSET('Composition%'!$B93,0,AA$13)*OFFSET('Composition%'!$B93,0,AA$14)))-IF(AA$2=2,0,OFFSET('Composition%'!$B93,0,AA$17)*OFFSET('Composition%'!$B93,0,AA$18)*(AA$24*EXP(-AA$25/($B123+273)/RGas)))+ReactionRateK1!AA123/2</f>
        <v>0</v>
      </c>
      <c r="AB123" s="73">
        <f ca="1">IF(AB$2=0,0,AB$22*EXP(AB$23/($B123+273)/RGas)*(OFFSET('Composition%'!$B93,0,AB$13)*OFFSET('Composition%'!$B93,0,AB$14)))-IF(AB$2=2,0,OFFSET('Composition%'!$B93,0,AB$17)*OFFSET('Composition%'!$B93,0,AB$18)*(AB$24*EXP(-AB$25/($B123+273)/RGas)))+ReactionRateK1!AB123/2</f>
        <v>0</v>
      </c>
      <c r="AC123" s="73">
        <f ca="1">IF(AC$2=0,0,AC$22*EXP(AC$23/($B123+273)/RGas)*(OFFSET('Composition%'!$B93,0,AC$13)*OFFSET('Composition%'!$B93,0,AC$14)))-IF(AC$2=2,0,OFFSET('Composition%'!$B93,0,AC$17)*OFFSET('Composition%'!$B93,0,AC$18)*(AC$24*EXP(-AC$25/($B123+273)/RGas)))+ReactionRateK1!AC123/2</f>
        <v>0</v>
      </c>
      <c r="AD123" s="73">
        <f ca="1">IF(AD$2=0,0,AD$22*EXP(AD$23/($B123+273)/RGas)*(OFFSET('Composition%'!$B93,0,AD$13)*OFFSET('Composition%'!$B93,0,AD$14)))-IF(AD$2=2,0,OFFSET('Composition%'!$B93,0,AD$17)*OFFSET('Composition%'!$B93,0,AD$18)*(AD$24*EXP(-AD$25/($B123+273)/RGas)))+ReactionRateK1!AD123/2</f>
        <v>0</v>
      </c>
      <c r="AE123" s="73">
        <f ca="1">IF(AE$2=0,0,AE$22*EXP(AE$23/($B123+273)/RGas)*(OFFSET('Composition%'!$B93,0,AE$13)*OFFSET('Composition%'!$B93,0,AE$14)))-IF(AE$2=2,0,OFFSET('Composition%'!$B93,0,AE$17)*OFFSET('Composition%'!$B93,0,AE$18)*(AE$24*EXP(-AE$25/($B123+273)/RGas)))+ReactionRateK1!AE123/2</f>
        <v>0</v>
      </c>
      <c r="AF123" s="73"/>
      <c r="AG123" s="73">
        <f ca="1">IF(AG$2=0,0,AG$22*EXP(AG$23/($B123+273)/RGas)*(OFFSET('Composition%'!$B93,0,AG$13)*OFFSET('Composition%'!$B93,0,AG$14)))-IF(AG$2=2,0,OFFSET('Composition%'!$B93,0,AG$17)*OFFSET('Composition%'!$B93,0,AG$18)*(AG$24*EXP(-AG$25/($B123+273)/RGas)))+ReactionRateK1!AG123/2</f>
        <v>0</v>
      </c>
      <c r="AH123" s="73">
        <f ca="1">IF(AH$2=0,0,AH$22*EXP(AH$23/($B123+273)/RGas)*(OFFSET('Composition%'!$B93,0,AH$13)*OFFSET('Composition%'!$B93,0,AH$14)))-IF(AH$2=2,0,OFFSET('Composition%'!$B93,0,AH$17)*OFFSET('Composition%'!$B93,0,AH$18)*(AH$24*EXP(-AH$25/($B123+273)/RGas)))+ReactionRateK1!AH123/2</f>
        <v>0</v>
      </c>
      <c r="AI123" s="73">
        <f ca="1">IF(AI$2=0,0,AI$22*EXP(AI$23/($B123+273)/RGas)*(OFFSET('Composition%'!$B93,0,AI$13)*OFFSET('Composition%'!$B93,0,AI$14)))-IF(AI$2=2,0,OFFSET('Composition%'!$B93,0,AI$17)*OFFSET('Composition%'!$B93,0,AI$18)*(AI$24*EXP(-AI$25/($B123+273)/RGas)))+ReactionRateK1!AI123/2</f>
        <v>0</v>
      </c>
      <c r="AJ123" s="73">
        <f ca="1">IF(AJ$2=0,0,AJ$22*EXP(AJ$23/($B123+273)/RGas)*(OFFSET('Composition%'!$B93,0,AJ$13)*OFFSET('Composition%'!$B93,0,AJ$14)))-IF(AJ$2=2,0,OFFSET('Composition%'!$B93,0,AJ$17)*OFFSET('Composition%'!$B93,0,AJ$18)*(AJ$24*EXP(-AJ$25/($B123+273)/RGas)))+ReactionRateK1!AJ123/2</f>
        <v>0</v>
      </c>
      <c r="AK123" s="73">
        <f ca="1">IF(AK$2=0,0,AK$22*EXP(AK$23/($B123+273)/RGas)*(OFFSET('Composition%'!$B93,0,AK$13)*OFFSET('Composition%'!$B93,0,AK$14)))-IF(AK$2=2,0,OFFSET('Composition%'!$B93,0,AK$17)*OFFSET('Composition%'!$B93,0,AK$18)*(AK$24*EXP(-AK$25/($B123+273)/RGas)))+ReactionRateK1!AK123/2</f>
        <v>0</v>
      </c>
      <c r="AL123" s="73">
        <f ca="1">IF(AL$2=0,0,AL$22*EXP(AL$23/($B123+273)/RGas)*(OFFSET('Composition%'!$B93,0,AL$13)*OFFSET('Composition%'!$B93,0,AL$14)))-IF(AL$2=2,0,OFFSET('Composition%'!$B93,0,AL$17)*OFFSET('Composition%'!$B93,0,AL$18)*(AL$24*EXP(-AL$25/($B123+273)/RGas)))+ReactionRateK1!AL123/2</f>
        <v>0</v>
      </c>
      <c r="AM123" s="73"/>
      <c r="AN123" s="73">
        <f ca="1">IF(AN$2=0,0,AN$22*EXP(AN$23/($B123+273)/RGas)*(OFFSET('Composition%'!$B93,0,AN$13)*OFFSET('Composition%'!$B93,0,AN$14)))-IF(AN$2=2,0,OFFSET('Composition%'!$B93,0,AN$17)*OFFSET('Composition%'!$B93,0,AN$18)*(AN$24*EXP(-AN$25/($B123+273)/RGas)))+ReactionRateK1!AN123/2</f>
        <v>0</v>
      </c>
      <c r="AO123" s="73">
        <f ca="1">IF(AO$2=0,0,AO$22*EXP(AO$23/($B123+273)/RGas)*(OFFSET('Composition%'!$B93,0,AO$13)*OFFSET('Composition%'!$B93,0,AO$14)))-IF(AO$2=2,0,OFFSET('Composition%'!$B93,0,AO$17)*OFFSET('Composition%'!$B93,0,AO$18)*(AO$24*EXP(-AO$25/($B123+273)/RGas)))+ReactionRateK1!AO123/2</f>
        <v>0</v>
      </c>
      <c r="AP123" s="73">
        <f ca="1">IF(AP$2=0,0,AP$22*EXP(AP$23/($B123+273)/RGas)*(OFFSET('Composition%'!$B93,0,AP$13)*OFFSET('Composition%'!$B93,0,AP$14)))-IF(AP$2=2,0,OFFSET('Composition%'!$B93,0,AP$17)*OFFSET('Composition%'!$B93,0,AP$18)*(AP$24*EXP(-AP$25/($B123+273)/RGas)))+ReactionRateK1!AP123/2</f>
        <v>4.0575681992675124E-12</v>
      </c>
      <c r="AQ123" s="73">
        <f ca="1">IF(AQ$2=0,0,AQ$22*EXP(AQ$23/($B123+273)/RGas)*(OFFSET('Composition%'!$B93,0,AQ$13)*OFFSET('Composition%'!$B93,0,AQ$14)))-IF(AQ$2=2,0,OFFSET('Composition%'!$B93,0,AQ$17)*OFFSET('Composition%'!$B93,0,AQ$18)*(AQ$24*EXP(-AQ$25/($B123+273)/RGas)))+ReactionRateK1!AQ123/2</f>
        <v>0</v>
      </c>
      <c r="AR123" s="73">
        <f ca="1">IF(AR$2=0,0,AR$22*EXP(AR$23/($B123+273)/RGas)*(OFFSET('Composition%'!$B93,0,AR$13)*OFFSET('Composition%'!$B93,0,AR$14)))-IF(AR$2=2,0,OFFSET('Composition%'!$B93,0,AR$17)*OFFSET('Composition%'!$B93,0,AR$18)*(AR$24*EXP(-AR$25/($B123+273)/RGas)))+ReactionRateK1!AR123/2</f>
        <v>0</v>
      </c>
    </row>
    <row r="124" spans="1:44">
      <c r="A124" s="3">
        <f t="shared" si="10"/>
        <v>4.5999999999999917</v>
      </c>
      <c r="B124" s="19">
        <f ca="1">'Composition%'!B94</f>
        <v>414.57216897279932</v>
      </c>
      <c r="C124">
        <f t="shared" si="11"/>
        <v>30</v>
      </c>
      <c r="D124" s="26">
        <f ca="1">('Composition%'!C94*ReactionRateK2!C124)^3</f>
        <v>5.9563829185971562</v>
      </c>
      <c r="E124" s="4"/>
      <c r="F124" s="73">
        <f ca="1">IF(F$2=0,0,F$22*EXP(F$23/($B124+273)/RGas)*(OFFSET('Composition%'!$B94,0,F$13)*OFFSET('Composition%'!$B94,0,F$14)))-IF(F$2=2,0,OFFSET('Composition%'!$B94,0,F$17)*OFFSET('Composition%'!$B94,0,F$18)*(F$24*EXP(-F$25/($B124+273)/RGas)))+ReactionRateK1!F124/2</f>
        <v>2.5978424560360903E-3</v>
      </c>
      <c r="G124" s="73">
        <f ca="1">IF(G$2=0,0,G$22*EXP(G$23/($B124+273)/RGas)*(OFFSET('Composition%'!$B94,0,G$13)*OFFSET('Composition%'!$B94,0,G$14)))-IF(G$2=2,0,OFFSET('Composition%'!$B94,0,G$17)*OFFSET('Composition%'!$B94,0,G$18)*(G$24*EXP(-G$25/($B124+273)/RGas)))+ReactionRateK1!G124/2</f>
        <v>1.0466134283971368E-3</v>
      </c>
      <c r="H124" s="73">
        <f ca="1">IF(H$2=0,0,H$22*EXP(H$23/($B124+273)/RGas)*(OFFSET('Composition%'!$B94,0,H$13)*OFFSET('Composition%'!$B94,0,H$14)))-IF(H$2=2,0,OFFSET('Composition%'!$B94,0,H$17)*OFFSET('Composition%'!$B94,0,H$18)*(H$24*EXP(-H$25/($B124+273)/RGas)))+ReactionRateK1!H124/2</f>
        <v>-3.2785526204716846E-6</v>
      </c>
      <c r="I124" s="73">
        <f ca="1">IF(I$2=0,0,I$22*EXP(I$23/($B124+273)/RGas)*(OFFSET('Composition%'!$B94,0,I$13)*OFFSET('Composition%'!$B94,0,I$14)))-IF(I$2=2,0,OFFSET('Composition%'!$B94,0,I$17)*OFFSET('Composition%'!$B94,0,I$18)*(I$24*EXP(-I$25/($B124+273)/RGas)))+ReactionRateK1!I124/2</f>
        <v>2.6762189838358786E-6</v>
      </c>
      <c r="J124" s="73"/>
      <c r="K124" s="73">
        <f ca="1">IF(K$2=0,0,K$22*EXP(K$23/($B124+273)/RGas)*(OFFSET('Composition%'!$B94,0,K$13)*OFFSET('Composition%'!$B94,0,K$14)))-IF(K$2=2,0,OFFSET('Composition%'!$B94,0,K$17)*OFFSET('Composition%'!$B94,0,K$18)*(K$24*EXP(-K$25/($B124+273)/RGas)))+ReactionRateK1!K124/2</f>
        <v>9.546240244204144E-3</v>
      </c>
      <c r="L124" s="73">
        <f ca="1">IF(L$2=0,0,L$22*EXP(L$23/($B124+273)/RGas)*(OFFSET('Composition%'!$B94,0,L$13)*OFFSET('Composition%'!$B94,0,L$14)))-IF(L$2=2,0,OFFSET('Composition%'!$B94,0,L$17)*OFFSET('Composition%'!$B94,0,L$18)*(L$24*EXP(-L$25/($B124+273)/RGas)))+ReactionRateK1!L124/2</f>
        <v>-2.1869292939395834E-3</v>
      </c>
      <c r="M124" s="73">
        <f ca="1">IF(M$2=0,0,M$22*EXP(M$23/($B124+273)/RGas)*(OFFSET('Composition%'!$B94,0,M$13)*OFFSET('Composition%'!$B94,0,M$14)))-IF(M$2=2,0,OFFSET('Composition%'!$B94,0,M$17)*OFFSET('Composition%'!$B94,0,M$18)*(M$24*EXP(-M$25/($B124+273)/RGas)))+ReactionRateK1!M124/2</f>
        <v>0</v>
      </c>
      <c r="N124" s="73"/>
      <c r="O124" s="73">
        <f ca="1">IF(O$2=0,0,O$22*EXP(O$23/($B124+273)/RGas)*(OFFSET('Composition%'!$B94,0,O$13)*OFFSET('Composition%'!$B94,0,O$14)))-IF(O$2=2,0,OFFSET('Composition%'!$B94,0,O$17)*OFFSET('Composition%'!$B94,0,O$18)*(O$24*EXP(-O$25/($B124+273)/RGas)))+ReactionRateK1!O124/2</f>
        <v>0</v>
      </c>
      <c r="P124" s="73">
        <f ca="1">IF(P$2=0,0,P$22*EXP(P$23/($B124+273)/RGas)*(OFFSET('Composition%'!$B94,0,P$13)*OFFSET('Composition%'!$B94,0,P$14)))-IF(P$2=2,0,OFFSET('Composition%'!$B94,0,P$17)*OFFSET('Composition%'!$B94,0,P$18)*(P$24*EXP(-P$25/($B124+273)/RGas)))+ReactionRateK1!P124/2</f>
        <v>1.3150304891815803E-2</v>
      </c>
      <c r="Q124" s="73">
        <f ca="1">IF(Q$2=0,0,Q$22*EXP(Q$23/($B124+273)/RGas)*(OFFSET('Composition%'!$B94,0,Q$13)*OFFSET('Composition%'!$B94,0,Q$14)))-IF(Q$2=2,0,OFFSET('Composition%'!$B94,0,Q$17)*OFFSET('Composition%'!$B94,0,Q$18)*(Q$24*EXP(-Q$25/($B124+273)/RGas)))+ReactionRateK1!Q124/2</f>
        <v>1.5021029409082858E-4</v>
      </c>
      <c r="R124" s="73">
        <f ca="1">IF(R$2=0,0,R$22*EXP(R$23/($B124+273)/RGas)*(OFFSET('Composition%'!$B94,0,R$13)*OFFSET('Composition%'!$B94,0,R$14)))-IF(R$2=2,0,OFFSET('Composition%'!$B94,0,R$17)*OFFSET('Composition%'!$B94,0,R$18)*(R$24*EXP(-R$25/($B124+273)/RGas)))+ReactionRateK1!R124/2</f>
        <v>5.1201411472753209E-5</v>
      </c>
      <c r="S124" s="73"/>
      <c r="T124" s="73">
        <f ca="1">IF(T$2=0,0,T$22*EXP(T$23/($B124+273)/RGas)*(OFFSET('Composition%'!$B94,0,T$13)*OFFSET('Composition%'!$B94,0,T$14)))-IF(T$2=2,0,OFFSET('Composition%'!$B94,0,T$17)*OFFSET('Composition%'!$B94,0,T$18)*(T$24*EXP(-T$25/($B124+273)/RGas)))+ReactionRateK1!T124/2</f>
        <v>7.768701084340845E-5</v>
      </c>
      <c r="U124" s="73">
        <f ca="1">IF(U$2=0,0,U$22*EXP(U$23/($B124+273)/RGas)*(OFFSET('Composition%'!$B94,0,U$13)*OFFSET('Composition%'!$B94,0,U$14)))-IF(U$2=2,0,OFFSET('Composition%'!$B94,0,U$17)*OFFSET('Composition%'!$B94,0,U$18)*(U$24*EXP(-U$25/($B124+273)/RGas)))+ReactionRateK1!U124/2</f>
        <v>4.0917375255945204E-7</v>
      </c>
      <c r="V124" s="73">
        <f ca="1">IF(V$2=0,0,V$22*EXP(V$23/($B124+273)/RGas)*(OFFSET('Composition%'!$B94,0,V$13)*OFFSET('Composition%'!$B94,0,V$14)))-IF(V$2=2,0,OFFSET('Composition%'!$B94,0,V$17)*OFFSET('Composition%'!$B94,0,V$18)*(V$24*EXP(-V$25/($B124+273)/RGas)))+ReactionRateK1!V124/2</f>
        <v>0</v>
      </c>
      <c r="W124" s="73">
        <f ca="1">IF(W$2=0,0,W$22*EXP(W$23/($B124+273)/RGas)*(OFFSET('Composition%'!$B94,0,W$13)*OFFSET('Composition%'!$B94,0,W$14)))-IF(W$2=2,0,OFFSET('Composition%'!$B94,0,W$17)*OFFSET('Composition%'!$B94,0,W$18)*(W$24*EXP(-W$25/($B124+273)/RGas)))+ReactionRateK1!W124/2</f>
        <v>0</v>
      </c>
      <c r="X124" s="73">
        <f ca="1">IF(X$2=0,0,X$22*EXP(X$23/($B124+273)/RGas)*(OFFSET('Composition%'!$B94,0,X$13)*OFFSET('Composition%'!$B94,0,X$14)))-IF(X$2=2,0,OFFSET('Composition%'!$B94,0,X$17)*OFFSET('Composition%'!$B94,0,X$18)*(X$24*EXP(-X$25/($B124+273)/RGas)))+ReactionRateK1!X124/2</f>
        <v>3.7396946351298779E-8</v>
      </c>
      <c r="Y124" s="73">
        <f ca="1">IF(Y$2=0,0,Y$22*EXP(Y$23/($B124+273)/RGas)*(OFFSET('Composition%'!$B94,0,Y$13)*OFFSET('Composition%'!$B94,0,Y$14)))-IF(Y$2=2,0,OFFSET('Composition%'!$B94,0,Y$17)*OFFSET('Composition%'!$B94,0,Y$18)*(Y$24*EXP(-Y$25/($B124+273)/RGas)))+ReactionRateK1!Y124/2</f>
        <v>1.8509277744372974E-9</v>
      </c>
      <c r="Z124" s="73">
        <f ca="1">IF(Z$2=0,0,Z$22*EXP(Z$23/($B124+273)/RGas)*(OFFSET('Composition%'!$B94,0,Z$13)*OFFSET('Composition%'!$B94,0,Z$14)))-IF(Z$2=2,0,OFFSET('Composition%'!$B94,0,Z$17)*OFFSET('Composition%'!$B94,0,Z$18)*(Z$24*EXP(-Z$25/($B124+273)/RGas)))+ReactionRateK1!Z124/2</f>
        <v>0</v>
      </c>
      <c r="AA124" s="73">
        <f ca="1">IF(AA$2=0,0,AA$22*EXP(AA$23/($B124+273)/RGas)*(OFFSET('Composition%'!$B94,0,AA$13)*OFFSET('Composition%'!$B94,0,AA$14)))-IF(AA$2=2,0,OFFSET('Composition%'!$B94,0,AA$17)*OFFSET('Composition%'!$B94,0,AA$18)*(AA$24*EXP(-AA$25/($B124+273)/RGas)))+ReactionRateK1!AA124/2</f>
        <v>0</v>
      </c>
      <c r="AB124" s="73">
        <f ca="1">IF(AB$2=0,0,AB$22*EXP(AB$23/($B124+273)/RGas)*(OFFSET('Composition%'!$B94,0,AB$13)*OFFSET('Composition%'!$B94,0,AB$14)))-IF(AB$2=2,0,OFFSET('Composition%'!$B94,0,AB$17)*OFFSET('Composition%'!$B94,0,AB$18)*(AB$24*EXP(-AB$25/($B124+273)/RGas)))+ReactionRateK1!AB124/2</f>
        <v>0</v>
      </c>
      <c r="AC124" s="73">
        <f ca="1">IF(AC$2=0,0,AC$22*EXP(AC$23/($B124+273)/RGas)*(OFFSET('Composition%'!$B94,0,AC$13)*OFFSET('Composition%'!$B94,0,AC$14)))-IF(AC$2=2,0,OFFSET('Composition%'!$B94,0,AC$17)*OFFSET('Composition%'!$B94,0,AC$18)*(AC$24*EXP(-AC$25/($B124+273)/RGas)))+ReactionRateK1!AC124/2</f>
        <v>0</v>
      </c>
      <c r="AD124" s="73">
        <f ca="1">IF(AD$2=0,0,AD$22*EXP(AD$23/($B124+273)/RGas)*(OFFSET('Composition%'!$B94,0,AD$13)*OFFSET('Composition%'!$B94,0,AD$14)))-IF(AD$2=2,0,OFFSET('Composition%'!$B94,0,AD$17)*OFFSET('Composition%'!$B94,0,AD$18)*(AD$24*EXP(-AD$25/($B124+273)/RGas)))+ReactionRateK1!AD124/2</f>
        <v>0</v>
      </c>
      <c r="AE124" s="73">
        <f ca="1">IF(AE$2=0,0,AE$22*EXP(AE$23/($B124+273)/RGas)*(OFFSET('Composition%'!$B94,0,AE$13)*OFFSET('Composition%'!$B94,0,AE$14)))-IF(AE$2=2,0,OFFSET('Composition%'!$B94,0,AE$17)*OFFSET('Composition%'!$B94,0,AE$18)*(AE$24*EXP(-AE$25/($B124+273)/RGas)))+ReactionRateK1!AE124/2</f>
        <v>0</v>
      </c>
      <c r="AF124" s="73"/>
      <c r="AG124" s="73">
        <f ca="1">IF(AG$2=0,0,AG$22*EXP(AG$23/($B124+273)/RGas)*(OFFSET('Composition%'!$B94,0,AG$13)*OFFSET('Composition%'!$B94,0,AG$14)))-IF(AG$2=2,0,OFFSET('Composition%'!$B94,0,AG$17)*OFFSET('Composition%'!$B94,0,AG$18)*(AG$24*EXP(-AG$25/($B124+273)/RGas)))+ReactionRateK1!AG124/2</f>
        <v>0</v>
      </c>
      <c r="AH124" s="73">
        <f ca="1">IF(AH$2=0,0,AH$22*EXP(AH$23/($B124+273)/RGas)*(OFFSET('Composition%'!$B94,0,AH$13)*OFFSET('Composition%'!$B94,0,AH$14)))-IF(AH$2=2,0,OFFSET('Composition%'!$B94,0,AH$17)*OFFSET('Composition%'!$B94,0,AH$18)*(AH$24*EXP(-AH$25/($B124+273)/RGas)))+ReactionRateK1!AH124/2</f>
        <v>0</v>
      </c>
      <c r="AI124" s="73">
        <f ca="1">IF(AI$2=0,0,AI$22*EXP(AI$23/($B124+273)/RGas)*(OFFSET('Composition%'!$B94,0,AI$13)*OFFSET('Composition%'!$B94,0,AI$14)))-IF(AI$2=2,0,OFFSET('Composition%'!$B94,0,AI$17)*OFFSET('Composition%'!$B94,0,AI$18)*(AI$24*EXP(-AI$25/($B124+273)/RGas)))+ReactionRateK1!AI124/2</f>
        <v>0</v>
      </c>
      <c r="AJ124" s="73">
        <f ca="1">IF(AJ$2=0,0,AJ$22*EXP(AJ$23/($B124+273)/RGas)*(OFFSET('Composition%'!$B94,0,AJ$13)*OFFSET('Composition%'!$B94,0,AJ$14)))-IF(AJ$2=2,0,OFFSET('Composition%'!$B94,0,AJ$17)*OFFSET('Composition%'!$B94,0,AJ$18)*(AJ$24*EXP(-AJ$25/($B124+273)/RGas)))+ReactionRateK1!AJ124/2</f>
        <v>0</v>
      </c>
      <c r="AK124" s="73">
        <f ca="1">IF(AK$2=0,0,AK$22*EXP(AK$23/($B124+273)/RGas)*(OFFSET('Composition%'!$B94,0,AK$13)*OFFSET('Composition%'!$B94,0,AK$14)))-IF(AK$2=2,0,OFFSET('Composition%'!$B94,0,AK$17)*OFFSET('Composition%'!$B94,0,AK$18)*(AK$24*EXP(-AK$25/($B124+273)/RGas)))+ReactionRateK1!AK124/2</f>
        <v>0</v>
      </c>
      <c r="AL124" s="73">
        <f ca="1">IF(AL$2=0,0,AL$22*EXP(AL$23/($B124+273)/RGas)*(OFFSET('Composition%'!$B94,0,AL$13)*OFFSET('Composition%'!$B94,0,AL$14)))-IF(AL$2=2,0,OFFSET('Composition%'!$B94,0,AL$17)*OFFSET('Composition%'!$B94,0,AL$18)*(AL$24*EXP(-AL$25/($B124+273)/RGas)))+ReactionRateK1!AL124/2</f>
        <v>0</v>
      </c>
      <c r="AM124" s="73"/>
      <c r="AN124" s="73">
        <f ca="1">IF(AN$2=0,0,AN$22*EXP(AN$23/($B124+273)/RGas)*(OFFSET('Composition%'!$B94,0,AN$13)*OFFSET('Composition%'!$B94,0,AN$14)))-IF(AN$2=2,0,OFFSET('Composition%'!$B94,0,AN$17)*OFFSET('Composition%'!$B94,0,AN$18)*(AN$24*EXP(-AN$25/($B124+273)/RGas)))+ReactionRateK1!AN124/2</f>
        <v>0</v>
      </c>
      <c r="AO124" s="73">
        <f ca="1">IF(AO$2=0,0,AO$22*EXP(AO$23/($B124+273)/RGas)*(OFFSET('Composition%'!$B94,0,AO$13)*OFFSET('Composition%'!$B94,0,AO$14)))-IF(AO$2=2,0,OFFSET('Composition%'!$B94,0,AO$17)*OFFSET('Composition%'!$B94,0,AO$18)*(AO$24*EXP(-AO$25/($B124+273)/RGas)))+ReactionRateK1!AO124/2</f>
        <v>0</v>
      </c>
      <c r="AP124" s="73">
        <f ca="1">IF(AP$2=0,0,AP$22*EXP(AP$23/($B124+273)/RGas)*(OFFSET('Composition%'!$B94,0,AP$13)*OFFSET('Composition%'!$B94,0,AP$14)))-IF(AP$2=2,0,OFFSET('Composition%'!$B94,0,AP$17)*OFFSET('Composition%'!$B94,0,AP$18)*(AP$24*EXP(-AP$25/($B124+273)/RGas)))+ReactionRateK1!AP124/2</f>
        <v>4.0575870841860037E-12</v>
      </c>
      <c r="AQ124" s="73">
        <f ca="1">IF(AQ$2=0,0,AQ$22*EXP(AQ$23/($B124+273)/RGas)*(OFFSET('Composition%'!$B94,0,AQ$13)*OFFSET('Composition%'!$B94,0,AQ$14)))-IF(AQ$2=2,0,OFFSET('Composition%'!$B94,0,AQ$17)*OFFSET('Composition%'!$B94,0,AQ$18)*(AQ$24*EXP(-AQ$25/($B124+273)/RGas)))+ReactionRateK1!AQ124/2</f>
        <v>0</v>
      </c>
      <c r="AR124" s="73">
        <f ca="1">IF(AR$2=0,0,AR$22*EXP(AR$23/($B124+273)/RGas)*(OFFSET('Composition%'!$B94,0,AR$13)*OFFSET('Composition%'!$B94,0,AR$14)))-IF(AR$2=2,0,OFFSET('Composition%'!$B94,0,AR$17)*OFFSET('Composition%'!$B94,0,AR$18)*(AR$24*EXP(-AR$25/($B124+273)/RGas)))+ReactionRateK1!AR124/2</f>
        <v>0</v>
      </c>
    </row>
    <row r="125" spans="1:44">
      <c r="A125" s="3">
        <f t="shared" si="10"/>
        <v>4.6499999999999915</v>
      </c>
      <c r="B125" s="19">
        <f ca="1">'Composition%'!B95</f>
        <v>414.5799398578506</v>
      </c>
      <c r="C125">
        <f t="shared" si="11"/>
        <v>30</v>
      </c>
      <c r="D125" s="26">
        <f ca="1">('Composition%'!C95*ReactionRateK2!C125)^3</f>
        <v>5.9549721037365293</v>
      </c>
      <c r="E125" s="4"/>
      <c r="F125" s="73">
        <f ca="1">IF(F$2=0,0,F$22*EXP(F$23/($B125+273)/RGas)*(OFFSET('Composition%'!$B95,0,F$13)*OFFSET('Composition%'!$B95,0,F$14)))-IF(F$2=2,0,OFFSET('Composition%'!$B95,0,F$17)*OFFSET('Composition%'!$B95,0,F$18)*(F$24*EXP(-F$25/($B125+273)/RGas)))+ReactionRateK1!F125/2</f>
        <v>2.5597368667443525E-3</v>
      </c>
      <c r="G125" s="73">
        <f ca="1">IF(G$2=0,0,G$22*EXP(G$23/($B125+273)/RGas)*(OFFSET('Composition%'!$B95,0,G$13)*OFFSET('Composition%'!$B95,0,G$14)))-IF(G$2=2,0,OFFSET('Composition%'!$B95,0,G$17)*OFFSET('Composition%'!$B95,0,G$18)*(G$24*EXP(-G$25/($B125+273)/RGas)))+ReactionRateK1!G125/2</f>
        <v>1.0319824216523871E-3</v>
      </c>
      <c r="H125" s="73">
        <f ca="1">IF(H$2=0,0,H$22*EXP(H$23/($B125+273)/RGas)*(OFFSET('Composition%'!$B95,0,H$13)*OFFSET('Composition%'!$B95,0,H$14)))-IF(H$2=2,0,OFFSET('Composition%'!$B95,0,H$17)*OFFSET('Composition%'!$B95,0,H$18)*(H$24*EXP(-H$25/($B125+273)/RGas)))+ReactionRateK1!H125/2</f>
        <v>-3.2529471671045691E-6</v>
      </c>
      <c r="I125" s="73">
        <f ca="1">IF(I$2=0,0,I$22*EXP(I$23/($B125+273)/RGas)*(OFFSET('Composition%'!$B95,0,I$13)*OFFSET('Composition%'!$B95,0,I$14)))-IF(I$2=2,0,OFFSET('Composition%'!$B95,0,I$17)*OFFSET('Composition%'!$B95,0,I$18)*(I$24*EXP(-I$25/($B125+273)/RGas)))+ReactionRateK1!I125/2</f>
        <v>2.5078681600283335E-6</v>
      </c>
      <c r="J125" s="73"/>
      <c r="K125" s="73">
        <f ca="1">IF(K$2=0,0,K$22*EXP(K$23/($B125+273)/RGas)*(OFFSET('Composition%'!$B95,0,K$13)*OFFSET('Composition%'!$B95,0,K$14)))-IF(K$2=2,0,OFFSET('Composition%'!$B95,0,K$17)*OFFSET('Composition%'!$B95,0,K$18)*(K$24*EXP(-K$25/($B125+273)/RGas)))+ReactionRateK1!K125/2</f>
        <v>9.3138218601183289E-3</v>
      </c>
      <c r="L125" s="73">
        <f ca="1">IF(L$2=0,0,L$22*EXP(L$23/($B125+273)/RGas)*(OFFSET('Composition%'!$B95,0,L$13)*OFFSET('Composition%'!$B95,0,L$14)))-IF(L$2=2,0,OFFSET('Composition%'!$B95,0,L$17)*OFFSET('Composition%'!$B95,0,L$18)*(L$24*EXP(-L$25/($B125+273)/RGas)))+ReactionRateK1!L125/2</f>
        <v>-2.1567702908682693E-3</v>
      </c>
      <c r="M125" s="73">
        <f ca="1">IF(M$2=0,0,M$22*EXP(M$23/($B125+273)/RGas)*(OFFSET('Composition%'!$B95,0,M$13)*OFFSET('Composition%'!$B95,0,M$14)))-IF(M$2=2,0,OFFSET('Composition%'!$B95,0,M$17)*OFFSET('Composition%'!$B95,0,M$18)*(M$24*EXP(-M$25/($B125+273)/RGas)))+ReactionRateK1!M125/2</f>
        <v>0</v>
      </c>
      <c r="N125" s="73"/>
      <c r="O125" s="73">
        <f ca="1">IF(O$2=0,0,O$22*EXP(O$23/($B125+273)/RGas)*(OFFSET('Composition%'!$B95,0,O$13)*OFFSET('Composition%'!$B95,0,O$14)))-IF(O$2=2,0,OFFSET('Composition%'!$B95,0,O$17)*OFFSET('Composition%'!$B95,0,O$18)*(O$24*EXP(-O$25/($B125+273)/RGas)))+ReactionRateK1!O125/2</f>
        <v>0</v>
      </c>
      <c r="P125" s="73">
        <f ca="1">IF(P$2=0,0,P$22*EXP(P$23/($B125+273)/RGas)*(OFFSET('Composition%'!$B95,0,P$13)*OFFSET('Composition%'!$B95,0,P$14)))-IF(P$2=2,0,OFFSET('Composition%'!$B95,0,P$17)*OFFSET('Composition%'!$B95,0,P$18)*(P$24*EXP(-P$25/($B125+273)/RGas)))+ReactionRateK1!P125/2</f>
        <v>1.3047323268310061E-2</v>
      </c>
      <c r="Q125" s="73">
        <f ca="1">IF(Q$2=0,0,Q$22*EXP(Q$23/($B125+273)/RGas)*(OFFSET('Composition%'!$B95,0,Q$13)*OFFSET('Composition%'!$B95,0,Q$14)))-IF(Q$2=2,0,OFFSET('Composition%'!$B95,0,Q$17)*OFFSET('Composition%'!$B95,0,Q$18)*(Q$24*EXP(-Q$25/($B125+273)/RGas)))+ReactionRateK1!Q125/2</f>
        <v>1.5130477502985093E-4</v>
      </c>
      <c r="R125" s="73">
        <f ca="1">IF(R$2=0,0,R$22*EXP(R$23/($B125+273)/RGas)*(OFFSET('Composition%'!$B95,0,R$13)*OFFSET('Composition%'!$B95,0,R$14)))-IF(R$2=2,0,OFFSET('Composition%'!$B95,0,R$17)*OFFSET('Composition%'!$B95,0,R$18)*(R$24*EXP(-R$25/($B125+273)/RGas)))+ReactionRateK1!R125/2</f>
        <v>5.2108260448165825E-5</v>
      </c>
      <c r="S125" s="73"/>
      <c r="T125" s="73">
        <f ca="1">IF(T$2=0,0,T$22*EXP(T$23/($B125+273)/RGas)*(OFFSET('Composition%'!$B95,0,T$13)*OFFSET('Composition%'!$B95,0,T$14)))-IF(T$2=2,0,OFFSET('Composition%'!$B95,0,T$17)*OFFSET('Composition%'!$B95,0,T$18)*(T$24*EXP(-T$25/($B125+273)/RGas)))+ReactionRateK1!T125/2</f>
        <v>7.2442087652396458E-5</v>
      </c>
      <c r="U125" s="73">
        <f ca="1">IF(U$2=0,0,U$22*EXP(U$23/($B125+273)/RGas)*(OFFSET('Composition%'!$B95,0,U$13)*OFFSET('Composition%'!$B95,0,U$14)))-IF(U$2=2,0,OFFSET('Composition%'!$B95,0,U$17)*OFFSET('Composition%'!$B95,0,U$18)*(U$24*EXP(-U$25/($B125+273)/RGas)))+ReactionRateK1!U125/2</f>
        <v>3.6729351607969198E-7</v>
      </c>
      <c r="V125" s="73">
        <f ca="1">IF(V$2=0,0,V$22*EXP(V$23/($B125+273)/RGas)*(OFFSET('Composition%'!$B95,0,V$13)*OFFSET('Composition%'!$B95,0,V$14)))-IF(V$2=2,0,OFFSET('Composition%'!$B95,0,V$17)*OFFSET('Composition%'!$B95,0,V$18)*(V$24*EXP(-V$25/($B125+273)/RGas)))+ReactionRateK1!V125/2</f>
        <v>0</v>
      </c>
      <c r="W125" s="73">
        <f ca="1">IF(W$2=0,0,W$22*EXP(W$23/($B125+273)/RGas)*(OFFSET('Composition%'!$B95,0,W$13)*OFFSET('Composition%'!$B95,0,W$14)))-IF(W$2=2,0,OFFSET('Composition%'!$B95,0,W$17)*OFFSET('Composition%'!$B95,0,W$18)*(W$24*EXP(-W$25/($B125+273)/RGas)))+ReactionRateK1!W125/2</f>
        <v>0</v>
      </c>
      <c r="X125" s="73">
        <f ca="1">IF(X$2=0,0,X$22*EXP(X$23/($B125+273)/RGas)*(OFFSET('Composition%'!$B95,0,X$13)*OFFSET('Composition%'!$B95,0,X$14)))-IF(X$2=2,0,OFFSET('Composition%'!$B95,0,X$17)*OFFSET('Composition%'!$B95,0,X$18)*(X$24*EXP(-X$25/($B125+273)/RGas)))+ReactionRateK1!X125/2</f>
        <v>3.7393991685731786E-8</v>
      </c>
      <c r="Y125" s="73">
        <f ca="1">IF(Y$2=0,0,Y$22*EXP(Y$23/($B125+273)/RGas)*(OFFSET('Composition%'!$B95,0,Y$13)*OFFSET('Composition%'!$B95,0,Y$14)))-IF(Y$2=2,0,OFFSET('Composition%'!$B95,0,Y$17)*OFFSET('Composition%'!$B95,0,Y$18)*(Y$24*EXP(-Y$25/($B125+273)/RGas)))+ReactionRateK1!Y125/2</f>
        <v>1.8507815359580712E-9</v>
      </c>
      <c r="Z125" s="73">
        <f ca="1">IF(Z$2=0,0,Z$22*EXP(Z$23/($B125+273)/RGas)*(OFFSET('Composition%'!$B95,0,Z$13)*OFFSET('Composition%'!$B95,0,Z$14)))-IF(Z$2=2,0,OFFSET('Composition%'!$B95,0,Z$17)*OFFSET('Composition%'!$B95,0,Z$18)*(Z$24*EXP(-Z$25/($B125+273)/RGas)))+ReactionRateK1!Z125/2</f>
        <v>0</v>
      </c>
      <c r="AA125" s="73">
        <f ca="1">IF(AA$2=0,0,AA$22*EXP(AA$23/($B125+273)/RGas)*(OFFSET('Composition%'!$B95,0,AA$13)*OFFSET('Composition%'!$B95,0,AA$14)))-IF(AA$2=2,0,OFFSET('Composition%'!$B95,0,AA$17)*OFFSET('Composition%'!$B95,0,AA$18)*(AA$24*EXP(-AA$25/($B125+273)/RGas)))+ReactionRateK1!AA125/2</f>
        <v>0</v>
      </c>
      <c r="AB125" s="73">
        <f ca="1">IF(AB$2=0,0,AB$22*EXP(AB$23/($B125+273)/RGas)*(OFFSET('Composition%'!$B95,0,AB$13)*OFFSET('Composition%'!$B95,0,AB$14)))-IF(AB$2=2,0,OFFSET('Composition%'!$B95,0,AB$17)*OFFSET('Composition%'!$B95,0,AB$18)*(AB$24*EXP(-AB$25/($B125+273)/RGas)))+ReactionRateK1!AB125/2</f>
        <v>0</v>
      </c>
      <c r="AC125" s="73">
        <f ca="1">IF(AC$2=0,0,AC$22*EXP(AC$23/($B125+273)/RGas)*(OFFSET('Composition%'!$B95,0,AC$13)*OFFSET('Composition%'!$B95,0,AC$14)))-IF(AC$2=2,0,OFFSET('Composition%'!$B95,0,AC$17)*OFFSET('Composition%'!$B95,0,AC$18)*(AC$24*EXP(-AC$25/($B125+273)/RGas)))+ReactionRateK1!AC125/2</f>
        <v>0</v>
      </c>
      <c r="AD125" s="73">
        <f ca="1">IF(AD$2=0,0,AD$22*EXP(AD$23/($B125+273)/RGas)*(OFFSET('Composition%'!$B95,0,AD$13)*OFFSET('Composition%'!$B95,0,AD$14)))-IF(AD$2=2,0,OFFSET('Composition%'!$B95,0,AD$17)*OFFSET('Composition%'!$B95,0,AD$18)*(AD$24*EXP(-AD$25/($B125+273)/RGas)))+ReactionRateK1!AD125/2</f>
        <v>0</v>
      </c>
      <c r="AE125" s="73">
        <f ca="1">IF(AE$2=0,0,AE$22*EXP(AE$23/($B125+273)/RGas)*(OFFSET('Composition%'!$B95,0,AE$13)*OFFSET('Composition%'!$B95,0,AE$14)))-IF(AE$2=2,0,OFFSET('Composition%'!$B95,0,AE$17)*OFFSET('Composition%'!$B95,0,AE$18)*(AE$24*EXP(-AE$25/($B125+273)/RGas)))+ReactionRateK1!AE125/2</f>
        <v>0</v>
      </c>
      <c r="AF125" s="73"/>
      <c r="AG125" s="73">
        <f ca="1">IF(AG$2=0,0,AG$22*EXP(AG$23/($B125+273)/RGas)*(OFFSET('Composition%'!$B95,0,AG$13)*OFFSET('Composition%'!$B95,0,AG$14)))-IF(AG$2=2,0,OFFSET('Composition%'!$B95,0,AG$17)*OFFSET('Composition%'!$B95,0,AG$18)*(AG$24*EXP(-AG$25/($B125+273)/RGas)))+ReactionRateK1!AG125/2</f>
        <v>0</v>
      </c>
      <c r="AH125" s="73">
        <f ca="1">IF(AH$2=0,0,AH$22*EXP(AH$23/($B125+273)/RGas)*(OFFSET('Composition%'!$B95,0,AH$13)*OFFSET('Composition%'!$B95,0,AH$14)))-IF(AH$2=2,0,OFFSET('Composition%'!$B95,0,AH$17)*OFFSET('Composition%'!$B95,0,AH$18)*(AH$24*EXP(-AH$25/($B125+273)/RGas)))+ReactionRateK1!AH125/2</f>
        <v>0</v>
      </c>
      <c r="AI125" s="73">
        <f ca="1">IF(AI$2=0,0,AI$22*EXP(AI$23/($B125+273)/RGas)*(OFFSET('Composition%'!$B95,0,AI$13)*OFFSET('Composition%'!$B95,0,AI$14)))-IF(AI$2=2,0,OFFSET('Composition%'!$B95,0,AI$17)*OFFSET('Composition%'!$B95,0,AI$18)*(AI$24*EXP(-AI$25/($B125+273)/RGas)))+ReactionRateK1!AI125/2</f>
        <v>0</v>
      </c>
      <c r="AJ125" s="73">
        <f ca="1">IF(AJ$2=0,0,AJ$22*EXP(AJ$23/($B125+273)/RGas)*(OFFSET('Composition%'!$B95,0,AJ$13)*OFFSET('Composition%'!$B95,0,AJ$14)))-IF(AJ$2=2,0,OFFSET('Composition%'!$B95,0,AJ$17)*OFFSET('Composition%'!$B95,0,AJ$18)*(AJ$24*EXP(-AJ$25/($B125+273)/RGas)))+ReactionRateK1!AJ125/2</f>
        <v>0</v>
      </c>
      <c r="AK125" s="73">
        <f ca="1">IF(AK$2=0,0,AK$22*EXP(AK$23/($B125+273)/RGas)*(OFFSET('Composition%'!$B95,0,AK$13)*OFFSET('Composition%'!$B95,0,AK$14)))-IF(AK$2=2,0,OFFSET('Composition%'!$B95,0,AK$17)*OFFSET('Composition%'!$B95,0,AK$18)*(AK$24*EXP(-AK$25/($B125+273)/RGas)))+ReactionRateK1!AK125/2</f>
        <v>0</v>
      </c>
      <c r="AL125" s="73">
        <f ca="1">IF(AL$2=0,0,AL$22*EXP(AL$23/($B125+273)/RGas)*(OFFSET('Composition%'!$B95,0,AL$13)*OFFSET('Composition%'!$B95,0,AL$14)))-IF(AL$2=2,0,OFFSET('Composition%'!$B95,0,AL$17)*OFFSET('Composition%'!$B95,0,AL$18)*(AL$24*EXP(-AL$25/($B125+273)/RGas)))+ReactionRateK1!AL125/2</f>
        <v>0</v>
      </c>
      <c r="AM125" s="73"/>
      <c r="AN125" s="73">
        <f ca="1">IF(AN$2=0,0,AN$22*EXP(AN$23/($B125+273)/RGas)*(OFFSET('Composition%'!$B95,0,AN$13)*OFFSET('Composition%'!$B95,0,AN$14)))-IF(AN$2=2,0,OFFSET('Composition%'!$B95,0,AN$17)*OFFSET('Composition%'!$B95,0,AN$18)*(AN$24*EXP(-AN$25/($B125+273)/RGas)))+ReactionRateK1!AN125/2</f>
        <v>0</v>
      </c>
      <c r="AO125" s="73">
        <f ca="1">IF(AO$2=0,0,AO$22*EXP(AO$23/($B125+273)/RGas)*(OFFSET('Composition%'!$B95,0,AO$13)*OFFSET('Composition%'!$B95,0,AO$14)))-IF(AO$2=2,0,OFFSET('Composition%'!$B95,0,AO$17)*OFFSET('Composition%'!$B95,0,AO$18)*(AO$24*EXP(-AO$25/($B125+273)/RGas)))+ReactionRateK1!AO125/2</f>
        <v>0</v>
      </c>
      <c r="AP125" s="73">
        <f ca="1">IF(AP$2=0,0,AP$22*EXP(AP$23/($B125+273)/RGas)*(OFFSET('Composition%'!$B95,0,AP$13)*OFFSET('Composition%'!$B95,0,AP$14)))-IF(AP$2=2,0,OFFSET('Composition%'!$B95,0,AP$17)*OFFSET('Composition%'!$B95,0,AP$18)*(AP$24*EXP(-AP$25/($B125+273)/RGas)))+ReactionRateK1!AP125/2</f>
        <v>4.057604017493831E-12</v>
      </c>
      <c r="AQ125" s="73">
        <f ca="1">IF(AQ$2=0,0,AQ$22*EXP(AQ$23/($B125+273)/RGas)*(OFFSET('Composition%'!$B95,0,AQ$13)*OFFSET('Composition%'!$B95,0,AQ$14)))-IF(AQ$2=2,0,OFFSET('Composition%'!$B95,0,AQ$17)*OFFSET('Composition%'!$B95,0,AQ$18)*(AQ$24*EXP(-AQ$25/($B125+273)/RGas)))+ReactionRateK1!AQ125/2</f>
        <v>0</v>
      </c>
      <c r="AR125" s="73">
        <f ca="1">IF(AR$2=0,0,AR$22*EXP(AR$23/($B125+273)/RGas)*(OFFSET('Composition%'!$B95,0,AR$13)*OFFSET('Composition%'!$B95,0,AR$14)))-IF(AR$2=2,0,OFFSET('Composition%'!$B95,0,AR$17)*OFFSET('Composition%'!$B95,0,AR$18)*(AR$24*EXP(-AR$25/($B125+273)/RGas)))+ReactionRateK1!AR125/2</f>
        <v>0</v>
      </c>
    </row>
    <row r="126" spans="1:44">
      <c r="A126" s="3">
        <f t="shared" si="10"/>
        <v>4.6999999999999913</v>
      </c>
      <c r="B126" s="19">
        <f ca="1">'Composition%'!B96</f>
        <v>414.58760872044905</v>
      </c>
      <c r="C126">
        <f t="shared" si="11"/>
        <v>30</v>
      </c>
      <c r="D126" s="26">
        <f ca="1">('Composition%'!C96*ReactionRateK2!C126)^3</f>
        <v>5.953657247691484</v>
      </c>
      <c r="E126" s="4"/>
      <c r="F126" s="73">
        <f ca="1">IF(F$2=0,0,F$22*EXP(F$23/($B126+273)/RGas)*(OFFSET('Composition%'!$B96,0,F$13)*OFFSET('Composition%'!$B96,0,F$14)))-IF(F$2=2,0,OFFSET('Composition%'!$B96,0,F$17)*OFFSET('Composition%'!$B96,0,F$18)*(F$24*EXP(-F$25/($B126+273)/RGas)))+ReactionRateK1!F126/2</f>
        <v>2.5224631091167863E-3</v>
      </c>
      <c r="G126" s="73">
        <f ca="1">IF(G$2=0,0,G$22*EXP(G$23/($B126+273)/RGas)*(OFFSET('Composition%'!$B96,0,G$13)*OFFSET('Composition%'!$B96,0,G$14)))-IF(G$2=2,0,OFFSET('Composition%'!$B96,0,G$17)*OFFSET('Composition%'!$B96,0,G$18)*(G$24*EXP(-G$25/($B126+273)/RGas)))+ReactionRateK1!G126/2</f>
        <v>1.0176465334289426E-3</v>
      </c>
      <c r="H126" s="73">
        <f ca="1">IF(H$2=0,0,H$22*EXP(H$23/($B126+273)/RGas)*(OFFSET('Composition%'!$B96,0,H$13)*OFFSET('Composition%'!$B96,0,H$14)))-IF(H$2=2,0,OFFSET('Composition%'!$B96,0,H$17)*OFFSET('Composition%'!$B96,0,H$18)*(H$24*EXP(-H$25/($B126+273)/RGas)))+ReactionRateK1!H126/2</f>
        <v>-3.2271417537238321E-6</v>
      </c>
      <c r="I126" s="73">
        <f ca="1">IF(I$2=0,0,I$22*EXP(I$23/($B126+273)/RGas)*(OFFSET('Composition%'!$B96,0,I$13)*OFFSET('Composition%'!$B96,0,I$14)))-IF(I$2=2,0,OFFSET('Composition%'!$B96,0,I$17)*OFFSET('Composition%'!$B96,0,I$18)*(I$24*EXP(-I$25/($B126+273)/RGas)))+ReactionRateK1!I126/2</f>
        <v>2.3494276148673688E-6</v>
      </c>
      <c r="J126" s="73"/>
      <c r="K126" s="73">
        <f ca="1">IF(K$2=0,0,K$22*EXP(K$23/($B126+273)/RGas)*(OFFSET('Composition%'!$B96,0,K$13)*OFFSET('Composition%'!$B96,0,K$14)))-IF(K$2=2,0,OFFSET('Composition%'!$B96,0,K$17)*OFFSET('Composition%'!$B96,0,K$18)*(K$24*EXP(-K$25/($B126+273)/RGas)))+ReactionRateK1!K126/2</f>
        <v>9.0855069482652824E-3</v>
      </c>
      <c r="L126" s="73">
        <f ca="1">IF(L$2=0,0,L$22*EXP(L$23/($B126+273)/RGas)*(OFFSET('Composition%'!$B96,0,L$13)*OFFSET('Composition%'!$B96,0,L$14)))-IF(L$2=2,0,OFFSET('Composition%'!$B96,0,L$17)*OFFSET('Composition%'!$B96,0,L$18)*(L$24*EXP(-L$25/($B126+273)/RGas)))+ReactionRateK1!L126/2</f>
        <v>-2.1272200842335251E-3</v>
      </c>
      <c r="M126" s="73">
        <f ca="1">IF(M$2=0,0,M$22*EXP(M$23/($B126+273)/RGas)*(OFFSET('Composition%'!$B96,0,M$13)*OFFSET('Composition%'!$B96,0,M$14)))-IF(M$2=2,0,OFFSET('Composition%'!$B96,0,M$17)*OFFSET('Composition%'!$B96,0,M$18)*(M$24*EXP(-M$25/($B126+273)/RGas)))+ReactionRateK1!M126/2</f>
        <v>0</v>
      </c>
      <c r="N126" s="73"/>
      <c r="O126" s="73">
        <f ca="1">IF(O$2=0,0,O$22*EXP(O$23/($B126+273)/RGas)*(OFFSET('Composition%'!$B96,0,O$13)*OFFSET('Composition%'!$B96,0,O$14)))-IF(O$2=2,0,OFFSET('Composition%'!$B96,0,O$17)*OFFSET('Composition%'!$B96,0,O$18)*(O$24*EXP(-O$25/($B126+273)/RGas)))+ReactionRateK1!O126/2</f>
        <v>0</v>
      </c>
      <c r="P126" s="73">
        <f ca="1">IF(P$2=0,0,P$22*EXP(P$23/($B126+273)/RGas)*(OFFSET('Composition%'!$B96,0,P$13)*OFFSET('Composition%'!$B96,0,P$14)))-IF(P$2=2,0,OFFSET('Composition%'!$B96,0,P$17)*OFFSET('Composition%'!$B96,0,P$18)*(P$24*EXP(-P$25/($B126+273)/RGas)))+ReactionRateK1!P126/2</f>
        <v>1.2943562604825817E-2</v>
      </c>
      <c r="Q126" s="73">
        <f ca="1">IF(Q$2=0,0,Q$22*EXP(Q$23/($B126+273)/RGas)*(OFFSET('Composition%'!$B96,0,Q$13)*OFFSET('Composition%'!$B96,0,Q$14)))-IF(Q$2=2,0,OFFSET('Composition%'!$B96,0,Q$17)*OFFSET('Composition%'!$B96,0,Q$18)*(Q$24*EXP(-Q$25/($B126+273)/RGas)))+ReactionRateK1!Q126/2</f>
        <v>1.5237494812058529E-4</v>
      </c>
      <c r="R126" s="73">
        <f ca="1">IF(R$2=0,0,R$22*EXP(R$23/($B126+273)/RGas)*(OFFSET('Composition%'!$B96,0,R$13)*OFFSET('Composition%'!$B96,0,R$14)))-IF(R$2=2,0,OFFSET('Composition%'!$B96,0,R$17)*OFFSET('Composition%'!$B96,0,R$18)*(R$24*EXP(-R$25/($B126+273)/RGas)))+ReactionRateK1!R126/2</f>
        <v>5.301307364425999E-5</v>
      </c>
      <c r="S126" s="73"/>
      <c r="T126" s="73">
        <f ca="1">IF(T$2=0,0,T$22*EXP(T$23/($B126+273)/RGas)*(OFFSET('Composition%'!$B96,0,T$13)*OFFSET('Composition%'!$B96,0,T$14)))-IF(T$2=2,0,OFFSET('Composition%'!$B96,0,T$17)*OFFSET('Composition%'!$B96,0,T$18)*(T$24*EXP(-T$25/($B126+273)/RGas)))+ReactionRateK1!T126/2</f>
        <v>6.7564526734520224E-5</v>
      </c>
      <c r="U126" s="73">
        <f ca="1">IF(U$2=0,0,U$22*EXP(U$23/($B126+273)/RGas)*(OFFSET('Composition%'!$B96,0,U$13)*OFFSET('Composition%'!$B96,0,U$14)))-IF(U$2=2,0,OFFSET('Composition%'!$B96,0,U$17)*OFFSET('Composition%'!$B96,0,U$18)*(U$24*EXP(-U$25/($B126+273)/RGas)))+ReactionRateK1!U126/2</f>
        <v>3.2970524750799782E-7</v>
      </c>
      <c r="V126" s="73">
        <f ca="1">IF(V$2=0,0,V$22*EXP(V$23/($B126+273)/RGas)*(OFFSET('Composition%'!$B96,0,V$13)*OFFSET('Composition%'!$B96,0,V$14)))-IF(V$2=2,0,OFFSET('Composition%'!$B96,0,V$17)*OFFSET('Composition%'!$B96,0,V$18)*(V$24*EXP(-V$25/($B126+273)/RGas)))+ReactionRateK1!V126/2</f>
        <v>0</v>
      </c>
      <c r="W126" s="73">
        <f ca="1">IF(W$2=0,0,W$22*EXP(W$23/($B126+273)/RGas)*(OFFSET('Composition%'!$B96,0,W$13)*OFFSET('Composition%'!$B96,0,W$14)))-IF(W$2=2,0,OFFSET('Composition%'!$B96,0,W$17)*OFFSET('Composition%'!$B96,0,W$18)*(W$24*EXP(-W$25/($B126+273)/RGas)))+ReactionRateK1!W126/2</f>
        <v>0</v>
      </c>
      <c r="X126" s="73">
        <f ca="1">IF(X$2=0,0,X$22*EXP(X$23/($B126+273)/RGas)*(OFFSET('Composition%'!$B96,0,X$13)*OFFSET('Composition%'!$B96,0,X$14)))-IF(X$2=2,0,OFFSET('Composition%'!$B96,0,X$17)*OFFSET('Composition%'!$B96,0,X$18)*(X$24*EXP(-X$25/($B126+273)/RGas)))+ReactionRateK1!X126/2</f>
        <v>3.7391237465409525E-8</v>
      </c>
      <c r="Y126" s="73">
        <f ca="1">IF(Y$2=0,0,Y$22*EXP(Y$23/($B126+273)/RGas)*(OFFSET('Composition%'!$B96,0,Y$13)*OFFSET('Composition%'!$B96,0,Y$14)))-IF(Y$2=2,0,OFFSET('Composition%'!$B96,0,Y$17)*OFFSET('Composition%'!$B96,0,Y$18)*(Y$24*EXP(-Y$25/($B126+273)/RGas)))+ReactionRateK1!Y126/2</f>
        <v>1.8506452183335384E-9</v>
      </c>
      <c r="Z126" s="73">
        <f ca="1">IF(Z$2=0,0,Z$22*EXP(Z$23/($B126+273)/RGas)*(OFFSET('Composition%'!$B96,0,Z$13)*OFFSET('Composition%'!$B96,0,Z$14)))-IF(Z$2=2,0,OFFSET('Composition%'!$B96,0,Z$17)*OFFSET('Composition%'!$B96,0,Z$18)*(Z$24*EXP(-Z$25/($B126+273)/RGas)))+ReactionRateK1!Z126/2</f>
        <v>0</v>
      </c>
      <c r="AA126" s="73">
        <f ca="1">IF(AA$2=0,0,AA$22*EXP(AA$23/($B126+273)/RGas)*(OFFSET('Composition%'!$B96,0,AA$13)*OFFSET('Composition%'!$B96,0,AA$14)))-IF(AA$2=2,0,OFFSET('Composition%'!$B96,0,AA$17)*OFFSET('Composition%'!$B96,0,AA$18)*(AA$24*EXP(-AA$25/($B126+273)/RGas)))+ReactionRateK1!AA126/2</f>
        <v>0</v>
      </c>
      <c r="AB126" s="73">
        <f ca="1">IF(AB$2=0,0,AB$22*EXP(AB$23/($B126+273)/RGas)*(OFFSET('Composition%'!$B96,0,AB$13)*OFFSET('Composition%'!$B96,0,AB$14)))-IF(AB$2=2,0,OFFSET('Composition%'!$B96,0,AB$17)*OFFSET('Composition%'!$B96,0,AB$18)*(AB$24*EXP(-AB$25/($B126+273)/RGas)))+ReactionRateK1!AB126/2</f>
        <v>0</v>
      </c>
      <c r="AC126" s="73">
        <f ca="1">IF(AC$2=0,0,AC$22*EXP(AC$23/($B126+273)/RGas)*(OFFSET('Composition%'!$B96,0,AC$13)*OFFSET('Composition%'!$B96,0,AC$14)))-IF(AC$2=2,0,OFFSET('Composition%'!$B96,0,AC$17)*OFFSET('Composition%'!$B96,0,AC$18)*(AC$24*EXP(-AC$25/($B126+273)/RGas)))+ReactionRateK1!AC126/2</f>
        <v>0</v>
      </c>
      <c r="AD126" s="73">
        <f ca="1">IF(AD$2=0,0,AD$22*EXP(AD$23/($B126+273)/RGas)*(OFFSET('Composition%'!$B96,0,AD$13)*OFFSET('Composition%'!$B96,0,AD$14)))-IF(AD$2=2,0,OFFSET('Composition%'!$B96,0,AD$17)*OFFSET('Composition%'!$B96,0,AD$18)*(AD$24*EXP(-AD$25/($B126+273)/RGas)))+ReactionRateK1!AD126/2</f>
        <v>0</v>
      </c>
      <c r="AE126" s="73">
        <f ca="1">IF(AE$2=0,0,AE$22*EXP(AE$23/($B126+273)/RGas)*(OFFSET('Composition%'!$B96,0,AE$13)*OFFSET('Composition%'!$B96,0,AE$14)))-IF(AE$2=2,0,OFFSET('Composition%'!$B96,0,AE$17)*OFFSET('Composition%'!$B96,0,AE$18)*(AE$24*EXP(-AE$25/($B126+273)/RGas)))+ReactionRateK1!AE126/2</f>
        <v>0</v>
      </c>
      <c r="AF126" s="73"/>
      <c r="AG126" s="73">
        <f ca="1">IF(AG$2=0,0,AG$22*EXP(AG$23/($B126+273)/RGas)*(OFFSET('Composition%'!$B96,0,AG$13)*OFFSET('Composition%'!$B96,0,AG$14)))-IF(AG$2=2,0,OFFSET('Composition%'!$B96,0,AG$17)*OFFSET('Composition%'!$B96,0,AG$18)*(AG$24*EXP(-AG$25/($B126+273)/RGas)))+ReactionRateK1!AG126/2</f>
        <v>0</v>
      </c>
      <c r="AH126" s="73">
        <f ca="1">IF(AH$2=0,0,AH$22*EXP(AH$23/($B126+273)/RGas)*(OFFSET('Composition%'!$B96,0,AH$13)*OFFSET('Composition%'!$B96,0,AH$14)))-IF(AH$2=2,0,OFFSET('Composition%'!$B96,0,AH$17)*OFFSET('Composition%'!$B96,0,AH$18)*(AH$24*EXP(-AH$25/($B126+273)/RGas)))+ReactionRateK1!AH126/2</f>
        <v>0</v>
      </c>
      <c r="AI126" s="73">
        <f ca="1">IF(AI$2=0,0,AI$22*EXP(AI$23/($B126+273)/RGas)*(OFFSET('Composition%'!$B96,0,AI$13)*OFFSET('Composition%'!$B96,0,AI$14)))-IF(AI$2=2,0,OFFSET('Composition%'!$B96,0,AI$17)*OFFSET('Composition%'!$B96,0,AI$18)*(AI$24*EXP(-AI$25/($B126+273)/RGas)))+ReactionRateK1!AI126/2</f>
        <v>0</v>
      </c>
      <c r="AJ126" s="73">
        <f ca="1">IF(AJ$2=0,0,AJ$22*EXP(AJ$23/($B126+273)/RGas)*(OFFSET('Composition%'!$B96,0,AJ$13)*OFFSET('Composition%'!$B96,0,AJ$14)))-IF(AJ$2=2,0,OFFSET('Composition%'!$B96,0,AJ$17)*OFFSET('Composition%'!$B96,0,AJ$18)*(AJ$24*EXP(-AJ$25/($B126+273)/RGas)))+ReactionRateK1!AJ126/2</f>
        <v>0</v>
      </c>
      <c r="AK126" s="73">
        <f ca="1">IF(AK$2=0,0,AK$22*EXP(AK$23/($B126+273)/RGas)*(OFFSET('Composition%'!$B96,0,AK$13)*OFFSET('Composition%'!$B96,0,AK$14)))-IF(AK$2=2,0,OFFSET('Composition%'!$B96,0,AK$17)*OFFSET('Composition%'!$B96,0,AK$18)*(AK$24*EXP(-AK$25/($B126+273)/RGas)))+ReactionRateK1!AK126/2</f>
        <v>0</v>
      </c>
      <c r="AL126" s="73">
        <f ca="1">IF(AL$2=0,0,AL$22*EXP(AL$23/($B126+273)/RGas)*(OFFSET('Composition%'!$B96,0,AL$13)*OFFSET('Composition%'!$B96,0,AL$14)))-IF(AL$2=2,0,OFFSET('Composition%'!$B96,0,AL$17)*OFFSET('Composition%'!$B96,0,AL$18)*(AL$24*EXP(-AL$25/($B126+273)/RGas)))+ReactionRateK1!AL126/2</f>
        <v>0</v>
      </c>
      <c r="AM126" s="73"/>
      <c r="AN126" s="73">
        <f ca="1">IF(AN$2=0,0,AN$22*EXP(AN$23/($B126+273)/RGas)*(OFFSET('Composition%'!$B96,0,AN$13)*OFFSET('Composition%'!$B96,0,AN$14)))-IF(AN$2=2,0,OFFSET('Composition%'!$B96,0,AN$17)*OFFSET('Composition%'!$B96,0,AN$18)*(AN$24*EXP(-AN$25/($B126+273)/RGas)))+ReactionRateK1!AN126/2</f>
        <v>0</v>
      </c>
      <c r="AO126" s="73">
        <f ca="1">IF(AO$2=0,0,AO$22*EXP(AO$23/($B126+273)/RGas)*(OFFSET('Composition%'!$B96,0,AO$13)*OFFSET('Composition%'!$B96,0,AO$14)))-IF(AO$2=2,0,OFFSET('Composition%'!$B96,0,AO$17)*OFFSET('Composition%'!$B96,0,AO$18)*(AO$24*EXP(-AO$25/($B126+273)/RGas)))+ReactionRateK1!AO126/2</f>
        <v>0</v>
      </c>
      <c r="AP126" s="73">
        <f ca="1">IF(AP$2=0,0,AP$22*EXP(AP$23/($B126+273)/RGas)*(OFFSET('Composition%'!$B96,0,AP$13)*OFFSET('Composition%'!$B96,0,AP$14)))-IF(AP$2=2,0,OFFSET('Composition%'!$B96,0,AP$17)*OFFSET('Composition%'!$B96,0,AP$18)*(AP$24*EXP(-AP$25/($B126+273)/RGas)))+ReactionRateK1!AP126/2</f>
        <v>4.0576191994636038E-12</v>
      </c>
      <c r="AQ126" s="73">
        <f ca="1">IF(AQ$2=0,0,AQ$22*EXP(AQ$23/($B126+273)/RGas)*(OFFSET('Composition%'!$B96,0,AQ$13)*OFFSET('Composition%'!$B96,0,AQ$14)))-IF(AQ$2=2,0,OFFSET('Composition%'!$B96,0,AQ$17)*OFFSET('Composition%'!$B96,0,AQ$18)*(AQ$24*EXP(-AQ$25/($B126+273)/RGas)))+ReactionRateK1!AQ126/2</f>
        <v>0</v>
      </c>
      <c r="AR126" s="73">
        <f ca="1">IF(AR$2=0,0,AR$22*EXP(AR$23/($B126+273)/RGas)*(OFFSET('Composition%'!$B96,0,AR$13)*OFFSET('Composition%'!$B96,0,AR$14)))-IF(AR$2=2,0,OFFSET('Composition%'!$B96,0,AR$17)*OFFSET('Composition%'!$B96,0,AR$18)*(AR$24*EXP(-AR$25/($B126+273)/RGas)))+ReactionRateK1!AR126/2</f>
        <v>0</v>
      </c>
    </row>
    <row r="127" spans="1:44">
      <c r="A127" s="3">
        <f t="shared" si="10"/>
        <v>4.7499999999999911</v>
      </c>
      <c r="B127" s="19">
        <f ca="1">'Composition%'!B97</f>
        <v>414.59518421306257</v>
      </c>
      <c r="C127">
        <f t="shared" si="11"/>
        <v>30</v>
      </c>
      <c r="D127" s="26">
        <f ca="1">('Composition%'!C97*ReactionRateK2!C127)^3</f>
        <v>5.9524315765601914</v>
      </c>
      <c r="E127" s="4"/>
      <c r="F127" s="73">
        <f ca="1">IF(F$2=0,0,F$22*EXP(F$23/($B127+273)/RGas)*(OFFSET('Composition%'!$B97,0,F$13)*OFFSET('Composition%'!$B97,0,F$14)))-IF(F$2=2,0,OFFSET('Composition%'!$B97,0,F$17)*OFFSET('Composition%'!$B97,0,F$18)*(F$24*EXP(-F$25/($B127+273)/RGas)))+ReactionRateK1!F127/2</f>
        <v>2.4859960940606745E-3</v>
      </c>
      <c r="G127" s="73">
        <f ca="1">IF(G$2=0,0,G$22*EXP(G$23/($B127+273)/RGas)*(OFFSET('Composition%'!$B97,0,G$13)*OFFSET('Composition%'!$B97,0,G$14)))-IF(G$2=2,0,OFFSET('Composition%'!$B97,0,G$17)*OFFSET('Composition%'!$B97,0,G$18)*(G$24*EXP(-G$25/($B127+273)/RGas)))+ReactionRateK1!G127/2</f>
        <v>1.0035974775577674E-3</v>
      </c>
      <c r="H127" s="73">
        <f ca="1">IF(H$2=0,0,H$22*EXP(H$23/($B127+273)/RGas)*(OFFSET('Composition%'!$B97,0,H$13)*OFFSET('Composition%'!$B97,0,H$14)))-IF(H$2=2,0,OFFSET('Composition%'!$B97,0,H$17)*OFFSET('Composition%'!$B97,0,H$18)*(H$24*EXP(-H$25/($B127+273)/RGas)))+ReactionRateK1!H127/2</f>
        <v>-3.201161786610809E-6</v>
      </c>
      <c r="I127" s="73">
        <f ca="1">IF(I$2=0,0,I$22*EXP(I$23/($B127+273)/RGas)*(OFFSET('Composition%'!$B97,0,I$13)*OFFSET('Composition%'!$B97,0,I$14)))-IF(I$2=2,0,OFFSET('Composition%'!$B97,0,I$17)*OFFSET('Composition%'!$B97,0,I$18)*(I$24*EXP(-I$25/($B127+273)/RGas)))+ReactionRateK1!I127/2</f>
        <v>2.2004785611997719E-6</v>
      </c>
      <c r="J127" s="73"/>
      <c r="K127" s="73">
        <f ca="1">IF(K$2=0,0,K$22*EXP(K$23/($B127+273)/RGas)*(OFFSET('Composition%'!$B97,0,K$13)*OFFSET('Composition%'!$B97,0,K$14)))-IF(K$2=2,0,OFFSET('Composition%'!$B97,0,K$17)*OFFSET('Composition%'!$B97,0,K$18)*(K$24*EXP(-K$25/($B127+273)/RGas)))+ReactionRateK1!K127/2</f>
        <v>8.8612449833710191E-3</v>
      </c>
      <c r="L127" s="73">
        <f ca="1">IF(L$2=0,0,L$22*EXP(L$23/($B127+273)/RGas)*(OFFSET('Composition%'!$B97,0,L$13)*OFFSET('Composition%'!$B97,0,L$14)))-IF(L$2=2,0,OFFSET('Composition%'!$B97,0,L$17)*OFFSET('Composition%'!$B97,0,L$18)*(L$24*EXP(-L$25/($B127+273)/RGas)))+ReactionRateK1!L127/2</f>
        <v>-2.0987117047062062E-3</v>
      </c>
      <c r="M127" s="73">
        <f ca="1">IF(M$2=0,0,M$22*EXP(M$23/($B127+273)/RGas)*(OFFSET('Composition%'!$B97,0,M$13)*OFFSET('Composition%'!$B97,0,M$14)))-IF(M$2=2,0,OFFSET('Composition%'!$B97,0,M$17)*OFFSET('Composition%'!$B97,0,M$18)*(M$24*EXP(-M$25/($B127+273)/RGas)))+ReactionRateK1!M127/2</f>
        <v>0</v>
      </c>
      <c r="N127" s="73"/>
      <c r="O127" s="73">
        <f ca="1">IF(O$2=0,0,O$22*EXP(O$23/($B127+273)/RGas)*(OFFSET('Composition%'!$B97,0,O$13)*OFFSET('Composition%'!$B97,0,O$14)))-IF(O$2=2,0,OFFSET('Composition%'!$B97,0,O$17)*OFFSET('Composition%'!$B97,0,O$18)*(O$24*EXP(-O$25/($B127+273)/RGas)))+ReactionRateK1!O127/2</f>
        <v>0</v>
      </c>
      <c r="P127" s="73">
        <f ca="1">IF(P$2=0,0,P$22*EXP(P$23/($B127+273)/RGas)*(OFFSET('Composition%'!$B97,0,P$13)*OFFSET('Composition%'!$B97,0,P$14)))-IF(P$2=2,0,OFFSET('Composition%'!$B97,0,P$17)*OFFSET('Composition%'!$B97,0,P$18)*(P$24*EXP(-P$25/($B127+273)/RGas)))+ReactionRateK1!P127/2</f>
        <v>1.2839123098967835E-2</v>
      </c>
      <c r="Q127" s="73">
        <f ca="1">IF(Q$2=0,0,Q$22*EXP(Q$23/($B127+273)/RGas)*(OFFSET('Composition%'!$B97,0,Q$13)*OFFSET('Composition%'!$B97,0,Q$14)))-IF(Q$2=2,0,OFFSET('Composition%'!$B97,0,Q$17)*OFFSET('Composition%'!$B97,0,Q$18)*(Q$24*EXP(-Q$25/($B127+273)/RGas)))+ReactionRateK1!Q127/2</f>
        <v>1.5342101479811149E-4</v>
      </c>
      <c r="R127" s="73">
        <f ca="1">IF(R$2=0,0,R$22*EXP(R$23/($B127+273)/RGas)*(OFFSET('Composition%'!$B97,0,R$13)*OFFSET('Composition%'!$B97,0,R$14)))-IF(R$2=2,0,OFFSET('Composition%'!$B97,0,R$17)*OFFSET('Composition%'!$B97,0,R$18)*(R$24*EXP(-R$25/($B127+273)/RGas)))+ReactionRateK1!R127/2</f>
        <v>5.3915620673367446E-5</v>
      </c>
      <c r="S127" s="73"/>
      <c r="T127" s="73">
        <f ca="1">IF(T$2=0,0,T$22*EXP(T$23/($B127+273)/RGas)*(OFFSET('Composition%'!$B97,0,T$13)*OFFSET('Composition%'!$B97,0,T$14)))-IF(T$2=2,0,OFFSET('Composition%'!$B97,0,T$17)*OFFSET('Composition%'!$B97,0,T$18)*(T$24*EXP(-T$25/($B127+273)/RGas)))+ReactionRateK1!T127/2</f>
        <v>6.3028506403681216E-5</v>
      </c>
      <c r="U127" s="73">
        <f ca="1">IF(U$2=0,0,U$22*EXP(U$23/($B127+273)/RGas)*(OFFSET('Composition%'!$B97,0,U$13)*OFFSET('Composition%'!$B97,0,U$14)))-IF(U$2=2,0,OFFSET('Composition%'!$B97,0,U$17)*OFFSET('Composition%'!$B97,0,U$18)*(U$24*EXP(-U$25/($B127+273)/RGas)))+ReactionRateK1!U127/2</f>
        <v>2.9596821441994263E-7</v>
      </c>
      <c r="V127" s="73">
        <f ca="1">IF(V$2=0,0,V$22*EXP(V$23/($B127+273)/RGas)*(OFFSET('Composition%'!$B97,0,V$13)*OFFSET('Composition%'!$B97,0,V$14)))-IF(V$2=2,0,OFFSET('Composition%'!$B97,0,V$17)*OFFSET('Composition%'!$B97,0,V$18)*(V$24*EXP(-V$25/($B127+273)/RGas)))+ReactionRateK1!V127/2</f>
        <v>0</v>
      </c>
      <c r="W127" s="73">
        <f ca="1">IF(W$2=0,0,W$22*EXP(W$23/($B127+273)/RGas)*(OFFSET('Composition%'!$B97,0,W$13)*OFFSET('Composition%'!$B97,0,W$14)))-IF(W$2=2,0,OFFSET('Composition%'!$B97,0,W$17)*OFFSET('Composition%'!$B97,0,W$18)*(W$24*EXP(-W$25/($B127+273)/RGas)))+ReactionRateK1!W127/2</f>
        <v>0</v>
      </c>
      <c r="X127" s="73">
        <f ca="1">IF(X$2=0,0,X$22*EXP(X$23/($B127+273)/RGas)*(OFFSET('Composition%'!$B97,0,X$13)*OFFSET('Composition%'!$B97,0,X$14)))-IF(X$2=2,0,OFFSET('Composition%'!$B97,0,X$17)*OFFSET('Composition%'!$B97,0,X$18)*(X$24*EXP(-X$25/($B127+273)/RGas)))+ReactionRateK1!X127/2</f>
        <v>3.7388669593966411E-8</v>
      </c>
      <c r="Y127" s="73">
        <f ca="1">IF(Y$2=0,0,Y$22*EXP(Y$23/($B127+273)/RGas)*(OFFSET('Composition%'!$B97,0,Y$13)*OFFSET('Composition%'!$B97,0,Y$14)))-IF(Y$2=2,0,OFFSET('Composition%'!$B97,0,Y$17)*OFFSET('Composition%'!$B97,0,Y$18)*(Y$24*EXP(-Y$25/($B127+273)/RGas)))+ReactionRateK1!Y127/2</f>
        <v>1.8505181238769325E-9</v>
      </c>
      <c r="Z127" s="73">
        <f ca="1">IF(Z$2=0,0,Z$22*EXP(Z$23/($B127+273)/RGas)*(OFFSET('Composition%'!$B97,0,Z$13)*OFFSET('Composition%'!$B97,0,Z$14)))-IF(Z$2=2,0,OFFSET('Composition%'!$B97,0,Z$17)*OFFSET('Composition%'!$B97,0,Z$18)*(Z$24*EXP(-Z$25/($B127+273)/RGas)))+ReactionRateK1!Z127/2</f>
        <v>0</v>
      </c>
      <c r="AA127" s="73">
        <f ca="1">IF(AA$2=0,0,AA$22*EXP(AA$23/($B127+273)/RGas)*(OFFSET('Composition%'!$B97,0,AA$13)*OFFSET('Composition%'!$B97,0,AA$14)))-IF(AA$2=2,0,OFFSET('Composition%'!$B97,0,AA$17)*OFFSET('Composition%'!$B97,0,AA$18)*(AA$24*EXP(-AA$25/($B127+273)/RGas)))+ReactionRateK1!AA127/2</f>
        <v>0</v>
      </c>
      <c r="AB127" s="73">
        <f ca="1">IF(AB$2=0,0,AB$22*EXP(AB$23/($B127+273)/RGas)*(OFFSET('Composition%'!$B97,0,AB$13)*OFFSET('Composition%'!$B97,0,AB$14)))-IF(AB$2=2,0,OFFSET('Composition%'!$B97,0,AB$17)*OFFSET('Composition%'!$B97,0,AB$18)*(AB$24*EXP(-AB$25/($B127+273)/RGas)))+ReactionRateK1!AB127/2</f>
        <v>0</v>
      </c>
      <c r="AC127" s="73">
        <f ca="1">IF(AC$2=0,0,AC$22*EXP(AC$23/($B127+273)/RGas)*(OFFSET('Composition%'!$B97,0,AC$13)*OFFSET('Composition%'!$B97,0,AC$14)))-IF(AC$2=2,0,OFFSET('Composition%'!$B97,0,AC$17)*OFFSET('Composition%'!$B97,0,AC$18)*(AC$24*EXP(-AC$25/($B127+273)/RGas)))+ReactionRateK1!AC127/2</f>
        <v>0</v>
      </c>
      <c r="AD127" s="73">
        <f ca="1">IF(AD$2=0,0,AD$22*EXP(AD$23/($B127+273)/RGas)*(OFFSET('Composition%'!$B97,0,AD$13)*OFFSET('Composition%'!$B97,0,AD$14)))-IF(AD$2=2,0,OFFSET('Composition%'!$B97,0,AD$17)*OFFSET('Composition%'!$B97,0,AD$18)*(AD$24*EXP(-AD$25/($B127+273)/RGas)))+ReactionRateK1!AD127/2</f>
        <v>0</v>
      </c>
      <c r="AE127" s="73">
        <f ca="1">IF(AE$2=0,0,AE$22*EXP(AE$23/($B127+273)/RGas)*(OFFSET('Composition%'!$B97,0,AE$13)*OFFSET('Composition%'!$B97,0,AE$14)))-IF(AE$2=2,0,OFFSET('Composition%'!$B97,0,AE$17)*OFFSET('Composition%'!$B97,0,AE$18)*(AE$24*EXP(-AE$25/($B127+273)/RGas)))+ReactionRateK1!AE127/2</f>
        <v>0</v>
      </c>
      <c r="AF127" s="73"/>
      <c r="AG127" s="73">
        <f ca="1">IF(AG$2=0,0,AG$22*EXP(AG$23/($B127+273)/RGas)*(OFFSET('Composition%'!$B97,0,AG$13)*OFFSET('Composition%'!$B97,0,AG$14)))-IF(AG$2=2,0,OFFSET('Composition%'!$B97,0,AG$17)*OFFSET('Composition%'!$B97,0,AG$18)*(AG$24*EXP(-AG$25/($B127+273)/RGas)))+ReactionRateK1!AG127/2</f>
        <v>0</v>
      </c>
      <c r="AH127" s="73">
        <f ca="1">IF(AH$2=0,0,AH$22*EXP(AH$23/($B127+273)/RGas)*(OFFSET('Composition%'!$B97,0,AH$13)*OFFSET('Composition%'!$B97,0,AH$14)))-IF(AH$2=2,0,OFFSET('Composition%'!$B97,0,AH$17)*OFFSET('Composition%'!$B97,0,AH$18)*(AH$24*EXP(-AH$25/($B127+273)/RGas)))+ReactionRateK1!AH127/2</f>
        <v>0</v>
      </c>
      <c r="AI127" s="73">
        <f ca="1">IF(AI$2=0,0,AI$22*EXP(AI$23/($B127+273)/RGas)*(OFFSET('Composition%'!$B97,0,AI$13)*OFFSET('Composition%'!$B97,0,AI$14)))-IF(AI$2=2,0,OFFSET('Composition%'!$B97,0,AI$17)*OFFSET('Composition%'!$B97,0,AI$18)*(AI$24*EXP(-AI$25/($B127+273)/RGas)))+ReactionRateK1!AI127/2</f>
        <v>0</v>
      </c>
      <c r="AJ127" s="73">
        <f ca="1">IF(AJ$2=0,0,AJ$22*EXP(AJ$23/($B127+273)/RGas)*(OFFSET('Composition%'!$B97,0,AJ$13)*OFFSET('Composition%'!$B97,0,AJ$14)))-IF(AJ$2=2,0,OFFSET('Composition%'!$B97,0,AJ$17)*OFFSET('Composition%'!$B97,0,AJ$18)*(AJ$24*EXP(-AJ$25/($B127+273)/RGas)))+ReactionRateK1!AJ127/2</f>
        <v>0</v>
      </c>
      <c r="AK127" s="73">
        <f ca="1">IF(AK$2=0,0,AK$22*EXP(AK$23/($B127+273)/RGas)*(OFFSET('Composition%'!$B97,0,AK$13)*OFFSET('Composition%'!$B97,0,AK$14)))-IF(AK$2=2,0,OFFSET('Composition%'!$B97,0,AK$17)*OFFSET('Composition%'!$B97,0,AK$18)*(AK$24*EXP(-AK$25/($B127+273)/RGas)))+ReactionRateK1!AK127/2</f>
        <v>0</v>
      </c>
      <c r="AL127" s="73">
        <f ca="1">IF(AL$2=0,0,AL$22*EXP(AL$23/($B127+273)/RGas)*(OFFSET('Composition%'!$B97,0,AL$13)*OFFSET('Composition%'!$B97,0,AL$14)))-IF(AL$2=2,0,OFFSET('Composition%'!$B97,0,AL$17)*OFFSET('Composition%'!$B97,0,AL$18)*(AL$24*EXP(-AL$25/($B127+273)/RGas)))+ReactionRateK1!AL127/2</f>
        <v>0</v>
      </c>
      <c r="AM127" s="73"/>
      <c r="AN127" s="73">
        <f ca="1">IF(AN$2=0,0,AN$22*EXP(AN$23/($B127+273)/RGas)*(OFFSET('Composition%'!$B97,0,AN$13)*OFFSET('Composition%'!$B97,0,AN$14)))-IF(AN$2=2,0,OFFSET('Composition%'!$B97,0,AN$17)*OFFSET('Composition%'!$B97,0,AN$18)*(AN$24*EXP(-AN$25/($B127+273)/RGas)))+ReactionRateK1!AN127/2</f>
        <v>0</v>
      </c>
      <c r="AO127" s="73">
        <f ca="1">IF(AO$2=0,0,AO$22*EXP(AO$23/($B127+273)/RGas)*(OFFSET('Composition%'!$B97,0,AO$13)*OFFSET('Composition%'!$B97,0,AO$14)))-IF(AO$2=2,0,OFFSET('Composition%'!$B97,0,AO$17)*OFFSET('Composition%'!$B97,0,AO$18)*(AO$24*EXP(-AO$25/($B127+273)/RGas)))+ReactionRateK1!AO127/2</f>
        <v>0</v>
      </c>
      <c r="AP127" s="73">
        <f ca="1">IF(AP$2=0,0,AP$22*EXP(AP$23/($B127+273)/RGas)*(OFFSET('Composition%'!$B97,0,AP$13)*OFFSET('Composition%'!$B97,0,AP$14)))-IF(AP$2=2,0,OFFSET('Composition%'!$B97,0,AP$17)*OFFSET('Composition%'!$B97,0,AP$18)*(AP$24*EXP(-AP$25/($B127+273)/RGas)))+ReactionRateK1!AP127/2</f>
        <v>4.0576328096667763E-12</v>
      </c>
      <c r="AQ127" s="73">
        <f ca="1">IF(AQ$2=0,0,AQ$22*EXP(AQ$23/($B127+273)/RGas)*(OFFSET('Composition%'!$B97,0,AQ$13)*OFFSET('Composition%'!$B97,0,AQ$14)))-IF(AQ$2=2,0,OFFSET('Composition%'!$B97,0,AQ$17)*OFFSET('Composition%'!$B97,0,AQ$18)*(AQ$24*EXP(-AQ$25/($B127+273)/RGas)))+ReactionRateK1!AQ127/2</f>
        <v>0</v>
      </c>
      <c r="AR127" s="73">
        <f ca="1">IF(AR$2=0,0,AR$22*EXP(AR$23/($B127+273)/RGas)*(OFFSET('Composition%'!$B97,0,AR$13)*OFFSET('Composition%'!$B97,0,AR$14)))-IF(AR$2=2,0,OFFSET('Composition%'!$B97,0,AR$17)*OFFSET('Composition%'!$B97,0,AR$18)*(AR$24*EXP(-AR$25/($B127+273)/RGas)))+ReactionRateK1!AR127/2</f>
        <v>0</v>
      </c>
    </row>
    <row r="128" spans="1:44">
      <c r="A128" s="3">
        <f t="shared" si="10"/>
        <v>4.7999999999999909</v>
      </c>
      <c r="B128" s="19">
        <f ca="1">'Composition%'!B98</f>
        <v>414.60267961555951</v>
      </c>
      <c r="C128">
        <f t="shared" si="11"/>
        <v>30</v>
      </c>
      <c r="D128" s="26">
        <f ca="1">('Composition%'!C98*ReactionRateK2!C128)^3</f>
        <v>5.9512887984940805</v>
      </c>
      <c r="E128" s="4"/>
      <c r="F128" s="73">
        <f ca="1">IF(F$2=0,0,F$22*EXP(F$23/($B128+273)/RGas)*(OFFSET('Composition%'!$B98,0,F$13)*OFFSET('Composition%'!$B98,0,F$14)))-IF(F$2=2,0,OFFSET('Composition%'!$B98,0,F$17)*OFFSET('Composition%'!$B98,0,F$18)*(F$24*EXP(-F$25/($B128+273)/RGas)))+ReactionRateK1!F128/2</f>
        <v>2.4503118896342796E-3</v>
      </c>
      <c r="G128" s="73">
        <f ca="1">IF(G$2=0,0,G$22*EXP(G$23/($B128+273)/RGas)*(OFFSET('Composition%'!$B98,0,G$13)*OFFSET('Composition%'!$B98,0,G$14)))-IF(G$2=2,0,OFFSET('Composition%'!$B98,0,G$17)*OFFSET('Composition%'!$B98,0,G$18)*(G$24*EXP(-G$25/($B128+273)/RGas)))+ReactionRateK1!G128/2</f>
        <v>9.8982734712517039E-4</v>
      </c>
      <c r="H128" s="73">
        <f ca="1">IF(H$2=0,0,H$22*EXP(H$23/($B128+273)/RGas)*(OFFSET('Composition%'!$B98,0,H$13)*OFFSET('Composition%'!$B98,0,H$14)))-IF(H$2=2,0,OFFSET('Composition%'!$B98,0,H$17)*OFFSET('Composition%'!$B98,0,H$18)*(H$24*EXP(-H$25/($B128+273)/RGas)))+ReactionRateK1!H128/2</f>
        <v>-3.1750313979855571E-6</v>
      </c>
      <c r="I128" s="73">
        <f ca="1">IF(I$2=0,0,I$22*EXP(I$23/($B128+273)/RGas)*(OFFSET('Composition%'!$B98,0,I$13)*OFFSET('Composition%'!$B98,0,I$14)))-IF(I$2=2,0,OFFSET('Composition%'!$B98,0,I$17)*OFFSET('Composition%'!$B98,0,I$18)*(I$24*EXP(-I$25/($B128+273)/RGas)))+ReactionRateK1!I128/2</f>
        <v>2.0605917717488467E-6</v>
      </c>
      <c r="J128" s="73"/>
      <c r="K128" s="73">
        <f ca="1">IF(K$2=0,0,K$22*EXP(K$23/($B128+273)/RGas)*(OFFSET('Composition%'!$B98,0,K$13)*OFFSET('Composition%'!$B98,0,K$14)))-IF(K$2=2,0,OFFSET('Composition%'!$B98,0,K$17)*OFFSET('Composition%'!$B98,0,K$18)*(K$24*EXP(-K$25/($B128+273)/RGas)))+ReactionRateK1!K128/2</f>
        <v>8.6409915695121464E-3</v>
      </c>
      <c r="L128" s="73">
        <f ca="1">IF(L$2=0,0,L$22*EXP(L$23/($B128+273)/RGas)*(OFFSET('Composition%'!$B98,0,L$13)*OFFSET('Composition%'!$B98,0,L$14)))-IF(L$2=2,0,OFFSET('Composition%'!$B98,0,L$17)*OFFSET('Composition%'!$B98,0,L$18)*(L$24*EXP(-L$25/($B128+273)/RGas)))+ReactionRateK1!L128/2</f>
        <v>-2.0712678532431804E-3</v>
      </c>
      <c r="M128" s="73">
        <f ca="1">IF(M$2=0,0,M$22*EXP(M$23/($B128+273)/RGas)*(OFFSET('Composition%'!$B98,0,M$13)*OFFSET('Composition%'!$B98,0,M$14)))-IF(M$2=2,0,OFFSET('Composition%'!$B98,0,M$17)*OFFSET('Composition%'!$B98,0,M$18)*(M$24*EXP(-M$25/($B128+273)/RGas)))+ReactionRateK1!M128/2</f>
        <v>0</v>
      </c>
      <c r="N128" s="73"/>
      <c r="O128" s="73">
        <f ca="1">IF(O$2=0,0,O$22*EXP(O$23/($B128+273)/RGas)*(OFFSET('Composition%'!$B98,0,O$13)*OFFSET('Composition%'!$B98,0,O$14)))-IF(O$2=2,0,OFFSET('Composition%'!$B98,0,O$17)*OFFSET('Composition%'!$B98,0,O$18)*(O$24*EXP(-O$25/($B128+273)/RGas)))+ReactionRateK1!O128/2</f>
        <v>0</v>
      </c>
      <c r="P128" s="73">
        <f ca="1">IF(P$2=0,0,P$22*EXP(P$23/($B128+273)/RGas)*(OFFSET('Composition%'!$B98,0,P$13)*OFFSET('Composition%'!$B98,0,P$14)))-IF(P$2=2,0,OFFSET('Composition%'!$B98,0,P$17)*OFFSET('Composition%'!$B98,0,P$18)*(P$24*EXP(-P$25/($B128+273)/RGas)))+ReactionRateK1!P128/2</f>
        <v>1.2734099963475715E-2</v>
      </c>
      <c r="Q128" s="73">
        <f ca="1">IF(Q$2=0,0,Q$22*EXP(Q$23/($B128+273)/RGas)*(OFFSET('Composition%'!$B98,0,Q$13)*OFFSET('Composition%'!$B98,0,Q$14)))-IF(Q$2=2,0,OFFSET('Composition%'!$B98,0,Q$17)*OFFSET('Composition%'!$B98,0,Q$18)*(Q$24*EXP(-Q$25/($B128+273)/RGas)))+ReactionRateK1!Q128/2</f>
        <v>1.5444318504612026E-4</v>
      </c>
      <c r="R128" s="73">
        <f ca="1">IF(R$2=0,0,R$22*EXP(R$23/($B128+273)/RGas)*(OFFSET('Composition%'!$B98,0,R$13)*OFFSET('Composition%'!$B98,0,R$14)))-IF(R$2=2,0,OFFSET('Composition%'!$B98,0,R$17)*OFFSET('Composition%'!$B98,0,R$18)*(R$24*EXP(-R$25/($B128+273)/RGas)))+ReactionRateK1!R128/2</f>
        <v>5.4815679872795116E-5</v>
      </c>
      <c r="S128" s="73"/>
      <c r="T128" s="73">
        <f ca="1">IF(T$2=0,0,T$22*EXP(T$23/($B128+273)/RGas)*(OFFSET('Composition%'!$B98,0,T$13)*OFFSET('Composition%'!$B98,0,T$14)))-IF(T$2=2,0,OFFSET('Composition%'!$B98,0,T$17)*OFFSET('Composition%'!$B98,0,T$18)*(T$24*EXP(-T$25/($B128+273)/RGas)))+ReactionRateK1!T128/2</f>
        <v>5.8810012712596805E-5</v>
      </c>
      <c r="U128" s="73">
        <f ca="1">IF(U$2=0,0,U$22*EXP(U$23/($B128+273)/RGas)*(OFFSET('Composition%'!$B98,0,U$13)*OFFSET('Composition%'!$B98,0,U$14)))-IF(U$2=2,0,OFFSET('Composition%'!$B98,0,U$17)*OFFSET('Composition%'!$B98,0,U$18)*(U$24*EXP(-U$25/($B128+273)/RGas)))+ReactionRateK1!U128/2</f>
        <v>2.656870868276692E-7</v>
      </c>
      <c r="V128" s="73">
        <f ca="1">IF(V$2=0,0,V$22*EXP(V$23/($B128+273)/RGas)*(OFFSET('Composition%'!$B98,0,V$13)*OFFSET('Composition%'!$B98,0,V$14)))-IF(V$2=2,0,OFFSET('Composition%'!$B98,0,V$17)*OFFSET('Composition%'!$B98,0,V$18)*(V$24*EXP(-V$25/($B128+273)/RGas)))+ReactionRateK1!V128/2</f>
        <v>0</v>
      </c>
      <c r="W128" s="73">
        <f ca="1">IF(W$2=0,0,W$22*EXP(W$23/($B128+273)/RGas)*(OFFSET('Composition%'!$B98,0,W$13)*OFFSET('Composition%'!$B98,0,W$14)))-IF(W$2=2,0,OFFSET('Composition%'!$B98,0,W$17)*OFFSET('Composition%'!$B98,0,W$18)*(W$24*EXP(-W$25/($B128+273)/RGas)))+ReactionRateK1!W128/2</f>
        <v>0</v>
      </c>
      <c r="X128" s="73">
        <f ca="1">IF(X$2=0,0,X$22*EXP(X$23/($B128+273)/RGas)*(OFFSET('Composition%'!$B98,0,X$13)*OFFSET('Composition%'!$B98,0,X$14)))-IF(X$2=2,0,OFFSET('Composition%'!$B98,0,X$17)*OFFSET('Composition%'!$B98,0,X$18)*(X$24*EXP(-X$25/($B128+273)/RGas)))+ReactionRateK1!X128/2</f>
        <v>3.7386274969752314E-8</v>
      </c>
      <c r="Y128" s="73">
        <f ca="1">IF(Y$2=0,0,Y$22*EXP(Y$23/($B128+273)/RGas)*(OFFSET('Composition%'!$B98,0,Y$13)*OFFSET('Composition%'!$B98,0,Y$14)))-IF(Y$2=2,0,OFFSET('Composition%'!$B98,0,Y$17)*OFFSET('Composition%'!$B98,0,Y$18)*(Y$24*EXP(-Y$25/($B128+273)/RGas)))+ReactionRateK1!Y128/2</f>
        <v>1.850399604134021E-9</v>
      </c>
      <c r="Z128" s="73">
        <f ca="1">IF(Z$2=0,0,Z$22*EXP(Z$23/($B128+273)/RGas)*(OFFSET('Composition%'!$B98,0,Z$13)*OFFSET('Composition%'!$B98,0,Z$14)))-IF(Z$2=2,0,OFFSET('Composition%'!$B98,0,Z$17)*OFFSET('Composition%'!$B98,0,Z$18)*(Z$24*EXP(-Z$25/($B128+273)/RGas)))+ReactionRateK1!Z128/2</f>
        <v>0</v>
      </c>
      <c r="AA128" s="73">
        <f ca="1">IF(AA$2=0,0,AA$22*EXP(AA$23/($B128+273)/RGas)*(OFFSET('Composition%'!$B98,0,AA$13)*OFFSET('Composition%'!$B98,0,AA$14)))-IF(AA$2=2,0,OFFSET('Composition%'!$B98,0,AA$17)*OFFSET('Composition%'!$B98,0,AA$18)*(AA$24*EXP(-AA$25/($B128+273)/RGas)))+ReactionRateK1!AA128/2</f>
        <v>0</v>
      </c>
      <c r="AB128" s="73">
        <f ca="1">IF(AB$2=0,0,AB$22*EXP(AB$23/($B128+273)/RGas)*(OFFSET('Composition%'!$B98,0,AB$13)*OFFSET('Composition%'!$B98,0,AB$14)))-IF(AB$2=2,0,OFFSET('Composition%'!$B98,0,AB$17)*OFFSET('Composition%'!$B98,0,AB$18)*(AB$24*EXP(-AB$25/($B128+273)/RGas)))+ReactionRateK1!AB128/2</f>
        <v>0</v>
      </c>
      <c r="AC128" s="73">
        <f ca="1">IF(AC$2=0,0,AC$22*EXP(AC$23/($B128+273)/RGas)*(OFFSET('Composition%'!$B98,0,AC$13)*OFFSET('Composition%'!$B98,0,AC$14)))-IF(AC$2=2,0,OFFSET('Composition%'!$B98,0,AC$17)*OFFSET('Composition%'!$B98,0,AC$18)*(AC$24*EXP(-AC$25/($B128+273)/RGas)))+ReactionRateK1!AC128/2</f>
        <v>0</v>
      </c>
      <c r="AD128" s="73">
        <f ca="1">IF(AD$2=0,0,AD$22*EXP(AD$23/($B128+273)/RGas)*(OFFSET('Composition%'!$B98,0,AD$13)*OFFSET('Composition%'!$B98,0,AD$14)))-IF(AD$2=2,0,OFFSET('Composition%'!$B98,0,AD$17)*OFFSET('Composition%'!$B98,0,AD$18)*(AD$24*EXP(-AD$25/($B128+273)/RGas)))+ReactionRateK1!AD128/2</f>
        <v>0</v>
      </c>
      <c r="AE128" s="73">
        <f ca="1">IF(AE$2=0,0,AE$22*EXP(AE$23/($B128+273)/RGas)*(OFFSET('Composition%'!$B98,0,AE$13)*OFFSET('Composition%'!$B98,0,AE$14)))-IF(AE$2=2,0,OFFSET('Composition%'!$B98,0,AE$17)*OFFSET('Composition%'!$B98,0,AE$18)*(AE$24*EXP(-AE$25/($B128+273)/RGas)))+ReactionRateK1!AE128/2</f>
        <v>0</v>
      </c>
      <c r="AF128" s="73"/>
      <c r="AG128" s="73">
        <f ca="1">IF(AG$2=0,0,AG$22*EXP(AG$23/($B128+273)/RGas)*(OFFSET('Composition%'!$B98,0,AG$13)*OFFSET('Composition%'!$B98,0,AG$14)))-IF(AG$2=2,0,OFFSET('Composition%'!$B98,0,AG$17)*OFFSET('Composition%'!$B98,0,AG$18)*(AG$24*EXP(-AG$25/($B128+273)/RGas)))+ReactionRateK1!AG128/2</f>
        <v>0</v>
      </c>
      <c r="AH128" s="73">
        <f ca="1">IF(AH$2=0,0,AH$22*EXP(AH$23/($B128+273)/RGas)*(OFFSET('Composition%'!$B98,0,AH$13)*OFFSET('Composition%'!$B98,0,AH$14)))-IF(AH$2=2,0,OFFSET('Composition%'!$B98,0,AH$17)*OFFSET('Composition%'!$B98,0,AH$18)*(AH$24*EXP(-AH$25/($B128+273)/RGas)))+ReactionRateK1!AH128/2</f>
        <v>0</v>
      </c>
      <c r="AI128" s="73">
        <f ca="1">IF(AI$2=0,0,AI$22*EXP(AI$23/($B128+273)/RGas)*(OFFSET('Composition%'!$B98,0,AI$13)*OFFSET('Composition%'!$B98,0,AI$14)))-IF(AI$2=2,0,OFFSET('Composition%'!$B98,0,AI$17)*OFFSET('Composition%'!$B98,0,AI$18)*(AI$24*EXP(-AI$25/($B128+273)/RGas)))+ReactionRateK1!AI128/2</f>
        <v>0</v>
      </c>
      <c r="AJ128" s="73">
        <f ca="1">IF(AJ$2=0,0,AJ$22*EXP(AJ$23/($B128+273)/RGas)*(OFFSET('Composition%'!$B98,0,AJ$13)*OFFSET('Composition%'!$B98,0,AJ$14)))-IF(AJ$2=2,0,OFFSET('Composition%'!$B98,0,AJ$17)*OFFSET('Composition%'!$B98,0,AJ$18)*(AJ$24*EXP(-AJ$25/($B128+273)/RGas)))+ReactionRateK1!AJ128/2</f>
        <v>0</v>
      </c>
      <c r="AK128" s="73">
        <f ca="1">IF(AK$2=0,0,AK$22*EXP(AK$23/($B128+273)/RGas)*(OFFSET('Composition%'!$B98,0,AK$13)*OFFSET('Composition%'!$B98,0,AK$14)))-IF(AK$2=2,0,OFFSET('Composition%'!$B98,0,AK$17)*OFFSET('Composition%'!$B98,0,AK$18)*(AK$24*EXP(-AK$25/($B128+273)/RGas)))+ReactionRateK1!AK128/2</f>
        <v>0</v>
      </c>
      <c r="AL128" s="73">
        <f ca="1">IF(AL$2=0,0,AL$22*EXP(AL$23/($B128+273)/RGas)*(OFFSET('Composition%'!$B98,0,AL$13)*OFFSET('Composition%'!$B98,0,AL$14)))-IF(AL$2=2,0,OFFSET('Composition%'!$B98,0,AL$17)*OFFSET('Composition%'!$B98,0,AL$18)*(AL$24*EXP(-AL$25/($B128+273)/RGas)))+ReactionRateK1!AL128/2</f>
        <v>0</v>
      </c>
      <c r="AM128" s="73"/>
      <c r="AN128" s="73">
        <f ca="1">IF(AN$2=0,0,AN$22*EXP(AN$23/($B128+273)/RGas)*(OFFSET('Composition%'!$B98,0,AN$13)*OFFSET('Composition%'!$B98,0,AN$14)))-IF(AN$2=2,0,OFFSET('Composition%'!$B98,0,AN$17)*OFFSET('Composition%'!$B98,0,AN$18)*(AN$24*EXP(-AN$25/($B128+273)/RGas)))+ReactionRateK1!AN128/2</f>
        <v>0</v>
      </c>
      <c r="AO128" s="73">
        <f ca="1">IF(AO$2=0,0,AO$22*EXP(AO$23/($B128+273)/RGas)*(OFFSET('Composition%'!$B98,0,AO$13)*OFFSET('Composition%'!$B98,0,AO$14)))-IF(AO$2=2,0,OFFSET('Composition%'!$B98,0,AO$17)*OFFSET('Composition%'!$B98,0,AO$18)*(AO$24*EXP(-AO$25/($B128+273)/RGas)))+ReactionRateK1!AO128/2</f>
        <v>0</v>
      </c>
      <c r="AP128" s="73">
        <f ca="1">IF(AP$2=0,0,AP$22*EXP(AP$23/($B128+273)/RGas)*(OFFSET('Composition%'!$B98,0,AP$13)*OFFSET('Composition%'!$B98,0,AP$14)))-IF(AP$2=2,0,OFFSET('Composition%'!$B98,0,AP$17)*OFFSET('Composition%'!$B98,0,AP$18)*(AP$24*EXP(-AP$25/($B128+273)/RGas)))+ReactionRateK1!AP128/2</f>
        <v>4.0576450090856639E-12</v>
      </c>
      <c r="AQ128" s="73">
        <f ca="1">IF(AQ$2=0,0,AQ$22*EXP(AQ$23/($B128+273)/RGas)*(OFFSET('Composition%'!$B98,0,AQ$13)*OFFSET('Composition%'!$B98,0,AQ$14)))-IF(AQ$2=2,0,OFFSET('Composition%'!$B98,0,AQ$17)*OFFSET('Composition%'!$B98,0,AQ$18)*(AQ$24*EXP(-AQ$25/($B128+273)/RGas)))+ReactionRateK1!AQ128/2</f>
        <v>0</v>
      </c>
      <c r="AR128" s="73">
        <f ca="1">IF(AR$2=0,0,AR$22*EXP(AR$23/($B128+273)/RGas)*(OFFSET('Composition%'!$B98,0,AR$13)*OFFSET('Composition%'!$B98,0,AR$14)))-IF(AR$2=2,0,OFFSET('Composition%'!$B98,0,AR$17)*OFFSET('Composition%'!$B98,0,AR$18)*(AR$24*EXP(-AR$25/($B128+273)/RGas)))+ReactionRateK1!AR128/2</f>
        <v>0</v>
      </c>
    </row>
    <row r="129" spans="1:44">
      <c r="A129" s="3">
        <f t="shared" ref="A129:A159" si="12">A128+TimeStep</f>
        <v>4.8499999999999908</v>
      </c>
      <c r="B129" s="19">
        <f ca="1">'Composition%'!B99</f>
        <v>414.61010798986058</v>
      </c>
      <c r="C129">
        <f t="shared" si="11"/>
        <v>30</v>
      </c>
      <c r="D129" s="26">
        <f ca="1">('Composition%'!C99*ReactionRateK2!C129)^3</f>
        <v>5.9502230692334273</v>
      </c>
      <c r="E129" s="4"/>
      <c r="F129" s="73">
        <f ca="1">IF(F$2=0,0,F$22*EXP(F$23/($B129+273)/RGas)*(OFFSET('Composition%'!$B99,0,F$13)*OFFSET('Composition%'!$B99,0,F$14)))-IF(F$2=2,0,OFFSET('Composition%'!$B99,0,F$17)*OFFSET('Composition%'!$B99,0,F$18)*(F$24*EXP(-F$25/($B129+273)/RGas)))+ReactionRateK1!F129/2</f>
        <v>2.4153876924072207E-3</v>
      </c>
      <c r="G129" s="73">
        <f ca="1">IF(G$2=0,0,G$22*EXP(G$23/($B129+273)/RGas)*(OFFSET('Composition%'!$B99,0,G$13)*OFFSET('Composition%'!$B99,0,G$14)))-IF(G$2=2,0,OFFSET('Composition%'!$B99,0,G$17)*OFFSET('Composition%'!$B99,0,G$18)*(G$24*EXP(-G$25/($B129+273)/RGas)))+ReactionRateK1!G129/2</f>
        <v>9.7632860556506277E-4</v>
      </c>
      <c r="H129" s="73">
        <f ca="1">IF(H$2=0,0,H$22*EXP(H$23/($B129+273)/RGas)*(OFFSET('Composition%'!$B99,0,H$13)*OFFSET('Composition%'!$B99,0,H$14)))-IF(H$2=2,0,OFFSET('Composition%'!$B99,0,H$17)*OFFSET('Composition%'!$B99,0,H$18)*(H$24*EXP(-H$25/($B129+273)/RGas)))+ReactionRateK1!H129/2</f>
        <v>-3.1487734938041177E-6</v>
      </c>
      <c r="I129" s="73">
        <f ca="1">IF(I$2=0,0,I$22*EXP(I$23/($B129+273)/RGas)*(OFFSET('Composition%'!$B99,0,I$13)*OFFSET('Composition%'!$B99,0,I$14)))-IF(I$2=2,0,OFFSET('Composition%'!$B99,0,I$17)*OFFSET('Composition%'!$B99,0,I$18)*(I$24*EXP(-I$25/($B129+273)/RGas)))+ReactionRateK1!I129/2</f>
        <v>1.9293339138848068E-6</v>
      </c>
      <c r="J129" s="73"/>
      <c r="K129" s="73">
        <f ca="1">IF(K$2=0,0,K$22*EXP(K$23/($B129+273)/RGas)*(OFFSET('Composition%'!$B99,0,K$13)*OFFSET('Composition%'!$B99,0,K$14)))-IF(K$2=2,0,OFFSET('Composition%'!$B99,0,K$17)*OFFSET('Composition%'!$B99,0,K$18)*(K$24*EXP(-K$25/($B129+273)/RGas)))+ReactionRateK1!K129/2</f>
        <v>8.4247088992044222E-3</v>
      </c>
      <c r="L129" s="73">
        <f ca="1">IF(L$2=0,0,L$22*EXP(L$23/($B129+273)/RGas)*(OFFSET('Composition%'!$B99,0,L$13)*OFFSET('Composition%'!$B99,0,L$14)))-IF(L$2=2,0,OFFSET('Composition%'!$B99,0,L$17)*OFFSET('Composition%'!$B99,0,L$18)*(L$24*EXP(-L$25/($B129+273)/RGas)))+ReactionRateK1!L129/2</f>
        <v>-2.044470541216628E-3</v>
      </c>
      <c r="M129" s="73">
        <f ca="1">IF(M$2=0,0,M$22*EXP(M$23/($B129+273)/RGas)*(OFFSET('Composition%'!$B99,0,M$13)*OFFSET('Composition%'!$B99,0,M$14)))-IF(M$2=2,0,OFFSET('Composition%'!$B99,0,M$17)*OFFSET('Composition%'!$B99,0,M$18)*(M$24*EXP(-M$25/($B129+273)/RGas)))+ReactionRateK1!M129/2</f>
        <v>0</v>
      </c>
      <c r="N129" s="73"/>
      <c r="O129" s="73">
        <f ca="1">IF(O$2=0,0,O$22*EXP(O$23/($B129+273)/RGas)*(OFFSET('Composition%'!$B99,0,O$13)*OFFSET('Composition%'!$B99,0,O$14)))-IF(O$2=2,0,OFFSET('Composition%'!$B99,0,O$17)*OFFSET('Composition%'!$B99,0,O$18)*(O$24*EXP(-O$25/($B129+273)/RGas)))+ReactionRateK1!O129/2</f>
        <v>0</v>
      </c>
      <c r="P129" s="73">
        <f ca="1">IF(P$2=0,0,P$22*EXP(P$23/($B129+273)/RGas)*(OFFSET('Composition%'!$B99,0,P$13)*OFFSET('Composition%'!$B99,0,P$14)))-IF(P$2=2,0,OFFSET('Composition%'!$B99,0,P$17)*OFFSET('Composition%'!$B99,0,P$18)*(P$24*EXP(-P$25/($B129+273)/RGas)))+ReactionRateK1!P129/2</f>
        <v>1.2628583609048465E-2</v>
      </c>
      <c r="Q129" s="73">
        <f ca="1">IF(Q$2=0,0,Q$22*EXP(Q$23/($B129+273)/RGas)*(OFFSET('Composition%'!$B99,0,Q$13)*OFFSET('Composition%'!$B99,0,Q$14)))-IF(Q$2=2,0,OFFSET('Composition%'!$B99,0,Q$17)*OFFSET('Composition%'!$B99,0,Q$18)*(Q$24*EXP(-Q$25/($B129+273)/RGas)))+ReactionRateK1!Q129/2</f>
        <v>1.5544167675199803E-4</v>
      </c>
      <c r="R129" s="73">
        <f ca="1">IF(R$2=0,0,R$22*EXP(R$23/($B129+273)/RGas)*(OFFSET('Composition%'!$B99,0,R$13)*OFFSET('Composition%'!$B99,0,R$14)))-IF(R$2=2,0,OFFSET('Composition%'!$B99,0,R$17)*OFFSET('Composition%'!$B99,0,R$18)*(R$24*EXP(-R$25/($B129+273)/RGas)))+ReactionRateK1!R129/2</f>
        <v>5.5713038180864971E-5</v>
      </c>
      <c r="S129" s="73"/>
      <c r="T129" s="73">
        <f ca="1">IF(T$2=0,0,T$22*EXP(T$23/($B129+273)/RGas)*(OFFSET('Composition%'!$B99,0,T$13)*OFFSET('Composition%'!$B99,0,T$14)))-IF(T$2=2,0,OFFSET('Composition%'!$B99,0,T$17)*OFFSET('Composition%'!$B99,0,T$18)*(T$24*EXP(-T$25/($B129+273)/RGas)))+ReactionRateK1!T129/2</f>
        <v>5.4886714201296861E-5</v>
      </c>
      <c r="U129" s="73">
        <f ca="1">IF(U$2=0,0,U$22*EXP(U$23/($B129+273)/RGas)*(OFFSET('Composition%'!$B99,0,U$13)*OFFSET('Composition%'!$B99,0,U$14)))-IF(U$2=2,0,OFFSET('Composition%'!$B99,0,U$17)*OFFSET('Composition%'!$B99,0,U$18)*(U$24*EXP(-U$25/($B129+273)/RGas)))+ReactionRateK1!U129/2</f>
        <v>2.3850723671094664E-7</v>
      </c>
      <c r="V129" s="73">
        <f ca="1">IF(V$2=0,0,V$22*EXP(V$23/($B129+273)/RGas)*(OFFSET('Composition%'!$B99,0,V$13)*OFFSET('Composition%'!$B99,0,V$14)))-IF(V$2=2,0,OFFSET('Composition%'!$B99,0,V$17)*OFFSET('Composition%'!$B99,0,V$18)*(V$24*EXP(-V$25/($B129+273)/RGas)))+ReactionRateK1!V129/2</f>
        <v>0</v>
      </c>
      <c r="W129" s="73">
        <f ca="1">IF(W$2=0,0,W$22*EXP(W$23/($B129+273)/RGas)*(OFFSET('Composition%'!$B99,0,W$13)*OFFSET('Composition%'!$B99,0,W$14)))-IF(W$2=2,0,OFFSET('Composition%'!$B99,0,W$17)*OFFSET('Composition%'!$B99,0,W$18)*(W$24*EXP(-W$25/($B129+273)/RGas)))+ReactionRateK1!W129/2</f>
        <v>0</v>
      </c>
      <c r="X129" s="73">
        <f ca="1">IF(X$2=0,0,X$22*EXP(X$23/($B129+273)/RGas)*(OFFSET('Composition%'!$B99,0,X$13)*OFFSET('Composition%'!$B99,0,X$14)))-IF(X$2=2,0,OFFSET('Composition%'!$B99,0,X$17)*OFFSET('Composition%'!$B99,0,X$18)*(X$24*EXP(-X$25/($B129+273)/RGas)))+ReactionRateK1!X129/2</f>
        <v>3.7384041416757087E-8</v>
      </c>
      <c r="Y129" s="73">
        <f ca="1">IF(Y$2=0,0,Y$22*EXP(Y$23/($B129+273)/RGas)*(OFFSET('Composition%'!$B99,0,Y$13)*OFFSET('Composition%'!$B99,0,Y$14)))-IF(Y$2=2,0,OFFSET('Composition%'!$B99,0,Y$17)*OFFSET('Composition%'!$B99,0,Y$18)*(Y$24*EXP(-Y$25/($B129+273)/RGas)))+ReactionRateK1!Y129/2</f>
        <v>1.8502890564642803E-9</v>
      </c>
      <c r="Z129" s="73">
        <f ca="1">IF(Z$2=0,0,Z$22*EXP(Z$23/($B129+273)/RGas)*(OFFSET('Composition%'!$B99,0,Z$13)*OFFSET('Composition%'!$B99,0,Z$14)))-IF(Z$2=2,0,OFFSET('Composition%'!$B99,0,Z$17)*OFFSET('Composition%'!$B99,0,Z$18)*(Z$24*EXP(-Z$25/($B129+273)/RGas)))+ReactionRateK1!Z129/2</f>
        <v>0</v>
      </c>
      <c r="AA129" s="73">
        <f ca="1">IF(AA$2=0,0,AA$22*EXP(AA$23/($B129+273)/RGas)*(OFFSET('Composition%'!$B99,0,AA$13)*OFFSET('Composition%'!$B99,0,AA$14)))-IF(AA$2=2,0,OFFSET('Composition%'!$B99,0,AA$17)*OFFSET('Composition%'!$B99,0,AA$18)*(AA$24*EXP(-AA$25/($B129+273)/RGas)))+ReactionRateK1!AA129/2</f>
        <v>0</v>
      </c>
      <c r="AB129" s="73">
        <f ca="1">IF(AB$2=0,0,AB$22*EXP(AB$23/($B129+273)/RGas)*(OFFSET('Composition%'!$B99,0,AB$13)*OFFSET('Composition%'!$B99,0,AB$14)))-IF(AB$2=2,0,OFFSET('Composition%'!$B99,0,AB$17)*OFFSET('Composition%'!$B99,0,AB$18)*(AB$24*EXP(-AB$25/($B129+273)/RGas)))+ReactionRateK1!AB129/2</f>
        <v>0</v>
      </c>
      <c r="AC129" s="73">
        <f ca="1">IF(AC$2=0,0,AC$22*EXP(AC$23/($B129+273)/RGas)*(OFFSET('Composition%'!$B99,0,AC$13)*OFFSET('Composition%'!$B99,0,AC$14)))-IF(AC$2=2,0,OFFSET('Composition%'!$B99,0,AC$17)*OFFSET('Composition%'!$B99,0,AC$18)*(AC$24*EXP(-AC$25/($B129+273)/RGas)))+ReactionRateK1!AC129/2</f>
        <v>0</v>
      </c>
      <c r="AD129" s="73">
        <f ca="1">IF(AD$2=0,0,AD$22*EXP(AD$23/($B129+273)/RGas)*(OFFSET('Composition%'!$B99,0,AD$13)*OFFSET('Composition%'!$B99,0,AD$14)))-IF(AD$2=2,0,OFFSET('Composition%'!$B99,0,AD$17)*OFFSET('Composition%'!$B99,0,AD$18)*(AD$24*EXP(-AD$25/($B129+273)/RGas)))+ReactionRateK1!AD129/2</f>
        <v>0</v>
      </c>
      <c r="AE129" s="73">
        <f ca="1">IF(AE$2=0,0,AE$22*EXP(AE$23/($B129+273)/RGas)*(OFFSET('Composition%'!$B99,0,AE$13)*OFFSET('Composition%'!$B99,0,AE$14)))-IF(AE$2=2,0,OFFSET('Composition%'!$B99,0,AE$17)*OFFSET('Composition%'!$B99,0,AE$18)*(AE$24*EXP(-AE$25/($B129+273)/RGas)))+ReactionRateK1!AE129/2</f>
        <v>0</v>
      </c>
      <c r="AF129" s="73"/>
      <c r="AG129" s="73">
        <f ca="1">IF(AG$2=0,0,AG$22*EXP(AG$23/($B129+273)/RGas)*(OFFSET('Composition%'!$B99,0,AG$13)*OFFSET('Composition%'!$B99,0,AG$14)))-IF(AG$2=2,0,OFFSET('Composition%'!$B99,0,AG$17)*OFFSET('Composition%'!$B99,0,AG$18)*(AG$24*EXP(-AG$25/($B129+273)/RGas)))+ReactionRateK1!AG129/2</f>
        <v>0</v>
      </c>
      <c r="AH129" s="73">
        <f ca="1">IF(AH$2=0,0,AH$22*EXP(AH$23/($B129+273)/RGas)*(OFFSET('Composition%'!$B99,0,AH$13)*OFFSET('Composition%'!$B99,0,AH$14)))-IF(AH$2=2,0,OFFSET('Composition%'!$B99,0,AH$17)*OFFSET('Composition%'!$B99,0,AH$18)*(AH$24*EXP(-AH$25/($B129+273)/RGas)))+ReactionRateK1!AH129/2</f>
        <v>0</v>
      </c>
      <c r="AI129" s="73">
        <f ca="1">IF(AI$2=0,0,AI$22*EXP(AI$23/($B129+273)/RGas)*(OFFSET('Composition%'!$B99,0,AI$13)*OFFSET('Composition%'!$B99,0,AI$14)))-IF(AI$2=2,0,OFFSET('Composition%'!$B99,0,AI$17)*OFFSET('Composition%'!$B99,0,AI$18)*(AI$24*EXP(-AI$25/($B129+273)/RGas)))+ReactionRateK1!AI129/2</f>
        <v>0</v>
      </c>
      <c r="AJ129" s="73">
        <f ca="1">IF(AJ$2=0,0,AJ$22*EXP(AJ$23/($B129+273)/RGas)*(OFFSET('Composition%'!$B99,0,AJ$13)*OFFSET('Composition%'!$B99,0,AJ$14)))-IF(AJ$2=2,0,OFFSET('Composition%'!$B99,0,AJ$17)*OFFSET('Composition%'!$B99,0,AJ$18)*(AJ$24*EXP(-AJ$25/($B129+273)/RGas)))+ReactionRateK1!AJ129/2</f>
        <v>0</v>
      </c>
      <c r="AK129" s="73">
        <f ca="1">IF(AK$2=0,0,AK$22*EXP(AK$23/($B129+273)/RGas)*(OFFSET('Composition%'!$B99,0,AK$13)*OFFSET('Composition%'!$B99,0,AK$14)))-IF(AK$2=2,0,OFFSET('Composition%'!$B99,0,AK$17)*OFFSET('Composition%'!$B99,0,AK$18)*(AK$24*EXP(-AK$25/($B129+273)/RGas)))+ReactionRateK1!AK129/2</f>
        <v>0</v>
      </c>
      <c r="AL129" s="73">
        <f ca="1">IF(AL$2=0,0,AL$22*EXP(AL$23/($B129+273)/RGas)*(OFFSET('Composition%'!$B99,0,AL$13)*OFFSET('Composition%'!$B99,0,AL$14)))-IF(AL$2=2,0,OFFSET('Composition%'!$B99,0,AL$17)*OFFSET('Composition%'!$B99,0,AL$18)*(AL$24*EXP(-AL$25/($B129+273)/RGas)))+ReactionRateK1!AL129/2</f>
        <v>0</v>
      </c>
      <c r="AM129" s="73"/>
      <c r="AN129" s="73">
        <f ca="1">IF(AN$2=0,0,AN$22*EXP(AN$23/($B129+273)/RGas)*(OFFSET('Composition%'!$B99,0,AN$13)*OFFSET('Composition%'!$B99,0,AN$14)))-IF(AN$2=2,0,OFFSET('Composition%'!$B99,0,AN$17)*OFFSET('Composition%'!$B99,0,AN$18)*(AN$24*EXP(-AN$25/($B129+273)/RGas)))+ReactionRateK1!AN129/2</f>
        <v>0</v>
      </c>
      <c r="AO129" s="73">
        <f ca="1">IF(AO$2=0,0,AO$22*EXP(AO$23/($B129+273)/RGas)*(OFFSET('Composition%'!$B99,0,AO$13)*OFFSET('Composition%'!$B99,0,AO$14)))-IF(AO$2=2,0,OFFSET('Composition%'!$B99,0,AO$17)*OFFSET('Composition%'!$B99,0,AO$18)*(AO$24*EXP(-AO$25/($B129+273)/RGas)))+ReactionRateK1!AO129/2</f>
        <v>0</v>
      </c>
      <c r="AP129" s="73">
        <f ca="1">IF(AP$2=0,0,AP$22*EXP(AP$23/($B129+273)/RGas)*(OFFSET('Composition%'!$B99,0,AP$13)*OFFSET('Composition%'!$B99,0,AP$14)))-IF(AP$2=2,0,OFFSET('Composition%'!$B99,0,AP$17)*OFFSET('Composition%'!$B99,0,AP$18)*(AP$24*EXP(-AP$25/($B129+273)/RGas)))+ReactionRateK1!AP129/2</f>
        <v>4.0576559421421097E-12</v>
      </c>
      <c r="AQ129" s="73">
        <f ca="1">IF(AQ$2=0,0,AQ$22*EXP(AQ$23/($B129+273)/RGas)*(OFFSET('Composition%'!$B99,0,AQ$13)*OFFSET('Composition%'!$B99,0,AQ$14)))-IF(AQ$2=2,0,OFFSET('Composition%'!$B99,0,AQ$17)*OFFSET('Composition%'!$B99,0,AQ$18)*(AQ$24*EXP(-AQ$25/($B129+273)/RGas)))+ReactionRateK1!AQ129/2</f>
        <v>0</v>
      </c>
      <c r="AR129" s="73">
        <f ca="1">IF(AR$2=0,0,AR$22*EXP(AR$23/($B129+273)/RGas)*(OFFSET('Composition%'!$B99,0,AR$13)*OFFSET('Composition%'!$B99,0,AR$14)))-IF(AR$2=2,0,OFFSET('Composition%'!$B99,0,AR$17)*OFFSET('Composition%'!$B99,0,AR$18)*(AR$24*EXP(-AR$25/($B129+273)/RGas)))+ReactionRateK1!AR129/2</f>
        <v>0</v>
      </c>
    </row>
    <row r="130" spans="1:44">
      <c r="A130" s="3">
        <f t="shared" si="12"/>
        <v>4.8999999999999906</v>
      </c>
      <c r="B130" s="19">
        <f ca="1">'Composition%'!B100</f>
        <v>414.61747696828729</v>
      </c>
      <c r="C130">
        <f t="shared" si="11"/>
        <v>30</v>
      </c>
      <c r="D130" s="26">
        <f ca="1">('Composition%'!C100*ReactionRateK2!C130)^3</f>
        <v>5.9492289601196511</v>
      </c>
      <c r="E130" s="4"/>
      <c r="F130" s="73">
        <f ca="1">IF(F$2=0,0,F$22*EXP(F$23/($B130+273)/RGas)*(OFFSET('Composition%'!$B100,0,F$13)*OFFSET('Composition%'!$B100,0,F$14)))-IF(F$2=2,0,OFFSET('Composition%'!$B100,0,F$17)*OFFSET('Composition%'!$B100,0,F$18)*(F$24*EXP(-F$25/($B130+273)/RGas)))+ReactionRateK1!F130/2</f>
        <v>2.3812014868593453E-3</v>
      </c>
      <c r="G130" s="73">
        <f ca="1">IF(G$2=0,0,G$22*EXP(G$23/($B130+273)/RGas)*(OFFSET('Composition%'!$B100,0,G$13)*OFFSET('Composition%'!$B100,0,G$14)))-IF(G$2=2,0,OFFSET('Composition%'!$B100,0,G$17)*OFFSET('Composition%'!$B100,0,G$18)*(G$24*EXP(-G$25/($B130+273)/RGas)))+ReactionRateK1!G130/2</f>
        <v>9.6309396521876119E-4</v>
      </c>
      <c r="H130" s="73">
        <f ca="1">IF(H$2=0,0,H$22*EXP(H$23/($B130+273)/RGas)*(OFFSET('Composition%'!$B100,0,H$13)*OFFSET('Composition%'!$B100,0,H$14)))-IF(H$2=2,0,OFFSET('Composition%'!$B100,0,H$17)*OFFSET('Composition%'!$B100,0,H$18)*(H$24*EXP(-H$25/($B130+273)/RGas)))+ReactionRateK1!H130/2</f>
        <v>-3.1224098166610541E-6</v>
      </c>
      <c r="I130" s="73">
        <f ca="1">IF(I$2=0,0,I$22*EXP(I$23/($B130+273)/RGas)*(OFFSET('Composition%'!$B100,0,I$13)*OFFSET('Composition%'!$B100,0,I$14)))-IF(I$2=2,0,OFFSET('Composition%'!$B100,0,I$17)*OFFSET('Composition%'!$B100,0,I$18)*(I$24*EXP(-I$25/($B130+273)/RGas)))+ReactionRateK1!I130/2</f>
        <v>1.8062724424563036E-6</v>
      </c>
      <c r="J130" s="73"/>
      <c r="K130" s="73">
        <f ca="1">IF(K$2=0,0,K$22*EXP(K$23/($B130+273)/RGas)*(OFFSET('Composition%'!$B100,0,K$13)*OFFSET('Composition%'!$B100,0,K$14)))-IF(K$2=2,0,OFFSET('Composition%'!$B100,0,K$17)*OFFSET('Composition%'!$B100,0,K$18)*(K$24*EXP(-K$25/($B130+273)/RGas)))+ReactionRateK1!K130/2</f>
        <v>8.2123594543774929E-3</v>
      </c>
      <c r="L130" s="73">
        <f ca="1">IF(L$2=0,0,L$22*EXP(L$23/($B130+273)/RGas)*(OFFSET('Composition%'!$B100,0,L$13)*OFFSET('Composition%'!$B100,0,L$14)))-IF(L$2=2,0,OFFSET('Composition%'!$B100,0,L$17)*OFFSET('Composition%'!$B100,0,L$18)*(L$24*EXP(-L$25/($B130+273)/RGas)))+ReactionRateK1!L130/2</f>
        <v>-2.0178576049181825E-3</v>
      </c>
      <c r="M130" s="73">
        <f ca="1">IF(M$2=0,0,M$22*EXP(M$23/($B130+273)/RGas)*(OFFSET('Composition%'!$B100,0,M$13)*OFFSET('Composition%'!$B100,0,M$14)))-IF(M$2=2,0,OFFSET('Composition%'!$B100,0,M$17)*OFFSET('Composition%'!$B100,0,M$18)*(M$24*EXP(-M$25/($B130+273)/RGas)))+ReactionRateK1!M130/2</f>
        <v>0</v>
      </c>
      <c r="N130" s="73"/>
      <c r="O130" s="73">
        <f ca="1">IF(O$2=0,0,O$22*EXP(O$23/($B130+273)/RGas)*(OFFSET('Composition%'!$B100,0,O$13)*OFFSET('Composition%'!$B100,0,O$14)))-IF(O$2=2,0,OFFSET('Composition%'!$B100,0,O$17)*OFFSET('Composition%'!$B100,0,O$18)*(O$24*EXP(-O$25/($B130+273)/RGas)))+ReactionRateK1!O130/2</f>
        <v>0</v>
      </c>
      <c r="P130" s="73">
        <f ca="1">IF(P$2=0,0,P$22*EXP(P$23/($B130+273)/RGas)*(OFFSET('Composition%'!$B100,0,P$13)*OFFSET('Composition%'!$B100,0,P$14)))-IF(P$2=2,0,OFFSET('Composition%'!$B100,0,P$17)*OFFSET('Composition%'!$B100,0,P$18)*(P$24*EXP(-P$25/($B130+273)/RGas)))+ReactionRateK1!P130/2</f>
        <v>1.2522659888088383E-2</v>
      </c>
      <c r="Q130" s="73">
        <f ca="1">IF(Q$2=0,0,Q$22*EXP(Q$23/($B130+273)/RGas)*(OFFSET('Composition%'!$B100,0,Q$13)*OFFSET('Composition%'!$B100,0,Q$14)))-IF(Q$2=2,0,OFFSET('Composition%'!$B100,0,Q$17)*OFFSET('Composition%'!$B100,0,Q$18)*(Q$24*EXP(-Q$25/($B130+273)/RGas)))+ReactionRateK1!Q130/2</f>
        <v>1.564167159088132E-4</v>
      </c>
      <c r="R130" s="73">
        <f ca="1">IF(R$2=0,0,R$22*EXP(R$23/($B130+273)/RGas)*(OFFSET('Composition%'!$B100,0,R$13)*OFFSET('Composition%'!$B100,0,R$14)))-IF(R$2=2,0,OFFSET('Composition%'!$B100,0,R$17)*OFFSET('Composition%'!$B100,0,R$18)*(R$24*EXP(-R$25/($B130+273)/RGas)))+ReactionRateK1!R130/2</f>
        <v>5.6607491131251264E-5</v>
      </c>
      <c r="S130" s="73"/>
      <c r="T130" s="73">
        <f ca="1">IF(T$2=0,0,T$22*EXP(T$23/($B130+273)/RGas)*(OFFSET('Composition%'!$B100,0,T$13)*OFFSET('Composition%'!$B100,0,T$14)))-IF(T$2=2,0,OFFSET('Composition%'!$B100,0,T$17)*OFFSET('Composition%'!$B100,0,T$18)*(T$24*EXP(-T$25/($B130+273)/RGas)))+ReactionRateK1!T130/2</f>
        <v>5.1237845110423005E-5</v>
      </c>
      <c r="U130" s="73">
        <f ca="1">IF(U$2=0,0,U$22*EXP(U$23/($B130+273)/RGas)*(OFFSET('Composition%'!$B100,0,U$13)*OFFSET('Composition%'!$B100,0,U$14)))-IF(U$2=2,0,OFFSET('Composition%'!$B100,0,U$17)*OFFSET('Composition%'!$B100,0,U$18)*(U$24*EXP(-U$25/($B130+273)/RGas)))+ReactionRateK1!U130/2</f>
        <v>2.1411052756796445E-7</v>
      </c>
      <c r="V130" s="73">
        <f ca="1">IF(V$2=0,0,V$22*EXP(V$23/($B130+273)/RGas)*(OFFSET('Composition%'!$B100,0,V$13)*OFFSET('Composition%'!$B100,0,V$14)))-IF(V$2=2,0,OFFSET('Composition%'!$B100,0,V$17)*OFFSET('Composition%'!$B100,0,V$18)*(V$24*EXP(-V$25/($B130+273)/RGas)))+ReactionRateK1!V130/2</f>
        <v>0</v>
      </c>
      <c r="W130" s="73">
        <f ca="1">IF(W$2=0,0,W$22*EXP(W$23/($B130+273)/RGas)*(OFFSET('Composition%'!$B100,0,W$13)*OFFSET('Composition%'!$B100,0,W$14)))-IF(W$2=2,0,OFFSET('Composition%'!$B100,0,W$17)*OFFSET('Composition%'!$B100,0,W$18)*(W$24*EXP(-W$25/($B130+273)/RGas)))+ReactionRateK1!W130/2</f>
        <v>0</v>
      </c>
      <c r="X130" s="73">
        <f ca="1">IF(X$2=0,0,X$22*EXP(X$23/($B130+273)/RGas)*(OFFSET('Composition%'!$B100,0,X$13)*OFFSET('Composition%'!$B100,0,X$14)))-IF(X$2=2,0,OFFSET('Composition%'!$B100,0,X$17)*OFFSET('Composition%'!$B100,0,X$18)*(X$24*EXP(-X$25/($B130+273)/RGas)))+ReactionRateK1!X130/2</f>
        <v>3.7381957620537502E-8</v>
      </c>
      <c r="Y130" s="73">
        <f ca="1">IF(Y$2=0,0,Y$22*EXP(Y$23/($B130+273)/RGas)*(OFFSET('Composition%'!$B100,0,Y$13)*OFFSET('Composition%'!$B100,0,Y$14)))-IF(Y$2=2,0,OFFSET('Composition%'!$B100,0,Y$17)*OFFSET('Composition%'!$B100,0,Y$18)*(Y$24*EXP(-Y$25/($B130+273)/RGas)))+ReactionRateK1!Y130/2</f>
        <v>1.8501859208696562E-9</v>
      </c>
      <c r="Z130" s="73">
        <f ca="1">IF(Z$2=0,0,Z$22*EXP(Z$23/($B130+273)/RGas)*(OFFSET('Composition%'!$B100,0,Z$13)*OFFSET('Composition%'!$B100,0,Z$14)))-IF(Z$2=2,0,OFFSET('Composition%'!$B100,0,Z$17)*OFFSET('Composition%'!$B100,0,Z$18)*(Z$24*EXP(-Z$25/($B130+273)/RGas)))+ReactionRateK1!Z130/2</f>
        <v>0</v>
      </c>
      <c r="AA130" s="73">
        <f ca="1">IF(AA$2=0,0,AA$22*EXP(AA$23/($B130+273)/RGas)*(OFFSET('Composition%'!$B100,0,AA$13)*OFFSET('Composition%'!$B100,0,AA$14)))-IF(AA$2=2,0,OFFSET('Composition%'!$B100,0,AA$17)*OFFSET('Composition%'!$B100,0,AA$18)*(AA$24*EXP(-AA$25/($B130+273)/RGas)))+ReactionRateK1!AA130/2</f>
        <v>0</v>
      </c>
      <c r="AB130" s="73">
        <f ca="1">IF(AB$2=0,0,AB$22*EXP(AB$23/($B130+273)/RGas)*(OFFSET('Composition%'!$B100,0,AB$13)*OFFSET('Composition%'!$B100,0,AB$14)))-IF(AB$2=2,0,OFFSET('Composition%'!$B100,0,AB$17)*OFFSET('Composition%'!$B100,0,AB$18)*(AB$24*EXP(-AB$25/($B130+273)/RGas)))+ReactionRateK1!AB130/2</f>
        <v>0</v>
      </c>
      <c r="AC130" s="73">
        <f ca="1">IF(AC$2=0,0,AC$22*EXP(AC$23/($B130+273)/RGas)*(OFFSET('Composition%'!$B100,0,AC$13)*OFFSET('Composition%'!$B100,0,AC$14)))-IF(AC$2=2,0,OFFSET('Composition%'!$B100,0,AC$17)*OFFSET('Composition%'!$B100,0,AC$18)*(AC$24*EXP(-AC$25/($B130+273)/RGas)))+ReactionRateK1!AC130/2</f>
        <v>0</v>
      </c>
      <c r="AD130" s="73">
        <f ca="1">IF(AD$2=0,0,AD$22*EXP(AD$23/($B130+273)/RGas)*(OFFSET('Composition%'!$B100,0,AD$13)*OFFSET('Composition%'!$B100,0,AD$14)))-IF(AD$2=2,0,OFFSET('Composition%'!$B100,0,AD$17)*OFFSET('Composition%'!$B100,0,AD$18)*(AD$24*EXP(-AD$25/($B130+273)/RGas)))+ReactionRateK1!AD130/2</f>
        <v>0</v>
      </c>
      <c r="AE130" s="73">
        <f ca="1">IF(AE$2=0,0,AE$22*EXP(AE$23/($B130+273)/RGas)*(OFFSET('Composition%'!$B100,0,AE$13)*OFFSET('Composition%'!$B100,0,AE$14)))-IF(AE$2=2,0,OFFSET('Composition%'!$B100,0,AE$17)*OFFSET('Composition%'!$B100,0,AE$18)*(AE$24*EXP(-AE$25/($B130+273)/RGas)))+ReactionRateK1!AE130/2</f>
        <v>0</v>
      </c>
      <c r="AF130" s="73"/>
      <c r="AG130" s="73">
        <f ca="1">IF(AG$2=0,0,AG$22*EXP(AG$23/($B130+273)/RGas)*(OFFSET('Composition%'!$B100,0,AG$13)*OFFSET('Composition%'!$B100,0,AG$14)))-IF(AG$2=2,0,OFFSET('Composition%'!$B100,0,AG$17)*OFFSET('Composition%'!$B100,0,AG$18)*(AG$24*EXP(-AG$25/($B130+273)/RGas)))+ReactionRateK1!AG130/2</f>
        <v>0</v>
      </c>
      <c r="AH130" s="73">
        <f ca="1">IF(AH$2=0,0,AH$22*EXP(AH$23/($B130+273)/RGas)*(OFFSET('Composition%'!$B100,0,AH$13)*OFFSET('Composition%'!$B100,0,AH$14)))-IF(AH$2=2,0,OFFSET('Composition%'!$B100,0,AH$17)*OFFSET('Composition%'!$B100,0,AH$18)*(AH$24*EXP(-AH$25/($B130+273)/RGas)))+ReactionRateK1!AH130/2</f>
        <v>0</v>
      </c>
      <c r="AI130" s="73">
        <f ca="1">IF(AI$2=0,0,AI$22*EXP(AI$23/($B130+273)/RGas)*(OFFSET('Composition%'!$B100,0,AI$13)*OFFSET('Composition%'!$B100,0,AI$14)))-IF(AI$2=2,0,OFFSET('Composition%'!$B100,0,AI$17)*OFFSET('Composition%'!$B100,0,AI$18)*(AI$24*EXP(-AI$25/($B130+273)/RGas)))+ReactionRateK1!AI130/2</f>
        <v>0</v>
      </c>
      <c r="AJ130" s="73">
        <f ca="1">IF(AJ$2=0,0,AJ$22*EXP(AJ$23/($B130+273)/RGas)*(OFFSET('Composition%'!$B100,0,AJ$13)*OFFSET('Composition%'!$B100,0,AJ$14)))-IF(AJ$2=2,0,OFFSET('Composition%'!$B100,0,AJ$17)*OFFSET('Composition%'!$B100,0,AJ$18)*(AJ$24*EXP(-AJ$25/($B130+273)/RGas)))+ReactionRateK1!AJ130/2</f>
        <v>0</v>
      </c>
      <c r="AK130" s="73">
        <f ca="1">IF(AK$2=0,0,AK$22*EXP(AK$23/($B130+273)/RGas)*(OFFSET('Composition%'!$B100,0,AK$13)*OFFSET('Composition%'!$B100,0,AK$14)))-IF(AK$2=2,0,OFFSET('Composition%'!$B100,0,AK$17)*OFFSET('Composition%'!$B100,0,AK$18)*(AK$24*EXP(-AK$25/($B130+273)/RGas)))+ReactionRateK1!AK130/2</f>
        <v>0</v>
      </c>
      <c r="AL130" s="73">
        <f ca="1">IF(AL$2=0,0,AL$22*EXP(AL$23/($B130+273)/RGas)*(OFFSET('Composition%'!$B100,0,AL$13)*OFFSET('Composition%'!$B100,0,AL$14)))-IF(AL$2=2,0,OFFSET('Composition%'!$B100,0,AL$17)*OFFSET('Composition%'!$B100,0,AL$18)*(AL$24*EXP(-AL$25/($B130+273)/RGas)))+ReactionRateK1!AL130/2</f>
        <v>0</v>
      </c>
      <c r="AM130" s="73"/>
      <c r="AN130" s="73">
        <f ca="1">IF(AN$2=0,0,AN$22*EXP(AN$23/($B130+273)/RGas)*(OFFSET('Composition%'!$B100,0,AN$13)*OFFSET('Composition%'!$B100,0,AN$14)))-IF(AN$2=2,0,OFFSET('Composition%'!$B100,0,AN$17)*OFFSET('Composition%'!$B100,0,AN$18)*(AN$24*EXP(-AN$25/($B130+273)/RGas)))+ReactionRateK1!AN130/2</f>
        <v>0</v>
      </c>
      <c r="AO130" s="73">
        <f ca="1">IF(AO$2=0,0,AO$22*EXP(AO$23/($B130+273)/RGas)*(OFFSET('Composition%'!$B100,0,AO$13)*OFFSET('Composition%'!$B100,0,AO$14)))-IF(AO$2=2,0,OFFSET('Composition%'!$B100,0,AO$17)*OFFSET('Composition%'!$B100,0,AO$18)*(AO$24*EXP(-AO$25/($B130+273)/RGas)))+ReactionRateK1!AO130/2</f>
        <v>0</v>
      </c>
      <c r="AP130" s="73">
        <f ca="1">IF(AP$2=0,0,AP$22*EXP(AP$23/($B130+273)/RGas)*(OFFSET('Composition%'!$B100,0,AP$13)*OFFSET('Composition%'!$B100,0,AP$14)))-IF(AP$2=2,0,OFFSET('Composition%'!$B100,0,AP$17)*OFFSET('Composition%'!$B100,0,AP$18)*(AP$24*EXP(-AP$25/($B130+273)/RGas)))+ReactionRateK1!AP130/2</f>
        <v>4.0576657385385418E-12</v>
      </c>
      <c r="AQ130" s="73">
        <f ca="1">IF(AQ$2=0,0,AQ$22*EXP(AQ$23/($B130+273)/RGas)*(OFFSET('Composition%'!$B100,0,AQ$13)*OFFSET('Composition%'!$B100,0,AQ$14)))-IF(AQ$2=2,0,OFFSET('Composition%'!$B100,0,AQ$17)*OFFSET('Composition%'!$B100,0,AQ$18)*(AQ$24*EXP(-AQ$25/($B130+273)/RGas)))+ReactionRateK1!AQ130/2</f>
        <v>0</v>
      </c>
      <c r="AR130" s="73">
        <f ca="1">IF(AR$2=0,0,AR$22*EXP(AR$23/($B130+273)/RGas)*(OFFSET('Composition%'!$B100,0,AR$13)*OFFSET('Composition%'!$B100,0,AR$14)))-IF(AR$2=2,0,OFFSET('Composition%'!$B100,0,AR$17)*OFFSET('Composition%'!$B100,0,AR$18)*(AR$24*EXP(-AR$25/($B130+273)/RGas)))+ReactionRateK1!AR130/2</f>
        <v>0</v>
      </c>
    </row>
    <row r="131" spans="1:44">
      <c r="A131" s="3">
        <f t="shared" si="12"/>
        <v>4.9499999999999904</v>
      </c>
      <c r="B131" s="19">
        <f ca="1">'Composition%'!B101</f>
        <v>414.62478826802277</v>
      </c>
      <c r="C131">
        <f t="shared" si="11"/>
        <v>30</v>
      </c>
      <c r="D131" s="26">
        <f ca="1">('Composition%'!C101*ReactionRateK2!C131)^3</f>
        <v>5.9483014284060625</v>
      </c>
      <c r="E131" s="4"/>
      <c r="F131" s="73">
        <f ca="1">IF(F$2=0,0,F$22*EXP(F$23/($B131+273)/RGas)*(OFFSET('Composition%'!$B101,0,F$13)*OFFSET('Composition%'!$B101,0,F$14)))-IF(F$2=2,0,OFFSET('Composition%'!$B101,0,F$17)*OFFSET('Composition%'!$B101,0,F$18)*(F$24*EXP(-F$25/($B131+273)/RGas)))+ReactionRateK1!F131/2</f>
        <v>2.3477317051050347E-3</v>
      </c>
      <c r="G131" s="73">
        <f ca="1">IF(G$2=0,0,G$22*EXP(G$23/($B131+273)/RGas)*(OFFSET('Composition%'!$B101,0,G$13)*OFFSET('Composition%'!$B101,0,G$14)))-IF(G$2=2,0,OFFSET('Composition%'!$B101,0,G$17)*OFFSET('Composition%'!$B101,0,G$18)*(G$24*EXP(-G$25/($B131+273)/RGas)))+ReactionRateK1!G131/2</f>
        <v>9.5011626598596284E-4</v>
      </c>
      <c r="H131" s="73">
        <f ca="1">IF(H$2=0,0,H$22*EXP(H$23/($B131+273)/RGas)*(OFFSET('Composition%'!$B101,0,H$13)*OFFSET('Composition%'!$B101,0,H$14)))-IF(H$2=2,0,OFFSET('Composition%'!$B101,0,H$17)*OFFSET('Composition%'!$B101,0,H$18)*(H$24*EXP(-H$25/($B131+273)/RGas)))+ReactionRateK1!H131/2</f>
        <v>-3.0959610078422788E-6</v>
      </c>
      <c r="I131" s="73">
        <f ca="1">IF(I$2=0,0,I$22*EXP(I$23/($B131+273)/RGas)*(OFFSET('Composition%'!$B101,0,I$13)*OFFSET('Composition%'!$B101,0,I$14)))-IF(I$2=2,0,OFFSET('Composition%'!$B101,0,I$17)*OFFSET('Composition%'!$B101,0,I$18)*(I$24*EXP(-I$25/($B131+273)/RGas)))+ReactionRateK1!I131/2</f>
        <v>1.6909795396964677E-6</v>
      </c>
      <c r="J131" s="73"/>
      <c r="K131" s="73">
        <f ca="1">IF(K$2=0,0,K$22*EXP(K$23/($B131+273)/RGas)*(OFFSET('Composition%'!$B101,0,K$13)*OFFSET('Composition%'!$B101,0,K$14)))-IF(K$2=2,0,OFFSET('Composition%'!$B101,0,K$17)*OFFSET('Composition%'!$B101,0,K$18)*(K$24*EXP(-K$25/($B131+273)/RGas)))+ReactionRateK1!K131/2</f>
        <v>8.003899198683332E-3</v>
      </c>
      <c r="L131" s="73">
        <f ca="1">IF(L$2=0,0,L$22*EXP(L$23/($B131+273)/RGas)*(OFFSET('Composition%'!$B101,0,L$13)*OFFSET('Composition%'!$B101,0,L$14)))-IF(L$2=2,0,OFFSET('Composition%'!$B101,0,L$17)*OFFSET('Composition%'!$B101,0,L$18)*(L$24*EXP(-L$25/($B131+273)/RGas)))+ReactionRateK1!L131/2</f>
        <v>-1.9913555459969471E-3</v>
      </c>
      <c r="M131" s="73">
        <f ca="1">IF(M$2=0,0,M$22*EXP(M$23/($B131+273)/RGas)*(OFFSET('Composition%'!$B101,0,M$13)*OFFSET('Composition%'!$B101,0,M$14)))-IF(M$2=2,0,OFFSET('Composition%'!$B101,0,M$17)*OFFSET('Composition%'!$B101,0,M$18)*(M$24*EXP(-M$25/($B131+273)/RGas)))+ReactionRateK1!M131/2</f>
        <v>0</v>
      </c>
      <c r="N131" s="73"/>
      <c r="O131" s="73">
        <f ca="1">IF(O$2=0,0,O$22*EXP(O$23/($B131+273)/RGas)*(OFFSET('Composition%'!$B101,0,O$13)*OFFSET('Composition%'!$B101,0,O$14)))-IF(O$2=2,0,OFFSET('Composition%'!$B101,0,O$17)*OFFSET('Composition%'!$B101,0,O$18)*(O$24*EXP(-O$25/($B131+273)/RGas)))+ReactionRateK1!O131/2</f>
        <v>0</v>
      </c>
      <c r="P131" s="73">
        <f ca="1">IF(P$2=0,0,P$22*EXP(P$23/($B131+273)/RGas)*(OFFSET('Composition%'!$B101,0,P$13)*OFFSET('Composition%'!$B101,0,P$14)))-IF(P$2=2,0,OFFSET('Composition%'!$B101,0,P$17)*OFFSET('Composition%'!$B101,0,P$18)*(P$24*EXP(-P$25/($B131+273)/RGas)))+ReactionRateK1!P131/2</f>
        <v>1.2416410335388284E-2</v>
      </c>
      <c r="Q131" s="73">
        <f ca="1">IF(Q$2=0,0,Q$22*EXP(Q$23/($B131+273)/RGas)*(OFFSET('Composition%'!$B101,0,Q$13)*OFFSET('Composition%'!$B101,0,Q$14)))-IF(Q$2=2,0,OFFSET('Composition%'!$B101,0,Q$17)*OFFSET('Composition%'!$B101,0,Q$18)*(Q$24*EXP(-Q$25/($B131+273)/RGas)))+ReactionRateK1!Q131/2</f>
        <v>1.5736853689688379E-4</v>
      </c>
      <c r="R131" s="73">
        <f ca="1">IF(R$2=0,0,R$22*EXP(R$23/($B131+273)/RGas)*(OFFSET('Composition%'!$B101,0,R$13)*OFFSET('Composition%'!$B101,0,R$14)))-IF(R$2=2,0,OFFSET('Composition%'!$B101,0,R$17)*OFFSET('Composition%'!$B101,0,R$18)*(R$24*EXP(-R$25/($B131+273)/RGas)))+ReactionRateK1!R131/2</f>
        <v>5.749884285081842E-5</v>
      </c>
      <c r="S131" s="73"/>
      <c r="T131" s="73">
        <f ca="1">IF(T$2=0,0,T$22*EXP(T$23/($B131+273)/RGas)*(OFFSET('Composition%'!$B101,0,T$13)*OFFSET('Composition%'!$B101,0,T$14)))-IF(T$2=2,0,OFFSET('Composition%'!$B101,0,T$17)*OFFSET('Composition%'!$B101,0,T$18)*(T$24*EXP(-T$25/($B131+273)/RGas)))+ReactionRateK1!T131/2</f>
        <v>4.7844096537441477E-5</v>
      </c>
      <c r="U131" s="73">
        <f ca="1">IF(U$2=0,0,U$22*EXP(U$23/($B131+273)/RGas)*(OFFSET('Composition%'!$B101,0,U$13)*OFFSET('Composition%'!$B101,0,U$14)))-IF(U$2=2,0,OFFSET('Composition%'!$B101,0,U$17)*OFFSET('Composition%'!$B101,0,U$18)*(U$24*EXP(-U$25/($B131+273)/RGas)))+ReactionRateK1!U131/2</f>
        <v>1.9221154273959426E-7</v>
      </c>
      <c r="V131" s="73">
        <f ca="1">IF(V$2=0,0,V$22*EXP(V$23/($B131+273)/RGas)*(OFFSET('Composition%'!$B101,0,V$13)*OFFSET('Composition%'!$B101,0,V$14)))-IF(V$2=2,0,OFFSET('Composition%'!$B101,0,V$17)*OFFSET('Composition%'!$B101,0,V$18)*(V$24*EXP(-V$25/($B131+273)/RGas)))+ReactionRateK1!V131/2</f>
        <v>0</v>
      </c>
      <c r="W131" s="73">
        <f ca="1">IF(W$2=0,0,W$22*EXP(W$23/($B131+273)/RGas)*(OFFSET('Composition%'!$B101,0,W$13)*OFFSET('Composition%'!$B101,0,W$14)))-IF(W$2=2,0,OFFSET('Composition%'!$B101,0,W$17)*OFFSET('Composition%'!$B101,0,W$18)*(W$24*EXP(-W$25/($B131+273)/RGas)))+ReactionRateK1!W131/2</f>
        <v>0</v>
      </c>
      <c r="X131" s="73">
        <f ca="1">IF(X$2=0,0,X$22*EXP(X$23/($B131+273)/RGas)*(OFFSET('Composition%'!$B101,0,X$13)*OFFSET('Composition%'!$B101,0,X$14)))-IF(X$2=2,0,OFFSET('Composition%'!$B101,0,X$17)*OFFSET('Composition%'!$B101,0,X$18)*(X$24*EXP(-X$25/($B131+273)/RGas)))+ReactionRateK1!X131/2</f>
        <v>3.7380013067600391E-8</v>
      </c>
      <c r="Y131" s="73">
        <f ca="1">IF(Y$2=0,0,Y$22*EXP(Y$23/($B131+273)/RGas)*(OFFSET('Composition%'!$B101,0,Y$13)*OFFSET('Composition%'!$B101,0,Y$14)))-IF(Y$2=2,0,OFFSET('Composition%'!$B101,0,Y$17)*OFFSET('Composition%'!$B101,0,Y$18)*(Y$24*EXP(-Y$25/($B131+273)/RGas)))+ReactionRateK1!Y131/2</f>
        <v>1.8500896769943846E-9</v>
      </c>
      <c r="Z131" s="73">
        <f ca="1">IF(Z$2=0,0,Z$22*EXP(Z$23/($B131+273)/RGas)*(OFFSET('Composition%'!$B101,0,Z$13)*OFFSET('Composition%'!$B101,0,Z$14)))-IF(Z$2=2,0,OFFSET('Composition%'!$B101,0,Z$17)*OFFSET('Composition%'!$B101,0,Z$18)*(Z$24*EXP(-Z$25/($B131+273)/RGas)))+ReactionRateK1!Z131/2</f>
        <v>0</v>
      </c>
      <c r="AA131" s="73">
        <f ca="1">IF(AA$2=0,0,AA$22*EXP(AA$23/($B131+273)/RGas)*(OFFSET('Composition%'!$B101,0,AA$13)*OFFSET('Composition%'!$B101,0,AA$14)))-IF(AA$2=2,0,OFFSET('Composition%'!$B101,0,AA$17)*OFFSET('Composition%'!$B101,0,AA$18)*(AA$24*EXP(-AA$25/($B131+273)/RGas)))+ReactionRateK1!AA131/2</f>
        <v>0</v>
      </c>
      <c r="AB131" s="73">
        <f ca="1">IF(AB$2=0,0,AB$22*EXP(AB$23/($B131+273)/RGas)*(OFFSET('Composition%'!$B101,0,AB$13)*OFFSET('Composition%'!$B101,0,AB$14)))-IF(AB$2=2,0,OFFSET('Composition%'!$B101,0,AB$17)*OFFSET('Composition%'!$B101,0,AB$18)*(AB$24*EXP(-AB$25/($B131+273)/RGas)))+ReactionRateK1!AB131/2</f>
        <v>0</v>
      </c>
      <c r="AC131" s="73">
        <f ca="1">IF(AC$2=0,0,AC$22*EXP(AC$23/($B131+273)/RGas)*(OFFSET('Composition%'!$B101,0,AC$13)*OFFSET('Composition%'!$B101,0,AC$14)))-IF(AC$2=2,0,OFFSET('Composition%'!$B101,0,AC$17)*OFFSET('Composition%'!$B101,0,AC$18)*(AC$24*EXP(-AC$25/($B131+273)/RGas)))+ReactionRateK1!AC131/2</f>
        <v>0</v>
      </c>
      <c r="AD131" s="73">
        <f ca="1">IF(AD$2=0,0,AD$22*EXP(AD$23/($B131+273)/RGas)*(OFFSET('Composition%'!$B101,0,AD$13)*OFFSET('Composition%'!$B101,0,AD$14)))-IF(AD$2=2,0,OFFSET('Composition%'!$B101,0,AD$17)*OFFSET('Composition%'!$B101,0,AD$18)*(AD$24*EXP(-AD$25/($B131+273)/RGas)))+ReactionRateK1!AD131/2</f>
        <v>0</v>
      </c>
      <c r="AE131" s="73">
        <f ca="1">IF(AE$2=0,0,AE$22*EXP(AE$23/($B131+273)/RGas)*(OFFSET('Composition%'!$B101,0,AE$13)*OFFSET('Composition%'!$B101,0,AE$14)))-IF(AE$2=2,0,OFFSET('Composition%'!$B101,0,AE$17)*OFFSET('Composition%'!$B101,0,AE$18)*(AE$24*EXP(-AE$25/($B131+273)/RGas)))+ReactionRateK1!AE131/2</f>
        <v>0</v>
      </c>
      <c r="AF131" s="73"/>
      <c r="AG131" s="73">
        <f ca="1">IF(AG$2=0,0,AG$22*EXP(AG$23/($B131+273)/RGas)*(OFFSET('Composition%'!$B101,0,AG$13)*OFFSET('Composition%'!$B101,0,AG$14)))-IF(AG$2=2,0,OFFSET('Composition%'!$B101,0,AG$17)*OFFSET('Composition%'!$B101,0,AG$18)*(AG$24*EXP(-AG$25/($B131+273)/RGas)))+ReactionRateK1!AG131/2</f>
        <v>0</v>
      </c>
      <c r="AH131" s="73">
        <f ca="1">IF(AH$2=0,0,AH$22*EXP(AH$23/($B131+273)/RGas)*(OFFSET('Composition%'!$B101,0,AH$13)*OFFSET('Composition%'!$B101,0,AH$14)))-IF(AH$2=2,0,OFFSET('Composition%'!$B101,0,AH$17)*OFFSET('Composition%'!$B101,0,AH$18)*(AH$24*EXP(-AH$25/($B131+273)/RGas)))+ReactionRateK1!AH131/2</f>
        <v>0</v>
      </c>
      <c r="AI131" s="73">
        <f ca="1">IF(AI$2=0,0,AI$22*EXP(AI$23/($B131+273)/RGas)*(OFFSET('Composition%'!$B101,0,AI$13)*OFFSET('Composition%'!$B101,0,AI$14)))-IF(AI$2=2,0,OFFSET('Composition%'!$B101,0,AI$17)*OFFSET('Composition%'!$B101,0,AI$18)*(AI$24*EXP(-AI$25/($B131+273)/RGas)))+ReactionRateK1!AI131/2</f>
        <v>0</v>
      </c>
      <c r="AJ131" s="73">
        <f ca="1">IF(AJ$2=0,0,AJ$22*EXP(AJ$23/($B131+273)/RGas)*(OFFSET('Composition%'!$B101,0,AJ$13)*OFFSET('Composition%'!$B101,0,AJ$14)))-IF(AJ$2=2,0,OFFSET('Composition%'!$B101,0,AJ$17)*OFFSET('Composition%'!$B101,0,AJ$18)*(AJ$24*EXP(-AJ$25/($B131+273)/RGas)))+ReactionRateK1!AJ131/2</f>
        <v>0</v>
      </c>
      <c r="AK131" s="73">
        <f ca="1">IF(AK$2=0,0,AK$22*EXP(AK$23/($B131+273)/RGas)*(OFFSET('Composition%'!$B101,0,AK$13)*OFFSET('Composition%'!$B101,0,AK$14)))-IF(AK$2=2,0,OFFSET('Composition%'!$B101,0,AK$17)*OFFSET('Composition%'!$B101,0,AK$18)*(AK$24*EXP(-AK$25/($B131+273)/RGas)))+ReactionRateK1!AK131/2</f>
        <v>0</v>
      </c>
      <c r="AL131" s="73">
        <f ca="1">IF(AL$2=0,0,AL$22*EXP(AL$23/($B131+273)/RGas)*(OFFSET('Composition%'!$B101,0,AL$13)*OFFSET('Composition%'!$B101,0,AL$14)))-IF(AL$2=2,0,OFFSET('Composition%'!$B101,0,AL$17)*OFFSET('Composition%'!$B101,0,AL$18)*(AL$24*EXP(-AL$25/($B131+273)/RGas)))+ReactionRateK1!AL131/2</f>
        <v>0</v>
      </c>
      <c r="AM131" s="73"/>
      <c r="AN131" s="73">
        <f ca="1">IF(AN$2=0,0,AN$22*EXP(AN$23/($B131+273)/RGas)*(OFFSET('Composition%'!$B101,0,AN$13)*OFFSET('Composition%'!$B101,0,AN$14)))-IF(AN$2=2,0,OFFSET('Composition%'!$B101,0,AN$17)*OFFSET('Composition%'!$B101,0,AN$18)*(AN$24*EXP(-AN$25/($B131+273)/RGas)))+ReactionRateK1!AN131/2</f>
        <v>0</v>
      </c>
      <c r="AO131" s="73">
        <f ca="1">IF(AO$2=0,0,AO$22*EXP(AO$23/($B131+273)/RGas)*(OFFSET('Composition%'!$B101,0,AO$13)*OFFSET('Composition%'!$B101,0,AO$14)))-IF(AO$2=2,0,OFFSET('Composition%'!$B101,0,AO$17)*OFFSET('Composition%'!$B101,0,AO$18)*(AO$24*EXP(-AO$25/($B131+273)/RGas)))+ReactionRateK1!AO131/2</f>
        <v>0</v>
      </c>
      <c r="AP131" s="73">
        <f ca="1">IF(AP$2=0,0,AP$22*EXP(AP$23/($B131+273)/RGas)*(OFFSET('Composition%'!$B101,0,AP$13)*OFFSET('Composition%'!$B101,0,AP$14)))-IF(AP$2=2,0,OFFSET('Composition%'!$B101,0,AP$17)*OFFSET('Composition%'!$B101,0,AP$18)*(AP$24*EXP(-AP$25/($B131+273)/RGas)))+ReactionRateK1!AP131/2</f>
        <v>4.0576745148003802E-12</v>
      </c>
      <c r="AQ131" s="73">
        <f ca="1">IF(AQ$2=0,0,AQ$22*EXP(AQ$23/($B131+273)/RGas)*(OFFSET('Composition%'!$B101,0,AQ$13)*OFFSET('Composition%'!$B101,0,AQ$14)))-IF(AQ$2=2,0,OFFSET('Composition%'!$B101,0,AQ$17)*OFFSET('Composition%'!$B101,0,AQ$18)*(AQ$24*EXP(-AQ$25/($B131+273)/RGas)))+ReactionRateK1!AQ131/2</f>
        <v>0</v>
      </c>
      <c r="AR131" s="73">
        <f ca="1">IF(AR$2=0,0,AR$22*EXP(AR$23/($B131+273)/RGas)*(OFFSET('Composition%'!$B101,0,AR$13)*OFFSET('Composition%'!$B101,0,AR$14)))-IF(AR$2=2,0,OFFSET('Composition%'!$B101,0,AR$17)*OFFSET('Composition%'!$B101,0,AR$18)*(AR$24*EXP(-AR$25/($B131+273)/RGas)))+ReactionRateK1!AR131/2</f>
        <v>0</v>
      </c>
    </row>
    <row r="132" spans="1:44">
      <c r="A132" s="3">
        <f t="shared" si="12"/>
        <v>4.9999999999999902</v>
      </c>
      <c r="B132" s="19">
        <f ca="1">'Composition%'!B102</f>
        <v>414.63204236576371</v>
      </c>
      <c r="C132">
        <f t="shared" si="11"/>
        <v>30</v>
      </c>
      <c r="D132" s="26">
        <f ca="1">('Composition%'!C102*ReactionRateK2!C132)^3</f>
        <v>5.9474357897011254</v>
      </c>
      <c r="E132" s="4"/>
      <c r="F132" s="73">
        <f ca="1">IF(F$2=0,0,F$22*EXP(F$23/($B132+273)/RGas)*(OFFSET('Composition%'!$B102,0,F$13)*OFFSET('Composition%'!$B102,0,F$14)))-IF(F$2=2,0,OFFSET('Composition%'!$B102,0,F$17)*OFFSET('Composition%'!$B102,0,F$18)*(F$24*EXP(-F$25/($B132+273)/RGas)))+ReactionRateK1!F132/2</f>
        <v>2.3149571865477029E-3</v>
      </c>
      <c r="G132" s="73">
        <f ca="1">IF(G$2=0,0,G$22*EXP(G$23/($B132+273)/RGas)*(OFFSET('Composition%'!$B102,0,G$13)*OFFSET('Composition%'!$B102,0,G$14)))-IF(G$2=2,0,OFFSET('Composition%'!$B102,0,G$17)*OFFSET('Composition%'!$B102,0,G$18)*(G$24*EXP(-G$25/($B132+273)/RGas)))+ReactionRateK1!G132/2</f>
        <v>9.3738846210981584E-4</v>
      </c>
      <c r="H132" s="73">
        <f ca="1">IF(H$2=0,0,H$22*EXP(H$23/($B132+273)/RGas)*(OFFSET('Composition%'!$B102,0,H$13)*OFFSET('Composition%'!$B102,0,H$14)))-IF(H$2=2,0,OFFSET('Composition%'!$B102,0,H$17)*OFFSET('Composition%'!$B102,0,H$18)*(H$24*EXP(-H$25/($B132+273)/RGas)))+ReactionRateK1!H132/2</f>
        <v>-3.0694466528843732E-6</v>
      </c>
      <c r="I132" s="73">
        <f ca="1">IF(I$2=0,0,I$22*EXP(I$23/($B132+273)/RGas)*(OFFSET('Composition%'!$B102,0,I$13)*OFFSET('Composition%'!$B102,0,I$14)))-IF(I$2=2,0,OFFSET('Composition%'!$B102,0,I$17)*OFFSET('Composition%'!$B102,0,I$18)*(I$24*EXP(-I$25/($B132+273)/RGas)))+ReactionRateK1!I132/2</f>
        <v>1.5830354417608986E-6</v>
      </c>
      <c r="J132" s="73"/>
      <c r="K132" s="73">
        <f ca="1">IF(K$2=0,0,K$22*EXP(K$23/($B132+273)/RGas)*(OFFSET('Composition%'!$B102,0,K$13)*OFFSET('Composition%'!$B102,0,K$14)))-IF(K$2=2,0,OFFSET('Composition%'!$B102,0,K$17)*OFFSET('Composition%'!$B102,0,K$18)*(K$24*EXP(-K$25/($B132+273)/RGas)))+ReactionRateK1!K132/2</f>
        <v>7.7992768888969985E-3</v>
      </c>
      <c r="L132" s="73">
        <f ca="1">IF(L$2=0,0,L$22*EXP(L$23/($B132+273)/RGas)*(OFFSET('Composition%'!$B102,0,L$13)*OFFSET('Composition%'!$B102,0,L$14)))-IF(L$2=2,0,OFFSET('Composition%'!$B102,0,L$17)*OFFSET('Composition%'!$B102,0,L$18)*(L$24*EXP(-L$25/($B132+273)/RGas)))+ReactionRateK1!L132/2</f>
        <v>-1.9653286235159586E-3</v>
      </c>
      <c r="M132" s="73">
        <f ca="1">IF(M$2=0,0,M$22*EXP(M$23/($B132+273)/RGas)*(OFFSET('Composition%'!$B102,0,M$13)*OFFSET('Composition%'!$B102,0,M$14)))-IF(M$2=2,0,OFFSET('Composition%'!$B102,0,M$17)*OFFSET('Composition%'!$B102,0,M$18)*(M$24*EXP(-M$25/($B132+273)/RGas)))+ReactionRateK1!M132/2</f>
        <v>0</v>
      </c>
      <c r="N132" s="73"/>
      <c r="O132" s="73">
        <f ca="1">IF(O$2=0,0,O$22*EXP(O$23/($B132+273)/RGas)*(OFFSET('Composition%'!$B102,0,O$13)*OFFSET('Composition%'!$B102,0,O$14)))-IF(O$2=2,0,OFFSET('Composition%'!$B102,0,O$17)*OFFSET('Composition%'!$B102,0,O$18)*(O$24*EXP(-O$25/($B132+273)/RGas)))+ReactionRateK1!O132/2</f>
        <v>0</v>
      </c>
      <c r="P132" s="73">
        <f ca="1">IF(P$2=0,0,P$22*EXP(P$23/($B132+273)/RGas)*(OFFSET('Composition%'!$B102,0,P$13)*OFFSET('Composition%'!$B102,0,P$14)))-IF(P$2=2,0,OFFSET('Composition%'!$B102,0,P$17)*OFFSET('Composition%'!$B102,0,P$18)*(P$24*EXP(-P$25/($B132+273)/RGas)))+ReactionRateK1!P132/2</f>
        <v>1.2309912343244953E-2</v>
      </c>
      <c r="Q132" s="73">
        <f ca="1">IF(Q$2=0,0,Q$22*EXP(Q$23/($B132+273)/RGas)*(OFFSET('Composition%'!$B102,0,Q$13)*OFFSET('Composition%'!$B102,0,Q$14)))-IF(Q$2=2,0,OFFSET('Composition%'!$B102,0,Q$17)*OFFSET('Composition%'!$B102,0,Q$18)*(Q$24*EXP(-Q$25/($B132+273)/RGas)))+ReactionRateK1!Q132/2</f>
        <v>1.5829738203163433E-4</v>
      </c>
      <c r="R132" s="73">
        <f ca="1">IF(R$2=0,0,R$22*EXP(R$23/($B132+273)/RGas)*(OFFSET('Composition%'!$B102,0,R$13)*OFFSET('Composition%'!$B102,0,R$14)))-IF(R$2=2,0,OFFSET('Composition%'!$B102,0,R$17)*OFFSET('Composition%'!$B102,0,R$18)*(R$24*EXP(-R$25/($B132+273)/RGas)))+ReactionRateK1!R132/2</f>
        <v>5.8386905934860203E-5</v>
      </c>
      <c r="S132" s="73"/>
      <c r="T132" s="73">
        <f ca="1">IF(T$2=0,0,T$22*EXP(T$23/($B132+273)/RGas)*(OFFSET('Composition%'!$B102,0,T$13)*OFFSET('Composition%'!$B102,0,T$14)))-IF(T$2=2,0,OFFSET('Composition%'!$B102,0,T$17)*OFFSET('Composition%'!$B102,0,T$18)*(T$24*EXP(-T$25/($B132+273)/RGas)))+ReactionRateK1!T132/2</f>
        <v>4.468751503579176E-5</v>
      </c>
      <c r="U132" s="73">
        <f ca="1">IF(U$2=0,0,U$22*EXP(U$23/($B132+273)/RGas)*(OFFSET('Composition%'!$B102,0,U$13)*OFFSET('Composition%'!$B102,0,U$14)))-IF(U$2=2,0,OFFSET('Composition%'!$B102,0,U$17)*OFFSET('Composition%'!$B102,0,U$18)*(U$24*EXP(-U$25/($B132+273)/RGas)))+ReactionRateK1!U132/2</f>
        <v>1.7255420629647768E-7</v>
      </c>
      <c r="V132" s="73">
        <f ca="1">IF(V$2=0,0,V$22*EXP(V$23/($B132+273)/RGas)*(OFFSET('Composition%'!$B102,0,V$13)*OFFSET('Composition%'!$B102,0,V$14)))-IF(V$2=2,0,OFFSET('Composition%'!$B102,0,V$17)*OFFSET('Composition%'!$B102,0,V$18)*(V$24*EXP(-V$25/($B132+273)/RGas)))+ReactionRateK1!V132/2</f>
        <v>0</v>
      </c>
      <c r="W132" s="73">
        <f ca="1">IF(W$2=0,0,W$22*EXP(W$23/($B132+273)/RGas)*(OFFSET('Composition%'!$B102,0,W$13)*OFFSET('Composition%'!$B102,0,W$14)))-IF(W$2=2,0,OFFSET('Composition%'!$B102,0,W$17)*OFFSET('Composition%'!$B102,0,W$18)*(W$24*EXP(-W$25/($B132+273)/RGas)))+ReactionRateK1!W132/2</f>
        <v>0</v>
      </c>
      <c r="X132" s="73">
        <f ca="1">IF(X$2=0,0,X$22*EXP(X$23/($B132+273)/RGas)*(OFFSET('Composition%'!$B102,0,X$13)*OFFSET('Composition%'!$B102,0,X$14)))-IF(X$2=2,0,OFFSET('Composition%'!$B102,0,X$17)*OFFSET('Composition%'!$B102,0,X$18)*(X$24*EXP(-X$25/($B132+273)/RGas)))+ReactionRateK1!X132/2</f>
        <v>3.7378197987823633E-8</v>
      </c>
      <c r="Y132" s="73">
        <f ca="1">IF(Y$2=0,0,Y$22*EXP(Y$23/($B132+273)/RGas)*(OFFSET('Composition%'!$B102,0,Y$13)*OFFSET('Composition%'!$B102,0,Y$14)))-IF(Y$2=2,0,OFFSET('Composition%'!$B102,0,Y$17)*OFFSET('Composition%'!$B102,0,Y$18)*(Y$24*EXP(-Y$25/($B132+273)/RGas)))+ReactionRateK1!Y132/2</f>
        <v>1.8499998412751772E-9</v>
      </c>
      <c r="Z132" s="73">
        <f ca="1">IF(Z$2=0,0,Z$22*EXP(Z$23/($B132+273)/RGas)*(OFFSET('Composition%'!$B102,0,Z$13)*OFFSET('Composition%'!$B102,0,Z$14)))-IF(Z$2=2,0,OFFSET('Composition%'!$B102,0,Z$17)*OFFSET('Composition%'!$B102,0,Z$18)*(Z$24*EXP(-Z$25/($B132+273)/RGas)))+ReactionRateK1!Z132/2</f>
        <v>0</v>
      </c>
      <c r="AA132" s="73">
        <f ca="1">IF(AA$2=0,0,AA$22*EXP(AA$23/($B132+273)/RGas)*(OFFSET('Composition%'!$B102,0,AA$13)*OFFSET('Composition%'!$B102,0,AA$14)))-IF(AA$2=2,0,OFFSET('Composition%'!$B102,0,AA$17)*OFFSET('Composition%'!$B102,0,AA$18)*(AA$24*EXP(-AA$25/($B132+273)/RGas)))+ReactionRateK1!AA132/2</f>
        <v>0</v>
      </c>
      <c r="AB132" s="73">
        <f ca="1">IF(AB$2=0,0,AB$22*EXP(AB$23/($B132+273)/RGas)*(OFFSET('Composition%'!$B102,0,AB$13)*OFFSET('Composition%'!$B102,0,AB$14)))-IF(AB$2=2,0,OFFSET('Composition%'!$B102,0,AB$17)*OFFSET('Composition%'!$B102,0,AB$18)*(AB$24*EXP(-AB$25/($B132+273)/RGas)))+ReactionRateK1!AB132/2</f>
        <v>0</v>
      </c>
      <c r="AC132" s="73">
        <f ca="1">IF(AC$2=0,0,AC$22*EXP(AC$23/($B132+273)/RGas)*(OFFSET('Composition%'!$B102,0,AC$13)*OFFSET('Composition%'!$B102,0,AC$14)))-IF(AC$2=2,0,OFFSET('Composition%'!$B102,0,AC$17)*OFFSET('Composition%'!$B102,0,AC$18)*(AC$24*EXP(-AC$25/($B132+273)/RGas)))+ReactionRateK1!AC132/2</f>
        <v>0</v>
      </c>
      <c r="AD132" s="73">
        <f ca="1">IF(AD$2=0,0,AD$22*EXP(AD$23/($B132+273)/RGas)*(OFFSET('Composition%'!$B102,0,AD$13)*OFFSET('Composition%'!$B102,0,AD$14)))-IF(AD$2=2,0,OFFSET('Composition%'!$B102,0,AD$17)*OFFSET('Composition%'!$B102,0,AD$18)*(AD$24*EXP(-AD$25/($B132+273)/RGas)))+ReactionRateK1!AD132/2</f>
        <v>0</v>
      </c>
      <c r="AE132" s="73">
        <f ca="1">IF(AE$2=0,0,AE$22*EXP(AE$23/($B132+273)/RGas)*(OFFSET('Composition%'!$B102,0,AE$13)*OFFSET('Composition%'!$B102,0,AE$14)))-IF(AE$2=2,0,OFFSET('Composition%'!$B102,0,AE$17)*OFFSET('Composition%'!$B102,0,AE$18)*(AE$24*EXP(-AE$25/($B132+273)/RGas)))+ReactionRateK1!AE132/2</f>
        <v>0</v>
      </c>
      <c r="AF132" s="73"/>
      <c r="AG132" s="73">
        <f ca="1">IF(AG$2=0,0,AG$22*EXP(AG$23/($B132+273)/RGas)*(OFFSET('Composition%'!$B102,0,AG$13)*OFFSET('Composition%'!$B102,0,AG$14)))-IF(AG$2=2,0,OFFSET('Composition%'!$B102,0,AG$17)*OFFSET('Composition%'!$B102,0,AG$18)*(AG$24*EXP(-AG$25/($B132+273)/RGas)))+ReactionRateK1!AG132/2</f>
        <v>0</v>
      </c>
      <c r="AH132" s="73">
        <f ca="1">IF(AH$2=0,0,AH$22*EXP(AH$23/($B132+273)/RGas)*(OFFSET('Composition%'!$B102,0,AH$13)*OFFSET('Composition%'!$B102,0,AH$14)))-IF(AH$2=2,0,OFFSET('Composition%'!$B102,0,AH$17)*OFFSET('Composition%'!$B102,0,AH$18)*(AH$24*EXP(-AH$25/($B132+273)/RGas)))+ReactionRateK1!AH132/2</f>
        <v>0</v>
      </c>
      <c r="AI132" s="73">
        <f ca="1">IF(AI$2=0,0,AI$22*EXP(AI$23/($B132+273)/RGas)*(OFFSET('Composition%'!$B102,0,AI$13)*OFFSET('Composition%'!$B102,0,AI$14)))-IF(AI$2=2,0,OFFSET('Composition%'!$B102,0,AI$17)*OFFSET('Composition%'!$B102,0,AI$18)*(AI$24*EXP(-AI$25/($B132+273)/RGas)))+ReactionRateK1!AI132/2</f>
        <v>0</v>
      </c>
      <c r="AJ132" s="73">
        <f ca="1">IF(AJ$2=0,0,AJ$22*EXP(AJ$23/($B132+273)/RGas)*(OFFSET('Composition%'!$B102,0,AJ$13)*OFFSET('Composition%'!$B102,0,AJ$14)))-IF(AJ$2=2,0,OFFSET('Composition%'!$B102,0,AJ$17)*OFFSET('Composition%'!$B102,0,AJ$18)*(AJ$24*EXP(-AJ$25/($B132+273)/RGas)))+ReactionRateK1!AJ132/2</f>
        <v>0</v>
      </c>
      <c r="AK132" s="73">
        <f ca="1">IF(AK$2=0,0,AK$22*EXP(AK$23/($B132+273)/RGas)*(OFFSET('Composition%'!$B102,0,AK$13)*OFFSET('Composition%'!$B102,0,AK$14)))-IF(AK$2=2,0,OFFSET('Composition%'!$B102,0,AK$17)*OFFSET('Composition%'!$B102,0,AK$18)*(AK$24*EXP(-AK$25/($B132+273)/RGas)))+ReactionRateK1!AK132/2</f>
        <v>0</v>
      </c>
      <c r="AL132" s="73">
        <f ca="1">IF(AL$2=0,0,AL$22*EXP(AL$23/($B132+273)/RGas)*(OFFSET('Composition%'!$B102,0,AL$13)*OFFSET('Composition%'!$B102,0,AL$14)))-IF(AL$2=2,0,OFFSET('Composition%'!$B102,0,AL$17)*OFFSET('Composition%'!$B102,0,AL$18)*(AL$24*EXP(-AL$25/($B132+273)/RGas)))+ReactionRateK1!AL132/2</f>
        <v>0</v>
      </c>
      <c r="AM132" s="73"/>
      <c r="AN132" s="73">
        <f ca="1">IF(AN$2=0,0,AN$22*EXP(AN$23/($B132+273)/RGas)*(OFFSET('Composition%'!$B102,0,AN$13)*OFFSET('Composition%'!$B102,0,AN$14)))-IF(AN$2=2,0,OFFSET('Composition%'!$B102,0,AN$17)*OFFSET('Composition%'!$B102,0,AN$18)*(AN$24*EXP(-AN$25/($B132+273)/RGas)))+ReactionRateK1!AN132/2</f>
        <v>0</v>
      </c>
      <c r="AO132" s="73">
        <f ca="1">IF(AO$2=0,0,AO$22*EXP(AO$23/($B132+273)/RGas)*(OFFSET('Composition%'!$B102,0,AO$13)*OFFSET('Composition%'!$B102,0,AO$14)))-IF(AO$2=2,0,OFFSET('Composition%'!$B102,0,AO$17)*OFFSET('Composition%'!$B102,0,AO$18)*(AO$24*EXP(-AO$25/($B132+273)/RGas)))+ReactionRateK1!AO132/2</f>
        <v>0</v>
      </c>
      <c r="AP132" s="73">
        <f ca="1">IF(AP$2=0,0,AP$22*EXP(AP$23/($B132+273)/RGas)*(OFFSET('Composition%'!$B102,0,AP$13)*OFFSET('Composition%'!$B102,0,AP$14)))-IF(AP$2=2,0,OFFSET('Composition%'!$B102,0,AP$17)*OFFSET('Composition%'!$B102,0,AP$18)*(AP$24*EXP(-AP$25/($B132+273)/RGas)))+ReactionRateK1!AP132/2</f>
        <v>4.0576823755270456E-12</v>
      </c>
      <c r="AQ132" s="73">
        <f ca="1">IF(AQ$2=0,0,AQ$22*EXP(AQ$23/($B132+273)/RGas)*(OFFSET('Composition%'!$B102,0,AQ$13)*OFFSET('Composition%'!$B102,0,AQ$14)))-IF(AQ$2=2,0,OFFSET('Composition%'!$B102,0,AQ$17)*OFFSET('Composition%'!$B102,0,AQ$18)*(AQ$24*EXP(-AQ$25/($B132+273)/RGas)))+ReactionRateK1!AQ132/2</f>
        <v>0</v>
      </c>
      <c r="AR132" s="73">
        <f ca="1">IF(AR$2=0,0,AR$22*EXP(AR$23/($B132+273)/RGas)*(OFFSET('Composition%'!$B102,0,AR$13)*OFFSET('Composition%'!$B102,0,AR$14)))-IF(AR$2=2,0,OFFSET('Composition%'!$B102,0,AR$17)*OFFSET('Composition%'!$B102,0,AR$18)*(AR$24*EXP(-AR$25/($B132+273)/RGas)))+ReactionRateK1!AR132/2</f>
        <v>0</v>
      </c>
    </row>
    <row r="133" spans="1:44">
      <c r="A133" s="3">
        <f t="shared" si="12"/>
        <v>5.0499999999999901</v>
      </c>
      <c r="B133" s="19">
        <f ca="1">'Composition%'!B103</f>
        <v>414.63924375545378</v>
      </c>
      <c r="C133">
        <f t="shared" si="11"/>
        <v>30</v>
      </c>
      <c r="D133" s="26">
        <f ca="1">('Composition%'!C103*ReactionRateK2!C133)^3</f>
        <v>5.9466276923897352</v>
      </c>
      <c r="E133" s="4"/>
      <c r="F133" s="73">
        <f ca="1">IF(F$2=0,0,F$22*EXP(F$23/($B133+273)/RGas)*(OFFSET('Composition%'!$B103,0,F$13)*OFFSET('Composition%'!$B103,0,F$14)))-IF(F$2=2,0,OFFSET('Composition%'!$B103,0,F$17)*OFFSET('Composition%'!$B103,0,F$18)*(F$24*EXP(-F$25/($B133+273)/RGas)))+ReactionRateK1!F133/2</f>
        <v>2.2828574394992171E-3</v>
      </c>
      <c r="G133" s="73">
        <f ca="1">IF(G$2=0,0,G$22*EXP(G$23/($B133+273)/RGas)*(OFFSET('Composition%'!$B103,0,G$13)*OFFSET('Composition%'!$B103,0,G$14)))-IF(G$2=2,0,OFFSET('Composition%'!$B103,0,G$17)*OFFSET('Composition%'!$B103,0,G$18)*(G$24*EXP(-G$25/($B133+273)/RGas)))+ReactionRateK1!G133/2</f>
        <v>9.2490371782247228E-4</v>
      </c>
      <c r="H133" s="73">
        <f ca="1">IF(H$2=0,0,H$22*EXP(H$23/($B133+273)/RGas)*(OFFSET('Composition%'!$B103,0,H$13)*OFFSET('Composition%'!$B103,0,H$14)))-IF(H$2=2,0,OFFSET('Composition%'!$B103,0,H$17)*OFFSET('Composition%'!$B103,0,H$18)*(H$24*EXP(-H$25/($B133+273)/RGas)))+ReactionRateK1!H133/2</f>
        <v>-3.0428853101877143E-6</v>
      </c>
      <c r="I133" s="73">
        <f ca="1">IF(I$2=0,0,I$22*EXP(I$23/($B133+273)/RGas)*(OFFSET('Composition%'!$B103,0,I$13)*OFFSET('Composition%'!$B103,0,I$14)))-IF(I$2=2,0,OFFSET('Composition%'!$B103,0,I$17)*OFFSET('Composition%'!$B103,0,I$18)*(I$24*EXP(-I$25/($B133+273)/RGas)))+ReactionRateK1!I133/2</f>
        <v>1.4820312058055338E-6</v>
      </c>
      <c r="J133" s="73"/>
      <c r="K133" s="73">
        <f ca="1">IF(K$2=0,0,K$22*EXP(K$23/($B133+273)/RGas)*(OFFSET('Composition%'!$B103,0,K$13)*OFFSET('Composition%'!$B103,0,K$14)))-IF(K$2=2,0,OFFSET('Composition%'!$B103,0,K$17)*OFFSET('Composition%'!$B103,0,K$18)*(K$24*EXP(-K$25/($B133+273)/RGas)))+ReactionRateK1!K133/2</f>
        <v>7.598440112168061E-3</v>
      </c>
      <c r="L133" s="73">
        <f ca="1">IF(L$2=0,0,L$22*EXP(L$23/($B133+273)/RGas)*(OFFSET('Composition%'!$B103,0,L$13)*OFFSET('Composition%'!$B103,0,L$14)))-IF(L$2=2,0,OFFSET('Composition%'!$B103,0,L$17)*OFFSET('Composition%'!$B103,0,L$18)*(L$24*EXP(-L$25/($B133+273)/RGas)))+ReactionRateK1!L133/2</f>
        <v>-1.9402013125602423E-3</v>
      </c>
      <c r="M133" s="73">
        <f ca="1">IF(M$2=0,0,M$22*EXP(M$23/($B133+273)/RGas)*(OFFSET('Composition%'!$B103,0,M$13)*OFFSET('Composition%'!$B103,0,M$14)))-IF(M$2=2,0,OFFSET('Composition%'!$B103,0,M$17)*OFFSET('Composition%'!$B103,0,M$18)*(M$24*EXP(-M$25/($B133+273)/RGas)))+ReactionRateK1!M133/2</f>
        <v>0</v>
      </c>
      <c r="N133" s="73"/>
      <c r="O133" s="73">
        <f ca="1">IF(O$2=0,0,O$22*EXP(O$23/($B133+273)/RGas)*(OFFSET('Composition%'!$B103,0,O$13)*OFFSET('Composition%'!$B103,0,O$14)))-IF(O$2=2,0,OFFSET('Composition%'!$B103,0,O$17)*OFFSET('Composition%'!$B103,0,O$18)*(O$24*EXP(-O$25/($B133+273)/RGas)))+ReactionRateK1!O133/2</f>
        <v>0</v>
      </c>
      <c r="P133" s="73">
        <f ca="1">IF(P$2=0,0,P$22*EXP(P$23/($B133+273)/RGas)*(OFFSET('Composition%'!$B103,0,P$13)*OFFSET('Composition%'!$B103,0,P$14)))-IF(P$2=2,0,OFFSET('Composition%'!$B103,0,P$17)*OFFSET('Composition%'!$B103,0,P$18)*(P$24*EXP(-P$25/($B133+273)/RGas)))+ReactionRateK1!P133/2</f>
        <v>1.2203239269392381E-2</v>
      </c>
      <c r="Q133" s="73">
        <f ca="1">IF(Q$2=0,0,Q$22*EXP(Q$23/($B133+273)/RGas)*(OFFSET('Composition%'!$B103,0,Q$13)*OFFSET('Composition%'!$B103,0,Q$14)))-IF(Q$2=2,0,OFFSET('Composition%'!$B103,0,Q$17)*OFFSET('Composition%'!$B103,0,Q$18)*(Q$24*EXP(-Q$25/($B133+273)/RGas)))+ReactionRateK1!Q133/2</f>
        <v>1.5920350030409518E-4</v>
      </c>
      <c r="R133" s="73">
        <f ca="1">IF(R$2=0,0,R$22*EXP(R$23/($B133+273)/RGas)*(OFFSET('Composition%'!$B103,0,R$13)*OFFSET('Composition%'!$B103,0,R$14)))-IF(R$2=2,0,OFFSET('Composition%'!$B103,0,R$17)*OFFSET('Composition%'!$B103,0,R$18)*(R$24*EXP(-R$25/($B133+273)/RGas)))+ReactionRateK1!R133/2</f>
        <v>5.9271501185826397E-5</v>
      </c>
      <c r="S133" s="73"/>
      <c r="T133" s="73">
        <f ca="1">IF(T$2=0,0,T$22*EXP(T$23/($B133+273)/RGas)*(OFFSET('Composition%'!$B103,0,T$13)*OFFSET('Composition%'!$B103,0,T$14)))-IF(T$2=2,0,OFFSET('Composition%'!$B103,0,T$17)*OFFSET('Composition%'!$B103,0,T$18)*(T$24*EXP(-T$25/($B133+273)/RGas)))+ReactionRateK1!T133/2</f>
        <v>4.1751408167006826E-5</v>
      </c>
      <c r="U133" s="73">
        <f ca="1">IF(U$2=0,0,U$22*EXP(U$23/($B133+273)/RGas)*(OFFSET('Composition%'!$B103,0,U$13)*OFFSET('Composition%'!$B103,0,U$14)))-IF(U$2=2,0,OFFSET('Composition%'!$B103,0,U$17)*OFFSET('Composition%'!$B103,0,U$18)*(U$24*EXP(-U$25/($B133+273)/RGas)))+ReactionRateK1!U133/2</f>
        <v>1.5490875519312355E-7</v>
      </c>
      <c r="V133" s="73">
        <f ca="1">IF(V$2=0,0,V$22*EXP(V$23/($B133+273)/RGas)*(OFFSET('Composition%'!$B103,0,V$13)*OFFSET('Composition%'!$B103,0,V$14)))-IF(V$2=2,0,OFFSET('Composition%'!$B103,0,V$17)*OFFSET('Composition%'!$B103,0,V$18)*(V$24*EXP(-V$25/($B133+273)/RGas)))+ReactionRateK1!V133/2</f>
        <v>0</v>
      </c>
      <c r="W133" s="73">
        <f ca="1">IF(W$2=0,0,W$22*EXP(W$23/($B133+273)/RGas)*(OFFSET('Composition%'!$B103,0,W$13)*OFFSET('Composition%'!$B103,0,W$14)))-IF(W$2=2,0,OFFSET('Composition%'!$B103,0,W$17)*OFFSET('Composition%'!$B103,0,W$18)*(W$24*EXP(-W$25/($B133+273)/RGas)))+ReactionRateK1!W133/2</f>
        <v>0</v>
      </c>
      <c r="X133" s="73">
        <f ca="1">IF(X$2=0,0,X$22*EXP(X$23/($B133+273)/RGas)*(OFFSET('Composition%'!$B103,0,X$13)*OFFSET('Composition%'!$B103,0,X$14)))-IF(X$2=2,0,OFFSET('Composition%'!$B103,0,X$17)*OFFSET('Composition%'!$B103,0,X$18)*(X$24*EXP(-X$25/($B133+273)/RGas)))+ReactionRateK1!X133/2</f>
        <v>3.7376503300707934E-8</v>
      </c>
      <c r="Y133" s="73">
        <f ca="1">IF(Y$2=0,0,Y$22*EXP(Y$23/($B133+273)/RGas)*(OFFSET('Composition%'!$B103,0,Y$13)*OFFSET('Composition%'!$B103,0,Y$14)))-IF(Y$2=2,0,OFFSET('Composition%'!$B103,0,Y$17)*OFFSET('Composition%'!$B103,0,Y$18)*(Y$24*EXP(-Y$25/($B133+273)/RGas)))+ReactionRateK1!Y133/2</f>
        <v>1.8499159642809984E-9</v>
      </c>
      <c r="Z133" s="73">
        <f ca="1">IF(Z$2=0,0,Z$22*EXP(Z$23/($B133+273)/RGas)*(OFFSET('Composition%'!$B103,0,Z$13)*OFFSET('Composition%'!$B103,0,Z$14)))-IF(Z$2=2,0,OFFSET('Composition%'!$B103,0,Z$17)*OFFSET('Composition%'!$B103,0,Z$18)*(Z$24*EXP(-Z$25/($B133+273)/RGas)))+ReactionRateK1!Z133/2</f>
        <v>0</v>
      </c>
      <c r="AA133" s="73">
        <f ca="1">IF(AA$2=0,0,AA$22*EXP(AA$23/($B133+273)/RGas)*(OFFSET('Composition%'!$B103,0,AA$13)*OFFSET('Composition%'!$B103,0,AA$14)))-IF(AA$2=2,0,OFFSET('Composition%'!$B103,0,AA$17)*OFFSET('Composition%'!$B103,0,AA$18)*(AA$24*EXP(-AA$25/($B133+273)/RGas)))+ReactionRateK1!AA133/2</f>
        <v>0</v>
      </c>
      <c r="AB133" s="73">
        <f ca="1">IF(AB$2=0,0,AB$22*EXP(AB$23/($B133+273)/RGas)*(OFFSET('Composition%'!$B103,0,AB$13)*OFFSET('Composition%'!$B103,0,AB$14)))-IF(AB$2=2,0,OFFSET('Composition%'!$B103,0,AB$17)*OFFSET('Composition%'!$B103,0,AB$18)*(AB$24*EXP(-AB$25/($B133+273)/RGas)))+ReactionRateK1!AB133/2</f>
        <v>0</v>
      </c>
      <c r="AC133" s="73">
        <f ca="1">IF(AC$2=0,0,AC$22*EXP(AC$23/($B133+273)/RGas)*(OFFSET('Composition%'!$B103,0,AC$13)*OFFSET('Composition%'!$B103,0,AC$14)))-IF(AC$2=2,0,OFFSET('Composition%'!$B103,0,AC$17)*OFFSET('Composition%'!$B103,0,AC$18)*(AC$24*EXP(-AC$25/($B133+273)/RGas)))+ReactionRateK1!AC133/2</f>
        <v>0</v>
      </c>
      <c r="AD133" s="73">
        <f ca="1">IF(AD$2=0,0,AD$22*EXP(AD$23/($B133+273)/RGas)*(OFFSET('Composition%'!$B103,0,AD$13)*OFFSET('Composition%'!$B103,0,AD$14)))-IF(AD$2=2,0,OFFSET('Composition%'!$B103,0,AD$17)*OFFSET('Composition%'!$B103,0,AD$18)*(AD$24*EXP(-AD$25/($B133+273)/RGas)))+ReactionRateK1!AD133/2</f>
        <v>0</v>
      </c>
      <c r="AE133" s="73">
        <f ca="1">IF(AE$2=0,0,AE$22*EXP(AE$23/($B133+273)/RGas)*(OFFSET('Composition%'!$B103,0,AE$13)*OFFSET('Composition%'!$B103,0,AE$14)))-IF(AE$2=2,0,OFFSET('Composition%'!$B103,0,AE$17)*OFFSET('Composition%'!$B103,0,AE$18)*(AE$24*EXP(-AE$25/($B133+273)/RGas)))+ReactionRateK1!AE133/2</f>
        <v>0</v>
      </c>
      <c r="AF133" s="73"/>
      <c r="AG133" s="73">
        <f ca="1">IF(AG$2=0,0,AG$22*EXP(AG$23/($B133+273)/RGas)*(OFFSET('Composition%'!$B103,0,AG$13)*OFFSET('Composition%'!$B103,0,AG$14)))-IF(AG$2=2,0,OFFSET('Composition%'!$B103,0,AG$17)*OFFSET('Composition%'!$B103,0,AG$18)*(AG$24*EXP(-AG$25/($B133+273)/RGas)))+ReactionRateK1!AG133/2</f>
        <v>0</v>
      </c>
      <c r="AH133" s="73">
        <f ca="1">IF(AH$2=0,0,AH$22*EXP(AH$23/($B133+273)/RGas)*(OFFSET('Composition%'!$B103,0,AH$13)*OFFSET('Composition%'!$B103,0,AH$14)))-IF(AH$2=2,0,OFFSET('Composition%'!$B103,0,AH$17)*OFFSET('Composition%'!$B103,0,AH$18)*(AH$24*EXP(-AH$25/($B133+273)/RGas)))+ReactionRateK1!AH133/2</f>
        <v>0</v>
      </c>
      <c r="AI133" s="73">
        <f ca="1">IF(AI$2=0,0,AI$22*EXP(AI$23/($B133+273)/RGas)*(OFFSET('Composition%'!$B103,0,AI$13)*OFFSET('Composition%'!$B103,0,AI$14)))-IF(AI$2=2,0,OFFSET('Composition%'!$B103,0,AI$17)*OFFSET('Composition%'!$B103,0,AI$18)*(AI$24*EXP(-AI$25/($B133+273)/RGas)))+ReactionRateK1!AI133/2</f>
        <v>0</v>
      </c>
      <c r="AJ133" s="73">
        <f ca="1">IF(AJ$2=0,0,AJ$22*EXP(AJ$23/($B133+273)/RGas)*(OFFSET('Composition%'!$B103,0,AJ$13)*OFFSET('Composition%'!$B103,0,AJ$14)))-IF(AJ$2=2,0,OFFSET('Composition%'!$B103,0,AJ$17)*OFFSET('Composition%'!$B103,0,AJ$18)*(AJ$24*EXP(-AJ$25/($B133+273)/RGas)))+ReactionRateK1!AJ133/2</f>
        <v>0</v>
      </c>
      <c r="AK133" s="73">
        <f ca="1">IF(AK$2=0,0,AK$22*EXP(AK$23/($B133+273)/RGas)*(OFFSET('Composition%'!$B103,0,AK$13)*OFFSET('Composition%'!$B103,0,AK$14)))-IF(AK$2=2,0,OFFSET('Composition%'!$B103,0,AK$17)*OFFSET('Composition%'!$B103,0,AK$18)*(AK$24*EXP(-AK$25/($B133+273)/RGas)))+ReactionRateK1!AK133/2</f>
        <v>0</v>
      </c>
      <c r="AL133" s="73">
        <f ca="1">IF(AL$2=0,0,AL$22*EXP(AL$23/($B133+273)/RGas)*(OFFSET('Composition%'!$B103,0,AL$13)*OFFSET('Composition%'!$B103,0,AL$14)))-IF(AL$2=2,0,OFFSET('Composition%'!$B103,0,AL$17)*OFFSET('Composition%'!$B103,0,AL$18)*(AL$24*EXP(-AL$25/($B133+273)/RGas)))+ReactionRateK1!AL133/2</f>
        <v>0</v>
      </c>
      <c r="AM133" s="73"/>
      <c r="AN133" s="73">
        <f ca="1">IF(AN$2=0,0,AN$22*EXP(AN$23/($B133+273)/RGas)*(OFFSET('Composition%'!$B103,0,AN$13)*OFFSET('Composition%'!$B103,0,AN$14)))-IF(AN$2=2,0,OFFSET('Composition%'!$B103,0,AN$17)*OFFSET('Composition%'!$B103,0,AN$18)*(AN$24*EXP(-AN$25/($B133+273)/RGas)))+ReactionRateK1!AN133/2</f>
        <v>0</v>
      </c>
      <c r="AO133" s="73">
        <f ca="1">IF(AO$2=0,0,AO$22*EXP(AO$23/($B133+273)/RGas)*(OFFSET('Composition%'!$B103,0,AO$13)*OFFSET('Composition%'!$B103,0,AO$14)))-IF(AO$2=2,0,OFFSET('Composition%'!$B103,0,AO$17)*OFFSET('Composition%'!$B103,0,AO$18)*(AO$24*EXP(-AO$25/($B133+273)/RGas)))+ReactionRateK1!AO133/2</f>
        <v>0</v>
      </c>
      <c r="AP133" s="73">
        <f ca="1">IF(AP$2=0,0,AP$22*EXP(AP$23/($B133+273)/RGas)*(OFFSET('Composition%'!$B103,0,AP$13)*OFFSET('Composition%'!$B103,0,AP$14)))-IF(AP$2=2,0,OFFSET('Composition%'!$B103,0,AP$17)*OFFSET('Composition%'!$B103,0,AP$18)*(AP$24*EXP(-AP$25/($B133+273)/RGas)))+ReactionRateK1!AP133/2</f>
        <v>4.0576894144861426E-12</v>
      </c>
      <c r="AQ133" s="73">
        <f ca="1">IF(AQ$2=0,0,AQ$22*EXP(AQ$23/($B133+273)/RGas)*(OFFSET('Composition%'!$B103,0,AQ$13)*OFFSET('Composition%'!$B103,0,AQ$14)))-IF(AQ$2=2,0,OFFSET('Composition%'!$B103,0,AQ$17)*OFFSET('Composition%'!$B103,0,AQ$18)*(AQ$24*EXP(-AQ$25/($B133+273)/RGas)))+ReactionRateK1!AQ133/2</f>
        <v>0</v>
      </c>
      <c r="AR133" s="73">
        <f ca="1">IF(AR$2=0,0,AR$22*EXP(AR$23/($B133+273)/RGas)*(OFFSET('Composition%'!$B103,0,AR$13)*OFFSET('Composition%'!$B103,0,AR$14)))-IF(AR$2=2,0,OFFSET('Composition%'!$B103,0,AR$17)*OFFSET('Composition%'!$B103,0,AR$18)*(AR$24*EXP(-AR$25/($B133+273)/RGas)))+ReactionRateK1!AR133/2</f>
        <v>0</v>
      </c>
    </row>
    <row r="134" spans="1:44">
      <c r="A134" s="3">
        <f t="shared" si="12"/>
        <v>5.0999999999999899</v>
      </c>
      <c r="B134" s="19">
        <f ca="1">'Composition%'!B104</f>
        <v>414.64640169974444</v>
      </c>
      <c r="C134">
        <f t="shared" si="11"/>
        <v>30</v>
      </c>
      <c r="D134" s="26">
        <f ca="1">('Composition%'!C104*ReactionRateK2!C134)^3</f>
        <v>5.9458730938894186</v>
      </c>
      <c r="E134" s="4"/>
      <c r="F134" s="73">
        <f ca="1">IF(F$2=0,0,F$22*EXP(F$23/($B134+273)/RGas)*(OFFSET('Composition%'!$B104,0,F$13)*OFFSET('Composition%'!$B104,0,F$14)))-IF(F$2=2,0,OFFSET('Composition%'!$B104,0,F$17)*OFFSET('Composition%'!$B104,0,F$18)*(F$24*EXP(-F$25/($B134+273)/RGas)))+ReactionRateK1!F134/2</f>
        <v>2.2514129182940315E-3</v>
      </c>
      <c r="G134" s="73">
        <f ca="1">IF(G$2=0,0,G$22*EXP(G$23/($B134+273)/RGas)*(OFFSET('Composition%'!$B104,0,G$13)*OFFSET('Composition%'!$B104,0,G$14)))-IF(G$2=2,0,OFFSET('Composition%'!$B104,0,G$17)*OFFSET('Composition%'!$B104,0,G$18)*(G$24*EXP(-G$25/($B134+273)/RGas)))+ReactionRateK1!G134/2</f>
        <v>9.1265550853862566E-4</v>
      </c>
      <c r="H134" s="73">
        <f ca="1">IF(H$2=0,0,H$22*EXP(H$23/($B134+273)/RGas)*(OFFSET('Composition%'!$B104,0,H$13)*OFFSET('Composition%'!$B104,0,H$14)))-IF(H$2=2,0,OFFSET('Composition%'!$B104,0,H$17)*OFFSET('Composition%'!$B104,0,H$18)*(H$24*EXP(-H$25/($B134+273)/RGas)))+ReactionRateK1!H134/2</f>
        <v>-3.0162945373350763E-6</v>
      </c>
      <c r="I134" s="73">
        <f ca="1">IF(I$2=0,0,I$22*EXP(I$23/($B134+273)/RGas)*(OFFSET('Composition%'!$B104,0,I$13)*OFFSET('Composition%'!$B104,0,I$14)))-IF(I$2=2,0,OFFSET('Composition%'!$B104,0,I$17)*OFFSET('Composition%'!$B104,0,I$18)*(I$24*EXP(-I$25/($B134+273)/RGas)))+ReactionRateK1!I134/2</f>
        <v>1.3875708050704894E-6</v>
      </c>
      <c r="J134" s="73"/>
      <c r="K134" s="73">
        <f ca="1">IF(K$2=0,0,K$22*EXP(K$23/($B134+273)/RGas)*(OFFSET('Composition%'!$B104,0,K$13)*OFFSET('Composition%'!$B104,0,K$14)))-IF(K$2=2,0,OFFSET('Composition%'!$B104,0,K$17)*OFFSET('Composition%'!$B104,0,K$18)*(K$24*EXP(-K$25/($B134+273)/RGas)))+ReactionRateK1!K134/2</f>
        <v>7.401342122586317E-3</v>
      </c>
      <c r="L134" s="73">
        <f ca="1">IF(L$2=0,0,L$22*EXP(L$23/($B134+273)/RGas)*(OFFSET('Composition%'!$B104,0,L$13)*OFFSET('Composition%'!$B104,0,L$14)))-IF(L$2=2,0,OFFSET('Composition%'!$B104,0,L$17)*OFFSET('Composition%'!$B104,0,L$18)*(L$24*EXP(-L$25/($B134+273)/RGas)))+ReactionRateK1!L134/2</f>
        <v>-1.9160265533820315E-3</v>
      </c>
      <c r="M134" s="73">
        <f ca="1">IF(M$2=0,0,M$22*EXP(M$23/($B134+273)/RGas)*(OFFSET('Composition%'!$B104,0,M$13)*OFFSET('Composition%'!$B104,0,M$14)))-IF(M$2=2,0,OFFSET('Composition%'!$B104,0,M$17)*OFFSET('Composition%'!$B104,0,M$18)*(M$24*EXP(-M$25/($B134+273)/RGas)))+ReactionRateK1!M134/2</f>
        <v>0</v>
      </c>
      <c r="N134" s="73"/>
      <c r="O134" s="73">
        <f ca="1">IF(O$2=0,0,O$22*EXP(O$23/($B134+273)/RGas)*(OFFSET('Composition%'!$B104,0,O$13)*OFFSET('Composition%'!$B104,0,O$14)))-IF(O$2=2,0,OFFSET('Composition%'!$B104,0,O$17)*OFFSET('Composition%'!$B104,0,O$18)*(O$24*EXP(-O$25/($B134+273)/RGas)))+ReactionRateK1!O134/2</f>
        <v>0</v>
      </c>
      <c r="P134" s="73">
        <f ca="1">IF(P$2=0,0,P$22*EXP(P$23/($B134+273)/RGas)*(OFFSET('Composition%'!$B104,0,P$13)*OFFSET('Composition%'!$B104,0,P$14)))-IF(P$2=2,0,OFFSET('Composition%'!$B104,0,P$17)*OFFSET('Composition%'!$B104,0,P$18)*(P$24*EXP(-P$25/($B134+273)/RGas)))+ReactionRateK1!P134/2</f>
        <v>1.2096460536508709E-2</v>
      </c>
      <c r="Q134" s="73">
        <f ca="1">IF(Q$2=0,0,Q$22*EXP(Q$23/($B134+273)/RGas)*(OFFSET('Composition%'!$B104,0,Q$13)*OFFSET('Composition%'!$B104,0,Q$14)))-IF(Q$2=2,0,OFFSET('Composition%'!$B104,0,Q$17)*OFFSET('Composition%'!$B104,0,Q$18)*(Q$24*EXP(-Q$25/($B134+273)/RGas)))+ReactionRateK1!Q134/2</f>
        <v>1.6008714604253614E-4</v>
      </c>
      <c r="R134" s="73">
        <f ca="1">IF(R$2=0,0,R$22*EXP(R$23/($B134+273)/RGas)*(OFFSET('Composition%'!$B104,0,R$13)*OFFSET('Composition%'!$B104,0,R$14)))-IF(R$2=2,0,OFFSET('Composition%'!$B104,0,R$17)*OFFSET('Composition%'!$B104,0,R$18)*(R$24*EXP(-R$25/($B134+273)/RGas)))+ReactionRateK1!R134/2</f>
        <v>6.0152457328117138E-5</v>
      </c>
      <c r="S134" s="73"/>
      <c r="T134" s="73">
        <f ca="1">IF(T$2=0,0,T$22*EXP(T$23/($B134+273)/RGas)*(OFFSET('Composition%'!$B104,0,T$13)*OFFSET('Composition%'!$B104,0,T$14)))-IF(T$2=2,0,OFFSET('Composition%'!$B104,0,T$17)*OFFSET('Composition%'!$B104,0,T$18)*(T$24*EXP(-T$25/($B134+273)/RGas)))+ReactionRateK1!T134/2</f>
        <v>3.9020256531034861E-5</v>
      </c>
      <c r="U134" s="73">
        <f ca="1">IF(U$2=0,0,U$22*EXP(U$23/($B134+273)/RGas)*(OFFSET('Composition%'!$B104,0,U$13)*OFFSET('Composition%'!$B104,0,U$14)))-IF(U$2=2,0,OFFSET('Composition%'!$B104,0,U$17)*OFFSET('Composition%'!$B104,0,U$18)*(U$24*EXP(-U$25/($B134+273)/RGas)))+ReactionRateK1!U134/2</f>
        <v>1.3906902580292979E-7</v>
      </c>
      <c r="V134" s="73">
        <f ca="1">IF(V$2=0,0,V$22*EXP(V$23/($B134+273)/RGas)*(OFFSET('Composition%'!$B104,0,V$13)*OFFSET('Composition%'!$B104,0,V$14)))-IF(V$2=2,0,OFFSET('Composition%'!$B104,0,V$17)*OFFSET('Composition%'!$B104,0,V$18)*(V$24*EXP(-V$25/($B134+273)/RGas)))+ReactionRateK1!V134/2</f>
        <v>0</v>
      </c>
      <c r="W134" s="73">
        <f ca="1">IF(W$2=0,0,W$22*EXP(W$23/($B134+273)/RGas)*(OFFSET('Composition%'!$B104,0,W$13)*OFFSET('Composition%'!$B104,0,W$14)))-IF(W$2=2,0,OFFSET('Composition%'!$B104,0,W$17)*OFFSET('Composition%'!$B104,0,W$18)*(W$24*EXP(-W$25/($B134+273)/RGas)))+ReactionRateK1!W134/2</f>
        <v>0</v>
      </c>
      <c r="X134" s="73">
        <f ca="1">IF(X$2=0,0,X$22*EXP(X$23/($B134+273)/RGas)*(OFFSET('Composition%'!$B104,0,X$13)*OFFSET('Composition%'!$B104,0,X$14)))-IF(X$2=2,0,OFFSET('Composition%'!$B104,0,X$17)*OFFSET('Composition%'!$B104,0,X$18)*(X$24*EXP(-X$25/($B134+273)/RGas)))+ReactionRateK1!X134/2</f>
        <v>3.7374920566393154E-8</v>
      </c>
      <c r="Y134" s="73">
        <f ca="1">IF(Y$2=0,0,Y$22*EXP(Y$23/($B134+273)/RGas)*(OFFSET('Composition%'!$B104,0,Y$13)*OFFSET('Composition%'!$B104,0,Y$14)))-IF(Y$2=2,0,OFFSET('Composition%'!$B104,0,Y$17)*OFFSET('Composition%'!$B104,0,Y$18)*(Y$24*EXP(-Y$25/($B134+273)/RGas)))+ReactionRateK1!Y134/2</f>
        <v>1.8498376282886612E-9</v>
      </c>
      <c r="Z134" s="73">
        <f ca="1">IF(Z$2=0,0,Z$22*EXP(Z$23/($B134+273)/RGas)*(OFFSET('Composition%'!$B104,0,Z$13)*OFFSET('Composition%'!$B104,0,Z$14)))-IF(Z$2=2,0,OFFSET('Composition%'!$B104,0,Z$17)*OFFSET('Composition%'!$B104,0,Z$18)*(Z$24*EXP(-Z$25/($B134+273)/RGas)))+ReactionRateK1!Z134/2</f>
        <v>0</v>
      </c>
      <c r="AA134" s="73">
        <f ca="1">IF(AA$2=0,0,AA$22*EXP(AA$23/($B134+273)/RGas)*(OFFSET('Composition%'!$B104,0,AA$13)*OFFSET('Composition%'!$B104,0,AA$14)))-IF(AA$2=2,0,OFFSET('Composition%'!$B104,0,AA$17)*OFFSET('Composition%'!$B104,0,AA$18)*(AA$24*EXP(-AA$25/($B134+273)/RGas)))+ReactionRateK1!AA134/2</f>
        <v>0</v>
      </c>
      <c r="AB134" s="73">
        <f ca="1">IF(AB$2=0,0,AB$22*EXP(AB$23/($B134+273)/RGas)*(OFFSET('Composition%'!$B104,0,AB$13)*OFFSET('Composition%'!$B104,0,AB$14)))-IF(AB$2=2,0,OFFSET('Composition%'!$B104,0,AB$17)*OFFSET('Composition%'!$B104,0,AB$18)*(AB$24*EXP(-AB$25/($B134+273)/RGas)))+ReactionRateK1!AB134/2</f>
        <v>0</v>
      </c>
      <c r="AC134" s="73">
        <f ca="1">IF(AC$2=0,0,AC$22*EXP(AC$23/($B134+273)/RGas)*(OFFSET('Composition%'!$B104,0,AC$13)*OFFSET('Composition%'!$B104,0,AC$14)))-IF(AC$2=2,0,OFFSET('Composition%'!$B104,0,AC$17)*OFFSET('Composition%'!$B104,0,AC$18)*(AC$24*EXP(-AC$25/($B134+273)/RGas)))+ReactionRateK1!AC134/2</f>
        <v>0</v>
      </c>
      <c r="AD134" s="73">
        <f ca="1">IF(AD$2=0,0,AD$22*EXP(AD$23/($B134+273)/RGas)*(OFFSET('Composition%'!$B104,0,AD$13)*OFFSET('Composition%'!$B104,0,AD$14)))-IF(AD$2=2,0,OFFSET('Composition%'!$B104,0,AD$17)*OFFSET('Composition%'!$B104,0,AD$18)*(AD$24*EXP(-AD$25/($B134+273)/RGas)))+ReactionRateK1!AD134/2</f>
        <v>0</v>
      </c>
      <c r="AE134" s="73">
        <f ca="1">IF(AE$2=0,0,AE$22*EXP(AE$23/($B134+273)/RGas)*(OFFSET('Composition%'!$B104,0,AE$13)*OFFSET('Composition%'!$B104,0,AE$14)))-IF(AE$2=2,0,OFFSET('Composition%'!$B104,0,AE$17)*OFFSET('Composition%'!$B104,0,AE$18)*(AE$24*EXP(-AE$25/($B134+273)/RGas)))+ReactionRateK1!AE134/2</f>
        <v>0</v>
      </c>
      <c r="AF134" s="73"/>
      <c r="AG134" s="73">
        <f ca="1">IF(AG$2=0,0,AG$22*EXP(AG$23/($B134+273)/RGas)*(OFFSET('Composition%'!$B104,0,AG$13)*OFFSET('Composition%'!$B104,0,AG$14)))-IF(AG$2=2,0,OFFSET('Composition%'!$B104,0,AG$17)*OFFSET('Composition%'!$B104,0,AG$18)*(AG$24*EXP(-AG$25/($B134+273)/RGas)))+ReactionRateK1!AG134/2</f>
        <v>0</v>
      </c>
      <c r="AH134" s="73">
        <f ca="1">IF(AH$2=0,0,AH$22*EXP(AH$23/($B134+273)/RGas)*(OFFSET('Composition%'!$B104,0,AH$13)*OFFSET('Composition%'!$B104,0,AH$14)))-IF(AH$2=2,0,OFFSET('Composition%'!$B104,0,AH$17)*OFFSET('Composition%'!$B104,0,AH$18)*(AH$24*EXP(-AH$25/($B134+273)/RGas)))+ReactionRateK1!AH134/2</f>
        <v>0</v>
      </c>
      <c r="AI134" s="73">
        <f ca="1">IF(AI$2=0,0,AI$22*EXP(AI$23/($B134+273)/RGas)*(OFFSET('Composition%'!$B104,0,AI$13)*OFFSET('Composition%'!$B104,0,AI$14)))-IF(AI$2=2,0,OFFSET('Composition%'!$B104,0,AI$17)*OFFSET('Composition%'!$B104,0,AI$18)*(AI$24*EXP(-AI$25/($B134+273)/RGas)))+ReactionRateK1!AI134/2</f>
        <v>0</v>
      </c>
      <c r="AJ134" s="73">
        <f ca="1">IF(AJ$2=0,0,AJ$22*EXP(AJ$23/($B134+273)/RGas)*(OFFSET('Composition%'!$B104,0,AJ$13)*OFFSET('Composition%'!$B104,0,AJ$14)))-IF(AJ$2=2,0,OFFSET('Composition%'!$B104,0,AJ$17)*OFFSET('Composition%'!$B104,0,AJ$18)*(AJ$24*EXP(-AJ$25/($B134+273)/RGas)))+ReactionRateK1!AJ134/2</f>
        <v>0</v>
      </c>
      <c r="AK134" s="73">
        <f ca="1">IF(AK$2=0,0,AK$22*EXP(AK$23/($B134+273)/RGas)*(OFFSET('Composition%'!$B104,0,AK$13)*OFFSET('Composition%'!$B104,0,AK$14)))-IF(AK$2=2,0,OFFSET('Composition%'!$B104,0,AK$17)*OFFSET('Composition%'!$B104,0,AK$18)*(AK$24*EXP(-AK$25/($B134+273)/RGas)))+ReactionRateK1!AK134/2</f>
        <v>0</v>
      </c>
      <c r="AL134" s="73">
        <f ca="1">IF(AL$2=0,0,AL$22*EXP(AL$23/($B134+273)/RGas)*(OFFSET('Composition%'!$B104,0,AL$13)*OFFSET('Composition%'!$B104,0,AL$14)))-IF(AL$2=2,0,OFFSET('Composition%'!$B104,0,AL$17)*OFFSET('Composition%'!$B104,0,AL$18)*(AL$24*EXP(-AL$25/($B134+273)/RGas)))+ReactionRateK1!AL134/2</f>
        <v>0</v>
      </c>
      <c r="AM134" s="73"/>
      <c r="AN134" s="73">
        <f ca="1">IF(AN$2=0,0,AN$22*EXP(AN$23/($B134+273)/RGas)*(OFFSET('Composition%'!$B104,0,AN$13)*OFFSET('Composition%'!$B104,0,AN$14)))-IF(AN$2=2,0,OFFSET('Composition%'!$B104,0,AN$17)*OFFSET('Composition%'!$B104,0,AN$18)*(AN$24*EXP(-AN$25/($B134+273)/RGas)))+ReactionRateK1!AN134/2</f>
        <v>0</v>
      </c>
      <c r="AO134" s="73">
        <f ca="1">IF(AO$2=0,0,AO$22*EXP(AO$23/($B134+273)/RGas)*(OFFSET('Composition%'!$B104,0,AO$13)*OFFSET('Composition%'!$B104,0,AO$14)))-IF(AO$2=2,0,OFFSET('Composition%'!$B104,0,AO$17)*OFFSET('Composition%'!$B104,0,AO$18)*(AO$24*EXP(-AO$25/($B134+273)/RGas)))+ReactionRateK1!AO134/2</f>
        <v>0</v>
      </c>
      <c r="AP134" s="73">
        <f ca="1">IF(AP$2=0,0,AP$22*EXP(AP$23/($B134+273)/RGas)*(OFFSET('Composition%'!$B104,0,AP$13)*OFFSET('Composition%'!$B104,0,AP$14)))-IF(AP$2=2,0,OFFSET('Composition%'!$B104,0,AP$17)*OFFSET('Composition%'!$B104,0,AP$18)*(AP$24*EXP(-AP$25/($B134+273)/RGas)))+ReactionRateK1!AP134/2</f>
        <v>4.0576957156969375E-12</v>
      </c>
      <c r="AQ134" s="73">
        <f ca="1">IF(AQ$2=0,0,AQ$22*EXP(AQ$23/($B134+273)/RGas)*(OFFSET('Composition%'!$B104,0,AQ$13)*OFFSET('Composition%'!$B104,0,AQ$14)))-IF(AQ$2=2,0,OFFSET('Composition%'!$B104,0,AQ$17)*OFFSET('Composition%'!$B104,0,AQ$18)*(AQ$24*EXP(-AQ$25/($B134+273)/RGas)))+ReactionRateK1!AQ134/2</f>
        <v>0</v>
      </c>
      <c r="AR134" s="73">
        <f ca="1">IF(AR$2=0,0,AR$22*EXP(AR$23/($B134+273)/RGas)*(OFFSET('Composition%'!$B104,0,AR$13)*OFFSET('Composition%'!$B104,0,AR$14)))-IF(AR$2=2,0,OFFSET('Composition%'!$B104,0,AR$17)*OFFSET('Composition%'!$B104,0,AR$18)*(AR$24*EXP(-AR$25/($B134+273)/RGas)))+ReactionRateK1!AR134/2</f>
        <v>0</v>
      </c>
    </row>
    <row r="135" spans="1:44">
      <c r="A135" s="3">
        <f t="shared" si="12"/>
        <v>5.1499999999999897</v>
      </c>
      <c r="B135" s="19">
        <f ca="1">'Composition%'!B105</f>
        <v>414.65352582807759</v>
      </c>
      <c r="C135">
        <f t="shared" si="11"/>
        <v>30</v>
      </c>
      <c r="D135" s="26">
        <f ca="1">('Composition%'!C105*ReactionRateK2!C135)^3</f>
        <v>5.945168238608562</v>
      </c>
      <c r="E135" s="4"/>
      <c r="F135" s="73">
        <f ca="1">IF(F$2=0,0,F$22*EXP(F$23/($B135+273)/RGas)*(OFFSET('Composition%'!$B105,0,F$13)*OFFSET('Composition%'!$B105,0,F$14)))-IF(F$2=2,0,OFFSET('Composition%'!$B105,0,F$17)*OFFSET('Composition%'!$B105,0,F$18)*(F$24*EXP(-F$25/($B135+273)/RGas)))+ReactionRateK1!F135/2</f>
        <v>2.2206050254466865E-3</v>
      </c>
      <c r="G135" s="73">
        <f ca="1">IF(G$2=0,0,G$22*EXP(G$23/($B135+273)/RGas)*(OFFSET('Composition%'!$B105,0,G$13)*OFFSET('Composition%'!$B105,0,G$14)))-IF(G$2=2,0,OFFSET('Composition%'!$B105,0,G$17)*OFFSET('Composition%'!$B105,0,G$18)*(G$24*EXP(-G$25/($B135+273)/RGas)))+ReactionRateK1!G135/2</f>
        <v>9.0063762285656724E-4</v>
      </c>
      <c r="H135" s="73">
        <f ca="1">IF(H$2=0,0,H$22*EXP(H$23/($B135+273)/RGas)*(OFFSET('Composition%'!$B105,0,H$13)*OFFSET('Composition%'!$B105,0,H$14)))-IF(H$2=2,0,OFFSET('Composition%'!$B105,0,H$17)*OFFSET('Composition%'!$B105,0,H$18)*(H$24*EXP(-H$25/($B135+273)/RGas)))+ReactionRateK1!H135/2</f>
        <v>-2.9896909303335123E-6</v>
      </c>
      <c r="I135" s="73">
        <f ca="1">IF(I$2=0,0,I$22*EXP(I$23/($B135+273)/RGas)*(OFFSET('Composition%'!$B105,0,I$13)*OFFSET('Composition%'!$B105,0,I$14)))-IF(I$2=2,0,OFFSET('Composition%'!$B105,0,I$17)*OFFSET('Composition%'!$B105,0,I$18)*(I$24*EXP(-I$25/($B135+273)/RGas)))+ReactionRateK1!I135/2</f>
        <v>1.2992725074167693E-6</v>
      </c>
      <c r="J135" s="73"/>
      <c r="K135" s="73">
        <f ca="1">IF(K$2=0,0,K$22*EXP(K$23/($B135+273)/RGas)*(OFFSET('Composition%'!$B105,0,K$13)*OFFSET('Composition%'!$B105,0,K$14)))-IF(K$2=2,0,OFFSET('Composition%'!$B105,0,K$17)*OFFSET('Composition%'!$B105,0,K$18)*(K$24*EXP(-K$25/($B135+273)/RGas)))+ReactionRateK1!K135/2</f>
        <v>7.2079428353485084E-3</v>
      </c>
      <c r="L135" s="73">
        <f ca="1">IF(L$2=0,0,L$22*EXP(L$23/($B135+273)/RGas)*(OFFSET('Composition%'!$B105,0,L$13)*OFFSET('Composition%'!$B105,0,L$14)))-IF(L$2=2,0,OFFSET('Composition%'!$B105,0,L$17)*OFFSET('Composition%'!$B105,0,L$18)*(L$24*EXP(-L$25/($B135+273)/RGas)))+ReactionRateK1!L135/2</f>
        <v>-1.8924221829367993E-3</v>
      </c>
      <c r="M135" s="73">
        <f ca="1">IF(M$2=0,0,M$22*EXP(M$23/($B135+273)/RGas)*(OFFSET('Composition%'!$B105,0,M$13)*OFFSET('Composition%'!$B105,0,M$14)))-IF(M$2=2,0,OFFSET('Composition%'!$B105,0,M$17)*OFFSET('Composition%'!$B105,0,M$18)*(M$24*EXP(-M$25/($B135+273)/RGas)))+ReactionRateK1!M135/2</f>
        <v>0</v>
      </c>
      <c r="N135" s="73"/>
      <c r="O135" s="73">
        <f ca="1">IF(O$2=0,0,O$22*EXP(O$23/($B135+273)/RGas)*(OFFSET('Composition%'!$B105,0,O$13)*OFFSET('Composition%'!$B105,0,O$14)))-IF(O$2=2,0,OFFSET('Composition%'!$B105,0,O$17)*OFFSET('Composition%'!$B105,0,O$18)*(O$24*EXP(-O$25/($B135+273)/RGas)))+ReactionRateK1!O135/2</f>
        <v>0</v>
      </c>
      <c r="P135" s="73">
        <f ca="1">IF(P$2=0,0,P$22*EXP(P$23/($B135+273)/RGas)*(OFFSET('Composition%'!$B105,0,P$13)*OFFSET('Composition%'!$B105,0,P$14)))-IF(P$2=2,0,OFFSET('Composition%'!$B105,0,P$17)*OFFSET('Composition%'!$B105,0,P$18)*(P$24*EXP(-P$25/($B135+273)/RGas)))+ReactionRateK1!P135/2</f>
        <v>1.19896417840855E-2</v>
      </c>
      <c r="Q135" s="73">
        <f ca="1">IF(Q$2=0,0,Q$22*EXP(Q$23/($B135+273)/RGas)*(OFFSET('Composition%'!$B105,0,Q$13)*OFFSET('Composition%'!$B105,0,Q$14)))-IF(Q$2=2,0,OFFSET('Composition%'!$B105,0,Q$17)*OFFSET('Composition%'!$B105,0,Q$18)*(Q$24*EXP(-Q$25/($B135+273)/RGas)))+ReactionRateK1!Q135/2</f>
        <v>1.6094857831059655E-4</v>
      </c>
      <c r="R135" s="73">
        <f ca="1">IF(R$2=0,0,R$22*EXP(R$23/($B135+273)/RGas)*(OFFSET('Composition%'!$B105,0,R$13)*OFFSET('Composition%'!$B105,0,R$14)))-IF(R$2=2,0,OFFSET('Composition%'!$B105,0,R$17)*OFFSET('Composition%'!$B105,0,R$18)*(R$24*EXP(-R$25/($B135+273)/RGas)))+ReactionRateK1!R135/2</f>
        <v>6.1029610828969546E-5</v>
      </c>
      <c r="S135" s="73"/>
      <c r="T135" s="73">
        <f ca="1">IF(T$2=0,0,T$22*EXP(T$23/($B135+273)/RGas)*(OFFSET('Composition%'!$B105,0,T$13)*OFFSET('Composition%'!$B105,0,T$14)))-IF(T$2=2,0,OFFSET('Composition%'!$B105,0,T$17)*OFFSET('Composition%'!$B105,0,T$18)*(T$24*EXP(-T$25/($B135+273)/RGas)))+ReactionRateK1!T135/2</f>
        <v>3.6479631831681085E-5</v>
      </c>
      <c r="U135" s="73">
        <f ca="1">IF(U$2=0,0,U$22*EXP(U$23/($B135+273)/RGas)*(OFFSET('Composition%'!$B105,0,U$13)*OFFSET('Composition%'!$B105,0,U$14)))-IF(U$2=2,0,OFFSET('Composition%'!$B105,0,U$17)*OFFSET('Composition%'!$B105,0,U$18)*(U$24*EXP(-U$25/($B135+273)/RGas)))+ReactionRateK1!U135/2</f>
        <v>1.2485002187551256E-7</v>
      </c>
      <c r="V135" s="73">
        <f ca="1">IF(V$2=0,0,V$22*EXP(V$23/($B135+273)/RGas)*(OFFSET('Composition%'!$B105,0,V$13)*OFFSET('Composition%'!$B105,0,V$14)))-IF(V$2=2,0,OFFSET('Composition%'!$B105,0,V$17)*OFFSET('Composition%'!$B105,0,V$18)*(V$24*EXP(-V$25/($B135+273)/RGas)))+ReactionRateK1!V135/2</f>
        <v>0</v>
      </c>
      <c r="W135" s="73">
        <f ca="1">IF(W$2=0,0,W$22*EXP(W$23/($B135+273)/RGas)*(OFFSET('Composition%'!$B105,0,W$13)*OFFSET('Composition%'!$B105,0,W$14)))-IF(W$2=2,0,OFFSET('Composition%'!$B105,0,W$17)*OFFSET('Composition%'!$B105,0,W$18)*(W$24*EXP(-W$25/($B135+273)/RGas)))+ReactionRateK1!W135/2</f>
        <v>0</v>
      </c>
      <c r="X135" s="73">
        <f ca="1">IF(X$2=0,0,X$22*EXP(X$23/($B135+273)/RGas)*(OFFSET('Composition%'!$B105,0,X$13)*OFFSET('Composition%'!$B105,0,X$14)))-IF(X$2=2,0,OFFSET('Composition%'!$B105,0,X$17)*OFFSET('Composition%'!$B105,0,X$18)*(X$24*EXP(-X$25/($B135+273)/RGas)))+ReactionRateK1!X135/2</f>
        <v>3.7373441941334606E-8</v>
      </c>
      <c r="Y135" s="73">
        <f ca="1">IF(Y$2=0,0,Y$22*EXP(Y$23/($B135+273)/RGas)*(OFFSET('Composition%'!$B105,0,Y$13)*OFFSET('Composition%'!$B105,0,Y$14)))-IF(Y$2=2,0,OFFSET('Composition%'!$B105,0,Y$17)*OFFSET('Composition%'!$B105,0,Y$18)*(Y$24*EXP(-Y$25/($B135+273)/RGas)))+ReactionRateK1!Y135/2</f>
        <v>1.8497644450890728E-9</v>
      </c>
      <c r="Z135" s="73">
        <f ca="1">IF(Z$2=0,0,Z$22*EXP(Z$23/($B135+273)/RGas)*(OFFSET('Composition%'!$B105,0,Z$13)*OFFSET('Composition%'!$B105,0,Z$14)))-IF(Z$2=2,0,OFFSET('Composition%'!$B105,0,Z$17)*OFFSET('Composition%'!$B105,0,Z$18)*(Z$24*EXP(-Z$25/($B135+273)/RGas)))+ReactionRateK1!Z135/2</f>
        <v>0</v>
      </c>
      <c r="AA135" s="73">
        <f ca="1">IF(AA$2=0,0,AA$22*EXP(AA$23/($B135+273)/RGas)*(OFFSET('Composition%'!$B105,0,AA$13)*OFFSET('Composition%'!$B105,0,AA$14)))-IF(AA$2=2,0,OFFSET('Composition%'!$B105,0,AA$17)*OFFSET('Composition%'!$B105,0,AA$18)*(AA$24*EXP(-AA$25/($B135+273)/RGas)))+ReactionRateK1!AA135/2</f>
        <v>0</v>
      </c>
      <c r="AB135" s="73">
        <f ca="1">IF(AB$2=0,0,AB$22*EXP(AB$23/($B135+273)/RGas)*(OFFSET('Composition%'!$B105,0,AB$13)*OFFSET('Composition%'!$B105,0,AB$14)))-IF(AB$2=2,0,OFFSET('Composition%'!$B105,0,AB$17)*OFFSET('Composition%'!$B105,0,AB$18)*(AB$24*EXP(-AB$25/($B135+273)/RGas)))+ReactionRateK1!AB135/2</f>
        <v>0</v>
      </c>
      <c r="AC135" s="73">
        <f ca="1">IF(AC$2=0,0,AC$22*EXP(AC$23/($B135+273)/RGas)*(OFFSET('Composition%'!$B105,0,AC$13)*OFFSET('Composition%'!$B105,0,AC$14)))-IF(AC$2=2,0,OFFSET('Composition%'!$B105,0,AC$17)*OFFSET('Composition%'!$B105,0,AC$18)*(AC$24*EXP(-AC$25/($B135+273)/RGas)))+ReactionRateK1!AC135/2</f>
        <v>0</v>
      </c>
      <c r="AD135" s="73">
        <f ca="1">IF(AD$2=0,0,AD$22*EXP(AD$23/($B135+273)/RGas)*(OFFSET('Composition%'!$B105,0,AD$13)*OFFSET('Composition%'!$B105,0,AD$14)))-IF(AD$2=2,0,OFFSET('Composition%'!$B105,0,AD$17)*OFFSET('Composition%'!$B105,0,AD$18)*(AD$24*EXP(-AD$25/($B135+273)/RGas)))+ReactionRateK1!AD135/2</f>
        <v>0</v>
      </c>
      <c r="AE135" s="73">
        <f ca="1">IF(AE$2=0,0,AE$22*EXP(AE$23/($B135+273)/RGas)*(OFFSET('Composition%'!$B105,0,AE$13)*OFFSET('Composition%'!$B105,0,AE$14)))-IF(AE$2=2,0,OFFSET('Composition%'!$B105,0,AE$17)*OFFSET('Composition%'!$B105,0,AE$18)*(AE$24*EXP(-AE$25/($B135+273)/RGas)))+ReactionRateK1!AE135/2</f>
        <v>0</v>
      </c>
      <c r="AF135" s="73"/>
      <c r="AG135" s="73">
        <f ca="1">IF(AG$2=0,0,AG$22*EXP(AG$23/($B135+273)/RGas)*(OFFSET('Composition%'!$B105,0,AG$13)*OFFSET('Composition%'!$B105,0,AG$14)))-IF(AG$2=2,0,OFFSET('Composition%'!$B105,0,AG$17)*OFFSET('Composition%'!$B105,0,AG$18)*(AG$24*EXP(-AG$25/($B135+273)/RGas)))+ReactionRateK1!AG135/2</f>
        <v>0</v>
      </c>
      <c r="AH135" s="73">
        <f ca="1">IF(AH$2=0,0,AH$22*EXP(AH$23/($B135+273)/RGas)*(OFFSET('Composition%'!$B105,0,AH$13)*OFFSET('Composition%'!$B105,0,AH$14)))-IF(AH$2=2,0,OFFSET('Composition%'!$B105,0,AH$17)*OFFSET('Composition%'!$B105,0,AH$18)*(AH$24*EXP(-AH$25/($B135+273)/RGas)))+ReactionRateK1!AH135/2</f>
        <v>0</v>
      </c>
      <c r="AI135" s="73">
        <f ca="1">IF(AI$2=0,0,AI$22*EXP(AI$23/($B135+273)/RGas)*(OFFSET('Composition%'!$B105,0,AI$13)*OFFSET('Composition%'!$B105,0,AI$14)))-IF(AI$2=2,0,OFFSET('Composition%'!$B105,0,AI$17)*OFFSET('Composition%'!$B105,0,AI$18)*(AI$24*EXP(-AI$25/($B135+273)/RGas)))+ReactionRateK1!AI135/2</f>
        <v>0</v>
      </c>
      <c r="AJ135" s="73">
        <f ca="1">IF(AJ$2=0,0,AJ$22*EXP(AJ$23/($B135+273)/RGas)*(OFFSET('Composition%'!$B105,0,AJ$13)*OFFSET('Composition%'!$B105,0,AJ$14)))-IF(AJ$2=2,0,OFFSET('Composition%'!$B105,0,AJ$17)*OFFSET('Composition%'!$B105,0,AJ$18)*(AJ$24*EXP(-AJ$25/($B135+273)/RGas)))+ReactionRateK1!AJ135/2</f>
        <v>0</v>
      </c>
      <c r="AK135" s="73">
        <f ca="1">IF(AK$2=0,0,AK$22*EXP(AK$23/($B135+273)/RGas)*(OFFSET('Composition%'!$B105,0,AK$13)*OFFSET('Composition%'!$B105,0,AK$14)))-IF(AK$2=2,0,OFFSET('Composition%'!$B105,0,AK$17)*OFFSET('Composition%'!$B105,0,AK$18)*(AK$24*EXP(-AK$25/($B135+273)/RGas)))+ReactionRateK1!AK135/2</f>
        <v>0</v>
      </c>
      <c r="AL135" s="73">
        <f ca="1">IF(AL$2=0,0,AL$22*EXP(AL$23/($B135+273)/RGas)*(OFFSET('Composition%'!$B105,0,AL$13)*OFFSET('Composition%'!$B105,0,AL$14)))-IF(AL$2=2,0,OFFSET('Composition%'!$B105,0,AL$17)*OFFSET('Composition%'!$B105,0,AL$18)*(AL$24*EXP(-AL$25/($B135+273)/RGas)))+ReactionRateK1!AL135/2</f>
        <v>0</v>
      </c>
      <c r="AM135" s="73"/>
      <c r="AN135" s="73">
        <f ca="1">IF(AN$2=0,0,AN$22*EXP(AN$23/($B135+273)/RGas)*(OFFSET('Composition%'!$B105,0,AN$13)*OFFSET('Composition%'!$B105,0,AN$14)))-IF(AN$2=2,0,OFFSET('Composition%'!$B105,0,AN$17)*OFFSET('Composition%'!$B105,0,AN$18)*(AN$24*EXP(-AN$25/($B135+273)/RGas)))+ReactionRateK1!AN135/2</f>
        <v>0</v>
      </c>
      <c r="AO135" s="73">
        <f ca="1">IF(AO$2=0,0,AO$22*EXP(AO$23/($B135+273)/RGas)*(OFFSET('Composition%'!$B105,0,AO$13)*OFFSET('Composition%'!$B105,0,AO$14)))-IF(AO$2=2,0,OFFSET('Composition%'!$B105,0,AO$17)*OFFSET('Composition%'!$B105,0,AO$18)*(AO$24*EXP(-AO$25/($B135+273)/RGas)))+ReactionRateK1!AO135/2</f>
        <v>0</v>
      </c>
      <c r="AP135" s="73">
        <f ca="1">IF(AP$2=0,0,AP$22*EXP(AP$23/($B135+273)/RGas)*(OFFSET('Composition%'!$B105,0,AP$13)*OFFSET('Composition%'!$B105,0,AP$14)))-IF(AP$2=2,0,OFFSET('Composition%'!$B105,0,AP$17)*OFFSET('Composition%'!$B105,0,AP$18)*(AP$24*EXP(-AP$25/($B135+273)/RGas)))+ReactionRateK1!AP135/2</f>
        <v>4.0577013545329978E-12</v>
      </c>
      <c r="AQ135" s="73">
        <f ca="1">IF(AQ$2=0,0,AQ$22*EXP(AQ$23/($B135+273)/RGas)*(OFFSET('Composition%'!$B105,0,AQ$13)*OFFSET('Composition%'!$B105,0,AQ$14)))-IF(AQ$2=2,0,OFFSET('Composition%'!$B105,0,AQ$17)*OFFSET('Composition%'!$B105,0,AQ$18)*(AQ$24*EXP(-AQ$25/($B135+273)/RGas)))+ReactionRateK1!AQ135/2</f>
        <v>0</v>
      </c>
      <c r="AR135" s="73">
        <f ca="1">IF(AR$2=0,0,AR$22*EXP(AR$23/($B135+273)/RGas)*(OFFSET('Composition%'!$B105,0,AR$13)*OFFSET('Composition%'!$B105,0,AR$14)))-IF(AR$2=2,0,OFFSET('Composition%'!$B105,0,AR$17)*OFFSET('Composition%'!$B105,0,AR$18)*(AR$24*EXP(-AR$25/($B135+273)/RGas)))+ReactionRateK1!AR135/2</f>
        <v>0</v>
      </c>
    </row>
    <row r="136" spans="1:44">
      <c r="A136" s="3">
        <f t="shared" si="12"/>
        <v>5.1999999999999895</v>
      </c>
      <c r="B136" s="19">
        <f ca="1">'Composition%'!B106</f>
        <v>414.66062097343723</v>
      </c>
      <c r="C136">
        <f t="shared" si="11"/>
        <v>30</v>
      </c>
      <c r="D136" s="26">
        <f ca="1">('Composition%'!C106*ReactionRateK2!C136)^3</f>
        <v>5.944509637483816</v>
      </c>
      <c r="E136" s="4"/>
      <c r="F136" s="73">
        <f ca="1">IF(F$2=0,0,F$22*EXP(F$23/($B136+273)/RGas)*(OFFSET('Composition%'!$B106,0,F$13)*OFFSET('Composition%'!$B106,0,F$14)))-IF(F$2=2,0,OFFSET('Composition%'!$B106,0,F$17)*OFFSET('Composition%'!$B106,0,F$18)*(F$24*EXP(-F$25/($B136+273)/RGas)))+ReactionRateK1!F136/2</f>
        <v>2.1904158236531282E-3</v>
      </c>
      <c r="G136" s="73">
        <f ca="1">IF(G$2=0,0,G$22*EXP(G$23/($B136+273)/RGas)*(OFFSET('Composition%'!$B106,0,G$13)*OFFSET('Composition%'!$B106,0,G$14)))-IF(G$2=2,0,OFFSET('Composition%'!$B106,0,G$17)*OFFSET('Composition%'!$B106,0,G$18)*(G$24*EXP(-G$25/($B136+273)/RGas)))+ReactionRateK1!G136/2</f>
        <v>8.8884405989140603E-4</v>
      </c>
      <c r="H136" s="73">
        <f ca="1">IF(H$2=0,0,H$22*EXP(H$23/($B136+273)/RGas)*(OFFSET('Composition%'!$B106,0,H$13)*OFFSET('Composition%'!$B106,0,H$14)))-IF(H$2=2,0,OFFSET('Composition%'!$B106,0,H$17)*OFFSET('Composition%'!$B106,0,H$18)*(H$24*EXP(-H$25/($B136+273)/RGas)))+ReactionRateK1!H136/2</f>
        <v>-2.9630901768844413E-6</v>
      </c>
      <c r="I136" s="73">
        <f ca="1">IF(I$2=0,0,I$22*EXP(I$23/($B136+273)/RGas)*(OFFSET('Composition%'!$B106,0,I$13)*OFFSET('Composition%'!$B106,0,I$14)))-IF(I$2=2,0,OFFSET('Composition%'!$B106,0,I$17)*OFFSET('Composition%'!$B106,0,I$18)*(I$24*EXP(-I$25/($B136+273)/RGas)))+ReactionRateK1!I136/2</f>
        <v>1.2167696852528488E-6</v>
      </c>
      <c r="J136" s="73"/>
      <c r="K136" s="73">
        <f ca="1">IF(K$2=0,0,K$22*EXP(K$23/($B136+273)/RGas)*(OFFSET('Composition%'!$B106,0,K$13)*OFFSET('Composition%'!$B106,0,K$14)))-IF(K$2=2,0,OFFSET('Composition%'!$B106,0,K$17)*OFFSET('Composition%'!$B106,0,K$18)*(K$24*EXP(-K$25/($B136+273)/RGas)))+ReactionRateK1!K136/2</f>
        <v>7.0182030917785758E-3</v>
      </c>
      <c r="L136" s="73">
        <f ca="1">IF(L$2=0,0,L$22*EXP(L$23/($B136+273)/RGas)*(OFFSET('Composition%'!$B106,0,L$13)*OFFSET('Composition%'!$B106,0,L$14)))-IF(L$2=2,0,OFFSET('Composition%'!$B106,0,L$17)*OFFSET('Composition%'!$B106,0,L$18)*(L$24*EXP(-L$25/($B136+273)/RGas)))+ReactionRateK1!L136/2</f>
        <v>-1.8689355352439702E-3</v>
      </c>
      <c r="M136" s="73">
        <f ca="1">IF(M$2=0,0,M$22*EXP(M$23/($B136+273)/RGas)*(OFFSET('Composition%'!$B106,0,M$13)*OFFSET('Composition%'!$B106,0,M$14)))-IF(M$2=2,0,OFFSET('Composition%'!$B106,0,M$17)*OFFSET('Composition%'!$B106,0,M$18)*(M$24*EXP(-M$25/($B136+273)/RGas)))+ReactionRateK1!M136/2</f>
        <v>0</v>
      </c>
      <c r="N136" s="73"/>
      <c r="O136" s="73">
        <f ca="1">IF(O$2=0,0,O$22*EXP(O$23/($B136+273)/RGas)*(OFFSET('Composition%'!$B106,0,O$13)*OFFSET('Composition%'!$B106,0,O$14)))-IF(O$2=2,0,OFFSET('Composition%'!$B106,0,O$17)*OFFSET('Composition%'!$B106,0,O$18)*(O$24*EXP(-O$25/($B136+273)/RGas)))+ReactionRateK1!O136/2</f>
        <v>0</v>
      </c>
      <c r="P136" s="73">
        <f ca="1">IF(P$2=0,0,P$22*EXP(P$23/($B136+273)/RGas)*(OFFSET('Composition%'!$B106,0,P$13)*OFFSET('Composition%'!$B106,0,P$14)))-IF(P$2=2,0,OFFSET('Composition%'!$B106,0,P$17)*OFFSET('Composition%'!$B106,0,P$18)*(P$24*EXP(-P$25/($B136+273)/RGas)))+ReactionRateK1!P136/2</f>
        <v>1.188284507679168E-2</v>
      </c>
      <c r="Q136" s="73">
        <f ca="1">IF(Q$2=0,0,Q$22*EXP(Q$23/($B136+273)/RGas)*(OFFSET('Composition%'!$B106,0,Q$13)*OFFSET('Composition%'!$B106,0,Q$14)))-IF(Q$2=2,0,OFFSET('Composition%'!$B106,0,Q$17)*OFFSET('Composition%'!$B106,0,Q$18)*(Q$24*EXP(-Q$25/($B136+273)/RGas)))+ReactionRateK1!Q136/2</f>
        <v>1.6178806114913735E-4</v>
      </c>
      <c r="R136" s="73">
        <f ca="1">IF(R$2=0,0,R$22*EXP(R$23/($B136+273)/RGas)*(OFFSET('Composition%'!$B106,0,R$13)*OFFSET('Composition%'!$B106,0,R$14)))-IF(R$2=2,0,OFFSET('Composition%'!$B106,0,R$17)*OFFSET('Composition%'!$B106,0,R$18)*(R$24*EXP(-R$25/($B136+273)/RGas)))+ReactionRateK1!R136/2</f>
        <v>6.1902805846351702E-5</v>
      </c>
      <c r="S136" s="73"/>
      <c r="T136" s="73">
        <f ca="1">IF(T$2=0,0,T$22*EXP(T$23/($B136+273)/RGas)*(OFFSET('Composition%'!$B106,0,T$13)*OFFSET('Composition%'!$B106,0,T$14)))-IF(T$2=2,0,OFFSET('Composition%'!$B106,0,T$17)*OFFSET('Composition%'!$B106,0,T$18)*(T$24*EXP(-T$25/($B136+273)/RGas)))+ReactionRateK1!T136/2</f>
        <v>3.4116120576180635E-5</v>
      </c>
      <c r="U136" s="73">
        <f ca="1">IF(U$2=0,0,U$22*EXP(U$23/($B136+273)/RGas)*(OFFSET('Composition%'!$B106,0,U$13)*OFFSET('Composition%'!$B106,0,U$14)))-IF(U$2=2,0,OFFSET('Composition%'!$B106,0,U$17)*OFFSET('Composition%'!$B106,0,U$18)*(U$24*EXP(-U$25/($B136+273)/RGas)))+ReactionRateK1!U136/2</f>
        <v>1.1208573446078718E-7</v>
      </c>
      <c r="V136" s="73">
        <f ca="1">IF(V$2=0,0,V$22*EXP(V$23/($B136+273)/RGas)*(OFFSET('Composition%'!$B106,0,V$13)*OFFSET('Composition%'!$B106,0,V$14)))-IF(V$2=2,0,OFFSET('Composition%'!$B106,0,V$17)*OFFSET('Composition%'!$B106,0,V$18)*(V$24*EXP(-V$25/($B136+273)/RGas)))+ReactionRateK1!V136/2</f>
        <v>0</v>
      </c>
      <c r="W136" s="73">
        <f ca="1">IF(W$2=0,0,W$22*EXP(W$23/($B136+273)/RGas)*(OFFSET('Composition%'!$B106,0,W$13)*OFFSET('Composition%'!$B106,0,W$14)))-IF(W$2=2,0,OFFSET('Composition%'!$B106,0,W$17)*OFFSET('Composition%'!$B106,0,W$18)*(W$24*EXP(-W$25/($B136+273)/RGas)))+ReactionRateK1!W136/2</f>
        <v>0</v>
      </c>
      <c r="X136" s="73">
        <f ca="1">IF(X$2=0,0,X$22*EXP(X$23/($B136+273)/RGas)*(OFFSET('Composition%'!$B106,0,X$13)*OFFSET('Composition%'!$B106,0,X$14)))-IF(X$2=2,0,OFFSET('Composition%'!$B106,0,X$17)*OFFSET('Composition%'!$B106,0,X$18)*(X$24*EXP(-X$25/($B136+273)/RGas)))+ReactionRateK1!X136/2</f>
        <v>3.7372060137355873E-8</v>
      </c>
      <c r="Y136" s="73">
        <f ca="1">IF(Y$2=0,0,Y$22*EXP(Y$23/($B136+273)/RGas)*(OFFSET('Composition%'!$B106,0,Y$13)*OFFSET('Composition%'!$B106,0,Y$14)))-IF(Y$2=2,0,OFFSET('Composition%'!$B106,0,Y$17)*OFFSET('Composition%'!$B106,0,Y$18)*(Y$24*EXP(-Y$25/($B136+273)/RGas)))+ReactionRateK1!Y136/2</f>
        <v>1.849696053960582E-9</v>
      </c>
      <c r="Z136" s="73">
        <f ca="1">IF(Z$2=0,0,Z$22*EXP(Z$23/($B136+273)/RGas)*(OFFSET('Composition%'!$B106,0,Z$13)*OFFSET('Composition%'!$B106,0,Z$14)))-IF(Z$2=2,0,OFFSET('Composition%'!$B106,0,Z$17)*OFFSET('Composition%'!$B106,0,Z$18)*(Z$24*EXP(-Z$25/($B136+273)/RGas)))+ReactionRateK1!Z136/2</f>
        <v>0</v>
      </c>
      <c r="AA136" s="73">
        <f ca="1">IF(AA$2=0,0,AA$22*EXP(AA$23/($B136+273)/RGas)*(OFFSET('Composition%'!$B106,0,AA$13)*OFFSET('Composition%'!$B106,0,AA$14)))-IF(AA$2=2,0,OFFSET('Composition%'!$B106,0,AA$17)*OFFSET('Composition%'!$B106,0,AA$18)*(AA$24*EXP(-AA$25/($B136+273)/RGas)))+ReactionRateK1!AA136/2</f>
        <v>0</v>
      </c>
      <c r="AB136" s="73">
        <f ca="1">IF(AB$2=0,0,AB$22*EXP(AB$23/($B136+273)/RGas)*(OFFSET('Composition%'!$B106,0,AB$13)*OFFSET('Composition%'!$B106,0,AB$14)))-IF(AB$2=2,0,OFFSET('Composition%'!$B106,0,AB$17)*OFFSET('Composition%'!$B106,0,AB$18)*(AB$24*EXP(-AB$25/($B136+273)/RGas)))+ReactionRateK1!AB136/2</f>
        <v>0</v>
      </c>
      <c r="AC136" s="73">
        <f ca="1">IF(AC$2=0,0,AC$22*EXP(AC$23/($B136+273)/RGas)*(OFFSET('Composition%'!$B106,0,AC$13)*OFFSET('Composition%'!$B106,0,AC$14)))-IF(AC$2=2,0,OFFSET('Composition%'!$B106,0,AC$17)*OFFSET('Composition%'!$B106,0,AC$18)*(AC$24*EXP(-AC$25/($B136+273)/RGas)))+ReactionRateK1!AC136/2</f>
        <v>0</v>
      </c>
      <c r="AD136" s="73">
        <f ca="1">IF(AD$2=0,0,AD$22*EXP(AD$23/($B136+273)/RGas)*(OFFSET('Composition%'!$B106,0,AD$13)*OFFSET('Composition%'!$B106,0,AD$14)))-IF(AD$2=2,0,OFFSET('Composition%'!$B106,0,AD$17)*OFFSET('Composition%'!$B106,0,AD$18)*(AD$24*EXP(-AD$25/($B136+273)/RGas)))+ReactionRateK1!AD136/2</f>
        <v>0</v>
      </c>
      <c r="AE136" s="73">
        <f ca="1">IF(AE$2=0,0,AE$22*EXP(AE$23/($B136+273)/RGas)*(OFFSET('Composition%'!$B106,0,AE$13)*OFFSET('Composition%'!$B106,0,AE$14)))-IF(AE$2=2,0,OFFSET('Composition%'!$B106,0,AE$17)*OFFSET('Composition%'!$B106,0,AE$18)*(AE$24*EXP(-AE$25/($B136+273)/RGas)))+ReactionRateK1!AE136/2</f>
        <v>0</v>
      </c>
      <c r="AF136" s="73"/>
      <c r="AG136" s="73">
        <f ca="1">IF(AG$2=0,0,AG$22*EXP(AG$23/($B136+273)/RGas)*(OFFSET('Composition%'!$B106,0,AG$13)*OFFSET('Composition%'!$B106,0,AG$14)))-IF(AG$2=2,0,OFFSET('Composition%'!$B106,0,AG$17)*OFFSET('Composition%'!$B106,0,AG$18)*(AG$24*EXP(-AG$25/($B136+273)/RGas)))+ReactionRateK1!AG136/2</f>
        <v>0</v>
      </c>
      <c r="AH136" s="73">
        <f ca="1">IF(AH$2=0,0,AH$22*EXP(AH$23/($B136+273)/RGas)*(OFFSET('Composition%'!$B106,0,AH$13)*OFFSET('Composition%'!$B106,0,AH$14)))-IF(AH$2=2,0,OFFSET('Composition%'!$B106,0,AH$17)*OFFSET('Composition%'!$B106,0,AH$18)*(AH$24*EXP(-AH$25/($B136+273)/RGas)))+ReactionRateK1!AH136/2</f>
        <v>0</v>
      </c>
      <c r="AI136" s="73">
        <f ca="1">IF(AI$2=0,0,AI$22*EXP(AI$23/($B136+273)/RGas)*(OFFSET('Composition%'!$B106,0,AI$13)*OFFSET('Composition%'!$B106,0,AI$14)))-IF(AI$2=2,0,OFFSET('Composition%'!$B106,0,AI$17)*OFFSET('Composition%'!$B106,0,AI$18)*(AI$24*EXP(-AI$25/($B136+273)/RGas)))+ReactionRateK1!AI136/2</f>
        <v>0</v>
      </c>
      <c r="AJ136" s="73">
        <f ca="1">IF(AJ$2=0,0,AJ$22*EXP(AJ$23/($B136+273)/RGas)*(OFFSET('Composition%'!$B106,0,AJ$13)*OFFSET('Composition%'!$B106,0,AJ$14)))-IF(AJ$2=2,0,OFFSET('Composition%'!$B106,0,AJ$17)*OFFSET('Composition%'!$B106,0,AJ$18)*(AJ$24*EXP(-AJ$25/($B136+273)/RGas)))+ReactionRateK1!AJ136/2</f>
        <v>0</v>
      </c>
      <c r="AK136" s="73">
        <f ca="1">IF(AK$2=0,0,AK$22*EXP(AK$23/($B136+273)/RGas)*(OFFSET('Composition%'!$B106,0,AK$13)*OFFSET('Composition%'!$B106,0,AK$14)))-IF(AK$2=2,0,OFFSET('Composition%'!$B106,0,AK$17)*OFFSET('Composition%'!$B106,0,AK$18)*(AK$24*EXP(-AK$25/($B136+273)/RGas)))+ReactionRateK1!AK136/2</f>
        <v>0</v>
      </c>
      <c r="AL136" s="73">
        <f ca="1">IF(AL$2=0,0,AL$22*EXP(AL$23/($B136+273)/RGas)*(OFFSET('Composition%'!$B106,0,AL$13)*OFFSET('Composition%'!$B106,0,AL$14)))-IF(AL$2=2,0,OFFSET('Composition%'!$B106,0,AL$17)*OFFSET('Composition%'!$B106,0,AL$18)*(AL$24*EXP(-AL$25/($B136+273)/RGas)))+ReactionRateK1!AL136/2</f>
        <v>0</v>
      </c>
      <c r="AM136" s="73"/>
      <c r="AN136" s="73">
        <f ca="1">IF(AN$2=0,0,AN$22*EXP(AN$23/($B136+273)/RGas)*(OFFSET('Composition%'!$B106,0,AN$13)*OFFSET('Composition%'!$B106,0,AN$14)))-IF(AN$2=2,0,OFFSET('Composition%'!$B106,0,AN$17)*OFFSET('Composition%'!$B106,0,AN$18)*(AN$24*EXP(-AN$25/($B136+273)/RGas)))+ReactionRateK1!AN136/2</f>
        <v>0</v>
      </c>
      <c r="AO136" s="73">
        <f ca="1">IF(AO$2=0,0,AO$22*EXP(AO$23/($B136+273)/RGas)*(OFFSET('Composition%'!$B106,0,AO$13)*OFFSET('Composition%'!$B106,0,AO$14)))-IF(AO$2=2,0,OFFSET('Composition%'!$B106,0,AO$17)*OFFSET('Composition%'!$B106,0,AO$18)*(AO$24*EXP(-AO$25/($B136+273)/RGas)))+ReactionRateK1!AO136/2</f>
        <v>0</v>
      </c>
      <c r="AP136" s="73">
        <f ca="1">IF(AP$2=0,0,AP$22*EXP(AP$23/($B136+273)/RGas)*(OFFSET('Composition%'!$B106,0,AP$13)*OFFSET('Composition%'!$B106,0,AP$14)))-IF(AP$2=2,0,OFFSET('Composition%'!$B106,0,AP$17)*OFFSET('Composition%'!$B106,0,AP$18)*(AP$24*EXP(-AP$25/($B136+273)/RGas)))+ReactionRateK1!AP136/2</f>
        <v>4.0577063987424423E-12</v>
      </c>
      <c r="AQ136" s="73">
        <f ca="1">IF(AQ$2=0,0,AQ$22*EXP(AQ$23/($B136+273)/RGas)*(OFFSET('Composition%'!$B106,0,AQ$13)*OFFSET('Composition%'!$B106,0,AQ$14)))-IF(AQ$2=2,0,OFFSET('Composition%'!$B106,0,AQ$17)*OFFSET('Composition%'!$B106,0,AQ$18)*(AQ$24*EXP(-AQ$25/($B136+273)/RGas)))+ReactionRateK1!AQ136/2</f>
        <v>0</v>
      </c>
      <c r="AR136" s="73">
        <f ca="1">IF(AR$2=0,0,AR$22*EXP(AR$23/($B136+273)/RGas)*(OFFSET('Composition%'!$B106,0,AR$13)*OFFSET('Composition%'!$B106,0,AR$14)))-IF(AR$2=2,0,OFFSET('Composition%'!$B106,0,AR$17)*OFFSET('Composition%'!$B106,0,AR$18)*(AR$24*EXP(-AR$25/($B136+273)/RGas)))+ReactionRateK1!AR136/2</f>
        <v>0</v>
      </c>
    </row>
    <row r="137" spans="1:44">
      <c r="A137" s="3">
        <f t="shared" si="12"/>
        <v>5.2499999999999893</v>
      </c>
      <c r="B137" s="19">
        <f ca="1">'Composition%'!B107</f>
        <v>414.66768635622407</v>
      </c>
      <c r="C137">
        <f t="shared" si="11"/>
        <v>30</v>
      </c>
      <c r="D137" s="26">
        <f ca="1">('Composition%'!C107*ReactionRateK2!C137)^3</f>
        <v>5.9438940489830943</v>
      </c>
      <c r="E137" s="4"/>
      <c r="F137" s="73">
        <f ca="1">IF(F$2=0,0,F$22*EXP(F$23/($B137+273)/RGas)*(OFFSET('Composition%'!$B107,0,F$13)*OFFSET('Composition%'!$B107,0,F$14)))-IF(F$2=2,0,OFFSET('Composition%'!$B107,0,F$17)*OFFSET('Composition%'!$B107,0,F$18)*(F$24*EXP(-F$25/($B137+273)/RGas)))+ReactionRateK1!F137/2</f>
        <v>2.1608277239326523E-3</v>
      </c>
      <c r="G137" s="73">
        <f ca="1">IF(G$2=0,0,G$22*EXP(G$23/($B137+273)/RGas)*(OFFSET('Composition%'!$B107,0,G$13)*OFFSET('Composition%'!$B107,0,G$14)))-IF(G$2=2,0,OFFSET('Composition%'!$B107,0,G$17)*OFFSET('Composition%'!$B107,0,G$18)*(G$24*EXP(-G$25/($B137+273)/RGas)))+ReactionRateK1!G137/2</f>
        <v>8.7726891797332708E-4</v>
      </c>
      <c r="H137" s="73">
        <f ca="1">IF(H$2=0,0,H$22*EXP(H$23/($B137+273)/RGas)*(OFFSET('Composition%'!$B107,0,H$13)*OFFSET('Composition%'!$B107,0,H$14)))-IF(H$2=2,0,OFFSET('Composition%'!$B107,0,H$17)*OFFSET('Composition%'!$B107,0,H$18)*(H$24*EXP(-H$25/($B137+273)/RGas)))+ReactionRateK1!H137/2</f>
        <v>-2.9365071099621943E-6</v>
      </c>
      <c r="I137" s="73">
        <f ca="1">IF(I$2=0,0,I$22*EXP(I$23/($B137+273)/RGas)*(OFFSET('Composition%'!$B107,0,I$13)*OFFSET('Composition%'!$B107,0,I$14)))-IF(I$2=2,0,OFFSET('Composition%'!$B107,0,I$17)*OFFSET('Composition%'!$B107,0,I$18)*(I$24*EXP(-I$25/($B137+273)/RGas)))+ReactionRateK1!I137/2</f>
        <v>1.1397113161610877E-6</v>
      </c>
      <c r="J137" s="73"/>
      <c r="K137" s="73">
        <f ca="1">IF(K$2=0,0,K$22*EXP(K$23/($B137+273)/RGas)*(OFFSET('Composition%'!$B107,0,K$13)*OFFSET('Composition%'!$B107,0,K$14)))-IF(K$2=2,0,OFFSET('Composition%'!$B107,0,K$17)*OFFSET('Composition%'!$B107,0,K$18)*(K$24*EXP(-K$25/($B137+273)/RGas)))+ReactionRateK1!K137/2</f>
        <v>6.8320778955097044E-3</v>
      </c>
      <c r="L137" s="73">
        <f ca="1">IF(L$2=0,0,L$22*EXP(L$23/($B137+273)/RGas)*(OFFSET('Composition%'!$B107,0,L$13)*OFFSET('Composition%'!$B107,0,L$14)))-IF(L$2=2,0,OFFSET('Composition%'!$B107,0,L$17)*OFFSET('Composition%'!$B107,0,L$18)*(L$24*EXP(-L$25/($B137+273)/RGas)))+ReactionRateK1!L137/2</f>
        <v>-1.8454762455417792E-3</v>
      </c>
      <c r="M137" s="73">
        <f ca="1">IF(M$2=0,0,M$22*EXP(M$23/($B137+273)/RGas)*(OFFSET('Composition%'!$B107,0,M$13)*OFFSET('Composition%'!$B107,0,M$14)))-IF(M$2=2,0,OFFSET('Composition%'!$B107,0,M$17)*OFFSET('Composition%'!$B107,0,M$18)*(M$24*EXP(-M$25/($B137+273)/RGas)))+ReactionRateK1!M137/2</f>
        <v>0</v>
      </c>
      <c r="N137" s="73"/>
      <c r="O137" s="73">
        <f ca="1">IF(O$2=0,0,O$22*EXP(O$23/($B137+273)/RGas)*(OFFSET('Composition%'!$B107,0,O$13)*OFFSET('Composition%'!$B107,0,O$14)))-IF(O$2=2,0,OFFSET('Composition%'!$B107,0,O$17)*OFFSET('Composition%'!$B107,0,O$18)*(O$24*EXP(-O$25/($B137+273)/RGas)))+ReactionRateK1!O137/2</f>
        <v>0</v>
      </c>
      <c r="P137" s="73">
        <f ca="1">IF(P$2=0,0,P$22*EXP(P$23/($B137+273)/RGas)*(OFFSET('Composition%'!$B107,0,P$13)*OFFSET('Composition%'!$B107,0,P$14)))-IF(P$2=2,0,OFFSET('Composition%'!$B107,0,P$17)*OFFSET('Composition%'!$B107,0,P$18)*(P$24*EXP(-P$25/($B137+273)/RGas)))+ReactionRateK1!P137/2</f>
        <v>1.1776129114182538E-2</v>
      </c>
      <c r="Q137" s="73">
        <f ca="1">IF(Q$2=0,0,Q$22*EXP(Q$23/($B137+273)/RGas)*(OFFSET('Composition%'!$B107,0,Q$13)*OFFSET('Composition%'!$B107,0,Q$14)))-IF(Q$2=2,0,OFFSET('Composition%'!$B107,0,Q$17)*OFFSET('Composition%'!$B107,0,Q$18)*(Q$24*EXP(-Q$25/($B137+273)/RGas)))+ReactionRateK1!Q137/2</f>
        <v>1.6260586395950259E-4</v>
      </c>
      <c r="R137" s="73">
        <f ca="1">IF(R$2=0,0,R$22*EXP(R$23/($B137+273)/RGas)*(OFFSET('Composition%'!$B107,0,R$13)*OFFSET('Composition%'!$B107,0,R$14)))-IF(R$2=2,0,OFFSET('Composition%'!$B107,0,R$17)*OFFSET('Composition%'!$B107,0,R$18)*(R$24*EXP(-R$25/($B137+273)/RGas)))+ReactionRateK1!R137/2</f>
        <v>6.2771894195328039E-5</v>
      </c>
      <c r="S137" s="73"/>
      <c r="T137" s="73">
        <f ca="1">IF(T$2=0,0,T$22*EXP(T$23/($B137+273)/RGas)*(OFFSET('Composition%'!$B107,0,T$13)*OFFSET('Composition%'!$B107,0,T$14)))-IF(T$2=2,0,OFFSET('Composition%'!$B107,0,T$17)*OFFSET('Composition%'!$B107,0,T$18)*(T$24*EXP(-T$25/($B137+273)/RGas)))+ReactionRateK1!T137/2</f>
        <v>3.1917253044564895E-5</v>
      </c>
      <c r="U137" s="73">
        <f ca="1">IF(U$2=0,0,U$22*EXP(U$23/($B137+273)/RGas)*(OFFSET('Composition%'!$B107,0,U$13)*OFFSET('Composition%'!$B107,0,U$14)))-IF(U$2=2,0,OFFSET('Composition%'!$B107,0,U$17)*OFFSET('Composition%'!$B107,0,U$18)*(U$24*EXP(-U$25/($B137+273)/RGas)))+ReactionRateK1!U137/2</f>
        <v>1.0062718747255024E-7</v>
      </c>
      <c r="V137" s="73">
        <f ca="1">IF(V$2=0,0,V$22*EXP(V$23/($B137+273)/RGas)*(OFFSET('Composition%'!$B107,0,V$13)*OFFSET('Composition%'!$B107,0,V$14)))-IF(V$2=2,0,OFFSET('Composition%'!$B107,0,V$17)*OFFSET('Composition%'!$B107,0,V$18)*(V$24*EXP(-V$25/($B137+273)/RGas)))+ReactionRateK1!V137/2</f>
        <v>0</v>
      </c>
      <c r="W137" s="73">
        <f ca="1">IF(W$2=0,0,W$22*EXP(W$23/($B137+273)/RGas)*(OFFSET('Composition%'!$B107,0,W$13)*OFFSET('Composition%'!$B107,0,W$14)))-IF(W$2=2,0,OFFSET('Composition%'!$B107,0,W$17)*OFFSET('Composition%'!$B107,0,W$18)*(W$24*EXP(-W$25/($B137+273)/RGas)))+ReactionRateK1!W137/2</f>
        <v>0</v>
      </c>
      <c r="X137" s="73">
        <f ca="1">IF(X$2=0,0,X$22*EXP(X$23/($B137+273)/RGas)*(OFFSET('Composition%'!$B107,0,X$13)*OFFSET('Composition%'!$B107,0,X$14)))-IF(X$2=2,0,OFFSET('Composition%'!$B107,0,X$17)*OFFSET('Composition%'!$B107,0,X$18)*(X$24*EXP(-X$25/($B137+273)/RGas)))+ReactionRateK1!X137/2</f>
        <v>3.7370768382641757E-8</v>
      </c>
      <c r="Y137" s="73">
        <f ca="1">IF(Y$2=0,0,Y$22*EXP(Y$23/($B137+273)/RGas)*(OFFSET('Composition%'!$B107,0,Y$13)*OFFSET('Composition%'!$B107,0,Y$14)))-IF(Y$2=2,0,OFFSET('Composition%'!$B107,0,Y$17)*OFFSET('Composition%'!$B107,0,Y$18)*(Y$24*EXP(-Y$25/($B137+273)/RGas)))+ReactionRateK1!Y137/2</f>
        <v>1.8496321197383687E-9</v>
      </c>
      <c r="Z137" s="73">
        <f ca="1">IF(Z$2=0,0,Z$22*EXP(Z$23/($B137+273)/RGas)*(OFFSET('Composition%'!$B107,0,Z$13)*OFFSET('Composition%'!$B107,0,Z$14)))-IF(Z$2=2,0,OFFSET('Composition%'!$B107,0,Z$17)*OFFSET('Composition%'!$B107,0,Z$18)*(Z$24*EXP(-Z$25/($B137+273)/RGas)))+ReactionRateK1!Z137/2</f>
        <v>0</v>
      </c>
      <c r="AA137" s="73">
        <f ca="1">IF(AA$2=0,0,AA$22*EXP(AA$23/($B137+273)/RGas)*(OFFSET('Composition%'!$B107,0,AA$13)*OFFSET('Composition%'!$B107,0,AA$14)))-IF(AA$2=2,0,OFFSET('Composition%'!$B107,0,AA$17)*OFFSET('Composition%'!$B107,0,AA$18)*(AA$24*EXP(-AA$25/($B137+273)/RGas)))+ReactionRateK1!AA137/2</f>
        <v>0</v>
      </c>
      <c r="AB137" s="73">
        <f ca="1">IF(AB$2=0,0,AB$22*EXP(AB$23/($B137+273)/RGas)*(OFFSET('Composition%'!$B107,0,AB$13)*OFFSET('Composition%'!$B107,0,AB$14)))-IF(AB$2=2,0,OFFSET('Composition%'!$B107,0,AB$17)*OFFSET('Composition%'!$B107,0,AB$18)*(AB$24*EXP(-AB$25/($B137+273)/RGas)))+ReactionRateK1!AB137/2</f>
        <v>0</v>
      </c>
      <c r="AC137" s="73">
        <f ca="1">IF(AC$2=0,0,AC$22*EXP(AC$23/($B137+273)/RGas)*(OFFSET('Composition%'!$B107,0,AC$13)*OFFSET('Composition%'!$B107,0,AC$14)))-IF(AC$2=2,0,OFFSET('Composition%'!$B107,0,AC$17)*OFFSET('Composition%'!$B107,0,AC$18)*(AC$24*EXP(-AC$25/($B137+273)/RGas)))+ReactionRateK1!AC137/2</f>
        <v>0</v>
      </c>
      <c r="AD137" s="73">
        <f ca="1">IF(AD$2=0,0,AD$22*EXP(AD$23/($B137+273)/RGas)*(OFFSET('Composition%'!$B107,0,AD$13)*OFFSET('Composition%'!$B107,0,AD$14)))-IF(AD$2=2,0,OFFSET('Composition%'!$B107,0,AD$17)*OFFSET('Composition%'!$B107,0,AD$18)*(AD$24*EXP(-AD$25/($B137+273)/RGas)))+ReactionRateK1!AD137/2</f>
        <v>0</v>
      </c>
      <c r="AE137" s="73">
        <f ca="1">IF(AE$2=0,0,AE$22*EXP(AE$23/($B137+273)/RGas)*(OFFSET('Composition%'!$B107,0,AE$13)*OFFSET('Composition%'!$B107,0,AE$14)))-IF(AE$2=2,0,OFFSET('Composition%'!$B107,0,AE$17)*OFFSET('Composition%'!$B107,0,AE$18)*(AE$24*EXP(-AE$25/($B137+273)/RGas)))+ReactionRateK1!AE137/2</f>
        <v>0</v>
      </c>
      <c r="AF137" s="73"/>
      <c r="AG137" s="73">
        <f ca="1">IF(AG$2=0,0,AG$22*EXP(AG$23/($B137+273)/RGas)*(OFFSET('Composition%'!$B107,0,AG$13)*OFFSET('Composition%'!$B107,0,AG$14)))-IF(AG$2=2,0,OFFSET('Composition%'!$B107,0,AG$17)*OFFSET('Composition%'!$B107,0,AG$18)*(AG$24*EXP(-AG$25/($B137+273)/RGas)))+ReactionRateK1!AG137/2</f>
        <v>0</v>
      </c>
      <c r="AH137" s="73">
        <f ca="1">IF(AH$2=0,0,AH$22*EXP(AH$23/($B137+273)/RGas)*(OFFSET('Composition%'!$B107,0,AH$13)*OFFSET('Composition%'!$B107,0,AH$14)))-IF(AH$2=2,0,OFFSET('Composition%'!$B107,0,AH$17)*OFFSET('Composition%'!$B107,0,AH$18)*(AH$24*EXP(-AH$25/($B137+273)/RGas)))+ReactionRateK1!AH137/2</f>
        <v>0</v>
      </c>
      <c r="AI137" s="73">
        <f ca="1">IF(AI$2=0,0,AI$22*EXP(AI$23/($B137+273)/RGas)*(OFFSET('Composition%'!$B107,0,AI$13)*OFFSET('Composition%'!$B107,0,AI$14)))-IF(AI$2=2,0,OFFSET('Composition%'!$B107,0,AI$17)*OFFSET('Composition%'!$B107,0,AI$18)*(AI$24*EXP(-AI$25/($B137+273)/RGas)))+ReactionRateK1!AI137/2</f>
        <v>0</v>
      </c>
      <c r="AJ137" s="73">
        <f ca="1">IF(AJ$2=0,0,AJ$22*EXP(AJ$23/($B137+273)/RGas)*(OFFSET('Composition%'!$B107,0,AJ$13)*OFFSET('Composition%'!$B107,0,AJ$14)))-IF(AJ$2=2,0,OFFSET('Composition%'!$B107,0,AJ$17)*OFFSET('Composition%'!$B107,0,AJ$18)*(AJ$24*EXP(-AJ$25/($B137+273)/RGas)))+ReactionRateK1!AJ137/2</f>
        <v>0</v>
      </c>
      <c r="AK137" s="73">
        <f ca="1">IF(AK$2=0,0,AK$22*EXP(AK$23/($B137+273)/RGas)*(OFFSET('Composition%'!$B107,0,AK$13)*OFFSET('Composition%'!$B107,0,AK$14)))-IF(AK$2=2,0,OFFSET('Composition%'!$B107,0,AK$17)*OFFSET('Composition%'!$B107,0,AK$18)*(AK$24*EXP(-AK$25/($B137+273)/RGas)))+ReactionRateK1!AK137/2</f>
        <v>0</v>
      </c>
      <c r="AL137" s="73">
        <f ca="1">IF(AL$2=0,0,AL$22*EXP(AL$23/($B137+273)/RGas)*(OFFSET('Composition%'!$B107,0,AL$13)*OFFSET('Composition%'!$B107,0,AL$14)))-IF(AL$2=2,0,OFFSET('Composition%'!$B107,0,AL$17)*OFFSET('Composition%'!$B107,0,AL$18)*(AL$24*EXP(-AL$25/($B137+273)/RGas)))+ReactionRateK1!AL137/2</f>
        <v>0</v>
      </c>
      <c r="AM137" s="73"/>
      <c r="AN137" s="73">
        <f ca="1">IF(AN$2=0,0,AN$22*EXP(AN$23/($B137+273)/RGas)*(OFFSET('Composition%'!$B107,0,AN$13)*OFFSET('Composition%'!$B107,0,AN$14)))-IF(AN$2=2,0,OFFSET('Composition%'!$B107,0,AN$17)*OFFSET('Composition%'!$B107,0,AN$18)*(AN$24*EXP(-AN$25/($B137+273)/RGas)))+ReactionRateK1!AN137/2</f>
        <v>0</v>
      </c>
      <c r="AO137" s="73">
        <f ca="1">IF(AO$2=0,0,AO$22*EXP(AO$23/($B137+273)/RGas)*(OFFSET('Composition%'!$B107,0,AO$13)*OFFSET('Composition%'!$B107,0,AO$14)))-IF(AO$2=2,0,OFFSET('Composition%'!$B107,0,AO$17)*OFFSET('Composition%'!$B107,0,AO$18)*(AO$24*EXP(-AO$25/($B137+273)/RGas)))+ReactionRateK1!AO137/2</f>
        <v>0</v>
      </c>
      <c r="AP137" s="73">
        <f ca="1">IF(AP$2=0,0,AP$22*EXP(AP$23/($B137+273)/RGas)*(OFFSET('Composition%'!$B107,0,AP$13)*OFFSET('Composition%'!$B107,0,AP$14)))-IF(AP$2=2,0,OFFSET('Composition%'!$B107,0,AP$17)*OFFSET('Composition%'!$B107,0,AP$18)*(AP$24*EXP(-AP$25/($B137+273)/RGas)))+ReactionRateK1!AP137/2</f>
        <v>4.0577109092646266E-12</v>
      </c>
      <c r="AQ137" s="73">
        <f ca="1">IF(AQ$2=0,0,AQ$22*EXP(AQ$23/($B137+273)/RGas)*(OFFSET('Composition%'!$B107,0,AQ$13)*OFFSET('Composition%'!$B107,0,AQ$14)))-IF(AQ$2=2,0,OFFSET('Composition%'!$B107,0,AQ$17)*OFFSET('Composition%'!$B107,0,AQ$18)*(AQ$24*EXP(-AQ$25/($B137+273)/RGas)))+ReactionRateK1!AQ137/2</f>
        <v>0</v>
      </c>
      <c r="AR137" s="73">
        <f ca="1">IF(AR$2=0,0,AR$22*EXP(AR$23/($B137+273)/RGas)*(OFFSET('Composition%'!$B107,0,AR$13)*OFFSET('Composition%'!$B107,0,AR$14)))-IF(AR$2=2,0,OFFSET('Composition%'!$B107,0,AR$17)*OFFSET('Composition%'!$B107,0,AR$18)*(AR$24*EXP(-AR$25/($B137+273)/RGas)))+ReactionRateK1!AR137/2</f>
        <v>0</v>
      </c>
    </row>
    <row r="138" spans="1:44">
      <c r="A138" s="3">
        <f t="shared" si="12"/>
        <v>5.2999999999999892</v>
      </c>
      <c r="B138" s="19">
        <f ca="1">'Composition%'!B108</f>
        <v>414.67471992985458</v>
      </c>
      <c r="C138">
        <f t="shared" si="11"/>
        <v>30</v>
      </c>
      <c r="D138" s="26">
        <f ca="1">('Composition%'!C108*ReactionRateK2!C138)^3</f>
        <v>5.9433184614687553</v>
      </c>
      <c r="E138" s="4"/>
      <c r="F138" s="73">
        <f ca="1">IF(F$2=0,0,F$22*EXP(F$23/($B138+273)/RGas)*(OFFSET('Composition%'!$B108,0,F$13)*OFFSET('Composition%'!$B108,0,F$14)))-IF(F$2=2,0,OFFSET('Composition%'!$B108,0,F$17)*OFFSET('Composition%'!$B108,0,F$18)*(F$24*EXP(-F$25/($B138+273)/RGas)))+ReactionRateK1!F138/2</f>
        <v>2.1318234323772752E-3</v>
      </c>
      <c r="G138" s="73">
        <f ca="1">IF(G$2=0,0,G$22*EXP(G$23/($B138+273)/RGas)*(OFFSET('Composition%'!$B108,0,G$13)*OFFSET('Composition%'!$B108,0,G$14)))-IF(G$2=2,0,OFFSET('Composition%'!$B108,0,G$17)*OFFSET('Composition%'!$B108,0,G$18)*(G$24*EXP(-G$25/($B138+273)/RGas)))+ReactionRateK1!G138/2</f>
        <v>8.6590637656742161E-4</v>
      </c>
      <c r="H138" s="73">
        <f ca="1">IF(H$2=0,0,H$22*EXP(H$23/($B138+273)/RGas)*(OFFSET('Composition%'!$B108,0,H$13)*OFFSET('Composition%'!$B108,0,H$14)))-IF(H$2=2,0,OFFSET('Composition%'!$B108,0,H$17)*OFFSET('Composition%'!$B108,0,H$18)*(H$24*EXP(-H$25/($B138+273)/RGas)))+ReactionRateK1!H138/2</f>
        <v>-2.9099557467867795E-6</v>
      </c>
      <c r="I138" s="73">
        <f ca="1">IF(I$2=0,0,I$22*EXP(I$23/($B138+273)/RGas)*(OFFSET('Composition%'!$B108,0,I$13)*OFFSET('Composition%'!$B108,0,I$14)))-IF(I$2=2,0,OFFSET('Composition%'!$B108,0,I$17)*OFFSET('Composition%'!$B108,0,I$18)*(I$24*EXP(-I$25/($B138+273)/RGas)))+ReactionRateK1!I138/2</f>
        <v>1.0677623611757988E-6</v>
      </c>
      <c r="J138" s="73"/>
      <c r="K138" s="73">
        <f ca="1">IF(K$2=0,0,K$22*EXP(K$23/($B138+273)/RGas)*(OFFSET('Composition%'!$B108,0,K$13)*OFFSET('Composition%'!$B108,0,K$14)))-IF(K$2=2,0,OFFSET('Composition%'!$B108,0,K$17)*OFFSET('Composition%'!$B108,0,K$18)*(K$24*EXP(-K$25/($B138+273)/RGas)))+ReactionRateK1!K138/2</f>
        <v>6.6495153040863229E-3</v>
      </c>
      <c r="L138" s="73">
        <f ca="1">IF(L$2=0,0,L$22*EXP(L$23/($B138+273)/RGas)*(OFFSET('Composition%'!$B108,0,L$13)*OFFSET('Composition%'!$B108,0,L$14)))-IF(L$2=2,0,OFFSET('Composition%'!$B108,0,L$17)*OFFSET('Composition%'!$B108,0,L$18)*(L$24*EXP(-L$25/($B138+273)/RGas)))+ReactionRateK1!L138/2</f>
        <v>-1.8223909052029336E-3</v>
      </c>
      <c r="M138" s="73">
        <f ca="1">IF(M$2=0,0,M$22*EXP(M$23/($B138+273)/RGas)*(OFFSET('Composition%'!$B108,0,M$13)*OFFSET('Composition%'!$B108,0,M$14)))-IF(M$2=2,0,OFFSET('Composition%'!$B108,0,M$17)*OFFSET('Composition%'!$B108,0,M$18)*(M$24*EXP(-M$25/($B138+273)/RGas)))+ReactionRateK1!M138/2</f>
        <v>0</v>
      </c>
      <c r="N138" s="73"/>
      <c r="O138" s="73">
        <f ca="1">IF(O$2=0,0,O$22*EXP(O$23/($B138+273)/RGas)*(OFFSET('Composition%'!$B108,0,O$13)*OFFSET('Composition%'!$B108,0,O$14)))-IF(O$2=2,0,OFFSET('Composition%'!$B108,0,O$17)*OFFSET('Composition%'!$B108,0,O$18)*(O$24*EXP(-O$25/($B138+273)/RGas)))+ReactionRateK1!O138/2</f>
        <v>0</v>
      </c>
      <c r="P138" s="73">
        <f ca="1">IF(P$2=0,0,P$22*EXP(P$23/($B138+273)/RGas)*(OFFSET('Composition%'!$B108,0,P$13)*OFFSET('Composition%'!$B108,0,P$14)))-IF(P$2=2,0,OFFSET('Composition%'!$B108,0,P$17)*OFFSET('Composition%'!$B108,0,P$18)*(P$24*EXP(-P$25/($B138+273)/RGas)))+ReactionRateK1!P138/2</f>
        <v>1.1669549382071379E-2</v>
      </c>
      <c r="Q138" s="73">
        <f ca="1">IF(Q$2=0,0,Q$22*EXP(Q$23/($B138+273)/RGas)*(OFFSET('Composition%'!$B108,0,Q$13)*OFFSET('Composition%'!$B108,0,Q$14)))-IF(Q$2=2,0,OFFSET('Composition%'!$B108,0,Q$17)*OFFSET('Composition%'!$B108,0,Q$18)*(Q$24*EXP(-Q$25/($B138+273)/RGas)))+ReactionRateK1!Q138/2</f>
        <v>1.6340226120623781E-4</v>
      </c>
      <c r="R138" s="73">
        <f ca="1">IF(R$2=0,0,R$22*EXP(R$23/($B138+273)/RGas)*(OFFSET('Composition%'!$B108,0,R$13)*OFFSET('Composition%'!$B108,0,R$14)))-IF(R$2=2,0,OFFSET('Composition%'!$B108,0,R$17)*OFFSET('Composition%'!$B108,0,R$18)*(R$24*EXP(-R$25/($B138+273)/RGas)))+ReactionRateK1!R138/2</f>
        <v>6.3636735201623443E-5</v>
      </c>
      <c r="S138" s="73"/>
      <c r="T138" s="73">
        <f ca="1">IF(T$2=0,0,T$22*EXP(T$23/($B138+273)/RGas)*(OFFSET('Composition%'!$B108,0,T$13)*OFFSET('Composition%'!$B108,0,T$14)))-IF(T$2=2,0,OFFSET('Composition%'!$B108,0,T$17)*OFFSET('Composition%'!$B108,0,T$18)*(T$24*EXP(-T$25/($B138+273)/RGas)))+ReactionRateK1!T138/2</f>
        <v>2.9871437185681851E-5</v>
      </c>
      <c r="U138" s="73">
        <f ca="1">IF(U$2=0,0,U$22*EXP(U$23/($B138+273)/RGas)*(OFFSET('Composition%'!$B108,0,U$13)*OFFSET('Composition%'!$B108,0,U$14)))-IF(U$2=2,0,OFFSET('Composition%'!$B108,0,U$17)*OFFSET('Composition%'!$B108,0,U$18)*(U$24*EXP(-U$25/($B138+273)/RGas)))+ReactionRateK1!U138/2</f>
        <v>9.0340685356094408E-8</v>
      </c>
      <c r="V138" s="73">
        <f ca="1">IF(V$2=0,0,V$22*EXP(V$23/($B138+273)/RGas)*(OFFSET('Composition%'!$B108,0,V$13)*OFFSET('Composition%'!$B108,0,V$14)))-IF(V$2=2,0,OFFSET('Composition%'!$B108,0,V$17)*OFFSET('Composition%'!$B108,0,V$18)*(V$24*EXP(-V$25/($B138+273)/RGas)))+ReactionRateK1!V138/2</f>
        <v>0</v>
      </c>
      <c r="W138" s="73">
        <f ca="1">IF(W$2=0,0,W$22*EXP(W$23/($B138+273)/RGas)*(OFFSET('Composition%'!$B108,0,W$13)*OFFSET('Composition%'!$B108,0,W$14)))-IF(W$2=2,0,OFFSET('Composition%'!$B108,0,W$17)*OFFSET('Composition%'!$B108,0,W$18)*(W$24*EXP(-W$25/($B138+273)/RGas)))+ReactionRateK1!W138/2</f>
        <v>0</v>
      </c>
      <c r="X138" s="73">
        <f ca="1">IF(X$2=0,0,X$22*EXP(X$23/($B138+273)/RGas)*(OFFSET('Composition%'!$B108,0,X$13)*OFFSET('Composition%'!$B108,0,X$14)))-IF(X$2=2,0,OFFSET('Composition%'!$B108,0,X$17)*OFFSET('Composition%'!$B108,0,X$18)*(X$24*EXP(-X$25/($B138+273)/RGas)))+ReactionRateK1!X138/2</f>
        <v>3.7369560384270673E-8</v>
      </c>
      <c r="Y138" s="73">
        <f ca="1">IF(Y$2=0,0,Y$22*EXP(Y$23/($B138+273)/RGas)*(OFFSET('Composition%'!$B108,0,Y$13)*OFFSET('Composition%'!$B108,0,Y$14)))-IF(Y$2=2,0,OFFSET('Composition%'!$B108,0,Y$17)*OFFSET('Composition%'!$B108,0,Y$18)*(Y$24*EXP(-Y$25/($B138+273)/RGas)))+ReactionRateK1!Y138/2</f>
        <v>1.8495723309600152E-9</v>
      </c>
      <c r="Z138" s="73">
        <f ca="1">IF(Z$2=0,0,Z$22*EXP(Z$23/($B138+273)/RGas)*(OFFSET('Composition%'!$B108,0,Z$13)*OFFSET('Composition%'!$B108,0,Z$14)))-IF(Z$2=2,0,OFFSET('Composition%'!$B108,0,Z$17)*OFFSET('Composition%'!$B108,0,Z$18)*(Z$24*EXP(-Z$25/($B138+273)/RGas)))+ReactionRateK1!Z138/2</f>
        <v>0</v>
      </c>
      <c r="AA138" s="73">
        <f ca="1">IF(AA$2=0,0,AA$22*EXP(AA$23/($B138+273)/RGas)*(OFFSET('Composition%'!$B108,0,AA$13)*OFFSET('Composition%'!$B108,0,AA$14)))-IF(AA$2=2,0,OFFSET('Composition%'!$B108,0,AA$17)*OFFSET('Composition%'!$B108,0,AA$18)*(AA$24*EXP(-AA$25/($B138+273)/RGas)))+ReactionRateK1!AA138/2</f>
        <v>0</v>
      </c>
      <c r="AB138" s="73">
        <f ca="1">IF(AB$2=0,0,AB$22*EXP(AB$23/($B138+273)/RGas)*(OFFSET('Composition%'!$B108,0,AB$13)*OFFSET('Composition%'!$B108,0,AB$14)))-IF(AB$2=2,0,OFFSET('Composition%'!$B108,0,AB$17)*OFFSET('Composition%'!$B108,0,AB$18)*(AB$24*EXP(-AB$25/($B138+273)/RGas)))+ReactionRateK1!AB138/2</f>
        <v>0</v>
      </c>
      <c r="AC138" s="73">
        <f ca="1">IF(AC$2=0,0,AC$22*EXP(AC$23/($B138+273)/RGas)*(OFFSET('Composition%'!$B108,0,AC$13)*OFFSET('Composition%'!$B108,0,AC$14)))-IF(AC$2=2,0,OFFSET('Composition%'!$B108,0,AC$17)*OFFSET('Composition%'!$B108,0,AC$18)*(AC$24*EXP(-AC$25/($B138+273)/RGas)))+ReactionRateK1!AC138/2</f>
        <v>0</v>
      </c>
      <c r="AD138" s="73">
        <f ca="1">IF(AD$2=0,0,AD$22*EXP(AD$23/($B138+273)/RGas)*(OFFSET('Composition%'!$B108,0,AD$13)*OFFSET('Composition%'!$B108,0,AD$14)))-IF(AD$2=2,0,OFFSET('Composition%'!$B108,0,AD$17)*OFFSET('Composition%'!$B108,0,AD$18)*(AD$24*EXP(-AD$25/($B138+273)/RGas)))+ReactionRateK1!AD138/2</f>
        <v>0</v>
      </c>
      <c r="AE138" s="73">
        <f ca="1">IF(AE$2=0,0,AE$22*EXP(AE$23/($B138+273)/RGas)*(OFFSET('Composition%'!$B108,0,AE$13)*OFFSET('Composition%'!$B108,0,AE$14)))-IF(AE$2=2,0,OFFSET('Composition%'!$B108,0,AE$17)*OFFSET('Composition%'!$B108,0,AE$18)*(AE$24*EXP(-AE$25/($B138+273)/RGas)))+ReactionRateK1!AE138/2</f>
        <v>0</v>
      </c>
      <c r="AF138" s="73"/>
      <c r="AG138" s="73">
        <f ca="1">IF(AG$2=0,0,AG$22*EXP(AG$23/($B138+273)/RGas)*(OFFSET('Composition%'!$B108,0,AG$13)*OFFSET('Composition%'!$B108,0,AG$14)))-IF(AG$2=2,0,OFFSET('Composition%'!$B108,0,AG$17)*OFFSET('Composition%'!$B108,0,AG$18)*(AG$24*EXP(-AG$25/($B138+273)/RGas)))+ReactionRateK1!AG138/2</f>
        <v>0</v>
      </c>
      <c r="AH138" s="73">
        <f ca="1">IF(AH$2=0,0,AH$22*EXP(AH$23/($B138+273)/RGas)*(OFFSET('Composition%'!$B108,0,AH$13)*OFFSET('Composition%'!$B108,0,AH$14)))-IF(AH$2=2,0,OFFSET('Composition%'!$B108,0,AH$17)*OFFSET('Composition%'!$B108,0,AH$18)*(AH$24*EXP(-AH$25/($B138+273)/RGas)))+ReactionRateK1!AH138/2</f>
        <v>0</v>
      </c>
      <c r="AI138" s="73">
        <f ca="1">IF(AI$2=0,0,AI$22*EXP(AI$23/($B138+273)/RGas)*(OFFSET('Composition%'!$B108,0,AI$13)*OFFSET('Composition%'!$B108,0,AI$14)))-IF(AI$2=2,0,OFFSET('Composition%'!$B108,0,AI$17)*OFFSET('Composition%'!$B108,0,AI$18)*(AI$24*EXP(-AI$25/($B138+273)/RGas)))+ReactionRateK1!AI138/2</f>
        <v>0</v>
      </c>
      <c r="AJ138" s="73">
        <f ca="1">IF(AJ$2=0,0,AJ$22*EXP(AJ$23/($B138+273)/RGas)*(OFFSET('Composition%'!$B108,0,AJ$13)*OFFSET('Composition%'!$B108,0,AJ$14)))-IF(AJ$2=2,0,OFFSET('Composition%'!$B108,0,AJ$17)*OFFSET('Composition%'!$B108,0,AJ$18)*(AJ$24*EXP(-AJ$25/($B138+273)/RGas)))+ReactionRateK1!AJ138/2</f>
        <v>0</v>
      </c>
      <c r="AK138" s="73">
        <f ca="1">IF(AK$2=0,0,AK$22*EXP(AK$23/($B138+273)/RGas)*(OFFSET('Composition%'!$B108,0,AK$13)*OFFSET('Composition%'!$B108,0,AK$14)))-IF(AK$2=2,0,OFFSET('Composition%'!$B108,0,AK$17)*OFFSET('Composition%'!$B108,0,AK$18)*(AK$24*EXP(-AK$25/($B138+273)/RGas)))+ReactionRateK1!AK138/2</f>
        <v>0</v>
      </c>
      <c r="AL138" s="73">
        <f ca="1">IF(AL$2=0,0,AL$22*EXP(AL$23/($B138+273)/RGas)*(OFFSET('Composition%'!$B108,0,AL$13)*OFFSET('Composition%'!$B108,0,AL$14)))-IF(AL$2=2,0,OFFSET('Composition%'!$B108,0,AL$17)*OFFSET('Composition%'!$B108,0,AL$18)*(AL$24*EXP(-AL$25/($B138+273)/RGas)))+ReactionRateK1!AL138/2</f>
        <v>0</v>
      </c>
      <c r="AM138" s="73"/>
      <c r="AN138" s="73">
        <f ca="1">IF(AN$2=0,0,AN$22*EXP(AN$23/($B138+273)/RGas)*(OFFSET('Composition%'!$B108,0,AN$13)*OFFSET('Composition%'!$B108,0,AN$14)))-IF(AN$2=2,0,OFFSET('Composition%'!$B108,0,AN$17)*OFFSET('Composition%'!$B108,0,AN$18)*(AN$24*EXP(-AN$25/($B138+273)/RGas)))+ReactionRateK1!AN138/2</f>
        <v>0</v>
      </c>
      <c r="AO138" s="73">
        <f ca="1">IF(AO$2=0,0,AO$22*EXP(AO$23/($B138+273)/RGas)*(OFFSET('Composition%'!$B108,0,AO$13)*OFFSET('Composition%'!$B108,0,AO$14)))-IF(AO$2=2,0,OFFSET('Composition%'!$B108,0,AO$17)*OFFSET('Composition%'!$B108,0,AO$18)*(AO$24*EXP(-AO$25/($B138+273)/RGas)))+ReactionRateK1!AO138/2</f>
        <v>0</v>
      </c>
      <c r="AP138" s="73">
        <f ca="1">IF(AP$2=0,0,AP$22*EXP(AP$23/($B138+273)/RGas)*(OFFSET('Composition%'!$B108,0,AP$13)*OFFSET('Composition%'!$B108,0,AP$14)))-IF(AP$2=2,0,OFFSET('Composition%'!$B108,0,AP$17)*OFFSET('Composition%'!$B108,0,AP$18)*(AP$24*EXP(-AP$25/($B138+273)/RGas)))+ReactionRateK1!AP138/2</f>
        <v>4.0577149408317071E-12</v>
      </c>
      <c r="AQ138" s="73">
        <f ca="1">IF(AQ$2=0,0,AQ$22*EXP(AQ$23/($B138+273)/RGas)*(OFFSET('Composition%'!$B108,0,AQ$13)*OFFSET('Composition%'!$B108,0,AQ$14)))-IF(AQ$2=2,0,OFFSET('Composition%'!$B108,0,AQ$17)*OFFSET('Composition%'!$B108,0,AQ$18)*(AQ$24*EXP(-AQ$25/($B138+273)/RGas)))+ReactionRateK1!AQ138/2</f>
        <v>0</v>
      </c>
      <c r="AR138" s="73">
        <f ca="1">IF(AR$2=0,0,AR$22*EXP(AR$23/($B138+273)/RGas)*(OFFSET('Composition%'!$B108,0,AR$13)*OFFSET('Composition%'!$B108,0,AR$14)))-IF(AR$2=2,0,OFFSET('Composition%'!$B108,0,AR$17)*OFFSET('Composition%'!$B108,0,AR$18)*(AR$24*EXP(-AR$25/($B138+273)/RGas)))+ReactionRateK1!AR138/2</f>
        <v>0</v>
      </c>
    </row>
    <row r="139" spans="1:44">
      <c r="A139" s="3">
        <f t="shared" si="12"/>
        <v>5.349999999999989</v>
      </c>
      <c r="B139" s="19">
        <f ca="1">'Composition%'!B109</f>
        <v>414.68172361583254</v>
      </c>
      <c r="C139">
        <f t="shared" si="11"/>
        <v>30</v>
      </c>
      <c r="D139" s="26">
        <f ca="1">('Composition%'!C109*ReactionRateK2!C139)^3</f>
        <v>5.9427800768229453</v>
      </c>
      <c r="E139" s="4"/>
      <c r="F139" s="73">
        <f ca="1">IF(F$2=0,0,F$22*EXP(F$23/($B139+273)/RGas)*(OFFSET('Composition%'!$B109,0,F$13)*OFFSET('Composition%'!$B109,0,F$14)))-IF(F$2=2,0,OFFSET('Composition%'!$B109,0,F$17)*OFFSET('Composition%'!$B109,0,F$18)*(F$24*EXP(-F$25/($B139+273)/RGas)))+ReactionRateK1!F139/2</f>
        <v>2.1033861800397857E-3</v>
      </c>
      <c r="G139" s="73">
        <f ca="1">IF(G$2=0,0,G$22*EXP(G$23/($B139+273)/RGas)*(OFFSET('Composition%'!$B109,0,G$13)*OFFSET('Composition%'!$B109,0,G$14)))-IF(G$2=2,0,OFFSET('Composition%'!$B109,0,G$17)*OFFSET('Composition%'!$B109,0,G$18)*(G$24*EXP(-G$25/($B139+273)/RGas)))+ReactionRateK1!G139/2</f>
        <v>8.5475078025477435E-4</v>
      </c>
      <c r="H139" s="73">
        <f ca="1">IF(H$2=0,0,H$22*EXP(H$23/($B139+273)/RGas)*(OFFSET('Composition%'!$B109,0,H$13)*OFFSET('Composition%'!$B109,0,H$14)))-IF(H$2=2,0,OFFSET('Composition%'!$B109,0,H$17)*OFFSET('Composition%'!$B109,0,H$18)*(H$24*EXP(-H$25/($B139+273)/RGas)))+ReactionRateK1!H139/2</f>
        <v>-2.8834493115930002E-6</v>
      </c>
      <c r="I139" s="73">
        <f ca="1">IF(I$2=0,0,I$22*EXP(I$23/($B139+273)/RGas)*(OFFSET('Composition%'!$B109,0,I$13)*OFFSET('Composition%'!$B109,0,I$14)))-IF(I$2=2,0,OFFSET('Composition%'!$B109,0,I$17)*OFFSET('Composition%'!$B109,0,I$18)*(I$24*EXP(-I$25/($B139+273)/RGas)))+ReactionRateK1!I139/2</f>
        <v>1.0006040314440006E-6</v>
      </c>
      <c r="J139" s="73"/>
      <c r="K139" s="73">
        <f ca="1">IF(K$2=0,0,K$22*EXP(K$23/($B139+273)/RGas)*(OFFSET('Composition%'!$B109,0,K$13)*OFFSET('Composition%'!$B109,0,K$14)))-IF(K$2=2,0,OFFSET('Composition%'!$B109,0,K$17)*OFFSET('Composition%'!$B109,0,K$18)*(K$24*EXP(-K$25/($B139+273)/RGas)))+ReactionRateK1!K139/2</f>
        <v>6.4704620839729637E-3</v>
      </c>
      <c r="L139" s="73">
        <f ca="1">IF(L$2=0,0,L$22*EXP(L$23/($B139+273)/RGas)*(OFFSET('Composition%'!$B109,0,L$13)*OFFSET('Composition%'!$B109,0,L$14)))-IF(L$2=2,0,OFFSET('Composition%'!$B109,0,L$17)*OFFSET('Composition%'!$B109,0,L$18)*(L$24*EXP(-L$25/($B139+273)/RGas)))+ReactionRateK1!L139/2</f>
        <v>-1.800105999633005E-3</v>
      </c>
      <c r="M139" s="73">
        <f ca="1">IF(M$2=0,0,M$22*EXP(M$23/($B139+273)/RGas)*(OFFSET('Composition%'!$B109,0,M$13)*OFFSET('Composition%'!$B109,0,M$14)))-IF(M$2=2,0,OFFSET('Composition%'!$B109,0,M$17)*OFFSET('Composition%'!$B109,0,M$18)*(M$24*EXP(-M$25/($B139+273)/RGas)))+ReactionRateK1!M139/2</f>
        <v>0</v>
      </c>
      <c r="N139" s="73"/>
      <c r="O139" s="73">
        <f ca="1">IF(O$2=0,0,O$22*EXP(O$23/($B139+273)/RGas)*(OFFSET('Composition%'!$B109,0,O$13)*OFFSET('Composition%'!$B109,0,O$14)))-IF(O$2=2,0,OFFSET('Composition%'!$B109,0,O$17)*OFFSET('Composition%'!$B109,0,O$18)*(O$24*EXP(-O$25/($B139+273)/RGas)))+ReactionRateK1!O139/2</f>
        <v>0</v>
      </c>
      <c r="P139" s="73">
        <f ca="1">IF(P$2=0,0,P$22*EXP(P$23/($B139+273)/RGas)*(OFFSET('Composition%'!$B109,0,P$13)*OFFSET('Composition%'!$B109,0,P$14)))-IF(P$2=2,0,OFFSET('Composition%'!$B109,0,P$17)*OFFSET('Composition%'!$B109,0,P$18)*(P$24*EXP(-P$25/($B139+273)/RGas)))+ReactionRateK1!P139/2</f>
        <v>1.1563158239404597E-2</v>
      </c>
      <c r="Q139" s="73">
        <f ca="1">IF(Q$2=0,0,Q$22*EXP(Q$23/($B139+273)/RGas)*(OFFSET('Composition%'!$B109,0,Q$13)*OFFSET('Composition%'!$B109,0,Q$14)))-IF(Q$2=2,0,OFFSET('Composition%'!$B109,0,Q$17)*OFFSET('Composition%'!$B109,0,Q$18)*(Q$24*EXP(-Q$25/($B139+273)/RGas)))+ReactionRateK1!Q139/2</f>
        <v>1.6417753130452579E-4</v>
      </c>
      <c r="R139" s="73">
        <f ca="1">IF(R$2=0,0,R$22*EXP(R$23/($B139+273)/RGas)*(OFFSET('Composition%'!$B109,0,R$13)*OFFSET('Composition%'!$B109,0,R$14)))-IF(R$2=2,0,OFFSET('Composition%'!$B109,0,R$17)*OFFSET('Composition%'!$B109,0,R$18)*(R$24*EXP(-R$25/($B139+273)/RGas)))+ReactionRateK1!R139/2</f>
        <v>6.4497195418467543E-5</v>
      </c>
      <c r="S139" s="73"/>
      <c r="T139" s="73">
        <f ca="1">IF(T$2=0,0,T$22*EXP(T$23/($B139+273)/RGas)*(OFFSET('Composition%'!$B109,0,T$13)*OFFSET('Composition%'!$B109,0,T$14)))-IF(T$2=2,0,OFFSET('Composition%'!$B109,0,T$17)*OFFSET('Composition%'!$B109,0,T$18)*(T$24*EXP(-T$25/($B139+273)/RGas)))+ReactionRateK1!T139/2</f>
        <v>2.796789710664101E-5</v>
      </c>
      <c r="U139" s="73">
        <f ca="1">IF(U$2=0,0,U$22*EXP(U$23/($B139+273)/RGas)*(OFFSET('Composition%'!$B109,0,U$13)*OFFSET('Composition%'!$B109,0,U$14)))-IF(U$2=2,0,OFFSET('Composition%'!$B109,0,U$17)*OFFSET('Composition%'!$B109,0,U$18)*(U$24*EXP(-U$25/($B139+273)/RGas)))+ReactionRateK1!U139/2</f>
        <v>8.1106241812014844E-8</v>
      </c>
      <c r="V139" s="73">
        <f ca="1">IF(V$2=0,0,V$22*EXP(V$23/($B139+273)/RGas)*(OFFSET('Composition%'!$B109,0,V$13)*OFFSET('Composition%'!$B109,0,V$14)))-IF(V$2=2,0,OFFSET('Composition%'!$B109,0,V$17)*OFFSET('Composition%'!$B109,0,V$18)*(V$24*EXP(-V$25/($B139+273)/RGas)))+ReactionRateK1!V139/2</f>
        <v>0</v>
      </c>
      <c r="W139" s="73">
        <f ca="1">IF(W$2=0,0,W$22*EXP(W$23/($B139+273)/RGas)*(OFFSET('Composition%'!$B109,0,W$13)*OFFSET('Composition%'!$B109,0,W$14)))-IF(W$2=2,0,OFFSET('Composition%'!$B109,0,W$17)*OFFSET('Composition%'!$B109,0,W$18)*(W$24*EXP(-W$25/($B139+273)/RGas)))+ReactionRateK1!W139/2</f>
        <v>0</v>
      </c>
      <c r="X139" s="73">
        <f ca="1">IF(X$2=0,0,X$22*EXP(X$23/($B139+273)/RGas)*(OFFSET('Composition%'!$B109,0,X$13)*OFFSET('Composition%'!$B109,0,X$14)))-IF(X$2=2,0,OFFSET('Composition%'!$B109,0,X$17)*OFFSET('Composition%'!$B109,0,X$18)*(X$24*EXP(-X$25/($B139+273)/RGas)))+ReactionRateK1!X139/2</f>
        <v>3.7368430293108286E-8</v>
      </c>
      <c r="Y139" s="73">
        <f ca="1">IF(Y$2=0,0,Y$22*EXP(Y$23/($B139+273)/RGas)*(OFFSET('Composition%'!$B109,0,Y$13)*OFFSET('Composition%'!$B109,0,Y$14)))-IF(Y$2=2,0,OFFSET('Composition%'!$B109,0,Y$17)*OFFSET('Composition%'!$B109,0,Y$18)*(Y$24*EXP(-Y$25/($B139+273)/RGas)))+ReactionRateK1!Y139/2</f>
        <v>1.8495163981279477E-9</v>
      </c>
      <c r="Z139" s="73">
        <f ca="1">IF(Z$2=0,0,Z$22*EXP(Z$23/($B139+273)/RGas)*(OFFSET('Composition%'!$B109,0,Z$13)*OFFSET('Composition%'!$B109,0,Z$14)))-IF(Z$2=2,0,OFFSET('Composition%'!$B109,0,Z$17)*OFFSET('Composition%'!$B109,0,Z$18)*(Z$24*EXP(-Z$25/($B139+273)/RGas)))+ReactionRateK1!Z139/2</f>
        <v>0</v>
      </c>
      <c r="AA139" s="73">
        <f ca="1">IF(AA$2=0,0,AA$22*EXP(AA$23/($B139+273)/RGas)*(OFFSET('Composition%'!$B109,0,AA$13)*OFFSET('Composition%'!$B109,0,AA$14)))-IF(AA$2=2,0,OFFSET('Composition%'!$B109,0,AA$17)*OFFSET('Composition%'!$B109,0,AA$18)*(AA$24*EXP(-AA$25/($B139+273)/RGas)))+ReactionRateK1!AA139/2</f>
        <v>0</v>
      </c>
      <c r="AB139" s="73">
        <f ca="1">IF(AB$2=0,0,AB$22*EXP(AB$23/($B139+273)/RGas)*(OFFSET('Composition%'!$B109,0,AB$13)*OFFSET('Composition%'!$B109,0,AB$14)))-IF(AB$2=2,0,OFFSET('Composition%'!$B109,0,AB$17)*OFFSET('Composition%'!$B109,0,AB$18)*(AB$24*EXP(-AB$25/($B139+273)/RGas)))+ReactionRateK1!AB139/2</f>
        <v>0</v>
      </c>
      <c r="AC139" s="73">
        <f ca="1">IF(AC$2=0,0,AC$22*EXP(AC$23/($B139+273)/RGas)*(OFFSET('Composition%'!$B109,0,AC$13)*OFFSET('Composition%'!$B109,0,AC$14)))-IF(AC$2=2,0,OFFSET('Composition%'!$B109,0,AC$17)*OFFSET('Composition%'!$B109,0,AC$18)*(AC$24*EXP(-AC$25/($B139+273)/RGas)))+ReactionRateK1!AC139/2</f>
        <v>0</v>
      </c>
      <c r="AD139" s="73">
        <f ca="1">IF(AD$2=0,0,AD$22*EXP(AD$23/($B139+273)/RGas)*(OFFSET('Composition%'!$B109,0,AD$13)*OFFSET('Composition%'!$B109,0,AD$14)))-IF(AD$2=2,0,OFFSET('Composition%'!$B109,0,AD$17)*OFFSET('Composition%'!$B109,0,AD$18)*(AD$24*EXP(-AD$25/($B139+273)/RGas)))+ReactionRateK1!AD139/2</f>
        <v>0</v>
      </c>
      <c r="AE139" s="73">
        <f ca="1">IF(AE$2=0,0,AE$22*EXP(AE$23/($B139+273)/RGas)*(OFFSET('Composition%'!$B109,0,AE$13)*OFFSET('Composition%'!$B109,0,AE$14)))-IF(AE$2=2,0,OFFSET('Composition%'!$B109,0,AE$17)*OFFSET('Composition%'!$B109,0,AE$18)*(AE$24*EXP(-AE$25/($B139+273)/RGas)))+ReactionRateK1!AE139/2</f>
        <v>0</v>
      </c>
      <c r="AF139" s="73"/>
      <c r="AG139" s="73">
        <f ca="1">IF(AG$2=0,0,AG$22*EXP(AG$23/($B139+273)/RGas)*(OFFSET('Composition%'!$B109,0,AG$13)*OFFSET('Composition%'!$B109,0,AG$14)))-IF(AG$2=2,0,OFFSET('Composition%'!$B109,0,AG$17)*OFFSET('Composition%'!$B109,0,AG$18)*(AG$24*EXP(-AG$25/($B139+273)/RGas)))+ReactionRateK1!AG139/2</f>
        <v>0</v>
      </c>
      <c r="AH139" s="73">
        <f ca="1">IF(AH$2=0,0,AH$22*EXP(AH$23/($B139+273)/RGas)*(OFFSET('Composition%'!$B109,0,AH$13)*OFFSET('Composition%'!$B109,0,AH$14)))-IF(AH$2=2,0,OFFSET('Composition%'!$B109,0,AH$17)*OFFSET('Composition%'!$B109,0,AH$18)*(AH$24*EXP(-AH$25/($B139+273)/RGas)))+ReactionRateK1!AH139/2</f>
        <v>0</v>
      </c>
      <c r="AI139" s="73">
        <f ca="1">IF(AI$2=0,0,AI$22*EXP(AI$23/($B139+273)/RGas)*(OFFSET('Composition%'!$B109,0,AI$13)*OFFSET('Composition%'!$B109,0,AI$14)))-IF(AI$2=2,0,OFFSET('Composition%'!$B109,0,AI$17)*OFFSET('Composition%'!$B109,0,AI$18)*(AI$24*EXP(-AI$25/($B139+273)/RGas)))+ReactionRateK1!AI139/2</f>
        <v>0</v>
      </c>
      <c r="AJ139" s="73">
        <f ca="1">IF(AJ$2=0,0,AJ$22*EXP(AJ$23/($B139+273)/RGas)*(OFFSET('Composition%'!$B109,0,AJ$13)*OFFSET('Composition%'!$B109,0,AJ$14)))-IF(AJ$2=2,0,OFFSET('Composition%'!$B109,0,AJ$17)*OFFSET('Composition%'!$B109,0,AJ$18)*(AJ$24*EXP(-AJ$25/($B139+273)/RGas)))+ReactionRateK1!AJ139/2</f>
        <v>0</v>
      </c>
      <c r="AK139" s="73">
        <f ca="1">IF(AK$2=0,0,AK$22*EXP(AK$23/($B139+273)/RGas)*(OFFSET('Composition%'!$B109,0,AK$13)*OFFSET('Composition%'!$B109,0,AK$14)))-IF(AK$2=2,0,OFFSET('Composition%'!$B109,0,AK$17)*OFFSET('Composition%'!$B109,0,AK$18)*(AK$24*EXP(-AK$25/($B139+273)/RGas)))+ReactionRateK1!AK139/2</f>
        <v>0</v>
      </c>
      <c r="AL139" s="73">
        <f ca="1">IF(AL$2=0,0,AL$22*EXP(AL$23/($B139+273)/RGas)*(OFFSET('Composition%'!$B109,0,AL$13)*OFFSET('Composition%'!$B109,0,AL$14)))-IF(AL$2=2,0,OFFSET('Composition%'!$B109,0,AL$17)*OFFSET('Composition%'!$B109,0,AL$18)*(AL$24*EXP(-AL$25/($B139+273)/RGas)))+ReactionRateK1!AL139/2</f>
        <v>0</v>
      </c>
      <c r="AM139" s="73"/>
      <c r="AN139" s="73">
        <f ca="1">IF(AN$2=0,0,AN$22*EXP(AN$23/($B139+273)/RGas)*(OFFSET('Composition%'!$B109,0,AN$13)*OFFSET('Composition%'!$B109,0,AN$14)))-IF(AN$2=2,0,OFFSET('Composition%'!$B109,0,AN$17)*OFFSET('Composition%'!$B109,0,AN$18)*(AN$24*EXP(-AN$25/($B139+273)/RGas)))+ReactionRateK1!AN139/2</f>
        <v>0</v>
      </c>
      <c r="AO139" s="73">
        <f ca="1">IF(AO$2=0,0,AO$22*EXP(AO$23/($B139+273)/RGas)*(OFFSET('Composition%'!$B109,0,AO$13)*OFFSET('Composition%'!$B109,0,AO$14)))-IF(AO$2=2,0,OFFSET('Composition%'!$B109,0,AO$17)*OFFSET('Composition%'!$B109,0,AO$18)*(AO$24*EXP(-AO$25/($B139+273)/RGas)))+ReactionRateK1!AO139/2</f>
        <v>0</v>
      </c>
      <c r="AP139" s="73">
        <f ca="1">IF(AP$2=0,0,AP$22*EXP(AP$23/($B139+273)/RGas)*(OFFSET('Composition%'!$B109,0,AP$13)*OFFSET('Composition%'!$B109,0,AP$14)))-IF(AP$2=2,0,OFFSET('Composition%'!$B109,0,AP$17)*OFFSET('Composition%'!$B109,0,AP$18)*(AP$24*EXP(-AP$25/($B139+273)/RGas)))+ReactionRateK1!AP139/2</f>
        <v>4.0577185424737895E-12</v>
      </c>
      <c r="AQ139" s="73">
        <f ca="1">IF(AQ$2=0,0,AQ$22*EXP(AQ$23/($B139+273)/RGas)*(OFFSET('Composition%'!$B109,0,AQ$13)*OFFSET('Composition%'!$B109,0,AQ$14)))-IF(AQ$2=2,0,OFFSET('Composition%'!$B109,0,AQ$17)*OFFSET('Composition%'!$B109,0,AQ$18)*(AQ$24*EXP(-AQ$25/($B139+273)/RGas)))+ReactionRateK1!AQ139/2</f>
        <v>0</v>
      </c>
      <c r="AR139" s="73">
        <f ca="1">IF(AR$2=0,0,AR$22*EXP(AR$23/($B139+273)/RGas)*(OFFSET('Composition%'!$B109,0,AR$13)*OFFSET('Composition%'!$B109,0,AR$14)))-IF(AR$2=2,0,OFFSET('Composition%'!$B109,0,AR$17)*OFFSET('Composition%'!$B109,0,AR$18)*(AR$24*EXP(-AR$25/($B139+273)/RGas)))+ReactionRateK1!AR139/2</f>
        <v>0</v>
      </c>
    </row>
    <row r="140" spans="1:44">
      <c r="A140" s="3">
        <f t="shared" si="12"/>
        <v>5.3999999999999888</v>
      </c>
      <c r="B140" s="19">
        <f ca="1">'Composition%'!B110</f>
        <v>414.68870427738136</v>
      </c>
      <c r="C140">
        <f t="shared" si="11"/>
        <v>30</v>
      </c>
      <c r="D140" s="26">
        <f ca="1">('Composition%'!C110*ReactionRateK2!C140)^3</f>
        <v>5.9422762952441914</v>
      </c>
      <c r="E140" s="4"/>
      <c r="F140" s="73">
        <f ca="1">IF(F$2=0,0,F$22*EXP(F$23/($B140+273)/RGas)*(OFFSET('Composition%'!$B110,0,F$13)*OFFSET('Composition%'!$B110,0,F$14)))-IF(F$2=2,0,OFFSET('Composition%'!$B110,0,F$17)*OFFSET('Composition%'!$B110,0,F$18)*(F$24*EXP(-F$25/($B140+273)/RGas)))+ReactionRateK1!F140/2</f>
        <v>2.0754999849982017E-3</v>
      </c>
      <c r="G140" s="73">
        <f ca="1">IF(G$2=0,0,G$22*EXP(G$23/($B140+273)/RGas)*(OFFSET('Composition%'!$B110,0,G$13)*OFFSET('Composition%'!$B110,0,G$14)))-IF(G$2=2,0,OFFSET('Composition%'!$B110,0,G$17)*OFFSET('Composition%'!$B110,0,G$18)*(G$24*EXP(-G$25/($B140+273)/RGas)))+ReactionRateK1!G140/2</f>
        <v>8.4379673427512959E-4</v>
      </c>
      <c r="H140" s="73">
        <f ca="1">IF(H$2=0,0,H$22*EXP(H$23/($B140+273)/RGas)*(OFFSET('Composition%'!$B110,0,H$13)*OFFSET('Composition%'!$B110,0,H$14)))-IF(H$2=2,0,OFFSET('Composition%'!$B110,0,H$17)*OFFSET('Composition%'!$B110,0,H$18)*(H$24*EXP(-H$25/($B140+273)/RGas)))+ReactionRateK1!H140/2</f>
        <v>-2.8570002552259326E-6</v>
      </c>
      <c r="I140" s="73">
        <f ca="1">IF(I$2=0,0,I$22*EXP(I$23/($B140+273)/RGas)*(OFFSET('Composition%'!$B110,0,I$13)*OFFSET('Composition%'!$B110,0,I$14)))-IF(I$2=2,0,OFFSET('Composition%'!$B110,0,I$17)*OFFSET('Composition%'!$B110,0,I$18)*(I$24*EXP(-I$25/($B140+273)/RGas)))+ReactionRateK1!I140/2</f>
        <v>9.3793383981478755E-7</v>
      </c>
      <c r="J140" s="73"/>
      <c r="K140" s="73">
        <f ca="1">IF(K$2=0,0,K$22*EXP(K$23/($B140+273)/RGas)*(OFFSET('Composition%'!$B110,0,K$13)*OFFSET('Composition%'!$B110,0,K$14)))-IF(K$2=2,0,OFFSET('Composition%'!$B110,0,K$17)*OFFSET('Composition%'!$B110,0,K$18)*(K$24*EXP(-K$25/($B140+273)/RGas)))+ReactionRateK1!K140/2</f>
        <v>6.2948705693804986E-3</v>
      </c>
      <c r="L140" s="73">
        <f ca="1">IF(L$2=0,0,L$22*EXP(L$23/($B140+273)/RGas)*(OFFSET('Composition%'!$B110,0,L$13)*OFFSET('Composition%'!$B110,0,L$14)))-IF(L$2=2,0,OFFSET('Composition%'!$B110,0,L$17)*OFFSET('Composition%'!$B110,0,L$18)*(L$24*EXP(-L$25/($B140+273)/RGas)))+ReactionRateK1!L140/2</f>
        <v>-1.7786917196327624E-3</v>
      </c>
      <c r="M140" s="73">
        <f ca="1">IF(M$2=0,0,M$22*EXP(M$23/($B140+273)/RGas)*(OFFSET('Composition%'!$B110,0,M$13)*OFFSET('Composition%'!$B110,0,M$14)))-IF(M$2=2,0,OFFSET('Composition%'!$B110,0,M$17)*OFFSET('Composition%'!$B110,0,M$18)*(M$24*EXP(-M$25/($B140+273)/RGas)))+ReactionRateK1!M140/2</f>
        <v>0</v>
      </c>
      <c r="N140" s="73"/>
      <c r="O140" s="73">
        <f ca="1">IF(O$2=0,0,O$22*EXP(O$23/($B140+273)/RGas)*(OFFSET('Composition%'!$B110,0,O$13)*OFFSET('Composition%'!$B110,0,O$14)))-IF(O$2=2,0,OFFSET('Composition%'!$B110,0,O$17)*OFFSET('Composition%'!$B110,0,O$18)*(O$24*EXP(-O$25/($B140+273)/RGas)))+ReactionRateK1!O140/2</f>
        <v>0</v>
      </c>
      <c r="P140" s="73">
        <f ca="1">IF(P$2=0,0,P$22*EXP(P$23/($B140+273)/RGas)*(OFFSET('Composition%'!$B110,0,P$13)*OFFSET('Composition%'!$B110,0,P$14)))-IF(P$2=2,0,OFFSET('Composition%'!$B110,0,P$17)*OFFSET('Composition%'!$B110,0,P$18)*(P$24*EXP(-P$25/($B140+273)/RGas)))+ReactionRateK1!P140/2</f>
        <v>1.1457004993016554E-2</v>
      </c>
      <c r="Q140" s="73">
        <f ca="1">IF(Q$2=0,0,Q$22*EXP(Q$23/($B140+273)/RGas)*(OFFSET('Composition%'!$B110,0,Q$13)*OFFSET('Composition%'!$B110,0,Q$14)))-IF(Q$2=2,0,OFFSET('Composition%'!$B110,0,Q$17)*OFFSET('Composition%'!$B110,0,Q$18)*(Q$24*EXP(-Q$25/($B140+273)/RGas)))+ReactionRateK1!Q140/2</f>
        <v>1.6493195537777911E-4</v>
      </c>
      <c r="R140" s="73">
        <f ca="1">IF(R$2=0,0,R$22*EXP(R$23/($B140+273)/RGas)*(OFFSET('Composition%'!$B110,0,R$13)*OFFSET('Composition%'!$B110,0,R$14)))-IF(R$2=2,0,OFFSET('Composition%'!$B110,0,R$17)*OFFSET('Composition%'!$B110,0,R$18)*(R$24*EXP(-R$25/($B140+273)/RGas)))+ReactionRateK1!R140/2</f>
        <v>6.5353148315589013E-5</v>
      </c>
      <c r="S140" s="73"/>
      <c r="T140" s="73">
        <f ca="1">IF(T$2=0,0,T$22*EXP(T$23/($B140+273)/RGas)*(OFFSET('Composition%'!$B110,0,T$13)*OFFSET('Composition%'!$B110,0,T$14)))-IF(T$2=2,0,OFFSET('Composition%'!$B110,0,T$17)*OFFSET('Composition%'!$B110,0,T$18)*(T$24*EXP(-T$25/($B140+273)/RGas)))+ReactionRateK1!T140/2</f>
        <v>2.6196615833868151E-5</v>
      </c>
      <c r="U140" s="73">
        <f ca="1">IF(U$2=0,0,U$22*EXP(U$23/($B140+273)/RGas)*(OFFSET('Composition%'!$B110,0,U$13)*OFFSET('Composition%'!$B110,0,U$14)))-IF(U$2=2,0,OFFSET('Composition%'!$B110,0,U$17)*OFFSET('Composition%'!$B110,0,U$18)*(U$24*EXP(-U$25/($B140+273)/RGas)))+ReactionRateK1!U140/2</f>
        <v>7.2816170743916443E-8</v>
      </c>
      <c r="V140" s="73">
        <f ca="1">IF(V$2=0,0,V$22*EXP(V$23/($B140+273)/RGas)*(OFFSET('Composition%'!$B110,0,V$13)*OFFSET('Composition%'!$B110,0,V$14)))-IF(V$2=2,0,OFFSET('Composition%'!$B110,0,V$17)*OFFSET('Composition%'!$B110,0,V$18)*(V$24*EXP(-V$25/($B140+273)/RGas)))+ReactionRateK1!V140/2</f>
        <v>0</v>
      </c>
      <c r="W140" s="73">
        <f ca="1">IF(W$2=0,0,W$22*EXP(W$23/($B140+273)/RGas)*(OFFSET('Composition%'!$B110,0,W$13)*OFFSET('Composition%'!$B110,0,W$14)))-IF(W$2=2,0,OFFSET('Composition%'!$B110,0,W$17)*OFFSET('Composition%'!$B110,0,W$18)*(W$24*EXP(-W$25/($B140+273)/RGas)))+ReactionRateK1!W140/2</f>
        <v>0</v>
      </c>
      <c r="X140" s="73">
        <f ca="1">IF(X$2=0,0,X$22*EXP(X$23/($B140+273)/RGas)*(OFFSET('Composition%'!$B110,0,X$13)*OFFSET('Composition%'!$B110,0,X$14)))-IF(X$2=2,0,OFFSET('Composition%'!$B110,0,X$17)*OFFSET('Composition%'!$B110,0,X$18)*(X$24*EXP(-X$25/($B140+273)/RGas)))+ReactionRateK1!X140/2</f>
        <v>3.7367372672105595E-8</v>
      </c>
      <c r="Y140" s="73">
        <f ca="1">IF(Y$2=0,0,Y$22*EXP(Y$23/($B140+273)/RGas)*(OFFSET('Composition%'!$B110,0,Y$13)*OFFSET('Composition%'!$B110,0,Y$14)))-IF(Y$2=2,0,OFFSET('Composition%'!$B110,0,Y$17)*OFFSET('Composition%'!$B110,0,Y$18)*(Y$24*EXP(-Y$25/($B140+273)/RGas)))+ReactionRateK1!Y140/2</f>
        <v>1.8494640521403815E-9</v>
      </c>
      <c r="Z140" s="73">
        <f ca="1">IF(Z$2=0,0,Z$22*EXP(Z$23/($B140+273)/RGas)*(OFFSET('Composition%'!$B110,0,Z$13)*OFFSET('Composition%'!$B110,0,Z$14)))-IF(Z$2=2,0,OFFSET('Composition%'!$B110,0,Z$17)*OFFSET('Composition%'!$B110,0,Z$18)*(Z$24*EXP(-Z$25/($B140+273)/RGas)))+ReactionRateK1!Z140/2</f>
        <v>0</v>
      </c>
      <c r="AA140" s="73">
        <f ca="1">IF(AA$2=0,0,AA$22*EXP(AA$23/($B140+273)/RGas)*(OFFSET('Composition%'!$B110,0,AA$13)*OFFSET('Composition%'!$B110,0,AA$14)))-IF(AA$2=2,0,OFFSET('Composition%'!$B110,0,AA$17)*OFFSET('Composition%'!$B110,0,AA$18)*(AA$24*EXP(-AA$25/($B140+273)/RGas)))+ReactionRateK1!AA140/2</f>
        <v>0</v>
      </c>
      <c r="AB140" s="73">
        <f ca="1">IF(AB$2=0,0,AB$22*EXP(AB$23/($B140+273)/RGas)*(OFFSET('Composition%'!$B110,0,AB$13)*OFFSET('Composition%'!$B110,0,AB$14)))-IF(AB$2=2,0,OFFSET('Composition%'!$B110,0,AB$17)*OFFSET('Composition%'!$B110,0,AB$18)*(AB$24*EXP(-AB$25/($B140+273)/RGas)))+ReactionRateK1!AB140/2</f>
        <v>0</v>
      </c>
      <c r="AC140" s="73">
        <f ca="1">IF(AC$2=0,0,AC$22*EXP(AC$23/($B140+273)/RGas)*(OFFSET('Composition%'!$B110,0,AC$13)*OFFSET('Composition%'!$B110,0,AC$14)))-IF(AC$2=2,0,OFFSET('Composition%'!$B110,0,AC$17)*OFFSET('Composition%'!$B110,0,AC$18)*(AC$24*EXP(-AC$25/($B140+273)/RGas)))+ReactionRateK1!AC140/2</f>
        <v>0</v>
      </c>
      <c r="AD140" s="73">
        <f ca="1">IF(AD$2=0,0,AD$22*EXP(AD$23/($B140+273)/RGas)*(OFFSET('Composition%'!$B110,0,AD$13)*OFFSET('Composition%'!$B110,0,AD$14)))-IF(AD$2=2,0,OFFSET('Composition%'!$B110,0,AD$17)*OFFSET('Composition%'!$B110,0,AD$18)*(AD$24*EXP(-AD$25/($B140+273)/RGas)))+ReactionRateK1!AD140/2</f>
        <v>0</v>
      </c>
      <c r="AE140" s="73">
        <f ca="1">IF(AE$2=0,0,AE$22*EXP(AE$23/($B140+273)/RGas)*(OFFSET('Composition%'!$B110,0,AE$13)*OFFSET('Composition%'!$B110,0,AE$14)))-IF(AE$2=2,0,OFFSET('Composition%'!$B110,0,AE$17)*OFFSET('Composition%'!$B110,0,AE$18)*(AE$24*EXP(-AE$25/($B140+273)/RGas)))+ReactionRateK1!AE140/2</f>
        <v>0</v>
      </c>
      <c r="AF140" s="73"/>
      <c r="AG140" s="73">
        <f ca="1">IF(AG$2=0,0,AG$22*EXP(AG$23/($B140+273)/RGas)*(OFFSET('Composition%'!$B110,0,AG$13)*OFFSET('Composition%'!$B110,0,AG$14)))-IF(AG$2=2,0,OFFSET('Composition%'!$B110,0,AG$17)*OFFSET('Composition%'!$B110,0,AG$18)*(AG$24*EXP(-AG$25/($B140+273)/RGas)))+ReactionRateK1!AG140/2</f>
        <v>0</v>
      </c>
      <c r="AH140" s="73">
        <f ca="1">IF(AH$2=0,0,AH$22*EXP(AH$23/($B140+273)/RGas)*(OFFSET('Composition%'!$B110,0,AH$13)*OFFSET('Composition%'!$B110,0,AH$14)))-IF(AH$2=2,0,OFFSET('Composition%'!$B110,0,AH$17)*OFFSET('Composition%'!$B110,0,AH$18)*(AH$24*EXP(-AH$25/($B140+273)/RGas)))+ReactionRateK1!AH140/2</f>
        <v>0</v>
      </c>
      <c r="AI140" s="73">
        <f ca="1">IF(AI$2=0,0,AI$22*EXP(AI$23/($B140+273)/RGas)*(OFFSET('Composition%'!$B110,0,AI$13)*OFFSET('Composition%'!$B110,0,AI$14)))-IF(AI$2=2,0,OFFSET('Composition%'!$B110,0,AI$17)*OFFSET('Composition%'!$B110,0,AI$18)*(AI$24*EXP(-AI$25/($B140+273)/RGas)))+ReactionRateK1!AI140/2</f>
        <v>0</v>
      </c>
      <c r="AJ140" s="73">
        <f ca="1">IF(AJ$2=0,0,AJ$22*EXP(AJ$23/($B140+273)/RGas)*(OFFSET('Composition%'!$B110,0,AJ$13)*OFFSET('Composition%'!$B110,0,AJ$14)))-IF(AJ$2=2,0,OFFSET('Composition%'!$B110,0,AJ$17)*OFFSET('Composition%'!$B110,0,AJ$18)*(AJ$24*EXP(-AJ$25/($B140+273)/RGas)))+ReactionRateK1!AJ140/2</f>
        <v>0</v>
      </c>
      <c r="AK140" s="73">
        <f ca="1">IF(AK$2=0,0,AK$22*EXP(AK$23/($B140+273)/RGas)*(OFFSET('Composition%'!$B110,0,AK$13)*OFFSET('Composition%'!$B110,0,AK$14)))-IF(AK$2=2,0,OFFSET('Composition%'!$B110,0,AK$17)*OFFSET('Composition%'!$B110,0,AK$18)*(AK$24*EXP(-AK$25/($B140+273)/RGas)))+ReactionRateK1!AK140/2</f>
        <v>0</v>
      </c>
      <c r="AL140" s="73">
        <f ca="1">IF(AL$2=0,0,AL$22*EXP(AL$23/($B140+273)/RGas)*(OFFSET('Composition%'!$B110,0,AL$13)*OFFSET('Composition%'!$B110,0,AL$14)))-IF(AL$2=2,0,OFFSET('Composition%'!$B110,0,AL$17)*OFFSET('Composition%'!$B110,0,AL$18)*(AL$24*EXP(-AL$25/($B140+273)/RGas)))+ReactionRateK1!AL140/2</f>
        <v>0</v>
      </c>
      <c r="AM140" s="73"/>
      <c r="AN140" s="73">
        <f ca="1">IF(AN$2=0,0,AN$22*EXP(AN$23/($B140+273)/RGas)*(OFFSET('Composition%'!$B110,0,AN$13)*OFFSET('Composition%'!$B110,0,AN$14)))-IF(AN$2=2,0,OFFSET('Composition%'!$B110,0,AN$17)*OFFSET('Composition%'!$B110,0,AN$18)*(AN$24*EXP(-AN$25/($B140+273)/RGas)))+ReactionRateK1!AN140/2</f>
        <v>0</v>
      </c>
      <c r="AO140" s="73">
        <f ca="1">IF(AO$2=0,0,AO$22*EXP(AO$23/($B140+273)/RGas)*(OFFSET('Composition%'!$B110,0,AO$13)*OFFSET('Composition%'!$B110,0,AO$14)))-IF(AO$2=2,0,OFFSET('Composition%'!$B110,0,AO$17)*OFFSET('Composition%'!$B110,0,AO$18)*(AO$24*EXP(-AO$25/($B140+273)/RGas)))+ReactionRateK1!AO140/2</f>
        <v>0</v>
      </c>
      <c r="AP140" s="73">
        <f ca="1">IF(AP$2=0,0,AP$22*EXP(AP$23/($B140+273)/RGas)*(OFFSET('Composition%'!$B110,0,AP$13)*OFFSET('Composition%'!$B110,0,AP$14)))-IF(AP$2=2,0,OFFSET('Composition%'!$B110,0,AP$17)*OFFSET('Composition%'!$B110,0,AP$18)*(AP$24*EXP(-AP$25/($B140+273)/RGas)))+ReactionRateK1!AP140/2</f>
        <v>4.0577217580681904E-12</v>
      </c>
      <c r="AQ140" s="73">
        <f ca="1">IF(AQ$2=0,0,AQ$22*EXP(AQ$23/($B140+273)/RGas)*(OFFSET('Composition%'!$B110,0,AQ$13)*OFFSET('Composition%'!$B110,0,AQ$14)))-IF(AQ$2=2,0,OFFSET('Composition%'!$B110,0,AQ$17)*OFFSET('Composition%'!$B110,0,AQ$18)*(AQ$24*EXP(-AQ$25/($B140+273)/RGas)))+ReactionRateK1!AQ140/2</f>
        <v>0</v>
      </c>
      <c r="AR140" s="73">
        <f ca="1">IF(AR$2=0,0,AR$22*EXP(AR$23/($B140+273)/RGas)*(OFFSET('Composition%'!$B110,0,AR$13)*OFFSET('Composition%'!$B110,0,AR$14)))-IF(AR$2=2,0,OFFSET('Composition%'!$B110,0,AR$17)*OFFSET('Composition%'!$B110,0,AR$18)*(AR$24*EXP(-AR$25/($B140+273)/RGas)))+ReactionRateK1!AR140/2</f>
        <v>0</v>
      </c>
    </row>
    <row r="141" spans="1:44">
      <c r="A141" s="3">
        <f t="shared" si="12"/>
        <v>5.4499999999999886</v>
      </c>
      <c r="B141" s="19">
        <f ca="1">'Composition%'!B111</f>
        <v>414.69566948682615</v>
      </c>
      <c r="C141">
        <f t="shared" si="11"/>
        <v>30</v>
      </c>
      <c r="D141" s="26">
        <f ca="1">('Composition%'!C111*ReactionRateK2!C141)^3</f>
        <v>5.9418047011307227</v>
      </c>
      <c r="E141" s="4"/>
      <c r="F141" s="73">
        <f ca="1">IF(F$2=0,0,F$22*EXP(F$23/($B141+273)/RGas)*(OFFSET('Composition%'!$B111,0,F$13)*OFFSET('Composition%'!$B111,0,F$14)))-IF(F$2=2,0,OFFSET('Composition%'!$B111,0,F$17)*OFFSET('Composition%'!$B111,0,F$18)*(F$24*EXP(-F$25/($B141+273)/RGas)))+ReactionRateK1!F141/2</f>
        <v>2.048149670665635E-3</v>
      </c>
      <c r="G141" s="73">
        <f ca="1">IF(G$2=0,0,G$22*EXP(G$23/($B141+273)/RGas)*(OFFSET('Composition%'!$B111,0,G$13)*OFFSET('Composition%'!$B111,0,G$14)))-IF(G$2=2,0,OFFSET('Composition%'!$B111,0,G$17)*OFFSET('Composition%'!$B111,0,G$18)*(G$24*EXP(-G$25/($B141+273)/RGas)))+ReactionRateK1!G141/2</f>
        <v>8.3303911213574605E-4</v>
      </c>
      <c r="H141" s="73">
        <f ca="1">IF(H$2=0,0,H$22*EXP(H$23/($B141+273)/RGas)*(OFFSET('Composition%'!$B111,0,H$13)*OFFSET('Composition%'!$B111,0,H$14)))-IF(H$2=2,0,OFFSET('Composition%'!$B111,0,H$17)*OFFSET('Composition%'!$B111,0,H$18)*(H$24*EXP(-H$25/($B141+273)/RGas)))+ReactionRateK1!H141/2</f>
        <v>-2.8306202862693909E-6</v>
      </c>
      <c r="I141" s="73">
        <f ca="1">IF(I$2=0,0,I$22*EXP(I$23/($B141+273)/RGas)*(OFFSET('Composition%'!$B111,0,I$13)*OFFSET('Composition%'!$B111,0,I$14)))-IF(I$2=2,0,OFFSET('Composition%'!$B111,0,I$17)*OFFSET('Composition%'!$B111,0,I$18)*(I$24*EXP(-I$25/($B141+273)/RGas)))+ReactionRateK1!I141/2</f>
        <v>8.7946537112344199E-7</v>
      </c>
      <c r="J141" s="73"/>
      <c r="K141" s="73">
        <f ca="1">IF(K$2=0,0,K$22*EXP(K$23/($B141+273)/RGas)*(OFFSET('Composition%'!$B111,0,K$13)*OFFSET('Composition%'!$B111,0,K$14)))-IF(K$2=2,0,OFFSET('Composition%'!$B111,0,K$17)*OFFSET('Composition%'!$B111,0,K$18)*(K$24*EXP(-K$25/($B141+273)/RGas)))+ReactionRateK1!K141/2</f>
        <v>6.1226999656258949E-3</v>
      </c>
      <c r="L141" s="73">
        <f ca="1">IF(L$2=0,0,L$22*EXP(L$23/($B141+273)/RGas)*(OFFSET('Composition%'!$B111,0,L$13)*OFFSET('Composition%'!$B111,0,L$14)))-IF(L$2=2,0,OFFSET('Composition%'!$B111,0,L$17)*OFFSET('Composition%'!$B111,0,L$18)*(L$24*EXP(-L$25/($B141+273)/RGas)))+ReactionRateK1!L141/2</f>
        <v>-1.7577788334156613E-3</v>
      </c>
      <c r="M141" s="73">
        <f ca="1">IF(M$2=0,0,M$22*EXP(M$23/($B141+273)/RGas)*(OFFSET('Composition%'!$B111,0,M$13)*OFFSET('Composition%'!$B111,0,M$14)))-IF(M$2=2,0,OFFSET('Composition%'!$B111,0,M$17)*OFFSET('Composition%'!$B111,0,M$18)*(M$24*EXP(-M$25/($B141+273)/RGas)))+ReactionRateK1!M141/2</f>
        <v>0</v>
      </c>
      <c r="N141" s="73"/>
      <c r="O141" s="73">
        <f ca="1">IF(O$2=0,0,O$22*EXP(O$23/($B141+273)/RGas)*(OFFSET('Composition%'!$B111,0,O$13)*OFFSET('Composition%'!$B111,0,O$14)))-IF(O$2=2,0,OFFSET('Composition%'!$B111,0,O$17)*OFFSET('Composition%'!$B111,0,O$18)*(O$24*EXP(-O$25/($B141+273)/RGas)))+ReactionRateK1!O141/2</f>
        <v>0</v>
      </c>
      <c r="P141" s="73">
        <f ca="1">IF(P$2=0,0,P$22*EXP(P$23/($B141+273)/RGas)*(OFFSET('Composition%'!$B111,0,P$13)*OFFSET('Composition%'!$B111,0,P$14)))-IF(P$2=2,0,OFFSET('Composition%'!$B111,0,P$17)*OFFSET('Composition%'!$B111,0,P$18)*(P$24*EXP(-P$25/($B141+273)/RGas)))+ReactionRateK1!P141/2</f>
        <v>1.1351136019100214E-2</v>
      </c>
      <c r="Q141" s="73">
        <f ca="1">IF(Q$2=0,0,Q$22*EXP(Q$23/($B141+273)/RGas)*(OFFSET('Composition%'!$B111,0,Q$13)*OFFSET('Composition%'!$B111,0,Q$14)))-IF(Q$2=2,0,OFFSET('Composition%'!$B111,0,Q$17)*OFFSET('Composition%'!$B111,0,Q$18)*(Q$24*EXP(-Q$25/($B141+273)/RGas)))+ReactionRateK1!Q141/2</f>
        <v>1.6566581671672374E-4</v>
      </c>
      <c r="R141" s="73">
        <f ca="1">IF(R$2=0,0,R$22*EXP(R$23/($B141+273)/RGas)*(OFFSET('Composition%'!$B111,0,R$13)*OFFSET('Composition%'!$B111,0,R$14)))-IF(R$2=2,0,OFFSET('Composition%'!$B111,0,R$17)*OFFSET('Composition%'!$B111,0,R$18)*(R$24*EXP(-R$25/($B141+273)/RGas)))+ReactionRateK1!R141/2</f>
        <v>6.6204474076213255E-5</v>
      </c>
      <c r="S141" s="73"/>
      <c r="T141" s="73">
        <f ca="1">IF(T$2=0,0,T$22*EXP(T$23/($B141+273)/RGas)*(OFFSET('Composition%'!$B111,0,T$13)*OFFSET('Composition%'!$B111,0,T$14)))-IF(T$2=2,0,OFFSET('Composition%'!$B111,0,T$17)*OFFSET('Composition%'!$B111,0,T$18)*(T$24*EXP(-T$25/($B141+273)/RGas)))+ReactionRateK1!T141/2</f>
        <v>2.4548282045602899E-5</v>
      </c>
      <c r="U141" s="73">
        <f ca="1">IF(U$2=0,0,U$22*EXP(U$23/($B141+273)/RGas)*(OFFSET('Composition%'!$B111,0,U$13)*OFFSET('Composition%'!$B111,0,U$14)))-IF(U$2=2,0,OFFSET('Composition%'!$B111,0,U$17)*OFFSET('Composition%'!$B111,0,U$18)*(U$24*EXP(-U$25/($B141+273)/RGas)))+ReactionRateK1!U141/2</f>
        <v>6.5373822573896483E-8</v>
      </c>
      <c r="V141" s="73">
        <f ca="1">IF(V$2=0,0,V$22*EXP(V$23/($B141+273)/RGas)*(OFFSET('Composition%'!$B111,0,V$13)*OFFSET('Composition%'!$B111,0,V$14)))-IF(V$2=2,0,OFFSET('Composition%'!$B111,0,V$17)*OFFSET('Composition%'!$B111,0,V$18)*(V$24*EXP(-V$25/($B141+273)/RGas)))+ReactionRateK1!V141/2</f>
        <v>0</v>
      </c>
      <c r="W141" s="73">
        <f ca="1">IF(W$2=0,0,W$22*EXP(W$23/($B141+273)/RGas)*(OFFSET('Composition%'!$B111,0,W$13)*OFFSET('Composition%'!$B111,0,W$14)))-IF(W$2=2,0,OFFSET('Composition%'!$B111,0,W$17)*OFFSET('Composition%'!$B111,0,W$18)*(W$24*EXP(-W$25/($B141+273)/RGas)))+ReactionRateK1!W141/2</f>
        <v>0</v>
      </c>
      <c r="X141" s="73">
        <f ca="1">IF(X$2=0,0,X$22*EXP(X$23/($B141+273)/RGas)*(OFFSET('Composition%'!$B111,0,X$13)*OFFSET('Composition%'!$B111,0,X$14)))-IF(X$2=2,0,OFFSET('Composition%'!$B111,0,X$17)*OFFSET('Composition%'!$B111,0,X$18)*(X$24*EXP(-X$25/($B141+273)/RGas)))+ReactionRateK1!X141/2</f>
        <v>3.7366382468057041E-8</v>
      </c>
      <c r="Y141" s="73">
        <f ca="1">IF(Y$2=0,0,Y$22*EXP(Y$23/($B141+273)/RGas)*(OFFSET('Composition%'!$B111,0,Y$13)*OFFSET('Composition%'!$B111,0,Y$14)))-IF(Y$2=2,0,OFFSET('Composition%'!$B111,0,Y$17)*OFFSET('Composition%'!$B111,0,Y$18)*(Y$24*EXP(-Y$25/($B141+273)/RGas)))+ReactionRateK1!Y141/2</f>
        <v>1.8494150428935134E-9</v>
      </c>
      <c r="Z141" s="73">
        <f ca="1">IF(Z$2=0,0,Z$22*EXP(Z$23/($B141+273)/RGas)*(OFFSET('Composition%'!$B111,0,Z$13)*OFFSET('Composition%'!$B111,0,Z$14)))-IF(Z$2=2,0,OFFSET('Composition%'!$B111,0,Z$17)*OFFSET('Composition%'!$B111,0,Z$18)*(Z$24*EXP(-Z$25/($B141+273)/RGas)))+ReactionRateK1!Z141/2</f>
        <v>0</v>
      </c>
      <c r="AA141" s="73">
        <f ca="1">IF(AA$2=0,0,AA$22*EXP(AA$23/($B141+273)/RGas)*(OFFSET('Composition%'!$B111,0,AA$13)*OFFSET('Composition%'!$B111,0,AA$14)))-IF(AA$2=2,0,OFFSET('Composition%'!$B111,0,AA$17)*OFFSET('Composition%'!$B111,0,AA$18)*(AA$24*EXP(-AA$25/($B141+273)/RGas)))+ReactionRateK1!AA141/2</f>
        <v>0</v>
      </c>
      <c r="AB141" s="73">
        <f ca="1">IF(AB$2=0,0,AB$22*EXP(AB$23/($B141+273)/RGas)*(OFFSET('Composition%'!$B111,0,AB$13)*OFFSET('Composition%'!$B111,0,AB$14)))-IF(AB$2=2,0,OFFSET('Composition%'!$B111,0,AB$17)*OFFSET('Composition%'!$B111,0,AB$18)*(AB$24*EXP(-AB$25/($B141+273)/RGas)))+ReactionRateK1!AB141/2</f>
        <v>0</v>
      </c>
      <c r="AC141" s="73">
        <f ca="1">IF(AC$2=0,0,AC$22*EXP(AC$23/($B141+273)/RGas)*(OFFSET('Composition%'!$B111,0,AC$13)*OFFSET('Composition%'!$B111,0,AC$14)))-IF(AC$2=2,0,OFFSET('Composition%'!$B111,0,AC$17)*OFFSET('Composition%'!$B111,0,AC$18)*(AC$24*EXP(-AC$25/($B141+273)/RGas)))+ReactionRateK1!AC141/2</f>
        <v>0</v>
      </c>
      <c r="AD141" s="73">
        <f ca="1">IF(AD$2=0,0,AD$22*EXP(AD$23/($B141+273)/RGas)*(OFFSET('Composition%'!$B111,0,AD$13)*OFFSET('Composition%'!$B111,0,AD$14)))-IF(AD$2=2,0,OFFSET('Composition%'!$B111,0,AD$17)*OFFSET('Composition%'!$B111,0,AD$18)*(AD$24*EXP(-AD$25/($B141+273)/RGas)))+ReactionRateK1!AD141/2</f>
        <v>0</v>
      </c>
      <c r="AE141" s="73">
        <f ca="1">IF(AE$2=0,0,AE$22*EXP(AE$23/($B141+273)/RGas)*(OFFSET('Composition%'!$B111,0,AE$13)*OFFSET('Composition%'!$B111,0,AE$14)))-IF(AE$2=2,0,OFFSET('Composition%'!$B111,0,AE$17)*OFFSET('Composition%'!$B111,0,AE$18)*(AE$24*EXP(-AE$25/($B141+273)/RGas)))+ReactionRateK1!AE141/2</f>
        <v>0</v>
      </c>
      <c r="AF141" s="73"/>
      <c r="AG141" s="73">
        <f ca="1">IF(AG$2=0,0,AG$22*EXP(AG$23/($B141+273)/RGas)*(OFFSET('Composition%'!$B111,0,AG$13)*OFFSET('Composition%'!$B111,0,AG$14)))-IF(AG$2=2,0,OFFSET('Composition%'!$B111,0,AG$17)*OFFSET('Composition%'!$B111,0,AG$18)*(AG$24*EXP(-AG$25/($B141+273)/RGas)))+ReactionRateK1!AG141/2</f>
        <v>0</v>
      </c>
      <c r="AH141" s="73">
        <f ca="1">IF(AH$2=0,0,AH$22*EXP(AH$23/($B141+273)/RGas)*(OFFSET('Composition%'!$B111,0,AH$13)*OFFSET('Composition%'!$B111,0,AH$14)))-IF(AH$2=2,0,OFFSET('Composition%'!$B111,0,AH$17)*OFFSET('Composition%'!$B111,0,AH$18)*(AH$24*EXP(-AH$25/($B141+273)/RGas)))+ReactionRateK1!AH141/2</f>
        <v>0</v>
      </c>
      <c r="AI141" s="73">
        <f ca="1">IF(AI$2=0,0,AI$22*EXP(AI$23/($B141+273)/RGas)*(OFFSET('Composition%'!$B111,0,AI$13)*OFFSET('Composition%'!$B111,0,AI$14)))-IF(AI$2=2,0,OFFSET('Composition%'!$B111,0,AI$17)*OFFSET('Composition%'!$B111,0,AI$18)*(AI$24*EXP(-AI$25/($B141+273)/RGas)))+ReactionRateK1!AI141/2</f>
        <v>0</v>
      </c>
      <c r="AJ141" s="73">
        <f ca="1">IF(AJ$2=0,0,AJ$22*EXP(AJ$23/($B141+273)/RGas)*(OFFSET('Composition%'!$B111,0,AJ$13)*OFFSET('Composition%'!$B111,0,AJ$14)))-IF(AJ$2=2,0,OFFSET('Composition%'!$B111,0,AJ$17)*OFFSET('Composition%'!$B111,0,AJ$18)*(AJ$24*EXP(-AJ$25/($B141+273)/RGas)))+ReactionRateK1!AJ141/2</f>
        <v>0</v>
      </c>
      <c r="AK141" s="73">
        <f ca="1">IF(AK$2=0,0,AK$22*EXP(AK$23/($B141+273)/RGas)*(OFFSET('Composition%'!$B111,0,AK$13)*OFFSET('Composition%'!$B111,0,AK$14)))-IF(AK$2=2,0,OFFSET('Composition%'!$B111,0,AK$17)*OFFSET('Composition%'!$B111,0,AK$18)*(AK$24*EXP(-AK$25/($B141+273)/RGas)))+ReactionRateK1!AK141/2</f>
        <v>0</v>
      </c>
      <c r="AL141" s="73">
        <f ca="1">IF(AL$2=0,0,AL$22*EXP(AL$23/($B141+273)/RGas)*(OFFSET('Composition%'!$B111,0,AL$13)*OFFSET('Composition%'!$B111,0,AL$14)))-IF(AL$2=2,0,OFFSET('Composition%'!$B111,0,AL$17)*OFFSET('Composition%'!$B111,0,AL$18)*(AL$24*EXP(-AL$25/($B141+273)/RGas)))+ReactionRateK1!AL141/2</f>
        <v>0</v>
      </c>
      <c r="AM141" s="73"/>
      <c r="AN141" s="73">
        <f ca="1">IF(AN$2=0,0,AN$22*EXP(AN$23/($B141+273)/RGas)*(OFFSET('Composition%'!$B111,0,AN$13)*OFFSET('Composition%'!$B111,0,AN$14)))-IF(AN$2=2,0,OFFSET('Composition%'!$B111,0,AN$17)*OFFSET('Composition%'!$B111,0,AN$18)*(AN$24*EXP(-AN$25/($B141+273)/RGas)))+ReactionRateK1!AN141/2</f>
        <v>0</v>
      </c>
      <c r="AO141" s="73">
        <f ca="1">IF(AO$2=0,0,AO$22*EXP(AO$23/($B141+273)/RGas)*(OFFSET('Composition%'!$B111,0,AO$13)*OFFSET('Composition%'!$B111,0,AO$14)))-IF(AO$2=2,0,OFFSET('Composition%'!$B111,0,AO$17)*OFFSET('Composition%'!$B111,0,AO$18)*(AO$24*EXP(-AO$25/($B141+273)/RGas)))+ReactionRateK1!AO141/2</f>
        <v>0</v>
      </c>
      <c r="AP141" s="73">
        <f ca="1">IF(AP$2=0,0,AP$22*EXP(AP$23/($B141+273)/RGas)*(OFFSET('Composition%'!$B111,0,AP$13)*OFFSET('Composition%'!$B111,0,AP$14)))-IF(AP$2=2,0,OFFSET('Composition%'!$B111,0,AP$17)*OFFSET('Composition%'!$B111,0,AP$18)*(AP$24*EXP(-AP$25/($B141+273)/RGas)))+ReactionRateK1!AP141/2</f>
        <v>4.0577246269639409E-12</v>
      </c>
      <c r="AQ141" s="73">
        <f ca="1">IF(AQ$2=0,0,AQ$22*EXP(AQ$23/($B141+273)/RGas)*(OFFSET('Composition%'!$B111,0,AQ$13)*OFFSET('Composition%'!$B111,0,AQ$14)))-IF(AQ$2=2,0,OFFSET('Composition%'!$B111,0,AQ$17)*OFFSET('Composition%'!$B111,0,AQ$18)*(AQ$24*EXP(-AQ$25/($B141+273)/RGas)))+ReactionRateK1!AQ141/2</f>
        <v>0</v>
      </c>
      <c r="AR141" s="73">
        <f ca="1">IF(AR$2=0,0,AR$22*EXP(AR$23/($B141+273)/RGas)*(OFFSET('Composition%'!$B111,0,AR$13)*OFFSET('Composition%'!$B111,0,AR$14)))-IF(AR$2=2,0,OFFSET('Composition%'!$B111,0,AR$17)*OFFSET('Composition%'!$B111,0,AR$18)*(AR$24*EXP(-AR$25/($B141+273)/RGas)))+ReactionRateK1!AR141/2</f>
        <v>0</v>
      </c>
    </row>
    <row r="142" spans="1:44">
      <c r="A142" s="3">
        <f t="shared" si="12"/>
        <v>5.4999999999999885</v>
      </c>
      <c r="B142" s="19">
        <f ca="1">'Composition%'!B112</f>
        <v>414.70262229883673</v>
      </c>
      <c r="C142">
        <f t="shared" si="11"/>
        <v>30</v>
      </c>
      <c r="D142" s="26">
        <f ca="1">('Composition%'!C112*ReactionRateK2!C142)^3</f>
        <v>5.9413630499724395</v>
      </c>
      <c r="E142" s="4"/>
      <c r="F142" s="73">
        <f ca="1">IF(F$2=0,0,F$22*EXP(F$23/($B142+273)/RGas)*(OFFSET('Composition%'!$B112,0,F$13)*OFFSET('Composition%'!$B112,0,F$14)))-IF(F$2=2,0,OFFSET('Composition%'!$B112,0,F$17)*OFFSET('Composition%'!$B112,0,F$18)*(F$24*EXP(-F$25/($B142+273)/RGas)))+ReactionRateK1!F142/2</f>
        <v>2.0213206092379648E-3</v>
      </c>
      <c r="G142" s="73">
        <f ca="1">IF(G$2=0,0,G$22*EXP(G$23/($B142+273)/RGas)*(OFFSET('Composition%'!$B112,0,G$13)*OFFSET('Composition%'!$B112,0,G$14)))-IF(G$2=2,0,OFFSET('Composition%'!$B112,0,G$17)*OFFSET('Composition%'!$B112,0,G$18)*(G$24*EXP(-G$25/($B142+273)/RGas)))+ReactionRateK1!G142/2</f>
        <v>8.224729640764789E-4</v>
      </c>
      <c r="H142" s="73">
        <f ca="1">IF(H$2=0,0,H$22*EXP(H$23/($B142+273)/RGas)*(OFFSET('Composition%'!$B112,0,H$13)*OFFSET('Composition%'!$B112,0,H$14)))-IF(H$2=2,0,OFFSET('Composition%'!$B112,0,H$17)*OFFSET('Composition%'!$B112,0,H$18)*(H$24*EXP(-H$25/($B142+273)/RGas)))+ReactionRateK1!H142/2</f>
        <v>-2.8043204156956161E-6</v>
      </c>
      <c r="I142" s="73">
        <f ca="1">IF(I$2=0,0,I$22*EXP(I$23/($B142+273)/RGas)*(OFFSET('Composition%'!$B112,0,I$13)*OFFSET('Composition%'!$B112,0,I$14)))-IF(I$2=2,0,OFFSET('Composition%'!$B112,0,I$17)*OFFSET('Composition%'!$B112,0,I$18)*(I$24*EXP(-I$25/($B142+273)/RGas)))+ReactionRateK1!I142/2</f>
        <v>8.2492783394335096E-7</v>
      </c>
      <c r="J142" s="73"/>
      <c r="K142" s="73">
        <f ca="1">IF(K$2=0,0,K$22*EXP(K$23/($B142+273)/RGas)*(OFFSET('Composition%'!$B112,0,K$13)*OFFSET('Composition%'!$B112,0,K$14)))-IF(K$2=2,0,OFFSET('Composition%'!$B112,0,K$17)*OFFSET('Composition%'!$B112,0,K$18)*(K$24*EXP(-K$25/($B142+273)/RGas)))+ReactionRateK1!K142/2</f>
        <v>5.9539108142094635E-3</v>
      </c>
      <c r="L142" s="73">
        <f ca="1">IF(L$2=0,0,L$22*EXP(L$23/($B142+273)/RGas)*(OFFSET('Composition%'!$B112,0,L$13)*OFFSET('Composition%'!$B112,0,L$14)))-IF(L$2=2,0,OFFSET('Composition%'!$B112,0,L$17)*OFFSET('Composition%'!$B112,0,L$18)*(L$24*EXP(-L$25/($B142+273)/RGas)))+ReactionRateK1!L142/2</f>
        <v>-1.7369129325092011E-3</v>
      </c>
      <c r="M142" s="73">
        <f ca="1">IF(M$2=0,0,M$22*EXP(M$23/($B142+273)/RGas)*(OFFSET('Composition%'!$B112,0,M$13)*OFFSET('Composition%'!$B112,0,M$14)))-IF(M$2=2,0,OFFSET('Composition%'!$B112,0,M$17)*OFFSET('Composition%'!$B112,0,M$18)*(M$24*EXP(-M$25/($B142+273)/RGas)))+ReactionRateK1!M142/2</f>
        <v>0</v>
      </c>
      <c r="N142" s="73"/>
      <c r="O142" s="73">
        <f ca="1">IF(O$2=0,0,O$22*EXP(O$23/($B142+273)/RGas)*(OFFSET('Composition%'!$B112,0,O$13)*OFFSET('Composition%'!$B112,0,O$14)))-IF(O$2=2,0,OFFSET('Composition%'!$B112,0,O$17)*OFFSET('Composition%'!$B112,0,O$18)*(O$24*EXP(-O$25/($B142+273)/RGas)))+ReactionRateK1!O142/2</f>
        <v>0</v>
      </c>
      <c r="P142" s="73">
        <f ca="1">IF(P$2=0,0,P$22*EXP(P$23/($B142+273)/RGas)*(OFFSET('Composition%'!$B112,0,P$13)*OFFSET('Composition%'!$B112,0,P$14)))-IF(P$2=2,0,OFFSET('Composition%'!$B112,0,P$17)*OFFSET('Composition%'!$B112,0,P$18)*(P$24*EXP(-P$25/($B142+273)/RGas)))+ReactionRateK1!P142/2</f>
        <v>1.1245594939064964E-2</v>
      </c>
      <c r="Q142" s="73">
        <f ca="1">IF(Q$2=0,0,Q$22*EXP(Q$23/($B142+273)/RGas)*(OFFSET('Composition%'!$B112,0,Q$13)*OFFSET('Composition%'!$B112,0,Q$14)))-IF(Q$2=2,0,OFFSET('Composition%'!$B112,0,Q$17)*OFFSET('Composition%'!$B112,0,Q$18)*(Q$24*EXP(-Q$25/($B142+273)/RGas)))+ReactionRateK1!Q142/2</f>
        <v>1.6637940109539282E-4</v>
      </c>
      <c r="R142" s="73">
        <f ca="1">IF(R$2=0,0,R$22*EXP(R$23/($B142+273)/RGas)*(OFFSET('Composition%'!$B112,0,R$13)*OFFSET('Composition%'!$B112,0,R$14)))-IF(R$2=2,0,OFFSET('Composition%'!$B112,0,R$17)*OFFSET('Composition%'!$B112,0,R$18)*(R$24*EXP(-R$25/($B142+273)/RGas)))+ReactionRateK1!R142/2</f>
        <v>6.7051059530707192E-5</v>
      </c>
      <c r="S142" s="73"/>
      <c r="T142" s="73">
        <f ca="1">IF(T$2=0,0,T$22*EXP(T$23/($B142+273)/RGas)*(OFFSET('Composition%'!$B112,0,T$13)*OFFSET('Composition%'!$B112,0,T$14)))-IF(T$2=2,0,OFFSET('Composition%'!$B112,0,T$17)*OFFSET('Composition%'!$B112,0,T$18)*(T$24*EXP(-T$25/($B142+273)/RGas)))+ReactionRateK1!T142/2</f>
        <v>2.3014240504770274E-5</v>
      </c>
      <c r="U142" s="73">
        <f ca="1">IF(U$2=0,0,U$22*EXP(U$23/($B142+273)/RGas)*(OFFSET('Composition%'!$B112,0,U$13)*OFFSET('Composition%'!$B112,0,U$14)))-IF(U$2=2,0,OFFSET('Composition%'!$B112,0,U$17)*OFFSET('Composition%'!$B112,0,U$18)*(U$24*EXP(-U$25/($B142+273)/RGas)))+ReactionRateK1!U142/2</f>
        <v>5.8692450836602966E-8</v>
      </c>
      <c r="V142" s="73">
        <f ca="1">IF(V$2=0,0,V$22*EXP(V$23/($B142+273)/RGas)*(OFFSET('Composition%'!$B112,0,V$13)*OFFSET('Composition%'!$B112,0,V$14)))-IF(V$2=2,0,OFFSET('Composition%'!$B112,0,V$17)*OFFSET('Composition%'!$B112,0,V$18)*(V$24*EXP(-V$25/($B142+273)/RGas)))+ReactionRateK1!V142/2</f>
        <v>0</v>
      </c>
      <c r="W142" s="73">
        <f ca="1">IF(W$2=0,0,W$22*EXP(W$23/($B142+273)/RGas)*(OFFSET('Composition%'!$B112,0,W$13)*OFFSET('Composition%'!$B112,0,W$14)))-IF(W$2=2,0,OFFSET('Composition%'!$B112,0,W$17)*OFFSET('Composition%'!$B112,0,W$18)*(W$24*EXP(-W$25/($B142+273)/RGas)))+ReactionRateK1!W142/2</f>
        <v>0</v>
      </c>
      <c r="X142" s="73">
        <f ca="1">IF(X$2=0,0,X$22*EXP(X$23/($B142+273)/RGas)*(OFFSET('Composition%'!$B112,0,X$13)*OFFSET('Composition%'!$B112,0,X$14)))-IF(X$2=2,0,OFFSET('Composition%'!$B112,0,X$17)*OFFSET('Composition%'!$B112,0,X$18)*(X$24*EXP(-X$25/($B142+273)/RGas)))+ReactionRateK1!X142/2</f>
        <v>3.7365454985661433E-8</v>
      </c>
      <c r="Y142" s="73">
        <f ca="1">IF(Y$2=0,0,Y$22*EXP(Y$23/($B142+273)/RGas)*(OFFSET('Composition%'!$B112,0,Y$13)*OFFSET('Composition%'!$B112,0,Y$14)))-IF(Y$2=2,0,OFFSET('Composition%'!$B112,0,Y$17)*OFFSET('Composition%'!$B112,0,Y$18)*(Y$24*EXP(-Y$25/($B142+273)/RGas)))+ReactionRateK1!Y142/2</f>
        <v>1.8493691379976911E-9</v>
      </c>
      <c r="Z142" s="73">
        <f ca="1">IF(Z$2=0,0,Z$22*EXP(Z$23/($B142+273)/RGas)*(OFFSET('Composition%'!$B112,0,Z$13)*OFFSET('Composition%'!$B112,0,Z$14)))-IF(Z$2=2,0,OFFSET('Composition%'!$B112,0,Z$17)*OFFSET('Composition%'!$B112,0,Z$18)*(Z$24*EXP(-Z$25/($B142+273)/RGas)))+ReactionRateK1!Z142/2</f>
        <v>0</v>
      </c>
      <c r="AA142" s="73">
        <f ca="1">IF(AA$2=0,0,AA$22*EXP(AA$23/($B142+273)/RGas)*(OFFSET('Composition%'!$B112,0,AA$13)*OFFSET('Composition%'!$B112,0,AA$14)))-IF(AA$2=2,0,OFFSET('Composition%'!$B112,0,AA$17)*OFFSET('Composition%'!$B112,0,AA$18)*(AA$24*EXP(-AA$25/($B142+273)/RGas)))+ReactionRateK1!AA142/2</f>
        <v>0</v>
      </c>
      <c r="AB142" s="73">
        <f ca="1">IF(AB$2=0,0,AB$22*EXP(AB$23/($B142+273)/RGas)*(OFFSET('Composition%'!$B112,0,AB$13)*OFFSET('Composition%'!$B112,0,AB$14)))-IF(AB$2=2,0,OFFSET('Composition%'!$B112,0,AB$17)*OFFSET('Composition%'!$B112,0,AB$18)*(AB$24*EXP(-AB$25/($B142+273)/RGas)))+ReactionRateK1!AB142/2</f>
        <v>0</v>
      </c>
      <c r="AC142" s="73">
        <f ca="1">IF(AC$2=0,0,AC$22*EXP(AC$23/($B142+273)/RGas)*(OFFSET('Composition%'!$B112,0,AC$13)*OFFSET('Composition%'!$B112,0,AC$14)))-IF(AC$2=2,0,OFFSET('Composition%'!$B112,0,AC$17)*OFFSET('Composition%'!$B112,0,AC$18)*(AC$24*EXP(-AC$25/($B142+273)/RGas)))+ReactionRateK1!AC142/2</f>
        <v>0</v>
      </c>
      <c r="AD142" s="73">
        <f ca="1">IF(AD$2=0,0,AD$22*EXP(AD$23/($B142+273)/RGas)*(OFFSET('Composition%'!$B112,0,AD$13)*OFFSET('Composition%'!$B112,0,AD$14)))-IF(AD$2=2,0,OFFSET('Composition%'!$B112,0,AD$17)*OFFSET('Composition%'!$B112,0,AD$18)*(AD$24*EXP(-AD$25/($B142+273)/RGas)))+ReactionRateK1!AD142/2</f>
        <v>0</v>
      </c>
      <c r="AE142" s="73">
        <f ca="1">IF(AE$2=0,0,AE$22*EXP(AE$23/($B142+273)/RGas)*(OFFSET('Composition%'!$B112,0,AE$13)*OFFSET('Composition%'!$B112,0,AE$14)))-IF(AE$2=2,0,OFFSET('Composition%'!$B112,0,AE$17)*OFFSET('Composition%'!$B112,0,AE$18)*(AE$24*EXP(-AE$25/($B142+273)/RGas)))+ReactionRateK1!AE142/2</f>
        <v>0</v>
      </c>
      <c r="AF142" s="73"/>
      <c r="AG142" s="73">
        <f ca="1">IF(AG$2=0,0,AG$22*EXP(AG$23/($B142+273)/RGas)*(OFFSET('Composition%'!$B112,0,AG$13)*OFFSET('Composition%'!$B112,0,AG$14)))-IF(AG$2=2,0,OFFSET('Composition%'!$B112,0,AG$17)*OFFSET('Composition%'!$B112,0,AG$18)*(AG$24*EXP(-AG$25/($B142+273)/RGas)))+ReactionRateK1!AG142/2</f>
        <v>0</v>
      </c>
      <c r="AH142" s="73">
        <f ca="1">IF(AH$2=0,0,AH$22*EXP(AH$23/($B142+273)/RGas)*(OFFSET('Composition%'!$B112,0,AH$13)*OFFSET('Composition%'!$B112,0,AH$14)))-IF(AH$2=2,0,OFFSET('Composition%'!$B112,0,AH$17)*OFFSET('Composition%'!$B112,0,AH$18)*(AH$24*EXP(-AH$25/($B142+273)/RGas)))+ReactionRateK1!AH142/2</f>
        <v>0</v>
      </c>
      <c r="AI142" s="73">
        <f ca="1">IF(AI$2=0,0,AI$22*EXP(AI$23/($B142+273)/RGas)*(OFFSET('Composition%'!$B112,0,AI$13)*OFFSET('Composition%'!$B112,0,AI$14)))-IF(AI$2=2,0,OFFSET('Composition%'!$B112,0,AI$17)*OFFSET('Composition%'!$B112,0,AI$18)*(AI$24*EXP(-AI$25/($B142+273)/RGas)))+ReactionRateK1!AI142/2</f>
        <v>0</v>
      </c>
      <c r="AJ142" s="73">
        <f ca="1">IF(AJ$2=0,0,AJ$22*EXP(AJ$23/($B142+273)/RGas)*(OFFSET('Composition%'!$B112,0,AJ$13)*OFFSET('Composition%'!$B112,0,AJ$14)))-IF(AJ$2=2,0,OFFSET('Composition%'!$B112,0,AJ$17)*OFFSET('Composition%'!$B112,0,AJ$18)*(AJ$24*EXP(-AJ$25/($B142+273)/RGas)))+ReactionRateK1!AJ142/2</f>
        <v>0</v>
      </c>
      <c r="AK142" s="73">
        <f ca="1">IF(AK$2=0,0,AK$22*EXP(AK$23/($B142+273)/RGas)*(OFFSET('Composition%'!$B112,0,AK$13)*OFFSET('Composition%'!$B112,0,AK$14)))-IF(AK$2=2,0,OFFSET('Composition%'!$B112,0,AK$17)*OFFSET('Composition%'!$B112,0,AK$18)*(AK$24*EXP(-AK$25/($B142+273)/RGas)))+ReactionRateK1!AK142/2</f>
        <v>0</v>
      </c>
      <c r="AL142" s="73">
        <f ca="1">IF(AL$2=0,0,AL$22*EXP(AL$23/($B142+273)/RGas)*(OFFSET('Composition%'!$B112,0,AL$13)*OFFSET('Composition%'!$B112,0,AL$14)))-IF(AL$2=2,0,OFFSET('Composition%'!$B112,0,AL$17)*OFFSET('Composition%'!$B112,0,AL$18)*(AL$24*EXP(-AL$25/($B142+273)/RGas)))+ReactionRateK1!AL142/2</f>
        <v>0</v>
      </c>
      <c r="AM142" s="73"/>
      <c r="AN142" s="73">
        <f ca="1">IF(AN$2=0,0,AN$22*EXP(AN$23/($B142+273)/RGas)*(OFFSET('Composition%'!$B112,0,AN$13)*OFFSET('Composition%'!$B112,0,AN$14)))-IF(AN$2=2,0,OFFSET('Composition%'!$B112,0,AN$17)*OFFSET('Composition%'!$B112,0,AN$18)*(AN$24*EXP(-AN$25/($B142+273)/RGas)))+ReactionRateK1!AN142/2</f>
        <v>0</v>
      </c>
      <c r="AO142" s="73">
        <f ca="1">IF(AO$2=0,0,AO$22*EXP(AO$23/($B142+273)/RGas)*(OFFSET('Composition%'!$B112,0,AO$13)*OFFSET('Composition%'!$B112,0,AO$14)))-IF(AO$2=2,0,OFFSET('Composition%'!$B112,0,AO$17)*OFFSET('Composition%'!$B112,0,AO$18)*(AO$24*EXP(-AO$25/($B142+273)/RGas)))+ReactionRateK1!AO142/2</f>
        <v>0</v>
      </c>
      <c r="AP142" s="73">
        <f ca="1">IF(AP$2=0,0,AP$22*EXP(AP$23/($B142+273)/RGas)*(OFFSET('Composition%'!$B112,0,AP$13)*OFFSET('Composition%'!$B112,0,AP$14)))-IF(AP$2=2,0,OFFSET('Composition%'!$B112,0,AP$17)*OFFSET('Composition%'!$B112,0,AP$18)*(AP$24*EXP(-AP$25/($B142+273)/RGas)))+ReactionRateK1!AP142/2</f>
        <v>4.0577271845789542E-12</v>
      </c>
      <c r="AQ142" s="73">
        <f ca="1">IF(AQ$2=0,0,AQ$22*EXP(AQ$23/($B142+273)/RGas)*(OFFSET('Composition%'!$B112,0,AQ$13)*OFFSET('Composition%'!$B112,0,AQ$14)))-IF(AQ$2=2,0,OFFSET('Composition%'!$B112,0,AQ$17)*OFFSET('Composition%'!$B112,0,AQ$18)*(AQ$24*EXP(-AQ$25/($B142+273)/RGas)))+ReactionRateK1!AQ142/2</f>
        <v>0</v>
      </c>
      <c r="AR142" s="73">
        <f ca="1">IF(AR$2=0,0,AR$22*EXP(AR$23/($B142+273)/RGas)*(OFFSET('Composition%'!$B112,0,AR$13)*OFFSET('Composition%'!$B112,0,AR$14)))-IF(AR$2=2,0,OFFSET('Composition%'!$B112,0,AR$17)*OFFSET('Composition%'!$B112,0,AR$18)*(AR$24*EXP(-AR$25/($B142+273)/RGas)))+ReactionRateK1!AR142/2</f>
        <v>0</v>
      </c>
    </row>
    <row r="143" spans="1:44">
      <c r="A143" s="3">
        <f t="shared" si="12"/>
        <v>5.5499999999999883</v>
      </c>
      <c r="B143" s="19">
        <f ca="1">'Composition%'!B113</f>
        <v>414.70956024870861</v>
      </c>
      <c r="C143">
        <f t="shared" si="11"/>
        <v>30</v>
      </c>
      <c r="D143" s="26">
        <f ca="1">('Composition%'!C113*ReactionRateK2!C143)^3</f>
        <v>5.9409492561792554</v>
      </c>
      <c r="E143" s="4"/>
      <c r="F143" s="73">
        <f ca="1">IF(F$2=0,0,F$22*EXP(F$23/($B143+273)/RGas)*(OFFSET('Composition%'!$B113,0,F$13)*OFFSET('Composition%'!$B113,0,F$14)))-IF(F$2=2,0,OFFSET('Composition%'!$B113,0,F$17)*OFFSET('Composition%'!$B113,0,F$18)*(F$24*EXP(-F$25/($B143+273)/RGas)))+ReactionRateK1!F143/2</f>
        <v>1.9949984297764896E-3</v>
      </c>
      <c r="G143" s="73">
        <f ca="1">IF(G$2=0,0,G$22*EXP(G$23/($B143+273)/RGas)*(OFFSET('Composition%'!$B113,0,G$13)*OFFSET('Composition%'!$B113,0,G$14)))-IF(G$2=2,0,OFFSET('Composition%'!$B113,0,G$17)*OFFSET('Composition%'!$B113,0,G$18)*(G$24*EXP(-G$25/($B143+273)/RGas)))+ReactionRateK1!G143/2</f>
        <v>8.1209341275378195E-4</v>
      </c>
      <c r="H143" s="73">
        <f ca="1">IF(H$2=0,0,H$22*EXP(H$23/($B143+273)/RGas)*(OFFSET('Composition%'!$B113,0,H$13)*OFFSET('Composition%'!$B113,0,H$14)))-IF(H$2=2,0,OFFSET('Composition%'!$B113,0,H$17)*OFFSET('Composition%'!$B113,0,H$18)*(H$24*EXP(-H$25/($B143+273)/RGas)))+ReactionRateK1!H143/2</f>
        <v>-2.7781110025430481E-6</v>
      </c>
      <c r="I143" s="73">
        <f ca="1">IF(I$2=0,0,I$22*EXP(I$23/($B143+273)/RGas)*(OFFSET('Composition%'!$B113,0,I$13)*OFFSET('Composition%'!$B113,0,I$14)))-IF(I$2=2,0,OFFSET('Composition%'!$B113,0,I$17)*OFFSET('Composition%'!$B113,0,I$18)*(I$24*EXP(-I$25/($B143+273)/RGas)))+ReactionRateK1!I143/2</f>
        <v>7.7406554153374063E-7</v>
      </c>
      <c r="J143" s="73"/>
      <c r="K143" s="73">
        <f ca="1">IF(K$2=0,0,K$22*EXP(K$23/($B143+273)/RGas)*(OFFSET('Composition%'!$B113,0,K$13)*OFFSET('Composition%'!$B113,0,K$14)))-IF(K$2=2,0,OFFSET('Composition%'!$B113,0,K$17)*OFFSET('Composition%'!$B113,0,K$18)*(K$24*EXP(-K$25/($B143+273)/RGas)))+ReactionRateK1!K143/2</f>
        <v>5.7884581154744692E-3</v>
      </c>
      <c r="L143" s="73">
        <f ca="1">IF(L$2=0,0,L$22*EXP(L$23/($B143+273)/RGas)*(OFFSET('Composition%'!$B113,0,L$13)*OFFSET('Composition%'!$B113,0,L$14)))-IF(L$2=2,0,OFFSET('Composition%'!$B113,0,L$17)*OFFSET('Composition%'!$B113,0,L$18)*(L$24*EXP(-L$25/($B143+273)/RGas)))+ReactionRateK1!L143/2</f>
        <v>-1.715996226853526E-3</v>
      </c>
      <c r="M143" s="73">
        <f ca="1">IF(M$2=0,0,M$22*EXP(M$23/($B143+273)/RGas)*(OFFSET('Composition%'!$B113,0,M$13)*OFFSET('Composition%'!$B113,0,M$14)))-IF(M$2=2,0,OFFSET('Composition%'!$B113,0,M$17)*OFFSET('Composition%'!$B113,0,M$18)*(M$24*EXP(-M$25/($B143+273)/RGas)))+ReactionRateK1!M143/2</f>
        <v>0</v>
      </c>
      <c r="N143" s="73"/>
      <c r="O143" s="73">
        <f ca="1">IF(O$2=0,0,O$22*EXP(O$23/($B143+273)/RGas)*(OFFSET('Composition%'!$B113,0,O$13)*OFFSET('Composition%'!$B113,0,O$14)))-IF(O$2=2,0,OFFSET('Composition%'!$B113,0,O$17)*OFFSET('Composition%'!$B113,0,O$18)*(O$24*EXP(-O$25/($B143+273)/RGas)))+ReactionRateK1!O143/2</f>
        <v>0</v>
      </c>
      <c r="P143" s="73">
        <f ca="1">IF(P$2=0,0,P$22*EXP(P$23/($B143+273)/RGas)*(OFFSET('Composition%'!$B113,0,P$13)*OFFSET('Composition%'!$B113,0,P$14)))-IF(P$2=2,0,OFFSET('Composition%'!$B113,0,P$17)*OFFSET('Composition%'!$B113,0,P$18)*(P$24*EXP(-P$25/($B143+273)/RGas)))+ReactionRateK1!P143/2</f>
        <v>1.1140422799476628E-2</v>
      </c>
      <c r="Q143" s="73">
        <f ca="1">IF(Q$2=0,0,Q$22*EXP(Q$23/($B143+273)/RGas)*(OFFSET('Composition%'!$B113,0,Q$13)*OFFSET('Composition%'!$B113,0,Q$14)))-IF(Q$2=2,0,OFFSET('Composition%'!$B113,0,Q$17)*OFFSET('Composition%'!$B113,0,Q$18)*(Q$24*EXP(-Q$25/($B143+273)/RGas)))+ReactionRateK1!Q143/2</f>
        <v>1.670729972648261E-4</v>
      </c>
      <c r="R143" s="73">
        <f ca="1">IF(R$2=0,0,R$22*EXP(R$23/($B143+273)/RGas)*(OFFSET('Composition%'!$B113,0,R$13)*OFFSET('Composition%'!$B113,0,R$14)))-IF(R$2=2,0,OFFSET('Composition%'!$B113,0,R$17)*OFFSET('Composition%'!$B113,0,R$18)*(R$24*EXP(-R$25/($B143+273)/RGas)))+ReactionRateK1!R143/2</f>
        <v>6.789279811855232E-5</v>
      </c>
      <c r="S143" s="73"/>
      <c r="T143" s="73">
        <f ca="1">IF(T$2=0,0,T$22*EXP(T$23/($B143+273)/RGas)*(OFFSET('Composition%'!$B113,0,T$13)*OFFSET('Composition%'!$B113,0,T$14)))-IF(T$2=2,0,OFFSET('Composition%'!$B113,0,T$17)*OFFSET('Composition%'!$B113,0,T$18)*(T$24*EXP(-T$25/($B143+273)/RGas)))+ReactionRateK1!T143/2</f>
        <v>2.1586445947344678E-5</v>
      </c>
      <c r="U143" s="73">
        <f ca="1">IF(U$2=0,0,U$22*EXP(U$23/($B143+273)/RGas)*(OFFSET('Composition%'!$B113,0,U$13)*OFFSET('Composition%'!$B113,0,U$14)))-IF(U$2=2,0,OFFSET('Composition%'!$B113,0,U$17)*OFFSET('Composition%'!$B113,0,U$18)*(U$24*EXP(-U$25/($B143+273)/RGas)))+ReactionRateK1!U143/2</f>
        <v>5.2694195544602865E-8</v>
      </c>
      <c r="V143" s="73">
        <f ca="1">IF(V$2=0,0,V$22*EXP(V$23/($B143+273)/RGas)*(OFFSET('Composition%'!$B113,0,V$13)*OFFSET('Composition%'!$B113,0,V$14)))-IF(V$2=2,0,OFFSET('Composition%'!$B113,0,V$17)*OFFSET('Composition%'!$B113,0,V$18)*(V$24*EXP(-V$25/($B143+273)/RGas)))+ReactionRateK1!V143/2</f>
        <v>0</v>
      </c>
      <c r="W143" s="73">
        <f ca="1">IF(W$2=0,0,W$22*EXP(W$23/($B143+273)/RGas)*(OFFSET('Composition%'!$B113,0,W$13)*OFFSET('Composition%'!$B113,0,W$14)))-IF(W$2=2,0,OFFSET('Composition%'!$B113,0,W$17)*OFFSET('Composition%'!$B113,0,W$18)*(W$24*EXP(-W$25/($B143+273)/RGas)))+ReactionRateK1!W143/2</f>
        <v>0</v>
      </c>
      <c r="X143" s="73">
        <f ca="1">IF(X$2=0,0,X$22*EXP(X$23/($B143+273)/RGas)*(OFFSET('Composition%'!$B113,0,X$13)*OFFSET('Composition%'!$B113,0,X$14)))-IF(X$2=2,0,OFFSET('Composition%'!$B113,0,X$17)*OFFSET('Composition%'!$B113,0,X$18)*(X$24*EXP(-X$25/($B143+273)/RGas)))+ReactionRateK1!X143/2</f>
        <v>3.7364585862500987E-8</v>
      </c>
      <c r="Y143" s="73">
        <f ca="1">IF(Y$2=0,0,Y$22*EXP(Y$23/($B143+273)/RGas)*(OFFSET('Composition%'!$B113,0,Y$13)*OFFSET('Composition%'!$B113,0,Y$14)))-IF(Y$2=2,0,OFFSET('Composition%'!$B113,0,Y$17)*OFFSET('Composition%'!$B113,0,Y$18)*(Y$24*EXP(-Y$25/($B143+273)/RGas)))+ReactionRateK1!Y143/2</f>
        <v>1.849326121539022E-9</v>
      </c>
      <c r="Z143" s="73">
        <f ca="1">IF(Z$2=0,0,Z$22*EXP(Z$23/($B143+273)/RGas)*(OFFSET('Composition%'!$B113,0,Z$13)*OFFSET('Composition%'!$B113,0,Z$14)))-IF(Z$2=2,0,OFFSET('Composition%'!$B113,0,Z$17)*OFFSET('Composition%'!$B113,0,Z$18)*(Z$24*EXP(-Z$25/($B143+273)/RGas)))+ReactionRateK1!Z143/2</f>
        <v>0</v>
      </c>
      <c r="AA143" s="73">
        <f ca="1">IF(AA$2=0,0,AA$22*EXP(AA$23/($B143+273)/RGas)*(OFFSET('Composition%'!$B113,0,AA$13)*OFFSET('Composition%'!$B113,0,AA$14)))-IF(AA$2=2,0,OFFSET('Composition%'!$B113,0,AA$17)*OFFSET('Composition%'!$B113,0,AA$18)*(AA$24*EXP(-AA$25/($B143+273)/RGas)))+ReactionRateK1!AA143/2</f>
        <v>0</v>
      </c>
      <c r="AB143" s="73">
        <f ca="1">IF(AB$2=0,0,AB$22*EXP(AB$23/($B143+273)/RGas)*(OFFSET('Composition%'!$B113,0,AB$13)*OFFSET('Composition%'!$B113,0,AB$14)))-IF(AB$2=2,0,OFFSET('Composition%'!$B113,0,AB$17)*OFFSET('Composition%'!$B113,0,AB$18)*(AB$24*EXP(-AB$25/($B143+273)/RGas)))+ReactionRateK1!AB143/2</f>
        <v>0</v>
      </c>
      <c r="AC143" s="73">
        <f ca="1">IF(AC$2=0,0,AC$22*EXP(AC$23/($B143+273)/RGas)*(OFFSET('Composition%'!$B113,0,AC$13)*OFFSET('Composition%'!$B113,0,AC$14)))-IF(AC$2=2,0,OFFSET('Composition%'!$B113,0,AC$17)*OFFSET('Composition%'!$B113,0,AC$18)*(AC$24*EXP(-AC$25/($B143+273)/RGas)))+ReactionRateK1!AC143/2</f>
        <v>0</v>
      </c>
      <c r="AD143" s="73">
        <f ca="1">IF(AD$2=0,0,AD$22*EXP(AD$23/($B143+273)/RGas)*(OFFSET('Composition%'!$B113,0,AD$13)*OFFSET('Composition%'!$B113,0,AD$14)))-IF(AD$2=2,0,OFFSET('Composition%'!$B113,0,AD$17)*OFFSET('Composition%'!$B113,0,AD$18)*(AD$24*EXP(-AD$25/($B143+273)/RGas)))+ReactionRateK1!AD143/2</f>
        <v>0</v>
      </c>
      <c r="AE143" s="73">
        <f ca="1">IF(AE$2=0,0,AE$22*EXP(AE$23/($B143+273)/RGas)*(OFFSET('Composition%'!$B113,0,AE$13)*OFFSET('Composition%'!$B113,0,AE$14)))-IF(AE$2=2,0,OFFSET('Composition%'!$B113,0,AE$17)*OFFSET('Composition%'!$B113,0,AE$18)*(AE$24*EXP(-AE$25/($B143+273)/RGas)))+ReactionRateK1!AE143/2</f>
        <v>0</v>
      </c>
      <c r="AF143" s="73"/>
      <c r="AG143" s="73">
        <f ca="1">IF(AG$2=0,0,AG$22*EXP(AG$23/($B143+273)/RGas)*(OFFSET('Composition%'!$B113,0,AG$13)*OFFSET('Composition%'!$B113,0,AG$14)))-IF(AG$2=2,0,OFFSET('Composition%'!$B113,0,AG$17)*OFFSET('Composition%'!$B113,0,AG$18)*(AG$24*EXP(-AG$25/($B143+273)/RGas)))+ReactionRateK1!AG143/2</f>
        <v>0</v>
      </c>
      <c r="AH143" s="73">
        <f ca="1">IF(AH$2=0,0,AH$22*EXP(AH$23/($B143+273)/RGas)*(OFFSET('Composition%'!$B113,0,AH$13)*OFFSET('Composition%'!$B113,0,AH$14)))-IF(AH$2=2,0,OFFSET('Composition%'!$B113,0,AH$17)*OFFSET('Composition%'!$B113,0,AH$18)*(AH$24*EXP(-AH$25/($B143+273)/RGas)))+ReactionRateK1!AH143/2</f>
        <v>0</v>
      </c>
      <c r="AI143" s="73">
        <f ca="1">IF(AI$2=0,0,AI$22*EXP(AI$23/($B143+273)/RGas)*(OFFSET('Composition%'!$B113,0,AI$13)*OFFSET('Composition%'!$B113,0,AI$14)))-IF(AI$2=2,0,OFFSET('Composition%'!$B113,0,AI$17)*OFFSET('Composition%'!$B113,0,AI$18)*(AI$24*EXP(-AI$25/($B143+273)/RGas)))+ReactionRateK1!AI143/2</f>
        <v>0</v>
      </c>
      <c r="AJ143" s="73">
        <f ca="1">IF(AJ$2=0,0,AJ$22*EXP(AJ$23/($B143+273)/RGas)*(OFFSET('Composition%'!$B113,0,AJ$13)*OFFSET('Composition%'!$B113,0,AJ$14)))-IF(AJ$2=2,0,OFFSET('Composition%'!$B113,0,AJ$17)*OFFSET('Composition%'!$B113,0,AJ$18)*(AJ$24*EXP(-AJ$25/($B143+273)/RGas)))+ReactionRateK1!AJ143/2</f>
        <v>0</v>
      </c>
      <c r="AK143" s="73">
        <f ca="1">IF(AK$2=0,0,AK$22*EXP(AK$23/($B143+273)/RGas)*(OFFSET('Composition%'!$B113,0,AK$13)*OFFSET('Composition%'!$B113,0,AK$14)))-IF(AK$2=2,0,OFFSET('Composition%'!$B113,0,AK$17)*OFFSET('Composition%'!$B113,0,AK$18)*(AK$24*EXP(-AK$25/($B143+273)/RGas)))+ReactionRateK1!AK143/2</f>
        <v>0</v>
      </c>
      <c r="AL143" s="73">
        <f ca="1">IF(AL$2=0,0,AL$22*EXP(AL$23/($B143+273)/RGas)*(OFFSET('Composition%'!$B113,0,AL$13)*OFFSET('Composition%'!$B113,0,AL$14)))-IF(AL$2=2,0,OFFSET('Composition%'!$B113,0,AL$17)*OFFSET('Composition%'!$B113,0,AL$18)*(AL$24*EXP(-AL$25/($B143+273)/RGas)))+ReactionRateK1!AL143/2</f>
        <v>0</v>
      </c>
      <c r="AM143" s="73"/>
      <c r="AN143" s="73">
        <f ca="1">IF(AN$2=0,0,AN$22*EXP(AN$23/($B143+273)/RGas)*(OFFSET('Composition%'!$B113,0,AN$13)*OFFSET('Composition%'!$B113,0,AN$14)))-IF(AN$2=2,0,OFFSET('Composition%'!$B113,0,AN$17)*OFFSET('Composition%'!$B113,0,AN$18)*(AN$24*EXP(-AN$25/($B143+273)/RGas)))+ReactionRateK1!AN143/2</f>
        <v>0</v>
      </c>
      <c r="AO143" s="73">
        <f ca="1">IF(AO$2=0,0,AO$22*EXP(AO$23/($B143+273)/RGas)*(OFFSET('Composition%'!$B113,0,AO$13)*OFFSET('Composition%'!$B113,0,AO$14)))-IF(AO$2=2,0,OFFSET('Composition%'!$B113,0,AO$17)*OFFSET('Composition%'!$B113,0,AO$18)*(AO$24*EXP(-AO$25/($B143+273)/RGas)))+ReactionRateK1!AO143/2</f>
        <v>0</v>
      </c>
      <c r="AP143" s="73">
        <f ca="1">IF(AP$2=0,0,AP$22*EXP(AP$23/($B143+273)/RGas)*(OFFSET('Composition%'!$B113,0,AP$13)*OFFSET('Composition%'!$B113,0,AP$14)))-IF(AP$2=2,0,OFFSET('Composition%'!$B113,0,AP$17)*OFFSET('Composition%'!$B113,0,AP$18)*(AP$24*EXP(-AP$25/($B143+273)/RGas)))+ReactionRateK1!AP143/2</f>
        <v>4.0577294628407152E-12</v>
      </c>
      <c r="AQ143" s="73">
        <f ca="1">IF(AQ$2=0,0,AQ$22*EXP(AQ$23/($B143+273)/RGas)*(OFFSET('Composition%'!$B113,0,AQ$13)*OFFSET('Composition%'!$B113,0,AQ$14)))-IF(AQ$2=2,0,OFFSET('Composition%'!$B113,0,AQ$17)*OFFSET('Composition%'!$B113,0,AQ$18)*(AQ$24*EXP(-AQ$25/($B143+273)/RGas)))+ReactionRateK1!AQ143/2</f>
        <v>0</v>
      </c>
      <c r="AR143" s="73">
        <f ca="1">IF(AR$2=0,0,AR$22*EXP(AR$23/($B143+273)/RGas)*(OFFSET('Composition%'!$B113,0,AR$13)*OFFSET('Composition%'!$B113,0,AR$14)))-IF(AR$2=2,0,OFFSET('Composition%'!$B113,0,AR$17)*OFFSET('Composition%'!$B113,0,AR$18)*(AR$24*EXP(-AR$25/($B143+273)/RGas)))+ReactionRateK1!AR143/2</f>
        <v>0</v>
      </c>
    </row>
    <row r="144" spans="1:44">
      <c r="A144" s="3">
        <f t="shared" si="12"/>
        <v>5.5999999999999881</v>
      </c>
      <c r="B144" s="19">
        <f ca="1">'Composition%'!B114</f>
        <v>414.71647962143572</v>
      </c>
      <c r="C144">
        <f t="shared" si="11"/>
        <v>30</v>
      </c>
      <c r="D144" s="26">
        <f ca="1">('Composition%'!C114*ReactionRateK2!C144)^3</f>
        <v>5.9405613817786627</v>
      </c>
      <c r="E144" s="4"/>
      <c r="F144" s="73">
        <f ca="1">IF(F$2=0,0,F$22*EXP(F$23/($B144+273)/RGas)*(OFFSET('Composition%'!$B114,0,F$13)*OFFSET('Composition%'!$B114,0,F$14)))-IF(F$2=2,0,OFFSET('Composition%'!$B114,0,F$17)*OFFSET('Composition%'!$B114,0,F$18)*(F$24*EXP(-F$25/($B144+273)/RGas)))+ReactionRateK1!F144/2</f>
        <v>1.9691689615647179E-3</v>
      </c>
      <c r="G144" s="73">
        <f ca="1">IF(G$2=0,0,G$22*EXP(G$23/($B144+273)/RGas)*(OFFSET('Composition%'!$B114,0,G$13)*OFFSET('Composition%'!$B114,0,G$14)))-IF(G$2=2,0,OFFSET('Composition%'!$B114,0,G$17)*OFFSET('Composition%'!$B114,0,G$18)*(G$24*EXP(-G$25/($B144+273)/RGas)))+ReactionRateK1!G144/2</f>
        <v>8.0189563372752831E-4</v>
      </c>
      <c r="H144" s="73">
        <f ca="1">IF(H$2=0,0,H$22*EXP(H$23/($B144+273)/RGas)*(OFFSET('Composition%'!$B114,0,H$13)*OFFSET('Composition%'!$B114,0,H$14)))-IF(H$2=2,0,OFFSET('Composition%'!$B114,0,H$17)*OFFSET('Composition%'!$B114,0,H$18)*(H$24*EXP(-H$25/($B144+273)/RGas)))+ReactionRateK1!H144/2</f>
        <v>-2.752001786111769E-6</v>
      </c>
      <c r="I144" s="73">
        <f ca="1">IF(I$2=0,0,I$22*EXP(I$23/($B144+273)/RGas)*(OFFSET('Composition%'!$B114,0,I$13)*OFFSET('Composition%'!$B114,0,I$14)))-IF(I$2=2,0,OFFSET('Composition%'!$B114,0,I$17)*OFFSET('Composition%'!$B114,0,I$18)*(I$24*EXP(-I$25/($B144+273)/RGas)))+ReactionRateK1!I144/2</f>
        <v>7.2663743252059556E-7</v>
      </c>
      <c r="J144" s="73"/>
      <c r="K144" s="73">
        <f ca="1">IF(K$2=0,0,K$22*EXP(K$23/($B144+273)/RGas)*(OFFSET('Composition%'!$B114,0,K$13)*OFFSET('Composition%'!$B114,0,K$14)))-IF(K$2=2,0,OFFSET('Composition%'!$B114,0,K$17)*OFFSET('Composition%'!$B114,0,K$18)*(K$24*EXP(-K$25/($B144+273)/RGas)))+ReactionRateK1!K144/2</f>
        <v>5.6262899773187108E-3</v>
      </c>
      <c r="L144" s="73">
        <f ca="1">IF(L$2=0,0,L$22*EXP(L$23/($B144+273)/RGas)*(OFFSET('Composition%'!$B114,0,L$13)*OFFSET('Composition%'!$B114,0,L$14)))-IF(L$2=2,0,OFFSET('Composition%'!$B114,0,L$17)*OFFSET('Composition%'!$B114,0,L$18)*(L$24*EXP(-L$25/($B144+273)/RGas)))+ReactionRateK1!L144/2</f>
        <v>-1.6953768701729829E-3</v>
      </c>
      <c r="M144" s="73">
        <f ca="1">IF(M$2=0,0,M$22*EXP(M$23/($B144+273)/RGas)*(OFFSET('Composition%'!$B114,0,M$13)*OFFSET('Composition%'!$B114,0,M$14)))-IF(M$2=2,0,OFFSET('Composition%'!$B114,0,M$17)*OFFSET('Composition%'!$B114,0,M$18)*(M$24*EXP(-M$25/($B144+273)/RGas)))+ReactionRateK1!M144/2</f>
        <v>0</v>
      </c>
      <c r="N144" s="73"/>
      <c r="O144" s="73">
        <f ca="1">IF(O$2=0,0,O$22*EXP(O$23/($B144+273)/RGas)*(OFFSET('Composition%'!$B114,0,O$13)*OFFSET('Composition%'!$B114,0,O$14)))-IF(O$2=2,0,OFFSET('Composition%'!$B114,0,O$17)*OFFSET('Composition%'!$B114,0,O$18)*(O$24*EXP(-O$25/($B144+273)/RGas)))+ReactionRateK1!O144/2</f>
        <v>0</v>
      </c>
      <c r="P144" s="73">
        <f ca="1">IF(P$2=0,0,P$22*EXP(P$23/($B144+273)/RGas)*(OFFSET('Composition%'!$B114,0,P$13)*OFFSET('Composition%'!$B114,0,P$14)))-IF(P$2=2,0,OFFSET('Composition%'!$B114,0,P$17)*OFFSET('Composition%'!$B114,0,P$18)*(P$24*EXP(-P$25/($B144+273)/RGas)))+ReactionRateK1!P144/2</f>
        <v>1.1035658197959233E-2</v>
      </c>
      <c r="Q144" s="73">
        <f ca="1">IF(Q$2=0,0,Q$22*EXP(Q$23/($B144+273)/RGas)*(OFFSET('Composition%'!$B114,0,Q$13)*OFFSET('Composition%'!$B114,0,Q$14)))-IF(Q$2=2,0,OFFSET('Composition%'!$B114,0,Q$17)*OFFSET('Composition%'!$B114,0,Q$18)*(Q$24*EXP(-Q$25/($B144+273)/RGas)))+ReactionRateK1!Q144/2</f>
        <v>1.6774689677827591E-4</v>
      </c>
      <c r="R144" s="73">
        <f ca="1">IF(R$2=0,0,R$22*EXP(R$23/($B144+273)/RGas)*(OFFSET('Composition%'!$B114,0,R$13)*OFFSET('Composition%'!$B114,0,R$14)))-IF(R$2=2,0,OFFSET('Composition%'!$B114,0,R$17)*OFFSET('Composition%'!$B114,0,R$18)*(R$24*EXP(-R$25/($B144+273)/RGas)))+ReactionRateK1!R144/2</f>
        <v>6.8729589739624375E-5</v>
      </c>
      <c r="S144" s="73"/>
      <c r="T144" s="73">
        <f ca="1">IF(T$2=0,0,T$22*EXP(T$23/($B144+273)/RGas)*(OFFSET('Composition%'!$B114,0,T$13)*OFFSET('Composition%'!$B114,0,T$14)))-IF(T$2=2,0,OFFSET('Composition%'!$B114,0,T$17)*OFFSET('Composition%'!$B114,0,T$18)*(T$24*EXP(-T$25/($B144+273)/RGas)))+ReactionRateK1!T144/2</f>
        <v>2.025742019709907E-5</v>
      </c>
      <c r="U144" s="73">
        <f ca="1">IF(U$2=0,0,U$22*EXP(U$23/($B144+273)/RGas)*(OFFSET('Composition%'!$B114,0,U$13)*OFFSET('Composition%'!$B114,0,U$14)))-IF(U$2=2,0,OFFSET('Composition%'!$B114,0,U$17)*OFFSET('Composition%'!$B114,0,U$18)*(U$24*EXP(-U$25/($B144+273)/RGas)))+ReactionRateK1!U144/2</f>
        <v>4.7309171233052376E-8</v>
      </c>
      <c r="V144" s="73">
        <f ca="1">IF(V$2=0,0,V$22*EXP(V$23/($B144+273)/RGas)*(OFFSET('Composition%'!$B114,0,V$13)*OFFSET('Composition%'!$B114,0,V$14)))-IF(V$2=2,0,OFFSET('Composition%'!$B114,0,V$17)*OFFSET('Composition%'!$B114,0,V$18)*(V$24*EXP(-V$25/($B144+273)/RGas)))+ReactionRateK1!V144/2</f>
        <v>0</v>
      </c>
      <c r="W144" s="73">
        <f ca="1">IF(W$2=0,0,W$22*EXP(W$23/($B144+273)/RGas)*(OFFSET('Composition%'!$B114,0,W$13)*OFFSET('Composition%'!$B114,0,W$14)))-IF(W$2=2,0,OFFSET('Composition%'!$B114,0,W$17)*OFFSET('Composition%'!$B114,0,W$18)*(W$24*EXP(-W$25/($B144+273)/RGas)))+ReactionRateK1!W144/2</f>
        <v>0</v>
      </c>
      <c r="X144" s="73">
        <f ca="1">IF(X$2=0,0,X$22*EXP(X$23/($B144+273)/RGas)*(OFFSET('Composition%'!$B114,0,X$13)*OFFSET('Composition%'!$B114,0,X$14)))-IF(X$2=2,0,OFFSET('Composition%'!$B114,0,X$17)*OFFSET('Composition%'!$B114,0,X$18)*(X$24*EXP(-X$25/($B144+273)/RGas)))+ReactionRateK1!X144/2</f>
        <v>3.7363771044554985E-8</v>
      </c>
      <c r="Y144" s="73">
        <f ca="1">IF(Y$2=0,0,Y$22*EXP(Y$23/($B144+273)/RGas)*(OFFSET('Composition%'!$B114,0,Y$13)*OFFSET('Composition%'!$B114,0,Y$14)))-IF(Y$2=2,0,OFFSET('Composition%'!$B114,0,Y$17)*OFFSET('Composition%'!$B114,0,Y$18)*(Y$24*EXP(-Y$25/($B144+273)/RGas)))+ReactionRateK1!Y144/2</f>
        <v>1.8492857928674456E-9</v>
      </c>
      <c r="Z144" s="73">
        <f ca="1">IF(Z$2=0,0,Z$22*EXP(Z$23/($B144+273)/RGas)*(OFFSET('Composition%'!$B114,0,Z$13)*OFFSET('Composition%'!$B114,0,Z$14)))-IF(Z$2=2,0,OFFSET('Composition%'!$B114,0,Z$17)*OFFSET('Composition%'!$B114,0,Z$18)*(Z$24*EXP(-Z$25/($B144+273)/RGas)))+ReactionRateK1!Z144/2</f>
        <v>0</v>
      </c>
      <c r="AA144" s="73">
        <f ca="1">IF(AA$2=0,0,AA$22*EXP(AA$23/($B144+273)/RGas)*(OFFSET('Composition%'!$B114,0,AA$13)*OFFSET('Composition%'!$B114,0,AA$14)))-IF(AA$2=2,0,OFFSET('Composition%'!$B114,0,AA$17)*OFFSET('Composition%'!$B114,0,AA$18)*(AA$24*EXP(-AA$25/($B144+273)/RGas)))+ReactionRateK1!AA144/2</f>
        <v>0</v>
      </c>
      <c r="AB144" s="73">
        <f ca="1">IF(AB$2=0,0,AB$22*EXP(AB$23/($B144+273)/RGas)*(OFFSET('Composition%'!$B114,0,AB$13)*OFFSET('Composition%'!$B114,0,AB$14)))-IF(AB$2=2,0,OFFSET('Composition%'!$B114,0,AB$17)*OFFSET('Composition%'!$B114,0,AB$18)*(AB$24*EXP(-AB$25/($B144+273)/RGas)))+ReactionRateK1!AB144/2</f>
        <v>0</v>
      </c>
      <c r="AC144" s="73">
        <f ca="1">IF(AC$2=0,0,AC$22*EXP(AC$23/($B144+273)/RGas)*(OFFSET('Composition%'!$B114,0,AC$13)*OFFSET('Composition%'!$B114,0,AC$14)))-IF(AC$2=2,0,OFFSET('Composition%'!$B114,0,AC$17)*OFFSET('Composition%'!$B114,0,AC$18)*(AC$24*EXP(-AC$25/($B144+273)/RGas)))+ReactionRateK1!AC144/2</f>
        <v>0</v>
      </c>
      <c r="AD144" s="73">
        <f ca="1">IF(AD$2=0,0,AD$22*EXP(AD$23/($B144+273)/RGas)*(OFFSET('Composition%'!$B114,0,AD$13)*OFFSET('Composition%'!$B114,0,AD$14)))-IF(AD$2=2,0,OFFSET('Composition%'!$B114,0,AD$17)*OFFSET('Composition%'!$B114,0,AD$18)*(AD$24*EXP(-AD$25/($B144+273)/RGas)))+ReactionRateK1!AD144/2</f>
        <v>0</v>
      </c>
      <c r="AE144" s="73">
        <f ca="1">IF(AE$2=0,0,AE$22*EXP(AE$23/($B144+273)/RGas)*(OFFSET('Composition%'!$B114,0,AE$13)*OFFSET('Composition%'!$B114,0,AE$14)))-IF(AE$2=2,0,OFFSET('Composition%'!$B114,0,AE$17)*OFFSET('Composition%'!$B114,0,AE$18)*(AE$24*EXP(-AE$25/($B144+273)/RGas)))+ReactionRateK1!AE144/2</f>
        <v>0</v>
      </c>
      <c r="AF144" s="73"/>
      <c r="AG144" s="73">
        <f ca="1">IF(AG$2=0,0,AG$22*EXP(AG$23/($B144+273)/RGas)*(OFFSET('Composition%'!$B114,0,AG$13)*OFFSET('Composition%'!$B114,0,AG$14)))-IF(AG$2=2,0,OFFSET('Composition%'!$B114,0,AG$17)*OFFSET('Composition%'!$B114,0,AG$18)*(AG$24*EXP(-AG$25/($B144+273)/RGas)))+ReactionRateK1!AG144/2</f>
        <v>0</v>
      </c>
      <c r="AH144" s="73">
        <f ca="1">IF(AH$2=0,0,AH$22*EXP(AH$23/($B144+273)/RGas)*(OFFSET('Composition%'!$B114,0,AH$13)*OFFSET('Composition%'!$B114,0,AH$14)))-IF(AH$2=2,0,OFFSET('Composition%'!$B114,0,AH$17)*OFFSET('Composition%'!$B114,0,AH$18)*(AH$24*EXP(-AH$25/($B144+273)/RGas)))+ReactionRateK1!AH144/2</f>
        <v>0</v>
      </c>
      <c r="AI144" s="73">
        <f ca="1">IF(AI$2=0,0,AI$22*EXP(AI$23/($B144+273)/RGas)*(OFFSET('Composition%'!$B114,0,AI$13)*OFFSET('Composition%'!$B114,0,AI$14)))-IF(AI$2=2,0,OFFSET('Composition%'!$B114,0,AI$17)*OFFSET('Composition%'!$B114,0,AI$18)*(AI$24*EXP(-AI$25/($B144+273)/RGas)))+ReactionRateK1!AI144/2</f>
        <v>0</v>
      </c>
      <c r="AJ144" s="73">
        <f ca="1">IF(AJ$2=0,0,AJ$22*EXP(AJ$23/($B144+273)/RGas)*(OFFSET('Composition%'!$B114,0,AJ$13)*OFFSET('Composition%'!$B114,0,AJ$14)))-IF(AJ$2=2,0,OFFSET('Composition%'!$B114,0,AJ$17)*OFFSET('Composition%'!$B114,0,AJ$18)*(AJ$24*EXP(-AJ$25/($B144+273)/RGas)))+ReactionRateK1!AJ144/2</f>
        <v>0</v>
      </c>
      <c r="AK144" s="73">
        <f ca="1">IF(AK$2=0,0,AK$22*EXP(AK$23/($B144+273)/RGas)*(OFFSET('Composition%'!$B114,0,AK$13)*OFFSET('Composition%'!$B114,0,AK$14)))-IF(AK$2=2,0,OFFSET('Composition%'!$B114,0,AK$17)*OFFSET('Composition%'!$B114,0,AK$18)*(AK$24*EXP(-AK$25/($B144+273)/RGas)))+ReactionRateK1!AK144/2</f>
        <v>0</v>
      </c>
      <c r="AL144" s="73">
        <f ca="1">IF(AL$2=0,0,AL$22*EXP(AL$23/($B144+273)/RGas)*(OFFSET('Composition%'!$B114,0,AL$13)*OFFSET('Composition%'!$B114,0,AL$14)))-IF(AL$2=2,0,OFFSET('Composition%'!$B114,0,AL$17)*OFFSET('Composition%'!$B114,0,AL$18)*(AL$24*EXP(-AL$25/($B144+273)/RGas)))+ReactionRateK1!AL144/2</f>
        <v>0</v>
      </c>
      <c r="AM144" s="73"/>
      <c r="AN144" s="73">
        <f ca="1">IF(AN$2=0,0,AN$22*EXP(AN$23/($B144+273)/RGas)*(OFFSET('Composition%'!$B114,0,AN$13)*OFFSET('Composition%'!$B114,0,AN$14)))-IF(AN$2=2,0,OFFSET('Composition%'!$B114,0,AN$17)*OFFSET('Composition%'!$B114,0,AN$18)*(AN$24*EXP(-AN$25/($B144+273)/RGas)))+ReactionRateK1!AN144/2</f>
        <v>0</v>
      </c>
      <c r="AO144" s="73">
        <f ca="1">IF(AO$2=0,0,AO$22*EXP(AO$23/($B144+273)/RGas)*(OFFSET('Composition%'!$B114,0,AO$13)*OFFSET('Composition%'!$B114,0,AO$14)))-IF(AO$2=2,0,OFFSET('Composition%'!$B114,0,AO$17)*OFFSET('Composition%'!$B114,0,AO$18)*(AO$24*EXP(-AO$25/($B144+273)/RGas)))+ReactionRateK1!AO144/2</f>
        <v>0</v>
      </c>
      <c r="AP144" s="73">
        <f ca="1">IF(AP$2=0,0,AP$22*EXP(AP$23/($B144+273)/RGas)*(OFFSET('Composition%'!$B114,0,AP$13)*OFFSET('Composition%'!$B114,0,AP$14)))-IF(AP$2=2,0,OFFSET('Composition%'!$B114,0,AP$17)*OFFSET('Composition%'!$B114,0,AP$18)*(AP$24*EXP(-AP$25/($B144+273)/RGas)))+ReactionRateK1!AP144/2</f>
        <v>4.057731490448354E-12</v>
      </c>
      <c r="AQ144" s="73">
        <f ca="1">IF(AQ$2=0,0,AQ$22*EXP(AQ$23/($B144+273)/RGas)*(OFFSET('Composition%'!$B114,0,AQ$13)*OFFSET('Composition%'!$B114,0,AQ$14)))-IF(AQ$2=2,0,OFFSET('Composition%'!$B114,0,AQ$17)*OFFSET('Composition%'!$B114,0,AQ$18)*(AQ$24*EXP(-AQ$25/($B144+273)/RGas)))+ReactionRateK1!AQ144/2</f>
        <v>0</v>
      </c>
      <c r="AR144" s="73">
        <f ca="1">IF(AR$2=0,0,AR$22*EXP(AR$23/($B144+273)/RGas)*(OFFSET('Composition%'!$B114,0,AR$13)*OFFSET('Composition%'!$B114,0,AR$14)))-IF(AR$2=2,0,OFFSET('Composition%'!$B114,0,AR$17)*OFFSET('Composition%'!$B114,0,AR$18)*(AR$24*EXP(-AR$25/($B144+273)/RGas)))+ReactionRateK1!AR144/2</f>
        <v>0</v>
      </c>
    </row>
    <row r="145" spans="1:44">
      <c r="A145" s="3">
        <f t="shared" si="12"/>
        <v>5.6499999999999879</v>
      </c>
      <c r="B145" s="19">
        <f ca="1">'Composition%'!B115</f>
        <v>414.7233807863895</v>
      </c>
      <c r="C145">
        <f t="shared" si="11"/>
        <v>30</v>
      </c>
      <c r="D145" s="26">
        <f ca="1">('Composition%'!C115*ReactionRateK2!C145)^3</f>
        <v>5.9401976259202334</v>
      </c>
      <c r="E145" s="4"/>
      <c r="F145" s="73">
        <f ca="1">IF(F$2=0,0,F$22*EXP(F$23/($B145+273)/RGas)*(OFFSET('Composition%'!$B115,0,F$13)*OFFSET('Composition%'!$B115,0,F$14)))-IF(F$2=2,0,OFFSET('Composition%'!$B115,0,F$17)*OFFSET('Composition%'!$B115,0,F$18)*(F$24*EXP(-F$25/($B145+273)/RGas)))+ReactionRateK1!F145/2</f>
        <v>1.9438184481274864E-3</v>
      </c>
      <c r="G145" s="73">
        <f ca="1">IF(G$2=0,0,G$22*EXP(G$23/($B145+273)/RGas)*(OFFSET('Composition%'!$B115,0,G$13)*OFFSET('Composition%'!$B115,0,G$14)))-IF(G$2=2,0,OFFSET('Composition%'!$B115,0,G$17)*OFFSET('Composition%'!$B115,0,G$18)*(G$24*EXP(-G$25/($B145+273)/RGas)))+ReactionRateK1!G145/2</f>
        <v>7.9187493350444424E-4</v>
      </c>
      <c r="H145" s="73">
        <f ca="1">IF(H$2=0,0,H$22*EXP(H$23/($B145+273)/RGas)*(OFFSET('Composition%'!$B115,0,H$13)*OFFSET('Composition%'!$B115,0,H$14)))-IF(H$2=2,0,OFFSET('Composition%'!$B115,0,H$17)*OFFSET('Composition%'!$B115,0,H$18)*(H$24*EXP(-H$25/($B145+273)/RGas)))+ReactionRateK1!H145/2</f>
        <v>-2.7260019024837398E-6</v>
      </c>
      <c r="I145" s="73">
        <f ca="1">IF(I$2=0,0,I$22*EXP(I$23/($B145+273)/RGas)*(OFFSET('Composition%'!$B115,0,I$13)*OFFSET('Composition%'!$B115,0,I$14)))-IF(I$2=2,0,OFFSET('Composition%'!$B115,0,I$17)*OFFSET('Composition%'!$B115,0,I$18)*(I$24*EXP(-I$25/($B145+273)/RGas)))+ReactionRateK1!I145/2</f>
        <v>6.824166272218881E-7</v>
      </c>
      <c r="J145" s="73"/>
      <c r="K145" s="73">
        <f ca="1">IF(K$2=0,0,K$22*EXP(K$23/($B145+273)/RGas)*(OFFSET('Composition%'!$B115,0,K$13)*OFFSET('Composition%'!$B115,0,K$14)))-IF(K$2=2,0,OFFSET('Composition%'!$B115,0,K$17)*OFFSET('Composition%'!$B115,0,K$18)*(K$24*EXP(-K$25/($B145+273)/RGas)))+ReactionRateK1!K145/2</f>
        <v>5.4673532097649375E-3</v>
      </c>
      <c r="L145" s="73">
        <f ca="1">IF(L$2=0,0,L$22*EXP(L$23/($B145+273)/RGas)*(OFFSET('Composition%'!$B115,0,L$13)*OFFSET('Composition%'!$B115,0,L$14)))-IF(L$2=2,0,OFFSET('Composition%'!$B115,0,L$17)*OFFSET('Composition%'!$B115,0,L$18)*(L$24*EXP(-L$25/($B145+273)/RGas)))+ReactionRateK1!L145/2</f>
        <v>-1.6754931057862978E-3</v>
      </c>
      <c r="M145" s="73">
        <f ca="1">IF(M$2=0,0,M$22*EXP(M$23/($B145+273)/RGas)*(OFFSET('Composition%'!$B115,0,M$13)*OFFSET('Composition%'!$B115,0,M$14)))-IF(M$2=2,0,OFFSET('Composition%'!$B115,0,M$17)*OFFSET('Composition%'!$B115,0,M$18)*(M$24*EXP(-M$25/($B145+273)/RGas)))+ReactionRateK1!M145/2</f>
        <v>0</v>
      </c>
      <c r="N145" s="73"/>
      <c r="O145" s="73">
        <f ca="1">IF(O$2=0,0,O$22*EXP(O$23/($B145+273)/RGas)*(OFFSET('Composition%'!$B115,0,O$13)*OFFSET('Composition%'!$B115,0,O$14)))-IF(O$2=2,0,OFFSET('Composition%'!$B115,0,O$17)*OFFSET('Composition%'!$B115,0,O$18)*(O$24*EXP(-O$25/($B145+273)/RGas)))+ReactionRateK1!O145/2</f>
        <v>0</v>
      </c>
      <c r="P145" s="73">
        <f ca="1">IF(P$2=0,0,P$22*EXP(P$23/($B145+273)/RGas)*(OFFSET('Composition%'!$B115,0,P$13)*OFFSET('Composition%'!$B115,0,P$14)))-IF(P$2=2,0,OFFSET('Composition%'!$B115,0,P$17)*OFFSET('Composition%'!$B115,0,P$18)*(P$24*EXP(-P$25/($B145+273)/RGas)))+ReactionRateK1!P145/2</f>
        <v>1.0931337346531443E-2</v>
      </c>
      <c r="Q145" s="73">
        <f ca="1">IF(Q$2=0,0,Q$22*EXP(Q$23/($B145+273)/RGas)*(OFFSET('Composition%'!$B115,0,Q$13)*OFFSET('Composition%'!$B115,0,Q$14)))-IF(Q$2=2,0,OFFSET('Composition%'!$B115,0,Q$17)*OFFSET('Composition%'!$B115,0,Q$18)*(Q$24*EXP(-Q$25/($B145+273)/RGas)))+ReactionRateK1!Q145/2</f>
        <v>1.6840139297515409E-4</v>
      </c>
      <c r="R145" s="73">
        <f ca="1">IF(R$2=0,0,R$22*EXP(R$23/($B145+273)/RGas)*(OFFSET('Composition%'!$B115,0,R$13)*OFFSET('Composition%'!$B115,0,R$14)))-IF(R$2=2,0,OFFSET('Composition%'!$B115,0,R$17)*OFFSET('Composition%'!$B115,0,R$18)*(R$24*EXP(-R$25/($B145+273)/RGas)))+ReactionRateK1!R145/2</f>
        <v>6.956134046403913E-5</v>
      </c>
      <c r="S145" s="73"/>
      <c r="T145" s="73">
        <f ca="1">IF(T$2=0,0,T$22*EXP(T$23/($B145+273)/RGas)*(OFFSET('Composition%'!$B115,0,T$13)*OFFSET('Composition%'!$B115,0,T$14)))-IF(T$2=2,0,OFFSET('Composition%'!$B115,0,T$17)*OFFSET('Composition%'!$B115,0,T$18)*(T$24*EXP(-T$25/($B145+273)/RGas)))+ReactionRateK1!T145/2</f>
        <v>1.9020212284981705E-5</v>
      </c>
      <c r="U145" s="73">
        <f ca="1">IF(U$2=0,0,U$22*EXP(U$23/($B145+273)/RGas)*(OFFSET('Composition%'!$B115,0,U$13)*OFFSET('Composition%'!$B115,0,U$14)))-IF(U$2=2,0,OFFSET('Composition%'!$B115,0,U$17)*OFFSET('Composition%'!$B115,0,U$18)*(U$24*EXP(-U$25/($B145+273)/RGas)))+ReactionRateK1!U145/2</f>
        <v>4.2474648855552949E-8</v>
      </c>
      <c r="V145" s="73">
        <f ca="1">IF(V$2=0,0,V$22*EXP(V$23/($B145+273)/RGas)*(OFFSET('Composition%'!$B115,0,V$13)*OFFSET('Composition%'!$B115,0,V$14)))-IF(V$2=2,0,OFFSET('Composition%'!$B115,0,V$17)*OFFSET('Composition%'!$B115,0,V$18)*(V$24*EXP(-V$25/($B145+273)/RGas)))+ReactionRateK1!V145/2</f>
        <v>0</v>
      </c>
      <c r="W145" s="73">
        <f ca="1">IF(W$2=0,0,W$22*EXP(W$23/($B145+273)/RGas)*(OFFSET('Composition%'!$B115,0,W$13)*OFFSET('Composition%'!$B115,0,W$14)))-IF(W$2=2,0,OFFSET('Composition%'!$B115,0,W$17)*OFFSET('Composition%'!$B115,0,W$18)*(W$24*EXP(-W$25/($B145+273)/RGas)))+ReactionRateK1!W145/2</f>
        <v>0</v>
      </c>
      <c r="X145" s="73">
        <f ca="1">IF(X$2=0,0,X$22*EXP(X$23/($B145+273)/RGas)*(OFFSET('Composition%'!$B115,0,X$13)*OFFSET('Composition%'!$B115,0,X$14)))-IF(X$2=2,0,OFFSET('Composition%'!$B115,0,X$17)*OFFSET('Composition%'!$B115,0,X$18)*(X$24*EXP(-X$25/($B145+273)/RGas)))+ReactionRateK1!X145/2</f>
        <v>3.7363006763121625E-8</v>
      </c>
      <c r="Y145" s="73">
        <f ca="1">IF(Y$2=0,0,Y$22*EXP(Y$23/($B145+273)/RGas)*(OFFSET('Composition%'!$B115,0,Y$13)*OFFSET('Composition%'!$B115,0,Y$14)))-IF(Y$2=2,0,OFFSET('Composition%'!$B115,0,Y$17)*OFFSET('Composition%'!$B115,0,Y$18)*(Y$24*EXP(-Y$25/($B145+273)/RGas)))+ReactionRateK1!Y145/2</f>
        <v>1.8492479654545007E-9</v>
      </c>
      <c r="Z145" s="73">
        <f ca="1">IF(Z$2=0,0,Z$22*EXP(Z$23/($B145+273)/RGas)*(OFFSET('Composition%'!$B115,0,Z$13)*OFFSET('Composition%'!$B115,0,Z$14)))-IF(Z$2=2,0,OFFSET('Composition%'!$B115,0,Z$17)*OFFSET('Composition%'!$B115,0,Z$18)*(Z$24*EXP(-Z$25/($B145+273)/RGas)))+ReactionRateK1!Z145/2</f>
        <v>0</v>
      </c>
      <c r="AA145" s="73">
        <f ca="1">IF(AA$2=0,0,AA$22*EXP(AA$23/($B145+273)/RGas)*(OFFSET('Composition%'!$B115,0,AA$13)*OFFSET('Composition%'!$B115,0,AA$14)))-IF(AA$2=2,0,OFFSET('Composition%'!$B115,0,AA$17)*OFFSET('Composition%'!$B115,0,AA$18)*(AA$24*EXP(-AA$25/($B145+273)/RGas)))+ReactionRateK1!AA145/2</f>
        <v>0</v>
      </c>
      <c r="AB145" s="73">
        <f ca="1">IF(AB$2=0,0,AB$22*EXP(AB$23/($B145+273)/RGas)*(OFFSET('Composition%'!$B115,0,AB$13)*OFFSET('Composition%'!$B115,0,AB$14)))-IF(AB$2=2,0,OFFSET('Composition%'!$B115,0,AB$17)*OFFSET('Composition%'!$B115,0,AB$18)*(AB$24*EXP(-AB$25/($B145+273)/RGas)))+ReactionRateK1!AB145/2</f>
        <v>0</v>
      </c>
      <c r="AC145" s="73">
        <f ca="1">IF(AC$2=0,0,AC$22*EXP(AC$23/($B145+273)/RGas)*(OFFSET('Composition%'!$B115,0,AC$13)*OFFSET('Composition%'!$B115,0,AC$14)))-IF(AC$2=2,0,OFFSET('Composition%'!$B115,0,AC$17)*OFFSET('Composition%'!$B115,0,AC$18)*(AC$24*EXP(-AC$25/($B145+273)/RGas)))+ReactionRateK1!AC145/2</f>
        <v>0</v>
      </c>
      <c r="AD145" s="73">
        <f ca="1">IF(AD$2=0,0,AD$22*EXP(AD$23/($B145+273)/RGas)*(OFFSET('Composition%'!$B115,0,AD$13)*OFFSET('Composition%'!$B115,0,AD$14)))-IF(AD$2=2,0,OFFSET('Composition%'!$B115,0,AD$17)*OFFSET('Composition%'!$B115,0,AD$18)*(AD$24*EXP(-AD$25/($B145+273)/RGas)))+ReactionRateK1!AD145/2</f>
        <v>0</v>
      </c>
      <c r="AE145" s="73">
        <f ca="1">IF(AE$2=0,0,AE$22*EXP(AE$23/($B145+273)/RGas)*(OFFSET('Composition%'!$B115,0,AE$13)*OFFSET('Composition%'!$B115,0,AE$14)))-IF(AE$2=2,0,OFFSET('Composition%'!$B115,0,AE$17)*OFFSET('Composition%'!$B115,0,AE$18)*(AE$24*EXP(-AE$25/($B145+273)/RGas)))+ReactionRateK1!AE145/2</f>
        <v>0</v>
      </c>
      <c r="AF145" s="73"/>
      <c r="AG145" s="73">
        <f ca="1">IF(AG$2=0,0,AG$22*EXP(AG$23/($B145+273)/RGas)*(OFFSET('Composition%'!$B115,0,AG$13)*OFFSET('Composition%'!$B115,0,AG$14)))-IF(AG$2=2,0,OFFSET('Composition%'!$B115,0,AG$17)*OFFSET('Composition%'!$B115,0,AG$18)*(AG$24*EXP(-AG$25/($B145+273)/RGas)))+ReactionRateK1!AG145/2</f>
        <v>0</v>
      </c>
      <c r="AH145" s="73">
        <f ca="1">IF(AH$2=0,0,AH$22*EXP(AH$23/($B145+273)/RGas)*(OFFSET('Composition%'!$B115,0,AH$13)*OFFSET('Composition%'!$B115,0,AH$14)))-IF(AH$2=2,0,OFFSET('Composition%'!$B115,0,AH$17)*OFFSET('Composition%'!$B115,0,AH$18)*(AH$24*EXP(-AH$25/($B145+273)/RGas)))+ReactionRateK1!AH145/2</f>
        <v>0</v>
      </c>
      <c r="AI145" s="73">
        <f ca="1">IF(AI$2=0,0,AI$22*EXP(AI$23/($B145+273)/RGas)*(OFFSET('Composition%'!$B115,0,AI$13)*OFFSET('Composition%'!$B115,0,AI$14)))-IF(AI$2=2,0,OFFSET('Composition%'!$B115,0,AI$17)*OFFSET('Composition%'!$B115,0,AI$18)*(AI$24*EXP(-AI$25/($B145+273)/RGas)))+ReactionRateK1!AI145/2</f>
        <v>0</v>
      </c>
      <c r="AJ145" s="73">
        <f ca="1">IF(AJ$2=0,0,AJ$22*EXP(AJ$23/($B145+273)/RGas)*(OFFSET('Composition%'!$B115,0,AJ$13)*OFFSET('Composition%'!$B115,0,AJ$14)))-IF(AJ$2=2,0,OFFSET('Composition%'!$B115,0,AJ$17)*OFFSET('Composition%'!$B115,0,AJ$18)*(AJ$24*EXP(-AJ$25/($B145+273)/RGas)))+ReactionRateK1!AJ145/2</f>
        <v>0</v>
      </c>
      <c r="AK145" s="73">
        <f ca="1">IF(AK$2=0,0,AK$22*EXP(AK$23/($B145+273)/RGas)*(OFFSET('Composition%'!$B115,0,AK$13)*OFFSET('Composition%'!$B115,0,AK$14)))-IF(AK$2=2,0,OFFSET('Composition%'!$B115,0,AK$17)*OFFSET('Composition%'!$B115,0,AK$18)*(AK$24*EXP(-AK$25/($B145+273)/RGas)))+ReactionRateK1!AK145/2</f>
        <v>0</v>
      </c>
      <c r="AL145" s="73">
        <f ca="1">IF(AL$2=0,0,AL$22*EXP(AL$23/($B145+273)/RGas)*(OFFSET('Composition%'!$B115,0,AL$13)*OFFSET('Composition%'!$B115,0,AL$14)))-IF(AL$2=2,0,OFFSET('Composition%'!$B115,0,AL$17)*OFFSET('Composition%'!$B115,0,AL$18)*(AL$24*EXP(-AL$25/($B145+273)/RGas)))+ReactionRateK1!AL145/2</f>
        <v>0</v>
      </c>
      <c r="AM145" s="73"/>
      <c r="AN145" s="73">
        <f ca="1">IF(AN$2=0,0,AN$22*EXP(AN$23/($B145+273)/RGas)*(OFFSET('Composition%'!$B115,0,AN$13)*OFFSET('Composition%'!$B115,0,AN$14)))-IF(AN$2=2,0,OFFSET('Composition%'!$B115,0,AN$17)*OFFSET('Composition%'!$B115,0,AN$18)*(AN$24*EXP(-AN$25/($B145+273)/RGas)))+ReactionRateK1!AN145/2</f>
        <v>0</v>
      </c>
      <c r="AO145" s="73">
        <f ca="1">IF(AO$2=0,0,AO$22*EXP(AO$23/($B145+273)/RGas)*(OFFSET('Composition%'!$B115,0,AO$13)*OFFSET('Composition%'!$B115,0,AO$14)))-IF(AO$2=2,0,OFFSET('Composition%'!$B115,0,AO$17)*OFFSET('Composition%'!$B115,0,AO$18)*(AO$24*EXP(-AO$25/($B145+273)/RGas)))+ReactionRateK1!AO145/2</f>
        <v>0</v>
      </c>
      <c r="AP145" s="73">
        <f ca="1">IF(AP$2=0,0,AP$22*EXP(AP$23/($B145+273)/RGas)*(OFFSET('Composition%'!$B115,0,AP$13)*OFFSET('Composition%'!$B115,0,AP$14)))-IF(AP$2=2,0,OFFSET('Composition%'!$B115,0,AP$17)*OFFSET('Composition%'!$B115,0,AP$18)*(AP$24*EXP(-AP$25/($B145+273)/RGas)))+ReactionRateK1!AP145/2</f>
        <v>4.0577332930690555E-12</v>
      </c>
      <c r="AQ145" s="73">
        <f ca="1">IF(AQ$2=0,0,AQ$22*EXP(AQ$23/($B145+273)/RGas)*(OFFSET('Composition%'!$B115,0,AQ$13)*OFFSET('Composition%'!$B115,0,AQ$14)))-IF(AQ$2=2,0,OFFSET('Composition%'!$B115,0,AQ$17)*OFFSET('Composition%'!$B115,0,AQ$18)*(AQ$24*EXP(-AQ$25/($B145+273)/RGas)))+ReactionRateK1!AQ145/2</f>
        <v>0</v>
      </c>
      <c r="AR145" s="73">
        <f ca="1">IF(AR$2=0,0,AR$22*EXP(AR$23/($B145+273)/RGas)*(OFFSET('Composition%'!$B115,0,AR$13)*OFFSET('Composition%'!$B115,0,AR$14)))-IF(AR$2=2,0,OFFSET('Composition%'!$B115,0,AR$17)*OFFSET('Composition%'!$B115,0,AR$18)*(AR$24*EXP(-AR$25/($B145+273)/RGas)))+ReactionRateK1!AR145/2</f>
        <v>0</v>
      </c>
    </row>
    <row r="146" spans="1:44">
      <c r="A146" s="3">
        <f t="shared" si="12"/>
        <v>5.6999999999999877</v>
      </c>
      <c r="B146" s="19">
        <f ca="1">'Composition%'!B116</f>
        <v>414.73026928490469</v>
      </c>
      <c r="C146">
        <f t="shared" si="11"/>
        <v>30</v>
      </c>
      <c r="D146" s="26">
        <f ca="1">('Composition%'!C116*ReactionRateK2!C146)^3</f>
        <v>5.9398563151289849</v>
      </c>
      <c r="E146" s="4"/>
      <c r="F146" s="73">
        <f ca="1">IF(F$2=0,0,F$22*EXP(F$23/($B146+273)/RGas)*(OFFSET('Composition%'!$B116,0,F$13)*OFFSET('Composition%'!$B116,0,F$14)))-IF(F$2=2,0,OFFSET('Composition%'!$B116,0,F$17)*OFFSET('Composition%'!$B116,0,F$18)*(F$24*EXP(-F$25/($B146+273)/RGas)))+ReactionRateK1!F146/2</f>
        <v>1.9189338004655014E-3</v>
      </c>
      <c r="G146" s="73">
        <f ca="1">IF(G$2=0,0,G$22*EXP(G$23/($B146+273)/RGas)*(OFFSET('Composition%'!$B116,0,G$13)*OFFSET('Composition%'!$B116,0,G$14)))-IF(G$2=2,0,OFFSET('Composition%'!$B116,0,G$17)*OFFSET('Composition%'!$B116,0,G$18)*(G$24*EXP(-G$25/($B146+273)/RGas)))+ReactionRateK1!G146/2</f>
        <v>7.8202684168299176E-4</v>
      </c>
      <c r="H146" s="73">
        <f ca="1">IF(H$2=0,0,H$22*EXP(H$23/($B146+273)/RGas)*(OFFSET('Composition%'!$B116,0,H$13)*OFFSET('Composition%'!$B116,0,H$14)))-IF(H$2=2,0,OFFSET('Composition%'!$B116,0,H$17)*OFFSET('Composition%'!$B116,0,H$18)*(H$24*EXP(-H$25/($B146+273)/RGas)))+ReactionRateK1!H146/2</f>
        <v>-2.7001198975855482E-6</v>
      </c>
      <c r="I146" s="73">
        <f ca="1">IF(I$2=0,0,I$22*EXP(I$23/($B146+273)/RGas)*(OFFSET('Composition%'!$B116,0,I$13)*OFFSET('Composition%'!$B116,0,I$14)))-IF(I$2=2,0,OFFSET('Composition%'!$B116,0,I$17)*OFFSET('Composition%'!$B116,0,I$18)*(I$24*EXP(-I$25/($B146+273)/RGas)))+ReactionRateK1!I146/2</f>
        <v>6.4118993533578759E-7</v>
      </c>
      <c r="J146" s="73"/>
      <c r="K146" s="73">
        <f ca="1">IF(K$2=0,0,K$22*EXP(K$23/($B146+273)/RGas)*(OFFSET('Composition%'!$B116,0,K$13)*OFFSET('Composition%'!$B116,0,K$14)))-IF(K$2=2,0,OFFSET('Composition%'!$B116,0,K$17)*OFFSET('Composition%'!$B116,0,K$18)*(K$24*EXP(-K$25/($B146+273)/RGas)))+ReactionRateK1!K146/2</f>
        <v>5.3116003627698199E-3</v>
      </c>
      <c r="L146" s="73">
        <f ca="1">IF(L$2=0,0,L$22*EXP(L$23/($B146+273)/RGas)*(OFFSET('Composition%'!$B116,0,L$13)*OFFSET('Composition%'!$B116,0,L$14)))-IF(L$2=2,0,OFFSET('Composition%'!$B116,0,L$17)*OFFSET('Composition%'!$B116,0,L$18)*(L$24*EXP(-L$25/($B146+273)/RGas)))+ReactionRateK1!L146/2</f>
        <v>-1.6564235697993698E-3</v>
      </c>
      <c r="M146" s="73">
        <f ca="1">IF(M$2=0,0,M$22*EXP(M$23/($B146+273)/RGas)*(OFFSET('Composition%'!$B116,0,M$13)*OFFSET('Composition%'!$B116,0,M$14)))-IF(M$2=2,0,OFFSET('Composition%'!$B116,0,M$17)*OFFSET('Composition%'!$B116,0,M$18)*(M$24*EXP(-M$25/($B146+273)/RGas)))+ReactionRateK1!M146/2</f>
        <v>0</v>
      </c>
      <c r="N146" s="73"/>
      <c r="O146" s="73">
        <f ca="1">IF(O$2=0,0,O$22*EXP(O$23/($B146+273)/RGas)*(OFFSET('Composition%'!$B116,0,O$13)*OFFSET('Composition%'!$B116,0,O$14)))-IF(O$2=2,0,OFFSET('Composition%'!$B116,0,O$17)*OFFSET('Composition%'!$B116,0,O$18)*(O$24*EXP(-O$25/($B146+273)/RGas)))+ReactionRateK1!O146/2</f>
        <v>0</v>
      </c>
      <c r="P146" s="73">
        <f ca="1">IF(P$2=0,0,P$22*EXP(P$23/($B146+273)/RGas)*(OFFSET('Composition%'!$B116,0,P$13)*OFFSET('Composition%'!$B116,0,P$14)))-IF(P$2=2,0,OFFSET('Composition%'!$B116,0,P$17)*OFFSET('Composition%'!$B116,0,P$18)*(P$24*EXP(-P$25/($B146+273)/RGas)))+ReactionRateK1!P146/2</f>
        <v>1.0827494121570622E-2</v>
      </c>
      <c r="Q146" s="73">
        <f ca="1">IF(Q$2=0,0,Q$22*EXP(Q$23/($B146+273)/RGas)*(OFFSET('Composition%'!$B116,0,Q$13)*OFFSET('Composition%'!$B116,0,Q$14)))-IF(Q$2=2,0,OFFSET('Composition%'!$B116,0,Q$17)*OFFSET('Composition%'!$B116,0,Q$18)*(Q$24*EXP(-Q$25/($B146+273)/RGas)))+ReactionRateK1!Q146/2</f>
        <v>1.6903677980399797E-4</v>
      </c>
      <c r="R146" s="73">
        <f ca="1">IF(R$2=0,0,R$22*EXP(R$23/($B146+273)/RGas)*(OFFSET('Composition%'!$B116,0,R$13)*OFFSET('Composition%'!$B116,0,R$14)))-IF(R$2=2,0,OFFSET('Composition%'!$B116,0,R$17)*OFFSET('Composition%'!$B116,0,R$18)*(R$24*EXP(-R$25/($B146+273)/RGas)))+ReactionRateK1!R146/2</f>
        <v>7.0387962211530833E-5</v>
      </c>
      <c r="S146" s="73"/>
      <c r="T146" s="73">
        <f ca="1">IF(T$2=0,0,T$22*EXP(T$23/($B146+273)/RGas)*(OFFSET('Composition%'!$B116,0,T$13)*OFFSET('Composition%'!$B116,0,T$14)))-IF(T$2=2,0,OFFSET('Composition%'!$B116,0,T$17)*OFFSET('Composition%'!$B116,0,T$18)*(T$24*EXP(-T$25/($B146+273)/RGas)))+ReactionRateK1!T146/2</f>
        <v>1.7868361358930997E-5</v>
      </c>
      <c r="U146" s="73">
        <f ca="1">IF(U$2=0,0,U$22*EXP(U$23/($B146+273)/RGas)*(OFFSET('Composition%'!$B116,0,U$13)*OFFSET('Composition%'!$B116,0,U$14)))-IF(U$2=2,0,OFFSET('Composition%'!$B116,0,U$17)*OFFSET('Composition%'!$B116,0,U$18)*(U$24*EXP(-U$25/($B146+273)/RGas)))+ReactionRateK1!U146/2</f>
        <v>3.8134321830929596E-8</v>
      </c>
      <c r="V146" s="73">
        <f ca="1">IF(V$2=0,0,V$22*EXP(V$23/($B146+273)/RGas)*(OFFSET('Composition%'!$B116,0,V$13)*OFFSET('Composition%'!$B116,0,V$14)))-IF(V$2=2,0,OFFSET('Composition%'!$B116,0,V$17)*OFFSET('Composition%'!$B116,0,V$18)*(V$24*EXP(-V$25/($B146+273)/RGas)))+ReactionRateK1!V146/2</f>
        <v>0</v>
      </c>
      <c r="W146" s="73">
        <f ca="1">IF(W$2=0,0,W$22*EXP(W$23/($B146+273)/RGas)*(OFFSET('Composition%'!$B116,0,W$13)*OFFSET('Composition%'!$B116,0,W$14)))-IF(W$2=2,0,OFFSET('Composition%'!$B116,0,W$17)*OFFSET('Composition%'!$B116,0,W$18)*(W$24*EXP(-W$25/($B146+273)/RGas)))+ReactionRateK1!W146/2</f>
        <v>0</v>
      </c>
      <c r="X146" s="73">
        <f ca="1">IF(X$2=0,0,X$22*EXP(X$23/($B146+273)/RGas)*(OFFSET('Composition%'!$B116,0,X$13)*OFFSET('Composition%'!$B116,0,X$14)))-IF(X$2=2,0,OFFSET('Composition%'!$B116,0,X$17)*OFFSET('Composition%'!$B116,0,X$18)*(X$24*EXP(-X$25/($B146+273)/RGas)))+ReactionRateK1!X146/2</f>
        <v>3.7362289514292581E-8</v>
      </c>
      <c r="Y146" s="73">
        <f ca="1">IF(Y$2=0,0,Y$22*EXP(Y$23/($B146+273)/RGas)*(OFFSET('Composition%'!$B116,0,Y$13)*OFFSET('Composition%'!$B116,0,Y$14)))-IF(Y$2=2,0,OFFSET('Composition%'!$B116,0,Y$17)*OFFSET('Composition%'!$B116,0,Y$18)*(Y$24*EXP(-Y$25/($B146+273)/RGas)))+ReactionRateK1!Y146/2</f>
        <v>1.8492124658774395E-9</v>
      </c>
      <c r="Z146" s="73">
        <f ca="1">IF(Z$2=0,0,Z$22*EXP(Z$23/($B146+273)/RGas)*(OFFSET('Composition%'!$B116,0,Z$13)*OFFSET('Composition%'!$B116,0,Z$14)))-IF(Z$2=2,0,OFFSET('Composition%'!$B116,0,Z$17)*OFFSET('Composition%'!$B116,0,Z$18)*(Z$24*EXP(-Z$25/($B146+273)/RGas)))+ReactionRateK1!Z146/2</f>
        <v>0</v>
      </c>
      <c r="AA146" s="73">
        <f ca="1">IF(AA$2=0,0,AA$22*EXP(AA$23/($B146+273)/RGas)*(OFFSET('Composition%'!$B116,0,AA$13)*OFFSET('Composition%'!$B116,0,AA$14)))-IF(AA$2=2,0,OFFSET('Composition%'!$B116,0,AA$17)*OFFSET('Composition%'!$B116,0,AA$18)*(AA$24*EXP(-AA$25/($B146+273)/RGas)))+ReactionRateK1!AA146/2</f>
        <v>0</v>
      </c>
      <c r="AB146" s="73">
        <f ca="1">IF(AB$2=0,0,AB$22*EXP(AB$23/($B146+273)/RGas)*(OFFSET('Composition%'!$B116,0,AB$13)*OFFSET('Composition%'!$B116,0,AB$14)))-IF(AB$2=2,0,OFFSET('Composition%'!$B116,0,AB$17)*OFFSET('Composition%'!$B116,0,AB$18)*(AB$24*EXP(-AB$25/($B146+273)/RGas)))+ReactionRateK1!AB146/2</f>
        <v>0</v>
      </c>
      <c r="AC146" s="73">
        <f ca="1">IF(AC$2=0,0,AC$22*EXP(AC$23/($B146+273)/RGas)*(OFFSET('Composition%'!$B116,0,AC$13)*OFFSET('Composition%'!$B116,0,AC$14)))-IF(AC$2=2,0,OFFSET('Composition%'!$B116,0,AC$17)*OFFSET('Composition%'!$B116,0,AC$18)*(AC$24*EXP(-AC$25/($B146+273)/RGas)))+ReactionRateK1!AC146/2</f>
        <v>0</v>
      </c>
      <c r="AD146" s="73">
        <f ca="1">IF(AD$2=0,0,AD$22*EXP(AD$23/($B146+273)/RGas)*(OFFSET('Composition%'!$B116,0,AD$13)*OFFSET('Composition%'!$B116,0,AD$14)))-IF(AD$2=2,0,OFFSET('Composition%'!$B116,0,AD$17)*OFFSET('Composition%'!$B116,0,AD$18)*(AD$24*EXP(-AD$25/($B146+273)/RGas)))+ReactionRateK1!AD146/2</f>
        <v>0</v>
      </c>
      <c r="AE146" s="73">
        <f ca="1">IF(AE$2=0,0,AE$22*EXP(AE$23/($B146+273)/RGas)*(OFFSET('Composition%'!$B116,0,AE$13)*OFFSET('Composition%'!$B116,0,AE$14)))-IF(AE$2=2,0,OFFSET('Composition%'!$B116,0,AE$17)*OFFSET('Composition%'!$B116,0,AE$18)*(AE$24*EXP(-AE$25/($B146+273)/RGas)))+ReactionRateK1!AE146/2</f>
        <v>0</v>
      </c>
      <c r="AF146" s="73"/>
      <c r="AG146" s="73">
        <f ca="1">IF(AG$2=0,0,AG$22*EXP(AG$23/($B146+273)/RGas)*(OFFSET('Composition%'!$B116,0,AG$13)*OFFSET('Composition%'!$B116,0,AG$14)))-IF(AG$2=2,0,OFFSET('Composition%'!$B116,0,AG$17)*OFFSET('Composition%'!$B116,0,AG$18)*(AG$24*EXP(-AG$25/($B146+273)/RGas)))+ReactionRateK1!AG146/2</f>
        <v>0</v>
      </c>
      <c r="AH146" s="73">
        <f ca="1">IF(AH$2=0,0,AH$22*EXP(AH$23/($B146+273)/RGas)*(OFFSET('Composition%'!$B116,0,AH$13)*OFFSET('Composition%'!$B116,0,AH$14)))-IF(AH$2=2,0,OFFSET('Composition%'!$B116,0,AH$17)*OFFSET('Composition%'!$B116,0,AH$18)*(AH$24*EXP(-AH$25/($B146+273)/RGas)))+ReactionRateK1!AH146/2</f>
        <v>0</v>
      </c>
      <c r="AI146" s="73">
        <f ca="1">IF(AI$2=0,0,AI$22*EXP(AI$23/($B146+273)/RGas)*(OFFSET('Composition%'!$B116,0,AI$13)*OFFSET('Composition%'!$B116,0,AI$14)))-IF(AI$2=2,0,OFFSET('Composition%'!$B116,0,AI$17)*OFFSET('Composition%'!$B116,0,AI$18)*(AI$24*EXP(-AI$25/($B146+273)/RGas)))+ReactionRateK1!AI146/2</f>
        <v>0</v>
      </c>
      <c r="AJ146" s="73">
        <f ca="1">IF(AJ$2=0,0,AJ$22*EXP(AJ$23/($B146+273)/RGas)*(OFFSET('Composition%'!$B116,0,AJ$13)*OFFSET('Composition%'!$B116,0,AJ$14)))-IF(AJ$2=2,0,OFFSET('Composition%'!$B116,0,AJ$17)*OFFSET('Composition%'!$B116,0,AJ$18)*(AJ$24*EXP(-AJ$25/($B146+273)/RGas)))+ReactionRateK1!AJ146/2</f>
        <v>0</v>
      </c>
      <c r="AK146" s="73">
        <f ca="1">IF(AK$2=0,0,AK$22*EXP(AK$23/($B146+273)/RGas)*(OFFSET('Composition%'!$B116,0,AK$13)*OFFSET('Composition%'!$B116,0,AK$14)))-IF(AK$2=2,0,OFFSET('Composition%'!$B116,0,AK$17)*OFFSET('Composition%'!$B116,0,AK$18)*(AK$24*EXP(-AK$25/($B146+273)/RGas)))+ReactionRateK1!AK146/2</f>
        <v>0</v>
      </c>
      <c r="AL146" s="73">
        <f ca="1">IF(AL$2=0,0,AL$22*EXP(AL$23/($B146+273)/RGas)*(OFFSET('Composition%'!$B116,0,AL$13)*OFFSET('Composition%'!$B116,0,AL$14)))-IF(AL$2=2,0,OFFSET('Composition%'!$B116,0,AL$17)*OFFSET('Composition%'!$B116,0,AL$18)*(AL$24*EXP(-AL$25/($B146+273)/RGas)))+ReactionRateK1!AL146/2</f>
        <v>0</v>
      </c>
      <c r="AM146" s="73"/>
      <c r="AN146" s="73">
        <f ca="1">IF(AN$2=0,0,AN$22*EXP(AN$23/($B146+273)/RGas)*(OFFSET('Composition%'!$B116,0,AN$13)*OFFSET('Composition%'!$B116,0,AN$14)))-IF(AN$2=2,0,OFFSET('Composition%'!$B116,0,AN$17)*OFFSET('Composition%'!$B116,0,AN$18)*(AN$24*EXP(-AN$25/($B146+273)/RGas)))+ReactionRateK1!AN146/2</f>
        <v>0</v>
      </c>
      <c r="AO146" s="73">
        <f ca="1">IF(AO$2=0,0,AO$22*EXP(AO$23/($B146+273)/RGas)*(OFFSET('Composition%'!$B116,0,AO$13)*OFFSET('Composition%'!$B116,0,AO$14)))-IF(AO$2=2,0,OFFSET('Composition%'!$B116,0,AO$17)*OFFSET('Composition%'!$B116,0,AO$18)*(AO$24*EXP(-AO$25/($B146+273)/RGas)))+ReactionRateK1!AO146/2</f>
        <v>0</v>
      </c>
      <c r="AP146" s="73">
        <f ca="1">IF(AP$2=0,0,AP$22*EXP(AP$23/($B146+273)/RGas)*(OFFSET('Composition%'!$B116,0,AP$13)*OFFSET('Composition%'!$B116,0,AP$14)))-IF(AP$2=2,0,OFFSET('Composition%'!$B116,0,AP$17)*OFFSET('Composition%'!$B116,0,AP$18)*(AP$24*EXP(-AP$25/($B146+273)/RGas)))+ReactionRateK1!AP146/2</f>
        <v>4.0577348936097659E-12</v>
      </c>
      <c r="AQ146" s="73">
        <f ca="1">IF(AQ$2=0,0,AQ$22*EXP(AQ$23/($B146+273)/RGas)*(OFFSET('Composition%'!$B116,0,AQ$13)*OFFSET('Composition%'!$B116,0,AQ$14)))-IF(AQ$2=2,0,OFFSET('Composition%'!$B116,0,AQ$17)*OFFSET('Composition%'!$B116,0,AQ$18)*(AQ$24*EXP(-AQ$25/($B146+273)/RGas)))+ReactionRateK1!AQ146/2</f>
        <v>0</v>
      </c>
      <c r="AR146" s="73">
        <f ca="1">IF(AR$2=0,0,AR$22*EXP(AR$23/($B146+273)/RGas)*(OFFSET('Composition%'!$B116,0,AR$13)*OFFSET('Composition%'!$B116,0,AR$14)))-IF(AR$2=2,0,OFFSET('Composition%'!$B116,0,AR$17)*OFFSET('Composition%'!$B116,0,AR$18)*(AR$24*EXP(-AR$25/($B146+273)/RGas)))+ReactionRateK1!AR146/2</f>
        <v>0</v>
      </c>
    </row>
    <row r="147" spans="1:44">
      <c r="A147" s="3">
        <f t="shared" si="12"/>
        <v>5.7499999999999876</v>
      </c>
      <c r="B147" s="19">
        <f ca="1">'Composition%'!B117</f>
        <v>414.73715154987627</v>
      </c>
      <c r="C147">
        <f t="shared" si="11"/>
        <v>30</v>
      </c>
      <c r="D147" s="26">
        <f ca="1">('Composition%'!C117*ReactionRateK2!C147)^3</f>
        <v>5.9395358942538552</v>
      </c>
      <c r="E147" s="4"/>
      <c r="F147" s="73">
        <f ca="1">IF(F$2=0,0,F$22*EXP(F$23/($B147+273)/RGas)*(OFFSET('Composition%'!$B117,0,F$13)*OFFSET('Composition%'!$B117,0,F$14)))-IF(F$2=2,0,OFFSET('Composition%'!$B117,0,F$17)*OFFSET('Composition%'!$B117,0,F$18)*(F$24*EXP(-F$25/($B147+273)/RGas)))+ReactionRateK1!F147/2</f>
        <v>1.8945026228179554E-3</v>
      </c>
      <c r="G147" s="73">
        <f ca="1">IF(G$2=0,0,G$22*EXP(G$23/($B147+273)/RGas)*(OFFSET('Composition%'!$B117,0,G$13)*OFFSET('Composition%'!$B117,0,G$14)))-IF(G$2=2,0,OFFSET('Composition%'!$B117,0,G$17)*OFFSET('Composition%'!$B117,0,G$18)*(G$24*EXP(-G$25/($B147+273)/RGas)))+ReactionRateK1!G147/2</f>
        <v>7.7234712104652496E-4</v>
      </c>
      <c r="H147" s="73">
        <f ca="1">IF(H$2=0,0,H$22*EXP(H$23/($B147+273)/RGas)*(OFFSET('Composition%'!$B117,0,H$13)*OFFSET('Composition%'!$B117,0,H$14)))-IF(H$2=2,0,OFFSET('Composition%'!$B117,0,H$17)*OFFSET('Composition%'!$B117,0,H$18)*(H$24*EXP(-H$25/($B147+273)/RGas)))+ReactionRateK1!H147/2</f>
        <v>-2.6743637512750241E-6</v>
      </c>
      <c r="I147" s="73">
        <f ca="1">IF(I$2=0,0,I$22*EXP(I$23/($B147+273)/RGas)*(OFFSET('Composition%'!$B117,0,I$13)*OFFSET('Composition%'!$B117,0,I$14)))-IF(I$2=2,0,OFFSET('Composition%'!$B117,0,I$17)*OFFSET('Composition%'!$B117,0,I$18)*(I$24*EXP(-I$25/($B147+273)/RGas)))+ReactionRateK1!I147/2</f>
        <v>6.0275725267626424E-7</v>
      </c>
      <c r="J147" s="73"/>
      <c r="K147" s="73">
        <f ca="1">IF(K$2=0,0,K$22*EXP(K$23/($B147+273)/RGas)*(OFFSET('Composition%'!$B117,0,K$13)*OFFSET('Composition%'!$B117,0,K$14)))-IF(K$2=2,0,OFFSET('Composition%'!$B117,0,K$17)*OFFSET('Composition%'!$B117,0,K$18)*(K$24*EXP(-K$25/($B147+273)/RGas)))+ReactionRateK1!K147/2</f>
        <v>5.1589911946055226E-3</v>
      </c>
      <c r="L147" s="73">
        <f ca="1">IF(L$2=0,0,L$22*EXP(L$23/($B147+273)/RGas)*(OFFSET('Composition%'!$B117,0,L$13)*OFFSET('Composition%'!$B117,0,L$14)))-IF(L$2=2,0,OFFSET('Composition%'!$B117,0,L$17)*OFFSET('Composition%'!$B117,0,L$18)*(L$24*EXP(-L$25/($B147+273)/RGas)))+ReactionRateK1!L147/2</f>
        <v>-1.6377936501051171E-3</v>
      </c>
      <c r="M147" s="73">
        <f ca="1">IF(M$2=0,0,M$22*EXP(M$23/($B147+273)/RGas)*(OFFSET('Composition%'!$B117,0,M$13)*OFFSET('Composition%'!$B117,0,M$14)))-IF(M$2=2,0,OFFSET('Composition%'!$B117,0,M$17)*OFFSET('Composition%'!$B117,0,M$18)*(M$24*EXP(-M$25/($B147+273)/RGas)))+ReactionRateK1!M147/2</f>
        <v>0</v>
      </c>
      <c r="N147" s="73"/>
      <c r="O147" s="73">
        <f ca="1">IF(O$2=0,0,O$22*EXP(O$23/($B147+273)/RGas)*(OFFSET('Composition%'!$B117,0,O$13)*OFFSET('Composition%'!$B117,0,O$14)))-IF(O$2=2,0,OFFSET('Composition%'!$B117,0,O$17)*OFFSET('Composition%'!$B117,0,O$18)*(O$24*EXP(-O$25/($B147+273)/RGas)))+ReactionRateK1!O147/2</f>
        <v>0</v>
      </c>
      <c r="P147" s="73">
        <f ca="1">IF(P$2=0,0,P$22*EXP(P$23/($B147+273)/RGas)*(OFFSET('Composition%'!$B117,0,P$13)*OFFSET('Composition%'!$B117,0,P$14)))-IF(P$2=2,0,OFFSET('Composition%'!$B117,0,P$17)*OFFSET('Composition%'!$B117,0,P$18)*(P$24*EXP(-P$25/($B147+273)/RGas)))+ReactionRateK1!P147/2</f>
        <v>1.0724160158398412E-2</v>
      </c>
      <c r="Q147" s="73">
        <f ca="1">IF(Q$2=0,0,Q$22*EXP(Q$23/($B147+273)/RGas)*(OFFSET('Composition%'!$B117,0,Q$13)*OFFSET('Composition%'!$B117,0,Q$14)))-IF(Q$2=2,0,OFFSET('Composition%'!$B117,0,Q$17)*OFFSET('Composition%'!$B117,0,Q$18)*(Q$24*EXP(-Q$25/($B147+273)/RGas)))+ReactionRateK1!Q147/2</f>
        <v>1.6965335134845759E-4</v>
      </c>
      <c r="R147" s="73">
        <f ca="1">IF(R$2=0,0,R$22*EXP(R$23/($B147+273)/RGas)*(OFFSET('Composition%'!$B117,0,R$13)*OFFSET('Composition%'!$B117,0,R$14)))-IF(R$2=2,0,OFFSET('Composition%'!$B117,0,R$17)*OFFSET('Composition%'!$B117,0,R$18)*(R$24*EXP(-R$25/($B147+273)/RGas)))+ReactionRateK1!R147/2</f>
        <v>7.1209372544999084E-5</v>
      </c>
      <c r="S147" s="73"/>
      <c r="T147" s="73">
        <f ca="1">IF(T$2=0,0,T$22*EXP(T$23/($B147+273)/RGas)*(OFFSET('Composition%'!$B117,0,T$13)*OFFSET('Composition%'!$B117,0,T$14)))-IF(T$2=2,0,OFFSET('Composition%'!$B117,0,T$17)*OFFSET('Composition%'!$B117,0,T$18)*(T$24*EXP(-T$25/($B147+273)/RGas)))+ReactionRateK1!T147/2</f>
        <v>1.6795862184360006E-5</v>
      </c>
      <c r="U147" s="73">
        <f ca="1">IF(U$2=0,0,U$22*EXP(U$23/($B147+273)/RGas)*(OFFSET('Composition%'!$B117,0,U$13)*OFFSET('Composition%'!$B117,0,U$14)))-IF(U$2=2,0,OFFSET('Composition%'!$B117,0,U$17)*OFFSET('Composition%'!$B117,0,U$18)*(U$24*EXP(-U$25/($B147+273)/RGas)))+ReactionRateK1!U147/2</f>
        <v>3.4237647548467738E-8</v>
      </c>
      <c r="V147" s="73">
        <f ca="1">IF(V$2=0,0,V$22*EXP(V$23/($B147+273)/RGas)*(OFFSET('Composition%'!$B117,0,V$13)*OFFSET('Composition%'!$B117,0,V$14)))-IF(V$2=2,0,OFFSET('Composition%'!$B117,0,V$17)*OFFSET('Composition%'!$B117,0,V$18)*(V$24*EXP(-V$25/($B147+273)/RGas)))+ReactionRateK1!V147/2</f>
        <v>0</v>
      </c>
      <c r="W147" s="73">
        <f ca="1">IF(W$2=0,0,W$22*EXP(W$23/($B147+273)/RGas)*(OFFSET('Composition%'!$B117,0,W$13)*OFFSET('Composition%'!$B117,0,W$14)))-IF(W$2=2,0,OFFSET('Composition%'!$B117,0,W$17)*OFFSET('Composition%'!$B117,0,W$18)*(W$24*EXP(-W$25/($B147+273)/RGas)))+ReactionRateK1!W147/2</f>
        <v>0</v>
      </c>
      <c r="X147" s="73">
        <f ca="1">IF(X$2=0,0,X$22*EXP(X$23/($B147+273)/RGas)*(OFFSET('Composition%'!$B117,0,X$13)*OFFSET('Composition%'!$B117,0,X$14)))-IF(X$2=2,0,OFFSET('Composition%'!$B117,0,X$17)*OFFSET('Composition%'!$B117,0,X$18)*(X$24*EXP(-X$25/($B147+273)/RGas)))+ReactionRateK1!X147/2</f>
        <v>3.7361616041136768E-8</v>
      </c>
      <c r="Y147" s="73">
        <f ca="1">IF(Y$2=0,0,Y$22*EXP(Y$23/($B147+273)/RGas)*(OFFSET('Composition%'!$B117,0,Y$13)*OFFSET('Composition%'!$B117,0,Y$14)))-IF(Y$2=2,0,OFFSET('Composition%'!$B117,0,Y$17)*OFFSET('Composition%'!$B117,0,Y$18)*(Y$24*EXP(-Y$25/($B147+273)/RGas)))+ReactionRateK1!Y147/2</f>
        <v>1.849179132937426E-9</v>
      </c>
      <c r="Z147" s="73">
        <f ca="1">IF(Z$2=0,0,Z$22*EXP(Z$23/($B147+273)/RGas)*(OFFSET('Composition%'!$B117,0,Z$13)*OFFSET('Composition%'!$B117,0,Z$14)))-IF(Z$2=2,0,OFFSET('Composition%'!$B117,0,Z$17)*OFFSET('Composition%'!$B117,0,Z$18)*(Z$24*EXP(-Z$25/($B147+273)/RGas)))+ReactionRateK1!Z147/2</f>
        <v>0</v>
      </c>
      <c r="AA147" s="73">
        <f ca="1">IF(AA$2=0,0,AA$22*EXP(AA$23/($B147+273)/RGas)*(OFFSET('Composition%'!$B117,0,AA$13)*OFFSET('Composition%'!$B117,0,AA$14)))-IF(AA$2=2,0,OFFSET('Composition%'!$B117,0,AA$17)*OFFSET('Composition%'!$B117,0,AA$18)*(AA$24*EXP(-AA$25/($B147+273)/RGas)))+ReactionRateK1!AA147/2</f>
        <v>0</v>
      </c>
      <c r="AB147" s="73">
        <f ca="1">IF(AB$2=0,0,AB$22*EXP(AB$23/($B147+273)/RGas)*(OFFSET('Composition%'!$B117,0,AB$13)*OFFSET('Composition%'!$B117,0,AB$14)))-IF(AB$2=2,0,OFFSET('Composition%'!$B117,0,AB$17)*OFFSET('Composition%'!$B117,0,AB$18)*(AB$24*EXP(-AB$25/($B147+273)/RGas)))+ReactionRateK1!AB147/2</f>
        <v>0</v>
      </c>
      <c r="AC147" s="73">
        <f ca="1">IF(AC$2=0,0,AC$22*EXP(AC$23/($B147+273)/RGas)*(OFFSET('Composition%'!$B117,0,AC$13)*OFFSET('Composition%'!$B117,0,AC$14)))-IF(AC$2=2,0,OFFSET('Composition%'!$B117,0,AC$17)*OFFSET('Composition%'!$B117,0,AC$18)*(AC$24*EXP(-AC$25/($B147+273)/RGas)))+ReactionRateK1!AC147/2</f>
        <v>0</v>
      </c>
      <c r="AD147" s="73">
        <f ca="1">IF(AD$2=0,0,AD$22*EXP(AD$23/($B147+273)/RGas)*(OFFSET('Composition%'!$B117,0,AD$13)*OFFSET('Composition%'!$B117,0,AD$14)))-IF(AD$2=2,0,OFFSET('Composition%'!$B117,0,AD$17)*OFFSET('Composition%'!$B117,0,AD$18)*(AD$24*EXP(-AD$25/($B147+273)/RGas)))+ReactionRateK1!AD147/2</f>
        <v>0</v>
      </c>
      <c r="AE147" s="73">
        <f ca="1">IF(AE$2=0,0,AE$22*EXP(AE$23/($B147+273)/RGas)*(OFFSET('Composition%'!$B117,0,AE$13)*OFFSET('Composition%'!$B117,0,AE$14)))-IF(AE$2=2,0,OFFSET('Composition%'!$B117,0,AE$17)*OFFSET('Composition%'!$B117,0,AE$18)*(AE$24*EXP(-AE$25/($B147+273)/RGas)))+ReactionRateK1!AE147/2</f>
        <v>0</v>
      </c>
      <c r="AF147" s="73"/>
      <c r="AG147" s="73">
        <f ca="1">IF(AG$2=0,0,AG$22*EXP(AG$23/($B147+273)/RGas)*(OFFSET('Composition%'!$B117,0,AG$13)*OFFSET('Composition%'!$B117,0,AG$14)))-IF(AG$2=2,0,OFFSET('Composition%'!$B117,0,AG$17)*OFFSET('Composition%'!$B117,0,AG$18)*(AG$24*EXP(-AG$25/($B147+273)/RGas)))+ReactionRateK1!AG147/2</f>
        <v>0</v>
      </c>
      <c r="AH147" s="73">
        <f ca="1">IF(AH$2=0,0,AH$22*EXP(AH$23/($B147+273)/RGas)*(OFFSET('Composition%'!$B117,0,AH$13)*OFFSET('Composition%'!$B117,0,AH$14)))-IF(AH$2=2,0,OFFSET('Composition%'!$B117,0,AH$17)*OFFSET('Composition%'!$B117,0,AH$18)*(AH$24*EXP(-AH$25/($B147+273)/RGas)))+ReactionRateK1!AH147/2</f>
        <v>0</v>
      </c>
      <c r="AI147" s="73">
        <f ca="1">IF(AI$2=0,0,AI$22*EXP(AI$23/($B147+273)/RGas)*(OFFSET('Composition%'!$B117,0,AI$13)*OFFSET('Composition%'!$B117,0,AI$14)))-IF(AI$2=2,0,OFFSET('Composition%'!$B117,0,AI$17)*OFFSET('Composition%'!$B117,0,AI$18)*(AI$24*EXP(-AI$25/($B147+273)/RGas)))+ReactionRateK1!AI147/2</f>
        <v>0</v>
      </c>
      <c r="AJ147" s="73">
        <f ca="1">IF(AJ$2=0,0,AJ$22*EXP(AJ$23/($B147+273)/RGas)*(OFFSET('Composition%'!$B117,0,AJ$13)*OFFSET('Composition%'!$B117,0,AJ$14)))-IF(AJ$2=2,0,OFFSET('Composition%'!$B117,0,AJ$17)*OFFSET('Composition%'!$B117,0,AJ$18)*(AJ$24*EXP(-AJ$25/($B147+273)/RGas)))+ReactionRateK1!AJ147/2</f>
        <v>0</v>
      </c>
      <c r="AK147" s="73">
        <f ca="1">IF(AK$2=0,0,AK$22*EXP(AK$23/($B147+273)/RGas)*(OFFSET('Composition%'!$B117,0,AK$13)*OFFSET('Composition%'!$B117,0,AK$14)))-IF(AK$2=2,0,OFFSET('Composition%'!$B117,0,AK$17)*OFFSET('Composition%'!$B117,0,AK$18)*(AK$24*EXP(-AK$25/($B147+273)/RGas)))+ReactionRateK1!AK147/2</f>
        <v>0</v>
      </c>
      <c r="AL147" s="73">
        <f ca="1">IF(AL$2=0,0,AL$22*EXP(AL$23/($B147+273)/RGas)*(OFFSET('Composition%'!$B117,0,AL$13)*OFFSET('Composition%'!$B117,0,AL$14)))-IF(AL$2=2,0,OFFSET('Composition%'!$B117,0,AL$17)*OFFSET('Composition%'!$B117,0,AL$18)*(AL$24*EXP(-AL$25/($B147+273)/RGas)))+ReactionRateK1!AL147/2</f>
        <v>0</v>
      </c>
      <c r="AM147" s="73"/>
      <c r="AN147" s="73">
        <f ca="1">IF(AN$2=0,0,AN$22*EXP(AN$23/($B147+273)/RGas)*(OFFSET('Composition%'!$B117,0,AN$13)*OFFSET('Composition%'!$B117,0,AN$14)))-IF(AN$2=2,0,OFFSET('Composition%'!$B117,0,AN$17)*OFFSET('Composition%'!$B117,0,AN$18)*(AN$24*EXP(-AN$25/($B147+273)/RGas)))+ReactionRateK1!AN147/2</f>
        <v>0</v>
      </c>
      <c r="AO147" s="73">
        <f ca="1">IF(AO$2=0,0,AO$22*EXP(AO$23/($B147+273)/RGas)*(OFFSET('Composition%'!$B117,0,AO$13)*OFFSET('Composition%'!$B117,0,AO$14)))-IF(AO$2=2,0,OFFSET('Composition%'!$B117,0,AO$17)*OFFSET('Composition%'!$B117,0,AO$18)*(AO$24*EXP(-AO$25/($B147+273)/RGas)))+ReactionRateK1!AO147/2</f>
        <v>0</v>
      </c>
      <c r="AP147" s="73">
        <f ca="1">IF(AP$2=0,0,AP$22*EXP(AP$23/($B147+273)/RGas)*(OFFSET('Composition%'!$B117,0,AP$13)*OFFSET('Composition%'!$B117,0,AP$14)))-IF(AP$2=2,0,OFFSET('Composition%'!$B117,0,AP$17)*OFFSET('Composition%'!$B117,0,AP$18)*(AP$24*EXP(-AP$25/($B147+273)/RGas)))+ReactionRateK1!AP147/2</f>
        <v>4.0577363125965894E-12</v>
      </c>
      <c r="AQ147" s="73">
        <f ca="1">IF(AQ$2=0,0,AQ$22*EXP(AQ$23/($B147+273)/RGas)*(OFFSET('Composition%'!$B117,0,AQ$13)*OFFSET('Composition%'!$B117,0,AQ$14)))-IF(AQ$2=2,0,OFFSET('Composition%'!$B117,0,AQ$17)*OFFSET('Composition%'!$B117,0,AQ$18)*(AQ$24*EXP(-AQ$25/($B147+273)/RGas)))+ReactionRateK1!AQ147/2</f>
        <v>0</v>
      </c>
      <c r="AR147" s="73">
        <f ca="1">IF(AR$2=0,0,AR$22*EXP(AR$23/($B147+273)/RGas)*(OFFSET('Composition%'!$B117,0,AR$13)*OFFSET('Composition%'!$B117,0,AR$14)))-IF(AR$2=2,0,OFFSET('Composition%'!$B117,0,AR$17)*OFFSET('Composition%'!$B117,0,AR$18)*(AR$24*EXP(-AR$25/($B147+273)/RGas)))+ReactionRateK1!AR147/2</f>
        <v>0</v>
      </c>
    </row>
    <row r="148" spans="1:44">
      <c r="A148" s="3">
        <f t="shared" si="12"/>
        <v>5.7999999999999874</v>
      </c>
      <c r="B148" s="19">
        <f ca="1">'Composition%'!B118</f>
        <v>414.74402950591514</v>
      </c>
      <c r="C148">
        <f t="shared" si="11"/>
        <v>30</v>
      </c>
      <c r="D148" s="26">
        <f ca="1">('Composition%'!C118*ReactionRateK2!C148)^3</f>
        <v>5.9392349180614978</v>
      </c>
      <c r="E148" s="4"/>
      <c r="F148" s="73">
        <f ca="1">IF(F$2=0,0,F$22*EXP(F$23/($B148+273)/RGas)*(OFFSET('Composition%'!$B118,0,F$13)*OFFSET('Composition%'!$B118,0,F$14)))-IF(F$2=2,0,OFFSET('Composition%'!$B118,0,F$17)*OFFSET('Composition%'!$B118,0,F$18)*(F$24*EXP(-F$25/($B148+273)/RGas)))+ReactionRateK1!F148/2</f>
        <v>1.8705129729734901E-3</v>
      </c>
      <c r="G148" s="73">
        <f ca="1">IF(G$2=0,0,G$22*EXP(G$23/($B148+273)/RGas)*(OFFSET('Composition%'!$B118,0,G$13)*OFFSET('Composition%'!$B118,0,G$14)))-IF(G$2=2,0,OFFSET('Composition%'!$B118,0,G$17)*OFFSET('Composition%'!$B118,0,G$18)*(G$24*EXP(-G$25/($B148+273)/RGas)))+ReactionRateK1!G148/2</f>
        <v>7.6283168191884567E-4</v>
      </c>
      <c r="H148" s="73">
        <f ca="1">IF(H$2=0,0,H$22*EXP(H$23/($B148+273)/RGas)*(OFFSET('Composition%'!$B118,0,H$13)*OFFSET('Composition%'!$B118,0,H$14)))-IF(H$2=2,0,OFFSET('Composition%'!$B118,0,H$17)*OFFSET('Composition%'!$B118,0,H$18)*(H$24*EXP(-H$25/($B148+273)/RGas)))+ReactionRateK1!H148/2</f>
        <v>-2.6487409148620505E-6</v>
      </c>
      <c r="I148" s="73">
        <f ca="1">IF(I$2=0,0,I$22*EXP(I$23/($B148+273)/RGas)*(OFFSET('Composition%'!$B118,0,I$13)*OFFSET('Composition%'!$B118,0,I$14)))-IF(I$2=2,0,OFFSET('Composition%'!$B118,0,I$17)*OFFSET('Composition%'!$B118,0,I$18)*(I$24*EXP(-I$25/($B148+273)/RGas)))+ReactionRateK1!I148/2</f>
        <v>5.6693087436889386E-7</v>
      </c>
      <c r="J148" s="73"/>
      <c r="K148" s="73">
        <f ca="1">IF(K$2=0,0,K$22*EXP(K$23/($B148+273)/RGas)*(OFFSET('Composition%'!$B118,0,K$13)*OFFSET('Composition%'!$B118,0,K$14)))-IF(K$2=2,0,OFFSET('Composition%'!$B118,0,K$17)*OFFSET('Composition%'!$B118,0,K$18)*(K$24*EXP(-K$25/($B148+273)/RGas)))+ReactionRateK1!K148/2</f>
        <v>5.0094870463999342E-3</v>
      </c>
      <c r="L148" s="73">
        <f ca="1">IF(L$2=0,0,L$22*EXP(L$23/($B148+273)/RGas)*(OFFSET('Composition%'!$B118,0,L$13)*OFFSET('Composition%'!$B118,0,L$14)))-IF(L$2=2,0,OFFSET('Composition%'!$B118,0,L$17)*OFFSET('Composition%'!$B118,0,L$18)*(L$24*EXP(-L$25/($B148+273)/RGas)))+ReactionRateK1!L148/2</f>
        <v>-1.6191369607744537E-3</v>
      </c>
      <c r="M148" s="73">
        <f ca="1">IF(M$2=0,0,M$22*EXP(M$23/($B148+273)/RGas)*(OFFSET('Composition%'!$B118,0,M$13)*OFFSET('Composition%'!$B118,0,M$14)))-IF(M$2=2,0,OFFSET('Composition%'!$B118,0,M$17)*OFFSET('Composition%'!$B118,0,M$18)*(M$24*EXP(-M$25/($B148+273)/RGas)))+ReactionRateK1!M148/2</f>
        <v>0</v>
      </c>
      <c r="N148" s="73"/>
      <c r="O148" s="73">
        <f ca="1">IF(O$2=0,0,O$22*EXP(O$23/($B148+273)/RGas)*(OFFSET('Composition%'!$B118,0,O$13)*OFFSET('Composition%'!$B118,0,O$14)))-IF(O$2=2,0,OFFSET('Composition%'!$B118,0,O$17)*OFFSET('Composition%'!$B118,0,O$18)*(O$24*EXP(-O$25/($B148+273)/RGas)))+ReactionRateK1!O148/2</f>
        <v>0</v>
      </c>
      <c r="P148" s="73">
        <f ca="1">IF(P$2=0,0,P$22*EXP(P$23/($B148+273)/RGas)*(OFFSET('Composition%'!$B118,0,P$13)*OFFSET('Composition%'!$B118,0,P$14)))-IF(P$2=2,0,OFFSET('Composition%'!$B118,0,P$17)*OFFSET('Composition%'!$B118,0,P$18)*(P$24*EXP(-P$25/($B148+273)/RGas)))+ReactionRateK1!P148/2</f>
        <v>1.0621364999852834E-2</v>
      </c>
      <c r="Q148" s="73">
        <f ca="1">IF(Q$2=0,0,Q$22*EXP(Q$23/($B148+273)/RGas)*(OFFSET('Composition%'!$B118,0,Q$13)*OFFSET('Composition%'!$B118,0,Q$14)))-IF(Q$2=2,0,OFFSET('Composition%'!$B118,0,Q$17)*OFFSET('Composition%'!$B118,0,Q$18)*(Q$24*EXP(-Q$25/($B148+273)/RGas)))+ReactionRateK1!Q148/2</f>
        <v>1.7025140224110241E-4</v>
      </c>
      <c r="R148" s="73">
        <f ca="1">IF(R$2=0,0,R$22*EXP(R$23/($B148+273)/RGas)*(OFFSET('Composition%'!$B118,0,R$13)*OFFSET('Composition%'!$B118,0,R$14)))-IF(R$2=2,0,OFFSET('Composition%'!$B118,0,R$17)*OFFSET('Composition%'!$B118,0,R$18)*(R$24*EXP(-R$25/($B148+273)/RGas)))+ReactionRateK1!R148/2</f>
        <v>7.2025494612046703E-5</v>
      </c>
      <c r="S148" s="73"/>
      <c r="T148" s="73">
        <f ca="1">IF(T$2=0,0,T$22*EXP(T$23/($B148+273)/RGas)*(OFFSET('Composition%'!$B118,0,T$13)*OFFSET('Composition%'!$B118,0,T$14)))-IF(T$2=2,0,OFFSET('Composition%'!$B118,0,T$17)*OFFSET('Composition%'!$B118,0,T$18)*(T$24*EXP(-T$25/($B148+273)/RGas)))+ReactionRateK1!T148/2</f>
        <v>1.5797133055532359E-5</v>
      </c>
      <c r="U148" s="73">
        <f ca="1">IF(U$2=0,0,U$22*EXP(U$23/($B148+273)/RGas)*(OFFSET('Composition%'!$B118,0,U$13)*OFFSET('Composition%'!$B118,0,U$14)))-IF(U$2=2,0,OFFSET('Composition%'!$B118,0,U$17)*OFFSET('Composition%'!$B118,0,U$18)*(U$24*EXP(-U$25/($B148+273)/RGas)))+ReactionRateK1!U148/2</f>
        <v>3.0739256541846907E-8</v>
      </c>
      <c r="V148" s="73">
        <f ca="1">IF(V$2=0,0,V$22*EXP(V$23/($B148+273)/RGas)*(OFFSET('Composition%'!$B118,0,V$13)*OFFSET('Composition%'!$B118,0,V$14)))-IF(V$2=2,0,OFFSET('Composition%'!$B118,0,V$17)*OFFSET('Composition%'!$B118,0,V$18)*(V$24*EXP(-V$25/($B148+273)/RGas)))+ReactionRateK1!V148/2</f>
        <v>0</v>
      </c>
      <c r="W148" s="73">
        <f ca="1">IF(W$2=0,0,W$22*EXP(W$23/($B148+273)/RGas)*(OFFSET('Composition%'!$B118,0,W$13)*OFFSET('Composition%'!$B118,0,W$14)))-IF(W$2=2,0,OFFSET('Composition%'!$B118,0,W$17)*OFFSET('Composition%'!$B118,0,W$18)*(W$24*EXP(-W$25/($B148+273)/RGas)))+ReactionRateK1!W148/2</f>
        <v>0</v>
      </c>
      <c r="X148" s="73">
        <f ca="1">IF(X$2=0,0,X$22*EXP(X$23/($B148+273)/RGas)*(OFFSET('Composition%'!$B118,0,X$13)*OFFSET('Composition%'!$B118,0,X$14)))-IF(X$2=2,0,OFFSET('Composition%'!$B118,0,X$17)*OFFSET('Composition%'!$B118,0,X$18)*(X$24*EXP(-X$25/($B148+273)/RGas)))+ReactionRateK1!X148/2</f>
        <v>3.7360983317483206E-8</v>
      </c>
      <c r="Y148" s="73">
        <f ca="1">IF(Y$2=0,0,Y$22*EXP(Y$23/($B148+273)/RGas)*(OFFSET('Composition%'!$B118,0,Y$13)*OFFSET('Composition%'!$B118,0,Y$14)))-IF(Y$2=2,0,OFFSET('Composition%'!$B118,0,Y$17)*OFFSET('Composition%'!$B118,0,Y$18)*(Y$24*EXP(-Y$25/($B148+273)/RGas)))+ReactionRateK1!Y148/2</f>
        <v>1.8491478168568847E-9</v>
      </c>
      <c r="Z148" s="73">
        <f ca="1">IF(Z$2=0,0,Z$22*EXP(Z$23/($B148+273)/RGas)*(OFFSET('Composition%'!$B118,0,Z$13)*OFFSET('Composition%'!$B118,0,Z$14)))-IF(Z$2=2,0,OFFSET('Composition%'!$B118,0,Z$17)*OFFSET('Composition%'!$B118,0,Z$18)*(Z$24*EXP(-Z$25/($B148+273)/RGas)))+ReactionRateK1!Z148/2</f>
        <v>0</v>
      </c>
      <c r="AA148" s="73">
        <f ca="1">IF(AA$2=0,0,AA$22*EXP(AA$23/($B148+273)/RGas)*(OFFSET('Composition%'!$B118,0,AA$13)*OFFSET('Composition%'!$B118,0,AA$14)))-IF(AA$2=2,0,OFFSET('Composition%'!$B118,0,AA$17)*OFFSET('Composition%'!$B118,0,AA$18)*(AA$24*EXP(-AA$25/($B148+273)/RGas)))+ReactionRateK1!AA148/2</f>
        <v>0</v>
      </c>
      <c r="AB148" s="73">
        <f ca="1">IF(AB$2=0,0,AB$22*EXP(AB$23/($B148+273)/RGas)*(OFFSET('Composition%'!$B118,0,AB$13)*OFFSET('Composition%'!$B118,0,AB$14)))-IF(AB$2=2,0,OFFSET('Composition%'!$B118,0,AB$17)*OFFSET('Composition%'!$B118,0,AB$18)*(AB$24*EXP(-AB$25/($B148+273)/RGas)))+ReactionRateK1!AB148/2</f>
        <v>0</v>
      </c>
      <c r="AC148" s="73">
        <f ca="1">IF(AC$2=0,0,AC$22*EXP(AC$23/($B148+273)/RGas)*(OFFSET('Composition%'!$B118,0,AC$13)*OFFSET('Composition%'!$B118,0,AC$14)))-IF(AC$2=2,0,OFFSET('Composition%'!$B118,0,AC$17)*OFFSET('Composition%'!$B118,0,AC$18)*(AC$24*EXP(-AC$25/($B148+273)/RGas)))+ReactionRateK1!AC148/2</f>
        <v>0</v>
      </c>
      <c r="AD148" s="73">
        <f ca="1">IF(AD$2=0,0,AD$22*EXP(AD$23/($B148+273)/RGas)*(OFFSET('Composition%'!$B118,0,AD$13)*OFFSET('Composition%'!$B118,0,AD$14)))-IF(AD$2=2,0,OFFSET('Composition%'!$B118,0,AD$17)*OFFSET('Composition%'!$B118,0,AD$18)*(AD$24*EXP(-AD$25/($B148+273)/RGas)))+ReactionRateK1!AD148/2</f>
        <v>0</v>
      </c>
      <c r="AE148" s="73">
        <f ca="1">IF(AE$2=0,0,AE$22*EXP(AE$23/($B148+273)/RGas)*(OFFSET('Composition%'!$B118,0,AE$13)*OFFSET('Composition%'!$B118,0,AE$14)))-IF(AE$2=2,0,OFFSET('Composition%'!$B118,0,AE$17)*OFFSET('Composition%'!$B118,0,AE$18)*(AE$24*EXP(-AE$25/($B148+273)/RGas)))+ReactionRateK1!AE148/2</f>
        <v>0</v>
      </c>
      <c r="AF148" s="73"/>
      <c r="AG148" s="73">
        <f ca="1">IF(AG$2=0,0,AG$22*EXP(AG$23/($B148+273)/RGas)*(OFFSET('Composition%'!$B118,0,AG$13)*OFFSET('Composition%'!$B118,0,AG$14)))-IF(AG$2=2,0,OFFSET('Composition%'!$B118,0,AG$17)*OFFSET('Composition%'!$B118,0,AG$18)*(AG$24*EXP(-AG$25/($B148+273)/RGas)))+ReactionRateK1!AG148/2</f>
        <v>0</v>
      </c>
      <c r="AH148" s="73">
        <f ca="1">IF(AH$2=0,0,AH$22*EXP(AH$23/($B148+273)/RGas)*(OFFSET('Composition%'!$B118,0,AH$13)*OFFSET('Composition%'!$B118,0,AH$14)))-IF(AH$2=2,0,OFFSET('Composition%'!$B118,0,AH$17)*OFFSET('Composition%'!$B118,0,AH$18)*(AH$24*EXP(-AH$25/($B148+273)/RGas)))+ReactionRateK1!AH148/2</f>
        <v>0</v>
      </c>
      <c r="AI148" s="73">
        <f ca="1">IF(AI$2=0,0,AI$22*EXP(AI$23/($B148+273)/RGas)*(OFFSET('Composition%'!$B118,0,AI$13)*OFFSET('Composition%'!$B118,0,AI$14)))-IF(AI$2=2,0,OFFSET('Composition%'!$B118,0,AI$17)*OFFSET('Composition%'!$B118,0,AI$18)*(AI$24*EXP(-AI$25/($B148+273)/RGas)))+ReactionRateK1!AI148/2</f>
        <v>0</v>
      </c>
      <c r="AJ148" s="73">
        <f ca="1">IF(AJ$2=0,0,AJ$22*EXP(AJ$23/($B148+273)/RGas)*(OFFSET('Composition%'!$B118,0,AJ$13)*OFFSET('Composition%'!$B118,0,AJ$14)))-IF(AJ$2=2,0,OFFSET('Composition%'!$B118,0,AJ$17)*OFFSET('Composition%'!$B118,0,AJ$18)*(AJ$24*EXP(-AJ$25/($B148+273)/RGas)))+ReactionRateK1!AJ148/2</f>
        <v>0</v>
      </c>
      <c r="AK148" s="73">
        <f ca="1">IF(AK$2=0,0,AK$22*EXP(AK$23/($B148+273)/RGas)*(OFFSET('Composition%'!$B118,0,AK$13)*OFFSET('Composition%'!$B118,0,AK$14)))-IF(AK$2=2,0,OFFSET('Composition%'!$B118,0,AK$17)*OFFSET('Composition%'!$B118,0,AK$18)*(AK$24*EXP(-AK$25/($B148+273)/RGas)))+ReactionRateK1!AK148/2</f>
        <v>0</v>
      </c>
      <c r="AL148" s="73">
        <f ca="1">IF(AL$2=0,0,AL$22*EXP(AL$23/($B148+273)/RGas)*(OFFSET('Composition%'!$B118,0,AL$13)*OFFSET('Composition%'!$B118,0,AL$14)))-IF(AL$2=2,0,OFFSET('Composition%'!$B118,0,AL$17)*OFFSET('Composition%'!$B118,0,AL$18)*(AL$24*EXP(-AL$25/($B148+273)/RGas)))+ReactionRateK1!AL148/2</f>
        <v>0</v>
      </c>
      <c r="AM148" s="73"/>
      <c r="AN148" s="73">
        <f ca="1">IF(AN$2=0,0,AN$22*EXP(AN$23/($B148+273)/RGas)*(OFFSET('Composition%'!$B118,0,AN$13)*OFFSET('Composition%'!$B118,0,AN$14)))-IF(AN$2=2,0,OFFSET('Composition%'!$B118,0,AN$17)*OFFSET('Composition%'!$B118,0,AN$18)*(AN$24*EXP(-AN$25/($B148+273)/RGas)))+ReactionRateK1!AN148/2</f>
        <v>0</v>
      </c>
      <c r="AO148" s="73">
        <f ca="1">IF(AO$2=0,0,AO$22*EXP(AO$23/($B148+273)/RGas)*(OFFSET('Composition%'!$B118,0,AO$13)*OFFSET('Composition%'!$B118,0,AO$14)))-IF(AO$2=2,0,OFFSET('Composition%'!$B118,0,AO$17)*OFFSET('Composition%'!$B118,0,AO$18)*(AO$24*EXP(-AO$25/($B148+273)/RGas)))+ReactionRateK1!AO148/2</f>
        <v>0</v>
      </c>
      <c r="AP148" s="73">
        <f ca="1">IF(AP$2=0,0,AP$22*EXP(AP$23/($B148+273)/RGas)*(OFFSET('Composition%'!$B118,0,AP$13)*OFFSET('Composition%'!$B118,0,AP$14)))-IF(AP$2=2,0,OFFSET('Composition%'!$B118,0,AP$17)*OFFSET('Composition%'!$B118,0,AP$18)*(AP$24*EXP(-AP$25/($B148+273)/RGas)))+ReactionRateK1!AP148/2</f>
        <v>4.0577375685555185E-12</v>
      </c>
      <c r="AQ148" s="73">
        <f ca="1">IF(AQ$2=0,0,AQ$22*EXP(AQ$23/($B148+273)/RGas)*(OFFSET('Composition%'!$B118,0,AQ$13)*OFFSET('Composition%'!$B118,0,AQ$14)))-IF(AQ$2=2,0,OFFSET('Composition%'!$B118,0,AQ$17)*OFFSET('Composition%'!$B118,0,AQ$18)*(AQ$24*EXP(-AQ$25/($B148+273)/RGas)))+ReactionRateK1!AQ148/2</f>
        <v>0</v>
      </c>
      <c r="AR148" s="73">
        <f ca="1">IF(AR$2=0,0,AR$22*EXP(AR$23/($B148+273)/RGas)*(OFFSET('Composition%'!$B118,0,AR$13)*OFFSET('Composition%'!$B118,0,AR$14)))-IF(AR$2=2,0,OFFSET('Composition%'!$B118,0,AR$17)*OFFSET('Composition%'!$B118,0,AR$18)*(AR$24*EXP(-AR$25/($B148+273)/RGas)))+ReactionRateK1!AR148/2</f>
        <v>0</v>
      </c>
    </row>
    <row r="149" spans="1:44">
      <c r="A149" s="3">
        <f t="shared" si="12"/>
        <v>5.8499999999999872</v>
      </c>
      <c r="B149" s="19">
        <f ca="1">'Composition%'!B119</f>
        <v>414.75089948215168</v>
      </c>
      <c r="C149">
        <f t="shared" si="11"/>
        <v>30</v>
      </c>
      <c r="D149" s="26">
        <f ca="1">('Composition%'!C119*ReactionRateK2!C149)^3</f>
        <v>5.9389520434291416</v>
      </c>
      <c r="E149" s="4"/>
      <c r="F149" s="73">
        <f ca="1">IF(F$2=0,0,F$22*EXP(F$23/($B149+273)/RGas)*(OFFSET('Composition%'!$B119,0,F$13)*OFFSET('Composition%'!$B119,0,F$14)))-IF(F$2=2,0,OFFSET('Composition%'!$B119,0,F$17)*OFFSET('Composition%'!$B119,0,F$18)*(F$24*EXP(-F$25/($B149+273)/RGas)))+ReactionRateK1!F149/2</f>
        <v>1.8469530832849526E-3</v>
      </c>
      <c r="G149" s="73">
        <f ca="1">IF(G$2=0,0,G$22*EXP(G$23/($B149+273)/RGas)*(OFFSET('Composition%'!$B119,0,G$13)*OFFSET('Composition%'!$B119,0,G$14)))-IF(G$2=2,0,OFFSET('Composition%'!$B119,0,G$17)*OFFSET('Composition%'!$B119,0,G$18)*(G$24*EXP(-G$25/($B149+273)/RGas)))+ReactionRateK1!G149/2</f>
        <v>7.5347648232727176E-4</v>
      </c>
      <c r="H149" s="73">
        <f ca="1">IF(H$2=0,0,H$22*EXP(H$23/($B149+273)/RGas)*(OFFSET('Composition%'!$B119,0,H$13)*OFFSET('Composition%'!$B119,0,H$14)))-IF(H$2=2,0,OFFSET('Composition%'!$B119,0,H$17)*OFFSET('Composition%'!$B119,0,H$18)*(H$24*EXP(-H$25/($B149+273)/RGas)))+ReactionRateK1!H149/2</f>
        <v>-2.6232583500740784E-6</v>
      </c>
      <c r="I149" s="73">
        <f ca="1">IF(I$2=0,0,I$22*EXP(I$23/($B149+273)/RGas)*(OFFSET('Composition%'!$B119,0,I$13)*OFFSET('Composition%'!$B119,0,I$14)))-IF(I$2=2,0,OFFSET('Composition%'!$B119,0,I$17)*OFFSET('Composition%'!$B119,0,I$18)*(I$24*EXP(-I$25/($B149+273)/RGas)))+ReactionRateK1!I149/2</f>
        <v>5.3353481600799868E-7</v>
      </c>
      <c r="J149" s="73"/>
      <c r="K149" s="73">
        <f ca="1">IF(K$2=0,0,K$22*EXP(K$23/($B149+273)/RGas)*(OFFSET('Composition%'!$B119,0,K$13)*OFFSET('Composition%'!$B119,0,K$14)))-IF(K$2=2,0,OFFSET('Composition%'!$B119,0,K$17)*OFFSET('Composition%'!$B119,0,K$18)*(K$24*EXP(-K$25/($B149+273)/RGas)))+ReactionRateK1!K149/2</f>
        <v>4.8630436983443312E-3</v>
      </c>
      <c r="L149" s="73">
        <f ca="1">IF(L$2=0,0,L$22*EXP(L$23/($B149+273)/RGas)*(OFFSET('Composition%'!$B119,0,L$13)*OFFSET('Composition%'!$B119,0,L$14)))-IF(L$2=2,0,OFFSET('Composition%'!$B119,0,L$17)*OFFSET('Composition%'!$B119,0,L$18)*(L$24*EXP(-L$25/($B149+273)/RGas)))+ReactionRateK1!L149/2</f>
        <v>-1.6003550659278677E-3</v>
      </c>
      <c r="M149" s="73">
        <f ca="1">IF(M$2=0,0,M$22*EXP(M$23/($B149+273)/RGas)*(OFFSET('Composition%'!$B119,0,M$13)*OFFSET('Composition%'!$B119,0,M$14)))-IF(M$2=2,0,OFFSET('Composition%'!$B119,0,M$17)*OFFSET('Composition%'!$B119,0,M$18)*(M$24*EXP(-M$25/($B149+273)/RGas)))+ReactionRateK1!M149/2</f>
        <v>0</v>
      </c>
      <c r="N149" s="73"/>
      <c r="O149" s="73">
        <f ca="1">IF(O$2=0,0,O$22*EXP(O$23/($B149+273)/RGas)*(OFFSET('Composition%'!$B119,0,O$13)*OFFSET('Composition%'!$B119,0,O$14)))-IF(O$2=2,0,OFFSET('Composition%'!$B119,0,O$17)*OFFSET('Composition%'!$B119,0,O$18)*(O$24*EXP(-O$25/($B149+273)/RGas)))+ReactionRateK1!O149/2</f>
        <v>0</v>
      </c>
      <c r="P149" s="73">
        <f ca="1">IF(P$2=0,0,P$22*EXP(P$23/($B149+273)/RGas)*(OFFSET('Composition%'!$B119,0,P$13)*OFFSET('Composition%'!$B119,0,P$14)))-IF(P$2=2,0,OFFSET('Composition%'!$B119,0,P$17)*OFFSET('Composition%'!$B119,0,P$18)*(P$24*EXP(-P$25/($B149+273)/RGas)))+ReactionRateK1!P149/2</f>
        <v>1.0519136250517799E-2</v>
      </c>
      <c r="Q149" s="73">
        <f ca="1">IF(Q$2=0,0,Q$22*EXP(Q$23/($B149+273)/RGas)*(OFFSET('Composition%'!$B119,0,Q$13)*OFFSET('Composition%'!$B119,0,Q$14)))-IF(Q$2=2,0,OFFSET('Composition%'!$B119,0,Q$17)*OFFSET('Composition%'!$B119,0,Q$18)*(Q$24*EXP(-Q$25/($B149+273)/RGas)))+ReactionRateK1!Q149/2</f>
        <v>1.7083122827419347E-4</v>
      </c>
      <c r="R149" s="73">
        <f ca="1">IF(R$2=0,0,R$22*EXP(R$23/($B149+273)/RGas)*(OFFSET('Composition%'!$B119,0,R$13)*OFFSET('Composition%'!$B119,0,R$14)))-IF(R$2=2,0,OFFSET('Composition%'!$B119,0,R$17)*OFFSET('Composition%'!$B119,0,R$18)*(R$24*EXP(-R$25/($B149+273)/RGas)))+ReactionRateK1!R149/2</f>
        <v>7.2836257120978187E-5</v>
      </c>
      <c r="S149" s="73"/>
      <c r="T149" s="73">
        <f ca="1">IF(T$2=0,0,T$22*EXP(T$23/($B149+273)/RGas)*(OFFSET('Composition%'!$B119,0,T$13)*OFFSET('Composition%'!$B119,0,T$14)))-IF(T$2=2,0,OFFSET('Composition%'!$B119,0,T$17)*OFFSET('Composition%'!$B119,0,T$18)*(T$24*EXP(-T$25/($B149+273)/RGas)))+ReactionRateK1!T149/2</f>
        <v>1.4866985956448121E-5</v>
      </c>
      <c r="U149" s="73">
        <f ca="1">IF(U$2=0,0,U$22*EXP(U$23/($B149+273)/RGas)*(OFFSET('Composition%'!$B119,0,U$13)*OFFSET('Composition%'!$B119,0,U$14)))-IF(U$2=2,0,OFFSET('Composition%'!$B119,0,U$17)*OFFSET('Composition%'!$B119,0,U$18)*(U$24*EXP(-U$25/($B149+273)/RGas)))+ReactionRateK1!U149/2</f>
        <v>2.7598422351654538E-8</v>
      </c>
      <c r="V149" s="73">
        <f ca="1">IF(V$2=0,0,V$22*EXP(V$23/($B149+273)/RGas)*(OFFSET('Composition%'!$B119,0,V$13)*OFFSET('Composition%'!$B119,0,V$14)))-IF(V$2=2,0,OFFSET('Composition%'!$B119,0,V$17)*OFFSET('Composition%'!$B119,0,V$18)*(V$24*EXP(-V$25/($B149+273)/RGas)))+ReactionRateK1!V149/2</f>
        <v>0</v>
      </c>
      <c r="W149" s="73">
        <f ca="1">IF(W$2=0,0,W$22*EXP(W$23/($B149+273)/RGas)*(OFFSET('Composition%'!$B119,0,W$13)*OFFSET('Composition%'!$B119,0,W$14)))-IF(W$2=2,0,OFFSET('Composition%'!$B119,0,W$17)*OFFSET('Composition%'!$B119,0,W$18)*(W$24*EXP(-W$25/($B149+273)/RGas)))+ReactionRateK1!W149/2</f>
        <v>0</v>
      </c>
      <c r="X149" s="73">
        <f ca="1">IF(X$2=0,0,X$22*EXP(X$23/($B149+273)/RGas)*(OFFSET('Composition%'!$B119,0,X$13)*OFFSET('Composition%'!$B119,0,X$14)))-IF(X$2=2,0,OFFSET('Composition%'!$B119,0,X$17)*OFFSET('Composition%'!$B119,0,X$18)*(X$24*EXP(-X$25/($B149+273)/RGas)))+ReactionRateK1!X149/2</f>
        <v>3.7360388531917847E-8</v>
      </c>
      <c r="Y149" s="73">
        <f ca="1">IF(Y$2=0,0,Y$22*EXP(Y$23/($B149+273)/RGas)*(OFFSET('Composition%'!$B119,0,Y$13)*OFFSET('Composition%'!$B119,0,Y$14)))-IF(Y$2=2,0,OFFSET('Composition%'!$B119,0,Y$17)*OFFSET('Composition%'!$B119,0,Y$18)*(Y$24*EXP(-Y$25/($B149+273)/RGas)))+ReactionRateK1!Y149/2</f>
        <v>1.8491183784874408E-9</v>
      </c>
      <c r="Z149" s="73">
        <f ca="1">IF(Z$2=0,0,Z$22*EXP(Z$23/($B149+273)/RGas)*(OFFSET('Composition%'!$B119,0,Z$13)*OFFSET('Composition%'!$B119,0,Z$14)))-IF(Z$2=2,0,OFFSET('Composition%'!$B119,0,Z$17)*OFFSET('Composition%'!$B119,0,Z$18)*(Z$24*EXP(-Z$25/($B149+273)/RGas)))+ReactionRateK1!Z149/2</f>
        <v>0</v>
      </c>
      <c r="AA149" s="73">
        <f ca="1">IF(AA$2=0,0,AA$22*EXP(AA$23/($B149+273)/RGas)*(OFFSET('Composition%'!$B119,0,AA$13)*OFFSET('Composition%'!$B119,0,AA$14)))-IF(AA$2=2,0,OFFSET('Composition%'!$B119,0,AA$17)*OFFSET('Composition%'!$B119,0,AA$18)*(AA$24*EXP(-AA$25/($B149+273)/RGas)))+ReactionRateK1!AA149/2</f>
        <v>0</v>
      </c>
      <c r="AB149" s="73">
        <f ca="1">IF(AB$2=0,0,AB$22*EXP(AB$23/($B149+273)/RGas)*(OFFSET('Composition%'!$B119,0,AB$13)*OFFSET('Composition%'!$B119,0,AB$14)))-IF(AB$2=2,0,OFFSET('Composition%'!$B119,0,AB$17)*OFFSET('Composition%'!$B119,0,AB$18)*(AB$24*EXP(-AB$25/($B149+273)/RGas)))+ReactionRateK1!AB149/2</f>
        <v>0</v>
      </c>
      <c r="AC149" s="73">
        <f ca="1">IF(AC$2=0,0,AC$22*EXP(AC$23/($B149+273)/RGas)*(OFFSET('Composition%'!$B119,0,AC$13)*OFFSET('Composition%'!$B119,0,AC$14)))-IF(AC$2=2,0,OFFSET('Composition%'!$B119,0,AC$17)*OFFSET('Composition%'!$B119,0,AC$18)*(AC$24*EXP(-AC$25/($B149+273)/RGas)))+ReactionRateK1!AC149/2</f>
        <v>0</v>
      </c>
      <c r="AD149" s="73">
        <f ca="1">IF(AD$2=0,0,AD$22*EXP(AD$23/($B149+273)/RGas)*(OFFSET('Composition%'!$B119,0,AD$13)*OFFSET('Composition%'!$B119,0,AD$14)))-IF(AD$2=2,0,OFFSET('Composition%'!$B119,0,AD$17)*OFFSET('Composition%'!$B119,0,AD$18)*(AD$24*EXP(-AD$25/($B149+273)/RGas)))+ReactionRateK1!AD149/2</f>
        <v>0</v>
      </c>
      <c r="AE149" s="73">
        <f ca="1">IF(AE$2=0,0,AE$22*EXP(AE$23/($B149+273)/RGas)*(OFFSET('Composition%'!$B119,0,AE$13)*OFFSET('Composition%'!$B119,0,AE$14)))-IF(AE$2=2,0,OFFSET('Composition%'!$B119,0,AE$17)*OFFSET('Composition%'!$B119,0,AE$18)*(AE$24*EXP(-AE$25/($B149+273)/RGas)))+ReactionRateK1!AE149/2</f>
        <v>0</v>
      </c>
      <c r="AF149" s="73"/>
      <c r="AG149" s="73">
        <f ca="1">IF(AG$2=0,0,AG$22*EXP(AG$23/($B149+273)/RGas)*(OFFSET('Composition%'!$B119,0,AG$13)*OFFSET('Composition%'!$B119,0,AG$14)))-IF(AG$2=2,0,OFFSET('Composition%'!$B119,0,AG$17)*OFFSET('Composition%'!$B119,0,AG$18)*(AG$24*EXP(-AG$25/($B149+273)/RGas)))+ReactionRateK1!AG149/2</f>
        <v>0</v>
      </c>
      <c r="AH149" s="73">
        <f ca="1">IF(AH$2=0,0,AH$22*EXP(AH$23/($B149+273)/RGas)*(OFFSET('Composition%'!$B119,0,AH$13)*OFFSET('Composition%'!$B119,0,AH$14)))-IF(AH$2=2,0,OFFSET('Composition%'!$B119,0,AH$17)*OFFSET('Composition%'!$B119,0,AH$18)*(AH$24*EXP(-AH$25/($B149+273)/RGas)))+ReactionRateK1!AH149/2</f>
        <v>0</v>
      </c>
      <c r="AI149" s="73">
        <f ca="1">IF(AI$2=0,0,AI$22*EXP(AI$23/($B149+273)/RGas)*(OFFSET('Composition%'!$B119,0,AI$13)*OFFSET('Composition%'!$B119,0,AI$14)))-IF(AI$2=2,0,OFFSET('Composition%'!$B119,0,AI$17)*OFFSET('Composition%'!$B119,0,AI$18)*(AI$24*EXP(-AI$25/($B149+273)/RGas)))+ReactionRateK1!AI149/2</f>
        <v>0</v>
      </c>
      <c r="AJ149" s="73">
        <f ca="1">IF(AJ$2=0,0,AJ$22*EXP(AJ$23/($B149+273)/RGas)*(OFFSET('Composition%'!$B119,0,AJ$13)*OFFSET('Composition%'!$B119,0,AJ$14)))-IF(AJ$2=2,0,OFFSET('Composition%'!$B119,0,AJ$17)*OFFSET('Composition%'!$B119,0,AJ$18)*(AJ$24*EXP(-AJ$25/($B149+273)/RGas)))+ReactionRateK1!AJ149/2</f>
        <v>0</v>
      </c>
      <c r="AK149" s="73">
        <f ca="1">IF(AK$2=0,0,AK$22*EXP(AK$23/($B149+273)/RGas)*(OFFSET('Composition%'!$B119,0,AK$13)*OFFSET('Composition%'!$B119,0,AK$14)))-IF(AK$2=2,0,OFFSET('Composition%'!$B119,0,AK$17)*OFFSET('Composition%'!$B119,0,AK$18)*(AK$24*EXP(-AK$25/($B149+273)/RGas)))+ReactionRateK1!AK149/2</f>
        <v>0</v>
      </c>
      <c r="AL149" s="73">
        <f ca="1">IF(AL$2=0,0,AL$22*EXP(AL$23/($B149+273)/RGas)*(OFFSET('Composition%'!$B119,0,AL$13)*OFFSET('Composition%'!$B119,0,AL$14)))-IF(AL$2=2,0,OFFSET('Composition%'!$B119,0,AL$17)*OFFSET('Composition%'!$B119,0,AL$18)*(AL$24*EXP(-AL$25/($B149+273)/RGas)))+ReactionRateK1!AL149/2</f>
        <v>0</v>
      </c>
      <c r="AM149" s="73"/>
      <c r="AN149" s="73">
        <f ca="1">IF(AN$2=0,0,AN$22*EXP(AN$23/($B149+273)/RGas)*(OFFSET('Composition%'!$B119,0,AN$13)*OFFSET('Composition%'!$B119,0,AN$14)))-IF(AN$2=2,0,OFFSET('Composition%'!$B119,0,AN$17)*OFFSET('Composition%'!$B119,0,AN$18)*(AN$24*EXP(-AN$25/($B149+273)/RGas)))+ReactionRateK1!AN149/2</f>
        <v>0</v>
      </c>
      <c r="AO149" s="73">
        <f ca="1">IF(AO$2=0,0,AO$22*EXP(AO$23/($B149+273)/RGas)*(OFFSET('Composition%'!$B119,0,AO$13)*OFFSET('Composition%'!$B119,0,AO$14)))-IF(AO$2=2,0,OFFSET('Composition%'!$B119,0,AO$17)*OFFSET('Composition%'!$B119,0,AO$18)*(AO$24*EXP(-AO$25/($B149+273)/RGas)))+ReactionRateK1!AO149/2</f>
        <v>0</v>
      </c>
      <c r="AP149" s="73">
        <f ca="1">IF(AP$2=0,0,AP$22*EXP(AP$23/($B149+273)/RGas)*(OFFSET('Composition%'!$B119,0,AP$13)*OFFSET('Composition%'!$B119,0,AP$14)))-IF(AP$2=2,0,OFFSET('Composition%'!$B119,0,AP$17)*OFFSET('Composition%'!$B119,0,AP$18)*(AP$24*EXP(-AP$25/($B149+273)/RGas)))+ReactionRateK1!AP149/2</f>
        <v>4.0577386782570908E-12</v>
      </c>
      <c r="AQ149" s="73">
        <f ca="1">IF(AQ$2=0,0,AQ$22*EXP(AQ$23/($B149+273)/RGas)*(OFFSET('Composition%'!$B119,0,AQ$13)*OFFSET('Composition%'!$B119,0,AQ$14)))-IF(AQ$2=2,0,OFFSET('Composition%'!$B119,0,AQ$17)*OFFSET('Composition%'!$B119,0,AQ$18)*(AQ$24*EXP(-AQ$25/($B149+273)/RGas)))+ReactionRateK1!AQ149/2</f>
        <v>0</v>
      </c>
      <c r="AR149" s="73">
        <f ca="1">IF(AR$2=0,0,AR$22*EXP(AR$23/($B149+273)/RGas)*(OFFSET('Composition%'!$B119,0,AR$13)*OFFSET('Composition%'!$B119,0,AR$14)))-IF(AR$2=2,0,OFFSET('Composition%'!$B119,0,AR$17)*OFFSET('Composition%'!$B119,0,AR$18)*(AR$24*EXP(-AR$25/($B149+273)/RGas)))+ReactionRateK1!AR149/2</f>
        <v>0</v>
      </c>
    </row>
    <row r="150" spans="1:44">
      <c r="A150" s="3">
        <f t="shared" si="12"/>
        <v>5.899999999999987</v>
      </c>
      <c r="B150" s="19">
        <f ca="1">'Composition%'!B120</f>
        <v>414.75775661157525</v>
      </c>
      <c r="C150">
        <f t="shared" si="11"/>
        <v>30</v>
      </c>
      <c r="D150" s="26">
        <f ca="1">('Composition%'!C120*ReactionRateK2!C150)^3</f>
        <v>5.9386860220939921</v>
      </c>
      <c r="E150" s="4"/>
      <c r="F150" s="73">
        <f ca="1">IF(F$2=0,0,F$22*EXP(F$23/($B150+273)/RGas)*(OFFSET('Composition%'!$B120,0,F$13)*OFFSET('Composition%'!$B120,0,F$14)))-IF(F$2=2,0,OFFSET('Composition%'!$B120,0,F$17)*OFFSET('Composition%'!$B120,0,F$18)*(F$24*EXP(-F$25/($B150+273)/RGas)))+ReactionRateK1!F150/2</f>
        <v>1.8238113061912553E-3</v>
      </c>
      <c r="G150" s="73">
        <f ca="1">IF(G$2=0,0,G$22*EXP(G$23/($B150+273)/RGas)*(OFFSET('Composition%'!$B120,0,G$13)*OFFSET('Composition%'!$B120,0,G$14)))-IF(G$2=2,0,OFFSET('Composition%'!$B120,0,G$17)*OFFSET('Composition%'!$B120,0,G$18)*(G$24*EXP(-G$25/($B150+273)/RGas)))+ReactionRateK1!G150/2</f>
        <v>7.4427750908343361E-4</v>
      </c>
      <c r="H150" s="73">
        <f ca="1">IF(H$2=0,0,H$22*EXP(H$23/($B150+273)/RGas)*(OFFSET('Composition%'!$B120,0,H$13)*OFFSET('Composition%'!$B120,0,H$14)))-IF(H$2=2,0,OFFSET('Composition%'!$B120,0,H$17)*OFFSET('Composition%'!$B120,0,H$18)*(H$24*EXP(-H$25/($B150+273)/RGas)))+ReactionRateK1!H150/2</f>
        <v>-2.5979225550553476E-6</v>
      </c>
      <c r="I150" s="73">
        <f ca="1">IF(I$2=0,0,I$22*EXP(I$23/($B150+273)/RGas)*(OFFSET('Composition%'!$B120,0,I$13)*OFFSET('Composition%'!$B120,0,I$14)))-IF(I$2=2,0,OFFSET('Composition%'!$B120,0,I$17)*OFFSET('Composition%'!$B120,0,I$18)*(I$24*EXP(-I$25/($B150+273)/RGas)))+ReactionRateK1!I150/2</f>
        <v>5.0240421361896518E-7</v>
      </c>
      <c r="J150" s="73"/>
      <c r="K150" s="73">
        <f ca="1">IF(K$2=0,0,K$22*EXP(K$23/($B150+273)/RGas)*(OFFSET('Composition%'!$B120,0,K$13)*OFFSET('Composition%'!$B120,0,K$14)))-IF(K$2=2,0,OFFSET('Composition%'!$B120,0,K$17)*OFFSET('Composition%'!$B120,0,K$18)*(K$24*EXP(-K$25/($B150+273)/RGas)))+ReactionRateK1!K150/2</f>
        <v>4.7196098994389413E-3</v>
      </c>
      <c r="L150" s="73">
        <f ca="1">IF(L$2=0,0,L$22*EXP(L$23/($B150+273)/RGas)*(OFFSET('Composition%'!$B120,0,L$13)*OFFSET('Composition%'!$B120,0,L$14)))-IF(L$2=2,0,OFFSET('Composition%'!$B120,0,L$17)*OFFSET('Composition%'!$B120,0,L$18)*(L$24*EXP(-L$25/($B150+273)/RGas)))+ReactionRateK1!L150/2</f>
        <v>-1.5818136201322022E-3</v>
      </c>
      <c r="M150" s="73">
        <f ca="1">IF(M$2=0,0,M$22*EXP(M$23/($B150+273)/RGas)*(OFFSET('Composition%'!$B120,0,M$13)*OFFSET('Composition%'!$B120,0,M$14)))-IF(M$2=2,0,OFFSET('Composition%'!$B120,0,M$17)*OFFSET('Composition%'!$B120,0,M$18)*(M$24*EXP(-M$25/($B150+273)/RGas)))+ReactionRateK1!M150/2</f>
        <v>0</v>
      </c>
      <c r="N150" s="73"/>
      <c r="O150" s="73">
        <f ca="1">IF(O$2=0,0,O$22*EXP(O$23/($B150+273)/RGas)*(OFFSET('Composition%'!$B120,0,O$13)*OFFSET('Composition%'!$B120,0,O$14)))-IF(O$2=2,0,OFFSET('Composition%'!$B120,0,O$17)*OFFSET('Composition%'!$B120,0,O$18)*(O$24*EXP(-O$25/($B150+273)/RGas)))+ReactionRateK1!O150/2</f>
        <v>0</v>
      </c>
      <c r="P150" s="73">
        <f ca="1">IF(P$2=0,0,P$22*EXP(P$23/($B150+273)/RGas)*(OFFSET('Composition%'!$B120,0,P$13)*OFFSET('Composition%'!$B120,0,P$14)))-IF(P$2=2,0,OFFSET('Composition%'!$B120,0,P$17)*OFFSET('Composition%'!$B120,0,P$18)*(P$24*EXP(-P$25/($B150+273)/RGas)))+ReactionRateK1!P150/2</f>
        <v>1.0417499678854232E-2</v>
      </c>
      <c r="Q150" s="73">
        <f ca="1">IF(Q$2=0,0,Q$22*EXP(Q$23/($B150+273)/RGas)*(OFFSET('Composition%'!$B120,0,Q$13)*OFFSET('Composition%'!$B120,0,Q$14)))-IF(Q$2=2,0,OFFSET('Composition%'!$B120,0,Q$17)*OFFSET('Composition%'!$B120,0,Q$18)*(Q$24*EXP(-Q$25/($B150+273)/RGas)))+ReactionRateK1!Q150/2</f>
        <v>1.7139312631992679E-4</v>
      </c>
      <c r="R150" s="73">
        <f ca="1">IF(R$2=0,0,R$22*EXP(R$23/($B150+273)/RGas)*(OFFSET('Composition%'!$B120,0,R$13)*OFFSET('Composition%'!$B120,0,R$14)))-IF(R$2=2,0,OFFSET('Composition%'!$B120,0,R$17)*OFFSET('Composition%'!$B120,0,R$18)*(R$24*EXP(-R$25/($B150+273)/RGas)))+ReactionRateK1!R150/2</f>
        <v>7.3641594201522779E-5</v>
      </c>
      <c r="S150" s="73"/>
      <c r="T150" s="73">
        <f ca="1">IF(T$2=0,0,T$22*EXP(T$23/($B150+273)/RGas)*(OFFSET('Composition%'!$B120,0,T$13)*OFFSET('Composition%'!$B120,0,T$14)))-IF(T$2=2,0,OFFSET('Composition%'!$B120,0,T$17)*OFFSET('Composition%'!$B120,0,T$18)*(T$24*EXP(-T$25/($B150+273)/RGas)))+ReactionRateK1!T150/2</f>
        <v>1.4000598820927054E-5</v>
      </c>
      <c r="U150" s="73">
        <f ca="1">IF(U$2=0,0,U$22*EXP(U$23/($B150+273)/RGas)*(OFFSET('Composition%'!$B120,0,U$13)*OFFSET('Composition%'!$B120,0,U$14)))-IF(U$2=2,0,OFFSET('Composition%'!$B120,0,U$17)*OFFSET('Composition%'!$B120,0,U$18)*(U$24*EXP(-U$25/($B150+273)/RGas)))+ReactionRateK1!U150/2</f>
        <v>2.4778585821932366E-8</v>
      </c>
      <c r="V150" s="73">
        <f ca="1">IF(V$2=0,0,V$22*EXP(V$23/($B150+273)/RGas)*(OFFSET('Composition%'!$B120,0,V$13)*OFFSET('Composition%'!$B120,0,V$14)))-IF(V$2=2,0,OFFSET('Composition%'!$B120,0,V$17)*OFFSET('Composition%'!$B120,0,V$18)*(V$24*EXP(-V$25/($B150+273)/RGas)))+ReactionRateK1!V150/2</f>
        <v>0</v>
      </c>
      <c r="W150" s="73">
        <f ca="1">IF(W$2=0,0,W$22*EXP(W$23/($B150+273)/RGas)*(OFFSET('Composition%'!$B120,0,W$13)*OFFSET('Composition%'!$B120,0,W$14)))-IF(W$2=2,0,OFFSET('Composition%'!$B120,0,W$17)*OFFSET('Composition%'!$B120,0,W$18)*(W$24*EXP(-W$25/($B150+273)/RGas)))+ReactionRateK1!W150/2</f>
        <v>0</v>
      </c>
      <c r="X150" s="73">
        <f ca="1">IF(X$2=0,0,X$22*EXP(X$23/($B150+273)/RGas)*(OFFSET('Composition%'!$B120,0,X$13)*OFFSET('Composition%'!$B120,0,X$14)))-IF(X$2=2,0,OFFSET('Composition%'!$B120,0,X$17)*OFFSET('Composition%'!$B120,0,X$18)*(X$24*EXP(-X$25/($B150+273)/RGas)))+ReactionRateK1!X150/2</f>
        <v>3.7359829071629857E-8</v>
      </c>
      <c r="Y150" s="73">
        <f ca="1">IF(Y$2=0,0,Y$22*EXP(Y$23/($B150+273)/RGas)*(OFFSET('Composition%'!$B120,0,Y$13)*OFFSET('Composition%'!$B120,0,Y$14)))-IF(Y$2=2,0,OFFSET('Composition%'!$B120,0,Y$17)*OFFSET('Composition%'!$B120,0,Y$18)*(Y$24*EXP(-Y$25/($B150+273)/RGas)))+ReactionRateK1!Y150/2</f>
        <v>1.8490906885104035E-9</v>
      </c>
      <c r="Z150" s="73">
        <f ca="1">IF(Z$2=0,0,Z$22*EXP(Z$23/($B150+273)/RGas)*(OFFSET('Composition%'!$B120,0,Z$13)*OFFSET('Composition%'!$B120,0,Z$14)))-IF(Z$2=2,0,OFFSET('Composition%'!$B120,0,Z$17)*OFFSET('Composition%'!$B120,0,Z$18)*(Z$24*EXP(-Z$25/($B150+273)/RGas)))+ReactionRateK1!Z150/2</f>
        <v>0</v>
      </c>
      <c r="AA150" s="73">
        <f ca="1">IF(AA$2=0,0,AA$22*EXP(AA$23/($B150+273)/RGas)*(OFFSET('Composition%'!$B120,0,AA$13)*OFFSET('Composition%'!$B120,0,AA$14)))-IF(AA$2=2,0,OFFSET('Composition%'!$B120,0,AA$17)*OFFSET('Composition%'!$B120,0,AA$18)*(AA$24*EXP(-AA$25/($B150+273)/RGas)))+ReactionRateK1!AA150/2</f>
        <v>0</v>
      </c>
      <c r="AB150" s="73">
        <f ca="1">IF(AB$2=0,0,AB$22*EXP(AB$23/($B150+273)/RGas)*(OFFSET('Composition%'!$B120,0,AB$13)*OFFSET('Composition%'!$B120,0,AB$14)))-IF(AB$2=2,0,OFFSET('Composition%'!$B120,0,AB$17)*OFFSET('Composition%'!$B120,0,AB$18)*(AB$24*EXP(-AB$25/($B150+273)/RGas)))+ReactionRateK1!AB150/2</f>
        <v>0</v>
      </c>
      <c r="AC150" s="73">
        <f ca="1">IF(AC$2=0,0,AC$22*EXP(AC$23/($B150+273)/RGas)*(OFFSET('Composition%'!$B120,0,AC$13)*OFFSET('Composition%'!$B120,0,AC$14)))-IF(AC$2=2,0,OFFSET('Composition%'!$B120,0,AC$17)*OFFSET('Composition%'!$B120,0,AC$18)*(AC$24*EXP(-AC$25/($B150+273)/RGas)))+ReactionRateK1!AC150/2</f>
        <v>0</v>
      </c>
      <c r="AD150" s="73">
        <f ca="1">IF(AD$2=0,0,AD$22*EXP(AD$23/($B150+273)/RGas)*(OFFSET('Composition%'!$B120,0,AD$13)*OFFSET('Composition%'!$B120,0,AD$14)))-IF(AD$2=2,0,OFFSET('Composition%'!$B120,0,AD$17)*OFFSET('Composition%'!$B120,0,AD$18)*(AD$24*EXP(-AD$25/($B150+273)/RGas)))+ReactionRateK1!AD150/2</f>
        <v>0</v>
      </c>
      <c r="AE150" s="73">
        <f ca="1">IF(AE$2=0,0,AE$22*EXP(AE$23/($B150+273)/RGas)*(OFFSET('Composition%'!$B120,0,AE$13)*OFFSET('Composition%'!$B120,0,AE$14)))-IF(AE$2=2,0,OFFSET('Composition%'!$B120,0,AE$17)*OFFSET('Composition%'!$B120,0,AE$18)*(AE$24*EXP(-AE$25/($B150+273)/RGas)))+ReactionRateK1!AE150/2</f>
        <v>0</v>
      </c>
      <c r="AF150" s="73"/>
      <c r="AG150" s="73">
        <f ca="1">IF(AG$2=0,0,AG$22*EXP(AG$23/($B150+273)/RGas)*(OFFSET('Composition%'!$B120,0,AG$13)*OFFSET('Composition%'!$B120,0,AG$14)))-IF(AG$2=2,0,OFFSET('Composition%'!$B120,0,AG$17)*OFFSET('Composition%'!$B120,0,AG$18)*(AG$24*EXP(-AG$25/($B150+273)/RGas)))+ReactionRateK1!AG150/2</f>
        <v>0</v>
      </c>
      <c r="AH150" s="73">
        <f ca="1">IF(AH$2=0,0,AH$22*EXP(AH$23/($B150+273)/RGas)*(OFFSET('Composition%'!$B120,0,AH$13)*OFFSET('Composition%'!$B120,0,AH$14)))-IF(AH$2=2,0,OFFSET('Composition%'!$B120,0,AH$17)*OFFSET('Composition%'!$B120,0,AH$18)*(AH$24*EXP(-AH$25/($B150+273)/RGas)))+ReactionRateK1!AH150/2</f>
        <v>0</v>
      </c>
      <c r="AI150" s="73">
        <f ca="1">IF(AI$2=0,0,AI$22*EXP(AI$23/($B150+273)/RGas)*(OFFSET('Composition%'!$B120,0,AI$13)*OFFSET('Composition%'!$B120,0,AI$14)))-IF(AI$2=2,0,OFFSET('Composition%'!$B120,0,AI$17)*OFFSET('Composition%'!$B120,0,AI$18)*(AI$24*EXP(-AI$25/($B150+273)/RGas)))+ReactionRateK1!AI150/2</f>
        <v>0</v>
      </c>
      <c r="AJ150" s="73">
        <f ca="1">IF(AJ$2=0,0,AJ$22*EXP(AJ$23/($B150+273)/RGas)*(OFFSET('Composition%'!$B120,0,AJ$13)*OFFSET('Composition%'!$B120,0,AJ$14)))-IF(AJ$2=2,0,OFFSET('Composition%'!$B120,0,AJ$17)*OFFSET('Composition%'!$B120,0,AJ$18)*(AJ$24*EXP(-AJ$25/($B150+273)/RGas)))+ReactionRateK1!AJ150/2</f>
        <v>0</v>
      </c>
      <c r="AK150" s="73">
        <f ca="1">IF(AK$2=0,0,AK$22*EXP(AK$23/($B150+273)/RGas)*(OFFSET('Composition%'!$B120,0,AK$13)*OFFSET('Composition%'!$B120,0,AK$14)))-IF(AK$2=2,0,OFFSET('Composition%'!$B120,0,AK$17)*OFFSET('Composition%'!$B120,0,AK$18)*(AK$24*EXP(-AK$25/($B150+273)/RGas)))+ReactionRateK1!AK150/2</f>
        <v>0</v>
      </c>
      <c r="AL150" s="73">
        <f ca="1">IF(AL$2=0,0,AL$22*EXP(AL$23/($B150+273)/RGas)*(OFFSET('Composition%'!$B120,0,AL$13)*OFFSET('Composition%'!$B120,0,AL$14)))-IF(AL$2=2,0,OFFSET('Composition%'!$B120,0,AL$17)*OFFSET('Composition%'!$B120,0,AL$18)*(AL$24*EXP(-AL$25/($B150+273)/RGas)))+ReactionRateK1!AL150/2</f>
        <v>0</v>
      </c>
      <c r="AM150" s="73"/>
      <c r="AN150" s="73">
        <f ca="1">IF(AN$2=0,0,AN$22*EXP(AN$23/($B150+273)/RGas)*(OFFSET('Composition%'!$B120,0,AN$13)*OFFSET('Composition%'!$B120,0,AN$14)))-IF(AN$2=2,0,OFFSET('Composition%'!$B120,0,AN$17)*OFFSET('Composition%'!$B120,0,AN$18)*(AN$24*EXP(-AN$25/($B150+273)/RGas)))+ReactionRateK1!AN150/2</f>
        <v>0</v>
      </c>
      <c r="AO150" s="73">
        <f ca="1">IF(AO$2=0,0,AO$22*EXP(AO$23/($B150+273)/RGas)*(OFFSET('Composition%'!$B120,0,AO$13)*OFFSET('Composition%'!$B120,0,AO$14)))-IF(AO$2=2,0,OFFSET('Composition%'!$B120,0,AO$17)*OFFSET('Composition%'!$B120,0,AO$18)*(AO$24*EXP(-AO$25/($B150+273)/RGas)))+ReactionRateK1!AO150/2</f>
        <v>0</v>
      </c>
      <c r="AP150" s="73">
        <f ca="1">IF(AP$2=0,0,AP$22*EXP(AP$23/($B150+273)/RGas)*(OFFSET('Composition%'!$B120,0,AP$13)*OFFSET('Composition%'!$B120,0,AP$14)))-IF(AP$2=2,0,OFFSET('Composition%'!$B120,0,AP$17)*OFFSET('Composition%'!$B120,0,AP$18)*(AP$24*EXP(-AP$25/($B150+273)/RGas)))+ReactionRateK1!AP150/2</f>
        <v>4.0577396567973686E-12</v>
      </c>
      <c r="AQ150" s="73">
        <f ca="1">IF(AQ$2=0,0,AQ$22*EXP(AQ$23/($B150+273)/RGas)*(OFFSET('Composition%'!$B120,0,AQ$13)*OFFSET('Composition%'!$B120,0,AQ$14)))-IF(AQ$2=2,0,OFFSET('Composition%'!$B120,0,AQ$17)*OFFSET('Composition%'!$B120,0,AQ$18)*(AQ$24*EXP(-AQ$25/($B150+273)/RGas)))+ReactionRateK1!AQ150/2</f>
        <v>0</v>
      </c>
      <c r="AR150" s="73">
        <f ca="1">IF(AR$2=0,0,AR$22*EXP(AR$23/($B150+273)/RGas)*(OFFSET('Composition%'!$B120,0,AR$13)*OFFSET('Composition%'!$B120,0,AR$14)))-IF(AR$2=2,0,OFFSET('Composition%'!$B120,0,AR$17)*OFFSET('Composition%'!$B120,0,AR$18)*(AR$24*EXP(-AR$25/($B150+273)/RGas)))+ReactionRateK1!AR150/2</f>
        <v>0</v>
      </c>
    </row>
    <row r="151" spans="1:44">
      <c r="A151" s="3">
        <f t="shared" si="12"/>
        <v>5.9499999999999869</v>
      </c>
      <c r="B151" s="19">
        <f ca="1">'Composition%'!B121</f>
        <v>414.76460037821397</v>
      </c>
      <c r="C151">
        <f t="shared" si="11"/>
        <v>30</v>
      </c>
      <c r="D151" s="26">
        <f ca="1">('Composition%'!C121*ReactionRateK2!C151)^3</f>
        <v>5.9384356939190486</v>
      </c>
      <c r="E151" s="4"/>
      <c r="F151" s="73">
        <f ca="1">IF(F$2=0,0,F$22*EXP(F$23/($B151+273)/RGas)*(OFFSET('Composition%'!$B121,0,F$13)*OFFSET('Composition%'!$B121,0,F$14)))-IF(F$2=2,0,OFFSET('Composition%'!$B121,0,F$17)*OFFSET('Composition%'!$B121,0,F$18)*(F$24*EXP(-F$25/($B151+273)/RGas)))+ReactionRateK1!F151/2</f>
        <v>1.8010763232886326E-3</v>
      </c>
      <c r="G151" s="73">
        <f ca="1">IF(G$2=0,0,G$22*EXP(G$23/($B151+273)/RGas)*(OFFSET('Composition%'!$B121,0,G$13)*OFFSET('Composition%'!$B121,0,G$14)))-IF(G$2=2,0,OFFSET('Composition%'!$B121,0,G$17)*OFFSET('Composition%'!$B121,0,G$18)*(G$24*EXP(-G$25/($B151+273)/RGas)))+ReactionRateK1!G151/2</f>
        <v>7.3523085385137862E-4</v>
      </c>
      <c r="H151" s="73">
        <f ca="1">IF(H$2=0,0,H$22*EXP(H$23/($B151+273)/RGas)*(OFFSET('Composition%'!$B121,0,H$13)*OFFSET('Composition%'!$B121,0,H$14)))-IF(H$2=2,0,OFFSET('Composition%'!$B121,0,H$17)*OFFSET('Composition%'!$B121,0,H$18)*(H$24*EXP(-H$25/($B151+273)/RGas)))+ReactionRateK1!H151/2</f>
        <v>-2.5727395749584035E-6</v>
      </c>
      <c r="I151" s="73">
        <f ca="1">IF(I$2=0,0,I$22*EXP(I$23/($B151+273)/RGas)*(OFFSET('Composition%'!$B121,0,I$13)*OFFSET('Composition%'!$B121,0,I$14)))-IF(I$2=2,0,OFFSET('Composition%'!$B121,0,I$17)*OFFSET('Composition%'!$B121,0,I$18)*(I$24*EXP(-I$25/($B151+273)/RGas)))+ReactionRateK1!I151/2</f>
        <v>4.7338479455579813E-7</v>
      </c>
      <c r="J151" s="73"/>
      <c r="K151" s="73">
        <f ca="1">IF(K$2=0,0,K$22*EXP(K$23/($B151+273)/RGas)*(OFFSET('Composition%'!$B121,0,K$13)*OFFSET('Composition%'!$B121,0,K$14)))-IF(K$2=2,0,OFFSET('Composition%'!$B121,0,K$17)*OFFSET('Composition%'!$B121,0,K$18)*(K$24*EXP(-K$25/($B151+273)/RGas)))+ReactionRateK1!K151/2</f>
        <v>4.5791331709892653E-3</v>
      </c>
      <c r="L151" s="73">
        <f ca="1">IF(L$2=0,0,L$22*EXP(L$23/($B151+273)/RGas)*(OFFSET('Composition%'!$B121,0,L$13)*OFFSET('Composition%'!$B121,0,L$14)))-IF(L$2=2,0,OFFSET('Composition%'!$B121,0,L$17)*OFFSET('Composition%'!$B121,0,L$18)*(L$24*EXP(-L$25/($B151+273)/RGas)))+ReactionRateK1!L151/2</f>
        <v>-1.5639713657500964E-3</v>
      </c>
      <c r="M151" s="73">
        <f ca="1">IF(M$2=0,0,M$22*EXP(M$23/($B151+273)/RGas)*(OFFSET('Composition%'!$B121,0,M$13)*OFFSET('Composition%'!$B121,0,M$14)))-IF(M$2=2,0,OFFSET('Composition%'!$B121,0,M$17)*OFFSET('Composition%'!$B121,0,M$18)*(M$24*EXP(-M$25/($B151+273)/RGas)))+ReactionRateK1!M151/2</f>
        <v>0</v>
      </c>
      <c r="N151" s="73"/>
      <c r="O151" s="73">
        <f ca="1">IF(O$2=0,0,O$22*EXP(O$23/($B151+273)/RGas)*(OFFSET('Composition%'!$B121,0,O$13)*OFFSET('Composition%'!$B121,0,O$14)))-IF(O$2=2,0,OFFSET('Composition%'!$B121,0,O$17)*OFFSET('Composition%'!$B121,0,O$18)*(O$24*EXP(-O$25/($B151+273)/RGas)))+ReactionRateK1!O151/2</f>
        <v>0</v>
      </c>
      <c r="P151" s="73">
        <f ca="1">IF(P$2=0,0,P$22*EXP(P$23/($B151+273)/RGas)*(OFFSET('Composition%'!$B121,0,P$13)*OFFSET('Composition%'!$B121,0,P$14)))-IF(P$2=2,0,OFFSET('Composition%'!$B121,0,P$17)*OFFSET('Composition%'!$B121,0,P$18)*(P$24*EXP(-P$25/($B151+273)/RGas)))+ReactionRateK1!P151/2</f>
        <v>1.0316479257722191E-2</v>
      </c>
      <c r="Q151" s="73">
        <f ca="1">IF(Q$2=0,0,Q$22*EXP(Q$23/($B151+273)/RGas)*(OFFSET('Composition%'!$B121,0,Q$13)*OFFSET('Composition%'!$B121,0,Q$14)))-IF(Q$2=2,0,OFFSET('Composition%'!$B121,0,Q$17)*OFFSET('Composition%'!$B121,0,Q$18)*(Q$24*EXP(-Q$25/($B151+273)/RGas)))+ReactionRateK1!Q151/2</f>
        <v>1.7193739336549224E-4</v>
      </c>
      <c r="R151" s="73">
        <f ca="1">IF(R$2=0,0,R$22*EXP(R$23/($B151+273)/RGas)*(OFFSET('Composition%'!$B121,0,R$13)*OFFSET('Composition%'!$B121,0,R$14)))-IF(R$2=2,0,OFFSET('Composition%'!$B121,0,R$17)*OFFSET('Composition%'!$B121,0,R$18)*(R$24*EXP(-R$25/($B151+273)/RGas)))+ReactionRateK1!R151/2</f>
        <v>7.4441445115098765E-5</v>
      </c>
      <c r="S151" s="73"/>
      <c r="T151" s="73">
        <f ca="1">IF(T$2=0,0,T$22*EXP(T$23/($B151+273)/RGas)*(OFFSET('Composition%'!$B121,0,T$13)*OFFSET('Composition%'!$B121,0,T$14)))-IF(T$2=2,0,OFFSET('Composition%'!$B121,0,T$17)*OFFSET('Composition%'!$B121,0,T$18)*(T$24*EXP(-T$25/($B151+273)/RGas)))+ReactionRateK1!T151/2</f>
        <v>1.3193489746267185E-5</v>
      </c>
      <c r="U151" s="73">
        <f ca="1">IF(U$2=0,0,U$22*EXP(U$23/($B151+273)/RGas)*(OFFSET('Composition%'!$B121,0,U$13)*OFFSET('Composition%'!$B121,0,U$14)))-IF(U$2=2,0,OFFSET('Composition%'!$B121,0,U$17)*OFFSET('Composition%'!$B121,0,U$18)*(U$24*EXP(-U$25/($B151+273)/RGas)))+ReactionRateK1!U151/2</f>
        <v>2.2246928225109628E-8</v>
      </c>
      <c r="V151" s="73">
        <f ca="1">IF(V$2=0,0,V$22*EXP(V$23/($B151+273)/RGas)*(OFFSET('Composition%'!$B121,0,V$13)*OFFSET('Composition%'!$B121,0,V$14)))-IF(V$2=2,0,OFFSET('Composition%'!$B121,0,V$17)*OFFSET('Composition%'!$B121,0,V$18)*(V$24*EXP(-V$25/($B151+273)/RGas)))+ReactionRateK1!V151/2</f>
        <v>0</v>
      </c>
      <c r="W151" s="73">
        <f ca="1">IF(W$2=0,0,W$22*EXP(W$23/($B151+273)/RGas)*(OFFSET('Composition%'!$B121,0,W$13)*OFFSET('Composition%'!$B121,0,W$14)))-IF(W$2=2,0,OFFSET('Composition%'!$B121,0,W$17)*OFFSET('Composition%'!$B121,0,W$18)*(W$24*EXP(-W$25/($B151+273)/RGas)))+ReactionRateK1!W151/2</f>
        <v>0</v>
      </c>
      <c r="X151" s="73">
        <f ca="1">IF(X$2=0,0,X$22*EXP(X$23/($B151+273)/RGas)*(OFFSET('Composition%'!$B121,0,X$13)*OFFSET('Composition%'!$B121,0,X$14)))-IF(X$2=2,0,OFFSET('Composition%'!$B121,0,X$17)*OFFSET('Composition%'!$B121,0,X$18)*(X$24*EXP(-X$25/($B151+273)/RGas)))+ReactionRateK1!X151/2</f>
        <v>3.7359302507055185E-8</v>
      </c>
      <c r="Y151" s="73">
        <f ca="1">IF(Y$2=0,0,Y$22*EXP(Y$23/($B151+273)/RGas)*(OFFSET('Composition%'!$B121,0,Y$13)*OFFSET('Composition%'!$B121,0,Y$14)))-IF(Y$2=2,0,OFFSET('Composition%'!$B121,0,Y$17)*OFFSET('Composition%'!$B121,0,Y$18)*(Y$24*EXP(-Y$25/($B151+273)/RGas)))+ReactionRateK1!Y151/2</f>
        <v>1.8490646266767144E-9</v>
      </c>
      <c r="Z151" s="73">
        <f ca="1">IF(Z$2=0,0,Z$22*EXP(Z$23/($B151+273)/RGas)*(OFFSET('Composition%'!$B121,0,Z$13)*OFFSET('Composition%'!$B121,0,Z$14)))-IF(Z$2=2,0,OFFSET('Composition%'!$B121,0,Z$17)*OFFSET('Composition%'!$B121,0,Z$18)*(Z$24*EXP(-Z$25/($B151+273)/RGas)))+ReactionRateK1!Z151/2</f>
        <v>0</v>
      </c>
      <c r="AA151" s="73">
        <f ca="1">IF(AA$2=0,0,AA$22*EXP(AA$23/($B151+273)/RGas)*(OFFSET('Composition%'!$B121,0,AA$13)*OFFSET('Composition%'!$B121,0,AA$14)))-IF(AA$2=2,0,OFFSET('Composition%'!$B121,0,AA$17)*OFFSET('Composition%'!$B121,0,AA$18)*(AA$24*EXP(-AA$25/($B151+273)/RGas)))+ReactionRateK1!AA151/2</f>
        <v>0</v>
      </c>
      <c r="AB151" s="73">
        <f ca="1">IF(AB$2=0,0,AB$22*EXP(AB$23/($B151+273)/RGas)*(OFFSET('Composition%'!$B121,0,AB$13)*OFFSET('Composition%'!$B121,0,AB$14)))-IF(AB$2=2,0,OFFSET('Composition%'!$B121,0,AB$17)*OFFSET('Composition%'!$B121,0,AB$18)*(AB$24*EXP(-AB$25/($B151+273)/RGas)))+ReactionRateK1!AB151/2</f>
        <v>0</v>
      </c>
      <c r="AC151" s="73">
        <f ca="1">IF(AC$2=0,0,AC$22*EXP(AC$23/($B151+273)/RGas)*(OFFSET('Composition%'!$B121,0,AC$13)*OFFSET('Composition%'!$B121,0,AC$14)))-IF(AC$2=2,0,OFFSET('Composition%'!$B121,0,AC$17)*OFFSET('Composition%'!$B121,0,AC$18)*(AC$24*EXP(-AC$25/($B151+273)/RGas)))+ReactionRateK1!AC151/2</f>
        <v>0</v>
      </c>
      <c r="AD151" s="73">
        <f ca="1">IF(AD$2=0,0,AD$22*EXP(AD$23/($B151+273)/RGas)*(OFFSET('Composition%'!$B121,0,AD$13)*OFFSET('Composition%'!$B121,0,AD$14)))-IF(AD$2=2,0,OFFSET('Composition%'!$B121,0,AD$17)*OFFSET('Composition%'!$B121,0,AD$18)*(AD$24*EXP(-AD$25/($B151+273)/RGas)))+ReactionRateK1!AD151/2</f>
        <v>0</v>
      </c>
      <c r="AE151" s="73">
        <f ca="1">IF(AE$2=0,0,AE$22*EXP(AE$23/($B151+273)/RGas)*(OFFSET('Composition%'!$B121,0,AE$13)*OFFSET('Composition%'!$B121,0,AE$14)))-IF(AE$2=2,0,OFFSET('Composition%'!$B121,0,AE$17)*OFFSET('Composition%'!$B121,0,AE$18)*(AE$24*EXP(-AE$25/($B151+273)/RGas)))+ReactionRateK1!AE151/2</f>
        <v>0</v>
      </c>
      <c r="AF151" s="73"/>
      <c r="AG151" s="73">
        <f ca="1">IF(AG$2=0,0,AG$22*EXP(AG$23/($B151+273)/RGas)*(OFFSET('Composition%'!$B121,0,AG$13)*OFFSET('Composition%'!$B121,0,AG$14)))-IF(AG$2=2,0,OFFSET('Composition%'!$B121,0,AG$17)*OFFSET('Composition%'!$B121,0,AG$18)*(AG$24*EXP(-AG$25/($B151+273)/RGas)))+ReactionRateK1!AG151/2</f>
        <v>0</v>
      </c>
      <c r="AH151" s="73">
        <f ca="1">IF(AH$2=0,0,AH$22*EXP(AH$23/($B151+273)/RGas)*(OFFSET('Composition%'!$B121,0,AH$13)*OFFSET('Composition%'!$B121,0,AH$14)))-IF(AH$2=2,0,OFFSET('Composition%'!$B121,0,AH$17)*OFFSET('Composition%'!$B121,0,AH$18)*(AH$24*EXP(-AH$25/($B151+273)/RGas)))+ReactionRateK1!AH151/2</f>
        <v>0</v>
      </c>
      <c r="AI151" s="73">
        <f ca="1">IF(AI$2=0,0,AI$22*EXP(AI$23/($B151+273)/RGas)*(OFFSET('Composition%'!$B121,0,AI$13)*OFFSET('Composition%'!$B121,0,AI$14)))-IF(AI$2=2,0,OFFSET('Composition%'!$B121,0,AI$17)*OFFSET('Composition%'!$B121,0,AI$18)*(AI$24*EXP(-AI$25/($B151+273)/RGas)))+ReactionRateK1!AI151/2</f>
        <v>0</v>
      </c>
      <c r="AJ151" s="73">
        <f ca="1">IF(AJ$2=0,0,AJ$22*EXP(AJ$23/($B151+273)/RGas)*(OFFSET('Composition%'!$B121,0,AJ$13)*OFFSET('Composition%'!$B121,0,AJ$14)))-IF(AJ$2=2,0,OFFSET('Composition%'!$B121,0,AJ$17)*OFFSET('Composition%'!$B121,0,AJ$18)*(AJ$24*EXP(-AJ$25/($B151+273)/RGas)))+ReactionRateK1!AJ151/2</f>
        <v>0</v>
      </c>
      <c r="AK151" s="73">
        <f ca="1">IF(AK$2=0,0,AK$22*EXP(AK$23/($B151+273)/RGas)*(OFFSET('Composition%'!$B121,0,AK$13)*OFFSET('Composition%'!$B121,0,AK$14)))-IF(AK$2=2,0,OFFSET('Composition%'!$B121,0,AK$17)*OFFSET('Composition%'!$B121,0,AK$18)*(AK$24*EXP(-AK$25/($B151+273)/RGas)))+ReactionRateK1!AK151/2</f>
        <v>0</v>
      </c>
      <c r="AL151" s="73">
        <f ca="1">IF(AL$2=0,0,AL$22*EXP(AL$23/($B151+273)/RGas)*(OFFSET('Composition%'!$B121,0,AL$13)*OFFSET('Composition%'!$B121,0,AL$14)))-IF(AL$2=2,0,OFFSET('Composition%'!$B121,0,AL$17)*OFFSET('Composition%'!$B121,0,AL$18)*(AL$24*EXP(-AL$25/($B151+273)/RGas)))+ReactionRateK1!AL151/2</f>
        <v>0</v>
      </c>
      <c r="AM151" s="73"/>
      <c r="AN151" s="73">
        <f ca="1">IF(AN$2=0,0,AN$22*EXP(AN$23/($B151+273)/RGas)*(OFFSET('Composition%'!$B121,0,AN$13)*OFFSET('Composition%'!$B121,0,AN$14)))-IF(AN$2=2,0,OFFSET('Composition%'!$B121,0,AN$17)*OFFSET('Composition%'!$B121,0,AN$18)*(AN$24*EXP(-AN$25/($B151+273)/RGas)))+ReactionRateK1!AN151/2</f>
        <v>0</v>
      </c>
      <c r="AO151" s="73">
        <f ca="1">IF(AO$2=0,0,AO$22*EXP(AO$23/($B151+273)/RGas)*(OFFSET('Composition%'!$B121,0,AO$13)*OFFSET('Composition%'!$B121,0,AO$14)))-IF(AO$2=2,0,OFFSET('Composition%'!$B121,0,AO$17)*OFFSET('Composition%'!$B121,0,AO$18)*(AO$24*EXP(-AO$25/($B151+273)/RGas)))+ReactionRateK1!AO151/2</f>
        <v>0</v>
      </c>
      <c r="AP151" s="73">
        <f ca="1">IF(AP$2=0,0,AP$22*EXP(AP$23/($B151+273)/RGas)*(OFFSET('Composition%'!$B121,0,AP$13)*OFFSET('Composition%'!$B121,0,AP$14)))-IF(AP$2=2,0,OFFSET('Composition%'!$B121,0,AP$17)*OFFSET('Composition%'!$B121,0,AP$18)*(AP$24*EXP(-AP$25/($B151+273)/RGas)))+ReactionRateK1!AP151/2</f>
        <v>4.0577405176293558E-12</v>
      </c>
      <c r="AQ151" s="73">
        <f ca="1">IF(AQ$2=0,0,AQ$22*EXP(AQ$23/($B151+273)/RGas)*(OFFSET('Composition%'!$B121,0,AQ$13)*OFFSET('Composition%'!$B121,0,AQ$14)))-IF(AQ$2=2,0,OFFSET('Composition%'!$B121,0,AQ$17)*OFFSET('Composition%'!$B121,0,AQ$18)*(AQ$24*EXP(-AQ$25/($B151+273)/RGas)))+ReactionRateK1!AQ151/2</f>
        <v>0</v>
      </c>
      <c r="AR151" s="73">
        <f ca="1">IF(AR$2=0,0,AR$22*EXP(AR$23/($B151+273)/RGas)*(OFFSET('Composition%'!$B121,0,AR$13)*OFFSET('Composition%'!$B121,0,AR$14)))-IF(AR$2=2,0,OFFSET('Composition%'!$B121,0,AR$17)*OFFSET('Composition%'!$B121,0,AR$18)*(AR$24*EXP(-AR$25/($B151+273)/RGas)))+ReactionRateK1!AR151/2</f>
        <v>0</v>
      </c>
    </row>
    <row r="152" spans="1:44">
      <c r="A152" s="3">
        <f t="shared" si="12"/>
        <v>5.9999999999999867</v>
      </c>
      <c r="B152" s="19">
        <f ca="1">'Composition%'!B122</f>
        <v>414.77143573591366</v>
      </c>
      <c r="C152">
        <f t="shared" si="11"/>
        <v>30</v>
      </c>
      <c r="D152" s="26">
        <f ca="1">('Composition%'!C122*ReactionRateK2!C152)^3</f>
        <v>5.9381999806386467</v>
      </c>
      <c r="E152" s="4"/>
      <c r="F152" s="73">
        <f ca="1">IF(F$2=0,0,F$22*EXP(F$23/($B152+273)/RGas)*(OFFSET('Composition%'!$B122,0,F$13)*OFFSET('Composition%'!$B122,0,F$14)))-IF(F$2=2,0,OFFSET('Composition%'!$B122,0,F$17)*OFFSET('Composition%'!$B122,0,F$18)*(F$24*EXP(-F$25/($B152+273)/RGas)))+ReactionRateK1!F152/2</f>
        <v>1.7787373945760934E-3</v>
      </c>
      <c r="G152" s="73">
        <f ca="1">IF(G$2=0,0,G$22*EXP(G$23/($B152+273)/RGas)*(OFFSET('Composition%'!$B122,0,G$13)*OFFSET('Composition%'!$B122,0,G$14)))-IF(G$2=2,0,OFFSET('Composition%'!$B122,0,G$17)*OFFSET('Composition%'!$B122,0,G$18)*(G$24*EXP(-G$25/($B152+273)/RGas)))+ReactionRateK1!G152/2</f>
        <v>7.2633280366573585E-4</v>
      </c>
      <c r="H152" s="73">
        <f ca="1">IF(H$2=0,0,H$22*EXP(H$23/($B152+273)/RGas)*(OFFSET('Composition%'!$B122,0,H$13)*OFFSET('Composition%'!$B122,0,H$14)))-IF(H$2=2,0,OFFSET('Composition%'!$B122,0,H$17)*OFFSET('Composition%'!$B122,0,H$18)*(H$24*EXP(-H$25/($B152+273)/RGas)))+ReactionRateK1!H152/2</f>
        <v>-2.5477150091391301E-6</v>
      </c>
      <c r="I152" s="73">
        <f ca="1">IF(I$2=0,0,I$22*EXP(I$23/($B152+273)/RGas)*(OFFSET('Composition%'!$B122,0,I$13)*OFFSET('Composition%'!$B122,0,I$14)))-IF(I$2=2,0,OFFSET('Composition%'!$B122,0,I$17)*OFFSET('Composition%'!$B122,0,I$18)*(I$24*EXP(-I$25/($B152+273)/RGas)))+ReactionRateK1!I152/2</f>
        <v>4.4633235330441127E-7</v>
      </c>
      <c r="J152" s="73"/>
      <c r="K152" s="73">
        <f ca="1">IF(K$2=0,0,K$22*EXP(K$23/($B152+273)/RGas)*(OFFSET('Composition%'!$B122,0,K$13)*OFFSET('Composition%'!$B122,0,K$14)))-IF(K$2=2,0,OFFSET('Composition%'!$B122,0,K$17)*OFFSET('Composition%'!$B122,0,K$18)*(K$24*EXP(-K$25/($B152+273)/RGas)))+ReactionRateK1!K152/2</f>
        <v>4.4415671726214913E-3</v>
      </c>
      <c r="L152" s="73">
        <f ca="1">IF(L$2=0,0,L$22*EXP(L$23/($B152+273)/RGas)*(OFFSET('Composition%'!$B122,0,L$13)*OFFSET('Composition%'!$B122,0,L$14)))-IF(L$2=2,0,OFFSET('Composition%'!$B122,0,L$17)*OFFSET('Composition%'!$B122,0,L$18)*(L$24*EXP(-L$25/($B152+273)/RGas)))+ReactionRateK1!L152/2</f>
        <v>-1.5469082431287232E-3</v>
      </c>
      <c r="M152" s="73">
        <f ca="1">IF(M$2=0,0,M$22*EXP(M$23/($B152+273)/RGas)*(OFFSET('Composition%'!$B122,0,M$13)*OFFSET('Composition%'!$B122,0,M$14)))-IF(M$2=2,0,OFFSET('Composition%'!$B122,0,M$17)*OFFSET('Composition%'!$B122,0,M$18)*(M$24*EXP(-M$25/($B152+273)/RGas)))+ReactionRateK1!M152/2</f>
        <v>0</v>
      </c>
      <c r="N152" s="73"/>
      <c r="O152" s="73">
        <f ca="1">IF(O$2=0,0,O$22*EXP(O$23/($B152+273)/RGas)*(OFFSET('Composition%'!$B122,0,O$13)*OFFSET('Composition%'!$B122,0,O$14)))-IF(O$2=2,0,OFFSET('Composition%'!$B122,0,O$17)*OFFSET('Composition%'!$B122,0,O$18)*(O$24*EXP(-O$25/($B152+273)/RGas)))+ReactionRateK1!O152/2</f>
        <v>0</v>
      </c>
      <c r="P152" s="73">
        <f ca="1">IF(P$2=0,0,P$22*EXP(P$23/($B152+273)/RGas)*(OFFSET('Composition%'!$B122,0,P$13)*OFFSET('Composition%'!$B122,0,P$14)))-IF(P$2=2,0,OFFSET('Composition%'!$B122,0,P$17)*OFFSET('Composition%'!$B122,0,P$18)*(P$24*EXP(-P$25/($B152+273)/RGas)))+ReactionRateK1!P152/2</f>
        <v>1.0216097191705685E-2</v>
      </c>
      <c r="Q152" s="73">
        <f ca="1">IF(Q$2=0,0,Q$22*EXP(Q$23/($B152+273)/RGas)*(OFFSET('Composition%'!$B122,0,Q$13)*OFFSET('Composition%'!$B122,0,Q$14)))-IF(Q$2=2,0,OFFSET('Composition%'!$B122,0,Q$17)*OFFSET('Composition%'!$B122,0,Q$18)*(Q$24*EXP(-Q$25/($B152+273)/RGas)))+ReactionRateK1!Q152/2</f>
        <v>1.7246432537073157E-4</v>
      </c>
      <c r="R152" s="73">
        <f ca="1">IF(R$2=0,0,R$22*EXP(R$23/($B152+273)/RGas)*(OFFSET('Composition%'!$B122,0,R$13)*OFFSET('Composition%'!$B122,0,R$14)))-IF(R$2=2,0,OFFSET('Composition%'!$B122,0,R$17)*OFFSET('Composition%'!$B122,0,R$18)*(R$24*EXP(-R$25/($B152+273)/RGas)))+ReactionRateK1!R152/2</f>
        <v>7.5235753933114338E-5</v>
      </c>
      <c r="S152" s="73"/>
      <c r="T152" s="73">
        <f ca="1">IF(T$2=0,0,T$22*EXP(T$23/($B152+273)/RGas)*(OFFSET('Composition%'!$B122,0,T$13)*OFFSET('Composition%'!$B122,0,T$14)))-IF(T$2=2,0,OFFSET('Composition%'!$B122,0,T$17)*OFFSET('Composition%'!$B122,0,T$18)*(T$24*EXP(-T$25/($B152+273)/RGas)))+ReactionRateK1!T152/2</f>
        <v>1.2441493019345752E-5</v>
      </c>
      <c r="U152" s="73">
        <f ca="1">IF(U$2=0,0,U$22*EXP(U$23/($B152+273)/RGas)*(OFFSET('Composition%'!$B122,0,U$13)*OFFSET('Composition%'!$B122,0,U$14)))-IF(U$2=2,0,OFFSET('Composition%'!$B122,0,U$17)*OFFSET('Composition%'!$B122,0,U$18)*(U$24*EXP(-U$25/($B152+273)/RGas)))+ReactionRateK1!U152/2</f>
        <v>1.9973988189457676E-8</v>
      </c>
      <c r="V152" s="73">
        <f ca="1">IF(V$2=0,0,V$22*EXP(V$23/($B152+273)/RGas)*(OFFSET('Composition%'!$B122,0,V$13)*OFFSET('Composition%'!$B122,0,V$14)))-IF(V$2=2,0,OFFSET('Composition%'!$B122,0,V$17)*OFFSET('Composition%'!$B122,0,V$18)*(V$24*EXP(-V$25/($B152+273)/RGas)))+ReactionRateK1!V152/2</f>
        <v>0</v>
      </c>
      <c r="W152" s="73">
        <f ca="1">IF(W$2=0,0,W$22*EXP(W$23/($B152+273)/RGas)*(OFFSET('Composition%'!$B122,0,W$13)*OFFSET('Composition%'!$B122,0,W$14)))-IF(W$2=2,0,OFFSET('Composition%'!$B122,0,W$17)*OFFSET('Composition%'!$B122,0,W$18)*(W$24*EXP(-W$25/($B152+273)/RGas)))+ReactionRateK1!W152/2</f>
        <v>0</v>
      </c>
      <c r="X152" s="73">
        <f ca="1">IF(X$2=0,0,X$22*EXP(X$23/($B152+273)/RGas)*(OFFSET('Composition%'!$B122,0,X$13)*OFFSET('Composition%'!$B122,0,X$14)))-IF(X$2=2,0,OFFSET('Composition%'!$B122,0,X$17)*OFFSET('Composition%'!$B122,0,X$18)*(X$24*EXP(-X$25/($B152+273)/RGas)))+ReactionRateK1!X152/2</f>
        <v>3.7358806578566922E-8</v>
      </c>
      <c r="Y152" s="73">
        <f ca="1">IF(Y$2=0,0,Y$22*EXP(Y$23/($B152+273)/RGas)*(OFFSET('Composition%'!$B122,0,Y$13)*OFFSET('Composition%'!$B122,0,Y$14)))-IF(Y$2=2,0,OFFSET('Composition%'!$B122,0,Y$17)*OFFSET('Composition%'!$B122,0,Y$18)*(Y$24*EXP(-Y$25/($B152+273)/RGas)))+ReactionRateK1!Y152/2</f>
        <v>1.8490400811481991E-9</v>
      </c>
      <c r="Z152" s="73">
        <f ca="1">IF(Z$2=0,0,Z$22*EXP(Z$23/($B152+273)/RGas)*(OFFSET('Composition%'!$B122,0,Z$13)*OFFSET('Composition%'!$B122,0,Z$14)))-IF(Z$2=2,0,OFFSET('Composition%'!$B122,0,Z$17)*OFFSET('Composition%'!$B122,0,Z$18)*(Z$24*EXP(-Z$25/($B152+273)/RGas)))+ReactionRateK1!Z152/2</f>
        <v>0</v>
      </c>
      <c r="AA152" s="73">
        <f ca="1">IF(AA$2=0,0,AA$22*EXP(AA$23/($B152+273)/RGas)*(OFFSET('Composition%'!$B122,0,AA$13)*OFFSET('Composition%'!$B122,0,AA$14)))-IF(AA$2=2,0,OFFSET('Composition%'!$B122,0,AA$17)*OFFSET('Composition%'!$B122,0,AA$18)*(AA$24*EXP(-AA$25/($B152+273)/RGas)))+ReactionRateK1!AA152/2</f>
        <v>0</v>
      </c>
      <c r="AB152" s="73">
        <f ca="1">IF(AB$2=0,0,AB$22*EXP(AB$23/($B152+273)/RGas)*(OFFSET('Composition%'!$B122,0,AB$13)*OFFSET('Composition%'!$B122,0,AB$14)))-IF(AB$2=2,0,OFFSET('Composition%'!$B122,0,AB$17)*OFFSET('Composition%'!$B122,0,AB$18)*(AB$24*EXP(-AB$25/($B152+273)/RGas)))+ReactionRateK1!AB152/2</f>
        <v>0</v>
      </c>
      <c r="AC152" s="73">
        <f ca="1">IF(AC$2=0,0,AC$22*EXP(AC$23/($B152+273)/RGas)*(OFFSET('Composition%'!$B122,0,AC$13)*OFFSET('Composition%'!$B122,0,AC$14)))-IF(AC$2=2,0,OFFSET('Composition%'!$B122,0,AC$17)*OFFSET('Composition%'!$B122,0,AC$18)*(AC$24*EXP(-AC$25/($B152+273)/RGas)))+ReactionRateK1!AC152/2</f>
        <v>0</v>
      </c>
      <c r="AD152" s="73">
        <f ca="1">IF(AD$2=0,0,AD$22*EXP(AD$23/($B152+273)/RGas)*(OFFSET('Composition%'!$B122,0,AD$13)*OFFSET('Composition%'!$B122,0,AD$14)))-IF(AD$2=2,0,OFFSET('Composition%'!$B122,0,AD$17)*OFFSET('Composition%'!$B122,0,AD$18)*(AD$24*EXP(-AD$25/($B152+273)/RGas)))+ReactionRateK1!AD152/2</f>
        <v>0</v>
      </c>
      <c r="AE152" s="73">
        <f ca="1">IF(AE$2=0,0,AE$22*EXP(AE$23/($B152+273)/RGas)*(OFFSET('Composition%'!$B122,0,AE$13)*OFFSET('Composition%'!$B122,0,AE$14)))-IF(AE$2=2,0,OFFSET('Composition%'!$B122,0,AE$17)*OFFSET('Composition%'!$B122,0,AE$18)*(AE$24*EXP(-AE$25/($B152+273)/RGas)))+ReactionRateK1!AE152/2</f>
        <v>0</v>
      </c>
      <c r="AF152" s="73"/>
      <c r="AG152" s="73">
        <f ca="1">IF(AG$2=0,0,AG$22*EXP(AG$23/($B152+273)/RGas)*(OFFSET('Composition%'!$B122,0,AG$13)*OFFSET('Composition%'!$B122,0,AG$14)))-IF(AG$2=2,0,OFFSET('Composition%'!$B122,0,AG$17)*OFFSET('Composition%'!$B122,0,AG$18)*(AG$24*EXP(-AG$25/($B152+273)/RGas)))+ReactionRateK1!AG152/2</f>
        <v>0</v>
      </c>
      <c r="AH152" s="73">
        <f ca="1">IF(AH$2=0,0,AH$22*EXP(AH$23/($B152+273)/RGas)*(OFFSET('Composition%'!$B122,0,AH$13)*OFFSET('Composition%'!$B122,0,AH$14)))-IF(AH$2=2,0,OFFSET('Composition%'!$B122,0,AH$17)*OFFSET('Composition%'!$B122,0,AH$18)*(AH$24*EXP(-AH$25/($B152+273)/RGas)))+ReactionRateK1!AH152/2</f>
        <v>0</v>
      </c>
      <c r="AI152" s="73">
        <f ca="1">IF(AI$2=0,0,AI$22*EXP(AI$23/($B152+273)/RGas)*(OFFSET('Composition%'!$B122,0,AI$13)*OFFSET('Composition%'!$B122,0,AI$14)))-IF(AI$2=2,0,OFFSET('Composition%'!$B122,0,AI$17)*OFFSET('Composition%'!$B122,0,AI$18)*(AI$24*EXP(-AI$25/($B152+273)/RGas)))+ReactionRateK1!AI152/2</f>
        <v>0</v>
      </c>
      <c r="AJ152" s="73">
        <f ca="1">IF(AJ$2=0,0,AJ$22*EXP(AJ$23/($B152+273)/RGas)*(OFFSET('Composition%'!$B122,0,AJ$13)*OFFSET('Composition%'!$B122,0,AJ$14)))-IF(AJ$2=2,0,OFFSET('Composition%'!$B122,0,AJ$17)*OFFSET('Composition%'!$B122,0,AJ$18)*(AJ$24*EXP(-AJ$25/($B152+273)/RGas)))+ReactionRateK1!AJ152/2</f>
        <v>0</v>
      </c>
      <c r="AK152" s="73">
        <f ca="1">IF(AK$2=0,0,AK$22*EXP(AK$23/($B152+273)/RGas)*(OFFSET('Composition%'!$B122,0,AK$13)*OFFSET('Composition%'!$B122,0,AK$14)))-IF(AK$2=2,0,OFFSET('Composition%'!$B122,0,AK$17)*OFFSET('Composition%'!$B122,0,AK$18)*(AK$24*EXP(-AK$25/($B152+273)/RGas)))+ReactionRateK1!AK152/2</f>
        <v>0</v>
      </c>
      <c r="AL152" s="73">
        <f ca="1">IF(AL$2=0,0,AL$22*EXP(AL$23/($B152+273)/RGas)*(OFFSET('Composition%'!$B122,0,AL$13)*OFFSET('Composition%'!$B122,0,AL$14)))-IF(AL$2=2,0,OFFSET('Composition%'!$B122,0,AL$17)*OFFSET('Composition%'!$B122,0,AL$18)*(AL$24*EXP(-AL$25/($B152+273)/RGas)))+ReactionRateK1!AL152/2</f>
        <v>0</v>
      </c>
      <c r="AM152" s="73"/>
      <c r="AN152" s="73">
        <f ca="1">IF(AN$2=0,0,AN$22*EXP(AN$23/($B152+273)/RGas)*(OFFSET('Composition%'!$B122,0,AN$13)*OFFSET('Composition%'!$B122,0,AN$14)))-IF(AN$2=2,0,OFFSET('Composition%'!$B122,0,AN$17)*OFFSET('Composition%'!$B122,0,AN$18)*(AN$24*EXP(-AN$25/($B152+273)/RGas)))+ReactionRateK1!AN152/2</f>
        <v>0</v>
      </c>
      <c r="AO152" s="73">
        <f ca="1">IF(AO$2=0,0,AO$22*EXP(AO$23/($B152+273)/RGas)*(OFFSET('Composition%'!$B122,0,AO$13)*OFFSET('Composition%'!$B122,0,AO$14)))-IF(AO$2=2,0,OFFSET('Composition%'!$B122,0,AO$17)*OFFSET('Composition%'!$B122,0,AO$18)*(AO$24*EXP(-AO$25/($B152+273)/RGas)))+ReactionRateK1!AO152/2</f>
        <v>0</v>
      </c>
      <c r="AP152" s="73">
        <f ca="1">IF(AP$2=0,0,AP$22*EXP(AP$23/($B152+273)/RGas)*(OFFSET('Composition%'!$B122,0,AP$13)*OFFSET('Composition%'!$B122,0,AP$14)))-IF(AP$2=2,0,OFFSET('Composition%'!$B122,0,AP$17)*OFFSET('Composition%'!$B122,0,AP$18)*(AP$24*EXP(-AP$25/($B152+273)/RGas)))+ReactionRateK1!AP152/2</f>
        <v>4.0577412726907952E-12</v>
      </c>
      <c r="AQ152" s="73">
        <f ca="1">IF(AQ$2=0,0,AQ$22*EXP(AQ$23/($B152+273)/RGas)*(OFFSET('Composition%'!$B122,0,AQ$13)*OFFSET('Composition%'!$B122,0,AQ$14)))-IF(AQ$2=2,0,OFFSET('Composition%'!$B122,0,AQ$17)*OFFSET('Composition%'!$B122,0,AQ$18)*(AQ$24*EXP(-AQ$25/($B152+273)/RGas)))+ReactionRateK1!AQ152/2</f>
        <v>0</v>
      </c>
      <c r="AR152" s="73">
        <f ca="1">IF(AR$2=0,0,AR$22*EXP(AR$23/($B152+273)/RGas)*(OFFSET('Composition%'!$B122,0,AR$13)*OFFSET('Composition%'!$B122,0,AR$14)))-IF(AR$2=2,0,OFFSET('Composition%'!$B122,0,AR$17)*OFFSET('Composition%'!$B122,0,AR$18)*(AR$24*EXP(-AR$25/($B152+273)/RGas)))+ReactionRateK1!AR152/2</f>
        <v>0</v>
      </c>
    </row>
    <row r="153" spans="1:44">
      <c r="A153" s="3">
        <f t="shared" si="12"/>
        <v>6.0499999999999865</v>
      </c>
      <c r="B153" s="19">
        <f ca="1">'Composition%'!B123</f>
        <v>414.77826859319254</v>
      </c>
      <c r="C153">
        <f t="shared" si="11"/>
        <v>30</v>
      </c>
      <c r="D153" s="26">
        <f ca="1">('Composition%'!C123*ReactionRateK2!C153)^3</f>
        <v>5.9379778800491181</v>
      </c>
      <c r="E153" s="4"/>
      <c r="F153" s="73">
        <f ca="1">IF(F$2=0,0,F$22*EXP(F$23/($B153+273)/RGas)*(OFFSET('Composition%'!$B123,0,F$13)*OFFSET('Composition%'!$B123,0,F$14)))-IF(F$2=2,0,OFFSET('Composition%'!$B123,0,F$17)*OFFSET('Composition%'!$B123,0,F$18)*(F$24*EXP(-F$25/($B153+273)/RGas)))+ReactionRateK1!F153/2</f>
        <v>1.7567843858620636E-3</v>
      </c>
      <c r="G153" s="73">
        <f ca="1">IF(G$2=0,0,G$22*EXP(G$23/($B153+273)/RGas)*(OFFSET('Composition%'!$B123,0,G$13)*OFFSET('Composition%'!$B123,0,G$14)))-IF(G$2=2,0,OFFSET('Composition%'!$B123,0,G$17)*OFFSET('Composition%'!$B123,0,G$18)*(G$24*EXP(-G$25/($B153+273)/RGas)))+ReactionRateK1!G153/2</f>
        <v>7.1757985144180691E-4</v>
      </c>
      <c r="H153" s="73">
        <f ca="1">IF(H$2=0,0,H$22*EXP(H$23/($B153+273)/RGas)*(OFFSET('Composition%'!$B123,0,H$13)*OFFSET('Composition%'!$B123,0,H$14)))-IF(H$2=2,0,OFFSET('Composition%'!$B123,0,H$17)*OFFSET('Composition%'!$B123,0,H$18)*(H$24*EXP(-H$25/($B153+273)/RGas)))+ReactionRateK1!H153/2</f>
        <v>-2.5228540294762108E-6</v>
      </c>
      <c r="I153" s="73">
        <f ca="1">IF(I$2=0,0,I$22*EXP(I$23/($B153+273)/RGas)*(OFFSET('Composition%'!$B123,0,I$13)*OFFSET('Composition%'!$B123,0,I$14)))-IF(I$2=2,0,OFFSET('Composition%'!$B123,0,I$17)*OFFSET('Composition%'!$B123,0,I$18)*(I$24*EXP(-I$25/($B153+273)/RGas)))+ReactionRateK1!I153/2</f>
        <v>4.2111218014785019E-7</v>
      </c>
      <c r="J153" s="73"/>
      <c r="K153" s="73">
        <f ca="1">IF(K$2=0,0,K$22*EXP(K$23/($B153+273)/RGas)*(OFFSET('Composition%'!$B123,0,K$13)*OFFSET('Composition%'!$B123,0,K$14)))-IF(K$2=2,0,OFFSET('Composition%'!$B123,0,K$17)*OFFSET('Composition%'!$B123,0,K$18)*(K$24*EXP(-K$25/($B153+273)/RGas)))+ReactionRateK1!K153/2</f>
        <v>4.3068732251294716E-3</v>
      </c>
      <c r="L153" s="73">
        <f ca="1">IF(L$2=0,0,L$22*EXP(L$23/($B153+273)/RGas)*(OFFSET('Composition%'!$B123,0,L$13)*OFFSET('Composition%'!$B123,0,L$14)))-IF(L$2=2,0,OFFSET('Composition%'!$B123,0,L$17)*OFFSET('Composition%'!$B123,0,L$18)*(L$24*EXP(-L$25/($B153+273)/RGas)))+ReactionRateK1!L153/2</f>
        <v>-1.5302284051717208E-3</v>
      </c>
      <c r="M153" s="73">
        <f ca="1">IF(M$2=0,0,M$22*EXP(M$23/($B153+273)/RGas)*(OFFSET('Composition%'!$B123,0,M$13)*OFFSET('Composition%'!$B123,0,M$14)))-IF(M$2=2,0,OFFSET('Composition%'!$B123,0,M$17)*OFFSET('Composition%'!$B123,0,M$18)*(M$24*EXP(-M$25/($B153+273)/RGas)))+ReactionRateK1!M153/2</f>
        <v>0</v>
      </c>
      <c r="N153" s="73"/>
      <c r="O153" s="73">
        <f ca="1">IF(O$2=0,0,O$22*EXP(O$23/($B153+273)/RGas)*(OFFSET('Composition%'!$B123,0,O$13)*OFFSET('Composition%'!$B123,0,O$14)))-IF(O$2=2,0,OFFSET('Composition%'!$B123,0,O$17)*OFFSET('Composition%'!$B123,0,O$18)*(O$24*EXP(-O$25/($B153+273)/RGas)))+ReactionRateK1!O153/2</f>
        <v>0</v>
      </c>
      <c r="P153" s="73">
        <f ca="1">IF(P$2=0,0,P$22*EXP(P$23/($B153+273)/RGas)*(OFFSET('Composition%'!$B123,0,P$13)*OFFSET('Composition%'!$B123,0,P$14)))-IF(P$2=2,0,OFFSET('Composition%'!$B123,0,P$17)*OFFSET('Composition%'!$B123,0,P$18)*(P$24*EXP(-P$25/($B153+273)/RGas)))+ReactionRateK1!P153/2</f>
        <v>1.0116373989428629E-2</v>
      </c>
      <c r="Q153" s="73">
        <f ca="1">IF(Q$2=0,0,Q$22*EXP(Q$23/($B153+273)/RGas)*(OFFSET('Composition%'!$B123,0,Q$13)*OFFSET('Composition%'!$B123,0,Q$14)))-IF(Q$2=2,0,OFFSET('Composition%'!$B123,0,Q$17)*OFFSET('Composition%'!$B123,0,Q$18)*(Q$24*EXP(-Q$25/($B153+273)/RGas)))+ReactionRateK1!Q153/2</f>
        <v>1.7297421686226201E-4</v>
      </c>
      <c r="R153" s="73">
        <f ca="1">IF(R$2=0,0,R$22*EXP(R$23/($B153+273)/RGas)*(OFFSET('Composition%'!$B123,0,R$13)*OFFSET('Composition%'!$B123,0,R$14)))-IF(R$2=2,0,OFFSET('Composition%'!$B123,0,R$17)*OFFSET('Composition%'!$B123,0,R$18)*(R$24*EXP(-R$25/($B153+273)/RGas)))+ReactionRateK1!R153/2</f>
        <v>7.6024469339922344E-5</v>
      </c>
      <c r="S153" s="73"/>
      <c r="T153" s="73">
        <f ca="1">IF(T$2=0,0,T$22*EXP(T$23/($B153+273)/RGas)*(OFFSET('Composition%'!$B123,0,T$13)*OFFSET('Composition%'!$B123,0,T$14)))-IF(T$2=2,0,OFFSET('Composition%'!$B123,0,T$17)*OFFSET('Composition%'!$B123,0,T$18)*(T$24*EXP(-T$25/($B153+273)/RGas)))+ReactionRateK1!T153/2</f>
        <v>1.1740736823474285E-5</v>
      </c>
      <c r="U153" s="73">
        <f ca="1">IF(U$2=0,0,U$22*EXP(U$23/($B153+273)/RGas)*(OFFSET('Composition%'!$B123,0,U$13)*OFFSET('Composition%'!$B123,0,U$14)))-IF(U$2=2,0,OFFSET('Composition%'!$B123,0,U$17)*OFFSET('Composition%'!$B123,0,U$18)*(U$24*EXP(-U$25/($B153+273)/RGas)))+ReactionRateK1!U153/2</f>
        <v>1.793331792187268E-8</v>
      </c>
      <c r="V153" s="73">
        <f ca="1">IF(V$2=0,0,V$22*EXP(V$23/($B153+273)/RGas)*(OFFSET('Composition%'!$B123,0,V$13)*OFFSET('Composition%'!$B123,0,V$14)))-IF(V$2=2,0,OFFSET('Composition%'!$B123,0,V$17)*OFFSET('Composition%'!$B123,0,V$18)*(V$24*EXP(-V$25/($B153+273)/RGas)))+ReactionRateK1!V153/2</f>
        <v>0</v>
      </c>
      <c r="W153" s="73">
        <f ca="1">IF(W$2=0,0,W$22*EXP(W$23/($B153+273)/RGas)*(OFFSET('Composition%'!$B123,0,W$13)*OFFSET('Composition%'!$B123,0,W$14)))-IF(W$2=2,0,OFFSET('Composition%'!$B123,0,W$17)*OFFSET('Composition%'!$B123,0,W$18)*(W$24*EXP(-W$25/($B153+273)/RGas)))+ReactionRateK1!W153/2</f>
        <v>0</v>
      </c>
      <c r="X153" s="73">
        <f ca="1">IF(X$2=0,0,X$22*EXP(X$23/($B153+273)/RGas)*(OFFSET('Composition%'!$B123,0,X$13)*OFFSET('Composition%'!$B123,0,X$14)))-IF(X$2=2,0,OFFSET('Composition%'!$B123,0,X$17)*OFFSET('Composition%'!$B123,0,X$18)*(X$24*EXP(-X$25/($B153+273)/RGas)))+ReactionRateK1!X153/2</f>
        <v>3.7358339185427313E-8</v>
      </c>
      <c r="Y153" s="73">
        <f ca="1">IF(Y$2=0,0,Y$22*EXP(Y$23/($B153+273)/RGas)*(OFFSET('Composition%'!$B123,0,Y$13)*OFFSET('Composition%'!$B123,0,Y$14)))-IF(Y$2=2,0,OFFSET('Composition%'!$B123,0,Y$17)*OFFSET('Composition%'!$B123,0,Y$18)*(Y$24*EXP(-Y$25/($B153+273)/RGas)))+ReactionRateK1!Y153/2</f>
        <v>1.8490169479507566E-9</v>
      </c>
      <c r="Z153" s="73">
        <f ca="1">IF(Z$2=0,0,Z$22*EXP(Z$23/($B153+273)/RGas)*(OFFSET('Composition%'!$B123,0,Z$13)*OFFSET('Composition%'!$B123,0,Z$14)))-IF(Z$2=2,0,OFFSET('Composition%'!$B123,0,Z$17)*OFFSET('Composition%'!$B123,0,Z$18)*(Z$24*EXP(-Z$25/($B153+273)/RGas)))+ReactionRateK1!Z153/2</f>
        <v>0</v>
      </c>
      <c r="AA153" s="73">
        <f ca="1">IF(AA$2=0,0,AA$22*EXP(AA$23/($B153+273)/RGas)*(OFFSET('Composition%'!$B123,0,AA$13)*OFFSET('Composition%'!$B123,0,AA$14)))-IF(AA$2=2,0,OFFSET('Composition%'!$B123,0,AA$17)*OFFSET('Composition%'!$B123,0,AA$18)*(AA$24*EXP(-AA$25/($B153+273)/RGas)))+ReactionRateK1!AA153/2</f>
        <v>0</v>
      </c>
      <c r="AB153" s="73">
        <f ca="1">IF(AB$2=0,0,AB$22*EXP(AB$23/($B153+273)/RGas)*(OFFSET('Composition%'!$B123,0,AB$13)*OFFSET('Composition%'!$B123,0,AB$14)))-IF(AB$2=2,0,OFFSET('Composition%'!$B123,0,AB$17)*OFFSET('Composition%'!$B123,0,AB$18)*(AB$24*EXP(-AB$25/($B153+273)/RGas)))+ReactionRateK1!AB153/2</f>
        <v>0</v>
      </c>
      <c r="AC153" s="73">
        <f ca="1">IF(AC$2=0,0,AC$22*EXP(AC$23/($B153+273)/RGas)*(OFFSET('Composition%'!$B123,0,AC$13)*OFFSET('Composition%'!$B123,0,AC$14)))-IF(AC$2=2,0,OFFSET('Composition%'!$B123,0,AC$17)*OFFSET('Composition%'!$B123,0,AC$18)*(AC$24*EXP(-AC$25/($B153+273)/RGas)))+ReactionRateK1!AC153/2</f>
        <v>0</v>
      </c>
      <c r="AD153" s="73">
        <f ca="1">IF(AD$2=0,0,AD$22*EXP(AD$23/($B153+273)/RGas)*(OFFSET('Composition%'!$B123,0,AD$13)*OFFSET('Composition%'!$B123,0,AD$14)))-IF(AD$2=2,0,OFFSET('Composition%'!$B123,0,AD$17)*OFFSET('Composition%'!$B123,0,AD$18)*(AD$24*EXP(-AD$25/($B153+273)/RGas)))+ReactionRateK1!AD153/2</f>
        <v>0</v>
      </c>
      <c r="AE153" s="73">
        <f ca="1">IF(AE$2=0,0,AE$22*EXP(AE$23/($B153+273)/RGas)*(OFFSET('Composition%'!$B123,0,AE$13)*OFFSET('Composition%'!$B123,0,AE$14)))-IF(AE$2=2,0,OFFSET('Composition%'!$B123,0,AE$17)*OFFSET('Composition%'!$B123,0,AE$18)*(AE$24*EXP(-AE$25/($B153+273)/RGas)))+ReactionRateK1!AE153/2</f>
        <v>0</v>
      </c>
      <c r="AF153" s="73"/>
      <c r="AG153" s="73">
        <f ca="1">IF(AG$2=0,0,AG$22*EXP(AG$23/($B153+273)/RGas)*(OFFSET('Composition%'!$B123,0,AG$13)*OFFSET('Composition%'!$B123,0,AG$14)))-IF(AG$2=2,0,OFFSET('Composition%'!$B123,0,AG$17)*OFFSET('Composition%'!$B123,0,AG$18)*(AG$24*EXP(-AG$25/($B153+273)/RGas)))+ReactionRateK1!AG153/2</f>
        <v>0</v>
      </c>
      <c r="AH153" s="73">
        <f ca="1">IF(AH$2=0,0,AH$22*EXP(AH$23/($B153+273)/RGas)*(OFFSET('Composition%'!$B123,0,AH$13)*OFFSET('Composition%'!$B123,0,AH$14)))-IF(AH$2=2,0,OFFSET('Composition%'!$B123,0,AH$17)*OFFSET('Composition%'!$B123,0,AH$18)*(AH$24*EXP(-AH$25/($B153+273)/RGas)))+ReactionRateK1!AH153/2</f>
        <v>0</v>
      </c>
      <c r="AI153" s="73">
        <f ca="1">IF(AI$2=0,0,AI$22*EXP(AI$23/($B153+273)/RGas)*(OFFSET('Composition%'!$B123,0,AI$13)*OFFSET('Composition%'!$B123,0,AI$14)))-IF(AI$2=2,0,OFFSET('Composition%'!$B123,0,AI$17)*OFFSET('Composition%'!$B123,0,AI$18)*(AI$24*EXP(-AI$25/($B153+273)/RGas)))+ReactionRateK1!AI153/2</f>
        <v>0</v>
      </c>
      <c r="AJ153" s="73">
        <f ca="1">IF(AJ$2=0,0,AJ$22*EXP(AJ$23/($B153+273)/RGas)*(OFFSET('Composition%'!$B123,0,AJ$13)*OFFSET('Composition%'!$B123,0,AJ$14)))-IF(AJ$2=2,0,OFFSET('Composition%'!$B123,0,AJ$17)*OFFSET('Composition%'!$B123,0,AJ$18)*(AJ$24*EXP(-AJ$25/($B153+273)/RGas)))+ReactionRateK1!AJ153/2</f>
        <v>0</v>
      </c>
      <c r="AK153" s="73">
        <f ca="1">IF(AK$2=0,0,AK$22*EXP(AK$23/($B153+273)/RGas)*(OFFSET('Composition%'!$B123,0,AK$13)*OFFSET('Composition%'!$B123,0,AK$14)))-IF(AK$2=2,0,OFFSET('Composition%'!$B123,0,AK$17)*OFFSET('Composition%'!$B123,0,AK$18)*(AK$24*EXP(-AK$25/($B153+273)/RGas)))+ReactionRateK1!AK153/2</f>
        <v>0</v>
      </c>
      <c r="AL153" s="73">
        <f ca="1">IF(AL$2=0,0,AL$22*EXP(AL$23/($B153+273)/RGas)*(OFFSET('Composition%'!$B123,0,AL$13)*OFFSET('Composition%'!$B123,0,AL$14)))-IF(AL$2=2,0,OFFSET('Composition%'!$B123,0,AL$17)*OFFSET('Composition%'!$B123,0,AL$18)*(AL$24*EXP(-AL$25/($B153+273)/RGas)))+ReactionRateK1!AL153/2</f>
        <v>0</v>
      </c>
      <c r="AM153" s="73"/>
      <c r="AN153" s="73">
        <f ca="1">IF(AN$2=0,0,AN$22*EXP(AN$23/($B153+273)/RGas)*(OFFSET('Composition%'!$B123,0,AN$13)*OFFSET('Composition%'!$B123,0,AN$14)))-IF(AN$2=2,0,OFFSET('Composition%'!$B123,0,AN$17)*OFFSET('Composition%'!$B123,0,AN$18)*(AN$24*EXP(-AN$25/($B153+273)/RGas)))+ReactionRateK1!AN153/2</f>
        <v>0</v>
      </c>
      <c r="AO153" s="73">
        <f ca="1">IF(AO$2=0,0,AO$22*EXP(AO$23/($B153+273)/RGas)*(OFFSET('Composition%'!$B123,0,AO$13)*OFFSET('Composition%'!$B123,0,AO$14)))-IF(AO$2=2,0,OFFSET('Composition%'!$B123,0,AO$17)*OFFSET('Composition%'!$B123,0,AO$18)*(AO$24*EXP(-AO$25/($B153+273)/RGas)))+ReactionRateK1!AO153/2</f>
        <v>0</v>
      </c>
      <c r="AP153" s="73">
        <f ca="1">IF(AP$2=0,0,AP$22*EXP(AP$23/($B153+273)/RGas)*(OFFSET('Composition%'!$B123,0,AP$13)*OFFSET('Composition%'!$B123,0,AP$14)))-IF(AP$2=2,0,OFFSET('Composition%'!$B123,0,AP$17)*OFFSET('Composition%'!$B123,0,AP$18)*(AP$24*EXP(-AP$25/($B153+273)/RGas)))+ReactionRateK1!AP153/2</f>
        <v>4.0577419326612575E-12</v>
      </c>
      <c r="AQ153" s="73">
        <f ca="1">IF(AQ$2=0,0,AQ$22*EXP(AQ$23/($B153+273)/RGas)*(OFFSET('Composition%'!$B123,0,AQ$13)*OFFSET('Composition%'!$B123,0,AQ$14)))-IF(AQ$2=2,0,OFFSET('Composition%'!$B123,0,AQ$17)*OFFSET('Composition%'!$B123,0,AQ$18)*(AQ$24*EXP(-AQ$25/($B153+273)/RGas)))+ReactionRateK1!AQ153/2</f>
        <v>0</v>
      </c>
      <c r="AR153" s="73">
        <f ca="1">IF(AR$2=0,0,AR$22*EXP(AR$23/($B153+273)/RGas)*(OFFSET('Composition%'!$B123,0,AR$13)*OFFSET('Composition%'!$B123,0,AR$14)))-IF(AR$2=2,0,OFFSET('Composition%'!$B123,0,AR$17)*OFFSET('Composition%'!$B123,0,AR$18)*(AR$24*EXP(-AR$25/($B153+273)/RGas)))+ReactionRateK1!AR153/2</f>
        <v>0</v>
      </c>
    </row>
    <row r="154" spans="1:44">
      <c r="A154" s="3">
        <f t="shared" si="12"/>
        <v>6.0999999999999863</v>
      </c>
      <c r="B154" s="19">
        <f ca="1">'Composition%'!B124</f>
        <v>414.78510013860813</v>
      </c>
      <c r="C154">
        <f t="shared" si="11"/>
        <v>30</v>
      </c>
      <c r="D154" s="26">
        <f ca="1">('Composition%'!C124*ReactionRateK2!C154)^3</f>
        <v>5.9377684606127445</v>
      </c>
      <c r="E154" s="4"/>
      <c r="F154" s="73">
        <f ca="1">IF(F$2=0,0,F$22*EXP(F$23/($B154+273)/RGas)*(OFFSET('Composition%'!$B124,0,F$13)*OFFSET('Composition%'!$B124,0,F$14)))-IF(F$2=2,0,OFFSET('Composition%'!$B124,0,F$17)*OFFSET('Composition%'!$B124,0,F$18)*(F$24*EXP(-F$25/($B154+273)/RGas)))+ReactionRateK1!F154/2</f>
        <v>1.7352075354029033E-3</v>
      </c>
      <c r="G154" s="73">
        <f ca="1">IF(G$2=0,0,G$22*EXP(G$23/($B154+273)/RGas)*(OFFSET('Composition%'!$B124,0,G$13)*OFFSET('Composition%'!$B124,0,G$14)))-IF(G$2=2,0,OFFSET('Composition%'!$B124,0,G$17)*OFFSET('Composition%'!$B124,0,G$18)*(G$24*EXP(-G$25/($B154+273)/RGas)))+ReactionRateK1!G154/2</f>
        <v>7.0896861245153006E-4</v>
      </c>
      <c r="H154" s="73">
        <f ca="1">IF(H$2=0,0,H$22*EXP(H$23/($B154+273)/RGas)*(OFFSET('Composition%'!$B124,0,H$13)*OFFSET('Composition%'!$B124,0,H$14)))-IF(H$2=2,0,OFFSET('Composition%'!$B124,0,H$17)*OFFSET('Composition%'!$B124,0,H$18)*(H$24*EXP(-H$25/($B154+273)/RGas)))+ReactionRateK1!H154/2</f>
        <v>-2.4981614123413495E-6</v>
      </c>
      <c r="I154" s="73">
        <f ca="1">IF(I$2=0,0,I$22*EXP(I$23/($B154+273)/RGas)*(OFFSET('Composition%'!$B124,0,I$13)*OFFSET('Composition%'!$B124,0,I$14)))-IF(I$2=2,0,OFFSET('Composition%'!$B124,0,I$17)*OFFSET('Composition%'!$B124,0,I$18)*(I$24*EXP(-I$25/($B154+273)/RGas)))+ReactionRateK1!I154/2</f>
        <v>3.9759845558203506E-7</v>
      </c>
      <c r="J154" s="73"/>
      <c r="K154" s="73">
        <f ca="1">IF(K$2=0,0,K$22*EXP(K$23/($B154+273)/RGas)*(OFFSET('Composition%'!$B124,0,K$13)*OFFSET('Composition%'!$B124,0,K$14)))-IF(K$2=2,0,OFFSET('Composition%'!$B124,0,K$17)*OFFSET('Composition%'!$B124,0,K$18)*(K$24*EXP(-K$25/($B154+273)/RGas)))+ReactionRateK1!K154/2</f>
        <v>4.1750143414523103E-3</v>
      </c>
      <c r="L154" s="73">
        <f ca="1">IF(L$2=0,0,L$22*EXP(L$23/($B154+273)/RGas)*(OFFSET('Composition%'!$B124,0,L$13)*OFFSET('Composition%'!$B124,0,L$14)))-IF(L$2=2,0,OFFSET('Composition%'!$B124,0,L$17)*OFFSET('Composition%'!$B124,0,L$18)*(L$24*EXP(-L$25/($B154+273)/RGas)))+ReactionRateK1!L154/2</f>
        <v>-1.5134444228806091E-3</v>
      </c>
      <c r="M154" s="73">
        <f ca="1">IF(M$2=0,0,M$22*EXP(M$23/($B154+273)/RGas)*(OFFSET('Composition%'!$B124,0,M$13)*OFFSET('Composition%'!$B124,0,M$14)))-IF(M$2=2,0,OFFSET('Composition%'!$B124,0,M$17)*OFFSET('Composition%'!$B124,0,M$18)*(M$24*EXP(-M$25/($B154+273)/RGas)))+ReactionRateK1!M154/2</f>
        <v>0</v>
      </c>
      <c r="N154" s="73"/>
      <c r="O154" s="73">
        <f ca="1">IF(O$2=0,0,O$22*EXP(O$23/($B154+273)/RGas)*(OFFSET('Composition%'!$B124,0,O$13)*OFFSET('Composition%'!$B124,0,O$14)))-IF(O$2=2,0,OFFSET('Composition%'!$B124,0,O$17)*OFFSET('Composition%'!$B124,0,O$18)*(O$24*EXP(-O$25/($B154+273)/RGas)))+ReactionRateK1!O154/2</f>
        <v>0</v>
      </c>
      <c r="P154" s="73">
        <f ca="1">IF(P$2=0,0,P$22*EXP(P$23/($B154+273)/RGas)*(OFFSET('Composition%'!$B124,0,P$13)*OFFSET('Composition%'!$B124,0,P$14)))-IF(P$2=2,0,OFFSET('Composition%'!$B124,0,P$17)*OFFSET('Composition%'!$B124,0,P$18)*(P$24*EXP(-P$25/($B154+273)/RGas)))+ReactionRateK1!P154/2</f>
        <v>1.0017328590688787E-2</v>
      </c>
      <c r="Q154" s="73">
        <f ca="1">IF(Q$2=0,0,Q$22*EXP(Q$23/($B154+273)/RGas)*(OFFSET('Composition%'!$B124,0,Q$13)*OFFSET('Composition%'!$B124,0,Q$14)))-IF(Q$2=2,0,OFFSET('Composition%'!$B124,0,Q$17)*OFFSET('Composition%'!$B124,0,Q$18)*(Q$24*EXP(-Q$25/($B154+273)/RGas)))+ReactionRateK1!Q154/2</f>
        <v>1.734673614638115E-4</v>
      </c>
      <c r="R154" s="73">
        <f ca="1">IF(R$2=0,0,R$22*EXP(R$23/($B154+273)/RGas)*(OFFSET('Composition%'!$B124,0,R$13)*OFFSET('Composition%'!$B124,0,R$14)))-IF(R$2=2,0,OFFSET('Composition%'!$B124,0,R$17)*OFFSET('Composition%'!$B124,0,R$18)*(R$24*EXP(-R$25/($B154+273)/RGas)))+ReactionRateK1!R154/2</f>
        <v>7.6807544597317151E-5</v>
      </c>
      <c r="S154" s="73"/>
      <c r="T154" s="73">
        <f ca="1">IF(T$2=0,0,T$22*EXP(T$23/($B154+273)/RGas)*(OFFSET('Composition%'!$B124,0,T$13)*OFFSET('Composition%'!$B124,0,T$14)))-IF(T$2=2,0,OFFSET('Composition%'!$B124,0,T$17)*OFFSET('Composition%'!$B124,0,T$18)*(T$24*EXP(-T$25/($B154+273)/RGas)))+ReactionRateK1!T154/2</f>
        <v>1.1087622508141025E-5</v>
      </c>
      <c r="U154" s="73">
        <f ca="1">IF(U$2=0,0,U$22*EXP(U$23/($B154+273)/RGas)*(OFFSET('Composition%'!$B124,0,U$13)*OFFSET('Composition%'!$B124,0,U$14)))-IF(U$2=2,0,OFFSET('Composition%'!$B124,0,U$17)*OFFSET('Composition%'!$B124,0,U$18)*(U$24*EXP(-U$25/($B154+273)/RGas)))+ReactionRateK1!U154/2</f>
        <v>1.6101174683957892E-8</v>
      </c>
      <c r="V154" s="73">
        <f ca="1">IF(V$2=0,0,V$22*EXP(V$23/($B154+273)/RGas)*(OFFSET('Composition%'!$B124,0,V$13)*OFFSET('Composition%'!$B124,0,V$14)))-IF(V$2=2,0,OFFSET('Composition%'!$B124,0,V$17)*OFFSET('Composition%'!$B124,0,V$18)*(V$24*EXP(-V$25/($B154+273)/RGas)))+ReactionRateK1!V154/2</f>
        <v>0</v>
      </c>
      <c r="W154" s="73">
        <f ca="1">IF(W$2=0,0,W$22*EXP(W$23/($B154+273)/RGas)*(OFFSET('Composition%'!$B124,0,W$13)*OFFSET('Composition%'!$B124,0,W$14)))-IF(W$2=2,0,OFFSET('Composition%'!$B124,0,W$17)*OFFSET('Composition%'!$B124,0,W$18)*(W$24*EXP(-W$25/($B154+273)/RGas)))+ReactionRateK1!W154/2</f>
        <v>0</v>
      </c>
      <c r="X154" s="73">
        <f ca="1">IF(X$2=0,0,X$22*EXP(X$23/($B154+273)/RGas)*(OFFSET('Composition%'!$B124,0,X$13)*OFFSET('Composition%'!$B124,0,X$14)))-IF(X$2=2,0,OFFSET('Composition%'!$B124,0,X$17)*OFFSET('Composition%'!$B124,0,X$18)*(X$24*EXP(-X$25/($B154+273)/RGas)))+ReactionRateK1!X154/2</f>
        <v>3.7357898375872952E-8</v>
      </c>
      <c r="Y154" s="73">
        <f ca="1">IF(Y$2=0,0,Y$22*EXP(Y$23/($B154+273)/RGas)*(OFFSET('Composition%'!$B124,0,Y$13)*OFFSET('Composition%'!$B124,0,Y$14)))-IF(Y$2=2,0,OFFSET('Composition%'!$B124,0,Y$17)*OFFSET('Composition%'!$B124,0,Y$18)*(Y$24*EXP(-Y$25/($B154+273)/RGas)))+ReactionRateK1!Y154/2</f>
        <v>1.8489951304836365E-9</v>
      </c>
      <c r="Z154" s="73">
        <f ca="1">IF(Z$2=0,0,Z$22*EXP(Z$23/($B154+273)/RGas)*(OFFSET('Composition%'!$B124,0,Z$13)*OFFSET('Composition%'!$B124,0,Z$14)))-IF(Z$2=2,0,OFFSET('Composition%'!$B124,0,Z$17)*OFFSET('Composition%'!$B124,0,Z$18)*(Z$24*EXP(-Z$25/($B154+273)/RGas)))+ReactionRateK1!Z154/2</f>
        <v>0</v>
      </c>
      <c r="AA154" s="73">
        <f ca="1">IF(AA$2=0,0,AA$22*EXP(AA$23/($B154+273)/RGas)*(OFFSET('Composition%'!$B124,0,AA$13)*OFFSET('Composition%'!$B124,0,AA$14)))-IF(AA$2=2,0,OFFSET('Composition%'!$B124,0,AA$17)*OFFSET('Composition%'!$B124,0,AA$18)*(AA$24*EXP(-AA$25/($B154+273)/RGas)))+ReactionRateK1!AA154/2</f>
        <v>0</v>
      </c>
      <c r="AB154" s="73">
        <f ca="1">IF(AB$2=0,0,AB$22*EXP(AB$23/($B154+273)/RGas)*(OFFSET('Composition%'!$B124,0,AB$13)*OFFSET('Composition%'!$B124,0,AB$14)))-IF(AB$2=2,0,OFFSET('Composition%'!$B124,0,AB$17)*OFFSET('Composition%'!$B124,0,AB$18)*(AB$24*EXP(-AB$25/($B154+273)/RGas)))+ReactionRateK1!AB154/2</f>
        <v>0</v>
      </c>
      <c r="AC154" s="73">
        <f ca="1">IF(AC$2=0,0,AC$22*EXP(AC$23/($B154+273)/RGas)*(OFFSET('Composition%'!$B124,0,AC$13)*OFFSET('Composition%'!$B124,0,AC$14)))-IF(AC$2=2,0,OFFSET('Composition%'!$B124,0,AC$17)*OFFSET('Composition%'!$B124,0,AC$18)*(AC$24*EXP(-AC$25/($B154+273)/RGas)))+ReactionRateK1!AC154/2</f>
        <v>0</v>
      </c>
      <c r="AD154" s="73">
        <f ca="1">IF(AD$2=0,0,AD$22*EXP(AD$23/($B154+273)/RGas)*(OFFSET('Composition%'!$B124,0,AD$13)*OFFSET('Composition%'!$B124,0,AD$14)))-IF(AD$2=2,0,OFFSET('Composition%'!$B124,0,AD$17)*OFFSET('Composition%'!$B124,0,AD$18)*(AD$24*EXP(-AD$25/($B154+273)/RGas)))+ReactionRateK1!AD154/2</f>
        <v>0</v>
      </c>
      <c r="AE154" s="73">
        <f ca="1">IF(AE$2=0,0,AE$22*EXP(AE$23/($B154+273)/RGas)*(OFFSET('Composition%'!$B124,0,AE$13)*OFFSET('Composition%'!$B124,0,AE$14)))-IF(AE$2=2,0,OFFSET('Composition%'!$B124,0,AE$17)*OFFSET('Composition%'!$B124,0,AE$18)*(AE$24*EXP(-AE$25/($B154+273)/RGas)))+ReactionRateK1!AE154/2</f>
        <v>0</v>
      </c>
      <c r="AF154" s="73"/>
      <c r="AG154" s="73">
        <f ca="1">IF(AG$2=0,0,AG$22*EXP(AG$23/($B154+273)/RGas)*(OFFSET('Composition%'!$B124,0,AG$13)*OFFSET('Composition%'!$B124,0,AG$14)))-IF(AG$2=2,0,OFFSET('Composition%'!$B124,0,AG$17)*OFFSET('Composition%'!$B124,0,AG$18)*(AG$24*EXP(-AG$25/($B154+273)/RGas)))+ReactionRateK1!AG154/2</f>
        <v>0</v>
      </c>
      <c r="AH154" s="73">
        <f ca="1">IF(AH$2=0,0,AH$22*EXP(AH$23/($B154+273)/RGas)*(OFFSET('Composition%'!$B124,0,AH$13)*OFFSET('Composition%'!$B124,0,AH$14)))-IF(AH$2=2,0,OFFSET('Composition%'!$B124,0,AH$17)*OFFSET('Composition%'!$B124,0,AH$18)*(AH$24*EXP(-AH$25/($B154+273)/RGas)))+ReactionRateK1!AH154/2</f>
        <v>0</v>
      </c>
      <c r="AI154" s="73">
        <f ca="1">IF(AI$2=0,0,AI$22*EXP(AI$23/($B154+273)/RGas)*(OFFSET('Composition%'!$B124,0,AI$13)*OFFSET('Composition%'!$B124,0,AI$14)))-IF(AI$2=2,0,OFFSET('Composition%'!$B124,0,AI$17)*OFFSET('Composition%'!$B124,0,AI$18)*(AI$24*EXP(-AI$25/($B154+273)/RGas)))+ReactionRateK1!AI154/2</f>
        <v>0</v>
      </c>
      <c r="AJ154" s="73">
        <f ca="1">IF(AJ$2=0,0,AJ$22*EXP(AJ$23/($B154+273)/RGas)*(OFFSET('Composition%'!$B124,0,AJ$13)*OFFSET('Composition%'!$B124,0,AJ$14)))-IF(AJ$2=2,0,OFFSET('Composition%'!$B124,0,AJ$17)*OFFSET('Composition%'!$B124,0,AJ$18)*(AJ$24*EXP(-AJ$25/($B154+273)/RGas)))+ReactionRateK1!AJ154/2</f>
        <v>0</v>
      </c>
      <c r="AK154" s="73">
        <f ca="1">IF(AK$2=0,0,AK$22*EXP(AK$23/($B154+273)/RGas)*(OFFSET('Composition%'!$B124,0,AK$13)*OFFSET('Composition%'!$B124,0,AK$14)))-IF(AK$2=2,0,OFFSET('Composition%'!$B124,0,AK$17)*OFFSET('Composition%'!$B124,0,AK$18)*(AK$24*EXP(-AK$25/($B154+273)/RGas)))+ReactionRateK1!AK154/2</f>
        <v>0</v>
      </c>
      <c r="AL154" s="73">
        <f ca="1">IF(AL$2=0,0,AL$22*EXP(AL$23/($B154+273)/RGas)*(OFFSET('Composition%'!$B124,0,AL$13)*OFFSET('Composition%'!$B124,0,AL$14)))-IF(AL$2=2,0,OFFSET('Composition%'!$B124,0,AL$17)*OFFSET('Composition%'!$B124,0,AL$18)*(AL$24*EXP(-AL$25/($B154+273)/RGas)))+ReactionRateK1!AL154/2</f>
        <v>0</v>
      </c>
      <c r="AM154" s="73"/>
      <c r="AN154" s="73">
        <f ca="1">IF(AN$2=0,0,AN$22*EXP(AN$23/($B154+273)/RGas)*(OFFSET('Composition%'!$B124,0,AN$13)*OFFSET('Composition%'!$B124,0,AN$14)))-IF(AN$2=2,0,OFFSET('Composition%'!$B124,0,AN$17)*OFFSET('Composition%'!$B124,0,AN$18)*(AN$24*EXP(-AN$25/($B154+273)/RGas)))+ReactionRateK1!AN154/2</f>
        <v>0</v>
      </c>
      <c r="AO154" s="73">
        <f ca="1">IF(AO$2=0,0,AO$22*EXP(AO$23/($B154+273)/RGas)*(OFFSET('Composition%'!$B124,0,AO$13)*OFFSET('Composition%'!$B124,0,AO$14)))-IF(AO$2=2,0,OFFSET('Composition%'!$B124,0,AO$17)*OFFSET('Composition%'!$B124,0,AO$18)*(AO$24*EXP(-AO$25/($B154+273)/RGas)))+ReactionRateK1!AO154/2</f>
        <v>0</v>
      </c>
      <c r="AP154" s="73">
        <f ca="1">IF(AP$2=0,0,AP$22*EXP(AP$23/($B154+273)/RGas)*(OFFSET('Composition%'!$B124,0,AP$13)*OFFSET('Composition%'!$B124,0,AP$14)))-IF(AP$2=2,0,OFFSET('Composition%'!$B124,0,AP$17)*OFFSET('Composition%'!$B124,0,AP$18)*(AP$24*EXP(-AP$25/($B154+273)/RGas)))+ReactionRateK1!AP154/2</f>
        <v>4.0577425072346564E-12</v>
      </c>
      <c r="AQ154" s="73">
        <f ca="1">IF(AQ$2=0,0,AQ$22*EXP(AQ$23/($B154+273)/RGas)*(OFFSET('Composition%'!$B124,0,AQ$13)*OFFSET('Composition%'!$B124,0,AQ$14)))-IF(AQ$2=2,0,OFFSET('Composition%'!$B124,0,AQ$17)*OFFSET('Composition%'!$B124,0,AQ$18)*(AQ$24*EXP(-AQ$25/($B154+273)/RGas)))+ReactionRateK1!AQ154/2</f>
        <v>0</v>
      </c>
      <c r="AR154" s="73">
        <f ca="1">IF(AR$2=0,0,AR$22*EXP(AR$23/($B154+273)/RGas)*(OFFSET('Composition%'!$B124,0,AR$13)*OFFSET('Composition%'!$B124,0,AR$14)))-IF(AR$2=2,0,OFFSET('Composition%'!$B124,0,AR$17)*OFFSET('Composition%'!$B124,0,AR$18)*(AR$24*EXP(-AR$25/($B154+273)/RGas)))+ReactionRateK1!AR154/2</f>
        <v>0</v>
      </c>
    </row>
    <row r="155" spans="1:44">
      <c r="A155" s="3">
        <f t="shared" si="12"/>
        <v>6.1499999999999861</v>
      </c>
      <c r="B155" s="19">
        <f ca="1">'Composition%'!B125</f>
        <v>414.79192575146851</v>
      </c>
      <c r="C155">
        <f t="shared" si="11"/>
        <v>30</v>
      </c>
      <c r="D155" s="26">
        <f ca="1">('Composition%'!C125*ReactionRateK2!C155)^3</f>
        <v>5.9375708564457401</v>
      </c>
      <c r="E155" s="4"/>
      <c r="F155" s="73">
        <f ca="1">IF(F$2=0,0,F$22*EXP(F$23/($B155+273)/RGas)*(OFFSET('Composition%'!$B125,0,F$13)*OFFSET('Composition%'!$B125,0,F$14)))-IF(F$2=2,0,OFFSET('Composition%'!$B125,0,F$17)*OFFSET('Composition%'!$B125,0,F$18)*(F$24*EXP(-F$25/($B155+273)/RGas)))+ReactionRateK1!F155/2</f>
        <v>1.7139971824246376E-3</v>
      </c>
      <c r="G155" s="73">
        <f ca="1">IF(G$2=0,0,G$22*EXP(G$23/($B155+273)/RGas)*(OFFSET('Composition%'!$B125,0,G$13)*OFFSET('Composition%'!$B125,0,G$14)))-IF(G$2=2,0,OFFSET('Composition%'!$B125,0,G$17)*OFFSET('Composition%'!$B125,0,G$18)*(G$24*EXP(-G$25/($B155+273)/RGas)))+ReactionRateK1!G155/2</f>
        <v>7.0049572703931491E-4</v>
      </c>
      <c r="H155" s="73">
        <f ca="1">IF(H$2=0,0,H$22*EXP(H$23/($B155+273)/RGas)*(OFFSET('Composition%'!$B125,0,H$13)*OFFSET('Composition%'!$B125,0,H$14)))-IF(H$2=2,0,OFFSET('Composition%'!$B125,0,H$17)*OFFSET('Composition%'!$B125,0,H$18)*(H$24*EXP(-H$25/($B155+273)/RGas)))+ReactionRateK1!H155/2</f>
        <v>-2.473641572184532E-6</v>
      </c>
      <c r="I155" s="73">
        <f ca="1">IF(I$2=0,0,I$22*EXP(I$23/($B155+273)/RGas)*(OFFSET('Composition%'!$B125,0,I$13)*OFFSET('Composition%'!$B125,0,I$14)))-IF(I$2=2,0,OFFSET('Composition%'!$B125,0,I$17)*OFFSET('Composition%'!$B125,0,I$18)*(I$24*EXP(-I$25/($B155+273)/RGas)))+ReactionRateK1!I155/2</f>
        <v>3.7567367223237159E-7</v>
      </c>
      <c r="J155" s="73"/>
      <c r="K155" s="73">
        <f ca="1">IF(K$2=0,0,K$22*EXP(K$23/($B155+273)/RGas)*(OFFSET('Composition%'!$B125,0,K$13)*OFFSET('Composition%'!$B125,0,K$14)))-IF(K$2=2,0,OFFSET('Composition%'!$B125,0,K$17)*OFFSET('Composition%'!$B125,0,K$18)*(K$24*EXP(-K$25/($B155+273)/RGas)))+ReactionRateK1!K155/2</f>
        <v>4.0459476739363428E-3</v>
      </c>
      <c r="L155" s="73">
        <f ca="1">IF(L$2=0,0,L$22*EXP(L$23/($B155+273)/RGas)*(OFFSET('Composition%'!$B125,0,L$13)*OFFSET('Composition%'!$B125,0,L$14)))-IF(L$2=2,0,OFFSET('Composition%'!$B125,0,L$17)*OFFSET('Composition%'!$B125,0,L$18)*(L$24*EXP(-L$25/($B155+273)/RGas)))+ReactionRateK1!L155/2</f>
        <v>-1.4964632956387868E-3</v>
      </c>
      <c r="M155" s="73">
        <f ca="1">IF(M$2=0,0,M$22*EXP(M$23/($B155+273)/RGas)*(OFFSET('Composition%'!$B125,0,M$13)*OFFSET('Composition%'!$B125,0,M$14)))-IF(M$2=2,0,OFFSET('Composition%'!$B125,0,M$17)*OFFSET('Composition%'!$B125,0,M$18)*(M$24*EXP(-M$25/($B155+273)/RGas)))+ReactionRateK1!M155/2</f>
        <v>0</v>
      </c>
      <c r="N155" s="73"/>
      <c r="O155" s="73">
        <f ca="1">IF(O$2=0,0,O$22*EXP(O$23/($B155+273)/RGas)*(OFFSET('Composition%'!$B125,0,O$13)*OFFSET('Composition%'!$B125,0,O$14)))-IF(O$2=2,0,OFFSET('Composition%'!$B125,0,O$17)*OFFSET('Composition%'!$B125,0,O$18)*(O$24*EXP(-O$25/($B155+273)/RGas)))+ReactionRateK1!O155/2</f>
        <v>0</v>
      </c>
      <c r="P155" s="73">
        <f ca="1">IF(P$2=0,0,P$22*EXP(P$23/($B155+273)/RGas)*(OFFSET('Composition%'!$B125,0,P$13)*OFFSET('Composition%'!$B125,0,P$14)))-IF(P$2=2,0,OFFSET('Composition%'!$B125,0,P$17)*OFFSET('Composition%'!$B125,0,P$18)*(P$24*EXP(-P$25/($B155+273)/RGas)))+ReactionRateK1!P155/2</f>
        <v>9.918978499866388E-3</v>
      </c>
      <c r="Q155" s="73">
        <f ca="1">IF(Q$2=0,0,Q$22*EXP(Q$23/($B155+273)/RGas)*(OFFSET('Composition%'!$B125,0,Q$13)*OFFSET('Composition%'!$B125,0,Q$14)))-IF(Q$2=2,0,OFFSET('Composition%'!$B125,0,Q$17)*OFFSET('Composition%'!$B125,0,Q$18)*(Q$24*EXP(-Q$25/($B155+273)/RGas)))+ReactionRateK1!Q155/2</f>
        <v>1.7394405262912641E-4</v>
      </c>
      <c r="R155" s="73">
        <f ca="1">IF(R$2=0,0,R$22*EXP(R$23/($B155+273)/RGas)*(OFFSET('Composition%'!$B125,0,R$13)*OFFSET('Composition%'!$B125,0,R$14)))-IF(R$2=2,0,OFFSET('Composition%'!$B125,0,R$17)*OFFSET('Composition%'!$B125,0,R$18)*(R$24*EXP(-R$25/($B155+273)/RGas)))+ReactionRateK1!R155/2</f>
        <v>7.7584937546567936E-5</v>
      </c>
      <c r="S155" s="73"/>
      <c r="T155" s="73">
        <f ca="1">IF(T$2=0,0,T$22*EXP(T$23/($B155+273)/RGas)*(OFFSET('Composition%'!$B125,0,T$13)*OFFSET('Composition%'!$B125,0,T$14)))-IF(T$2=2,0,OFFSET('Composition%'!$B125,0,T$17)*OFFSET('Composition%'!$B125,0,T$18)*(T$24*EXP(-T$25/($B155+273)/RGas)))+ReactionRateK1!T155/2</f>
        <v>1.0478805316718076E-5</v>
      </c>
      <c r="U155" s="73">
        <f ca="1">IF(U$2=0,0,U$22*EXP(U$23/($B155+273)/RGas)*(OFFSET('Composition%'!$B125,0,U$13)*OFFSET('Composition%'!$B125,0,U$14)))-IF(U$2=2,0,OFFSET('Composition%'!$B125,0,U$17)*OFFSET('Composition%'!$B125,0,U$18)*(U$24*EXP(-U$25/($B155+273)/RGas)))+ReactionRateK1!U155/2</f>
        <v>1.4456243897124757E-8</v>
      </c>
      <c r="V155" s="73">
        <f ca="1">IF(V$2=0,0,V$22*EXP(V$23/($B155+273)/RGas)*(OFFSET('Composition%'!$B125,0,V$13)*OFFSET('Composition%'!$B125,0,V$14)))-IF(V$2=2,0,OFFSET('Composition%'!$B125,0,V$17)*OFFSET('Composition%'!$B125,0,V$18)*(V$24*EXP(-V$25/($B155+273)/RGas)))+ReactionRateK1!V155/2</f>
        <v>0</v>
      </c>
      <c r="W155" s="73">
        <f ca="1">IF(W$2=0,0,W$22*EXP(W$23/($B155+273)/RGas)*(OFFSET('Composition%'!$B125,0,W$13)*OFFSET('Composition%'!$B125,0,W$14)))-IF(W$2=2,0,OFFSET('Composition%'!$B125,0,W$17)*OFFSET('Composition%'!$B125,0,W$18)*(W$24*EXP(-W$25/($B155+273)/RGas)))+ReactionRateK1!W155/2</f>
        <v>0</v>
      </c>
      <c r="X155" s="73">
        <f ca="1">IF(X$2=0,0,X$22*EXP(X$23/($B155+273)/RGas)*(OFFSET('Composition%'!$B125,0,X$13)*OFFSET('Composition%'!$B125,0,X$14)))-IF(X$2=2,0,OFFSET('Composition%'!$B125,0,X$17)*OFFSET('Composition%'!$B125,0,X$18)*(X$24*EXP(-X$25/($B155+273)/RGas)))+ReactionRateK1!X155/2</f>
        <v>3.7357482336909264E-8</v>
      </c>
      <c r="Y155" s="73">
        <f ca="1">IF(Y$2=0,0,Y$22*EXP(Y$23/($B155+273)/RGas)*(OFFSET('Composition%'!$B125,0,Y$13)*OFFSET('Composition%'!$B125,0,Y$14)))-IF(Y$2=2,0,OFFSET('Composition%'!$B125,0,Y$17)*OFFSET('Composition%'!$B125,0,Y$18)*(Y$24*EXP(-Y$25/($B155+273)/RGas)))+ReactionRateK1!Y155/2</f>
        <v>1.8489745390143254E-9</v>
      </c>
      <c r="Z155" s="73">
        <f ca="1">IF(Z$2=0,0,Z$22*EXP(Z$23/($B155+273)/RGas)*(OFFSET('Composition%'!$B125,0,Z$13)*OFFSET('Composition%'!$B125,0,Z$14)))-IF(Z$2=2,0,OFFSET('Composition%'!$B125,0,Z$17)*OFFSET('Composition%'!$B125,0,Z$18)*(Z$24*EXP(-Z$25/($B155+273)/RGas)))+ReactionRateK1!Z155/2</f>
        <v>0</v>
      </c>
      <c r="AA155" s="73">
        <f ca="1">IF(AA$2=0,0,AA$22*EXP(AA$23/($B155+273)/RGas)*(OFFSET('Composition%'!$B125,0,AA$13)*OFFSET('Composition%'!$B125,0,AA$14)))-IF(AA$2=2,0,OFFSET('Composition%'!$B125,0,AA$17)*OFFSET('Composition%'!$B125,0,AA$18)*(AA$24*EXP(-AA$25/($B155+273)/RGas)))+ReactionRateK1!AA155/2</f>
        <v>0</v>
      </c>
      <c r="AB155" s="73">
        <f ca="1">IF(AB$2=0,0,AB$22*EXP(AB$23/($B155+273)/RGas)*(OFFSET('Composition%'!$B125,0,AB$13)*OFFSET('Composition%'!$B125,0,AB$14)))-IF(AB$2=2,0,OFFSET('Composition%'!$B125,0,AB$17)*OFFSET('Composition%'!$B125,0,AB$18)*(AB$24*EXP(-AB$25/($B155+273)/RGas)))+ReactionRateK1!AB155/2</f>
        <v>0</v>
      </c>
      <c r="AC155" s="73">
        <f ca="1">IF(AC$2=0,0,AC$22*EXP(AC$23/($B155+273)/RGas)*(OFFSET('Composition%'!$B125,0,AC$13)*OFFSET('Composition%'!$B125,0,AC$14)))-IF(AC$2=2,0,OFFSET('Composition%'!$B125,0,AC$17)*OFFSET('Composition%'!$B125,0,AC$18)*(AC$24*EXP(-AC$25/($B155+273)/RGas)))+ReactionRateK1!AC155/2</f>
        <v>0</v>
      </c>
      <c r="AD155" s="73">
        <f ca="1">IF(AD$2=0,0,AD$22*EXP(AD$23/($B155+273)/RGas)*(OFFSET('Composition%'!$B125,0,AD$13)*OFFSET('Composition%'!$B125,0,AD$14)))-IF(AD$2=2,0,OFFSET('Composition%'!$B125,0,AD$17)*OFFSET('Composition%'!$B125,0,AD$18)*(AD$24*EXP(-AD$25/($B155+273)/RGas)))+ReactionRateK1!AD155/2</f>
        <v>0</v>
      </c>
      <c r="AE155" s="73">
        <f ca="1">IF(AE$2=0,0,AE$22*EXP(AE$23/($B155+273)/RGas)*(OFFSET('Composition%'!$B125,0,AE$13)*OFFSET('Composition%'!$B125,0,AE$14)))-IF(AE$2=2,0,OFFSET('Composition%'!$B125,0,AE$17)*OFFSET('Composition%'!$B125,0,AE$18)*(AE$24*EXP(-AE$25/($B155+273)/RGas)))+ReactionRateK1!AE155/2</f>
        <v>0</v>
      </c>
      <c r="AF155" s="73"/>
      <c r="AG155" s="73">
        <f ca="1">IF(AG$2=0,0,AG$22*EXP(AG$23/($B155+273)/RGas)*(OFFSET('Composition%'!$B125,0,AG$13)*OFFSET('Composition%'!$B125,0,AG$14)))-IF(AG$2=2,0,OFFSET('Composition%'!$B125,0,AG$17)*OFFSET('Composition%'!$B125,0,AG$18)*(AG$24*EXP(-AG$25/($B155+273)/RGas)))+ReactionRateK1!AG155/2</f>
        <v>0</v>
      </c>
      <c r="AH155" s="73">
        <f ca="1">IF(AH$2=0,0,AH$22*EXP(AH$23/($B155+273)/RGas)*(OFFSET('Composition%'!$B125,0,AH$13)*OFFSET('Composition%'!$B125,0,AH$14)))-IF(AH$2=2,0,OFFSET('Composition%'!$B125,0,AH$17)*OFFSET('Composition%'!$B125,0,AH$18)*(AH$24*EXP(-AH$25/($B155+273)/RGas)))+ReactionRateK1!AH155/2</f>
        <v>0</v>
      </c>
      <c r="AI155" s="73">
        <f ca="1">IF(AI$2=0,0,AI$22*EXP(AI$23/($B155+273)/RGas)*(OFFSET('Composition%'!$B125,0,AI$13)*OFFSET('Composition%'!$B125,0,AI$14)))-IF(AI$2=2,0,OFFSET('Composition%'!$B125,0,AI$17)*OFFSET('Composition%'!$B125,0,AI$18)*(AI$24*EXP(-AI$25/($B155+273)/RGas)))+ReactionRateK1!AI155/2</f>
        <v>0</v>
      </c>
      <c r="AJ155" s="73">
        <f ca="1">IF(AJ$2=0,0,AJ$22*EXP(AJ$23/($B155+273)/RGas)*(OFFSET('Composition%'!$B125,0,AJ$13)*OFFSET('Composition%'!$B125,0,AJ$14)))-IF(AJ$2=2,0,OFFSET('Composition%'!$B125,0,AJ$17)*OFFSET('Composition%'!$B125,0,AJ$18)*(AJ$24*EXP(-AJ$25/($B155+273)/RGas)))+ReactionRateK1!AJ155/2</f>
        <v>0</v>
      </c>
      <c r="AK155" s="73">
        <f ca="1">IF(AK$2=0,0,AK$22*EXP(AK$23/($B155+273)/RGas)*(OFFSET('Composition%'!$B125,0,AK$13)*OFFSET('Composition%'!$B125,0,AK$14)))-IF(AK$2=2,0,OFFSET('Composition%'!$B125,0,AK$17)*OFFSET('Composition%'!$B125,0,AK$18)*(AK$24*EXP(-AK$25/($B155+273)/RGas)))+ReactionRateK1!AK155/2</f>
        <v>0</v>
      </c>
      <c r="AL155" s="73">
        <f ca="1">IF(AL$2=0,0,AL$22*EXP(AL$23/($B155+273)/RGas)*(OFFSET('Composition%'!$B125,0,AL$13)*OFFSET('Composition%'!$B125,0,AL$14)))-IF(AL$2=2,0,OFFSET('Composition%'!$B125,0,AL$17)*OFFSET('Composition%'!$B125,0,AL$18)*(AL$24*EXP(-AL$25/($B155+273)/RGas)))+ReactionRateK1!AL155/2</f>
        <v>0</v>
      </c>
      <c r="AM155" s="73"/>
      <c r="AN155" s="73">
        <f ca="1">IF(AN$2=0,0,AN$22*EXP(AN$23/($B155+273)/RGas)*(OFFSET('Composition%'!$B125,0,AN$13)*OFFSET('Composition%'!$B125,0,AN$14)))-IF(AN$2=2,0,OFFSET('Composition%'!$B125,0,AN$17)*OFFSET('Composition%'!$B125,0,AN$18)*(AN$24*EXP(-AN$25/($B155+273)/RGas)))+ReactionRateK1!AN155/2</f>
        <v>0</v>
      </c>
      <c r="AO155" s="73">
        <f ca="1">IF(AO$2=0,0,AO$22*EXP(AO$23/($B155+273)/RGas)*(OFFSET('Composition%'!$B125,0,AO$13)*OFFSET('Composition%'!$B125,0,AO$14)))-IF(AO$2=2,0,OFFSET('Composition%'!$B125,0,AO$17)*OFFSET('Composition%'!$B125,0,AO$18)*(AO$24*EXP(-AO$25/($B155+273)/RGas)))+ReactionRateK1!AO155/2</f>
        <v>0</v>
      </c>
      <c r="AP155" s="73">
        <f ca="1">IF(AP$2=0,0,AP$22*EXP(AP$23/($B155+273)/RGas)*(OFFSET('Composition%'!$B125,0,AP$13)*OFFSET('Composition%'!$B125,0,AP$14)))-IF(AP$2=2,0,OFFSET('Composition%'!$B125,0,AP$17)*OFFSET('Composition%'!$B125,0,AP$18)*(AP$24*EXP(-AP$25/($B155+273)/RGas)))+ReactionRateK1!AP155/2</f>
        <v>4.057743005260637E-12</v>
      </c>
      <c r="AQ155" s="73">
        <f ca="1">IF(AQ$2=0,0,AQ$22*EXP(AQ$23/($B155+273)/RGas)*(OFFSET('Composition%'!$B125,0,AQ$13)*OFFSET('Composition%'!$B125,0,AQ$14)))-IF(AQ$2=2,0,OFFSET('Composition%'!$B125,0,AQ$17)*OFFSET('Composition%'!$B125,0,AQ$18)*(AQ$24*EXP(-AQ$25/($B155+273)/RGas)))+ReactionRateK1!AQ155/2</f>
        <v>0</v>
      </c>
      <c r="AR155" s="73">
        <f ca="1">IF(AR$2=0,0,AR$22*EXP(AR$23/($B155+273)/RGas)*(OFFSET('Composition%'!$B125,0,AR$13)*OFFSET('Composition%'!$B125,0,AR$14)))-IF(AR$2=2,0,OFFSET('Composition%'!$B125,0,AR$17)*OFFSET('Composition%'!$B125,0,AR$18)*(AR$24*EXP(-AR$25/($B155+273)/RGas)))+ReactionRateK1!AR155/2</f>
        <v>0</v>
      </c>
    </row>
    <row r="156" spans="1:44">
      <c r="A156" s="3">
        <f t="shared" si="12"/>
        <v>6.199999999999986</v>
      </c>
      <c r="B156" s="19">
        <f ca="1">'Composition%'!B126</f>
        <v>414.79873971474615</v>
      </c>
      <c r="C156">
        <f t="shared" si="11"/>
        <v>30</v>
      </c>
      <c r="D156" s="26">
        <f ca="1">('Composition%'!C126*ReactionRateK2!C156)^3</f>
        <v>5.9373842626627402</v>
      </c>
      <c r="E156" s="4"/>
      <c r="F156" s="73">
        <f ca="1">IF(F$2=0,0,F$22*EXP(F$23/($B156+273)/RGas)*(OFFSET('Composition%'!$B126,0,F$13)*OFFSET('Composition%'!$B126,0,F$14)))-IF(F$2=2,0,OFFSET('Composition%'!$B126,0,F$17)*OFFSET('Composition%'!$B126,0,F$18)*(F$24*EXP(-F$25/($B156+273)/RGas)))+ReactionRateK1!F156/2</f>
        <v>1.693143718574847E-3</v>
      </c>
      <c r="G156" s="73">
        <f ca="1">IF(G$2=0,0,G$22*EXP(G$23/($B156+273)/RGas)*(OFFSET('Composition%'!$B126,0,G$13)*OFFSET('Composition%'!$B126,0,G$14)))-IF(G$2=2,0,OFFSET('Composition%'!$B126,0,G$17)*OFFSET('Composition%'!$B126,0,G$18)*(G$24*EXP(-G$25/($B156+273)/RGas)))+ReactionRateK1!G156/2</f>
        <v>6.9215784368407008E-4</v>
      </c>
      <c r="H156" s="73">
        <f ca="1">IF(H$2=0,0,H$22*EXP(H$23/($B156+273)/RGas)*(OFFSET('Composition%'!$B126,0,H$13)*OFFSET('Composition%'!$B126,0,H$14)))-IF(H$2=2,0,OFFSET('Composition%'!$B126,0,H$17)*OFFSET('Composition%'!$B126,0,H$18)*(H$24*EXP(-H$25/($B156+273)/RGas)))+ReactionRateK1!H156/2</f>
        <v>-2.4492985821636846E-6</v>
      </c>
      <c r="I156" s="73">
        <f ca="1">IF(I$2=0,0,I$22*EXP(I$23/($B156+273)/RGas)*(OFFSET('Composition%'!$B126,0,I$13)*OFFSET('Composition%'!$B126,0,I$14)))-IF(I$2=2,0,OFFSET('Composition%'!$B126,0,I$17)*OFFSET('Composition%'!$B126,0,I$18)*(I$24*EXP(-I$25/($B156+273)/RGas)))+ReactionRateK1!I156/2</f>
        <v>3.5522813342557999E-7</v>
      </c>
      <c r="J156" s="73"/>
      <c r="K156" s="73">
        <f ca="1">IF(K$2=0,0,K$22*EXP(K$23/($B156+273)/RGas)*(OFFSET('Composition%'!$B126,0,K$13)*OFFSET('Composition%'!$B126,0,K$14)))-IF(K$2=2,0,OFFSET('Composition%'!$B126,0,K$17)*OFFSET('Composition%'!$B126,0,K$18)*(K$24*EXP(-K$25/($B156+273)/RGas)))+ReactionRateK1!K156/2</f>
        <v>3.9196230312017692E-3</v>
      </c>
      <c r="L156" s="73">
        <f ca="1">IF(L$2=0,0,L$22*EXP(L$23/($B156+273)/RGas)*(OFFSET('Composition%'!$B126,0,L$13)*OFFSET('Composition%'!$B126,0,L$14)))-IF(L$2=2,0,OFFSET('Composition%'!$B126,0,L$17)*OFFSET('Composition%'!$B126,0,L$18)*(L$24*EXP(-L$25/($B156+273)/RGas)))+ReactionRateK1!L156/2</f>
        <v>-1.4796825443074162E-3</v>
      </c>
      <c r="M156" s="73">
        <f ca="1">IF(M$2=0,0,M$22*EXP(M$23/($B156+273)/RGas)*(OFFSET('Composition%'!$B126,0,M$13)*OFFSET('Composition%'!$B126,0,M$14)))-IF(M$2=2,0,OFFSET('Composition%'!$B126,0,M$17)*OFFSET('Composition%'!$B126,0,M$18)*(M$24*EXP(-M$25/($B156+273)/RGas)))+ReactionRateK1!M156/2</f>
        <v>0</v>
      </c>
      <c r="N156" s="73"/>
      <c r="O156" s="73">
        <f ca="1">IF(O$2=0,0,O$22*EXP(O$23/($B156+273)/RGas)*(OFFSET('Composition%'!$B126,0,O$13)*OFFSET('Composition%'!$B126,0,O$14)))-IF(O$2=2,0,OFFSET('Composition%'!$B126,0,O$17)*OFFSET('Composition%'!$B126,0,O$18)*(O$24*EXP(-O$25/($B156+273)/RGas)))+ReactionRateK1!O156/2</f>
        <v>0</v>
      </c>
      <c r="P156" s="73">
        <f ca="1">IF(P$2=0,0,P$22*EXP(P$23/($B156+273)/RGas)*(OFFSET('Composition%'!$B126,0,P$13)*OFFSET('Composition%'!$B126,0,P$14)))-IF(P$2=2,0,OFFSET('Composition%'!$B126,0,P$17)*OFFSET('Composition%'!$B126,0,P$18)*(P$24*EXP(-P$25/($B156+273)/RGas)))+ReactionRateK1!P156/2</f>
        <v>9.8213398671938342E-3</v>
      </c>
      <c r="Q156" s="73">
        <f ca="1">IF(Q$2=0,0,Q$22*EXP(Q$23/($B156+273)/RGas)*(OFFSET('Composition%'!$B126,0,Q$13)*OFFSET('Composition%'!$B126,0,Q$14)))-IF(Q$2=2,0,OFFSET('Composition%'!$B126,0,Q$17)*OFFSET('Composition%'!$B126,0,Q$18)*(Q$24*EXP(-Q$25/($B156+273)/RGas)))+ReactionRateK1!Q156/2</f>
        <v>1.744045836316635E-4</v>
      </c>
      <c r="R156" s="73">
        <f ca="1">IF(R$2=0,0,R$22*EXP(R$23/($B156+273)/RGas)*(OFFSET('Composition%'!$B126,0,R$13)*OFFSET('Composition%'!$B126,0,R$14)))-IF(R$2=2,0,OFFSET('Composition%'!$B126,0,R$17)*OFFSET('Composition%'!$B126,0,R$18)*(R$24*EXP(-R$25/($B156+273)/RGas)))+ReactionRateK1!R156/2</f>
        <v>7.8356610484384771E-5</v>
      </c>
      <c r="S156" s="73"/>
      <c r="T156" s="73">
        <f ca="1">IF(T$2=0,0,T$22*EXP(T$23/($B156+273)/RGas)*(OFFSET('Composition%'!$B126,0,T$13)*OFFSET('Composition%'!$B126,0,T$14)))-IF(T$2=2,0,OFFSET('Composition%'!$B126,0,T$17)*OFFSET('Composition%'!$B126,0,T$18)*(T$24*EXP(-T$25/($B156+273)/RGas)))+ReactionRateK1!T156/2</f>
        <v>9.9111764747332985E-6</v>
      </c>
      <c r="U156" s="73">
        <f ca="1">IF(U$2=0,0,U$22*EXP(U$23/($B156+273)/RGas)*(OFFSET('Composition%'!$B126,0,U$13)*OFFSET('Composition%'!$B126,0,U$14)))-IF(U$2=2,0,OFFSET('Composition%'!$B126,0,U$17)*OFFSET('Composition%'!$B126,0,U$18)*(U$24*EXP(-U$25/($B156+273)/RGas)))+ReactionRateK1!U156/2</f>
        <v>1.2979390627223115E-8</v>
      </c>
      <c r="V156" s="73">
        <f ca="1">IF(V$2=0,0,V$22*EXP(V$23/($B156+273)/RGas)*(OFFSET('Composition%'!$B126,0,V$13)*OFFSET('Composition%'!$B126,0,V$14)))-IF(V$2=2,0,OFFSET('Composition%'!$B126,0,V$17)*OFFSET('Composition%'!$B126,0,V$18)*(V$24*EXP(-V$25/($B156+273)/RGas)))+ReactionRateK1!V156/2</f>
        <v>0</v>
      </c>
      <c r="W156" s="73">
        <f ca="1">IF(W$2=0,0,W$22*EXP(W$23/($B156+273)/RGas)*(OFFSET('Composition%'!$B126,0,W$13)*OFFSET('Composition%'!$B126,0,W$14)))-IF(W$2=2,0,OFFSET('Composition%'!$B126,0,W$17)*OFFSET('Composition%'!$B126,0,W$18)*(W$24*EXP(-W$25/($B156+273)/RGas)))+ReactionRateK1!W156/2</f>
        <v>0</v>
      </c>
      <c r="X156" s="73">
        <f ca="1">IF(X$2=0,0,X$22*EXP(X$23/($B156+273)/RGas)*(OFFSET('Composition%'!$B126,0,X$13)*OFFSET('Composition%'!$B126,0,X$14)))-IF(X$2=2,0,OFFSET('Composition%'!$B126,0,X$17)*OFFSET('Composition%'!$B126,0,X$18)*(X$24*EXP(-X$25/($B156+273)/RGas)))+ReactionRateK1!X156/2</f>
        <v>3.7357089383468399E-8</v>
      </c>
      <c r="Y156" s="73">
        <f ca="1">IF(Y$2=0,0,Y$22*EXP(Y$23/($B156+273)/RGas)*(OFFSET('Composition%'!$B126,0,Y$13)*OFFSET('Composition%'!$B126,0,Y$14)))-IF(Y$2=2,0,OFFSET('Composition%'!$B126,0,Y$17)*OFFSET('Composition%'!$B126,0,Y$18)*(Y$24*EXP(-Y$25/($B156+273)/RGas)))+ReactionRateK1!Y156/2</f>
        <v>1.8489550901419244E-9</v>
      </c>
      <c r="Z156" s="73">
        <f ca="1">IF(Z$2=0,0,Z$22*EXP(Z$23/($B156+273)/RGas)*(OFFSET('Composition%'!$B126,0,Z$13)*OFFSET('Composition%'!$B126,0,Z$14)))-IF(Z$2=2,0,OFFSET('Composition%'!$B126,0,Z$17)*OFFSET('Composition%'!$B126,0,Z$18)*(Z$24*EXP(-Z$25/($B156+273)/RGas)))+ReactionRateK1!Z156/2</f>
        <v>0</v>
      </c>
      <c r="AA156" s="73">
        <f ca="1">IF(AA$2=0,0,AA$22*EXP(AA$23/($B156+273)/RGas)*(OFFSET('Composition%'!$B126,0,AA$13)*OFFSET('Composition%'!$B126,0,AA$14)))-IF(AA$2=2,0,OFFSET('Composition%'!$B126,0,AA$17)*OFFSET('Composition%'!$B126,0,AA$18)*(AA$24*EXP(-AA$25/($B156+273)/RGas)))+ReactionRateK1!AA156/2</f>
        <v>0</v>
      </c>
      <c r="AB156" s="73">
        <f ca="1">IF(AB$2=0,0,AB$22*EXP(AB$23/($B156+273)/RGas)*(OFFSET('Composition%'!$B126,0,AB$13)*OFFSET('Composition%'!$B126,0,AB$14)))-IF(AB$2=2,0,OFFSET('Composition%'!$B126,0,AB$17)*OFFSET('Composition%'!$B126,0,AB$18)*(AB$24*EXP(-AB$25/($B156+273)/RGas)))+ReactionRateK1!AB156/2</f>
        <v>0</v>
      </c>
      <c r="AC156" s="73">
        <f ca="1">IF(AC$2=0,0,AC$22*EXP(AC$23/($B156+273)/RGas)*(OFFSET('Composition%'!$B126,0,AC$13)*OFFSET('Composition%'!$B126,0,AC$14)))-IF(AC$2=2,0,OFFSET('Composition%'!$B126,0,AC$17)*OFFSET('Composition%'!$B126,0,AC$18)*(AC$24*EXP(-AC$25/($B156+273)/RGas)))+ReactionRateK1!AC156/2</f>
        <v>0</v>
      </c>
      <c r="AD156" s="73">
        <f ca="1">IF(AD$2=0,0,AD$22*EXP(AD$23/($B156+273)/RGas)*(OFFSET('Composition%'!$B126,0,AD$13)*OFFSET('Composition%'!$B126,0,AD$14)))-IF(AD$2=2,0,OFFSET('Composition%'!$B126,0,AD$17)*OFFSET('Composition%'!$B126,0,AD$18)*(AD$24*EXP(-AD$25/($B156+273)/RGas)))+ReactionRateK1!AD156/2</f>
        <v>0</v>
      </c>
      <c r="AE156" s="73">
        <f ca="1">IF(AE$2=0,0,AE$22*EXP(AE$23/($B156+273)/RGas)*(OFFSET('Composition%'!$B126,0,AE$13)*OFFSET('Composition%'!$B126,0,AE$14)))-IF(AE$2=2,0,OFFSET('Composition%'!$B126,0,AE$17)*OFFSET('Composition%'!$B126,0,AE$18)*(AE$24*EXP(-AE$25/($B156+273)/RGas)))+ReactionRateK1!AE156/2</f>
        <v>0</v>
      </c>
      <c r="AF156" s="73"/>
      <c r="AG156" s="73">
        <f ca="1">IF(AG$2=0,0,AG$22*EXP(AG$23/($B156+273)/RGas)*(OFFSET('Composition%'!$B126,0,AG$13)*OFFSET('Composition%'!$B126,0,AG$14)))-IF(AG$2=2,0,OFFSET('Composition%'!$B126,0,AG$17)*OFFSET('Composition%'!$B126,0,AG$18)*(AG$24*EXP(-AG$25/($B156+273)/RGas)))+ReactionRateK1!AG156/2</f>
        <v>0</v>
      </c>
      <c r="AH156" s="73">
        <f ca="1">IF(AH$2=0,0,AH$22*EXP(AH$23/($B156+273)/RGas)*(OFFSET('Composition%'!$B126,0,AH$13)*OFFSET('Composition%'!$B126,0,AH$14)))-IF(AH$2=2,0,OFFSET('Composition%'!$B126,0,AH$17)*OFFSET('Composition%'!$B126,0,AH$18)*(AH$24*EXP(-AH$25/($B156+273)/RGas)))+ReactionRateK1!AH156/2</f>
        <v>0</v>
      </c>
      <c r="AI156" s="73">
        <f ca="1">IF(AI$2=0,0,AI$22*EXP(AI$23/($B156+273)/RGas)*(OFFSET('Composition%'!$B126,0,AI$13)*OFFSET('Composition%'!$B126,0,AI$14)))-IF(AI$2=2,0,OFFSET('Composition%'!$B126,0,AI$17)*OFFSET('Composition%'!$B126,0,AI$18)*(AI$24*EXP(-AI$25/($B156+273)/RGas)))+ReactionRateK1!AI156/2</f>
        <v>0</v>
      </c>
      <c r="AJ156" s="73">
        <f ca="1">IF(AJ$2=0,0,AJ$22*EXP(AJ$23/($B156+273)/RGas)*(OFFSET('Composition%'!$B126,0,AJ$13)*OFFSET('Composition%'!$B126,0,AJ$14)))-IF(AJ$2=2,0,OFFSET('Composition%'!$B126,0,AJ$17)*OFFSET('Composition%'!$B126,0,AJ$18)*(AJ$24*EXP(-AJ$25/($B156+273)/RGas)))+ReactionRateK1!AJ156/2</f>
        <v>0</v>
      </c>
      <c r="AK156" s="73">
        <f ca="1">IF(AK$2=0,0,AK$22*EXP(AK$23/($B156+273)/RGas)*(OFFSET('Composition%'!$B126,0,AK$13)*OFFSET('Composition%'!$B126,0,AK$14)))-IF(AK$2=2,0,OFFSET('Composition%'!$B126,0,AK$17)*OFFSET('Composition%'!$B126,0,AK$18)*(AK$24*EXP(-AK$25/($B156+273)/RGas)))+ReactionRateK1!AK156/2</f>
        <v>0</v>
      </c>
      <c r="AL156" s="73">
        <f ca="1">IF(AL$2=0,0,AL$22*EXP(AL$23/($B156+273)/RGas)*(OFFSET('Composition%'!$B126,0,AL$13)*OFFSET('Composition%'!$B126,0,AL$14)))-IF(AL$2=2,0,OFFSET('Composition%'!$B126,0,AL$17)*OFFSET('Composition%'!$B126,0,AL$18)*(AL$24*EXP(-AL$25/($B156+273)/RGas)))+ReactionRateK1!AL156/2</f>
        <v>0</v>
      </c>
      <c r="AM156" s="73"/>
      <c r="AN156" s="73">
        <f ca="1">IF(AN$2=0,0,AN$22*EXP(AN$23/($B156+273)/RGas)*(OFFSET('Composition%'!$B126,0,AN$13)*OFFSET('Composition%'!$B126,0,AN$14)))-IF(AN$2=2,0,OFFSET('Composition%'!$B126,0,AN$17)*OFFSET('Composition%'!$B126,0,AN$18)*(AN$24*EXP(-AN$25/($B156+273)/RGas)))+ReactionRateK1!AN156/2</f>
        <v>0</v>
      </c>
      <c r="AO156" s="73">
        <f ca="1">IF(AO$2=0,0,AO$22*EXP(AO$23/($B156+273)/RGas)*(OFFSET('Composition%'!$B126,0,AO$13)*OFFSET('Composition%'!$B126,0,AO$14)))-IF(AO$2=2,0,OFFSET('Composition%'!$B126,0,AO$17)*OFFSET('Composition%'!$B126,0,AO$18)*(AO$24*EXP(-AO$25/($B156+273)/RGas)))+ReactionRateK1!AO156/2</f>
        <v>0</v>
      </c>
      <c r="AP156" s="73">
        <f ca="1">IF(AP$2=0,0,AP$22*EXP(AP$23/($B156+273)/RGas)*(OFFSET('Composition%'!$B126,0,AP$13)*OFFSET('Composition%'!$B126,0,AP$14)))-IF(AP$2=2,0,OFFSET('Composition%'!$B126,0,AP$17)*OFFSET('Composition%'!$B126,0,AP$18)*(AP$24*EXP(-AP$25/($B156+273)/RGas)))+ReactionRateK1!AP156/2</f>
        <v>4.0577434347246709E-12</v>
      </c>
      <c r="AQ156" s="73">
        <f ca="1">IF(AQ$2=0,0,AQ$22*EXP(AQ$23/($B156+273)/RGas)*(OFFSET('Composition%'!$B126,0,AQ$13)*OFFSET('Composition%'!$B126,0,AQ$14)))-IF(AQ$2=2,0,OFFSET('Composition%'!$B126,0,AQ$17)*OFFSET('Composition%'!$B126,0,AQ$18)*(AQ$24*EXP(-AQ$25/($B156+273)/RGas)))+ReactionRateK1!AQ156/2</f>
        <v>0</v>
      </c>
      <c r="AR156" s="73">
        <f ca="1">IF(AR$2=0,0,AR$22*EXP(AR$23/($B156+273)/RGas)*(OFFSET('Composition%'!$B126,0,AR$13)*OFFSET('Composition%'!$B126,0,AR$14)))-IF(AR$2=2,0,OFFSET('Composition%'!$B126,0,AR$17)*OFFSET('Composition%'!$B126,0,AR$18)*(AR$24*EXP(-AR$25/($B156+273)/RGas)))+ReactionRateK1!AR156/2</f>
        <v>0</v>
      </c>
    </row>
    <row r="157" spans="1:44">
      <c r="A157" s="3">
        <f t="shared" si="12"/>
        <v>6.2499999999999858</v>
      </c>
      <c r="B157" s="19">
        <f ca="1">'Composition%'!B127</f>
        <v>414.8055410760644</v>
      </c>
      <c r="C157">
        <f t="shared" si="11"/>
        <v>30</v>
      </c>
      <c r="D157" s="26">
        <f ca="1">('Composition%'!C127*ReactionRateK2!C157)^3</f>
        <v>5.9372079310524803</v>
      </c>
      <c r="E157" s="4"/>
      <c r="F157" s="73">
        <f ca="1">IF(F$2=0,0,F$22*EXP(F$23/($B157+273)/RGas)*(OFFSET('Composition%'!$B127,0,F$13)*OFFSET('Composition%'!$B127,0,F$14)))-IF(F$2=2,0,OFFSET('Composition%'!$B127,0,F$17)*OFFSET('Composition%'!$B127,0,F$18)*(F$24*EXP(-F$25/($B157+273)/RGas)))+ReactionRateK1!F157/2</f>
        <v>1.6726377999643184E-3</v>
      </c>
      <c r="G157" s="73">
        <f ca="1">IF(G$2=0,0,G$22*EXP(G$23/($B157+273)/RGas)*(OFFSET('Composition%'!$B127,0,G$13)*OFFSET('Composition%'!$B127,0,G$14)))-IF(G$2=2,0,OFFSET('Composition%'!$B127,0,G$17)*OFFSET('Composition%'!$B127,0,G$18)*(G$24*EXP(-G$25/($B157+273)/RGas)))+ReactionRateK1!G157/2</f>
        <v>6.839516959762479E-4</v>
      </c>
      <c r="H157" s="73">
        <f ca="1">IF(H$2=0,0,H$22*EXP(H$23/($B157+273)/RGas)*(OFFSET('Composition%'!$B127,0,H$13)*OFFSET('Composition%'!$B127,0,H$14)))-IF(H$2=2,0,OFFSET('Composition%'!$B127,0,H$17)*OFFSET('Composition%'!$B127,0,H$18)*(H$24*EXP(-H$25/($B157+273)/RGas)))+ReactionRateK1!H157/2</f>
        <v>-2.4251361793823315E-6</v>
      </c>
      <c r="I157" s="73">
        <f ca="1">IF(I$2=0,0,I$22*EXP(I$23/($B157+273)/RGas)*(OFFSET('Composition%'!$B127,0,I$13)*OFFSET('Composition%'!$B127,0,I$14)))-IF(I$2=2,0,OFFSET('Composition%'!$B127,0,I$17)*OFFSET('Composition%'!$B127,0,I$18)*(I$24*EXP(-I$25/($B157+273)/RGas)))+ReactionRateK1!I157/2</f>
        <v>3.3615952055264894E-7</v>
      </c>
      <c r="J157" s="73"/>
      <c r="K157" s="73">
        <f ca="1">IF(K$2=0,0,K$22*EXP(K$23/($B157+273)/RGas)*(OFFSET('Composition%'!$B127,0,K$13)*OFFSET('Composition%'!$B127,0,K$14)))-IF(K$2=2,0,OFFSET('Composition%'!$B127,0,K$17)*OFFSET('Composition%'!$B127,0,K$18)*(K$24*EXP(-K$25/($B157+273)/RGas)))+ReactionRateK1!K157/2</f>
        <v>3.7959891350763863E-3</v>
      </c>
      <c r="L157" s="73">
        <f ca="1">IF(L$2=0,0,L$22*EXP(L$23/($B157+273)/RGas)*(OFFSET('Composition%'!$B127,0,L$13)*OFFSET('Composition%'!$B127,0,L$14)))-IF(L$2=2,0,OFFSET('Composition%'!$B127,0,L$17)*OFFSET('Composition%'!$B127,0,L$18)*(L$24*EXP(-L$25/($B157+273)/RGas)))+ReactionRateK1!L157/2</f>
        <v>-1.4635891245337624E-3</v>
      </c>
      <c r="M157" s="73">
        <f ca="1">IF(M$2=0,0,M$22*EXP(M$23/($B157+273)/RGas)*(OFFSET('Composition%'!$B127,0,M$13)*OFFSET('Composition%'!$B127,0,M$14)))-IF(M$2=2,0,OFFSET('Composition%'!$B127,0,M$17)*OFFSET('Composition%'!$B127,0,M$18)*(M$24*EXP(-M$25/($B157+273)/RGas)))+ReactionRateK1!M157/2</f>
        <v>0</v>
      </c>
      <c r="N157" s="73"/>
      <c r="O157" s="73">
        <f ca="1">IF(O$2=0,0,O$22*EXP(O$23/($B157+273)/RGas)*(OFFSET('Composition%'!$B127,0,O$13)*OFFSET('Composition%'!$B127,0,O$14)))-IF(O$2=2,0,OFFSET('Composition%'!$B127,0,O$17)*OFFSET('Composition%'!$B127,0,O$18)*(O$24*EXP(-O$25/($B157+273)/RGas)))+ReactionRateK1!O157/2</f>
        <v>0</v>
      </c>
      <c r="P157" s="73">
        <f ca="1">IF(P$2=0,0,P$22*EXP(P$23/($B157+273)/RGas)*(OFFSET('Composition%'!$B127,0,P$13)*OFFSET('Composition%'!$B127,0,P$14)))-IF(P$2=2,0,OFFSET('Composition%'!$B127,0,P$17)*OFFSET('Composition%'!$B127,0,P$18)*(P$24*EXP(-P$25/($B157+273)/RGas)))+ReactionRateK1!P157/2</f>
        <v>9.724427508410495E-3</v>
      </c>
      <c r="Q157" s="73">
        <f ca="1">IF(Q$2=0,0,Q$22*EXP(Q$23/($B157+273)/RGas)*(OFFSET('Composition%'!$B127,0,Q$13)*OFFSET('Composition%'!$B127,0,Q$14)))-IF(Q$2=2,0,OFFSET('Composition%'!$B127,0,Q$17)*OFFSET('Composition%'!$B127,0,Q$18)*(Q$24*EXP(-Q$25/($B157+273)/RGas)))+ReactionRateK1!Q157/2</f>
        <v>1.7484924660819779E-4</v>
      </c>
      <c r="R157" s="73">
        <f ca="1">IF(R$2=0,0,R$22*EXP(R$23/($B157+273)/RGas)*(OFFSET('Composition%'!$B127,0,R$13)*OFFSET('Composition%'!$B127,0,R$14)))-IF(R$2=2,0,OFFSET('Composition%'!$B127,0,R$17)*OFFSET('Composition%'!$B127,0,R$18)*(R$24*EXP(-R$25/($B157+273)/RGas)))+ReactionRateK1!R157/2</f>
        <v>7.9122529875395289E-5</v>
      </c>
      <c r="S157" s="73"/>
      <c r="T157" s="73">
        <f ca="1">IF(T$2=0,0,T$22*EXP(T$23/($B157+273)/RGas)*(OFFSET('Composition%'!$B127,0,T$13)*OFFSET('Composition%'!$B127,0,T$14)))-IF(T$2=2,0,OFFSET('Composition%'!$B127,0,T$17)*OFFSET('Composition%'!$B127,0,T$18)*(T$24*EXP(-T$25/($B157+273)/RGas)))+ReactionRateK1!T157/2</f>
        <v>9.3818465438620691E-6</v>
      </c>
      <c r="U157" s="73">
        <f ca="1">IF(U$2=0,0,U$22*EXP(U$23/($B157+273)/RGas)*(OFFSET('Composition%'!$B127,0,U$13)*OFFSET('Composition%'!$B127,0,U$14)))-IF(U$2=2,0,OFFSET('Composition%'!$B127,0,U$17)*OFFSET('Composition%'!$B127,0,U$18)*(U$24*EXP(-U$25/($B157+273)/RGas)))+ReactionRateK1!U157/2</f>
        <v>1.1653436534704092E-8</v>
      </c>
      <c r="V157" s="73">
        <f ca="1">IF(V$2=0,0,V$22*EXP(V$23/($B157+273)/RGas)*(OFFSET('Composition%'!$B127,0,V$13)*OFFSET('Composition%'!$B127,0,V$14)))-IF(V$2=2,0,OFFSET('Composition%'!$B127,0,V$17)*OFFSET('Composition%'!$B127,0,V$18)*(V$24*EXP(-V$25/($B157+273)/RGas)))+ReactionRateK1!V157/2</f>
        <v>0</v>
      </c>
      <c r="W157" s="73">
        <f ca="1">IF(W$2=0,0,W$22*EXP(W$23/($B157+273)/RGas)*(OFFSET('Composition%'!$B127,0,W$13)*OFFSET('Composition%'!$B127,0,W$14)))-IF(W$2=2,0,OFFSET('Composition%'!$B127,0,W$17)*OFFSET('Composition%'!$B127,0,W$18)*(W$24*EXP(-W$25/($B157+273)/RGas)))+ReactionRateK1!W157/2</f>
        <v>0</v>
      </c>
      <c r="X157" s="73">
        <f ca="1">IF(X$2=0,0,X$22*EXP(X$23/($B157+273)/RGas)*(OFFSET('Composition%'!$B127,0,X$13)*OFFSET('Composition%'!$B127,0,X$14)))-IF(X$2=2,0,OFFSET('Composition%'!$B127,0,X$17)*OFFSET('Composition%'!$B127,0,X$18)*(X$24*EXP(-X$25/($B157+273)/RGas)))+ReactionRateK1!X157/2</f>
        <v>3.7356717947984015E-8</v>
      </c>
      <c r="Y157" s="73">
        <f ca="1">IF(Y$2=0,0,Y$22*EXP(Y$23/($B157+273)/RGas)*(OFFSET('Composition%'!$B127,0,Y$13)*OFFSET('Composition%'!$B127,0,Y$14)))-IF(Y$2=2,0,OFFSET('Composition%'!$B127,0,Y$17)*OFFSET('Composition%'!$B127,0,Y$18)*(Y$24*EXP(-Y$25/($B157+273)/RGas)))+ReactionRateK1!Y157/2</f>
        <v>1.8489367062811675E-9</v>
      </c>
      <c r="Z157" s="73">
        <f ca="1">IF(Z$2=0,0,Z$22*EXP(Z$23/($B157+273)/RGas)*(OFFSET('Composition%'!$B127,0,Z$13)*OFFSET('Composition%'!$B127,0,Z$14)))-IF(Z$2=2,0,OFFSET('Composition%'!$B127,0,Z$17)*OFFSET('Composition%'!$B127,0,Z$18)*(Z$24*EXP(-Z$25/($B157+273)/RGas)))+ReactionRateK1!Z157/2</f>
        <v>0</v>
      </c>
      <c r="AA157" s="73">
        <f ca="1">IF(AA$2=0,0,AA$22*EXP(AA$23/($B157+273)/RGas)*(OFFSET('Composition%'!$B127,0,AA$13)*OFFSET('Composition%'!$B127,0,AA$14)))-IF(AA$2=2,0,OFFSET('Composition%'!$B127,0,AA$17)*OFFSET('Composition%'!$B127,0,AA$18)*(AA$24*EXP(-AA$25/($B157+273)/RGas)))+ReactionRateK1!AA157/2</f>
        <v>0</v>
      </c>
      <c r="AB157" s="73">
        <f ca="1">IF(AB$2=0,0,AB$22*EXP(AB$23/($B157+273)/RGas)*(OFFSET('Composition%'!$B127,0,AB$13)*OFFSET('Composition%'!$B127,0,AB$14)))-IF(AB$2=2,0,OFFSET('Composition%'!$B127,0,AB$17)*OFFSET('Composition%'!$B127,0,AB$18)*(AB$24*EXP(-AB$25/($B157+273)/RGas)))+ReactionRateK1!AB157/2</f>
        <v>0</v>
      </c>
      <c r="AC157" s="73">
        <f ca="1">IF(AC$2=0,0,AC$22*EXP(AC$23/($B157+273)/RGas)*(OFFSET('Composition%'!$B127,0,AC$13)*OFFSET('Composition%'!$B127,0,AC$14)))-IF(AC$2=2,0,OFFSET('Composition%'!$B127,0,AC$17)*OFFSET('Composition%'!$B127,0,AC$18)*(AC$24*EXP(-AC$25/($B157+273)/RGas)))+ReactionRateK1!AC157/2</f>
        <v>0</v>
      </c>
      <c r="AD157" s="73">
        <f ca="1">IF(AD$2=0,0,AD$22*EXP(AD$23/($B157+273)/RGas)*(OFFSET('Composition%'!$B127,0,AD$13)*OFFSET('Composition%'!$B127,0,AD$14)))-IF(AD$2=2,0,OFFSET('Composition%'!$B127,0,AD$17)*OFFSET('Composition%'!$B127,0,AD$18)*(AD$24*EXP(-AD$25/($B157+273)/RGas)))+ReactionRateK1!AD157/2</f>
        <v>0</v>
      </c>
      <c r="AE157" s="73">
        <f ca="1">IF(AE$2=0,0,AE$22*EXP(AE$23/($B157+273)/RGas)*(OFFSET('Composition%'!$B127,0,AE$13)*OFFSET('Composition%'!$B127,0,AE$14)))-IF(AE$2=2,0,OFFSET('Composition%'!$B127,0,AE$17)*OFFSET('Composition%'!$B127,0,AE$18)*(AE$24*EXP(-AE$25/($B157+273)/RGas)))+ReactionRateK1!AE157/2</f>
        <v>0</v>
      </c>
      <c r="AF157" s="73"/>
      <c r="AG157" s="73">
        <f ca="1">IF(AG$2=0,0,AG$22*EXP(AG$23/($B157+273)/RGas)*(OFFSET('Composition%'!$B127,0,AG$13)*OFFSET('Composition%'!$B127,0,AG$14)))-IF(AG$2=2,0,OFFSET('Composition%'!$B127,0,AG$17)*OFFSET('Composition%'!$B127,0,AG$18)*(AG$24*EXP(-AG$25/($B157+273)/RGas)))+ReactionRateK1!AG157/2</f>
        <v>0</v>
      </c>
      <c r="AH157" s="73">
        <f ca="1">IF(AH$2=0,0,AH$22*EXP(AH$23/($B157+273)/RGas)*(OFFSET('Composition%'!$B127,0,AH$13)*OFFSET('Composition%'!$B127,0,AH$14)))-IF(AH$2=2,0,OFFSET('Composition%'!$B127,0,AH$17)*OFFSET('Composition%'!$B127,0,AH$18)*(AH$24*EXP(-AH$25/($B157+273)/RGas)))+ReactionRateK1!AH157/2</f>
        <v>0</v>
      </c>
      <c r="AI157" s="73">
        <f ca="1">IF(AI$2=0,0,AI$22*EXP(AI$23/($B157+273)/RGas)*(OFFSET('Composition%'!$B127,0,AI$13)*OFFSET('Composition%'!$B127,0,AI$14)))-IF(AI$2=2,0,OFFSET('Composition%'!$B127,0,AI$17)*OFFSET('Composition%'!$B127,0,AI$18)*(AI$24*EXP(-AI$25/($B157+273)/RGas)))+ReactionRateK1!AI157/2</f>
        <v>0</v>
      </c>
      <c r="AJ157" s="73">
        <f ca="1">IF(AJ$2=0,0,AJ$22*EXP(AJ$23/($B157+273)/RGas)*(OFFSET('Composition%'!$B127,0,AJ$13)*OFFSET('Composition%'!$B127,0,AJ$14)))-IF(AJ$2=2,0,OFFSET('Composition%'!$B127,0,AJ$17)*OFFSET('Composition%'!$B127,0,AJ$18)*(AJ$24*EXP(-AJ$25/($B157+273)/RGas)))+ReactionRateK1!AJ157/2</f>
        <v>0</v>
      </c>
      <c r="AK157" s="73">
        <f ca="1">IF(AK$2=0,0,AK$22*EXP(AK$23/($B157+273)/RGas)*(OFFSET('Composition%'!$B127,0,AK$13)*OFFSET('Composition%'!$B127,0,AK$14)))-IF(AK$2=2,0,OFFSET('Composition%'!$B127,0,AK$17)*OFFSET('Composition%'!$B127,0,AK$18)*(AK$24*EXP(-AK$25/($B157+273)/RGas)))+ReactionRateK1!AK157/2</f>
        <v>0</v>
      </c>
      <c r="AL157" s="73">
        <f ca="1">IF(AL$2=0,0,AL$22*EXP(AL$23/($B157+273)/RGas)*(OFFSET('Composition%'!$B127,0,AL$13)*OFFSET('Composition%'!$B127,0,AL$14)))-IF(AL$2=2,0,OFFSET('Composition%'!$B127,0,AL$17)*OFFSET('Composition%'!$B127,0,AL$18)*(AL$24*EXP(-AL$25/($B157+273)/RGas)))+ReactionRateK1!AL157/2</f>
        <v>0</v>
      </c>
      <c r="AM157" s="73"/>
      <c r="AN157" s="73">
        <f ca="1">IF(AN$2=0,0,AN$22*EXP(AN$23/($B157+273)/RGas)*(OFFSET('Composition%'!$B127,0,AN$13)*OFFSET('Composition%'!$B127,0,AN$14)))-IF(AN$2=2,0,OFFSET('Composition%'!$B127,0,AN$17)*OFFSET('Composition%'!$B127,0,AN$18)*(AN$24*EXP(-AN$25/($B157+273)/RGas)))+ReactionRateK1!AN157/2</f>
        <v>0</v>
      </c>
      <c r="AO157" s="73">
        <f ca="1">IF(AO$2=0,0,AO$22*EXP(AO$23/($B157+273)/RGas)*(OFFSET('Composition%'!$B127,0,AO$13)*OFFSET('Composition%'!$B127,0,AO$14)))-IF(AO$2=2,0,OFFSET('Composition%'!$B127,0,AO$17)*OFFSET('Composition%'!$B127,0,AO$18)*(AO$24*EXP(-AO$25/($B157+273)/RGas)))+ReactionRateK1!AO157/2</f>
        <v>0</v>
      </c>
      <c r="AP157" s="73">
        <f ca="1">IF(AP$2=0,0,AP$22*EXP(AP$23/($B157+273)/RGas)*(OFFSET('Composition%'!$B127,0,AP$13)*OFFSET('Composition%'!$B127,0,AP$14)))-IF(AP$2=2,0,OFFSET('Composition%'!$B127,0,AP$17)*OFFSET('Composition%'!$B127,0,AP$18)*(AP$24*EXP(-AP$25/($B157+273)/RGas)))+ReactionRateK1!AP157/2</f>
        <v>4.0577438026881825E-12</v>
      </c>
      <c r="AQ157" s="73">
        <f ca="1">IF(AQ$2=0,0,AQ$22*EXP(AQ$23/($B157+273)/RGas)*(OFFSET('Composition%'!$B127,0,AQ$13)*OFFSET('Composition%'!$B127,0,AQ$14)))-IF(AQ$2=2,0,OFFSET('Composition%'!$B127,0,AQ$17)*OFFSET('Composition%'!$B127,0,AQ$18)*(AQ$24*EXP(-AQ$25/($B157+273)/RGas)))+ReactionRateK1!AQ157/2</f>
        <v>0</v>
      </c>
      <c r="AR157" s="73">
        <f ca="1">IF(AR$2=0,0,AR$22*EXP(AR$23/($B157+273)/RGas)*(OFFSET('Composition%'!$B127,0,AR$13)*OFFSET('Composition%'!$B127,0,AR$14)))-IF(AR$2=2,0,OFFSET('Composition%'!$B127,0,AR$17)*OFFSET('Composition%'!$B127,0,AR$18)*(AR$24*EXP(-AR$25/($B157+273)/RGas)))+ReactionRateK1!AR157/2</f>
        <v>0</v>
      </c>
    </row>
    <row r="158" spans="1:44">
      <c r="A158" s="3">
        <f t="shared" si="12"/>
        <v>6.2999999999999856</v>
      </c>
      <c r="B158" s="19">
        <f ca="1">'Composition%'!B128</f>
        <v>414.81233472024542</v>
      </c>
      <c r="C158">
        <f t="shared" si="11"/>
        <v>30</v>
      </c>
      <c r="D158" s="26">
        <f ca="1">('Composition%'!C128*ReactionRateK2!C158)^3</f>
        <v>5.9370411660608537</v>
      </c>
      <c r="E158" s="4"/>
      <c r="F158" s="73">
        <f ca="1">IF(F$2=0,0,F$22*EXP(F$23/($B158+273)/RGas)*(OFFSET('Composition%'!$B128,0,F$13)*OFFSET('Composition%'!$B128,0,F$14)))-IF(F$2=2,0,OFFSET('Composition%'!$B128,0,F$17)*OFFSET('Composition%'!$B128,0,F$18)*(F$24*EXP(-F$25/($B158+273)/RGas)))+ReactionRateK1!F158/2</f>
        <v>1.6524705959502927E-3</v>
      </c>
      <c r="G158" s="73">
        <f ca="1">IF(G$2=0,0,G$22*EXP(G$23/($B158+273)/RGas)*(OFFSET('Composition%'!$B128,0,G$13)*OFFSET('Composition%'!$B128,0,G$14)))-IF(G$2=2,0,OFFSET('Composition%'!$B128,0,G$17)*OFFSET('Composition%'!$B128,0,G$18)*(G$24*EXP(-G$25/($B158+273)/RGas)))+ReactionRateK1!G158/2</f>
        <v>6.7587419281031386E-4</v>
      </c>
      <c r="H158" s="73">
        <f ca="1">IF(H$2=0,0,H$22*EXP(H$23/($B158+273)/RGas)*(OFFSET('Composition%'!$B128,0,H$13)*OFFSET('Composition%'!$B128,0,H$14)))-IF(H$2=2,0,OFFSET('Composition%'!$B128,0,H$17)*OFFSET('Composition%'!$B128,0,H$18)*(H$24*EXP(-H$25/($B158+273)/RGas)))+ReactionRateK1!H158/2</f>
        <v>-2.4011577670214822E-6</v>
      </c>
      <c r="I158" s="73">
        <f ca="1">IF(I$2=0,0,I$22*EXP(I$23/($B158+273)/RGas)*(OFFSET('Composition%'!$B128,0,I$13)*OFFSET('Composition%'!$B128,0,I$14)))-IF(I$2=2,0,OFFSET('Composition%'!$B128,0,I$17)*OFFSET('Composition%'!$B128,0,I$18)*(I$24*EXP(-I$25/($B158+273)/RGas)))+ReactionRateK1!I158/2</f>
        <v>3.1837247759965824E-7</v>
      </c>
      <c r="J158" s="73"/>
      <c r="K158" s="73">
        <f ca="1">IF(K$2=0,0,K$22*EXP(K$23/($B158+273)/RGas)*(OFFSET('Composition%'!$B128,0,K$13)*OFFSET('Composition%'!$B128,0,K$14)))-IF(K$2=2,0,OFFSET('Composition%'!$B128,0,K$17)*OFFSET('Composition%'!$B128,0,K$18)*(K$24*EXP(-K$25/($B158+273)/RGas)))+ReactionRateK1!K158/2</f>
        <v>3.6750014525603128E-3</v>
      </c>
      <c r="L158" s="73">
        <f ca="1">IF(L$2=0,0,L$22*EXP(L$23/($B158+273)/RGas)*(OFFSET('Composition%'!$B128,0,L$13)*OFFSET('Composition%'!$B128,0,L$14)))-IF(L$2=2,0,OFFSET('Composition%'!$B128,0,L$17)*OFFSET('Composition%'!$B128,0,L$18)*(L$24*EXP(-L$25/($B158+273)/RGas)))+ReactionRateK1!L158/2</f>
        <v>-1.4482573729374219E-3</v>
      </c>
      <c r="M158" s="73">
        <f ca="1">IF(M$2=0,0,M$22*EXP(M$23/($B158+273)/RGas)*(OFFSET('Composition%'!$B128,0,M$13)*OFFSET('Composition%'!$B128,0,M$14)))-IF(M$2=2,0,OFFSET('Composition%'!$B128,0,M$17)*OFFSET('Composition%'!$B128,0,M$18)*(M$24*EXP(-M$25/($B158+273)/RGas)))+ReactionRateK1!M158/2</f>
        <v>0</v>
      </c>
      <c r="N158" s="73"/>
      <c r="O158" s="73">
        <f ca="1">IF(O$2=0,0,O$22*EXP(O$23/($B158+273)/RGas)*(OFFSET('Composition%'!$B128,0,O$13)*OFFSET('Composition%'!$B128,0,O$14)))-IF(O$2=2,0,OFFSET('Composition%'!$B128,0,O$17)*OFFSET('Composition%'!$B128,0,O$18)*(O$24*EXP(-O$25/($B158+273)/RGas)))+ReactionRateK1!O158/2</f>
        <v>0</v>
      </c>
      <c r="P158" s="73">
        <f ca="1">IF(P$2=0,0,P$22*EXP(P$23/($B158+273)/RGas)*(OFFSET('Composition%'!$B128,0,P$13)*OFFSET('Composition%'!$B128,0,P$14)))-IF(P$2=2,0,OFFSET('Composition%'!$B128,0,P$17)*OFFSET('Composition%'!$B128,0,P$18)*(P$24*EXP(-P$25/($B158+273)/RGas)))+ReactionRateK1!P158/2</f>
        <v>9.6282549123490723E-3</v>
      </c>
      <c r="Q158" s="73">
        <f ca="1">IF(Q$2=0,0,Q$22*EXP(Q$23/($B158+273)/RGas)*(OFFSET('Composition%'!$B128,0,Q$13)*OFFSET('Composition%'!$B128,0,Q$14)))-IF(Q$2=2,0,OFFSET('Composition%'!$B128,0,Q$17)*OFFSET('Composition%'!$B128,0,Q$18)*(Q$24*EXP(-Q$25/($B158+273)/RGas)))+ReactionRateK1!Q158/2</f>
        <v>1.7527833142193575E-4</v>
      </c>
      <c r="R158" s="73">
        <f ca="1">IF(R$2=0,0,R$22*EXP(R$23/($B158+273)/RGas)*(OFFSET('Composition%'!$B128,0,R$13)*OFFSET('Composition%'!$B128,0,R$14)))-IF(R$2=2,0,OFFSET('Composition%'!$B128,0,R$17)*OFFSET('Composition%'!$B128,0,R$18)*(R$24*EXP(-R$25/($B158+273)/RGas)))+ReactionRateK1!R158/2</f>
        <v>7.9882666032573784E-5</v>
      </c>
      <c r="S158" s="73"/>
      <c r="T158" s="73">
        <f ca="1">IF(T$2=0,0,T$22*EXP(T$23/($B158+273)/RGas)*(OFFSET('Composition%'!$B128,0,T$13)*OFFSET('Composition%'!$B128,0,T$14)))-IF(T$2=2,0,OFFSET('Composition%'!$B128,0,T$17)*OFFSET('Composition%'!$B128,0,T$18)*(T$24*EXP(-T$25/($B158+273)/RGas)))+ReactionRateK1!T158/2</f>
        <v>8.8881299490488482E-6</v>
      </c>
      <c r="U158" s="73">
        <f ca="1">IF(U$2=0,0,U$22*EXP(U$23/($B158+273)/RGas)*(OFFSET('Composition%'!$B128,0,U$13)*OFFSET('Composition%'!$B128,0,U$14)))-IF(U$2=2,0,OFFSET('Composition%'!$B128,0,U$17)*OFFSET('Composition%'!$B128,0,U$18)*(U$24*EXP(-U$25/($B158+273)/RGas)))+ReactionRateK1!U158/2</f>
        <v>1.0462959676289196E-8</v>
      </c>
      <c r="V158" s="73">
        <f ca="1">IF(V$2=0,0,V$22*EXP(V$23/($B158+273)/RGas)*(OFFSET('Composition%'!$B128,0,V$13)*OFFSET('Composition%'!$B128,0,V$14)))-IF(V$2=2,0,OFFSET('Composition%'!$B128,0,V$17)*OFFSET('Composition%'!$B128,0,V$18)*(V$24*EXP(-V$25/($B158+273)/RGas)))+ReactionRateK1!V158/2</f>
        <v>0</v>
      </c>
      <c r="W158" s="73">
        <f ca="1">IF(W$2=0,0,W$22*EXP(W$23/($B158+273)/RGas)*(OFFSET('Composition%'!$B128,0,W$13)*OFFSET('Composition%'!$B128,0,W$14)))-IF(W$2=2,0,OFFSET('Composition%'!$B128,0,W$17)*OFFSET('Composition%'!$B128,0,W$18)*(W$24*EXP(-W$25/($B158+273)/RGas)))+ReactionRateK1!W158/2</f>
        <v>0</v>
      </c>
      <c r="X158" s="73">
        <f ca="1">IF(X$2=0,0,X$22*EXP(X$23/($B158+273)/RGas)*(OFFSET('Composition%'!$B128,0,X$13)*OFFSET('Composition%'!$B128,0,X$14)))-IF(X$2=2,0,OFFSET('Composition%'!$B128,0,X$17)*OFFSET('Composition%'!$B128,0,X$18)*(X$24*EXP(-X$25/($B158+273)/RGas)))+ReactionRateK1!X158/2</f>
        <v>3.7356366571742877E-8</v>
      </c>
      <c r="Y158" s="73">
        <f ca="1">IF(Y$2=0,0,Y$22*EXP(Y$23/($B158+273)/RGas)*(OFFSET('Composition%'!$B128,0,Y$13)*OFFSET('Composition%'!$B128,0,Y$14)))-IF(Y$2=2,0,OFFSET('Composition%'!$B128,0,Y$17)*OFFSET('Composition%'!$B128,0,Y$18)*(Y$24*EXP(-Y$25/($B158+273)/RGas)))+ReactionRateK1!Y158/2</f>
        <v>1.8489193152343723E-9</v>
      </c>
      <c r="Z158" s="73">
        <f ca="1">IF(Z$2=0,0,Z$22*EXP(Z$23/($B158+273)/RGas)*(OFFSET('Composition%'!$B128,0,Z$13)*OFFSET('Composition%'!$B128,0,Z$14)))-IF(Z$2=2,0,OFFSET('Composition%'!$B128,0,Z$17)*OFFSET('Composition%'!$B128,0,Z$18)*(Z$24*EXP(-Z$25/($B158+273)/RGas)))+ReactionRateK1!Z158/2</f>
        <v>0</v>
      </c>
      <c r="AA158" s="73">
        <f ca="1">IF(AA$2=0,0,AA$22*EXP(AA$23/($B158+273)/RGas)*(OFFSET('Composition%'!$B128,0,AA$13)*OFFSET('Composition%'!$B128,0,AA$14)))-IF(AA$2=2,0,OFFSET('Composition%'!$B128,0,AA$17)*OFFSET('Composition%'!$B128,0,AA$18)*(AA$24*EXP(-AA$25/($B158+273)/RGas)))+ReactionRateK1!AA158/2</f>
        <v>0</v>
      </c>
      <c r="AB158" s="73">
        <f ca="1">IF(AB$2=0,0,AB$22*EXP(AB$23/($B158+273)/RGas)*(OFFSET('Composition%'!$B128,0,AB$13)*OFFSET('Composition%'!$B128,0,AB$14)))-IF(AB$2=2,0,OFFSET('Composition%'!$B128,0,AB$17)*OFFSET('Composition%'!$B128,0,AB$18)*(AB$24*EXP(-AB$25/($B158+273)/RGas)))+ReactionRateK1!AB158/2</f>
        <v>0</v>
      </c>
      <c r="AC158" s="73">
        <f ca="1">IF(AC$2=0,0,AC$22*EXP(AC$23/($B158+273)/RGas)*(OFFSET('Composition%'!$B128,0,AC$13)*OFFSET('Composition%'!$B128,0,AC$14)))-IF(AC$2=2,0,OFFSET('Composition%'!$B128,0,AC$17)*OFFSET('Composition%'!$B128,0,AC$18)*(AC$24*EXP(-AC$25/($B158+273)/RGas)))+ReactionRateK1!AC158/2</f>
        <v>0</v>
      </c>
      <c r="AD158" s="73">
        <f ca="1">IF(AD$2=0,0,AD$22*EXP(AD$23/($B158+273)/RGas)*(OFFSET('Composition%'!$B128,0,AD$13)*OFFSET('Composition%'!$B128,0,AD$14)))-IF(AD$2=2,0,OFFSET('Composition%'!$B128,0,AD$17)*OFFSET('Composition%'!$B128,0,AD$18)*(AD$24*EXP(-AD$25/($B158+273)/RGas)))+ReactionRateK1!AD158/2</f>
        <v>0</v>
      </c>
      <c r="AE158" s="73">
        <f ca="1">IF(AE$2=0,0,AE$22*EXP(AE$23/($B158+273)/RGas)*(OFFSET('Composition%'!$B128,0,AE$13)*OFFSET('Composition%'!$B128,0,AE$14)))-IF(AE$2=2,0,OFFSET('Composition%'!$B128,0,AE$17)*OFFSET('Composition%'!$B128,0,AE$18)*(AE$24*EXP(-AE$25/($B158+273)/RGas)))+ReactionRateK1!AE158/2</f>
        <v>0</v>
      </c>
      <c r="AF158" s="73"/>
      <c r="AG158" s="73">
        <f ca="1">IF(AG$2=0,0,AG$22*EXP(AG$23/($B158+273)/RGas)*(OFFSET('Composition%'!$B128,0,AG$13)*OFFSET('Composition%'!$B128,0,AG$14)))-IF(AG$2=2,0,OFFSET('Composition%'!$B128,0,AG$17)*OFFSET('Composition%'!$B128,0,AG$18)*(AG$24*EXP(-AG$25/($B158+273)/RGas)))+ReactionRateK1!AG158/2</f>
        <v>0</v>
      </c>
      <c r="AH158" s="73">
        <f ca="1">IF(AH$2=0,0,AH$22*EXP(AH$23/($B158+273)/RGas)*(OFFSET('Composition%'!$B128,0,AH$13)*OFFSET('Composition%'!$B128,0,AH$14)))-IF(AH$2=2,0,OFFSET('Composition%'!$B128,0,AH$17)*OFFSET('Composition%'!$B128,0,AH$18)*(AH$24*EXP(-AH$25/($B158+273)/RGas)))+ReactionRateK1!AH158/2</f>
        <v>0</v>
      </c>
      <c r="AI158" s="73">
        <f ca="1">IF(AI$2=0,0,AI$22*EXP(AI$23/($B158+273)/RGas)*(OFFSET('Composition%'!$B128,0,AI$13)*OFFSET('Composition%'!$B128,0,AI$14)))-IF(AI$2=2,0,OFFSET('Composition%'!$B128,0,AI$17)*OFFSET('Composition%'!$B128,0,AI$18)*(AI$24*EXP(-AI$25/($B158+273)/RGas)))+ReactionRateK1!AI158/2</f>
        <v>0</v>
      </c>
      <c r="AJ158" s="73">
        <f ca="1">IF(AJ$2=0,0,AJ$22*EXP(AJ$23/($B158+273)/RGas)*(OFFSET('Composition%'!$B128,0,AJ$13)*OFFSET('Composition%'!$B128,0,AJ$14)))-IF(AJ$2=2,0,OFFSET('Composition%'!$B128,0,AJ$17)*OFFSET('Composition%'!$B128,0,AJ$18)*(AJ$24*EXP(-AJ$25/($B158+273)/RGas)))+ReactionRateK1!AJ158/2</f>
        <v>0</v>
      </c>
      <c r="AK158" s="73">
        <f ca="1">IF(AK$2=0,0,AK$22*EXP(AK$23/($B158+273)/RGas)*(OFFSET('Composition%'!$B128,0,AK$13)*OFFSET('Composition%'!$B128,0,AK$14)))-IF(AK$2=2,0,OFFSET('Composition%'!$B128,0,AK$17)*OFFSET('Composition%'!$B128,0,AK$18)*(AK$24*EXP(-AK$25/($B158+273)/RGas)))+ReactionRateK1!AK158/2</f>
        <v>0</v>
      </c>
      <c r="AL158" s="73">
        <f ca="1">IF(AL$2=0,0,AL$22*EXP(AL$23/($B158+273)/RGas)*(OFFSET('Composition%'!$B128,0,AL$13)*OFFSET('Composition%'!$B128,0,AL$14)))-IF(AL$2=2,0,OFFSET('Composition%'!$B128,0,AL$17)*OFFSET('Composition%'!$B128,0,AL$18)*(AL$24*EXP(-AL$25/($B158+273)/RGas)))+ReactionRateK1!AL158/2</f>
        <v>0</v>
      </c>
      <c r="AM158" s="73"/>
      <c r="AN158" s="73">
        <f ca="1">IF(AN$2=0,0,AN$22*EXP(AN$23/($B158+273)/RGas)*(OFFSET('Composition%'!$B128,0,AN$13)*OFFSET('Composition%'!$B128,0,AN$14)))-IF(AN$2=2,0,OFFSET('Composition%'!$B128,0,AN$17)*OFFSET('Composition%'!$B128,0,AN$18)*(AN$24*EXP(-AN$25/($B158+273)/RGas)))+ReactionRateK1!AN158/2</f>
        <v>0</v>
      </c>
      <c r="AO158" s="73">
        <f ca="1">IF(AO$2=0,0,AO$22*EXP(AO$23/($B158+273)/RGas)*(OFFSET('Composition%'!$B128,0,AO$13)*OFFSET('Composition%'!$B128,0,AO$14)))-IF(AO$2=2,0,OFFSET('Composition%'!$B128,0,AO$17)*OFFSET('Composition%'!$B128,0,AO$18)*(AO$24*EXP(-AO$25/($B158+273)/RGas)))+ReactionRateK1!AO158/2</f>
        <v>0</v>
      </c>
      <c r="AP158" s="73">
        <f ca="1">IF(AP$2=0,0,AP$22*EXP(AP$23/($B158+273)/RGas)*(OFFSET('Composition%'!$B128,0,AP$13)*OFFSET('Composition%'!$B128,0,AP$14)))-IF(AP$2=2,0,OFFSET('Composition%'!$B128,0,AP$17)*OFFSET('Composition%'!$B128,0,AP$18)*(AP$24*EXP(-AP$25/($B158+273)/RGas)))+ReactionRateK1!AP158/2</f>
        <v>4.0577441153428037E-12</v>
      </c>
      <c r="AQ158" s="73">
        <f ca="1">IF(AQ$2=0,0,AQ$22*EXP(AQ$23/($B158+273)/RGas)*(OFFSET('Composition%'!$B128,0,AQ$13)*OFFSET('Composition%'!$B128,0,AQ$14)))-IF(AQ$2=2,0,OFFSET('Composition%'!$B128,0,AQ$17)*OFFSET('Composition%'!$B128,0,AQ$18)*(AQ$24*EXP(-AQ$25/($B158+273)/RGas)))+ReactionRateK1!AQ158/2</f>
        <v>0</v>
      </c>
      <c r="AR158" s="73">
        <f ca="1">IF(AR$2=0,0,AR$22*EXP(AR$23/($B158+273)/RGas)*(OFFSET('Composition%'!$B128,0,AR$13)*OFFSET('Composition%'!$B128,0,AR$14)))-IF(AR$2=2,0,OFFSET('Composition%'!$B128,0,AR$17)*OFFSET('Composition%'!$B128,0,AR$18)*(AR$24*EXP(-AR$25/($B158+273)/RGas)))+ReactionRateK1!AR158/2</f>
        <v>0</v>
      </c>
    </row>
    <row r="159" spans="1:44">
      <c r="A159" s="3">
        <f t="shared" si="12"/>
        <v>6.3499999999999854</v>
      </c>
      <c r="B159" s="19">
        <f ca="1">'Composition%'!B129</f>
        <v>414.81912644633229</v>
      </c>
      <c r="C159">
        <f>C158</f>
        <v>30</v>
      </c>
      <c r="D159" s="26">
        <f ca="1">('Composition%'!C129*ReactionRateK2!C159)^3</f>
        <v>5.936883321059498</v>
      </c>
      <c r="E159" s="4"/>
      <c r="F159" s="73">
        <f ca="1">IF(F$2=0,0,F$22*EXP(F$23/($B159+273)/RGas)*(OFFSET('Composition%'!$B129,0,F$13)*OFFSET('Composition%'!$B129,0,F$14)))-IF(F$2=2,0,OFFSET('Composition%'!$B129,0,F$17)*OFFSET('Composition%'!$B129,0,F$18)*(F$24*EXP(-F$25/($B159+273)/RGas)))+ReactionRateK1!F159/2</f>
        <v>1.6326338137618735E-3</v>
      </c>
      <c r="G159" s="73">
        <f ca="1">IF(G$2=0,0,G$22*EXP(G$23/($B159+273)/RGas)*(OFFSET('Composition%'!$B129,0,G$13)*OFFSET('Composition%'!$B129,0,G$14)))-IF(G$2=2,0,OFFSET('Composition%'!$B129,0,G$17)*OFFSET('Composition%'!$B129,0,G$18)*(G$24*EXP(-G$25/($B159+273)/RGas)))+ReactionRateK1!G159/2</f>
        <v>6.679224277466178E-4</v>
      </c>
      <c r="H159" s="73">
        <f ca="1">IF(H$2=0,0,H$22*EXP(H$23/($B159+273)/RGas)*(OFFSET('Composition%'!$B129,0,H$13)*OFFSET('Composition%'!$B129,0,H$14)))-IF(H$2=2,0,OFFSET('Composition%'!$B129,0,H$17)*OFFSET('Composition%'!$B129,0,H$18)*(H$24*EXP(-H$25/($B159+273)/RGas)))+ReactionRateK1!H159/2</f>
        <v>-2.3773664281519315E-6</v>
      </c>
      <c r="I159" s="73">
        <f ca="1">IF(I$2=0,0,I$22*EXP(I$23/($B159+273)/RGas)*(OFFSET('Composition%'!$B129,0,I$13)*OFFSET('Composition%'!$B129,0,I$14)))-IF(I$2=2,0,OFFSET('Composition%'!$B129,0,I$17)*OFFSET('Composition%'!$B129,0,I$18)*(I$24*EXP(-I$25/($B159+273)/RGas)))+ReactionRateK1!I159/2</f>
        <v>3.0177817084071474E-7</v>
      </c>
      <c r="J159" s="73"/>
      <c r="K159" s="73">
        <f ca="1">IF(K$2=0,0,K$22*EXP(K$23/($B159+273)/RGas)*(OFFSET('Composition%'!$B129,0,K$13)*OFFSET('Composition%'!$B129,0,K$14)))-IF(K$2=2,0,OFFSET('Composition%'!$B129,0,K$17)*OFFSET('Composition%'!$B129,0,K$18)*(K$24*EXP(-K$25/($B159+273)/RGas)))+ReactionRateK1!K159/2</f>
        <v>3.5566236691252657E-3</v>
      </c>
      <c r="L159" s="73">
        <f ca="1">IF(L$2=0,0,L$22*EXP(L$23/($B159+273)/RGas)*(OFFSET('Composition%'!$B129,0,L$13)*OFFSET('Composition%'!$B129,0,L$14)))-IF(L$2=2,0,OFFSET('Composition%'!$B129,0,L$17)*OFFSET('Composition%'!$B129,0,L$18)*(L$24*EXP(-L$25/($B159+273)/RGas)))+ReactionRateK1!L159/2</f>
        <v>-1.4332555294106976E-3</v>
      </c>
      <c r="M159" s="73">
        <f ca="1">IF(M$2=0,0,M$22*EXP(M$23/($B159+273)/RGas)*(OFFSET('Composition%'!$B129,0,M$13)*OFFSET('Composition%'!$B129,0,M$14)))-IF(M$2=2,0,OFFSET('Composition%'!$B129,0,M$17)*OFFSET('Composition%'!$B129,0,M$18)*(M$24*EXP(-M$25/($B159+273)/RGas)))+ReactionRateK1!M159/2</f>
        <v>0</v>
      </c>
      <c r="N159" s="73"/>
      <c r="O159" s="73">
        <f ca="1">IF(O$2=0,0,O$22*EXP(O$23/($B159+273)/RGas)*(OFFSET('Composition%'!$B129,0,O$13)*OFFSET('Composition%'!$B129,0,O$14)))-IF(O$2=2,0,OFFSET('Composition%'!$B129,0,O$17)*OFFSET('Composition%'!$B129,0,O$18)*(O$24*EXP(-O$25/($B159+273)/RGas)))+ReactionRateK1!O159/2</f>
        <v>0</v>
      </c>
      <c r="P159" s="73">
        <f ca="1">IF(P$2=0,0,P$22*EXP(P$23/($B159+273)/RGas)*(OFFSET('Composition%'!$B129,0,P$13)*OFFSET('Composition%'!$B129,0,P$14)))-IF(P$2=2,0,OFFSET('Composition%'!$B129,0,P$17)*OFFSET('Composition%'!$B129,0,P$18)*(P$24*EXP(-P$25/($B159+273)/RGas)))+ReactionRateK1!P159/2</f>
        <v>9.5328342957237411E-3</v>
      </c>
      <c r="Q159" s="73">
        <f ca="1">IF(Q$2=0,0,Q$22*EXP(Q$23/($B159+273)/RGas)*(OFFSET('Composition%'!$B129,0,Q$13)*OFFSET('Composition%'!$B129,0,Q$14)))-IF(Q$2=2,0,OFFSET('Composition%'!$B129,0,Q$17)*OFFSET('Composition%'!$B129,0,Q$18)*(Q$24*EXP(-Q$25/($B159+273)/RGas)))+ReactionRateK1!Q159/2</f>
        <v>1.7569212532553559E-4</v>
      </c>
      <c r="R159" s="73">
        <f ca="1">IF(R$2=0,0,R$22*EXP(R$23/($B159+273)/RGas)*(OFFSET('Composition%'!$B129,0,R$13)*OFFSET('Composition%'!$B129,0,R$14)))-IF(R$2=2,0,OFFSET('Composition%'!$B129,0,R$17)*OFFSET('Composition%'!$B129,0,R$18)*(R$24*EXP(-R$25/($B159+273)/RGas)))+ReactionRateK1!R159/2</f>
        <v>8.0636992937498098E-5</v>
      </c>
      <c r="S159" s="73"/>
      <c r="T159" s="73">
        <f ca="1">IF(T$2=0,0,T$22*EXP(T$23/($B159+273)/RGas)*(OFFSET('Composition%'!$B129,0,T$13)*OFFSET('Composition%'!$B129,0,T$14)))-IF(T$2=2,0,OFFSET('Composition%'!$B129,0,T$17)*OFFSET('Composition%'!$B129,0,T$18)*(T$24*EXP(-T$25/($B159+273)/RGas)))+ReactionRateK1!T159/2</f>
        <v>8.4275305922884886E-6</v>
      </c>
      <c r="U159" s="73">
        <f ca="1">IF(U$2=0,0,U$22*EXP(U$23/($B159+273)/RGas)*(OFFSET('Composition%'!$B129,0,U$13)*OFFSET('Composition%'!$B129,0,U$14)))-IF(U$2=2,0,OFFSET('Composition%'!$B129,0,U$17)*OFFSET('Composition%'!$B129,0,U$18)*(U$24*EXP(-U$25/($B159+273)/RGas)))+ReactionRateK1!U159/2</f>
        <v>9.394114812679638E-9</v>
      </c>
      <c r="V159" s="73">
        <f ca="1">IF(V$2=0,0,V$22*EXP(V$23/($B159+273)/RGas)*(OFFSET('Composition%'!$B129,0,V$13)*OFFSET('Composition%'!$B129,0,V$14)))-IF(V$2=2,0,OFFSET('Composition%'!$B129,0,V$17)*OFFSET('Composition%'!$B129,0,V$18)*(V$24*EXP(-V$25/($B159+273)/RGas)))+ReactionRateK1!V159/2</f>
        <v>0</v>
      </c>
      <c r="W159" s="73">
        <f ca="1">IF(W$2=0,0,W$22*EXP(W$23/($B159+273)/RGas)*(OFFSET('Composition%'!$B129,0,W$13)*OFFSET('Composition%'!$B129,0,W$14)))-IF(W$2=2,0,OFFSET('Composition%'!$B129,0,W$17)*OFFSET('Composition%'!$B129,0,W$18)*(W$24*EXP(-W$25/($B159+273)/RGas)))+ReactionRateK1!W159/2</f>
        <v>0</v>
      </c>
      <c r="X159" s="73">
        <f ca="1">IF(X$2=0,0,X$22*EXP(X$23/($B159+273)/RGas)*(OFFSET('Composition%'!$B129,0,X$13)*OFFSET('Composition%'!$B129,0,X$14)))-IF(X$2=2,0,OFFSET('Composition%'!$B129,0,X$17)*OFFSET('Composition%'!$B129,0,X$18)*(X$24*EXP(-X$25/($B159+273)/RGas)))+ReactionRateK1!X159/2</f>
        <v>3.735603389825485E-8</v>
      </c>
      <c r="Y159" s="73">
        <f ca="1">IF(Y$2=0,0,Y$22*EXP(Y$23/($B159+273)/RGas)*(OFFSET('Composition%'!$B129,0,Y$13)*OFFSET('Composition%'!$B129,0,Y$14)))-IF(Y$2=2,0,OFFSET('Composition%'!$B129,0,Y$17)*OFFSET('Composition%'!$B129,0,Y$18)*(Y$24*EXP(-Y$25/($B159+273)/RGas)))+ReactionRateK1!Y159/2</f>
        <v>1.8489028498632958E-9</v>
      </c>
      <c r="Z159" s="73">
        <f ca="1">IF(Z$2=0,0,Z$22*EXP(Z$23/($B159+273)/RGas)*(OFFSET('Composition%'!$B129,0,Z$13)*OFFSET('Composition%'!$B129,0,Z$14)))-IF(Z$2=2,0,OFFSET('Composition%'!$B129,0,Z$17)*OFFSET('Composition%'!$B129,0,Z$18)*(Z$24*EXP(-Z$25/($B159+273)/RGas)))+ReactionRateK1!Z159/2</f>
        <v>0</v>
      </c>
      <c r="AA159" s="73">
        <f ca="1">IF(AA$2=0,0,AA$22*EXP(AA$23/($B159+273)/RGas)*(OFFSET('Composition%'!$B129,0,AA$13)*OFFSET('Composition%'!$B129,0,AA$14)))-IF(AA$2=2,0,OFFSET('Composition%'!$B129,0,AA$17)*OFFSET('Composition%'!$B129,0,AA$18)*(AA$24*EXP(-AA$25/($B159+273)/RGas)))+ReactionRateK1!AA159/2</f>
        <v>0</v>
      </c>
      <c r="AB159" s="73">
        <f ca="1">IF(AB$2=0,0,AB$22*EXP(AB$23/($B159+273)/RGas)*(OFFSET('Composition%'!$B129,0,AB$13)*OFFSET('Composition%'!$B129,0,AB$14)))-IF(AB$2=2,0,OFFSET('Composition%'!$B129,0,AB$17)*OFFSET('Composition%'!$B129,0,AB$18)*(AB$24*EXP(-AB$25/($B159+273)/RGas)))+ReactionRateK1!AB159/2</f>
        <v>0</v>
      </c>
      <c r="AC159" s="73">
        <f ca="1">IF(AC$2=0,0,AC$22*EXP(AC$23/($B159+273)/RGas)*(OFFSET('Composition%'!$B129,0,AC$13)*OFFSET('Composition%'!$B129,0,AC$14)))-IF(AC$2=2,0,OFFSET('Composition%'!$B129,0,AC$17)*OFFSET('Composition%'!$B129,0,AC$18)*(AC$24*EXP(-AC$25/($B159+273)/RGas)))+ReactionRateK1!AC159/2</f>
        <v>0</v>
      </c>
      <c r="AD159" s="73">
        <f ca="1">IF(AD$2=0,0,AD$22*EXP(AD$23/($B159+273)/RGas)*(OFFSET('Composition%'!$B129,0,AD$13)*OFFSET('Composition%'!$B129,0,AD$14)))-IF(AD$2=2,0,OFFSET('Composition%'!$B129,0,AD$17)*OFFSET('Composition%'!$B129,0,AD$18)*(AD$24*EXP(-AD$25/($B159+273)/RGas)))+ReactionRateK1!AD159/2</f>
        <v>0</v>
      </c>
      <c r="AE159" s="73">
        <f ca="1">IF(AE$2=0,0,AE$22*EXP(AE$23/($B159+273)/RGas)*(OFFSET('Composition%'!$B129,0,AE$13)*OFFSET('Composition%'!$B129,0,AE$14)))-IF(AE$2=2,0,OFFSET('Composition%'!$B129,0,AE$17)*OFFSET('Composition%'!$B129,0,AE$18)*(AE$24*EXP(-AE$25/($B159+273)/RGas)))+ReactionRateK1!AE159/2</f>
        <v>0</v>
      </c>
      <c r="AF159" s="73"/>
      <c r="AG159" s="73">
        <f ca="1">IF(AG$2=0,0,AG$22*EXP(AG$23/($B159+273)/RGas)*(OFFSET('Composition%'!$B129,0,AG$13)*OFFSET('Composition%'!$B129,0,AG$14)))-IF(AG$2=2,0,OFFSET('Composition%'!$B129,0,AG$17)*OFFSET('Composition%'!$B129,0,AG$18)*(AG$24*EXP(-AG$25/($B159+273)/RGas)))+ReactionRateK1!AG159/2</f>
        <v>0</v>
      </c>
      <c r="AH159" s="73">
        <f ca="1">IF(AH$2=0,0,AH$22*EXP(AH$23/($B159+273)/RGas)*(OFFSET('Composition%'!$B129,0,AH$13)*OFFSET('Composition%'!$B129,0,AH$14)))-IF(AH$2=2,0,OFFSET('Composition%'!$B129,0,AH$17)*OFFSET('Composition%'!$B129,0,AH$18)*(AH$24*EXP(-AH$25/($B159+273)/RGas)))+ReactionRateK1!AH159/2</f>
        <v>0</v>
      </c>
      <c r="AI159" s="73">
        <f ca="1">IF(AI$2=0,0,AI$22*EXP(AI$23/($B159+273)/RGas)*(OFFSET('Composition%'!$B129,0,AI$13)*OFFSET('Composition%'!$B129,0,AI$14)))-IF(AI$2=2,0,OFFSET('Composition%'!$B129,0,AI$17)*OFFSET('Composition%'!$B129,0,AI$18)*(AI$24*EXP(-AI$25/($B159+273)/RGas)))+ReactionRateK1!AI159/2</f>
        <v>0</v>
      </c>
      <c r="AJ159" s="73">
        <f ca="1">IF(AJ$2=0,0,AJ$22*EXP(AJ$23/($B159+273)/RGas)*(OFFSET('Composition%'!$B129,0,AJ$13)*OFFSET('Composition%'!$B129,0,AJ$14)))-IF(AJ$2=2,0,OFFSET('Composition%'!$B129,0,AJ$17)*OFFSET('Composition%'!$B129,0,AJ$18)*(AJ$24*EXP(-AJ$25/($B159+273)/RGas)))+ReactionRateK1!AJ159/2</f>
        <v>0</v>
      </c>
      <c r="AK159" s="73">
        <f ca="1">IF(AK$2=0,0,AK$22*EXP(AK$23/($B159+273)/RGas)*(OFFSET('Composition%'!$B129,0,AK$13)*OFFSET('Composition%'!$B129,0,AK$14)))-IF(AK$2=2,0,OFFSET('Composition%'!$B129,0,AK$17)*OFFSET('Composition%'!$B129,0,AK$18)*(AK$24*EXP(-AK$25/($B159+273)/RGas)))+ReactionRateK1!AK159/2</f>
        <v>0</v>
      </c>
      <c r="AL159" s="73">
        <f ca="1">IF(AL$2=0,0,AL$22*EXP(AL$23/($B159+273)/RGas)*(OFFSET('Composition%'!$B129,0,AL$13)*OFFSET('Composition%'!$B129,0,AL$14)))-IF(AL$2=2,0,OFFSET('Composition%'!$B129,0,AL$17)*OFFSET('Composition%'!$B129,0,AL$18)*(AL$24*EXP(-AL$25/($B159+273)/RGas)))+ReactionRateK1!AL159/2</f>
        <v>0</v>
      </c>
      <c r="AM159" s="73"/>
      <c r="AN159" s="73">
        <f ca="1">IF(AN$2=0,0,AN$22*EXP(AN$23/($B159+273)/RGas)*(OFFSET('Composition%'!$B129,0,AN$13)*OFFSET('Composition%'!$B129,0,AN$14)))-IF(AN$2=2,0,OFFSET('Composition%'!$B129,0,AN$17)*OFFSET('Composition%'!$B129,0,AN$18)*(AN$24*EXP(-AN$25/($B159+273)/RGas)))+ReactionRateK1!AN159/2</f>
        <v>0</v>
      </c>
      <c r="AO159" s="73">
        <f ca="1">IF(AO$2=0,0,AO$22*EXP(AO$23/($B159+273)/RGas)*(OFFSET('Composition%'!$B129,0,AO$13)*OFFSET('Composition%'!$B129,0,AO$14)))-IF(AO$2=2,0,OFFSET('Composition%'!$B129,0,AO$17)*OFFSET('Composition%'!$B129,0,AO$18)*(AO$24*EXP(-AO$25/($B159+273)/RGas)))+ReactionRateK1!AO159/2</f>
        <v>0</v>
      </c>
      <c r="AP159" s="73">
        <f ca="1">IF(AP$2=0,0,AP$22*EXP(AP$23/($B159+273)/RGas)*(OFFSET('Composition%'!$B129,0,AP$13)*OFFSET('Composition%'!$B129,0,AP$14)))-IF(AP$2=2,0,OFFSET('Composition%'!$B129,0,AP$17)*OFFSET('Composition%'!$B129,0,AP$18)*(AP$24*EXP(-AP$25/($B159+273)/RGas)))+ReactionRateK1!AP159/2</f>
        <v>4.0577443782109141E-12</v>
      </c>
      <c r="AQ159" s="73">
        <f ca="1">IF(AQ$2=0,0,AQ$22*EXP(AQ$23/($B159+273)/RGas)*(OFFSET('Composition%'!$B129,0,AQ$13)*OFFSET('Composition%'!$B129,0,AQ$14)))-IF(AQ$2=2,0,OFFSET('Composition%'!$B129,0,AQ$17)*OFFSET('Composition%'!$B129,0,AQ$18)*(AQ$24*EXP(-AQ$25/($B159+273)/RGas)))+ReactionRateK1!AQ159/2</f>
        <v>0</v>
      </c>
      <c r="AR159" s="73">
        <f ca="1">IF(AR$2=0,0,AR$22*EXP(AR$23/($B159+273)/RGas)*(OFFSET('Composition%'!$B129,0,AR$13)*OFFSET('Composition%'!$B129,0,AR$14)))-IF(AR$2=2,0,OFFSET('Composition%'!$B129,0,AR$17)*OFFSET('Composition%'!$B129,0,AR$18)*(AR$24*EXP(-AR$25/($B159+273)/RGas)))+ReactionRateK1!AR159/2</f>
        <v>0</v>
      </c>
    </row>
  </sheetData>
  <phoneticPr fontId="3" type="noConversion"/>
  <pageMargins left="0.75" right="0.75" top="1" bottom="1" header="0.5" footer="0.5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/>
  <dimension ref="A1:AR159"/>
  <sheetViews>
    <sheetView showGridLines="0" zoomScale="75" workbookViewId="0">
      <selection activeCell="D12" sqref="D12"/>
    </sheetView>
  </sheetViews>
  <sheetFormatPr defaultRowHeight="12"/>
  <cols>
    <col min="1" max="1" width="15.28515625" style="3" customWidth="1"/>
    <col min="2" max="5" width="15.28515625" customWidth="1"/>
    <col min="6" max="6" width="11.85546875" customWidth="1"/>
    <col min="7" max="7" width="11.7109375" customWidth="1"/>
    <col min="8" max="22" width="11.85546875" customWidth="1"/>
  </cols>
  <sheetData>
    <row r="1" spans="1:44"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</row>
    <row r="2" spans="1:44">
      <c r="B2" s="13"/>
      <c r="C2" s="13"/>
      <c r="D2" s="13"/>
      <c r="E2" s="13"/>
      <c r="F2" s="42">
        <f>Control!I1</f>
        <v>1</v>
      </c>
      <c r="G2" s="42">
        <f>Control!J1</f>
        <v>1</v>
      </c>
      <c r="H2" s="42">
        <f>Control!K1</f>
        <v>1</v>
      </c>
      <c r="I2" s="42">
        <f>Control!L1</f>
        <v>1</v>
      </c>
      <c r="J2" s="42">
        <f>Control!M1</f>
        <v>0</v>
      </c>
      <c r="K2" s="42">
        <f>Control!N1</f>
        <v>1</v>
      </c>
      <c r="L2" s="42">
        <f>Control!O1</f>
        <v>1</v>
      </c>
      <c r="M2" s="42">
        <f>Control!P1</f>
        <v>1</v>
      </c>
      <c r="N2" s="42">
        <f>Control!Q1</f>
        <v>0</v>
      </c>
      <c r="O2" s="42">
        <f>Control!R1</f>
        <v>1</v>
      </c>
      <c r="P2" s="42">
        <f>Control!S1</f>
        <v>1</v>
      </c>
      <c r="Q2" s="42">
        <f>Control!T1</f>
        <v>1</v>
      </c>
      <c r="R2" s="42">
        <f>Control!U1</f>
        <v>1</v>
      </c>
      <c r="S2" s="42">
        <f>Control!V1</f>
        <v>0</v>
      </c>
      <c r="T2" s="42">
        <f>Control!W1</f>
        <v>2</v>
      </c>
      <c r="U2" s="42">
        <f>Control!X1</f>
        <v>2</v>
      </c>
      <c r="V2" s="42">
        <f>Control!Y1</f>
        <v>2</v>
      </c>
      <c r="W2" s="42">
        <f>Control!Z1</f>
        <v>2</v>
      </c>
      <c r="X2" s="42">
        <f>Control!AA1</f>
        <v>2</v>
      </c>
      <c r="Y2" s="42">
        <f>Control!AB1</f>
        <v>2</v>
      </c>
      <c r="Z2" s="42">
        <f>Control!AC1</f>
        <v>2</v>
      </c>
      <c r="AA2" s="42">
        <f>Control!AD1</f>
        <v>2</v>
      </c>
      <c r="AB2" s="42">
        <f>Control!AE1</f>
        <v>2</v>
      </c>
      <c r="AC2" s="42">
        <f>Control!AF1</f>
        <v>2</v>
      </c>
      <c r="AD2" s="42">
        <f>Control!AG1</f>
        <v>2</v>
      </c>
      <c r="AE2" s="42">
        <f>Control!AH1</f>
        <v>2</v>
      </c>
      <c r="AF2" s="42">
        <f>Control!AI1</f>
        <v>0</v>
      </c>
      <c r="AG2" s="42">
        <f>Control!AJ1</f>
        <v>2</v>
      </c>
      <c r="AH2" s="42">
        <f>Control!AK1</f>
        <v>2</v>
      </c>
      <c r="AI2" s="42">
        <f>Control!AL1</f>
        <v>2</v>
      </c>
      <c r="AJ2" s="42">
        <f>Control!AM1</f>
        <v>2</v>
      </c>
      <c r="AK2" s="42">
        <f>Control!AN1</f>
        <v>2</v>
      </c>
      <c r="AL2" s="42">
        <f>Control!AO1</f>
        <v>2</v>
      </c>
      <c r="AM2" s="42">
        <f>Control!AP1</f>
        <v>0</v>
      </c>
      <c r="AN2" s="42">
        <f>Control!AQ1</f>
        <v>2</v>
      </c>
      <c r="AO2" s="42">
        <f>Control!AR1</f>
        <v>2</v>
      </c>
      <c r="AP2" s="42">
        <f>Control!AS1</f>
        <v>2</v>
      </c>
      <c r="AQ2" s="42">
        <f>Control!AT1</f>
        <v>2</v>
      </c>
      <c r="AR2" s="42">
        <f>Control!AU1</f>
        <v>2</v>
      </c>
    </row>
    <row r="3" spans="1:44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44" ht="12.75">
      <c r="A4" s="39"/>
      <c r="B4" s="13"/>
      <c r="C4" s="13"/>
      <c r="D4" s="13"/>
      <c r="E4" s="13"/>
      <c r="F4" s="65" t="str">
        <f>ReactionStoich!E77</f>
        <v>C7A</v>
      </c>
      <c r="G4" s="65" t="str">
        <f>ReactionStoich!F77</f>
        <v>C7A</v>
      </c>
      <c r="H4" s="65" t="str">
        <f>ReactionStoich!G77</f>
        <v>C7A</v>
      </c>
      <c r="I4" s="65" t="str">
        <f>ReactionStoich!H77</f>
        <v>C7A</v>
      </c>
      <c r="J4" s="65"/>
      <c r="K4" s="65" t="str">
        <f>ReactionStoich!J77</f>
        <v>C7A</v>
      </c>
      <c r="L4" s="65" t="str">
        <f>ReactionStoich!K77</f>
        <v>C7A</v>
      </c>
      <c r="M4" s="65" t="str">
        <f>ReactionStoich!L77</f>
        <v>M-EC7A</v>
      </c>
      <c r="N4" s="65"/>
      <c r="O4" s="65" t="str">
        <f>ReactionStoich!N77</f>
        <v>EB</v>
      </c>
      <c r="P4" s="65" t="str">
        <f>ReactionStoich!O77</f>
        <v>PC8A</v>
      </c>
      <c r="Q4" s="65" t="str">
        <f>ReactionStoich!P77</f>
        <v>OC8A</v>
      </c>
      <c r="R4" s="65" t="str">
        <f>ReactionStoich!Q77</f>
        <v>MC8A</v>
      </c>
      <c r="S4" s="65"/>
      <c r="T4" s="65" t="str">
        <f>ReactionStoich!S77</f>
        <v>M-EC7A</v>
      </c>
      <c r="U4" s="65" t="str">
        <f>ReactionStoich!T77</f>
        <v>NPB</v>
      </c>
      <c r="V4" s="65" t="str">
        <f>ReactionStoich!U77</f>
        <v>135TMB</v>
      </c>
      <c r="W4" s="65" t="str">
        <f>ReactionStoich!V77</f>
        <v>CUMENE</v>
      </c>
      <c r="X4" s="65" t="str">
        <f>ReactionStoich!W77</f>
        <v>INDANE</v>
      </c>
      <c r="Y4" s="65" t="str">
        <f>ReactionStoich!X77</f>
        <v>NBB</v>
      </c>
      <c r="Z4" s="65" t="str">
        <f>ReactionStoich!Y77</f>
        <v>1M2NC3C6A</v>
      </c>
      <c r="AA4" s="65" t="str">
        <f>ReactionStoich!Z77</f>
        <v>O-CYMENE</v>
      </c>
      <c r="AB4" s="65" t="str">
        <f>ReactionStoich!AA77</f>
        <v>M-EC7A</v>
      </c>
      <c r="AC4" s="65" t="str">
        <f>ReactionStoich!AB77</f>
        <v>1234TMC6A</v>
      </c>
      <c r="AD4" s="65" t="str">
        <f>ReactionStoich!AC77</f>
        <v>EB</v>
      </c>
      <c r="AE4" s="65" t="str">
        <f>ReactionStoich!AD77</f>
        <v>O-DEC6A</v>
      </c>
      <c r="AF4" s="65"/>
      <c r="AG4" s="65" t="str">
        <f>ReactionStoich!AF77</f>
        <v>135TMB</v>
      </c>
      <c r="AH4" s="65" t="str">
        <f>ReactionStoich!AG77</f>
        <v>M-EC7A</v>
      </c>
      <c r="AI4" s="65" t="str">
        <f>ReactionStoich!AH77</f>
        <v>NC5</v>
      </c>
      <c r="AJ4" s="65" t="str">
        <f>ReactionStoich!AI77</f>
        <v>NC4</v>
      </c>
      <c r="AK4" s="65" t="str">
        <f>ReactionStoich!AJ77</f>
        <v>1234TMC6A</v>
      </c>
      <c r="AL4" s="65" t="str">
        <f>ReactionStoich!AK77</f>
        <v>C2</v>
      </c>
      <c r="AM4" s="65"/>
      <c r="AN4" s="65" t="str">
        <f>ReactionStoich!AM77</f>
        <v>MC8A</v>
      </c>
      <c r="AO4" s="65" t="str">
        <f>ReactionStoich!AN77</f>
        <v>C6A</v>
      </c>
      <c r="AP4" s="65" t="str">
        <f>ReactionStoich!AO77</f>
        <v>C3</v>
      </c>
      <c r="AQ4" s="65" t="str">
        <f>ReactionStoich!AP77</f>
        <v>C3</v>
      </c>
      <c r="AR4" s="65" t="str">
        <f>ReactionStoich!AQ77</f>
        <v>C3</v>
      </c>
    </row>
    <row r="5" spans="1:44" ht="12.75">
      <c r="A5" s="39"/>
      <c r="B5" s="13"/>
      <c r="C5" s="13"/>
      <c r="D5" s="13"/>
      <c r="E5" s="13"/>
      <c r="F5" s="65" t="str">
        <f>ReactionStoich!E78</f>
        <v>135TMB</v>
      </c>
      <c r="G5" s="65" t="str">
        <f>ReactionStoich!F78</f>
        <v>135TMB</v>
      </c>
      <c r="H5" s="65" t="str">
        <f>ReactionStoich!G78</f>
        <v>M-EC7A</v>
      </c>
      <c r="I5" s="65" t="str">
        <f>ReactionStoich!H78</f>
        <v>M-EC7A</v>
      </c>
      <c r="J5" s="65"/>
      <c r="K5" s="65" t="str">
        <f>ReactionStoich!J78</f>
        <v>C7A</v>
      </c>
      <c r="L5" s="65" t="str">
        <f>ReactionStoich!K78</f>
        <v>C7A</v>
      </c>
      <c r="M5" s="65" t="str">
        <f>ReactionStoich!L78</f>
        <v>M-EC7A</v>
      </c>
      <c r="N5" s="65"/>
      <c r="O5" s="65" t="str">
        <f>ReactionStoich!N78</f>
        <v>EB</v>
      </c>
      <c r="P5" s="65" t="str">
        <f>ReactionStoich!O78</f>
        <v>PC8A</v>
      </c>
      <c r="Q5" s="65" t="str">
        <f>ReactionStoich!P78</f>
        <v>OC8A</v>
      </c>
      <c r="R5" s="65" t="str">
        <f>ReactionStoich!Q78</f>
        <v>MC8A</v>
      </c>
      <c r="S5" s="65"/>
      <c r="T5" s="65" t="str">
        <f>ReactionStoich!S78</f>
        <v>H2</v>
      </c>
      <c r="U5" s="65" t="str">
        <f>ReactionStoich!T78</f>
        <v>H2</v>
      </c>
      <c r="V5" s="65" t="str">
        <f>ReactionStoich!U78</f>
        <v>135TMB</v>
      </c>
      <c r="W5" s="65" t="str">
        <f>ReactionStoich!V78</f>
        <v>H2</v>
      </c>
      <c r="X5" s="65" t="str">
        <f>ReactionStoich!W78</f>
        <v>H2</v>
      </c>
      <c r="Y5" s="65" t="str">
        <f>ReactionStoich!X78</f>
        <v>H2</v>
      </c>
      <c r="Z5" s="65" t="str">
        <f>ReactionStoich!Y78</f>
        <v>H2</v>
      </c>
      <c r="AA5" s="65" t="str">
        <f>ReactionStoich!Z78</f>
        <v>H2</v>
      </c>
      <c r="AB5" s="65" t="str">
        <f>ReactionStoich!AA78</f>
        <v>H2</v>
      </c>
      <c r="AC5" s="65" t="str">
        <f>ReactionStoich!AB78</f>
        <v>H2</v>
      </c>
      <c r="AD5" s="65" t="str">
        <f>ReactionStoich!AC78</f>
        <v>H2</v>
      </c>
      <c r="AE5" s="65" t="str">
        <f>ReactionStoich!AD78</f>
        <v>H2</v>
      </c>
      <c r="AF5" s="65"/>
      <c r="AG5" s="65" t="str">
        <f>ReactionStoich!AF78</f>
        <v>H2</v>
      </c>
      <c r="AH5" s="65" t="str">
        <f>ReactionStoich!AG78</f>
        <v>H2</v>
      </c>
      <c r="AI5" s="65" t="str">
        <f>ReactionStoich!AH78</f>
        <v>H2</v>
      </c>
      <c r="AJ5" s="65" t="str">
        <f>ReactionStoich!AI78</f>
        <v>H2</v>
      </c>
      <c r="AK5" s="65" t="str">
        <f>ReactionStoich!AJ78</f>
        <v>H2</v>
      </c>
      <c r="AL5" s="65" t="str">
        <f>ReactionStoich!AK78</f>
        <v>C2</v>
      </c>
      <c r="AM5" s="65"/>
      <c r="AN5" s="65" t="str">
        <f>ReactionStoich!AM78</f>
        <v>C2</v>
      </c>
      <c r="AO5" s="65" t="str">
        <f>ReactionStoich!AN78</f>
        <v>C2</v>
      </c>
      <c r="AP5" s="65" t="str">
        <f>ReactionStoich!AO78</f>
        <v>NC4</v>
      </c>
      <c r="AQ5" s="65" t="str">
        <f>ReactionStoich!AP78</f>
        <v>NC4</v>
      </c>
      <c r="AR5" s="65" t="str">
        <f>ReactionStoich!AQ78</f>
        <v>NC4</v>
      </c>
    </row>
    <row r="6" spans="1:44">
      <c r="F6" s="65">
        <f>ReactionStoich!E79</f>
        <v>0</v>
      </c>
      <c r="G6" s="65">
        <f>ReactionStoich!F79</f>
        <v>0</v>
      </c>
      <c r="H6" s="65">
        <f>ReactionStoich!G79</f>
        <v>0</v>
      </c>
      <c r="I6" s="65">
        <f>ReactionStoich!H79</f>
        <v>0</v>
      </c>
      <c r="J6" s="65"/>
      <c r="K6" s="65">
        <f>ReactionStoich!J79</f>
        <v>0</v>
      </c>
      <c r="L6" s="65">
        <f>ReactionStoich!K79</f>
        <v>0</v>
      </c>
      <c r="M6" s="65">
        <f>ReactionStoich!L79</f>
        <v>0</v>
      </c>
      <c r="N6" s="65"/>
      <c r="O6" s="65">
        <f>ReactionStoich!N79</f>
        <v>0</v>
      </c>
      <c r="P6" s="65">
        <f>ReactionStoich!O79</f>
        <v>0</v>
      </c>
      <c r="Q6" s="65">
        <f>ReactionStoich!P79</f>
        <v>0</v>
      </c>
      <c r="R6" s="65">
        <f>ReactionStoich!Q79</f>
        <v>0</v>
      </c>
      <c r="S6" s="65"/>
      <c r="T6" s="65">
        <f>ReactionStoich!S79</f>
        <v>0</v>
      </c>
      <c r="U6" s="65">
        <f>ReactionStoich!T79</f>
        <v>0</v>
      </c>
      <c r="V6" s="65">
        <f>ReactionStoich!U79</f>
        <v>0</v>
      </c>
      <c r="W6" s="65">
        <f>ReactionStoich!V79</f>
        <v>0</v>
      </c>
      <c r="X6" s="65">
        <f>ReactionStoich!W79</f>
        <v>0</v>
      </c>
      <c r="Y6" s="65">
        <f>ReactionStoich!X79</f>
        <v>0</v>
      </c>
      <c r="Z6" s="65">
        <f>ReactionStoich!Y79</f>
        <v>0</v>
      </c>
      <c r="AA6" s="65">
        <f>ReactionStoich!Z79</f>
        <v>0</v>
      </c>
      <c r="AB6" s="65">
        <f>ReactionStoich!AA79</f>
        <v>0</v>
      </c>
      <c r="AC6" s="65">
        <f>ReactionStoich!AB79</f>
        <v>0</v>
      </c>
      <c r="AD6" s="65">
        <f>ReactionStoich!AC79</f>
        <v>0</v>
      </c>
      <c r="AE6" s="65">
        <f>ReactionStoich!AD79</f>
        <v>0</v>
      </c>
      <c r="AF6" s="65"/>
      <c r="AG6" s="65">
        <f>ReactionStoich!AF79</f>
        <v>0</v>
      </c>
      <c r="AH6" s="65">
        <f>ReactionStoich!AG79</f>
        <v>0</v>
      </c>
      <c r="AI6" s="65">
        <f>ReactionStoich!AH79</f>
        <v>0</v>
      </c>
      <c r="AJ6" s="65">
        <f>ReactionStoich!AI79</f>
        <v>0</v>
      </c>
      <c r="AK6" s="65">
        <f>ReactionStoich!AJ79</f>
        <v>0</v>
      </c>
      <c r="AL6" s="65" t="str">
        <f>ReactionStoich!AK79</f>
        <v>C2</v>
      </c>
      <c r="AM6" s="65"/>
      <c r="AN6" s="65">
        <f>ReactionStoich!AM79</f>
        <v>0</v>
      </c>
      <c r="AO6" s="65">
        <f>ReactionStoich!AN79</f>
        <v>0</v>
      </c>
      <c r="AP6" s="65">
        <f>ReactionStoich!AO79</f>
        <v>0</v>
      </c>
      <c r="AQ6" s="65">
        <f>ReactionStoich!AP79</f>
        <v>0</v>
      </c>
      <c r="AR6" s="65">
        <f>ReactionStoich!AQ79</f>
        <v>0</v>
      </c>
    </row>
    <row r="7" spans="1:44">
      <c r="F7" s="65">
        <f>ReactionStoich!E80</f>
        <v>0</v>
      </c>
      <c r="G7" s="65">
        <f>ReactionStoich!F80</f>
        <v>0</v>
      </c>
      <c r="H7" s="65">
        <f>ReactionStoich!G80</f>
        <v>0</v>
      </c>
      <c r="I7" s="65">
        <f>ReactionStoich!H80</f>
        <v>0</v>
      </c>
      <c r="J7" s="65"/>
      <c r="K7" s="65">
        <f>ReactionStoich!J80</f>
        <v>0</v>
      </c>
      <c r="L7" s="65">
        <f>ReactionStoich!K80</f>
        <v>0</v>
      </c>
      <c r="M7" s="65">
        <f>ReactionStoich!L80</f>
        <v>0</v>
      </c>
      <c r="N7" s="65"/>
      <c r="O7" s="65">
        <f>ReactionStoich!N80</f>
        <v>0</v>
      </c>
      <c r="P7" s="65">
        <f>ReactionStoich!O80</f>
        <v>0</v>
      </c>
      <c r="Q7" s="65">
        <f>ReactionStoich!P80</f>
        <v>0</v>
      </c>
      <c r="R7" s="65">
        <f>ReactionStoich!Q80</f>
        <v>0</v>
      </c>
      <c r="S7" s="65"/>
      <c r="T7" s="65">
        <f>ReactionStoich!S80</f>
        <v>0</v>
      </c>
      <c r="U7" s="65">
        <f>ReactionStoich!T80</f>
        <v>0</v>
      </c>
      <c r="V7" s="65">
        <f>ReactionStoich!U80</f>
        <v>0</v>
      </c>
      <c r="W7" s="65">
        <f>ReactionStoich!V80</f>
        <v>0</v>
      </c>
      <c r="X7" s="65">
        <f>ReactionStoich!W80</f>
        <v>0</v>
      </c>
      <c r="Y7" s="65">
        <f>ReactionStoich!X80</f>
        <v>0</v>
      </c>
      <c r="Z7" s="65">
        <f>ReactionStoich!Y80</f>
        <v>0</v>
      </c>
      <c r="AA7" s="65">
        <f>ReactionStoich!Z80</f>
        <v>0</v>
      </c>
      <c r="AB7" s="65">
        <f>ReactionStoich!AA80</f>
        <v>0</v>
      </c>
      <c r="AC7" s="65">
        <f>ReactionStoich!AB80</f>
        <v>0</v>
      </c>
      <c r="AD7" s="65">
        <f>ReactionStoich!AC80</f>
        <v>0</v>
      </c>
      <c r="AE7" s="65">
        <f>ReactionStoich!AD80</f>
        <v>0</v>
      </c>
      <c r="AF7" s="65"/>
      <c r="AG7" s="65">
        <f>ReactionStoich!AF80</f>
        <v>0</v>
      </c>
      <c r="AH7" s="65">
        <f>ReactionStoich!AG80</f>
        <v>0</v>
      </c>
      <c r="AI7" s="65">
        <f>ReactionStoich!AH80</f>
        <v>0</v>
      </c>
      <c r="AJ7" s="65">
        <f>ReactionStoich!AI80</f>
        <v>0</v>
      </c>
      <c r="AK7" s="65">
        <f>ReactionStoich!AJ80</f>
        <v>0</v>
      </c>
      <c r="AL7" s="65">
        <f>ReactionStoich!AK80</f>
        <v>0</v>
      </c>
      <c r="AM7" s="65"/>
      <c r="AN7" s="65">
        <f>ReactionStoich!AM80</f>
        <v>0</v>
      </c>
      <c r="AO7" s="65">
        <f>ReactionStoich!AN80</f>
        <v>0</v>
      </c>
      <c r="AP7" s="65">
        <f>ReactionStoich!AO80</f>
        <v>0</v>
      </c>
      <c r="AQ7" s="65">
        <f>ReactionStoich!AP80</f>
        <v>0</v>
      </c>
      <c r="AR7" s="65">
        <f>ReactionStoich!AQ80</f>
        <v>0</v>
      </c>
    </row>
    <row r="8" spans="1:44">
      <c r="F8" s="65" t="str">
        <f>ReactionStoich!E81</f>
        <v>PC8A</v>
      </c>
      <c r="G8" s="65" t="str">
        <f>ReactionStoich!F81</f>
        <v>EB</v>
      </c>
      <c r="H8" s="65" t="str">
        <f>ReactionStoich!G81</f>
        <v>PC8A</v>
      </c>
      <c r="I8" s="65" t="str">
        <f>ReactionStoich!H81</f>
        <v>M-EC7A</v>
      </c>
      <c r="J8" s="65"/>
      <c r="K8" s="65" t="str">
        <f>ReactionStoich!J81</f>
        <v>C6A</v>
      </c>
      <c r="L8" s="65" t="str">
        <f>ReactionStoich!K81</f>
        <v>C6A</v>
      </c>
      <c r="M8" s="65" t="str">
        <f>ReactionStoich!L81</f>
        <v>C7A</v>
      </c>
      <c r="N8" s="65"/>
      <c r="O8" s="65" t="str">
        <f>ReactionStoich!N81</f>
        <v>PC8A</v>
      </c>
      <c r="P8" s="65" t="str">
        <f>ReactionStoich!O81</f>
        <v>OC8A</v>
      </c>
      <c r="Q8" s="65" t="str">
        <f>ReactionStoich!P81</f>
        <v>MC8A</v>
      </c>
      <c r="R8" s="65" t="str">
        <f>ReactionStoich!Q81</f>
        <v>EB</v>
      </c>
      <c r="S8" s="65"/>
      <c r="T8" s="65" t="str">
        <f>ReactionStoich!S81</f>
        <v>C7A</v>
      </c>
      <c r="U8" s="65" t="str">
        <f>ReactionStoich!T81</f>
        <v>C6A</v>
      </c>
      <c r="V8" s="65" t="str">
        <f>ReactionStoich!U81</f>
        <v>PC8A</v>
      </c>
      <c r="W8" s="65" t="str">
        <f>ReactionStoich!V81</f>
        <v>C7A</v>
      </c>
      <c r="X8" s="65" t="str">
        <f>ReactionStoich!W81</f>
        <v>C6A</v>
      </c>
      <c r="Y8" s="65" t="str">
        <f>ReactionStoich!X81</f>
        <v>C6A</v>
      </c>
      <c r="Z8" s="65" t="str">
        <f>ReactionStoich!Y81</f>
        <v>C7A</v>
      </c>
      <c r="AA8" s="65" t="str">
        <f>ReactionStoich!Z81</f>
        <v>M-EC7A</v>
      </c>
      <c r="AB8" s="65" t="str">
        <f>ReactionStoich!AA81</f>
        <v>135TMB</v>
      </c>
      <c r="AC8" s="65" t="str">
        <f>ReactionStoich!AB81</f>
        <v>135TMB</v>
      </c>
      <c r="AD8" s="65" t="str">
        <f>ReactionStoich!AC81</f>
        <v>C7A</v>
      </c>
      <c r="AE8" s="65" t="str">
        <f>ReactionStoich!AD81</f>
        <v>EB</v>
      </c>
      <c r="AF8" s="65"/>
      <c r="AG8" s="65" t="str">
        <f>ReactionStoich!AF81</f>
        <v>NC4</v>
      </c>
      <c r="AH8" s="65" t="str">
        <f>ReactionStoich!AG81</f>
        <v>NC4</v>
      </c>
      <c r="AI8" s="65" t="str">
        <f>ReactionStoich!AH81</f>
        <v>C3</v>
      </c>
      <c r="AJ8" s="65" t="str">
        <f>ReactionStoich!AI81</f>
        <v>C2</v>
      </c>
      <c r="AK8" s="65" t="str">
        <f>ReactionStoich!AJ81</f>
        <v>C2</v>
      </c>
      <c r="AL8" s="65" t="str">
        <f>ReactionStoich!AK81</f>
        <v>C3</v>
      </c>
      <c r="AM8" s="65"/>
      <c r="AN8" s="65" t="str">
        <f>ReactionStoich!AM81</f>
        <v>HEAVIES</v>
      </c>
      <c r="AO8" s="65" t="str">
        <f>ReactionStoich!AN81</f>
        <v>EB</v>
      </c>
      <c r="AP8" s="65" t="str">
        <f>ReactionStoich!AO81</f>
        <v>NC7</v>
      </c>
      <c r="AQ8" s="65" t="str">
        <f>ReactionStoich!AP81</f>
        <v>3EC5</v>
      </c>
      <c r="AR8" s="65" t="str">
        <f>ReactionStoich!AQ81</f>
        <v>DMCC5</v>
      </c>
    </row>
    <row r="9" spans="1:44">
      <c r="F9" s="65" t="str">
        <f>ReactionStoich!E82</f>
        <v>PC8A</v>
      </c>
      <c r="G9" s="65" t="str">
        <f>ReactionStoich!F82</f>
        <v>EB</v>
      </c>
      <c r="H9" s="65" t="str">
        <f>ReactionStoich!G82</f>
        <v>PC8A</v>
      </c>
      <c r="I9" s="65" t="str">
        <f>ReactionStoich!H82</f>
        <v>M-EC7A</v>
      </c>
      <c r="J9" s="65"/>
      <c r="K9" s="65" t="str">
        <f>ReactionStoich!J82</f>
        <v>MC8A</v>
      </c>
      <c r="L9" s="65" t="str">
        <f>ReactionStoich!K82</f>
        <v>EB</v>
      </c>
      <c r="M9" s="65" t="str">
        <f>ReactionStoich!L82</f>
        <v>1234TMC6A</v>
      </c>
      <c r="N9" s="65"/>
      <c r="O9" s="65" t="str">
        <f>ReactionStoich!N82</f>
        <v>PC8A</v>
      </c>
      <c r="P9" s="65" t="str">
        <f>ReactionStoich!O82</f>
        <v>OC8A</v>
      </c>
      <c r="Q9" s="65" t="str">
        <f>ReactionStoich!P82</f>
        <v>MC8A</v>
      </c>
      <c r="R9" s="65" t="str">
        <f>ReactionStoich!Q82</f>
        <v>EB</v>
      </c>
      <c r="S9" s="65"/>
      <c r="T9" s="65" t="str">
        <f>ReactionStoich!S82</f>
        <v>C2</v>
      </c>
      <c r="U9" s="65" t="str">
        <f>ReactionStoich!T82</f>
        <v>C3</v>
      </c>
      <c r="V9" s="65" t="str">
        <f>ReactionStoich!U82</f>
        <v>1234TMC6A</v>
      </c>
      <c r="W9" s="65" t="str">
        <f>ReactionStoich!V82</f>
        <v>C2</v>
      </c>
      <c r="X9" s="65" t="str">
        <f>ReactionStoich!W82</f>
        <v>C3</v>
      </c>
      <c r="Y9" s="65" t="str">
        <f>ReactionStoich!X82</f>
        <v>NC4</v>
      </c>
      <c r="Z9" s="65" t="str">
        <f>ReactionStoich!Y82</f>
        <v>C3</v>
      </c>
      <c r="AA9" s="65" t="str">
        <f>ReactionStoich!Z82</f>
        <v>C2</v>
      </c>
      <c r="AB9" s="65" t="str">
        <f>ReactionStoich!AA82</f>
        <v>C2</v>
      </c>
      <c r="AC9" s="65" t="str">
        <f>ReactionStoich!AB82</f>
        <v>C2</v>
      </c>
      <c r="AD9" s="65" t="str">
        <f>ReactionStoich!AC82</f>
        <v>C1</v>
      </c>
      <c r="AE9" s="65" t="str">
        <f>ReactionStoich!AD82</f>
        <v>C2</v>
      </c>
      <c r="AF9" s="65"/>
      <c r="AG9" s="65" t="str">
        <f>ReactionStoich!AF82</f>
        <v>NC5</v>
      </c>
      <c r="AH9" s="65" t="str">
        <f>ReactionStoich!AG82</f>
        <v>NC5</v>
      </c>
      <c r="AI9" s="65" t="str">
        <f>ReactionStoich!AH82</f>
        <v>C2</v>
      </c>
      <c r="AJ9" s="65" t="str">
        <f>ReactionStoich!AI82</f>
        <v>C2</v>
      </c>
      <c r="AK9" s="65" t="str">
        <f>ReactionStoich!AJ82</f>
        <v>C3</v>
      </c>
      <c r="AL9" s="65" t="str">
        <f>ReactionStoich!AK82</f>
        <v>H2</v>
      </c>
      <c r="AM9" s="65"/>
      <c r="AN9" s="65" t="str">
        <f>ReactionStoich!AM82</f>
        <v>H2</v>
      </c>
      <c r="AO9" s="65" t="str">
        <f>ReactionStoich!AN82</f>
        <v>H2</v>
      </c>
      <c r="AP9" s="65" t="str">
        <f>ReactionStoich!AO82</f>
        <v>H2</v>
      </c>
      <c r="AQ9" s="65" t="str">
        <f>ReactionStoich!AP82</f>
        <v>H2</v>
      </c>
      <c r="AR9" s="65" t="str">
        <f>ReactionStoich!AQ82</f>
        <v>H2</v>
      </c>
    </row>
    <row r="10" spans="1:44">
      <c r="F10" s="65">
        <f>ReactionStoich!E83</f>
        <v>0</v>
      </c>
      <c r="G10" s="65">
        <f>ReactionStoich!F83</f>
        <v>0</v>
      </c>
      <c r="H10" s="65">
        <f>ReactionStoich!G83</f>
        <v>0</v>
      </c>
      <c r="I10" s="65">
        <f>ReactionStoich!H83</f>
        <v>0</v>
      </c>
      <c r="J10" s="65"/>
      <c r="K10" s="65">
        <f>ReactionStoich!J83</f>
        <v>0</v>
      </c>
      <c r="L10" s="65">
        <f>ReactionStoich!K83</f>
        <v>0</v>
      </c>
      <c r="M10" s="65">
        <f>ReactionStoich!L83</f>
        <v>0</v>
      </c>
      <c r="N10" s="65"/>
      <c r="O10" s="65">
        <f>ReactionStoich!N83</f>
        <v>0</v>
      </c>
      <c r="P10" s="65">
        <f>ReactionStoich!O83</f>
        <v>0</v>
      </c>
      <c r="Q10" s="65">
        <f>ReactionStoich!P83</f>
        <v>0</v>
      </c>
      <c r="R10" s="65">
        <f>ReactionStoich!Q83</f>
        <v>0</v>
      </c>
      <c r="S10" s="65"/>
      <c r="T10" s="65">
        <f>ReactionStoich!S83</f>
        <v>0</v>
      </c>
      <c r="U10" s="65">
        <f>ReactionStoich!T83</f>
        <v>0</v>
      </c>
      <c r="V10" s="65">
        <f>ReactionStoich!U83</f>
        <v>0</v>
      </c>
      <c r="W10" s="65">
        <f>ReactionStoich!V83</f>
        <v>0</v>
      </c>
      <c r="X10" s="65">
        <f>ReactionStoich!W83</f>
        <v>0</v>
      </c>
      <c r="Y10" s="65">
        <f>ReactionStoich!X83</f>
        <v>0</v>
      </c>
      <c r="Z10" s="65">
        <f>ReactionStoich!Y83</f>
        <v>0</v>
      </c>
      <c r="AA10" s="65">
        <f>ReactionStoich!Z83</f>
        <v>0</v>
      </c>
      <c r="AB10" s="65">
        <f>ReactionStoich!AA83</f>
        <v>0</v>
      </c>
      <c r="AC10" s="65">
        <f>ReactionStoich!AB83</f>
        <v>0</v>
      </c>
      <c r="AD10" s="65">
        <f>ReactionStoich!AC83</f>
        <v>0</v>
      </c>
      <c r="AE10" s="65">
        <f>ReactionStoich!AD83</f>
        <v>0</v>
      </c>
      <c r="AF10" s="65"/>
      <c r="AG10" s="65">
        <f>ReactionStoich!AF83</f>
        <v>0</v>
      </c>
      <c r="AH10" s="65">
        <f>ReactionStoich!AG83</f>
        <v>0</v>
      </c>
      <c r="AI10" s="65">
        <f>ReactionStoich!AH83</f>
        <v>0</v>
      </c>
      <c r="AJ10" s="65">
        <f>ReactionStoich!AI83</f>
        <v>0</v>
      </c>
      <c r="AK10" s="65">
        <f>ReactionStoich!AJ83</f>
        <v>0</v>
      </c>
      <c r="AL10" s="65">
        <f>ReactionStoich!AK83</f>
        <v>0</v>
      </c>
      <c r="AM10" s="65"/>
      <c r="AN10" s="65">
        <f>ReactionStoich!AM83</f>
        <v>0</v>
      </c>
      <c r="AO10" s="65">
        <f>ReactionStoich!AN83</f>
        <v>0</v>
      </c>
      <c r="AP10" s="65">
        <f>ReactionStoich!AO83</f>
        <v>0</v>
      </c>
      <c r="AQ10" s="65">
        <f>ReactionStoich!AP83</f>
        <v>0</v>
      </c>
      <c r="AR10" s="65">
        <f>ReactionStoich!AQ83</f>
        <v>0</v>
      </c>
    </row>
    <row r="11" spans="1:44"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AA11" s="2"/>
      <c r="AB11" s="2"/>
      <c r="AC11" s="2"/>
    </row>
    <row r="12" spans="1:44" ht="24">
      <c r="F12" s="15" t="str">
        <f>ReactionStoich!E2</f>
        <v>TOL + TMB --&gt; 2*XYL</v>
      </c>
      <c r="G12" s="15" t="str">
        <f>ReactionStoich!F2</f>
        <v>TOL + TMB --&gt; 2*EB</v>
      </c>
      <c r="H12" s="15" t="str">
        <f>ReactionStoich!G2</f>
        <v>TOL + ETOL --&gt; 2*XYL</v>
      </c>
      <c r="I12" s="15" t="str">
        <f>ReactionStoich!H2</f>
        <v>TOL + ETOL --&gt; 2*EB</v>
      </c>
      <c r="J12" s="15"/>
      <c r="K12" s="15" t="str">
        <f>ReactionStoich!J2</f>
        <v>2*TOL --&gt; BZ + XYL</v>
      </c>
      <c r="L12" s="15" t="str">
        <f>ReactionStoich!K2</f>
        <v>2*TOL --&gt; BZ + EB</v>
      </c>
      <c r="M12" s="15" t="str">
        <f>ReactionStoich!L2</f>
        <v>2Xylene &lt;-&gt; Tol + TMB's</v>
      </c>
      <c r="N12" s="15"/>
      <c r="O12" s="15" t="str">
        <f>ReactionStoich!N2</f>
        <v>EB &lt;-&gt; PX</v>
      </c>
      <c r="P12" s="15" t="str">
        <f>ReactionStoich!O2</f>
        <v>PX &lt;-&gt; OX</v>
      </c>
      <c r="Q12" s="15" t="str">
        <f>ReactionStoich!P2</f>
        <v>OX &lt;-&gt; MX</v>
      </c>
      <c r="R12" s="15" t="str">
        <f>ReactionStoich!Q2</f>
        <v>MX &lt;-&gt; EB</v>
      </c>
      <c r="S12" s="15"/>
      <c r="T12" s="15" t="str">
        <f>ReactionStoich!S2</f>
        <v>ETOL + H2 --&gt; TOL + NC2</v>
      </c>
      <c r="U12" s="15" t="str">
        <f>ReactionStoich!T2</f>
        <v>NPB + H2 --&gt; BZ + NC3</v>
      </c>
      <c r="V12" s="15" t="str">
        <f>ReactionStoich!U2</f>
        <v>2*TMB --&gt; XYL + 4MB</v>
      </c>
      <c r="W12" s="15" t="str">
        <f>ReactionStoich!V2</f>
        <v>CUM + H2 --&gt; TOL + NC2</v>
      </c>
      <c r="X12" s="15" t="str">
        <f>ReactionStoich!W2</f>
        <v>IND + 2*H2 --&gt; BZ + NC3</v>
      </c>
      <c r="Y12" s="15" t="str">
        <f>ReactionStoich!X2</f>
        <v>BB + H2 --&gt; BZ + NC4</v>
      </c>
      <c r="Z12" s="15" t="str">
        <f>ReactionStoich!Y2</f>
        <v>MPB + H2 --&gt; TOL + NC3</v>
      </c>
      <c r="AA12" s="15" t="str">
        <f>ReactionStoich!Z2</f>
        <v>2*CYM + H2 --&gt; 2*ETOL + NC2</v>
      </c>
      <c r="AB12" s="15" t="str">
        <f>ReactionStoich!AA2</f>
        <v>2*ETX + H2 --&gt; 2*TMB + NC2</v>
      </c>
      <c r="AC12" s="15" t="str">
        <f>ReactionStoich!AB2</f>
        <v>2*4MB + H2 --&gt; 2*TMB + NC2</v>
      </c>
      <c r="AD12" s="15" t="str">
        <f>ReactionStoich!AC2</f>
        <v>EB + H2 --&gt; TOL + NC1</v>
      </c>
      <c r="AE12" s="15" t="str">
        <f>ReactionStoich!AD2</f>
        <v>DEB + H2 --&gt; EB + NC2</v>
      </c>
      <c r="AF12" s="15"/>
      <c r="AG12" s="15" t="str">
        <f>ReactionStoich!AF2</f>
        <v>TMB + 5*H2 --&gt; NC4 + NC5</v>
      </c>
      <c r="AH12" s="15" t="str">
        <f>ReactionStoich!AG2</f>
        <v>ETOL + 5*H2 --&gt; NC4 + NC5</v>
      </c>
      <c r="AI12" s="15" t="str">
        <f>ReactionStoich!AH2</f>
        <v>NC5 + H2 --&gt; NC3 + NC2</v>
      </c>
      <c r="AJ12" s="15" t="str">
        <f>ReactionStoich!AI2</f>
        <v>NC4 + H2 --&gt; 2*NC2</v>
      </c>
      <c r="AK12" s="15" t="str">
        <f>ReactionStoich!AJ2</f>
        <v>4MB + 7*H2 --&gt; 2*NC3 + 2*NC2</v>
      </c>
      <c r="AL12" s="15" t="str">
        <f>ReactionStoich!AK2</f>
        <v>3*NC2 --&gt; 2*NC3 + H2</v>
      </c>
      <c r="AM12" s="15"/>
      <c r="AN12" s="15" t="str">
        <f>ReactionStoich!AM2</f>
        <v>XYL + 2*NC2 --&gt; Heavies + 2*H2</v>
      </c>
      <c r="AO12" s="15" t="str">
        <f>ReactionStoich!AN2</f>
        <v>BZ + NC2 --&gt; EB + H2</v>
      </c>
      <c r="AP12" s="15" t="str">
        <f>ReactionStoich!AO2</f>
        <v>NC3 + NC4 --&gt; NC7 + H2</v>
      </c>
      <c r="AQ12" s="15" t="str">
        <f>ReactionStoich!AP2</f>
        <v>NC3 + NC4 --&gt; 3EP + H2</v>
      </c>
      <c r="AR12" s="15" t="str">
        <f>ReactionStoich!AQ2</f>
        <v>NC3 + NC4 --&gt; DMCP + 2*H2</v>
      </c>
    </row>
    <row r="13" spans="1:44" s="2" customFormat="1">
      <c r="A13" s="40"/>
      <c r="F13" s="61">
        <f t="shared" ref="F13:AR18" si="0">IF(ISERROR(VLOOKUP(F4,DataTable,2,FALSE)),"",VLOOKUP(F4,DataTable,2,FALSE))</f>
        <v>20</v>
      </c>
      <c r="G13" s="61">
        <f t="shared" si="0"/>
        <v>20</v>
      </c>
      <c r="H13" s="61">
        <f t="shared" si="0"/>
        <v>20</v>
      </c>
      <c r="I13" s="61">
        <f t="shared" si="0"/>
        <v>20</v>
      </c>
      <c r="J13" s="61"/>
      <c r="K13" s="61">
        <f t="shared" si="0"/>
        <v>20</v>
      </c>
      <c r="L13" s="61">
        <f t="shared" si="0"/>
        <v>20</v>
      </c>
      <c r="M13" s="61">
        <f t="shared" ref="M13:R13" si="1">IF(ISERROR(VLOOKUP(M4,DataTable,2,FALSE)),"",VLOOKUP(M4,DataTable,2,FALSE))</f>
        <v>37</v>
      </c>
      <c r="N13" s="61"/>
      <c r="O13" s="61">
        <f t="shared" si="1"/>
        <v>28</v>
      </c>
      <c r="P13" s="61">
        <f t="shared" si="1"/>
        <v>29</v>
      </c>
      <c r="Q13" s="61">
        <f t="shared" si="1"/>
        <v>31</v>
      </c>
      <c r="R13" s="61">
        <f t="shared" si="1"/>
        <v>30</v>
      </c>
      <c r="S13" s="61"/>
      <c r="T13" s="61">
        <f t="shared" si="0"/>
        <v>37</v>
      </c>
      <c r="U13" s="61">
        <f t="shared" si="0"/>
        <v>36</v>
      </c>
      <c r="V13" s="61">
        <f t="shared" si="0"/>
        <v>40</v>
      </c>
      <c r="W13" s="61">
        <f t="shared" si="0"/>
        <v>35</v>
      </c>
      <c r="X13" s="61">
        <f t="shared" si="0"/>
        <v>43</v>
      </c>
      <c r="Y13" s="61">
        <f t="shared" si="0"/>
        <v>46</v>
      </c>
      <c r="Z13" s="61">
        <f t="shared" si="0"/>
        <v>50</v>
      </c>
      <c r="AA13" s="61">
        <f t="shared" si="0"/>
        <v>53</v>
      </c>
      <c r="AB13" s="61">
        <f t="shared" si="0"/>
        <v>37</v>
      </c>
      <c r="AC13" s="61">
        <f t="shared" si="0"/>
        <v>65</v>
      </c>
      <c r="AD13" s="61">
        <f t="shared" si="0"/>
        <v>28</v>
      </c>
      <c r="AE13" s="61">
        <f t="shared" si="0"/>
        <v>56</v>
      </c>
      <c r="AF13" s="61"/>
      <c r="AG13" s="61">
        <f t="shared" si="0"/>
        <v>40</v>
      </c>
      <c r="AH13" s="61">
        <f t="shared" si="0"/>
        <v>37</v>
      </c>
      <c r="AI13" s="61">
        <f t="shared" si="0"/>
        <v>8</v>
      </c>
      <c r="AJ13" s="61">
        <f t="shared" si="0"/>
        <v>6</v>
      </c>
      <c r="AK13" s="61">
        <f t="shared" si="0"/>
        <v>65</v>
      </c>
      <c r="AL13" s="61">
        <f t="shared" si="0"/>
        <v>3</v>
      </c>
      <c r="AM13" s="61"/>
      <c r="AN13" s="61">
        <f t="shared" si="0"/>
        <v>30</v>
      </c>
      <c r="AO13" s="61">
        <f t="shared" si="0"/>
        <v>14</v>
      </c>
      <c r="AP13" s="61">
        <f t="shared" si="0"/>
        <v>4</v>
      </c>
      <c r="AQ13" s="61">
        <f t="shared" si="0"/>
        <v>4</v>
      </c>
      <c r="AR13" s="61">
        <f t="shared" si="0"/>
        <v>4</v>
      </c>
    </row>
    <row r="14" spans="1:44" s="2" customFormat="1">
      <c r="A14" s="40"/>
      <c r="F14" s="62">
        <f t="shared" si="0"/>
        <v>40</v>
      </c>
      <c r="G14" s="62">
        <f t="shared" si="0"/>
        <v>40</v>
      </c>
      <c r="H14" s="62">
        <f t="shared" si="0"/>
        <v>37</v>
      </c>
      <c r="I14" s="62">
        <f t="shared" si="0"/>
        <v>37</v>
      </c>
      <c r="J14" s="62"/>
      <c r="K14" s="62">
        <f t="shared" si="0"/>
        <v>20</v>
      </c>
      <c r="L14" s="62">
        <f t="shared" si="0"/>
        <v>20</v>
      </c>
      <c r="M14" s="62">
        <f t="shared" ref="M14:R14" si="2">IF(ISERROR(VLOOKUP(M5,DataTable,2,FALSE)),"",VLOOKUP(M5,DataTable,2,FALSE))</f>
        <v>37</v>
      </c>
      <c r="N14" s="62"/>
      <c r="O14" s="62">
        <f t="shared" si="2"/>
        <v>28</v>
      </c>
      <c r="P14" s="62">
        <f t="shared" si="2"/>
        <v>29</v>
      </c>
      <c r="Q14" s="62">
        <f t="shared" si="2"/>
        <v>31</v>
      </c>
      <c r="R14" s="62">
        <f t="shared" si="2"/>
        <v>30</v>
      </c>
      <c r="S14" s="62"/>
      <c r="T14" s="62">
        <f t="shared" si="0"/>
        <v>1</v>
      </c>
      <c r="U14" s="62">
        <f t="shared" si="0"/>
        <v>1</v>
      </c>
      <c r="V14" s="62">
        <f t="shared" si="0"/>
        <v>40</v>
      </c>
      <c r="W14" s="62">
        <f t="shared" si="0"/>
        <v>1</v>
      </c>
      <c r="X14" s="62">
        <f t="shared" si="0"/>
        <v>1</v>
      </c>
      <c r="Y14" s="62">
        <f t="shared" si="0"/>
        <v>1</v>
      </c>
      <c r="Z14" s="62">
        <f t="shared" si="0"/>
        <v>1</v>
      </c>
      <c r="AA14" s="62">
        <f t="shared" si="0"/>
        <v>1</v>
      </c>
      <c r="AB14" s="62">
        <f t="shared" si="0"/>
        <v>1</v>
      </c>
      <c r="AC14" s="62">
        <f t="shared" si="0"/>
        <v>1</v>
      </c>
      <c r="AD14" s="62">
        <f t="shared" si="0"/>
        <v>1</v>
      </c>
      <c r="AE14" s="62">
        <f t="shared" si="0"/>
        <v>1</v>
      </c>
      <c r="AF14" s="62"/>
      <c r="AG14" s="62">
        <f t="shared" si="0"/>
        <v>1</v>
      </c>
      <c r="AH14" s="62">
        <f t="shared" si="0"/>
        <v>1</v>
      </c>
      <c r="AI14" s="62">
        <f t="shared" si="0"/>
        <v>1</v>
      </c>
      <c r="AJ14" s="62">
        <f t="shared" si="0"/>
        <v>1</v>
      </c>
      <c r="AK14" s="62">
        <f t="shared" si="0"/>
        <v>1</v>
      </c>
      <c r="AL14" s="62">
        <f t="shared" si="0"/>
        <v>3</v>
      </c>
      <c r="AM14" s="62"/>
      <c r="AN14" s="62">
        <f t="shared" si="0"/>
        <v>3</v>
      </c>
      <c r="AO14" s="62">
        <f t="shared" si="0"/>
        <v>3</v>
      </c>
      <c r="AP14" s="62">
        <f t="shared" si="0"/>
        <v>6</v>
      </c>
      <c r="AQ14" s="62">
        <f t="shared" si="0"/>
        <v>6</v>
      </c>
      <c r="AR14" s="62">
        <f t="shared" si="0"/>
        <v>6</v>
      </c>
    </row>
    <row r="15" spans="1:44" s="2" customFormat="1">
      <c r="A15" s="40"/>
      <c r="F15" s="63" t="str">
        <f t="shared" si="0"/>
        <v/>
      </c>
      <c r="G15" s="63" t="str">
        <f t="shared" si="0"/>
        <v/>
      </c>
      <c r="H15" s="63" t="str">
        <f t="shared" si="0"/>
        <v/>
      </c>
      <c r="I15" s="63" t="str">
        <f t="shared" si="0"/>
        <v/>
      </c>
      <c r="J15" s="63"/>
      <c r="K15" s="63" t="str">
        <f t="shared" si="0"/>
        <v/>
      </c>
      <c r="L15" s="63" t="str">
        <f t="shared" si="0"/>
        <v/>
      </c>
      <c r="M15" s="63" t="str">
        <f t="shared" ref="M15:R15" si="3">IF(ISERROR(VLOOKUP(M6,DataTable,2,FALSE)),"",VLOOKUP(M6,DataTable,2,FALSE))</f>
        <v/>
      </c>
      <c r="N15" s="63"/>
      <c r="O15" s="63" t="str">
        <f t="shared" si="3"/>
        <v/>
      </c>
      <c r="P15" s="63" t="str">
        <f t="shared" si="3"/>
        <v/>
      </c>
      <c r="Q15" s="63" t="str">
        <f t="shared" si="3"/>
        <v/>
      </c>
      <c r="R15" s="63" t="str">
        <f t="shared" si="3"/>
        <v/>
      </c>
      <c r="S15" s="63"/>
      <c r="T15" s="63" t="str">
        <f t="shared" si="0"/>
        <v/>
      </c>
      <c r="U15" s="63" t="str">
        <f t="shared" si="0"/>
        <v/>
      </c>
      <c r="V15" s="63" t="str">
        <f t="shared" si="0"/>
        <v/>
      </c>
      <c r="W15" s="63" t="str">
        <f t="shared" si="0"/>
        <v/>
      </c>
      <c r="X15" s="63" t="str">
        <f t="shared" si="0"/>
        <v/>
      </c>
      <c r="Y15" s="63" t="str">
        <f t="shared" si="0"/>
        <v/>
      </c>
      <c r="Z15" s="63" t="str">
        <f t="shared" si="0"/>
        <v/>
      </c>
      <c r="AA15" s="63" t="str">
        <f t="shared" si="0"/>
        <v/>
      </c>
      <c r="AB15" s="63" t="str">
        <f t="shared" si="0"/>
        <v/>
      </c>
      <c r="AC15" s="63" t="str">
        <f t="shared" si="0"/>
        <v/>
      </c>
      <c r="AD15" s="63" t="str">
        <f t="shared" si="0"/>
        <v/>
      </c>
      <c r="AE15" s="63" t="str">
        <f t="shared" si="0"/>
        <v/>
      </c>
      <c r="AF15" s="63"/>
      <c r="AG15" s="63" t="str">
        <f t="shared" si="0"/>
        <v/>
      </c>
      <c r="AH15" s="63" t="str">
        <f t="shared" si="0"/>
        <v/>
      </c>
      <c r="AI15" s="63" t="str">
        <f t="shared" si="0"/>
        <v/>
      </c>
      <c r="AJ15" s="63" t="str">
        <f t="shared" si="0"/>
        <v/>
      </c>
      <c r="AK15" s="63" t="str">
        <f t="shared" si="0"/>
        <v/>
      </c>
      <c r="AL15" s="63">
        <f t="shared" si="0"/>
        <v>3</v>
      </c>
      <c r="AM15" s="63"/>
      <c r="AN15" s="63" t="str">
        <f t="shared" si="0"/>
        <v/>
      </c>
      <c r="AO15" s="63" t="str">
        <f t="shared" si="0"/>
        <v/>
      </c>
      <c r="AP15" s="63" t="str">
        <f t="shared" si="0"/>
        <v/>
      </c>
      <c r="AQ15" s="63" t="str">
        <f t="shared" si="0"/>
        <v/>
      </c>
      <c r="AR15" s="63" t="str">
        <f t="shared" si="0"/>
        <v/>
      </c>
    </row>
    <row r="16" spans="1:44" s="2" customFormat="1">
      <c r="A16" s="40"/>
      <c r="F16" s="61" t="str">
        <f t="shared" si="0"/>
        <v/>
      </c>
      <c r="G16" s="61" t="str">
        <f t="shared" si="0"/>
        <v/>
      </c>
      <c r="H16" s="61" t="str">
        <f t="shared" si="0"/>
        <v/>
      </c>
      <c r="I16" s="61" t="str">
        <f t="shared" si="0"/>
        <v/>
      </c>
      <c r="J16" s="61"/>
      <c r="K16" s="61" t="str">
        <f t="shared" si="0"/>
        <v/>
      </c>
      <c r="L16" s="61" t="str">
        <f t="shared" si="0"/>
        <v/>
      </c>
      <c r="M16" s="61" t="str">
        <f t="shared" ref="M16:R16" si="4">IF(ISERROR(VLOOKUP(M7,DataTable,2,FALSE)),"",VLOOKUP(M7,DataTable,2,FALSE))</f>
        <v/>
      </c>
      <c r="N16" s="61"/>
      <c r="O16" s="61" t="str">
        <f t="shared" si="4"/>
        <v/>
      </c>
      <c r="P16" s="61" t="str">
        <f t="shared" si="4"/>
        <v/>
      </c>
      <c r="Q16" s="61" t="str">
        <f t="shared" si="4"/>
        <v/>
      </c>
      <c r="R16" s="61" t="str">
        <f t="shared" si="4"/>
        <v/>
      </c>
      <c r="S16" s="61"/>
      <c r="T16" s="61" t="str">
        <f t="shared" si="0"/>
        <v/>
      </c>
      <c r="U16" s="61" t="str">
        <f t="shared" si="0"/>
        <v/>
      </c>
      <c r="V16" s="61" t="str">
        <f t="shared" si="0"/>
        <v/>
      </c>
      <c r="W16" s="61" t="str">
        <f t="shared" si="0"/>
        <v/>
      </c>
      <c r="X16" s="61" t="str">
        <f t="shared" si="0"/>
        <v/>
      </c>
      <c r="Y16" s="61" t="str">
        <f t="shared" si="0"/>
        <v/>
      </c>
      <c r="Z16" s="61" t="str">
        <f t="shared" si="0"/>
        <v/>
      </c>
      <c r="AA16" s="61" t="str">
        <f t="shared" si="0"/>
        <v/>
      </c>
      <c r="AB16" s="61" t="str">
        <f t="shared" si="0"/>
        <v/>
      </c>
      <c r="AC16" s="61" t="str">
        <f t="shared" si="0"/>
        <v/>
      </c>
      <c r="AD16" s="61" t="str">
        <f t="shared" si="0"/>
        <v/>
      </c>
      <c r="AE16" s="61" t="str">
        <f t="shared" si="0"/>
        <v/>
      </c>
      <c r="AF16" s="61"/>
      <c r="AG16" s="61" t="str">
        <f t="shared" si="0"/>
        <v/>
      </c>
      <c r="AH16" s="61" t="str">
        <f t="shared" si="0"/>
        <v/>
      </c>
      <c r="AI16" s="61" t="str">
        <f t="shared" si="0"/>
        <v/>
      </c>
      <c r="AJ16" s="61" t="str">
        <f t="shared" si="0"/>
        <v/>
      </c>
      <c r="AK16" s="61" t="str">
        <f t="shared" si="0"/>
        <v/>
      </c>
      <c r="AL16" s="61" t="str">
        <f t="shared" si="0"/>
        <v/>
      </c>
      <c r="AM16" s="61"/>
      <c r="AN16" s="61" t="str">
        <f t="shared" si="0"/>
        <v/>
      </c>
      <c r="AO16" s="61" t="str">
        <f t="shared" si="0"/>
        <v/>
      </c>
      <c r="AP16" s="61" t="str">
        <f t="shared" si="0"/>
        <v/>
      </c>
      <c r="AQ16" s="61" t="str">
        <f t="shared" si="0"/>
        <v/>
      </c>
      <c r="AR16" s="61" t="str">
        <f t="shared" si="0"/>
        <v/>
      </c>
    </row>
    <row r="17" spans="1:44">
      <c r="F17" s="62">
        <f t="shared" si="0"/>
        <v>29</v>
      </c>
      <c r="G17" s="62">
        <f t="shared" si="0"/>
        <v>28</v>
      </c>
      <c r="H17" s="62">
        <f t="shared" si="0"/>
        <v>29</v>
      </c>
      <c r="I17" s="62">
        <f t="shared" si="0"/>
        <v>37</v>
      </c>
      <c r="J17" s="62"/>
      <c r="K17" s="62">
        <f t="shared" si="0"/>
        <v>14</v>
      </c>
      <c r="L17" s="62">
        <f t="shared" si="0"/>
        <v>14</v>
      </c>
      <c r="M17" s="62">
        <f t="shared" ref="M17:R17" si="5">IF(ISERROR(VLOOKUP(M8,DataTable,2,FALSE)),"",VLOOKUP(M8,DataTable,2,FALSE))</f>
        <v>20</v>
      </c>
      <c r="N17" s="62"/>
      <c r="O17" s="62">
        <f t="shared" si="5"/>
        <v>29</v>
      </c>
      <c r="P17" s="62">
        <f t="shared" si="5"/>
        <v>31</v>
      </c>
      <c r="Q17" s="62">
        <f t="shared" si="5"/>
        <v>30</v>
      </c>
      <c r="R17" s="62">
        <f t="shared" si="5"/>
        <v>28</v>
      </c>
      <c r="S17" s="62"/>
      <c r="T17" s="62">
        <f t="shared" si="0"/>
        <v>20</v>
      </c>
      <c r="U17" s="62">
        <f t="shared" si="0"/>
        <v>14</v>
      </c>
      <c r="V17" s="62">
        <f t="shared" si="0"/>
        <v>29</v>
      </c>
      <c r="W17" s="62">
        <f t="shared" si="0"/>
        <v>20</v>
      </c>
      <c r="X17" s="62">
        <f t="shared" si="0"/>
        <v>14</v>
      </c>
      <c r="Y17" s="62">
        <f t="shared" si="0"/>
        <v>14</v>
      </c>
      <c r="Z17" s="62">
        <f t="shared" si="0"/>
        <v>20</v>
      </c>
      <c r="AA17" s="62">
        <f t="shared" si="0"/>
        <v>37</v>
      </c>
      <c r="AB17" s="62">
        <f t="shared" si="0"/>
        <v>40</v>
      </c>
      <c r="AC17" s="62">
        <f t="shared" si="0"/>
        <v>40</v>
      </c>
      <c r="AD17" s="62">
        <f t="shared" si="0"/>
        <v>20</v>
      </c>
      <c r="AE17" s="62">
        <f t="shared" si="0"/>
        <v>28</v>
      </c>
      <c r="AF17" s="62"/>
      <c r="AG17" s="62">
        <f t="shared" si="0"/>
        <v>6</v>
      </c>
      <c r="AH17" s="62">
        <f t="shared" si="0"/>
        <v>6</v>
      </c>
      <c r="AI17" s="62">
        <f t="shared" si="0"/>
        <v>4</v>
      </c>
      <c r="AJ17" s="62">
        <f t="shared" si="0"/>
        <v>3</v>
      </c>
      <c r="AK17" s="62">
        <f t="shared" si="0"/>
        <v>3</v>
      </c>
      <c r="AL17" s="62">
        <f t="shared" si="0"/>
        <v>4</v>
      </c>
      <c r="AM17" s="62"/>
      <c r="AN17" s="62">
        <f t="shared" si="0"/>
        <v>70</v>
      </c>
      <c r="AO17" s="62">
        <f t="shared" si="0"/>
        <v>28</v>
      </c>
      <c r="AP17" s="62">
        <f t="shared" si="0"/>
        <v>15</v>
      </c>
      <c r="AQ17" s="62">
        <f t="shared" si="0"/>
        <v>16</v>
      </c>
      <c r="AR17" s="62">
        <f t="shared" si="0"/>
        <v>18</v>
      </c>
    </row>
    <row r="18" spans="1:44">
      <c r="F18" s="64">
        <f t="shared" si="0"/>
        <v>29</v>
      </c>
      <c r="G18" s="64">
        <f t="shared" si="0"/>
        <v>28</v>
      </c>
      <c r="H18" s="64">
        <f t="shared" si="0"/>
        <v>29</v>
      </c>
      <c r="I18" s="64">
        <f t="shared" si="0"/>
        <v>37</v>
      </c>
      <c r="J18" s="64"/>
      <c r="K18" s="64">
        <f t="shared" si="0"/>
        <v>30</v>
      </c>
      <c r="L18" s="64">
        <f t="shared" si="0"/>
        <v>28</v>
      </c>
      <c r="M18" s="64">
        <f t="shared" ref="M18:R18" si="6">IF(ISERROR(VLOOKUP(M9,DataTable,2,FALSE)),"",VLOOKUP(M9,DataTable,2,FALSE))</f>
        <v>65</v>
      </c>
      <c r="N18" s="64"/>
      <c r="O18" s="64">
        <f t="shared" si="6"/>
        <v>29</v>
      </c>
      <c r="P18" s="64">
        <f t="shared" si="6"/>
        <v>31</v>
      </c>
      <c r="Q18" s="64">
        <f t="shared" si="6"/>
        <v>30</v>
      </c>
      <c r="R18" s="64">
        <f t="shared" si="6"/>
        <v>28</v>
      </c>
      <c r="S18" s="64"/>
      <c r="T18" s="64">
        <f t="shared" si="0"/>
        <v>3</v>
      </c>
      <c r="U18" s="64">
        <f t="shared" si="0"/>
        <v>4</v>
      </c>
      <c r="V18" s="64">
        <f t="shared" si="0"/>
        <v>65</v>
      </c>
      <c r="W18" s="64">
        <f t="shared" si="0"/>
        <v>3</v>
      </c>
      <c r="X18" s="64">
        <f t="shared" si="0"/>
        <v>4</v>
      </c>
      <c r="Y18" s="64">
        <f t="shared" si="0"/>
        <v>6</v>
      </c>
      <c r="Z18" s="64">
        <f t="shared" si="0"/>
        <v>4</v>
      </c>
      <c r="AA18" s="64">
        <f t="shared" si="0"/>
        <v>3</v>
      </c>
      <c r="AB18" s="64">
        <f t="shared" si="0"/>
        <v>3</v>
      </c>
      <c r="AC18" s="64">
        <f t="shared" si="0"/>
        <v>3</v>
      </c>
      <c r="AD18" s="64">
        <f t="shared" si="0"/>
        <v>2</v>
      </c>
      <c r="AE18" s="64">
        <f t="shared" si="0"/>
        <v>3</v>
      </c>
      <c r="AF18" s="64"/>
      <c r="AG18" s="64">
        <f t="shared" si="0"/>
        <v>8</v>
      </c>
      <c r="AH18" s="64">
        <f t="shared" si="0"/>
        <v>8</v>
      </c>
      <c r="AI18" s="64">
        <f t="shared" si="0"/>
        <v>3</v>
      </c>
      <c r="AJ18" s="64">
        <f t="shared" si="0"/>
        <v>3</v>
      </c>
      <c r="AK18" s="64">
        <f t="shared" si="0"/>
        <v>4</v>
      </c>
      <c r="AL18" s="64">
        <f t="shared" si="0"/>
        <v>1</v>
      </c>
      <c r="AM18" s="64"/>
      <c r="AN18" s="64">
        <f t="shared" si="0"/>
        <v>1</v>
      </c>
      <c r="AO18" s="64">
        <f t="shared" si="0"/>
        <v>1</v>
      </c>
      <c r="AP18" s="64">
        <f t="shared" si="0"/>
        <v>1</v>
      </c>
      <c r="AQ18" s="64">
        <f t="shared" si="0"/>
        <v>1</v>
      </c>
      <c r="AR18" s="64">
        <f t="shared" si="0"/>
        <v>1</v>
      </c>
    </row>
    <row r="19" spans="1:44">
      <c r="AA19" s="2"/>
      <c r="AB19" s="2"/>
      <c r="AC19" s="2"/>
    </row>
    <row r="20" spans="1:44">
      <c r="F20" s="22"/>
      <c r="G20" s="22"/>
      <c r="AA20" s="42"/>
      <c r="AB20" s="42"/>
      <c r="AC20" s="42"/>
    </row>
    <row r="21" spans="1:44">
      <c r="F21" s="6"/>
      <c r="AA21" s="2"/>
      <c r="AB21" s="2"/>
      <c r="AC21" s="2"/>
    </row>
    <row r="22" spans="1:44" ht="12.75">
      <c r="D22" s="44" t="s">
        <v>4</v>
      </c>
      <c r="E22" s="45"/>
      <c r="F22" s="46">
        <f>ReactionRateK1!F22</f>
        <v>0.71479083877627769</v>
      </c>
      <c r="G22" s="46">
        <f>ReactionRateK1!G22</f>
        <v>0.25863139753298081</v>
      </c>
      <c r="H22" s="46">
        <f>ReactionRateK1!H22</f>
        <v>2.3928659023162805E-5</v>
      </c>
      <c r="I22" s="46">
        <f>ReactionRateK1!I22</f>
        <v>6.3710002301818447E-2</v>
      </c>
      <c r="J22" s="46"/>
      <c r="K22" s="46">
        <f>ReactionRateK1!K22</f>
        <v>7.0018346913404958E-2</v>
      </c>
      <c r="L22" s="46">
        <f>ReactionRateK1!L22</f>
        <v>0</v>
      </c>
      <c r="M22" s="46">
        <f>ReactionRateK1!M22</f>
        <v>0</v>
      </c>
      <c r="N22" s="46"/>
      <c r="O22" s="46">
        <f>ReactionRateK1!O22</f>
        <v>0</v>
      </c>
      <c r="P22" s="46">
        <f>ReactionRateK1!P22</f>
        <v>1.8562052003719829</v>
      </c>
      <c r="Q22" s="46">
        <f>ReactionRateK1!Q22</f>
        <v>4.199091910572475E-2</v>
      </c>
      <c r="R22" s="46">
        <f>ReactionRateK1!R22</f>
        <v>2.9523343211395156E-3</v>
      </c>
      <c r="S22" s="46"/>
      <c r="T22" s="46">
        <f>ReactionRateK1!T22</f>
        <v>12.194879126728999</v>
      </c>
      <c r="U22" s="46">
        <f>ReactionRateK1!U22</f>
        <v>17.711285114693215</v>
      </c>
      <c r="V22" s="46">
        <f>ReactionRateK1!V22</f>
        <v>0</v>
      </c>
      <c r="W22" s="46">
        <f>ReactionRateK1!W22</f>
        <v>0</v>
      </c>
      <c r="X22" s="46">
        <f>ReactionRateK1!X22</f>
        <v>2.5042561618962632E-4</v>
      </c>
      <c r="Y22" s="46">
        <f>ReactionRateK1!Y22</f>
        <v>4.5352922898352692E-5</v>
      </c>
      <c r="Z22" s="46">
        <f>ReactionRateK1!Z22</f>
        <v>0</v>
      </c>
      <c r="AA22" s="46">
        <f>ReactionRateK1!AA22</f>
        <v>0</v>
      </c>
      <c r="AB22" s="46">
        <f>ReactionRateK1!AB22</f>
        <v>0</v>
      </c>
      <c r="AC22" s="46">
        <f>ReactionRateK1!AC22</f>
        <v>0</v>
      </c>
      <c r="AD22" s="46">
        <f>ReactionRateK1!AD22</f>
        <v>0</v>
      </c>
      <c r="AE22" s="46">
        <f>ReactionRateK1!AE22</f>
        <v>0</v>
      </c>
      <c r="AF22" s="46">
        <f>ReactionRateK1!AF22</f>
        <v>0</v>
      </c>
      <c r="AG22" s="46">
        <f>ReactionRateK1!AG22</f>
        <v>0</v>
      </c>
      <c r="AH22" s="46">
        <f>ReactionRateK1!AH22</f>
        <v>0</v>
      </c>
      <c r="AI22" s="46">
        <f>ReactionRateK1!AI22</f>
        <v>0</v>
      </c>
      <c r="AJ22" s="46">
        <f>ReactionRateK1!AJ22</f>
        <v>0</v>
      </c>
      <c r="AK22" s="46">
        <f>ReactionRateK1!AK22</f>
        <v>0</v>
      </c>
      <c r="AL22" s="46">
        <f>ReactionRateK1!AL22</f>
        <v>0</v>
      </c>
      <c r="AM22" s="46">
        <f>ReactionRateK1!AM22</f>
        <v>0</v>
      </c>
      <c r="AN22" s="46">
        <f>ReactionRateK1!AN22</f>
        <v>0</v>
      </c>
      <c r="AO22" s="46">
        <f>ReactionRateK1!AO22</f>
        <v>0</v>
      </c>
      <c r="AP22" s="46">
        <f>ReactionRateK1!AP22</f>
        <v>9.9999999999999995E-7</v>
      </c>
      <c r="AQ22" s="46">
        <f>ReactionRateK1!AQ22</f>
        <v>0</v>
      </c>
      <c r="AR22" s="46">
        <f>ReactionRateK1!AR22</f>
        <v>0</v>
      </c>
    </row>
    <row r="23" spans="1:44" ht="12.75">
      <c r="D23" s="47" t="s">
        <v>5</v>
      </c>
      <c r="E23" s="17"/>
      <c r="F23" s="48">
        <f>ReactionRateK1!F23</f>
        <v>27.7</v>
      </c>
      <c r="G23" s="48">
        <f>ReactionRateK1!G23</f>
        <v>35</v>
      </c>
      <c r="H23" s="48">
        <f>ReactionRateK1!H23</f>
        <v>25</v>
      </c>
      <c r="I23" s="48">
        <f>ReactionRateK1!I23</f>
        <v>25</v>
      </c>
      <c r="J23" s="48"/>
      <c r="K23" s="48">
        <f>ReactionRateK1!K23</f>
        <v>27.7</v>
      </c>
      <c r="L23" s="48">
        <f>ReactionRateK1!L23</f>
        <v>25</v>
      </c>
      <c r="M23" s="48">
        <f>ReactionRateK1!M23</f>
        <v>32</v>
      </c>
      <c r="N23" s="48"/>
      <c r="O23" s="48">
        <f>ReactionRateK1!O23</f>
        <v>25</v>
      </c>
      <c r="P23" s="48">
        <f>ReactionRateK1!P23</f>
        <v>25</v>
      </c>
      <c r="Q23" s="48">
        <f>ReactionRateK1!Q23</f>
        <v>25</v>
      </c>
      <c r="R23" s="48">
        <f>ReactionRateK1!R23</f>
        <v>25</v>
      </c>
      <c r="S23" s="48"/>
      <c r="T23" s="48">
        <f>ReactionRateK1!T23</f>
        <v>25</v>
      </c>
      <c r="U23" s="48">
        <f>ReactionRateK1!U23</f>
        <v>25</v>
      </c>
      <c r="V23" s="48">
        <f>ReactionRateK1!V23</f>
        <v>25</v>
      </c>
      <c r="W23" s="48">
        <f>ReactionRateK1!W23</f>
        <v>25</v>
      </c>
      <c r="X23" s="48">
        <f>ReactionRateK1!X23</f>
        <v>25</v>
      </c>
      <c r="Y23" s="48">
        <f>ReactionRateK1!Y23</f>
        <v>25</v>
      </c>
      <c r="Z23" s="48">
        <f>ReactionRateK1!Z23</f>
        <v>25</v>
      </c>
      <c r="AA23" s="48">
        <f>ReactionRateK1!AA23</f>
        <v>25</v>
      </c>
      <c r="AB23" s="48">
        <f>ReactionRateK1!AB23</f>
        <v>25</v>
      </c>
      <c r="AC23" s="48">
        <f>ReactionRateK1!AC23</f>
        <v>25</v>
      </c>
      <c r="AD23" s="48">
        <f>ReactionRateK1!AD23</f>
        <v>25</v>
      </c>
      <c r="AE23" s="48">
        <f>ReactionRateK1!AE23</f>
        <v>25</v>
      </c>
      <c r="AF23" s="48">
        <f>ReactionRateK1!AF23</f>
        <v>0</v>
      </c>
      <c r="AG23" s="48">
        <f>ReactionRateK1!AG23</f>
        <v>25</v>
      </c>
      <c r="AH23" s="48">
        <f>ReactionRateK1!AH23</f>
        <v>25</v>
      </c>
      <c r="AI23" s="48">
        <f>ReactionRateK1!AI23</f>
        <v>25</v>
      </c>
      <c r="AJ23" s="48">
        <f>ReactionRateK1!AJ23</f>
        <v>25</v>
      </c>
      <c r="AK23" s="48">
        <f>ReactionRateK1!AK23</f>
        <v>25</v>
      </c>
      <c r="AL23" s="48">
        <f>ReactionRateK1!AL23</f>
        <v>25</v>
      </c>
      <c r="AM23" s="48">
        <f>ReactionRateK1!AM23</f>
        <v>0</v>
      </c>
      <c r="AN23" s="48">
        <f>ReactionRateK1!AN23</f>
        <v>25</v>
      </c>
      <c r="AO23" s="48">
        <f>ReactionRateK1!AO23</f>
        <v>25</v>
      </c>
      <c r="AP23" s="48">
        <f>ReactionRateK1!AP23</f>
        <v>25</v>
      </c>
      <c r="AQ23" s="48">
        <f>ReactionRateK1!AQ23</f>
        <v>25</v>
      </c>
      <c r="AR23" s="48">
        <f>ReactionRateK1!AR23</f>
        <v>25</v>
      </c>
    </row>
    <row r="24" spans="1:44" ht="12.75">
      <c r="D24" s="50" t="s">
        <v>8</v>
      </c>
      <c r="E24" s="16"/>
      <c r="F24" s="48">
        <f>ReactionRateK1!F24</f>
        <v>4.1471690220124605E-2</v>
      </c>
      <c r="G24" s="48">
        <f>ReactionRateK1!G24</f>
        <v>0</v>
      </c>
      <c r="H24" s="48">
        <f>ReactionRateK1!H24</f>
        <v>4.649642205441725E-4</v>
      </c>
      <c r="I24" s="48">
        <f>ReactionRateK1!I24</f>
        <v>41.075733576250144</v>
      </c>
      <c r="J24" s="48"/>
      <c r="K24" s="48">
        <f>ReactionRateK1!K24</f>
        <v>0.49297131771299146</v>
      </c>
      <c r="L24" s="48">
        <f>ReactionRateK1!L24</f>
        <v>79.973772730055316</v>
      </c>
      <c r="M24" s="48">
        <f>ReactionRateK1!M24</f>
        <v>0</v>
      </c>
      <c r="N24" s="48"/>
      <c r="O24" s="48">
        <f>ReactionRateK1!O24</f>
        <v>0</v>
      </c>
      <c r="P24" s="48">
        <f>ReactionRateK1!P24</f>
        <v>0</v>
      </c>
      <c r="Q24" s="48">
        <f>ReactionRateK1!Q24</f>
        <v>0</v>
      </c>
      <c r="R24" s="48">
        <f>ReactionRateK1!R24</f>
        <v>0</v>
      </c>
      <c r="S24" s="48"/>
      <c r="T24" s="48">
        <f>ReactionRateK1!T24</f>
        <v>0</v>
      </c>
      <c r="U24" s="48">
        <f>ReactionRateK1!U24</f>
        <v>0</v>
      </c>
      <c r="V24" s="48">
        <f>ReactionRateK1!V24</f>
        <v>0</v>
      </c>
      <c r="W24" s="48">
        <f>ReactionRateK1!W24</f>
        <v>0</v>
      </c>
      <c r="X24" s="48">
        <f>ReactionRateK1!X24</f>
        <v>0</v>
      </c>
      <c r="Y24" s="48">
        <f>ReactionRateK1!Y24</f>
        <v>0</v>
      </c>
      <c r="Z24" s="48">
        <f>ReactionRateK1!Z24</f>
        <v>0</v>
      </c>
      <c r="AA24" s="48">
        <f>ReactionRateK1!AA24</f>
        <v>0</v>
      </c>
      <c r="AB24" s="48">
        <f>ReactionRateK1!AB24</f>
        <v>0</v>
      </c>
      <c r="AC24" s="48">
        <f>ReactionRateK1!AC24</f>
        <v>0</v>
      </c>
      <c r="AD24" s="48">
        <f>ReactionRateK1!AD24</f>
        <v>0</v>
      </c>
      <c r="AE24" s="48">
        <f>ReactionRateK1!AE24</f>
        <v>0</v>
      </c>
      <c r="AF24" s="48">
        <f>ReactionRateK1!AF24</f>
        <v>0</v>
      </c>
      <c r="AG24" s="48">
        <f>ReactionRateK1!AG24</f>
        <v>0</v>
      </c>
      <c r="AH24" s="48">
        <f>ReactionRateK1!AH24</f>
        <v>0</v>
      </c>
      <c r="AI24" s="48">
        <f>ReactionRateK1!AI24</f>
        <v>0</v>
      </c>
      <c r="AJ24" s="48">
        <f>ReactionRateK1!AJ24</f>
        <v>0</v>
      </c>
      <c r="AK24" s="48">
        <f>ReactionRateK1!AK24</f>
        <v>0</v>
      </c>
      <c r="AL24" s="48">
        <f>ReactionRateK1!AL24</f>
        <v>0</v>
      </c>
      <c r="AM24" s="48">
        <f>ReactionRateK1!AM24</f>
        <v>0</v>
      </c>
      <c r="AN24" s="48">
        <f>ReactionRateK1!AN24</f>
        <v>0</v>
      </c>
      <c r="AO24" s="48">
        <f>ReactionRateK1!AO24</f>
        <v>0</v>
      </c>
      <c r="AP24" s="48">
        <f>ReactionRateK1!AP24</f>
        <v>0</v>
      </c>
      <c r="AQ24" s="48">
        <f>ReactionRateK1!AQ24</f>
        <v>0</v>
      </c>
      <c r="AR24" s="48">
        <f>ReactionRateK1!AR24</f>
        <v>0</v>
      </c>
    </row>
    <row r="25" spans="1:44" ht="12.75">
      <c r="D25" s="50" t="s">
        <v>9</v>
      </c>
      <c r="E25" s="16"/>
      <c r="F25" s="48">
        <f>ReactionRateK1!F25</f>
        <v>29.139968389465203</v>
      </c>
      <c r="G25" s="48">
        <f>ReactionRateK1!G25</f>
        <v>16.455562478971288</v>
      </c>
      <c r="H25" s="48">
        <f>ReactionRateK1!H25</f>
        <v>0</v>
      </c>
      <c r="I25" s="48">
        <f>ReactionRateK1!I25</f>
        <v>47.483795793689012</v>
      </c>
      <c r="J25" s="48"/>
      <c r="K25" s="48">
        <f>ReactionRateK1!K25</f>
        <v>30</v>
      </c>
      <c r="L25" s="48">
        <f>ReactionRateK1!L25</f>
        <v>30</v>
      </c>
      <c r="M25" s="48">
        <f>ReactionRateK1!M25</f>
        <v>30</v>
      </c>
      <c r="N25" s="48"/>
      <c r="O25" s="48">
        <f>ReactionRateK1!O25</f>
        <v>30</v>
      </c>
      <c r="P25" s="48">
        <f>ReactionRateK1!P25</f>
        <v>30</v>
      </c>
      <c r="Q25" s="48">
        <f>ReactionRateK1!Q25</f>
        <v>30</v>
      </c>
      <c r="R25" s="48">
        <f>ReactionRateK1!R25</f>
        <v>30</v>
      </c>
      <c r="S25" s="48"/>
      <c r="T25" s="48">
        <f>ReactionRateK1!T25</f>
        <v>0</v>
      </c>
      <c r="U25" s="48">
        <f>ReactionRateK1!U25</f>
        <v>0</v>
      </c>
      <c r="V25" s="48">
        <f>ReactionRateK1!V25</f>
        <v>0</v>
      </c>
      <c r="W25" s="48">
        <f>ReactionRateK1!W25</f>
        <v>0</v>
      </c>
      <c r="X25" s="48">
        <f>ReactionRateK1!X25</f>
        <v>0</v>
      </c>
      <c r="Y25" s="48">
        <f>ReactionRateK1!Y25</f>
        <v>0</v>
      </c>
      <c r="Z25" s="48">
        <f>ReactionRateK1!Z25</f>
        <v>0</v>
      </c>
      <c r="AA25" s="48">
        <f>ReactionRateK1!AA25</f>
        <v>0</v>
      </c>
      <c r="AB25" s="48">
        <f>ReactionRateK1!AB25</f>
        <v>0</v>
      </c>
      <c r="AC25" s="48">
        <f>ReactionRateK1!AC25</f>
        <v>0</v>
      </c>
      <c r="AD25" s="48">
        <f>ReactionRateK1!AD25</f>
        <v>0</v>
      </c>
      <c r="AE25" s="48">
        <f>ReactionRateK1!AE25</f>
        <v>0</v>
      </c>
      <c r="AF25" s="48">
        <f>ReactionRateK1!AF25</f>
        <v>0</v>
      </c>
      <c r="AG25" s="48">
        <f>ReactionRateK1!AG25</f>
        <v>0</v>
      </c>
      <c r="AH25" s="48">
        <f>ReactionRateK1!AH25</f>
        <v>0</v>
      </c>
      <c r="AI25" s="48">
        <f>ReactionRateK1!AI25</f>
        <v>0</v>
      </c>
      <c r="AJ25" s="48">
        <f>ReactionRateK1!AJ25</f>
        <v>0</v>
      </c>
      <c r="AK25" s="48">
        <f>ReactionRateK1!AK25</f>
        <v>0</v>
      </c>
      <c r="AL25" s="48">
        <f>ReactionRateK1!AL25</f>
        <v>0</v>
      </c>
      <c r="AM25" s="48">
        <f>ReactionRateK1!AM25</f>
        <v>0</v>
      </c>
      <c r="AN25" s="48">
        <f>ReactionRateK1!AN25</f>
        <v>0</v>
      </c>
      <c r="AO25" s="48">
        <f>ReactionRateK1!AO25</f>
        <v>0</v>
      </c>
      <c r="AP25" s="48">
        <f>ReactionRateK1!AP25</f>
        <v>0</v>
      </c>
      <c r="AQ25" s="48">
        <f>ReactionRateK1!AQ25</f>
        <v>0</v>
      </c>
      <c r="AR25" s="48">
        <f>ReactionRateK1!AR25</f>
        <v>0</v>
      </c>
    </row>
    <row r="26" spans="1:44">
      <c r="B26" s="34"/>
      <c r="C26" s="13"/>
      <c r="D26" s="51"/>
      <c r="E26" s="52"/>
      <c r="F26" s="53">
        <f>ReactionRateK1!F26</f>
        <v>0</v>
      </c>
      <c r="G26" s="54">
        <f>ReactionRateK1!G26</f>
        <v>0</v>
      </c>
      <c r="H26" s="52">
        <f>ReactionRateK1!H26</f>
        <v>0</v>
      </c>
      <c r="I26" s="52">
        <f>ReactionRateK1!I26</f>
        <v>0</v>
      </c>
      <c r="J26" s="52"/>
      <c r="K26" s="52">
        <f>ReactionRateK1!K26</f>
        <v>0</v>
      </c>
      <c r="L26" s="52">
        <f>ReactionRateK1!L26</f>
        <v>0</v>
      </c>
      <c r="M26" s="52">
        <f>ReactionRateK1!M26</f>
        <v>0</v>
      </c>
      <c r="N26" s="52"/>
      <c r="O26" s="52">
        <f>ReactionRateK1!O26</f>
        <v>0</v>
      </c>
      <c r="P26" s="52">
        <f>ReactionRateK1!P26</f>
        <v>0</v>
      </c>
      <c r="Q26" s="52">
        <f>ReactionRateK1!Q26</f>
        <v>0</v>
      </c>
      <c r="R26" s="52">
        <f>ReactionRateK1!R26</f>
        <v>0</v>
      </c>
      <c r="S26" s="52"/>
      <c r="T26" s="52">
        <f>ReactionRateK1!T26</f>
        <v>0</v>
      </c>
      <c r="U26" s="52">
        <f>ReactionRateK1!U26</f>
        <v>0</v>
      </c>
      <c r="V26" s="52">
        <f>ReactionRateK1!V26</f>
        <v>0</v>
      </c>
      <c r="W26" s="52">
        <f>ReactionRateK1!W26</f>
        <v>0</v>
      </c>
      <c r="X26" s="52">
        <f>ReactionRateK1!X26</f>
        <v>0</v>
      </c>
      <c r="Y26" s="52">
        <f>ReactionRateK1!Y26</f>
        <v>0</v>
      </c>
      <c r="Z26" s="52">
        <f>ReactionRateK1!Z26</f>
        <v>0</v>
      </c>
      <c r="AA26" s="52">
        <f>ReactionRateK1!AA26</f>
        <v>0</v>
      </c>
      <c r="AB26" s="52">
        <f>ReactionRateK1!AB26</f>
        <v>0</v>
      </c>
      <c r="AC26" s="52">
        <f>ReactionRateK1!AC26</f>
        <v>0</v>
      </c>
      <c r="AD26" s="52">
        <f>ReactionRateK1!AD26</f>
        <v>0</v>
      </c>
      <c r="AE26" s="52">
        <f>ReactionRateK1!AE26</f>
        <v>0</v>
      </c>
      <c r="AF26" s="52">
        <f>ReactionRateK1!AF26</f>
        <v>0</v>
      </c>
      <c r="AG26" s="52">
        <f>ReactionRateK1!AG26</f>
        <v>0</v>
      </c>
      <c r="AH26" s="52">
        <f>ReactionRateK1!AH26</f>
        <v>0</v>
      </c>
      <c r="AI26" s="52">
        <f>ReactionRateK1!AI26</f>
        <v>0</v>
      </c>
      <c r="AJ26" s="52">
        <f>ReactionRateK1!AJ26</f>
        <v>0</v>
      </c>
      <c r="AK26" s="52">
        <f>ReactionRateK1!AK26</f>
        <v>0</v>
      </c>
      <c r="AL26" s="52">
        <f>ReactionRateK1!AL26</f>
        <v>0</v>
      </c>
      <c r="AM26" s="52">
        <f>ReactionRateK1!AM26</f>
        <v>0</v>
      </c>
      <c r="AN26" s="52">
        <f>ReactionRateK1!AN26</f>
        <v>0</v>
      </c>
      <c r="AO26" s="52">
        <f>ReactionRateK1!AO26</f>
        <v>0</v>
      </c>
      <c r="AP26" s="52">
        <f>ReactionRateK1!AP26</f>
        <v>0</v>
      </c>
      <c r="AQ26" s="52">
        <f>ReactionRateK1!AQ26</f>
        <v>0</v>
      </c>
      <c r="AR26" s="52">
        <f>ReactionRateK1!AR26</f>
        <v>0</v>
      </c>
    </row>
    <row r="27" spans="1:44">
      <c r="F27" s="19"/>
      <c r="AA27" s="2"/>
      <c r="AB27" s="2"/>
      <c r="AC27" s="2"/>
    </row>
    <row r="28" spans="1:44"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AA28" s="42"/>
      <c r="AB28" s="42"/>
      <c r="AC28" s="42"/>
    </row>
    <row r="29" spans="1:44"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AA29" s="2"/>
      <c r="AB29" s="2"/>
      <c r="AC29" s="2"/>
    </row>
    <row r="30" spans="1:44">
      <c r="AA30" s="42"/>
      <c r="AB30" s="42"/>
      <c r="AC30" s="42"/>
    </row>
    <row r="31" spans="1:44">
      <c r="A31" s="40" t="s">
        <v>1</v>
      </c>
      <c r="B31" s="2" t="s">
        <v>11</v>
      </c>
      <c r="C31" s="2" t="s">
        <v>10</v>
      </c>
      <c r="D31" s="2" t="s">
        <v>12</v>
      </c>
      <c r="E31" s="2"/>
      <c r="AA31" s="2"/>
      <c r="AB31" s="2"/>
      <c r="AC31" s="2"/>
    </row>
    <row r="32" spans="1:44">
      <c r="A32" s="3">
        <v>0</v>
      </c>
      <c r="B32" s="19">
        <f>'Composition%'!B2</f>
        <v>400</v>
      </c>
      <c r="C32">
        <f>InletP</f>
        <v>30</v>
      </c>
      <c r="D32" s="26">
        <f>('Composition%'!C2*ReactionRateK3!C32)^3</f>
        <v>21.669446967843744</v>
      </c>
      <c r="E32" s="26"/>
      <c r="F32" s="73">
        <f ca="1">IF(F$2=0,0,F$22*EXP(F$23/($B32+273)/RGas)*(OFFSET('Composition%'!$B2,0,F$13)*OFFSET('Composition%'!$B2,0,F$14)))-IF(F$2=2,0,OFFSET('Composition%'!$B2,0,F$17)*OFFSET('Composition%'!$B2,0,F$18)*(F$24*EXP(-F$25/($B32+273)/RGas)))+ReactionRateK2!F32/2</f>
        <v>2.1841289575866937E-2</v>
      </c>
      <c r="G32" s="73">
        <f ca="1">IF(G$2=0,0,G$22*EXP(G$23/($B32+273)/RGas)*(OFFSET('Composition%'!$B2,0,G$13)*OFFSET('Composition%'!$B2,0,G$14)))-IF(G$2=2,0,OFFSET('Composition%'!$B2,0,G$17)*OFFSET('Composition%'!$B2,0,G$18)*(G$24*EXP(-G$25/($B32+273)/RGas)))+ReactionRateK2!G32/2</f>
        <v>7.9131155670935354E-3</v>
      </c>
      <c r="H32" s="73">
        <f ca="1">IF(H$2=0,0,H$22*EXP(H$23/($B32+273)/RGas)*(OFFSET('Composition%'!$B2,0,H$13)*OFFSET('Composition%'!$B2,0,H$14)))-IF(H$2=2,0,OFFSET('Composition%'!$B2,0,H$17)*OFFSET('Composition%'!$B2,0,H$18)*(H$24*EXP(-H$25/($B32+273)/RGas)))+ReactionRateK2!H32/2</f>
        <v>5.3416785060193513E-7</v>
      </c>
      <c r="I32" s="73">
        <f ca="1">IF(I$2=0,0,I$22*EXP(I$23/($B32+273)/RGas)*(OFFSET('Composition%'!$B2,0,I$13)*OFFSET('Composition%'!$B2,0,I$14)))-IF(I$2=2,0,OFFSET('Composition%'!$B2,0,I$17)*OFFSET('Composition%'!$B2,0,I$18)*(I$24*EXP(-I$25/($B32+273)/RGas)))+ReactionRateK2!I32/2</f>
        <v>-2.0130057353976539E-2</v>
      </c>
      <c r="J32" s="73"/>
      <c r="K32" s="73">
        <f ca="1">IF(K$2=0,0,K$22*EXP(K$23/($B32+273)/RGas)*(OFFSET('Composition%'!$B2,0,K$13)*OFFSET('Composition%'!$B2,0,K$14)))-IF(K$2=2,0,OFFSET('Composition%'!$B2,0,K$17)*OFFSET('Composition%'!$B2,0,K$18)*(K$24*EXP(-K$25/($B32+273)/RGas)))+ReactionRateK2!K32/2</f>
        <v>6.5727973442478715E-2</v>
      </c>
      <c r="L32" s="73">
        <f ca="1">IF(L$2=0,0,L$22*EXP(L$23/($B32+273)/RGas)*(OFFSET('Composition%'!$B2,0,L$13)*OFFSET('Composition%'!$B2,0,L$14)))-IF(L$2=2,0,OFFSET('Composition%'!$B2,0,L$17)*OFFSET('Composition%'!$B2,0,L$18)*(L$24*EXP(-L$25/($B32+273)/RGas)))+ReactionRateK2!L32/2</f>
        <v>-6.4959959332439238E-5</v>
      </c>
      <c r="M32" s="73">
        <f ca="1">IF(M$2=0,0,M$22*EXP(M$23/($B32+273)/RGas)*(OFFSET('Composition%'!$B2,0,M$13)*OFFSET('Composition%'!$B2,0,M$14)))-IF(M$2=2,0,OFFSET('Composition%'!$B2,0,M$17)*OFFSET('Composition%'!$B2,0,M$18)*(M$24*EXP(-M$25/($B32+273)/RGas)))+ReactionRateK2!M32/2</f>
        <v>0</v>
      </c>
      <c r="N32" s="73"/>
      <c r="O32" s="73">
        <f ca="1">IF(O$2=0,0,O$22*EXP(O$23/($B32+273)/RGas)*(OFFSET('Composition%'!$B2,0,O$13)*OFFSET('Composition%'!$B2,0,O$14)))-IF(O$2=2,0,OFFSET('Composition%'!$B2,0,O$17)*OFFSET('Composition%'!$B2,0,O$18)*(O$24*EXP(-O$25/($B32+273)/RGas)))+ReactionRateK2!O32/2</f>
        <v>0</v>
      </c>
      <c r="P32" s="73">
        <f ca="1">IF(P$2=0,0,P$22*EXP(P$23/($B32+273)/RGas)*(OFFSET('Composition%'!$B2,0,P$13)*OFFSET('Composition%'!$B2,0,P$14)))-IF(P$2=2,0,OFFSET('Composition%'!$B2,0,P$17)*OFFSET('Composition%'!$B2,0,P$18)*(P$24*EXP(-P$25/($B32+273)/RGas)))+ReactionRateK2!P32/2</f>
        <v>8.8107778789158605E-7</v>
      </c>
      <c r="Q32" s="73">
        <f ca="1">IF(Q$2=0,0,Q$22*EXP(Q$23/($B32+273)/RGas)*(OFFSET('Composition%'!$B2,0,Q$13)*OFFSET('Composition%'!$B2,0,Q$14)))-IF(Q$2=2,0,OFFSET('Composition%'!$B2,0,Q$17)*OFFSET('Composition%'!$B2,0,Q$18)*(Q$24*EXP(-Q$25/($B32+273)/RGas)))+ReactionRateK2!Q32/2</f>
        <v>3.4742696748419139E-8</v>
      </c>
      <c r="R32" s="73">
        <f ca="1">IF(R$2=0,0,R$22*EXP(R$23/($B32+273)/RGas)*(OFFSET('Composition%'!$B2,0,R$13)*OFFSET('Composition%'!$B2,0,R$14)))-IF(R$2=2,0,OFFSET('Composition%'!$B2,0,R$17)*OFFSET('Composition%'!$B2,0,R$18)*(R$24*EXP(-R$25/($B32+273)/RGas)))+ReactionRateK2!R32/2</f>
        <v>3.5933797001751304E-9</v>
      </c>
      <c r="S32" s="73"/>
      <c r="T32" s="73">
        <f ca="1">IF(T$2=0,0,T$22*EXP(T$23/($B32+273)/RGas)*(OFFSET('Composition%'!$B2,0,T$13)*OFFSET('Composition%'!$B2,0,T$14)))-IF(T$2=2,0,OFFSET('Composition%'!$B2,0,T$17)*OFFSET('Composition%'!$B2,0,T$18)*(T$24*EXP(-T$25/($B32+273)/RGas)))+ReactionRateK2!T32/2</f>
        <v>3.4641820387392226E-2</v>
      </c>
      <c r="U32" s="73">
        <f ca="1">IF(U$2=0,0,U$22*EXP(U$23/($B32+273)/RGas)*(OFFSET('Composition%'!$B2,0,U$13)*OFFSET('Composition%'!$B2,0,U$14)))-IF(U$2=2,0,OFFSET('Composition%'!$B2,0,U$17)*OFFSET('Composition%'!$B2,0,U$18)*(U$24*EXP(-U$25/($B32+273)/RGas)))+ReactionRateK2!U32/2</f>
        <v>1.2764754601104114E-2</v>
      </c>
      <c r="V32" s="73">
        <f ca="1">IF(V$2=0,0,V$22*EXP(V$23/($B32+273)/RGas)*(OFFSET('Composition%'!$B2,0,V$13)*OFFSET('Composition%'!$B2,0,V$14)))-IF(V$2=2,0,OFFSET('Composition%'!$B2,0,V$17)*OFFSET('Composition%'!$B2,0,V$18)*(V$24*EXP(-V$25/($B32+273)/RGas)))+ReactionRateK2!V32/2</f>
        <v>0</v>
      </c>
      <c r="W32" s="73">
        <f ca="1">IF(W$2=0,0,W$22*EXP(W$23/($B32+273)/RGas)*(OFFSET('Composition%'!$B2,0,W$13)*OFFSET('Composition%'!$B2,0,W$14)))-IF(W$2=2,0,OFFSET('Composition%'!$B2,0,W$17)*OFFSET('Composition%'!$B2,0,W$18)*(W$24*EXP(-W$25/($B32+273)/RGas)))+ReactionRateK2!W32/2</f>
        <v>0</v>
      </c>
      <c r="X32" s="73">
        <f ca="1">IF(X$2=0,0,X$22*EXP(X$23/($B32+273)/RGas)*(OFFSET('Composition%'!$B2,0,X$13)*OFFSET('Composition%'!$B2,0,X$14)))-IF(X$2=2,0,OFFSET('Composition%'!$B2,0,X$17)*OFFSET('Composition%'!$B2,0,X$18)*(X$24*EXP(-X$25/($B32+273)/RGas)))+ReactionRateK2!X32/2</f>
        <v>6.7108746431825748E-8</v>
      </c>
      <c r="Y32" s="73">
        <f ca="1">IF(Y$2=0,0,Y$22*EXP(Y$23/($B32+273)/RGas)*(OFFSET('Composition%'!$B2,0,Y$13)*OFFSET('Composition%'!$B2,0,Y$14)))-IF(Y$2=2,0,OFFSET('Composition%'!$B2,0,Y$17)*OFFSET('Composition%'!$B2,0,Y$18)*(Y$24*EXP(-Y$25/($B32+273)/RGas)))+ReactionRateK2!Y32/2</f>
        <v>3.3214862387827633E-9</v>
      </c>
      <c r="Z32" s="73">
        <f ca="1">IF(Z$2=0,0,Z$22*EXP(Z$23/($B32+273)/RGas)*(OFFSET('Composition%'!$B2,0,Z$13)*OFFSET('Composition%'!$B2,0,Z$14)))-IF(Z$2=2,0,OFFSET('Composition%'!$B2,0,Z$17)*OFFSET('Composition%'!$B2,0,Z$18)*(Z$24*EXP(-Z$25/($B32+273)/RGas)))+ReactionRateK2!Z32/2</f>
        <v>0</v>
      </c>
      <c r="AA32" s="73">
        <f ca="1">IF(AA$2=0,0,AA$22*EXP(AA$23/($B32+273)/RGas)*(OFFSET('Composition%'!$B2,0,AA$13)*OFFSET('Composition%'!$B2,0,AA$14)))-IF(AA$2=2,0,OFFSET('Composition%'!$B2,0,AA$17)*OFFSET('Composition%'!$B2,0,AA$18)*(AA$24*EXP(-AA$25/($B32+273)/RGas)))+ReactionRateK2!AA32/2</f>
        <v>0</v>
      </c>
      <c r="AB32" s="73">
        <f ca="1">IF(AB$2=0,0,AB$22*EXP(AB$23/($B32+273)/RGas)*(OFFSET('Composition%'!$B2,0,AB$13)*OFFSET('Composition%'!$B2,0,AB$14)))-IF(AB$2=2,0,OFFSET('Composition%'!$B2,0,AB$17)*OFFSET('Composition%'!$B2,0,AB$18)*(AB$24*EXP(-AB$25/($B32+273)/RGas)))+ReactionRateK2!AB32/2</f>
        <v>0</v>
      </c>
      <c r="AC32" s="73">
        <f ca="1">IF(AC$2=0,0,AC$22*EXP(AC$23/($B32+273)/RGas)*(OFFSET('Composition%'!$B2,0,AC$13)*OFFSET('Composition%'!$B2,0,AC$14)))-IF(AC$2=2,0,OFFSET('Composition%'!$B2,0,AC$17)*OFFSET('Composition%'!$B2,0,AC$18)*(AC$24*EXP(-AC$25/($B32+273)/RGas)))+ReactionRateK2!AC32/2</f>
        <v>0</v>
      </c>
      <c r="AD32" s="73">
        <f ca="1">IF(AD$2=0,0,AD$22*EXP(AD$23/($B32+273)/RGas)*(OFFSET('Composition%'!$B2,0,AD$13)*OFFSET('Composition%'!$B2,0,AD$14)))-IF(AD$2=2,0,OFFSET('Composition%'!$B2,0,AD$17)*OFFSET('Composition%'!$B2,0,AD$18)*(AD$24*EXP(-AD$25/($B32+273)/RGas)))+ReactionRateK2!AD32/2</f>
        <v>0</v>
      </c>
      <c r="AE32" s="73">
        <f ca="1">IF(AE$2=0,0,AE$22*EXP(AE$23/($B32+273)/RGas)*(OFFSET('Composition%'!$B2,0,AE$13)*OFFSET('Composition%'!$B2,0,AE$14)))-IF(AE$2=2,0,OFFSET('Composition%'!$B2,0,AE$17)*OFFSET('Composition%'!$B2,0,AE$18)*(AE$24*EXP(-AE$25/($B32+273)/RGas)))+ReactionRateK2!AE32/2</f>
        <v>0</v>
      </c>
      <c r="AF32" s="73"/>
      <c r="AG32" s="73">
        <f ca="1">IF(AG$2=0,0,AG$22*EXP(AG$23/($B32+273)/RGas)*(OFFSET('Composition%'!$B2,0,AG$13)*OFFSET('Composition%'!$B2,0,AG$14)))-IF(AG$2=2,0,OFFSET('Composition%'!$B2,0,AG$17)*OFFSET('Composition%'!$B2,0,AG$18)*(AG$24*EXP(-AG$25/($B32+273)/RGas)))+ReactionRateK2!AG32/2</f>
        <v>0</v>
      </c>
      <c r="AH32" s="73">
        <f ca="1">IF(AH$2=0,0,AH$22*EXP(AH$23/($B32+273)/RGas)*(OFFSET('Composition%'!$B2,0,AH$13)*OFFSET('Composition%'!$B2,0,AH$14)))-IF(AH$2=2,0,OFFSET('Composition%'!$B2,0,AH$17)*OFFSET('Composition%'!$B2,0,AH$18)*(AH$24*EXP(-AH$25/($B32+273)/RGas)))+ReactionRateK2!AH32/2</f>
        <v>0</v>
      </c>
      <c r="AI32" s="73">
        <f ca="1">IF(AI$2=0,0,AI$22*EXP(AI$23/($B32+273)/RGas)*(OFFSET('Composition%'!$B2,0,AI$13)*OFFSET('Composition%'!$B2,0,AI$14)))-IF(AI$2=2,0,OFFSET('Composition%'!$B2,0,AI$17)*OFFSET('Composition%'!$B2,0,AI$18)*(AI$24*EXP(-AI$25/($B32+273)/RGas)))+ReactionRateK2!AI32/2</f>
        <v>0</v>
      </c>
      <c r="AJ32" s="73">
        <f ca="1">IF(AJ$2=0,0,AJ$22*EXP(AJ$23/($B32+273)/RGas)*(OFFSET('Composition%'!$B2,0,AJ$13)*OFFSET('Composition%'!$B2,0,AJ$14)))-IF(AJ$2=2,0,OFFSET('Composition%'!$B2,0,AJ$17)*OFFSET('Composition%'!$B2,0,AJ$18)*(AJ$24*EXP(-AJ$25/($B32+273)/RGas)))+ReactionRateK2!AJ32/2</f>
        <v>0</v>
      </c>
      <c r="AK32" s="73">
        <f ca="1">IF(AK$2=0,0,AK$22*EXP(AK$23/($B32+273)/RGas)*(OFFSET('Composition%'!$B2,0,AK$13)*OFFSET('Composition%'!$B2,0,AK$14)))-IF(AK$2=2,0,OFFSET('Composition%'!$B2,0,AK$17)*OFFSET('Composition%'!$B2,0,AK$18)*(AK$24*EXP(-AK$25/($B32+273)/RGas)))+ReactionRateK2!AK32/2</f>
        <v>0</v>
      </c>
      <c r="AL32" s="73">
        <f ca="1">IF(AL$2=0,0,AL$22*EXP(AL$23/($B32+273)/RGas)*(OFFSET('Composition%'!$B2,0,AL$13)*OFFSET('Composition%'!$B2,0,AL$14)))-IF(AL$2=2,0,OFFSET('Composition%'!$B2,0,AL$17)*OFFSET('Composition%'!$B2,0,AL$18)*(AL$24*EXP(-AL$25/($B32+273)/RGas)))+ReactionRateK2!AL32/2</f>
        <v>0</v>
      </c>
      <c r="AM32" s="73"/>
      <c r="AN32" s="73">
        <f ca="1">IF(AN$2=0,0,AN$22*EXP(AN$23/($B32+273)/RGas)*(OFFSET('Composition%'!$B2,0,AN$13)*OFFSET('Composition%'!$B2,0,AN$14)))-IF(AN$2=2,0,OFFSET('Composition%'!$B2,0,AN$17)*OFFSET('Composition%'!$B2,0,AN$18)*(AN$24*EXP(-AN$25/($B32+273)/RGas)))+ReactionRateK2!AN32/2</f>
        <v>0</v>
      </c>
      <c r="AO32" s="73">
        <f ca="1">IF(AO$2=0,0,AO$22*EXP(AO$23/($B32+273)/RGas)*(OFFSET('Composition%'!$B2,0,AO$13)*OFFSET('Composition%'!$B2,0,AO$14)))-IF(AO$2=2,0,OFFSET('Composition%'!$B2,0,AO$17)*OFFSET('Composition%'!$B2,0,AO$18)*(AO$24*EXP(-AO$25/($B32+273)/RGas)))+ReactionRateK2!AO32/2</f>
        <v>0</v>
      </c>
      <c r="AP32" s="73">
        <f ca="1">IF(AP$2=0,0,AP$22*EXP(AP$23/($B32+273)/RGas)*(OFFSET('Composition%'!$B2,0,AP$13)*OFFSET('Composition%'!$B2,0,AP$14)))-IF(AP$2=2,0,OFFSET('Composition%'!$B2,0,AP$17)*OFFSET('Composition%'!$B2,0,AP$18)*(AP$24*EXP(-AP$25/($B32+273)/RGas)))+ReactionRateK2!AP32/2</f>
        <v>1.3366448101861632E-12</v>
      </c>
      <c r="AQ32" s="73">
        <f ca="1">IF(AQ$2=0,0,AQ$22*EXP(AQ$23/($B32+273)/RGas)*(OFFSET('Composition%'!$B2,0,AQ$13)*OFFSET('Composition%'!$B2,0,AQ$14)))-IF(AQ$2=2,0,OFFSET('Composition%'!$B2,0,AQ$17)*OFFSET('Composition%'!$B2,0,AQ$18)*(AQ$24*EXP(-AQ$25/($B32+273)/RGas)))+ReactionRateK2!AQ32/2</f>
        <v>0</v>
      </c>
      <c r="AR32" s="73">
        <f ca="1">IF(AR$2=0,0,AR$22*EXP(AR$23/($B32+273)/RGas)*(OFFSET('Composition%'!$B2,0,AR$13)*OFFSET('Composition%'!$B2,0,AR$14)))-IF(AR$2=2,0,OFFSET('Composition%'!$B2,0,AR$17)*OFFSET('Composition%'!$B2,0,AR$18)*(AR$24*EXP(-AR$25/($B32+273)/RGas)))+ReactionRateK2!AR32/2</f>
        <v>0</v>
      </c>
    </row>
    <row r="33" spans="1:44">
      <c r="A33" s="3">
        <f t="shared" ref="A33:A64" si="7">A32+TimeStep</f>
        <v>0.05</v>
      </c>
      <c r="B33" s="19">
        <f ca="1">'Composition%'!B3</f>
        <v>401.21541644636665</v>
      </c>
      <c r="C33">
        <f t="shared" ref="C33:C96" si="8">C32</f>
        <v>30</v>
      </c>
      <c r="D33" s="26">
        <f ca="1">('Composition%'!C3*ReactionRateK3!C33)^3</f>
        <v>20.090772741035742</v>
      </c>
      <c r="E33" s="4"/>
      <c r="F33" s="73">
        <f ca="1">IF(F$2=0,0,F$22*EXP(F$23/($B33+273)/RGas)*(OFFSET('Composition%'!$B3,0,F$13)*OFFSET('Composition%'!$B3,0,F$14)))-IF(F$2=2,0,OFFSET('Composition%'!$B3,0,F$17)*OFFSET('Composition%'!$B3,0,F$18)*(F$24*EXP(-F$25/($B33+273)/RGas)))+ReactionRateK2!F33/2</f>
        <v>2.1243545637056799E-2</v>
      </c>
      <c r="G33" s="73">
        <f ca="1">IF(G$2=0,0,G$22*EXP(G$23/($B33+273)/RGas)*(OFFSET('Composition%'!$B3,0,G$13)*OFFSET('Composition%'!$B3,0,G$14)))-IF(G$2=2,0,OFFSET('Composition%'!$B3,0,G$17)*OFFSET('Composition%'!$B3,0,G$18)*(G$24*EXP(-G$25/($B33+273)/RGas)))+ReactionRateK2!G33/2</f>
        <v>7.6968897270508017E-3</v>
      </c>
      <c r="H33" s="73">
        <f ca="1">IF(H$2=0,0,H$22*EXP(H$23/($B33+273)/RGas)*(OFFSET('Composition%'!$B3,0,H$13)*OFFSET('Composition%'!$B3,0,H$14)))-IF(H$2=2,0,OFFSET('Composition%'!$B3,0,H$17)*OFFSET('Composition%'!$B3,0,H$18)*(H$24*EXP(-H$25/($B33+273)/RGas)))+ReactionRateK2!H33/2</f>
        <v>4.9770777393657391E-7</v>
      </c>
      <c r="I33" s="73">
        <f ca="1">IF(I$2=0,0,I$22*EXP(I$23/($B33+273)/RGas)*(OFFSET('Composition%'!$B3,0,I$13)*OFFSET('Composition%'!$B3,0,I$14)))-IF(I$2=2,0,OFFSET('Composition%'!$B3,0,I$17)*OFFSET('Composition%'!$B3,0,I$18)*(I$24*EXP(-I$25/($B33+273)/RGas)))+ReactionRateK2!I33/2</f>
        <v>-1.8477914167190287E-2</v>
      </c>
      <c r="J33" s="73"/>
      <c r="K33" s="73">
        <f ca="1">IF(K$2=0,0,K$22*EXP(K$23/($B33+273)/RGas)*(OFFSET('Composition%'!$B3,0,K$13)*OFFSET('Composition%'!$B3,0,K$14)))-IF(K$2=2,0,OFFSET('Composition%'!$B3,0,K$17)*OFFSET('Composition%'!$B3,0,K$18)*(K$24*EXP(-K$25/($B33+273)/RGas)))+ReactionRateK2!K33/2</f>
        <v>6.479046920819001E-2</v>
      </c>
      <c r="L33" s="73">
        <f ca="1">IF(L$2=0,0,L$22*EXP(L$23/($B33+273)/RGas)*(OFFSET('Composition%'!$B3,0,L$13)*OFFSET('Composition%'!$B3,0,L$14)))-IF(L$2=2,0,OFFSET('Composition%'!$B3,0,L$17)*OFFSET('Composition%'!$B3,0,L$18)*(L$24*EXP(-L$25/($B33+273)/RGas)))+ReactionRateK2!L33/2</f>
        <v>-1.1796406795597591E-5</v>
      </c>
      <c r="M33" s="73">
        <f ca="1">IF(M$2=0,0,M$22*EXP(M$23/($B33+273)/RGas)*(OFFSET('Composition%'!$B3,0,M$13)*OFFSET('Composition%'!$B3,0,M$14)))-IF(M$2=2,0,OFFSET('Composition%'!$B3,0,M$17)*OFFSET('Composition%'!$B3,0,M$18)*(M$24*EXP(-M$25/($B33+273)/RGas)))+ReactionRateK2!M33/2</f>
        <v>0</v>
      </c>
      <c r="N33" s="73"/>
      <c r="O33" s="73">
        <f ca="1">IF(O$2=0,0,O$22*EXP(O$23/($B33+273)/RGas)*(OFFSET('Composition%'!$B3,0,O$13)*OFFSET('Composition%'!$B3,0,O$14)))-IF(O$2=2,0,OFFSET('Composition%'!$B3,0,O$17)*OFFSET('Composition%'!$B3,0,O$18)*(O$24*EXP(-O$25/($B33+273)/RGas)))+ReactionRateK2!O33/2</f>
        <v>0</v>
      </c>
      <c r="P33" s="73">
        <f ca="1">IF(P$2=0,0,P$22*EXP(P$23/($B33+273)/RGas)*(OFFSET('Composition%'!$B3,0,P$13)*OFFSET('Composition%'!$B3,0,P$14)))-IF(P$2=2,0,OFFSET('Composition%'!$B3,0,P$17)*OFFSET('Composition%'!$B3,0,P$18)*(P$24*EXP(-P$25/($B33+273)/RGas)))+ReactionRateK2!P33/2</f>
        <v>4.5181215793673905E-5</v>
      </c>
      <c r="Q33" s="73">
        <f ca="1">IF(Q$2=0,0,Q$22*EXP(Q$23/($B33+273)/RGas)*(OFFSET('Composition%'!$B3,0,Q$13)*OFFSET('Composition%'!$B3,0,Q$14)))-IF(Q$2=2,0,OFFSET('Composition%'!$B3,0,Q$17)*OFFSET('Composition%'!$B3,0,Q$18)*(Q$24*EXP(-Q$25/($B33+273)/RGas)))+ReactionRateK2!Q33/2</f>
        <v>2.2746019336478857E-7</v>
      </c>
      <c r="R33" s="73">
        <f ca="1">IF(R$2=0,0,R$22*EXP(R$23/($B33+273)/RGas)*(OFFSET('Composition%'!$B3,0,R$13)*OFFSET('Composition%'!$B3,0,R$14)))-IF(R$2=2,0,OFFSET('Composition%'!$B3,0,R$17)*OFFSET('Composition%'!$B3,0,R$18)*(R$24*EXP(-R$25/($B33+273)/RGas)))+ReactionRateK2!R33/2</f>
        <v>1.8765041566250481E-8</v>
      </c>
      <c r="S33" s="73"/>
      <c r="T33" s="73">
        <f ca="1">IF(T$2=0,0,T$22*EXP(T$23/($B33+273)/RGas)*(OFFSET('Composition%'!$B3,0,T$13)*OFFSET('Composition%'!$B3,0,T$14)))-IF(T$2=2,0,OFFSET('Composition%'!$B3,0,T$17)*OFFSET('Composition%'!$B3,0,T$18)*(T$24*EXP(-T$25/($B33+273)/RGas)))+ReactionRateK2!T33/2</f>
        <v>3.2403047346011959E-2</v>
      </c>
      <c r="U33" s="73">
        <f ca="1">IF(U$2=0,0,U$22*EXP(U$23/($B33+273)/RGas)*(OFFSET('Composition%'!$B3,0,U$13)*OFFSET('Composition%'!$B3,0,U$14)))-IF(U$2=2,0,OFFSET('Composition%'!$B3,0,U$17)*OFFSET('Composition%'!$B3,0,U$18)*(U$24*EXP(-U$25/($B33+273)/RGas)))+ReactionRateK2!U33/2</f>
        <v>1.0689091622252221E-2</v>
      </c>
      <c r="V33" s="73">
        <f ca="1">IF(V$2=0,0,V$22*EXP(V$23/($B33+273)/RGas)*(OFFSET('Composition%'!$B3,0,V$13)*OFFSET('Composition%'!$B3,0,V$14)))-IF(V$2=2,0,OFFSET('Composition%'!$B3,0,V$17)*OFFSET('Composition%'!$B3,0,V$18)*(V$24*EXP(-V$25/($B33+273)/RGas)))+ReactionRateK2!V33/2</f>
        <v>0</v>
      </c>
      <c r="W33" s="73">
        <f ca="1">IF(W$2=0,0,W$22*EXP(W$23/($B33+273)/RGas)*(OFFSET('Composition%'!$B3,0,W$13)*OFFSET('Composition%'!$B3,0,W$14)))-IF(W$2=2,0,OFFSET('Composition%'!$B3,0,W$17)*OFFSET('Composition%'!$B3,0,W$18)*(W$24*EXP(-W$25/($B33+273)/RGas)))+ReactionRateK2!W33/2</f>
        <v>0</v>
      </c>
      <c r="X33" s="73">
        <f ca="1">IF(X$2=0,0,X$22*EXP(X$23/($B33+273)/RGas)*(OFFSET('Composition%'!$B3,0,X$13)*OFFSET('Composition%'!$B3,0,X$14)))-IF(X$2=2,0,OFFSET('Composition%'!$B3,0,X$17)*OFFSET('Composition%'!$B3,0,X$18)*(X$24*EXP(-X$25/($B33+273)/RGas)))+ReactionRateK2!X33/2</f>
        <v>6.5437279091092833E-8</v>
      </c>
      <c r="Y33" s="73">
        <f ca="1">IF(Y$2=0,0,Y$22*EXP(Y$23/($B33+273)/RGas)*(OFFSET('Composition%'!$B3,0,Y$13)*OFFSET('Composition%'!$B3,0,Y$14)))-IF(Y$2=2,0,OFFSET('Composition%'!$B3,0,Y$17)*OFFSET('Composition%'!$B3,0,Y$18)*(Y$24*EXP(-Y$25/($B33+273)/RGas)))+ReactionRateK2!Y33/2</f>
        <v>3.2387584862019706E-9</v>
      </c>
      <c r="Z33" s="73">
        <f ca="1">IF(Z$2=0,0,Z$22*EXP(Z$23/($B33+273)/RGas)*(OFFSET('Composition%'!$B3,0,Z$13)*OFFSET('Composition%'!$B3,0,Z$14)))-IF(Z$2=2,0,OFFSET('Composition%'!$B3,0,Z$17)*OFFSET('Composition%'!$B3,0,Z$18)*(Z$24*EXP(-Z$25/($B33+273)/RGas)))+ReactionRateK2!Z33/2</f>
        <v>0</v>
      </c>
      <c r="AA33" s="73">
        <f ca="1">IF(AA$2=0,0,AA$22*EXP(AA$23/($B33+273)/RGas)*(OFFSET('Composition%'!$B3,0,AA$13)*OFFSET('Composition%'!$B3,0,AA$14)))-IF(AA$2=2,0,OFFSET('Composition%'!$B3,0,AA$17)*OFFSET('Composition%'!$B3,0,AA$18)*(AA$24*EXP(-AA$25/($B33+273)/RGas)))+ReactionRateK2!AA33/2</f>
        <v>0</v>
      </c>
      <c r="AB33" s="73">
        <f ca="1">IF(AB$2=0,0,AB$22*EXP(AB$23/($B33+273)/RGas)*(OFFSET('Composition%'!$B3,0,AB$13)*OFFSET('Composition%'!$B3,0,AB$14)))-IF(AB$2=2,0,OFFSET('Composition%'!$B3,0,AB$17)*OFFSET('Composition%'!$B3,0,AB$18)*(AB$24*EXP(-AB$25/($B33+273)/RGas)))+ReactionRateK2!AB33/2</f>
        <v>0</v>
      </c>
      <c r="AC33" s="73">
        <f ca="1">IF(AC$2=0,0,AC$22*EXP(AC$23/($B33+273)/RGas)*(OFFSET('Composition%'!$B3,0,AC$13)*OFFSET('Composition%'!$B3,0,AC$14)))-IF(AC$2=2,0,OFFSET('Composition%'!$B3,0,AC$17)*OFFSET('Composition%'!$B3,0,AC$18)*(AC$24*EXP(-AC$25/($B33+273)/RGas)))+ReactionRateK2!AC33/2</f>
        <v>0</v>
      </c>
      <c r="AD33" s="73">
        <f ca="1">IF(AD$2=0,0,AD$22*EXP(AD$23/($B33+273)/RGas)*(OFFSET('Composition%'!$B3,0,AD$13)*OFFSET('Composition%'!$B3,0,AD$14)))-IF(AD$2=2,0,OFFSET('Composition%'!$B3,0,AD$17)*OFFSET('Composition%'!$B3,0,AD$18)*(AD$24*EXP(-AD$25/($B33+273)/RGas)))+ReactionRateK2!AD33/2</f>
        <v>0</v>
      </c>
      <c r="AE33" s="73">
        <f ca="1">IF(AE$2=0,0,AE$22*EXP(AE$23/($B33+273)/RGas)*(OFFSET('Composition%'!$B3,0,AE$13)*OFFSET('Composition%'!$B3,0,AE$14)))-IF(AE$2=2,0,OFFSET('Composition%'!$B3,0,AE$17)*OFFSET('Composition%'!$B3,0,AE$18)*(AE$24*EXP(-AE$25/($B33+273)/RGas)))+ReactionRateK2!AE33/2</f>
        <v>0</v>
      </c>
      <c r="AF33" s="73"/>
      <c r="AG33" s="73">
        <f ca="1">IF(AG$2=0,0,AG$22*EXP(AG$23/($B33+273)/RGas)*(OFFSET('Composition%'!$B3,0,AG$13)*OFFSET('Composition%'!$B3,0,AG$14)))-IF(AG$2=2,0,OFFSET('Composition%'!$B3,0,AG$17)*OFFSET('Composition%'!$B3,0,AG$18)*(AG$24*EXP(-AG$25/($B33+273)/RGas)))+ReactionRateK2!AG33/2</f>
        <v>0</v>
      </c>
      <c r="AH33" s="73">
        <f ca="1">IF(AH$2=0,0,AH$22*EXP(AH$23/($B33+273)/RGas)*(OFFSET('Composition%'!$B3,0,AH$13)*OFFSET('Composition%'!$B3,0,AH$14)))-IF(AH$2=2,0,OFFSET('Composition%'!$B3,0,AH$17)*OFFSET('Composition%'!$B3,0,AH$18)*(AH$24*EXP(-AH$25/($B33+273)/RGas)))+ReactionRateK2!AH33/2</f>
        <v>0</v>
      </c>
      <c r="AI33" s="73">
        <f ca="1">IF(AI$2=0,0,AI$22*EXP(AI$23/($B33+273)/RGas)*(OFFSET('Composition%'!$B3,0,AI$13)*OFFSET('Composition%'!$B3,0,AI$14)))-IF(AI$2=2,0,OFFSET('Composition%'!$B3,0,AI$17)*OFFSET('Composition%'!$B3,0,AI$18)*(AI$24*EXP(-AI$25/($B33+273)/RGas)))+ReactionRateK2!AI33/2</f>
        <v>0</v>
      </c>
      <c r="AJ33" s="73">
        <f ca="1">IF(AJ$2=0,0,AJ$22*EXP(AJ$23/($B33+273)/RGas)*(OFFSET('Composition%'!$B3,0,AJ$13)*OFFSET('Composition%'!$B3,0,AJ$14)))-IF(AJ$2=2,0,OFFSET('Composition%'!$B3,0,AJ$17)*OFFSET('Composition%'!$B3,0,AJ$18)*(AJ$24*EXP(-AJ$25/($B33+273)/RGas)))+ReactionRateK2!AJ33/2</f>
        <v>0</v>
      </c>
      <c r="AK33" s="73">
        <f ca="1">IF(AK$2=0,0,AK$22*EXP(AK$23/($B33+273)/RGas)*(OFFSET('Composition%'!$B3,0,AK$13)*OFFSET('Composition%'!$B3,0,AK$14)))-IF(AK$2=2,0,OFFSET('Composition%'!$B3,0,AK$17)*OFFSET('Composition%'!$B3,0,AK$18)*(AK$24*EXP(-AK$25/($B33+273)/RGas)))+ReactionRateK2!AK33/2</f>
        <v>0</v>
      </c>
      <c r="AL33" s="73">
        <f ca="1">IF(AL$2=0,0,AL$22*EXP(AL$23/($B33+273)/RGas)*(OFFSET('Composition%'!$B3,0,AL$13)*OFFSET('Composition%'!$B3,0,AL$14)))-IF(AL$2=2,0,OFFSET('Composition%'!$B3,0,AL$17)*OFFSET('Composition%'!$B3,0,AL$18)*(AL$24*EXP(-AL$25/($B33+273)/RGas)))+ReactionRateK2!AL33/2</f>
        <v>0</v>
      </c>
      <c r="AM33" s="73"/>
      <c r="AN33" s="73">
        <f ca="1">IF(AN$2=0,0,AN$22*EXP(AN$23/($B33+273)/RGas)*(OFFSET('Composition%'!$B3,0,AN$13)*OFFSET('Composition%'!$B3,0,AN$14)))-IF(AN$2=2,0,OFFSET('Composition%'!$B3,0,AN$17)*OFFSET('Composition%'!$B3,0,AN$18)*(AN$24*EXP(-AN$25/($B33+273)/RGas)))+ReactionRateK2!AN33/2</f>
        <v>0</v>
      </c>
      <c r="AO33" s="73">
        <f ca="1">IF(AO$2=0,0,AO$22*EXP(AO$23/($B33+273)/RGas)*(OFFSET('Composition%'!$B3,0,AO$13)*OFFSET('Composition%'!$B3,0,AO$14)))-IF(AO$2=2,0,OFFSET('Composition%'!$B3,0,AO$17)*OFFSET('Composition%'!$B3,0,AO$18)*(AO$24*EXP(-AO$25/($B33+273)/RGas)))+ReactionRateK2!AO33/2</f>
        <v>0</v>
      </c>
      <c r="AP33" s="73">
        <f ca="1">IF(AP$2=0,0,AP$22*EXP(AP$23/($B33+273)/RGas)*(OFFSET('Composition%'!$B3,0,AP$13)*OFFSET('Composition%'!$B3,0,AP$14)))-IF(AP$2=2,0,OFFSET('Composition%'!$B3,0,AP$17)*OFFSET('Composition%'!$B3,0,AP$18)*(AP$24*EXP(-AP$25/($B33+273)/RGas)))+ReactionRateK2!AP33/2</f>
        <v>1.8164726014884947E-12</v>
      </c>
      <c r="AQ33" s="73">
        <f ca="1">IF(AQ$2=0,0,AQ$22*EXP(AQ$23/($B33+273)/RGas)*(OFFSET('Composition%'!$B3,0,AQ$13)*OFFSET('Composition%'!$B3,0,AQ$14)))-IF(AQ$2=2,0,OFFSET('Composition%'!$B3,0,AQ$17)*OFFSET('Composition%'!$B3,0,AQ$18)*(AQ$24*EXP(-AQ$25/($B33+273)/RGas)))+ReactionRateK2!AQ33/2</f>
        <v>0</v>
      </c>
      <c r="AR33" s="73">
        <f ca="1">IF(AR$2=0,0,AR$22*EXP(AR$23/($B33+273)/RGas)*(OFFSET('Composition%'!$B3,0,AR$13)*OFFSET('Composition%'!$B3,0,AR$14)))-IF(AR$2=2,0,OFFSET('Composition%'!$B3,0,AR$17)*OFFSET('Composition%'!$B3,0,AR$18)*(AR$24*EXP(-AR$25/($B33+273)/RGas)))+ReactionRateK2!AR33/2</f>
        <v>0</v>
      </c>
    </row>
    <row r="34" spans="1:44">
      <c r="A34" s="3">
        <f t="shared" si="7"/>
        <v>0.1</v>
      </c>
      <c r="B34" s="19">
        <f ca="1">'Composition%'!B4</f>
        <v>402.31244460180511</v>
      </c>
      <c r="C34">
        <f t="shared" si="8"/>
        <v>30</v>
      </c>
      <c r="D34" s="26">
        <f ca="1">('Composition%'!C4*ReactionRateK3!C34)^3</f>
        <v>18.724019196981594</v>
      </c>
      <c r="E34" s="4"/>
      <c r="F34" s="73">
        <f ca="1">IF(F$2=0,0,F$22*EXP(F$23/($B34+273)/RGas)*(OFFSET('Composition%'!$B4,0,F$13)*OFFSET('Composition%'!$B4,0,F$14)))-IF(F$2=2,0,OFFSET('Composition%'!$B4,0,F$17)*OFFSET('Composition%'!$B4,0,F$18)*(F$24*EXP(-F$25/($B34+273)/RGas)))+ReactionRateK2!F34/2</f>
        <v>2.0660899120450105E-2</v>
      </c>
      <c r="G34" s="73">
        <f ca="1">IF(G$2=0,0,G$22*EXP(G$23/($B34+273)/RGas)*(OFFSET('Composition%'!$B4,0,G$13)*OFFSET('Composition%'!$B4,0,G$14)))-IF(G$2=2,0,OFFSET('Composition%'!$B4,0,G$17)*OFFSET('Composition%'!$B4,0,G$18)*(G$24*EXP(-G$25/($B34+273)/RGas)))+ReactionRateK2!G34/2</f>
        <v>7.4866453872558117E-3</v>
      </c>
      <c r="H34" s="73">
        <f ca="1">IF(H$2=0,0,H$22*EXP(H$23/($B34+273)/RGas)*(OFFSET('Composition%'!$B4,0,H$13)*OFFSET('Composition%'!$B4,0,H$14)))-IF(H$2=2,0,OFFSET('Composition%'!$B4,0,H$17)*OFFSET('Composition%'!$B4,0,H$18)*(H$24*EXP(-H$25/($B34+273)/RGas)))+ReactionRateK2!H34/2</f>
        <v>4.4655097686595739E-7</v>
      </c>
      <c r="I34" s="73">
        <f ca="1">IF(I$2=0,0,I$22*EXP(I$23/($B34+273)/RGas)*(OFFSET('Composition%'!$B4,0,I$13)*OFFSET('Composition%'!$B4,0,I$14)))-IF(I$2=2,0,OFFSET('Composition%'!$B4,0,I$17)*OFFSET('Composition%'!$B4,0,I$18)*(I$24*EXP(-I$25/($B34+273)/RGas)))+ReactionRateK2!I34/2</f>
        <v>-1.6959455092708898E-2</v>
      </c>
      <c r="J34" s="73"/>
      <c r="K34" s="73">
        <f ca="1">IF(K$2=0,0,K$22*EXP(K$23/($B34+273)/RGas)*(OFFSET('Composition%'!$B4,0,K$13)*OFFSET('Composition%'!$B4,0,K$14)))-IF(K$2=2,0,OFFSET('Composition%'!$B4,0,K$17)*OFFSET('Composition%'!$B4,0,K$18)*(K$24*EXP(-K$25/($B34+273)/RGas)))+ReactionRateK2!K34/2</f>
        <v>6.3841775433654963E-2</v>
      </c>
      <c r="L34" s="73">
        <f ca="1">IF(L$2=0,0,L$22*EXP(L$23/($B34+273)/RGas)*(OFFSET('Composition%'!$B4,0,L$13)*OFFSET('Composition%'!$B4,0,L$14)))-IF(L$2=2,0,OFFSET('Composition%'!$B4,0,L$17)*OFFSET('Composition%'!$B4,0,L$18)*(L$24*EXP(-L$25/($B34+273)/RGas)))+ReactionRateK2!L34/2</f>
        <v>1.1352472052549808E-3</v>
      </c>
      <c r="M34" s="73">
        <f ca="1">IF(M$2=0,0,M$22*EXP(M$23/($B34+273)/RGas)*(OFFSET('Composition%'!$B4,0,M$13)*OFFSET('Composition%'!$B4,0,M$14)))-IF(M$2=2,0,OFFSET('Composition%'!$B4,0,M$17)*OFFSET('Composition%'!$B4,0,M$18)*(M$24*EXP(-M$25/($B34+273)/RGas)))+ReactionRateK2!M34/2</f>
        <v>0</v>
      </c>
      <c r="N34" s="73"/>
      <c r="O34" s="73">
        <f ca="1">IF(O$2=0,0,O$22*EXP(O$23/($B34+273)/RGas)*(OFFSET('Composition%'!$B4,0,O$13)*OFFSET('Composition%'!$B4,0,O$14)))-IF(O$2=2,0,OFFSET('Composition%'!$B4,0,O$17)*OFFSET('Composition%'!$B4,0,O$18)*(O$24*EXP(-O$25/($B34+273)/RGas)))+ReactionRateK2!O34/2</f>
        <v>0</v>
      </c>
      <c r="P34" s="73">
        <f ca="1">IF(P$2=0,0,P$22*EXP(P$23/($B34+273)/RGas)*(OFFSET('Composition%'!$B4,0,P$13)*OFFSET('Composition%'!$B4,0,P$14)))-IF(P$2=2,0,OFFSET('Composition%'!$B4,0,P$17)*OFFSET('Composition%'!$B4,0,P$18)*(P$24*EXP(-P$25/($B34+273)/RGas)))+ReactionRateK2!P34/2</f>
        <v>1.529632071582678E-4</v>
      </c>
      <c r="Q34" s="73">
        <f ca="1">IF(Q$2=0,0,Q$22*EXP(Q$23/($B34+273)/RGas)*(OFFSET('Composition%'!$B4,0,Q$13)*OFFSET('Composition%'!$B4,0,Q$14)))-IF(Q$2=2,0,OFFSET('Composition%'!$B4,0,Q$17)*OFFSET('Composition%'!$B4,0,Q$18)*(Q$24*EXP(-Q$25/($B34+273)/RGas)))+ReactionRateK2!Q34/2</f>
        <v>5.8264707665788078E-7</v>
      </c>
      <c r="R34" s="73">
        <f ca="1">IF(R$2=0,0,R$22*EXP(R$23/($B34+273)/RGas)*(OFFSET('Composition%'!$B4,0,R$13)*OFFSET('Composition%'!$B4,0,R$14)))-IF(R$2=2,0,OFFSET('Composition%'!$B4,0,R$17)*OFFSET('Composition%'!$B4,0,R$18)*(R$24*EXP(-R$25/($B34+273)/RGas)))+ReactionRateK2!R34/2</f>
        <v>4.5404510333283812E-8</v>
      </c>
      <c r="S34" s="73"/>
      <c r="T34" s="73">
        <f ca="1">IF(T$2=0,0,T$22*EXP(T$23/($B34+273)/RGas)*(OFFSET('Composition%'!$B4,0,T$13)*OFFSET('Composition%'!$B4,0,T$14)))-IF(T$2=2,0,OFFSET('Composition%'!$B4,0,T$17)*OFFSET('Composition%'!$B4,0,T$18)*(T$24*EXP(-T$25/($B34+273)/RGas)))+ReactionRateK2!T34/2</f>
        <v>3.0361039197817061E-2</v>
      </c>
      <c r="U34" s="73">
        <f ca="1">IF(U$2=0,0,U$22*EXP(U$23/($B34+273)/RGas)*(OFFSET('Composition%'!$B4,0,U$13)*OFFSET('Composition%'!$B4,0,U$14)))-IF(U$2=2,0,OFFSET('Composition%'!$B4,0,U$17)*OFFSET('Composition%'!$B4,0,U$18)*(U$24*EXP(-U$25/($B34+273)/RGas)))+ReactionRateK2!U34/2</f>
        <v>9.0031773923442242E-3</v>
      </c>
      <c r="V34" s="73">
        <f ca="1">IF(V$2=0,0,V$22*EXP(V$23/($B34+273)/RGas)*(OFFSET('Composition%'!$B4,0,V$13)*OFFSET('Composition%'!$B4,0,V$14)))-IF(V$2=2,0,OFFSET('Composition%'!$B4,0,V$17)*OFFSET('Composition%'!$B4,0,V$18)*(V$24*EXP(-V$25/($B34+273)/RGas)))+ReactionRateK2!V34/2</f>
        <v>0</v>
      </c>
      <c r="W34" s="73">
        <f ca="1">IF(W$2=0,0,W$22*EXP(W$23/($B34+273)/RGas)*(OFFSET('Composition%'!$B4,0,W$13)*OFFSET('Composition%'!$B4,0,W$14)))-IF(W$2=2,0,OFFSET('Composition%'!$B4,0,W$17)*OFFSET('Composition%'!$B4,0,W$18)*(W$24*EXP(-W$25/($B34+273)/RGas)))+ReactionRateK2!W34/2</f>
        <v>0</v>
      </c>
      <c r="X34" s="73">
        <f ca="1">IF(X$2=0,0,X$22*EXP(X$23/($B34+273)/RGas)*(OFFSET('Composition%'!$B4,0,X$13)*OFFSET('Composition%'!$B4,0,X$14)))-IF(X$2=2,0,OFFSET('Composition%'!$B4,0,X$17)*OFFSET('Composition%'!$B4,0,X$18)*(X$24*EXP(-X$25/($B34+273)/RGas)))+ReactionRateK2!X34/2</f>
        <v>6.3917958991467216E-8</v>
      </c>
      <c r="Y34" s="73">
        <f ca="1">IF(Y$2=0,0,Y$22*EXP(Y$23/($B34+273)/RGas)*(OFFSET('Composition%'!$B4,0,Y$13)*OFFSET('Composition%'!$B4,0,Y$14)))-IF(Y$2=2,0,OFFSET('Composition%'!$B4,0,Y$17)*OFFSET('Composition%'!$B4,0,Y$18)*(Y$24*EXP(-Y$25/($B34+273)/RGas)))+ReactionRateK2!Y34/2</f>
        <v>3.1635611226461043E-9</v>
      </c>
      <c r="Z34" s="73">
        <f ca="1">IF(Z$2=0,0,Z$22*EXP(Z$23/($B34+273)/RGas)*(OFFSET('Composition%'!$B4,0,Z$13)*OFFSET('Composition%'!$B4,0,Z$14)))-IF(Z$2=2,0,OFFSET('Composition%'!$B4,0,Z$17)*OFFSET('Composition%'!$B4,0,Z$18)*(Z$24*EXP(-Z$25/($B34+273)/RGas)))+ReactionRateK2!Z34/2</f>
        <v>0</v>
      </c>
      <c r="AA34" s="73">
        <f ca="1">IF(AA$2=0,0,AA$22*EXP(AA$23/($B34+273)/RGas)*(OFFSET('Composition%'!$B4,0,AA$13)*OFFSET('Composition%'!$B4,0,AA$14)))-IF(AA$2=2,0,OFFSET('Composition%'!$B4,0,AA$17)*OFFSET('Composition%'!$B4,0,AA$18)*(AA$24*EXP(-AA$25/($B34+273)/RGas)))+ReactionRateK2!AA34/2</f>
        <v>0</v>
      </c>
      <c r="AB34" s="73">
        <f ca="1">IF(AB$2=0,0,AB$22*EXP(AB$23/($B34+273)/RGas)*(OFFSET('Composition%'!$B4,0,AB$13)*OFFSET('Composition%'!$B4,0,AB$14)))-IF(AB$2=2,0,OFFSET('Composition%'!$B4,0,AB$17)*OFFSET('Composition%'!$B4,0,AB$18)*(AB$24*EXP(-AB$25/($B34+273)/RGas)))+ReactionRateK2!AB34/2</f>
        <v>0</v>
      </c>
      <c r="AC34" s="73">
        <f ca="1">IF(AC$2=0,0,AC$22*EXP(AC$23/($B34+273)/RGas)*(OFFSET('Composition%'!$B4,0,AC$13)*OFFSET('Composition%'!$B4,0,AC$14)))-IF(AC$2=2,0,OFFSET('Composition%'!$B4,0,AC$17)*OFFSET('Composition%'!$B4,0,AC$18)*(AC$24*EXP(-AC$25/($B34+273)/RGas)))+ReactionRateK2!AC34/2</f>
        <v>0</v>
      </c>
      <c r="AD34" s="73">
        <f ca="1">IF(AD$2=0,0,AD$22*EXP(AD$23/($B34+273)/RGas)*(OFFSET('Composition%'!$B4,0,AD$13)*OFFSET('Composition%'!$B4,0,AD$14)))-IF(AD$2=2,0,OFFSET('Composition%'!$B4,0,AD$17)*OFFSET('Composition%'!$B4,0,AD$18)*(AD$24*EXP(-AD$25/($B34+273)/RGas)))+ReactionRateK2!AD34/2</f>
        <v>0</v>
      </c>
      <c r="AE34" s="73">
        <f ca="1">IF(AE$2=0,0,AE$22*EXP(AE$23/($B34+273)/RGas)*(OFFSET('Composition%'!$B4,0,AE$13)*OFFSET('Composition%'!$B4,0,AE$14)))-IF(AE$2=2,0,OFFSET('Composition%'!$B4,0,AE$17)*OFFSET('Composition%'!$B4,0,AE$18)*(AE$24*EXP(-AE$25/($B34+273)/RGas)))+ReactionRateK2!AE34/2</f>
        <v>0</v>
      </c>
      <c r="AF34" s="73"/>
      <c r="AG34" s="73">
        <f ca="1">IF(AG$2=0,0,AG$22*EXP(AG$23/($B34+273)/RGas)*(OFFSET('Composition%'!$B4,0,AG$13)*OFFSET('Composition%'!$B4,0,AG$14)))-IF(AG$2=2,0,OFFSET('Composition%'!$B4,0,AG$17)*OFFSET('Composition%'!$B4,0,AG$18)*(AG$24*EXP(-AG$25/($B34+273)/RGas)))+ReactionRateK2!AG34/2</f>
        <v>0</v>
      </c>
      <c r="AH34" s="73">
        <f ca="1">IF(AH$2=0,0,AH$22*EXP(AH$23/($B34+273)/RGas)*(OFFSET('Composition%'!$B4,0,AH$13)*OFFSET('Composition%'!$B4,0,AH$14)))-IF(AH$2=2,0,OFFSET('Composition%'!$B4,0,AH$17)*OFFSET('Composition%'!$B4,0,AH$18)*(AH$24*EXP(-AH$25/($B34+273)/RGas)))+ReactionRateK2!AH34/2</f>
        <v>0</v>
      </c>
      <c r="AI34" s="73">
        <f ca="1">IF(AI$2=0,0,AI$22*EXP(AI$23/($B34+273)/RGas)*(OFFSET('Composition%'!$B4,0,AI$13)*OFFSET('Composition%'!$B4,0,AI$14)))-IF(AI$2=2,0,OFFSET('Composition%'!$B4,0,AI$17)*OFFSET('Composition%'!$B4,0,AI$18)*(AI$24*EXP(-AI$25/($B34+273)/RGas)))+ReactionRateK2!AI34/2</f>
        <v>0</v>
      </c>
      <c r="AJ34" s="73">
        <f ca="1">IF(AJ$2=0,0,AJ$22*EXP(AJ$23/($B34+273)/RGas)*(OFFSET('Composition%'!$B4,0,AJ$13)*OFFSET('Composition%'!$B4,0,AJ$14)))-IF(AJ$2=2,0,OFFSET('Composition%'!$B4,0,AJ$17)*OFFSET('Composition%'!$B4,0,AJ$18)*(AJ$24*EXP(-AJ$25/($B34+273)/RGas)))+ReactionRateK2!AJ34/2</f>
        <v>0</v>
      </c>
      <c r="AK34" s="73">
        <f ca="1">IF(AK$2=0,0,AK$22*EXP(AK$23/($B34+273)/RGas)*(OFFSET('Composition%'!$B4,0,AK$13)*OFFSET('Composition%'!$B4,0,AK$14)))-IF(AK$2=2,0,OFFSET('Composition%'!$B4,0,AK$17)*OFFSET('Composition%'!$B4,0,AK$18)*(AK$24*EXP(-AK$25/($B34+273)/RGas)))+ReactionRateK2!AK34/2</f>
        <v>0</v>
      </c>
      <c r="AL34" s="73">
        <f ca="1">IF(AL$2=0,0,AL$22*EXP(AL$23/($B34+273)/RGas)*(OFFSET('Composition%'!$B4,0,AL$13)*OFFSET('Composition%'!$B4,0,AL$14)))-IF(AL$2=2,0,OFFSET('Composition%'!$B4,0,AL$17)*OFFSET('Composition%'!$B4,0,AL$18)*(AL$24*EXP(-AL$25/($B34+273)/RGas)))+ReactionRateK2!AL34/2</f>
        <v>0</v>
      </c>
      <c r="AM34" s="73"/>
      <c r="AN34" s="73">
        <f ca="1">IF(AN$2=0,0,AN$22*EXP(AN$23/($B34+273)/RGas)*(OFFSET('Composition%'!$B4,0,AN$13)*OFFSET('Composition%'!$B4,0,AN$14)))-IF(AN$2=2,0,OFFSET('Composition%'!$B4,0,AN$17)*OFFSET('Composition%'!$B4,0,AN$18)*(AN$24*EXP(-AN$25/($B34+273)/RGas)))+ReactionRateK2!AN34/2</f>
        <v>0</v>
      </c>
      <c r="AO34" s="73">
        <f ca="1">IF(AO$2=0,0,AO$22*EXP(AO$23/($B34+273)/RGas)*(OFFSET('Composition%'!$B4,0,AO$13)*OFFSET('Composition%'!$B4,0,AO$14)))-IF(AO$2=2,0,OFFSET('Composition%'!$B4,0,AO$17)*OFFSET('Composition%'!$B4,0,AO$18)*(AO$24*EXP(-AO$25/($B34+273)/RGas)))+ReactionRateK2!AO34/2</f>
        <v>0</v>
      </c>
      <c r="AP34" s="73">
        <f ca="1">IF(AP$2=0,0,AP$22*EXP(AP$23/($B34+273)/RGas)*(OFFSET('Composition%'!$B4,0,AP$13)*OFFSET('Composition%'!$B4,0,AP$14)))-IF(AP$2=2,0,OFFSET('Composition%'!$B4,0,AP$17)*OFFSET('Composition%'!$B4,0,AP$18)*(AP$24*EXP(-AP$25/($B34+273)/RGas)))+ReactionRateK2!AP34/2</f>
        <v>2.2182690581700882E-12</v>
      </c>
      <c r="AQ34" s="73">
        <f ca="1">IF(AQ$2=0,0,AQ$22*EXP(AQ$23/($B34+273)/RGas)*(OFFSET('Composition%'!$B4,0,AQ$13)*OFFSET('Composition%'!$B4,0,AQ$14)))-IF(AQ$2=2,0,OFFSET('Composition%'!$B4,0,AQ$17)*OFFSET('Composition%'!$B4,0,AQ$18)*(AQ$24*EXP(-AQ$25/($B34+273)/RGas)))+ReactionRateK2!AQ34/2</f>
        <v>0</v>
      </c>
      <c r="AR34" s="73">
        <f ca="1">IF(AR$2=0,0,AR$22*EXP(AR$23/($B34+273)/RGas)*(OFFSET('Composition%'!$B4,0,AR$13)*OFFSET('Composition%'!$B4,0,AR$14)))-IF(AR$2=2,0,OFFSET('Composition%'!$B4,0,AR$17)*OFFSET('Composition%'!$B4,0,AR$18)*(AR$24*EXP(-AR$25/($B34+273)/RGas)))+ReactionRateK2!AR34/2</f>
        <v>0</v>
      </c>
    </row>
    <row r="35" spans="1:44">
      <c r="A35" s="3">
        <f t="shared" si="7"/>
        <v>0.15000000000000002</v>
      </c>
      <c r="B35" s="19">
        <f ca="1">'Composition%'!B5</f>
        <v>403.29516752316778</v>
      </c>
      <c r="C35">
        <f t="shared" si="8"/>
        <v>30</v>
      </c>
      <c r="D35" s="26">
        <f ca="1">('Composition%'!C5*ReactionRateK3!C35)^3</f>
        <v>17.530983251728713</v>
      </c>
      <c r="E35" s="4"/>
      <c r="F35" s="73">
        <f ca="1">IF(F$2=0,0,F$22*EXP(F$23/($B35+273)/RGas)*(OFFSET('Composition%'!$B5,0,F$13)*OFFSET('Composition%'!$B5,0,F$14)))-IF(F$2=2,0,OFFSET('Composition%'!$B5,0,F$17)*OFFSET('Composition%'!$B5,0,F$18)*(F$24*EXP(-F$25/($B35+273)/RGas)))+ReactionRateK2!F35/2</f>
        <v>2.0090448056431887E-2</v>
      </c>
      <c r="G35" s="73">
        <f ca="1">IF(G$2=0,0,G$22*EXP(G$23/($B35+273)/RGas)*(OFFSET('Composition%'!$B5,0,G$13)*OFFSET('Composition%'!$B5,0,G$14)))-IF(G$2=2,0,OFFSET('Composition%'!$B5,0,G$17)*OFFSET('Composition%'!$B5,0,G$18)*(G$24*EXP(-G$25/($B35+273)/RGas)))+ReactionRateK2!G35/2</f>
        <v>7.2812928120697127E-3</v>
      </c>
      <c r="H35" s="73">
        <f ca="1">IF(H$2=0,0,H$22*EXP(H$23/($B35+273)/RGas)*(OFFSET('Composition%'!$B5,0,H$13)*OFFSET('Composition%'!$B5,0,H$14)))-IF(H$2=2,0,OFFSET('Composition%'!$B5,0,H$17)*OFFSET('Composition%'!$B5,0,H$18)*(H$24*EXP(-H$25/($B35+273)/RGas)))+ReactionRateK2!H35/2</f>
        <v>3.8171821773217019E-7</v>
      </c>
      <c r="I35" s="73">
        <f ca="1">IF(I$2=0,0,I$22*EXP(I$23/($B35+273)/RGas)*(OFFSET('Composition%'!$B5,0,I$13)*OFFSET('Composition%'!$B5,0,I$14)))-IF(I$2=2,0,OFFSET('Composition%'!$B5,0,I$17)*OFFSET('Composition%'!$B5,0,I$18)*(I$24*EXP(-I$25/($B35+273)/RGas)))+ReactionRateK2!I35/2</f>
        <v>-1.5560073375308597E-2</v>
      </c>
      <c r="J35" s="73"/>
      <c r="K35" s="73">
        <f ca="1">IF(K$2=0,0,K$22*EXP(K$23/($B35+273)/RGas)*(OFFSET('Composition%'!$B5,0,K$13)*OFFSET('Composition%'!$B5,0,K$14)))-IF(K$2=2,0,OFFSET('Composition%'!$B5,0,K$17)*OFFSET('Composition%'!$B5,0,K$18)*(K$24*EXP(-K$25/($B35+273)/RGas)))+ReactionRateK2!K35/2</f>
        <v>6.286642921907537E-2</v>
      </c>
      <c r="L35" s="73">
        <f ca="1">IF(L$2=0,0,L$22*EXP(L$23/($B35+273)/RGas)*(OFFSET('Composition%'!$B5,0,L$13)*OFFSET('Composition%'!$B5,0,L$14)))-IF(L$2=2,0,OFFSET('Composition%'!$B5,0,L$17)*OFFSET('Composition%'!$B5,0,L$18)*(L$24*EXP(-L$25/($B35+273)/RGas)))+ReactionRateK2!L35/2</f>
        <v>3.046917930587405E-3</v>
      </c>
      <c r="M35" s="73">
        <f ca="1">IF(M$2=0,0,M$22*EXP(M$23/($B35+273)/RGas)*(OFFSET('Composition%'!$B5,0,M$13)*OFFSET('Composition%'!$B5,0,M$14)))-IF(M$2=2,0,OFFSET('Composition%'!$B5,0,M$17)*OFFSET('Composition%'!$B5,0,M$18)*(M$24*EXP(-M$25/($B35+273)/RGas)))+ReactionRateK2!M35/2</f>
        <v>0</v>
      </c>
      <c r="N35" s="73"/>
      <c r="O35" s="73">
        <f ca="1">IF(O$2=0,0,O$22*EXP(O$23/($B35+273)/RGas)*(OFFSET('Composition%'!$B5,0,O$13)*OFFSET('Composition%'!$B5,0,O$14)))-IF(O$2=2,0,OFFSET('Composition%'!$B5,0,O$17)*OFFSET('Composition%'!$B5,0,O$18)*(O$24*EXP(-O$25/($B35+273)/RGas)))+ReactionRateK2!O35/2</f>
        <v>0</v>
      </c>
      <c r="P35" s="73">
        <f ca="1">IF(P$2=0,0,P$22*EXP(P$23/($B35+273)/RGas)*(OFFSET('Composition%'!$B5,0,P$13)*OFFSET('Composition%'!$B5,0,P$14)))-IF(P$2=2,0,OFFSET('Composition%'!$B5,0,P$17)*OFFSET('Composition%'!$B5,0,P$18)*(P$24*EXP(-P$25/($B35+273)/RGas)))+ReactionRateK2!P35/2</f>
        <v>3.1947257096825342E-4</v>
      </c>
      <c r="Q35" s="73">
        <f ca="1">IF(Q$2=0,0,Q$22*EXP(Q$23/($B35+273)/RGas)*(OFFSET('Composition%'!$B5,0,Q$13)*OFFSET('Composition%'!$B5,0,Q$14)))-IF(Q$2=2,0,OFFSET('Composition%'!$B5,0,Q$17)*OFFSET('Composition%'!$B5,0,Q$18)*(Q$24*EXP(-Q$25/($B35+273)/RGas)))+ReactionRateK2!Q35/2</f>
        <v>1.0930676310960853E-6</v>
      </c>
      <c r="R35" s="73">
        <f ca="1">IF(R$2=0,0,R$22*EXP(R$23/($B35+273)/RGas)*(OFFSET('Composition%'!$B5,0,R$13)*OFFSET('Composition%'!$B5,0,R$14)))-IF(R$2=2,0,OFFSET('Composition%'!$B5,0,R$17)*OFFSET('Composition%'!$B5,0,R$18)*(R$24*EXP(-R$25/($B35+273)/RGas)))+ReactionRateK2!R35/2</f>
        <v>8.3202767800329889E-8</v>
      </c>
      <c r="S35" s="73"/>
      <c r="T35" s="73">
        <f ca="1">IF(T$2=0,0,T$22*EXP(T$23/($B35+273)/RGas)*(OFFSET('Composition%'!$B5,0,T$13)*OFFSET('Composition%'!$B5,0,T$14)))-IF(T$2=2,0,OFFSET('Composition%'!$B5,0,T$17)*OFFSET('Composition%'!$B5,0,T$18)*(T$24*EXP(-T$25/($B35+273)/RGas)))+ReactionRateK2!T35/2</f>
        <v>2.8487574011527461E-2</v>
      </c>
      <c r="U35" s="73">
        <f ca="1">IF(U$2=0,0,U$22*EXP(U$23/($B35+273)/RGas)*(OFFSET('Composition%'!$B5,0,U$13)*OFFSET('Composition%'!$B5,0,U$14)))-IF(U$2=2,0,OFFSET('Composition%'!$B5,0,U$17)*OFFSET('Composition%'!$B5,0,U$18)*(U$24*EXP(-U$25/($B35+273)/RGas)))+ReactionRateK2!U35/2</f>
        <v>7.6230131747134595E-3</v>
      </c>
      <c r="V35" s="73">
        <f ca="1">IF(V$2=0,0,V$22*EXP(V$23/($B35+273)/RGas)*(OFFSET('Composition%'!$B5,0,V$13)*OFFSET('Composition%'!$B5,0,V$14)))-IF(V$2=2,0,OFFSET('Composition%'!$B5,0,V$17)*OFFSET('Composition%'!$B5,0,V$18)*(V$24*EXP(-V$25/($B35+273)/RGas)))+ReactionRateK2!V35/2</f>
        <v>0</v>
      </c>
      <c r="W35" s="73">
        <f ca="1">IF(W$2=0,0,W$22*EXP(W$23/($B35+273)/RGas)*(OFFSET('Composition%'!$B5,0,W$13)*OFFSET('Composition%'!$B5,0,W$14)))-IF(W$2=2,0,OFFSET('Composition%'!$B5,0,W$17)*OFFSET('Composition%'!$B5,0,W$18)*(W$24*EXP(-W$25/($B35+273)/RGas)))+ReactionRateK2!W35/2</f>
        <v>0</v>
      </c>
      <c r="X35" s="73">
        <f ca="1">IF(X$2=0,0,X$22*EXP(X$23/($B35+273)/RGas)*(OFFSET('Composition%'!$B5,0,X$13)*OFFSET('Composition%'!$B5,0,X$14)))-IF(X$2=2,0,OFFSET('Composition%'!$B5,0,X$17)*OFFSET('Composition%'!$B5,0,X$18)*(X$24*EXP(-X$25/($B35+273)/RGas)))+ReactionRateK2!X35/2</f>
        <v>6.2530104525470651E-8</v>
      </c>
      <c r="Y35" s="73">
        <f ca="1">IF(Y$2=0,0,Y$22*EXP(Y$23/($B35+273)/RGas)*(OFFSET('Composition%'!$B5,0,Y$13)*OFFSET('Composition%'!$B5,0,Y$14)))-IF(Y$2=2,0,OFFSET('Composition%'!$B5,0,Y$17)*OFFSET('Composition%'!$B5,0,Y$18)*(Y$24*EXP(-Y$25/($B35+273)/RGas)))+ReactionRateK2!Y35/2</f>
        <v>3.0948705308031504E-9</v>
      </c>
      <c r="Z35" s="73">
        <f ca="1">IF(Z$2=0,0,Z$22*EXP(Z$23/($B35+273)/RGas)*(OFFSET('Composition%'!$B5,0,Z$13)*OFFSET('Composition%'!$B5,0,Z$14)))-IF(Z$2=2,0,OFFSET('Composition%'!$B5,0,Z$17)*OFFSET('Composition%'!$B5,0,Z$18)*(Z$24*EXP(-Z$25/($B35+273)/RGas)))+ReactionRateK2!Z35/2</f>
        <v>0</v>
      </c>
      <c r="AA35" s="73">
        <f ca="1">IF(AA$2=0,0,AA$22*EXP(AA$23/($B35+273)/RGas)*(OFFSET('Composition%'!$B5,0,AA$13)*OFFSET('Composition%'!$B5,0,AA$14)))-IF(AA$2=2,0,OFFSET('Composition%'!$B5,0,AA$17)*OFFSET('Composition%'!$B5,0,AA$18)*(AA$24*EXP(-AA$25/($B35+273)/RGas)))+ReactionRateK2!AA35/2</f>
        <v>0</v>
      </c>
      <c r="AB35" s="73">
        <f ca="1">IF(AB$2=0,0,AB$22*EXP(AB$23/($B35+273)/RGas)*(OFFSET('Composition%'!$B5,0,AB$13)*OFFSET('Composition%'!$B5,0,AB$14)))-IF(AB$2=2,0,OFFSET('Composition%'!$B5,0,AB$17)*OFFSET('Composition%'!$B5,0,AB$18)*(AB$24*EXP(-AB$25/($B35+273)/RGas)))+ReactionRateK2!AB35/2</f>
        <v>0</v>
      </c>
      <c r="AC35" s="73">
        <f ca="1">IF(AC$2=0,0,AC$22*EXP(AC$23/($B35+273)/RGas)*(OFFSET('Composition%'!$B5,0,AC$13)*OFFSET('Composition%'!$B5,0,AC$14)))-IF(AC$2=2,0,OFFSET('Composition%'!$B5,0,AC$17)*OFFSET('Composition%'!$B5,0,AC$18)*(AC$24*EXP(-AC$25/($B35+273)/RGas)))+ReactionRateK2!AC35/2</f>
        <v>0</v>
      </c>
      <c r="AD35" s="73">
        <f ca="1">IF(AD$2=0,0,AD$22*EXP(AD$23/($B35+273)/RGas)*(OFFSET('Composition%'!$B5,0,AD$13)*OFFSET('Composition%'!$B5,0,AD$14)))-IF(AD$2=2,0,OFFSET('Composition%'!$B5,0,AD$17)*OFFSET('Composition%'!$B5,0,AD$18)*(AD$24*EXP(-AD$25/($B35+273)/RGas)))+ReactionRateK2!AD35/2</f>
        <v>0</v>
      </c>
      <c r="AE35" s="73">
        <f ca="1">IF(AE$2=0,0,AE$22*EXP(AE$23/($B35+273)/RGas)*(OFFSET('Composition%'!$B5,0,AE$13)*OFFSET('Composition%'!$B5,0,AE$14)))-IF(AE$2=2,0,OFFSET('Composition%'!$B5,0,AE$17)*OFFSET('Composition%'!$B5,0,AE$18)*(AE$24*EXP(-AE$25/($B35+273)/RGas)))+ReactionRateK2!AE35/2</f>
        <v>0</v>
      </c>
      <c r="AF35" s="73"/>
      <c r="AG35" s="73">
        <f ca="1">IF(AG$2=0,0,AG$22*EXP(AG$23/($B35+273)/RGas)*(OFFSET('Composition%'!$B5,0,AG$13)*OFFSET('Composition%'!$B5,0,AG$14)))-IF(AG$2=2,0,OFFSET('Composition%'!$B5,0,AG$17)*OFFSET('Composition%'!$B5,0,AG$18)*(AG$24*EXP(-AG$25/($B35+273)/RGas)))+ReactionRateK2!AG35/2</f>
        <v>0</v>
      </c>
      <c r="AH35" s="73">
        <f ca="1">IF(AH$2=0,0,AH$22*EXP(AH$23/($B35+273)/RGas)*(OFFSET('Composition%'!$B5,0,AH$13)*OFFSET('Composition%'!$B5,0,AH$14)))-IF(AH$2=2,0,OFFSET('Composition%'!$B5,0,AH$17)*OFFSET('Composition%'!$B5,0,AH$18)*(AH$24*EXP(-AH$25/($B35+273)/RGas)))+ReactionRateK2!AH35/2</f>
        <v>0</v>
      </c>
      <c r="AI35" s="73">
        <f ca="1">IF(AI$2=0,0,AI$22*EXP(AI$23/($B35+273)/RGas)*(OFFSET('Composition%'!$B5,0,AI$13)*OFFSET('Composition%'!$B5,0,AI$14)))-IF(AI$2=2,0,OFFSET('Composition%'!$B5,0,AI$17)*OFFSET('Composition%'!$B5,0,AI$18)*(AI$24*EXP(-AI$25/($B35+273)/RGas)))+ReactionRateK2!AI35/2</f>
        <v>0</v>
      </c>
      <c r="AJ35" s="73">
        <f ca="1">IF(AJ$2=0,0,AJ$22*EXP(AJ$23/($B35+273)/RGas)*(OFFSET('Composition%'!$B5,0,AJ$13)*OFFSET('Composition%'!$B5,0,AJ$14)))-IF(AJ$2=2,0,OFFSET('Composition%'!$B5,0,AJ$17)*OFFSET('Composition%'!$B5,0,AJ$18)*(AJ$24*EXP(-AJ$25/($B35+273)/RGas)))+ReactionRateK2!AJ35/2</f>
        <v>0</v>
      </c>
      <c r="AK35" s="73">
        <f ca="1">IF(AK$2=0,0,AK$22*EXP(AK$23/($B35+273)/RGas)*(OFFSET('Composition%'!$B5,0,AK$13)*OFFSET('Composition%'!$B5,0,AK$14)))-IF(AK$2=2,0,OFFSET('Composition%'!$B5,0,AK$17)*OFFSET('Composition%'!$B5,0,AK$18)*(AK$24*EXP(-AK$25/($B35+273)/RGas)))+ReactionRateK2!AK35/2</f>
        <v>0</v>
      </c>
      <c r="AL35" s="73">
        <f ca="1">IF(AL$2=0,0,AL$22*EXP(AL$23/($B35+273)/RGas)*(OFFSET('Composition%'!$B5,0,AL$13)*OFFSET('Composition%'!$B5,0,AL$14)))-IF(AL$2=2,0,OFFSET('Composition%'!$B5,0,AL$17)*OFFSET('Composition%'!$B5,0,AL$18)*(AL$24*EXP(-AL$25/($B35+273)/RGas)))+ReactionRateK2!AL35/2</f>
        <v>0</v>
      </c>
      <c r="AM35" s="73"/>
      <c r="AN35" s="73">
        <f ca="1">IF(AN$2=0,0,AN$22*EXP(AN$23/($B35+273)/RGas)*(OFFSET('Composition%'!$B5,0,AN$13)*OFFSET('Composition%'!$B5,0,AN$14)))-IF(AN$2=2,0,OFFSET('Composition%'!$B5,0,AN$17)*OFFSET('Composition%'!$B5,0,AN$18)*(AN$24*EXP(-AN$25/($B35+273)/RGas)))+ReactionRateK2!AN35/2</f>
        <v>0</v>
      </c>
      <c r="AO35" s="73">
        <f ca="1">IF(AO$2=0,0,AO$22*EXP(AO$23/($B35+273)/RGas)*(OFFSET('Composition%'!$B5,0,AO$13)*OFFSET('Composition%'!$B5,0,AO$14)))-IF(AO$2=2,0,OFFSET('Composition%'!$B5,0,AO$17)*OFFSET('Composition%'!$B5,0,AO$18)*(AO$24*EXP(-AO$25/($B35+273)/RGas)))+ReactionRateK2!AO35/2</f>
        <v>0</v>
      </c>
      <c r="AP35" s="73">
        <f ca="1">IF(AP$2=0,0,AP$22*EXP(AP$23/($B35+273)/RGas)*(OFFSET('Composition%'!$B5,0,AP$13)*OFFSET('Composition%'!$B5,0,AP$14)))-IF(AP$2=2,0,OFFSET('Composition%'!$B5,0,AP$17)*OFFSET('Composition%'!$B5,0,AP$18)*(AP$24*EXP(-AP$25/($B35+273)/RGas)))+ReactionRateK2!AP35/2</f>
        <v>2.5566875663936731E-12</v>
      </c>
      <c r="AQ35" s="73">
        <f ca="1">IF(AQ$2=0,0,AQ$22*EXP(AQ$23/($B35+273)/RGas)*(OFFSET('Composition%'!$B5,0,AQ$13)*OFFSET('Composition%'!$B5,0,AQ$14)))-IF(AQ$2=2,0,OFFSET('Composition%'!$B5,0,AQ$17)*OFFSET('Composition%'!$B5,0,AQ$18)*(AQ$24*EXP(-AQ$25/($B35+273)/RGas)))+ReactionRateK2!AQ35/2</f>
        <v>0</v>
      </c>
      <c r="AR35" s="73">
        <f ca="1">IF(AR$2=0,0,AR$22*EXP(AR$23/($B35+273)/RGas)*(OFFSET('Composition%'!$B5,0,AR$13)*OFFSET('Composition%'!$B5,0,AR$14)))-IF(AR$2=2,0,OFFSET('Composition%'!$B5,0,AR$17)*OFFSET('Composition%'!$B5,0,AR$18)*(AR$24*EXP(-AR$25/($B35+273)/RGas)))+ReactionRateK2!AR35/2</f>
        <v>0</v>
      </c>
    </row>
    <row r="36" spans="1:44">
      <c r="A36" s="3">
        <f t="shared" si="7"/>
        <v>0.2</v>
      </c>
      <c r="B36" s="19">
        <f ca="1">'Composition%'!B6</f>
        <v>404.16827194086551</v>
      </c>
      <c r="C36">
        <f t="shared" si="8"/>
        <v>30</v>
      </c>
      <c r="D36" s="26">
        <f ca="1">('Composition%'!C6*ReactionRateK3!C36)^3</f>
        <v>16.482126871077249</v>
      </c>
      <c r="E36" s="4"/>
      <c r="F36" s="73">
        <f ca="1">IF(F$2=0,0,F$22*EXP(F$23/($B36+273)/RGas)*(OFFSET('Composition%'!$B6,0,F$13)*OFFSET('Composition%'!$B6,0,F$14)))-IF(F$2=2,0,OFFSET('Composition%'!$B6,0,F$17)*OFFSET('Composition%'!$B6,0,F$18)*(F$24*EXP(-F$25/($B36+273)/RGas)))+ReactionRateK2!F36/2</f>
        <v>1.9530430662004408E-2</v>
      </c>
      <c r="G36" s="73">
        <f ca="1">IF(G$2=0,0,G$22*EXP(G$23/($B36+273)/RGas)*(OFFSET('Composition%'!$B6,0,G$13)*OFFSET('Composition%'!$B6,0,G$14)))-IF(G$2=2,0,OFFSET('Composition%'!$B6,0,G$17)*OFFSET('Composition%'!$B6,0,G$18)*(G$24*EXP(-G$25/($B36+273)/RGas)))+ReactionRateK2!G36/2</f>
        <v>7.0801549400000153E-3</v>
      </c>
      <c r="H36" s="73">
        <f ca="1">IF(H$2=0,0,H$22*EXP(H$23/($B36+273)/RGas)*(OFFSET('Composition%'!$B6,0,H$13)*OFFSET('Composition%'!$B6,0,H$14)))-IF(H$2=2,0,OFFSET('Composition%'!$B6,0,H$17)*OFFSET('Composition%'!$B6,0,H$18)*(H$24*EXP(-H$25/($B36+273)/RGas)))+ReactionRateK2!H36/2</f>
        <v>3.0429497810767275E-7</v>
      </c>
      <c r="I36" s="73">
        <f ca="1">IF(I$2=0,0,I$22*EXP(I$23/($B36+273)/RGas)*(OFFSET('Composition%'!$B6,0,I$13)*OFFSET('Composition%'!$B6,0,I$14)))-IF(I$2=2,0,OFFSET('Composition%'!$B6,0,I$17)*OFFSET('Composition%'!$B6,0,I$18)*(I$24*EXP(-I$25/($B36+273)/RGas)))+ReactionRateK2!I36/2</f>
        <v>-1.4267868499775224E-2</v>
      </c>
      <c r="J36" s="73"/>
      <c r="K36" s="73">
        <f ca="1">IF(K$2=0,0,K$22*EXP(K$23/($B36+273)/RGas)*(OFFSET('Composition%'!$B6,0,K$13)*OFFSET('Composition%'!$B6,0,K$14)))-IF(K$2=2,0,OFFSET('Composition%'!$B6,0,K$17)*OFFSET('Composition%'!$B6,0,K$18)*(K$24*EXP(-K$25/($B36+273)/RGas)))+ReactionRateK2!K36/2</f>
        <v>6.1854805632840029E-2</v>
      </c>
      <c r="L36" s="73">
        <f ca="1">IF(L$2=0,0,L$22*EXP(L$23/($B36+273)/RGas)*(OFFSET('Composition%'!$B6,0,L$13)*OFFSET('Composition%'!$B6,0,L$14)))-IF(L$2=2,0,OFFSET('Composition%'!$B6,0,L$17)*OFFSET('Composition%'!$B6,0,L$18)*(L$24*EXP(-L$25/($B36+273)/RGas)))+ReactionRateK2!L36/2</f>
        <v>5.3831963336609494E-3</v>
      </c>
      <c r="M36" s="73">
        <f ca="1">IF(M$2=0,0,M$22*EXP(M$23/($B36+273)/RGas)*(OFFSET('Composition%'!$B6,0,M$13)*OFFSET('Composition%'!$B6,0,M$14)))-IF(M$2=2,0,OFFSET('Composition%'!$B6,0,M$17)*OFFSET('Composition%'!$B6,0,M$18)*(M$24*EXP(-M$25/($B36+273)/RGas)))+ReactionRateK2!M36/2</f>
        <v>0</v>
      </c>
      <c r="N36" s="73"/>
      <c r="O36" s="73">
        <f ca="1">IF(O$2=0,0,O$22*EXP(O$23/($B36+273)/RGas)*(OFFSET('Composition%'!$B6,0,O$13)*OFFSET('Composition%'!$B6,0,O$14)))-IF(O$2=2,0,OFFSET('Composition%'!$B6,0,O$17)*OFFSET('Composition%'!$B6,0,O$18)*(O$24*EXP(-O$25/($B36+273)/RGas)))+ReactionRateK2!O36/2</f>
        <v>0</v>
      </c>
      <c r="P36" s="73">
        <f ca="1">IF(P$2=0,0,P$22*EXP(P$23/($B36+273)/RGas)*(OFFSET('Composition%'!$B6,0,P$13)*OFFSET('Composition%'!$B6,0,P$14)))-IF(P$2=2,0,OFFSET('Composition%'!$B6,0,P$17)*OFFSET('Composition%'!$B6,0,P$18)*(P$24*EXP(-P$25/($B36+273)/RGas)))+ReactionRateK2!P36/2</f>
        <v>5.3990194133789573E-4</v>
      </c>
      <c r="Q36" s="73">
        <f ca="1">IF(Q$2=0,0,Q$22*EXP(Q$23/($B36+273)/RGas)*(OFFSET('Composition%'!$B6,0,Q$13)*OFFSET('Composition%'!$B6,0,Q$14)))-IF(Q$2=2,0,OFFSET('Composition%'!$B6,0,Q$17)*OFFSET('Composition%'!$B6,0,Q$18)*(Q$24*EXP(-Q$25/($B36+273)/RGas)))+ReactionRateK2!Q36/2</f>
        <v>1.7512947089388203E-6</v>
      </c>
      <c r="R36" s="73">
        <f ca="1">IF(R$2=0,0,R$22*EXP(R$23/($B36+273)/RGas)*(OFFSET('Composition%'!$B6,0,R$13)*OFFSET('Composition%'!$B6,0,R$14)))-IF(R$2=2,0,OFFSET('Composition%'!$B6,0,R$17)*OFFSET('Composition%'!$B6,0,R$18)*(R$24*EXP(-R$25/($B36+273)/RGas)))+ReactionRateK2!R36/2</f>
        <v>1.3195643268781103E-7</v>
      </c>
      <c r="S36" s="73"/>
      <c r="T36" s="73">
        <f ca="1">IF(T$2=0,0,T$22*EXP(T$23/($B36+273)/RGas)*(OFFSET('Composition%'!$B6,0,T$13)*OFFSET('Composition%'!$B6,0,T$14)))-IF(T$2=2,0,OFFSET('Composition%'!$B6,0,T$17)*OFFSET('Composition%'!$B6,0,T$18)*(T$24*EXP(-T$25/($B36+273)/RGas)))+ReactionRateK2!T36/2</f>
        <v>2.6760137848034427E-2</v>
      </c>
      <c r="U36" s="73">
        <f ca="1">IF(U$2=0,0,U$22*EXP(U$23/($B36+273)/RGas)*(OFFSET('Composition%'!$B6,0,U$13)*OFFSET('Composition%'!$B6,0,U$14)))-IF(U$2=2,0,OFFSET('Composition%'!$B6,0,U$17)*OFFSET('Composition%'!$B6,0,U$18)*(U$24*EXP(-U$25/($B36+273)/RGas)))+ReactionRateK2!U36/2</f>
        <v>6.4851614169337008E-3</v>
      </c>
      <c r="V36" s="73">
        <f ca="1">IF(V$2=0,0,V$22*EXP(V$23/($B36+273)/RGas)*(OFFSET('Composition%'!$B6,0,V$13)*OFFSET('Composition%'!$B6,0,V$14)))-IF(V$2=2,0,OFFSET('Composition%'!$B6,0,V$17)*OFFSET('Composition%'!$B6,0,V$18)*(V$24*EXP(-V$25/($B36+273)/RGas)))+ReactionRateK2!V36/2</f>
        <v>0</v>
      </c>
      <c r="W36" s="73">
        <f ca="1">IF(W$2=0,0,W$22*EXP(W$23/($B36+273)/RGas)*(OFFSET('Composition%'!$B6,0,W$13)*OFFSET('Composition%'!$B6,0,W$14)))-IF(W$2=2,0,OFFSET('Composition%'!$B6,0,W$17)*OFFSET('Composition%'!$B6,0,W$18)*(W$24*EXP(-W$25/($B36+273)/RGas)))+ReactionRateK2!W36/2</f>
        <v>0</v>
      </c>
      <c r="X36" s="73">
        <f ca="1">IF(X$2=0,0,X$22*EXP(X$23/($B36+273)/RGas)*(OFFSET('Composition%'!$B6,0,X$13)*OFFSET('Composition%'!$B6,0,X$14)))-IF(X$2=2,0,OFFSET('Composition%'!$B6,0,X$17)*OFFSET('Composition%'!$B6,0,X$18)*(X$24*EXP(-X$25/($B36+273)/RGas)))+ReactionRateK2!X36/2</f>
        <v>6.1256990674285045E-8</v>
      </c>
      <c r="Y36" s="73">
        <f ca="1">IF(Y$2=0,0,Y$22*EXP(Y$23/($B36+273)/RGas)*(OFFSET('Composition%'!$B6,0,Y$13)*OFFSET('Composition%'!$B6,0,Y$14)))-IF(Y$2=2,0,OFFSET('Composition%'!$B6,0,Y$17)*OFFSET('Composition%'!$B6,0,Y$18)*(Y$24*EXP(-Y$25/($B36+273)/RGas)))+ReactionRateK2!Y36/2</f>
        <v>3.0318589211106269E-9</v>
      </c>
      <c r="Z36" s="73">
        <f ca="1">IF(Z$2=0,0,Z$22*EXP(Z$23/($B36+273)/RGas)*(OFFSET('Composition%'!$B6,0,Z$13)*OFFSET('Composition%'!$B6,0,Z$14)))-IF(Z$2=2,0,OFFSET('Composition%'!$B6,0,Z$17)*OFFSET('Composition%'!$B6,0,Z$18)*(Z$24*EXP(-Z$25/($B36+273)/RGas)))+ReactionRateK2!Z36/2</f>
        <v>0</v>
      </c>
      <c r="AA36" s="73">
        <f ca="1">IF(AA$2=0,0,AA$22*EXP(AA$23/($B36+273)/RGas)*(OFFSET('Composition%'!$B6,0,AA$13)*OFFSET('Composition%'!$B6,0,AA$14)))-IF(AA$2=2,0,OFFSET('Composition%'!$B6,0,AA$17)*OFFSET('Composition%'!$B6,0,AA$18)*(AA$24*EXP(-AA$25/($B36+273)/RGas)))+ReactionRateK2!AA36/2</f>
        <v>0</v>
      </c>
      <c r="AB36" s="73">
        <f ca="1">IF(AB$2=0,0,AB$22*EXP(AB$23/($B36+273)/RGas)*(OFFSET('Composition%'!$B6,0,AB$13)*OFFSET('Composition%'!$B6,0,AB$14)))-IF(AB$2=2,0,OFFSET('Composition%'!$B6,0,AB$17)*OFFSET('Composition%'!$B6,0,AB$18)*(AB$24*EXP(-AB$25/($B36+273)/RGas)))+ReactionRateK2!AB36/2</f>
        <v>0</v>
      </c>
      <c r="AC36" s="73">
        <f ca="1">IF(AC$2=0,0,AC$22*EXP(AC$23/($B36+273)/RGas)*(OFFSET('Composition%'!$B6,0,AC$13)*OFFSET('Composition%'!$B6,0,AC$14)))-IF(AC$2=2,0,OFFSET('Composition%'!$B6,0,AC$17)*OFFSET('Composition%'!$B6,0,AC$18)*(AC$24*EXP(-AC$25/($B36+273)/RGas)))+ReactionRateK2!AC36/2</f>
        <v>0</v>
      </c>
      <c r="AD36" s="73">
        <f ca="1">IF(AD$2=0,0,AD$22*EXP(AD$23/($B36+273)/RGas)*(OFFSET('Composition%'!$B6,0,AD$13)*OFFSET('Composition%'!$B6,0,AD$14)))-IF(AD$2=2,0,OFFSET('Composition%'!$B6,0,AD$17)*OFFSET('Composition%'!$B6,0,AD$18)*(AD$24*EXP(-AD$25/($B36+273)/RGas)))+ReactionRateK2!AD36/2</f>
        <v>0</v>
      </c>
      <c r="AE36" s="73">
        <f ca="1">IF(AE$2=0,0,AE$22*EXP(AE$23/($B36+273)/RGas)*(OFFSET('Composition%'!$B6,0,AE$13)*OFFSET('Composition%'!$B6,0,AE$14)))-IF(AE$2=2,0,OFFSET('Composition%'!$B6,0,AE$17)*OFFSET('Composition%'!$B6,0,AE$18)*(AE$24*EXP(-AE$25/($B36+273)/RGas)))+ReactionRateK2!AE36/2</f>
        <v>0</v>
      </c>
      <c r="AF36" s="73"/>
      <c r="AG36" s="73">
        <f ca="1">IF(AG$2=0,0,AG$22*EXP(AG$23/($B36+273)/RGas)*(OFFSET('Composition%'!$B6,0,AG$13)*OFFSET('Composition%'!$B6,0,AG$14)))-IF(AG$2=2,0,OFFSET('Composition%'!$B6,0,AG$17)*OFFSET('Composition%'!$B6,0,AG$18)*(AG$24*EXP(-AG$25/($B36+273)/RGas)))+ReactionRateK2!AG36/2</f>
        <v>0</v>
      </c>
      <c r="AH36" s="73">
        <f ca="1">IF(AH$2=0,0,AH$22*EXP(AH$23/($B36+273)/RGas)*(OFFSET('Composition%'!$B6,0,AH$13)*OFFSET('Composition%'!$B6,0,AH$14)))-IF(AH$2=2,0,OFFSET('Composition%'!$B6,0,AH$17)*OFFSET('Composition%'!$B6,0,AH$18)*(AH$24*EXP(-AH$25/($B36+273)/RGas)))+ReactionRateK2!AH36/2</f>
        <v>0</v>
      </c>
      <c r="AI36" s="73">
        <f ca="1">IF(AI$2=0,0,AI$22*EXP(AI$23/($B36+273)/RGas)*(OFFSET('Composition%'!$B6,0,AI$13)*OFFSET('Composition%'!$B6,0,AI$14)))-IF(AI$2=2,0,OFFSET('Composition%'!$B6,0,AI$17)*OFFSET('Composition%'!$B6,0,AI$18)*(AI$24*EXP(-AI$25/($B36+273)/RGas)))+ReactionRateK2!AI36/2</f>
        <v>0</v>
      </c>
      <c r="AJ36" s="73">
        <f ca="1">IF(AJ$2=0,0,AJ$22*EXP(AJ$23/($B36+273)/RGas)*(OFFSET('Composition%'!$B6,0,AJ$13)*OFFSET('Composition%'!$B6,0,AJ$14)))-IF(AJ$2=2,0,OFFSET('Composition%'!$B6,0,AJ$17)*OFFSET('Composition%'!$B6,0,AJ$18)*(AJ$24*EXP(-AJ$25/($B36+273)/RGas)))+ReactionRateK2!AJ36/2</f>
        <v>0</v>
      </c>
      <c r="AK36" s="73">
        <f ca="1">IF(AK$2=0,0,AK$22*EXP(AK$23/($B36+273)/RGas)*(OFFSET('Composition%'!$B6,0,AK$13)*OFFSET('Composition%'!$B6,0,AK$14)))-IF(AK$2=2,0,OFFSET('Composition%'!$B6,0,AK$17)*OFFSET('Composition%'!$B6,0,AK$18)*(AK$24*EXP(-AK$25/($B36+273)/RGas)))+ReactionRateK2!AK36/2</f>
        <v>0</v>
      </c>
      <c r="AL36" s="73">
        <f ca="1">IF(AL$2=0,0,AL$22*EXP(AL$23/($B36+273)/RGas)*(OFFSET('Composition%'!$B6,0,AL$13)*OFFSET('Composition%'!$B6,0,AL$14)))-IF(AL$2=2,0,OFFSET('Composition%'!$B6,0,AL$17)*OFFSET('Composition%'!$B6,0,AL$18)*(AL$24*EXP(-AL$25/($B36+273)/RGas)))+ReactionRateK2!AL36/2</f>
        <v>0</v>
      </c>
      <c r="AM36" s="73"/>
      <c r="AN36" s="73">
        <f ca="1">IF(AN$2=0,0,AN$22*EXP(AN$23/($B36+273)/RGas)*(OFFSET('Composition%'!$B6,0,AN$13)*OFFSET('Composition%'!$B6,0,AN$14)))-IF(AN$2=2,0,OFFSET('Composition%'!$B6,0,AN$17)*OFFSET('Composition%'!$B6,0,AN$18)*(AN$24*EXP(-AN$25/($B36+273)/RGas)))+ReactionRateK2!AN36/2</f>
        <v>0</v>
      </c>
      <c r="AO36" s="73">
        <f ca="1">IF(AO$2=0,0,AO$22*EXP(AO$23/($B36+273)/RGas)*(OFFSET('Composition%'!$B6,0,AO$13)*OFFSET('Composition%'!$B6,0,AO$14)))-IF(AO$2=2,0,OFFSET('Composition%'!$B6,0,AO$17)*OFFSET('Composition%'!$B6,0,AO$18)*(AO$24*EXP(-AO$25/($B36+273)/RGas)))+ReactionRateK2!AO36/2</f>
        <v>0</v>
      </c>
      <c r="AP36" s="73">
        <f ca="1">IF(AP$2=0,0,AP$22*EXP(AP$23/($B36+273)/RGas)*(OFFSET('Composition%'!$B6,0,AP$13)*OFFSET('Composition%'!$B6,0,AP$14)))-IF(AP$2=2,0,OFFSET('Composition%'!$B6,0,AP$17)*OFFSET('Composition%'!$B6,0,AP$18)*(AP$24*EXP(-AP$25/($B36+273)/RGas)))+ReactionRateK2!AP36/2</f>
        <v>2.8432232303472811E-12</v>
      </c>
      <c r="AQ36" s="73">
        <f ca="1">IF(AQ$2=0,0,AQ$22*EXP(AQ$23/($B36+273)/RGas)*(OFFSET('Composition%'!$B6,0,AQ$13)*OFFSET('Composition%'!$B6,0,AQ$14)))-IF(AQ$2=2,0,OFFSET('Composition%'!$B6,0,AQ$17)*OFFSET('Composition%'!$B6,0,AQ$18)*(AQ$24*EXP(-AQ$25/($B36+273)/RGas)))+ReactionRateK2!AQ36/2</f>
        <v>0</v>
      </c>
      <c r="AR36" s="73">
        <f ca="1">IF(AR$2=0,0,AR$22*EXP(AR$23/($B36+273)/RGas)*(OFFSET('Composition%'!$B6,0,AR$13)*OFFSET('Composition%'!$B6,0,AR$14)))-IF(AR$2=2,0,OFFSET('Composition%'!$B6,0,AR$17)*OFFSET('Composition%'!$B6,0,AR$18)*(AR$24*EXP(-AR$25/($B36+273)/RGas)))+ReactionRateK2!AR36/2</f>
        <v>0</v>
      </c>
    </row>
    <row r="37" spans="1:44">
      <c r="A37" s="3">
        <f t="shared" si="7"/>
        <v>0.25</v>
      </c>
      <c r="B37" s="19">
        <f ca="1">'Composition%'!B7</f>
        <v>404.9377942172955</v>
      </c>
      <c r="C37">
        <f t="shared" si="8"/>
        <v>30</v>
      </c>
      <c r="D37" s="26">
        <f ca="1">('Composition%'!C7*ReactionRateK3!C37)^3</f>
        <v>15.554260292470344</v>
      </c>
      <c r="E37" s="4"/>
      <c r="F37" s="73">
        <f ca="1">IF(F$2=0,0,F$22*EXP(F$23/($B37+273)/RGas)*(OFFSET('Composition%'!$B7,0,F$13)*OFFSET('Composition%'!$B7,0,F$14)))-IF(F$2=2,0,OFFSET('Composition%'!$B7,0,F$17)*OFFSET('Composition%'!$B7,0,F$18)*(F$24*EXP(-F$25/($B37+273)/RGas)))+ReactionRateK2!F37/2</f>
        <v>1.8980122342517315E-2</v>
      </c>
      <c r="G37" s="73">
        <f ca="1">IF(G$2=0,0,G$22*EXP(G$23/($B37+273)/RGas)*(OFFSET('Composition%'!$B7,0,G$13)*OFFSET('Composition%'!$B7,0,G$14)))-IF(G$2=2,0,OFFSET('Composition%'!$B7,0,G$17)*OFFSET('Composition%'!$B7,0,G$18)*(G$24*EXP(-G$25/($B37+273)/RGas)))+ReactionRateK2!G37/2</f>
        <v>6.8829300710642142E-3</v>
      </c>
      <c r="H37" s="73">
        <f ca="1">IF(H$2=0,0,H$22*EXP(H$23/($B37+273)/RGas)*(OFFSET('Composition%'!$B7,0,H$13)*OFFSET('Composition%'!$B7,0,H$14)))-IF(H$2=2,0,OFFSET('Composition%'!$B7,0,H$17)*OFFSET('Composition%'!$B7,0,H$18)*(H$24*EXP(-H$25/($B37+273)/RGas)))+ReactionRateK2!H37/2</f>
        <v>2.1542149113967389E-7</v>
      </c>
      <c r="I37" s="73">
        <f ca="1">IF(I$2=0,0,I$22*EXP(I$23/($B37+273)/RGas)*(OFFSET('Composition%'!$B7,0,I$13)*OFFSET('Composition%'!$B7,0,I$14)))-IF(I$2=2,0,OFFSET('Composition%'!$B7,0,I$17)*OFFSET('Composition%'!$B7,0,I$18)*(I$24*EXP(-I$25/($B37+273)/RGas)))+ReactionRateK2!I37/2</f>
        <v>-1.3072982366962973E-2</v>
      </c>
      <c r="J37" s="73"/>
      <c r="K37" s="73">
        <f ca="1">IF(K$2=0,0,K$22*EXP(K$23/($B37+273)/RGas)*(OFFSET('Composition%'!$B7,0,K$13)*OFFSET('Composition%'!$B7,0,K$14)))-IF(K$2=2,0,OFFSET('Composition%'!$B7,0,K$17)*OFFSET('Composition%'!$B7,0,K$18)*(K$24*EXP(-K$25/($B37+273)/RGas)))+ReactionRateK2!K37/2</f>
        <v>6.0803172472201836E-2</v>
      </c>
      <c r="L37" s="73">
        <f ca="1">IF(L$2=0,0,L$22*EXP(L$23/($B37+273)/RGas)*(OFFSET('Composition%'!$B7,0,L$13)*OFFSET('Composition%'!$B7,0,L$14)))-IF(L$2=2,0,OFFSET('Composition%'!$B7,0,L$17)*OFFSET('Composition%'!$B7,0,L$18)*(L$24*EXP(-L$25/($B37+273)/RGas)))+ReactionRateK2!L37/2</f>
        <v>7.8086486108568821E-3</v>
      </c>
      <c r="M37" s="73">
        <f ca="1">IF(M$2=0,0,M$22*EXP(M$23/($B37+273)/RGas)*(OFFSET('Composition%'!$B7,0,M$13)*OFFSET('Composition%'!$B7,0,M$14)))-IF(M$2=2,0,OFFSET('Composition%'!$B7,0,M$17)*OFFSET('Composition%'!$B7,0,M$18)*(M$24*EXP(-M$25/($B37+273)/RGas)))+ReactionRateK2!M37/2</f>
        <v>0</v>
      </c>
      <c r="N37" s="73"/>
      <c r="O37" s="73">
        <f ca="1">IF(O$2=0,0,O$22*EXP(O$23/($B37+273)/RGas)*(OFFSET('Composition%'!$B7,0,O$13)*OFFSET('Composition%'!$B7,0,O$14)))-IF(O$2=2,0,OFFSET('Composition%'!$B7,0,O$17)*OFFSET('Composition%'!$B7,0,O$18)*(O$24*EXP(-O$25/($B37+273)/RGas)))+ReactionRateK2!O37/2</f>
        <v>0</v>
      </c>
      <c r="P37" s="73">
        <f ca="1">IF(P$2=0,0,P$22*EXP(P$23/($B37+273)/RGas)*(OFFSET('Composition%'!$B7,0,P$13)*OFFSET('Composition%'!$B7,0,P$14)))-IF(P$2=2,0,OFFSET('Composition%'!$B7,0,P$17)*OFFSET('Composition%'!$B7,0,P$18)*(P$24*EXP(-P$25/($B37+273)/RGas)))+ReactionRateK2!P37/2</f>
        <v>8.0939322035671339E-4</v>
      </c>
      <c r="Q37" s="73">
        <f ca="1">IF(Q$2=0,0,Q$22*EXP(Q$23/($B37+273)/RGas)*(OFFSET('Composition%'!$B7,0,Q$13)*OFFSET('Composition%'!$B7,0,Q$14)))-IF(Q$2=2,0,OFFSET('Composition%'!$B7,0,Q$17)*OFFSET('Composition%'!$B7,0,Q$18)*(Q$24*EXP(-Q$25/($B37+273)/RGas)))+ReactionRateK2!Q37/2</f>
        <v>2.5496097080903269E-6</v>
      </c>
      <c r="R37" s="73">
        <f ca="1">IF(R$2=0,0,R$22*EXP(R$23/($B37+273)/RGas)*(OFFSET('Composition%'!$B7,0,R$13)*OFFSET('Composition%'!$B7,0,R$14)))-IF(R$2=2,0,OFFSET('Composition%'!$B7,0,R$17)*OFFSET('Composition%'!$B7,0,R$18)*(R$24*EXP(-R$25/($B37+273)/RGas)))+ReactionRateK2!R37/2</f>
        <v>1.9154497431977653E-7</v>
      </c>
      <c r="S37" s="73"/>
      <c r="T37" s="73">
        <f ca="1">IF(T$2=0,0,T$22*EXP(T$23/($B37+273)/RGas)*(OFFSET('Composition%'!$B7,0,T$13)*OFFSET('Composition%'!$B7,0,T$14)))-IF(T$2=2,0,OFFSET('Composition%'!$B7,0,T$17)*OFFSET('Composition%'!$B7,0,T$18)*(T$24*EXP(-T$25/($B37+273)/RGas)))+ReactionRateK2!T37/2</f>
        <v>2.5160542251669919E-2</v>
      </c>
      <c r="U37" s="73">
        <f ca="1">IF(U$2=0,0,U$22*EXP(U$23/($B37+273)/RGas)*(OFFSET('Composition%'!$B7,0,U$13)*OFFSET('Composition%'!$B7,0,U$14)))-IF(U$2=2,0,OFFSET('Composition%'!$B7,0,U$17)*OFFSET('Composition%'!$B7,0,U$18)*(U$24*EXP(-U$25/($B37+273)/RGas)))+ReactionRateK2!U37/2</f>
        <v>5.5411000241712069E-3</v>
      </c>
      <c r="V37" s="73">
        <f ca="1">IF(V$2=0,0,V$22*EXP(V$23/($B37+273)/RGas)*(OFFSET('Composition%'!$B7,0,V$13)*OFFSET('Composition%'!$B7,0,V$14)))-IF(V$2=2,0,OFFSET('Composition%'!$B7,0,V$17)*OFFSET('Composition%'!$B7,0,V$18)*(V$24*EXP(-V$25/($B37+273)/RGas)))+ReactionRateK2!V37/2</f>
        <v>0</v>
      </c>
      <c r="W37" s="73">
        <f ca="1">IF(W$2=0,0,W$22*EXP(W$23/($B37+273)/RGas)*(OFFSET('Composition%'!$B7,0,W$13)*OFFSET('Composition%'!$B7,0,W$14)))-IF(W$2=2,0,OFFSET('Composition%'!$B7,0,W$17)*OFFSET('Composition%'!$B7,0,W$18)*(W$24*EXP(-W$25/($B37+273)/RGas)))+ReactionRateK2!W37/2</f>
        <v>0</v>
      </c>
      <c r="X37" s="73">
        <f ca="1">IF(X$2=0,0,X$22*EXP(X$23/($B37+273)/RGas)*(OFFSET('Composition%'!$B7,0,X$13)*OFFSET('Composition%'!$B7,0,X$14)))-IF(X$2=2,0,OFFSET('Composition%'!$B7,0,X$17)*OFFSET('Composition%'!$B7,0,X$18)*(X$24*EXP(-X$25/($B37+273)/RGas)))+ReactionRateK2!X37/2</f>
        <v>6.0084922504736603E-8</v>
      </c>
      <c r="Y37" s="73">
        <f ca="1">IF(Y$2=0,0,Y$22*EXP(Y$23/($B37+273)/RGas)*(OFFSET('Composition%'!$B7,0,Y$13)*OFFSET('Composition%'!$B7,0,Y$14)))-IF(Y$2=2,0,OFFSET('Composition%'!$B7,0,Y$17)*OFFSET('Composition%'!$B7,0,Y$18)*(Y$24*EXP(-Y$25/($B37+273)/RGas)))+ReactionRateK2!Y37/2</f>
        <v>2.9738484753332603E-9</v>
      </c>
      <c r="Z37" s="73">
        <f ca="1">IF(Z$2=0,0,Z$22*EXP(Z$23/($B37+273)/RGas)*(OFFSET('Composition%'!$B7,0,Z$13)*OFFSET('Composition%'!$B7,0,Z$14)))-IF(Z$2=2,0,OFFSET('Composition%'!$B7,0,Z$17)*OFFSET('Composition%'!$B7,0,Z$18)*(Z$24*EXP(-Z$25/($B37+273)/RGas)))+ReactionRateK2!Z37/2</f>
        <v>0</v>
      </c>
      <c r="AA37" s="73">
        <f ca="1">IF(AA$2=0,0,AA$22*EXP(AA$23/($B37+273)/RGas)*(OFFSET('Composition%'!$B7,0,AA$13)*OFFSET('Composition%'!$B7,0,AA$14)))-IF(AA$2=2,0,OFFSET('Composition%'!$B7,0,AA$17)*OFFSET('Composition%'!$B7,0,AA$18)*(AA$24*EXP(-AA$25/($B37+273)/RGas)))+ReactionRateK2!AA37/2</f>
        <v>0</v>
      </c>
      <c r="AB37" s="73">
        <f ca="1">IF(AB$2=0,0,AB$22*EXP(AB$23/($B37+273)/RGas)*(OFFSET('Composition%'!$B7,0,AB$13)*OFFSET('Composition%'!$B7,0,AB$14)))-IF(AB$2=2,0,OFFSET('Composition%'!$B7,0,AB$17)*OFFSET('Composition%'!$B7,0,AB$18)*(AB$24*EXP(-AB$25/($B37+273)/RGas)))+ReactionRateK2!AB37/2</f>
        <v>0</v>
      </c>
      <c r="AC37" s="73">
        <f ca="1">IF(AC$2=0,0,AC$22*EXP(AC$23/($B37+273)/RGas)*(OFFSET('Composition%'!$B7,0,AC$13)*OFFSET('Composition%'!$B7,0,AC$14)))-IF(AC$2=2,0,OFFSET('Composition%'!$B7,0,AC$17)*OFFSET('Composition%'!$B7,0,AC$18)*(AC$24*EXP(-AC$25/($B37+273)/RGas)))+ReactionRateK2!AC37/2</f>
        <v>0</v>
      </c>
      <c r="AD37" s="73">
        <f ca="1">IF(AD$2=0,0,AD$22*EXP(AD$23/($B37+273)/RGas)*(OFFSET('Composition%'!$B7,0,AD$13)*OFFSET('Composition%'!$B7,0,AD$14)))-IF(AD$2=2,0,OFFSET('Composition%'!$B7,0,AD$17)*OFFSET('Composition%'!$B7,0,AD$18)*(AD$24*EXP(-AD$25/($B37+273)/RGas)))+ReactionRateK2!AD37/2</f>
        <v>0</v>
      </c>
      <c r="AE37" s="73">
        <f ca="1">IF(AE$2=0,0,AE$22*EXP(AE$23/($B37+273)/RGas)*(OFFSET('Composition%'!$B7,0,AE$13)*OFFSET('Composition%'!$B7,0,AE$14)))-IF(AE$2=2,0,OFFSET('Composition%'!$B7,0,AE$17)*OFFSET('Composition%'!$B7,0,AE$18)*(AE$24*EXP(-AE$25/($B37+273)/RGas)))+ReactionRateK2!AE37/2</f>
        <v>0</v>
      </c>
      <c r="AF37" s="73"/>
      <c r="AG37" s="73">
        <f ca="1">IF(AG$2=0,0,AG$22*EXP(AG$23/($B37+273)/RGas)*(OFFSET('Composition%'!$B7,0,AG$13)*OFFSET('Composition%'!$B7,0,AG$14)))-IF(AG$2=2,0,OFFSET('Composition%'!$B7,0,AG$17)*OFFSET('Composition%'!$B7,0,AG$18)*(AG$24*EXP(-AG$25/($B37+273)/RGas)))+ReactionRateK2!AG37/2</f>
        <v>0</v>
      </c>
      <c r="AH37" s="73">
        <f ca="1">IF(AH$2=0,0,AH$22*EXP(AH$23/($B37+273)/RGas)*(OFFSET('Composition%'!$B7,0,AH$13)*OFFSET('Composition%'!$B7,0,AH$14)))-IF(AH$2=2,0,OFFSET('Composition%'!$B7,0,AH$17)*OFFSET('Composition%'!$B7,0,AH$18)*(AH$24*EXP(-AH$25/($B37+273)/RGas)))+ReactionRateK2!AH37/2</f>
        <v>0</v>
      </c>
      <c r="AI37" s="73">
        <f ca="1">IF(AI$2=0,0,AI$22*EXP(AI$23/($B37+273)/RGas)*(OFFSET('Composition%'!$B7,0,AI$13)*OFFSET('Composition%'!$B7,0,AI$14)))-IF(AI$2=2,0,OFFSET('Composition%'!$B7,0,AI$17)*OFFSET('Composition%'!$B7,0,AI$18)*(AI$24*EXP(-AI$25/($B37+273)/RGas)))+ReactionRateK2!AI37/2</f>
        <v>0</v>
      </c>
      <c r="AJ37" s="73">
        <f ca="1">IF(AJ$2=0,0,AJ$22*EXP(AJ$23/($B37+273)/RGas)*(OFFSET('Composition%'!$B7,0,AJ$13)*OFFSET('Composition%'!$B7,0,AJ$14)))-IF(AJ$2=2,0,OFFSET('Composition%'!$B7,0,AJ$17)*OFFSET('Composition%'!$B7,0,AJ$18)*(AJ$24*EXP(-AJ$25/($B37+273)/RGas)))+ReactionRateK2!AJ37/2</f>
        <v>0</v>
      </c>
      <c r="AK37" s="73">
        <f ca="1">IF(AK$2=0,0,AK$22*EXP(AK$23/($B37+273)/RGas)*(OFFSET('Composition%'!$B7,0,AK$13)*OFFSET('Composition%'!$B7,0,AK$14)))-IF(AK$2=2,0,OFFSET('Composition%'!$B7,0,AK$17)*OFFSET('Composition%'!$B7,0,AK$18)*(AK$24*EXP(-AK$25/($B37+273)/RGas)))+ReactionRateK2!AK37/2</f>
        <v>0</v>
      </c>
      <c r="AL37" s="73">
        <f ca="1">IF(AL$2=0,0,AL$22*EXP(AL$23/($B37+273)/RGas)*(OFFSET('Composition%'!$B7,0,AL$13)*OFFSET('Composition%'!$B7,0,AL$14)))-IF(AL$2=2,0,OFFSET('Composition%'!$B7,0,AL$17)*OFFSET('Composition%'!$B7,0,AL$18)*(AL$24*EXP(-AL$25/($B37+273)/RGas)))+ReactionRateK2!AL37/2</f>
        <v>0</v>
      </c>
      <c r="AM37" s="73"/>
      <c r="AN37" s="73">
        <f ca="1">IF(AN$2=0,0,AN$22*EXP(AN$23/($B37+273)/RGas)*(OFFSET('Composition%'!$B7,0,AN$13)*OFFSET('Composition%'!$B7,0,AN$14)))-IF(AN$2=2,0,OFFSET('Composition%'!$B7,0,AN$17)*OFFSET('Composition%'!$B7,0,AN$18)*(AN$24*EXP(-AN$25/($B37+273)/RGas)))+ReactionRateK2!AN37/2</f>
        <v>0</v>
      </c>
      <c r="AO37" s="73">
        <f ca="1">IF(AO$2=0,0,AO$22*EXP(AO$23/($B37+273)/RGas)*(OFFSET('Composition%'!$B7,0,AO$13)*OFFSET('Composition%'!$B7,0,AO$14)))-IF(AO$2=2,0,OFFSET('Composition%'!$B7,0,AO$17)*OFFSET('Composition%'!$B7,0,AO$18)*(AO$24*EXP(-AO$25/($B37+273)/RGas)))+ReactionRateK2!AO37/2</f>
        <v>0</v>
      </c>
      <c r="AP37" s="73">
        <f ca="1">IF(AP$2=0,0,AP$22*EXP(AP$23/($B37+273)/RGas)*(OFFSET('Composition%'!$B7,0,AP$13)*OFFSET('Composition%'!$B7,0,AP$14)))-IF(AP$2=2,0,OFFSET('Composition%'!$B7,0,AP$17)*OFFSET('Composition%'!$B7,0,AP$18)*(AP$24*EXP(-AP$25/($B37+273)/RGas)))+ReactionRateK2!AP37/2</f>
        <v>3.0869859566381616E-12</v>
      </c>
      <c r="AQ37" s="73">
        <f ca="1">IF(AQ$2=0,0,AQ$22*EXP(AQ$23/($B37+273)/RGas)*(OFFSET('Composition%'!$B7,0,AQ$13)*OFFSET('Composition%'!$B7,0,AQ$14)))-IF(AQ$2=2,0,OFFSET('Composition%'!$B7,0,AQ$17)*OFFSET('Composition%'!$B7,0,AQ$18)*(AQ$24*EXP(-AQ$25/($B37+273)/RGas)))+ReactionRateK2!AQ37/2</f>
        <v>0</v>
      </c>
      <c r="AR37" s="73">
        <f ca="1">IF(AR$2=0,0,AR$22*EXP(AR$23/($B37+273)/RGas)*(OFFSET('Composition%'!$B7,0,AR$13)*OFFSET('Composition%'!$B7,0,AR$14)))-IF(AR$2=2,0,OFFSET('Composition%'!$B7,0,AR$17)*OFFSET('Composition%'!$B7,0,AR$18)*(AR$24*EXP(-AR$25/($B37+273)/RGas)))+ReactionRateK2!AR37/2</f>
        <v>0</v>
      </c>
    </row>
    <row r="38" spans="1:44">
      <c r="A38" s="3">
        <f t="shared" si="7"/>
        <v>0.3</v>
      </c>
      <c r="B38" s="19">
        <f ca="1">'Composition%'!B8</f>
        <v>405.61153679000586</v>
      </c>
      <c r="C38">
        <f t="shared" si="8"/>
        <v>30</v>
      </c>
      <c r="D38" s="26">
        <f ca="1">('Composition%'!C8*ReactionRateK3!C38)^3</f>
        <v>14.728925831767354</v>
      </c>
      <c r="E38" s="4"/>
      <c r="F38" s="73">
        <f ca="1">IF(F$2=0,0,F$22*EXP(F$23/($B38+273)/RGas)*(OFFSET('Composition%'!$B8,0,F$13)*OFFSET('Composition%'!$B8,0,F$14)))-IF(F$2=2,0,OFFSET('Composition%'!$B8,0,F$17)*OFFSET('Composition%'!$B8,0,F$18)*(F$24*EXP(-F$25/($B38+273)/RGas)))+ReactionRateK2!F38/2</f>
        <v>1.843969812133877E-2</v>
      </c>
      <c r="G38" s="73">
        <f ca="1">IF(G$2=0,0,G$22*EXP(G$23/($B38+273)/RGas)*(OFFSET('Composition%'!$B8,0,G$13)*OFFSET('Composition%'!$B8,0,G$14)))-IF(G$2=2,0,OFFSET('Composition%'!$B8,0,G$17)*OFFSET('Composition%'!$B8,0,G$18)*(G$24*EXP(-G$25/($B38+273)/RGas)))+ReactionRateK2!G38/2</f>
        <v>6.6896422328785819E-3</v>
      </c>
      <c r="H38" s="73">
        <f ca="1">IF(H$2=0,0,H$22*EXP(H$23/($B38+273)/RGas)*(OFFSET('Composition%'!$B8,0,H$13)*OFFSET('Composition%'!$B8,0,H$14)))-IF(H$2=2,0,OFFSET('Composition%'!$B8,0,H$17)*OFFSET('Composition%'!$B8,0,H$18)*(H$24*EXP(-H$25/($B38+273)/RGas)))+ReactionRateK2!H38/2</f>
        <v>1.1627735177889273E-7</v>
      </c>
      <c r="I38" s="73">
        <f ca="1">IF(I$2=0,0,I$22*EXP(I$23/($B38+273)/RGas)*(OFFSET('Composition%'!$B8,0,I$13)*OFFSET('Composition%'!$B8,0,I$14)))-IF(I$2=2,0,OFFSET('Composition%'!$B8,0,I$17)*OFFSET('Composition%'!$B8,0,I$18)*(I$24*EXP(-I$25/($B38+273)/RGas)))+ReactionRateK2!I38/2</f>
        <v>-1.196711445361652E-2</v>
      </c>
      <c r="J38" s="73"/>
      <c r="K38" s="73">
        <f ca="1">IF(K$2=0,0,K$22*EXP(K$23/($B38+273)/RGas)*(OFFSET('Composition%'!$B8,0,K$13)*OFFSET('Composition%'!$B8,0,K$14)))-IF(K$2=2,0,OFFSET('Composition%'!$B8,0,K$17)*OFFSET('Composition%'!$B8,0,K$18)*(K$24*EXP(-K$25/($B38+273)/RGas)))+ReactionRateK2!K38/2</f>
        <v>5.9713432618972967E-2</v>
      </c>
      <c r="L38" s="73">
        <f ca="1">IF(L$2=0,0,L$22*EXP(L$23/($B38+273)/RGas)*(OFFSET('Composition%'!$B8,0,L$13)*OFFSET('Composition%'!$B8,0,L$14)))-IF(L$2=2,0,OFFSET('Composition%'!$B8,0,L$17)*OFFSET('Composition%'!$B8,0,L$18)*(L$24*EXP(-L$25/($B38+273)/RGas)))+ReactionRateK2!L38/2</f>
        <v>1.0013620698943543E-2</v>
      </c>
      <c r="M38" s="73">
        <f ca="1">IF(M$2=0,0,M$22*EXP(M$23/($B38+273)/RGas)*(OFFSET('Composition%'!$B8,0,M$13)*OFFSET('Composition%'!$B8,0,M$14)))-IF(M$2=2,0,OFFSET('Composition%'!$B8,0,M$17)*OFFSET('Composition%'!$B8,0,M$18)*(M$24*EXP(-M$25/($B38+273)/RGas)))+ReactionRateK2!M38/2</f>
        <v>0</v>
      </c>
      <c r="N38" s="73"/>
      <c r="O38" s="73">
        <f ca="1">IF(O$2=0,0,O$22*EXP(O$23/($B38+273)/RGas)*(OFFSET('Composition%'!$B8,0,O$13)*OFFSET('Composition%'!$B8,0,O$14)))-IF(O$2=2,0,OFFSET('Composition%'!$B8,0,O$17)*OFFSET('Composition%'!$B8,0,O$18)*(O$24*EXP(-O$25/($B38+273)/RGas)))+ReactionRateK2!O38/2</f>
        <v>0</v>
      </c>
      <c r="P38" s="73">
        <f ca="1">IF(P$2=0,0,P$22*EXP(P$23/($B38+273)/RGas)*(OFFSET('Composition%'!$B8,0,P$13)*OFFSET('Composition%'!$B8,0,P$14)))-IF(P$2=2,0,OFFSET('Composition%'!$B8,0,P$17)*OFFSET('Composition%'!$B8,0,P$18)*(P$24*EXP(-P$25/($B38+273)/RGas)))+ReactionRateK2!P38/2</f>
        <v>1.1230642182281634E-3</v>
      </c>
      <c r="Q38" s="73">
        <f ca="1">IF(Q$2=0,0,Q$22*EXP(Q$23/($B38+273)/RGas)*(OFFSET('Composition%'!$B8,0,Q$13)*OFFSET('Composition%'!$B8,0,Q$14)))-IF(Q$2=2,0,OFFSET('Composition%'!$B8,0,Q$17)*OFFSET('Composition%'!$B8,0,Q$18)*(Q$24*EXP(-Q$25/($B38+273)/RGas)))+ReactionRateK2!Q38/2</f>
        <v>3.4799960265365559E-6</v>
      </c>
      <c r="R38" s="73">
        <f ca="1">IF(R$2=0,0,R$22*EXP(R$23/($B38+273)/RGas)*(OFFSET('Composition%'!$B8,0,R$13)*OFFSET('Composition%'!$B8,0,R$14)))-IF(R$2=2,0,OFFSET('Composition%'!$B8,0,R$17)*OFFSET('Composition%'!$B8,0,R$18)*(R$24*EXP(-R$25/($B38+273)/RGas)))+ReactionRateK2!R38/2</f>
        <v>2.6191501872301169E-7</v>
      </c>
      <c r="S38" s="73"/>
      <c r="T38" s="73">
        <f ca="1">IF(T$2=0,0,T$22*EXP(T$23/($B38+273)/RGas)*(OFFSET('Composition%'!$B8,0,T$13)*OFFSET('Composition%'!$B8,0,T$14)))-IF(T$2=2,0,OFFSET('Composition%'!$B8,0,T$17)*OFFSET('Composition%'!$B8,0,T$18)*(T$24*EXP(-T$25/($B38+273)/RGas)))+ReactionRateK2!T38/2</f>
        <v>2.3673922302206014E-2</v>
      </c>
      <c r="U38" s="73">
        <f ca="1">IF(U$2=0,0,U$22*EXP(U$23/($B38+273)/RGas)*(OFFSET('Composition%'!$B8,0,U$13)*OFFSET('Composition%'!$B8,0,U$14)))-IF(U$2=2,0,OFFSET('Composition%'!$B8,0,U$17)*OFFSET('Composition%'!$B8,0,U$18)*(U$24*EXP(-U$25/($B38+273)/RGas)))+ReactionRateK2!U38/2</f>
        <v>4.753293104539022E-3</v>
      </c>
      <c r="V38" s="73">
        <f ca="1">IF(V$2=0,0,V$22*EXP(V$23/($B38+273)/RGas)*(OFFSET('Composition%'!$B8,0,V$13)*OFFSET('Composition%'!$B8,0,V$14)))-IF(V$2=2,0,OFFSET('Composition%'!$B8,0,V$17)*OFFSET('Composition%'!$B8,0,V$18)*(V$24*EXP(-V$25/($B38+273)/RGas)))+ReactionRateK2!V38/2</f>
        <v>0</v>
      </c>
      <c r="W38" s="73">
        <f ca="1">IF(W$2=0,0,W$22*EXP(W$23/($B38+273)/RGas)*(OFFSET('Composition%'!$B8,0,W$13)*OFFSET('Composition%'!$B8,0,W$14)))-IF(W$2=2,0,OFFSET('Composition%'!$B8,0,W$17)*OFFSET('Composition%'!$B8,0,W$18)*(W$24*EXP(-W$25/($B38+273)/RGas)))+ReactionRateK2!W38/2</f>
        <v>0</v>
      </c>
      <c r="X38" s="73">
        <f ca="1">IF(X$2=0,0,X$22*EXP(X$23/($B38+273)/RGas)*(OFFSET('Composition%'!$B8,0,X$13)*OFFSET('Composition%'!$B8,0,X$14)))-IF(X$2=2,0,OFFSET('Composition%'!$B8,0,X$17)*OFFSET('Composition%'!$B8,0,X$18)*(X$24*EXP(-X$25/($B38+273)/RGas)))+ReactionRateK2!X38/2</f>
        <v>5.9002556662322424E-8</v>
      </c>
      <c r="Y38" s="73">
        <f ca="1">IF(Y$2=0,0,Y$22*EXP(Y$23/($B38+273)/RGas)*(OFFSET('Composition%'!$B8,0,Y$13)*OFFSET('Composition%'!$B8,0,Y$14)))-IF(Y$2=2,0,OFFSET('Composition%'!$B8,0,Y$17)*OFFSET('Composition%'!$B8,0,Y$18)*(Y$24*EXP(-Y$25/($B38+273)/RGas)))+ReactionRateK2!Y38/2</f>
        <v>2.9202777644787617E-9</v>
      </c>
      <c r="Z38" s="73">
        <f ca="1">IF(Z$2=0,0,Z$22*EXP(Z$23/($B38+273)/RGas)*(OFFSET('Composition%'!$B8,0,Z$13)*OFFSET('Composition%'!$B8,0,Z$14)))-IF(Z$2=2,0,OFFSET('Composition%'!$B8,0,Z$17)*OFFSET('Composition%'!$B8,0,Z$18)*(Z$24*EXP(-Z$25/($B38+273)/RGas)))+ReactionRateK2!Z38/2</f>
        <v>0</v>
      </c>
      <c r="AA38" s="73">
        <f ca="1">IF(AA$2=0,0,AA$22*EXP(AA$23/($B38+273)/RGas)*(OFFSET('Composition%'!$B8,0,AA$13)*OFFSET('Composition%'!$B8,0,AA$14)))-IF(AA$2=2,0,OFFSET('Composition%'!$B8,0,AA$17)*OFFSET('Composition%'!$B8,0,AA$18)*(AA$24*EXP(-AA$25/($B38+273)/RGas)))+ReactionRateK2!AA38/2</f>
        <v>0</v>
      </c>
      <c r="AB38" s="73">
        <f ca="1">IF(AB$2=0,0,AB$22*EXP(AB$23/($B38+273)/RGas)*(OFFSET('Composition%'!$B8,0,AB$13)*OFFSET('Composition%'!$B8,0,AB$14)))-IF(AB$2=2,0,OFFSET('Composition%'!$B8,0,AB$17)*OFFSET('Composition%'!$B8,0,AB$18)*(AB$24*EXP(-AB$25/($B38+273)/RGas)))+ReactionRateK2!AB38/2</f>
        <v>0</v>
      </c>
      <c r="AC38" s="73">
        <f ca="1">IF(AC$2=0,0,AC$22*EXP(AC$23/($B38+273)/RGas)*(OFFSET('Composition%'!$B8,0,AC$13)*OFFSET('Composition%'!$B8,0,AC$14)))-IF(AC$2=2,0,OFFSET('Composition%'!$B8,0,AC$17)*OFFSET('Composition%'!$B8,0,AC$18)*(AC$24*EXP(-AC$25/($B38+273)/RGas)))+ReactionRateK2!AC38/2</f>
        <v>0</v>
      </c>
      <c r="AD38" s="73">
        <f ca="1">IF(AD$2=0,0,AD$22*EXP(AD$23/($B38+273)/RGas)*(OFFSET('Composition%'!$B8,0,AD$13)*OFFSET('Composition%'!$B8,0,AD$14)))-IF(AD$2=2,0,OFFSET('Composition%'!$B8,0,AD$17)*OFFSET('Composition%'!$B8,0,AD$18)*(AD$24*EXP(-AD$25/($B38+273)/RGas)))+ReactionRateK2!AD38/2</f>
        <v>0</v>
      </c>
      <c r="AE38" s="73">
        <f ca="1">IF(AE$2=0,0,AE$22*EXP(AE$23/($B38+273)/RGas)*(OFFSET('Composition%'!$B8,0,AE$13)*OFFSET('Composition%'!$B8,0,AE$14)))-IF(AE$2=2,0,OFFSET('Composition%'!$B8,0,AE$17)*OFFSET('Composition%'!$B8,0,AE$18)*(AE$24*EXP(-AE$25/($B38+273)/RGas)))+ReactionRateK2!AE38/2</f>
        <v>0</v>
      </c>
      <c r="AF38" s="73"/>
      <c r="AG38" s="73">
        <f ca="1">IF(AG$2=0,0,AG$22*EXP(AG$23/($B38+273)/RGas)*(OFFSET('Composition%'!$B8,0,AG$13)*OFFSET('Composition%'!$B8,0,AG$14)))-IF(AG$2=2,0,OFFSET('Composition%'!$B8,0,AG$17)*OFFSET('Composition%'!$B8,0,AG$18)*(AG$24*EXP(-AG$25/($B38+273)/RGas)))+ReactionRateK2!AG38/2</f>
        <v>0</v>
      </c>
      <c r="AH38" s="73">
        <f ca="1">IF(AH$2=0,0,AH$22*EXP(AH$23/($B38+273)/RGas)*(OFFSET('Composition%'!$B8,0,AH$13)*OFFSET('Composition%'!$B8,0,AH$14)))-IF(AH$2=2,0,OFFSET('Composition%'!$B8,0,AH$17)*OFFSET('Composition%'!$B8,0,AH$18)*(AH$24*EXP(-AH$25/($B38+273)/RGas)))+ReactionRateK2!AH38/2</f>
        <v>0</v>
      </c>
      <c r="AI38" s="73">
        <f ca="1">IF(AI$2=0,0,AI$22*EXP(AI$23/($B38+273)/RGas)*(OFFSET('Composition%'!$B8,0,AI$13)*OFFSET('Composition%'!$B8,0,AI$14)))-IF(AI$2=2,0,OFFSET('Composition%'!$B8,0,AI$17)*OFFSET('Composition%'!$B8,0,AI$18)*(AI$24*EXP(-AI$25/($B38+273)/RGas)))+ReactionRateK2!AI38/2</f>
        <v>0</v>
      </c>
      <c r="AJ38" s="73">
        <f ca="1">IF(AJ$2=0,0,AJ$22*EXP(AJ$23/($B38+273)/RGas)*(OFFSET('Composition%'!$B8,0,AJ$13)*OFFSET('Composition%'!$B8,0,AJ$14)))-IF(AJ$2=2,0,OFFSET('Composition%'!$B8,0,AJ$17)*OFFSET('Composition%'!$B8,0,AJ$18)*(AJ$24*EXP(-AJ$25/($B38+273)/RGas)))+ReactionRateK2!AJ38/2</f>
        <v>0</v>
      </c>
      <c r="AK38" s="73">
        <f ca="1">IF(AK$2=0,0,AK$22*EXP(AK$23/($B38+273)/RGas)*(OFFSET('Composition%'!$B8,0,AK$13)*OFFSET('Composition%'!$B8,0,AK$14)))-IF(AK$2=2,0,OFFSET('Composition%'!$B8,0,AK$17)*OFFSET('Composition%'!$B8,0,AK$18)*(AK$24*EXP(-AK$25/($B38+273)/RGas)))+ReactionRateK2!AK38/2</f>
        <v>0</v>
      </c>
      <c r="AL38" s="73">
        <f ca="1">IF(AL$2=0,0,AL$22*EXP(AL$23/($B38+273)/RGas)*(OFFSET('Composition%'!$B8,0,AL$13)*OFFSET('Composition%'!$B8,0,AL$14)))-IF(AL$2=2,0,OFFSET('Composition%'!$B8,0,AL$17)*OFFSET('Composition%'!$B8,0,AL$18)*(AL$24*EXP(-AL$25/($B38+273)/RGas)))+ReactionRateK2!AL38/2</f>
        <v>0</v>
      </c>
      <c r="AM38" s="73"/>
      <c r="AN38" s="73">
        <f ca="1">IF(AN$2=0,0,AN$22*EXP(AN$23/($B38+273)/RGas)*(OFFSET('Composition%'!$B8,0,AN$13)*OFFSET('Composition%'!$B8,0,AN$14)))-IF(AN$2=2,0,OFFSET('Composition%'!$B8,0,AN$17)*OFFSET('Composition%'!$B8,0,AN$18)*(AN$24*EXP(-AN$25/($B38+273)/RGas)))+ReactionRateK2!AN38/2</f>
        <v>0</v>
      </c>
      <c r="AO38" s="73">
        <f ca="1">IF(AO$2=0,0,AO$22*EXP(AO$23/($B38+273)/RGas)*(OFFSET('Composition%'!$B8,0,AO$13)*OFFSET('Composition%'!$B8,0,AO$14)))-IF(AO$2=2,0,OFFSET('Composition%'!$B8,0,AO$17)*OFFSET('Composition%'!$B8,0,AO$18)*(AO$24*EXP(-AO$25/($B38+273)/RGas)))+ReactionRateK2!AO38/2</f>
        <v>0</v>
      </c>
      <c r="AP38" s="73">
        <f ca="1">IF(AP$2=0,0,AP$22*EXP(AP$23/($B38+273)/RGas)*(OFFSET('Composition%'!$B8,0,AP$13)*OFFSET('Composition%'!$B8,0,AP$14)))-IF(AP$2=2,0,OFFSET('Composition%'!$B8,0,AP$17)*OFFSET('Composition%'!$B8,0,AP$18)*(AP$24*EXP(-AP$25/($B38+273)/RGas)))+ReactionRateK2!AP38/2</f>
        <v>3.2952612583835274E-12</v>
      </c>
      <c r="AQ38" s="73">
        <f ca="1">IF(AQ$2=0,0,AQ$22*EXP(AQ$23/($B38+273)/RGas)*(OFFSET('Composition%'!$B8,0,AQ$13)*OFFSET('Composition%'!$B8,0,AQ$14)))-IF(AQ$2=2,0,OFFSET('Composition%'!$B8,0,AQ$17)*OFFSET('Composition%'!$B8,0,AQ$18)*(AQ$24*EXP(-AQ$25/($B38+273)/RGas)))+ReactionRateK2!AQ38/2</f>
        <v>0</v>
      </c>
      <c r="AR38" s="73">
        <f ca="1">IF(AR$2=0,0,AR$22*EXP(AR$23/($B38+273)/RGas)*(OFFSET('Composition%'!$B8,0,AR$13)*OFFSET('Composition%'!$B8,0,AR$14)))-IF(AR$2=2,0,OFFSET('Composition%'!$B8,0,AR$17)*OFFSET('Composition%'!$B8,0,AR$18)*(AR$24*EXP(-AR$25/($B38+273)/RGas)))+ReactionRateK2!AR38/2</f>
        <v>0</v>
      </c>
    </row>
    <row r="39" spans="1:44">
      <c r="A39" s="3">
        <f t="shared" si="7"/>
        <v>0.35</v>
      </c>
      <c r="B39" s="19">
        <f ca="1">'Composition%'!B9</f>
        <v>406.19914706893445</v>
      </c>
      <c r="C39">
        <f t="shared" si="8"/>
        <v>30</v>
      </c>
      <c r="D39" s="26">
        <f ca="1">('Composition%'!C9*ReactionRateK3!C39)^3</f>
        <v>13.991248597882111</v>
      </c>
      <c r="E39" s="4"/>
      <c r="F39" s="73">
        <f ca="1">IF(F$2=0,0,F$22*EXP(F$23/($B39+273)/RGas)*(OFFSET('Composition%'!$B9,0,F$13)*OFFSET('Composition%'!$B9,0,F$14)))-IF(F$2=2,0,OFFSET('Composition%'!$B9,0,F$17)*OFFSET('Composition%'!$B9,0,F$18)*(F$24*EXP(-F$25/($B39+273)/RGas)))+ReactionRateK2!F39/2</f>
        <v>1.7910053623458506E-2</v>
      </c>
      <c r="G39" s="73">
        <f ca="1">IF(G$2=0,0,G$22*EXP(G$23/($B39+273)/RGas)*(OFFSET('Composition%'!$B9,0,G$13)*OFFSET('Composition%'!$B9,0,G$14)))-IF(G$2=2,0,OFFSET('Composition%'!$B9,0,G$17)*OFFSET('Composition%'!$B9,0,G$18)*(G$24*EXP(-G$25/($B39+273)/RGas)))+ReactionRateK2!G39/2</f>
        <v>6.5005766953069016E-3</v>
      </c>
      <c r="H39" s="73">
        <f ca="1">IF(H$2=0,0,H$22*EXP(H$23/($B39+273)/RGas)*(OFFSET('Composition%'!$B9,0,H$13)*OFFSET('Composition%'!$B9,0,H$14)))-IF(H$2=2,0,OFFSET('Composition%'!$B9,0,H$17)*OFFSET('Composition%'!$B9,0,H$18)*(H$24*EXP(-H$25/($B39+273)/RGas)))+ReactionRateK2!H39/2</f>
        <v>8.0614778154081897E-9</v>
      </c>
      <c r="I39" s="73">
        <f ca="1">IF(I$2=0,0,I$22*EXP(I$23/($B39+273)/RGas)*(OFFSET('Composition%'!$B9,0,I$13)*OFFSET('Composition%'!$B9,0,I$14)))-IF(I$2=2,0,OFFSET('Composition%'!$B9,0,I$17)*OFFSET('Composition%'!$B9,0,I$18)*(I$24*EXP(-I$25/($B39+273)/RGas)))+ReactionRateK2!I39/2</f>
        <v>-1.0943164801204348E-2</v>
      </c>
      <c r="J39" s="73"/>
      <c r="K39" s="73">
        <f ca="1">IF(K$2=0,0,K$22*EXP(K$23/($B39+273)/RGas)*(OFFSET('Composition%'!$B9,0,K$13)*OFFSET('Composition%'!$B9,0,K$14)))-IF(K$2=2,0,OFFSET('Composition%'!$B9,0,K$17)*OFFSET('Composition%'!$B9,0,K$18)*(K$24*EXP(-K$25/($B39+273)/RGas)))+ReactionRateK2!K39/2</f>
        <v>5.8592472547551469E-2</v>
      </c>
      <c r="L39" s="73">
        <f ca="1">IF(L$2=0,0,L$22*EXP(L$23/($B39+273)/RGas)*(OFFSET('Composition%'!$B9,0,L$13)*OFFSET('Composition%'!$B9,0,L$14)))-IF(L$2=2,0,OFFSET('Composition%'!$B9,0,L$17)*OFFSET('Composition%'!$B9,0,L$18)*(L$24*EXP(-L$25/($B39+273)/RGas)))+ReactionRateK2!L39/2</f>
        <v>1.1740520659960736E-2</v>
      </c>
      <c r="M39" s="73">
        <f ca="1">IF(M$2=0,0,M$22*EXP(M$23/($B39+273)/RGas)*(OFFSET('Composition%'!$B9,0,M$13)*OFFSET('Composition%'!$B9,0,M$14)))-IF(M$2=2,0,OFFSET('Composition%'!$B9,0,M$17)*OFFSET('Composition%'!$B9,0,M$18)*(M$24*EXP(-M$25/($B39+273)/RGas)))+ReactionRateK2!M39/2</f>
        <v>0</v>
      </c>
      <c r="N39" s="73"/>
      <c r="O39" s="73">
        <f ca="1">IF(O$2=0,0,O$22*EXP(O$23/($B39+273)/RGas)*(OFFSET('Composition%'!$B9,0,O$13)*OFFSET('Composition%'!$B9,0,O$14)))-IF(O$2=2,0,OFFSET('Composition%'!$B9,0,O$17)*OFFSET('Composition%'!$B9,0,O$18)*(O$24*EXP(-O$25/($B39+273)/RGas)))+ReactionRateK2!O39/2</f>
        <v>0</v>
      </c>
      <c r="P39" s="73">
        <f ca="1">IF(P$2=0,0,P$22*EXP(P$23/($B39+273)/RGas)*(OFFSET('Composition%'!$B9,0,P$13)*OFFSET('Composition%'!$B9,0,P$14)))-IF(P$2=2,0,OFFSET('Composition%'!$B9,0,P$17)*OFFSET('Composition%'!$B9,0,P$18)*(P$24*EXP(-P$25/($B39+273)/RGas)))+ReactionRateK2!P39/2</f>
        <v>1.476054974182264E-3</v>
      </c>
      <c r="Q39" s="73">
        <f ca="1">IF(Q$2=0,0,Q$22*EXP(Q$23/($B39+273)/RGas)*(OFFSET('Composition%'!$B9,0,Q$13)*OFFSET('Composition%'!$B9,0,Q$14)))-IF(Q$2=2,0,OFFSET('Composition%'!$B9,0,Q$17)*OFFSET('Composition%'!$B9,0,Q$18)*(Q$24*EXP(-Q$25/($B39+273)/RGas)))+ReactionRateK2!Q39/2</f>
        <v>4.5342165316583154E-6</v>
      </c>
      <c r="R39" s="73">
        <f ca="1">IF(R$2=0,0,R$22*EXP(R$23/($B39+273)/RGas)*(OFFSET('Composition%'!$B9,0,R$13)*OFFSET('Composition%'!$B9,0,R$14)))-IF(R$2=2,0,OFFSET('Composition%'!$B9,0,R$17)*OFFSET('Composition%'!$B9,0,R$18)*(R$24*EXP(-R$25/($B39+273)/RGas)))+ReactionRateK2!R39/2</f>
        <v>3.4307109186548027E-7</v>
      </c>
      <c r="S39" s="73"/>
      <c r="T39" s="73">
        <f ca="1">IF(T$2=0,0,T$22*EXP(T$23/($B39+273)/RGas)*(OFFSET('Composition%'!$B9,0,T$13)*OFFSET('Composition%'!$B9,0,T$14)))-IF(T$2=2,0,OFFSET('Composition%'!$B9,0,T$17)*OFFSET('Composition%'!$B9,0,T$18)*(T$24*EXP(-T$25/($B39+273)/RGas)))+ReactionRateK2!T39/2</f>
        <v>2.2287998378018901E-2</v>
      </c>
      <c r="U39" s="73">
        <f ca="1">IF(U$2=0,0,U$22*EXP(U$23/($B39+273)/RGas)*(OFFSET('Composition%'!$B9,0,U$13)*OFFSET('Composition%'!$B9,0,U$14)))-IF(U$2=2,0,OFFSET('Composition%'!$B9,0,U$17)*OFFSET('Composition%'!$B9,0,U$18)*(U$24*EXP(-U$25/($B39+273)/RGas)))+ReactionRateK2!U39/2</f>
        <v>4.0924076271866231E-3</v>
      </c>
      <c r="V39" s="73">
        <f ca="1">IF(V$2=0,0,V$22*EXP(V$23/($B39+273)/RGas)*(OFFSET('Composition%'!$B9,0,V$13)*OFFSET('Composition%'!$B9,0,V$14)))-IF(V$2=2,0,OFFSET('Composition%'!$B9,0,V$17)*OFFSET('Composition%'!$B9,0,V$18)*(V$24*EXP(-V$25/($B39+273)/RGas)))+ReactionRateK2!V39/2</f>
        <v>0</v>
      </c>
      <c r="W39" s="73">
        <f ca="1">IF(W$2=0,0,W$22*EXP(W$23/($B39+273)/RGas)*(OFFSET('Composition%'!$B9,0,W$13)*OFFSET('Composition%'!$B9,0,W$14)))-IF(W$2=2,0,OFFSET('Composition%'!$B9,0,W$17)*OFFSET('Composition%'!$B9,0,W$18)*(W$24*EXP(-W$25/($B39+273)/RGas)))+ReactionRateK2!W39/2</f>
        <v>0</v>
      </c>
      <c r="X39" s="73">
        <f ca="1">IF(X$2=0,0,X$22*EXP(X$23/($B39+273)/RGas)*(OFFSET('Composition%'!$B9,0,X$13)*OFFSET('Composition%'!$B9,0,X$14)))-IF(X$2=2,0,OFFSET('Composition%'!$B9,0,X$17)*OFFSET('Composition%'!$B9,0,X$18)*(X$24*EXP(-X$25/($B39+273)/RGas)))+ReactionRateK2!X39/2</f>
        <v>5.800039685830375E-8</v>
      </c>
      <c r="Y39" s="73">
        <f ca="1">IF(Y$2=0,0,Y$22*EXP(Y$23/($B39+273)/RGas)*(OFFSET('Composition%'!$B9,0,Y$13)*OFFSET('Composition%'!$B9,0,Y$14)))-IF(Y$2=2,0,OFFSET('Composition%'!$B9,0,Y$17)*OFFSET('Composition%'!$B9,0,Y$18)*(Y$24*EXP(-Y$25/($B39+273)/RGas)))+ReactionRateK2!Y39/2</f>
        <v>2.8706767783913405E-9</v>
      </c>
      <c r="Z39" s="73">
        <f ca="1">IF(Z$2=0,0,Z$22*EXP(Z$23/($B39+273)/RGas)*(OFFSET('Composition%'!$B9,0,Z$13)*OFFSET('Composition%'!$B9,0,Z$14)))-IF(Z$2=2,0,OFFSET('Composition%'!$B9,0,Z$17)*OFFSET('Composition%'!$B9,0,Z$18)*(Z$24*EXP(-Z$25/($B39+273)/RGas)))+ReactionRateK2!Z39/2</f>
        <v>0</v>
      </c>
      <c r="AA39" s="73">
        <f ca="1">IF(AA$2=0,0,AA$22*EXP(AA$23/($B39+273)/RGas)*(OFFSET('Composition%'!$B9,0,AA$13)*OFFSET('Composition%'!$B9,0,AA$14)))-IF(AA$2=2,0,OFFSET('Composition%'!$B9,0,AA$17)*OFFSET('Composition%'!$B9,0,AA$18)*(AA$24*EXP(-AA$25/($B39+273)/RGas)))+ReactionRateK2!AA39/2</f>
        <v>0</v>
      </c>
      <c r="AB39" s="73">
        <f ca="1">IF(AB$2=0,0,AB$22*EXP(AB$23/($B39+273)/RGas)*(OFFSET('Composition%'!$B9,0,AB$13)*OFFSET('Composition%'!$B9,0,AB$14)))-IF(AB$2=2,0,OFFSET('Composition%'!$B9,0,AB$17)*OFFSET('Composition%'!$B9,0,AB$18)*(AB$24*EXP(-AB$25/($B39+273)/RGas)))+ReactionRateK2!AB39/2</f>
        <v>0</v>
      </c>
      <c r="AC39" s="73">
        <f ca="1">IF(AC$2=0,0,AC$22*EXP(AC$23/($B39+273)/RGas)*(OFFSET('Composition%'!$B9,0,AC$13)*OFFSET('Composition%'!$B9,0,AC$14)))-IF(AC$2=2,0,OFFSET('Composition%'!$B9,0,AC$17)*OFFSET('Composition%'!$B9,0,AC$18)*(AC$24*EXP(-AC$25/($B39+273)/RGas)))+ReactionRateK2!AC39/2</f>
        <v>0</v>
      </c>
      <c r="AD39" s="73">
        <f ca="1">IF(AD$2=0,0,AD$22*EXP(AD$23/($B39+273)/RGas)*(OFFSET('Composition%'!$B9,0,AD$13)*OFFSET('Composition%'!$B9,0,AD$14)))-IF(AD$2=2,0,OFFSET('Composition%'!$B9,0,AD$17)*OFFSET('Composition%'!$B9,0,AD$18)*(AD$24*EXP(-AD$25/($B39+273)/RGas)))+ReactionRateK2!AD39/2</f>
        <v>0</v>
      </c>
      <c r="AE39" s="73">
        <f ca="1">IF(AE$2=0,0,AE$22*EXP(AE$23/($B39+273)/RGas)*(OFFSET('Composition%'!$B9,0,AE$13)*OFFSET('Composition%'!$B9,0,AE$14)))-IF(AE$2=2,0,OFFSET('Composition%'!$B9,0,AE$17)*OFFSET('Composition%'!$B9,0,AE$18)*(AE$24*EXP(-AE$25/($B39+273)/RGas)))+ReactionRateK2!AE39/2</f>
        <v>0</v>
      </c>
      <c r="AF39" s="73"/>
      <c r="AG39" s="73">
        <f ca="1">IF(AG$2=0,0,AG$22*EXP(AG$23/($B39+273)/RGas)*(OFFSET('Composition%'!$B9,0,AG$13)*OFFSET('Composition%'!$B9,0,AG$14)))-IF(AG$2=2,0,OFFSET('Composition%'!$B9,0,AG$17)*OFFSET('Composition%'!$B9,0,AG$18)*(AG$24*EXP(-AG$25/($B39+273)/RGas)))+ReactionRateK2!AG39/2</f>
        <v>0</v>
      </c>
      <c r="AH39" s="73">
        <f ca="1">IF(AH$2=0,0,AH$22*EXP(AH$23/($B39+273)/RGas)*(OFFSET('Composition%'!$B9,0,AH$13)*OFFSET('Composition%'!$B9,0,AH$14)))-IF(AH$2=2,0,OFFSET('Composition%'!$B9,0,AH$17)*OFFSET('Composition%'!$B9,0,AH$18)*(AH$24*EXP(-AH$25/($B39+273)/RGas)))+ReactionRateK2!AH39/2</f>
        <v>0</v>
      </c>
      <c r="AI39" s="73">
        <f ca="1">IF(AI$2=0,0,AI$22*EXP(AI$23/($B39+273)/RGas)*(OFFSET('Composition%'!$B9,0,AI$13)*OFFSET('Composition%'!$B9,0,AI$14)))-IF(AI$2=2,0,OFFSET('Composition%'!$B9,0,AI$17)*OFFSET('Composition%'!$B9,0,AI$18)*(AI$24*EXP(-AI$25/($B39+273)/RGas)))+ReactionRateK2!AI39/2</f>
        <v>0</v>
      </c>
      <c r="AJ39" s="73">
        <f ca="1">IF(AJ$2=0,0,AJ$22*EXP(AJ$23/($B39+273)/RGas)*(OFFSET('Composition%'!$B9,0,AJ$13)*OFFSET('Composition%'!$B9,0,AJ$14)))-IF(AJ$2=2,0,OFFSET('Composition%'!$B9,0,AJ$17)*OFFSET('Composition%'!$B9,0,AJ$18)*(AJ$24*EXP(-AJ$25/($B39+273)/RGas)))+ReactionRateK2!AJ39/2</f>
        <v>0</v>
      </c>
      <c r="AK39" s="73">
        <f ca="1">IF(AK$2=0,0,AK$22*EXP(AK$23/($B39+273)/RGas)*(OFFSET('Composition%'!$B9,0,AK$13)*OFFSET('Composition%'!$B9,0,AK$14)))-IF(AK$2=2,0,OFFSET('Composition%'!$B9,0,AK$17)*OFFSET('Composition%'!$B9,0,AK$18)*(AK$24*EXP(-AK$25/($B39+273)/RGas)))+ReactionRateK2!AK39/2</f>
        <v>0</v>
      </c>
      <c r="AL39" s="73">
        <f ca="1">IF(AL$2=0,0,AL$22*EXP(AL$23/($B39+273)/RGas)*(OFFSET('Composition%'!$B9,0,AL$13)*OFFSET('Composition%'!$B9,0,AL$14)))-IF(AL$2=2,0,OFFSET('Composition%'!$B9,0,AL$17)*OFFSET('Composition%'!$B9,0,AL$18)*(AL$24*EXP(-AL$25/($B39+273)/RGas)))+ReactionRateK2!AL39/2</f>
        <v>0</v>
      </c>
      <c r="AM39" s="73"/>
      <c r="AN39" s="73">
        <f ca="1">IF(AN$2=0,0,AN$22*EXP(AN$23/($B39+273)/RGas)*(OFFSET('Composition%'!$B9,0,AN$13)*OFFSET('Composition%'!$B9,0,AN$14)))-IF(AN$2=2,0,OFFSET('Composition%'!$B9,0,AN$17)*OFFSET('Composition%'!$B9,0,AN$18)*(AN$24*EXP(-AN$25/($B39+273)/RGas)))+ReactionRateK2!AN39/2</f>
        <v>0</v>
      </c>
      <c r="AO39" s="73">
        <f ca="1">IF(AO$2=0,0,AO$22*EXP(AO$23/($B39+273)/RGas)*(OFFSET('Composition%'!$B9,0,AO$13)*OFFSET('Composition%'!$B9,0,AO$14)))-IF(AO$2=2,0,OFFSET('Composition%'!$B9,0,AO$17)*OFFSET('Composition%'!$B9,0,AO$18)*(AO$24*EXP(-AO$25/($B39+273)/RGas)))+ReactionRateK2!AO39/2</f>
        <v>0</v>
      </c>
      <c r="AP39" s="73">
        <f ca="1">IF(AP$2=0,0,AP$22*EXP(AP$23/($B39+273)/RGas)*(OFFSET('Composition%'!$B9,0,AP$13)*OFFSET('Composition%'!$B9,0,AP$14)))-IF(AP$2=2,0,OFFSET('Composition%'!$B9,0,AP$17)*OFFSET('Composition%'!$B9,0,AP$18)*(AP$24*EXP(-AP$25/($B39+273)/RGas)))+ReactionRateK2!AP39/2</f>
        <v>3.4739233244914052E-12</v>
      </c>
      <c r="AQ39" s="73">
        <f ca="1">IF(AQ$2=0,0,AQ$22*EXP(AQ$23/($B39+273)/RGas)*(OFFSET('Composition%'!$B9,0,AQ$13)*OFFSET('Composition%'!$B9,0,AQ$14)))-IF(AQ$2=2,0,OFFSET('Composition%'!$B9,0,AQ$17)*OFFSET('Composition%'!$B9,0,AQ$18)*(AQ$24*EXP(-AQ$25/($B39+273)/RGas)))+ReactionRateK2!AQ39/2</f>
        <v>0</v>
      </c>
      <c r="AR39" s="73">
        <f ca="1">IF(AR$2=0,0,AR$22*EXP(AR$23/($B39+273)/RGas)*(OFFSET('Composition%'!$B9,0,AR$13)*OFFSET('Composition%'!$B9,0,AR$14)))-IF(AR$2=2,0,OFFSET('Composition%'!$B9,0,AR$17)*OFFSET('Composition%'!$B9,0,AR$18)*(AR$24*EXP(-AR$25/($B39+273)/RGas)))+ReactionRateK2!AR39/2</f>
        <v>0</v>
      </c>
    </row>
    <row r="40" spans="1:44">
      <c r="A40" s="3">
        <f t="shared" si="7"/>
        <v>0.39999999999999997</v>
      </c>
      <c r="B40" s="19">
        <f ca="1">'Composition%'!B10</f>
        <v>406.71184159360638</v>
      </c>
      <c r="C40">
        <f t="shared" si="8"/>
        <v>30</v>
      </c>
      <c r="D40" s="26">
        <f ca="1">('Composition%'!C10*ReactionRateK3!C40)^3</f>
        <v>13.329105001693868</v>
      </c>
      <c r="E40" s="4"/>
      <c r="F40" s="73">
        <f ca="1">IF(F$2=0,0,F$22*EXP(F$23/($B40+273)/RGas)*(OFFSET('Composition%'!$B10,0,F$13)*OFFSET('Composition%'!$B10,0,F$14)))-IF(F$2=2,0,OFFSET('Composition%'!$B10,0,F$17)*OFFSET('Composition%'!$B10,0,F$18)*(F$24*EXP(-F$25/($B40+273)/RGas)))+ReactionRateK2!F40/2</f>
        <v>1.7392581168611788E-2</v>
      </c>
      <c r="G40" s="73">
        <f ca="1">IF(G$2=0,0,G$22*EXP(G$23/($B40+273)/RGas)*(OFFSET('Composition%'!$B10,0,G$13)*OFFSET('Composition%'!$B10,0,G$14)))-IF(G$2=2,0,OFFSET('Composition%'!$B10,0,G$17)*OFFSET('Composition%'!$B10,0,G$18)*(G$24*EXP(-G$25/($B40+273)/RGas)))+ReactionRateK2!G40/2</f>
        <v>6.3161993332885736E-3</v>
      </c>
      <c r="H40" s="73">
        <f ca="1">IF(H$2=0,0,H$22*EXP(H$23/($B40+273)/RGas)*(OFFSET('Composition%'!$B10,0,H$13)*OFFSET('Composition%'!$B10,0,H$14)))-IF(H$2=2,0,OFFSET('Composition%'!$B10,0,H$17)*OFFSET('Composition%'!$B10,0,H$18)*(H$24*EXP(-H$25/($B40+273)/RGas)))+ReactionRateK2!H40/2</f>
        <v>-1.0803116325619802E-7</v>
      </c>
      <c r="I40" s="73">
        <f ca="1">IF(I$2=0,0,I$22*EXP(I$23/($B40+273)/RGas)*(OFFSET('Composition%'!$B10,0,I$13)*OFFSET('Composition%'!$B10,0,I$14)))-IF(I$2=2,0,OFFSET('Composition%'!$B10,0,I$17)*OFFSET('Composition%'!$B10,0,I$18)*(I$24*EXP(-I$25/($B40+273)/RGas)))+ReactionRateK2!I40/2</f>
        <v>-9.9949701116703957E-3</v>
      </c>
      <c r="J40" s="73"/>
      <c r="K40" s="73">
        <f ca="1">IF(K$2=0,0,K$22*EXP(K$23/($B40+273)/RGas)*(OFFSET('Composition%'!$B10,0,K$13)*OFFSET('Composition%'!$B10,0,K$14)))-IF(K$2=2,0,OFFSET('Composition%'!$B10,0,K$17)*OFFSET('Composition%'!$B10,0,K$18)*(K$24*EXP(-K$25/($B40+273)/RGas)))+ReactionRateK2!K40/2</f>
        <v>5.7451063069839874E-2</v>
      </c>
      <c r="L40" s="73">
        <f ca="1">IF(L$2=0,0,L$22*EXP(L$23/($B40+273)/RGas)*(OFFSET('Composition%'!$B10,0,L$13)*OFFSET('Composition%'!$B10,0,L$14)))-IF(L$2=2,0,OFFSET('Composition%'!$B10,0,L$17)*OFFSET('Composition%'!$B10,0,L$18)*(L$24*EXP(-L$25/($B40+273)/RGas)))+ReactionRateK2!L40/2</f>
        <v>1.281017859882559E-2</v>
      </c>
      <c r="M40" s="73">
        <f ca="1">IF(M$2=0,0,M$22*EXP(M$23/($B40+273)/RGas)*(OFFSET('Composition%'!$B10,0,M$13)*OFFSET('Composition%'!$B10,0,M$14)))-IF(M$2=2,0,OFFSET('Composition%'!$B10,0,M$17)*OFFSET('Composition%'!$B10,0,M$18)*(M$24*EXP(-M$25/($B40+273)/RGas)))+ReactionRateK2!M40/2</f>
        <v>0</v>
      </c>
      <c r="N40" s="73"/>
      <c r="O40" s="73">
        <f ca="1">IF(O$2=0,0,O$22*EXP(O$23/($B40+273)/RGas)*(OFFSET('Composition%'!$B10,0,O$13)*OFFSET('Composition%'!$B10,0,O$14)))-IF(O$2=2,0,OFFSET('Composition%'!$B10,0,O$17)*OFFSET('Composition%'!$B10,0,O$18)*(O$24*EXP(-O$25/($B40+273)/RGas)))+ReactionRateK2!O40/2</f>
        <v>0</v>
      </c>
      <c r="P40" s="73">
        <f ca="1">IF(P$2=0,0,P$22*EXP(P$23/($B40+273)/RGas)*(OFFSET('Composition%'!$B10,0,P$13)*OFFSET('Composition%'!$B10,0,P$14)))-IF(P$2=2,0,OFFSET('Composition%'!$B10,0,P$17)*OFFSET('Composition%'!$B10,0,P$18)*(P$24*EXP(-P$25/($B40+273)/RGas)))+ReactionRateK2!P40/2</f>
        <v>1.8635873505013713E-3</v>
      </c>
      <c r="Q40" s="73">
        <f ca="1">IF(Q$2=0,0,Q$22*EXP(Q$23/($B40+273)/RGas)*(OFFSET('Composition%'!$B10,0,Q$13)*OFFSET('Composition%'!$B10,0,Q$14)))-IF(Q$2=2,0,OFFSET('Composition%'!$B10,0,Q$17)*OFFSET('Composition%'!$B10,0,Q$18)*(Q$24*EXP(-Q$25/($B40+273)/RGas)))+ReactionRateK2!Q40/2</f>
        <v>5.7039576454962515E-6</v>
      </c>
      <c r="R40" s="73">
        <f ca="1">IF(R$2=0,0,R$22*EXP(R$23/($B40+273)/RGas)*(OFFSET('Composition%'!$B10,0,R$13)*OFFSET('Composition%'!$B10,0,R$14)))-IF(R$2=2,0,OFFSET('Composition%'!$B10,0,R$17)*OFFSET('Composition%'!$B10,0,R$18)*(R$24*EXP(-R$25/($B40+273)/RGas)))+ReactionRateK2!R40/2</f>
        <v>4.3507180336005128E-7</v>
      </c>
      <c r="S40" s="73"/>
      <c r="T40" s="73">
        <f ca="1">IF(T$2=0,0,T$22*EXP(T$23/($B40+273)/RGas)*(OFFSET('Composition%'!$B10,0,T$13)*OFFSET('Composition%'!$B10,0,T$14)))-IF(T$2=2,0,OFFSET('Composition%'!$B10,0,T$17)*OFFSET('Composition%'!$B10,0,T$18)*(T$24*EXP(-T$25/($B40+273)/RGas)))+ReactionRateK2!T40/2</f>
        <v>2.0992524276259091E-2</v>
      </c>
      <c r="U40" s="73">
        <f ca="1">IF(U$2=0,0,U$22*EXP(U$23/($B40+273)/RGas)*(OFFSET('Composition%'!$B10,0,U$13)*OFFSET('Composition%'!$B10,0,U$14)))-IF(U$2=2,0,OFFSET('Composition%'!$B10,0,U$17)*OFFSET('Composition%'!$B10,0,U$18)*(U$24*EXP(-U$25/($B40+273)/RGas)))+ReactionRateK2!U40/2</f>
        <v>3.5353104089901424E-3</v>
      </c>
      <c r="V40" s="73">
        <f ca="1">IF(V$2=0,0,V$22*EXP(V$23/($B40+273)/RGas)*(OFFSET('Composition%'!$B10,0,V$13)*OFFSET('Composition%'!$B10,0,V$14)))-IF(V$2=2,0,OFFSET('Composition%'!$B10,0,V$17)*OFFSET('Composition%'!$B10,0,V$18)*(V$24*EXP(-V$25/($B40+273)/RGas)))+ReactionRateK2!V40/2</f>
        <v>0</v>
      </c>
      <c r="W40" s="73">
        <f ca="1">IF(W$2=0,0,W$22*EXP(W$23/($B40+273)/RGas)*(OFFSET('Composition%'!$B10,0,W$13)*OFFSET('Composition%'!$B10,0,W$14)))-IF(W$2=2,0,OFFSET('Composition%'!$B10,0,W$17)*OFFSET('Composition%'!$B10,0,W$18)*(W$24*EXP(-W$25/($B40+273)/RGas)))+ReactionRateK2!W40/2</f>
        <v>0</v>
      </c>
      <c r="X40" s="73">
        <f ca="1">IF(X$2=0,0,X$22*EXP(X$23/($B40+273)/RGas)*(OFFSET('Composition%'!$B10,0,X$13)*OFFSET('Composition%'!$B10,0,X$14)))-IF(X$2=2,0,OFFSET('Composition%'!$B10,0,X$17)*OFFSET('Composition%'!$B10,0,X$18)*(X$24*EXP(-X$25/($B40+273)/RGas)))+ReactionRateK2!X40/2</f>
        <v>5.7070413640226045E-8</v>
      </c>
      <c r="Y40" s="73">
        <f ca="1">IF(Y$2=0,0,Y$22*EXP(Y$23/($B40+273)/RGas)*(OFFSET('Composition%'!$B10,0,Y$13)*OFFSET('Composition%'!$B10,0,Y$14)))-IF(Y$2=2,0,OFFSET('Composition%'!$B10,0,Y$17)*OFFSET('Composition%'!$B10,0,Y$18)*(Y$24*EXP(-Y$25/($B40+273)/RGas)))+ReactionRateK2!Y40/2</f>
        <v>2.8246481066401555E-9</v>
      </c>
      <c r="Z40" s="73">
        <f ca="1">IF(Z$2=0,0,Z$22*EXP(Z$23/($B40+273)/RGas)*(OFFSET('Composition%'!$B10,0,Z$13)*OFFSET('Composition%'!$B10,0,Z$14)))-IF(Z$2=2,0,OFFSET('Composition%'!$B10,0,Z$17)*OFFSET('Composition%'!$B10,0,Z$18)*(Z$24*EXP(-Z$25/($B40+273)/RGas)))+ReactionRateK2!Z40/2</f>
        <v>0</v>
      </c>
      <c r="AA40" s="73">
        <f ca="1">IF(AA$2=0,0,AA$22*EXP(AA$23/($B40+273)/RGas)*(OFFSET('Composition%'!$B10,0,AA$13)*OFFSET('Composition%'!$B10,0,AA$14)))-IF(AA$2=2,0,OFFSET('Composition%'!$B10,0,AA$17)*OFFSET('Composition%'!$B10,0,AA$18)*(AA$24*EXP(-AA$25/($B40+273)/RGas)))+ReactionRateK2!AA40/2</f>
        <v>0</v>
      </c>
      <c r="AB40" s="73">
        <f ca="1">IF(AB$2=0,0,AB$22*EXP(AB$23/($B40+273)/RGas)*(OFFSET('Composition%'!$B10,0,AB$13)*OFFSET('Composition%'!$B10,0,AB$14)))-IF(AB$2=2,0,OFFSET('Composition%'!$B10,0,AB$17)*OFFSET('Composition%'!$B10,0,AB$18)*(AB$24*EXP(-AB$25/($B40+273)/RGas)))+ReactionRateK2!AB40/2</f>
        <v>0</v>
      </c>
      <c r="AC40" s="73">
        <f ca="1">IF(AC$2=0,0,AC$22*EXP(AC$23/($B40+273)/RGas)*(OFFSET('Composition%'!$B10,0,AC$13)*OFFSET('Composition%'!$B10,0,AC$14)))-IF(AC$2=2,0,OFFSET('Composition%'!$B10,0,AC$17)*OFFSET('Composition%'!$B10,0,AC$18)*(AC$24*EXP(-AC$25/($B40+273)/RGas)))+ReactionRateK2!AC40/2</f>
        <v>0</v>
      </c>
      <c r="AD40" s="73">
        <f ca="1">IF(AD$2=0,0,AD$22*EXP(AD$23/($B40+273)/RGas)*(OFFSET('Composition%'!$B10,0,AD$13)*OFFSET('Composition%'!$B10,0,AD$14)))-IF(AD$2=2,0,OFFSET('Composition%'!$B10,0,AD$17)*OFFSET('Composition%'!$B10,0,AD$18)*(AD$24*EXP(-AD$25/($B40+273)/RGas)))+ReactionRateK2!AD40/2</f>
        <v>0</v>
      </c>
      <c r="AE40" s="73">
        <f ca="1">IF(AE$2=0,0,AE$22*EXP(AE$23/($B40+273)/RGas)*(OFFSET('Composition%'!$B10,0,AE$13)*OFFSET('Composition%'!$B10,0,AE$14)))-IF(AE$2=2,0,OFFSET('Composition%'!$B10,0,AE$17)*OFFSET('Composition%'!$B10,0,AE$18)*(AE$24*EXP(-AE$25/($B40+273)/RGas)))+ReactionRateK2!AE40/2</f>
        <v>0</v>
      </c>
      <c r="AF40" s="73"/>
      <c r="AG40" s="73">
        <f ca="1">IF(AG$2=0,0,AG$22*EXP(AG$23/($B40+273)/RGas)*(OFFSET('Composition%'!$B10,0,AG$13)*OFFSET('Composition%'!$B10,0,AG$14)))-IF(AG$2=2,0,OFFSET('Composition%'!$B10,0,AG$17)*OFFSET('Composition%'!$B10,0,AG$18)*(AG$24*EXP(-AG$25/($B40+273)/RGas)))+ReactionRateK2!AG40/2</f>
        <v>0</v>
      </c>
      <c r="AH40" s="73">
        <f ca="1">IF(AH$2=0,0,AH$22*EXP(AH$23/($B40+273)/RGas)*(OFFSET('Composition%'!$B10,0,AH$13)*OFFSET('Composition%'!$B10,0,AH$14)))-IF(AH$2=2,0,OFFSET('Composition%'!$B10,0,AH$17)*OFFSET('Composition%'!$B10,0,AH$18)*(AH$24*EXP(-AH$25/($B40+273)/RGas)))+ReactionRateK2!AH40/2</f>
        <v>0</v>
      </c>
      <c r="AI40" s="73">
        <f ca="1">IF(AI$2=0,0,AI$22*EXP(AI$23/($B40+273)/RGas)*(OFFSET('Composition%'!$B10,0,AI$13)*OFFSET('Composition%'!$B10,0,AI$14)))-IF(AI$2=2,0,OFFSET('Composition%'!$B10,0,AI$17)*OFFSET('Composition%'!$B10,0,AI$18)*(AI$24*EXP(-AI$25/($B40+273)/RGas)))+ReactionRateK2!AI40/2</f>
        <v>0</v>
      </c>
      <c r="AJ40" s="73">
        <f ca="1">IF(AJ$2=0,0,AJ$22*EXP(AJ$23/($B40+273)/RGas)*(OFFSET('Composition%'!$B10,0,AJ$13)*OFFSET('Composition%'!$B10,0,AJ$14)))-IF(AJ$2=2,0,OFFSET('Composition%'!$B10,0,AJ$17)*OFFSET('Composition%'!$B10,0,AJ$18)*(AJ$24*EXP(-AJ$25/($B40+273)/RGas)))+ReactionRateK2!AJ40/2</f>
        <v>0</v>
      </c>
      <c r="AK40" s="73">
        <f ca="1">IF(AK$2=0,0,AK$22*EXP(AK$23/($B40+273)/RGas)*(OFFSET('Composition%'!$B10,0,AK$13)*OFFSET('Composition%'!$B10,0,AK$14)))-IF(AK$2=2,0,OFFSET('Composition%'!$B10,0,AK$17)*OFFSET('Composition%'!$B10,0,AK$18)*(AK$24*EXP(-AK$25/($B40+273)/RGas)))+ReactionRateK2!AK40/2</f>
        <v>0</v>
      </c>
      <c r="AL40" s="73">
        <f ca="1">IF(AL$2=0,0,AL$22*EXP(AL$23/($B40+273)/RGas)*(OFFSET('Composition%'!$B10,0,AL$13)*OFFSET('Composition%'!$B10,0,AL$14)))-IF(AL$2=2,0,OFFSET('Composition%'!$B10,0,AL$17)*OFFSET('Composition%'!$B10,0,AL$18)*(AL$24*EXP(-AL$25/($B40+273)/RGas)))+ReactionRateK2!AL40/2</f>
        <v>0</v>
      </c>
      <c r="AM40" s="73"/>
      <c r="AN40" s="73">
        <f ca="1">IF(AN$2=0,0,AN$22*EXP(AN$23/($B40+273)/RGas)*(OFFSET('Composition%'!$B10,0,AN$13)*OFFSET('Composition%'!$B10,0,AN$14)))-IF(AN$2=2,0,OFFSET('Composition%'!$B10,0,AN$17)*OFFSET('Composition%'!$B10,0,AN$18)*(AN$24*EXP(-AN$25/($B40+273)/RGas)))+ReactionRateK2!AN40/2</f>
        <v>0</v>
      </c>
      <c r="AO40" s="73">
        <f ca="1">IF(AO$2=0,0,AO$22*EXP(AO$23/($B40+273)/RGas)*(OFFSET('Composition%'!$B10,0,AO$13)*OFFSET('Composition%'!$B10,0,AO$14)))-IF(AO$2=2,0,OFFSET('Composition%'!$B10,0,AO$17)*OFFSET('Composition%'!$B10,0,AO$18)*(AO$24*EXP(-AO$25/($B40+273)/RGas)))+ReactionRateK2!AO40/2</f>
        <v>0</v>
      </c>
      <c r="AP40" s="73">
        <f ca="1">IF(AP$2=0,0,AP$22*EXP(AP$23/($B40+273)/RGas)*(OFFSET('Composition%'!$B10,0,AP$13)*OFFSET('Composition%'!$B10,0,AP$14)))-IF(AP$2=2,0,OFFSET('Composition%'!$B10,0,AP$17)*OFFSET('Composition%'!$B10,0,AP$18)*(AP$24*EXP(-AP$25/($B40+273)/RGas)))+ReactionRateK2!AP40/2</f>
        <v>3.6277434445928242E-12</v>
      </c>
      <c r="AQ40" s="73">
        <f ca="1">IF(AQ$2=0,0,AQ$22*EXP(AQ$23/($B40+273)/RGas)*(OFFSET('Composition%'!$B10,0,AQ$13)*OFFSET('Composition%'!$B10,0,AQ$14)))-IF(AQ$2=2,0,OFFSET('Composition%'!$B10,0,AQ$17)*OFFSET('Composition%'!$B10,0,AQ$18)*(AQ$24*EXP(-AQ$25/($B40+273)/RGas)))+ReactionRateK2!AQ40/2</f>
        <v>0</v>
      </c>
      <c r="AR40" s="73">
        <f ca="1">IF(AR$2=0,0,AR$22*EXP(AR$23/($B40+273)/RGas)*(OFFSET('Composition%'!$B10,0,AR$13)*OFFSET('Composition%'!$B10,0,AR$14)))-IF(AR$2=2,0,OFFSET('Composition%'!$B10,0,AR$17)*OFFSET('Composition%'!$B10,0,AR$18)*(AR$24*EXP(-AR$25/($B40+273)/RGas)))+ReactionRateK2!AR40/2</f>
        <v>0</v>
      </c>
    </row>
    <row r="41" spans="1:44">
      <c r="A41" s="3">
        <f t="shared" si="7"/>
        <v>0.44999999999999996</v>
      </c>
      <c r="B41" s="19">
        <f ca="1">'Composition%'!B11</f>
        <v>407.16179908208483</v>
      </c>
      <c r="C41">
        <f t="shared" si="8"/>
        <v>30</v>
      </c>
      <c r="D41" s="26">
        <f ca="1">('Composition%'!C11*ReactionRateK3!C41)^3</f>
        <v>12.732511696931478</v>
      </c>
      <c r="E41" s="4"/>
      <c r="F41" s="73">
        <f ca="1">IF(F$2=0,0,F$22*EXP(F$23/($B41+273)/RGas)*(OFFSET('Composition%'!$B11,0,F$13)*OFFSET('Composition%'!$B11,0,F$14)))-IF(F$2=2,0,OFFSET('Composition%'!$B11,0,F$17)*OFFSET('Composition%'!$B11,0,F$18)*(F$24*EXP(-F$25/($B41+273)/RGas)))+ReactionRateK2!F41/2</f>
        <v>1.6888910591263309E-2</v>
      </c>
      <c r="G41" s="73">
        <f ca="1">IF(G$2=0,0,G$22*EXP(G$23/($B41+273)/RGas)*(OFFSET('Composition%'!$B11,0,G$13)*OFFSET('Composition%'!$B11,0,G$14)))-IF(G$2=2,0,OFFSET('Composition%'!$B11,0,G$17)*OFFSET('Composition%'!$B11,0,G$18)*(G$24*EXP(-G$25/($B41+273)/RGas)))+ReactionRateK2!G41/2</f>
        <v>6.1370632573390406E-3</v>
      </c>
      <c r="H41" s="73">
        <f ca="1">IF(H$2=0,0,H$22*EXP(H$23/($B41+273)/RGas)*(OFFSET('Composition%'!$B11,0,H$13)*OFFSET('Composition%'!$B11,0,H$14)))-IF(H$2=2,0,OFFSET('Composition%'!$B11,0,H$17)*OFFSET('Composition%'!$B11,0,H$18)*(H$24*EXP(-H$25/($B41+273)/RGas)))+ReactionRateK2!H41/2</f>
        <v>-2.3083390005658908E-7</v>
      </c>
      <c r="I41" s="73">
        <f ca="1">IF(I$2=0,0,I$22*EXP(I$23/($B41+273)/RGas)*(OFFSET('Composition%'!$B11,0,I$13)*OFFSET('Composition%'!$B11,0,I$14)))-IF(I$2=2,0,OFFSET('Composition%'!$B11,0,I$17)*OFFSET('Composition%'!$B11,0,I$18)*(I$24*EXP(-I$25/($B41+273)/RGas)))+ReactionRateK2!I41/2</f>
        <v>-9.1171081599684504E-3</v>
      </c>
      <c r="J41" s="73"/>
      <c r="K41" s="73">
        <f ca="1">IF(K$2=0,0,K$22*EXP(K$23/($B41+273)/RGas)*(OFFSET('Composition%'!$B11,0,K$13)*OFFSET('Composition%'!$B11,0,K$14)))-IF(K$2=2,0,OFFSET('Composition%'!$B11,0,K$17)*OFFSET('Composition%'!$B11,0,K$18)*(K$24*EXP(-K$25/($B41+273)/RGas)))+ReactionRateK2!K41/2</f>
        <v>5.6302354564383851E-2</v>
      </c>
      <c r="L41" s="73">
        <f ca="1">IF(L$2=0,0,L$22*EXP(L$23/($B41+273)/RGas)*(OFFSET('Composition%'!$B11,0,L$13)*OFFSET('Composition%'!$B11,0,L$14)))-IF(L$2=2,0,OFFSET('Composition%'!$B11,0,L$17)*OFFSET('Composition%'!$B11,0,L$18)*(L$24*EXP(-L$25/($B41+273)/RGas)))+ReactionRateK2!L41/2</f>
        <v>1.3140507551621236E-2</v>
      </c>
      <c r="M41" s="73">
        <f ca="1">IF(M$2=0,0,M$22*EXP(M$23/($B41+273)/RGas)*(OFFSET('Composition%'!$B11,0,M$13)*OFFSET('Composition%'!$B11,0,M$14)))-IF(M$2=2,0,OFFSET('Composition%'!$B11,0,M$17)*OFFSET('Composition%'!$B11,0,M$18)*(M$24*EXP(-M$25/($B41+273)/RGas)))+ReactionRateK2!M41/2</f>
        <v>0</v>
      </c>
      <c r="N41" s="73"/>
      <c r="O41" s="73">
        <f ca="1">IF(O$2=0,0,O$22*EXP(O$23/($B41+273)/RGas)*(OFFSET('Composition%'!$B11,0,O$13)*OFFSET('Composition%'!$B11,0,O$14)))-IF(O$2=2,0,OFFSET('Composition%'!$B11,0,O$17)*OFFSET('Composition%'!$B11,0,O$18)*(O$24*EXP(-O$25/($B41+273)/RGas)))+ReactionRateK2!O41/2</f>
        <v>0</v>
      </c>
      <c r="P41" s="73">
        <f ca="1">IF(P$2=0,0,P$22*EXP(P$23/($B41+273)/RGas)*(OFFSET('Composition%'!$B11,0,P$13)*OFFSET('Composition%'!$B11,0,P$14)))-IF(P$2=2,0,OFFSET('Composition%'!$B11,0,P$17)*OFFSET('Composition%'!$B11,0,P$18)*(P$24*EXP(-P$25/($B41+273)/RGas)))+ReactionRateK2!P41/2</f>
        <v>2.2810300148125816E-3</v>
      </c>
      <c r="Q41" s="73">
        <f ca="1">IF(Q$2=0,0,Q$22*EXP(Q$23/($B41+273)/RGas)*(OFFSET('Composition%'!$B11,0,Q$13)*OFFSET('Composition%'!$B11,0,Q$14)))-IF(Q$2=2,0,OFFSET('Composition%'!$B11,0,Q$17)*OFFSET('Composition%'!$B11,0,Q$18)*(Q$24*EXP(-Q$25/($B41+273)/RGas)))+ReactionRateK2!Q41/2</f>
        <v>6.9810141802531679E-6</v>
      </c>
      <c r="R41" s="73">
        <f ca="1">IF(R$2=0,0,R$22*EXP(R$23/($B41+273)/RGas)*(OFFSET('Composition%'!$B11,0,R$13)*OFFSET('Composition%'!$B11,0,R$14)))-IF(R$2=2,0,OFFSET('Composition%'!$B11,0,R$17)*OFFSET('Composition%'!$B11,0,R$18)*(R$24*EXP(-R$25/($B41+273)/RGas)))+ReactionRateK2!R41/2</f>
        <v>5.3802999194388368E-7</v>
      </c>
      <c r="S41" s="73"/>
      <c r="T41" s="73">
        <f ca="1">IF(T$2=0,0,T$22*EXP(T$23/($B41+273)/RGas)*(OFFSET('Composition%'!$B11,0,T$13)*OFFSET('Composition%'!$B11,0,T$14)))-IF(T$2=2,0,OFFSET('Composition%'!$B11,0,T$17)*OFFSET('Composition%'!$B11,0,T$18)*(T$24*EXP(-T$25/($B41+273)/RGas)))+ReactionRateK2!T41/2</f>
        <v>1.9778869388396493E-2</v>
      </c>
      <c r="U41" s="73">
        <f ca="1">IF(U$2=0,0,U$22*EXP(U$23/($B41+273)/RGas)*(OFFSET('Composition%'!$B11,0,U$13)*OFFSET('Composition%'!$B11,0,U$14)))-IF(U$2=2,0,OFFSET('Composition%'!$B11,0,U$17)*OFFSET('Composition%'!$B11,0,U$18)*(U$24*EXP(-U$25/($B41+273)/RGas)))+ReactionRateK2!U41/2</f>
        <v>3.0636060256782763E-3</v>
      </c>
      <c r="V41" s="73">
        <f ca="1">IF(V$2=0,0,V$22*EXP(V$23/($B41+273)/RGas)*(OFFSET('Composition%'!$B11,0,V$13)*OFFSET('Composition%'!$B11,0,V$14)))-IF(V$2=2,0,OFFSET('Composition%'!$B11,0,V$17)*OFFSET('Composition%'!$B11,0,V$18)*(V$24*EXP(-V$25/($B41+273)/RGas)))+ReactionRateK2!V41/2</f>
        <v>0</v>
      </c>
      <c r="W41" s="73">
        <f ca="1">IF(W$2=0,0,W$22*EXP(W$23/($B41+273)/RGas)*(OFFSET('Composition%'!$B11,0,W$13)*OFFSET('Composition%'!$B11,0,W$14)))-IF(W$2=2,0,OFFSET('Composition%'!$B11,0,W$17)*OFFSET('Composition%'!$B11,0,W$18)*(W$24*EXP(-W$25/($B41+273)/RGas)))+ReactionRateK2!W41/2</f>
        <v>0</v>
      </c>
      <c r="X41" s="73">
        <f ca="1">IF(X$2=0,0,X$22*EXP(X$23/($B41+273)/RGas)*(OFFSET('Composition%'!$B11,0,X$13)*OFFSET('Composition%'!$B11,0,X$14)))-IF(X$2=2,0,OFFSET('Composition%'!$B11,0,X$17)*OFFSET('Composition%'!$B11,0,X$18)*(X$24*EXP(-X$25/($B41+273)/RGas)))+ReactionRateK2!X41/2</f>
        <v>5.62057543418086E-8</v>
      </c>
      <c r="Y41" s="73">
        <f ca="1">IF(Y$2=0,0,Y$22*EXP(Y$23/($B41+273)/RGas)*(OFFSET('Composition%'!$B11,0,Y$13)*OFFSET('Composition%'!$B11,0,Y$14)))-IF(Y$2=2,0,OFFSET('Composition%'!$B11,0,Y$17)*OFFSET('Composition%'!$B11,0,Y$18)*(Y$24*EXP(-Y$25/($B41+273)/RGas)))+ReactionRateK2!Y41/2</f>
        <v>2.7818525827534636E-9</v>
      </c>
      <c r="Z41" s="73">
        <f ca="1">IF(Z$2=0,0,Z$22*EXP(Z$23/($B41+273)/RGas)*(OFFSET('Composition%'!$B11,0,Z$13)*OFFSET('Composition%'!$B11,0,Z$14)))-IF(Z$2=2,0,OFFSET('Composition%'!$B11,0,Z$17)*OFFSET('Composition%'!$B11,0,Z$18)*(Z$24*EXP(-Z$25/($B41+273)/RGas)))+ReactionRateK2!Z41/2</f>
        <v>0</v>
      </c>
      <c r="AA41" s="73">
        <f ca="1">IF(AA$2=0,0,AA$22*EXP(AA$23/($B41+273)/RGas)*(OFFSET('Composition%'!$B11,0,AA$13)*OFFSET('Composition%'!$B11,0,AA$14)))-IF(AA$2=2,0,OFFSET('Composition%'!$B11,0,AA$17)*OFFSET('Composition%'!$B11,0,AA$18)*(AA$24*EXP(-AA$25/($B41+273)/RGas)))+ReactionRateK2!AA41/2</f>
        <v>0</v>
      </c>
      <c r="AB41" s="73">
        <f ca="1">IF(AB$2=0,0,AB$22*EXP(AB$23/($B41+273)/RGas)*(OFFSET('Composition%'!$B11,0,AB$13)*OFFSET('Composition%'!$B11,0,AB$14)))-IF(AB$2=2,0,OFFSET('Composition%'!$B11,0,AB$17)*OFFSET('Composition%'!$B11,0,AB$18)*(AB$24*EXP(-AB$25/($B41+273)/RGas)))+ReactionRateK2!AB41/2</f>
        <v>0</v>
      </c>
      <c r="AC41" s="73">
        <f ca="1">IF(AC$2=0,0,AC$22*EXP(AC$23/($B41+273)/RGas)*(OFFSET('Composition%'!$B11,0,AC$13)*OFFSET('Composition%'!$B11,0,AC$14)))-IF(AC$2=2,0,OFFSET('Composition%'!$B11,0,AC$17)*OFFSET('Composition%'!$B11,0,AC$18)*(AC$24*EXP(-AC$25/($B41+273)/RGas)))+ReactionRateK2!AC41/2</f>
        <v>0</v>
      </c>
      <c r="AD41" s="73">
        <f ca="1">IF(AD$2=0,0,AD$22*EXP(AD$23/($B41+273)/RGas)*(OFFSET('Composition%'!$B11,0,AD$13)*OFFSET('Composition%'!$B11,0,AD$14)))-IF(AD$2=2,0,OFFSET('Composition%'!$B11,0,AD$17)*OFFSET('Composition%'!$B11,0,AD$18)*(AD$24*EXP(-AD$25/($B41+273)/RGas)))+ReactionRateK2!AD41/2</f>
        <v>0</v>
      </c>
      <c r="AE41" s="73">
        <f ca="1">IF(AE$2=0,0,AE$22*EXP(AE$23/($B41+273)/RGas)*(OFFSET('Composition%'!$B11,0,AE$13)*OFFSET('Composition%'!$B11,0,AE$14)))-IF(AE$2=2,0,OFFSET('Composition%'!$B11,0,AE$17)*OFFSET('Composition%'!$B11,0,AE$18)*(AE$24*EXP(-AE$25/($B41+273)/RGas)))+ReactionRateK2!AE41/2</f>
        <v>0</v>
      </c>
      <c r="AF41" s="73"/>
      <c r="AG41" s="73">
        <f ca="1">IF(AG$2=0,0,AG$22*EXP(AG$23/($B41+273)/RGas)*(OFFSET('Composition%'!$B11,0,AG$13)*OFFSET('Composition%'!$B11,0,AG$14)))-IF(AG$2=2,0,OFFSET('Composition%'!$B11,0,AG$17)*OFFSET('Composition%'!$B11,0,AG$18)*(AG$24*EXP(-AG$25/($B41+273)/RGas)))+ReactionRateK2!AG41/2</f>
        <v>0</v>
      </c>
      <c r="AH41" s="73">
        <f ca="1">IF(AH$2=0,0,AH$22*EXP(AH$23/($B41+273)/RGas)*(OFFSET('Composition%'!$B11,0,AH$13)*OFFSET('Composition%'!$B11,0,AH$14)))-IF(AH$2=2,0,OFFSET('Composition%'!$B11,0,AH$17)*OFFSET('Composition%'!$B11,0,AH$18)*(AH$24*EXP(-AH$25/($B41+273)/RGas)))+ReactionRateK2!AH41/2</f>
        <v>0</v>
      </c>
      <c r="AI41" s="73">
        <f ca="1">IF(AI$2=0,0,AI$22*EXP(AI$23/($B41+273)/RGas)*(OFFSET('Composition%'!$B11,0,AI$13)*OFFSET('Composition%'!$B11,0,AI$14)))-IF(AI$2=2,0,OFFSET('Composition%'!$B11,0,AI$17)*OFFSET('Composition%'!$B11,0,AI$18)*(AI$24*EXP(-AI$25/($B41+273)/RGas)))+ReactionRateK2!AI41/2</f>
        <v>0</v>
      </c>
      <c r="AJ41" s="73">
        <f ca="1">IF(AJ$2=0,0,AJ$22*EXP(AJ$23/($B41+273)/RGas)*(OFFSET('Composition%'!$B11,0,AJ$13)*OFFSET('Composition%'!$B11,0,AJ$14)))-IF(AJ$2=2,0,OFFSET('Composition%'!$B11,0,AJ$17)*OFFSET('Composition%'!$B11,0,AJ$18)*(AJ$24*EXP(-AJ$25/($B41+273)/RGas)))+ReactionRateK2!AJ41/2</f>
        <v>0</v>
      </c>
      <c r="AK41" s="73">
        <f ca="1">IF(AK$2=0,0,AK$22*EXP(AK$23/($B41+273)/RGas)*(OFFSET('Composition%'!$B11,0,AK$13)*OFFSET('Composition%'!$B11,0,AK$14)))-IF(AK$2=2,0,OFFSET('Composition%'!$B11,0,AK$17)*OFFSET('Composition%'!$B11,0,AK$18)*(AK$24*EXP(-AK$25/($B41+273)/RGas)))+ReactionRateK2!AK41/2</f>
        <v>0</v>
      </c>
      <c r="AL41" s="73">
        <f ca="1">IF(AL$2=0,0,AL$22*EXP(AL$23/($B41+273)/RGas)*(OFFSET('Composition%'!$B11,0,AL$13)*OFFSET('Composition%'!$B11,0,AL$14)))-IF(AL$2=2,0,OFFSET('Composition%'!$B11,0,AL$17)*OFFSET('Composition%'!$B11,0,AL$18)*(AL$24*EXP(-AL$25/($B41+273)/RGas)))+ReactionRateK2!AL41/2</f>
        <v>0</v>
      </c>
      <c r="AM41" s="73"/>
      <c r="AN41" s="73">
        <f ca="1">IF(AN$2=0,0,AN$22*EXP(AN$23/($B41+273)/RGas)*(OFFSET('Composition%'!$B11,0,AN$13)*OFFSET('Composition%'!$B11,0,AN$14)))-IF(AN$2=2,0,OFFSET('Composition%'!$B11,0,AN$17)*OFFSET('Composition%'!$B11,0,AN$18)*(AN$24*EXP(-AN$25/($B41+273)/RGas)))+ReactionRateK2!AN41/2</f>
        <v>0</v>
      </c>
      <c r="AO41" s="73">
        <f ca="1">IF(AO$2=0,0,AO$22*EXP(AO$23/($B41+273)/RGas)*(OFFSET('Composition%'!$B11,0,AO$13)*OFFSET('Composition%'!$B11,0,AO$14)))-IF(AO$2=2,0,OFFSET('Composition%'!$B11,0,AO$17)*OFFSET('Composition%'!$B11,0,AO$18)*(AO$24*EXP(-AO$25/($B41+273)/RGas)))+ReactionRateK2!AO41/2</f>
        <v>0</v>
      </c>
      <c r="AP41" s="73">
        <f ca="1">IF(AP$2=0,0,AP$22*EXP(AP$23/($B41+273)/RGas)*(OFFSET('Composition%'!$B11,0,AP$13)*OFFSET('Composition%'!$B11,0,AP$14)))-IF(AP$2=2,0,OFFSET('Composition%'!$B11,0,AP$17)*OFFSET('Composition%'!$B11,0,AP$18)*(AP$24*EXP(-AP$25/($B41+273)/RGas)))+ReactionRateK2!AP41/2</f>
        <v>3.7606231313651722E-12</v>
      </c>
      <c r="AQ41" s="73">
        <f ca="1">IF(AQ$2=0,0,AQ$22*EXP(AQ$23/($B41+273)/RGas)*(OFFSET('Composition%'!$B11,0,AQ$13)*OFFSET('Composition%'!$B11,0,AQ$14)))-IF(AQ$2=2,0,OFFSET('Composition%'!$B11,0,AQ$17)*OFFSET('Composition%'!$B11,0,AQ$18)*(AQ$24*EXP(-AQ$25/($B41+273)/RGas)))+ReactionRateK2!AQ41/2</f>
        <v>0</v>
      </c>
      <c r="AR41" s="73">
        <f ca="1">IF(AR$2=0,0,AR$22*EXP(AR$23/($B41+273)/RGas)*(OFFSET('Composition%'!$B11,0,AR$13)*OFFSET('Composition%'!$B11,0,AR$14)))-IF(AR$2=2,0,OFFSET('Composition%'!$B11,0,AR$17)*OFFSET('Composition%'!$B11,0,AR$18)*(AR$24*EXP(-AR$25/($B41+273)/RGas)))+ReactionRateK2!AR41/2</f>
        <v>0</v>
      </c>
    </row>
    <row r="42" spans="1:44">
      <c r="A42" s="3">
        <f t="shared" si="7"/>
        <v>0.49999999999999994</v>
      </c>
      <c r="B42" s="19">
        <f ca="1">'Composition%'!B12</f>
        <v>407.56131861581531</v>
      </c>
      <c r="C42">
        <f t="shared" si="8"/>
        <v>30</v>
      </c>
      <c r="D42" s="26">
        <f ca="1">('Composition%'!C12*ReactionRateK3!C42)^3</f>
        <v>12.193170057635283</v>
      </c>
      <c r="E42" s="4"/>
      <c r="F42" s="73">
        <f ca="1">IF(F$2=0,0,F$22*EXP(F$23/($B42+273)/RGas)*(OFFSET('Composition%'!$B12,0,F$13)*OFFSET('Composition%'!$B12,0,F$14)))-IF(F$2=2,0,OFFSET('Composition%'!$B12,0,F$17)*OFFSET('Composition%'!$B12,0,F$18)*(F$24*EXP(-F$25/($B42+273)/RGas)))+ReactionRateK2!F42/2</f>
        <v>1.6400641319110551E-2</v>
      </c>
      <c r="G42" s="73">
        <f ca="1">IF(G$2=0,0,G$22*EXP(G$23/($B42+273)/RGas)*(OFFSET('Composition%'!$B12,0,G$13)*OFFSET('Composition%'!$B12,0,G$14)))-IF(G$2=2,0,OFFSET('Composition%'!$B12,0,G$17)*OFFSET('Composition%'!$B12,0,G$18)*(G$24*EXP(-G$25/($B42+273)/RGas)))+ReactionRateK2!G42/2</f>
        <v>5.9637122524515019E-3</v>
      </c>
      <c r="H42" s="73">
        <f ca="1">IF(H$2=0,0,H$22*EXP(H$23/($B42+273)/RGas)*(OFFSET('Composition%'!$B12,0,H$13)*OFFSET('Composition%'!$B12,0,H$14)))-IF(H$2=2,0,OFFSET('Composition%'!$B12,0,H$17)*OFFSET('Composition%'!$B12,0,H$18)*(H$24*EXP(-H$25/($B42+273)/RGas)))+ReactionRateK2!H42/2</f>
        <v>-3.5923106073280457E-7</v>
      </c>
      <c r="I42" s="73">
        <f ca="1">IF(I$2=0,0,I$22*EXP(I$23/($B42+273)/RGas)*(OFFSET('Composition%'!$B12,0,I$13)*OFFSET('Composition%'!$B12,0,I$14)))-IF(I$2=2,0,OFFSET('Composition%'!$B12,0,I$17)*OFFSET('Composition%'!$B12,0,I$18)*(I$24*EXP(-I$25/($B42+273)/RGas)))+ReactionRateK2!I42/2</f>
        <v>-8.304751863675186E-3</v>
      </c>
      <c r="J42" s="73"/>
      <c r="K42" s="73">
        <f ca="1">IF(K$2=0,0,K$22*EXP(K$23/($B42+273)/RGas)*(OFFSET('Composition%'!$B12,0,K$13)*OFFSET('Composition%'!$B12,0,K$14)))-IF(K$2=2,0,OFFSET('Composition%'!$B12,0,K$17)*OFFSET('Composition%'!$B12,0,K$18)*(K$24*EXP(-K$25/($B42+273)/RGas)))+ReactionRateK2!K42/2</f>
        <v>5.5160139322889601E-2</v>
      </c>
      <c r="L42" s="73">
        <f ca="1">IF(L$2=0,0,L$22*EXP(L$23/($B42+273)/RGas)*(OFFSET('Composition%'!$B12,0,L$13)*OFFSET('Composition%'!$B12,0,L$14)))-IF(L$2=2,0,OFFSET('Composition%'!$B12,0,L$17)*OFFSET('Composition%'!$B12,0,L$18)*(L$24*EXP(-L$25/($B42+273)/RGas)))+ReactionRateK2!L42/2</f>
        <v>1.2750145948812219E-2</v>
      </c>
      <c r="M42" s="73">
        <f ca="1">IF(M$2=0,0,M$22*EXP(M$23/($B42+273)/RGas)*(OFFSET('Composition%'!$B12,0,M$13)*OFFSET('Composition%'!$B12,0,M$14)))-IF(M$2=2,0,OFFSET('Composition%'!$B12,0,M$17)*OFFSET('Composition%'!$B12,0,M$18)*(M$24*EXP(-M$25/($B42+273)/RGas)))+ReactionRateK2!M42/2</f>
        <v>0</v>
      </c>
      <c r="N42" s="73"/>
      <c r="O42" s="73">
        <f ca="1">IF(O$2=0,0,O$22*EXP(O$23/($B42+273)/RGas)*(OFFSET('Composition%'!$B12,0,O$13)*OFFSET('Composition%'!$B12,0,O$14)))-IF(O$2=2,0,OFFSET('Composition%'!$B12,0,O$17)*OFFSET('Composition%'!$B12,0,O$18)*(O$24*EXP(-O$25/($B42+273)/RGas)))+ReactionRateK2!O42/2</f>
        <v>0</v>
      </c>
      <c r="P42" s="73">
        <f ca="1">IF(P$2=0,0,P$22*EXP(P$23/($B42+273)/RGas)*(OFFSET('Composition%'!$B12,0,P$13)*OFFSET('Composition%'!$B12,0,P$14)))-IF(P$2=2,0,OFFSET('Composition%'!$B12,0,P$17)*OFFSET('Composition%'!$B12,0,P$18)*(P$24*EXP(-P$25/($B42+273)/RGas)))+ReactionRateK2!P42/2</f>
        <v>2.7239601667293114E-3</v>
      </c>
      <c r="Q42" s="73">
        <f ca="1">IF(Q$2=0,0,Q$22*EXP(Q$23/($B42+273)/RGas)*(OFFSET('Composition%'!$B12,0,Q$13)*OFFSET('Composition%'!$B12,0,Q$14)))-IF(Q$2=2,0,OFFSET('Composition%'!$B12,0,Q$17)*OFFSET('Composition%'!$B12,0,Q$18)*(Q$24*EXP(-Q$25/($B42+273)/RGas)))+ReactionRateK2!Q42/2</f>
        <v>8.3574827614430834E-6</v>
      </c>
      <c r="R42" s="73">
        <f ca="1">IF(R$2=0,0,R$22*EXP(R$23/($B42+273)/RGas)*(OFFSET('Composition%'!$B12,0,R$13)*OFFSET('Composition%'!$B12,0,R$14)))-IF(R$2=2,0,OFFSET('Composition%'!$B12,0,R$17)*OFFSET('Composition%'!$B12,0,R$18)*(R$24*EXP(-R$25/($B42+273)/RGas)))+ReactionRateK2!R42/2</f>
        <v>6.5211490426555619E-7</v>
      </c>
      <c r="S42" s="73"/>
      <c r="T42" s="73">
        <f ca="1">IF(T$2=0,0,T$22*EXP(T$23/($B42+273)/RGas)*(OFFSET('Composition%'!$B12,0,T$13)*OFFSET('Composition%'!$B12,0,T$14)))-IF(T$2=2,0,OFFSET('Composition%'!$B12,0,T$17)*OFFSET('Composition%'!$B12,0,T$18)*(T$24*EXP(-T$25/($B42+273)/RGas)))+ReactionRateK2!T42/2</f>
        <v>1.8639698837575647E-2</v>
      </c>
      <c r="U42" s="73">
        <f ca="1">IF(U$2=0,0,U$22*EXP(U$23/($B42+273)/RGas)*(OFFSET('Composition%'!$B12,0,U$13)*OFFSET('Composition%'!$B12,0,U$14)))-IF(U$2=2,0,OFFSET('Composition%'!$B12,0,U$17)*OFFSET('Composition%'!$B12,0,U$18)*(U$24*EXP(-U$25/($B42+273)/RGas)))+ReactionRateK2!U42/2</f>
        <v>2.6625557686727197E-3</v>
      </c>
      <c r="V42" s="73">
        <f ca="1">IF(V$2=0,0,V$22*EXP(V$23/($B42+273)/RGas)*(OFFSET('Composition%'!$B12,0,V$13)*OFFSET('Composition%'!$B12,0,V$14)))-IF(V$2=2,0,OFFSET('Composition%'!$B12,0,V$17)*OFFSET('Composition%'!$B12,0,V$18)*(V$24*EXP(-V$25/($B42+273)/RGas)))+ReactionRateK2!V42/2</f>
        <v>0</v>
      </c>
      <c r="W42" s="73">
        <f ca="1">IF(W$2=0,0,W$22*EXP(W$23/($B42+273)/RGas)*(OFFSET('Composition%'!$B12,0,W$13)*OFFSET('Composition%'!$B12,0,W$14)))-IF(W$2=2,0,OFFSET('Composition%'!$B12,0,W$17)*OFFSET('Composition%'!$B12,0,W$18)*(W$24*EXP(-W$25/($B42+273)/RGas)))+ReactionRateK2!W42/2</f>
        <v>0</v>
      </c>
      <c r="X42" s="73">
        <f ca="1">IF(X$2=0,0,X$22*EXP(X$23/($B42+273)/RGas)*(OFFSET('Composition%'!$B12,0,X$13)*OFFSET('Composition%'!$B12,0,X$14)))-IF(X$2=2,0,OFFSET('Composition%'!$B12,0,X$17)*OFFSET('Composition%'!$B12,0,X$18)*(X$24*EXP(-X$25/($B42+273)/RGas)))+ReactionRateK2!X42/2</f>
        <v>5.5400519371910736E-8</v>
      </c>
      <c r="Y42" s="73">
        <f ca="1">IF(Y$2=0,0,Y$22*EXP(Y$23/($B42+273)/RGas)*(OFFSET('Composition%'!$B12,0,Y$13)*OFFSET('Composition%'!$B12,0,Y$14)))-IF(Y$2=2,0,OFFSET('Composition%'!$B12,0,Y$17)*OFFSET('Composition%'!$B12,0,Y$18)*(Y$24*EXP(-Y$25/($B42+273)/RGas)))+ReactionRateK2!Y42/2</f>
        <v>2.7419982118449055E-9</v>
      </c>
      <c r="Z42" s="73">
        <f ca="1">IF(Z$2=0,0,Z$22*EXP(Z$23/($B42+273)/RGas)*(OFFSET('Composition%'!$B12,0,Z$13)*OFFSET('Composition%'!$B12,0,Z$14)))-IF(Z$2=2,0,OFFSET('Composition%'!$B12,0,Z$17)*OFFSET('Composition%'!$B12,0,Z$18)*(Z$24*EXP(-Z$25/($B42+273)/RGas)))+ReactionRateK2!Z42/2</f>
        <v>0</v>
      </c>
      <c r="AA42" s="73">
        <f ca="1">IF(AA$2=0,0,AA$22*EXP(AA$23/($B42+273)/RGas)*(OFFSET('Composition%'!$B12,0,AA$13)*OFFSET('Composition%'!$B12,0,AA$14)))-IF(AA$2=2,0,OFFSET('Composition%'!$B12,0,AA$17)*OFFSET('Composition%'!$B12,0,AA$18)*(AA$24*EXP(-AA$25/($B42+273)/RGas)))+ReactionRateK2!AA42/2</f>
        <v>0</v>
      </c>
      <c r="AB42" s="73">
        <f ca="1">IF(AB$2=0,0,AB$22*EXP(AB$23/($B42+273)/RGas)*(OFFSET('Composition%'!$B12,0,AB$13)*OFFSET('Composition%'!$B12,0,AB$14)))-IF(AB$2=2,0,OFFSET('Composition%'!$B12,0,AB$17)*OFFSET('Composition%'!$B12,0,AB$18)*(AB$24*EXP(-AB$25/($B42+273)/RGas)))+ReactionRateK2!AB42/2</f>
        <v>0</v>
      </c>
      <c r="AC42" s="73">
        <f ca="1">IF(AC$2=0,0,AC$22*EXP(AC$23/($B42+273)/RGas)*(OFFSET('Composition%'!$B12,0,AC$13)*OFFSET('Composition%'!$B12,0,AC$14)))-IF(AC$2=2,0,OFFSET('Composition%'!$B12,0,AC$17)*OFFSET('Composition%'!$B12,0,AC$18)*(AC$24*EXP(-AC$25/($B42+273)/RGas)))+ReactionRateK2!AC42/2</f>
        <v>0</v>
      </c>
      <c r="AD42" s="73">
        <f ca="1">IF(AD$2=0,0,AD$22*EXP(AD$23/($B42+273)/RGas)*(OFFSET('Composition%'!$B12,0,AD$13)*OFFSET('Composition%'!$B12,0,AD$14)))-IF(AD$2=2,0,OFFSET('Composition%'!$B12,0,AD$17)*OFFSET('Composition%'!$B12,0,AD$18)*(AD$24*EXP(-AD$25/($B42+273)/RGas)))+ReactionRateK2!AD42/2</f>
        <v>0</v>
      </c>
      <c r="AE42" s="73">
        <f ca="1">IF(AE$2=0,0,AE$22*EXP(AE$23/($B42+273)/RGas)*(OFFSET('Composition%'!$B12,0,AE$13)*OFFSET('Composition%'!$B12,0,AE$14)))-IF(AE$2=2,0,OFFSET('Composition%'!$B12,0,AE$17)*OFFSET('Composition%'!$B12,0,AE$18)*(AE$24*EXP(-AE$25/($B42+273)/RGas)))+ReactionRateK2!AE42/2</f>
        <v>0</v>
      </c>
      <c r="AF42" s="73"/>
      <c r="AG42" s="73">
        <f ca="1">IF(AG$2=0,0,AG$22*EXP(AG$23/($B42+273)/RGas)*(OFFSET('Composition%'!$B12,0,AG$13)*OFFSET('Composition%'!$B12,0,AG$14)))-IF(AG$2=2,0,OFFSET('Composition%'!$B12,0,AG$17)*OFFSET('Composition%'!$B12,0,AG$18)*(AG$24*EXP(-AG$25/($B42+273)/RGas)))+ReactionRateK2!AG42/2</f>
        <v>0</v>
      </c>
      <c r="AH42" s="73">
        <f ca="1">IF(AH$2=0,0,AH$22*EXP(AH$23/($B42+273)/RGas)*(OFFSET('Composition%'!$B12,0,AH$13)*OFFSET('Composition%'!$B12,0,AH$14)))-IF(AH$2=2,0,OFFSET('Composition%'!$B12,0,AH$17)*OFFSET('Composition%'!$B12,0,AH$18)*(AH$24*EXP(-AH$25/($B42+273)/RGas)))+ReactionRateK2!AH42/2</f>
        <v>0</v>
      </c>
      <c r="AI42" s="73">
        <f ca="1">IF(AI$2=0,0,AI$22*EXP(AI$23/($B42+273)/RGas)*(OFFSET('Composition%'!$B12,0,AI$13)*OFFSET('Composition%'!$B12,0,AI$14)))-IF(AI$2=2,0,OFFSET('Composition%'!$B12,0,AI$17)*OFFSET('Composition%'!$B12,0,AI$18)*(AI$24*EXP(-AI$25/($B42+273)/RGas)))+ReactionRateK2!AI42/2</f>
        <v>0</v>
      </c>
      <c r="AJ42" s="73">
        <f ca="1">IF(AJ$2=0,0,AJ$22*EXP(AJ$23/($B42+273)/RGas)*(OFFSET('Composition%'!$B12,0,AJ$13)*OFFSET('Composition%'!$B12,0,AJ$14)))-IF(AJ$2=2,0,OFFSET('Composition%'!$B12,0,AJ$17)*OFFSET('Composition%'!$B12,0,AJ$18)*(AJ$24*EXP(-AJ$25/($B42+273)/RGas)))+ReactionRateK2!AJ42/2</f>
        <v>0</v>
      </c>
      <c r="AK42" s="73">
        <f ca="1">IF(AK$2=0,0,AK$22*EXP(AK$23/($B42+273)/RGas)*(OFFSET('Composition%'!$B12,0,AK$13)*OFFSET('Composition%'!$B12,0,AK$14)))-IF(AK$2=2,0,OFFSET('Composition%'!$B12,0,AK$17)*OFFSET('Composition%'!$B12,0,AK$18)*(AK$24*EXP(-AK$25/($B42+273)/RGas)))+ReactionRateK2!AK42/2</f>
        <v>0</v>
      </c>
      <c r="AL42" s="73">
        <f ca="1">IF(AL$2=0,0,AL$22*EXP(AL$23/($B42+273)/RGas)*(OFFSET('Composition%'!$B12,0,AL$13)*OFFSET('Composition%'!$B12,0,AL$14)))-IF(AL$2=2,0,OFFSET('Composition%'!$B12,0,AL$17)*OFFSET('Composition%'!$B12,0,AL$18)*(AL$24*EXP(-AL$25/($B42+273)/RGas)))+ReactionRateK2!AL42/2</f>
        <v>0</v>
      </c>
      <c r="AM42" s="73"/>
      <c r="AN42" s="73">
        <f ca="1">IF(AN$2=0,0,AN$22*EXP(AN$23/($B42+273)/RGas)*(OFFSET('Composition%'!$B12,0,AN$13)*OFFSET('Composition%'!$B12,0,AN$14)))-IF(AN$2=2,0,OFFSET('Composition%'!$B12,0,AN$17)*OFFSET('Composition%'!$B12,0,AN$18)*(AN$24*EXP(-AN$25/($B42+273)/RGas)))+ReactionRateK2!AN42/2</f>
        <v>0</v>
      </c>
      <c r="AO42" s="73">
        <f ca="1">IF(AO$2=0,0,AO$22*EXP(AO$23/($B42+273)/RGas)*(OFFSET('Composition%'!$B12,0,AO$13)*OFFSET('Composition%'!$B12,0,AO$14)))-IF(AO$2=2,0,OFFSET('Composition%'!$B12,0,AO$17)*OFFSET('Composition%'!$B12,0,AO$18)*(AO$24*EXP(-AO$25/($B42+273)/RGas)))+ReactionRateK2!AO42/2</f>
        <v>0</v>
      </c>
      <c r="AP42" s="73">
        <f ca="1">IF(AP$2=0,0,AP$22*EXP(AP$23/($B42+273)/RGas)*(OFFSET('Composition%'!$B12,0,AP$13)*OFFSET('Composition%'!$B12,0,AP$14)))-IF(AP$2=2,0,OFFSET('Composition%'!$B12,0,AP$17)*OFFSET('Composition%'!$B12,0,AP$18)*(AP$24*EXP(-AP$25/($B42+273)/RGas)))+ReactionRateK2!AP42/2</f>
        <v>3.8757722773474581E-12</v>
      </c>
      <c r="AQ42" s="73">
        <f ca="1">IF(AQ$2=0,0,AQ$22*EXP(AQ$23/($B42+273)/RGas)*(OFFSET('Composition%'!$B12,0,AQ$13)*OFFSET('Composition%'!$B12,0,AQ$14)))-IF(AQ$2=2,0,OFFSET('Composition%'!$B12,0,AQ$17)*OFFSET('Composition%'!$B12,0,AQ$18)*(AQ$24*EXP(-AQ$25/($B42+273)/RGas)))+ReactionRateK2!AQ42/2</f>
        <v>0</v>
      </c>
      <c r="AR42" s="73">
        <f ca="1">IF(AR$2=0,0,AR$22*EXP(AR$23/($B42+273)/RGas)*(OFFSET('Composition%'!$B12,0,AR$13)*OFFSET('Composition%'!$B12,0,AR$14)))-IF(AR$2=2,0,OFFSET('Composition%'!$B12,0,AR$17)*OFFSET('Composition%'!$B12,0,AR$18)*(AR$24*EXP(-AR$25/($B42+273)/RGas)))+ReactionRateK2!AR42/2</f>
        <v>0</v>
      </c>
    </row>
    <row r="43" spans="1:44">
      <c r="A43" s="3">
        <f t="shared" si="7"/>
        <v>0.54999999999999993</v>
      </c>
      <c r="B43" s="19">
        <f ca="1">'Composition%'!B13</f>
        <v>407.92190916068921</v>
      </c>
      <c r="C43">
        <f t="shared" si="8"/>
        <v>30</v>
      </c>
      <c r="D43" s="26">
        <f ca="1">('Composition%'!C13*ReactionRateK3!C43)^3</f>
        <v>11.704122123146808</v>
      </c>
      <c r="E43" s="4"/>
      <c r="F43" s="73">
        <f ca="1">IF(F$2=0,0,F$22*EXP(F$23/($B43+273)/RGas)*(OFFSET('Composition%'!$B13,0,F$13)*OFFSET('Composition%'!$B13,0,F$14)))-IF(F$2=2,0,OFFSET('Composition%'!$B13,0,F$17)*OFFSET('Composition%'!$B13,0,F$18)*(F$24*EXP(-F$25/($B43+273)/RGas)))+ReactionRateK2!F43/2</f>
        <v>1.5929104473576025E-2</v>
      </c>
      <c r="G43" s="73">
        <f ca="1">IF(G$2=0,0,G$22*EXP(G$23/($B43+273)/RGas)*(OFFSET('Composition%'!$B13,0,G$13)*OFFSET('Composition%'!$B13,0,G$14)))-IF(G$2=2,0,OFFSET('Composition%'!$B13,0,G$17)*OFFSET('Composition%'!$B13,0,G$18)*(G$24*EXP(-G$25/($B43+273)/RGas)))+ReactionRateK2!G43/2</f>
        <v>5.7965950022775686E-3</v>
      </c>
      <c r="H43" s="73">
        <f ca="1">IF(H$2=0,0,H$22*EXP(H$23/($B43+273)/RGas)*(OFFSET('Composition%'!$B13,0,H$13)*OFFSET('Composition%'!$B13,0,H$14)))-IF(H$2=2,0,OFFSET('Composition%'!$B13,0,H$17)*OFFSET('Composition%'!$B13,0,H$18)*(H$24*EXP(-H$25/($B43+273)/RGas)))+ReactionRateK2!H43/2</f>
        <v>-4.9217629773294832E-7</v>
      </c>
      <c r="I43" s="73">
        <f ca="1">IF(I$2=0,0,I$22*EXP(I$23/($B43+273)/RGas)*(OFFSET('Composition%'!$B13,0,I$13)*OFFSET('Composition%'!$B13,0,I$14)))-IF(I$2=2,0,OFFSET('Composition%'!$B13,0,I$17)*OFFSET('Composition%'!$B13,0,I$18)*(I$24*EXP(-I$25/($B43+273)/RGas)))+ReactionRateK2!I43/2</f>
        <v>-7.5535585559028369E-3</v>
      </c>
      <c r="J43" s="73"/>
      <c r="K43" s="73">
        <f ca="1">IF(K$2=0,0,K$22*EXP(K$23/($B43+273)/RGas)*(OFFSET('Composition%'!$B13,0,K$13)*OFFSET('Composition%'!$B13,0,K$14)))-IF(K$2=2,0,OFFSET('Composition%'!$B13,0,K$17)*OFFSET('Composition%'!$B13,0,K$18)*(K$24*EXP(-K$25/($B43+273)/RGas)))+ReactionRateK2!K43/2</f>
        <v>5.4037159440458657E-2</v>
      </c>
      <c r="L43" s="73">
        <f ca="1">IF(L$2=0,0,L$22*EXP(L$23/($B43+273)/RGas)*(OFFSET('Composition%'!$B13,0,L$13)*OFFSET('Composition%'!$B13,0,L$14)))-IF(L$2=2,0,OFFSET('Composition%'!$B13,0,L$17)*OFFSET('Composition%'!$B13,0,L$18)*(L$24*EXP(-L$25/($B43+273)/RGas)))+ReactionRateK2!L43/2</f>
        <v>1.1743945175651943E-2</v>
      </c>
      <c r="M43" s="73">
        <f ca="1">IF(M$2=0,0,M$22*EXP(M$23/($B43+273)/RGas)*(OFFSET('Composition%'!$B13,0,M$13)*OFFSET('Composition%'!$B13,0,M$14)))-IF(M$2=2,0,OFFSET('Composition%'!$B13,0,M$17)*OFFSET('Composition%'!$B13,0,M$18)*(M$24*EXP(-M$25/($B43+273)/RGas)))+ReactionRateK2!M43/2</f>
        <v>0</v>
      </c>
      <c r="N43" s="73"/>
      <c r="O43" s="73">
        <f ca="1">IF(O$2=0,0,O$22*EXP(O$23/($B43+273)/RGas)*(OFFSET('Composition%'!$B13,0,O$13)*OFFSET('Composition%'!$B13,0,O$14)))-IF(O$2=2,0,OFFSET('Composition%'!$B13,0,O$17)*OFFSET('Composition%'!$B13,0,O$18)*(O$24*EXP(-O$25/($B43+273)/RGas)))+ReactionRateK2!O43/2</f>
        <v>0</v>
      </c>
      <c r="P43" s="73">
        <f ca="1">IF(P$2=0,0,P$22*EXP(P$23/($B43+273)/RGas)*(OFFSET('Composition%'!$B13,0,P$13)*OFFSET('Composition%'!$B13,0,P$14)))-IF(P$2=2,0,OFFSET('Composition%'!$B13,0,P$17)*OFFSET('Composition%'!$B13,0,P$18)*(P$24*EXP(-P$25/($B43+273)/RGas)))+ReactionRateK2!P43/2</f>
        <v>3.1882139821496564E-3</v>
      </c>
      <c r="Q43" s="73">
        <f ca="1">IF(Q$2=0,0,Q$22*EXP(Q$23/($B43+273)/RGas)*(OFFSET('Composition%'!$B13,0,Q$13)*OFFSET('Composition%'!$B13,0,Q$14)))-IF(Q$2=2,0,OFFSET('Composition%'!$B13,0,Q$17)*OFFSET('Composition%'!$B13,0,Q$18)*(Q$24*EXP(-Q$25/($B43+273)/RGas)))+ReactionRateK2!Q43/2</f>
        <v>9.825930771892567E-6</v>
      </c>
      <c r="R43" s="73">
        <f ca="1">IF(R$2=0,0,R$22*EXP(R$23/($B43+273)/RGas)*(OFFSET('Composition%'!$B13,0,R$13)*OFFSET('Composition%'!$B13,0,R$14)))-IF(R$2=2,0,OFFSET('Composition%'!$B13,0,R$17)*OFFSET('Composition%'!$B13,0,R$18)*(R$24*EXP(-R$25/($B43+273)/RGas)))+ReactionRateK2!R43/2</f>
        <v>7.775542944387243E-7</v>
      </c>
      <c r="S43" s="73"/>
      <c r="T43" s="73">
        <f ca="1">IF(T$2=0,0,T$22*EXP(T$23/($B43+273)/RGas)*(OFFSET('Composition%'!$B13,0,T$13)*OFFSET('Composition%'!$B13,0,T$14)))-IF(T$2=2,0,OFFSET('Composition%'!$B13,0,T$17)*OFFSET('Composition%'!$B13,0,T$18)*(T$24*EXP(-T$25/($B43+273)/RGas)))+ReactionRateK2!T43/2</f>
        <v>1.7568726148013688E-2</v>
      </c>
      <c r="U43" s="73">
        <f ca="1">IF(U$2=0,0,U$22*EXP(U$23/($B43+273)/RGas)*(OFFSET('Composition%'!$B13,0,U$13)*OFFSET('Composition%'!$B13,0,U$14)))-IF(U$2=2,0,OFFSET('Composition%'!$B13,0,U$17)*OFFSET('Composition%'!$B13,0,U$18)*(U$24*EXP(-U$25/($B43+273)/RGas)))+ReactionRateK2!U43/2</f>
        <v>2.3202689656248929E-3</v>
      </c>
      <c r="V43" s="73">
        <f ca="1">IF(V$2=0,0,V$22*EXP(V$23/($B43+273)/RGas)*(OFFSET('Composition%'!$B13,0,V$13)*OFFSET('Composition%'!$B13,0,V$14)))-IF(V$2=2,0,OFFSET('Composition%'!$B13,0,V$17)*OFFSET('Composition%'!$B13,0,V$18)*(V$24*EXP(-V$25/($B43+273)/RGas)))+ReactionRateK2!V43/2</f>
        <v>0</v>
      </c>
      <c r="W43" s="73">
        <f ca="1">IF(W$2=0,0,W$22*EXP(W$23/($B43+273)/RGas)*(OFFSET('Composition%'!$B13,0,W$13)*OFFSET('Composition%'!$B13,0,W$14)))-IF(W$2=2,0,OFFSET('Composition%'!$B13,0,W$17)*OFFSET('Composition%'!$B13,0,W$18)*(W$24*EXP(-W$25/($B43+273)/RGas)))+ReactionRateK2!W43/2</f>
        <v>0</v>
      </c>
      <c r="X43" s="73">
        <f ca="1">IF(X$2=0,0,X$22*EXP(X$23/($B43+273)/RGas)*(OFFSET('Composition%'!$B13,0,X$13)*OFFSET('Composition%'!$B13,0,X$14)))-IF(X$2=2,0,OFFSET('Composition%'!$B13,0,X$17)*OFFSET('Composition%'!$B13,0,X$18)*(X$24*EXP(-X$25/($B43+273)/RGas)))+ReactionRateK2!X43/2</f>
        <v>5.4649587893429508E-8</v>
      </c>
      <c r="Y43" s="73">
        <f ca="1">IF(Y$2=0,0,Y$22*EXP(Y$23/($B43+273)/RGas)*(OFFSET('Composition%'!$B13,0,Y$13)*OFFSET('Composition%'!$B13,0,Y$14)))-IF(Y$2=2,0,OFFSET('Composition%'!$B13,0,Y$17)*OFFSET('Composition%'!$B13,0,Y$18)*(Y$24*EXP(-Y$25/($B43+273)/RGas)))+ReactionRateK2!Y43/2</f>
        <v>2.7048315427494246E-9</v>
      </c>
      <c r="Z43" s="73">
        <f ca="1">IF(Z$2=0,0,Z$22*EXP(Z$23/($B43+273)/RGas)*(OFFSET('Composition%'!$B13,0,Z$13)*OFFSET('Composition%'!$B13,0,Z$14)))-IF(Z$2=2,0,OFFSET('Composition%'!$B13,0,Z$17)*OFFSET('Composition%'!$B13,0,Z$18)*(Z$24*EXP(-Z$25/($B43+273)/RGas)))+ReactionRateK2!Z43/2</f>
        <v>0</v>
      </c>
      <c r="AA43" s="73">
        <f ca="1">IF(AA$2=0,0,AA$22*EXP(AA$23/($B43+273)/RGas)*(OFFSET('Composition%'!$B13,0,AA$13)*OFFSET('Composition%'!$B13,0,AA$14)))-IF(AA$2=2,0,OFFSET('Composition%'!$B13,0,AA$17)*OFFSET('Composition%'!$B13,0,AA$18)*(AA$24*EXP(-AA$25/($B43+273)/RGas)))+ReactionRateK2!AA43/2</f>
        <v>0</v>
      </c>
      <c r="AB43" s="73">
        <f ca="1">IF(AB$2=0,0,AB$22*EXP(AB$23/($B43+273)/RGas)*(OFFSET('Composition%'!$B13,0,AB$13)*OFFSET('Composition%'!$B13,0,AB$14)))-IF(AB$2=2,0,OFFSET('Composition%'!$B13,0,AB$17)*OFFSET('Composition%'!$B13,0,AB$18)*(AB$24*EXP(-AB$25/($B43+273)/RGas)))+ReactionRateK2!AB43/2</f>
        <v>0</v>
      </c>
      <c r="AC43" s="73">
        <f ca="1">IF(AC$2=0,0,AC$22*EXP(AC$23/($B43+273)/RGas)*(OFFSET('Composition%'!$B13,0,AC$13)*OFFSET('Composition%'!$B13,0,AC$14)))-IF(AC$2=2,0,OFFSET('Composition%'!$B13,0,AC$17)*OFFSET('Composition%'!$B13,0,AC$18)*(AC$24*EXP(-AC$25/($B43+273)/RGas)))+ReactionRateK2!AC43/2</f>
        <v>0</v>
      </c>
      <c r="AD43" s="73">
        <f ca="1">IF(AD$2=0,0,AD$22*EXP(AD$23/($B43+273)/RGas)*(OFFSET('Composition%'!$B13,0,AD$13)*OFFSET('Composition%'!$B13,0,AD$14)))-IF(AD$2=2,0,OFFSET('Composition%'!$B13,0,AD$17)*OFFSET('Composition%'!$B13,0,AD$18)*(AD$24*EXP(-AD$25/($B43+273)/RGas)))+ReactionRateK2!AD43/2</f>
        <v>0</v>
      </c>
      <c r="AE43" s="73">
        <f ca="1">IF(AE$2=0,0,AE$22*EXP(AE$23/($B43+273)/RGas)*(OFFSET('Composition%'!$B13,0,AE$13)*OFFSET('Composition%'!$B13,0,AE$14)))-IF(AE$2=2,0,OFFSET('Composition%'!$B13,0,AE$17)*OFFSET('Composition%'!$B13,0,AE$18)*(AE$24*EXP(-AE$25/($B43+273)/RGas)))+ReactionRateK2!AE43/2</f>
        <v>0</v>
      </c>
      <c r="AF43" s="73"/>
      <c r="AG43" s="73">
        <f ca="1">IF(AG$2=0,0,AG$22*EXP(AG$23/($B43+273)/RGas)*(OFFSET('Composition%'!$B13,0,AG$13)*OFFSET('Composition%'!$B13,0,AG$14)))-IF(AG$2=2,0,OFFSET('Composition%'!$B13,0,AG$17)*OFFSET('Composition%'!$B13,0,AG$18)*(AG$24*EXP(-AG$25/($B43+273)/RGas)))+ReactionRateK2!AG43/2</f>
        <v>0</v>
      </c>
      <c r="AH43" s="73">
        <f ca="1">IF(AH$2=0,0,AH$22*EXP(AH$23/($B43+273)/RGas)*(OFFSET('Composition%'!$B13,0,AH$13)*OFFSET('Composition%'!$B13,0,AH$14)))-IF(AH$2=2,0,OFFSET('Composition%'!$B13,0,AH$17)*OFFSET('Composition%'!$B13,0,AH$18)*(AH$24*EXP(-AH$25/($B43+273)/RGas)))+ReactionRateK2!AH43/2</f>
        <v>0</v>
      </c>
      <c r="AI43" s="73">
        <f ca="1">IF(AI$2=0,0,AI$22*EXP(AI$23/($B43+273)/RGas)*(OFFSET('Composition%'!$B13,0,AI$13)*OFFSET('Composition%'!$B13,0,AI$14)))-IF(AI$2=2,0,OFFSET('Composition%'!$B13,0,AI$17)*OFFSET('Composition%'!$B13,0,AI$18)*(AI$24*EXP(-AI$25/($B43+273)/RGas)))+ReactionRateK2!AI43/2</f>
        <v>0</v>
      </c>
      <c r="AJ43" s="73">
        <f ca="1">IF(AJ$2=0,0,AJ$22*EXP(AJ$23/($B43+273)/RGas)*(OFFSET('Composition%'!$B13,0,AJ$13)*OFFSET('Composition%'!$B13,0,AJ$14)))-IF(AJ$2=2,0,OFFSET('Composition%'!$B13,0,AJ$17)*OFFSET('Composition%'!$B13,0,AJ$18)*(AJ$24*EXP(-AJ$25/($B43+273)/RGas)))+ReactionRateK2!AJ43/2</f>
        <v>0</v>
      </c>
      <c r="AK43" s="73">
        <f ca="1">IF(AK$2=0,0,AK$22*EXP(AK$23/($B43+273)/RGas)*(OFFSET('Composition%'!$B13,0,AK$13)*OFFSET('Composition%'!$B13,0,AK$14)))-IF(AK$2=2,0,OFFSET('Composition%'!$B13,0,AK$17)*OFFSET('Composition%'!$B13,0,AK$18)*(AK$24*EXP(-AK$25/($B43+273)/RGas)))+ReactionRateK2!AK43/2</f>
        <v>0</v>
      </c>
      <c r="AL43" s="73">
        <f ca="1">IF(AL$2=0,0,AL$22*EXP(AL$23/($B43+273)/RGas)*(OFFSET('Composition%'!$B13,0,AL$13)*OFFSET('Composition%'!$B13,0,AL$14)))-IF(AL$2=2,0,OFFSET('Composition%'!$B13,0,AL$17)*OFFSET('Composition%'!$B13,0,AL$18)*(AL$24*EXP(-AL$25/($B43+273)/RGas)))+ReactionRateK2!AL43/2</f>
        <v>0</v>
      </c>
      <c r="AM43" s="73"/>
      <c r="AN43" s="73">
        <f ca="1">IF(AN$2=0,0,AN$22*EXP(AN$23/($B43+273)/RGas)*(OFFSET('Composition%'!$B13,0,AN$13)*OFFSET('Composition%'!$B13,0,AN$14)))-IF(AN$2=2,0,OFFSET('Composition%'!$B13,0,AN$17)*OFFSET('Composition%'!$B13,0,AN$18)*(AN$24*EXP(-AN$25/($B43+273)/RGas)))+ReactionRateK2!AN43/2</f>
        <v>0</v>
      </c>
      <c r="AO43" s="73">
        <f ca="1">IF(AO$2=0,0,AO$22*EXP(AO$23/($B43+273)/RGas)*(OFFSET('Composition%'!$B13,0,AO$13)*OFFSET('Composition%'!$B13,0,AO$14)))-IF(AO$2=2,0,OFFSET('Composition%'!$B13,0,AO$17)*OFFSET('Composition%'!$B13,0,AO$18)*(AO$24*EXP(-AO$25/($B43+273)/RGas)))+ReactionRateK2!AO43/2</f>
        <v>0</v>
      </c>
      <c r="AP43" s="73">
        <f ca="1">IF(AP$2=0,0,AP$22*EXP(AP$23/($B43+273)/RGas)*(OFFSET('Composition%'!$B13,0,AP$13)*OFFSET('Composition%'!$B13,0,AP$14)))-IF(AP$2=2,0,OFFSET('Composition%'!$B13,0,AP$17)*OFFSET('Composition%'!$B13,0,AP$18)*(AP$24*EXP(-AP$25/($B43+273)/RGas)))+ReactionRateK2!AP43/2</f>
        <v>3.9758466691007752E-12</v>
      </c>
      <c r="AQ43" s="73">
        <f ca="1">IF(AQ$2=0,0,AQ$22*EXP(AQ$23/($B43+273)/RGas)*(OFFSET('Composition%'!$B13,0,AQ$13)*OFFSET('Composition%'!$B13,0,AQ$14)))-IF(AQ$2=2,0,OFFSET('Composition%'!$B13,0,AQ$17)*OFFSET('Composition%'!$B13,0,AQ$18)*(AQ$24*EXP(-AQ$25/($B43+273)/RGas)))+ReactionRateK2!AQ43/2</f>
        <v>0</v>
      </c>
      <c r="AR43" s="73">
        <f ca="1">IF(AR$2=0,0,AR$22*EXP(AR$23/($B43+273)/RGas)*(OFFSET('Composition%'!$B13,0,AR$13)*OFFSET('Composition%'!$B13,0,AR$14)))-IF(AR$2=2,0,OFFSET('Composition%'!$B13,0,AR$17)*OFFSET('Composition%'!$B13,0,AR$18)*(AR$24*EXP(-AR$25/($B43+273)/RGas)))+ReactionRateK2!AR43/2</f>
        <v>0</v>
      </c>
    </row>
    <row r="44" spans="1:44">
      <c r="A44" s="3">
        <f t="shared" si="7"/>
        <v>0.6</v>
      </c>
      <c r="B44" s="19">
        <f ca="1">'Composition%'!B14</f>
        <v>408.25350496030347</v>
      </c>
      <c r="C44">
        <f t="shared" si="8"/>
        <v>30</v>
      </c>
      <c r="D44" s="26">
        <f ca="1">('Composition%'!C14*ReactionRateK3!C44)^3</f>
        <v>11.259487574016573</v>
      </c>
      <c r="E44" s="4"/>
      <c r="F44" s="73">
        <f ca="1">IF(F$2=0,0,F$22*EXP(F$23/($B44+273)/RGas)*(OFFSET('Composition%'!$B14,0,F$13)*OFFSET('Composition%'!$B14,0,F$14)))-IF(F$2=2,0,OFFSET('Composition%'!$B14,0,F$17)*OFFSET('Composition%'!$B14,0,F$18)*(F$24*EXP(-F$25/($B44+273)/RGas)))+ReactionRateK2!F44/2</f>
        <v>1.5475193646073871E-2</v>
      </c>
      <c r="G44" s="73">
        <f ca="1">IF(G$2=0,0,G$22*EXP(G$23/($B44+273)/RGas)*(OFFSET('Composition%'!$B14,0,G$13)*OFFSET('Composition%'!$B14,0,G$14)))-IF(G$2=2,0,OFFSET('Composition%'!$B14,0,G$17)*OFFSET('Composition%'!$B14,0,G$18)*(G$24*EXP(-G$25/($B44+273)/RGas)))+ReactionRateK2!G44/2</f>
        <v>5.6360040543909761E-3</v>
      </c>
      <c r="H44" s="73">
        <f ca="1">IF(H$2=0,0,H$22*EXP(H$23/($B44+273)/RGas)*(OFFSET('Composition%'!$B14,0,H$13)*OFFSET('Composition%'!$B14,0,H$14)))-IF(H$2=2,0,OFFSET('Composition%'!$B14,0,H$17)*OFFSET('Composition%'!$B14,0,H$18)*(H$24*EXP(-H$25/($B44+273)/RGas)))+ReactionRateK2!H44/2</f>
        <v>-6.2870449776921234E-7</v>
      </c>
      <c r="I44" s="73">
        <f ca="1">IF(I$2=0,0,I$22*EXP(I$23/($B44+273)/RGas)*(OFFSET('Composition%'!$B14,0,I$13)*OFFSET('Composition%'!$B14,0,I$14)))-IF(I$2=2,0,OFFSET('Composition%'!$B14,0,I$17)*OFFSET('Composition%'!$B14,0,I$18)*(I$24*EXP(-I$25/($B44+273)/RGas)))+ReactionRateK2!I44/2</f>
        <v>-6.8595835070912863E-3</v>
      </c>
      <c r="J44" s="73"/>
      <c r="K44" s="73">
        <f ca="1">IF(K$2=0,0,K$22*EXP(K$23/($B44+273)/RGas)*(OFFSET('Composition%'!$B14,0,K$13)*OFFSET('Composition%'!$B14,0,K$14)))-IF(K$2=2,0,OFFSET('Composition%'!$B14,0,K$17)*OFFSET('Composition%'!$B14,0,K$18)*(K$24*EXP(-K$25/($B44+273)/RGas)))+ReactionRateK2!K44/2</f>
        <v>5.2943761856688469E-2</v>
      </c>
      <c r="L44" s="73">
        <f ca="1">IF(L$2=0,0,L$22*EXP(L$23/($B44+273)/RGas)*(OFFSET('Composition%'!$B14,0,L$13)*OFFSET('Composition%'!$B14,0,L$14)))-IF(L$2=2,0,OFFSET('Composition%'!$B14,0,L$17)*OFFSET('Composition%'!$B14,0,L$18)*(L$24*EXP(-L$25/($B44+273)/RGas)))+ReactionRateK2!L44/2</f>
        <v>1.0283465761864842E-2</v>
      </c>
      <c r="M44" s="73">
        <f ca="1">IF(M$2=0,0,M$22*EXP(M$23/($B44+273)/RGas)*(OFFSET('Composition%'!$B14,0,M$13)*OFFSET('Composition%'!$B14,0,M$14)))-IF(M$2=2,0,OFFSET('Composition%'!$B14,0,M$17)*OFFSET('Composition%'!$B14,0,M$18)*(M$24*EXP(-M$25/($B44+273)/RGas)))+ReactionRateK2!M44/2</f>
        <v>0</v>
      </c>
      <c r="N44" s="73"/>
      <c r="O44" s="73">
        <f ca="1">IF(O$2=0,0,O$22*EXP(O$23/($B44+273)/RGas)*(OFFSET('Composition%'!$B14,0,O$13)*OFFSET('Composition%'!$B14,0,O$14)))-IF(O$2=2,0,OFFSET('Composition%'!$B14,0,O$17)*OFFSET('Composition%'!$B14,0,O$18)*(O$24*EXP(-O$25/($B44+273)/RGas)))+ReactionRateK2!O44/2</f>
        <v>0</v>
      </c>
      <c r="P44" s="73">
        <f ca="1">IF(P$2=0,0,P$22*EXP(P$23/($B44+273)/RGas)*(OFFSET('Composition%'!$B14,0,P$13)*OFFSET('Composition%'!$B14,0,P$14)))-IF(P$2=2,0,OFFSET('Composition%'!$B14,0,P$17)*OFFSET('Composition%'!$B14,0,P$18)*(P$24*EXP(-P$25/($B44+273)/RGas)))+ReactionRateK2!P44/2</f>
        <v>3.6699200323123083E-3</v>
      </c>
      <c r="Q44" s="73">
        <f ca="1">IF(Q$2=0,0,Q$22*EXP(Q$23/($B44+273)/RGas)*(OFFSET('Composition%'!$B14,0,Q$13)*OFFSET('Composition%'!$B14,0,Q$14)))-IF(Q$2=2,0,OFFSET('Composition%'!$B14,0,Q$17)*OFFSET('Composition%'!$B14,0,Q$18)*(Q$24*EXP(-Q$25/($B44+273)/RGas)))+ReactionRateK2!Q44/2</f>
        <v>1.1379514143138509E-5</v>
      </c>
      <c r="R44" s="73">
        <f ca="1">IF(R$2=0,0,R$22*EXP(R$23/($B44+273)/RGas)*(OFFSET('Composition%'!$B14,0,R$13)*OFFSET('Composition%'!$B14,0,R$14)))-IF(R$2=2,0,OFFSET('Composition%'!$B14,0,R$17)*OFFSET('Composition%'!$B14,0,R$18)*(R$24*EXP(-R$25/($B44+273)/RGas)))+ReactionRateK2!R44/2</f>
        <v>9.1463458757514617E-7</v>
      </c>
      <c r="S44" s="73"/>
      <c r="T44" s="73">
        <f ca="1">IF(T$2=0,0,T$22*EXP(T$23/($B44+273)/RGas)*(OFFSET('Composition%'!$B14,0,T$13)*OFFSET('Composition%'!$B14,0,T$14)))-IF(T$2=2,0,OFFSET('Composition%'!$B14,0,T$17)*OFFSET('Composition%'!$B14,0,T$18)*(T$24*EXP(-T$25/($B44+273)/RGas)))+ReactionRateK2!T44/2</f>
        <v>1.6560520163119395E-2</v>
      </c>
      <c r="U44" s="73">
        <f ca="1">IF(U$2=0,0,U$22*EXP(U$23/($B44+273)/RGas)*(OFFSET('Composition%'!$B14,0,U$13)*OFFSET('Composition%'!$B14,0,U$14)))-IF(U$2=2,0,OFFSET('Composition%'!$B14,0,U$17)*OFFSET('Composition%'!$B14,0,U$18)*(U$24*EXP(-U$25/($B44+273)/RGas)))+ReactionRateK2!U44/2</f>
        <v>2.0270915830957583E-3</v>
      </c>
      <c r="V44" s="73">
        <f ca="1">IF(V$2=0,0,V$22*EXP(V$23/($B44+273)/RGas)*(OFFSET('Composition%'!$B14,0,V$13)*OFFSET('Composition%'!$B14,0,V$14)))-IF(V$2=2,0,OFFSET('Composition%'!$B14,0,V$17)*OFFSET('Composition%'!$B14,0,V$18)*(V$24*EXP(-V$25/($B44+273)/RGas)))+ReactionRateK2!V44/2</f>
        <v>0</v>
      </c>
      <c r="W44" s="73">
        <f ca="1">IF(W$2=0,0,W$22*EXP(W$23/($B44+273)/RGas)*(OFFSET('Composition%'!$B14,0,W$13)*OFFSET('Composition%'!$B14,0,W$14)))-IF(W$2=2,0,OFFSET('Composition%'!$B14,0,W$17)*OFFSET('Composition%'!$B14,0,W$18)*(W$24*EXP(-W$25/($B44+273)/RGas)))+ReactionRateK2!W44/2</f>
        <v>0</v>
      </c>
      <c r="X44" s="73">
        <f ca="1">IF(X$2=0,0,X$22*EXP(X$23/($B44+273)/RGas)*(OFFSET('Composition%'!$B14,0,X$13)*OFFSET('Composition%'!$B14,0,X$14)))-IF(X$2=2,0,OFFSET('Composition%'!$B14,0,X$17)*OFFSET('Composition%'!$B14,0,X$18)*(X$24*EXP(-X$25/($B44+273)/RGas)))+ReactionRateK2!X44/2</f>
        <v>5.3948480668564146E-8</v>
      </c>
      <c r="Y44" s="73">
        <f ca="1">IF(Y$2=0,0,Y$22*EXP(Y$23/($B44+273)/RGas)*(OFFSET('Composition%'!$B14,0,Y$13)*OFFSET('Composition%'!$B14,0,Y$14)))-IF(Y$2=2,0,OFFSET('Composition%'!$B14,0,Y$17)*OFFSET('Composition%'!$B14,0,Y$18)*(Y$24*EXP(-Y$25/($B44+273)/RGas)))+ReactionRateK2!Y44/2</f>
        <v>2.6701308796746467E-9</v>
      </c>
      <c r="Z44" s="73">
        <f ca="1">IF(Z$2=0,0,Z$22*EXP(Z$23/($B44+273)/RGas)*(OFFSET('Composition%'!$B14,0,Z$13)*OFFSET('Composition%'!$B14,0,Z$14)))-IF(Z$2=2,0,OFFSET('Composition%'!$B14,0,Z$17)*OFFSET('Composition%'!$B14,0,Z$18)*(Z$24*EXP(-Z$25/($B44+273)/RGas)))+ReactionRateK2!Z44/2</f>
        <v>0</v>
      </c>
      <c r="AA44" s="73">
        <f ca="1">IF(AA$2=0,0,AA$22*EXP(AA$23/($B44+273)/RGas)*(OFFSET('Composition%'!$B14,0,AA$13)*OFFSET('Composition%'!$B14,0,AA$14)))-IF(AA$2=2,0,OFFSET('Composition%'!$B14,0,AA$17)*OFFSET('Composition%'!$B14,0,AA$18)*(AA$24*EXP(-AA$25/($B44+273)/RGas)))+ReactionRateK2!AA44/2</f>
        <v>0</v>
      </c>
      <c r="AB44" s="73">
        <f ca="1">IF(AB$2=0,0,AB$22*EXP(AB$23/($B44+273)/RGas)*(OFFSET('Composition%'!$B14,0,AB$13)*OFFSET('Composition%'!$B14,0,AB$14)))-IF(AB$2=2,0,OFFSET('Composition%'!$B14,0,AB$17)*OFFSET('Composition%'!$B14,0,AB$18)*(AB$24*EXP(-AB$25/($B44+273)/RGas)))+ReactionRateK2!AB44/2</f>
        <v>0</v>
      </c>
      <c r="AC44" s="73">
        <f ca="1">IF(AC$2=0,0,AC$22*EXP(AC$23/($B44+273)/RGas)*(OFFSET('Composition%'!$B14,0,AC$13)*OFFSET('Composition%'!$B14,0,AC$14)))-IF(AC$2=2,0,OFFSET('Composition%'!$B14,0,AC$17)*OFFSET('Composition%'!$B14,0,AC$18)*(AC$24*EXP(-AC$25/($B44+273)/RGas)))+ReactionRateK2!AC44/2</f>
        <v>0</v>
      </c>
      <c r="AD44" s="73">
        <f ca="1">IF(AD$2=0,0,AD$22*EXP(AD$23/($B44+273)/RGas)*(OFFSET('Composition%'!$B14,0,AD$13)*OFFSET('Composition%'!$B14,0,AD$14)))-IF(AD$2=2,0,OFFSET('Composition%'!$B14,0,AD$17)*OFFSET('Composition%'!$B14,0,AD$18)*(AD$24*EXP(-AD$25/($B44+273)/RGas)))+ReactionRateK2!AD44/2</f>
        <v>0</v>
      </c>
      <c r="AE44" s="73">
        <f ca="1">IF(AE$2=0,0,AE$22*EXP(AE$23/($B44+273)/RGas)*(OFFSET('Composition%'!$B14,0,AE$13)*OFFSET('Composition%'!$B14,0,AE$14)))-IF(AE$2=2,0,OFFSET('Composition%'!$B14,0,AE$17)*OFFSET('Composition%'!$B14,0,AE$18)*(AE$24*EXP(-AE$25/($B44+273)/RGas)))+ReactionRateK2!AE44/2</f>
        <v>0</v>
      </c>
      <c r="AF44" s="73"/>
      <c r="AG44" s="73">
        <f ca="1">IF(AG$2=0,0,AG$22*EXP(AG$23/($B44+273)/RGas)*(OFFSET('Composition%'!$B14,0,AG$13)*OFFSET('Composition%'!$B14,0,AG$14)))-IF(AG$2=2,0,OFFSET('Composition%'!$B14,0,AG$17)*OFFSET('Composition%'!$B14,0,AG$18)*(AG$24*EXP(-AG$25/($B44+273)/RGas)))+ReactionRateK2!AG44/2</f>
        <v>0</v>
      </c>
      <c r="AH44" s="73">
        <f ca="1">IF(AH$2=0,0,AH$22*EXP(AH$23/($B44+273)/RGas)*(OFFSET('Composition%'!$B14,0,AH$13)*OFFSET('Composition%'!$B14,0,AH$14)))-IF(AH$2=2,0,OFFSET('Composition%'!$B14,0,AH$17)*OFFSET('Composition%'!$B14,0,AH$18)*(AH$24*EXP(-AH$25/($B44+273)/RGas)))+ReactionRateK2!AH44/2</f>
        <v>0</v>
      </c>
      <c r="AI44" s="73">
        <f ca="1">IF(AI$2=0,0,AI$22*EXP(AI$23/($B44+273)/RGas)*(OFFSET('Composition%'!$B14,0,AI$13)*OFFSET('Composition%'!$B14,0,AI$14)))-IF(AI$2=2,0,OFFSET('Composition%'!$B14,0,AI$17)*OFFSET('Composition%'!$B14,0,AI$18)*(AI$24*EXP(-AI$25/($B44+273)/RGas)))+ReactionRateK2!AI44/2</f>
        <v>0</v>
      </c>
      <c r="AJ44" s="73">
        <f ca="1">IF(AJ$2=0,0,AJ$22*EXP(AJ$23/($B44+273)/RGas)*(OFFSET('Composition%'!$B14,0,AJ$13)*OFFSET('Composition%'!$B14,0,AJ$14)))-IF(AJ$2=2,0,OFFSET('Composition%'!$B14,0,AJ$17)*OFFSET('Composition%'!$B14,0,AJ$18)*(AJ$24*EXP(-AJ$25/($B44+273)/RGas)))+ReactionRateK2!AJ44/2</f>
        <v>0</v>
      </c>
      <c r="AK44" s="73">
        <f ca="1">IF(AK$2=0,0,AK$22*EXP(AK$23/($B44+273)/RGas)*(OFFSET('Composition%'!$B14,0,AK$13)*OFFSET('Composition%'!$B14,0,AK$14)))-IF(AK$2=2,0,OFFSET('Composition%'!$B14,0,AK$17)*OFFSET('Composition%'!$B14,0,AK$18)*(AK$24*EXP(-AK$25/($B44+273)/RGas)))+ReactionRateK2!AK44/2</f>
        <v>0</v>
      </c>
      <c r="AL44" s="73">
        <f ca="1">IF(AL$2=0,0,AL$22*EXP(AL$23/($B44+273)/RGas)*(OFFSET('Composition%'!$B14,0,AL$13)*OFFSET('Composition%'!$B14,0,AL$14)))-IF(AL$2=2,0,OFFSET('Composition%'!$B14,0,AL$17)*OFFSET('Composition%'!$B14,0,AL$18)*(AL$24*EXP(-AL$25/($B44+273)/RGas)))+ReactionRateK2!AL44/2</f>
        <v>0</v>
      </c>
      <c r="AM44" s="73"/>
      <c r="AN44" s="73">
        <f ca="1">IF(AN$2=0,0,AN$22*EXP(AN$23/($B44+273)/RGas)*(OFFSET('Composition%'!$B14,0,AN$13)*OFFSET('Composition%'!$B14,0,AN$14)))-IF(AN$2=2,0,OFFSET('Composition%'!$B14,0,AN$17)*OFFSET('Composition%'!$B14,0,AN$18)*(AN$24*EXP(-AN$25/($B44+273)/RGas)))+ReactionRateK2!AN44/2</f>
        <v>0</v>
      </c>
      <c r="AO44" s="73">
        <f ca="1">IF(AO$2=0,0,AO$22*EXP(AO$23/($B44+273)/RGas)*(OFFSET('Composition%'!$B14,0,AO$13)*OFFSET('Composition%'!$B14,0,AO$14)))-IF(AO$2=2,0,OFFSET('Composition%'!$B14,0,AO$17)*OFFSET('Composition%'!$B14,0,AO$18)*(AO$24*EXP(-AO$25/($B44+273)/RGas)))+ReactionRateK2!AO44/2</f>
        <v>0</v>
      </c>
      <c r="AP44" s="73">
        <f ca="1">IF(AP$2=0,0,AP$22*EXP(AP$23/($B44+273)/RGas)*(OFFSET('Composition%'!$B14,0,AP$13)*OFFSET('Composition%'!$B14,0,AP$14)))-IF(AP$2=2,0,OFFSET('Composition%'!$B14,0,AP$17)*OFFSET('Composition%'!$B14,0,AP$18)*(AP$24*EXP(-AP$25/($B44+273)/RGas)))+ReactionRateK2!AP44/2</f>
        <v>4.0630550935932465E-12</v>
      </c>
      <c r="AQ44" s="73">
        <f ca="1">IF(AQ$2=0,0,AQ$22*EXP(AQ$23/($B44+273)/RGas)*(OFFSET('Composition%'!$B14,0,AQ$13)*OFFSET('Composition%'!$B14,0,AQ$14)))-IF(AQ$2=2,0,OFFSET('Composition%'!$B14,0,AQ$17)*OFFSET('Composition%'!$B14,0,AQ$18)*(AQ$24*EXP(-AQ$25/($B44+273)/RGas)))+ReactionRateK2!AQ44/2</f>
        <v>0</v>
      </c>
      <c r="AR44" s="73">
        <f ca="1">IF(AR$2=0,0,AR$22*EXP(AR$23/($B44+273)/RGas)*(OFFSET('Composition%'!$B14,0,AR$13)*OFFSET('Composition%'!$B14,0,AR$14)))-IF(AR$2=2,0,OFFSET('Composition%'!$B14,0,AR$17)*OFFSET('Composition%'!$B14,0,AR$18)*(AR$24*EXP(-AR$25/($B44+273)/RGas)))+ReactionRateK2!AR44/2</f>
        <v>0</v>
      </c>
    </row>
    <row r="45" spans="1:44">
      <c r="A45" s="3">
        <f t="shared" si="7"/>
        <v>0.65</v>
      </c>
      <c r="B45" s="19">
        <f ca="1">'Composition%'!B15</f>
        <v>408.56396601266903</v>
      </c>
      <c r="C45">
        <f t="shared" si="8"/>
        <v>30</v>
      </c>
      <c r="D45" s="26">
        <f ca="1">('Composition%'!C15*ReactionRateK3!C45)^3</f>
        <v>10.854260392076467</v>
      </c>
      <c r="E45" s="4"/>
      <c r="F45" s="73">
        <f ca="1">IF(F$2=0,0,F$22*EXP(F$23/($B45+273)/RGas)*(OFFSET('Composition%'!$B15,0,F$13)*OFFSET('Composition%'!$B15,0,F$14)))-IF(F$2=2,0,OFFSET('Composition%'!$B15,0,F$17)*OFFSET('Composition%'!$B15,0,F$18)*(F$24*EXP(-F$25/($B45+273)/RGas)))+ReactionRateK2!F45/2</f>
        <v>1.503928840467646E-2</v>
      </c>
      <c r="G45" s="73">
        <f ca="1">IF(G$2=0,0,G$22*EXP(G$23/($B45+273)/RGas)*(OFFSET('Composition%'!$B15,0,G$13)*OFFSET('Composition%'!$B15,0,G$14)))-IF(G$2=2,0,OFFSET('Composition%'!$B15,0,G$17)*OFFSET('Composition%'!$B15,0,G$18)*(G$24*EXP(-G$25/($B45+273)/RGas)))+ReactionRateK2!G45/2</f>
        <v>5.4820482228251435E-3</v>
      </c>
      <c r="H45" s="73">
        <f ca="1">IF(H$2=0,0,H$22*EXP(H$23/($B45+273)/RGas)*(OFFSET('Composition%'!$B15,0,H$13)*OFFSET('Composition%'!$B15,0,H$14)))-IF(H$2=2,0,OFFSET('Composition%'!$B15,0,H$17)*OFFSET('Composition%'!$B15,0,H$18)*(H$24*EXP(-H$25/($B45+273)/RGas)))+ReactionRateK2!H45/2</f>
        <v>-7.679365390909675E-7</v>
      </c>
      <c r="I45" s="73">
        <f ca="1">IF(I$2=0,0,I$22*EXP(I$23/($B45+273)/RGas)*(OFFSET('Composition%'!$B15,0,I$13)*OFFSET('Composition%'!$B15,0,I$14)))-IF(I$2=2,0,OFFSET('Composition%'!$B15,0,I$17)*OFFSET('Composition%'!$B15,0,I$18)*(I$24*EXP(-I$25/($B45+273)/RGas)))+ReactionRateK2!I45/2</f>
        <v>-6.2192100613266826E-3</v>
      </c>
      <c r="J45" s="73"/>
      <c r="K45" s="73">
        <f ca="1">IF(K$2=0,0,K$22*EXP(K$23/($B45+273)/RGas)*(OFFSET('Composition%'!$B15,0,K$13)*OFFSET('Composition%'!$B15,0,K$14)))-IF(K$2=2,0,OFFSET('Composition%'!$B15,0,K$17)*OFFSET('Composition%'!$B15,0,K$18)*(K$24*EXP(-K$25/($B45+273)/RGas)))+ReactionRateK2!K45/2</f>
        <v>5.1887119872400189E-2</v>
      </c>
      <c r="L45" s="73">
        <f ca="1">IF(L$2=0,0,L$22*EXP(L$23/($B45+273)/RGas)*(OFFSET('Composition%'!$B15,0,L$13)*OFFSET('Composition%'!$B15,0,L$14)))-IF(L$2=2,0,OFFSET('Composition%'!$B15,0,L$17)*OFFSET('Composition%'!$B15,0,L$18)*(L$24*EXP(-L$25/($B45+273)/RGas)))+ReactionRateK2!L45/2</f>
        <v>8.5509070927658418E-3</v>
      </c>
      <c r="M45" s="73">
        <f ca="1">IF(M$2=0,0,M$22*EXP(M$23/($B45+273)/RGas)*(OFFSET('Composition%'!$B15,0,M$13)*OFFSET('Composition%'!$B15,0,M$14)))-IF(M$2=2,0,OFFSET('Composition%'!$B15,0,M$17)*OFFSET('Composition%'!$B15,0,M$18)*(M$24*EXP(-M$25/($B45+273)/RGas)))+ReactionRateK2!M45/2</f>
        <v>0</v>
      </c>
      <c r="N45" s="73"/>
      <c r="O45" s="73">
        <f ca="1">IF(O$2=0,0,O$22*EXP(O$23/($B45+273)/RGas)*(OFFSET('Composition%'!$B15,0,O$13)*OFFSET('Composition%'!$B15,0,O$14)))-IF(O$2=2,0,OFFSET('Composition%'!$B15,0,O$17)*OFFSET('Composition%'!$B15,0,O$18)*(O$24*EXP(-O$25/($B45+273)/RGas)))+ReactionRateK2!O45/2</f>
        <v>0</v>
      </c>
      <c r="P45" s="73">
        <f ca="1">IF(P$2=0,0,P$22*EXP(P$23/($B45+273)/RGas)*(OFFSET('Composition%'!$B15,0,P$13)*OFFSET('Composition%'!$B15,0,P$14)))-IF(P$2=2,0,OFFSET('Composition%'!$B15,0,P$17)*OFFSET('Composition%'!$B15,0,P$18)*(P$24*EXP(-P$25/($B45+273)/RGas)))+ReactionRateK2!P45/2</f>
        <v>4.1655134968384532E-3</v>
      </c>
      <c r="Q45" s="73">
        <f ca="1">IF(Q$2=0,0,Q$22*EXP(Q$23/($B45+273)/RGas)*(OFFSET('Composition%'!$B15,0,Q$13)*OFFSET('Composition%'!$B15,0,Q$14)))-IF(Q$2=2,0,OFFSET('Composition%'!$B15,0,Q$17)*OFFSET('Composition%'!$B15,0,Q$18)*(Q$24*EXP(-Q$25/($B45+273)/RGas)))+ReactionRateK2!Q45/2</f>
        <v>1.3012030083317539E-5</v>
      </c>
      <c r="R45" s="73">
        <f ca="1">IF(R$2=0,0,R$22*EXP(R$23/($B45+273)/RGas)*(OFFSET('Composition%'!$B15,0,R$13)*OFFSET('Composition%'!$B15,0,R$14)))-IF(R$2=2,0,OFFSET('Composition%'!$B15,0,R$17)*OFFSET('Composition%'!$B15,0,R$18)*(R$24*EXP(-R$25/($B45+273)/RGas)))+ReactionRateK2!R45/2</f>
        <v>1.0636979466958853E-6</v>
      </c>
      <c r="S45" s="73"/>
      <c r="T45" s="73">
        <f ca="1">IF(T$2=0,0,T$22*EXP(T$23/($B45+273)/RGas)*(OFFSET('Composition%'!$B15,0,T$13)*OFFSET('Composition%'!$B15,0,T$14)))-IF(T$2=2,0,OFFSET('Composition%'!$B15,0,T$17)*OFFSET('Composition%'!$B15,0,T$18)*(T$24*EXP(-T$25/($B45+273)/RGas)))+ReactionRateK2!T45/2</f>
        <v>1.5610352839945205E-2</v>
      </c>
      <c r="U45" s="73">
        <f ca="1">IF(U$2=0,0,U$22*EXP(U$23/($B45+273)/RGas)*(OFFSET('Composition%'!$B15,0,U$13)*OFFSET('Composition%'!$B15,0,U$14)))-IF(U$2=2,0,OFFSET('Composition%'!$B15,0,U$17)*OFFSET('Composition%'!$B15,0,U$18)*(U$24*EXP(-U$25/($B45+273)/RGas)))+ReactionRateK2!U45/2</f>
        <v>1.7751394722059053E-3</v>
      </c>
      <c r="V45" s="73">
        <f ca="1">IF(V$2=0,0,V$22*EXP(V$23/($B45+273)/RGas)*(OFFSET('Composition%'!$B15,0,V$13)*OFFSET('Composition%'!$B15,0,V$14)))-IF(V$2=2,0,OFFSET('Composition%'!$B15,0,V$17)*OFFSET('Composition%'!$B15,0,V$18)*(V$24*EXP(-V$25/($B45+273)/RGas)))+ReactionRateK2!V45/2</f>
        <v>0</v>
      </c>
      <c r="W45" s="73">
        <f ca="1">IF(W$2=0,0,W$22*EXP(W$23/($B45+273)/RGas)*(OFFSET('Composition%'!$B15,0,W$13)*OFFSET('Composition%'!$B15,0,W$14)))-IF(W$2=2,0,OFFSET('Composition%'!$B15,0,W$17)*OFFSET('Composition%'!$B15,0,W$18)*(W$24*EXP(-W$25/($B45+273)/RGas)))+ReactionRateK2!W45/2</f>
        <v>0</v>
      </c>
      <c r="X45" s="73">
        <f ca="1">IF(X$2=0,0,X$22*EXP(X$23/($B45+273)/RGas)*(OFFSET('Composition%'!$B15,0,X$13)*OFFSET('Composition%'!$B15,0,X$14)))-IF(X$2=2,0,OFFSET('Composition%'!$B15,0,X$17)*OFFSET('Composition%'!$B15,0,X$18)*(X$24*EXP(-X$25/($B45+273)/RGas)))+ReactionRateK2!X45/2</f>
        <v>5.3293251156720428E-8</v>
      </c>
      <c r="Y45" s="73">
        <f ca="1">IF(Y$2=0,0,Y$22*EXP(Y$23/($B45+273)/RGas)*(OFFSET('Composition%'!$B15,0,Y$13)*OFFSET('Composition%'!$B15,0,Y$14)))-IF(Y$2=2,0,OFFSET('Composition%'!$B15,0,Y$17)*OFFSET('Composition%'!$B15,0,Y$18)*(Y$24*EXP(-Y$25/($B45+273)/RGas)))+ReactionRateK2!Y45/2</f>
        <v>2.6377008921909121E-9</v>
      </c>
      <c r="Z45" s="73">
        <f ca="1">IF(Z$2=0,0,Z$22*EXP(Z$23/($B45+273)/RGas)*(OFFSET('Composition%'!$B15,0,Z$13)*OFFSET('Composition%'!$B15,0,Z$14)))-IF(Z$2=2,0,OFFSET('Composition%'!$B15,0,Z$17)*OFFSET('Composition%'!$B15,0,Z$18)*(Z$24*EXP(-Z$25/($B45+273)/RGas)))+ReactionRateK2!Z45/2</f>
        <v>0</v>
      </c>
      <c r="AA45" s="73">
        <f ca="1">IF(AA$2=0,0,AA$22*EXP(AA$23/($B45+273)/RGas)*(OFFSET('Composition%'!$B15,0,AA$13)*OFFSET('Composition%'!$B15,0,AA$14)))-IF(AA$2=2,0,OFFSET('Composition%'!$B15,0,AA$17)*OFFSET('Composition%'!$B15,0,AA$18)*(AA$24*EXP(-AA$25/($B45+273)/RGas)))+ReactionRateK2!AA45/2</f>
        <v>0</v>
      </c>
      <c r="AB45" s="73">
        <f ca="1">IF(AB$2=0,0,AB$22*EXP(AB$23/($B45+273)/RGas)*(OFFSET('Composition%'!$B15,0,AB$13)*OFFSET('Composition%'!$B15,0,AB$14)))-IF(AB$2=2,0,OFFSET('Composition%'!$B15,0,AB$17)*OFFSET('Composition%'!$B15,0,AB$18)*(AB$24*EXP(-AB$25/($B45+273)/RGas)))+ReactionRateK2!AB45/2</f>
        <v>0</v>
      </c>
      <c r="AC45" s="73">
        <f ca="1">IF(AC$2=0,0,AC$22*EXP(AC$23/($B45+273)/RGas)*(OFFSET('Composition%'!$B15,0,AC$13)*OFFSET('Composition%'!$B15,0,AC$14)))-IF(AC$2=2,0,OFFSET('Composition%'!$B15,0,AC$17)*OFFSET('Composition%'!$B15,0,AC$18)*(AC$24*EXP(-AC$25/($B45+273)/RGas)))+ReactionRateK2!AC45/2</f>
        <v>0</v>
      </c>
      <c r="AD45" s="73">
        <f ca="1">IF(AD$2=0,0,AD$22*EXP(AD$23/($B45+273)/RGas)*(OFFSET('Composition%'!$B15,0,AD$13)*OFFSET('Composition%'!$B15,0,AD$14)))-IF(AD$2=2,0,OFFSET('Composition%'!$B15,0,AD$17)*OFFSET('Composition%'!$B15,0,AD$18)*(AD$24*EXP(-AD$25/($B45+273)/RGas)))+ReactionRateK2!AD45/2</f>
        <v>0</v>
      </c>
      <c r="AE45" s="73">
        <f ca="1">IF(AE$2=0,0,AE$22*EXP(AE$23/($B45+273)/RGas)*(OFFSET('Composition%'!$B15,0,AE$13)*OFFSET('Composition%'!$B15,0,AE$14)))-IF(AE$2=2,0,OFFSET('Composition%'!$B15,0,AE$17)*OFFSET('Composition%'!$B15,0,AE$18)*(AE$24*EXP(-AE$25/($B45+273)/RGas)))+ReactionRateK2!AE45/2</f>
        <v>0</v>
      </c>
      <c r="AF45" s="73"/>
      <c r="AG45" s="73">
        <f ca="1">IF(AG$2=0,0,AG$22*EXP(AG$23/($B45+273)/RGas)*(OFFSET('Composition%'!$B15,0,AG$13)*OFFSET('Composition%'!$B15,0,AG$14)))-IF(AG$2=2,0,OFFSET('Composition%'!$B15,0,AG$17)*OFFSET('Composition%'!$B15,0,AG$18)*(AG$24*EXP(-AG$25/($B45+273)/RGas)))+ReactionRateK2!AG45/2</f>
        <v>0</v>
      </c>
      <c r="AH45" s="73">
        <f ca="1">IF(AH$2=0,0,AH$22*EXP(AH$23/($B45+273)/RGas)*(OFFSET('Composition%'!$B15,0,AH$13)*OFFSET('Composition%'!$B15,0,AH$14)))-IF(AH$2=2,0,OFFSET('Composition%'!$B15,0,AH$17)*OFFSET('Composition%'!$B15,0,AH$18)*(AH$24*EXP(-AH$25/($B45+273)/RGas)))+ReactionRateK2!AH45/2</f>
        <v>0</v>
      </c>
      <c r="AI45" s="73">
        <f ca="1">IF(AI$2=0,0,AI$22*EXP(AI$23/($B45+273)/RGas)*(OFFSET('Composition%'!$B15,0,AI$13)*OFFSET('Composition%'!$B15,0,AI$14)))-IF(AI$2=2,0,OFFSET('Composition%'!$B15,0,AI$17)*OFFSET('Composition%'!$B15,0,AI$18)*(AI$24*EXP(-AI$25/($B45+273)/RGas)))+ReactionRateK2!AI45/2</f>
        <v>0</v>
      </c>
      <c r="AJ45" s="73">
        <f ca="1">IF(AJ$2=0,0,AJ$22*EXP(AJ$23/($B45+273)/RGas)*(OFFSET('Composition%'!$B15,0,AJ$13)*OFFSET('Composition%'!$B15,0,AJ$14)))-IF(AJ$2=2,0,OFFSET('Composition%'!$B15,0,AJ$17)*OFFSET('Composition%'!$B15,0,AJ$18)*(AJ$24*EXP(-AJ$25/($B45+273)/RGas)))+ReactionRateK2!AJ45/2</f>
        <v>0</v>
      </c>
      <c r="AK45" s="73">
        <f ca="1">IF(AK$2=0,0,AK$22*EXP(AK$23/($B45+273)/RGas)*(OFFSET('Composition%'!$B15,0,AK$13)*OFFSET('Composition%'!$B15,0,AK$14)))-IF(AK$2=2,0,OFFSET('Composition%'!$B15,0,AK$17)*OFFSET('Composition%'!$B15,0,AK$18)*(AK$24*EXP(-AK$25/($B45+273)/RGas)))+ReactionRateK2!AK45/2</f>
        <v>0</v>
      </c>
      <c r="AL45" s="73">
        <f ca="1">IF(AL$2=0,0,AL$22*EXP(AL$23/($B45+273)/RGas)*(OFFSET('Composition%'!$B15,0,AL$13)*OFFSET('Composition%'!$B15,0,AL$14)))-IF(AL$2=2,0,OFFSET('Composition%'!$B15,0,AL$17)*OFFSET('Composition%'!$B15,0,AL$18)*(AL$24*EXP(-AL$25/($B45+273)/RGas)))+ReactionRateK2!AL45/2</f>
        <v>0</v>
      </c>
      <c r="AM45" s="73"/>
      <c r="AN45" s="73">
        <f ca="1">IF(AN$2=0,0,AN$22*EXP(AN$23/($B45+273)/RGas)*(OFFSET('Composition%'!$B15,0,AN$13)*OFFSET('Composition%'!$B15,0,AN$14)))-IF(AN$2=2,0,OFFSET('Composition%'!$B15,0,AN$17)*OFFSET('Composition%'!$B15,0,AN$18)*(AN$24*EXP(-AN$25/($B45+273)/RGas)))+ReactionRateK2!AN45/2</f>
        <v>0</v>
      </c>
      <c r="AO45" s="73">
        <f ca="1">IF(AO$2=0,0,AO$22*EXP(AO$23/($B45+273)/RGas)*(OFFSET('Composition%'!$B15,0,AO$13)*OFFSET('Composition%'!$B15,0,AO$14)))-IF(AO$2=2,0,OFFSET('Composition%'!$B15,0,AO$17)*OFFSET('Composition%'!$B15,0,AO$18)*(AO$24*EXP(-AO$25/($B45+273)/RGas)))+ReactionRateK2!AO45/2</f>
        <v>0</v>
      </c>
      <c r="AP45" s="73">
        <f ca="1">IF(AP$2=0,0,AP$22*EXP(AP$23/($B45+273)/RGas)*(OFFSET('Composition%'!$B15,0,AP$13)*OFFSET('Composition%'!$B15,0,AP$14)))-IF(AP$2=2,0,OFFSET('Composition%'!$B15,0,AP$17)*OFFSET('Composition%'!$B15,0,AP$18)*(AP$24*EXP(-AP$25/($B45+273)/RGas)))+ReactionRateK2!AP45/2</f>
        <v>4.1392434491349718E-12</v>
      </c>
      <c r="AQ45" s="73">
        <f ca="1">IF(AQ$2=0,0,AQ$22*EXP(AQ$23/($B45+273)/RGas)*(OFFSET('Composition%'!$B15,0,AQ$13)*OFFSET('Composition%'!$B15,0,AQ$14)))-IF(AQ$2=2,0,OFFSET('Composition%'!$B15,0,AQ$17)*OFFSET('Composition%'!$B15,0,AQ$18)*(AQ$24*EXP(-AQ$25/($B45+273)/RGas)))+ReactionRateK2!AQ45/2</f>
        <v>0</v>
      </c>
      <c r="AR45" s="73">
        <f ca="1">IF(AR$2=0,0,AR$22*EXP(AR$23/($B45+273)/RGas)*(OFFSET('Composition%'!$B15,0,AR$13)*OFFSET('Composition%'!$B15,0,AR$14)))-IF(AR$2=2,0,OFFSET('Composition%'!$B15,0,AR$17)*OFFSET('Composition%'!$B15,0,AR$18)*(AR$24*EXP(-AR$25/($B45+273)/RGas)))+ReactionRateK2!AR45/2</f>
        <v>0</v>
      </c>
    </row>
    <row r="46" spans="1:44">
      <c r="A46" s="3">
        <f t="shared" si="7"/>
        <v>0.70000000000000007</v>
      </c>
      <c r="B46" s="19">
        <f ca="1">'Composition%'!B16</f>
        <v>408.85893440871524</v>
      </c>
      <c r="C46">
        <f t="shared" si="8"/>
        <v>30</v>
      </c>
      <c r="D46" s="26">
        <f ca="1">('Composition%'!C16*ReactionRateK3!C46)^3</f>
        <v>10.484150021628983</v>
      </c>
      <c r="E46" s="4"/>
      <c r="F46" s="73">
        <f ca="1">IF(F$2=0,0,F$22*EXP(F$23/($B46+273)/RGas)*(OFFSET('Composition%'!$B16,0,F$13)*OFFSET('Composition%'!$B16,0,F$14)))-IF(F$2=2,0,OFFSET('Composition%'!$B16,0,F$17)*OFFSET('Composition%'!$B16,0,F$18)*(F$24*EXP(-F$25/($B46+273)/RGas)))+ReactionRateK2!F46/2</f>
        <v>1.46212709687984E-2</v>
      </c>
      <c r="G46" s="73">
        <f ca="1">IF(G$2=0,0,G$22*EXP(G$23/($B46+273)/RGas)*(OFFSET('Composition%'!$B16,0,G$13)*OFFSET('Composition%'!$B16,0,G$14)))-IF(G$2=2,0,OFFSET('Composition%'!$B16,0,G$17)*OFFSET('Composition%'!$B16,0,G$18)*(G$24*EXP(-G$25/($B46+273)/RGas)))+ReactionRateK2!G46/2</f>
        <v>5.3346585997788576E-3</v>
      </c>
      <c r="H46" s="73">
        <f ca="1">IF(H$2=0,0,H$22*EXP(H$23/($B46+273)/RGas)*(OFFSET('Composition%'!$B16,0,H$13)*OFFSET('Composition%'!$B16,0,H$14)))-IF(H$2=2,0,OFFSET('Composition%'!$B16,0,H$17)*OFFSET('Composition%'!$B16,0,H$18)*(H$24*EXP(-H$25/($B46+273)/RGas)))+ReactionRateK2!H46/2</f>
        <v>-9.0907762787832272E-7</v>
      </c>
      <c r="I46" s="73">
        <f ca="1">IF(I$2=0,0,I$22*EXP(I$23/($B46+273)/RGas)*(OFFSET('Composition%'!$B16,0,I$13)*OFFSET('Composition%'!$B16,0,I$14)))-IF(I$2=2,0,OFFSET('Composition%'!$B16,0,I$17)*OFFSET('Composition%'!$B16,0,I$18)*(I$24*EXP(-I$25/($B46+273)/RGas)))+ReactionRateK2!I46/2</f>
        <v>-5.6290918018871983E-3</v>
      </c>
      <c r="J46" s="73"/>
      <c r="K46" s="73">
        <f ca="1">IF(K$2=0,0,K$22*EXP(K$23/($B46+273)/RGas)*(OFFSET('Composition%'!$B16,0,K$13)*OFFSET('Composition%'!$B16,0,K$14)))-IF(K$2=2,0,OFFSET('Composition%'!$B16,0,K$17)*OFFSET('Composition%'!$B16,0,K$18)*(K$24*EXP(-K$25/($B46+273)/RGas)))+ReactionRateK2!K46/2</f>
        <v>5.0871083467616381E-2</v>
      </c>
      <c r="L46" s="73">
        <f ca="1">IF(L$2=0,0,L$22*EXP(L$23/($B46+273)/RGas)*(OFFSET('Composition%'!$B16,0,L$13)*OFFSET('Composition%'!$B16,0,L$14)))-IF(L$2=2,0,OFFSET('Composition%'!$B16,0,L$17)*OFFSET('Composition%'!$B16,0,L$18)*(L$24*EXP(-L$25/($B46+273)/RGas)))+ReactionRateK2!L46/2</f>
        <v>6.7164013337798825E-3</v>
      </c>
      <c r="M46" s="73">
        <f ca="1">IF(M$2=0,0,M$22*EXP(M$23/($B46+273)/RGas)*(OFFSET('Composition%'!$B16,0,M$13)*OFFSET('Composition%'!$B16,0,M$14)))-IF(M$2=2,0,OFFSET('Composition%'!$B16,0,M$17)*OFFSET('Composition%'!$B16,0,M$18)*(M$24*EXP(-M$25/($B46+273)/RGas)))+ReactionRateK2!M46/2</f>
        <v>0</v>
      </c>
      <c r="N46" s="73"/>
      <c r="O46" s="73">
        <f ca="1">IF(O$2=0,0,O$22*EXP(O$23/($B46+273)/RGas)*(OFFSET('Composition%'!$B16,0,O$13)*OFFSET('Composition%'!$B16,0,O$14)))-IF(O$2=2,0,OFFSET('Composition%'!$B16,0,O$17)*OFFSET('Composition%'!$B16,0,O$18)*(O$24*EXP(-O$25/($B46+273)/RGas)))+ReactionRateK2!O46/2</f>
        <v>0</v>
      </c>
      <c r="P46" s="73">
        <f ca="1">IF(P$2=0,0,P$22*EXP(P$23/($B46+273)/RGas)*(OFFSET('Composition%'!$B16,0,P$13)*OFFSET('Composition%'!$B16,0,P$14)))-IF(P$2=2,0,OFFSET('Composition%'!$B16,0,P$17)*OFFSET('Composition%'!$B16,0,P$18)*(P$24*EXP(-P$25/($B46+273)/RGas)))+ReactionRateK2!P46/2</f>
        <v>4.6717328187534804E-3</v>
      </c>
      <c r="Q46" s="73">
        <f ca="1">IF(Q$2=0,0,Q$22*EXP(Q$23/($B46+273)/RGas)*(OFFSET('Composition%'!$B16,0,Q$13)*OFFSET('Composition%'!$B16,0,Q$14)))-IF(Q$2=2,0,OFFSET('Composition%'!$B16,0,Q$17)*OFFSET('Composition%'!$B16,0,Q$18)*(Q$24*EXP(-Q$25/($B46+273)/RGas)))+ReactionRateK2!Q46/2</f>
        <v>1.4717906141577298E-5</v>
      </c>
      <c r="R46" s="73">
        <f ca="1">IF(R$2=0,0,R$22*EXP(R$23/($B46+273)/RGas)*(OFFSET('Composition%'!$B16,0,R$13)*OFFSET('Composition%'!$B16,0,R$14)))-IF(R$2=2,0,OFFSET('Composition%'!$B16,0,R$17)*OFFSET('Composition%'!$B16,0,R$18)*(R$24*EXP(-R$25/($B46+273)/RGas)))+ReactionRateK2!R46/2</f>
        <v>1.225136016826803E-6</v>
      </c>
      <c r="S46" s="73"/>
      <c r="T46" s="73">
        <f ca="1">IF(T$2=0,0,T$22*EXP(T$23/($B46+273)/RGas)*(OFFSET('Composition%'!$B16,0,T$13)*OFFSET('Composition%'!$B16,0,T$14)))-IF(T$2=2,0,OFFSET('Composition%'!$B16,0,T$17)*OFFSET('Composition%'!$B16,0,T$18)*(T$24*EXP(-T$25/($B46+273)/RGas)))+ReactionRateK2!T46/2</f>
        <v>1.4714078036499443E-2</v>
      </c>
      <c r="U46" s="73">
        <f ca="1">IF(U$2=0,0,U$22*EXP(U$23/($B46+273)/RGas)*(OFFSET('Composition%'!$B16,0,U$13)*OFFSET('Composition%'!$B16,0,U$14)))-IF(U$2=2,0,OFFSET('Composition%'!$B16,0,U$17)*OFFSET('Composition%'!$B16,0,U$18)*(U$24*EXP(-U$25/($B46+273)/RGas)))+ReactionRateK2!U46/2</f>
        <v>1.5579388500137322E-3</v>
      </c>
      <c r="V46" s="73">
        <f ca="1">IF(V$2=0,0,V$22*EXP(V$23/($B46+273)/RGas)*(OFFSET('Composition%'!$B16,0,V$13)*OFFSET('Composition%'!$B16,0,V$14)))-IF(V$2=2,0,OFFSET('Composition%'!$B16,0,V$17)*OFFSET('Composition%'!$B16,0,V$18)*(V$24*EXP(-V$25/($B46+273)/RGas)))+ReactionRateK2!V46/2</f>
        <v>0</v>
      </c>
      <c r="W46" s="73">
        <f ca="1">IF(W$2=0,0,W$22*EXP(W$23/($B46+273)/RGas)*(OFFSET('Composition%'!$B16,0,W$13)*OFFSET('Composition%'!$B16,0,W$14)))-IF(W$2=2,0,OFFSET('Composition%'!$B16,0,W$17)*OFFSET('Composition%'!$B16,0,W$18)*(W$24*EXP(-W$25/($B46+273)/RGas)))+ReactionRateK2!W46/2</f>
        <v>0</v>
      </c>
      <c r="X46" s="73">
        <f ca="1">IF(X$2=0,0,X$22*EXP(X$23/($B46+273)/RGas)*(OFFSET('Composition%'!$B16,0,X$13)*OFFSET('Composition%'!$B16,0,X$14)))-IF(X$2=2,0,OFFSET('Composition%'!$B16,0,X$17)*OFFSET('Composition%'!$B16,0,X$18)*(X$24*EXP(-X$25/($B46+273)/RGas)))+ReactionRateK2!X46/2</f>
        <v>5.2680398311761786E-8</v>
      </c>
      <c r="Y46" s="73">
        <f ca="1">IF(Y$2=0,0,Y$22*EXP(Y$23/($B46+273)/RGas)*(OFFSET('Composition%'!$B16,0,Y$13)*OFFSET('Composition%'!$B16,0,Y$14)))-IF(Y$2=2,0,OFFSET('Composition%'!$B16,0,Y$17)*OFFSET('Composition%'!$B16,0,Y$18)*(Y$24*EXP(-Y$25/($B46+273)/RGas)))+ReactionRateK2!Y46/2</f>
        <v>2.6073682992106974E-9</v>
      </c>
      <c r="Z46" s="73">
        <f ca="1">IF(Z$2=0,0,Z$22*EXP(Z$23/($B46+273)/RGas)*(OFFSET('Composition%'!$B16,0,Z$13)*OFFSET('Composition%'!$B16,0,Z$14)))-IF(Z$2=2,0,OFFSET('Composition%'!$B16,0,Z$17)*OFFSET('Composition%'!$B16,0,Z$18)*(Z$24*EXP(-Z$25/($B46+273)/RGas)))+ReactionRateK2!Z46/2</f>
        <v>0</v>
      </c>
      <c r="AA46" s="73">
        <f ca="1">IF(AA$2=0,0,AA$22*EXP(AA$23/($B46+273)/RGas)*(OFFSET('Composition%'!$B16,0,AA$13)*OFFSET('Composition%'!$B16,0,AA$14)))-IF(AA$2=2,0,OFFSET('Composition%'!$B16,0,AA$17)*OFFSET('Composition%'!$B16,0,AA$18)*(AA$24*EXP(-AA$25/($B46+273)/RGas)))+ReactionRateK2!AA46/2</f>
        <v>0</v>
      </c>
      <c r="AB46" s="73">
        <f ca="1">IF(AB$2=0,0,AB$22*EXP(AB$23/($B46+273)/RGas)*(OFFSET('Composition%'!$B16,0,AB$13)*OFFSET('Composition%'!$B16,0,AB$14)))-IF(AB$2=2,0,OFFSET('Composition%'!$B16,0,AB$17)*OFFSET('Composition%'!$B16,0,AB$18)*(AB$24*EXP(-AB$25/($B46+273)/RGas)))+ReactionRateK2!AB46/2</f>
        <v>0</v>
      </c>
      <c r="AC46" s="73">
        <f ca="1">IF(AC$2=0,0,AC$22*EXP(AC$23/($B46+273)/RGas)*(OFFSET('Composition%'!$B16,0,AC$13)*OFFSET('Composition%'!$B16,0,AC$14)))-IF(AC$2=2,0,OFFSET('Composition%'!$B16,0,AC$17)*OFFSET('Composition%'!$B16,0,AC$18)*(AC$24*EXP(-AC$25/($B46+273)/RGas)))+ReactionRateK2!AC46/2</f>
        <v>0</v>
      </c>
      <c r="AD46" s="73">
        <f ca="1">IF(AD$2=0,0,AD$22*EXP(AD$23/($B46+273)/RGas)*(OFFSET('Composition%'!$B16,0,AD$13)*OFFSET('Composition%'!$B16,0,AD$14)))-IF(AD$2=2,0,OFFSET('Composition%'!$B16,0,AD$17)*OFFSET('Composition%'!$B16,0,AD$18)*(AD$24*EXP(-AD$25/($B46+273)/RGas)))+ReactionRateK2!AD46/2</f>
        <v>0</v>
      </c>
      <c r="AE46" s="73">
        <f ca="1">IF(AE$2=0,0,AE$22*EXP(AE$23/($B46+273)/RGas)*(OFFSET('Composition%'!$B16,0,AE$13)*OFFSET('Composition%'!$B16,0,AE$14)))-IF(AE$2=2,0,OFFSET('Composition%'!$B16,0,AE$17)*OFFSET('Composition%'!$B16,0,AE$18)*(AE$24*EXP(-AE$25/($B46+273)/RGas)))+ReactionRateK2!AE46/2</f>
        <v>0</v>
      </c>
      <c r="AF46" s="73"/>
      <c r="AG46" s="73">
        <f ca="1">IF(AG$2=0,0,AG$22*EXP(AG$23/($B46+273)/RGas)*(OFFSET('Composition%'!$B16,0,AG$13)*OFFSET('Composition%'!$B16,0,AG$14)))-IF(AG$2=2,0,OFFSET('Composition%'!$B16,0,AG$17)*OFFSET('Composition%'!$B16,0,AG$18)*(AG$24*EXP(-AG$25/($B46+273)/RGas)))+ReactionRateK2!AG46/2</f>
        <v>0</v>
      </c>
      <c r="AH46" s="73">
        <f ca="1">IF(AH$2=0,0,AH$22*EXP(AH$23/($B46+273)/RGas)*(OFFSET('Composition%'!$B16,0,AH$13)*OFFSET('Composition%'!$B16,0,AH$14)))-IF(AH$2=2,0,OFFSET('Composition%'!$B16,0,AH$17)*OFFSET('Composition%'!$B16,0,AH$18)*(AH$24*EXP(-AH$25/($B46+273)/RGas)))+ReactionRateK2!AH46/2</f>
        <v>0</v>
      </c>
      <c r="AI46" s="73">
        <f ca="1">IF(AI$2=0,0,AI$22*EXP(AI$23/($B46+273)/RGas)*(OFFSET('Composition%'!$B16,0,AI$13)*OFFSET('Composition%'!$B16,0,AI$14)))-IF(AI$2=2,0,OFFSET('Composition%'!$B16,0,AI$17)*OFFSET('Composition%'!$B16,0,AI$18)*(AI$24*EXP(-AI$25/($B46+273)/RGas)))+ReactionRateK2!AI46/2</f>
        <v>0</v>
      </c>
      <c r="AJ46" s="73">
        <f ca="1">IF(AJ$2=0,0,AJ$22*EXP(AJ$23/($B46+273)/RGas)*(OFFSET('Composition%'!$B16,0,AJ$13)*OFFSET('Composition%'!$B16,0,AJ$14)))-IF(AJ$2=2,0,OFFSET('Composition%'!$B16,0,AJ$17)*OFFSET('Composition%'!$B16,0,AJ$18)*(AJ$24*EXP(-AJ$25/($B46+273)/RGas)))+ReactionRateK2!AJ46/2</f>
        <v>0</v>
      </c>
      <c r="AK46" s="73">
        <f ca="1">IF(AK$2=0,0,AK$22*EXP(AK$23/($B46+273)/RGas)*(OFFSET('Composition%'!$B16,0,AK$13)*OFFSET('Composition%'!$B16,0,AK$14)))-IF(AK$2=2,0,OFFSET('Composition%'!$B16,0,AK$17)*OFFSET('Composition%'!$B16,0,AK$18)*(AK$24*EXP(-AK$25/($B46+273)/RGas)))+ReactionRateK2!AK46/2</f>
        <v>0</v>
      </c>
      <c r="AL46" s="73">
        <f ca="1">IF(AL$2=0,0,AL$22*EXP(AL$23/($B46+273)/RGas)*(OFFSET('Composition%'!$B16,0,AL$13)*OFFSET('Composition%'!$B16,0,AL$14)))-IF(AL$2=2,0,OFFSET('Composition%'!$B16,0,AL$17)*OFFSET('Composition%'!$B16,0,AL$18)*(AL$24*EXP(-AL$25/($B46+273)/RGas)))+ReactionRateK2!AL46/2</f>
        <v>0</v>
      </c>
      <c r="AM46" s="73"/>
      <c r="AN46" s="73">
        <f ca="1">IF(AN$2=0,0,AN$22*EXP(AN$23/($B46+273)/RGas)*(OFFSET('Composition%'!$B16,0,AN$13)*OFFSET('Composition%'!$B16,0,AN$14)))-IF(AN$2=2,0,OFFSET('Composition%'!$B16,0,AN$17)*OFFSET('Composition%'!$B16,0,AN$18)*(AN$24*EXP(-AN$25/($B46+273)/RGas)))+ReactionRateK2!AN46/2</f>
        <v>0</v>
      </c>
      <c r="AO46" s="73">
        <f ca="1">IF(AO$2=0,0,AO$22*EXP(AO$23/($B46+273)/RGas)*(OFFSET('Composition%'!$B16,0,AO$13)*OFFSET('Composition%'!$B16,0,AO$14)))-IF(AO$2=2,0,OFFSET('Composition%'!$B16,0,AO$17)*OFFSET('Composition%'!$B16,0,AO$18)*(AO$24*EXP(-AO$25/($B46+273)/RGas)))+ReactionRateK2!AO46/2</f>
        <v>0</v>
      </c>
      <c r="AP46" s="73">
        <f ca="1">IF(AP$2=0,0,AP$22*EXP(AP$23/($B46+273)/RGas)*(OFFSET('Composition%'!$B16,0,AP$13)*OFFSET('Composition%'!$B16,0,AP$14)))-IF(AP$2=2,0,OFFSET('Composition%'!$B16,0,AP$17)*OFFSET('Composition%'!$B16,0,AP$18)*(AP$24*EXP(-AP$25/($B46+273)/RGas)))+ReactionRateK2!AP46/2</f>
        <v>4.2059612963535446E-12</v>
      </c>
      <c r="AQ46" s="73">
        <f ca="1">IF(AQ$2=0,0,AQ$22*EXP(AQ$23/($B46+273)/RGas)*(OFFSET('Composition%'!$B16,0,AQ$13)*OFFSET('Composition%'!$B16,0,AQ$14)))-IF(AQ$2=2,0,OFFSET('Composition%'!$B16,0,AQ$17)*OFFSET('Composition%'!$B16,0,AQ$18)*(AQ$24*EXP(-AQ$25/($B46+273)/RGas)))+ReactionRateK2!AQ46/2</f>
        <v>0</v>
      </c>
      <c r="AR46" s="73">
        <f ca="1">IF(AR$2=0,0,AR$22*EXP(AR$23/($B46+273)/RGas)*(OFFSET('Composition%'!$B16,0,AR$13)*OFFSET('Composition%'!$B16,0,AR$14)))-IF(AR$2=2,0,OFFSET('Composition%'!$B16,0,AR$17)*OFFSET('Composition%'!$B16,0,AR$18)*(AR$24*EXP(-AR$25/($B46+273)/RGas)))+ReactionRateK2!AR46/2</f>
        <v>0</v>
      </c>
    </row>
    <row r="47" spans="1:44">
      <c r="A47" s="3">
        <f t="shared" si="7"/>
        <v>0.75000000000000011</v>
      </c>
      <c r="B47" s="19">
        <f ca="1">'Composition%'!B17</f>
        <v>409.14201422426873</v>
      </c>
      <c r="C47">
        <f t="shared" si="8"/>
        <v>30</v>
      </c>
      <c r="D47" s="26">
        <f ca="1">('Composition%'!C17*ReactionRateK3!C47)^3</f>
        <v>10.145456092157104</v>
      </c>
      <c r="E47" s="4"/>
      <c r="F47" s="73">
        <f ca="1">IF(F$2=0,0,F$22*EXP(F$23/($B47+273)/RGas)*(OFFSET('Composition%'!$B17,0,F$13)*OFFSET('Composition%'!$B17,0,F$14)))-IF(F$2=2,0,OFFSET('Composition%'!$B17,0,F$17)*OFFSET('Composition%'!$B17,0,F$18)*(F$24*EXP(-F$25/($B47+273)/RGas)))+ReactionRateK2!F47/2</f>
        <v>1.4220614102466006E-2</v>
      </c>
      <c r="G47" s="73">
        <f ca="1">IF(G$2=0,0,G$22*EXP(G$23/($B47+273)/RGas)*(OFFSET('Composition%'!$B17,0,G$13)*OFFSET('Composition%'!$B17,0,G$14)))-IF(G$2=2,0,OFFSET('Composition%'!$B17,0,G$17)*OFFSET('Composition%'!$B17,0,G$18)*(G$24*EXP(-G$25/($B47+273)/RGas)))+ReactionRateK2!G47/2</f>
        <v>5.1936202621487119E-3</v>
      </c>
      <c r="H47" s="73">
        <f ca="1">IF(H$2=0,0,H$22*EXP(H$23/($B47+273)/RGas)*(OFFSET('Composition%'!$B17,0,H$13)*OFFSET('Composition%'!$B17,0,H$14)))-IF(H$2=2,0,OFFSET('Composition%'!$B17,0,H$17)*OFFSET('Composition%'!$B17,0,H$18)*(H$24*EXP(-H$25/($B47+273)/RGas)))+ReactionRateK2!H47/2</f>
        <v>-1.0514110651849497E-6</v>
      </c>
      <c r="I47" s="73">
        <f ca="1">IF(I$2=0,0,I$22*EXP(I$23/($B47+273)/RGas)*(OFFSET('Composition%'!$B17,0,I$13)*OFFSET('Composition%'!$B17,0,I$14)))-IF(I$2=2,0,OFFSET('Composition%'!$B17,0,I$17)*OFFSET('Composition%'!$B17,0,I$18)*(I$24*EXP(-I$25/($B47+273)/RGas)))+ReactionRateK2!I47/2</f>
        <v>-5.086104532962649E-3</v>
      </c>
      <c r="J47" s="73"/>
      <c r="K47" s="73">
        <f ca="1">IF(K$2=0,0,K$22*EXP(K$23/($B47+273)/RGas)*(OFFSET('Composition%'!$B17,0,K$13)*OFFSET('Composition%'!$B17,0,K$14)))-IF(K$2=2,0,OFFSET('Composition%'!$B17,0,K$17)*OFFSET('Composition%'!$B17,0,K$18)*(K$24*EXP(-K$25/($B47+273)/RGas)))+ReactionRateK2!K47/2</f>
        <v>4.9896557453816229E-2</v>
      </c>
      <c r="L47" s="73">
        <f ca="1">IF(L$2=0,0,L$22*EXP(L$23/($B47+273)/RGas)*(OFFSET('Composition%'!$B17,0,L$13)*OFFSET('Composition%'!$B17,0,L$14)))-IF(L$2=2,0,OFFSET('Composition%'!$B17,0,L$17)*OFFSET('Composition%'!$B17,0,L$18)*(L$24*EXP(-L$25/($B47+273)/RGas)))+ReactionRateK2!L47/2</f>
        <v>4.9159275338415045E-3</v>
      </c>
      <c r="M47" s="73">
        <f ca="1">IF(M$2=0,0,M$22*EXP(M$23/($B47+273)/RGas)*(OFFSET('Composition%'!$B17,0,M$13)*OFFSET('Composition%'!$B17,0,M$14)))-IF(M$2=2,0,OFFSET('Composition%'!$B17,0,M$17)*OFFSET('Composition%'!$B17,0,M$18)*(M$24*EXP(-M$25/($B47+273)/RGas)))+ReactionRateK2!M47/2</f>
        <v>0</v>
      </c>
      <c r="N47" s="73"/>
      <c r="O47" s="73">
        <f ca="1">IF(O$2=0,0,O$22*EXP(O$23/($B47+273)/RGas)*(OFFSET('Composition%'!$B17,0,O$13)*OFFSET('Composition%'!$B17,0,O$14)))-IF(O$2=2,0,OFFSET('Composition%'!$B17,0,O$17)*OFFSET('Composition%'!$B17,0,O$18)*(O$24*EXP(-O$25/($B47+273)/RGas)))+ReactionRateK2!O47/2</f>
        <v>0</v>
      </c>
      <c r="P47" s="73">
        <f ca="1">IF(P$2=0,0,P$22*EXP(P$23/($B47+273)/RGas)*(OFFSET('Composition%'!$B17,0,P$13)*OFFSET('Composition%'!$B17,0,P$14)))-IF(P$2=2,0,OFFSET('Composition%'!$B17,0,P$17)*OFFSET('Composition%'!$B17,0,P$18)*(P$24*EXP(-P$25/($B47+273)/RGas)))+ReactionRateK2!P47/2</f>
        <v>5.1856033656547638E-3</v>
      </c>
      <c r="Q47" s="73">
        <f ca="1">IF(Q$2=0,0,Q$22*EXP(Q$23/($B47+273)/RGas)*(OFFSET('Composition%'!$B17,0,Q$13)*OFFSET('Composition%'!$B17,0,Q$14)))-IF(Q$2=2,0,OFFSET('Composition%'!$B17,0,Q$17)*OFFSET('Composition%'!$B17,0,Q$18)*(Q$24*EXP(-Q$25/($B47+273)/RGas)))+ReactionRateK2!Q47/2</f>
        <v>1.6492139874239809E-5</v>
      </c>
      <c r="R47" s="73">
        <f ca="1">IF(R$2=0,0,R$22*EXP(R$23/($B47+273)/RGas)*(OFFSET('Composition%'!$B17,0,R$13)*OFFSET('Composition%'!$B17,0,R$14)))-IF(R$2=2,0,OFFSET('Composition%'!$B17,0,R$17)*OFFSET('Composition%'!$B17,0,R$18)*(R$24*EXP(-R$25/($B47+273)/RGas)))+ReactionRateK2!R47/2</f>
        <v>1.3993809796463935E-6</v>
      </c>
      <c r="S47" s="73"/>
      <c r="T47" s="73">
        <f ca="1">IF(T$2=0,0,T$22*EXP(T$23/($B47+273)/RGas)*(OFFSET('Composition%'!$B17,0,T$13)*OFFSET('Composition%'!$B17,0,T$14)))-IF(T$2=2,0,OFFSET('Composition%'!$B17,0,T$17)*OFFSET('Composition%'!$B17,0,T$18)*(T$24*EXP(-T$25/($B47+273)/RGas)))+ReactionRateK2!T47/2</f>
        <v>1.3868033972834272E-2</v>
      </c>
      <c r="U47" s="73">
        <f ca="1">IF(U$2=0,0,U$22*EXP(U$23/($B47+273)/RGas)*(OFFSET('Composition%'!$B17,0,U$13)*OFFSET('Composition%'!$B17,0,U$14)))-IF(U$2=2,0,OFFSET('Composition%'!$B17,0,U$17)*OFFSET('Composition%'!$B17,0,U$18)*(U$24*EXP(-U$25/($B47+273)/RGas)))+ReactionRateK2!U47/2</f>
        <v>1.3701471006939124E-3</v>
      </c>
      <c r="V47" s="73">
        <f ca="1">IF(V$2=0,0,V$22*EXP(V$23/($B47+273)/RGas)*(OFFSET('Composition%'!$B17,0,V$13)*OFFSET('Composition%'!$B17,0,V$14)))-IF(V$2=2,0,OFFSET('Composition%'!$B17,0,V$17)*OFFSET('Composition%'!$B17,0,V$18)*(V$24*EXP(-V$25/($B47+273)/RGas)))+ReactionRateK2!V47/2</f>
        <v>0</v>
      </c>
      <c r="W47" s="73">
        <f ca="1">IF(W$2=0,0,W$22*EXP(W$23/($B47+273)/RGas)*(OFFSET('Composition%'!$B17,0,W$13)*OFFSET('Composition%'!$B17,0,W$14)))-IF(W$2=2,0,OFFSET('Composition%'!$B17,0,W$17)*OFFSET('Composition%'!$B17,0,W$18)*(W$24*EXP(-W$25/($B47+273)/RGas)))+ReactionRateK2!W47/2</f>
        <v>0</v>
      </c>
      <c r="X47" s="73">
        <f ca="1">IF(X$2=0,0,X$22*EXP(X$23/($B47+273)/RGas)*(OFFSET('Composition%'!$B17,0,X$13)*OFFSET('Composition%'!$B17,0,X$14)))-IF(X$2=2,0,OFFSET('Composition%'!$B17,0,X$17)*OFFSET('Composition%'!$B17,0,X$18)*(X$24*EXP(-X$25/($B47+273)/RGas)))+ReactionRateK2!X47/2</f>
        <v>5.2106796226655494E-8</v>
      </c>
      <c r="Y47" s="73">
        <f ca="1">IF(Y$2=0,0,Y$22*EXP(Y$23/($B47+273)/RGas)*(OFFSET('Composition%'!$B17,0,Y$13)*OFFSET('Composition%'!$B17,0,Y$14)))-IF(Y$2=2,0,OFFSET('Composition%'!$B17,0,Y$17)*OFFSET('Composition%'!$B17,0,Y$18)*(Y$24*EXP(-Y$25/($B47+273)/RGas)))+ReactionRateK2!Y47/2</f>
        <v>2.5789783868145074E-9</v>
      </c>
      <c r="Z47" s="73">
        <f ca="1">IF(Z$2=0,0,Z$22*EXP(Z$23/($B47+273)/RGas)*(OFFSET('Composition%'!$B17,0,Z$13)*OFFSET('Composition%'!$B17,0,Z$14)))-IF(Z$2=2,0,OFFSET('Composition%'!$B17,0,Z$17)*OFFSET('Composition%'!$B17,0,Z$18)*(Z$24*EXP(-Z$25/($B47+273)/RGas)))+ReactionRateK2!Z47/2</f>
        <v>0</v>
      </c>
      <c r="AA47" s="73">
        <f ca="1">IF(AA$2=0,0,AA$22*EXP(AA$23/($B47+273)/RGas)*(OFFSET('Composition%'!$B17,0,AA$13)*OFFSET('Composition%'!$B17,0,AA$14)))-IF(AA$2=2,0,OFFSET('Composition%'!$B17,0,AA$17)*OFFSET('Composition%'!$B17,0,AA$18)*(AA$24*EXP(-AA$25/($B47+273)/RGas)))+ReactionRateK2!AA47/2</f>
        <v>0</v>
      </c>
      <c r="AB47" s="73">
        <f ca="1">IF(AB$2=0,0,AB$22*EXP(AB$23/($B47+273)/RGas)*(OFFSET('Composition%'!$B17,0,AB$13)*OFFSET('Composition%'!$B17,0,AB$14)))-IF(AB$2=2,0,OFFSET('Composition%'!$B17,0,AB$17)*OFFSET('Composition%'!$B17,0,AB$18)*(AB$24*EXP(-AB$25/($B47+273)/RGas)))+ReactionRateK2!AB47/2</f>
        <v>0</v>
      </c>
      <c r="AC47" s="73">
        <f ca="1">IF(AC$2=0,0,AC$22*EXP(AC$23/($B47+273)/RGas)*(OFFSET('Composition%'!$B17,0,AC$13)*OFFSET('Composition%'!$B17,0,AC$14)))-IF(AC$2=2,0,OFFSET('Composition%'!$B17,0,AC$17)*OFFSET('Composition%'!$B17,0,AC$18)*(AC$24*EXP(-AC$25/($B47+273)/RGas)))+ReactionRateK2!AC47/2</f>
        <v>0</v>
      </c>
      <c r="AD47" s="73">
        <f ca="1">IF(AD$2=0,0,AD$22*EXP(AD$23/($B47+273)/RGas)*(OFFSET('Composition%'!$B17,0,AD$13)*OFFSET('Composition%'!$B17,0,AD$14)))-IF(AD$2=2,0,OFFSET('Composition%'!$B17,0,AD$17)*OFFSET('Composition%'!$B17,0,AD$18)*(AD$24*EXP(-AD$25/($B47+273)/RGas)))+ReactionRateK2!AD47/2</f>
        <v>0</v>
      </c>
      <c r="AE47" s="73">
        <f ca="1">IF(AE$2=0,0,AE$22*EXP(AE$23/($B47+273)/RGas)*(OFFSET('Composition%'!$B17,0,AE$13)*OFFSET('Composition%'!$B17,0,AE$14)))-IF(AE$2=2,0,OFFSET('Composition%'!$B17,0,AE$17)*OFFSET('Composition%'!$B17,0,AE$18)*(AE$24*EXP(-AE$25/($B47+273)/RGas)))+ReactionRateK2!AE47/2</f>
        <v>0</v>
      </c>
      <c r="AF47" s="73"/>
      <c r="AG47" s="73">
        <f ca="1">IF(AG$2=0,0,AG$22*EXP(AG$23/($B47+273)/RGas)*(OFFSET('Composition%'!$B17,0,AG$13)*OFFSET('Composition%'!$B17,0,AG$14)))-IF(AG$2=2,0,OFFSET('Composition%'!$B17,0,AG$17)*OFFSET('Composition%'!$B17,0,AG$18)*(AG$24*EXP(-AG$25/($B47+273)/RGas)))+ReactionRateK2!AG47/2</f>
        <v>0</v>
      </c>
      <c r="AH47" s="73">
        <f ca="1">IF(AH$2=0,0,AH$22*EXP(AH$23/($B47+273)/RGas)*(OFFSET('Composition%'!$B17,0,AH$13)*OFFSET('Composition%'!$B17,0,AH$14)))-IF(AH$2=2,0,OFFSET('Composition%'!$B17,0,AH$17)*OFFSET('Composition%'!$B17,0,AH$18)*(AH$24*EXP(-AH$25/($B47+273)/RGas)))+ReactionRateK2!AH47/2</f>
        <v>0</v>
      </c>
      <c r="AI47" s="73">
        <f ca="1">IF(AI$2=0,0,AI$22*EXP(AI$23/($B47+273)/RGas)*(OFFSET('Composition%'!$B17,0,AI$13)*OFFSET('Composition%'!$B17,0,AI$14)))-IF(AI$2=2,0,OFFSET('Composition%'!$B17,0,AI$17)*OFFSET('Composition%'!$B17,0,AI$18)*(AI$24*EXP(-AI$25/($B47+273)/RGas)))+ReactionRateK2!AI47/2</f>
        <v>0</v>
      </c>
      <c r="AJ47" s="73">
        <f ca="1">IF(AJ$2=0,0,AJ$22*EXP(AJ$23/($B47+273)/RGas)*(OFFSET('Composition%'!$B17,0,AJ$13)*OFFSET('Composition%'!$B17,0,AJ$14)))-IF(AJ$2=2,0,OFFSET('Composition%'!$B17,0,AJ$17)*OFFSET('Composition%'!$B17,0,AJ$18)*(AJ$24*EXP(-AJ$25/($B47+273)/RGas)))+ReactionRateK2!AJ47/2</f>
        <v>0</v>
      </c>
      <c r="AK47" s="73">
        <f ca="1">IF(AK$2=0,0,AK$22*EXP(AK$23/($B47+273)/RGas)*(OFFSET('Composition%'!$B17,0,AK$13)*OFFSET('Composition%'!$B17,0,AK$14)))-IF(AK$2=2,0,OFFSET('Composition%'!$B17,0,AK$17)*OFFSET('Composition%'!$B17,0,AK$18)*(AK$24*EXP(-AK$25/($B47+273)/RGas)))+ReactionRateK2!AK47/2</f>
        <v>0</v>
      </c>
      <c r="AL47" s="73">
        <f ca="1">IF(AL$2=0,0,AL$22*EXP(AL$23/($B47+273)/RGas)*(OFFSET('Composition%'!$B17,0,AL$13)*OFFSET('Composition%'!$B17,0,AL$14)))-IF(AL$2=2,0,OFFSET('Composition%'!$B17,0,AL$17)*OFFSET('Composition%'!$B17,0,AL$18)*(AL$24*EXP(-AL$25/($B47+273)/RGas)))+ReactionRateK2!AL47/2</f>
        <v>0</v>
      </c>
      <c r="AM47" s="73"/>
      <c r="AN47" s="73">
        <f ca="1">IF(AN$2=0,0,AN$22*EXP(AN$23/($B47+273)/RGas)*(OFFSET('Composition%'!$B17,0,AN$13)*OFFSET('Composition%'!$B17,0,AN$14)))-IF(AN$2=2,0,OFFSET('Composition%'!$B17,0,AN$17)*OFFSET('Composition%'!$B17,0,AN$18)*(AN$24*EXP(-AN$25/($B47+273)/RGas)))+ReactionRateK2!AN47/2</f>
        <v>0</v>
      </c>
      <c r="AO47" s="73">
        <f ca="1">IF(AO$2=0,0,AO$22*EXP(AO$23/($B47+273)/RGas)*(OFFSET('Composition%'!$B17,0,AO$13)*OFFSET('Composition%'!$B17,0,AO$14)))-IF(AO$2=2,0,OFFSET('Composition%'!$B17,0,AO$17)*OFFSET('Composition%'!$B17,0,AO$18)*(AO$24*EXP(-AO$25/($B47+273)/RGas)))+ReactionRateK2!AO47/2</f>
        <v>0</v>
      </c>
      <c r="AP47" s="73">
        <f ca="1">IF(AP$2=0,0,AP$22*EXP(AP$23/($B47+273)/RGas)*(OFFSET('Composition%'!$B17,0,AP$13)*OFFSET('Composition%'!$B17,0,AP$14)))-IF(AP$2=2,0,OFFSET('Composition%'!$B17,0,AP$17)*OFFSET('Composition%'!$B17,0,AP$18)*(AP$24*EXP(-AP$25/($B47+273)/RGas)))+ReactionRateK2!AP47/2</f>
        <v>4.2645148813758487E-12</v>
      </c>
      <c r="AQ47" s="73">
        <f ca="1">IF(AQ$2=0,0,AQ$22*EXP(AQ$23/($B47+273)/RGas)*(OFFSET('Composition%'!$B17,0,AQ$13)*OFFSET('Composition%'!$B17,0,AQ$14)))-IF(AQ$2=2,0,OFFSET('Composition%'!$B17,0,AQ$17)*OFFSET('Composition%'!$B17,0,AQ$18)*(AQ$24*EXP(-AQ$25/($B47+273)/RGas)))+ReactionRateK2!AQ47/2</f>
        <v>0</v>
      </c>
      <c r="AR47" s="73">
        <f ca="1">IF(AR$2=0,0,AR$22*EXP(AR$23/($B47+273)/RGas)*(OFFSET('Composition%'!$B17,0,AR$13)*OFFSET('Composition%'!$B17,0,AR$14)))-IF(AR$2=2,0,OFFSET('Composition%'!$B17,0,AR$17)*OFFSET('Composition%'!$B17,0,AR$18)*(AR$24*EXP(-AR$25/($B47+273)/RGas)))+ReactionRateK2!AR47/2</f>
        <v>0</v>
      </c>
    </row>
    <row r="48" spans="1:44">
      <c r="A48" s="3">
        <f t="shared" si="7"/>
        <v>0.80000000000000016</v>
      </c>
      <c r="B48" s="19">
        <f ca="1">'Composition%'!B18</f>
        <v>409.4151676485809</v>
      </c>
      <c r="C48">
        <f t="shared" si="8"/>
        <v>30</v>
      </c>
      <c r="D48" s="26">
        <f ca="1">('Composition%'!C18*ReactionRateK3!C48)^3</f>
        <v>9.8349687244900093</v>
      </c>
      <c r="E48" s="4"/>
      <c r="F48" s="73">
        <f ca="1">IF(F$2=0,0,F$22*EXP(F$23/($B48+273)/RGas)*(OFFSET('Composition%'!$B18,0,F$13)*OFFSET('Composition%'!$B18,0,F$14)))-IF(F$2=2,0,OFFSET('Composition%'!$B18,0,F$17)*OFFSET('Composition%'!$B18,0,F$18)*(F$24*EXP(-F$25/($B48+273)/RGas)))+ReactionRateK2!F48/2</f>
        <v>1.3836506002898265E-2</v>
      </c>
      <c r="G48" s="73">
        <f ca="1">IF(G$2=0,0,G$22*EXP(G$23/($B48+273)/RGas)*(OFFSET('Composition%'!$B18,0,G$13)*OFFSET('Composition%'!$B18,0,G$14)))-IF(G$2=2,0,OFFSET('Composition%'!$B18,0,G$17)*OFFSET('Composition%'!$B18,0,G$18)*(G$24*EXP(-G$25/($B48+273)/RGas)))+ReactionRateK2!G48/2</f>
        <v>5.0586173222414276E-3</v>
      </c>
      <c r="H48" s="73">
        <f ca="1">IF(H$2=0,0,H$22*EXP(H$23/($B48+273)/RGas)*(OFFSET('Composition%'!$B18,0,H$13)*OFFSET('Composition%'!$B18,0,H$14)))-IF(H$2=2,0,OFFSET('Composition%'!$B18,0,H$17)*OFFSET('Composition%'!$B18,0,H$18)*(H$24*EXP(-H$25/($B48+273)/RGas)))+ReactionRateK2!H48/2</f>
        <v>-1.1942897282587268E-6</v>
      </c>
      <c r="I48" s="73">
        <f ca="1">IF(I$2=0,0,I$22*EXP(I$23/($B48+273)/RGas)*(OFFSET('Composition%'!$B18,0,I$13)*OFFSET('Composition%'!$B18,0,I$14)))-IF(I$2=2,0,OFFSET('Composition%'!$B18,0,I$17)*OFFSET('Composition%'!$B18,0,I$18)*(I$24*EXP(-I$25/($B48+273)/RGas)))+ReactionRateK2!I48/2</f>
        <v>-4.5873072478892236E-3</v>
      </c>
      <c r="J48" s="73"/>
      <c r="K48" s="73">
        <f ca="1">IF(K$2=0,0,K$22*EXP(K$23/($B48+273)/RGas)*(OFFSET('Composition%'!$B18,0,K$13)*OFFSET('Composition%'!$B18,0,K$14)))-IF(K$2=2,0,OFFSET('Composition%'!$B18,0,K$17)*OFFSET('Composition%'!$B18,0,K$18)*(K$24*EXP(-K$25/($B48+273)/RGas)))+ReactionRateK2!K48/2</f>
        <v>4.8962202018779551E-2</v>
      </c>
      <c r="L48" s="73">
        <f ca="1">IF(L$2=0,0,L$22*EXP(L$23/($B48+273)/RGas)*(OFFSET('Composition%'!$B18,0,L$13)*OFFSET('Composition%'!$B18,0,L$14)))-IF(L$2=2,0,OFFSET('Composition%'!$B18,0,L$17)*OFFSET('Composition%'!$B18,0,L$18)*(L$24*EXP(-L$25/($B48+273)/RGas)))+ReactionRateK2!L48/2</f>
        <v>3.2422014398608714E-3</v>
      </c>
      <c r="M48" s="73">
        <f ca="1">IF(M$2=0,0,M$22*EXP(M$23/($B48+273)/RGas)*(OFFSET('Composition%'!$B18,0,M$13)*OFFSET('Composition%'!$B18,0,M$14)))-IF(M$2=2,0,OFFSET('Composition%'!$B18,0,M$17)*OFFSET('Composition%'!$B18,0,M$18)*(M$24*EXP(-M$25/($B48+273)/RGas)))+ReactionRateK2!M48/2</f>
        <v>0</v>
      </c>
      <c r="N48" s="73"/>
      <c r="O48" s="73">
        <f ca="1">IF(O$2=0,0,O$22*EXP(O$23/($B48+273)/RGas)*(OFFSET('Composition%'!$B18,0,O$13)*OFFSET('Composition%'!$B18,0,O$14)))-IF(O$2=2,0,OFFSET('Composition%'!$B18,0,O$17)*OFFSET('Composition%'!$B18,0,O$18)*(O$24*EXP(-O$25/($B48+273)/RGas)))+ReactionRateK2!O48/2</f>
        <v>0</v>
      </c>
      <c r="P48" s="73">
        <f ca="1">IF(P$2=0,0,P$22*EXP(P$23/($B48+273)/RGas)*(OFFSET('Composition%'!$B18,0,P$13)*OFFSET('Composition%'!$B18,0,P$14)))-IF(P$2=2,0,OFFSET('Composition%'!$B18,0,P$17)*OFFSET('Composition%'!$B18,0,P$18)*(P$24*EXP(-P$25/($B48+273)/RGas)))+ReactionRateK2!P48/2</f>
        <v>5.7044139021291893E-3</v>
      </c>
      <c r="Q48" s="73">
        <f ca="1">IF(Q$2=0,0,Q$22*EXP(Q$23/($B48+273)/RGas)*(OFFSET('Composition%'!$B18,0,Q$13)*OFFSET('Composition%'!$B18,0,Q$14)))-IF(Q$2=2,0,OFFSET('Composition%'!$B18,0,Q$17)*OFFSET('Composition%'!$B18,0,Q$18)*(Q$24*EXP(-Q$25/($B48+273)/RGas)))+ReactionRateK2!Q48/2</f>
        <v>1.833021011420757E-5</v>
      </c>
      <c r="R48" s="73">
        <f ca="1">IF(R$2=0,0,R$22*EXP(R$23/($B48+273)/RGas)*(OFFSET('Composition%'!$B18,0,R$13)*OFFSET('Composition%'!$B18,0,R$14)))-IF(R$2=2,0,OFFSET('Composition%'!$B18,0,R$17)*OFFSET('Composition%'!$B18,0,R$18)*(R$24*EXP(-R$25/($B48+273)/RGas)))+ReactionRateK2!R48/2</f>
        <v>1.5868950735198703E-6</v>
      </c>
      <c r="S48" s="73"/>
      <c r="T48" s="73">
        <f ca="1">IF(T$2=0,0,T$22*EXP(T$23/($B48+273)/RGas)*(OFFSET('Composition%'!$B18,0,T$13)*OFFSET('Composition%'!$B18,0,T$14)))-IF(T$2=2,0,OFFSET('Composition%'!$B18,0,T$17)*OFFSET('Composition%'!$B18,0,T$18)*(T$24*EXP(-T$25/($B48+273)/RGas)))+ReactionRateK2!T48/2</f>
        <v>1.3068963970768415E-2</v>
      </c>
      <c r="U48" s="73">
        <f ca="1">IF(U$2=0,0,U$22*EXP(U$23/($B48+273)/RGas)*(OFFSET('Composition%'!$B18,0,U$13)*OFFSET('Composition%'!$B18,0,U$14)))-IF(U$2=2,0,OFFSET('Composition%'!$B18,0,U$17)*OFFSET('Composition%'!$B18,0,U$18)*(U$24*EXP(-U$25/($B48+273)/RGas)))+ReactionRateK2!U48/2</f>
        <v>1.2073343055291337E-3</v>
      </c>
      <c r="V48" s="73">
        <f ca="1">IF(V$2=0,0,V$22*EXP(V$23/($B48+273)/RGas)*(OFFSET('Composition%'!$B18,0,V$13)*OFFSET('Composition%'!$B18,0,V$14)))-IF(V$2=2,0,OFFSET('Composition%'!$B18,0,V$17)*OFFSET('Composition%'!$B18,0,V$18)*(V$24*EXP(-V$25/($B48+273)/RGas)))+ReactionRateK2!V48/2</f>
        <v>0</v>
      </c>
      <c r="W48" s="73">
        <f ca="1">IF(W$2=0,0,W$22*EXP(W$23/($B48+273)/RGas)*(OFFSET('Composition%'!$B18,0,W$13)*OFFSET('Composition%'!$B18,0,W$14)))-IF(W$2=2,0,OFFSET('Composition%'!$B18,0,W$17)*OFFSET('Composition%'!$B18,0,W$18)*(W$24*EXP(-W$25/($B48+273)/RGas)))+ReactionRateK2!W48/2</f>
        <v>0</v>
      </c>
      <c r="X48" s="73">
        <f ca="1">IF(X$2=0,0,X$22*EXP(X$23/($B48+273)/RGas)*(OFFSET('Composition%'!$B18,0,X$13)*OFFSET('Composition%'!$B18,0,X$14)))-IF(X$2=2,0,OFFSET('Composition%'!$B18,0,X$17)*OFFSET('Composition%'!$B18,0,X$18)*(X$24*EXP(-X$25/($B48+273)/RGas)))+ReactionRateK2!X48/2</f>
        <v>5.1569637001970527E-8</v>
      </c>
      <c r="Y48" s="73">
        <f ca="1">IF(Y$2=0,0,Y$22*EXP(Y$23/($B48+273)/RGas)*(OFFSET('Composition%'!$B18,0,Y$13)*OFFSET('Composition%'!$B18,0,Y$14)))-IF(Y$2=2,0,OFFSET('Composition%'!$B18,0,Y$17)*OFFSET('Composition%'!$B18,0,Y$18)*(Y$24*EXP(-Y$25/($B48+273)/RGas)))+ReactionRateK2!Y48/2</f>
        <v>2.5523921805792468E-9</v>
      </c>
      <c r="Z48" s="73">
        <f ca="1">IF(Z$2=0,0,Z$22*EXP(Z$23/($B48+273)/RGas)*(OFFSET('Composition%'!$B18,0,Z$13)*OFFSET('Composition%'!$B18,0,Z$14)))-IF(Z$2=2,0,OFFSET('Composition%'!$B18,0,Z$17)*OFFSET('Composition%'!$B18,0,Z$18)*(Z$24*EXP(-Z$25/($B48+273)/RGas)))+ReactionRateK2!Z48/2</f>
        <v>0</v>
      </c>
      <c r="AA48" s="73">
        <f ca="1">IF(AA$2=0,0,AA$22*EXP(AA$23/($B48+273)/RGas)*(OFFSET('Composition%'!$B18,0,AA$13)*OFFSET('Composition%'!$B18,0,AA$14)))-IF(AA$2=2,0,OFFSET('Composition%'!$B18,0,AA$17)*OFFSET('Composition%'!$B18,0,AA$18)*(AA$24*EXP(-AA$25/($B48+273)/RGas)))+ReactionRateK2!AA48/2</f>
        <v>0</v>
      </c>
      <c r="AB48" s="73">
        <f ca="1">IF(AB$2=0,0,AB$22*EXP(AB$23/($B48+273)/RGas)*(OFFSET('Composition%'!$B18,0,AB$13)*OFFSET('Composition%'!$B18,0,AB$14)))-IF(AB$2=2,0,OFFSET('Composition%'!$B18,0,AB$17)*OFFSET('Composition%'!$B18,0,AB$18)*(AB$24*EXP(-AB$25/($B48+273)/RGas)))+ReactionRateK2!AB48/2</f>
        <v>0</v>
      </c>
      <c r="AC48" s="73">
        <f ca="1">IF(AC$2=0,0,AC$22*EXP(AC$23/($B48+273)/RGas)*(OFFSET('Composition%'!$B18,0,AC$13)*OFFSET('Composition%'!$B18,0,AC$14)))-IF(AC$2=2,0,OFFSET('Composition%'!$B18,0,AC$17)*OFFSET('Composition%'!$B18,0,AC$18)*(AC$24*EXP(-AC$25/($B48+273)/RGas)))+ReactionRateK2!AC48/2</f>
        <v>0</v>
      </c>
      <c r="AD48" s="73">
        <f ca="1">IF(AD$2=0,0,AD$22*EXP(AD$23/($B48+273)/RGas)*(OFFSET('Composition%'!$B18,0,AD$13)*OFFSET('Composition%'!$B18,0,AD$14)))-IF(AD$2=2,0,OFFSET('Composition%'!$B18,0,AD$17)*OFFSET('Composition%'!$B18,0,AD$18)*(AD$24*EXP(-AD$25/($B48+273)/RGas)))+ReactionRateK2!AD48/2</f>
        <v>0</v>
      </c>
      <c r="AE48" s="73">
        <f ca="1">IF(AE$2=0,0,AE$22*EXP(AE$23/($B48+273)/RGas)*(OFFSET('Composition%'!$B18,0,AE$13)*OFFSET('Composition%'!$B18,0,AE$14)))-IF(AE$2=2,0,OFFSET('Composition%'!$B18,0,AE$17)*OFFSET('Composition%'!$B18,0,AE$18)*(AE$24*EXP(-AE$25/($B48+273)/RGas)))+ReactionRateK2!AE48/2</f>
        <v>0</v>
      </c>
      <c r="AF48" s="73"/>
      <c r="AG48" s="73">
        <f ca="1">IF(AG$2=0,0,AG$22*EXP(AG$23/($B48+273)/RGas)*(OFFSET('Composition%'!$B18,0,AG$13)*OFFSET('Composition%'!$B18,0,AG$14)))-IF(AG$2=2,0,OFFSET('Composition%'!$B18,0,AG$17)*OFFSET('Composition%'!$B18,0,AG$18)*(AG$24*EXP(-AG$25/($B48+273)/RGas)))+ReactionRateK2!AG48/2</f>
        <v>0</v>
      </c>
      <c r="AH48" s="73">
        <f ca="1">IF(AH$2=0,0,AH$22*EXP(AH$23/($B48+273)/RGas)*(OFFSET('Composition%'!$B18,0,AH$13)*OFFSET('Composition%'!$B18,0,AH$14)))-IF(AH$2=2,0,OFFSET('Composition%'!$B18,0,AH$17)*OFFSET('Composition%'!$B18,0,AH$18)*(AH$24*EXP(-AH$25/($B48+273)/RGas)))+ReactionRateK2!AH48/2</f>
        <v>0</v>
      </c>
      <c r="AI48" s="73">
        <f ca="1">IF(AI$2=0,0,AI$22*EXP(AI$23/($B48+273)/RGas)*(OFFSET('Composition%'!$B18,0,AI$13)*OFFSET('Composition%'!$B18,0,AI$14)))-IF(AI$2=2,0,OFFSET('Composition%'!$B18,0,AI$17)*OFFSET('Composition%'!$B18,0,AI$18)*(AI$24*EXP(-AI$25/($B48+273)/RGas)))+ReactionRateK2!AI48/2</f>
        <v>0</v>
      </c>
      <c r="AJ48" s="73">
        <f ca="1">IF(AJ$2=0,0,AJ$22*EXP(AJ$23/($B48+273)/RGas)*(OFFSET('Composition%'!$B18,0,AJ$13)*OFFSET('Composition%'!$B18,0,AJ$14)))-IF(AJ$2=2,0,OFFSET('Composition%'!$B18,0,AJ$17)*OFFSET('Composition%'!$B18,0,AJ$18)*(AJ$24*EXP(-AJ$25/($B48+273)/RGas)))+ReactionRateK2!AJ48/2</f>
        <v>0</v>
      </c>
      <c r="AK48" s="73">
        <f ca="1">IF(AK$2=0,0,AK$22*EXP(AK$23/($B48+273)/RGas)*(OFFSET('Composition%'!$B18,0,AK$13)*OFFSET('Composition%'!$B18,0,AK$14)))-IF(AK$2=2,0,OFFSET('Composition%'!$B18,0,AK$17)*OFFSET('Composition%'!$B18,0,AK$18)*(AK$24*EXP(-AK$25/($B48+273)/RGas)))+ReactionRateK2!AK48/2</f>
        <v>0</v>
      </c>
      <c r="AL48" s="73">
        <f ca="1">IF(AL$2=0,0,AL$22*EXP(AL$23/($B48+273)/RGas)*(OFFSET('Composition%'!$B18,0,AL$13)*OFFSET('Composition%'!$B18,0,AL$14)))-IF(AL$2=2,0,OFFSET('Composition%'!$B18,0,AL$17)*OFFSET('Composition%'!$B18,0,AL$18)*(AL$24*EXP(-AL$25/($B48+273)/RGas)))+ReactionRateK2!AL48/2</f>
        <v>0</v>
      </c>
      <c r="AM48" s="73"/>
      <c r="AN48" s="73">
        <f ca="1">IF(AN$2=0,0,AN$22*EXP(AN$23/($B48+273)/RGas)*(OFFSET('Composition%'!$B18,0,AN$13)*OFFSET('Composition%'!$B18,0,AN$14)))-IF(AN$2=2,0,OFFSET('Composition%'!$B18,0,AN$17)*OFFSET('Composition%'!$B18,0,AN$18)*(AN$24*EXP(-AN$25/($B48+273)/RGas)))+ReactionRateK2!AN48/2</f>
        <v>0</v>
      </c>
      <c r="AO48" s="73">
        <f ca="1">IF(AO$2=0,0,AO$22*EXP(AO$23/($B48+273)/RGas)*(OFFSET('Composition%'!$B18,0,AO$13)*OFFSET('Composition%'!$B18,0,AO$14)))-IF(AO$2=2,0,OFFSET('Composition%'!$B18,0,AO$17)*OFFSET('Composition%'!$B18,0,AO$18)*(AO$24*EXP(-AO$25/($B48+273)/RGas)))+ReactionRateK2!AO48/2</f>
        <v>0</v>
      </c>
      <c r="AP48" s="73">
        <f ca="1">IF(AP$2=0,0,AP$22*EXP(AP$23/($B48+273)/RGas)*(OFFSET('Composition%'!$B18,0,AP$13)*OFFSET('Composition%'!$B18,0,AP$14)))-IF(AP$2=2,0,OFFSET('Composition%'!$B18,0,AP$17)*OFFSET('Composition%'!$B18,0,AP$18)*(AP$24*EXP(-AP$25/($B48+273)/RGas)))+ReactionRateK2!AP48/2</f>
        <v>4.3160096539391469E-12</v>
      </c>
      <c r="AQ48" s="73">
        <f ca="1">IF(AQ$2=0,0,AQ$22*EXP(AQ$23/($B48+273)/RGas)*(OFFSET('Composition%'!$B18,0,AQ$13)*OFFSET('Composition%'!$B18,0,AQ$14)))-IF(AQ$2=2,0,OFFSET('Composition%'!$B18,0,AQ$17)*OFFSET('Composition%'!$B18,0,AQ$18)*(AQ$24*EXP(-AQ$25/($B48+273)/RGas)))+ReactionRateK2!AQ48/2</f>
        <v>0</v>
      </c>
      <c r="AR48" s="73">
        <f ca="1">IF(AR$2=0,0,AR$22*EXP(AR$23/($B48+273)/RGas)*(OFFSET('Composition%'!$B18,0,AR$13)*OFFSET('Composition%'!$B18,0,AR$14)))-IF(AR$2=2,0,OFFSET('Composition%'!$B18,0,AR$17)*OFFSET('Composition%'!$B18,0,AR$18)*(AR$24*EXP(-AR$25/($B48+273)/RGas)))+ReactionRateK2!AR48/2</f>
        <v>0</v>
      </c>
    </row>
    <row r="49" spans="1:44">
      <c r="A49" s="3">
        <f t="shared" si="7"/>
        <v>0.8500000000000002</v>
      </c>
      <c r="B49" s="19">
        <f ca="1">'Composition%'!B19</f>
        <v>409.67919569687689</v>
      </c>
      <c r="C49">
        <f t="shared" si="8"/>
        <v>30</v>
      </c>
      <c r="D49" s="26">
        <f ca="1">('Composition%'!C19*ReactionRateK3!C49)^3</f>
        <v>9.5498885349170646</v>
      </c>
      <c r="E49" s="4"/>
      <c r="F49" s="73">
        <f ca="1">IF(F$2=0,0,F$22*EXP(F$23/($B49+273)/RGas)*(OFFSET('Composition%'!$B19,0,F$13)*OFFSET('Composition%'!$B19,0,F$14)))-IF(F$2=2,0,OFFSET('Composition%'!$B19,0,F$17)*OFFSET('Composition%'!$B19,0,F$18)*(F$24*EXP(-F$25/($B49+273)/RGas)))+ReactionRateK2!F49/2</f>
        <v>1.3467978542798818E-2</v>
      </c>
      <c r="G49" s="73">
        <f ca="1">IF(G$2=0,0,G$22*EXP(G$23/($B49+273)/RGas)*(OFFSET('Composition%'!$B19,0,G$13)*OFFSET('Composition%'!$B19,0,G$14)))-IF(G$2=2,0,OFFSET('Composition%'!$B19,0,G$17)*OFFSET('Composition%'!$B19,0,G$18)*(G$24*EXP(-G$25/($B49+273)/RGas)))+ReactionRateK2!G49/2</f>
        <v>4.9292791789368358E-3</v>
      </c>
      <c r="H49" s="73">
        <f ca="1">IF(H$2=0,0,H$22*EXP(H$23/($B49+273)/RGas)*(OFFSET('Composition%'!$B19,0,H$13)*OFFSET('Composition%'!$B19,0,H$14)))-IF(H$2=2,0,OFFSET('Composition%'!$B19,0,H$17)*OFFSET('Composition%'!$B19,0,H$18)*(H$24*EXP(-H$25/($B49+273)/RGas)))+ReactionRateK2!H49/2</f>
        <v>-1.3371272930212282E-6</v>
      </c>
      <c r="I49" s="73">
        <f ca="1">IF(I$2=0,0,I$22*EXP(I$23/($B49+273)/RGas)*(OFFSET('Composition%'!$B19,0,I$13)*OFFSET('Composition%'!$B19,0,I$14)))-IF(I$2=2,0,OFFSET('Composition%'!$B19,0,I$17)*OFFSET('Composition%'!$B19,0,I$18)*(I$24*EXP(-I$25/($B49+273)/RGas)))+ReactionRateK2!I49/2</f>
        <v>-4.1299116801684068E-3</v>
      </c>
      <c r="J49" s="73"/>
      <c r="K49" s="73">
        <f ca="1">IF(K$2=0,0,K$22*EXP(K$23/($B49+273)/RGas)*(OFFSET('Composition%'!$B19,0,K$13)*OFFSET('Composition%'!$B19,0,K$14)))-IF(K$2=2,0,OFFSET('Composition%'!$B19,0,K$17)*OFFSET('Composition%'!$B19,0,K$18)*(K$24*EXP(-K$25/($B49+273)/RGas)))+ReactionRateK2!K49/2</f>
        <v>4.8065231364296898E-2</v>
      </c>
      <c r="L49" s="73">
        <f ca="1">IF(L$2=0,0,L$22*EXP(L$23/($B49+273)/RGas)*(OFFSET('Composition%'!$B19,0,L$13)*OFFSET('Composition%'!$B19,0,L$14)))-IF(L$2=2,0,OFFSET('Composition%'!$B19,0,L$17)*OFFSET('Composition%'!$B19,0,L$18)*(L$24*EXP(-L$25/($B49+273)/RGas)))+ReactionRateK2!L49/2</f>
        <v>1.7464737953782942E-3</v>
      </c>
      <c r="M49" s="73">
        <f ca="1">IF(M$2=0,0,M$22*EXP(M$23/($B49+273)/RGas)*(OFFSET('Composition%'!$B19,0,M$13)*OFFSET('Composition%'!$B19,0,M$14)))-IF(M$2=2,0,OFFSET('Composition%'!$B19,0,M$17)*OFFSET('Composition%'!$B19,0,M$18)*(M$24*EXP(-M$25/($B49+273)/RGas)))+ReactionRateK2!M49/2</f>
        <v>0</v>
      </c>
      <c r="N49" s="73"/>
      <c r="O49" s="73">
        <f ca="1">IF(O$2=0,0,O$22*EXP(O$23/($B49+273)/RGas)*(OFFSET('Composition%'!$B19,0,O$13)*OFFSET('Composition%'!$B19,0,O$14)))-IF(O$2=2,0,OFFSET('Composition%'!$B19,0,O$17)*OFFSET('Composition%'!$B19,0,O$18)*(O$24*EXP(-O$25/($B49+273)/RGas)))+ReactionRateK2!O49/2</f>
        <v>0</v>
      </c>
      <c r="P49" s="73">
        <f ca="1">IF(P$2=0,0,P$22*EXP(P$23/($B49+273)/RGas)*(OFFSET('Composition%'!$B19,0,P$13)*OFFSET('Composition%'!$B19,0,P$14)))-IF(P$2=2,0,OFFSET('Composition%'!$B19,0,P$17)*OFFSET('Composition%'!$B19,0,P$18)*(P$24*EXP(-P$25/($B49+273)/RGas)))+ReactionRateK2!P49/2</f>
        <v>6.2256912200991579E-3</v>
      </c>
      <c r="Q49" s="73">
        <f ca="1">IF(Q$2=0,0,Q$22*EXP(Q$23/($B49+273)/RGas)*(OFFSET('Composition%'!$B19,0,Q$13)*OFFSET('Composition%'!$B19,0,Q$14)))-IF(Q$2=2,0,OFFSET('Composition%'!$B19,0,Q$17)*OFFSET('Composition%'!$B19,0,Q$18)*(Q$24*EXP(-Q$25/($B49+273)/RGas)))+ReactionRateK2!Q49/2</f>
        <v>2.0227980675949025E-5</v>
      </c>
      <c r="R49" s="73">
        <f ca="1">IF(R$2=0,0,R$22*EXP(R$23/($B49+273)/RGas)*(OFFSET('Composition%'!$B19,0,R$13)*OFFSET('Composition%'!$B19,0,R$14)))-IF(R$2=2,0,OFFSET('Composition%'!$B19,0,R$17)*OFFSET('Composition%'!$B19,0,R$18)*(R$24*EXP(-R$25/($B49+273)/RGas)))+ReactionRateK2!R49/2</f>
        <v>1.7881598251695285E-6</v>
      </c>
      <c r="S49" s="73"/>
      <c r="T49" s="73">
        <f ca="1">IF(T$2=0,0,T$22*EXP(T$23/($B49+273)/RGas)*(OFFSET('Composition%'!$B19,0,T$13)*OFFSET('Composition%'!$B19,0,T$14)))-IF(T$2=2,0,OFFSET('Composition%'!$B19,0,T$17)*OFFSET('Composition%'!$B19,0,T$18)*(T$24*EXP(-T$25/($B49+273)/RGas)))+ReactionRateK2!T49/2</f>
        <v>1.2313951516524414E-2</v>
      </c>
      <c r="U49" s="73">
        <f ca="1">IF(U$2=0,0,U$22*EXP(U$23/($B49+273)/RGas)*(OFFSET('Composition%'!$B19,0,U$13)*OFFSET('Composition%'!$B19,0,U$14)))-IF(U$2=2,0,OFFSET('Composition%'!$B19,0,U$17)*OFFSET('Composition%'!$B19,0,U$18)*(U$24*EXP(-U$25/($B49+273)/RGas)))+ReactionRateK2!U49/2</f>
        <v>1.0658110899096635E-3</v>
      </c>
      <c r="V49" s="73">
        <f ca="1">IF(V$2=0,0,V$22*EXP(V$23/($B49+273)/RGas)*(OFFSET('Composition%'!$B19,0,V$13)*OFFSET('Composition%'!$B19,0,V$14)))-IF(V$2=2,0,OFFSET('Composition%'!$B19,0,V$17)*OFFSET('Composition%'!$B19,0,V$18)*(V$24*EXP(-V$25/($B49+273)/RGas)))+ReactionRateK2!V49/2</f>
        <v>0</v>
      </c>
      <c r="W49" s="73">
        <f ca="1">IF(W$2=0,0,W$22*EXP(W$23/($B49+273)/RGas)*(OFFSET('Composition%'!$B19,0,W$13)*OFFSET('Composition%'!$B19,0,W$14)))-IF(W$2=2,0,OFFSET('Composition%'!$B19,0,W$17)*OFFSET('Composition%'!$B19,0,W$18)*(W$24*EXP(-W$25/($B49+273)/RGas)))+ReactionRateK2!W49/2</f>
        <v>0</v>
      </c>
      <c r="X49" s="73">
        <f ca="1">IF(X$2=0,0,X$22*EXP(X$23/($B49+273)/RGas)*(OFFSET('Composition%'!$B19,0,X$13)*OFFSET('Composition%'!$B19,0,X$14)))-IF(X$2=2,0,OFFSET('Composition%'!$B19,0,X$17)*OFFSET('Composition%'!$B19,0,X$18)*(X$24*EXP(-X$25/($B49+273)/RGas)))+ReactionRateK2!X49/2</f>
        <v>5.1066384098863454E-8</v>
      </c>
      <c r="Y49" s="73">
        <f ca="1">IF(Y$2=0,0,Y$22*EXP(Y$23/($B49+273)/RGas)*(OFFSET('Composition%'!$B19,0,Y$13)*OFFSET('Composition%'!$B19,0,Y$14)))-IF(Y$2=2,0,OFFSET('Composition%'!$B19,0,Y$17)*OFFSET('Composition%'!$B19,0,Y$18)*(Y$24*EXP(-Y$25/($B49+273)/RGas)))+ReactionRateK2!Y49/2</f>
        <v>2.5274841368267725E-9</v>
      </c>
      <c r="Z49" s="73">
        <f ca="1">IF(Z$2=0,0,Z$22*EXP(Z$23/($B49+273)/RGas)*(OFFSET('Composition%'!$B19,0,Z$13)*OFFSET('Composition%'!$B19,0,Z$14)))-IF(Z$2=2,0,OFFSET('Composition%'!$B19,0,Z$17)*OFFSET('Composition%'!$B19,0,Z$18)*(Z$24*EXP(-Z$25/($B49+273)/RGas)))+ReactionRateK2!Z49/2</f>
        <v>0</v>
      </c>
      <c r="AA49" s="73">
        <f ca="1">IF(AA$2=0,0,AA$22*EXP(AA$23/($B49+273)/RGas)*(OFFSET('Composition%'!$B19,0,AA$13)*OFFSET('Composition%'!$B19,0,AA$14)))-IF(AA$2=2,0,OFFSET('Composition%'!$B19,0,AA$17)*OFFSET('Composition%'!$B19,0,AA$18)*(AA$24*EXP(-AA$25/($B49+273)/RGas)))+ReactionRateK2!AA49/2</f>
        <v>0</v>
      </c>
      <c r="AB49" s="73">
        <f ca="1">IF(AB$2=0,0,AB$22*EXP(AB$23/($B49+273)/RGas)*(OFFSET('Composition%'!$B19,0,AB$13)*OFFSET('Composition%'!$B19,0,AB$14)))-IF(AB$2=2,0,OFFSET('Composition%'!$B19,0,AB$17)*OFFSET('Composition%'!$B19,0,AB$18)*(AB$24*EXP(-AB$25/($B49+273)/RGas)))+ReactionRateK2!AB49/2</f>
        <v>0</v>
      </c>
      <c r="AC49" s="73">
        <f ca="1">IF(AC$2=0,0,AC$22*EXP(AC$23/($B49+273)/RGas)*(OFFSET('Composition%'!$B19,0,AC$13)*OFFSET('Composition%'!$B19,0,AC$14)))-IF(AC$2=2,0,OFFSET('Composition%'!$B19,0,AC$17)*OFFSET('Composition%'!$B19,0,AC$18)*(AC$24*EXP(-AC$25/($B49+273)/RGas)))+ReactionRateK2!AC49/2</f>
        <v>0</v>
      </c>
      <c r="AD49" s="73">
        <f ca="1">IF(AD$2=0,0,AD$22*EXP(AD$23/($B49+273)/RGas)*(OFFSET('Composition%'!$B19,0,AD$13)*OFFSET('Composition%'!$B19,0,AD$14)))-IF(AD$2=2,0,OFFSET('Composition%'!$B19,0,AD$17)*OFFSET('Composition%'!$B19,0,AD$18)*(AD$24*EXP(-AD$25/($B49+273)/RGas)))+ReactionRateK2!AD49/2</f>
        <v>0</v>
      </c>
      <c r="AE49" s="73">
        <f ca="1">IF(AE$2=0,0,AE$22*EXP(AE$23/($B49+273)/RGas)*(OFFSET('Composition%'!$B19,0,AE$13)*OFFSET('Composition%'!$B19,0,AE$14)))-IF(AE$2=2,0,OFFSET('Composition%'!$B19,0,AE$17)*OFFSET('Composition%'!$B19,0,AE$18)*(AE$24*EXP(-AE$25/($B49+273)/RGas)))+ReactionRateK2!AE49/2</f>
        <v>0</v>
      </c>
      <c r="AF49" s="73"/>
      <c r="AG49" s="73">
        <f ca="1">IF(AG$2=0,0,AG$22*EXP(AG$23/($B49+273)/RGas)*(OFFSET('Composition%'!$B19,0,AG$13)*OFFSET('Composition%'!$B19,0,AG$14)))-IF(AG$2=2,0,OFFSET('Composition%'!$B19,0,AG$17)*OFFSET('Composition%'!$B19,0,AG$18)*(AG$24*EXP(-AG$25/($B49+273)/RGas)))+ReactionRateK2!AG49/2</f>
        <v>0</v>
      </c>
      <c r="AH49" s="73">
        <f ca="1">IF(AH$2=0,0,AH$22*EXP(AH$23/($B49+273)/RGas)*(OFFSET('Composition%'!$B19,0,AH$13)*OFFSET('Composition%'!$B19,0,AH$14)))-IF(AH$2=2,0,OFFSET('Composition%'!$B19,0,AH$17)*OFFSET('Composition%'!$B19,0,AH$18)*(AH$24*EXP(-AH$25/($B49+273)/RGas)))+ReactionRateK2!AH49/2</f>
        <v>0</v>
      </c>
      <c r="AI49" s="73">
        <f ca="1">IF(AI$2=0,0,AI$22*EXP(AI$23/($B49+273)/RGas)*(OFFSET('Composition%'!$B19,0,AI$13)*OFFSET('Composition%'!$B19,0,AI$14)))-IF(AI$2=2,0,OFFSET('Composition%'!$B19,0,AI$17)*OFFSET('Composition%'!$B19,0,AI$18)*(AI$24*EXP(-AI$25/($B49+273)/RGas)))+ReactionRateK2!AI49/2</f>
        <v>0</v>
      </c>
      <c r="AJ49" s="73">
        <f ca="1">IF(AJ$2=0,0,AJ$22*EXP(AJ$23/($B49+273)/RGas)*(OFFSET('Composition%'!$B19,0,AJ$13)*OFFSET('Composition%'!$B19,0,AJ$14)))-IF(AJ$2=2,0,OFFSET('Composition%'!$B19,0,AJ$17)*OFFSET('Composition%'!$B19,0,AJ$18)*(AJ$24*EXP(-AJ$25/($B49+273)/RGas)))+ReactionRateK2!AJ49/2</f>
        <v>0</v>
      </c>
      <c r="AK49" s="73">
        <f ca="1">IF(AK$2=0,0,AK$22*EXP(AK$23/($B49+273)/RGas)*(OFFSET('Composition%'!$B19,0,AK$13)*OFFSET('Composition%'!$B19,0,AK$14)))-IF(AK$2=2,0,OFFSET('Composition%'!$B19,0,AK$17)*OFFSET('Composition%'!$B19,0,AK$18)*(AK$24*EXP(-AK$25/($B49+273)/RGas)))+ReactionRateK2!AK49/2</f>
        <v>0</v>
      </c>
      <c r="AL49" s="73">
        <f ca="1">IF(AL$2=0,0,AL$22*EXP(AL$23/($B49+273)/RGas)*(OFFSET('Composition%'!$B19,0,AL$13)*OFFSET('Composition%'!$B19,0,AL$14)))-IF(AL$2=2,0,OFFSET('Composition%'!$B19,0,AL$17)*OFFSET('Composition%'!$B19,0,AL$18)*(AL$24*EXP(-AL$25/($B49+273)/RGas)))+ReactionRateK2!AL49/2</f>
        <v>0</v>
      </c>
      <c r="AM49" s="73"/>
      <c r="AN49" s="73">
        <f ca="1">IF(AN$2=0,0,AN$22*EXP(AN$23/($B49+273)/RGas)*(OFFSET('Composition%'!$B19,0,AN$13)*OFFSET('Composition%'!$B19,0,AN$14)))-IF(AN$2=2,0,OFFSET('Composition%'!$B19,0,AN$17)*OFFSET('Composition%'!$B19,0,AN$18)*(AN$24*EXP(-AN$25/($B49+273)/RGas)))+ReactionRateK2!AN49/2</f>
        <v>0</v>
      </c>
      <c r="AO49" s="73">
        <f ca="1">IF(AO$2=0,0,AO$22*EXP(AO$23/($B49+273)/RGas)*(OFFSET('Composition%'!$B19,0,AO$13)*OFFSET('Composition%'!$B19,0,AO$14)))-IF(AO$2=2,0,OFFSET('Composition%'!$B19,0,AO$17)*OFFSET('Composition%'!$B19,0,AO$18)*(AO$24*EXP(-AO$25/($B49+273)/RGas)))+ReactionRateK2!AO49/2</f>
        <v>0</v>
      </c>
      <c r="AP49" s="73">
        <f ca="1">IF(AP$2=0,0,AP$22*EXP(AP$23/($B49+273)/RGas)*(OFFSET('Composition%'!$B19,0,AP$13)*OFFSET('Composition%'!$B19,0,AP$14)))-IF(AP$2=2,0,OFFSET('Composition%'!$B19,0,AP$17)*OFFSET('Composition%'!$B19,0,AP$18)*(AP$24*EXP(-AP$25/($B49+273)/RGas)))+ReactionRateK2!AP49/2</f>
        <v>4.3613845676719831E-12</v>
      </c>
      <c r="AQ49" s="73">
        <f ca="1">IF(AQ$2=0,0,AQ$22*EXP(AQ$23/($B49+273)/RGas)*(OFFSET('Composition%'!$B19,0,AQ$13)*OFFSET('Composition%'!$B19,0,AQ$14)))-IF(AQ$2=2,0,OFFSET('Composition%'!$B19,0,AQ$17)*OFFSET('Composition%'!$B19,0,AQ$18)*(AQ$24*EXP(-AQ$25/($B49+273)/RGas)))+ReactionRateK2!AQ49/2</f>
        <v>0</v>
      </c>
      <c r="AR49" s="73">
        <f ca="1">IF(AR$2=0,0,AR$22*EXP(AR$23/($B49+273)/RGas)*(OFFSET('Composition%'!$B19,0,AR$13)*OFFSET('Composition%'!$B19,0,AR$14)))-IF(AR$2=2,0,OFFSET('Composition%'!$B19,0,AR$17)*OFFSET('Composition%'!$B19,0,AR$18)*(AR$24*EXP(-AR$25/($B49+273)/RGas)))+ReactionRateK2!AR49/2</f>
        <v>0</v>
      </c>
    </row>
    <row r="50" spans="1:44">
      <c r="A50" s="3">
        <f t="shared" si="7"/>
        <v>0.90000000000000024</v>
      </c>
      <c r="B50" s="19">
        <f ca="1">'Composition%'!B20</f>
        <v>409.93419304730662</v>
      </c>
      <c r="C50">
        <f t="shared" si="8"/>
        <v>30</v>
      </c>
      <c r="D50" s="26">
        <f ca="1">('Composition%'!C20*ReactionRateK3!C50)^3</f>
        <v>9.2877619474468691</v>
      </c>
      <c r="E50" s="4"/>
      <c r="F50" s="73">
        <f ca="1">IF(F$2=0,0,F$22*EXP(F$23/($B50+273)/RGas)*(OFFSET('Composition%'!$B20,0,F$13)*OFFSET('Composition%'!$B20,0,F$14)))-IF(F$2=2,0,OFFSET('Composition%'!$B20,0,F$17)*OFFSET('Composition%'!$B20,0,F$18)*(F$24*EXP(-F$25/($B50+273)/RGas)))+ReactionRateK2!F50/2</f>
        <v>1.3114015104685918E-2</v>
      </c>
      <c r="G50" s="73">
        <f ca="1">IF(G$2=0,0,G$22*EXP(G$23/($B50+273)/RGas)*(OFFSET('Composition%'!$B20,0,G$13)*OFFSET('Composition%'!$B20,0,G$14)))-IF(G$2=2,0,OFFSET('Composition%'!$B20,0,G$17)*OFFSET('Composition%'!$B20,0,G$18)*(G$24*EXP(-G$25/($B50+273)/RGas)))+ReactionRateK2!G50/2</f>
        <v>4.8052193919270016E-3</v>
      </c>
      <c r="H50" s="73">
        <f ca="1">IF(H$2=0,0,H$22*EXP(H$23/($B50+273)/RGas)*(OFFSET('Composition%'!$B20,0,H$13)*OFFSET('Composition%'!$B20,0,H$14)))-IF(H$2=2,0,OFFSET('Composition%'!$B20,0,H$17)*OFFSET('Composition%'!$B20,0,H$18)*(H$24*EXP(-H$25/($B50+273)/RGas)))+ReactionRateK2!H50/2</f>
        <v>-1.4793905456293E-6</v>
      </c>
      <c r="I50" s="73">
        <f ca="1">IF(I$2=0,0,I$22*EXP(I$23/($B50+273)/RGas)*(OFFSET('Composition%'!$B20,0,I$13)*OFFSET('Composition%'!$B20,0,I$14)))-IF(I$2=2,0,OFFSET('Composition%'!$B20,0,I$17)*OFFSET('Composition%'!$B20,0,I$18)*(I$24*EXP(-I$25/($B50+273)/RGas)))+ReactionRateK2!I50/2</f>
        <v>-3.7112598378352363E-3</v>
      </c>
      <c r="J50" s="73"/>
      <c r="K50" s="73">
        <f ca="1">IF(K$2=0,0,K$22*EXP(K$23/($B50+273)/RGas)*(OFFSET('Composition%'!$B20,0,K$13)*OFFSET('Composition%'!$B20,0,K$14)))-IF(K$2=2,0,OFFSET('Composition%'!$B20,0,K$17)*OFFSET('Composition%'!$B20,0,K$18)*(K$24*EXP(-K$25/($B50+273)/RGas)))+ReactionRateK2!K50/2</f>
        <v>4.7202136079705949E-2</v>
      </c>
      <c r="L50" s="73">
        <f ca="1">IF(L$2=0,0,L$22*EXP(L$23/($B50+273)/RGas)*(OFFSET('Composition%'!$B20,0,L$13)*OFFSET('Composition%'!$B20,0,L$14)))-IF(L$2=2,0,OFFSET('Composition%'!$B20,0,L$17)*OFFSET('Composition%'!$B20,0,L$18)*(L$24*EXP(-L$25/($B50+273)/RGas)))+ReactionRateK2!L50/2</f>
        <v>4.4690483313891748E-4</v>
      </c>
      <c r="M50" s="73">
        <f ca="1">IF(M$2=0,0,M$22*EXP(M$23/($B50+273)/RGas)*(OFFSET('Composition%'!$B20,0,M$13)*OFFSET('Composition%'!$B20,0,M$14)))-IF(M$2=2,0,OFFSET('Composition%'!$B20,0,M$17)*OFFSET('Composition%'!$B20,0,M$18)*(M$24*EXP(-M$25/($B50+273)/RGas)))+ReactionRateK2!M50/2</f>
        <v>0</v>
      </c>
      <c r="N50" s="73"/>
      <c r="O50" s="73">
        <f ca="1">IF(O$2=0,0,O$22*EXP(O$23/($B50+273)/RGas)*(OFFSET('Composition%'!$B20,0,O$13)*OFFSET('Composition%'!$B20,0,O$14)))-IF(O$2=2,0,OFFSET('Composition%'!$B20,0,O$17)*OFFSET('Composition%'!$B20,0,O$18)*(O$24*EXP(-O$25/($B50+273)/RGas)))+ReactionRateK2!O50/2</f>
        <v>0</v>
      </c>
      <c r="P50" s="73">
        <f ca="1">IF(P$2=0,0,P$22*EXP(P$23/($B50+273)/RGas)*(OFFSET('Composition%'!$B20,0,P$13)*OFFSET('Composition%'!$B20,0,P$14)))-IF(P$2=2,0,OFFSET('Composition%'!$B20,0,P$17)*OFFSET('Composition%'!$B20,0,P$18)*(P$24*EXP(-P$25/($B50+273)/RGas)))+ReactionRateK2!P50/2</f>
        <v>6.7471767088065401E-3</v>
      </c>
      <c r="Q50" s="73">
        <f ca="1">IF(Q$2=0,0,Q$22*EXP(Q$23/($B50+273)/RGas)*(OFFSET('Composition%'!$B20,0,Q$13)*OFFSET('Composition%'!$B20,0,Q$14)))-IF(Q$2=2,0,OFFSET('Composition%'!$B20,0,Q$17)*OFFSET('Composition%'!$B20,0,Q$18)*(Q$24*EXP(-Q$25/($B50+273)/RGas)))+ReactionRateK2!Q50/2</f>
        <v>2.2181612175788329E-5</v>
      </c>
      <c r="R50" s="73">
        <f ca="1">IF(R$2=0,0,R$22*EXP(R$23/($B50+273)/RGas)*(OFFSET('Composition%'!$B20,0,R$13)*OFFSET('Composition%'!$B20,0,R$14)))-IF(R$2=2,0,OFFSET('Composition%'!$B20,0,R$17)*OFFSET('Composition%'!$B20,0,R$18)*(R$24*EXP(-R$25/($B50+273)/RGas)))+ReactionRateK2!R50/2</f>
        <v>2.0036659892249111E-6</v>
      </c>
      <c r="S50" s="73"/>
      <c r="T50" s="73">
        <f ca="1">IF(T$2=0,0,T$22*EXP(T$23/($B50+273)/RGas)*(OFFSET('Composition%'!$B20,0,T$13)*OFFSET('Composition%'!$B20,0,T$14)))-IF(T$2=2,0,OFFSET('Composition%'!$B20,0,T$17)*OFFSET('Composition%'!$B20,0,T$18)*(T$24*EXP(-T$25/($B50+273)/RGas)))+ReactionRateK2!T50/2</f>
        <v>1.1600366741923929E-2</v>
      </c>
      <c r="U50" s="73">
        <f ca="1">IF(U$2=0,0,U$22*EXP(U$23/($B50+273)/RGas)*(OFFSET('Composition%'!$B20,0,U$13)*OFFSET('Composition%'!$B20,0,U$14)))-IF(U$2=2,0,OFFSET('Composition%'!$B20,0,U$17)*OFFSET('Composition%'!$B20,0,U$18)*(U$24*EXP(-U$25/($B50+273)/RGas)))+ReactionRateK2!U50/2</f>
        <v>9.424920809017436E-4</v>
      </c>
      <c r="V50" s="73">
        <f ca="1">IF(V$2=0,0,V$22*EXP(V$23/($B50+273)/RGas)*(OFFSET('Composition%'!$B20,0,V$13)*OFFSET('Composition%'!$B20,0,V$14)))-IF(V$2=2,0,OFFSET('Composition%'!$B20,0,V$17)*OFFSET('Composition%'!$B20,0,V$18)*(V$24*EXP(-V$25/($B50+273)/RGas)))+ReactionRateK2!V50/2</f>
        <v>0</v>
      </c>
      <c r="W50" s="73">
        <f ca="1">IF(W$2=0,0,W$22*EXP(W$23/($B50+273)/RGas)*(OFFSET('Composition%'!$B20,0,W$13)*OFFSET('Composition%'!$B20,0,W$14)))-IF(W$2=2,0,OFFSET('Composition%'!$B20,0,W$17)*OFFSET('Composition%'!$B20,0,W$18)*(W$24*EXP(-W$25/($B50+273)/RGas)))+ReactionRateK2!W50/2</f>
        <v>0</v>
      </c>
      <c r="X50" s="73">
        <f ca="1">IF(X$2=0,0,X$22*EXP(X$23/($B50+273)/RGas)*(OFFSET('Composition%'!$B20,0,X$13)*OFFSET('Composition%'!$B20,0,X$14)))-IF(X$2=2,0,OFFSET('Composition%'!$B20,0,X$17)*OFFSET('Composition%'!$B20,0,X$18)*(X$24*EXP(-X$25/($B50+273)/RGas)))+ReactionRateK2!X50/2</f>
        <v>5.0594734073636398E-8</v>
      </c>
      <c r="Y50" s="73">
        <f ca="1">IF(Y$2=0,0,Y$22*EXP(Y$23/($B50+273)/RGas)*(OFFSET('Composition%'!$B20,0,Y$13)*OFFSET('Composition%'!$B20,0,Y$14)))-IF(Y$2=2,0,OFFSET('Composition%'!$B20,0,Y$17)*OFFSET('Composition%'!$B20,0,Y$18)*(Y$24*EXP(-Y$25/($B50+273)/RGas)))+ReactionRateK2!Y50/2</f>
        <v>2.5041402487107179E-9</v>
      </c>
      <c r="Z50" s="73">
        <f ca="1">IF(Z$2=0,0,Z$22*EXP(Z$23/($B50+273)/RGas)*(OFFSET('Composition%'!$B20,0,Z$13)*OFFSET('Composition%'!$B20,0,Z$14)))-IF(Z$2=2,0,OFFSET('Composition%'!$B20,0,Z$17)*OFFSET('Composition%'!$B20,0,Z$18)*(Z$24*EXP(-Z$25/($B50+273)/RGas)))+ReactionRateK2!Z50/2</f>
        <v>0</v>
      </c>
      <c r="AA50" s="73">
        <f ca="1">IF(AA$2=0,0,AA$22*EXP(AA$23/($B50+273)/RGas)*(OFFSET('Composition%'!$B20,0,AA$13)*OFFSET('Composition%'!$B20,0,AA$14)))-IF(AA$2=2,0,OFFSET('Composition%'!$B20,0,AA$17)*OFFSET('Composition%'!$B20,0,AA$18)*(AA$24*EXP(-AA$25/($B50+273)/RGas)))+ReactionRateK2!AA50/2</f>
        <v>0</v>
      </c>
      <c r="AB50" s="73">
        <f ca="1">IF(AB$2=0,0,AB$22*EXP(AB$23/($B50+273)/RGas)*(OFFSET('Composition%'!$B20,0,AB$13)*OFFSET('Composition%'!$B20,0,AB$14)))-IF(AB$2=2,0,OFFSET('Composition%'!$B20,0,AB$17)*OFFSET('Composition%'!$B20,0,AB$18)*(AB$24*EXP(-AB$25/($B50+273)/RGas)))+ReactionRateK2!AB50/2</f>
        <v>0</v>
      </c>
      <c r="AC50" s="73">
        <f ca="1">IF(AC$2=0,0,AC$22*EXP(AC$23/($B50+273)/RGas)*(OFFSET('Composition%'!$B20,0,AC$13)*OFFSET('Composition%'!$B20,0,AC$14)))-IF(AC$2=2,0,OFFSET('Composition%'!$B20,0,AC$17)*OFFSET('Composition%'!$B20,0,AC$18)*(AC$24*EXP(-AC$25/($B50+273)/RGas)))+ReactionRateK2!AC50/2</f>
        <v>0</v>
      </c>
      <c r="AD50" s="73">
        <f ca="1">IF(AD$2=0,0,AD$22*EXP(AD$23/($B50+273)/RGas)*(OFFSET('Composition%'!$B20,0,AD$13)*OFFSET('Composition%'!$B20,0,AD$14)))-IF(AD$2=2,0,OFFSET('Composition%'!$B20,0,AD$17)*OFFSET('Composition%'!$B20,0,AD$18)*(AD$24*EXP(-AD$25/($B50+273)/RGas)))+ReactionRateK2!AD50/2</f>
        <v>0</v>
      </c>
      <c r="AE50" s="73">
        <f ca="1">IF(AE$2=0,0,AE$22*EXP(AE$23/($B50+273)/RGas)*(OFFSET('Composition%'!$B20,0,AE$13)*OFFSET('Composition%'!$B20,0,AE$14)))-IF(AE$2=2,0,OFFSET('Composition%'!$B20,0,AE$17)*OFFSET('Composition%'!$B20,0,AE$18)*(AE$24*EXP(-AE$25/($B50+273)/RGas)))+ReactionRateK2!AE50/2</f>
        <v>0</v>
      </c>
      <c r="AF50" s="73"/>
      <c r="AG50" s="73">
        <f ca="1">IF(AG$2=0,0,AG$22*EXP(AG$23/($B50+273)/RGas)*(OFFSET('Composition%'!$B20,0,AG$13)*OFFSET('Composition%'!$B20,0,AG$14)))-IF(AG$2=2,0,OFFSET('Composition%'!$B20,0,AG$17)*OFFSET('Composition%'!$B20,0,AG$18)*(AG$24*EXP(-AG$25/($B50+273)/RGas)))+ReactionRateK2!AG50/2</f>
        <v>0</v>
      </c>
      <c r="AH50" s="73">
        <f ca="1">IF(AH$2=0,0,AH$22*EXP(AH$23/($B50+273)/RGas)*(OFFSET('Composition%'!$B20,0,AH$13)*OFFSET('Composition%'!$B20,0,AH$14)))-IF(AH$2=2,0,OFFSET('Composition%'!$B20,0,AH$17)*OFFSET('Composition%'!$B20,0,AH$18)*(AH$24*EXP(-AH$25/($B50+273)/RGas)))+ReactionRateK2!AH50/2</f>
        <v>0</v>
      </c>
      <c r="AI50" s="73">
        <f ca="1">IF(AI$2=0,0,AI$22*EXP(AI$23/($B50+273)/RGas)*(OFFSET('Composition%'!$B20,0,AI$13)*OFFSET('Composition%'!$B20,0,AI$14)))-IF(AI$2=2,0,OFFSET('Composition%'!$B20,0,AI$17)*OFFSET('Composition%'!$B20,0,AI$18)*(AI$24*EXP(-AI$25/($B50+273)/RGas)))+ReactionRateK2!AI50/2</f>
        <v>0</v>
      </c>
      <c r="AJ50" s="73">
        <f ca="1">IF(AJ$2=0,0,AJ$22*EXP(AJ$23/($B50+273)/RGas)*(OFFSET('Composition%'!$B20,0,AJ$13)*OFFSET('Composition%'!$B20,0,AJ$14)))-IF(AJ$2=2,0,OFFSET('Composition%'!$B20,0,AJ$17)*OFFSET('Composition%'!$B20,0,AJ$18)*(AJ$24*EXP(-AJ$25/($B50+273)/RGas)))+ReactionRateK2!AJ50/2</f>
        <v>0</v>
      </c>
      <c r="AK50" s="73">
        <f ca="1">IF(AK$2=0,0,AK$22*EXP(AK$23/($B50+273)/RGas)*(OFFSET('Composition%'!$B20,0,AK$13)*OFFSET('Composition%'!$B20,0,AK$14)))-IF(AK$2=2,0,OFFSET('Composition%'!$B20,0,AK$17)*OFFSET('Composition%'!$B20,0,AK$18)*(AK$24*EXP(-AK$25/($B50+273)/RGas)))+ReactionRateK2!AK50/2</f>
        <v>0</v>
      </c>
      <c r="AL50" s="73">
        <f ca="1">IF(AL$2=0,0,AL$22*EXP(AL$23/($B50+273)/RGas)*(OFFSET('Composition%'!$B20,0,AL$13)*OFFSET('Composition%'!$B20,0,AL$14)))-IF(AL$2=2,0,OFFSET('Composition%'!$B20,0,AL$17)*OFFSET('Composition%'!$B20,0,AL$18)*(AL$24*EXP(-AL$25/($B50+273)/RGas)))+ReactionRateK2!AL50/2</f>
        <v>0</v>
      </c>
      <c r="AM50" s="73"/>
      <c r="AN50" s="73">
        <f ca="1">IF(AN$2=0,0,AN$22*EXP(AN$23/($B50+273)/RGas)*(OFFSET('Composition%'!$B20,0,AN$13)*OFFSET('Composition%'!$B20,0,AN$14)))-IF(AN$2=2,0,OFFSET('Composition%'!$B20,0,AN$17)*OFFSET('Composition%'!$B20,0,AN$18)*(AN$24*EXP(-AN$25/($B50+273)/RGas)))+ReactionRateK2!AN50/2</f>
        <v>0</v>
      </c>
      <c r="AO50" s="73">
        <f ca="1">IF(AO$2=0,0,AO$22*EXP(AO$23/($B50+273)/RGas)*(OFFSET('Composition%'!$B20,0,AO$13)*OFFSET('Composition%'!$B20,0,AO$14)))-IF(AO$2=2,0,OFFSET('Composition%'!$B20,0,AO$17)*OFFSET('Composition%'!$B20,0,AO$18)*(AO$24*EXP(-AO$25/($B50+273)/RGas)))+ReactionRateK2!AO50/2</f>
        <v>0</v>
      </c>
      <c r="AP50" s="73">
        <f ca="1">IF(AP$2=0,0,AP$22*EXP(AP$23/($B50+273)/RGas)*(OFFSET('Composition%'!$B20,0,AP$13)*OFFSET('Composition%'!$B20,0,AP$14)))-IF(AP$2=2,0,OFFSET('Composition%'!$B20,0,AP$17)*OFFSET('Composition%'!$B20,0,AP$18)*(AP$24*EXP(-AP$25/($B50+273)/RGas)))+ReactionRateK2!AP50/2</f>
        <v>4.4014399075718504E-12</v>
      </c>
      <c r="AQ50" s="73">
        <f ca="1">IF(AQ$2=0,0,AQ$22*EXP(AQ$23/($B50+273)/RGas)*(OFFSET('Composition%'!$B20,0,AQ$13)*OFFSET('Composition%'!$B20,0,AQ$14)))-IF(AQ$2=2,0,OFFSET('Composition%'!$B20,0,AQ$17)*OFFSET('Composition%'!$B20,0,AQ$18)*(AQ$24*EXP(-AQ$25/($B50+273)/RGas)))+ReactionRateK2!AQ50/2</f>
        <v>0</v>
      </c>
      <c r="AR50" s="73">
        <f ca="1">IF(AR$2=0,0,AR$22*EXP(AR$23/($B50+273)/RGas)*(OFFSET('Composition%'!$B20,0,AR$13)*OFFSET('Composition%'!$B20,0,AR$14)))-IF(AR$2=2,0,OFFSET('Composition%'!$B20,0,AR$17)*OFFSET('Composition%'!$B20,0,AR$18)*(AR$24*EXP(-AR$25/($B50+273)/RGas)))+ReactionRateK2!AR50/2</f>
        <v>0</v>
      </c>
    </row>
    <row r="51" spans="1:44">
      <c r="A51" s="3">
        <f t="shared" si="7"/>
        <v>0.95000000000000029</v>
      </c>
      <c r="B51" s="19">
        <f ca="1">'Composition%'!B21</f>
        <v>410.17991095751159</v>
      </c>
      <c r="C51">
        <f t="shared" si="8"/>
        <v>30</v>
      </c>
      <c r="D51" s="26">
        <f ca="1">('Composition%'!C21*ReactionRateK3!C51)^3</f>
        <v>9.0464285055377545</v>
      </c>
      <c r="E51" s="4"/>
      <c r="F51" s="73">
        <f ca="1">IF(F$2=0,0,F$22*EXP(F$23/($B51+273)/RGas)*(OFFSET('Composition%'!$B21,0,F$13)*OFFSET('Composition%'!$B21,0,F$14)))-IF(F$2=2,0,OFFSET('Composition%'!$B21,0,F$17)*OFFSET('Composition%'!$B21,0,F$18)*(F$24*EXP(-F$25/($B51+273)/RGas)))+ReactionRateK2!F51/2</f>
        <v>1.2773627119754379E-2</v>
      </c>
      <c r="G51" s="73">
        <f ca="1">IF(G$2=0,0,G$22*EXP(G$23/($B51+273)/RGas)*(OFFSET('Composition%'!$B21,0,G$13)*OFFSET('Composition%'!$B21,0,G$14)))-IF(G$2=2,0,OFFSET('Composition%'!$B21,0,G$17)*OFFSET('Composition%'!$B21,0,G$18)*(G$24*EXP(-G$25/($B51+273)/RGas)))+ReactionRateK2!G51/2</f>
        <v>4.6860632502728691E-3</v>
      </c>
      <c r="H51" s="73">
        <f ca="1">IF(H$2=0,0,H$22*EXP(H$23/($B51+273)/RGas)*(OFFSET('Composition%'!$B21,0,H$13)*OFFSET('Composition%'!$B21,0,H$14)))-IF(H$2=2,0,OFFSET('Composition%'!$B21,0,H$17)*OFFSET('Composition%'!$B21,0,H$18)*(H$24*EXP(-H$25/($B51+273)/RGas)))+ReactionRateK2!H51/2</f>
        <v>-1.62059337292872E-6</v>
      </c>
      <c r="I51" s="73">
        <f ca="1">IF(I$2=0,0,I$22*EXP(I$23/($B51+273)/RGas)*(OFFSET('Composition%'!$B21,0,I$13)*OFFSET('Composition%'!$B21,0,I$14)))-IF(I$2=2,0,OFFSET('Composition%'!$B21,0,I$17)*OFFSET('Composition%'!$B21,0,I$18)*(I$24*EXP(-I$25/($B51+273)/RGas)))+ReactionRateK2!I51/2</f>
        <v>-3.3288085229620161E-3</v>
      </c>
      <c r="J51" s="73"/>
      <c r="K51" s="73">
        <f ca="1">IF(K$2=0,0,K$22*EXP(K$23/($B51+273)/RGas)*(OFFSET('Composition%'!$B21,0,K$13)*OFFSET('Composition%'!$B21,0,K$14)))-IF(K$2=2,0,OFFSET('Composition%'!$B21,0,K$17)*OFFSET('Composition%'!$B21,0,K$18)*(K$24*EXP(-K$25/($B51+273)/RGas)))+ReactionRateK2!K51/2</f>
        <v>4.6369234230535371E-2</v>
      </c>
      <c r="L51" s="73">
        <f ca="1">IF(L$2=0,0,L$22*EXP(L$23/($B51+273)/RGas)*(OFFSET('Composition%'!$B21,0,L$13)*OFFSET('Composition%'!$B21,0,L$14)))-IF(L$2=2,0,OFFSET('Composition%'!$B21,0,L$17)*OFFSET('Composition%'!$B21,0,L$18)*(L$24*EXP(-L$25/($B51+273)/RGas)))+ReactionRateK2!L51/2</f>
        <v>-6.6084285385899157E-4</v>
      </c>
      <c r="M51" s="73">
        <f ca="1">IF(M$2=0,0,M$22*EXP(M$23/($B51+273)/RGas)*(OFFSET('Composition%'!$B21,0,M$13)*OFFSET('Composition%'!$B21,0,M$14)))-IF(M$2=2,0,OFFSET('Composition%'!$B21,0,M$17)*OFFSET('Composition%'!$B21,0,M$18)*(M$24*EXP(-M$25/($B51+273)/RGas)))+ReactionRateK2!M51/2</f>
        <v>0</v>
      </c>
      <c r="N51" s="73"/>
      <c r="O51" s="73">
        <f ca="1">IF(O$2=0,0,O$22*EXP(O$23/($B51+273)/RGas)*(OFFSET('Composition%'!$B21,0,O$13)*OFFSET('Composition%'!$B21,0,O$14)))-IF(O$2=2,0,OFFSET('Composition%'!$B21,0,O$17)*OFFSET('Composition%'!$B21,0,O$18)*(O$24*EXP(-O$25/($B51+273)/RGas)))+ReactionRateK2!O51/2</f>
        <v>0</v>
      </c>
      <c r="P51" s="73">
        <f ca="1">IF(P$2=0,0,P$22*EXP(P$23/($B51+273)/RGas)*(OFFSET('Composition%'!$B21,0,P$13)*OFFSET('Composition%'!$B21,0,P$14)))-IF(P$2=2,0,OFFSET('Composition%'!$B21,0,P$17)*OFFSET('Composition%'!$B21,0,P$18)*(P$24*EXP(-P$25/($B51+273)/RGas)))+ReactionRateK2!P51/2</f>
        <v>7.2668067751284317E-3</v>
      </c>
      <c r="Q51" s="73">
        <f ca="1">IF(Q$2=0,0,Q$22*EXP(Q$23/($B51+273)/RGas)*(OFFSET('Composition%'!$B21,0,Q$13)*OFFSET('Composition%'!$B21,0,Q$14)))-IF(Q$2=2,0,OFFSET('Composition%'!$B21,0,Q$17)*OFFSET('Composition%'!$B21,0,Q$18)*(Q$24*EXP(-Q$25/($B51+273)/RGas)))+ReactionRateK2!Q51/2</f>
        <v>2.418749059935404E-5</v>
      </c>
      <c r="R51" s="73">
        <f ca="1">IF(R$2=0,0,R$22*EXP(R$23/($B51+273)/RGas)*(OFFSET('Composition%'!$B21,0,R$13)*OFFSET('Composition%'!$B21,0,R$14)))-IF(R$2=2,0,OFFSET('Composition%'!$B21,0,R$17)*OFFSET('Composition%'!$B21,0,R$18)*(R$24*EXP(-R$25/($B51+273)/RGas)))+ReactionRateK2!R51/2</f>
        <v>2.2339047836928704E-6</v>
      </c>
      <c r="S51" s="73"/>
      <c r="T51" s="73">
        <f ca="1">IF(T$2=0,0,T$22*EXP(T$23/($B51+273)/RGas)*(OFFSET('Composition%'!$B21,0,T$13)*OFFSET('Composition%'!$B21,0,T$14)))-IF(T$2=2,0,OFFSET('Composition%'!$B21,0,T$17)*OFFSET('Composition%'!$B21,0,T$18)*(T$24*EXP(-T$25/($B51+273)/RGas)))+ReactionRateK2!T51/2</f>
        <v>1.0925822162469897E-2</v>
      </c>
      <c r="U51" s="73">
        <f ca="1">IF(U$2=0,0,U$22*EXP(U$23/($B51+273)/RGas)*(OFFSET('Composition%'!$B21,0,U$13)*OFFSET('Composition%'!$B21,0,U$14)))-IF(U$2=2,0,OFFSET('Composition%'!$B21,0,U$17)*OFFSET('Composition%'!$B21,0,U$18)*(U$24*EXP(-U$25/($B51+273)/RGas)))+ReactionRateK2!U51/2</f>
        <v>8.347869491099199E-4</v>
      </c>
      <c r="V51" s="73">
        <f ca="1">IF(V$2=0,0,V$22*EXP(V$23/($B51+273)/RGas)*(OFFSET('Composition%'!$B21,0,V$13)*OFFSET('Composition%'!$B21,0,V$14)))-IF(V$2=2,0,OFFSET('Composition%'!$B21,0,V$17)*OFFSET('Composition%'!$B21,0,V$18)*(V$24*EXP(-V$25/($B51+273)/RGas)))+ReactionRateK2!V51/2</f>
        <v>0</v>
      </c>
      <c r="W51" s="73">
        <f ca="1">IF(W$2=0,0,W$22*EXP(W$23/($B51+273)/RGas)*(OFFSET('Composition%'!$B21,0,W$13)*OFFSET('Composition%'!$B21,0,W$14)))-IF(W$2=2,0,OFFSET('Composition%'!$B21,0,W$17)*OFFSET('Composition%'!$B21,0,W$18)*(W$24*EXP(-W$25/($B51+273)/RGas)))+ReactionRateK2!W51/2</f>
        <v>0</v>
      </c>
      <c r="X51" s="73">
        <f ca="1">IF(X$2=0,0,X$22*EXP(X$23/($B51+273)/RGas)*(OFFSET('Composition%'!$B21,0,X$13)*OFFSET('Composition%'!$B21,0,X$14)))-IF(X$2=2,0,OFFSET('Composition%'!$B21,0,X$17)*OFFSET('Composition%'!$B21,0,X$18)*(X$24*EXP(-X$25/($B51+273)/RGas)))+ReactionRateK2!X51/2</f>
        <v>5.0152585053843664E-8</v>
      </c>
      <c r="Y51" s="73">
        <f ca="1">IF(Y$2=0,0,Y$22*EXP(Y$23/($B51+273)/RGas)*(OFFSET('Composition%'!$B21,0,Y$13)*OFFSET('Composition%'!$B21,0,Y$14)))-IF(Y$2=2,0,OFFSET('Composition%'!$B21,0,Y$17)*OFFSET('Composition%'!$B21,0,Y$18)*(Y$24*EXP(-Y$25/($B51+273)/RGas)))+ReactionRateK2!Y51/2</f>
        <v>2.482256485970122E-9</v>
      </c>
      <c r="Z51" s="73">
        <f ca="1">IF(Z$2=0,0,Z$22*EXP(Z$23/($B51+273)/RGas)*(OFFSET('Composition%'!$B21,0,Z$13)*OFFSET('Composition%'!$B21,0,Z$14)))-IF(Z$2=2,0,OFFSET('Composition%'!$B21,0,Z$17)*OFFSET('Composition%'!$B21,0,Z$18)*(Z$24*EXP(-Z$25/($B51+273)/RGas)))+ReactionRateK2!Z51/2</f>
        <v>0</v>
      </c>
      <c r="AA51" s="73">
        <f ca="1">IF(AA$2=0,0,AA$22*EXP(AA$23/($B51+273)/RGas)*(OFFSET('Composition%'!$B21,0,AA$13)*OFFSET('Composition%'!$B21,0,AA$14)))-IF(AA$2=2,0,OFFSET('Composition%'!$B21,0,AA$17)*OFFSET('Composition%'!$B21,0,AA$18)*(AA$24*EXP(-AA$25/($B51+273)/RGas)))+ReactionRateK2!AA51/2</f>
        <v>0</v>
      </c>
      <c r="AB51" s="73">
        <f ca="1">IF(AB$2=0,0,AB$22*EXP(AB$23/($B51+273)/RGas)*(OFFSET('Composition%'!$B21,0,AB$13)*OFFSET('Composition%'!$B21,0,AB$14)))-IF(AB$2=2,0,OFFSET('Composition%'!$B21,0,AB$17)*OFFSET('Composition%'!$B21,0,AB$18)*(AB$24*EXP(-AB$25/($B51+273)/RGas)))+ReactionRateK2!AB51/2</f>
        <v>0</v>
      </c>
      <c r="AC51" s="73">
        <f ca="1">IF(AC$2=0,0,AC$22*EXP(AC$23/($B51+273)/RGas)*(OFFSET('Composition%'!$B21,0,AC$13)*OFFSET('Composition%'!$B21,0,AC$14)))-IF(AC$2=2,0,OFFSET('Composition%'!$B21,0,AC$17)*OFFSET('Composition%'!$B21,0,AC$18)*(AC$24*EXP(-AC$25/($B51+273)/RGas)))+ReactionRateK2!AC51/2</f>
        <v>0</v>
      </c>
      <c r="AD51" s="73">
        <f ca="1">IF(AD$2=0,0,AD$22*EXP(AD$23/($B51+273)/RGas)*(OFFSET('Composition%'!$B21,0,AD$13)*OFFSET('Composition%'!$B21,0,AD$14)))-IF(AD$2=2,0,OFFSET('Composition%'!$B21,0,AD$17)*OFFSET('Composition%'!$B21,0,AD$18)*(AD$24*EXP(-AD$25/($B51+273)/RGas)))+ReactionRateK2!AD51/2</f>
        <v>0</v>
      </c>
      <c r="AE51" s="73">
        <f ca="1">IF(AE$2=0,0,AE$22*EXP(AE$23/($B51+273)/RGas)*(OFFSET('Composition%'!$B21,0,AE$13)*OFFSET('Composition%'!$B21,0,AE$14)))-IF(AE$2=2,0,OFFSET('Composition%'!$B21,0,AE$17)*OFFSET('Composition%'!$B21,0,AE$18)*(AE$24*EXP(-AE$25/($B51+273)/RGas)))+ReactionRateK2!AE51/2</f>
        <v>0</v>
      </c>
      <c r="AF51" s="73"/>
      <c r="AG51" s="73">
        <f ca="1">IF(AG$2=0,0,AG$22*EXP(AG$23/($B51+273)/RGas)*(OFFSET('Composition%'!$B21,0,AG$13)*OFFSET('Composition%'!$B21,0,AG$14)))-IF(AG$2=2,0,OFFSET('Composition%'!$B21,0,AG$17)*OFFSET('Composition%'!$B21,0,AG$18)*(AG$24*EXP(-AG$25/($B51+273)/RGas)))+ReactionRateK2!AG51/2</f>
        <v>0</v>
      </c>
      <c r="AH51" s="73">
        <f ca="1">IF(AH$2=0,0,AH$22*EXP(AH$23/($B51+273)/RGas)*(OFFSET('Composition%'!$B21,0,AH$13)*OFFSET('Composition%'!$B21,0,AH$14)))-IF(AH$2=2,0,OFFSET('Composition%'!$B21,0,AH$17)*OFFSET('Composition%'!$B21,0,AH$18)*(AH$24*EXP(-AH$25/($B51+273)/RGas)))+ReactionRateK2!AH51/2</f>
        <v>0</v>
      </c>
      <c r="AI51" s="73">
        <f ca="1">IF(AI$2=0,0,AI$22*EXP(AI$23/($B51+273)/RGas)*(OFFSET('Composition%'!$B21,0,AI$13)*OFFSET('Composition%'!$B21,0,AI$14)))-IF(AI$2=2,0,OFFSET('Composition%'!$B21,0,AI$17)*OFFSET('Composition%'!$B21,0,AI$18)*(AI$24*EXP(-AI$25/($B51+273)/RGas)))+ReactionRateK2!AI51/2</f>
        <v>0</v>
      </c>
      <c r="AJ51" s="73">
        <f ca="1">IF(AJ$2=0,0,AJ$22*EXP(AJ$23/($B51+273)/RGas)*(OFFSET('Composition%'!$B21,0,AJ$13)*OFFSET('Composition%'!$B21,0,AJ$14)))-IF(AJ$2=2,0,OFFSET('Composition%'!$B21,0,AJ$17)*OFFSET('Composition%'!$B21,0,AJ$18)*(AJ$24*EXP(-AJ$25/($B51+273)/RGas)))+ReactionRateK2!AJ51/2</f>
        <v>0</v>
      </c>
      <c r="AK51" s="73">
        <f ca="1">IF(AK$2=0,0,AK$22*EXP(AK$23/($B51+273)/RGas)*(OFFSET('Composition%'!$B21,0,AK$13)*OFFSET('Composition%'!$B21,0,AK$14)))-IF(AK$2=2,0,OFFSET('Composition%'!$B21,0,AK$17)*OFFSET('Composition%'!$B21,0,AK$18)*(AK$24*EXP(-AK$25/($B51+273)/RGas)))+ReactionRateK2!AK51/2</f>
        <v>0</v>
      </c>
      <c r="AL51" s="73">
        <f ca="1">IF(AL$2=0,0,AL$22*EXP(AL$23/($B51+273)/RGas)*(OFFSET('Composition%'!$B21,0,AL$13)*OFFSET('Composition%'!$B21,0,AL$14)))-IF(AL$2=2,0,OFFSET('Composition%'!$B21,0,AL$17)*OFFSET('Composition%'!$B21,0,AL$18)*(AL$24*EXP(-AL$25/($B51+273)/RGas)))+ReactionRateK2!AL51/2</f>
        <v>0</v>
      </c>
      <c r="AM51" s="73"/>
      <c r="AN51" s="73">
        <f ca="1">IF(AN$2=0,0,AN$22*EXP(AN$23/($B51+273)/RGas)*(OFFSET('Composition%'!$B21,0,AN$13)*OFFSET('Composition%'!$B21,0,AN$14)))-IF(AN$2=2,0,OFFSET('Composition%'!$B21,0,AN$17)*OFFSET('Composition%'!$B21,0,AN$18)*(AN$24*EXP(-AN$25/($B51+273)/RGas)))+ReactionRateK2!AN51/2</f>
        <v>0</v>
      </c>
      <c r="AO51" s="73">
        <f ca="1">IF(AO$2=0,0,AO$22*EXP(AO$23/($B51+273)/RGas)*(OFFSET('Composition%'!$B21,0,AO$13)*OFFSET('Composition%'!$B21,0,AO$14)))-IF(AO$2=2,0,OFFSET('Composition%'!$B21,0,AO$17)*OFFSET('Composition%'!$B21,0,AO$18)*(AO$24*EXP(-AO$25/($B51+273)/RGas)))+ReactionRateK2!AO51/2</f>
        <v>0</v>
      </c>
      <c r="AP51" s="73">
        <f ca="1">IF(AP$2=0,0,AP$22*EXP(AP$23/($B51+273)/RGas)*(OFFSET('Composition%'!$B21,0,AP$13)*OFFSET('Composition%'!$B21,0,AP$14)))-IF(AP$2=2,0,OFFSET('Composition%'!$B21,0,AP$17)*OFFSET('Composition%'!$B21,0,AP$18)*(AP$24*EXP(-AP$25/($B51+273)/RGas)))+ReactionRateK2!AP51/2</f>
        <v>4.4368599859487626E-12</v>
      </c>
      <c r="AQ51" s="73">
        <f ca="1">IF(AQ$2=0,0,AQ$22*EXP(AQ$23/($B51+273)/RGas)*(OFFSET('Composition%'!$B21,0,AQ$13)*OFFSET('Composition%'!$B21,0,AQ$14)))-IF(AQ$2=2,0,OFFSET('Composition%'!$B21,0,AQ$17)*OFFSET('Composition%'!$B21,0,AQ$18)*(AQ$24*EXP(-AQ$25/($B51+273)/RGas)))+ReactionRateK2!AQ51/2</f>
        <v>0</v>
      </c>
      <c r="AR51" s="73">
        <f ca="1">IF(AR$2=0,0,AR$22*EXP(AR$23/($B51+273)/RGas)*(OFFSET('Composition%'!$B21,0,AR$13)*OFFSET('Composition%'!$B21,0,AR$14)))-IF(AR$2=2,0,OFFSET('Composition%'!$B21,0,AR$17)*OFFSET('Composition%'!$B21,0,AR$18)*(AR$24*EXP(-AR$25/($B51+273)/RGas)))+ReactionRateK2!AR51/2</f>
        <v>0</v>
      </c>
    </row>
    <row r="52" spans="1:44">
      <c r="A52" s="3">
        <f t="shared" si="7"/>
        <v>1.0000000000000002</v>
      </c>
      <c r="B52" s="19">
        <f ca="1">'Composition%'!B22</f>
        <v>410.41600680771285</v>
      </c>
      <c r="C52">
        <f t="shared" si="8"/>
        <v>30</v>
      </c>
      <c r="D52" s="26">
        <f ca="1">('Composition%'!C22*ReactionRateK3!C52)^3</f>
        <v>8.8239776648421877</v>
      </c>
      <c r="E52" s="4"/>
      <c r="F52" s="73">
        <f ca="1">IF(F$2=0,0,F$22*EXP(F$23/($B52+273)/RGas)*(OFFSET('Composition%'!$B22,0,F$13)*OFFSET('Composition%'!$B22,0,F$14)))-IF(F$2=2,0,OFFSET('Composition%'!$B22,0,F$17)*OFFSET('Composition%'!$B22,0,F$18)*(F$24*EXP(-F$25/($B52+273)/RGas)))+ReactionRateK2!F52/2</f>
        <v>1.2445899120873535E-2</v>
      </c>
      <c r="G52" s="73">
        <f ca="1">IF(G$2=0,0,G$22*EXP(G$23/($B52+273)/RGas)*(OFFSET('Composition%'!$B22,0,G$13)*OFFSET('Composition%'!$B22,0,G$14)))-IF(G$2=2,0,OFFSET('Composition%'!$B22,0,G$17)*OFFSET('Composition%'!$B22,0,G$18)*(G$24*EXP(-G$25/($B52+273)/RGas)))+ReactionRateK2!G52/2</f>
        <v>4.5714639690702906E-3</v>
      </c>
      <c r="H52" s="73">
        <f ca="1">IF(H$2=0,0,H$22*EXP(H$23/($B52+273)/RGas)*(OFFSET('Composition%'!$B22,0,H$13)*OFFSET('Composition%'!$B22,0,H$14)))-IF(H$2=2,0,OFFSET('Composition%'!$B22,0,H$17)*OFFSET('Composition%'!$B22,0,H$18)*(H$24*EXP(-H$25/($B52+273)/RGas)))+ReactionRateK2!H52/2</f>
        <v>-1.7602924308961473E-6</v>
      </c>
      <c r="I52" s="73">
        <f ca="1">IF(I$2=0,0,I$22*EXP(I$23/($B52+273)/RGas)*(OFFSET('Composition%'!$B22,0,I$13)*OFFSET('Composition%'!$B22,0,I$14)))-IF(I$2=2,0,OFFSET('Composition%'!$B22,0,I$17)*OFFSET('Composition%'!$B22,0,I$18)*(I$24*EXP(-I$25/($B52+273)/RGas)))+ReactionRateK2!I52/2</f>
        <v>-2.9801195363980877E-3</v>
      </c>
      <c r="J52" s="73"/>
      <c r="K52" s="73">
        <f ca="1">IF(K$2=0,0,K$22*EXP(K$23/($B52+273)/RGas)*(OFFSET('Composition%'!$B22,0,K$13)*OFFSET('Composition%'!$B22,0,K$14)))-IF(K$2=2,0,OFFSET('Composition%'!$B22,0,K$17)*OFFSET('Composition%'!$B22,0,K$18)*(K$24*EXP(-K$25/($B52+273)/RGas)))+ReactionRateK2!K52/2</f>
        <v>4.5563028884300361E-2</v>
      </c>
      <c r="L52" s="73">
        <f ca="1">IF(L$2=0,0,L$22*EXP(L$23/($B52+273)/RGas)*(OFFSET('Composition%'!$B22,0,L$13)*OFFSET('Composition%'!$B22,0,L$14)))-IF(L$2=2,0,OFFSET('Composition%'!$B22,0,L$17)*OFFSET('Composition%'!$B22,0,L$18)*(L$24*EXP(-L$25/($B52+273)/RGas)))+ReactionRateK2!L52/2</f>
        <v>-1.5938589130810848E-3</v>
      </c>
      <c r="M52" s="73">
        <f ca="1">IF(M$2=0,0,M$22*EXP(M$23/($B52+273)/RGas)*(OFFSET('Composition%'!$B22,0,M$13)*OFFSET('Composition%'!$B22,0,M$14)))-IF(M$2=2,0,OFFSET('Composition%'!$B22,0,M$17)*OFFSET('Composition%'!$B22,0,M$18)*(M$24*EXP(-M$25/($B52+273)/RGas)))+ReactionRateK2!M52/2</f>
        <v>0</v>
      </c>
      <c r="N52" s="73"/>
      <c r="O52" s="73">
        <f ca="1">IF(O$2=0,0,O$22*EXP(O$23/($B52+273)/RGas)*(OFFSET('Composition%'!$B22,0,O$13)*OFFSET('Composition%'!$B22,0,O$14)))-IF(O$2=2,0,OFFSET('Composition%'!$B22,0,O$17)*OFFSET('Composition%'!$B22,0,O$18)*(O$24*EXP(-O$25/($B52+273)/RGas)))+ReactionRateK2!O52/2</f>
        <v>0</v>
      </c>
      <c r="P52" s="73">
        <f ca="1">IF(P$2=0,0,P$22*EXP(P$23/($B52+273)/RGas)*(OFFSET('Composition%'!$B22,0,P$13)*OFFSET('Composition%'!$B22,0,P$14)))-IF(P$2=2,0,OFFSET('Composition%'!$B22,0,P$17)*OFFSET('Composition%'!$B22,0,P$18)*(P$24*EXP(-P$25/($B52+273)/RGas)))+ReactionRateK2!P52/2</f>
        <v>7.7826974691415328E-3</v>
      </c>
      <c r="Q52" s="73">
        <f ca="1">IF(Q$2=0,0,Q$22*EXP(Q$23/($B52+273)/RGas)*(OFFSET('Composition%'!$B22,0,Q$13)*OFFSET('Composition%'!$B22,0,Q$14)))-IF(Q$2=2,0,OFFSET('Composition%'!$B22,0,Q$17)*OFFSET('Composition%'!$B22,0,Q$18)*(Q$24*EXP(-Q$25/($B52+273)/RGas)))+ReactionRateK2!Q52/2</f>
        <v>2.6242174937208989E-5</v>
      </c>
      <c r="R52" s="73">
        <f ca="1">IF(R$2=0,0,R$22*EXP(R$23/($B52+273)/RGas)*(OFFSET('Composition%'!$B22,0,R$13)*OFFSET('Composition%'!$B22,0,R$14)))-IF(R$2=2,0,OFFSET('Composition%'!$B22,0,R$17)*OFFSET('Composition%'!$B22,0,R$18)*(R$24*EXP(-R$25/($B52+273)/RGas)))+ReactionRateK2!R52/2</f>
        <v>2.4793606153363029E-6</v>
      </c>
      <c r="S52" s="73"/>
      <c r="T52" s="73">
        <f ca="1">IF(T$2=0,0,T$22*EXP(T$23/($B52+273)/RGas)*(OFFSET('Composition%'!$B22,0,T$13)*OFFSET('Composition%'!$B22,0,T$14)))-IF(T$2=2,0,OFFSET('Composition%'!$B22,0,T$17)*OFFSET('Composition%'!$B22,0,T$18)*(T$24*EXP(-T$25/($B52+273)/RGas)))+ReactionRateK2!T52/2</f>
        <v>1.0288136021324527E-2</v>
      </c>
      <c r="U52" s="73">
        <f ca="1">IF(U$2=0,0,U$22*EXP(U$23/($B52+273)/RGas)*(OFFSET('Composition%'!$B22,0,U$13)*OFFSET('Composition%'!$B22,0,U$14)))-IF(U$2=2,0,OFFSET('Composition%'!$B22,0,U$17)*OFFSET('Composition%'!$B22,0,U$18)*(U$24*EXP(-U$25/($B52+273)/RGas)))+ReactionRateK2!U52/2</f>
        <v>7.4051296696290279E-4</v>
      </c>
      <c r="V52" s="73">
        <f ca="1">IF(V$2=0,0,V$22*EXP(V$23/($B52+273)/RGas)*(OFFSET('Composition%'!$B22,0,V$13)*OFFSET('Composition%'!$B22,0,V$14)))-IF(V$2=2,0,OFFSET('Composition%'!$B22,0,V$17)*OFFSET('Composition%'!$B22,0,V$18)*(V$24*EXP(-V$25/($B52+273)/RGas)))+ReactionRateK2!V52/2</f>
        <v>0</v>
      </c>
      <c r="W52" s="73">
        <f ca="1">IF(W$2=0,0,W$22*EXP(W$23/($B52+273)/RGas)*(OFFSET('Composition%'!$B22,0,W$13)*OFFSET('Composition%'!$B22,0,W$14)))-IF(W$2=2,0,OFFSET('Composition%'!$B22,0,W$17)*OFFSET('Composition%'!$B22,0,W$18)*(W$24*EXP(-W$25/($B52+273)/RGas)))+ReactionRateK2!W52/2</f>
        <v>0</v>
      </c>
      <c r="X52" s="73">
        <f ca="1">IF(X$2=0,0,X$22*EXP(X$23/($B52+273)/RGas)*(OFFSET('Composition%'!$B22,0,X$13)*OFFSET('Composition%'!$B22,0,X$14)))-IF(X$2=2,0,OFFSET('Composition%'!$B22,0,X$17)*OFFSET('Composition%'!$B22,0,X$18)*(X$24*EXP(-X$25/($B52+273)/RGas)))+ReactionRateK2!X52/2</f>
        <v>4.9738010659929757E-8</v>
      </c>
      <c r="Y52" s="73">
        <f ca="1">IF(Y$2=0,0,Y$22*EXP(Y$23/($B52+273)/RGas)*(OFFSET('Composition%'!$B22,0,Y$13)*OFFSET('Composition%'!$B22,0,Y$14)))-IF(Y$2=2,0,OFFSET('Composition%'!$B22,0,Y$17)*OFFSET('Composition%'!$B22,0,Y$18)*(Y$24*EXP(-Y$25/($B52+273)/RGas)))+ReactionRateK2!Y52/2</f>
        <v>2.4617375042046743E-9</v>
      </c>
      <c r="Z52" s="73">
        <f ca="1">IF(Z$2=0,0,Z$22*EXP(Z$23/($B52+273)/RGas)*(OFFSET('Composition%'!$B22,0,Z$13)*OFFSET('Composition%'!$B22,0,Z$14)))-IF(Z$2=2,0,OFFSET('Composition%'!$B22,0,Z$17)*OFFSET('Composition%'!$B22,0,Z$18)*(Z$24*EXP(-Z$25/($B52+273)/RGas)))+ReactionRateK2!Z52/2</f>
        <v>0</v>
      </c>
      <c r="AA52" s="73">
        <f ca="1">IF(AA$2=0,0,AA$22*EXP(AA$23/($B52+273)/RGas)*(OFFSET('Composition%'!$B22,0,AA$13)*OFFSET('Composition%'!$B22,0,AA$14)))-IF(AA$2=2,0,OFFSET('Composition%'!$B22,0,AA$17)*OFFSET('Composition%'!$B22,0,AA$18)*(AA$24*EXP(-AA$25/($B52+273)/RGas)))+ReactionRateK2!AA52/2</f>
        <v>0</v>
      </c>
      <c r="AB52" s="73">
        <f ca="1">IF(AB$2=0,0,AB$22*EXP(AB$23/($B52+273)/RGas)*(OFFSET('Composition%'!$B22,0,AB$13)*OFFSET('Composition%'!$B22,0,AB$14)))-IF(AB$2=2,0,OFFSET('Composition%'!$B22,0,AB$17)*OFFSET('Composition%'!$B22,0,AB$18)*(AB$24*EXP(-AB$25/($B52+273)/RGas)))+ReactionRateK2!AB52/2</f>
        <v>0</v>
      </c>
      <c r="AC52" s="73">
        <f ca="1">IF(AC$2=0,0,AC$22*EXP(AC$23/($B52+273)/RGas)*(OFFSET('Composition%'!$B22,0,AC$13)*OFFSET('Composition%'!$B22,0,AC$14)))-IF(AC$2=2,0,OFFSET('Composition%'!$B22,0,AC$17)*OFFSET('Composition%'!$B22,0,AC$18)*(AC$24*EXP(-AC$25/($B52+273)/RGas)))+ReactionRateK2!AC52/2</f>
        <v>0</v>
      </c>
      <c r="AD52" s="73">
        <f ca="1">IF(AD$2=0,0,AD$22*EXP(AD$23/($B52+273)/RGas)*(OFFSET('Composition%'!$B22,0,AD$13)*OFFSET('Composition%'!$B22,0,AD$14)))-IF(AD$2=2,0,OFFSET('Composition%'!$B22,0,AD$17)*OFFSET('Composition%'!$B22,0,AD$18)*(AD$24*EXP(-AD$25/($B52+273)/RGas)))+ReactionRateK2!AD52/2</f>
        <v>0</v>
      </c>
      <c r="AE52" s="73">
        <f ca="1">IF(AE$2=0,0,AE$22*EXP(AE$23/($B52+273)/RGas)*(OFFSET('Composition%'!$B22,0,AE$13)*OFFSET('Composition%'!$B22,0,AE$14)))-IF(AE$2=2,0,OFFSET('Composition%'!$B22,0,AE$17)*OFFSET('Composition%'!$B22,0,AE$18)*(AE$24*EXP(-AE$25/($B52+273)/RGas)))+ReactionRateK2!AE52/2</f>
        <v>0</v>
      </c>
      <c r="AF52" s="73"/>
      <c r="AG52" s="73">
        <f ca="1">IF(AG$2=0,0,AG$22*EXP(AG$23/($B52+273)/RGas)*(OFFSET('Composition%'!$B22,0,AG$13)*OFFSET('Composition%'!$B22,0,AG$14)))-IF(AG$2=2,0,OFFSET('Composition%'!$B22,0,AG$17)*OFFSET('Composition%'!$B22,0,AG$18)*(AG$24*EXP(-AG$25/($B52+273)/RGas)))+ReactionRateK2!AG52/2</f>
        <v>0</v>
      </c>
      <c r="AH52" s="73">
        <f ca="1">IF(AH$2=0,0,AH$22*EXP(AH$23/($B52+273)/RGas)*(OFFSET('Composition%'!$B22,0,AH$13)*OFFSET('Composition%'!$B22,0,AH$14)))-IF(AH$2=2,0,OFFSET('Composition%'!$B22,0,AH$17)*OFFSET('Composition%'!$B22,0,AH$18)*(AH$24*EXP(-AH$25/($B52+273)/RGas)))+ReactionRateK2!AH52/2</f>
        <v>0</v>
      </c>
      <c r="AI52" s="73">
        <f ca="1">IF(AI$2=0,0,AI$22*EXP(AI$23/($B52+273)/RGas)*(OFFSET('Composition%'!$B22,0,AI$13)*OFFSET('Composition%'!$B22,0,AI$14)))-IF(AI$2=2,0,OFFSET('Composition%'!$B22,0,AI$17)*OFFSET('Composition%'!$B22,0,AI$18)*(AI$24*EXP(-AI$25/($B52+273)/RGas)))+ReactionRateK2!AI52/2</f>
        <v>0</v>
      </c>
      <c r="AJ52" s="73">
        <f ca="1">IF(AJ$2=0,0,AJ$22*EXP(AJ$23/($B52+273)/RGas)*(OFFSET('Composition%'!$B22,0,AJ$13)*OFFSET('Composition%'!$B22,0,AJ$14)))-IF(AJ$2=2,0,OFFSET('Composition%'!$B22,0,AJ$17)*OFFSET('Composition%'!$B22,0,AJ$18)*(AJ$24*EXP(-AJ$25/($B52+273)/RGas)))+ReactionRateK2!AJ52/2</f>
        <v>0</v>
      </c>
      <c r="AK52" s="73">
        <f ca="1">IF(AK$2=0,0,AK$22*EXP(AK$23/($B52+273)/RGas)*(OFFSET('Composition%'!$B22,0,AK$13)*OFFSET('Composition%'!$B22,0,AK$14)))-IF(AK$2=2,0,OFFSET('Composition%'!$B22,0,AK$17)*OFFSET('Composition%'!$B22,0,AK$18)*(AK$24*EXP(-AK$25/($B52+273)/RGas)))+ReactionRateK2!AK52/2</f>
        <v>0</v>
      </c>
      <c r="AL52" s="73">
        <f ca="1">IF(AL$2=0,0,AL$22*EXP(AL$23/($B52+273)/RGas)*(OFFSET('Composition%'!$B22,0,AL$13)*OFFSET('Composition%'!$B22,0,AL$14)))-IF(AL$2=2,0,OFFSET('Composition%'!$B22,0,AL$17)*OFFSET('Composition%'!$B22,0,AL$18)*(AL$24*EXP(-AL$25/($B52+273)/RGas)))+ReactionRateK2!AL52/2</f>
        <v>0</v>
      </c>
      <c r="AM52" s="73"/>
      <c r="AN52" s="73">
        <f ca="1">IF(AN$2=0,0,AN$22*EXP(AN$23/($B52+273)/RGas)*(OFFSET('Composition%'!$B22,0,AN$13)*OFFSET('Composition%'!$B22,0,AN$14)))-IF(AN$2=2,0,OFFSET('Composition%'!$B22,0,AN$17)*OFFSET('Composition%'!$B22,0,AN$18)*(AN$24*EXP(-AN$25/($B52+273)/RGas)))+ReactionRateK2!AN52/2</f>
        <v>0</v>
      </c>
      <c r="AO52" s="73">
        <f ca="1">IF(AO$2=0,0,AO$22*EXP(AO$23/($B52+273)/RGas)*(OFFSET('Composition%'!$B22,0,AO$13)*OFFSET('Composition%'!$B22,0,AO$14)))-IF(AO$2=2,0,OFFSET('Composition%'!$B22,0,AO$17)*OFFSET('Composition%'!$B22,0,AO$18)*(AO$24*EXP(-AO$25/($B52+273)/RGas)))+ReactionRateK2!AO52/2</f>
        <v>0</v>
      </c>
      <c r="AP52" s="73">
        <f ca="1">IF(AP$2=0,0,AP$22*EXP(AP$23/($B52+273)/RGas)*(OFFSET('Composition%'!$B22,0,AP$13)*OFFSET('Composition%'!$B22,0,AP$14)))-IF(AP$2=2,0,OFFSET('Composition%'!$B22,0,AP$17)*OFFSET('Composition%'!$B22,0,AP$18)*(AP$24*EXP(-AP$25/($B52+273)/RGas)))+ReactionRateK2!AP52/2</f>
        <v>4.4682317449688214E-12</v>
      </c>
      <c r="AQ52" s="73">
        <f ca="1">IF(AQ$2=0,0,AQ$22*EXP(AQ$23/($B52+273)/RGas)*(OFFSET('Composition%'!$B22,0,AQ$13)*OFFSET('Composition%'!$B22,0,AQ$14)))-IF(AQ$2=2,0,OFFSET('Composition%'!$B22,0,AQ$17)*OFFSET('Composition%'!$B22,0,AQ$18)*(AQ$24*EXP(-AQ$25/($B52+273)/RGas)))+ReactionRateK2!AQ52/2</f>
        <v>0</v>
      </c>
      <c r="AR52" s="73">
        <f ca="1">IF(AR$2=0,0,AR$22*EXP(AR$23/($B52+273)/RGas)*(OFFSET('Composition%'!$B22,0,AR$13)*OFFSET('Composition%'!$B22,0,AR$14)))-IF(AR$2=2,0,OFFSET('Composition%'!$B22,0,AR$17)*OFFSET('Composition%'!$B22,0,AR$18)*(AR$24*EXP(-AR$25/($B52+273)/RGas)))+ReactionRateK2!AR52/2</f>
        <v>0</v>
      </c>
    </row>
    <row r="53" spans="1:44">
      <c r="A53" s="3">
        <f t="shared" si="7"/>
        <v>1.0500000000000003</v>
      </c>
      <c r="B53" s="19">
        <f ca="1">'Composition%'!B23</f>
        <v>410.64219007782879</v>
      </c>
      <c r="C53">
        <f t="shared" si="8"/>
        <v>30</v>
      </c>
      <c r="D53" s="26">
        <f ca="1">('Composition%'!C23*ReactionRateK3!C53)^3</f>
        <v>8.6187131324902992</v>
      </c>
      <c r="E53" s="4"/>
      <c r="F53" s="73">
        <f ca="1">IF(F$2=0,0,F$22*EXP(F$23/($B53+273)/RGas)*(OFFSET('Composition%'!$B23,0,F$13)*OFFSET('Composition%'!$B23,0,F$14)))-IF(F$2=2,0,OFFSET('Composition%'!$B23,0,F$17)*OFFSET('Composition%'!$B23,0,F$18)*(F$24*EXP(-F$25/($B53+273)/RGas)))+ReactionRateK2!F53/2</f>
        <v>1.2130008376997084E-2</v>
      </c>
      <c r="G53" s="73">
        <f ca="1">IF(G$2=0,0,G$22*EXP(G$23/($B53+273)/RGas)*(OFFSET('Composition%'!$B23,0,G$13)*OFFSET('Composition%'!$B23,0,G$14)))-IF(G$2=2,0,OFFSET('Composition%'!$B23,0,G$17)*OFFSET('Composition%'!$B23,0,G$18)*(G$24*EXP(-G$25/($B53+273)/RGas)))+ReactionRateK2!G53/2</f>
        <v>4.4611097071481053E-3</v>
      </c>
      <c r="H53" s="73">
        <f ca="1">IF(H$2=0,0,H$22*EXP(H$23/($B53+273)/RGas)*(OFFSET('Composition%'!$B23,0,H$13)*OFFSET('Composition%'!$B23,0,H$14)))-IF(H$2=2,0,OFFSET('Composition%'!$B23,0,H$17)*OFFSET('Composition%'!$B23,0,H$18)*(H$24*EXP(-H$25/($B53+273)/RGas)))+ReactionRateK2!H53/2</f>
        <v>-1.8980841575303277E-6</v>
      </c>
      <c r="I53" s="73">
        <f ca="1">IF(I$2=0,0,I$22*EXP(I$23/($B53+273)/RGas)*(OFFSET('Composition%'!$B23,0,I$13)*OFFSET('Composition%'!$B23,0,I$14)))-IF(I$2=2,0,OFFSET('Composition%'!$B23,0,I$17)*OFFSET('Composition%'!$B23,0,I$18)*(I$24*EXP(-I$25/($B53+273)/RGas)))+ReactionRateK2!I53/2</f>
        <v>-2.6628541783599406E-3</v>
      </c>
      <c r="J53" s="73"/>
      <c r="K53" s="73">
        <f ca="1">IF(K$2=0,0,K$22*EXP(K$23/($B53+273)/RGas)*(OFFSET('Composition%'!$B23,0,K$13)*OFFSET('Composition%'!$B23,0,K$14)))-IF(K$2=2,0,OFFSET('Composition%'!$B23,0,K$17)*OFFSET('Composition%'!$B23,0,K$18)*(K$24*EXP(-K$25/($B53+273)/RGas)))+ReactionRateK2!K53/2</f>
        <v>4.4780397283340809E-2</v>
      </c>
      <c r="L53" s="73">
        <f ca="1">IF(L$2=0,0,L$22*EXP(L$23/($B53+273)/RGas)*(OFFSET('Composition%'!$B23,0,L$13)*OFFSET('Composition%'!$B23,0,L$14)))-IF(L$2=2,0,OFFSET('Composition%'!$B23,0,L$17)*OFFSET('Composition%'!$B23,0,L$18)*(L$24*EXP(-L$25/($B53+273)/RGas)))+ReactionRateK2!L53/2</f>
        <v>-2.374579380255868E-3</v>
      </c>
      <c r="M53" s="73">
        <f ca="1">IF(M$2=0,0,M$22*EXP(M$23/($B53+273)/RGas)*(OFFSET('Composition%'!$B23,0,M$13)*OFFSET('Composition%'!$B23,0,M$14)))-IF(M$2=2,0,OFFSET('Composition%'!$B23,0,M$17)*OFFSET('Composition%'!$B23,0,M$18)*(M$24*EXP(-M$25/($B53+273)/RGas)))+ReactionRateK2!M53/2</f>
        <v>0</v>
      </c>
      <c r="N53" s="73"/>
      <c r="O53" s="73">
        <f ca="1">IF(O$2=0,0,O$22*EXP(O$23/($B53+273)/RGas)*(OFFSET('Composition%'!$B23,0,O$13)*OFFSET('Composition%'!$B23,0,O$14)))-IF(O$2=2,0,OFFSET('Composition%'!$B23,0,O$17)*OFFSET('Composition%'!$B23,0,O$18)*(O$24*EXP(-O$25/($B53+273)/RGas)))+ReactionRateK2!O53/2</f>
        <v>0</v>
      </c>
      <c r="P53" s="73">
        <f ca="1">IF(P$2=0,0,P$22*EXP(P$23/($B53+273)/RGas)*(OFFSET('Composition%'!$B23,0,P$13)*OFFSET('Composition%'!$B23,0,P$14)))-IF(P$2=2,0,OFFSET('Composition%'!$B23,0,P$17)*OFFSET('Composition%'!$B23,0,P$18)*(P$24*EXP(-P$25/($B53+273)/RGas)))+ReactionRateK2!P53/2</f>
        <v>8.2931327055210478E-3</v>
      </c>
      <c r="Q53" s="73">
        <f ca="1">IF(Q$2=0,0,Q$22*EXP(Q$23/($B53+273)/RGas)*(OFFSET('Composition%'!$B23,0,Q$13)*OFFSET('Composition%'!$B23,0,Q$14)))-IF(Q$2=2,0,OFFSET('Composition%'!$B23,0,Q$17)*OFFSET('Composition%'!$B23,0,Q$18)*(Q$24*EXP(-Q$25/($B53+273)/RGas)))+ReactionRateK2!Q53/2</f>
        <v>2.8342361992470532E-5</v>
      </c>
      <c r="R53" s="73">
        <f ca="1">IF(R$2=0,0,R$22*EXP(R$23/($B53+273)/RGas)*(OFFSET('Composition%'!$B23,0,R$13)*OFFSET('Composition%'!$B23,0,R$14)))-IF(R$2=2,0,OFFSET('Composition%'!$B23,0,R$17)*OFFSET('Composition%'!$B23,0,R$18)*(R$24*EXP(-R$25/($B53+273)/RGas)))+ReactionRateK2!R53/2</f>
        <v>2.740505208852684E-6</v>
      </c>
      <c r="S53" s="73"/>
      <c r="T53" s="73">
        <f ca="1">IF(T$2=0,0,T$22*EXP(T$23/($B53+273)/RGas)*(OFFSET('Composition%'!$B23,0,T$13)*OFFSET('Composition%'!$B23,0,T$14)))-IF(T$2=2,0,OFFSET('Composition%'!$B23,0,T$17)*OFFSET('Composition%'!$B23,0,T$18)*(T$24*EXP(-T$25/($B53+273)/RGas)))+ReactionRateK2!T53/2</f>
        <v>9.6853019375555509E-3</v>
      </c>
      <c r="U53" s="73">
        <f ca="1">IF(U$2=0,0,U$22*EXP(U$23/($B53+273)/RGas)*(OFFSET('Composition%'!$B23,0,U$13)*OFFSET('Composition%'!$B23,0,U$14)))-IF(U$2=2,0,OFFSET('Composition%'!$B23,0,U$17)*OFFSET('Composition%'!$B23,0,U$18)*(U$24*EXP(-U$25/($B53+273)/RGas)))+ReactionRateK2!U53/2</f>
        <v>6.57824460052079E-4</v>
      </c>
      <c r="V53" s="73">
        <f ca="1">IF(V$2=0,0,V$22*EXP(V$23/($B53+273)/RGas)*(OFFSET('Composition%'!$B23,0,V$13)*OFFSET('Composition%'!$B23,0,V$14)))-IF(V$2=2,0,OFFSET('Composition%'!$B23,0,V$17)*OFFSET('Composition%'!$B23,0,V$18)*(V$24*EXP(-V$25/($B53+273)/RGas)))+ReactionRateK2!V53/2</f>
        <v>0</v>
      </c>
      <c r="W53" s="73">
        <f ca="1">IF(W$2=0,0,W$22*EXP(W$23/($B53+273)/RGas)*(OFFSET('Composition%'!$B23,0,W$13)*OFFSET('Composition%'!$B23,0,W$14)))-IF(W$2=2,0,OFFSET('Composition%'!$B23,0,W$17)*OFFSET('Composition%'!$B23,0,W$18)*(W$24*EXP(-W$25/($B53+273)/RGas)))+ReactionRateK2!W53/2</f>
        <v>0</v>
      </c>
      <c r="X53" s="73">
        <f ca="1">IF(X$2=0,0,X$22*EXP(X$23/($B53+273)/RGas)*(OFFSET('Composition%'!$B23,0,X$13)*OFFSET('Composition%'!$B23,0,X$14)))-IF(X$2=2,0,OFFSET('Composition%'!$B23,0,X$17)*OFFSET('Composition%'!$B23,0,X$18)*(X$24*EXP(-X$25/($B53+273)/RGas)))+ReactionRateK2!X53/2</f>
        <v>4.9349238338942527E-8</v>
      </c>
      <c r="Y53" s="73">
        <f ca="1">IF(Y$2=0,0,Y$22*EXP(Y$23/($B53+273)/RGas)*(OFFSET('Composition%'!$B23,0,Y$13)*OFFSET('Composition%'!$B23,0,Y$14)))-IF(Y$2=2,0,OFFSET('Composition%'!$B23,0,Y$17)*OFFSET('Composition%'!$B23,0,Y$18)*(Y$24*EXP(-Y$25/($B53+273)/RGas)))+ReactionRateK2!Y53/2</f>
        <v>2.4424955725215887E-9</v>
      </c>
      <c r="Z53" s="73">
        <f ca="1">IF(Z$2=0,0,Z$22*EXP(Z$23/($B53+273)/RGas)*(OFFSET('Composition%'!$B23,0,Z$13)*OFFSET('Composition%'!$B23,0,Z$14)))-IF(Z$2=2,0,OFFSET('Composition%'!$B23,0,Z$17)*OFFSET('Composition%'!$B23,0,Z$18)*(Z$24*EXP(-Z$25/($B53+273)/RGas)))+ReactionRateK2!Z53/2</f>
        <v>0</v>
      </c>
      <c r="AA53" s="73">
        <f ca="1">IF(AA$2=0,0,AA$22*EXP(AA$23/($B53+273)/RGas)*(OFFSET('Composition%'!$B23,0,AA$13)*OFFSET('Composition%'!$B23,0,AA$14)))-IF(AA$2=2,0,OFFSET('Composition%'!$B23,0,AA$17)*OFFSET('Composition%'!$B23,0,AA$18)*(AA$24*EXP(-AA$25/($B53+273)/RGas)))+ReactionRateK2!AA53/2</f>
        <v>0</v>
      </c>
      <c r="AB53" s="73">
        <f ca="1">IF(AB$2=0,0,AB$22*EXP(AB$23/($B53+273)/RGas)*(OFFSET('Composition%'!$B23,0,AB$13)*OFFSET('Composition%'!$B23,0,AB$14)))-IF(AB$2=2,0,OFFSET('Composition%'!$B23,0,AB$17)*OFFSET('Composition%'!$B23,0,AB$18)*(AB$24*EXP(-AB$25/($B53+273)/RGas)))+ReactionRateK2!AB53/2</f>
        <v>0</v>
      </c>
      <c r="AC53" s="73">
        <f ca="1">IF(AC$2=0,0,AC$22*EXP(AC$23/($B53+273)/RGas)*(OFFSET('Composition%'!$B23,0,AC$13)*OFFSET('Composition%'!$B23,0,AC$14)))-IF(AC$2=2,0,OFFSET('Composition%'!$B23,0,AC$17)*OFFSET('Composition%'!$B23,0,AC$18)*(AC$24*EXP(-AC$25/($B53+273)/RGas)))+ReactionRateK2!AC53/2</f>
        <v>0</v>
      </c>
      <c r="AD53" s="73">
        <f ca="1">IF(AD$2=0,0,AD$22*EXP(AD$23/($B53+273)/RGas)*(OFFSET('Composition%'!$B23,0,AD$13)*OFFSET('Composition%'!$B23,0,AD$14)))-IF(AD$2=2,0,OFFSET('Composition%'!$B23,0,AD$17)*OFFSET('Composition%'!$B23,0,AD$18)*(AD$24*EXP(-AD$25/($B53+273)/RGas)))+ReactionRateK2!AD53/2</f>
        <v>0</v>
      </c>
      <c r="AE53" s="73">
        <f ca="1">IF(AE$2=0,0,AE$22*EXP(AE$23/($B53+273)/RGas)*(OFFSET('Composition%'!$B23,0,AE$13)*OFFSET('Composition%'!$B23,0,AE$14)))-IF(AE$2=2,0,OFFSET('Composition%'!$B23,0,AE$17)*OFFSET('Composition%'!$B23,0,AE$18)*(AE$24*EXP(-AE$25/($B53+273)/RGas)))+ReactionRateK2!AE53/2</f>
        <v>0</v>
      </c>
      <c r="AF53" s="73"/>
      <c r="AG53" s="73">
        <f ca="1">IF(AG$2=0,0,AG$22*EXP(AG$23/($B53+273)/RGas)*(OFFSET('Composition%'!$B23,0,AG$13)*OFFSET('Composition%'!$B23,0,AG$14)))-IF(AG$2=2,0,OFFSET('Composition%'!$B23,0,AG$17)*OFFSET('Composition%'!$B23,0,AG$18)*(AG$24*EXP(-AG$25/($B53+273)/RGas)))+ReactionRateK2!AG53/2</f>
        <v>0</v>
      </c>
      <c r="AH53" s="73">
        <f ca="1">IF(AH$2=0,0,AH$22*EXP(AH$23/($B53+273)/RGas)*(OFFSET('Composition%'!$B23,0,AH$13)*OFFSET('Composition%'!$B23,0,AH$14)))-IF(AH$2=2,0,OFFSET('Composition%'!$B23,0,AH$17)*OFFSET('Composition%'!$B23,0,AH$18)*(AH$24*EXP(-AH$25/($B53+273)/RGas)))+ReactionRateK2!AH53/2</f>
        <v>0</v>
      </c>
      <c r="AI53" s="73">
        <f ca="1">IF(AI$2=0,0,AI$22*EXP(AI$23/($B53+273)/RGas)*(OFFSET('Composition%'!$B23,0,AI$13)*OFFSET('Composition%'!$B23,0,AI$14)))-IF(AI$2=2,0,OFFSET('Composition%'!$B23,0,AI$17)*OFFSET('Composition%'!$B23,0,AI$18)*(AI$24*EXP(-AI$25/($B53+273)/RGas)))+ReactionRateK2!AI53/2</f>
        <v>0</v>
      </c>
      <c r="AJ53" s="73">
        <f ca="1">IF(AJ$2=0,0,AJ$22*EXP(AJ$23/($B53+273)/RGas)*(OFFSET('Composition%'!$B23,0,AJ$13)*OFFSET('Composition%'!$B23,0,AJ$14)))-IF(AJ$2=2,0,OFFSET('Composition%'!$B23,0,AJ$17)*OFFSET('Composition%'!$B23,0,AJ$18)*(AJ$24*EXP(-AJ$25/($B53+273)/RGas)))+ReactionRateK2!AJ53/2</f>
        <v>0</v>
      </c>
      <c r="AK53" s="73">
        <f ca="1">IF(AK$2=0,0,AK$22*EXP(AK$23/($B53+273)/RGas)*(OFFSET('Composition%'!$B23,0,AK$13)*OFFSET('Composition%'!$B23,0,AK$14)))-IF(AK$2=2,0,OFFSET('Composition%'!$B23,0,AK$17)*OFFSET('Composition%'!$B23,0,AK$18)*(AK$24*EXP(-AK$25/($B53+273)/RGas)))+ReactionRateK2!AK53/2</f>
        <v>0</v>
      </c>
      <c r="AL53" s="73">
        <f ca="1">IF(AL$2=0,0,AL$22*EXP(AL$23/($B53+273)/RGas)*(OFFSET('Composition%'!$B23,0,AL$13)*OFFSET('Composition%'!$B23,0,AL$14)))-IF(AL$2=2,0,OFFSET('Composition%'!$B23,0,AL$17)*OFFSET('Composition%'!$B23,0,AL$18)*(AL$24*EXP(-AL$25/($B53+273)/RGas)))+ReactionRateK2!AL53/2</f>
        <v>0</v>
      </c>
      <c r="AM53" s="73"/>
      <c r="AN53" s="73">
        <f ca="1">IF(AN$2=0,0,AN$22*EXP(AN$23/($B53+273)/RGas)*(OFFSET('Composition%'!$B23,0,AN$13)*OFFSET('Composition%'!$B23,0,AN$14)))-IF(AN$2=2,0,OFFSET('Composition%'!$B23,0,AN$17)*OFFSET('Composition%'!$B23,0,AN$18)*(AN$24*EXP(-AN$25/($B53+273)/RGas)))+ReactionRateK2!AN53/2</f>
        <v>0</v>
      </c>
      <c r="AO53" s="73">
        <f ca="1">IF(AO$2=0,0,AO$22*EXP(AO$23/($B53+273)/RGas)*(OFFSET('Composition%'!$B23,0,AO$13)*OFFSET('Composition%'!$B23,0,AO$14)))-IF(AO$2=2,0,OFFSET('Composition%'!$B23,0,AO$17)*OFFSET('Composition%'!$B23,0,AO$18)*(AO$24*EXP(-AO$25/($B53+273)/RGas)))+ReactionRateK2!AO53/2</f>
        <v>0</v>
      </c>
      <c r="AP53" s="73">
        <f ca="1">IF(AP$2=0,0,AP$22*EXP(AP$23/($B53+273)/RGas)*(OFFSET('Composition%'!$B23,0,AP$13)*OFFSET('Composition%'!$B23,0,AP$14)))-IF(AP$2=2,0,OFFSET('Composition%'!$B23,0,AP$17)*OFFSET('Composition%'!$B23,0,AP$18)*(AP$24*EXP(-AP$25/($B53+273)/RGas)))+ReactionRateK2!AP53/2</f>
        <v>4.4960600747529906E-12</v>
      </c>
      <c r="AQ53" s="73">
        <f ca="1">IF(AQ$2=0,0,AQ$22*EXP(AQ$23/($B53+273)/RGas)*(OFFSET('Composition%'!$B23,0,AQ$13)*OFFSET('Composition%'!$B23,0,AQ$14)))-IF(AQ$2=2,0,OFFSET('Composition%'!$B23,0,AQ$17)*OFFSET('Composition%'!$B23,0,AQ$18)*(AQ$24*EXP(-AQ$25/($B53+273)/RGas)))+ReactionRateK2!AQ53/2</f>
        <v>0</v>
      </c>
      <c r="AR53" s="73">
        <f ca="1">IF(AR$2=0,0,AR$22*EXP(AR$23/($B53+273)/RGas)*(OFFSET('Composition%'!$B23,0,AR$13)*OFFSET('Composition%'!$B23,0,AR$14)))-IF(AR$2=2,0,OFFSET('Composition%'!$B23,0,AR$17)*OFFSET('Composition%'!$B23,0,AR$18)*(AR$24*EXP(-AR$25/($B53+273)/RGas)))+ReactionRateK2!AR53/2</f>
        <v>0</v>
      </c>
    </row>
    <row r="54" spans="1:44">
      <c r="A54" s="3">
        <f t="shared" si="7"/>
        <v>1.1000000000000003</v>
      </c>
      <c r="B54" s="19">
        <f ca="1">'Composition%'!B24</f>
        <v>410.85828964724709</v>
      </c>
      <c r="C54">
        <f t="shared" si="8"/>
        <v>30</v>
      </c>
      <c r="D54" s="26">
        <f ca="1">('Composition%'!C24*ReactionRateK3!C54)^3</f>
        <v>8.4291232546090686</v>
      </c>
      <c r="E54" s="4"/>
      <c r="F54" s="73">
        <f ca="1">IF(F$2=0,0,F$22*EXP(F$23/($B54+273)/RGas)*(OFFSET('Composition%'!$B24,0,F$13)*OFFSET('Composition%'!$B24,0,F$14)))-IF(F$2=2,0,OFFSET('Composition%'!$B24,0,F$17)*OFFSET('Composition%'!$B24,0,F$18)*(F$24*EXP(-F$25/($B54+273)/RGas)))+ReactionRateK2!F54/2</f>
        <v>1.1825227243694895E-2</v>
      </c>
      <c r="G54" s="73">
        <f ca="1">IF(G$2=0,0,G$22*EXP(G$23/($B54+273)/RGas)*(OFFSET('Composition%'!$B24,0,G$13)*OFFSET('Composition%'!$B24,0,G$14)))-IF(G$2=2,0,OFFSET('Composition%'!$B24,0,G$17)*OFFSET('Composition%'!$B24,0,G$18)*(G$24*EXP(-G$25/($B54+273)/RGas)))+ReactionRateK2!G54/2</f>
        <v>4.3547243445246622E-3</v>
      </c>
      <c r="H54" s="73">
        <f ca="1">IF(H$2=0,0,H$22*EXP(H$23/($B54+273)/RGas)*(OFFSET('Composition%'!$B24,0,H$13)*OFFSET('Composition%'!$B24,0,H$14)))-IF(H$2=2,0,OFFSET('Composition%'!$B24,0,H$17)*OFFSET('Composition%'!$B24,0,H$18)*(H$24*EXP(-H$25/($B54+273)/RGas)))+ReactionRateK2!H54/2</f>
        <v>-2.0336026919108832E-6</v>
      </c>
      <c r="I54" s="73">
        <f ca="1">IF(I$2=0,0,I$22*EXP(I$23/($B54+273)/RGas)*(OFFSET('Composition%'!$B24,0,I$13)*OFFSET('Composition%'!$B24,0,I$14)))-IF(I$2=2,0,OFFSET('Composition%'!$B24,0,I$17)*OFFSET('Composition%'!$B24,0,I$18)*(I$24*EXP(-I$25/($B54+273)/RGas)))+ReactionRateK2!I54/2</f>
        <v>-2.374770754898334E-3</v>
      </c>
      <c r="J54" s="73"/>
      <c r="K54" s="73">
        <f ca="1">IF(K$2=0,0,K$22*EXP(K$23/($B54+273)/RGas)*(OFFSET('Composition%'!$B24,0,K$13)*OFFSET('Composition%'!$B24,0,K$14)))-IF(K$2=2,0,OFFSET('Composition%'!$B24,0,K$17)*OFFSET('Composition%'!$B24,0,K$18)*(K$24*EXP(-K$25/($B54+273)/RGas)))+ReactionRateK2!K54/2</f>
        <v>4.4018657319038715E-2</v>
      </c>
      <c r="L54" s="73">
        <f ca="1">IF(L$2=0,0,L$22*EXP(L$23/($B54+273)/RGas)*(OFFSET('Composition%'!$B24,0,L$13)*OFFSET('Composition%'!$B24,0,L$14)))-IF(L$2=2,0,OFFSET('Composition%'!$B24,0,L$17)*OFFSET('Composition%'!$B24,0,L$18)*(L$24*EXP(-L$25/($B54+273)/RGas)))+ReactionRateK2!L54/2</f>
        <v>-3.0259919614618975E-3</v>
      </c>
      <c r="M54" s="73">
        <f ca="1">IF(M$2=0,0,M$22*EXP(M$23/($B54+273)/RGas)*(OFFSET('Composition%'!$B24,0,M$13)*OFFSET('Composition%'!$B24,0,M$14)))-IF(M$2=2,0,OFFSET('Composition%'!$B24,0,M$17)*OFFSET('Composition%'!$B24,0,M$18)*(M$24*EXP(-M$25/($B54+273)/RGas)))+ReactionRateK2!M54/2</f>
        <v>0</v>
      </c>
      <c r="N54" s="73"/>
      <c r="O54" s="73">
        <f ca="1">IF(O$2=0,0,O$22*EXP(O$23/($B54+273)/RGas)*(OFFSET('Composition%'!$B24,0,O$13)*OFFSET('Composition%'!$B24,0,O$14)))-IF(O$2=2,0,OFFSET('Composition%'!$B24,0,O$17)*OFFSET('Composition%'!$B24,0,O$18)*(O$24*EXP(-O$25/($B54+273)/RGas)))+ReactionRateK2!O54/2</f>
        <v>0</v>
      </c>
      <c r="P54" s="73">
        <f ca="1">IF(P$2=0,0,P$22*EXP(P$23/($B54+273)/RGas)*(OFFSET('Composition%'!$B24,0,P$13)*OFFSET('Composition%'!$B24,0,P$14)))-IF(P$2=2,0,OFFSET('Composition%'!$B24,0,P$17)*OFFSET('Composition%'!$B24,0,P$18)*(P$24*EXP(-P$25/($B54+273)/RGas)))+ReactionRateK2!P54/2</f>
        <v>8.7965550785211663E-3</v>
      </c>
      <c r="Q54" s="73">
        <f ca="1">IF(Q$2=0,0,Q$22*EXP(Q$23/($B54+273)/RGas)*(OFFSET('Composition%'!$B24,0,Q$13)*OFFSET('Composition%'!$B24,0,Q$14)))-IF(Q$2=2,0,OFFSET('Composition%'!$B24,0,Q$17)*OFFSET('Composition%'!$B24,0,Q$18)*(Q$24*EXP(-Q$25/($B54+273)/RGas)))+ReactionRateK2!Q54/2</f>
        <v>3.0484864484232129E-5</v>
      </c>
      <c r="R54" s="73">
        <f ca="1">IF(R$2=0,0,R$22*EXP(R$23/($B54+273)/RGas)*(OFFSET('Composition%'!$B24,0,R$13)*OFFSET('Composition%'!$B24,0,R$14)))-IF(R$2=2,0,OFFSET('Composition%'!$B24,0,R$17)*OFFSET('Composition%'!$B24,0,R$18)*(R$24*EXP(-R$25/($B54+273)/RGas)))+ReactionRateK2!R54/2</f>
        <v>3.0177929099573291E-6</v>
      </c>
      <c r="S54" s="73"/>
      <c r="T54" s="73">
        <f ca="1">IF(T$2=0,0,T$22*EXP(T$23/($B54+273)/RGas)*(OFFSET('Composition%'!$B24,0,T$13)*OFFSET('Composition%'!$B24,0,T$14)))-IF(T$2=2,0,OFFSET('Composition%'!$B24,0,T$17)*OFFSET('Composition%'!$B24,0,T$18)*(T$24*EXP(-T$25/($B54+273)/RGas)))+ReactionRateK2!T54/2</f>
        <v>9.1154638022853569E-3</v>
      </c>
      <c r="U54" s="73">
        <f ca="1">IF(U$2=0,0,U$22*EXP(U$23/($B54+273)/RGas)*(OFFSET('Composition%'!$B24,0,U$13)*OFFSET('Composition%'!$B24,0,U$14)))-IF(U$2=2,0,OFFSET('Composition%'!$B24,0,U$17)*OFFSET('Composition%'!$B24,0,U$18)*(U$24*EXP(-U$25/($B54+273)/RGas)))+ReactionRateK2!U54/2</f>
        <v>5.8515560288609214E-4</v>
      </c>
      <c r="V54" s="73">
        <f ca="1">IF(V$2=0,0,V$22*EXP(V$23/($B54+273)/RGas)*(OFFSET('Composition%'!$B24,0,V$13)*OFFSET('Composition%'!$B24,0,V$14)))-IF(V$2=2,0,OFFSET('Composition%'!$B24,0,V$17)*OFFSET('Composition%'!$B24,0,V$18)*(V$24*EXP(-V$25/($B54+273)/RGas)))+ReactionRateK2!V54/2</f>
        <v>0</v>
      </c>
      <c r="W54" s="73">
        <f ca="1">IF(W$2=0,0,W$22*EXP(W$23/($B54+273)/RGas)*(OFFSET('Composition%'!$B24,0,W$13)*OFFSET('Composition%'!$B24,0,W$14)))-IF(W$2=2,0,OFFSET('Composition%'!$B24,0,W$17)*OFFSET('Composition%'!$B24,0,W$18)*(W$24*EXP(-W$25/($B54+273)/RGas)))+ReactionRateK2!W54/2</f>
        <v>0</v>
      </c>
      <c r="X54" s="73">
        <f ca="1">IF(X$2=0,0,X$22*EXP(X$23/($B54+273)/RGas)*(OFFSET('Composition%'!$B24,0,X$13)*OFFSET('Composition%'!$B24,0,X$14)))-IF(X$2=2,0,OFFSET('Composition%'!$B24,0,X$17)*OFFSET('Composition%'!$B24,0,X$18)*(X$24*EXP(-X$25/($B54+273)/RGas)))+ReactionRateK2!X54/2</f>
        <v>4.8984631281967405E-8</v>
      </c>
      <c r="Y54" s="73">
        <f ca="1">IF(Y$2=0,0,Y$22*EXP(Y$23/($B54+273)/RGas)*(OFFSET('Composition%'!$B24,0,Y$13)*OFFSET('Composition%'!$B24,0,Y$14)))-IF(Y$2=2,0,OFFSET('Composition%'!$B24,0,Y$17)*OFFSET('Composition%'!$B24,0,Y$18)*(Y$24*EXP(-Y$25/($B54+273)/RGas)))+ReactionRateK2!Y54/2</f>
        <v>2.4244496785554991E-9</v>
      </c>
      <c r="Z54" s="73">
        <f ca="1">IF(Z$2=0,0,Z$22*EXP(Z$23/($B54+273)/RGas)*(OFFSET('Composition%'!$B24,0,Z$13)*OFFSET('Composition%'!$B24,0,Z$14)))-IF(Z$2=2,0,OFFSET('Composition%'!$B24,0,Z$17)*OFFSET('Composition%'!$B24,0,Z$18)*(Z$24*EXP(-Z$25/($B54+273)/RGas)))+ReactionRateK2!Z54/2</f>
        <v>0</v>
      </c>
      <c r="AA54" s="73">
        <f ca="1">IF(AA$2=0,0,AA$22*EXP(AA$23/($B54+273)/RGas)*(OFFSET('Composition%'!$B24,0,AA$13)*OFFSET('Composition%'!$B24,0,AA$14)))-IF(AA$2=2,0,OFFSET('Composition%'!$B24,0,AA$17)*OFFSET('Composition%'!$B24,0,AA$18)*(AA$24*EXP(-AA$25/($B54+273)/RGas)))+ReactionRateK2!AA54/2</f>
        <v>0</v>
      </c>
      <c r="AB54" s="73">
        <f ca="1">IF(AB$2=0,0,AB$22*EXP(AB$23/($B54+273)/RGas)*(OFFSET('Composition%'!$B24,0,AB$13)*OFFSET('Composition%'!$B24,0,AB$14)))-IF(AB$2=2,0,OFFSET('Composition%'!$B24,0,AB$17)*OFFSET('Composition%'!$B24,0,AB$18)*(AB$24*EXP(-AB$25/($B54+273)/RGas)))+ReactionRateK2!AB54/2</f>
        <v>0</v>
      </c>
      <c r="AC54" s="73">
        <f ca="1">IF(AC$2=0,0,AC$22*EXP(AC$23/($B54+273)/RGas)*(OFFSET('Composition%'!$B24,0,AC$13)*OFFSET('Composition%'!$B24,0,AC$14)))-IF(AC$2=2,0,OFFSET('Composition%'!$B24,0,AC$17)*OFFSET('Composition%'!$B24,0,AC$18)*(AC$24*EXP(-AC$25/($B54+273)/RGas)))+ReactionRateK2!AC54/2</f>
        <v>0</v>
      </c>
      <c r="AD54" s="73">
        <f ca="1">IF(AD$2=0,0,AD$22*EXP(AD$23/($B54+273)/RGas)*(OFFSET('Composition%'!$B24,0,AD$13)*OFFSET('Composition%'!$B24,0,AD$14)))-IF(AD$2=2,0,OFFSET('Composition%'!$B24,0,AD$17)*OFFSET('Composition%'!$B24,0,AD$18)*(AD$24*EXP(-AD$25/($B54+273)/RGas)))+ReactionRateK2!AD54/2</f>
        <v>0</v>
      </c>
      <c r="AE54" s="73">
        <f ca="1">IF(AE$2=0,0,AE$22*EXP(AE$23/($B54+273)/RGas)*(OFFSET('Composition%'!$B24,0,AE$13)*OFFSET('Composition%'!$B24,0,AE$14)))-IF(AE$2=2,0,OFFSET('Composition%'!$B24,0,AE$17)*OFFSET('Composition%'!$B24,0,AE$18)*(AE$24*EXP(-AE$25/($B54+273)/RGas)))+ReactionRateK2!AE54/2</f>
        <v>0</v>
      </c>
      <c r="AF54" s="73"/>
      <c r="AG54" s="73">
        <f ca="1">IF(AG$2=0,0,AG$22*EXP(AG$23/($B54+273)/RGas)*(OFFSET('Composition%'!$B24,0,AG$13)*OFFSET('Composition%'!$B24,0,AG$14)))-IF(AG$2=2,0,OFFSET('Composition%'!$B24,0,AG$17)*OFFSET('Composition%'!$B24,0,AG$18)*(AG$24*EXP(-AG$25/($B54+273)/RGas)))+ReactionRateK2!AG54/2</f>
        <v>0</v>
      </c>
      <c r="AH54" s="73">
        <f ca="1">IF(AH$2=0,0,AH$22*EXP(AH$23/($B54+273)/RGas)*(OFFSET('Composition%'!$B24,0,AH$13)*OFFSET('Composition%'!$B24,0,AH$14)))-IF(AH$2=2,0,OFFSET('Composition%'!$B24,0,AH$17)*OFFSET('Composition%'!$B24,0,AH$18)*(AH$24*EXP(-AH$25/($B54+273)/RGas)))+ReactionRateK2!AH54/2</f>
        <v>0</v>
      </c>
      <c r="AI54" s="73">
        <f ca="1">IF(AI$2=0,0,AI$22*EXP(AI$23/($B54+273)/RGas)*(OFFSET('Composition%'!$B24,0,AI$13)*OFFSET('Composition%'!$B24,0,AI$14)))-IF(AI$2=2,0,OFFSET('Composition%'!$B24,0,AI$17)*OFFSET('Composition%'!$B24,0,AI$18)*(AI$24*EXP(-AI$25/($B54+273)/RGas)))+ReactionRateK2!AI54/2</f>
        <v>0</v>
      </c>
      <c r="AJ54" s="73">
        <f ca="1">IF(AJ$2=0,0,AJ$22*EXP(AJ$23/($B54+273)/RGas)*(OFFSET('Composition%'!$B24,0,AJ$13)*OFFSET('Composition%'!$B24,0,AJ$14)))-IF(AJ$2=2,0,OFFSET('Composition%'!$B24,0,AJ$17)*OFFSET('Composition%'!$B24,0,AJ$18)*(AJ$24*EXP(-AJ$25/($B54+273)/RGas)))+ReactionRateK2!AJ54/2</f>
        <v>0</v>
      </c>
      <c r="AK54" s="73">
        <f ca="1">IF(AK$2=0,0,AK$22*EXP(AK$23/($B54+273)/RGas)*(OFFSET('Composition%'!$B24,0,AK$13)*OFFSET('Composition%'!$B24,0,AK$14)))-IF(AK$2=2,0,OFFSET('Composition%'!$B24,0,AK$17)*OFFSET('Composition%'!$B24,0,AK$18)*(AK$24*EXP(-AK$25/($B54+273)/RGas)))+ReactionRateK2!AK54/2</f>
        <v>0</v>
      </c>
      <c r="AL54" s="73">
        <f ca="1">IF(AL$2=0,0,AL$22*EXP(AL$23/($B54+273)/RGas)*(OFFSET('Composition%'!$B24,0,AL$13)*OFFSET('Composition%'!$B24,0,AL$14)))-IF(AL$2=2,0,OFFSET('Composition%'!$B24,0,AL$17)*OFFSET('Composition%'!$B24,0,AL$18)*(AL$24*EXP(-AL$25/($B54+273)/RGas)))+ReactionRateK2!AL54/2</f>
        <v>0</v>
      </c>
      <c r="AM54" s="73"/>
      <c r="AN54" s="73">
        <f ca="1">IF(AN$2=0,0,AN$22*EXP(AN$23/($B54+273)/RGas)*(OFFSET('Composition%'!$B24,0,AN$13)*OFFSET('Composition%'!$B24,0,AN$14)))-IF(AN$2=2,0,OFFSET('Composition%'!$B24,0,AN$17)*OFFSET('Composition%'!$B24,0,AN$18)*(AN$24*EXP(-AN$25/($B54+273)/RGas)))+ReactionRateK2!AN54/2</f>
        <v>0</v>
      </c>
      <c r="AO54" s="73">
        <f ca="1">IF(AO$2=0,0,AO$22*EXP(AO$23/($B54+273)/RGas)*(OFFSET('Composition%'!$B24,0,AO$13)*OFFSET('Composition%'!$B24,0,AO$14)))-IF(AO$2=2,0,OFFSET('Composition%'!$B24,0,AO$17)*OFFSET('Composition%'!$B24,0,AO$18)*(AO$24*EXP(-AO$25/($B54+273)/RGas)))+ReactionRateK2!AO54/2</f>
        <v>0</v>
      </c>
      <c r="AP54" s="73">
        <f ca="1">IF(AP$2=0,0,AP$22*EXP(AP$23/($B54+273)/RGas)*(OFFSET('Composition%'!$B24,0,AP$13)*OFFSET('Composition%'!$B24,0,AP$14)))-IF(AP$2=2,0,OFFSET('Composition%'!$B24,0,AP$17)*OFFSET('Composition%'!$B24,0,AP$18)*(AP$24*EXP(-AP$25/($B54+273)/RGas)))+ReactionRateK2!AP54/2</f>
        <v>4.5207804815884038E-12</v>
      </c>
      <c r="AQ54" s="73">
        <f ca="1">IF(AQ$2=0,0,AQ$22*EXP(AQ$23/($B54+273)/RGas)*(OFFSET('Composition%'!$B24,0,AQ$13)*OFFSET('Composition%'!$B24,0,AQ$14)))-IF(AQ$2=2,0,OFFSET('Composition%'!$B24,0,AQ$17)*OFFSET('Composition%'!$B24,0,AQ$18)*(AQ$24*EXP(-AQ$25/($B54+273)/RGas)))+ReactionRateK2!AQ54/2</f>
        <v>0</v>
      </c>
      <c r="AR54" s="73">
        <f ca="1">IF(AR$2=0,0,AR$22*EXP(AR$23/($B54+273)/RGas)*(OFFSET('Composition%'!$B24,0,AR$13)*OFFSET('Composition%'!$B24,0,AR$14)))-IF(AR$2=2,0,OFFSET('Composition%'!$B24,0,AR$17)*OFFSET('Composition%'!$B24,0,AR$18)*(AR$24*EXP(-AR$25/($B54+273)/RGas)))+ReactionRateK2!AR54/2</f>
        <v>0</v>
      </c>
    </row>
    <row r="55" spans="1:44">
      <c r="A55" s="3">
        <f t="shared" si="7"/>
        <v>1.1500000000000004</v>
      </c>
      <c r="B55" s="19">
        <f ca="1">'Composition%'!B25</f>
        <v>411.06426987429631</v>
      </c>
      <c r="C55">
        <f t="shared" si="8"/>
        <v>30</v>
      </c>
      <c r="D55" s="26">
        <f ca="1">('Composition%'!C25*ReactionRateK3!C55)^3</f>
        <v>8.2538562827661082</v>
      </c>
      <c r="E55" s="4"/>
      <c r="F55" s="73">
        <f ca="1">IF(F$2=0,0,F$22*EXP(F$23/($B55+273)/RGas)*(OFFSET('Composition%'!$B25,0,F$13)*OFFSET('Composition%'!$B25,0,F$14)))-IF(F$2=2,0,OFFSET('Composition%'!$B25,0,F$17)*OFFSET('Composition%'!$B25,0,F$18)*(F$24*EXP(-F$25/($B55+273)/RGas)))+ReactionRateK2!F55/2</f>
        <v>1.1530915689208252E-2</v>
      </c>
      <c r="G55" s="73">
        <f ca="1">IF(G$2=0,0,G$22*EXP(G$23/($B55+273)/RGas)*(OFFSET('Composition%'!$B25,0,G$13)*OFFSET('Composition%'!$B25,0,G$14)))-IF(G$2=2,0,OFFSET('Composition%'!$B25,0,G$17)*OFFSET('Composition%'!$B25,0,G$18)*(G$24*EXP(-G$25/($B55+273)/RGas)))+ReactionRateK2!G55/2</f>
        <v>4.2520647137878759E-3</v>
      </c>
      <c r="H55" s="73">
        <f ca="1">IF(H$2=0,0,H$22*EXP(H$23/($B55+273)/RGas)*(OFFSET('Composition%'!$B25,0,H$13)*OFFSET('Composition%'!$B25,0,H$14)))-IF(H$2=2,0,OFFSET('Composition%'!$B25,0,H$17)*OFFSET('Composition%'!$B25,0,H$18)*(H$24*EXP(-H$25/($B55+273)/RGas)))+ReactionRateK2!H55/2</f>
        <v>-2.1665183015189082E-6</v>
      </c>
      <c r="I55" s="73">
        <f ca="1">IF(I$2=0,0,I$22*EXP(I$23/($B55+273)/RGas)*(OFFSET('Composition%'!$B25,0,I$13)*OFFSET('Composition%'!$B25,0,I$14)))-IF(I$2=2,0,OFFSET('Composition%'!$B25,0,I$17)*OFFSET('Composition%'!$B25,0,I$18)*(I$24*EXP(-I$25/($B55+273)/RGas)))+ReactionRateK2!I55/2</f>
        <v>-2.1137240084472546E-3</v>
      </c>
      <c r="J55" s="73"/>
      <c r="K55" s="73">
        <f ca="1">IF(K$2=0,0,K$22*EXP(K$23/($B55+273)/RGas)*(OFFSET('Composition%'!$B25,0,K$13)*OFFSET('Composition%'!$B25,0,K$14)))-IF(K$2=2,0,OFFSET('Composition%'!$B25,0,K$17)*OFFSET('Composition%'!$B25,0,K$18)*(K$24*EXP(-K$25/($B55+273)/RGas)))+ReactionRateK2!K55/2</f>
        <v>4.3275557871461687E-2</v>
      </c>
      <c r="L55" s="73">
        <f ca="1">IF(L$2=0,0,L$22*EXP(L$23/($B55+273)/RGas)*(OFFSET('Composition%'!$B25,0,L$13)*OFFSET('Composition%'!$B25,0,L$14)))-IF(L$2=2,0,OFFSET('Composition%'!$B25,0,L$17)*OFFSET('Composition%'!$B25,0,L$18)*(L$24*EXP(-L$25/($B55+273)/RGas)))+ReactionRateK2!L55/2</f>
        <v>-3.5690403493655511E-3</v>
      </c>
      <c r="M55" s="73">
        <f ca="1">IF(M$2=0,0,M$22*EXP(M$23/($B55+273)/RGas)*(OFFSET('Composition%'!$B25,0,M$13)*OFFSET('Composition%'!$B25,0,M$14)))-IF(M$2=2,0,OFFSET('Composition%'!$B25,0,M$17)*OFFSET('Composition%'!$B25,0,M$18)*(M$24*EXP(-M$25/($B55+273)/RGas)))+ReactionRateK2!M55/2</f>
        <v>0</v>
      </c>
      <c r="N55" s="73"/>
      <c r="O55" s="73">
        <f ca="1">IF(O$2=0,0,O$22*EXP(O$23/($B55+273)/RGas)*(OFFSET('Composition%'!$B25,0,O$13)*OFFSET('Composition%'!$B25,0,O$14)))-IF(O$2=2,0,OFFSET('Composition%'!$B25,0,O$17)*OFFSET('Composition%'!$B25,0,O$18)*(O$24*EXP(-O$25/($B55+273)/RGas)))+ReactionRateK2!O55/2</f>
        <v>0</v>
      </c>
      <c r="P55" s="73">
        <f ca="1">IF(P$2=0,0,P$22*EXP(P$23/($B55+273)/RGas)*(OFFSET('Composition%'!$B25,0,P$13)*OFFSET('Composition%'!$B25,0,P$14)))-IF(P$2=2,0,OFFSET('Composition%'!$B25,0,P$17)*OFFSET('Composition%'!$B25,0,P$18)*(P$24*EXP(-P$25/($B55+273)/RGas)))+ReactionRateK2!P55/2</f>
        <v>9.2915582744387513E-3</v>
      </c>
      <c r="Q55" s="73">
        <f ca="1">IF(Q$2=0,0,Q$22*EXP(Q$23/($B55+273)/RGas)*(OFFSET('Composition%'!$B25,0,Q$13)*OFFSET('Composition%'!$B25,0,Q$14)))-IF(Q$2=2,0,OFFSET('Composition%'!$B25,0,Q$17)*OFFSET('Composition%'!$B25,0,Q$18)*(Q$24*EXP(-Q$25/($B55+273)/RGas)))+ReactionRateK2!Q55/2</f>
        <v>3.2666598271474871E-5</v>
      </c>
      <c r="R55" s="73">
        <f ca="1">IF(R$2=0,0,R$22*EXP(R$23/($B55+273)/RGas)*(OFFSET('Composition%'!$B25,0,R$13)*OFFSET('Composition%'!$B25,0,R$14)))-IF(R$2=2,0,OFFSET('Composition%'!$B25,0,R$17)*OFFSET('Composition%'!$B25,0,R$18)*(R$24*EXP(-R$25/($B55+273)/RGas)))+ReactionRateK2!R55/2</f>
        <v>3.311656898083593E-6</v>
      </c>
      <c r="S55" s="73"/>
      <c r="T55" s="73">
        <f ca="1">IF(T$2=0,0,T$22*EXP(T$23/($B55+273)/RGas)*(OFFSET('Composition%'!$B25,0,T$13)*OFFSET('Composition%'!$B25,0,T$14)))-IF(T$2=2,0,OFFSET('Composition%'!$B25,0,T$17)*OFFSET('Composition%'!$B25,0,T$18)*(T$24*EXP(-T$25/($B55+273)/RGas)))+ReactionRateK2!T55/2</f>
        <v>8.5768950477260152E-3</v>
      </c>
      <c r="U55" s="73">
        <f ca="1">IF(U$2=0,0,U$22*EXP(U$23/($B55+273)/RGas)*(OFFSET('Composition%'!$B25,0,U$13)*OFFSET('Composition%'!$B25,0,U$14)))-IF(U$2=2,0,OFFSET('Composition%'!$B25,0,U$17)*OFFSET('Composition%'!$B25,0,U$18)*(U$24*EXP(-U$25/($B55+273)/RGas)))+ReactionRateK2!U55/2</f>
        <v>5.2117381653108178E-4</v>
      </c>
      <c r="V55" s="73">
        <f ca="1">IF(V$2=0,0,V$22*EXP(V$23/($B55+273)/RGas)*(OFFSET('Composition%'!$B25,0,V$13)*OFFSET('Composition%'!$B25,0,V$14)))-IF(V$2=2,0,OFFSET('Composition%'!$B25,0,V$17)*OFFSET('Composition%'!$B25,0,V$18)*(V$24*EXP(-V$25/($B55+273)/RGas)))+ReactionRateK2!V55/2</f>
        <v>0</v>
      </c>
      <c r="W55" s="73">
        <f ca="1">IF(W$2=0,0,W$22*EXP(W$23/($B55+273)/RGas)*(OFFSET('Composition%'!$B25,0,W$13)*OFFSET('Composition%'!$B25,0,W$14)))-IF(W$2=2,0,OFFSET('Composition%'!$B25,0,W$17)*OFFSET('Composition%'!$B25,0,W$18)*(W$24*EXP(-W$25/($B55+273)/RGas)))+ReactionRateK2!W55/2</f>
        <v>0</v>
      </c>
      <c r="X55" s="73">
        <f ca="1">IF(X$2=0,0,X$22*EXP(X$23/($B55+273)/RGas)*(OFFSET('Composition%'!$B25,0,X$13)*OFFSET('Composition%'!$B25,0,X$14)))-IF(X$2=2,0,OFFSET('Composition%'!$B25,0,X$17)*OFFSET('Composition%'!$B25,0,X$18)*(X$24*EXP(-X$25/($B55+273)/RGas)))+ReactionRateK2!X55/2</f>
        <v>4.8642673259538961E-8</v>
      </c>
      <c r="Y55" s="73">
        <f ca="1">IF(Y$2=0,0,Y$22*EXP(Y$23/($B55+273)/RGas)*(OFFSET('Composition%'!$B25,0,Y$13)*OFFSET('Composition%'!$B25,0,Y$14)))-IF(Y$2=2,0,OFFSET('Composition%'!$B25,0,Y$17)*OFFSET('Composition%'!$B25,0,Y$18)*(Y$24*EXP(-Y$25/($B55+273)/RGas)))+ReactionRateK2!Y55/2</f>
        <v>2.4075247779109704E-9</v>
      </c>
      <c r="Z55" s="73">
        <f ca="1">IF(Z$2=0,0,Z$22*EXP(Z$23/($B55+273)/RGas)*(OFFSET('Composition%'!$B25,0,Z$13)*OFFSET('Composition%'!$B25,0,Z$14)))-IF(Z$2=2,0,OFFSET('Composition%'!$B25,0,Z$17)*OFFSET('Composition%'!$B25,0,Z$18)*(Z$24*EXP(-Z$25/($B55+273)/RGas)))+ReactionRateK2!Z55/2</f>
        <v>0</v>
      </c>
      <c r="AA55" s="73">
        <f ca="1">IF(AA$2=0,0,AA$22*EXP(AA$23/($B55+273)/RGas)*(OFFSET('Composition%'!$B25,0,AA$13)*OFFSET('Composition%'!$B25,0,AA$14)))-IF(AA$2=2,0,OFFSET('Composition%'!$B25,0,AA$17)*OFFSET('Composition%'!$B25,0,AA$18)*(AA$24*EXP(-AA$25/($B55+273)/RGas)))+ReactionRateK2!AA55/2</f>
        <v>0</v>
      </c>
      <c r="AB55" s="73">
        <f ca="1">IF(AB$2=0,0,AB$22*EXP(AB$23/($B55+273)/RGas)*(OFFSET('Composition%'!$B25,0,AB$13)*OFFSET('Composition%'!$B25,0,AB$14)))-IF(AB$2=2,0,OFFSET('Composition%'!$B25,0,AB$17)*OFFSET('Composition%'!$B25,0,AB$18)*(AB$24*EXP(-AB$25/($B55+273)/RGas)))+ReactionRateK2!AB55/2</f>
        <v>0</v>
      </c>
      <c r="AC55" s="73">
        <f ca="1">IF(AC$2=0,0,AC$22*EXP(AC$23/($B55+273)/RGas)*(OFFSET('Composition%'!$B25,0,AC$13)*OFFSET('Composition%'!$B25,0,AC$14)))-IF(AC$2=2,0,OFFSET('Composition%'!$B25,0,AC$17)*OFFSET('Composition%'!$B25,0,AC$18)*(AC$24*EXP(-AC$25/($B55+273)/RGas)))+ReactionRateK2!AC55/2</f>
        <v>0</v>
      </c>
      <c r="AD55" s="73">
        <f ca="1">IF(AD$2=0,0,AD$22*EXP(AD$23/($B55+273)/RGas)*(OFFSET('Composition%'!$B25,0,AD$13)*OFFSET('Composition%'!$B25,0,AD$14)))-IF(AD$2=2,0,OFFSET('Composition%'!$B25,0,AD$17)*OFFSET('Composition%'!$B25,0,AD$18)*(AD$24*EXP(-AD$25/($B55+273)/RGas)))+ReactionRateK2!AD55/2</f>
        <v>0</v>
      </c>
      <c r="AE55" s="73">
        <f ca="1">IF(AE$2=0,0,AE$22*EXP(AE$23/($B55+273)/RGas)*(OFFSET('Composition%'!$B25,0,AE$13)*OFFSET('Composition%'!$B25,0,AE$14)))-IF(AE$2=2,0,OFFSET('Composition%'!$B25,0,AE$17)*OFFSET('Composition%'!$B25,0,AE$18)*(AE$24*EXP(-AE$25/($B55+273)/RGas)))+ReactionRateK2!AE55/2</f>
        <v>0</v>
      </c>
      <c r="AF55" s="73"/>
      <c r="AG55" s="73">
        <f ca="1">IF(AG$2=0,0,AG$22*EXP(AG$23/($B55+273)/RGas)*(OFFSET('Composition%'!$B25,0,AG$13)*OFFSET('Composition%'!$B25,0,AG$14)))-IF(AG$2=2,0,OFFSET('Composition%'!$B25,0,AG$17)*OFFSET('Composition%'!$B25,0,AG$18)*(AG$24*EXP(-AG$25/($B55+273)/RGas)))+ReactionRateK2!AG55/2</f>
        <v>0</v>
      </c>
      <c r="AH55" s="73">
        <f ca="1">IF(AH$2=0,0,AH$22*EXP(AH$23/($B55+273)/RGas)*(OFFSET('Composition%'!$B25,0,AH$13)*OFFSET('Composition%'!$B25,0,AH$14)))-IF(AH$2=2,0,OFFSET('Composition%'!$B25,0,AH$17)*OFFSET('Composition%'!$B25,0,AH$18)*(AH$24*EXP(-AH$25/($B55+273)/RGas)))+ReactionRateK2!AH55/2</f>
        <v>0</v>
      </c>
      <c r="AI55" s="73">
        <f ca="1">IF(AI$2=0,0,AI$22*EXP(AI$23/($B55+273)/RGas)*(OFFSET('Composition%'!$B25,0,AI$13)*OFFSET('Composition%'!$B25,0,AI$14)))-IF(AI$2=2,0,OFFSET('Composition%'!$B25,0,AI$17)*OFFSET('Composition%'!$B25,0,AI$18)*(AI$24*EXP(-AI$25/($B55+273)/RGas)))+ReactionRateK2!AI55/2</f>
        <v>0</v>
      </c>
      <c r="AJ55" s="73">
        <f ca="1">IF(AJ$2=0,0,AJ$22*EXP(AJ$23/($B55+273)/RGas)*(OFFSET('Composition%'!$B25,0,AJ$13)*OFFSET('Composition%'!$B25,0,AJ$14)))-IF(AJ$2=2,0,OFFSET('Composition%'!$B25,0,AJ$17)*OFFSET('Composition%'!$B25,0,AJ$18)*(AJ$24*EXP(-AJ$25/($B55+273)/RGas)))+ReactionRateK2!AJ55/2</f>
        <v>0</v>
      </c>
      <c r="AK55" s="73">
        <f ca="1">IF(AK$2=0,0,AK$22*EXP(AK$23/($B55+273)/RGas)*(OFFSET('Composition%'!$B25,0,AK$13)*OFFSET('Composition%'!$B25,0,AK$14)))-IF(AK$2=2,0,OFFSET('Composition%'!$B25,0,AK$17)*OFFSET('Composition%'!$B25,0,AK$18)*(AK$24*EXP(-AK$25/($B55+273)/RGas)))+ReactionRateK2!AK55/2</f>
        <v>0</v>
      </c>
      <c r="AL55" s="73">
        <f ca="1">IF(AL$2=0,0,AL$22*EXP(AL$23/($B55+273)/RGas)*(OFFSET('Composition%'!$B25,0,AL$13)*OFFSET('Composition%'!$B25,0,AL$14)))-IF(AL$2=2,0,OFFSET('Composition%'!$B25,0,AL$17)*OFFSET('Composition%'!$B25,0,AL$18)*(AL$24*EXP(-AL$25/($B55+273)/RGas)))+ReactionRateK2!AL55/2</f>
        <v>0</v>
      </c>
      <c r="AM55" s="73"/>
      <c r="AN55" s="73">
        <f ca="1">IF(AN$2=0,0,AN$22*EXP(AN$23/($B55+273)/RGas)*(OFFSET('Composition%'!$B25,0,AN$13)*OFFSET('Composition%'!$B25,0,AN$14)))-IF(AN$2=2,0,OFFSET('Composition%'!$B25,0,AN$17)*OFFSET('Composition%'!$B25,0,AN$18)*(AN$24*EXP(-AN$25/($B55+273)/RGas)))+ReactionRateK2!AN55/2</f>
        <v>0</v>
      </c>
      <c r="AO55" s="73">
        <f ca="1">IF(AO$2=0,0,AO$22*EXP(AO$23/($B55+273)/RGas)*(OFFSET('Composition%'!$B25,0,AO$13)*OFFSET('Composition%'!$B25,0,AO$14)))-IF(AO$2=2,0,OFFSET('Composition%'!$B25,0,AO$17)*OFFSET('Composition%'!$B25,0,AO$18)*(AO$24*EXP(-AO$25/($B55+273)/RGas)))+ReactionRateK2!AO55/2</f>
        <v>0</v>
      </c>
      <c r="AP55" s="73">
        <f ca="1">IF(AP$2=0,0,AP$22*EXP(AP$23/($B55+273)/RGas)*(OFFSET('Composition%'!$B25,0,AP$13)*OFFSET('Composition%'!$B25,0,AP$14)))-IF(AP$2=2,0,OFFSET('Composition%'!$B25,0,AP$17)*OFFSET('Composition%'!$B25,0,AP$18)*(AP$24*EXP(-AP$25/($B55+273)/RGas)))+ReactionRateK2!AP55/2</f>
        <v>4.5427696072162241E-12</v>
      </c>
      <c r="AQ55" s="73">
        <f ca="1">IF(AQ$2=0,0,AQ$22*EXP(AQ$23/($B55+273)/RGas)*(OFFSET('Composition%'!$B25,0,AQ$13)*OFFSET('Composition%'!$B25,0,AQ$14)))-IF(AQ$2=2,0,OFFSET('Composition%'!$B25,0,AQ$17)*OFFSET('Composition%'!$B25,0,AQ$18)*(AQ$24*EXP(-AQ$25/($B55+273)/RGas)))+ReactionRateK2!AQ55/2</f>
        <v>0</v>
      </c>
      <c r="AR55" s="73">
        <f ca="1">IF(AR$2=0,0,AR$22*EXP(AR$23/($B55+273)/RGas)*(OFFSET('Composition%'!$B25,0,AR$13)*OFFSET('Composition%'!$B25,0,AR$14)))-IF(AR$2=2,0,OFFSET('Composition%'!$B25,0,AR$17)*OFFSET('Composition%'!$B25,0,AR$18)*(AR$24*EXP(-AR$25/($B55+273)/RGas)))+ReactionRateK2!AR55/2</f>
        <v>0</v>
      </c>
    </row>
    <row r="56" spans="1:44">
      <c r="A56" s="3">
        <f t="shared" si="7"/>
        <v>1.2000000000000004</v>
      </c>
      <c r="B56" s="19">
        <f ca="1">'Composition%'!B26</f>
        <v>411.26021850139762</v>
      </c>
      <c r="C56">
        <f t="shared" si="8"/>
        <v>30</v>
      </c>
      <c r="D56" s="26">
        <f ca="1">('Composition%'!C26*ReactionRateK3!C56)^3</f>
        <v>8.0916996003874289</v>
      </c>
      <c r="E56" s="4"/>
      <c r="F56" s="73">
        <f ca="1">IF(F$2=0,0,F$22*EXP(F$23/($B56+273)/RGas)*(OFFSET('Composition%'!$B26,0,F$13)*OFFSET('Composition%'!$B26,0,F$14)))-IF(F$2=2,0,OFFSET('Composition%'!$B26,0,F$17)*OFFSET('Composition%'!$B26,0,F$18)*(F$24*EXP(-F$25/($B56+273)/RGas)))+ReactionRateK2!F56/2</f>
        <v>1.124650956266434E-2</v>
      </c>
      <c r="G56" s="73">
        <f ca="1">IF(G$2=0,0,G$22*EXP(G$23/($B56+273)/RGas)*(OFFSET('Composition%'!$B26,0,G$13)*OFFSET('Composition%'!$B26,0,G$14)))-IF(G$2=2,0,OFFSET('Composition%'!$B26,0,G$17)*OFFSET('Composition%'!$B26,0,G$18)*(G$24*EXP(-G$25/($B56+273)/RGas)))+ReactionRateK2!G56/2</f>
        <v>4.1529162955996684E-3</v>
      </c>
      <c r="H56" s="73">
        <f ca="1">IF(H$2=0,0,H$22*EXP(H$23/($B56+273)/RGas)*(OFFSET('Composition%'!$B26,0,H$13)*OFFSET('Composition%'!$B26,0,H$14)))-IF(H$2=2,0,OFFSET('Composition%'!$B26,0,H$17)*OFFSET('Composition%'!$B26,0,H$18)*(H$24*EXP(-H$25/($B56+273)/RGas)))+ReactionRateK2!H56/2</f>
        <v>-2.2965360237088775E-6</v>
      </c>
      <c r="I56" s="73">
        <f ca="1">IF(I$2=0,0,I$22*EXP(I$23/($B56+273)/RGas)*(OFFSET('Composition%'!$B26,0,I$13)*OFFSET('Composition%'!$B26,0,I$14)))-IF(I$2=2,0,OFFSET('Composition%'!$B26,0,I$17)*OFFSET('Composition%'!$B26,0,I$18)*(I$24*EXP(-I$25/($B56+273)/RGas)))+ReactionRateK2!I56/2</f>
        <v>-1.8776656306188993E-3</v>
      </c>
      <c r="J56" s="73"/>
      <c r="K56" s="73">
        <f ca="1">IF(K$2=0,0,K$22*EXP(K$23/($B56+273)/RGas)*(OFFSET('Composition%'!$B26,0,K$13)*OFFSET('Composition%'!$B26,0,K$14)))-IF(K$2=2,0,OFFSET('Composition%'!$B26,0,K$17)*OFFSET('Composition%'!$B26,0,K$18)*(K$24*EXP(-K$25/($B56+273)/RGas)))+ReactionRateK2!K56/2</f>
        <v>4.2549230383566471E-2</v>
      </c>
      <c r="L56" s="73">
        <f ca="1">IF(L$2=0,0,L$22*EXP(L$23/($B56+273)/RGas)*(OFFSET('Composition%'!$B26,0,L$13)*OFFSET('Composition%'!$B26,0,L$14)))-IF(L$2=2,0,OFFSET('Composition%'!$B26,0,L$17)*OFFSET('Composition%'!$B26,0,L$18)*(L$24*EXP(-L$25/($B56+273)/RGas)))+ReactionRateK2!L56/2</f>
        <v>-4.0215785063386546E-3</v>
      </c>
      <c r="M56" s="73">
        <f ca="1">IF(M$2=0,0,M$22*EXP(M$23/($B56+273)/RGas)*(OFFSET('Composition%'!$B26,0,M$13)*OFFSET('Composition%'!$B26,0,M$14)))-IF(M$2=2,0,OFFSET('Composition%'!$B26,0,M$17)*OFFSET('Composition%'!$B26,0,M$18)*(M$24*EXP(-M$25/($B56+273)/RGas)))+ReactionRateK2!M56/2</f>
        <v>0</v>
      </c>
      <c r="N56" s="73"/>
      <c r="O56" s="73">
        <f ca="1">IF(O$2=0,0,O$22*EXP(O$23/($B56+273)/RGas)*(OFFSET('Composition%'!$B26,0,O$13)*OFFSET('Composition%'!$B26,0,O$14)))-IF(O$2=2,0,OFFSET('Composition%'!$B26,0,O$17)*OFFSET('Composition%'!$B26,0,O$18)*(O$24*EXP(-O$25/($B56+273)/RGas)))+ReactionRateK2!O56/2</f>
        <v>0</v>
      </c>
      <c r="P56" s="73">
        <f ca="1">IF(P$2=0,0,P$22*EXP(P$23/($B56+273)/RGas)*(OFFSET('Composition%'!$B26,0,P$13)*OFFSET('Composition%'!$B26,0,P$14)))-IF(P$2=2,0,OFFSET('Composition%'!$B26,0,P$17)*OFFSET('Composition%'!$B26,0,P$18)*(P$24*EXP(-P$25/($B56+273)/RGas)))+ReactionRateK2!P56/2</f>
        <v>9.7768802948100461E-3</v>
      </c>
      <c r="Q56" s="73">
        <f ca="1">IF(Q$2=0,0,Q$22*EXP(Q$23/($B56+273)/RGas)*(OFFSET('Composition%'!$B26,0,Q$13)*OFFSET('Composition%'!$B26,0,Q$14)))-IF(Q$2=2,0,OFFSET('Composition%'!$B26,0,Q$17)*OFFSET('Composition%'!$B26,0,Q$18)*(Q$24*EXP(-Q$25/($B56+273)/RGas)))+ReactionRateK2!Q56/2</f>
        <v>3.4884575165622351E-5</v>
      </c>
      <c r="R56" s="73">
        <f ca="1">IF(R$2=0,0,R$22*EXP(R$23/($B56+273)/RGas)*(OFFSET('Composition%'!$B26,0,R$13)*OFFSET('Composition%'!$B26,0,R$14)))-IF(R$2=2,0,OFFSET('Composition%'!$B26,0,R$17)*OFFSET('Composition%'!$B26,0,R$18)*(R$24*EXP(-R$25/($B56+273)/RGas)))+ReactionRateK2!R56/2</f>
        <v>3.6225060757688155E-6</v>
      </c>
      <c r="S56" s="73"/>
      <c r="T56" s="73">
        <f ca="1">IF(T$2=0,0,T$22*EXP(T$23/($B56+273)/RGas)*(OFFSET('Composition%'!$B26,0,T$13)*OFFSET('Composition%'!$B26,0,T$14)))-IF(T$2=2,0,OFFSET('Composition%'!$B26,0,T$17)*OFFSET('Composition%'!$B26,0,T$18)*(T$24*EXP(-T$25/($B56+273)/RGas)))+ReactionRateK2!T56/2</f>
        <v>8.0679815562540308E-3</v>
      </c>
      <c r="U56" s="73">
        <f ca="1">IF(U$2=0,0,U$22*EXP(U$23/($B56+273)/RGas)*(OFFSET('Composition%'!$B26,0,U$13)*OFFSET('Composition%'!$B26,0,U$14)))-IF(U$2=2,0,OFFSET('Composition%'!$B26,0,U$17)*OFFSET('Composition%'!$B26,0,U$18)*(U$24*EXP(-U$25/($B56+273)/RGas)))+ReactionRateK2!U56/2</f>
        <v>4.6474163482384655E-4</v>
      </c>
      <c r="V56" s="73">
        <f ca="1">IF(V$2=0,0,V$22*EXP(V$23/($B56+273)/RGas)*(OFFSET('Composition%'!$B26,0,V$13)*OFFSET('Composition%'!$B26,0,V$14)))-IF(V$2=2,0,OFFSET('Composition%'!$B26,0,V$17)*OFFSET('Composition%'!$B26,0,V$18)*(V$24*EXP(-V$25/($B56+273)/RGas)))+ReactionRateK2!V56/2</f>
        <v>0</v>
      </c>
      <c r="W56" s="73">
        <f ca="1">IF(W$2=0,0,W$22*EXP(W$23/($B56+273)/RGas)*(OFFSET('Composition%'!$B26,0,W$13)*OFFSET('Composition%'!$B26,0,W$14)))-IF(W$2=2,0,OFFSET('Composition%'!$B26,0,W$17)*OFFSET('Composition%'!$B26,0,W$18)*(W$24*EXP(-W$25/($B56+273)/RGas)))+ReactionRateK2!W56/2</f>
        <v>0</v>
      </c>
      <c r="X56" s="73">
        <f ca="1">IF(X$2=0,0,X$22*EXP(X$23/($B56+273)/RGas)*(OFFSET('Composition%'!$B26,0,X$13)*OFFSET('Composition%'!$B26,0,X$14)))-IF(X$2=2,0,OFFSET('Composition%'!$B26,0,X$17)*OFFSET('Composition%'!$B26,0,X$18)*(X$24*EXP(-X$25/($B56+273)/RGas)))+ReactionRateK2!X56/2</f>
        <v>4.8321955839063323E-8</v>
      </c>
      <c r="Y56" s="73">
        <f ca="1">IF(Y$2=0,0,Y$22*EXP(Y$23/($B56+273)/RGas)*(OFFSET('Composition%'!$B26,0,Y$13)*OFFSET('Composition%'!$B26,0,Y$14)))-IF(Y$2=2,0,OFFSET('Composition%'!$B26,0,Y$17)*OFFSET('Composition%'!$B26,0,Y$18)*(Y$24*EXP(-Y$25/($B56+273)/RGas)))+ReactionRateK2!Y56/2</f>
        <v>2.3916511615004795E-9</v>
      </c>
      <c r="Z56" s="73">
        <f ca="1">IF(Z$2=0,0,Z$22*EXP(Z$23/($B56+273)/RGas)*(OFFSET('Composition%'!$B26,0,Z$13)*OFFSET('Composition%'!$B26,0,Z$14)))-IF(Z$2=2,0,OFFSET('Composition%'!$B26,0,Z$17)*OFFSET('Composition%'!$B26,0,Z$18)*(Z$24*EXP(-Z$25/($B56+273)/RGas)))+ReactionRateK2!Z56/2</f>
        <v>0</v>
      </c>
      <c r="AA56" s="73">
        <f ca="1">IF(AA$2=0,0,AA$22*EXP(AA$23/($B56+273)/RGas)*(OFFSET('Composition%'!$B26,0,AA$13)*OFFSET('Composition%'!$B26,0,AA$14)))-IF(AA$2=2,0,OFFSET('Composition%'!$B26,0,AA$17)*OFFSET('Composition%'!$B26,0,AA$18)*(AA$24*EXP(-AA$25/($B56+273)/RGas)))+ReactionRateK2!AA56/2</f>
        <v>0</v>
      </c>
      <c r="AB56" s="73">
        <f ca="1">IF(AB$2=0,0,AB$22*EXP(AB$23/($B56+273)/RGas)*(OFFSET('Composition%'!$B26,0,AB$13)*OFFSET('Composition%'!$B26,0,AB$14)))-IF(AB$2=2,0,OFFSET('Composition%'!$B26,0,AB$17)*OFFSET('Composition%'!$B26,0,AB$18)*(AB$24*EXP(-AB$25/($B56+273)/RGas)))+ReactionRateK2!AB56/2</f>
        <v>0</v>
      </c>
      <c r="AC56" s="73">
        <f ca="1">IF(AC$2=0,0,AC$22*EXP(AC$23/($B56+273)/RGas)*(OFFSET('Composition%'!$B26,0,AC$13)*OFFSET('Composition%'!$B26,0,AC$14)))-IF(AC$2=2,0,OFFSET('Composition%'!$B26,0,AC$17)*OFFSET('Composition%'!$B26,0,AC$18)*(AC$24*EXP(-AC$25/($B56+273)/RGas)))+ReactionRateK2!AC56/2</f>
        <v>0</v>
      </c>
      <c r="AD56" s="73">
        <f ca="1">IF(AD$2=0,0,AD$22*EXP(AD$23/($B56+273)/RGas)*(OFFSET('Composition%'!$B26,0,AD$13)*OFFSET('Composition%'!$B26,0,AD$14)))-IF(AD$2=2,0,OFFSET('Composition%'!$B26,0,AD$17)*OFFSET('Composition%'!$B26,0,AD$18)*(AD$24*EXP(-AD$25/($B56+273)/RGas)))+ReactionRateK2!AD56/2</f>
        <v>0</v>
      </c>
      <c r="AE56" s="73">
        <f ca="1">IF(AE$2=0,0,AE$22*EXP(AE$23/($B56+273)/RGas)*(OFFSET('Composition%'!$B26,0,AE$13)*OFFSET('Composition%'!$B26,0,AE$14)))-IF(AE$2=2,0,OFFSET('Composition%'!$B26,0,AE$17)*OFFSET('Composition%'!$B26,0,AE$18)*(AE$24*EXP(-AE$25/($B56+273)/RGas)))+ReactionRateK2!AE56/2</f>
        <v>0</v>
      </c>
      <c r="AF56" s="73"/>
      <c r="AG56" s="73">
        <f ca="1">IF(AG$2=0,0,AG$22*EXP(AG$23/($B56+273)/RGas)*(OFFSET('Composition%'!$B26,0,AG$13)*OFFSET('Composition%'!$B26,0,AG$14)))-IF(AG$2=2,0,OFFSET('Composition%'!$B26,0,AG$17)*OFFSET('Composition%'!$B26,0,AG$18)*(AG$24*EXP(-AG$25/($B56+273)/RGas)))+ReactionRateK2!AG56/2</f>
        <v>0</v>
      </c>
      <c r="AH56" s="73">
        <f ca="1">IF(AH$2=0,0,AH$22*EXP(AH$23/($B56+273)/RGas)*(OFFSET('Composition%'!$B26,0,AH$13)*OFFSET('Composition%'!$B26,0,AH$14)))-IF(AH$2=2,0,OFFSET('Composition%'!$B26,0,AH$17)*OFFSET('Composition%'!$B26,0,AH$18)*(AH$24*EXP(-AH$25/($B56+273)/RGas)))+ReactionRateK2!AH56/2</f>
        <v>0</v>
      </c>
      <c r="AI56" s="73">
        <f ca="1">IF(AI$2=0,0,AI$22*EXP(AI$23/($B56+273)/RGas)*(OFFSET('Composition%'!$B26,0,AI$13)*OFFSET('Composition%'!$B26,0,AI$14)))-IF(AI$2=2,0,OFFSET('Composition%'!$B26,0,AI$17)*OFFSET('Composition%'!$B26,0,AI$18)*(AI$24*EXP(-AI$25/($B56+273)/RGas)))+ReactionRateK2!AI56/2</f>
        <v>0</v>
      </c>
      <c r="AJ56" s="73">
        <f ca="1">IF(AJ$2=0,0,AJ$22*EXP(AJ$23/($B56+273)/RGas)*(OFFSET('Composition%'!$B26,0,AJ$13)*OFFSET('Composition%'!$B26,0,AJ$14)))-IF(AJ$2=2,0,OFFSET('Composition%'!$B26,0,AJ$17)*OFFSET('Composition%'!$B26,0,AJ$18)*(AJ$24*EXP(-AJ$25/($B56+273)/RGas)))+ReactionRateK2!AJ56/2</f>
        <v>0</v>
      </c>
      <c r="AK56" s="73">
        <f ca="1">IF(AK$2=0,0,AK$22*EXP(AK$23/($B56+273)/RGas)*(OFFSET('Composition%'!$B26,0,AK$13)*OFFSET('Composition%'!$B26,0,AK$14)))-IF(AK$2=2,0,OFFSET('Composition%'!$B26,0,AK$17)*OFFSET('Composition%'!$B26,0,AK$18)*(AK$24*EXP(-AK$25/($B56+273)/RGas)))+ReactionRateK2!AK56/2</f>
        <v>0</v>
      </c>
      <c r="AL56" s="73">
        <f ca="1">IF(AL$2=0,0,AL$22*EXP(AL$23/($B56+273)/RGas)*(OFFSET('Composition%'!$B26,0,AL$13)*OFFSET('Composition%'!$B26,0,AL$14)))-IF(AL$2=2,0,OFFSET('Composition%'!$B26,0,AL$17)*OFFSET('Composition%'!$B26,0,AL$18)*(AL$24*EXP(-AL$25/($B56+273)/RGas)))+ReactionRateK2!AL56/2</f>
        <v>0</v>
      </c>
      <c r="AM56" s="73"/>
      <c r="AN56" s="73">
        <f ca="1">IF(AN$2=0,0,AN$22*EXP(AN$23/($B56+273)/RGas)*(OFFSET('Composition%'!$B26,0,AN$13)*OFFSET('Composition%'!$B26,0,AN$14)))-IF(AN$2=2,0,OFFSET('Composition%'!$B26,0,AN$17)*OFFSET('Composition%'!$B26,0,AN$18)*(AN$24*EXP(-AN$25/($B56+273)/RGas)))+ReactionRateK2!AN56/2</f>
        <v>0</v>
      </c>
      <c r="AO56" s="73">
        <f ca="1">IF(AO$2=0,0,AO$22*EXP(AO$23/($B56+273)/RGas)*(OFFSET('Composition%'!$B26,0,AO$13)*OFFSET('Composition%'!$B26,0,AO$14)))-IF(AO$2=2,0,OFFSET('Composition%'!$B26,0,AO$17)*OFFSET('Composition%'!$B26,0,AO$18)*(AO$24*EXP(-AO$25/($B56+273)/RGas)))+ReactionRateK2!AO56/2</f>
        <v>0</v>
      </c>
      <c r="AP56" s="73">
        <f ca="1">IF(AP$2=0,0,AP$22*EXP(AP$23/($B56+273)/RGas)*(OFFSET('Composition%'!$B26,0,AP$13)*OFFSET('Composition%'!$B26,0,AP$14)))-IF(AP$2=2,0,OFFSET('Composition%'!$B26,0,AP$17)*OFFSET('Composition%'!$B26,0,AP$18)*(AP$24*EXP(-AP$25/($B56+273)/RGas)))+ReactionRateK2!AP56/2</f>
        <v>4.5623539971168153E-12</v>
      </c>
      <c r="AQ56" s="73">
        <f ca="1">IF(AQ$2=0,0,AQ$22*EXP(AQ$23/($B56+273)/RGas)*(OFFSET('Composition%'!$B26,0,AQ$13)*OFFSET('Composition%'!$B26,0,AQ$14)))-IF(AQ$2=2,0,OFFSET('Composition%'!$B26,0,AQ$17)*OFFSET('Composition%'!$B26,0,AQ$18)*(AQ$24*EXP(-AQ$25/($B56+273)/RGas)))+ReactionRateK2!AQ56/2</f>
        <v>0</v>
      </c>
      <c r="AR56" s="73">
        <f ca="1">IF(AR$2=0,0,AR$22*EXP(AR$23/($B56+273)/RGas)*(OFFSET('Composition%'!$B26,0,AR$13)*OFFSET('Composition%'!$B26,0,AR$14)))-IF(AR$2=2,0,OFFSET('Composition%'!$B26,0,AR$17)*OFFSET('Composition%'!$B26,0,AR$18)*(AR$24*EXP(-AR$25/($B56+273)/RGas)))+ReactionRateK2!AR56/2</f>
        <v>0</v>
      </c>
    </row>
    <row r="57" spans="1:44">
      <c r="A57" s="3">
        <f t="shared" si="7"/>
        <v>1.2500000000000004</v>
      </c>
      <c r="B57" s="19">
        <f ca="1">'Composition%'!B27</f>
        <v>411.44632263300974</v>
      </c>
      <c r="C57">
        <f t="shared" si="8"/>
        <v>30</v>
      </c>
      <c r="D57" s="26">
        <f ca="1">('Composition%'!C27*ReactionRateK3!C57)^3</f>
        <v>7.9415621822359137</v>
      </c>
      <c r="E57" s="4"/>
      <c r="F57" s="73">
        <f ca="1">IF(F$2=0,0,F$22*EXP(F$23/($B57+273)/RGas)*(OFFSET('Composition%'!$B27,0,F$13)*OFFSET('Composition%'!$B27,0,F$14)))-IF(F$2=2,0,OFFSET('Composition%'!$B27,0,F$17)*OFFSET('Composition%'!$B27,0,F$18)*(F$24*EXP(-F$25/($B57+273)/RGas)))+ReactionRateK2!F57/2</f>
        <v>1.0971508126431936E-2</v>
      </c>
      <c r="G57" s="73">
        <f ca="1">IF(G$2=0,0,G$22*EXP(G$23/($B57+273)/RGas)*(OFFSET('Composition%'!$B27,0,G$13)*OFFSET('Composition%'!$B27,0,G$14)))-IF(G$2=2,0,OFFSET('Composition%'!$B27,0,G$17)*OFFSET('Composition%'!$B27,0,G$18)*(G$24*EXP(-G$25/($B57+273)/RGas)))+ReactionRateK2!G57/2</f>
        <v>4.0570886499684926E-3</v>
      </c>
      <c r="H57" s="73">
        <f ca="1">IF(H$2=0,0,H$22*EXP(H$23/($B57+273)/RGas)*(OFFSET('Composition%'!$B27,0,H$13)*OFFSET('Composition%'!$B27,0,H$14)))-IF(H$2=2,0,OFFSET('Composition%'!$B27,0,H$17)*OFFSET('Composition%'!$B27,0,H$18)*(H$24*EXP(-H$25/($B57+273)/RGas)))+ReactionRateK2!H57/2</f>
        <v>-2.4233943383337331E-6</v>
      </c>
      <c r="I57" s="73">
        <f ca="1">IF(I$2=0,0,I$22*EXP(I$23/($B57+273)/RGas)*(OFFSET('Composition%'!$B27,0,I$13)*OFFSET('Composition%'!$B27,0,I$14)))-IF(I$2=2,0,OFFSET('Composition%'!$B27,0,I$17)*OFFSET('Composition%'!$B27,0,I$18)*(I$24*EXP(-I$25/($B57+273)/RGas)))+ReactionRateK2!I57/2</f>
        <v>-1.6646452378934965E-3</v>
      </c>
      <c r="J57" s="73"/>
      <c r="K57" s="73">
        <f ca="1">IF(K$2=0,0,K$22*EXP(K$23/($B57+273)/RGas)*(OFFSET('Composition%'!$B27,0,K$13)*OFFSET('Composition%'!$B27,0,K$14)))-IF(K$2=2,0,OFFSET('Composition%'!$B27,0,K$17)*OFFSET('Composition%'!$B27,0,K$18)*(K$24*EXP(-K$25/($B57+273)/RGas)))+ReactionRateK2!K57/2</f>
        <v>4.183812703078478E-2</v>
      </c>
      <c r="L57" s="73">
        <f ca="1">IF(L$2=0,0,L$22*EXP(L$23/($B57+273)/RGas)*(OFFSET('Composition%'!$B27,0,L$13)*OFFSET('Composition%'!$B27,0,L$14)))-IF(L$2=2,0,OFFSET('Composition%'!$B27,0,L$17)*OFFSET('Composition%'!$B27,0,L$18)*(L$24*EXP(-L$25/($B57+273)/RGas)))+ReactionRateK2!L57/2</f>
        <v>-4.3982589554591636E-3</v>
      </c>
      <c r="M57" s="73">
        <f ca="1">IF(M$2=0,0,M$22*EXP(M$23/($B57+273)/RGas)*(OFFSET('Composition%'!$B27,0,M$13)*OFFSET('Composition%'!$B27,0,M$14)))-IF(M$2=2,0,OFFSET('Composition%'!$B27,0,M$17)*OFFSET('Composition%'!$B27,0,M$18)*(M$24*EXP(-M$25/($B57+273)/RGas)))+ReactionRateK2!M57/2</f>
        <v>0</v>
      </c>
      <c r="N57" s="73"/>
      <c r="O57" s="73">
        <f ca="1">IF(O$2=0,0,O$22*EXP(O$23/($B57+273)/RGas)*(OFFSET('Composition%'!$B27,0,O$13)*OFFSET('Composition%'!$B27,0,O$14)))-IF(O$2=2,0,OFFSET('Composition%'!$B27,0,O$17)*OFFSET('Composition%'!$B27,0,O$18)*(O$24*EXP(-O$25/($B57+273)/RGas)))+ReactionRateK2!O57/2</f>
        <v>0</v>
      </c>
      <c r="P57" s="73">
        <f ca="1">IF(P$2=0,0,P$22*EXP(P$23/($B57+273)/RGas)*(OFFSET('Composition%'!$B27,0,P$13)*OFFSET('Composition%'!$B27,0,P$14)))-IF(P$2=2,0,OFFSET('Composition%'!$B27,0,P$17)*OFFSET('Composition%'!$B27,0,P$18)*(P$24*EXP(-P$25/($B57+273)/RGas)))+ReactionRateK2!P57/2</f>
        <v>1.025139696723047E-2</v>
      </c>
      <c r="Q57" s="73">
        <f ca="1">IF(Q$2=0,0,Q$22*EXP(Q$23/($B57+273)/RGas)*(OFFSET('Composition%'!$B27,0,Q$13)*OFFSET('Composition%'!$B27,0,Q$14)))-IF(Q$2=2,0,OFFSET('Composition%'!$B27,0,Q$17)*OFFSET('Composition%'!$B27,0,Q$18)*(Q$24*EXP(-Q$25/($B57+273)/RGas)))+ReactionRateK2!Q57/2</f>
        <v>3.7135898777552094E-5</v>
      </c>
      <c r="R57" s="73">
        <f ca="1">IF(R$2=0,0,R$22*EXP(R$23/($B57+273)/RGas)*(OFFSET('Composition%'!$B27,0,R$13)*OFFSET('Composition%'!$B27,0,R$14)))-IF(R$2=2,0,OFFSET('Composition%'!$B27,0,R$17)*OFFSET('Composition%'!$B27,0,R$18)*(R$24*EXP(-R$25/($B57+273)/RGas)))+ReactionRateK2!R57/2</f>
        <v>3.9507224599993917E-6</v>
      </c>
      <c r="S57" s="73"/>
      <c r="T57" s="73">
        <f ca="1">IF(T$2=0,0,T$22*EXP(T$23/($B57+273)/RGas)*(OFFSET('Composition%'!$B27,0,T$13)*OFFSET('Composition%'!$B27,0,T$14)))-IF(T$2=2,0,OFFSET('Composition%'!$B27,0,T$17)*OFFSET('Composition%'!$B27,0,T$18)*(T$24*EXP(-T$25/($B57+273)/RGas)))+ReactionRateK2!T57/2</f>
        <v>7.587207593283303E-3</v>
      </c>
      <c r="U57" s="73">
        <f ca="1">IF(U$2=0,0,U$22*EXP(U$23/($B57+273)/RGas)*(OFFSET('Composition%'!$B27,0,U$13)*OFFSET('Composition%'!$B27,0,U$14)))-IF(U$2=2,0,OFFSET('Composition%'!$B27,0,U$17)*OFFSET('Composition%'!$B27,0,U$18)*(U$24*EXP(-U$25/($B57+273)/RGas)))+ReactionRateK2!U57/2</f>
        <v>4.1488536956589583E-4</v>
      </c>
      <c r="V57" s="73">
        <f ca="1">IF(V$2=0,0,V$22*EXP(V$23/($B57+273)/RGas)*(OFFSET('Composition%'!$B27,0,V$13)*OFFSET('Composition%'!$B27,0,V$14)))-IF(V$2=2,0,OFFSET('Composition%'!$B27,0,V$17)*OFFSET('Composition%'!$B27,0,V$18)*(V$24*EXP(-V$25/($B57+273)/RGas)))+ReactionRateK2!V57/2</f>
        <v>0</v>
      </c>
      <c r="W57" s="73">
        <f ca="1">IF(W$2=0,0,W$22*EXP(W$23/($B57+273)/RGas)*(OFFSET('Composition%'!$B27,0,W$13)*OFFSET('Composition%'!$B27,0,W$14)))-IF(W$2=2,0,OFFSET('Composition%'!$B27,0,W$17)*OFFSET('Composition%'!$B27,0,W$18)*(W$24*EXP(-W$25/($B57+273)/RGas)))+ReactionRateK2!W57/2</f>
        <v>0</v>
      </c>
      <c r="X57" s="73">
        <f ca="1">IF(X$2=0,0,X$22*EXP(X$23/($B57+273)/RGas)*(OFFSET('Composition%'!$B27,0,X$13)*OFFSET('Composition%'!$B27,0,X$14)))-IF(X$2=2,0,OFFSET('Composition%'!$B27,0,X$17)*OFFSET('Composition%'!$B27,0,X$18)*(X$24*EXP(-X$25/($B57+273)/RGas)))+ReactionRateK2!X57/2</f>
        <v>4.8021167552026685E-8</v>
      </c>
      <c r="Y57" s="73">
        <f ca="1">IF(Y$2=0,0,Y$22*EXP(Y$23/($B57+273)/RGas)*(OFFSET('Composition%'!$B27,0,Y$13)*OFFSET('Composition%'!$B27,0,Y$14)))-IF(Y$2=2,0,OFFSET('Composition%'!$B27,0,Y$17)*OFFSET('Composition%'!$B27,0,Y$18)*(Y$24*EXP(-Y$25/($B57+273)/RGas)))+ReactionRateK2!Y57/2</f>
        <v>2.3767639193852638E-9</v>
      </c>
      <c r="Z57" s="73">
        <f ca="1">IF(Z$2=0,0,Z$22*EXP(Z$23/($B57+273)/RGas)*(OFFSET('Composition%'!$B27,0,Z$13)*OFFSET('Composition%'!$B27,0,Z$14)))-IF(Z$2=2,0,OFFSET('Composition%'!$B27,0,Z$17)*OFFSET('Composition%'!$B27,0,Z$18)*(Z$24*EXP(-Z$25/($B57+273)/RGas)))+ReactionRateK2!Z57/2</f>
        <v>0</v>
      </c>
      <c r="AA57" s="73">
        <f ca="1">IF(AA$2=0,0,AA$22*EXP(AA$23/($B57+273)/RGas)*(OFFSET('Composition%'!$B27,0,AA$13)*OFFSET('Composition%'!$B27,0,AA$14)))-IF(AA$2=2,0,OFFSET('Composition%'!$B27,0,AA$17)*OFFSET('Composition%'!$B27,0,AA$18)*(AA$24*EXP(-AA$25/($B57+273)/RGas)))+ReactionRateK2!AA57/2</f>
        <v>0</v>
      </c>
      <c r="AB57" s="73">
        <f ca="1">IF(AB$2=0,0,AB$22*EXP(AB$23/($B57+273)/RGas)*(OFFSET('Composition%'!$B27,0,AB$13)*OFFSET('Composition%'!$B27,0,AB$14)))-IF(AB$2=2,0,OFFSET('Composition%'!$B27,0,AB$17)*OFFSET('Composition%'!$B27,0,AB$18)*(AB$24*EXP(-AB$25/($B57+273)/RGas)))+ReactionRateK2!AB57/2</f>
        <v>0</v>
      </c>
      <c r="AC57" s="73">
        <f ca="1">IF(AC$2=0,0,AC$22*EXP(AC$23/($B57+273)/RGas)*(OFFSET('Composition%'!$B27,0,AC$13)*OFFSET('Composition%'!$B27,0,AC$14)))-IF(AC$2=2,0,OFFSET('Composition%'!$B27,0,AC$17)*OFFSET('Composition%'!$B27,0,AC$18)*(AC$24*EXP(-AC$25/($B57+273)/RGas)))+ReactionRateK2!AC57/2</f>
        <v>0</v>
      </c>
      <c r="AD57" s="73">
        <f ca="1">IF(AD$2=0,0,AD$22*EXP(AD$23/($B57+273)/RGas)*(OFFSET('Composition%'!$B27,0,AD$13)*OFFSET('Composition%'!$B27,0,AD$14)))-IF(AD$2=2,0,OFFSET('Composition%'!$B27,0,AD$17)*OFFSET('Composition%'!$B27,0,AD$18)*(AD$24*EXP(-AD$25/($B57+273)/RGas)))+ReactionRateK2!AD57/2</f>
        <v>0</v>
      </c>
      <c r="AE57" s="73">
        <f ca="1">IF(AE$2=0,0,AE$22*EXP(AE$23/($B57+273)/RGas)*(OFFSET('Composition%'!$B27,0,AE$13)*OFFSET('Composition%'!$B27,0,AE$14)))-IF(AE$2=2,0,OFFSET('Composition%'!$B27,0,AE$17)*OFFSET('Composition%'!$B27,0,AE$18)*(AE$24*EXP(-AE$25/($B57+273)/RGas)))+ReactionRateK2!AE57/2</f>
        <v>0</v>
      </c>
      <c r="AF57" s="73"/>
      <c r="AG57" s="73">
        <f ca="1">IF(AG$2=0,0,AG$22*EXP(AG$23/($B57+273)/RGas)*(OFFSET('Composition%'!$B27,0,AG$13)*OFFSET('Composition%'!$B27,0,AG$14)))-IF(AG$2=2,0,OFFSET('Composition%'!$B27,0,AG$17)*OFFSET('Composition%'!$B27,0,AG$18)*(AG$24*EXP(-AG$25/($B57+273)/RGas)))+ReactionRateK2!AG57/2</f>
        <v>0</v>
      </c>
      <c r="AH57" s="73">
        <f ca="1">IF(AH$2=0,0,AH$22*EXP(AH$23/($B57+273)/RGas)*(OFFSET('Composition%'!$B27,0,AH$13)*OFFSET('Composition%'!$B27,0,AH$14)))-IF(AH$2=2,0,OFFSET('Composition%'!$B27,0,AH$17)*OFFSET('Composition%'!$B27,0,AH$18)*(AH$24*EXP(-AH$25/($B57+273)/RGas)))+ReactionRateK2!AH57/2</f>
        <v>0</v>
      </c>
      <c r="AI57" s="73">
        <f ca="1">IF(AI$2=0,0,AI$22*EXP(AI$23/($B57+273)/RGas)*(OFFSET('Composition%'!$B27,0,AI$13)*OFFSET('Composition%'!$B27,0,AI$14)))-IF(AI$2=2,0,OFFSET('Composition%'!$B27,0,AI$17)*OFFSET('Composition%'!$B27,0,AI$18)*(AI$24*EXP(-AI$25/($B57+273)/RGas)))+ReactionRateK2!AI57/2</f>
        <v>0</v>
      </c>
      <c r="AJ57" s="73">
        <f ca="1">IF(AJ$2=0,0,AJ$22*EXP(AJ$23/($B57+273)/RGas)*(OFFSET('Composition%'!$B27,0,AJ$13)*OFFSET('Composition%'!$B27,0,AJ$14)))-IF(AJ$2=2,0,OFFSET('Composition%'!$B27,0,AJ$17)*OFFSET('Composition%'!$B27,0,AJ$18)*(AJ$24*EXP(-AJ$25/($B57+273)/RGas)))+ReactionRateK2!AJ57/2</f>
        <v>0</v>
      </c>
      <c r="AK57" s="73">
        <f ca="1">IF(AK$2=0,0,AK$22*EXP(AK$23/($B57+273)/RGas)*(OFFSET('Composition%'!$B27,0,AK$13)*OFFSET('Composition%'!$B27,0,AK$14)))-IF(AK$2=2,0,OFFSET('Composition%'!$B27,0,AK$17)*OFFSET('Composition%'!$B27,0,AK$18)*(AK$24*EXP(-AK$25/($B57+273)/RGas)))+ReactionRateK2!AK57/2</f>
        <v>0</v>
      </c>
      <c r="AL57" s="73">
        <f ca="1">IF(AL$2=0,0,AL$22*EXP(AL$23/($B57+273)/RGas)*(OFFSET('Composition%'!$B27,0,AL$13)*OFFSET('Composition%'!$B27,0,AL$14)))-IF(AL$2=2,0,OFFSET('Composition%'!$B27,0,AL$17)*OFFSET('Composition%'!$B27,0,AL$18)*(AL$24*EXP(-AL$25/($B57+273)/RGas)))+ReactionRateK2!AL57/2</f>
        <v>0</v>
      </c>
      <c r="AM57" s="73"/>
      <c r="AN57" s="73">
        <f ca="1">IF(AN$2=0,0,AN$22*EXP(AN$23/($B57+273)/RGas)*(OFFSET('Composition%'!$B27,0,AN$13)*OFFSET('Composition%'!$B27,0,AN$14)))-IF(AN$2=2,0,OFFSET('Composition%'!$B27,0,AN$17)*OFFSET('Composition%'!$B27,0,AN$18)*(AN$24*EXP(-AN$25/($B57+273)/RGas)))+ReactionRateK2!AN57/2</f>
        <v>0</v>
      </c>
      <c r="AO57" s="73">
        <f ca="1">IF(AO$2=0,0,AO$22*EXP(AO$23/($B57+273)/RGas)*(OFFSET('Composition%'!$B27,0,AO$13)*OFFSET('Composition%'!$B27,0,AO$14)))-IF(AO$2=2,0,OFFSET('Composition%'!$B27,0,AO$17)*OFFSET('Composition%'!$B27,0,AO$18)*(AO$24*EXP(-AO$25/($B57+273)/RGas)))+ReactionRateK2!AO57/2</f>
        <v>0</v>
      </c>
      <c r="AP57" s="73">
        <f ca="1">IF(AP$2=0,0,AP$22*EXP(AP$23/($B57+273)/RGas)*(OFFSET('Composition%'!$B27,0,AP$13)*OFFSET('Composition%'!$B27,0,AP$14)))-IF(AP$2=2,0,OFFSET('Composition%'!$B27,0,AP$17)*OFFSET('Composition%'!$B27,0,AP$18)*(AP$24*EXP(-AP$25/($B57+273)/RGas)))+ReactionRateK2!AP57/2</f>
        <v>4.5798174356763562E-12</v>
      </c>
      <c r="AQ57" s="73">
        <f ca="1">IF(AQ$2=0,0,AQ$22*EXP(AQ$23/($B57+273)/RGas)*(OFFSET('Composition%'!$B27,0,AQ$13)*OFFSET('Composition%'!$B27,0,AQ$14)))-IF(AQ$2=2,0,OFFSET('Composition%'!$B27,0,AQ$17)*OFFSET('Composition%'!$B27,0,AQ$18)*(AQ$24*EXP(-AQ$25/($B57+273)/RGas)))+ReactionRateK2!AQ57/2</f>
        <v>0</v>
      </c>
      <c r="AR57" s="73">
        <f ca="1">IF(AR$2=0,0,AR$22*EXP(AR$23/($B57+273)/RGas)*(OFFSET('Composition%'!$B27,0,AR$13)*OFFSET('Composition%'!$B27,0,AR$14)))-IF(AR$2=2,0,OFFSET('Composition%'!$B27,0,AR$17)*OFFSET('Composition%'!$B27,0,AR$18)*(AR$24*EXP(-AR$25/($B57+273)/RGas)))+ReactionRateK2!AR57/2</f>
        <v>0</v>
      </c>
    </row>
    <row r="58" spans="1:44">
      <c r="A58" s="3">
        <f t="shared" si="7"/>
        <v>1.3000000000000005</v>
      </c>
      <c r="B58" s="19">
        <f ca="1">'Composition%'!B28</f>
        <v>411.62284261452101</v>
      </c>
      <c r="C58">
        <f t="shared" si="8"/>
        <v>30</v>
      </c>
      <c r="D58" s="26">
        <f ca="1">('Composition%'!C28*ReactionRateK3!C58)^3</f>
        <v>7.802459708385598</v>
      </c>
      <c r="E58" s="4"/>
      <c r="F58" s="73">
        <f ca="1">IF(F$2=0,0,F$22*EXP(F$23/($B58+273)/RGas)*(OFFSET('Composition%'!$B28,0,F$13)*OFFSET('Composition%'!$B28,0,F$14)))-IF(F$2=2,0,OFFSET('Composition%'!$B28,0,F$17)*OFFSET('Composition%'!$B28,0,F$18)*(F$24*EXP(-F$25/($B58+273)/RGas)))+ReactionRateK2!F58/2</f>
        <v>1.0705462712996086E-2</v>
      </c>
      <c r="G58" s="73">
        <f ca="1">IF(G$2=0,0,G$22*EXP(G$23/($B58+273)/RGas)*(OFFSET('Composition%'!$B28,0,G$13)*OFFSET('Composition%'!$B28,0,G$14)))-IF(G$2=2,0,OFFSET('Composition%'!$B28,0,G$17)*OFFSET('Composition%'!$B28,0,G$18)*(G$24*EXP(-G$25/($B58+273)/RGas)))+ReactionRateK2!G58/2</f>
        <v>3.9644112548873752E-3</v>
      </c>
      <c r="H58" s="73">
        <f ca="1">IF(H$2=0,0,H$22*EXP(H$23/($B58+273)/RGas)*(OFFSET('Composition%'!$B28,0,H$13)*OFFSET('Composition%'!$B28,0,H$14)))-IF(H$2=2,0,OFFSET('Composition%'!$B28,0,H$17)*OFFSET('Composition%'!$B28,0,H$18)*(H$24*EXP(-H$25/($B58+273)/RGas)))+ReactionRateK2!H58/2</f>
        <v>-2.5468637788004908E-6</v>
      </c>
      <c r="I58" s="73">
        <f ca="1">IF(I$2=0,0,I$22*EXP(I$23/($B58+273)/RGas)*(OFFSET('Composition%'!$B28,0,I$13)*OFFSET('Composition%'!$B28,0,I$14)))-IF(I$2=2,0,OFFSET('Composition%'!$B28,0,I$17)*OFFSET('Composition%'!$B28,0,I$18)*(I$24*EXP(-I$25/($B58+273)/RGas)))+ReactionRateK2!I58/2</f>
        <v>-1.4728113744890993E-3</v>
      </c>
      <c r="J58" s="73"/>
      <c r="K58" s="73">
        <f ca="1">IF(K$2=0,0,K$22*EXP(K$23/($B58+273)/RGas)*(OFFSET('Composition%'!$B28,0,K$13)*OFFSET('Composition%'!$B28,0,K$14)))-IF(K$2=2,0,OFFSET('Composition%'!$B28,0,K$17)*OFFSET('Composition%'!$B28,0,K$18)*(K$24*EXP(-K$25/($B58+273)/RGas)))+ReactionRateK2!K58/2</f>
        <v>4.114096015841294E-2</v>
      </c>
      <c r="L58" s="73">
        <f ca="1">IF(L$2=0,0,L$22*EXP(L$23/($B58+273)/RGas)*(OFFSET('Composition%'!$B28,0,L$13)*OFFSET('Composition%'!$B28,0,L$14)))-IF(L$2=2,0,OFFSET('Composition%'!$B28,0,L$17)*OFFSET('Composition%'!$B28,0,L$18)*(L$24*EXP(-L$25/($B58+273)/RGas)))+ReactionRateK2!L58/2</f>
        <v>-4.7108873868414785E-3</v>
      </c>
      <c r="M58" s="73">
        <f ca="1">IF(M$2=0,0,M$22*EXP(M$23/($B58+273)/RGas)*(OFFSET('Composition%'!$B28,0,M$13)*OFFSET('Composition%'!$B28,0,M$14)))-IF(M$2=2,0,OFFSET('Composition%'!$B28,0,M$17)*OFFSET('Composition%'!$B28,0,M$18)*(M$24*EXP(-M$25/($B58+273)/RGas)))+ReactionRateK2!M58/2</f>
        <v>0</v>
      </c>
      <c r="N58" s="73"/>
      <c r="O58" s="73">
        <f ca="1">IF(O$2=0,0,O$22*EXP(O$23/($B58+273)/RGas)*(OFFSET('Composition%'!$B28,0,O$13)*OFFSET('Composition%'!$B28,0,O$14)))-IF(O$2=2,0,OFFSET('Composition%'!$B28,0,O$17)*OFFSET('Composition%'!$B28,0,O$18)*(O$24*EXP(-O$25/($B58+273)/RGas)))+ReactionRateK2!O58/2</f>
        <v>0</v>
      </c>
      <c r="P58" s="73">
        <f ca="1">IF(P$2=0,0,P$22*EXP(P$23/($B58+273)/RGas)*(OFFSET('Composition%'!$B28,0,P$13)*OFFSET('Composition%'!$B28,0,P$14)))-IF(P$2=2,0,OFFSET('Composition%'!$B28,0,P$17)*OFFSET('Composition%'!$B28,0,P$18)*(P$24*EXP(-P$25/($B58+273)/RGas)))+ReactionRateK2!P58/2</f>
        <v>1.0714115453771184E-2</v>
      </c>
      <c r="Q58" s="73">
        <f ca="1">IF(Q$2=0,0,Q$22*EXP(Q$23/($B58+273)/RGas)*(OFFSET('Composition%'!$B28,0,Q$13)*OFFSET('Composition%'!$B28,0,Q$14)))-IF(Q$2=2,0,OFFSET('Composition%'!$B28,0,Q$17)*OFFSET('Composition%'!$B28,0,Q$18)*(Q$24*EXP(-Q$25/($B58+273)/RGas)))+ReactionRateK2!Q58/2</f>
        <v>3.94177617804538E-5</v>
      </c>
      <c r="R58" s="73">
        <f ca="1">IF(R$2=0,0,R$22*EXP(R$23/($B58+273)/RGas)*(OFFSET('Composition%'!$B28,0,R$13)*OFFSET('Composition%'!$B28,0,R$14)))-IF(R$2=2,0,OFFSET('Composition%'!$B28,0,R$17)*OFFSET('Composition%'!$B28,0,R$18)*(R$24*EXP(-R$25/($B58+273)/RGas)))+ReactionRateK2!R58/2</f>
        <v>4.2966589601133848E-6</v>
      </c>
      <c r="S58" s="73"/>
      <c r="T58" s="73">
        <f ca="1">IF(T$2=0,0,T$22*EXP(T$23/($B58+273)/RGas)*(OFFSET('Composition%'!$B28,0,T$13)*OFFSET('Composition%'!$B28,0,T$14)))-IF(T$2=2,0,OFFSET('Composition%'!$B28,0,T$17)*OFFSET('Composition%'!$B28,0,T$18)*(T$24*EXP(-T$25/($B58+273)/RGas)))+ReactionRateK2!T58/2</f>
        <v>7.1331442456926651E-3</v>
      </c>
      <c r="U58" s="73">
        <f ca="1">IF(U$2=0,0,U$22*EXP(U$23/($B58+273)/RGas)*(OFFSET('Composition%'!$B28,0,U$13)*OFFSET('Composition%'!$B28,0,U$14)))-IF(U$2=2,0,OFFSET('Composition%'!$B28,0,U$17)*OFFSET('Composition%'!$B28,0,U$18)*(U$24*EXP(-U$25/($B58+273)/RGas)))+ReactionRateK2!U58/2</f>
        <v>3.7076926047504828E-4</v>
      </c>
      <c r="V58" s="73">
        <f ca="1">IF(V$2=0,0,V$22*EXP(V$23/($B58+273)/RGas)*(OFFSET('Composition%'!$B28,0,V$13)*OFFSET('Composition%'!$B28,0,V$14)))-IF(V$2=2,0,OFFSET('Composition%'!$B28,0,V$17)*OFFSET('Composition%'!$B28,0,V$18)*(V$24*EXP(-V$25/($B58+273)/RGas)))+ReactionRateK2!V58/2</f>
        <v>0</v>
      </c>
      <c r="W58" s="73">
        <f ca="1">IF(W$2=0,0,W$22*EXP(W$23/($B58+273)/RGas)*(OFFSET('Composition%'!$B28,0,W$13)*OFFSET('Composition%'!$B28,0,W$14)))-IF(W$2=2,0,OFFSET('Composition%'!$B28,0,W$17)*OFFSET('Composition%'!$B28,0,W$18)*(W$24*EXP(-W$25/($B58+273)/RGas)))+ReactionRateK2!W58/2</f>
        <v>0</v>
      </c>
      <c r="X58" s="73">
        <f ca="1">IF(X$2=0,0,X$22*EXP(X$23/($B58+273)/RGas)*(OFFSET('Composition%'!$B28,0,X$13)*OFFSET('Composition%'!$B28,0,X$14)))-IF(X$2=2,0,OFFSET('Composition%'!$B28,0,X$17)*OFFSET('Composition%'!$B28,0,X$18)*(X$24*EXP(-X$25/($B58+273)/RGas)))+ReactionRateK2!X58/2</f>
        <v>4.7739084661659431E-8</v>
      </c>
      <c r="Y58" s="73">
        <f ca="1">IF(Y$2=0,0,Y$22*EXP(Y$23/($B58+273)/RGas)*(OFFSET('Composition%'!$B28,0,Y$13)*OFFSET('Composition%'!$B28,0,Y$14)))-IF(Y$2=2,0,OFFSET('Composition%'!$B28,0,Y$17)*OFFSET('Composition%'!$B28,0,Y$18)*(Y$24*EXP(-Y$25/($B58+273)/RGas)))+ReactionRateK2!Y58/2</f>
        <v>2.3628024838292784E-9</v>
      </c>
      <c r="Z58" s="73">
        <f ca="1">IF(Z$2=0,0,Z$22*EXP(Z$23/($B58+273)/RGas)*(OFFSET('Composition%'!$B28,0,Z$13)*OFFSET('Composition%'!$B28,0,Z$14)))-IF(Z$2=2,0,OFFSET('Composition%'!$B28,0,Z$17)*OFFSET('Composition%'!$B28,0,Z$18)*(Z$24*EXP(-Z$25/($B58+273)/RGas)))+ReactionRateK2!Z58/2</f>
        <v>0</v>
      </c>
      <c r="AA58" s="73">
        <f ca="1">IF(AA$2=0,0,AA$22*EXP(AA$23/($B58+273)/RGas)*(OFFSET('Composition%'!$B28,0,AA$13)*OFFSET('Composition%'!$B28,0,AA$14)))-IF(AA$2=2,0,OFFSET('Composition%'!$B28,0,AA$17)*OFFSET('Composition%'!$B28,0,AA$18)*(AA$24*EXP(-AA$25/($B58+273)/RGas)))+ReactionRateK2!AA58/2</f>
        <v>0</v>
      </c>
      <c r="AB58" s="73">
        <f ca="1">IF(AB$2=0,0,AB$22*EXP(AB$23/($B58+273)/RGas)*(OFFSET('Composition%'!$B28,0,AB$13)*OFFSET('Composition%'!$B28,0,AB$14)))-IF(AB$2=2,0,OFFSET('Composition%'!$B28,0,AB$17)*OFFSET('Composition%'!$B28,0,AB$18)*(AB$24*EXP(-AB$25/($B58+273)/RGas)))+ReactionRateK2!AB58/2</f>
        <v>0</v>
      </c>
      <c r="AC58" s="73">
        <f ca="1">IF(AC$2=0,0,AC$22*EXP(AC$23/($B58+273)/RGas)*(OFFSET('Composition%'!$B28,0,AC$13)*OFFSET('Composition%'!$B28,0,AC$14)))-IF(AC$2=2,0,OFFSET('Composition%'!$B28,0,AC$17)*OFFSET('Composition%'!$B28,0,AC$18)*(AC$24*EXP(-AC$25/($B58+273)/RGas)))+ReactionRateK2!AC58/2</f>
        <v>0</v>
      </c>
      <c r="AD58" s="73">
        <f ca="1">IF(AD$2=0,0,AD$22*EXP(AD$23/($B58+273)/RGas)*(OFFSET('Composition%'!$B28,0,AD$13)*OFFSET('Composition%'!$B28,0,AD$14)))-IF(AD$2=2,0,OFFSET('Composition%'!$B28,0,AD$17)*OFFSET('Composition%'!$B28,0,AD$18)*(AD$24*EXP(-AD$25/($B58+273)/RGas)))+ReactionRateK2!AD58/2</f>
        <v>0</v>
      </c>
      <c r="AE58" s="73">
        <f ca="1">IF(AE$2=0,0,AE$22*EXP(AE$23/($B58+273)/RGas)*(OFFSET('Composition%'!$B28,0,AE$13)*OFFSET('Composition%'!$B28,0,AE$14)))-IF(AE$2=2,0,OFFSET('Composition%'!$B28,0,AE$17)*OFFSET('Composition%'!$B28,0,AE$18)*(AE$24*EXP(-AE$25/($B58+273)/RGas)))+ReactionRateK2!AE58/2</f>
        <v>0</v>
      </c>
      <c r="AF58" s="73"/>
      <c r="AG58" s="73">
        <f ca="1">IF(AG$2=0,0,AG$22*EXP(AG$23/($B58+273)/RGas)*(OFFSET('Composition%'!$B28,0,AG$13)*OFFSET('Composition%'!$B28,0,AG$14)))-IF(AG$2=2,0,OFFSET('Composition%'!$B28,0,AG$17)*OFFSET('Composition%'!$B28,0,AG$18)*(AG$24*EXP(-AG$25/($B58+273)/RGas)))+ReactionRateK2!AG58/2</f>
        <v>0</v>
      </c>
      <c r="AH58" s="73">
        <f ca="1">IF(AH$2=0,0,AH$22*EXP(AH$23/($B58+273)/RGas)*(OFFSET('Composition%'!$B28,0,AH$13)*OFFSET('Composition%'!$B28,0,AH$14)))-IF(AH$2=2,0,OFFSET('Composition%'!$B28,0,AH$17)*OFFSET('Composition%'!$B28,0,AH$18)*(AH$24*EXP(-AH$25/($B58+273)/RGas)))+ReactionRateK2!AH58/2</f>
        <v>0</v>
      </c>
      <c r="AI58" s="73">
        <f ca="1">IF(AI$2=0,0,AI$22*EXP(AI$23/($B58+273)/RGas)*(OFFSET('Composition%'!$B28,0,AI$13)*OFFSET('Composition%'!$B28,0,AI$14)))-IF(AI$2=2,0,OFFSET('Composition%'!$B28,0,AI$17)*OFFSET('Composition%'!$B28,0,AI$18)*(AI$24*EXP(-AI$25/($B58+273)/RGas)))+ReactionRateK2!AI58/2</f>
        <v>0</v>
      </c>
      <c r="AJ58" s="73">
        <f ca="1">IF(AJ$2=0,0,AJ$22*EXP(AJ$23/($B58+273)/RGas)*(OFFSET('Composition%'!$B28,0,AJ$13)*OFFSET('Composition%'!$B28,0,AJ$14)))-IF(AJ$2=2,0,OFFSET('Composition%'!$B28,0,AJ$17)*OFFSET('Composition%'!$B28,0,AJ$18)*(AJ$24*EXP(-AJ$25/($B58+273)/RGas)))+ReactionRateK2!AJ58/2</f>
        <v>0</v>
      </c>
      <c r="AK58" s="73">
        <f ca="1">IF(AK$2=0,0,AK$22*EXP(AK$23/($B58+273)/RGas)*(OFFSET('Composition%'!$B28,0,AK$13)*OFFSET('Composition%'!$B28,0,AK$14)))-IF(AK$2=2,0,OFFSET('Composition%'!$B28,0,AK$17)*OFFSET('Composition%'!$B28,0,AK$18)*(AK$24*EXP(-AK$25/($B58+273)/RGas)))+ReactionRateK2!AK58/2</f>
        <v>0</v>
      </c>
      <c r="AL58" s="73">
        <f ca="1">IF(AL$2=0,0,AL$22*EXP(AL$23/($B58+273)/RGas)*(OFFSET('Composition%'!$B28,0,AL$13)*OFFSET('Composition%'!$B28,0,AL$14)))-IF(AL$2=2,0,OFFSET('Composition%'!$B28,0,AL$17)*OFFSET('Composition%'!$B28,0,AL$18)*(AL$24*EXP(-AL$25/($B58+273)/RGas)))+ReactionRateK2!AL58/2</f>
        <v>0</v>
      </c>
      <c r="AM58" s="73"/>
      <c r="AN58" s="73">
        <f ca="1">IF(AN$2=0,0,AN$22*EXP(AN$23/($B58+273)/RGas)*(OFFSET('Composition%'!$B28,0,AN$13)*OFFSET('Composition%'!$B28,0,AN$14)))-IF(AN$2=2,0,OFFSET('Composition%'!$B28,0,AN$17)*OFFSET('Composition%'!$B28,0,AN$18)*(AN$24*EXP(-AN$25/($B58+273)/RGas)))+ReactionRateK2!AN58/2</f>
        <v>0</v>
      </c>
      <c r="AO58" s="73">
        <f ca="1">IF(AO$2=0,0,AO$22*EXP(AO$23/($B58+273)/RGas)*(OFFSET('Composition%'!$B28,0,AO$13)*OFFSET('Composition%'!$B28,0,AO$14)))-IF(AO$2=2,0,OFFSET('Composition%'!$B28,0,AO$17)*OFFSET('Composition%'!$B28,0,AO$18)*(AO$24*EXP(-AO$25/($B58+273)/RGas)))+ReactionRateK2!AO58/2</f>
        <v>0</v>
      </c>
      <c r="AP58" s="73">
        <f ca="1">IF(AP$2=0,0,AP$22*EXP(AP$23/($B58+273)/RGas)*(OFFSET('Composition%'!$B28,0,AP$13)*OFFSET('Composition%'!$B28,0,AP$14)))-IF(AP$2=2,0,OFFSET('Composition%'!$B28,0,AP$17)*OFFSET('Composition%'!$B28,0,AP$18)*(AP$24*EXP(-AP$25/($B58+273)/RGas)))+ReactionRateK2!AP58/2</f>
        <v>4.5954071035261979E-12</v>
      </c>
      <c r="AQ58" s="73">
        <f ca="1">IF(AQ$2=0,0,AQ$22*EXP(AQ$23/($B58+273)/RGas)*(OFFSET('Composition%'!$B28,0,AQ$13)*OFFSET('Composition%'!$B28,0,AQ$14)))-IF(AQ$2=2,0,OFFSET('Composition%'!$B28,0,AQ$17)*OFFSET('Composition%'!$B28,0,AQ$18)*(AQ$24*EXP(-AQ$25/($B58+273)/RGas)))+ReactionRateK2!AQ58/2</f>
        <v>0</v>
      </c>
      <c r="AR58" s="73">
        <f ca="1">IF(AR$2=0,0,AR$22*EXP(AR$23/($B58+273)/RGas)*(OFFSET('Composition%'!$B28,0,AR$13)*OFFSET('Composition%'!$B28,0,AR$14)))-IF(AR$2=2,0,OFFSET('Composition%'!$B28,0,AR$17)*OFFSET('Composition%'!$B28,0,AR$18)*(AR$24*EXP(-AR$25/($B58+273)/RGas)))+ReactionRateK2!AR58/2</f>
        <v>0</v>
      </c>
    </row>
    <row r="59" spans="1:44">
      <c r="A59" s="3">
        <f t="shared" si="7"/>
        <v>1.3500000000000005</v>
      </c>
      <c r="B59" s="19">
        <f ca="1">'Composition%'!B29</f>
        <v>411.79008877423627</v>
      </c>
      <c r="C59">
        <f t="shared" si="8"/>
        <v>30</v>
      </c>
      <c r="D59" s="26">
        <f ca="1">('Composition%'!C29*ReactionRateK3!C59)^3</f>
        <v>7.6735018694754391</v>
      </c>
      <c r="E59" s="4"/>
      <c r="F59" s="73">
        <f ca="1">IF(F$2=0,0,F$22*EXP(F$23/($B59+273)/RGas)*(OFFSET('Composition%'!$B29,0,F$13)*OFFSET('Composition%'!$B29,0,F$14)))-IF(F$2=2,0,OFFSET('Composition%'!$B29,0,F$17)*OFFSET('Composition%'!$B29,0,F$18)*(F$24*EXP(-F$25/($B59+273)/RGas)))+ReactionRateK2!F59/2</f>
        <v>1.0447967237393696E-2</v>
      </c>
      <c r="G59" s="73">
        <f ca="1">IF(G$2=0,0,G$22*EXP(G$23/($B59+273)/RGas)*(OFFSET('Composition%'!$B29,0,G$13)*OFFSET('Composition%'!$B29,0,G$14)))-IF(G$2=2,0,OFFSET('Composition%'!$B29,0,G$17)*OFFSET('Composition%'!$B29,0,G$18)*(G$24*EXP(-G$25/($B59+273)/RGas)))+ReactionRateK2!G59/2</f>
        <v>3.8747300161937719E-3</v>
      </c>
      <c r="H59" s="73">
        <f ca="1">IF(H$2=0,0,H$22*EXP(H$23/($B59+273)/RGas)*(OFFSET('Composition%'!$B29,0,H$13)*OFFSET('Composition%'!$B29,0,H$14)))-IF(H$2=2,0,OFFSET('Composition%'!$B29,0,H$17)*OFFSET('Composition%'!$B29,0,H$18)*(H$24*EXP(-H$25/($B59+273)/RGas)))+ReactionRateK2!H59/2</f>
        <v>-2.6667454503196644E-6</v>
      </c>
      <c r="I59" s="73">
        <f ca="1">IF(I$2=0,0,I$22*EXP(I$23/($B59+273)/RGas)*(OFFSET('Composition%'!$B29,0,I$13)*OFFSET('Composition%'!$B29,0,I$14)))-IF(I$2=2,0,OFFSET('Composition%'!$B29,0,I$17)*OFFSET('Composition%'!$B29,0,I$18)*(I$24*EXP(-I$25/($B59+273)/RGas)))+ReactionRateK2!I59/2</f>
        <v>-1.3004122485744682E-3</v>
      </c>
      <c r="J59" s="73"/>
      <c r="K59" s="73">
        <f ca="1">IF(K$2=0,0,K$22*EXP(K$23/($B59+273)/RGas)*(OFFSET('Composition%'!$B29,0,K$13)*OFFSET('Composition%'!$B29,0,K$14)))-IF(K$2=2,0,OFFSET('Composition%'!$B29,0,K$17)*OFFSET('Composition%'!$B29,0,K$18)*(K$24*EXP(-K$25/($B59+273)/RGas)))+ReactionRateK2!K59/2</f>
        <v>4.0456649862014207E-2</v>
      </c>
      <c r="L59" s="73">
        <f ca="1">IF(L$2=0,0,L$22*EXP(L$23/($B59+273)/RGas)*(OFFSET('Composition%'!$B29,0,L$13)*OFFSET('Composition%'!$B29,0,L$14)))-IF(L$2=2,0,OFFSET('Composition%'!$B29,0,L$17)*OFFSET('Composition%'!$B29,0,L$18)*(L$24*EXP(-L$25/($B59+273)/RGas)))+ReactionRateK2!L59/2</f>
        <v>-4.9689410208273929E-3</v>
      </c>
      <c r="M59" s="73">
        <f ca="1">IF(M$2=0,0,M$22*EXP(M$23/($B59+273)/RGas)*(OFFSET('Composition%'!$B29,0,M$13)*OFFSET('Composition%'!$B29,0,M$14)))-IF(M$2=2,0,OFFSET('Composition%'!$B29,0,M$17)*OFFSET('Composition%'!$B29,0,M$18)*(M$24*EXP(-M$25/($B59+273)/RGas)))+ReactionRateK2!M59/2</f>
        <v>0</v>
      </c>
      <c r="N59" s="73"/>
      <c r="O59" s="73">
        <f ca="1">IF(O$2=0,0,O$22*EXP(O$23/($B59+273)/RGas)*(OFFSET('Composition%'!$B29,0,O$13)*OFFSET('Composition%'!$B29,0,O$14)))-IF(O$2=2,0,OFFSET('Composition%'!$B29,0,O$17)*OFFSET('Composition%'!$B29,0,O$18)*(O$24*EXP(-O$25/($B59+273)/RGas)))+ReactionRateK2!O59/2</f>
        <v>0</v>
      </c>
      <c r="P59" s="73">
        <f ca="1">IF(P$2=0,0,P$22*EXP(P$23/($B59+273)/RGas)*(OFFSET('Composition%'!$B29,0,P$13)*OFFSET('Composition%'!$B29,0,P$14)))-IF(P$2=2,0,OFFSET('Composition%'!$B29,0,P$17)*OFFSET('Composition%'!$B29,0,P$18)*(P$24*EXP(-P$25/($B59+273)/RGas)))+ReactionRateK2!P59/2</f>
        <v>1.1164167636821567E-2</v>
      </c>
      <c r="Q59" s="73">
        <f ca="1">IF(Q$2=0,0,Q$22*EXP(Q$23/($B59+273)/RGas)*(OFFSET('Composition%'!$B29,0,Q$13)*OFFSET('Composition%'!$B29,0,Q$14)))-IF(Q$2=2,0,OFFSET('Composition%'!$B29,0,Q$17)*OFFSET('Composition%'!$B29,0,Q$18)*(Q$24*EXP(-Q$25/($B59+273)/RGas)))+ReactionRateK2!Q59/2</f>
        <v>4.172744369481906E-5</v>
      </c>
      <c r="R59" s="73">
        <f ca="1">IF(R$2=0,0,R$22*EXP(R$23/($B59+273)/RGas)*(OFFSET('Composition%'!$B29,0,R$13)*OFFSET('Composition%'!$B29,0,R$14)))-IF(R$2=2,0,OFFSET('Composition%'!$B29,0,R$17)*OFFSET('Composition%'!$B29,0,R$18)*(R$24*EXP(-R$25/($B59+273)/RGas)))+ReactionRateK2!R59/2</f>
        <v>4.660637474581844E-6</v>
      </c>
      <c r="S59" s="73"/>
      <c r="T59" s="73">
        <f ca="1">IF(T$2=0,0,T$22*EXP(T$23/($B59+273)/RGas)*(OFFSET('Composition%'!$B29,0,T$13)*OFFSET('Composition%'!$B29,0,T$14)))-IF(T$2=2,0,OFFSET('Composition%'!$B29,0,T$17)*OFFSET('Composition%'!$B29,0,T$18)*(T$24*EXP(-T$25/($B59+273)/RGas)))+ReactionRateK2!T59/2</f>
        <v>6.70443993058417E-3</v>
      </c>
      <c r="U59" s="73">
        <f ca="1">IF(U$2=0,0,U$22*EXP(U$23/($B59+273)/RGas)*(OFFSET('Composition%'!$B29,0,U$13)*OFFSET('Composition%'!$B29,0,U$14)))-IF(U$2=2,0,OFFSET('Composition%'!$B29,0,U$17)*OFFSET('Composition%'!$B29,0,U$18)*(U$24*EXP(-U$25/($B59+273)/RGas)))+ReactionRateK2!U59/2</f>
        <v>3.3167406975786578E-4</v>
      </c>
      <c r="V59" s="73">
        <f ca="1">IF(V$2=0,0,V$22*EXP(V$23/($B59+273)/RGas)*(OFFSET('Composition%'!$B29,0,V$13)*OFFSET('Composition%'!$B29,0,V$14)))-IF(V$2=2,0,OFFSET('Composition%'!$B29,0,V$17)*OFFSET('Composition%'!$B29,0,V$18)*(V$24*EXP(-V$25/($B59+273)/RGas)))+ReactionRateK2!V59/2</f>
        <v>0</v>
      </c>
      <c r="W59" s="73">
        <f ca="1">IF(W$2=0,0,W$22*EXP(W$23/($B59+273)/RGas)*(OFFSET('Composition%'!$B29,0,W$13)*OFFSET('Composition%'!$B29,0,W$14)))-IF(W$2=2,0,OFFSET('Composition%'!$B29,0,W$17)*OFFSET('Composition%'!$B29,0,W$18)*(W$24*EXP(-W$25/($B59+273)/RGas)))+ReactionRateK2!W59/2</f>
        <v>0</v>
      </c>
      <c r="X59" s="73">
        <f ca="1">IF(X$2=0,0,X$22*EXP(X$23/($B59+273)/RGas)*(OFFSET('Composition%'!$B29,0,X$13)*OFFSET('Composition%'!$B29,0,X$14)))-IF(X$2=2,0,OFFSET('Composition%'!$B29,0,X$17)*OFFSET('Composition%'!$B29,0,X$18)*(X$24*EXP(-X$25/($B59+273)/RGas)))+ReactionRateK2!X59/2</f>
        <v>4.7474563247975588E-8</v>
      </c>
      <c r="Y59" s="73">
        <f ca="1">IF(Y$2=0,0,Y$22*EXP(Y$23/($B59+273)/RGas)*(OFFSET('Composition%'!$B29,0,Y$13)*OFFSET('Composition%'!$B29,0,Y$14)))-IF(Y$2=2,0,OFFSET('Composition%'!$B29,0,Y$17)*OFFSET('Composition%'!$B29,0,Y$18)*(Y$24*EXP(-Y$25/($B59+273)/RGas)))+ReactionRateK2!Y59/2</f>
        <v>2.3497102375554364E-9</v>
      </c>
      <c r="Z59" s="73">
        <f ca="1">IF(Z$2=0,0,Z$22*EXP(Z$23/($B59+273)/RGas)*(OFFSET('Composition%'!$B29,0,Z$13)*OFFSET('Composition%'!$B29,0,Z$14)))-IF(Z$2=2,0,OFFSET('Composition%'!$B29,0,Z$17)*OFFSET('Composition%'!$B29,0,Z$18)*(Z$24*EXP(-Z$25/($B59+273)/RGas)))+ReactionRateK2!Z59/2</f>
        <v>0</v>
      </c>
      <c r="AA59" s="73">
        <f ca="1">IF(AA$2=0,0,AA$22*EXP(AA$23/($B59+273)/RGas)*(OFFSET('Composition%'!$B29,0,AA$13)*OFFSET('Composition%'!$B29,0,AA$14)))-IF(AA$2=2,0,OFFSET('Composition%'!$B29,0,AA$17)*OFFSET('Composition%'!$B29,0,AA$18)*(AA$24*EXP(-AA$25/($B59+273)/RGas)))+ReactionRateK2!AA59/2</f>
        <v>0</v>
      </c>
      <c r="AB59" s="73">
        <f ca="1">IF(AB$2=0,0,AB$22*EXP(AB$23/($B59+273)/RGas)*(OFFSET('Composition%'!$B29,0,AB$13)*OFFSET('Composition%'!$B29,0,AB$14)))-IF(AB$2=2,0,OFFSET('Composition%'!$B29,0,AB$17)*OFFSET('Composition%'!$B29,0,AB$18)*(AB$24*EXP(-AB$25/($B59+273)/RGas)))+ReactionRateK2!AB59/2</f>
        <v>0</v>
      </c>
      <c r="AC59" s="73">
        <f ca="1">IF(AC$2=0,0,AC$22*EXP(AC$23/($B59+273)/RGas)*(OFFSET('Composition%'!$B29,0,AC$13)*OFFSET('Composition%'!$B29,0,AC$14)))-IF(AC$2=2,0,OFFSET('Composition%'!$B29,0,AC$17)*OFFSET('Composition%'!$B29,0,AC$18)*(AC$24*EXP(-AC$25/($B59+273)/RGas)))+ReactionRateK2!AC59/2</f>
        <v>0</v>
      </c>
      <c r="AD59" s="73">
        <f ca="1">IF(AD$2=0,0,AD$22*EXP(AD$23/($B59+273)/RGas)*(OFFSET('Composition%'!$B29,0,AD$13)*OFFSET('Composition%'!$B29,0,AD$14)))-IF(AD$2=2,0,OFFSET('Composition%'!$B29,0,AD$17)*OFFSET('Composition%'!$B29,0,AD$18)*(AD$24*EXP(-AD$25/($B59+273)/RGas)))+ReactionRateK2!AD59/2</f>
        <v>0</v>
      </c>
      <c r="AE59" s="73">
        <f ca="1">IF(AE$2=0,0,AE$22*EXP(AE$23/($B59+273)/RGas)*(OFFSET('Composition%'!$B29,0,AE$13)*OFFSET('Composition%'!$B29,0,AE$14)))-IF(AE$2=2,0,OFFSET('Composition%'!$B29,0,AE$17)*OFFSET('Composition%'!$B29,0,AE$18)*(AE$24*EXP(-AE$25/($B59+273)/RGas)))+ReactionRateK2!AE59/2</f>
        <v>0</v>
      </c>
      <c r="AF59" s="73"/>
      <c r="AG59" s="73">
        <f ca="1">IF(AG$2=0,0,AG$22*EXP(AG$23/($B59+273)/RGas)*(OFFSET('Composition%'!$B29,0,AG$13)*OFFSET('Composition%'!$B29,0,AG$14)))-IF(AG$2=2,0,OFFSET('Composition%'!$B29,0,AG$17)*OFFSET('Composition%'!$B29,0,AG$18)*(AG$24*EXP(-AG$25/($B59+273)/RGas)))+ReactionRateK2!AG59/2</f>
        <v>0</v>
      </c>
      <c r="AH59" s="73">
        <f ca="1">IF(AH$2=0,0,AH$22*EXP(AH$23/($B59+273)/RGas)*(OFFSET('Composition%'!$B29,0,AH$13)*OFFSET('Composition%'!$B29,0,AH$14)))-IF(AH$2=2,0,OFFSET('Composition%'!$B29,0,AH$17)*OFFSET('Composition%'!$B29,0,AH$18)*(AH$24*EXP(-AH$25/($B59+273)/RGas)))+ReactionRateK2!AH59/2</f>
        <v>0</v>
      </c>
      <c r="AI59" s="73">
        <f ca="1">IF(AI$2=0,0,AI$22*EXP(AI$23/($B59+273)/RGas)*(OFFSET('Composition%'!$B29,0,AI$13)*OFFSET('Composition%'!$B29,0,AI$14)))-IF(AI$2=2,0,OFFSET('Composition%'!$B29,0,AI$17)*OFFSET('Composition%'!$B29,0,AI$18)*(AI$24*EXP(-AI$25/($B59+273)/RGas)))+ReactionRateK2!AI59/2</f>
        <v>0</v>
      </c>
      <c r="AJ59" s="73">
        <f ca="1">IF(AJ$2=0,0,AJ$22*EXP(AJ$23/($B59+273)/RGas)*(OFFSET('Composition%'!$B29,0,AJ$13)*OFFSET('Composition%'!$B29,0,AJ$14)))-IF(AJ$2=2,0,OFFSET('Composition%'!$B29,0,AJ$17)*OFFSET('Composition%'!$B29,0,AJ$18)*(AJ$24*EXP(-AJ$25/($B59+273)/RGas)))+ReactionRateK2!AJ59/2</f>
        <v>0</v>
      </c>
      <c r="AK59" s="73">
        <f ca="1">IF(AK$2=0,0,AK$22*EXP(AK$23/($B59+273)/RGas)*(OFFSET('Composition%'!$B29,0,AK$13)*OFFSET('Composition%'!$B29,0,AK$14)))-IF(AK$2=2,0,OFFSET('Composition%'!$B29,0,AK$17)*OFFSET('Composition%'!$B29,0,AK$18)*(AK$24*EXP(-AK$25/($B59+273)/RGas)))+ReactionRateK2!AK59/2</f>
        <v>0</v>
      </c>
      <c r="AL59" s="73">
        <f ca="1">IF(AL$2=0,0,AL$22*EXP(AL$23/($B59+273)/RGas)*(OFFSET('Composition%'!$B29,0,AL$13)*OFFSET('Composition%'!$B29,0,AL$14)))-IF(AL$2=2,0,OFFSET('Composition%'!$B29,0,AL$17)*OFFSET('Composition%'!$B29,0,AL$18)*(AL$24*EXP(-AL$25/($B59+273)/RGas)))+ReactionRateK2!AL59/2</f>
        <v>0</v>
      </c>
      <c r="AM59" s="73"/>
      <c r="AN59" s="73">
        <f ca="1">IF(AN$2=0,0,AN$22*EXP(AN$23/($B59+273)/RGas)*(OFFSET('Composition%'!$B29,0,AN$13)*OFFSET('Composition%'!$B29,0,AN$14)))-IF(AN$2=2,0,OFFSET('Composition%'!$B29,0,AN$17)*OFFSET('Composition%'!$B29,0,AN$18)*(AN$24*EXP(-AN$25/($B59+273)/RGas)))+ReactionRateK2!AN59/2</f>
        <v>0</v>
      </c>
      <c r="AO59" s="73">
        <f ca="1">IF(AO$2=0,0,AO$22*EXP(AO$23/($B59+273)/RGas)*(OFFSET('Composition%'!$B29,0,AO$13)*OFFSET('Composition%'!$B29,0,AO$14)))-IF(AO$2=2,0,OFFSET('Composition%'!$B29,0,AO$17)*OFFSET('Composition%'!$B29,0,AO$18)*(AO$24*EXP(-AO$25/($B59+273)/RGas)))+ReactionRateK2!AO59/2</f>
        <v>0</v>
      </c>
      <c r="AP59" s="73">
        <f ca="1">IF(AP$2=0,0,AP$22*EXP(AP$23/($B59+273)/RGas)*(OFFSET('Composition%'!$B29,0,AP$13)*OFFSET('Composition%'!$B29,0,AP$14)))-IF(AP$2=2,0,OFFSET('Composition%'!$B29,0,AP$17)*OFFSET('Composition%'!$B29,0,AP$18)*(AP$24*EXP(-AP$25/($B59+273)/RGas)))+ReactionRateK2!AP59/2</f>
        <v>4.6093387630799763E-12</v>
      </c>
      <c r="AQ59" s="73">
        <f ca="1">IF(AQ$2=0,0,AQ$22*EXP(AQ$23/($B59+273)/RGas)*(OFFSET('Composition%'!$B29,0,AQ$13)*OFFSET('Composition%'!$B29,0,AQ$14)))-IF(AQ$2=2,0,OFFSET('Composition%'!$B29,0,AQ$17)*OFFSET('Composition%'!$B29,0,AQ$18)*(AQ$24*EXP(-AQ$25/($B59+273)/RGas)))+ReactionRateK2!AQ59/2</f>
        <v>0</v>
      </c>
      <c r="AR59" s="73">
        <f ca="1">IF(AR$2=0,0,AR$22*EXP(AR$23/($B59+273)/RGas)*(OFFSET('Composition%'!$B29,0,AR$13)*OFFSET('Composition%'!$B29,0,AR$14)))-IF(AR$2=2,0,OFFSET('Composition%'!$B29,0,AR$17)*OFFSET('Composition%'!$B29,0,AR$18)*(AR$24*EXP(-AR$25/($B59+273)/RGas)))+ReactionRateK2!AR59/2</f>
        <v>0</v>
      </c>
    </row>
    <row r="60" spans="1:44">
      <c r="A60" s="3">
        <f t="shared" si="7"/>
        <v>1.4000000000000006</v>
      </c>
      <c r="B60" s="19">
        <f ca="1">'Composition%'!B30</f>
        <v>411.94840284138161</v>
      </c>
      <c r="C60">
        <f t="shared" si="8"/>
        <v>30</v>
      </c>
      <c r="D60" s="26">
        <f ca="1">('Composition%'!C30*ReactionRateK3!C60)^3</f>
        <v>7.553881490264712</v>
      </c>
      <c r="E60" s="4"/>
      <c r="F60" s="73">
        <f ca="1">IF(F$2=0,0,F$22*EXP(F$23/($B60+273)/RGas)*(OFFSET('Composition%'!$B30,0,F$13)*OFFSET('Composition%'!$B30,0,F$14)))-IF(F$2=2,0,OFFSET('Composition%'!$B30,0,F$17)*OFFSET('Composition%'!$B30,0,F$18)*(F$24*EXP(-F$25/($B60+273)/RGas)))+ReactionRateK2!F60/2</f>
        <v>1.0198650641362425E-2</v>
      </c>
      <c r="G60" s="73">
        <f ca="1">IF(G$2=0,0,G$22*EXP(G$23/($B60+273)/RGas)*(OFFSET('Composition%'!$B30,0,G$13)*OFFSET('Composition%'!$B30,0,G$14)))-IF(G$2=2,0,OFFSET('Composition%'!$B30,0,G$17)*OFFSET('Composition%'!$B30,0,G$18)*(G$24*EXP(-G$25/($B60+273)/RGas)))+ReactionRateK2!G60/2</f>
        <v>3.7879044761215627E-3</v>
      </c>
      <c r="H60" s="73">
        <f ca="1">IF(H$2=0,0,H$22*EXP(H$23/($B60+273)/RGas)*(OFFSET('Composition%'!$B30,0,H$13)*OFFSET('Composition%'!$B30,0,H$14)))-IF(H$2=2,0,OFFSET('Composition%'!$B30,0,H$17)*OFFSET('Composition%'!$B30,0,H$18)*(H$24*EXP(-H$25/($B60+273)/RGas)))+ReactionRateK2!H60/2</f>
        <v>-2.7828694598071812E-6</v>
      </c>
      <c r="I60" s="73">
        <f ca="1">IF(I$2=0,0,I$22*EXP(I$23/($B60+273)/RGas)*(OFFSET('Composition%'!$B30,0,I$13)*OFFSET('Composition%'!$B30,0,I$14)))-IF(I$2=2,0,OFFSET('Composition%'!$B30,0,I$17)*OFFSET('Composition%'!$B30,0,I$18)*(I$24*EXP(-I$25/($B60+273)/RGas)))+ReactionRateK2!I60/2</f>
        <v>-1.145796014000393E-3</v>
      </c>
      <c r="J60" s="73"/>
      <c r="K60" s="73">
        <f ca="1">IF(K$2=0,0,K$22*EXP(K$23/($B60+273)/RGas)*(OFFSET('Composition%'!$B30,0,K$13)*OFFSET('Composition%'!$B30,0,K$14)))-IF(K$2=2,0,OFFSET('Composition%'!$B30,0,K$17)*OFFSET('Composition%'!$B30,0,K$18)*(K$24*EXP(-K$25/($B60+273)/RGas)))+ReactionRateK2!K60/2</f>
        <v>3.9784281715900691E-2</v>
      </c>
      <c r="L60" s="73">
        <f ca="1">IF(L$2=0,0,L$22*EXP(L$23/($B60+273)/RGas)*(OFFSET('Composition%'!$B30,0,L$13)*OFFSET('Composition%'!$B30,0,L$14)))-IF(L$2=2,0,OFFSET('Composition%'!$B30,0,L$17)*OFFSET('Composition%'!$B30,0,L$18)*(L$24*EXP(-L$25/($B60+273)/RGas)))+ReactionRateK2!L60/2</f>
        <v>-5.1800835153498828E-3</v>
      </c>
      <c r="M60" s="73">
        <f ca="1">IF(M$2=0,0,M$22*EXP(M$23/($B60+273)/RGas)*(OFFSET('Composition%'!$B30,0,M$13)*OFFSET('Composition%'!$B30,0,M$14)))-IF(M$2=2,0,OFFSET('Composition%'!$B30,0,M$17)*OFFSET('Composition%'!$B30,0,M$18)*(M$24*EXP(-M$25/($B60+273)/RGas)))+ReactionRateK2!M60/2</f>
        <v>0</v>
      </c>
      <c r="N60" s="73"/>
      <c r="O60" s="73">
        <f ca="1">IF(O$2=0,0,O$22*EXP(O$23/($B60+273)/RGas)*(OFFSET('Composition%'!$B30,0,O$13)*OFFSET('Composition%'!$B30,0,O$14)))-IF(O$2=2,0,OFFSET('Composition%'!$B30,0,O$17)*OFFSET('Composition%'!$B30,0,O$18)*(O$24*EXP(-O$25/($B60+273)/RGas)))+ReactionRateK2!O60/2</f>
        <v>0</v>
      </c>
      <c r="P60" s="73">
        <f ca="1">IF(P$2=0,0,P$22*EXP(P$23/($B60+273)/RGas)*(OFFSET('Composition%'!$B30,0,P$13)*OFFSET('Composition%'!$B30,0,P$14)))-IF(P$2=2,0,OFFSET('Composition%'!$B30,0,P$17)*OFFSET('Composition%'!$B30,0,P$18)*(P$24*EXP(-P$25/($B60+273)/RGas)))+ReactionRateK2!P60/2</f>
        <v>1.1600803368046947E-2</v>
      </c>
      <c r="Q60" s="73">
        <f ca="1">IF(Q$2=0,0,Q$22*EXP(Q$23/($B60+273)/RGas)*(OFFSET('Composition%'!$B30,0,Q$13)*OFFSET('Composition%'!$B30,0,Q$14)))-IF(Q$2=2,0,OFFSET('Composition%'!$B30,0,Q$17)*OFFSET('Composition%'!$B30,0,Q$18)*(Q$24*EXP(-Q$25/($B60+273)/RGas)))+ReactionRateK2!Q60/2</f>
        <v>4.4062308784857139E-5</v>
      </c>
      <c r="R60" s="73">
        <f ca="1">IF(R$2=0,0,R$22*EXP(R$23/($B60+273)/RGas)*(OFFSET('Composition%'!$B30,0,R$13)*OFFSET('Composition%'!$B30,0,R$14)))-IF(R$2=2,0,OFFSET('Composition%'!$B30,0,R$17)*OFFSET('Composition%'!$B30,0,R$18)*(R$24*EXP(-R$25/($B60+273)/RGas)))+ReactionRateK2!R60/2</f>
        <v>5.0429472716140774E-6</v>
      </c>
      <c r="S60" s="73"/>
      <c r="T60" s="73">
        <f ca="1">IF(T$2=0,0,T$22*EXP(T$23/($B60+273)/RGas)*(OFFSET('Composition%'!$B30,0,T$13)*OFFSET('Composition%'!$B30,0,T$14)))-IF(T$2=2,0,OFFSET('Composition%'!$B30,0,T$17)*OFFSET('Composition%'!$B30,0,T$18)*(T$24*EXP(-T$25/($B60+273)/RGas)))+ReactionRateK2!T60/2</f>
        <v>6.299812609418691E-3</v>
      </c>
      <c r="U60" s="73">
        <f ca="1">IF(U$2=0,0,U$22*EXP(U$23/($B60+273)/RGas)*(OFFSET('Composition%'!$B30,0,U$13)*OFFSET('Composition%'!$B30,0,U$14)))-IF(U$2=2,0,OFFSET('Composition%'!$B30,0,U$17)*OFFSET('Composition%'!$B30,0,U$18)*(U$24*EXP(-U$25/($B60+273)/RGas)))+ReactionRateK2!U60/2</f>
        <v>2.9697929385108274E-4</v>
      </c>
      <c r="V60" s="73">
        <f ca="1">IF(V$2=0,0,V$22*EXP(V$23/($B60+273)/RGas)*(OFFSET('Composition%'!$B30,0,V$13)*OFFSET('Composition%'!$B30,0,V$14)))-IF(V$2=2,0,OFFSET('Composition%'!$B30,0,V$17)*OFFSET('Composition%'!$B30,0,V$18)*(V$24*EXP(-V$25/($B60+273)/RGas)))+ReactionRateK2!V60/2</f>
        <v>0</v>
      </c>
      <c r="W60" s="73">
        <f ca="1">IF(W$2=0,0,W$22*EXP(W$23/($B60+273)/RGas)*(OFFSET('Composition%'!$B30,0,W$13)*OFFSET('Composition%'!$B30,0,W$14)))-IF(W$2=2,0,OFFSET('Composition%'!$B30,0,W$17)*OFFSET('Composition%'!$B30,0,W$18)*(W$24*EXP(-W$25/($B60+273)/RGas)))+ReactionRateK2!W60/2</f>
        <v>0</v>
      </c>
      <c r="X60" s="73">
        <f ca="1">IF(X$2=0,0,X$22*EXP(X$23/($B60+273)/RGas)*(OFFSET('Composition%'!$B30,0,X$13)*OFFSET('Composition%'!$B30,0,X$14)))-IF(X$2=2,0,OFFSET('Composition%'!$B30,0,X$17)*OFFSET('Composition%'!$B30,0,X$18)*(X$24*EXP(-X$25/($B60+273)/RGas)))+ReactionRateK2!X60/2</f>
        <v>4.7226532380123849E-8</v>
      </c>
      <c r="Y60" s="73">
        <f ca="1">IF(Y$2=0,0,Y$22*EXP(Y$23/($B60+273)/RGas)*(OFFSET('Composition%'!$B30,0,Y$13)*OFFSET('Composition%'!$B30,0,Y$14)))-IF(Y$2=2,0,OFFSET('Composition%'!$B30,0,Y$17)*OFFSET('Composition%'!$B30,0,Y$18)*(Y$24*EXP(-Y$25/($B60+273)/RGas)))+ReactionRateK2!Y60/2</f>
        <v>2.3374341758173466E-9</v>
      </c>
      <c r="Z60" s="73">
        <f ca="1">IF(Z$2=0,0,Z$22*EXP(Z$23/($B60+273)/RGas)*(OFFSET('Composition%'!$B30,0,Z$13)*OFFSET('Composition%'!$B30,0,Z$14)))-IF(Z$2=2,0,OFFSET('Composition%'!$B30,0,Z$17)*OFFSET('Composition%'!$B30,0,Z$18)*(Z$24*EXP(-Z$25/($B60+273)/RGas)))+ReactionRateK2!Z60/2</f>
        <v>0</v>
      </c>
      <c r="AA60" s="73">
        <f ca="1">IF(AA$2=0,0,AA$22*EXP(AA$23/($B60+273)/RGas)*(OFFSET('Composition%'!$B30,0,AA$13)*OFFSET('Composition%'!$B30,0,AA$14)))-IF(AA$2=2,0,OFFSET('Composition%'!$B30,0,AA$17)*OFFSET('Composition%'!$B30,0,AA$18)*(AA$24*EXP(-AA$25/($B60+273)/RGas)))+ReactionRateK2!AA60/2</f>
        <v>0</v>
      </c>
      <c r="AB60" s="73">
        <f ca="1">IF(AB$2=0,0,AB$22*EXP(AB$23/($B60+273)/RGas)*(OFFSET('Composition%'!$B30,0,AB$13)*OFFSET('Composition%'!$B30,0,AB$14)))-IF(AB$2=2,0,OFFSET('Composition%'!$B30,0,AB$17)*OFFSET('Composition%'!$B30,0,AB$18)*(AB$24*EXP(-AB$25/($B60+273)/RGas)))+ReactionRateK2!AB60/2</f>
        <v>0</v>
      </c>
      <c r="AC60" s="73">
        <f ca="1">IF(AC$2=0,0,AC$22*EXP(AC$23/($B60+273)/RGas)*(OFFSET('Composition%'!$B30,0,AC$13)*OFFSET('Composition%'!$B30,0,AC$14)))-IF(AC$2=2,0,OFFSET('Composition%'!$B30,0,AC$17)*OFFSET('Composition%'!$B30,0,AC$18)*(AC$24*EXP(-AC$25/($B60+273)/RGas)))+ReactionRateK2!AC60/2</f>
        <v>0</v>
      </c>
      <c r="AD60" s="73">
        <f ca="1">IF(AD$2=0,0,AD$22*EXP(AD$23/($B60+273)/RGas)*(OFFSET('Composition%'!$B30,0,AD$13)*OFFSET('Composition%'!$B30,0,AD$14)))-IF(AD$2=2,0,OFFSET('Composition%'!$B30,0,AD$17)*OFFSET('Composition%'!$B30,0,AD$18)*(AD$24*EXP(-AD$25/($B60+273)/RGas)))+ReactionRateK2!AD60/2</f>
        <v>0</v>
      </c>
      <c r="AE60" s="73">
        <f ca="1">IF(AE$2=0,0,AE$22*EXP(AE$23/($B60+273)/RGas)*(OFFSET('Composition%'!$B30,0,AE$13)*OFFSET('Composition%'!$B30,0,AE$14)))-IF(AE$2=2,0,OFFSET('Composition%'!$B30,0,AE$17)*OFFSET('Composition%'!$B30,0,AE$18)*(AE$24*EXP(-AE$25/($B60+273)/RGas)))+ReactionRateK2!AE60/2</f>
        <v>0</v>
      </c>
      <c r="AF60" s="73"/>
      <c r="AG60" s="73">
        <f ca="1">IF(AG$2=0,0,AG$22*EXP(AG$23/($B60+273)/RGas)*(OFFSET('Composition%'!$B30,0,AG$13)*OFFSET('Composition%'!$B30,0,AG$14)))-IF(AG$2=2,0,OFFSET('Composition%'!$B30,0,AG$17)*OFFSET('Composition%'!$B30,0,AG$18)*(AG$24*EXP(-AG$25/($B60+273)/RGas)))+ReactionRateK2!AG60/2</f>
        <v>0</v>
      </c>
      <c r="AH60" s="73">
        <f ca="1">IF(AH$2=0,0,AH$22*EXP(AH$23/($B60+273)/RGas)*(OFFSET('Composition%'!$B30,0,AH$13)*OFFSET('Composition%'!$B30,0,AH$14)))-IF(AH$2=2,0,OFFSET('Composition%'!$B30,0,AH$17)*OFFSET('Composition%'!$B30,0,AH$18)*(AH$24*EXP(-AH$25/($B60+273)/RGas)))+ReactionRateK2!AH60/2</f>
        <v>0</v>
      </c>
      <c r="AI60" s="73">
        <f ca="1">IF(AI$2=0,0,AI$22*EXP(AI$23/($B60+273)/RGas)*(OFFSET('Composition%'!$B30,0,AI$13)*OFFSET('Composition%'!$B30,0,AI$14)))-IF(AI$2=2,0,OFFSET('Composition%'!$B30,0,AI$17)*OFFSET('Composition%'!$B30,0,AI$18)*(AI$24*EXP(-AI$25/($B60+273)/RGas)))+ReactionRateK2!AI60/2</f>
        <v>0</v>
      </c>
      <c r="AJ60" s="73">
        <f ca="1">IF(AJ$2=0,0,AJ$22*EXP(AJ$23/($B60+273)/RGas)*(OFFSET('Composition%'!$B30,0,AJ$13)*OFFSET('Composition%'!$B30,0,AJ$14)))-IF(AJ$2=2,0,OFFSET('Composition%'!$B30,0,AJ$17)*OFFSET('Composition%'!$B30,0,AJ$18)*(AJ$24*EXP(-AJ$25/($B60+273)/RGas)))+ReactionRateK2!AJ60/2</f>
        <v>0</v>
      </c>
      <c r="AK60" s="73">
        <f ca="1">IF(AK$2=0,0,AK$22*EXP(AK$23/($B60+273)/RGas)*(OFFSET('Composition%'!$B30,0,AK$13)*OFFSET('Composition%'!$B30,0,AK$14)))-IF(AK$2=2,0,OFFSET('Composition%'!$B30,0,AK$17)*OFFSET('Composition%'!$B30,0,AK$18)*(AK$24*EXP(-AK$25/($B60+273)/RGas)))+ReactionRateK2!AK60/2</f>
        <v>0</v>
      </c>
      <c r="AL60" s="73">
        <f ca="1">IF(AL$2=0,0,AL$22*EXP(AL$23/($B60+273)/RGas)*(OFFSET('Composition%'!$B30,0,AL$13)*OFFSET('Composition%'!$B30,0,AL$14)))-IF(AL$2=2,0,OFFSET('Composition%'!$B30,0,AL$17)*OFFSET('Composition%'!$B30,0,AL$18)*(AL$24*EXP(-AL$25/($B60+273)/RGas)))+ReactionRateK2!AL60/2</f>
        <v>0</v>
      </c>
      <c r="AM60" s="73"/>
      <c r="AN60" s="73">
        <f ca="1">IF(AN$2=0,0,AN$22*EXP(AN$23/($B60+273)/RGas)*(OFFSET('Composition%'!$B30,0,AN$13)*OFFSET('Composition%'!$B30,0,AN$14)))-IF(AN$2=2,0,OFFSET('Composition%'!$B30,0,AN$17)*OFFSET('Composition%'!$B30,0,AN$18)*(AN$24*EXP(-AN$25/($B60+273)/RGas)))+ReactionRateK2!AN60/2</f>
        <v>0</v>
      </c>
      <c r="AO60" s="73">
        <f ca="1">IF(AO$2=0,0,AO$22*EXP(AO$23/($B60+273)/RGas)*(OFFSET('Composition%'!$B30,0,AO$13)*OFFSET('Composition%'!$B30,0,AO$14)))-IF(AO$2=2,0,OFFSET('Composition%'!$B30,0,AO$17)*OFFSET('Composition%'!$B30,0,AO$18)*(AO$24*EXP(-AO$25/($B60+273)/RGas)))+ReactionRateK2!AO60/2</f>
        <v>0</v>
      </c>
      <c r="AP60" s="73">
        <f ca="1">IF(AP$2=0,0,AP$22*EXP(AP$23/($B60+273)/RGas)*(OFFSET('Composition%'!$B30,0,AP$13)*OFFSET('Composition%'!$B30,0,AP$14)))-IF(AP$2=2,0,OFFSET('Composition%'!$B30,0,AP$17)*OFFSET('Composition%'!$B30,0,AP$18)*(AP$24*EXP(-AP$25/($B60+273)/RGas)))+ReactionRateK2!AP60/2</f>
        <v>4.6218011392861033E-12</v>
      </c>
      <c r="AQ60" s="73">
        <f ca="1">IF(AQ$2=0,0,AQ$22*EXP(AQ$23/($B60+273)/RGas)*(OFFSET('Composition%'!$B30,0,AQ$13)*OFFSET('Composition%'!$B30,0,AQ$14)))-IF(AQ$2=2,0,OFFSET('Composition%'!$B30,0,AQ$17)*OFFSET('Composition%'!$B30,0,AQ$18)*(AQ$24*EXP(-AQ$25/($B60+273)/RGas)))+ReactionRateK2!AQ60/2</f>
        <v>0</v>
      </c>
      <c r="AR60" s="73">
        <f ca="1">IF(AR$2=0,0,AR$22*EXP(AR$23/($B60+273)/RGas)*(OFFSET('Composition%'!$B30,0,AR$13)*OFFSET('Composition%'!$B30,0,AR$14)))-IF(AR$2=2,0,OFFSET('Composition%'!$B30,0,AR$17)*OFFSET('Composition%'!$B30,0,AR$18)*(AR$24*EXP(-AR$25/($B60+273)/RGas)))+ReactionRateK2!AR60/2</f>
        <v>0</v>
      </c>
    </row>
    <row r="61" spans="1:44">
      <c r="A61" s="3">
        <f t="shared" si="7"/>
        <v>1.4500000000000006</v>
      </c>
      <c r="B61" s="19">
        <f ca="1">'Composition%'!B31</f>
        <v>412.09814410725022</v>
      </c>
      <c r="C61">
        <f t="shared" si="8"/>
        <v>30</v>
      </c>
      <c r="D61" s="26">
        <f ca="1">('Composition%'!C31*ReactionRateK3!C61)^3</f>
        <v>7.4428651695211068</v>
      </c>
      <c r="E61" s="4"/>
      <c r="F61" s="73">
        <f ca="1">IF(F$2=0,0,F$22*EXP(F$23/($B61+273)/RGas)*(OFFSET('Composition%'!$B31,0,F$13)*OFFSET('Composition%'!$B31,0,F$14)))-IF(F$2=2,0,OFFSET('Composition%'!$B31,0,F$17)*OFFSET('Composition%'!$B31,0,F$18)*(F$24*EXP(-F$25/($B61+273)/RGas)))+ReactionRateK2!F61/2</f>
        <v>9.9571710330984206E-3</v>
      </c>
      <c r="G61" s="73">
        <f ca="1">IF(G$2=0,0,G$22*EXP(G$23/($B61+273)/RGas)*(OFFSET('Composition%'!$B31,0,G$13)*OFFSET('Composition%'!$B31,0,G$14)))-IF(G$2=2,0,OFFSET('Composition%'!$B31,0,G$17)*OFFSET('Composition%'!$B31,0,G$18)*(G$24*EXP(-G$25/($B61+273)/RGas)))+ReactionRateK2!G61/2</f>
        <v>3.7038056353441116E-3</v>
      </c>
      <c r="H61" s="73">
        <f ca="1">IF(H$2=0,0,H$22*EXP(H$23/($B61+273)/RGas)*(OFFSET('Composition%'!$B31,0,H$13)*OFFSET('Composition%'!$B31,0,H$14)))-IF(H$2=2,0,OFFSET('Composition%'!$B31,0,H$17)*OFFSET('Composition%'!$B31,0,H$18)*(H$24*EXP(-H$25/($B61+273)/RGas)))+ReactionRateK2!H61/2</f>
        <v>-2.8950932788154496E-6</v>
      </c>
      <c r="I61" s="73">
        <f ca="1">IF(I$2=0,0,I$22*EXP(I$23/($B61+273)/RGas)*(OFFSET('Composition%'!$B31,0,I$13)*OFFSET('Composition%'!$B31,0,I$14)))-IF(I$2=2,0,OFFSET('Composition%'!$B31,0,I$17)*OFFSET('Composition%'!$B31,0,I$18)*(I$24*EXP(-I$25/($B61+273)/RGas)))+ReactionRateK2!I61/2</f>
        <v>-1.0074104880964762E-3</v>
      </c>
      <c r="J61" s="73"/>
      <c r="K61" s="73">
        <f ca="1">IF(K$2=0,0,K$22*EXP(K$23/($B61+273)/RGas)*(OFFSET('Composition%'!$B31,0,K$13)*OFFSET('Composition%'!$B31,0,K$14)))-IF(K$2=2,0,OFFSET('Composition%'!$B31,0,K$17)*OFFSET('Composition%'!$B31,0,K$18)*(K$24*EXP(-K$25/($B61+273)/RGas)))+ReactionRateK2!K61/2</f>
        <v>3.9123074074582431E-2</v>
      </c>
      <c r="L61" s="73">
        <f ca="1">IF(L$2=0,0,L$22*EXP(L$23/($B61+273)/RGas)*(OFFSET('Composition%'!$B31,0,L$13)*OFFSET('Composition%'!$B31,0,L$14)))-IF(L$2=2,0,OFFSET('Composition%'!$B31,0,L$17)*OFFSET('Composition%'!$B31,0,L$18)*(L$24*EXP(-L$25/($B61+273)/RGas)))+ReactionRateK2!L61/2</f>
        <v>-5.3506020191489371E-3</v>
      </c>
      <c r="M61" s="73">
        <f ca="1">IF(M$2=0,0,M$22*EXP(M$23/($B61+273)/RGas)*(OFFSET('Composition%'!$B31,0,M$13)*OFFSET('Composition%'!$B31,0,M$14)))-IF(M$2=2,0,OFFSET('Composition%'!$B31,0,M$17)*OFFSET('Composition%'!$B31,0,M$18)*(M$24*EXP(-M$25/($B61+273)/RGas)))+ReactionRateK2!M61/2</f>
        <v>0</v>
      </c>
      <c r="N61" s="73"/>
      <c r="O61" s="73">
        <f ca="1">IF(O$2=0,0,O$22*EXP(O$23/($B61+273)/RGas)*(OFFSET('Composition%'!$B31,0,O$13)*OFFSET('Composition%'!$B31,0,O$14)))-IF(O$2=2,0,OFFSET('Composition%'!$B31,0,O$17)*OFFSET('Composition%'!$B31,0,O$18)*(O$24*EXP(-O$25/($B61+273)/RGas)))+ReactionRateK2!O61/2</f>
        <v>0</v>
      </c>
      <c r="P61" s="73">
        <f ca="1">IF(P$2=0,0,P$22*EXP(P$23/($B61+273)/RGas)*(OFFSET('Composition%'!$B31,0,P$13)*OFFSET('Composition%'!$B31,0,P$14)))-IF(P$2=2,0,OFFSET('Composition%'!$B31,0,P$17)*OFFSET('Composition%'!$B31,0,P$18)*(P$24*EXP(-P$25/($B61+273)/RGas)))+ReactionRateK2!P61/2</f>
        <v>1.2023383621639482E-2</v>
      </c>
      <c r="Q61" s="73">
        <f ca="1">IF(Q$2=0,0,Q$22*EXP(Q$23/($B61+273)/RGas)*(OFFSET('Composition%'!$B31,0,Q$13)*OFFSET('Composition%'!$B31,0,Q$14)))-IF(Q$2=2,0,OFFSET('Composition%'!$B31,0,Q$17)*OFFSET('Composition%'!$B31,0,Q$18)*(Q$24*EXP(-Q$25/($B61+273)/RGas)))+ReactionRateK2!Q61/2</f>
        <v>4.6419803934958539E-5</v>
      </c>
      <c r="R61" s="73">
        <f ca="1">IF(R$2=0,0,R$22*EXP(R$23/($B61+273)/RGas)*(OFFSET('Composition%'!$B31,0,R$13)*OFFSET('Composition%'!$B31,0,R$14)))-IF(R$2=2,0,OFFSET('Composition%'!$B31,0,R$17)*OFFSET('Composition%'!$B31,0,R$18)*(R$24*EXP(-R$25/($B61+273)/RGas)))+ReactionRateK2!R61/2</f>
        <v>5.443843637638203E-6</v>
      </c>
      <c r="S61" s="73"/>
      <c r="T61" s="73">
        <f ca="1">IF(T$2=0,0,T$22*EXP(T$23/($B61+273)/RGas)*(OFFSET('Composition%'!$B31,0,T$13)*OFFSET('Composition%'!$B31,0,T$14)))-IF(T$2=2,0,OFFSET('Composition%'!$B31,0,T$17)*OFFSET('Composition%'!$B31,0,T$18)*(T$24*EXP(-T$25/($B61+273)/RGas)))+ReactionRateK2!T61/2</f>
        <v>5.918043401847083E-3</v>
      </c>
      <c r="U61" s="73">
        <f ca="1">IF(U$2=0,0,U$22*EXP(U$23/($B61+273)/RGas)*(OFFSET('Composition%'!$B31,0,U$13)*OFFSET('Composition%'!$B31,0,U$14)))-IF(U$2=2,0,OFFSET('Composition%'!$B31,0,U$17)*OFFSET('Composition%'!$B31,0,U$18)*(U$24*EXP(-U$25/($B61+273)/RGas)))+ReactionRateK2!U61/2</f>
        <v>2.6614833087178224E-4</v>
      </c>
      <c r="V61" s="73">
        <f ca="1">IF(V$2=0,0,V$22*EXP(V$23/($B61+273)/RGas)*(OFFSET('Composition%'!$B31,0,V$13)*OFFSET('Composition%'!$B31,0,V$14)))-IF(V$2=2,0,OFFSET('Composition%'!$B31,0,V$17)*OFFSET('Composition%'!$B31,0,V$18)*(V$24*EXP(-V$25/($B61+273)/RGas)))+ReactionRateK2!V61/2</f>
        <v>0</v>
      </c>
      <c r="W61" s="73">
        <f ca="1">IF(W$2=0,0,W$22*EXP(W$23/($B61+273)/RGas)*(OFFSET('Composition%'!$B31,0,W$13)*OFFSET('Composition%'!$B31,0,W$14)))-IF(W$2=2,0,OFFSET('Composition%'!$B31,0,W$17)*OFFSET('Composition%'!$B31,0,W$18)*(W$24*EXP(-W$25/($B61+273)/RGas)))+ReactionRateK2!W61/2</f>
        <v>0</v>
      </c>
      <c r="X61" s="73">
        <f ca="1">IF(X$2=0,0,X$22*EXP(X$23/($B61+273)/RGas)*(OFFSET('Composition%'!$B31,0,X$13)*OFFSET('Composition%'!$B31,0,X$14)))-IF(X$2=2,0,OFFSET('Composition%'!$B31,0,X$17)*OFFSET('Composition%'!$B31,0,X$18)*(X$24*EXP(-X$25/($B61+273)/RGas)))+ReactionRateK2!X61/2</f>
        <v>4.6993988188542711E-8</v>
      </c>
      <c r="Y61" s="73">
        <f ca="1">IF(Y$2=0,0,Y$22*EXP(Y$23/($B61+273)/RGas)*(OFFSET('Composition%'!$B31,0,Y$13)*OFFSET('Composition%'!$B31,0,Y$14)))-IF(Y$2=2,0,OFFSET('Composition%'!$B31,0,Y$17)*OFFSET('Composition%'!$B31,0,Y$18)*(Y$24*EXP(-Y$25/($B61+273)/RGas)))+ReactionRateK2!Y61/2</f>
        <v>2.3259246130060325E-9</v>
      </c>
      <c r="Z61" s="73">
        <f ca="1">IF(Z$2=0,0,Z$22*EXP(Z$23/($B61+273)/RGas)*(OFFSET('Composition%'!$B31,0,Z$13)*OFFSET('Composition%'!$B31,0,Z$14)))-IF(Z$2=2,0,OFFSET('Composition%'!$B31,0,Z$17)*OFFSET('Composition%'!$B31,0,Z$18)*(Z$24*EXP(-Z$25/($B61+273)/RGas)))+ReactionRateK2!Z61/2</f>
        <v>0</v>
      </c>
      <c r="AA61" s="73">
        <f ca="1">IF(AA$2=0,0,AA$22*EXP(AA$23/($B61+273)/RGas)*(OFFSET('Composition%'!$B31,0,AA$13)*OFFSET('Composition%'!$B31,0,AA$14)))-IF(AA$2=2,0,OFFSET('Composition%'!$B31,0,AA$17)*OFFSET('Composition%'!$B31,0,AA$18)*(AA$24*EXP(-AA$25/($B61+273)/RGas)))+ReactionRateK2!AA61/2</f>
        <v>0</v>
      </c>
      <c r="AB61" s="73">
        <f ca="1">IF(AB$2=0,0,AB$22*EXP(AB$23/($B61+273)/RGas)*(OFFSET('Composition%'!$B31,0,AB$13)*OFFSET('Composition%'!$B31,0,AB$14)))-IF(AB$2=2,0,OFFSET('Composition%'!$B31,0,AB$17)*OFFSET('Composition%'!$B31,0,AB$18)*(AB$24*EXP(-AB$25/($B61+273)/RGas)))+ReactionRateK2!AB61/2</f>
        <v>0</v>
      </c>
      <c r="AC61" s="73">
        <f ca="1">IF(AC$2=0,0,AC$22*EXP(AC$23/($B61+273)/RGas)*(OFFSET('Composition%'!$B31,0,AC$13)*OFFSET('Composition%'!$B31,0,AC$14)))-IF(AC$2=2,0,OFFSET('Composition%'!$B31,0,AC$17)*OFFSET('Composition%'!$B31,0,AC$18)*(AC$24*EXP(-AC$25/($B61+273)/RGas)))+ReactionRateK2!AC61/2</f>
        <v>0</v>
      </c>
      <c r="AD61" s="73">
        <f ca="1">IF(AD$2=0,0,AD$22*EXP(AD$23/($B61+273)/RGas)*(OFFSET('Composition%'!$B31,0,AD$13)*OFFSET('Composition%'!$B31,0,AD$14)))-IF(AD$2=2,0,OFFSET('Composition%'!$B31,0,AD$17)*OFFSET('Composition%'!$B31,0,AD$18)*(AD$24*EXP(-AD$25/($B61+273)/RGas)))+ReactionRateK2!AD61/2</f>
        <v>0</v>
      </c>
      <c r="AE61" s="73">
        <f ca="1">IF(AE$2=0,0,AE$22*EXP(AE$23/($B61+273)/RGas)*(OFFSET('Composition%'!$B31,0,AE$13)*OFFSET('Composition%'!$B31,0,AE$14)))-IF(AE$2=2,0,OFFSET('Composition%'!$B31,0,AE$17)*OFFSET('Composition%'!$B31,0,AE$18)*(AE$24*EXP(-AE$25/($B61+273)/RGas)))+ReactionRateK2!AE61/2</f>
        <v>0</v>
      </c>
      <c r="AF61" s="73"/>
      <c r="AG61" s="73">
        <f ca="1">IF(AG$2=0,0,AG$22*EXP(AG$23/($B61+273)/RGas)*(OFFSET('Composition%'!$B31,0,AG$13)*OFFSET('Composition%'!$B31,0,AG$14)))-IF(AG$2=2,0,OFFSET('Composition%'!$B31,0,AG$17)*OFFSET('Composition%'!$B31,0,AG$18)*(AG$24*EXP(-AG$25/($B61+273)/RGas)))+ReactionRateK2!AG61/2</f>
        <v>0</v>
      </c>
      <c r="AH61" s="73">
        <f ca="1">IF(AH$2=0,0,AH$22*EXP(AH$23/($B61+273)/RGas)*(OFFSET('Composition%'!$B31,0,AH$13)*OFFSET('Composition%'!$B31,0,AH$14)))-IF(AH$2=2,0,OFFSET('Composition%'!$B31,0,AH$17)*OFFSET('Composition%'!$B31,0,AH$18)*(AH$24*EXP(-AH$25/($B61+273)/RGas)))+ReactionRateK2!AH61/2</f>
        <v>0</v>
      </c>
      <c r="AI61" s="73">
        <f ca="1">IF(AI$2=0,0,AI$22*EXP(AI$23/($B61+273)/RGas)*(OFFSET('Composition%'!$B31,0,AI$13)*OFFSET('Composition%'!$B31,0,AI$14)))-IF(AI$2=2,0,OFFSET('Composition%'!$B31,0,AI$17)*OFFSET('Composition%'!$B31,0,AI$18)*(AI$24*EXP(-AI$25/($B61+273)/RGas)))+ReactionRateK2!AI61/2</f>
        <v>0</v>
      </c>
      <c r="AJ61" s="73">
        <f ca="1">IF(AJ$2=0,0,AJ$22*EXP(AJ$23/($B61+273)/RGas)*(OFFSET('Composition%'!$B31,0,AJ$13)*OFFSET('Composition%'!$B31,0,AJ$14)))-IF(AJ$2=2,0,OFFSET('Composition%'!$B31,0,AJ$17)*OFFSET('Composition%'!$B31,0,AJ$18)*(AJ$24*EXP(-AJ$25/($B61+273)/RGas)))+ReactionRateK2!AJ61/2</f>
        <v>0</v>
      </c>
      <c r="AK61" s="73">
        <f ca="1">IF(AK$2=0,0,AK$22*EXP(AK$23/($B61+273)/RGas)*(OFFSET('Composition%'!$B31,0,AK$13)*OFFSET('Composition%'!$B31,0,AK$14)))-IF(AK$2=2,0,OFFSET('Composition%'!$B31,0,AK$17)*OFFSET('Composition%'!$B31,0,AK$18)*(AK$24*EXP(-AK$25/($B61+273)/RGas)))+ReactionRateK2!AK61/2</f>
        <v>0</v>
      </c>
      <c r="AL61" s="73">
        <f ca="1">IF(AL$2=0,0,AL$22*EXP(AL$23/($B61+273)/RGas)*(OFFSET('Composition%'!$B31,0,AL$13)*OFFSET('Composition%'!$B31,0,AL$14)))-IF(AL$2=2,0,OFFSET('Composition%'!$B31,0,AL$17)*OFFSET('Composition%'!$B31,0,AL$18)*(AL$24*EXP(-AL$25/($B61+273)/RGas)))+ReactionRateK2!AL61/2</f>
        <v>0</v>
      </c>
      <c r="AM61" s="73"/>
      <c r="AN61" s="73">
        <f ca="1">IF(AN$2=0,0,AN$22*EXP(AN$23/($B61+273)/RGas)*(OFFSET('Composition%'!$B31,0,AN$13)*OFFSET('Composition%'!$B31,0,AN$14)))-IF(AN$2=2,0,OFFSET('Composition%'!$B31,0,AN$17)*OFFSET('Composition%'!$B31,0,AN$18)*(AN$24*EXP(-AN$25/($B61+273)/RGas)))+ReactionRateK2!AN61/2</f>
        <v>0</v>
      </c>
      <c r="AO61" s="73">
        <f ca="1">IF(AO$2=0,0,AO$22*EXP(AO$23/($B61+273)/RGas)*(OFFSET('Composition%'!$B31,0,AO$13)*OFFSET('Composition%'!$B31,0,AO$14)))-IF(AO$2=2,0,OFFSET('Composition%'!$B31,0,AO$17)*OFFSET('Composition%'!$B31,0,AO$18)*(AO$24*EXP(-AO$25/($B61+273)/RGas)))+ReactionRateK2!AO61/2</f>
        <v>0</v>
      </c>
      <c r="AP61" s="73">
        <f ca="1">IF(AP$2=0,0,AP$22*EXP(AP$23/($B61+273)/RGas)*(OFFSET('Composition%'!$B31,0,AP$13)*OFFSET('Composition%'!$B31,0,AP$14)))-IF(AP$2=2,0,OFFSET('Composition%'!$B31,0,AP$17)*OFFSET('Composition%'!$B31,0,AP$18)*(AP$24*EXP(-AP$25/($B61+273)/RGas)))+ReactionRateK2!AP61/2</f>
        <v>4.6329596315616791E-12</v>
      </c>
      <c r="AQ61" s="73">
        <f ca="1">IF(AQ$2=0,0,AQ$22*EXP(AQ$23/($B61+273)/RGas)*(OFFSET('Composition%'!$B31,0,AQ$13)*OFFSET('Composition%'!$B31,0,AQ$14)))-IF(AQ$2=2,0,OFFSET('Composition%'!$B31,0,AQ$17)*OFFSET('Composition%'!$B31,0,AQ$18)*(AQ$24*EXP(-AQ$25/($B61+273)/RGas)))+ReactionRateK2!AQ61/2</f>
        <v>0</v>
      </c>
      <c r="AR61" s="73">
        <f ca="1">IF(AR$2=0,0,AR$22*EXP(AR$23/($B61+273)/RGas)*(OFFSET('Composition%'!$B31,0,AR$13)*OFFSET('Composition%'!$B31,0,AR$14)))-IF(AR$2=2,0,OFFSET('Composition%'!$B31,0,AR$17)*OFFSET('Composition%'!$B31,0,AR$18)*(AR$24*EXP(-AR$25/($B61+273)/RGas)))+ReactionRateK2!AR61/2</f>
        <v>0</v>
      </c>
    </row>
    <row r="62" spans="1:44">
      <c r="A62" s="3">
        <f t="shared" si="7"/>
        <v>1.5000000000000007</v>
      </c>
      <c r="B62" s="19">
        <f ca="1">'Composition%'!B32</f>
        <v>412.23967961230568</v>
      </c>
      <c r="C62">
        <f t="shared" si="8"/>
        <v>30</v>
      </c>
      <c r="D62" s="26">
        <f ca="1">('Composition%'!C32*ReactionRateK3!C62)^3</f>
        <v>7.3397851904697529</v>
      </c>
      <c r="E62" s="4"/>
      <c r="F62" s="73">
        <f ca="1">IF(F$2=0,0,F$22*EXP(F$23/($B62+273)/RGas)*(OFFSET('Composition%'!$B32,0,F$13)*OFFSET('Composition%'!$B32,0,F$14)))-IF(F$2=2,0,OFFSET('Composition%'!$B32,0,F$17)*OFFSET('Composition%'!$B32,0,F$18)*(F$24*EXP(-F$25/($B62+273)/RGas)))+ReactionRateK2!F62/2</f>
        <v>9.7232111855789054E-3</v>
      </c>
      <c r="G62" s="73">
        <f ca="1">IF(G$2=0,0,G$22*EXP(G$23/($B62+273)/RGas)*(OFFSET('Composition%'!$B32,0,G$13)*OFFSET('Composition%'!$B32,0,G$14)))-IF(G$2=2,0,OFFSET('Composition%'!$B32,0,G$17)*OFFSET('Composition%'!$B32,0,G$18)*(G$24*EXP(-G$25/($B62+273)/RGas)))+ReactionRateK2!G62/2</f>
        <v>3.6223142669168555E-3</v>
      </c>
      <c r="H62" s="73">
        <f ca="1">IF(H$2=0,0,H$22*EXP(H$23/($B62+273)/RGas)*(OFFSET('Composition%'!$B32,0,H$13)*OFFSET('Composition%'!$B32,0,H$14)))-IF(H$2=2,0,OFFSET('Composition%'!$B32,0,H$17)*OFFSET('Composition%'!$B32,0,H$18)*(H$24*EXP(-H$25/($B62+273)/RGas)))+ReactionRateK2!H62/2</f>
        <v>-3.003300066081904E-6</v>
      </c>
      <c r="I62" s="73">
        <f ca="1">IF(I$2=0,0,I$22*EXP(I$23/($B62+273)/RGas)*(OFFSET('Composition%'!$B32,0,I$13)*OFFSET('Composition%'!$B32,0,I$14)))-IF(I$2=2,0,OFFSET('Composition%'!$B32,0,I$17)*OFFSET('Composition%'!$B32,0,I$18)*(I$24*EXP(-I$25/($B62+273)/RGas)))+ReactionRateK2!I62/2</f>
        <v>-8.8380225416062163E-4</v>
      </c>
      <c r="J62" s="73"/>
      <c r="K62" s="73">
        <f ca="1">IF(K$2=0,0,K$22*EXP(K$23/($B62+273)/RGas)*(OFFSET('Composition%'!$B32,0,K$13)*OFFSET('Composition%'!$B32,0,K$14)))-IF(K$2=2,0,OFFSET('Composition%'!$B32,0,K$17)*OFFSET('Composition%'!$B32,0,K$18)*(K$24*EXP(-K$25/($B62+273)/RGas)))+ReactionRateK2!K62/2</f>
        <v>3.8472353308919599E-2</v>
      </c>
      <c r="L62" s="73">
        <f ca="1">IF(L$2=0,0,L$22*EXP(L$23/($B62+273)/RGas)*(OFFSET('Composition%'!$B32,0,L$13)*OFFSET('Composition%'!$B32,0,L$14)))-IF(L$2=2,0,OFFSET('Composition%'!$B32,0,L$17)*OFFSET('Composition%'!$B32,0,L$18)*(L$24*EXP(-L$25/($B62+273)/RGas)))+ReactionRateK2!L62/2</f>
        <v>-5.4857467628363641E-3</v>
      </c>
      <c r="M62" s="73">
        <f ca="1">IF(M$2=0,0,M$22*EXP(M$23/($B62+273)/RGas)*(OFFSET('Composition%'!$B32,0,M$13)*OFFSET('Composition%'!$B32,0,M$14)))-IF(M$2=2,0,OFFSET('Composition%'!$B32,0,M$17)*OFFSET('Composition%'!$B32,0,M$18)*(M$24*EXP(-M$25/($B62+273)/RGas)))+ReactionRateK2!M62/2</f>
        <v>0</v>
      </c>
      <c r="N62" s="73"/>
      <c r="O62" s="73">
        <f ca="1">IF(O$2=0,0,O$22*EXP(O$23/($B62+273)/RGas)*(OFFSET('Composition%'!$B32,0,O$13)*OFFSET('Composition%'!$B32,0,O$14)))-IF(O$2=2,0,OFFSET('Composition%'!$B32,0,O$17)*OFFSET('Composition%'!$B32,0,O$18)*(O$24*EXP(-O$25/($B62+273)/RGas)))+ReactionRateK2!O62/2</f>
        <v>0</v>
      </c>
      <c r="P62" s="73">
        <f ca="1">IF(P$2=0,0,P$22*EXP(P$23/($B62+273)/RGas)*(OFFSET('Composition%'!$B32,0,P$13)*OFFSET('Composition%'!$B32,0,P$14)))-IF(P$2=2,0,OFFSET('Composition%'!$B32,0,P$17)*OFFSET('Composition%'!$B32,0,P$18)*(P$24*EXP(-P$25/($B62+273)/RGas)))+ReactionRateK2!P62/2</f>
        <v>1.2431373614892948E-2</v>
      </c>
      <c r="Q62" s="73">
        <f ca="1">IF(Q$2=0,0,Q$22*EXP(Q$23/($B62+273)/RGas)*(OFFSET('Composition%'!$B32,0,Q$13)*OFFSET('Composition%'!$B32,0,Q$14)))-IF(Q$2=2,0,OFFSET('Composition%'!$B32,0,Q$17)*OFFSET('Composition%'!$B32,0,Q$18)*(Q$24*EXP(-Q$25/($B62+273)/RGas)))+ReactionRateK2!Q62/2</f>
        <v>4.8797456510582822E-5</v>
      </c>
      <c r="R62" s="73">
        <f ca="1">IF(R$2=0,0,R$22*EXP(R$23/($B62+273)/RGas)*(OFFSET('Composition%'!$B32,0,R$13)*OFFSET('Composition%'!$B32,0,R$14)))-IF(R$2=2,0,OFFSET('Composition%'!$B32,0,R$17)*OFFSET('Composition%'!$B32,0,R$18)*(R$24*EXP(-R$25/($B62+273)/RGas)))+ReactionRateK2!R62/2</f>
        <v>5.8635467868247263E-6</v>
      </c>
      <c r="S62" s="73"/>
      <c r="T62" s="73">
        <f ca="1">IF(T$2=0,0,T$22*EXP(T$23/($B62+273)/RGas)*(OFFSET('Composition%'!$B32,0,T$13)*OFFSET('Composition%'!$B32,0,T$14)))-IF(T$2=2,0,OFFSET('Composition%'!$B32,0,T$17)*OFFSET('Composition%'!$B32,0,T$18)*(T$24*EXP(-T$25/($B62+273)/RGas)))+ReactionRateK2!T62/2</f>
        <v>5.5579713434138964E-3</v>
      </c>
      <c r="U62" s="73">
        <f ca="1">IF(U$2=0,0,U$22*EXP(U$23/($B62+273)/RGas)*(OFFSET('Composition%'!$B32,0,U$13)*OFFSET('Composition%'!$B32,0,U$14)))-IF(U$2=2,0,OFFSET('Composition%'!$B32,0,U$17)*OFFSET('Composition%'!$B32,0,U$18)*(U$24*EXP(-U$25/($B62+273)/RGas)))+ReactionRateK2!U62/2</f>
        <v>2.387160725737906E-4</v>
      </c>
      <c r="V62" s="73">
        <f ca="1">IF(V$2=0,0,V$22*EXP(V$23/($B62+273)/RGas)*(OFFSET('Composition%'!$B32,0,V$13)*OFFSET('Composition%'!$B32,0,V$14)))-IF(V$2=2,0,OFFSET('Composition%'!$B32,0,V$17)*OFFSET('Composition%'!$B32,0,V$18)*(V$24*EXP(-V$25/($B62+273)/RGas)))+ReactionRateK2!V62/2</f>
        <v>0</v>
      </c>
      <c r="W62" s="73">
        <f ca="1">IF(W$2=0,0,W$22*EXP(W$23/($B62+273)/RGas)*(OFFSET('Composition%'!$B32,0,W$13)*OFFSET('Composition%'!$B32,0,W$14)))-IF(W$2=2,0,OFFSET('Composition%'!$B32,0,W$17)*OFFSET('Composition%'!$B32,0,W$18)*(W$24*EXP(-W$25/($B62+273)/RGas)))+ReactionRateK2!W62/2</f>
        <v>0</v>
      </c>
      <c r="X62" s="73">
        <f ca="1">IF(X$2=0,0,X$22*EXP(X$23/($B62+273)/RGas)*(OFFSET('Composition%'!$B32,0,X$13)*OFFSET('Composition%'!$B32,0,X$14)))-IF(X$2=2,0,OFFSET('Composition%'!$B32,0,X$17)*OFFSET('Composition%'!$B32,0,X$18)*(X$24*EXP(-X$25/($B62+273)/RGas)))+ReactionRateK2!X62/2</f>
        <v>4.677598868371502E-8</v>
      </c>
      <c r="Y62" s="73">
        <f ca="1">IF(Y$2=0,0,Y$22*EXP(Y$23/($B62+273)/RGas)*(OFFSET('Composition%'!$B32,0,Y$13)*OFFSET('Composition%'!$B32,0,Y$14)))-IF(Y$2=2,0,OFFSET('Composition%'!$B32,0,Y$17)*OFFSET('Composition%'!$B32,0,Y$18)*(Y$24*EXP(-Y$25/($B62+273)/RGas)))+ReactionRateK2!Y62/2</f>
        <v>2.3151349262089141E-9</v>
      </c>
      <c r="Z62" s="73">
        <f ca="1">IF(Z$2=0,0,Z$22*EXP(Z$23/($B62+273)/RGas)*(OFFSET('Composition%'!$B32,0,Z$13)*OFFSET('Composition%'!$B32,0,Z$14)))-IF(Z$2=2,0,OFFSET('Composition%'!$B32,0,Z$17)*OFFSET('Composition%'!$B32,0,Z$18)*(Z$24*EXP(-Z$25/($B62+273)/RGas)))+ReactionRateK2!Z62/2</f>
        <v>0</v>
      </c>
      <c r="AA62" s="73">
        <f ca="1">IF(AA$2=0,0,AA$22*EXP(AA$23/($B62+273)/RGas)*(OFFSET('Composition%'!$B32,0,AA$13)*OFFSET('Composition%'!$B32,0,AA$14)))-IF(AA$2=2,0,OFFSET('Composition%'!$B32,0,AA$17)*OFFSET('Composition%'!$B32,0,AA$18)*(AA$24*EXP(-AA$25/($B62+273)/RGas)))+ReactionRateK2!AA62/2</f>
        <v>0</v>
      </c>
      <c r="AB62" s="73">
        <f ca="1">IF(AB$2=0,0,AB$22*EXP(AB$23/($B62+273)/RGas)*(OFFSET('Composition%'!$B32,0,AB$13)*OFFSET('Composition%'!$B32,0,AB$14)))-IF(AB$2=2,0,OFFSET('Composition%'!$B32,0,AB$17)*OFFSET('Composition%'!$B32,0,AB$18)*(AB$24*EXP(-AB$25/($B62+273)/RGas)))+ReactionRateK2!AB62/2</f>
        <v>0</v>
      </c>
      <c r="AC62" s="73">
        <f ca="1">IF(AC$2=0,0,AC$22*EXP(AC$23/($B62+273)/RGas)*(OFFSET('Composition%'!$B32,0,AC$13)*OFFSET('Composition%'!$B32,0,AC$14)))-IF(AC$2=2,0,OFFSET('Composition%'!$B32,0,AC$17)*OFFSET('Composition%'!$B32,0,AC$18)*(AC$24*EXP(-AC$25/($B62+273)/RGas)))+ReactionRateK2!AC62/2</f>
        <v>0</v>
      </c>
      <c r="AD62" s="73">
        <f ca="1">IF(AD$2=0,0,AD$22*EXP(AD$23/($B62+273)/RGas)*(OFFSET('Composition%'!$B32,0,AD$13)*OFFSET('Composition%'!$B32,0,AD$14)))-IF(AD$2=2,0,OFFSET('Composition%'!$B32,0,AD$17)*OFFSET('Composition%'!$B32,0,AD$18)*(AD$24*EXP(-AD$25/($B62+273)/RGas)))+ReactionRateK2!AD62/2</f>
        <v>0</v>
      </c>
      <c r="AE62" s="73">
        <f ca="1">IF(AE$2=0,0,AE$22*EXP(AE$23/($B62+273)/RGas)*(OFFSET('Composition%'!$B32,0,AE$13)*OFFSET('Composition%'!$B32,0,AE$14)))-IF(AE$2=2,0,OFFSET('Composition%'!$B32,0,AE$17)*OFFSET('Composition%'!$B32,0,AE$18)*(AE$24*EXP(-AE$25/($B62+273)/RGas)))+ReactionRateK2!AE62/2</f>
        <v>0</v>
      </c>
      <c r="AF62" s="73"/>
      <c r="AG62" s="73">
        <f ca="1">IF(AG$2=0,0,AG$22*EXP(AG$23/($B62+273)/RGas)*(OFFSET('Composition%'!$B32,0,AG$13)*OFFSET('Composition%'!$B32,0,AG$14)))-IF(AG$2=2,0,OFFSET('Composition%'!$B32,0,AG$17)*OFFSET('Composition%'!$B32,0,AG$18)*(AG$24*EXP(-AG$25/($B62+273)/RGas)))+ReactionRateK2!AG62/2</f>
        <v>0</v>
      </c>
      <c r="AH62" s="73">
        <f ca="1">IF(AH$2=0,0,AH$22*EXP(AH$23/($B62+273)/RGas)*(OFFSET('Composition%'!$B32,0,AH$13)*OFFSET('Composition%'!$B32,0,AH$14)))-IF(AH$2=2,0,OFFSET('Composition%'!$B32,0,AH$17)*OFFSET('Composition%'!$B32,0,AH$18)*(AH$24*EXP(-AH$25/($B62+273)/RGas)))+ReactionRateK2!AH62/2</f>
        <v>0</v>
      </c>
      <c r="AI62" s="73">
        <f ca="1">IF(AI$2=0,0,AI$22*EXP(AI$23/($B62+273)/RGas)*(OFFSET('Composition%'!$B32,0,AI$13)*OFFSET('Composition%'!$B32,0,AI$14)))-IF(AI$2=2,0,OFFSET('Composition%'!$B32,0,AI$17)*OFFSET('Composition%'!$B32,0,AI$18)*(AI$24*EXP(-AI$25/($B62+273)/RGas)))+ReactionRateK2!AI62/2</f>
        <v>0</v>
      </c>
      <c r="AJ62" s="73">
        <f ca="1">IF(AJ$2=0,0,AJ$22*EXP(AJ$23/($B62+273)/RGas)*(OFFSET('Composition%'!$B32,0,AJ$13)*OFFSET('Composition%'!$B32,0,AJ$14)))-IF(AJ$2=2,0,OFFSET('Composition%'!$B32,0,AJ$17)*OFFSET('Composition%'!$B32,0,AJ$18)*(AJ$24*EXP(-AJ$25/($B62+273)/RGas)))+ReactionRateK2!AJ62/2</f>
        <v>0</v>
      </c>
      <c r="AK62" s="73">
        <f ca="1">IF(AK$2=0,0,AK$22*EXP(AK$23/($B62+273)/RGas)*(OFFSET('Composition%'!$B32,0,AK$13)*OFFSET('Composition%'!$B32,0,AK$14)))-IF(AK$2=2,0,OFFSET('Composition%'!$B32,0,AK$17)*OFFSET('Composition%'!$B32,0,AK$18)*(AK$24*EXP(-AK$25/($B62+273)/RGas)))+ReactionRateK2!AK62/2</f>
        <v>0</v>
      </c>
      <c r="AL62" s="73">
        <f ca="1">IF(AL$2=0,0,AL$22*EXP(AL$23/($B62+273)/RGas)*(OFFSET('Composition%'!$B32,0,AL$13)*OFFSET('Composition%'!$B32,0,AL$14)))-IF(AL$2=2,0,OFFSET('Composition%'!$B32,0,AL$17)*OFFSET('Composition%'!$B32,0,AL$18)*(AL$24*EXP(-AL$25/($B62+273)/RGas)))+ReactionRateK2!AL62/2</f>
        <v>0</v>
      </c>
      <c r="AM62" s="73"/>
      <c r="AN62" s="73">
        <f ca="1">IF(AN$2=0,0,AN$22*EXP(AN$23/($B62+273)/RGas)*(OFFSET('Composition%'!$B32,0,AN$13)*OFFSET('Composition%'!$B32,0,AN$14)))-IF(AN$2=2,0,OFFSET('Composition%'!$B32,0,AN$17)*OFFSET('Composition%'!$B32,0,AN$18)*(AN$24*EXP(-AN$25/($B62+273)/RGas)))+ReactionRateK2!AN62/2</f>
        <v>0</v>
      </c>
      <c r="AO62" s="73">
        <f ca="1">IF(AO$2=0,0,AO$22*EXP(AO$23/($B62+273)/RGas)*(OFFSET('Composition%'!$B32,0,AO$13)*OFFSET('Composition%'!$B32,0,AO$14)))-IF(AO$2=2,0,OFFSET('Composition%'!$B32,0,AO$17)*OFFSET('Composition%'!$B32,0,AO$18)*(AO$24*EXP(-AO$25/($B62+273)/RGas)))+ReactionRateK2!AO62/2</f>
        <v>0</v>
      </c>
      <c r="AP62" s="73">
        <f ca="1">IF(AP$2=0,0,AP$22*EXP(AP$23/($B62+273)/RGas)*(OFFSET('Composition%'!$B32,0,AP$13)*OFFSET('Composition%'!$B32,0,AP$14)))-IF(AP$2=2,0,OFFSET('Composition%'!$B32,0,AP$17)*OFFSET('Composition%'!$B32,0,AP$18)*(AP$24*EXP(-AP$25/($B62+273)/RGas)))+ReactionRateK2!AP62/2</f>
        <v>4.6429594680343504E-12</v>
      </c>
      <c r="AQ62" s="73">
        <f ca="1">IF(AQ$2=0,0,AQ$22*EXP(AQ$23/($B62+273)/RGas)*(OFFSET('Composition%'!$B32,0,AQ$13)*OFFSET('Composition%'!$B32,0,AQ$14)))-IF(AQ$2=2,0,OFFSET('Composition%'!$B32,0,AQ$17)*OFFSET('Composition%'!$B32,0,AQ$18)*(AQ$24*EXP(-AQ$25/($B62+273)/RGas)))+ReactionRateK2!AQ62/2</f>
        <v>0</v>
      </c>
      <c r="AR62" s="73">
        <f ca="1">IF(AR$2=0,0,AR$22*EXP(AR$23/($B62+273)/RGas)*(OFFSET('Composition%'!$B32,0,AR$13)*OFFSET('Composition%'!$B32,0,AR$14)))-IF(AR$2=2,0,OFFSET('Composition%'!$B32,0,AR$17)*OFFSET('Composition%'!$B32,0,AR$18)*(AR$24*EXP(-AR$25/($B62+273)/RGas)))+ReactionRateK2!AR62/2</f>
        <v>0</v>
      </c>
    </row>
    <row r="63" spans="1:44">
      <c r="A63" s="3">
        <f t="shared" si="7"/>
        <v>1.5500000000000007</v>
      </c>
      <c r="B63" s="19">
        <f ca="1">'Composition%'!B33</f>
        <v>412.37337742552785</v>
      </c>
      <c r="C63">
        <f t="shared" si="8"/>
        <v>30</v>
      </c>
      <c r="D63" s="26">
        <f ca="1">('Composition%'!C33*ReactionRateK3!C63)^3</f>
        <v>7.244032500752299</v>
      </c>
      <c r="E63" s="4"/>
      <c r="F63" s="73">
        <f ca="1">IF(F$2=0,0,F$22*EXP(F$23/($B63+273)/RGas)*(OFFSET('Composition%'!$B33,0,F$13)*OFFSET('Composition%'!$B33,0,F$14)))-IF(F$2=2,0,OFFSET('Composition%'!$B33,0,F$17)*OFFSET('Composition%'!$B33,0,F$18)*(F$24*EXP(-F$25/($B63+273)/RGas)))+ReactionRateK2!F63/2</f>
        <v>9.4964750662196642E-3</v>
      </c>
      <c r="G63" s="73">
        <f ca="1">IF(G$2=0,0,G$22*EXP(G$23/($B63+273)/RGas)*(OFFSET('Composition%'!$B33,0,G$13)*OFFSET('Composition%'!$B33,0,G$14)))-IF(G$2=2,0,OFFSET('Composition%'!$B33,0,G$17)*OFFSET('Composition%'!$B33,0,G$18)*(G$24*EXP(-G$25/($B63+273)/RGas)))+ReactionRateK2!G63/2</f>
        <v>3.5433196041027722E-3</v>
      </c>
      <c r="H63" s="73">
        <f ca="1">IF(H$2=0,0,H$22*EXP(H$23/($B63+273)/RGas)*(OFFSET('Composition%'!$B33,0,H$13)*OFFSET('Composition%'!$B33,0,H$14)))-IF(H$2=2,0,OFFSET('Composition%'!$B33,0,H$17)*OFFSET('Composition%'!$B33,0,H$18)*(H$24*EXP(-H$25/($B63+273)/RGas)))+ReactionRateK2!H63/2</f>
        <v>-3.1073969752604036E-6</v>
      </c>
      <c r="I63" s="73">
        <f ca="1">IF(I$2=0,0,I$22*EXP(I$23/($B63+273)/RGas)*(OFFSET('Composition%'!$B33,0,I$13)*OFFSET('Composition%'!$B33,0,I$14)))-IF(I$2=2,0,OFFSET('Composition%'!$B33,0,I$17)*OFFSET('Composition%'!$B33,0,I$18)*(I$24*EXP(-I$25/($B63+273)/RGas)))+ReactionRateK2!I63/2</f>
        <v>-7.7361514051702235E-4</v>
      </c>
      <c r="J63" s="73"/>
      <c r="K63" s="73">
        <f ca="1">IF(K$2=0,0,K$22*EXP(K$23/($B63+273)/RGas)*(OFFSET('Composition%'!$B33,0,K$13)*OFFSET('Composition%'!$B33,0,K$14)))-IF(K$2=2,0,OFFSET('Composition%'!$B33,0,K$17)*OFFSET('Composition%'!$B33,0,K$18)*(K$24*EXP(-K$25/($B63+273)/RGas)))+ReactionRateK2!K63/2</f>
        <v>3.7831535140407269E-2</v>
      </c>
      <c r="L63" s="73">
        <f ca="1">IF(L$2=0,0,L$22*EXP(L$23/($B63+273)/RGas)*(OFFSET('Composition%'!$B33,0,L$13)*OFFSET('Composition%'!$B33,0,L$14)))-IF(L$2=2,0,OFFSET('Composition%'!$B33,0,L$17)*OFFSET('Composition%'!$B33,0,L$18)*(L$24*EXP(-L$25/($B63+273)/RGas)))+ReactionRateK2!L63/2</f>
        <v>-5.5899808387094036E-3</v>
      </c>
      <c r="M63" s="73">
        <f ca="1">IF(M$2=0,0,M$22*EXP(M$23/($B63+273)/RGas)*(OFFSET('Composition%'!$B33,0,M$13)*OFFSET('Composition%'!$B33,0,M$14)))-IF(M$2=2,0,OFFSET('Composition%'!$B33,0,M$17)*OFFSET('Composition%'!$B33,0,M$18)*(M$24*EXP(-M$25/($B63+273)/RGas)))+ReactionRateK2!M63/2</f>
        <v>0</v>
      </c>
      <c r="N63" s="73"/>
      <c r="O63" s="73">
        <f ca="1">IF(O$2=0,0,O$22*EXP(O$23/($B63+273)/RGas)*(OFFSET('Composition%'!$B33,0,O$13)*OFFSET('Composition%'!$B33,0,O$14)))-IF(O$2=2,0,OFFSET('Composition%'!$B33,0,O$17)*OFFSET('Composition%'!$B33,0,O$18)*(O$24*EXP(-O$25/($B63+273)/RGas)))+ReactionRateK2!O63/2</f>
        <v>0</v>
      </c>
      <c r="P63" s="73">
        <f ca="1">IF(P$2=0,0,P$22*EXP(P$23/($B63+273)/RGas)*(OFFSET('Composition%'!$B33,0,P$13)*OFFSET('Composition%'!$B33,0,P$14)))-IF(P$2=2,0,OFFSET('Composition%'!$B33,0,P$17)*OFFSET('Composition%'!$B33,0,P$18)*(P$24*EXP(-P$25/($B63+273)/RGas)))+ReactionRateK2!P63/2</f>
        <v>1.2824335961615054E-2</v>
      </c>
      <c r="Q63" s="73">
        <f ca="1">IF(Q$2=0,0,Q$22*EXP(Q$23/($B63+273)/RGas)*(OFFSET('Composition%'!$B33,0,Q$13)*OFFSET('Composition%'!$B33,0,Q$14)))-IF(Q$2=2,0,OFFSET('Composition%'!$B33,0,Q$17)*OFFSET('Composition%'!$B33,0,Q$18)*(Q$24*EXP(-Q$25/($B63+273)/RGas)))+ReactionRateK2!Q63/2</f>
        <v>5.1192872256221286E-5</v>
      </c>
      <c r="R63" s="73">
        <f ca="1">IF(R$2=0,0,R$22*EXP(R$23/($B63+273)/RGas)*(OFFSET('Composition%'!$B33,0,R$13)*OFFSET('Composition%'!$B33,0,R$14)))-IF(R$2=2,0,OFFSET('Composition%'!$B33,0,R$17)*OFFSET('Composition%'!$B33,0,R$18)*(R$24*EXP(-R$25/($B63+273)/RGas)))+ReactionRateK2!R63/2</f>
        <v>6.3022410275728071E-6</v>
      </c>
      <c r="S63" s="73"/>
      <c r="T63" s="73">
        <f ca="1">IF(T$2=0,0,T$22*EXP(T$23/($B63+273)/RGas)*(OFFSET('Composition%'!$B33,0,T$13)*OFFSET('Composition%'!$B33,0,T$14)))-IF(T$2=2,0,OFFSET('Composition%'!$B33,0,T$17)*OFFSET('Composition%'!$B33,0,T$18)*(T$24*EXP(-T$25/($B63+273)/RGas)))+ReactionRateK2!T63/2</f>
        <v>5.2184890732257004E-3</v>
      </c>
      <c r="U63" s="73">
        <f ca="1">IF(U$2=0,0,U$22*EXP(U$23/($B63+273)/RGas)*(OFFSET('Composition%'!$B33,0,U$13)*OFFSET('Composition%'!$B33,0,U$14)))-IF(U$2=2,0,OFFSET('Composition%'!$B33,0,U$17)*OFFSET('Composition%'!$B33,0,U$18)*(U$24*EXP(-U$25/($B63+273)/RGas)))+ReactionRateK2!U63/2</f>
        <v>2.142784923533369E-4</v>
      </c>
      <c r="V63" s="73">
        <f ca="1">IF(V$2=0,0,V$22*EXP(V$23/($B63+273)/RGas)*(OFFSET('Composition%'!$B33,0,V$13)*OFFSET('Composition%'!$B33,0,V$14)))-IF(V$2=2,0,OFFSET('Composition%'!$B33,0,V$17)*OFFSET('Composition%'!$B33,0,V$18)*(V$24*EXP(-V$25/($B63+273)/RGas)))+ReactionRateK2!V63/2</f>
        <v>0</v>
      </c>
      <c r="W63" s="73">
        <f ca="1">IF(W$2=0,0,W$22*EXP(W$23/($B63+273)/RGas)*(OFFSET('Composition%'!$B33,0,W$13)*OFFSET('Composition%'!$B33,0,W$14)))-IF(W$2=2,0,OFFSET('Composition%'!$B33,0,W$17)*OFFSET('Composition%'!$B33,0,W$18)*(W$24*EXP(-W$25/($B63+273)/RGas)))+ReactionRateK2!W63/2</f>
        <v>0</v>
      </c>
      <c r="X63" s="73">
        <f ca="1">IF(X$2=0,0,X$22*EXP(X$23/($B63+273)/RGas)*(OFFSET('Composition%'!$B33,0,X$13)*OFFSET('Composition%'!$B33,0,X$14)))-IF(X$2=2,0,OFFSET('Composition%'!$B33,0,X$17)*OFFSET('Composition%'!$B33,0,X$18)*(X$24*EXP(-X$25/($B63+273)/RGas)))+ReactionRateK2!X63/2</f>
        <v>4.6571649196093599E-8</v>
      </c>
      <c r="Y63" s="73">
        <f ca="1">IF(Y$2=0,0,Y$22*EXP(Y$23/($B63+273)/RGas)*(OFFSET('Composition%'!$B33,0,Y$13)*OFFSET('Composition%'!$B33,0,Y$14)))-IF(Y$2=2,0,OFFSET('Composition%'!$B33,0,Y$17)*OFFSET('Composition%'!$B33,0,Y$18)*(Y$24*EXP(-Y$25/($B63+273)/RGas)))+ReactionRateK2!Y63/2</f>
        <v>2.3050213295130809E-9</v>
      </c>
      <c r="Z63" s="73">
        <f ca="1">IF(Z$2=0,0,Z$22*EXP(Z$23/($B63+273)/RGas)*(OFFSET('Composition%'!$B33,0,Z$13)*OFFSET('Composition%'!$B33,0,Z$14)))-IF(Z$2=2,0,OFFSET('Composition%'!$B33,0,Z$17)*OFFSET('Composition%'!$B33,0,Z$18)*(Z$24*EXP(-Z$25/($B63+273)/RGas)))+ReactionRateK2!Z63/2</f>
        <v>0</v>
      </c>
      <c r="AA63" s="73">
        <f ca="1">IF(AA$2=0,0,AA$22*EXP(AA$23/($B63+273)/RGas)*(OFFSET('Composition%'!$B33,0,AA$13)*OFFSET('Composition%'!$B33,0,AA$14)))-IF(AA$2=2,0,OFFSET('Composition%'!$B33,0,AA$17)*OFFSET('Composition%'!$B33,0,AA$18)*(AA$24*EXP(-AA$25/($B63+273)/RGas)))+ReactionRateK2!AA63/2</f>
        <v>0</v>
      </c>
      <c r="AB63" s="73">
        <f ca="1">IF(AB$2=0,0,AB$22*EXP(AB$23/($B63+273)/RGas)*(OFFSET('Composition%'!$B33,0,AB$13)*OFFSET('Composition%'!$B33,0,AB$14)))-IF(AB$2=2,0,OFFSET('Composition%'!$B33,0,AB$17)*OFFSET('Composition%'!$B33,0,AB$18)*(AB$24*EXP(-AB$25/($B63+273)/RGas)))+ReactionRateK2!AB63/2</f>
        <v>0</v>
      </c>
      <c r="AC63" s="73">
        <f ca="1">IF(AC$2=0,0,AC$22*EXP(AC$23/($B63+273)/RGas)*(OFFSET('Composition%'!$B33,0,AC$13)*OFFSET('Composition%'!$B33,0,AC$14)))-IF(AC$2=2,0,OFFSET('Composition%'!$B33,0,AC$17)*OFFSET('Composition%'!$B33,0,AC$18)*(AC$24*EXP(-AC$25/($B63+273)/RGas)))+ReactionRateK2!AC63/2</f>
        <v>0</v>
      </c>
      <c r="AD63" s="73">
        <f ca="1">IF(AD$2=0,0,AD$22*EXP(AD$23/($B63+273)/RGas)*(OFFSET('Composition%'!$B33,0,AD$13)*OFFSET('Composition%'!$B33,0,AD$14)))-IF(AD$2=2,0,OFFSET('Composition%'!$B33,0,AD$17)*OFFSET('Composition%'!$B33,0,AD$18)*(AD$24*EXP(-AD$25/($B63+273)/RGas)))+ReactionRateK2!AD63/2</f>
        <v>0</v>
      </c>
      <c r="AE63" s="73">
        <f ca="1">IF(AE$2=0,0,AE$22*EXP(AE$23/($B63+273)/RGas)*(OFFSET('Composition%'!$B33,0,AE$13)*OFFSET('Composition%'!$B33,0,AE$14)))-IF(AE$2=2,0,OFFSET('Composition%'!$B33,0,AE$17)*OFFSET('Composition%'!$B33,0,AE$18)*(AE$24*EXP(-AE$25/($B63+273)/RGas)))+ReactionRateK2!AE63/2</f>
        <v>0</v>
      </c>
      <c r="AF63" s="73"/>
      <c r="AG63" s="73">
        <f ca="1">IF(AG$2=0,0,AG$22*EXP(AG$23/($B63+273)/RGas)*(OFFSET('Composition%'!$B33,0,AG$13)*OFFSET('Composition%'!$B33,0,AG$14)))-IF(AG$2=2,0,OFFSET('Composition%'!$B33,0,AG$17)*OFFSET('Composition%'!$B33,0,AG$18)*(AG$24*EXP(-AG$25/($B63+273)/RGas)))+ReactionRateK2!AG63/2</f>
        <v>0</v>
      </c>
      <c r="AH63" s="73">
        <f ca="1">IF(AH$2=0,0,AH$22*EXP(AH$23/($B63+273)/RGas)*(OFFSET('Composition%'!$B33,0,AH$13)*OFFSET('Composition%'!$B33,0,AH$14)))-IF(AH$2=2,0,OFFSET('Composition%'!$B33,0,AH$17)*OFFSET('Composition%'!$B33,0,AH$18)*(AH$24*EXP(-AH$25/($B63+273)/RGas)))+ReactionRateK2!AH63/2</f>
        <v>0</v>
      </c>
      <c r="AI63" s="73">
        <f ca="1">IF(AI$2=0,0,AI$22*EXP(AI$23/($B63+273)/RGas)*(OFFSET('Composition%'!$B33,0,AI$13)*OFFSET('Composition%'!$B33,0,AI$14)))-IF(AI$2=2,0,OFFSET('Composition%'!$B33,0,AI$17)*OFFSET('Composition%'!$B33,0,AI$18)*(AI$24*EXP(-AI$25/($B63+273)/RGas)))+ReactionRateK2!AI63/2</f>
        <v>0</v>
      </c>
      <c r="AJ63" s="73">
        <f ca="1">IF(AJ$2=0,0,AJ$22*EXP(AJ$23/($B63+273)/RGas)*(OFFSET('Composition%'!$B33,0,AJ$13)*OFFSET('Composition%'!$B33,0,AJ$14)))-IF(AJ$2=2,0,OFFSET('Composition%'!$B33,0,AJ$17)*OFFSET('Composition%'!$B33,0,AJ$18)*(AJ$24*EXP(-AJ$25/($B63+273)/RGas)))+ReactionRateK2!AJ63/2</f>
        <v>0</v>
      </c>
      <c r="AK63" s="73">
        <f ca="1">IF(AK$2=0,0,AK$22*EXP(AK$23/($B63+273)/RGas)*(OFFSET('Composition%'!$B33,0,AK$13)*OFFSET('Composition%'!$B33,0,AK$14)))-IF(AK$2=2,0,OFFSET('Composition%'!$B33,0,AK$17)*OFFSET('Composition%'!$B33,0,AK$18)*(AK$24*EXP(-AK$25/($B63+273)/RGas)))+ReactionRateK2!AK63/2</f>
        <v>0</v>
      </c>
      <c r="AL63" s="73">
        <f ca="1">IF(AL$2=0,0,AL$22*EXP(AL$23/($B63+273)/RGas)*(OFFSET('Composition%'!$B33,0,AL$13)*OFFSET('Composition%'!$B33,0,AL$14)))-IF(AL$2=2,0,OFFSET('Composition%'!$B33,0,AL$17)*OFFSET('Composition%'!$B33,0,AL$18)*(AL$24*EXP(-AL$25/($B63+273)/RGas)))+ReactionRateK2!AL63/2</f>
        <v>0</v>
      </c>
      <c r="AM63" s="73"/>
      <c r="AN63" s="73">
        <f ca="1">IF(AN$2=0,0,AN$22*EXP(AN$23/($B63+273)/RGas)*(OFFSET('Composition%'!$B33,0,AN$13)*OFFSET('Composition%'!$B33,0,AN$14)))-IF(AN$2=2,0,OFFSET('Composition%'!$B33,0,AN$17)*OFFSET('Composition%'!$B33,0,AN$18)*(AN$24*EXP(-AN$25/($B63+273)/RGas)))+ReactionRateK2!AN63/2</f>
        <v>0</v>
      </c>
      <c r="AO63" s="73">
        <f ca="1">IF(AO$2=0,0,AO$22*EXP(AO$23/($B63+273)/RGas)*(OFFSET('Composition%'!$B33,0,AO$13)*OFFSET('Composition%'!$B33,0,AO$14)))-IF(AO$2=2,0,OFFSET('Composition%'!$B33,0,AO$17)*OFFSET('Composition%'!$B33,0,AO$18)*(AO$24*EXP(-AO$25/($B63+273)/RGas)))+ReactionRateK2!AO63/2</f>
        <v>0</v>
      </c>
      <c r="AP63" s="73">
        <f ca="1">IF(AP$2=0,0,AP$22*EXP(AP$23/($B63+273)/RGas)*(OFFSET('Composition%'!$B33,0,AP$13)*OFFSET('Composition%'!$B33,0,AP$14)))-IF(AP$2=2,0,OFFSET('Composition%'!$B33,0,AP$17)*OFFSET('Composition%'!$B33,0,AP$18)*(AP$24*EXP(-AP$25/($B63+273)/RGas)))+ReactionRateK2!AP63/2</f>
        <v>4.6519283932580643E-12</v>
      </c>
      <c r="AQ63" s="73">
        <f ca="1">IF(AQ$2=0,0,AQ$22*EXP(AQ$23/($B63+273)/RGas)*(OFFSET('Composition%'!$B33,0,AQ$13)*OFFSET('Composition%'!$B33,0,AQ$14)))-IF(AQ$2=2,0,OFFSET('Composition%'!$B33,0,AQ$17)*OFFSET('Composition%'!$B33,0,AQ$18)*(AQ$24*EXP(-AQ$25/($B63+273)/RGas)))+ReactionRateK2!AQ63/2</f>
        <v>0</v>
      </c>
      <c r="AR63" s="73">
        <f ca="1">IF(AR$2=0,0,AR$22*EXP(AR$23/($B63+273)/RGas)*(OFFSET('Composition%'!$B33,0,AR$13)*OFFSET('Composition%'!$B33,0,AR$14)))-IF(AR$2=2,0,OFFSET('Composition%'!$B33,0,AR$17)*OFFSET('Composition%'!$B33,0,AR$18)*(AR$24*EXP(-AR$25/($B63+273)/RGas)))+ReactionRateK2!AR63/2</f>
        <v>0</v>
      </c>
    </row>
    <row r="64" spans="1:44">
      <c r="A64" s="3">
        <f t="shared" si="7"/>
        <v>1.6000000000000008</v>
      </c>
      <c r="B64" s="19">
        <f ca="1">'Composition%'!B34</f>
        <v>412.49960214893935</v>
      </c>
      <c r="C64">
        <f t="shared" si="8"/>
        <v>30</v>
      </c>
      <c r="D64" s="26">
        <f ca="1">('Composition%'!C34*ReactionRateK3!C64)^3</f>
        <v>7.1550505966276328</v>
      </c>
      <c r="E64" s="4"/>
      <c r="F64" s="73">
        <f ca="1">IF(F$2=0,0,F$22*EXP(F$23/($B64+273)/RGas)*(OFFSET('Composition%'!$B34,0,F$13)*OFFSET('Composition%'!$B34,0,F$14)))-IF(F$2=2,0,OFFSET('Composition%'!$B34,0,F$17)*OFFSET('Composition%'!$B34,0,F$18)*(F$24*EXP(-F$25/($B64+273)/RGas)))+ReactionRateK2!F64/2</f>
        <v>9.2766851260924071E-3</v>
      </c>
      <c r="G64" s="73">
        <f ca="1">IF(G$2=0,0,G$22*EXP(G$23/($B64+273)/RGas)*(OFFSET('Composition%'!$B34,0,G$13)*OFFSET('Composition%'!$B34,0,G$14)))-IF(G$2=2,0,OFFSET('Composition%'!$B34,0,G$17)*OFFSET('Composition%'!$B34,0,G$18)*(G$24*EXP(-G$25/($B64+273)/RGas)))+ReactionRateK2!G64/2</f>
        <v>3.4667183040979956E-3</v>
      </c>
      <c r="H64" s="73">
        <f ca="1">IF(H$2=0,0,H$22*EXP(H$23/($B64+273)/RGas)*(OFFSET('Composition%'!$B34,0,H$13)*OFFSET('Composition%'!$B34,0,H$14)))-IF(H$2=2,0,OFFSET('Composition%'!$B34,0,H$17)*OFFSET('Composition%'!$B34,0,H$18)*(H$24*EXP(-H$25/($B64+273)/RGas)))+ReactionRateK2!H64/2</f>
        <v>-3.207313469726046E-6</v>
      </c>
      <c r="I64" s="73">
        <f ca="1">IF(I$2=0,0,I$22*EXP(I$23/($B64+273)/RGas)*(OFFSET('Composition%'!$B34,0,I$13)*OFFSET('Composition%'!$B34,0,I$14)))-IF(I$2=2,0,OFFSET('Composition%'!$B34,0,I$17)*OFFSET('Composition%'!$B34,0,I$18)*(I$24*EXP(-I$25/($B64+273)/RGas)))+ReactionRateK2!I64/2</f>
        <v>-6.7558810011159108E-4</v>
      </c>
      <c r="J64" s="73"/>
      <c r="K64" s="73">
        <f ca="1">IF(K$2=0,0,K$22*EXP(K$23/($B64+273)/RGas)*(OFFSET('Composition%'!$B34,0,K$13)*OFFSET('Composition%'!$B34,0,K$14)))-IF(K$2=2,0,OFFSET('Composition%'!$B34,0,K$17)*OFFSET('Composition%'!$B34,0,K$18)*(K$24*EXP(-K$25/($B64+273)/RGas)))+ReactionRateK2!K64/2</f>
        <v>3.7200110448373513E-2</v>
      </c>
      <c r="L64" s="73">
        <f ca="1">IF(L$2=0,0,L$22*EXP(L$23/($B64+273)/RGas)*(OFFSET('Composition%'!$B34,0,L$13)*OFFSET('Composition%'!$B34,0,L$14)))-IF(L$2=2,0,OFFSET('Composition%'!$B34,0,L$17)*OFFSET('Composition%'!$B34,0,L$18)*(L$24*EXP(-L$25/($B64+273)/RGas)))+ReactionRateK2!L64/2</f>
        <v>-5.6671579871521646E-3</v>
      </c>
      <c r="M64" s="73">
        <f ca="1">IF(M$2=0,0,M$22*EXP(M$23/($B64+273)/RGas)*(OFFSET('Composition%'!$B34,0,M$13)*OFFSET('Composition%'!$B34,0,M$14)))-IF(M$2=2,0,OFFSET('Composition%'!$B34,0,M$17)*OFFSET('Composition%'!$B34,0,M$18)*(M$24*EXP(-M$25/($B64+273)/RGas)))+ReactionRateK2!M64/2</f>
        <v>0</v>
      </c>
      <c r="N64" s="73"/>
      <c r="O64" s="73">
        <f ca="1">IF(O$2=0,0,O$22*EXP(O$23/($B64+273)/RGas)*(OFFSET('Composition%'!$B34,0,O$13)*OFFSET('Composition%'!$B34,0,O$14)))-IF(O$2=2,0,OFFSET('Composition%'!$B34,0,O$17)*OFFSET('Composition%'!$B34,0,O$18)*(O$24*EXP(-O$25/($B64+273)/RGas)))+ReactionRateK2!O64/2</f>
        <v>0</v>
      </c>
      <c r="P64" s="73">
        <f ca="1">IF(P$2=0,0,P$22*EXP(P$23/($B64+273)/RGas)*(OFFSET('Composition%'!$B34,0,P$13)*OFFSET('Composition%'!$B34,0,P$14)))-IF(P$2=2,0,OFFSET('Composition%'!$B34,0,P$17)*OFFSET('Composition%'!$B34,0,P$18)*(P$24*EXP(-P$25/($B64+273)/RGas)))+ReactionRateK2!P64/2</f>
        <v>1.3201923917049422E-2</v>
      </c>
      <c r="Q64" s="73">
        <f ca="1">IF(Q$2=0,0,Q$22*EXP(Q$23/($B64+273)/RGas)*(OFFSET('Composition%'!$B34,0,Q$13)*OFFSET('Composition%'!$B34,0,Q$14)))-IF(Q$2=2,0,OFFSET('Composition%'!$B34,0,Q$17)*OFFSET('Composition%'!$B34,0,Q$18)*(Q$24*EXP(-Q$25/($B64+273)/RGas)))+ReactionRateK2!Q64/2</f>
        <v>5.3603733285838986E-5</v>
      </c>
      <c r="R64" s="73">
        <f ca="1">IF(R$2=0,0,R$22*EXP(R$23/($B64+273)/RGas)*(OFFSET('Composition%'!$B34,0,R$13)*OFFSET('Composition%'!$B34,0,R$14)))-IF(R$2=2,0,OFFSET('Composition%'!$B34,0,R$17)*OFFSET('Composition%'!$B34,0,R$18)*(R$24*EXP(-R$25/($B64+273)/RGas)))+ReactionRateK2!R64/2</f>
        <v>6.7600741811568791E-6</v>
      </c>
      <c r="S64" s="73"/>
      <c r="T64" s="73">
        <f ca="1">IF(T$2=0,0,T$22*EXP(T$23/($B64+273)/RGas)*(OFFSET('Composition%'!$B34,0,T$13)*OFFSET('Composition%'!$B34,0,T$14)))-IF(T$2=2,0,OFFSET('Composition%'!$B34,0,T$17)*OFFSET('Composition%'!$B34,0,T$18)*(T$24*EXP(-T$25/($B64+273)/RGas)))+ReactionRateK2!T64/2</f>
        <v>4.8985392729659419E-3</v>
      </c>
      <c r="U64" s="73">
        <f ca="1">IF(U$2=0,0,U$22*EXP(U$23/($B64+273)/RGas)*(OFFSET('Composition%'!$B34,0,U$13)*OFFSET('Composition%'!$B34,0,U$14)))-IF(U$2=2,0,OFFSET('Composition%'!$B34,0,U$17)*OFFSET('Composition%'!$B34,0,U$18)*(U$24*EXP(-U$25/($B64+273)/RGas)))+ReactionRateK2!U64/2</f>
        <v>1.9248388228898527E-4</v>
      </c>
      <c r="V64" s="73">
        <f ca="1">IF(V$2=0,0,V$22*EXP(V$23/($B64+273)/RGas)*(OFFSET('Composition%'!$B34,0,V$13)*OFFSET('Composition%'!$B34,0,V$14)))-IF(V$2=2,0,OFFSET('Composition%'!$B34,0,V$17)*OFFSET('Composition%'!$B34,0,V$18)*(V$24*EXP(-V$25/($B64+273)/RGas)))+ReactionRateK2!V64/2</f>
        <v>0</v>
      </c>
      <c r="W64" s="73">
        <f ca="1">IF(W$2=0,0,W$22*EXP(W$23/($B64+273)/RGas)*(OFFSET('Composition%'!$B34,0,W$13)*OFFSET('Composition%'!$B34,0,W$14)))-IF(W$2=2,0,OFFSET('Composition%'!$B34,0,W$17)*OFFSET('Composition%'!$B34,0,W$18)*(W$24*EXP(-W$25/($B64+273)/RGas)))+ReactionRateK2!W64/2</f>
        <v>0</v>
      </c>
      <c r="X64" s="73">
        <f ca="1">IF(X$2=0,0,X$22*EXP(X$23/($B64+273)/RGas)*(OFFSET('Composition%'!$B34,0,X$13)*OFFSET('Composition%'!$B34,0,X$14)))-IF(X$2=2,0,OFFSET('Composition%'!$B34,0,X$17)*OFFSET('Composition%'!$B34,0,X$18)*(X$24*EXP(-X$25/($B64+273)/RGas)))+ReactionRateK2!X64/2</f>
        <v>4.6380138334366699E-8</v>
      </c>
      <c r="Y64" s="73">
        <f ca="1">IF(Y$2=0,0,Y$22*EXP(Y$23/($B64+273)/RGas)*(OFFSET('Composition%'!$B34,0,Y$13)*OFFSET('Composition%'!$B34,0,Y$14)))-IF(Y$2=2,0,OFFSET('Composition%'!$B34,0,Y$17)*OFFSET('Composition%'!$B34,0,Y$18)*(Y$24*EXP(-Y$25/($B64+273)/RGas)))+ReactionRateK2!Y64/2</f>
        <v>2.2955426739633228E-9</v>
      </c>
      <c r="Z64" s="73">
        <f ca="1">IF(Z$2=0,0,Z$22*EXP(Z$23/($B64+273)/RGas)*(OFFSET('Composition%'!$B34,0,Z$13)*OFFSET('Composition%'!$B34,0,Z$14)))-IF(Z$2=2,0,OFFSET('Composition%'!$B34,0,Z$17)*OFFSET('Composition%'!$B34,0,Z$18)*(Z$24*EXP(-Z$25/($B64+273)/RGas)))+ReactionRateK2!Z64/2</f>
        <v>0</v>
      </c>
      <c r="AA64" s="73">
        <f ca="1">IF(AA$2=0,0,AA$22*EXP(AA$23/($B64+273)/RGas)*(OFFSET('Composition%'!$B34,0,AA$13)*OFFSET('Composition%'!$B34,0,AA$14)))-IF(AA$2=2,0,OFFSET('Composition%'!$B34,0,AA$17)*OFFSET('Composition%'!$B34,0,AA$18)*(AA$24*EXP(-AA$25/($B64+273)/RGas)))+ReactionRateK2!AA64/2</f>
        <v>0</v>
      </c>
      <c r="AB64" s="73">
        <f ca="1">IF(AB$2=0,0,AB$22*EXP(AB$23/($B64+273)/RGas)*(OFFSET('Composition%'!$B34,0,AB$13)*OFFSET('Composition%'!$B34,0,AB$14)))-IF(AB$2=2,0,OFFSET('Composition%'!$B34,0,AB$17)*OFFSET('Composition%'!$B34,0,AB$18)*(AB$24*EXP(-AB$25/($B64+273)/RGas)))+ReactionRateK2!AB64/2</f>
        <v>0</v>
      </c>
      <c r="AC64" s="73">
        <f ca="1">IF(AC$2=0,0,AC$22*EXP(AC$23/($B64+273)/RGas)*(OFFSET('Composition%'!$B34,0,AC$13)*OFFSET('Composition%'!$B34,0,AC$14)))-IF(AC$2=2,0,OFFSET('Composition%'!$B34,0,AC$17)*OFFSET('Composition%'!$B34,0,AC$18)*(AC$24*EXP(-AC$25/($B64+273)/RGas)))+ReactionRateK2!AC64/2</f>
        <v>0</v>
      </c>
      <c r="AD64" s="73">
        <f ca="1">IF(AD$2=0,0,AD$22*EXP(AD$23/($B64+273)/RGas)*(OFFSET('Composition%'!$B34,0,AD$13)*OFFSET('Composition%'!$B34,0,AD$14)))-IF(AD$2=2,0,OFFSET('Composition%'!$B34,0,AD$17)*OFFSET('Composition%'!$B34,0,AD$18)*(AD$24*EXP(-AD$25/($B64+273)/RGas)))+ReactionRateK2!AD64/2</f>
        <v>0</v>
      </c>
      <c r="AE64" s="73">
        <f ca="1">IF(AE$2=0,0,AE$22*EXP(AE$23/($B64+273)/RGas)*(OFFSET('Composition%'!$B34,0,AE$13)*OFFSET('Composition%'!$B34,0,AE$14)))-IF(AE$2=2,0,OFFSET('Composition%'!$B34,0,AE$17)*OFFSET('Composition%'!$B34,0,AE$18)*(AE$24*EXP(-AE$25/($B64+273)/RGas)))+ReactionRateK2!AE64/2</f>
        <v>0</v>
      </c>
      <c r="AF64" s="73"/>
      <c r="AG64" s="73">
        <f ca="1">IF(AG$2=0,0,AG$22*EXP(AG$23/($B64+273)/RGas)*(OFFSET('Composition%'!$B34,0,AG$13)*OFFSET('Composition%'!$B34,0,AG$14)))-IF(AG$2=2,0,OFFSET('Composition%'!$B34,0,AG$17)*OFFSET('Composition%'!$B34,0,AG$18)*(AG$24*EXP(-AG$25/($B64+273)/RGas)))+ReactionRateK2!AG64/2</f>
        <v>0</v>
      </c>
      <c r="AH64" s="73">
        <f ca="1">IF(AH$2=0,0,AH$22*EXP(AH$23/($B64+273)/RGas)*(OFFSET('Composition%'!$B34,0,AH$13)*OFFSET('Composition%'!$B34,0,AH$14)))-IF(AH$2=2,0,OFFSET('Composition%'!$B34,0,AH$17)*OFFSET('Composition%'!$B34,0,AH$18)*(AH$24*EXP(-AH$25/($B64+273)/RGas)))+ReactionRateK2!AH64/2</f>
        <v>0</v>
      </c>
      <c r="AI64" s="73">
        <f ca="1">IF(AI$2=0,0,AI$22*EXP(AI$23/($B64+273)/RGas)*(OFFSET('Composition%'!$B34,0,AI$13)*OFFSET('Composition%'!$B34,0,AI$14)))-IF(AI$2=2,0,OFFSET('Composition%'!$B34,0,AI$17)*OFFSET('Composition%'!$B34,0,AI$18)*(AI$24*EXP(-AI$25/($B64+273)/RGas)))+ReactionRateK2!AI64/2</f>
        <v>0</v>
      </c>
      <c r="AJ64" s="73">
        <f ca="1">IF(AJ$2=0,0,AJ$22*EXP(AJ$23/($B64+273)/RGas)*(OFFSET('Composition%'!$B34,0,AJ$13)*OFFSET('Composition%'!$B34,0,AJ$14)))-IF(AJ$2=2,0,OFFSET('Composition%'!$B34,0,AJ$17)*OFFSET('Composition%'!$B34,0,AJ$18)*(AJ$24*EXP(-AJ$25/($B64+273)/RGas)))+ReactionRateK2!AJ64/2</f>
        <v>0</v>
      </c>
      <c r="AK64" s="73">
        <f ca="1">IF(AK$2=0,0,AK$22*EXP(AK$23/($B64+273)/RGas)*(OFFSET('Composition%'!$B34,0,AK$13)*OFFSET('Composition%'!$B34,0,AK$14)))-IF(AK$2=2,0,OFFSET('Composition%'!$B34,0,AK$17)*OFFSET('Composition%'!$B34,0,AK$18)*(AK$24*EXP(-AK$25/($B64+273)/RGas)))+ReactionRateK2!AK64/2</f>
        <v>0</v>
      </c>
      <c r="AL64" s="73">
        <f ca="1">IF(AL$2=0,0,AL$22*EXP(AL$23/($B64+273)/RGas)*(OFFSET('Composition%'!$B34,0,AL$13)*OFFSET('Composition%'!$B34,0,AL$14)))-IF(AL$2=2,0,OFFSET('Composition%'!$B34,0,AL$17)*OFFSET('Composition%'!$B34,0,AL$18)*(AL$24*EXP(-AL$25/($B64+273)/RGas)))+ReactionRateK2!AL64/2</f>
        <v>0</v>
      </c>
      <c r="AM64" s="73"/>
      <c r="AN64" s="73">
        <f ca="1">IF(AN$2=0,0,AN$22*EXP(AN$23/($B64+273)/RGas)*(OFFSET('Composition%'!$B34,0,AN$13)*OFFSET('Composition%'!$B34,0,AN$14)))-IF(AN$2=2,0,OFFSET('Composition%'!$B34,0,AN$17)*OFFSET('Composition%'!$B34,0,AN$18)*(AN$24*EXP(-AN$25/($B64+273)/RGas)))+ReactionRateK2!AN64/2</f>
        <v>0</v>
      </c>
      <c r="AO64" s="73">
        <f ca="1">IF(AO$2=0,0,AO$22*EXP(AO$23/($B64+273)/RGas)*(OFFSET('Composition%'!$B34,0,AO$13)*OFFSET('Composition%'!$B34,0,AO$14)))-IF(AO$2=2,0,OFFSET('Composition%'!$B34,0,AO$17)*OFFSET('Composition%'!$B34,0,AO$18)*(AO$24*EXP(-AO$25/($B64+273)/RGas)))+ReactionRateK2!AO64/2</f>
        <v>0</v>
      </c>
      <c r="AP64" s="73">
        <f ca="1">IF(AP$2=0,0,AP$22*EXP(AP$23/($B64+273)/RGas)*(OFFSET('Composition%'!$B34,0,AP$13)*OFFSET('Composition%'!$B34,0,AP$14)))-IF(AP$2=2,0,OFFSET('Composition%'!$B34,0,AP$17)*OFFSET('Composition%'!$B34,0,AP$18)*(AP$24*EXP(-AP$25/($B64+273)/RGas)))+ReactionRateK2!AP64/2</f>
        <v>4.6599789644617625E-12</v>
      </c>
      <c r="AQ64" s="73">
        <f ca="1">IF(AQ$2=0,0,AQ$22*EXP(AQ$23/($B64+273)/RGas)*(OFFSET('Composition%'!$B34,0,AQ$13)*OFFSET('Composition%'!$B34,0,AQ$14)))-IF(AQ$2=2,0,OFFSET('Composition%'!$B34,0,AQ$17)*OFFSET('Composition%'!$B34,0,AQ$18)*(AQ$24*EXP(-AQ$25/($B64+273)/RGas)))+ReactionRateK2!AQ64/2</f>
        <v>0</v>
      </c>
      <c r="AR64" s="73">
        <f ca="1">IF(AR$2=0,0,AR$22*EXP(AR$23/($B64+273)/RGas)*(OFFSET('Composition%'!$B34,0,AR$13)*OFFSET('Composition%'!$B34,0,AR$14)))-IF(AR$2=2,0,OFFSET('Composition%'!$B34,0,AR$17)*OFFSET('Composition%'!$B34,0,AR$18)*(AR$24*EXP(-AR$25/($B64+273)/RGas)))+ReactionRateK2!AR64/2</f>
        <v>0</v>
      </c>
    </row>
    <row r="65" spans="1:44">
      <c r="A65" s="3">
        <f t="shared" ref="A65:A96" si="9">A64+TimeStep</f>
        <v>1.6500000000000008</v>
      </c>
      <c r="B65" s="19">
        <f ca="1">'Composition%'!B35</f>
        <v>412.61871195354291</v>
      </c>
      <c r="C65">
        <f t="shared" si="8"/>
        <v>30</v>
      </c>
      <c r="D65" s="26">
        <f ca="1">('Composition%'!C35*ReactionRateK3!C65)^3</f>
        <v>7.0723301749254439</v>
      </c>
      <c r="E65" s="4"/>
      <c r="F65" s="73">
        <f ca="1">IF(F$2=0,0,F$22*EXP(F$23/($B65+273)/RGas)*(OFFSET('Composition%'!$B35,0,F$13)*OFFSET('Composition%'!$B35,0,F$14)))-IF(F$2=2,0,OFFSET('Composition%'!$B35,0,F$17)*OFFSET('Composition%'!$B35,0,F$18)*(F$24*EXP(-F$25/($B65+273)/RGas)))+ReactionRateK2!F65/2</f>
        <v>9.0635801417792514E-3</v>
      </c>
      <c r="G65" s="73">
        <f ca="1">IF(G$2=0,0,G$22*EXP(G$23/($B65+273)/RGas)*(OFFSET('Composition%'!$B35,0,G$13)*OFFSET('Composition%'!$B35,0,G$14)))-IF(G$2=2,0,OFFSET('Composition%'!$B35,0,G$17)*OFFSET('Composition%'!$B35,0,G$18)*(G$24*EXP(-G$25/($B65+273)/RGas)))+ReactionRateK2!G65/2</f>
        <v>3.392413613087124E-3</v>
      </c>
      <c r="H65" s="73">
        <f ca="1">IF(H$2=0,0,H$22*EXP(H$23/($B65+273)/RGas)*(OFFSET('Composition%'!$B35,0,H$13)*OFFSET('Composition%'!$B35,0,H$14)))-IF(H$2=2,0,OFFSET('Composition%'!$B35,0,H$17)*OFFSET('Composition%'!$B35,0,H$18)*(H$24*EXP(-H$25/($B65+273)/RGas)))+ReactionRateK2!H65/2</f>
        <v>-3.3029996620396088E-6</v>
      </c>
      <c r="I65" s="73">
        <f ca="1">IF(I$2=0,0,I$22*EXP(I$23/($B65+273)/RGas)*(OFFSET('Composition%'!$B35,0,I$13)*OFFSET('Composition%'!$B35,0,I$14)))-IF(I$2=2,0,OFFSET('Composition%'!$B35,0,I$17)*OFFSET('Composition%'!$B35,0,I$18)*(I$24*EXP(-I$25/($B65+273)/RGas)))+ReactionRateK2!I65/2</f>
        <v>-5.8855253793833884E-4</v>
      </c>
      <c r="J65" s="73"/>
      <c r="K65" s="73">
        <f ca="1">IF(K$2=0,0,K$22*EXP(K$23/($B65+273)/RGas)*(OFFSET('Composition%'!$B35,0,K$13)*OFFSET('Composition%'!$B35,0,K$14)))-IF(K$2=2,0,OFFSET('Composition%'!$B35,0,K$17)*OFFSET('Composition%'!$B35,0,K$18)*(K$24*EXP(-K$25/($B65+273)/RGas)))+ReactionRateK2!K65/2</f>
        <v>3.65776342722638E-2</v>
      </c>
      <c r="L65" s="73">
        <f ca="1">IF(L$2=0,0,L$22*EXP(L$23/($B65+273)/RGas)*(OFFSET('Composition%'!$B35,0,L$13)*OFFSET('Composition%'!$B35,0,L$14)))-IF(L$2=2,0,OFFSET('Composition%'!$B35,0,L$17)*OFFSET('Composition%'!$B35,0,L$18)*(L$24*EXP(-L$25/($B65+273)/RGas)))+ReactionRateK2!L65/2</f>
        <v>-5.7206472688722549E-3</v>
      </c>
      <c r="M65" s="73">
        <f ca="1">IF(M$2=0,0,M$22*EXP(M$23/($B65+273)/RGas)*(OFFSET('Composition%'!$B35,0,M$13)*OFFSET('Composition%'!$B35,0,M$14)))-IF(M$2=2,0,OFFSET('Composition%'!$B35,0,M$17)*OFFSET('Composition%'!$B35,0,M$18)*(M$24*EXP(-M$25/($B65+273)/RGas)))+ReactionRateK2!M65/2</f>
        <v>0</v>
      </c>
      <c r="N65" s="73"/>
      <c r="O65" s="73">
        <f ca="1">IF(O$2=0,0,O$22*EXP(O$23/($B65+273)/RGas)*(OFFSET('Composition%'!$B35,0,O$13)*OFFSET('Composition%'!$B35,0,O$14)))-IF(O$2=2,0,OFFSET('Composition%'!$B35,0,O$17)*OFFSET('Composition%'!$B35,0,O$18)*(O$24*EXP(-O$25/($B65+273)/RGas)))+ReactionRateK2!O65/2</f>
        <v>0</v>
      </c>
      <c r="P65" s="73">
        <f ca="1">IF(P$2=0,0,P$22*EXP(P$23/($B65+273)/RGas)*(OFFSET('Composition%'!$B35,0,P$13)*OFFSET('Composition%'!$B35,0,P$14)))-IF(P$2=2,0,OFFSET('Composition%'!$B35,0,P$17)*OFFSET('Composition%'!$B35,0,P$18)*(P$24*EXP(-P$25/($B65+273)/RGas)))+ReactionRateK2!P65/2</f>
        <v>1.3563874762906842E-2</v>
      </c>
      <c r="Q65" s="73">
        <f ca="1">IF(Q$2=0,0,Q$22*EXP(Q$23/($B65+273)/RGas)*(OFFSET('Composition%'!$B35,0,Q$13)*OFFSET('Composition%'!$B35,0,Q$14)))-IF(Q$2=2,0,OFFSET('Composition%'!$B35,0,Q$17)*OFFSET('Composition%'!$B35,0,Q$18)*(Q$24*EXP(-Q$25/($B65+273)/RGas)))+ReactionRateK2!Q65/2</f>
        <v>5.6027796205284521E-5</v>
      </c>
      <c r="R65" s="73">
        <f ca="1">IF(R$2=0,0,R$22*EXP(R$23/($B65+273)/RGas)*(OFFSET('Composition%'!$B35,0,R$13)*OFFSET('Composition%'!$B35,0,R$14)))-IF(R$2=2,0,OFFSET('Composition%'!$B35,0,R$17)*OFFSET('Composition%'!$B35,0,R$18)*(R$24*EXP(-R$25/($B65+273)/RGas)))+ReactionRateK2!R65/2</f>
        <v>7.2371572454979281E-6</v>
      </c>
      <c r="S65" s="73"/>
      <c r="T65" s="73">
        <f ca="1">IF(T$2=0,0,T$22*EXP(T$23/($B65+273)/RGas)*(OFFSET('Composition%'!$B35,0,T$13)*OFFSET('Composition%'!$B35,0,T$14)))-IF(T$2=2,0,OFFSET('Composition%'!$B35,0,T$17)*OFFSET('Composition%'!$B35,0,T$18)*(T$24*EXP(-T$25/($B65+273)/RGas)))+ReactionRateK2!T65/2</f>
        <v>4.597111708434496E-3</v>
      </c>
      <c r="U65" s="73">
        <f ca="1">IF(U$2=0,0,U$22*EXP(U$23/($B65+273)/RGas)*(OFFSET('Composition%'!$B35,0,U$13)*OFFSET('Composition%'!$B35,0,U$14)))-IF(U$2=2,0,OFFSET('Composition%'!$B35,0,U$17)*OFFSET('Composition%'!$B35,0,U$18)*(U$24*EXP(-U$25/($B65+273)/RGas)))+ReactionRateK2!U65/2</f>
        <v>1.7302545705675073E-4</v>
      </c>
      <c r="V65" s="73">
        <f ca="1">IF(V$2=0,0,V$22*EXP(V$23/($B65+273)/RGas)*(OFFSET('Composition%'!$B35,0,V$13)*OFFSET('Composition%'!$B35,0,V$14)))-IF(V$2=2,0,OFFSET('Composition%'!$B35,0,V$17)*OFFSET('Composition%'!$B35,0,V$18)*(V$24*EXP(-V$25/($B65+273)/RGas)))+ReactionRateK2!V65/2</f>
        <v>0</v>
      </c>
      <c r="W65" s="73">
        <f ca="1">IF(W$2=0,0,W$22*EXP(W$23/($B65+273)/RGas)*(OFFSET('Composition%'!$B35,0,W$13)*OFFSET('Composition%'!$B35,0,W$14)))-IF(W$2=2,0,OFFSET('Composition%'!$B35,0,W$17)*OFFSET('Composition%'!$B35,0,W$18)*(W$24*EXP(-W$25/($B65+273)/RGas)))+ReactionRateK2!W65/2</f>
        <v>0</v>
      </c>
      <c r="X65" s="73">
        <f ca="1">IF(X$2=0,0,X$22*EXP(X$23/($B65+273)/RGas)*(OFFSET('Composition%'!$B35,0,X$13)*OFFSET('Composition%'!$B35,0,X$14)))-IF(X$2=2,0,OFFSET('Composition%'!$B35,0,X$17)*OFFSET('Composition%'!$B35,0,X$18)*(X$24*EXP(-X$25/($B65+273)/RGas)))+ReactionRateK2!X65/2</f>
        <v>4.6200674377688993E-8</v>
      </c>
      <c r="Y65" s="73">
        <f ca="1">IF(Y$2=0,0,Y$22*EXP(Y$23/($B65+273)/RGas)*(OFFSET('Composition%'!$B35,0,Y$13)*OFFSET('Composition%'!$B35,0,Y$14)))-IF(Y$2=2,0,OFFSET('Composition%'!$B35,0,Y$17)*OFFSET('Composition%'!$B35,0,Y$18)*(Y$24*EXP(-Y$25/($B65+273)/RGas)))+ReactionRateK2!Y65/2</f>
        <v>2.2866602689988962E-9</v>
      </c>
      <c r="Z65" s="73">
        <f ca="1">IF(Z$2=0,0,Z$22*EXP(Z$23/($B65+273)/RGas)*(OFFSET('Composition%'!$B35,0,Z$13)*OFFSET('Composition%'!$B35,0,Z$14)))-IF(Z$2=2,0,OFFSET('Composition%'!$B35,0,Z$17)*OFFSET('Composition%'!$B35,0,Z$18)*(Z$24*EXP(-Z$25/($B65+273)/RGas)))+ReactionRateK2!Z65/2</f>
        <v>0</v>
      </c>
      <c r="AA65" s="73">
        <f ca="1">IF(AA$2=0,0,AA$22*EXP(AA$23/($B65+273)/RGas)*(OFFSET('Composition%'!$B35,0,AA$13)*OFFSET('Composition%'!$B35,0,AA$14)))-IF(AA$2=2,0,OFFSET('Composition%'!$B35,0,AA$17)*OFFSET('Composition%'!$B35,0,AA$18)*(AA$24*EXP(-AA$25/($B65+273)/RGas)))+ReactionRateK2!AA65/2</f>
        <v>0</v>
      </c>
      <c r="AB65" s="73">
        <f ca="1">IF(AB$2=0,0,AB$22*EXP(AB$23/($B65+273)/RGas)*(OFFSET('Composition%'!$B35,0,AB$13)*OFFSET('Composition%'!$B35,0,AB$14)))-IF(AB$2=2,0,OFFSET('Composition%'!$B35,0,AB$17)*OFFSET('Composition%'!$B35,0,AB$18)*(AB$24*EXP(-AB$25/($B65+273)/RGas)))+ReactionRateK2!AB65/2</f>
        <v>0</v>
      </c>
      <c r="AC65" s="73">
        <f ca="1">IF(AC$2=0,0,AC$22*EXP(AC$23/($B65+273)/RGas)*(OFFSET('Composition%'!$B35,0,AC$13)*OFFSET('Composition%'!$B35,0,AC$14)))-IF(AC$2=2,0,OFFSET('Composition%'!$B35,0,AC$17)*OFFSET('Composition%'!$B35,0,AC$18)*(AC$24*EXP(-AC$25/($B65+273)/RGas)))+ReactionRateK2!AC65/2</f>
        <v>0</v>
      </c>
      <c r="AD65" s="73">
        <f ca="1">IF(AD$2=0,0,AD$22*EXP(AD$23/($B65+273)/RGas)*(OFFSET('Composition%'!$B35,0,AD$13)*OFFSET('Composition%'!$B35,0,AD$14)))-IF(AD$2=2,0,OFFSET('Composition%'!$B35,0,AD$17)*OFFSET('Composition%'!$B35,0,AD$18)*(AD$24*EXP(-AD$25/($B65+273)/RGas)))+ReactionRateK2!AD65/2</f>
        <v>0</v>
      </c>
      <c r="AE65" s="73">
        <f ca="1">IF(AE$2=0,0,AE$22*EXP(AE$23/($B65+273)/RGas)*(OFFSET('Composition%'!$B35,0,AE$13)*OFFSET('Composition%'!$B35,0,AE$14)))-IF(AE$2=2,0,OFFSET('Composition%'!$B35,0,AE$17)*OFFSET('Composition%'!$B35,0,AE$18)*(AE$24*EXP(-AE$25/($B65+273)/RGas)))+ReactionRateK2!AE65/2</f>
        <v>0</v>
      </c>
      <c r="AF65" s="73"/>
      <c r="AG65" s="73">
        <f ca="1">IF(AG$2=0,0,AG$22*EXP(AG$23/($B65+273)/RGas)*(OFFSET('Composition%'!$B35,0,AG$13)*OFFSET('Composition%'!$B35,0,AG$14)))-IF(AG$2=2,0,OFFSET('Composition%'!$B35,0,AG$17)*OFFSET('Composition%'!$B35,0,AG$18)*(AG$24*EXP(-AG$25/($B65+273)/RGas)))+ReactionRateK2!AG65/2</f>
        <v>0</v>
      </c>
      <c r="AH65" s="73">
        <f ca="1">IF(AH$2=0,0,AH$22*EXP(AH$23/($B65+273)/RGas)*(OFFSET('Composition%'!$B35,0,AH$13)*OFFSET('Composition%'!$B35,0,AH$14)))-IF(AH$2=2,0,OFFSET('Composition%'!$B35,0,AH$17)*OFFSET('Composition%'!$B35,0,AH$18)*(AH$24*EXP(-AH$25/($B65+273)/RGas)))+ReactionRateK2!AH65/2</f>
        <v>0</v>
      </c>
      <c r="AI65" s="73">
        <f ca="1">IF(AI$2=0,0,AI$22*EXP(AI$23/($B65+273)/RGas)*(OFFSET('Composition%'!$B35,0,AI$13)*OFFSET('Composition%'!$B35,0,AI$14)))-IF(AI$2=2,0,OFFSET('Composition%'!$B35,0,AI$17)*OFFSET('Composition%'!$B35,0,AI$18)*(AI$24*EXP(-AI$25/($B65+273)/RGas)))+ReactionRateK2!AI65/2</f>
        <v>0</v>
      </c>
      <c r="AJ65" s="73">
        <f ca="1">IF(AJ$2=0,0,AJ$22*EXP(AJ$23/($B65+273)/RGas)*(OFFSET('Composition%'!$B35,0,AJ$13)*OFFSET('Composition%'!$B35,0,AJ$14)))-IF(AJ$2=2,0,OFFSET('Composition%'!$B35,0,AJ$17)*OFFSET('Composition%'!$B35,0,AJ$18)*(AJ$24*EXP(-AJ$25/($B65+273)/RGas)))+ReactionRateK2!AJ65/2</f>
        <v>0</v>
      </c>
      <c r="AK65" s="73">
        <f ca="1">IF(AK$2=0,0,AK$22*EXP(AK$23/($B65+273)/RGas)*(OFFSET('Composition%'!$B35,0,AK$13)*OFFSET('Composition%'!$B35,0,AK$14)))-IF(AK$2=2,0,OFFSET('Composition%'!$B35,0,AK$17)*OFFSET('Composition%'!$B35,0,AK$18)*(AK$24*EXP(-AK$25/($B65+273)/RGas)))+ReactionRateK2!AK65/2</f>
        <v>0</v>
      </c>
      <c r="AL65" s="73">
        <f ca="1">IF(AL$2=0,0,AL$22*EXP(AL$23/($B65+273)/RGas)*(OFFSET('Composition%'!$B35,0,AL$13)*OFFSET('Composition%'!$B35,0,AL$14)))-IF(AL$2=2,0,OFFSET('Composition%'!$B35,0,AL$17)*OFFSET('Composition%'!$B35,0,AL$18)*(AL$24*EXP(-AL$25/($B65+273)/RGas)))+ReactionRateK2!AL65/2</f>
        <v>0</v>
      </c>
      <c r="AM65" s="73"/>
      <c r="AN65" s="73">
        <f ca="1">IF(AN$2=0,0,AN$22*EXP(AN$23/($B65+273)/RGas)*(OFFSET('Composition%'!$B35,0,AN$13)*OFFSET('Composition%'!$B35,0,AN$14)))-IF(AN$2=2,0,OFFSET('Composition%'!$B35,0,AN$17)*OFFSET('Composition%'!$B35,0,AN$18)*(AN$24*EXP(-AN$25/($B65+273)/RGas)))+ReactionRateK2!AN65/2</f>
        <v>0</v>
      </c>
      <c r="AO65" s="73">
        <f ca="1">IF(AO$2=0,0,AO$22*EXP(AO$23/($B65+273)/RGas)*(OFFSET('Composition%'!$B35,0,AO$13)*OFFSET('Composition%'!$B35,0,AO$14)))-IF(AO$2=2,0,OFFSET('Composition%'!$B35,0,AO$17)*OFFSET('Composition%'!$B35,0,AO$18)*(AO$24*EXP(-AO$25/($B65+273)/RGas)))+ReactionRateK2!AO65/2</f>
        <v>0</v>
      </c>
      <c r="AP65" s="73">
        <f ca="1">IF(AP$2=0,0,AP$22*EXP(AP$23/($B65+273)/RGas)*(OFFSET('Composition%'!$B35,0,AP$13)*OFFSET('Composition%'!$B35,0,AP$14)))-IF(AP$2=2,0,OFFSET('Composition%'!$B35,0,AP$17)*OFFSET('Composition%'!$B35,0,AP$18)*(AP$24*EXP(-AP$25/($B65+273)/RGas)))+ReactionRateK2!AP65/2</f>
        <v>4.6672105183407911E-12</v>
      </c>
      <c r="AQ65" s="73">
        <f ca="1">IF(AQ$2=0,0,AQ$22*EXP(AQ$23/($B65+273)/RGas)*(OFFSET('Composition%'!$B35,0,AQ$13)*OFFSET('Composition%'!$B35,0,AQ$14)))-IF(AQ$2=2,0,OFFSET('Composition%'!$B35,0,AQ$17)*OFFSET('Composition%'!$B35,0,AQ$18)*(AQ$24*EXP(-AQ$25/($B65+273)/RGas)))+ReactionRateK2!AQ65/2</f>
        <v>0</v>
      </c>
      <c r="AR65" s="73">
        <f ca="1">IF(AR$2=0,0,AR$22*EXP(AR$23/($B65+273)/RGas)*(OFFSET('Composition%'!$B35,0,AR$13)*OFFSET('Composition%'!$B35,0,AR$14)))-IF(AR$2=2,0,OFFSET('Composition%'!$B35,0,AR$17)*OFFSET('Composition%'!$B35,0,AR$18)*(AR$24*EXP(-AR$25/($B65+273)/RGas)))+ReactionRateK2!AR65/2</f>
        <v>0</v>
      </c>
    </row>
    <row r="66" spans="1:44">
      <c r="A66" s="3">
        <f t="shared" si="9"/>
        <v>1.7000000000000008</v>
      </c>
      <c r="B66" s="19">
        <f ca="1">'Composition%'!B36</f>
        <v>412.73105663878152</v>
      </c>
      <c r="C66">
        <f t="shared" si="8"/>
        <v>30</v>
      </c>
      <c r="D66" s="26">
        <f ca="1">('Composition%'!C36*ReactionRateK3!C66)^3</f>
        <v>6.9954044395292803</v>
      </c>
      <c r="E66" s="4"/>
      <c r="F66" s="73">
        <f ca="1">IF(F$2=0,0,F$22*EXP(F$23/($B66+273)/RGas)*(OFFSET('Composition%'!$B36,0,F$13)*OFFSET('Composition%'!$B36,0,F$14)))-IF(F$2=2,0,OFFSET('Composition%'!$B36,0,F$17)*OFFSET('Composition%'!$B36,0,F$18)*(F$24*EXP(-F$25/($B66+273)/RGas)))+ReactionRateK2!F66/2</f>
        <v>8.8569134604651219E-3</v>
      </c>
      <c r="G66" s="73">
        <f ca="1">IF(G$2=0,0,G$22*EXP(G$23/($B66+273)/RGas)*(OFFSET('Composition%'!$B36,0,G$13)*OFFSET('Composition%'!$B36,0,G$14)))-IF(G$2=2,0,OFFSET('Composition%'!$B36,0,G$17)*OFFSET('Composition%'!$B36,0,G$18)*(G$24*EXP(-G$25/($B66+273)/RGas)))+ReactionRateK2!G66/2</f>
        <v>3.3203146788148355E-3</v>
      </c>
      <c r="H66" s="73">
        <f ca="1">IF(H$2=0,0,H$22*EXP(H$23/($B66+273)/RGas)*(OFFSET('Composition%'!$B36,0,H$13)*OFFSET('Composition%'!$B36,0,H$14)))-IF(H$2=2,0,OFFSET('Composition%'!$B36,0,H$17)*OFFSET('Composition%'!$B36,0,H$18)*(H$24*EXP(-H$25/($B66+273)/RGas)))+ReactionRateK2!H66/2</f>
        <v>-3.3944246916819322E-6</v>
      </c>
      <c r="I66" s="73">
        <f ca="1">IF(I$2=0,0,I$22*EXP(I$23/($B66+273)/RGas)*(OFFSET('Composition%'!$B36,0,I$13)*OFFSET('Composition%'!$B36,0,I$14)))-IF(I$2=2,0,OFFSET('Composition%'!$B36,0,I$17)*OFFSET('Composition%'!$B36,0,I$18)*(I$24*EXP(-I$25/($B66+273)/RGas)))+ReactionRateK2!I66/2</f>
        <v>-5.1142914974781884E-4</v>
      </c>
      <c r="J66" s="73"/>
      <c r="K66" s="73">
        <f ca="1">IF(K$2=0,0,K$22*EXP(K$23/($B66+273)/RGas)*(OFFSET('Composition%'!$B36,0,K$13)*OFFSET('Composition%'!$B36,0,K$14)))-IF(K$2=2,0,OFFSET('Composition%'!$B36,0,K$17)*OFFSET('Composition%'!$B36,0,K$18)*(K$24*EXP(-K$25/($B66+273)/RGas)))+ReactionRateK2!K66/2</f>
        <v>3.5963717074340165E-2</v>
      </c>
      <c r="L66" s="73">
        <f ca="1">IF(L$2=0,0,L$22*EXP(L$23/($B66+273)/RGas)*(OFFSET('Composition%'!$B36,0,L$13)*OFFSET('Composition%'!$B36,0,L$14)))-IF(L$2=2,0,OFFSET('Composition%'!$B36,0,L$17)*OFFSET('Composition%'!$B36,0,L$18)*(L$24*EXP(-L$25/($B66+273)/RGas)))+ReactionRateK2!L66/2</f>
        <v>-5.7534206322801054E-3</v>
      </c>
      <c r="M66" s="73">
        <f ca="1">IF(M$2=0,0,M$22*EXP(M$23/($B66+273)/RGas)*(OFFSET('Composition%'!$B36,0,M$13)*OFFSET('Composition%'!$B36,0,M$14)))-IF(M$2=2,0,OFFSET('Composition%'!$B36,0,M$17)*OFFSET('Composition%'!$B36,0,M$18)*(M$24*EXP(-M$25/($B66+273)/RGas)))+ReactionRateK2!M66/2</f>
        <v>0</v>
      </c>
      <c r="N66" s="73"/>
      <c r="O66" s="73">
        <f ca="1">IF(O$2=0,0,O$22*EXP(O$23/($B66+273)/RGas)*(OFFSET('Composition%'!$B36,0,O$13)*OFFSET('Composition%'!$B36,0,O$14)))-IF(O$2=2,0,OFFSET('Composition%'!$B36,0,O$17)*OFFSET('Composition%'!$B36,0,O$18)*(O$24*EXP(-O$25/($B66+273)/RGas)))+ReactionRateK2!O66/2</f>
        <v>0</v>
      </c>
      <c r="P66" s="73">
        <f ca="1">IF(P$2=0,0,P$22*EXP(P$23/($B66+273)/RGas)*(OFFSET('Composition%'!$B36,0,P$13)*OFFSET('Composition%'!$B36,0,P$14)))-IF(P$2=2,0,OFFSET('Composition%'!$B36,0,P$17)*OFFSET('Composition%'!$B36,0,P$18)*(P$24*EXP(-P$25/($B66+273)/RGas)))+ReactionRateK2!P66/2</f>
        <v>1.3910003370967516E-2</v>
      </c>
      <c r="Q66" s="73">
        <f ca="1">IF(Q$2=0,0,Q$22*EXP(Q$23/($B66+273)/RGas)*(OFFSET('Composition%'!$B36,0,Q$13)*OFFSET('Composition%'!$B36,0,Q$14)))-IF(Q$2=2,0,OFFSET('Composition%'!$B36,0,Q$17)*OFFSET('Composition%'!$B36,0,Q$18)*(Q$24*EXP(-Q$25/($B66+273)/RGas)))+ReactionRateK2!Q66/2</f>
        <v>5.8462890386373305E-5</v>
      </c>
      <c r="R66" s="73">
        <f ca="1">IF(R$2=0,0,R$22*EXP(R$23/($B66+273)/RGas)*(OFFSET('Composition%'!$B36,0,R$13)*OFFSET('Composition%'!$B36,0,R$14)))-IF(R$2=2,0,OFFSET('Composition%'!$B36,0,R$17)*OFFSET('Composition%'!$B36,0,R$18)*(R$24*EXP(-R$25/($B66+273)/RGas)))+ReactionRateK2!R66/2</f>
        <v>7.7335642944391284E-6</v>
      </c>
      <c r="S66" s="73"/>
      <c r="T66" s="73">
        <f ca="1">IF(T$2=0,0,T$22*EXP(T$23/($B66+273)/RGas)*(OFFSET('Composition%'!$B36,0,T$13)*OFFSET('Composition%'!$B36,0,T$14)))-IF(T$2=2,0,OFFSET('Composition%'!$B36,0,T$17)*OFFSET('Composition%'!$B36,0,T$18)*(T$24*EXP(-T$25/($B66+273)/RGas)))+ReactionRateK2!T66/2</f>
        <v>4.3132407500283149E-3</v>
      </c>
      <c r="U66" s="73">
        <f ca="1">IF(U$2=0,0,U$22*EXP(U$23/($B66+273)/RGas)*(OFFSET('Composition%'!$B36,0,U$13)*OFFSET('Composition%'!$B36,0,U$14)))-IF(U$2=2,0,OFFSET('Composition%'!$B36,0,U$17)*OFFSET('Composition%'!$B36,0,U$18)*(U$24*EXP(-U$25/($B66+273)/RGas)))+ReactionRateK2!U66/2</f>
        <v>1.5563509443729801E-4</v>
      </c>
      <c r="V66" s="73">
        <f ca="1">IF(V$2=0,0,V$22*EXP(V$23/($B66+273)/RGas)*(OFFSET('Composition%'!$B36,0,V$13)*OFFSET('Composition%'!$B36,0,V$14)))-IF(V$2=2,0,OFFSET('Composition%'!$B36,0,V$17)*OFFSET('Composition%'!$B36,0,V$18)*(V$24*EXP(-V$25/($B66+273)/RGas)))+ReactionRateK2!V66/2</f>
        <v>0</v>
      </c>
      <c r="W66" s="73">
        <f ca="1">IF(W$2=0,0,W$22*EXP(W$23/($B66+273)/RGas)*(OFFSET('Composition%'!$B36,0,W$13)*OFFSET('Composition%'!$B36,0,W$14)))-IF(W$2=2,0,OFFSET('Composition%'!$B36,0,W$17)*OFFSET('Composition%'!$B36,0,W$18)*(W$24*EXP(-W$25/($B66+273)/RGas)))+ReactionRateK2!W66/2</f>
        <v>0</v>
      </c>
      <c r="X66" s="73">
        <f ca="1">IF(X$2=0,0,X$22*EXP(X$23/($B66+273)/RGas)*(OFFSET('Composition%'!$B36,0,X$13)*OFFSET('Composition%'!$B36,0,X$14)))-IF(X$2=2,0,OFFSET('Composition%'!$B36,0,X$17)*OFFSET('Composition%'!$B36,0,X$18)*(X$24*EXP(-X$25/($B66+273)/RGas)))+ReactionRateK2!X66/2</f>
        <v>4.6032522032627278E-8</v>
      </c>
      <c r="Y66" s="73">
        <f ca="1">IF(Y$2=0,0,Y$22*EXP(Y$23/($B66+273)/RGas)*(OFFSET('Composition%'!$B36,0,Y$13)*OFFSET('Composition%'!$B36,0,Y$14)))-IF(Y$2=2,0,OFFSET('Composition%'!$B36,0,Y$17)*OFFSET('Composition%'!$B36,0,Y$18)*(Y$24*EXP(-Y$25/($B66+273)/RGas)))+ReactionRateK2!Y66/2</f>
        <v>2.2783377219415021E-9</v>
      </c>
      <c r="Z66" s="73">
        <f ca="1">IF(Z$2=0,0,Z$22*EXP(Z$23/($B66+273)/RGas)*(OFFSET('Composition%'!$B36,0,Z$13)*OFFSET('Composition%'!$B36,0,Z$14)))-IF(Z$2=2,0,OFFSET('Composition%'!$B36,0,Z$17)*OFFSET('Composition%'!$B36,0,Z$18)*(Z$24*EXP(-Z$25/($B66+273)/RGas)))+ReactionRateK2!Z66/2</f>
        <v>0</v>
      </c>
      <c r="AA66" s="73">
        <f ca="1">IF(AA$2=0,0,AA$22*EXP(AA$23/($B66+273)/RGas)*(OFFSET('Composition%'!$B36,0,AA$13)*OFFSET('Composition%'!$B36,0,AA$14)))-IF(AA$2=2,0,OFFSET('Composition%'!$B36,0,AA$17)*OFFSET('Composition%'!$B36,0,AA$18)*(AA$24*EXP(-AA$25/($B66+273)/RGas)))+ReactionRateK2!AA66/2</f>
        <v>0</v>
      </c>
      <c r="AB66" s="73">
        <f ca="1">IF(AB$2=0,0,AB$22*EXP(AB$23/($B66+273)/RGas)*(OFFSET('Composition%'!$B36,0,AB$13)*OFFSET('Composition%'!$B36,0,AB$14)))-IF(AB$2=2,0,OFFSET('Composition%'!$B36,0,AB$17)*OFFSET('Composition%'!$B36,0,AB$18)*(AB$24*EXP(-AB$25/($B66+273)/RGas)))+ReactionRateK2!AB66/2</f>
        <v>0</v>
      </c>
      <c r="AC66" s="73">
        <f ca="1">IF(AC$2=0,0,AC$22*EXP(AC$23/($B66+273)/RGas)*(OFFSET('Composition%'!$B36,0,AC$13)*OFFSET('Composition%'!$B36,0,AC$14)))-IF(AC$2=2,0,OFFSET('Composition%'!$B36,0,AC$17)*OFFSET('Composition%'!$B36,0,AC$18)*(AC$24*EXP(-AC$25/($B66+273)/RGas)))+ReactionRateK2!AC66/2</f>
        <v>0</v>
      </c>
      <c r="AD66" s="73">
        <f ca="1">IF(AD$2=0,0,AD$22*EXP(AD$23/($B66+273)/RGas)*(OFFSET('Composition%'!$B36,0,AD$13)*OFFSET('Composition%'!$B36,0,AD$14)))-IF(AD$2=2,0,OFFSET('Composition%'!$B36,0,AD$17)*OFFSET('Composition%'!$B36,0,AD$18)*(AD$24*EXP(-AD$25/($B66+273)/RGas)))+ReactionRateK2!AD66/2</f>
        <v>0</v>
      </c>
      <c r="AE66" s="73">
        <f ca="1">IF(AE$2=0,0,AE$22*EXP(AE$23/($B66+273)/RGas)*(OFFSET('Composition%'!$B36,0,AE$13)*OFFSET('Composition%'!$B36,0,AE$14)))-IF(AE$2=2,0,OFFSET('Composition%'!$B36,0,AE$17)*OFFSET('Composition%'!$B36,0,AE$18)*(AE$24*EXP(-AE$25/($B66+273)/RGas)))+ReactionRateK2!AE66/2</f>
        <v>0</v>
      </c>
      <c r="AF66" s="73"/>
      <c r="AG66" s="73">
        <f ca="1">IF(AG$2=0,0,AG$22*EXP(AG$23/($B66+273)/RGas)*(OFFSET('Composition%'!$B36,0,AG$13)*OFFSET('Composition%'!$B36,0,AG$14)))-IF(AG$2=2,0,OFFSET('Composition%'!$B36,0,AG$17)*OFFSET('Composition%'!$B36,0,AG$18)*(AG$24*EXP(-AG$25/($B66+273)/RGas)))+ReactionRateK2!AG66/2</f>
        <v>0</v>
      </c>
      <c r="AH66" s="73">
        <f ca="1">IF(AH$2=0,0,AH$22*EXP(AH$23/($B66+273)/RGas)*(OFFSET('Composition%'!$B36,0,AH$13)*OFFSET('Composition%'!$B36,0,AH$14)))-IF(AH$2=2,0,OFFSET('Composition%'!$B36,0,AH$17)*OFFSET('Composition%'!$B36,0,AH$18)*(AH$24*EXP(-AH$25/($B66+273)/RGas)))+ReactionRateK2!AH66/2</f>
        <v>0</v>
      </c>
      <c r="AI66" s="73">
        <f ca="1">IF(AI$2=0,0,AI$22*EXP(AI$23/($B66+273)/RGas)*(OFFSET('Composition%'!$B36,0,AI$13)*OFFSET('Composition%'!$B36,0,AI$14)))-IF(AI$2=2,0,OFFSET('Composition%'!$B36,0,AI$17)*OFFSET('Composition%'!$B36,0,AI$18)*(AI$24*EXP(-AI$25/($B66+273)/RGas)))+ReactionRateK2!AI66/2</f>
        <v>0</v>
      </c>
      <c r="AJ66" s="73">
        <f ca="1">IF(AJ$2=0,0,AJ$22*EXP(AJ$23/($B66+273)/RGas)*(OFFSET('Composition%'!$B36,0,AJ$13)*OFFSET('Composition%'!$B36,0,AJ$14)))-IF(AJ$2=2,0,OFFSET('Composition%'!$B36,0,AJ$17)*OFFSET('Composition%'!$B36,0,AJ$18)*(AJ$24*EXP(-AJ$25/($B66+273)/RGas)))+ReactionRateK2!AJ66/2</f>
        <v>0</v>
      </c>
      <c r="AK66" s="73">
        <f ca="1">IF(AK$2=0,0,AK$22*EXP(AK$23/($B66+273)/RGas)*(OFFSET('Composition%'!$B36,0,AK$13)*OFFSET('Composition%'!$B36,0,AK$14)))-IF(AK$2=2,0,OFFSET('Composition%'!$B36,0,AK$17)*OFFSET('Composition%'!$B36,0,AK$18)*(AK$24*EXP(-AK$25/($B66+273)/RGas)))+ReactionRateK2!AK66/2</f>
        <v>0</v>
      </c>
      <c r="AL66" s="73">
        <f ca="1">IF(AL$2=0,0,AL$22*EXP(AL$23/($B66+273)/RGas)*(OFFSET('Composition%'!$B36,0,AL$13)*OFFSET('Composition%'!$B36,0,AL$14)))-IF(AL$2=2,0,OFFSET('Composition%'!$B36,0,AL$17)*OFFSET('Composition%'!$B36,0,AL$18)*(AL$24*EXP(-AL$25/($B66+273)/RGas)))+ReactionRateK2!AL66/2</f>
        <v>0</v>
      </c>
      <c r="AM66" s="73"/>
      <c r="AN66" s="73">
        <f ca="1">IF(AN$2=0,0,AN$22*EXP(AN$23/($B66+273)/RGas)*(OFFSET('Composition%'!$B36,0,AN$13)*OFFSET('Composition%'!$B36,0,AN$14)))-IF(AN$2=2,0,OFFSET('Composition%'!$B36,0,AN$17)*OFFSET('Composition%'!$B36,0,AN$18)*(AN$24*EXP(-AN$25/($B66+273)/RGas)))+ReactionRateK2!AN66/2</f>
        <v>0</v>
      </c>
      <c r="AO66" s="73">
        <f ca="1">IF(AO$2=0,0,AO$22*EXP(AO$23/($B66+273)/RGas)*(OFFSET('Composition%'!$B36,0,AO$13)*OFFSET('Composition%'!$B36,0,AO$14)))-IF(AO$2=2,0,OFFSET('Composition%'!$B36,0,AO$17)*OFFSET('Composition%'!$B36,0,AO$18)*(AO$24*EXP(-AO$25/($B66+273)/RGas)))+ReactionRateK2!AO66/2</f>
        <v>0</v>
      </c>
      <c r="AP66" s="73">
        <f ca="1">IF(AP$2=0,0,AP$22*EXP(AP$23/($B66+273)/RGas)*(OFFSET('Composition%'!$B36,0,AP$13)*OFFSET('Composition%'!$B36,0,AP$14)))-IF(AP$2=2,0,OFFSET('Composition%'!$B36,0,AP$17)*OFFSET('Composition%'!$B36,0,AP$18)*(AP$24*EXP(-AP$25/($B66+273)/RGas)))+ReactionRateK2!AP66/2</f>
        <v>4.6737108597889369E-12</v>
      </c>
      <c r="AQ66" s="73">
        <f ca="1">IF(AQ$2=0,0,AQ$22*EXP(AQ$23/($B66+273)/RGas)*(OFFSET('Composition%'!$B36,0,AQ$13)*OFFSET('Composition%'!$B36,0,AQ$14)))-IF(AQ$2=2,0,OFFSET('Composition%'!$B36,0,AQ$17)*OFFSET('Composition%'!$B36,0,AQ$18)*(AQ$24*EXP(-AQ$25/($B66+273)/RGas)))+ReactionRateK2!AQ66/2</f>
        <v>0</v>
      </c>
      <c r="AR66" s="73">
        <f ca="1">IF(AR$2=0,0,AR$22*EXP(AR$23/($B66+273)/RGas)*(OFFSET('Composition%'!$B36,0,AR$13)*OFFSET('Composition%'!$B36,0,AR$14)))-IF(AR$2=2,0,OFFSET('Composition%'!$B36,0,AR$17)*OFFSET('Composition%'!$B36,0,AR$18)*(AR$24*EXP(-AR$25/($B66+273)/RGas)))+ReactionRateK2!AR66/2</f>
        <v>0</v>
      </c>
    </row>
    <row r="67" spans="1:44">
      <c r="A67" s="3">
        <f t="shared" si="9"/>
        <v>1.7500000000000009</v>
      </c>
      <c r="B67" s="19">
        <f ca="1">'Composition%'!B37</f>
        <v>412.83697636541905</v>
      </c>
      <c r="C67">
        <f t="shared" si="8"/>
        <v>30</v>
      </c>
      <c r="D67" s="26">
        <f ca="1">('Composition%'!C37*ReactionRateK3!C67)^3</f>
        <v>6.9238449680638592</v>
      </c>
      <c r="E67" s="4"/>
      <c r="F67" s="73">
        <f ca="1">IF(F$2=0,0,F$22*EXP(F$23/($B67+273)/RGas)*(OFFSET('Composition%'!$B37,0,F$13)*OFFSET('Composition%'!$B37,0,F$14)))-IF(F$2=2,0,OFFSET('Composition%'!$B37,0,F$17)*OFFSET('Composition%'!$B37,0,F$18)*(F$24*EXP(-F$25/($B67+273)/RGas)))+ReactionRateK2!F67/2</f>
        <v>8.6564515436853371E-3</v>
      </c>
      <c r="G67" s="73">
        <f ca="1">IF(G$2=0,0,G$22*EXP(G$23/($B67+273)/RGas)*(OFFSET('Composition%'!$B37,0,G$13)*OFFSET('Composition%'!$B37,0,G$14)))-IF(G$2=2,0,OFFSET('Composition%'!$B37,0,G$17)*OFFSET('Composition%'!$B37,0,G$18)*(G$24*EXP(-G$25/($B67+273)/RGas)))+ReactionRateK2!G67/2</f>
        <v>3.2503359730242532E-3</v>
      </c>
      <c r="H67" s="73">
        <f ca="1">IF(H$2=0,0,H$22*EXP(H$23/($B67+273)/RGas)*(OFFSET('Composition%'!$B37,0,H$13)*OFFSET('Composition%'!$B37,0,H$14)))-IF(H$2=2,0,OFFSET('Composition%'!$B37,0,H$17)*OFFSET('Composition%'!$B37,0,H$18)*(H$24*EXP(-H$25/($B67+273)/RGas)))+ReactionRateK2!H67/2</f>
        <v>-3.4815751513529815E-6</v>
      </c>
      <c r="I67" s="73">
        <f ca="1">IF(I$2=0,0,I$22*EXP(I$23/($B67+273)/RGas)*(OFFSET('Composition%'!$B37,0,I$13)*OFFSET('Composition%'!$B37,0,I$14)))-IF(I$2=2,0,OFFSET('Composition%'!$B37,0,I$17)*OFFSET('Composition%'!$B37,0,I$18)*(I$24*EXP(-I$25/($B67+273)/RGas)))+ReactionRateK2!I67/2</f>
        <v>-4.4322434566616034E-4</v>
      </c>
      <c r="J67" s="73"/>
      <c r="K67" s="73">
        <f ca="1">IF(K$2=0,0,K$22*EXP(K$23/($B67+273)/RGas)*(OFFSET('Composition%'!$B37,0,K$13)*OFFSET('Composition%'!$B37,0,K$14)))-IF(K$2=2,0,OFFSET('Composition%'!$B37,0,K$17)*OFFSET('Composition%'!$B37,0,K$18)*(K$24*EXP(-K$25/($B67+273)/RGas)))+ReactionRateK2!K67/2</f>
        <v>3.5358017610423571E-2</v>
      </c>
      <c r="L67" s="73">
        <f ca="1">IF(L$2=0,0,L$22*EXP(L$23/($B67+273)/RGas)*(OFFSET('Composition%'!$B37,0,L$13)*OFFSET('Composition%'!$B37,0,L$14)))-IF(L$2=2,0,OFFSET('Composition%'!$B37,0,L$17)*OFFSET('Composition%'!$B37,0,L$18)*(L$24*EXP(-L$25/($B67+273)/RGas)))+ReactionRateK2!L67/2</f>
        <v>-5.7681154759954339E-3</v>
      </c>
      <c r="M67" s="73">
        <f ca="1">IF(M$2=0,0,M$22*EXP(M$23/($B67+273)/RGas)*(OFFSET('Composition%'!$B37,0,M$13)*OFFSET('Composition%'!$B37,0,M$14)))-IF(M$2=2,0,OFFSET('Composition%'!$B37,0,M$17)*OFFSET('Composition%'!$B37,0,M$18)*(M$24*EXP(-M$25/($B67+273)/RGas)))+ReactionRateK2!M67/2</f>
        <v>0</v>
      </c>
      <c r="N67" s="73"/>
      <c r="O67" s="73">
        <f ca="1">IF(O$2=0,0,O$22*EXP(O$23/($B67+273)/RGas)*(OFFSET('Composition%'!$B37,0,O$13)*OFFSET('Composition%'!$B37,0,O$14)))-IF(O$2=2,0,OFFSET('Composition%'!$B37,0,O$17)*OFFSET('Composition%'!$B37,0,O$18)*(O$24*EXP(-O$25/($B67+273)/RGas)))+ReactionRateK2!O67/2</f>
        <v>0</v>
      </c>
      <c r="P67" s="73">
        <f ca="1">IF(P$2=0,0,P$22*EXP(P$23/($B67+273)/RGas)*(OFFSET('Composition%'!$B37,0,P$13)*OFFSET('Composition%'!$B37,0,P$14)))-IF(P$2=2,0,OFFSET('Composition%'!$B37,0,P$17)*OFFSET('Composition%'!$B37,0,P$18)*(P$24*EXP(-P$25/($B67+273)/RGas)))+ReactionRateK2!P67/2</f>
        <v>1.4240195974831702E-2</v>
      </c>
      <c r="Q67" s="73">
        <f ca="1">IF(Q$2=0,0,Q$22*EXP(Q$23/($B67+273)/RGas)*(OFFSET('Composition%'!$B37,0,Q$13)*OFFSET('Composition%'!$B37,0,Q$14)))-IF(Q$2=2,0,OFFSET('Composition%'!$B37,0,Q$17)*OFFSET('Composition%'!$B37,0,Q$18)*(Q$24*EXP(-Q$25/($B67+273)/RGas)))+ReactionRateK2!Q67/2</f>
        <v>6.0906916395447389E-5</v>
      </c>
      <c r="R67" s="73">
        <f ca="1">IF(R$2=0,0,R$22*EXP(R$23/($B67+273)/RGas)*(OFFSET('Composition%'!$B37,0,R$13)*OFFSET('Composition%'!$B37,0,R$14)))-IF(R$2=2,0,OFFSET('Composition%'!$B37,0,R$17)*OFFSET('Composition%'!$B37,0,R$18)*(R$24*EXP(-R$25/($B67+273)/RGas)))+ReactionRateK2!R67/2</f>
        <v>8.2493326005567273E-6</v>
      </c>
      <c r="S67" s="73"/>
      <c r="T67" s="73">
        <f ca="1">IF(T$2=0,0,T$22*EXP(T$23/($B67+273)/RGas)*(OFFSET('Composition%'!$B37,0,T$13)*OFFSET('Composition%'!$B37,0,T$14)))-IF(T$2=2,0,OFFSET('Composition%'!$B37,0,T$17)*OFFSET('Composition%'!$B37,0,T$18)*(T$24*EXP(-T$25/($B67+273)/RGas)))+ReactionRateK2!T67/2</f>
        <v>4.0460032700148241E-3</v>
      </c>
      <c r="U67" s="73">
        <f ca="1">IF(U$2=0,0,U$22*EXP(U$23/($B67+273)/RGas)*(OFFSET('Composition%'!$B37,0,U$13)*OFFSET('Composition%'!$B37,0,U$14)))-IF(U$2=2,0,OFFSET('Composition%'!$B37,0,U$17)*OFFSET('Composition%'!$B37,0,U$18)*(U$24*EXP(-U$25/($B67+273)/RGas)))+ReactionRateK2!U67/2</f>
        <v>1.4007802380037399E-4</v>
      </c>
      <c r="V67" s="73">
        <f ca="1">IF(V$2=0,0,V$22*EXP(V$23/($B67+273)/RGas)*(OFFSET('Composition%'!$B37,0,V$13)*OFFSET('Composition%'!$B37,0,V$14)))-IF(V$2=2,0,OFFSET('Composition%'!$B37,0,V$17)*OFFSET('Composition%'!$B37,0,V$18)*(V$24*EXP(-V$25/($B67+273)/RGas)))+ReactionRateK2!V67/2</f>
        <v>0</v>
      </c>
      <c r="W67" s="73">
        <f ca="1">IF(W$2=0,0,W$22*EXP(W$23/($B67+273)/RGas)*(OFFSET('Composition%'!$B37,0,W$13)*OFFSET('Composition%'!$B37,0,W$14)))-IF(W$2=2,0,OFFSET('Composition%'!$B37,0,W$17)*OFFSET('Composition%'!$B37,0,W$18)*(W$24*EXP(-W$25/($B67+273)/RGas)))+ReactionRateK2!W67/2</f>
        <v>0</v>
      </c>
      <c r="X67" s="73">
        <f ca="1">IF(X$2=0,0,X$22*EXP(X$23/($B67+273)/RGas)*(OFFSET('Composition%'!$B37,0,X$13)*OFFSET('Composition%'!$B37,0,X$14)))-IF(X$2=2,0,OFFSET('Composition%'!$B37,0,X$17)*OFFSET('Composition%'!$B37,0,X$18)*(X$24*EXP(-X$25/($B67+273)/RGas)))+ReactionRateK2!X67/2</f>
        <v>4.5874989497987682E-8</v>
      </c>
      <c r="Y67" s="73">
        <f ca="1">IF(Y$2=0,0,Y$22*EXP(Y$23/($B67+273)/RGas)*(OFFSET('Composition%'!$B37,0,Y$13)*OFFSET('Composition%'!$B37,0,Y$14)))-IF(Y$2=2,0,OFFSET('Composition%'!$B37,0,Y$17)*OFFSET('Composition%'!$B37,0,Y$18)*(Y$24*EXP(-Y$25/($B67+273)/RGas)))+ReactionRateK2!Y67/2</f>
        <v>2.2705407927215908E-9</v>
      </c>
      <c r="Z67" s="73">
        <f ca="1">IF(Z$2=0,0,Z$22*EXP(Z$23/($B67+273)/RGas)*(OFFSET('Composition%'!$B37,0,Z$13)*OFFSET('Composition%'!$B37,0,Z$14)))-IF(Z$2=2,0,OFFSET('Composition%'!$B37,0,Z$17)*OFFSET('Composition%'!$B37,0,Z$18)*(Z$24*EXP(-Z$25/($B67+273)/RGas)))+ReactionRateK2!Z67/2</f>
        <v>0</v>
      </c>
      <c r="AA67" s="73">
        <f ca="1">IF(AA$2=0,0,AA$22*EXP(AA$23/($B67+273)/RGas)*(OFFSET('Composition%'!$B37,0,AA$13)*OFFSET('Composition%'!$B37,0,AA$14)))-IF(AA$2=2,0,OFFSET('Composition%'!$B37,0,AA$17)*OFFSET('Composition%'!$B37,0,AA$18)*(AA$24*EXP(-AA$25/($B67+273)/RGas)))+ReactionRateK2!AA67/2</f>
        <v>0</v>
      </c>
      <c r="AB67" s="73">
        <f ca="1">IF(AB$2=0,0,AB$22*EXP(AB$23/($B67+273)/RGas)*(OFFSET('Composition%'!$B37,0,AB$13)*OFFSET('Composition%'!$B37,0,AB$14)))-IF(AB$2=2,0,OFFSET('Composition%'!$B37,0,AB$17)*OFFSET('Composition%'!$B37,0,AB$18)*(AB$24*EXP(-AB$25/($B67+273)/RGas)))+ReactionRateK2!AB67/2</f>
        <v>0</v>
      </c>
      <c r="AC67" s="73">
        <f ca="1">IF(AC$2=0,0,AC$22*EXP(AC$23/($B67+273)/RGas)*(OFFSET('Composition%'!$B37,0,AC$13)*OFFSET('Composition%'!$B37,0,AC$14)))-IF(AC$2=2,0,OFFSET('Composition%'!$B37,0,AC$17)*OFFSET('Composition%'!$B37,0,AC$18)*(AC$24*EXP(-AC$25/($B67+273)/RGas)))+ReactionRateK2!AC67/2</f>
        <v>0</v>
      </c>
      <c r="AD67" s="73">
        <f ca="1">IF(AD$2=0,0,AD$22*EXP(AD$23/($B67+273)/RGas)*(OFFSET('Composition%'!$B37,0,AD$13)*OFFSET('Composition%'!$B37,0,AD$14)))-IF(AD$2=2,0,OFFSET('Composition%'!$B37,0,AD$17)*OFFSET('Composition%'!$B37,0,AD$18)*(AD$24*EXP(-AD$25/($B67+273)/RGas)))+ReactionRateK2!AD67/2</f>
        <v>0</v>
      </c>
      <c r="AE67" s="73">
        <f ca="1">IF(AE$2=0,0,AE$22*EXP(AE$23/($B67+273)/RGas)*(OFFSET('Composition%'!$B37,0,AE$13)*OFFSET('Composition%'!$B37,0,AE$14)))-IF(AE$2=2,0,OFFSET('Composition%'!$B37,0,AE$17)*OFFSET('Composition%'!$B37,0,AE$18)*(AE$24*EXP(-AE$25/($B67+273)/RGas)))+ReactionRateK2!AE67/2</f>
        <v>0</v>
      </c>
      <c r="AF67" s="73"/>
      <c r="AG67" s="73">
        <f ca="1">IF(AG$2=0,0,AG$22*EXP(AG$23/($B67+273)/RGas)*(OFFSET('Composition%'!$B37,0,AG$13)*OFFSET('Composition%'!$B37,0,AG$14)))-IF(AG$2=2,0,OFFSET('Composition%'!$B37,0,AG$17)*OFFSET('Composition%'!$B37,0,AG$18)*(AG$24*EXP(-AG$25/($B67+273)/RGas)))+ReactionRateK2!AG67/2</f>
        <v>0</v>
      </c>
      <c r="AH67" s="73">
        <f ca="1">IF(AH$2=0,0,AH$22*EXP(AH$23/($B67+273)/RGas)*(OFFSET('Composition%'!$B37,0,AH$13)*OFFSET('Composition%'!$B37,0,AH$14)))-IF(AH$2=2,0,OFFSET('Composition%'!$B37,0,AH$17)*OFFSET('Composition%'!$B37,0,AH$18)*(AH$24*EXP(-AH$25/($B67+273)/RGas)))+ReactionRateK2!AH67/2</f>
        <v>0</v>
      </c>
      <c r="AI67" s="73">
        <f ca="1">IF(AI$2=0,0,AI$22*EXP(AI$23/($B67+273)/RGas)*(OFFSET('Composition%'!$B37,0,AI$13)*OFFSET('Composition%'!$B37,0,AI$14)))-IF(AI$2=2,0,OFFSET('Composition%'!$B37,0,AI$17)*OFFSET('Composition%'!$B37,0,AI$18)*(AI$24*EXP(-AI$25/($B67+273)/RGas)))+ReactionRateK2!AI67/2</f>
        <v>0</v>
      </c>
      <c r="AJ67" s="73">
        <f ca="1">IF(AJ$2=0,0,AJ$22*EXP(AJ$23/($B67+273)/RGas)*(OFFSET('Composition%'!$B37,0,AJ$13)*OFFSET('Composition%'!$B37,0,AJ$14)))-IF(AJ$2=2,0,OFFSET('Composition%'!$B37,0,AJ$17)*OFFSET('Composition%'!$B37,0,AJ$18)*(AJ$24*EXP(-AJ$25/($B67+273)/RGas)))+ReactionRateK2!AJ67/2</f>
        <v>0</v>
      </c>
      <c r="AK67" s="73">
        <f ca="1">IF(AK$2=0,0,AK$22*EXP(AK$23/($B67+273)/RGas)*(OFFSET('Composition%'!$B37,0,AK$13)*OFFSET('Composition%'!$B37,0,AK$14)))-IF(AK$2=2,0,OFFSET('Composition%'!$B37,0,AK$17)*OFFSET('Composition%'!$B37,0,AK$18)*(AK$24*EXP(-AK$25/($B67+273)/RGas)))+ReactionRateK2!AK67/2</f>
        <v>0</v>
      </c>
      <c r="AL67" s="73">
        <f ca="1">IF(AL$2=0,0,AL$22*EXP(AL$23/($B67+273)/RGas)*(OFFSET('Composition%'!$B37,0,AL$13)*OFFSET('Composition%'!$B37,0,AL$14)))-IF(AL$2=2,0,OFFSET('Composition%'!$B37,0,AL$17)*OFFSET('Composition%'!$B37,0,AL$18)*(AL$24*EXP(-AL$25/($B67+273)/RGas)))+ReactionRateK2!AL67/2</f>
        <v>0</v>
      </c>
      <c r="AM67" s="73"/>
      <c r="AN67" s="73">
        <f ca="1">IF(AN$2=0,0,AN$22*EXP(AN$23/($B67+273)/RGas)*(OFFSET('Composition%'!$B37,0,AN$13)*OFFSET('Composition%'!$B37,0,AN$14)))-IF(AN$2=2,0,OFFSET('Composition%'!$B37,0,AN$17)*OFFSET('Composition%'!$B37,0,AN$18)*(AN$24*EXP(-AN$25/($B67+273)/RGas)))+ReactionRateK2!AN67/2</f>
        <v>0</v>
      </c>
      <c r="AO67" s="73">
        <f ca="1">IF(AO$2=0,0,AO$22*EXP(AO$23/($B67+273)/RGas)*(OFFSET('Composition%'!$B37,0,AO$13)*OFFSET('Composition%'!$B37,0,AO$14)))-IF(AO$2=2,0,OFFSET('Composition%'!$B37,0,AO$17)*OFFSET('Composition%'!$B37,0,AO$18)*(AO$24*EXP(-AO$25/($B67+273)/RGas)))+ReactionRateK2!AO67/2</f>
        <v>0</v>
      </c>
      <c r="AP67" s="73">
        <f ca="1">IF(AP$2=0,0,AP$22*EXP(AP$23/($B67+273)/RGas)*(OFFSET('Composition%'!$B37,0,AP$13)*OFFSET('Composition%'!$B37,0,AP$14)))-IF(AP$2=2,0,OFFSET('Composition%'!$B37,0,AP$17)*OFFSET('Composition%'!$B37,0,AP$18)*(AP$24*EXP(-AP$25/($B67+273)/RGas)))+ReactionRateK2!AP67/2</f>
        <v>4.6795577153078183E-12</v>
      </c>
      <c r="AQ67" s="73">
        <f ca="1">IF(AQ$2=0,0,AQ$22*EXP(AQ$23/($B67+273)/RGas)*(OFFSET('Composition%'!$B37,0,AQ$13)*OFFSET('Composition%'!$B37,0,AQ$14)))-IF(AQ$2=2,0,OFFSET('Composition%'!$B37,0,AQ$17)*OFFSET('Composition%'!$B37,0,AQ$18)*(AQ$24*EXP(-AQ$25/($B67+273)/RGas)))+ReactionRateK2!AQ67/2</f>
        <v>0</v>
      </c>
      <c r="AR67" s="73">
        <f ca="1">IF(AR$2=0,0,AR$22*EXP(AR$23/($B67+273)/RGas)*(OFFSET('Composition%'!$B37,0,AR$13)*OFFSET('Composition%'!$B37,0,AR$14)))-IF(AR$2=2,0,OFFSET('Composition%'!$B37,0,AR$17)*OFFSET('Composition%'!$B37,0,AR$18)*(AR$24*EXP(-AR$25/($B67+273)/RGas)))+ReactionRateK2!AR67/2</f>
        <v>0</v>
      </c>
    </row>
    <row r="68" spans="1:44">
      <c r="A68" s="3">
        <f t="shared" si="9"/>
        <v>1.8000000000000009</v>
      </c>
      <c r="B68" s="19">
        <f ca="1">'Composition%'!B38</f>
        <v>412.93680083054574</v>
      </c>
      <c r="C68">
        <f t="shared" si="8"/>
        <v>30</v>
      </c>
      <c r="D68" s="26">
        <f ca="1">('Composition%'!C38*ReactionRateK3!C68)^3</f>
        <v>6.8572580598836508</v>
      </c>
      <c r="E68" s="4"/>
      <c r="F68" s="73">
        <f ca="1">IF(F$2=0,0,F$22*EXP(F$23/($B68+273)/RGas)*(OFFSET('Composition%'!$B38,0,F$13)*OFFSET('Composition%'!$B38,0,F$14)))-IF(F$2=2,0,OFFSET('Composition%'!$B38,0,F$17)*OFFSET('Composition%'!$B38,0,F$18)*(F$24*EXP(-F$25/($B68+273)/RGas)))+ReactionRateK2!F68/2</f>
        <v>8.461972737481031E-3</v>
      </c>
      <c r="G68" s="73">
        <f ca="1">IF(G$2=0,0,G$22*EXP(G$23/($B68+273)/RGas)*(OFFSET('Composition%'!$B38,0,G$13)*OFFSET('Composition%'!$B38,0,G$14)))-IF(G$2=2,0,OFFSET('Composition%'!$B38,0,G$17)*OFFSET('Composition%'!$B38,0,G$18)*(G$24*EXP(-G$25/($B68+273)/RGas)))+ReactionRateK2!G68/2</f>
        <v>3.1823967977676493E-3</v>
      </c>
      <c r="H68" s="73">
        <f ca="1">IF(H$2=0,0,H$22*EXP(H$23/($B68+273)/RGas)*(OFFSET('Composition%'!$B38,0,H$13)*OFFSET('Composition%'!$B38,0,H$14)))-IF(H$2=2,0,OFFSET('Composition%'!$B38,0,H$17)*OFFSET('Composition%'!$B38,0,H$18)*(H$24*EXP(-H$25/($B68+273)/RGas)))+ReactionRateK2!H68/2</f>
        <v>-3.5644535694938854E-6</v>
      </c>
      <c r="I68" s="73">
        <f ca="1">IF(I$2=0,0,I$22*EXP(I$23/($B68+273)/RGas)*(OFFSET('Composition%'!$B38,0,I$13)*OFFSET('Composition%'!$B38,0,I$14)))-IF(I$2=2,0,OFFSET('Composition%'!$B38,0,I$17)*OFFSET('Composition%'!$B38,0,I$18)*(I$24*EXP(-I$25/($B68+273)/RGas)))+ReactionRateK2!I68/2</f>
        <v>-3.8302633754193008E-4</v>
      </c>
      <c r="J68" s="73"/>
      <c r="K68" s="73">
        <f ca="1">IF(K$2=0,0,K$22*EXP(K$23/($B68+273)/RGas)*(OFFSET('Composition%'!$B38,0,K$13)*OFFSET('Composition%'!$B38,0,K$14)))-IF(K$2=2,0,OFFSET('Composition%'!$B38,0,K$17)*OFFSET('Composition%'!$B38,0,K$18)*(K$24*EXP(-K$25/($B68+273)/RGas)))+ReactionRateK2!K68/2</f>
        <v>3.4760236966352498E-2</v>
      </c>
      <c r="L68" s="73">
        <f ca="1">IF(L$2=0,0,L$22*EXP(L$23/($B68+273)/RGas)*(OFFSET('Composition%'!$B38,0,L$13)*OFFSET('Composition%'!$B38,0,L$14)))-IF(L$2=2,0,OFFSET('Composition%'!$B38,0,L$17)*OFFSET('Composition%'!$B38,0,L$18)*(L$24*EXP(-L$25/($B68+273)/RGas)))+ReactionRateK2!L68/2</f>
        <v>-5.7670807128409945E-3</v>
      </c>
      <c r="M68" s="73">
        <f ca="1">IF(M$2=0,0,M$22*EXP(M$23/($B68+273)/RGas)*(OFFSET('Composition%'!$B38,0,M$13)*OFFSET('Composition%'!$B38,0,M$14)))-IF(M$2=2,0,OFFSET('Composition%'!$B38,0,M$17)*OFFSET('Composition%'!$B38,0,M$18)*(M$24*EXP(-M$25/($B68+273)/RGas)))+ReactionRateK2!M68/2</f>
        <v>0</v>
      </c>
      <c r="N68" s="73"/>
      <c r="O68" s="73">
        <f ca="1">IF(O$2=0,0,O$22*EXP(O$23/($B68+273)/RGas)*(OFFSET('Composition%'!$B38,0,O$13)*OFFSET('Composition%'!$B38,0,O$14)))-IF(O$2=2,0,OFFSET('Composition%'!$B38,0,O$17)*OFFSET('Composition%'!$B38,0,O$18)*(O$24*EXP(-O$25/($B68+273)/RGas)))+ReactionRateK2!O68/2</f>
        <v>0</v>
      </c>
      <c r="P68" s="73">
        <f ca="1">IF(P$2=0,0,P$22*EXP(P$23/($B68+273)/RGas)*(OFFSET('Composition%'!$B38,0,P$13)*OFFSET('Composition%'!$B38,0,P$14)))-IF(P$2=2,0,OFFSET('Composition%'!$B38,0,P$17)*OFFSET('Composition%'!$B38,0,P$18)*(P$24*EXP(-P$25/($B68+273)/RGas)))+ReactionRateK2!P68/2</f>
        <v>1.455440417208185E-2</v>
      </c>
      <c r="Q68" s="73">
        <f ca="1">IF(Q$2=0,0,Q$22*EXP(Q$23/($B68+273)/RGas)*(OFFSET('Composition%'!$B38,0,Q$13)*OFFSET('Composition%'!$B38,0,Q$14)))-IF(Q$2=2,0,OFFSET('Composition%'!$B38,0,Q$17)*OFFSET('Composition%'!$B38,0,Q$18)*(Q$24*EXP(-Q$25/($B68+273)/RGas)))+ReactionRateK2!Q68/2</f>
        <v>6.3357844567275975E-5</v>
      </c>
      <c r="R68" s="73">
        <f ca="1">IF(R$2=0,0,R$22*EXP(R$23/($B68+273)/RGas)*(OFFSET('Composition%'!$B38,0,R$13)*OFFSET('Composition%'!$B38,0,R$14)))-IF(R$2=2,0,OFFSET('Composition%'!$B38,0,R$17)*OFFSET('Composition%'!$B38,0,R$18)*(R$24*EXP(-R$25/($B68+273)/RGas)))+ReactionRateK2!R68/2</f>
        <v>8.7844629676547196E-6</v>
      </c>
      <c r="S68" s="73"/>
      <c r="T68" s="73">
        <f ca="1">IF(T$2=0,0,T$22*EXP(T$23/($B68+273)/RGas)*(OFFSET('Composition%'!$B38,0,T$13)*OFFSET('Composition%'!$B38,0,T$14)))-IF(T$2=2,0,OFFSET('Composition%'!$B38,0,T$17)*OFFSET('Composition%'!$B38,0,T$18)*(T$24*EXP(-T$25/($B68+273)/RGas)))+ReactionRateK2!T68/2</f>
        <v>3.7945168326823323E-3</v>
      </c>
      <c r="U68" s="73">
        <f ca="1">IF(U$2=0,0,U$22*EXP(U$23/($B68+273)/RGas)*(OFFSET('Composition%'!$B38,0,U$13)*OFFSET('Composition%'!$B38,0,U$14)))-IF(U$2=2,0,OFFSET('Composition%'!$B38,0,U$17)*OFFSET('Composition%'!$B38,0,U$18)*(U$24*EXP(-U$25/($B68+273)/RGas)))+ReactionRateK2!U68/2</f>
        <v>1.2614830755474195E-4</v>
      </c>
      <c r="V68" s="73">
        <f ca="1">IF(V$2=0,0,V$22*EXP(V$23/($B68+273)/RGas)*(OFFSET('Composition%'!$B38,0,V$13)*OFFSET('Composition%'!$B38,0,V$14)))-IF(V$2=2,0,OFFSET('Composition%'!$B38,0,V$17)*OFFSET('Composition%'!$B38,0,V$18)*(V$24*EXP(-V$25/($B68+273)/RGas)))+ReactionRateK2!V68/2</f>
        <v>0</v>
      </c>
      <c r="W68" s="73">
        <f ca="1">IF(W$2=0,0,W$22*EXP(W$23/($B68+273)/RGas)*(OFFSET('Composition%'!$B38,0,W$13)*OFFSET('Composition%'!$B38,0,W$14)))-IF(W$2=2,0,OFFSET('Composition%'!$B38,0,W$17)*OFFSET('Composition%'!$B38,0,W$18)*(W$24*EXP(-W$25/($B68+273)/RGas)))+ReactionRateK2!W68/2</f>
        <v>0</v>
      </c>
      <c r="X68" s="73">
        <f ca="1">IF(X$2=0,0,X$22*EXP(X$23/($B68+273)/RGas)*(OFFSET('Composition%'!$B38,0,X$13)*OFFSET('Composition%'!$B38,0,X$14)))-IF(X$2=2,0,OFFSET('Composition%'!$B38,0,X$17)*OFFSET('Composition%'!$B38,0,X$18)*(X$24*EXP(-X$25/($B68+273)/RGas)))+ReactionRateK2!X68/2</f>
        <v>4.5727425790899878E-8</v>
      </c>
      <c r="Y68" s="73">
        <f ca="1">IF(Y$2=0,0,Y$22*EXP(Y$23/($B68+273)/RGas)*(OFFSET('Composition%'!$B38,0,Y$13)*OFFSET('Composition%'!$B38,0,Y$14)))-IF(Y$2=2,0,OFFSET('Composition%'!$B38,0,Y$17)*OFFSET('Composition%'!$B38,0,Y$18)*(Y$24*EXP(-Y$25/($B68+273)/RGas)))+ReactionRateK2!Y68/2</f>
        <v>2.2632372615353266E-9</v>
      </c>
      <c r="Z68" s="73">
        <f ca="1">IF(Z$2=0,0,Z$22*EXP(Z$23/($B68+273)/RGas)*(OFFSET('Composition%'!$B38,0,Z$13)*OFFSET('Composition%'!$B38,0,Z$14)))-IF(Z$2=2,0,OFFSET('Composition%'!$B38,0,Z$17)*OFFSET('Composition%'!$B38,0,Z$18)*(Z$24*EXP(-Z$25/($B68+273)/RGas)))+ReactionRateK2!Z68/2</f>
        <v>0</v>
      </c>
      <c r="AA68" s="73">
        <f ca="1">IF(AA$2=0,0,AA$22*EXP(AA$23/($B68+273)/RGas)*(OFFSET('Composition%'!$B38,0,AA$13)*OFFSET('Composition%'!$B38,0,AA$14)))-IF(AA$2=2,0,OFFSET('Composition%'!$B38,0,AA$17)*OFFSET('Composition%'!$B38,0,AA$18)*(AA$24*EXP(-AA$25/($B68+273)/RGas)))+ReactionRateK2!AA68/2</f>
        <v>0</v>
      </c>
      <c r="AB68" s="73">
        <f ca="1">IF(AB$2=0,0,AB$22*EXP(AB$23/($B68+273)/RGas)*(OFFSET('Composition%'!$B38,0,AB$13)*OFFSET('Composition%'!$B38,0,AB$14)))-IF(AB$2=2,0,OFFSET('Composition%'!$B38,0,AB$17)*OFFSET('Composition%'!$B38,0,AB$18)*(AB$24*EXP(-AB$25/($B68+273)/RGas)))+ReactionRateK2!AB68/2</f>
        <v>0</v>
      </c>
      <c r="AC68" s="73">
        <f ca="1">IF(AC$2=0,0,AC$22*EXP(AC$23/($B68+273)/RGas)*(OFFSET('Composition%'!$B38,0,AC$13)*OFFSET('Composition%'!$B38,0,AC$14)))-IF(AC$2=2,0,OFFSET('Composition%'!$B38,0,AC$17)*OFFSET('Composition%'!$B38,0,AC$18)*(AC$24*EXP(-AC$25/($B68+273)/RGas)))+ReactionRateK2!AC68/2</f>
        <v>0</v>
      </c>
      <c r="AD68" s="73">
        <f ca="1">IF(AD$2=0,0,AD$22*EXP(AD$23/($B68+273)/RGas)*(OFFSET('Composition%'!$B38,0,AD$13)*OFFSET('Composition%'!$B38,0,AD$14)))-IF(AD$2=2,0,OFFSET('Composition%'!$B38,0,AD$17)*OFFSET('Composition%'!$B38,0,AD$18)*(AD$24*EXP(-AD$25/($B68+273)/RGas)))+ReactionRateK2!AD68/2</f>
        <v>0</v>
      </c>
      <c r="AE68" s="73">
        <f ca="1">IF(AE$2=0,0,AE$22*EXP(AE$23/($B68+273)/RGas)*(OFFSET('Composition%'!$B38,0,AE$13)*OFFSET('Composition%'!$B38,0,AE$14)))-IF(AE$2=2,0,OFFSET('Composition%'!$B38,0,AE$17)*OFFSET('Composition%'!$B38,0,AE$18)*(AE$24*EXP(-AE$25/($B68+273)/RGas)))+ReactionRateK2!AE68/2</f>
        <v>0</v>
      </c>
      <c r="AF68" s="73"/>
      <c r="AG68" s="73">
        <f ca="1">IF(AG$2=0,0,AG$22*EXP(AG$23/($B68+273)/RGas)*(OFFSET('Composition%'!$B38,0,AG$13)*OFFSET('Composition%'!$B38,0,AG$14)))-IF(AG$2=2,0,OFFSET('Composition%'!$B38,0,AG$17)*OFFSET('Composition%'!$B38,0,AG$18)*(AG$24*EXP(-AG$25/($B68+273)/RGas)))+ReactionRateK2!AG68/2</f>
        <v>0</v>
      </c>
      <c r="AH68" s="73">
        <f ca="1">IF(AH$2=0,0,AH$22*EXP(AH$23/($B68+273)/RGas)*(OFFSET('Composition%'!$B38,0,AH$13)*OFFSET('Composition%'!$B38,0,AH$14)))-IF(AH$2=2,0,OFFSET('Composition%'!$B38,0,AH$17)*OFFSET('Composition%'!$B38,0,AH$18)*(AH$24*EXP(-AH$25/($B68+273)/RGas)))+ReactionRateK2!AH68/2</f>
        <v>0</v>
      </c>
      <c r="AI68" s="73">
        <f ca="1">IF(AI$2=0,0,AI$22*EXP(AI$23/($B68+273)/RGas)*(OFFSET('Composition%'!$B38,0,AI$13)*OFFSET('Composition%'!$B38,0,AI$14)))-IF(AI$2=2,0,OFFSET('Composition%'!$B38,0,AI$17)*OFFSET('Composition%'!$B38,0,AI$18)*(AI$24*EXP(-AI$25/($B68+273)/RGas)))+ReactionRateK2!AI68/2</f>
        <v>0</v>
      </c>
      <c r="AJ68" s="73">
        <f ca="1">IF(AJ$2=0,0,AJ$22*EXP(AJ$23/($B68+273)/RGas)*(OFFSET('Composition%'!$B38,0,AJ$13)*OFFSET('Composition%'!$B38,0,AJ$14)))-IF(AJ$2=2,0,OFFSET('Composition%'!$B38,0,AJ$17)*OFFSET('Composition%'!$B38,0,AJ$18)*(AJ$24*EXP(-AJ$25/($B68+273)/RGas)))+ReactionRateK2!AJ68/2</f>
        <v>0</v>
      </c>
      <c r="AK68" s="73">
        <f ca="1">IF(AK$2=0,0,AK$22*EXP(AK$23/($B68+273)/RGas)*(OFFSET('Composition%'!$B38,0,AK$13)*OFFSET('Composition%'!$B38,0,AK$14)))-IF(AK$2=2,0,OFFSET('Composition%'!$B38,0,AK$17)*OFFSET('Composition%'!$B38,0,AK$18)*(AK$24*EXP(-AK$25/($B68+273)/RGas)))+ReactionRateK2!AK68/2</f>
        <v>0</v>
      </c>
      <c r="AL68" s="73">
        <f ca="1">IF(AL$2=0,0,AL$22*EXP(AL$23/($B68+273)/RGas)*(OFFSET('Composition%'!$B38,0,AL$13)*OFFSET('Composition%'!$B38,0,AL$14)))-IF(AL$2=2,0,OFFSET('Composition%'!$B38,0,AL$17)*OFFSET('Composition%'!$B38,0,AL$18)*(AL$24*EXP(-AL$25/($B68+273)/RGas)))+ReactionRateK2!AL68/2</f>
        <v>0</v>
      </c>
      <c r="AM68" s="73"/>
      <c r="AN68" s="73">
        <f ca="1">IF(AN$2=0,0,AN$22*EXP(AN$23/($B68+273)/RGas)*(OFFSET('Composition%'!$B38,0,AN$13)*OFFSET('Composition%'!$B38,0,AN$14)))-IF(AN$2=2,0,OFFSET('Composition%'!$B38,0,AN$17)*OFFSET('Composition%'!$B38,0,AN$18)*(AN$24*EXP(-AN$25/($B68+273)/RGas)))+ReactionRateK2!AN68/2</f>
        <v>0</v>
      </c>
      <c r="AO68" s="73">
        <f ca="1">IF(AO$2=0,0,AO$22*EXP(AO$23/($B68+273)/RGas)*(OFFSET('Composition%'!$B38,0,AO$13)*OFFSET('Composition%'!$B38,0,AO$14)))-IF(AO$2=2,0,OFFSET('Composition%'!$B38,0,AO$17)*OFFSET('Composition%'!$B38,0,AO$18)*(AO$24*EXP(-AO$25/($B68+273)/RGas)))+ReactionRateK2!AO68/2</f>
        <v>0</v>
      </c>
      <c r="AP68" s="73">
        <f ca="1">IF(AP$2=0,0,AP$22*EXP(AP$23/($B68+273)/RGas)*(OFFSET('Composition%'!$B38,0,AP$13)*OFFSET('Composition%'!$B38,0,AP$14)))-IF(AP$2=2,0,OFFSET('Composition%'!$B38,0,AP$17)*OFFSET('Composition%'!$B38,0,AP$18)*(AP$24*EXP(-AP$25/($B68+273)/RGas)))+ReactionRateK2!AP68/2</f>
        <v>4.6848199867365117E-12</v>
      </c>
      <c r="AQ68" s="73">
        <f ca="1">IF(AQ$2=0,0,AQ$22*EXP(AQ$23/($B68+273)/RGas)*(OFFSET('Composition%'!$B38,0,AQ$13)*OFFSET('Composition%'!$B38,0,AQ$14)))-IF(AQ$2=2,0,OFFSET('Composition%'!$B38,0,AQ$17)*OFFSET('Composition%'!$B38,0,AQ$18)*(AQ$24*EXP(-AQ$25/($B68+273)/RGas)))+ReactionRateK2!AQ68/2</f>
        <v>0</v>
      </c>
      <c r="AR68" s="73">
        <f ca="1">IF(AR$2=0,0,AR$22*EXP(AR$23/($B68+273)/RGas)*(OFFSET('Composition%'!$B38,0,AR$13)*OFFSET('Composition%'!$B38,0,AR$14)))-IF(AR$2=2,0,OFFSET('Composition%'!$B38,0,AR$17)*OFFSET('Composition%'!$B38,0,AR$18)*(AR$24*EXP(-AR$25/($B68+273)/RGas)))+ReactionRateK2!AR68/2</f>
        <v>0</v>
      </c>
    </row>
    <row r="69" spans="1:44">
      <c r="A69" s="3">
        <f t="shared" si="9"/>
        <v>1.850000000000001</v>
      </c>
      <c r="B69" s="19">
        <f ca="1">'Composition%'!B39</f>
        <v>413.03084873631332</v>
      </c>
      <c r="C69">
        <f t="shared" si="8"/>
        <v>30</v>
      </c>
      <c r="D69" s="26">
        <f ca="1">('Composition%'!C39*ReactionRateK3!C69)^3</f>
        <v>6.7952814991009047</v>
      </c>
      <c r="E69" s="4"/>
      <c r="F69" s="73">
        <f ca="1">IF(F$2=0,0,F$22*EXP(F$23/($B69+273)/RGas)*(OFFSET('Composition%'!$B39,0,F$13)*OFFSET('Composition%'!$B39,0,F$14)))-IF(F$2=2,0,OFFSET('Composition%'!$B39,0,F$17)*OFFSET('Composition%'!$B39,0,F$18)*(F$24*EXP(-F$25/($B69+273)/RGas)))+ReactionRateK2!F69/2</f>
        <v>8.2732662189376662E-3</v>
      </c>
      <c r="G69" s="73">
        <f ca="1">IF(G$2=0,0,G$22*EXP(G$23/($B69+273)/RGas)*(OFFSET('Composition%'!$B39,0,G$13)*OFFSET('Composition%'!$B39,0,G$14)))-IF(G$2=2,0,OFFSET('Composition%'!$B39,0,G$17)*OFFSET('Composition%'!$B39,0,G$18)*(G$24*EXP(-G$25/($B69+273)/RGas)))+ReactionRateK2!G69/2</f>
        <v>3.1164208575983751E-3</v>
      </c>
      <c r="H69" s="73">
        <f ca="1">IF(H$2=0,0,H$22*EXP(H$23/($B69+273)/RGas)*(OFFSET('Composition%'!$B39,0,H$13)*OFFSET('Composition%'!$B39,0,H$14)))-IF(H$2=2,0,OFFSET('Composition%'!$B39,0,H$17)*OFFSET('Composition%'!$B39,0,H$18)*(H$24*EXP(-H$25/($B69+273)/RGas)))+ReactionRateK2!H69/2</f>
        <v>-3.6430769546274908E-6</v>
      </c>
      <c r="I69" s="73">
        <f ca="1">IF(I$2=0,0,I$22*EXP(I$23/($B69+273)/RGas)*(OFFSET('Composition%'!$B39,0,I$13)*OFFSET('Composition%'!$B39,0,I$14)))-IF(I$2=2,0,OFFSET('Composition%'!$B39,0,I$17)*OFFSET('Composition%'!$B39,0,I$18)*(I$24*EXP(-I$25/($B69+273)/RGas)))+ReactionRateK2!I69/2</f>
        <v>-3.3000096993914419E-4</v>
      </c>
      <c r="J69" s="73"/>
      <c r="K69" s="73">
        <f ca="1">IF(K$2=0,0,K$22*EXP(K$23/($B69+273)/RGas)*(OFFSET('Composition%'!$B39,0,K$13)*OFFSET('Composition%'!$B39,0,K$14)))-IF(K$2=2,0,OFFSET('Composition%'!$B39,0,K$17)*OFFSET('Composition%'!$B39,0,K$18)*(K$24*EXP(-K$25/($B69+273)/RGas)))+ReactionRateK2!K69/2</f>
        <v>3.4170113464406966E-2</v>
      </c>
      <c r="L69" s="73">
        <f ca="1">IF(L$2=0,0,L$22*EXP(L$23/($B69+273)/RGas)*(OFFSET('Composition%'!$B39,0,L$13)*OFFSET('Composition%'!$B39,0,L$14)))-IF(L$2=2,0,OFFSET('Composition%'!$B39,0,L$17)*OFFSET('Composition%'!$B39,0,L$18)*(L$24*EXP(-L$25/($B69+273)/RGas)))+ReactionRateK2!L69/2</f>
        <v>-5.752412027853749E-3</v>
      </c>
      <c r="M69" s="73">
        <f ca="1">IF(M$2=0,0,M$22*EXP(M$23/($B69+273)/RGas)*(OFFSET('Composition%'!$B39,0,M$13)*OFFSET('Composition%'!$B39,0,M$14)))-IF(M$2=2,0,OFFSET('Composition%'!$B39,0,M$17)*OFFSET('Composition%'!$B39,0,M$18)*(M$24*EXP(-M$25/($B69+273)/RGas)))+ReactionRateK2!M69/2</f>
        <v>0</v>
      </c>
      <c r="N69" s="73"/>
      <c r="O69" s="73">
        <f ca="1">IF(O$2=0,0,O$22*EXP(O$23/($B69+273)/RGas)*(OFFSET('Composition%'!$B39,0,O$13)*OFFSET('Composition%'!$B39,0,O$14)))-IF(O$2=2,0,OFFSET('Composition%'!$B39,0,O$17)*OFFSET('Composition%'!$B39,0,O$18)*(O$24*EXP(-O$25/($B69+273)/RGas)))+ReactionRateK2!O69/2</f>
        <v>0</v>
      </c>
      <c r="P69" s="73">
        <f ca="1">IF(P$2=0,0,P$22*EXP(P$23/($B69+273)/RGas)*(OFFSET('Composition%'!$B39,0,P$13)*OFFSET('Composition%'!$B39,0,P$14)))-IF(P$2=2,0,OFFSET('Composition%'!$B39,0,P$17)*OFFSET('Composition%'!$B39,0,P$18)*(P$24*EXP(-P$25/($B69+273)/RGas)))+ReactionRateK2!P69/2</f>
        <v>1.485263917323762E-2</v>
      </c>
      <c r="Q69" s="73">
        <f ca="1">IF(Q$2=0,0,Q$22*EXP(Q$23/($B69+273)/RGas)*(OFFSET('Composition%'!$B39,0,Q$13)*OFFSET('Composition%'!$B39,0,Q$14)))-IF(Q$2=2,0,OFFSET('Composition%'!$B39,0,Q$17)*OFFSET('Composition%'!$B39,0,Q$18)*(Q$24*EXP(-Q$25/($B69+273)/RGas)))+ReactionRateK2!Q69/2</f>
        <v>6.5813713708003601E-5</v>
      </c>
      <c r="R69" s="73">
        <f ca="1">IF(R$2=0,0,R$22*EXP(R$23/($B69+273)/RGas)*(OFFSET('Composition%'!$B39,0,R$13)*OFFSET('Composition%'!$B39,0,R$14)))-IF(R$2=2,0,OFFSET('Composition%'!$B39,0,R$17)*OFFSET('Composition%'!$B39,0,R$18)*(R$24*EXP(-R$25/($B69+273)/RGas)))+ReactionRateK2!R69/2</f>
        <v>9.3389202577175984E-6</v>
      </c>
      <c r="S69" s="73"/>
      <c r="T69" s="73">
        <f ca="1">IF(T$2=0,0,T$22*EXP(T$23/($B69+273)/RGas)*(OFFSET('Composition%'!$B39,0,T$13)*OFFSET('Composition%'!$B39,0,T$14)))-IF(T$2=2,0,OFFSET('Composition%'!$B39,0,T$17)*OFFSET('Composition%'!$B39,0,T$18)*(T$24*EXP(-T$25/($B69+273)/RGas)))+ReactionRateK2!T69/2</f>
        <v>3.5579381089603673E-3</v>
      </c>
      <c r="U69" s="73">
        <f ca="1">IF(U$2=0,0,U$22*EXP(U$23/($B69+273)/RGas)*(OFFSET('Composition%'!$B39,0,U$13)*OFFSET('Composition%'!$B39,0,U$14)))-IF(U$2=2,0,OFFSET('Composition%'!$B39,0,U$17)*OFFSET('Composition%'!$B39,0,U$18)*(U$24*EXP(-U$25/($B69+273)/RGas)))+ReactionRateK2!U69/2</f>
        <v>1.1366498775437794E-4</v>
      </c>
      <c r="V69" s="73">
        <f ca="1">IF(V$2=0,0,V$22*EXP(V$23/($B69+273)/RGas)*(OFFSET('Composition%'!$B39,0,V$13)*OFFSET('Composition%'!$B39,0,V$14)))-IF(V$2=2,0,OFFSET('Composition%'!$B39,0,V$17)*OFFSET('Composition%'!$B39,0,V$18)*(V$24*EXP(-V$25/($B69+273)/RGas)))+ReactionRateK2!V69/2</f>
        <v>0</v>
      </c>
      <c r="W69" s="73">
        <f ca="1">IF(W$2=0,0,W$22*EXP(W$23/($B69+273)/RGas)*(OFFSET('Composition%'!$B39,0,W$13)*OFFSET('Composition%'!$B39,0,W$14)))-IF(W$2=2,0,OFFSET('Composition%'!$B39,0,W$17)*OFFSET('Composition%'!$B39,0,W$18)*(W$24*EXP(-W$25/($B69+273)/RGas)))+ReactionRateK2!W69/2</f>
        <v>0</v>
      </c>
      <c r="X69" s="73">
        <f ca="1">IF(X$2=0,0,X$22*EXP(X$23/($B69+273)/RGas)*(OFFSET('Composition%'!$B39,0,X$13)*OFFSET('Composition%'!$B39,0,X$14)))-IF(X$2=2,0,OFFSET('Composition%'!$B39,0,X$17)*OFFSET('Composition%'!$B39,0,X$18)*(X$24*EXP(-X$25/($B69+273)/RGas)))+ReactionRateK2!X69/2</f>
        <v>4.5589218295927923E-8</v>
      </c>
      <c r="Y69" s="73">
        <f ca="1">IF(Y$2=0,0,Y$22*EXP(Y$23/($B69+273)/RGas)*(OFFSET('Composition%'!$B39,0,Y$13)*OFFSET('Composition%'!$B39,0,Y$14)))-IF(Y$2=2,0,OFFSET('Composition%'!$B39,0,Y$17)*OFFSET('Composition%'!$B39,0,Y$18)*(Y$24*EXP(-Y$25/($B69+273)/RGas)))+ReactionRateK2!Y69/2</f>
        <v>2.2563968075400743E-9</v>
      </c>
      <c r="Z69" s="73">
        <f ca="1">IF(Z$2=0,0,Z$22*EXP(Z$23/($B69+273)/RGas)*(OFFSET('Composition%'!$B39,0,Z$13)*OFFSET('Composition%'!$B39,0,Z$14)))-IF(Z$2=2,0,OFFSET('Composition%'!$B39,0,Z$17)*OFFSET('Composition%'!$B39,0,Z$18)*(Z$24*EXP(-Z$25/($B69+273)/RGas)))+ReactionRateK2!Z69/2</f>
        <v>0</v>
      </c>
      <c r="AA69" s="73">
        <f ca="1">IF(AA$2=0,0,AA$22*EXP(AA$23/($B69+273)/RGas)*(OFFSET('Composition%'!$B39,0,AA$13)*OFFSET('Composition%'!$B39,0,AA$14)))-IF(AA$2=2,0,OFFSET('Composition%'!$B39,0,AA$17)*OFFSET('Composition%'!$B39,0,AA$18)*(AA$24*EXP(-AA$25/($B69+273)/RGas)))+ReactionRateK2!AA69/2</f>
        <v>0</v>
      </c>
      <c r="AB69" s="73">
        <f ca="1">IF(AB$2=0,0,AB$22*EXP(AB$23/($B69+273)/RGas)*(OFFSET('Composition%'!$B39,0,AB$13)*OFFSET('Composition%'!$B39,0,AB$14)))-IF(AB$2=2,0,OFFSET('Composition%'!$B39,0,AB$17)*OFFSET('Composition%'!$B39,0,AB$18)*(AB$24*EXP(-AB$25/($B69+273)/RGas)))+ReactionRateK2!AB69/2</f>
        <v>0</v>
      </c>
      <c r="AC69" s="73">
        <f ca="1">IF(AC$2=0,0,AC$22*EXP(AC$23/($B69+273)/RGas)*(OFFSET('Composition%'!$B39,0,AC$13)*OFFSET('Composition%'!$B39,0,AC$14)))-IF(AC$2=2,0,OFFSET('Composition%'!$B39,0,AC$17)*OFFSET('Composition%'!$B39,0,AC$18)*(AC$24*EXP(-AC$25/($B69+273)/RGas)))+ReactionRateK2!AC69/2</f>
        <v>0</v>
      </c>
      <c r="AD69" s="73">
        <f ca="1">IF(AD$2=0,0,AD$22*EXP(AD$23/($B69+273)/RGas)*(OFFSET('Composition%'!$B39,0,AD$13)*OFFSET('Composition%'!$B39,0,AD$14)))-IF(AD$2=2,0,OFFSET('Composition%'!$B39,0,AD$17)*OFFSET('Composition%'!$B39,0,AD$18)*(AD$24*EXP(-AD$25/($B69+273)/RGas)))+ReactionRateK2!AD69/2</f>
        <v>0</v>
      </c>
      <c r="AE69" s="73">
        <f ca="1">IF(AE$2=0,0,AE$22*EXP(AE$23/($B69+273)/RGas)*(OFFSET('Composition%'!$B39,0,AE$13)*OFFSET('Composition%'!$B39,0,AE$14)))-IF(AE$2=2,0,OFFSET('Composition%'!$B39,0,AE$17)*OFFSET('Composition%'!$B39,0,AE$18)*(AE$24*EXP(-AE$25/($B69+273)/RGas)))+ReactionRateK2!AE69/2</f>
        <v>0</v>
      </c>
      <c r="AF69" s="73"/>
      <c r="AG69" s="73">
        <f ca="1">IF(AG$2=0,0,AG$22*EXP(AG$23/($B69+273)/RGas)*(OFFSET('Composition%'!$B39,0,AG$13)*OFFSET('Composition%'!$B39,0,AG$14)))-IF(AG$2=2,0,OFFSET('Composition%'!$B39,0,AG$17)*OFFSET('Composition%'!$B39,0,AG$18)*(AG$24*EXP(-AG$25/($B69+273)/RGas)))+ReactionRateK2!AG69/2</f>
        <v>0</v>
      </c>
      <c r="AH69" s="73">
        <f ca="1">IF(AH$2=0,0,AH$22*EXP(AH$23/($B69+273)/RGas)*(OFFSET('Composition%'!$B39,0,AH$13)*OFFSET('Composition%'!$B39,0,AH$14)))-IF(AH$2=2,0,OFFSET('Composition%'!$B39,0,AH$17)*OFFSET('Composition%'!$B39,0,AH$18)*(AH$24*EXP(-AH$25/($B69+273)/RGas)))+ReactionRateK2!AH69/2</f>
        <v>0</v>
      </c>
      <c r="AI69" s="73">
        <f ca="1">IF(AI$2=0,0,AI$22*EXP(AI$23/($B69+273)/RGas)*(OFFSET('Composition%'!$B39,0,AI$13)*OFFSET('Composition%'!$B39,0,AI$14)))-IF(AI$2=2,0,OFFSET('Composition%'!$B39,0,AI$17)*OFFSET('Composition%'!$B39,0,AI$18)*(AI$24*EXP(-AI$25/($B69+273)/RGas)))+ReactionRateK2!AI69/2</f>
        <v>0</v>
      </c>
      <c r="AJ69" s="73">
        <f ca="1">IF(AJ$2=0,0,AJ$22*EXP(AJ$23/($B69+273)/RGas)*(OFFSET('Composition%'!$B39,0,AJ$13)*OFFSET('Composition%'!$B39,0,AJ$14)))-IF(AJ$2=2,0,OFFSET('Composition%'!$B39,0,AJ$17)*OFFSET('Composition%'!$B39,0,AJ$18)*(AJ$24*EXP(-AJ$25/($B69+273)/RGas)))+ReactionRateK2!AJ69/2</f>
        <v>0</v>
      </c>
      <c r="AK69" s="73">
        <f ca="1">IF(AK$2=0,0,AK$22*EXP(AK$23/($B69+273)/RGas)*(OFFSET('Composition%'!$B39,0,AK$13)*OFFSET('Composition%'!$B39,0,AK$14)))-IF(AK$2=2,0,OFFSET('Composition%'!$B39,0,AK$17)*OFFSET('Composition%'!$B39,0,AK$18)*(AK$24*EXP(-AK$25/($B69+273)/RGas)))+ReactionRateK2!AK69/2</f>
        <v>0</v>
      </c>
      <c r="AL69" s="73">
        <f ca="1">IF(AL$2=0,0,AL$22*EXP(AL$23/($B69+273)/RGas)*(OFFSET('Composition%'!$B39,0,AL$13)*OFFSET('Composition%'!$B39,0,AL$14)))-IF(AL$2=2,0,OFFSET('Composition%'!$B39,0,AL$17)*OFFSET('Composition%'!$B39,0,AL$18)*(AL$24*EXP(-AL$25/($B69+273)/RGas)))+ReactionRateK2!AL69/2</f>
        <v>0</v>
      </c>
      <c r="AM69" s="73"/>
      <c r="AN69" s="73">
        <f ca="1">IF(AN$2=0,0,AN$22*EXP(AN$23/($B69+273)/RGas)*(OFFSET('Composition%'!$B39,0,AN$13)*OFFSET('Composition%'!$B39,0,AN$14)))-IF(AN$2=2,0,OFFSET('Composition%'!$B39,0,AN$17)*OFFSET('Composition%'!$B39,0,AN$18)*(AN$24*EXP(-AN$25/($B69+273)/RGas)))+ReactionRateK2!AN69/2</f>
        <v>0</v>
      </c>
      <c r="AO69" s="73">
        <f ca="1">IF(AO$2=0,0,AO$22*EXP(AO$23/($B69+273)/RGas)*(OFFSET('Composition%'!$B39,0,AO$13)*OFFSET('Composition%'!$B39,0,AO$14)))-IF(AO$2=2,0,OFFSET('Composition%'!$B39,0,AO$17)*OFFSET('Composition%'!$B39,0,AO$18)*(AO$24*EXP(-AO$25/($B69+273)/RGas)))+ReactionRateK2!AO69/2</f>
        <v>0</v>
      </c>
      <c r="AP69" s="73">
        <f ca="1">IF(AP$2=0,0,AP$22*EXP(AP$23/($B69+273)/RGas)*(OFFSET('Composition%'!$B39,0,AP$13)*OFFSET('Composition%'!$B39,0,AP$14)))-IF(AP$2=2,0,OFFSET('Composition%'!$B39,0,AP$17)*OFFSET('Composition%'!$B39,0,AP$18)*(AP$24*EXP(-AP$25/($B69+273)/RGas)))+ReactionRateK2!AP69/2</f>
        <v>4.6895588351147663E-12</v>
      </c>
      <c r="AQ69" s="73">
        <f ca="1">IF(AQ$2=0,0,AQ$22*EXP(AQ$23/($B69+273)/RGas)*(OFFSET('Composition%'!$B39,0,AQ$13)*OFFSET('Composition%'!$B39,0,AQ$14)))-IF(AQ$2=2,0,OFFSET('Composition%'!$B39,0,AQ$17)*OFFSET('Composition%'!$B39,0,AQ$18)*(AQ$24*EXP(-AQ$25/($B69+273)/RGas)))+ReactionRateK2!AQ69/2</f>
        <v>0</v>
      </c>
      <c r="AR69" s="73">
        <f ca="1">IF(AR$2=0,0,AR$22*EXP(AR$23/($B69+273)/RGas)*(OFFSET('Composition%'!$B39,0,AR$13)*OFFSET('Composition%'!$B39,0,AR$14)))-IF(AR$2=2,0,OFFSET('Composition%'!$B39,0,AR$17)*OFFSET('Composition%'!$B39,0,AR$18)*(AR$24*EXP(-AR$25/($B69+273)/RGas)))+ReactionRateK2!AR69/2</f>
        <v>0</v>
      </c>
    </row>
    <row r="70" spans="1:44">
      <c r="A70" s="3">
        <f t="shared" si="9"/>
        <v>1.900000000000001</v>
      </c>
      <c r="B70" s="19">
        <f ca="1">'Composition%'!B40</f>
        <v>413.11942745886159</v>
      </c>
      <c r="C70">
        <f t="shared" si="8"/>
        <v>30</v>
      </c>
      <c r="D70" s="26">
        <f ca="1">('Composition%'!C40*ReactionRateK3!C70)^3</f>
        <v>6.7375816767962764</v>
      </c>
      <c r="E70" s="4"/>
      <c r="F70" s="73">
        <f ca="1">IF(F$2=0,0,F$22*EXP(F$23/($B70+273)/RGas)*(OFFSET('Composition%'!$B40,0,F$13)*OFFSET('Composition%'!$B40,0,F$14)))-IF(F$2=2,0,OFFSET('Composition%'!$B40,0,F$17)*OFFSET('Composition%'!$B40,0,F$18)*(F$24*EXP(-F$25/($B70+273)/RGas)))+ReactionRateK2!F70/2</f>
        <v>8.090131083914813E-3</v>
      </c>
      <c r="G70" s="73">
        <f ca="1">IF(G$2=0,0,G$22*EXP(G$23/($B70+273)/RGas)*(OFFSET('Composition%'!$B40,0,G$13)*OFFSET('Composition%'!$B40,0,G$14)))-IF(G$2=2,0,OFFSET('Composition%'!$B40,0,G$17)*OFFSET('Composition%'!$B40,0,G$18)*(G$24*EXP(-G$25/($B70+273)/RGas)))+ReactionRateK2!G70/2</f>
        <v>3.0523358849882834E-3</v>
      </c>
      <c r="H70" s="73">
        <f ca="1">IF(H$2=0,0,H$22*EXP(H$23/($B70+273)/RGas)*(OFFSET('Composition%'!$B40,0,H$13)*OFFSET('Composition%'!$B40,0,H$14)))-IF(H$2=2,0,OFFSET('Composition%'!$B40,0,H$17)*OFFSET('Composition%'!$B40,0,H$18)*(H$24*EXP(-H$25/($B70+273)/RGas)))+ReactionRateK2!H70/2</f>
        <v>-3.7174754054929495E-6</v>
      </c>
      <c r="I70" s="73">
        <f ca="1">IF(I$2=0,0,I$22*EXP(I$23/($B70+273)/RGas)*(OFFSET('Composition%'!$B40,0,I$13)*OFFSET('Composition%'!$B40,0,I$14)))-IF(I$2=2,0,OFFSET('Composition%'!$B40,0,I$17)*OFFSET('Composition%'!$B40,0,I$18)*(I$24*EXP(-I$25/($B70+273)/RGas)))+ReactionRateK2!I70/2</f>
        <v>-2.8338737255219489E-4</v>
      </c>
      <c r="J70" s="73"/>
      <c r="K70" s="73">
        <f ca="1">IF(K$2=0,0,K$22*EXP(K$23/($B70+273)/RGas)*(OFFSET('Composition%'!$B40,0,K$13)*OFFSET('Composition%'!$B40,0,K$14)))-IF(K$2=2,0,OFFSET('Composition%'!$B40,0,K$17)*OFFSET('Composition%'!$B40,0,K$18)*(K$24*EXP(-K$25/($B70+273)/RGas)))+ReactionRateK2!K70/2</f>
        <v>3.3587418241943633E-2</v>
      </c>
      <c r="L70" s="73">
        <f ca="1">IF(L$2=0,0,L$22*EXP(L$23/($B70+273)/RGas)*(OFFSET('Composition%'!$B40,0,L$13)*OFFSET('Composition%'!$B40,0,L$14)))-IF(L$2=2,0,OFFSET('Composition%'!$B40,0,L$17)*OFFSET('Composition%'!$B40,0,L$18)*(L$24*EXP(-L$25/($B70+273)/RGas)))+ReactionRateK2!L70/2</f>
        <v>-5.7259800130673479E-3</v>
      </c>
      <c r="M70" s="73">
        <f ca="1">IF(M$2=0,0,M$22*EXP(M$23/($B70+273)/RGas)*(OFFSET('Composition%'!$B40,0,M$13)*OFFSET('Composition%'!$B40,0,M$14)))-IF(M$2=2,0,OFFSET('Composition%'!$B40,0,M$17)*OFFSET('Composition%'!$B40,0,M$18)*(M$24*EXP(-M$25/($B70+273)/RGas)))+ReactionRateK2!M70/2</f>
        <v>0</v>
      </c>
      <c r="N70" s="73"/>
      <c r="O70" s="73">
        <f ca="1">IF(O$2=0,0,O$22*EXP(O$23/($B70+273)/RGas)*(OFFSET('Composition%'!$B40,0,O$13)*OFFSET('Composition%'!$B40,0,O$14)))-IF(O$2=2,0,OFFSET('Composition%'!$B40,0,O$17)*OFFSET('Composition%'!$B40,0,O$18)*(O$24*EXP(-O$25/($B70+273)/RGas)))+ReactionRateK2!O70/2</f>
        <v>0</v>
      </c>
      <c r="P70" s="73">
        <f ca="1">IF(P$2=0,0,P$22*EXP(P$23/($B70+273)/RGas)*(OFFSET('Composition%'!$B40,0,P$13)*OFFSET('Composition%'!$B40,0,P$14)))-IF(P$2=2,0,OFFSET('Composition%'!$B40,0,P$17)*OFFSET('Composition%'!$B40,0,P$18)*(P$24*EXP(-P$25/($B70+273)/RGas)))+ReactionRateK2!P70/2</f>
        <v>1.5134966309156637E-2</v>
      </c>
      <c r="Q70" s="73">
        <f ca="1">IF(Q$2=0,0,Q$22*EXP(Q$23/($B70+273)/RGas)*(OFFSET('Composition%'!$B40,0,Q$13)*OFFSET('Composition%'!$B40,0,Q$14)))-IF(Q$2=2,0,OFFSET('Composition%'!$B40,0,Q$17)*OFFSET('Composition%'!$B40,0,Q$18)*(Q$24*EXP(-Q$25/($B70+273)/RGas)))+ReactionRateK2!Q70/2</f>
        <v>6.8272629907439631E-5</v>
      </c>
      <c r="R70" s="73">
        <f ca="1">IF(R$2=0,0,R$22*EXP(R$23/($B70+273)/RGas)*(OFFSET('Composition%'!$B40,0,R$13)*OFFSET('Composition%'!$B40,0,R$14)))-IF(R$2=2,0,OFFSET('Composition%'!$B40,0,R$17)*OFFSET('Composition%'!$B40,0,R$18)*(R$24*EXP(-R$25/($B70+273)/RGas)))+ReactionRateK2!R70/2</f>
        <v>9.9126340961836916E-6</v>
      </c>
      <c r="S70" s="73"/>
      <c r="T70" s="73">
        <f ca="1">IF(T$2=0,0,T$22*EXP(T$23/($B70+273)/RGas)*(OFFSET('Composition%'!$B40,0,T$13)*OFFSET('Composition%'!$B40,0,T$14)))-IF(T$2=2,0,OFFSET('Composition%'!$B40,0,T$17)*OFFSET('Composition%'!$B40,0,T$18)*(T$24*EXP(-T$25/($B70+273)/RGas)))+ReactionRateK2!T70/2</f>
        <v>3.3354614602723424E-3</v>
      </c>
      <c r="U70" s="73">
        <f ca="1">IF(U$2=0,0,U$22*EXP(U$23/($B70+273)/RGas)*(OFFSET('Composition%'!$B40,0,U$13)*OFFSET('Composition%'!$B40,0,U$14)))-IF(U$2=2,0,OFFSET('Composition%'!$B40,0,U$17)*OFFSET('Composition%'!$B40,0,U$18)*(U$24*EXP(-U$25/($B70+273)/RGas)))+ReactionRateK2!U70/2</f>
        <v>1.0246879215294904E-4</v>
      </c>
      <c r="V70" s="73">
        <f ca="1">IF(V$2=0,0,V$22*EXP(V$23/($B70+273)/RGas)*(OFFSET('Composition%'!$B40,0,V$13)*OFFSET('Composition%'!$B40,0,V$14)))-IF(V$2=2,0,OFFSET('Composition%'!$B40,0,V$17)*OFFSET('Composition%'!$B40,0,V$18)*(V$24*EXP(-V$25/($B70+273)/RGas)))+ReactionRateK2!V70/2</f>
        <v>0</v>
      </c>
      <c r="W70" s="73">
        <f ca="1">IF(W$2=0,0,W$22*EXP(W$23/($B70+273)/RGas)*(OFFSET('Composition%'!$B40,0,W$13)*OFFSET('Composition%'!$B40,0,W$14)))-IF(W$2=2,0,OFFSET('Composition%'!$B40,0,W$17)*OFFSET('Composition%'!$B40,0,W$18)*(W$24*EXP(-W$25/($B70+273)/RGas)))+ReactionRateK2!W70/2</f>
        <v>0</v>
      </c>
      <c r="X70" s="73">
        <f ca="1">IF(X$2=0,0,X$22*EXP(X$23/($B70+273)/RGas)*(OFFSET('Composition%'!$B40,0,X$13)*OFFSET('Composition%'!$B40,0,X$14)))-IF(X$2=2,0,OFFSET('Composition%'!$B40,0,X$17)*OFFSET('Composition%'!$B40,0,X$18)*(X$24*EXP(-X$25/($B70+273)/RGas)))+ReactionRateK2!X70/2</f>
        <v>4.5459790505876376E-8</v>
      </c>
      <c r="Y70" s="73">
        <f ca="1">IF(Y$2=0,0,Y$22*EXP(Y$23/($B70+273)/RGas)*(OFFSET('Composition%'!$B40,0,Y$13)*OFFSET('Composition%'!$B40,0,Y$14)))-IF(Y$2=2,0,OFFSET('Composition%'!$B40,0,Y$17)*OFFSET('Composition%'!$B40,0,Y$18)*(Y$24*EXP(-Y$25/($B70+273)/RGas)))+ReactionRateK2!Y70/2</f>
        <v>2.2499908970376481E-9</v>
      </c>
      <c r="Z70" s="73">
        <f ca="1">IF(Z$2=0,0,Z$22*EXP(Z$23/($B70+273)/RGas)*(OFFSET('Composition%'!$B40,0,Z$13)*OFFSET('Composition%'!$B40,0,Z$14)))-IF(Z$2=2,0,OFFSET('Composition%'!$B40,0,Z$17)*OFFSET('Composition%'!$B40,0,Z$18)*(Z$24*EXP(-Z$25/($B70+273)/RGas)))+ReactionRateK2!Z70/2</f>
        <v>0</v>
      </c>
      <c r="AA70" s="73">
        <f ca="1">IF(AA$2=0,0,AA$22*EXP(AA$23/($B70+273)/RGas)*(OFFSET('Composition%'!$B40,0,AA$13)*OFFSET('Composition%'!$B40,0,AA$14)))-IF(AA$2=2,0,OFFSET('Composition%'!$B40,0,AA$17)*OFFSET('Composition%'!$B40,0,AA$18)*(AA$24*EXP(-AA$25/($B70+273)/RGas)))+ReactionRateK2!AA70/2</f>
        <v>0</v>
      </c>
      <c r="AB70" s="73">
        <f ca="1">IF(AB$2=0,0,AB$22*EXP(AB$23/($B70+273)/RGas)*(OFFSET('Composition%'!$B40,0,AB$13)*OFFSET('Composition%'!$B40,0,AB$14)))-IF(AB$2=2,0,OFFSET('Composition%'!$B40,0,AB$17)*OFFSET('Composition%'!$B40,0,AB$18)*(AB$24*EXP(-AB$25/($B70+273)/RGas)))+ReactionRateK2!AB70/2</f>
        <v>0</v>
      </c>
      <c r="AC70" s="73">
        <f ca="1">IF(AC$2=0,0,AC$22*EXP(AC$23/($B70+273)/RGas)*(OFFSET('Composition%'!$B40,0,AC$13)*OFFSET('Composition%'!$B40,0,AC$14)))-IF(AC$2=2,0,OFFSET('Composition%'!$B40,0,AC$17)*OFFSET('Composition%'!$B40,0,AC$18)*(AC$24*EXP(-AC$25/($B70+273)/RGas)))+ReactionRateK2!AC70/2</f>
        <v>0</v>
      </c>
      <c r="AD70" s="73">
        <f ca="1">IF(AD$2=0,0,AD$22*EXP(AD$23/($B70+273)/RGas)*(OFFSET('Composition%'!$B40,0,AD$13)*OFFSET('Composition%'!$B40,0,AD$14)))-IF(AD$2=2,0,OFFSET('Composition%'!$B40,0,AD$17)*OFFSET('Composition%'!$B40,0,AD$18)*(AD$24*EXP(-AD$25/($B70+273)/RGas)))+ReactionRateK2!AD70/2</f>
        <v>0</v>
      </c>
      <c r="AE70" s="73">
        <f ca="1">IF(AE$2=0,0,AE$22*EXP(AE$23/($B70+273)/RGas)*(OFFSET('Composition%'!$B40,0,AE$13)*OFFSET('Composition%'!$B40,0,AE$14)))-IF(AE$2=2,0,OFFSET('Composition%'!$B40,0,AE$17)*OFFSET('Composition%'!$B40,0,AE$18)*(AE$24*EXP(-AE$25/($B70+273)/RGas)))+ReactionRateK2!AE70/2</f>
        <v>0</v>
      </c>
      <c r="AF70" s="73"/>
      <c r="AG70" s="73">
        <f ca="1">IF(AG$2=0,0,AG$22*EXP(AG$23/($B70+273)/RGas)*(OFFSET('Composition%'!$B40,0,AG$13)*OFFSET('Composition%'!$B40,0,AG$14)))-IF(AG$2=2,0,OFFSET('Composition%'!$B40,0,AG$17)*OFFSET('Composition%'!$B40,0,AG$18)*(AG$24*EXP(-AG$25/($B70+273)/RGas)))+ReactionRateK2!AG70/2</f>
        <v>0</v>
      </c>
      <c r="AH70" s="73">
        <f ca="1">IF(AH$2=0,0,AH$22*EXP(AH$23/($B70+273)/RGas)*(OFFSET('Composition%'!$B40,0,AH$13)*OFFSET('Composition%'!$B40,0,AH$14)))-IF(AH$2=2,0,OFFSET('Composition%'!$B40,0,AH$17)*OFFSET('Composition%'!$B40,0,AH$18)*(AH$24*EXP(-AH$25/($B70+273)/RGas)))+ReactionRateK2!AH70/2</f>
        <v>0</v>
      </c>
      <c r="AI70" s="73">
        <f ca="1">IF(AI$2=0,0,AI$22*EXP(AI$23/($B70+273)/RGas)*(OFFSET('Composition%'!$B40,0,AI$13)*OFFSET('Composition%'!$B40,0,AI$14)))-IF(AI$2=2,0,OFFSET('Composition%'!$B40,0,AI$17)*OFFSET('Composition%'!$B40,0,AI$18)*(AI$24*EXP(-AI$25/($B70+273)/RGas)))+ReactionRateK2!AI70/2</f>
        <v>0</v>
      </c>
      <c r="AJ70" s="73">
        <f ca="1">IF(AJ$2=0,0,AJ$22*EXP(AJ$23/($B70+273)/RGas)*(OFFSET('Composition%'!$B40,0,AJ$13)*OFFSET('Composition%'!$B40,0,AJ$14)))-IF(AJ$2=2,0,OFFSET('Composition%'!$B40,0,AJ$17)*OFFSET('Composition%'!$B40,0,AJ$18)*(AJ$24*EXP(-AJ$25/($B70+273)/RGas)))+ReactionRateK2!AJ70/2</f>
        <v>0</v>
      </c>
      <c r="AK70" s="73">
        <f ca="1">IF(AK$2=0,0,AK$22*EXP(AK$23/($B70+273)/RGas)*(OFFSET('Composition%'!$B40,0,AK$13)*OFFSET('Composition%'!$B40,0,AK$14)))-IF(AK$2=2,0,OFFSET('Composition%'!$B40,0,AK$17)*OFFSET('Composition%'!$B40,0,AK$18)*(AK$24*EXP(-AK$25/($B70+273)/RGas)))+ReactionRateK2!AK70/2</f>
        <v>0</v>
      </c>
      <c r="AL70" s="73">
        <f ca="1">IF(AL$2=0,0,AL$22*EXP(AL$23/($B70+273)/RGas)*(OFFSET('Composition%'!$B40,0,AL$13)*OFFSET('Composition%'!$B40,0,AL$14)))-IF(AL$2=2,0,OFFSET('Composition%'!$B40,0,AL$17)*OFFSET('Composition%'!$B40,0,AL$18)*(AL$24*EXP(-AL$25/($B70+273)/RGas)))+ReactionRateK2!AL70/2</f>
        <v>0</v>
      </c>
      <c r="AM70" s="73"/>
      <c r="AN70" s="73">
        <f ca="1">IF(AN$2=0,0,AN$22*EXP(AN$23/($B70+273)/RGas)*(OFFSET('Composition%'!$B40,0,AN$13)*OFFSET('Composition%'!$B40,0,AN$14)))-IF(AN$2=2,0,OFFSET('Composition%'!$B40,0,AN$17)*OFFSET('Composition%'!$B40,0,AN$18)*(AN$24*EXP(-AN$25/($B70+273)/RGas)))+ReactionRateK2!AN70/2</f>
        <v>0</v>
      </c>
      <c r="AO70" s="73">
        <f ca="1">IF(AO$2=0,0,AO$22*EXP(AO$23/($B70+273)/RGas)*(OFFSET('Composition%'!$B40,0,AO$13)*OFFSET('Composition%'!$B40,0,AO$14)))-IF(AO$2=2,0,OFFSET('Composition%'!$B40,0,AO$17)*OFFSET('Composition%'!$B40,0,AO$18)*(AO$24*EXP(-AO$25/($B70+273)/RGas)))+ReactionRateK2!AO70/2</f>
        <v>0</v>
      </c>
      <c r="AP70" s="73">
        <f ca="1">IF(AP$2=0,0,AP$22*EXP(AP$23/($B70+273)/RGas)*(OFFSET('Composition%'!$B40,0,AP$13)*OFFSET('Composition%'!$B40,0,AP$14)))-IF(AP$2=2,0,OFFSET('Composition%'!$B40,0,AP$17)*OFFSET('Composition%'!$B40,0,AP$18)*(AP$24*EXP(-AP$25/($B70+273)/RGas)))+ReactionRateK2!AP70/2</f>
        <v>4.6938286196868958E-12</v>
      </c>
      <c r="AQ70" s="73">
        <f ca="1">IF(AQ$2=0,0,AQ$22*EXP(AQ$23/($B70+273)/RGas)*(OFFSET('Composition%'!$B40,0,AQ$13)*OFFSET('Composition%'!$B40,0,AQ$14)))-IF(AQ$2=2,0,OFFSET('Composition%'!$B40,0,AQ$17)*OFFSET('Composition%'!$B40,0,AQ$18)*(AQ$24*EXP(-AQ$25/($B70+273)/RGas)))+ReactionRateK2!AQ70/2</f>
        <v>0</v>
      </c>
      <c r="AR70" s="73">
        <f ca="1">IF(AR$2=0,0,AR$22*EXP(AR$23/($B70+273)/RGas)*(OFFSET('Composition%'!$B40,0,AR$13)*OFFSET('Composition%'!$B40,0,AR$14)))-IF(AR$2=2,0,OFFSET('Composition%'!$B40,0,AR$17)*OFFSET('Composition%'!$B40,0,AR$18)*(AR$24*EXP(-AR$25/($B70+273)/RGas)))+ReactionRateK2!AR70/2</f>
        <v>0</v>
      </c>
    </row>
    <row r="71" spans="1:44">
      <c r="A71" s="3">
        <f t="shared" si="9"/>
        <v>1.9500000000000011</v>
      </c>
      <c r="B71" s="19">
        <f ca="1">'Composition%'!B41</f>
        <v>413.20283285882653</v>
      </c>
      <c r="C71">
        <f t="shared" si="8"/>
        <v>30</v>
      </c>
      <c r="D71" s="26">
        <f ca="1">('Composition%'!C41*ReactionRateK3!C71)^3</f>
        <v>6.6838510251540049</v>
      </c>
      <c r="E71" s="4"/>
      <c r="F71" s="73">
        <f ca="1">IF(F$2=0,0,F$22*EXP(F$23/($B71+273)/RGas)*(OFFSET('Composition%'!$B41,0,F$13)*OFFSET('Composition%'!$B41,0,F$14)))-IF(F$2=2,0,OFFSET('Composition%'!$B41,0,F$17)*OFFSET('Composition%'!$B41,0,F$18)*(F$24*EXP(-F$25/($B71+273)/RGas)))+ReactionRateK2!F71/2</f>
        <v>7.9123755505464619E-3</v>
      </c>
      <c r="G71" s="73">
        <f ca="1">IF(G$2=0,0,G$22*EXP(G$23/($B71+273)/RGas)*(OFFSET('Composition%'!$B41,0,G$13)*OFFSET('Composition%'!$B41,0,G$14)))-IF(G$2=2,0,OFFSET('Composition%'!$B41,0,G$17)*OFFSET('Composition%'!$B41,0,G$18)*(G$24*EXP(-G$25/($B71+273)/RGas)))+ReactionRateK2!G71/2</f>
        <v>2.9900733098238907E-3</v>
      </c>
      <c r="H71" s="73">
        <f ca="1">IF(H$2=0,0,H$22*EXP(H$23/($B71+273)/RGas)*(OFFSET('Composition%'!$B41,0,H$13)*OFFSET('Composition%'!$B41,0,H$14)))-IF(H$2=2,0,OFFSET('Composition%'!$B41,0,H$17)*OFFSET('Composition%'!$B41,0,H$18)*(H$24*EXP(-H$25/($B71+273)/RGas)))+ReactionRateK2!H71/2</f>
        <v>-3.7876907896581998E-6</v>
      </c>
      <c r="I71" s="73">
        <f ca="1">IF(I$2=0,0,I$22*EXP(I$23/($B71+273)/RGas)*(OFFSET('Composition%'!$B41,0,I$13)*OFFSET('Composition%'!$B41,0,I$14)))-IF(I$2=2,0,OFFSET('Composition%'!$B41,0,I$17)*OFFSET('Composition%'!$B41,0,I$18)*(I$24*EXP(-I$25/($B71+273)/RGas)))+ReactionRateK2!I71/2</f>
        <v>-2.4249350721723144E-4</v>
      </c>
      <c r="J71" s="73"/>
      <c r="K71" s="73">
        <f ca="1">IF(K$2=0,0,K$22*EXP(K$23/($B71+273)/RGas)*(OFFSET('Composition%'!$B41,0,K$13)*OFFSET('Composition%'!$B41,0,K$14)))-IF(K$2=2,0,OFFSET('Composition%'!$B41,0,K$17)*OFFSET('Composition%'!$B41,0,K$18)*(K$24*EXP(-K$25/($B71+273)/RGas)))+ReactionRateK2!K71/2</f>
        <v>3.3011951368233435E-2</v>
      </c>
      <c r="L71" s="73">
        <f ca="1">IF(L$2=0,0,L$22*EXP(L$23/($B71+273)/RGas)*(OFFSET('Composition%'!$B41,0,L$13)*OFFSET('Composition%'!$B41,0,L$14)))-IF(L$2=2,0,OFFSET('Composition%'!$B41,0,L$17)*OFFSET('Composition%'!$B41,0,L$18)*(L$24*EXP(-L$25/($B71+273)/RGas)))+ReactionRateK2!L71/2</f>
        <v>-5.6894535098439844E-3</v>
      </c>
      <c r="M71" s="73">
        <f ca="1">IF(M$2=0,0,M$22*EXP(M$23/($B71+273)/RGas)*(OFFSET('Composition%'!$B41,0,M$13)*OFFSET('Composition%'!$B41,0,M$14)))-IF(M$2=2,0,OFFSET('Composition%'!$B41,0,M$17)*OFFSET('Composition%'!$B41,0,M$18)*(M$24*EXP(-M$25/($B71+273)/RGas)))+ReactionRateK2!M71/2</f>
        <v>0</v>
      </c>
      <c r="N71" s="73"/>
      <c r="O71" s="73">
        <f ca="1">IF(O$2=0,0,O$22*EXP(O$23/($B71+273)/RGas)*(OFFSET('Composition%'!$B41,0,O$13)*OFFSET('Composition%'!$B41,0,O$14)))-IF(O$2=2,0,OFFSET('Composition%'!$B41,0,O$17)*OFFSET('Composition%'!$B41,0,O$18)*(O$24*EXP(-O$25/($B71+273)/RGas)))+ReactionRateK2!O71/2</f>
        <v>0</v>
      </c>
      <c r="P71" s="73">
        <f ca="1">IF(P$2=0,0,P$22*EXP(P$23/($B71+273)/RGas)*(OFFSET('Composition%'!$B41,0,P$13)*OFFSET('Composition%'!$B41,0,P$14)))-IF(P$2=2,0,OFFSET('Composition%'!$B41,0,P$17)*OFFSET('Composition%'!$B41,0,P$18)*(P$24*EXP(-P$25/($B71+273)/RGas)))+ReactionRateK2!P71/2</f>
        <v>1.5401499804681801E-2</v>
      </c>
      <c r="Q71" s="73">
        <f ca="1">IF(Q$2=0,0,Q$22*EXP(Q$23/($B71+273)/RGas)*(OFFSET('Composition%'!$B41,0,Q$13)*OFFSET('Composition%'!$B41,0,Q$14)))-IF(Q$2=2,0,OFFSET('Composition%'!$B41,0,Q$17)*OFFSET('Composition%'!$B41,0,Q$18)*(Q$24*EXP(-Q$25/($B71+273)/RGas)))+ReactionRateK2!Q71/2</f>
        <v>7.0732765440163807E-5</v>
      </c>
      <c r="R71" s="73">
        <f ca="1">IF(R$2=0,0,R$22*EXP(R$23/($B71+273)/RGas)*(OFFSET('Composition%'!$B41,0,R$13)*OFFSET('Composition%'!$B41,0,R$14)))-IF(R$2=2,0,OFFSET('Composition%'!$B41,0,R$17)*OFFSET('Composition%'!$B41,0,R$18)*(R$24*EXP(-R$25/($B71+273)/RGas)))+ReactionRateK2!R71/2</f>
        <v>1.0505499738880681E-5</v>
      </c>
      <c r="S71" s="73"/>
      <c r="T71" s="73">
        <f ca="1">IF(T$2=0,0,T$22*EXP(T$23/($B71+273)/RGas)*(OFFSET('Composition%'!$B41,0,T$13)*OFFSET('Composition%'!$B41,0,T$14)))-IF(T$2=2,0,OFFSET('Composition%'!$B41,0,T$17)*OFFSET('Composition%'!$B41,0,T$18)*(T$24*EXP(-T$25/($B71+273)/RGas)))+ReactionRateK2!T71/2</f>
        <v>3.1263176475293569E-3</v>
      </c>
      <c r="U71" s="73">
        <f ca="1">IF(U$2=0,0,U$22*EXP(U$23/($B71+273)/RGas)*(OFFSET('Composition%'!$B41,0,U$13)*OFFSET('Composition%'!$B41,0,U$14)))-IF(U$2=2,0,OFFSET('Composition%'!$B41,0,U$17)*OFFSET('Composition%'!$B41,0,U$18)*(U$24*EXP(-U$25/($B71+273)/RGas)))+ReactionRateK2!U71/2</f>
        <v>9.241931201774981E-5</v>
      </c>
      <c r="V71" s="73">
        <f ca="1">IF(V$2=0,0,V$22*EXP(V$23/($B71+273)/RGas)*(OFFSET('Composition%'!$B41,0,V$13)*OFFSET('Composition%'!$B41,0,V$14)))-IF(V$2=2,0,OFFSET('Composition%'!$B41,0,V$17)*OFFSET('Composition%'!$B41,0,V$18)*(V$24*EXP(-V$25/($B71+273)/RGas)))+ReactionRateK2!V71/2</f>
        <v>0</v>
      </c>
      <c r="W71" s="73">
        <f ca="1">IF(W$2=0,0,W$22*EXP(W$23/($B71+273)/RGas)*(OFFSET('Composition%'!$B41,0,W$13)*OFFSET('Composition%'!$B41,0,W$14)))-IF(W$2=2,0,OFFSET('Composition%'!$B41,0,W$17)*OFFSET('Composition%'!$B41,0,W$18)*(W$24*EXP(-W$25/($B71+273)/RGas)))+ReactionRateK2!W71/2</f>
        <v>0</v>
      </c>
      <c r="X71" s="73">
        <f ca="1">IF(X$2=0,0,X$22*EXP(X$23/($B71+273)/RGas)*(OFFSET('Composition%'!$B41,0,X$13)*OFFSET('Composition%'!$B41,0,X$14)))-IF(X$2=2,0,OFFSET('Composition%'!$B41,0,X$17)*OFFSET('Composition%'!$B41,0,X$18)*(X$24*EXP(-X$25/($B71+273)/RGas)))+ReactionRateK2!X71/2</f>
        <v>4.5338599928621154E-8</v>
      </c>
      <c r="Y71" s="73">
        <f ca="1">IF(Y$2=0,0,Y$22*EXP(Y$23/($B71+273)/RGas)*(OFFSET('Composition%'!$B41,0,Y$13)*OFFSET('Composition%'!$B41,0,Y$14)))-IF(Y$2=2,0,OFFSET('Composition%'!$B41,0,Y$17)*OFFSET('Composition%'!$B41,0,Y$18)*(Y$24*EXP(-Y$25/($B71+273)/RGas)))+ReactionRateK2!Y71/2</f>
        <v>2.2439926798748188E-9</v>
      </c>
      <c r="Z71" s="73">
        <f ca="1">IF(Z$2=0,0,Z$22*EXP(Z$23/($B71+273)/RGas)*(OFFSET('Composition%'!$B41,0,Z$13)*OFFSET('Composition%'!$B41,0,Z$14)))-IF(Z$2=2,0,OFFSET('Composition%'!$B41,0,Z$17)*OFFSET('Composition%'!$B41,0,Z$18)*(Z$24*EXP(-Z$25/($B71+273)/RGas)))+ReactionRateK2!Z71/2</f>
        <v>0</v>
      </c>
      <c r="AA71" s="73">
        <f ca="1">IF(AA$2=0,0,AA$22*EXP(AA$23/($B71+273)/RGas)*(OFFSET('Composition%'!$B41,0,AA$13)*OFFSET('Composition%'!$B41,0,AA$14)))-IF(AA$2=2,0,OFFSET('Composition%'!$B41,0,AA$17)*OFFSET('Composition%'!$B41,0,AA$18)*(AA$24*EXP(-AA$25/($B71+273)/RGas)))+ReactionRateK2!AA71/2</f>
        <v>0</v>
      </c>
      <c r="AB71" s="73">
        <f ca="1">IF(AB$2=0,0,AB$22*EXP(AB$23/($B71+273)/RGas)*(OFFSET('Composition%'!$B41,0,AB$13)*OFFSET('Composition%'!$B41,0,AB$14)))-IF(AB$2=2,0,OFFSET('Composition%'!$B41,0,AB$17)*OFFSET('Composition%'!$B41,0,AB$18)*(AB$24*EXP(-AB$25/($B71+273)/RGas)))+ReactionRateK2!AB71/2</f>
        <v>0</v>
      </c>
      <c r="AC71" s="73">
        <f ca="1">IF(AC$2=0,0,AC$22*EXP(AC$23/($B71+273)/RGas)*(OFFSET('Composition%'!$B41,0,AC$13)*OFFSET('Composition%'!$B41,0,AC$14)))-IF(AC$2=2,0,OFFSET('Composition%'!$B41,0,AC$17)*OFFSET('Composition%'!$B41,0,AC$18)*(AC$24*EXP(-AC$25/($B71+273)/RGas)))+ReactionRateK2!AC71/2</f>
        <v>0</v>
      </c>
      <c r="AD71" s="73">
        <f ca="1">IF(AD$2=0,0,AD$22*EXP(AD$23/($B71+273)/RGas)*(OFFSET('Composition%'!$B41,0,AD$13)*OFFSET('Composition%'!$B41,0,AD$14)))-IF(AD$2=2,0,OFFSET('Composition%'!$B41,0,AD$17)*OFFSET('Composition%'!$B41,0,AD$18)*(AD$24*EXP(-AD$25/($B71+273)/RGas)))+ReactionRateK2!AD71/2</f>
        <v>0</v>
      </c>
      <c r="AE71" s="73">
        <f ca="1">IF(AE$2=0,0,AE$22*EXP(AE$23/($B71+273)/RGas)*(OFFSET('Composition%'!$B41,0,AE$13)*OFFSET('Composition%'!$B41,0,AE$14)))-IF(AE$2=2,0,OFFSET('Composition%'!$B41,0,AE$17)*OFFSET('Composition%'!$B41,0,AE$18)*(AE$24*EXP(-AE$25/($B71+273)/RGas)))+ReactionRateK2!AE71/2</f>
        <v>0</v>
      </c>
      <c r="AF71" s="73"/>
      <c r="AG71" s="73">
        <f ca="1">IF(AG$2=0,0,AG$22*EXP(AG$23/($B71+273)/RGas)*(OFFSET('Composition%'!$B41,0,AG$13)*OFFSET('Composition%'!$B41,0,AG$14)))-IF(AG$2=2,0,OFFSET('Composition%'!$B41,0,AG$17)*OFFSET('Composition%'!$B41,0,AG$18)*(AG$24*EXP(-AG$25/($B71+273)/RGas)))+ReactionRateK2!AG71/2</f>
        <v>0</v>
      </c>
      <c r="AH71" s="73">
        <f ca="1">IF(AH$2=0,0,AH$22*EXP(AH$23/($B71+273)/RGas)*(OFFSET('Composition%'!$B41,0,AH$13)*OFFSET('Composition%'!$B41,0,AH$14)))-IF(AH$2=2,0,OFFSET('Composition%'!$B41,0,AH$17)*OFFSET('Composition%'!$B41,0,AH$18)*(AH$24*EXP(-AH$25/($B71+273)/RGas)))+ReactionRateK2!AH71/2</f>
        <v>0</v>
      </c>
      <c r="AI71" s="73">
        <f ca="1">IF(AI$2=0,0,AI$22*EXP(AI$23/($B71+273)/RGas)*(OFFSET('Composition%'!$B41,0,AI$13)*OFFSET('Composition%'!$B41,0,AI$14)))-IF(AI$2=2,0,OFFSET('Composition%'!$B41,0,AI$17)*OFFSET('Composition%'!$B41,0,AI$18)*(AI$24*EXP(-AI$25/($B71+273)/RGas)))+ReactionRateK2!AI71/2</f>
        <v>0</v>
      </c>
      <c r="AJ71" s="73">
        <f ca="1">IF(AJ$2=0,0,AJ$22*EXP(AJ$23/($B71+273)/RGas)*(OFFSET('Composition%'!$B41,0,AJ$13)*OFFSET('Composition%'!$B41,0,AJ$14)))-IF(AJ$2=2,0,OFFSET('Composition%'!$B41,0,AJ$17)*OFFSET('Composition%'!$B41,0,AJ$18)*(AJ$24*EXP(-AJ$25/($B71+273)/RGas)))+ReactionRateK2!AJ71/2</f>
        <v>0</v>
      </c>
      <c r="AK71" s="73">
        <f ca="1">IF(AK$2=0,0,AK$22*EXP(AK$23/($B71+273)/RGas)*(OFFSET('Composition%'!$B41,0,AK$13)*OFFSET('Composition%'!$B41,0,AK$14)))-IF(AK$2=2,0,OFFSET('Composition%'!$B41,0,AK$17)*OFFSET('Composition%'!$B41,0,AK$18)*(AK$24*EXP(-AK$25/($B71+273)/RGas)))+ReactionRateK2!AK71/2</f>
        <v>0</v>
      </c>
      <c r="AL71" s="73">
        <f ca="1">IF(AL$2=0,0,AL$22*EXP(AL$23/($B71+273)/RGas)*(OFFSET('Composition%'!$B41,0,AL$13)*OFFSET('Composition%'!$B41,0,AL$14)))-IF(AL$2=2,0,OFFSET('Composition%'!$B41,0,AL$17)*OFFSET('Composition%'!$B41,0,AL$18)*(AL$24*EXP(-AL$25/($B71+273)/RGas)))+ReactionRateK2!AL71/2</f>
        <v>0</v>
      </c>
      <c r="AM71" s="73"/>
      <c r="AN71" s="73">
        <f ca="1">IF(AN$2=0,0,AN$22*EXP(AN$23/($B71+273)/RGas)*(OFFSET('Composition%'!$B41,0,AN$13)*OFFSET('Composition%'!$B41,0,AN$14)))-IF(AN$2=2,0,OFFSET('Composition%'!$B41,0,AN$17)*OFFSET('Composition%'!$B41,0,AN$18)*(AN$24*EXP(-AN$25/($B71+273)/RGas)))+ReactionRateK2!AN71/2</f>
        <v>0</v>
      </c>
      <c r="AO71" s="73">
        <f ca="1">IF(AO$2=0,0,AO$22*EXP(AO$23/($B71+273)/RGas)*(OFFSET('Composition%'!$B41,0,AO$13)*OFFSET('Composition%'!$B41,0,AO$14)))-IF(AO$2=2,0,OFFSET('Composition%'!$B41,0,AO$17)*OFFSET('Composition%'!$B41,0,AO$18)*(AO$24*EXP(-AO$25/($B71+273)/RGas)))+ReactionRateK2!AO71/2</f>
        <v>0</v>
      </c>
      <c r="AP71" s="73">
        <f ca="1">IF(AP$2=0,0,AP$22*EXP(AP$23/($B71+273)/RGas)*(OFFSET('Composition%'!$B41,0,AP$13)*OFFSET('Composition%'!$B41,0,AP$14)))-IF(AP$2=2,0,OFFSET('Composition%'!$B41,0,AP$17)*OFFSET('Composition%'!$B41,0,AP$18)*(AP$24*EXP(-AP$25/($B71+273)/RGas)))+ReactionRateK2!AP71/2</f>
        <v>4.697677713078678E-12</v>
      </c>
      <c r="AQ71" s="73">
        <f ca="1">IF(AQ$2=0,0,AQ$22*EXP(AQ$23/($B71+273)/RGas)*(OFFSET('Composition%'!$B41,0,AQ$13)*OFFSET('Composition%'!$B41,0,AQ$14)))-IF(AQ$2=2,0,OFFSET('Composition%'!$B41,0,AQ$17)*OFFSET('Composition%'!$B41,0,AQ$18)*(AQ$24*EXP(-AQ$25/($B71+273)/RGas)))+ReactionRateK2!AQ71/2</f>
        <v>0</v>
      </c>
      <c r="AR71" s="73">
        <f ca="1">IF(AR$2=0,0,AR$22*EXP(AR$23/($B71+273)/RGas)*(OFFSET('Composition%'!$B41,0,AR$13)*OFFSET('Composition%'!$B41,0,AR$14)))-IF(AR$2=2,0,OFFSET('Composition%'!$B41,0,AR$17)*OFFSET('Composition%'!$B41,0,AR$18)*(AR$24*EXP(-AR$25/($B71+273)/RGas)))+ReactionRateK2!AR71/2</f>
        <v>0</v>
      </c>
    </row>
    <row r="72" spans="1:44">
      <c r="A72" s="3">
        <f t="shared" si="9"/>
        <v>2.0000000000000009</v>
      </c>
      <c r="B72" s="19">
        <f ca="1">'Composition%'!B42</f>
        <v>413.2813491964547</v>
      </c>
      <c r="C72">
        <f t="shared" si="8"/>
        <v>30</v>
      </c>
      <c r="D72" s="26">
        <f ca="1">('Composition%'!C42*ReactionRateK3!C72)^3</f>
        <v>6.6338057233969723</v>
      </c>
      <c r="E72" s="4"/>
      <c r="F72" s="73">
        <f ca="1">IF(F$2=0,0,F$22*EXP(F$23/($B72+273)/RGas)*(OFFSET('Composition%'!$B42,0,F$13)*OFFSET('Composition%'!$B42,0,F$14)))-IF(F$2=2,0,OFFSET('Composition%'!$B42,0,F$17)*OFFSET('Composition%'!$B42,0,F$18)*(F$24*EXP(-F$25/($B72+273)/RGas)))+ReactionRateK2!F72/2</f>
        <v>7.739816259537579E-3</v>
      </c>
      <c r="G72" s="73">
        <f ca="1">IF(G$2=0,0,G$22*EXP(G$23/($B72+273)/RGas)*(OFFSET('Composition%'!$B42,0,G$13)*OFFSET('Composition%'!$B42,0,G$14)))-IF(G$2=2,0,OFFSET('Composition%'!$B42,0,G$17)*OFFSET('Composition%'!$B42,0,G$18)*(G$24*EXP(-G$25/($B72+273)/RGas)))+ReactionRateK2!G72/2</f>
        <v>2.9295679661440954E-3</v>
      </c>
      <c r="H72" s="73">
        <f ca="1">IF(H$2=0,0,H$22*EXP(H$23/($B72+273)/RGas)*(OFFSET('Composition%'!$B42,0,H$13)*OFFSET('Composition%'!$B42,0,H$14)))-IF(H$2=2,0,OFFSET('Composition%'!$B42,0,H$17)*OFFSET('Composition%'!$B42,0,H$18)*(H$24*EXP(-H$25/($B72+273)/RGas)))+ReactionRateK2!H72/2</f>
        <v>-3.8537754922443672E-6</v>
      </c>
      <c r="I72" s="73">
        <f ca="1">IF(I$2=0,0,I$22*EXP(I$23/($B72+273)/RGas)*(OFFSET('Composition%'!$B42,0,I$13)*OFFSET('Composition%'!$B42,0,I$14)))-IF(I$2=2,0,OFFSET('Composition%'!$B42,0,I$17)*OFFSET('Composition%'!$B42,0,I$18)*(I$24*EXP(-I$25/($B72+273)/RGas)))+ReactionRateK2!I72/2</f>
        <v>-2.0669167634644153E-4</v>
      </c>
      <c r="J72" s="73"/>
      <c r="K72" s="73">
        <f ca="1">IF(K$2=0,0,K$22*EXP(K$23/($B72+273)/RGas)*(OFFSET('Composition%'!$B42,0,K$13)*OFFSET('Composition%'!$B42,0,K$14)))-IF(K$2=2,0,OFFSET('Composition%'!$B42,0,K$17)*OFFSET('Composition%'!$B42,0,K$18)*(K$24*EXP(-K$25/($B72+273)/RGas)))+ReactionRateK2!K72/2</f>
        <v>3.2443538406353861E-2</v>
      </c>
      <c r="L72" s="73">
        <f ca="1">IF(L$2=0,0,L$22*EXP(L$23/($B72+273)/RGas)*(OFFSET('Composition%'!$B42,0,L$13)*OFFSET('Composition%'!$B42,0,L$14)))-IF(L$2=2,0,OFFSET('Composition%'!$B42,0,L$17)*OFFSET('Composition%'!$B42,0,L$18)*(L$24*EXP(-L$25/($B72+273)/RGas)))+ReactionRateK2!L72/2</f>
        <v>-5.6443196163603292E-3</v>
      </c>
      <c r="M72" s="73">
        <f ca="1">IF(M$2=0,0,M$22*EXP(M$23/($B72+273)/RGas)*(OFFSET('Composition%'!$B42,0,M$13)*OFFSET('Composition%'!$B42,0,M$14)))-IF(M$2=2,0,OFFSET('Composition%'!$B42,0,M$17)*OFFSET('Composition%'!$B42,0,M$18)*(M$24*EXP(-M$25/($B72+273)/RGas)))+ReactionRateK2!M72/2</f>
        <v>0</v>
      </c>
      <c r="N72" s="73"/>
      <c r="O72" s="73">
        <f ca="1">IF(O$2=0,0,O$22*EXP(O$23/($B72+273)/RGas)*(OFFSET('Composition%'!$B42,0,O$13)*OFFSET('Composition%'!$B42,0,O$14)))-IF(O$2=2,0,OFFSET('Composition%'!$B42,0,O$17)*OFFSET('Composition%'!$B42,0,O$18)*(O$24*EXP(-O$25/($B72+273)/RGas)))+ReactionRateK2!O72/2</f>
        <v>0</v>
      </c>
      <c r="P72" s="73">
        <f ca="1">IF(P$2=0,0,P$22*EXP(P$23/($B72+273)/RGas)*(OFFSET('Composition%'!$B42,0,P$13)*OFFSET('Composition%'!$B42,0,P$14)))-IF(P$2=2,0,OFFSET('Composition%'!$B42,0,P$17)*OFFSET('Composition%'!$B42,0,P$18)*(P$24*EXP(-P$25/($B72+273)/RGas)))+ReactionRateK2!P72/2</f>
        <v>1.5652397823140197E-2</v>
      </c>
      <c r="Q72" s="73">
        <f ca="1">IF(Q$2=0,0,Q$22*EXP(Q$23/($B72+273)/RGas)*(OFFSET('Composition%'!$B42,0,Q$13)*OFFSET('Composition%'!$B42,0,Q$14)))-IF(Q$2=2,0,OFFSET('Composition%'!$B42,0,Q$17)*OFFSET('Composition%'!$B42,0,Q$18)*(Q$24*EXP(-Q$25/($B72+273)/RGas)))+ReactionRateK2!Q72/2</f>
        <v>7.3192357735728315E-5</v>
      </c>
      <c r="R72" s="73">
        <f ca="1">IF(R$2=0,0,R$22*EXP(R$23/($B72+273)/RGas)*(OFFSET('Composition%'!$B42,0,R$13)*OFFSET('Composition%'!$B42,0,R$14)))-IF(R$2=2,0,OFFSET('Composition%'!$B42,0,R$17)*OFFSET('Composition%'!$B42,0,R$18)*(R$24*EXP(-R$25/($B72+273)/RGas)))+ReactionRateK2!R72/2</f>
        <v>1.1117379083763211E-5</v>
      </c>
      <c r="S72" s="73"/>
      <c r="T72" s="73">
        <f ca="1">IF(T$2=0,0,T$22*EXP(T$23/($B72+273)/RGas)*(OFFSET('Composition%'!$B42,0,T$13)*OFFSET('Composition%'!$B42,0,T$14)))-IF(T$2=2,0,OFFSET('Composition%'!$B42,0,T$17)*OFFSET('Composition%'!$B42,0,T$18)*(T$24*EXP(-T$25/($B72+273)/RGas)))+ReactionRateK2!T72/2</f>
        <v>2.9297726305620797E-3</v>
      </c>
      <c r="U72" s="73">
        <f ca="1">IF(U$2=0,0,U$22*EXP(U$23/($B72+273)/RGas)*(OFFSET('Composition%'!$B42,0,U$13)*OFFSET('Composition%'!$B42,0,U$14)))-IF(U$2=2,0,OFFSET('Composition%'!$B42,0,U$17)*OFFSET('Composition%'!$B42,0,U$18)*(U$24*EXP(-U$25/($B72+273)/RGas)))+ReactionRateK2!U72/2</f>
        <v>8.3392578754171788E-5</v>
      </c>
      <c r="V72" s="73">
        <f ca="1">IF(V$2=0,0,V$22*EXP(V$23/($B72+273)/RGas)*(OFFSET('Composition%'!$B42,0,V$13)*OFFSET('Composition%'!$B42,0,V$14)))-IF(V$2=2,0,OFFSET('Composition%'!$B42,0,V$17)*OFFSET('Composition%'!$B42,0,V$18)*(V$24*EXP(-V$25/($B72+273)/RGas)))+ReactionRateK2!V72/2</f>
        <v>0</v>
      </c>
      <c r="W72" s="73">
        <f ca="1">IF(W$2=0,0,W$22*EXP(W$23/($B72+273)/RGas)*(OFFSET('Composition%'!$B42,0,W$13)*OFFSET('Composition%'!$B42,0,W$14)))-IF(W$2=2,0,OFFSET('Composition%'!$B42,0,W$17)*OFFSET('Composition%'!$B42,0,W$18)*(W$24*EXP(-W$25/($B72+273)/RGas)))+ReactionRateK2!W72/2</f>
        <v>0</v>
      </c>
      <c r="X72" s="73">
        <f ca="1">IF(X$2=0,0,X$22*EXP(X$23/($B72+273)/RGas)*(OFFSET('Composition%'!$B42,0,X$13)*OFFSET('Composition%'!$B42,0,X$14)))-IF(X$2=2,0,OFFSET('Composition%'!$B42,0,X$17)*OFFSET('Composition%'!$B42,0,X$18)*(X$24*EXP(-X$25/($B72+273)/RGas)))+ReactionRateK2!X72/2</f>
        <v>4.5225136138934083E-8</v>
      </c>
      <c r="Y72" s="73">
        <f ca="1">IF(Y$2=0,0,Y$22*EXP(Y$23/($B72+273)/RGas)*(OFFSET('Composition%'!$B42,0,Y$13)*OFFSET('Composition%'!$B42,0,Y$14)))-IF(Y$2=2,0,OFFSET('Composition%'!$B42,0,Y$17)*OFFSET('Composition%'!$B42,0,Y$18)*(Y$24*EXP(-Y$25/($B72+273)/RGas)))+ReactionRateK2!Y72/2</f>
        <v>2.2383768930201405E-9</v>
      </c>
      <c r="Z72" s="73">
        <f ca="1">IF(Z$2=0,0,Z$22*EXP(Z$23/($B72+273)/RGas)*(OFFSET('Composition%'!$B42,0,Z$13)*OFFSET('Composition%'!$B42,0,Z$14)))-IF(Z$2=2,0,OFFSET('Composition%'!$B42,0,Z$17)*OFFSET('Composition%'!$B42,0,Z$18)*(Z$24*EXP(-Z$25/($B72+273)/RGas)))+ReactionRateK2!Z72/2</f>
        <v>0</v>
      </c>
      <c r="AA72" s="73">
        <f ca="1">IF(AA$2=0,0,AA$22*EXP(AA$23/($B72+273)/RGas)*(OFFSET('Composition%'!$B42,0,AA$13)*OFFSET('Composition%'!$B42,0,AA$14)))-IF(AA$2=2,0,OFFSET('Composition%'!$B42,0,AA$17)*OFFSET('Composition%'!$B42,0,AA$18)*(AA$24*EXP(-AA$25/($B72+273)/RGas)))+ReactionRateK2!AA72/2</f>
        <v>0</v>
      </c>
      <c r="AB72" s="73">
        <f ca="1">IF(AB$2=0,0,AB$22*EXP(AB$23/($B72+273)/RGas)*(OFFSET('Composition%'!$B42,0,AB$13)*OFFSET('Composition%'!$B42,0,AB$14)))-IF(AB$2=2,0,OFFSET('Composition%'!$B42,0,AB$17)*OFFSET('Composition%'!$B42,0,AB$18)*(AB$24*EXP(-AB$25/($B72+273)/RGas)))+ReactionRateK2!AB72/2</f>
        <v>0</v>
      </c>
      <c r="AC72" s="73">
        <f ca="1">IF(AC$2=0,0,AC$22*EXP(AC$23/($B72+273)/RGas)*(OFFSET('Composition%'!$B42,0,AC$13)*OFFSET('Composition%'!$B42,0,AC$14)))-IF(AC$2=2,0,OFFSET('Composition%'!$B42,0,AC$17)*OFFSET('Composition%'!$B42,0,AC$18)*(AC$24*EXP(-AC$25/($B72+273)/RGas)))+ReactionRateK2!AC72/2</f>
        <v>0</v>
      </c>
      <c r="AD72" s="73">
        <f ca="1">IF(AD$2=0,0,AD$22*EXP(AD$23/($B72+273)/RGas)*(OFFSET('Composition%'!$B42,0,AD$13)*OFFSET('Composition%'!$B42,0,AD$14)))-IF(AD$2=2,0,OFFSET('Composition%'!$B42,0,AD$17)*OFFSET('Composition%'!$B42,0,AD$18)*(AD$24*EXP(-AD$25/($B72+273)/RGas)))+ReactionRateK2!AD72/2</f>
        <v>0</v>
      </c>
      <c r="AE72" s="73">
        <f ca="1">IF(AE$2=0,0,AE$22*EXP(AE$23/($B72+273)/RGas)*(OFFSET('Composition%'!$B42,0,AE$13)*OFFSET('Composition%'!$B42,0,AE$14)))-IF(AE$2=2,0,OFFSET('Composition%'!$B42,0,AE$17)*OFFSET('Composition%'!$B42,0,AE$18)*(AE$24*EXP(-AE$25/($B72+273)/RGas)))+ReactionRateK2!AE72/2</f>
        <v>0</v>
      </c>
      <c r="AF72" s="73"/>
      <c r="AG72" s="73">
        <f ca="1">IF(AG$2=0,0,AG$22*EXP(AG$23/($B72+273)/RGas)*(OFFSET('Composition%'!$B42,0,AG$13)*OFFSET('Composition%'!$B42,0,AG$14)))-IF(AG$2=2,0,OFFSET('Composition%'!$B42,0,AG$17)*OFFSET('Composition%'!$B42,0,AG$18)*(AG$24*EXP(-AG$25/($B72+273)/RGas)))+ReactionRateK2!AG72/2</f>
        <v>0</v>
      </c>
      <c r="AH72" s="73">
        <f ca="1">IF(AH$2=0,0,AH$22*EXP(AH$23/($B72+273)/RGas)*(OFFSET('Composition%'!$B42,0,AH$13)*OFFSET('Composition%'!$B42,0,AH$14)))-IF(AH$2=2,0,OFFSET('Composition%'!$B42,0,AH$17)*OFFSET('Composition%'!$B42,0,AH$18)*(AH$24*EXP(-AH$25/($B72+273)/RGas)))+ReactionRateK2!AH72/2</f>
        <v>0</v>
      </c>
      <c r="AI72" s="73">
        <f ca="1">IF(AI$2=0,0,AI$22*EXP(AI$23/($B72+273)/RGas)*(OFFSET('Composition%'!$B42,0,AI$13)*OFFSET('Composition%'!$B42,0,AI$14)))-IF(AI$2=2,0,OFFSET('Composition%'!$B42,0,AI$17)*OFFSET('Composition%'!$B42,0,AI$18)*(AI$24*EXP(-AI$25/($B72+273)/RGas)))+ReactionRateK2!AI72/2</f>
        <v>0</v>
      </c>
      <c r="AJ72" s="73">
        <f ca="1">IF(AJ$2=0,0,AJ$22*EXP(AJ$23/($B72+273)/RGas)*(OFFSET('Composition%'!$B42,0,AJ$13)*OFFSET('Composition%'!$B42,0,AJ$14)))-IF(AJ$2=2,0,OFFSET('Composition%'!$B42,0,AJ$17)*OFFSET('Composition%'!$B42,0,AJ$18)*(AJ$24*EXP(-AJ$25/($B72+273)/RGas)))+ReactionRateK2!AJ72/2</f>
        <v>0</v>
      </c>
      <c r="AK72" s="73">
        <f ca="1">IF(AK$2=0,0,AK$22*EXP(AK$23/($B72+273)/RGas)*(OFFSET('Composition%'!$B42,0,AK$13)*OFFSET('Composition%'!$B42,0,AK$14)))-IF(AK$2=2,0,OFFSET('Composition%'!$B42,0,AK$17)*OFFSET('Composition%'!$B42,0,AK$18)*(AK$24*EXP(-AK$25/($B72+273)/RGas)))+ReactionRateK2!AK72/2</f>
        <v>0</v>
      </c>
      <c r="AL72" s="73">
        <f ca="1">IF(AL$2=0,0,AL$22*EXP(AL$23/($B72+273)/RGas)*(OFFSET('Composition%'!$B42,0,AL$13)*OFFSET('Composition%'!$B42,0,AL$14)))-IF(AL$2=2,0,OFFSET('Composition%'!$B42,0,AL$17)*OFFSET('Composition%'!$B42,0,AL$18)*(AL$24*EXP(-AL$25/($B72+273)/RGas)))+ReactionRateK2!AL72/2</f>
        <v>0</v>
      </c>
      <c r="AM72" s="73"/>
      <c r="AN72" s="73">
        <f ca="1">IF(AN$2=0,0,AN$22*EXP(AN$23/($B72+273)/RGas)*(OFFSET('Composition%'!$B42,0,AN$13)*OFFSET('Composition%'!$B42,0,AN$14)))-IF(AN$2=2,0,OFFSET('Composition%'!$B42,0,AN$17)*OFFSET('Composition%'!$B42,0,AN$18)*(AN$24*EXP(-AN$25/($B72+273)/RGas)))+ReactionRateK2!AN72/2</f>
        <v>0</v>
      </c>
      <c r="AO72" s="73">
        <f ca="1">IF(AO$2=0,0,AO$22*EXP(AO$23/($B72+273)/RGas)*(OFFSET('Composition%'!$B42,0,AO$13)*OFFSET('Composition%'!$B42,0,AO$14)))-IF(AO$2=2,0,OFFSET('Composition%'!$B42,0,AO$17)*OFFSET('Composition%'!$B42,0,AO$18)*(AO$24*EXP(-AO$25/($B72+273)/RGas)))+ReactionRateK2!AO72/2</f>
        <v>0</v>
      </c>
      <c r="AP72" s="73">
        <f ca="1">IF(AP$2=0,0,AP$22*EXP(AP$23/($B72+273)/RGas)*(OFFSET('Composition%'!$B42,0,AP$13)*OFFSET('Composition%'!$B42,0,AP$14)))-IF(AP$2=2,0,OFFSET('Composition%'!$B42,0,AP$17)*OFFSET('Composition%'!$B42,0,AP$18)*(AP$24*EXP(-AP$25/($B72+273)/RGas)))+ReactionRateK2!AP72/2</f>
        <v>4.7011492103825448E-12</v>
      </c>
      <c r="AQ72" s="73">
        <f ca="1">IF(AQ$2=0,0,AQ$22*EXP(AQ$23/($B72+273)/RGas)*(OFFSET('Composition%'!$B42,0,AQ$13)*OFFSET('Composition%'!$B42,0,AQ$14)))-IF(AQ$2=2,0,OFFSET('Composition%'!$B42,0,AQ$17)*OFFSET('Composition%'!$B42,0,AQ$18)*(AQ$24*EXP(-AQ$25/($B72+273)/RGas)))+ReactionRateK2!AQ72/2</f>
        <v>0</v>
      </c>
      <c r="AR72" s="73">
        <f ca="1">IF(AR$2=0,0,AR$22*EXP(AR$23/($B72+273)/RGas)*(OFFSET('Composition%'!$B42,0,AR$13)*OFFSET('Composition%'!$B42,0,AR$14)))-IF(AR$2=2,0,OFFSET('Composition%'!$B42,0,AR$17)*OFFSET('Composition%'!$B42,0,AR$18)*(AR$24*EXP(-AR$25/($B72+273)/RGas)))+ReactionRateK2!AR72/2</f>
        <v>0</v>
      </c>
    </row>
    <row r="73" spans="1:44">
      <c r="A73" s="3">
        <f t="shared" si="9"/>
        <v>2.0500000000000007</v>
      </c>
      <c r="B73" s="19">
        <f ca="1">'Composition%'!B43</f>
        <v>413.35524912749446</v>
      </c>
      <c r="C73">
        <f t="shared" si="8"/>
        <v>30</v>
      </c>
      <c r="D73" s="26">
        <f ca="1">('Composition%'!C43*ReactionRateK3!C73)^3</f>
        <v>6.5871836413358977</v>
      </c>
      <c r="E73" s="4"/>
      <c r="F73" s="73">
        <f ca="1">IF(F$2=0,0,F$22*EXP(F$23/($B73+273)/RGas)*(OFFSET('Composition%'!$B43,0,F$13)*OFFSET('Composition%'!$B43,0,F$14)))-IF(F$2=2,0,OFFSET('Composition%'!$B43,0,F$17)*OFFSET('Composition%'!$B43,0,F$18)*(F$24*EXP(-F$25/($B73+273)/RGas)))+ReactionRateK2!F73/2</f>
        <v>7.5722776565993492E-3</v>
      </c>
      <c r="G73" s="73">
        <f ca="1">IF(G$2=0,0,G$22*EXP(G$23/($B73+273)/RGas)*(OFFSET('Composition%'!$B43,0,G$13)*OFFSET('Composition%'!$B43,0,G$14)))-IF(G$2=2,0,OFFSET('Composition%'!$B43,0,G$17)*OFFSET('Composition%'!$B43,0,G$18)*(G$24*EXP(-G$25/($B73+273)/RGas)))+ReactionRateK2!G73/2</f>
        <v>2.8707578308246103E-3</v>
      </c>
      <c r="H73" s="73">
        <f ca="1">IF(H$2=0,0,H$22*EXP(H$23/($B73+273)/RGas)*(OFFSET('Composition%'!$B43,0,H$13)*OFFSET('Composition%'!$B43,0,H$14)))-IF(H$2=2,0,OFFSET('Composition%'!$B43,0,H$17)*OFFSET('Composition%'!$B43,0,H$18)*(H$24*EXP(-H$25/($B73+273)/RGas)))+ReactionRateK2!H73/2</f>
        <v>-3.9157912355281982E-6</v>
      </c>
      <c r="I73" s="73">
        <f ca="1">IF(I$2=0,0,I$22*EXP(I$23/($B73+273)/RGas)*(OFFSET('Composition%'!$B43,0,I$13)*OFFSET('Composition%'!$B43,0,I$14)))-IF(I$2=2,0,OFFSET('Composition%'!$B43,0,I$17)*OFFSET('Composition%'!$B43,0,I$18)*(I$24*EXP(-I$25/($B73+273)/RGas)))+ReactionRateK2!I73/2</f>
        <v>-1.7541405214139313E-4</v>
      </c>
      <c r="J73" s="73"/>
      <c r="K73" s="73">
        <f ca="1">IF(K$2=0,0,K$22*EXP(K$23/($B73+273)/RGas)*(OFFSET('Composition%'!$B43,0,K$13)*OFFSET('Composition%'!$B43,0,K$14)))-IF(K$2=2,0,OFFSET('Composition%'!$B43,0,K$17)*OFFSET('Composition%'!$B43,0,K$18)*(K$24*EXP(-K$25/($B73+273)/RGas)))+ReactionRateK2!K73/2</f>
        <v>3.1882027353096871E-2</v>
      </c>
      <c r="L73" s="73">
        <f ca="1">IF(L$2=0,0,L$22*EXP(L$23/($B73+273)/RGas)*(OFFSET('Composition%'!$B43,0,L$13)*OFFSET('Composition%'!$B43,0,L$14)))-IF(L$2=2,0,OFFSET('Composition%'!$B43,0,L$17)*OFFSET('Composition%'!$B43,0,L$18)*(L$24*EXP(-L$25/($B73+273)/RGas)))+ReactionRateK2!L73/2</f>
        <v>-5.5919012690662465E-3</v>
      </c>
      <c r="M73" s="73">
        <f ca="1">IF(M$2=0,0,M$22*EXP(M$23/($B73+273)/RGas)*(OFFSET('Composition%'!$B43,0,M$13)*OFFSET('Composition%'!$B43,0,M$14)))-IF(M$2=2,0,OFFSET('Composition%'!$B43,0,M$17)*OFFSET('Composition%'!$B43,0,M$18)*(M$24*EXP(-M$25/($B73+273)/RGas)))+ReactionRateK2!M73/2</f>
        <v>0</v>
      </c>
      <c r="N73" s="73"/>
      <c r="O73" s="73">
        <f ca="1">IF(O$2=0,0,O$22*EXP(O$23/($B73+273)/RGas)*(OFFSET('Composition%'!$B43,0,O$13)*OFFSET('Composition%'!$B43,0,O$14)))-IF(O$2=2,0,OFFSET('Composition%'!$B43,0,O$17)*OFFSET('Composition%'!$B43,0,O$18)*(O$24*EXP(-O$25/($B73+273)/RGas)))+ReactionRateK2!O73/2</f>
        <v>0</v>
      </c>
      <c r="P73" s="73">
        <f ca="1">IF(P$2=0,0,P$22*EXP(P$23/($B73+273)/RGas)*(OFFSET('Composition%'!$B43,0,P$13)*OFFSET('Composition%'!$B43,0,P$14)))-IF(P$2=2,0,OFFSET('Composition%'!$B43,0,P$17)*OFFSET('Composition%'!$B43,0,P$18)*(P$24*EXP(-P$25/($B73+273)/RGas)))+ReactionRateK2!P73/2</f>
        <v>1.5887857783602174E-2</v>
      </c>
      <c r="Q73" s="73">
        <f ca="1">IF(Q$2=0,0,Q$22*EXP(Q$23/($B73+273)/RGas)*(OFFSET('Composition%'!$B43,0,Q$13)*OFFSET('Composition%'!$B43,0,Q$14)))-IF(Q$2=2,0,OFFSET('Composition%'!$B43,0,Q$17)*OFFSET('Composition%'!$B43,0,Q$18)*(Q$24*EXP(-Q$25/($B73+273)/RGas)))+ReactionRateK2!Q73/2</f>
        <v>7.5649708399956337E-5</v>
      </c>
      <c r="R73" s="73">
        <f ca="1">IF(R$2=0,0,R$22*EXP(R$23/($B73+273)/RGas)*(OFFSET('Composition%'!$B43,0,R$13)*OFFSET('Composition%'!$B43,0,R$14)))-IF(R$2=2,0,OFFSET('Composition%'!$B43,0,R$17)*OFFSET('Composition%'!$B43,0,R$18)*(R$24*EXP(-R$25/($B73+273)/RGas)))+ReactionRateK2!R73/2</f>
        <v>1.1748101810648979E-5</v>
      </c>
      <c r="S73" s="73"/>
      <c r="T73" s="73">
        <f ca="1">IF(T$2=0,0,T$22*EXP(T$23/($B73+273)/RGas)*(OFFSET('Composition%'!$B43,0,T$13)*OFFSET('Composition%'!$B43,0,T$14)))-IF(T$2=2,0,OFFSET('Composition%'!$B43,0,T$17)*OFFSET('Composition%'!$B43,0,T$18)*(T$24*EXP(-T$25/($B73+273)/RGas)))+ReactionRateK2!T73/2</f>
        <v>2.7451264311447879E-3</v>
      </c>
      <c r="U73" s="73">
        <f ca="1">IF(U$2=0,0,U$22*EXP(U$23/($B73+273)/RGas)*(OFFSET('Composition%'!$B43,0,U$13)*OFFSET('Composition%'!$B43,0,U$14)))-IF(U$2=2,0,OFFSET('Composition%'!$B43,0,U$17)*OFFSET('Composition%'!$B43,0,U$18)*(U$24*EXP(-U$25/($B73+273)/RGas)))+ReactionRateK2!U73/2</f>
        <v>7.5278978487595006E-5</v>
      </c>
      <c r="V73" s="73">
        <f ca="1">IF(V$2=0,0,V$22*EXP(V$23/($B73+273)/RGas)*(OFFSET('Composition%'!$B43,0,V$13)*OFFSET('Composition%'!$B43,0,V$14)))-IF(V$2=2,0,OFFSET('Composition%'!$B43,0,V$17)*OFFSET('Composition%'!$B43,0,V$18)*(V$24*EXP(-V$25/($B73+273)/RGas)))+ReactionRateK2!V73/2</f>
        <v>0</v>
      </c>
      <c r="W73" s="73">
        <f ca="1">IF(W$2=0,0,W$22*EXP(W$23/($B73+273)/RGas)*(OFFSET('Composition%'!$B43,0,W$13)*OFFSET('Composition%'!$B43,0,W$14)))-IF(W$2=2,0,OFFSET('Composition%'!$B43,0,W$17)*OFFSET('Composition%'!$B43,0,W$18)*(W$24*EXP(-W$25/($B73+273)/RGas)))+ReactionRateK2!W73/2</f>
        <v>0</v>
      </c>
      <c r="X73" s="73">
        <f ca="1">IF(X$2=0,0,X$22*EXP(X$23/($B73+273)/RGas)*(OFFSET('Composition%'!$B43,0,X$13)*OFFSET('Composition%'!$B43,0,X$14)))-IF(X$2=2,0,OFFSET('Composition%'!$B43,0,X$17)*OFFSET('Composition%'!$B43,0,X$18)*(X$24*EXP(-X$25/($B73+273)/RGas)))+ReactionRateK2!X73/2</f>
        <v>4.5118918958058786E-8</v>
      </c>
      <c r="Y73" s="73">
        <f ca="1">IF(Y$2=0,0,Y$22*EXP(Y$23/($B73+273)/RGas)*(OFFSET('Composition%'!$B43,0,Y$13)*OFFSET('Composition%'!$B43,0,Y$14)))-IF(Y$2=2,0,OFFSET('Composition%'!$B43,0,Y$17)*OFFSET('Composition%'!$B43,0,Y$18)*(Y$24*EXP(-Y$25/($B73+273)/RGas)))+ReactionRateK2!Y73/2</f>
        <v>2.2331197704637235E-9</v>
      </c>
      <c r="Z73" s="73">
        <f ca="1">IF(Z$2=0,0,Z$22*EXP(Z$23/($B73+273)/RGas)*(OFFSET('Composition%'!$B43,0,Z$13)*OFFSET('Composition%'!$B43,0,Z$14)))-IF(Z$2=2,0,OFFSET('Composition%'!$B43,0,Z$17)*OFFSET('Composition%'!$B43,0,Z$18)*(Z$24*EXP(-Z$25/($B73+273)/RGas)))+ReactionRateK2!Z73/2</f>
        <v>0</v>
      </c>
      <c r="AA73" s="73">
        <f ca="1">IF(AA$2=0,0,AA$22*EXP(AA$23/($B73+273)/RGas)*(OFFSET('Composition%'!$B43,0,AA$13)*OFFSET('Composition%'!$B43,0,AA$14)))-IF(AA$2=2,0,OFFSET('Composition%'!$B43,0,AA$17)*OFFSET('Composition%'!$B43,0,AA$18)*(AA$24*EXP(-AA$25/($B73+273)/RGas)))+ReactionRateK2!AA73/2</f>
        <v>0</v>
      </c>
      <c r="AB73" s="73">
        <f ca="1">IF(AB$2=0,0,AB$22*EXP(AB$23/($B73+273)/RGas)*(OFFSET('Composition%'!$B43,0,AB$13)*OFFSET('Composition%'!$B43,0,AB$14)))-IF(AB$2=2,0,OFFSET('Composition%'!$B43,0,AB$17)*OFFSET('Composition%'!$B43,0,AB$18)*(AB$24*EXP(-AB$25/($B73+273)/RGas)))+ReactionRateK2!AB73/2</f>
        <v>0</v>
      </c>
      <c r="AC73" s="73">
        <f ca="1">IF(AC$2=0,0,AC$22*EXP(AC$23/($B73+273)/RGas)*(OFFSET('Composition%'!$B43,0,AC$13)*OFFSET('Composition%'!$B43,0,AC$14)))-IF(AC$2=2,0,OFFSET('Composition%'!$B43,0,AC$17)*OFFSET('Composition%'!$B43,0,AC$18)*(AC$24*EXP(-AC$25/($B73+273)/RGas)))+ReactionRateK2!AC73/2</f>
        <v>0</v>
      </c>
      <c r="AD73" s="73">
        <f ca="1">IF(AD$2=0,0,AD$22*EXP(AD$23/($B73+273)/RGas)*(OFFSET('Composition%'!$B43,0,AD$13)*OFFSET('Composition%'!$B43,0,AD$14)))-IF(AD$2=2,0,OFFSET('Composition%'!$B43,0,AD$17)*OFFSET('Composition%'!$B43,0,AD$18)*(AD$24*EXP(-AD$25/($B73+273)/RGas)))+ReactionRateK2!AD73/2</f>
        <v>0</v>
      </c>
      <c r="AE73" s="73">
        <f ca="1">IF(AE$2=0,0,AE$22*EXP(AE$23/($B73+273)/RGas)*(OFFSET('Composition%'!$B43,0,AE$13)*OFFSET('Composition%'!$B43,0,AE$14)))-IF(AE$2=2,0,OFFSET('Composition%'!$B43,0,AE$17)*OFFSET('Composition%'!$B43,0,AE$18)*(AE$24*EXP(-AE$25/($B73+273)/RGas)))+ReactionRateK2!AE73/2</f>
        <v>0</v>
      </c>
      <c r="AF73" s="73"/>
      <c r="AG73" s="73">
        <f ca="1">IF(AG$2=0,0,AG$22*EXP(AG$23/($B73+273)/RGas)*(OFFSET('Composition%'!$B43,0,AG$13)*OFFSET('Composition%'!$B43,0,AG$14)))-IF(AG$2=2,0,OFFSET('Composition%'!$B43,0,AG$17)*OFFSET('Composition%'!$B43,0,AG$18)*(AG$24*EXP(-AG$25/($B73+273)/RGas)))+ReactionRateK2!AG73/2</f>
        <v>0</v>
      </c>
      <c r="AH73" s="73">
        <f ca="1">IF(AH$2=0,0,AH$22*EXP(AH$23/($B73+273)/RGas)*(OFFSET('Composition%'!$B43,0,AH$13)*OFFSET('Composition%'!$B43,0,AH$14)))-IF(AH$2=2,0,OFFSET('Composition%'!$B43,0,AH$17)*OFFSET('Composition%'!$B43,0,AH$18)*(AH$24*EXP(-AH$25/($B73+273)/RGas)))+ReactionRateK2!AH73/2</f>
        <v>0</v>
      </c>
      <c r="AI73" s="73">
        <f ca="1">IF(AI$2=0,0,AI$22*EXP(AI$23/($B73+273)/RGas)*(OFFSET('Composition%'!$B43,0,AI$13)*OFFSET('Composition%'!$B43,0,AI$14)))-IF(AI$2=2,0,OFFSET('Composition%'!$B43,0,AI$17)*OFFSET('Composition%'!$B43,0,AI$18)*(AI$24*EXP(-AI$25/($B73+273)/RGas)))+ReactionRateK2!AI73/2</f>
        <v>0</v>
      </c>
      <c r="AJ73" s="73">
        <f ca="1">IF(AJ$2=0,0,AJ$22*EXP(AJ$23/($B73+273)/RGas)*(OFFSET('Composition%'!$B43,0,AJ$13)*OFFSET('Composition%'!$B43,0,AJ$14)))-IF(AJ$2=2,0,OFFSET('Composition%'!$B43,0,AJ$17)*OFFSET('Composition%'!$B43,0,AJ$18)*(AJ$24*EXP(-AJ$25/($B73+273)/RGas)))+ReactionRateK2!AJ73/2</f>
        <v>0</v>
      </c>
      <c r="AK73" s="73">
        <f ca="1">IF(AK$2=0,0,AK$22*EXP(AK$23/($B73+273)/RGas)*(OFFSET('Composition%'!$B43,0,AK$13)*OFFSET('Composition%'!$B43,0,AK$14)))-IF(AK$2=2,0,OFFSET('Composition%'!$B43,0,AK$17)*OFFSET('Composition%'!$B43,0,AK$18)*(AK$24*EXP(-AK$25/($B73+273)/RGas)))+ReactionRateK2!AK73/2</f>
        <v>0</v>
      </c>
      <c r="AL73" s="73">
        <f ca="1">IF(AL$2=0,0,AL$22*EXP(AL$23/($B73+273)/RGas)*(OFFSET('Composition%'!$B43,0,AL$13)*OFFSET('Composition%'!$B43,0,AL$14)))-IF(AL$2=2,0,OFFSET('Composition%'!$B43,0,AL$17)*OFFSET('Composition%'!$B43,0,AL$18)*(AL$24*EXP(-AL$25/($B73+273)/RGas)))+ReactionRateK2!AL73/2</f>
        <v>0</v>
      </c>
      <c r="AM73" s="73"/>
      <c r="AN73" s="73">
        <f ca="1">IF(AN$2=0,0,AN$22*EXP(AN$23/($B73+273)/RGas)*(OFFSET('Composition%'!$B43,0,AN$13)*OFFSET('Composition%'!$B43,0,AN$14)))-IF(AN$2=2,0,OFFSET('Composition%'!$B43,0,AN$17)*OFFSET('Composition%'!$B43,0,AN$18)*(AN$24*EXP(-AN$25/($B73+273)/RGas)))+ReactionRateK2!AN73/2</f>
        <v>0</v>
      </c>
      <c r="AO73" s="73">
        <f ca="1">IF(AO$2=0,0,AO$22*EXP(AO$23/($B73+273)/RGas)*(OFFSET('Composition%'!$B43,0,AO$13)*OFFSET('Composition%'!$B43,0,AO$14)))-IF(AO$2=2,0,OFFSET('Composition%'!$B43,0,AO$17)*OFFSET('Composition%'!$B43,0,AO$18)*(AO$24*EXP(-AO$25/($B73+273)/RGas)))+ReactionRateK2!AO73/2</f>
        <v>0</v>
      </c>
      <c r="AP73" s="73">
        <f ca="1">IF(AP$2=0,0,AP$22*EXP(AP$23/($B73+273)/RGas)*(OFFSET('Composition%'!$B43,0,AP$13)*OFFSET('Composition%'!$B43,0,AP$14)))-IF(AP$2=2,0,OFFSET('Composition%'!$B43,0,AP$17)*OFFSET('Composition%'!$B43,0,AP$18)*(AP$24*EXP(-AP$25/($B73+273)/RGas)))+ReactionRateK2!AP73/2</f>
        <v>4.7042815471436108E-12</v>
      </c>
      <c r="AQ73" s="73">
        <f ca="1">IF(AQ$2=0,0,AQ$22*EXP(AQ$23/($B73+273)/RGas)*(OFFSET('Composition%'!$B43,0,AQ$13)*OFFSET('Composition%'!$B43,0,AQ$14)))-IF(AQ$2=2,0,OFFSET('Composition%'!$B43,0,AQ$17)*OFFSET('Composition%'!$B43,0,AQ$18)*(AQ$24*EXP(-AQ$25/($B73+273)/RGas)))+ReactionRateK2!AQ73/2</f>
        <v>0</v>
      </c>
      <c r="AR73" s="73">
        <f ca="1">IF(AR$2=0,0,AR$22*EXP(AR$23/($B73+273)/RGas)*(OFFSET('Composition%'!$B43,0,AR$13)*OFFSET('Composition%'!$B43,0,AR$14)))-IF(AR$2=2,0,OFFSET('Composition%'!$B43,0,AR$17)*OFFSET('Composition%'!$B43,0,AR$18)*(AR$24*EXP(-AR$25/($B73+273)/RGas)))+ReactionRateK2!AR73/2</f>
        <v>0</v>
      </c>
    </row>
    <row r="74" spans="1:44">
      <c r="A74" s="3">
        <f t="shared" si="9"/>
        <v>2.1000000000000005</v>
      </c>
      <c r="B74" s="19">
        <f ca="1">'Composition%'!B44</f>
        <v>413.4247937639289</v>
      </c>
      <c r="C74">
        <f t="shared" si="8"/>
        <v>30</v>
      </c>
      <c r="D74" s="26">
        <f ca="1">('Composition%'!C44*ReactionRateK3!C74)^3</f>
        <v>6.5437424913096782</v>
      </c>
      <c r="E74" s="4"/>
      <c r="F74" s="73">
        <f ca="1">IF(F$2=0,0,F$22*EXP(F$23/($B74+273)/RGas)*(OFFSET('Composition%'!$B44,0,F$13)*OFFSET('Composition%'!$B44,0,F$14)))-IF(F$2=2,0,OFFSET('Composition%'!$B44,0,F$17)*OFFSET('Composition%'!$B44,0,F$18)*(F$24*EXP(-F$25/($B74+273)/RGas)))+ReactionRateK2!F74/2</f>
        <v>7.4095914453341238E-3</v>
      </c>
      <c r="G74" s="73">
        <f ca="1">IF(G$2=0,0,G$22*EXP(G$23/($B74+273)/RGas)*(OFFSET('Composition%'!$B44,0,G$13)*OFFSET('Composition%'!$B44,0,G$14)))-IF(G$2=2,0,OFFSET('Composition%'!$B44,0,G$17)*OFFSET('Composition%'!$B44,0,G$18)*(G$24*EXP(-G$25/($B74+273)/RGas)))+ReactionRateK2!G74/2</f>
        <v>2.8135837899711186E-3</v>
      </c>
      <c r="H74" s="73">
        <f ca="1">IF(H$2=0,0,H$22*EXP(H$23/($B74+273)/RGas)*(OFFSET('Composition%'!$B44,0,H$13)*OFFSET('Composition%'!$B44,0,H$14)))-IF(H$2=2,0,OFFSET('Composition%'!$B44,0,H$17)*OFFSET('Composition%'!$B44,0,H$18)*(H$24*EXP(-H$25/($B74+273)/RGas)))+ReactionRateK2!H74/2</f>
        <v>-3.9738079694621941E-6</v>
      </c>
      <c r="I74" s="73">
        <f ca="1">IF(I$2=0,0,I$22*EXP(I$23/($B74+273)/RGas)*(OFFSET('Composition%'!$B44,0,I$13)*OFFSET('Composition%'!$B44,0,I$14)))-IF(I$2=2,0,OFFSET('Composition%'!$B44,0,I$17)*OFFSET('Composition%'!$B44,0,I$18)*(I$24*EXP(-I$25/($B74+273)/RGas)))+ReactionRateK2!I74/2</f>
        <v>-1.4814827787805912E-4</v>
      </c>
      <c r="J74" s="73"/>
      <c r="K74" s="73">
        <f ca="1">IF(K$2=0,0,K$22*EXP(K$23/($B74+273)/RGas)*(OFFSET('Composition%'!$B44,0,K$13)*OFFSET('Composition%'!$B44,0,K$14)))-IF(K$2=2,0,OFFSET('Composition%'!$B44,0,K$17)*OFFSET('Composition%'!$B44,0,K$18)*(K$24*EXP(-K$25/($B74+273)/RGas)))+ReactionRateK2!K74/2</f>
        <v>3.132728590666202E-2</v>
      </c>
      <c r="L74" s="73">
        <f ca="1">IF(L$2=0,0,L$22*EXP(L$23/($B74+273)/RGas)*(OFFSET('Composition%'!$B44,0,L$13)*OFFSET('Composition%'!$B44,0,L$14)))-IF(L$2=2,0,OFFSET('Composition%'!$B44,0,L$17)*OFFSET('Composition%'!$B44,0,L$18)*(L$24*EXP(-L$25/($B74+273)/RGas)))+ReactionRateK2!L74/2</f>
        <v>-5.5333729678386876E-3</v>
      </c>
      <c r="M74" s="73">
        <f ca="1">IF(M$2=0,0,M$22*EXP(M$23/($B74+273)/RGas)*(OFFSET('Composition%'!$B44,0,M$13)*OFFSET('Composition%'!$B44,0,M$14)))-IF(M$2=2,0,OFFSET('Composition%'!$B44,0,M$17)*OFFSET('Composition%'!$B44,0,M$18)*(M$24*EXP(-M$25/($B74+273)/RGas)))+ReactionRateK2!M74/2</f>
        <v>0</v>
      </c>
      <c r="N74" s="73"/>
      <c r="O74" s="73">
        <f ca="1">IF(O$2=0,0,O$22*EXP(O$23/($B74+273)/RGas)*(OFFSET('Composition%'!$B44,0,O$13)*OFFSET('Composition%'!$B44,0,O$14)))-IF(O$2=2,0,OFFSET('Composition%'!$B44,0,O$17)*OFFSET('Composition%'!$B44,0,O$18)*(O$24*EXP(-O$25/($B74+273)/RGas)))+ReactionRateK2!O74/2</f>
        <v>0</v>
      </c>
      <c r="P74" s="73">
        <f ca="1">IF(P$2=0,0,P$22*EXP(P$23/($B74+273)/RGas)*(OFFSET('Composition%'!$B44,0,P$13)*OFFSET('Composition%'!$B44,0,P$14)))-IF(P$2=2,0,OFFSET('Composition%'!$B44,0,P$17)*OFFSET('Composition%'!$B44,0,P$18)*(P$24*EXP(-P$25/($B74+273)/RGas)))+ReactionRateK2!P74/2</f>
        <v>1.6108111950505596E-2</v>
      </c>
      <c r="Q74" s="73">
        <f ca="1">IF(Q$2=0,0,Q$22*EXP(Q$23/($B74+273)/RGas)*(OFFSET('Composition%'!$B44,0,Q$13)*OFFSET('Composition%'!$B44,0,Q$14)))-IF(Q$2=2,0,OFFSET('Composition%'!$B44,0,Q$17)*OFFSET('Composition%'!$B44,0,Q$18)*(Q$24*EXP(-Q$25/($B74+273)/RGas)))+ReactionRateK2!Q74/2</f>
        <v>7.8103182271494712E-5</v>
      </c>
      <c r="R74" s="73">
        <f ca="1">IF(R$2=0,0,R$22*EXP(R$23/($B74+273)/RGas)*(OFFSET('Composition%'!$B44,0,R$13)*OFFSET('Composition%'!$B44,0,R$14)))-IF(R$2=2,0,OFFSET('Composition%'!$B44,0,R$17)*OFFSET('Composition%'!$B44,0,R$18)*(R$24*EXP(-R$25/($B74+273)/RGas)))+ReactionRateK2!R74/2</f>
        <v>1.2397466632414688E-5</v>
      </c>
      <c r="S74" s="73"/>
      <c r="T74" s="73">
        <f ca="1">IF(T$2=0,0,T$22*EXP(T$23/($B74+273)/RGas)*(OFFSET('Composition%'!$B44,0,T$13)*OFFSET('Composition%'!$B44,0,T$14)))-IF(T$2=2,0,OFFSET('Composition%'!$B44,0,T$17)*OFFSET('Composition%'!$B44,0,T$18)*(T$24*EXP(-T$25/($B74+273)/RGas)))+ReactionRateK2!T74/2</f>
        <v>2.5717120392903178E-3</v>
      </c>
      <c r="U74" s="73">
        <f ca="1">IF(U$2=0,0,U$22*EXP(U$23/($B74+273)/RGas)*(OFFSET('Composition%'!$B44,0,U$13)*OFFSET('Composition%'!$B44,0,U$14)))-IF(U$2=2,0,OFFSET('Composition%'!$B44,0,U$17)*OFFSET('Composition%'!$B44,0,U$18)*(U$24*EXP(-U$25/($B74+273)/RGas)))+ReactionRateK2!U74/2</f>
        <v>6.7981453705894576E-5</v>
      </c>
      <c r="V74" s="73">
        <f ca="1">IF(V$2=0,0,V$22*EXP(V$23/($B74+273)/RGas)*(OFFSET('Composition%'!$B44,0,V$13)*OFFSET('Composition%'!$B44,0,V$14)))-IF(V$2=2,0,OFFSET('Composition%'!$B44,0,V$17)*OFFSET('Composition%'!$B44,0,V$18)*(V$24*EXP(-V$25/($B74+273)/RGas)))+ReactionRateK2!V74/2</f>
        <v>0</v>
      </c>
      <c r="W74" s="73">
        <f ca="1">IF(W$2=0,0,W$22*EXP(W$23/($B74+273)/RGas)*(OFFSET('Composition%'!$B44,0,W$13)*OFFSET('Composition%'!$B44,0,W$14)))-IF(W$2=2,0,OFFSET('Composition%'!$B44,0,W$17)*OFFSET('Composition%'!$B44,0,W$18)*(W$24*EXP(-W$25/($B74+273)/RGas)))+ReactionRateK2!W74/2</f>
        <v>0</v>
      </c>
      <c r="X74" s="73">
        <f ca="1">IF(X$2=0,0,X$22*EXP(X$23/($B74+273)/RGas)*(OFFSET('Composition%'!$B44,0,X$13)*OFFSET('Composition%'!$B44,0,X$14)))-IF(X$2=2,0,OFFSET('Composition%'!$B44,0,X$17)*OFFSET('Composition%'!$B44,0,X$18)*(X$24*EXP(-X$25/($B74+273)/RGas)))+ReactionRateK2!X74/2</f>
        <v>4.5019496746886853E-8</v>
      </c>
      <c r="Y74" s="73">
        <f ca="1">IF(Y$2=0,0,Y$22*EXP(Y$23/($B74+273)/RGas)*(OFFSET('Composition%'!$B44,0,Y$13)*OFFSET('Composition%'!$B44,0,Y$14)))-IF(Y$2=2,0,OFFSET('Composition%'!$B44,0,Y$17)*OFFSET('Composition%'!$B44,0,Y$18)*(Y$24*EXP(-Y$25/($B74+273)/RGas)))+ReactionRateK2!Y74/2</f>
        <v>2.2281989587395411E-9</v>
      </c>
      <c r="Z74" s="73">
        <f ca="1">IF(Z$2=0,0,Z$22*EXP(Z$23/($B74+273)/RGas)*(OFFSET('Composition%'!$B44,0,Z$13)*OFFSET('Composition%'!$B44,0,Z$14)))-IF(Z$2=2,0,OFFSET('Composition%'!$B44,0,Z$17)*OFFSET('Composition%'!$B44,0,Z$18)*(Z$24*EXP(-Z$25/($B74+273)/RGas)))+ReactionRateK2!Z74/2</f>
        <v>0</v>
      </c>
      <c r="AA74" s="73">
        <f ca="1">IF(AA$2=0,0,AA$22*EXP(AA$23/($B74+273)/RGas)*(OFFSET('Composition%'!$B44,0,AA$13)*OFFSET('Composition%'!$B44,0,AA$14)))-IF(AA$2=2,0,OFFSET('Composition%'!$B44,0,AA$17)*OFFSET('Composition%'!$B44,0,AA$18)*(AA$24*EXP(-AA$25/($B74+273)/RGas)))+ReactionRateK2!AA74/2</f>
        <v>0</v>
      </c>
      <c r="AB74" s="73">
        <f ca="1">IF(AB$2=0,0,AB$22*EXP(AB$23/($B74+273)/RGas)*(OFFSET('Composition%'!$B44,0,AB$13)*OFFSET('Composition%'!$B44,0,AB$14)))-IF(AB$2=2,0,OFFSET('Composition%'!$B44,0,AB$17)*OFFSET('Composition%'!$B44,0,AB$18)*(AB$24*EXP(-AB$25/($B74+273)/RGas)))+ReactionRateK2!AB74/2</f>
        <v>0</v>
      </c>
      <c r="AC74" s="73">
        <f ca="1">IF(AC$2=0,0,AC$22*EXP(AC$23/($B74+273)/RGas)*(OFFSET('Composition%'!$B44,0,AC$13)*OFFSET('Composition%'!$B44,0,AC$14)))-IF(AC$2=2,0,OFFSET('Composition%'!$B44,0,AC$17)*OFFSET('Composition%'!$B44,0,AC$18)*(AC$24*EXP(-AC$25/($B74+273)/RGas)))+ReactionRateK2!AC74/2</f>
        <v>0</v>
      </c>
      <c r="AD74" s="73">
        <f ca="1">IF(AD$2=0,0,AD$22*EXP(AD$23/($B74+273)/RGas)*(OFFSET('Composition%'!$B44,0,AD$13)*OFFSET('Composition%'!$B44,0,AD$14)))-IF(AD$2=2,0,OFFSET('Composition%'!$B44,0,AD$17)*OFFSET('Composition%'!$B44,0,AD$18)*(AD$24*EXP(-AD$25/($B74+273)/RGas)))+ReactionRateK2!AD74/2</f>
        <v>0</v>
      </c>
      <c r="AE74" s="73">
        <f ca="1">IF(AE$2=0,0,AE$22*EXP(AE$23/($B74+273)/RGas)*(OFFSET('Composition%'!$B44,0,AE$13)*OFFSET('Composition%'!$B44,0,AE$14)))-IF(AE$2=2,0,OFFSET('Composition%'!$B44,0,AE$17)*OFFSET('Composition%'!$B44,0,AE$18)*(AE$24*EXP(-AE$25/($B74+273)/RGas)))+ReactionRateK2!AE74/2</f>
        <v>0</v>
      </c>
      <c r="AF74" s="73"/>
      <c r="AG74" s="73">
        <f ca="1">IF(AG$2=0,0,AG$22*EXP(AG$23/($B74+273)/RGas)*(OFFSET('Composition%'!$B44,0,AG$13)*OFFSET('Composition%'!$B44,0,AG$14)))-IF(AG$2=2,0,OFFSET('Composition%'!$B44,0,AG$17)*OFFSET('Composition%'!$B44,0,AG$18)*(AG$24*EXP(-AG$25/($B74+273)/RGas)))+ReactionRateK2!AG74/2</f>
        <v>0</v>
      </c>
      <c r="AH74" s="73">
        <f ca="1">IF(AH$2=0,0,AH$22*EXP(AH$23/($B74+273)/RGas)*(OFFSET('Composition%'!$B44,0,AH$13)*OFFSET('Composition%'!$B44,0,AH$14)))-IF(AH$2=2,0,OFFSET('Composition%'!$B44,0,AH$17)*OFFSET('Composition%'!$B44,0,AH$18)*(AH$24*EXP(-AH$25/($B74+273)/RGas)))+ReactionRateK2!AH74/2</f>
        <v>0</v>
      </c>
      <c r="AI74" s="73">
        <f ca="1">IF(AI$2=0,0,AI$22*EXP(AI$23/($B74+273)/RGas)*(OFFSET('Composition%'!$B44,0,AI$13)*OFFSET('Composition%'!$B44,0,AI$14)))-IF(AI$2=2,0,OFFSET('Composition%'!$B44,0,AI$17)*OFFSET('Composition%'!$B44,0,AI$18)*(AI$24*EXP(-AI$25/($B74+273)/RGas)))+ReactionRateK2!AI74/2</f>
        <v>0</v>
      </c>
      <c r="AJ74" s="73">
        <f ca="1">IF(AJ$2=0,0,AJ$22*EXP(AJ$23/($B74+273)/RGas)*(OFFSET('Composition%'!$B44,0,AJ$13)*OFFSET('Composition%'!$B44,0,AJ$14)))-IF(AJ$2=2,0,OFFSET('Composition%'!$B44,0,AJ$17)*OFFSET('Composition%'!$B44,0,AJ$18)*(AJ$24*EXP(-AJ$25/($B74+273)/RGas)))+ReactionRateK2!AJ74/2</f>
        <v>0</v>
      </c>
      <c r="AK74" s="73">
        <f ca="1">IF(AK$2=0,0,AK$22*EXP(AK$23/($B74+273)/RGas)*(OFFSET('Composition%'!$B44,0,AK$13)*OFFSET('Composition%'!$B44,0,AK$14)))-IF(AK$2=2,0,OFFSET('Composition%'!$B44,0,AK$17)*OFFSET('Composition%'!$B44,0,AK$18)*(AK$24*EXP(-AK$25/($B74+273)/RGas)))+ReactionRateK2!AK74/2</f>
        <v>0</v>
      </c>
      <c r="AL74" s="73">
        <f ca="1">IF(AL$2=0,0,AL$22*EXP(AL$23/($B74+273)/RGas)*(OFFSET('Composition%'!$B44,0,AL$13)*OFFSET('Composition%'!$B44,0,AL$14)))-IF(AL$2=2,0,OFFSET('Composition%'!$B44,0,AL$17)*OFFSET('Composition%'!$B44,0,AL$18)*(AL$24*EXP(-AL$25/($B74+273)/RGas)))+ReactionRateK2!AL74/2</f>
        <v>0</v>
      </c>
      <c r="AM74" s="73"/>
      <c r="AN74" s="73">
        <f ca="1">IF(AN$2=0,0,AN$22*EXP(AN$23/($B74+273)/RGas)*(OFFSET('Composition%'!$B44,0,AN$13)*OFFSET('Composition%'!$B44,0,AN$14)))-IF(AN$2=2,0,OFFSET('Composition%'!$B44,0,AN$17)*OFFSET('Composition%'!$B44,0,AN$18)*(AN$24*EXP(-AN$25/($B74+273)/RGas)))+ReactionRateK2!AN74/2</f>
        <v>0</v>
      </c>
      <c r="AO74" s="73">
        <f ca="1">IF(AO$2=0,0,AO$22*EXP(AO$23/($B74+273)/RGas)*(OFFSET('Composition%'!$B44,0,AO$13)*OFFSET('Composition%'!$B44,0,AO$14)))-IF(AO$2=2,0,OFFSET('Composition%'!$B44,0,AO$17)*OFFSET('Composition%'!$B44,0,AO$18)*(AO$24*EXP(-AO$25/($B74+273)/RGas)))+ReactionRateK2!AO74/2</f>
        <v>0</v>
      </c>
      <c r="AP74" s="73">
        <f ca="1">IF(AP$2=0,0,AP$22*EXP(AP$23/($B74+273)/RGas)*(OFFSET('Composition%'!$B44,0,AP$13)*OFFSET('Composition%'!$B44,0,AP$14)))-IF(AP$2=2,0,OFFSET('Composition%'!$B44,0,AP$17)*OFFSET('Composition%'!$B44,0,AP$18)*(AP$24*EXP(-AP$25/($B74+273)/RGas)))+ReactionRateK2!AP74/2</f>
        <v>4.7071090389514075E-12</v>
      </c>
      <c r="AQ74" s="73">
        <f ca="1">IF(AQ$2=0,0,AQ$22*EXP(AQ$23/($B74+273)/RGas)*(OFFSET('Composition%'!$B44,0,AQ$13)*OFFSET('Composition%'!$B44,0,AQ$14)))-IF(AQ$2=2,0,OFFSET('Composition%'!$B44,0,AQ$17)*OFFSET('Composition%'!$B44,0,AQ$18)*(AQ$24*EXP(-AQ$25/($B74+273)/RGas)))+ReactionRateK2!AQ74/2</f>
        <v>0</v>
      </c>
      <c r="AR74" s="73">
        <f ca="1">IF(AR$2=0,0,AR$22*EXP(AR$23/($B74+273)/RGas)*(OFFSET('Composition%'!$B44,0,AR$13)*OFFSET('Composition%'!$B44,0,AR$14)))-IF(AR$2=2,0,OFFSET('Composition%'!$B44,0,AR$17)*OFFSET('Composition%'!$B44,0,AR$18)*(AR$24*EXP(-AR$25/($B74+273)/RGas)))+ReactionRateK2!AR74/2</f>
        <v>0</v>
      </c>
    </row>
    <row r="75" spans="1:44">
      <c r="A75" s="3">
        <f t="shared" si="9"/>
        <v>2.1500000000000004</v>
      </c>
      <c r="B75" s="19">
        <f ca="1">'Composition%'!B45</f>
        <v>413.49023278833198</v>
      </c>
      <c r="C75">
        <f t="shared" si="8"/>
        <v>30</v>
      </c>
      <c r="D75" s="26">
        <f ca="1">('Composition%'!C45*ReactionRateK3!C75)^3</f>
        <v>6.5032581634532951</v>
      </c>
      <c r="E75" s="4"/>
      <c r="F75" s="73">
        <f ca="1">IF(F$2=0,0,F$22*EXP(F$23/($B75+273)/RGas)*(OFFSET('Composition%'!$B45,0,F$13)*OFFSET('Composition%'!$B45,0,F$14)))-IF(F$2=2,0,OFFSET('Composition%'!$B45,0,F$17)*OFFSET('Composition%'!$B45,0,F$18)*(F$24*EXP(-F$25/($B75+273)/RGas)))+ReactionRateK2!F75/2</f>
        <v>7.2515961009934644E-3</v>
      </c>
      <c r="G75" s="73">
        <f ca="1">IF(G$2=0,0,G$22*EXP(G$23/($B75+273)/RGas)*(OFFSET('Composition%'!$B45,0,G$13)*OFFSET('Composition%'!$B45,0,G$14)))-IF(G$2=2,0,OFFSET('Composition%'!$B45,0,G$17)*OFFSET('Composition%'!$B45,0,G$18)*(G$24*EXP(-G$25/($B75+273)/RGas)))+ReactionRateK2!G75/2</f>
        <v>2.7579894295326119E-3</v>
      </c>
      <c r="H75" s="73">
        <f ca="1">IF(H$2=0,0,H$22*EXP(H$23/($B75+273)/RGas)*(OFFSET('Composition%'!$B45,0,H$13)*OFFSET('Composition%'!$B45,0,H$14)))-IF(H$2=2,0,OFFSET('Composition%'!$B45,0,H$17)*OFFSET('Composition%'!$B45,0,H$18)*(H$24*EXP(-H$25/($B75+273)/RGas)))+ReactionRateK2!H75/2</f>
        <v>-4.0279028325405088E-6</v>
      </c>
      <c r="I75" s="73">
        <f ca="1">IF(I$2=0,0,I$22*EXP(I$23/($B75+273)/RGas)*(OFFSET('Composition%'!$B45,0,I$13)*OFFSET('Composition%'!$B45,0,I$14)))-IF(I$2=2,0,OFFSET('Composition%'!$B45,0,I$17)*OFFSET('Composition%'!$B45,0,I$18)*(I$24*EXP(-I$25/($B75+273)/RGas)))+ReactionRateK2!I75/2</f>
        <v>-1.2443318433055244E-4</v>
      </c>
      <c r="J75" s="73"/>
      <c r="K75" s="73">
        <f ca="1">IF(K$2=0,0,K$22*EXP(K$23/($B75+273)/RGas)*(OFFSET('Composition%'!$B45,0,K$13)*OFFSET('Composition%'!$B45,0,K$14)))-IF(K$2=2,0,OFFSET('Composition%'!$B45,0,K$17)*OFFSET('Composition%'!$B45,0,K$18)*(K$24*EXP(-K$25/($B75+273)/RGas)))+ReactionRateK2!K75/2</f>
        <v>3.0779199022913359E-2</v>
      </c>
      <c r="L75" s="73">
        <f ca="1">IF(L$2=0,0,L$22*EXP(L$23/($B75+273)/RGas)*(OFFSET('Composition%'!$B45,0,L$13)*OFFSET('Composition%'!$B45,0,L$14)))-IF(L$2=2,0,OFFSET('Composition%'!$B45,0,L$17)*OFFSET('Composition%'!$B45,0,L$18)*(L$24*EXP(-L$25/($B75+273)/RGas)))+ReactionRateK2!L75/2</f>
        <v>-5.4697750069666621E-3</v>
      </c>
      <c r="M75" s="73">
        <f ca="1">IF(M$2=0,0,M$22*EXP(M$23/($B75+273)/RGas)*(OFFSET('Composition%'!$B45,0,M$13)*OFFSET('Composition%'!$B45,0,M$14)))-IF(M$2=2,0,OFFSET('Composition%'!$B45,0,M$17)*OFFSET('Composition%'!$B45,0,M$18)*(M$24*EXP(-M$25/($B75+273)/RGas)))+ReactionRateK2!M75/2</f>
        <v>0</v>
      </c>
      <c r="N75" s="73"/>
      <c r="O75" s="73">
        <f ca="1">IF(O$2=0,0,O$22*EXP(O$23/($B75+273)/RGas)*(OFFSET('Composition%'!$B45,0,O$13)*OFFSET('Composition%'!$B45,0,O$14)))-IF(O$2=2,0,OFFSET('Composition%'!$B45,0,O$17)*OFFSET('Composition%'!$B45,0,O$18)*(O$24*EXP(-O$25/($B75+273)/RGas)))+ReactionRateK2!O75/2</f>
        <v>0</v>
      </c>
      <c r="P75" s="73">
        <f ca="1">IF(P$2=0,0,P$22*EXP(P$23/($B75+273)/RGas)*(OFFSET('Composition%'!$B45,0,P$13)*OFFSET('Composition%'!$B45,0,P$14)))-IF(P$2=2,0,OFFSET('Composition%'!$B45,0,P$17)*OFFSET('Composition%'!$B45,0,P$18)*(P$24*EXP(-P$25/($B75+273)/RGas)))+ReactionRateK2!P75/2</f>
        <v>1.6313423293270485E-2</v>
      </c>
      <c r="Q75" s="73">
        <f ca="1">IF(Q$2=0,0,Q$22*EXP(Q$23/($B75+273)/RGas)*(OFFSET('Composition%'!$B45,0,Q$13)*OFFSET('Composition%'!$B45,0,Q$14)))-IF(Q$2=2,0,OFFSET('Composition%'!$B45,0,Q$17)*OFFSET('Composition%'!$B45,0,Q$18)*(Q$24*EXP(-Q$25/($B75+273)/RGas)))+ReactionRateK2!Q75/2</f>
        <v>8.0551206500067881E-5</v>
      </c>
      <c r="R75" s="73">
        <f ca="1">IF(R$2=0,0,R$22*EXP(R$23/($B75+273)/RGas)*(OFFSET('Composition%'!$B45,0,R$13)*OFFSET('Composition%'!$B45,0,R$14)))-IF(R$2=2,0,OFFSET('Composition%'!$B45,0,R$17)*OFFSET('Composition%'!$B45,0,R$18)*(R$24*EXP(-R$25/($B75+273)/RGas)))+ReactionRateK2!R75/2</f>
        <v>1.3065242641547115E-5</v>
      </c>
      <c r="S75" s="73"/>
      <c r="T75" s="73">
        <f ca="1">IF(T$2=0,0,T$22*EXP(T$23/($B75+273)/RGas)*(OFFSET('Composition%'!$B45,0,T$13)*OFFSET('Composition%'!$B45,0,T$14)))-IF(T$2=2,0,OFFSET('Composition%'!$B45,0,T$17)*OFFSET('Composition%'!$B45,0,T$18)*(T$24*EXP(-T$25/($B75+273)/RGas)))+ReactionRateK2!T75/2</f>
        <v>2.4088943478622342E-3</v>
      </c>
      <c r="U75" s="73">
        <f ca="1">IF(U$2=0,0,U$22*EXP(U$23/($B75+273)/RGas)*(OFFSET('Composition%'!$B45,0,U$13)*OFFSET('Composition%'!$B45,0,U$14)))-IF(U$2=2,0,OFFSET('Composition%'!$B45,0,U$17)*OFFSET('Composition%'!$B45,0,U$18)*(U$24*EXP(-U$25/($B75+273)/RGas)))+ReactionRateK2!U75/2</f>
        <v>6.1413949284928919E-5</v>
      </c>
      <c r="V75" s="73">
        <f ca="1">IF(V$2=0,0,V$22*EXP(V$23/($B75+273)/RGas)*(OFFSET('Composition%'!$B45,0,V$13)*OFFSET('Composition%'!$B45,0,V$14)))-IF(V$2=2,0,OFFSET('Composition%'!$B45,0,V$17)*OFFSET('Composition%'!$B45,0,V$18)*(V$24*EXP(-V$25/($B75+273)/RGas)))+ReactionRateK2!V75/2</f>
        <v>0</v>
      </c>
      <c r="W75" s="73">
        <f ca="1">IF(W$2=0,0,W$22*EXP(W$23/($B75+273)/RGas)*(OFFSET('Composition%'!$B45,0,W$13)*OFFSET('Composition%'!$B45,0,W$14)))-IF(W$2=2,0,OFFSET('Composition%'!$B45,0,W$17)*OFFSET('Composition%'!$B45,0,W$18)*(W$24*EXP(-W$25/($B75+273)/RGas)))+ReactionRateK2!W75/2</f>
        <v>0</v>
      </c>
      <c r="X75" s="73">
        <f ca="1">IF(X$2=0,0,X$22*EXP(X$23/($B75+273)/RGas)*(OFFSET('Composition%'!$B45,0,X$13)*OFFSET('Composition%'!$B45,0,X$14)))-IF(X$2=2,0,OFFSET('Composition%'!$B45,0,X$17)*OFFSET('Composition%'!$B45,0,X$18)*(X$24*EXP(-X$25/($B75+273)/RGas)))+ReactionRateK2!X75/2</f>
        <v>4.4926444801089547E-8</v>
      </c>
      <c r="Y75" s="73">
        <f ca="1">IF(Y$2=0,0,Y$22*EXP(Y$23/($B75+273)/RGas)*(OFFSET('Composition%'!$B45,0,Y$13)*OFFSET('Composition%'!$B45,0,Y$14)))-IF(Y$2=2,0,OFFSET('Composition%'!$B45,0,Y$17)*OFFSET('Composition%'!$B45,0,Y$18)*(Y$24*EXP(-Y$25/($B75+273)/RGas)))+ReactionRateK2!Y75/2</f>
        <v>2.2235934374939362E-9</v>
      </c>
      <c r="Z75" s="73">
        <f ca="1">IF(Z$2=0,0,Z$22*EXP(Z$23/($B75+273)/RGas)*(OFFSET('Composition%'!$B45,0,Z$13)*OFFSET('Composition%'!$B45,0,Z$14)))-IF(Z$2=2,0,OFFSET('Composition%'!$B45,0,Z$17)*OFFSET('Composition%'!$B45,0,Z$18)*(Z$24*EXP(-Z$25/($B75+273)/RGas)))+ReactionRateK2!Z75/2</f>
        <v>0</v>
      </c>
      <c r="AA75" s="73">
        <f ca="1">IF(AA$2=0,0,AA$22*EXP(AA$23/($B75+273)/RGas)*(OFFSET('Composition%'!$B45,0,AA$13)*OFFSET('Composition%'!$B45,0,AA$14)))-IF(AA$2=2,0,OFFSET('Composition%'!$B45,0,AA$17)*OFFSET('Composition%'!$B45,0,AA$18)*(AA$24*EXP(-AA$25/($B75+273)/RGas)))+ReactionRateK2!AA75/2</f>
        <v>0</v>
      </c>
      <c r="AB75" s="73">
        <f ca="1">IF(AB$2=0,0,AB$22*EXP(AB$23/($B75+273)/RGas)*(OFFSET('Composition%'!$B45,0,AB$13)*OFFSET('Composition%'!$B45,0,AB$14)))-IF(AB$2=2,0,OFFSET('Composition%'!$B45,0,AB$17)*OFFSET('Composition%'!$B45,0,AB$18)*(AB$24*EXP(-AB$25/($B75+273)/RGas)))+ReactionRateK2!AB75/2</f>
        <v>0</v>
      </c>
      <c r="AC75" s="73">
        <f ca="1">IF(AC$2=0,0,AC$22*EXP(AC$23/($B75+273)/RGas)*(OFFSET('Composition%'!$B45,0,AC$13)*OFFSET('Composition%'!$B45,0,AC$14)))-IF(AC$2=2,0,OFFSET('Composition%'!$B45,0,AC$17)*OFFSET('Composition%'!$B45,0,AC$18)*(AC$24*EXP(-AC$25/($B75+273)/RGas)))+ReactionRateK2!AC75/2</f>
        <v>0</v>
      </c>
      <c r="AD75" s="73">
        <f ca="1">IF(AD$2=0,0,AD$22*EXP(AD$23/($B75+273)/RGas)*(OFFSET('Composition%'!$B45,0,AD$13)*OFFSET('Composition%'!$B45,0,AD$14)))-IF(AD$2=2,0,OFFSET('Composition%'!$B45,0,AD$17)*OFFSET('Composition%'!$B45,0,AD$18)*(AD$24*EXP(-AD$25/($B75+273)/RGas)))+ReactionRateK2!AD75/2</f>
        <v>0</v>
      </c>
      <c r="AE75" s="73">
        <f ca="1">IF(AE$2=0,0,AE$22*EXP(AE$23/($B75+273)/RGas)*(OFFSET('Composition%'!$B45,0,AE$13)*OFFSET('Composition%'!$B45,0,AE$14)))-IF(AE$2=2,0,OFFSET('Composition%'!$B45,0,AE$17)*OFFSET('Composition%'!$B45,0,AE$18)*(AE$24*EXP(-AE$25/($B75+273)/RGas)))+ReactionRateK2!AE75/2</f>
        <v>0</v>
      </c>
      <c r="AF75" s="73"/>
      <c r="AG75" s="73">
        <f ca="1">IF(AG$2=0,0,AG$22*EXP(AG$23/($B75+273)/RGas)*(OFFSET('Composition%'!$B45,0,AG$13)*OFFSET('Composition%'!$B45,0,AG$14)))-IF(AG$2=2,0,OFFSET('Composition%'!$B45,0,AG$17)*OFFSET('Composition%'!$B45,0,AG$18)*(AG$24*EXP(-AG$25/($B75+273)/RGas)))+ReactionRateK2!AG75/2</f>
        <v>0</v>
      </c>
      <c r="AH75" s="73">
        <f ca="1">IF(AH$2=0,0,AH$22*EXP(AH$23/($B75+273)/RGas)*(OFFSET('Composition%'!$B45,0,AH$13)*OFFSET('Composition%'!$B45,0,AH$14)))-IF(AH$2=2,0,OFFSET('Composition%'!$B45,0,AH$17)*OFFSET('Composition%'!$B45,0,AH$18)*(AH$24*EXP(-AH$25/($B75+273)/RGas)))+ReactionRateK2!AH75/2</f>
        <v>0</v>
      </c>
      <c r="AI75" s="73">
        <f ca="1">IF(AI$2=0,0,AI$22*EXP(AI$23/($B75+273)/RGas)*(OFFSET('Composition%'!$B45,0,AI$13)*OFFSET('Composition%'!$B45,0,AI$14)))-IF(AI$2=2,0,OFFSET('Composition%'!$B45,0,AI$17)*OFFSET('Composition%'!$B45,0,AI$18)*(AI$24*EXP(-AI$25/($B75+273)/RGas)))+ReactionRateK2!AI75/2</f>
        <v>0</v>
      </c>
      <c r="AJ75" s="73">
        <f ca="1">IF(AJ$2=0,0,AJ$22*EXP(AJ$23/($B75+273)/RGas)*(OFFSET('Composition%'!$B45,0,AJ$13)*OFFSET('Composition%'!$B45,0,AJ$14)))-IF(AJ$2=2,0,OFFSET('Composition%'!$B45,0,AJ$17)*OFFSET('Composition%'!$B45,0,AJ$18)*(AJ$24*EXP(-AJ$25/($B75+273)/RGas)))+ReactionRateK2!AJ75/2</f>
        <v>0</v>
      </c>
      <c r="AK75" s="73">
        <f ca="1">IF(AK$2=0,0,AK$22*EXP(AK$23/($B75+273)/RGas)*(OFFSET('Composition%'!$B45,0,AK$13)*OFFSET('Composition%'!$B45,0,AK$14)))-IF(AK$2=2,0,OFFSET('Composition%'!$B45,0,AK$17)*OFFSET('Composition%'!$B45,0,AK$18)*(AK$24*EXP(-AK$25/($B75+273)/RGas)))+ReactionRateK2!AK75/2</f>
        <v>0</v>
      </c>
      <c r="AL75" s="73">
        <f ca="1">IF(AL$2=0,0,AL$22*EXP(AL$23/($B75+273)/RGas)*(OFFSET('Composition%'!$B45,0,AL$13)*OFFSET('Composition%'!$B45,0,AL$14)))-IF(AL$2=2,0,OFFSET('Composition%'!$B45,0,AL$17)*OFFSET('Composition%'!$B45,0,AL$18)*(AL$24*EXP(-AL$25/($B75+273)/RGas)))+ReactionRateK2!AL75/2</f>
        <v>0</v>
      </c>
      <c r="AM75" s="73"/>
      <c r="AN75" s="73">
        <f ca="1">IF(AN$2=0,0,AN$22*EXP(AN$23/($B75+273)/RGas)*(OFFSET('Composition%'!$B45,0,AN$13)*OFFSET('Composition%'!$B45,0,AN$14)))-IF(AN$2=2,0,OFFSET('Composition%'!$B45,0,AN$17)*OFFSET('Composition%'!$B45,0,AN$18)*(AN$24*EXP(-AN$25/($B75+273)/RGas)))+ReactionRateK2!AN75/2</f>
        <v>0</v>
      </c>
      <c r="AO75" s="73">
        <f ca="1">IF(AO$2=0,0,AO$22*EXP(AO$23/($B75+273)/RGas)*(OFFSET('Composition%'!$B45,0,AO$13)*OFFSET('Composition%'!$B45,0,AO$14)))-IF(AO$2=2,0,OFFSET('Composition%'!$B45,0,AO$17)*OFFSET('Composition%'!$B45,0,AO$18)*(AO$24*EXP(-AO$25/($B75+273)/RGas)))+ReactionRateK2!AO75/2</f>
        <v>0</v>
      </c>
      <c r="AP75" s="73">
        <f ca="1">IF(AP$2=0,0,AP$22*EXP(AP$23/($B75+273)/RGas)*(OFFSET('Composition%'!$B45,0,AP$13)*OFFSET('Composition%'!$B45,0,AP$14)))-IF(AP$2=2,0,OFFSET('Composition%'!$B45,0,AP$17)*OFFSET('Composition%'!$B45,0,AP$18)*(AP$24*EXP(-AP$25/($B75+273)/RGas)))+ReactionRateK2!AP75/2</f>
        <v>4.7096623534285325E-12</v>
      </c>
      <c r="AQ75" s="73">
        <f ca="1">IF(AQ$2=0,0,AQ$22*EXP(AQ$23/($B75+273)/RGas)*(OFFSET('Composition%'!$B45,0,AQ$13)*OFFSET('Composition%'!$B45,0,AQ$14)))-IF(AQ$2=2,0,OFFSET('Composition%'!$B45,0,AQ$17)*OFFSET('Composition%'!$B45,0,AQ$18)*(AQ$24*EXP(-AQ$25/($B75+273)/RGas)))+ReactionRateK2!AQ75/2</f>
        <v>0</v>
      </c>
      <c r="AR75" s="73">
        <f ca="1">IF(AR$2=0,0,AR$22*EXP(AR$23/($B75+273)/RGas)*(OFFSET('Composition%'!$B45,0,AR$13)*OFFSET('Composition%'!$B45,0,AR$14)))-IF(AR$2=2,0,OFFSET('Composition%'!$B45,0,AR$17)*OFFSET('Composition%'!$B45,0,AR$18)*(AR$24*EXP(-AR$25/($B75+273)/RGas)))+ReactionRateK2!AR75/2</f>
        <v>0</v>
      </c>
    </row>
    <row r="76" spans="1:44">
      <c r="A76" s="3">
        <f t="shared" si="9"/>
        <v>2.2000000000000002</v>
      </c>
      <c r="B76" s="19">
        <f ca="1">'Composition%'!B46</f>
        <v>413.55180461345248</v>
      </c>
      <c r="C76">
        <f t="shared" si="8"/>
        <v>30</v>
      </c>
      <c r="D76" s="26">
        <f ca="1">('Composition%'!C46*ReactionRateK3!C76)^3</f>
        <v>6.4655232227291544</v>
      </c>
      <c r="E76" s="4"/>
      <c r="F76" s="73">
        <f ca="1">IF(F$2=0,0,F$22*EXP(F$23/($B76+273)/RGas)*(OFFSET('Composition%'!$B46,0,F$13)*OFFSET('Composition%'!$B46,0,F$14)))-IF(F$2=2,0,OFFSET('Composition%'!$B46,0,F$17)*OFFSET('Composition%'!$B46,0,F$18)*(F$24*EXP(-F$25/($B76+273)/RGas)))+ReactionRateK2!F76/2</f>
        <v>7.0981364370959442E-3</v>
      </c>
      <c r="G76" s="73">
        <f ca="1">IF(G$2=0,0,G$22*EXP(G$23/($B76+273)/RGas)*(OFFSET('Composition%'!$B46,0,G$13)*OFFSET('Composition%'!$B46,0,G$14)))-IF(G$2=2,0,OFFSET('Composition%'!$B46,0,G$17)*OFFSET('Composition%'!$B46,0,G$18)*(G$24*EXP(-G$25/($B76+273)/RGas)))+ReactionRateK2!G76/2</f>
        <v>2.7039208471990655E-3</v>
      </c>
      <c r="H76" s="73">
        <f ca="1">IF(H$2=0,0,H$22*EXP(H$23/($B76+273)/RGas)*(OFFSET('Composition%'!$B46,0,H$13)*OFFSET('Composition%'!$B46,0,H$14)))-IF(H$2=2,0,OFFSET('Composition%'!$B46,0,H$17)*OFFSET('Composition%'!$B46,0,H$18)*(H$24*EXP(-H$25/($B76+273)/RGas)))+ReactionRateK2!H76/2</f>
        <v>-4.0781591819241716E-6</v>
      </c>
      <c r="I76" s="73">
        <f ca="1">IF(I$2=0,0,I$22*EXP(I$23/($B76+273)/RGas)*(OFFSET('Composition%'!$B46,0,I$13)*OFFSET('Composition%'!$B46,0,I$14)))-IF(I$2=2,0,OFFSET('Composition%'!$B46,0,I$17)*OFFSET('Composition%'!$B46,0,I$18)*(I$24*EXP(-I$25/($B76+273)/RGas)))+ReactionRateK2!I76/2</f>
        <v>-1.0385465634997146E-4</v>
      </c>
      <c r="J76" s="73"/>
      <c r="K76" s="73">
        <f ca="1">IF(K$2=0,0,K$22*EXP(K$23/($B76+273)/RGas)*(OFFSET('Composition%'!$B46,0,K$13)*OFFSET('Composition%'!$B46,0,K$14)))-IF(K$2=2,0,OFFSET('Composition%'!$B46,0,K$17)*OFFSET('Composition%'!$B46,0,K$18)*(K$24*EXP(-K$25/($B76+273)/RGas)))+ReactionRateK2!K76/2</f>
        <v>3.023766672837927E-2</v>
      </c>
      <c r="L76" s="73">
        <f ca="1">IF(L$2=0,0,L$22*EXP(L$23/($B76+273)/RGas)*(OFFSET('Composition%'!$B46,0,L$13)*OFFSET('Composition%'!$B46,0,L$14)))-IF(L$2=2,0,OFFSET('Composition%'!$B46,0,L$17)*OFFSET('Composition%'!$B46,0,L$18)*(L$24*EXP(-L$25/($B76+273)/RGas)))+ReactionRateK2!L76/2</f>
        <v>-5.4020264475541264E-3</v>
      </c>
      <c r="M76" s="73">
        <f ca="1">IF(M$2=0,0,M$22*EXP(M$23/($B76+273)/RGas)*(OFFSET('Composition%'!$B46,0,M$13)*OFFSET('Composition%'!$B46,0,M$14)))-IF(M$2=2,0,OFFSET('Composition%'!$B46,0,M$17)*OFFSET('Composition%'!$B46,0,M$18)*(M$24*EXP(-M$25/($B76+273)/RGas)))+ReactionRateK2!M76/2</f>
        <v>0</v>
      </c>
      <c r="N76" s="73"/>
      <c r="O76" s="73">
        <f ca="1">IF(O$2=0,0,O$22*EXP(O$23/($B76+273)/RGas)*(OFFSET('Composition%'!$B46,0,O$13)*OFFSET('Composition%'!$B46,0,O$14)))-IF(O$2=2,0,OFFSET('Composition%'!$B46,0,O$17)*OFFSET('Composition%'!$B46,0,O$18)*(O$24*EXP(-O$25/($B76+273)/RGas)))+ReactionRateK2!O76/2</f>
        <v>0</v>
      </c>
      <c r="P76" s="73">
        <f ca="1">IF(P$2=0,0,P$22*EXP(P$23/($B76+273)/RGas)*(OFFSET('Composition%'!$B46,0,P$13)*OFFSET('Composition%'!$B46,0,P$14)))-IF(P$2=2,0,OFFSET('Composition%'!$B46,0,P$17)*OFFSET('Composition%'!$B46,0,P$18)*(P$24*EXP(-P$25/($B76+273)/RGas)))+ReactionRateK2!P76/2</f>
        <v>1.6504081611827752E-2</v>
      </c>
      <c r="Q76" s="73">
        <f ca="1">IF(Q$2=0,0,Q$22*EXP(Q$23/($B76+273)/RGas)*(OFFSET('Composition%'!$B46,0,Q$13)*OFFSET('Composition%'!$B46,0,Q$14)))-IF(Q$2=2,0,OFFSET('Composition%'!$B46,0,Q$17)*OFFSET('Composition%'!$B46,0,Q$18)*(Q$24*EXP(-Q$25/($B76+273)/RGas)))+ReactionRateK2!Q76/2</f>
        <v>8.2992269635128089E-5</v>
      </c>
      <c r="R76" s="73">
        <f ca="1">IF(R$2=0,0,R$22*EXP(R$23/($B76+273)/RGas)*(OFFSET('Composition%'!$B46,0,R$13)*OFFSET('Composition%'!$B46,0,R$14)))-IF(R$2=2,0,OFFSET('Composition%'!$B46,0,R$17)*OFFSET('Composition%'!$B46,0,R$18)*(R$24*EXP(-R$25/($B76+273)/RGas)))+ReactionRateK2!R76/2</f>
        <v>1.3751170736515178E-5</v>
      </c>
      <c r="S76" s="73"/>
      <c r="T76" s="73">
        <f ca="1">IF(T$2=0,0,T$22*EXP(T$23/($B76+273)/RGas)*(OFFSET('Composition%'!$B46,0,T$13)*OFFSET('Composition%'!$B46,0,T$14)))-IF(T$2=2,0,OFFSET('Composition%'!$B46,0,T$17)*OFFSET('Composition%'!$B46,0,T$18)*(T$24*EXP(-T$25/($B76+273)/RGas)))+ReactionRateK2!T76/2</f>
        <v>2.2560691049183408E-3</v>
      </c>
      <c r="U76" s="73">
        <f ca="1">IF(U$2=0,0,U$22*EXP(U$23/($B76+273)/RGas)*(OFFSET('Composition%'!$B46,0,U$13)*OFFSET('Composition%'!$B46,0,U$14)))-IF(U$2=2,0,OFFSET('Composition%'!$B46,0,U$17)*OFFSET('Composition%'!$B46,0,U$18)*(U$24*EXP(-U$25/($B76+273)/RGas)))+ReactionRateK2!U76/2</f>
        <v>5.5500067023539117E-5</v>
      </c>
      <c r="V76" s="73">
        <f ca="1">IF(V$2=0,0,V$22*EXP(V$23/($B76+273)/RGas)*(OFFSET('Composition%'!$B46,0,V$13)*OFFSET('Composition%'!$B46,0,V$14)))-IF(V$2=2,0,OFFSET('Composition%'!$B46,0,V$17)*OFFSET('Composition%'!$B46,0,V$18)*(V$24*EXP(-V$25/($B76+273)/RGas)))+ReactionRateK2!V76/2</f>
        <v>0</v>
      </c>
      <c r="W76" s="73">
        <f ca="1">IF(W$2=0,0,W$22*EXP(W$23/($B76+273)/RGas)*(OFFSET('Composition%'!$B46,0,W$13)*OFFSET('Composition%'!$B46,0,W$14)))-IF(W$2=2,0,OFFSET('Composition%'!$B46,0,W$17)*OFFSET('Composition%'!$B46,0,W$18)*(W$24*EXP(-W$25/($B76+273)/RGas)))+ReactionRateK2!W76/2</f>
        <v>0</v>
      </c>
      <c r="X76" s="73">
        <f ca="1">IF(X$2=0,0,X$22*EXP(X$23/($B76+273)/RGas)*(OFFSET('Composition%'!$B46,0,X$13)*OFFSET('Composition%'!$B46,0,X$14)))-IF(X$2=2,0,OFFSET('Composition%'!$B46,0,X$17)*OFFSET('Composition%'!$B46,0,X$18)*(X$24*EXP(-X$25/($B76+273)/RGas)))+ReactionRateK2!X76/2</f>
        <v>4.4839363838593073E-8</v>
      </c>
      <c r="Y76" s="73">
        <f ca="1">IF(Y$2=0,0,Y$22*EXP(Y$23/($B76+273)/RGas)*(OFFSET('Composition%'!$B46,0,Y$13)*OFFSET('Composition%'!$B46,0,Y$14)))-IF(Y$2=2,0,OFFSET('Composition%'!$B46,0,Y$17)*OFFSET('Composition%'!$B46,0,Y$18)*(Y$24*EXP(-Y$25/($B76+273)/RGas)))+ReactionRateK2!Y76/2</f>
        <v>2.219283444624588E-9</v>
      </c>
      <c r="Z76" s="73">
        <f ca="1">IF(Z$2=0,0,Z$22*EXP(Z$23/($B76+273)/RGas)*(OFFSET('Composition%'!$B46,0,Z$13)*OFFSET('Composition%'!$B46,0,Z$14)))-IF(Z$2=2,0,OFFSET('Composition%'!$B46,0,Z$17)*OFFSET('Composition%'!$B46,0,Z$18)*(Z$24*EXP(-Z$25/($B76+273)/RGas)))+ReactionRateK2!Z76/2</f>
        <v>0</v>
      </c>
      <c r="AA76" s="73">
        <f ca="1">IF(AA$2=0,0,AA$22*EXP(AA$23/($B76+273)/RGas)*(OFFSET('Composition%'!$B46,0,AA$13)*OFFSET('Composition%'!$B46,0,AA$14)))-IF(AA$2=2,0,OFFSET('Composition%'!$B46,0,AA$17)*OFFSET('Composition%'!$B46,0,AA$18)*(AA$24*EXP(-AA$25/($B76+273)/RGas)))+ReactionRateK2!AA76/2</f>
        <v>0</v>
      </c>
      <c r="AB76" s="73">
        <f ca="1">IF(AB$2=0,0,AB$22*EXP(AB$23/($B76+273)/RGas)*(OFFSET('Composition%'!$B46,0,AB$13)*OFFSET('Composition%'!$B46,0,AB$14)))-IF(AB$2=2,0,OFFSET('Composition%'!$B46,0,AB$17)*OFFSET('Composition%'!$B46,0,AB$18)*(AB$24*EXP(-AB$25/($B76+273)/RGas)))+ReactionRateK2!AB76/2</f>
        <v>0</v>
      </c>
      <c r="AC76" s="73">
        <f ca="1">IF(AC$2=0,0,AC$22*EXP(AC$23/($B76+273)/RGas)*(OFFSET('Composition%'!$B46,0,AC$13)*OFFSET('Composition%'!$B46,0,AC$14)))-IF(AC$2=2,0,OFFSET('Composition%'!$B46,0,AC$17)*OFFSET('Composition%'!$B46,0,AC$18)*(AC$24*EXP(-AC$25/($B76+273)/RGas)))+ReactionRateK2!AC76/2</f>
        <v>0</v>
      </c>
      <c r="AD76" s="73">
        <f ca="1">IF(AD$2=0,0,AD$22*EXP(AD$23/($B76+273)/RGas)*(OFFSET('Composition%'!$B46,0,AD$13)*OFFSET('Composition%'!$B46,0,AD$14)))-IF(AD$2=2,0,OFFSET('Composition%'!$B46,0,AD$17)*OFFSET('Composition%'!$B46,0,AD$18)*(AD$24*EXP(-AD$25/($B76+273)/RGas)))+ReactionRateK2!AD76/2</f>
        <v>0</v>
      </c>
      <c r="AE76" s="73">
        <f ca="1">IF(AE$2=0,0,AE$22*EXP(AE$23/($B76+273)/RGas)*(OFFSET('Composition%'!$B46,0,AE$13)*OFFSET('Composition%'!$B46,0,AE$14)))-IF(AE$2=2,0,OFFSET('Composition%'!$B46,0,AE$17)*OFFSET('Composition%'!$B46,0,AE$18)*(AE$24*EXP(-AE$25/($B76+273)/RGas)))+ReactionRateK2!AE76/2</f>
        <v>0</v>
      </c>
      <c r="AF76" s="73"/>
      <c r="AG76" s="73">
        <f ca="1">IF(AG$2=0,0,AG$22*EXP(AG$23/($B76+273)/RGas)*(OFFSET('Composition%'!$B46,0,AG$13)*OFFSET('Composition%'!$B46,0,AG$14)))-IF(AG$2=2,0,OFFSET('Composition%'!$B46,0,AG$17)*OFFSET('Composition%'!$B46,0,AG$18)*(AG$24*EXP(-AG$25/($B76+273)/RGas)))+ReactionRateK2!AG76/2</f>
        <v>0</v>
      </c>
      <c r="AH76" s="73">
        <f ca="1">IF(AH$2=0,0,AH$22*EXP(AH$23/($B76+273)/RGas)*(OFFSET('Composition%'!$B46,0,AH$13)*OFFSET('Composition%'!$B46,0,AH$14)))-IF(AH$2=2,0,OFFSET('Composition%'!$B46,0,AH$17)*OFFSET('Composition%'!$B46,0,AH$18)*(AH$24*EXP(-AH$25/($B76+273)/RGas)))+ReactionRateK2!AH76/2</f>
        <v>0</v>
      </c>
      <c r="AI76" s="73">
        <f ca="1">IF(AI$2=0,0,AI$22*EXP(AI$23/($B76+273)/RGas)*(OFFSET('Composition%'!$B46,0,AI$13)*OFFSET('Composition%'!$B46,0,AI$14)))-IF(AI$2=2,0,OFFSET('Composition%'!$B46,0,AI$17)*OFFSET('Composition%'!$B46,0,AI$18)*(AI$24*EXP(-AI$25/($B76+273)/RGas)))+ReactionRateK2!AI76/2</f>
        <v>0</v>
      </c>
      <c r="AJ76" s="73">
        <f ca="1">IF(AJ$2=0,0,AJ$22*EXP(AJ$23/($B76+273)/RGas)*(OFFSET('Composition%'!$B46,0,AJ$13)*OFFSET('Composition%'!$B46,0,AJ$14)))-IF(AJ$2=2,0,OFFSET('Composition%'!$B46,0,AJ$17)*OFFSET('Composition%'!$B46,0,AJ$18)*(AJ$24*EXP(-AJ$25/($B76+273)/RGas)))+ReactionRateK2!AJ76/2</f>
        <v>0</v>
      </c>
      <c r="AK76" s="73">
        <f ca="1">IF(AK$2=0,0,AK$22*EXP(AK$23/($B76+273)/RGas)*(OFFSET('Composition%'!$B46,0,AK$13)*OFFSET('Composition%'!$B46,0,AK$14)))-IF(AK$2=2,0,OFFSET('Composition%'!$B46,0,AK$17)*OFFSET('Composition%'!$B46,0,AK$18)*(AK$24*EXP(-AK$25/($B76+273)/RGas)))+ReactionRateK2!AK76/2</f>
        <v>0</v>
      </c>
      <c r="AL76" s="73">
        <f ca="1">IF(AL$2=0,0,AL$22*EXP(AL$23/($B76+273)/RGas)*(OFFSET('Composition%'!$B46,0,AL$13)*OFFSET('Composition%'!$B46,0,AL$14)))-IF(AL$2=2,0,OFFSET('Composition%'!$B46,0,AL$17)*OFFSET('Composition%'!$B46,0,AL$18)*(AL$24*EXP(-AL$25/($B76+273)/RGas)))+ReactionRateK2!AL76/2</f>
        <v>0</v>
      </c>
      <c r="AM76" s="73"/>
      <c r="AN76" s="73">
        <f ca="1">IF(AN$2=0,0,AN$22*EXP(AN$23/($B76+273)/RGas)*(OFFSET('Composition%'!$B46,0,AN$13)*OFFSET('Composition%'!$B46,0,AN$14)))-IF(AN$2=2,0,OFFSET('Composition%'!$B46,0,AN$17)*OFFSET('Composition%'!$B46,0,AN$18)*(AN$24*EXP(-AN$25/($B76+273)/RGas)))+ReactionRateK2!AN76/2</f>
        <v>0</v>
      </c>
      <c r="AO76" s="73">
        <f ca="1">IF(AO$2=0,0,AO$22*EXP(AO$23/($B76+273)/RGas)*(OFFSET('Composition%'!$B46,0,AO$13)*OFFSET('Composition%'!$B46,0,AO$14)))-IF(AO$2=2,0,OFFSET('Composition%'!$B46,0,AO$17)*OFFSET('Composition%'!$B46,0,AO$18)*(AO$24*EXP(-AO$25/($B76+273)/RGas)))+ReactionRateK2!AO76/2</f>
        <v>0</v>
      </c>
      <c r="AP76" s="73">
        <f ca="1">IF(AP$2=0,0,AP$22*EXP(AP$23/($B76+273)/RGas)*(OFFSET('Composition%'!$B46,0,AP$13)*OFFSET('Composition%'!$B46,0,AP$14)))-IF(AP$2=2,0,OFFSET('Composition%'!$B46,0,AP$17)*OFFSET('Composition%'!$B46,0,AP$18)*(AP$24*EXP(-AP$25/($B76+273)/RGas)))+ReactionRateK2!AP76/2</f>
        <v>4.7119689238032255E-12</v>
      </c>
      <c r="AQ76" s="73">
        <f ca="1">IF(AQ$2=0,0,AQ$22*EXP(AQ$23/($B76+273)/RGas)*(OFFSET('Composition%'!$B46,0,AQ$13)*OFFSET('Composition%'!$B46,0,AQ$14)))-IF(AQ$2=2,0,OFFSET('Composition%'!$B46,0,AQ$17)*OFFSET('Composition%'!$B46,0,AQ$18)*(AQ$24*EXP(-AQ$25/($B76+273)/RGas)))+ReactionRateK2!AQ76/2</f>
        <v>0</v>
      </c>
      <c r="AR76" s="73">
        <f ca="1">IF(AR$2=0,0,AR$22*EXP(AR$23/($B76+273)/RGas)*(OFFSET('Composition%'!$B46,0,AR$13)*OFFSET('Composition%'!$B46,0,AR$14)))-IF(AR$2=2,0,OFFSET('Composition%'!$B46,0,AR$17)*OFFSET('Composition%'!$B46,0,AR$18)*(AR$24*EXP(-AR$25/($B76+273)/RGas)))+ReactionRateK2!AR76/2</f>
        <v>0</v>
      </c>
    </row>
    <row r="77" spans="1:44">
      <c r="A77" s="3">
        <f t="shared" si="9"/>
        <v>2.25</v>
      </c>
      <c r="B77" s="19">
        <f ca="1">'Composition%'!B47</f>
        <v>413.60973658034027</v>
      </c>
      <c r="C77">
        <f t="shared" si="8"/>
        <v>30</v>
      </c>
      <c r="D77" s="26">
        <f ca="1">('Composition%'!C47*ReactionRateK3!C77)^3</f>
        <v>6.4303455491093855</v>
      </c>
      <c r="E77" s="4"/>
      <c r="F77" s="73">
        <f ca="1">IF(F$2=0,0,F$22*EXP(F$23/($B77+273)/RGas)*(OFFSET('Composition%'!$B47,0,F$13)*OFFSET('Composition%'!$B47,0,F$14)))-IF(F$2=2,0,OFFSET('Composition%'!$B47,0,F$17)*OFFSET('Composition%'!$B47,0,F$18)*(F$24*EXP(-F$25/($B77+273)/RGas)))+ReactionRateK2!F77/2</f>
        <v>6.9490632180924678E-3</v>
      </c>
      <c r="G77" s="73">
        <f ca="1">IF(G$2=0,0,G$22*EXP(G$23/($B77+273)/RGas)*(OFFSET('Composition%'!$B47,0,G$13)*OFFSET('Composition%'!$B47,0,G$14)))-IF(G$2=2,0,OFFSET('Composition%'!$B47,0,G$17)*OFFSET('Composition%'!$B47,0,G$18)*(G$24*EXP(-G$25/($B77+273)/RGas)))+ReactionRateK2!G77/2</f>
        <v>2.6513264830710188E-3</v>
      </c>
      <c r="H77" s="73">
        <f ca="1">IF(H$2=0,0,H$22*EXP(H$23/($B77+273)/RGas)*(OFFSET('Composition%'!$B47,0,H$13)*OFFSET('Composition%'!$B47,0,H$14)))-IF(H$2=2,0,OFFSET('Composition%'!$B47,0,H$17)*OFFSET('Composition%'!$B47,0,H$18)*(H$24*EXP(-H$25/($B77+273)/RGas)))+ReactionRateK2!H77/2</f>
        <v>-4.1246656913087501E-6</v>
      </c>
      <c r="I77" s="73">
        <f ca="1">IF(I$2=0,0,I$22*EXP(I$23/($B77+273)/RGas)*(OFFSET('Composition%'!$B47,0,I$13)*OFFSET('Composition%'!$B47,0,I$14)))-IF(I$2=2,0,OFFSET('Composition%'!$B47,0,I$17)*OFFSET('Composition%'!$B47,0,I$18)*(I$24*EXP(-I$25/($B77+273)/RGas)))+ReactionRateK2!I77/2</f>
        <v>-8.604167698955377E-5</v>
      </c>
      <c r="J77" s="73"/>
      <c r="K77" s="73">
        <f ca="1">IF(K$2=0,0,K$22*EXP(K$23/($B77+273)/RGas)*(OFFSET('Composition%'!$B47,0,K$13)*OFFSET('Composition%'!$B47,0,K$14)))-IF(K$2=2,0,OFFSET('Composition%'!$B47,0,K$17)*OFFSET('Composition%'!$B47,0,K$18)*(K$24*EXP(-K$25/($B77+273)/RGas)))+ReactionRateK2!K77/2</f>
        <v>2.9702602163315904E-2</v>
      </c>
      <c r="L77" s="73">
        <f ca="1">IF(L$2=0,0,L$22*EXP(L$23/($B77+273)/RGas)*(OFFSET('Composition%'!$B47,0,L$13)*OFFSET('Composition%'!$B47,0,L$14)))-IF(L$2=2,0,OFFSET('Composition%'!$B47,0,L$17)*OFFSET('Composition%'!$B47,0,L$18)*(L$24*EXP(-L$25/($B77+273)/RGas)))+ReactionRateK2!L77/2</f>
        <v>-5.3309369899181419E-3</v>
      </c>
      <c r="M77" s="73">
        <f ca="1">IF(M$2=0,0,M$22*EXP(M$23/($B77+273)/RGas)*(OFFSET('Composition%'!$B47,0,M$13)*OFFSET('Composition%'!$B47,0,M$14)))-IF(M$2=2,0,OFFSET('Composition%'!$B47,0,M$17)*OFFSET('Composition%'!$B47,0,M$18)*(M$24*EXP(-M$25/($B77+273)/RGas)))+ReactionRateK2!M77/2</f>
        <v>0</v>
      </c>
      <c r="N77" s="73"/>
      <c r="O77" s="73">
        <f ca="1">IF(O$2=0,0,O$22*EXP(O$23/($B77+273)/RGas)*(OFFSET('Composition%'!$B47,0,O$13)*OFFSET('Composition%'!$B47,0,O$14)))-IF(O$2=2,0,OFFSET('Composition%'!$B47,0,O$17)*OFFSET('Composition%'!$B47,0,O$18)*(O$24*EXP(-O$25/($B77+273)/RGas)))+ReactionRateK2!O77/2</f>
        <v>0</v>
      </c>
      <c r="P77" s="73">
        <f ca="1">IF(P$2=0,0,P$22*EXP(P$23/($B77+273)/RGas)*(OFFSET('Composition%'!$B47,0,P$13)*OFFSET('Composition%'!$B47,0,P$14)))-IF(P$2=2,0,OFFSET('Composition%'!$B47,0,P$17)*OFFSET('Composition%'!$B47,0,P$18)*(P$24*EXP(-P$25/($B77+273)/RGas)))+ReactionRateK2!P77/2</f>
        <v>1.6680399922530779E-2</v>
      </c>
      <c r="Q77" s="73">
        <f ca="1">IF(Q$2=0,0,Q$22*EXP(Q$23/($B77+273)/RGas)*(OFFSET('Composition%'!$B47,0,Q$13)*OFFSET('Composition%'!$B47,0,Q$14)))-IF(Q$2=2,0,OFFSET('Composition%'!$B47,0,Q$17)*OFFSET('Composition%'!$B47,0,Q$18)*(Q$24*EXP(-Q$25/($B77+273)/RGas)))+ReactionRateK2!Q77/2</f>
        <v>8.5424920715697803E-5</v>
      </c>
      <c r="R77" s="73">
        <f ca="1">IF(R$2=0,0,R$22*EXP(R$23/($B77+273)/RGas)*(OFFSET('Composition%'!$B47,0,R$13)*OFFSET('Composition%'!$B47,0,R$14)))-IF(R$2=2,0,OFFSET('Composition%'!$B47,0,R$17)*OFFSET('Composition%'!$B47,0,R$18)*(R$24*EXP(-R$25/($B77+273)/RGas)))+ReactionRateK2!R77/2</f>
        <v>1.4454965113108623E-5</v>
      </c>
      <c r="S77" s="73"/>
      <c r="T77" s="73">
        <f ca="1">IF(T$2=0,0,T$22*EXP(T$23/($B77+273)/RGas)*(OFFSET('Composition%'!$B47,0,T$13)*OFFSET('Composition%'!$B47,0,T$14)))-IF(T$2=2,0,OFFSET('Composition%'!$B47,0,T$17)*OFFSET('Composition%'!$B47,0,T$18)*(T$24*EXP(-T$25/($B77+273)/RGas)))+ReactionRateK2!T77/2</f>
        <v>2.1126618767076813E-3</v>
      </c>
      <c r="U77" s="73">
        <f ca="1">IF(U$2=0,0,U$22*EXP(U$23/($B77+273)/RGas)*(OFFSET('Composition%'!$B47,0,U$13)*OFFSET('Composition%'!$B47,0,U$14)))-IF(U$2=2,0,OFFSET('Composition%'!$B47,0,U$17)*OFFSET('Composition%'!$B47,0,U$18)*(U$24*EXP(-U$25/($B77+273)/RGas)))+ReactionRateK2!U77/2</f>
        <v>5.0171898462507373E-5</v>
      </c>
      <c r="V77" s="73">
        <f ca="1">IF(V$2=0,0,V$22*EXP(V$23/($B77+273)/RGas)*(OFFSET('Composition%'!$B47,0,V$13)*OFFSET('Composition%'!$B47,0,V$14)))-IF(V$2=2,0,OFFSET('Composition%'!$B47,0,V$17)*OFFSET('Composition%'!$B47,0,V$18)*(V$24*EXP(-V$25/($B77+273)/RGas)))+ReactionRateK2!V77/2</f>
        <v>0</v>
      </c>
      <c r="W77" s="73">
        <f ca="1">IF(W$2=0,0,W$22*EXP(W$23/($B77+273)/RGas)*(OFFSET('Composition%'!$B47,0,W$13)*OFFSET('Composition%'!$B47,0,W$14)))-IF(W$2=2,0,OFFSET('Composition%'!$B47,0,W$17)*OFFSET('Composition%'!$B47,0,W$18)*(W$24*EXP(-W$25/($B77+273)/RGas)))+ReactionRateK2!W77/2</f>
        <v>0</v>
      </c>
      <c r="X77" s="73">
        <f ca="1">IF(X$2=0,0,X$22*EXP(X$23/($B77+273)/RGas)*(OFFSET('Composition%'!$B47,0,X$13)*OFFSET('Composition%'!$B47,0,X$14)))-IF(X$2=2,0,OFFSET('Composition%'!$B47,0,X$17)*OFFSET('Composition%'!$B47,0,X$18)*(X$24*EXP(-X$25/($B77+273)/RGas)))+ReactionRateK2!X77/2</f>
        <v>4.4757878571421638E-8</v>
      </c>
      <c r="Y77" s="73">
        <f ca="1">IF(Y$2=0,0,Y$22*EXP(Y$23/($B77+273)/RGas)*(OFFSET('Composition%'!$B47,0,Y$13)*OFFSET('Composition%'!$B47,0,Y$14)))-IF(Y$2=2,0,OFFSET('Composition%'!$B47,0,Y$17)*OFFSET('Composition%'!$B47,0,Y$18)*(Y$24*EXP(-Y$25/($B77+273)/RGas)))+ReactionRateK2!Y77/2</f>
        <v>2.2152504055951927E-9</v>
      </c>
      <c r="Z77" s="73">
        <f ca="1">IF(Z$2=0,0,Z$22*EXP(Z$23/($B77+273)/RGas)*(OFFSET('Composition%'!$B47,0,Z$13)*OFFSET('Composition%'!$B47,0,Z$14)))-IF(Z$2=2,0,OFFSET('Composition%'!$B47,0,Z$17)*OFFSET('Composition%'!$B47,0,Z$18)*(Z$24*EXP(-Z$25/($B77+273)/RGas)))+ReactionRateK2!Z77/2</f>
        <v>0</v>
      </c>
      <c r="AA77" s="73">
        <f ca="1">IF(AA$2=0,0,AA$22*EXP(AA$23/($B77+273)/RGas)*(OFFSET('Composition%'!$B47,0,AA$13)*OFFSET('Composition%'!$B47,0,AA$14)))-IF(AA$2=2,0,OFFSET('Composition%'!$B47,0,AA$17)*OFFSET('Composition%'!$B47,0,AA$18)*(AA$24*EXP(-AA$25/($B77+273)/RGas)))+ReactionRateK2!AA77/2</f>
        <v>0</v>
      </c>
      <c r="AB77" s="73">
        <f ca="1">IF(AB$2=0,0,AB$22*EXP(AB$23/($B77+273)/RGas)*(OFFSET('Composition%'!$B47,0,AB$13)*OFFSET('Composition%'!$B47,0,AB$14)))-IF(AB$2=2,0,OFFSET('Composition%'!$B47,0,AB$17)*OFFSET('Composition%'!$B47,0,AB$18)*(AB$24*EXP(-AB$25/($B77+273)/RGas)))+ReactionRateK2!AB77/2</f>
        <v>0</v>
      </c>
      <c r="AC77" s="73">
        <f ca="1">IF(AC$2=0,0,AC$22*EXP(AC$23/($B77+273)/RGas)*(OFFSET('Composition%'!$B47,0,AC$13)*OFFSET('Composition%'!$B47,0,AC$14)))-IF(AC$2=2,0,OFFSET('Composition%'!$B47,0,AC$17)*OFFSET('Composition%'!$B47,0,AC$18)*(AC$24*EXP(-AC$25/($B77+273)/RGas)))+ReactionRateK2!AC77/2</f>
        <v>0</v>
      </c>
      <c r="AD77" s="73">
        <f ca="1">IF(AD$2=0,0,AD$22*EXP(AD$23/($B77+273)/RGas)*(OFFSET('Composition%'!$B47,0,AD$13)*OFFSET('Composition%'!$B47,0,AD$14)))-IF(AD$2=2,0,OFFSET('Composition%'!$B47,0,AD$17)*OFFSET('Composition%'!$B47,0,AD$18)*(AD$24*EXP(-AD$25/($B77+273)/RGas)))+ReactionRateK2!AD77/2</f>
        <v>0</v>
      </c>
      <c r="AE77" s="73">
        <f ca="1">IF(AE$2=0,0,AE$22*EXP(AE$23/($B77+273)/RGas)*(OFFSET('Composition%'!$B47,0,AE$13)*OFFSET('Composition%'!$B47,0,AE$14)))-IF(AE$2=2,0,OFFSET('Composition%'!$B47,0,AE$17)*OFFSET('Composition%'!$B47,0,AE$18)*(AE$24*EXP(-AE$25/($B77+273)/RGas)))+ReactionRateK2!AE77/2</f>
        <v>0</v>
      </c>
      <c r="AF77" s="73"/>
      <c r="AG77" s="73">
        <f ca="1">IF(AG$2=0,0,AG$22*EXP(AG$23/($B77+273)/RGas)*(OFFSET('Composition%'!$B47,0,AG$13)*OFFSET('Composition%'!$B47,0,AG$14)))-IF(AG$2=2,0,OFFSET('Composition%'!$B47,0,AG$17)*OFFSET('Composition%'!$B47,0,AG$18)*(AG$24*EXP(-AG$25/($B77+273)/RGas)))+ReactionRateK2!AG77/2</f>
        <v>0</v>
      </c>
      <c r="AH77" s="73">
        <f ca="1">IF(AH$2=0,0,AH$22*EXP(AH$23/($B77+273)/RGas)*(OFFSET('Composition%'!$B47,0,AH$13)*OFFSET('Composition%'!$B47,0,AH$14)))-IF(AH$2=2,0,OFFSET('Composition%'!$B47,0,AH$17)*OFFSET('Composition%'!$B47,0,AH$18)*(AH$24*EXP(-AH$25/($B77+273)/RGas)))+ReactionRateK2!AH77/2</f>
        <v>0</v>
      </c>
      <c r="AI77" s="73">
        <f ca="1">IF(AI$2=0,0,AI$22*EXP(AI$23/($B77+273)/RGas)*(OFFSET('Composition%'!$B47,0,AI$13)*OFFSET('Composition%'!$B47,0,AI$14)))-IF(AI$2=2,0,OFFSET('Composition%'!$B47,0,AI$17)*OFFSET('Composition%'!$B47,0,AI$18)*(AI$24*EXP(-AI$25/($B77+273)/RGas)))+ReactionRateK2!AI77/2</f>
        <v>0</v>
      </c>
      <c r="AJ77" s="73">
        <f ca="1">IF(AJ$2=0,0,AJ$22*EXP(AJ$23/($B77+273)/RGas)*(OFFSET('Composition%'!$B47,0,AJ$13)*OFFSET('Composition%'!$B47,0,AJ$14)))-IF(AJ$2=2,0,OFFSET('Composition%'!$B47,0,AJ$17)*OFFSET('Composition%'!$B47,0,AJ$18)*(AJ$24*EXP(-AJ$25/($B77+273)/RGas)))+ReactionRateK2!AJ77/2</f>
        <v>0</v>
      </c>
      <c r="AK77" s="73">
        <f ca="1">IF(AK$2=0,0,AK$22*EXP(AK$23/($B77+273)/RGas)*(OFFSET('Composition%'!$B47,0,AK$13)*OFFSET('Composition%'!$B47,0,AK$14)))-IF(AK$2=2,0,OFFSET('Composition%'!$B47,0,AK$17)*OFFSET('Composition%'!$B47,0,AK$18)*(AK$24*EXP(-AK$25/($B77+273)/RGas)))+ReactionRateK2!AK77/2</f>
        <v>0</v>
      </c>
      <c r="AL77" s="73">
        <f ca="1">IF(AL$2=0,0,AL$22*EXP(AL$23/($B77+273)/RGas)*(OFFSET('Composition%'!$B47,0,AL$13)*OFFSET('Composition%'!$B47,0,AL$14)))-IF(AL$2=2,0,OFFSET('Composition%'!$B47,0,AL$17)*OFFSET('Composition%'!$B47,0,AL$18)*(AL$24*EXP(-AL$25/($B77+273)/RGas)))+ReactionRateK2!AL77/2</f>
        <v>0</v>
      </c>
      <c r="AM77" s="73"/>
      <c r="AN77" s="73">
        <f ca="1">IF(AN$2=0,0,AN$22*EXP(AN$23/($B77+273)/RGas)*(OFFSET('Composition%'!$B47,0,AN$13)*OFFSET('Composition%'!$B47,0,AN$14)))-IF(AN$2=2,0,OFFSET('Composition%'!$B47,0,AN$17)*OFFSET('Composition%'!$B47,0,AN$18)*(AN$24*EXP(-AN$25/($B77+273)/RGas)))+ReactionRateK2!AN77/2</f>
        <v>0</v>
      </c>
      <c r="AO77" s="73">
        <f ca="1">IF(AO$2=0,0,AO$22*EXP(AO$23/($B77+273)/RGas)*(OFFSET('Composition%'!$B47,0,AO$13)*OFFSET('Composition%'!$B47,0,AO$14)))-IF(AO$2=2,0,OFFSET('Composition%'!$B47,0,AO$17)*OFFSET('Composition%'!$B47,0,AO$18)*(AO$24*EXP(-AO$25/($B77+273)/RGas)))+ReactionRateK2!AO77/2</f>
        <v>0</v>
      </c>
      <c r="AP77" s="73">
        <f ca="1">IF(AP$2=0,0,AP$22*EXP(AP$23/($B77+273)/RGas)*(OFFSET('Composition%'!$B47,0,AP$13)*OFFSET('Composition%'!$B47,0,AP$14)))-IF(AP$2=2,0,OFFSET('Composition%'!$B47,0,AP$17)*OFFSET('Composition%'!$B47,0,AP$18)*(AP$24*EXP(-AP$25/($B77+273)/RGas)))+ReactionRateK2!AP77/2</f>
        <v>4.7140533119041399E-12</v>
      </c>
      <c r="AQ77" s="73">
        <f ca="1">IF(AQ$2=0,0,AQ$22*EXP(AQ$23/($B77+273)/RGas)*(OFFSET('Composition%'!$B47,0,AQ$13)*OFFSET('Composition%'!$B47,0,AQ$14)))-IF(AQ$2=2,0,OFFSET('Composition%'!$B47,0,AQ$17)*OFFSET('Composition%'!$B47,0,AQ$18)*(AQ$24*EXP(-AQ$25/($B77+273)/RGas)))+ReactionRateK2!AQ77/2</f>
        <v>0</v>
      </c>
      <c r="AR77" s="73">
        <f ca="1">IF(AR$2=0,0,AR$22*EXP(AR$23/($B77+273)/RGas)*(OFFSET('Composition%'!$B47,0,AR$13)*OFFSET('Composition%'!$B47,0,AR$14)))-IF(AR$2=2,0,OFFSET('Composition%'!$B47,0,AR$17)*OFFSET('Composition%'!$B47,0,AR$18)*(AR$24*EXP(-AR$25/($B77+273)/RGas)))+ReactionRateK2!AR77/2</f>
        <v>0</v>
      </c>
    </row>
    <row r="78" spans="1:44">
      <c r="A78" s="3">
        <f t="shared" si="9"/>
        <v>2.2999999999999998</v>
      </c>
      <c r="B78" s="19">
        <f ca="1">'Composition%'!B48</f>
        <v>413.66424518938959</v>
      </c>
      <c r="C78">
        <f t="shared" si="8"/>
        <v>30</v>
      </c>
      <c r="D78" s="26">
        <f ca="1">('Composition%'!C48*ReactionRateK3!C78)^3</f>
        <v>6.39754710479514</v>
      </c>
      <c r="E78" s="4"/>
      <c r="F78" s="73">
        <f ca="1">IF(F$2=0,0,F$22*EXP(F$23/($B78+273)/RGas)*(OFFSET('Composition%'!$B48,0,F$13)*OFFSET('Composition%'!$B48,0,F$14)))-IF(F$2=2,0,OFFSET('Composition%'!$B48,0,F$17)*OFFSET('Composition%'!$B48,0,F$18)*(F$24*EXP(-F$25/($B78+273)/RGas)))+ReactionRateK2!F78/2</f>
        <v>6.8042328122224901E-3</v>
      </c>
      <c r="G78" s="73">
        <f ca="1">IF(G$2=0,0,G$22*EXP(G$23/($B78+273)/RGas)*(OFFSET('Composition%'!$B48,0,G$13)*OFFSET('Composition%'!$B48,0,G$14)))-IF(G$2=2,0,OFFSET('Composition%'!$B48,0,G$17)*OFFSET('Composition%'!$B48,0,G$18)*(G$24*EXP(-G$25/($B78+273)/RGas)))+ReactionRateK2!G78/2</f>
        <v>2.6001569669250489E-3</v>
      </c>
      <c r="H78" s="73">
        <f ca="1">IF(H$2=0,0,H$22*EXP(H$23/($B78+273)/RGas)*(OFFSET('Composition%'!$B48,0,H$13)*OFFSET('Composition%'!$B48,0,H$14)))-IF(H$2=2,0,OFFSET('Composition%'!$B48,0,H$17)*OFFSET('Composition%'!$B48,0,H$18)*(H$24*EXP(-H$25/($B78+273)/RGas)))+ReactionRateK2!H78/2</f>
        <v>-4.1675155146615739E-6</v>
      </c>
      <c r="I78" s="73">
        <f ca="1">IF(I$2=0,0,I$22*EXP(I$23/($B78+273)/RGas)*(OFFSET('Composition%'!$B48,0,I$13)*OFFSET('Composition%'!$B48,0,I$14)))-IF(I$2=2,0,OFFSET('Composition%'!$B48,0,I$17)*OFFSET('Composition%'!$B48,0,I$18)*(I$24*EXP(-I$25/($B78+273)/RGas)))+ReactionRateK2!I78/2</f>
        <v>-7.0662569541824383E-5</v>
      </c>
      <c r="J78" s="73"/>
      <c r="K78" s="73">
        <f ca="1">IF(K$2=0,0,K$22*EXP(K$23/($B78+273)/RGas)*(OFFSET('Composition%'!$B48,0,K$13)*OFFSET('Composition%'!$B48,0,K$14)))-IF(K$2=2,0,OFFSET('Composition%'!$B48,0,K$17)*OFFSET('Composition%'!$B48,0,K$18)*(K$24*EXP(-K$25/($B78+273)/RGas)))+ReactionRateK2!K78/2</f>
        <v>2.9173929831865772E-2</v>
      </c>
      <c r="L78" s="73">
        <f ca="1">IF(L$2=0,0,L$22*EXP(L$23/($B78+273)/RGas)*(OFFSET('Composition%'!$B48,0,L$13)*OFFSET('Composition%'!$B48,0,L$14)))-IF(L$2=2,0,OFFSET('Composition%'!$B48,0,L$17)*OFFSET('Composition%'!$B48,0,L$18)*(L$24*EXP(-L$25/($B78+273)/RGas)))+ReactionRateK2!L78/2</f>
        <v>-5.2572178577944464E-3</v>
      </c>
      <c r="M78" s="73">
        <f ca="1">IF(M$2=0,0,M$22*EXP(M$23/($B78+273)/RGas)*(OFFSET('Composition%'!$B48,0,M$13)*OFFSET('Composition%'!$B48,0,M$14)))-IF(M$2=2,0,OFFSET('Composition%'!$B48,0,M$17)*OFFSET('Composition%'!$B48,0,M$18)*(M$24*EXP(-M$25/($B78+273)/RGas)))+ReactionRateK2!M78/2</f>
        <v>0</v>
      </c>
      <c r="N78" s="73"/>
      <c r="O78" s="73">
        <f ca="1">IF(O$2=0,0,O$22*EXP(O$23/($B78+273)/RGas)*(OFFSET('Composition%'!$B48,0,O$13)*OFFSET('Composition%'!$B48,0,O$14)))-IF(O$2=2,0,OFFSET('Composition%'!$B48,0,O$17)*OFFSET('Composition%'!$B48,0,O$18)*(O$24*EXP(-O$25/($B78+273)/RGas)))+ReactionRateK2!O78/2</f>
        <v>0</v>
      </c>
      <c r="P78" s="73">
        <f ca="1">IF(P$2=0,0,P$22*EXP(P$23/($B78+273)/RGas)*(OFFSET('Composition%'!$B48,0,P$13)*OFFSET('Composition%'!$B48,0,P$14)))-IF(P$2=2,0,OFFSET('Composition%'!$B48,0,P$17)*OFFSET('Composition%'!$B48,0,P$18)*(P$24*EXP(-P$25/($B78+273)/RGas)))+ReactionRateK2!P78/2</f>
        <v>1.6842711097686661E-2</v>
      </c>
      <c r="Q78" s="73">
        <f ca="1">IF(Q$2=0,0,Q$22*EXP(Q$23/($B78+273)/RGas)*(OFFSET('Composition%'!$B48,0,Q$13)*OFFSET('Composition%'!$B48,0,Q$14)))-IF(Q$2=2,0,OFFSET('Composition%'!$B48,0,Q$17)*OFFSET('Composition%'!$B48,0,Q$18)*(Q$24*EXP(-Q$25/($B78+273)/RGas)))+ReactionRateK2!Q78/2</f>
        <v>8.7847768354108529E-5</v>
      </c>
      <c r="R78" s="73">
        <f ca="1">IF(R$2=0,0,R$22*EXP(R$23/($B78+273)/RGas)*(OFFSET('Composition%'!$B48,0,R$13)*OFFSET('Composition%'!$B48,0,R$14)))-IF(R$2=2,0,OFFSET('Composition%'!$B48,0,R$17)*OFFSET('Composition%'!$B48,0,R$18)*(R$24*EXP(-R$25/($B78+273)/RGas)))+ReactionRateK2!R78/2</f>
        <v>1.5176314806654979E-5</v>
      </c>
      <c r="S78" s="73"/>
      <c r="T78" s="73">
        <f ca="1">IF(T$2=0,0,T$22*EXP(T$23/($B78+273)/RGas)*(OFFSET('Composition%'!$B48,0,T$13)*OFFSET('Composition%'!$B48,0,T$14)))-IF(T$2=2,0,OFFSET('Composition%'!$B48,0,T$17)*OFFSET('Composition%'!$B48,0,T$18)*(T$24*EXP(-T$25/($B78+273)/RGas)))+ReactionRateK2!T78/2</f>
        <v>1.9781270170178313E-3</v>
      </c>
      <c r="U78" s="73">
        <f ca="1">IF(U$2=0,0,U$22*EXP(U$23/($B78+273)/RGas)*(OFFSET('Composition%'!$B48,0,U$13)*OFFSET('Composition%'!$B48,0,U$14)))-IF(U$2=2,0,OFFSET('Composition%'!$B48,0,U$17)*OFFSET('Composition%'!$B48,0,U$18)*(U$24*EXP(-U$25/($B78+273)/RGas)))+ReactionRateK2!U78/2</f>
        <v>4.5369010462222321E-5</v>
      </c>
      <c r="V78" s="73">
        <f ca="1">IF(V$2=0,0,V$22*EXP(V$23/($B78+273)/RGas)*(OFFSET('Composition%'!$B48,0,V$13)*OFFSET('Composition%'!$B48,0,V$14)))-IF(V$2=2,0,OFFSET('Composition%'!$B48,0,V$17)*OFFSET('Composition%'!$B48,0,V$18)*(V$24*EXP(-V$25/($B78+273)/RGas)))+ReactionRateK2!V78/2</f>
        <v>0</v>
      </c>
      <c r="W78" s="73">
        <f ca="1">IF(W$2=0,0,W$22*EXP(W$23/($B78+273)/RGas)*(OFFSET('Composition%'!$B48,0,W$13)*OFFSET('Composition%'!$B48,0,W$14)))-IF(W$2=2,0,OFFSET('Composition%'!$B48,0,W$17)*OFFSET('Composition%'!$B48,0,W$18)*(W$24*EXP(-W$25/($B78+273)/RGas)))+ReactionRateK2!W78/2</f>
        <v>0</v>
      </c>
      <c r="X78" s="73">
        <f ca="1">IF(X$2=0,0,X$22*EXP(X$23/($B78+273)/RGas)*(OFFSET('Composition%'!$B48,0,X$13)*OFFSET('Composition%'!$B48,0,X$14)))-IF(X$2=2,0,OFFSET('Composition%'!$B48,0,X$17)*OFFSET('Composition%'!$B48,0,X$18)*(X$24*EXP(-X$25/($B78+273)/RGas)))+ReactionRateK2!X78/2</f>
        <v>4.4681636355247794E-8</v>
      </c>
      <c r="Y78" s="73">
        <f ca="1">IF(Y$2=0,0,Y$22*EXP(Y$23/($B78+273)/RGas)*(OFFSET('Composition%'!$B48,0,Y$13)*OFFSET('Composition%'!$B48,0,Y$14)))-IF(Y$2=2,0,OFFSET('Composition%'!$B48,0,Y$17)*OFFSET('Composition%'!$B48,0,Y$18)*(Y$24*EXP(-Y$25/($B78+273)/RGas)))+ReactionRateK2!Y78/2</f>
        <v>2.2114768665961735E-9</v>
      </c>
      <c r="Z78" s="73">
        <f ca="1">IF(Z$2=0,0,Z$22*EXP(Z$23/($B78+273)/RGas)*(OFFSET('Composition%'!$B48,0,Z$13)*OFFSET('Composition%'!$B48,0,Z$14)))-IF(Z$2=2,0,OFFSET('Composition%'!$B48,0,Z$17)*OFFSET('Composition%'!$B48,0,Z$18)*(Z$24*EXP(-Z$25/($B78+273)/RGas)))+ReactionRateK2!Z78/2</f>
        <v>0</v>
      </c>
      <c r="AA78" s="73">
        <f ca="1">IF(AA$2=0,0,AA$22*EXP(AA$23/($B78+273)/RGas)*(OFFSET('Composition%'!$B48,0,AA$13)*OFFSET('Composition%'!$B48,0,AA$14)))-IF(AA$2=2,0,OFFSET('Composition%'!$B48,0,AA$17)*OFFSET('Composition%'!$B48,0,AA$18)*(AA$24*EXP(-AA$25/($B78+273)/RGas)))+ReactionRateK2!AA78/2</f>
        <v>0</v>
      </c>
      <c r="AB78" s="73">
        <f ca="1">IF(AB$2=0,0,AB$22*EXP(AB$23/($B78+273)/RGas)*(OFFSET('Composition%'!$B48,0,AB$13)*OFFSET('Composition%'!$B48,0,AB$14)))-IF(AB$2=2,0,OFFSET('Composition%'!$B48,0,AB$17)*OFFSET('Composition%'!$B48,0,AB$18)*(AB$24*EXP(-AB$25/($B78+273)/RGas)))+ReactionRateK2!AB78/2</f>
        <v>0</v>
      </c>
      <c r="AC78" s="73">
        <f ca="1">IF(AC$2=0,0,AC$22*EXP(AC$23/($B78+273)/RGas)*(OFFSET('Composition%'!$B48,0,AC$13)*OFFSET('Composition%'!$B48,0,AC$14)))-IF(AC$2=2,0,OFFSET('Composition%'!$B48,0,AC$17)*OFFSET('Composition%'!$B48,0,AC$18)*(AC$24*EXP(-AC$25/($B78+273)/RGas)))+ReactionRateK2!AC78/2</f>
        <v>0</v>
      </c>
      <c r="AD78" s="73">
        <f ca="1">IF(AD$2=0,0,AD$22*EXP(AD$23/($B78+273)/RGas)*(OFFSET('Composition%'!$B48,0,AD$13)*OFFSET('Composition%'!$B48,0,AD$14)))-IF(AD$2=2,0,OFFSET('Composition%'!$B48,0,AD$17)*OFFSET('Composition%'!$B48,0,AD$18)*(AD$24*EXP(-AD$25/($B78+273)/RGas)))+ReactionRateK2!AD78/2</f>
        <v>0</v>
      </c>
      <c r="AE78" s="73">
        <f ca="1">IF(AE$2=0,0,AE$22*EXP(AE$23/($B78+273)/RGas)*(OFFSET('Composition%'!$B48,0,AE$13)*OFFSET('Composition%'!$B48,0,AE$14)))-IF(AE$2=2,0,OFFSET('Composition%'!$B48,0,AE$17)*OFFSET('Composition%'!$B48,0,AE$18)*(AE$24*EXP(-AE$25/($B78+273)/RGas)))+ReactionRateK2!AE78/2</f>
        <v>0</v>
      </c>
      <c r="AF78" s="73"/>
      <c r="AG78" s="73">
        <f ca="1">IF(AG$2=0,0,AG$22*EXP(AG$23/($B78+273)/RGas)*(OFFSET('Composition%'!$B48,0,AG$13)*OFFSET('Composition%'!$B48,0,AG$14)))-IF(AG$2=2,0,OFFSET('Composition%'!$B48,0,AG$17)*OFFSET('Composition%'!$B48,0,AG$18)*(AG$24*EXP(-AG$25/($B78+273)/RGas)))+ReactionRateK2!AG78/2</f>
        <v>0</v>
      </c>
      <c r="AH78" s="73">
        <f ca="1">IF(AH$2=0,0,AH$22*EXP(AH$23/($B78+273)/RGas)*(OFFSET('Composition%'!$B48,0,AH$13)*OFFSET('Composition%'!$B48,0,AH$14)))-IF(AH$2=2,0,OFFSET('Composition%'!$B48,0,AH$17)*OFFSET('Composition%'!$B48,0,AH$18)*(AH$24*EXP(-AH$25/($B78+273)/RGas)))+ReactionRateK2!AH78/2</f>
        <v>0</v>
      </c>
      <c r="AI78" s="73">
        <f ca="1">IF(AI$2=0,0,AI$22*EXP(AI$23/($B78+273)/RGas)*(OFFSET('Composition%'!$B48,0,AI$13)*OFFSET('Composition%'!$B48,0,AI$14)))-IF(AI$2=2,0,OFFSET('Composition%'!$B48,0,AI$17)*OFFSET('Composition%'!$B48,0,AI$18)*(AI$24*EXP(-AI$25/($B78+273)/RGas)))+ReactionRateK2!AI78/2</f>
        <v>0</v>
      </c>
      <c r="AJ78" s="73">
        <f ca="1">IF(AJ$2=0,0,AJ$22*EXP(AJ$23/($B78+273)/RGas)*(OFFSET('Composition%'!$B48,0,AJ$13)*OFFSET('Composition%'!$B48,0,AJ$14)))-IF(AJ$2=2,0,OFFSET('Composition%'!$B48,0,AJ$17)*OFFSET('Composition%'!$B48,0,AJ$18)*(AJ$24*EXP(-AJ$25/($B78+273)/RGas)))+ReactionRateK2!AJ78/2</f>
        <v>0</v>
      </c>
      <c r="AK78" s="73">
        <f ca="1">IF(AK$2=0,0,AK$22*EXP(AK$23/($B78+273)/RGas)*(OFFSET('Composition%'!$B48,0,AK$13)*OFFSET('Composition%'!$B48,0,AK$14)))-IF(AK$2=2,0,OFFSET('Composition%'!$B48,0,AK$17)*OFFSET('Composition%'!$B48,0,AK$18)*(AK$24*EXP(-AK$25/($B78+273)/RGas)))+ReactionRateK2!AK78/2</f>
        <v>0</v>
      </c>
      <c r="AL78" s="73">
        <f ca="1">IF(AL$2=0,0,AL$22*EXP(AL$23/($B78+273)/RGas)*(OFFSET('Composition%'!$B48,0,AL$13)*OFFSET('Composition%'!$B48,0,AL$14)))-IF(AL$2=2,0,OFFSET('Composition%'!$B48,0,AL$17)*OFFSET('Composition%'!$B48,0,AL$18)*(AL$24*EXP(-AL$25/($B78+273)/RGas)))+ReactionRateK2!AL78/2</f>
        <v>0</v>
      </c>
      <c r="AM78" s="73"/>
      <c r="AN78" s="73">
        <f ca="1">IF(AN$2=0,0,AN$22*EXP(AN$23/($B78+273)/RGas)*(OFFSET('Composition%'!$B48,0,AN$13)*OFFSET('Composition%'!$B48,0,AN$14)))-IF(AN$2=2,0,OFFSET('Composition%'!$B48,0,AN$17)*OFFSET('Composition%'!$B48,0,AN$18)*(AN$24*EXP(-AN$25/($B78+273)/RGas)))+ReactionRateK2!AN78/2</f>
        <v>0</v>
      </c>
      <c r="AO78" s="73">
        <f ca="1">IF(AO$2=0,0,AO$22*EXP(AO$23/($B78+273)/RGas)*(OFFSET('Composition%'!$B48,0,AO$13)*OFFSET('Composition%'!$B48,0,AO$14)))-IF(AO$2=2,0,OFFSET('Composition%'!$B48,0,AO$17)*OFFSET('Composition%'!$B48,0,AO$18)*(AO$24*EXP(-AO$25/($B78+273)/RGas)))+ReactionRateK2!AO78/2</f>
        <v>0</v>
      </c>
      <c r="AP78" s="73">
        <f ca="1">IF(AP$2=0,0,AP$22*EXP(AP$23/($B78+273)/RGas)*(OFFSET('Composition%'!$B48,0,AP$13)*OFFSET('Composition%'!$B48,0,AP$14)))-IF(AP$2=2,0,OFFSET('Composition%'!$B48,0,AP$17)*OFFSET('Composition%'!$B48,0,AP$18)*(AP$24*EXP(-AP$25/($B78+273)/RGas)))+ReactionRateK2!AP78/2</f>
        <v>4.715937527279385E-12</v>
      </c>
      <c r="AQ78" s="73">
        <f ca="1">IF(AQ$2=0,0,AQ$22*EXP(AQ$23/($B78+273)/RGas)*(OFFSET('Composition%'!$B48,0,AQ$13)*OFFSET('Composition%'!$B48,0,AQ$14)))-IF(AQ$2=2,0,OFFSET('Composition%'!$B48,0,AQ$17)*OFFSET('Composition%'!$B48,0,AQ$18)*(AQ$24*EXP(-AQ$25/($B78+273)/RGas)))+ReactionRateK2!AQ78/2</f>
        <v>0</v>
      </c>
      <c r="AR78" s="73">
        <f ca="1">IF(AR$2=0,0,AR$22*EXP(AR$23/($B78+273)/RGas)*(OFFSET('Composition%'!$B48,0,AR$13)*OFFSET('Composition%'!$B48,0,AR$14)))-IF(AR$2=2,0,OFFSET('Composition%'!$B48,0,AR$17)*OFFSET('Composition%'!$B48,0,AR$18)*(AR$24*EXP(-AR$25/($B78+273)/RGas)))+ReactionRateK2!AR78/2</f>
        <v>0</v>
      </c>
    </row>
    <row r="79" spans="1:44">
      <c r="A79" s="3">
        <f t="shared" si="9"/>
        <v>2.3499999999999996</v>
      </c>
      <c r="B79" s="19">
        <f ca="1">'Composition%'!B49</f>
        <v>413.71553635936334</v>
      </c>
      <c r="C79">
        <f t="shared" si="8"/>
        <v>30</v>
      </c>
      <c r="D79" s="26">
        <f ca="1">('Composition%'!C49*ReactionRateK3!C79)^3</f>
        <v>6.3669628144793275</v>
      </c>
      <c r="E79" s="4"/>
      <c r="F79" s="73">
        <f ca="1">IF(F$2=0,0,F$22*EXP(F$23/($B79+273)/RGas)*(OFFSET('Composition%'!$B49,0,F$13)*OFFSET('Composition%'!$B49,0,F$14)))-IF(F$2=2,0,OFFSET('Composition%'!$B49,0,F$17)*OFFSET('Composition%'!$B49,0,F$18)*(F$24*EXP(-F$25/($B79+273)/RGas)))+ReactionRateK2!F79/2</f>
        <v>6.6635068794875466E-3</v>
      </c>
      <c r="G79" s="73">
        <f ca="1">IF(G$2=0,0,G$22*EXP(G$23/($B79+273)/RGas)*(OFFSET('Composition%'!$B49,0,G$13)*OFFSET('Composition%'!$B49,0,G$14)))-IF(G$2=2,0,OFFSET('Composition%'!$B49,0,G$17)*OFFSET('Composition%'!$B49,0,G$18)*(G$24*EXP(-G$25/($B79+273)/RGas)))+ReactionRateK2!G79/2</f>
        <v>2.5503649801744415E-3</v>
      </c>
      <c r="H79" s="73">
        <f ca="1">IF(H$2=0,0,H$22*EXP(H$23/($B79+273)/RGas)*(OFFSET('Composition%'!$B49,0,H$13)*OFFSET('Composition%'!$B49,0,H$14)))-IF(H$2=2,0,OFFSET('Composition%'!$B49,0,H$17)*OFFSET('Composition%'!$B49,0,H$18)*(H$24*EXP(-H$25/($B79+273)/RGas)))+ReactionRateK2!H79/2</f>
        <v>-4.2068055136660568E-6</v>
      </c>
      <c r="I79" s="73">
        <f ca="1">IF(I$2=0,0,I$22*EXP(I$23/($B79+273)/RGas)*(OFFSET('Composition%'!$B49,0,I$13)*OFFSET('Composition%'!$B49,0,I$14)))-IF(I$2=2,0,OFFSET('Composition%'!$B49,0,I$17)*OFFSET('Composition%'!$B49,0,I$18)*(I$24*EXP(-I$25/($B79+273)/RGas)))+ReactionRateK2!I79/2</f>
        <v>-5.7421451536933133E-5</v>
      </c>
      <c r="J79" s="73"/>
      <c r="K79" s="73">
        <f ca="1">IF(K$2=0,0,K$22*EXP(K$23/($B79+273)/RGas)*(OFFSET('Composition%'!$B49,0,K$13)*OFFSET('Composition%'!$B49,0,K$14)))-IF(K$2=2,0,OFFSET('Composition%'!$B49,0,K$17)*OFFSET('Composition%'!$B49,0,K$18)*(K$24*EXP(-K$25/($B79+273)/RGas)))+ReactionRateK2!K79/2</f>
        <v>2.8651584039135303E-2</v>
      </c>
      <c r="L79" s="73">
        <f ca="1">IF(L$2=0,0,L$22*EXP(L$23/($B79+273)/RGas)*(OFFSET('Composition%'!$B49,0,L$13)*OFFSET('Composition%'!$B49,0,L$14)))-IF(L$2=2,0,OFFSET('Composition%'!$B49,0,L$17)*OFFSET('Composition%'!$B49,0,L$18)*(L$24*EXP(-L$25/($B79+273)/RGas)))+ReactionRateK2!L79/2</f>
        <v>-5.1814917778938707E-3</v>
      </c>
      <c r="M79" s="73">
        <f ca="1">IF(M$2=0,0,M$22*EXP(M$23/($B79+273)/RGas)*(OFFSET('Composition%'!$B49,0,M$13)*OFFSET('Composition%'!$B49,0,M$14)))-IF(M$2=2,0,OFFSET('Composition%'!$B49,0,M$17)*OFFSET('Composition%'!$B49,0,M$18)*(M$24*EXP(-M$25/($B79+273)/RGas)))+ReactionRateK2!M79/2</f>
        <v>0</v>
      </c>
      <c r="N79" s="73"/>
      <c r="O79" s="73">
        <f ca="1">IF(O$2=0,0,O$22*EXP(O$23/($B79+273)/RGas)*(OFFSET('Composition%'!$B49,0,O$13)*OFFSET('Composition%'!$B49,0,O$14)))-IF(O$2=2,0,OFFSET('Composition%'!$B49,0,O$17)*OFFSET('Composition%'!$B49,0,O$18)*(O$24*EXP(-O$25/($B79+273)/RGas)))+ReactionRateK2!O79/2</f>
        <v>0</v>
      </c>
      <c r="P79" s="73">
        <f ca="1">IF(P$2=0,0,P$22*EXP(P$23/($B79+273)/RGas)*(OFFSET('Composition%'!$B49,0,P$13)*OFFSET('Composition%'!$B49,0,P$14)))-IF(P$2=2,0,OFFSET('Composition%'!$B49,0,P$17)*OFFSET('Composition%'!$B49,0,P$18)*(P$24*EXP(-P$25/($B79+273)/RGas)))+ReactionRateK2!P79/2</f>
        <v>1.6991364750916498E-2</v>
      </c>
      <c r="Q79" s="73">
        <f ca="1">IF(Q$2=0,0,Q$22*EXP(Q$23/($B79+273)/RGas)*(OFFSET('Composition%'!$B49,0,Q$13)*OFFSET('Composition%'!$B49,0,Q$14)))-IF(Q$2=2,0,OFFSET('Composition%'!$B49,0,Q$17)*OFFSET('Composition%'!$B49,0,Q$18)*(Q$24*EXP(-Q$25/($B79+273)/RGas)))+ReactionRateK2!Q79/2</f>
        <v>9.0259479808031987E-5</v>
      </c>
      <c r="R79" s="73">
        <f ca="1">IF(R$2=0,0,R$22*EXP(R$23/($B79+273)/RGas)*(OFFSET('Composition%'!$B49,0,R$13)*OFFSET('Composition%'!$B49,0,R$14)))-IF(R$2=2,0,OFFSET('Composition%'!$B49,0,R$17)*OFFSET('Composition%'!$B49,0,R$18)*(R$24*EXP(-R$25/($B79+273)/RGas)))+ReactionRateK2!R79/2</f>
        <v>1.5914885271857038E-5</v>
      </c>
      <c r="S79" s="73"/>
      <c r="T79" s="73">
        <f ca="1">IF(T$2=0,0,T$22*EXP(T$23/($B79+273)/RGas)*(OFFSET('Composition%'!$B49,0,T$13)*OFFSET('Composition%'!$B49,0,T$14)))-IF(T$2=2,0,OFFSET('Composition%'!$B49,0,T$17)*OFFSET('Composition%'!$B49,0,T$18)*(T$24*EXP(-T$25/($B79+273)/RGas)))+ReactionRateK2!T79/2</f>
        <v>1.8519466407226329E-3</v>
      </c>
      <c r="U79" s="73">
        <f ca="1">IF(U$2=0,0,U$22*EXP(U$23/($B79+273)/RGas)*(OFFSET('Composition%'!$B49,0,U$13)*OFFSET('Composition%'!$B49,0,U$14)))-IF(U$2=2,0,OFFSET('Composition%'!$B49,0,U$17)*OFFSET('Composition%'!$B49,0,U$18)*(U$24*EXP(-U$25/($B79+273)/RGas)))+ReactionRateK2!U79/2</f>
        <v>4.1037561935214784E-5</v>
      </c>
      <c r="V79" s="73">
        <f ca="1">IF(V$2=0,0,V$22*EXP(V$23/($B79+273)/RGas)*(OFFSET('Composition%'!$B49,0,V$13)*OFFSET('Composition%'!$B49,0,V$14)))-IF(V$2=2,0,OFFSET('Composition%'!$B49,0,V$17)*OFFSET('Composition%'!$B49,0,V$18)*(V$24*EXP(-V$25/($B79+273)/RGas)))+ReactionRateK2!V79/2</f>
        <v>0</v>
      </c>
      <c r="W79" s="73">
        <f ca="1">IF(W$2=0,0,W$22*EXP(W$23/($B79+273)/RGas)*(OFFSET('Composition%'!$B49,0,W$13)*OFFSET('Composition%'!$B49,0,W$14)))-IF(W$2=2,0,OFFSET('Composition%'!$B49,0,W$17)*OFFSET('Composition%'!$B49,0,W$18)*(W$24*EXP(-W$25/($B79+273)/RGas)))+ReactionRateK2!W79/2</f>
        <v>0</v>
      </c>
      <c r="X79" s="73">
        <f ca="1">IF(X$2=0,0,X$22*EXP(X$23/($B79+273)/RGas)*(OFFSET('Composition%'!$B49,0,X$13)*OFFSET('Composition%'!$B49,0,X$14)))-IF(X$2=2,0,OFFSET('Composition%'!$B49,0,X$17)*OFFSET('Composition%'!$B49,0,X$18)*(X$24*EXP(-X$25/($B79+273)/RGas)))+ReactionRateK2!X79/2</f>
        <v>4.4610305911039927E-8</v>
      </c>
      <c r="Y79" s="73">
        <f ca="1">IF(Y$2=0,0,Y$22*EXP(Y$23/($B79+273)/RGas)*(OFFSET('Composition%'!$B49,0,Y$13)*OFFSET('Composition%'!$B49,0,Y$14)))-IF(Y$2=2,0,OFFSET('Composition%'!$B49,0,Y$17)*OFFSET('Composition%'!$B49,0,Y$18)*(Y$24*EXP(-Y$25/($B79+273)/RGas)))+ReactionRateK2!Y79/2</f>
        <v>2.2079464312738065E-9</v>
      </c>
      <c r="Z79" s="73">
        <f ca="1">IF(Z$2=0,0,Z$22*EXP(Z$23/($B79+273)/RGas)*(OFFSET('Composition%'!$B49,0,Z$13)*OFFSET('Composition%'!$B49,0,Z$14)))-IF(Z$2=2,0,OFFSET('Composition%'!$B49,0,Z$17)*OFFSET('Composition%'!$B49,0,Z$18)*(Z$24*EXP(-Z$25/($B79+273)/RGas)))+ReactionRateK2!Z79/2</f>
        <v>0</v>
      </c>
      <c r="AA79" s="73">
        <f ca="1">IF(AA$2=0,0,AA$22*EXP(AA$23/($B79+273)/RGas)*(OFFSET('Composition%'!$B49,0,AA$13)*OFFSET('Composition%'!$B49,0,AA$14)))-IF(AA$2=2,0,OFFSET('Composition%'!$B49,0,AA$17)*OFFSET('Composition%'!$B49,0,AA$18)*(AA$24*EXP(-AA$25/($B79+273)/RGas)))+ReactionRateK2!AA79/2</f>
        <v>0</v>
      </c>
      <c r="AB79" s="73">
        <f ca="1">IF(AB$2=0,0,AB$22*EXP(AB$23/($B79+273)/RGas)*(OFFSET('Composition%'!$B49,0,AB$13)*OFFSET('Composition%'!$B49,0,AB$14)))-IF(AB$2=2,0,OFFSET('Composition%'!$B49,0,AB$17)*OFFSET('Composition%'!$B49,0,AB$18)*(AB$24*EXP(-AB$25/($B79+273)/RGas)))+ReactionRateK2!AB79/2</f>
        <v>0</v>
      </c>
      <c r="AC79" s="73">
        <f ca="1">IF(AC$2=0,0,AC$22*EXP(AC$23/($B79+273)/RGas)*(OFFSET('Composition%'!$B49,0,AC$13)*OFFSET('Composition%'!$B49,0,AC$14)))-IF(AC$2=2,0,OFFSET('Composition%'!$B49,0,AC$17)*OFFSET('Composition%'!$B49,0,AC$18)*(AC$24*EXP(-AC$25/($B79+273)/RGas)))+ReactionRateK2!AC79/2</f>
        <v>0</v>
      </c>
      <c r="AD79" s="73">
        <f ca="1">IF(AD$2=0,0,AD$22*EXP(AD$23/($B79+273)/RGas)*(OFFSET('Composition%'!$B49,0,AD$13)*OFFSET('Composition%'!$B49,0,AD$14)))-IF(AD$2=2,0,OFFSET('Composition%'!$B49,0,AD$17)*OFFSET('Composition%'!$B49,0,AD$18)*(AD$24*EXP(-AD$25/($B79+273)/RGas)))+ReactionRateK2!AD79/2</f>
        <v>0</v>
      </c>
      <c r="AE79" s="73">
        <f ca="1">IF(AE$2=0,0,AE$22*EXP(AE$23/($B79+273)/RGas)*(OFFSET('Composition%'!$B49,0,AE$13)*OFFSET('Composition%'!$B49,0,AE$14)))-IF(AE$2=2,0,OFFSET('Composition%'!$B49,0,AE$17)*OFFSET('Composition%'!$B49,0,AE$18)*(AE$24*EXP(-AE$25/($B79+273)/RGas)))+ReactionRateK2!AE79/2</f>
        <v>0</v>
      </c>
      <c r="AF79" s="73"/>
      <c r="AG79" s="73">
        <f ca="1">IF(AG$2=0,0,AG$22*EXP(AG$23/($B79+273)/RGas)*(OFFSET('Composition%'!$B49,0,AG$13)*OFFSET('Composition%'!$B49,0,AG$14)))-IF(AG$2=2,0,OFFSET('Composition%'!$B49,0,AG$17)*OFFSET('Composition%'!$B49,0,AG$18)*(AG$24*EXP(-AG$25/($B79+273)/RGas)))+ReactionRateK2!AG79/2</f>
        <v>0</v>
      </c>
      <c r="AH79" s="73">
        <f ca="1">IF(AH$2=0,0,AH$22*EXP(AH$23/($B79+273)/RGas)*(OFFSET('Composition%'!$B49,0,AH$13)*OFFSET('Composition%'!$B49,0,AH$14)))-IF(AH$2=2,0,OFFSET('Composition%'!$B49,0,AH$17)*OFFSET('Composition%'!$B49,0,AH$18)*(AH$24*EXP(-AH$25/($B79+273)/RGas)))+ReactionRateK2!AH79/2</f>
        <v>0</v>
      </c>
      <c r="AI79" s="73">
        <f ca="1">IF(AI$2=0,0,AI$22*EXP(AI$23/($B79+273)/RGas)*(OFFSET('Composition%'!$B49,0,AI$13)*OFFSET('Composition%'!$B49,0,AI$14)))-IF(AI$2=2,0,OFFSET('Composition%'!$B49,0,AI$17)*OFFSET('Composition%'!$B49,0,AI$18)*(AI$24*EXP(-AI$25/($B79+273)/RGas)))+ReactionRateK2!AI79/2</f>
        <v>0</v>
      </c>
      <c r="AJ79" s="73">
        <f ca="1">IF(AJ$2=0,0,AJ$22*EXP(AJ$23/($B79+273)/RGas)*(OFFSET('Composition%'!$B49,0,AJ$13)*OFFSET('Composition%'!$B49,0,AJ$14)))-IF(AJ$2=2,0,OFFSET('Composition%'!$B49,0,AJ$17)*OFFSET('Composition%'!$B49,0,AJ$18)*(AJ$24*EXP(-AJ$25/($B79+273)/RGas)))+ReactionRateK2!AJ79/2</f>
        <v>0</v>
      </c>
      <c r="AK79" s="73">
        <f ca="1">IF(AK$2=0,0,AK$22*EXP(AK$23/($B79+273)/RGas)*(OFFSET('Composition%'!$B49,0,AK$13)*OFFSET('Composition%'!$B49,0,AK$14)))-IF(AK$2=2,0,OFFSET('Composition%'!$B49,0,AK$17)*OFFSET('Composition%'!$B49,0,AK$18)*(AK$24*EXP(-AK$25/($B79+273)/RGas)))+ReactionRateK2!AK79/2</f>
        <v>0</v>
      </c>
      <c r="AL79" s="73">
        <f ca="1">IF(AL$2=0,0,AL$22*EXP(AL$23/($B79+273)/RGas)*(OFFSET('Composition%'!$B49,0,AL$13)*OFFSET('Composition%'!$B49,0,AL$14)))-IF(AL$2=2,0,OFFSET('Composition%'!$B49,0,AL$17)*OFFSET('Composition%'!$B49,0,AL$18)*(AL$24*EXP(-AL$25/($B79+273)/RGas)))+ReactionRateK2!AL79/2</f>
        <v>0</v>
      </c>
      <c r="AM79" s="73"/>
      <c r="AN79" s="73">
        <f ca="1">IF(AN$2=0,0,AN$22*EXP(AN$23/($B79+273)/RGas)*(OFFSET('Composition%'!$B49,0,AN$13)*OFFSET('Composition%'!$B49,0,AN$14)))-IF(AN$2=2,0,OFFSET('Composition%'!$B49,0,AN$17)*OFFSET('Composition%'!$B49,0,AN$18)*(AN$24*EXP(-AN$25/($B79+273)/RGas)))+ReactionRateK2!AN79/2</f>
        <v>0</v>
      </c>
      <c r="AO79" s="73">
        <f ca="1">IF(AO$2=0,0,AO$22*EXP(AO$23/($B79+273)/RGas)*(OFFSET('Composition%'!$B49,0,AO$13)*OFFSET('Composition%'!$B49,0,AO$14)))-IF(AO$2=2,0,OFFSET('Composition%'!$B49,0,AO$17)*OFFSET('Composition%'!$B49,0,AO$18)*(AO$24*EXP(-AO$25/($B79+273)/RGas)))+ReactionRateK2!AO79/2</f>
        <v>0</v>
      </c>
      <c r="AP79" s="73">
        <f ca="1">IF(AP$2=0,0,AP$22*EXP(AP$23/($B79+273)/RGas)*(OFFSET('Composition%'!$B49,0,AP$13)*OFFSET('Composition%'!$B49,0,AP$14)))-IF(AP$2=2,0,OFFSET('Composition%'!$B49,0,AP$17)*OFFSET('Composition%'!$B49,0,AP$18)*(AP$24*EXP(-AP$25/($B79+273)/RGas)))+ReactionRateK2!AP79/2</f>
        <v>4.7176413081823151E-12</v>
      </c>
      <c r="AQ79" s="73">
        <f ca="1">IF(AQ$2=0,0,AQ$22*EXP(AQ$23/($B79+273)/RGas)*(OFFSET('Composition%'!$B49,0,AQ$13)*OFFSET('Composition%'!$B49,0,AQ$14)))-IF(AQ$2=2,0,OFFSET('Composition%'!$B49,0,AQ$17)*OFFSET('Composition%'!$B49,0,AQ$18)*(AQ$24*EXP(-AQ$25/($B79+273)/RGas)))+ReactionRateK2!AQ79/2</f>
        <v>0</v>
      </c>
      <c r="AR79" s="73">
        <f ca="1">IF(AR$2=0,0,AR$22*EXP(AR$23/($B79+273)/RGas)*(OFFSET('Composition%'!$B49,0,AR$13)*OFFSET('Composition%'!$B49,0,AR$14)))-IF(AR$2=2,0,OFFSET('Composition%'!$B49,0,AR$17)*OFFSET('Composition%'!$B49,0,AR$18)*(AR$24*EXP(-AR$25/($B79+273)/RGas)))+ReactionRateK2!AR79/2</f>
        <v>0</v>
      </c>
    </row>
    <row r="80" spans="1:44">
      <c r="A80" s="3">
        <f t="shared" si="9"/>
        <v>2.3999999999999995</v>
      </c>
      <c r="B80" s="19">
        <f ca="1">'Composition%'!B50</f>
        <v>413.76380570994309</v>
      </c>
      <c r="C80">
        <f t="shared" si="8"/>
        <v>30</v>
      </c>
      <c r="D80" s="26">
        <f ca="1">('Composition%'!C50*ReactionRateK3!C80)^3</f>
        <v>6.3384395464649321</v>
      </c>
      <c r="E80" s="4"/>
      <c r="F80" s="73">
        <f ca="1">IF(F$2=0,0,F$22*EXP(F$23/($B80+273)/RGas)*(OFFSET('Composition%'!$B50,0,F$13)*OFFSET('Composition%'!$B50,0,F$14)))-IF(F$2=2,0,OFFSET('Composition%'!$B50,0,F$17)*OFFSET('Composition%'!$B50,0,F$18)*(F$24*EXP(-F$25/($B80+273)/RGas)))+ReactionRateK2!F80/2</f>
        <v>6.5267520903249596E-3</v>
      </c>
      <c r="G80" s="73">
        <f ca="1">IF(G$2=0,0,G$22*EXP(G$23/($B80+273)/RGas)*(OFFSET('Composition%'!$B50,0,G$13)*OFFSET('Composition%'!$B50,0,G$14)))-IF(G$2=2,0,OFFSET('Composition%'!$B50,0,G$17)*OFFSET('Composition%'!$B50,0,G$18)*(G$24*EXP(-G$25/($B80+273)/RGas)))+ReactionRateK2!G80/2</f>
        <v>2.5019051308555963E-3</v>
      </c>
      <c r="H80" s="73">
        <f ca="1">IF(H$2=0,0,H$22*EXP(H$23/($B80+273)/RGas)*(OFFSET('Composition%'!$B50,0,H$13)*OFFSET('Composition%'!$B50,0,H$14)))-IF(H$2=2,0,OFFSET('Composition%'!$B50,0,H$17)*OFFSET('Composition%'!$B50,0,H$18)*(H$24*EXP(-H$25/($B80+273)/RGas)))+ReactionRateK2!H80/2</f>
        <v>-4.2426355464808697E-6</v>
      </c>
      <c r="I80" s="73">
        <f ca="1">IF(I$2=0,0,I$22*EXP(I$23/($B80+273)/RGas)*(OFFSET('Composition%'!$B50,0,I$13)*OFFSET('Composition%'!$B50,0,I$14)))-IF(I$2=2,0,OFFSET('Composition%'!$B50,0,I$17)*OFFSET('Composition%'!$B50,0,I$18)*(I$24*EXP(-I$25/($B80+273)/RGas)))+ReactionRateK2!I80/2</f>
        <v>-4.6054909200119411E-5</v>
      </c>
      <c r="J80" s="73"/>
      <c r="K80" s="73">
        <f ca="1">IF(K$2=0,0,K$22*EXP(K$23/($B80+273)/RGas)*(OFFSET('Composition%'!$B50,0,K$13)*OFFSET('Composition%'!$B50,0,K$14)))-IF(K$2=2,0,OFFSET('Composition%'!$B50,0,K$17)*OFFSET('Composition%'!$B50,0,K$18)*(K$24*EXP(-K$25/($B80+273)/RGas)))+ReactionRateK2!K80/2</f>
        <v>2.8135507497205871E-2</v>
      </c>
      <c r="L80" s="73">
        <f ca="1">IF(L$2=0,0,L$22*EXP(L$23/($B80+273)/RGas)*(OFFSET('Composition%'!$B50,0,L$13)*OFFSET('Composition%'!$B50,0,L$14)))-IF(L$2=2,0,OFFSET('Composition%'!$B50,0,L$17)*OFFSET('Composition%'!$B50,0,L$18)*(L$24*EXP(-L$25/($B80+273)/RGas)))+ReactionRateK2!L80/2</f>
        <v>-5.1043021214065192E-3</v>
      </c>
      <c r="M80" s="73">
        <f ca="1">IF(M$2=0,0,M$22*EXP(M$23/($B80+273)/RGas)*(OFFSET('Composition%'!$B50,0,M$13)*OFFSET('Composition%'!$B50,0,M$14)))-IF(M$2=2,0,OFFSET('Composition%'!$B50,0,M$17)*OFFSET('Composition%'!$B50,0,M$18)*(M$24*EXP(-M$25/($B80+273)/RGas)))+ReactionRateK2!M80/2</f>
        <v>0</v>
      </c>
      <c r="N80" s="73"/>
      <c r="O80" s="73">
        <f ca="1">IF(O$2=0,0,O$22*EXP(O$23/($B80+273)/RGas)*(OFFSET('Composition%'!$B50,0,O$13)*OFFSET('Composition%'!$B50,0,O$14)))-IF(O$2=2,0,OFFSET('Composition%'!$B50,0,O$17)*OFFSET('Composition%'!$B50,0,O$18)*(O$24*EXP(-O$25/($B80+273)/RGas)))+ReactionRateK2!O80/2</f>
        <v>0</v>
      </c>
      <c r="P80" s="73">
        <f ca="1">IF(P$2=0,0,P$22*EXP(P$23/($B80+273)/RGas)*(OFFSET('Composition%'!$B50,0,P$13)*OFFSET('Composition%'!$B50,0,P$14)))-IF(P$2=2,0,OFFSET('Composition%'!$B50,0,P$17)*OFFSET('Composition%'!$B50,0,P$18)*(P$24*EXP(-P$25/($B80+273)/RGas)))+ReactionRateK2!P80/2</f>
        <v>1.712672435971458E-2</v>
      </c>
      <c r="Q80" s="73">
        <f ca="1">IF(Q$2=0,0,Q$22*EXP(Q$23/($B80+273)/RGas)*(OFFSET('Composition%'!$B50,0,Q$13)*OFFSET('Composition%'!$B50,0,Q$14)))-IF(Q$2=2,0,OFFSET('Composition%'!$B50,0,Q$17)*OFFSET('Composition%'!$B50,0,Q$18)*(Q$24*EXP(-Q$25/($B80+273)/RGas)))+ReactionRateK2!Q80/2</f>
        <v>9.2658780036678797E-5</v>
      </c>
      <c r="R80" s="73">
        <f ca="1">IF(R$2=0,0,R$22*EXP(R$23/($B80+273)/RGas)*(OFFSET('Composition%'!$B50,0,R$13)*OFFSET('Composition%'!$B50,0,R$14)))-IF(R$2=2,0,OFFSET('Composition%'!$B50,0,R$17)*OFFSET('Composition%'!$B50,0,R$18)*(R$24*EXP(-R$25/($B80+273)/RGas)))+ReactionRateK2!R80/2</f>
        <v>1.6670319987871366E-5</v>
      </c>
      <c r="S80" s="73"/>
      <c r="T80" s="73">
        <f ca="1">IF(T$2=0,0,T$22*EXP(T$23/($B80+273)/RGas)*(OFFSET('Composition%'!$B50,0,T$13)*OFFSET('Composition%'!$B50,0,T$14)))-IF(T$2=2,0,OFFSET('Composition%'!$B50,0,T$17)*OFFSET('Composition%'!$B50,0,T$18)*(T$24*EXP(-T$25/($B80+273)/RGas)))+ReactionRateK2!T80/2</f>
        <v>1.7336296010129729E-3</v>
      </c>
      <c r="U80" s="73">
        <f ca="1">IF(U$2=0,0,U$22*EXP(U$23/($B80+273)/RGas)*(OFFSET('Composition%'!$B50,0,U$13)*OFFSET('Composition%'!$B50,0,U$14)))-IF(U$2=2,0,OFFSET('Composition%'!$B50,0,U$17)*OFFSET('Composition%'!$B50,0,U$18)*(U$24*EXP(-U$25/($B80+273)/RGas)))+ReactionRateK2!U80/2</f>
        <v>3.7129533409190715E-5</v>
      </c>
      <c r="V80" s="73">
        <f ca="1">IF(V$2=0,0,V$22*EXP(V$23/($B80+273)/RGas)*(OFFSET('Composition%'!$B50,0,V$13)*OFFSET('Composition%'!$B50,0,V$14)))-IF(V$2=2,0,OFFSET('Composition%'!$B50,0,V$17)*OFFSET('Composition%'!$B50,0,V$18)*(V$24*EXP(-V$25/($B80+273)/RGas)))+ReactionRateK2!V80/2</f>
        <v>0</v>
      </c>
      <c r="W80" s="73">
        <f ca="1">IF(W$2=0,0,W$22*EXP(W$23/($B80+273)/RGas)*(OFFSET('Composition%'!$B50,0,W$13)*OFFSET('Composition%'!$B50,0,W$14)))-IF(W$2=2,0,OFFSET('Composition%'!$B50,0,W$17)*OFFSET('Composition%'!$B50,0,W$18)*(W$24*EXP(-W$25/($B80+273)/RGas)))+ReactionRateK2!W80/2</f>
        <v>0</v>
      </c>
      <c r="X80" s="73">
        <f ca="1">IF(X$2=0,0,X$22*EXP(X$23/($B80+273)/RGas)*(OFFSET('Composition%'!$B50,0,X$13)*OFFSET('Composition%'!$B50,0,X$14)))-IF(X$2=2,0,OFFSET('Composition%'!$B50,0,X$17)*OFFSET('Composition%'!$B50,0,X$18)*(X$24*EXP(-X$25/($B80+273)/RGas)))+ReactionRateK2!X80/2</f>
        <v>4.4543576114035724E-8</v>
      </c>
      <c r="Y80" s="73">
        <f ca="1">IF(Y$2=0,0,Y$22*EXP(Y$23/($B80+273)/RGas)*(OFFSET('Composition%'!$B50,0,Y$13)*OFFSET('Composition%'!$B50,0,Y$14)))-IF(Y$2=2,0,OFFSET('Composition%'!$B50,0,Y$17)*OFFSET('Composition%'!$B50,0,Y$18)*(Y$24*EXP(-Y$25/($B80+273)/RGas)))+ReactionRateK2!Y80/2</f>
        <v>2.204643700791553E-9</v>
      </c>
      <c r="Z80" s="73">
        <f ca="1">IF(Z$2=0,0,Z$22*EXP(Z$23/($B80+273)/RGas)*(OFFSET('Composition%'!$B50,0,Z$13)*OFFSET('Composition%'!$B50,0,Z$14)))-IF(Z$2=2,0,OFFSET('Composition%'!$B50,0,Z$17)*OFFSET('Composition%'!$B50,0,Z$18)*(Z$24*EXP(-Z$25/($B80+273)/RGas)))+ReactionRateK2!Z80/2</f>
        <v>0</v>
      </c>
      <c r="AA80" s="73">
        <f ca="1">IF(AA$2=0,0,AA$22*EXP(AA$23/($B80+273)/RGas)*(OFFSET('Composition%'!$B50,0,AA$13)*OFFSET('Composition%'!$B50,0,AA$14)))-IF(AA$2=2,0,OFFSET('Composition%'!$B50,0,AA$17)*OFFSET('Composition%'!$B50,0,AA$18)*(AA$24*EXP(-AA$25/($B80+273)/RGas)))+ReactionRateK2!AA80/2</f>
        <v>0</v>
      </c>
      <c r="AB80" s="73">
        <f ca="1">IF(AB$2=0,0,AB$22*EXP(AB$23/($B80+273)/RGas)*(OFFSET('Composition%'!$B50,0,AB$13)*OFFSET('Composition%'!$B50,0,AB$14)))-IF(AB$2=2,0,OFFSET('Composition%'!$B50,0,AB$17)*OFFSET('Composition%'!$B50,0,AB$18)*(AB$24*EXP(-AB$25/($B80+273)/RGas)))+ReactionRateK2!AB80/2</f>
        <v>0</v>
      </c>
      <c r="AC80" s="73">
        <f ca="1">IF(AC$2=0,0,AC$22*EXP(AC$23/($B80+273)/RGas)*(OFFSET('Composition%'!$B50,0,AC$13)*OFFSET('Composition%'!$B50,0,AC$14)))-IF(AC$2=2,0,OFFSET('Composition%'!$B50,0,AC$17)*OFFSET('Composition%'!$B50,0,AC$18)*(AC$24*EXP(-AC$25/($B80+273)/RGas)))+ReactionRateK2!AC80/2</f>
        <v>0</v>
      </c>
      <c r="AD80" s="73">
        <f ca="1">IF(AD$2=0,0,AD$22*EXP(AD$23/($B80+273)/RGas)*(OFFSET('Composition%'!$B50,0,AD$13)*OFFSET('Composition%'!$B50,0,AD$14)))-IF(AD$2=2,0,OFFSET('Composition%'!$B50,0,AD$17)*OFFSET('Composition%'!$B50,0,AD$18)*(AD$24*EXP(-AD$25/($B80+273)/RGas)))+ReactionRateK2!AD80/2</f>
        <v>0</v>
      </c>
      <c r="AE80" s="73">
        <f ca="1">IF(AE$2=0,0,AE$22*EXP(AE$23/($B80+273)/RGas)*(OFFSET('Composition%'!$B50,0,AE$13)*OFFSET('Composition%'!$B50,0,AE$14)))-IF(AE$2=2,0,OFFSET('Composition%'!$B50,0,AE$17)*OFFSET('Composition%'!$B50,0,AE$18)*(AE$24*EXP(-AE$25/($B80+273)/RGas)))+ReactionRateK2!AE80/2</f>
        <v>0</v>
      </c>
      <c r="AF80" s="73"/>
      <c r="AG80" s="73">
        <f ca="1">IF(AG$2=0,0,AG$22*EXP(AG$23/($B80+273)/RGas)*(OFFSET('Composition%'!$B50,0,AG$13)*OFFSET('Composition%'!$B50,0,AG$14)))-IF(AG$2=2,0,OFFSET('Composition%'!$B50,0,AG$17)*OFFSET('Composition%'!$B50,0,AG$18)*(AG$24*EXP(-AG$25/($B80+273)/RGas)))+ReactionRateK2!AG80/2</f>
        <v>0</v>
      </c>
      <c r="AH80" s="73">
        <f ca="1">IF(AH$2=0,0,AH$22*EXP(AH$23/($B80+273)/RGas)*(OFFSET('Composition%'!$B50,0,AH$13)*OFFSET('Composition%'!$B50,0,AH$14)))-IF(AH$2=2,0,OFFSET('Composition%'!$B50,0,AH$17)*OFFSET('Composition%'!$B50,0,AH$18)*(AH$24*EXP(-AH$25/($B80+273)/RGas)))+ReactionRateK2!AH80/2</f>
        <v>0</v>
      </c>
      <c r="AI80" s="73">
        <f ca="1">IF(AI$2=0,0,AI$22*EXP(AI$23/($B80+273)/RGas)*(OFFSET('Composition%'!$B50,0,AI$13)*OFFSET('Composition%'!$B50,0,AI$14)))-IF(AI$2=2,0,OFFSET('Composition%'!$B50,0,AI$17)*OFFSET('Composition%'!$B50,0,AI$18)*(AI$24*EXP(-AI$25/($B80+273)/RGas)))+ReactionRateK2!AI80/2</f>
        <v>0</v>
      </c>
      <c r="AJ80" s="73">
        <f ca="1">IF(AJ$2=0,0,AJ$22*EXP(AJ$23/($B80+273)/RGas)*(OFFSET('Composition%'!$B50,0,AJ$13)*OFFSET('Composition%'!$B50,0,AJ$14)))-IF(AJ$2=2,0,OFFSET('Composition%'!$B50,0,AJ$17)*OFFSET('Composition%'!$B50,0,AJ$18)*(AJ$24*EXP(-AJ$25/($B80+273)/RGas)))+ReactionRateK2!AJ80/2</f>
        <v>0</v>
      </c>
      <c r="AK80" s="73">
        <f ca="1">IF(AK$2=0,0,AK$22*EXP(AK$23/($B80+273)/RGas)*(OFFSET('Composition%'!$B50,0,AK$13)*OFFSET('Composition%'!$B50,0,AK$14)))-IF(AK$2=2,0,OFFSET('Composition%'!$B50,0,AK$17)*OFFSET('Composition%'!$B50,0,AK$18)*(AK$24*EXP(-AK$25/($B80+273)/RGas)))+ReactionRateK2!AK80/2</f>
        <v>0</v>
      </c>
      <c r="AL80" s="73">
        <f ca="1">IF(AL$2=0,0,AL$22*EXP(AL$23/($B80+273)/RGas)*(OFFSET('Composition%'!$B50,0,AL$13)*OFFSET('Composition%'!$B50,0,AL$14)))-IF(AL$2=2,0,OFFSET('Composition%'!$B50,0,AL$17)*OFFSET('Composition%'!$B50,0,AL$18)*(AL$24*EXP(-AL$25/($B80+273)/RGas)))+ReactionRateK2!AL80/2</f>
        <v>0</v>
      </c>
      <c r="AM80" s="73"/>
      <c r="AN80" s="73">
        <f ca="1">IF(AN$2=0,0,AN$22*EXP(AN$23/($B80+273)/RGas)*(OFFSET('Composition%'!$B50,0,AN$13)*OFFSET('Composition%'!$B50,0,AN$14)))-IF(AN$2=2,0,OFFSET('Composition%'!$B50,0,AN$17)*OFFSET('Composition%'!$B50,0,AN$18)*(AN$24*EXP(-AN$25/($B80+273)/RGas)))+ReactionRateK2!AN80/2</f>
        <v>0</v>
      </c>
      <c r="AO80" s="73">
        <f ca="1">IF(AO$2=0,0,AO$22*EXP(AO$23/($B80+273)/RGas)*(OFFSET('Composition%'!$B50,0,AO$13)*OFFSET('Composition%'!$B50,0,AO$14)))-IF(AO$2=2,0,OFFSET('Composition%'!$B50,0,AO$17)*OFFSET('Composition%'!$B50,0,AO$18)*(AO$24*EXP(-AO$25/($B80+273)/RGas)))+ReactionRateK2!AO80/2</f>
        <v>0</v>
      </c>
      <c r="AP80" s="73">
        <f ca="1">IF(AP$2=0,0,AP$22*EXP(AP$23/($B80+273)/RGas)*(OFFSET('Composition%'!$B50,0,AP$13)*OFFSET('Composition%'!$B50,0,AP$14)))-IF(AP$2=2,0,OFFSET('Composition%'!$B50,0,AP$17)*OFFSET('Composition%'!$B50,0,AP$18)*(AP$24*EXP(-AP$25/($B80+273)/RGas)))+ReactionRateK2!AP80/2</f>
        <v>4.7191823693544582E-12</v>
      </c>
      <c r="AQ80" s="73">
        <f ca="1">IF(AQ$2=0,0,AQ$22*EXP(AQ$23/($B80+273)/RGas)*(OFFSET('Composition%'!$B50,0,AQ$13)*OFFSET('Composition%'!$B50,0,AQ$14)))-IF(AQ$2=2,0,OFFSET('Composition%'!$B50,0,AQ$17)*OFFSET('Composition%'!$B50,0,AQ$18)*(AQ$24*EXP(-AQ$25/($B80+273)/RGas)))+ReactionRateK2!AQ80/2</f>
        <v>0</v>
      </c>
      <c r="AR80" s="73">
        <f ca="1">IF(AR$2=0,0,AR$22*EXP(AR$23/($B80+273)/RGas)*(OFFSET('Composition%'!$B50,0,AR$13)*OFFSET('Composition%'!$B50,0,AR$14)))-IF(AR$2=2,0,OFFSET('Composition%'!$B50,0,AR$17)*OFFSET('Composition%'!$B50,0,AR$18)*(AR$24*EXP(-AR$25/($B80+273)/RGas)))+ReactionRateK2!AR80/2</f>
        <v>0</v>
      </c>
    </row>
    <row r="81" spans="1:44">
      <c r="A81" s="3">
        <f t="shared" si="9"/>
        <v>2.4499999999999993</v>
      </c>
      <c r="B81" s="19">
        <f ca="1">'Composition%'!B51</f>
        <v>413.80923886371784</v>
      </c>
      <c r="C81">
        <f t="shared" si="8"/>
        <v>30</v>
      </c>
      <c r="D81" s="26">
        <f ca="1">('Composition%'!C51*ReactionRateK3!C81)^3</f>
        <v>6.3118351839919073</v>
      </c>
      <c r="E81" s="4"/>
      <c r="F81" s="73">
        <f ca="1">IF(F$2=0,0,F$22*EXP(F$23/($B81+273)/RGas)*(OFFSET('Composition%'!$B51,0,F$13)*OFFSET('Composition%'!$B51,0,F$14)))-IF(F$2=2,0,OFFSET('Composition%'!$B51,0,F$17)*OFFSET('Composition%'!$B51,0,F$18)*(F$24*EXP(-F$25/($B81+273)/RGas)))+ReactionRateK2!F81/2</f>
        <v>6.3938398711248677E-3</v>
      </c>
      <c r="G81" s="73">
        <f ca="1">IF(G$2=0,0,G$22*EXP(G$23/($B81+273)/RGas)*(OFFSET('Composition%'!$B51,0,G$13)*OFFSET('Composition%'!$B51,0,G$14)))-IF(G$2=2,0,OFFSET('Composition%'!$B51,0,G$17)*OFFSET('Composition%'!$B51,0,G$18)*(G$24*EXP(-G$25/($B81+273)/RGas)))+ReactionRateK2!G81/2</f>
        <v>2.4547338401681943E-3</v>
      </c>
      <c r="H81" s="73">
        <f ca="1">IF(H$2=0,0,H$22*EXP(H$23/($B81+273)/RGas)*(OFFSET('Composition%'!$B51,0,H$13)*OFFSET('Composition%'!$B51,0,H$14)))-IF(H$2=2,0,OFFSET('Composition%'!$B51,0,H$17)*OFFSET('Composition%'!$B51,0,H$18)*(H$24*EXP(-H$25/($B81+273)/RGas)))+ReactionRateK2!H81/2</f>
        <v>-4.2751078152448129E-6</v>
      </c>
      <c r="I81" s="73">
        <f ca="1">IF(I$2=0,0,I$22*EXP(I$23/($B81+273)/RGas)*(OFFSET('Composition%'!$B51,0,I$13)*OFFSET('Composition%'!$B51,0,I$14)))-IF(I$2=2,0,OFFSET('Composition%'!$B51,0,I$17)*OFFSET('Composition%'!$B51,0,I$18)*(I$24*EXP(-I$25/($B81+273)/RGas)))+ReactionRateK2!I81/2</f>
        <v>-3.6328896094270728E-5</v>
      </c>
      <c r="J81" s="73"/>
      <c r="K81" s="73">
        <f ca="1">IF(K$2=0,0,K$22*EXP(K$23/($B81+273)/RGas)*(OFFSET('Composition%'!$B51,0,K$13)*OFFSET('Composition%'!$B51,0,K$14)))-IF(K$2=2,0,OFFSET('Composition%'!$B51,0,K$17)*OFFSET('Composition%'!$B51,0,K$18)*(K$24*EXP(-K$25/($B81+273)/RGas)))+ReactionRateK2!K81/2</f>
        <v>2.762565008387962E-2</v>
      </c>
      <c r="L81" s="73">
        <f ca="1">IF(L$2=0,0,L$22*EXP(L$23/($B81+273)/RGas)*(OFFSET('Composition%'!$B51,0,L$13)*OFFSET('Composition%'!$B51,0,L$14)))-IF(L$2=2,0,OFFSET('Composition%'!$B51,0,L$17)*OFFSET('Composition%'!$B51,0,L$18)*(L$24*EXP(-L$25/($B81+273)/RGas)))+ReactionRateK2!L81/2</f>
        <v>-5.0261212640047084E-3</v>
      </c>
      <c r="M81" s="73">
        <f ca="1">IF(M$2=0,0,M$22*EXP(M$23/($B81+273)/RGas)*(OFFSET('Composition%'!$B51,0,M$13)*OFFSET('Composition%'!$B51,0,M$14)))-IF(M$2=2,0,OFFSET('Composition%'!$B51,0,M$17)*OFFSET('Composition%'!$B51,0,M$18)*(M$24*EXP(-M$25/($B81+273)/RGas)))+ReactionRateK2!M81/2</f>
        <v>0</v>
      </c>
      <c r="N81" s="73"/>
      <c r="O81" s="73">
        <f ca="1">IF(O$2=0,0,O$22*EXP(O$23/($B81+273)/RGas)*(OFFSET('Composition%'!$B51,0,O$13)*OFFSET('Composition%'!$B51,0,O$14)))-IF(O$2=2,0,OFFSET('Composition%'!$B51,0,O$17)*OFFSET('Composition%'!$B51,0,O$18)*(O$24*EXP(-O$25/($B81+273)/RGas)))+ReactionRateK2!O81/2</f>
        <v>0</v>
      </c>
      <c r="P81" s="73">
        <f ca="1">IF(P$2=0,0,P$22*EXP(P$23/($B81+273)/RGas)*(OFFSET('Composition%'!$B51,0,P$13)*OFFSET('Composition%'!$B51,0,P$14)))-IF(P$2=2,0,OFFSET('Composition%'!$B51,0,P$17)*OFFSET('Composition%'!$B51,0,P$18)*(P$24*EXP(-P$25/($B81+273)/RGas)))+ReactionRateK2!P81/2</f>
        <v>1.7249164615908051E-2</v>
      </c>
      <c r="Q81" s="73">
        <f ca="1">IF(Q$2=0,0,Q$22*EXP(Q$23/($B81+273)/RGas)*(OFFSET('Composition%'!$B51,0,Q$13)*OFFSET('Composition%'!$B51,0,Q$14)))-IF(Q$2=2,0,OFFSET('Composition%'!$B51,0,Q$17)*OFFSET('Composition%'!$B51,0,Q$18)*(Q$24*EXP(-Q$25/($B81+273)/RGas)))+ReactionRateK2!Q81/2</f>
        <v>9.5044450738307349E-5</v>
      </c>
      <c r="R81" s="73">
        <f ca="1">IF(R$2=0,0,R$22*EXP(R$23/($B81+273)/RGas)*(OFFSET('Composition%'!$B51,0,R$13)*OFFSET('Composition%'!$B51,0,R$14)))-IF(R$2=2,0,OFFSET('Composition%'!$B51,0,R$17)*OFFSET('Composition%'!$B51,0,R$18)*(R$24*EXP(-R$25/($B81+273)/RGas)))+ReactionRateK2!R81/2</f>
        <v>1.7442242077155986E-5</v>
      </c>
      <c r="S81" s="73"/>
      <c r="T81" s="73">
        <f ca="1">IF(T$2=0,0,T$22*EXP(T$23/($B81+273)/RGas)*(OFFSET('Composition%'!$B51,0,T$13)*OFFSET('Composition%'!$B51,0,T$14)))-IF(T$2=2,0,OFFSET('Composition%'!$B51,0,T$17)*OFFSET('Composition%'!$B51,0,T$18)*(T$24*EXP(-T$25/($B81+273)/RGas)))+ReactionRateK2!T81/2</f>
        <v>1.6227104709926909E-3</v>
      </c>
      <c r="U81" s="73">
        <f ca="1">IF(U$2=0,0,U$22*EXP(U$23/($B81+273)/RGas)*(OFFSET('Composition%'!$B51,0,U$13)*OFFSET('Composition%'!$B51,0,U$14)))-IF(U$2=2,0,OFFSET('Composition%'!$B51,0,U$17)*OFFSET('Composition%'!$B51,0,U$18)*(U$24*EXP(-U$25/($B81+273)/RGas)))+ReactionRateK2!U81/2</f>
        <v>3.3602053845143589E-5</v>
      </c>
      <c r="V81" s="73">
        <f ca="1">IF(V$2=0,0,V$22*EXP(V$23/($B81+273)/RGas)*(OFFSET('Composition%'!$B51,0,V$13)*OFFSET('Composition%'!$B51,0,V$14)))-IF(V$2=2,0,OFFSET('Composition%'!$B51,0,V$17)*OFFSET('Composition%'!$B51,0,V$18)*(V$24*EXP(-V$25/($B81+273)/RGas)))+ReactionRateK2!V81/2</f>
        <v>0</v>
      </c>
      <c r="W81" s="73">
        <f ca="1">IF(W$2=0,0,W$22*EXP(W$23/($B81+273)/RGas)*(OFFSET('Composition%'!$B51,0,W$13)*OFFSET('Composition%'!$B51,0,W$14)))-IF(W$2=2,0,OFFSET('Composition%'!$B51,0,W$17)*OFFSET('Composition%'!$B51,0,W$18)*(W$24*EXP(-W$25/($B81+273)/RGas)))+ReactionRateK2!W81/2</f>
        <v>0</v>
      </c>
      <c r="X81" s="73">
        <f ca="1">IF(X$2=0,0,X$22*EXP(X$23/($B81+273)/RGas)*(OFFSET('Composition%'!$B51,0,X$13)*OFFSET('Composition%'!$B51,0,X$14)))-IF(X$2=2,0,OFFSET('Composition%'!$B51,0,X$17)*OFFSET('Composition%'!$B51,0,X$18)*(X$24*EXP(-X$25/($B81+273)/RGas)))+ReactionRateK2!X81/2</f>
        <v>4.4481154845932925E-8</v>
      </c>
      <c r="Y81" s="73">
        <f ca="1">IF(Y$2=0,0,Y$22*EXP(Y$23/($B81+273)/RGas)*(OFFSET('Composition%'!$B51,0,Y$13)*OFFSET('Composition%'!$B51,0,Y$14)))-IF(Y$2=2,0,OFFSET('Composition%'!$B51,0,Y$17)*OFFSET('Composition%'!$B51,0,Y$18)*(Y$24*EXP(-Y$25/($B81+273)/RGas)))+ReactionRateK2!Y81/2</f>
        <v>2.2015542170202914E-9</v>
      </c>
      <c r="Z81" s="73">
        <f ca="1">IF(Z$2=0,0,Z$22*EXP(Z$23/($B81+273)/RGas)*(OFFSET('Composition%'!$B51,0,Z$13)*OFFSET('Composition%'!$B51,0,Z$14)))-IF(Z$2=2,0,OFFSET('Composition%'!$B51,0,Z$17)*OFFSET('Composition%'!$B51,0,Z$18)*(Z$24*EXP(-Z$25/($B81+273)/RGas)))+ReactionRateK2!Z81/2</f>
        <v>0</v>
      </c>
      <c r="AA81" s="73">
        <f ca="1">IF(AA$2=0,0,AA$22*EXP(AA$23/($B81+273)/RGas)*(OFFSET('Composition%'!$B51,0,AA$13)*OFFSET('Composition%'!$B51,0,AA$14)))-IF(AA$2=2,0,OFFSET('Composition%'!$B51,0,AA$17)*OFFSET('Composition%'!$B51,0,AA$18)*(AA$24*EXP(-AA$25/($B81+273)/RGas)))+ReactionRateK2!AA81/2</f>
        <v>0</v>
      </c>
      <c r="AB81" s="73">
        <f ca="1">IF(AB$2=0,0,AB$22*EXP(AB$23/($B81+273)/RGas)*(OFFSET('Composition%'!$B51,0,AB$13)*OFFSET('Composition%'!$B51,0,AB$14)))-IF(AB$2=2,0,OFFSET('Composition%'!$B51,0,AB$17)*OFFSET('Composition%'!$B51,0,AB$18)*(AB$24*EXP(-AB$25/($B81+273)/RGas)))+ReactionRateK2!AB81/2</f>
        <v>0</v>
      </c>
      <c r="AC81" s="73">
        <f ca="1">IF(AC$2=0,0,AC$22*EXP(AC$23/($B81+273)/RGas)*(OFFSET('Composition%'!$B51,0,AC$13)*OFFSET('Composition%'!$B51,0,AC$14)))-IF(AC$2=2,0,OFFSET('Composition%'!$B51,0,AC$17)*OFFSET('Composition%'!$B51,0,AC$18)*(AC$24*EXP(-AC$25/($B81+273)/RGas)))+ReactionRateK2!AC81/2</f>
        <v>0</v>
      </c>
      <c r="AD81" s="73">
        <f ca="1">IF(AD$2=0,0,AD$22*EXP(AD$23/($B81+273)/RGas)*(OFFSET('Composition%'!$B51,0,AD$13)*OFFSET('Composition%'!$B51,0,AD$14)))-IF(AD$2=2,0,OFFSET('Composition%'!$B51,0,AD$17)*OFFSET('Composition%'!$B51,0,AD$18)*(AD$24*EXP(-AD$25/($B81+273)/RGas)))+ReactionRateK2!AD81/2</f>
        <v>0</v>
      </c>
      <c r="AE81" s="73">
        <f ca="1">IF(AE$2=0,0,AE$22*EXP(AE$23/($B81+273)/RGas)*(OFFSET('Composition%'!$B51,0,AE$13)*OFFSET('Composition%'!$B51,0,AE$14)))-IF(AE$2=2,0,OFFSET('Composition%'!$B51,0,AE$17)*OFFSET('Composition%'!$B51,0,AE$18)*(AE$24*EXP(-AE$25/($B81+273)/RGas)))+ReactionRateK2!AE81/2</f>
        <v>0</v>
      </c>
      <c r="AF81" s="73"/>
      <c r="AG81" s="73">
        <f ca="1">IF(AG$2=0,0,AG$22*EXP(AG$23/($B81+273)/RGas)*(OFFSET('Composition%'!$B51,0,AG$13)*OFFSET('Composition%'!$B51,0,AG$14)))-IF(AG$2=2,0,OFFSET('Composition%'!$B51,0,AG$17)*OFFSET('Composition%'!$B51,0,AG$18)*(AG$24*EXP(-AG$25/($B81+273)/RGas)))+ReactionRateK2!AG81/2</f>
        <v>0</v>
      </c>
      <c r="AH81" s="73">
        <f ca="1">IF(AH$2=0,0,AH$22*EXP(AH$23/($B81+273)/RGas)*(OFFSET('Composition%'!$B51,0,AH$13)*OFFSET('Composition%'!$B51,0,AH$14)))-IF(AH$2=2,0,OFFSET('Composition%'!$B51,0,AH$17)*OFFSET('Composition%'!$B51,0,AH$18)*(AH$24*EXP(-AH$25/($B81+273)/RGas)))+ReactionRateK2!AH81/2</f>
        <v>0</v>
      </c>
      <c r="AI81" s="73">
        <f ca="1">IF(AI$2=0,0,AI$22*EXP(AI$23/($B81+273)/RGas)*(OFFSET('Composition%'!$B51,0,AI$13)*OFFSET('Composition%'!$B51,0,AI$14)))-IF(AI$2=2,0,OFFSET('Composition%'!$B51,0,AI$17)*OFFSET('Composition%'!$B51,0,AI$18)*(AI$24*EXP(-AI$25/($B81+273)/RGas)))+ReactionRateK2!AI81/2</f>
        <v>0</v>
      </c>
      <c r="AJ81" s="73">
        <f ca="1">IF(AJ$2=0,0,AJ$22*EXP(AJ$23/($B81+273)/RGas)*(OFFSET('Composition%'!$B51,0,AJ$13)*OFFSET('Composition%'!$B51,0,AJ$14)))-IF(AJ$2=2,0,OFFSET('Composition%'!$B51,0,AJ$17)*OFFSET('Composition%'!$B51,0,AJ$18)*(AJ$24*EXP(-AJ$25/($B81+273)/RGas)))+ReactionRateK2!AJ81/2</f>
        <v>0</v>
      </c>
      <c r="AK81" s="73">
        <f ca="1">IF(AK$2=0,0,AK$22*EXP(AK$23/($B81+273)/RGas)*(OFFSET('Composition%'!$B51,0,AK$13)*OFFSET('Composition%'!$B51,0,AK$14)))-IF(AK$2=2,0,OFFSET('Composition%'!$B51,0,AK$17)*OFFSET('Composition%'!$B51,0,AK$18)*(AK$24*EXP(-AK$25/($B81+273)/RGas)))+ReactionRateK2!AK81/2</f>
        <v>0</v>
      </c>
      <c r="AL81" s="73">
        <f ca="1">IF(AL$2=0,0,AL$22*EXP(AL$23/($B81+273)/RGas)*(OFFSET('Composition%'!$B51,0,AL$13)*OFFSET('Composition%'!$B51,0,AL$14)))-IF(AL$2=2,0,OFFSET('Composition%'!$B51,0,AL$17)*OFFSET('Composition%'!$B51,0,AL$18)*(AL$24*EXP(-AL$25/($B81+273)/RGas)))+ReactionRateK2!AL81/2</f>
        <v>0</v>
      </c>
      <c r="AM81" s="73"/>
      <c r="AN81" s="73">
        <f ca="1">IF(AN$2=0,0,AN$22*EXP(AN$23/($B81+273)/RGas)*(OFFSET('Composition%'!$B51,0,AN$13)*OFFSET('Composition%'!$B51,0,AN$14)))-IF(AN$2=2,0,OFFSET('Composition%'!$B51,0,AN$17)*OFFSET('Composition%'!$B51,0,AN$18)*(AN$24*EXP(-AN$25/($B81+273)/RGas)))+ReactionRateK2!AN81/2</f>
        <v>0</v>
      </c>
      <c r="AO81" s="73">
        <f ca="1">IF(AO$2=0,0,AO$22*EXP(AO$23/($B81+273)/RGas)*(OFFSET('Composition%'!$B51,0,AO$13)*OFFSET('Composition%'!$B51,0,AO$14)))-IF(AO$2=2,0,OFFSET('Composition%'!$B51,0,AO$17)*OFFSET('Composition%'!$B51,0,AO$18)*(AO$24*EXP(-AO$25/($B81+273)/RGas)))+ReactionRateK2!AO81/2</f>
        <v>0</v>
      </c>
      <c r="AP81" s="73">
        <f ca="1">IF(AP$2=0,0,AP$22*EXP(AP$23/($B81+273)/RGas)*(OFFSET('Composition%'!$B51,0,AP$13)*OFFSET('Composition%'!$B51,0,AP$14)))-IF(AP$2=2,0,OFFSET('Composition%'!$B51,0,AP$17)*OFFSET('Composition%'!$B51,0,AP$18)*(AP$24*EXP(-AP$25/($B81+273)/RGas)))+ReactionRateK2!AP81/2</f>
        <v>4.7205766208470688E-12</v>
      </c>
      <c r="AQ81" s="73">
        <f ca="1">IF(AQ$2=0,0,AQ$22*EXP(AQ$23/($B81+273)/RGas)*(OFFSET('Composition%'!$B51,0,AQ$13)*OFFSET('Composition%'!$B51,0,AQ$14)))-IF(AQ$2=2,0,OFFSET('Composition%'!$B51,0,AQ$17)*OFFSET('Composition%'!$B51,0,AQ$18)*(AQ$24*EXP(-AQ$25/($B81+273)/RGas)))+ReactionRateK2!AQ81/2</f>
        <v>0</v>
      </c>
      <c r="AR81" s="73">
        <f ca="1">IF(AR$2=0,0,AR$22*EXP(AR$23/($B81+273)/RGas)*(OFFSET('Composition%'!$B51,0,AR$13)*OFFSET('Composition%'!$B51,0,AR$14)))-IF(AR$2=2,0,OFFSET('Composition%'!$B51,0,AR$17)*OFFSET('Composition%'!$B51,0,AR$18)*(AR$24*EXP(-AR$25/($B81+273)/RGas)))+ReactionRateK2!AR81/2</f>
        <v>0</v>
      </c>
    </row>
    <row r="82" spans="1:44">
      <c r="A82" s="3">
        <f t="shared" si="9"/>
        <v>2.4999999999999991</v>
      </c>
      <c r="B82" s="19">
        <f ca="1">'Composition%'!B52</f>
        <v>413.85201176383498</v>
      </c>
      <c r="C82">
        <f t="shared" si="8"/>
        <v>30</v>
      </c>
      <c r="D82" s="26">
        <f ca="1">('Composition%'!C52*ReactionRateK3!C82)^3</f>
        <v>6.287017777445806</v>
      </c>
      <c r="E82" s="4"/>
      <c r="F82" s="73">
        <f ca="1">IF(F$2=0,0,F$22*EXP(F$23/($B82+273)/RGas)*(OFFSET('Composition%'!$B52,0,F$13)*OFFSET('Composition%'!$B52,0,F$14)))-IF(F$2=2,0,OFFSET('Composition%'!$B52,0,F$17)*OFFSET('Composition%'!$B52,0,F$18)*(F$24*EXP(-F$25/($B82+273)/RGas)))+ReactionRateK2!F82/2</f>
        <v>6.2646461732183889E-3</v>
      </c>
      <c r="G82" s="73">
        <f ca="1">IF(G$2=0,0,G$22*EXP(G$23/($B82+273)/RGas)*(OFFSET('Composition%'!$B52,0,G$13)*OFFSET('Composition%'!$B52,0,G$14)))-IF(G$2=2,0,OFFSET('Composition%'!$B52,0,G$17)*OFFSET('Composition%'!$B52,0,G$18)*(G$24*EXP(-G$25/($B82+273)/RGas)))+ReactionRateK2!G82/2</f>
        <v>2.4088092392687429E-3</v>
      </c>
      <c r="H82" s="73">
        <f ca="1">IF(H$2=0,0,H$22*EXP(H$23/($B82+273)/RGas)*(OFFSET('Composition%'!$B52,0,H$13)*OFFSET('Composition%'!$B52,0,H$14)))-IF(H$2=2,0,OFFSET('Composition%'!$B52,0,H$17)*OFFSET('Composition%'!$B52,0,H$18)*(H$24*EXP(-H$25/($B82+273)/RGas)))+ReactionRateK2!H82/2</f>
        <v>-4.3043262696293056E-6</v>
      </c>
      <c r="I82" s="73">
        <f ca="1">IF(I$2=0,0,I$22*EXP(I$23/($B82+273)/RGas)*(OFFSET('Composition%'!$B52,0,I$13)*OFFSET('Composition%'!$B52,0,I$14)))-IF(I$2=2,0,OFFSET('Composition%'!$B52,0,I$17)*OFFSET('Composition%'!$B52,0,I$18)*(I$24*EXP(-I$25/($B82+273)/RGas)))+ReactionRateK2!I82/2</f>
        <v>-2.8035855663018147E-5</v>
      </c>
      <c r="J82" s="73"/>
      <c r="K82" s="73">
        <f ca="1">IF(K$2=0,0,K$22*EXP(K$23/($B82+273)/RGas)*(OFFSET('Composition%'!$B52,0,K$13)*OFFSET('Composition%'!$B52,0,K$14)))-IF(K$2=2,0,OFFSET('Composition%'!$B52,0,K$17)*OFFSET('Composition%'!$B52,0,K$18)*(K$24*EXP(-K$25/($B82+273)/RGas)))+ReactionRateK2!K82/2</f>
        <v>2.7121967739474208E-2</v>
      </c>
      <c r="L82" s="73">
        <f ca="1">IF(L$2=0,0,L$22*EXP(L$23/($B82+273)/RGas)*(OFFSET('Composition%'!$B52,0,L$13)*OFFSET('Composition%'!$B52,0,L$14)))-IF(L$2=2,0,OFFSET('Composition%'!$B52,0,L$17)*OFFSET('Composition%'!$B52,0,L$18)*(L$24*EXP(-L$25/($B82+273)/RGas)))+ReactionRateK2!L82/2</f>
        <v>-4.9473582149976983E-3</v>
      </c>
      <c r="M82" s="73">
        <f ca="1">IF(M$2=0,0,M$22*EXP(M$23/($B82+273)/RGas)*(OFFSET('Composition%'!$B52,0,M$13)*OFFSET('Composition%'!$B52,0,M$14)))-IF(M$2=2,0,OFFSET('Composition%'!$B52,0,M$17)*OFFSET('Composition%'!$B52,0,M$18)*(M$24*EXP(-M$25/($B82+273)/RGas)))+ReactionRateK2!M82/2</f>
        <v>0</v>
      </c>
      <c r="N82" s="73"/>
      <c r="O82" s="73">
        <f ca="1">IF(O$2=0,0,O$22*EXP(O$23/($B82+273)/RGas)*(OFFSET('Composition%'!$B52,0,O$13)*OFFSET('Composition%'!$B52,0,O$14)))-IF(O$2=2,0,OFFSET('Composition%'!$B52,0,O$17)*OFFSET('Composition%'!$B52,0,O$18)*(O$24*EXP(-O$25/($B82+273)/RGas)))+ReactionRateK2!O82/2</f>
        <v>0</v>
      </c>
      <c r="P82" s="73">
        <f ca="1">IF(P$2=0,0,P$22*EXP(P$23/($B82+273)/RGas)*(OFFSET('Composition%'!$B52,0,P$13)*OFFSET('Composition%'!$B52,0,P$14)))-IF(P$2=2,0,OFFSET('Composition%'!$B52,0,P$17)*OFFSET('Composition%'!$B52,0,P$18)*(P$24*EXP(-P$25/($B82+273)/RGas)))+ReactionRateK2!P82/2</f>
        <v>1.7359068994208908E-2</v>
      </c>
      <c r="Q82" s="73">
        <f ca="1">IF(Q$2=0,0,Q$22*EXP(Q$23/($B82+273)/RGas)*(OFFSET('Composition%'!$B52,0,Q$13)*OFFSET('Composition%'!$B52,0,Q$14)))-IF(Q$2=2,0,OFFSET('Composition%'!$B52,0,Q$17)*OFFSET('Composition%'!$B52,0,Q$18)*(Q$24*EXP(-Q$25/($B82+273)/RGas)))+ReactionRateK2!Q82/2</f>
        <v>9.7415329367263459E-5</v>
      </c>
      <c r="R82" s="73">
        <f ca="1">IF(R$2=0,0,R$22*EXP(R$23/($B82+273)/RGas)*(OFFSET('Composition%'!$B52,0,R$13)*OFFSET('Composition%'!$B52,0,R$14)))-IF(R$2=2,0,OFFSET('Composition%'!$B52,0,R$17)*OFFSET('Composition%'!$B52,0,R$18)*(R$24*EXP(-R$25/($B82+273)/RGas)))+ReactionRateK2!R82/2</f>
        <v>1.8230255927539842E-5</v>
      </c>
      <c r="S82" s="73"/>
      <c r="T82" s="73">
        <f ca="1">IF(T$2=0,0,T$22*EXP(T$23/($B82+273)/RGas)*(OFFSET('Composition%'!$B52,0,T$13)*OFFSET('Composition%'!$B52,0,T$14)))-IF(T$2=2,0,OFFSET('Composition%'!$B52,0,T$17)*OFFSET('Composition%'!$B52,0,T$18)*(T$24*EXP(-T$25/($B82+273)/RGas)))+ReactionRateK2!T82/2</f>
        <v>1.5187485311660572E-3</v>
      </c>
      <c r="U82" s="73">
        <f ca="1">IF(U$2=0,0,U$22*EXP(U$23/($B82+273)/RGas)*(OFFSET('Composition%'!$B52,0,U$13)*OFFSET('Composition%'!$B52,0,U$14)))-IF(U$2=2,0,OFFSET('Composition%'!$B52,0,U$17)*OFFSET('Composition%'!$B52,0,U$18)*(U$24*EXP(-U$25/($B82+273)/RGas)))+ReactionRateK2!U82/2</f>
        <v>3.0416811444562749E-5</v>
      </c>
      <c r="V82" s="73">
        <f ca="1">IF(V$2=0,0,V$22*EXP(V$23/($B82+273)/RGas)*(OFFSET('Composition%'!$B52,0,V$13)*OFFSET('Composition%'!$B52,0,V$14)))-IF(V$2=2,0,OFFSET('Composition%'!$B52,0,V$17)*OFFSET('Composition%'!$B52,0,V$18)*(V$24*EXP(-V$25/($B82+273)/RGas)))+ReactionRateK2!V82/2</f>
        <v>0</v>
      </c>
      <c r="W82" s="73">
        <f ca="1">IF(W$2=0,0,W$22*EXP(W$23/($B82+273)/RGas)*(OFFSET('Composition%'!$B52,0,W$13)*OFFSET('Composition%'!$B52,0,W$14)))-IF(W$2=2,0,OFFSET('Composition%'!$B52,0,W$17)*OFFSET('Composition%'!$B52,0,W$18)*(W$24*EXP(-W$25/($B82+273)/RGas)))+ReactionRateK2!W82/2</f>
        <v>0</v>
      </c>
      <c r="X82" s="73">
        <f ca="1">IF(X$2=0,0,X$22*EXP(X$23/($B82+273)/RGas)*(OFFSET('Composition%'!$B52,0,X$13)*OFFSET('Composition%'!$B52,0,X$14)))-IF(X$2=2,0,OFFSET('Composition%'!$B52,0,X$17)*OFFSET('Composition%'!$B52,0,X$18)*(X$24*EXP(-X$25/($B82+273)/RGas)))+ReactionRateK2!X82/2</f>
        <v>4.4422767906715036E-8</v>
      </c>
      <c r="Y82" s="73">
        <f ca="1">IF(Y$2=0,0,Y$22*EXP(Y$23/($B82+273)/RGas)*(OFFSET('Composition%'!$B52,0,Y$13)*OFFSET('Composition%'!$B52,0,Y$14)))-IF(Y$2=2,0,OFFSET('Composition%'!$B52,0,Y$17)*OFFSET('Composition%'!$B52,0,Y$18)*(Y$24*EXP(-Y$25/($B82+273)/RGas)))+ReactionRateK2!Y82/2</f>
        <v>2.1986644086801241E-9</v>
      </c>
      <c r="Z82" s="73">
        <f ca="1">IF(Z$2=0,0,Z$22*EXP(Z$23/($B82+273)/RGas)*(OFFSET('Composition%'!$B52,0,Z$13)*OFFSET('Composition%'!$B52,0,Z$14)))-IF(Z$2=2,0,OFFSET('Composition%'!$B52,0,Z$17)*OFFSET('Composition%'!$B52,0,Z$18)*(Z$24*EXP(-Z$25/($B82+273)/RGas)))+ReactionRateK2!Z82/2</f>
        <v>0</v>
      </c>
      <c r="AA82" s="73">
        <f ca="1">IF(AA$2=0,0,AA$22*EXP(AA$23/($B82+273)/RGas)*(OFFSET('Composition%'!$B52,0,AA$13)*OFFSET('Composition%'!$B52,0,AA$14)))-IF(AA$2=2,0,OFFSET('Composition%'!$B52,0,AA$17)*OFFSET('Composition%'!$B52,0,AA$18)*(AA$24*EXP(-AA$25/($B82+273)/RGas)))+ReactionRateK2!AA82/2</f>
        <v>0</v>
      </c>
      <c r="AB82" s="73">
        <f ca="1">IF(AB$2=0,0,AB$22*EXP(AB$23/($B82+273)/RGas)*(OFFSET('Composition%'!$B52,0,AB$13)*OFFSET('Composition%'!$B52,0,AB$14)))-IF(AB$2=2,0,OFFSET('Composition%'!$B52,0,AB$17)*OFFSET('Composition%'!$B52,0,AB$18)*(AB$24*EXP(-AB$25/($B82+273)/RGas)))+ReactionRateK2!AB82/2</f>
        <v>0</v>
      </c>
      <c r="AC82" s="73">
        <f ca="1">IF(AC$2=0,0,AC$22*EXP(AC$23/($B82+273)/RGas)*(OFFSET('Composition%'!$B52,0,AC$13)*OFFSET('Composition%'!$B52,0,AC$14)))-IF(AC$2=2,0,OFFSET('Composition%'!$B52,0,AC$17)*OFFSET('Composition%'!$B52,0,AC$18)*(AC$24*EXP(-AC$25/($B82+273)/RGas)))+ReactionRateK2!AC82/2</f>
        <v>0</v>
      </c>
      <c r="AD82" s="73">
        <f ca="1">IF(AD$2=0,0,AD$22*EXP(AD$23/($B82+273)/RGas)*(OFFSET('Composition%'!$B52,0,AD$13)*OFFSET('Composition%'!$B52,0,AD$14)))-IF(AD$2=2,0,OFFSET('Composition%'!$B52,0,AD$17)*OFFSET('Composition%'!$B52,0,AD$18)*(AD$24*EXP(-AD$25/($B82+273)/RGas)))+ReactionRateK2!AD82/2</f>
        <v>0</v>
      </c>
      <c r="AE82" s="73">
        <f ca="1">IF(AE$2=0,0,AE$22*EXP(AE$23/($B82+273)/RGas)*(OFFSET('Composition%'!$B52,0,AE$13)*OFFSET('Composition%'!$B52,0,AE$14)))-IF(AE$2=2,0,OFFSET('Composition%'!$B52,0,AE$17)*OFFSET('Composition%'!$B52,0,AE$18)*(AE$24*EXP(-AE$25/($B82+273)/RGas)))+ReactionRateK2!AE82/2</f>
        <v>0</v>
      </c>
      <c r="AF82" s="73"/>
      <c r="AG82" s="73">
        <f ca="1">IF(AG$2=0,0,AG$22*EXP(AG$23/($B82+273)/RGas)*(OFFSET('Composition%'!$B52,0,AG$13)*OFFSET('Composition%'!$B52,0,AG$14)))-IF(AG$2=2,0,OFFSET('Composition%'!$B52,0,AG$17)*OFFSET('Composition%'!$B52,0,AG$18)*(AG$24*EXP(-AG$25/($B82+273)/RGas)))+ReactionRateK2!AG82/2</f>
        <v>0</v>
      </c>
      <c r="AH82" s="73">
        <f ca="1">IF(AH$2=0,0,AH$22*EXP(AH$23/($B82+273)/RGas)*(OFFSET('Composition%'!$B52,0,AH$13)*OFFSET('Composition%'!$B52,0,AH$14)))-IF(AH$2=2,0,OFFSET('Composition%'!$B52,0,AH$17)*OFFSET('Composition%'!$B52,0,AH$18)*(AH$24*EXP(-AH$25/($B82+273)/RGas)))+ReactionRateK2!AH82/2</f>
        <v>0</v>
      </c>
      <c r="AI82" s="73">
        <f ca="1">IF(AI$2=0,0,AI$22*EXP(AI$23/($B82+273)/RGas)*(OFFSET('Composition%'!$B52,0,AI$13)*OFFSET('Composition%'!$B52,0,AI$14)))-IF(AI$2=2,0,OFFSET('Composition%'!$B52,0,AI$17)*OFFSET('Composition%'!$B52,0,AI$18)*(AI$24*EXP(-AI$25/($B82+273)/RGas)))+ReactionRateK2!AI82/2</f>
        <v>0</v>
      </c>
      <c r="AJ82" s="73">
        <f ca="1">IF(AJ$2=0,0,AJ$22*EXP(AJ$23/($B82+273)/RGas)*(OFFSET('Composition%'!$B52,0,AJ$13)*OFFSET('Composition%'!$B52,0,AJ$14)))-IF(AJ$2=2,0,OFFSET('Composition%'!$B52,0,AJ$17)*OFFSET('Composition%'!$B52,0,AJ$18)*(AJ$24*EXP(-AJ$25/($B82+273)/RGas)))+ReactionRateK2!AJ82/2</f>
        <v>0</v>
      </c>
      <c r="AK82" s="73">
        <f ca="1">IF(AK$2=0,0,AK$22*EXP(AK$23/($B82+273)/RGas)*(OFFSET('Composition%'!$B52,0,AK$13)*OFFSET('Composition%'!$B52,0,AK$14)))-IF(AK$2=2,0,OFFSET('Composition%'!$B52,0,AK$17)*OFFSET('Composition%'!$B52,0,AK$18)*(AK$24*EXP(-AK$25/($B82+273)/RGas)))+ReactionRateK2!AK82/2</f>
        <v>0</v>
      </c>
      <c r="AL82" s="73">
        <f ca="1">IF(AL$2=0,0,AL$22*EXP(AL$23/($B82+273)/RGas)*(OFFSET('Composition%'!$B52,0,AL$13)*OFFSET('Composition%'!$B52,0,AL$14)))-IF(AL$2=2,0,OFFSET('Composition%'!$B52,0,AL$17)*OFFSET('Composition%'!$B52,0,AL$18)*(AL$24*EXP(-AL$25/($B82+273)/RGas)))+ReactionRateK2!AL82/2</f>
        <v>0</v>
      </c>
      <c r="AM82" s="73"/>
      <c r="AN82" s="73">
        <f ca="1">IF(AN$2=0,0,AN$22*EXP(AN$23/($B82+273)/RGas)*(OFFSET('Composition%'!$B52,0,AN$13)*OFFSET('Composition%'!$B52,0,AN$14)))-IF(AN$2=2,0,OFFSET('Composition%'!$B52,0,AN$17)*OFFSET('Composition%'!$B52,0,AN$18)*(AN$24*EXP(-AN$25/($B82+273)/RGas)))+ReactionRateK2!AN82/2</f>
        <v>0</v>
      </c>
      <c r="AO82" s="73">
        <f ca="1">IF(AO$2=0,0,AO$22*EXP(AO$23/($B82+273)/RGas)*(OFFSET('Composition%'!$B52,0,AO$13)*OFFSET('Composition%'!$B52,0,AO$14)))-IF(AO$2=2,0,OFFSET('Composition%'!$B52,0,AO$17)*OFFSET('Composition%'!$B52,0,AO$18)*(AO$24*EXP(-AO$25/($B82+273)/RGas)))+ReactionRateK2!AO82/2</f>
        <v>0</v>
      </c>
      <c r="AP82" s="73">
        <f ca="1">IF(AP$2=0,0,AP$22*EXP(AP$23/($B82+273)/RGas)*(OFFSET('Composition%'!$B52,0,AP$13)*OFFSET('Composition%'!$B52,0,AP$14)))-IF(AP$2=2,0,OFFSET('Composition%'!$B52,0,AP$17)*OFFSET('Composition%'!$B52,0,AP$18)*(AP$24*EXP(-AP$25/($B82+273)/RGas)))+ReactionRateK2!AP82/2</f>
        <v>4.7218383615373454E-12</v>
      </c>
      <c r="AQ82" s="73">
        <f ca="1">IF(AQ$2=0,0,AQ$22*EXP(AQ$23/($B82+273)/RGas)*(OFFSET('Composition%'!$B52,0,AQ$13)*OFFSET('Composition%'!$B52,0,AQ$14)))-IF(AQ$2=2,0,OFFSET('Composition%'!$B52,0,AQ$17)*OFFSET('Composition%'!$B52,0,AQ$18)*(AQ$24*EXP(-AQ$25/($B82+273)/RGas)))+ReactionRateK2!AQ82/2</f>
        <v>0</v>
      </c>
      <c r="AR82" s="73">
        <f ca="1">IF(AR$2=0,0,AR$22*EXP(AR$23/($B82+273)/RGas)*(OFFSET('Composition%'!$B52,0,AR$13)*OFFSET('Composition%'!$B52,0,AR$14)))-IF(AR$2=2,0,OFFSET('Composition%'!$B52,0,AR$17)*OFFSET('Composition%'!$B52,0,AR$18)*(AR$24*EXP(-AR$25/($B82+273)/RGas)))+ReactionRateK2!AR82/2</f>
        <v>0</v>
      </c>
    </row>
    <row r="83" spans="1:44">
      <c r="A83" s="3">
        <f t="shared" si="9"/>
        <v>2.5499999999999989</v>
      </c>
      <c r="B83" s="19">
        <f ca="1">'Composition%'!B53</f>
        <v>413.89229100382016</v>
      </c>
      <c r="C83">
        <f t="shared" si="8"/>
        <v>30</v>
      </c>
      <c r="D83" s="26">
        <f ca="1">('Composition%'!C53*ReactionRateK3!C83)^3</f>
        <v>6.2638647692538285</v>
      </c>
      <c r="E83" s="4"/>
      <c r="F83" s="73">
        <f ca="1">IF(F$2=0,0,F$22*EXP(F$23/($B83+273)/RGas)*(OFFSET('Composition%'!$B53,0,F$13)*OFFSET('Composition%'!$B53,0,F$14)))-IF(F$2=2,0,OFFSET('Composition%'!$B53,0,F$17)*OFFSET('Composition%'!$B53,0,F$18)*(F$24*EXP(-F$25/($B83+273)/RGas)))+ReactionRateK2!F83/2</f>
        <v>6.1390512623874524E-3</v>
      </c>
      <c r="G83" s="73">
        <f ca="1">IF(G$2=0,0,G$22*EXP(G$23/($B83+273)/RGas)*(OFFSET('Composition%'!$B53,0,G$13)*OFFSET('Composition%'!$B53,0,G$14)))-IF(G$2=2,0,OFFSET('Composition%'!$B53,0,G$17)*OFFSET('Composition%'!$B53,0,G$18)*(G$24*EXP(-G$25/($B83+273)/RGas)))+ReactionRateK2!G83/2</f>
        <v>2.3640910751672748E-3</v>
      </c>
      <c r="H83" s="73">
        <f ca="1">IF(H$2=0,0,H$22*EXP(H$23/($B83+273)/RGas)*(OFFSET('Composition%'!$B53,0,H$13)*OFFSET('Composition%'!$B53,0,H$14)))-IF(H$2=2,0,OFFSET('Composition%'!$B53,0,H$17)*OFFSET('Composition%'!$B53,0,H$18)*(H$24*EXP(-H$25/($B83+273)/RGas)))+ReactionRateK2!H83/2</f>
        <v>-4.3303960636531173E-6</v>
      </c>
      <c r="I83" s="73">
        <f ca="1">IF(I$2=0,0,I$22*EXP(I$23/($B83+273)/RGas)*(OFFSET('Composition%'!$B53,0,I$13)*OFFSET('Composition%'!$B53,0,I$14)))-IF(I$2=2,0,OFFSET('Composition%'!$B53,0,I$17)*OFFSET('Composition%'!$B53,0,I$18)*(I$24*EXP(-I$25/($B83+273)/RGas)))+ReactionRateK2!I83/2</f>
        <v>-2.0992064099793851E-5</v>
      </c>
      <c r="J83" s="73"/>
      <c r="K83" s="73">
        <f ca="1">IF(K$2=0,0,K$22*EXP(K$23/($B83+273)/RGas)*(OFFSET('Composition%'!$B53,0,K$13)*OFFSET('Composition%'!$B53,0,K$14)))-IF(K$2=2,0,OFFSET('Composition%'!$B53,0,K$17)*OFFSET('Composition%'!$B53,0,K$18)*(K$24*EXP(-K$25/($B83+273)/RGas)))+ReactionRateK2!K83/2</f>
        <v>2.6624421488295337E-2</v>
      </c>
      <c r="L83" s="73">
        <f ca="1">IF(L$2=0,0,L$22*EXP(L$23/($B83+273)/RGas)*(OFFSET('Composition%'!$B53,0,L$13)*OFFSET('Composition%'!$B53,0,L$14)))-IF(L$2=2,0,OFFSET('Composition%'!$B53,0,L$17)*OFFSET('Composition%'!$B53,0,L$18)*(L$24*EXP(-L$25/($B83+273)/RGas)))+ReactionRateK2!L83/2</f>
        <v>-4.8683655628140275E-3</v>
      </c>
      <c r="M83" s="73">
        <f ca="1">IF(M$2=0,0,M$22*EXP(M$23/($B83+273)/RGas)*(OFFSET('Composition%'!$B53,0,M$13)*OFFSET('Composition%'!$B53,0,M$14)))-IF(M$2=2,0,OFFSET('Composition%'!$B53,0,M$17)*OFFSET('Composition%'!$B53,0,M$18)*(M$24*EXP(-M$25/($B83+273)/RGas)))+ReactionRateK2!M83/2</f>
        <v>0</v>
      </c>
      <c r="N83" s="73"/>
      <c r="O83" s="73">
        <f ca="1">IF(O$2=0,0,O$22*EXP(O$23/($B83+273)/RGas)*(OFFSET('Composition%'!$B53,0,O$13)*OFFSET('Composition%'!$B53,0,O$14)))-IF(O$2=2,0,OFFSET('Composition%'!$B53,0,O$17)*OFFSET('Composition%'!$B53,0,O$18)*(O$24*EXP(-O$25/($B83+273)/RGas)))+ReactionRateK2!O83/2</f>
        <v>0</v>
      </c>
      <c r="P83" s="73">
        <f ca="1">IF(P$2=0,0,P$22*EXP(P$23/($B83+273)/RGas)*(OFFSET('Composition%'!$B53,0,P$13)*OFFSET('Composition%'!$B53,0,P$14)))-IF(P$2=2,0,OFFSET('Composition%'!$B53,0,P$17)*OFFSET('Composition%'!$B53,0,P$18)*(P$24*EXP(-P$25/($B83+273)/RGas)))+ReactionRateK2!P83/2</f>
        <v>1.7456827528681697E-2</v>
      </c>
      <c r="Q83" s="73">
        <f ca="1">IF(Q$2=0,0,Q$22*EXP(Q$23/($B83+273)/RGas)*(OFFSET('Composition%'!$B53,0,Q$13)*OFFSET('Composition%'!$B53,0,Q$14)))-IF(Q$2=2,0,OFFSET('Composition%'!$B53,0,Q$17)*OFFSET('Composition%'!$B53,0,Q$18)*(Q$24*EXP(-Q$25/($B83+273)/RGas)))+ReactionRateK2!Q83/2</f>
        <v>9.977030812967095E-5</v>
      </c>
      <c r="R83" s="73">
        <f ca="1">IF(R$2=0,0,R$22*EXP(R$23/($B83+273)/RGas)*(OFFSET('Composition%'!$B53,0,R$13)*OFFSET('Composition%'!$B53,0,R$14)))-IF(R$2=2,0,OFFSET('Composition%'!$B53,0,R$17)*OFFSET('Composition%'!$B53,0,R$18)*(R$24*EXP(-R$25/($B83+273)/RGas)))+ReactionRateK2!R83/2</f>
        <v>1.9033948807893038E-5</v>
      </c>
      <c r="S83" s="73"/>
      <c r="T83" s="73">
        <f ca="1">IF(T$2=0,0,T$22*EXP(T$23/($B83+273)/RGas)*(OFFSET('Composition%'!$B53,0,T$13)*OFFSET('Composition%'!$B53,0,T$14)))-IF(T$2=2,0,OFFSET('Composition%'!$B53,0,T$17)*OFFSET('Composition%'!$B53,0,T$18)*(T$24*EXP(-T$25/($B83+273)/RGas)))+ReactionRateK2!T83/2</f>
        <v>1.4213267648995136E-3</v>
      </c>
      <c r="U83" s="73">
        <f ca="1">IF(U$2=0,0,U$22*EXP(U$23/($B83+273)/RGas)*(OFFSET('Composition%'!$B53,0,U$13)*OFFSET('Composition%'!$B53,0,U$14)))-IF(U$2=2,0,OFFSET('Composition%'!$B53,0,U$17)*OFFSET('Composition%'!$B53,0,U$18)*(U$24*EXP(-U$25/($B83+273)/RGas)))+ReactionRateK2!U83/2</f>
        <v>2.7539537124149461E-5</v>
      </c>
      <c r="V83" s="73">
        <f ca="1">IF(V$2=0,0,V$22*EXP(V$23/($B83+273)/RGas)*(OFFSET('Composition%'!$B53,0,V$13)*OFFSET('Composition%'!$B53,0,V$14)))-IF(V$2=2,0,OFFSET('Composition%'!$B53,0,V$17)*OFFSET('Composition%'!$B53,0,V$18)*(V$24*EXP(-V$25/($B83+273)/RGas)))+ReactionRateK2!V83/2</f>
        <v>0</v>
      </c>
      <c r="W83" s="73">
        <f ca="1">IF(W$2=0,0,W$22*EXP(W$23/($B83+273)/RGas)*(OFFSET('Composition%'!$B53,0,W$13)*OFFSET('Composition%'!$B53,0,W$14)))-IF(W$2=2,0,OFFSET('Composition%'!$B53,0,W$17)*OFFSET('Composition%'!$B53,0,W$18)*(W$24*EXP(-W$25/($B83+273)/RGas)))+ReactionRateK2!W83/2</f>
        <v>0</v>
      </c>
      <c r="X83" s="73">
        <f ca="1">IF(X$2=0,0,X$22*EXP(X$23/($B83+273)/RGas)*(OFFSET('Composition%'!$B53,0,X$13)*OFFSET('Composition%'!$B53,0,X$14)))-IF(X$2=2,0,OFFSET('Composition%'!$B53,0,X$17)*OFFSET('Composition%'!$B53,0,X$18)*(X$24*EXP(-X$25/($B83+273)/RGas)))+ReactionRateK2!X83/2</f>
        <v>4.4368157982942869E-8</v>
      </c>
      <c r="Y83" s="73">
        <f ca="1">IF(Y$2=0,0,Y$22*EXP(Y$23/($B83+273)/RGas)*(OFFSET('Composition%'!$B53,0,Y$13)*OFFSET('Composition%'!$B53,0,Y$14)))-IF(Y$2=2,0,OFFSET('Composition%'!$B53,0,Y$17)*OFFSET('Composition%'!$B53,0,Y$18)*(Y$24*EXP(-Y$25/($B83+273)/RGas)))+ReactionRateK2!Y83/2</f>
        <v>2.1959615402769051E-9</v>
      </c>
      <c r="Z83" s="73">
        <f ca="1">IF(Z$2=0,0,Z$22*EXP(Z$23/($B83+273)/RGas)*(OFFSET('Composition%'!$B53,0,Z$13)*OFFSET('Composition%'!$B53,0,Z$14)))-IF(Z$2=2,0,OFFSET('Composition%'!$B53,0,Z$17)*OFFSET('Composition%'!$B53,0,Z$18)*(Z$24*EXP(-Z$25/($B83+273)/RGas)))+ReactionRateK2!Z83/2</f>
        <v>0</v>
      </c>
      <c r="AA83" s="73">
        <f ca="1">IF(AA$2=0,0,AA$22*EXP(AA$23/($B83+273)/RGas)*(OFFSET('Composition%'!$B53,0,AA$13)*OFFSET('Composition%'!$B53,0,AA$14)))-IF(AA$2=2,0,OFFSET('Composition%'!$B53,0,AA$17)*OFFSET('Composition%'!$B53,0,AA$18)*(AA$24*EXP(-AA$25/($B83+273)/RGas)))+ReactionRateK2!AA83/2</f>
        <v>0</v>
      </c>
      <c r="AB83" s="73">
        <f ca="1">IF(AB$2=0,0,AB$22*EXP(AB$23/($B83+273)/RGas)*(OFFSET('Composition%'!$B53,0,AB$13)*OFFSET('Composition%'!$B53,0,AB$14)))-IF(AB$2=2,0,OFFSET('Composition%'!$B53,0,AB$17)*OFFSET('Composition%'!$B53,0,AB$18)*(AB$24*EXP(-AB$25/($B83+273)/RGas)))+ReactionRateK2!AB83/2</f>
        <v>0</v>
      </c>
      <c r="AC83" s="73">
        <f ca="1">IF(AC$2=0,0,AC$22*EXP(AC$23/($B83+273)/RGas)*(OFFSET('Composition%'!$B53,0,AC$13)*OFFSET('Composition%'!$B53,0,AC$14)))-IF(AC$2=2,0,OFFSET('Composition%'!$B53,0,AC$17)*OFFSET('Composition%'!$B53,0,AC$18)*(AC$24*EXP(-AC$25/($B83+273)/RGas)))+ReactionRateK2!AC83/2</f>
        <v>0</v>
      </c>
      <c r="AD83" s="73">
        <f ca="1">IF(AD$2=0,0,AD$22*EXP(AD$23/($B83+273)/RGas)*(OFFSET('Composition%'!$B53,0,AD$13)*OFFSET('Composition%'!$B53,0,AD$14)))-IF(AD$2=2,0,OFFSET('Composition%'!$B53,0,AD$17)*OFFSET('Composition%'!$B53,0,AD$18)*(AD$24*EXP(-AD$25/($B83+273)/RGas)))+ReactionRateK2!AD83/2</f>
        <v>0</v>
      </c>
      <c r="AE83" s="73">
        <f ca="1">IF(AE$2=0,0,AE$22*EXP(AE$23/($B83+273)/RGas)*(OFFSET('Composition%'!$B53,0,AE$13)*OFFSET('Composition%'!$B53,0,AE$14)))-IF(AE$2=2,0,OFFSET('Composition%'!$B53,0,AE$17)*OFFSET('Composition%'!$B53,0,AE$18)*(AE$24*EXP(-AE$25/($B83+273)/RGas)))+ReactionRateK2!AE83/2</f>
        <v>0</v>
      </c>
      <c r="AF83" s="73"/>
      <c r="AG83" s="73">
        <f ca="1">IF(AG$2=0,0,AG$22*EXP(AG$23/($B83+273)/RGas)*(OFFSET('Composition%'!$B53,0,AG$13)*OFFSET('Composition%'!$B53,0,AG$14)))-IF(AG$2=2,0,OFFSET('Composition%'!$B53,0,AG$17)*OFFSET('Composition%'!$B53,0,AG$18)*(AG$24*EXP(-AG$25/($B83+273)/RGas)))+ReactionRateK2!AG83/2</f>
        <v>0</v>
      </c>
      <c r="AH83" s="73">
        <f ca="1">IF(AH$2=0,0,AH$22*EXP(AH$23/($B83+273)/RGas)*(OFFSET('Composition%'!$B53,0,AH$13)*OFFSET('Composition%'!$B53,0,AH$14)))-IF(AH$2=2,0,OFFSET('Composition%'!$B53,0,AH$17)*OFFSET('Composition%'!$B53,0,AH$18)*(AH$24*EXP(-AH$25/($B83+273)/RGas)))+ReactionRateK2!AH83/2</f>
        <v>0</v>
      </c>
      <c r="AI83" s="73">
        <f ca="1">IF(AI$2=0,0,AI$22*EXP(AI$23/($B83+273)/RGas)*(OFFSET('Composition%'!$B53,0,AI$13)*OFFSET('Composition%'!$B53,0,AI$14)))-IF(AI$2=2,0,OFFSET('Composition%'!$B53,0,AI$17)*OFFSET('Composition%'!$B53,0,AI$18)*(AI$24*EXP(-AI$25/($B83+273)/RGas)))+ReactionRateK2!AI83/2</f>
        <v>0</v>
      </c>
      <c r="AJ83" s="73">
        <f ca="1">IF(AJ$2=0,0,AJ$22*EXP(AJ$23/($B83+273)/RGas)*(OFFSET('Composition%'!$B53,0,AJ$13)*OFFSET('Composition%'!$B53,0,AJ$14)))-IF(AJ$2=2,0,OFFSET('Composition%'!$B53,0,AJ$17)*OFFSET('Composition%'!$B53,0,AJ$18)*(AJ$24*EXP(-AJ$25/($B83+273)/RGas)))+ReactionRateK2!AJ83/2</f>
        <v>0</v>
      </c>
      <c r="AK83" s="73">
        <f ca="1">IF(AK$2=0,0,AK$22*EXP(AK$23/($B83+273)/RGas)*(OFFSET('Composition%'!$B53,0,AK$13)*OFFSET('Composition%'!$B53,0,AK$14)))-IF(AK$2=2,0,OFFSET('Composition%'!$B53,0,AK$17)*OFFSET('Composition%'!$B53,0,AK$18)*(AK$24*EXP(-AK$25/($B83+273)/RGas)))+ReactionRateK2!AK83/2</f>
        <v>0</v>
      </c>
      <c r="AL83" s="73">
        <f ca="1">IF(AL$2=0,0,AL$22*EXP(AL$23/($B83+273)/RGas)*(OFFSET('Composition%'!$B53,0,AL$13)*OFFSET('Composition%'!$B53,0,AL$14)))-IF(AL$2=2,0,OFFSET('Composition%'!$B53,0,AL$17)*OFFSET('Composition%'!$B53,0,AL$18)*(AL$24*EXP(-AL$25/($B83+273)/RGas)))+ReactionRateK2!AL83/2</f>
        <v>0</v>
      </c>
      <c r="AM83" s="73"/>
      <c r="AN83" s="73">
        <f ca="1">IF(AN$2=0,0,AN$22*EXP(AN$23/($B83+273)/RGas)*(OFFSET('Composition%'!$B53,0,AN$13)*OFFSET('Composition%'!$B53,0,AN$14)))-IF(AN$2=2,0,OFFSET('Composition%'!$B53,0,AN$17)*OFFSET('Composition%'!$B53,0,AN$18)*(AN$24*EXP(-AN$25/($B83+273)/RGas)))+ReactionRateK2!AN83/2</f>
        <v>0</v>
      </c>
      <c r="AO83" s="73">
        <f ca="1">IF(AO$2=0,0,AO$22*EXP(AO$23/($B83+273)/RGas)*(OFFSET('Composition%'!$B53,0,AO$13)*OFFSET('Composition%'!$B53,0,AO$14)))-IF(AO$2=2,0,OFFSET('Composition%'!$B53,0,AO$17)*OFFSET('Composition%'!$B53,0,AO$18)*(AO$24*EXP(-AO$25/($B83+273)/RGas)))+ReactionRateK2!AO83/2</f>
        <v>0</v>
      </c>
      <c r="AP83" s="73">
        <f ca="1">IF(AP$2=0,0,AP$22*EXP(AP$23/($B83+273)/RGas)*(OFFSET('Composition%'!$B53,0,AP$13)*OFFSET('Composition%'!$B53,0,AP$14)))-IF(AP$2=2,0,OFFSET('Composition%'!$B53,0,AP$17)*OFFSET('Composition%'!$B53,0,AP$18)*(AP$24*EXP(-AP$25/($B83+273)/RGas)))+ReactionRateK2!AP83/2</f>
        <v>4.7229804504965757E-12</v>
      </c>
      <c r="AQ83" s="73">
        <f ca="1">IF(AQ$2=0,0,AQ$22*EXP(AQ$23/($B83+273)/RGas)*(OFFSET('Composition%'!$B53,0,AQ$13)*OFFSET('Composition%'!$B53,0,AQ$14)))-IF(AQ$2=2,0,OFFSET('Composition%'!$B53,0,AQ$17)*OFFSET('Composition%'!$B53,0,AQ$18)*(AQ$24*EXP(-AQ$25/($B83+273)/RGas)))+ReactionRateK2!AQ83/2</f>
        <v>0</v>
      </c>
      <c r="AR83" s="73">
        <f ca="1">IF(AR$2=0,0,AR$22*EXP(AR$23/($B83+273)/RGas)*(OFFSET('Composition%'!$B53,0,AR$13)*OFFSET('Composition%'!$B53,0,AR$14)))-IF(AR$2=2,0,OFFSET('Composition%'!$B53,0,AR$17)*OFFSET('Composition%'!$B53,0,AR$18)*(AR$24*EXP(-AR$25/($B83+273)/RGas)))+ReactionRateK2!AR83/2</f>
        <v>0</v>
      </c>
    </row>
    <row r="84" spans="1:44">
      <c r="A84" s="3">
        <f t="shared" si="9"/>
        <v>2.5999999999999988</v>
      </c>
      <c r="B84" s="19">
        <f ca="1">'Composition%'!B54</f>
        <v>413.93023416634651</v>
      </c>
      <c r="C84">
        <f t="shared" si="8"/>
        <v>30</v>
      </c>
      <c r="D84" s="26">
        <f ca="1">('Composition%'!C54*ReactionRateK3!C84)^3</f>
        <v>6.242262284249791</v>
      </c>
      <c r="E84" s="4"/>
      <c r="F84" s="73">
        <f ca="1">IF(F$2=0,0,F$22*EXP(F$23/($B84+273)/RGas)*(OFFSET('Composition%'!$B54,0,F$13)*OFFSET('Composition%'!$B54,0,F$14)))-IF(F$2=2,0,OFFSET('Composition%'!$B54,0,F$17)*OFFSET('Composition%'!$B54,0,F$18)*(F$24*EXP(-F$25/($B84+273)/RGas)))+ReactionRateK2!F84/2</f>
        <v>6.0169395263181026E-3</v>
      </c>
      <c r="G84" s="73">
        <f ca="1">IF(G$2=0,0,G$22*EXP(G$23/($B84+273)/RGas)*(OFFSET('Composition%'!$B54,0,G$13)*OFFSET('Composition%'!$B54,0,G$14)))-IF(G$2=2,0,OFFSET('Composition%'!$B54,0,G$17)*OFFSET('Composition%'!$B54,0,G$18)*(G$24*EXP(-G$25/($B84+273)/RGas)))+ReactionRateK2!G84/2</f>
        <v>2.3205406247095539E-3</v>
      </c>
      <c r="H84" s="73">
        <f ca="1">IF(H$2=0,0,H$22*EXP(H$23/($B84+273)/RGas)*(OFFSET('Composition%'!$B54,0,H$13)*OFFSET('Composition%'!$B54,0,H$14)))-IF(H$2=2,0,OFFSET('Composition%'!$B54,0,H$17)*OFFSET('Composition%'!$B54,0,H$18)*(H$24*EXP(-H$25/($B84+273)/RGas)))+ReactionRateK2!H84/2</f>
        <v>-4.3534230629239017E-6</v>
      </c>
      <c r="I84" s="73">
        <f ca="1">IF(I$2=0,0,I$22*EXP(I$23/($B84+273)/RGas)*(OFFSET('Composition%'!$B54,0,I$13)*OFFSET('Composition%'!$B54,0,I$14)))-IF(I$2=2,0,OFFSET('Composition%'!$B54,0,I$17)*OFFSET('Composition%'!$B54,0,I$18)*(I$24*EXP(-I$25/($B84+273)/RGas)))+ReactionRateK2!I84/2</f>
        <v>-1.5035187342334895E-5</v>
      </c>
      <c r="J84" s="73"/>
      <c r="K84" s="73">
        <f ca="1">IF(K$2=0,0,K$22*EXP(K$23/($B84+273)/RGas)*(OFFSET('Composition%'!$B54,0,K$13)*OFFSET('Composition%'!$B54,0,K$14)))-IF(K$2=2,0,OFFSET('Composition%'!$B54,0,K$17)*OFFSET('Composition%'!$B54,0,K$18)*(K$24*EXP(-K$25/($B84+273)/RGas)))+ReactionRateK2!K84/2</f>
        <v>2.6132976572588808E-2</v>
      </c>
      <c r="L84" s="73">
        <f ca="1">IF(L$2=0,0,L$22*EXP(L$23/($B84+273)/RGas)*(OFFSET('Composition%'!$B54,0,L$13)*OFFSET('Composition%'!$B54,0,L$14)))-IF(L$2=2,0,OFFSET('Composition%'!$B54,0,L$17)*OFFSET('Composition%'!$B54,0,L$18)*(L$24*EXP(-L$25/($B84+273)/RGas)))+ReactionRateK2!L84/2</f>
        <v>-4.7894457818455725E-3</v>
      </c>
      <c r="M84" s="73">
        <f ca="1">IF(M$2=0,0,M$22*EXP(M$23/($B84+273)/RGas)*(OFFSET('Composition%'!$B54,0,M$13)*OFFSET('Composition%'!$B54,0,M$14)))-IF(M$2=2,0,OFFSET('Composition%'!$B54,0,M$17)*OFFSET('Composition%'!$B54,0,M$18)*(M$24*EXP(-M$25/($B84+273)/RGas)))+ReactionRateK2!M84/2</f>
        <v>0</v>
      </c>
      <c r="N84" s="73"/>
      <c r="O84" s="73">
        <f ca="1">IF(O$2=0,0,O$22*EXP(O$23/($B84+273)/RGas)*(OFFSET('Composition%'!$B54,0,O$13)*OFFSET('Composition%'!$B54,0,O$14)))-IF(O$2=2,0,OFFSET('Composition%'!$B54,0,O$17)*OFFSET('Composition%'!$B54,0,O$18)*(O$24*EXP(-O$25/($B84+273)/RGas)))+ReactionRateK2!O84/2</f>
        <v>0</v>
      </c>
      <c r="P84" s="73">
        <f ca="1">IF(P$2=0,0,P$22*EXP(P$23/($B84+273)/RGas)*(OFFSET('Composition%'!$B54,0,P$13)*OFFSET('Composition%'!$B54,0,P$14)))-IF(P$2=2,0,OFFSET('Composition%'!$B54,0,P$17)*OFFSET('Composition%'!$B54,0,P$18)*(P$24*EXP(-P$25/($B84+273)/RGas)))+ReactionRateK2!P84/2</f>
        <v>1.7542834786711398E-2</v>
      </c>
      <c r="Q84" s="73">
        <f ca="1">IF(Q$2=0,0,Q$22*EXP(Q$23/($B84+273)/RGas)*(OFFSET('Composition%'!$B54,0,Q$13)*OFFSET('Composition%'!$B54,0,Q$14)))-IF(Q$2=2,0,OFFSET('Composition%'!$B54,0,Q$17)*OFFSET('Composition%'!$B54,0,Q$18)*(Q$24*EXP(-Q$25/($B84+273)/RGas)))+ReactionRateK2!Q84/2</f>
        <v>1.0210833295763647E-4</v>
      </c>
      <c r="R84" s="73">
        <f ca="1">IF(R$2=0,0,R$22*EXP(R$23/($B84+273)/RGas)*(OFFSET('Composition%'!$B54,0,R$13)*OFFSET('Composition%'!$B54,0,R$14)))-IF(R$2=2,0,OFFSET('Composition%'!$B54,0,R$17)*OFFSET('Composition%'!$B54,0,R$18)*(R$24*EXP(-R$25/($B84+273)/RGas)))+ReactionRateK2!R84/2</f>
        <v>1.9852892468696062E-5</v>
      </c>
      <c r="S84" s="73"/>
      <c r="T84" s="73">
        <f ca="1">IF(T$2=0,0,T$22*EXP(T$23/($B84+273)/RGas)*(OFFSET('Composition%'!$B54,0,T$13)*OFFSET('Composition%'!$B54,0,T$14)))-IF(T$2=2,0,OFFSET('Composition%'!$B54,0,T$17)*OFFSET('Composition%'!$B54,0,T$18)*(T$24*EXP(-T$25/($B84+273)/RGas)))+ReactionRateK2!T84/2</f>
        <v>1.3300508642668132E-3</v>
      </c>
      <c r="U84" s="73">
        <f ca="1">IF(U$2=0,0,U$22*EXP(U$23/($B84+273)/RGas)*(OFFSET('Composition%'!$B54,0,U$13)*OFFSET('Composition%'!$B54,0,U$14)))-IF(U$2=2,0,OFFSET('Composition%'!$B54,0,U$17)*OFFSET('Composition%'!$B54,0,U$18)*(U$24*EXP(-U$25/($B84+273)/RGas)))+ReactionRateK2!U84/2</f>
        <v>2.493955097695796E-5</v>
      </c>
      <c r="V84" s="73">
        <f ca="1">IF(V$2=0,0,V$22*EXP(V$23/($B84+273)/RGas)*(OFFSET('Composition%'!$B54,0,V$13)*OFFSET('Composition%'!$B54,0,V$14)))-IF(V$2=2,0,OFFSET('Composition%'!$B54,0,V$17)*OFFSET('Composition%'!$B54,0,V$18)*(V$24*EXP(-V$25/($B84+273)/RGas)))+ReactionRateK2!V84/2</f>
        <v>0</v>
      </c>
      <c r="W84" s="73">
        <f ca="1">IF(W$2=0,0,W$22*EXP(W$23/($B84+273)/RGas)*(OFFSET('Composition%'!$B54,0,W$13)*OFFSET('Composition%'!$B54,0,W$14)))-IF(W$2=2,0,OFFSET('Composition%'!$B54,0,W$17)*OFFSET('Composition%'!$B54,0,W$18)*(W$24*EXP(-W$25/($B84+273)/RGas)))+ReactionRateK2!W84/2</f>
        <v>0</v>
      </c>
      <c r="X84" s="73">
        <f ca="1">IF(X$2=0,0,X$22*EXP(X$23/($B84+273)/RGas)*(OFFSET('Composition%'!$B54,0,X$13)*OFFSET('Composition%'!$B54,0,X$14)))-IF(X$2=2,0,OFFSET('Composition%'!$B54,0,X$17)*OFFSET('Composition%'!$B54,0,X$18)*(X$24*EXP(-X$25/($B84+273)/RGas)))+ReactionRateK2!X84/2</f>
        <v>4.4317083669668419E-8</v>
      </c>
      <c r="Y84" s="73">
        <f ca="1">IF(Y$2=0,0,Y$22*EXP(Y$23/($B84+273)/RGas)*(OFFSET('Composition%'!$B54,0,Y$13)*OFFSET('Composition%'!$B54,0,Y$14)))-IF(Y$2=2,0,OFFSET('Composition%'!$B54,0,Y$17)*OFFSET('Composition%'!$B54,0,Y$18)*(Y$24*EXP(-Y$25/($B84+273)/RGas)))+ReactionRateK2!Y84/2</f>
        <v>2.1934336636927594E-9</v>
      </c>
      <c r="Z84" s="73">
        <f ca="1">IF(Z$2=0,0,Z$22*EXP(Z$23/($B84+273)/RGas)*(OFFSET('Composition%'!$B54,0,Z$13)*OFFSET('Composition%'!$B54,0,Z$14)))-IF(Z$2=2,0,OFFSET('Composition%'!$B54,0,Z$17)*OFFSET('Composition%'!$B54,0,Z$18)*(Z$24*EXP(-Z$25/($B84+273)/RGas)))+ReactionRateK2!Z84/2</f>
        <v>0</v>
      </c>
      <c r="AA84" s="73">
        <f ca="1">IF(AA$2=0,0,AA$22*EXP(AA$23/($B84+273)/RGas)*(OFFSET('Composition%'!$B54,0,AA$13)*OFFSET('Composition%'!$B54,0,AA$14)))-IF(AA$2=2,0,OFFSET('Composition%'!$B54,0,AA$17)*OFFSET('Composition%'!$B54,0,AA$18)*(AA$24*EXP(-AA$25/($B84+273)/RGas)))+ReactionRateK2!AA84/2</f>
        <v>0</v>
      </c>
      <c r="AB84" s="73">
        <f ca="1">IF(AB$2=0,0,AB$22*EXP(AB$23/($B84+273)/RGas)*(OFFSET('Composition%'!$B54,0,AB$13)*OFFSET('Composition%'!$B54,0,AB$14)))-IF(AB$2=2,0,OFFSET('Composition%'!$B54,0,AB$17)*OFFSET('Composition%'!$B54,0,AB$18)*(AB$24*EXP(-AB$25/($B84+273)/RGas)))+ReactionRateK2!AB84/2</f>
        <v>0</v>
      </c>
      <c r="AC84" s="73">
        <f ca="1">IF(AC$2=0,0,AC$22*EXP(AC$23/($B84+273)/RGas)*(OFFSET('Composition%'!$B54,0,AC$13)*OFFSET('Composition%'!$B54,0,AC$14)))-IF(AC$2=2,0,OFFSET('Composition%'!$B54,0,AC$17)*OFFSET('Composition%'!$B54,0,AC$18)*(AC$24*EXP(-AC$25/($B84+273)/RGas)))+ReactionRateK2!AC84/2</f>
        <v>0</v>
      </c>
      <c r="AD84" s="73">
        <f ca="1">IF(AD$2=0,0,AD$22*EXP(AD$23/($B84+273)/RGas)*(OFFSET('Composition%'!$B54,0,AD$13)*OFFSET('Composition%'!$B54,0,AD$14)))-IF(AD$2=2,0,OFFSET('Composition%'!$B54,0,AD$17)*OFFSET('Composition%'!$B54,0,AD$18)*(AD$24*EXP(-AD$25/($B84+273)/RGas)))+ReactionRateK2!AD84/2</f>
        <v>0</v>
      </c>
      <c r="AE84" s="73">
        <f ca="1">IF(AE$2=0,0,AE$22*EXP(AE$23/($B84+273)/RGas)*(OFFSET('Composition%'!$B54,0,AE$13)*OFFSET('Composition%'!$B54,0,AE$14)))-IF(AE$2=2,0,OFFSET('Composition%'!$B54,0,AE$17)*OFFSET('Composition%'!$B54,0,AE$18)*(AE$24*EXP(-AE$25/($B84+273)/RGas)))+ReactionRateK2!AE84/2</f>
        <v>0</v>
      </c>
      <c r="AF84" s="73"/>
      <c r="AG84" s="73">
        <f ca="1">IF(AG$2=0,0,AG$22*EXP(AG$23/($B84+273)/RGas)*(OFFSET('Composition%'!$B54,0,AG$13)*OFFSET('Composition%'!$B54,0,AG$14)))-IF(AG$2=2,0,OFFSET('Composition%'!$B54,0,AG$17)*OFFSET('Composition%'!$B54,0,AG$18)*(AG$24*EXP(-AG$25/($B84+273)/RGas)))+ReactionRateK2!AG84/2</f>
        <v>0</v>
      </c>
      <c r="AH84" s="73">
        <f ca="1">IF(AH$2=0,0,AH$22*EXP(AH$23/($B84+273)/RGas)*(OFFSET('Composition%'!$B54,0,AH$13)*OFFSET('Composition%'!$B54,0,AH$14)))-IF(AH$2=2,0,OFFSET('Composition%'!$B54,0,AH$17)*OFFSET('Composition%'!$B54,0,AH$18)*(AH$24*EXP(-AH$25/($B84+273)/RGas)))+ReactionRateK2!AH84/2</f>
        <v>0</v>
      </c>
      <c r="AI84" s="73">
        <f ca="1">IF(AI$2=0,0,AI$22*EXP(AI$23/($B84+273)/RGas)*(OFFSET('Composition%'!$B54,0,AI$13)*OFFSET('Composition%'!$B54,0,AI$14)))-IF(AI$2=2,0,OFFSET('Composition%'!$B54,0,AI$17)*OFFSET('Composition%'!$B54,0,AI$18)*(AI$24*EXP(-AI$25/($B84+273)/RGas)))+ReactionRateK2!AI84/2</f>
        <v>0</v>
      </c>
      <c r="AJ84" s="73">
        <f ca="1">IF(AJ$2=0,0,AJ$22*EXP(AJ$23/($B84+273)/RGas)*(OFFSET('Composition%'!$B54,0,AJ$13)*OFFSET('Composition%'!$B54,0,AJ$14)))-IF(AJ$2=2,0,OFFSET('Composition%'!$B54,0,AJ$17)*OFFSET('Composition%'!$B54,0,AJ$18)*(AJ$24*EXP(-AJ$25/($B84+273)/RGas)))+ReactionRateK2!AJ84/2</f>
        <v>0</v>
      </c>
      <c r="AK84" s="73">
        <f ca="1">IF(AK$2=0,0,AK$22*EXP(AK$23/($B84+273)/RGas)*(OFFSET('Composition%'!$B54,0,AK$13)*OFFSET('Composition%'!$B54,0,AK$14)))-IF(AK$2=2,0,OFFSET('Composition%'!$B54,0,AK$17)*OFFSET('Composition%'!$B54,0,AK$18)*(AK$24*EXP(-AK$25/($B84+273)/RGas)))+ReactionRateK2!AK84/2</f>
        <v>0</v>
      </c>
      <c r="AL84" s="73">
        <f ca="1">IF(AL$2=0,0,AL$22*EXP(AL$23/($B84+273)/RGas)*(OFFSET('Composition%'!$B54,0,AL$13)*OFFSET('Composition%'!$B54,0,AL$14)))-IF(AL$2=2,0,OFFSET('Composition%'!$B54,0,AL$17)*OFFSET('Composition%'!$B54,0,AL$18)*(AL$24*EXP(-AL$25/($B84+273)/RGas)))+ReactionRateK2!AL84/2</f>
        <v>0</v>
      </c>
      <c r="AM84" s="73"/>
      <c r="AN84" s="73">
        <f ca="1">IF(AN$2=0,0,AN$22*EXP(AN$23/($B84+273)/RGas)*(OFFSET('Composition%'!$B54,0,AN$13)*OFFSET('Composition%'!$B54,0,AN$14)))-IF(AN$2=2,0,OFFSET('Composition%'!$B54,0,AN$17)*OFFSET('Composition%'!$B54,0,AN$18)*(AN$24*EXP(-AN$25/($B84+273)/RGas)))+ReactionRateK2!AN84/2</f>
        <v>0</v>
      </c>
      <c r="AO84" s="73">
        <f ca="1">IF(AO$2=0,0,AO$22*EXP(AO$23/($B84+273)/RGas)*(OFFSET('Composition%'!$B54,0,AO$13)*OFFSET('Composition%'!$B54,0,AO$14)))-IF(AO$2=2,0,OFFSET('Composition%'!$B54,0,AO$17)*OFFSET('Composition%'!$B54,0,AO$18)*(AO$24*EXP(-AO$25/($B84+273)/RGas)))+ReactionRateK2!AO84/2</f>
        <v>0</v>
      </c>
      <c r="AP84" s="73">
        <f ca="1">IF(AP$2=0,0,AP$22*EXP(AP$23/($B84+273)/RGas)*(OFFSET('Composition%'!$B54,0,AP$13)*OFFSET('Composition%'!$B54,0,AP$14)))-IF(AP$2=2,0,OFFSET('Composition%'!$B54,0,AP$17)*OFFSET('Composition%'!$B54,0,AP$18)*(AP$24*EXP(-AP$25/($B84+273)/RGas)))+ReactionRateK2!AP84/2</f>
        <v>4.7240144589419492E-12</v>
      </c>
      <c r="AQ84" s="73">
        <f ca="1">IF(AQ$2=0,0,AQ$22*EXP(AQ$23/($B84+273)/RGas)*(OFFSET('Composition%'!$B54,0,AQ$13)*OFFSET('Composition%'!$B54,0,AQ$14)))-IF(AQ$2=2,0,OFFSET('Composition%'!$B54,0,AQ$17)*OFFSET('Composition%'!$B54,0,AQ$18)*(AQ$24*EXP(-AQ$25/($B84+273)/RGas)))+ReactionRateK2!AQ84/2</f>
        <v>0</v>
      </c>
      <c r="AR84" s="73">
        <f ca="1">IF(AR$2=0,0,AR$22*EXP(AR$23/($B84+273)/RGas)*(OFFSET('Composition%'!$B54,0,AR$13)*OFFSET('Composition%'!$B54,0,AR$14)))-IF(AR$2=2,0,OFFSET('Composition%'!$B54,0,AR$17)*OFFSET('Composition%'!$B54,0,AR$18)*(AR$24*EXP(-AR$25/($B84+273)/RGas)))+ReactionRateK2!AR84/2</f>
        <v>0</v>
      </c>
    </row>
    <row r="85" spans="1:44">
      <c r="A85" s="3">
        <f t="shared" si="9"/>
        <v>2.6499999999999986</v>
      </c>
      <c r="B85" s="19">
        <f ca="1">'Composition%'!B55</f>
        <v>413.96599016800246</v>
      </c>
      <c r="C85">
        <f t="shared" si="8"/>
        <v>30</v>
      </c>
      <c r="D85" s="26">
        <f ca="1">('Composition%'!C55*ReactionRateK3!C85)^3</f>
        <v>6.2221044791315014</v>
      </c>
      <c r="E85" s="4"/>
      <c r="F85" s="73">
        <f ca="1">IF(F$2=0,0,F$22*EXP(F$23/($B85+273)/RGas)*(OFFSET('Composition%'!$B55,0,F$13)*OFFSET('Composition%'!$B55,0,F$14)))-IF(F$2=2,0,OFFSET('Composition%'!$B55,0,F$17)*OFFSET('Composition%'!$B55,0,F$18)*(F$24*EXP(-F$25/($B85+273)/RGas)))+ReactionRateK2!F85/2</f>
        <v>5.8981992977461522E-3</v>
      </c>
      <c r="G85" s="73">
        <f ca="1">IF(G$2=0,0,G$22*EXP(G$23/($B85+273)/RGas)*(OFFSET('Composition%'!$B55,0,G$13)*OFFSET('Composition%'!$B55,0,G$14)))-IF(G$2=2,0,OFFSET('Composition%'!$B55,0,G$17)*OFFSET('Composition%'!$B55,0,G$18)*(G$24*EXP(-G$25/($B85+273)/RGas)))+ReactionRateK2!G85/2</f>
        <v>2.2781206157446842E-3</v>
      </c>
      <c r="H85" s="73">
        <f ca="1">IF(H$2=0,0,H$22*EXP(H$23/($B85+273)/RGas)*(OFFSET('Composition%'!$B55,0,H$13)*OFFSET('Composition%'!$B55,0,H$14)))-IF(H$2=2,0,OFFSET('Composition%'!$B55,0,H$17)*OFFSET('Composition%'!$B55,0,H$18)*(H$24*EXP(-H$25/($B85+273)/RGas)))+ReactionRateK2!H85/2</f>
        <v>-4.3735133994532826E-6</v>
      </c>
      <c r="I85" s="73">
        <f ca="1">IF(I$2=0,0,I$22*EXP(I$23/($B85+273)/RGas)*(OFFSET('Composition%'!$B55,0,I$13)*OFFSET('Composition%'!$B55,0,I$14)))-IF(I$2=2,0,OFFSET('Composition%'!$B55,0,I$17)*OFFSET('Composition%'!$B55,0,I$18)*(I$24*EXP(-I$25/($B85+273)/RGas)))+ReactionRateK2!I85/2</f>
        <v>-1.0022043964484707E-5</v>
      </c>
      <c r="J85" s="73"/>
      <c r="K85" s="73">
        <f ca="1">IF(K$2=0,0,K$22*EXP(K$23/($B85+273)/RGas)*(OFFSET('Composition%'!$B55,0,K$13)*OFFSET('Composition%'!$B55,0,K$14)))-IF(K$2=2,0,OFFSET('Composition%'!$B55,0,K$17)*OFFSET('Composition%'!$B55,0,K$18)*(K$24*EXP(-K$25/($B85+273)/RGas)))+ReactionRateK2!K85/2</f>
        <v>2.5647601687834653E-2</v>
      </c>
      <c r="L85" s="73">
        <f ca="1">IF(L$2=0,0,L$22*EXP(L$23/($B85+273)/RGas)*(OFFSET('Composition%'!$B55,0,L$13)*OFFSET('Composition%'!$B55,0,L$14)))-IF(L$2=2,0,OFFSET('Composition%'!$B55,0,L$17)*OFFSET('Composition%'!$B55,0,L$18)*(L$24*EXP(-L$25/($B85+273)/RGas)))+ReactionRateK2!L85/2</f>
        <v>-4.7108569442072248E-3</v>
      </c>
      <c r="M85" s="73">
        <f ca="1">IF(M$2=0,0,M$22*EXP(M$23/($B85+273)/RGas)*(OFFSET('Composition%'!$B55,0,M$13)*OFFSET('Composition%'!$B55,0,M$14)))-IF(M$2=2,0,OFFSET('Composition%'!$B55,0,M$17)*OFFSET('Composition%'!$B55,0,M$18)*(M$24*EXP(-M$25/($B85+273)/RGas)))+ReactionRateK2!M85/2</f>
        <v>0</v>
      </c>
      <c r="N85" s="73"/>
      <c r="O85" s="73">
        <f ca="1">IF(O$2=0,0,O$22*EXP(O$23/($B85+273)/RGas)*(OFFSET('Composition%'!$B55,0,O$13)*OFFSET('Composition%'!$B55,0,O$14)))-IF(O$2=2,0,OFFSET('Composition%'!$B55,0,O$17)*OFFSET('Composition%'!$B55,0,O$18)*(O$24*EXP(-O$25/($B85+273)/RGas)))+ReactionRateK2!O85/2</f>
        <v>0</v>
      </c>
      <c r="P85" s="73">
        <f ca="1">IF(P$2=0,0,P$22*EXP(P$23/($B85+273)/RGas)*(OFFSET('Composition%'!$B55,0,P$13)*OFFSET('Composition%'!$B55,0,P$14)))-IF(P$2=2,0,OFFSET('Composition%'!$B55,0,P$17)*OFFSET('Composition%'!$B55,0,P$18)*(P$24*EXP(-P$25/($B85+273)/RGas)))+ReactionRateK2!P85/2</f>
        <v>1.7617488029931599E-2</v>
      </c>
      <c r="Q85" s="73">
        <f ca="1">IF(Q$2=0,0,Q$22*EXP(Q$23/($B85+273)/RGas)*(OFFSET('Composition%'!$B55,0,Q$13)*OFFSET('Composition%'!$B55,0,Q$14)))-IF(Q$2=2,0,OFFSET('Composition%'!$B55,0,Q$17)*OFFSET('Composition%'!$B55,0,Q$18)*(Q$24*EXP(-Q$25/($B85+273)/RGas)))+ReactionRateK2!Q85/2</f>
        <v>1.0442840246243561E-4</v>
      </c>
      <c r="R85" s="73">
        <f ca="1">IF(R$2=0,0,R$22*EXP(R$23/($B85+273)/RGas)*(OFFSET('Composition%'!$B55,0,R$13)*OFFSET('Composition%'!$B55,0,R$14)))-IF(R$2=2,0,OFFSET('Composition%'!$B55,0,R$17)*OFFSET('Composition%'!$B55,0,R$18)*(R$24*EXP(-R$25/($B85+273)/RGas)))+ReactionRateK2!R85/2</f>
        <v>2.0686644719707144E-5</v>
      </c>
      <c r="S85" s="73"/>
      <c r="T85" s="73">
        <f ca="1">IF(T$2=0,0,T$22*EXP(T$23/($B85+273)/RGas)*(OFFSET('Composition%'!$B55,0,T$13)*OFFSET('Composition%'!$B55,0,T$14)))-IF(T$2=2,0,OFFSET('Composition%'!$B55,0,T$17)*OFFSET('Composition%'!$B55,0,T$18)*(T$24*EXP(-T$25/($B85+273)/RGas)))+ReactionRateK2!T85/2</f>
        <v>1.2445482488327767E-3</v>
      </c>
      <c r="U85" s="73">
        <f ca="1">IF(U$2=0,0,U$22*EXP(U$23/($B85+273)/RGas)*(OFFSET('Composition%'!$B55,0,U$13)*OFFSET('Composition%'!$B55,0,U$14)))-IF(U$2=2,0,OFFSET('Composition%'!$B55,0,U$17)*OFFSET('Composition%'!$B55,0,U$18)*(U$24*EXP(-U$25/($B85+273)/RGas)))+ReactionRateK2!U85/2</f>
        <v>2.2589363425820701E-5</v>
      </c>
      <c r="V85" s="73">
        <f ca="1">IF(V$2=0,0,V$22*EXP(V$23/($B85+273)/RGas)*(OFFSET('Composition%'!$B55,0,V$13)*OFFSET('Composition%'!$B55,0,V$14)))-IF(V$2=2,0,OFFSET('Composition%'!$B55,0,V$17)*OFFSET('Composition%'!$B55,0,V$18)*(V$24*EXP(-V$25/($B85+273)/RGas)))+ReactionRateK2!V85/2</f>
        <v>0</v>
      </c>
      <c r="W85" s="73">
        <f ca="1">IF(W$2=0,0,W$22*EXP(W$23/($B85+273)/RGas)*(OFFSET('Composition%'!$B55,0,W$13)*OFFSET('Composition%'!$B55,0,W$14)))-IF(W$2=2,0,OFFSET('Composition%'!$B55,0,W$17)*OFFSET('Composition%'!$B55,0,W$18)*(W$24*EXP(-W$25/($B85+273)/RGas)))+ReactionRateK2!W85/2</f>
        <v>0</v>
      </c>
      <c r="X85" s="73">
        <f ca="1">IF(X$2=0,0,X$22*EXP(X$23/($B85+273)/RGas)*(OFFSET('Composition%'!$B55,0,X$13)*OFFSET('Composition%'!$B55,0,X$14)))-IF(X$2=2,0,OFFSET('Composition%'!$B55,0,X$17)*OFFSET('Composition%'!$B55,0,X$18)*(X$24*EXP(-X$25/($B85+273)/RGas)))+ReactionRateK2!X85/2</f>
        <v>4.4269318543384731E-8</v>
      </c>
      <c r="Y85" s="73">
        <f ca="1">IF(Y$2=0,0,Y$22*EXP(Y$23/($B85+273)/RGas)*(OFFSET('Composition%'!$B55,0,Y$13)*OFFSET('Composition%'!$B55,0,Y$14)))-IF(Y$2=2,0,OFFSET('Composition%'!$B55,0,Y$17)*OFFSET('Composition%'!$B55,0,Y$18)*(Y$24*EXP(-Y$25/($B85+273)/RGas)))+ReactionRateK2!Y85/2</f>
        <v>2.1910695723025837E-9</v>
      </c>
      <c r="Z85" s="73">
        <f ca="1">IF(Z$2=0,0,Z$22*EXP(Z$23/($B85+273)/RGas)*(OFFSET('Composition%'!$B55,0,Z$13)*OFFSET('Composition%'!$B55,0,Z$14)))-IF(Z$2=2,0,OFFSET('Composition%'!$B55,0,Z$17)*OFFSET('Composition%'!$B55,0,Z$18)*(Z$24*EXP(-Z$25/($B85+273)/RGas)))+ReactionRateK2!Z85/2</f>
        <v>0</v>
      </c>
      <c r="AA85" s="73">
        <f ca="1">IF(AA$2=0,0,AA$22*EXP(AA$23/($B85+273)/RGas)*(OFFSET('Composition%'!$B55,0,AA$13)*OFFSET('Composition%'!$B55,0,AA$14)))-IF(AA$2=2,0,OFFSET('Composition%'!$B55,0,AA$17)*OFFSET('Composition%'!$B55,0,AA$18)*(AA$24*EXP(-AA$25/($B85+273)/RGas)))+ReactionRateK2!AA85/2</f>
        <v>0</v>
      </c>
      <c r="AB85" s="73">
        <f ca="1">IF(AB$2=0,0,AB$22*EXP(AB$23/($B85+273)/RGas)*(OFFSET('Composition%'!$B55,0,AB$13)*OFFSET('Composition%'!$B55,0,AB$14)))-IF(AB$2=2,0,OFFSET('Composition%'!$B55,0,AB$17)*OFFSET('Composition%'!$B55,0,AB$18)*(AB$24*EXP(-AB$25/($B85+273)/RGas)))+ReactionRateK2!AB85/2</f>
        <v>0</v>
      </c>
      <c r="AC85" s="73">
        <f ca="1">IF(AC$2=0,0,AC$22*EXP(AC$23/($B85+273)/RGas)*(OFFSET('Composition%'!$B55,0,AC$13)*OFFSET('Composition%'!$B55,0,AC$14)))-IF(AC$2=2,0,OFFSET('Composition%'!$B55,0,AC$17)*OFFSET('Composition%'!$B55,0,AC$18)*(AC$24*EXP(-AC$25/($B85+273)/RGas)))+ReactionRateK2!AC85/2</f>
        <v>0</v>
      </c>
      <c r="AD85" s="73">
        <f ca="1">IF(AD$2=0,0,AD$22*EXP(AD$23/($B85+273)/RGas)*(OFFSET('Composition%'!$B55,0,AD$13)*OFFSET('Composition%'!$B55,0,AD$14)))-IF(AD$2=2,0,OFFSET('Composition%'!$B55,0,AD$17)*OFFSET('Composition%'!$B55,0,AD$18)*(AD$24*EXP(-AD$25/($B85+273)/RGas)))+ReactionRateK2!AD85/2</f>
        <v>0</v>
      </c>
      <c r="AE85" s="73">
        <f ca="1">IF(AE$2=0,0,AE$22*EXP(AE$23/($B85+273)/RGas)*(OFFSET('Composition%'!$B55,0,AE$13)*OFFSET('Composition%'!$B55,0,AE$14)))-IF(AE$2=2,0,OFFSET('Composition%'!$B55,0,AE$17)*OFFSET('Composition%'!$B55,0,AE$18)*(AE$24*EXP(-AE$25/($B85+273)/RGas)))+ReactionRateK2!AE85/2</f>
        <v>0</v>
      </c>
      <c r="AF85" s="73"/>
      <c r="AG85" s="73">
        <f ca="1">IF(AG$2=0,0,AG$22*EXP(AG$23/($B85+273)/RGas)*(OFFSET('Composition%'!$B55,0,AG$13)*OFFSET('Composition%'!$B55,0,AG$14)))-IF(AG$2=2,0,OFFSET('Composition%'!$B55,0,AG$17)*OFFSET('Composition%'!$B55,0,AG$18)*(AG$24*EXP(-AG$25/($B85+273)/RGas)))+ReactionRateK2!AG85/2</f>
        <v>0</v>
      </c>
      <c r="AH85" s="73">
        <f ca="1">IF(AH$2=0,0,AH$22*EXP(AH$23/($B85+273)/RGas)*(OFFSET('Composition%'!$B55,0,AH$13)*OFFSET('Composition%'!$B55,0,AH$14)))-IF(AH$2=2,0,OFFSET('Composition%'!$B55,0,AH$17)*OFFSET('Composition%'!$B55,0,AH$18)*(AH$24*EXP(-AH$25/($B85+273)/RGas)))+ReactionRateK2!AH85/2</f>
        <v>0</v>
      </c>
      <c r="AI85" s="73">
        <f ca="1">IF(AI$2=0,0,AI$22*EXP(AI$23/($B85+273)/RGas)*(OFFSET('Composition%'!$B55,0,AI$13)*OFFSET('Composition%'!$B55,0,AI$14)))-IF(AI$2=2,0,OFFSET('Composition%'!$B55,0,AI$17)*OFFSET('Composition%'!$B55,0,AI$18)*(AI$24*EXP(-AI$25/($B85+273)/RGas)))+ReactionRateK2!AI85/2</f>
        <v>0</v>
      </c>
      <c r="AJ85" s="73">
        <f ca="1">IF(AJ$2=0,0,AJ$22*EXP(AJ$23/($B85+273)/RGas)*(OFFSET('Composition%'!$B55,0,AJ$13)*OFFSET('Composition%'!$B55,0,AJ$14)))-IF(AJ$2=2,0,OFFSET('Composition%'!$B55,0,AJ$17)*OFFSET('Composition%'!$B55,0,AJ$18)*(AJ$24*EXP(-AJ$25/($B85+273)/RGas)))+ReactionRateK2!AJ85/2</f>
        <v>0</v>
      </c>
      <c r="AK85" s="73">
        <f ca="1">IF(AK$2=0,0,AK$22*EXP(AK$23/($B85+273)/RGas)*(OFFSET('Composition%'!$B55,0,AK$13)*OFFSET('Composition%'!$B55,0,AK$14)))-IF(AK$2=2,0,OFFSET('Composition%'!$B55,0,AK$17)*OFFSET('Composition%'!$B55,0,AK$18)*(AK$24*EXP(-AK$25/($B85+273)/RGas)))+ReactionRateK2!AK85/2</f>
        <v>0</v>
      </c>
      <c r="AL85" s="73">
        <f ca="1">IF(AL$2=0,0,AL$22*EXP(AL$23/($B85+273)/RGas)*(OFFSET('Composition%'!$B55,0,AL$13)*OFFSET('Composition%'!$B55,0,AL$14)))-IF(AL$2=2,0,OFFSET('Composition%'!$B55,0,AL$17)*OFFSET('Composition%'!$B55,0,AL$18)*(AL$24*EXP(-AL$25/($B85+273)/RGas)))+ReactionRateK2!AL85/2</f>
        <v>0</v>
      </c>
      <c r="AM85" s="73"/>
      <c r="AN85" s="73">
        <f ca="1">IF(AN$2=0,0,AN$22*EXP(AN$23/($B85+273)/RGas)*(OFFSET('Composition%'!$B55,0,AN$13)*OFFSET('Composition%'!$B55,0,AN$14)))-IF(AN$2=2,0,OFFSET('Composition%'!$B55,0,AN$17)*OFFSET('Composition%'!$B55,0,AN$18)*(AN$24*EXP(-AN$25/($B85+273)/RGas)))+ReactionRateK2!AN85/2</f>
        <v>0</v>
      </c>
      <c r="AO85" s="73">
        <f ca="1">IF(AO$2=0,0,AO$22*EXP(AO$23/($B85+273)/RGas)*(OFFSET('Composition%'!$B55,0,AO$13)*OFFSET('Composition%'!$B55,0,AO$14)))-IF(AO$2=2,0,OFFSET('Composition%'!$B55,0,AO$17)*OFFSET('Composition%'!$B55,0,AO$18)*(AO$24*EXP(-AO$25/($B85+273)/RGas)))+ReactionRateK2!AO85/2</f>
        <v>0</v>
      </c>
      <c r="AP85" s="73">
        <f ca="1">IF(AP$2=0,0,AP$22*EXP(AP$23/($B85+273)/RGas)*(OFFSET('Composition%'!$B55,0,AP$13)*OFFSET('Composition%'!$B55,0,AP$14)))-IF(AP$2=2,0,OFFSET('Composition%'!$B55,0,AP$17)*OFFSET('Composition%'!$B55,0,AP$18)*(AP$24*EXP(-AP$25/($B85+273)/RGas)))+ReactionRateK2!AP85/2</f>
        <v>4.7249508051397926E-12</v>
      </c>
      <c r="AQ85" s="73">
        <f ca="1">IF(AQ$2=0,0,AQ$22*EXP(AQ$23/($B85+273)/RGas)*(OFFSET('Composition%'!$B55,0,AQ$13)*OFFSET('Composition%'!$B55,0,AQ$14)))-IF(AQ$2=2,0,OFFSET('Composition%'!$B55,0,AQ$17)*OFFSET('Composition%'!$B55,0,AQ$18)*(AQ$24*EXP(-AQ$25/($B85+273)/RGas)))+ReactionRateK2!AQ85/2</f>
        <v>0</v>
      </c>
      <c r="AR85" s="73">
        <f ca="1">IF(AR$2=0,0,AR$22*EXP(AR$23/($B85+273)/RGas)*(OFFSET('Composition%'!$B55,0,AR$13)*OFFSET('Composition%'!$B55,0,AR$14)))-IF(AR$2=2,0,OFFSET('Composition%'!$B55,0,AR$17)*OFFSET('Composition%'!$B55,0,AR$18)*(AR$24*EXP(-AR$25/($B85+273)/RGas)))+ReactionRateK2!AR85/2</f>
        <v>0</v>
      </c>
    </row>
    <row r="86" spans="1:44">
      <c r="A86" s="3">
        <f t="shared" si="9"/>
        <v>2.6999999999999984</v>
      </c>
      <c r="B86" s="19">
        <f ca="1">'Composition%'!B56</f>
        <v>413.99969960737513</v>
      </c>
      <c r="C86">
        <f t="shared" si="8"/>
        <v>30</v>
      </c>
      <c r="D86" s="26">
        <f ca="1">('Composition%'!C56*ReactionRateK3!C86)^3</f>
        <v>6.2032929453630308</v>
      </c>
      <c r="E86" s="4"/>
      <c r="F86" s="73">
        <f ca="1">IF(F$2=0,0,F$22*EXP(F$23/($B86+273)/RGas)*(OFFSET('Composition%'!$B56,0,F$13)*OFFSET('Composition%'!$B56,0,F$14)))-IF(F$2=2,0,OFFSET('Composition%'!$B56,0,F$17)*OFFSET('Composition%'!$B56,0,F$18)*(F$24*EXP(-F$25/($B86+273)/RGas)))+ReactionRateK2!F86/2</f>
        <v>5.7827226913327034E-3</v>
      </c>
      <c r="G86" s="73">
        <f ca="1">IF(G$2=0,0,G$22*EXP(G$23/($B86+273)/RGas)*(OFFSET('Composition%'!$B56,0,G$13)*OFFSET('Composition%'!$B56,0,G$14)))-IF(G$2=2,0,OFFSET('Composition%'!$B56,0,G$17)*OFFSET('Composition%'!$B56,0,G$18)*(G$24*EXP(-G$25/($B86+273)/RGas)))+ReactionRateK2!G86/2</f>
        <v>2.2367951546823374E-3</v>
      </c>
      <c r="H86" s="73">
        <f ca="1">IF(H$2=0,0,H$22*EXP(H$23/($B86+273)/RGas)*(OFFSET('Composition%'!$B56,0,H$13)*OFFSET('Composition%'!$B56,0,H$14)))-IF(H$2=2,0,OFFSET('Composition%'!$B56,0,H$17)*OFFSET('Composition%'!$B56,0,H$18)*(H$24*EXP(-H$25/($B86+273)/RGas)))+ReactionRateK2!H86/2</f>
        <v>-4.3907730712019824E-6</v>
      </c>
      <c r="I86" s="73">
        <f ca="1">IF(I$2=0,0,I$22*EXP(I$23/($B86+273)/RGas)*(OFFSET('Composition%'!$B56,0,I$13)*OFFSET('Composition%'!$B56,0,I$14)))-IF(I$2=2,0,OFFSET('Composition%'!$B56,0,I$17)*OFFSET('Composition%'!$B56,0,I$18)*(I$24*EXP(-I$25/($B86+273)/RGas)))+ReactionRateK2!I86/2</f>
        <v>-5.8265642376644084E-6</v>
      </c>
      <c r="J86" s="73"/>
      <c r="K86" s="73">
        <f ca="1">IF(K$2=0,0,K$22*EXP(K$23/($B86+273)/RGas)*(OFFSET('Composition%'!$B56,0,K$13)*OFFSET('Composition%'!$B56,0,K$14)))-IF(K$2=2,0,OFFSET('Composition%'!$B56,0,K$17)*OFFSET('Composition%'!$B56,0,K$18)*(K$24*EXP(-K$25/($B86+273)/RGas)))+ReactionRateK2!K86/2</f>
        <v>2.5168268309217603E-2</v>
      </c>
      <c r="L86" s="73">
        <f ca="1">IF(L$2=0,0,L$22*EXP(L$23/($B86+273)/RGas)*(OFFSET('Composition%'!$B56,0,L$13)*OFFSET('Composition%'!$B56,0,L$14)))-IF(L$2=2,0,OFFSET('Composition%'!$B56,0,L$17)*OFFSET('Composition%'!$B56,0,L$18)*(L$24*EXP(-L$25/($B86+273)/RGas)))+ReactionRateK2!L86/2</f>
        <v>-4.6328178787370623E-3</v>
      </c>
      <c r="M86" s="73">
        <f ca="1">IF(M$2=0,0,M$22*EXP(M$23/($B86+273)/RGas)*(OFFSET('Composition%'!$B56,0,M$13)*OFFSET('Composition%'!$B56,0,M$14)))-IF(M$2=2,0,OFFSET('Composition%'!$B56,0,M$17)*OFFSET('Composition%'!$B56,0,M$18)*(M$24*EXP(-M$25/($B86+273)/RGas)))+ReactionRateK2!M86/2</f>
        <v>0</v>
      </c>
      <c r="N86" s="73"/>
      <c r="O86" s="73">
        <f ca="1">IF(O$2=0,0,O$22*EXP(O$23/($B86+273)/RGas)*(OFFSET('Composition%'!$B56,0,O$13)*OFFSET('Composition%'!$B56,0,O$14)))-IF(O$2=2,0,OFFSET('Composition%'!$B56,0,O$17)*OFFSET('Composition%'!$B56,0,O$18)*(O$24*EXP(-O$25/($B86+273)/RGas)))+ReactionRateK2!O86/2</f>
        <v>0</v>
      </c>
      <c r="P86" s="73">
        <f ca="1">IF(P$2=0,0,P$22*EXP(P$23/($B86+273)/RGas)*(OFFSET('Composition%'!$B56,0,P$13)*OFFSET('Composition%'!$B56,0,P$14)))-IF(P$2=2,0,OFFSET('Composition%'!$B56,0,P$17)*OFFSET('Composition%'!$B56,0,P$18)*(P$24*EXP(-P$25/($B86+273)/RGas)))+ReactionRateK2!P86/2</f>
        <v>1.7681185551549815E-2</v>
      </c>
      <c r="Q86" s="73">
        <f ca="1">IF(Q$2=0,0,Q$22*EXP(Q$23/($B86+273)/RGas)*(OFFSET('Composition%'!$B56,0,Q$13)*OFFSET('Composition%'!$B56,0,Q$14)))-IF(Q$2=2,0,OFFSET('Composition%'!$B56,0,Q$17)*OFFSET('Composition%'!$B56,0,Q$18)*(Q$24*EXP(-Q$25/($B86+273)/RGas)))+ReactionRateK2!Q86/2</f>
        <v>1.0672956686762873E-4</v>
      </c>
      <c r="R86" s="73">
        <f ca="1">IF(R$2=0,0,R$22*EXP(R$23/($B86+273)/RGas)*(OFFSET('Composition%'!$B56,0,R$13)*OFFSET('Composition%'!$B56,0,R$14)))-IF(R$2=2,0,OFFSET('Composition%'!$B56,0,R$17)*OFFSET('Composition%'!$B56,0,R$18)*(R$24*EXP(-R$25/($B86+273)/RGas)))+ReactionRateK2!R86/2</f>
        <v>2.1534750977802453E-5</v>
      </c>
      <c r="S86" s="73"/>
      <c r="T86" s="73">
        <f ca="1">IF(T$2=0,0,T$22*EXP(T$23/($B86+273)/RGas)*(OFFSET('Composition%'!$B56,0,T$13)*OFFSET('Composition%'!$B56,0,T$14)))-IF(T$2=2,0,OFFSET('Composition%'!$B56,0,T$17)*OFFSET('Composition%'!$B56,0,T$18)*(T$24*EXP(-T$25/($B86+273)/RGas)))+ReactionRateK2!T86/2</f>
        <v>1.1644670999385025E-3</v>
      </c>
      <c r="U86" s="73">
        <f ca="1">IF(U$2=0,0,U$22*EXP(U$23/($B86+273)/RGas)*(OFFSET('Composition%'!$B56,0,U$13)*OFFSET('Composition%'!$B56,0,U$14)))-IF(U$2=2,0,OFFSET('Composition%'!$B56,0,U$17)*OFFSET('Composition%'!$B56,0,U$18)*(U$24*EXP(-U$25/($B86+273)/RGas)))+ReactionRateK2!U86/2</f>
        <v>2.0464323949822773E-5</v>
      </c>
      <c r="V86" s="73">
        <f ca="1">IF(V$2=0,0,V$22*EXP(V$23/($B86+273)/RGas)*(OFFSET('Composition%'!$B56,0,V$13)*OFFSET('Composition%'!$B56,0,V$14)))-IF(V$2=2,0,OFFSET('Composition%'!$B56,0,V$17)*OFFSET('Composition%'!$B56,0,V$18)*(V$24*EXP(-V$25/($B86+273)/RGas)))+ReactionRateK2!V86/2</f>
        <v>0</v>
      </c>
      <c r="W86" s="73">
        <f ca="1">IF(W$2=0,0,W$22*EXP(W$23/($B86+273)/RGas)*(OFFSET('Composition%'!$B56,0,W$13)*OFFSET('Composition%'!$B56,0,W$14)))-IF(W$2=2,0,OFFSET('Composition%'!$B56,0,W$17)*OFFSET('Composition%'!$B56,0,W$18)*(W$24*EXP(-W$25/($B86+273)/RGas)))+ReactionRateK2!W86/2</f>
        <v>0</v>
      </c>
      <c r="X86" s="73">
        <f ca="1">IF(X$2=0,0,X$22*EXP(X$23/($B86+273)/RGas)*(OFFSET('Composition%'!$B56,0,X$13)*OFFSET('Composition%'!$B56,0,X$14)))-IF(X$2=2,0,OFFSET('Composition%'!$B56,0,X$17)*OFFSET('Composition%'!$B56,0,X$18)*(X$24*EXP(-X$25/($B86+273)/RGas)))+ReactionRateK2!X86/2</f>
        <v>4.4224650283626992E-8</v>
      </c>
      <c r="Y86" s="73">
        <f ca="1">IF(Y$2=0,0,Y$22*EXP(Y$23/($B86+273)/RGas)*(OFFSET('Composition%'!$B56,0,Y$13)*OFFSET('Composition%'!$B56,0,Y$14)))-IF(Y$2=2,0,OFFSET('Composition%'!$B56,0,Y$17)*OFFSET('Composition%'!$B56,0,Y$18)*(Y$24*EXP(-Y$25/($B86+273)/RGas)))+ReactionRateK2!Y86/2</f>
        <v>2.1888587574984889E-9</v>
      </c>
      <c r="Z86" s="73">
        <f ca="1">IF(Z$2=0,0,Z$22*EXP(Z$23/($B86+273)/RGas)*(OFFSET('Composition%'!$B56,0,Z$13)*OFFSET('Composition%'!$B56,0,Z$14)))-IF(Z$2=2,0,OFFSET('Composition%'!$B56,0,Z$17)*OFFSET('Composition%'!$B56,0,Z$18)*(Z$24*EXP(-Z$25/($B86+273)/RGas)))+ReactionRateK2!Z86/2</f>
        <v>0</v>
      </c>
      <c r="AA86" s="73">
        <f ca="1">IF(AA$2=0,0,AA$22*EXP(AA$23/($B86+273)/RGas)*(OFFSET('Composition%'!$B56,0,AA$13)*OFFSET('Composition%'!$B56,0,AA$14)))-IF(AA$2=2,0,OFFSET('Composition%'!$B56,0,AA$17)*OFFSET('Composition%'!$B56,0,AA$18)*(AA$24*EXP(-AA$25/($B86+273)/RGas)))+ReactionRateK2!AA86/2</f>
        <v>0</v>
      </c>
      <c r="AB86" s="73">
        <f ca="1">IF(AB$2=0,0,AB$22*EXP(AB$23/($B86+273)/RGas)*(OFFSET('Composition%'!$B56,0,AB$13)*OFFSET('Composition%'!$B56,0,AB$14)))-IF(AB$2=2,0,OFFSET('Composition%'!$B56,0,AB$17)*OFFSET('Composition%'!$B56,0,AB$18)*(AB$24*EXP(-AB$25/($B86+273)/RGas)))+ReactionRateK2!AB86/2</f>
        <v>0</v>
      </c>
      <c r="AC86" s="73">
        <f ca="1">IF(AC$2=0,0,AC$22*EXP(AC$23/($B86+273)/RGas)*(OFFSET('Composition%'!$B56,0,AC$13)*OFFSET('Composition%'!$B56,0,AC$14)))-IF(AC$2=2,0,OFFSET('Composition%'!$B56,0,AC$17)*OFFSET('Composition%'!$B56,0,AC$18)*(AC$24*EXP(-AC$25/($B86+273)/RGas)))+ReactionRateK2!AC86/2</f>
        <v>0</v>
      </c>
      <c r="AD86" s="73">
        <f ca="1">IF(AD$2=0,0,AD$22*EXP(AD$23/($B86+273)/RGas)*(OFFSET('Composition%'!$B56,0,AD$13)*OFFSET('Composition%'!$B56,0,AD$14)))-IF(AD$2=2,0,OFFSET('Composition%'!$B56,0,AD$17)*OFFSET('Composition%'!$B56,0,AD$18)*(AD$24*EXP(-AD$25/($B86+273)/RGas)))+ReactionRateK2!AD86/2</f>
        <v>0</v>
      </c>
      <c r="AE86" s="73">
        <f ca="1">IF(AE$2=0,0,AE$22*EXP(AE$23/($B86+273)/RGas)*(OFFSET('Composition%'!$B56,0,AE$13)*OFFSET('Composition%'!$B56,0,AE$14)))-IF(AE$2=2,0,OFFSET('Composition%'!$B56,0,AE$17)*OFFSET('Composition%'!$B56,0,AE$18)*(AE$24*EXP(-AE$25/($B86+273)/RGas)))+ReactionRateK2!AE86/2</f>
        <v>0</v>
      </c>
      <c r="AF86" s="73"/>
      <c r="AG86" s="73">
        <f ca="1">IF(AG$2=0,0,AG$22*EXP(AG$23/($B86+273)/RGas)*(OFFSET('Composition%'!$B56,0,AG$13)*OFFSET('Composition%'!$B56,0,AG$14)))-IF(AG$2=2,0,OFFSET('Composition%'!$B56,0,AG$17)*OFFSET('Composition%'!$B56,0,AG$18)*(AG$24*EXP(-AG$25/($B86+273)/RGas)))+ReactionRateK2!AG86/2</f>
        <v>0</v>
      </c>
      <c r="AH86" s="73">
        <f ca="1">IF(AH$2=0,0,AH$22*EXP(AH$23/($B86+273)/RGas)*(OFFSET('Composition%'!$B56,0,AH$13)*OFFSET('Composition%'!$B56,0,AH$14)))-IF(AH$2=2,0,OFFSET('Composition%'!$B56,0,AH$17)*OFFSET('Composition%'!$B56,0,AH$18)*(AH$24*EXP(-AH$25/($B86+273)/RGas)))+ReactionRateK2!AH86/2</f>
        <v>0</v>
      </c>
      <c r="AI86" s="73">
        <f ca="1">IF(AI$2=0,0,AI$22*EXP(AI$23/($B86+273)/RGas)*(OFFSET('Composition%'!$B56,0,AI$13)*OFFSET('Composition%'!$B56,0,AI$14)))-IF(AI$2=2,0,OFFSET('Composition%'!$B56,0,AI$17)*OFFSET('Composition%'!$B56,0,AI$18)*(AI$24*EXP(-AI$25/($B86+273)/RGas)))+ReactionRateK2!AI86/2</f>
        <v>0</v>
      </c>
      <c r="AJ86" s="73">
        <f ca="1">IF(AJ$2=0,0,AJ$22*EXP(AJ$23/($B86+273)/RGas)*(OFFSET('Composition%'!$B56,0,AJ$13)*OFFSET('Composition%'!$B56,0,AJ$14)))-IF(AJ$2=2,0,OFFSET('Composition%'!$B56,0,AJ$17)*OFFSET('Composition%'!$B56,0,AJ$18)*(AJ$24*EXP(-AJ$25/($B86+273)/RGas)))+ReactionRateK2!AJ86/2</f>
        <v>0</v>
      </c>
      <c r="AK86" s="73">
        <f ca="1">IF(AK$2=0,0,AK$22*EXP(AK$23/($B86+273)/RGas)*(OFFSET('Composition%'!$B56,0,AK$13)*OFFSET('Composition%'!$B56,0,AK$14)))-IF(AK$2=2,0,OFFSET('Composition%'!$B56,0,AK$17)*OFFSET('Composition%'!$B56,0,AK$18)*(AK$24*EXP(-AK$25/($B86+273)/RGas)))+ReactionRateK2!AK86/2</f>
        <v>0</v>
      </c>
      <c r="AL86" s="73">
        <f ca="1">IF(AL$2=0,0,AL$22*EXP(AL$23/($B86+273)/RGas)*(OFFSET('Composition%'!$B56,0,AL$13)*OFFSET('Composition%'!$B56,0,AL$14)))-IF(AL$2=2,0,OFFSET('Composition%'!$B56,0,AL$17)*OFFSET('Composition%'!$B56,0,AL$18)*(AL$24*EXP(-AL$25/($B86+273)/RGas)))+ReactionRateK2!AL86/2</f>
        <v>0</v>
      </c>
      <c r="AM86" s="73"/>
      <c r="AN86" s="73">
        <f ca="1">IF(AN$2=0,0,AN$22*EXP(AN$23/($B86+273)/RGas)*(OFFSET('Composition%'!$B56,0,AN$13)*OFFSET('Composition%'!$B56,0,AN$14)))-IF(AN$2=2,0,OFFSET('Composition%'!$B56,0,AN$17)*OFFSET('Composition%'!$B56,0,AN$18)*(AN$24*EXP(-AN$25/($B86+273)/RGas)))+ReactionRateK2!AN86/2</f>
        <v>0</v>
      </c>
      <c r="AO86" s="73">
        <f ca="1">IF(AO$2=0,0,AO$22*EXP(AO$23/($B86+273)/RGas)*(OFFSET('Composition%'!$B56,0,AO$13)*OFFSET('Composition%'!$B56,0,AO$14)))-IF(AO$2=2,0,OFFSET('Composition%'!$B56,0,AO$17)*OFFSET('Composition%'!$B56,0,AO$18)*(AO$24*EXP(-AO$25/($B86+273)/RGas)))+ReactionRateK2!AO86/2</f>
        <v>0</v>
      </c>
      <c r="AP86" s="73">
        <f ca="1">IF(AP$2=0,0,AP$22*EXP(AP$23/($B86+273)/RGas)*(OFFSET('Composition%'!$B56,0,AP$13)*OFFSET('Composition%'!$B56,0,AP$14)))-IF(AP$2=2,0,OFFSET('Composition%'!$B56,0,AP$17)*OFFSET('Composition%'!$B56,0,AP$18)*(AP$24*EXP(-AP$25/($B86+273)/RGas)))+ReactionRateK2!AP86/2</f>
        <v>4.7257988743162319E-12</v>
      </c>
      <c r="AQ86" s="73">
        <f ca="1">IF(AQ$2=0,0,AQ$22*EXP(AQ$23/($B86+273)/RGas)*(OFFSET('Composition%'!$B56,0,AQ$13)*OFFSET('Composition%'!$B56,0,AQ$14)))-IF(AQ$2=2,0,OFFSET('Composition%'!$B56,0,AQ$17)*OFFSET('Composition%'!$B56,0,AQ$18)*(AQ$24*EXP(-AQ$25/($B86+273)/RGas)))+ReactionRateK2!AQ86/2</f>
        <v>0</v>
      </c>
      <c r="AR86" s="73">
        <f ca="1">IF(AR$2=0,0,AR$22*EXP(AR$23/($B86+273)/RGas)*(OFFSET('Composition%'!$B56,0,AR$13)*OFFSET('Composition%'!$B56,0,AR$14)))-IF(AR$2=2,0,OFFSET('Composition%'!$B56,0,AR$17)*OFFSET('Composition%'!$B56,0,AR$18)*(AR$24*EXP(-AR$25/($B86+273)/RGas)))+ReactionRateK2!AR86/2</f>
        <v>0</v>
      </c>
    </row>
    <row r="87" spans="1:44">
      <c r="A87" s="3">
        <f t="shared" si="9"/>
        <v>2.7499999999999982</v>
      </c>
      <c r="B87" s="19">
        <f ca="1">'Composition%'!B57</f>
        <v>414.03149511403205</v>
      </c>
      <c r="C87">
        <f t="shared" si="8"/>
        <v>30</v>
      </c>
      <c r="D87" s="26">
        <f ca="1">('Composition%'!C57*ReactionRateK3!C87)^3</f>
        <v>6.1857361605070942</v>
      </c>
      <c r="E87" s="4"/>
      <c r="F87" s="73">
        <f ca="1">IF(F$2=0,0,F$22*EXP(F$23/($B87+273)/RGas)*(OFFSET('Composition%'!$B57,0,F$13)*OFFSET('Composition%'!$B57,0,F$14)))-IF(F$2=2,0,OFFSET('Composition%'!$B57,0,F$17)*OFFSET('Composition%'!$B57,0,F$18)*(F$24*EXP(-F$25/($B87+273)/RGas)))+ReactionRateK2!F87/2</f>
        <v>5.6704054525619132E-3</v>
      </c>
      <c r="G87" s="73">
        <f ca="1">IF(G$2=0,0,G$22*EXP(G$23/($B87+273)/RGas)*(OFFSET('Composition%'!$B57,0,G$13)*OFFSET('Composition%'!$B57,0,G$14)))-IF(G$2=2,0,OFFSET('Composition%'!$B57,0,G$17)*OFFSET('Composition%'!$B57,0,G$18)*(G$24*EXP(-G$25/($B87+273)/RGas)))+ReactionRateK2!G87/2</f>
        <v>2.1965296597367462E-3</v>
      </c>
      <c r="H87" s="73">
        <f ca="1">IF(H$2=0,0,H$22*EXP(H$23/($B87+273)/RGas)*(OFFSET('Composition%'!$B57,0,H$13)*OFFSET('Composition%'!$B57,0,H$14)))-IF(H$2=2,0,OFFSET('Composition%'!$B57,0,H$17)*OFFSET('Composition%'!$B57,0,H$18)*(H$24*EXP(-H$25/($B87+273)/RGas)))+ReactionRateK2!H87/2</f>
        <v>-4.4053075835451708E-6</v>
      </c>
      <c r="I87" s="73">
        <f ca="1">IF(I$2=0,0,I$22*EXP(I$23/($B87+273)/RGas)*(OFFSET('Composition%'!$B57,0,I$13)*OFFSET('Composition%'!$B57,0,I$14)))-IF(I$2=2,0,OFFSET('Composition%'!$B57,0,I$17)*OFFSET('Composition%'!$B57,0,I$18)*(I$24*EXP(-I$25/($B87+273)/RGas)))+ReactionRateK2!I87/2</f>
        <v>-2.3379345922712244E-6</v>
      </c>
      <c r="J87" s="73"/>
      <c r="K87" s="73">
        <f ca="1">IF(K$2=0,0,K$22*EXP(K$23/($B87+273)/RGas)*(OFFSET('Composition%'!$B57,0,K$13)*OFFSET('Composition%'!$B57,0,K$14)))-IF(K$2=2,0,OFFSET('Composition%'!$B57,0,K$17)*OFFSET('Composition%'!$B57,0,K$18)*(K$24*EXP(-K$25/($B87+273)/RGas)))+ReactionRateK2!K87/2</f>
        <v>2.4694950100003825E-2</v>
      </c>
      <c r="L87" s="73">
        <f ca="1">IF(L$2=0,0,L$22*EXP(L$23/($B87+273)/RGas)*(OFFSET('Composition%'!$B57,0,L$13)*OFFSET('Composition%'!$B57,0,L$14)))-IF(L$2=2,0,OFFSET('Composition%'!$B57,0,L$17)*OFFSET('Composition%'!$B57,0,L$18)*(L$24*EXP(-L$25/($B87+273)/RGas)))+ReactionRateK2!L87/2</f>
        <v>-4.5555128183478732E-3</v>
      </c>
      <c r="M87" s="73">
        <f ca="1">IF(M$2=0,0,M$22*EXP(M$23/($B87+273)/RGas)*(OFFSET('Composition%'!$B57,0,M$13)*OFFSET('Composition%'!$B57,0,M$14)))-IF(M$2=2,0,OFFSET('Composition%'!$B57,0,M$17)*OFFSET('Composition%'!$B57,0,M$18)*(M$24*EXP(-M$25/($B87+273)/RGas)))+ReactionRateK2!M87/2</f>
        <v>0</v>
      </c>
      <c r="N87" s="73"/>
      <c r="O87" s="73">
        <f ca="1">IF(O$2=0,0,O$22*EXP(O$23/($B87+273)/RGas)*(OFFSET('Composition%'!$B57,0,O$13)*OFFSET('Composition%'!$B57,0,O$14)))-IF(O$2=2,0,OFFSET('Composition%'!$B57,0,O$17)*OFFSET('Composition%'!$B57,0,O$18)*(O$24*EXP(-O$25/($B87+273)/RGas)))+ReactionRateK2!O87/2</f>
        <v>0</v>
      </c>
      <c r="P87" s="73">
        <f ca="1">IF(P$2=0,0,P$22*EXP(P$23/($B87+273)/RGas)*(OFFSET('Composition%'!$B57,0,P$13)*OFFSET('Composition%'!$B57,0,P$14)))-IF(P$2=2,0,OFFSET('Composition%'!$B57,0,P$17)*OFFSET('Composition%'!$B57,0,P$18)*(P$24*EXP(-P$25/($B87+273)/RGas)))+ReactionRateK2!P87/2</f>
        <v>1.7734325179572505E-2</v>
      </c>
      <c r="Q87" s="73">
        <f ca="1">IF(Q$2=0,0,Q$22*EXP(Q$23/($B87+273)/RGas)*(OFFSET('Composition%'!$B57,0,Q$13)*OFFSET('Composition%'!$B57,0,Q$14)))-IF(Q$2=2,0,OFFSET('Composition%'!$B57,0,Q$17)*OFFSET('Composition%'!$B57,0,Q$18)*(Q$24*EXP(-Q$25/($B87+273)/RGas)))+ReactionRateK2!Q87/2</f>
        <v>1.0901092692343109E-4</v>
      </c>
      <c r="R87" s="73">
        <f ca="1">IF(R$2=0,0,R$22*EXP(R$23/($B87+273)/RGas)*(OFFSET('Composition%'!$B57,0,R$13)*OFFSET('Composition%'!$B57,0,R$14)))-IF(R$2=2,0,OFFSET('Composition%'!$B57,0,R$17)*OFFSET('Composition%'!$B57,0,R$18)*(R$24*EXP(-R$25/($B87+273)/RGas)))+ReactionRateK2!R87/2</f>
        <v>2.2396745778907004E-5</v>
      </c>
      <c r="S87" s="73"/>
      <c r="T87" s="73">
        <f ca="1">IF(T$2=0,0,T$22*EXP(T$23/($B87+273)/RGas)*(OFFSET('Composition%'!$B57,0,T$13)*OFFSET('Composition%'!$B57,0,T$14)))-IF(T$2=2,0,OFFSET('Composition%'!$B57,0,T$17)*OFFSET('Composition%'!$B57,0,T$18)*(T$24*EXP(-T$25/($B87+273)/RGas)))+ReactionRateK2!T87/2</f>
        <v>1.089475412955127E-3</v>
      </c>
      <c r="U87" s="73">
        <f ca="1">IF(U$2=0,0,U$22*EXP(U$23/($B87+273)/RGas)*(OFFSET('Composition%'!$B57,0,U$13)*OFFSET('Composition%'!$B57,0,U$14)))-IF(U$2=2,0,OFFSET('Composition%'!$B57,0,U$17)*OFFSET('Composition%'!$B57,0,U$18)*(U$24*EXP(-U$25/($B87+273)/RGas)))+ReactionRateK2!U87/2</f>
        <v>1.8542311261811979E-5</v>
      </c>
      <c r="V87" s="73">
        <f ca="1">IF(V$2=0,0,V$22*EXP(V$23/($B87+273)/RGas)*(OFFSET('Composition%'!$B57,0,V$13)*OFFSET('Composition%'!$B57,0,V$14)))-IF(V$2=2,0,OFFSET('Composition%'!$B57,0,V$17)*OFFSET('Composition%'!$B57,0,V$18)*(V$24*EXP(-V$25/($B87+273)/RGas)))+ReactionRateK2!V87/2</f>
        <v>0</v>
      </c>
      <c r="W87" s="73">
        <f ca="1">IF(W$2=0,0,W$22*EXP(W$23/($B87+273)/RGas)*(OFFSET('Composition%'!$B57,0,W$13)*OFFSET('Composition%'!$B57,0,W$14)))-IF(W$2=2,0,OFFSET('Composition%'!$B57,0,W$17)*OFFSET('Composition%'!$B57,0,W$18)*(W$24*EXP(-W$25/($B87+273)/RGas)))+ReactionRateK2!W87/2</f>
        <v>0</v>
      </c>
      <c r="X87" s="73">
        <f ca="1">IF(X$2=0,0,X$22*EXP(X$23/($B87+273)/RGas)*(OFFSET('Composition%'!$B57,0,X$13)*OFFSET('Composition%'!$B57,0,X$14)))-IF(X$2=2,0,OFFSET('Composition%'!$B57,0,X$17)*OFFSET('Composition%'!$B57,0,X$18)*(X$24*EXP(-X$25/($B87+273)/RGas)))+ReactionRateK2!X87/2</f>
        <v>4.4182879841001031E-8</v>
      </c>
      <c r="Y87" s="73">
        <f ca="1">IF(Y$2=0,0,Y$22*EXP(Y$23/($B87+273)/RGas)*(OFFSET('Composition%'!$B57,0,Y$13)*OFFSET('Composition%'!$B57,0,Y$14)))-IF(Y$2=2,0,OFFSET('Composition%'!$B57,0,Y$17)*OFFSET('Composition%'!$B57,0,Y$18)*(Y$24*EXP(-Y$25/($B87+273)/RGas)))+ReactionRateK2!Y87/2</f>
        <v>2.1867913675121337E-9</v>
      </c>
      <c r="Z87" s="73">
        <f ca="1">IF(Z$2=0,0,Z$22*EXP(Z$23/($B87+273)/RGas)*(OFFSET('Composition%'!$B57,0,Z$13)*OFFSET('Composition%'!$B57,0,Z$14)))-IF(Z$2=2,0,OFFSET('Composition%'!$B57,0,Z$17)*OFFSET('Composition%'!$B57,0,Z$18)*(Z$24*EXP(-Z$25/($B87+273)/RGas)))+ReactionRateK2!Z87/2</f>
        <v>0</v>
      </c>
      <c r="AA87" s="73">
        <f ca="1">IF(AA$2=0,0,AA$22*EXP(AA$23/($B87+273)/RGas)*(OFFSET('Composition%'!$B57,0,AA$13)*OFFSET('Composition%'!$B57,0,AA$14)))-IF(AA$2=2,0,OFFSET('Composition%'!$B57,0,AA$17)*OFFSET('Composition%'!$B57,0,AA$18)*(AA$24*EXP(-AA$25/($B87+273)/RGas)))+ReactionRateK2!AA87/2</f>
        <v>0</v>
      </c>
      <c r="AB87" s="73">
        <f ca="1">IF(AB$2=0,0,AB$22*EXP(AB$23/($B87+273)/RGas)*(OFFSET('Composition%'!$B57,0,AB$13)*OFFSET('Composition%'!$B57,0,AB$14)))-IF(AB$2=2,0,OFFSET('Composition%'!$B57,0,AB$17)*OFFSET('Composition%'!$B57,0,AB$18)*(AB$24*EXP(-AB$25/($B87+273)/RGas)))+ReactionRateK2!AB87/2</f>
        <v>0</v>
      </c>
      <c r="AC87" s="73">
        <f ca="1">IF(AC$2=0,0,AC$22*EXP(AC$23/($B87+273)/RGas)*(OFFSET('Composition%'!$B57,0,AC$13)*OFFSET('Composition%'!$B57,0,AC$14)))-IF(AC$2=2,0,OFFSET('Composition%'!$B57,0,AC$17)*OFFSET('Composition%'!$B57,0,AC$18)*(AC$24*EXP(-AC$25/($B87+273)/RGas)))+ReactionRateK2!AC87/2</f>
        <v>0</v>
      </c>
      <c r="AD87" s="73">
        <f ca="1">IF(AD$2=0,0,AD$22*EXP(AD$23/($B87+273)/RGas)*(OFFSET('Composition%'!$B57,0,AD$13)*OFFSET('Composition%'!$B57,0,AD$14)))-IF(AD$2=2,0,OFFSET('Composition%'!$B57,0,AD$17)*OFFSET('Composition%'!$B57,0,AD$18)*(AD$24*EXP(-AD$25/($B87+273)/RGas)))+ReactionRateK2!AD87/2</f>
        <v>0</v>
      </c>
      <c r="AE87" s="73">
        <f ca="1">IF(AE$2=0,0,AE$22*EXP(AE$23/($B87+273)/RGas)*(OFFSET('Composition%'!$B57,0,AE$13)*OFFSET('Composition%'!$B57,0,AE$14)))-IF(AE$2=2,0,OFFSET('Composition%'!$B57,0,AE$17)*OFFSET('Composition%'!$B57,0,AE$18)*(AE$24*EXP(-AE$25/($B87+273)/RGas)))+ReactionRateK2!AE87/2</f>
        <v>0</v>
      </c>
      <c r="AF87" s="73"/>
      <c r="AG87" s="73">
        <f ca="1">IF(AG$2=0,0,AG$22*EXP(AG$23/($B87+273)/RGas)*(OFFSET('Composition%'!$B57,0,AG$13)*OFFSET('Composition%'!$B57,0,AG$14)))-IF(AG$2=2,0,OFFSET('Composition%'!$B57,0,AG$17)*OFFSET('Composition%'!$B57,0,AG$18)*(AG$24*EXP(-AG$25/($B87+273)/RGas)))+ReactionRateK2!AG87/2</f>
        <v>0</v>
      </c>
      <c r="AH87" s="73">
        <f ca="1">IF(AH$2=0,0,AH$22*EXP(AH$23/($B87+273)/RGas)*(OFFSET('Composition%'!$B57,0,AH$13)*OFFSET('Composition%'!$B57,0,AH$14)))-IF(AH$2=2,0,OFFSET('Composition%'!$B57,0,AH$17)*OFFSET('Composition%'!$B57,0,AH$18)*(AH$24*EXP(-AH$25/($B87+273)/RGas)))+ReactionRateK2!AH87/2</f>
        <v>0</v>
      </c>
      <c r="AI87" s="73">
        <f ca="1">IF(AI$2=0,0,AI$22*EXP(AI$23/($B87+273)/RGas)*(OFFSET('Composition%'!$B57,0,AI$13)*OFFSET('Composition%'!$B57,0,AI$14)))-IF(AI$2=2,0,OFFSET('Composition%'!$B57,0,AI$17)*OFFSET('Composition%'!$B57,0,AI$18)*(AI$24*EXP(-AI$25/($B87+273)/RGas)))+ReactionRateK2!AI87/2</f>
        <v>0</v>
      </c>
      <c r="AJ87" s="73">
        <f ca="1">IF(AJ$2=0,0,AJ$22*EXP(AJ$23/($B87+273)/RGas)*(OFFSET('Composition%'!$B57,0,AJ$13)*OFFSET('Composition%'!$B57,0,AJ$14)))-IF(AJ$2=2,0,OFFSET('Composition%'!$B57,0,AJ$17)*OFFSET('Composition%'!$B57,0,AJ$18)*(AJ$24*EXP(-AJ$25/($B87+273)/RGas)))+ReactionRateK2!AJ87/2</f>
        <v>0</v>
      </c>
      <c r="AK87" s="73">
        <f ca="1">IF(AK$2=0,0,AK$22*EXP(AK$23/($B87+273)/RGas)*(OFFSET('Composition%'!$B57,0,AK$13)*OFFSET('Composition%'!$B57,0,AK$14)))-IF(AK$2=2,0,OFFSET('Composition%'!$B57,0,AK$17)*OFFSET('Composition%'!$B57,0,AK$18)*(AK$24*EXP(-AK$25/($B87+273)/RGas)))+ReactionRateK2!AK87/2</f>
        <v>0</v>
      </c>
      <c r="AL87" s="73">
        <f ca="1">IF(AL$2=0,0,AL$22*EXP(AL$23/($B87+273)/RGas)*(OFFSET('Composition%'!$B57,0,AL$13)*OFFSET('Composition%'!$B57,0,AL$14)))-IF(AL$2=2,0,OFFSET('Composition%'!$B57,0,AL$17)*OFFSET('Composition%'!$B57,0,AL$18)*(AL$24*EXP(-AL$25/($B87+273)/RGas)))+ReactionRateK2!AL87/2</f>
        <v>0</v>
      </c>
      <c r="AM87" s="73"/>
      <c r="AN87" s="73">
        <f ca="1">IF(AN$2=0,0,AN$22*EXP(AN$23/($B87+273)/RGas)*(OFFSET('Composition%'!$B57,0,AN$13)*OFFSET('Composition%'!$B57,0,AN$14)))-IF(AN$2=2,0,OFFSET('Composition%'!$B57,0,AN$17)*OFFSET('Composition%'!$B57,0,AN$18)*(AN$24*EXP(-AN$25/($B87+273)/RGas)))+ReactionRateK2!AN87/2</f>
        <v>0</v>
      </c>
      <c r="AO87" s="73">
        <f ca="1">IF(AO$2=0,0,AO$22*EXP(AO$23/($B87+273)/RGas)*(OFFSET('Composition%'!$B57,0,AO$13)*OFFSET('Composition%'!$B57,0,AO$14)))-IF(AO$2=2,0,OFFSET('Composition%'!$B57,0,AO$17)*OFFSET('Composition%'!$B57,0,AO$18)*(AO$24*EXP(-AO$25/($B87+273)/RGas)))+ReactionRateK2!AO87/2</f>
        <v>0</v>
      </c>
      <c r="AP87" s="73">
        <f ca="1">IF(AP$2=0,0,AP$22*EXP(AP$23/($B87+273)/RGas)*(OFFSET('Composition%'!$B57,0,AP$13)*OFFSET('Composition%'!$B57,0,AP$14)))-IF(AP$2=2,0,OFFSET('Composition%'!$B57,0,AP$17)*OFFSET('Composition%'!$B57,0,AP$18)*(AP$24*EXP(-AP$25/($B87+273)/RGas)))+ReactionRateK2!AP87/2</f>
        <v>4.7265671253636219E-12</v>
      </c>
      <c r="AQ87" s="73">
        <f ca="1">IF(AQ$2=0,0,AQ$22*EXP(AQ$23/($B87+273)/RGas)*(OFFSET('Composition%'!$B57,0,AQ$13)*OFFSET('Composition%'!$B57,0,AQ$14)))-IF(AQ$2=2,0,OFFSET('Composition%'!$B57,0,AQ$17)*OFFSET('Composition%'!$B57,0,AQ$18)*(AQ$24*EXP(-AQ$25/($B87+273)/RGas)))+ReactionRateK2!AQ87/2</f>
        <v>0</v>
      </c>
      <c r="AR87" s="73">
        <f ca="1">IF(AR$2=0,0,AR$22*EXP(AR$23/($B87+273)/RGas)*(OFFSET('Composition%'!$B57,0,AR$13)*OFFSET('Composition%'!$B57,0,AR$14)))-IF(AR$2=2,0,OFFSET('Composition%'!$B57,0,AR$17)*OFFSET('Composition%'!$B57,0,AR$18)*(AR$24*EXP(-AR$25/($B87+273)/RGas)))+ReactionRateK2!AR87/2</f>
        <v>0</v>
      </c>
    </row>
    <row r="88" spans="1:44">
      <c r="A88" s="3">
        <f t="shared" si="9"/>
        <v>2.799999999999998</v>
      </c>
      <c r="B88" s="19">
        <f ca="1">'Composition%'!B58</f>
        <v>414.06150169624493</v>
      </c>
      <c r="C88">
        <f t="shared" si="8"/>
        <v>30</v>
      </c>
      <c r="D88" s="26">
        <f ca="1">('Composition%'!C58*ReactionRateK3!C88)^3</f>
        <v>6.1693489835235278</v>
      </c>
      <c r="E88" s="4"/>
      <c r="F88" s="73">
        <f ca="1">IF(F$2=0,0,F$22*EXP(F$23/($B88+273)/RGas)*(OFFSET('Composition%'!$B58,0,F$13)*OFFSET('Composition%'!$B58,0,F$14)))-IF(F$2=2,0,OFFSET('Composition%'!$B58,0,F$17)*OFFSET('Composition%'!$B58,0,F$18)*(F$24*EXP(-F$25/($B88+273)/RGas)))+ReactionRateK2!F88/2</f>
        <v>5.5611468171782516E-3</v>
      </c>
      <c r="G88" s="73">
        <f ca="1">IF(G$2=0,0,G$22*EXP(G$23/($B88+273)/RGas)*(OFFSET('Composition%'!$B58,0,G$13)*OFFSET('Composition%'!$B58,0,G$14)))-IF(G$2=2,0,OFFSET('Composition%'!$B58,0,G$17)*OFFSET('Composition%'!$B58,0,G$18)*(G$24*EXP(-G$25/($B88+273)/RGas)))+ReactionRateK2!G88/2</f>
        <v>2.1572907992371652E-3</v>
      </c>
      <c r="H88" s="73">
        <f ca="1">IF(H$2=0,0,H$22*EXP(H$23/($B88+273)/RGas)*(OFFSET('Composition%'!$B58,0,H$13)*OFFSET('Composition%'!$B58,0,H$14)))-IF(H$2=2,0,OFFSET('Composition%'!$B58,0,H$17)*OFFSET('Composition%'!$B58,0,H$18)*(H$24*EXP(-H$25/($B88+273)/RGas)))+ReactionRateK2!H88/2</f>
        <v>-4.4172216299017049E-6</v>
      </c>
      <c r="I88" s="73">
        <f ca="1">IF(I$2=0,0,I$22*EXP(I$23/($B88+273)/RGas)*(OFFSET('Composition%'!$B58,0,I$13)*OFFSET('Composition%'!$B58,0,I$14)))-IF(I$2=2,0,OFFSET('Composition%'!$B58,0,I$17)*OFFSET('Composition%'!$B58,0,I$18)*(I$24*EXP(-I$25/($B88+273)/RGas)))+ReactionRateK2!I88/2</f>
        <v>5.4108394410947222E-7</v>
      </c>
      <c r="J88" s="73"/>
      <c r="K88" s="73">
        <f ca="1">IF(K$2=0,0,K$22*EXP(K$23/($B88+273)/RGas)*(OFFSET('Composition%'!$B58,0,K$13)*OFFSET('Composition%'!$B58,0,K$14)))-IF(K$2=2,0,OFFSET('Composition%'!$B58,0,K$17)*OFFSET('Composition%'!$B58,0,K$18)*(K$24*EXP(-K$25/($B88+273)/RGas)))+ReactionRateK2!K88/2</f>
        <v>2.4227622393382636E-2</v>
      </c>
      <c r="L88" s="73">
        <f ca="1">IF(L$2=0,0,L$22*EXP(L$23/($B88+273)/RGas)*(OFFSET('Composition%'!$B58,0,L$13)*OFFSET('Composition%'!$B58,0,L$14)))-IF(L$2=2,0,OFFSET('Composition%'!$B58,0,L$17)*OFFSET('Composition%'!$B58,0,L$18)*(L$24*EXP(-L$25/($B88+273)/RGas)))+ReactionRateK2!L88/2</f>
        <v>-4.4790955755171042E-3</v>
      </c>
      <c r="M88" s="73">
        <f ca="1">IF(M$2=0,0,M$22*EXP(M$23/($B88+273)/RGas)*(OFFSET('Composition%'!$B58,0,M$13)*OFFSET('Composition%'!$B58,0,M$14)))-IF(M$2=2,0,OFFSET('Composition%'!$B58,0,M$17)*OFFSET('Composition%'!$B58,0,M$18)*(M$24*EXP(-M$25/($B88+273)/RGas)))+ReactionRateK2!M88/2</f>
        <v>0</v>
      </c>
      <c r="N88" s="73"/>
      <c r="O88" s="73">
        <f ca="1">IF(O$2=0,0,O$22*EXP(O$23/($B88+273)/RGas)*(OFFSET('Composition%'!$B58,0,O$13)*OFFSET('Composition%'!$B58,0,O$14)))-IF(O$2=2,0,OFFSET('Composition%'!$B58,0,O$17)*OFFSET('Composition%'!$B58,0,O$18)*(O$24*EXP(-O$25/($B88+273)/RGas)))+ReactionRateK2!O88/2</f>
        <v>0</v>
      </c>
      <c r="P88" s="73">
        <f ca="1">IF(P$2=0,0,P$22*EXP(P$23/($B88+273)/RGas)*(OFFSET('Composition%'!$B58,0,P$13)*OFFSET('Composition%'!$B58,0,P$14)))-IF(P$2=2,0,OFFSET('Composition%'!$B58,0,P$17)*OFFSET('Composition%'!$B58,0,P$18)*(P$24*EXP(-P$25/($B88+273)/RGas)))+ReactionRateK2!P88/2</f>
        <v>1.7777302935574987E-2</v>
      </c>
      <c r="Q88" s="73">
        <f ca="1">IF(Q$2=0,0,Q$22*EXP(Q$23/($B88+273)/RGas)*(OFFSET('Composition%'!$B58,0,Q$13)*OFFSET('Composition%'!$B58,0,Q$14)))-IF(Q$2=2,0,OFFSET('Composition%'!$B58,0,Q$17)*OFFSET('Composition%'!$B58,0,Q$18)*(Q$24*EXP(-Q$25/($B88+273)/RGas)))+ReactionRateK2!Q88/2</f>
        <v>1.112716328039495E-4</v>
      </c>
      <c r="R88" s="73">
        <f ca="1">IF(R$2=0,0,R$22*EXP(R$23/($B88+273)/RGas)*(OFFSET('Composition%'!$B58,0,R$13)*OFFSET('Composition%'!$B58,0,R$14)))-IF(R$2=2,0,OFFSET('Composition%'!$B58,0,R$17)*OFFSET('Composition%'!$B58,0,R$18)*(R$24*EXP(-R$25/($B88+273)/RGas)))+ReactionRateK2!R88/2</f>
        <v>2.3272154248740347E-5</v>
      </c>
      <c r="S88" s="73"/>
      <c r="T88" s="73">
        <f ca="1">IF(T$2=0,0,T$22*EXP(T$23/($B88+273)/RGas)*(OFFSET('Composition%'!$B58,0,T$13)*OFFSET('Composition%'!$B58,0,T$14)))-IF(T$2=2,0,OFFSET('Composition%'!$B58,0,T$17)*OFFSET('Composition%'!$B58,0,T$18)*(T$24*EXP(-T$25/($B88+273)/RGas)))+ReactionRateK2!T88/2</f>
        <v>1.0192600698030888E-3</v>
      </c>
      <c r="U88" s="73">
        <f ca="1">IF(U$2=0,0,U$22*EXP(U$23/($B88+273)/RGas)*(OFFSET('Composition%'!$B58,0,U$13)*OFFSET('Composition%'!$B58,0,U$14)))-IF(U$2=2,0,OFFSET('Composition%'!$B58,0,U$17)*OFFSET('Composition%'!$B58,0,U$18)*(U$24*EXP(-U$25/($B88+273)/RGas)))+ReactionRateK2!U88/2</f>
        <v>1.6803459662946224E-5</v>
      </c>
      <c r="V88" s="73">
        <f ca="1">IF(V$2=0,0,V$22*EXP(V$23/($B88+273)/RGas)*(OFFSET('Composition%'!$B58,0,V$13)*OFFSET('Composition%'!$B58,0,V$14)))-IF(V$2=2,0,OFFSET('Composition%'!$B58,0,V$17)*OFFSET('Composition%'!$B58,0,V$18)*(V$24*EXP(-V$25/($B88+273)/RGas)))+ReactionRateK2!V88/2</f>
        <v>0</v>
      </c>
      <c r="W88" s="73">
        <f ca="1">IF(W$2=0,0,W$22*EXP(W$23/($B88+273)/RGas)*(OFFSET('Composition%'!$B58,0,W$13)*OFFSET('Composition%'!$B58,0,W$14)))-IF(W$2=2,0,OFFSET('Composition%'!$B58,0,W$17)*OFFSET('Composition%'!$B58,0,W$18)*(W$24*EXP(-W$25/($B88+273)/RGas)))+ReactionRateK2!W88/2</f>
        <v>0</v>
      </c>
      <c r="X88" s="73">
        <f ca="1">IF(X$2=0,0,X$22*EXP(X$23/($B88+273)/RGas)*(OFFSET('Composition%'!$B58,0,X$13)*OFFSET('Composition%'!$B58,0,X$14)))-IF(X$2=2,0,OFFSET('Composition%'!$B58,0,X$17)*OFFSET('Composition%'!$B58,0,X$18)*(X$24*EXP(-X$25/($B88+273)/RGas)))+ReactionRateK2!X88/2</f>
        <v>4.4143820649544645E-8</v>
      </c>
      <c r="Y88" s="73">
        <f ca="1">IF(Y$2=0,0,Y$22*EXP(Y$23/($B88+273)/RGas)*(OFFSET('Composition%'!$B58,0,Y$13)*OFFSET('Composition%'!$B58,0,Y$14)))-IF(Y$2=2,0,OFFSET('Composition%'!$B58,0,Y$17)*OFFSET('Composition%'!$B58,0,Y$18)*(Y$24*EXP(-Y$25/($B88+273)/RGas)))+ReactionRateK2!Y88/2</f>
        <v>2.1848581684312637E-9</v>
      </c>
      <c r="Z88" s="73">
        <f ca="1">IF(Z$2=0,0,Z$22*EXP(Z$23/($B88+273)/RGas)*(OFFSET('Composition%'!$B58,0,Z$13)*OFFSET('Composition%'!$B58,0,Z$14)))-IF(Z$2=2,0,OFFSET('Composition%'!$B58,0,Z$17)*OFFSET('Composition%'!$B58,0,Z$18)*(Z$24*EXP(-Z$25/($B88+273)/RGas)))+ReactionRateK2!Z88/2</f>
        <v>0</v>
      </c>
      <c r="AA88" s="73">
        <f ca="1">IF(AA$2=0,0,AA$22*EXP(AA$23/($B88+273)/RGas)*(OFFSET('Composition%'!$B58,0,AA$13)*OFFSET('Composition%'!$B58,0,AA$14)))-IF(AA$2=2,0,OFFSET('Composition%'!$B58,0,AA$17)*OFFSET('Composition%'!$B58,0,AA$18)*(AA$24*EXP(-AA$25/($B88+273)/RGas)))+ReactionRateK2!AA88/2</f>
        <v>0</v>
      </c>
      <c r="AB88" s="73">
        <f ca="1">IF(AB$2=0,0,AB$22*EXP(AB$23/($B88+273)/RGas)*(OFFSET('Composition%'!$B58,0,AB$13)*OFFSET('Composition%'!$B58,0,AB$14)))-IF(AB$2=2,0,OFFSET('Composition%'!$B58,0,AB$17)*OFFSET('Composition%'!$B58,0,AB$18)*(AB$24*EXP(-AB$25/($B88+273)/RGas)))+ReactionRateK2!AB88/2</f>
        <v>0</v>
      </c>
      <c r="AC88" s="73">
        <f ca="1">IF(AC$2=0,0,AC$22*EXP(AC$23/($B88+273)/RGas)*(OFFSET('Composition%'!$B58,0,AC$13)*OFFSET('Composition%'!$B58,0,AC$14)))-IF(AC$2=2,0,OFFSET('Composition%'!$B58,0,AC$17)*OFFSET('Composition%'!$B58,0,AC$18)*(AC$24*EXP(-AC$25/($B88+273)/RGas)))+ReactionRateK2!AC88/2</f>
        <v>0</v>
      </c>
      <c r="AD88" s="73">
        <f ca="1">IF(AD$2=0,0,AD$22*EXP(AD$23/($B88+273)/RGas)*(OFFSET('Composition%'!$B58,0,AD$13)*OFFSET('Composition%'!$B58,0,AD$14)))-IF(AD$2=2,0,OFFSET('Composition%'!$B58,0,AD$17)*OFFSET('Composition%'!$B58,0,AD$18)*(AD$24*EXP(-AD$25/($B88+273)/RGas)))+ReactionRateK2!AD88/2</f>
        <v>0</v>
      </c>
      <c r="AE88" s="73">
        <f ca="1">IF(AE$2=0,0,AE$22*EXP(AE$23/($B88+273)/RGas)*(OFFSET('Composition%'!$B58,0,AE$13)*OFFSET('Composition%'!$B58,0,AE$14)))-IF(AE$2=2,0,OFFSET('Composition%'!$B58,0,AE$17)*OFFSET('Composition%'!$B58,0,AE$18)*(AE$24*EXP(-AE$25/($B88+273)/RGas)))+ReactionRateK2!AE88/2</f>
        <v>0</v>
      </c>
      <c r="AF88" s="73"/>
      <c r="AG88" s="73">
        <f ca="1">IF(AG$2=0,0,AG$22*EXP(AG$23/($B88+273)/RGas)*(OFFSET('Composition%'!$B58,0,AG$13)*OFFSET('Composition%'!$B58,0,AG$14)))-IF(AG$2=2,0,OFFSET('Composition%'!$B58,0,AG$17)*OFFSET('Composition%'!$B58,0,AG$18)*(AG$24*EXP(-AG$25/($B88+273)/RGas)))+ReactionRateK2!AG88/2</f>
        <v>0</v>
      </c>
      <c r="AH88" s="73">
        <f ca="1">IF(AH$2=0,0,AH$22*EXP(AH$23/($B88+273)/RGas)*(OFFSET('Composition%'!$B58,0,AH$13)*OFFSET('Composition%'!$B58,0,AH$14)))-IF(AH$2=2,0,OFFSET('Composition%'!$B58,0,AH$17)*OFFSET('Composition%'!$B58,0,AH$18)*(AH$24*EXP(-AH$25/($B88+273)/RGas)))+ReactionRateK2!AH88/2</f>
        <v>0</v>
      </c>
      <c r="AI88" s="73">
        <f ca="1">IF(AI$2=0,0,AI$22*EXP(AI$23/($B88+273)/RGas)*(OFFSET('Composition%'!$B58,0,AI$13)*OFFSET('Composition%'!$B58,0,AI$14)))-IF(AI$2=2,0,OFFSET('Composition%'!$B58,0,AI$17)*OFFSET('Composition%'!$B58,0,AI$18)*(AI$24*EXP(-AI$25/($B88+273)/RGas)))+ReactionRateK2!AI88/2</f>
        <v>0</v>
      </c>
      <c r="AJ88" s="73">
        <f ca="1">IF(AJ$2=0,0,AJ$22*EXP(AJ$23/($B88+273)/RGas)*(OFFSET('Composition%'!$B58,0,AJ$13)*OFFSET('Composition%'!$B58,0,AJ$14)))-IF(AJ$2=2,0,OFFSET('Composition%'!$B58,0,AJ$17)*OFFSET('Composition%'!$B58,0,AJ$18)*(AJ$24*EXP(-AJ$25/($B88+273)/RGas)))+ReactionRateK2!AJ88/2</f>
        <v>0</v>
      </c>
      <c r="AK88" s="73">
        <f ca="1">IF(AK$2=0,0,AK$22*EXP(AK$23/($B88+273)/RGas)*(OFFSET('Composition%'!$B58,0,AK$13)*OFFSET('Composition%'!$B58,0,AK$14)))-IF(AK$2=2,0,OFFSET('Composition%'!$B58,0,AK$17)*OFFSET('Composition%'!$B58,0,AK$18)*(AK$24*EXP(-AK$25/($B88+273)/RGas)))+ReactionRateK2!AK88/2</f>
        <v>0</v>
      </c>
      <c r="AL88" s="73">
        <f ca="1">IF(AL$2=0,0,AL$22*EXP(AL$23/($B88+273)/RGas)*(OFFSET('Composition%'!$B58,0,AL$13)*OFFSET('Composition%'!$B58,0,AL$14)))-IF(AL$2=2,0,OFFSET('Composition%'!$B58,0,AL$17)*OFFSET('Composition%'!$B58,0,AL$18)*(AL$24*EXP(-AL$25/($B88+273)/RGas)))+ReactionRateK2!AL88/2</f>
        <v>0</v>
      </c>
      <c r="AM88" s="73"/>
      <c r="AN88" s="73">
        <f ca="1">IF(AN$2=0,0,AN$22*EXP(AN$23/($B88+273)/RGas)*(OFFSET('Composition%'!$B58,0,AN$13)*OFFSET('Composition%'!$B58,0,AN$14)))-IF(AN$2=2,0,OFFSET('Composition%'!$B58,0,AN$17)*OFFSET('Composition%'!$B58,0,AN$18)*(AN$24*EXP(-AN$25/($B88+273)/RGas)))+ReactionRateK2!AN88/2</f>
        <v>0</v>
      </c>
      <c r="AO88" s="73">
        <f ca="1">IF(AO$2=0,0,AO$22*EXP(AO$23/($B88+273)/RGas)*(OFFSET('Composition%'!$B58,0,AO$13)*OFFSET('Composition%'!$B58,0,AO$14)))-IF(AO$2=2,0,OFFSET('Composition%'!$B58,0,AO$17)*OFFSET('Composition%'!$B58,0,AO$18)*(AO$24*EXP(-AO$25/($B88+273)/RGas)))+ReactionRateK2!AO88/2</f>
        <v>0</v>
      </c>
      <c r="AP88" s="73">
        <f ca="1">IF(AP$2=0,0,AP$22*EXP(AP$23/($B88+273)/RGas)*(OFFSET('Composition%'!$B58,0,AP$13)*OFFSET('Composition%'!$B58,0,AP$14)))-IF(AP$2=2,0,OFFSET('Composition%'!$B58,0,AP$17)*OFFSET('Composition%'!$B58,0,AP$18)*(AP$24*EXP(-AP$25/($B88+273)/RGas)))+ReactionRateK2!AP88/2</f>
        <v>4.7272631859009605E-12</v>
      </c>
      <c r="AQ88" s="73">
        <f ca="1">IF(AQ$2=0,0,AQ$22*EXP(AQ$23/($B88+273)/RGas)*(OFFSET('Composition%'!$B58,0,AQ$13)*OFFSET('Composition%'!$B58,0,AQ$14)))-IF(AQ$2=2,0,OFFSET('Composition%'!$B58,0,AQ$17)*OFFSET('Composition%'!$B58,0,AQ$18)*(AQ$24*EXP(-AQ$25/($B88+273)/RGas)))+ReactionRateK2!AQ88/2</f>
        <v>0</v>
      </c>
      <c r="AR88" s="73">
        <f ca="1">IF(AR$2=0,0,AR$22*EXP(AR$23/($B88+273)/RGas)*(OFFSET('Composition%'!$B58,0,AR$13)*OFFSET('Composition%'!$B58,0,AR$14)))-IF(AR$2=2,0,OFFSET('Composition%'!$B58,0,AR$17)*OFFSET('Composition%'!$B58,0,AR$18)*(AR$24*EXP(-AR$25/($B88+273)/RGas)))+ReactionRateK2!AR88/2</f>
        <v>0</v>
      </c>
    </row>
    <row r="89" spans="1:44">
      <c r="A89" s="3">
        <f t="shared" si="9"/>
        <v>2.8499999999999979</v>
      </c>
      <c r="B89" s="19">
        <f ca="1">'Composition%'!B59</f>
        <v>414.08983708555371</v>
      </c>
      <c r="C89">
        <f t="shared" si="8"/>
        <v>30</v>
      </c>
      <c r="D89" s="26">
        <f ca="1">('Composition%'!C59*ReactionRateK3!C89)^3</f>
        <v>6.1540521900502716</v>
      </c>
      <c r="E89" s="4"/>
      <c r="F89" s="73">
        <f ca="1">IF(F$2=0,0,F$22*EXP(F$23/($B89+273)/RGas)*(OFFSET('Composition%'!$B59,0,F$13)*OFFSET('Composition%'!$B59,0,F$14)))-IF(F$2=2,0,OFFSET('Composition%'!$B59,0,F$17)*OFFSET('Composition%'!$B59,0,F$18)*(F$24*EXP(-F$25/($B89+273)/RGas)))+ReactionRateK2!F89/2</f>
        <v>5.4548493798786011E-3</v>
      </c>
      <c r="G89" s="73">
        <f ca="1">IF(G$2=0,0,G$22*EXP(G$23/($B89+273)/RGas)*(OFFSET('Composition%'!$B59,0,G$13)*OFFSET('Composition%'!$B59,0,G$14)))-IF(G$2=2,0,OFFSET('Composition%'!$B59,0,G$17)*OFFSET('Composition%'!$B59,0,G$18)*(G$24*EXP(-G$25/($B89+273)/RGas)))+ReactionRateK2!G89/2</f>
        <v>2.1190464344579656E-3</v>
      </c>
      <c r="H89" s="73">
        <f ca="1">IF(H$2=0,0,H$22*EXP(H$23/($B89+273)/RGas)*(OFFSET('Composition%'!$B59,0,H$13)*OFFSET('Composition%'!$B59,0,H$14)))-IF(H$2=2,0,OFFSET('Composition%'!$B59,0,H$17)*OFFSET('Composition%'!$B59,0,H$18)*(H$24*EXP(-H$25/($B89+273)/RGas)))+ReactionRateK2!H89/2</f>
        <v>-4.4266188088408841E-6</v>
      </c>
      <c r="I89" s="73">
        <f ca="1">IF(I$2=0,0,I$22*EXP(I$23/($B89+273)/RGas)*(OFFSET('Composition%'!$B59,0,I$13)*OFFSET('Composition%'!$B59,0,I$14)))-IF(I$2=2,0,OFFSET('Composition%'!$B59,0,I$17)*OFFSET('Composition%'!$B59,0,I$18)*(I$24*EXP(-I$25/($B89+273)/RGas)))+ReactionRateK2!I89/2</f>
        <v>2.8956750839656002E-6</v>
      </c>
      <c r="J89" s="73"/>
      <c r="K89" s="73">
        <f ca="1">IF(K$2=0,0,K$22*EXP(K$23/($B89+273)/RGas)*(OFFSET('Composition%'!$B59,0,K$13)*OFFSET('Composition%'!$B59,0,K$14)))-IF(K$2=2,0,OFFSET('Composition%'!$B59,0,K$17)*OFFSET('Composition%'!$B59,0,K$18)*(K$24*EXP(-K$25/($B89+273)/RGas)))+ReactionRateK2!K89/2</f>
        <v>2.3766261740099007E-2</v>
      </c>
      <c r="L89" s="73">
        <f ca="1">IF(L$2=0,0,L$22*EXP(L$23/($B89+273)/RGas)*(OFFSET('Composition%'!$B59,0,L$13)*OFFSET('Composition%'!$B59,0,L$14)))-IF(L$2=2,0,OFFSET('Composition%'!$B59,0,L$17)*OFFSET('Composition%'!$B59,0,L$18)*(L$24*EXP(-L$25/($B89+273)/RGas)))+ReactionRateK2!L89/2</f>
        <v>-4.403693284215731E-3</v>
      </c>
      <c r="M89" s="73">
        <f ca="1">IF(M$2=0,0,M$22*EXP(M$23/($B89+273)/RGas)*(OFFSET('Composition%'!$B59,0,M$13)*OFFSET('Composition%'!$B59,0,M$14)))-IF(M$2=2,0,OFFSET('Composition%'!$B59,0,M$17)*OFFSET('Composition%'!$B59,0,M$18)*(M$24*EXP(-M$25/($B89+273)/RGas)))+ReactionRateK2!M89/2</f>
        <v>0</v>
      </c>
      <c r="N89" s="73"/>
      <c r="O89" s="73">
        <f ca="1">IF(O$2=0,0,O$22*EXP(O$23/($B89+273)/RGas)*(OFFSET('Composition%'!$B59,0,O$13)*OFFSET('Composition%'!$B59,0,O$14)))-IF(O$2=2,0,OFFSET('Composition%'!$B59,0,O$17)*OFFSET('Composition%'!$B59,0,O$18)*(O$24*EXP(-O$25/($B89+273)/RGas)))+ReactionRateK2!O89/2</f>
        <v>0</v>
      </c>
      <c r="P89" s="73">
        <f ca="1">IF(P$2=0,0,P$22*EXP(P$23/($B89+273)/RGas)*(OFFSET('Composition%'!$B59,0,P$13)*OFFSET('Composition%'!$B59,0,P$14)))-IF(P$2=2,0,OFFSET('Composition%'!$B59,0,P$17)*OFFSET('Composition%'!$B59,0,P$18)*(P$24*EXP(-P$25/($B89+273)/RGas)))+ReactionRateK2!P89/2</f>
        <v>1.7810511838868517E-2</v>
      </c>
      <c r="Q89" s="73">
        <f ca="1">IF(Q$2=0,0,Q$22*EXP(Q$23/($B89+273)/RGas)*(OFFSET('Composition%'!$B59,0,Q$13)*OFFSET('Composition%'!$B59,0,Q$14)))-IF(Q$2=2,0,OFFSET('Composition%'!$B59,0,Q$17)*OFFSET('Composition%'!$B59,0,Q$18)*(Q$24*EXP(-Q$25/($B89+273)/RGas)))+ReactionRateK2!Q89/2</f>
        <v>1.1351088298910489E-4</v>
      </c>
      <c r="R89" s="73">
        <f ca="1">IF(R$2=0,0,R$22*EXP(R$23/($B89+273)/RGas)*(OFFSET('Composition%'!$B59,0,R$13)*OFFSET('Composition%'!$B59,0,R$14)))-IF(R$2=2,0,OFFSET('Composition%'!$B59,0,R$17)*OFFSET('Composition%'!$B59,0,R$18)*(R$24*EXP(-R$25/($B89+273)/RGas)))+ReactionRateK2!R89/2</f>
        <v>2.4160493527864954E-5</v>
      </c>
      <c r="S89" s="73"/>
      <c r="T89" s="73">
        <f ca="1">IF(T$2=0,0,T$22*EXP(T$23/($B89+273)/RGas)*(OFFSET('Composition%'!$B59,0,T$13)*OFFSET('Composition%'!$B59,0,T$14)))-IF(T$2=2,0,OFFSET('Composition%'!$B59,0,T$17)*OFFSET('Composition%'!$B59,0,T$18)*(T$24*EXP(-T$25/($B89+273)/RGas)))+ReactionRateK2!T89/2</f>
        <v>9.5352593381294189E-4</v>
      </c>
      <c r="U89" s="73">
        <f ca="1">IF(U$2=0,0,U$22*EXP(U$23/($B89+273)/RGas)*(OFFSET('Composition%'!$B59,0,U$13)*OFFSET('Composition%'!$B59,0,U$14)))-IF(U$2=2,0,OFFSET('Composition%'!$B59,0,U$17)*OFFSET('Composition%'!$B59,0,U$18)*(U$24*EXP(-U$25/($B89+273)/RGas)))+ReactionRateK2!U89/2</f>
        <v>1.5229917022753469E-5</v>
      </c>
      <c r="V89" s="73">
        <f ca="1">IF(V$2=0,0,V$22*EXP(V$23/($B89+273)/RGas)*(OFFSET('Composition%'!$B59,0,V$13)*OFFSET('Composition%'!$B59,0,V$14)))-IF(V$2=2,0,OFFSET('Composition%'!$B59,0,V$17)*OFFSET('Composition%'!$B59,0,V$18)*(V$24*EXP(-V$25/($B89+273)/RGas)))+ReactionRateK2!V89/2</f>
        <v>0</v>
      </c>
      <c r="W89" s="73">
        <f ca="1">IF(W$2=0,0,W$22*EXP(W$23/($B89+273)/RGas)*(OFFSET('Composition%'!$B59,0,W$13)*OFFSET('Composition%'!$B59,0,W$14)))-IF(W$2=2,0,OFFSET('Composition%'!$B59,0,W$17)*OFFSET('Composition%'!$B59,0,W$18)*(W$24*EXP(-W$25/($B89+273)/RGas)))+ReactionRateK2!W89/2</f>
        <v>0</v>
      </c>
      <c r="X89" s="73">
        <f ca="1">IF(X$2=0,0,X$22*EXP(X$23/($B89+273)/RGas)*(OFFSET('Composition%'!$B59,0,X$13)*OFFSET('Composition%'!$B59,0,X$14)))-IF(X$2=2,0,OFFSET('Composition%'!$B59,0,X$17)*OFFSET('Composition%'!$B59,0,X$18)*(X$24*EXP(-X$25/($B89+273)/RGas)))+ReactionRateK2!X89/2</f>
        <v>4.4107297881431449E-8</v>
      </c>
      <c r="Y89" s="73">
        <f ca="1">IF(Y$2=0,0,Y$22*EXP(Y$23/($B89+273)/RGas)*(OFFSET('Composition%'!$B59,0,Y$13)*OFFSET('Composition%'!$B59,0,Y$14)))-IF(Y$2=2,0,OFFSET('Composition%'!$B59,0,Y$17)*OFFSET('Composition%'!$B59,0,Y$18)*(Y$24*EXP(-Y$25/($B89+273)/RGas)))+ReactionRateK2!Y89/2</f>
        <v>2.1830505073119565E-9</v>
      </c>
      <c r="Z89" s="73">
        <f ca="1">IF(Z$2=0,0,Z$22*EXP(Z$23/($B89+273)/RGas)*(OFFSET('Composition%'!$B59,0,Z$13)*OFFSET('Composition%'!$B59,0,Z$14)))-IF(Z$2=2,0,OFFSET('Composition%'!$B59,0,Z$17)*OFFSET('Composition%'!$B59,0,Z$18)*(Z$24*EXP(-Z$25/($B89+273)/RGas)))+ReactionRateK2!Z89/2</f>
        <v>0</v>
      </c>
      <c r="AA89" s="73">
        <f ca="1">IF(AA$2=0,0,AA$22*EXP(AA$23/($B89+273)/RGas)*(OFFSET('Composition%'!$B59,0,AA$13)*OFFSET('Composition%'!$B59,0,AA$14)))-IF(AA$2=2,0,OFFSET('Composition%'!$B59,0,AA$17)*OFFSET('Composition%'!$B59,0,AA$18)*(AA$24*EXP(-AA$25/($B89+273)/RGas)))+ReactionRateK2!AA89/2</f>
        <v>0</v>
      </c>
      <c r="AB89" s="73">
        <f ca="1">IF(AB$2=0,0,AB$22*EXP(AB$23/($B89+273)/RGas)*(OFFSET('Composition%'!$B59,0,AB$13)*OFFSET('Composition%'!$B59,0,AB$14)))-IF(AB$2=2,0,OFFSET('Composition%'!$B59,0,AB$17)*OFFSET('Composition%'!$B59,0,AB$18)*(AB$24*EXP(-AB$25/($B89+273)/RGas)))+ReactionRateK2!AB89/2</f>
        <v>0</v>
      </c>
      <c r="AC89" s="73">
        <f ca="1">IF(AC$2=0,0,AC$22*EXP(AC$23/($B89+273)/RGas)*(OFFSET('Composition%'!$B59,0,AC$13)*OFFSET('Composition%'!$B59,0,AC$14)))-IF(AC$2=2,0,OFFSET('Composition%'!$B59,0,AC$17)*OFFSET('Composition%'!$B59,0,AC$18)*(AC$24*EXP(-AC$25/($B89+273)/RGas)))+ReactionRateK2!AC89/2</f>
        <v>0</v>
      </c>
      <c r="AD89" s="73">
        <f ca="1">IF(AD$2=0,0,AD$22*EXP(AD$23/($B89+273)/RGas)*(OFFSET('Composition%'!$B59,0,AD$13)*OFFSET('Composition%'!$B59,0,AD$14)))-IF(AD$2=2,0,OFFSET('Composition%'!$B59,0,AD$17)*OFFSET('Composition%'!$B59,0,AD$18)*(AD$24*EXP(-AD$25/($B89+273)/RGas)))+ReactionRateK2!AD89/2</f>
        <v>0</v>
      </c>
      <c r="AE89" s="73">
        <f ca="1">IF(AE$2=0,0,AE$22*EXP(AE$23/($B89+273)/RGas)*(OFFSET('Composition%'!$B59,0,AE$13)*OFFSET('Composition%'!$B59,0,AE$14)))-IF(AE$2=2,0,OFFSET('Composition%'!$B59,0,AE$17)*OFFSET('Composition%'!$B59,0,AE$18)*(AE$24*EXP(-AE$25/($B89+273)/RGas)))+ReactionRateK2!AE89/2</f>
        <v>0</v>
      </c>
      <c r="AF89" s="73"/>
      <c r="AG89" s="73">
        <f ca="1">IF(AG$2=0,0,AG$22*EXP(AG$23/($B89+273)/RGas)*(OFFSET('Composition%'!$B59,0,AG$13)*OFFSET('Composition%'!$B59,0,AG$14)))-IF(AG$2=2,0,OFFSET('Composition%'!$B59,0,AG$17)*OFFSET('Composition%'!$B59,0,AG$18)*(AG$24*EXP(-AG$25/($B89+273)/RGas)))+ReactionRateK2!AG89/2</f>
        <v>0</v>
      </c>
      <c r="AH89" s="73">
        <f ca="1">IF(AH$2=0,0,AH$22*EXP(AH$23/($B89+273)/RGas)*(OFFSET('Composition%'!$B59,0,AH$13)*OFFSET('Composition%'!$B59,0,AH$14)))-IF(AH$2=2,0,OFFSET('Composition%'!$B59,0,AH$17)*OFFSET('Composition%'!$B59,0,AH$18)*(AH$24*EXP(-AH$25/($B89+273)/RGas)))+ReactionRateK2!AH89/2</f>
        <v>0</v>
      </c>
      <c r="AI89" s="73">
        <f ca="1">IF(AI$2=0,0,AI$22*EXP(AI$23/($B89+273)/RGas)*(OFFSET('Composition%'!$B59,0,AI$13)*OFFSET('Composition%'!$B59,0,AI$14)))-IF(AI$2=2,0,OFFSET('Composition%'!$B59,0,AI$17)*OFFSET('Composition%'!$B59,0,AI$18)*(AI$24*EXP(-AI$25/($B89+273)/RGas)))+ReactionRateK2!AI89/2</f>
        <v>0</v>
      </c>
      <c r="AJ89" s="73">
        <f ca="1">IF(AJ$2=0,0,AJ$22*EXP(AJ$23/($B89+273)/RGas)*(OFFSET('Composition%'!$B59,0,AJ$13)*OFFSET('Composition%'!$B59,0,AJ$14)))-IF(AJ$2=2,0,OFFSET('Composition%'!$B59,0,AJ$17)*OFFSET('Composition%'!$B59,0,AJ$18)*(AJ$24*EXP(-AJ$25/($B89+273)/RGas)))+ReactionRateK2!AJ89/2</f>
        <v>0</v>
      </c>
      <c r="AK89" s="73">
        <f ca="1">IF(AK$2=0,0,AK$22*EXP(AK$23/($B89+273)/RGas)*(OFFSET('Composition%'!$B59,0,AK$13)*OFFSET('Composition%'!$B59,0,AK$14)))-IF(AK$2=2,0,OFFSET('Composition%'!$B59,0,AK$17)*OFFSET('Composition%'!$B59,0,AK$18)*(AK$24*EXP(-AK$25/($B89+273)/RGas)))+ReactionRateK2!AK89/2</f>
        <v>0</v>
      </c>
      <c r="AL89" s="73">
        <f ca="1">IF(AL$2=0,0,AL$22*EXP(AL$23/($B89+273)/RGas)*(OFFSET('Composition%'!$B59,0,AL$13)*OFFSET('Composition%'!$B59,0,AL$14)))-IF(AL$2=2,0,OFFSET('Composition%'!$B59,0,AL$17)*OFFSET('Composition%'!$B59,0,AL$18)*(AL$24*EXP(-AL$25/($B89+273)/RGas)))+ReactionRateK2!AL89/2</f>
        <v>0</v>
      </c>
      <c r="AM89" s="73"/>
      <c r="AN89" s="73">
        <f ca="1">IF(AN$2=0,0,AN$22*EXP(AN$23/($B89+273)/RGas)*(OFFSET('Composition%'!$B59,0,AN$13)*OFFSET('Composition%'!$B59,0,AN$14)))-IF(AN$2=2,0,OFFSET('Composition%'!$B59,0,AN$17)*OFFSET('Composition%'!$B59,0,AN$18)*(AN$24*EXP(-AN$25/($B89+273)/RGas)))+ReactionRateK2!AN89/2</f>
        <v>0</v>
      </c>
      <c r="AO89" s="73">
        <f ca="1">IF(AO$2=0,0,AO$22*EXP(AO$23/($B89+273)/RGas)*(OFFSET('Composition%'!$B59,0,AO$13)*OFFSET('Composition%'!$B59,0,AO$14)))-IF(AO$2=2,0,OFFSET('Composition%'!$B59,0,AO$17)*OFFSET('Composition%'!$B59,0,AO$18)*(AO$24*EXP(-AO$25/($B89+273)/RGas)))+ReactionRateK2!AO89/2</f>
        <v>0</v>
      </c>
      <c r="AP89" s="73">
        <f ca="1">IF(AP$2=0,0,AP$22*EXP(AP$23/($B89+273)/RGas)*(OFFSET('Composition%'!$B59,0,AP$13)*OFFSET('Composition%'!$B59,0,AP$14)))-IF(AP$2=2,0,OFFSET('Composition%'!$B59,0,AP$17)*OFFSET('Composition%'!$B59,0,AP$18)*(AP$24*EXP(-AP$25/($B89+273)/RGas)))+ReactionRateK2!AP89/2</f>
        <v>4.7278939370482582E-12</v>
      </c>
      <c r="AQ89" s="73">
        <f ca="1">IF(AQ$2=0,0,AQ$22*EXP(AQ$23/($B89+273)/RGas)*(OFFSET('Composition%'!$B59,0,AQ$13)*OFFSET('Composition%'!$B59,0,AQ$14)))-IF(AQ$2=2,0,OFFSET('Composition%'!$B59,0,AQ$17)*OFFSET('Composition%'!$B59,0,AQ$18)*(AQ$24*EXP(-AQ$25/($B89+273)/RGas)))+ReactionRateK2!AQ89/2</f>
        <v>0</v>
      </c>
      <c r="AR89" s="73">
        <f ca="1">IF(AR$2=0,0,AR$22*EXP(AR$23/($B89+273)/RGas)*(OFFSET('Composition%'!$B59,0,AR$13)*OFFSET('Composition%'!$B59,0,AR$14)))-IF(AR$2=2,0,OFFSET('Composition%'!$B59,0,AR$17)*OFFSET('Composition%'!$B59,0,AR$18)*(AR$24*EXP(-AR$25/($B89+273)/RGas)))+ReactionRateK2!AR89/2</f>
        <v>0</v>
      </c>
    </row>
    <row r="90" spans="1:44">
      <c r="A90" s="3">
        <f t="shared" si="9"/>
        <v>2.8999999999999977</v>
      </c>
      <c r="B90" s="19">
        <f ca="1">'Composition%'!B60</f>
        <v>414.11661207651343</v>
      </c>
      <c r="C90">
        <f t="shared" si="8"/>
        <v>30</v>
      </c>
      <c r="D90" s="26">
        <f ca="1">('Composition%'!C60*ReactionRateK3!C90)^3</f>
        <v>6.1397720441037364</v>
      </c>
      <c r="E90" s="4"/>
      <c r="F90" s="73">
        <f ca="1">IF(F$2=0,0,F$22*EXP(F$23/($B90+273)/RGas)*(OFFSET('Composition%'!$B60,0,F$13)*OFFSET('Composition%'!$B60,0,F$14)))-IF(F$2=2,0,OFFSET('Composition%'!$B60,0,F$17)*OFFSET('Composition%'!$B60,0,F$18)*(F$24*EXP(-F$25/($B90+273)/RGas)))+ReactionRateK2!F90/2</f>
        <v>5.3514189711486165E-3</v>
      </c>
      <c r="G90" s="73">
        <f ca="1">IF(G$2=0,0,G$22*EXP(G$23/($B90+273)/RGas)*(OFFSET('Composition%'!$B60,0,G$13)*OFFSET('Composition%'!$B60,0,G$14)))-IF(G$2=2,0,OFFSET('Composition%'!$B60,0,G$17)*OFFSET('Composition%'!$B60,0,G$18)*(G$24*EXP(-G$25/($B90+273)/RGas)))+ReactionRateK2!G90/2</f>
        <v>2.0817655664866993E-3</v>
      </c>
      <c r="H90" s="73">
        <f ca="1">IF(H$2=0,0,H$22*EXP(H$23/($B90+273)/RGas)*(OFFSET('Composition%'!$B60,0,H$13)*OFFSET('Composition%'!$B60,0,H$14)))-IF(H$2=2,0,OFFSET('Composition%'!$B60,0,H$17)*OFFSET('Composition%'!$B60,0,H$18)*(H$24*EXP(-H$25/($B90+273)/RGas)))+ReactionRateK2!H90/2</f>
        <v>-4.4336013750637543E-6</v>
      </c>
      <c r="I90" s="73">
        <f ca="1">IF(I$2=0,0,I$22*EXP(I$23/($B90+273)/RGas)*(OFFSET('Composition%'!$B60,0,I$13)*OFFSET('Composition%'!$B60,0,I$14)))-IF(I$2=2,0,OFFSET('Composition%'!$B60,0,I$17)*OFFSET('Composition%'!$B60,0,I$18)*(I$24*EXP(-I$25/($B90+273)/RGas)))+ReactionRateK2!I90/2</f>
        <v>4.8003362090611024E-6</v>
      </c>
      <c r="J90" s="73"/>
      <c r="K90" s="73">
        <f ca="1">IF(K$2=0,0,K$22*EXP(K$23/($B90+273)/RGas)*(OFFSET('Composition%'!$B60,0,K$13)*OFFSET('Composition%'!$B60,0,K$14)))-IF(K$2=2,0,OFFSET('Composition%'!$B60,0,K$17)*OFFSET('Composition%'!$B60,0,K$18)*(K$24*EXP(-K$25/($B90+273)/RGas)))+ReactionRateK2!K90/2</f>
        <v>2.3310845514913681E-2</v>
      </c>
      <c r="L90" s="73">
        <f ca="1">IF(L$2=0,0,L$22*EXP(L$23/($B90+273)/RGas)*(OFFSET('Composition%'!$B60,0,L$13)*OFFSET('Composition%'!$B60,0,L$14)))-IF(L$2=2,0,OFFSET('Composition%'!$B60,0,L$17)*OFFSET('Composition%'!$B60,0,L$18)*(L$24*EXP(-L$25/($B90+273)/RGas)))+ReactionRateK2!L90/2</f>
        <v>-4.3294097449191301E-3</v>
      </c>
      <c r="M90" s="73">
        <f ca="1">IF(M$2=0,0,M$22*EXP(M$23/($B90+273)/RGas)*(OFFSET('Composition%'!$B60,0,M$13)*OFFSET('Composition%'!$B60,0,M$14)))-IF(M$2=2,0,OFFSET('Composition%'!$B60,0,M$17)*OFFSET('Composition%'!$B60,0,M$18)*(M$24*EXP(-M$25/($B90+273)/RGas)))+ReactionRateK2!M90/2</f>
        <v>0</v>
      </c>
      <c r="N90" s="73"/>
      <c r="O90" s="73">
        <f ca="1">IF(O$2=0,0,O$22*EXP(O$23/($B90+273)/RGas)*(OFFSET('Composition%'!$B60,0,O$13)*OFFSET('Composition%'!$B60,0,O$14)))-IF(O$2=2,0,OFFSET('Composition%'!$B60,0,O$17)*OFFSET('Composition%'!$B60,0,O$18)*(O$24*EXP(-O$25/($B90+273)/RGas)))+ReactionRateK2!O90/2</f>
        <v>0</v>
      </c>
      <c r="P90" s="73">
        <f ca="1">IF(P$2=0,0,P$22*EXP(P$23/($B90+273)/RGas)*(OFFSET('Composition%'!$B60,0,P$13)*OFFSET('Composition%'!$B60,0,P$14)))-IF(P$2=2,0,OFFSET('Composition%'!$B60,0,P$17)*OFFSET('Composition%'!$B60,0,P$18)*(P$24*EXP(-P$25/($B90+273)/RGas)))+ReactionRateK2!P90/2</f>
        <v>1.7834340846179436E-2</v>
      </c>
      <c r="Q90" s="73">
        <f ca="1">IF(Q$2=0,0,Q$22*EXP(Q$23/($B90+273)/RGas)*(OFFSET('Composition%'!$B60,0,Q$13)*OFFSET('Composition%'!$B60,0,Q$14)))-IF(Q$2=2,0,OFFSET('Composition%'!$B60,0,Q$17)*OFFSET('Composition%'!$B60,0,Q$18)*(Q$24*EXP(-Q$25/($B90+273)/RGas)))+ReactionRateK2!Q90/2</f>
        <v>1.1572792313320812E-4</v>
      </c>
      <c r="R90" s="73">
        <f ca="1">IF(R$2=0,0,R$22*EXP(R$23/($B90+273)/RGas)*(OFFSET('Composition%'!$B60,0,R$13)*OFFSET('Composition%'!$B60,0,R$14)))-IF(R$2=2,0,OFFSET('Composition%'!$B60,0,R$17)*OFFSET('Composition%'!$B60,0,R$18)*(R$24*EXP(-R$25/($B90+273)/RGas)))+ReactionRateK2!R90/2</f>
        <v>2.5061274147245516E-5</v>
      </c>
      <c r="S90" s="73"/>
      <c r="T90" s="73">
        <f ca="1">IF(T$2=0,0,T$22*EXP(T$23/($B90+273)/RGas)*(OFFSET('Composition%'!$B60,0,T$13)*OFFSET('Composition%'!$B60,0,T$14)))-IF(T$2=2,0,OFFSET('Composition%'!$B60,0,T$17)*OFFSET('Composition%'!$B60,0,T$18)*(T$24*EXP(-T$25/($B90+273)/RGas)))+ReactionRateK2!T90/2</f>
        <v>8.9199496875118443E-4</v>
      </c>
      <c r="U90" s="73">
        <f ca="1">IF(U$2=0,0,U$22*EXP(U$23/($B90+273)/RGas)*(OFFSET('Composition%'!$B60,0,U$13)*OFFSET('Composition%'!$B60,0,U$14)))-IF(U$2=2,0,OFFSET('Composition%'!$B60,0,U$17)*OFFSET('Composition%'!$B60,0,U$18)*(U$24*EXP(-U$25/($B90+273)/RGas)))+ReactionRateK2!U90/2</f>
        <v>1.3805630449820114E-5</v>
      </c>
      <c r="V90" s="73">
        <f ca="1">IF(V$2=0,0,V$22*EXP(V$23/($B90+273)/RGas)*(OFFSET('Composition%'!$B60,0,V$13)*OFFSET('Composition%'!$B60,0,V$14)))-IF(V$2=2,0,OFFSET('Composition%'!$B60,0,V$17)*OFFSET('Composition%'!$B60,0,V$18)*(V$24*EXP(-V$25/($B90+273)/RGas)))+ReactionRateK2!V90/2</f>
        <v>0</v>
      </c>
      <c r="W90" s="73">
        <f ca="1">IF(W$2=0,0,W$22*EXP(W$23/($B90+273)/RGas)*(OFFSET('Composition%'!$B60,0,W$13)*OFFSET('Composition%'!$B60,0,W$14)))-IF(W$2=2,0,OFFSET('Composition%'!$B60,0,W$17)*OFFSET('Composition%'!$B60,0,W$18)*(W$24*EXP(-W$25/($B90+273)/RGas)))+ReactionRateK2!W90/2</f>
        <v>0</v>
      </c>
      <c r="X90" s="73">
        <f ca="1">IF(X$2=0,0,X$22*EXP(X$23/($B90+273)/RGas)*(OFFSET('Composition%'!$B60,0,X$13)*OFFSET('Composition%'!$B60,0,X$14)))-IF(X$2=2,0,OFFSET('Composition%'!$B60,0,X$17)*OFFSET('Composition%'!$B60,0,X$18)*(X$24*EXP(-X$25/($B90+273)/RGas)))+ReactionRateK2!X90/2</f>
        <v>4.4073147742114719E-8</v>
      </c>
      <c r="Y90" s="73">
        <f ca="1">IF(Y$2=0,0,Y$22*EXP(Y$23/($B90+273)/RGas)*(OFFSET('Composition%'!$B60,0,Y$13)*OFFSET('Composition%'!$B60,0,Y$14)))-IF(Y$2=2,0,OFFSET('Composition%'!$B60,0,Y$17)*OFFSET('Composition%'!$B60,0,Y$18)*(Y$24*EXP(-Y$25/($B90+273)/RGas)))+ReactionRateK2!Y90/2</f>
        <v>2.1813602772924129E-9</v>
      </c>
      <c r="Z90" s="73">
        <f ca="1">IF(Z$2=0,0,Z$22*EXP(Z$23/($B90+273)/RGas)*(OFFSET('Composition%'!$B60,0,Z$13)*OFFSET('Composition%'!$B60,0,Z$14)))-IF(Z$2=2,0,OFFSET('Composition%'!$B60,0,Z$17)*OFFSET('Composition%'!$B60,0,Z$18)*(Z$24*EXP(-Z$25/($B90+273)/RGas)))+ReactionRateK2!Z90/2</f>
        <v>0</v>
      </c>
      <c r="AA90" s="73">
        <f ca="1">IF(AA$2=0,0,AA$22*EXP(AA$23/($B90+273)/RGas)*(OFFSET('Composition%'!$B60,0,AA$13)*OFFSET('Composition%'!$B60,0,AA$14)))-IF(AA$2=2,0,OFFSET('Composition%'!$B60,0,AA$17)*OFFSET('Composition%'!$B60,0,AA$18)*(AA$24*EXP(-AA$25/($B90+273)/RGas)))+ReactionRateK2!AA90/2</f>
        <v>0</v>
      </c>
      <c r="AB90" s="73">
        <f ca="1">IF(AB$2=0,0,AB$22*EXP(AB$23/($B90+273)/RGas)*(OFFSET('Composition%'!$B60,0,AB$13)*OFFSET('Composition%'!$B60,0,AB$14)))-IF(AB$2=2,0,OFFSET('Composition%'!$B60,0,AB$17)*OFFSET('Composition%'!$B60,0,AB$18)*(AB$24*EXP(-AB$25/($B90+273)/RGas)))+ReactionRateK2!AB90/2</f>
        <v>0</v>
      </c>
      <c r="AC90" s="73">
        <f ca="1">IF(AC$2=0,0,AC$22*EXP(AC$23/($B90+273)/RGas)*(OFFSET('Composition%'!$B60,0,AC$13)*OFFSET('Composition%'!$B60,0,AC$14)))-IF(AC$2=2,0,OFFSET('Composition%'!$B60,0,AC$17)*OFFSET('Composition%'!$B60,0,AC$18)*(AC$24*EXP(-AC$25/($B90+273)/RGas)))+ReactionRateK2!AC90/2</f>
        <v>0</v>
      </c>
      <c r="AD90" s="73">
        <f ca="1">IF(AD$2=0,0,AD$22*EXP(AD$23/($B90+273)/RGas)*(OFFSET('Composition%'!$B60,0,AD$13)*OFFSET('Composition%'!$B60,0,AD$14)))-IF(AD$2=2,0,OFFSET('Composition%'!$B60,0,AD$17)*OFFSET('Composition%'!$B60,0,AD$18)*(AD$24*EXP(-AD$25/($B90+273)/RGas)))+ReactionRateK2!AD90/2</f>
        <v>0</v>
      </c>
      <c r="AE90" s="73">
        <f ca="1">IF(AE$2=0,0,AE$22*EXP(AE$23/($B90+273)/RGas)*(OFFSET('Composition%'!$B60,0,AE$13)*OFFSET('Composition%'!$B60,0,AE$14)))-IF(AE$2=2,0,OFFSET('Composition%'!$B60,0,AE$17)*OFFSET('Composition%'!$B60,0,AE$18)*(AE$24*EXP(-AE$25/($B90+273)/RGas)))+ReactionRateK2!AE90/2</f>
        <v>0</v>
      </c>
      <c r="AF90" s="73"/>
      <c r="AG90" s="73">
        <f ca="1">IF(AG$2=0,0,AG$22*EXP(AG$23/($B90+273)/RGas)*(OFFSET('Composition%'!$B60,0,AG$13)*OFFSET('Composition%'!$B60,0,AG$14)))-IF(AG$2=2,0,OFFSET('Composition%'!$B60,0,AG$17)*OFFSET('Composition%'!$B60,0,AG$18)*(AG$24*EXP(-AG$25/($B90+273)/RGas)))+ReactionRateK2!AG90/2</f>
        <v>0</v>
      </c>
      <c r="AH90" s="73">
        <f ca="1">IF(AH$2=0,0,AH$22*EXP(AH$23/($B90+273)/RGas)*(OFFSET('Composition%'!$B60,0,AH$13)*OFFSET('Composition%'!$B60,0,AH$14)))-IF(AH$2=2,0,OFFSET('Composition%'!$B60,0,AH$17)*OFFSET('Composition%'!$B60,0,AH$18)*(AH$24*EXP(-AH$25/($B90+273)/RGas)))+ReactionRateK2!AH90/2</f>
        <v>0</v>
      </c>
      <c r="AI90" s="73">
        <f ca="1">IF(AI$2=0,0,AI$22*EXP(AI$23/($B90+273)/RGas)*(OFFSET('Composition%'!$B60,0,AI$13)*OFFSET('Composition%'!$B60,0,AI$14)))-IF(AI$2=2,0,OFFSET('Composition%'!$B60,0,AI$17)*OFFSET('Composition%'!$B60,0,AI$18)*(AI$24*EXP(-AI$25/($B90+273)/RGas)))+ReactionRateK2!AI90/2</f>
        <v>0</v>
      </c>
      <c r="AJ90" s="73">
        <f ca="1">IF(AJ$2=0,0,AJ$22*EXP(AJ$23/($B90+273)/RGas)*(OFFSET('Composition%'!$B60,0,AJ$13)*OFFSET('Composition%'!$B60,0,AJ$14)))-IF(AJ$2=2,0,OFFSET('Composition%'!$B60,0,AJ$17)*OFFSET('Composition%'!$B60,0,AJ$18)*(AJ$24*EXP(-AJ$25/($B90+273)/RGas)))+ReactionRateK2!AJ90/2</f>
        <v>0</v>
      </c>
      <c r="AK90" s="73">
        <f ca="1">IF(AK$2=0,0,AK$22*EXP(AK$23/($B90+273)/RGas)*(OFFSET('Composition%'!$B60,0,AK$13)*OFFSET('Composition%'!$B60,0,AK$14)))-IF(AK$2=2,0,OFFSET('Composition%'!$B60,0,AK$17)*OFFSET('Composition%'!$B60,0,AK$18)*(AK$24*EXP(-AK$25/($B90+273)/RGas)))+ReactionRateK2!AK90/2</f>
        <v>0</v>
      </c>
      <c r="AL90" s="73">
        <f ca="1">IF(AL$2=0,0,AL$22*EXP(AL$23/($B90+273)/RGas)*(OFFSET('Composition%'!$B60,0,AL$13)*OFFSET('Composition%'!$B60,0,AL$14)))-IF(AL$2=2,0,OFFSET('Composition%'!$B60,0,AL$17)*OFFSET('Composition%'!$B60,0,AL$18)*(AL$24*EXP(-AL$25/($B90+273)/RGas)))+ReactionRateK2!AL90/2</f>
        <v>0</v>
      </c>
      <c r="AM90" s="73"/>
      <c r="AN90" s="73">
        <f ca="1">IF(AN$2=0,0,AN$22*EXP(AN$23/($B90+273)/RGas)*(OFFSET('Composition%'!$B60,0,AN$13)*OFFSET('Composition%'!$B60,0,AN$14)))-IF(AN$2=2,0,OFFSET('Composition%'!$B60,0,AN$17)*OFFSET('Composition%'!$B60,0,AN$18)*(AN$24*EXP(-AN$25/($B90+273)/RGas)))+ReactionRateK2!AN90/2</f>
        <v>0</v>
      </c>
      <c r="AO90" s="73">
        <f ca="1">IF(AO$2=0,0,AO$22*EXP(AO$23/($B90+273)/RGas)*(OFFSET('Composition%'!$B60,0,AO$13)*OFFSET('Composition%'!$B60,0,AO$14)))-IF(AO$2=2,0,OFFSET('Composition%'!$B60,0,AO$17)*OFFSET('Composition%'!$B60,0,AO$18)*(AO$24*EXP(-AO$25/($B90+273)/RGas)))+ReactionRateK2!AO90/2</f>
        <v>0</v>
      </c>
      <c r="AP90" s="73">
        <f ca="1">IF(AP$2=0,0,AP$22*EXP(AP$23/($B90+273)/RGas)*(OFFSET('Composition%'!$B60,0,AP$13)*OFFSET('Composition%'!$B60,0,AP$14)))-IF(AP$2=2,0,OFFSET('Composition%'!$B60,0,AP$17)*OFFSET('Composition%'!$B60,0,AP$18)*(AP$24*EXP(-AP$25/($B90+273)/RGas)))+ReactionRateK2!AP90/2</f>
        <v>4.7284655891036619E-12</v>
      </c>
      <c r="AQ90" s="73">
        <f ca="1">IF(AQ$2=0,0,AQ$22*EXP(AQ$23/($B90+273)/RGas)*(OFFSET('Composition%'!$B60,0,AQ$13)*OFFSET('Composition%'!$B60,0,AQ$14)))-IF(AQ$2=2,0,OFFSET('Composition%'!$B60,0,AQ$17)*OFFSET('Composition%'!$B60,0,AQ$18)*(AQ$24*EXP(-AQ$25/($B90+273)/RGas)))+ReactionRateK2!AQ90/2</f>
        <v>0</v>
      </c>
      <c r="AR90" s="73">
        <f ca="1">IF(AR$2=0,0,AR$22*EXP(AR$23/($B90+273)/RGas)*(OFFSET('Composition%'!$B60,0,AR$13)*OFFSET('Composition%'!$B60,0,AR$14)))-IF(AR$2=2,0,OFFSET('Composition%'!$B60,0,AR$17)*OFFSET('Composition%'!$B60,0,AR$18)*(AR$24*EXP(-AR$25/($B90+273)/RGas)))+ReactionRateK2!AR90/2</f>
        <v>0</v>
      </c>
    </row>
    <row r="91" spans="1:44">
      <c r="A91" s="3">
        <f t="shared" si="9"/>
        <v>2.9499999999999975</v>
      </c>
      <c r="B91" s="19">
        <f ca="1">'Composition%'!B61</f>
        <v>414.14193086019952</v>
      </c>
      <c r="C91">
        <f t="shared" si="8"/>
        <v>30</v>
      </c>
      <c r="D91" s="26">
        <f ca="1">('Composition%'!C61*ReactionRateK3!C91)^3</f>
        <v>6.1264399030043197</v>
      </c>
      <c r="E91" s="4"/>
      <c r="F91" s="73">
        <f ca="1">IF(F$2=0,0,F$22*EXP(F$23/($B91+273)/RGas)*(OFFSET('Composition%'!$B61,0,F$13)*OFFSET('Composition%'!$B61,0,F$14)))-IF(F$2=2,0,OFFSET('Composition%'!$B61,0,F$17)*OFFSET('Composition%'!$B61,0,F$18)*(F$24*EXP(-F$25/($B91+273)/RGas)))+ReactionRateK2!F91/2</f>
        <v>5.2507645412856853E-3</v>
      </c>
      <c r="G91" s="73">
        <f ca="1">IF(G$2=0,0,G$22*EXP(G$23/($B91+273)/RGas)*(OFFSET('Composition%'!$B61,0,G$13)*OFFSET('Composition%'!$B61,0,G$14)))-IF(G$2=2,0,OFFSET('Composition%'!$B61,0,G$17)*OFFSET('Composition%'!$B61,0,G$18)*(G$24*EXP(-G$25/($B91+273)/RGas)))+ReactionRateK2!G91/2</f>
        <v>2.0454182867063113E-3</v>
      </c>
      <c r="H91" s="73">
        <f ca="1">IF(H$2=0,0,H$22*EXP(H$23/($B91+273)/RGas)*(OFFSET('Composition%'!$B61,0,H$13)*OFFSET('Composition%'!$B61,0,H$14)))-IF(H$2=2,0,OFFSET('Composition%'!$B61,0,H$17)*OFFSET('Composition%'!$B61,0,H$18)*(H$24*EXP(-H$25/($B91+273)/RGas)))+ReactionRateK2!H91/2</f>
        <v>-4.4382700217500391E-6</v>
      </c>
      <c r="I91" s="73">
        <f ca="1">IF(I$2=0,0,I$22*EXP(I$23/($B91+273)/RGas)*(OFFSET('Composition%'!$B61,0,I$13)*OFFSET('Composition%'!$B61,0,I$14)))-IF(I$2=2,0,OFFSET('Composition%'!$B61,0,I$17)*OFFSET('Composition%'!$B61,0,I$18)*(I$24*EXP(-I$25/($B91+273)/RGas)))+ReactionRateK2!I91/2</f>
        <v>6.3201085604204981E-6</v>
      </c>
      <c r="J91" s="73"/>
      <c r="K91" s="73">
        <f ca="1">IF(K$2=0,0,K$22*EXP(K$23/($B91+273)/RGas)*(OFFSET('Composition%'!$B61,0,K$13)*OFFSET('Composition%'!$B61,0,K$14)))-IF(K$2=2,0,OFFSET('Composition%'!$B61,0,K$17)*OFFSET('Composition%'!$B61,0,K$18)*(K$24*EXP(-K$25/($B91+273)/RGas)))+ReactionRateK2!K91/2</f>
        <v>2.2861351575584547E-2</v>
      </c>
      <c r="L91" s="73">
        <f ca="1">IF(L$2=0,0,L$22*EXP(L$23/($B91+273)/RGas)*(OFFSET('Composition%'!$B61,0,L$13)*OFFSET('Composition%'!$B61,0,L$14)))-IF(L$2=2,0,OFFSET('Composition%'!$B61,0,L$17)*OFFSET('Composition%'!$B61,0,L$18)*(L$24*EXP(-L$25/($B91+273)/RGas)))+ReactionRateK2!L91/2</f>
        <v>-4.2563284075326753E-3</v>
      </c>
      <c r="M91" s="73">
        <f ca="1">IF(M$2=0,0,M$22*EXP(M$23/($B91+273)/RGas)*(OFFSET('Composition%'!$B61,0,M$13)*OFFSET('Composition%'!$B61,0,M$14)))-IF(M$2=2,0,OFFSET('Composition%'!$B61,0,M$17)*OFFSET('Composition%'!$B61,0,M$18)*(M$24*EXP(-M$25/($B91+273)/RGas)))+ReactionRateK2!M91/2</f>
        <v>0</v>
      </c>
      <c r="N91" s="73"/>
      <c r="O91" s="73">
        <f ca="1">IF(O$2=0,0,O$22*EXP(O$23/($B91+273)/RGas)*(OFFSET('Composition%'!$B61,0,O$13)*OFFSET('Composition%'!$B61,0,O$14)))-IF(O$2=2,0,OFFSET('Composition%'!$B61,0,O$17)*OFFSET('Composition%'!$B61,0,O$18)*(O$24*EXP(-O$25/($B91+273)/RGas)))+ReactionRateK2!O91/2</f>
        <v>0</v>
      </c>
      <c r="P91" s="73">
        <f ca="1">IF(P$2=0,0,P$22*EXP(P$23/($B91+273)/RGas)*(OFFSET('Composition%'!$B61,0,P$13)*OFFSET('Composition%'!$B61,0,P$14)))-IF(P$2=2,0,OFFSET('Composition%'!$B61,0,P$17)*OFFSET('Composition%'!$B61,0,P$18)*(P$24*EXP(-P$25/($B91+273)/RGas)))+ReactionRateK2!P91/2</f>
        <v>1.7849173917262436E-2</v>
      </c>
      <c r="Q91" s="73">
        <f ca="1">IF(Q$2=0,0,Q$22*EXP(Q$23/($B91+273)/RGas)*(OFFSET('Composition%'!$B61,0,Q$13)*OFFSET('Composition%'!$B61,0,Q$14)))-IF(Q$2=2,0,OFFSET('Composition%'!$B61,0,Q$17)*OFFSET('Composition%'!$B61,0,Q$18)*(Q$24*EXP(-Q$25/($B91+273)/RGas)))+ReactionRateK2!Q91/2</f>
        <v>1.1792204492224733E-4</v>
      </c>
      <c r="R91" s="73">
        <f ca="1">IF(R$2=0,0,R$22*EXP(R$23/($B91+273)/RGas)*(OFFSET('Composition%'!$B61,0,R$13)*OFFSET('Composition%'!$B61,0,R$14)))-IF(R$2=2,0,OFFSET('Composition%'!$B61,0,R$17)*OFFSET('Composition%'!$B61,0,R$18)*(R$24*EXP(-R$25/($B91+273)/RGas)))+ReactionRateK2!R91/2</f>
        <v>2.5974001351200739E-5</v>
      </c>
      <c r="S91" s="73"/>
      <c r="T91" s="73">
        <f ca="1">IF(T$2=0,0,T$22*EXP(T$23/($B91+273)/RGas)*(OFFSET('Composition%'!$B61,0,T$13)*OFFSET('Composition%'!$B61,0,T$14)))-IF(T$2=2,0,OFFSET('Composition%'!$B61,0,T$17)*OFFSET('Composition%'!$B61,0,T$18)*(T$24*EXP(-T$25/($B91+273)/RGas)))+ReactionRateK2!T91/2</f>
        <v>8.3440538356544913E-4</v>
      </c>
      <c r="U91" s="73">
        <f ca="1">IF(U$2=0,0,U$22*EXP(U$23/($B91+273)/RGas)*(OFFSET('Composition%'!$B61,0,U$13)*OFFSET('Composition%'!$B61,0,U$14)))-IF(U$2=2,0,OFFSET('Composition%'!$B61,0,U$17)*OFFSET('Composition%'!$B61,0,U$18)*(U$24*EXP(-U$25/($B91+273)/RGas)))+ReactionRateK2!U91/2</f>
        <v>1.251615624547481E-5</v>
      </c>
      <c r="V91" s="73">
        <f ca="1">IF(V$2=0,0,V$22*EXP(V$23/($B91+273)/RGas)*(OFFSET('Composition%'!$B61,0,V$13)*OFFSET('Composition%'!$B61,0,V$14)))-IF(V$2=2,0,OFFSET('Composition%'!$B61,0,V$17)*OFFSET('Composition%'!$B61,0,V$18)*(V$24*EXP(-V$25/($B91+273)/RGas)))+ReactionRateK2!V91/2</f>
        <v>0</v>
      </c>
      <c r="W91" s="73">
        <f ca="1">IF(W$2=0,0,W$22*EXP(W$23/($B91+273)/RGas)*(OFFSET('Composition%'!$B61,0,W$13)*OFFSET('Composition%'!$B61,0,W$14)))-IF(W$2=2,0,OFFSET('Composition%'!$B61,0,W$17)*OFFSET('Composition%'!$B61,0,W$18)*(W$24*EXP(-W$25/($B91+273)/RGas)))+ReactionRateK2!W91/2</f>
        <v>0</v>
      </c>
      <c r="X91" s="73">
        <f ca="1">IF(X$2=0,0,X$22*EXP(X$23/($B91+273)/RGas)*(OFFSET('Composition%'!$B61,0,X$13)*OFFSET('Composition%'!$B61,0,X$14)))-IF(X$2=2,0,OFFSET('Composition%'!$B61,0,X$17)*OFFSET('Composition%'!$B61,0,X$18)*(X$24*EXP(-X$25/($B91+273)/RGas)))+ReactionRateK2!X91/2</f>
        <v>4.40412168040835E-8</v>
      </c>
      <c r="Y91" s="73">
        <f ca="1">IF(Y$2=0,0,Y$22*EXP(Y$23/($B91+273)/RGas)*(OFFSET('Composition%'!$B61,0,Y$13)*OFFSET('Composition%'!$B61,0,Y$14)))-IF(Y$2=2,0,OFFSET('Composition%'!$B61,0,Y$17)*OFFSET('Composition%'!$B61,0,Y$18)*(Y$24*EXP(-Y$25/($B91+273)/RGas)))+ReactionRateK2!Y91/2</f>
        <v>2.1797798846178176E-9</v>
      </c>
      <c r="Z91" s="73">
        <f ca="1">IF(Z$2=0,0,Z$22*EXP(Z$23/($B91+273)/RGas)*(OFFSET('Composition%'!$B61,0,Z$13)*OFFSET('Composition%'!$B61,0,Z$14)))-IF(Z$2=2,0,OFFSET('Composition%'!$B61,0,Z$17)*OFFSET('Composition%'!$B61,0,Z$18)*(Z$24*EXP(-Z$25/($B91+273)/RGas)))+ReactionRateK2!Z91/2</f>
        <v>0</v>
      </c>
      <c r="AA91" s="73">
        <f ca="1">IF(AA$2=0,0,AA$22*EXP(AA$23/($B91+273)/RGas)*(OFFSET('Composition%'!$B61,0,AA$13)*OFFSET('Composition%'!$B61,0,AA$14)))-IF(AA$2=2,0,OFFSET('Composition%'!$B61,0,AA$17)*OFFSET('Composition%'!$B61,0,AA$18)*(AA$24*EXP(-AA$25/($B91+273)/RGas)))+ReactionRateK2!AA91/2</f>
        <v>0</v>
      </c>
      <c r="AB91" s="73">
        <f ca="1">IF(AB$2=0,0,AB$22*EXP(AB$23/($B91+273)/RGas)*(OFFSET('Composition%'!$B61,0,AB$13)*OFFSET('Composition%'!$B61,0,AB$14)))-IF(AB$2=2,0,OFFSET('Composition%'!$B61,0,AB$17)*OFFSET('Composition%'!$B61,0,AB$18)*(AB$24*EXP(-AB$25/($B91+273)/RGas)))+ReactionRateK2!AB91/2</f>
        <v>0</v>
      </c>
      <c r="AC91" s="73">
        <f ca="1">IF(AC$2=0,0,AC$22*EXP(AC$23/($B91+273)/RGas)*(OFFSET('Composition%'!$B61,0,AC$13)*OFFSET('Composition%'!$B61,0,AC$14)))-IF(AC$2=2,0,OFFSET('Composition%'!$B61,0,AC$17)*OFFSET('Composition%'!$B61,0,AC$18)*(AC$24*EXP(-AC$25/($B91+273)/RGas)))+ReactionRateK2!AC91/2</f>
        <v>0</v>
      </c>
      <c r="AD91" s="73">
        <f ca="1">IF(AD$2=0,0,AD$22*EXP(AD$23/($B91+273)/RGas)*(OFFSET('Composition%'!$B61,0,AD$13)*OFFSET('Composition%'!$B61,0,AD$14)))-IF(AD$2=2,0,OFFSET('Composition%'!$B61,0,AD$17)*OFFSET('Composition%'!$B61,0,AD$18)*(AD$24*EXP(-AD$25/($B91+273)/RGas)))+ReactionRateK2!AD91/2</f>
        <v>0</v>
      </c>
      <c r="AE91" s="73">
        <f ca="1">IF(AE$2=0,0,AE$22*EXP(AE$23/($B91+273)/RGas)*(OFFSET('Composition%'!$B61,0,AE$13)*OFFSET('Composition%'!$B61,0,AE$14)))-IF(AE$2=2,0,OFFSET('Composition%'!$B61,0,AE$17)*OFFSET('Composition%'!$B61,0,AE$18)*(AE$24*EXP(-AE$25/($B91+273)/RGas)))+ReactionRateK2!AE91/2</f>
        <v>0</v>
      </c>
      <c r="AF91" s="73"/>
      <c r="AG91" s="73">
        <f ca="1">IF(AG$2=0,0,AG$22*EXP(AG$23/($B91+273)/RGas)*(OFFSET('Composition%'!$B61,0,AG$13)*OFFSET('Composition%'!$B61,0,AG$14)))-IF(AG$2=2,0,OFFSET('Composition%'!$B61,0,AG$17)*OFFSET('Composition%'!$B61,0,AG$18)*(AG$24*EXP(-AG$25/($B91+273)/RGas)))+ReactionRateK2!AG91/2</f>
        <v>0</v>
      </c>
      <c r="AH91" s="73">
        <f ca="1">IF(AH$2=0,0,AH$22*EXP(AH$23/($B91+273)/RGas)*(OFFSET('Composition%'!$B61,0,AH$13)*OFFSET('Composition%'!$B61,0,AH$14)))-IF(AH$2=2,0,OFFSET('Composition%'!$B61,0,AH$17)*OFFSET('Composition%'!$B61,0,AH$18)*(AH$24*EXP(-AH$25/($B91+273)/RGas)))+ReactionRateK2!AH91/2</f>
        <v>0</v>
      </c>
      <c r="AI91" s="73">
        <f ca="1">IF(AI$2=0,0,AI$22*EXP(AI$23/($B91+273)/RGas)*(OFFSET('Composition%'!$B61,0,AI$13)*OFFSET('Composition%'!$B61,0,AI$14)))-IF(AI$2=2,0,OFFSET('Composition%'!$B61,0,AI$17)*OFFSET('Composition%'!$B61,0,AI$18)*(AI$24*EXP(-AI$25/($B91+273)/RGas)))+ReactionRateK2!AI91/2</f>
        <v>0</v>
      </c>
      <c r="AJ91" s="73">
        <f ca="1">IF(AJ$2=0,0,AJ$22*EXP(AJ$23/($B91+273)/RGas)*(OFFSET('Composition%'!$B61,0,AJ$13)*OFFSET('Composition%'!$B61,0,AJ$14)))-IF(AJ$2=2,0,OFFSET('Composition%'!$B61,0,AJ$17)*OFFSET('Composition%'!$B61,0,AJ$18)*(AJ$24*EXP(-AJ$25/($B91+273)/RGas)))+ReactionRateK2!AJ91/2</f>
        <v>0</v>
      </c>
      <c r="AK91" s="73">
        <f ca="1">IF(AK$2=0,0,AK$22*EXP(AK$23/($B91+273)/RGas)*(OFFSET('Composition%'!$B61,0,AK$13)*OFFSET('Composition%'!$B61,0,AK$14)))-IF(AK$2=2,0,OFFSET('Composition%'!$B61,0,AK$17)*OFFSET('Composition%'!$B61,0,AK$18)*(AK$24*EXP(-AK$25/($B91+273)/RGas)))+ReactionRateK2!AK91/2</f>
        <v>0</v>
      </c>
      <c r="AL91" s="73">
        <f ca="1">IF(AL$2=0,0,AL$22*EXP(AL$23/($B91+273)/RGas)*(OFFSET('Composition%'!$B61,0,AL$13)*OFFSET('Composition%'!$B61,0,AL$14)))-IF(AL$2=2,0,OFFSET('Composition%'!$B61,0,AL$17)*OFFSET('Composition%'!$B61,0,AL$18)*(AL$24*EXP(-AL$25/($B91+273)/RGas)))+ReactionRateK2!AL91/2</f>
        <v>0</v>
      </c>
      <c r="AM91" s="73"/>
      <c r="AN91" s="73">
        <f ca="1">IF(AN$2=0,0,AN$22*EXP(AN$23/($B91+273)/RGas)*(OFFSET('Composition%'!$B61,0,AN$13)*OFFSET('Composition%'!$B61,0,AN$14)))-IF(AN$2=2,0,OFFSET('Composition%'!$B61,0,AN$17)*OFFSET('Composition%'!$B61,0,AN$18)*(AN$24*EXP(-AN$25/($B91+273)/RGas)))+ReactionRateK2!AN91/2</f>
        <v>0</v>
      </c>
      <c r="AO91" s="73">
        <f ca="1">IF(AO$2=0,0,AO$22*EXP(AO$23/($B91+273)/RGas)*(OFFSET('Composition%'!$B61,0,AO$13)*OFFSET('Composition%'!$B61,0,AO$14)))-IF(AO$2=2,0,OFFSET('Composition%'!$B61,0,AO$17)*OFFSET('Composition%'!$B61,0,AO$18)*(AO$24*EXP(-AO$25/($B91+273)/RGas)))+ReactionRateK2!AO91/2</f>
        <v>0</v>
      </c>
      <c r="AP91" s="73">
        <f ca="1">IF(AP$2=0,0,AP$22*EXP(AP$23/($B91+273)/RGas)*(OFFSET('Composition%'!$B61,0,AP$13)*OFFSET('Composition%'!$B61,0,AP$14)))-IF(AP$2=2,0,OFFSET('Composition%'!$B61,0,AP$17)*OFFSET('Composition%'!$B61,0,AP$18)*(AP$24*EXP(-AP$25/($B91+273)/RGas)))+ReactionRateK2!AP91/2</f>
        <v>4.7289837491643691E-12</v>
      </c>
      <c r="AQ91" s="73">
        <f ca="1">IF(AQ$2=0,0,AQ$22*EXP(AQ$23/($B91+273)/RGas)*(OFFSET('Composition%'!$B61,0,AQ$13)*OFFSET('Composition%'!$B61,0,AQ$14)))-IF(AQ$2=2,0,OFFSET('Composition%'!$B61,0,AQ$17)*OFFSET('Composition%'!$B61,0,AQ$18)*(AQ$24*EXP(-AQ$25/($B91+273)/RGas)))+ReactionRateK2!AQ91/2</f>
        <v>0</v>
      </c>
      <c r="AR91" s="73">
        <f ca="1">IF(AR$2=0,0,AR$22*EXP(AR$23/($B91+273)/RGas)*(OFFSET('Composition%'!$B61,0,AR$13)*OFFSET('Composition%'!$B61,0,AR$14)))-IF(AR$2=2,0,OFFSET('Composition%'!$B61,0,AR$17)*OFFSET('Composition%'!$B61,0,AR$18)*(AR$24*EXP(-AR$25/($B91+273)/RGas)))+ReactionRateK2!AR91/2</f>
        <v>0</v>
      </c>
    </row>
    <row r="92" spans="1:44">
      <c r="A92" s="3">
        <f t="shared" si="9"/>
        <v>2.9999999999999973</v>
      </c>
      <c r="B92" s="19">
        <f ca="1">'Composition%'!B62</f>
        <v>414.16589135026567</v>
      </c>
      <c r="C92">
        <f t="shared" si="8"/>
        <v>30</v>
      </c>
      <c r="D92" s="26">
        <f ca="1">('Composition%'!C62*ReactionRateK3!C92)^3</f>
        <v>6.1139918526568691</v>
      </c>
      <c r="E92" s="4"/>
      <c r="F92" s="73">
        <f ca="1">IF(F$2=0,0,F$22*EXP(F$23/($B92+273)/RGas)*(OFFSET('Composition%'!$B62,0,F$13)*OFFSET('Composition%'!$B62,0,F$14)))-IF(F$2=2,0,OFFSET('Composition%'!$B62,0,F$17)*OFFSET('Composition%'!$B62,0,F$18)*(F$24*EXP(-F$25/($B92+273)/RGas)))+ReactionRateK2!F92/2</f>
        <v>5.152798050784075E-3</v>
      </c>
      <c r="G92" s="73">
        <f ca="1">IF(G$2=0,0,G$22*EXP(G$23/($B92+273)/RGas)*(OFFSET('Composition%'!$B62,0,G$13)*OFFSET('Composition%'!$B62,0,G$14)))-IF(G$2=2,0,OFFSET('Composition%'!$B62,0,G$17)*OFFSET('Composition%'!$B62,0,G$18)*(G$24*EXP(-G$25/($B92+273)/RGas)))+ReactionRateK2!G92/2</f>
        <v>2.0099757305187364E-3</v>
      </c>
      <c r="H92" s="73">
        <f ca="1">IF(H$2=0,0,H$22*EXP(H$23/($B92+273)/RGas)*(OFFSET('Composition%'!$B62,0,H$13)*OFFSET('Composition%'!$B62,0,H$14)))-IF(H$2=2,0,OFFSET('Composition%'!$B62,0,H$17)*OFFSET('Composition%'!$B62,0,H$18)*(H$24*EXP(-H$25/($B92+273)/RGas)))+ReactionRateK2!H92/2</f>
        <v>-4.4407236918636799E-6</v>
      </c>
      <c r="I92" s="73">
        <f ca="1">IF(I$2=0,0,I$22*EXP(I$23/($B92+273)/RGas)*(OFFSET('Composition%'!$B62,0,I$13)*OFFSET('Composition%'!$B62,0,I$14)))-IF(I$2=2,0,OFFSET('Composition%'!$B62,0,I$17)*OFFSET('Composition%'!$B62,0,I$18)*(I$24*EXP(-I$25/($B92+273)/RGas)))+ReactionRateK2!I92/2</f>
        <v>7.5116800453894835E-6</v>
      </c>
      <c r="J92" s="73"/>
      <c r="K92" s="73">
        <f ca="1">IF(K$2=0,0,K$22*EXP(K$23/($B92+273)/RGas)*(OFFSET('Composition%'!$B62,0,K$13)*OFFSET('Composition%'!$B62,0,K$14)))-IF(K$2=2,0,OFFSET('Composition%'!$B62,0,K$17)*OFFSET('Composition%'!$B62,0,K$18)*(K$24*EXP(-K$25/($B92+273)/RGas)))+ReactionRateK2!K92/2</f>
        <v>2.2417757968668062E-2</v>
      </c>
      <c r="L92" s="73">
        <f ca="1">IF(L$2=0,0,L$22*EXP(L$23/($B92+273)/RGas)*(OFFSET('Composition%'!$B62,0,L$13)*OFFSET('Composition%'!$B62,0,L$14)))-IF(L$2=2,0,OFFSET('Composition%'!$B62,0,L$17)*OFFSET('Composition%'!$B62,0,L$18)*(L$24*EXP(-L$25/($B92+273)/RGas)))+ReactionRateK2!L92/2</f>
        <v>-4.1845150251328721E-3</v>
      </c>
      <c r="M92" s="73">
        <f ca="1">IF(M$2=0,0,M$22*EXP(M$23/($B92+273)/RGas)*(OFFSET('Composition%'!$B62,0,M$13)*OFFSET('Composition%'!$B62,0,M$14)))-IF(M$2=2,0,OFFSET('Composition%'!$B62,0,M$17)*OFFSET('Composition%'!$B62,0,M$18)*(M$24*EXP(-M$25/($B92+273)/RGas)))+ReactionRateK2!M92/2</f>
        <v>0</v>
      </c>
      <c r="N92" s="73"/>
      <c r="O92" s="73">
        <f ca="1">IF(O$2=0,0,O$22*EXP(O$23/($B92+273)/RGas)*(OFFSET('Composition%'!$B62,0,O$13)*OFFSET('Composition%'!$B62,0,O$14)))-IF(O$2=2,0,OFFSET('Composition%'!$B62,0,O$17)*OFFSET('Composition%'!$B62,0,O$18)*(O$24*EXP(-O$25/($B92+273)/RGas)))+ReactionRateK2!O92/2</f>
        <v>0</v>
      </c>
      <c r="P92" s="73">
        <f ca="1">IF(P$2=0,0,P$22*EXP(P$23/($B92+273)/RGas)*(OFFSET('Composition%'!$B62,0,P$13)*OFFSET('Composition%'!$B62,0,P$14)))-IF(P$2=2,0,OFFSET('Composition%'!$B62,0,P$17)*OFFSET('Composition%'!$B62,0,P$18)*(P$24*EXP(-P$25/($B92+273)/RGas)))+ReactionRateK2!P92/2</f>
        <v>1.7855389197212766E-2</v>
      </c>
      <c r="Q92" s="73">
        <f ca="1">IF(Q$2=0,0,Q$22*EXP(Q$23/($B92+273)/RGas)*(OFFSET('Composition%'!$B62,0,Q$13)*OFFSET('Composition%'!$B62,0,Q$14)))-IF(Q$2=2,0,OFFSET('Composition%'!$B62,0,Q$17)*OFFSET('Composition%'!$B62,0,Q$18)*(Q$24*EXP(-Q$25/($B92+273)/RGas)))+ReactionRateK2!Q92/2</f>
        <v>1.2009258492199116E-4</v>
      </c>
      <c r="R92" s="73">
        <f ca="1">IF(R$2=0,0,R$22*EXP(R$23/($B92+273)/RGas)*(OFFSET('Composition%'!$B62,0,R$13)*OFFSET('Composition%'!$B62,0,R$14)))-IF(R$2=2,0,OFFSET('Composition%'!$B62,0,R$17)*OFFSET('Composition%'!$B62,0,R$18)*(R$24*EXP(-R$25/($B92+273)/RGas)))+ReactionRateK2!R92/2</f>
        <v>2.6898176365254885E-5</v>
      </c>
      <c r="S92" s="73"/>
      <c r="T92" s="73">
        <f ca="1">IF(T$2=0,0,T$22*EXP(T$23/($B92+273)/RGas)*(OFFSET('Composition%'!$B62,0,T$13)*OFFSET('Composition%'!$B62,0,T$14)))-IF(T$2=2,0,OFFSET('Composition%'!$B62,0,T$17)*OFFSET('Composition%'!$B62,0,T$18)*(T$24*EXP(-T$25/($B92+273)/RGas)))+ReactionRateK2!T92/2</f>
        <v>7.8051080412938297E-4</v>
      </c>
      <c r="U92" s="73">
        <f ca="1">IF(U$2=0,0,U$22*EXP(U$23/($B92+273)/RGas)*(OFFSET('Composition%'!$B62,0,U$13)*OFFSET('Composition%'!$B62,0,U$14)))-IF(U$2=2,0,OFFSET('Composition%'!$B62,0,U$17)*OFFSET('Composition%'!$B62,0,U$18)*(U$24*EXP(-U$25/($B92+273)/RGas)))+ReactionRateK2!U92/2</f>
        <v>1.1348491184449222E-5</v>
      </c>
      <c r="V92" s="73">
        <f ca="1">IF(V$2=0,0,V$22*EXP(V$23/($B92+273)/RGas)*(OFFSET('Composition%'!$B62,0,V$13)*OFFSET('Composition%'!$B62,0,V$14)))-IF(V$2=2,0,OFFSET('Composition%'!$B62,0,V$17)*OFFSET('Composition%'!$B62,0,V$18)*(V$24*EXP(-V$25/($B92+273)/RGas)))+ReactionRateK2!V92/2</f>
        <v>0</v>
      </c>
      <c r="W92" s="73">
        <f ca="1">IF(W$2=0,0,W$22*EXP(W$23/($B92+273)/RGas)*(OFFSET('Composition%'!$B62,0,W$13)*OFFSET('Composition%'!$B62,0,W$14)))-IF(W$2=2,0,OFFSET('Composition%'!$B62,0,W$17)*OFFSET('Composition%'!$B62,0,W$18)*(W$24*EXP(-W$25/($B92+273)/RGas)))+ReactionRateK2!W92/2</f>
        <v>0</v>
      </c>
      <c r="X92" s="73">
        <f ca="1">IF(X$2=0,0,X$22*EXP(X$23/($B92+273)/RGas)*(OFFSET('Composition%'!$B62,0,X$13)*OFFSET('Composition%'!$B62,0,X$14)))-IF(X$2=2,0,OFFSET('Composition%'!$B62,0,X$17)*OFFSET('Composition%'!$B62,0,X$18)*(X$24*EXP(-X$25/($B92+273)/RGas)))+ReactionRateK2!X92/2</f>
        <v>4.4011361377467338E-8</v>
      </c>
      <c r="Y92" s="73">
        <f ca="1">IF(Y$2=0,0,Y$22*EXP(Y$23/($B92+273)/RGas)*(OFFSET('Composition%'!$B62,0,Y$13)*OFFSET('Composition%'!$B62,0,Y$14)))-IF(Y$2=2,0,OFFSET('Composition%'!$B62,0,Y$17)*OFFSET('Composition%'!$B62,0,Y$18)*(Y$24*EXP(-Y$25/($B92+273)/RGas)))+ReactionRateK2!Y92/2</f>
        <v>2.1783022174889979E-9</v>
      </c>
      <c r="Z92" s="73">
        <f ca="1">IF(Z$2=0,0,Z$22*EXP(Z$23/($B92+273)/RGas)*(OFFSET('Composition%'!$B62,0,Z$13)*OFFSET('Composition%'!$B62,0,Z$14)))-IF(Z$2=2,0,OFFSET('Composition%'!$B62,0,Z$17)*OFFSET('Composition%'!$B62,0,Z$18)*(Z$24*EXP(-Z$25/($B92+273)/RGas)))+ReactionRateK2!Z92/2</f>
        <v>0</v>
      </c>
      <c r="AA92" s="73">
        <f ca="1">IF(AA$2=0,0,AA$22*EXP(AA$23/($B92+273)/RGas)*(OFFSET('Composition%'!$B62,0,AA$13)*OFFSET('Composition%'!$B62,0,AA$14)))-IF(AA$2=2,0,OFFSET('Composition%'!$B62,0,AA$17)*OFFSET('Composition%'!$B62,0,AA$18)*(AA$24*EXP(-AA$25/($B92+273)/RGas)))+ReactionRateK2!AA92/2</f>
        <v>0</v>
      </c>
      <c r="AB92" s="73">
        <f ca="1">IF(AB$2=0,0,AB$22*EXP(AB$23/($B92+273)/RGas)*(OFFSET('Composition%'!$B62,0,AB$13)*OFFSET('Composition%'!$B62,0,AB$14)))-IF(AB$2=2,0,OFFSET('Composition%'!$B62,0,AB$17)*OFFSET('Composition%'!$B62,0,AB$18)*(AB$24*EXP(-AB$25/($B92+273)/RGas)))+ReactionRateK2!AB92/2</f>
        <v>0</v>
      </c>
      <c r="AC92" s="73">
        <f ca="1">IF(AC$2=0,0,AC$22*EXP(AC$23/($B92+273)/RGas)*(OFFSET('Composition%'!$B62,0,AC$13)*OFFSET('Composition%'!$B62,0,AC$14)))-IF(AC$2=2,0,OFFSET('Composition%'!$B62,0,AC$17)*OFFSET('Composition%'!$B62,0,AC$18)*(AC$24*EXP(-AC$25/($B92+273)/RGas)))+ReactionRateK2!AC92/2</f>
        <v>0</v>
      </c>
      <c r="AD92" s="73">
        <f ca="1">IF(AD$2=0,0,AD$22*EXP(AD$23/($B92+273)/RGas)*(OFFSET('Composition%'!$B62,0,AD$13)*OFFSET('Composition%'!$B62,0,AD$14)))-IF(AD$2=2,0,OFFSET('Composition%'!$B62,0,AD$17)*OFFSET('Composition%'!$B62,0,AD$18)*(AD$24*EXP(-AD$25/($B92+273)/RGas)))+ReactionRateK2!AD92/2</f>
        <v>0</v>
      </c>
      <c r="AE92" s="73">
        <f ca="1">IF(AE$2=0,0,AE$22*EXP(AE$23/($B92+273)/RGas)*(OFFSET('Composition%'!$B62,0,AE$13)*OFFSET('Composition%'!$B62,0,AE$14)))-IF(AE$2=2,0,OFFSET('Composition%'!$B62,0,AE$17)*OFFSET('Composition%'!$B62,0,AE$18)*(AE$24*EXP(-AE$25/($B92+273)/RGas)))+ReactionRateK2!AE92/2</f>
        <v>0</v>
      </c>
      <c r="AF92" s="73"/>
      <c r="AG92" s="73">
        <f ca="1">IF(AG$2=0,0,AG$22*EXP(AG$23/($B92+273)/RGas)*(OFFSET('Composition%'!$B62,0,AG$13)*OFFSET('Composition%'!$B62,0,AG$14)))-IF(AG$2=2,0,OFFSET('Composition%'!$B62,0,AG$17)*OFFSET('Composition%'!$B62,0,AG$18)*(AG$24*EXP(-AG$25/($B92+273)/RGas)))+ReactionRateK2!AG92/2</f>
        <v>0</v>
      </c>
      <c r="AH92" s="73">
        <f ca="1">IF(AH$2=0,0,AH$22*EXP(AH$23/($B92+273)/RGas)*(OFFSET('Composition%'!$B62,0,AH$13)*OFFSET('Composition%'!$B62,0,AH$14)))-IF(AH$2=2,0,OFFSET('Composition%'!$B62,0,AH$17)*OFFSET('Composition%'!$B62,0,AH$18)*(AH$24*EXP(-AH$25/($B92+273)/RGas)))+ReactionRateK2!AH92/2</f>
        <v>0</v>
      </c>
      <c r="AI92" s="73">
        <f ca="1">IF(AI$2=0,0,AI$22*EXP(AI$23/($B92+273)/RGas)*(OFFSET('Composition%'!$B62,0,AI$13)*OFFSET('Composition%'!$B62,0,AI$14)))-IF(AI$2=2,0,OFFSET('Composition%'!$B62,0,AI$17)*OFFSET('Composition%'!$B62,0,AI$18)*(AI$24*EXP(-AI$25/($B92+273)/RGas)))+ReactionRateK2!AI92/2</f>
        <v>0</v>
      </c>
      <c r="AJ92" s="73">
        <f ca="1">IF(AJ$2=0,0,AJ$22*EXP(AJ$23/($B92+273)/RGas)*(OFFSET('Composition%'!$B62,0,AJ$13)*OFFSET('Composition%'!$B62,0,AJ$14)))-IF(AJ$2=2,0,OFFSET('Composition%'!$B62,0,AJ$17)*OFFSET('Composition%'!$B62,0,AJ$18)*(AJ$24*EXP(-AJ$25/($B92+273)/RGas)))+ReactionRateK2!AJ92/2</f>
        <v>0</v>
      </c>
      <c r="AK92" s="73">
        <f ca="1">IF(AK$2=0,0,AK$22*EXP(AK$23/($B92+273)/RGas)*(OFFSET('Composition%'!$B62,0,AK$13)*OFFSET('Composition%'!$B62,0,AK$14)))-IF(AK$2=2,0,OFFSET('Composition%'!$B62,0,AK$17)*OFFSET('Composition%'!$B62,0,AK$18)*(AK$24*EXP(-AK$25/($B92+273)/RGas)))+ReactionRateK2!AK92/2</f>
        <v>0</v>
      </c>
      <c r="AL92" s="73">
        <f ca="1">IF(AL$2=0,0,AL$22*EXP(AL$23/($B92+273)/RGas)*(OFFSET('Composition%'!$B62,0,AL$13)*OFFSET('Composition%'!$B62,0,AL$14)))-IF(AL$2=2,0,OFFSET('Composition%'!$B62,0,AL$17)*OFFSET('Composition%'!$B62,0,AL$18)*(AL$24*EXP(-AL$25/($B92+273)/RGas)))+ReactionRateK2!AL92/2</f>
        <v>0</v>
      </c>
      <c r="AM92" s="73"/>
      <c r="AN92" s="73">
        <f ca="1">IF(AN$2=0,0,AN$22*EXP(AN$23/($B92+273)/RGas)*(OFFSET('Composition%'!$B62,0,AN$13)*OFFSET('Composition%'!$B62,0,AN$14)))-IF(AN$2=2,0,OFFSET('Composition%'!$B62,0,AN$17)*OFFSET('Composition%'!$B62,0,AN$18)*(AN$24*EXP(-AN$25/($B92+273)/RGas)))+ReactionRateK2!AN92/2</f>
        <v>0</v>
      </c>
      <c r="AO92" s="73">
        <f ca="1">IF(AO$2=0,0,AO$22*EXP(AO$23/($B92+273)/RGas)*(OFFSET('Composition%'!$B62,0,AO$13)*OFFSET('Composition%'!$B62,0,AO$14)))-IF(AO$2=2,0,OFFSET('Composition%'!$B62,0,AO$17)*OFFSET('Composition%'!$B62,0,AO$18)*(AO$24*EXP(-AO$25/($B92+273)/RGas)))+ReactionRateK2!AO92/2</f>
        <v>0</v>
      </c>
      <c r="AP92" s="73">
        <f ca="1">IF(AP$2=0,0,AP$22*EXP(AP$23/($B92+273)/RGas)*(OFFSET('Composition%'!$B62,0,AP$13)*OFFSET('Composition%'!$B62,0,AP$14)))-IF(AP$2=2,0,OFFSET('Composition%'!$B62,0,AP$17)*OFFSET('Composition%'!$B62,0,AP$18)*(AP$24*EXP(-AP$25/($B92+273)/RGas)))+ReactionRateK2!AP92/2</f>
        <v>4.729453481604024E-12</v>
      </c>
      <c r="AQ92" s="73">
        <f ca="1">IF(AQ$2=0,0,AQ$22*EXP(AQ$23/($B92+273)/RGas)*(OFFSET('Composition%'!$B62,0,AQ$13)*OFFSET('Composition%'!$B62,0,AQ$14)))-IF(AQ$2=2,0,OFFSET('Composition%'!$B62,0,AQ$17)*OFFSET('Composition%'!$B62,0,AQ$18)*(AQ$24*EXP(-AQ$25/($B92+273)/RGas)))+ReactionRateK2!AQ92/2</f>
        <v>0</v>
      </c>
      <c r="AR92" s="73">
        <f ca="1">IF(AR$2=0,0,AR$22*EXP(AR$23/($B92+273)/RGas)*(OFFSET('Composition%'!$B62,0,AR$13)*OFFSET('Composition%'!$B62,0,AR$14)))-IF(AR$2=2,0,OFFSET('Composition%'!$B62,0,AR$17)*OFFSET('Composition%'!$B62,0,AR$18)*(AR$24*EXP(-AR$25/($B92+273)/RGas)))+ReactionRateK2!AR92/2</f>
        <v>0</v>
      </c>
    </row>
    <row r="93" spans="1:44">
      <c r="A93" s="3">
        <f t="shared" si="9"/>
        <v>3.0499999999999972</v>
      </c>
      <c r="B93" s="19">
        <f ca="1">'Composition%'!B63</f>
        <v>414.18858550055256</v>
      </c>
      <c r="C93">
        <f t="shared" si="8"/>
        <v>30</v>
      </c>
      <c r="D93" s="26">
        <f ca="1">('Composition%'!C63*ReactionRateK3!C93)^3</f>
        <v>6.1023683706022807</v>
      </c>
      <c r="E93" s="4"/>
      <c r="F93" s="73">
        <f ca="1">IF(F$2=0,0,F$22*EXP(F$23/($B93+273)/RGas)*(OFFSET('Composition%'!$B63,0,F$13)*OFFSET('Composition%'!$B63,0,F$14)))-IF(F$2=2,0,OFFSET('Composition%'!$B63,0,F$17)*OFFSET('Composition%'!$B63,0,F$18)*(F$24*EXP(-F$25/($B93+273)/RGas)))+ReactionRateK2!F93/2</f>
        <v>5.0574343663746784E-3</v>
      </c>
      <c r="G93" s="73">
        <f ca="1">IF(G$2=0,0,G$22*EXP(G$23/($B93+273)/RGas)*(OFFSET('Composition%'!$B63,0,G$13)*OFFSET('Composition%'!$B63,0,G$14)))-IF(G$2=2,0,OFFSET('Composition%'!$B63,0,G$17)*OFFSET('Composition%'!$B63,0,G$18)*(G$24*EXP(-G$25/($B93+273)/RGas)))+ReactionRateK2!G93/2</f>
        <v>1.9754100339823993E-3</v>
      </c>
      <c r="H93" s="73">
        <f ca="1">IF(H$2=0,0,H$22*EXP(H$23/($B93+273)/RGas)*(OFFSET('Composition%'!$B63,0,H$13)*OFFSET('Composition%'!$B63,0,H$14)))-IF(H$2=2,0,OFFSET('Composition%'!$B63,0,H$17)*OFFSET('Composition%'!$B63,0,H$18)*(H$24*EXP(-H$25/($B93+273)/RGas)))+ReactionRateK2!H93/2</f>
        <v>-4.4410594161181847E-6</v>
      </c>
      <c r="I93" s="73">
        <f ca="1">IF(I$2=0,0,I$22*EXP(I$23/($B93+273)/RGas)*(OFFSET('Composition%'!$B63,0,I$13)*OFFSET('Composition%'!$B63,0,I$14)))-IF(I$2=2,0,OFFSET('Composition%'!$B63,0,I$17)*OFFSET('Composition%'!$B63,0,I$18)*(I$24*EXP(-I$25/($B93+273)/RGas)))+ReactionRateK2!I93/2</f>
        <v>8.4243715812335874E-6</v>
      </c>
      <c r="J93" s="73"/>
      <c r="K93" s="73">
        <f ca="1">IF(K$2=0,0,K$22*EXP(K$23/($B93+273)/RGas)*(OFFSET('Composition%'!$B63,0,K$13)*OFFSET('Composition%'!$B63,0,K$14)))-IF(K$2=2,0,OFFSET('Composition%'!$B63,0,K$17)*OFFSET('Composition%'!$B63,0,K$18)*(K$24*EXP(-K$25/($B93+273)/RGas)))+ReactionRateK2!K93/2</f>
        <v>2.1980042676997949E-2</v>
      </c>
      <c r="L93" s="73">
        <f ca="1">IF(L$2=0,0,L$22*EXP(L$23/($B93+273)/RGas)*(OFFSET('Composition%'!$B63,0,L$13)*OFFSET('Composition%'!$B63,0,L$14)))-IF(L$2=2,0,OFFSET('Composition%'!$B63,0,L$17)*OFFSET('Composition%'!$B63,0,L$18)*(L$24*EXP(-L$25/($B93+273)/RGas)))+ReactionRateK2!L93/2</f>
        <v>-4.1140200094099705E-3</v>
      </c>
      <c r="M93" s="73">
        <f ca="1">IF(M$2=0,0,M$22*EXP(M$23/($B93+273)/RGas)*(OFFSET('Composition%'!$B63,0,M$13)*OFFSET('Composition%'!$B63,0,M$14)))-IF(M$2=2,0,OFFSET('Composition%'!$B63,0,M$17)*OFFSET('Composition%'!$B63,0,M$18)*(M$24*EXP(-M$25/($B93+273)/RGas)))+ReactionRateK2!M93/2</f>
        <v>0</v>
      </c>
      <c r="N93" s="73"/>
      <c r="O93" s="73">
        <f ca="1">IF(O$2=0,0,O$22*EXP(O$23/($B93+273)/RGas)*(OFFSET('Composition%'!$B63,0,O$13)*OFFSET('Composition%'!$B63,0,O$14)))-IF(O$2=2,0,OFFSET('Composition%'!$B63,0,O$17)*OFFSET('Composition%'!$B63,0,O$18)*(O$24*EXP(-O$25/($B93+273)/RGas)))+ReactionRateK2!O93/2</f>
        <v>0</v>
      </c>
      <c r="P93" s="73">
        <f ca="1">IF(P$2=0,0,P$22*EXP(P$23/($B93+273)/RGas)*(OFFSET('Composition%'!$B63,0,P$13)*OFFSET('Composition%'!$B63,0,P$14)))-IF(P$2=2,0,OFFSET('Composition%'!$B63,0,P$17)*OFFSET('Composition%'!$B63,0,P$18)*(P$24*EXP(-P$25/($B93+273)/RGas)))+ReactionRateK2!P93/2</f>
        <v>1.7853358306613869E-2</v>
      </c>
      <c r="Q93" s="73">
        <f ca="1">IF(Q$2=0,0,Q$22*EXP(Q$23/($B93+273)/RGas)*(OFFSET('Composition%'!$B63,0,Q$13)*OFFSET('Composition%'!$B63,0,Q$14)))-IF(Q$2=2,0,OFFSET('Composition%'!$B63,0,Q$17)*OFFSET('Composition%'!$B63,0,Q$18)*(Q$24*EXP(-Q$25/($B93+273)/RGas)))+ReactionRateK2!Q93/2</f>
        <v>1.2223892341902665E-4</v>
      </c>
      <c r="R93" s="73">
        <f ca="1">IF(R$2=0,0,R$22*EXP(R$23/($B93+273)/RGas)*(OFFSET('Composition%'!$B63,0,R$13)*OFFSET('Composition%'!$B63,0,R$14)))-IF(R$2=2,0,OFFSET('Composition%'!$B63,0,R$17)*OFFSET('Composition%'!$B63,0,R$18)*(R$24*EXP(-R$25/($B93+273)/RGas)))+ReactionRateK2!R93/2</f>
        <v>2.7833297606974711E-5</v>
      </c>
      <c r="S93" s="73"/>
      <c r="T93" s="73">
        <f ca="1">IF(T$2=0,0,T$22*EXP(T$23/($B93+273)/RGas)*(OFFSET('Composition%'!$B63,0,T$13)*OFFSET('Composition%'!$B63,0,T$14)))-IF(T$2=2,0,OFFSET('Composition%'!$B63,0,T$17)*OFFSET('Composition%'!$B63,0,T$18)*(T$24*EXP(-T$25/($B93+273)/RGas)))+ReactionRateK2!T93/2</f>
        <v>7.3007947299774559E-4</v>
      </c>
      <c r="U93" s="73">
        <f ca="1">IF(U$2=0,0,U$22*EXP(U$23/($B93+273)/RGas)*(OFFSET('Composition%'!$B63,0,U$13)*OFFSET('Composition%'!$B63,0,U$14)))-IF(U$2=2,0,OFFSET('Composition%'!$B63,0,U$17)*OFFSET('Composition%'!$B63,0,U$18)*(U$24*EXP(-U$25/($B93+273)/RGas)))+ReactionRateK2!U93/2</f>
        <v>1.029092255399586E-5</v>
      </c>
      <c r="V93" s="73">
        <f ca="1">IF(V$2=0,0,V$22*EXP(V$23/($B93+273)/RGas)*(OFFSET('Composition%'!$B63,0,V$13)*OFFSET('Composition%'!$B63,0,V$14)))-IF(V$2=2,0,OFFSET('Composition%'!$B63,0,V$17)*OFFSET('Composition%'!$B63,0,V$18)*(V$24*EXP(-V$25/($B93+273)/RGas)))+ReactionRateK2!V93/2</f>
        <v>0</v>
      </c>
      <c r="W93" s="73">
        <f ca="1">IF(W$2=0,0,W$22*EXP(W$23/($B93+273)/RGas)*(OFFSET('Composition%'!$B63,0,W$13)*OFFSET('Composition%'!$B63,0,W$14)))-IF(W$2=2,0,OFFSET('Composition%'!$B63,0,W$17)*OFFSET('Composition%'!$B63,0,W$18)*(W$24*EXP(-W$25/($B93+273)/RGas)))+ReactionRateK2!W93/2</f>
        <v>0</v>
      </c>
      <c r="X93" s="73">
        <f ca="1">IF(X$2=0,0,X$22*EXP(X$23/($B93+273)/RGas)*(OFFSET('Composition%'!$B63,0,X$13)*OFFSET('Composition%'!$B63,0,X$14)))-IF(X$2=2,0,OFFSET('Composition%'!$B63,0,X$17)*OFFSET('Composition%'!$B63,0,X$18)*(X$24*EXP(-X$25/($B93+273)/RGas)))+ReactionRateK2!X93/2</f>
        <v>4.398344691578695E-8</v>
      </c>
      <c r="Y93" s="73">
        <f ca="1">IF(Y$2=0,0,Y$22*EXP(Y$23/($B93+273)/RGas)*(OFFSET('Composition%'!$B63,0,Y$13)*OFFSET('Composition%'!$B63,0,Y$14)))-IF(Y$2=2,0,OFFSET('Composition%'!$B63,0,Y$17)*OFFSET('Composition%'!$B63,0,Y$18)*(Y$24*EXP(-Y$25/($B93+273)/RGas)))+ReactionRateK2!Y93/2</f>
        <v>2.1769206166505954E-9</v>
      </c>
      <c r="Z93" s="73">
        <f ca="1">IF(Z$2=0,0,Z$22*EXP(Z$23/($B93+273)/RGas)*(OFFSET('Composition%'!$B63,0,Z$13)*OFFSET('Composition%'!$B63,0,Z$14)))-IF(Z$2=2,0,OFFSET('Composition%'!$B63,0,Z$17)*OFFSET('Composition%'!$B63,0,Z$18)*(Z$24*EXP(-Z$25/($B93+273)/RGas)))+ReactionRateK2!Z93/2</f>
        <v>0</v>
      </c>
      <c r="AA93" s="73">
        <f ca="1">IF(AA$2=0,0,AA$22*EXP(AA$23/($B93+273)/RGas)*(OFFSET('Composition%'!$B63,0,AA$13)*OFFSET('Composition%'!$B63,0,AA$14)))-IF(AA$2=2,0,OFFSET('Composition%'!$B63,0,AA$17)*OFFSET('Composition%'!$B63,0,AA$18)*(AA$24*EXP(-AA$25/($B93+273)/RGas)))+ReactionRateK2!AA93/2</f>
        <v>0</v>
      </c>
      <c r="AB93" s="73">
        <f ca="1">IF(AB$2=0,0,AB$22*EXP(AB$23/($B93+273)/RGas)*(OFFSET('Composition%'!$B63,0,AB$13)*OFFSET('Composition%'!$B63,0,AB$14)))-IF(AB$2=2,0,OFFSET('Composition%'!$B63,0,AB$17)*OFFSET('Composition%'!$B63,0,AB$18)*(AB$24*EXP(-AB$25/($B93+273)/RGas)))+ReactionRateK2!AB93/2</f>
        <v>0</v>
      </c>
      <c r="AC93" s="73">
        <f ca="1">IF(AC$2=0,0,AC$22*EXP(AC$23/($B93+273)/RGas)*(OFFSET('Composition%'!$B63,0,AC$13)*OFFSET('Composition%'!$B63,0,AC$14)))-IF(AC$2=2,0,OFFSET('Composition%'!$B63,0,AC$17)*OFFSET('Composition%'!$B63,0,AC$18)*(AC$24*EXP(-AC$25/($B93+273)/RGas)))+ReactionRateK2!AC93/2</f>
        <v>0</v>
      </c>
      <c r="AD93" s="73">
        <f ca="1">IF(AD$2=0,0,AD$22*EXP(AD$23/($B93+273)/RGas)*(OFFSET('Composition%'!$B63,0,AD$13)*OFFSET('Composition%'!$B63,0,AD$14)))-IF(AD$2=2,0,OFFSET('Composition%'!$B63,0,AD$17)*OFFSET('Composition%'!$B63,0,AD$18)*(AD$24*EXP(-AD$25/($B93+273)/RGas)))+ReactionRateK2!AD93/2</f>
        <v>0</v>
      </c>
      <c r="AE93" s="73">
        <f ca="1">IF(AE$2=0,0,AE$22*EXP(AE$23/($B93+273)/RGas)*(OFFSET('Composition%'!$B63,0,AE$13)*OFFSET('Composition%'!$B63,0,AE$14)))-IF(AE$2=2,0,OFFSET('Composition%'!$B63,0,AE$17)*OFFSET('Composition%'!$B63,0,AE$18)*(AE$24*EXP(-AE$25/($B93+273)/RGas)))+ReactionRateK2!AE93/2</f>
        <v>0</v>
      </c>
      <c r="AF93" s="73"/>
      <c r="AG93" s="73">
        <f ca="1">IF(AG$2=0,0,AG$22*EXP(AG$23/($B93+273)/RGas)*(OFFSET('Composition%'!$B63,0,AG$13)*OFFSET('Composition%'!$B63,0,AG$14)))-IF(AG$2=2,0,OFFSET('Composition%'!$B63,0,AG$17)*OFFSET('Composition%'!$B63,0,AG$18)*(AG$24*EXP(-AG$25/($B93+273)/RGas)))+ReactionRateK2!AG93/2</f>
        <v>0</v>
      </c>
      <c r="AH93" s="73">
        <f ca="1">IF(AH$2=0,0,AH$22*EXP(AH$23/($B93+273)/RGas)*(OFFSET('Composition%'!$B63,0,AH$13)*OFFSET('Composition%'!$B63,0,AH$14)))-IF(AH$2=2,0,OFFSET('Composition%'!$B63,0,AH$17)*OFFSET('Composition%'!$B63,0,AH$18)*(AH$24*EXP(-AH$25/($B93+273)/RGas)))+ReactionRateK2!AH93/2</f>
        <v>0</v>
      </c>
      <c r="AI93" s="73">
        <f ca="1">IF(AI$2=0,0,AI$22*EXP(AI$23/($B93+273)/RGas)*(OFFSET('Composition%'!$B63,0,AI$13)*OFFSET('Composition%'!$B63,0,AI$14)))-IF(AI$2=2,0,OFFSET('Composition%'!$B63,0,AI$17)*OFFSET('Composition%'!$B63,0,AI$18)*(AI$24*EXP(-AI$25/($B93+273)/RGas)))+ReactionRateK2!AI93/2</f>
        <v>0</v>
      </c>
      <c r="AJ93" s="73">
        <f ca="1">IF(AJ$2=0,0,AJ$22*EXP(AJ$23/($B93+273)/RGas)*(OFFSET('Composition%'!$B63,0,AJ$13)*OFFSET('Composition%'!$B63,0,AJ$14)))-IF(AJ$2=2,0,OFFSET('Composition%'!$B63,0,AJ$17)*OFFSET('Composition%'!$B63,0,AJ$18)*(AJ$24*EXP(-AJ$25/($B93+273)/RGas)))+ReactionRateK2!AJ93/2</f>
        <v>0</v>
      </c>
      <c r="AK93" s="73">
        <f ca="1">IF(AK$2=0,0,AK$22*EXP(AK$23/($B93+273)/RGas)*(OFFSET('Composition%'!$B63,0,AK$13)*OFFSET('Composition%'!$B63,0,AK$14)))-IF(AK$2=2,0,OFFSET('Composition%'!$B63,0,AK$17)*OFFSET('Composition%'!$B63,0,AK$18)*(AK$24*EXP(-AK$25/($B93+273)/RGas)))+ReactionRateK2!AK93/2</f>
        <v>0</v>
      </c>
      <c r="AL93" s="73">
        <f ca="1">IF(AL$2=0,0,AL$22*EXP(AL$23/($B93+273)/RGas)*(OFFSET('Composition%'!$B63,0,AL$13)*OFFSET('Composition%'!$B63,0,AL$14)))-IF(AL$2=2,0,OFFSET('Composition%'!$B63,0,AL$17)*OFFSET('Composition%'!$B63,0,AL$18)*(AL$24*EXP(-AL$25/($B93+273)/RGas)))+ReactionRateK2!AL93/2</f>
        <v>0</v>
      </c>
      <c r="AM93" s="73"/>
      <c r="AN93" s="73">
        <f ca="1">IF(AN$2=0,0,AN$22*EXP(AN$23/($B93+273)/RGas)*(OFFSET('Composition%'!$B63,0,AN$13)*OFFSET('Composition%'!$B63,0,AN$14)))-IF(AN$2=2,0,OFFSET('Composition%'!$B63,0,AN$17)*OFFSET('Composition%'!$B63,0,AN$18)*(AN$24*EXP(-AN$25/($B93+273)/RGas)))+ReactionRateK2!AN93/2</f>
        <v>0</v>
      </c>
      <c r="AO93" s="73">
        <f ca="1">IF(AO$2=0,0,AO$22*EXP(AO$23/($B93+273)/RGas)*(OFFSET('Composition%'!$B63,0,AO$13)*OFFSET('Composition%'!$B63,0,AO$14)))-IF(AO$2=2,0,OFFSET('Composition%'!$B63,0,AO$17)*OFFSET('Composition%'!$B63,0,AO$18)*(AO$24*EXP(-AO$25/($B93+273)/RGas)))+ReactionRateK2!AO93/2</f>
        <v>0</v>
      </c>
      <c r="AP93" s="73">
        <f ca="1">IF(AP$2=0,0,AP$22*EXP(AP$23/($B93+273)/RGas)*(OFFSET('Composition%'!$B63,0,AP$13)*OFFSET('Composition%'!$B63,0,AP$14)))-IF(AP$2=2,0,OFFSET('Composition%'!$B63,0,AP$17)*OFFSET('Composition%'!$B63,0,AP$18)*(AP$24*EXP(-AP$25/($B93+273)/RGas)))+ReactionRateK2!AP93/2</f>
        <v>4.7298793622084347E-12</v>
      </c>
      <c r="AQ93" s="73">
        <f ca="1">IF(AQ$2=0,0,AQ$22*EXP(AQ$23/($B93+273)/RGas)*(OFFSET('Composition%'!$B63,0,AQ$13)*OFFSET('Composition%'!$B63,0,AQ$14)))-IF(AQ$2=2,0,OFFSET('Composition%'!$B63,0,AQ$17)*OFFSET('Composition%'!$B63,0,AQ$18)*(AQ$24*EXP(-AQ$25/($B93+273)/RGas)))+ReactionRateK2!AQ93/2</f>
        <v>0</v>
      </c>
      <c r="AR93" s="73">
        <f ca="1">IF(AR$2=0,0,AR$22*EXP(AR$23/($B93+273)/RGas)*(OFFSET('Composition%'!$B63,0,AR$13)*OFFSET('Composition%'!$B63,0,AR$14)))-IF(AR$2=2,0,OFFSET('Composition%'!$B63,0,AR$17)*OFFSET('Composition%'!$B63,0,AR$18)*(AR$24*EXP(-AR$25/($B93+273)/RGas)))+ReactionRateK2!AR93/2</f>
        <v>0</v>
      </c>
    </row>
    <row r="94" spans="1:44">
      <c r="A94" s="3">
        <f t="shared" si="9"/>
        <v>3.099999999999997</v>
      </c>
      <c r="B94" s="19">
        <f ca="1">'Composition%'!B64</f>
        <v>414.21009961343333</v>
      </c>
      <c r="C94">
        <f t="shared" si="8"/>
        <v>30</v>
      </c>
      <c r="D94" s="26">
        <f ca="1">('Composition%'!C64*ReactionRateK3!C94)^3</f>
        <v>6.0915140145086584</v>
      </c>
      <c r="E94" s="4"/>
      <c r="F94" s="73">
        <f ca="1">IF(F$2=0,0,F$22*EXP(F$23/($B94+273)/RGas)*(OFFSET('Composition%'!$B64,0,F$13)*OFFSET('Composition%'!$B64,0,F$14)))-IF(F$2=2,0,OFFSET('Composition%'!$B64,0,F$17)*OFFSET('Composition%'!$B64,0,F$18)*(F$24*EXP(-F$25/($B94+273)/RGas)))+ReactionRateK2!F94/2</f>
        <v>4.9645911621126054E-3</v>
      </c>
      <c r="G94" s="73">
        <f ca="1">IF(G$2=0,0,G$22*EXP(G$23/($B94+273)/RGas)*(OFFSET('Composition%'!$B64,0,G$13)*OFFSET('Composition%'!$B64,0,G$14)))-IF(G$2=2,0,OFFSET('Composition%'!$B64,0,G$17)*OFFSET('Composition%'!$B64,0,G$18)*(G$24*EXP(-G$25/($B94+273)/RGas)))+ReactionRateK2!G94/2</f>
        <v>1.9416942930758113E-3</v>
      </c>
      <c r="H94" s="73">
        <f ca="1">IF(H$2=0,0,H$22*EXP(H$23/($B94+273)/RGas)*(OFFSET('Composition%'!$B64,0,H$13)*OFFSET('Composition%'!$B64,0,H$14)))-IF(H$2=2,0,OFFSET('Composition%'!$B64,0,H$17)*OFFSET('Composition%'!$B64,0,H$18)*(H$24*EXP(-H$25/($B94+273)/RGas)))+ReactionRateK2!H94/2</f>
        <v>-4.4393721754147342E-6</v>
      </c>
      <c r="I94" s="73">
        <f ca="1">IF(I$2=0,0,I$22*EXP(I$23/($B94+273)/RGas)*(OFFSET('Composition%'!$B64,0,I$13)*OFFSET('Composition%'!$B64,0,I$14)))-IF(I$2=2,0,OFFSET('Composition%'!$B64,0,I$17)*OFFSET('Composition%'!$B64,0,I$18)*(I$24*EXP(-I$25/($B94+273)/RGas)))+ReactionRateK2!I94/2</f>
        <v>9.1010173682604619E-6</v>
      </c>
      <c r="J94" s="73"/>
      <c r="K94" s="73">
        <f ca="1">IF(K$2=0,0,K$22*EXP(K$23/($B94+273)/RGas)*(OFFSET('Composition%'!$B64,0,K$13)*OFFSET('Composition%'!$B64,0,K$14)))-IF(K$2=2,0,OFFSET('Composition%'!$B64,0,K$17)*OFFSET('Composition%'!$B64,0,K$18)*(K$24*EXP(-K$25/($B94+273)/RGas)))+ReactionRateK2!K94/2</f>
        <v>2.1548183404208138E-2</v>
      </c>
      <c r="L94" s="73">
        <f ca="1">IF(L$2=0,0,L$22*EXP(L$23/($B94+273)/RGas)*(OFFSET('Composition%'!$B64,0,L$13)*OFFSET('Composition%'!$B64,0,L$14)))-IF(L$2=2,0,OFFSET('Composition%'!$B64,0,L$17)*OFFSET('Composition%'!$B64,0,L$18)*(L$24*EXP(-L$25/($B94+273)/RGas)))+ReactionRateK2!L94/2</f>
        <v>-4.0448805166374089E-3</v>
      </c>
      <c r="M94" s="73">
        <f ca="1">IF(M$2=0,0,M$22*EXP(M$23/($B94+273)/RGas)*(OFFSET('Composition%'!$B64,0,M$13)*OFFSET('Composition%'!$B64,0,M$14)))-IF(M$2=2,0,OFFSET('Composition%'!$B64,0,M$17)*OFFSET('Composition%'!$B64,0,M$18)*(M$24*EXP(-M$25/($B94+273)/RGas)))+ReactionRateK2!M94/2</f>
        <v>0</v>
      </c>
      <c r="N94" s="73"/>
      <c r="O94" s="73">
        <f ca="1">IF(O$2=0,0,O$22*EXP(O$23/($B94+273)/RGas)*(OFFSET('Composition%'!$B64,0,O$13)*OFFSET('Composition%'!$B64,0,O$14)))-IF(O$2=2,0,OFFSET('Composition%'!$B64,0,O$17)*OFFSET('Composition%'!$B64,0,O$18)*(O$24*EXP(-O$25/($B94+273)/RGas)))+ReactionRateK2!O94/2</f>
        <v>0</v>
      </c>
      <c r="P94" s="73">
        <f ca="1">IF(P$2=0,0,P$22*EXP(P$23/($B94+273)/RGas)*(OFFSET('Composition%'!$B64,0,P$13)*OFFSET('Composition%'!$B64,0,P$14)))-IF(P$2=2,0,OFFSET('Composition%'!$B64,0,P$17)*OFFSET('Composition%'!$B64,0,P$18)*(P$24*EXP(-P$25/($B94+273)/RGas)))+ReactionRateK2!P94/2</f>
        <v>1.7843445731047722E-2</v>
      </c>
      <c r="Q94" s="73">
        <f ca="1">IF(Q$2=0,0,Q$22*EXP(Q$23/($B94+273)/RGas)*(OFFSET('Composition%'!$B64,0,Q$13)*OFFSET('Composition%'!$B64,0,Q$14)))-IF(Q$2=2,0,OFFSET('Composition%'!$B64,0,Q$17)*OFFSET('Composition%'!$B64,0,Q$18)*(Q$24*EXP(-Q$25/($B94+273)/RGas)))+ReactionRateK2!Q94/2</f>
        <v>1.2436048325683067E-4</v>
      </c>
      <c r="R94" s="73">
        <f ca="1">IF(R$2=0,0,R$22*EXP(R$23/($B94+273)/RGas)*(OFFSET('Composition%'!$B64,0,R$13)*OFFSET('Composition%'!$B64,0,R$14)))-IF(R$2=2,0,OFFSET('Composition%'!$B64,0,R$17)*OFFSET('Composition%'!$B64,0,R$18)*(R$24*EXP(-R$25/($B94+273)/RGas)))+ReactionRateK2!R94/2</f>
        <v>2.8778861838407157E-5</v>
      </c>
      <c r="S94" s="73"/>
      <c r="T94" s="73">
        <f ca="1">IF(T$2=0,0,T$22*EXP(T$23/($B94+273)/RGas)*(OFFSET('Composition%'!$B64,0,T$13)*OFFSET('Composition%'!$B64,0,T$14)))-IF(T$2=2,0,OFFSET('Composition%'!$B64,0,T$17)*OFFSET('Composition%'!$B64,0,T$18)*(T$24*EXP(-T$25/($B94+273)/RGas)))+ReactionRateK2!T94/2</f>
        <v>6.8289347792303888E-4</v>
      </c>
      <c r="U94" s="73">
        <f ca="1">IF(U$2=0,0,U$22*EXP(U$23/($B94+273)/RGas)*(OFFSET('Composition%'!$B64,0,U$13)*OFFSET('Composition%'!$B64,0,U$14)))-IF(U$2=2,0,OFFSET('Composition%'!$B64,0,U$17)*OFFSET('Composition%'!$B64,0,U$18)*(U$24*EXP(-U$25/($B94+273)/RGas)))+ReactionRateK2!U94/2</f>
        <v>9.3328947159958359E-6</v>
      </c>
      <c r="V94" s="73">
        <f ca="1">IF(V$2=0,0,V$22*EXP(V$23/($B94+273)/RGas)*(OFFSET('Composition%'!$B64,0,V$13)*OFFSET('Composition%'!$B64,0,V$14)))-IF(V$2=2,0,OFFSET('Composition%'!$B64,0,V$17)*OFFSET('Composition%'!$B64,0,V$18)*(V$24*EXP(-V$25/($B94+273)/RGas)))+ReactionRateK2!V94/2</f>
        <v>0</v>
      </c>
      <c r="W94" s="73">
        <f ca="1">IF(W$2=0,0,W$22*EXP(W$23/($B94+273)/RGas)*(OFFSET('Composition%'!$B64,0,W$13)*OFFSET('Composition%'!$B64,0,W$14)))-IF(W$2=2,0,OFFSET('Composition%'!$B64,0,W$17)*OFFSET('Composition%'!$B64,0,W$18)*(W$24*EXP(-W$25/($B94+273)/RGas)))+ReactionRateK2!W94/2</f>
        <v>0</v>
      </c>
      <c r="X94" s="73">
        <f ca="1">IF(X$2=0,0,X$22*EXP(X$23/($B94+273)/RGas)*(OFFSET('Composition%'!$B64,0,X$13)*OFFSET('Composition%'!$B64,0,X$14)))-IF(X$2=2,0,OFFSET('Composition%'!$B64,0,X$17)*OFFSET('Composition%'!$B64,0,X$18)*(X$24*EXP(-X$25/($B94+273)/RGas)))+ReactionRateK2!X94/2</f>
        <v>4.395734745520108E-8</v>
      </c>
      <c r="Y94" s="73">
        <f ca="1">IF(Y$2=0,0,Y$22*EXP(Y$23/($B94+273)/RGas)*(OFFSET('Composition%'!$B64,0,Y$13)*OFFSET('Composition%'!$B64,0,Y$14)))-IF(Y$2=2,0,OFFSET('Composition%'!$B64,0,Y$17)*OFFSET('Composition%'!$B64,0,Y$18)*(Y$24*EXP(-Y$25/($B94+273)/RGas)))+ReactionRateK2!Y94/2</f>
        <v>2.1756288476370927E-9</v>
      </c>
      <c r="Z94" s="73">
        <f ca="1">IF(Z$2=0,0,Z$22*EXP(Z$23/($B94+273)/RGas)*(OFFSET('Composition%'!$B64,0,Z$13)*OFFSET('Composition%'!$B64,0,Z$14)))-IF(Z$2=2,0,OFFSET('Composition%'!$B64,0,Z$17)*OFFSET('Composition%'!$B64,0,Z$18)*(Z$24*EXP(-Z$25/($B94+273)/RGas)))+ReactionRateK2!Z94/2</f>
        <v>0</v>
      </c>
      <c r="AA94" s="73">
        <f ca="1">IF(AA$2=0,0,AA$22*EXP(AA$23/($B94+273)/RGas)*(OFFSET('Composition%'!$B64,0,AA$13)*OFFSET('Composition%'!$B64,0,AA$14)))-IF(AA$2=2,0,OFFSET('Composition%'!$B64,0,AA$17)*OFFSET('Composition%'!$B64,0,AA$18)*(AA$24*EXP(-AA$25/($B94+273)/RGas)))+ReactionRateK2!AA94/2</f>
        <v>0</v>
      </c>
      <c r="AB94" s="73">
        <f ca="1">IF(AB$2=0,0,AB$22*EXP(AB$23/($B94+273)/RGas)*(OFFSET('Composition%'!$B64,0,AB$13)*OFFSET('Composition%'!$B64,0,AB$14)))-IF(AB$2=2,0,OFFSET('Composition%'!$B64,0,AB$17)*OFFSET('Composition%'!$B64,0,AB$18)*(AB$24*EXP(-AB$25/($B94+273)/RGas)))+ReactionRateK2!AB94/2</f>
        <v>0</v>
      </c>
      <c r="AC94" s="73">
        <f ca="1">IF(AC$2=0,0,AC$22*EXP(AC$23/($B94+273)/RGas)*(OFFSET('Composition%'!$B64,0,AC$13)*OFFSET('Composition%'!$B64,0,AC$14)))-IF(AC$2=2,0,OFFSET('Composition%'!$B64,0,AC$17)*OFFSET('Composition%'!$B64,0,AC$18)*(AC$24*EXP(-AC$25/($B94+273)/RGas)))+ReactionRateK2!AC94/2</f>
        <v>0</v>
      </c>
      <c r="AD94" s="73">
        <f ca="1">IF(AD$2=0,0,AD$22*EXP(AD$23/($B94+273)/RGas)*(OFFSET('Composition%'!$B64,0,AD$13)*OFFSET('Composition%'!$B64,0,AD$14)))-IF(AD$2=2,0,OFFSET('Composition%'!$B64,0,AD$17)*OFFSET('Composition%'!$B64,0,AD$18)*(AD$24*EXP(-AD$25/($B94+273)/RGas)))+ReactionRateK2!AD94/2</f>
        <v>0</v>
      </c>
      <c r="AE94" s="73">
        <f ca="1">IF(AE$2=0,0,AE$22*EXP(AE$23/($B94+273)/RGas)*(OFFSET('Composition%'!$B64,0,AE$13)*OFFSET('Composition%'!$B64,0,AE$14)))-IF(AE$2=2,0,OFFSET('Composition%'!$B64,0,AE$17)*OFFSET('Composition%'!$B64,0,AE$18)*(AE$24*EXP(-AE$25/($B94+273)/RGas)))+ReactionRateK2!AE94/2</f>
        <v>0</v>
      </c>
      <c r="AF94" s="73"/>
      <c r="AG94" s="73">
        <f ca="1">IF(AG$2=0,0,AG$22*EXP(AG$23/($B94+273)/RGas)*(OFFSET('Composition%'!$B64,0,AG$13)*OFFSET('Composition%'!$B64,0,AG$14)))-IF(AG$2=2,0,OFFSET('Composition%'!$B64,0,AG$17)*OFFSET('Composition%'!$B64,0,AG$18)*(AG$24*EXP(-AG$25/($B94+273)/RGas)))+ReactionRateK2!AG94/2</f>
        <v>0</v>
      </c>
      <c r="AH94" s="73">
        <f ca="1">IF(AH$2=0,0,AH$22*EXP(AH$23/($B94+273)/RGas)*(OFFSET('Composition%'!$B64,0,AH$13)*OFFSET('Composition%'!$B64,0,AH$14)))-IF(AH$2=2,0,OFFSET('Composition%'!$B64,0,AH$17)*OFFSET('Composition%'!$B64,0,AH$18)*(AH$24*EXP(-AH$25/($B94+273)/RGas)))+ReactionRateK2!AH94/2</f>
        <v>0</v>
      </c>
      <c r="AI94" s="73">
        <f ca="1">IF(AI$2=0,0,AI$22*EXP(AI$23/($B94+273)/RGas)*(OFFSET('Composition%'!$B64,0,AI$13)*OFFSET('Composition%'!$B64,0,AI$14)))-IF(AI$2=2,0,OFFSET('Composition%'!$B64,0,AI$17)*OFFSET('Composition%'!$B64,0,AI$18)*(AI$24*EXP(-AI$25/($B94+273)/RGas)))+ReactionRateK2!AI94/2</f>
        <v>0</v>
      </c>
      <c r="AJ94" s="73">
        <f ca="1">IF(AJ$2=0,0,AJ$22*EXP(AJ$23/($B94+273)/RGas)*(OFFSET('Composition%'!$B64,0,AJ$13)*OFFSET('Composition%'!$B64,0,AJ$14)))-IF(AJ$2=2,0,OFFSET('Composition%'!$B64,0,AJ$17)*OFFSET('Composition%'!$B64,0,AJ$18)*(AJ$24*EXP(-AJ$25/($B94+273)/RGas)))+ReactionRateK2!AJ94/2</f>
        <v>0</v>
      </c>
      <c r="AK94" s="73">
        <f ca="1">IF(AK$2=0,0,AK$22*EXP(AK$23/($B94+273)/RGas)*(OFFSET('Composition%'!$B64,0,AK$13)*OFFSET('Composition%'!$B64,0,AK$14)))-IF(AK$2=2,0,OFFSET('Composition%'!$B64,0,AK$17)*OFFSET('Composition%'!$B64,0,AK$18)*(AK$24*EXP(-AK$25/($B94+273)/RGas)))+ReactionRateK2!AK94/2</f>
        <v>0</v>
      </c>
      <c r="AL94" s="73">
        <f ca="1">IF(AL$2=0,0,AL$22*EXP(AL$23/($B94+273)/RGas)*(OFFSET('Composition%'!$B64,0,AL$13)*OFFSET('Composition%'!$B64,0,AL$14)))-IF(AL$2=2,0,OFFSET('Composition%'!$B64,0,AL$17)*OFFSET('Composition%'!$B64,0,AL$18)*(AL$24*EXP(-AL$25/($B94+273)/RGas)))+ReactionRateK2!AL94/2</f>
        <v>0</v>
      </c>
      <c r="AM94" s="73"/>
      <c r="AN94" s="73">
        <f ca="1">IF(AN$2=0,0,AN$22*EXP(AN$23/($B94+273)/RGas)*(OFFSET('Composition%'!$B64,0,AN$13)*OFFSET('Composition%'!$B64,0,AN$14)))-IF(AN$2=2,0,OFFSET('Composition%'!$B64,0,AN$17)*OFFSET('Composition%'!$B64,0,AN$18)*(AN$24*EXP(-AN$25/($B94+273)/RGas)))+ReactionRateK2!AN94/2</f>
        <v>0</v>
      </c>
      <c r="AO94" s="73">
        <f ca="1">IF(AO$2=0,0,AO$22*EXP(AO$23/($B94+273)/RGas)*(OFFSET('Composition%'!$B64,0,AO$13)*OFFSET('Composition%'!$B64,0,AO$14)))-IF(AO$2=2,0,OFFSET('Composition%'!$B64,0,AO$17)*OFFSET('Composition%'!$B64,0,AO$18)*(AO$24*EXP(-AO$25/($B94+273)/RGas)))+ReactionRateK2!AO94/2</f>
        <v>0</v>
      </c>
      <c r="AP94" s="73">
        <f ca="1">IF(AP$2=0,0,AP$22*EXP(AP$23/($B94+273)/RGas)*(OFFSET('Composition%'!$B64,0,AP$13)*OFFSET('Composition%'!$B64,0,AP$14)))-IF(AP$2=2,0,OFFSET('Composition%'!$B64,0,AP$17)*OFFSET('Composition%'!$B64,0,AP$18)*(AP$24*EXP(-AP$25/($B94+273)/RGas)))+ReactionRateK2!AP94/2</f>
        <v>4.7302655266746466E-12</v>
      </c>
      <c r="AQ94" s="73">
        <f ca="1">IF(AQ$2=0,0,AQ$22*EXP(AQ$23/($B94+273)/RGas)*(OFFSET('Composition%'!$B64,0,AQ$13)*OFFSET('Composition%'!$B64,0,AQ$14)))-IF(AQ$2=2,0,OFFSET('Composition%'!$B64,0,AQ$17)*OFFSET('Composition%'!$B64,0,AQ$18)*(AQ$24*EXP(-AQ$25/($B94+273)/RGas)))+ReactionRateK2!AQ94/2</f>
        <v>0</v>
      </c>
      <c r="AR94" s="73">
        <f ca="1">IF(AR$2=0,0,AR$22*EXP(AR$23/($B94+273)/RGas)*(OFFSET('Composition%'!$B64,0,AR$13)*OFFSET('Composition%'!$B64,0,AR$14)))-IF(AR$2=2,0,OFFSET('Composition%'!$B64,0,AR$17)*OFFSET('Composition%'!$B64,0,AR$18)*(AR$24*EXP(-AR$25/($B94+273)/RGas)))+ReactionRateK2!AR94/2</f>
        <v>0</v>
      </c>
    </row>
    <row r="95" spans="1:44">
      <c r="A95" s="3">
        <f t="shared" si="9"/>
        <v>3.1499999999999968</v>
      </c>
      <c r="B95" s="19">
        <f ca="1">'Composition%'!B65</f>
        <v>414.23051463825271</v>
      </c>
      <c r="C95">
        <f t="shared" si="8"/>
        <v>30</v>
      </c>
      <c r="D95" s="26">
        <f ca="1">('Composition%'!C65*ReactionRateK3!C95)^3</f>
        <v>6.0813771339948079</v>
      </c>
      <c r="E95" s="4"/>
      <c r="F95" s="73">
        <f ca="1">IF(F$2=0,0,F$22*EXP(F$23/($B95+273)/RGas)*(OFFSET('Composition%'!$B65,0,F$13)*OFFSET('Composition%'!$B65,0,F$14)))-IF(F$2=2,0,OFFSET('Composition%'!$B65,0,F$17)*OFFSET('Composition%'!$B65,0,F$18)*(F$24*EXP(-F$25/($B95+273)/RGas)))+ReactionRateK2!F95/2</f>
        <v>4.874188824993817E-3</v>
      </c>
      <c r="G95" s="73">
        <f ca="1">IF(G$2=0,0,G$22*EXP(G$23/($B95+273)/RGas)*(OFFSET('Composition%'!$B65,0,G$13)*OFFSET('Composition%'!$B65,0,G$14)))-IF(G$2=2,0,OFFSET('Composition%'!$B65,0,G$17)*OFFSET('Composition%'!$B65,0,G$18)*(G$24*EXP(-G$25/($B95+273)/RGas)))+ReactionRateK2!G95/2</f>
        <v>1.9088025253345933E-3</v>
      </c>
      <c r="H95" s="73">
        <f ca="1">IF(H$2=0,0,H$22*EXP(H$23/($B95+273)/RGas)*(OFFSET('Composition%'!$B65,0,H$13)*OFFSET('Composition%'!$B65,0,H$14)))-IF(H$2=2,0,OFFSET('Composition%'!$B65,0,H$17)*OFFSET('Composition%'!$B65,0,H$18)*(H$24*EXP(-H$25/($B95+273)/RGas)))+ReactionRateK2!H95/2</f>
        <v>-4.4357547856804645E-6</v>
      </c>
      <c r="I95" s="73">
        <f ca="1">IF(I$2=0,0,I$22*EXP(I$23/($B95+273)/RGas)*(OFFSET('Composition%'!$B65,0,I$13)*OFFSET('Composition%'!$B65,0,I$14)))-IF(I$2=2,0,OFFSET('Composition%'!$B65,0,I$17)*OFFSET('Composition%'!$B65,0,I$18)*(I$24*EXP(-I$25/($B95+273)/RGas)))+ReactionRateK2!I95/2</f>
        <v>9.5787488983990546E-6</v>
      </c>
      <c r="J95" s="73"/>
      <c r="K95" s="73">
        <f ca="1">IF(K$2=0,0,K$22*EXP(K$23/($B95+273)/RGas)*(OFFSET('Composition%'!$B65,0,K$13)*OFFSET('Composition%'!$B65,0,K$14)))-IF(K$2=2,0,OFFSET('Composition%'!$B65,0,K$17)*OFFSET('Composition%'!$B65,0,K$18)*(K$24*EXP(-K$25/($B95+273)/RGas)))+ReactionRateK2!K95/2</f>
        <v>2.1122157392135667E-2</v>
      </c>
      <c r="L95" s="73">
        <f ca="1">IF(L$2=0,0,L$22*EXP(L$23/($B95+273)/RGas)*(OFFSET('Composition%'!$B65,0,L$13)*OFFSET('Composition%'!$B65,0,L$14)))-IF(L$2=2,0,OFFSET('Composition%'!$B65,0,L$17)*OFFSET('Composition%'!$B65,0,L$18)*(L$24*EXP(-L$25/($B95+273)/RGas)))+ReactionRateK2!L95/2</f>
        <v>-3.9771222909240197E-3</v>
      </c>
      <c r="M95" s="73">
        <f ca="1">IF(M$2=0,0,M$22*EXP(M$23/($B95+273)/RGas)*(OFFSET('Composition%'!$B65,0,M$13)*OFFSET('Composition%'!$B65,0,M$14)))-IF(M$2=2,0,OFFSET('Composition%'!$B65,0,M$17)*OFFSET('Composition%'!$B65,0,M$18)*(M$24*EXP(-M$25/($B95+273)/RGas)))+ReactionRateK2!M95/2</f>
        <v>0</v>
      </c>
      <c r="N95" s="73"/>
      <c r="O95" s="73">
        <f ca="1">IF(O$2=0,0,O$22*EXP(O$23/($B95+273)/RGas)*(OFFSET('Composition%'!$B65,0,O$13)*OFFSET('Composition%'!$B65,0,O$14)))-IF(O$2=2,0,OFFSET('Composition%'!$B65,0,O$17)*OFFSET('Composition%'!$B65,0,O$18)*(O$24*EXP(-O$25/($B95+273)/RGas)))+ReactionRateK2!O95/2</f>
        <v>0</v>
      </c>
      <c r="P95" s="73">
        <f ca="1">IF(P$2=0,0,P$22*EXP(P$23/($B95+273)/RGas)*(OFFSET('Composition%'!$B65,0,P$13)*OFFSET('Composition%'!$B65,0,P$14)))-IF(P$2=2,0,OFFSET('Composition%'!$B65,0,P$17)*OFFSET('Composition%'!$B65,0,P$18)*(P$24*EXP(-P$25/($B95+273)/RGas)))+ReactionRateK2!P95/2</f>
        <v>1.7826008301901987E-2</v>
      </c>
      <c r="Q95" s="73">
        <f ca="1">IF(Q$2=0,0,Q$22*EXP(Q$23/($B95+273)/RGas)*(OFFSET('Composition%'!$B65,0,Q$13)*OFFSET('Composition%'!$B65,0,Q$14)))-IF(Q$2=2,0,OFFSET('Composition%'!$B65,0,Q$17)*OFFSET('Composition%'!$B65,0,Q$18)*(Q$24*EXP(-Q$25/($B95+273)/RGas)))+ReactionRateK2!Q95/2</f>
        <v>1.2645672866893446E-4</v>
      </c>
      <c r="R95" s="73">
        <f ca="1">IF(R$2=0,0,R$22*EXP(R$23/($B95+273)/RGas)*(OFFSET('Composition%'!$B65,0,R$13)*OFFSET('Composition%'!$B65,0,R$14)))-IF(R$2=2,0,OFFSET('Composition%'!$B65,0,R$17)*OFFSET('Composition%'!$B65,0,R$18)*(R$24*EXP(-R$25/($B95+273)/RGas)))+ReactionRateK2!R95/2</f>
        <v>2.9734365259216787E-5</v>
      </c>
      <c r="S95" s="73"/>
      <c r="T95" s="73">
        <f ca="1">IF(T$2=0,0,T$22*EXP(T$23/($B95+273)/RGas)*(OFFSET('Composition%'!$B65,0,T$13)*OFFSET('Composition%'!$B65,0,T$14)))-IF(T$2=2,0,OFFSET('Composition%'!$B65,0,T$17)*OFFSET('Composition%'!$B65,0,T$18)*(T$24*EXP(-T$25/($B95+273)/RGas)))+ReactionRateK2!T95/2</f>
        <v>6.3874800964125293E-4</v>
      </c>
      <c r="U95" s="73">
        <f ca="1">IF(U$2=0,0,U$22*EXP(U$23/($B95+273)/RGas)*(OFFSET('Composition%'!$B65,0,U$13)*OFFSET('Composition%'!$B65,0,U$14)))-IF(U$2=2,0,OFFSET('Composition%'!$B65,0,U$17)*OFFSET('Composition%'!$B65,0,U$18)*(U$24*EXP(-U$25/($B95+273)/RGas)))+ReactionRateK2!U95/2</f>
        <v>8.4648902433301026E-6</v>
      </c>
      <c r="V95" s="73">
        <f ca="1">IF(V$2=0,0,V$22*EXP(V$23/($B95+273)/RGas)*(OFFSET('Composition%'!$B65,0,V$13)*OFFSET('Composition%'!$B65,0,V$14)))-IF(V$2=2,0,OFFSET('Composition%'!$B65,0,V$17)*OFFSET('Composition%'!$B65,0,V$18)*(V$24*EXP(-V$25/($B95+273)/RGas)))+ReactionRateK2!V95/2</f>
        <v>0</v>
      </c>
      <c r="W95" s="73">
        <f ca="1">IF(W$2=0,0,W$22*EXP(W$23/($B95+273)/RGas)*(OFFSET('Composition%'!$B65,0,W$13)*OFFSET('Composition%'!$B65,0,W$14)))-IF(W$2=2,0,OFFSET('Composition%'!$B65,0,W$17)*OFFSET('Composition%'!$B65,0,W$18)*(W$24*EXP(-W$25/($B95+273)/RGas)))+ReactionRateK2!W95/2</f>
        <v>0</v>
      </c>
      <c r="X95" s="73">
        <f ca="1">IF(X$2=0,0,X$22*EXP(X$23/($B95+273)/RGas)*(OFFSET('Composition%'!$B65,0,X$13)*OFFSET('Composition%'!$B65,0,X$14)))-IF(X$2=2,0,OFFSET('Composition%'!$B65,0,X$17)*OFFSET('Composition%'!$B65,0,X$18)*(X$24*EXP(-X$25/($B95+273)/RGas)))+ReactionRateK2!X95/2</f>
        <v>4.393294508565385E-8</v>
      </c>
      <c r="Y95" s="73">
        <f ca="1">IF(Y$2=0,0,Y$22*EXP(Y$23/($B95+273)/RGas)*(OFFSET('Composition%'!$B65,0,Y$13)*OFFSET('Composition%'!$B65,0,Y$14)))-IF(Y$2=2,0,OFFSET('Composition%'!$B65,0,Y$17)*OFFSET('Composition%'!$B65,0,Y$18)*(Y$24*EXP(-Y$25/($B95+273)/RGas)))+ReactionRateK2!Y95/2</f>
        <v>2.1744210745977433E-9</v>
      </c>
      <c r="Z95" s="73">
        <f ca="1">IF(Z$2=0,0,Z$22*EXP(Z$23/($B95+273)/RGas)*(OFFSET('Composition%'!$B65,0,Z$13)*OFFSET('Composition%'!$B65,0,Z$14)))-IF(Z$2=2,0,OFFSET('Composition%'!$B65,0,Z$17)*OFFSET('Composition%'!$B65,0,Z$18)*(Z$24*EXP(-Z$25/($B95+273)/RGas)))+ReactionRateK2!Z95/2</f>
        <v>0</v>
      </c>
      <c r="AA95" s="73">
        <f ca="1">IF(AA$2=0,0,AA$22*EXP(AA$23/($B95+273)/RGas)*(OFFSET('Composition%'!$B65,0,AA$13)*OFFSET('Composition%'!$B65,0,AA$14)))-IF(AA$2=2,0,OFFSET('Composition%'!$B65,0,AA$17)*OFFSET('Composition%'!$B65,0,AA$18)*(AA$24*EXP(-AA$25/($B95+273)/RGas)))+ReactionRateK2!AA95/2</f>
        <v>0</v>
      </c>
      <c r="AB95" s="73">
        <f ca="1">IF(AB$2=0,0,AB$22*EXP(AB$23/($B95+273)/RGas)*(OFFSET('Composition%'!$B65,0,AB$13)*OFFSET('Composition%'!$B65,0,AB$14)))-IF(AB$2=2,0,OFFSET('Composition%'!$B65,0,AB$17)*OFFSET('Composition%'!$B65,0,AB$18)*(AB$24*EXP(-AB$25/($B95+273)/RGas)))+ReactionRateK2!AB95/2</f>
        <v>0</v>
      </c>
      <c r="AC95" s="73">
        <f ca="1">IF(AC$2=0,0,AC$22*EXP(AC$23/($B95+273)/RGas)*(OFFSET('Composition%'!$B65,0,AC$13)*OFFSET('Composition%'!$B65,0,AC$14)))-IF(AC$2=2,0,OFFSET('Composition%'!$B65,0,AC$17)*OFFSET('Composition%'!$B65,0,AC$18)*(AC$24*EXP(-AC$25/($B95+273)/RGas)))+ReactionRateK2!AC95/2</f>
        <v>0</v>
      </c>
      <c r="AD95" s="73">
        <f ca="1">IF(AD$2=0,0,AD$22*EXP(AD$23/($B95+273)/RGas)*(OFFSET('Composition%'!$B65,0,AD$13)*OFFSET('Composition%'!$B65,0,AD$14)))-IF(AD$2=2,0,OFFSET('Composition%'!$B65,0,AD$17)*OFFSET('Composition%'!$B65,0,AD$18)*(AD$24*EXP(-AD$25/($B95+273)/RGas)))+ReactionRateK2!AD95/2</f>
        <v>0</v>
      </c>
      <c r="AE95" s="73">
        <f ca="1">IF(AE$2=0,0,AE$22*EXP(AE$23/($B95+273)/RGas)*(OFFSET('Composition%'!$B65,0,AE$13)*OFFSET('Composition%'!$B65,0,AE$14)))-IF(AE$2=2,0,OFFSET('Composition%'!$B65,0,AE$17)*OFFSET('Composition%'!$B65,0,AE$18)*(AE$24*EXP(-AE$25/($B95+273)/RGas)))+ReactionRateK2!AE95/2</f>
        <v>0</v>
      </c>
      <c r="AF95" s="73"/>
      <c r="AG95" s="73">
        <f ca="1">IF(AG$2=0,0,AG$22*EXP(AG$23/($B95+273)/RGas)*(OFFSET('Composition%'!$B65,0,AG$13)*OFFSET('Composition%'!$B65,0,AG$14)))-IF(AG$2=2,0,OFFSET('Composition%'!$B65,0,AG$17)*OFFSET('Composition%'!$B65,0,AG$18)*(AG$24*EXP(-AG$25/($B95+273)/RGas)))+ReactionRateK2!AG95/2</f>
        <v>0</v>
      </c>
      <c r="AH95" s="73">
        <f ca="1">IF(AH$2=0,0,AH$22*EXP(AH$23/($B95+273)/RGas)*(OFFSET('Composition%'!$B65,0,AH$13)*OFFSET('Composition%'!$B65,0,AH$14)))-IF(AH$2=2,0,OFFSET('Composition%'!$B65,0,AH$17)*OFFSET('Composition%'!$B65,0,AH$18)*(AH$24*EXP(-AH$25/($B95+273)/RGas)))+ReactionRateK2!AH95/2</f>
        <v>0</v>
      </c>
      <c r="AI95" s="73">
        <f ca="1">IF(AI$2=0,0,AI$22*EXP(AI$23/($B95+273)/RGas)*(OFFSET('Composition%'!$B65,0,AI$13)*OFFSET('Composition%'!$B65,0,AI$14)))-IF(AI$2=2,0,OFFSET('Composition%'!$B65,0,AI$17)*OFFSET('Composition%'!$B65,0,AI$18)*(AI$24*EXP(-AI$25/($B95+273)/RGas)))+ReactionRateK2!AI95/2</f>
        <v>0</v>
      </c>
      <c r="AJ95" s="73">
        <f ca="1">IF(AJ$2=0,0,AJ$22*EXP(AJ$23/($B95+273)/RGas)*(OFFSET('Composition%'!$B65,0,AJ$13)*OFFSET('Composition%'!$B65,0,AJ$14)))-IF(AJ$2=2,0,OFFSET('Composition%'!$B65,0,AJ$17)*OFFSET('Composition%'!$B65,0,AJ$18)*(AJ$24*EXP(-AJ$25/($B95+273)/RGas)))+ReactionRateK2!AJ95/2</f>
        <v>0</v>
      </c>
      <c r="AK95" s="73">
        <f ca="1">IF(AK$2=0,0,AK$22*EXP(AK$23/($B95+273)/RGas)*(OFFSET('Composition%'!$B65,0,AK$13)*OFFSET('Composition%'!$B65,0,AK$14)))-IF(AK$2=2,0,OFFSET('Composition%'!$B65,0,AK$17)*OFFSET('Composition%'!$B65,0,AK$18)*(AK$24*EXP(-AK$25/($B95+273)/RGas)))+ReactionRateK2!AK95/2</f>
        <v>0</v>
      </c>
      <c r="AL95" s="73">
        <f ca="1">IF(AL$2=0,0,AL$22*EXP(AL$23/($B95+273)/RGas)*(OFFSET('Composition%'!$B65,0,AL$13)*OFFSET('Composition%'!$B65,0,AL$14)))-IF(AL$2=2,0,OFFSET('Composition%'!$B65,0,AL$17)*OFFSET('Composition%'!$B65,0,AL$18)*(AL$24*EXP(-AL$25/($B95+273)/RGas)))+ReactionRateK2!AL95/2</f>
        <v>0</v>
      </c>
      <c r="AM95" s="73"/>
      <c r="AN95" s="73">
        <f ca="1">IF(AN$2=0,0,AN$22*EXP(AN$23/($B95+273)/RGas)*(OFFSET('Composition%'!$B65,0,AN$13)*OFFSET('Composition%'!$B65,0,AN$14)))-IF(AN$2=2,0,OFFSET('Composition%'!$B65,0,AN$17)*OFFSET('Composition%'!$B65,0,AN$18)*(AN$24*EXP(-AN$25/($B95+273)/RGas)))+ReactionRateK2!AN95/2</f>
        <v>0</v>
      </c>
      <c r="AO95" s="73">
        <f ca="1">IF(AO$2=0,0,AO$22*EXP(AO$23/($B95+273)/RGas)*(OFFSET('Composition%'!$B65,0,AO$13)*OFFSET('Composition%'!$B65,0,AO$14)))-IF(AO$2=2,0,OFFSET('Composition%'!$B65,0,AO$17)*OFFSET('Composition%'!$B65,0,AO$18)*(AO$24*EXP(-AO$25/($B95+273)/RGas)))+ReactionRateK2!AO95/2</f>
        <v>0</v>
      </c>
      <c r="AP95" s="73">
        <f ca="1">IF(AP$2=0,0,AP$22*EXP(AP$23/($B95+273)/RGas)*(OFFSET('Composition%'!$B65,0,AP$13)*OFFSET('Composition%'!$B65,0,AP$14)))-IF(AP$2=2,0,OFFSET('Composition%'!$B65,0,AP$17)*OFFSET('Composition%'!$B65,0,AP$18)*(AP$24*EXP(-AP$25/($B95+273)/RGas)))+ReactionRateK2!AP95/2</f>
        <v>4.7306157140945617E-12</v>
      </c>
      <c r="AQ95" s="73">
        <f ca="1">IF(AQ$2=0,0,AQ$22*EXP(AQ$23/($B95+273)/RGas)*(OFFSET('Composition%'!$B65,0,AQ$13)*OFFSET('Composition%'!$B65,0,AQ$14)))-IF(AQ$2=2,0,OFFSET('Composition%'!$B65,0,AQ$17)*OFFSET('Composition%'!$B65,0,AQ$18)*(AQ$24*EXP(-AQ$25/($B95+273)/RGas)))+ReactionRateK2!AQ95/2</f>
        <v>0</v>
      </c>
      <c r="AR95" s="73">
        <f ca="1">IF(AR$2=0,0,AR$22*EXP(AR$23/($B95+273)/RGas)*(OFFSET('Composition%'!$B65,0,AR$13)*OFFSET('Composition%'!$B65,0,AR$14)))-IF(AR$2=2,0,OFFSET('Composition%'!$B65,0,AR$17)*OFFSET('Composition%'!$B65,0,AR$18)*(AR$24*EXP(-AR$25/($B95+273)/RGas)))+ReactionRateK2!AR95/2</f>
        <v>0</v>
      </c>
    </row>
    <row r="96" spans="1:44">
      <c r="A96" s="3">
        <f t="shared" si="9"/>
        <v>3.1999999999999966</v>
      </c>
      <c r="B96" s="19">
        <f ca="1">'Composition%'!B66</f>
        <v>414.24990645937169</v>
      </c>
      <c r="C96">
        <f t="shared" si="8"/>
        <v>30</v>
      </c>
      <c r="D96" s="26">
        <f ca="1">('Composition%'!C66*ReactionRateK3!C96)^3</f>
        <v>6.0719096038774785</v>
      </c>
      <c r="E96" s="4"/>
      <c r="F96" s="73">
        <f ca="1">IF(F$2=0,0,F$22*EXP(F$23/($B96+273)/RGas)*(OFFSET('Composition%'!$B66,0,F$13)*OFFSET('Composition%'!$B66,0,F$14)))-IF(F$2=2,0,OFFSET('Composition%'!$B66,0,F$17)*OFFSET('Composition%'!$B66,0,F$18)*(F$24*EXP(-F$25/($B96+273)/RGas)))+ReactionRateK2!F96/2</f>
        <v>4.7861503646575475E-3</v>
      </c>
      <c r="G96" s="73">
        <f ca="1">IF(G$2=0,0,G$22*EXP(G$23/($B96+273)/RGas)*(OFFSET('Composition%'!$B66,0,G$13)*OFFSET('Composition%'!$B66,0,G$14)))-IF(G$2=2,0,OFFSET('Composition%'!$B66,0,G$17)*OFFSET('Composition%'!$B66,0,G$18)*(G$24*EXP(-G$25/($B96+273)/RGas)))+ReactionRateK2!G96/2</f>
        <v>1.8767096336399253E-3</v>
      </c>
      <c r="H96" s="73">
        <f ca="1">IF(H$2=0,0,H$22*EXP(H$23/($B96+273)/RGas)*(OFFSET('Composition%'!$B66,0,H$13)*OFFSET('Composition%'!$B66,0,H$14)))-IF(H$2=2,0,OFFSET('Composition%'!$B66,0,H$17)*OFFSET('Composition%'!$B66,0,H$18)*(H$24*EXP(-H$25/($B96+273)/RGas)))+ReactionRateK2!H96/2</f>
        <v>-4.4302978031493805E-6</v>
      </c>
      <c r="I96" s="73">
        <f ca="1">IF(I$2=0,0,I$22*EXP(I$23/($B96+273)/RGas)*(OFFSET('Composition%'!$B66,0,I$13)*OFFSET('Composition%'!$B66,0,I$14)))-IF(I$2=2,0,OFFSET('Composition%'!$B66,0,I$17)*OFFSET('Composition%'!$B66,0,I$18)*(I$24*EXP(-I$25/($B96+273)/RGas)))+ReactionRateK2!I96/2</f>
        <v>9.8896918815247031E-6</v>
      </c>
      <c r="J96" s="73"/>
      <c r="K96" s="73">
        <f ca="1">IF(K$2=0,0,K$22*EXP(K$23/($B96+273)/RGas)*(OFFSET('Composition%'!$B66,0,K$13)*OFFSET('Composition%'!$B66,0,K$14)))-IF(K$2=2,0,OFFSET('Composition%'!$B66,0,K$17)*OFFSET('Composition%'!$B66,0,K$18)*(K$24*EXP(-K$25/($B96+273)/RGas)))+ReactionRateK2!K96/2</f>
        <v>2.0701941267364427E-2</v>
      </c>
      <c r="L96" s="73">
        <f ca="1">IF(L$2=0,0,L$22*EXP(L$23/($B96+273)/RGas)*(OFFSET('Composition%'!$B66,0,L$13)*OFFSET('Composition%'!$B66,0,L$14)))-IF(L$2=2,0,OFFSET('Composition%'!$B66,0,L$17)*OFFSET('Composition%'!$B66,0,L$18)*(L$24*EXP(-L$25/($B96+273)/RGas)))+ReactionRateK2!L96/2</f>
        <v>-3.9107612894575877E-3</v>
      </c>
      <c r="M96" s="73">
        <f ca="1">IF(M$2=0,0,M$22*EXP(M$23/($B96+273)/RGas)*(OFFSET('Composition%'!$B66,0,M$13)*OFFSET('Composition%'!$B66,0,M$14)))-IF(M$2=2,0,OFFSET('Composition%'!$B66,0,M$17)*OFFSET('Composition%'!$B66,0,M$18)*(M$24*EXP(-M$25/($B96+273)/RGas)))+ReactionRateK2!M96/2</f>
        <v>0</v>
      </c>
      <c r="N96" s="73"/>
      <c r="O96" s="73">
        <f ca="1">IF(O$2=0,0,O$22*EXP(O$23/($B96+273)/RGas)*(OFFSET('Composition%'!$B66,0,O$13)*OFFSET('Composition%'!$B66,0,O$14)))-IF(O$2=2,0,OFFSET('Composition%'!$B66,0,O$17)*OFFSET('Composition%'!$B66,0,O$18)*(O$24*EXP(-O$25/($B96+273)/RGas)))+ReactionRateK2!O96/2</f>
        <v>0</v>
      </c>
      <c r="P96" s="73">
        <f ca="1">IF(P$2=0,0,P$22*EXP(P$23/($B96+273)/RGas)*(OFFSET('Composition%'!$B66,0,P$13)*OFFSET('Composition%'!$B66,0,P$14)))-IF(P$2=2,0,OFFSET('Composition%'!$B66,0,P$17)*OFFSET('Composition%'!$B66,0,P$18)*(P$24*EXP(-P$25/($B96+273)/RGas)))+ReactionRateK2!P96/2</f>
        <v>1.7801394760821321E-2</v>
      </c>
      <c r="Q96" s="73">
        <f ca="1">IF(Q$2=0,0,Q$22*EXP(Q$23/($B96+273)/RGas)*(OFFSET('Composition%'!$B66,0,Q$13)*OFFSET('Composition%'!$B66,0,Q$14)))-IF(Q$2=2,0,OFFSET('Composition%'!$B66,0,Q$17)*OFFSET('Composition%'!$B66,0,Q$18)*(Q$24*EXP(-Q$25/($B96+273)/RGas)))+ReactionRateK2!Q96/2</f>
        <v>1.2852716411118181E-4</v>
      </c>
      <c r="R96" s="73">
        <f ca="1">IF(R$2=0,0,R$22*EXP(R$23/($B96+273)/RGas)*(OFFSET('Composition%'!$B66,0,R$13)*OFFSET('Composition%'!$B66,0,R$14)))-IF(R$2=2,0,OFFSET('Composition%'!$B66,0,R$17)*OFFSET('Composition%'!$B66,0,R$18)*(R$24*EXP(-R$25/($B96+273)/RGas)))+ReactionRateK2!R96/2</f>
        <v>3.0699304540059395E-5</v>
      </c>
      <c r="S96" s="73"/>
      <c r="T96" s="73">
        <f ca="1">IF(T$2=0,0,T$22*EXP(T$23/($B96+273)/RGas)*(OFFSET('Composition%'!$B66,0,T$13)*OFFSET('Composition%'!$B66,0,T$14)))-IF(T$2=2,0,OFFSET('Composition%'!$B66,0,T$17)*OFFSET('Composition%'!$B66,0,T$18)*(T$24*EXP(-T$25/($B96+273)/RGas)))+ReactionRateK2!T96/2</f>
        <v>5.974506492089775E-4</v>
      </c>
      <c r="U96" s="73">
        <f ca="1">IF(U$2=0,0,U$22*EXP(U$23/($B96+273)/RGas)*(OFFSET('Composition%'!$B66,0,U$13)*OFFSET('Composition%'!$B66,0,U$14)))-IF(U$2=2,0,OFFSET('Composition%'!$B66,0,U$17)*OFFSET('Composition%'!$B66,0,U$18)*(U$24*EXP(-U$25/($B96+273)/RGas)))+ReactionRateK2!U96/2</f>
        <v>7.6783239290659709E-6</v>
      </c>
      <c r="V96" s="73">
        <f ca="1">IF(V$2=0,0,V$22*EXP(V$23/($B96+273)/RGas)*(OFFSET('Composition%'!$B66,0,V$13)*OFFSET('Composition%'!$B66,0,V$14)))-IF(V$2=2,0,OFFSET('Composition%'!$B66,0,V$17)*OFFSET('Composition%'!$B66,0,V$18)*(V$24*EXP(-V$25/($B96+273)/RGas)))+ReactionRateK2!V96/2</f>
        <v>0</v>
      </c>
      <c r="W96" s="73">
        <f ca="1">IF(W$2=0,0,W$22*EXP(W$23/($B96+273)/RGas)*(OFFSET('Composition%'!$B66,0,W$13)*OFFSET('Composition%'!$B66,0,W$14)))-IF(W$2=2,0,OFFSET('Composition%'!$B66,0,W$17)*OFFSET('Composition%'!$B66,0,W$18)*(W$24*EXP(-W$25/($B96+273)/RGas)))+ReactionRateK2!W96/2</f>
        <v>0</v>
      </c>
      <c r="X96" s="73">
        <f ca="1">IF(X$2=0,0,X$22*EXP(X$23/($B96+273)/RGas)*(OFFSET('Composition%'!$B66,0,X$13)*OFFSET('Composition%'!$B66,0,X$14)))-IF(X$2=2,0,OFFSET('Composition%'!$B66,0,X$17)*OFFSET('Composition%'!$B66,0,X$18)*(X$24*EXP(-X$25/($B96+273)/RGas)))+ReactionRateK2!X96/2</f>
        <v>4.391012945237652E-8</v>
      </c>
      <c r="Y96" s="73">
        <f ca="1">IF(Y$2=0,0,Y$22*EXP(Y$23/($B96+273)/RGas)*(OFFSET('Composition%'!$B66,0,Y$13)*OFFSET('Composition%'!$B66,0,Y$14)))-IF(Y$2=2,0,OFFSET('Composition%'!$B66,0,Y$17)*OFFSET('Composition%'!$B66,0,Y$18)*(Y$24*EXP(-Y$25/($B96+273)/RGas)))+ReactionRateK2!Y96/2</f>
        <v>2.1732918356238543E-9</v>
      </c>
      <c r="Z96" s="73">
        <f ca="1">IF(Z$2=0,0,Z$22*EXP(Z$23/($B96+273)/RGas)*(OFFSET('Composition%'!$B66,0,Z$13)*OFFSET('Composition%'!$B66,0,Z$14)))-IF(Z$2=2,0,OFFSET('Composition%'!$B66,0,Z$17)*OFFSET('Composition%'!$B66,0,Z$18)*(Z$24*EXP(-Z$25/($B96+273)/RGas)))+ReactionRateK2!Z96/2</f>
        <v>0</v>
      </c>
      <c r="AA96" s="73">
        <f ca="1">IF(AA$2=0,0,AA$22*EXP(AA$23/($B96+273)/RGas)*(OFFSET('Composition%'!$B66,0,AA$13)*OFFSET('Composition%'!$B66,0,AA$14)))-IF(AA$2=2,0,OFFSET('Composition%'!$B66,0,AA$17)*OFFSET('Composition%'!$B66,0,AA$18)*(AA$24*EXP(-AA$25/($B96+273)/RGas)))+ReactionRateK2!AA96/2</f>
        <v>0</v>
      </c>
      <c r="AB96" s="73">
        <f ca="1">IF(AB$2=0,0,AB$22*EXP(AB$23/($B96+273)/RGas)*(OFFSET('Composition%'!$B66,0,AB$13)*OFFSET('Composition%'!$B66,0,AB$14)))-IF(AB$2=2,0,OFFSET('Composition%'!$B66,0,AB$17)*OFFSET('Composition%'!$B66,0,AB$18)*(AB$24*EXP(-AB$25/($B96+273)/RGas)))+ReactionRateK2!AB96/2</f>
        <v>0</v>
      </c>
      <c r="AC96" s="73">
        <f ca="1">IF(AC$2=0,0,AC$22*EXP(AC$23/($B96+273)/RGas)*(OFFSET('Composition%'!$B66,0,AC$13)*OFFSET('Composition%'!$B66,0,AC$14)))-IF(AC$2=2,0,OFFSET('Composition%'!$B66,0,AC$17)*OFFSET('Composition%'!$B66,0,AC$18)*(AC$24*EXP(-AC$25/($B96+273)/RGas)))+ReactionRateK2!AC96/2</f>
        <v>0</v>
      </c>
      <c r="AD96" s="73">
        <f ca="1">IF(AD$2=0,0,AD$22*EXP(AD$23/($B96+273)/RGas)*(OFFSET('Composition%'!$B66,0,AD$13)*OFFSET('Composition%'!$B66,0,AD$14)))-IF(AD$2=2,0,OFFSET('Composition%'!$B66,0,AD$17)*OFFSET('Composition%'!$B66,0,AD$18)*(AD$24*EXP(-AD$25/($B96+273)/RGas)))+ReactionRateK2!AD96/2</f>
        <v>0</v>
      </c>
      <c r="AE96" s="73">
        <f ca="1">IF(AE$2=0,0,AE$22*EXP(AE$23/($B96+273)/RGas)*(OFFSET('Composition%'!$B66,0,AE$13)*OFFSET('Composition%'!$B66,0,AE$14)))-IF(AE$2=2,0,OFFSET('Composition%'!$B66,0,AE$17)*OFFSET('Composition%'!$B66,0,AE$18)*(AE$24*EXP(-AE$25/($B96+273)/RGas)))+ReactionRateK2!AE96/2</f>
        <v>0</v>
      </c>
      <c r="AF96" s="73"/>
      <c r="AG96" s="73">
        <f ca="1">IF(AG$2=0,0,AG$22*EXP(AG$23/($B96+273)/RGas)*(OFFSET('Composition%'!$B66,0,AG$13)*OFFSET('Composition%'!$B66,0,AG$14)))-IF(AG$2=2,0,OFFSET('Composition%'!$B66,0,AG$17)*OFFSET('Composition%'!$B66,0,AG$18)*(AG$24*EXP(-AG$25/($B96+273)/RGas)))+ReactionRateK2!AG96/2</f>
        <v>0</v>
      </c>
      <c r="AH96" s="73">
        <f ca="1">IF(AH$2=0,0,AH$22*EXP(AH$23/($B96+273)/RGas)*(OFFSET('Composition%'!$B66,0,AH$13)*OFFSET('Composition%'!$B66,0,AH$14)))-IF(AH$2=2,0,OFFSET('Composition%'!$B66,0,AH$17)*OFFSET('Composition%'!$B66,0,AH$18)*(AH$24*EXP(-AH$25/($B96+273)/RGas)))+ReactionRateK2!AH96/2</f>
        <v>0</v>
      </c>
      <c r="AI96" s="73">
        <f ca="1">IF(AI$2=0,0,AI$22*EXP(AI$23/($B96+273)/RGas)*(OFFSET('Composition%'!$B66,0,AI$13)*OFFSET('Composition%'!$B66,0,AI$14)))-IF(AI$2=2,0,OFFSET('Composition%'!$B66,0,AI$17)*OFFSET('Composition%'!$B66,0,AI$18)*(AI$24*EXP(-AI$25/($B96+273)/RGas)))+ReactionRateK2!AI96/2</f>
        <v>0</v>
      </c>
      <c r="AJ96" s="73">
        <f ca="1">IF(AJ$2=0,0,AJ$22*EXP(AJ$23/($B96+273)/RGas)*(OFFSET('Composition%'!$B66,0,AJ$13)*OFFSET('Composition%'!$B66,0,AJ$14)))-IF(AJ$2=2,0,OFFSET('Composition%'!$B66,0,AJ$17)*OFFSET('Composition%'!$B66,0,AJ$18)*(AJ$24*EXP(-AJ$25/($B96+273)/RGas)))+ReactionRateK2!AJ96/2</f>
        <v>0</v>
      </c>
      <c r="AK96" s="73">
        <f ca="1">IF(AK$2=0,0,AK$22*EXP(AK$23/($B96+273)/RGas)*(OFFSET('Composition%'!$B66,0,AK$13)*OFFSET('Composition%'!$B66,0,AK$14)))-IF(AK$2=2,0,OFFSET('Composition%'!$B66,0,AK$17)*OFFSET('Composition%'!$B66,0,AK$18)*(AK$24*EXP(-AK$25/($B96+273)/RGas)))+ReactionRateK2!AK96/2</f>
        <v>0</v>
      </c>
      <c r="AL96" s="73">
        <f ca="1">IF(AL$2=0,0,AL$22*EXP(AL$23/($B96+273)/RGas)*(OFFSET('Composition%'!$B66,0,AL$13)*OFFSET('Composition%'!$B66,0,AL$14)))-IF(AL$2=2,0,OFFSET('Composition%'!$B66,0,AL$17)*OFFSET('Composition%'!$B66,0,AL$18)*(AL$24*EXP(-AL$25/($B96+273)/RGas)))+ReactionRateK2!AL96/2</f>
        <v>0</v>
      </c>
      <c r="AM96" s="73"/>
      <c r="AN96" s="73">
        <f ca="1">IF(AN$2=0,0,AN$22*EXP(AN$23/($B96+273)/RGas)*(OFFSET('Composition%'!$B66,0,AN$13)*OFFSET('Composition%'!$B66,0,AN$14)))-IF(AN$2=2,0,OFFSET('Composition%'!$B66,0,AN$17)*OFFSET('Composition%'!$B66,0,AN$18)*(AN$24*EXP(-AN$25/($B96+273)/RGas)))+ReactionRateK2!AN96/2</f>
        <v>0</v>
      </c>
      <c r="AO96" s="73">
        <f ca="1">IF(AO$2=0,0,AO$22*EXP(AO$23/($B96+273)/RGas)*(OFFSET('Composition%'!$B66,0,AO$13)*OFFSET('Composition%'!$B66,0,AO$14)))-IF(AO$2=2,0,OFFSET('Composition%'!$B66,0,AO$17)*OFFSET('Composition%'!$B66,0,AO$18)*(AO$24*EXP(-AO$25/($B96+273)/RGas)))+ReactionRateK2!AO96/2</f>
        <v>0</v>
      </c>
      <c r="AP96" s="73">
        <f ca="1">IF(AP$2=0,0,AP$22*EXP(AP$23/($B96+273)/RGas)*(OFFSET('Composition%'!$B66,0,AP$13)*OFFSET('Composition%'!$B66,0,AP$14)))-IF(AP$2=2,0,OFFSET('Composition%'!$B66,0,AP$17)*OFFSET('Composition%'!$B66,0,AP$18)*(AP$24*EXP(-AP$25/($B96+273)/RGas)))+ReactionRateK2!AP96/2</f>
        <v>4.7309333059709098E-12</v>
      </c>
      <c r="AQ96" s="73">
        <f ca="1">IF(AQ$2=0,0,AQ$22*EXP(AQ$23/($B96+273)/RGas)*(OFFSET('Composition%'!$B66,0,AQ$13)*OFFSET('Composition%'!$B66,0,AQ$14)))-IF(AQ$2=2,0,OFFSET('Composition%'!$B66,0,AQ$17)*OFFSET('Composition%'!$B66,0,AQ$18)*(AQ$24*EXP(-AQ$25/($B96+273)/RGas)))+ReactionRateK2!AQ96/2</f>
        <v>0</v>
      </c>
      <c r="AR96" s="73">
        <f ca="1">IF(AR$2=0,0,AR$22*EXP(AR$23/($B96+273)/RGas)*(OFFSET('Composition%'!$B66,0,AR$13)*OFFSET('Composition%'!$B66,0,AR$14)))-IF(AR$2=2,0,OFFSET('Composition%'!$B66,0,AR$17)*OFFSET('Composition%'!$B66,0,AR$18)*(AR$24*EXP(-AR$25/($B96+273)/RGas)))+ReactionRateK2!AR96/2</f>
        <v>0</v>
      </c>
    </row>
    <row r="97" spans="1:44">
      <c r="A97" s="3">
        <f t="shared" ref="A97:A128" si="10">A96+TimeStep</f>
        <v>3.2499999999999964</v>
      </c>
      <c r="B97" s="19">
        <f ca="1">'Composition%'!B67</f>
        <v>414.26834617346844</v>
      </c>
      <c r="C97">
        <f t="shared" ref="C97:C158" si="11">C96</f>
        <v>30</v>
      </c>
      <c r="D97" s="26">
        <f ca="1">('Composition%'!C67*ReactionRateK3!C97)^3</f>
        <v>6.063066577110968</v>
      </c>
      <c r="E97" s="4"/>
      <c r="F97" s="73">
        <f ca="1">IF(F$2=0,0,F$22*EXP(F$23/($B97+273)/RGas)*(OFFSET('Composition%'!$B67,0,F$13)*OFFSET('Composition%'!$B67,0,F$14)))-IF(F$2=2,0,OFFSET('Composition%'!$B67,0,F$17)*OFFSET('Composition%'!$B67,0,F$18)*(F$24*EXP(-F$25/($B97+273)/RGas)))+ReactionRateK2!F97/2</f>
        <v>4.7004013267963867E-3</v>
      </c>
      <c r="G97" s="73">
        <f ca="1">IF(G$2=0,0,G$22*EXP(G$23/($B97+273)/RGas)*(OFFSET('Composition%'!$B67,0,G$13)*OFFSET('Composition%'!$B67,0,G$14)))-IF(G$2=2,0,OFFSET('Composition%'!$B67,0,G$17)*OFFSET('Composition%'!$B67,0,G$18)*(G$24*EXP(-G$25/($B97+273)/RGas)))+ReactionRateK2!G97/2</f>
        <v>1.8453913719633924E-3</v>
      </c>
      <c r="H97" s="73">
        <f ca="1">IF(H$2=0,0,H$22*EXP(H$23/($B97+273)/RGas)*(OFFSET('Composition%'!$B67,0,H$13)*OFFSET('Composition%'!$B67,0,H$14)))-IF(H$2=2,0,OFFSET('Composition%'!$B67,0,H$17)*OFFSET('Composition%'!$B67,0,H$18)*(H$24*EXP(-H$25/($B97+273)/RGas)))+ReactionRateK2!H97/2</f>
        <v>-4.4230894482432694E-6</v>
      </c>
      <c r="I97" s="73">
        <f ca="1">IF(I$2=0,0,I$22*EXP(I$23/($B97+273)/RGas)*(OFFSET('Composition%'!$B67,0,I$13)*OFFSET('Composition%'!$B67,0,I$14)))-IF(I$2=2,0,OFFSET('Composition%'!$B67,0,I$17)*OFFSET('Composition%'!$B67,0,I$18)*(I$24*EXP(-I$25/($B97+273)/RGas)))+ReactionRateK2!I97/2</f>
        <v>1.0061584631039073E-5</v>
      </c>
      <c r="J97" s="73"/>
      <c r="K97" s="73">
        <f ca="1">IF(K$2=0,0,K$22*EXP(K$23/($B97+273)/RGas)*(OFFSET('Composition%'!$B67,0,K$13)*OFFSET('Composition%'!$B67,0,K$14)))-IF(K$2=2,0,OFFSET('Composition%'!$B67,0,K$17)*OFFSET('Composition%'!$B67,0,K$18)*(K$24*EXP(-K$25/($B97+273)/RGas)))+ReactionRateK2!K97/2</f>
        <v>2.028751091355914E-2</v>
      </c>
      <c r="L97" s="73">
        <f ca="1">IF(L$2=0,0,L$22*EXP(L$23/($B97+273)/RGas)*(OFFSET('Composition%'!$B67,0,L$13)*OFFSET('Composition%'!$B67,0,L$14)))-IF(L$2=2,0,OFFSET('Composition%'!$B67,0,L$17)*OFFSET('Composition%'!$B67,0,L$18)*(L$24*EXP(-L$25/($B97+273)/RGas)))+ReactionRateK2!L97/2</f>
        <v>-3.8458051124501875E-3</v>
      </c>
      <c r="M97" s="73">
        <f ca="1">IF(M$2=0,0,M$22*EXP(M$23/($B97+273)/RGas)*(OFFSET('Composition%'!$B67,0,M$13)*OFFSET('Composition%'!$B67,0,M$14)))-IF(M$2=2,0,OFFSET('Composition%'!$B67,0,M$17)*OFFSET('Composition%'!$B67,0,M$18)*(M$24*EXP(-M$25/($B97+273)/RGas)))+ReactionRateK2!M97/2</f>
        <v>0</v>
      </c>
      <c r="N97" s="73"/>
      <c r="O97" s="73">
        <f ca="1">IF(O$2=0,0,O$22*EXP(O$23/($B97+273)/RGas)*(OFFSET('Composition%'!$B67,0,O$13)*OFFSET('Composition%'!$B67,0,O$14)))-IF(O$2=2,0,OFFSET('Composition%'!$B67,0,O$17)*OFFSET('Composition%'!$B67,0,O$18)*(O$24*EXP(-O$25/($B97+273)/RGas)))+ReactionRateK2!O97/2</f>
        <v>0</v>
      </c>
      <c r="P97" s="73">
        <f ca="1">IF(P$2=0,0,P$22*EXP(P$23/($B97+273)/RGas)*(OFFSET('Composition%'!$B67,0,P$13)*OFFSET('Composition%'!$B67,0,P$14)))-IF(P$2=2,0,OFFSET('Composition%'!$B67,0,P$17)*OFFSET('Composition%'!$B67,0,P$18)*(P$24*EXP(-P$25/($B97+273)/RGas)))+ReactionRateK2!P97/2</f>
        <v>1.7769945400569108E-2</v>
      </c>
      <c r="Q97" s="73">
        <f ca="1">IF(Q$2=0,0,Q$22*EXP(Q$23/($B97+273)/RGas)*(OFFSET('Composition%'!$B67,0,Q$13)*OFFSET('Composition%'!$B67,0,Q$14)))-IF(Q$2=2,0,OFFSET('Composition%'!$B67,0,Q$17)*OFFSET('Composition%'!$B67,0,Q$18)*(Q$24*EXP(-Q$25/($B97+273)/RGas)))+ReactionRateK2!Q97/2</f>
        <v>1.3057133309500975E-4</v>
      </c>
      <c r="R97" s="73">
        <f ca="1">IF(R$2=0,0,R$22*EXP(R$23/($B97+273)/RGas)*(OFFSET('Composition%'!$B67,0,R$13)*OFFSET('Composition%'!$B67,0,R$14)))-IF(R$2=2,0,OFFSET('Composition%'!$B67,0,R$17)*OFFSET('Composition%'!$B67,0,R$18)*(R$24*EXP(-R$25/($B97+273)/RGas)))+ReactionRateK2!R97/2</f>
        <v>3.1673177796121704E-5</v>
      </c>
      <c r="S97" s="73"/>
      <c r="T97" s="73">
        <f ca="1">IF(T$2=0,0,T$22*EXP(T$23/($B97+273)/RGas)*(OFFSET('Composition%'!$B67,0,T$13)*OFFSET('Composition%'!$B67,0,T$14)))-IF(T$2=2,0,OFFSET('Composition%'!$B67,0,T$17)*OFFSET('Composition%'!$B67,0,T$18)*(T$24*EXP(-T$25/($B97+273)/RGas)))+ReactionRateK2!T97/2</f>
        <v>5.5882068496920562E-4</v>
      </c>
      <c r="U97" s="73">
        <f ca="1">IF(U$2=0,0,U$22*EXP(U$23/($B97+273)/RGas)*(OFFSET('Composition%'!$B67,0,U$13)*OFFSET('Composition%'!$B67,0,U$14)))-IF(U$2=2,0,OFFSET('Composition%'!$B67,0,U$17)*OFFSET('Composition%'!$B67,0,U$18)*(U$24*EXP(-U$25/($B97+273)/RGas)))+ReactionRateK2!U97/2</f>
        <v>6.9654481806091871E-6</v>
      </c>
      <c r="V97" s="73">
        <f ca="1">IF(V$2=0,0,V$22*EXP(V$23/($B97+273)/RGas)*(OFFSET('Composition%'!$B67,0,V$13)*OFFSET('Composition%'!$B67,0,V$14)))-IF(V$2=2,0,OFFSET('Composition%'!$B67,0,V$17)*OFFSET('Composition%'!$B67,0,V$18)*(V$24*EXP(-V$25/($B97+273)/RGas)))+ReactionRateK2!V97/2</f>
        <v>0</v>
      </c>
      <c r="W97" s="73">
        <f ca="1">IF(W$2=0,0,W$22*EXP(W$23/($B97+273)/RGas)*(OFFSET('Composition%'!$B67,0,W$13)*OFFSET('Composition%'!$B67,0,W$14)))-IF(W$2=2,0,OFFSET('Composition%'!$B67,0,W$17)*OFFSET('Composition%'!$B67,0,W$18)*(W$24*EXP(-W$25/($B97+273)/RGas)))+ReactionRateK2!W97/2</f>
        <v>0</v>
      </c>
      <c r="X97" s="73">
        <f ca="1">IF(X$2=0,0,X$22*EXP(X$23/($B97+273)/RGas)*(OFFSET('Composition%'!$B67,0,X$13)*OFFSET('Composition%'!$B67,0,X$14)))-IF(X$2=2,0,OFFSET('Composition%'!$B67,0,X$17)*OFFSET('Composition%'!$B67,0,X$18)*(X$24*EXP(-X$25/($B97+273)/RGas)))+ReactionRateK2!X97/2</f>
        <v>4.3888797286248639E-8</v>
      </c>
      <c r="Y97" s="73">
        <f ca="1">IF(Y$2=0,0,Y$22*EXP(Y$23/($B97+273)/RGas)*(OFFSET('Composition%'!$B67,0,Y$13)*OFFSET('Composition%'!$B67,0,Y$14)))-IF(Y$2=2,0,OFFSET('Composition%'!$B67,0,Y$17)*OFFSET('Composition%'!$B67,0,Y$18)*(Y$24*EXP(-Y$25/($B97+273)/RGas)))+ReactionRateK2!Y97/2</f>
        <v>2.1722360195044278E-9</v>
      </c>
      <c r="Z97" s="73">
        <f ca="1">IF(Z$2=0,0,Z$22*EXP(Z$23/($B97+273)/RGas)*(OFFSET('Composition%'!$B67,0,Z$13)*OFFSET('Composition%'!$B67,0,Z$14)))-IF(Z$2=2,0,OFFSET('Composition%'!$B67,0,Z$17)*OFFSET('Composition%'!$B67,0,Z$18)*(Z$24*EXP(-Z$25/($B97+273)/RGas)))+ReactionRateK2!Z97/2</f>
        <v>0</v>
      </c>
      <c r="AA97" s="73">
        <f ca="1">IF(AA$2=0,0,AA$22*EXP(AA$23/($B97+273)/RGas)*(OFFSET('Composition%'!$B67,0,AA$13)*OFFSET('Composition%'!$B67,0,AA$14)))-IF(AA$2=2,0,OFFSET('Composition%'!$B67,0,AA$17)*OFFSET('Composition%'!$B67,0,AA$18)*(AA$24*EXP(-AA$25/($B97+273)/RGas)))+ReactionRateK2!AA97/2</f>
        <v>0</v>
      </c>
      <c r="AB97" s="73">
        <f ca="1">IF(AB$2=0,0,AB$22*EXP(AB$23/($B97+273)/RGas)*(OFFSET('Composition%'!$B67,0,AB$13)*OFFSET('Composition%'!$B67,0,AB$14)))-IF(AB$2=2,0,OFFSET('Composition%'!$B67,0,AB$17)*OFFSET('Composition%'!$B67,0,AB$18)*(AB$24*EXP(-AB$25/($B97+273)/RGas)))+ReactionRateK2!AB97/2</f>
        <v>0</v>
      </c>
      <c r="AC97" s="73">
        <f ca="1">IF(AC$2=0,0,AC$22*EXP(AC$23/($B97+273)/RGas)*(OFFSET('Composition%'!$B67,0,AC$13)*OFFSET('Composition%'!$B67,0,AC$14)))-IF(AC$2=2,0,OFFSET('Composition%'!$B67,0,AC$17)*OFFSET('Composition%'!$B67,0,AC$18)*(AC$24*EXP(-AC$25/($B97+273)/RGas)))+ReactionRateK2!AC97/2</f>
        <v>0</v>
      </c>
      <c r="AD97" s="73">
        <f ca="1">IF(AD$2=0,0,AD$22*EXP(AD$23/($B97+273)/RGas)*(OFFSET('Composition%'!$B67,0,AD$13)*OFFSET('Composition%'!$B67,0,AD$14)))-IF(AD$2=2,0,OFFSET('Composition%'!$B67,0,AD$17)*OFFSET('Composition%'!$B67,0,AD$18)*(AD$24*EXP(-AD$25/($B97+273)/RGas)))+ReactionRateK2!AD97/2</f>
        <v>0</v>
      </c>
      <c r="AE97" s="73">
        <f ca="1">IF(AE$2=0,0,AE$22*EXP(AE$23/($B97+273)/RGas)*(OFFSET('Composition%'!$B67,0,AE$13)*OFFSET('Composition%'!$B67,0,AE$14)))-IF(AE$2=2,0,OFFSET('Composition%'!$B67,0,AE$17)*OFFSET('Composition%'!$B67,0,AE$18)*(AE$24*EXP(-AE$25/($B97+273)/RGas)))+ReactionRateK2!AE97/2</f>
        <v>0</v>
      </c>
      <c r="AF97" s="73"/>
      <c r="AG97" s="73">
        <f ca="1">IF(AG$2=0,0,AG$22*EXP(AG$23/($B97+273)/RGas)*(OFFSET('Composition%'!$B67,0,AG$13)*OFFSET('Composition%'!$B67,0,AG$14)))-IF(AG$2=2,0,OFFSET('Composition%'!$B67,0,AG$17)*OFFSET('Composition%'!$B67,0,AG$18)*(AG$24*EXP(-AG$25/($B97+273)/RGas)))+ReactionRateK2!AG97/2</f>
        <v>0</v>
      </c>
      <c r="AH97" s="73">
        <f ca="1">IF(AH$2=0,0,AH$22*EXP(AH$23/($B97+273)/RGas)*(OFFSET('Composition%'!$B67,0,AH$13)*OFFSET('Composition%'!$B67,0,AH$14)))-IF(AH$2=2,0,OFFSET('Composition%'!$B67,0,AH$17)*OFFSET('Composition%'!$B67,0,AH$18)*(AH$24*EXP(-AH$25/($B97+273)/RGas)))+ReactionRateK2!AH97/2</f>
        <v>0</v>
      </c>
      <c r="AI97" s="73">
        <f ca="1">IF(AI$2=0,0,AI$22*EXP(AI$23/($B97+273)/RGas)*(OFFSET('Composition%'!$B67,0,AI$13)*OFFSET('Composition%'!$B67,0,AI$14)))-IF(AI$2=2,0,OFFSET('Composition%'!$B67,0,AI$17)*OFFSET('Composition%'!$B67,0,AI$18)*(AI$24*EXP(-AI$25/($B97+273)/RGas)))+ReactionRateK2!AI97/2</f>
        <v>0</v>
      </c>
      <c r="AJ97" s="73">
        <f ca="1">IF(AJ$2=0,0,AJ$22*EXP(AJ$23/($B97+273)/RGas)*(OFFSET('Composition%'!$B67,0,AJ$13)*OFFSET('Composition%'!$B67,0,AJ$14)))-IF(AJ$2=2,0,OFFSET('Composition%'!$B67,0,AJ$17)*OFFSET('Composition%'!$B67,0,AJ$18)*(AJ$24*EXP(-AJ$25/($B97+273)/RGas)))+ReactionRateK2!AJ97/2</f>
        <v>0</v>
      </c>
      <c r="AK97" s="73">
        <f ca="1">IF(AK$2=0,0,AK$22*EXP(AK$23/($B97+273)/RGas)*(OFFSET('Composition%'!$B67,0,AK$13)*OFFSET('Composition%'!$B67,0,AK$14)))-IF(AK$2=2,0,OFFSET('Composition%'!$B67,0,AK$17)*OFFSET('Composition%'!$B67,0,AK$18)*(AK$24*EXP(-AK$25/($B97+273)/RGas)))+ReactionRateK2!AK97/2</f>
        <v>0</v>
      </c>
      <c r="AL97" s="73">
        <f ca="1">IF(AL$2=0,0,AL$22*EXP(AL$23/($B97+273)/RGas)*(OFFSET('Composition%'!$B67,0,AL$13)*OFFSET('Composition%'!$B67,0,AL$14)))-IF(AL$2=2,0,OFFSET('Composition%'!$B67,0,AL$17)*OFFSET('Composition%'!$B67,0,AL$18)*(AL$24*EXP(-AL$25/($B97+273)/RGas)))+ReactionRateK2!AL97/2</f>
        <v>0</v>
      </c>
      <c r="AM97" s="73"/>
      <c r="AN97" s="73">
        <f ca="1">IF(AN$2=0,0,AN$22*EXP(AN$23/($B97+273)/RGas)*(OFFSET('Composition%'!$B67,0,AN$13)*OFFSET('Composition%'!$B67,0,AN$14)))-IF(AN$2=2,0,OFFSET('Composition%'!$B67,0,AN$17)*OFFSET('Composition%'!$B67,0,AN$18)*(AN$24*EXP(-AN$25/($B97+273)/RGas)))+ReactionRateK2!AN97/2</f>
        <v>0</v>
      </c>
      <c r="AO97" s="73">
        <f ca="1">IF(AO$2=0,0,AO$22*EXP(AO$23/($B97+273)/RGas)*(OFFSET('Composition%'!$B67,0,AO$13)*OFFSET('Composition%'!$B67,0,AO$14)))-IF(AO$2=2,0,OFFSET('Composition%'!$B67,0,AO$17)*OFFSET('Composition%'!$B67,0,AO$18)*(AO$24*EXP(-AO$25/($B97+273)/RGas)))+ReactionRateK2!AO97/2</f>
        <v>0</v>
      </c>
      <c r="AP97" s="73">
        <f ca="1">IF(AP$2=0,0,AP$22*EXP(AP$23/($B97+273)/RGas)*(OFFSET('Composition%'!$B67,0,AP$13)*OFFSET('Composition%'!$B67,0,AP$14)))-IF(AP$2=2,0,OFFSET('Composition%'!$B67,0,AP$17)*OFFSET('Composition%'!$B67,0,AP$18)*(AP$24*EXP(-AP$25/($B97+273)/RGas)))+ReactionRateK2!AP97/2</f>
        <v>4.731221361249511E-12</v>
      </c>
      <c r="AQ97" s="73">
        <f ca="1">IF(AQ$2=0,0,AQ$22*EXP(AQ$23/($B97+273)/RGas)*(OFFSET('Composition%'!$B67,0,AQ$13)*OFFSET('Composition%'!$B67,0,AQ$14)))-IF(AQ$2=2,0,OFFSET('Composition%'!$B67,0,AQ$17)*OFFSET('Composition%'!$B67,0,AQ$18)*(AQ$24*EXP(-AQ$25/($B97+273)/RGas)))+ReactionRateK2!AQ97/2</f>
        <v>0</v>
      </c>
      <c r="AR97" s="73">
        <f ca="1">IF(AR$2=0,0,AR$22*EXP(AR$23/($B97+273)/RGas)*(OFFSET('Composition%'!$B67,0,AR$13)*OFFSET('Composition%'!$B67,0,AR$14)))-IF(AR$2=2,0,OFFSET('Composition%'!$B67,0,AR$17)*OFFSET('Composition%'!$B67,0,AR$18)*(AR$24*EXP(-AR$25/($B97+273)/RGas)))+ReactionRateK2!AR97/2</f>
        <v>0</v>
      </c>
    </row>
    <row r="98" spans="1:44">
      <c r="A98" s="3">
        <f t="shared" si="10"/>
        <v>3.2999999999999963</v>
      </c>
      <c r="B98" s="19">
        <f ca="1">'Composition%'!B68</f>
        <v>414.28590035586836</v>
      </c>
      <c r="C98">
        <f t="shared" si="11"/>
        <v>30</v>
      </c>
      <c r="D98" s="26">
        <f ca="1">('Composition%'!C68*ReactionRateK3!C98)^3</f>
        <v>6.0548062558454987</v>
      </c>
      <c r="E98" s="4"/>
      <c r="F98" s="73">
        <f ca="1">IF(F$2=0,0,F$22*EXP(F$23/($B98+273)/RGas)*(OFFSET('Composition%'!$B68,0,F$13)*OFFSET('Composition%'!$B68,0,F$14)))-IF(F$2=2,0,OFFSET('Composition%'!$B68,0,F$17)*OFFSET('Composition%'!$B68,0,F$18)*(F$24*EXP(-F$25/($B98+273)/RGas)))+ReactionRateK2!F98/2</f>
        <v>4.6168697099517007E-3</v>
      </c>
      <c r="G98" s="73">
        <f ca="1">IF(G$2=0,0,G$22*EXP(G$23/($B98+273)/RGas)*(OFFSET('Composition%'!$B68,0,G$13)*OFFSET('Composition%'!$B68,0,G$14)))-IF(G$2=2,0,OFFSET('Composition%'!$B68,0,G$17)*OFFSET('Composition%'!$B68,0,G$18)*(G$24*EXP(-G$25/($B98+273)/RGas)))+ReactionRateK2!G98/2</f>
        <v>1.8148243128967552E-3</v>
      </c>
      <c r="H98" s="73">
        <f ca="1">IF(H$2=0,0,H$22*EXP(H$23/($B98+273)/RGas)*(OFFSET('Composition%'!$B68,0,H$13)*OFFSET('Composition%'!$B68,0,H$14)))-IF(H$2=2,0,OFFSET('Composition%'!$B68,0,H$17)*OFFSET('Composition%'!$B68,0,H$18)*(H$24*EXP(-H$25/($B98+273)/RGas)))+ReactionRateK2!H98/2</f>
        <v>-4.4142155463233594E-6</v>
      </c>
      <c r="I98" s="73">
        <f ca="1">IF(I$2=0,0,I$22*EXP(I$23/($B98+273)/RGas)*(OFFSET('Composition%'!$B68,0,I$13)*OFFSET('Composition%'!$B68,0,I$14)))-IF(I$2=2,0,OFFSET('Composition%'!$B68,0,I$17)*OFFSET('Composition%'!$B68,0,I$18)*(I$24*EXP(-I$25/($B98+273)/RGas)))+ReactionRateK2!I98/2</f>
        <v>1.0118325807771198E-5</v>
      </c>
      <c r="J98" s="73"/>
      <c r="K98" s="73">
        <f ca="1">IF(K$2=0,0,K$22*EXP(K$23/($B98+273)/RGas)*(OFFSET('Composition%'!$B68,0,K$13)*OFFSET('Composition%'!$B68,0,K$14)))-IF(K$2=2,0,OFFSET('Composition%'!$B68,0,K$17)*OFFSET('Composition%'!$B68,0,K$18)*(K$24*EXP(-K$25/($B98+273)/RGas)))+ReactionRateK2!K98/2</f>
        <v>1.9878841366589642E-2</v>
      </c>
      <c r="L98" s="73">
        <f ca="1">IF(L$2=0,0,L$22*EXP(L$23/($B98+273)/RGas)*(OFFSET('Composition%'!$B68,0,L$13)*OFFSET('Composition%'!$B68,0,L$14)))-IF(L$2=2,0,OFFSET('Composition%'!$B68,0,L$17)*OFFSET('Composition%'!$B68,0,L$18)*(L$24*EXP(-L$25/($B98+273)/RGas)))+ReactionRateK2!L98/2</f>
        <v>-3.7822542585677467E-3</v>
      </c>
      <c r="M98" s="73">
        <f ca="1">IF(M$2=0,0,M$22*EXP(M$23/($B98+273)/RGas)*(OFFSET('Composition%'!$B68,0,M$13)*OFFSET('Composition%'!$B68,0,M$14)))-IF(M$2=2,0,OFFSET('Composition%'!$B68,0,M$17)*OFFSET('Composition%'!$B68,0,M$18)*(M$24*EXP(-M$25/($B98+273)/RGas)))+ReactionRateK2!M98/2</f>
        <v>0</v>
      </c>
      <c r="N98" s="73"/>
      <c r="O98" s="73">
        <f ca="1">IF(O$2=0,0,O$22*EXP(O$23/($B98+273)/RGas)*(OFFSET('Composition%'!$B68,0,O$13)*OFFSET('Composition%'!$B68,0,O$14)))-IF(O$2=2,0,OFFSET('Composition%'!$B68,0,O$17)*OFFSET('Composition%'!$B68,0,O$18)*(O$24*EXP(-O$25/($B98+273)/RGas)))+ReactionRateK2!O98/2</f>
        <v>0</v>
      </c>
      <c r="P98" s="73">
        <f ca="1">IF(P$2=0,0,P$22*EXP(P$23/($B98+273)/RGas)*(OFFSET('Composition%'!$B68,0,P$13)*OFFSET('Composition%'!$B68,0,P$14)))-IF(P$2=2,0,OFFSET('Composition%'!$B68,0,P$17)*OFFSET('Composition%'!$B68,0,P$18)*(P$24*EXP(-P$25/($B98+273)/RGas)))+ReactionRateK2!P98/2</f>
        <v>1.773199177548189E-2</v>
      </c>
      <c r="Q98" s="73">
        <f ca="1">IF(Q$2=0,0,Q$22*EXP(Q$23/($B98+273)/RGas)*(OFFSET('Composition%'!$B68,0,Q$13)*OFFSET('Composition%'!$B68,0,Q$14)))-IF(Q$2=2,0,OFFSET('Composition%'!$B68,0,Q$17)*OFFSET('Composition%'!$B68,0,Q$18)*(Q$24*EXP(-Q$25/($B98+273)/RGas)))+ReactionRateK2!Q98/2</f>
        <v>1.3258881702359637E-4</v>
      </c>
      <c r="R98" s="73">
        <f ca="1">IF(R$2=0,0,R$22*EXP(R$23/($B98+273)/RGas)*(OFFSET('Composition%'!$B68,0,R$13)*OFFSET('Composition%'!$B68,0,R$14)))-IF(R$2=2,0,OFFSET('Composition%'!$B68,0,R$17)*OFFSET('Composition%'!$B68,0,R$18)*(R$24*EXP(-R$25/($B98+273)/RGas)))+ReactionRateK2!R98/2</f>
        <v>3.265548550110782E-5</v>
      </c>
      <c r="S98" s="73"/>
      <c r="T98" s="73">
        <f ca="1">IF(T$2=0,0,T$22*EXP(T$23/($B98+273)/RGas)*(OFFSET('Composition%'!$B68,0,T$13)*OFFSET('Composition%'!$B68,0,T$14)))-IF(T$2=2,0,OFFSET('Composition%'!$B68,0,T$17)*OFFSET('Composition%'!$B68,0,T$18)*(T$24*EXP(-T$25/($B98+273)/RGas)))+ReactionRateK2!T98/2</f>
        <v>5.2268845903944284E-4</v>
      </c>
      <c r="U98" s="73">
        <f ca="1">IF(U$2=0,0,U$22*EXP(U$23/($B98+273)/RGas)*(OFFSET('Composition%'!$B68,0,U$13)*OFFSET('Composition%'!$B68,0,U$14)))-IF(U$2=2,0,OFFSET('Composition%'!$B68,0,U$17)*OFFSET('Composition%'!$B68,0,U$18)*(U$24*EXP(-U$25/($B98+273)/RGas)))+ReactionRateK2!U98/2</f>
        <v>6.3192684957771108E-6</v>
      </c>
      <c r="V98" s="73">
        <f ca="1">IF(V$2=0,0,V$22*EXP(V$23/($B98+273)/RGas)*(OFFSET('Composition%'!$B68,0,V$13)*OFFSET('Composition%'!$B68,0,V$14)))-IF(V$2=2,0,OFFSET('Composition%'!$B68,0,V$17)*OFFSET('Composition%'!$B68,0,V$18)*(V$24*EXP(-V$25/($B98+273)/RGas)))+ReactionRateK2!V98/2</f>
        <v>0</v>
      </c>
      <c r="W98" s="73">
        <f ca="1">IF(W$2=0,0,W$22*EXP(W$23/($B98+273)/RGas)*(OFFSET('Composition%'!$B68,0,W$13)*OFFSET('Composition%'!$B68,0,W$14)))-IF(W$2=2,0,OFFSET('Composition%'!$B68,0,W$17)*OFFSET('Composition%'!$B68,0,W$18)*(W$24*EXP(-W$25/($B98+273)/RGas)))+ReactionRateK2!W98/2</f>
        <v>0</v>
      </c>
      <c r="X98" s="73">
        <f ca="1">IF(X$2=0,0,X$22*EXP(X$23/($B98+273)/RGas)*(OFFSET('Composition%'!$B68,0,X$13)*OFFSET('Composition%'!$B68,0,X$14)))-IF(X$2=2,0,OFFSET('Composition%'!$B68,0,X$17)*OFFSET('Composition%'!$B68,0,X$18)*(X$24*EXP(-X$25/($B98+273)/RGas)))+ReactionRateK2!X98/2</f>
        <v>4.3868851961571796E-8</v>
      </c>
      <c r="Y98" s="73">
        <f ca="1">IF(Y$2=0,0,Y$22*EXP(Y$23/($B98+273)/RGas)*(OFFSET('Composition%'!$B68,0,Y$13)*OFFSET('Composition%'!$B68,0,Y$14)))-IF(Y$2=2,0,OFFSET('Composition%'!$B68,0,Y$17)*OFFSET('Composition%'!$B68,0,Y$18)*(Y$24*EXP(-Y$25/($B98+273)/RGas)))+ReactionRateK2!Y98/2</f>
        <v>2.1712488438385926E-9</v>
      </c>
      <c r="Z98" s="73">
        <f ca="1">IF(Z$2=0,0,Z$22*EXP(Z$23/($B98+273)/RGas)*(OFFSET('Composition%'!$B68,0,Z$13)*OFFSET('Composition%'!$B68,0,Z$14)))-IF(Z$2=2,0,OFFSET('Composition%'!$B68,0,Z$17)*OFFSET('Composition%'!$B68,0,Z$18)*(Z$24*EXP(-Z$25/($B98+273)/RGas)))+ReactionRateK2!Z98/2</f>
        <v>0</v>
      </c>
      <c r="AA98" s="73">
        <f ca="1">IF(AA$2=0,0,AA$22*EXP(AA$23/($B98+273)/RGas)*(OFFSET('Composition%'!$B68,0,AA$13)*OFFSET('Composition%'!$B68,0,AA$14)))-IF(AA$2=2,0,OFFSET('Composition%'!$B68,0,AA$17)*OFFSET('Composition%'!$B68,0,AA$18)*(AA$24*EXP(-AA$25/($B98+273)/RGas)))+ReactionRateK2!AA98/2</f>
        <v>0</v>
      </c>
      <c r="AB98" s="73">
        <f ca="1">IF(AB$2=0,0,AB$22*EXP(AB$23/($B98+273)/RGas)*(OFFSET('Composition%'!$B68,0,AB$13)*OFFSET('Composition%'!$B68,0,AB$14)))-IF(AB$2=2,0,OFFSET('Composition%'!$B68,0,AB$17)*OFFSET('Composition%'!$B68,0,AB$18)*(AB$24*EXP(-AB$25/($B98+273)/RGas)))+ReactionRateK2!AB98/2</f>
        <v>0</v>
      </c>
      <c r="AC98" s="73">
        <f ca="1">IF(AC$2=0,0,AC$22*EXP(AC$23/($B98+273)/RGas)*(OFFSET('Composition%'!$B68,0,AC$13)*OFFSET('Composition%'!$B68,0,AC$14)))-IF(AC$2=2,0,OFFSET('Composition%'!$B68,0,AC$17)*OFFSET('Composition%'!$B68,0,AC$18)*(AC$24*EXP(-AC$25/($B98+273)/RGas)))+ReactionRateK2!AC98/2</f>
        <v>0</v>
      </c>
      <c r="AD98" s="73">
        <f ca="1">IF(AD$2=0,0,AD$22*EXP(AD$23/($B98+273)/RGas)*(OFFSET('Composition%'!$B68,0,AD$13)*OFFSET('Composition%'!$B68,0,AD$14)))-IF(AD$2=2,0,OFFSET('Composition%'!$B68,0,AD$17)*OFFSET('Composition%'!$B68,0,AD$18)*(AD$24*EXP(-AD$25/($B98+273)/RGas)))+ReactionRateK2!AD98/2</f>
        <v>0</v>
      </c>
      <c r="AE98" s="73">
        <f ca="1">IF(AE$2=0,0,AE$22*EXP(AE$23/($B98+273)/RGas)*(OFFSET('Composition%'!$B68,0,AE$13)*OFFSET('Composition%'!$B68,0,AE$14)))-IF(AE$2=2,0,OFFSET('Composition%'!$B68,0,AE$17)*OFFSET('Composition%'!$B68,0,AE$18)*(AE$24*EXP(-AE$25/($B98+273)/RGas)))+ReactionRateK2!AE98/2</f>
        <v>0</v>
      </c>
      <c r="AF98" s="73"/>
      <c r="AG98" s="73">
        <f ca="1">IF(AG$2=0,0,AG$22*EXP(AG$23/($B98+273)/RGas)*(OFFSET('Composition%'!$B68,0,AG$13)*OFFSET('Composition%'!$B68,0,AG$14)))-IF(AG$2=2,0,OFFSET('Composition%'!$B68,0,AG$17)*OFFSET('Composition%'!$B68,0,AG$18)*(AG$24*EXP(-AG$25/($B98+273)/RGas)))+ReactionRateK2!AG98/2</f>
        <v>0</v>
      </c>
      <c r="AH98" s="73">
        <f ca="1">IF(AH$2=0,0,AH$22*EXP(AH$23/($B98+273)/RGas)*(OFFSET('Composition%'!$B68,0,AH$13)*OFFSET('Composition%'!$B68,0,AH$14)))-IF(AH$2=2,0,OFFSET('Composition%'!$B68,0,AH$17)*OFFSET('Composition%'!$B68,0,AH$18)*(AH$24*EXP(-AH$25/($B98+273)/RGas)))+ReactionRateK2!AH98/2</f>
        <v>0</v>
      </c>
      <c r="AI98" s="73">
        <f ca="1">IF(AI$2=0,0,AI$22*EXP(AI$23/($B98+273)/RGas)*(OFFSET('Composition%'!$B68,0,AI$13)*OFFSET('Composition%'!$B68,0,AI$14)))-IF(AI$2=2,0,OFFSET('Composition%'!$B68,0,AI$17)*OFFSET('Composition%'!$B68,0,AI$18)*(AI$24*EXP(-AI$25/($B98+273)/RGas)))+ReactionRateK2!AI98/2</f>
        <v>0</v>
      </c>
      <c r="AJ98" s="73">
        <f ca="1">IF(AJ$2=0,0,AJ$22*EXP(AJ$23/($B98+273)/RGas)*(OFFSET('Composition%'!$B68,0,AJ$13)*OFFSET('Composition%'!$B68,0,AJ$14)))-IF(AJ$2=2,0,OFFSET('Composition%'!$B68,0,AJ$17)*OFFSET('Composition%'!$B68,0,AJ$18)*(AJ$24*EXP(-AJ$25/($B98+273)/RGas)))+ReactionRateK2!AJ98/2</f>
        <v>0</v>
      </c>
      <c r="AK98" s="73">
        <f ca="1">IF(AK$2=0,0,AK$22*EXP(AK$23/($B98+273)/RGas)*(OFFSET('Composition%'!$B68,0,AK$13)*OFFSET('Composition%'!$B68,0,AK$14)))-IF(AK$2=2,0,OFFSET('Composition%'!$B68,0,AK$17)*OFFSET('Composition%'!$B68,0,AK$18)*(AK$24*EXP(-AK$25/($B98+273)/RGas)))+ReactionRateK2!AK98/2</f>
        <v>0</v>
      </c>
      <c r="AL98" s="73">
        <f ca="1">IF(AL$2=0,0,AL$22*EXP(AL$23/($B98+273)/RGas)*(OFFSET('Composition%'!$B68,0,AL$13)*OFFSET('Composition%'!$B68,0,AL$14)))-IF(AL$2=2,0,OFFSET('Composition%'!$B68,0,AL$17)*OFFSET('Composition%'!$B68,0,AL$18)*(AL$24*EXP(-AL$25/($B98+273)/RGas)))+ReactionRateK2!AL98/2</f>
        <v>0</v>
      </c>
      <c r="AM98" s="73"/>
      <c r="AN98" s="73">
        <f ca="1">IF(AN$2=0,0,AN$22*EXP(AN$23/($B98+273)/RGas)*(OFFSET('Composition%'!$B68,0,AN$13)*OFFSET('Composition%'!$B68,0,AN$14)))-IF(AN$2=2,0,OFFSET('Composition%'!$B68,0,AN$17)*OFFSET('Composition%'!$B68,0,AN$18)*(AN$24*EXP(-AN$25/($B98+273)/RGas)))+ReactionRateK2!AN98/2</f>
        <v>0</v>
      </c>
      <c r="AO98" s="73">
        <f ca="1">IF(AO$2=0,0,AO$22*EXP(AO$23/($B98+273)/RGas)*(OFFSET('Composition%'!$B68,0,AO$13)*OFFSET('Composition%'!$B68,0,AO$14)))-IF(AO$2=2,0,OFFSET('Composition%'!$B68,0,AO$17)*OFFSET('Composition%'!$B68,0,AO$18)*(AO$24*EXP(-AO$25/($B98+273)/RGas)))+ReactionRateK2!AO98/2</f>
        <v>0</v>
      </c>
      <c r="AP98" s="73">
        <f ca="1">IF(AP$2=0,0,AP$22*EXP(AP$23/($B98+273)/RGas)*(OFFSET('Composition%'!$B68,0,AP$13)*OFFSET('Composition%'!$B68,0,AP$14)))-IF(AP$2=2,0,OFFSET('Composition%'!$B68,0,AP$17)*OFFSET('Composition%'!$B68,0,AP$18)*(AP$24*EXP(-AP$25/($B98+273)/RGas)))+ReactionRateK2!AP98/2</f>
        <v>4.7314826477957162E-12</v>
      </c>
      <c r="AQ98" s="73">
        <f ca="1">IF(AQ$2=0,0,AQ$22*EXP(AQ$23/($B98+273)/RGas)*(OFFSET('Composition%'!$B68,0,AQ$13)*OFFSET('Composition%'!$B68,0,AQ$14)))-IF(AQ$2=2,0,OFFSET('Composition%'!$B68,0,AQ$17)*OFFSET('Composition%'!$B68,0,AQ$18)*(AQ$24*EXP(-AQ$25/($B98+273)/RGas)))+ReactionRateK2!AQ98/2</f>
        <v>0</v>
      </c>
      <c r="AR98" s="73">
        <f ca="1">IF(AR$2=0,0,AR$22*EXP(AR$23/($B98+273)/RGas)*(OFFSET('Composition%'!$B68,0,AR$13)*OFFSET('Composition%'!$B68,0,AR$14)))-IF(AR$2=2,0,OFFSET('Composition%'!$B68,0,AR$17)*OFFSET('Composition%'!$B68,0,AR$18)*(AR$24*EXP(-AR$25/($B98+273)/RGas)))+ReactionRateK2!AR98/2</f>
        <v>0</v>
      </c>
    </row>
    <row r="99" spans="1:44">
      <c r="A99" s="3">
        <f t="shared" si="10"/>
        <v>3.3499999999999961</v>
      </c>
      <c r="B99" s="19">
        <f ca="1">'Composition%'!B69</f>
        <v>414.30263131578448</v>
      </c>
      <c r="C99">
        <f t="shared" si="11"/>
        <v>30</v>
      </c>
      <c r="D99" s="26">
        <f ca="1">('Composition%'!C69*ReactionRateK3!C99)^3</f>
        <v>6.0470896791723741</v>
      </c>
      <c r="E99" s="4"/>
      <c r="F99" s="73">
        <f ca="1">IF(F$2=0,0,F$22*EXP(F$23/($B99+273)/RGas)*(OFFSET('Composition%'!$B69,0,F$13)*OFFSET('Composition%'!$B69,0,F$14)))-IF(F$2=2,0,OFFSET('Composition%'!$B69,0,F$17)*OFFSET('Composition%'!$B69,0,F$18)*(F$24*EXP(-F$25/($B99+273)/RGas)))+ReactionRateK2!F99/2</f>
        <v>4.5354858854197901E-3</v>
      </c>
      <c r="G99" s="73">
        <f ca="1">IF(G$2=0,0,G$22*EXP(G$23/($B99+273)/RGas)*(OFFSET('Composition%'!$B69,0,G$13)*OFFSET('Composition%'!$B69,0,G$14)))-IF(G$2=2,0,OFFSET('Composition%'!$B69,0,G$17)*OFFSET('Composition%'!$B69,0,G$18)*(G$24*EXP(-G$25/($B99+273)/RGas)))+ReactionRateK2!G99/2</f>
        <v>1.7849858168157513E-3</v>
      </c>
      <c r="H99" s="73">
        <f ca="1">IF(H$2=0,0,H$22*EXP(H$23/($B99+273)/RGas)*(OFFSET('Composition%'!$B69,0,H$13)*OFFSET('Composition%'!$B69,0,H$14)))-IF(H$2=2,0,OFFSET('Composition%'!$B69,0,H$17)*OFFSET('Composition%'!$B69,0,H$18)*(H$24*EXP(-H$25/($B99+273)/RGas)))+ReactionRateK2!H99/2</f>
        <v>-4.4037594836947218E-6</v>
      </c>
      <c r="I99" s="73">
        <f ca="1">IF(I$2=0,0,I$22*EXP(I$23/($B99+273)/RGas)*(OFFSET('Composition%'!$B69,0,I$13)*OFFSET('Composition%'!$B69,0,I$14)))-IF(I$2=2,0,OFFSET('Composition%'!$B69,0,I$17)*OFFSET('Composition%'!$B69,0,I$18)*(I$24*EXP(-I$25/($B99+273)/RGas)))+ReactionRateK2!I99/2</f>
        <v>1.0080458789195647E-5</v>
      </c>
      <c r="J99" s="73"/>
      <c r="K99" s="73">
        <f ca="1">IF(K$2=0,0,K$22*EXP(K$23/($B99+273)/RGas)*(OFFSET('Composition%'!$B69,0,K$13)*OFFSET('Composition%'!$B69,0,K$14)))-IF(K$2=2,0,OFFSET('Composition%'!$B69,0,K$17)*OFFSET('Composition%'!$B69,0,K$18)*(K$24*EXP(-K$25/($B99+273)/RGas)))+ReactionRateK2!K99/2</f>
        <v>1.9475906729764368E-2</v>
      </c>
      <c r="L99" s="73">
        <f ca="1">IF(L$2=0,0,L$22*EXP(L$23/($B99+273)/RGas)*(OFFSET('Composition%'!$B69,0,L$13)*OFFSET('Composition%'!$B69,0,L$14)))-IF(L$2=2,0,OFFSET('Composition%'!$B69,0,L$17)*OFFSET('Composition%'!$B69,0,L$18)*(L$24*EXP(-L$25/($B99+273)/RGas)))+ReactionRateK2!L99/2</f>
        <v>-3.7201032247852765E-3</v>
      </c>
      <c r="M99" s="73">
        <f ca="1">IF(M$2=0,0,M$22*EXP(M$23/($B99+273)/RGas)*(OFFSET('Composition%'!$B69,0,M$13)*OFFSET('Composition%'!$B69,0,M$14)))-IF(M$2=2,0,OFFSET('Composition%'!$B69,0,M$17)*OFFSET('Composition%'!$B69,0,M$18)*(M$24*EXP(-M$25/($B99+273)/RGas)))+ReactionRateK2!M99/2</f>
        <v>0</v>
      </c>
      <c r="N99" s="73"/>
      <c r="O99" s="73">
        <f ca="1">IF(O$2=0,0,O$22*EXP(O$23/($B99+273)/RGas)*(OFFSET('Composition%'!$B69,0,O$13)*OFFSET('Composition%'!$B69,0,O$14)))-IF(O$2=2,0,OFFSET('Composition%'!$B69,0,O$17)*OFFSET('Composition%'!$B69,0,O$18)*(O$24*EXP(-O$25/($B99+273)/RGas)))+ReactionRateK2!O99/2</f>
        <v>0</v>
      </c>
      <c r="P99" s="73">
        <f ca="1">IF(P$2=0,0,P$22*EXP(P$23/($B99+273)/RGas)*(OFFSET('Composition%'!$B69,0,P$13)*OFFSET('Composition%'!$B69,0,P$14)))-IF(P$2=2,0,OFFSET('Composition%'!$B69,0,P$17)*OFFSET('Composition%'!$B69,0,P$18)*(P$24*EXP(-P$25/($B99+273)/RGas)))+ReactionRateK2!P99/2</f>
        <v>1.7687856475112271E-2</v>
      </c>
      <c r="Q99" s="73">
        <f ca="1">IF(Q$2=0,0,Q$22*EXP(Q$23/($B99+273)/RGas)*(OFFSET('Composition%'!$B69,0,Q$13)*OFFSET('Composition%'!$B69,0,Q$14)))-IF(Q$2=2,0,OFFSET('Composition%'!$B69,0,Q$17)*OFFSET('Composition%'!$B69,0,Q$18)*(Q$24*EXP(-Q$25/($B99+273)/RGas)))+ReactionRateK2!Q99/2</f>
        <v>1.3457923403263234E-4</v>
      </c>
      <c r="R99" s="73">
        <f ca="1">IF(R$2=0,0,R$22*EXP(R$23/($B99+273)/RGas)*(OFFSET('Composition%'!$B69,0,R$13)*OFFSET('Composition%'!$B69,0,R$14)))-IF(R$2=2,0,OFFSET('Composition%'!$B69,0,R$17)*OFFSET('Composition%'!$B69,0,R$18)*(R$24*EXP(-R$25/($B99+273)/RGas)))+ReactionRateK2!R99/2</f>
        <v>3.3645731342264533E-5</v>
      </c>
      <c r="S99" s="73"/>
      <c r="T99" s="73">
        <f ca="1">IF(T$2=0,0,T$22*EXP(T$23/($B99+273)/RGas)*(OFFSET('Composition%'!$B69,0,T$13)*OFFSET('Composition%'!$B69,0,T$14)))-IF(T$2=2,0,OFFSET('Composition%'!$B69,0,T$17)*OFFSET('Composition%'!$B69,0,T$18)*(T$24*EXP(-T$25/($B99+273)/RGas)))+ReactionRateK2!T99/2</f>
        <v>4.8889474305341884E-4</v>
      </c>
      <c r="U99" s="73">
        <f ca="1">IF(U$2=0,0,U$22*EXP(U$23/($B99+273)/RGas)*(OFFSET('Composition%'!$B69,0,U$13)*OFFSET('Composition%'!$B69,0,U$14)))-IF(U$2=2,0,OFFSET('Composition%'!$B69,0,U$17)*OFFSET('Composition%'!$B69,0,U$18)*(U$24*EXP(-U$25/($B99+273)/RGas)))+ReactionRateK2!U99/2</f>
        <v>5.7334678778992784E-6</v>
      </c>
      <c r="V99" s="73">
        <f ca="1">IF(V$2=0,0,V$22*EXP(V$23/($B99+273)/RGas)*(OFFSET('Composition%'!$B69,0,V$13)*OFFSET('Composition%'!$B69,0,V$14)))-IF(V$2=2,0,OFFSET('Composition%'!$B69,0,V$17)*OFFSET('Composition%'!$B69,0,V$18)*(V$24*EXP(-V$25/($B99+273)/RGas)))+ReactionRateK2!V99/2</f>
        <v>0</v>
      </c>
      <c r="W99" s="73">
        <f ca="1">IF(W$2=0,0,W$22*EXP(W$23/($B99+273)/RGas)*(OFFSET('Composition%'!$B69,0,W$13)*OFFSET('Composition%'!$B69,0,W$14)))-IF(W$2=2,0,OFFSET('Composition%'!$B69,0,W$17)*OFFSET('Composition%'!$B69,0,W$18)*(W$24*EXP(-W$25/($B99+273)/RGas)))+ReactionRateK2!W99/2</f>
        <v>0</v>
      </c>
      <c r="X99" s="73">
        <f ca="1">IF(X$2=0,0,X$22*EXP(X$23/($B99+273)/RGas)*(OFFSET('Composition%'!$B69,0,X$13)*OFFSET('Composition%'!$B69,0,X$14)))-IF(X$2=2,0,OFFSET('Composition%'!$B69,0,X$17)*OFFSET('Composition%'!$B69,0,X$18)*(X$24*EXP(-X$25/($B99+273)/RGas)))+ReactionRateK2!X99/2</f>
        <v>4.3850203079860987E-8</v>
      </c>
      <c r="Y99" s="73">
        <f ca="1">IF(Y$2=0,0,Y$22*EXP(Y$23/($B99+273)/RGas)*(OFFSET('Composition%'!$B69,0,Y$13)*OFFSET('Composition%'!$B69,0,Y$14)))-IF(Y$2=2,0,OFFSET('Composition%'!$B69,0,Y$17)*OFFSET('Composition%'!$B69,0,Y$18)*(Y$24*EXP(-Y$25/($B99+273)/RGas)))+ReactionRateK2!Y99/2</f>
        <v>2.1703258344357264E-9</v>
      </c>
      <c r="Z99" s="73">
        <f ca="1">IF(Z$2=0,0,Z$22*EXP(Z$23/($B99+273)/RGas)*(OFFSET('Composition%'!$B69,0,Z$13)*OFFSET('Composition%'!$B69,0,Z$14)))-IF(Z$2=2,0,OFFSET('Composition%'!$B69,0,Z$17)*OFFSET('Composition%'!$B69,0,Z$18)*(Z$24*EXP(-Z$25/($B99+273)/RGas)))+ReactionRateK2!Z99/2</f>
        <v>0</v>
      </c>
      <c r="AA99" s="73">
        <f ca="1">IF(AA$2=0,0,AA$22*EXP(AA$23/($B99+273)/RGas)*(OFFSET('Composition%'!$B69,0,AA$13)*OFFSET('Composition%'!$B69,0,AA$14)))-IF(AA$2=2,0,OFFSET('Composition%'!$B69,0,AA$17)*OFFSET('Composition%'!$B69,0,AA$18)*(AA$24*EXP(-AA$25/($B99+273)/RGas)))+ReactionRateK2!AA99/2</f>
        <v>0</v>
      </c>
      <c r="AB99" s="73">
        <f ca="1">IF(AB$2=0,0,AB$22*EXP(AB$23/($B99+273)/RGas)*(OFFSET('Composition%'!$B69,0,AB$13)*OFFSET('Composition%'!$B69,0,AB$14)))-IF(AB$2=2,0,OFFSET('Composition%'!$B69,0,AB$17)*OFFSET('Composition%'!$B69,0,AB$18)*(AB$24*EXP(-AB$25/($B99+273)/RGas)))+ReactionRateK2!AB99/2</f>
        <v>0</v>
      </c>
      <c r="AC99" s="73">
        <f ca="1">IF(AC$2=0,0,AC$22*EXP(AC$23/($B99+273)/RGas)*(OFFSET('Composition%'!$B69,0,AC$13)*OFFSET('Composition%'!$B69,0,AC$14)))-IF(AC$2=2,0,OFFSET('Composition%'!$B69,0,AC$17)*OFFSET('Composition%'!$B69,0,AC$18)*(AC$24*EXP(-AC$25/($B99+273)/RGas)))+ReactionRateK2!AC99/2</f>
        <v>0</v>
      </c>
      <c r="AD99" s="73">
        <f ca="1">IF(AD$2=0,0,AD$22*EXP(AD$23/($B99+273)/RGas)*(OFFSET('Composition%'!$B69,0,AD$13)*OFFSET('Composition%'!$B69,0,AD$14)))-IF(AD$2=2,0,OFFSET('Composition%'!$B69,0,AD$17)*OFFSET('Composition%'!$B69,0,AD$18)*(AD$24*EXP(-AD$25/($B99+273)/RGas)))+ReactionRateK2!AD99/2</f>
        <v>0</v>
      </c>
      <c r="AE99" s="73">
        <f ca="1">IF(AE$2=0,0,AE$22*EXP(AE$23/($B99+273)/RGas)*(OFFSET('Composition%'!$B69,0,AE$13)*OFFSET('Composition%'!$B69,0,AE$14)))-IF(AE$2=2,0,OFFSET('Composition%'!$B69,0,AE$17)*OFFSET('Composition%'!$B69,0,AE$18)*(AE$24*EXP(-AE$25/($B99+273)/RGas)))+ReactionRateK2!AE99/2</f>
        <v>0</v>
      </c>
      <c r="AF99" s="73"/>
      <c r="AG99" s="73">
        <f ca="1">IF(AG$2=0,0,AG$22*EXP(AG$23/($B99+273)/RGas)*(OFFSET('Composition%'!$B69,0,AG$13)*OFFSET('Composition%'!$B69,0,AG$14)))-IF(AG$2=2,0,OFFSET('Composition%'!$B69,0,AG$17)*OFFSET('Composition%'!$B69,0,AG$18)*(AG$24*EXP(-AG$25/($B99+273)/RGas)))+ReactionRateK2!AG99/2</f>
        <v>0</v>
      </c>
      <c r="AH99" s="73">
        <f ca="1">IF(AH$2=0,0,AH$22*EXP(AH$23/($B99+273)/RGas)*(OFFSET('Composition%'!$B69,0,AH$13)*OFFSET('Composition%'!$B69,0,AH$14)))-IF(AH$2=2,0,OFFSET('Composition%'!$B69,0,AH$17)*OFFSET('Composition%'!$B69,0,AH$18)*(AH$24*EXP(-AH$25/($B99+273)/RGas)))+ReactionRateK2!AH99/2</f>
        <v>0</v>
      </c>
      <c r="AI99" s="73">
        <f ca="1">IF(AI$2=0,0,AI$22*EXP(AI$23/($B99+273)/RGas)*(OFFSET('Composition%'!$B69,0,AI$13)*OFFSET('Composition%'!$B69,0,AI$14)))-IF(AI$2=2,0,OFFSET('Composition%'!$B69,0,AI$17)*OFFSET('Composition%'!$B69,0,AI$18)*(AI$24*EXP(-AI$25/($B99+273)/RGas)))+ReactionRateK2!AI99/2</f>
        <v>0</v>
      </c>
      <c r="AJ99" s="73">
        <f ca="1">IF(AJ$2=0,0,AJ$22*EXP(AJ$23/($B99+273)/RGas)*(OFFSET('Composition%'!$B69,0,AJ$13)*OFFSET('Composition%'!$B69,0,AJ$14)))-IF(AJ$2=2,0,OFFSET('Composition%'!$B69,0,AJ$17)*OFFSET('Composition%'!$B69,0,AJ$18)*(AJ$24*EXP(-AJ$25/($B99+273)/RGas)))+ReactionRateK2!AJ99/2</f>
        <v>0</v>
      </c>
      <c r="AK99" s="73">
        <f ca="1">IF(AK$2=0,0,AK$22*EXP(AK$23/($B99+273)/RGas)*(OFFSET('Composition%'!$B69,0,AK$13)*OFFSET('Composition%'!$B69,0,AK$14)))-IF(AK$2=2,0,OFFSET('Composition%'!$B69,0,AK$17)*OFFSET('Composition%'!$B69,0,AK$18)*(AK$24*EXP(-AK$25/($B99+273)/RGas)))+ReactionRateK2!AK99/2</f>
        <v>0</v>
      </c>
      <c r="AL99" s="73">
        <f ca="1">IF(AL$2=0,0,AL$22*EXP(AL$23/($B99+273)/RGas)*(OFFSET('Composition%'!$B69,0,AL$13)*OFFSET('Composition%'!$B69,0,AL$14)))-IF(AL$2=2,0,OFFSET('Composition%'!$B69,0,AL$17)*OFFSET('Composition%'!$B69,0,AL$18)*(AL$24*EXP(-AL$25/($B99+273)/RGas)))+ReactionRateK2!AL99/2</f>
        <v>0</v>
      </c>
      <c r="AM99" s="73"/>
      <c r="AN99" s="73">
        <f ca="1">IF(AN$2=0,0,AN$22*EXP(AN$23/($B99+273)/RGas)*(OFFSET('Composition%'!$B69,0,AN$13)*OFFSET('Composition%'!$B69,0,AN$14)))-IF(AN$2=2,0,OFFSET('Composition%'!$B69,0,AN$17)*OFFSET('Composition%'!$B69,0,AN$18)*(AN$24*EXP(-AN$25/($B99+273)/RGas)))+ReactionRateK2!AN99/2</f>
        <v>0</v>
      </c>
      <c r="AO99" s="73">
        <f ca="1">IF(AO$2=0,0,AO$22*EXP(AO$23/($B99+273)/RGas)*(OFFSET('Composition%'!$B69,0,AO$13)*OFFSET('Composition%'!$B69,0,AO$14)))-IF(AO$2=2,0,OFFSET('Composition%'!$B69,0,AO$17)*OFFSET('Composition%'!$B69,0,AO$18)*(AO$24*EXP(-AO$25/($B99+273)/RGas)))+ReactionRateK2!AO99/2</f>
        <v>0</v>
      </c>
      <c r="AP99" s="73">
        <f ca="1">IF(AP$2=0,0,AP$22*EXP(AP$23/($B99+273)/RGas)*(OFFSET('Composition%'!$B69,0,AP$13)*OFFSET('Composition%'!$B69,0,AP$14)))-IF(AP$2=2,0,OFFSET('Composition%'!$B69,0,AP$17)*OFFSET('Composition%'!$B69,0,AP$18)*(AP$24*EXP(-AP$25/($B99+273)/RGas)))+ReactionRateK2!AP99/2</f>
        <v>4.7317196706940751E-12</v>
      </c>
      <c r="AQ99" s="73">
        <f ca="1">IF(AQ$2=0,0,AQ$22*EXP(AQ$23/($B99+273)/RGas)*(OFFSET('Composition%'!$B69,0,AQ$13)*OFFSET('Composition%'!$B69,0,AQ$14)))-IF(AQ$2=2,0,OFFSET('Composition%'!$B69,0,AQ$17)*OFFSET('Composition%'!$B69,0,AQ$18)*(AQ$24*EXP(-AQ$25/($B99+273)/RGas)))+ReactionRateK2!AQ99/2</f>
        <v>0</v>
      </c>
      <c r="AR99" s="73">
        <f ca="1">IF(AR$2=0,0,AR$22*EXP(AR$23/($B99+273)/RGas)*(OFFSET('Composition%'!$B69,0,AR$13)*OFFSET('Composition%'!$B69,0,AR$14)))-IF(AR$2=2,0,OFFSET('Composition%'!$B69,0,AR$17)*OFFSET('Composition%'!$B69,0,AR$18)*(AR$24*EXP(-AR$25/($B99+273)/RGas)))+ReactionRateK2!AR99/2</f>
        <v>0</v>
      </c>
    </row>
    <row r="100" spans="1:44">
      <c r="A100" s="3">
        <f t="shared" si="10"/>
        <v>3.3999999999999959</v>
      </c>
      <c r="B100" s="19">
        <f ca="1">'Composition%'!B70</f>
        <v>414.3185973404436</v>
      </c>
      <c r="C100">
        <f t="shared" si="11"/>
        <v>30</v>
      </c>
      <c r="D100" s="26">
        <f ca="1">('Composition%'!C70*ReactionRateK3!C100)^3</f>
        <v>6.039880526250192</v>
      </c>
      <c r="E100" s="4"/>
      <c r="F100" s="73">
        <f ca="1">IF(F$2=0,0,F$22*EXP(F$23/($B100+273)/RGas)*(OFFSET('Composition%'!$B70,0,F$13)*OFFSET('Composition%'!$B70,0,F$14)))-IF(F$2=2,0,OFFSET('Composition%'!$B70,0,F$17)*OFFSET('Composition%'!$B70,0,F$18)*(F$24*EXP(-F$25/($B100+273)/RGas)))+ReactionRateK2!F100/2</f>
        <v>4.4561825200346954E-3</v>
      </c>
      <c r="G100" s="73">
        <f ca="1">IF(G$2=0,0,G$22*EXP(G$23/($B100+273)/RGas)*(OFFSET('Composition%'!$B70,0,G$13)*OFFSET('Composition%'!$B70,0,G$14)))-IF(G$2=2,0,OFFSET('Composition%'!$B70,0,G$17)*OFFSET('Composition%'!$B70,0,G$18)*(G$24*EXP(-G$25/($B100+273)/RGas)))+ReactionRateK2!G100/2</f>
        <v>1.7558540025450157E-3</v>
      </c>
      <c r="H100" s="73">
        <f ca="1">IF(H$2=0,0,H$22*EXP(H$23/($B100+273)/RGas)*(OFFSET('Composition%'!$B70,0,H$13)*OFFSET('Composition%'!$B70,0,H$14)))-IF(H$2=2,0,OFFSET('Composition%'!$B70,0,H$17)*OFFSET('Composition%'!$B70,0,H$18)*(H$24*EXP(-H$25/($B100+273)/RGas)))+ReactionRateK2!H100/2</f>
        <v>-4.3918021773537995E-6</v>
      </c>
      <c r="I100" s="73">
        <f ca="1">IF(I$2=0,0,I$22*EXP(I$23/($B100+273)/RGas)*(OFFSET('Composition%'!$B70,0,I$13)*OFFSET('Composition%'!$B70,0,I$14)))-IF(I$2=2,0,OFFSET('Composition%'!$B70,0,I$17)*OFFSET('Composition%'!$B70,0,I$18)*(I$24*EXP(-I$25/($B100+273)/RGas)))+ReactionRateK2!I100/2</f>
        <v>9.9655993183707897E-6</v>
      </c>
      <c r="J100" s="73"/>
      <c r="K100" s="73">
        <f ca="1">IF(K$2=0,0,K$22*EXP(K$23/($B100+273)/RGas)*(OFFSET('Composition%'!$B70,0,K$13)*OFFSET('Composition%'!$B70,0,K$14)))-IF(K$2=2,0,OFFSET('Composition%'!$B70,0,K$17)*OFFSET('Composition%'!$B70,0,K$18)*(K$24*EXP(-K$25/($B100+273)/RGas)))+ReactionRateK2!K100/2</f>
        <v>1.9078680106778337E-2</v>
      </c>
      <c r="L100" s="73">
        <f ca="1">IF(L$2=0,0,L$22*EXP(L$23/($B100+273)/RGas)*(OFFSET('Composition%'!$B70,0,L$13)*OFFSET('Composition%'!$B70,0,L$14)))-IF(L$2=2,0,OFFSET('Composition%'!$B70,0,L$17)*OFFSET('Composition%'!$B70,0,L$18)*(L$24*EXP(-L$25/($B100+273)/RGas)))+ReactionRateK2!L100/2</f>
        <v>-3.6593414678664899E-3</v>
      </c>
      <c r="M100" s="73">
        <f ca="1">IF(M$2=0,0,M$22*EXP(M$23/($B100+273)/RGas)*(OFFSET('Composition%'!$B70,0,M$13)*OFFSET('Composition%'!$B70,0,M$14)))-IF(M$2=2,0,OFFSET('Composition%'!$B70,0,M$17)*OFFSET('Composition%'!$B70,0,M$18)*(M$24*EXP(-M$25/($B100+273)/RGas)))+ReactionRateK2!M100/2</f>
        <v>0</v>
      </c>
      <c r="N100" s="73"/>
      <c r="O100" s="73">
        <f ca="1">IF(O$2=0,0,O$22*EXP(O$23/($B100+273)/RGas)*(OFFSET('Composition%'!$B70,0,O$13)*OFFSET('Composition%'!$B70,0,O$14)))-IF(O$2=2,0,OFFSET('Composition%'!$B70,0,O$17)*OFFSET('Composition%'!$B70,0,O$18)*(O$24*EXP(-O$25/($B100+273)/RGas)))+ReactionRateK2!O100/2</f>
        <v>0</v>
      </c>
      <c r="P100" s="73">
        <f ca="1">IF(P$2=0,0,P$22*EXP(P$23/($B100+273)/RGas)*(OFFSET('Composition%'!$B70,0,P$13)*OFFSET('Composition%'!$B70,0,P$14)))-IF(P$2=2,0,OFFSET('Composition%'!$B70,0,P$17)*OFFSET('Composition%'!$B70,0,P$18)*(P$24*EXP(-P$25/($B100+273)/RGas)))+ReactionRateK2!P100/2</f>
        <v>1.7637852955061054E-2</v>
      </c>
      <c r="Q100" s="73">
        <f ca="1">IF(Q$2=0,0,Q$22*EXP(Q$23/($B100+273)/RGas)*(OFFSET('Composition%'!$B70,0,Q$13)*OFFSET('Composition%'!$B70,0,Q$14)))-IF(Q$2=2,0,OFFSET('Composition%'!$B70,0,Q$17)*OFFSET('Composition%'!$B70,0,Q$18)*(Q$24*EXP(-Q$25/($B100+273)/RGas)))+ReactionRateK2!Q100/2</f>
        <v>1.3654223783737606E-4</v>
      </c>
      <c r="R100" s="73">
        <f ca="1">IF(R$2=0,0,R$22*EXP(R$23/($B100+273)/RGas)*(OFFSET('Composition%'!$B70,0,R$13)*OFFSET('Composition%'!$B70,0,R$14)))-IF(R$2=2,0,OFFSET('Composition%'!$B70,0,R$17)*OFFSET('Composition%'!$B70,0,R$18)*(R$24*EXP(-R$25/($B100+273)/RGas)))+ReactionRateK2!R100/2</f>
        <v>3.4643423017309813E-5</v>
      </c>
      <c r="S100" s="73"/>
      <c r="T100" s="73">
        <f ca="1">IF(T$2=0,0,T$22*EXP(T$23/($B100+273)/RGas)*(OFFSET('Composition%'!$B70,0,T$13)*OFFSET('Composition%'!$B70,0,T$14)))-IF(T$2=2,0,OFFSET('Composition%'!$B70,0,T$17)*OFFSET('Composition%'!$B70,0,T$18)*(T$24*EXP(-T$25/($B100+273)/RGas)))+ReactionRateK2!T100/2</f>
        <v>4.5729014274630865E-4</v>
      </c>
      <c r="U100" s="73">
        <f ca="1">IF(U$2=0,0,U$22*EXP(U$23/($B100+273)/RGas)*(OFFSET('Composition%'!$B70,0,U$13)*OFFSET('Composition%'!$B70,0,U$14)))-IF(U$2=2,0,OFFSET('Composition%'!$B70,0,U$17)*OFFSET('Composition%'!$B70,0,U$18)*(U$24*EXP(-U$25/($B100+273)/RGas)))+ReactionRateK2!U100/2</f>
        <v>5.2023391860569119E-6</v>
      </c>
      <c r="V100" s="73">
        <f ca="1">IF(V$2=0,0,V$22*EXP(V$23/($B100+273)/RGas)*(OFFSET('Composition%'!$B70,0,V$13)*OFFSET('Composition%'!$B70,0,V$14)))-IF(V$2=2,0,OFFSET('Composition%'!$B70,0,V$17)*OFFSET('Composition%'!$B70,0,V$18)*(V$24*EXP(-V$25/($B100+273)/RGas)))+ReactionRateK2!V100/2</f>
        <v>0</v>
      </c>
      <c r="W100" s="73">
        <f ca="1">IF(W$2=0,0,W$22*EXP(W$23/($B100+273)/RGas)*(OFFSET('Composition%'!$B70,0,W$13)*OFFSET('Composition%'!$B70,0,W$14)))-IF(W$2=2,0,OFFSET('Composition%'!$B70,0,W$17)*OFFSET('Composition%'!$B70,0,W$18)*(W$24*EXP(-W$25/($B100+273)/RGas)))+ReactionRateK2!W100/2</f>
        <v>0</v>
      </c>
      <c r="X100" s="73">
        <f ca="1">IF(X$2=0,0,X$22*EXP(X$23/($B100+273)/RGas)*(OFFSET('Composition%'!$B70,0,X$13)*OFFSET('Composition%'!$B70,0,X$14)))-IF(X$2=2,0,OFFSET('Composition%'!$B70,0,X$17)*OFFSET('Composition%'!$B70,0,X$18)*(X$24*EXP(-X$25/($B100+273)/RGas)))+ReactionRateK2!X100/2</f>
        <v>4.3832766078306036E-8</v>
      </c>
      <c r="Y100" s="73">
        <f ca="1">IF(Y$2=0,0,Y$22*EXP(Y$23/($B100+273)/RGas)*(OFFSET('Composition%'!$B70,0,Y$13)*OFFSET('Composition%'!$B70,0,Y$14)))-IF(Y$2=2,0,OFFSET('Composition%'!$B70,0,Y$17)*OFFSET('Composition%'!$B70,0,Y$18)*(Y$24*EXP(-Y$25/($B100+273)/RGas)))+ReactionRateK2!Y100/2</f>
        <v>2.1694628059366138E-9</v>
      </c>
      <c r="Z100" s="73">
        <f ca="1">IF(Z$2=0,0,Z$22*EXP(Z$23/($B100+273)/RGas)*(OFFSET('Composition%'!$B70,0,Z$13)*OFFSET('Composition%'!$B70,0,Z$14)))-IF(Z$2=2,0,OFFSET('Composition%'!$B70,0,Z$17)*OFFSET('Composition%'!$B70,0,Z$18)*(Z$24*EXP(-Z$25/($B100+273)/RGas)))+ReactionRateK2!Z100/2</f>
        <v>0</v>
      </c>
      <c r="AA100" s="73">
        <f ca="1">IF(AA$2=0,0,AA$22*EXP(AA$23/($B100+273)/RGas)*(OFFSET('Composition%'!$B70,0,AA$13)*OFFSET('Composition%'!$B70,0,AA$14)))-IF(AA$2=2,0,OFFSET('Composition%'!$B70,0,AA$17)*OFFSET('Composition%'!$B70,0,AA$18)*(AA$24*EXP(-AA$25/($B100+273)/RGas)))+ReactionRateK2!AA100/2</f>
        <v>0</v>
      </c>
      <c r="AB100" s="73">
        <f ca="1">IF(AB$2=0,0,AB$22*EXP(AB$23/($B100+273)/RGas)*(OFFSET('Composition%'!$B70,0,AB$13)*OFFSET('Composition%'!$B70,0,AB$14)))-IF(AB$2=2,0,OFFSET('Composition%'!$B70,0,AB$17)*OFFSET('Composition%'!$B70,0,AB$18)*(AB$24*EXP(-AB$25/($B100+273)/RGas)))+ReactionRateK2!AB100/2</f>
        <v>0</v>
      </c>
      <c r="AC100" s="73">
        <f ca="1">IF(AC$2=0,0,AC$22*EXP(AC$23/($B100+273)/RGas)*(OFFSET('Composition%'!$B70,0,AC$13)*OFFSET('Composition%'!$B70,0,AC$14)))-IF(AC$2=2,0,OFFSET('Composition%'!$B70,0,AC$17)*OFFSET('Composition%'!$B70,0,AC$18)*(AC$24*EXP(-AC$25/($B100+273)/RGas)))+ReactionRateK2!AC100/2</f>
        <v>0</v>
      </c>
      <c r="AD100" s="73">
        <f ca="1">IF(AD$2=0,0,AD$22*EXP(AD$23/($B100+273)/RGas)*(OFFSET('Composition%'!$B70,0,AD$13)*OFFSET('Composition%'!$B70,0,AD$14)))-IF(AD$2=2,0,OFFSET('Composition%'!$B70,0,AD$17)*OFFSET('Composition%'!$B70,0,AD$18)*(AD$24*EXP(-AD$25/($B100+273)/RGas)))+ReactionRateK2!AD100/2</f>
        <v>0</v>
      </c>
      <c r="AE100" s="73">
        <f ca="1">IF(AE$2=0,0,AE$22*EXP(AE$23/($B100+273)/RGas)*(OFFSET('Composition%'!$B70,0,AE$13)*OFFSET('Composition%'!$B70,0,AE$14)))-IF(AE$2=2,0,OFFSET('Composition%'!$B70,0,AE$17)*OFFSET('Composition%'!$B70,0,AE$18)*(AE$24*EXP(-AE$25/($B100+273)/RGas)))+ReactionRateK2!AE100/2</f>
        <v>0</v>
      </c>
      <c r="AF100" s="73"/>
      <c r="AG100" s="73">
        <f ca="1">IF(AG$2=0,0,AG$22*EXP(AG$23/($B100+273)/RGas)*(OFFSET('Composition%'!$B70,0,AG$13)*OFFSET('Composition%'!$B70,0,AG$14)))-IF(AG$2=2,0,OFFSET('Composition%'!$B70,0,AG$17)*OFFSET('Composition%'!$B70,0,AG$18)*(AG$24*EXP(-AG$25/($B100+273)/RGas)))+ReactionRateK2!AG100/2</f>
        <v>0</v>
      </c>
      <c r="AH100" s="73">
        <f ca="1">IF(AH$2=0,0,AH$22*EXP(AH$23/($B100+273)/RGas)*(OFFSET('Composition%'!$B70,0,AH$13)*OFFSET('Composition%'!$B70,0,AH$14)))-IF(AH$2=2,0,OFFSET('Composition%'!$B70,0,AH$17)*OFFSET('Composition%'!$B70,0,AH$18)*(AH$24*EXP(-AH$25/($B100+273)/RGas)))+ReactionRateK2!AH100/2</f>
        <v>0</v>
      </c>
      <c r="AI100" s="73">
        <f ca="1">IF(AI$2=0,0,AI$22*EXP(AI$23/($B100+273)/RGas)*(OFFSET('Composition%'!$B70,0,AI$13)*OFFSET('Composition%'!$B70,0,AI$14)))-IF(AI$2=2,0,OFFSET('Composition%'!$B70,0,AI$17)*OFFSET('Composition%'!$B70,0,AI$18)*(AI$24*EXP(-AI$25/($B100+273)/RGas)))+ReactionRateK2!AI100/2</f>
        <v>0</v>
      </c>
      <c r="AJ100" s="73">
        <f ca="1">IF(AJ$2=0,0,AJ$22*EXP(AJ$23/($B100+273)/RGas)*(OFFSET('Composition%'!$B70,0,AJ$13)*OFFSET('Composition%'!$B70,0,AJ$14)))-IF(AJ$2=2,0,OFFSET('Composition%'!$B70,0,AJ$17)*OFFSET('Composition%'!$B70,0,AJ$18)*(AJ$24*EXP(-AJ$25/($B100+273)/RGas)))+ReactionRateK2!AJ100/2</f>
        <v>0</v>
      </c>
      <c r="AK100" s="73">
        <f ca="1">IF(AK$2=0,0,AK$22*EXP(AK$23/($B100+273)/RGas)*(OFFSET('Composition%'!$B70,0,AK$13)*OFFSET('Composition%'!$B70,0,AK$14)))-IF(AK$2=2,0,OFFSET('Composition%'!$B70,0,AK$17)*OFFSET('Composition%'!$B70,0,AK$18)*(AK$24*EXP(-AK$25/($B100+273)/RGas)))+ReactionRateK2!AK100/2</f>
        <v>0</v>
      </c>
      <c r="AL100" s="73">
        <f ca="1">IF(AL$2=0,0,AL$22*EXP(AL$23/($B100+273)/RGas)*(OFFSET('Composition%'!$B70,0,AL$13)*OFFSET('Composition%'!$B70,0,AL$14)))-IF(AL$2=2,0,OFFSET('Composition%'!$B70,0,AL$17)*OFFSET('Composition%'!$B70,0,AL$18)*(AL$24*EXP(-AL$25/($B100+273)/RGas)))+ReactionRateK2!AL100/2</f>
        <v>0</v>
      </c>
      <c r="AM100" s="73"/>
      <c r="AN100" s="73">
        <f ca="1">IF(AN$2=0,0,AN$22*EXP(AN$23/($B100+273)/RGas)*(OFFSET('Composition%'!$B70,0,AN$13)*OFFSET('Composition%'!$B70,0,AN$14)))-IF(AN$2=2,0,OFFSET('Composition%'!$B70,0,AN$17)*OFFSET('Composition%'!$B70,0,AN$18)*(AN$24*EXP(-AN$25/($B100+273)/RGas)))+ReactionRateK2!AN100/2</f>
        <v>0</v>
      </c>
      <c r="AO100" s="73">
        <f ca="1">IF(AO$2=0,0,AO$22*EXP(AO$23/($B100+273)/RGas)*(OFFSET('Composition%'!$B70,0,AO$13)*OFFSET('Composition%'!$B70,0,AO$14)))-IF(AO$2=2,0,OFFSET('Composition%'!$B70,0,AO$17)*OFFSET('Composition%'!$B70,0,AO$18)*(AO$24*EXP(-AO$25/($B100+273)/RGas)))+ReactionRateK2!AO100/2</f>
        <v>0</v>
      </c>
      <c r="AP100" s="73">
        <f ca="1">IF(AP$2=0,0,AP$22*EXP(AP$23/($B100+273)/RGas)*(OFFSET('Composition%'!$B70,0,AP$13)*OFFSET('Composition%'!$B70,0,AP$14)))-IF(AP$2=2,0,OFFSET('Composition%'!$B70,0,AP$17)*OFFSET('Composition%'!$B70,0,AP$18)*(AP$24*EXP(-AP$25/($B100+273)/RGas)))+ReactionRateK2!AP100/2</f>
        <v>4.7319346977071853E-12</v>
      </c>
      <c r="AQ100" s="73">
        <f ca="1">IF(AQ$2=0,0,AQ$22*EXP(AQ$23/($B100+273)/RGas)*(OFFSET('Composition%'!$B70,0,AQ$13)*OFFSET('Composition%'!$B70,0,AQ$14)))-IF(AQ$2=2,0,OFFSET('Composition%'!$B70,0,AQ$17)*OFFSET('Composition%'!$B70,0,AQ$18)*(AQ$24*EXP(-AQ$25/($B100+273)/RGas)))+ReactionRateK2!AQ100/2</f>
        <v>0</v>
      </c>
      <c r="AR100" s="73">
        <f ca="1">IF(AR$2=0,0,AR$22*EXP(AR$23/($B100+273)/RGas)*(OFFSET('Composition%'!$B70,0,AR$13)*OFFSET('Composition%'!$B70,0,AR$14)))-IF(AR$2=2,0,OFFSET('Composition%'!$B70,0,AR$17)*OFFSET('Composition%'!$B70,0,AR$18)*(AR$24*EXP(-AR$25/($B100+273)/RGas)))+ReactionRateK2!AR100/2</f>
        <v>0</v>
      </c>
    </row>
    <row r="101" spans="1:44">
      <c r="A101" s="3">
        <f t="shared" si="10"/>
        <v>3.4499999999999957</v>
      </c>
      <c r="B101" s="19">
        <f ca="1">'Composition%'!B71</f>
        <v>414.33385292815359</v>
      </c>
      <c r="C101">
        <f t="shared" si="11"/>
        <v>30</v>
      </c>
      <c r="D101" s="26">
        <f ca="1">('Composition%'!C71*ReactionRateK3!C101)^3</f>
        <v>6.0331449336204885</v>
      </c>
      <c r="E101" s="4"/>
      <c r="F101" s="73">
        <f ca="1">IF(F$2=0,0,F$22*EXP(F$23/($B101+273)/RGas)*(OFFSET('Composition%'!$B71,0,F$13)*OFFSET('Composition%'!$B71,0,F$14)))-IF(F$2=2,0,OFFSET('Composition%'!$B71,0,F$17)*OFFSET('Composition%'!$B71,0,F$18)*(F$24*EXP(-F$25/($B101+273)/RGas)))+ReactionRateK2!F101/2</f>
        <v>4.3788945016280147E-3</v>
      </c>
      <c r="G101" s="73">
        <f ca="1">IF(G$2=0,0,G$22*EXP(G$23/($B101+273)/RGas)*(OFFSET('Composition%'!$B71,0,G$13)*OFFSET('Composition%'!$B71,0,G$14)))-IF(G$2=2,0,OFFSET('Composition%'!$B71,0,G$17)*OFFSET('Composition%'!$B71,0,G$18)*(G$24*EXP(-G$25/($B101+273)/RGas)))+ReactionRateK2!G101/2</f>
        <v>1.7274077194067976E-3</v>
      </c>
      <c r="H101" s="73">
        <f ca="1">IF(H$2=0,0,H$22*EXP(H$23/($B101+273)/RGas)*(OFFSET('Composition%'!$B71,0,H$13)*OFFSET('Composition%'!$B71,0,H$14)))-IF(H$2=2,0,OFFSET('Composition%'!$B71,0,H$17)*OFFSET('Composition%'!$B71,0,H$18)*(H$24*EXP(-H$25/($B101+273)/RGas)))+ReactionRateK2!H101/2</f>
        <v>-4.378422057074268E-6</v>
      </c>
      <c r="I101" s="73">
        <f ca="1">IF(I$2=0,0,I$22*EXP(I$23/($B101+273)/RGas)*(OFFSET('Composition%'!$B71,0,I$13)*OFFSET('Composition%'!$B71,0,I$14)))-IF(I$2=2,0,OFFSET('Composition%'!$B71,0,I$17)*OFFSET('Composition%'!$B71,0,I$18)*(I$24*EXP(-I$25/($B101+273)/RGas)))+ReactionRateK2!I101/2</f>
        <v>9.7888125005284565E-6</v>
      </c>
      <c r="J101" s="73"/>
      <c r="K101" s="73">
        <f ca="1">IF(K$2=0,0,K$22*EXP(K$23/($B101+273)/RGas)*(OFFSET('Composition%'!$B71,0,K$13)*OFFSET('Composition%'!$B71,0,K$14)))-IF(K$2=2,0,OFFSET('Composition%'!$B71,0,K$17)*OFFSET('Composition%'!$B71,0,K$18)*(K$24*EXP(-K$25/($B101+273)/RGas)))+ReactionRateK2!K101/2</f>
        <v>1.8687133550239897E-2</v>
      </c>
      <c r="L101" s="73">
        <f ca="1">IF(L$2=0,0,L$22*EXP(L$23/($B101+273)/RGas)*(OFFSET('Composition%'!$B71,0,L$13)*OFFSET('Composition%'!$B71,0,L$14)))-IF(L$2=2,0,OFFSET('Composition%'!$B71,0,L$17)*OFFSET('Composition%'!$B71,0,L$18)*(L$24*EXP(-L$25/($B101+273)/RGas)))+ReactionRateK2!L101/2</f>
        <v>-3.5999542430301913E-3</v>
      </c>
      <c r="M101" s="73">
        <f ca="1">IF(M$2=0,0,M$22*EXP(M$23/($B101+273)/RGas)*(OFFSET('Composition%'!$B71,0,M$13)*OFFSET('Composition%'!$B71,0,M$14)))-IF(M$2=2,0,OFFSET('Composition%'!$B71,0,M$17)*OFFSET('Composition%'!$B71,0,M$18)*(M$24*EXP(-M$25/($B101+273)/RGas)))+ReactionRateK2!M101/2</f>
        <v>0</v>
      </c>
      <c r="N101" s="73"/>
      <c r="O101" s="73">
        <f ca="1">IF(O$2=0,0,O$22*EXP(O$23/($B101+273)/RGas)*(OFFSET('Composition%'!$B71,0,O$13)*OFFSET('Composition%'!$B71,0,O$14)))-IF(O$2=2,0,OFFSET('Composition%'!$B71,0,O$17)*OFFSET('Composition%'!$B71,0,O$18)*(O$24*EXP(-O$25/($B101+273)/RGas)))+ReactionRateK2!O101/2</f>
        <v>0</v>
      </c>
      <c r="P101" s="73">
        <f ca="1">IF(P$2=0,0,P$22*EXP(P$23/($B101+273)/RGas)*(OFFSET('Composition%'!$B71,0,P$13)*OFFSET('Composition%'!$B71,0,P$14)))-IF(P$2=2,0,OFFSET('Composition%'!$B71,0,P$17)*OFFSET('Composition%'!$B71,0,P$18)*(P$24*EXP(-P$25/($B101+273)/RGas)))+ReactionRateK2!P101/2</f>
        <v>1.7582285419394907E-2</v>
      </c>
      <c r="Q101" s="73">
        <f ca="1">IF(Q$2=0,0,Q$22*EXP(Q$23/($B101+273)/RGas)*(OFFSET('Composition%'!$B71,0,Q$13)*OFFSET('Composition%'!$B71,0,Q$14)))-IF(Q$2=2,0,OFFSET('Composition%'!$B71,0,Q$17)*OFFSET('Composition%'!$B71,0,Q$18)*(Q$24*EXP(-Q$25/($B101+273)/RGas)))+ReactionRateK2!Q101/2</f>
        <v>1.3847751658755707E-4</v>
      </c>
      <c r="R101" s="73">
        <f ca="1">IF(R$2=0,0,R$22*EXP(R$23/($B101+273)/RGas)*(OFFSET('Composition%'!$B71,0,R$13)*OFFSET('Composition%'!$B71,0,R$14)))-IF(R$2=2,0,OFFSET('Composition%'!$B71,0,R$17)*OFFSET('Composition%'!$B71,0,R$18)*(R$24*EXP(-R$25/($B101+273)/RGas)))+ReactionRateK2!R101/2</f>
        <v>3.5648072974366867E-5</v>
      </c>
      <c r="S101" s="73"/>
      <c r="T101" s="73">
        <f ca="1">IF(T$2=0,0,T$22*EXP(T$23/($B101+273)/RGas)*(OFFSET('Composition%'!$B71,0,T$13)*OFFSET('Composition%'!$B71,0,T$14)))-IF(T$2=2,0,OFFSET('Composition%'!$B71,0,T$17)*OFFSET('Composition%'!$B71,0,T$18)*(T$24*EXP(-T$25/($B101+273)/RGas)))+ReactionRateK2!T101/2</f>
        <v>4.2773453085211154E-4</v>
      </c>
      <c r="U101" s="73">
        <f ca="1">IF(U$2=0,0,U$22*EXP(U$23/($B101+273)/RGas)*(OFFSET('Composition%'!$B71,0,U$13)*OFFSET('Composition%'!$B71,0,U$14)))-IF(U$2=2,0,OFFSET('Composition%'!$B71,0,U$17)*OFFSET('Composition%'!$B71,0,U$18)*(U$24*EXP(-U$25/($B101+273)/RGas)))+ReactionRateK2!U101/2</f>
        <v>4.7207245374143676E-6</v>
      </c>
      <c r="V101" s="73">
        <f ca="1">IF(V$2=0,0,V$22*EXP(V$23/($B101+273)/RGas)*(OFFSET('Composition%'!$B71,0,V$13)*OFFSET('Composition%'!$B71,0,V$14)))-IF(V$2=2,0,OFFSET('Composition%'!$B71,0,V$17)*OFFSET('Composition%'!$B71,0,V$18)*(V$24*EXP(-V$25/($B101+273)/RGas)))+ReactionRateK2!V101/2</f>
        <v>0</v>
      </c>
      <c r="W101" s="73">
        <f ca="1">IF(W$2=0,0,W$22*EXP(W$23/($B101+273)/RGas)*(OFFSET('Composition%'!$B71,0,W$13)*OFFSET('Composition%'!$B71,0,W$14)))-IF(W$2=2,0,OFFSET('Composition%'!$B71,0,W$17)*OFFSET('Composition%'!$B71,0,W$18)*(W$24*EXP(-W$25/($B101+273)/RGas)))+ReactionRateK2!W101/2</f>
        <v>0</v>
      </c>
      <c r="X101" s="73">
        <f ca="1">IF(X$2=0,0,X$22*EXP(X$23/($B101+273)/RGas)*(OFFSET('Composition%'!$B71,0,X$13)*OFFSET('Composition%'!$B71,0,X$14)))-IF(X$2=2,0,OFFSET('Composition%'!$B71,0,X$17)*OFFSET('Composition%'!$B71,0,X$18)*(X$24*EXP(-X$25/($B101+273)/RGas)))+ReactionRateK2!X101/2</f>
        <v>4.3816461861607974E-8</v>
      </c>
      <c r="Y101" s="73">
        <f ca="1">IF(Y$2=0,0,Y$22*EXP(Y$23/($B101+273)/RGas)*(OFFSET('Composition%'!$B71,0,Y$13)*OFFSET('Composition%'!$B71,0,Y$14)))-IF(Y$2=2,0,OFFSET('Composition%'!$B71,0,Y$17)*OFFSET('Composition%'!$B71,0,Y$18)*(Y$24*EXP(-Y$25/($B101+273)/RGas)))+ReactionRateK2!Y101/2</f>
        <v>2.1686558435915222E-9</v>
      </c>
      <c r="Z101" s="73">
        <f ca="1">IF(Z$2=0,0,Z$22*EXP(Z$23/($B101+273)/RGas)*(OFFSET('Composition%'!$B71,0,Z$13)*OFFSET('Composition%'!$B71,0,Z$14)))-IF(Z$2=2,0,OFFSET('Composition%'!$B71,0,Z$17)*OFFSET('Composition%'!$B71,0,Z$18)*(Z$24*EXP(-Z$25/($B101+273)/RGas)))+ReactionRateK2!Z101/2</f>
        <v>0</v>
      </c>
      <c r="AA101" s="73">
        <f ca="1">IF(AA$2=0,0,AA$22*EXP(AA$23/($B101+273)/RGas)*(OFFSET('Composition%'!$B71,0,AA$13)*OFFSET('Composition%'!$B71,0,AA$14)))-IF(AA$2=2,0,OFFSET('Composition%'!$B71,0,AA$17)*OFFSET('Composition%'!$B71,0,AA$18)*(AA$24*EXP(-AA$25/($B101+273)/RGas)))+ReactionRateK2!AA101/2</f>
        <v>0</v>
      </c>
      <c r="AB101" s="73">
        <f ca="1">IF(AB$2=0,0,AB$22*EXP(AB$23/($B101+273)/RGas)*(OFFSET('Composition%'!$B71,0,AB$13)*OFFSET('Composition%'!$B71,0,AB$14)))-IF(AB$2=2,0,OFFSET('Composition%'!$B71,0,AB$17)*OFFSET('Composition%'!$B71,0,AB$18)*(AB$24*EXP(-AB$25/($B101+273)/RGas)))+ReactionRateK2!AB101/2</f>
        <v>0</v>
      </c>
      <c r="AC101" s="73">
        <f ca="1">IF(AC$2=0,0,AC$22*EXP(AC$23/($B101+273)/RGas)*(OFFSET('Composition%'!$B71,0,AC$13)*OFFSET('Composition%'!$B71,0,AC$14)))-IF(AC$2=2,0,OFFSET('Composition%'!$B71,0,AC$17)*OFFSET('Composition%'!$B71,0,AC$18)*(AC$24*EXP(-AC$25/($B101+273)/RGas)))+ReactionRateK2!AC101/2</f>
        <v>0</v>
      </c>
      <c r="AD101" s="73">
        <f ca="1">IF(AD$2=0,0,AD$22*EXP(AD$23/($B101+273)/RGas)*(OFFSET('Composition%'!$B71,0,AD$13)*OFFSET('Composition%'!$B71,0,AD$14)))-IF(AD$2=2,0,OFFSET('Composition%'!$B71,0,AD$17)*OFFSET('Composition%'!$B71,0,AD$18)*(AD$24*EXP(-AD$25/($B101+273)/RGas)))+ReactionRateK2!AD101/2</f>
        <v>0</v>
      </c>
      <c r="AE101" s="73">
        <f ca="1">IF(AE$2=0,0,AE$22*EXP(AE$23/($B101+273)/RGas)*(OFFSET('Composition%'!$B71,0,AE$13)*OFFSET('Composition%'!$B71,0,AE$14)))-IF(AE$2=2,0,OFFSET('Composition%'!$B71,0,AE$17)*OFFSET('Composition%'!$B71,0,AE$18)*(AE$24*EXP(-AE$25/($B101+273)/RGas)))+ReactionRateK2!AE101/2</f>
        <v>0</v>
      </c>
      <c r="AF101" s="73"/>
      <c r="AG101" s="73">
        <f ca="1">IF(AG$2=0,0,AG$22*EXP(AG$23/($B101+273)/RGas)*(OFFSET('Composition%'!$B71,0,AG$13)*OFFSET('Composition%'!$B71,0,AG$14)))-IF(AG$2=2,0,OFFSET('Composition%'!$B71,0,AG$17)*OFFSET('Composition%'!$B71,0,AG$18)*(AG$24*EXP(-AG$25/($B101+273)/RGas)))+ReactionRateK2!AG101/2</f>
        <v>0</v>
      </c>
      <c r="AH101" s="73">
        <f ca="1">IF(AH$2=0,0,AH$22*EXP(AH$23/($B101+273)/RGas)*(OFFSET('Composition%'!$B71,0,AH$13)*OFFSET('Composition%'!$B71,0,AH$14)))-IF(AH$2=2,0,OFFSET('Composition%'!$B71,0,AH$17)*OFFSET('Composition%'!$B71,0,AH$18)*(AH$24*EXP(-AH$25/($B101+273)/RGas)))+ReactionRateK2!AH101/2</f>
        <v>0</v>
      </c>
      <c r="AI101" s="73">
        <f ca="1">IF(AI$2=0,0,AI$22*EXP(AI$23/($B101+273)/RGas)*(OFFSET('Composition%'!$B71,0,AI$13)*OFFSET('Composition%'!$B71,0,AI$14)))-IF(AI$2=2,0,OFFSET('Composition%'!$B71,0,AI$17)*OFFSET('Composition%'!$B71,0,AI$18)*(AI$24*EXP(-AI$25/($B101+273)/RGas)))+ReactionRateK2!AI101/2</f>
        <v>0</v>
      </c>
      <c r="AJ101" s="73">
        <f ca="1">IF(AJ$2=0,0,AJ$22*EXP(AJ$23/($B101+273)/RGas)*(OFFSET('Composition%'!$B71,0,AJ$13)*OFFSET('Composition%'!$B71,0,AJ$14)))-IF(AJ$2=2,0,OFFSET('Composition%'!$B71,0,AJ$17)*OFFSET('Composition%'!$B71,0,AJ$18)*(AJ$24*EXP(-AJ$25/($B101+273)/RGas)))+ReactionRateK2!AJ101/2</f>
        <v>0</v>
      </c>
      <c r="AK101" s="73">
        <f ca="1">IF(AK$2=0,0,AK$22*EXP(AK$23/($B101+273)/RGas)*(OFFSET('Composition%'!$B71,0,AK$13)*OFFSET('Composition%'!$B71,0,AK$14)))-IF(AK$2=2,0,OFFSET('Composition%'!$B71,0,AK$17)*OFFSET('Composition%'!$B71,0,AK$18)*(AK$24*EXP(-AK$25/($B101+273)/RGas)))+ReactionRateK2!AK101/2</f>
        <v>0</v>
      </c>
      <c r="AL101" s="73">
        <f ca="1">IF(AL$2=0,0,AL$22*EXP(AL$23/($B101+273)/RGas)*(OFFSET('Composition%'!$B71,0,AL$13)*OFFSET('Composition%'!$B71,0,AL$14)))-IF(AL$2=2,0,OFFSET('Composition%'!$B71,0,AL$17)*OFFSET('Composition%'!$B71,0,AL$18)*(AL$24*EXP(-AL$25/($B101+273)/RGas)))+ReactionRateK2!AL101/2</f>
        <v>0</v>
      </c>
      <c r="AM101" s="73"/>
      <c r="AN101" s="73">
        <f ca="1">IF(AN$2=0,0,AN$22*EXP(AN$23/($B101+273)/RGas)*(OFFSET('Composition%'!$B71,0,AN$13)*OFFSET('Composition%'!$B71,0,AN$14)))-IF(AN$2=2,0,OFFSET('Composition%'!$B71,0,AN$17)*OFFSET('Composition%'!$B71,0,AN$18)*(AN$24*EXP(-AN$25/($B101+273)/RGas)))+ReactionRateK2!AN101/2</f>
        <v>0</v>
      </c>
      <c r="AO101" s="73">
        <f ca="1">IF(AO$2=0,0,AO$22*EXP(AO$23/($B101+273)/RGas)*(OFFSET('Composition%'!$B71,0,AO$13)*OFFSET('Composition%'!$B71,0,AO$14)))-IF(AO$2=2,0,OFFSET('Composition%'!$B71,0,AO$17)*OFFSET('Composition%'!$B71,0,AO$18)*(AO$24*EXP(-AO$25/($B101+273)/RGas)))+ReactionRateK2!AO101/2</f>
        <v>0</v>
      </c>
      <c r="AP101" s="73">
        <f ca="1">IF(AP$2=0,0,AP$22*EXP(AP$23/($B101+273)/RGas)*(OFFSET('Composition%'!$B71,0,AP$13)*OFFSET('Composition%'!$B71,0,AP$14)))-IF(AP$2=2,0,OFFSET('Composition%'!$B71,0,AP$17)*OFFSET('Composition%'!$B71,0,AP$18)*(AP$24*EXP(-AP$25/($B101+273)/RGas)))+ReactionRateK2!AP101/2</f>
        <v>4.7321297821920602E-12</v>
      </c>
      <c r="AQ101" s="73">
        <f ca="1">IF(AQ$2=0,0,AQ$22*EXP(AQ$23/($B101+273)/RGas)*(OFFSET('Composition%'!$B71,0,AQ$13)*OFFSET('Composition%'!$B71,0,AQ$14)))-IF(AQ$2=2,0,OFFSET('Composition%'!$B71,0,AQ$17)*OFFSET('Composition%'!$B71,0,AQ$18)*(AQ$24*EXP(-AQ$25/($B101+273)/RGas)))+ReactionRateK2!AQ101/2</f>
        <v>0</v>
      </c>
      <c r="AR101" s="73">
        <f ca="1">IF(AR$2=0,0,AR$22*EXP(AR$23/($B101+273)/RGas)*(OFFSET('Composition%'!$B71,0,AR$13)*OFFSET('Composition%'!$B71,0,AR$14)))-IF(AR$2=2,0,OFFSET('Composition%'!$B71,0,AR$17)*OFFSET('Composition%'!$B71,0,AR$18)*(AR$24*EXP(-AR$25/($B101+273)/RGas)))+ReactionRateK2!AR101/2</f>
        <v>0</v>
      </c>
    </row>
    <row r="102" spans="1:44">
      <c r="A102" s="3">
        <f t="shared" si="10"/>
        <v>3.4999999999999956</v>
      </c>
      <c r="B102" s="19">
        <f ca="1">'Composition%'!B72</f>
        <v>414.34844901043698</v>
      </c>
      <c r="C102">
        <f t="shared" si="11"/>
        <v>30</v>
      </c>
      <c r="D102" s="26">
        <f ca="1">('Composition%'!C72*ReactionRateK3!C102)^3</f>
        <v>6.026851325623019</v>
      </c>
      <c r="E102" s="4"/>
      <c r="F102" s="73">
        <f ca="1">IF(F$2=0,0,F$22*EXP(F$23/($B102+273)/RGas)*(OFFSET('Composition%'!$B72,0,F$13)*OFFSET('Composition%'!$B72,0,F$14)))-IF(F$2=2,0,OFFSET('Composition%'!$B72,0,F$17)*OFFSET('Composition%'!$B72,0,F$18)*(F$24*EXP(-F$25/($B102+273)/RGas)))+ReactionRateK2!F102/2</f>
        <v>4.3035588669949991E-3</v>
      </c>
      <c r="G102" s="73">
        <f ca="1">IF(G$2=0,0,G$22*EXP(G$23/($B102+273)/RGas)*(OFFSET('Composition%'!$B72,0,G$13)*OFFSET('Composition%'!$B72,0,G$14)))-IF(G$2=2,0,OFFSET('Composition%'!$B72,0,G$17)*OFFSET('Composition%'!$B72,0,G$18)*(G$24*EXP(-G$25/($B102+273)/RGas)))+ReactionRateK2!G102/2</f>
        <v>1.6996265205497536E-3</v>
      </c>
      <c r="H102" s="73">
        <f ca="1">IF(H$2=0,0,H$22*EXP(H$23/($B102+273)/RGas)*(OFFSET('Composition%'!$B72,0,H$13)*OFFSET('Composition%'!$B72,0,H$14)))-IF(H$2=2,0,OFFSET('Composition%'!$B72,0,H$17)*OFFSET('Composition%'!$B72,0,H$18)*(H$24*EXP(-H$25/($B102+273)/RGas)))+ReactionRateK2!H102/2</f>
        <v>-4.3636950585272762E-6</v>
      </c>
      <c r="I102" s="73">
        <f ca="1">IF(I$2=0,0,I$22*EXP(I$23/($B102+273)/RGas)*(OFFSET('Composition%'!$B72,0,I$13)*OFFSET('Composition%'!$B72,0,I$14)))-IF(I$2=2,0,OFFSET('Composition%'!$B72,0,I$17)*OFFSET('Composition%'!$B72,0,I$18)*(I$24*EXP(-I$25/($B102+273)/RGas)))+ReactionRateK2!I102/2</f>
        <v>9.5629446595000288E-6</v>
      </c>
      <c r="J102" s="73"/>
      <c r="K102" s="73">
        <f ca="1">IF(K$2=0,0,K$22*EXP(K$23/($B102+273)/RGas)*(OFFSET('Composition%'!$B72,0,K$13)*OFFSET('Composition%'!$B72,0,K$14)))-IF(K$2=2,0,OFFSET('Composition%'!$B72,0,K$17)*OFFSET('Composition%'!$B72,0,K$18)*(K$24*EXP(-K$25/($B102+273)/RGas)))+ReactionRateK2!K102/2</f>
        <v>1.8301238023872089E-2</v>
      </c>
      <c r="L102" s="73">
        <f ca="1">IF(L$2=0,0,L$22*EXP(L$23/($B102+273)/RGas)*(OFFSET('Composition%'!$B72,0,L$13)*OFFSET('Composition%'!$B72,0,L$14)))-IF(L$2=2,0,OFFSET('Composition%'!$B72,0,L$17)*OFFSET('Composition%'!$B72,0,L$18)*(L$24*EXP(-L$25/($B102+273)/RGas)))+ReactionRateK2!L102/2</f>
        <v>-3.5419233338397746E-3</v>
      </c>
      <c r="M102" s="73">
        <f ca="1">IF(M$2=0,0,M$22*EXP(M$23/($B102+273)/RGas)*(OFFSET('Composition%'!$B72,0,M$13)*OFFSET('Composition%'!$B72,0,M$14)))-IF(M$2=2,0,OFFSET('Composition%'!$B72,0,M$17)*OFFSET('Composition%'!$B72,0,M$18)*(M$24*EXP(-M$25/($B102+273)/RGas)))+ReactionRateK2!M102/2</f>
        <v>0</v>
      </c>
      <c r="N102" s="73"/>
      <c r="O102" s="73">
        <f ca="1">IF(O$2=0,0,O$22*EXP(O$23/($B102+273)/RGas)*(OFFSET('Composition%'!$B72,0,O$13)*OFFSET('Composition%'!$B72,0,O$14)))-IF(O$2=2,0,OFFSET('Composition%'!$B72,0,O$17)*OFFSET('Composition%'!$B72,0,O$18)*(O$24*EXP(-O$25/($B102+273)/RGas)))+ReactionRateK2!O102/2</f>
        <v>0</v>
      </c>
      <c r="P102" s="73">
        <f ca="1">IF(P$2=0,0,P$22*EXP(P$23/($B102+273)/RGas)*(OFFSET('Composition%'!$B72,0,P$13)*OFFSET('Composition%'!$B72,0,P$14)))-IF(P$2=2,0,OFFSET('Composition%'!$B72,0,P$17)*OFFSET('Composition%'!$B72,0,P$18)*(P$24*EXP(-P$25/($B102+273)/RGas)))+ReactionRateK2!P102/2</f>
        <v>1.7521448749428636E-2</v>
      </c>
      <c r="Q102" s="73">
        <f ca="1">IF(Q$2=0,0,Q$22*EXP(Q$23/($B102+273)/RGas)*(OFFSET('Composition%'!$B72,0,Q$13)*OFFSET('Composition%'!$B72,0,Q$14)))-IF(Q$2=2,0,OFFSET('Composition%'!$B72,0,Q$17)*OFFSET('Composition%'!$B72,0,Q$18)*(Q$24*EXP(-Q$25/($B102+273)/RGas)))+ReactionRateK2!Q102/2</f>
        <v>1.4038479173158832E-4</v>
      </c>
      <c r="R102" s="73">
        <f ca="1">IF(R$2=0,0,R$22*EXP(R$23/($B102+273)/RGas)*(OFFSET('Composition%'!$B72,0,R$13)*OFFSET('Composition%'!$B72,0,R$14)))-IF(R$2=2,0,OFFSET('Composition%'!$B72,0,R$17)*OFFSET('Composition%'!$B72,0,R$18)*(R$24*EXP(-R$25/($B102+273)/RGas)))+ReactionRateK2!R102/2</f>
        <v>3.6659199096208489E-5</v>
      </c>
      <c r="S102" s="73"/>
      <c r="T102" s="73">
        <f ca="1">IF(T$2=0,0,T$22*EXP(T$23/($B102+273)/RGas)*(OFFSET('Composition%'!$B72,0,T$13)*OFFSET('Composition%'!$B72,0,T$14)))-IF(T$2=2,0,OFFSET('Composition%'!$B72,0,T$17)*OFFSET('Composition%'!$B72,0,T$18)*(T$24*EXP(-T$25/($B102+273)/RGas)))+ReactionRateK2!T102/2</f>
        <v>4.0009650767947529E-4</v>
      </c>
      <c r="U102" s="73">
        <f ca="1">IF(U$2=0,0,U$22*EXP(U$23/($B102+273)/RGas)*(OFFSET('Composition%'!$B72,0,U$13)*OFFSET('Composition%'!$B72,0,U$14)))-IF(U$2=2,0,OFFSET('Composition%'!$B72,0,U$17)*OFFSET('Composition%'!$B72,0,U$18)*(U$24*EXP(-U$25/($B102+273)/RGas)))+ReactionRateK2!U102/2</f>
        <v>4.2839609838087941E-6</v>
      </c>
      <c r="V102" s="73">
        <f ca="1">IF(V$2=0,0,V$22*EXP(V$23/($B102+273)/RGas)*(OFFSET('Composition%'!$B72,0,V$13)*OFFSET('Composition%'!$B72,0,V$14)))-IF(V$2=2,0,OFFSET('Composition%'!$B72,0,V$17)*OFFSET('Composition%'!$B72,0,V$18)*(V$24*EXP(-V$25/($B102+273)/RGas)))+ReactionRateK2!V102/2</f>
        <v>0</v>
      </c>
      <c r="W102" s="73">
        <f ca="1">IF(W$2=0,0,W$22*EXP(W$23/($B102+273)/RGas)*(OFFSET('Composition%'!$B72,0,W$13)*OFFSET('Composition%'!$B72,0,W$14)))-IF(W$2=2,0,OFFSET('Composition%'!$B72,0,W$17)*OFFSET('Composition%'!$B72,0,W$18)*(W$24*EXP(-W$25/($B102+273)/RGas)))+ReactionRateK2!W102/2</f>
        <v>0</v>
      </c>
      <c r="X102" s="73">
        <f ca="1">IF(X$2=0,0,X$22*EXP(X$23/($B102+273)/RGas)*(OFFSET('Composition%'!$B72,0,X$13)*OFFSET('Composition%'!$B72,0,X$14)))-IF(X$2=2,0,OFFSET('Composition%'!$B72,0,X$17)*OFFSET('Composition%'!$B72,0,X$18)*(X$24*EXP(-X$25/($B102+273)/RGas)))+ReactionRateK2!X102/2</f>
        <v>4.3801216455941781E-8</v>
      </c>
      <c r="Y102" s="73">
        <f ca="1">IF(Y$2=0,0,Y$22*EXP(Y$23/($B102+273)/RGas)*(OFFSET('Composition%'!$B72,0,Y$13)*OFFSET('Composition%'!$B72,0,Y$14)))-IF(Y$2=2,0,OFFSET('Composition%'!$B72,0,Y$17)*OFFSET('Composition%'!$B72,0,Y$18)*(Y$24*EXP(-Y$25/($B102+273)/RGas)))+ReactionRateK2!Y102/2</f>
        <v>2.1679012861334072E-9</v>
      </c>
      <c r="Z102" s="73">
        <f ca="1">IF(Z$2=0,0,Z$22*EXP(Z$23/($B102+273)/RGas)*(OFFSET('Composition%'!$B72,0,Z$13)*OFFSET('Composition%'!$B72,0,Z$14)))-IF(Z$2=2,0,OFFSET('Composition%'!$B72,0,Z$17)*OFFSET('Composition%'!$B72,0,Z$18)*(Z$24*EXP(-Z$25/($B102+273)/RGas)))+ReactionRateK2!Z102/2</f>
        <v>0</v>
      </c>
      <c r="AA102" s="73">
        <f ca="1">IF(AA$2=0,0,AA$22*EXP(AA$23/($B102+273)/RGas)*(OFFSET('Composition%'!$B72,0,AA$13)*OFFSET('Composition%'!$B72,0,AA$14)))-IF(AA$2=2,0,OFFSET('Composition%'!$B72,0,AA$17)*OFFSET('Composition%'!$B72,0,AA$18)*(AA$24*EXP(-AA$25/($B102+273)/RGas)))+ReactionRateK2!AA102/2</f>
        <v>0</v>
      </c>
      <c r="AB102" s="73">
        <f ca="1">IF(AB$2=0,0,AB$22*EXP(AB$23/($B102+273)/RGas)*(OFFSET('Composition%'!$B72,0,AB$13)*OFFSET('Composition%'!$B72,0,AB$14)))-IF(AB$2=2,0,OFFSET('Composition%'!$B72,0,AB$17)*OFFSET('Composition%'!$B72,0,AB$18)*(AB$24*EXP(-AB$25/($B102+273)/RGas)))+ReactionRateK2!AB102/2</f>
        <v>0</v>
      </c>
      <c r="AC102" s="73">
        <f ca="1">IF(AC$2=0,0,AC$22*EXP(AC$23/($B102+273)/RGas)*(OFFSET('Composition%'!$B72,0,AC$13)*OFFSET('Composition%'!$B72,0,AC$14)))-IF(AC$2=2,0,OFFSET('Composition%'!$B72,0,AC$17)*OFFSET('Composition%'!$B72,0,AC$18)*(AC$24*EXP(-AC$25/($B102+273)/RGas)))+ReactionRateK2!AC102/2</f>
        <v>0</v>
      </c>
      <c r="AD102" s="73">
        <f ca="1">IF(AD$2=0,0,AD$22*EXP(AD$23/($B102+273)/RGas)*(OFFSET('Composition%'!$B72,0,AD$13)*OFFSET('Composition%'!$B72,0,AD$14)))-IF(AD$2=2,0,OFFSET('Composition%'!$B72,0,AD$17)*OFFSET('Composition%'!$B72,0,AD$18)*(AD$24*EXP(-AD$25/($B102+273)/RGas)))+ReactionRateK2!AD102/2</f>
        <v>0</v>
      </c>
      <c r="AE102" s="73">
        <f ca="1">IF(AE$2=0,0,AE$22*EXP(AE$23/($B102+273)/RGas)*(OFFSET('Composition%'!$B72,0,AE$13)*OFFSET('Composition%'!$B72,0,AE$14)))-IF(AE$2=2,0,OFFSET('Composition%'!$B72,0,AE$17)*OFFSET('Composition%'!$B72,0,AE$18)*(AE$24*EXP(-AE$25/($B102+273)/RGas)))+ReactionRateK2!AE102/2</f>
        <v>0</v>
      </c>
      <c r="AF102" s="73"/>
      <c r="AG102" s="73">
        <f ca="1">IF(AG$2=0,0,AG$22*EXP(AG$23/($B102+273)/RGas)*(OFFSET('Composition%'!$B72,0,AG$13)*OFFSET('Composition%'!$B72,0,AG$14)))-IF(AG$2=2,0,OFFSET('Composition%'!$B72,0,AG$17)*OFFSET('Composition%'!$B72,0,AG$18)*(AG$24*EXP(-AG$25/($B102+273)/RGas)))+ReactionRateK2!AG102/2</f>
        <v>0</v>
      </c>
      <c r="AH102" s="73">
        <f ca="1">IF(AH$2=0,0,AH$22*EXP(AH$23/($B102+273)/RGas)*(OFFSET('Composition%'!$B72,0,AH$13)*OFFSET('Composition%'!$B72,0,AH$14)))-IF(AH$2=2,0,OFFSET('Composition%'!$B72,0,AH$17)*OFFSET('Composition%'!$B72,0,AH$18)*(AH$24*EXP(-AH$25/($B102+273)/RGas)))+ReactionRateK2!AH102/2</f>
        <v>0</v>
      </c>
      <c r="AI102" s="73">
        <f ca="1">IF(AI$2=0,0,AI$22*EXP(AI$23/($B102+273)/RGas)*(OFFSET('Composition%'!$B72,0,AI$13)*OFFSET('Composition%'!$B72,0,AI$14)))-IF(AI$2=2,0,OFFSET('Composition%'!$B72,0,AI$17)*OFFSET('Composition%'!$B72,0,AI$18)*(AI$24*EXP(-AI$25/($B102+273)/RGas)))+ReactionRateK2!AI102/2</f>
        <v>0</v>
      </c>
      <c r="AJ102" s="73">
        <f ca="1">IF(AJ$2=0,0,AJ$22*EXP(AJ$23/($B102+273)/RGas)*(OFFSET('Composition%'!$B72,0,AJ$13)*OFFSET('Composition%'!$B72,0,AJ$14)))-IF(AJ$2=2,0,OFFSET('Composition%'!$B72,0,AJ$17)*OFFSET('Composition%'!$B72,0,AJ$18)*(AJ$24*EXP(-AJ$25/($B102+273)/RGas)))+ReactionRateK2!AJ102/2</f>
        <v>0</v>
      </c>
      <c r="AK102" s="73">
        <f ca="1">IF(AK$2=0,0,AK$22*EXP(AK$23/($B102+273)/RGas)*(OFFSET('Composition%'!$B72,0,AK$13)*OFFSET('Composition%'!$B72,0,AK$14)))-IF(AK$2=2,0,OFFSET('Composition%'!$B72,0,AK$17)*OFFSET('Composition%'!$B72,0,AK$18)*(AK$24*EXP(-AK$25/($B102+273)/RGas)))+ReactionRateK2!AK102/2</f>
        <v>0</v>
      </c>
      <c r="AL102" s="73">
        <f ca="1">IF(AL$2=0,0,AL$22*EXP(AL$23/($B102+273)/RGas)*(OFFSET('Composition%'!$B72,0,AL$13)*OFFSET('Composition%'!$B72,0,AL$14)))-IF(AL$2=2,0,OFFSET('Composition%'!$B72,0,AL$17)*OFFSET('Composition%'!$B72,0,AL$18)*(AL$24*EXP(-AL$25/($B102+273)/RGas)))+ReactionRateK2!AL102/2</f>
        <v>0</v>
      </c>
      <c r="AM102" s="73"/>
      <c r="AN102" s="73">
        <f ca="1">IF(AN$2=0,0,AN$22*EXP(AN$23/($B102+273)/RGas)*(OFFSET('Composition%'!$B72,0,AN$13)*OFFSET('Composition%'!$B72,0,AN$14)))-IF(AN$2=2,0,OFFSET('Composition%'!$B72,0,AN$17)*OFFSET('Composition%'!$B72,0,AN$18)*(AN$24*EXP(-AN$25/($B102+273)/RGas)))+ReactionRateK2!AN102/2</f>
        <v>0</v>
      </c>
      <c r="AO102" s="73">
        <f ca="1">IF(AO$2=0,0,AO$22*EXP(AO$23/($B102+273)/RGas)*(OFFSET('Composition%'!$B72,0,AO$13)*OFFSET('Composition%'!$B72,0,AO$14)))-IF(AO$2=2,0,OFFSET('Composition%'!$B72,0,AO$17)*OFFSET('Composition%'!$B72,0,AO$18)*(AO$24*EXP(-AO$25/($B102+273)/RGas)))+ReactionRateK2!AO102/2</f>
        <v>0</v>
      </c>
      <c r="AP102" s="73">
        <f ca="1">IF(AP$2=0,0,AP$22*EXP(AP$23/($B102+273)/RGas)*(OFFSET('Composition%'!$B72,0,AP$13)*OFFSET('Composition%'!$B72,0,AP$14)))-IF(AP$2=2,0,OFFSET('Composition%'!$B72,0,AP$17)*OFFSET('Composition%'!$B72,0,AP$18)*(AP$24*EXP(-AP$25/($B102+273)/RGas)))+ReactionRateK2!AP102/2</f>
        <v>4.7323067837389942E-12</v>
      </c>
      <c r="AQ102" s="73">
        <f ca="1">IF(AQ$2=0,0,AQ$22*EXP(AQ$23/($B102+273)/RGas)*(OFFSET('Composition%'!$B72,0,AQ$13)*OFFSET('Composition%'!$B72,0,AQ$14)))-IF(AQ$2=2,0,OFFSET('Composition%'!$B72,0,AQ$17)*OFFSET('Composition%'!$B72,0,AQ$18)*(AQ$24*EXP(-AQ$25/($B102+273)/RGas)))+ReactionRateK2!AQ102/2</f>
        <v>0</v>
      </c>
      <c r="AR102" s="73">
        <f ca="1">IF(AR$2=0,0,AR$22*EXP(AR$23/($B102+273)/RGas)*(OFFSET('Composition%'!$B72,0,AR$13)*OFFSET('Composition%'!$B72,0,AR$14)))-IF(AR$2=2,0,OFFSET('Composition%'!$B72,0,AR$17)*OFFSET('Composition%'!$B72,0,AR$18)*(AR$24*EXP(-AR$25/($B102+273)/RGas)))+ReactionRateK2!AR102/2</f>
        <v>0</v>
      </c>
    </row>
    <row r="103" spans="1:44">
      <c r="A103" s="3">
        <f t="shared" si="10"/>
        <v>3.5499999999999954</v>
      </c>
      <c r="B103" s="19">
        <f ca="1">'Composition%'!B73</f>
        <v>414.3624331634129</v>
      </c>
      <c r="C103">
        <f t="shared" si="11"/>
        <v>30</v>
      </c>
      <c r="D103" s="26">
        <f ca="1">('Composition%'!C73*ReactionRateK3!C103)^3</f>
        <v>6.0209702569138104</v>
      </c>
      <c r="E103" s="4"/>
      <c r="F103" s="73">
        <f ca="1">IF(F$2=0,0,F$22*EXP(F$23/($B103+273)/RGas)*(OFFSET('Composition%'!$B73,0,F$13)*OFFSET('Composition%'!$B73,0,F$14)))-IF(F$2=2,0,OFFSET('Composition%'!$B73,0,F$17)*OFFSET('Composition%'!$B73,0,F$18)*(F$24*EXP(-F$25/($B103+273)/RGas)))+ReactionRateK2!F103/2</f>
        <v>4.2301147322208743E-3</v>
      </c>
      <c r="G103" s="73">
        <f ca="1">IF(G$2=0,0,G$22*EXP(G$23/($B103+273)/RGas)*(OFFSET('Composition%'!$B73,0,G$13)*OFFSET('Composition%'!$B73,0,G$14)))-IF(G$2=2,0,OFFSET('Composition%'!$B73,0,G$17)*OFFSET('Composition%'!$B73,0,G$18)*(G$24*EXP(-G$25/($B103+273)/RGas)))+ReactionRateK2!G103/2</f>
        <v>1.6724906374659683E-3</v>
      </c>
      <c r="H103" s="73">
        <f ca="1">IF(H$2=0,0,H$22*EXP(H$23/($B103+273)/RGas)*(OFFSET('Composition%'!$B73,0,H$13)*OFFSET('Composition%'!$B73,0,H$14)))-IF(H$2=2,0,OFFSET('Composition%'!$B73,0,H$17)*OFFSET('Composition%'!$B73,0,H$18)*(H$24*EXP(-H$25/($B103+273)/RGas)))+ReactionRateK2!H103/2</f>
        <v>-4.3476946262291805E-6</v>
      </c>
      <c r="I103" s="73">
        <f ca="1">IF(I$2=0,0,I$22*EXP(I$23/($B103+273)/RGas)*(OFFSET('Composition%'!$B73,0,I$13)*OFFSET('Composition%'!$B73,0,I$14)))-IF(I$2=2,0,OFFSET('Composition%'!$B73,0,I$17)*OFFSET('Composition%'!$B73,0,I$18)*(I$24*EXP(-I$25/($B103+273)/RGas)))+ReactionRateK2!I103/2</f>
        <v>9.2989150440863397E-6</v>
      </c>
      <c r="J103" s="73"/>
      <c r="K103" s="73">
        <f ca="1">IF(K$2=0,0,K$22*EXP(K$23/($B103+273)/RGas)*(OFFSET('Composition%'!$B73,0,K$13)*OFFSET('Composition%'!$B73,0,K$14)))-IF(K$2=2,0,OFFSET('Composition%'!$B73,0,K$17)*OFFSET('Composition%'!$B73,0,K$18)*(K$24*EXP(-K$25/($B103+273)/RGas)))+ReactionRateK2!K103/2</f>
        <v>1.792096337669415E-2</v>
      </c>
      <c r="L103" s="73">
        <f ca="1">IF(L$2=0,0,L$22*EXP(L$23/($B103+273)/RGas)*(OFFSET('Composition%'!$B73,0,L$13)*OFFSET('Composition%'!$B73,0,L$14)))-IF(L$2=2,0,OFFSET('Composition%'!$B73,0,L$17)*OFFSET('Composition%'!$B73,0,L$18)*(L$24*EXP(-L$25/($B103+273)/RGas)))+ReactionRateK2!L103/2</f>
        <v>-3.4852276859384393E-3</v>
      </c>
      <c r="M103" s="73">
        <f ca="1">IF(M$2=0,0,M$22*EXP(M$23/($B103+273)/RGas)*(OFFSET('Composition%'!$B73,0,M$13)*OFFSET('Composition%'!$B73,0,M$14)))-IF(M$2=2,0,OFFSET('Composition%'!$B73,0,M$17)*OFFSET('Composition%'!$B73,0,M$18)*(M$24*EXP(-M$25/($B103+273)/RGas)))+ReactionRateK2!M103/2</f>
        <v>0</v>
      </c>
      <c r="N103" s="73"/>
      <c r="O103" s="73">
        <f ca="1">IF(O$2=0,0,O$22*EXP(O$23/($B103+273)/RGas)*(OFFSET('Composition%'!$B73,0,O$13)*OFFSET('Composition%'!$B73,0,O$14)))-IF(O$2=2,0,OFFSET('Composition%'!$B73,0,O$17)*OFFSET('Composition%'!$B73,0,O$18)*(O$24*EXP(-O$25/($B103+273)/RGas)))+ReactionRateK2!O103/2</f>
        <v>0</v>
      </c>
      <c r="P103" s="73">
        <f ca="1">IF(P$2=0,0,P$22*EXP(P$23/($B103+273)/RGas)*(OFFSET('Composition%'!$B73,0,P$13)*OFFSET('Composition%'!$B73,0,P$14)))-IF(P$2=2,0,OFFSET('Composition%'!$B73,0,P$17)*OFFSET('Composition%'!$B73,0,P$18)*(P$24*EXP(-P$25/($B103+273)/RGas)))+ReactionRateK2!P103/2</f>
        <v>1.7455628474021993E-2</v>
      </c>
      <c r="Q103" s="73">
        <f ca="1">IF(Q$2=0,0,Q$22*EXP(Q$23/($B103+273)/RGas)*(OFFSET('Composition%'!$B73,0,Q$13)*OFFSET('Composition%'!$B73,0,Q$14)))-IF(Q$2=2,0,OFFSET('Composition%'!$B73,0,Q$17)*OFFSET('Composition%'!$B73,0,Q$18)*(Q$24*EXP(-Q$25/($B103+273)/RGas)))+ReactionRateK2!Q103/2</f>
        <v>1.4226381689145487E-4</v>
      </c>
      <c r="R103" s="73">
        <f ca="1">IF(R$2=0,0,R$22*EXP(R$23/($B103+273)/RGas)*(OFFSET('Composition%'!$B73,0,R$13)*OFFSET('Composition%'!$B73,0,R$14)))-IF(R$2=2,0,OFFSET('Composition%'!$B73,0,R$17)*OFFSET('Composition%'!$B73,0,R$18)*(R$24*EXP(-R$25/($B103+273)/RGas)))+ReactionRateK2!R103/2</f>
        <v>3.7676325330291362E-5</v>
      </c>
      <c r="S103" s="73"/>
      <c r="T103" s="73">
        <f ca="1">IF(T$2=0,0,T$22*EXP(T$23/($B103+273)/RGas)*(OFFSET('Composition%'!$B73,0,T$13)*OFFSET('Composition%'!$B73,0,T$14)))-IF(T$2=2,0,OFFSET('Composition%'!$B73,0,T$17)*OFFSET('Composition%'!$B73,0,T$18)*(T$24*EXP(-T$25/($B103+273)/RGas)))+ReactionRateK2!T103/2</f>
        <v>3.7425288864761794E-4</v>
      </c>
      <c r="U103" s="73">
        <f ca="1">IF(U$2=0,0,U$22*EXP(U$23/($B103+273)/RGas)*(OFFSET('Composition%'!$B73,0,U$13)*OFFSET('Composition%'!$B73,0,U$14)))-IF(U$2=2,0,OFFSET('Composition%'!$B73,0,U$17)*OFFSET('Composition%'!$B73,0,U$18)*(U$24*EXP(-U$25/($B103+273)/RGas)))+ReactionRateK2!U103/2</f>
        <v>3.8878317765115557E-6</v>
      </c>
      <c r="V103" s="73">
        <f ca="1">IF(V$2=0,0,V$22*EXP(V$23/($B103+273)/RGas)*(OFFSET('Composition%'!$B73,0,V$13)*OFFSET('Composition%'!$B73,0,V$14)))-IF(V$2=2,0,OFFSET('Composition%'!$B73,0,V$17)*OFFSET('Composition%'!$B73,0,V$18)*(V$24*EXP(-V$25/($B103+273)/RGas)))+ReactionRateK2!V103/2</f>
        <v>0</v>
      </c>
      <c r="W103" s="73">
        <f ca="1">IF(W$2=0,0,W$22*EXP(W$23/($B103+273)/RGas)*(OFFSET('Composition%'!$B73,0,W$13)*OFFSET('Composition%'!$B73,0,W$14)))-IF(W$2=2,0,OFFSET('Composition%'!$B73,0,W$17)*OFFSET('Composition%'!$B73,0,W$18)*(W$24*EXP(-W$25/($B103+273)/RGas)))+ReactionRateK2!W103/2</f>
        <v>0</v>
      </c>
      <c r="X103" s="73">
        <f ca="1">IF(X$2=0,0,X$22*EXP(X$23/($B103+273)/RGas)*(OFFSET('Composition%'!$B73,0,X$13)*OFFSET('Composition%'!$B73,0,X$14)))-IF(X$2=2,0,OFFSET('Composition%'!$B73,0,X$17)*OFFSET('Composition%'!$B73,0,X$18)*(X$24*EXP(-X$25/($B103+273)/RGas)))+ReactionRateK2!X103/2</f>
        <v>4.3786960683850668E-8</v>
      </c>
      <c r="Y103" s="73">
        <f ca="1">IF(Y$2=0,0,Y$22*EXP(Y$23/($B103+273)/RGas)*(OFFSET('Composition%'!$B73,0,Y$13)*OFFSET('Composition%'!$B73,0,Y$14)))-IF(Y$2=2,0,OFFSET('Composition%'!$B73,0,Y$17)*OFFSET('Composition%'!$B73,0,Y$18)*(Y$24*EXP(-Y$25/($B103+273)/RGas)))+ReactionRateK2!Y103/2</f>
        <v>2.1671957096870944E-9</v>
      </c>
      <c r="Z103" s="73">
        <f ca="1">IF(Z$2=0,0,Z$22*EXP(Z$23/($B103+273)/RGas)*(OFFSET('Composition%'!$B73,0,Z$13)*OFFSET('Composition%'!$B73,0,Z$14)))-IF(Z$2=2,0,OFFSET('Composition%'!$B73,0,Z$17)*OFFSET('Composition%'!$B73,0,Z$18)*(Z$24*EXP(-Z$25/($B103+273)/RGas)))+ReactionRateK2!Z103/2</f>
        <v>0</v>
      </c>
      <c r="AA103" s="73">
        <f ca="1">IF(AA$2=0,0,AA$22*EXP(AA$23/($B103+273)/RGas)*(OFFSET('Composition%'!$B73,0,AA$13)*OFFSET('Composition%'!$B73,0,AA$14)))-IF(AA$2=2,0,OFFSET('Composition%'!$B73,0,AA$17)*OFFSET('Composition%'!$B73,0,AA$18)*(AA$24*EXP(-AA$25/($B103+273)/RGas)))+ReactionRateK2!AA103/2</f>
        <v>0</v>
      </c>
      <c r="AB103" s="73">
        <f ca="1">IF(AB$2=0,0,AB$22*EXP(AB$23/($B103+273)/RGas)*(OFFSET('Composition%'!$B73,0,AB$13)*OFFSET('Composition%'!$B73,0,AB$14)))-IF(AB$2=2,0,OFFSET('Composition%'!$B73,0,AB$17)*OFFSET('Composition%'!$B73,0,AB$18)*(AB$24*EXP(-AB$25/($B103+273)/RGas)))+ReactionRateK2!AB103/2</f>
        <v>0</v>
      </c>
      <c r="AC103" s="73">
        <f ca="1">IF(AC$2=0,0,AC$22*EXP(AC$23/($B103+273)/RGas)*(OFFSET('Composition%'!$B73,0,AC$13)*OFFSET('Composition%'!$B73,0,AC$14)))-IF(AC$2=2,0,OFFSET('Composition%'!$B73,0,AC$17)*OFFSET('Composition%'!$B73,0,AC$18)*(AC$24*EXP(-AC$25/($B103+273)/RGas)))+ReactionRateK2!AC103/2</f>
        <v>0</v>
      </c>
      <c r="AD103" s="73">
        <f ca="1">IF(AD$2=0,0,AD$22*EXP(AD$23/($B103+273)/RGas)*(OFFSET('Composition%'!$B73,0,AD$13)*OFFSET('Composition%'!$B73,0,AD$14)))-IF(AD$2=2,0,OFFSET('Composition%'!$B73,0,AD$17)*OFFSET('Composition%'!$B73,0,AD$18)*(AD$24*EXP(-AD$25/($B103+273)/RGas)))+ReactionRateK2!AD103/2</f>
        <v>0</v>
      </c>
      <c r="AE103" s="73">
        <f ca="1">IF(AE$2=0,0,AE$22*EXP(AE$23/($B103+273)/RGas)*(OFFSET('Composition%'!$B73,0,AE$13)*OFFSET('Composition%'!$B73,0,AE$14)))-IF(AE$2=2,0,OFFSET('Composition%'!$B73,0,AE$17)*OFFSET('Composition%'!$B73,0,AE$18)*(AE$24*EXP(-AE$25/($B103+273)/RGas)))+ReactionRateK2!AE103/2</f>
        <v>0</v>
      </c>
      <c r="AF103" s="73"/>
      <c r="AG103" s="73">
        <f ca="1">IF(AG$2=0,0,AG$22*EXP(AG$23/($B103+273)/RGas)*(OFFSET('Composition%'!$B73,0,AG$13)*OFFSET('Composition%'!$B73,0,AG$14)))-IF(AG$2=2,0,OFFSET('Composition%'!$B73,0,AG$17)*OFFSET('Composition%'!$B73,0,AG$18)*(AG$24*EXP(-AG$25/($B103+273)/RGas)))+ReactionRateK2!AG103/2</f>
        <v>0</v>
      </c>
      <c r="AH103" s="73">
        <f ca="1">IF(AH$2=0,0,AH$22*EXP(AH$23/($B103+273)/RGas)*(OFFSET('Composition%'!$B73,0,AH$13)*OFFSET('Composition%'!$B73,0,AH$14)))-IF(AH$2=2,0,OFFSET('Composition%'!$B73,0,AH$17)*OFFSET('Composition%'!$B73,0,AH$18)*(AH$24*EXP(-AH$25/($B103+273)/RGas)))+ReactionRateK2!AH103/2</f>
        <v>0</v>
      </c>
      <c r="AI103" s="73">
        <f ca="1">IF(AI$2=0,0,AI$22*EXP(AI$23/($B103+273)/RGas)*(OFFSET('Composition%'!$B73,0,AI$13)*OFFSET('Composition%'!$B73,0,AI$14)))-IF(AI$2=2,0,OFFSET('Composition%'!$B73,0,AI$17)*OFFSET('Composition%'!$B73,0,AI$18)*(AI$24*EXP(-AI$25/($B103+273)/RGas)))+ReactionRateK2!AI103/2</f>
        <v>0</v>
      </c>
      <c r="AJ103" s="73">
        <f ca="1">IF(AJ$2=0,0,AJ$22*EXP(AJ$23/($B103+273)/RGas)*(OFFSET('Composition%'!$B73,0,AJ$13)*OFFSET('Composition%'!$B73,0,AJ$14)))-IF(AJ$2=2,0,OFFSET('Composition%'!$B73,0,AJ$17)*OFFSET('Composition%'!$B73,0,AJ$18)*(AJ$24*EXP(-AJ$25/($B103+273)/RGas)))+ReactionRateK2!AJ103/2</f>
        <v>0</v>
      </c>
      <c r="AK103" s="73">
        <f ca="1">IF(AK$2=0,0,AK$22*EXP(AK$23/($B103+273)/RGas)*(OFFSET('Composition%'!$B73,0,AK$13)*OFFSET('Composition%'!$B73,0,AK$14)))-IF(AK$2=2,0,OFFSET('Composition%'!$B73,0,AK$17)*OFFSET('Composition%'!$B73,0,AK$18)*(AK$24*EXP(-AK$25/($B103+273)/RGas)))+ReactionRateK2!AK103/2</f>
        <v>0</v>
      </c>
      <c r="AL103" s="73">
        <f ca="1">IF(AL$2=0,0,AL$22*EXP(AL$23/($B103+273)/RGas)*(OFFSET('Composition%'!$B73,0,AL$13)*OFFSET('Composition%'!$B73,0,AL$14)))-IF(AL$2=2,0,OFFSET('Composition%'!$B73,0,AL$17)*OFFSET('Composition%'!$B73,0,AL$18)*(AL$24*EXP(-AL$25/($B103+273)/RGas)))+ReactionRateK2!AL103/2</f>
        <v>0</v>
      </c>
      <c r="AM103" s="73"/>
      <c r="AN103" s="73">
        <f ca="1">IF(AN$2=0,0,AN$22*EXP(AN$23/($B103+273)/RGas)*(OFFSET('Composition%'!$B73,0,AN$13)*OFFSET('Composition%'!$B73,0,AN$14)))-IF(AN$2=2,0,OFFSET('Composition%'!$B73,0,AN$17)*OFFSET('Composition%'!$B73,0,AN$18)*(AN$24*EXP(-AN$25/($B103+273)/RGas)))+ReactionRateK2!AN103/2</f>
        <v>0</v>
      </c>
      <c r="AO103" s="73">
        <f ca="1">IF(AO$2=0,0,AO$22*EXP(AO$23/($B103+273)/RGas)*(OFFSET('Composition%'!$B73,0,AO$13)*OFFSET('Composition%'!$B73,0,AO$14)))-IF(AO$2=2,0,OFFSET('Composition%'!$B73,0,AO$17)*OFFSET('Composition%'!$B73,0,AO$18)*(AO$24*EXP(-AO$25/($B103+273)/RGas)))+ReactionRateK2!AO103/2</f>
        <v>0</v>
      </c>
      <c r="AP103" s="73">
        <f ca="1">IF(AP$2=0,0,AP$22*EXP(AP$23/($B103+273)/RGas)*(OFFSET('Composition%'!$B73,0,AP$13)*OFFSET('Composition%'!$B73,0,AP$14)))-IF(AP$2=2,0,OFFSET('Composition%'!$B73,0,AP$17)*OFFSET('Composition%'!$B73,0,AP$18)*(AP$24*EXP(-AP$25/($B103+273)/RGas)))+ReactionRateK2!AP103/2</f>
        <v>4.732467386768875E-12</v>
      </c>
      <c r="AQ103" s="73">
        <f ca="1">IF(AQ$2=0,0,AQ$22*EXP(AQ$23/($B103+273)/RGas)*(OFFSET('Composition%'!$B73,0,AQ$13)*OFFSET('Composition%'!$B73,0,AQ$14)))-IF(AQ$2=2,0,OFFSET('Composition%'!$B73,0,AQ$17)*OFFSET('Composition%'!$B73,0,AQ$18)*(AQ$24*EXP(-AQ$25/($B103+273)/RGas)))+ReactionRateK2!AQ103/2</f>
        <v>0</v>
      </c>
      <c r="AR103" s="73">
        <f ca="1">IF(AR$2=0,0,AR$22*EXP(AR$23/($B103+273)/RGas)*(OFFSET('Composition%'!$B73,0,AR$13)*OFFSET('Composition%'!$B73,0,AR$14)))-IF(AR$2=2,0,OFFSET('Composition%'!$B73,0,AR$17)*OFFSET('Composition%'!$B73,0,AR$18)*(AR$24*EXP(-AR$25/($B103+273)/RGas)))+ReactionRateK2!AR103/2</f>
        <v>0</v>
      </c>
    </row>
    <row r="104" spans="1:44">
      <c r="A104" s="3">
        <f t="shared" si="10"/>
        <v>3.5999999999999952</v>
      </c>
      <c r="B104" s="19">
        <f ca="1">'Composition%'!B74</f>
        <v>414.37584980865836</v>
      </c>
      <c r="C104">
        <f t="shared" si="11"/>
        <v>30</v>
      </c>
      <c r="D104" s="26">
        <f ca="1">('Composition%'!C74*ReactionRateK3!C104)^3</f>
        <v>6.0154742661718519</v>
      </c>
      <c r="E104" s="4"/>
      <c r="F104" s="73">
        <f ca="1">IF(F$2=0,0,F$22*EXP(F$23/($B104+273)/RGas)*(OFFSET('Composition%'!$B74,0,F$13)*OFFSET('Composition%'!$B74,0,F$14)))-IF(F$2=2,0,OFFSET('Composition%'!$B74,0,F$17)*OFFSET('Composition%'!$B74,0,F$18)*(F$24*EXP(-F$25/($B104+273)/RGas)))+ReactionRateK2!F104/2</f>
        <v>4.1585032252415147E-3</v>
      </c>
      <c r="G104" s="73">
        <f ca="1">IF(G$2=0,0,G$22*EXP(G$23/($B104+273)/RGas)*(OFFSET('Composition%'!$B74,0,G$13)*OFFSET('Composition%'!$B74,0,G$14)))-IF(G$2=2,0,OFFSET('Composition%'!$B74,0,G$17)*OFFSET('Composition%'!$B74,0,G$18)*(G$24*EXP(-G$25/($B104+273)/RGas)))+ReactionRateK2!G104/2</f>
        <v>1.6459809556145435E-3</v>
      </c>
      <c r="H104" s="73">
        <f ca="1">IF(H$2=0,0,H$22*EXP(H$23/($B104+273)/RGas)*(OFFSET('Composition%'!$B74,0,H$13)*OFFSET('Composition%'!$B74,0,H$14)))-IF(H$2=2,0,OFFSET('Composition%'!$B74,0,H$17)*OFFSET('Composition%'!$B74,0,H$18)*(H$24*EXP(-H$25/($B104+273)/RGas)))+ReactionRateK2!H104/2</f>
        <v>-4.3304917252018961E-6</v>
      </c>
      <c r="I104" s="73">
        <f ca="1">IF(I$2=0,0,I$22*EXP(I$23/($B104+273)/RGas)*(OFFSET('Composition%'!$B74,0,I$13)*OFFSET('Composition%'!$B74,0,I$14)))-IF(I$2=2,0,OFFSET('Composition%'!$B74,0,I$17)*OFFSET('Composition%'!$B74,0,I$18)*(I$24*EXP(-I$25/($B104+273)/RGas)))+ReactionRateK2!I104/2</f>
        <v>9.0059718876714354E-6</v>
      </c>
      <c r="J104" s="73"/>
      <c r="K104" s="73">
        <f ca="1">IF(K$2=0,0,K$22*EXP(K$23/($B104+273)/RGas)*(OFFSET('Composition%'!$B74,0,K$13)*OFFSET('Composition%'!$B74,0,K$14)))-IF(K$2=2,0,OFFSET('Composition%'!$B74,0,K$17)*OFFSET('Composition%'!$B74,0,K$18)*(K$24*EXP(-K$25/($B104+273)/RGas)))+ReactionRateK2!K104/2</f>
        <v>1.7546278327674081E-2</v>
      </c>
      <c r="L104" s="73">
        <f ca="1">IF(L$2=0,0,L$22*EXP(L$23/($B104+273)/RGas)*(OFFSET('Composition%'!$B74,0,L$13)*OFFSET('Composition%'!$B74,0,L$14)))-IF(L$2=2,0,OFFSET('Composition%'!$B74,0,L$17)*OFFSET('Composition%'!$B74,0,L$18)*(L$24*EXP(-L$25/($B104+273)/RGas)))+ReactionRateK2!L104/2</f>
        <v>-3.4298439559494708E-3</v>
      </c>
      <c r="M104" s="73">
        <f ca="1">IF(M$2=0,0,M$22*EXP(M$23/($B104+273)/RGas)*(OFFSET('Composition%'!$B74,0,M$13)*OFFSET('Composition%'!$B74,0,M$14)))-IF(M$2=2,0,OFFSET('Composition%'!$B74,0,M$17)*OFFSET('Composition%'!$B74,0,M$18)*(M$24*EXP(-M$25/($B104+273)/RGas)))+ReactionRateK2!M104/2</f>
        <v>0</v>
      </c>
      <c r="N104" s="73"/>
      <c r="O104" s="73">
        <f ca="1">IF(O$2=0,0,O$22*EXP(O$23/($B104+273)/RGas)*(OFFSET('Composition%'!$B74,0,O$13)*OFFSET('Composition%'!$B74,0,O$14)))-IF(O$2=2,0,OFFSET('Composition%'!$B74,0,O$17)*OFFSET('Composition%'!$B74,0,O$18)*(O$24*EXP(-O$25/($B104+273)/RGas)))+ReactionRateK2!O104/2</f>
        <v>0</v>
      </c>
      <c r="P104" s="73">
        <f ca="1">IF(P$2=0,0,P$22*EXP(P$23/($B104+273)/RGas)*(OFFSET('Composition%'!$B74,0,P$13)*OFFSET('Composition%'!$B74,0,P$14)))-IF(P$2=2,0,OFFSET('Composition%'!$B74,0,P$17)*OFFSET('Composition%'!$B74,0,P$18)*(P$24*EXP(-P$25/($B104+273)/RGas)))+ReactionRateK2!P104/2</f>
        <v>1.7385100776894917E-2</v>
      </c>
      <c r="Q104" s="73">
        <f ca="1">IF(Q$2=0,0,Q$22*EXP(Q$23/($B104+273)/RGas)*(OFFSET('Composition%'!$B74,0,Q$13)*OFFSET('Composition%'!$B74,0,Q$14)))-IF(Q$2=2,0,OFFSET('Composition%'!$B74,0,Q$17)*OFFSET('Composition%'!$B74,0,Q$18)*(Q$24*EXP(-Q$25/($B104+273)/RGas)))+ReactionRateK2!Q104/2</f>
        <v>1.4411437674954279E-4</v>
      </c>
      <c r="R104" s="73">
        <f ca="1">IF(R$2=0,0,R$22*EXP(R$23/($B104+273)/RGas)*(OFFSET('Composition%'!$B74,0,R$13)*OFFSET('Composition%'!$B74,0,R$14)))-IF(R$2=2,0,OFFSET('Composition%'!$B74,0,R$17)*OFFSET('Composition%'!$B74,0,R$18)*(R$24*EXP(-R$25/($B104+273)/RGas)))+ReactionRateK2!R104/2</f>
        <v>3.86989822662025E-5</v>
      </c>
      <c r="S104" s="73"/>
      <c r="T104" s="73">
        <f ca="1">IF(T$2=0,0,T$22*EXP(T$23/($B104+273)/RGas)*(OFFSET('Composition%'!$B74,0,T$13)*OFFSET('Composition%'!$B74,0,T$14)))-IF(T$2=2,0,OFFSET('Composition%'!$B74,0,T$17)*OFFSET('Composition%'!$B74,0,T$18)*(T$24*EXP(-T$25/($B104+273)/RGas)))+ReactionRateK2!T104/2</f>
        <v>3.5008821799547315E-4</v>
      </c>
      <c r="U104" s="73">
        <f ca="1">IF(U$2=0,0,U$22*EXP(U$23/($B104+273)/RGas)*(OFFSET('Composition%'!$B74,0,U$13)*OFFSET('Composition%'!$B74,0,U$14)))-IF(U$2=2,0,OFFSET('Composition%'!$B74,0,U$17)*OFFSET('Composition%'!$B74,0,U$18)*(U$24*EXP(-U$25/($B104+273)/RGas)))+ReactionRateK2!U104/2</f>
        <v>3.5285226131991878E-6</v>
      </c>
      <c r="V104" s="73">
        <f ca="1">IF(V$2=0,0,V$22*EXP(V$23/($B104+273)/RGas)*(OFFSET('Composition%'!$B74,0,V$13)*OFFSET('Composition%'!$B74,0,V$14)))-IF(V$2=2,0,OFFSET('Composition%'!$B74,0,V$17)*OFFSET('Composition%'!$B74,0,V$18)*(V$24*EXP(-V$25/($B104+273)/RGas)))+ReactionRateK2!V104/2</f>
        <v>0</v>
      </c>
      <c r="W104" s="73">
        <f ca="1">IF(W$2=0,0,W$22*EXP(W$23/($B104+273)/RGas)*(OFFSET('Composition%'!$B74,0,W$13)*OFFSET('Composition%'!$B74,0,W$14)))-IF(W$2=2,0,OFFSET('Composition%'!$B74,0,W$17)*OFFSET('Composition%'!$B74,0,W$18)*(W$24*EXP(-W$25/($B104+273)/RGas)))+ReactionRateK2!W104/2</f>
        <v>0</v>
      </c>
      <c r="X104" s="73">
        <f ca="1">IF(X$2=0,0,X$22*EXP(X$23/($B104+273)/RGas)*(OFFSET('Composition%'!$B74,0,X$13)*OFFSET('Composition%'!$B74,0,X$14)))-IF(X$2=2,0,OFFSET('Composition%'!$B74,0,X$17)*OFFSET('Composition%'!$B74,0,X$18)*(X$24*EXP(-X$25/($B104+273)/RGas)))+ReactionRateK2!X104/2</f>
        <v>4.3773629858922891E-8</v>
      </c>
      <c r="Y104" s="73">
        <f ca="1">IF(Y$2=0,0,Y$22*EXP(Y$23/($B104+273)/RGas)*(OFFSET('Composition%'!$B74,0,Y$13)*OFFSET('Composition%'!$B74,0,Y$14)))-IF(Y$2=2,0,OFFSET('Composition%'!$B74,0,Y$17)*OFFSET('Composition%'!$B74,0,Y$18)*(Y$24*EXP(-Y$25/($B104+273)/RGas)))+ReactionRateK2!Y104/2</f>
        <v>2.166535912657594E-9</v>
      </c>
      <c r="Z104" s="73">
        <f ca="1">IF(Z$2=0,0,Z$22*EXP(Z$23/($B104+273)/RGas)*(OFFSET('Composition%'!$B74,0,Z$13)*OFFSET('Composition%'!$B74,0,Z$14)))-IF(Z$2=2,0,OFFSET('Composition%'!$B74,0,Z$17)*OFFSET('Composition%'!$B74,0,Z$18)*(Z$24*EXP(-Z$25/($B104+273)/RGas)))+ReactionRateK2!Z104/2</f>
        <v>0</v>
      </c>
      <c r="AA104" s="73">
        <f ca="1">IF(AA$2=0,0,AA$22*EXP(AA$23/($B104+273)/RGas)*(OFFSET('Composition%'!$B74,0,AA$13)*OFFSET('Composition%'!$B74,0,AA$14)))-IF(AA$2=2,0,OFFSET('Composition%'!$B74,0,AA$17)*OFFSET('Composition%'!$B74,0,AA$18)*(AA$24*EXP(-AA$25/($B104+273)/RGas)))+ReactionRateK2!AA104/2</f>
        <v>0</v>
      </c>
      <c r="AB104" s="73">
        <f ca="1">IF(AB$2=0,0,AB$22*EXP(AB$23/($B104+273)/RGas)*(OFFSET('Composition%'!$B74,0,AB$13)*OFFSET('Composition%'!$B74,0,AB$14)))-IF(AB$2=2,0,OFFSET('Composition%'!$B74,0,AB$17)*OFFSET('Composition%'!$B74,0,AB$18)*(AB$24*EXP(-AB$25/($B104+273)/RGas)))+ReactionRateK2!AB104/2</f>
        <v>0</v>
      </c>
      <c r="AC104" s="73">
        <f ca="1">IF(AC$2=0,0,AC$22*EXP(AC$23/($B104+273)/RGas)*(OFFSET('Composition%'!$B74,0,AC$13)*OFFSET('Composition%'!$B74,0,AC$14)))-IF(AC$2=2,0,OFFSET('Composition%'!$B74,0,AC$17)*OFFSET('Composition%'!$B74,0,AC$18)*(AC$24*EXP(-AC$25/($B104+273)/RGas)))+ReactionRateK2!AC104/2</f>
        <v>0</v>
      </c>
      <c r="AD104" s="73">
        <f ca="1">IF(AD$2=0,0,AD$22*EXP(AD$23/($B104+273)/RGas)*(OFFSET('Composition%'!$B74,0,AD$13)*OFFSET('Composition%'!$B74,0,AD$14)))-IF(AD$2=2,0,OFFSET('Composition%'!$B74,0,AD$17)*OFFSET('Composition%'!$B74,0,AD$18)*(AD$24*EXP(-AD$25/($B104+273)/RGas)))+ReactionRateK2!AD104/2</f>
        <v>0</v>
      </c>
      <c r="AE104" s="73">
        <f ca="1">IF(AE$2=0,0,AE$22*EXP(AE$23/($B104+273)/RGas)*(OFFSET('Composition%'!$B74,0,AE$13)*OFFSET('Composition%'!$B74,0,AE$14)))-IF(AE$2=2,0,OFFSET('Composition%'!$B74,0,AE$17)*OFFSET('Composition%'!$B74,0,AE$18)*(AE$24*EXP(-AE$25/($B104+273)/RGas)))+ReactionRateK2!AE104/2</f>
        <v>0</v>
      </c>
      <c r="AF104" s="73"/>
      <c r="AG104" s="73">
        <f ca="1">IF(AG$2=0,0,AG$22*EXP(AG$23/($B104+273)/RGas)*(OFFSET('Composition%'!$B74,0,AG$13)*OFFSET('Composition%'!$B74,0,AG$14)))-IF(AG$2=2,0,OFFSET('Composition%'!$B74,0,AG$17)*OFFSET('Composition%'!$B74,0,AG$18)*(AG$24*EXP(-AG$25/($B104+273)/RGas)))+ReactionRateK2!AG104/2</f>
        <v>0</v>
      </c>
      <c r="AH104" s="73">
        <f ca="1">IF(AH$2=0,0,AH$22*EXP(AH$23/($B104+273)/RGas)*(OFFSET('Composition%'!$B74,0,AH$13)*OFFSET('Composition%'!$B74,0,AH$14)))-IF(AH$2=2,0,OFFSET('Composition%'!$B74,0,AH$17)*OFFSET('Composition%'!$B74,0,AH$18)*(AH$24*EXP(-AH$25/($B104+273)/RGas)))+ReactionRateK2!AH104/2</f>
        <v>0</v>
      </c>
      <c r="AI104" s="73">
        <f ca="1">IF(AI$2=0,0,AI$22*EXP(AI$23/($B104+273)/RGas)*(OFFSET('Composition%'!$B74,0,AI$13)*OFFSET('Composition%'!$B74,0,AI$14)))-IF(AI$2=2,0,OFFSET('Composition%'!$B74,0,AI$17)*OFFSET('Composition%'!$B74,0,AI$18)*(AI$24*EXP(-AI$25/($B104+273)/RGas)))+ReactionRateK2!AI104/2</f>
        <v>0</v>
      </c>
      <c r="AJ104" s="73">
        <f ca="1">IF(AJ$2=0,0,AJ$22*EXP(AJ$23/($B104+273)/RGas)*(OFFSET('Composition%'!$B74,0,AJ$13)*OFFSET('Composition%'!$B74,0,AJ$14)))-IF(AJ$2=2,0,OFFSET('Composition%'!$B74,0,AJ$17)*OFFSET('Composition%'!$B74,0,AJ$18)*(AJ$24*EXP(-AJ$25/($B104+273)/RGas)))+ReactionRateK2!AJ104/2</f>
        <v>0</v>
      </c>
      <c r="AK104" s="73">
        <f ca="1">IF(AK$2=0,0,AK$22*EXP(AK$23/($B104+273)/RGas)*(OFFSET('Composition%'!$B74,0,AK$13)*OFFSET('Composition%'!$B74,0,AK$14)))-IF(AK$2=2,0,OFFSET('Composition%'!$B74,0,AK$17)*OFFSET('Composition%'!$B74,0,AK$18)*(AK$24*EXP(-AK$25/($B104+273)/RGas)))+ReactionRateK2!AK104/2</f>
        <v>0</v>
      </c>
      <c r="AL104" s="73">
        <f ca="1">IF(AL$2=0,0,AL$22*EXP(AL$23/($B104+273)/RGas)*(OFFSET('Composition%'!$B74,0,AL$13)*OFFSET('Composition%'!$B74,0,AL$14)))-IF(AL$2=2,0,OFFSET('Composition%'!$B74,0,AL$17)*OFFSET('Composition%'!$B74,0,AL$18)*(AL$24*EXP(-AL$25/($B104+273)/RGas)))+ReactionRateK2!AL104/2</f>
        <v>0</v>
      </c>
      <c r="AM104" s="73"/>
      <c r="AN104" s="73">
        <f ca="1">IF(AN$2=0,0,AN$22*EXP(AN$23/($B104+273)/RGas)*(OFFSET('Composition%'!$B74,0,AN$13)*OFFSET('Composition%'!$B74,0,AN$14)))-IF(AN$2=2,0,OFFSET('Composition%'!$B74,0,AN$17)*OFFSET('Composition%'!$B74,0,AN$18)*(AN$24*EXP(-AN$25/($B104+273)/RGas)))+ReactionRateK2!AN104/2</f>
        <v>0</v>
      </c>
      <c r="AO104" s="73">
        <f ca="1">IF(AO$2=0,0,AO$22*EXP(AO$23/($B104+273)/RGas)*(OFFSET('Composition%'!$B74,0,AO$13)*OFFSET('Composition%'!$B74,0,AO$14)))-IF(AO$2=2,0,OFFSET('Composition%'!$B74,0,AO$17)*OFFSET('Composition%'!$B74,0,AO$18)*(AO$24*EXP(-AO$25/($B104+273)/RGas)))+ReactionRateK2!AO104/2</f>
        <v>0</v>
      </c>
      <c r="AP104" s="73">
        <f ca="1">IF(AP$2=0,0,AP$22*EXP(AP$23/($B104+273)/RGas)*(OFFSET('Composition%'!$B74,0,AP$13)*OFFSET('Composition%'!$B74,0,AP$14)))-IF(AP$2=2,0,OFFSET('Composition%'!$B74,0,AP$17)*OFFSET('Composition%'!$B74,0,AP$18)*(AP$24*EXP(-AP$25/($B104+273)/RGas)))+ReactionRateK2!AP104/2</f>
        <v>4.7326131172988974E-12</v>
      </c>
      <c r="AQ104" s="73">
        <f ca="1">IF(AQ$2=0,0,AQ$22*EXP(AQ$23/($B104+273)/RGas)*(OFFSET('Composition%'!$B74,0,AQ$13)*OFFSET('Composition%'!$B74,0,AQ$14)))-IF(AQ$2=2,0,OFFSET('Composition%'!$B74,0,AQ$17)*OFFSET('Composition%'!$B74,0,AQ$18)*(AQ$24*EXP(-AQ$25/($B104+273)/RGas)))+ReactionRateK2!AQ104/2</f>
        <v>0</v>
      </c>
      <c r="AR104" s="73">
        <f ca="1">IF(AR$2=0,0,AR$22*EXP(AR$23/($B104+273)/RGas)*(OFFSET('Composition%'!$B74,0,AR$13)*OFFSET('Composition%'!$B74,0,AR$14)))-IF(AR$2=2,0,OFFSET('Composition%'!$B74,0,AR$17)*OFFSET('Composition%'!$B74,0,AR$18)*(AR$24*EXP(-AR$25/($B104+273)/RGas)))+ReactionRateK2!AR104/2</f>
        <v>0</v>
      </c>
    </row>
    <row r="105" spans="1:44">
      <c r="A105" s="3">
        <f t="shared" si="10"/>
        <v>3.649999999999995</v>
      </c>
      <c r="B105" s="19">
        <f ca="1">'Composition%'!B75</f>
        <v>414.38874040381745</v>
      </c>
      <c r="C105">
        <f t="shared" si="11"/>
        <v>30</v>
      </c>
      <c r="D105" s="26">
        <f ca="1">('Composition%'!C75*ReactionRateK3!C105)^3</f>
        <v>6.0103377401561344</v>
      </c>
      <c r="E105" s="4"/>
      <c r="F105" s="73">
        <f ca="1">IF(F$2=0,0,F$22*EXP(F$23/($B105+273)/RGas)*(OFFSET('Composition%'!$B75,0,F$13)*OFFSET('Composition%'!$B75,0,F$14)))-IF(F$2=2,0,OFFSET('Composition%'!$B75,0,F$17)*OFFSET('Composition%'!$B75,0,F$18)*(F$24*EXP(-F$25/($B105+273)/RGas)))+ReactionRateK2!F105/2</f>
        <v>4.0886674205299102E-3</v>
      </c>
      <c r="G105" s="73">
        <f ca="1">IF(G$2=0,0,G$22*EXP(G$23/($B105+273)/RGas)*(OFFSET('Composition%'!$B75,0,G$13)*OFFSET('Composition%'!$B75,0,G$14)))-IF(G$2=2,0,OFFSET('Composition%'!$B75,0,G$17)*OFFSET('Composition%'!$B75,0,G$18)*(G$24*EXP(-G$25/($B105+273)/RGas)))+ReactionRateK2!G105/2</f>
        <v>1.6200789910790557E-3</v>
      </c>
      <c r="H105" s="73">
        <f ca="1">IF(H$2=0,0,H$22*EXP(H$23/($B105+273)/RGas)*(OFFSET('Composition%'!$B75,0,H$13)*OFFSET('Composition%'!$B75,0,H$14)))-IF(H$2=2,0,OFFSET('Composition%'!$B75,0,H$17)*OFFSET('Composition%'!$B75,0,H$18)*(H$24*EXP(-H$25/($B105+273)/RGas)))+ReactionRateK2!H105/2</f>
        <v>-4.3121548603189504E-6</v>
      </c>
      <c r="I105" s="73">
        <f ca="1">IF(I$2=0,0,I$22*EXP(I$23/($B105+273)/RGas)*(OFFSET('Composition%'!$B75,0,I$13)*OFFSET('Composition%'!$B75,0,I$14)))-IF(I$2=2,0,OFFSET('Composition%'!$B75,0,I$17)*OFFSET('Composition%'!$B75,0,I$18)*(I$24*EXP(-I$25/($B105+273)/RGas)))+ReactionRateK2!I105/2</f>
        <v>8.6919168733934572E-6</v>
      </c>
      <c r="J105" s="73"/>
      <c r="K105" s="73">
        <f ca="1">IF(K$2=0,0,K$22*EXP(K$23/($B105+273)/RGas)*(OFFSET('Composition%'!$B75,0,K$13)*OFFSET('Composition%'!$B75,0,K$14)))-IF(K$2=2,0,OFFSET('Composition%'!$B75,0,K$17)*OFFSET('Composition%'!$B75,0,K$18)*(K$24*EXP(-K$25/($B105+273)/RGas)))+ReactionRateK2!K105/2</f>
        <v>1.7177150459511296E-2</v>
      </c>
      <c r="L105" s="73">
        <f ca="1">IF(L$2=0,0,L$22*EXP(L$23/($B105+273)/RGas)*(OFFSET('Composition%'!$B75,0,L$13)*OFFSET('Composition%'!$B75,0,L$14)))-IF(L$2=2,0,OFFSET('Composition%'!$B75,0,L$17)*OFFSET('Composition%'!$B75,0,L$18)*(L$24*EXP(-L$25/($B105+273)/RGas)))+ReactionRateK2!L105/2</f>
        <v>-3.3757469856665907E-3</v>
      </c>
      <c r="M105" s="73">
        <f ca="1">IF(M$2=0,0,M$22*EXP(M$23/($B105+273)/RGas)*(OFFSET('Composition%'!$B75,0,M$13)*OFFSET('Composition%'!$B75,0,M$14)))-IF(M$2=2,0,OFFSET('Composition%'!$B75,0,M$17)*OFFSET('Composition%'!$B75,0,M$18)*(M$24*EXP(-M$25/($B105+273)/RGas)))+ReactionRateK2!M105/2</f>
        <v>0</v>
      </c>
      <c r="N105" s="73"/>
      <c r="O105" s="73">
        <f ca="1">IF(O$2=0,0,O$22*EXP(O$23/($B105+273)/RGas)*(OFFSET('Composition%'!$B75,0,O$13)*OFFSET('Composition%'!$B75,0,O$14)))-IF(O$2=2,0,OFFSET('Composition%'!$B75,0,O$17)*OFFSET('Composition%'!$B75,0,O$18)*(O$24*EXP(-O$25/($B105+273)/RGas)))+ReactionRateK2!O105/2</f>
        <v>0</v>
      </c>
      <c r="P105" s="73">
        <f ca="1">IF(P$2=0,0,P$22*EXP(P$23/($B105+273)/RGas)*(OFFSET('Composition%'!$B75,0,P$13)*OFFSET('Composition%'!$B75,0,P$14)))-IF(P$2=2,0,OFFSET('Composition%'!$B75,0,P$17)*OFFSET('Composition%'!$B75,0,P$18)*(P$24*EXP(-P$25/($B105+273)/RGas)))+ReactionRateK2!P105/2</f>
        <v>1.7310132536805068E-2</v>
      </c>
      <c r="Q105" s="73">
        <f ca="1">IF(Q$2=0,0,Q$22*EXP(Q$23/($B105+273)/RGas)*(OFFSET('Composition%'!$B75,0,Q$13)*OFFSET('Composition%'!$B75,0,Q$14)))-IF(Q$2=2,0,OFFSET('Composition%'!$B75,0,Q$17)*OFFSET('Composition%'!$B75,0,Q$18)*(Q$24*EXP(-Q$25/($B105+273)/RGas)))+ReactionRateK2!Q105/2</f>
        <v>1.4593628594857877E-4</v>
      </c>
      <c r="R105" s="73">
        <f ca="1">IF(R$2=0,0,R$22*EXP(R$23/($B105+273)/RGas)*(OFFSET('Composition%'!$B75,0,R$13)*OFFSET('Composition%'!$B75,0,R$14)))-IF(R$2=2,0,OFFSET('Composition%'!$B75,0,R$17)*OFFSET('Composition%'!$B75,0,R$18)*(R$24*EXP(-R$25/($B105+273)/RGas)))+ReactionRateK2!R105/2</f>
        <v>3.9726707662259567E-5</v>
      </c>
      <c r="S105" s="73"/>
      <c r="T105" s="73">
        <f ca="1">IF(T$2=0,0,T$22*EXP(T$23/($B105+273)/RGas)*(OFFSET('Composition%'!$B75,0,T$13)*OFFSET('Composition%'!$B75,0,T$14)))-IF(T$2=2,0,OFFSET('Composition%'!$B75,0,T$17)*OFFSET('Composition%'!$B75,0,T$18)*(T$24*EXP(-T$25/($B105+273)/RGas)))+ReactionRateK2!T105/2</f>
        <v>3.274943078234448E-4</v>
      </c>
      <c r="U105" s="73">
        <f ca="1">IF(U$2=0,0,U$22*EXP(U$23/($B105+273)/RGas)*(OFFSET('Composition%'!$B75,0,U$13)*OFFSET('Composition%'!$B75,0,U$14)))-IF(U$2=2,0,OFFSET('Composition%'!$B75,0,U$17)*OFFSET('Composition%'!$B75,0,U$18)*(U$24*EXP(-U$25/($B105+273)/RGas)))+ReactionRateK2!U105/2</f>
        <v>3.2025823312504681E-6</v>
      </c>
      <c r="V105" s="73">
        <f ca="1">IF(V$2=0,0,V$22*EXP(V$23/($B105+273)/RGas)*(OFFSET('Composition%'!$B75,0,V$13)*OFFSET('Composition%'!$B75,0,V$14)))-IF(V$2=2,0,OFFSET('Composition%'!$B75,0,V$17)*OFFSET('Composition%'!$B75,0,V$18)*(V$24*EXP(-V$25/($B105+273)/RGas)))+ReactionRateK2!V105/2</f>
        <v>0</v>
      </c>
      <c r="W105" s="73">
        <f ca="1">IF(W$2=0,0,W$22*EXP(W$23/($B105+273)/RGas)*(OFFSET('Composition%'!$B75,0,W$13)*OFFSET('Composition%'!$B75,0,W$14)))-IF(W$2=2,0,OFFSET('Composition%'!$B75,0,W$17)*OFFSET('Composition%'!$B75,0,W$18)*(W$24*EXP(-W$25/($B105+273)/RGas)))+ReactionRateK2!W105/2</f>
        <v>0</v>
      </c>
      <c r="X105" s="73">
        <f ca="1">IF(X$2=0,0,X$22*EXP(X$23/($B105+273)/RGas)*(OFFSET('Composition%'!$B75,0,X$13)*OFFSET('Composition%'!$B75,0,X$14)))-IF(X$2=2,0,OFFSET('Composition%'!$B75,0,X$17)*OFFSET('Composition%'!$B75,0,X$18)*(X$24*EXP(-X$25/($B105+273)/RGas)))+ReactionRateK2!X105/2</f>
        <v>4.3761163499153763E-8</v>
      </c>
      <c r="Y105" s="73">
        <f ca="1">IF(Y$2=0,0,Y$22*EXP(Y$23/($B105+273)/RGas)*(OFFSET('Composition%'!$B75,0,Y$13)*OFFSET('Composition%'!$B75,0,Y$14)))-IF(Y$2=2,0,OFFSET('Composition%'!$B75,0,Y$17)*OFFSET('Composition%'!$B75,0,Y$18)*(Y$24*EXP(-Y$25/($B105+273)/RGas)))+ReactionRateK2!Y105/2</f>
        <v>2.1659189015432088E-9</v>
      </c>
      <c r="Z105" s="73">
        <f ca="1">IF(Z$2=0,0,Z$22*EXP(Z$23/($B105+273)/RGas)*(OFFSET('Composition%'!$B75,0,Z$13)*OFFSET('Composition%'!$B75,0,Z$14)))-IF(Z$2=2,0,OFFSET('Composition%'!$B75,0,Z$17)*OFFSET('Composition%'!$B75,0,Z$18)*(Z$24*EXP(-Z$25/($B105+273)/RGas)))+ReactionRateK2!Z105/2</f>
        <v>0</v>
      </c>
      <c r="AA105" s="73">
        <f ca="1">IF(AA$2=0,0,AA$22*EXP(AA$23/($B105+273)/RGas)*(OFFSET('Composition%'!$B75,0,AA$13)*OFFSET('Composition%'!$B75,0,AA$14)))-IF(AA$2=2,0,OFFSET('Composition%'!$B75,0,AA$17)*OFFSET('Composition%'!$B75,0,AA$18)*(AA$24*EXP(-AA$25/($B105+273)/RGas)))+ReactionRateK2!AA105/2</f>
        <v>0</v>
      </c>
      <c r="AB105" s="73">
        <f ca="1">IF(AB$2=0,0,AB$22*EXP(AB$23/($B105+273)/RGas)*(OFFSET('Composition%'!$B75,0,AB$13)*OFFSET('Composition%'!$B75,0,AB$14)))-IF(AB$2=2,0,OFFSET('Composition%'!$B75,0,AB$17)*OFFSET('Composition%'!$B75,0,AB$18)*(AB$24*EXP(-AB$25/($B105+273)/RGas)))+ReactionRateK2!AB105/2</f>
        <v>0</v>
      </c>
      <c r="AC105" s="73">
        <f ca="1">IF(AC$2=0,0,AC$22*EXP(AC$23/($B105+273)/RGas)*(OFFSET('Composition%'!$B75,0,AC$13)*OFFSET('Composition%'!$B75,0,AC$14)))-IF(AC$2=2,0,OFFSET('Composition%'!$B75,0,AC$17)*OFFSET('Composition%'!$B75,0,AC$18)*(AC$24*EXP(-AC$25/($B105+273)/RGas)))+ReactionRateK2!AC105/2</f>
        <v>0</v>
      </c>
      <c r="AD105" s="73">
        <f ca="1">IF(AD$2=0,0,AD$22*EXP(AD$23/($B105+273)/RGas)*(OFFSET('Composition%'!$B75,0,AD$13)*OFFSET('Composition%'!$B75,0,AD$14)))-IF(AD$2=2,0,OFFSET('Composition%'!$B75,0,AD$17)*OFFSET('Composition%'!$B75,0,AD$18)*(AD$24*EXP(-AD$25/($B105+273)/RGas)))+ReactionRateK2!AD105/2</f>
        <v>0</v>
      </c>
      <c r="AE105" s="73">
        <f ca="1">IF(AE$2=0,0,AE$22*EXP(AE$23/($B105+273)/RGas)*(OFFSET('Composition%'!$B75,0,AE$13)*OFFSET('Composition%'!$B75,0,AE$14)))-IF(AE$2=2,0,OFFSET('Composition%'!$B75,0,AE$17)*OFFSET('Composition%'!$B75,0,AE$18)*(AE$24*EXP(-AE$25/($B105+273)/RGas)))+ReactionRateK2!AE105/2</f>
        <v>0</v>
      </c>
      <c r="AF105" s="73"/>
      <c r="AG105" s="73">
        <f ca="1">IF(AG$2=0,0,AG$22*EXP(AG$23/($B105+273)/RGas)*(OFFSET('Composition%'!$B75,0,AG$13)*OFFSET('Composition%'!$B75,0,AG$14)))-IF(AG$2=2,0,OFFSET('Composition%'!$B75,0,AG$17)*OFFSET('Composition%'!$B75,0,AG$18)*(AG$24*EXP(-AG$25/($B105+273)/RGas)))+ReactionRateK2!AG105/2</f>
        <v>0</v>
      </c>
      <c r="AH105" s="73">
        <f ca="1">IF(AH$2=0,0,AH$22*EXP(AH$23/($B105+273)/RGas)*(OFFSET('Composition%'!$B75,0,AH$13)*OFFSET('Composition%'!$B75,0,AH$14)))-IF(AH$2=2,0,OFFSET('Composition%'!$B75,0,AH$17)*OFFSET('Composition%'!$B75,0,AH$18)*(AH$24*EXP(-AH$25/($B105+273)/RGas)))+ReactionRateK2!AH105/2</f>
        <v>0</v>
      </c>
      <c r="AI105" s="73">
        <f ca="1">IF(AI$2=0,0,AI$22*EXP(AI$23/($B105+273)/RGas)*(OFFSET('Composition%'!$B75,0,AI$13)*OFFSET('Composition%'!$B75,0,AI$14)))-IF(AI$2=2,0,OFFSET('Composition%'!$B75,0,AI$17)*OFFSET('Composition%'!$B75,0,AI$18)*(AI$24*EXP(-AI$25/($B105+273)/RGas)))+ReactionRateK2!AI105/2</f>
        <v>0</v>
      </c>
      <c r="AJ105" s="73">
        <f ca="1">IF(AJ$2=0,0,AJ$22*EXP(AJ$23/($B105+273)/RGas)*(OFFSET('Composition%'!$B75,0,AJ$13)*OFFSET('Composition%'!$B75,0,AJ$14)))-IF(AJ$2=2,0,OFFSET('Composition%'!$B75,0,AJ$17)*OFFSET('Composition%'!$B75,0,AJ$18)*(AJ$24*EXP(-AJ$25/($B105+273)/RGas)))+ReactionRateK2!AJ105/2</f>
        <v>0</v>
      </c>
      <c r="AK105" s="73">
        <f ca="1">IF(AK$2=0,0,AK$22*EXP(AK$23/($B105+273)/RGas)*(OFFSET('Composition%'!$B75,0,AK$13)*OFFSET('Composition%'!$B75,0,AK$14)))-IF(AK$2=2,0,OFFSET('Composition%'!$B75,0,AK$17)*OFFSET('Composition%'!$B75,0,AK$18)*(AK$24*EXP(-AK$25/($B105+273)/RGas)))+ReactionRateK2!AK105/2</f>
        <v>0</v>
      </c>
      <c r="AL105" s="73">
        <f ca="1">IF(AL$2=0,0,AL$22*EXP(AL$23/($B105+273)/RGas)*(OFFSET('Composition%'!$B75,0,AL$13)*OFFSET('Composition%'!$B75,0,AL$14)))-IF(AL$2=2,0,OFFSET('Composition%'!$B75,0,AL$17)*OFFSET('Composition%'!$B75,0,AL$18)*(AL$24*EXP(-AL$25/($B105+273)/RGas)))+ReactionRateK2!AL105/2</f>
        <v>0</v>
      </c>
      <c r="AM105" s="73"/>
      <c r="AN105" s="73">
        <f ca="1">IF(AN$2=0,0,AN$22*EXP(AN$23/($B105+273)/RGas)*(OFFSET('Composition%'!$B75,0,AN$13)*OFFSET('Composition%'!$B75,0,AN$14)))-IF(AN$2=2,0,OFFSET('Composition%'!$B75,0,AN$17)*OFFSET('Composition%'!$B75,0,AN$18)*(AN$24*EXP(-AN$25/($B105+273)/RGas)))+ReactionRateK2!AN105/2</f>
        <v>0</v>
      </c>
      <c r="AO105" s="73">
        <f ca="1">IF(AO$2=0,0,AO$22*EXP(AO$23/($B105+273)/RGas)*(OFFSET('Composition%'!$B75,0,AO$13)*OFFSET('Composition%'!$B75,0,AO$14)))-IF(AO$2=2,0,OFFSET('Composition%'!$B75,0,AO$17)*OFFSET('Composition%'!$B75,0,AO$18)*(AO$24*EXP(-AO$25/($B105+273)/RGas)))+ReactionRateK2!AO105/2</f>
        <v>0</v>
      </c>
      <c r="AP105" s="73">
        <f ca="1">IF(AP$2=0,0,AP$22*EXP(AP$23/($B105+273)/RGas)*(OFFSET('Composition%'!$B75,0,AP$13)*OFFSET('Composition%'!$B75,0,AP$14)))-IF(AP$2=2,0,OFFSET('Composition%'!$B75,0,AP$17)*OFFSET('Composition%'!$B75,0,AP$18)*(AP$24*EXP(-AP$25/($B105+273)/RGas)))+ReactionRateK2!AP105/2</f>
        <v>4.7327453580640135E-12</v>
      </c>
      <c r="AQ105" s="73">
        <f ca="1">IF(AQ$2=0,0,AQ$22*EXP(AQ$23/($B105+273)/RGas)*(OFFSET('Composition%'!$B75,0,AQ$13)*OFFSET('Composition%'!$B75,0,AQ$14)))-IF(AQ$2=2,0,OFFSET('Composition%'!$B75,0,AQ$17)*OFFSET('Composition%'!$B75,0,AQ$18)*(AQ$24*EXP(-AQ$25/($B105+273)/RGas)))+ReactionRateK2!AQ105/2</f>
        <v>0</v>
      </c>
      <c r="AR105" s="73">
        <f ca="1">IF(AR$2=0,0,AR$22*EXP(AR$23/($B105+273)/RGas)*(OFFSET('Composition%'!$B75,0,AR$13)*OFFSET('Composition%'!$B75,0,AR$14)))-IF(AR$2=2,0,OFFSET('Composition%'!$B75,0,AR$17)*OFFSET('Composition%'!$B75,0,AR$18)*(AR$24*EXP(-AR$25/($B105+273)/RGas)))+ReactionRateK2!AR105/2</f>
        <v>0</v>
      </c>
    </row>
    <row r="106" spans="1:44">
      <c r="A106" s="3">
        <f t="shared" si="10"/>
        <v>3.6999999999999948</v>
      </c>
      <c r="B106" s="19">
        <f ca="1">'Composition%'!B76</f>
        <v>414.40114362325932</v>
      </c>
      <c r="C106">
        <f t="shared" si="11"/>
        <v>30</v>
      </c>
      <c r="D106" s="26">
        <f ca="1">('Composition%'!C76*ReactionRateK3!C106)^3</f>
        <v>6.0055367873429457</v>
      </c>
      <c r="E106" s="4"/>
      <c r="F106" s="73">
        <f ca="1">IF(F$2=0,0,F$22*EXP(F$23/($B106+273)/RGas)*(OFFSET('Composition%'!$B76,0,F$13)*OFFSET('Composition%'!$B76,0,F$14)))-IF(F$2=2,0,OFFSET('Composition%'!$B76,0,F$17)*OFFSET('Composition%'!$B76,0,F$18)*(F$24*EXP(-F$25/($B106+273)/RGas)))+ReactionRateK2!F106/2</f>
        <v>4.0205522758138615E-3</v>
      </c>
      <c r="G106" s="73">
        <f ca="1">IF(G$2=0,0,G$22*EXP(G$23/($B106+273)/RGas)*(OFFSET('Composition%'!$B76,0,G$13)*OFFSET('Composition%'!$B76,0,G$14)))-IF(G$2=2,0,OFFSET('Composition%'!$B76,0,G$17)*OFFSET('Composition%'!$B76,0,G$18)*(G$24*EXP(-G$25/($B106+273)/RGas)))+ReactionRateK2!G106/2</f>
        <v>1.5947668681938905E-3</v>
      </c>
      <c r="H106" s="73">
        <f ca="1">IF(H$2=0,0,H$22*EXP(H$23/($B106+273)/RGas)*(OFFSET('Composition%'!$B76,0,H$13)*OFFSET('Composition%'!$B76,0,H$14)))-IF(H$2=2,0,OFFSET('Composition%'!$B76,0,H$17)*OFFSET('Composition%'!$B76,0,H$18)*(H$24*EXP(-H$25/($B106+273)/RGas)))+ReactionRateK2!H106/2</f>
        <v>-4.2927501023933141E-6</v>
      </c>
      <c r="I106" s="73">
        <f ca="1">IF(I$2=0,0,I$22*EXP(I$23/($B106+273)/RGas)*(OFFSET('Composition%'!$B76,0,I$13)*OFFSET('Composition%'!$B76,0,I$14)))-IF(I$2=2,0,OFFSET('Composition%'!$B76,0,I$17)*OFFSET('Composition%'!$B76,0,I$18)*(I$24*EXP(-I$25/($B106+273)/RGas)))+ReactionRateK2!I106/2</f>
        <v>8.3633016417484607E-6</v>
      </c>
      <c r="J106" s="73"/>
      <c r="K106" s="73">
        <f ca="1">IF(K$2=0,0,K$22*EXP(K$23/($B106+273)/RGas)*(OFFSET('Composition%'!$B76,0,K$13)*OFFSET('Composition%'!$B76,0,K$14)))-IF(K$2=2,0,OFFSET('Composition%'!$B76,0,K$17)*OFFSET('Composition%'!$B76,0,K$18)*(K$24*EXP(-K$25/($B106+273)/RGas)))+ReactionRateK2!K106/2</f>
        <v>1.6813546220356825E-2</v>
      </c>
      <c r="L106" s="73">
        <f ca="1">IF(L$2=0,0,L$22*EXP(L$23/($B106+273)/RGas)*(OFFSET('Composition%'!$B76,0,L$13)*OFFSET('Composition%'!$B76,0,L$14)))-IF(L$2=2,0,OFFSET('Composition%'!$B76,0,L$17)*OFFSET('Composition%'!$B76,0,L$18)*(L$24*EXP(-L$25/($B106+273)/RGas)))+ReactionRateK2!L106/2</f>
        <v>-3.3229102105689148E-3</v>
      </c>
      <c r="M106" s="73">
        <f ca="1">IF(M$2=0,0,M$22*EXP(M$23/($B106+273)/RGas)*(OFFSET('Composition%'!$B76,0,M$13)*OFFSET('Composition%'!$B76,0,M$14)))-IF(M$2=2,0,OFFSET('Composition%'!$B76,0,M$17)*OFFSET('Composition%'!$B76,0,M$18)*(M$24*EXP(-M$25/($B106+273)/RGas)))+ReactionRateK2!M106/2</f>
        <v>0</v>
      </c>
      <c r="N106" s="73"/>
      <c r="O106" s="73">
        <f ca="1">IF(O$2=0,0,O$22*EXP(O$23/($B106+273)/RGas)*(OFFSET('Composition%'!$B76,0,O$13)*OFFSET('Composition%'!$B76,0,O$14)))-IF(O$2=2,0,OFFSET('Composition%'!$B76,0,O$17)*OFFSET('Composition%'!$B76,0,O$18)*(O$24*EXP(-O$25/($B106+273)/RGas)))+ReactionRateK2!O106/2</f>
        <v>0</v>
      </c>
      <c r="P106" s="73">
        <f ca="1">IF(P$2=0,0,P$22*EXP(P$23/($B106+273)/RGas)*(OFFSET('Composition%'!$B76,0,P$13)*OFFSET('Composition%'!$B76,0,P$14)))-IF(P$2=2,0,OFFSET('Composition%'!$B76,0,P$17)*OFFSET('Composition%'!$B76,0,P$18)*(P$24*EXP(-P$25/($B106+273)/RGas)))+ReactionRateK2!P106/2</f>
        <v>1.7230981396754025E-2</v>
      </c>
      <c r="Q106" s="73">
        <f ca="1">IF(Q$2=0,0,Q$22*EXP(Q$23/($B106+273)/RGas)*(OFFSET('Composition%'!$B76,0,Q$13)*OFFSET('Composition%'!$B76,0,Q$14)))-IF(Q$2=2,0,OFFSET('Composition%'!$B76,0,Q$17)*OFFSET('Composition%'!$B76,0,Q$18)*(Q$24*EXP(-Q$25/($B106+273)/RGas)))+ReactionRateK2!Q106/2</f>
        <v>1.4772938800575319E-4</v>
      </c>
      <c r="R106" s="73">
        <f ca="1">IF(R$2=0,0,R$22*EXP(R$23/($B106+273)/RGas)*(OFFSET('Composition%'!$B76,0,R$13)*OFFSET('Composition%'!$B76,0,R$14)))-IF(R$2=2,0,OFFSET('Composition%'!$B76,0,R$17)*OFFSET('Composition%'!$B76,0,R$18)*(R$24*EXP(-R$25/($B106+273)/RGas)))+ReactionRateK2!R106/2</f>
        <v>4.0759046923100016E-5</v>
      </c>
      <c r="S106" s="73"/>
      <c r="T106" s="73">
        <f ca="1">IF(T$2=0,0,T$22*EXP(T$23/($B106+273)/RGas)*(OFFSET('Composition%'!$B76,0,T$13)*OFFSET('Composition%'!$B76,0,T$14)))-IF(T$2=2,0,OFFSET('Composition%'!$B76,0,T$17)*OFFSET('Composition%'!$B76,0,T$18)*(T$24*EXP(-T$25/($B106+273)/RGas)))+ReactionRateK2!T106/2</f>
        <v>3.0636980158660457E-4</v>
      </c>
      <c r="U106" s="73">
        <f ca="1">IF(U$2=0,0,U$22*EXP(U$23/($B106+273)/RGas)*(OFFSET('Composition%'!$B76,0,U$13)*OFFSET('Composition%'!$B76,0,U$14)))-IF(U$2=2,0,OFFSET('Composition%'!$B76,0,U$17)*OFFSET('Composition%'!$B76,0,U$18)*(U$24*EXP(-U$25/($B106+273)/RGas)))+ReactionRateK2!U106/2</f>
        <v>2.9068875728678127E-6</v>
      </c>
      <c r="V106" s="73">
        <f ca="1">IF(V$2=0,0,V$22*EXP(V$23/($B106+273)/RGas)*(OFFSET('Composition%'!$B76,0,V$13)*OFFSET('Composition%'!$B76,0,V$14)))-IF(V$2=2,0,OFFSET('Composition%'!$B76,0,V$17)*OFFSET('Composition%'!$B76,0,V$18)*(V$24*EXP(-V$25/($B106+273)/RGas)))+ReactionRateK2!V106/2</f>
        <v>0</v>
      </c>
      <c r="W106" s="73">
        <f ca="1">IF(W$2=0,0,W$22*EXP(W$23/($B106+273)/RGas)*(OFFSET('Composition%'!$B76,0,W$13)*OFFSET('Composition%'!$B76,0,W$14)))-IF(W$2=2,0,OFFSET('Composition%'!$B76,0,W$17)*OFFSET('Composition%'!$B76,0,W$18)*(W$24*EXP(-W$25/($B106+273)/RGas)))+ReactionRateK2!W106/2</f>
        <v>0</v>
      </c>
      <c r="X106" s="73">
        <f ca="1">IF(X$2=0,0,X$22*EXP(X$23/($B106+273)/RGas)*(OFFSET('Composition%'!$B76,0,X$13)*OFFSET('Composition%'!$B76,0,X$14)))-IF(X$2=2,0,OFFSET('Composition%'!$B76,0,X$17)*OFFSET('Composition%'!$B76,0,X$18)*(X$24*EXP(-X$25/($B106+273)/RGas)))+ReactionRateK2!X106/2</f>
        <v>4.3749505057942482E-8</v>
      </c>
      <c r="Y106" s="73">
        <f ca="1">IF(Y$2=0,0,Y$22*EXP(Y$23/($B106+273)/RGas)*(OFFSET('Composition%'!$B76,0,Y$13)*OFFSET('Composition%'!$B76,0,Y$14)))-IF(Y$2=2,0,OFFSET('Composition%'!$B76,0,Y$17)*OFFSET('Composition%'!$B76,0,Y$18)*(Y$24*EXP(-Y$25/($B106+273)/RGas)))+ReactionRateK2!Y106/2</f>
        <v>2.1653418776214719E-9</v>
      </c>
      <c r="Z106" s="73">
        <f ca="1">IF(Z$2=0,0,Z$22*EXP(Z$23/($B106+273)/RGas)*(OFFSET('Composition%'!$B76,0,Z$13)*OFFSET('Composition%'!$B76,0,Z$14)))-IF(Z$2=2,0,OFFSET('Composition%'!$B76,0,Z$17)*OFFSET('Composition%'!$B76,0,Z$18)*(Z$24*EXP(-Z$25/($B106+273)/RGas)))+ReactionRateK2!Z106/2</f>
        <v>0</v>
      </c>
      <c r="AA106" s="73">
        <f ca="1">IF(AA$2=0,0,AA$22*EXP(AA$23/($B106+273)/RGas)*(OFFSET('Composition%'!$B76,0,AA$13)*OFFSET('Composition%'!$B76,0,AA$14)))-IF(AA$2=2,0,OFFSET('Composition%'!$B76,0,AA$17)*OFFSET('Composition%'!$B76,0,AA$18)*(AA$24*EXP(-AA$25/($B106+273)/RGas)))+ReactionRateK2!AA106/2</f>
        <v>0</v>
      </c>
      <c r="AB106" s="73">
        <f ca="1">IF(AB$2=0,0,AB$22*EXP(AB$23/($B106+273)/RGas)*(OFFSET('Composition%'!$B76,0,AB$13)*OFFSET('Composition%'!$B76,0,AB$14)))-IF(AB$2=2,0,OFFSET('Composition%'!$B76,0,AB$17)*OFFSET('Composition%'!$B76,0,AB$18)*(AB$24*EXP(-AB$25/($B106+273)/RGas)))+ReactionRateK2!AB106/2</f>
        <v>0</v>
      </c>
      <c r="AC106" s="73">
        <f ca="1">IF(AC$2=0,0,AC$22*EXP(AC$23/($B106+273)/RGas)*(OFFSET('Composition%'!$B76,0,AC$13)*OFFSET('Composition%'!$B76,0,AC$14)))-IF(AC$2=2,0,OFFSET('Composition%'!$B76,0,AC$17)*OFFSET('Composition%'!$B76,0,AC$18)*(AC$24*EXP(-AC$25/($B106+273)/RGas)))+ReactionRateK2!AC106/2</f>
        <v>0</v>
      </c>
      <c r="AD106" s="73">
        <f ca="1">IF(AD$2=0,0,AD$22*EXP(AD$23/($B106+273)/RGas)*(OFFSET('Composition%'!$B76,0,AD$13)*OFFSET('Composition%'!$B76,0,AD$14)))-IF(AD$2=2,0,OFFSET('Composition%'!$B76,0,AD$17)*OFFSET('Composition%'!$B76,0,AD$18)*(AD$24*EXP(-AD$25/($B106+273)/RGas)))+ReactionRateK2!AD106/2</f>
        <v>0</v>
      </c>
      <c r="AE106" s="73">
        <f ca="1">IF(AE$2=0,0,AE$22*EXP(AE$23/($B106+273)/RGas)*(OFFSET('Composition%'!$B76,0,AE$13)*OFFSET('Composition%'!$B76,0,AE$14)))-IF(AE$2=2,0,OFFSET('Composition%'!$B76,0,AE$17)*OFFSET('Composition%'!$B76,0,AE$18)*(AE$24*EXP(-AE$25/($B106+273)/RGas)))+ReactionRateK2!AE106/2</f>
        <v>0</v>
      </c>
      <c r="AF106" s="73"/>
      <c r="AG106" s="73">
        <f ca="1">IF(AG$2=0,0,AG$22*EXP(AG$23/($B106+273)/RGas)*(OFFSET('Composition%'!$B76,0,AG$13)*OFFSET('Composition%'!$B76,0,AG$14)))-IF(AG$2=2,0,OFFSET('Composition%'!$B76,0,AG$17)*OFFSET('Composition%'!$B76,0,AG$18)*(AG$24*EXP(-AG$25/($B106+273)/RGas)))+ReactionRateK2!AG106/2</f>
        <v>0</v>
      </c>
      <c r="AH106" s="73">
        <f ca="1">IF(AH$2=0,0,AH$22*EXP(AH$23/($B106+273)/RGas)*(OFFSET('Composition%'!$B76,0,AH$13)*OFFSET('Composition%'!$B76,0,AH$14)))-IF(AH$2=2,0,OFFSET('Composition%'!$B76,0,AH$17)*OFFSET('Composition%'!$B76,0,AH$18)*(AH$24*EXP(-AH$25/($B106+273)/RGas)))+ReactionRateK2!AH106/2</f>
        <v>0</v>
      </c>
      <c r="AI106" s="73">
        <f ca="1">IF(AI$2=0,0,AI$22*EXP(AI$23/($B106+273)/RGas)*(OFFSET('Composition%'!$B76,0,AI$13)*OFFSET('Composition%'!$B76,0,AI$14)))-IF(AI$2=2,0,OFFSET('Composition%'!$B76,0,AI$17)*OFFSET('Composition%'!$B76,0,AI$18)*(AI$24*EXP(-AI$25/($B106+273)/RGas)))+ReactionRateK2!AI106/2</f>
        <v>0</v>
      </c>
      <c r="AJ106" s="73">
        <f ca="1">IF(AJ$2=0,0,AJ$22*EXP(AJ$23/($B106+273)/RGas)*(OFFSET('Composition%'!$B76,0,AJ$13)*OFFSET('Composition%'!$B76,0,AJ$14)))-IF(AJ$2=2,0,OFFSET('Composition%'!$B76,0,AJ$17)*OFFSET('Composition%'!$B76,0,AJ$18)*(AJ$24*EXP(-AJ$25/($B106+273)/RGas)))+ReactionRateK2!AJ106/2</f>
        <v>0</v>
      </c>
      <c r="AK106" s="73">
        <f ca="1">IF(AK$2=0,0,AK$22*EXP(AK$23/($B106+273)/RGas)*(OFFSET('Composition%'!$B76,0,AK$13)*OFFSET('Composition%'!$B76,0,AK$14)))-IF(AK$2=2,0,OFFSET('Composition%'!$B76,0,AK$17)*OFFSET('Composition%'!$B76,0,AK$18)*(AK$24*EXP(-AK$25/($B106+273)/RGas)))+ReactionRateK2!AK106/2</f>
        <v>0</v>
      </c>
      <c r="AL106" s="73">
        <f ca="1">IF(AL$2=0,0,AL$22*EXP(AL$23/($B106+273)/RGas)*(OFFSET('Composition%'!$B76,0,AL$13)*OFFSET('Composition%'!$B76,0,AL$14)))-IF(AL$2=2,0,OFFSET('Composition%'!$B76,0,AL$17)*OFFSET('Composition%'!$B76,0,AL$18)*(AL$24*EXP(-AL$25/($B106+273)/RGas)))+ReactionRateK2!AL106/2</f>
        <v>0</v>
      </c>
      <c r="AM106" s="73"/>
      <c r="AN106" s="73">
        <f ca="1">IF(AN$2=0,0,AN$22*EXP(AN$23/($B106+273)/RGas)*(OFFSET('Composition%'!$B76,0,AN$13)*OFFSET('Composition%'!$B76,0,AN$14)))-IF(AN$2=2,0,OFFSET('Composition%'!$B76,0,AN$17)*OFFSET('Composition%'!$B76,0,AN$18)*(AN$24*EXP(-AN$25/($B106+273)/RGas)))+ReactionRateK2!AN106/2</f>
        <v>0</v>
      </c>
      <c r="AO106" s="73">
        <f ca="1">IF(AO$2=0,0,AO$22*EXP(AO$23/($B106+273)/RGas)*(OFFSET('Composition%'!$B76,0,AO$13)*OFFSET('Composition%'!$B76,0,AO$14)))-IF(AO$2=2,0,OFFSET('Composition%'!$B76,0,AO$17)*OFFSET('Composition%'!$B76,0,AO$18)*(AO$24*EXP(-AO$25/($B106+273)/RGas)))+ReactionRateK2!AO106/2</f>
        <v>0</v>
      </c>
      <c r="AP106" s="73">
        <f ca="1">IF(AP$2=0,0,AP$22*EXP(AP$23/($B106+273)/RGas)*(OFFSET('Composition%'!$B76,0,AP$13)*OFFSET('Composition%'!$B76,0,AP$14)))-IF(AP$2=2,0,OFFSET('Composition%'!$B76,0,AP$17)*OFFSET('Composition%'!$B76,0,AP$18)*(AP$24*EXP(-AP$25/($B106+273)/RGas)))+ReactionRateK2!AP106/2</f>
        <v>4.7328653621611762E-12</v>
      </c>
      <c r="AQ106" s="73">
        <f ca="1">IF(AQ$2=0,0,AQ$22*EXP(AQ$23/($B106+273)/RGas)*(OFFSET('Composition%'!$B76,0,AQ$13)*OFFSET('Composition%'!$B76,0,AQ$14)))-IF(AQ$2=2,0,OFFSET('Composition%'!$B76,0,AQ$17)*OFFSET('Composition%'!$B76,0,AQ$18)*(AQ$24*EXP(-AQ$25/($B106+273)/RGas)))+ReactionRateK2!AQ106/2</f>
        <v>0</v>
      </c>
      <c r="AR106" s="73">
        <f ca="1">IF(AR$2=0,0,AR$22*EXP(AR$23/($B106+273)/RGas)*(OFFSET('Composition%'!$B76,0,AR$13)*OFFSET('Composition%'!$B76,0,AR$14)))-IF(AR$2=2,0,OFFSET('Composition%'!$B76,0,AR$17)*OFFSET('Composition%'!$B76,0,AR$18)*(AR$24*EXP(-AR$25/($B106+273)/RGas)))+ReactionRateK2!AR106/2</f>
        <v>0</v>
      </c>
    </row>
    <row r="107" spans="1:44">
      <c r="A107" s="3">
        <f t="shared" si="10"/>
        <v>3.7499999999999947</v>
      </c>
      <c r="B107" s="19">
        <f ca="1">'Composition%'!B77</f>
        <v>414.41309552910906</v>
      </c>
      <c r="C107">
        <f t="shared" si="11"/>
        <v>30</v>
      </c>
      <c r="D107" s="26">
        <f ca="1">('Composition%'!C77*ReactionRateK3!C107)^3</f>
        <v>6.0010491204355523</v>
      </c>
      <c r="E107" s="4"/>
      <c r="F107" s="73">
        <f ca="1">IF(F$2=0,0,F$22*EXP(F$23/($B107+273)/RGas)*(OFFSET('Composition%'!$B77,0,F$13)*OFFSET('Composition%'!$B77,0,F$14)))-IF(F$2=2,0,OFFSET('Composition%'!$B77,0,F$17)*OFFSET('Composition%'!$B77,0,F$18)*(F$24*EXP(-F$25/($B107+273)/RGas)))+ReactionRateK2!F107/2</f>
        <v>3.9541045707422416E-3</v>
      </c>
      <c r="G107" s="73">
        <f ca="1">IF(G$2=0,0,G$22*EXP(G$23/($B107+273)/RGas)*(OFFSET('Composition%'!$B77,0,G$13)*OFFSET('Composition%'!$B77,0,G$14)))-IF(G$2=2,0,OFFSET('Composition%'!$B77,0,G$17)*OFFSET('Composition%'!$B77,0,G$18)*(G$24*EXP(-G$25/($B107+273)/RGas)))+ReactionRateK2!G107/2</f>
        <v>1.5700272980811777E-3</v>
      </c>
      <c r="H107" s="73">
        <f ca="1">IF(H$2=0,0,H$22*EXP(H$23/($B107+273)/RGas)*(OFFSET('Composition%'!$B77,0,H$13)*OFFSET('Composition%'!$B77,0,H$14)))-IF(H$2=2,0,OFFSET('Composition%'!$B77,0,H$17)*OFFSET('Composition%'!$B77,0,H$18)*(H$24*EXP(-H$25/($B107+273)/RGas)))+ReactionRateK2!H107/2</f>
        <v>-4.2723411201415915E-6</v>
      </c>
      <c r="I107" s="73">
        <f ca="1">IF(I$2=0,0,I$22*EXP(I$23/($B107+273)/RGas)*(OFFSET('Composition%'!$B77,0,I$13)*OFFSET('Composition%'!$B77,0,I$14)))-IF(I$2=2,0,OFFSET('Composition%'!$B77,0,I$17)*OFFSET('Composition%'!$B77,0,I$18)*(I$24*EXP(-I$25/($B107+273)/RGas)))+ReactionRateK2!I107/2</f>
        <v>8.0255995967305038E-6</v>
      </c>
      <c r="J107" s="73"/>
      <c r="K107" s="73">
        <f ca="1">IF(K$2=0,0,K$22*EXP(K$23/($B107+273)/RGas)*(OFFSET('Composition%'!$B77,0,K$13)*OFFSET('Composition%'!$B77,0,K$14)))-IF(K$2=2,0,OFFSET('Composition%'!$B77,0,K$17)*OFFSET('Composition%'!$B77,0,K$18)*(K$24*EXP(-K$25/($B107+273)/RGas)))+ReactionRateK2!K107/2</f>
        <v>1.6455430932412536E-2</v>
      </c>
      <c r="L107" s="73">
        <f ca="1">IF(L$2=0,0,L$22*EXP(L$23/($B107+273)/RGas)*(OFFSET('Composition%'!$B77,0,L$13)*OFFSET('Composition%'!$B77,0,L$14)))-IF(L$2=2,0,OFFSET('Composition%'!$B77,0,L$17)*OFFSET('Composition%'!$B77,0,L$18)*(L$24*EXP(-L$25/($B107+273)/RGas)))+ReactionRateK2!L107/2</f>
        <v>-3.2713060107041636E-3</v>
      </c>
      <c r="M107" s="73">
        <f ca="1">IF(M$2=0,0,M$22*EXP(M$23/($B107+273)/RGas)*(OFFSET('Composition%'!$B77,0,M$13)*OFFSET('Composition%'!$B77,0,M$14)))-IF(M$2=2,0,OFFSET('Composition%'!$B77,0,M$17)*OFFSET('Composition%'!$B77,0,M$18)*(M$24*EXP(-M$25/($B107+273)/RGas)))+ReactionRateK2!M107/2</f>
        <v>0</v>
      </c>
      <c r="N107" s="73"/>
      <c r="O107" s="73">
        <f ca="1">IF(O$2=0,0,O$22*EXP(O$23/($B107+273)/RGas)*(OFFSET('Composition%'!$B77,0,O$13)*OFFSET('Composition%'!$B77,0,O$14)))-IF(O$2=2,0,OFFSET('Composition%'!$B77,0,O$17)*OFFSET('Composition%'!$B77,0,O$18)*(O$24*EXP(-O$25/($B107+273)/RGas)))+ReactionRateK2!O107/2</f>
        <v>0</v>
      </c>
      <c r="P107" s="73">
        <f ca="1">IF(P$2=0,0,P$22*EXP(P$23/($B107+273)/RGas)*(OFFSET('Composition%'!$B77,0,P$13)*OFFSET('Composition%'!$B77,0,P$14)))-IF(P$2=2,0,OFFSET('Composition%'!$B77,0,P$17)*OFFSET('Composition%'!$B77,0,P$18)*(P$24*EXP(-P$25/($B107+273)/RGas)))+ReactionRateK2!P107/2</f>
        <v>1.7147895858695465E-2</v>
      </c>
      <c r="Q107" s="73">
        <f ca="1">IF(Q$2=0,0,Q$22*EXP(Q$23/($B107+273)/RGas)*(OFFSET('Composition%'!$B77,0,Q$13)*OFFSET('Composition%'!$B77,0,Q$14)))-IF(Q$2=2,0,OFFSET('Composition%'!$B77,0,Q$17)*OFFSET('Composition%'!$B77,0,Q$18)*(Q$24*EXP(-Q$25/($B107+273)/RGas)))+ReactionRateK2!Q107/2</f>
        <v>1.4949355424201239E-4</v>
      </c>
      <c r="R107" s="73">
        <f ca="1">IF(R$2=0,0,R$22*EXP(R$23/($B107+273)/RGas)*(OFFSET('Composition%'!$B77,0,R$13)*OFFSET('Composition%'!$B77,0,R$14)))-IF(R$2=2,0,OFFSET('Composition%'!$B77,0,R$17)*OFFSET('Composition%'!$B77,0,R$18)*(R$24*EXP(-R$25/($B107+273)/RGas)))+ReactionRateK2!R107/2</f>
        <v>4.1795553530167593E-5</v>
      </c>
      <c r="S107" s="73"/>
      <c r="T107" s="73">
        <f ca="1">IF(T$2=0,0,T$22*EXP(T$23/($B107+273)/RGas)*(OFFSET('Composition%'!$B77,0,T$13)*OFFSET('Composition%'!$B77,0,T$14)))-IF(T$2=2,0,OFFSET('Composition%'!$B77,0,T$17)*OFFSET('Composition%'!$B77,0,T$18)*(T$24*EXP(-T$25/($B107+273)/RGas)))+ReactionRateK2!T107/2</f>
        <v>2.8661976112942858E-4</v>
      </c>
      <c r="U107" s="73">
        <f ca="1">IF(U$2=0,0,U$22*EXP(U$23/($B107+273)/RGas)*(OFFSET('Composition%'!$B77,0,U$13)*OFFSET('Composition%'!$B77,0,U$14)))-IF(U$2=2,0,OFFSET('Composition%'!$B77,0,U$17)*OFFSET('Composition%'!$B77,0,U$18)*(U$24*EXP(-U$25/($B107+273)/RGas)))+ReactionRateK2!U107/2</f>
        <v>2.6386110013629274E-6</v>
      </c>
      <c r="V107" s="73">
        <f ca="1">IF(V$2=0,0,V$22*EXP(V$23/($B107+273)/RGas)*(OFFSET('Composition%'!$B77,0,V$13)*OFFSET('Composition%'!$B77,0,V$14)))-IF(V$2=2,0,OFFSET('Composition%'!$B77,0,V$17)*OFFSET('Composition%'!$B77,0,V$18)*(V$24*EXP(-V$25/($B107+273)/RGas)))+ReactionRateK2!V107/2</f>
        <v>0</v>
      </c>
      <c r="W107" s="73">
        <f ca="1">IF(W$2=0,0,W$22*EXP(W$23/($B107+273)/RGas)*(OFFSET('Composition%'!$B77,0,W$13)*OFFSET('Composition%'!$B77,0,W$14)))-IF(W$2=2,0,OFFSET('Composition%'!$B77,0,W$17)*OFFSET('Composition%'!$B77,0,W$18)*(W$24*EXP(-W$25/($B107+273)/RGas)))+ReactionRateK2!W107/2</f>
        <v>0</v>
      </c>
      <c r="X107" s="73">
        <f ca="1">IF(X$2=0,0,X$22*EXP(X$23/($B107+273)/RGas)*(OFFSET('Composition%'!$B77,0,X$13)*OFFSET('Composition%'!$B77,0,X$14)))-IF(X$2=2,0,OFFSET('Composition%'!$B77,0,X$17)*OFFSET('Composition%'!$B77,0,X$18)*(X$24*EXP(-X$25/($B107+273)/RGas)))+ReactionRateK2!X107/2</f>
        <v>4.3738601671722426E-8</v>
      </c>
      <c r="Y107" s="73">
        <f ca="1">IF(Y$2=0,0,Y$22*EXP(Y$23/($B107+273)/RGas)*(OFFSET('Composition%'!$B77,0,Y$13)*OFFSET('Composition%'!$B77,0,Y$14)))-IF(Y$2=2,0,OFFSET('Composition%'!$B77,0,Y$17)*OFFSET('Composition%'!$B77,0,Y$18)*(Y$24*EXP(-Y$25/($B107+273)/RGas)))+ReactionRateK2!Y107/2</f>
        <v>2.1648022244583362E-9</v>
      </c>
      <c r="Z107" s="73">
        <f ca="1">IF(Z$2=0,0,Z$22*EXP(Z$23/($B107+273)/RGas)*(OFFSET('Composition%'!$B77,0,Z$13)*OFFSET('Composition%'!$B77,0,Z$14)))-IF(Z$2=2,0,OFFSET('Composition%'!$B77,0,Z$17)*OFFSET('Composition%'!$B77,0,Z$18)*(Z$24*EXP(-Z$25/($B107+273)/RGas)))+ReactionRateK2!Z107/2</f>
        <v>0</v>
      </c>
      <c r="AA107" s="73">
        <f ca="1">IF(AA$2=0,0,AA$22*EXP(AA$23/($B107+273)/RGas)*(OFFSET('Composition%'!$B77,0,AA$13)*OFFSET('Composition%'!$B77,0,AA$14)))-IF(AA$2=2,0,OFFSET('Composition%'!$B77,0,AA$17)*OFFSET('Composition%'!$B77,0,AA$18)*(AA$24*EXP(-AA$25/($B107+273)/RGas)))+ReactionRateK2!AA107/2</f>
        <v>0</v>
      </c>
      <c r="AB107" s="73">
        <f ca="1">IF(AB$2=0,0,AB$22*EXP(AB$23/($B107+273)/RGas)*(OFFSET('Composition%'!$B77,0,AB$13)*OFFSET('Composition%'!$B77,0,AB$14)))-IF(AB$2=2,0,OFFSET('Composition%'!$B77,0,AB$17)*OFFSET('Composition%'!$B77,0,AB$18)*(AB$24*EXP(-AB$25/($B107+273)/RGas)))+ReactionRateK2!AB107/2</f>
        <v>0</v>
      </c>
      <c r="AC107" s="73">
        <f ca="1">IF(AC$2=0,0,AC$22*EXP(AC$23/($B107+273)/RGas)*(OFFSET('Composition%'!$B77,0,AC$13)*OFFSET('Composition%'!$B77,0,AC$14)))-IF(AC$2=2,0,OFFSET('Composition%'!$B77,0,AC$17)*OFFSET('Composition%'!$B77,0,AC$18)*(AC$24*EXP(-AC$25/($B107+273)/RGas)))+ReactionRateK2!AC107/2</f>
        <v>0</v>
      </c>
      <c r="AD107" s="73">
        <f ca="1">IF(AD$2=0,0,AD$22*EXP(AD$23/($B107+273)/RGas)*(OFFSET('Composition%'!$B77,0,AD$13)*OFFSET('Composition%'!$B77,0,AD$14)))-IF(AD$2=2,0,OFFSET('Composition%'!$B77,0,AD$17)*OFFSET('Composition%'!$B77,0,AD$18)*(AD$24*EXP(-AD$25/($B107+273)/RGas)))+ReactionRateK2!AD107/2</f>
        <v>0</v>
      </c>
      <c r="AE107" s="73">
        <f ca="1">IF(AE$2=0,0,AE$22*EXP(AE$23/($B107+273)/RGas)*(OFFSET('Composition%'!$B77,0,AE$13)*OFFSET('Composition%'!$B77,0,AE$14)))-IF(AE$2=2,0,OFFSET('Composition%'!$B77,0,AE$17)*OFFSET('Composition%'!$B77,0,AE$18)*(AE$24*EXP(-AE$25/($B107+273)/RGas)))+ReactionRateK2!AE107/2</f>
        <v>0</v>
      </c>
      <c r="AF107" s="73"/>
      <c r="AG107" s="73">
        <f ca="1">IF(AG$2=0,0,AG$22*EXP(AG$23/($B107+273)/RGas)*(OFFSET('Composition%'!$B77,0,AG$13)*OFFSET('Composition%'!$B77,0,AG$14)))-IF(AG$2=2,0,OFFSET('Composition%'!$B77,0,AG$17)*OFFSET('Composition%'!$B77,0,AG$18)*(AG$24*EXP(-AG$25/($B107+273)/RGas)))+ReactionRateK2!AG107/2</f>
        <v>0</v>
      </c>
      <c r="AH107" s="73">
        <f ca="1">IF(AH$2=0,0,AH$22*EXP(AH$23/($B107+273)/RGas)*(OFFSET('Composition%'!$B77,0,AH$13)*OFFSET('Composition%'!$B77,0,AH$14)))-IF(AH$2=2,0,OFFSET('Composition%'!$B77,0,AH$17)*OFFSET('Composition%'!$B77,0,AH$18)*(AH$24*EXP(-AH$25/($B107+273)/RGas)))+ReactionRateK2!AH107/2</f>
        <v>0</v>
      </c>
      <c r="AI107" s="73">
        <f ca="1">IF(AI$2=0,0,AI$22*EXP(AI$23/($B107+273)/RGas)*(OFFSET('Composition%'!$B77,0,AI$13)*OFFSET('Composition%'!$B77,0,AI$14)))-IF(AI$2=2,0,OFFSET('Composition%'!$B77,0,AI$17)*OFFSET('Composition%'!$B77,0,AI$18)*(AI$24*EXP(-AI$25/($B107+273)/RGas)))+ReactionRateK2!AI107/2</f>
        <v>0</v>
      </c>
      <c r="AJ107" s="73">
        <f ca="1">IF(AJ$2=0,0,AJ$22*EXP(AJ$23/($B107+273)/RGas)*(OFFSET('Composition%'!$B77,0,AJ$13)*OFFSET('Composition%'!$B77,0,AJ$14)))-IF(AJ$2=2,0,OFFSET('Composition%'!$B77,0,AJ$17)*OFFSET('Composition%'!$B77,0,AJ$18)*(AJ$24*EXP(-AJ$25/($B107+273)/RGas)))+ReactionRateK2!AJ107/2</f>
        <v>0</v>
      </c>
      <c r="AK107" s="73">
        <f ca="1">IF(AK$2=0,0,AK$22*EXP(AK$23/($B107+273)/RGas)*(OFFSET('Composition%'!$B77,0,AK$13)*OFFSET('Composition%'!$B77,0,AK$14)))-IF(AK$2=2,0,OFFSET('Composition%'!$B77,0,AK$17)*OFFSET('Composition%'!$B77,0,AK$18)*(AK$24*EXP(-AK$25/($B107+273)/RGas)))+ReactionRateK2!AK107/2</f>
        <v>0</v>
      </c>
      <c r="AL107" s="73">
        <f ca="1">IF(AL$2=0,0,AL$22*EXP(AL$23/($B107+273)/RGas)*(OFFSET('Composition%'!$B77,0,AL$13)*OFFSET('Composition%'!$B77,0,AL$14)))-IF(AL$2=2,0,OFFSET('Composition%'!$B77,0,AL$17)*OFFSET('Composition%'!$B77,0,AL$18)*(AL$24*EXP(-AL$25/($B107+273)/RGas)))+ReactionRateK2!AL107/2</f>
        <v>0</v>
      </c>
      <c r="AM107" s="73"/>
      <c r="AN107" s="73">
        <f ca="1">IF(AN$2=0,0,AN$22*EXP(AN$23/($B107+273)/RGas)*(OFFSET('Composition%'!$B77,0,AN$13)*OFFSET('Composition%'!$B77,0,AN$14)))-IF(AN$2=2,0,OFFSET('Composition%'!$B77,0,AN$17)*OFFSET('Composition%'!$B77,0,AN$18)*(AN$24*EXP(-AN$25/($B107+273)/RGas)))+ReactionRateK2!AN107/2</f>
        <v>0</v>
      </c>
      <c r="AO107" s="73">
        <f ca="1">IF(AO$2=0,0,AO$22*EXP(AO$23/($B107+273)/RGas)*(OFFSET('Composition%'!$B77,0,AO$13)*OFFSET('Composition%'!$B77,0,AO$14)))-IF(AO$2=2,0,OFFSET('Composition%'!$B77,0,AO$17)*OFFSET('Composition%'!$B77,0,AO$18)*(AO$24*EXP(-AO$25/($B107+273)/RGas)))+ReactionRateK2!AO107/2</f>
        <v>0</v>
      </c>
      <c r="AP107" s="73">
        <f ca="1">IF(AP$2=0,0,AP$22*EXP(AP$23/($B107+273)/RGas)*(OFFSET('Composition%'!$B77,0,AP$13)*OFFSET('Composition%'!$B77,0,AP$14)))-IF(AP$2=2,0,OFFSET('Composition%'!$B77,0,AP$17)*OFFSET('Composition%'!$B77,0,AP$18)*(AP$24*EXP(-AP$25/($B107+273)/RGas)))+ReactionRateK2!AP107/2</f>
        <v>4.7329742653657271E-12</v>
      </c>
      <c r="AQ107" s="73">
        <f ca="1">IF(AQ$2=0,0,AQ$22*EXP(AQ$23/($B107+273)/RGas)*(OFFSET('Composition%'!$B77,0,AQ$13)*OFFSET('Composition%'!$B77,0,AQ$14)))-IF(AQ$2=2,0,OFFSET('Composition%'!$B77,0,AQ$17)*OFFSET('Composition%'!$B77,0,AQ$18)*(AQ$24*EXP(-AQ$25/($B107+273)/RGas)))+ReactionRateK2!AQ107/2</f>
        <v>0</v>
      </c>
      <c r="AR107" s="73">
        <f ca="1">IF(AR$2=0,0,AR$22*EXP(AR$23/($B107+273)/RGas)*(OFFSET('Composition%'!$B77,0,AR$13)*OFFSET('Composition%'!$B77,0,AR$14)))-IF(AR$2=2,0,OFFSET('Composition%'!$B77,0,AR$17)*OFFSET('Composition%'!$B77,0,AR$18)*(AR$24*EXP(-AR$25/($B107+273)/RGas)))+ReactionRateK2!AR107/2</f>
        <v>0</v>
      </c>
    </row>
    <row r="108" spans="1:44">
      <c r="A108" s="3">
        <f t="shared" si="10"/>
        <v>3.7999999999999945</v>
      </c>
      <c r="B108" s="19">
        <f ca="1">'Composition%'!B78</f>
        <v>414.42462973299371</v>
      </c>
      <c r="C108">
        <f t="shared" si="11"/>
        <v>30</v>
      </c>
      <c r="D108" s="26">
        <f ca="1">('Composition%'!C78*ReactionRateK3!C108)^3</f>
        <v>5.996853947094686</v>
      </c>
      <c r="E108" s="4"/>
      <c r="F108" s="73">
        <f ca="1">IF(F$2=0,0,F$22*EXP(F$23/($B108+273)/RGas)*(OFFSET('Composition%'!$B78,0,F$13)*OFFSET('Composition%'!$B78,0,F$14)))-IF(F$2=2,0,OFFSET('Composition%'!$B78,0,F$17)*OFFSET('Composition%'!$B78,0,F$18)*(F$24*EXP(-F$25/($B108+273)/RGas)))+ReactionRateK2!F108/2</f>
        <v>3.8892728474266506E-3</v>
      </c>
      <c r="G108" s="73">
        <f ca="1">IF(G$2=0,0,G$22*EXP(G$23/($B108+273)/RGas)*(OFFSET('Composition%'!$B78,0,G$13)*OFFSET('Composition%'!$B78,0,G$14)))-IF(G$2=2,0,OFFSET('Composition%'!$B78,0,G$17)*OFFSET('Composition%'!$B78,0,G$18)*(G$24*EXP(-G$25/($B108+273)/RGas)))+ReactionRateK2!G108/2</f>
        <v>1.5458435580458646E-3</v>
      </c>
      <c r="H108" s="73">
        <f ca="1">IF(H$2=0,0,H$22*EXP(H$23/($B108+273)/RGas)*(OFFSET('Composition%'!$B78,0,H$13)*OFFSET('Composition%'!$B78,0,H$14)))-IF(H$2=2,0,OFFSET('Composition%'!$B78,0,H$17)*OFFSET('Composition%'!$B78,0,H$18)*(H$24*EXP(-H$25/($B108+273)/RGas)))+ReactionRateK2!H108/2</f>
        <v>-4.250989217232833E-6</v>
      </c>
      <c r="I108" s="73">
        <f ca="1">IF(I$2=0,0,I$22*EXP(I$23/($B108+273)/RGas)*(OFFSET('Composition%'!$B78,0,I$13)*OFFSET('Composition%'!$B78,0,I$14)))-IF(I$2=2,0,OFFSET('Composition%'!$B78,0,I$17)*OFFSET('Composition%'!$B78,0,I$18)*(I$24*EXP(-I$25/($B108+273)/RGas)))+ReactionRateK2!I108/2</f>
        <v>7.6833559191647825E-6</v>
      </c>
      <c r="J108" s="73"/>
      <c r="K108" s="73">
        <f ca="1">IF(K$2=0,0,K$22*EXP(K$23/($B108+273)/RGas)*(OFFSET('Composition%'!$B78,0,K$13)*OFFSET('Composition%'!$B78,0,K$14)))-IF(K$2=2,0,OFFSET('Composition%'!$B78,0,K$17)*OFFSET('Composition%'!$B78,0,K$18)*(K$24*EXP(-K$25/($B108+273)/RGas)))+ReactionRateK2!K108/2</f>
        <v>1.6102768806468722E-2</v>
      </c>
      <c r="L108" s="73">
        <f ca="1">IF(L$2=0,0,L$22*EXP(L$23/($B108+273)/RGas)*(OFFSET('Composition%'!$B78,0,L$13)*OFFSET('Composition%'!$B78,0,L$14)))-IF(L$2=2,0,OFFSET('Composition%'!$B78,0,L$17)*OFFSET('Composition%'!$B78,0,L$18)*(L$24*EXP(-L$25/($B108+273)/RGas)))+ReactionRateK2!L108/2</f>
        <v>-3.2209060110862577E-3</v>
      </c>
      <c r="M108" s="73">
        <f ca="1">IF(M$2=0,0,M$22*EXP(M$23/($B108+273)/RGas)*(OFFSET('Composition%'!$B78,0,M$13)*OFFSET('Composition%'!$B78,0,M$14)))-IF(M$2=2,0,OFFSET('Composition%'!$B78,0,M$17)*OFFSET('Composition%'!$B78,0,M$18)*(M$24*EXP(-M$25/($B108+273)/RGas)))+ReactionRateK2!M108/2</f>
        <v>0</v>
      </c>
      <c r="N108" s="73"/>
      <c r="O108" s="73">
        <f ca="1">IF(O$2=0,0,O$22*EXP(O$23/($B108+273)/RGas)*(OFFSET('Composition%'!$B78,0,O$13)*OFFSET('Composition%'!$B78,0,O$14)))-IF(O$2=2,0,OFFSET('Composition%'!$B78,0,O$17)*OFFSET('Composition%'!$B78,0,O$18)*(O$24*EXP(-O$25/($B108+273)/RGas)))+ReactionRateK2!O108/2</f>
        <v>0</v>
      </c>
      <c r="P108" s="73">
        <f ca="1">IF(P$2=0,0,P$22*EXP(P$23/($B108+273)/RGas)*(OFFSET('Composition%'!$B78,0,P$13)*OFFSET('Composition%'!$B78,0,P$14)))-IF(P$2=2,0,OFFSET('Composition%'!$B78,0,P$17)*OFFSET('Composition%'!$B78,0,P$18)*(P$24*EXP(-P$25/($B108+273)/RGas)))+ReactionRateK2!P108/2</f>
        <v>1.7061115400507414E-2</v>
      </c>
      <c r="Q108" s="73">
        <f ca="1">IF(Q$2=0,0,Q$22*EXP(Q$23/($B108+273)/RGas)*(OFFSET('Composition%'!$B78,0,Q$13)*OFFSET('Composition%'!$B78,0,Q$14)))-IF(Q$2=2,0,OFFSET('Composition%'!$B78,0,Q$17)*OFFSET('Composition%'!$B78,0,Q$18)*(Q$24*EXP(-Q$25/($B108+273)/RGas)))+ReactionRateK2!Q108/2</f>
        <v>1.512286827274122E-4</v>
      </c>
      <c r="R108" s="73">
        <f ca="1">IF(R$2=0,0,R$22*EXP(R$23/($B108+273)/RGas)*(OFFSET('Composition%'!$B78,0,R$13)*OFFSET('Composition%'!$B78,0,R$14)))-IF(R$2=2,0,OFFSET('Composition%'!$B78,0,R$17)*OFFSET('Composition%'!$B78,0,R$18)*(R$24*EXP(-R$25/($B108+273)/RGas)))+ReactionRateK2!R108/2</f>
        <v>4.2835789427056689E-5</v>
      </c>
      <c r="S108" s="73"/>
      <c r="T108" s="73">
        <f ca="1">IF(T$2=0,0,T$22*EXP(T$23/($B108+273)/RGas)*(OFFSET('Composition%'!$B78,0,T$13)*OFFSET('Composition%'!$B78,0,T$14)))-IF(T$2=2,0,OFFSET('Composition%'!$B78,0,T$17)*OFFSET('Composition%'!$B78,0,T$18)*(T$24*EXP(-T$25/($B108+273)/RGas)))+ReactionRateK2!T108/2</f>
        <v>2.6815527633379743E-4</v>
      </c>
      <c r="U108" s="73">
        <f ca="1">IF(U$2=0,0,U$22*EXP(U$23/($B108+273)/RGas)*(OFFSET('Composition%'!$B78,0,U$13)*OFFSET('Composition%'!$B78,0,U$14)))-IF(U$2=2,0,OFFSET('Composition%'!$B78,0,U$17)*OFFSET('Composition%'!$B78,0,U$18)*(U$24*EXP(-U$25/($B108+273)/RGas)))+ReactionRateK2!U108/2</f>
        <v>2.3951926952409269E-6</v>
      </c>
      <c r="V108" s="73">
        <f ca="1">IF(V$2=0,0,V$22*EXP(V$23/($B108+273)/RGas)*(OFFSET('Composition%'!$B78,0,V$13)*OFFSET('Composition%'!$B78,0,V$14)))-IF(V$2=2,0,OFFSET('Composition%'!$B78,0,V$17)*OFFSET('Composition%'!$B78,0,V$18)*(V$24*EXP(-V$25/($B108+273)/RGas)))+ReactionRateK2!V108/2</f>
        <v>0</v>
      </c>
      <c r="W108" s="73">
        <f ca="1">IF(W$2=0,0,W$22*EXP(W$23/($B108+273)/RGas)*(OFFSET('Composition%'!$B78,0,W$13)*OFFSET('Composition%'!$B78,0,W$14)))-IF(W$2=2,0,OFFSET('Composition%'!$B78,0,W$17)*OFFSET('Composition%'!$B78,0,W$18)*(W$24*EXP(-W$25/($B108+273)/RGas)))+ReactionRateK2!W108/2</f>
        <v>0</v>
      </c>
      <c r="X108" s="73">
        <f ca="1">IF(X$2=0,0,X$22*EXP(X$23/($B108+273)/RGas)*(OFFSET('Composition%'!$B78,0,X$13)*OFFSET('Composition%'!$B78,0,X$14)))-IF(X$2=2,0,OFFSET('Composition%'!$B78,0,X$17)*OFFSET('Composition%'!$B78,0,X$18)*(X$24*EXP(-X$25/($B108+273)/RGas)))+ReactionRateK2!X108/2</f>
        <v>4.3728403923269194E-8</v>
      </c>
      <c r="Y108" s="73">
        <f ca="1">IF(Y$2=0,0,Y$22*EXP(Y$23/($B108+273)/RGas)*(OFFSET('Composition%'!$B78,0,Y$13)*OFFSET('Composition%'!$B78,0,Y$14)))-IF(Y$2=2,0,OFFSET('Composition%'!$B78,0,Y$17)*OFFSET('Composition%'!$B78,0,Y$18)*(Y$24*EXP(-Y$25/($B108+273)/RGas)))+ReactionRateK2!Y108/2</f>
        <v>2.1642974961933195E-9</v>
      </c>
      <c r="Z108" s="73">
        <f ca="1">IF(Z$2=0,0,Z$22*EXP(Z$23/($B108+273)/RGas)*(OFFSET('Composition%'!$B78,0,Z$13)*OFFSET('Composition%'!$B78,0,Z$14)))-IF(Z$2=2,0,OFFSET('Composition%'!$B78,0,Z$17)*OFFSET('Composition%'!$B78,0,Z$18)*(Z$24*EXP(-Z$25/($B108+273)/RGas)))+ReactionRateK2!Z108/2</f>
        <v>0</v>
      </c>
      <c r="AA108" s="73">
        <f ca="1">IF(AA$2=0,0,AA$22*EXP(AA$23/($B108+273)/RGas)*(OFFSET('Composition%'!$B78,0,AA$13)*OFFSET('Composition%'!$B78,0,AA$14)))-IF(AA$2=2,0,OFFSET('Composition%'!$B78,0,AA$17)*OFFSET('Composition%'!$B78,0,AA$18)*(AA$24*EXP(-AA$25/($B108+273)/RGas)))+ReactionRateK2!AA108/2</f>
        <v>0</v>
      </c>
      <c r="AB108" s="73">
        <f ca="1">IF(AB$2=0,0,AB$22*EXP(AB$23/($B108+273)/RGas)*(OFFSET('Composition%'!$B78,0,AB$13)*OFFSET('Composition%'!$B78,0,AB$14)))-IF(AB$2=2,0,OFFSET('Composition%'!$B78,0,AB$17)*OFFSET('Composition%'!$B78,0,AB$18)*(AB$24*EXP(-AB$25/($B108+273)/RGas)))+ReactionRateK2!AB108/2</f>
        <v>0</v>
      </c>
      <c r="AC108" s="73">
        <f ca="1">IF(AC$2=0,0,AC$22*EXP(AC$23/($B108+273)/RGas)*(OFFSET('Composition%'!$B78,0,AC$13)*OFFSET('Composition%'!$B78,0,AC$14)))-IF(AC$2=2,0,OFFSET('Composition%'!$B78,0,AC$17)*OFFSET('Composition%'!$B78,0,AC$18)*(AC$24*EXP(-AC$25/($B108+273)/RGas)))+ReactionRateK2!AC108/2</f>
        <v>0</v>
      </c>
      <c r="AD108" s="73">
        <f ca="1">IF(AD$2=0,0,AD$22*EXP(AD$23/($B108+273)/RGas)*(OFFSET('Composition%'!$B78,0,AD$13)*OFFSET('Composition%'!$B78,0,AD$14)))-IF(AD$2=2,0,OFFSET('Composition%'!$B78,0,AD$17)*OFFSET('Composition%'!$B78,0,AD$18)*(AD$24*EXP(-AD$25/($B108+273)/RGas)))+ReactionRateK2!AD108/2</f>
        <v>0</v>
      </c>
      <c r="AE108" s="73">
        <f ca="1">IF(AE$2=0,0,AE$22*EXP(AE$23/($B108+273)/RGas)*(OFFSET('Composition%'!$B78,0,AE$13)*OFFSET('Composition%'!$B78,0,AE$14)))-IF(AE$2=2,0,OFFSET('Composition%'!$B78,0,AE$17)*OFFSET('Composition%'!$B78,0,AE$18)*(AE$24*EXP(-AE$25/($B108+273)/RGas)))+ReactionRateK2!AE108/2</f>
        <v>0</v>
      </c>
      <c r="AF108" s="73"/>
      <c r="AG108" s="73">
        <f ca="1">IF(AG$2=0,0,AG$22*EXP(AG$23/($B108+273)/RGas)*(OFFSET('Composition%'!$B78,0,AG$13)*OFFSET('Composition%'!$B78,0,AG$14)))-IF(AG$2=2,0,OFFSET('Composition%'!$B78,0,AG$17)*OFFSET('Composition%'!$B78,0,AG$18)*(AG$24*EXP(-AG$25/($B108+273)/RGas)))+ReactionRateK2!AG108/2</f>
        <v>0</v>
      </c>
      <c r="AH108" s="73">
        <f ca="1">IF(AH$2=0,0,AH$22*EXP(AH$23/($B108+273)/RGas)*(OFFSET('Composition%'!$B78,0,AH$13)*OFFSET('Composition%'!$B78,0,AH$14)))-IF(AH$2=2,0,OFFSET('Composition%'!$B78,0,AH$17)*OFFSET('Composition%'!$B78,0,AH$18)*(AH$24*EXP(-AH$25/($B108+273)/RGas)))+ReactionRateK2!AH108/2</f>
        <v>0</v>
      </c>
      <c r="AI108" s="73">
        <f ca="1">IF(AI$2=0,0,AI$22*EXP(AI$23/($B108+273)/RGas)*(OFFSET('Composition%'!$B78,0,AI$13)*OFFSET('Composition%'!$B78,0,AI$14)))-IF(AI$2=2,0,OFFSET('Composition%'!$B78,0,AI$17)*OFFSET('Composition%'!$B78,0,AI$18)*(AI$24*EXP(-AI$25/($B108+273)/RGas)))+ReactionRateK2!AI108/2</f>
        <v>0</v>
      </c>
      <c r="AJ108" s="73">
        <f ca="1">IF(AJ$2=0,0,AJ$22*EXP(AJ$23/($B108+273)/RGas)*(OFFSET('Composition%'!$B78,0,AJ$13)*OFFSET('Composition%'!$B78,0,AJ$14)))-IF(AJ$2=2,0,OFFSET('Composition%'!$B78,0,AJ$17)*OFFSET('Composition%'!$B78,0,AJ$18)*(AJ$24*EXP(-AJ$25/($B108+273)/RGas)))+ReactionRateK2!AJ108/2</f>
        <v>0</v>
      </c>
      <c r="AK108" s="73">
        <f ca="1">IF(AK$2=0,0,AK$22*EXP(AK$23/($B108+273)/RGas)*(OFFSET('Composition%'!$B78,0,AK$13)*OFFSET('Composition%'!$B78,0,AK$14)))-IF(AK$2=2,0,OFFSET('Composition%'!$B78,0,AK$17)*OFFSET('Composition%'!$B78,0,AK$18)*(AK$24*EXP(-AK$25/($B108+273)/RGas)))+ReactionRateK2!AK108/2</f>
        <v>0</v>
      </c>
      <c r="AL108" s="73">
        <f ca="1">IF(AL$2=0,0,AL$22*EXP(AL$23/($B108+273)/RGas)*(OFFSET('Composition%'!$B78,0,AL$13)*OFFSET('Composition%'!$B78,0,AL$14)))-IF(AL$2=2,0,OFFSET('Composition%'!$B78,0,AL$17)*OFFSET('Composition%'!$B78,0,AL$18)*(AL$24*EXP(-AL$25/($B108+273)/RGas)))+ReactionRateK2!AL108/2</f>
        <v>0</v>
      </c>
      <c r="AM108" s="73"/>
      <c r="AN108" s="73">
        <f ca="1">IF(AN$2=0,0,AN$22*EXP(AN$23/($B108+273)/RGas)*(OFFSET('Composition%'!$B78,0,AN$13)*OFFSET('Composition%'!$B78,0,AN$14)))-IF(AN$2=2,0,OFFSET('Composition%'!$B78,0,AN$17)*OFFSET('Composition%'!$B78,0,AN$18)*(AN$24*EXP(-AN$25/($B108+273)/RGas)))+ReactionRateK2!AN108/2</f>
        <v>0</v>
      </c>
      <c r="AO108" s="73">
        <f ca="1">IF(AO$2=0,0,AO$22*EXP(AO$23/($B108+273)/RGas)*(OFFSET('Composition%'!$B78,0,AO$13)*OFFSET('Composition%'!$B78,0,AO$14)))-IF(AO$2=2,0,OFFSET('Composition%'!$B78,0,AO$17)*OFFSET('Composition%'!$B78,0,AO$18)*(AO$24*EXP(-AO$25/($B108+273)/RGas)))+ReactionRateK2!AO108/2</f>
        <v>0</v>
      </c>
      <c r="AP108" s="73">
        <f ca="1">IF(AP$2=0,0,AP$22*EXP(AP$23/($B108+273)/RGas)*(OFFSET('Composition%'!$B78,0,AP$13)*OFFSET('Composition%'!$B78,0,AP$14)))-IF(AP$2=2,0,OFFSET('Composition%'!$B78,0,AP$17)*OFFSET('Composition%'!$B78,0,AP$18)*(AP$24*EXP(-AP$25/($B108+273)/RGas)))+ReactionRateK2!AP108/2</f>
        <v>4.7330730972533519E-12</v>
      </c>
      <c r="AQ108" s="73">
        <f ca="1">IF(AQ$2=0,0,AQ$22*EXP(AQ$23/($B108+273)/RGas)*(OFFSET('Composition%'!$B78,0,AQ$13)*OFFSET('Composition%'!$B78,0,AQ$14)))-IF(AQ$2=2,0,OFFSET('Composition%'!$B78,0,AQ$17)*OFFSET('Composition%'!$B78,0,AQ$18)*(AQ$24*EXP(-AQ$25/($B108+273)/RGas)))+ReactionRateK2!AQ108/2</f>
        <v>0</v>
      </c>
      <c r="AR108" s="73">
        <f ca="1">IF(AR$2=0,0,AR$22*EXP(AR$23/($B108+273)/RGas)*(OFFSET('Composition%'!$B78,0,AR$13)*OFFSET('Composition%'!$B78,0,AR$14)))-IF(AR$2=2,0,OFFSET('Composition%'!$B78,0,AR$17)*OFFSET('Composition%'!$B78,0,AR$18)*(AR$24*EXP(-AR$25/($B108+273)/RGas)))+ReactionRateK2!AR108/2</f>
        <v>0</v>
      </c>
    </row>
    <row r="109" spans="1:44">
      <c r="A109" s="3">
        <f t="shared" si="10"/>
        <v>3.8499999999999943</v>
      </c>
      <c r="B109" s="19">
        <f ca="1">'Composition%'!B79</f>
        <v>414.43577754885757</v>
      </c>
      <c r="C109">
        <f t="shared" si="11"/>
        <v>30</v>
      </c>
      <c r="D109" s="26">
        <f ca="1">('Composition%'!C79*ReactionRateK3!C109)^3</f>
        <v>5.9929318682899249</v>
      </c>
      <c r="E109" s="4"/>
      <c r="F109" s="73">
        <f ca="1">IF(F$2=0,0,F$22*EXP(F$23/($B109+273)/RGas)*(OFFSET('Composition%'!$B79,0,F$13)*OFFSET('Composition%'!$B79,0,F$14)))-IF(F$2=2,0,OFFSET('Composition%'!$B79,0,F$17)*OFFSET('Composition%'!$B79,0,F$18)*(F$24*EXP(-F$25/($B109+273)/RGas)))+ReactionRateK2!F109/2</f>
        <v>3.8260073527933425E-3</v>
      </c>
      <c r="G109" s="73">
        <f ca="1">IF(G$2=0,0,G$22*EXP(G$23/($B109+273)/RGas)*(OFFSET('Composition%'!$B79,0,G$13)*OFFSET('Composition%'!$B79,0,G$14)))-IF(G$2=2,0,OFFSET('Composition%'!$B79,0,G$17)*OFFSET('Composition%'!$B79,0,G$18)*(G$24*EXP(-G$25/($B109+273)/RGas)))+ReactionRateK2!G109/2</f>
        <v>1.5221994717815402E-3</v>
      </c>
      <c r="H109" s="73">
        <f ca="1">IF(H$2=0,0,H$22*EXP(H$23/($B109+273)/RGas)*(OFFSET('Composition%'!$B79,0,H$13)*OFFSET('Composition%'!$B79,0,H$14)))-IF(H$2=2,0,OFFSET('Composition%'!$B79,0,H$17)*OFFSET('Composition%'!$B79,0,H$18)*(H$24*EXP(-H$25/($B109+273)/RGas)))+ReactionRateK2!H109/2</f>
        <v>-4.2287533736996037E-6</v>
      </c>
      <c r="I109" s="73">
        <f ca="1">IF(I$2=0,0,I$22*EXP(I$23/($B109+273)/RGas)*(OFFSET('Composition%'!$B79,0,I$13)*OFFSET('Composition%'!$B79,0,I$14)))-IF(I$2=2,0,OFFSET('Composition%'!$B79,0,I$17)*OFFSET('Composition%'!$B79,0,I$18)*(I$24*EXP(-I$25/($B109+273)/RGas)))+ReactionRateK2!I109/2</f>
        <v>7.3403183801202313E-6</v>
      </c>
      <c r="J109" s="73"/>
      <c r="K109" s="73">
        <f ca="1">IF(K$2=0,0,K$22*EXP(K$23/($B109+273)/RGas)*(OFFSET('Composition%'!$B79,0,K$13)*OFFSET('Composition%'!$B79,0,K$14)))-IF(K$2=2,0,OFFSET('Composition%'!$B79,0,K$17)*OFFSET('Composition%'!$B79,0,K$18)*(K$24*EXP(-K$25/($B109+273)/RGas)))+ReactionRateK2!K109/2</f>
        <v>1.5755522961545906E-2</v>
      </c>
      <c r="L109" s="73">
        <f ca="1">IF(L$2=0,0,L$22*EXP(L$23/($B109+273)/RGas)*(OFFSET('Composition%'!$B79,0,L$13)*OFFSET('Composition%'!$B79,0,L$14)))-IF(L$2=2,0,OFFSET('Composition%'!$B79,0,L$17)*OFFSET('Composition%'!$B79,0,L$18)*(L$24*EXP(-L$25/($B109+273)/RGas)))+ReactionRateK2!L109/2</f>
        <v>-3.1716813379437034E-3</v>
      </c>
      <c r="M109" s="73">
        <f ca="1">IF(M$2=0,0,M$22*EXP(M$23/($B109+273)/RGas)*(OFFSET('Composition%'!$B79,0,M$13)*OFFSET('Composition%'!$B79,0,M$14)))-IF(M$2=2,0,OFFSET('Composition%'!$B79,0,M$17)*OFFSET('Composition%'!$B79,0,M$18)*(M$24*EXP(-M$25/($B109+273)/RGas)))+ReactionRateK2!M109/2</f>
        <v>0</v>
      </c>
      <c r="N109" s="73"/>
      <c r="O109" s="73">
        <f ca="1">IF(O$2=0,0,O$22*EXP(O$23/($B109+273)/RGas)*(OFFSET('Composition%'!$B79,0,O$13)*OFFSET('Composition%'!$B79,0,O$14)))-IF(O$2=2,0,OFFSET('Composition%'!$B79,0,O$17)*OFFSET('Composition%'!$B79,0,O$18)*(O$24*EXP(-O$25/($B109+273)/RGas)))+ReactionRateK2!O109/2</f>
        <v>0</v>
      </c>
      <c r="P109" s="73">
        <f ca="1">IF(P$2=0,0,P$22*EXP(P$23/($B109+273)/RGas)*(OFFSET('Composition%'!$B79,0,P$13)*OFFSET('Composition%'!$B79,0,P$14)))-IF(P$2=2,0,OFFSET('Composition%'!$B79,0,P$17)*OFFSET('Composition%'!$B79,0,P$18)*(P$24*EXP(-P$25/($B109+273)/RGas)))+ReactionRateK2!P109/2</f>
        <v>1.6970870612264436E-2</v>
      </c>
      <c r="Q109" s="73">
        <f ca="1">IF(Q$2=0,0,Q$22*EXP(Q$23/($B109+273)/RGas)*(OFFSET('Composition%'!$B79,0,Q$13)*OFFSET('Composition%'!$B79,0,Q$14)))-IF(Q$2=2,0,OFFSET('Composition%'!$B79,0,Q$17)*OFFSET('Composition%'!$B79,0,Q$18)*(Q$24*EXP(-Q$25/($B109+273)/RGas)))+ReactionRateK2!Q109/2</f>
        <v>1.5293469724334392E-4</v>
      </c>
      <c r="R109" s="73">
        <f ca="1">IF(R$2=0,0,R$22*EXP(R$23/($B109+273)/RGas)*(OFFSET('Composition%'!$B79,0,R$13)*OFFSET('Composition%'!$B79,0,R$14)))-IF(R$2=2,0,OFFSET('Composition%'!$B79,0,R$17)*OFFSET('Composition%'!$B79,0,R$18)*(R$24*EXP(-R$25/($B109+273)/RGas)))+ReactionRateK2!R109/2</f>
        <v>4.3879325361710872E-5</v>
      </c>
      <c r="S109" s="73"/>
      <c r="T109" s="73">
        <f ca="1">IF(T$2=0,0,T$22*EXP(T$23/($B109+273)/RGas)*(OFFSET('Composition%'!$B79,0,T$13)*OFFSET('Composition%'!$B79,0,T$14)))-IF(T$2=2,0,OFFSET('Composition%'!$B79,0,T$17)*OFFSET('Composition%'!$B79,0,T$18)*(T$24*EXP(-T$25/($B109+273)/RGas)))+ReactionRateK2!T109/2</f>
        <v>2.5089309644272395E-4</v>
      </c>
      <c r="U109" s="73">
        <f ca="1">IF(U$2=0,0,U$22*EXP(U$23/($B109+273)/RGas)*(OFFSET('Composition%'!$B79,0,U$13)*OFFSET('Composition%'!$B79,0,U$14)))-IF(U$2=2,0,OFFSET('Composition%'!$B79,0,U$17)*OFFSET('Composition%'!$B79,0,U$18)*(U$24*EXP(-U$25/($B109+273)/RGas)))+ReactionRateK2!U109/2</f>
        <v>2.1743143883181377E-6</v>
      </c>
      <c r="V109" s="73">
        <f ca="1">IF(V$2=0,0,V$22*EXP(V$23/($B109+273)/RGas)*(OFFSET('Composition%'!$B79,0,V$13)*OFFSET('Composition%'!$B79,0,V$14)))-IF(V$2=2,0,OFFSET('Composition%'!$B79,0,V$17)*OFFSET('Composition%'!$B79,0,V$18)*(V$24*EXP(-V$25/($B109+273)/RGas)))+ReactionRateK2!V109/2</f>
        <v>0</v>
      </c>
      <c r="W109" s="73">
        <f ca="1">IF(W$2=0,0,W$22*EXP(W$23/($B109+273)/RGas)*(OFFSET('Composition%'!$B79,0,W$13)*OFFSET('Composition%'!$B79,0,W$14)))-IF(W$2=2,0,OFFSET('Composition%'!$B79,0,W$17)*OFFSET('Composition%'!$B79,0,W$18)*(W$24*EXP(-W$25/($B109+273)/RGas)))+ReactionRateK2!W109/2</f>
        <v>0</v>
      </c>
      <c r="X109" s="73">
        <f ca="1">IF(X$2=0,0,X$22*EXP(X$23/($B109+273)/RGas)*(OFFSET('Composition%'!$B79,0,X$13)*OFFSET('Composition%'!$B79,0,X$14)))-IF(X$2=2,0,OFFSET('Composition%'!$B79,0,X$17)*OFFSET('Composition%'!$B79,0,X$18)*(X$24*EXP(-X$25/($B109+273)/RGas)))+ReactionRateK2!X109/2</f>
        <v>4.371886561977767E-8</v>
      </c>
      <c r="Y109" s="73">
        <f ca="1">IF(Y$2=0,0,Y$22*EXP(Y$23/($B109+273)/RGas)*(OFFSET('Composition%'!$B79,0,Y$13)*OFFSET('Composition%'!$B79,0,Y$14)))-IF(Y$2=2,0,OFFSET('Composition%'!$B79,0,Y$17)*OFFSET('Composition%'!$B79,0,Y$18)*(Y$24*EXP(-Y$25/($B109+273)/RGas)))+ReactionRateK2!Y109/2</f>
        <v>2.1638254065556348E-9</v>
      </c>
      <c r="Z109" s="73">
        <f ca="1">IF(Z$2=0,0,Z$22*EXP(Z$23/($B109+273)/RGas)*(OFFSET('Composition%'!$B79,0,Z$13)*OFFSET('Composition%'!$B79,0,Z$14)))-IF(Z$2=2,0,OFFSET('Composition%'!$B79,0,Z$17)*OFFSET('Composition%'!$B79,0,Z$18)*(Z$24*EXP(-Z$25/($B109+273)/RGas)))+ReactionRateK2!Z109/2</f>
        <v>0</v>
      </c>
      <c r="AA109" s="73">
        <f ca="1">IF(AA$2=0,0,AA$22*EXP(AA$23/($B109+273)/RGas)*(OFFSET('Composition%'!$B79,0,AA$13)*OFFSET('Composition%'!$B79,0,AA$14)))-IF(AA$2=2,0,OFFSET('Composition%'!$B79,0,AA$17)*OFFSET('Composition%'!$B79,0,AA$18)*(AA$24*EXP(-AA$25/($B109+273)/RGas)))+ReactionRateK2!AA109/2</f>
        <v>0</v>
      </c>
      <c r="AB109" s="73">
        <f ca="1">IF(AB$2=0,0,AB$22*EXP(AB$23/($B109+273)/RGas)*(OFFSET('Composition%'!$B79,0,AB$13)*OFFSET('Composition%'!$B79,0,AB$14)))-IF(AB$2=2,0,OFFSET('Composition%'!$B79,0,AB$17)*OFFSET('Composition%'!$B79,0,AB$18)*(AB$24*EXP(-AB$25/($B109+273)/RGas)))+ReactionRateK2!AB109/2</f>
        <v>0</v>
      </c>
      <c r="AC109" s="73">
        <f ca="1">IF(AC$2=0,0,AC$22*EXP(AC$23/($B109+273)/RGas)*(OFFSET('Composition%'!$B79,0,AC$13)*OFFSET('Composition%'!$B79,0,AC$14)))-IF(AC$2=2,0,OFFSET('Composition%'!$B79,0,AC$17)*OFFSET('Composition%'!$B79,0,AC$18)*(AC$24*EXP(-AC$25/($B109+273)/RGas)))+ReactionRateK2!AC109/2</f>
        <v>0</v>
      </c>
      <c r="AD109" s="73">
        <f ca="1">IF(AD$2=0,0,AD$22*EXP(AD$23/($B109+273)/RGas)*(OFFSET('Composition%'!$B79,0,AD$13)*OFFSET('Composition%'!$B79,0,AD$14)))-IF(AD$2=2,0,OFFSET('Composition%'!$B79,0,AD$17)*OFFSET('Composition%'!$B79,0,AD$18)*(AD$24*EXP(-AD$25/($B109+273)/RGas)))+ReactionRateK2!AD109/2</f>
        <v>0</v>
      </c>
      <c r="AE109" s="73">
        <f ca="1">IF(AE$2=0,0,AE$22*EXP(AE$23/($B109+273)/RGas)*(OFFSET('Composition%'!$B79,0,AE$13)*OFFSET('Composition%'!$B79,0,AE$14)))-IF(AE$2=2,0,OFFSET('Composition%'!$B79,0,AE$17)*OFFSET('Composition%'!$B79,0,AE$18)*(AE$24*EXP(-AE$25/($B109+273)/RGas)))+ReactionRateK2!AE109/2</f>
        <v>0</v>
      </c>
      <c r="AF109" s="73"/>
      <c r="AG109" s="73">
        <f ca="1">IF(AG$2=0,0,AG$22*EXP(AG$23/($B109+273)/RGas)*(OFFSET('Composition%'!$B79,0,AG$13)*OFFSET('Composition%'!$B79,0,AG$14)))-IF(AG$2=2,0,OFFSET('Composition%'!$B79,0,AG$17)*OFFSET('Composition%'!$B79,0,AG$18)*(AG$24*EXP(-AG$25/($B109+273)/RGas)))+ReactionRateK2!AG109/2</f>
        <v>0</v>
      </c>
      <c r="AH109" s="73">
        <f ca="1">IF(AH$2=0,0,AH$22*EXP(AH$23/($B109+273)/RGas)*(OFFSET('Composition%'!$B79,0,AH$13)*OFFSET('Composition%'!$B79,0,AH$14)))-IF(AH$2=2,0,OFFSET('Composition%'!$B79,0,AH$17)*OFFSET('Composition%'!$B79,0,AH$18)*(AH$24*EXP(-AH$25/($B109+273)/RGas)))+ReactionRateK2!AH109/2</f>
        <v>0</v>
      </c>
      <c r="AI109" s="73">
        <f ca="1">IF(AI$2=0,0,AI$22*EXP(AI$23/($B109+273)/RGas)*(OFFSET('Composition%'!$B79,0,AI$13)*OFFSET('Composition%'!$B79,0,AI$14)))-IF(AI$2=2,0,OFFSET('Composition%'!$B79,0,AI$17)*OFFSET('Composition%'!$B79,0,AI$18)*(AI$24*EXP(-AI$25/($B109+273)/RGas)))+ReactionRateK2!AI109/2</f>
        <v>0</v>
      </c>
      <c r="AJ109" s="73">
        <f ca="1">IF(AJ$2=0,0,AJ$22*EXP(AJ$23/($B109+273)/RGas)*(OFFSET('Composition%'!$B79,0,AJ$13)*OFFSET('Composition%'!$B79,0,AJ$14)))-IF(AJ$2=2,0,OFFSET('Composition%'!$B79,0,AJ$17)*OFFSET('Composition%'!$B79,0,AJ$18)*(AJ$24*EXP(-AJ$25/($B109+273)/RGas)))+ReactionRateK2!AJ109/2</f>
        <v>0</v>
      </c>
      <c r="AK109" s="73">
        <f ca="1">IF(AK$2=0,0,AK$22*EXP(AK$23/($B109+273)/RGas)*(OFFSET('Composition%'!$B79,0,AK$13)*OFFSET('Composition%'!$B79,0,AK$14)))-IF(AK$2=2,0,OFFSET('Composition%'!$B79,0,AK$17)*OFFSET('Composition%'!$B79,0,AK$18)*(AK$24*EXP(-AK$25/($B109+273)/RGas)))+ReactionRateK2!AK109/2</f>
        <v>0</v>
      </c>
      <c r="AL109" s="73">
        <f ca="1">IF(AL$2=0,0,AL$22*EXP(AL$23/($B109+273)/RGas)*(OFFSET('Composition%'!$B79,0,AL$13)*OFFSET('Composition%'!$B79,0,AL$14)))-IF(AL$2=2,0,OFFSET('Composition%'!$B79,0,AL$17)*OFFSET('Composition%'!$B79,0,AL$18)*(AL$24*EXP(-AL$25/($B109+273)/RGas)))+ReactionRateK2!AL109/2</f>
        <v>0</v>
      </c>
      <c r="AM109" s="73"/>
      <c r="AN109" s="73">
        <f ca="1">IF(AN$2=0,0,AN$22*EXP(AN$23/($B109+273)/RGas)*(OFFSET('Composition%'!$B79,0,AN$13)*OFFSET('Composition%'!$B79,0,AN$14)))-IF(AN$2=2,0,OFFSET('Composition%'!$B79,0,AN$17)*OFFSET('Composition%'!$B79,0,AN$18)*(AN$24*EXP(-AN$25/($B109+273)/RGas)))+ReactionRateK2!AN109/2</f>
        <v>0</v>
      </c>
      <c r="AO109" s="73">
        <f ca="1">IF(AO$2=0,0,AO$22*EXP(AO$23/($B109+273)/RGas)*(OFFSET('Composition%'!$B79,0,AO$13)*OFFSET('Composition%'!$B79,0,AO$14)))-IF(AO$2=2,0,OFFSET('Composition%'!$B79,0,AO$17)*OFFSET('Composition%'!$B79,0,AO$18)*(AO$24*EXP(-AO$25/($B109+273)/RGas)))+ReactionRateK2!AO109/2</f>
        <v>0</v>
      </c>
      <c r="AP109" s="73">
        <f ca="1">IF(AP$2=0,0,AP$22*EXP(AP$23/($B109+273)/RGas)*(OFFSET('Composition%'!$B79,0,AP$13)*OFFSET('Composition%'!$B79,0,AP$14)))-IF(AP$2=2,0,OFFSET('Composition%'!$B79,0,AP$17)*OFFSET('Composition%'!$B79,0,AP$18)*(AP$24*EXP(-AP$25/($B109+273)/RGas)))+ReactionRateK2!AP109/2</f>
        <v>4.7331627912470716E-12</v>
      </c>
      <c r="AQ109" s="73">
        <f ca="1">IF(AQ$2=0,0,AQ$22*EXP(AQ$23/($B109+273)/RGas)*(OFFSET('Composition%'!$B79,0,AQ$13)*OFFSET('Composition%'!$B79,0,AQ$14)))-IF(AQ$2=2,0,OFFSET('Composition%'!$B79,0,AQ$17)*OFFSET('Composition%'!$B79,0,AQ$18)*(AQ$24*EXP(-AQ$25/($B109+273)/RGas)))+ReactionRateK2!AQ109/2</f>
        <v>0</v>
      </c>
      <c r="AR109" s="73">
        <f ca="1">IF(AR$2=0,0,AR$22*EXP(AR$23/($B109+273)/RGas)*(OFFSET('Composition%'!$B79,0,AR$13)*OFFSET('Composition%'!$B79,0,AR$14)))-IF(AR$2=2,0,OFFSET('Composition%'!$B79,0,AR$17)*OFFSET('Composition%'!$B79,0,AR$18)*(AR$24*EXP(-AR$25/($B109+273)/RGas)))+ReactionRateK2!AR109/2</f>
        <v>0</v>
      </c>
    </row>
    <row r="110" spans="1:44">
      <c r="A110" s="3">
        <f t="shared" si="10"/>
        <v>3.8999999999999941</v>
      </c>
      <c r="B110" s="19">
        <f ca="1">'Composition%'!B80</f>
        <v>414.44656813720957</v>
      </c>
      <c r="C110">
        <f t="shared" si="11"/>
        <v>30</v>
      </c>
      <c r="D110" s="26">
        <f ca="1">('Composition%'!C80*ReactionRateK3!C110)^3</f>
        <v>5.9892647837187933</v>
      </c>
      <c r="E110" s="4"/>
      <c r="F110" s="73">
        <f ca="1">IF(F$2=0,0,F$22*EXP(F$23/($B110+273)/RGas)*(OFFSET('Composition%'!$B80,0,F$13)*OFFSET('Composition%'!$B80,0,F$14)))-IF(F$2=2,0,OFFSET('Composition%'!$B80,0,F$17)*OFFSET('Composition%'!$B80,0,F$18)*(F$24*EXP(-F$25/($B110+273)/RGas)))+ReactionRateK2!F110/2</f>
        <v>3.764259982686681E-3</v>
      </c>
      <c r="G110" s="73">
        <f ca="1">IF(G$2=0,0,G$22*EXP(G$23/($B110+273)/RGas)*(OFFSET('Composition%'!$B80,0,G$13)*OFFSET('Composition%'!$B80,0,G$14)))-IF(G$2=2,0,OFFSET('Composition%'!$B80,0,G$17)*OFFSET('Composition%'!$B80,0,G$18)*(G$24*EXP(-G$25/($B110+273)/RGas)))+ReactionRateK2!G110/2</f>
        <v>1.4990793903439876E-3</v>
      </c>
      <c r="H110" s="73">
        <f ca="1">IF(H$2=0,0,H$22*EXP(H$23/($B110+273)/RGas)*(OFFSET('Composition%'!$B80,0,H$13)*OFFSET('Composition%'!$B80,0,H$14)))-IF(H$2=2,0,OFFSET('Composition%'!$B80,0,H$17)*OFFSET('Composition%'!$B80,0,H$18)*(H$24*EXP(-H$25/($B110+273)/RGas)))+ReactionRateK2!H110/2</f>
        <v>-4.2056902910535281E-6</v>
      </c>
      <c r="I110" s="73">
        <f ca="1">IF(I$2=0,0,I$22*EXP(I$23/($B110+273)/RGas)*(OFFSET('Composition%'!$B80,0,I$13)*OFFSET('Composition%'!$B80,0,I$14)))-IF(I$2=2,0,OFFSET('Composition%'!$B80,0,I$17)*OFFSET('Composition%'!$B80,0,I$18)*(I$24*EXP(-I$25/($B110+273)/RGas)))+ReactionRateK2!I110/2</f>
        <v>6.9995512613344205E-6</v>
      </c>
      <c r="J110" s="73"/>
      <c r="K110" s="73">
        <f ca="1">IF(K$2=0,0,K$22*EXP(K$23/($B110+273)/RGas)*(OFFSET('Composition%'!$B80,0,K$13)*OFFSET('Composition%'!$B80,0,K$14)))-IF(K$2=2,0,OFFSET('Composition%'!$B80,0,K$17)*OFFSET('Composition%'!$B80,0,K$18)*(K$24*EXP(-K$25/($B110+273)/RGas)))+ReactionRateK2!K110/2</f>
        <v>1.5413655448900575E-2</v>
      </c>
      <c r="L110" s="73">
        <f ca="1">IF(L$2=0,0,L$22*EXP(L$23/($B110+273)/RGas)*(OFFSET('Composition%'!$B80,0,L$13)*OFFSET('Composition%'!$B80,0,L$14)))-IF(L$2=2,0,OFFSET('Composition%'!$B80,0,L$17)*OFFSET('Composition%'!$B80,0,L$18)*(L$24*EXP(-L$25/($B110+273)/RGas)))+ReactionRateK2!L110/2</f>
        <v>-3.1236028364264204E-3</v>
      </c>
      <c r="M110" s="73">
        <f ca="1">IF(M$2=0,0,M$22*EXP(M$23/($B110+273)/RGas)*(OFFSET('Composition%'!$B80,0,M$13)*OFFSET('Composition%'!$B80,0,M$14)))-IF(M$2=2,0,OFFSET('Composition%'!$B80,0,M$17)*OFFSET('Composition%'!$B80,0,M$18)*(M$24*EXP(-M$25/($B110+273)/RGas)))+ReactionRateK2!M110/2</f>
        <v>0</v>
      </c>
      <c r="N110" s="73"/>
      <c r="O110" s="73">
        <f ca="1">IF(O$2=0,0,O$22*EXP(O$23/($B110+273)/RGas)*(OFFSET('Composition%'!$B80,0,O$13)*OFFSET('Composition%'!$B80,0,O$14)))-IF(O$2=2,0,OFFSET('Composition%'!$B80,0,O$17)*OFFSET('Composition%'!$B80,0,O$18)*(O$24*EXP(-O$25/($B110+273)/RGas)))+ReactionRateK2!O110/2</f>
        <v>0</v>
      </c>
      <c r="P110" s="73">
        <f ca="1">IF(P$2=0,0,P$22*EXP(P$23/($B110+273)/RGas)*(OFFSET('Composition%'!$B80,0,P$13)*OFFSET('Composition%'!$B80,0,P$14)))-IF(P$2=2,0,OFFSET('Composition%'!$B80,0,P$17)*OFFSET('Composition%'!$B80,0,P$18)*(P$24*EXP(-P$25/($B110+273)/RGas)))+ReactionRateK2!P110/2</f>
        <v>1.6877383349101133E-2</v>
      </c>
      <c r="Q110" s="73">
        <f ca="1">IF(Q$2=0,0,Q$22*EXP(Q$23/($B110+273)/RGas)*(OFFSET('Composition%'!$B80,0,Q$13)*OFFSET('Composition%'!$B80,0,Q$14)))-IF(Q$2=2,0,OFFSET('Composition%'!$B80,0,Q$17)*OFFSET('Composition%'!$B80,0,Q$18)*(Q$24*EXP(-Q$25/($B110+273)/RGas)))+ReactionRateK2!Q110/2</f>
        <v>1.5461154626235859E-4</v>
      </c>
      <c r="R110" s="73">
        <f ca="1">IF(R$2=0,0,R$22*EXP(R$23/($B110+273)/RGas)*(OFFSET('Composition%'!$B80,0,R$13)*OFFSET('Composition%'!$B80,0,R$14)))-IF(R$2=2,0,OFFSET('Composition%'!$B80,0,R$17)*OFFSET('Composition%'!$B80,0,R$18)*(R$24*EXP(-R$25/($B110+273)/RGas)))+ReactionRateK2!R110/2</f>
        <v>4.4925741187491449E-5</v>
      </c>
      <c r="S110" s="73"/>
      <c r="T110" s="73">
        <f ca="1">IF(T$2=0,0,T$22*EXP(T$23/($B110+273)/RGas)*(OFFSET('Composition%'!$B80,0,T$13)*OFFSET('Composition%'!$B80,0,T$14)))-IF(T$2=2,0,OFFSET('Composition%'!$B80,0,T$17)*OFFSET('Composition%'!$B80,0,T$18)*(T$24*EXP(-T$25/($B110+273)/RGas)))+ReactionRateK2!T110/2</f>
        <v>2.347552821208459E-4</v>
      </c>
      <c r="U110" s="73">
        <f ca="1">IF(U$2=0,0,U$22*EXP(U$23/($B110+273)/RGas)*(OFFSET('Composition%'!$B80,0,U$13)*OFFSET('Composition%'!$B80,0,U$14)))-IF(U$2=2,0,OFFSET('Composition%'!$B80,0,U$17)*OFFSET('Composition%'!$B80,0,U$18)*(U$24*EXP(-U$25/($B110+273)/RGas)))+ReactionRateK2!U110/2</f>
        <v>1.9738762607511926E-6</v>
      </c>
      <c r="V110" s="73">
        <f ca="1">IF(V$2=0,0,V$22*EXP(V$23/($B110+273)/RGas)*(OFFSET('Composition%'!$B80,0,V$13)*OFFSET('Composition%'!$B80,0,V$14)))-IF(V$2=2,0,OFFSET('Composition%'!$B80,0,V$17)*OFFSET('Composition%'!$B80,0,V$18)*(V$24*EXP(-V$25/($B110+273)/RGas)))+ReactionRateK2!V110/2</f>
        <v>0</v>
      </c>
      <c r="W110" s="73">
        <f ca="1">IF(W$2=0,0,W$22*EXP(W$23/($B110+273)/RGas)*(OFFSET('Composition%'!$B80,0,W$13)*OFFSET('Composition%'!$B80,0,W$14)))-IF(W$2=2,0,OFFSET('Composition%'!$B80,0,W$17)*OFFSET('Composition%'!$B80,0,W$18)*(W$24*EXP(-W$25/($B110+273)/RGas)))+ReactionRateK2!W110/2</f>
        <v>0</v>
      </c>
      <c r="X110" s="73">
        <f ca="1">IF(X$2=0,0,X$22*EXP(X$23/($B110+273)/RGas)*(OFFSET('Composition%'!$B80,0,X$13)*OFFSET('Composition%'!$B80,0,X$14)))-IF(X$2=2,0,OFFSET('Composition%'!$B80,0,X$17)*OFFSET('Composition%'!$B80,0,X$18)*(X$24*EXP(-X$25/($B110+273)/RGas)))+ReactionRateK2!X110/2</f>
        <v>4.370994358484367E-8</v>
      </c>
      <c r="Y110" s="73">
        <f ca="1">IF(Y$2=0,0,Y$22*EXP(Y$23/($B110+273)/RGas)*(OFFSET('Composition%'!$B80,0,Y$13)*OFFSET('Composition%'!$B80,0,Y$14)))-IF(Y$2=2,0,OFFSET('Composition%'!$B80,0,Y$17)*OFFSET('Composition%'!$B80,0,Y$18)*(Y$24*EXP(-Y$25/($B110+273)/RGas)))+ReactionRateK2!Y110/2</f>
        <v>2.1633838185685115E-9</v>
      </c>
      <c r="Z110" s="73">
        <f ca="1">IF(Z$2=0,0,Z$22*EXP(Z$23/($B110+273)/RGas)*(OFFSET('Composition%'!$B80,0,Z$13)*OFFSET('Composition%'!$B80,0,Z$14)))-IF(Z$2=2,0,OFFSET('Composition%'!$B80,0,Z$17)*OFFSET('Composition%'!$B80,0,Z$18)*(Z$24*EXP(-Z$25/($B110+273)/RGas)))+ReactionRateK2!Z110/2</f>
        <v>0</v>
      </c>
      <c r="AA110" s="73">
        <f ca="1">IF(AA$2=0,0,AA$22*EXP(AA$23/($B110+273)/RGas)*(OFFSET('Composition%'!$B80,0,AA$13)*OFFSET('Composition%'!$B80,0,AA$14)))-IF(AA$2=2,0,OFFSET('Composition%'!$B80,0,AA$17)*OFFSET('Composition%'!$B80,0,AA$18)*(AA$24*EXP(-AA$25/($B110+273)/RGas)))+ReactionRateK2!AA110/2</f>
        <v>0</v>
      </c>
      <c r="AB110" s="73">
        <f ca="1">IF(AB$2=0,0,AB$22*EXP(AB$23/($B110+273)/RGas)*(OFFSET('Composition%'!$B80,0,AB$13)*OFFSET('Composition%'!$B80,0,AB$14)))-IF(AB$2=2,0,OFFSET('Composition%'!$B80,0,AB$17)*OFFSET('Composition%'!$B80,0,AB$18)*(AB$24*EXP(-AB$25/($B110+273)/RGas)))+ReactionRateK2!AB110/2</f>
        <v>0</v>
      </c>
      <c r="AC110" s="73">
        <f ca="1">IF(AC$2=0,0,AC$22*EXP(AC$23/($B110+273)/RGas)*(OFFSET('Composition%'!$B80,0,AC$13)*OFFSET('Composition%'!$B80,0,AC$14)))-IF(AC$2=2,0,OFFSET('Composition%'!$B80,0,AC$17)*OFFSET('Composition%'!$B80,0,AC$18)*(AC$24*EXP(-AC$25/($B110+273)/RGas)))+ReactionRateK2!AC110/2</f>
        <v>0</v>
      </c>
      <c r="AD110" s="73">
        <f ca="1">IF(AD$2=0,0,AD$22*EXP(AD$23/($B110+273)/RGas)*(OFFSET('Composition%'!$B80,0,AD$13)*OFFSET('Composition%'!$B80,0,AD$14)))-IF(AD$2=2,0,OFFSET('Composition%'!$B80,0,AD$17)*OFFSET('Composition%'!$B80,0,AD$18)*(AD$24*EXP(-AD$25/($B110+273)/RGas)))+ReactionRateK2!AD110/2</f>
        <v>0</v>
      </c>
      <c r="AE110" s="73">
        <f ca="1">IF(AE$2=0,0,AE$22*EXP(AE$23/($B110+273)/RGas)*(OFFSET('Composition%'!$B80,0,AE$13)*OFFSET('Composition%'!$B80,0,AE$14)))-IF(AE$2=2,0,OFFSET('Composition%'!$B80,0,AE$17)*OFFSET('Composition%'!$B80,0,AE$18)*(AE$24*EXP(-AE$25/($B110+273)/RGas)))+ReactionRateK2!AE110/2</f>
        <v>0</v>
      </c>
      <c r="AF110" s="73"/>
      <c r="AG110" s="73">
        <f ca="1">IF(AG$2=0,0,AG$22*EXP(AG$23/($B110+273)/RGas)*(OFFSET('Composition%'!$B80,0,AG$13)*OFFSET('Composition%'!$B80,0,AG$14)))-IF(AG$2=2,0,OFFSET('Composition%'!$B80,0,AG$17)*OFFSET('Composition%'!$B80,0,AG$18)*(AG$24*EXP(-AG$25/($B110+273)/RGas)))+ReactionRateK2!AG110/2</f>
        <v>0</v>
      </c>
      <c r="AH110" s="73">
        <f ca="1">IF(AH$2=0,0,AH$22*EXP(AH$23/($B110+273)/RGas)*(OFFSET('Composition%'!$B80,0,AH$13)*OFFSET('Composition%'!$B80,0,AH$14)))-IF(AH$2=2,0,OFFSET('Composition%'!$B80,0,AH$17)*OFFSET('Composition%'!$B80,0,AH$18)*(AH$24*EXP(-AH$25/($B110+273)/RGas)))+ReactionRateK2!AH110/2</f>
        <v>0</v>
      </c>
      <c r="AI110" s="73">
        <f ca="1">IF(AI$2=0,0,AI$22*EXP(AI$23/($B110+273)/RGas)*(OFFSET('Composition%'!$B80,0,AI$13)*OFFSET('Composition%'!$B80,0,AI$14)))-IF(AI$2=2,0,OFFSET('Composition%'!$B80,0,AI$17)*OFFSET('Composition%'!$B80,0,AI$18)*(AI$24*EXP(-AI$25/($B110+273)/RGas)))+ReactionRateK2!AI110/2</f>
        <v>0</v>
      </c>
      <c r="AJ110" s="73">
        <f ca="1">IF(AJ$2=0,0,AJ$22*EXP(AJ$23/($B110+273)/RGas)*(OFFSET('Composition%'!$B80,0,AJ$13)*OFFSET('Composition%'!$B80,0,AJ$14)))-IF(AJ$2=2,0,OFFSET('Composition%'!$B80,0,AJ$17)*OFFSET('Composition%'!$B80,0,AJ$18)*(AJ$24*EXP(-AJ$25/($B110+273)/RGas)))+ReactionRateK2!AJ110/2</f>
        <v>0</v>
      </c>
      <c r="AK110" s="73">
        <f ca="1">IF(AK$2=0,0,AK$22*EXP(AK$23/($B110+273)/RGas)*(OFFSET('Composition%'!$B80,0,AK$13)*OFFSET('Composition%'!$B80,0,AK$14)))-IF(AK$2=2,0,OFFSET('Composition%'!$B80,0,AK$17)*OFFSET('Composition%'!$B80,0,AK$18)*(AK$24*EXP(-AK$25/($B110+273)/RGas)))+ReactionRateK2!AK110/2</f>
        <v>0</v>
      </c>
      <c r="AL110" s="73">
        <f ca="1">IF(AL$2=0,0,AL$22*EXP(AL$23/($B110+273)/RGas)*(OFFSET('Composition%'!$B80,0,AL$13)*OFFSET('Composition%'!$B80,0,AL$14)))-IF(AL$2=2,0,OFFSET('Composition%'!$B80,0,AL$17)*OFFSET('Composition%'!$B80,0,AL$18)*(AL$24*EXP(-AL$25/($B110+273)/RGas)))+ReactionRateK2!AL110/2</f>
        <v>0</v>
      </c>
      <c r="AM110" s="73"/>
      <c r="AN110" s="73">
        <f ca="1">IF(AN$2=0,0,AN$22*EXP(AN$23/($B110+273)/RGas)*(OFFSET('Composition%'!$B80,0,AN$13)*OFFSET('Composition%'!$B80,0,AN$14)))-IF(AN$2=2,0,OFFSET('Composition%'!$B80,0,AN$17)*OFFSET('Composition%'!$B80,0,AN$18)*(AN$24*EXP(-AN$25/($B110+273)/RGas)))+ReactionRateK2!AN110/2</f>
        <v>0</v>
      </c>
      <c r="AO110" s="73">
        <f ca="1">IF(AO$2=0,0,AO$22*EXP(AO$23/($B110+273)/RGas)*(OFFSET('Composition%'!$B80,0,AO$13)*OFFSET('Composition%'!$B80,0,AO$14)))-IF(AO$2=2,0,OFFSET('Composition%'!$B80,0,AO$17)*OFFSET('Composition%'!$B80,0,AO$18)*(AO$24*EXP(-AO$25/($B110+273)/RGas)))+ReactionRateK2!AO110/2</f>
        <v>0</v>
      </c>
      <c r="AP110" s="73">
        <f ca="1">IF(AP$2=0,0,AP$22*EXP(AP$23/($B110+273)/RGas)*(OFFSET('Composition%'!$B80,0,AP$13)*OFFSET('Composition%'!$B80,0,AP$14)))-IF(AP$2=2,0,OFFSET('Composition%'!$B80,0,AP$17)*OFFSET('Composition%'!$B80,0,AP$18)*(AP$24*EXP(-AP$25/($B110+273)/RGas)))+ReactionRateK2!AP110/2</f>
        <v>4.7332441936962219E-12</v>
      </c>
      <c r="AQ110" s="73">
        <f ca="1">IF(AQ$2=0,0,AQ$22*EXP(AQ$23/($B110+273)/RGas)*(OFFSET('Composition%'!$B80,0,AQ$13)*OFFSET('Composition%'!$B80,0,AQ$14)))-IF(AQ$2=2,0,OFFSET('Composition%'!$B80,0,AQ$17)*OFFSET('Composition%'!$B80,0,AQ$18)*(AQ$24*EXP(-AQ$25/($B110+273)/RGas)))+ReactionRateK2!AQ110/2</f>
        <v>0</v>
      </c>
      <c r="AR110" s="73">
        <f ca="1">IF(AR$2=0,0,AR$22*EXP(AR$23/($B110+273)/RGas)*(OFFSET('Composition%'!$B80,0,AR$13)*OFFSET('Composition%'!$B80,0,AR$14)))-IF(AR$2=2,0,OFFSET('Composition%'!$B80,0,AR$17)*OFFSET('Composition%'!$B80,0,AR$18)*(AR$24*EXP(-AR$25/($B110+273)/RGas)))+ReactionRateK2!AR110/2</f>
        <v>0</v>
      </c>
    </row>
    <row r="111" spans="1:44">
      <c r="A111" s="3">
        <f t="shared" si="10"/>
        <v>3.949999999999994</v>
      </c>
      <c r="B111" s="19">
        <f ca="1">'Composition%'!B81</f>
        <v>414.45702864116845</v>
      </c>
      <c r="C111">
        <f t="shared" si="11"/>
        <v>30</v>
      </c>
      <c r="D111" s="26">
        <f ca="1">('Composition%'!C81*ReactionRateK3!C111)^3</f>
        <v>5.9858358037833286</v>
      </c>
      <c r="E111" s="4"/>
      <c r="F111" s="73">
        <f ca="1">IF(F$2=0,0,F$22*EXP(F$23/($B111+273)/RGas)*(OFFSET('Composition%'!$B81,0,F$13)*OFFSET('Composition%'!$B81,0,F$14)))-IF(F$2=2,0,OFFSET('Composition%'!$B81,0,F$17)*OFFSET('Composition%'!$B81,0,F$18)*(F$24*EXP(-F$25/($B111+273)/RGas)))+ReactionRateK2!F111/2</f>
        <v>3.703984227670592E-3</v>
      </c>
      <c r="G111" s="73">
        <f ca="1">IF(G$2=0,0,G$22*EXP(G$23/($B111+273)/RGas)*(OFFSET('Composition%'!$B81,0,G$13)*OFFSET('Composition%'!$B81,0,G$14)))-IF(G$2=2,0,OFFSET('Composition%'!$B81,0,G$17)*OFFSET('Composition%'!$B81,0,G$18)*(G$24*EXP(-G$25/($B111+273)/RGas)))+ReactionRateK2!G111/2</f>
        <v>1.4764681738532875E-3</v>
      </c>
      <c r="H111" s="73">
        <f ca="1">IF(H$2=0,0,H$22*EXP(H$23/($B111+273)/RGas)*(OFFSET('Composition%'!$B81,0,H$13)*OFFSET('Composition%'!$B81,0,H$14)))-IF(H$2=2,0,OFFSET('Composition%'!$B81,0,H$17)*OFFSET('Composition%'!$B81,0,H$18)*(H$24*EXP(-H$25/($B111+273)/RGas)))+ReactionRateK2!H111/2</f>
        <v>-4.1818544405080906E-6</v>
      </c>
      <c r="I111" s="73">
        <f ca="1">IF(I$2=0,0,I$22*EXP(I$23/($B111+273)/RGas)*(OFFSET('Composition%'!$B81,0,I$13)*OFFSET('Composition%'!$B81,0,I$14)))-IF(I$2=2,0,OFFSET('Composition%'!$B81,0,I$17)*OFFSET('Composition%'!$B81,0,I$18)*(I$24*EXP(-I$25/($B111+273)/RGas)))+ReactionRateK2!I111/2</f>
        <v>6.6635344314735099E-6</v>
      </c>
      <c r="J111" s="73"/>
      <c r="K111" s="73">
        <f ca="1">IF(K$2=0,0,K$22*EXP(K$23/($B111+273)/RGas)*(OFFSET('Composition%'!$B81,0,K$13)*OFFSET('Composition%'!$B81,0,K$14)))-IF(K$2=2,0,OFFSET('Composition%'!$B81,0,K$17)*OFFSET('Composition%'!$B81,0,K$18)*(K$24*EXP(-K$25/($B111+273)/RGas)))+ReactionRateK2!K111/2</f>
        <v>1.5077127279738227E-2</v>
      </c>
      <c r="L111" s="73">
        <f ca="1">IF(L$2=0,0,L$22*EXP(L$23/($B111+273)/RGas)*(OFFSET('Composition%'!$B81,0,L$13)*OFFSET('Composition%'!$B81,0,L$14)))-IF(L$2=2,0,OFFSET('Composition%'!$B81,0,L$17)*OFFSET('Composition%'!$B81,0,L$18)*(L$24*EXP(-L$25/($B111+273)/RGas)))+ReactionRateK2!L111/2</f>
        <v>-3.0766412547251609E-3</v>
      </c>
      <c r="M111" s="73">
        <f ca="1">IF(M$2=0,0,M$22*EXP(M$23/($B111+273)/RGas)*(OFFSET('Composition%'!$B81,0,M$13)*OFFSET('Composition%'!$B81,0,M$14)))-IF(M$2=2,0,OFFSET('Composition%'!$B81,0,M$17)*OFFSET('Composition%'!$B81,0,M$18)*(M$24*EXP(-M$25/($B111+273)/RGas)))+ReactionRateK2!M111/2</f>
        <v>0</v>
      </c>
      <c r="N111" s="73"/>
      <c r="O111" s="73">
        <f ca="1">IF(O$2=0,0,O$22*EXP(O$23/($B111+273)/RGas)*(OFFSET('Composition%'!$B81,0,O$13)*OFFSET('Composition%'!$B81,0,O$14)))-IF(O$2=2,0,OFFSET('Composition%'!$B81,0,O$17)*OFFSET('Composition%'!$B81,0,O$18)*(O$24*EXP(-O$25/($B111+273)/RGas)))+ReactionRateK2!O111/2</f>
        <v>0</v>
      </c>
      <c r="P111" s="73">
        <f ca="1">IF(P$2=0,0,P$22*EXP(P$23/($B111+273)/RGas)*(OFFSET('Composition%'!$B81,0,P$13)*OFFSET('Composition%'!$B81,0,P$14)))-IF(P$2=2,0,OFFSET('Composition%'!$B81,0,P$17)*OFFSET('Composition%'!$B81,0,P$18)*(P$24*EXP(-P$25/($B111+273)/RGas)))+ReactionRateK2!P111/2</f>
        <v>1.6780866898198819E-2</v>
      </c>
      <c r="Q111" s="73">
        <f ca="1">IF(Q$2=0,0,Q$22*EXP(Q$23/($B111+273)/RGas)*(OFFSET('Composition%'!$B81,0,Q$13)*OFFSET('Composition%'!$B81,0,Q$14)))-IF(Q$2=2,0,OFFSET('Composition%'!$B81,0,Q$17)*OFFSET('Composition%'!$B81,0,Q$18)*(Q$24*EXP(-Q$25/($B111+273)/RGas)))+ReactionRateK2!Q111/2</f>
        <v>1.5625920194623982E-4</v>
      </c>
      <c r="R111" s="73">
        <f ca="1">IF(R$2=0,0,R$22*EXP(R$23/($B111+273)/RGas)*(OFFSET('Composition%'!$B81,0,R$13)*OFFSET('Composition%'!$B81,0,R$14)))-IF(R$2=2,0,OFFSET('Composition%'!$B81,0,R$17)*OFFSET('Composition%'!$B81,0,R$18)*(R$24*EXP(-R$25/($B111+273)/RGas)))+ReactionRateK2!R111/2</f>
        <v>4.5974626125136822E-5</v>
      </c>
      <c r="S111" s="73"/>
      <c r="T111" s="73">
        <f ca="1">IF(T$2=0,0,T$22*EXP(T$23/($B111+273)/RGas)*(OFFSET('Composition%'!$B81,0,T$13)*OFFSET('Composition%'!$B81,0,T$14)))-IF(T$2=2,0,OFFSET('Composition%'!$B81,0,T$17)*OFFSET('Composition%'!$B81,0,T$18)*(T$24*EXP(-T$25/($B111+273)/RGas)))+ReactionRateK2!T111/2</f>
        <v>2.1966887731804543E-4</v>
      </c>
      <c r="U111" s="73">
        <f ca="1">IF(U$2=0,0,U$22*EXP(U$23/($B111+273)/RGas)*(OFFSET('Composition%'!$B81,0,U$13)*OFFSET('Composition%'!$B81,0,U$14)))-IF(U$2=2,0,OFFSET('Composition%'!$B81,0,U$17)*OFFSET('Composition%'!$B81,0,U$18)*(U$24*EXP(-U$25/($B111+273)/RGas)))+ReactionRateK2!U111/2</f>
        <v>1.7919760181728853E-6</v>
      </c>
      <c r="V111" s="73">
        <f ca="1">IF(V$2=0,0,V$22*EXP(V$23/($B111+273)/RGas)*(OFFSET('Composition%'!$B81,0,V$13)*OFFSET('Composition%'!$B81,0,V$14)))-IF(V$2=2,0,OFFSET('Composition%'!$B81,0,V$17)*OFFSET('Composition%'!$B81,0,V$18)*(V$24*EXP(-V$25/($B111+273)/RGas)))+ReactionRateK2!V111/2</f>
        <v>0</v>
      </c>
      <c r="W111" s="73">
        <f ca="1">IF(W$2=0,0,W$22*EXP(W$23/($B111+273)/RGas)*(OFFSET('Composition%'!$B81,0,W$13)*OFFSET('Composition%'!$B81,0,W$14)))-IF(W$2=2,0,OFFSET('Composition%'!$B81,0,W$17)*OFFSET('Composition%'!$B81,0,W$18)*(W$24*EXP(-W$25/($B111+273)/RGas)))+ReactionRateK2!W111/2</f>
        <v>0</v>
      </c>
      <c r="X111" s="73">
        <f ca="1">IF(X$2=0,0,X$22*EXP(X$23/($B111+273)/RGas)*(OFFSET('Composition%'!$B81,0,X$13)*OFFSET('Composition%'!$B81,0,X$14)))-IF(X$2=2,0,OFFSET('Composition%'!$B81,0,X$17)*OFFSET('Composition%'!$B81,0,X$18)*(X$24*EXP(-X$25/($B111+273)/RGas)))+ReactionRateK2!X111/2</f>
        <v>4.3701597463528706E-8</v>
      </c>
      <c r="Y111" s="73">
        <f ca="1">IF(Y$2=0,0,Y$22*EXP(Y$23/($B111+273)/RGas)*(OFFSET('Composition%'!$B81,0,Y$13)*OFFSET('Composition%'!$B81,0,Y$14)))-IF(Y$2=2,0,OFFSET('Composition%'!$B81,0,Y$17)*OFFSET('Composition%'!$B81,0,Y$18)*(Y$24*EXP(-Y$25/($B111+273)/RGas)))+ReactionRateK2!Y111/2</f>
        <v>2.1629707349010494E-9</v>
      </c>
      <c r="Z111" s="73">
        <f ca="1">IF(Z$2=0,0,Z$22*EXP(Z$23/($B111+273)/RGas)*(OFFSET('Composition%'!$B81,0,Z$13)*OFFSET('Composition%'!$B81,0,Z$14)))-IF(Z$2=2,0,OFFSET('Composition%'!$B81,0,Z$17)*OFFSET('Composition%'!$B81,0,Z$18)*(Z$24*EXP(-Z$25/($B111+273)/RGas)))+ReactionRateK2!Z111/2</f>
        <v>0</v>
      </c>
      <c r="AA111" s="73">
        <f ca="1">IF(AA$2=0,0,AA$22*EXP(AA$23/($B111+273)/RGas)*(OFFSET('Composition%'!$B81,0,AA$13)*OFFSET('Composition%'!$B81,0,AA$14)))-IF(AA$2=2,0,OFFSET('Composition%'!$B81,0,AA$17)*OFFSET('Composition%'!$B81,0,AA$18)*(AA$24*EXP(-AA$25/($B111+273)/RGas)))+ReactionRateK2!AA111/2</f>
        <v>0</v>
      </c>
      <c r="AB111" s="73">
        <f ca="1">IF(AB$2=0,0,AB$22*EXP(AB$23/($B111+273)/RGas)*(OFFSET('Composition%'!$B81,0,AB$13)*OFFSET('Composition%'!$B81,0,AB$14)))-IF(AB$2=2,0,OFFSET('Composition%'!$B81,0,AB$17)*OFFSET('Composition%'!$B81,0,AB$18)*(AB$24*EXP(-AB$25/($B111+273)/RGas)))+ReactionRateK2!AB111/2</f>
        <v>0</v>
      </c>
      <c r="AC111" s="73">
        <f ca="1">IF(AC$2=0,0,AC$22*EXP(AC$23/($B111+273)/RGas)*(OFFSET('Composition%'!$B81,0,AC$13)*OFFSET('Composition%'!$B81,0,AC$14)))-IF(AC$2=2,0,OFFSET('Composition%'!$B81,0,AC$17)*OFFSET('Composition%'!$B81,0,AC$18)*(AC$24*EXP(-AC$25/($B111+273)/RGas)))+ReactionRateK2!AC111/2</f>
        <v>0</v>
      </c>
      <c r="AD111" s="73">
        <f ca="1">IF(AD$2=0,0,AD$22*EXP(AD$23/($B111+273)/RGas)*(OFFSET('Composition%'!$B81,0,AD$13)*OFFSET('Composition%'!$B81,0,AD$14)))-IF(AD$2=2,0,OFFSET('Composition%'!$B81,0,AD$17)*OFFSET('Composition%'!$B81,0,AD$18)*(AD$24*EXP(-AD$25/($B111+273)/RGas)))+ReactionRateK2!AD111/2</f>
        <v>0</v>
      </c>
      <c r="AE111" s="73">
        <f ca="1">IF(AE$2=0,0,AE$22*EXP(AE$23/($B111+273)/RGas)*(OFFSET('Composition%'!$B81,0,AE$13)*OFFSET('Composition%'!$B81,0,AE$14)))-IF(AE$2=2,0,OFFSET('Composition%'!$B81,0,AE$17)*OFFSET('Composition%'!$B81,0,AE$18)*(AE$24*EXP(-AE$25/($B111+273)/RGas)))+ReactionRateK2!AE111/2</f>
        <v>0</v>
      </c>
      <c r="AF111" s="73"/>
      <c r="AG111" s="73">
        <f ca="1">IF(AG$2=0,0,AG$22*EXP(AG$23/($B111+273)/RGas)*(OFFSET('Composition%'!$B81,0,AG$13)*OFFSET('Composition%'!$B81,0,AG$14)))-IF(AG$2=2,0,OFFSET('Composition%'!$B81,0,AG$17)*OFFSET('Composition%'!$B81,0,AG$18)*(AG$24*EXP(-AG$25/($B111+273)/RGas)))+ReactionRateK2!AG111/2</f>
        <v>0</v>
      </c>
      <c r="AH111" s="73">
        <f ca="1">IF(AH$2=0,0,AH$22*EXP(AH$23/($B111+273)/RGas)*(OFFSET('Composition%'!$B81,0,AH$13)*OFFSET('Composition%'!$B81,0,AH$14)))-IF(AH$2=2,0,OFFSET('Composition%'!$B81,0,AH$17)*OFFSET('Composition%'!$B81,0,AH$18)*(AH$24*EXP(-AH$25/($B111+273)/RGas)))+ReactionRateK2!AH111/2</f>
        <v>0</v>
      </c>
      <c r="AI111" s="73">
        <f ca="1">IF(AI$2=0,0,AI$22*EXP(AI$23/($B111+273)/RGas)*(OFFSET('Composition%'!$B81,0,AI$13)*OFFSET('Composition%'!$B81,0,AI$14)))-IF(AI$2=2,0,OFFSET('Composition%'!$B81,0,AI$17)*OFFSET('Composition%'!$B81,0,AI$18)*(AI$24*EXP(-AI$25/($B111+273)/RGas)))+ReactionRateK2!AI111/2</f>
        <v>0</v>
      </c>
      <c r="AJ111" s="73">
        <f ca="1">IF(AJ$2=0,0,AJ$22*EXP(AJ$23/($B111+273)/RGas)*(OFFSET('Composition%'!$B81,0,AJ$13)*OFFSET('Composition%'!$B81,0,AJ$14)))-IF(AJ$2=2,0,OFFSET('Composition%'!$B81,0,AJ$17)*OFFSET('Composition%'!$B81,0,AJ$18)*(AJ$24*EXP(-AJ$25/($B111+273)/RGas)))+ReactionRateK2!AJ111/2</f>
        <v>0</v>
      </c>
      <c r="AK111" s="73">
        <f ca="1">IF(AK$2=0,0,AK$22*EXP(AK$23/($B111+273)/RGas)*(OFFSET('Composition%'!$B81,0,AK$13)*OFFSET('Composition%'!$B81,0,AK$14)))-IF(AK$2=2,0,OFFSET('Composition%'!$B81,0,AK$17)*OFFSET('Composition%'!$B81,0,AK$18)*(AK$24*EXP(-AK$25/($B111+273)/RGas)))+ReactionRateK2!AK111/2</f>
        <v>0</v>
      </c>
      <c r="AL111" s="73">
        <f ca="1">IF(AL$2=0,0,AL$22*EXP(AL$23/($B111+273)/RGas)*(OFFSET('Composition%'!$B81,0,AL$13)*OFFSET('Composition%'!$B81,0,AL$14)))-IF(AL$2=2,0,OFFSET('Composition%'!$B81,0,AL$17)*OFFSET('Composition%'!$B81,0,AL$18)*(AL$24*EXP(-AL$25/($B111+273)/RGas)))+ReactionRateK2!AL111/2</f>
        <v>0</v>
      </c>
      <c r="AM111" s="73"/>
      <c r="AN111" s="73">
        <f ca="1">IF(AN$2=0,0,AN$22*EXP(AN$23/($B111+273)/RGas)*(OFFSET('Composition%'!$B81,0,AN$13)*OFFSET('Composition%'!$B81,0,AN$14)))-IF(AN$2=2,0,OFFSET('Composition%'!$B81,0,AN$17)*OFFSET('Composition%'!$B81,0,AN$18)*(AN$24*EXP(-AN$25/($B111+273)/RGas)))+ReactionRateK2!AN111/2</f>
        <v>0</v>
      </c>
      <c r="AO111" s="73">
        <f ca="1">IF(AO$2=0,0,AO$22*EXP(AO$23/($B111+273)/RGas)*(OFFSET('Composition%'!$B81,0,AO$13)*OFFSET('Composition%'!$B81,0,AO$14)))-IF(AO$2=2,0,OFFSET('Composition%'!$B81,0,AO$17)*OFFSET('Composition%'!$B81,0,AO$18)*(AO$24*EXP(-AO$25/($B111+273)/RGas)))+ReactionRateK2!AO111/2</f>
        <v>0</v>
      </c>
      <c r="AP111" s="73">
        <f ca="1">IF(AP$2=0,0,AP$22*EXP(AP$23/($B111+273)/RGas)*(OFFSET('Composition%'!$B81,0,AP$13)*OFFSET('Composition%'!$B81,0,AP$14)))-IF(AP$2=2,0,OFFSET('Composition%'!$B81,0,AP$17)*OFFSET('Composition%'!$B81,0,AP$18)*(AP$24*EXP(-AP$25/($B111+273)/RGas)))+ReactionRateK2!AP111/2</f>
        <v>4.7333180720832848E-12</v>
      </c>
      <c r="AQ111" s="73">
        <f ca="1">IF(AQ$2=0,0,AQ$22*EXP(AQ$23/($B111+273)/RGas)*(OFFSET('Composition%'!$B81,0,AQ$13)*OFFSET('Composition%'!$B81,0,AQ$14)))-IF(AQ$2=2,0,OFFSET('Composition%'!$B81,0,AQ$17)*OFFSET('Composition%'!$B81,0,AQ$18)*(AQ$24*EXP(-AQ$25/($B111+273)/RGas)))+ReactionRateK2!AQ111/2</f>
        <v>0</v>
      </c>
      <c r="AR111" s="73">
        <f ca="1">IF(AR$2=0,0,AR$22*EXP(AR$23/($B111+273)/RGas)*(OFFSET('Composition%'!$B81,0,AR$13)*OFFSET('Composition%'!$B81,0,AR$14)))-IF(AR$2=2,0,OFFSET('Composition%'!$B81,0,AR$17)*OFFSET('Composition%'!$B81,0,AR$18)*(AR$24*EXP(-AR$25/($B111+273)/RGas)))+ReactionRateK2!AR111/2</f>
        <v>0</v>
      </c>
    </row>
    <row r="112" spans="1:44">
      <c r="A112" s="3">
        <f t="shared" si="10"/>
        <v>3.9999999999999938</v>
      </c>
      <c r="B112" s="19">
        <f ca="1">'Composition%'!B82</f>
        <v>414.46718431467258</v>
      </c>
      <c r="C112">
        <f t="shared" si="11"/>
        <v>30</v>
      </c>
      <c r="D112" s="26">
        <f ca="1">('Composition%'!C82*ReactionRateK3!C112)^3</f>
        <v>5.9826291676530747</v>
      </c>
      <c r="E112" s="4"/>
      <c r="F112" s="73">
        <f ca="1">IF(F$2=0,0,F$22*EXP(F$23/($B112+273)/RGas)*(OFFSET('Composition%'!$B82,0,F$13)*OFFSET('Composition%'!$B82,0,F$14)))-IF(F$2=2,0,OFFSET('Composition%'!$B82,0,F$17)*OFFSET('Composition%'!$B82,0,F$18)*(F$24*EXP(-F$25/($B112+273)/RGas)))+ReactionRateK2!F112/2</f>
        <v>3.6451351204788559E-3</v>
      </c>
      <c r="G112" s="73">
        <f ca="1">IF(G$2=0,0,G$22*EXP(G$23/($B112+273)/RGas)*(OFFSET('Composition%'!$B82,0,G$13)*OFFSET('Composition%'!$B82,0,G$14)))-IF(G$2=2,0,OFFSET('Composition%'!$B82,0,G$17)*OFFSET('Composition%'!$B82,0,G$18)*(G$24*EXP(-G$25/($B112+273)/RGas)))+ReactionRateK2!G112/2</f>
        <v>1.4543511738886385E-3</v>
      </c>
      <c r="H112" s="73">
        <f ca="1">IF(H$2=0,0,H$22*EXP(H$23/($B112+273)/RGas)*(OFFSET('Composition%'!$B82,0,H$13)*OFFSET('Composition%'!$B82,0,H$14)))-IF(H$2=2,0,OFFSET('Composition%'!$B82,0,H$17)*OFFSET('Composition%'!$B82,0,H$18)*(H$24*EXP(-H$25/($B112+273)/RGas)))+ReactionRateK2!H112/2</f>
        <v>-4.1572981137677187E-6</v>
      </c>
      <c r="I112" s="73">
        <f ca="1">IF(I$2=0,0,I$22*EXP(I$23/($B112+273)/RGas)*(OFFSET('Composition%'!$B82,0,I$13)*OFFSET('Composition%'!$B82,0,I$14)))-IF(I$2=2,0,OFFSET('Composition%'!$B82,0,I$17)*OFFSET('Composition%'!$B82,0,I$18)*(I$24*EXP(-I$25/($B112+273)/RGas)))+ReactionRateK2!I112/2</f>
        <v>6.334249394758123E-6</v>
      </c>
      <c r="J112" s="73"/>
      <c r="K112" s="73">
        <f ca="1">IF(K$2=0,0,K$22*EXP(K$23/($B112+273)/RGas)*(OFFSET('Composition%'!$B82,0,K$13)*OFFSET('Composition%'!$B82,0,K$14)))-IF(K$2=2,0,OFFSET('Composition%'!$B82,0,K$17)*OFFSET('Composition%'!$B82,0,K$18)*(K$24*EXP(-K$25/($B112+273)/RGas)))+ReactionRateK2!K112/2</f>
        <v>1.474589845605233E-2</v>
      </c>
      <c r="L112" s="73">
        <f ca="1">IF(L$2=0,0,L$22*EXP(L$23/($B112+273)/RGas)*(OFFSET('Composition%'!$B82,0,L$13)*OFFSET('Composition%'!$B82,0,L$14)))-IF(L$2=2,0,OFFSET('Composition%'!$B82,0,L$17)*OFFSET('Composition%'!$B82,0,L$18)*(L$24*EXP(-L$25/($B112+273)/RGas)))+ReactionRateK2!L112/2</f>
        <v>-3.0307673989727769E-3</v>
      </c>
      <c r="M112" s="73">
        <f ca="1">IF(M$2=0,0,M$22*EXP(M$23/($B112+273)/RGas)*(OFFSET('Composition%'!$B82,0,M$13)*OFFSET('Composition%'!$B82,0,M$14)))-IF(M$2=2,0,OFFSET('Composition%'!$B82,0,M$17)*OFFSET('Composition%'!$B82,0,M$18)*(M$24*EXP(-M$25/($B112+273)/RGas)))+ReactionRateK2!M112/2</f>
        <v>0</v>
      </c>
      <c r="N112" s="73"/>
      <c r="O112" s="73">
        <f ca="1">IF(O$2=0,0,O$22*EXP(O$23/($B112+273)/RGas)*(OFFSET('Composition%'!$B82,0,O$13)*OFFSET('Composition%'!$B82,0,O$14)))-IF(O$2=2,0,OFFSET('Composition%'!$B82,0,O$17)*OFFSET('Composition%'!$B82,0,O$18)*(O$24*EXP(-O$25/($B112+273)/RGas)))+ReactionRateK2!O112/2</f>
        <v>0</v>
      </c>
      <c r="P112" s="73">
        <f ca="1">IF(P$2=0,0,P$22*EXP(P$23/($B112+273)/RGas)*(OFFSET('Composition%'!$B82,0,P$13)*OFFSET('Composition%'!$B82,0,P$14)))-IF(P$2=2,0,OFFSET('Composition%'!$B82,0,P$17)*OFFSET('Composition%'!$B82,0,P$18)*(P$24*EXP(-P$25/($B112+273)/RGas)))+ReactionRateK2!P112/2</f>
        <v>1.6681526157652015E-2</v>
      </c>
      <c r="Q112" s="73">
        <f ca="1">IF(Q$2=0,0,Q$22*EXP(Q$23/($B112+273)/RGas)*(OFFSET('Composition%'!$B82,0,Q$13)*OFFSET('Composition%'!$B82,0,Q$14)))-IF(Q$2=2,0,OFFSET('Composition%'!$B82,0,Q$17)*OFFSET('Composition%'!$B82,0,Q$18)*(Q$24*EXP(-Q$25/($B112+273)/RGas)))+ReactionRateK2!Q112/2</f>
        <v>1.5787765916290051E-4</v>
      </c>
      <c r="R112" s="73">
        <f ca="1">IF(R$2=0,0,R$22*EXP(R$23/($B112+273)/RGas)*(OFFSET('Composition%'!$B82,0,R$13)*OFFSET('Composition%'!$B82,0,R$14)))-IF(R$2=2,0,OFFSET('Composition%'!$B82,0,R$17)*OFFSET('Composition%'!$B82,0,R$18)*(R$24*EXP(-R$25/($B112+273)/RGas)))+ReactionRateK2!R112/2</f>
        <v>4.7025578987627961E-5</v>
      </c>
      <c r="S112" s="73"/>
      <c r="T112" s="73">
        <f ca="1">IF(T$2=0,0,T$22*EXP(T$23/($B112+273)/RGas)*(OFFSET('Composition%'!$B82,0,T$13)*OFFSET('Composition%'!$B82,0,T$14)))-IF(T$2=2,0,OFFSET('Composition%'!$B82,0,T$17)*OFFSET('Composition%'!$B82,0,T$18)*(T$24*EXP(-T$25/($B112+273)/RGas)))+ReactionRateK2!T112/2</f>
        <v>2.055656000135758E-4</v>
      </c>
      <c r="U112" s="73">
        <f ca="1">IF(U$2=0,0,U$22*EXP(U$23/($B112+273)/RGas)*(OFFSET('Composition%'!$B82,0,U$13)*OFFSET('Composition%'!$B82,0,U$14)))-IF(U$2=2,0,OFFSET('Composition%'!$B82,0,U$17)*OFFSET('Composition%'!$B82,0,U$18)*(U$24*EXP(-U$25/($B112+273)/RGas)))+ReactionRateK2!U112/2</f>
        <v>1.6268900246709059E-6</v>
      </c>
      <c r="V112" s="73">
        <f ca="1">IF(V$2=0,0,V$22*EXP(V$23/($B112+273)/RGas)*(OFFSET('Composition%'!$B82,0,V$13)*OFFSET('Composition%'!$B82,0,V$14)))-IF(V$2=2,0,OFFSET('Composition%'!$B82,0,V$17)*OFFSET('Composition%'!$B82,0,V$18)*(V$24*EXP(-V$25/($B112+273)/RGas)))+ReactionRateK2!V112/2</f>
        <v>0</v>
      </c>
      <c r="W112" s="73">
        <f ca="1">IF(W$2=0,0,W$22*EXP(W$23/($B112+273)/RGas)*(OFFSET('Composition%'!$B82,0,W$13)*OFFSET('Composition%'!$B82,0,W$14)))-IF(W$2=2,0,OFFSET('Composition%'!$B82,0,W$17)*OFFSET('Composition%'!$B82,0,W$18)*(W$24*EXP(-W$25/($B112+273)/RGas)))+ReactionRateK2!W112/2</f>
        <v>0</v>
      </c>
      <c r="X112" s="73">
        <f ca="1">IF(X$2=0,0,X$22*EXP(X$23/($B112+273)/RGas)*(OFFSET('Composition%'!$B82,0,X$13)*OFFSET('Composition%'!$B82,0,X$14)))-IF(X$2=2,0,OFFSET('Composition%'!$B82,0,X$17)*OFFSET('Composition%'!$B82,0,X$18)*(X$24*EXP(-X$25/($B112+273)/RGas)))+ReactionRateK2!X112/2</f>
        <v>4.3693789539730079E-8</v>
      </c>
      <c r="Y112" s="73">
        <f ca="1">IF(Y$2=0,0,Y$22*EXP(Y$23/($B112+273)/RGas)*(OFFSET('Composition%'!$B82,0,Y$13)*OFFSET('Composition%'!$B82,0,Y$14)))-IF(Y$2=2,0,OFFSET('Composition%'!$B82,0,Y$17)*OFFSET('Composition%'!$B82,0,Y$18)*(Y$24*EXP(-Y$25/($B112+273)/RGas)))+ReactionRateK2!Y112/2</f>
        <v>2.1625842888291218E-9</v>
      </c>
      <c r="Z112" s="73">
        <f ca="1">IF(Z$2=0,0,Z$22*EXP(Z$23/($B112+273)/RGas)*(OFFSET('Composition%'!$B82,0,Z$13)*OFFSET('Composition%'!$B82,0,Z$14)))-IF(Z$2=2,0,OFFSET('Composition%'!$B82,0,Z$17)*OFFSET('Composition%'!$B82,0,Z$18)*(Z$24*EXP(-Z$25/($B112+273)/RGas)))+ReactionRateK2!Z112/2</f>
        <v>0</v>
      </c>
      <c r="AA112" s="73">
        <f ca="1">IF(AA$2=0,0,AA$22*EXP(AA$23/($B112+273)/RGas)*(OFFSET('Composition%'!$B82,0,AA$13)*OFFSET('Composition%'!$B82,0,AA$14)))-IF(AA$2=2,0,OFFSET('Composition%'!$B82,0,AA$17)*OFFSET('Composition%'!$B82,0,AA$18)*(AA$24*EXP(-AA$25/($B112+273)/RGas)))+ReactionRateK2!AA112/2</f>
        <v>0</v>
      </c>
      <c r="AB112" s="73">
        <f ca="1">IF(AB$2=0,0,AB$22*EXP(AB$23/($B112+273)/RGas)*(OFFSET('Composition%'!$B82,0,AB$13)*OFFSET('Composition%'!$B82,0,AB$14)))-IF(AB$2=2,0,OFFSET('Composition%'!$B82,0,AB$17)*OFFSET('Composition%'!$B82,0,AB$18)*(AB$24*EXP(-AB$25/($B112+273)/RGas)))+ReactionRateK2!AB112/2</f>
        <v>0</v>
      </c>
      <c r="AC112" s="73">
        <f ca="1">IF(AC$2=0,0,AC$22*EXP(AC$23/($B112+273)/RGas)*(OFFSET('Composition%'!$B82,0,AC$13)*OFFSET('Composition%'!$B82,0,AC$14)))-IF(AC$2=2,0,OFFSET('Composition%'!$B82,0,AC$17)*OFFSET('Composition%'!$B82,0,AC$18)*(AC$24*EXP(-AC$25/($B112+273)/RGas)))+ReactionRateK2!AC112/2</f>
        <v>0</v>
      </c>
      <c r="AD112" s="73">
        <f ca="1">IF(AD$2=0,0,AD$22*EXP(AD$23/($B112+273)/RGas)*(OFFSET('Composition%'!$B82,0,AD$13)*OFFSET('Composition%'!$B82,0,AD$14)))-IF(AD$2=2,0,OFFSET('Composition%'!$B82,0,AD$17)*OFFSET('Composition%'!$B82,0,AD$18)*(AD$24*EXP(-AD$25/($B112+273)/RGas)))+ReactionRateK2!AD112/2</f>
        <v>0</v>
      </c>
      <c r="AE112" s="73">
        <f ca="1">IF(AE$2=0,0,AE$22*EXP(AE$23/($B112+273)/RGas)*(OFFSET('Composition%'!$B82,0,AE$13)*OFFSET('Composition%'!$B82,0,AE$14)))-IF(AE$2=2,0,OFFSET('Composition%'!$B82,0,AE$17)*OFFSET('Composition%'!$B82,0,AE$18)*(AE$24*EXP(-AE$25/($B112+273)/RGas)))+ReactionRateK2!AE112/2</f>
        <v>0</v>
      </c>
      <c r="AF112" s="73"/>
      <c r="AG112" s="73">
        <f ca="1">IF(AG$2=0,0,AG$22*EXP(AG$23/($B112+273)/RGas)*(OFFSET('Composition%'!$B82,0,AG$13)*OFFSET('Composition%'!$B82,0,AG$14)))-IF(AG$2=2,0,OFFSET('Composition%'!$B82,0,AG$17)*OFFSET('Composition%'!$B82,0,AG$18)*(AG$24*EXP(-AG$25/($B112+273)/RGas)))+ReactionRateK2!AG112/2</f>
        <v>0</v>
      </c>
      <c r="AH112" s="73">
        <f ca="1">IF(AH$2=0,0,AH$22*EXP(AH$23/($B112+273)/RGas)*(OFFSET('Composition%'!$B82,0,AH$13)*OFFSET('Composition%'!$B82,0,AH$14)))-IF(AH$2=2,0,OFFSET('Composition%'!$B82,0,AH$17)*OFFSET('Composition%'!$B82,0,AH$18)*(AH$24*EXP(-AH$25/($B112+273)/RGas)))+ReactionRateK2!AH112/2</f>
        <v>0</v>
      </c>
      <c r="AI112" s="73">
        <f ca="1">IF(AI$2=0,0,AI$22*EXP(AI$23/($B112+273)/RGas)*(OFFSET('Composition%'!$B82,0,AI$13)*OFFSET('Composition%'!$B82,0,AI$14)))-IF(AI$2=2,0,OFFSET('Composition%'!$B82,0,AI$17)*OFFSET('Composition%'!$B82,0,AI$18)*(AI$24*EXP(-AI$25/($B112+273)/RGas)))+ReactionRateK2!AI112/2</f>
        <v>0</v>
      </c>
      <c r="AJ112" s="73">
        <f ca="1">IF(AJ$2=0,0,AJ$22*EXP(AJ$23/($B112+273)/RGas)*(OFFSET('Composition%'!$B82,0,AJ$13)*OFFSET('Composition%'!$B82,0,AJ$14)))-IF(AJ$2=2,0,OFFSET('Composition%'!$B82,0,AJ$17)*OFFSET('Composition%'!$B82,0,AJ$18)*(AJ$24*EXP(-AJ$25/($B112+273)/RGas)))+ReactionRateK2!AJ112/2</f>
        <v>0</v>
      </c>
      <c r="AK112" s="73">
        <f ca="1">IF(AK$2=0,0,AK$22*EXP(AK$23/($B112+273)/RGas)*(OFFSET('Composition%'!$B82,0,AK$13)*OFFSET('Composition%'!$B82,0,AK$14)))-IF(AK$2=2,0,OFFSET('Composition%'!$B82,0,AK$17)*OFFSET('Composition%'!$B82,0,AK$18)*(AK$24*EXP(-AK$25/($B112+273)/RGas)))+ReactionRateK2!AK112/2</f>
        <v>0</v>
      </c>
      <c r="AL112" s="73">
        <f ca="1">IF(AL$2=0,0,AL$22*EXP(AL$23/($B112+273)/RGas)*(OFFSET('Composition%'!$B82,0,AL$13)*OFFSET('Composition%'!$B82,0,AL$14)))-IF(AL$2=2,0,OFFSET('Composition%'!$B82,0,AL$17)*OFFSET('Composition%'!$B82,0,AL$18)*(AL$24*EXP(-AL$25/($B112+273)/RGas)))+ReactionRateK2!AL112/2</f>
        <v>0</v>
      </c>
      <c r="AM112" s="73"/>
      <c r="AN112" s="73">
        <f ca="1">IF(AN$2=0,0,AN$22*EXP(AN$23/($B112+273)/RGas)*(OFFSET('Composition%'!$B82,0,AN$13)*OFFSET('Composition%'!$B82,0,AN$14)))-IF(AN$2=2,0,OFFSET('Composition%'!$B82,0,AN$17)*OFFSET('Composition%'!$B82,0,AN$18)*(AN$24*EXP(-AN$25/($B112+273)/RGas)))+ReactionRateK2!AN112/2</f>
        <v>0</v>
      </c>
      <c r="AO112" s="73">
        <f ca="1">IF(AO$2=0,0,AO$22*EXP(AO$23/($B112+273)/RGas)*(OFFSET('Composition%'!$B82,0,AO$13)*OFFSET('Composition%'!$B82,0,AO$14)))-IF(AO$2=2,0,OFFSET('Composition%'!$B82,0,AO$17)*OFFSET('Composition%'!$B82,0,AO$18)*(AO$24*EXP(-AO$25/($B112+273)/RGas)))+ReactionRateK2!AO112/2</f>
        <v>0</v>
      </c>
      <c r="AP112" s="73">
        <f ca="1">IF(AP$2=0,0,AP$22*EXP(AP$23/($B112+273)/RGas)*(OFFSET('Composition%'!$B82,0,AP$13)*OFFSET('Composition%'!$B82,0,AP$14)))-IF(AP$2=2,0,OFFSET('Composition%'!$B82,0,AP$17)*OFFSET('Composition%'!$B82,0,AP$18)*(AP$24*EXP(-AP$25/($B112+273)/RGas)))+ReactionRateK2!AP112/2</f>
        <v>4.7333851224446164E-12</v>
      </c>
      <c r="AQ112" s="73">
        <f ca="1">IF(AQ$2=0,0,AQ$22*EXP(AQ$23/($B112+273)/RGas)*(OFFSET('Composition%'!$B82,0,AQ$13)*OFFSET('Composition%'!$B82,0,AQ$14)))-IF(AQ$2=2,0,OFFSET('Composition%'!$B82,0,AQ$17)*OFFSET('Composition%'!$B82,0,AQ$18)*(AQ$24*EXP(-AQ$25/($B112+273)/RGas)))+ReactionRateK2!AQ112/2</f>
        <v>0</v>
      </c>
      <c r="AR112" s="73">
        <f ca="1">IF(AR$2=0,0,AR$22*EXP(AR$23/($B112+273)/RGas)*(OFFSET('Composition%'!$B82,0,AR$13)*OFFSET('Composition%'!$B82,0,AR$14)))-IF(AR$2=2,0,OFFSET('Composition%'!$B82,0,AR$17)*OFFSET('Composition%'!$B82,0,AR$18)*(AR$24*EXP(-AR$25/($B112+273)/RGas)))+ReactionRateK2!AR112/2</f>
        <v>0</v>
      </c>
    </row>
    <row r="113" spans="1:44">
      <c r="A113" s="3">
        <f t="shared" si="10"/>
        <v>4.0499999999999936</v>
      </c>
      <c r="B113" s="19">
        <f ca="1">'Composition%'!B83</f>
        <v>414.47705864321784</v>
      </c>
      <c r="C113">
        <f t="shared" si="11"/>
        <v>30</v>
      </c>
      <c r="D113" s="26">
        <f ca="1">('Composition%'!C83*ReactionRateK3!C113)^3</f>
        <v>5.9796301669792564</v>
      </c>
      <c r="E113" s="4"/>
      <c r="F113" s="73">
        <f ca="1">IF(F$2=0,0,F$22*EXP(F$23/($B113+273)/RGas)*(OFFSET('Composition%'!$B83,0,F$13)*OFFSET('Composition%'!$B83,0,F$14)))-IF(F$2=2,0,OFFSET('Composition%'!$B83,0,F$17)*OFFSET('Composition%'!$B83,0,F$18)*(F$24*EXP(-F$25/($B113+273)/RGas)))+ReactionRateK2!F113/2</f>
        <v>3.5876691850682853E-3</v>
      </c>
      <c r="G113" s="73">
        <f ca="1">IF(G$2=0,0,G$22*EXP(G$23/($B113+273)/RGas)*(OFFSET('Composition%'!$B83,0,G$13)*OFFSET('Composition%'!$B83,0,G$14)))-IF(G$2=2,0,OFFSET('Composition%'!$B83,0,G$17)*OFFSET('Composition%'!$B83,0,G$18)*(G$24*EXP(-G$25/($B113+273)/RGas)))+ReactionRateK2!G113/2</f>
        <v>1.4327142165429408E-3</v>
      </c>
      <c r="H113" s="73">
        <f ca="1">IF(H$2=0,0,H$22*EXP(H$23/($B113+273)/RGas)*(OFFSET('Composition%'!$B83,0,H$13)*OFFSET('Composition%'!$B83,0,H$14)))-IF(H$2=2,0,OFFSET('Composition%'!$B83,0,H$17)*OFFSET('Composition%'!$B83,0,H$18)*(H$24*EXP(-H$25/($B113+273)/RGas)))+ReactionRateK2!H113/2</f>
        <v>-4.1320714758942802E-6</v>
      </c>
      <c r="I113" s="73">
        <f ca="1">IF(I$2=0,0,I$22*EXP(I$23/($B113+273)/RGas)*(OFFSET('Composition%'!$B83,0,I$13)*OFFSET('Composition%'!$B83,0,I$14)))-IF(I$2=2,0,OFFSET('Composition%'!$B83,0,I$17)*OFFSET('Composition%'!$B83,0,I$18)*(I$24*EXP(-I$25/($B113+273)/RGas)))+ReactionRateK2!I113/2</f>
        <v>6.0132539199913605E-6</v>
      </c>
      <c r="J113" s="73"/>
      <c r="K113" s="73">
        <f ca="1">IF(K$2=0,0,K$22*EXP(K$23/($B113+273)/RGas)*(OFFSET('Composition%'!$B83,0,K$13)*OFFSET('Composition%'!$B83,0,K$14)))-IF(K$2=2,0,OFFSET('Composition%'!$B83,0,K$17)*OFFSET('Composition%'!$B83,0,K$18)*(K$24*EXP(-K$25/($B113+273)/RGas)))+ReactionRateK2!K113/2</f>
        <v>1.4419928004073164E-2</v>
      </c>
      <c r="L113" s="73">
        <f ca="1">IF(L$2=0,0,L$22*EXP(L$23/($B113+273)/RGas)*(OFFSET('Composition%'!$B83,0,L$13)*OFFSET('Composition%'!$B83,0,L$14)))-IF(L$2=2,0,OFFSET('Composition%'!$B83,0,L$17)*OFFSET('Composition%'!$B83,0,L$18)*(L$24*EXP(-L$25/($B113+273)/RGas)))+ReactionRateK2!L113/2</f>
        <v>-2.9859522627745925E-3</v>
      </c>
      <c r="M113" s="73">
        <f ca="1">IF(M$2=0,0,M$22*EXP(M$23/($B113+273)/RGas)*(OFFSET('Composition%'!$B83,0,M$13)*OFFSET('Composition%'!$B83,0,M$14)))-IF(M$2=2,0,OFFSET('Composition%'!$B83,0,M$17)*OFFSET('Composition%'!$B83,0,M$18)*(M$24*EXP(-M$25/($B113+273)/RGas)))+ReactionRateK2!M113/2</f>
        <v>0</v>
      </c>
      <c r="N113" s="73"/>
      <c r="O113" s="73">
        <f ca="1">IF(O$2=0,0,O$22*EXP(O$23/($B113+273)/RGas)*(OFFSET('Composition%'!$B83,0,O$13)*OFFSET('Composition%'!$B83,0,O$14)))-IF(O$2=2,0,OFFSET('Composition%'!$B83,0,O$17)*OFFSET('Composition%'!$B83,0,O$18)*(O$24*EXP(-O$25/($B113+273)/RGas)))+ReactionRateK2!O113/2</f>
        <v>0</v>
      </c>
      <c r="P113" s="73">
        <f ca="1">IF(P$2=0,0,P$22*EXP(P$23/($B113+273)/RGas)*(OFFSET('Composition%'!$B83,0,P$13)*OFFSET('Composition%'!$B83,0,P$14)))-IF(P$2=2,0,OFFSET('Composition%'!$B83,0,P$17)*OFFSET('Composition%'!$B83,0,P$18)*(P$24*EXP(-P$25/($B113+273)/RGas)))+ReactionRateK2!P113/2</f>
        <v>1.6579557825179538E-2</v>
      </c>
      <c r="Q113" s="73">
        <f ca="1">IF(Q$2=0,0,Q$22*EXP(Q$23/($B113+273)/RGas)*(OFFSET('Composition%'!$B83,0,Q$13)*OFFSET('Composition%'!$B83,0,Q$14)))-IF(Q$2=2,0,OFFSET('Composition%'!$B83,0,Q$17)*OFFSET('Composition%'!$B83,0,Q$18)*(Q$24*EXP(-Q$25/($B113+273)/RGas)))+ReactionRateK2!Q113/2</f>
        <v>1.5946693452260579E-4</v>
      </c>
      <c r="R113" s="73">
        <f ca="1">IF(R$2=0,0,R$22*EXP(R$23/($B113+273)/RGas)*(OFFSET('Composition%'!$B83,0,R$13)*OFFSET('Composition%'!$B83,0,R$14)))-IF(R$2=2,0,OFFSET('Composition%'!$B83,0,R$17)*OFFSET('Composition%'!$B83,0,R$18)*(R$24*EXP(-R$25/($B113+273)/RGas)))+ReactionRateK2!R113/2</f>
        <v>4.8078208369956038E-5</v>
      </c>
      <c r="S113" s="73"/>
      <c r="T113" s="73">
        <f ca="1">IF(T$2=0,0,T$22*EXP(T$23/($B113+273)/RGas)*(OFFSET('Composition%'!$B83,0,T$13)*OFFSET('Composition%'!$B83,0,T$14)))-IF(T$2=2,0,OFFSET('Composition%'!$B83,0,T$17)*OFFSET('Composition%'!$B83,0,T$18)*(T$24*EXP(-T$25/($B113+273)/RGas)))+ReactionRateK2!T113/2</f>
        <v>1.923815509338611E-4</v>
      </c>
      <c r="U113" s="73">
        <f ca="1">IF(U$2=0,0,U$22*EXP(U$23/($B113+273)/RGas)*(OFFSET('Composition%'!$B83,0,U$13)*OFFSET('Composition%'!$B83,0,U$14)))-IF(U$2=2,0,OFFSET('Composition%'!$B83,0,U$17)*OFFSET('Composition%'!$B83,0,U$18)*(U$24*EXP(-U$25/($B113+273)/RGas)))+ReactionRateK2!U113/2</f>
        <v>1.4770562805821338E-6</v>
      </c>
      <c r="V113" s="73">
        <f ca="1">IF(V$2=0,0,V$22*EXP(V$23/($B113+273)/RGas)*(OFFSET('Composition%'!$B83,0,V$13)*OFFSET('Composition%'!$B83,0,V$14)))-IF(V$2=2,0,OFFSET('Composition%'!$B83,0,V$17)*OFFSET('Composition%'!$B83,0,V$18)*(V$24*EXP(-V$25/($B113+273)/RGas)))+ReactionRateK2!V113/2</f>
        <v>0</v>
      </c>
      <c r="W113" s="73">
        <f ca="1">IF(W$2=0,0,W$22*EXP(W$23/($B113+273)/RGas)*(OFFSET('Composition%'!$B83,0,W$13)*OFFSET('Composition%'!$B83,0,W$14)))-IF(W$2=2,0,OFFSET('Composition%'!$B83,0,W$17)*OFFSET('Composition%'!$B83,0,W$18)*(W$24*EXP(-W$25/($B113+273)/RGas)))+ReactionRateK2!W113/2</f>
        <v>0</v>
      </c>
      <c r="X113" s="73">
        <f ca="1">IF(X$2=0,0,X$22*EXP(X$23/($B113+273)/RGas)*(OFFSET('Composition%'!$B83,0,X$13)*OFFSET('Composition%'!$B83,0,X$14)))-IF(X$2=2,0,OFFSET('Composition%'!$B83,0,X$17)*OFFSET('Composition%'!$B83,0,X$18)*(X$24*EXP(-X$25/($B113+273)/RGas)))+ReactionRateK2!X113/2</f>
        <v>4.3686484565117294E-8</v>
      </c>
      <c r="Y113" s="73">
        <f ca="1">IF(Y$2=0,0,Y$22*EXP(Y$23/($B113+273)/RGas)*(OFFSET('Composition%'!$B83,0,Y$13)*OFFSET('Composition%'!$B83,0,Y$14)))-IF(Y$2=2,0,OFFSET('Composition%'!$B83,0,Y$17)*OFFSET('Composition%'!$B83,0,Y$18)*(Y$24*EXP(-Y$25/($B113+273)/RGas)))+ReactionRateK2!Y113/2</f>
        <v>2.1622227357687361E-9</v>
      </c>
      <c r="Z113" s="73">
        <f ca="1">IF(Z$2=0,0,Z$22*EXP(Z$23/($B113+273)/RGas)*(OFFSET('Composition%'!$B83,0,Z$13)*OFFSET('Composition%'!$B83,0,Z$14)))-IF(Z$2=2,0,OFFSET('Composition%'!$B83,0,Z$17)*OFFSET('Composition%'!$B83,0,Z$18)*(Z$24*EXP(-Z$25/($B113+273)/RGas)))+ReactionRateK2!Z113/2</f>
        <v>0</v>
      </c>
      <c r="AA113" s="73">
        <f ca="1">IF(AA$2=0,0,AA$22*EXP(AA$23/($B113+273)/RGas)*(OFFSET('Composition%'!$B83,0,AA$13)*OFFSET('Composition%'!$B83,0,AA$14)))-IF(AA$2=2,0,OFFSET('Composition%'!$B83,0,AA$17)*OFFSET('Composition%'!$B83,0,AA$18)*(AA$24*EXP(-AA$25/($B113+273)/RGas)))+ReactionRateK2!AA113/2</f>
        <v>0</v>
      </c>
      <c r="AB113" s="73">
        <f ca="1">IF(AB$2=0,0,AB$22*EXP(AB$23/($B113+273)/RGas)*(OFFSET('Composition%'!$B83,0,AB$13)*OFFSET('Composition%'!$B83,0,AB$14)))-IF(AB$2=2,0,OFFSET('Composition%'!$B83,0,AB$17)*OFFSET('Composition%'!$B83,0,AB$18)*(AB$24*EXP(-AB$25/($B113+273)/RGas)))+ReactionRateK2!AB113/2</f>
        <v>0</v>
      </c>
      <c r="AC113" s="73">
        <f ca="1">IF(AC$2=0,0,AC$22*EXP(AC$23/($B113+273)/RGas)*(OFFSET('Composition%'!$B83,0,AC$13)*OFFSET('Composition%'!$B83,0,AC$14)))-IF(AC$2=2,0,OFFSET('Composition%'!$B83,0,AC$17)*OFFSET('Composition%'!$B83,0,AC$18)*(AC$24*EXP(-AC$25/($B113+273)/RGas)))+ReactionRateK2!AC113/2</f>
        <v>0</v>
      </c>
      <c r="AD113" s="73">
        <f ca="1">IF(AD$2=0,0,AD$22*EXP(AD$23/($B113+273)/RGas)*(OFFSET('Composition%'!$B83,0,AD$13)*OFFSET('Composition%'!$B83,0,AD$14)))-IF(AD$2=2,0,OFFSET('Composition%'!$B83,0,AD$17)*OFFSET('Composition%'!$B83,0,AD$18)*(AD$24*EXP(-AD$25/($B113+273)/RGas)))+ReactionRateK2!AD113/2</f>
        <v>0</v>
      </c>
      <c r="AE113" s="73">
        <f ca="1">IF(AE$2=0,0,AE$22*EXP(AE$23/($B113+273)/RGas)*(OFFSET('Composition%'!$B83,0,AE$13)*OFFSET('Composition%'!$B83,0,AE$14)))-IF(AE$2=2,0,OFFSET('Composition%'!$B83,0,AE$17)*OFFSET('Composition%'!$B83,0,AE$18)*(AE$24*EXP(-AE$25/($B113+273)/RGas)))+ReactionRateK2!AE113/2</f>
        <v>0</v>
      </c>
      <c r="AF113" s="73"/>
      <c r="AG113" s="73">
        <f ca="1">IF(AG$2=0,0,AG$22*EXP(AG$23/($B113+273)/RGas)*(OFFSET('Composition%'!$B83,0,AG$13)*OFFSET('Composition%'!$B83,0,AG$14)))-IF(AG$2=2,0,OFFSET('Composition%'!$B83,0,AG$17)*OFFSET('Composition%'!$B83,0,AG$18)*(AG$24*EXP(-AG$25/($B113+273)/RGas)))+ReactionRateK2!AG113/2</f>
        <v>0</v>
      </c>
      <c r="AH113" s="73">
        <f ca="1">IF(AH$2=0,0,AH$22*EXP(AH$23/($B113+273)/RGas)*(OFFSET('Composition%'!$B83,0,AH$13)*OFFSET('Composition%'!$B83,0,AH$14)))-IF(AH$2=2,0,OFFSET('Composition%'!$B83,0,AH$17)*OFFSET('Composition%'!$B83,0,AH$18)*(AH$24*EXP(-AH$25/($B113+273)/RGas)))+ReactionRateK2!AH113/2</f>
        <v>0</v>
      </c>
      <c r="AI113" s="73">
        <f ca="1">IF(AI$2=0,0,AI$22*EXP(AI$23/($B113+273)/RGas)*(OFFSET('Composition%'!$B83,0,AI$13)*OFFSET('Composition%'!$B83,0,AI$14)))-IF(AI$2=2,0,OFFSET('Composition%'!$B83,0,AI$17)*OFFSET('Composition%'!$B83,0,AI$18)*(AI$24*EXP(-AI$25/($B113+273)/RGas)))+ReactionRateK2!AI113/2</f>
        <v>0</v>
      </c>
      <c r="AJ113" s="73">
        <f ca="1">IF(AJ$2=0,0,AJ$22*EXP(AJ$23/($B113+273)/RGas)*(OFFSET('Composition%'!$B83,0,AJ$13)*OFFSET('Composition%'!$B83,0,AJ$14)))-IF(AJ$2=2,0,OFFSET('Composition%'!$B83,0,AJ$17)*OFFSET('Composition%'!$B83,0,AJ$18)*(AJ$24*EXP(-AJ$25/($B113+273)/RGas)))+ReactionRateK2!AJ113/2</f>
        <v>0</v>
      </c>
      <c r="AK113" s="73">
        <f ca="1">IF(AK$2=0,0,AK$22*EXP(AK$23/($B113+273)/RGas)*(OFFSET('Composition%'!$B83,0,AK$13)*OFFSET('Composition%'!$B83,0,AK$14)))-IF(AK$2=2,0,OFFSET('Composition%'!$B83,0,AK$17)*OFFSET('Composition%'!$B83,0,AK$18)*(AK$24*EXP(-AK$25/($B113+273)/RGas)))+ReactionRateK2!AK113/2</f>
        <v>0</v>
      </c>
      <c r="AL113" s="73">
        <f ca="1">IF(AL$2=0,0,AL$22*EXP(AL$23/($B113+273)/RGas)*(OFFSET('Composition%'!$B83,0,AL$13)*OFFSET('Composition%'!$B83,0,AL$14)))-IF(AL$2=2,0,OFFSET('Composition%'!$B83,0,AL$17)*OFFSET('Composition%'!$B83,0,AL$18)*(AL$24*EXP(-AL$25/($B113+273)/RGas)))+ReactionRateK2!AL113/2</f>
        <v>0</v>
      </c>
      <c r="AM113" s="73"/>
      <c r="AN113" s="73">
        <f ca="1">IF(AN$2=0,0,AN$22*EXP(AN$23/($B113+273)/RGas)*(OFFSET('Composition%'!$B83,0,AN$13)*OFFSET('Composition%'!$B83,0,AN$14)))-IF(AN$2=2,0,OFFSET('Composition%'!$B83,0,AN$17)*OFFSET('Composition%'!$B83,0,AN$18)*(AN$24*EXP(-AN$25/($B113+273)/RGas)))+ReactionRateK2!AN113/2</f>
        <v>0</v>
      </c>
      <c r="AO113" s="73">
        <f ca="1">IF(AO$2=0,0,AO$22*EXP(AO$23/($B113+273)/RGas)*(OFFSET('Composition%'!$B83,0,AO$13)*OFFSET('Composition%'!$B83,0,AO$14)))-IF(AO$2=2,0,OFFSET('Composition%'!$B83,0,AO$17)*OFFSET('Composition%'!$B83,0,AO$18)*(AO$24*EXP(-AO$25/($B113+273)/RGas)))+ReactionRateK2!AO113/2</f>
        <v>0</v>
      </c>
      <c r="AP113" s="73">
        <f ca="1">IF(AP$2=0,0,AP$22*EXP(AP$23/($B113+273)/RGas)*(OFFSET('Composition%'!$B83,0,AP$13)*OFFSET('Composition%'!$B83,0,AP$14)))-IF(AP$2=2,0,OFFSET('Composition%'!$B83,0,AP$17)*OFFSET('Composition%'!$B83,0,AP$18)*(AP$24*EXP(-AP$25/($B113+273)/RGas)))+ReactionRateK2!AP113/2</f>
        <v>4.733445976082192E-12</v>
      </c>
      <c r="AQ113" s="73">
        <f ca="1">IF(AQ$2=0,0,AQ$22*EXP(AQ$23/($B113+273)/RGas)*(OFFSET('Composition%'!$B83,0,AQ$13)*OFFSET('Composition%'!$B83,0,AQ$14)))-IF(AQ$2=2,0,OFFSET('Composition%'!$B83,0,AQ$17)*OFFSET('Composition%'!$B83,0,AQ$18)*(AQ$24*EXP(-AQ$25/($B113+273)/RGas)))+ReactionRateK2!AQ113/2</f>
        <v>0</v>
      </c>
      <c r="AR113" s="73">
        <f ca="1">IF(AR$2=0,0,AR$22*EXP(AR$23/($B113+273)/RGas)*(OFFSET('Composition%'!$B83,0,AR$13)*OFFSET('Composition%'!$B83,0,AR$14)))-IF(AR$2=2,0,OFFSET('Composition%'!$B83,0,AR$17)*OFFSET('Composition%'!$B83,0,AR$18)*(AR$24*EXP(-AR$25/($B113+273)/RGas)))+ReactionRateK2!AR113/2</f>
        <v>0</v>
      </c>
    </row>
    <row r="114" spans="1:44">
      <c r="A114" s="3">
        <f t="shared" si="10"/>
        <v>4.0999999999999934</v>
      </c>
      <c r="B114" s="19">
        <f ca="1">'Composition%'!B84</f>
        <v>414.48667345748379</v>
      </c>
      <c r="C114">
        <f t="shared" si="11"/>
        <v>30</v>
      </c>
      <c r="D114" s="26">
        <f ca="1">('Composition%'!C84*ReactionRateK3!C114)^3</f>
        <v>5.9768250748578762</v>
      </c>
      <c r="E114" s="4"/>
      <c r="F114" s="73">
        <f ca="1">IF(F$2=0,0,F$22*EXP(F$23/($B114+273)/RGas)*(OFFSET('Composition%'!$B84,0,F$13)*OFFSET('Composition%'!$B84,0,F$14)))-IF(F$2=2,0,OFFSET('Composition%'!$B84,0,F$17)*OFFSET('Composition%'!$B84,0,F$18)*(F$24*EXP(-F$25/($B114+273)/RGas)))+ReactionRateK2!F114/2</f>
        <v>3.5315443872317494E-3</v>
      </c>
      <c r="G114" s="73">
        <f ca="1">IF(G$2=0,0,G$22*EXP(G$23/($B114+273)/RGas)*(OFFSET('Composition%'!$B84,0,G$13)*OFFSET('Composition%'!$B84,0,G$14)))-IF(G$2=2,0,OFFSET('Composition%'!$B84,0,G$17)*OFFSET('Composition%'!$B84,0,G$18)*(G$24*EXP(-G$25/($B114+273)/RGas)))+ReactionRateK2!G114/2</f>
        <v>1.411543586106767E-3</v>
      </c>
      <c r="H114" s="73">
        <f ca="1">IF(H$2=0,0,H$22*EXP(H$23/($B114+273)/RGas)*(OFFSET('Composition%'!$B84,0,H$13)*OFFSET('Composition%'!$B84,0,H$14)))-IF(H$2=2,0,OFFSET('Composition%'!$B84,0,H$17)*OFFSET('Composition%'!$B84,0,H$18)*(H$24*EXP(-H$25/($B114+273)/RGas)))+ReactionRateK2!H114/2</f>
        <v>-4.1062226198106967E-6</v>
      </c>
      <c r="I114" s="73">
        <f ca="1">IF(I$2=0,0,I$22*EXP(I$23/($B114+273)/RGas)*(OFFSET('Composition%'!$B84,0,I$13)*OFFSET('Composition%'!$B84,0,I$14)))-IF(I$2=2,0,OFFSET('Composition%'!$B84,0,I$17)*OFFSET('Composition%'!$B84,0,I$18)*(I$24*EXP(-I$25/($B114+273)/RGas)))+ReactionRateK2!I114/2</f>
        <v>5.7017466713500723E-6</v>
      </c>
      <c r="J114" s="73"/>
      <c r="K114" s="73">
        <f ca="1">IF(K$2=0,0,K$22*EXP(K$23/($B114+273)/RGas)*(OFFSET('Composition%'!$B84,0,K$13)*OFFSET('Composition%'!$B84,0,K$14)))-IF(K$2=2,0,OFFSET('Composition%'!$B84,0,K$17)*OFFSET('Composition%'!$B84,0,K$18)*(K$24*EXP(-K$25/($B114+273)/RGas)))+ReactionRateK2!K114/2</f>
        <v>1.4099174009870277E-2</v>
      </c>
      <c r="L114" s="73">
        <f ca="1">IF(L$2=0,0,L$22*EXP(L$23/($B114+273)/RGas)*(OFFSET('Composition%'!$B84,0,L$13)*OFFSET('Composition%'!$B84,0,L$14)))-IF(L$2=2,0,OFFSET('Composition%'!$B84,0,L$17)*OFFSET('Composition%'!$B84,0,L$18)*(L$24*EXP(-L$25/($B114+273)/RGas)))+ReactionRateK2!L114/2</f>
        <v>-2.9421671347502941E-3</v>
      </c>
      <c r="M114" s="73">
        <f ca="1">IF(M$2=0,0,M$22*EXP(M$23/($B114+273)/RGas)*(OFFSET('Composition%'!$B84,0,M$13)*OFFSET('Composition%'!$B84,0,M$14)))-IF(M$2=2,0,OFFSET('Composition%'!$B84,0,M$17)*OFFSET('Composition%'!$B84,0,M$18)*(M$24*EXP(-M$25/($B114+273)/RGas)))+ReactionRateK2!M114/2</f>
        <v>0</v>
      </c>
      <c r="N114" s="73"/>
      <c r="O114" s="73">
        <f ca="1">IF(O$2=0,0,O$22*EXP(O$23/($B114+273)/RGas)*(OFFSET('Composition%'!$B84,0,O$13)*OFFSET('Composition%'!$B84,0,O$14)))-IF(O$2=2,0,OFFSET('Composition%'!$B84,0,O$17)*OFFSET('Composition%'!$B84,0,O$18)*(O$24*EXP(-O$25/($B114+273)/RGas)))+ReactionRateK2!O114/2</f>
        <v>0</v>
      </c>
      <c r="P114" s="73">
        <f ca="1">IF(P$2=0,0,P$22*EXP(P$23/($B114+273)/RGas)*(OFFSET('Composition%'!$B84,0,P$13)*OFFSET('Composition%'!$B84,0,P$14)))-IF(P$2=2,0,OFFSET('Composition%'!$B84,0,P$17)*OFFSET('Composition%'!$B84,0,P$18)*(P$24*EXP(-P$25/($B114+273)/RGas)))+ReactionRateK2!P114/2</f>
        <v>1.6475150594840442E-2</v>
      </c>
      <c r="Q114" s="73">
        <f ca="1">IF(Q$2=0,0,Q$22*EXP(Q$23/($B114+273)/RGas)*(OFFSET('Composition%'!$B84,0,Q$13)*OFFSET('Composition%'!$B84,0,Q$14)))-IF(Q$2=2,0,OFFSET('Composition%'!$B84,0,Q$17)*OFFSET('Composition%'!$B84,0,Q$18)*(Q$24*EXP(-Q$25/($B114+273)/RGas)))+ReactionRateK2!Q114/2</f>
        <v>1.6102706543396023E-4</v>
      </c>
      <c r="R114" s="73">
        <f ca="1">IF(R$2=0,0,R$22*EXP(R$23/($B114+273)/RGas)*(OFFSET('Composition%'!$B84,0,R$13)*OFFSET('Composition%'!$B84,0,R$14)))-IF(R$2=2,0,OFFSET('Composition%'!$B84,0,R$17)*OFFSET('Composition%'!$B84,0,R$18)*(R$24*EXP(-R$25/($B114+273)/RGas)))+ReactionRateK2!R114/2</f>
        <v>4.9132132805762911E-5</v>
      </c>
      <c r="S114" s="73"/>
      <c r="T114" s="73">
        <f ca="1">IF(T$2=0,0,T$22*EXP(T$23/($B114+273)/RGas)*(OFFSET('Composition%'!$B84,0,T$13)*OFFSET('Composition%'!$B84,0,T$14)))-IF(T$2=2,0,OFFSET('Composition%'!$B84,0,T$17)*OFFSET('Composition%'!$B84,0,T$18)*(T$24*EXP(-T$25/($B114+273)/RGas)))+ReactionRateK2!T114/2</f>
        <v>1.8005693935685993E-4</v>
      </c>
      <c r="U114" s="73">
        <f ca="1">IF(U$2=0,0,U$22*EXP(U$23/($B114+273)/RGas)*(OFFSET('Composition%'!$B84,0,U$13)*OFFSET('Composition%'!$B84,0,U$14)))-IF(U$2=2,0,OFFSET('Composition%'!$B84,0,U$17)*OFFSET('Composition%'!$B84,0,U$18)*(U$24*EXP(-U$25/($B114+273)/RGas)))+ReactionRateK2!U114/2</f>
        <v>1.3410590584178995E-6</v>
      </c>
      <c r="V114" s="73">
        <f ca="1">IF(V$2=0,0,V$22*EXP(V$23/($B114+273)/RGas)*(OFFSET('Composition%'!$B84,0,V$13)*OFFSET('Composition%'!$B84,0,V$14)))-IF(V$2=2,0,OFFSET('Composition%'!$B84,0,V$17)*OFFSET('Composition%'!$B84,0,V$18)*(V$24*EXP(-V$25/($B114+273)/RGas)))+ReactionRateK2!V114/2</f>
        <v>0</v>
      </c>
      <c r="W114" s="73">
        <f ca="1">IF(W$2=0,0,W$22*EXP(W$23/($B114+273)/RGas)*(OFFSET('Composition%'!$B84,0,W$13)*OFFSET('Composition%'!$B84,0,W$14)))-IF(W$2=2,0,OFFSET('Composition%'!$B84,0,W$17)*OFFSET('Composition%'!$B84,0,W$18)*(W$24*EXP(-W$25/($B114+273)/RGas)))+ReactionRateK2!W114/2</f>
        <v>0</v>
      </c>
      <c r="X114" s="73">
        <f ca="1">IF(X$2=0,0,X$22*EXP(X$23/($B114+273)/RGas)*(OFFSET('Composition%'!$B84,0,X$13)*OFFSET('Composition%'!$B84,0,X$14)))-IF(X$2=2,0,OFFSET('Composition%'!$B84,0,X$17)*OFFSET('Composition%'!$B84,0,X$18)*(X$24*EXP(-X$25/($B114+273)/RGas)))+ReactionRateK2!X114/2</f>
        <v>4.36796495989368E-8</v>
      </c>
      <c r="Y114" s="73">
        <f ca="1">IF(Y$2=0,0,Y$22*EXP(Y$23/($B114+273)/RGas)*(OFFSET('Composition%'!$B84,0,Y$13)*OFFSET('Composition%'!$B84,0,Y$14)))-IF(Y$2=2,0,OFFSET('Composition%'!$B84,0,Y$17)*OFFSET('Composition%'!$B84,0,Y$18)*(Y$24*EXP(-Y$25/($B114+273)/RGas)))+ReactionRateK2!Y114/2</f>
        <v>2.1618844453473206E-9</v>
      </c>
      <c r="Z114" s="73">
        <f ca="1">IF(Z$2=0,0,Z$22*EXP(Z$23/($B114+273)/RGas)*(OFFSET('Composition%'!$B84,0,Z$13)*OFFSET('Composition%'!$B84,0,Z$14)))-IF(Z$2=2,0,OFFSET('Composition%'!$B84,0,Z$17)*OFFSET('Composition%'!$B84,0,Z$18)*(Z$24*EXP(-Z$25/($B114+273)/RGas)))+ReactionRateK2!Z114/2</f>
        <v>0</v>
      </c>
      <c r="AA114" s="73">
        <f ca="1">IF(AA$2=0,0,AA$22*EXP(AA$23/($B114+273)/RGas)*(OFFSET('Composition%'!$B84,0,AA$13)*OFFSET('Composition%'!$B84,0,AA$14)))-IF(AA$2=2,0,OFFSET('Composition%'!$B84,0,AA$17)*OFFSET('Composition%'!$B84,0,AA$18)*(AA$24*EXP(-AA$25/($B114+273)/RGas)))+ReactionRateK2!AA114/2</f>
        <v>0</v>
      </c>
      <c r="AB114" s="73">
        <f ca="1">IF(AB$2=0,0,AB$22*EXP(AB$23/($B114+273)/RGas)*(OFFSET('Composition%'!$B84,0,AB$13)*OFFSET('Composition%'!$B84,0,AB$14)))-IF(AB$2=2,0,OFFSET('Composition%'!$B84,0,AB$17)*OFFSET('Composition%'!$B84,0,AB$18)*(AB$24*EXP(-AB$25/($B114+273)/RGas)))+ReactionRateK2!AB114/2</f>
        <v>0</v>
      </c>
      <c r="AC114" s="73">
        <f ca="1">IF(AC$2=0,0,AC$22*EXP(AC$23/($B114+273)/RGas)*(OFFSET('Composition%'!$B84,0,AC$13)*OFFSET('Composition%'!$B84,0,AC$14)))-IF(AC$2=2,0,OFFSET('Composition%'!$B84,0,AC$17)*OFFSET('Composition%'!$B84,0,AC$18)*(AC$24*EXP(-AC$25/($B114+273)/RGas)))+ReactionRateK2!AC114/2</f>
        <v>0</v>
      </c>
      <c r="AD114" s="73">
        <f ca="1">IF(AD$2=0,0,AD$22*EXP(AD$23/($B114+273)/RGas)*(OFFSET('Composition%'!$B84,0,AD$13)*OFFSET('Composition%'!$B84,0,AD$14)))-IF(AD$2=2,0,OFFSET('Composition%'!$B84,0,AD$17)*OFFSET('Composition%'!$B84,0,AD$18)*(AD$24*EXP(-AD$25/($B114+273)/RGas)))+ReactionRateK2!AD114/2</f>
        <v>0</v>
      </c>
      <c r="AE114" s="73">
        <f ca="1">IF(AE$2=0,0,AE$22*EXP(AE$23/($B114+273)/RGas)*(OFFSET('Composition%'!$B84,0,AE$13)*OFFSET('Composition%'!$B84,0,AE$14)))-IF(AE$2=2,0,OFFSET('Composition%'!$B84,0,AE$17)*OFFSET('Composition%'!$B84,0,AE$18)*(AE$24*EXP(-AE$25/($B114+273)/RGas)))+ReactionRateK2!AE114/2</f>
        <v>0</v>
      </c>
      <c r="AF114" s="73"/>
      <c r="AG114" s="73">
        <f ca="1">IF(AG$2=0,0,AG$22*EXP(AG$23/($B114+273)/RGas)*(OFFSET('Composition%'!$B84,0,AG$13)*OFFSET('Composition%'!$B84,0,AG$14)))-IF(AG$2=2,0,OFFSET('Composition%'!$B84,0,AG$17)*OFFSET('Composition%'!$B84,0,AG$18)*(AG$24*EXP(-AG$25/($B114+273)/RGas)))+ReactionRateK2!AG114/2</f>
        <v>0</v>
      </c>
      <c r="AH114" s="73">
        <f ca="1">IF(AH$2=0,0,AH$22*EXP(AH$23/($B114+273)/RGas)*(OFFSET('Composition%'!$B84,0,AH$13)*OFFSET('Composition%'!$B84,0,AH$14)))-IF(AH$2=2,0,OFFSET('Composition%'!$B84,0,AH$17)*OFFSET('Composition%'!$B84,0,AH$18)*(AH$24*EXP(-AH$25/($B114+273)/RGas)))+ReactionRateK2!AH114/2</f>
        <v>0</v>
      </c>
      <c r="AI114" s="73">
        <f ca="1">IF(AI$2=0,0,AI$22*EXP(AI$23/($B114+273)/RGas)*(OFFSET('Composition%'!$B84,0,AI$13)*OFFSET('Composition%'!$B84,0,AI$14)))-IF(AI$2=2,0,OFFSET('Composition%'!$B84,0,AI$17)*OFFSET('Composition%'!$B84,0,AI$18)*(AI$24*EXP(-AI$25/($B114+273)/RGas)))+ReactionRateK2!AI114/2</f>
        <v>0</v>
      </c>
      <c r="AJ114" s="73">
        <f ca="1">IF(AJ$2=0,0,AJ$22*EXP(AJ$23/($B114+273)/RGas)*(OFFSET('Composition%'!$B84,0,AJ$13)*OFFSET('Composition%'!$B84,0,AJ$14)))-IF(AJ$2=2,0,OFFSET('Composition%'!$B84,0,AJ$17)*OFFSET('Composition%'!$B84,0,AJ$18)*(AJ$24*EXP(-AJ$25/($B114+273)/RGas)))+ReactionRateK2!AJ114/2</f>
        <v>0</v>
      </c>
      <c r="AK114" s="73">
        <f ca="1">IF(AK$2=0,0,AK$22*EXP(AK$23/($B114+273)/RGas)*(OFFSET('Composition%'!$B84,0,AK$13)*OFFSET('Composition%'!$B84,0,AK$14)))-IF(AK$2=2,0,OFFSET('Composition%'!$B84,0,AK$17)*OFFSET('Composition%'!$B84,0,AK$18)*(AK$24*EXP(-AK$25/($B114+273)/RGas)))+ReactionRateK2!AK114/2</f>
        <v>0</v>
      </c>
      <c r="AL114" s="73">
        <f ca="1">IF(AL$2=0,0,AL$22*EXP(AL$23/($B114+273)/RGas)*(OFFSET('Composition%'!$B84,0,AL$13)*OFFSET('Composition%'!$B84,0,AL$14)))-IF(AL$2=2,0,OFFSET('Composition%'!$B84,0,AL$17)*OFFSET('Composition%'!$B84,0,AL$18)*(AL$24*EXP(-AL$25/($B114+273)/RGas)))+ReactionRateK2!AL114/2</f>
        <v>0</v>
      </c>
      <c r="AM114" s="73"/>
      <c r="AN114" s="73">
        <f ca="1">IF(AN$2=0,0,AN$22*EXP(AN$23/($B114+273)/RGas)*(OFFSET('Composition%'!$B84,0,AN$13)*OFFSET('Composition%'!$B84,0,AN$14)))-IF(AN$2=2,0,OFFSET('Composition%'!$B84,0,AN$17)*OFFSET('Composition%'!$B84,0,AN$18)*(AN$24*EXP(-AN$25/($B114+273)/RGas)))+ReactionRateK2!AN114/2</f>
        <v>0</v>
      </c>
      <c r="AO114" s="73">
        <f ca="1">IF(AO$2=0,0,AO$22*EXP(AO$23/($B114+273)/RGas)*(OFFSET('Composition%'!$B84,0,AO$13)*OFFSET('Composition%'!$B84,0,AO$14)))-IF(AO$2=2,0,OFFSET('Composition%'!$B84,0,AO$17)*OFFSET('Composition%'!$B84,0,AO$18)*(AO$24*EXP(-AO$25/($B114+273)/RGas)))+ReactionRateK2!AO114/2</f>
        <v>0</v>
      </c>
      <c r="AP114" s="73">
        <f ca="1">IF(AP$2=0,0,AP$22*EXP(AP$23/($B114+273)/RGas)*(OFFSET('Composition%'!$B84,0,AP$13)*OFFSET('Composition%'!$B84,0,AP$14)))-IF(AP$2=2,0,OFFSET('Composition%'!$B84,0,AP$17)*OFFSET('Composition%'!$B84,0,AP$18)*(AP$24*EXP(-AP$25/($B114+273)/RGas)))+ReactionRateK2!AP114/2</f>
        <v>4.7335012056357409E-12</v>
      </c>
      <c r="AQ114" s="73">
        <f ca="1">IF(AQ$2=0,0,AQ$22*EXP(AQ$23/($B114+273)/RGas)*(OFFSET('Composition%'!$B84,0,AQ$13)*OFFSET('Composition%'!$B84,0,AQ$14)))-IF(AQ$2=2,0,OFFSET('Composition%'!$B84,0,AQ$17)*OFFSET('Composition%'!$B84,0,AQ$18)*(AQ$24*EXP(-AQ$25/($B114+273)/RGas)))+ReactionRateK2!AQ114/2</f>
        <v>0</v>
      </c>
      <c r="AR114" s="73">
        <f ca="1">IF(AR$2=0,0,AR$22*EXP(AR$23/($B114+273)/RGas)*(OFFSET('Composition%'!$B84,0,AR$13)*OFFSET('Composition%'!$B84,0,AR$14)))-IF(AR$2=2,0,OFFSET('Composition%'!$B84,0,AR$17)*OFFSET('Composition%'!$B84,0,AR$18)*(AR$24*EXP(-AR$25/($B114+273)/RGas)))+ReactionRateK2!AR114/2</f>
        <v>0</v>
      </c>
    </row>
    <row r="115" spans="1:44">
      <c r="A115" s="3">
        <f t="shared" si="10"/>
        <v>4.1499999999999932</v>
      </c>
      <c r="B115" s="19">
        <f ca="1">'Composition%'!B85</f>
        <v>414.49604904019935</v>
      </c>
      <c r="C115">
        <f t="shared" si="11"/>
        <v>30</v>
      </c>
      <c r="D115" s="26">
        <f ca="1">('Composition%'!C85*ReactionRateK3!C115)^3</f>
        <v>5.9742010796695819</v>
      </c>
      <c r="E115" s="4"/>
      <c r="F115" s="73">
        <f ca="1">IF(F$2=0,0,F$22*EXP(F$23/($B115+273)/RGas)*(OFFSET('Composition%'!$B85,0,F$13)*OFFSET('Composition%'!$B85,0,F$14)))-IF(F$2=2,0,OFFSET('Composition%'!$B85,0,F$17)*OFFSET('Composition%'!$B85,0,F$18)*(F$24*EXP(-F$25/($B115+273)/RGas)))+ReactionRateK2!F115/2</f>
        <v>3.4767200867300615E-3</v>
      </c>
      <c r="G115" s="73">
        <f ca="1">IF(G$2=0,0,G$22*EXP(G$23/($B115+273)/RGas)*(OFFSET('Composition%'!$B85,0,G$13)*OFFSET('Composition%'!$B85,0,G$14)))-IF(G$2=2,0,OFFSET('Composition%'!$B85,0,G$17)*OFFSET('Composition%'!$B85,0,G$18)*(G$24*EXP(-G$25/($B115+273)/RGas)))+ReactionRateK2!G115/2</f>
        <v>1.3908260093535704E-3</v>
      </c>
      <c r="H115" s="73">
        <f ca="1">IF(H$2=0,0,H$22*EXP(H$23/($B115+273)/RGas)*(OFFSET('Composition%'!$B85,0,H$13)*OFFSET('Composition%'!$B85,0,H$14)))-IF(H$2=2,0,OFFSET('Composition%'!$B85,0,H$17)*OFFSET('Composition%'!$B85,0,H$18)*(H$24*EXP(-H$25/($B115+273)/RGas)))+ReactionRateK2!H115/2</f>
        <v>-4.0797976220460146E-6</v>
      </c>
      <c r="I115" s="73">
        <f ca="1">IF(I$2=0,0,I$22*EXP(I$23/($B115+273)/RGas)*(OFFSET('Composition%'!$B85,0,I$13)*OFFSET('Composition%'!$B85,0,I$14)))-IF(I$2=2,0,OFFSET('Composition%'!$B85,0,I$17)*OFFSET('Composition%'!$B85,0,I$18)*(I$24*EXP(-I$25/($B115+273)/RGas)))+ReactionRateK2!I115/2</f>
        <v>5.4006230955375983E-6</v>
      </c>
      <c r="J115" s="73"/>
      <c r="K115" s="73">
        <f ca="1">IF(K$2=0,0,K$22*EXP(K$23/($B115+273)/RGas)*(OFFSET('Composition%'!$B85,0,K$13)*OFFSET('Composition%'!$B85,0,K$14)))-IF(K$2=2,0,OFFSET('Composition%'!$B85,0,K$17)*OFFSET('Composition%'!$B85,0,K$18)*(K$24*EXP(-K$25/($B115+273)/RGas)))+ReactionRateK2!K115/2</f>
        <v>1.3783593656704313E-2</v>
      </c>
      <c r="L115" s="73">
        <f ca="1">IF(L$2=0,0,L$22*EXP(L$23/($B115+273)/RGas)*(OFFSET('Composition%'!$B85,0,L$13)*OFFSET('Composition%'!$B85,0,L$14)))-IF(L$2=2,0,OFFSET('Composition%'!$B85,0,L$17)*OFFSET('Composition%'!$B85,0,L$18)*(L$24*EXP(-L$25/($B115+273)/RGas)))+ReactionRateK2!L115/2</f>
        <v>-2.8993836870565394E-3</v>
      </c>
      <c r="M115" s="73">
        <f ca="1">IF(M$2=0,0,M$22*EXP(M$23/($B115+273)/RGas)*(OFFSET('Composition%'!$B85,0,M$13)*OFFSET('Composition%'!$B85,0,M$14)))-IF(M$2=2,0,OFFSET('Composition%'!$B85,0,M$17)*OFFSET('Composition%'!$B85,0,M$18)*(M$24*EXP(-M$25/($B115+273)/RGas)))+ReactionRateK2!M115/2</f>
        <v>0</v>
      </c>
      <c r="N115" s="73"/>
      <c r="O115" s="73">
        <f ca="1">IF(O$2=0,0,O$22*EXP(O$23/($B115+273)/RGas)*(OFFSET('Composition%'!$B85,0,O$13)*OFFSET('Composition%'!$B85,0,O$14)))-IF(O$2=2,0,OFFSET('Composition%'!$B85,0,O$17)*OFFSET('Composition%'!$B85,0,O$18)*(O$24*EXP(-O$25/($B115+273)/RGas)))+ReactionRateK2!O115/2</f>
        <v>0</v>
      </c>
      <c r="P115" s="73">
        <f ca="1">IF(P$2=0,0,P$22*EXP(P$23/($B115+273)/RGas)*(OFFSET('Composition%'!$B85,0,P$13)*OFFSET('Composition%'!$B85,0,P$14)))-IF(P$2=2,0,OFFSET('Composition%'!$B85,0,P$17)*OFFSET('Composition%'!$B85,0,P$18)*(P$24*EXP(-P$25/($B115+273)/RGas)))+ReactionRateK2!P115/2</f>
        <v>1.6368485360094807E-2</v>
      </c>
      <c r="Q115" s="73">
        <f ca="1">IF(Q$2=0,0,Q$22*EXP(Q$23/($B115+273)/RGas)*(OFFSET('Composition%'!$B85,0,Q$13)*OFFSET('Composition%'!$B85,0,Q$14)))-IF(Q$2=2,0,OFFSET('Composition%'!$B85,0,Q$17)*OFFSET('Composition%'!$B85,0,Q$18)*(Q$24*EXP(-Q$25/($B115+273)/RGas)))+ReactionRateK2!Q115/2</f>
        <v>1.6255810918003051E-4</v>
      </c>
      <c r="R115" s="73">
        <f ca="1">IF(R$2=0,0,R$22*EXP(R$23/($B115+273)/RGas)*(OFFSET('Composition%'!$B85,0,R$13)*OFFSET('Composition%'!$B85,0,R$14)))-IF(R$2=2,0,OFFSET('Composition%'!$B85,0,R$17)*OFFSET('Composition%'!$B85,0,R$18)*(R$24*EXP(-R$25/($B115+273)/RGas)))+ReactionRateK2!R115/2</f>
        <v>5.0186980892789231E-5</v>
      </c>
      <c r="S115" s="73"/>
      <c r="T115" s="73">
        <f ca="1">IF(T$2=0,0,T$22*EXP(T$23/($B115+273)/RGas)*(OFFSET('Composition%'!$B85,0,T$13)*OFFSET('Composition%'!$B85,0,T$14)))-IF(T$2=2,0,OFFSET('Composition%'!$B85,0,T$17)*OFFSET('Composition%'!$B85,0,T$18)*(T$24*EXP(-T$25/($B115+273)/RGas)))+ReactionRateK2!T115/2</f>
        <v>1.6853582513878557E-4</v>
      </c>
      <c r="U115" s="73">
        <f ca="1">IF(U$2=0,0,U$22*EXP(U$23/($B115+273)/RGas)*(OFFSET('Composition%'!$B85,0,U$13)*OFFSET('Composition%'!$B85,0,U$14)))-IF(U$2=2,0,OFFSET('Composition%'!$B85,0,U$17)*OFFSET('Composition%'!$B85,0,U$18)*(U$24*EXP(-U$25/($B115+273)/RGas)))+ReactionRateK2!U115/2</f>
        <v>1.2176150300397391E-6</v>
      </c>
      <c r="V115" s="73">
        <f ca="1">IF(V$2=0,0,V$22*EXP(V$23/($B115+273)/RGas)*(OFFSET('Composition%'!$B85,0,V$13)*OFFSET('Composition%'!$B85,0,V$14)))-IF(V$2=2,0,OFFSET('Composition%'!$B85,0,V$17)*OFFSET('Composition%'!$B85,0,V$18)*(V$24*EXP(-V$25/($B115+273)/RGas)))+ReactionRateK2!V115/2</f>
        <v>0</v>
      </c>
      <c r="W115" s="73">
        <f ca="1">IF(W$2=0,0,W$22*EXP(W$23/($B115+273)/RGas)*(OFFSET('Composition%'!$B85,0,W$13)*OFFSET('Composition%'!$B85,0,W$14)))-IF(W$2=2,0,OFFSET('Composition%'!$B85,0,W$17)*OFFSET('Composition%'!$B85,0,W$18)*(W$24*EXP(-W$25/($B115+273)/RGas)))+ReactionRateK2!W115/2</f>
        <v>0</v>
      </c>
      <c r="X115" s="73">
        <f ca="1">IF(X$2=0,0,X$22*EXP(X$23/($B115+273)/RGas)*(OFFSET('Composition%'!$B85,0,X$13)*OFFSET('Composition%'!$B85,0,X$14)))-IF(X$2=2,0,OFFSET('Composition%'!$B85,0,X$17)*OFFSET('Composition%'!$B85,0,X$18)*(X$24*EXP(-X$25/($B115+273)/RGas)))+ReactionRateK2!X115/2</f>
        <v>4.3673253858024075E-8</v>
      </c>
      <c r="Y115" s="73">
        <f ca="1">IF(Y$2=0,0,Y$22*EXP(Y$23/($B115+273)/RGas)*(OFFSET('Composition%'!$B85,0,Y$13)*OFFSET('Composition%'!$B85,0,Y$14)))-IF(Y$2=2,0,OFFSET('Composition%'!$B85,0,Y$17)*OFFSET('Composition%'!$B85,0,Y$18)*(Y$24*EXP(-Y$25/($B115+273)/RGas)))+ReactionRateK2!Y115/2</f>
        <v>2.1615678939802048E-9</v>
      </c>
      <c r="Z115" s="73">
        <f ca="1">IF(Z$2=0,0,Z$22*EXP(Z$23/($B115+273)/RGas)*(OFFSET('Composition%'!$B85,0,Z$13)*OFFSET('Composition%'!$B85,0,Z$14)))-IF(Z$2=2,0,OFFSET('Composition%'!$B85,0,Z$17)*OFFSET('Composition%'!$B85,0,Z$18)*(Z$24*EXP(-Z$25/($B115+273)/RGas)))+ReactionRateK2!Z115/2</f>
        <v>0</v>
      </c>
      <c r="AA115" s="73">
        <f ca="1">IF(AA$2=0,0,AA$22*EXP(AA$23/($B115+273)/RGas)*(OFFSET('Composition%'!$B85,0,AA$13)*OFFSET('Composition%'!$B85,0,AA$14)))-IF(AA$2=2,0,OFFSET('Composition%'!$B85,0,AA$17)*OFFSET('Composition%'!$B85,0,AA$18)*(AA$24*EXP(-AA$25/($B115+273)/RGas)))+ReactionRateK2!AA115/2</f>
        <v>0</v>
      </c>
      <c r="AB115" s="73">
        <f ca="1">IF(AB$2=0,0,AB$22*EXP(AB$23/($B115+273)/RGas)*(OFFSET('Composition%'!$B85,0,AB$13)*OFFSET('Composition%'!$B85,0,AB$14)))-IF(AB$2=2,0,OFFSET('Composition%'!$B85,0,AB$17)*OFFSET('Composition%'!$B85,0,AB$18)*(AB$24*EXP(-AB$25/($B115+273)/RGas)))+ReactionRateK2!AB115/2</f>
        <v>0</v>
      </c>
      <c r="AC115" s="73">
        <f ca="1">IF(AC$2=0,0,AC$22*EXP(AC$23/($B115+273)/RGas)*(OFFSET('Composition%'!$B85,0,AC$13)*OFFSET('Composition%'!$B85,0,AC$14)))-IF(AC$2=2,0,OFFSET('Composition%'!$B85,0,AC$17)*OFFSET('Composition%'!$B85,0,AC$18)*(AC$24*EXP(-AC$25/($B115+273)/RGas)))+ReactionRateK2!AC115/2</f>
        <v>0</v>
      </c>
      <c r="AD115" s="73">
        <f ca="1">IF(AD$2=0,0,AD$22*EXP(AD$23/($B115+273)/RGas)*(OFFSET('Composition%'!$B85,0,AD$13)*OFFSET('Composition%'!$B85,0,AD$14)))-IF(AD$2=2,0,OFFSET('Composition%'!$B85,0,AD$17)*OFFSET('Composition%'!$B85,0,AD$18)*(AD$24*EXP(-AD$25/($B115+273)/RGas)))+ReactionRateK2!AD115/2</f>
        <v>0</v>
      </c>
      <c r="AE115" s="73">
        <f ca="1">IF(AE$2=0,0,AE$22*EXP(AE$23/($B115+273)/RGas)*(OFFSET('Composition%'!$B85,0,AE$13)*OFFSET('Composition%'!$B85,0,AE$14)))-IF(AE$2=2,0,OFFSET('Composition%'!$B85,0,AE$17)*OFFSET('Composition%'!$B85,0,AE$18)*(AE$24*EXP(-AE$25/($B115+273)/RGas)))+ReactionRateK2!AE115/2</f>
        <v>0</v>
      </c>
      <c r="AF115" s="73"/>
      <c r="AG115" s="73">
        <f ca="1">IF(AG$2=0,0,AG$22*EXP(AG$23/($B115+273)/RGas)*(OFFSET('Composition%'!$B85,0,AG$13)*OFFSET('Composition%'!$B85,0,AG$14)))-IF(AG$2=2,0,OFFSET('Composition%'!$B85,0,AG$17)*OFFSET('Composition%'!$B85,0,AG$18)*(AG$24*EXP(-AG$25/($B115+273)/RGas)))+ReactionRateK2!AG115/2</f>
        <v>0</v>
      </c>
      <c r="AH115" s="73">
        <f ca="1">IF(AH$2=0,0,AH$22*EXP(AH$23/($B115+273)/RGas)*(OFFSET('Composition%'!$B85,0,AH$13)*OFFSET('Composition%'!$B85,0,AH$14)))-IF(AH$2=2,0,OFFSET('Composition%'!$B85,0,AH$17)*OFFSET('Composition%'!$B85,0,AH$18)*(AH$24*EXP(-AH$25/($B115+273)/RGas)))+ReactionRateK2!AH115/2</f>
        <v>0</v>
      </c>
      <c r="AI115" s="73">
        <f ca="1">IF(AI$2=0,0,AI$22*EXP(AI$23/($B115+273)/RGas)*(OFFSET('Composition%'!$B85,0,AI$13)*OFFSET('Composition%'!$B85,0,AI$14)))-IF(AI$2=2,0,OFFSET('Composition%'!$B85,0,AI$17)*OFFSET('Composition%'!$B85,0,AI$18)*(AI$24*EXP(-AI$25/($B115+273)/RGas)))+ReactionRateK2!AI115/2</f>
        <v>0</v>
      </c>
      <c r="AJ115" s="73">
        <f ca="1">IF(AJ$2=0,0,AJ$22*EXP(AJ$23/($B115+273)/RGas)*(OFFSET('Composition%'!$B85,0,AJ$13)*OFFSET('Composition%'!$B85,0,AJ$14)))-IF(AJ$2=2,0,OFFSET('Composition%'!$B85,0,AJ$17)*OFFSET('Composition%'!$B85,0,AJ$18)*(AJ$24*EXP(-AJ$25/($B115+273)/RGas)))+ReactionRateK2!AJ115/2</f>
        <v>0</v>
      </c>
      <c r="AK115" s="73">
        <f ca="1">IF(AK$2=0,0,AK$22*EXP(AK$23/($B115+273)/RGas)*(OFFSET('Composition%'!$B85,0,AK$13)*OFFSET('Composition%'!$B85,0,AK$14)))-IF(AK$2=2,0,OFFSET('Composition%'!$B85,0,AK$17)*OFFSET('Composition%'!$B85,0,AK$18)*(AK$24*EXP(-AK$25/($B115+273)/RGas)))+ReactionRateK2!AK115/2</f>
        <v>0</v>
      </c>
      <c r="AL115" s="73">
        <f ca="1">IF(AL$2=0,0,AL$22*EXP(AL$23/($B115+273)/RGas)*(OFFSET('Composition%'!$B85,0,AL$13)*OFFSET('Composition%'!$B85,0,AL$14)))-IF(AL$2=2,0,OFFSET('Composition%'!$B85,0,AL$17)*OFFSET('Composition%'!$B85,0,AL$18)*(AL$24*EXP(-AL$25/($B115+273)/RGas)))+ReactionRateK2!AL115/2</f>
        <v>0</v>
      </c>
      <c r="AM115" s="73"/>
      <c r="AN115" s="73">
        <f ca="1">IF(AN$2=0,0,AN$22*EXP(AN$23/($B115+273)/RGas)*(OFFSET('Composition%'!$B85,0,AN$13)*OFFSET('Composition%'!$B85,0,AN$14)))-IF(AN$2=2,0,OFFSET('Composition%'!$B85,0,AN$17)*OFFSET('Composition%'!$B85,0,AN$18)*(AN$24*EXP(-AN$25/($B115+273)/RGas)))+ReactionRateK2!AN115/2</f>
        <v>0</v>
      </c>
      <c r="AO115" s="73">
        <f ca="1">IF(AO$2=0,0,AO$22*EXP(AO$23/($B115+273)/RGas)*(OFFSET('Composition%'!$B85,0,AO$13)*OFFSET('Composition%'!$B85,0,AO$14)))-IF(AO$2=2,0,OFFSET('Composition%'!$B85,0,AO$17)*OFFSET('Composition%'!$B85,0,AO$18)*(AO$24*EXP(-AO$25/($B115+273)/RGas)))+ReactionRateK2!AO115/2</f>
        <v>0</v>
      </c>
      <c r="AP115" s="73">
        <f ca="1">IF(AP$2=0,0,AP$22*EXP(AP$23/($B115+273)/RGas)*(OFFSET('Composition%'!$B85,0,AP$13)*OFFSET('Composition%'!$B85,0,AP$14)))-IF(AP$2=2,0,OFFSET('Composition%'!$B85,0,AP$17)*OFFSET('Composition%'!$B85,0,AP$18)*(AP$24*EXP(-AP$25/($B115+273)/RGas)))+ReactionRateK2!AP115/2</f>
        <v>4.7335513305775796E-12</v>
      </c>
      <c r="AQ115" s="73">
        <f ca="1">IF(AQ$2=0,0,AQ$22*EXP(AQ$23/($B115+273)/RGas)*(OFFSET('Composition%'!$B85,0,AQ$13)*OFFSET('Composition%'!$B85,0,AQ$14)))-IF(AQ$2=2,0,OFFSET('Composition%'!$B85,0,AQ$17)*OFFSET('Composition%'!$B85,0,AQ$18)*(AQ$24*EXP(-AQ$25/($B115+273)/RGas)))+ReactionRateK2!AQ115/2</f>
        <v>0</v>
      </c>
      <c r="AR115" s="73">
        <f ca="1">IF(AR$2=0,0,AR$22*EXP(AR$23/($B115+273)/RGas)*(OFFSET('Composition%'!$B85,0,AR$13)*OFFSET('Composition%'!$B85,0,AR$14)))-IF(AR$2=2,0,OFFSET('Composition%'!$B85,0,AR$17)*OFFSET('Composition%'!$B85,0,AR$18)*(AR$24*EXP(-AR$25/($B115+273)/RGas)))+ReactionRateK2!AR115/2</f>
        <v>0</v>
      </c>
    </row>
    <row r="116" spans="1:44">
      <c r="A116" s="3">
        <f t="shared" si="10"/>
        <v>4.1999999999999931</v>
      </c>
      <c r="B116" s="19">
        <f ca="1">'Composition%'!B86</f>
        <v>414.50520422659332</v>
      </c>
      <c r="C116">
        <f t="shared" si="11"/>
        <v>30</v>
      </c>
      <c r="D116" s="26">
        <f ca="1">('Composition%'!C86*ReactionRateK3!C116)^3</f>
        <v>5.9717462234519605</v>
      </c>
      <c r="E116" s="4"/>
      <c r="F116" s="73">
        <f ca="1">IF(F$2=0,0,F$22*EXP(F$23/($B116+273)/RGas)*(OFFSET('Composition%'!$B86,0,F$13)*OFFSET('Composition%'!$B86,0,F$14)))-IF(F$2=2,0,OFFSET('Composition%'!$B86,0,F$17)*OFFSET('Composition%'!$B86,0,F$18)*(F$24*EXP(-F$25/($B116+273)/RGas)))+ReactionRateK2!F116/2</f>
        <v>3.4231569909035954E-3</v>
      </c>
      <c r="G116" s="73">
        <f ca="1">IF(G$2=0,0,G$22*EXP(G$23/($B116+273)/RGas)*(OFFSET('Composition%'!$B86,0,G$13)*OFFSET('Composition%'!$B86,0,G$14)))-IF(G$2=2,0,OFFSET('Composition%'!$B86,0,G$17)*OFFSET('Composition%'!$B86,0,G$18)*(G$24*EXP(-G$25/($B116+273)/RGas)))+ReactionRateK2!G116/2</f>
        <v>1.3705486403999638E-3</v>
      </c>
      <c r="H116" s="73">
        <f ca="1">IF(H$2=0,0,H$22*EXP(H$23/($B116+273)/RGas)*(OFFSET('Composition%'!$B86,0,H$13)*OFFSET('Composition%'!$B86,0,H$14)))-IF(H$2=2,0,OFFSET('Composition%'!$B86,0,H$17)*OFFSET('Composition%'!$B86,0,H$18)*(H$24*EXP(-H$25/($B116+273)/RGas)))+ReactionRateK2!H116/2</f>
        <v>-4.052840599367658E-6</v>
      </c>
      <c r="I116" s="73">
        <f ca="1">IF(I$2=0,0,I$22*EXP(I$23/($B116+273)/RGas)*(OFFSET('Composition%'!$B86,0,I$13)*OFFSET('Composition%'!$B86,0,I$14)))-IF(I$2=2,0,OFFSET('Composition%'!$B86,0,I$17)*OFFSET('Composition%'!$B86,0,I$18)*(I$24*EXP(-I$25/($B116+273)/RGas)))+ReactionRateK2!I116/2</f>
        <v>5.1105236712311761E-6</v>
      </c>
      <c r="J116" s="73"/>
      <c r="K116" s="73">
        <f ca="1">IF(K$2=0,0,K$22*EXP(K$23/($B116+273)/RGas)*(OFFSET('Composition%'!$B86,0,K$13)*OFFSET('Composition%'!$B86,0,K$14)))-IF(K$2=2,0,OFFSET('Composition%'!$B86,0,K$17)*OFFSET('Composition%'!$B86,0,K$18)*(K$24*EXP(-K$25/($B116+273)/RGas)))+ReactionRateK2!K116/2</f>
        <v>1.3473143263770734E-2</v>
      </c>
      <c r="L116" s="73">
        <f ca="1">IF(L$2=0,0,L$22*EXP(L$23/($B116+273)/RGas)*(OFFSET('Composition%'!$B86,0,L$13)*OFFSET('Composition%'!$B86,0,L$14)))-IF(L$2=2,0,OFFSET('Composition%'!$B86,0,L$17)*OFFSET('Composition%'!$B86,0,L$18)*(L$24*EXP(-L$25/($B116+273)/RGas)))+ReactionRateK2!L116/2</f>
        <v>-2.8575740474930207E-3</v>
      </c>
      <c r="M116" s="73">
        <f ca="1">IF(M$2=0,0,M$22*EXP(M$23/($B116+273)/RGas)*(OFFSET('Composition%'!$B86,0,M$13)*OFFSET('Composition%'!$B86,0,M$14)))-IF(M$2=2,0,OFFSET('Composition%'!$B86,0,M$17)*OFFSET('Composition%'!$B86,0,M$18)*(M$24*EXP(-M$25/($B116+273)/RGas)))+ReactionRateK2!M116/2</f>
        <v>0</v>
      </c>
      <c r="N116" s="73"/>
      <c r="O116" s="73">
        <f ca="1">IF(O$2=0,0,O$22*EXP(O$23/($B116+273)/RGas)*(OFFSET('Composition%'!$B86,0,O$13)*OFFSET('Composition%'!$B86,0,O$14)))-IF(O$2=2,0,OFFSET('Composition%'!$B86,0,O$17)*OFFSET('Composition%'!$B86,0,O$18)*(O$24*EXP(-O$25/($B116+273)/RGas)))+ReactionRateK2!O116/2</f>
        <v>0</v>
      </c>
      <c r="P116" s="73">
        <f ca="1">IF(P$2=0,0,P$22*EXP(P$23/($B116+273)/RGas)*(OFFSET('Composition%'!$B86,0,P$13)*OFFSET('Composition%'!$B86,0,P$14)))-IF(P$2=2,0,OFFSET('Composition%'!$B86,0,P$17)*OFFSET('Composition%'!$B86,0,P$18)*(P$24*EXP(-P$25/($B116+273)/RGas)))+ReactionRateK2!P116/2</f>
        <v>1.6259735421716801E-2</v>
      </c>
      <c r="Q116" s="73">
        <f ca="1">IF(Q$2=0,0,Q$22*EXP(Q$23/($B116+273)/RGas)*(OFFSET('Composition%'!$B86,0,Q$13)*OFFSET('Composition%'!$B86,0,Q$14)))-IF(Q$2=2,0,OFFSET('Composition%'!$B86,0,Q$17)*OFFSET('Composition%'!$B86,0,Q$18)*(Q$24*EXP(-Q$25/($B116+273)/RGas)))+ReactionRateK2!Q116/2</f>
        <v>1.6406014201491971E-4</v>
      </c>
      <c r="R116" s="73">
        <f ca="1">IF(R$2=0,0,R$22*EXP(R$23/($B116+273)/RGas)*(OFFSET('Composition%'!$B86,0,R$13)*OFFSET('Composition%'!$B86,0,R$14)))-IF(R$2=2,0,OFFSET('Composition%'!$B86,0,R$17)*OFFSET('Composition%'!$B86,0,R$18)*(R$24*EXP(-R$25/($B116+273)/RGas)))+ReactionRateK2!R116/2</f>
        <v>5.1242391389024321E-5</v>
      </c>
      <c r="S116" s="73"/>
      <c r="T116" s="73">
        <f ca="1">IF(T$2=0,0,T$22*EXP(T$23/($B116+273)/RGas)*(OFFSET('Composition%'!$B86,0,T$13)*OFFSET('Composition%'!$B86,0,T$14)))-IF(T$2=2,0,OFFSET('Composition%'!$B86,0,T$17)*OFFSET('Composition%'!$B86,0,T$18)*(T$24*EXP(-T$25/($B116+273)/RGas)))+ReactionRateK2!T116/2</f>
        <v>1.5776587612440117E-4</v>
      </c>
      <c r="U116" s="73">
        <f ca="1">IF(U$2=0,0,U$22*EXP(U$23/($B116+273)/RGas)*(OFFSET('Composition%'!$B86,0,U$13)*OFFSET('Composition%'!$B86,0,U$14)))-IF(U$2=2,0,OFFSET('Composition%'!$B86,0,U$17)*OFFSET('Composition%'!$B86,0,U$18)*(U$24*EXP(-U$25/($B116+273)/RGas)))+ReactionRateK2!U116/2</f>
        <v>1.1055607357796608E-6</v>
      </c>
      <c r="V116" s="73">
        <f ca="1">IF(V$2=0,0,V$22*EXP(V$23/($B116+273)/RGas)*(OFFSET('Composition%'!$B86,0,V$13)*OFFSET('Composition%'!$B86,0,V$14)))-IF(V$2=2,0,OFFSET('Composition%'!$B86,0,V$17)*OFFSET('Composition%'!$B86,0,V$18)*(V$24*EXP(-V$25/($B116+273)/RGas)))+ReactionRateK2!V116/2</f>
        <v>0</v>
      </c>
      <c r="W116" s="73">
        <f ca="1">IF(W$2=0,0,W$22*EXP(W$23/($B116+273)/RGas)*(OFFSET('Composition%'!$B86,0,W$13)*OFFSET('Composition%'!$B86,0,W$14)))-IF(W$2=2,0,OFFSET('Composition%'!$B86,0,W$17)*OFFSET('Composition%'!$B86,0,W$18)*(W$24*EXP(-W$25/($B116+273)/RGas)))+ReactionRateK2!W116/2</f>
        <v>0</v>
      </c>
      <c r="X116" s="73">
        <f ca="1">IF(X$2=0,0,X$22*EXP(X$23/($B116+273)/RGas)*(OFFSET('Composition%'!$B86,0,X$13)*OFFSET('Composition%'!$B86,0,X$14)))-IF(X$2=2,0,OFFSET('Composition%'!$B86,0,X$17)*OFFSET('Composition%'!$B86,0,X$18)*(X$24*EXP(-X$25/($B116+273)/RGas)))+ReactionRateK2!X116/2</f>
        <v>4.3667268576398995E-8</v>
      </c>
      <c r="Y116" s="73">
        <f ca="1">IF(Y$2=0,0,Y$22*EXP(Y$23/($B116+273)/RGas)*(OFFSET('Composition%'!$B86,0,Y$13)*OFFSET('Composition%'!$B86,0,Y$14)))-IF(Y$2=2,0,OFFSET('Composition%'!$B86,0,Y$17)*OFFSET('Composition%'!$B86,0,Y$18)*(Y$24*EXP(-Y$25/($B116+273)/RGas)))+ReactionRateK2!Y116/2</f>
        <v>2.1612716579214207E-9</v>
      </c>
      <c r="Z116" s="73">
        <f ca="1">IF(Z$2=0,0,Z$22*EXP(Z$23/($B116+273)/RGas)*(OFFSET('Composition%'!$B86,0,Z$13)*OFFSET('Composition%'!$B86,0,Z$14)))-IF(Z$2=2,0,OFFSET('Composition%'!$B86,0,Z$17)*OFFSET('Composition%'!$B86,0,Z$18)*(Z$24*EXP(-Z$25/($B116+273)/RGas)))+ReactionRateK2!Z116/2</f>
        <v>0</v>
      </c>
      <c r="AA116" s="73">
        <f ca="1">IF(AA$2=0,0,AA$22*EXP(AA$23/($B116+273)/RGas)*(OFFSET('Composition%'!$B86,0,AA$13)*OFFSET('Composition%'!$B86,0,AA$14)))-IF(AA$2=2,0,OFFSET('Composition%'!$B86,0,AA$17)*OFFSET('Composition%'!$B86,0,AA$18)*(AA$24*EXP(-AA$25/($B116+273)/RGas)))+ReactionRateK2!AA116/2</f>
        <v>0</v>
      </c>
      <c r="AB116" s="73">
        <f ca="1">IF(AB$2=0,0,AB$22*EXP(AB$23/($B116+273)/RGas)*(OFFSET('Composition%'!$B86,0,AB$13)*OFFSET('Composition%'!$B86,0,AB$14)))-IF(AB$2=2,0,OFFSET('Composition%'!$B86,0,AB$17)*OFFSET('Composition%'!$B86,0,AB$18)*(AB$24*EXP(-AB$25/($B116+273)/RGas)))+ReactionRateK2!AB116/2</f>
        <v>0</v>
      </c>
      <c r="AC116" s="73">
        <f ca="1">IF(AC$2=0,0,AC$22*EXP(AC$23/($B116+273)/RGas)*(OFFSET('Composition%'!$B86,0,AC$13)*OFFSET('Composition%'!$B86,0,AC$14)))-IF(AC$2=2,0,OFFSET('Composition%'!$B86,0,AC$17)*OFFSET('Composition%'!$B86,0,AC$18)*(AC$24*EXP(-AC$25/($B116+273)/RGas)))+ReactionRateK2!AC116/2</f>
        <v>0</v>
      </c>
      <c r="AD116" s="73">
        <f ca="1">IF(AD$2=0,0,AD$22*EXP(AD$23/($B116+273)/RGas)*(OFFSET('Composition%'!$B86,0,AD$13)*OFFSET('Composition%'!$B86,0,AD$14)))-IF(AD$2=2,0,OFFSET('Composition%'!$B86,0,AD$17)*OFFSET('Composition%'!$B86,0,AD$18)*(AD$24*EXP(-AD$25/($B116+273)/RGas)))+ReactionRateK2!AD116/2</f>
        <v>0</v>
      </c>
      <c r="AE116" s="73">
        <f ca="1">IF(AE$2=0,0,AE$22*EXP(AE$23/($B116+273)/RGas)*(OFFSET('Composition%'!$B86,0,AE$13)*OFFSET('Composition%'!$B86,0,AE$14)))-IF(AE$2=2,0,OFFSET('Composition%'!$B86,0,AE$17)*OFFSET('Composition%'!$B86,0,AE$18)*(AE$24*EXP(-AE$25/($B116+273)/RGas)))+ReactionRateK2!AE116/2</f>
        <v>0</v>
      </c>
      <c r="AF116" s="73"/>
      <c r="AG116" s="73">
        <f ca="1">IF(AG$2=0,0,AG$22*EXP(AG$23/($B116+273)/RGas)*(OFFSET('Composition%'!$B86,0,AG$13)*OFFSET('Composition%'!$B86,0,AG$14)))-IF(AG$2=2,0,OFFSET('Composition%'!$B86,0,AG$17)*OFFSET('Composition%'!$B86,0,AG$18)*(AG$24*EXP(-AG$25/($B116+273)/RGas)))+ReactionRateK2!AG116/2</f>
        <v>0</v>
      </c>
      <c r="AH116" s="73">
        <f ca="1">IF(AH$2=0,0,AH$22*EXP(AH$23/($B116+273)/RGas)*(OFFSET('Composition%'!$B86,0,AH$13)*OFFSET('Composition%'!$B86,0,AH$14)))-IF(AH$2=2,0,OFFSET('Composition%'!$B86,0,AH$17)*OFFSET('Composition%'!$B86,0,AH$18)*(AH$24*EXP(-AH$25/($B116+273)/RGas)))+ReactionRateK2!AH116/2</f>
        <v>0</v>
      </c>
      <c r="AI116" s="73">
        <f ca="1">IF(AI$2=0,0,AI$22*EXP(AI$23/($B116+273)/RGas)*(OFFSET('Composition%'!$B86,0,AI$13)*OFFSET('Composition%'!$B86,0,AI$14)))-IF(AI$2=2,0,OFFSET('Composition%'!$B86,0,AI$17)*OFFSET('Composition%'!$B86,0,AI$18)*(AI$24*EXP(-AI$25/($B116+273)/RGas)))+ReactionRateK2!AI116/2</f>
        <v>0</v>
      </c>
      <c r="AJ116" s="73">
        <f ca="1">IF(AJ$2=0,0,AJ$22*EXP(AJ$23/($B116+273)/RGas)*(OFFSET('Composition%'!$B86,0,AJ$13)*OFFSET('Composition%'!$B86,0,AJ$14)))-IF(AJ$2=2,0,OFFSET('Composition%'!$B86,0,AJ$17)*OFFSET('Composition%'!$B86,0,AJ$18)*(AJ$24*EXP(-AJ$25/($B116+273)/RGas)))+ReactionRateK2!AJ116/2</f>
        <v>0</v>
      </c>
      <c r="AK116" s="73">
        <f ca="1">IF(AK$2=0,0,AK$22*EXP(AK$23/($B116+273)/RGas)*(OFFSET('Composition%'!$B86,0,AK$13)*OFFSET('Composition%'!$B86,0,AK$14)))-IF(AK$2=2,0,OFFSET('Composition%'!$B86,0,AK$17)*OFFSET('Composition%'!$B86,0,AK$18)*(AK$24*EXP(-AK$25/($B116+273)/RGas)))+ReactionRateK2!AK116/2</f>
        <v>0</v>
      </c>
      <c r="AL116" s="73">
        <f ca="1">IF(AL$2=0,0,AL$22*EXP(AL$23/($B116+273)/RGas)*(OFFSET('Composition%'!$B86,0,AL$13)*OFFSET('Composition%'!$B86,0,AL$14)))-IF(AL$2=2,0,OFFSET('Composition%'!$B86,0,AL$17)*OFFSET('Composition%'!$B86,0,AL$18)*(AL$24*EXP(-AL$25/($B116+273)/RGas)))+ReactionRateK2!AL116/2</f>
        <v>0</v>
      </c>
      <c r="AM116" s="73"/>
      <c r="AN116" s="73">
        <f ca="1">IF(AN$2=0,0,AN$22*EXP(AN$23/($B116+273)/RGas)*(OFFSET('Composition%'!$B86,0,AN$13)*OFFSET('Composition%'!$B86,0,AN$14)))-IF(AN$2=2,0,OFFSET('Composition%'!$B86,0,AN$17)*OFFSET('Composition%'!$B86,0,AN$18)*(AN$24*EXP(-AN$25/($B116+273)/RGas)))+ReactionRateK2!AN116/2</f>
        <v>0</v>
      </c>
      <c r="AO116" s="73">
        <f ca="1">IF(AO$2=0,0,AO$22*EXP(AO$23/($B116+273)/RGas)*(OFFSET('Composition%'!$B86,0,AO$13)*OFFSET('Composition%'!$B86,0,AO$14)))-IF(AO$2=2,0,OFFSET('Composition%'!$B86,0,AO$17)*OFFSET('Composition%'!$B86,0,AO$18)*(AO$24*EXP(-AO$25/($B116+273)/RGas)))+ReactionRateK2!AO116/2</f>
        <v>0</v>
      </c>
      <c r="AP116" s="73">
        <f ca="1">IF(AP$2=0,0,AP$22*EXP(AP$23/($B116+273)/RGas)*(OFFSET('Composition%'!$B86,0,AP$13)*OFFSET('Composition%'!$B86,0,AP$14)))-IF(AP$2=2,0,OFFSET('Composition%'!$B86,0,AP$17)*OFFSET('Composition%'!$B86,0,AP$18)*(AP$24*EXP(-AP$25/($B116+273)/RGas)))+ReactionRateK2!AP116/2</f>
        <v>4.7335968221862205E-12</v>
      </c>
      <c r="AQ116" s="73">
        <f ca="1">IF(AQ$2=0,0,AQ$22*EXP(AQ$23/($B116+273)/RGas)*(OFFSET('Composition%'!$B86,0,AQ$13)*OFFSET('Composition%'!$B86,0,AQ$14)))-IF(AQ$2=2,0,OFFSET('Composition%'!$B86,0,AQ$17)*OFFSET('Composition%'!$B86,0,AQ$18)*(AQ$24*EXP(-AQ$25/($B116+273)/RGas)))+ReactionRateK2!AQ116/2</f>
        <v>0</v>
      </c>
      <c r="AR116" s="73">
        <f ca="1">IF(AR$2=0,0,AR$22*EXP(AR$23/($B116+273)/RGas)*(OFFSET('Composition%'!$B86,0,AR$13)*OFFSET('Composition%'!$B86,0,AR$14)))-IF(AR$2=2,0,OFFSET('Composition%'!$B86,0,AR$17)*OFFSET('Composition%'!$B86,0,AR$18)*(AR$24*EXP(-AR$25/($B116+273)/RGas)))+ReactionRateK2!AR116/2</f>
        <v>0</v>
      </c>
    </row>
    <row r="117" spans="1:44">
      <c r="A117" s="3">
        <f t="shared" si="10"/>
        <v>4.2499999999999929</v>
      </c>
      <c r="B117" s="19">
        <f ca="1">'Composition%'!B87</f>
        <v>414.51415649876316</v>
      </c>
      <c r="C117">
        <f t="shared" si="11"/>
        <v>30</v>
      </c>
      <c r="D117" s="26">
        <f ca="1">('Composition%'!C87*ReactionRateK3!C117)^3</f>
        <v>5.9694493444851915</v>
      </c>
      <c r="E117" s="4"/>
      <c r="F117" s="73">
        <f ca="1">IF(F$2=0,0,F$22*EXP(F$23/($B117+273)/RGas)*(OFFSET('Composition%'!$B87,0,F$13)*OFFSET('Composition%'!$B87,0,F$14)))-IF(F$2=2,0,OFFSET('Composition%'!$B87,0,F$17)*OFFSET('Composition%'!$B87,0,F$18)*(F$24*EXP(-F$25/($B117+273)/RGas)))+ReactionRateK2!F117/2</f>
        <v>3.3708171097257553E-3</v>
      </c>
      <c r="G117" s="73">
        <f ca="1">IF(G$2=0,0,G$22*EXP(G$23/($B117+273)/RGas)*(OFFSET('Composition%'!$B87,0,G$13)*OFFSET('Composition%'!$B87,0,G$14)))-IF(G$2=2,0,OFFSET('Composition%'!$B87,0,G$17)*OFFSET('Composition%'!$B87,0,G$18)*(G$24*EXP(-G$25/($B117+273)/RGas)))+ReactionRateK2!G117/2</f>
        <v>1.3506990461166109E-3</v>
      </c>
      <c r="H117" s="73">
        <f ca="1">IF(H$2=0,0,H$22*EXP(H$23/($B117+273)/RGas)*(OFFSET('Composition%'!$B87,0,H$13)*OFFSET('Composition%'!$B87,0,H$14)))-IF(H$2=2,0,OFFSET('Composition%'!$B87,0,H$17)*OFFSET('Composition%'!$B87,0,H$18)*(H$24*EXP(-H$25/($B117+273)/RGas)))+ReactionRateK2!H117/2</f>
        <v>-4.0253937659844316E-6</v>
      </c>
      <c r="I117" s="73">
        <f ca="1">IF(I$2=0,0,I$22*EXP(I$23/($B117+273)/RGas)*(OFFSET('Composition%'!$B87,0,I$13)*OFFSET('Composition%'!$B87,0,I$14)))-IF(I$2=2,0,OFFSET('Composition%'!$B87,0,I$17)*OFFSET('Composition%'!$B87,0,I$18)*(I$24*EXP(-I$25/($B117+273)/RGas)))+ReactionRateK2!I117/2</f>
        <v>4.8318754944794805E-6</v>
      </c>
      <c r="J117" s="73"/>
      <c r="K117" s="73">
        <f ca="1">IF(K$2=0,0,K$22*EXP(K$23/($B117+273)/RGas)*(OFFSET('Composition%'!$B87,0,K$13)*OFFSET('Composition%'!$B87,0,K$14)))-IF(K$2=2,0,OFFSET('Composition%'!$B87,0,K$17)*OFFSET('Composition%'!$B87,0,K$18)*(K$24*EXP(-K$25/($B117+273)/RGas)))+ReactionRateK2!K117/2</f>
        <v>1.3167778326019168E-2</v>
      </c>
      <c r="L117" s="73">
        <f ca="1">IF(L$2=0,0,L$22*EXP(L$23/($B117+273)/RGas)*(OFFSET('Composition%'!$B87,0,L$13)*OFFSET('Composition%'!$B87,0,L$14)))-IF(L$2=2,0,OFFSET('Composition%'!$B87,0,L$17)*OFFSET('Composition%'!$B87,0,L$18)*(L$24*EXP(-L$25/($B117+273)/RGas)))+ReactionRateK2!L117/2</f>
        <v>-2.8167108574701847E-3</v>
      </c>
      <c r="M117" s="73">
        <f ca="1">IF(M$2=0,0,M$22*EXP(M$23/($B117+273)/RGas)*(OFFSET('Composition%'!$B87,0,M$13)*OFFSET('Composition%'!$B87,0,M$14)))-IF(M$2=2,0,OFFSET('Composition%'!$B87,0,M$17)*OFFSET('Composition%'!$B87,0,M$18)*(M$24*EXP(-M$25/($B117+273)/RGas)))+ReactionRateK2!M117/2</f>
        <v>0</v>
      </c>
      <c r="N117" s="73"/>
      <c r="O117" s="73">
        <f ca="1">IF(O$2=0,0,O$22*EXP(O$23/($B117+273)/RGas)*(OFFSET('Composition%'!$B87,0,O$13)*OFFSET('Composition%'!$B87,0,O$14)))-IF(O$2=2,0,OFFSET('Composition%'!$B87,0,O$17)*OFFSET('Composition%'!$B87,0,O$18)*(O$24*EXP(-O$25/($B117+273)/RGas)))+ReactionRateK2!O117/2</f>
        <v>0</v>
      </c>
      <c r="P117" s="73">
        <f ca="1">IF(P$2=0,0,P$22*EXP(P$23/($B117+273)/RGas)*(OFFSET('Composition%'!$B87,0,P$13)*OFFSET('Composition%'!$B87,0,P$14)))-IF(P$2=2,0,OFFSET('Composition%'!$B87,0,P$17)*OFFSET('Composition%'!$B87,0,P$18)*(P$24*EXP(-P$25/($B117+273)/RGas)))+ReactionRateK2!P117/2</f>
        <v>1.6149066699220924E-2</v>
      </c>
      <c r="Q117" s="73">
        <f ca="1">IF(Q$2=0,0,Q$22*EXP(Q$23/($B117+273)/RGas)*(OFFSET('Composition%'!$B87,0,Q$13)*OFFSET('Composition%'!$B87,0,Q$14)))-IF(Q$2=2,0,OFFSET('Composition%'!$B87,0,Q$17)*OFFSET('Composition%'!$B87,0,Q$18)*(Q$24*EXP(-Q$25/($B117+273)/RGas)))+ReactionRateK2!Q117/2</f>
        <v>1.6553325828104273E-4</v>
      </c>
      <c r="R117" s="73">
        <f ca="1">IF(R$2=0,0,R$22*EXP(R$23/($B117+273)/RGas)*(OFFSET('Composition%'!$B87,0,R$13)*OFFSET('Composition%'!$B87,0,R$14)))-IF(R$2=2,0,OFFSET('Composition%'!$B87,0,R$17)*OFFSET('Composition%'!$B87,0,R$18)*(R$24*EXP(-R$25/($B117+273)/RGas)))+ReactionRateK2!R117/2</f>
        <v>5.2298013281402108E-5</v>
      </c>
      <c r="S117" s="73"/>
      <c r="T117" s="73">
        <f ca="1">IF(T$2=0,0,T$22*EXP(T$23/($B117+273)/RGas)*(OFFSET('Composition%'!$B87,0,T$13)*OFFSET('Composition%'!$B87,0,T$14)))-IF(T$2=2,0,OFFSET('Composition%'!$B87,0,T$17)*OFFSET('Composition%'!$B87,0,T$18)*(T$24*EXP(-T$25/($B117+273)/RGas)))+ReactionRateK2!T117/2</f>
        <v>1.4769814012946929E-4</v>
      </c>
      <c r="U117" s="73">
        <f ca="1">IF(U$2=0,0,U$22*EXP(U$23/($B117+273)/RGas)*(OFFSET('Composition%'!$B87,0,U$13)*OFFSET('Composition%'!$B87,0,U$14)))-IF(U$2=2,0,OFFSET('Composition%'!$B87,0,U$17)*OFFSET('Composition%'!$B87,0,U$18)*(U$24*EXP(-U$25/($B117+273)/RGas)))+ReactionRateK2!U117/2</f>
        <v>1.0038412618122217E-6</v>
      </c>
      <c r="V117" s="73">
        <f ca="1">IF(V$2=0,0,V$22*EXP(V$23/($B117+273)/RGas)*(OFFSET('Composition%'!$B87,0,V$13)*OFFSET('Composition%'!$B87,0,V$14)))-IF(V$2=2,0,OFFSET('Composition%'!$B87,0,V$17)*OFFSET('Composition%'!$B87,0,V$18)*(V$24*EXP(-V$25/($B117+273)/RGas)))+ReactionRateK2!V117/2</f>
        <v>0</v>
      </c>
      <c r="W117" s="73">
        <f ca="1">IF(W$2=0,0,W$22*EXP(W$23/($B117+273)/RGas)*(OFFSET('Composition%'!$B87,0,W$13)*OFFSET('Composition%'!$B87,0,W$14)))-IF(W$2=2,0,OFFSET('Composition%'!$B87,0,W$17)*OFFSET('Composition%'!$B87,0,W$18)*(W$24*EXP(-W$25/($B117+273)/RGas)))+ReactionRateK2!W117/2</f>
        <v>0</v>
      </c>
      <c r="X117" s="73">
        <f ca="1">IF(X$2=0,0,X$22*EXP(X$23/($B117+273)/RGas)*(OFFSET('Composition%'!$B87,0,X$13)*OFFSET('Composition%'!$B87,0,X$14)))-IF(X$2=2,0,OFFSET('Composition%'!$B87,0,X$17)*OFFSET('Composition%'!$B87,0,X$18)*(X$24*EXP(-X$25/($B117+273)/RGas)))+ReactionRateK2!X117/2</f>
        <v>4.3661666873853865E-8</v>
      </c>
      <c r="Y117" s="73">
        <f ca="1">IF(Y$2=0,0,Y$22*EXP(Y$23/($B117+273)/RGas)*(OFFSET('Composition%'!$B87,0,Y$13)*OFFSET('Composition%'!$B87,0,Y$14)))-IF(Y$2=2,0,OFFSET('Composition%'!$B87,0,Y$17)*OFFSET('Composition%'!$B87,0,Y$18)*(Y$24*EXP(-Y$25/($B117+273)/RGas)))+ReactionRateK2!Y117/2</f>
        <v>2.1609944067595865E-9</v>
      </c>
      <c r="Z117" s="73">
        <f ca="1">IF(Z$2=0,0,Z$22*EXP(Z$23/($B117+273)/RGas)*(OFFSET('Composition%'!$B87,0,Z$13)*OFFSET('Composition%'!$B87,0,Z$14)))-IF(Z$2=2,0,OFFSET('Composition%'!$B87,0,Z$17)*OFFSET('Composition%'!$B87,0,Z$18)*(Z$24*EXP(-Z$25/($B117+273)/RGas)))+ReactionRateK2!Z117/2</f>
        <v>0</v>
      </c>
      <c r="AA117" s="73">
        <f ca="1">IF(AA$2=0,0,AA$22*EXP(AA$23/($B117+273)/RGas)*(OFFSET('Composition%'!$B87,0,AA$13)*OFFSET('Composition%'!$B87,0,AA$14)))-IF(AA$2=2,0,OFFSET('Composition%'!$B87,0,AA$17)*OFFSET('Composition%'!$B87,0,AA$18)*(AA$24*EXP(-AA$25/($B117+273)/RGas)))+ReactionRateK2!AA117/2</f>
        <v>0</v>
      </c>
      <c r="AB117" s="73">
        <f ca="1">IF(AB$2=0,0,AB$22*EXP(AB$23/($B117+273)/RGas)*(OFFSET('Composition%'!$B87,0,AB$13)*OFFSET('Composition%'!$B87,0,AB$14)))-IF(AB$2=2,0,OFFSET('Composition%'!$B87,0,AB$17)*OFFSET('Composition%'!$B87,0,AB$18)*(AB$24*EXP(-AB$25/($B117+273)/RGas)))+ReactionRateK2!AB117/2</f>
        <v>0</v>
      </c>
      <c r="AC117" s="73">
        <f ca="1">IF(AC$2=0,0,AC$22*EXP(AC$23/($B117+273)/RGas)*(OFFSET('Composition%'!$B87,0,AC$13)*OFFSET('Composition%'!$B87,0,AC$14)))-IF(AC$2=2,0,OFFSET('Composition%'!$B87,0,AC$17)*OFFSET('Composition%'!$B87,0,AC$18)*(AC$24*EXP(-AC$25/($B117+273)/RGas)))+ReactionRateK2!AC117/2</f>
        <v>0</v>
      </c>
      <c r="AD117" s="73">
        <f ca="1">IF(AD$2=0,0,AD$22*EXP(AD$23/($B117+273)/RGas)*(OFFSET('Composition%'!$B87,0,AD$13)*OFFSET('Composition%'!$B87,0,AD$14)))-IF(AD$2=2,0,OFFSET('Composition%'!$B87,0,AD$17)*OFFSET('Composition%'!$B87,0,AD$18)*(AD$24*EXP(-AD$25/($B117+273)/RGas)))+ReactionRateK2!AD117/2</f>
        <v>0</v>
      </c>
      <c r="AE117" s="73">
        <f ca="1">IF(AE$2=0,0,AE$22*EXP(AE$23/($B117+273)/RGas)*(OFFSET('Composition%'!$B87,0,AE$13)*OFFSET('Composition%'!$B87,0,AE$14)))-IF(AE$2=2,0,OFFSET('Composition%'!$B87,0,AE$17)*OFFSET('Composition%'!$B87,0,AE$18)*(AE$24*EXP(-AE$25/($B117+273)/RGas)))+ReactionRateK2!AE117/2</f>
        <v>0</v>
      </c>
      <c r="AF117" s="73"/>
      <c r="AG117" s="73">
        <f ca="1">IF(AG$2=0,0,AG$22*EXP(AG$23/($B117+273)/RGas)*(OFFSET('Composition%'!$B87,0,AG$13)*OFFSET('Composition%'!$B87,0,AG$14)))-IF(AG$2=2,0,OFFSET('Composition%'!$B87,0,AG$17)*OFFSET('Composition%'!$B87,0,AG$18)*(AG$24*EXP(-AG$25/($B117+273)/RGas)))+ReactionRateK2!AG117/2</f>
        <v>0</v>
      </c>
      <c r="AH117" s="73">
        <f ca="1">IF(AH$2=0,0,AH$22*EXP(AH$23/($B117+273)/RGas)*(OFFSET('Composition%'!$B87,0,AH$13)*OFFSET('Composition%'!$B87,0,AH$14)))-IF(AH$2=2,0,OFFSET('Composition%'!$B87,0,AH$17)*OFFSET('Composition%'!$B87,0,AH$18)*(AH$24*EXP(-AH$25/($B117+273)/RGas)))+ReactionRateK2!AH117/2</f>
        <v>0</v>
      </c>
      <c r="AI117" s="73">
        <f ca="1">IF(AI$2=0,0,AI$22*EXP(AI$23/($B117+273)/RGas)*(OFFSET('Composition%'!$B87,0,AI$13)*OFFSET('Composition%'!$B87,0,AI$14)))-IF(AI$2=2,0,OFFSET('Composition%'!$B87,0,AI$17)*OFFSET('Composition%'!$B87,0,AI$18)*(AI$24*EXP(-AI$25/($B117+273)/RGas)))+ReactionRateK2!AI117/2</f>
        <v>0</v>
      </c>
      <c r="AJ117" s="73">
        <f ca="1">IF(AJ$2=0,0,AJ$22*EXP(AJ$23/($B117+273)/RGas)*(OFFSET('Composition%'!$B87,0,AJ$13)*OFFSET('Composition%'!$B87,0,AJ$14)))-IF(AJ$2=2,0,OFFSET('Composition%'!$B87,0,AJ$17)*OFFSET('Composition%'!$B87,0,AJ$18)*(AJ$24*EXP(-AJ$25/($B117+273)/RGas)))+ReactionRateK2!AJ117/2</f>
        <v>0</v>
      </c>
      <c r="AK117" s="73">
        <f ca="1">IF(AK$2=0,0,AK$22*EXP(AK$23/($B117+273)/RGas)*(OFFSET('Composition%'!$B87,0,AK$13)*OFFSET('Composition%'!$B87,0,AK$14)))-IF(AK$2=2,0,OFFSET('Composition%'!$B87,0,AK$17)*OFFSET('Composition%'!$B87,0,AK$18)*(AK$24*EXP(-AK$25/($B117+273)/RGas)))+ReactionRateK2!AK117/2</f>
        <v>0</v>
      </c>
      <c r="AL117" s="73">
        <f ca="1">IF(AL$2=0,0,AL$22*EXP(AL$23/($B117+273)/RGas)*(OFFSET('Composition%'!$B87,0,AL$13)*OFFSET('Composition%'!$B87,0,AL$14)))-IF(AL$2=2,0,OFFSET('Composition%'!$B87,0,AL$17)*OFFSET('Composition%'!$B87,0,AL$18)*(AL$24*EXP(-AL$25/($B117+273)/RGas)))+ReactionRateK2!AL117/2</f>
        <v>0</v>
      </c>
      <c r="AM117" s="73"/>
      <c r="AN117" s="73">
        <f ca="1">IF(AN$2=0,0,AN$22*EXP(AN$23/($B117+273)/RGas)*(OFFSET('Composition%'!$B87,0,AN$13)*OFFSET('Composition%'!$B87,0,AN$14)))-IF(AN$2=2,0,OFFSET('Composition%'!$B87,0,AN$17)*OFFSET('Composition%'!$B87,0,AN$18)*(AN$24*EXP(-AN$25/($B117+273)/RGas)))+ReactionRateK2!AN117/2</f>
        <v>0</v>
      </c>
      <c r="AO117" s="73">
        <f ca="1">IF(AO$2=0,0,AO$22*EXP(AO$23/($B117+273)/RGas)*(OFFSET('Composition%'!$B87,0,AO$13)*OFFSET('Composition%'!$B87,0,AO$14)))-IF(AO$2=2,0,OFFSET('Composition%'!$B87,0,AO$17)*OFFSET('Composition%'!$B87,0,AO$18)*(AO$24*EXP(-AO$25/($B117+273)/RGas)))+ReactionRateK2!AO117/2</f>
        <v>0</v>
      </c>
      <c r="AP117" s="73">
        <f ca="1">IF(AP$2=0,0,AP$22*EXP(AP$23/($B117+273)/RGas)*(OFFSET('Composition%'!$B87,0,AP$13)*OFFSET('Composition%'!$B87,0,AP$14)))-IF(AP$2=2,0,OFFSET('Composition%'!$B87,0,AP$17)*OFFSET('Composition%'!$B87,0,AP$18)*(AP$24*EXP(-AP$25/($B117+273)/RGas)))+ReactionRateK2!AP117/2</f>
        <v>4.7336381080490798E-12</v>
      </c>
      <c r="AQ117" s="73">
        <f ca="1">IF(AQ$2=0,0,AQ$22*EXP(AQ$23/($B117+273)/RGas)*(OFFSET('Composition%'!$B87,0,AQ$13)*OFFSET('Composition%'!$B87,0,AQ$14)))-IF(AQ$2=2,0,OFFSET('Composition%'!$B87,0,AQ$17)*OFFSET('Composition%'!$B87,0,AQ$18)*(AQ$24*EXP(-AQ$25/($B117+273)/RGas)))+ReactionRateK2!AQ117/2</f>
        <v>0</v>
      </c>
      <c r="AR117" s="73">
        <f ca="1">IF(AR$2=0,0,AR$22*EXP(AR$23/($B117+273)/RGas)*(OFFSET('Composition%'!$B87,0,AR$13)*OFFSET('Composition%'!$B87,0,AR$14)))-IF(AR$2=2,0,OFFSET('Composition%'!$B87,0,AR$17)*OFFSET('Composition%'!$B87,0,AR$18)*(AR$24*EXP(-AR$25/($B117+273)/RGas)))+ReactionRateK2!AR117/2</f>
        <v>0</v>
      </c>
    </row>
    <row r="118" spans="1:44">
      <c r="A118" s="3">
        <f t="shared" si="10"/>
        <v>4.2999999999999927</v>
      </c>
      <c r="B118" s="19">
        <f ca="1">'Composition%'!B88</f>
        <v>414.52292207428678</v>
      </c>
      <c r="C118">
        <f t="shared" si="11"/>
        <v>30</v>
      </c>
      <c r="D118" s="26">
        <f ca="1">('Composition%'!C88*ReactionRateK3!C118)^3</f>
        <v>5.9673000237958584</v>
      </c>
      <c r="E118" s="4"/>
      <c r="F118" s="73">
        <f ca="1">IF(F$2=0,0,F$22*EXP(F$23/($B118+273)/RGas)*(OFFSET('Composition%'!$B88,0,F$13)*OFFSET('Composition%'!$B88,0,F$14)))-IF(F$2=2,0,OFFSET('Composition%'!$B88,0,F$17)*OFFSET('Composition%'!$B88,0,F$18)*(F$24*EXP(-F$25/($B118+273)/RGas)))+ReactionRateK2!F118/2</f>
        <v>3.3196637122617102E-3</v>
      </c>
      <c r="G118" s="73">
        <f ca="1">IF(G$2=0,0,G$22*EXP(G$23/($B118+273)/RGas)*(OFFSET('Composition%'!$B88,0,G$13)*OFFSET('Composition%'!$B88,0,G$14)))-IF(G$2=2,0,OFFSET('Composition%'!$B88,0,G$17)*OFFSET('Composition%'!$B88,0,G$18)*(G$24*EXP(-G$25/($B118+273)/RGas)))+ReactionRateK2!G118/2</f>
        <v>1.3312651920668749E-3</v>
      </c>
      <c r="H118" s="73">
        <f ca="1">IF(H$2=0,0,H$22*EXP(H$23/($B118+273)/RGas)*(OFFSET('Composition%'!$B88,0,H$13)*OFFSET('Composition%'!$B88,0,H$14)))-IF(H$2=2,0,OFFSET('Composition%'!$B88,0,H$17)*OFFSET('Composition%'!$B88,0,H$18)*(H$24*EXP(-H$25/($B118+273)/RGas)))+ReactionRateK2!H118/2</f>
        <v>-3.9974974910390446E-6</v>
      </c>
      <c r="I118" s="73">
        <f ca="1">IF(I$2=0,0,I$22*EXP(I$23/($B118+273)/RGas)*(OFFSET('Composition%'!$B88,0,I$13)*OFFSET('Composition%'!$B88,0,I$14)))-IF(I$2=2,0,OFFSET('Composition%'!$B88,0,I$17)*OFFSET('Composition%'!$B88,0,I$18)*(I$24*EXP(-I$25/($B118+273)/RGas)))+ReactionRateK2!I118/2</f>
        <v>4.5649280562185788E-6</v>
      </c>
      <c r="J118" s="73"/>
      <c r="K118" s="73">
        <f ca="1">IF(K$2=0,0,K$22*EXP(K$23/($B118+273)/RGas)*(OFFSET('Composition%'!$B88,0,K$13)*OFFSET('Composition%'!$B88,0,K$14)))-IF(K$2=2,0,OFFSET('Composition%'!$B88,0,K$17)*OFFSET('Composition%'!$B88,0,K$18)*(K$24*EXP(-K$25/($B118+273)/RGas)))+ReactionRateK2!K118/2</f>
        <v>1.2867453554769471E-2</v>
      </c>
      <c r="L118" s="73">
        <f ca="1">IF(L$2=0,0,L$22*EXP(L$23/($B118+273)/RGas)*(OFFSET('Composition%'!$B88,0,L$13)*OFFSET('Composition%'!$B88,0,L$14)))-IF(L$2=2,0,OFFSET('Composition%'!$B88,0,L$17)*OFFSET('Composition%'!$B88,0,L$18)*(L$24*EXP(-L$25/($B118+273)/RGas)))+ReactionRateK2!L118/2</f>
        <v>-2.776767317830056E-3</v>
      </c>
      <c r="M118" s="73">
        <f ca="1">IF(M$2=0,0,M$22*EXP(M$23/($B118+273)/RGas)*(OFFSET('Composition%'!$B88,0,M$13)*OFFSET('Composition%'!$B88,0,M$14)))-IF(M$2=2,0,OFFSET('Composition%'!$B88,0,M$17)*OFFSET('Composition%'!$B88,0,M$18)*(M$24*EXP(-M$25/($B118+273)/RGas)))+ReactionRateK2!M118/2</f>
        <v>0</v>
      </c>
      <c r="N118" s="73"/>
      <c r="O118" s="73">
        <f ca="1">IF(O$2=0,0,O$22*EXP(O$23/($B118+273)/RGas)*(OFFSET('Composition%'!$B88,0,O$13)*OFFSET('Composition%'!$B88,0,O$14)))-IF(O$2=2,0,OFFSET('Composition%'!$B88,0,O$17)*OFFSET('Composition%'!$B88,0,O$18)*(O$24*EXP(-O$25/($B118+273)/RGas)))+ReactionRateK2!O118/2</f>
        <v>0</v>
      </c>
      <c r="P118" s="73">
        <f ca="1">IF(P$2=0,0,P$22*EXP(P$23/($B118+273)/RGas)*(OFFSET('Composition%'!$B88,0,P$13)*OFFSET('Composition%'!$B88,0,P$14)))-IF(P$2=2,0,OFFSET('Composition%'!$B88,0,P$17)*OFFSET('Composition%'!$B88,0,P$18)*(P$24*EXP(-P$25/($B118+273)/RGas)))+ReactionRateK2!P118/2</f>
        <v>1.603663794460565E-2</v>
      </c>
      <c r="Q118" s="73">
        <f ca="1">IF(Q$2=0,0,Q$22*EXP(Q$23/($B118+273)/RGas)*(OFFSET('Composition%'!$B88,0,Q$13)*OFFSET('Composition%'!$B88,0,Q$14)))-IF(Q$2=2,0,OFFSET('Composition%'!$B88,0,Q$17)*OFFSET('Composition%'!$B88,0,Q$18)*(Q$24*EXP(-Q$25/($B118+273)/RGas)))+ReactionRateK2!Q118/2</f>
        <v>1.6697756954731126E-4</v>
      </c>
      <c r="R118" s="73">
        <f ca="1">IF(R$2=0,0,R$22*EXP(R$23/($B118+273)/RGas)*(OFFSET('Composition%'!$B88,0,R$13)*OFFSET('Composition%'!$B88,0,R$14)))-IF(R$2=2,0,OFFSET('Composition%'!$B88,0,R$17)*OFFSET('Composition%'!$B88,0,R$18)*(R$24*EXP(-R$25/($B118+273)/RGas)))+ReactionRateK2!R118/2</f>
        <v>5.3353505828838934E-5</v>
      </c>
      <c r="S118" s="73"/>
      <c r="T118" s="73">
        <f ca="1">IF(T$2=0,0,T$22*EXP(T$23/($B118+273)/RGas)*(OFFSET('Composition%'!$B88,0,T$13)*OFFSET('Composition%'!$B88,0,T$14)))-IF(T$2=2,0,OFFSET('Composition%'!$B88,0,T$17)*OFFSET('Composition%'!$B88,0,T$18)*(T$24*EXP(-T$25/($B118+273)/RGas)))+ReactionRateK2!T118/2</f>
        <v>1.3828683071273802E-4</v>
      </c>
      <c r="U118" s="73">
        <f ca="1">IF(U$2=0,0,U$22*EXP(U$23/($B118+273)/RGas)*(OFFSET('Composition%'!$B88,0,U$13)*OFFSET('Composition%'!$B88,0,U$14)))-IF(U$2=2,0,OFFSET('Composition%'!$B88,0,U$17)*OFFSET('Composition%'!$B88,0,U$18)*(U$24*EXP(-U$25/($B118+273)/RGas)))+ReactionRateK2!U118/2</f>
        <v>9.1150000597195124E-7</v>
      </c>
      <c r="V118" s="73">
        <f ca="1">IF(V$2=0,0,V$22*EXP(V$23/($B118+273)/RGas)*(OFFSET('Composition%'!$B88,0,V$13)*OFFSET('Composition%'!$B88,0,V$14)))-IF(V$2=2,0,OFFSET('Composition%'!$B88,0,V$17)*OFFSET('Composition%'!$B88,0,V$18)*(V$24*EXP(-V$25/($B118+273)/RGas)))+ReactionRateK2!V118/2</f>
        <v>0</v>
      </c>
      <c r="W118" s="73">
        <f ca="1">IF(W$2=0,0,W$22*EXP(W$23/($B118+273)/RGas)*(OFFSET('Composition%'!$B88,0,W$13)*OFFSET('Composition%'!$B88,0,W$14)))-IF(W$2=2,0,OFFSET('Composition%'!$B88,0,W$17)*OFFSET('Composition%'!$B88,0,W$18)*(W$24*EXP(-W$25/($B118+273)/RGas)))+ReactionRateK2!W118/2</f>
        <v>0</v>
      </c>
      <c r="X118" s="73">
        <f ca="1">IF(X$2=0,0,X$22*EXP(X$23/($B118+273)/RGas)*(OFFSET('Composition%'!$B88,0,X$13)*OFFSET('Composition%'!$B88,0,X$14)))-IF(X$2=2,0,OFFSET('Composition%'!$B88,0,X$17)*OFFSET('Composition%'!$B88,0,X$18)*(X$24*EXP(-X$25/($B118+273)/RGas)))+ReactionRateK2!X118/2</f>
        <v>4.3656423632979122E-8</v>
      </c>
      <c r="Y118" s="73">
        <f ca="1">IF(Y$2=0,0,Y$22*EXP(Y$23/($B118+273)/RGas)*(OFFSET('Composition%'!$B88,0,Y$13)*OFFSET('Composition%'!$B88,0,Y$14)))-IF(Y$2=2,0,OFFSET('Composition%'!$B88,0,Y$17)*OFFSET('Composition%'!$B88,0,Y$18)*(Y$24*EXP(-Y$25/($B118+273)/RGas)))+ReactionRateK2!Y118/2</f>
        <v>2.1607348973314121E-9</v>
      </c>
      <c r="Z118" s="73">
        <f ca="1">IF(Z$2=0,0,Z$22*EXP(Z$23/($B118+273)/RGas)*(OFFSET('Composition%'!$B88,0,Z$13)*OFFSET('Composition%'!$B88,0,Z$14)))-IF(Z$2=2,0,OFFSET('Composition%'!$B88,0,Z$17)*OFFSET('Composition%'!$B88,0,Z$18)*(Z$24*EXP(-Z$25/($B118+273)/RGas)))+ReactionRateK2!Z118/2</f>
        <v>0</v>
      </c>
      <c r="AA118" s="73">
        <f ca="1">IF(AA$2=0,0,AA$22*EXP(AA$23/($B118+273)/RGas)*(OFFSET('Composition%'!$B88,0,AA$13)*OFFSET('Composition%'!$B88,0,AA$14)))-IF(AA$2=2,0,OFFSET('Composition%'!$B88,0,AA$17)*OFFSET('Composition%'!$B88,0,AA$18)*(AA$24*EXP(-AA$25/($B118+273)/RGas)))+ReactionRateK2!AA118/2</f>
        <v>0</v>
      </c>
      <c r="AB118" s="73">
        <f ca="1">IF(AB$2=0,0,AB$22*EXP(AB$23/($B118+273)/RGas)*(OFFSET('Composition%'!$B88,0,AB$13)*OFFSET('Composition%'!$B88,0,AB$14)))-IF(AB$2=2,0,OFFSET('Composition%'!$B88,0,AB$17)*OFFSET('Composition%'!$B88,0,AB$18)*(AB$24*EXP(-AB$25/($B118+273)/RGas)))+ReactionRateK2!AB118/2</f>
        <v>0</v>
      </c>
      <c r="AC118" s="73">
        <f ca="1">IF(AC$2=0,0,AC$22*EXP(AC$23/($B118+273)/RGas)*(OFFSET('Composition%'!$B88,0,AC$13)*OFFSET('Composition%'!$B88,0,AC$14)))-IF(AC$2=2,0,OFFSET('Composition%'!$B88,0,AC$17)*OFFSET('Composition%'!$B88,0,AC$18)*(AC$24*EXP(-AC$25/($B118+273)/RGas)))+ReactionRateK2!AC118/2</f>
        <v>0</v>
      </c>
      <c r="AD118" s="73">
        <f ca="1">IF(AD$2=0,0,AD$22*EXP(AD$23/($B118+273)/RGas)*(OFFSET('Composition%'!$B88,0,AD$13)*OFFSET('Composition%'!$B88,0,AD$14)))-IF(AD$2=2,0,OFFSET('Composition%'!$B88,0,AD$17)*OFFSET('Composition%'!$B88,0,AD$18)*(AD$24*EXP(-AD$25/($B118+273)/RGas)))+ReactionRateK2!AD118/2</f>
        <v>0</v>
      </c>
      <c r="AE118" s="73">
        <f ca="1">IF(AE$2=0,0,AE$22*EXP(AE$23/($B118+273)/RGas)*(OFFSET('Composition%'!$B88,0,AE$13)*OFFSET('Composition%'!$B88,0,AE$14)))-IF(AE$2=2,0,OFFSET('Composition%'!$B88,0,AE$17)*OFFSET('Composition%'!$B88,0,AE$18)*(AE$24*EXP(-AE$25/($B118+273)/RGas)))+ReactionRateK2!AE118/2</f>
        <v>0</v>
      </c>
      <c r="AF118" s="73"/>
      <c r="AG118" s="73">
        <f ca="1">IF(AG$2=0,0,AG$22*EXP(AG$23/($B118+273)/RGas)*(OFFSET('Composition%'!$B88,0,AG$13)*OFFSET('Composition%'!$B88,0,AG$14)))-IF(AG$2=2,0,OFFSET('Composition%'!$B88,0,AG$17)*OFFSET('Composition%'!$B88,0,AG$18)*(AG$24*EXP(-AG$25/($B118+273)/RGas)))+ReactionRateK2!AG118/2</f>
        <v>0</v>
      </c>
      <c r="AH118" s="73">
        <f ca="1">IF(AH$2=0,0,AH$22*EXP(AH$23/($B118+273)/RGas)*(OFFSET('Composition%'!$B88,0,AH$13)*OFFSET('Composition%'!$B88,0,AH$14)))-IF(AH$2=2,0,OFFSET('Composition%'!$B88,0,AH$17)*OFFSET('Composition%'!$B88,0,AH$18)*(AH$24*EXP(-AH$25/($B118+273)/RGas)))+ReactionRateK2!AH118/2</f>
        <v>0</v>
      </c>
      <c r="AI118" s="73">
        <f ca="1">IF(AI$2=0,0,AI$22*EXP(AI$23/($B118+273)/RGas)*(OFFSET('Composition%'!$B88,0,AI$13)*OFFSET('Composition%'!$B88,0,AI$14)))-IF(AI$2=2,0,OFFSET('Composition%'!$B88,0,AI$17)*OFFSET('Composition%'!$B88,0,AI$18)*(AI$24*EXP(-AI$25/($B118+273)/RGas)))+ReactionRateK2!AI118/2</f>
        <v>0</v>
      </c>
      <c r="AJ118" s="73">
        <f ca="1">IF(AJ$2=0,0,AJ$22*EXP(AJ$23/($B118+273)/RGas)*(OFFSET('Composition%'!$B88,0,AJ$13)*OFFSET('Composition%'!$B88,0,AJ$14)))-IF(AJ$2=2,0,OFFSET('Composition%'!$B88,0,AJ$17)*OFFSET('Composition%'!$B88,0,AJ$18)*(AJ$24*EXP(-AJ$25/($B118+273)/RGas)))+ReactionRateK2!AJ118/2</f>
        <v>0</v>
      </c>
      <c r="AK118" s="73">
        <f ca="1">IF(AK$2=0,0,AK$22*EXP(AK$23/($B118+273)/RGas)*(OFFSET('Composition%'!$B88,0,AK$13)*OFFSET('Composition%'!$B88,0,AK$14)))-IF(AK$2=2,0,OFFSET('Composition%'!$B88,0,AK$17)*OFFSET('Composition%'!$B88,0,AK$18)*(AK$24*EXP(-AK$25/($B118+273)/RGas)))+ReactionRateK2!AK118/2</f>
        <v>0</v>
      </c>
      <c r="AL118" s="73">
        <f ca="1">IF(AL$2=0,0,AL$22*EXP(AL$23/($B118+273)/RGas)*(OFFSET('Composition%'!$B88,0,AL$13)*OFFSET('Composition%'!$B88,0,AL$14)))-IF(AL$2=2,0,OFFSET('Composition%'!$B88,0,AL$17)*OFFSET('Composition%'!$B88,0,AL$18)*(AL$24*EXP(-AL$25/($B118+273)/RGas)))+ReactionRateK2!AL118/2</f>
        <v>0</v>
      </c>
      <c r="AM118" s="73"/>
      <c r="AN118" s="73">
        <f ca="1">IF(AN$2=0,0,AN$22*EXP(AN$23/($B118+273)/RGas)*(OFFSET('Composition%'!$B88,0,AN$13)*OFFSET('Composition%'!$B88,0,AN$14)))-IF(AN$2=2,0,OFFSET('Composition%'!$B88,0,AN$17)*OFFSET('Composition%'!$B88,0,AN$18)*(AN$24*EXP(-AN$25/($B118+273)/RGas)))+ReactionRateK2!AN118/2</f>
        <v>0</v>
      </c>
      <c r="AO118" s="73">
        <f ca="1">IF(AO$2=0,0,AO$22*EXP(AO$23/($B118+273)/RGas)*(OFFSET('Composition%'!$B88,0,AO$13)*OFFSET('Composition%'!$B88,0,AO$14)))-IF(AO$2=2,0,OFFSET('Composition%'!$B88,0,AO$17)*OFFSET('Composition%'!$B88,0,AO$18)*(AO$24*EXP(-AO$25/($B118+273)/RGas)))+ReactionRateK2!AO118/2</f>
        <v>0</v>
      </c>
      <c r="AP118" s="73">
        <f ca="1">IF(AP$2=0,0,AP$22*EXP(AP$23/($B118+273)/RGas)*(OFFSET('Composition%'!$B88,0,AP$13)*OFFSET('Composition%'!$B88,0,AP$14)))-IF(AP$2=2,0,OFFSET('Composition%'!$B88,0,AP$17)*OFFSET('Composition%'!$B88,0,AP$18)*(AP$24*EXP(-AP$25/($B118+273)/RGas)))+ReactionRateK2!AP118/2</f>
        <v>4.7336755761398459E-12</v>
      </c>
      <c r="AQ118" s="73">
        <f ca="1">IF(AQ$2=0,0,AQ$22*EXP(AQ$23/($B118+273)/RGas)*(OFFSET('Composition%'!$B88,0,AQ$13)*OFFSET('Composition%'!$B88,0,AQ$14)))-IF(AQ$2=2,0,OFFSET('Composition%'!$B88,0,AQ$17)*OFFSET('Composition%'!$B88,0,AQ$18)*(AQ$24*EXP(-AQ$25/($B118+273)/RGas)))+ReactionRateK2!AQ118/2</f>
        <v>0</v>
      </c>
      <c r="AR118" s="73">
        <f ca="1">IF(AR$2=0,0,AR$22*EXP(AR$23/($B118+273)/RGas)*(OFFSET('Composition%'!$B88,0,AR$13)*OFFSET('Composition%'!$B88,0,AR$14)))-IF(AR$2=2,0,OFFSET('Composition%'!$B88,0,AR$17)*OFFSET('Composition%'!$B88,0,AR$18)*(AR$24*EXP(-AR$25/($B118+273)/RGas)))+ReactionRateK2!AR118/2</f>
        <v>0</v>
      </c>
    </row>
    <row r="119" spans="1:44">
      <c r="A119" s="3">
        <f t="shared" si="10"/>
        <v>4.3499999999999925</v>
      </c>
      <c r="B119" s="19">
        <f ca="1">'Composition%'!B89</f>
        <v>414.53151598938962</v>
      </c>
      <c r="C119">
        <f t="shared" si="11"/>
        <v>30</v>
      </c>
      <c r="D119" s="26">
        <f ca="1">('Composition%'!C89*ReactionRateK3!C119)^3</f>
        <v>5.9651512190819815</v>
      </c>
      <c r="E119" s="4"/>
      <c r="F119" s="73">
        <f ca="1">IF(F$2=0,0,F$22*EXP(F$23/($B119+273)/RGas)*(OFFSET('Composition%'!$B89,0,F$13)*OFFSET('Composition%'!$B89,0,F$14)))-IF(F$2=2,0,OFFSET('Composition%'!$B89,0,F$17)*OFFSET('Composition%'!$B89,0,F$18)*(F$24*EXP(-F$25/($B119+273)/RGas)))+ReactionRateK2!F119/2</f>
        <v>3.2687398901153869E-3</v>
      </c>
      <c r="G119" s="73">
        <f ca="1">IF(G$2=0,0,G$22*EXP(G$23/($B119+273)/RGas)*(OFFSET('Composition%'!$B89,0,G$13)*OFFSET('Composition%'!$B89,0,G$14)))-IF(G$2=2,0,OFFSET('Composition%'!$B89,0,G$17)*OFFSET('Composition%'!$B89,0,G$18)*(G$24*EXP(-G$25/($B119+273)/RGas)))+ReactionRateK2!G119/2</f>
        <v>1.3119176606070514E-3</v>
      </c>
      <c r="H119" s="73">
        <f ca="1">IF(H$2=0,0,H$22*EXP(H$23/($B119+273)/RGas)*(OFFSET('Composition%'!$B89,0,H$13)*OFFSET('Composition%'!$B89,0,H$14)))-IF(H$2=2,0,OFFSET('Composition%'!$B89,0,H$17)*OFFSET('Composition%'!$B89,0,H$18)*(H$24*EXP(-H$25/($B119+273)/RGas)))+ReactionRateK2!H119/2</f>
        <v>-3.9696984084072268E-6</v>
      </c>
      <c r="I119" s="73">
        <f ca="1">IF(I$2=0,0,I$22*EXP(I$23/($B119+273)/RGas)*(OFFSET('Composition%'!$B89,0,I$13)*OFFSET('Composition%'!$B89,0,I$14)))-IF(I$2=2,0,OFFSET('Composition%'!$B89,0,I$17)*OFFSET('Composition%'!$B89,0,I$18)*(I$24*EXP(-I$25/($B119+273)/RGas)))+ReactionRateK2!I119/2</f>
        <v>4.2924926109280949E-6</v>
      </c>
      <c r="J119" s="73"/>
      <c r="K119" s="73">
        <f ca="1">IF(K$2=0,0,K$22*EXP(K$23/($B119+273)/RGas)*(OFFSET('Composition%'!$B89,0,K$13)*OFFSET('Composition%'!$B89,0,K$14)))-IF(K$2=2,0,OFFSET('Composition%'!$B89,0,K$17)*OFFSET('Composition%'!$B89,0,K$18)*(K$24*EXP(-K$25/($B119+273)/RGas)))+ReactionRateK2!K119/2</f>
        <v>1.2566629478431993E-2</v>
      </c>
      <c r="L119" s="73">
        <f ca="1">IF(L$2=0,0,L$22*EXP(L$23/($B119+273)/RGas)*(OFFSET('Composition%'!$B89,0,L$13)*OFFSET('Composition%'!$B89,0,L$14)))-IF(L$2=2,0,OFFSET('Composition%'!$B89,0,L$17)*OFFSET('Composition%'!$B89,0,L$18)*(L$24*EXP(-L$25/($B119+273)/RGas)))+ReactionRateK2!L119/2</f>
        <v>-2.7364574030380989E-3</v>
      </c>
      <c r="M119" s="73">
        <f ca="1">IF(M$2=0,0,M$22*EXP(M$23/($B119+273)/RGas)*(OFFSET('Composition%'!$B89,0,M$13)*OFFSET('Composition%'!$B89,0,M$14)))-IF(M$2=2,0,OFFSET('Composition%'!$B89,0,M$17)*OFFSET('Composition%'!$B89,0,M$18)*(M$24*EXP(-M$25/($B119+273)/RGas)))+ReactionRateK2!M119/2</f>
        <v>0</v>
      </c>
      <c r="N119" s="73"/>
      <c r="O119" s="73">
        <f ca="1">IF(O$2=0,0,O$22*EXP(O$23/($B119+273)/RGas)*(OFFSET('Composition%'!$B89,0,O$13)*OFFSET('Composition%'!$B89,0,O$14)))-IF(O$2=2,0,OFFSET('Composition%'!$B89,0,O$17)*OFFSET('Composition%'!$B89,0,O$18)*(O$24*EXP(-O$25/($B119+273)/RGas)))+ReactionRateK2!O119/2</f>
        <v>0</v>
      </c>
      <c r="P119" s="73">
        <f ca="1">IF(P$2=0,0,P$22*EXP(P$23/($B119+273)/RGas)*(OFFSET('Composition%'!$B89,0,P$13)*OFFSET('Composition%'!$B89,0,P$14)))-IF(P$2=2,0,OFFSET('Composition%'!$B89,0,P$17)*OFFSET('Composition%'!$B89,0,P$18)*(P$24*EXP(-P$25/($B119+273)/RGas)))+ReactionRateK2!P119/2</f>
        <v>1.5924601942756297E-2</v>
      </c>
      <c r="Q119" s="73">
        <f ca="1">IF(Q$2=0,0,Q$22*EXP(Q$23/($B119+273)/RGas)*(OFFSET('Composition%'!$B89,0,Q$13)*OFFSET('Composition%'!$B89,0,Q$14)))-IF(Q$2=2,0,OFFSET('Composition%'!$B89,0,Q$17)*OFFSET('Composition%'!$B89,0,Q$18)*(Q$24*EXP(-Q$25/($B119+273)/RGas)))+ReactionRateK2!Q119/2</f>
        <v>1.6842815453153918E-4</v>
      </c>
      <c r="R119" s="73">
        <f ca="1">IF(R$2=0,0,R$22*EXP(R$23/($B119+273)/RGas)*(OFFSET('Composition%'!$B89,0,R$13)*OFFSET('Composition%'!$B89,0,R$14)))-IF(R$2=2,0,OFFSET('Composition%'!$B89,0,R$17)*OFFSET('Composition%'!$B89,0,R$18)*(R$24*EXP(-R$25/($B119+273)/RGas)))+ReactionRateK2!R119/2</f>
        <v>5.4419543348096423E-5</v>
      </c>
      <c r="S119" s="73"/>
      <c r="T119" s="73">
        <f ca="1">IF(T$2=0,0,T$22*EXP(T$23/($B119+273)/RGas)*(OFFSET('Composition%'!$B89,0,T$13)*OFFSET('Composition%'!$B89,0,T$14)))-IF(T$2=2,0,OFFSET('Composition%'!$B89,0,T$17)*OFFSET('Composition%'!$B89,0,T$18)*(T$24*EXP(-T$25/($B119+273)/RGas)))+ReactionRateK2!T119/2</f>
        <v>1.28877777819716E-4</v>
      </c>
      <c r="U119" s="73">
        <f ca="1">IF(U$2=0,0,U$22*EXP(U$23/($B119+273)/RGas)*(OFFSET('Composition%'!$B89,0,U$13)*OFFSET('Composition%'!$B89,0,U$14)))-IF(U$2=2,0,OFFSET('Composition%'!$B89,0,U$17)*OFFSET('Composition%'!$B89,0,U$18)*(U$24*EXP(-U$25/($B119+273)/RGas)))+ReactionRateK2!U119/2</f>
        <v>8.1918090289307533E-7</v>
      </c>
      <c r="V119" s="73">
        <f ca="1">IF(V$2=0,0,V$22*EXP(V$23/($B119+273)/RGas)*(OFFSET('Composition%'!$B89,0,V$13)*OFFSET('Composition%'!$B89,0,V$14)))-IF(V$2=2,0,OFFSET('Composition%'!$B89,0,V$17)*OFFSET('Composition%'!$B89,0,V$18)*(V$24*EXP(-V$25/($B119+273)/RGas)))+ReactionRateK2!V119/2</f>
        <v>0</v>
      </c>
      <c r="W119" s="73">
        <f ca="1">IF(W$2=0,0,W$22*EXP(W$23/($B119+273)/RGas)*(OFFSET('Composition%'!$B89,0,W$13)*OFFSET('Composition%'!$B89,0,W$14)))-IF(W$2=2,0,OFFSET('Composition%'!$B89,0,W$17)*OFFSET('Composition%'!$B89,0,W$18)*(W$24*EXP(-W$25/($B119+273)/RGas)))+ReactionRateK2!W119/2</f>
        <v>0</v>
      </c>
      <c r="X119" s="73">
        <f ca="1">IF(X$2=0,0,X$22*EXP(X$23/($B119+273)/RGas)*(OFFSET('Composition%'!$B89,0,X$13)*OFFSET('Composition%'!$B89,0,X$14)))-IF(X$2=2,0,OFFSET('Composition%'!$B89,0,X$17)*OFFSET('Composition%'!$B89,0,X$18)*(X$24*EXP(-X$25/($B119+273)/RGas)))+ReactionRateK2!X119/2</f>
        <v>4.3651180440414625E-8</v>
      </c>
      <c r="Y119" s="73">
        <f ca="1">IF(Y$2=0,0,Y$22*EXP(Y$23/($B119+273)/RGas)*(OFFSET('Composition%'!$B89,0,Y$13)*OFFSET('Composition%'!$B89,0,Y$14)))-IF(Y$2=2,0,OFFSET('Composition%'!$B89,0,Y$17)*OFFSET('Composition%'!$B89,0,Y$18)*(Y$24*EXP(-Y$25/($B119+273)/RGas)))+ReactionRateK2!Y119/2</f>
        <v>2.1604753902943079E-9</v>
      </c>
      <c r="Z119" s="73">
        <f ca="1">IF(Z$2=0,0,Z$22*EXP(Z$23/($B119+273)/RGas)*(OFFSET('Composition%'!$B89,0,Z$13)*OFFSET('Composition%'!$B89,0,Z$14)))-IF(Z$2=2,0,OFFSET('Composition%'!$B89,0,Z$17)*OFFSET('Composition%'!$B89,0,Z$18)*(Z$24*EXP(-Z$25/($B119+273)/RGas)))+ReactionRateK2!Z119/2</f>
        <v>0</v>
      </c>
      <c r="AA119" s="73">
        <f ca="1">IF(AA$2=0,0,AA$22*EXP(AA$23/($B119+273)/RGas)*(OFFSET('Composition%'!$B89,0,AA$13)*OFFSET('Composition%'!$B89,0,AA$14)))-IF(AA$2=2,0,OFFSET('Composition%'!$B89,0,AA$17)*OFFSET('Composition%'!$B89,0,AA$18)*(AA$24*EXP(-AA$25/($B119+273)/RGas)))+ReactionRateK2!AA119/2</f>
        <v>0</v>
      </c>
      <c r="AB119" s="73">
        <f ca="1">IF(AB$2=0,0,AB$22*EXP(AB$23/($B119+273)/RGas)*(OFFSET('Composition%'!$B89,0,AB$13)*OFFSET('Composition%'!$B89,0,AB$14)))-IF(AB$2=2,0,OFFSET('Composition%'!$B89,0,AB$17)*OFFSET('Composition%'!$B89,0,AB$18)*(AB$24*EXP(-AB$25/($B119+273)/RGas)))+ReactionRateK2!AB119/2</f>
        <v>0</v>
      </c>
      <c r="AC119" s="73">
        <f ca="1">IF(AC$2=0,0,AC$22*EXP(AC$23/($B119+273)/RGas)*(OFFSET('Composition%'!$B89,0,AC$13)*OFFSET('Composition%'!$B89,0,AC$14)))-IF(AC$2=2,0,OFFSET('Composition%'!$B89,0,AC$17)*OFFSET('Composition%'!$B89,0,AC$18)*(AC$24*EXP(-AC$25/($B119+273)/RGas)))+ReactionRateK2!AC119/2</f>
        <v>0</v>
      </c>
      <c r="AD119" s="73">
        <f ca="1">IF(AD$2=0,0,AD$22*EXP(AD$23/($B119+273)/RGas)*(OFFSET('Composition%'!$B89,0,AD$13)*OFFSET('Composition%'!$B89,0,AD$14)))-IF(AD$2=2,0,OFFSET('Composition%'!$B89,0,AD$17)*OFFSET('Composition%'!$B89,0,AD$18)*(AD$24*EXP(-AD$25/($B119+273)/RGas)))+ReactionRateK2!AD119/2</f>
        <v>0</v>
      </c>
      <c r="AE119" s="73">
        <f ca="1">IF(AE$2=0,0,AE$22*EXP(AE$23/($B119+273)/RGas)*(OFFSET('Composition%'!$B89,0,AE$13)*OFFSET('Composition%'!$B89,0,AE$14)))-IF(AE$2=2,0,OFFSET('Composition%'!$B89,0,AE$17)*OFFSET('Composition%'!$B89,0,AE$18)*(AE$24*EXP(-AE$25/($B119+273)/RGas)))+ReactionRateK2!AE119/2</f>
        <v>0</v>
      </c>
      <c r="AF119" s="73"/>
      <c r="AG119" s="73">
        <f ca="1">IF(AG$2=0,0,AG$22*EXP(AG$23/($B119+273)/RGas)*(OFFSET('Composition%'!$B89,0,AG$13)*OFFSET('Composition%'!$B89,0,AG$14)))-IF(AG$2=2,0,OFFSET('Composition%'!$B89,0,AG$17)*OFFSET('Composition%'!$B89,0,AG$18)*(AG$24*EXP(-AG$25/($B119+273)/RGas)))+ReactionRateK2!AG119/2</f>
        <v>0</v>
      </c>
      <c r="AH119" s="73">
        <f ca="1">IF(AH$2=0,0,AH$22*EXP(AH$23/($B119+273)/RGas)*(OFFSET('Composition%'!$B89,0,AH$13)*OFFSET('Composition%'!$B89,0,AH$14)))-IF(AH$2=2,0,OFFSET('Composition%'!$B89,0,AH$17)*OFFSET('Composition%'!$B89,0,AH$18)*(AH$24*EXP(-AH$25/($B119+273)/RGas)))+ReactionRateK2!AH119/2</f>
        <v>0</v>
      </c>
      <c r="AI119" s="73">
        <f ca="1">IF(AI$2=0,0,AI$22*EXP(AI$23/($B119+273)/RGas)*(OFFSET('Composition%'!$B89,0,AI$13)*OFFSET('Composition%'!$B89,0,AI$14)))-IF(AI$2=2,0,OFFSET('Composition%'!$B89,0,AI$17)*OFFSET('Composition%'!$B89,0,AI$18)*(AI$24*EXP(-AI$25/($B119+273)/RGas)))+ReactionRateK2!AI119/2</f>
        <v>0</v>
      </c>
      <c r="AJ119" s="73">
        <f ca="1">IF(AJ$2=0,0,AJ$22*EXP(AJ$23/($B119+273)/RGas)*(OFFSET('Composition%'!$B89,0,AJ$13)*OFFSET('Composition%'!$B89,0,AJ$14)))-IF(AJ$2=2,0,OFFSET('Composition%'!$B89,0,AJ$17)*OFFSET('Composition%'!$B89,0,AJ$18)*(AJ$24*EXP(-AJ$25/($B119+273)/RGas)))+ReactionRateK2!AJ119/2</f>
        <v>0</v>
      </c>
      <c r="AK119" s="73">
        <f ca="1">IF(AK$2=0,0,AK$22*EXP(AK$23/($B119+273)/RGas)*(OFFSET('Composition%'!$B89,0,AK$13)*OFFSET('Composition%'!$B89,0,AK$14)))-IF(AK$2=2,0,OFFSET('Composition%'!$B89,0,AK$17)*OFFSET('Composition%'!$B89,0,AK$18)*(AK$24*EXP(-AK$25/($B119+273)/RGas)))+ReactionRateK2!AK119/2</f>
        <v>0</v>
      </c>
      <c r="AL119" s="73">
        <f ca="1">IF(AL$2=0,0,AL$22*EXP(AL$23/($B119+273)/RGas)*(OFFSET('Composition%'!$B89,0,AL$13)*OFFSET('Composition%'!$B89,0,AL$14)))-IF(AL$2=2,0,OFFSET('Composition%'!$B89,0,AL$17)*OFFSET('Composition%'!$B89,0,AL$18)*(AL$24*EXP(-AL$25/($B119+273)/RGas)))+ReactionRateK2!AL119/2</f>
        <v>0</v>
      </c>
      <c r="AM119" s="73"/>
      <c r="AN119" s="73">
        <f ca="1">IF(AN$2=0,0,AN$22*EXP(AN$23/($B119+273)/RGas)*(OFFSET('Composition%'!$B89,0,AN$13)*OFFSET('Composition%'!$B89,0,AN$14)))-IF(AN$2=2,0,OFFSET('Composition%'!$B89,0,AN$17)*OFFSET('Composition%'!$B89,0,AN$18)*(AN$24*EXP(-AN$25/($B119+273)/RGas)))+ReactionRateK2!AN119/2</f>
        <v>0</v>
      </c>
      <c r="AO119" s="73">
        <f ca="1">IF(AO$2=0,0,AO$22*EXP(AO$23/($B119+273)/RGas)*(OFFSET('Composition%'!$B89,0,AO$13)*OFFSET('Composition%'!$B89,0,AO$14)))-IF(AO$2=2,0,OFFSET('Composition%'!$B89,0,AO$17)*OFFSET('Composition%'!$B89,0,AO$18)*(AO$24*EXP(-AO$25/($B119+273)/RGas)))+ReactionRateK2!AO119/2</f>
        <v>0</v>
      </c>
      <c r="AP119" s="73">
        <f ca="1">IF(AP$2=0,0,AP$22*EXP(AP$23/($B119+273)/RGas)*(OFFSET('Composition%'!$B89,0,AP$13)*OFFSET('Composition%'!$B89,0,AP$14)))-IF(AP$2=2,0,OFFSET('Composition%'!$B89,0,AP$17)*OFFSET('Composition%'!$B89,0,AP$18)*(AP$24*EXP(-AP$25/($B119+273)/RGas)))+ReactionRateK2!AP119/2</f>
        <v>4.7337130494019813E-12</v>
      </c>
      <c r="AQ119" s="73">
        <f ca="1">IF(AQ$2=0,0,AQ$22*EXP(AQ$23/($B119+273)/RGas)*(OFFSET('Composition%'!$B89,0,AQ$13)*OFFSET('Composition%'!$B89,0,AQ$14)))-IF(AQ$2=2,0,OFFSET('Composition%'!$B89,0,AQ$17)*OFFSET('Composition%'!$B89,0,AQ$18)*(AQ$24*EXP(-AQ$25/($B119+273)/RGas)))+ReactionRateK2!AQ119/2</f>
        <v>0</v>
      </c>
      <c r="AR119" s="73">
        <f ca="1">IF(AR$2=0,0,AR$22*EXP(AR$23/($B119+273)/RGas)*(OFFSET('Composition%'!$B89,0,AR$13)*OFFSET('Composition%'!$B89,0,AR$14)))-IF(AR$2=2,0,OFFSET('Composition%'!$B89,0,AR$17)*OFFSET('Composition%'!$B89,0,AR$18)*(AR$24*EXP(-AR$25/($B119+273)/RGas)))+ReactionRateK2!AR119/2</f>
        <v>0</v>
      </c>
    </row>
    <row r="120" spans="1:44">
      <c r="A120" s="3">
        <f t="shared" si="10"/>
        <v>4.3999999999999924</v>
      </c>
      <c r="B120" s="19">
        <f ca="1">'Composition%'!B90</f>
        <v>414.5399337216943</v>
      </c>
      <c r="C120">
        <f t="shared" si="11"/>
        <v>30</v>
      </c>
      <c r="D120" s="26">
        <f ca="1">('Composition%'!C90*ReactionRateK3!C120)^3</f>
        <v>5.9631402135339044</v>
      </c>
      <c r="E120" s="4"/>
      <c r="F120" s="73">
        <f ca="1">IF(F$2=0,0,F$22*EXP(F$23/($B120+273)/RGas)*(OFFSET('Composition%'!$B90,0,F$13)*OFFSET('Composition%'!$B90,0,F$14)))-IF(F$2=2,0,OFFSET('Composition%'!$B90,0,F$17)*OFFSET('Composition%'!$B90,0,F$18)*(F$24*EXP(-F$25/($B120+273)/RGas)))+ReactionRateK2!F120/2</f>
        <v>3.2189623572511841E-3</v>
      </c>
      <c r="G120" s="73">
        <f ca="1">IF(G$2=0,0,G$22*EXP(G$23/($B120+273)/RGas)*(OFFSET('Composition%'!$B90,0,G$13)*OFFSET('Composition%'!$B90,0,G$14)))-IF(G$2=2,0,OFFSET('Composition%'!$B90,0,G$17)*OFFSET('Composition%'!$B90,0,G$18)*(G$24*EXP(-G$25/($B120+273)/RGas)))+ReactionRateK2!G120/2</f>
        <v>1.2929725807340809E-3</v>
      </c>
      <c r="H120" s="73">
        <f ca="1">IF(H$2=0,0,H$22*EXP(H$23/($B120+273)/RGas)*(OFFSET('Composition%'!$B90,0,H$13)*OFFSET('Composition%'!$B90,0,H$14)))-IF(H$2=2,0,OFFSET('Composition%'!$B90,0,H$17)*OFFSET('Composition%'!$B90,0,H$18)*(H$24*EXP(-H$25/($B120+273)/RGas)))+ReactionRateK2!H120/2</f>
        <v>-3.9414902513776985E-6</v>
      </c>
      <c r="I120" s="73">
        <f ca="1">IF(I$2=0,0,I$22*EXP(I$23/($B120+273)/RGas)*(OFFSET('Composition%'!$B90,0,I$13)*OFFSET('Composition%'!$B90,0,I$14)))-IF(I$2=2,0,OFFSET('Composition%'!$B90,0,I$17)*OFFSET('Composition%'!$B90,0,I$18)*(I$24*EXP(-I$25/($B120+273)/RGas)))+ReactionRateK2!I120/2</f>
        <v>4.0322591512761633E-6</v>
      </c>
      <c r="J120" s="73"/>
      <c r="K120" s="73">
        <f ca="1">IF(K$2=0,0,K$22*EXP(K$23/($B120+273)/RGas)*(OFFSET('Composition%'!$B90,0,K$13)*OFFSET('Composition%'!$B90,0,K$14)))-IF(K$2=2,0,OFFSET('Composition%'!$B90,0,K$17)*OFFSET('Composition%'!$B90,0,K$18)*(K$24*EXP(-K$25/($B120+273)/RGas)))+ReactionRateK2!K120/2</f>
        <v>1.2270806393282943E-2</v>
      </c>
      <c r="L120" s="73">
        <f ca="1">IF(L$2=0,0,L$22*EXP(L$23/($B120+273)/RGas)*(OFFSET('Composition%'!$B90,0,L$13)*OFFSET('Composition%'!$B90,0,L$14)))-IF(L$2=2,0,OFFSET('Composition%'!$B90,0,L$17)*OFFSET('Composition%'!$B90,0,L$18)*(L$24*EXP(-L$25/($B120+273)/RGas)))+ReactionRateK2!L120/2</f>
        <v>-2.6970510283969027E-3</v>
      </c>
      <c r="M120" s="73">
        <f ca="1">IF(M$2=0,0,M$22*EXP(M$23/($B120+273)/RGas)*(OFFSET('Composition%'!$B90,0,M$13)*OFFSET('Composition%'!$B90,0,M$14)))-IF(M$2=2,0,OFFSET('Composition%'!$B90,0,M$17)*OFFSET('Composition%'!$B90,0,M$18)*(M$24*EXP(-M$25/($B120+273)/RGas)))+ReactionRateK2!M120/2</f>
        <v>0</v>
      </c>
      <c r="N120" s="73"/>
      <c r="O120" s="73">
        <f ca="1">IF(O$2=0,0,O$22*EXP(O$23/($B120+273)/RGas)*(OFFSET('Composition%'!$B90,0,O$13)*OFFSET('Composition%'!$B90,0,O$14)))-IF(O$2=2,0,OFFSET('Composition%'!$B90,0,O$17)*OFFSET('Composition%'!$B90,0,O$18)*(O$24*EXP(-O$25/($B120+273)/RGas)))+ReactionRateK2!O120/2</f>
        <v>0</v>
      </c>
      <c r="P120" s="73">
        <f ca="1">IF(P$2=0,0,P$22*EXP(P$23/($B120+273)/RGas)*(OFFSET('Composition%'!$B90,0,P$13)*OFFSET('Composition%'!$B90,0,P$14)))-IF(P$2=2,0,OFFSET('Composition%'!$B90,0,P$17)*OFFSET('Composition%'!$B90,0,P$18)*(P$24*EXP(-P$25/($B120+273)/RGas)))+ReactionRateK2!P120/2</f>
        <v>1.5810964735092282E-2</v>
      </c>
      <c r="Q120" s="73">
        <f ca="1">IF(Q$2=0,0,Q$22*EXP(Q$23/($B120+273)/RGas)*(OFFSET('Composition%'!$B90,0,Q$13)*OFFSET('Composition%'!$B90,0,Q$14)))-IF(Q$2=2,0,OFFSET('Composition%'!$B90,0,Q$17)*OFFSET('Composition%'!$B90,0,Q$18)*(Q$24*EXP(-Q$25/($B120+273)/RGas)))+ReactionRateK2!Q120/2</f>
        <v>1.6984991164034161E-4</v>
      </c>
      <c r="R120" s="73">
        <f ca="1">IF(R$2=0,0,R$22*EXP(R$23/($B120+273)/RGas)*(OFFSET('Composition%'!$B90,0,R$13)*OFFSET('Composition%'!$B90,0,R$14)))-IF(R$2=2,0,OFFSET('Composition%'!$B90,0,R$17)*OFFSET('Composition%'!$B90,0,R$18)*(R$24*EXP(-R$25/($B120+273)/RGas)))+ReactionRateK2!R120/2</f>
        <v>5.5485012749992497E-5</v>
      </c>
      <c r="S120" s="73"/>
      <c r="T120" s="73">
        <f ca="1">IF(T$2=0,0,T$22*EXP(T$23/($B120+273)/RGas)*(OFFSET('Composition%'!$B90,0,T$13)*OFFSET('Composition%'!$B90,0,T$14)))-IF(T$2=2,0,OFFSET('Composition%'!$B90,0,T$17)*OFFSET('Composition%'!$B90,0,T$18)*(T$24*EXP(-T$25/($B120+273)/RGas)))+ReactionRateK2!T120/2</f>
        <v>1.2008218420498264E-4</v>
      </c>
      <c r="U120" s="73">
        <f ca="1">IF(U$2=0,0,U$22*EXP(U$23/($B120+273)/RGas)*(OFFSET('Composition%'!$B90,0,U$13)*OFFSET('Composition%'!$B90,0,U$14)))-IF(U$2=2,0,OFFSET('Composition%'!$B90,0,U$17)*OFFSET('Composition%'!$B90,0,U$18)*(U$24*EXP(-U$25/($B120+273)/RGas)))+ReactionRateK2!U120/2</f>
        <v>7.3537074759507364E-7</v>
      </c>
      <c r="V120" s="73">
        <f ca="1">IF(V$2=0,0,V$22*EXP(V$23/($B120+273)/RGas)*(OFFSET('Composition%'!$B90,0,V$13)*OFFSET('Composition%'!$B90,0,V$14)))-IF(V$2=2,0,OFFSET('Composition%'!$B90,0,V$17)*OFFSET('Composition%'!$B90,0,V$18)*(V$24*EXP(-V$25/($B120+273)/RGas)))+ReactionRateK2!V120/2</f>
        <v>0</v>
      </c>
      <c r="W120" s="73">
        <f ca="1">IF(W$2=0,0,W$22*EXP(W$23/($B120+273)/RGas)*(OFFSET('Composition%'!$B90,0,W$13)*OFFSET('Composition%'!$B90,0,W$14)))-IF(W$2=2,0,OFFSET('Composition%'!$B90,0,W$17)*OFFSET('Composition%'!$B90,0,W$18)*(W$24*EXP(-W$25/($B120+273)/RGas)))+ReactionRateK2!W120/2</f>
        <v>0</v>
      </c>
      <c r="X120" s="73">
        <f ca="1">IF(X$2=0,0,X$22*EXP(X$23/($B120+273)/RGas)*(OFFSET('Composition%'!$B90,0,X$13)*OFFSET('Composition%'!$B90,0,X$14)))-IF(X$2=2,0,OFFSET('Composition%'!$B90,0,X$17)*OFFSET('Composition%'!$B90,0,X$18)*(X$24*EXP(-X$25/($B120+273)/RGas)))+ReactionRateK2!X120/2</f>
        <v>4.3646272241064041E-8</v>
      </c>
      <c r="Y120" s="73">
        <f ca="1">IF(Y$2=0,0,Y$22*EXP(Y$23/($B120+273)/RGas)*(OFFSET('Composition%'!$B90,0,Y$13)*OFFSET('Composition%'!$B90,0,Y$14)))-IF(Y$2=2,0,OFFSET('Composition%'!$B90,0,Y$17)*OFFSET('Composition%'!$B90,0,Y$18)*(Y$24*EXP(-Y$25/($B120+273)/RGas)))+ReactionRateK2!Y120/2</f>
        <v>2.1602324634409993E-9</v>
      </c>
      <c r="Z120" s="73">
        <f ca="1">IF(Z$2=0,0,Z$22*EXP(Z$23/($B120+273)/RGas)*(OFFSET('Composition%'!$B90,0,Z$13)*OFFSET('Composition%'!$B90,0,Z$14)))-IF(Z$2=2,0,OFFSET('Composition%'!$B90,0,Z$17)*OFFSET('Composition%'!$B90,0,Z$18)*(Z$24*EXP(-Z$25/($B120+273)/RGas)))+ReactionRateK2!Z120/2</f>
        <v>0</v>
      </c>
      <c r="AA120" s="73">
        <f ca="1">IF(AA$2=0,0,AA$22*EXP(AA$23/($B120+273)/RGas)*(OFFSET('Composition%'!$B90,0,AA$13)*OFFSET('Composition%'!$B90,0,AA$14)))-IF(AA$2=2,0,OFFSET('Composition%'!$B90,0,AA$17)*OFFSET('Composition%'!$B90,0,AA$18)*(AA$24*EXP(-AA$25/($B120+273)/RGas)))+ReactionRateK2!AA120/2</f>
        <v>0</v>
      </c>
      <c r="AB120" s="73">
        <f ca="1">IF(AB$2=0,0,AB$22*EXP(AB$23/($B120+273)/RGas)*(OFFSET('Composition%'!$B90,0,AB$13)*OFFSET('Composition%'!$B90,0,AB$14)))-IF(AB$2=2,0,OFFSET('Composition%'!$B90,0,AB$17)*OFFSET('Composition%'!$B90,0,AB$18)*(AB$24*EXP(-AB$25/($B120+273)/RGas)))+ReactionRateK2!AB120/2</f>
        <v>0</v>
      </c>
      <c r="AC120" s="73">
        <f ca="1">IF(AC$2=0,0,AC$22*EXP(AC$23/($B120+273)/RGas)*(OFFSET('Composition%'!$B90,0,AC$13)*OFFSET('Composition%'!$B90,0,AC$14)))-IF(AC$2=2,0,OFFSET('Composition%'!$B90,0,AC$17)*OFFSET('Composition%'!$B90,0,AC$18)*(AC$24*EXP(-AC$25/($B120+273)/RGas)))+ReactionRateK2!AC120/2</f>
        <v>0</v>
      </c>
      <c r="AD120" s="73">
        <f ca="1">IF(AD$2=0,0,AD$22*EXP(AD$23/($B120+273)/RGas)*(OFFSET('Composition%'!$B90,0,AD$13)*OFFSET('Composition%'!$B90,0,AD$14)))-IF(AD$2=2,0,OFFSET('Composition%'!$B90,0,AD$17)*OFFSET('Composition%'!$B90,0,AD$18)*(AD$24*EXP(-AD$25/($B120+273)/RGas)))+ReactionRateK2!AD120/2</f>
        <v>0</v>
      </c>
      <c r="AE120" s="73">
        <f ca="1">IF(AE$2=0,0,AE$22*EXP(AE$23/($B120+273)/RGas)*(OFFSET('Composition%'!$B90,0,AE$13)*OFFSET('Composition%'!$B90,0,AE$14)))-IF(AE$2=2,0,OFFSET('Composition%'!$B90,0,AE$17)*OFFSET('Composition%'!$B90,0,AE$18)*(AE$24*EXP(-AE$25/($B120+273)/RGas)))+ReactionRateK2!AE120/2</f>
        <v>0</v>
      </c>
      <c r="AF120" s="73"/>
      <c r="AG120" s="73">
        <f ca="1">IF(AG$2=0,0,AG$22*EXP(AG$23/($B120+273)/RGas)*(OFFSET('Composition%'!$B90,0,AG$13)*OFFSET('Composition%'!$B90,0,AG$14)))-IF(AG$2=2,0,OFFSET('Composition%'!$B90,0,AG$17)*OFFSET('Composition%'!$B90,0,AG$18)*(AG$24*EXP(-AG$25/($B120+273)/RGas)))+ReactionRateK2!AG120/2</f>
        <v>0</v>
      </c>
      <c r="AH120" s="73">
        <f ca="1">IF(AH$2=0,0,AH$22*EXP(AH$23/($B120+273)/RGas)*(OFFSET('Composition%'!$B90,0,AH$13)*OFFSET('Composition%'!$B90,0,AH$14)))-IF(AH$2=2,0,OFFSET('Composition%'!$B90,0,AH$17)*OFFSET('Composition%'!$B90,0,AH$18)*(AH$24*EXP(-AH$25/($B120+273)/RGas)))+ReactionRateK2!AH120/2</f>
        <v>0</v>
      </c>
      <c r="AI120" s="73">
        <f ca="1">IF(AI$2=0,0,AI$22*EXP(AI$23/($B120+273)/RGas)*(OFFSET('Composition%'!$B90,0,AI$13)*OFFSET('Composition%'!$B90,0,AI$14)))-IF(AI$2=2,0,OFFSET('Composition%'!$B90,0,AI$17)*OFFSET('Composition%'!$B90,0,AI$18)*(AI$24*EXP(-AI$25/($B120+273)/RGas)))+ReactionRateK2!AI120/2</f>
        <v>0</v>
      </c>
      <c r="AJ120" s="73">
        <f ca="1">IF(AJ$2=0,0,AJ$22*EXP(AJ$23/($B120+273)/RGas)*(OFFSET('Composition%'!$B90,0,AJ$13)*OFFSET('Composition%'!$B90,0,AJ$14)))-IF(AJ$2=2,0,OFFSET('Composition%'!$B90,0,AJ$17)*OFFSET('Composition%'!$B90,0,AJ$18)*(AJ$24*EXP(-AJ$25/($B120+273)/RGas)))+ReactionRateK2!AJ120/2</f>
        <v>0</v>
      </c>
      <c r="AK120" s="73">
        <f ca="1">IF(AK$2=0,0,AK$22*EXP(AK$23/($B120+273)/RGas)*(OFFSET('Composition%'!$B90,0,AK$13)*OFFSET('Composition%'!$B90,0,AK$14)))-IF(AK$2=2,0,OFFSET('Composition%'!$B90,0,AK$17)*OFFSET('Composition%'!$B90,0,AK$18)*(AK$24*EXP(-AK$25/($B120+273)/RGas)))+ReactionRateK2!AK120/2</f>
        <v>0</v>
      </c>
      <c r="AL120" s="73">
        <f ca="1">IF(AL$2=0,0,AL$22*EXP(AL$23/($B120+273)/RGas)*(OFFSET('Composition%'!$B90,0,AL$13)*OFFSET('Composition%'!$B90,0,AL$14)))-IF(AL$2=2,0,OFFSET('Composition%'!$B90,0,AL$17)*OFFSET('Composition%'!$B90,0,AL$18)*(AL$24*EXP(-AL$25/($B120+273)/RGas)))+ReactionRateK2!AL120/2</f>
        <v>0</v>
      </c>
      <c r="AM120" s="73"/>
      <c r="AN120" s="73">
        <f ca="1">IF(AN$2=0,0,AN$22*EXP(AN$23/($B120+273)/RGas)*(OFFSET('Composition%'!$B90,0,AN$13)*OFFSET('Composition%'!$B90,0,AN$14)))-IF(AN$2=2,0,OFFSET('Composition%'!$B90,0,AN$17)*OFFSET('Composition%'!$B90,0,AN$18)*(AN$24*EXP(-AN$25/($B120+273)/RGas)))+ReactionRateK2!AN120/2</f>
        <v>0</v>
      </c>
      <c r="AO120" s="73">
        <f ca="1">IF(AO$2=0,0,AO$22*EXP(AO$23/($B120+273)/RGas)*(OFFSET('Composition%'!$B90,0,AO$13)*OFFSET('Composition%'!$B90,0,AO$14)))-IF(AO$2=2,0,OFFSET('Composition%'!$B90,0,AO$17)*OFFSET('Composition%'!$B90,0,AO$18)*(AO$24*EXP(-AO$25/($B120+273)/RGas)))+ReactionRateK2!AO120/2</f>
        <v>0</v>
      </c>
      <c r="AP120" s="73">
        <f ca="1">IF(AP$2=0,0,AP$22*EXP(AP$23/($B120+273)/RGas)*(OFFSET('Composition%'!$B90,0,AP$13)*OFFSET('Composition%'!$B90,0,AP$14)))-IF(AP$2=2,0,OFFSET('Composition%'!$B90,0,AP$17)*OFFSET('Composition%'!$B90,0,AP$18)*(AP$24*EXP(-AP$25/($B120+273)/RGas)))+ReactionRateK2!AP120/2</f>
        <v>4.7337470570808761E-12</v>
      </c>
      <c r="AQ120" s="73">
        <f ca="1">IF(AQ$2=0,0,AQ$22*EXP(AQ$23/($B120+273)/RGas)*(OFFSET('Composition%'!$B90,0,AQ$13)*OFFSET('Composition%'!$B90,0,AQ$14)))-IF(AQ$2=2,0,OFFSET('Composition%'!$B90,0,AQ$17)*OFFSET('Composition%'!$B90,0,AQ$18)*(AQ$24*EXP(-AQ$25/($B120+273)/RGas)))+ReactionRateK2!AQ120/2</f>
        <v>0</v>
      </c>
      <c r="AR120" s="73">
        <f ca="1">IF(AR$2=0,0,AR$22*EXP(AR$23/($B120+273)/RGas)*(OFFSET('Composition%'!$B90,0,AR$13)*OFFSET('Composition%'!$B90,0,AR$14)))-IF(AR$2=2,0,OFFSET('Composition%'!$B90,0,AR$17)*OFFSET('Composition%'!$B90,0,AR$18)*(AR$24*EXP(-AR$25/($B120+273)/RGas)))+ReactionRateK2!AR120/2</f>
        <v>0</v>
      </c>
    </row>
    <row r="121" spans="1:44">
      <c r="A121" s="3">
        <f t="shared" si="10"/>
        <v>4.4499999999999922</v>
      </c>
      <c r="B121" s="19">
        <f ca="1">'Composition%'!B91</f>
        <v>414.54818932519305</v>
      </c>
      <c r="C121">
        <f t="shared" si="11"/>
        <v>30</v>
      </c>
      <c r="D121" s="26">
        <f ca="1">('Composition%'!C91*ReactionRateK3!C121)^3</f>
        <v>5.9612668816007686</v>
      </c>
      <c r="E121" s="4"/>
      <c r="F121" s="73">
        <f ca="1">IF(F$2=0,0,F$22*EXP(F$23/($B121+273)/RGas)*(OFFSET('Composition%'!$B91,0,F$13)*OFFSET('Composition%'!$B91,0,F$14)))-IF(F$2=2,0,OFFSET('Composition%'!$B91,0,F$17)*OFFSET('Composition%'!$B91,0,F$18)*(F$24*EXP(-F$25/($B121+273)/RGas)))+ReactionRateK2!F121/2</f>
        <v>3.1703144592035533E-3</v>
      </c>
      <c r="G121" s="73">
        <f ca="1">IF(G$2=0,0,G$22*EXP(G$23/($B121+273)/RGas)*(OFFSET('Composition%'!$B91,0,G$13)*OFFSET('Composition%'!$B91,0,G$14)))-IF(G$2=2,0,OFFSET('Composition%'!$B91,0,G$17)*OFFSET('Composition%'!$B91,0,G$18)*(G$24*EXP(-G$25/($B121+273)/RGas)))+ReactionRateK2!G121/2</f>
        <v>1.2744240729304235E-3</v>
      </c>
      <c r="H121" s="73">
        <f ca="1">IF(H$2=0,0,H$22*EXP(H$23/($B121+273)/RGas)*(OFFSET('Composition%'!$B91,0,H$13)*OFFSET('Composition%'!$B91,0,H$14)))-IF(H$2=2,0,OFFSET('Composition%'!$B91,0,H$17)*OFFSET('Composition%'!$B91,0,H$18)*(H$24*EXP(-H$25/($B121+273)/RGas)))+ReactionRateK2!H121/2</f>
        <v>-3.9128779120488312E-6</v>
      </c>
      <c r="I121" s="73">
        <f ca="1">IF(I$2=0,0,I$22*EXP(I$23/($B121+273)/RGas)*(OFFSET('Composition%'!$B91,0,I$13)*OFFSET('Composition%'!$B91,0,I$14)))-IF(I$2=2,0,OFFSET('Composition%'!$B91,0,I$17)*OFFSET('Composition%'!$B91,0,I$18)*(I$24*EXP(-I$25/($B121+273)/RGas)))+ReactionRateK2!I121/2</f>
        <v>3.785343798475713E-6</v>
      </c>
      <c r="J121" s="73"/>
      <c r="K121" s="73">
        <f ca="1">IF(K$2=0,0,K$22*EXP(K$23/($B121+273)/RGas)*(OFFSET('Composition%'!$B91,0,K$13)*OFFSET('Composition%'!$B91,0,K$14)))-IF(K$2=2,0,OFFSET('Composition%'!$B91,0,K$17)*OFFSET('Composition%'!$B91,0,K$18)*(K$24*EXP(-K$25/($B121+273)/RGas)))+ReactionRateK2!K121/2</f>
        <v>1.198000383014438E-2</v>
      </c>
      <c r="L121" s="73">
        <f ca="1">IF(L$2=0,0,L$22*EXP(L$23/($B121+273)/RGas)*(OFFSET('Composition%'!$B91,0,L$13)*OFFSET('Composition%'!$B91,0,L$14)))-IF(L$2=2,0,OFFSET('Composition%'!$B91,0,L$17)*OFFSET('Composition%'!$B91,0,L$18)*(L$24*EXP(-L$25/($B121+273)/RGas)))+ReactionRateK2!L121/2</f>
        <v>-2.6590902129911358E-3</v>
      </c>
      <c r="M121" s="73">
        <f ca="1">IF(M$2=0,0,M$22*EXP(M$23/($B121+273)/RGas)*(OFFSET('Composition%'!$B91,0,M$13)*OFFSET('Composition%'!$B91,0,M$14)))-IF(M$2=2,0,OFFSET('Composition%'!$B91,0,M$17)*OFFSET('Composition%'!$B91,0,M$18)*(M$24*EXP(-M$25/($B121+273)/RGas)))+ReactionRateK2!M121/2</f>
        <v>0</v>
      </c>
      <c r="N121" s="73"/>
      <c r="O121" s="73">
        <f ca="1">IF(O$2=0,0,O$22*EXP(O$23/($B121+273)/RGas)*(OFFSET('Composition%'!$B91,0,O$13)*OFFSET('Composition%'!$B91,0,O$14)))-IF(O$2=2,0,OFFSET('Composition%'!$B91,0,O$17)*OFFSET('Composition%'!$B91,0,O$18)*(O$24*EXP(-O$25/($B121+273)/RGas)))+ReactionRateK2!O121/2</f>
        <v>0</v>
      </c>
      <c r="P121" s="73">
        <f ca="1">IF(P$2=0,0,P$22*EXP(P$23/($B121+273)/RGas)*(OFFSET('Composition%'!$B91,0,P$13)*OFFSET('Composition%'!$B91,0,P$14)))-IF(P$2=2,0,OFFSET('Composition%'!$B91,0,P$17)*OFFSET('Composition%'!$B91,0,P$18)*(P$24*EXP(-P$25/($B121+273)/RGas)))+ReactionRateK2!P121/2</f>
        <v>1.569574556317542E-2</v>
      </c>
      <c r="Q121" s="73">
        <f ca="1">IF(Q$2=0,0,Q$22*EXP(Q$23/($B121+273)/RGas)*(OFFSET('Composition%'!$B91,0,Q$13)*OFFSET('Composition%'!$B91,0,Q$14)))-IF(Q$2=2,0,OFFSET('Composition%'!$B91,0,Q$17)*OFFSET('Composition%'!$B91,0,Q$18)*(Q$24*EXP(-Q$25/($B121+273)/RGas)))+ReactionRateK2!Q121/2</f>
        <v>1.7124233928809265E-4</v>
      </c>
      <c r="R121" s="73">
        <f ca="1">IF(R$2=0,0,R$22*EXP(R$23/($B121+273)/RGas)*(OFFSET('Composition%'!$B91,0,R$13)*OFFSET('Composition%'!$B91,0,R$14)))-IF(R$2=2,0,OFFSET('Composition%'!$B91,0,R$17)*OFFSET('Composition%'!$B91,0,R$18)*(R$24*EXP(-R$25/($B121+273)/RGas)))+ReactionRateK2!R121/2</f>
        <v>5.6549604134510095E-5</v>
      </c>
      <c r="S121" s="73"/>
      <c r="T121" s="73">
        <f ca="1">IF(T$2=0,0,T$22*EXP(T$23/($B121+273)/RGas)*(OFFSET('Composition%'!$B91,0,T$13)*OFFSET('Composition%'!$B91,0,T$14)))-IF(T$2=2,0,OFFSET('Composition%'!$B91,0,T$17)*OFFSET('Composition%'!$B91,0,T$18)*(T$24*EXP(-T$25/($B121+273)/RGas)))+ReactionRateK2!T121/2</f>
        <v>1.1189985205772905E-4</v>
      </c>
      <c r="U121" s="73">
        <f ca="1">IF(U$2=0,0,U$22*EXP(U$23/($B121+273)/RGas)*(OFFSET('Composition%'!$B91,0,U$13)*OFFSET('Composition%'!$B91,0,U$14)))-IF(U$2=2,0,OFFSET('Composition%'!$B91,0,U$17)*OFFSET('Composition%'!$B91,0,U$18)*(U$24*EXP(-U$25/($B121+273)/RGas)))+ReactionRateK2!U121/2</f>
        <v>6.600627154680668E-7</v>
      </c>
      <c r="V121" s="73">
        <f ca="1">IF(V$2=0,0,V$22*EXP(V$23/($B121+273)/RGas)*(OFFSET('Composition%'!$B91,0,V$13)*OFFSET('Composition%'!$B91,0,V$14)))-IF(V$2=2,0,OFFSET('Composition%'!$B91,0,V$17)*OFFSET('Composition%'!$B91,0,V$18)*(V$24*EXP(-V$25/($B121+273)/RGas)))+ReactionRateK2!V121/2</f>
        <v>0</v>
      </c>
      <c r="W121" s="73">
        <f ca="1">IF(W$2=0,0,W$22*EXP(W$23/($B121+273)/RGas)*(OFFSET('Composition%'!$B91,0,W$13)*OFFSET('Composition%'!$B91,0,W$14)))-IF(W$2=2,0,OFFSET('Composition%'!$B91,0,W$17)*OFFSET('Composition%'!$B91,0,W$18)*(W$24*EXP(-W$25/($B121+273)/RGas)))+ReactionRateK2!W121/2</f>
        <v>0</v>
      </c>
      <c r="X121" s="73">
        <f ca="1">IF(X$2=0,0,X$22*EXP(X$23/($B121+273)/RGas)*(OFFSET('Composition%'!$B91,0,X$13)*OFFSET('Composition%'!$B91,0,X$14)))-IF(X$2=2,0,OFFSET('Composition%'!$B91,0,X$17)*OFFSET('Composition%'!$B91,0,X$18)*(X$24*EXP(-X$25/($B121+273)/RGas)))+ReactionRateK2!X121/2</f>
        <v>4.3641698950643312E-8</v>
      </c>
      <c r="Y121" s="73">
        <f ca="1">IF(Y$2=0,0,Y$22*EXP(Y$23/($B121+273)/RGas)*(OFFSET('Composition%'!$B91,0,Y$13)*OFFSET('Composition%'!$B91,0,Y$14)))-IF(Y$2=2,0,OFFSET('Composition%'!$B91,0,Y$17)*OFFSET('Composition%'!$B91,0,Y$18)*(Y$24*EXP(-Y$25/($B121+273)/RGas)))+ReactionRateK2!Y121/2</f>
        <v>2.1600061125999235E-9</v>
      </c>
      <c r="Z121" s="73">
        <f ca="1">IF(Z$2=0,0,Z$22*EXP(Z$23/($B121+273)/RGas)*(OFFSET('Composition%'!$B91,0,Z$13)*OFFSET('Composition%'!$B91,0,Z$14)))-IF(Z$2=2,0,OFFSET('Composition%'!$B91,0,Z$17)*OFFSET('Composition%'!$B91,0,Z$18)*(Z$24*EXP(-Z$25/($B121+273)/RGas)))+ReactionRateK2!Z121/2</f>
        <v>0</v>
      </c>
      <c r="AA121" s="73">
        <f ca="1">IF(AA$2=0,0,AA$22*EXP(AA$23/($B121+273)/RGas)*(OFFSET('Composition%'!$B91,0,AA$13)*OFFSET('Composition%'!$B91,0,AA$14)))-IF(AA$2=2,0,OFFSET('Composition%'!$B91,0,AA$17)*OFFSET('Composition%'!$B91,0,AA$18)*(AA$24*EXP(-AA$25/($B121+273)/RGas)))+ReactionRateK2!AA121/2</f>
        <v>0</v>
      </c>
      <c r="AB121" s="73">
        <f ca="1">IF(AB$2=0,0,AB$22*EXP(AB$23/($B121+273)/RGas)*(OFFSET('Composition%'!$B91,0,AB$13)*OFFSET('Composition%'!$B91,0,AB$14)))-IF(AB$2=2,0,OFFSET('Composition%'!$B91,0,AB$17)*OFFSET('Composition%'!$B91,0,AB$18)*(AB$24*EXP(-AB$25/($B121+273)/RGas)))+ReactionRateK2!AB121/2</f>
        <v>0</v>
      </c>
      <c r="AC121" s="73">
        <f ca="1">IF(AC$2=0,0,AC$22*EXP(AC$23/($B121+273)/RGas)*(OFFSET('Composition%'!$B91,0,AC$13)*OFFSET('Composition%'!$B91,0,AC$14)))-IF(AC$2=2,0,OFFSET('Composition%'!$B91,0,AC$17)*OFFSET('Composition%'!$B91,0,AC$18)*(AC$24*EXP(-AC$25/($B121+273)/RGas)))+ReactionRateK2!AC121/2</f>
        <v>0</v>
      </c>
      <c r="AD121" s="73">
        <f ca="1">IF(AD$2=0,0,AD$22*EXP(AD$23/($B121+273)/RGas)*(OFFSET('Composition%'!$B91,0,AD$13)*OFFSET('Composition%'!$B91,0,AD$14)))-IF(AD$2=2,0,OFFSET('Composition%'!$B91,0,AD$17)*OFFSET('Composition%'!$B91,0,AD$18)*(AD$24*EXP(-AD$25/($B121+273)/RGas)))+ReactionRateK2!AD121/2</f>
        <v>0</v>
      </c>
      <c r="AE121" s="73">
        <f ca="1">IF(AE$2=0,0,AE$22*EXP(AE$23/($B121+273)/RGas)*(OFFSET('Composition%'!$B91,0,AE$13)*OFFSET('Composition%'!$B91,0,AE$14)))-IF(AE$2=2,0,OFFSET('Composition%'!$B91,0,AE$17)*OFFSET('Composition%'!$B91,0,AE$18)*(AE$24*EXP(-AE$25/($B121+273)/RGas)))+ReactionRateK2!AE121/2</f>
        <v>0</v>
      </c>
      <c r="AF121" s="73"/>
      <c r="AG121" s="73">
        <f ca="1">IF(AG$2=0,0,AG$22*EXP(AG$23/($B121+273)/RGas)*(OFFSET('Composition%'!$B91,0,AG$13)*OFFSET('Composition%'!$B91,0,AG$14)))-IF(AG$2=2,0,OFFSET('Composition%'!$B91,0,AG$17)*OFFSET('Composition%'!$B91,0,AG$18)*(AG$24*EXP(-AG$25/($B121+273)/RGas)))+ReactionRateK2!AG121/2</f>
        <v>0</v>
      </c>
      <c r="AH121" s="73">
        <f ca="1">IF(AH$2=0,0,AH$22*EXP(AH$23/($B121+273)/RGas)*(OFFSET('Composition%'!$B91,0,AH$13)*OFFSET('Composition%'!$B91,0,AH$14)))-IF(AH$2=2,0,OFFSET('Composition%'!$B91,0,AH$17)*OFFSET('Composition%'!$B91,0,AH$18)*(AH$24*EXP(-AH$25/($B121+273)/RGas)))+ReactionRateK2!AH121/2</f>
        <v>0</v>
      </c>
      <c r="AI121" s="73">
        <f ca="1">IF(AI$2=0,0,AI$22*EXP(AI$23/($B121+273)/RGas)*(OFFSET('Composition%'!$B91,0,AI$13)*OFFSET('Composition%'!$B91,0,AI$14)))-IF(AI$2=2,0,OFFSET('Composition%'!$B91,0,AI$17)*OFFSET('Composition%'!$B91,0,AI$18)*(AI$24*EXP(-AI$25/($B121+273)/RGas)))+ReactionRateK2!AI121/2</f>
        <v>0</v>
      </c>
      <c r="AJ121" s="73">
        <f ca="1">IF(AJ$2=0,0,AJ$22*EXP(AJ$23/($B121+273)/RGas)*(OFFSET('Composition%'!$B91,0,AJ$13)*OFFSET('Composition%'!$B91,0,AJ$14)))-IF(AJ$2=2,0,OFFSET('Composition%'!$B91,0,AJ$17)*OFFSET('Composition%'!$B91,0,AJ$18)*(AJ$24*EXP(-AJ$25/($B121+273)/RGas)))+ReactionRateK2!AJ121/2</f>
        <v>0</v>
      </c>
      <c r="AK121" s="73">
        <f ca="1">IF(AK$2=0,0,AK$22*EXP(AK$23/($B121+273)/RGas)*(OFFSET('Composition%'!$B91,0,AK$13)*OFFSET('Composition%'!$B91,0,AK$14)))-IF(AK$2=2,0,OFFSET('Composition%'!$B91,0,AK$17)*OFFSET('Composition%'!$B91,0,AK$18)*(AK$24*EXP(-AK$25/($B121+273)/RGas)))+ReactionRateK2!AK121/2</f>
        <v>0</v>
      </c>
      <c r="AL121" s="73">
        <f ca="1">IF(AL$2=0,0,AL$22*EXP(AL$23/($B121+273)/RGas)*(OFFSET('Composition%'!$B91,0,AL$13)*OFFSET('Composition%'!$B91,0,AL$14)))-IF(AL$2=2,0,OFFSET('Composition%'!$B91,0,AL$17)*OFFSET('Composition%'!$B91,0,AL$18)*(AL$24*EXP(-AL$25/($B121+273)/RGas)))+ReactionRateK2!AL121/2</f>
        <v>0</v>
      </c>
      <c r="AM121" s="73"/>
      <c r="AN121" s="73">
        <f ca="1">IF(AN$2=0,0,AN$22*EXP(AN$23/($B121+273)/RGas)*(OFFSET('Composition%'!$B91,0,AN$13)*OFFSET('Composition%'!$B91,0,AN$14)))-IF(AN$2=2,0,OFFSET('Composition%'!$B91,0,AN$17)*OFFSET('Composition%'!$B91,0,AN$18)*(AN$24*EXP(-AN$25/($B121+273)/RGas)))+ReactionRateK2!AN121/2</f>
        <v>0</v>
      </c>
      <c r="AO121" s="73">
        <f ca="1">IF(AO$2=0,0,AO$22*EXP(AO$23/($B121+273)/RGas)*(OFFSET('Composition%'!$B91,0,AO$13)*OFFSET('Composition%'!$B91,0,AO$14)))-IF(AO$2=2,0,OFFSET('Composition%'!$B91,0,AO$17)*OFFSET('Composition%'!$B91,0,AO$18)*(AO$24*EXP(-AO$25/($B121+273)/RGas)))+ReactionRateK2!AO121/2</f>
        <v>0</v>
      </c>
      <c r="AP121" s="73">
        <f ca="1">IF(AP$2=0,0,AP$22*EXP(AP$23/($B121+273)/RGas)*(OFFSET('Composition%'!$B91,0,AP$13)*OFFSET('Composition%'!$B91,0,AP$14)))-IF(AP$2=2,0,OFFSET('Composition%'!$B91,0,AP$17)*OFFSET('Composition%'!$B91,0,AP$18)*(AP$24*EXP(-AP$25/($B121+273)/RGas)))+ReactionRateK2!AP121/2</f>
        <v>4.7337775995863183E-12</v>
      </c>
      <c r="AQ121" s="73">
        <f ca="1">IF(AQ$2=0,0,AQ$22*EXP(AQ$23/($B121+273)/RGas)*(OFFSET('Composition%'!$B91,0,AQ$13)*OFFSET('Composition%'!$B91,0,AQ$14)))-IF(AQ$2=2,0,OFFSET('Composition%'!$B91,0,AQ$17)*OFFSET('Composition%'!$B91,0,AQ$18)*(AQ$24*EXP(-AQ$25/($B121+273)/RGas)))+ReactionRateK2!AQ121/2</f>
        <v>0</v>
      </c>
      <c r="AR121" s="73">
        <f ca="1">IF(AR$2=0,0,AR$22*EXP(AR$23/($B121+273)/RGas)*(OFFSET('Composition%'!$B91,0,AR$13)*OFFSET('Composition%'!$B91,0,AR$14)))-IF(AR$2=2,0,OFFSET('Composition%'!$B91,0,AR$17)*OFFSET('Composition%'!$B91,0,AR$18)*(AR$24*EXP(-AR$25/($B121+273)/RGas)))+ReactionRateK2!AR121/2</f>
        <v>0</v>
      </c>
    </row>
    <row r="122" spans="1:44">
      <c r="A122" s="3">
        <f t="shared" si="10"/>
        <v>4.499999999999992</v>
      </c>
      <c r="B122" s="19">
        <f ca="1">'Composition%'!B92</f>
        <v>414.55630246278406</v>
      </c>
      <c r="C122">
        <f t="shared" si="11"/>
        <v>30</v>
      </c>
      <c r="D122" s="26">
        <f ca="1">('Composition%'!C92*ReactionRateK3!C122)^3</f>
        <v>5.9595221560335929</v>
      </c>
      <c r="E122" s="4"/>
      <c r="F122" s="73">
        <f ca="1">IF(F$2=0,0,F$22*EXP(F$23/($B122+273)/RGas)*(OFFSET('Composition%'!$B92,0,F$13)*OFFSET('Composition%'!$B92,0,F$14)))-IF(F$2=2,0,OFFSET('Composition%'!$B92,0,F$17)*OFFSET('Composition%'!$B92,0,F$18)*(F$24*EXP(-F$25/($B122+273)/RGas)))+ReactionRateK2!F122/2</f>
        <v>3.1227623669735443E-3</v>
      </c>
      <c r="G122" s="73">
        <f ca="1">IF(G$2=0,0,G$22*EXP(G$23/($B122+273)/RGas)*(OFFSET('Composition%'!$B92,0,G$13)*OFFSET('Composition%'!$B92,0,G$14)))-IF(G$2=2,0,OFFSET('Composition%'!$B92,0,G$17)*OFFSET('Composition%'!$B92,0,G$18)*(G$24*EXP(-G$25/($B122+273)/RGas)))+ReactionRateK2!G122/2</f>
        <v>1.2562610379023753E-3</v>
      </c>
      <c r="H122" s="73">
        <f ca="1">IF(H$2=0,0,H$22*EXP(H$23/($B122+273)/RGas)*(OFFSET('Composition%'!$B92,0,H$13)*OFFSET('Composition%'!$B92,0,H$14)))-IF(H$2=2,0,OFFSET('Composition%'!$B92,0,H$17)*OFFSET('Composition%'!$B92,0,H$18)*(H$24*EXP(-H$25/($B122+273)/RGas)))+ReactionRateK2!H122/2</f>
        <v>-3.8838980350862355E-6</v>
      </c>
      <c r="I122" s="73">
        <f ca="1">IF(I$2=0,0,I$22*EXP(I$23/($B122+273)/RGas)*(OFFSET('Composition%'!$B92,0,I$13)*OFFSET('Composition%'!$B92,0,I$14)))-IF(I$2=2,0,OFFSET('Composition%'!$B92,0,I$17)*OFFSET('Composition%'!$B92,0,I$18)*(I$24*EXP(-I$25/($B122+273)/RGas)))+ReactionRateK2!I122/2</f>
        <v>3.5515944026133199E-6</v>
      </c>
      <c r="J122" s="73"/>
      <c r="K122" s="73">
        <f ca="1">IF(K$2=0,0,K$22*EXP(K$23/($B122+273)/RGas)*(OFFSET('Composition%'!$B92,0,K$13)*OFFSET('Composition%'!$B92,0,K$14)))-IF(K$2=2,0,OFFSET('Composition%'!$B92,0,K$17)*OFFSET('Composition%'!$B92,0,K$18)*(K$24*EXP(-K$25/($B122+273)/RGas)))+ReactionRateK2!K122/2</f>
        <v>1.1694174923718249E-2</v>
      </c>
      <c r="L122" s="73">
        <f ca="1">IF(L$2=0,0,L$22*EXP(L$23/($B122+273)/RGas)*(OFFSET('Composition%'!$B92,0,L$13)*OFFSET('Composition%'!$B92,0,L$14)))-IF(L$2=2,0,OFFSET('Composition%'!$B92,0,L$17)*OFFSET('Composition%'!$B92,0,L$18)*(L$24*EXP(-L$25/($B122+273)/RGas)))+ReactionRateK2!L122/2</f>
        <v>-2.6225410171190119E-3</v>
      </c>
      <c r="M122" s="73">
        <f ca="1">IF(M$2=0,0,M$22*EXP(M$23/($B122+273)/RGas)*(OFFSET('Composition%'!$B92,0,M$13)*OFFSET('Composition%'!$B92,0,M$14)))-IF(M$2=2,0,OFFSET('Composition%'!$B92,0,M$17)*OFFSET('Composition%'!$B92,0,M$18)*(M$24*EXP(-M$25/($B122+273)/RGas)))+ReactionRateK2!M122/2</f>
        <v>0</v>
      </c>
      <c r="N122" s="73"/>
      <c r="O122" s="73">
        <f ca="1">IF(O$2=0,0,O$22*EXP(O$23/($B122+273)/RGas)*(OFFSET('Composition%'!$B92,0,O$13)*OFFSET('Composition%'!$B92,0,O$14)))-IF(O$2=2,0,OFFSET('Composition%'!$B92,0,O$17)*OFFSET('Composition%'!$B92,0,O$18)*(O$24*EXP(-O$25/($B122+273)/RGas)))+ReactionRateK2!O122/2</f>
        <v>0</v>
      </c>
      <c r="P122" s="73">
        <f ca="1">IF(P$2=0,0,P$22*EXP(P$23/($B122+273)/RGas)*(OFFSET('Composition%'!$B92,0,P$13)*OFFSET('Composition%'!$B92,0,P$14)))-IF(P$2=2,0,OFFSET('Composition%'!$B92,0,P$17)*OFFSET('Composition%'!$B92,0,P$18)*(P$24*EXP(-P$25/($B122+273)/RGas)))+ReactionRateK2!P122/2</f>
        <v>1.5579088685457782E-2</v>
      </c>
      <c r="Q122" s="73">
        <f ca="1">IF(Q$2=0,0,Q$22*EXP(Q$23/($B122+273)/RGas)*(OFFSET('Composition%'!$B92,0,Q$13)*OFFSET('Composition%'!$B92,0,Q$14)))-IF(Q$2=2,0,OFFSET('Composition%'!$B92,0,Q$17)*OFFSET('Composition%'!$B92,0,Q$18)*(Q$24*EXP(-Q$25/($B122+273)/RGas)))+ReactionRateK2!Q122/2</f>
        <v>1.7260559685231604E-4</v>
      </c>
      <c r="R122" s="73">
        <f ca="1">IF(R$2=0,0,R$22*EXP(R$23/($B122+273)/RGas)*(OFFSET('Composition%'!$B92,0,R$13)*OFFSET('Composition%'!$B92,0,R$14)))-IF(R$2=2,0,OFFSET('Composition%'!$B92,0,R$17)*OFFSET('Composition%'!$B92,0,R$18)*(R$24*EXP(-R$25/($B122+273)/RGas)))+ReactionRateK2!R122/2</f>
        <v>5.7613001528559335E-5</v>
      </c>
      <c r="S122" s="73"/>
      <c r="T122" s="73">
        <f ca="1">IF(T$2=0,0,T$22*EXP(T$23/($B122+273)/RGas)*(OFFSET('Composition%'!$B92,0,T$13)*OFFSET('Composition%'!$B92,0,T$14)))-IF(T$2=2,0,OFFSET('Composition%'!$B92,0,T$17)*OFFSET('Composition%'!$B92,0,T$18)*(T$24*EXP(-T$25/($B122+273)/RGas)))+ReactionRateK2!T122/2</f>
        <v>1.0429076447616897E-4</v>
      </c>
      <c r="U122" s="73">
        <f ca="1">IF(U$2=0,0,U$22*EXP(U$23/($B122+273)/RGas)*(OFFSET('Composition%'!$B92,0,U$13)*OFFSET('Composition%'!$B92,0,U$14)))-IF(U$2=2,0,OFFSET('Composition%'!$B92,0,U$17)*OFFSET('Composition%'!$B92,0,U$18)*(U$24*EXP(-U$25/($B122+273)/RGas)))+ReactionRateK2!U122/2</f>
        <v>5.9247075255230268E-7</v>
      </c>
      <c r="V122" s="73">
        <f ca="1">IF(V$2=0,0,V$22*EXP(V$23/($B122+273)/RGas)*(OFFSET('Composition%'!$B92,0,V$13)*OFFSET('Composition%'!$B92,0,V$14)))-IF(V$2=2,0,OFFSET('Composition%'!$B92,0,V$17)*OFFSET('Composition%'!$B92,0,V$18)*(V$24*EXP(-V$25/($B122+273)/RGas)))+ReactionRateK2!V122/2</f>
        <v>0</v>
      </c>
      <c r="W122" s="73">
        <f ca="1">IF(W$2=0,0,W$22*EXP(W$23/($B122+273)/RGas)*(OFFSET('Composition%'!$B92,0,W$13)*OFFSET('Composition%'!$B92,0,W$14)))-IF(W$2=2,0,OFFSET('Composition%'!$B92,0,W$17)*OFFSET('Composition%'!$B92,0,W$18)*(W$24*EXP(-W$25/($B122+273)/RGas)))+ReactionRateK2!W122/2</f>
        <v>0</v>
      </c>
      <c r="X122" s="73">
        <f ca="1">IF(X$2=0,0,X$22*EXP(X$23/($B122+273)/RGas)*(OFFSET('Composition%'!$B92,0,X$13)*OFFSET('Composition%'!$B92,0,X$14)))-IF(X$2=2,0,OFFSET('Composition%'!$B92,0,X$17)*OFFSET('Composition%'!$B92,0,X$18)*(X$24*EXP(-X$25/($B122+273)/RGas)))+ReactionRateK2!X122/2</f>
        <v>4.3637438643174897E-8</v>
      </c>
      <c r="Y122" s="73">
        <f ca="1">IF(Y$2=0,0,Y$22*EXP(Y$23/($B122+273)/RGas)*(OFFSET('Composition%'!$B92,0,Y$13)*OFFSET('Composition%'!$B92,0,Y$14)))-IF(Y$2=2,0,OFFSET('Composition%'!$B92,0,Y$17)*OFFSET('Composition%'!$B92,0,Y$18)*(Y$24*EXP(-Y$25/($B122+273)/RGas)))+ReactionRateK2!Y122/2</f>
        <v>2.1597952525648055E-9</v>
      </c>
      <c r="Z122" s="73">
        <f ca="1">IF(Z$2=0,0,Z$22*EXP(Z$23/($B122+273)/RGas)*(OFFSET('Composition%'!$B92,0,Z$13)*OFFSET('Composition%'!$B92,0,Z$14)))-IF(Z$2=2,0,OFFSET('Composition%'!$B92,0,Z$17)*OFFSET('Composition%'!$B92,0,Z$18)*(Z$24*EXP(-Z$25/($B122+273)/RGas)))+ReactionRateK2!Z122/2</f>
        <v>0</v>
      </c>
      <c r="AA122" s="73">
        <f ca="1">IF(AA$2=0,0,AA$22*EXP(AA$23/($B122+273)/RGas)*(OFFSET('Composition%'!$B92,0,AA$13)*OFFSET('Composition%'!$B92,0,AA$14)))-IF(AA$2=2,0,OFFSET('Composition%'!$B92,0,AA$17)*OFFSET('Composition%'!$B92,0,AA$18)*(AA$24*EXP(-AA$25/($B122+273)/RGas)))+ReactionRateK2!AA122/2</f>
        <v>0</v>
      </c>
      <c r="AB122" s="73">
        <f ca="1">IF(AB$2=0,0,AB$22*EXP(AB$23/($B122+273)/RGas)*(OFFSET('Composition%'!$B92,0,AB$13)*OFFSET('Composition%'!$B92,0,AB$14)))-IF(AB$2=2,0,OFFSET('Composition%'!$B92,0,AB$17)*OFFSET('Composition%'!$B92,0,AB$18)*(AB$24*EXP(-AB$25/($B122+273)/RGas)))+ReactionRateK2!AB122/2</f>
        <v>0</v>
      </c>
      <c r="AC122" s="73">
        <f ca="1">IF(AC$2=0,0,AC$22*EXP(AC$23/($B122+273)/RGas)*(OFFSET('Composition%'!$B92,0,AC$13)*OFFSET('Composition%'!$B92,0,AC$14)))-IF(AC$2=2,0,OFFSET('Composition%'!$B92,0,AC$17)*OFFSET('Composition%'!$B92,0,AC$18)*(AC$24*EXP(-AC$25/($B122+273)/RGas)))+ReactionRateK2!AC122/2</f>
        <v>0</v>
      </c>
      <c r="AD122" s="73">
        <f ca="1">IF(AD$2=0,0,AD$22*EXP(AD$23/($B122+273)/RGas)*(OFFSET('Composition%'!$B92,0,AD$13)*OFFSET('Composition%'!$B92,0,AD$14)))-IF(AD$2=2,0,OFFSET('Composition%'!$B92,0,AD$17)*OFFSET('Composition%'!$B92,0,AD$18)*(AD$24*EXP(-AD$25/($B122+273)/RGas)))+ReactionRateK2!AD122/2</f>
        <v>0</v>
      </c>
      <c r="AE122" s="73">
        <f ca="1">IF(AE$2=0,0,AE$22*EXP(AE$23/($B122+273)/RGas)*(OFFSET('Composition%'!$B92,0,AE$13)*OFFSET('Composition%'!$B92,0,AE$14)))-IF(AE$2=2,0,OFFSET('Composition%'!$B92,0,AE$17)*OFFSET('Composition%'!$B92,0,AE$18)*(AE$24*EXP(-AE$25/($B122+273)/RGas)))+ReactionRateK2!AE122/2</f>
        <v>0</v>
      </c>
      <c r="AF122" s="73"/>
      <c r="AG122" s="73">
        <f ca="1">IF(AG$2=0,0,AG$22*EXP(AG$23/($B122+273)/RGas)*(OFFSET('Composition%'!$B92,0,AG$13)*OFFSET('Composition%'!$B92,0,AG$14)))-IF(AG$2=2,0,OFFSET('Composition%'!$B92,0,AG$17)*OFFSET('Composition%'!$B92,0,AG$18)*(AG$24*EXP(-AG$25/($B122+273)/RGas)))+ReactionRateK2!AG122/2</f>
        <v>0</v>
      </c>
      <c r="AH122" s="73">
        <f ca="1">IF(AH$2=0,0,AH$22*EXP(AH$23/($B122+273)/RGas)*(OFFSET('Composition%'!$B92,0,AH$13)*OFFSET('Composition%'!$B92,0,AH$14)))-IF(AH$2=2,0,OFFSET('Composition%'!$B92,0,AH$17)*OFFSET('Composition%'!$B92,0,AH$18)*(AH$24*EXP(-AH$25/($B122+273)/RGas)))+ReactionRateK2!AH122/2</f>
        <v>0</v>
      </c>
      <c r="AI122" s="73">
        <f ca="1">IF(AI$2=0,0,AI$22*EXP(AI$23/($B122+273)/RGas)*(OFFSET('Composition%'!$B92,0,AI$13)*OFFSET('Composition%'!$B92,0,AI$14)))-IF(AI$2=2,0,OFFSET('Composition%'!$B92,0,AI$17)*OFFSET('Composition%'!$B92,0,AI$18)*(AI$24*EXP(-AI$25/($B122+273)/RGas)))+ReactionRateK2!AI122/2</f>
        <v>0</v>
      </c>
      <c r="AJ122" s="73">
        <f ca="1">IF(AJ$2=0,0,AJ$22*EXP(AJ$23/($B122+273)/RGas)*(OFFSET('Composition%'!$B92,0,AJ$13)*OFFSET('Composition%'!$B92,0,AJ$14)))-IF(AJ$2=2,0,OFFSET('Composition%'!$B92,0,AJ$17)*OFFSET('Composition%'!$B92,0,AJ$18)*(AJ$24*EXP(-AJ$25/($B122+273)/RGas)))+ReactionRateK2!AJ122/2</f>
        <v>0</v>
      </c>
      <c r="AK122" s="73">
        <f ca="1">IF(AK$2=0,0,AK$22*EXP(AK$23/($B122+273)/RGas)*(OFFSET('Composition%'!$B92,0,AK$13)*OFFSET('Composition%'!$B92,0,AK$14)))-IF(AK$2=2,0,OFFSET('Composition%'!$B92,0,AK$17)*OFFSET('Composition%'!$B92,0,AK$18)*(AK$24*EXP(-AK$25/($B122+273)/RGas)))+ReactionRateK2!AK122/2</f>
        <v>0</v>
      </c>
      <c r="AL122" s="73">
        <f ca="1">IF(AL$2=0,0,AL$22*EXP(AL$23/($B122+273)/RGas)*(OFFSET('Composition%'!$B92,0,AL$13)*OFFSET('Composition%'!$B92,0,AL$14)))-IF(AL$2=2,0,OFFSET('Composition%'!$B92,0,AL$17)*OFFSET('Composition%'!$B92,0,AL$18)*(AL$24*EXP(-AL$25/($B122+273)/RGas)))+ReactionRateK2!AL122/2</f>
        <v>0</v>
      </c>
      <c r="AM122" s="73"/>
      <c r="AN122" s="73">
        <f ca="1">IF(AN$2=0,0,AN$22*EXP(AN$23/($B122+273)/RGas)*(OFFSET('Composition%'!$B92,0,AN$13)*OFFSET('Composition%'!$B92,0,AN$14)))-IF(AN$2=2,0,OFFSET('Composition%'!$B92,0,AN$17)*OFFSET('Composition%'!$B92,0,AN$18)*(AN$24*EXP(-AN$25/($B122+273)/RGas)))+ReactionRateK2!AN122/2</f>
        <v>0</v>
      </c>
      <c r="AO122" s="73">
        <f ca="1">IF(AO$2=0,0,AO$22*EXP(AO$23/($B122+273)/RGas)*(OFFSET('Composition%'!$B92,0,AO$13)*OFFSET('Composition%'!$B92,0,AO$14)))-IF(AO$2=2,0,OFFSET('Composition%'!$B92,0,AO$17)*OFFSET('Composition%'!$B92,0,AO$18)*(AO$24*EXP(-AO$25/($B122+273)/RGas)))+ReactionRateK2!AO122/2</f>
        <v>0</v>
      </c>
      <c r="AP122" s="73">
        <f ca="1">IF(AP$2=0,0,AP$22*EXP(AP$23/($B122+273)/RGas)*(OFFSET('Composition%'!$B92,0,AP$13)*OFFSET('Composition%'!$B92,0,AP$14)))-IF(AP$2=2,0,OFFSET('Composition%'!$B92,0,AP$17)*OFFSET('Composition%'!$B92,0,AP$18)*(AP$24*EXP(-AP$25/($B122+273)/RGas)))+ReactionRateK2!AP122/2</f>
        <v>4.7338049961578595E-12</v>
      </c>
      <c r="AQ122" s="73">
        <f ca="1">IF(AQ$2=0,0,AQ$22*EXP(AQ$23/($B122+273)/RGas)*(OFFSET('Composition%'!$B92,0,AQ$13)*OFFSET('Composition%'!$B92,0,AQ$14)))-IF(AQ$2=2,0,OFFSET('Composition%'!$B92,0,AQ$17)*OFFSET('Composition%'!$B92,0,AQ$18)*(AQ$24*EXP(-AQ$25/($B122+273)/RGas)))+ReactionRateK2!AQ122/2</f>
        <v>0</v>
      </c>
      <c r="AR122" s="73">
        <f ca="1">IF(AR$2=0,0,AR$22*EXP(AR$23/($B122+273)/RGas)*(OFFSET('Composition%'!$B92,0,AR$13)*OFFSET('Composition%'!$B92,0,AR$14)))-IF(AR$2=2,0,OFFSET('Composition%'!$B92,0,AR$17)*OFFSET('Composition%'!$B92,0,AR$18)*(AR$24*EXP(-AR$25/($B122+273)/RGas)))+ReactionRateK2!AR122/2</f>
        <v>0</v>
      </c>
    </row>
    <row r="123" spans="1:44">
      <c r="A123" s="3">
        <f t="shared" si="10"/>
        <v>4.5499999999999918</v>
      </c>
      <c r="B123" s="19">
        <f ca="1">'Composition%'!B93</f>
        <v>414.56429168106376</v>
      </c>
      <c r="C123">
        <f t="shared" si="11"/>
        <v>30</v>
      </c>
      <c r="D123" s="26">
        <f ca="1">('Composition%'!C93*ReactionRateK3!C123)^3</f>
        <v>5.9578969853491568</v>
      </c>
      <c r="E123" s="4"/>
      <c r="F123" s="73">
        <f ca="1">IF(F$2=0,0,F$22*EXP(F$23/($B123+273)/RGas)*(OFFSET('Composition%'!$B93,0,F$13)*OFFSET('Composition%'!$B93,0,F$14)))-IF(F$2=2,0,OFFSET('Composition%'!$B93,0,F$17)*OFFSET('Composition%'!$B93,0,F$18)*(F$24*EXP(-F$25/($B123+273)/RGas)))+ReactionRateK2!F123/2</f>
        <v>3.0762734611825141E-3</v>
      </c>
      <c r="G123" s="73">
        <f ca="1">IF(G$2=0,0,G$22*EXP(G$23/($B123+273)/RGas)*(OFFSET('Composition%'!$B93,0,G$13)*OFFSET('Composition%'!$B93,0,G$14)))-IF(G$2=2,0,OFFSET('Composition%'!$B93,0,G$17)*OFFSET('Composition%'!$B93,0,G$18)*(G$24*EXP(-G$25/($B123+273)/RGas)))+ReactionRateK2!G123/2</f>
        <v>1.2384727946186578E-3</v>
      </c>
      <c r="H123" s="73">
        <f ca="1">IF(H$2=0,0,H$22*EXP(H$23/($B123+273)/RGas)*(OFFSET('Composition%'!$B93,0,H$13)*OFFSET('Composition%'!$B93,0,H$14)))-IF(H$2=2,0,OFFSET('Composition%'!$B93,0,H$17)*OFFSET('Composition%'!$B93,0,H$18)*(H$24*EXP(-H$25/($B123+273)/RGas)))+ReactionRateK2!H123/2</f>
        <v>-3.8545866349084995E-6</v>
      </c>
      <c r="I123" s="73">
        <f ca="1">IF(I$2=0,0,I$22*EXP(I$23/($B123+273)/RGas)*(OFFSET('Composition%'!$B93,0,I$13)*OFFSET('Composition%'!$B93,0,I$14)))-IF(I$2=2,0,OFFSET('Composition%'!$B93,0,I$17)*OFFSET('Composition%'!$B93,0,I$18)*(I$24*EXP(-I$25/($B123+273)/RGas)))+ReactionRateK2!I123/2</f>
        <v>3.3306936885237612E-6</v>
      </c>
      <c r="J123" s="73"/>
      <c r="K123" s="73">
        <f ca="1">IF(K$2=0,0,K$22*EXP(K$23/($B123+273)/RGas)*(OFFSET('Composition%'!$B93,0,K$13)*OFFSET('Composition%'!$B93,0,K$14)))-IF(K$2=2,0,OFFSET('Composition%'!$B93,0,K$17)*OFFSET('Composition%'!$B93,0,K$18)*(K$24*EXP(-K$25/($B123+273)/RGas)))+ReactionRateK2!K123/2</f>
        <v>1.1413280419935916E-2</v>
      </c>
      <c r="L123" s="73">
        <f ca="1">IF(L$2=0,0,L$22*EXP(L$23/($B123+273)/RGas)*(OFFSET('Composition%'!$B93,0,L$13)*OFFSET('Composition%'!$B93,0,L$14)))-IF(L$2=2,0,OFFSET('Composition%'!$B93,0,L$17)*OFFSET('Composition%'!$B93,0,L$18)*(L$24*EXP(-L$25/($B123+273)/RGas)))+ReactionRateK2!L123/2</f>
        <v>-2.5868379782880086E-3</v>
      </c>
      <c r="M123" s="73">
        <f ca="1">IF(M$2=0,0,M$22*EXP(M$23/($B123+273)/RGas)*(OFFSET('Composition%'!$B93,0,M$13)*OFFSET('Composition%'!$B93,0,M$14)))-IF(M$2=2,0,OFFSET('Composition%'!$B93,0,M$17)*OFFSET('Composition%'!$B93,0,M$18)*(M$24*EXP(-M$25/($B123+273)/RGas)))+ReactionRateK2!M123/2</f>
        <v>0</v>
      </c>
      <c r="N123" s="73"/>
      <c r="O123" s="73">
        <f ca="1">IF(O$2=0,0,O$22*EXP(O$23/($B123+273)/RGas)*(OFFSET('Composition%'!$B93,0,O$13)*OFFSET('Composition%'!$B93,0,O$14)))-IF(O$2=2,0,OFFSET('Composition%'!$B93,0,O$17)*OFFSET('Composition%'!$B93,0,O$18)*(O$24*EXP(-O$25/($B123+273)/RGas)))+ReactionRateK2!O123/2</f>
        <v>0</v>
      </c>
      <c r="P123" s="73">
        <f ca="1">IF(P$2=0,0,P$22*EXP(P$23/($B123+273)/RGas)*(OFFSET('Composition%'!$B93,0,P$13)*OFFSET('Composition%'!$B93,0,P$14)))-IF(P$2=2,0,OFFSET('Composition%'!$B93,0,P$17)*OFFSET('Composition%'!$B93,0,P$18)*(P$24*EXP(-P$25/($B123+273)/RGas)))+ReactionRateK2!P123/2</f>
        <v>1.5461135869055011E-2</v>
      </c>
      <c r="Q123" s="73">
        <f ca="1">IF(Q$2=0,0,Q$22*EXP(Q$23/($B123+273)/RGas)*(OFFSET('Composition%'!$B93,0,Q$13)*OFFSET('Composition%'!$B93,0,Q$14)))-IF(Q$2=2,0,OFFSET('Composition%'!$B93,0,Q$17)*OFFSET('Composition%'!$B93,0,Q$18)*(Q$24*EXP(-Q$25/($B123+273)/RGas)))+ReactionRateK2!Q123/2</f>
        <v>1.739398661919829E-4</v>
      </c>
      <c r="R123" s="73">
        <f ca="1">IF(R$2=0,0,R$22*EXP(R$23/($B123+273)/RGas)*(OFFSET('Composition%'!$B93,0,R$13)*OFFSET('Composition%'!$B93,0,R$14)))-IF(R$2=2,0,OFFSET('Composition%'!$B93,0,R$17)*OFFSET('Composition%'!$B93,0,R$18)*(R$24*EXP(-R$25/($B123+273)/RGas)))+ReactionRateK2!R123/2</f>
        <v>5.8674893740760938E-5</v>
      </c>
      <c r="S123" s="73"/>
      <c r="T123" s="73">
        <f ca="1">IF(T$2=0,0,T$22*EXP(T$23/($B123+273)/RGas)*(OFFSET('Composition%'!$B93,0,T$13)*OFFSET('Composition%'!$B93,0,T$14)))-IF(T$2=2,0,OFFSET('Composition%'!$B93,0,T$17)*OFFSET('Composition%'!$B93,0,T$18)*(T$24*EXP(-T$25/($B123+273)/RGas)))+ReactionRateK2!T123/2</f>
        <v>9.7214903302008748E-5</v>
      </c>
      <c r="U123" s="73">
        <f ca="1">IF(U$2=0,0,U$22*EXP(U$23/($B123+273)/RGas)*(OFFSET('Composition%'!$B93,0,U$13)*OFFSET('Composition%'!$B93,0,U$14)))-IF(U$2=2,0,OFFSET('Composition%'!$B93,0,U$17)*OFFSET('Composition%'!$B93,0,U$18)*(U$24*EXP(-U$25/($B123+273)/RGas)))+ReactionRateK2!U123/2</f>
        <v>5.3181022338870052E-7</v>
      </c>
      <c r="V123" s="73">
        <f ca="1">IF(V$2=0,0,V$22*EXP(V$23/($B123+273)/RGas)*(OFFSET('Composition%'!$B93,0,V$13)*OFFSET('Composition%'!$B93,0,V$14)))-IF(V$2=2,0,OFFSET('Composition%'!$B93,0,V$17)*OFFSET('Composition%'!$B93,0,V$18)*(V$24*EXP(-V$25/($B123+273)/RGas)))+ReactionRateK2!V123/2</f>
        <v>0</v>
      </c>
      <c r="W123" s="73">
        <f ca="1">IF(W$2=0,0,W$22*EXP(W$23/($B123+273)/RGas)*(OFFSET('Composition%'!$B93,0,W$13)*OFFSET('Composition%'!$B93,0,W$14)))-IF(W$2=2,0,OFFSET('Composition%'!$B93,0,W$17)*OFFSET('Composition%'!$B93,0,W$18)*(W$24*EXP(-W$25/($B123+273)/RGas)))+ReactionRateK2!W123/2</f>
        <v>0</v>
      </c>
      <c r="X123" s="73">
        <f ca="1">IF(X$2=0,0,X$22*EXP(X$23/($B123+273)/RGas)*(OFFSET('Composition%'!$B93,0,X$13)*OFFSET('Composition%'!$B93,0,X$14)))-IF(X$2=2,0,OFFSET('Composition%'!$B93,0,X$17)*OFFSET('Composition%'!$B93,0,X$18)*(X$24*EXP(-X$25/($B123+273)/RGas)))+ReactionRateK2!X123/2</f>
        <v>4.363346940021224E-8</v>
      </c>
      <c r="Y123" s="73">
        <f ca="1">IF(Y$2=0,0,Y$22*EXP(Y$23/($B123+273)/RGas)*(OFFSET('Composition%'!$B93,0,Y$13)*OFFSET('Composition%'!$B93,0,Y$14)))-IF(Y$2=2,0,OFFSET('Composition%'!$B93,0,Y$17)*OFFSET('Composition%'!$B93,0,Y$18)*(Y$24*EXP(-Y$25/($B123+273)/RGas)))+ReactionRateK2!Y123/2</f>
        <v>2.159598798502111E-9</v>
      </c>
      <c r="Z123" s="73">
        <f ca="1">IF(Z$2=0,0,Z$22*EXP(Z$23/($B123+273)/RGas)*(OFFSET('Composition%'!$B93,0,Z$13)*OFFSET('Composition%'!$B93,0,Z$14)))-IF(Z$2=2,0,OFFSET('Composition%'!$B93,0,Z$17)*OFFSET('Composition%'!$B93,0,Z$18)*(Z$24*EXP(-Z$25/($B123+273)/RGas)))+ReactionRateK2!Z123/2</f>
        <v>0</v>
      </c>
      <c r="AA123" s="73">
        <f ca="1">IF(AA$2=0,0,AA$22*EXP(AA$23/($B123+273)/RGas)*(OFFSET('Composition%'!$B93,0,AA$13)*OFFSET('Composition%'!$B93,0,AA$14)))-IF(AA$2=2,0,OFFSET('Composition%'!$B93,0,AA$17)*OFFSET('Composition%'!$B93,0,AA$18)*(AA$24*EXP(-AA$25/($B123+273)/RGas)))+ReactionRateK2!AA123/2</f>
        <v>0</v>
      </c>
      <c r="AB123" s="73">
        <f ca="1">IF(AB$2=0,0,AB$22*EXP(AB$23/($B123+273)/RGas)*(OFFSET('Composition%'!$B93,0,AB$13)*OFFSET('Composition%'!$B93,0,AB$14)))-IF(AB$2=2,0,OFFSET('Composition%'!$B93,0,AB$17)*OFFSET('Composition%'!$B93,0,AB$18)*(AB$24*EXP(-AB$25/($B123+273)/RGas)))+ReactionRateK2!AB123/2</f>
        <v>0</v>
      </c>
      <c r="AC123" s="73">
        <f ca="1">IF(AC$2=0,0,AC$22*EXP(AC$23/($B123+273)/RGas)*(OFFSET('Composition%'!$B93,0,AC$13)*OFFSET('Composition%'!$B93,0,AC$14)))-IF(AC$2=2,0,OFFSET('Composition%'!$B93,0,AC$17)*OFFSET('Composition%'!$B93,0,AC$18)*(AC$24*EXP(-AC$25/($B123+273)/RGas)))+ReactionRateK2!AC123/2</f>
        <v>0</v>
      </c>
      <c r="AD123" s="73">
        <f ca="1">IF(AD$2=0,0,AD$22*EXP(AD$23/($B123+273)/RGas)*(OFFSET('Composition%'!$B93,0,AD$13)*OFFSET('Composition%'!$B93,0,AD$14)))-IF(AD$2=2,0,OFFSET('Composition%'!$B93,0,AD$17)*OFFSET('Composition%'!$B93,0,AD$18)*(AD$24*EXP(-AD$25/($B123+273)/RGas)))+ReactionRateK2!AD123/2</f>
        <v>0</v>
      </c>
      <c r="AE123" s="73">
        <f ca="1">IF(AE$2=0,0,AE$22*EXP(AE$23/($B123+273)/RGas)*(OFFSET('Composition%'!$B93,0,AE$13)*OFFSET('Composition%'!$B93,0,AE$14)))-IF(AE$2=2,0,OFFSET('Composition%'!$B93,0,AE$17)*OFFSET('Composition%'!$B93,0,AE$18)*(AE$24*EXP(-AE$25/($B123+273)/RGas)))+ReactionRateK2!AE123/2</f>
        <v>0</v>
      </c>
      <c r="AF123" s="73"/>
      <c r="AG123" s="73">
        <f ca="1">IF(AG$2=0,0,AG$22*EXP(AG$23/($B123+273)/RGas)*(OFFSET('Composition%'!$B93,0,AG$13)*OFFSET('Composition%'!$B93,0,AG$14)))-IF(AG$2=2,0,OFFSET('Composition%'!$B93,0,AG$17)*OFFSET('Composition%'!$B93,0,AG$18)*(AG$24*EXP(-AG$25/($B123+273)/RGas)))+ReactionRateK2!AG123/2</f>
        <v>0</v>
      </c>
      <c r="AH123" s="73">
        <f ca="1">IF(AH$2=0,0,AH$22*EXP(AH$23/($B123+273)/RGas)*(OFFSET('Composition%'!$B93,0,AH$13)*OFFSET('Composition%'!$B93,0,AH$14)))-IF(AH$2=2,0,OFFSET('Composition%'!$B93,0,AH$17)*OFFSET('Composition%'!$B93,0,AH$18)*(AH$24*EXP(-AH$25/($B123+273)/RGas)))+ReactionRateK2!AH123/2</f>
        <v>0</v>
      </c>
      <c r="AI123" s="73">
        <f ca="1">IF(AI$2=0,0,AI$22*EXP(AI$23/($B123+273)/RGas)*(OFFSET('Composition%'!$B93,0,AI$13)*OFFSET('Composition%'!$B93,0,AI$14)))-IF(AI$2=2,0,OFFSET('Composition%'!$B93,0,AI$17)*OFFSET('Composition%'!$B93,0,AI$18)*(AI$24*EXP(-AI$25/($B123+273)/RGas)))+ReactionRateK2!AI123/2</f>
        <v>0</v>
      </c>
      <c r="AJ123" s="73">
        <f ca="1">IF(AJ$2=0,0,AJ$22*EXP(AJ$23/($B123+273)/RGas)*(OFFSET('Composition%'!$B93,0,AJ$13)*OFFSET('Composition%'!$B93,0,AJ$14)))-IF(AJ$2=2,0,OFFSET('Composition%'!$B93,0,AJ$17)*OFFSET('Composition%'!$B93,0,AJ$18)*(AJ$24*EXP(-AJ$25/($B123+273)/RGas)))+ReactionRateK2!AJ123/2</f>
        <v>0</v>
      </c>
      <c r="AK123" s="73">
        <f ca="1">IF(AK$2=0,0,AK$22*EXP(AK$23/($B123+273)/RGas)*(OFFSET('Composition%'!$B93,0,AK$13)*OFFSET('Composition%'!$B93,0,AK$14)))-IF(AK$2=2,0,OFFSET('Composition%'!$B93,0,AK$17)*OFFSET('Composition%'!$B93,0,AK$18)*(AK$24*EXP(-AK$25/($B123+273)/RGas)))+ReactionRateK2!AK123/2</f>
        <v>0</v>
      </c>
      <c r="AL123" s="73">
        <f ca="1">IF(AL$2=0,0,AL$22*EXP(AL$23/($B123+273)/RGas)*(OFFSET('Composition%'!$B93,0,AL$13)*OFFSET('Composition%'!$B93,0,AL$14)))-IF(AL$2=2,0,OFFSET('Composition%'!$B93,0,AL$17)*OFFSET('Composition%'!$B93,0,AL$18)*(AL$24*EXP(-AL$25/($B123+273)/RGas)))+ReactionRateK2!AL123/2</f>
        <v>0</v>
      </c>
      <c r="AM123" s="73"/>
      <c r="AN123" s="73">
        <f ca="1">IF(AN$2=0,0,AN$22*EXP(AN$23/($B123+273)/RGas)*(OFFSET('Composition%'!$B93,0,AN$13)*OFFSET('Composition%'!$B93,0,AN$14)))-IF(AN$2=2,0,OFFSET('Composition%'!$B93,0,AN$17)*OFFSET('Composition%'!$B93,0,AN$18)*(AN$24*EXP(-AN$25/($B123+273)/RGas)))+ReactionRateK2!AN123/2</f>
        <v>0</v>
      </c>
      <c r="AO123" s="73">
        <f ca="1">IF(AO$2=0,0,AO$22*EXP(AO$23/($B123+273)/RGas)*(OFFSET('Composition%'!$B93,0,AO$13)*OFFSET('Composition%'!$B93,0,AO$14)))-IF(AO$2=2,0,OFFSET('Composition%'!$B93,0,AO$17)*OFFSET('Composition%'!$B93,0,AO$18)*(AO$24*EXP(-AO$25/($B123+273)/RGas)))+ReactionRateK2!AO123/2</f>
        <v>0</v>
      </c>
      <c r="AP123" s="73">
        <f ca="1">IF(AP$2=0,0,AP$22*EXP(AP$23/($B123+273)/RGas)*(OFFSET('Composition%'!$B93,0,AP$13)*OFFSET('Composition%'!$B93,0,AP$14)))-IF(AP$2=2,0,OFFSET('Composition%'!$B93,0,AP$17)*OFFSET('Composition%'!$B93,0,AP$18)*(AP$24*EXP(-AP$25/($B123+273)/RGas)))+ReactionRateK2!AP123/2</f>
        <v>4.7338295658120978E-12</v>
      </c>
      <c r="AQ123" s="73">
        <f ca="1">IF(AQ$2=0,0,AQ$22*EXP(AQ$23/($B123+273)/RGas)*(OFFSET('Composition%'!$B93,0,AQ$13)*OFFSET('Composition%'!$B93,0,AQ$14)))-IF(AQ$2=2,0,OFFSET('Composition%'!$B93,0,AQ$17)*OFFSET('Composition%'!$B93,0,AQ$18)*(AQ$24*EXP(-AQ$25/($B123+273)/RGas)))+ReactionRateK2!AQ123/2</f>
        <v>0</v>
      </c>
      <c r="AR123" s="73">
        <f ca="1">IF(AR$2=0,0,AR$22*EXP(AR$23/($B123+273)/RGas)*(OFFSET('Composition%'!$B93,0,AR$13)*OFFSET('Composition%'!$B93,0,AR$14)))-IF(AR$2=2,0,OFFSET('Composition%'!$B93,0,AR$17)*OFFSET('Composition%'!$B93,0,AR$18)*(AR$24*EXP(-AR$25/($B123+273)/RGas)))+ReactionRateK2!AR123/2</f>
        <v>0</v>
      </c>
    </row>
    <row r="124" spans="1:44">
      <c r="A124" s="3">
        <f t="shared" si="10"/>
        <v>4.5999999999999917</v>
      </c>
      <c r="B124" s="19">
        <f ca="1">'Composition%'!B94</f>
        <v>414.57216897279932</v>
      </c>
      <c r="C124">
        <f t="shared" si="11"/>
        <v>30</v>
      </c>
      <c r="D124" s="26">
        <f ca="1">('Composition%'!C94*ReactionRateK3!C124)^3</f>
        <v>5.9563829185971562</v>
      </c>
      <c r="E124" s="4"/>
      <c r="F124" s="73">
        <f ca="1">IF(F$2=0,0,F$22*EXP(F$23/($B124+273)/RGas)*(OFFSET('Composition%'!$B94,0,F$13)*OFFSET('Composition%'!$B94,0,F$14)))-IF(F$2=2,0,OFFSET('Composition%'!$B94,0,F$17)*OFFSET('Composition%'!$B94,0,F$18)*(F$24*EXP(-F$25/($B124+273)/RGas)))+ReactionRateK2!F124/2</f>
        <v>3.0308161987087721E-3</v>
      </c>
      <c r="G124" s="73">
        <f ca="1">IF(G$2=0,0,G$22*EXP(G$23/($B124+273)/RGas)*(OFFSET('Composition%'!$B94,0,G$13)*OFFSET('Composition%'!$B94,0,G$14)))-IF(G$2=2,0,OFFSET('Composition%'!$B94,0,G$17)*OFFSET('Composition%'!$B94,0,G$18)*(G$24*EXP(-G$25/($B124+273)/RGas)))+ReactionRateK2!G124/2</f>
        <v>1.2210489997966597E-3</v>
      </c>
      <c r="H124" s="73">
        <f ca="1">IF(H$2=0,0,H$22*EXP(H$23/($B124+273)/RGas)*(OFFSET('Composition%'!$B94,0,H$13)*OFFSET('Composition%'!$B94,0,H$14)))-IF(H$2=2,0,OFFSET('Composition%'!$B94,0,H$17)*OFFSET('Composition%'!$B94,0,H$18)*(H$24*EXP(-H$25/($B124+273)/RGas)))+ReactionRateK2!H124/2</f>
        <v>-3.8249780572169651E-6</v>
      </c>
      <c r="I124" s="73">
        <f ca="1">IF(I$2=0,0,I$22*EXP(I$23/($B124+273)/RGas)*(OFFSET('Composition%'!$B94,0,I$13)*OFFSET('Composition%'!$B94,0,I$14)))-IF(I$2=2,0,OFFSET('Composition%'!$B94,0,I$17)*OFFSET('Composition%'!$B94,0,I$18)*(I$24*EXP(-I$25/($B124+273)/RGas)))+ReactionRateK2!I124/2</f>
        <v>3.1222554811418585E-6</v>
      </c>
      <c r="J124" s="73"/>
      <c r="K124" s="73">
        <f ca="1">IF(K$2=0,0,K$22*EXP(K$23/($B124+273)/RGas)*(OFFSET('Composition%'!$B94,0,K$13)*OFFSET('Composition%'!$B94,0,K$14)))-IF(K$2=2,0,OFFSET('Composition%'!$B94,0,K$17)*OFFSET('Composition%'!$B94,0,K$18)*(K$24*EXP(-K$25/($B124+273)/RGas)))+ReactionRateK2!K124/2</f>
        <v>1.1137280284904835E-2</v>
      </c>
      <c r="L124" s="73">
        <f ca="1">IF(L$2=0,0,L$22*EXP(L$23/($B124+273)/RGas)*(OFFSET('Composition%'!$B94,0,L$13)*OFFSET('Composition%'!$B94,0,L$14)))-IF(L$2=2,0,OFFSET('Composition%'!$B94,0,L$17)*OFFSET('Composition%'!$B94,0,L$18)*(L$24*EXP(-L$25/($B124+273)/RGas)))+ReactionRateK2!L124/2</f>
        <v>-2.5514175095961806E-3</v>
      </c>
      <c r="M124" s="73">
        <f ca="1">IF(M$2=0,0,M$22*EXP(M$23/($B124+273)/RGas)*(OFFSET('Composition%'!$B94,0,M$13)*OFFSET('Composition%'!$B94,0,M$14)))-IF(M$2=2,0,OFFSET('Composition%'!$B94,0,M$17)*OFFSET('Composition%'!$B94,0,M$18)*(M$24*EXP(-M$25/($B124+273)/RGas)))+ReactionRateK2!M124/2</f>
        <v>0</v>
      </c>
      <c r="N124" s="73"/>
      <c r="O124" s="73">
        <f ca="1">IF(O$2=0,0,O$22*EXP(O$23/($B124+273)/RGas)*(OFFSET('Composition%'!$B94,0,O$13)*OFFSET('Composition%'!$B94,0,O$14)))-IF(O$2=2,0,OFFSET('Composition%'!$B94,0,O$17)*OFFSET('Composition%'!$B94,0,O$18)*(O$24*EXP(-O$25/($B124+273)/RGas)))+ReactionRateK2!O124/2</f>
        <v>0</v>
      </c>
      <c r="P124" s="73">
        <f ca="1">IF(P$2=0,0,P$22*EXP(P$23/($B124+273)/RGas)*(OFFSET('Composition%'!$B94,0,P$13)*OFFSET('Composition%'!$B94,0,P$14)))-IF(P$2=2,0,OFFSET('Composition%'!$B94,0,P$17)*OFFSET('Composition%'!$B94,0,P$18)*(P$24*EXP(-P$25/($B124+273)/RGas)))+ReactionRateK2!P124/2</f>
        <v>1.5342022373785104E-2</v>
      </c>
      <c r="Q124" s="73">
        <f ca="1">IF(Q$2=0,0,Q$22*EXP(Q$23/($B124+273)/RGas)*(OFFSET('Composition%'!$B94,0,Q$13)*OFFSET('Composition%'!$B94,0,Q$14)))-IF(Q$2=2,0,OFFSET('Composition%'!$B94,0,Q$17)*OFFSET('Composition%'!$B94,0,Q$18)*(Q$24*EXP(-Q$25/($B124+273)/RGas)))+ReactionRateK2!Q124/2</f>
        <v>1.7524534310596669E-4</v>
      </c>
      <c r="R124" s="73">
        <f ca="1">IF(R$2=0,0,R$22*EXP(R$23/($B124+273)/RGas)*(OFFSET('Composition%'!$B94,0,R$13)*OFFSET('Composition%'!$B94,0,R$14)))-IF(R$2=2,0,OFFSET('Composition%'!$B94,0,R$17)*OFFSET('Composition%'!$B94,0,R$18)*(R$24*EXP(-R$25/($B124+273)/RGas)))+ReactionRateK2!R124/2</f>
        <v>5.9734980051545413E-5</v>
      </c>
      <c r="S124" s="73"/>
      <c r="T124" s="73">
        <f ca="1">IF(T$2=0,0,T$22*EXP(T$23/($B124+273)/RGas)*(OFFSET('Composition%'!$B94,0,T$13)*OFFSET('Composition%'!$B94,0,T$14)))-IF(T$2=2,0,OFFSET('Composition%'!$B94,0,T$17)*OFFSET('Composition%'!$B94,0,T$18)*(T$24*EXP(-T$25/($B124+273)/RGas)))+ReactionRateK2!T124/2</f>
        <v>9.063484598397653E-5</v>
      </c>
      <c r="U124" s="73">
        <f ca="1">IF(U$2=0,0,U$22*EXP(U$23/($B124+273)/RGas)*(OFFSET('Composition%'!$B94,0,U$13)*OFFSET('Composition%'!$B94,0,U$14)))-IF(U$2=2,0,OFFSET('Composition%'!$B94,0,U$17)*OFFSET('Composition%'!$B94,0,U$18)*(U$24*EXP(-U$25/($B124+273)/RGas)))+ReactionRateK2!U124/2</f>
        <v>4.773693779860273E-7</v>
      </c>
      <c r="V124" s="73">
        <f ca="1">IF(V$2=0,0,V$22*EXP(V$23/($B124+273)/RGas)*(OFFSET('Composition%'!$B94,0,V$13)*OFFSET('Composition%'!$B94,0,V$14)))-IF(V$2=2,0,OFFSET('Composition%'!$B94,0,V$17)*OFFSET('Composition%'!$B94,0,V$18)*(V$24*EXP(-V$25/($B124+273)/RGas)))+ReactionRateK2!V124/2</f>
        <v>0</v>
      </c>
      <c r="W124" s="73">
        <f ca="1">IF(W$2=0,0,W$22*EXP(W$23/($B124+273)/RGas)*(OFFSET('Composition%'!$B94,0,W$13)*OFFSET('Composition%'!$B94,0,W$14)))-IF(W$2=2,0,OFFSET('Composition%'!$B94,0,W$17)*OFFSET('Composition%'!$B94,0,W$18)*(W$24*EXP(-W$25/($B124+273)/RGas)))+ReactionRateK2!W124/2</f>
        <v>0</v>
      </c>
      <c r="X124" s="73">
        <f ca="1">IF(X$2=0,0,X$22*EXP(X$23/($B124+273)/RGas)*(OFFSET('Composition%'!$B94,0,X$13)*OFFSET('Composition%'!$B94,0,X$14)))-IF(X$2=2,0,OFFSET('Composition%'!$B94,0,X$17)*OFFSET('Composition%'!$B94,0,X$18)*(X$24*EXP(-X$25/($B124+273)/RGas)))+ReactionRateK2!X124/2</f>
        <v>4.3629770743181904E-8</v>
      </c>
      <c r="Y124" s="73">
        <f ca="1">IF(Y$2=0,0,Y$22*EXP(Y$23/($B124+273)/RGas)*(OFFSET('Composition%'!$B94,0,Y$13)*OFFSET('Composition%'!$B94,0,Y$14)))-IF(Y$2=2,0,OFFSET('Composition%'!$B94,0,Y$17)*OFFSET('Composition%'!$B94,0,Y$18)*(Y$24*EXP(-Y$25/($B124+273)/RGas)))+ReactionRateK2!Y124/2</f>
        <v>2.1594157368435135E-9</v>
      </c>
      <c r="Z124" s="73">
        <f ca="1">IF(Z$2=0,0,Z$22*EXP(Z$23/($B124+273)/RGas)*(OFFSET('Composition%'!$B94,0,Z$13)*OFFSET('Composition%'!$B94,0,Z$14)))-IF(Z$2=2,0,OFFSET('Composition%'!$B94,0,Z$17)*OFFSET('Composition%'!$B94,0,Z$18)*(Z$24*EXP(-Z$25/($B124+273)/RGas)))+ReactionRateK2!Z124/2</f>
        <v>0</v>
      </c>
      <c r="AA124" s="73">
        <f ca="1">IF(AA$2=0,0,AA$22*EXP(AA$23/($B124+273)/RGas)*(OFFSET('Composition%'!$B94,0,AA$13)*OFFSET('Composition%'!$B94,0,AA$14)))-IF(AA$2=2,0,OFFSET('Composition%'!$B94,0,AA$17)*OFFSET('Composition%'!$B94,0,AA$18)*(AA$24*EXP(-AA$25/($B124+273)/RGas)))+ReactionRateK2!AA124/2</f>
        <v>0</v>
      </c>
      <c r="AB124" s="73">
        <f ca="1">IF(AB$2=0,0,AB$22*EXP(AB$23/($B124+273)/RGas)*(OFFSET('Composition%'!$B94,0,AB$13)*OFFSET('Composition%'!$B94,0,AB$14)))-IF(AB$2=2,0,OFFSET('Composition%'!$B94,0,AB$17)*OFFSET('Composition%'!$B94,0,AB$18)*(AB$24*EXP(-AB$25/($B124+273)/RGas)))+ReactionRateK2!AB124/2</f>
        <v>0</v>
      </c>
      <c r="AC124" s="73">
        <f ca="1">IF(AC$2=0,0,AC$22*EXP(AC$23/($B124+273)/RGas)*(OFFSET('Composition%'!$B94,0,AC$13)*OFFSET('Composition%'!$B94,0,AC$14)))-IF(AC$2=2,0,OFFSET('Composition%'!$B94,0,AC$17)*OFFSET('Composition%'!$B94,0,AC$18)*(AC$24*EXP(-AC$25/($B124+273)/RGas)))+ReactionRateK2!AC124/2</f>
        <v>0</v>
      </c>
      <c r="AD124" s="73">
        <f ca="1">IF(AD$2=0,0,AD$22*EXP(AD$23/($B124+273)/RGas)*(OFFSET('Composition%'!$B94,0,AD$13)*OFFSET('Composition%'!$B94,0,AD$14)))-IF(AD$2=2,0,OFFSET('Composition%'!$B94,0,AD$17)*OFFSET('Composition%'!$B94,0,AD$18)*(AD$24*EXP(-AD$25/($B124+273)/RGas)))+ReactionRateK2!AD124/2</f>
        <v>0</v>
      </c>
      <c r="AE124" s="73">
        <f ca="1">IF(AE$2=0,0,AE$22*EXP(AE$23/($B124+273)/RGas)*(OFFSET('Composition%'!$B94,0,AE$13)*OFFSET('Composition%'!$B94,0,AE$14)))-IF(AE$2=2,0,OFFSET('Composition%'!$B94,0,AE$17)*OFFSET('Composition%'!$B94,0,AE$18)*(AE$24*EXP(-AE$25/($B124+273)/RGas)))+ReactionRateK2!AE124/2</f>
        <v>0</v>
      </c>
      <c r="AF124" s="73"/>
      <c r="AG124" s="73">
        <f ca="1">IF(AG$2=0,0,AG$22*EXP(AG$23/($B124+273)/RGas)*(OFFSET('Composition%'!$B94,0,AG$13)*OFFSET('Composition%'!$B94,0,AG$14)))-IF(AG$2=2,0,OFFSET('Composition%'!$B94,0,AG$17)*OFFSET('Composition%'!$B94,0,AG$18)*(AG$24*EXP(-AG$25/($B124+273)/RGas)))+ReactionRateK2!AG124/2</f>
        <v>0</v>
      </c>
      <c r="AH124" s="73">
        <f ca="1">IF(AH$2=0,0,AH$22*EXP(AH$23/($B124+273)/RGas)*(OFFSET('Composition%'!$B94,0,AH$13)*OFFSET('Composition%'!$B94,0,AH$14)))-IF(AH$2=2,0,OFFSET('Composition%'!$B94,0,AH$17)*OFFSET('Composition%'!$B94,0,AH$18)*(AH$24*EXP(-AH$25/($B124+273)/RGas)))+ReactionRateK2!AH124/2</f>
        <v>0</v>
      </c>
      <c r="AI124" s="73">
        <f ca="1">IF(AI$2=0,0,AI$22*EXP(AI$23/($B124+273)/RGas)*(OFFSET('Composition%'!$B94,0,AI$13)*OFFSET('Composition%'!$B94,0,AI$14)))-IF(AI$2=2,0,OFFSET('Composition%'!$B94,0,AI$17)*OFFSET('Composition%'!$B94,0,AI$18)*(AI$24*EXP(-AI$25/($B124+273)/RGas)))+ReactionRateK2!AI124/2</f>
        <v>0</v>
      </c>
      <c r="AJ124" s="73">
        <f ca="1">IF(AJ$2=0,0,AJ$22*EXP(AJ$23/($B124+273)/RGas)*(OFFSET('Composition%'!$B94,0,AJ$13)*OFFSET('Composition%'!$B94,0,AJ$14)))-IF(AJ$2=2,0,OFFSET('Composition%'!$B94,0,AJ$17)*OFFSET('Composition%'!$B94,0,AJ$18)*(AJ$24*EXP(-AJ$25/($B124+273)/RGas)))+ReactionRateK2!AJ124/2</f>
        <v>0</v>
      </c>
      <c r="AK124" s="73">
        <f ca="1">IF(AK$2=0,0,AK$22*EXP(AK$23/($B124+273)/RGas)*(OFFSET('Composition%'!$B94,0,AK$13)*OFFSET('Composition%'!$B94,0,AK$14)))-IF(AK$2=2,0,OFFSET('Composition%'!$B94,0,AK$17)*OFFSET('Composition%'!$B94,0,AK$18)*(AK$24*EXP(-AK$25/($B124+273)/RGas)))+ReactionRateK2!AK124/2</f>
        <v>0</v>
      </c>
      <c r="AL124" s="73">
        <f ca="1">IF(AL$2=0,0,AL$22*EXP(AL$23/($B124+273)/RGas)*(OFFSET('Composition%'!$B94,0,AL$13)*OFFSET('Composition%'!$B94,0,AL$14)))-IF(AL$2=2,0,OFFSET('Composition%'!$B94,0,AL$17)*OFFSET('Composition%'!$B94,0,AL$18)*(AL$24*EXP(-AL$25/($B124+273)/RGas)))+ReactionRateK2!AL124/2</f>
        <v>0</v>
      </c>
      <c r="AM124" s="73"/>
      <c r="AN124" s="73">
        <f ca="1">IF(AN$2=0,0,AN$22*EXP(AN$23/($B124+273)/RGas)*(OFFSET('Composition%'!$B94,0,AN$13)*OFFSET('Composition%'!$B94,0,AN$14)))-IF(AN$2=2,0,OFFSET('Composition%'!$B94,0,AN$17)*OFFSET('Composition%'!$B94,0,AN$18)*(AN$24*EXP(-AN$25/($B124+273)/RGas)))+ReactionRateK2!AN124/2</f>
        <v>0</v>
      </c>
      <c r="AO124" s="73">
        <f ca="1">IF(AO$2=0,0,AO$22*EXP(AO$23/($B124+273)/RGas)*(OFFSET('Composition%'!$B94,0,AO$13)*OFFSET('Composition%'!$B94,0,AO$14)))-IF(AO$2=2,0,OFFSET('Composition%'!$B94,0,AO$17)*OFFSET('Composition%'!$B94,0,AO$18)*(AO$24*EXP(-AO$25/($B124+273)/RGas)))+ReactionRateK2!AO124/2</f>
        <v>0</v>
      </c>
      <c r="AP124" s="73">
        <f ca="1">IF(AP$2=0,0,AP$22*EXP(AP$23/($B124+273)/RGas)*(OFFSET('Composition%'!$B94,0,AP$13)*OFFSET('Composition%'!$B94,0,AP$14)))-IF(AP$2=2,0,OFFSET('Composition%'!$B94,0,AP$17)*OFFSET('Composition%'!$B94,0,AP$18)*(AP$24*EXP(-AP$25/($B124+273)/RGas)))+ReactionRateK2!AP124/2</f>
        <v>4.7338515982170039E-12</v>
      </c>
      <c r="AQ124" s="73">
        <f ca="1">IF(AQ$2=0,0,AQ$22*EXP(AQ$23/($B124+273)/RGas)*(OFFSET('Composition%'!$B94,0,AQ$13)*OFFSET('Composition%'!$B94,0,AQ$14)))-IF(AQ$2=2,0,OFFSET('Composition%'!$B94,0,AQ$17)*OFFSET('Composition%'!$B94,0,AQ$18)*(AQ$24*EXP(-AQ$25/($B124+273)/RGas)))+ReactionRateK2!AQ124/2</f>
        <v>0</v>
      </c>
      <c r="AR124" s="73">
        <f ca="1">IF(AR$2=0,0,AR$22*EXP(AR$23/($B124+273)/RGas)*(OFFSET('Composition%'!$B94,0,AR$13)*OFFSET('Composition%'!$B94,0,AR$14)))-IF(AR$2=2,0,OFFSET('Composition%'!$B94,0,AR$17)*OFFSET('Composition%'!$B94,0,AR$18)*(AR$24*EXP(-AR$25/($B124+273)/RGas)))+ReactionRateK2!AR124/2</f>
        <v>0</v>
      </c>
    </row>
    <row r="125" spans="1:44">
      <c r="A125" s="3">
        <f t="shared" si="10"/>
        <v>4.6499999999999915</v>
      </c>
      <c r="B125" s="19">
        <f ca="1">'Composition%'!B95</f>
        <v>414.5799398578506</v>
      </c>
      <c r="C125">
        <f t="shared" si="11"/>
        <v>30</v>
      </c>
      <c r="D125" s="26">
        <f ca="1">('Composition%'!C95*ReactionRateK3!C125)^3</f>
        <v>5.9549721037365293</v>
      </c>
      <c r="E125" s="4"/>
      <c r="F125" s="73">
        <f ca="1">IF(F$2=0,0,F$22*EXP(F$23/($B125+273)/RGas)*(OFFSET('Composition%'!$B95,0,F$13)*OFFSET('Composition%'!$B95,0,F$14)))-IF(F$2=2,0,OFFSET('Composition%'!$B95,0,F$17)*OFFSET('Composition%'!$B95,0,F$18)*(F$24*EXP(-F$25/($B125+273)/RGas)))+ReactionRateK2!F125/2</f>
        <v>2.9863596778684112E-3</v>
      </c>
      <c r="G125" s="73">
        <f ca="1">IF(G$2=0,0,G$22*EXP(G$23/($B125+273)/RGas)*(OFFSET('Composition%'!$B95,0,G$13)*OFFSET('Composition%'!$B95,0,G$14)))-IF(G$2=2,0,OFFSET('Composition%'!$B95,0,G$17)*OFFSET('Composition%'!$B95,0,G$18)*(G$24*EXP(-G$25/($B125+273)/RGas)))+ReactionRateK2!G125/2</f>
        <v>1.203979491927785E-3</v>
      </c>
      <c r="H125" s="73">
        <f ca="1">IF(H$2=0,0,H$22*EXP(H$23/($B125+273)/RGas)*(OFFSET('Composition%'!$B95,0,H$13)*OFFSET('Composition%'!$B95,0,H$14)))-IF(H$2=2,0,OFFSET('Composition%'!$B95,0,H$17)*OFFSET('Composition%'!$B95,0,H$18)*(H$24*EXP(-H$25/($B125+273)/RGas)))+ReactionRateK2!H125/2</f>
        <v>-3.7951050282886641E-6</v>
      </c>
      <c r="I125" s="73">
        <f ca="1">IF(I$2=0,0,I$22*EXP(I$23/($B125+273)/RGas)*(OFFSET('Composition%'!$B95,0,I$13)*OFFSET('Composition%'!$B95,0,I$14)))-IF(I$2=2,0,OFFSET('Composition%'!$B95,0,I$17)*OFFSET('Composition%'!$B95,0,I$18)*(I$24*EXP(-I$25/($B125+273)/RGas)))+ReactionRateK2!I125/2</f>
        <v>2.9258461866997225E-6</v>
      </c>
      <c r="J125" s="73"/>
      <c r="K125" s="73">
        <f ca="1">IF(K$2=0,0,K$22*EXP(K$23/($B125+273)/RGas)*(OFFSET('Composition%'!$B95,0,K$13)*OFFSET('Composition%'!$B95,0,K$14)))-IF(K$2=2,0,OFFSET('Composition%'!$B95,0,K$17)*OFFSET('Composition%'!$B95,0,K$18)*(K$24*EXP(-K$25/($B125+273)/RGas)))+ReactionRateK2!K125/2</f>
        <v>1.0866125503471383E-2</v>
      </c>
      <c r="L125" s="73">
        <f ca="1">IF(L$2=0,0,L$22*EXP(L$23/($B125+273)/RGas)*(OFFSET('Composition%'!$B95,0,L$13)*OFFSET('Composition%'!$B95,0,L$14)))-IF(L$2=2,0,OFFSET('Composition%'!$B95,0,L$17)*OFFSET('Composition%'!$B95,0,L$18)*(L$24*EXP(-L$25/($B125+273)/RGas)))+ReactionRateK2!L125/2</f>
        <v>-2.5162320060129811E-3</v>
      </c>
      <c r="M125" s="73">
        <f ca="1">IF(M$2=0,0,M$22*EXP(M$23/($B125+273)/RGas)*(OFFSET('Composition%'!$B95,0,M$13)*OFFSET('Composition%'!$B95,0,M$14)))-IF(M$2=2,0,OFFSET('Composition%'!$B95,0,M$17)*OFFSET('Composition%'!$B95,0,M$18)*(M$24*EXP(-M$25/($B125+273)/RGas)))+ReactionRateK2!M125/2</f>
        <v>0</v>
      </c>
      <c r="N125" s="73"/>
      <c r="O125" s="73">
        <f ca="1">IF(O$2=0,0,O$22*EXP(O$23/($B125+273)/RGas)*(OFFSET('Composition%'!$B95,0,O$13)*OFFSET('Composition%'!$B95,0,O$14)))-IF(O$2=2,0,OFFSET('Composition%'!$B95,0,O$17)*OFFSET('Composition%'!$B95,0,O$18)*(O$24*EXP(-O$25/($B125+273)/RGas)))+ReactionRateK2!O125/2</f>
        <v>0</v>
      </c>
      <c r="P125" s="73">
        <f ca="1">IF(P$2=0,0,P$22*EXP(P$23/($B125+273)/RGas)*(OFFSET('Composition%'!$B95,0,P$13)*OFFSET('Composition%'!$B95,0,P$14)))-IF(P$2=2,0,OFFSET('Composition%'!$B95,0,P$17)*OFFSET('Composition%'!$B95,0,P$18)*(P$24*EXP(-P$25/($B125+273)/RGas)))+ReactionRateK2!P125/2</f>
        <v>1.5221877146361739E-2</v>
      </c>
      <c r="Q125" s="73">
        <f ca="1">IF(Q$2=0,0,Q$22*EXP(Q$23/($B125+273)/RGas)*(OFFSET('Composition%'!$B95,0,Q$13)*OFFSET('Composition%'!$B95,0,Q$14)))-IF(Q$2=2,0,OFFSET('Composition%'!$B95,0,Q$17)*OFFSET('Composition%'!$B95,0,Q$18)*(Q$24*EXP(-Q$25/($B125+273)/RGas)))+ReactionRateK2!Q125/2</f>
        <v>1.7652223753482609E-4</v>
      </c>
      <c r="R125" s="73">
        <f ca="1">IF(R$2=0,0,R$22*EXP(R$23/($B125+273)/RGas)*(OFFSET('Composition%'!$B95,0,R$13)*OFFSET('Composition%'!$B95,0,R$14)))-IF(R$2=2,0,OFFSET('Composition%'!$B95,0,R$17)*OFFSET('Composition%'!$B95,0,R$18)*(R$24*EXP(-R$25/($B125+273)/RGas)))+ReactionRateK2!R125/2</f>
        <v>6.0792970522860127E-5</v>
      </c>
      <c r="S125" s="73"/>
      <c r="T125" s="73">
        <f ca="1">IF(T$2=0,0,T$22*EXP(T$23/($B125+273)/RGas)*(OFFSET('Composition%'!$B95,0,T$13)*OFFSET('Composition%'!$B95,0,T$14)))-IF(T$2=2,0,OFFSET('Composition%'!$B95,0,T$17)*OFFSET('Composition%'!$B95,0,T$18)*(T$24*EXP(-T$25/($B125+273)/RGas)))+ReactionRateK2!T125/2</f>
        <v>8.4515768927795866E-5</v>
      </c>
      <c r="U125" s="73">
        <f ca="1">IF(U$2=0,0,U$22*EXP(U$23/($B125+273)/RGas)*(OFFSET('Composition%'!$B95,0,U$13)*OFFSET('Composition%'!$B95,0,U$14)))-IF(U$2=2,0,OFFSET('Composition%'!$B95,0,U$17)*OFFSET('Composition%'!$B95,0,U$18)*(U$24*EXP(-U$25/($B125+273)/RGas)))+ReactionRateK2!U125/2</f>
        <v>4.2850910209297398E-7</v>
      </c>
      <c r="V125" s="73">
        <f ca="1">IF(V$2=0,0,V$22*EXP(V$23/($B125+273)/RGas)*(OFFSET('Composition%'!$B95,0,V$13)*OFFSET('Composition%'!$B95,0,V$14)))-IF(V$2=2,0,OFFSET('Composition%'!$B95,0,V$17)*OFFSET('Composition%'!$B95,0,V$18)*(V$24*EXP(-V$25/($B125+273)/RGas)))+ReactionRateK2!V125/2</f>
        <v>0</v>
      </c>
      <c r="W125" s="73">
        <f ca="1">IF(W$2=0,0,W$22*EXP(W$23/($B125+273)/RGas)*(OFFSET('Composition%'!$B95,0,W$13)*OFFSET('Composition%'!$B95,0,W$14)))-IF(W$2=2,0,OFFSET('Composition%'!$B95,0,W$17)*OFFSET('Composition%'!$B95,0,W$18)*(W$24*EXP(-W$25/($B125+273)/RGas)))+ReactionRateK2!W125/2</f>
        <v>0</v>
      </c>
      <c r="X125" s="73">
        <f ca="1">IF(X$2=0,0,X$22*EXP(X$23/($B125+273)/RGas)*(OFFSET('Composition%'!$B95,0,X$13)*OFFSET('Composition%'!$B95,0,X$14)))-IF(X$2=2,0,OFFSET('Composition%'!$B95,0,X$17)*OFFSET('Composition%'!$B95,0,X$18)*(X$24*EXP(-X$25/($B125+273)/RGas)))+ReactionRateK2!X125/2</f>
        <v>4.3626323633353749E-8</v>
      </c>
      <c r="Y125" s="73">
        <f ca="1">IF(Y$2=0,0,Y$22*EXP(Y$23/($B125+273)/RGas)*(OFFSET('Composition%'!$B95,0,Y$13)*OFFSET('Composition%'!$B95,0,Y$14)))-IF(Y$2=2,0,OFFSET('Composition%'!$B95,0,Y$17)*OFFSET('Composition%'!$B95,0,Y$18)*(Y$24*EXP(-Y$25/($B125+273)/RGas)))+ReactionRateK2!Y125/2</f>
        <v>2.1592451252844166E-9</v>
      </c>
      <c r="Z125" s="73">
        <f ca="1">IF(Z$2=0,0,Z$22*EXP(Z$23/($B125+273)/RGas)*(OFFSET('Composition%'!$B95,0,Z$13)*OFFSET('Composition%'!$B95,0,Z$14)))-IF(Z$2=2,0,OFFSET('Composition%'!$B95,0,Z$17)*OFFSET('Composition%'!$B95,0,Z$18)*(Z$24*EXP(-Z$25/($B125+273)/RGas)))+ReactionRateK2!Z125/2</f>
        <v>0</v>
      </c>
      <c r="AA125" s="73">
        <f ca="1">IF(AA$2=0,0,AA$22*EXP(AA$23/($B125+273)/RGas)*(OFFSET('Composition%'!$B95,0,AA$13)*OFFSET('Composition%'!$B95,0,AA$14)))-IF(AA$2=2,0,OFFSET('Composition%'!$B95,0,AA$17)*OFFSET('Composition%'!$B95,0,AA$18)*(AA$24*EXP(-AA$25/($B125+273)/RGas)))+ReactionRateK2!AA125/2</f>
        <v>0</v>
      </c>
      <c r="AB125" s="73">
        <f ca="1">IF(AB$2=0,0,AB$22*EXP(AB$23/($B125+273)/RGas)*(OFFSET('Composition%'!$B95,0,AB$13)*OFFSET('Composition%'!$B95,0,AB$14)))-IF(AB$2=2,0,OFFSET('Composition%'!$B95,0,AB$17)*OFFSET('Composition%'!$B95,0,AB$18)*(AB$24*EXP(-AB$25/($B125+273)/RGas)))+ReactionRateK2!AB125/2</f>
        <v>0</v>
      </c>
      <c r="AC125" s="73">
        <f ca="1">IF(AC$2=0,0,AC$22*EXP(AC$23/($B125+273)/RGas)*(OFFSET('Composition%'!$B95,0,AC$13)*OFFSET('Composition%'!$B95,0,AC$14)))-IF(AC$2=2,0,OFFSET('Composition%'!$B95,0,AC$17)*OFFSET('Composition%'!$B95,0,AC$18)*(AC$24*EXP(-AC$25/($B125+273)/RGas)))+ReactionRateK2!AC125/2</f>
        <v>0</v>
      </c>
      <c r="AD125" s="73">
        <f ca="1">IF(AD$2=0,0,AD$22*EXP(AD$23/($B125+273)/RGas)*(OFFSET('Composition%'!$B95,0,AD$13)*OFFSET('Composition%'!$B95,0,AD$14)))-IF(AD$2=2,0,OFFSET('Composition%'!$B95,0,AD$17)*OFFSET('Composition%'!$B95,0,AD$18)*(AD$24*EXP(-AD$25/($B125+273)/RGas)))+ReactionRateK2!AD125/2</f>
        <v>0</v>
      </c>
      <c r="AE125" s="73">
        <f ca="1">IF(AE$2=0,0,AE$22*EXP(AE$23/($B125+273)/RGas)*(OFFSET('Composition%'!$B95,0,AE$13)*OFFSET('Composition%'!$B95,0,AE$14)))-IF(AE$2=2,0,OFFSET('Composition%'!$B95,0,AE$17)*OFFSET('Composition%'!$B95,0,AE$18)*(AE$24*EXP(-AE$25/($B125+273)/RGas)))+ReactionRateK2!AE125/2</f>
        <v>0</v>
      </c>
      <c r="AF125" s="73"/>
      <c r="AG125" s="73">
        <f ca="1">IF(AG$2=0,0,AG$22*EXP(AG$23/($B125+273)/RGas)*(OFFSET('Composition%'!$B95,0,AG$13)*OFFSET('Composition%'!$B95,0,AG$14)))-IF(AG$2=2,0,OFFSET('Composition%'!$B95,0,AG$17)*OFFSET('Composition%'!$B95,0,AG$18)*(AG$24*EXP(-AG$25/($B125+273)/RGas)))+ReactionRateK2!AG125/2</f>
        <v>0</v>
      </c>
      <c r="AH125" s="73">
        <f ca="1">IF(AH$2=0,0,AH$22*EXP(AH$23/($B125+273)/RGas)*(OFFSET('Composition%'!$B95,0,AH$13)*OFFSET('Composition%'!$B95,0,AH$14)))-IF(AH$2=2,0,OFFSET('Composition%'!$B95,0,AH$17)*OFFSET('Composition%'!$B95,0,AH$18)*(AH$24*EXP(-AH$25/($B125+273)/RGas)))+ReactionRateK2!AH125/2</f>
        <v>0</v>
      </c>
      <c r="AI125" s="73">
        <f ca="1">IF(AI$2=0,0,AI$22*EXP(AI$23/($B125+273)/RGas)*(OFFSET('Composition%'!$B95,0,AI$13)*OFFSET('Composition%'!$B95,0,AI$14)))-IF(AI$2=2,0,OFFSET('Composition%'!$B95,0,AI$17)*OFFSET('Composition%'!$B95,0,AI$18)*(AI$24*EXP(-AI$25/($B125+273)/RGas)))+ReactionRateK2!AI125/2</f>
        <v>0</v>
      </c>
      <c r="AJ125" s="73">
        <f ca="1">IF(AJ$2=0,0,AJ$22*EXP(AJ$23/($B125+273)/RGas)*(OFFSET('Composition%'!$B95,0,AJ$13)*OFFSET('Composition%'!$B95,0,AJ$14)))-IF(AJ$2=2,0,OFFSET('Composition%'!$B95,0,AJ$17)*OFFSET('Composition%'!$B95,0,AJ$18)*(AJ$24*EXP(-AJ$25/($B125+273)/RGas)))+ReactionRateK2!AJ125/2</f>
        <v>0</v>
      </c>
      <c r="AK125" s="73">
        <f ca="1">IF(AK$2=0,0,AK$22*EXP(AK$23/($B125+273)/RGas)*(OFFSET('Composition%'!$B95,0,AK$13)*OFFSET('Composition%'!$B95,0,AK$14)))-IF(AK$2=2,0,OFFSET('Composition%'!$B95,0,AK$17)*OFFSET('Composition%'!$B95,0,AK$18)*(AK$24*EXP(-AK$25/($B125+273)/RGas)))+ReactionRateK2!AK125/2</f>
        <v>0</v>
      </c>
      <c r="AL125" s="73">
        <f ca="1">IF(AL$2=0,0,AL$22*EXP(AL$23/($B125+273)/RGas)*(OFFSET('Composition%'!$B95,0,AL$13)*OFFSET('Composition%'!$B95,0,AL$14)))-IF(AL$2=2,0,OFFSET('Composition%'!$B95,0,AL$17)*OFFSET('Composition%'!$B95,0,AL$18)*(AL$24*EXP(-AL$25/($B125+273)/RGas)))+ReactionRateK2!AL125/2</f>
        <v>0</v>
      </c>
      <c r="AM125" s="73"/>
      <c r="AN125" s="73">
        <f ca="1">IF(AN$2=0,0,AN$22*EXP(AN$23/($B125+273)/RGas)*(OFFSET('Composition%'!$B95,0,AN$13)*OFFSET('Composition%'!$B95,0,AN$14)))-IF(AN$2=2,0,OFFSET('Composition%'!$B95,0,AN$17)*OFFSET('Composition%'!$B95,0,AN$18)*(AN$24*EXP(-AN$25/($B125+273)/RGas)))+ReactionRateK2!AN125/2</f>
        <v>0</v>
      </c>
      <c r="AO125" s="73">
        <f ca="1">IF(AO$2=0,0,AO$22*EXP(AO$23/($B125+273)/RGas)*(OFFSET('Composition%'!$B95,0,AO$13)*OFFSET('Composition%'!$B95,0,AO$14)))-IF(AO$2=2,0,OFFSET('Composition%'!$B95,0,AO$17)*OFFSET('Composition%'!$B95,0,AO$18)*(AO$24*EXP(-AO$25/($B125+273)/RGas)))+ReactionRateK2!AO125/2</f>
        <v>0</v>
      </c>
      <c r="AP125" s="73">
        <f ca="1">IF(AP$2=0,0,AP$22*EXP(AP$23/($B125+273)/RGas)*(OFFSET('Composition%'!$B95,0,AP$13)*OFFSET('Composition%'!$B95,0,AP$14)))-IF(AP$2=2,0,OFFSET('Composition%'!$B95,0,AP$17)*OFFSET('Composition%'!$B95,0,AP$18)*(AP$24*EXP(-AP$25/($B125+273)/RGas)))+ReactionRateK2!AP125/2</f>
        <v>4.7338713537428031E-12</v>
      </c>
      <c r="AQ125" s="73">
        <f ca="1">IF(AQ$2=0,0,AQ$22*EXP(AQ$23/($B125+273)/RGas)*(OFFSET('Composition%'!$B95,0,AQ$13)*OFFSET('Composition%'!$B95,0,AQ$14)))-IF(AQ$2=2,0,OFFSET('Composition%'!$B95,0,AQ$17)*OFFSET('Composition%'!$B95,0,AQ$18)*(AQ$24*EXP(-AQ$25/($B125+273)/RGas)))+ReactionRateK2!AQ125/2</f>
        <v>0</v>
      </c>
      <c r="AR125" s="73">
        <f ca="1">IF(AR$2=0,0,AR$22*EXP(AR$23/($B125+273)/RGas)*(OFFSET('Composition%'!$B95,0,AR$13)*OFFSET('Composition%'!$B95,0,AR$14)))-IF(AR$2=2,0,OFFSET('Composition%'!$B95,0,AR$17)*OFFSET('Composition%'!$B95,0,AR$18)*(AR$24*EXP(-AR$25/($B125+273)/RGas)))+ReactionRateK2!AR125/2</f>
        <v>0</v>
      </c>
    </row>
    <row r="126" spans="1:44">
      <c r="A126" s="3">
        <f t="shared" si="10"/>
        <v>4.6999999999999913</v>
      </c>
      <c r="B126" s="19">
        <f ca="1">'Composition%'!B96</f>
        <v>414.58760872044905</v>
      </c>
      <c r="C126">
        <f t="shared" si="11"/>
        <v>30</v>
      </c>
      <c r="D126" s="26">
        <f ca="1">('Composition%'!C96*ReactionRateK3!C126)^3</f>
        <v>5.953657247691484</v>
      </c>
      <c r="E126" s="4"/>
      <c r="F126" s="73">
        <f ca="1">IF(F$2=0,0,F$22*EXP(F$23/($B126+273)/RGas)*(OFFSET('Composition%'!$B96,0,F$13)*OFFSET('Composition%'!$B96,0,F$14)))-IF(F$2=2,0,OFFSET('Composition%'!$B96,0,F$17)*OFFSET('Composition%'!$B96,0,F$18)*(F$24*EXP(-F$25/($B126+273)/RGas)))+ReactionRateK2!F126/2</f>
        <v>2.9428736273029174E-3</v>
      </c>
      <c r="G126" s="73">
        <f ca="1">IF(G$2=0,0,G$22*EXP(G$23/($B126+273)/RGas)*(OFFSET('Composition%'!$B96,0,G$13)*OFFSET('Composition%'!$B96,0,G$14)))-IF(G$2=2,0,OFFSET('Composition%'!$B96,0,G$17)*OFFSET('Composition%'!$B96,0,G$18)*(G$24*EXP(-G$25/($B126+273)/RGas)))+ReactionRateK2!G126/2</f>
        <v>1.187254289000433E-3</v>
      </c>
      <c r="H126" s="73">
        <f ca="1">IF(H$2=0,0,H$22*EXP(H$23/($B126+273)/RGas)*(OFFSET('Composition%'!$B96,0,H$13)*OFFSET('Composition%'!$B96,0,H$14)))-IF(H$2=2,0,OFFSET('Composition%'!$B96,0,H$17)*OFFSET('Composition%'!$B96,0,H$18)*(H$24*EXP(-H$25/($B126+273)/RGas)))+ReactionRateK2!H126/2</f>
        <v>-3.7649987126778042E-6</v>
      </c>
      <c r="I126" s="73">
        <f ca="1">IF(I$2=0,0,I$22*EXP(I$23/($B126+273)/RGas)*(OFFSET('Composition%'!$B96,0,I$13)*OFFSET('Composition%'!$B96,0,I$14)))-IF(I$2=2,0,OFFSET('Composition%'!$B96,0,I$17)*OFFSET('Composition%'!$B96,0,I$18)*(I$24*EXP(-I$25/($B126+273)/RGas)))+ReactionRateK2!I126/2</f>
        <v>2.7409988840119303E-6</v>
      </c>
      <c r="J126" s="73"/>
      <c r="K126" s="73">
        <f ca="1">IF(K$2=0,0,K$22*EXP(K$23/($B126+273)/RGas)*(OFFSET('Composition%'!$B96,0,K$13)*OFFSET('Composition%'!$B96,0,K$14)))-IF(K$2=2,0,OFFSET('Composition%'!$B96,0,K$17)*OFFSET('Composition%'!$B96,0,K$18)*(K$24*EXP(-K$25/($B126+273)/RGas)))+ReactionRateK2!K126/2</f>
        <v>1.0599758106309497E-2</v>
      </c>
      <c r="L126" s="73">
        <f ca="1">IF(L$2=0,0,L$22*EXP(L$23/($B126+273)/RGas)*(OFFSET('Composition%'!$B96,0,L$13)*OFFSET('Composition%'!$B96,0,L$14)))-IF(L$2=2,0,OFFSET('Composition%'!$B96,0,L$17)*OFFSET('Composition%'!$B96,0,L$18)*(L$24*EXP(-L$25/($B126+273)/RGas)))+ReactionRateK2!L126/2</f>
        <v>-2.4817567649391128E-3</v>
      </c>
      <c r="M126" s="73">
        <f ca="1">IF(M$2=0,0,M$22*EXP(M$23/($B126+273)/RGas)*(OFFSET('Composition%'!$B96,0,M$13)*OFFSET('Composition%'!$B96,0,M$14)))-IF(M$2=2,0,OFFSET('Composition%'!$B96,0,M$17)*OFFSET('Composition%'!$B96,0,M$18)*(M$24*EXP(-M$25/($B126+273)/RGas)))+ReactionRateK2!M126/2</f>
        <v>0</v>
      </c>
      <c r="N126" s="73"/>
      <c r="O126" s="73">
        <f ca="1">IF(O$2=0,0,O$22*EXP(O$23/($B126+273)/RGas)*(OFFSET('Composition%'!$B96,0,O$13)*OFFSET('Composition%'!$B96,0,O$14)))-IF(O$2=2,0,OFFSET('Composition%'!$B96,0,O$17)*OFFSET('Composition%'!$B96,0,O$18)*(O$24*EXP(-O$25/($B126+273)/RGas)))+ReactionRateK2!O126/2</f>
        <v>0</v>
      </c>
      <c r="P126" s="73">
        <f ca="1">IF(P$2=0,0,P$22*EXP(P$23/($B126+273)/RGas)*(OFFSET('Composition%'!$B96,0,P$13)*OFFSET('Composition%'!$B96,0,P$14)))-IF(P$2=2,0,OFFSET('Composition%'!$B96,0,P$17)*OFFSET('Composition%'!$B96,0,P$18)*(P$24*EXP(-P$25/($B126+273)/RGas)))+ReactionRateK2!P126/2</f>
        <v>1.5100823038963453E-2</v>
      </c>
      <c r="Q126" s="73">
        <f ca="1">IF(Q$2=0,0,Q$22*EXP(Q$23/($B126+273)/RGas)*(OFFSET('Composition%'!$B96,0,Q$13)*OFFSET('Composition%'!$B96,0,Q$14)))-IF(Q$2=2,0,OFFSET('Composition%'!$B96,0,Q$17)*OFFSET('Composition%'!$B96,0,Q$18)*(Q$24*EXP(-Q$25/($B126+273)/RGas)))+ReactionRateK2!Q126/2</f>
        <v>1.777707728073495E-4</v>
      </c>
      <c r="R126" s="73">
        <f ca="1">IF(R$2=0,0,R$22*EXP(R$23/($B126+273)/RGas)*(OFFSET('Composition%'!$B96,0,R$13)*OFFSET('Composition%'!$B96,0,R$14)))-IF(R$2=2,0,OFFSET('Composition%'!$B96,0,R$17)*OFFSET('Composition%'!$B96,0,R$18)*(R$24*EXP(-R$25/($B126+273)/RGas)))+ReactionRateK2!R126/2</f>
        <v>6.1848585918303331E-5</v>
      </c>
      <c r="S126" s="73"/>
      <c r="T126" s="73">
        <f ca="1">IF(T$2=0,0,T$22*EXP(T$23/($B126+273)/RGas)*(OFFSET('Composition%'!$B96,0,T$13)*OFFSET('Composition%'!$B96,0,T$14)))-IF(T$2=2,0,OFFSET('Composition%'!$B96,0,T$17)*OFFSET('Composition%'!$B96,0,T$18)*(T$24*EXP(-T$25/($B126+273)/RGas)))+ReactionRateK2!T126/2</f>
        <v>7.8825281190273599E-5</v>
      </c>
      <c r="U126" s="73">
        <f ca="1">IF(U$2=0,0,U$22*EXP(U$23/($B126+273)/RGas)*(OFFSET('Composition%'!$B96,0,U$13)*OFFSET('Composition%'!$B96,0,U$14)))-IF(U$2=2,0,OFFSET('Composition%'!$B96,0,U$17)*OFFSET('Composition%'!$B96,0,U$18)*(U$24*EXP(-U$25/($B126+273)/RGas)))+ReactionRateK2!U126/2</f>
        <v>3.846561220926641E-7</v>
      </c>
      <c r="V126" s="73">
        <f ca="1">IF(V$2=0,0,V$22*EXP(V$23/($B126+273)/RGas)*(OFFSET('Composition%'!$B96,0,V$13)*OFFSET('Composition%'!$B96,0,V$14)))-IF(V$2=2,0,OFFSET('Composition%'!$B96,0,V$17)*OFFSET('Composition%'!$B96,0,V$18)*(V$24*EXP(-V$25/($B126+273)/RGas)))+ReactionRateK2!V126/2</f>
        <v>0</v>
      </c>
      <c r="W126" s="73">
        <f ca="1">IF(W$2=0,0,W$22*EXP(W$23/($B126+273)/RGas)*(OFFSET('Composition%'!$B96,0,W$13)*OFFSET('Composition%'!$B96,0,W$14)))-IF(W$2=2,0,OFFSET('Composition%'!$B96,0,W$17)*OFFSET('Composition%'!$B96,0,W$18)*(W$24*EXP(-W$25/($B126+273)/RGas)))+ReactionRateK2!W126/2</f>
        <v>0</v>
      </c>
      <c r="X126" s="73">
        <f ca="1">IF(X$2=0,0,X$22*EXP(X$23/($B126+273)/RGas)*(OFFSET('Composition%'!$B96,0,X$13)*OFFSET('Composition%'!$B96,0,X$14)))-IF(X$2=2,0,OFFSET('Composition%'!$B96,0,X$17)*OFFSET('Composition%'!$B96,0,X$18)*(X$24*EXP(-X$25/($B126+273)/RGas)))+ReactionRateK2!X126/2</f>
        <v>4.3623110376311111E-8</v>
      </c>
      <c r="Y126" s="73">
        <f ca="1">IF(Y$2=0,0,Y$22*EXP(Y$23/($B126+273)/RGas)*(OFFSET('Composition%'!$B96,0,Y$13)*OFFSET('Composition%'!$B96,0,Y$14)))-IF(Y$2=2,0,OFFSET('Composition%'!$B96,0,Y$17)*OFFSET('Composition%'!$B96,0,Y$18)*(Y$24*EXP(-Y$25/($B126+273)/RGas)))+ReactionRateK2!Y126/2</f>
        <v>2.1590860880557947E-9</v>
      </c>
      <c r="Z126" s="73">
        <f ca="1">IF(Z$2=0,0,Z$22*EXP(Z$23/($B126+273)/RGas)*(OFFSET('Composition%'!$B96,0,Z$13)*OFFSET('Composition%'!$B96,0,Z$14)))-IF(Z$2=2,0,OFFSET('Composition%'!$B96,0,Z$17)*OFFSET('Composition%'!$B96,0,Z$18)*(Z$24*EXP(-Z$25/($B126+273)/RGas)))+ReactionRateK2!Z126/2</f>
        <v>0</v>
      </c>
      <c r="AA126" s="73">
        <f ca="1">IF(AA$2=0,0,AA$22*EXP(AA$23/($B126+273)/RGas)*(OFFSET('Composition%'!$B96,0,AA$13)*OFFSET('Composition%'!$B96,0,AA$14)))-IF(AA$2=2,0,OFFSET('Composition%'!$B96,0,AA$17)*OFFSET('Composition%'!$B96,0,AA$18)*(AA$24*EXP(-AA$25/($B126+273)/RGas)))+ReactionRateK2!AA126/2</f>
        <v>0</v>
      </c>
      <c r="AB126" s="73">
        <f ca="1">IF(AB$2=0,0,AB$22*EXP(AB$23/($B126+273)/RGas)*(OFFSET('Composition%'!$B96,0,AB$13)*OFFSET('Composition%'!$B96,0,AB$14)))-IF(AB$2=2,0,OFFSET('Composition%'!$B96,0,AB$17)*OFFSET('Composition%'!$B96,0,AB$18)*(AB$24*EXP(-AB$25/($B126+273)/RGas)))+ReactionRateK2!AB126/2</f>
        <v>0</v>
      </c>
      <c r="AC126" s="73">
        <f ca="1">IF(AC$2=0,0,AC$22*EXP(AC$23/($B126+273)/RGas)*(OFFSET('Composition%'!$B96,0,AC$13)*OFFSET('Composition%'!$B96,0,AC$14)))-IF(AC$2=2,0,OFFSET('Composition%'!$B96,0,AC$17)*OFFSET('Composition%'!$B96,0,AC$18)*(AC$24*EXP(-AC$25/($B126+273)/RGas)))+ReactionRateK2!AC126/2</f>
        <v>0</v>
      </c>
      <c r="AD126" s="73">
        <f ca="1">IF(AD$2=0,0,AD$22*EXP(AD$23/($B126+273)/RGas)*(OFFSET('Composition%'!$B96,0,AD$13)*OFFSET('Composition%'!$B96,0,AD$14)))-IF(AD$2=2,0,OFFSET('Composition%'!$B96,0,AD$17)*OFFSET('Composition%'!$B96,0,AD$18)*(AD$24*EXP(-AD$25/($B126+273)/RGas)))+ReactionRateK2!AD126/2</f>
        <v>0</v>
      </c>
      <c r="AE126" s="73">
        <f ca="1">IF(AE$2=0,0,AE$22*EXP(AE$23/($B126+273)/RGas)*(OFFSET('Composition%'!$B96,0,AE$13)*OFFSET('Composition%'!$B96,0,AE$14)))-IF(AE$2=2,0,OFFSET('Composition%'!$B96,0,AE$17)*OFFSET('Composition%'!$B96,0,AE$18)*(AE$24*EXP(-AE$25/($B126+273)/RGas)))+ReactionRateK2!AE126/2</f>
        <v>0</v>
      </c>
      <c r="AF126" s="73"/>
      <c r="AG126" s="73">
        <f ca="1">IF(AG$2=0,0,AG$22*EXP(AG$23/($B126+273)/RGas)*(OFFSET('Composition%'!$B96,0,AG$13)*OFFSET('Composition%'!$B96,0,AG$14)))-IF(AG$2=2,0,OFFSET('Composition%'!$B96,0,AG$17)*OFFSET('Composition%'!$B96,0,AG$18)*(AG$24*EXP(-AG$25/($B126+273)/RGas)))+ReactionRateK2!AG126/2</f>
        <v>0</v>
      </c>
      <c r="AH126" s="73">
        <f ca="1">IF(AH$2=0,0,AH$22*EXP(AH$23/($B126+273)/RGas)*(OFFSET('Composition%'!$B96,0,AH$13)*OFFSET('Composition%'!$B96,0,AH$14)))-IF(AH$2=2,0,OFFSET('Composition%'!$B96,0,AH$17)*OFFSET('Composition%'!$B96,0,AH$18)*(AH$24*EXP(-AH$25/($B126+273)/RGas)))+ReactionRateK2!AH126/2</f>
        <v>0</v>
      </c>
      <c r="AI126" s="73">
        <f ca="1">IF(AI$2=0,0,AI$22*EXP(AI$23/($B126+273)/RGas)*(OFFSET('Composition%'!$B96,0,AI$13)*OFFSET('Composition%'!$B96,0,AI$14)))-IF(AI$2=2,0,OFFSET('Composition%'!$B96,0,AI$17)*OFFSET('Composition%'!$B96,0,AI$18)*(AI$24*EXP(-AI$25/($B126+273)/RGas)))+ReactionRateK2!AI126/2</f>
        <v>0</v>
      </c>
      <c r="AJ126" s="73">
        <f ca="1">IF(AJ$2=0,0,AJ$22*EXP(AJ$23/($B126+273)/RGas)*(OFFSET('Composition%'!$B96,0,AJ$13)*OFFSET('Composition%'!$B96,0,AJ$14)))-IF(AJ$2=2,0,OFFSET('Composition%'!$B96,0,AJ$17)*OFFSET('Composition%'!$B96,0,AJ$18)*(AJ$24*EXP(-AJ$25/($B126+273)/RGas)))+ReactionRateK2!AJ126/2</f>
        <v>0</v>
      </c>
      <c r="AK126" s="73">
        <f ca="1">IF(AK$2=0,0,AK$22*EXP(AK$23/($B126+273)/RGas)*(OFFSET('Composition%'!$B96,0,AK$13)*OFFSET('Composition%'!$B96,0,AK$14)))-IF(AK$2=2,0,OFFSET('Composition%'!$B96,0,AK$17)*OFFSET('Composition%'!$B96,0,AK$18)*(AK$24*EXP(-AK$25/($B126+273)/RGas)))+ReactionRateK2!AK126/2</f>
        <v>0</v>
      </c>
      <c r="AL126" s="73">
        <f ca="1">IF(AL$2=0,0,AL$22*EXP(AL$23/($B126+273)/RGas)*(OFFSET('Composition%'!$B96,0,AL$13)*OFFSET('Composition%'!$B96,0,AL$14)))-IF(AL$2=2,0,OFFSET('Composition%'!$B96,0,AL$17)*OFFSET('Composition%'!$B96,0,AL$18)*(AL$24*EXP(-AL$25/($B126+273)/RGas)))+ReactionRateK2!AL126/2</f>
        <v>0</v>
      </c>
      <c r="AM126" s="73"/>
      <c r="AN126" s="73">
        <f ca="1">IF(AN$2=0,0,AN$22*EXP(AN$23/($B126+273)/RGas)*(OFFSET('Composition%'!$B96,0,AN$13)*OFFSET('Composition%'!$B96,0,AN$14)))-IF(AN$2=2,0,OFFSET('Composition%'!$B96,0,AN$17)*OFFSET('Composition%'!$B96,0,AN$18)*(AN$24*EXP(-AN$25/($B126+273)/RGas)))+ReactionRateK2!AN126/2</f>
        <v>0</v>
      </c>
      <c r="AO126" s="73">
        <f ca="1">IF(AO$2=0,0,AO$22*EXP(AO$23/($B126+273)/RGas)*(OFFSET('Composition%'!$B96,0,AO$13)*OFFSET('Composition%'!$B96,0,AO$14)))-IF(AO$2=2,0,OFFSET('Composition%'!$B96,0,AO$17)*OFFSET('Composition%'!$B96,0,AO$18)*(AO$24*EXP(-AO$25/($B126+273)/RGas)))+ReactionRateK2!AO126/2</f>
        <v>0</v>
      </c>
      <c r="AP126" s="73">
        <f ca="1">IF(AP$2=0,0,AP$22*EXP(AP$23/($B126+273)/RGas)*(OFFSET('Composition%'!$B96,0,AP$13)*OFFSET('Composition%'!$B96,0,AP$14)))-IF(AP$2=2,0,OFFSET('Composition%'!$B96,0,AP$17)*OFFSET('Composition%'!$B96,0,AP$18)*(AP$24*EXP(-AP$25/($B126+273)/RGas)))+ReactionRateK2!AP126/2</f>
        <v>4.733889066040871E-12</v>
      </c>
      <c r="AQ126" s="73">
        <f ca="1">IF(AQ$2=0,0,AQ$22*EXP(AQ$23/($B126+273)/RGas)*(OFFSET('Composition%'!$B96,0,AQ$13)*OFFSET('Composition%'!$B96,0,AQ$14)))-IF(AQ$2=2,0,OFFSET('Composition%'!$B96,0,AQ$17)*OFFSET('Composition%'!$B96,0,AQ$18)*(AQ$24*EXP(-AQ$25/($B126+273)/RGas)))+ReactionRateK2!AQ126/2</f>
        <v>0</v>
      </c>
      <c r="AR126" s="73">
        <f ca="1">IF(AR$2=0,0,AR$22*EXP(AR$23/($B126+273)/RGas)*(OFFSET('Composition%'!$B96,0,AR$13)*OFFSET('Composition%'!$B96,0,AR$14)))-IF(AR$2=2,0,OFFSET('Composition%'!$B96,0,AR$17)*OFFSET('Composition%'!$B96,0,AR$18)*(AR$24*EXP(-AR$25/($B126+273)/RGas)))+ReactionRateK2!AR126/2</f>
        <v>0</v>
      </c>
    </row>
    <row r="127" spans="1:44">
      <c r="A127" s="3">
        <f t="shared" si="10"/>
        <v>4.7499999999999911</v>
      </c>
      <c r="B127" s="19">
        <f ca="1">'Composition%'!B97</f>
        <v>414.59518421306257</v>
      </c>
      <c r="C127">
        <f t="shared" si="11"/>
        <v>30</v>
      </c>
      <c r="D127" s="26">
        <f ca="1">('Composition%'!C97*ReactionRateK3!C127)^3</f>
        <v>5.9524315765601914</v>
      </c>
      <c r="E127" s="4"/>
      <c r="F127" s="73">
        <f ca="1">IF(F$2=0,0,F$22*EXP(F$23/($B127+273)/RGas)*(OFFSET('Composition%'!$B97,0,F$13)*OFFSET('Composition%'!$B97,0,F$14)))-IF(F$2=2,0,OFFSET('Composition%'!$B97,0,F$17)*OFFSET('Composition%'!$B97,0,F$18)*(F$24*EXP(-F$25/($B127+273)/RGas)))+ReactionRateK2!F127/2</f>
        <v>2.9003287764041204E-3</v>
      </c>
      <c r="G127" s="73">
        <f ca="1">IF(G$2=0,0,G$22*EXP(G$23/($B127+273)/RGas)*(OFFSET('Composition%'!$B97,0,G$13)*OFFSET('Composition%'!$B97,0,G$14)))-IF(G$2=2,0,OFFSET('Composition%'!$B97,0,G$17)*OFFSET('Composition%'!$B97,0,G$18)*(G$24*EXP(-G$25/($B127+273)/RGas)))+ReactionRateK2!G127/2</f>
        <v>1.1708637238173952E-3</v>
      </c>
      <c r="H127" s="73">
        <f ca="1">IF(H$2=0,0,H$22*EXP(H$23/($B127+273)/RGas)*(OFFSET('Composition%'!$B97,0,H$13)*OFFSET('Composition%'!$B97,0,H$14)))-IF(H$2=2,0,OFFSET('Composition%'!$B97,0,H$17)*OFFSET('Composition%'!$B97,0,H$18)*(H$24*EXP(-H$25/($B127+273)/RGas)))+ReactionRateK2!H127/2</f>
        <v>-3.7346887510459439E-6</v>
      </c>
      <c r="I127" s="73">
        <f ca="1">IF(I$2=0,0,I$22*EXP(I$23/($B127+273)/RGas)*(OFFSET('Composition%'!$B97,0,I$13)*OFFSET('Composition%'!$B97,0,I$14)))-IF(I$2=2,0,OFFSET('Composition%'!$B97,0,I$17)*OFFSET('Composition%'!$B97,0,I$18)*(I$24*EXP(-I$25/($B127+273)/RGas)))+ReactionRateK2!I127/2</f>
        <v>2.5672249880664004E-6</v>
      </c>
      <c r="J127" s="73"/>
      <c r="K127" s="73">
        <f ca="1">IF(K$2=0,0,K$22*EXP(K$23/($B127+273)/RGas)*(OFFSET('Composition%'!$B97,0,K$13)*OFFSET('Composition%'!$B97,0,K$14)))-IF(K$2=2,0,OFFSET('Composition%'!$B97,0,K$17)*OFFSET('Composition%'!$B97,0,K$18)*(K$24*EXP(-K$25/($B127+273)/RGas)))+ReactionRateK2!K127/2</f>
        <v>1.0338119147266189E-2</v>
      </c>
      <c r="L127" s="73">
        <f ca="1">IF(L$2=0,0,L$22*EXP(L$23/($B127+273)/RGas)*(OFFSET('Composition%'!$B97,0,L$13)*OFFSET('Composition%'!$B97,0,L$14)))-IF(L$2=2,0,OFFSET('Composition%'!$B97,0,L$17)*OFFSET('Composition%'!$B97,0,L$18)*(L$24*EXP(-L$25/($B127+273)/RGas)))+ReactionRateK2!L127/2</f>
        <v>-2.448496988823907E-3</v>
      </c>
      <c r="M127" s="73">
        <f ca="1">IF(M$2=0,0,M$22*EXP(M$23/($B127+273)/RGas)*(OFFSET('Composition%'!$B97,0,M$13)*OFFSET('Composition%'!$B97,0,M$14)))-IF(M$2=2,0,OFFSET('Composition%'!$B97,0,M$17)*OFFSET('Composition%'!$B97,0,M$18)*(M$24*EXP(-M$25/($B127+273)/RGas)))+ReactionRateK2!M127/2</f>
        <v>0</v>
      </c>
      <c r="N127" s="73"/>
      <c r="O127" s="73">
        <f ca="1">IF(O$2=0,0,O$22*EXP(O$23/($B127+273)/RGas)*(OFFSET('Composition%'!$B97,0,O$13)*OFFSET('Composition%'!$B97,0,O$14)))-IF(O$2=2,0,OFFSET('Composition%'!$B97,0,O$17)*OFFSET('Composition%'!$B97,0,O$18)*(O$24*EXP(-O$25/($B127+273)/RGas)))+ReactionRateK2!O127/2</f>
        <v>0</v>
      </c>
      <c r="P127" s="73">
        <f ca="1">IF(P$2=0,0,P$22*EXP(P$23/($B127+273)/RGas)*(OFFSET('Composition%'!$B97,0,P$13)*OFFSET('Composition%'!$B97,0,P$14)))-IF(P$2=2,0,OFFSET('Composition%'!$B97,0,P$17)*OFFSET('Composition%'!$B97,0,P$18)*(P$24*EXP(-P$25/($B127+273)/RGas)))+ReactionRateK2!P127/2</f>
        <v>1.4978976948795807E-2</v>
      </c>
      <c r="Q127" s="73">
        <f ca="1">IF(Q$2=0,0,Q$22*EXP(Q$23/($B127+273)/RGas)*(OFFSET('Composition%'!$B97,0,Q$13)*OFFSET('Composition%'!$B97,0,Q$14)))-IF(Q$2=2,0,OFFSET('Composition%'!$B97,0,Q$17)*OFFSET('Composition%'!$B97,0,Q$18)*(Q$24*EXP(-Q$25/($B127+273)/RGas)))+ReactionRateK2!Q127/2</f>
        <v>1.7899118393113007E-4</v>
      </c>
      <c r="R127" s="73">
        <f ca="1">IF(R$2=0,0,R$22*EXP(R$23/($B127+273)/RGas)*(OFFSET('Composition%'!$B97,0,R$13)*OFFSET('Composition%'!$B97,0,R$14)))-IF(R$2=2,0,OFFSET('Composition%'!$B97,0,R$17)*OFFSET('Composition%'!$B97,0,R$18)*(R$24*EXP(-R$25/($B127+273)/RGas)))+ReactionRateK2!R127/2</f>
        <v>6.2901557452262017E-5</v>
      </c>
      <c r="S127" s="73"/>
      <c r="T127" s="73">
        <f ca="1">IF(T$2=0,0,T$22*EXP(T$23/($B127+273)/RGas)*(OFFSET('Composition%'!$B97,0,T$13)*OFFSET('Composition%'!$B97,0,T$14)))-IF(T$2=2,0,OFFSET('Composition%'!$B97,0,T$17)*OFFSET('Composition%'!$B97,0,T$18)*(T$24*EXP(-T$25/($B127+273)/RGas)))+ReactionRateK2!T127/2</f>
        <v>7.3533257470961423E-5</v>
      </c>
      <c r="U127" s="73">
        <f ca="1">IF(U$2=0,0,U$22*EXP(U$23/($B127+273)/RGas)*(OFFSET('Composition%'!$B97,0,U$13)*OFFSET('Composition%'!$B97,0,U$14)))-IF(U$2=2,0,OFFSET('Composition%'!$B97,0,U$17)*OFFSET('Composition%'!$B97,0,U$18)*(U$24*EXP(-U$25/($B127+273)/RGas)))+ReactionRateK2!U127/2</f>
        <v>3.4529625015659972E-7</v>
      </c>
      <c r="V127" s="73">
        <f ca="1">IF(V$2=0,0,V$22*EXP(V$23/($B127+273)/RGas)*(OFFSET('Composition%'!$B97,0,V$13)*OFFSET('Composition%'!$B97,0,V$14)))-IF(V$2=2,0,OFFSET('Composition%'!$B97,0,V$17)*OFFSET('Composition%'!$B97,0,V$18)*(V$24*EXP(-V$25/($B127+273)/RGas)))+ReactionRateK2!V127/2</f>
        <v>0</v>
      </c>
      <c r="W127" s="73">
        <f ca="1">IF(W$2=0,0,W$22*EXP(W$23/($B127+273)/RGas)*(OFFSET('Composition%'!$B97,0,W$13)*OFFSET('Composition%'!$B97,0,W$14)))-IF(W$2=2,0,OFFSET('Composition%'!$B97,0,W$17)*OFFSET('Composition%'!$B97,0,W$18)*(W$24*EXP(-W$25/($B127+273)/RGas)))+ReactionRateK2!W127/2</f>
        <v>0</v>
      </c>
      <c r="X127" s="73">
        <f ca="1">IF(X$2=0,0,X$22*EXP(X$23/($B127+273)/RGas)*(OFFSET('Composition%'!$B97,0,X$13)*OFFSET('Composition%'!$B97,0,X$14)))-IF(X$2=2,0,OFFSET('Composition%'!$B97,0,X$17)*OFFSET('Composition%'!$B97,0,X$18)*(X$24*EXP(-X$25/($B127+273)/RGas)))+ReactionRateK2!X127/2</f>
        <v>4.3620114526294147E-8</v>
      </c>
      <c r="Y127" s="73">
        <f ca="1">IF(Y$2=0,0,Y$22*EXP(Y$23/($B127+273)/RGas)*(OFFSET('Composition%'!$B97,0,Y$13)*OFFSET('Composition%'!$B97,0,Y$14)))-IF(Y$2=2,0,OFFSET('Composition%'!$B97,0,Y$17)*OFFSET('Composition%'!$B97,0,Y$18)*(Y$24*EXP(-Y$25/($B127+273)/RGas)))+ReactionRateK2!Y127/2</f>
        <v>2.1589378111897545E-9</v>
      </c>
      <c r="Z127" s="73">
        <f ca="1">IF(Z$2=0,0,Z$22*EXP(Z$23/($B127+273)/RGas)*(OFFSET('Composition%'!$B97,0,Z$13)*OFFSET('Composition%'!$B97,0,Z$14)))-IF(Z$2=2,0,OFFSET('Composition%'!$B97,0,Z$17)*OFFSET('Composition%'!$B97,0,Z$18)*(Z$24*EXP(-Z$25/($B127+273)/RGas)))+ReactionRateK2!Z127/2</f>
        <v>0</v>
      </c>
      <c r="AA127" s="73">
        <f ca="1">IF(AA$2=0,0,AA$22*EXP(AA$23/($B127+273)/RGas)*(OFFSET('Composition%'!$B97,0,AA$13)*OFFSET('Composition%'!$B97,0,AA$14)))-IF(AA$2=2,0,OFFSET('Composition%'!$B97,0,AA$17)*OFFSET('Composition%'!$B97,0,AA$18)*(AA$24*EXP(-AA$25/($B127+273)/RGas)))+ReactionRateK2!AA127/2</f>
        <v>0</v>
      </c>
      <c r="AB127" s="73">
        <f ca="1">IF(AB$2=0,0,AB$22*EXP(AB$23/($B127+273)/RGas)*(OFFSET('Composition%'!$B97,0,AB$13)*OFFSET('Composition%'!$B97,0,AB$14)))-IF(AB$2=2,0,OFFSET('Composition%'!$B97,0,AB$17)*OFFSET('Composition%'!$B97,0,AB$18)*(AB$24*EXP(-AB$25/($B127+273)/RGas)))+ReactionRateK2!AB127/2</f>
        <v>0</v>
      </c>
      <c r="AC127" s="73">
        <f ca="1">IF(AC$2=0,0,AC$22*EXP(AC$23/($B127+273)/RGas)*(OFFSET('Composition%'!$B97,0,AC$13)*OFFSET('Composition%'!$B97,0,AC$14)))-IF(AC$2=2,0,OFFSET('Composition%'!$B97,0,AC$17)*OFFSET('Composition%'!$B97,0,AC$18)*(AC$24*EXP(-AC$25/($B127+273)/RGas)))+ReactionRateK2!AC127/2</f>
        <v>0</v>
      </c>
      <c r="AD127" s="73">
        <f ca="1">IF(AD$2=0,0,AD$22*EXP(AD$23/($B127+273)/RGas)*(OFFSET('Composition%'!$B97,0,AD$13)*OFFSET('Composition%'!$B97,0,AD$14)))-IF(AD$2=2,0,OFFSET('Composition%'!$B97,0,AD$17)*OFFSET('Composition%'!$B97,0,AD$18)*(AD$24*EXP(-AD$25/($B127+273)/RGas)))+ReactionRateK2!AD127/2</f>
        <v>0</v>
      </c>
      <c r="AE127" s="73">
        <f ca="1">IF(AE$2=0,0,AE$22*EXP(AE$23/($B127+273)/RGas)*(OFFSET('Composition%'!$B97,0,AE$13)*OFFSET('Composition%'!$B97,0,AE$14)))-IF(AE$2=2,0,OFFSET('Composition%'!$B97,0,AE$17)*OFFSET('Composition%'!$B97,0,AE$18)*(AE$24*EXP(-AE$25/($B127+273)/RGas)))+ReactionRateK2!AE127/2</f>
        <v>0</v>
      </c>
      <c r="AF127" s="73"/>
      <c r="AG127" s="73">
        <f ca="1">IF(AG$2=0,0,AG$22*EXP(AG$23/($B127+273)/RGas)*(OFFSET('Composition%'!$B97,0,AG$13)*OFFSET('Composition%'!$B97,0,AG$14)))-IF(AG$2=2,0,OFFSET('Composition%'!$B97,0,AG$17)*OFFSET('Composition%'!$B97,0,AG$18)*(AG$24*EXP(-AG$25/($B127+273)/RGas)))+ReactionRateK2!AG127/2</f>
        <v>0</v>
      </c>
      <c r="AH127" s="73">
        <f ca="1">IF(AH$2=0,0,AH$22*EXP(AH$23/($B127+273)/RGas)*(OFFSET('Composition%'!$B97,0,AH$13)*OFFSET('Composition%'!$B97,0,AH$14)))-IF(AH$2=2,0,OFFSET('Composition%'!$B97,0,AH$17)*OFFSET('Composition%'!$B97,0,AH$18)*(AH$24*EXP(-AH$25/($B127+273)/RGas)))+ReactionRateK2!AH127/2</f>
        <v>0</v>
      </c>
      <c r="AI127" s="73">
        <f ca="1">IF(AI$2=0,0,AI$22*EXP(AI$23/($B127+273)/RGas)*(OFFSET('Composition%'!$B97,0,AI$13)*OFFSET('Composition%'!$B97,0,AI$14)))-IF(AI$2=2,0,OFFSET('Composition%'!$B97,0,AI$17)*OFFSET('Composition%'!$B97,0,AI$18)*(AI$24*EXP(-AI$25/($B127+273)/RGas)))+ReactionRateK2!AI127/2</f>
        <v>0</v>
      </c>
      <c r="AJ127" s="73">
        <f ca="1">IF(AJ$2=0,0,AJ$22*EXP(AJ$23/($B127+273)/RGas)*(OFFSET('Composition%'!$B97,0,AJ$13)*OFFSET('Composition%'!$B97,0,AJ$14)))-IF(AJ$2=2,0,OFFSET('Composition%'!$B97,0,AJ$17)*OFFSET('Composition%'!$B97,0,AJ$18)*(AJ$24*EXP(-AJ$25/($B127+273)/RGas)))+ReactionRateK2!AJ127/2</f>
        <v>0</v>
      </c>
      <c r="AK127" s="73">
        <f ca="1">IF(AK$2=0,0,AK$22*EXP(AK$23/($B127+273)/RGas)*(OFFSET('Composition%'!$B97,0,AK$13)*OFFSET('Composition%'!$B97,0,AK$14)))-IF(AK$2=2,0,OFFSET('Composition%'!$B97,0,AK$17)*OFFSET('Composition%'!$B97,0,AK$18)*(AK$24*EXP(-AK$25/($B127+273)/RGas)))+ReactionRateK2!AK127/2</f>
        <v>0</v>
      </c>
      <c r="AL127" s="73">
        <f ca="1">IF(AL$2=0,0,AL$22*EXP(AL$23/($B127+273)/RGas)*(OFFSET('Composition%'!$B97,0,AL$13)*OFFSET('Composition%'!$B97,0,AL$14)))-IF(AL$2=2,0,OFFSET('Composition%'!$B97,0,AL$17)*OFFSET('Composition%'!$B97,0,AL$18)*(AL$24*EXP(-AL$25/($B127+273)/RGas)))+ReactionRateK2!AL127/2</f>
        <v>0</v>
      </c>
      <c r="AM127" s="73"/>
      <c r="AN127" s="73">
        <f ca="1">IF(AN$2=0,0,AN$22*EXP(AN$23/($B127+273)/RGas)*(OFFSET('Composition%'!$B97,0,AN$13)*OFFSET('Composition%'!$B97,0,AN$14)))-IF(AN$2=2,0,OFFSET('Composition%'!$B97,0,AN$17)*OFFSET('Composition%'!$B97,0,AN$18)*(AN$24*EXP(-AN$25/($B127+273)/RGas)))+ReactionRateK2!AN127/2</f>
        <v>0</v>
      </c>
      <c r="AO127" s="73">
        <f ca="1">IF(AO$2=0,0,AO$22*EXP(AO$23/($B127+273)/RGas)*(OFFSET('Composition%'!$B97,0,AO$13)*OFFSET('Composition%'!$B97,0,AO$14)))-IF(AO$2=2,0,OFFSET('Composition%'!$B97,0,AO$17)*OFFSET('Composition%'!$B97,0,AO$18)*(AO$24*EXP(-AO$25/($B127+273)/RGas)))+ReactionRateK2!AO127/2</f>
        <v>0</v>
      </c>
      <c r="AP127" s="73">
        <f ca="1">IF(AP$2=0,0,AP$22*EXP(AP$23/($B127+273)/RGas)*(OFFSET('Composition%'!$B97,0,AP$13)*OFFSET('Composition%'!$B97,0,AP$14)))-IF(AP$2=2,0,OFFSET('Composition%'!$B97,0,AP$17)*OFFSET('Composition%'!$B97,0,AP$18)*(AP$24*EXP(-AP$25/($B127+273)/RGas)))+ReactionRateK2!AP127/2</f>
        <v>4.7339049446112389E-12</v>
      </c>
      <c r="AQ127" s="73">
        <f ca="1">IF(AQ$2=0,0,AQ$22*EXP(AQ$23/($B127+273)/RGas)*(OFFSET('Composition%'!$B97,0,AQ$13)*OFFSET('Composition%'!$B97,0,AQ$14)))-IF(AQ$2=2,0,OFFSET('Composition%'!$B97,0,AQ$17)*OFFSET('Composition%'!$B97,0,AQ$18)*(AQ$24*EXP(-AQ$25/($B127+273)/RGas)))+ReactionRateK2!AQ127/2</f>
        <v>0</v>
      </c>
      <c r="AR127" s="73">
        <f ca="1">IF(AR$2=0,0,AR$22*EXP(AR$23/($B127+273)/RGas)*(OFFSET('Composition%'!$B97,0,AR$13)*OFFSET('Composition%'!$B97,0,AR$14)))-IF(AR$2=2,0,OFFSET('Composition%'!$B97,0,AR$17)*OFFSET('Composition%'!$B97,0,AR$18)*(AR$24*EXP(-AR$25/($B127+273)/RGas)))+ReactionRateK2!AR127/2</f>
        <v>0</v>
      </c>
    </row>
    <row r="128" spans="1:44">
      <c r="A128" s="3">
        <f t="shared" si="10"/>
        <v>4.7999999999999909</v>
      </c>
      <c r="B128" s="19">
        <f ca="1">'Composition%'!B98</f>
        <v>414.60267961555951</v>
      </c>
      <c r="C128">
        <f t="shared" si="11"/>
        <v>30</v>
      </c>
      <c r="D128" s="26">
        <f ca="1">('Composition%'!C98*ReactionRateK3!C128)^3</f>
        <v>5.9512887984940805</v>
      </c>
      <c r="E128" s="4"/>
      <c r="F128" s="73">
        <f ca="1">IF(F$2=0,0,F$22*EXP(F$23/($B128+273)/RGas)*(OFFSET('Composition%'!$B98,0,F$13)*OFFSET('Composition%'!$B98,0,F$14)))-IF(F$2=2,0,OFFSET('Composition%'!$B98,0,F$17)*OFFSET('Composition%'!$B98,0,F$18)*(F$24*EXP(-F$25/($B128+273)/RGas)))+ReactionRateK2!F128/2</f>
        <v>2.858697204573326E-3</v>
      </c>
      <c r="G128" s="73">
        <f ca="1">IF(G$2=0,0,G$22*EXP(G$23/($B128+273)/RGas)*(OFFSET('Composition%'!$B98,0,G$13)*OFFSET('Composition%'!$B98,0,G$14)))-IF(G$2=2,0,OFFSET('Composition%'!$B98,0,G$17)*OFFSET('Composition%'!$B98,0,G$18)*(G$24*EXP(-G$25/($B128+273)/RGas)))+ReactionRateK2!G128/2</f>
        <v>1.154798571646032E-3</v>
      </c>
      <c r="H128" s="73">
        <f ca="1">IF(H$2=0,0,H$22*EXP(H$23/($B128+273)/RGas)*(OFFSET('Composition%'!$B98,0,H$13)*OFFSET('Composition%'!$B98,0,H$14)))-IF(H$2=2,0,OFFSET('Composition%'!$B98,0,H$17)*OFFSET('Composition%'!$B98,0,H$18)*(H$24*EXP(-H$25/($B128+273)/RGas)))+ReactionRateK2!H128/2</f>
        <v>-3.7042032976498166E-6</v>
      </c>
      <c r="I128" s="73">
        <f ca="1">IF(I$2=0,0,I$22*EXP(I$23/($B128+273)/RGas)*(OFFSET('Composition%'!$B98,0,I$13)*OFFSET('Composition%'!$B98,0,I$14)))-IF(I$2=2,0,OFFSET('Composition%'!$B98,0,I$17)*OFFSET('Composition%'!$B98,0,I$18)*(I$24*EXP(-I$25/($B128+273)/RGas)))+ReactionRateK2!I128/2</f>
        <v>2.4040237337069877E-6</v>
      </c>
      <c r="J128" s="73"/>
      <c r="K128" s="73">
        <f ca="1">IF(K$2=0,0,K$22*EXP(K$23/($B128+273)/RGas)*(OFFSET('Composition%'!$B98,0,K$13)*OFFSET('Composition%'!$B98,0,K$14)))-IF(K$2=2,0,OFFSET('Composition%'!$B98,0,K$17)*OFFSET('Composition%'!$B98,0,K$18)*(K$24*EXP(-K$25/($B128+273)/RGas)))+ReactionRateK2!K128/2</f>
        <v>1.0081156831097504E-2</v>
      </c>
      <c r="L128" s="73">
        <f ca="1">IF(L$2=0,0,L$22*EXP(L$23/($B128+273)/RGas)*(OFFSET('Composition%'!$B98,0,L$13)*OFFSET('Composition%'!$B98,0,L$14)))-IF(L$2=2,0,OFFSET('Composition%'!$B98,0,L$17)*OFFSET('Composition%'!$B98,0,L$18)*(L$24*EXP(-L$25/($B128+273)/RGas)))+ReactionRateK2!L128/2</f>
        <v>-2.4164791621170438E-3</v>
      </c>
      <c r="M128" s="73">
        <f ca="1">IF(M$2=0,0,M$22*EXP(M$23/($B128+273)/RGas)*(OFFSET('Composition%'!$B98,0,M$13)*OFFSET('Composition%'!$B98,0,M$14)))-IF(M$2=2,0,OFFSET('Composition%'!$B98,0,M$17)*OFFSET('Composition%'!$B98,0,M$18)*(M$24*EXP(-M$25/($B128+273)/RGas)))+ReactionRateK2!M128/2</f>
        <v>0</v>
      </c>
      <c r="N128" s="73"/>
      <c r="O128" s="73">
        <f ca="1">IF(O$2=0,0,O$22*EXP(O$23/($B128+273)/RGas)*(OFFSET('Composition%'!$B98,0,O$13)*OFFSET('Composition%'!$B98,0,O$14)))-IF(O$2=2,0,OFFSET('Composition%'!$B98,0,O$17)*OFFSET('Composition%'!$B98,0,O$18)*(O$24*EXP(-O$25/($B128+273)/RGas)))+ReactionRateK2!O128/2</f>
        <v>0</v>
      </c>
      <c r="P128" s="73">
        <f ca="1">IF(P$2=0,0,P$22*EXP(P$23/($B128+273)/RGas)*(OFFSET('Composition%'!$B98,0,P$13)*OFFSET('Composition%'!$B98,0,P$14)))-IF(P$2=2,0,OFFSET('Composition%'!$B98,0,P$17)*OFFSET('Composition%'!$B98,0,P$18)*(P$24*EXP(-P$25/($B128+273)/RGas)))+ReactionRateK2!P128/2</f>
        <v>1.4856449957388334E-2</v>
      </c>
      <c r="Q128" s="73">
        <f ca="1">IF(Q$2=0,0,Q$22*EXP(Q$23/($B128+273)/RGas)*(OFFSET('Composition%'!$B98,0,Q$13)*OFFSET('Composition%'!$B98,0,Q$14)))-IF(Q$2=2,0,OFFSET('Composition%'!$B98,0,Q$17)*OFFSET('Composition%'!$B98,0,Q$18)*(Q$24*EXP(-Q$25/($B128+273)/RGas)))+ReactionRateK2!Q128/2</f>
        <v>1.801837158871403E-4</v>
      </c>
      <c r="R128" s="73">
        <f ca="1">IF(R$2=0,0,R$22*EXP(R$23/($B128+273)/RGas)*(OFFSET('Composition%'!$B98,0,R$13)*OFFSET('Composition%'!$B98,0,R$14)))-IF(R$2=2,0,OFFSET('Composition%'!$B98,0,R$17)*OFFSET('Composition%'!$B98,0,R$18)*(R$24*EXP(-R$25/($B128+273)/RGas)))+ReactionRateK2!R128/2</f>
        <v>6.3951626518260962E-5</v>
      </c>
      <c r="S128" s="73"/>
      <c r="T128" s="73">
        <f ca="1">IF(T$2=0,0,T$22*EXP(T$23/($B128+273)/RGas)*(OFFSET('Composition%'!$B98,0,T$13)*OFFSET('Composition%'!$B98,0,T$14)))-IF(T$2=2,0,OFFSET('Composition%'!$B98,0,T$17)*OFFSET('Composition%'!$B98,0,T$18)*(T$24*EXP(-T$25/($B128+273)/RGas)))+ReactionRateK2!T128/2</f>
        <v>6.861168149802961E-5</v>
      </c>
      <c r="U128" s="73">
        <f ca="1">IF(U$2=0,0,U$22*EXP(U$23/($B128+273)/RGas)*(OFFSET('Composition%'!$B98,0,U$13)*OFFSET('Composition%'!$B98,0,U$14)))-IF(U$2=2,0,OFFSET('Composition%'!$B98,0,U$17)*OFFSET('Composition%'!$B98,0,U$18)*(U$24*EXP(-U$25/($B128+273)/RGas)))+ReactionRateK2!U128/2</f>
        <v>3.0996826796561404E-7</v>
      </c>
      <c r="V128" s="73">
        <f ca="1">IF(V$2=0,0,V$22*EXP(V$23/($B128+273)/RGas)*(OFFSET('Composition%'!$B98,0,V$13)*OFFSET('Composition%'!$B98,0,V$14)))-IF(V$2=2,0,OFFSET('Composition%'!$B98,0,V$17)*OFFSET('Composition%'!$B98,0,V$18)*(V$24*EXP(-V$25/($B128+273)/RGas)))+ReactionRateK2!V128/2</f>
        <v>0</v>
      </c>
      <c r="W128" s="73">
        <f ca="1">IF(W$2=0,0,W$22*EXP(W$23/($B128+273)/RGas)*(OFFSET('Composition%'!$B98,0,W$13)*OFFSET('Composition%'!$B98,0,W$14)))-IF(W$2=2,0,OFFSET('Composition%'!$B98,0,W$17)*OFFSET('Composition%'!$B98,0,W$18)*(W$24*EXP(-W$25/($B128+273)/RGas)))+ReactionRateK2!W128/2</f>
        <v>0</v>
      </c>
      <c r="X128" s="73">
        <f ca="1">IF(X$2=0,0,X$22*EXP(X$23/($B128+273)/RGas)*(OFFSET('Composition%'!$B98,0,X$13)*OFFSET('Composition%'!$B98,0,X$14)))-IF(X$2=2,0,OFFSET('Composition%'!$B98,0,X$17)*OFFSET('Composition%'!$B98,0,X$18)*(X$24*EXP(-X$25/($B128+273)/RGas)))+ReactionRateK2!X128/2</f>
        <v>4.3617320798044369E-8</v>
      </c>
      <c r="Y128" s="73">
        <f ca="1">IF(Y$2=0,0,Y$22*EXP(Y$23/($B128+273)/RGas)*(OFFSET('Composition%'!$B98,0,Y$13)*OFFSET('Composition%'!$B98,0,Y$14)))-IF(Y$2=2,0,OFFSET('Composition%'!$B98,0,Y$17)*OFFSET('Composition%'!$B98,0,Y$18)*(Y$24*EXP(-Y$25/($B128+273)/RGas)))+ReactionRateK2!Y128/2</f>
        <v>2.158799538156358E-9</v>
      </c>
      <c r="Z128" s="73">
        <f ca="1">IF(Z$2=0,0,Z$22*EXP(Z$23/($B128+273)/RGas)*(OFFSET('Composition%'!$B98,0,Z$13)*OFFSET('Composition%'!$B98,0,Z$14)))-IF(Z$2=2,0,OFFSET('Composition%'!$B98,0,Z$17)*OFFSET('Composition%'!$B98,0,Z$18)*(Z$24*EXP(-Z$25/($B128+273)/RGas)))+ReactionRateK2!Z128/2</f>
        <v>0</v>
      </c>
      <c r="AA128" s="73">
        <f ca="1">IF(AA$2=0,0,AA$22*EXP(AA$23/($B128+273)/RGas)*(OFFSET('Composition%'!$B98,0,AA$13)*OFFSET('Composition%'!$B98,0,AA$14)))-IF(AA$2=2,0,OFFSET('Composition%'!$B98,0,AA$17)*OFFSET('Composition%'!$B98,0,AA$18)*(AA$24*EXP(-AA$25/($B128+273)/RGas)))+ReactionRateK2!AA128/2</f>
        <v>0</v>
      </c>
      <c r="AB128" s="73">
        <f ca="1">IF(AB$2=0,0,AB$22*EXP(AB$23/($B128+273)/RGas)*(OFFSET('Composition%'!$B98,0,AB$13)*OFFSET('Composition%'!$B98,0,AB$14)))-IF(AB$2=2,0,OFFSET('Composition%'!$B98,0,AB$17)*OFFSET('Composition%'!$B98,0,AB$18)*(AB$24*EXP(-AB$25/($B128+273)/RGas)))+ReactionRateK2!AB128/2</f>
        <v>0</v>
      </c>
      <c r="AC128" s="73">
        <f ca="1">IF(AC$2=0,0,AC$22*EXP(AC$23/($B128+273)/RGas)*(OFFSET('Composition%'!$B98,0,AC$13)*OFFSET('Composition%'!$B98,0,AC$14)))-IF(AC$2=2,0,OFFSET('Composition%'!$B98,0,AC$17)*OFFSET('Composition%'!$B98,0,AC$18)*(AC$24*EXP(-AC$25/($B128+273)/RGas)))+ReactionRateK2!AC128/2</f>
        <v>0</v>
      </c>
      <c r="AD128" s="73">
        <f ca="1">IF(AD$2=0,0,AD$22*EXP(AD$23/($B128+273)/RGas)*(OFFSET('Composition%'!$B98,0,AD$13)*OFFSET('Composition%'!$B98,0,AD$14)))-IF(AD$2=2,0,OFFSET('Composition%'!$B98,0,AD$17)*OFFSET('Composition%'!$B98,0,AD$18)*(AD$24*EXP(-AD$25/($B128+273)/RGas)))+ReactionRateK2!AD128/2</f>
        <v>0</v>
      </c>
      <c r="AE128" s="73">
        <f ca="1">IF(AE$2=0,0,AE$22*EXP(AE$23/($B128+273)/RGas)*(OFFSET('Composition%'!$B98,0,AE$13)*OFFSET('Composition%'!$B98,0,AE$14)))-IF(AE$2=2,0,OFFSET('Composition%'!$B98,0,AE$17)*OFFSET('Composition%'!$B98,0,AE$18)*(AE$24*EXP(-AE$25/($B128+273)/RGas)))+ReactionRateK2!AE128/2</f>
        <v>0</v>
      </c>
      <c r="AF128" s="73"/>
      <c r="AG128" s="73">
        <f ca="1">IF(AG$2=0,0,AG$22*EXP(AG$23/($B128+273)/RGas)*(OFFSET('Composition%'!$B98,0,AG$13)*OFFSET('Composition%'!$B98,0,AG$14)))-IF(AG$2=2,0,OFFSET('Composition%'!$B98,0,AG$17)*OFFSET('Composition%'!$B98,0,AG$18)*(AG$24*EXP(-AG$25/($B128+273)/RGas)))+ReactionRateK2!AG128/2</f>
        <v>0</v>
      </c>
      <c r="AH128" s="73">
        <f ca="1">IF(AH$2=0,0,AH$22*EXP(AH$23/($B128+273)/RGas)*(OFFSET('Composition%'!$B98,0,AH$13)*OFFSET('Composition%'!$B98,0,AH$14)))-IF(AH$2=2,0,OFFSET('Composition%'!$B98,0,AH$17)*OFFSET('Composition%'!$B98,0,AH$18)*(AH$24*EXP(-AH$25/($B128+273)/RGas)))+ReactionRateK2!AH128/2</f>
        <v>0</v>
      </c>
      <c r="AI128" s="73">
        <f ca="1">IF(AI$2=0,0,AI$22*EXP(AI$23/($B128+273)/RGas)*(OFFSET('Composition%'!$B98,0,AI$13)*OFFSET('Composition%'!$B98,0,AI$14)))-IF(AI$2=2,0,OFFSET('Composition%'!$B98,0,AI$17)*OFFSET('Composition%'!$B98,0,AI$18)*(AI$24*EXP(-AI$25/($B128+273)/RGas)))+ReactionRateK2!AI128/2</f>
        <v>0</v>
      </c>
      <c r="AJ128" s="73">
        <f ca="1">IF(AJ$2=0,0,AJ$22*EXP(AJ$23/($B128+273)/RGas)*(OFFSET('Composition%'!$B98,0,AJ$13)*OFFSET('Composition%'!$B98,0,AJ$14)))-IF(AJ$2=2,0,OFFSET('Composition%'!$B98,0,AJ$17)*OFFSET('Composition%'!$B98,0,AJ$18)*(AJ$24*EXP(-AJ$25/($B128+273)/RGas)))+ReactionRateK2!AJ128/2</f>
        <v>0</v>
      </c>
      <c r="AK128" s="73">
        <f ca="1">IF(AK$2=0,0,AK$22*EXP(AK$23/($B128+273)/RGas)*(OFFSET('Composition%'!$B98,0,AK$13)*OFFSET('Composition%'!$B98,0,AK$14)))-IF(AK$2=2,0,OFFSET('Composition%'!$B98,0,AK$17)*OFFSET('Composition%'!$B98,0,AK$18)*(AK$24*EXP(-AK$25/($B128+273)/RGas)))+ReactionRateK2!AK128/2</f>
        <v>0</v>
      </c>
      <c r="AL128" s="73">
        <f ca="1">IF(AL$2=0,0,AL$22*EXP(AL$23/($B128+273)/RGas)*(OFFSET('Composition%'!$B98,0,AL$13)*OFFSET('Composition%'!$B98,0,AL$14)))-IF(AL$2=2,0,OFFSET('Composition%'!$B98,0,AL$17)*OFFSET('Composition%'!$B98,0,AL$18)*(AL$24*EXP(-AL$25/($B128+273)/RGas)))+ReactionRateK2!AL128/2</f>
        <v>0</v>
      </c>
      <c r="AM128" s="73"/>
      <c r="AN128" s="73">
        <f ca="1">IF(AN$2=0,0,AN$22*EXP(AN$23/($B128+273)/RGas)*(OFFSET('Composition%'!$B98,0,AN$13)*OFFSET('Composition%'!$B98,0,AN$14)))-IF(AN$2=2,0,OFFSET('Composition%'!$B98,0,AN$17)*OFFSET('Composition%'!$B98,0,AN$18)*(AN$24*EXP(-AN$25/($B128+273)/RGas)))+ReactionRateK2!AN128/2</f>
        <v>0</v>
      </c>
      <c r="AO128" s="73">
        <f ca="1">IF(AO$2=0,0,AO$22*EXP(AO$23/($B128+273)/RGas)*(OFFSET('Composition%'!$B98,0,AO$13)*OFFSET('Composition%'!$B98,0,AO$14)))-IF(AO$2=2,0,OFFSET('Composition%'!$B98,0,AO$17)*OFFSET('Composition%'!$B98,0,AO$18)*(AO$24*EXP(-AO$25/($B128+273)/RGas)))+ReactionRateK2!AO128/2</f>
        <v>0</v>
      </c>
      <c r="AP128" s="73">
        <f ca="1">IF(AP$2=0,0,AP$22*EXP(AP$23/($B128+273)/RGas)*(OFFSET('Composition%'!$B98,0,AP$13)*OFFSET('Composition%'!$B98,0,AP$14)))-IF(AP$2=2,0,OFFSET('Composition%'!$B98,0,AP$17)*OFFSET('Composition%'!$B98,0,AP$18)*(AP$24*EXP(-AP$25/($B128+273)/RGas)))+ReactionRateK2!AP128/2</f>
        <v>4.7339191772666082E-12</v>
      </c>
      <c r="AQ128" s="73">
        <f ca="1">IF(AQ$2=0,0,AQ$22*EXP(AQ$23/($B128+273)/RGas)*(OFFSET('Composition%'!$B98,0,AQ$13)*OFFSET('Composition%'!$B98,0,AQ$14)))-IF(AQ$2=2,0,OFFSET('Composition%'!$B98,0,AQ$17)*OFFSET('Composition%'!$B98,0,AQ$18)*(AQ$24*EXP(-AQ$25/($B128+273)/RGas)))+ReactionRateK2!AQ128/2</f>
        <v>0</v>
      </c>
      <c r="AR128" s="73">
        <f ca="1">IF(AR$2=0,0,AR$22*EXP(AR$23/($B128+273)/RGas)*(OFFSET('Composition%'!$B98,0,AR$13)*OFFSET('Composition%'!$B98,0,AR$14)))-IF(AR$2=2,0,OFFSET('Composition%'!$B98,0,AR$17)*OFFSET('Composition%'!$B98,0,AR$18)*(AR$24*EXP(-AR$25/($B128+273)/RGas)))+ReactionRateK2!AR128/2</f>
        <v>0</v>
      </c>
    </row>
    <row r="129" spans="1:44">
      <c r="A129" s="3">
        <f t="shared" ref="A129:A159" si="12">A128+TimeStep</f>
        <v>4.8499999999999908</v>
      </c>
      <c r="B129" s="19">
        <f ca="1">'Composition%'!B99</f>
        <v>414.61010798986058</v>
      </c>
      <c r="C129">
        <f t="shared" si="11"/>
        <v>30</v>
      </c>
      <c r="D129" s="26">
        <f ca="1">('Composition%'!C99*ReactionRateK3!C129)^3</f>
        <v>5.9502230692334273</v>
      </c>
      <c r="E129" s="4"/>
      <c r="F129" s="73">
        <f ca="1">IF(F$2=0,0,F$22*EXP(F$23/($B129+273)/RGas)*(OFFSET('Composition%'!$B99,0,F$13)*OFFSET('Composition%'!$B99,0,F$14)))-IF(F$2=2,0,OFFSET('Composition%'!$B99,0,F$17)*OFFSET('Composition%'!$B99,0,F$18)*(F$24*EXP(-F$25/($B129+273)/RGas)))+ReactionRateK2!F129/2</f>
        <v>2.817952307808424E-3</v>
      </c>
      <c r="G129" s="73">
        <f ca="1">IF(G$2=0,0,G$22*EXP(G$23/($B129+273)/RGas)*(OFFSET('Composition%'!$B99,0,G$13)*OFFSET('Composition%'!$B99,0,G$14)))-IF(G$2=2,0,OFFSET('Composition%'!$B99,0,G$17)*OFFSET('Composition%'!$B99,0,G$18)*(G$24*EXP(-G$25/($B129+273)/RGas)))+ReactionRateK2!G129/2</f>
        <v>1.1390500398259064E-3</v>
      </c>
      <c r="H129" s="73">
        <f ca="1">IF(H$2=0,0,H$22*EXP(H$23/($B129+273)/RGas)*(OFFSET('Composition%'!$B99,0,H$13)*OFFSET('Composition%'!$B99,0,H$14)))-IF(H$2=2,0,OFFSET('Composition%'!$B99,0,H$17)*OFFSET('Composition%'!$B99,0,H$18)*(H$24*EXP(-H$25/($B129+273)/RGas)))+ReactionRateK2!H129/2</f>
        <v>-3.6735690761048041E-6</v>
      </c>
      <c r="I129" s="73">
        <f ca="1">IF(I$2=0,0,I$22*EXP(I$23/($B129+273)/RGas)*(OFFSET('Composition%'!$B99,0,I$13)*OFFSET('Composition%'!$B99,0,I$14)))-IF(I$2=2,0,OFFSET('Composition%'!$B99,0,I$17)*OFFSET('Composition%'!$B99,0,I$18)*(I$24*EXP(-I$25/($B129+273)/RGas)))+ReactionRateK2!I129/2</f>
        <v>2.2508895661989413E-6</v>
      </c>
      <c r="J129" s="73"/>
      <c r="K129" s="73">
        <f ca="1">IF(K$2=0,0,K$22*EXP(K$23/($B129+273)/RGas)*(OFFSET('Composition%'!$B99,0,K$13)*OFFSET('Composition%'!$B99,0,K$14)))-IF(K$2=2,0,OFFSET('Composition%'!$B99,0,K$17)*OFFSET('Composition%'!$B99,0,K$18)*(K$24*EXP(-K$25/($B129+273)/RGas)))+ReactionRateK2!K129/2</f>
        <v>9.8288270490718265E-3</v>
      </c>
      <c r="L129" s="73">
        <f ca="1">IF(L$2=0,0,L$22*EXP(L$23/($B129+273)/RGas)*(OFFSET('Composition%'!$B99,0,L$13)*OFFSET('Composition%'!$B99,0,L$14)))-IF(L$2=2,0,OFFSET('Composition%'!$B99,0,L$17)*OFFSET('Composition%'!$B99,0,L$18)*(L$24*EXP(-L$25/($B129+273)/RGas)))+ReactionRateK2!L129/2</f>
        <v>-2.3852156314193994E-3</v>
      </c>
      <c r="M129" s="73">
        <f ca="1">IF(M$2=0,0,M$22*EXP(M$23/($B129+273)/RGas)*(OFFSET('Composition%'!$B99,0,M$13)*OFFSET('Composition%'!$B99,0,M$14)))-IF(M$2=2,0,OFFSET('Composition%'!$B99,0,M$17)*OFFSET('Composition%'!$B99,0,M$18)*(M$24*EXP(-M$25/($B129+273)/RGas)))+ReactionRateK2!M129/2</f>
        <v>0</v>
      </c>
      <c r="N129" s="73"/>
      <c r="O129" s="73">
        <f ca="1">IF(O$2=0,0,O$22*EXP(O$23/($B129+273)/RGas)*(OFFSET('Composition%'!$B99,0,O$13)*OFFSET('Composition%'!$B99,0,O$14)))-IF(O$2=2,0,OFFSET('Composition%'!$B99,0,O$17)*OFFSET('Composition%'!$B99,0,O$18)*(O$24*EXP(-O$25/($B129+273)/RGas)))+ReactionRateK2!O129/2</f>
        <v>0</v>
      </c>
      <c r="P129" s="73">
        <f ca="1">IF(P$2=0,0,P$22*EXP(P$23/($B129+273)/RGas)*(OFFSET('Composition%'!$B99,0,P$13)*OFFSET('Composition%'!$B99,0,P$14)))-IF(P$2=2,0,OFFSET('Composition%'!$B99,0,P$17)*OFFSET('Composition%'!$B99,0,P$18)*(P$24*EXP(-P$25/($B129+273)/RGas)))+ReactionRateK2!P129/2</f>
        <v>1.4733347543889875E-2</v>
      </c>
      <c r="Q129" s="73">
        <f ca="1">IF(Q$2=0,0,Q$22*EXP(Q$23/($B129+273)/RGas)*(OFFSET('Composition%'!$B99,0,Q$13)*OFFSET('Composition%'!$B99,0,Q$14)))-IF(Q$2=2,0,OFFSET('Composition%'!$B99,0,Q$17)*OFFSET('Composition%'!$B99,0,Q$18)*(Q$24*EXP(-Q$25/($B129+273)/RGas)))+ReactionRateK2!Q129/2</f>
        <v>1.8134862287733105E-4</v>
      </c>
      <c r="R129" s="73">
        <f ca="1">IF(R$2=0,0,R$22*EXP(R$23/($B129+273)/RGas)*(OFFSET('Composition%'!$B99,0,R$13)*OFFSET('Composition%'!$B99,0,R$14)))-IF(R$2=2,0,OFFSET('Composition%'!$B99,0,R$17)*OFFSET('Composition%'!$B99,0,R$18)*(R$24*EXP(-R$25/($B129+273)/RGas)))+ReactionRateK2!R129/2</f>
        <v>6.4998544544342469E-5</v>
      </c>
      <c r="S129" s="73"/>
      <c r="T129" s="73">
        <f ca="1">IF(T$2=0,0,T$22*EXP(T$23/($B129+273)/RGas)*(OFFSET('Composition%'!$B99,0,T$13)*OFFSET('Composition%'!$B99,0,T$14)))-IF(T$2=2,0,OFFSET('Composition%'!$B99,0,T$17)*OFFSET('Composition%'!$B99,0,T$18)*(T$24*EXP(-T$25/($B129+273)/RGas)))+ReactionRateK2!T129/2</f>
        <v>6.4034499901513011E-5</v>
      </c>
      <c r="U129" s="73">
        <f ca="1">IF(U$2=0,0,U$22*EXP(U$23/($B129+273)/RGas)*(OFFSET('Composition%'!$B99,0,U$13)*OFFSET('Composition%'!$B99,0,U$14)))-IF(U$2=2,0,OFFSET('Composition%'!$B99,0,U$17)*OFFSET('Composition%'!$B99,0,U$18)*(U$24*EXP(-U$25/($B129+273)/RGas)))+ReactionRateK2!U129/2</f>
        <v>2.7825844282943776E-7</v>
      </c>
      <c r="V129" s="73">
        <f ca="1">IF(V$2=0,0,V$22*EXP(V$23/($B129+273)/RGas)*(OFFSET('Composition%'!$B99,0,V$13)*OFFSET('Composition%'!$B99,0,V$14)))-IF(V$2=2,0,OFFSET('Composition%'!$B99,0,V$17)*OFFSET('Composition%'!$B99,0,V$18)*(V$24*EXP(-V$25/($B129+273)/RGas)))+ReactionRateK2!V129/2</f>
        <v>0</v>
      </c>
      <c r="W129" s="73">
        <f ca="1">IF(W$2=0,0,W$22*EXP(W$23/($B129+273)/RGas)*(OFFSET('Composition%'!$B99,0,W$13)*OFFSET('Composition%'!$B99,0,W$14)))-IF(W$2=2,0,OFFSET('Composition%'!$B99,0,W$17)*OFFSET('Composition%'!$B99,0,W$18)*(W$24*EXP(-W$25/($B129+273)/RGas)))+ReactionRateK2!W129/2</f>
        <v>0</v>
      </c>
      <c r="X129" s="73">
        <f ca="1">IF(X$2=0,0,X$22*EXP(X$23/($B129+273)/RGas)*(OFFSET('Composition%'!$B99,0,X$13)*OFFSET('Composition%'!$B99,0,X$14)))-IF(X$2=2,0,OFFSET('Composition%'!$B99,0,X$17)*OFFSET('Composition%'!$B99,0,X$18)*(X$24*EXP(-X$25/($B129+273)/RGas)))+ReactionRateK2!X129/2</f>
        <v>4.3614714986216599E-8</v>
      </c>
      <c r="Y129" s="73">
        <f ca="1">IF(Y$2=0,0,Y$22*EXP(Y$23/($B129+273)/RGas)*(OFFSET('Composition%'!$B99,0,Y$13)*OFFSET('Composition%'!$B99,0,Y$14)))-IF(Y$2=2,0,OFFSET('Composition%'!$B99,0,Y$17)*OFFSET('Composition%'!$B99,0,Y$18)*(Y$24*EXP(-Y$25/($B129+273)/RGas)))+ReactionRateK2!Y129/2</f>
        <v>2.1586705658749936E-9</v>
      </c>
      <c r="Z129" s="73">
        <f ca="1">IF(Z$2=0,0,Z$22*EXP(Z$23/($B129+273)/RGas)*(OFFSET('Composition%'!$B99,0,Z$13)*OFFSET('Composition%'!$B99,0,Z$14)))-IF(Z$2=2,0,OFFSET('Composition%'!$B99,0,Z$17)*OFFSET('Composition%'!$B99,0,Z$18)*(Z$24*EXP(-Z$25/($B129+273)/RGas)))+ReactionRateK2!Z129/2</f>
        <v>0</v>
      </c>
      <c r="AA129" s="73">
        <f ca="1">IF(AA$2=0,0,AA$22*EXP(AA$23/($B129+273)/RGas)*(OFFSET('Composition%'!$B99,0,AA$13)*OFFSET('Composition%'!$B99,0,AA$14)))-IF(AA$2=2,0,OFFSET('Composition%'!$B99,0,AA$17)*OFFSET('Composition%'!$B99,0,AA$18)*(AA$24*EXP(-AA$25/($B129+273)/RGas)))+ReactionRateK2!AA129/2</f>
        <v>0</v>
      </c>
      <c r="AB129" s="73">
        <f ca="1">IF(AB$2=0,0,AB$22*EXP(AB$23/($B129+273)/RGas)*(OFFSET('Composition%'!$B99,0,AB$13)*OFFSET('Composition%'!$B99,0,AB$14)))-IF(AB$2=2,0,OFFSET('Composition%'!$B99,0,AB$17)*OFFSET('Composition%'!$B99,0,AB$18)*(AB$24*EXP(-AB$25/($B129+273)/RGas)))+ReactionRateK2!AB129/2</f>
        <v>0</v>
      </c>
      <c r="AC129" s="73">
        <f ca="1">IF(AC$2=0,0,AC$22*EXP(AC$23/($B129+273)/RGas)*(OFFSET('Composition%'!$B99,0,AC$13)*OFFSET('Composition%'!$B99,0,AC$14)))-IF(AC$2=2,0,OFFSET('Composition%'!$B99,0,AC$17)*OFFSET('Composition%'!$B99,0,AC$18)*(AC$24*EXP(-AC$25/($B129+273)/RGas)))+ReactionRateK2!AC129/2</f>
        <v>0</v>
      </c>
      <c r="AD129" s="73">
        <f ca="1">IF(AD$2=0,0,AD$22*EXP(AD$23/($B129+273)/RGas)*(OFFSET('Composition%'!$B99,0,AD$13)*OFFSET('Composition%'!$B99,0,AD$14)))-IF(AD$2=2,0,OFFSET('Composition%'!$B99,0,AD$17)*OFFSET('Composition%'!$B99,0,AD$18)*(AD$24*EXP(-AD$25/($B129+273)/RGas)))+ReactionRateK2!AD129/2</f>
        <v>0</v>
      </c>
      <c r="AE129" s="73">
        <f ca="1">IF(AE$2=0,0,AE$22*EXP(AE$23/($B129+273)/RGas)*(OFFSET('Composition%'!$B99,0,AE$13)*OFFSET('Composition%'!$B99,0,AE$14)))-IF(AE$2=2,0,OFFSET('Composition%'!$B99,0,AE$17)*OFFSET('Composition%'!$B99,0,AE$18)*(AE$24*EXP(-AE$25/($B129+273)/RGas)))+ReactionRateK2!AE129/2</f>
        <v>0</v>
      </c>
      <c r="AF129" s="73"/>
      <c r="AG129" s="73">
        <f ca="1">IF(AG$2=0,0,AG$22*EXP(AG$23/($B129+273)/RGas)*(OFFSET('Composition%'!$B99,0,AG$13)*OFFSET('Composition%'!$B99,0,AG$14)))-IF(AG$2=2,0,OFFSET('Composition%'!$B99,0,AG$17)*OFFSET('Composition%'!$B99,0,AG$18)*(AG$24*EXP(-AG$25/($B129+273)/RGas)))+ReactionRateK2!AG129/2</f>
        <v>0</v>
      </c>
      <c r="AH129" s="73">
        <f ca="1">IF(AH$2=0,0,AH$22*EXP(AH$23/($B129+273)/RGas)*(OFFSET('Composition%'!$B99,0,AH$13)*OFFSET('Composition%'!$B99,0,AH$14)))-IF(AH$2=2,0,OFFSET('Composition%'!$B99,0,AH$17)*OFFSET('Composition%'!$B99,0,AH$18)*(AH$24*EXP(-AH$25/($B129+273)/RGas)))+ReactionRateK2!AH129/2</f>
        <v>0</v>
      </c>
      <c r="AI129" s="73">
        <f ca="1">IF(AI$2=0,0,AI$22*EXP(AI$23/($B129+273)/RGas)*(OFFSET('Composition%'!$B99,0,AI$13)*OFFSET('Composition%'!$B99,0,AI$14)))-IF(AI$2=2,0,OFFSET('Composition%'!$B99,0,AI$17)*OFFSET('Composition%'!$B99,0,AI$18)*(AI$24*EXP(-AI$25/($B129+273)/RGas)))+ReactionRateK2!AI129/2</f>
        <v>0</v>
      </c>
      <c r="AJ129" s="73">
        <f ca="1">IF(AJ$2=0,0,AJ$22*EXP(AJ$23/($B129+273)/RGas)*(OFFSET('Composition%'!$B99,0,AJ$13)*OFFSET('Composition%'!$B99,0,AJ$14)))-IF(AJ$2=2,0,OFFSET('Composition%'!$B99,0,AJ$17)*OFFSET('Composition%'!$B99,0,AJ$18)*(AJ$24*EXP(-AJ$25/($B129+273)/RGas)))+ReactionRateK2!AJ129/2</f>
        <v>0</v>
      </c>
      <c r="AK129" s="73">
        <f ca="1">IF(AK$2=0,0,AK$22*EXP(AK$23/($B129+273)/RGas)*(OFFSET('Composition%'!$B99,0,AK$13)*OFFSET('Composition%'!$B99,0,AK$14)))-IF(AK$2=2,0,OFFSET('Composition%'!$B99,0,AK$17)*OFFSET('Composition%'!$B99,0,AK$18)*(AK$24*EXP(-AK$25/($B129+273)/RGas)))+ReactionRateK2!AK129/2</f>
        <v>0</v>
      </c>
      <c r="AL129" s="73">
        <f ca="1">IF(AL$2=0,0,AL$22*EXP(AL$23/($B129+273)/RGas)*(OFFSET('Composition%'!$B99,0,AL$13)*OFFSET('Composition%'!$B99,0,AL$14)))-IF(AL$2=2,0,OFFSET('Composition%'!$B99,0,AL$17)*OFFSET('Composition%'!$B99,0,AL$18)*(AL$24*EXP(-AL$25/($B129+273)/RGas)))+ReactionRateK2!AL129/2</f>
        <v>0</v>
      </c>
      <c r="AM129" s="73"/>
      <c r="AN129" s="73">
        <f ca="1">IF(AN$2=0,0,AN$22*EXP(AN$23/($B129+273)/RGas)*(OFFSET('Composition%'!$B99,0,AN$13)*OFFSET('Composition%'!$B99,0,AN$14)))-IF(AN$2=2,0,OFFSET('Composition%'!$B99,0,AN$17)*OFFSET('Composition%'!$B99,0,AN$18)*(AN$24*EXP(-AN$25/($B129+273)/RGas)))+ReactionRateK2!AN129/2</f>
        <v>0</v>
      </c>
      <c r="AO129" s="73">
        <f ca="1">IF(AO$2=0,0,AO$22*EXP(AO$23/($B129+273)/RGas)*(OFFSET('Composition%'!$B99,0,AO$13)*OFFSET('Composition%'!$B99,0,AO$14)))-IF(AO$2=2,0,OFFSET('Composition%'!$B99,0,AO$17)*OFFSET('Composition%'!$B99,0,AO$18)*(AO$24*EXP(-AO$25/($B129+273)/RGas)))+ReactionRateK2!AO129/2</f>
        <v>0</v>
      </c>
      <c r="AP129" s="73">
        <f ca="1">IF(AP$2=0,0,AP$22*EXP(AP$23/($B129+273)/RGas)*(OFFSET('Composition%'!$B99,0,AP$13)*OFFSET('Composition%'!$B99,0,AP$14)))-IF(AP$2=2,0,OFFSET('Composition%'!$B99,0,AP$17)*OFFSET('Composition%'!$B99,0,AP$18)*(AP$24*EXP(-AP$25/($B129+273)/RGas)))+ReactionRateK2!AP129/2</f>
        <v>4.7339319324991283E-12</v>
      </c>
      <c r="AQ129" s="73">
        <f ca="1">IF(AQ$2=0,0,AQ$22*EXP(AQ$23/($B129+273)/RGas)*(OFFSET('Composition%'!$B99,0,AQ$13)*OFFSET('Composition%'!$B99,0,AQ$14)))-IF(AQ$2=2,0,OFFSET('Composition%'!$B99,0,AQ$17)*OFFSET('Composition%'!$B99,0,AQ$18)*(AQ$24*EXP(-AQ$25/($B129+273)/RGas)))+ReactionRateK2!AQ129/2</f>
        <v>0</v>
      </c>
      <c r="AR129" s="73">
        <f ca="1">IF(AR$2=0,0,AR$22*EXP(AR$23/($B129+273)/RGas)*(OFFSET('Composition%'!$B99,0,AR$13)*OFFSET('Composition%'!$B99,0,AR$14)))-IF(AR$2=2,0,OFFSET('Composition%'!$B99,0,AR$17)*OFFSET('Composition%'!$B99,0,AR$18)*(AR$24*EXP(-AR$25/($B129+273)/RGas)))+ReactionRateK2!AR129/2</f>
        <v>0</v>
      </c>
    </row>
    <row r="130" spans="1:44">
      <c r="A130" s="3">
        <f t="shared" si="12"/>
        <v>4.8999999999999906</v>
      </c>
      <c r="B130" s="19">
        <f ca="1">'Composition%'!B100</f>
        <v>414.61747696828729</v>
      </c>
      <c r="C130">
        <f t="shared" si="11"/>
        <v>30</v>
      </c>
      <c r="D130" s="26">
        <f ca="1">('Composition%'!C100*ReactionRateK3!C130)^3</f>
        <v>5.9492289601196511</v>
      </c>
      <c r="E130" s="4"/>
      <c r="F130" s="73">
        <f ca="1">IF(F$2=0,0,F$22*EXP(F$23/($B130+273)/RGas)*(OFFSET('Composition%'!$B100,0,F$13)*OFFSET('Composition%'!$B100,0,F$14)))-IF(F$2=2,0,OFFSET('Composition%'!$B100,0,F$17)*OFFSET('Composition%'!$B100,0,F$18)*(F$24*EXP(-F$25/($B130+273)/RGas)))+ReactionRateK2!F130/2</f>
        <v>2.7780684013359027E-3</v>
      </c>
      <c r="G130" s="73">
        <f ca="1">IF(G$2=0,0,G$22*EXP(G$23/($B130+273)/RGas)*(OFFSET('Composition%'!$B100,0,G$13)*OFFSET('Composition%'!$B100,0,G$14)))-IF(G$2=2,0,OFFSET('Composition%'!$B100,0,G$17)*OFFSET('Composition%'!$B100,0,G$18)*(G$24*EXP(-G$25/($B130+273)/RGas)))+ReactionRateK2!G130/2</f>
        <v>1.1236096260885547E-3</v>
      </c>
      <c r="H130" s="73">
        <f ca="1">IF(H$2=0,0,H$22*EXP(H$23/($B130+273)/RGas)*(OFFSET('Composition%'!$B100,0,H$13)*OFFSET('Composition%'!$B100,0,H$14)))-IF(H$2=2,0,OFFSET('Composition%'!$B100,0,H$17)*OFFSET('Composition%'!$B100,0,H$18)*(H$24*EXP(-H$25/($B130+273)/RGas)))+ReactionRateK2!H130/2</f>
        <v>-3.64281145277123E-6</v>
      </c>
      <c r="I130" s="73">
        <f ca="1">IF(I$2=0,0,I$22*EXP(I$23/($B130+273)/RGas)*(OFFSET('Composition%'!$B100,0,I$13)*OFFSET('Composition%'!$B100,0,I$14)))-IF(I$2=2,0,OFFSET('Composition%'!$B100,0,I$17)*OFFSET('Composition%'!$B100,0,I$18)*(I$24*EXP(-I$25/($B130+273)/RGas)))+ReactionRateK2!I130/2</f>
        <v>2.1073178495323543E-6</v>
      </c>
      <c r="J130" s="73"/>
      <c r="K130" s="73">
        <f ca="1">IF(K$2=0,0,K$22*EXP(K$23/($B130+273)/RGas)*(OFFSET('Composition%'!$B100,0,K$13)*OFFSET('Composition%'!$B100,0,K$14)))-IF(K$2=2,0,OFFSET('Composition%'!$B100,0,K$17)*OFFSET('Composition%'!$B100,0,K$18)*(K$24*EXP(-K$25/($B130+273)/RGas)))+ReactionRateK2!K130/2</f>
        <v>9.5810860301070756E-3</v>
      </c>
      <c r="L130" s="73">
        <f ca="1">IF(L$2=0,0,L$22*EXP(L$23/($B130+273)/RGas)*(OFFSET('Composition%'!$B100,0,L$13)*OFFSET('Composition%'!$B100,0,L$14)))-IF(L$2=2,0,OFFSET('Composition%'!$B100,0,L$17)*OFFSET('Composition%'!$B100,0,L$18)*(L$24*EXP(-L$25/($B130+273)/RGas)))+ReactionRateK2!L130/2</f>
        <v>-2.3541672057378797E-3</v>
      </c>
      <c r="M130" s="73">
        <f ca="1">IF(M$2=0,0,M$22*EXP(M$23/($B130+273)/RGas)*(OFFSET('Composition%'!$B100,0,M$13)*OFFSET('Composition%'!$B100,0,M$14)))-IF(M$2=2,0,OFFSET('Composition%'!$B100,0,M$17)*OFFSET('Composition%'!$B100,0,M$18)*(M$24*EXP(-M$25/($B130+273)/RGas)))+ReactionRateK2!M130/2</f>
        <v>0</v>
      </c>
      <c r="N130" s="73"/>
      <c r="O130" s="73">
        <f ca="1">IF(O$2=0,0,O$22*EXP(O$23/($B130+273)/RGas)*(OFFSET('Composition%'!$B100,0,O$13)*OFFSET('Composition%'!$B100,0,O$14)))-IF(O$2=2,0,OFFSET('Composition%'!$B100,0,O$17)*OFFSET('Composition%'!$B100,0,O$18)*(O$24*EXP(-O$25/($B130+273)/RGas)))+ReactionRateK2!O130/2</f>
        <v>0</v>
      </c>
      <c r="P130" s="73">
        <f ca="1">IF(P$2=0,0,P$22*EXP(P$23/($B130+273)/RGas)*(OFFSET('Composition%'!$B100,0,P$13)*OFFSET('Composition%'!$B100,0,P$14)))-IF(P$2=2,0,OFFSET('Composition%'!$B100,0,P$17)*OFFSET('Composition%'!$B100,0,P$18)*(P$24*EXP(-P$25/($B130+273)/RGas)))+ReactionRateK2!P130/2</f>
        <v>1.4609769869436446E-2</v>
      </c>
      <c r="Q130" s="73">
        <f ca="1">IF(Q$2=0,0,Q$22*EXP(Q$23/($B130+273)/RGas)*(OFFSET('Composition%'!$B100,0,Q$13)*OFFSET('Composition%'!$B100,0,Q$14)))-IF(Q$2=2,0,OFFSET('Composition%'!$B100,0,Q$17)*OFFSET('Composition%'!$B100,0,Q$18)*(Q$24*EXP(-Q$25/($B130+273)/RGas)))+ReactionRateK2!Q130/2</f>
        <v>1.8248616856028207E-4</v>
      </c>
      <c r="R130" s="73">
        <f ca="1">IF(R$2=0,0,R$22*EXP(R$23/($B130+273)/RGas)*(OFFSET('Composition%'!$B100,0,R$13)*OFFSET('Composition%'!$B100,0,R$14)))-IF(R$2=2,0,OFFSET('Composition%'!$B100,0,R$17)*OFFSET('Composition%'!$B100,0,R$18)*(R$24*EXP(-R$25/($B130+273)/RGas)))+ReactionRateK2!R130/2</f>
        <v>6.6042072986459801E-5</v>
      </c>
      <c r="S130" s="73"/>
      <c r="T130" s="73">
        <f ca="1">IF(T$2=0,0,T$22*EXP(T$23/($B130+273)/RGas)*(OFFSET('Composition%'!$B100,0,T$13)*OFFSET('Composition%'!$B100,0,T$14)))-IF(T$2=2,0,OFFSET('Composition%'!$B100,0,T$17)*OFFSET('Composition%'!$B100,0,T$18)*(T$24*EXP(-T$25/($B130+273)/RGas)))+ReactionRateK2!T130/2</f>
        <v>5.9777485962160175E-5</v>
      </c>
      <c r="U130" s="73">
        <f ca="1">IF(U$2=0,0,U$22*EXP(U$23/($B130+273)/RGas)*(OFFSET('Composition%'!$B100,0,U$13)*OFFSET('Composition%'!$B100,0,U$14)))-IF(U$2=2,0,OFFSET('Composition%'!$B100,0,U$17)*OFFSET('Composition%'!$B100,0,U$18)*(U$24*EXP(-U$25/($B130+273)/RGas)))+ReactionRateK2!U130/2</f>
        <v>2.4979561549595854E-7</v>
      </c>
      <c r="V130" s="73">
        <f ca="1">IF(V$2=0,0,V$22*EXP(V$23/($B130+273)/RGas)*(OFFSET('Composition%'!$B100,0,V$13)*OFFSET('Composition%'!$B100,0,V$14)))-IF(V$2=2,0,OFFSET('Composition%'!$B100,0,V$17)*OFFSET('Composition%'!$B100,0,V$18)*(V$24*EXP(-V$25/($B130+273)/RGas)))+ReactionRateK2!V130/2</f>
        <v>0</v>
      </c>
      <c r="W130" s="73">
        <f ca="1">IF(W$2=0,0,W$22*EXP(W$23/($B130+273)/RGas)*(OFFSET('Composition%'!$B100,0,W$13)*OFFSET('Composition%'!$B100,0,W$14)))-IF(W$2=2,0,OFFSET('Composition%'!$B100,0,W$17)*OFFSET('Composition%'!$B100,0,W$18)*(W$24*EXP(-W$25/($B130+273)/RGas)))+ReactionRateK2!W130/2</f>
        <v>0</v>
      </c>
      <c r="X130" s="73">
        <f ca="1">IF(X$2=0,0,X$22*EXP(X$23/($B130+273)/RGas)*(OFFSET('Composition%'!$B100,0,X$13)*OFFSET('Composition%'!$B100,0,X$14)))-IF(X$2=2,0,OFFSET('Composition%'!$B100,0,X$17)*OFFSET('Composition%'!$B100,0,X$18)*(X$24*EXP(-X$25/($B130+273)/RGas)))+ReactionRateK2!X130/2</f>
        <v>4.3612283890627087E-8</v>
      </c>
      <c r="Y130" s="73">
        <f ca="1">IF(Y$2=0,0,Y$22*EXP(Y$23/($B130+273)/RGas)*(OFFSET('Composition%'!$B100,0,Y$13)*OFFSET('Composition%'!$B100,0,Y$14)))-IF(Y$2=2,0,OFFSET('Composition%'!$B100,0,Y$17)*OFFSET('Composition%'!$B100,0,Y$18)*(Y$24*EXP(-Y$25/($B130+273)/RGas)))+ReactionRateK2!Y130/2</f>
        <v>2.1585502410145986E-9</v>
      </c>
      <c r="Z130" s="73">
        <f ca="1">IF(Z$2=0,0,Z$22*EXP(Z$23/($B130+273)/RGas)*(OFFSET('Composition%'!$B100,0,Z$13)*OFFSET('Composition%'!$B100,0,Z$14)))-IF(Z$2=2,0,OFFSET('Composition%'!$B100,0,Z$17)*OFFSET('Composition%'!$B100,0,Z$18)*(Z$24*EXP(-Z$25/($B130+273)/RGas)))+ReactionRateK2!Z130/2</f>
        <v>0</v>
      </c>
      <c r="AA130" s="73">
        <f ca="1">IF(AA$2=0,0,AA$22*EXP(AA$23/($B130+273)/RGas)*(OFFSET('Composition%'!$B100,0,AA$13)*OFFSET('Composition%'!$B100,0,AA$14)))-IF(AA$2=2,0,OFFSET('Composition%'!$B100,0,AA$17)*OFFSET('Composition%'!$B100,0,AA$18)*(AA$24*EXP(-AA$25/($B130+273)/RGas)))+ReactionRateK2!AA130/2</f>
        <v>0</v>
      </c>
      <c r="AB130" s="73">
        <f ca="1">IF(AB$2=0,0,AB$22*EXP(AB$23/($B130+273)/RGas)*(OFFSET('Composition%'!$B100,0,AB$13)*OFFSET('Composition%'!$B100,0,AB$14)))-IF(AB$2=2,0,OFFSET('Composition%'!$B100,0,AB$17)*OFFSET('Composition%'!$B100,0,AB$18)*(AB$24*EXP(-AB$25/($B130+273)/RGas)))+ReactionRateK2!AB130/2</f>
        <v>0</v>
      </c>
      <c r="AC130" s="73">
        <f ca="1">IF(AC$2=0,0,AC$22*EXP(AC$23/($B130+273)/RGas)*(OFFSET('Composition%'!$B100,0,AC$13)*OFFSET('Composition%'!$B100,0,AC$14)))-IF(AC$2=2,0,OFFSET('Composition%'!$B100,0,AC$17)*OFFSET('Composition%'!$B100,0,AC$18)*(AC$24*EXP(-AC$25/($B130+273)/RGas)))+ReactionRateK2!AC130/2</f>
        <v>0</v>
      </c>
      <c r="AD130" s="73">
        <f ca="1">IF(AD$2=0,0,AD$22*EXP(AD$23/($B130+273)/RGas)*(OFFSET('Composition%'!$B100,0,AD$13)*OFFSET('Composition%'!$B100,0,AD$14)))-IF(AD$2=2,0,OFFSET('Composition%'!$B100,0,AD$17)*OFFSET('Composition%'!$B100,0,AD$18)*(AD$24*EXP(-AD$25/($B130+273)/RGas)))+ReactionRateK2!AD130/2</f>
        <v>0</v>
      </c>
      <c r="AE130" s="73">
        <f ca="1">IF(AE$2=0,0,AE$22*EXP(AE$23/($B130+273)/RGas)*(OFFSET('Composition%'!$B100,0,AE$13)*OFFSET('Composition%'!$B100,0,AE$14)))-IF(AE$2=2,0,OFFSET('Composition%'!$B100,0,AE$17)*OFFSET('Composition%'!$B100,0,AE$18)*(AE$24*EXP(-AE$25/($B130+273)/RGas)))+ReactionRateK2!AE130/2</f>
        <v>0</v>
      </c>
      <c r="AF130" s="73"/>
      <c r="AG130" s="73">
        <f ca="1">IF(AG$2=0,0,AG$22*EXP(AG$23/($B130+273)/RGas)*(OFFSET('Composition%'!$B100,0,AG$13)*OFFSET('Composition%'!$B100,0,AG$14)))-IF(AG$2=2,0,OFFSET('Composition%'!$B100,0,AG$17)*OFFSET('Composition%'!$B100,0,AG$18)*(AG$24*EXP(-AG$25/($B130+273)/RGas)))+ReactionRateK2!AG130/2</f>
        <v>0</v>
      </c>
      <c r="AH130" s="73">
        <f ca="1">IF(AH$2=0,0,AH$22*EXP(AH$23/($B130+273)/RGas)*(OFFSET('Composition%'!$B100,0,AH$13)*OFFSET('Composition%'!$B100,0,AH$14)))-IF(AH$2=2,0,OFFSET('Composition%'!$B100,0,AH$17)*OFFSET('Composition%'!$B100,0,AH$18)*(AH$24*EXP(-AH$25/($B130+273)/RGas)))+ReactionRateK2!AH130/2</f>
        <v>0</v>
      </c>
      <c r="AI130" s="73">
        <f ca="1">IF(AI$2=0,0,AI$22*EXP(AI$23/($B130+273)/RGas)*(OFFSET('Composition%'!$B100,0,AI$13)*OFFSET('Composition%'!$B100,0,AI$14)))-IF(AI$2=2,0,OFFSET('Composition%'!$B100,0,AI$17)*OFFSET('Composition%'!$B100,0,AI$18)*(AI$24*EXP(-AI$25/($B130+273)/RGas)))+ReactionRateK2!AI130/2</f>
        <v>0</v>
      </c>
      <c r="AJ130" s="73">
        <f ca="1">IF(AJ$2=0,0,AJ$22*EXP(AJ$23/($B130+273)/RGas)*(OFFSET('Composition%'!$B100,0,AJ$13)*OFFSET('Composition%'!$B100,0,AJ$14)))-IF(AJ$2=2,0,OFFSET('Composition%'!$B100,0,AJ$17)*OFFSET('Composition%'!$B100,0,AJ$18)*(AJ$24*EXP(-AJ$25/($B130+273)/RGas)))+ReactionRateK2!AJ130/2</f>
        <v>0</v>
      </c>
      <c r="AK130" s="73">
        <f ca="1">IF(AK$2=0,0,AK$22*EXP(AK$23/($B130+273)/RGas)*(OFFSET('Composition%'!$B100,0,AK$13)*OFFSET('Composition%'!$B100,0,AK$14)))-IF(AK$2=2,0,OFFSET('Composition%'!$B100,0,AK$17)*OFFSET('Composition%'!$B100,0,AK$18)*(AK$24*EXP(-AK$25/($B130+273)/RGas)))+ReactionRateK2!AK130/2</f>
        <v>0</v>
      </c>
      <c r="AL130" s="73">
        <f ca="1">IF(AL$2=0,0,AL$22*EXP(AL$23/($B130+273)/RGas)*(OFFSET('Composition%'!$B100,0,AL$13)*OFFSET('Composition%'!$B100,0,AL$14)))-IF(AL$2=2,0,OFFSET('Composition%'!$B100,0,AL$17)*OFFSET('Composition%'!$B100,0,AL$18)*(AL$24*EXP(-AL$25/($B130+273)/RGas)))+ReactionRateK2!AL130/2</f>
        <v>0</v>
      </c>
      <c r="AM130" s="73"/>
      <c r="AN130" s="73">
        <f ca="1">IF(AN$2=0,0,AN$22*EXP(AN$23/($B130+273)/RGas)*(OFFSET('Composition%'!$B100,0,AN$13)*OFFSET('Composition%'!$B100,0,AN$14)))-IF(AN$2=2,0,OFFSET('Composition%'!$B100,0,AN$17)*OFFSET('Composition%'!$B100,0,AN$18)*(AN$24*EXP(-AN$25/($B130+273)/RGas)))+ReactionRateK2!AN130/2</f>
        <v>0</v>
      </c>
      <c r="AO130" s="73">
        <f ca="1">IF(AO$2=0,0,AO$22*EXP(AO$23/($B130+273)/RGas)*(OFFSET('Composition%'!$B100,0,AO$13)*OFFSET('Composition%'!$B100,0,AO$14)))-IF(AO$2=2,0,OFFSET('Composition%'!$B100,0,AO$17)*OFFSET('Composition%'!$B100,0,AO$18)*(AO$24*EXP(-AO$25/($B130+273)/RGas)))+ReactionRateK2!AO130/2</f>
        <v>0</v>
      </c>
      <c r="AP130" s="73">
        <f ca="1">IF(AP$2=0,0,AP$22*EXP(AP$23/($B130+273)/RGas)*(OFFSET('Composition%'!$B100,0,AP$13)*OFFSET('Composition%'!$B100,0,AP$14)))-IF(AP$2=2,0,OFFSET('Composition%'!$B100,0,AP$17)*OFFSET('Composition%'!$B100,0,AP$18)*(AP$24*EXP(-AP$25/($B130+273)/RGas)))+ReactionRateK2!AP130/2</f>
        <v>4.7339433616282993E-12</v>
      </c>
      <c r="AQ130" s="73">
        <f ca="1">IF(AQ$2=0,0,AQ$22*EXP(AQ$23/($B130+273)/RGas)*(OFFSET('Composition%'!$B100,0,AQ$13)*OFFSET('Composition%'!$B100,0,AQ$14)))-IF(AQ$2=2,0,OFFSET('Composition%'!$B100,0,AQ$17)*OFFSET('Composition%'!$B100,0,AQ$18)*(AQ$24*EXP(-AQ$25/($B130+273)/RGas)))+ReactionRateK2!AQ130/2</f>
        <v>0</v>
      </c>
      <c r="AR130" s="73">
        <f ca="1">IF(AR$2=0,0,AR$22*EXP(AR$23/($B130+273)/RGas)*(OFFSET('Composition%'!$B100,0,AR$13)*OFFSET('Composition%'!$B100,0,AR$14)))-IF(AR$2=2,0,OFFSET('Composition%'!$B100,0,AR$17)*OFFSET('Composition%'!$B100,0,AR$18)*(AR$24*EXP(-AR$25/($B130+273)/RGas)))+ReactionRateK2!AR130/2</f>
        <v>0</v>
      </c>
    </row>
    <row r="131" spans="1:44">
      <c r="A131" s="3">
        <f t="shared" si="12"/>
        <v>4.9499999999999904</v>
      </c>
      <c r="B131" s="19">
        <f ca="1">'Composition%'!B101</f>
        <v>414.62478826802277</v>
      </c>
      <c r="C131">
        <f t="shared" si="11"/>
        <v>30</v>
      </c>
      <c r="D131" s="26">
        <f ca="1">('Composition%'!C101*ReactionRateK3!C131)^3</f>
        <v>5.9483014284060625</v>
      </c>
      <c r="E131" s="4"/>
      <c r="F131" s="73">
        <f ca="1">IF(F$2=0,0,F$22*EXP(F$23/($B131+273)/RGas)*(OFFSET('Composition%'!$B101,0,F$13)*OFFSET('Composition%'!$B101,0,F$14)))-IF(F$2=2,0,OFFSET('Composition%'!$B101,0,F$17)*OFFSET('Composition%'!$B101,0,F$18)*(F$24*EXP(-F$25/($B131+273)/RGas)))+ReactionRateK2!F131/2</f>
        <v>2.7390203226225407E-3</v>
      </c>
      <c r="G131" s="73">
        <f ca="1">IF(G$2=0,0,G$22*EXP(G$23/($B131+273)/RGas)*(OFFSET('Composition%'!$B101,0,G$13)*OFFSET('Composition%'!$B101,0,G$14)))-IF(G$2=2,0,OFFSET('Composition%'!$B101,0,G$17)*OFFSET('Composition%'!$B101,0,G$18)*(G$24*EXP(-G$25/($B131+273)/RGas)))+ReactionRateK2!G131/2</f>
        <v>1.1084689769836234E-3</v>
      </c>
      <c r="H131" s="73">
        <f ca="1">IF(H$2=0,0,H$22*EXP(H$23/($B131+273)/RGas)*(OFFSET('Composition%'!$B101,0,H$13)*OFFSET('Composition%'!$B101,0,H$14)))-IF(H$2=2,0,OFFSET('Composition%'!$B101,0,H$17)*OFFSET('Composition%'!$B101,0,H$18)*(H$24*EXP(-H$25/($B131+273)/RGas)))+ReactionRateK2!H131/2</f>
        <v>-3.6119545091493251E-6</v>
      </c>
      <c r="I131" s="73">
        <f ca="1">IF(I$2=0,0,I$22*EXP(I$23/($B131+273)/RGas)*(OFFSET('Composition%'!$B101,0,I$13)*OFFSET('Composition%'!$B101,0,I$14)))-IF(I$2=2,0,OFFSET('Composition%'!$B101,0,I$17)*OFFSET('Composition%'!$B101,0,I$18)*(I$24*EXP(-I$25/($B131+273)/RGas)))+ReactionRateK2!I131/2</f>
        <v>1.9728094629792122E-6</v>
      </c>
      <c r="J131" s="73"/>
      <c r="K131" s="73">
        <f ca="1">IF(K$2=0,0,K$22*EXP(K$23/($B131+273)/RGas)*(OFFSET('Composition%'!$B101,0,K$13)*OFFSET('Composition%'!$B101,0,K$14)))-IF(K$2=2,0,OFFSET('Composition%'!$B101,0,K$17)*OFFSET('Composition%'!$B101,0,K$18)*(K$24*EXP(-K$25/($B131+273)/RGas)))+ReactionRateK2!K131/2</f>
        <v>9.3378823984638874E-3</v>
      </c>
      <c r="L131" s="73">
        <f ca="1">IF(L$2=0,0,L$22*EXP(L$23/($B131+273)/RGas)*(OFFSET('Composition%'!$B101,0,L$13)*OFFSET('Composition%'!$B101,0,L$14)))-IF(L$2=2,0,OFFSET('Composition%'!$B101,0,L$17)*OFFSET('Composition%'!$B101,0,L$18)*(L$24*EXP(-L$25/($B131+273)/RGas)))+ReactionRateK2!L131/2</f>
        <v>-2.3232481369964385E-3</v>
      </c>
      <c r="M131" s="73">
        <f ca="1">IF(M$2=0,0,M$22*EXP(M$23/($B131+273)/RGas)*(OFFSET('Composition%'!$B101,0,M$13)*OFFSET('Composition%'!$B101,0,M$14)))-IF(M$2=2,0,OFFSET('Composition%'!$B101,0,M$17)*OFFSET('Composition%'!$B101,0,M$18)*(M$24*EXP(-M$25/($B131+273)/RGas)))+ReactionRateK2!M131/2</f>
        <v>0</v>
      </c>
      <c r="N131" s="73"/>
      <c r="O131" s="73">
        <f ca="1">IF(O$2=0,0,O$22*EXP(O$23/($B131+273)/RGas)*(OFFSET('Composition%'!$B101,0,O$13)*OFFSET('Composition%'!$B101,0,O$14)))-IF(O$2=2,0,OFFSET('Composition%'!$B101,0,O$17)*OFFSET('Composition%'!$B101,0,O$18)*(O$24*EXP(-O$25/($B131+273)/RGas)))+ReactionRateK2!O131/2</f>
        <v>0</v>
      </c>
      <c r="P131" s="73">
        <f ca="1">IF(P$2=0,0,P$22*EXP(P$23/($B131+273)/RGas)*(OFFSET('Composition%'!$B101,0,P$13)*OFFSET('Composition%'!$B101,0,P$14)))-IF(P$2=2,0,OFFSET('Composition%'!$B101,0,P$17)*OFFSET('Composition%'!$B101,0,P$18)*(P$24*EXP(-P$25/($B131+273)/RGas)))+ReactionRateK2!P131/2</f>
        <v>1.4485812057952997E-2</v>
      </c>
      <c r="Q131" s="73">
        <f ca="1">IF(Q$2=0,0,Q$22*EXP(Q$23/($B131+273)/RGas)*(OFFSET('Composition%'!$B101,0,Q$13)*OFFSET('Composition%'!$B101,0,Q$14)))-IF(Q$2=2,0,OFFSET('Composition%'!$B101,0,Q$17)*OFFSET('Composition%'!$B101,0,Q$18)*(Q$24*EXP(-Q$25/($B131+273)/RGas)))+ReactionRateK2!Q131/2</f>
        <v>1.8359662637969777E-4</v>
      </c>
      <c r="R131" s="73">
        <f ca="1">IF(R$2=0,0,R$22*EXP(R$23/($B131+273)/RGas)*(OFFSET('Composition%'!$B101,0,R$13)*OFFSET('Composition%'!$B101,0,R$14)))-IF(R$2=2,0,OFFSET('Composition%'!$B101,0,R$17)*OFFSET('Composition%'!$B101,0,R$18)*(R$24*EXP(-R$25/($B131+273)/RGas)))+ReactionRateK2!R131/2</f>
        <v>6.7081983325954818E-5</v>
      </c>
      <c r="S131" s="73"/>
      <c r="T131" s="73">
        <f ca="1">IF(T$2=0,0,T$22*EXP(T$23/($B131+273)/RGas)*(OFFSET('Composition%'!$B101,0,T$13)*OFFSET('Composition%'!$B101,0,T$14)))-IF(T$2=2,0,OFFSET('Composition%'!$B101,0,T$17)*OFFSET('Composition%'!$B101,0,T$18)*(T$24*EXP(-T$25/($B131+273)/RGas)))+ReactionRateK2!T131/2</f>
        <v>5.5818112627015055E-5</v>
      </c>
      <c r="U131" s="73">
        <f ca="1">IF(U$2=0,0,U$22*EXP(U$23/($B131+273)/RGas)*(OFFSET('Composition%'!$B101,0,U$13)*OFFSET('Composition%'!$B101,0,U$14)))-IF(U$2=2,0,OFFSET('Composition%'!$B101,0,U$17)*OFFSET('Composition%'!$B101,0,U$18)*(U$24*EXP(-U$25/($B131+273)/RGas)))+ReactionRateK2!U131/2</f>
        <v>2.2424679986285996E-7</v>
      </c>
      <c r="V131" s="73">
        <f ca="1">IF(V$2=0,0,V$22*EXP(V$23/($B131+273)/RGas)*(OFFSET('Composition%'!$B101,0,V$13)*OFFSET('Composition%'!$B101,0,V$14)))-IF(V$2=2,0,OFFSET('Composition%'!$B101,0,V$17)*OFFSET('Composition%'!$B101,0,V$18)*(V$24*EXP(-V$25/($B131+273)/RGas)))+ReactionRateK2!V131/2</f>
        <v>0</v>
      </c>
      <c r="W131" s="73">
        <f ca="1">IF(W$2=0,0,W$22*EXP(W$23/($B131+273)/RGas)*(OFFSET('Composition%'!$B101,0,W$13)*OFFSET('Composition%'!$B101,0,W$14)))-IF(W$2=2,0,OFFSET('Composition%'!$B101,0,W$17)*OFFSET('Composition%'!$B101,0,W$18)*(W$24*EXP(-W$25/($B131+273)/RGas)))+ReactionRateK2!W131/2</f>
        <v>0</v>
      </c>
      <c r="X131" s="73">
        <f ca="1">IF(X$2=0,0,X$22*EXP(X$23/($B131+273)/RGas)*(OFFSET('Composition%'!$B101,0,X$13)*OFFSET('Composition%'!$B101,0,X$14)))-IF(X$2=2,0,OFFSET('Composition%'!$B101,0,X$17)*OFFSET('Composition%'!$B101,0,X$18)*(X$24*EXP(-X$25/($B131+273)/RGas)))+ReactionRateK2!X131/2</f>
        <v>4.3610015245533788E-8</v>
      </c>
      <c r="Y131" s="73">
        <f ca="1">IF(Y$2=0,0,Y$22*EXP(Y$23/($B131+273)/RGas)*(OFFSET('Composition%'!$B101,0,Y$13)*OFFSET('Composition%'!$B101,0,Y$14)))-IF(Y$2=2,0,OFFSET('Composition%'!$B101,0,Y$17)*OFFSET('Composition%'!$B101,0,Y$18)*(Y$24*EXP(-Y$25/($B131+273)/RGas)))+ReactionRateK2!Y131/2</f>
        <v>2.1584379564934489E-9</v>
      </c>
      <c r="Z131" s="73">
        <f ca="1">IF(Z$2=0,0,Z$22*EXP(Z$23/($B131+273)/RGas)*(OFFSET('Composition%'!$B101,0,Z$13)*OFFSET('Composition%'!$B101,0,Z$14)))-IF(Z$2=2,0,OFFSET('Composition%'!$B101,0,Z$17)*OFFSET('Composition%'!$B101,0,Z$18)*(Z$24*EXP(-Z$25/($B131+273)/RGas)))+ReactionRateK2!Z131/2</f>
        <v>0</v>
      </c>
      <c r="AA131" s="73">
        <f ca="1">IF(AA$2=0,0,AA$22*EXP(AA$23/($B131+273)/RGas)*(OFFSET('Composition%'!$B101,0,AA$13)*OFFSET('Composition%'!$B101,0,AA$14)))-IF(AA$2=2,0,OFFSET('Composition%'!$B101,0,AA$17)*OFFSET('Composition%'!$B101,0,AA$18)*(AA$24*EXP(-AA$25/($B131+273)/RGas)))+ReactionRateK2!AA131/2</f>
        <v>0</v>
      </c>
      <c r="AB131" s="73">
        <f ca="1">IF(AB$2=0,0,AB$22*EXP(AB$23/($B131+273)/RGas)*(OFFSET('Composition%'!$B101,0,AB$13)*OFFSET('Composition%'!$B101,0,AB$14)))-IF(AB$2=2,0,OFFSET('Composition%'!$B101,0,AB$17)*OFFSET('Composition%'!$B101,0,AB$18)*(AB$24*EXP(-AB$25/($B131+273)/RGas)))+ReactionRateK2!AB131/2</f>
        <v>0</v>
      </c>
      <c r="AC131" s="73">
        <f ca="1">IF(AC$2=0,0,AC$22*EXP(AC$23/($B131+273)/RGas)*(OFFSET('Composition%'!$B101,0,AC$13)*OFFSET('Composition%'!$B101,0,AC$14)))-IF(AC$2=2,0,OFFSET('Composition%'!$B101,0,AC$17)*OFFSET('Composition%'!$B101,0,AC$18)*(AC$24*EXP(-AC$25/($B131+273)/RGas)))+ReactionRateK2!AC131/2</f>
        <v>0</v>
      </c>
      <c r="AD131" s="73">
        <f ca="1">IF(AD$2=0,0,AD$22*EXP(AD$23/($B131+273)/RGas)*(OFFSET('Composition%'!$B101,0,AD$13)*OFFSET('Composition%'!$B101,0,AD$14)))-IF(AD$2=2,0,OFFSET('Composition%'!$B101,0,AD$17)*OFFSET('Composition%'!$B101,0,AD$18)*(AD$24*EXP(-AD$25/($B131+273)/RGas)))+ReactionRateK2!AD131/2</f>
        <v>0</v>
      </c>
      <c r="AE131" s="73">
        <f ca="1">IF(AE$2=0,0,AE$22*EXP(AE$23/($B131+273)/RGas)*(OFFSET('Composition%'!$B101,0,AE$13)*OFFSET('Composition%'!$B101,0,AE$14)))-IF(AE$2=2,0,OFFSET('Composition%'!$B101,0,AE$17)*OFFSET('Composition%'!$B101,0,AE$18)*(AE$24*EXP(-AE$25/($B131+273)/RGas)))+ReactionRateK2!AE131/2</f>
        <v>0</v>
      </c>
      <c r="AF131" s="73"/>
      <c r="AG131" s="73">
        <f ca="1">IF(AG$2=0,0,AG$22*EXP(AG$23/($B131+273)/RGas)*(OFFSET('Composition%'!$B101,0,AG$13)*OFFSET('Composition%'!$B101,0,AG$14)))-IF(AG$2=2,0,OFFSET('Composition%'!$B101,0,AG$17)*OFFSET('Composition%'!$B101,0,AG$18)*(AG$24*EXP(-AG$25/($B131+273)/RGas)))+ReactionRateK2!AG131/2</f>
        <v>0</v>
      </c>
      <c r="AH131" s="73">
        <f ca="1">IF(AH$2=0,0,AH$22*EXP(AH$23/($B131+273)/RGas)*(OFFSET('Composition%'!$B101,0,AH$13)*OFFSET('Composition%'!$B101,0,AH$14)))-IF(AH$2=2,0,OFFSET('Composition%'!$B101,0,AH$17)*OFFSET('Composition%'!$B101,0,AH$18)*(AH$24*EXP(-AH$25/($B131+273)/RGas)))+ReactionRateK2!AH131/2</f>
        <v>0</v>
      </c>
      <c r="AI131" s="73">
        <f ca="1">IF(AI$2=0,0,AI$22*EXP(AI$23/($B131+273)/RGas)*(OFFSET('Composition%'!$B101,0,AI$13)*OFFSET('Composition%'!$B101,0,AI$14)))-IF(AI$2=2,0,OFFSET('Composition%'!$B101,0,AI$17)*OFFSET('Composition%'!$B101,0,AI$18)*(AI$24*EXP(-AI$25/($B131+273)/RGas)))+ReactionRateK2!AI131/2</f>
        <v>0</v>
      </c>
      <c r="AJ131" s="73">
        <f ca="1">IF(AJ$2=0,0,AJ$22*EXP(AJ$23/($B131+273)/RGas)*(OFFSET('Composition%'!$B101,0,AJ$13)*OFFSET('Composition%'!$B101,0,AJ$14)))-IF(AJ$2=2,0,OFFSET('Composition%'!$B101,0,AJ$17)*OFFSET('Composition%'!$B101,0,AJ$18)*(AJ$24*EXP(-AJ$25/($B131+273)/RGas)))+ReactionRateK2!AJ131/2</f>
        <v>0</v>
      </c>
      <c r="AK131" s="73">
        <f ca="1">IF(AK$2=0,0,AK$22*EXP(AK$23/($B131+273)/RGas)*(OFFSET('Composition%'!$B101,0,AK$13)*OFFSET('Composition%'!$B101,0,AK$14)))-IF(AK$2=2,0,OFFSET('Composition%'!$B101,0,AK$17)*OFFSET('Composition%'!$B101,0,AK$18)*(AK$24*EXP(-AK$25/($B131+273)/RGas)))+ReactionRateK2!AK131/2</f>
        <v>0</v>
      </c>
      <c r="AL131" s="73">
        <f ca="1">IF(AL$2=0,0,AL$22*EXP(AL$23/($B131+273)/RGas)*(OFFSET('Composition%'!$B101,0,AL$13)*OFFSET('Composition%'!$B101,0,AL$14)))-IF(AL$2=2,0,OFFSET('Composition%'!$B101,0,AL$17)*OFFSET('Composition%'!$B101,0,AL$18)*(AL$24*EXP(-AL$25/($B131+273)/RGas)))+ReactionRateK2!AL131/2</f>
        <v>0</v>
      </c>
      <c r="AM131" s="73"/>
      <c r="AN131" s="73">
        <f ca="1">IF(AN$2=0,0,AN$22*EXP(AN$23/($B131+273)/RGas)*(OFFSET('Composition%'!$B101,0,AN$13)*OFFSET('Composition%'!$B101,0,AN$14)))-IF(AN$2=2,0,OFFSET('Composition%'!$B101,0,AN$17)*OFFSET('Composition%'!$B101,0,AN$18)*(AN$24*EXP(-AN$25/($B131+273)/RGas)))+ReactionRateK2!AN131/2</f>
        <v>0</v>
      </c>
      <c r="AO131" s="73">
        <f ca="1">IF(AO$2=0,0,AO$22*EXP(AO$23/($B131+273)/RGas)*(OFFSET('Composition%'!$B101,0,AO$13)*OFFSET('Composition%'!$B101,0,AO$14)))-IF(AO$2=2,0,OFFSET('Composition%'!$B101,0,AO$17)*OFFSET('Composition%'!$B101,0,AO$18)*(AO$24*EXP(-AO$25/($B131+273)/RGas)))+ReactionRateK2!AO131/2</f>
        <v>0</v>
      </c>
      <c r="AP131" s="73">
        <f ca="1">IF(AP$2=0,0,AP$22*EXP(AP$23/($B131+273)/RGas)*(OFFSET('Composition%'!$B101,0,AP$13)*OFFSET('Composition%'!$B101,0,AP$14)))-IF(AP$2=2,0,OFFSET('Composition%'!$B101,0,AP$17)*OFFSET('Composition%'!$B101,0,AP$18)*(AP$24*EXP(-AP$25/($B131+273)/RGas)))+ReactionRateK2!AP131/2</f>
        <v>4.7339536006004432E-12</v>
      </c>
      <c r="AQ131" s="73">
        <f ca="1">IF(AQ$2=0,0,AQ$22*EXP(AQ$23/($B131+273)/RGas)*(OFFSET('Composition%'!$B101,0,AQ$13)*OFFSET('Composition%'!$B101,0,AQ$14)))-IF(AQ$2=2,0,OFFSET('Composition%'!$B101,0,AQ$17)*OFFSET('Composition%'!$B101,0,AQ$18)*(AQ$24*EXP(-AQ$25/($B131+273)/RGas)))+ReactionRateK2!AQ131/2</f>
        <v>0</v>
      </c>
      <c r="AR131" s="73">
        <f ca="1">IF(AR$2=0,0,AR$22*EXP(AR$23/($B131+273)/RGas)*(OFFSET('Composition%'!$B101,0,AR$13)*OFFSET('Composition%'!$B101,0,AR$14)))-IF(AR$2=2,0,OFFSET('Composition%'!$B101,0,AR$17)*OFFSET('Composition%'!$B101,0,AR$18)*(AR$24*EXP(-AR$25/($B131+273)/RGas)))+ReactionRateK2!AR131/2</f>
        <v>0</v>
      </c>
    </row>
    <row r="132" spans="1:44">
      <c r="A132" s="3">
        <f t="shared" si="12"/>
        <v>4.9999999999999902</v>
      </c>
      <c r="B132" s="19">
        <f ca="1">'Composition%'!B102</f>
        <v>414.63204236576371</v>
      </c>
      <c r="C132">
        <f t="shared" si="11"/>
        <v>30</v>
      </c>
      <c r="D132" s="26">
        <f ca="1">('Composition%'!C102*ReactionRateK3!C132)^3</f>
        <v>5.9474357897011254</v>
      </c>
      <c r="E132" s="4"/>
      <c r="F132" s="73">
        <f ca="1">IF(F$2=0,0,F$22*EXP(F$23/($B132+273)/RGas)*(OFFSET('Composition%'!$B102,0,F$13)*OFFSET('Composition%'!$B102,0,F$14)))-IF(F$2=2,0,OFFSET('Composition%'!$B102,0,F$17)*OFFSET('Composition%'!$B102,0,F$18)*(F$24*EXP(-F$25/($B132+273)/RGas)))+ReactionRateK2!F132/2</f>
        <v>2.7007833843056533E-3</v>
      </c>
      <c r="G132" s="73">
        <f ca="1">IF(G$2=0,0,G$22*EXP(G$23/($B132+273)/RGas)*(OFFSET('Composition%'!$B102,0,G$13)*OFFSET('Composition%'!$B102,0,G$14)))-IF(G$2=2,0,OFFSET('Composition%'!$B102,0,G$17)*OFFSET('Composition%'!$B102,0,G$18)*(G$24*EXP(-G$25/($B132+273)/RGas)))+ReactionRateK2!G132/2</f>
        <v>1.0936198724614517E-3</v>
      </c>
      <c r="H132" s="73">
        <f ca="1">IF(H$2=0,0,H$22*EXP(H$23/($B132+273)/RGas)*(OFFSET('Composition%'!$B102,0,H$13)*OFFSET('Composition%'!$B102,0,H$14)))-IF(H$2=2,0,OFFSET('Composition%'!$B102,0,H$17)*OFFSET('Composition%'!$B102,0,H$18)*(H$24*EXP(-H$25/($B132+273)/RGas)))+ReactionRateK2!H132/2</f>
        <v>-3.5810210950317689E-6</v>
      </c>
      <c r="I132" s="73">
        <f ca="1">IF(I$2=0,0,I$22*EXP(I$23/($B132+273)/RGas)*(OFFSET('Composition%'!$B102,0,I$13)*OFFSET('Composition%'!$B102,0,I$14)))-IF(I$2=2,0,OFFSET('Composition%'!$B102,0,I$17)*OFFSET('Composition%'!$B102,0,I$18)*(I$24*EXP(-I$25/($B132+273)/RGas)))+ReactionRateK2!I132/2</f>
        <v>1.8468746820543817E-6</v>
      </c>
      <c r="J132" s="73"/>
      <c r="K132" s="73">
        <f ca="1">IF(K$2=0,0,K$22*EXP(K$23/($B132+273)/RGas)*(OFFSET('Composition%'!$B102,0,K$13)*OFFSET('Composition%'!$B102,0,K$14)))-IF(K$2=2,0,OFFSET('Composition%'!$B102,0,K$17)*OFFSET('Composition%'!$B102,0,K$18)*(K$24*EXP(-K$25/($B132+273)/RGas)))+ReactionRateK2!K132/2</f>
        <v>9.0991563703798316E-3</v>
      </c>
      <c r="L132" s="73">
        <f ca="1">IF(L$2=0,0,L$22*EXP(L$23/($B132+273)/RGas)*(OFFSET('Composition%'!$B102,0,L$13)*OFFSET('Composition%'!$B102,0,L$14)))-IF(L$2=2,0,OFFSET('Composition%'!$B102,0,L$17)*OFFSET('Composition%'!$B102,0,L$18)*(L$24*EXP(-L$25/($B132+273)/RGas)))+ReactionRateK2!L132/2</f>
        <v>-2.2928833941019515E-3</v>
      </c>
      <c r="M132" s="73">
        <f ca="1">IF(M$2=0,0,M$22*EXP(M$23/($B132+273)/RGas)*(OFFSET('Composition%'!$B102,0,M$13)*OFFSET('Composition%'!$B102,0,M$14)))-IF(M$2=2,0,OFFSET('Composition%'!$B102,0,M$17)*OFFSET('Composition%'!$B102,0,M$18)*(M$24*EXP(-M$25/($B132+273)/RGas)))+ReactionRateK2!M132/2</f>
        <v>0</v>
      </c>
      <c r="N132" s="73"/>
      <c r="O132" s="73">
        <f ca="1">IF(O$2=0,0,O$22*EXP(O$23/($B132+273)/RGas)*(OFFSET('Composition%'!$B102,0,O$13)*OFFSET('Composition%'!$B102,0,O$14)))-IF(O$2=2,0,OFFSET('Composition%'!$B102,0,O$17)*OFFSET('Composition%'!$B102,0,O$18)*(O$24*EXP(-O$25/($B132+273)/RGas)))+ReactionRateK2!O132/2</f>
        <v>0</v>
      </c>
      <c r="P132" s="73">
        <f ca="1">IF(P$2=0,0,P$22*EXP(P$23/($B132+273)/RGas)*(OFFSET('Composition%'!$B102,0,P$13)*OFFSET('Composition%'!$B102,0,P$14)))-IF(P$2=2,0,OFFSET('Composition%'!$B102,0,P$17)*OFFSET('Composition%'!$B102,0,P$18)*(P$24*EXP(-P$25/($B132+273)/RGas)))+ReactionRateK2!P132/2</f>
        <v>1.4361564400452444E-2</v>
      </c>
      <c r="Q132" s="73">
        <f ca="1">IF(Q$2=0,0,Q$22*EXP(Q$23/($B132+273)/RGas)*(OFFSET('Composition%'!$B102,0,Q$13)*OFFSET('Composition%'!$B102,0,Q$14)))-IF(Q$2=2,0,OFFSET('Composition%'!$B102,0,Q$17)*OFFSET('Composition%'!$B102,0,Q$18)*(Q$24*EXP(-Q$25/($B132+273)/RGas)))+ReactionRateK2!Q132/2</f>
        <v>1.8468027903690673E-4</v>
      </c>
      <c r="R132" s="73">
        <f ca="1">IF(R$2=0,0,R$22*EXP(R$23/($B132+273)/RGas)*(OFFSET('Composition%'!$B102,0,R$13)*OFFSET('Composition%'!$B102,0,R$14)))-IF(R$2=2,0,OFFSET('Composition%'!$B102,0,R$17)*OFFSET('Composition%'!$B102,0,R$18)*(R$24*EXP(-R$25/($B132+273)/RGas)))+ReactionRateK2!R132/2</f>
        <v>6.811805692400357E-5</v>
      </c>
      <c r="S132" s="73"/>
      <c r="T132" s="73">
        <f ca="1">IF(T$2=0,0,T$22*EXP(T$23/($B132+273)/RGas)*(OFFSET('Composition%'!$B102,0,T$13)*OFFSET('Composition%'!$B102,0,T$14)))-IF(T$2=2,0,OFFSET('Composition%'!$B102,0,T$17)*OFFSET('Composition%'!$B102,0,T$18)*(T$24*EXP(-T$25/($B132+273)/RGas)))+ReactionRateK2!T132/2</f>
        <v>5.2135434208423721E-5</v>
      </c>
      <c r="U132" s="73">
        <f ca="1">IF(U$2=0,0,U$22*EXP(U$23/($B132+273)/RGas)*(OFFSET('Composition%'!$B102,0,U$13)*OFFSET('Composition%'!$B102,0,U$14)))-IF(U$2=2,0,OFFSET('Composition%'!$B102,0,U$17)*OFFSET('Composition%'!$B102,0,U$18)*(U$24*EXP(-U$25/($B132+273)/RGas)))+ReactionRateK2!U132/2</f>
        <v>2.0131324067922396E-7</v>
      </c>
      <c r="V132" s="73">
        <f ca="1">IF(V$2=0,0,V$22*EXP(V$23/($B132+273)/RGas)*(OFFSET('Composition%'!$B102,0,V$13)*OFFSET('Composition%'!$B102,0,V$14)))-IF(V$2=2,0,OFFSET('Composition%'!$B102,0,V$17)*OFFSET('Composition%'!$B102,0,V$18)*(V$24*EXP(-V$25/($B132+273)/RGas)))+ReactionRateK2!V132/2</f>
        <v>0</v>
      </c>
      <c r="W132" s="73">
        <f ca="1">IF(W$2=0,0,W$22*EXP(W$23/($B132+273)/RGas)*(OFFSET('Composition%'!$B102,0,W$13)*OFFSET('Composition%'!$B102,0,W$14)))-IF(W$2=2,0,OFFSET('Composition%'!$B102,0,W$17)*OFFSET('Composition%'!$B102,0,W$18)*(W$24*EXP(-W$25/($B132+273)/RGas)))+ReactionRateK2!W132/2</f>
        <v>0</v>
      </c>
      <c r="X132" s="73">
        <f ca="1">IF(X$2=0,0,X$22*EXP(X$23/($B132+273)/RGas)*(OFFSET('Composition%'!$B102,0,X$13)*OFFSET('Composition%'!$B102,0,X$14)))-IF(X$2=2,0,OFFSET('Composition%'!$B102,0,X$17)*OFFSET('Composition%'!$B102,0,X$18)*(X$24*EXP(-X$25/($B132+273)/RGas)))+ReactionRateK2!X132/2</f>
        <v>4.3607897652460902E-8</v>
      </c>
      <c r="Y132" s="73">
        <f ca="1">IF(Y$2=0,0,Y$22*EXP(Y$23/($B132+273)/RGas)*(OFFSET('Composition%'!$B102,0,Y$13)*OFFSET('Composition%'!$B102,0,Y$14)))-IF(Y$2=2,0,OFFSET('Composition%'!$B102,0,Y$17)*OFFSET('Composition%'!$B102,0,Y$18)*(Y$24*EXP(-Y$25/($B132+273)/RGas)))+ReactionRateK2!Y132/2</f>
        <v>2.1583331481543736E-9</v>
      </c>
      <c r="Z132" s="73">
        <f ca="1">IF(Z$2=0,0,Z$22*EXP(Z$23/($B132+273)/RGas)*(OFFSET('Composition%'!$B102,0,Z$13)*OFFSET('Composition%'!$B102,0,Z$14)))-IF(Z$2=2,0,OFFSET('Composition%'!$B102,0,Z$17)*OFFSET('Composition%'!$B102,0,Z$18)*(Z$24*EXP(-Z$25/($B132+273)/RGas)))+ReactionRateK2!Z132/2</f>
        <v>0</v>
      </c>
      <c r="AA132" s="73">
        <f ca="1">IF(AA$2=0,0,AA$22*EXP(AA$23/($B132+273)/RGas)*(OFFSET('Composition%'!$B102,0,AA$13)*OFFSET('Composition%'!$B102,0,AA$14)))-IF(AA$2=2,0,OFFSET('Composition%'!$B102,0,AA$17)*OFFSET('Composition%'!$B102,0,AA$18)*(AA$24*EXP(-AA$25/($B132+273)/RGas)))+ReactionRateK2!AA132/2</f>
        <v>0</v>
      </c>
      <c r="AB132" s="73">
        <f ca="1">IF(AB$2=0,0,AB$22*EXP(AB$23/($B132+273)/RGas)*(OFFSET('Composition%'!$B102,0,AB$13)*OFFSET('Composition%'!$B102,0,AB$14)))-IF(AB$2=2,0,OFFSET('Composition%'!$B102,0,AB$17)*OFFSET('Composition%'!$B102,0,AB$18)*(AB$24*EXP(-AB$25/($B132+273)/RGas)))+ReactionRateK2!AB132/2</f>
        <v>0</v>
      </c>
      <c r="AC132" s="73">
        <f ca="1">IF(AC$2=0,0,AC$22*EXP(AC$23/($B132+273)/RGas)*(OFFSET('Composition%'!$B102,0,AC$13)*OFFSET('Composition%'!$B102,0,AC$14)))-IF(AC$2=2,0,OFFSET('Composition%'!$B102,0,AC$17)*OFFSET('Composition%'!$B102,0,AC$18)*(AC$24*EXP(-AC$25/($B132+273)/RGas)))+ReactionRateK2!AC132/2</f>
        <v>0</v>
      </c>
      <c r="AD132" s="73">
        <f ca="1">IF(AD$2=0,0,AD$22*EXP(AD$23/($B132+273)/RGas)*(OFFSET('Composition%'!$B102,0,AD$13)*OFFSET('Composition%'!$B102,0,AD$14)))-IF(AD$2=2,0,OFFSET('Composition%'!$B102,0,AD$17)*OFFSET('Composition%'!$B102,0,AD$18)*(AD$24*EXP(-AD$25/($B132+273)/RGas)))+ReactionRateK2!AD132/2</f>
        <v>0</v>
      </c>
      <c r="AE132" s="73">
        <f ca="1">IF(AE$2=0,0,AE$22*EXP(AE$23/($B132+273)/RGas)*(OFFSET('Composition%'!$B102,0,AE$13)*OFFSET('Composition%'!$B102,0,AE$14)))-IF(AE$2=2,0,OFFSET('Composition%'!$B102,0,AE$17)*OFFSET('Composition%'!$B102,0,AE$18)*(AE$24*EXP(-AE$25/($B132+273)/RGas)))+ReactionRateK2!AE132/2</f>
        <v>0</v>
      </c>
      <c r="AF132" s="73"/>
      <c r="AG132" s="73">
        <f ca="1">IF(AG$2=0,0,AG$22*EXP(AG$23/($B132+273)/RGas)*(OFFSET('Composition%'!$B102,0,AG$13)*OFFSET('Composition%'!$B102,0,AG$14)))-IF(AG$2=2,0,OFFSET('Composition%'!$B102,0,AG$17)*OFFSET('Composition%'!$B102,0,AG$18)*(AG$24*EXP(-AG$25/($B132+273)/RGas)))+ReactionRateK2!AG132/2</f>
        <v>0</v>
      </c>
      <c r="AH132" s="73">
        <f ca="1">IF(AH$2=0,0,AH$22*EXP(AH$23/($B132+273)/RGas)*(OFFSET('Composition%'!$B102,0,AH$13)*OFFSET('Composition%'!$B102,0,AH$14)))-IF(AH$2=2,0,OFFSET('Composition%'!$B102,0,AH$17)*OFFSET('Composition%'!$B102,0,AH$18)*(AH$24*EXP(-AH$25/($B132+273)/RGas)))+ReactionRateK2!AH132/2</f>
        <v>0</v>
      </c>
      <c r="AI132" s="73">
        <f ca="1">IF(AI$2=0,0,AI$22*EXP(AI$23/($B132+273)/RGas)*(OFFSET('Composition%'!$B102,0,AI$13)*OFFSET('Composition%'!$B102,0,AI$14)))-IF(AI$2=2,0,OFFSET('Composition%'!$B102,0,AI$17)*OFFSET('Composition%'!$B102,0,AI$18)*(AI$24*EXP(-AI$25/($B132+273)/RGas)))+ReactionRateK2!AI132/2</f>
        <v>0</v>
      </c>
      <c r="AJ132" s="73">
        <f ca="1">IF(AJ$2=0,0,AJ$22*EXP(AJ$23/($B132+273)/RGas)*(OFFSET('Composition%'!$B102,0,AJ$13)*OFFSET('Composition%'!$B102,0,AJ$14)))-IF(AJ$2=2,0,OFFSET('Composition%'!$B102,0,AJ$17)*OFFSET('Composition%'!$B102,0,AJ$18)*(AJ$24*EXP(-AJ$25/($B132+273)/RGas)))+ReactionRateK2!AJ132/2</f>
        <v>0</v>
      </c>
      <c r="AK132" s="73">
        <f ca="1">IF(AK$2=0,0,AK$22*EXP(AK$23/($B132+273)/RGas)*(OFFSET('Composition%'!$B102,0,AK$13)*OFFSET('Composition%'!$B102,0,AK$14)))-IF(AK$2=2,0,OFFSET('Composition%'!$B102,0,AK$17)*OFFSET('Composition%'!$B102,0,AK$18)*(AK$24*EXP(-AK$25/($B132+273)/RGas)))+ReactionRateK2!AK132/2</f>
        <v>0</v>
      </c>
      <c r="AL132" s="73">
        <f ca="1">IF(AL$2=0,0,AL$22*EXP(AL$23/($B132+273)/RGas)*(OFFSET('Composition%'!$B102,0,AL$13)*OFFSET('Composition%'!$B102,0,AL$14)))-IF(AL$2=2,0,OFFSET('Composition%'!$B102,0,AL$17)*OFFSET('Composition%'!$B102,0,AL$18)*(AL$24*EXP(-AL$25/($B132+273)/RGas)))+ReactionRateK2!AL132/2</f>
        <v>0</v>
      </c>
      <c r="AM132" s="73"/>
      <c r="AN132" s="73">
        <f ca="1">IF(AN$2=0,0,AN$22*EXP(AN$23/($B132+273)/RGas)*(OFFSET('Composition%'!$B102,0,AN$13)*OFFSET('Composition%'!$B102,0,AN$14)))-IF(AN$2=2,0,OFFSET('Composition%'!$B102,0,AN$17)*OFFSET('Composition%'!$B102,0,AN$18)*(AN$24*EXP(-AN$25/($B132+273)/RGas)))+ReactionRateK2!AN132/2</f>
        <v>0</v>
      </c>
      <c r="AO132" s="73">
        <f ca="1">IF(AO$2=0,0,AO$22*EXP(AO$23/($B132+273)/RGas)*(OFFSET('Composition%'!$B102,0,AO$13)*OFFSET('Composition%'!$B102,0,AO$14)))-IF(AO$2=2,0,OFFSET('Composition%'!$B102,0,AO$17)*OFFSET('Composition%'!$B102,0,AO$18)*(AO$24*EXP(-AO$25/($B132+273)/RGas)))+ReactionRateK2!AO132/2</f>
        <v>0</v>
      </c>
      <c r="AP132" s="73">
        <f ca="1">IF(AP$2=0,0,AP$22*EXP(AP$23/($B132+273)/RGas)*(OFFSET('Composition%'!$B102,0,AP$13)*OFFSET('Composition%'!$B102,0,AP$14)))-IF(AP$2=2,0,OFFSET('Composition%'!$B102,0,AP$17)*OFFSET('Composition%'!$B102,0,AP$18)*(AP$24*EXP(-AP$25/($B132+273)/RGas)))+ReactionRateK2!AP132/2</f>
        <v>4.7339627714482199E-12</v>
      </c>
      <c r="AQ132" s="73">
        <f ca="1">IF(AQ$2=0,0,AQ$22*EXP(AQ$23/($B132+273)/RGas)*(OFFSET('Composition%'!$B102,0,AQ$13)*OFFSET('Composition%'!$B102,0,AQ$14)))-IF(AQ$2=2,0,OFFSET('Composition%'!$B102,0,AQ$17)*OFFSET('Composition%'!$B102,0,AQ$18)*(AQ$24*EXP(-AQ$25/($B132+273)/RGas)))+ReactionRateK2!AQ132/2</f>
        <v>0</v>
      </c>
      <c r="AR132" s="73">
        <f ca="1">IF(AR$2=0,0,AR$22*EXP(AR$23/($B132+273)/RGas)*(OFFSET('Composition%'!$B102,0,AR$13)*OFFSET('Composition%'!$B102,0,AR$14)))-IF(AR$2=2,0,OFFSET('Composition%'!$B102,0,AR$17)*OFFSET('Composition%'!$B102,0,AR$18)*(AR$24*EXP(-AR$25/($B132+273)/RGas)))+ReactionRateK2!AR132/2</f>
        <v>0</v>
      </c>
    </row>
    <row r="133" spans="1:44">
      <c r="A133" s="3">
        <f t="shared" si="12"/>
        <v>5.0499999999999901</v>
      </c>
      <c r="B133" s="19">
        <f ca="1">'Composition%'!B103</f>
        <v>414.63924375545378</v>
      </c>
      <c r="C133">
        <f t="shared" si="11"/>
        <v>30</v>
      </c>
      <c r="D133" s="26">
        <f ca="1">('Composition%'!C103*ReactionRateK3!C133)^3</f>
        <v>5.9466276923897352</v>
      </c>
      <c r="E133" s="4"/>
      <c r="F133" s="73">
        <f ca="1">IF(F$2=0,0,F$22*EXP(F$23/($B133+273)/RGas)*(OFFSET('Composition%'!$B103,0,F$13)*OFFSET('Composition%'!$B103,0,F$14)))-IF(F$2=2,0,OFFSET('Composition%'!$B103,0,F$17)*OFFSET('Composition%'!$B103,0,F$18)*(F$24*EXP(-F$25/($B133+273)/RGas)))+ReactionRateK2!F133/2</f>
        <v>2.6633336794157532E-3</v>
      </c>
      <c r="G133" s="73">
        <f ca="1">IF(G$2=0,0,G$22*EXP(G$23/($B133+273)/RGas)*(OFFSET('Composition%'!$B103,0,G$13)*OFFSET('Composition%'!$B103,0,G$14)))-IF(G$2=2,0,OFFSET('Composition%'!$B103,0,G$17)*OFFSET('Composition%'!$B103,0,G$18)*(G$24*EXP(-G$25/($B133+273)/RGas)))+ReactionRateK2!G133/2</f>
        <v>1.0790543374595511E-3</v>
      </c>
      <c r="H133" s="73">
        <f ca="1">IF(H$2=0,0,H$22*EXP(H$23/($B133+273)/RGas)*(OFFSET('Composition%'!$B103,0,H$13)*OFFSET('Composition%'!$B103,0,H$14)))-IF(H$2=2,0,OFFSET('Composition%'!$B103,0,H$17)*OFFSET('Composition%'!$B103,0,H$18)*(H$24*EXP(-H$25/($B133+273)/RGas)))+ReactionRateK2!H133/2</f>
        <v>-3.5500328618856665E-6</v>
      </c>
      <c r="I133" s="73">
        <f ca="1">IF(I$2=0,0,I$22*EXP(I$23/($B133+273)/RGas)*(OFFSET('Composition%'!$B103,0,I$13)*OFFSET('Composition%'!$B103,0,I$14)))-IF(I$2=2,0,OFFSET('Composition%'!$B103,0,I$17)*OFFSET('Composition%'!$B103,0,I$18)*(I$24*EXP(-I$25/($B133+273)/RGas)))+ReactionRateK2!I133/2</f>
        <v>1.7290364067731228E-6</v>
      </c>
      <c r="J133" s="73"/>
      <c r="K133" s="73">
        <f ca="1">IF(K$2=0,0,K$22*EXP(K$23/($B133+273)/RGas)*(OFFSET('Composition%'!$B103,0,K$13)*OFFSET('Composition%'!$B103,0,K$14)))-IF(K$2=2,0,OFFSET('Composition%'!$B103,0,K$17)*OFFSET('Composition%'!$B103,0,K$18)*(K$24*EXP(-K$25/($B133+273)/RGas)))+ReactionRateK2!K133/2</f>
        <v>8.8648467975294045E-3</v>
      </c>
      <c r="L133" s="73">
        <f ca="1">IF(L$2=0,0,L$22*EXP(L$23/($B133+273)/RGas)*(OFFSET('Composition%'!$B103,0,L$13)*OFFSET('Composition%'!$B103,0,L$14)))-IF(L$2=2,0,OFFSET('Composition%'!$B103,0,L$17)*OFFSET('Composition%'!$B103,0,L$18)*(L$24*EXP(-L$25/($B133+273)/RGas)))+ReactionRateK2!L133/2</f>
        <v>-2.2635681979869494E-3</v>
      </c>
      <c r="M133" s="73">
        <f ca="1">IF(M$2=0,0,M$22*EXP(M$23/($B133+273)/RGas)*(OFFSET('Composition%'!$B103,0,M$13)*OFFSET('Composition%'!$B103,0,M$14)))-IF(M$2=2,0,OFFSET('Composition%'!$B103,0,M$17)*OFFSET('Composition%'!$B103,0,M$18)*(M$24*EXP(-M$25/($B133+273)/RGas)))+ReactionRateK2!M133/2</f>
        <v>0</v>
      </c>
      <c r="N133" s="73"/>
      <c r="O133" s="73">
        <f ca="1">IF(O$2=0,0,O$22*EXP(O$23/($B133+273)/RGas)*(OFFSET('Composition%'!$B103,0,O$13)*OFFSET('Composition%'!$B103,0,O$14)))-IF(O$2=2,0,OFFSET('Composition%'!$B103,0,O$17)*OFFSET('Composition%'!$B103,0,O$18)*(O$24*EXP(-O$25/($B133+273)/RGas)))+ReactionRateK2!O133/2</f>
        <v>0</v>
      </c>
      <c r="P133" s="73">
        <f ca="1">IF(P$2=0,0,P$22*EXP(P$23/($B133+273)/RGas)*(OFFSET('Composition%'!$B103,0,P$13)*OFFSET('Composition%'!$B103,0,P$14)))-IF(P$2=2,0,OFFSET('Composition%'!$B103,0,P$17)*OFFSET('Composition%'!$B103,0,P$18)*(P$24*EXP(-P$25/($B133+273)/RGas)))+ReactionRateK2!P133/2</f>
        <v>1.4237112480957778E-2</v>
      </c>
      <c r="Q133" s="73">
        <f ca="1">IF(Q$2=0,0,Q$22*EXP(Q$23/($B133+273)/RGas)*(OFFSET('Composition%'!$B103,0,Q$13)*OFFSET('Composition%'!$B103,0,Q$14)))-IF(Q$2=2,0,OFFSET('Composition%'!$B103,0,Q$17)*OFFSET('Composition%'!$B103,0,Q$18)*(Q$24*EXP(-Q$25/($B133+273)/RGas)))+ReactionRateK2!Q133/2</f>
        <v>1.8573741702144437E-4</v>
      </c>
      <c r="R133" s="73">
        <f ca="1">IF(R$2=0,0,R$22*EXP(R$23/($B133+273)/RGas)*(OFFSET('Composition%'!$B103,0,R$13)*OFFSET('Composition%'!$B103,0,R$14)))-IF(R$2=2,0,OFFSET('Composition%'!$B103,0,R$17)*OFFSET('Composition%'!$B103,0,R$18)*(R$24*EXP(-R$25/($B133+273)/RGas)))+ReactionRateK2!R133/2</f>
        <v>6.9150084716797461E-5</v>
      </c>
      <c r="S133" s="73"/>
      <c r="T133" s="73">
        <f ca="1">IF(T$2=0,0,T$22*EXP(T$23/($B133+273)/RGas)*(OFFSET('Composition%'!$B103,0,T$13)*OFFSET('Composition%'!$B103,0,T$14)))-IF(T$2=2,0,OFFSET('Composition%'!$B103,0,T$17)*OFFSET('Composition%'!$B103,0,T$18)*(T$24*EXP(-T$25/($B133+273)/RGas)))+ReactionRateK2!T133/2</f>
        <v>4.8709976194841295E-5</v>
      </c>
      <c r="U133" s="73">
        <f ca="1">IF(U$2=0,0,U$22*EXP(U$23/($B133+273)/RGas)*(OFFSET('Composition%'!$B103,0,U$13)*OFFSET('Composition%'!$B103,0,U$14)))-IF(U$2=2,0,OFFSET('Composition%'!$B103,0,U$17)*OFFSET('Composition%'!$B103,0,U$18)*(U$24*EXP(-U$25/($B133+273)/RGas)))+ReactionRateK2!U133/2</f>
        <v>1.8072688105864413E-7</v>
      </c>
      <c r="V133" s="73">
        <f ca="1">IF(V$2=0,0,V$22*EXP(V$23/($B133+273)/RGas)*(OFFSET('Composition%'!$B103,0,V$13)*OFFSET('Composition%'!$B103,0,V$14)))-IF(V$2=2,0,OFFSET('Composition%'!$B103,0,V$17)*OFFSET('Composition%'!$B103,0,V$18)*(V$24*EXP(-V$25/($B133+273)/RGas)))+ReactionRateK2!V133/2</f>
        <v>0</v>
      </c>
      <c r="W133" s="73">
        <f ca="1">IF(W$2=0,0,W$22*EXP(W$23/($B133+273)/RGas)*(OFFSET('Composition%'!$B103,0,W$13)*OFFSET('Composition%'!$B103,0,W$14)))-IF(W$2=2,0,OFFSET('Composition%'!$B103,0,W$17)*OFFSET('Composition%'!$B103,0,W$18)*(W$24*EXP(-W$25/($B133+273)/RGas)))+ReactionRateK2!W133/2</f>
        <v>0</v>
      </c>
      <c r="X133" s="73">
        <f ca="1">IF(X$2=0,0,X$22*EXP(X$23/($B133+273)/RGas)*(OFFSET('Composition%'!$B103,0,X$13)*OFFSET('Composition%'!$B103,0,X$14)))-IF(X$2=2,0,OFFSET('Composition%'!$B103,0,X$17)*OFFSET('Composition%'!$B103,0,X$18)*(X$24*EXP(-X$25/($B133+273)/RGas)))+ReactionRateK2!X133/2</f>
        <v>4.360592051749259E-8</v>
      </c>
      <c r="Y133" s="73">
        <f ca="1">IF(Y$2=0,0,Y$22*EXP(Y$23/($B133+273)/RGas)*(OFFSET('Composition%'!$B103,0,Y$13)*OFFSET('Composition%'!$B103,0,Y$14)))-IF(Y$2=2,0,OFFSET('Composition%'!$B103,0,Y$17)*OFFSET('Composition%'!$B103,0,Y$18)*(Y$24*EXP(-Y$25/($B133+273)/RGas)))+ReactionRateK2!Y133/2</f>
        <v>2.1582352916611649E-9</v>
      </c>
      <c r="Z133" s="73">
        <f ca="1">IF(Z$2=0,0,Z$22*EXP(Z$23/($B133+273)/RGas)*(OFFSET('Composition%'!$B103,0,Z$13)*OFFSET('Composition%'!$B103,0,Z$14)))-IF(Z$2=2,0,OFFSET('Composition%'!$B103,0,Z$17)*OFFSET('Composition%'!$B103,0,Z$18)*(Z$24*EXP(-Z$25/($B133+273)/RGas)))+ReactionRateK2!Z133/2</f>
        <v>0</v>
      </c>
      <c r="AA133" s="73">
        <f ca="1">IF(AA$2=0,0,AA$22*EXP(AA$23/($B133+273)/RGas)*(OFFSET('Composition%'!$B103,0,AA$13)*OFFSET('Composition%'!$B103,0,AA$14)))-IF(AA$2=2,0,OFFSET('Composition%'!$B103,0,AA$17)*OFFSET('Composition%'!$B103,0,AA$18)*(AA$24*EXP(-AA$25/($B133+273)/RGas)))+ReactionRateK2!AA133/2</f>
        <v>0</v>
      </c>
      <c r="AB133" s="73">
        <f ca="1">IF(AB$2=0,0,AB$22*EXP(AB$23/($B133+273)/RGas)*(OFFSET('Composition%'!$B103,0,AB$13)*OFFSET('Composition%'!$B103,0,AB$14)))-IF(AB$2=2,0,OFFSET('Composition%'!$B103,0,AB$17)*OFFSET('Composition%'!$B103,0,AB$18)*(AB$24*EXP(-AB$25/($B133+273)/RGas)))+ReactionRateK2!AB133/2</f>
        <v>0</v>
      </c>
      <c r="AC133" s="73">
        <f ca="1">IF(AC$2=0,0,AC$22*EXP(AC$23/($B133+273)/RGas)*(OFFSET('Composition%'!$B103,0,AC$13)*OFFSET('Composition%'!$B103,0,AC$14)))-IF(AC$2=2,0,OFFSET('Composition%'!$B103,0,AC$17)*OFFSET('Composition%'!$B103,0,AC$18)*(AC$24*EXP(-AC$25/($B133+273)/RGas)))+ReactionRateK2!AC133/2</f>
        <v>0</v>
      </c>
      <c r="AD133" s="73">
        <f ca="1">IF(AD$2=0,0,AD$22*EXP(AD$23/($B133+273)/RGas)*(OFFSET('Composition%'!$B103,0,AD$13)*OFFSET('Composition%'!$B103,0,AD$14)))-IF(AD$2=2,0,OFFSET('Composition%'!$B103,0,AD$17)*OFFSET('Composition%'!$B103,0,AD$18)*(AD$24*EXP(-AD$25/($B133+273)/RGas)))+ReactionRateK2!AD133/2</f>
        <v>0</v>
      </c>
      <c r="AE133" s="73">
        <f ca="1">IF(AE$2=0,0,AE$22*EXP(AE$23/($B133+273)/RGas)*(OFFSET('Composition%'!$B103,0,AE$13)*OFFSET('Composition%'!$B103,0,AE$14)))-IF(AE$2=2,0,OFFSET('Composition%'!$B103,0,AE$17)*OFFSET('Composition%'!$B103,0,AE$18)*(AE$24*EXP(-AE$25/($B133+273)/RGas)))+ReactionRateK2!AE133/2</f>
        <v>0</v>
      </c>
      <c r="AF133" s="73"/>
      <c r="AG133" s="73">
        <f ca="1">IF(AG$2=0,0,AG$22*EXP(AG$23/($B133+273)/RGas)*(OFFSET('Composition%'!$B103,0,AG$13)*OFFSET('Composition%'!$B103,0,AG$14)))-IF(AG$2=2,0,OFFSET('Composition%'!$B103,0,AG$17)*OFFSET('Composition%'!$B103,0,AG$18)*(AG$24*EXP(-AG$25/($B133+273)/RGas)))+ReactionRateK2!AG133/2</f>
        <v>0</v>
      </c>
      <c r="AH133" s="73">
        <f ca="1">IF(AH$2=0,0,AH$22*EXP(AH$23/($B133+273)/RGas)*(OFFSET('Composition%'!$B103,0,AH$13)*OFFSET('Composition%'!$B103,0,AH$14)))-IF(AH$2=2,0,OFFSET('Composition%'!$B103,0,AH$17)*OFFSET('Composition%'!$B103,0,AH$18)*(AH$24*EXP(-AH$25/($B133+273)/RGas)))+ReactionRateK2!AH133/2</f>
        <v>0</v>
      </c>
      <c r="AI133" s="73">
        <f ca="1">IF(AI$2=0,0,AI$22*EXP(AI$23/($B133+273)/RGas)*(OFFSET('Composition%'!$B103,0,AI$13)*OFFSET('Composition%'!$B103,0,AI$14)))-IF(AI$2=2,0,OFFSET('Composition%'!$B103,0,AI$17)*OFFSET('Composition%'!$B103,0,AI$18)*(AI$24*EXP(-AI$25/($B133+273)/RGas)))+ReactionRateK2!AI133/2</f>
        <v>0</v>
      </c>
      <c r="AJ133" s="73">
        <f ca="1">IF(AJ$2=0,0,AJ$22*EXP(AJ$23/($B133+273)/RGas)*(OFFSET('Composition%'!$B103,0,AJ$13)*OFFSET('Composition%'!$B103,0,AJ$14)))-IF(AJ$2=2,0,OFFSET('Composition%'!$B103,0,AJ$17)*OFFSET('Composition%'!$B103,0,AJ$18)*(AJ$24*EXP(-AJ$25/($B133+273)/RGas)))+ReactionRateK2!AJ133/2</f>
        <v>0</v>
      </c>
      <c r="AK133" s="73">
        <f ca="1">IF(AK$2=0,0,AK$22*EXP(AK$23/($B133+273)/RGas)*(OFFSET('Composition%'!$B103,0,AK$13)*OFFSET('Composition%'!$B103,0,AK$14)))-IF(AK$2=2,0,OFFSET('Composition%'!$B103,0,AK$17)*OFFSET('Composition%'!$B103,0,AK$18)*(AK$24*EXP(-AK$25/($B133+273)/RGas)))+ReactionRateK2!AK133/2</f>
        <v>0</v>
      </c>
      <c r="AL133" s="73">
        <f ca="1">IF(AL$2=0,0,AL$22*EXP(AL$23/($B133+273)/RGas)*(OFFSET('Composition%'!$B103,0,AL$13)*OFFSET('Composition%'!$B103,0,AL$14)))-IF(AL$2=2,0,OFFSET('Composition%'!$B103,0,AL$17)*OFFSET('Composition%'!$B103,0,AL$18)*(AL$24*EXP(-AL$25/($B133+273)/RGas)))+ReactionRateK2!AL133/2</f>
        <v>0</v>
      </c>
      <c r="AM133" s="73"/>
      <c r="AN133" s="73">
        <f ca="1">IF(AN$2=0,0,AN$22*EXP(AN$23/($B133+273)/RGas)*(OFFSET('Composition%'!$B103,0,AN$13)*OFFSET('Composition%'!$B103,0,AN$14)))-IF(AN$2=2,0,OFFSET('Composition%'!$B103,0,AN$17)*OFFSET('Composition%'!$B103,0,AN$18)*(AN$24*EXP(-AN$25/($B133+273)/RGas)))+ReactionRateK2!AN133/2</f>
        <v>0</v>
      </c>
      <c r="AO133" s="73">
        <f ca="1">IF(AO$2=0,0,AO$22*EXP(AO$23/($B133+273)/RGas)*(OFFSET('Composition%'!$B103,0,AO$13)*OFFSET('Composition%'!$B103,0,AO$14)))-IF(AO$2=2,0,OFFSET('Composition%'!$B103,0,AO$17)*OFFSET('Composition%'!$B103,0,AO$18)*(AO$24*EXP(-AO$25/($B133+273)/RGas)))+ReactionRateK2!AO133/2</f>
        <v>0</v>
      </c>
      <c r="AP133" s="73">
        <f ca="1">IF(AP$2=0,0,AP$22*EXP(AP$23/($B133+273)/RGas)*(OFFSET('Composition%'!$B103,0,AP$13)*OFFSET('Composition%'!$B103,0,AP$14)))-IF(AP$2=2,0,OFFSET('Composition%'!$B103,0,AP$17)*OFFSET('Composition%'!$B103,0,AP$18)*(AP$24*EXP(-AP$25/($B133+273)/RGas)))+ReactionRateK2!AP133/2</f>
        <v>4.7339709835671662E-12</v>
      </c>
      <c r="AQ133" s="73">
        <f ca="1">IF(AQ$2=0,0,AQ$22*EXP(AQ$23/($B133+273)/RGas)*(OFFSET('Composition%'!$B103,0,AQ$13)*OFFSET('Composition%'!$B103,0,AQ$14)))-IF(AQ$2=2,0,OFFSET('Composition%'!$B103,0,AQ$17)*OFFSET('Composition%'!$B103,0,AQ$18)*(AQ$24*EXP(-AQ$25/($B133+273)/RGas)))+ReactionRateK2!AQ133/2</f>
        <v>0</v>
      </c>
      <c r="AR133" s="73">
        <f ca="1">IF(AR$2=0,0,AR$22*EXP(AR$23/($B133+273)/RGas)*(OFFSET('Composition%'!$B103,0,AR$13)*OFFSET('Composition%'!$B103,0,AR$14)))-IF(AR$2=2,0,OFFSET('Composition%'!$B103,0,AR$17)*OFFSET('Composition%'!$B103,0,AR$18)*(AR$24*EXP(-AR$25/($B133+273)/RGas)))+ReactionRateK2!AR133/2</f>
        <v>0</v>
      </c>
    </row>
    <row r="134" spans="1:44">
      <c r="A134" s="3">
        <f t="shared" si="12"/>
        <v>5.0999999999999899</v>
      </c>
      <c r="B134" s="19">
        <f ca="1">'Composition%'!B104</f>
        <v>414.64640169974444</v>
      </c>
      <c r="C134">
        <f t="shared" si="11"/>
        <v>30</v>
      </c>
      <c r="D134" s="26">
        <f ca="1">('Composition%'!C104*ReactionRateK3!C134)^3</f>
        <v>5.9458730938894186</v>
      </c>
      <c r="E134" s="4"/>
      <c r="F134" s="73">
        <f ca="1">IF(F$2=0,0,F$22*EXP(F$23/($B134+273)/RGas)*(OFFSET('Composition%'!$B104,0,F$13)*OFFSET('Composition%'!$B104,0,F$14)))-IF(F$2=2,0,OFFSET('Composition%'!$B104,0,F$17)*OFFSET('Composition%'!$B104,0,F$18)*(F$24*EXP(-F$25/($B134+273)/RGas)))+ReactionRateK2!F134/2</f>
        <v>2.6266484046763702E-3</v>
      </c>
      <c r="G134" s="73">
        <f ca="1">IF(G$2=0,0,G$22*EXP(G$23/($B134+273)/RGas)*(OFFSET('Composition%'!$B104,0,G$13)*OFFSET('Composition%'!$B104,0,G$14)))-IF(G$2=2,0,OFFSET('Composition%'!$B104,0,G$17)*OFFSET('Composition%'!$B104,0,G$18)*(G$24*EXP(-G$25/($B134+273)/RGas)))+ReactionRateK2!G134/2</f>
        <v>1.06476475996173E-3</v>
      </c>
      <c r="H134" s="73">
        <f ca="1">IF(H$2=0,0,H$22*EXP(H$23/($B134+273)/RGas)*(OFFSET('Composition%'!$B104,0,H$13)*OFFSET('Composition%'!$B104,0,H$14)))-IF(H$2=2,0,OFFSET('Composition%'!$B104,0,H$17)*OFFSET('Composition%'!$B104,0,H$18)*(H$24*EXP(-H$25/($B134+273)/RGas)))+ReactionRateK2!H134/2</f>
        <v>-3.5190102935575892E-6</v>
      </c>
      <c r="I134" s="73">
        <f ca="1">IF(I$2=0,0,I$22*EXP(I$23/($B134+273)/RGas)*(OFFSET('Composition%'!$B104,0,I$13)*OFFSET('Composition%'!$B104,0,I$14)))-IF(I$2=2,0,OFFSET('Composition%'!$B104,0,I$17)*OFFSET('Composition%'!$B104,0,I$18)*(I$24*EXP(-I$25/($B134+273)/RGas)))+ReactionRateK2!I134/2</f>
        <v>1.6188326059155709E-6</v>
      </c>
      <c r="J134" s="73"/>
      <c r="K134" s="73">
        <f ca="1">IF(K$2=0,0,K$22*EXP(K$23/($B134+273)/RGas)*(OFFSET('Composition%'!$B104,0,K$13)*OFFSET('Composition%'!$B104,0,K$14)))-IF(K$2=2,0,OFFSET('Composition%'!$B104,0,K$17)*OFFSET('Composition%'!$B104,0,K$18)*(K$24*EXP(-K$25/($B134+273)/RGas)))+ReactionRateK2!K134/2</f>
        <v>8.6348991430173702E-3</v>
      </c>
      <c r="L134" s="73">
        <f ca="1">IF(L$2=0,0,L$22*EXP(L$23/($B134+273)/RGas)*(OFFSET('Composition%'!$B104,0,L$13)*OFFSET('Composition%'!$B104,0,L$14)))-IF(L$2=2,0,OFFSET('Composition%'!$B104,0,L$17)*OFFSET('Composition%'!$B104,0,L$18)*(L$24*EXP(-L$25/($B134+273)/RGas)))+ReactionRateK2!L134/2</f>
        <v>-2.2353643122790369E-3</v>
      </c>
      <c r="M134" s="73">
        <f ca="1">IF(M$2=0,0,M$22*EXP(M$23/($B134+273)/RGas)*(OFFSET('Composition%'!$B104,0,M$13)*OFFSET('Composition%'!$B104,0,M$14)))-IF(M$2=2,0,OFFSET('Composition%'!$B104,0,M$17)*OFFSET('Composition%'!$B104,0,M$18)*(M$24*EXP(-M$25/($B134+273)/RGas)))+ReactionRateK2!M134/2</f>
        <v>0</v>
      </c>
      <c r="N134" s="73"/>
      <c r="O134" s="73">
        <f ca="1">IF(O$2=0,0,O$22*EXP(O$23/($B134+273)/RGas)*(OFFSET('Composition%'!$B104,0,O$13)*OFFSET('Composition%'!$B104,0,O$14)))-IF(O$2=2,0,OFFSET('Composition%'!$B104,0,O$17)*OFFSET('Composition%'!$B104,0,O$18)*(O$24*EXP(-O$25/($B134+273)/RGas)))+ReactionRateK2!O134/2</f>
        <v>0</v>
      </c>
      <c r="P134" s="73">
        <f ca="1">IF(P$2=0,0,P$22*EXP(P$23/($B134+273)/RGas)*(OFFSET('Composition%'!$B104,0,P$13)*OFFSET('Composition%'!$B104,0,P$14)))-IF(P$2=2,0,OFFSET('Composition%'!$B104,0,P$17)*OFFSET('Composition%'!$B104,0,P$18)*(P$24*EXP(-P$25/($B134+273)/RGas)))+ReactionRateK2!P134/2</f>
        <v>1.4112537292593494E-2</v>
      </c>
      <c r="Q134" s="73">
        <f ca="1">IF(Q$2=0,0,Q$22*EXP(Q$23/($B134+273)/RGas)*(OFFSET('Composition%'!$B104,0,Q$13)*OFFSET('Composition%'!$B104,0,Q$14)))-IF(Q$2=2,0,OFFSET('Composition%'!$B104,0,Q$17)*OFFSET('Composition%'!$B104,0,Q$18)*(Q$24*EXP(-Q$25/($B134+273)/RGas)))+ReactionRateK2!Q134/2</f>
        <v>1.8676833704962549E-4</v>
      </c>
      <c r="R134" s="73">
        <f ca="1">IF(R$2=0,0,R$22*EXP(R$23/($B134+273)/RGas)*(OFFSET('Composition%'!$B104,0,R$13)*OFFSET('Composition%'!$B104,0,R$14)))-IF(R$2=2,0,OFFSET('Composition%'!$B104,0,R$17)*OFFSET('Composition%'!$B104,0,R$18)*(R$24*EXP(-R$25/($B134+273)/RGas)))+ReactionRateK2!R134/2</f>
        <v>7.0177866882803323E-5</v>
      </c>
      <c r="S134" s="73"/>
      <c r="T134" s="73">
        <f ca="1">IF(T$2=0,0,T$22*EXP(T$23/($B134+273)/RGas)*(OFFSET('Composition%'!$B104,0,T$13)*OFFSET('Composition%'!$B104,0,T$14)))-IF(T$2=2,0,OFFSET('Composition%'!$B104,0,T$17)*OFFSET('Composition%'!$B104,0,T$18)*(T$24*EXP(-T$25/($B134+273)/RGas)))+ReactionRateK2!T134/2</f>
        <v>4.5523632619540674E-5</v>
      </c>
      <c r="U134" s="73">
        <f ca="1">IF(U$2=0,0,U$22*EXP(U$23/($B134+273)/RGas)*(OFFSET('Composition%'!$B104,0,U$13)*OFFSET('Composition%'!$B104,0,U$14)))-IF(U$2=2,0,OFFSET('Composition%'!$B104,0,U$17)*OFFSET('Composition%'!$B104,0,U$18)*(U$24*EXP(-U$25/($B134+273)/RGas)))+ReactionRateK2!U134/2</f>
        <v>1.6224719677008475E-7</v>
      </c>
      <c r="V134" s="73">
        <f ca="1">IF(V$2=0,0,V$22*EXP(V$23/($B134+273)/RGas)*(OFFSET('Composition%'!$B104,0,V$13)*OFFSET('Composition%'!$B104,0,V$14)))-IF(V$2=2,0,OFFSET('Composition%'!$B104,0,V$17)*OFFSET('Composition%'!$B104,0,V$18)*(V$24*EXP(-V$25/($B134+273)/RGas)))+ReactionRateK2!V134/2</f>
        <v>0</v>
      </c>
      <c r="W134" s="73">
        <f ca="1">IF(W$2=0,0,W$22*EXP(W$23/($B134+273)/RGas)*(OFFSET('Composition%'!$B104,0,W$13)*OFFSET('Composition%'!$B104,0,W$14)))-IF(W$2=2,0,OFFSET('Composition%'!$B104,0,W$17)*OFFSET('Composition%'!$B104,0,W$18)*(W$24*EXP(-W$25/($B134+273)/RGas)))+ReactionRateK2!W134/2</f>
        <v>0</v>
      </c>
      <c r="X134" s="73">
        <f ca="1">IF(X$2=0,0,X$22*EXP(X$23/($B134+273)/RGas)*(OFFSET('Composition%'!$B104,0,X$13)*OFFSET('Composition%'!$B104,0,X$14)))-IF(X$2=2,0,OFFSET('Composition%'!$B104,0,X$17)*OFFSET('Composition%'!$B104,0,X$18)*(X$24*EXP(-X$25/($B134+273)/RGas)))+ReactionRateK2!X134/2</f>
        <v>4.3604073994125345E-8</v>
      </c>
      <c r="Y134" s="73">
        <f ca="1">IF(Y$2=0,0,Y$22*EXP(Y$23/($B134+273)/RGas)*(OFFSET('Composition%'!$B104,0,Y$13)*OFFSET('Composition%'!$B104,0,Y$14)))-IF(Y$2=2,0,OFFSET('Composition%'!$B104,0,Y$17)*OFFSET('Composition%'!$B104,0,Y$18)*(Y$24*EXP(-Y$25/($B134+273)/RGas)))+ReactionRateK2!Y134/2</f>
        <v>2.1581438996701048E-9</v>
      </c>
      <c r="Z134" s="73">
        <f ca="1">IF(Z$2=0,0,Z$22*EXP(Z$23/($B134+273)/RGas)*(OFFSET('Composition%'!$B104,0,Z$13)*OFFSET('Composition%'!$B104,0,Z$14)))-IF(Z$2=2,0,OFFSET('Composition%'!$B104,0,Z$17)*OFFSET('Composition%'!$B104,0,Z$18)*(Z$24*EXP(-Z$25/($B134+273)/RGas)))+ReactionRateK2!Z134/2</f>
        <v>0</v>
      </c>
      <c r="AA134" s="73">
        <f ca="1">IF(AA$2=0,0,AA$22*EXP(AA$23/($B134+273)/RGas)*(OFFSET('Composition%'!$B104,0,AA$13)*OFFSET('Composition%'!$B104,0,AA$14)))-IF(AA$2=2,0,OFFSET('Composition%'!$B104,0,AA$17)*OFFSET('Composition%'!$B104,0,AA$18)*(AA$24*EXP(-AA$25/($B134+273)/RGas)))+ReactionRateK2!AA134/2</f>
        <v>0</v>
      </c>
      <c r="AB134" s="73">
        <f ca="1">IF(AB$2=0,0,AB$22*EXP(AB$23/($B134+273)/RGas)*(OFFSET('Composition%'!$B104,0,AB$13)*OFFSET('Composition%'!$B104,0,AB$14)))-IF(AB$2=2,0,OFFSET('Composition%'!$B104,0,AB$17)*OFFSET('Composition%'!$B104,0,AB$18)*(AB$24*EXP(-AB$25/($B134+273)/RGas)))+ReactionRateK2!AB134/2</f>
        <v>0</v>
      </c>
      <c r="AC134" s="73">
        <f ca="1">IF(AC$2=0,0,AC$22*EXP(AC$23/($B134+273)/RGas)*(OFFSET('Composition%'!$B104,0,AC$13)*OFFSET('Composition%'!$B104,0,AC$14)))-IF(AC$2=2,0,OFFSET('Composition%'!$B104,0,AC$17)*OFFSET('Composition%'!$B104,0,AC$18)*(AC$24*EXP(-AC$25/($B134+273)/RGas)))+ReactionRateK2!AC134/2</f>
        <v>0</v>
      </c>
      <c r="AD134" s="73">
        <f ca="1">IF(AD$2=0,0,AD$22*EXP(AD$23/($B134+273)/RGas)*(OFFSET('Composition%'!$B104,0,AD$13)*OFFSET('Composition%'!$B104,0,AD$14)))-IF(AD$2=2,0,OFFSET('Composition%'!$B104,0,AD$17)*OFFSET('Composition%'!$B104,0,AD$18)*(AD$24*EXP(-AD$25/($B134+273)/RGas)))+ReactionRateK2!AD134/2</f>
        <v>0</v>
      </c>
      <c r="AE134" s="73">
        <f ca="1">IF(AE$2=0,0,AE$22*EXP(AE$23/($B134+273)/RGas)*(OFFSET('Composition%'!$B104,0,AE$13)*OFFSET('Composition%'!$B104,0,AE$14)))-IF(AE$2=2,0,OFFSET('Composition%'!$B104,0,AE$17)*OFFSET('Composition%'!$B104,0,AE$18)*(AE$24*EXP(-AE$25/($B134+273)/RGas)))+ReactionRateK2!AE134/2</f>
        <v>0</v>
      </c>
      <c r="AF134" s="73"/>
      <c r="AG134" s="73">
        <f ca="1">IF(AG$2=0,0,AG$22*EXP(AG$23/($B134+273)/RGas)*(OFFSET('Composition%'!$B104,0,AG$13)*OFFSET('Composition%'!$B104,0,AG$14)))-IF(AG$2=2,0,OFFSET('Composition%'!$B104,0,AG$17)*OFFSET('Composition%'!$B104,0,AG$18)*(AG$24*EXP(-AG$25/($B134+273)/RGas)))+ReactionRateK2!AG134/2</f>
        <v>0</v>
      </c>
      <c r="AH134" s="73">
        <f ca="1">IF(AH$2=0,0,AH$22*EXP(AH$23/($B134+273)/RGas)*(OFFSET('Composition%'!$B104,0,AH$13)*OFFSET('Composition%'!$B104,0,AH$14)))-IF(AH$2=2,0,OFFSET('Composition%'!$B104,0,AH$17)*OFFSET('Composition%'!$B104,0,AH$18)*(AH$24*EXP(-AH$25/($B134+273)/RGas)))+ReactionRateK2!AH134/2</f>
        <v>0</v>
      </c>
      <c r="AI134" s="73">
        <f ca="1">IF(AI$2=0,0,AI$22*EXP(AI$23/($B134+273)/RGas)*(OFFSET('Composition%'!$B104,0,AI$13)*OFFSET('Composition%'!$B104,0,AI$14)))-IF(AI$2=2,0,OFFSET('Composition%'!$B104,0,AI$17)*OFFSET('Composition%'!$B104,0,AI$18)*(AI$24*EXP(-AI$25/($B134+273)/RGas)))+ReactionRateK2!AI134/2</f>
        <v>0</v>
      </c>
      <c r="AJ134" s="73">
        <f ca="1">IF(AJ$2=0,0,AJ$22*EXP(AJ$23/($B134+273)/RGas)*(OFFSET('Composition%'!$B104,0,AJ$13)*OFFSET('Composition%'!$B104,0,AJ$14)))-IF(AJ$2=2,0,OFFSET('Composition%'!$B104,0,AJ$17)*OFFSET('Composition%'!$B104,0,AJ$18)*(AJ$24*EXP(-AJ$25/($B134+273)/RGas)))+ReactionRateK2!AJ134/2</f>
        <v>0</v>
      </c>
      <c r="AK134" s="73">
        <f ca="1">IF(AK$2=0,0,AK$22*EXP(AK$23/($B134+273)/RGas)*(OFFSET('Composition%'!$B104,0,AK$13)*OFFSET('Composition%'!$B104,0,AK$14)))-IF(AK$2=2,0,OFFSET('Composition%'!$B104,0,AK$17)*OFFSET('Composition%'!$B104,0,AK$18)*(AK$24*EXP(-AK$25/($B134+273)/RGas)))+ReactionRateK2!AK134/2</f>
        <v>0</v>
      </c>
      <c r="AL134" s="73">
        <f ca="1">IF(AL$2=0,0,AL$22*EXP(AL$23/($B134+273)/RGas)*(OFFSET('Composition%'!$B104,0,AL$13)*OFFSET('Composition%'!$B104,0,AL$14)))-IF(AL$2=2,0,OFFSET('Composition%'!$B104,0,AL$17)*OFFSET('Composition%'!$B104,0,AL$18)*(AL$24*EXP(-AL$25/($B134+273)/RGas)))+ReactionRateK2!AL134/2</f>
        <v>0</v>
      </c>
      <c r="AM134" s="73"/>
      <c r="AN134" s="73">
        <f ca="1">IF(AN$2=0,0,AN$22*EXP(AN$23/($B134+273)/RGas)*(OFFSET('Composition%'!$B104,0,AN$13)*OFFSET('Composition%'!$B104,0,AN$14)))-IF(AN$2=2,0,OFFSET('Composition%'!$B104,0,AN$17)*OFFSET('Composition%'!$B104,0,AN$18)*(AN$24*EXP(-AN$25/($B134+273)/RGas)))+ReactionRateK2!AN134/2</f>
        <v>0</v>
      </c>
      <c r="AO134" s="73">
        <f ca="1">IF(AO$2=0,0,AO$22*EXP(AO$23/($B134+273)/RGas)*(OFFSET('Composition%'!$B104,0,AO$13)*OFFSET('Composition%'!$B104,0,AO$14)))-IF(AO$2=2,0,OFFSET('Composition%'!$B104,0,AO$17)*OFFSET('Composition%'!$B104,0,AO$18)*(AO$24*EXP(-AO$25/($B134+273)/RGas)))+ReactionRateK2!AO134/2</f>
        <v>0</v>
      </c>
      <c r="AP134" s="73">
        <f ca="1">IF(AP$2=0,0,AP$22*EXP(AP$23/($B134+273)/RGas)*(OFFSET('Composition%'!$B104,0,AP$13)*OFFSET('Composition%'!$B104,0,AP$14)))-IF(AP$2=2,0,OFFSET('Composition%'!$B104,0,AP$17)*OFFSET('Composition%'!$B104,0,AP$18)*(AP$24*EXP(-AP$25/($B134+273)/RGas)))+ReactionRateK2!AP134/2</f>
        <v>4.7339783349797606E-12</v>
      </c>
      <c r="AQ134" s="73">
        <f ca="1">IF(AQ$2=0,0,AQ$22*EXP(AQ$23/($B134+273)/RGas)*(OFFSET('Composition%'!$B104,0,AQ$13)*OFFSET('Composition%'!$B104,0,AQ$14)))-IF(AQ$2=2,0,OFFSET('Composition%'!$B104,0,AQ$17)*OFFSET('Composition%'!$B104,0,AQ$18)*(AQ$24*EXP(-AQ$25/($B134+273)/RGas)))+ReactionRateK2!AQ134/2</f>
        <v>0</v>
      </c>
      <c r="AR134" s="73">
        <f ca="1">IF(AR$2=0,0,AR$22*EXP(AR$23/($B134+273)/RGas)*(OFFSET('Composition%'!$B104,0,AR$13)*OFFSET('Composition%'!$B104,0,AR$14)))-IF(AR$2=2,0,OFFSET('Composition%'!$B104,0,AR$17)*OFFSET('Composition%'!$B104,0,AR$18)*(AR$24*EXP(-AR$25/($B134+273)/RGas)))+ReactionRateK2!AR134/2</f>
        <v>0</v>
      </c>
    </row>
    <row r="135" spans="1:44">
      <c r="A135" s="3">
        <f t="shared" si="12"/>
        <v>5.1499999999999897</v>
      </c>
      <c r="B135" s="19">
        <f ca="1">'Composition%'!B105</f>
        <v>414.65352582807759</v>
      </c>
      <c r="C135">
        <f t="shared" si="11"/>
        <v>30</v>
      </c>
      <c r="D135" s="26">
        <f ca="1">('Composition%'!C105*ReactionRateK3!C135)^3</f>
        <v>5.945168238608562</v>
      </c>
      <c r="E135" s="4"/>
      <c r="F135" s="73">
        <f ca="1">IF(F$2=0,0,F$22*EXP(F$23/($B135+273)/RGas)*(OFFSET('Composition%'!$B105,0,F$13)*OFFSET('Composition%'!$B105,0,F$14)))-IF(F$2=2,0,OFFSET('Composition%'!$B105,0,F$17)*OFFSET('Composition%'!$B105,0,F$18)*(F$24*EXP(-F$25/($B135+273)/RGas)))+ReactionRateK2!F135/2</f>
        <v>2.5907058630211342E-3</v>
      </c>
      <c r="G135" s="73">
        <f ca="1">IF(G$2=0,0,G$22*EXP(G$23/($B135+273)/RGas)*(OFFSET('Composition%'!$B105,0,G$13)*OFFSET('Composition%'!$B105,0,G$14)))-IF(G$2=2,0,OFFSET('Composition%'!$B105,0,G$17)*OFFSET('Composition%'!$B105,0,G$18)*(G$24*EXP(-G$25/($B135+273)/RGas)))+ReactionRateK2!G135/2</f>
        <v>1.0507438933326618E-3</v>
      </c>
      <c r="H135" s="73">
        <f ca="1">IF(H$2=0,0,H$22*EXP(H$23/($B135+273)/RGas)*(OFFSET('Composition%'!$B105,0,H$13)*OFFSET('Composition%'!$B105,0,H$14)))-IF(H$2=2,0,OFFSET('Composition%'!$B105,0,H$17)*OFFSET('Composition%'!$B105,0,H$18)*(H$24*EXP(-H$25/($B135+273)/RGas)))+ReactionRateK2!H135/2</f>
        <v>-3.4879727520557641E-6</v>
      </c>
      <c r="I135" s="73">
        <f ca="1">IF(I$2=0,0,I$22*EXP(I$23/($B135+273)/RGas)*(OFFSET('Composition%'!$B105,0,I$13)*OFFSET('Composition%'!$B105,0,I$14)))-IF(I$2=2,0,OFFSET('Composition%'!$B105,0,I$17)*OFFSET('Composition%'!$B105,0,I$18)*(I$24*EXP(-I$25/($B135+273)/RGas)))+ReactionRateK2!I135/2</f>
        <v>1.5158179253195642E-6</v>
      </c>
      <c r="J135" s="73"/>
      <c r="K135" s="73">
        <f ca="1">IF(K$2=0,0,K$22*EXP(K$23/($B135+273)/RGas)*(OFFSET('Composition%'!$B105,0,K$13)*OFFSET('Composition%'!$B105,0,K$14)))-IF(K$2=2,0,OFFSET('Composition%'!$B105,0,K$17)*OFFSET('Composition%'!$B105,0,K$18)*(K$24*EXP(-K$25/($B135+273)/RGas)))+ReactionRateK2!K135/2</f>
        <v>8.4092666412399261E-3</v>
      </c>
      <c r="L135" s="73">
        <f ca="1">IF(L$2=0,0,L$22*EXP(L$23/($B135+273)/RGas)*(OFFSET('Composition%'!$B105,0,L$13)*OFFSET('Composition%'!$B105,0,L$14)))-IF(L$2=2,0,OFFSET('Composition%'!$B105,0,L$17)*OFFSET('Composition%'!$B105,0,L$18)*(L$24*EXP(-L$25/($B135+273)/RGas)))+ReactionRateK2!L135/2</f>
        <v>-2.2078258800929326E-3</v>
      </c>
      <c r="M135" s="73">
        <f ca="1">IF(M$2=0,0,M$22*EXP(M$23/($B135+273)/RGas)*(OFFSET('Composition%'!$B105,0,M$13)*OFFSET('Composition%'!$B105,0,M$14)))-IF(M$2=2,0,OFFSET('Composition%'!$B105,0,M$17)*OFFSET('Composition%'!$B105,0,M$18)*(M$24*EXP(-M$25/($B135+273)/RGas)))+ReactionRateK2!M135/2</f>
        <v>0</v>
      </c>
      <c r="N135" s="73"/>
      <c r="O135" s="73">
        <f ca="1">IF(O$2=0,0,O$22*EXP(O$23/($B135+273)/RGas)*(OFFSET('Composition%'!$B105,0,O$13)*OFFSET('Composition%'!$B105,0,O$14)))-IF(O$2=2,0,OFFSET('Composition%'!$B105,0,O$17)*OFFSET('Composition%'!$B105,0,O$18)*(O$24*EXP(-O$25/($B135+273)/RGas)))+ReactionRateK2!O135/2</f>
        <v>0</v>
      </c>
      <c r="P135" s="73">
        <f ca="1">IF(P$2=0,0,P$22*EXP(P$23/($B135+273)/RGas)*(OFFSET('Composition%'!$B105,0,P$13)*OFFSET('Composition%'!$B105,0,P$14)))-IF(P$2=2,0,OFFSET('Composition%'!$B105,0,P$17)*OFFSET('Composition%'!$B105,0,P$18)*(P$24*EXP(-P$25/($B135+273)/RGas)))+ReactionRateK2!P135/2</f>
        <v>1.3987915414766417E-2</v>
      </c>
      <c r="Q135" s="73">
        <f ca="1">IF(Q$2=0,0,Q$22*EXP(Q$23/($B135+273)/RGas)*(OFFSET('Composition%'!$B105,0,Q$13)*OFFSET('Composition%'!$B105,0,Q$14)))-IF(Q$2=2,0,OFFSET('Composition%'!$B105,0,Q$17)*OFFSET('Composition%'!$B105,0,Q$18)*(Q$24*EXP(-Q$25/($B135+273)/RGas)))+ReactionRateK2!Q135/2</f>
        <v>1.8777334136236263E-4</v>
      </c>
      <c r="R135" s="73">
        <f ca="1">IF(R$2=0,0,R$22*EXP(R$23/($B135+273)/RGas)*(OFFSET('Composition%'!$B105,0,R$13)*OFFSET('Composition%'!$B105,0,R$14)))-IF(R$2=2,0,OFFSET('Composition%'!$B105,0,R$17)*OFFSET('Composition%'!$B105,0,R$18)*(R$24*EXP(-R$25/($B135+273)/RGas)))+ReactionRateK2!R135/2</f>
        <v>7.1201212633797802E-5</v>
      </c>
      <c r="S135" s="73"/>
      <c r="T135" s="73">
        <f ca="1">IF(T$2=0,0,T$22*EXP(T$23/($B135+273)/RGas)*(OFFSET('Composition%'!$B105,0,T$13)*OFFSET('Composition%'!$B105,0,T$14)))-IF(T$2=2,0,OFFSET('Composition%'!$B105,0,T$17)*OFFSET('Composition%'!$B105,0,T$18)*(T$24*EXP(-T$25/($B135+273)/RGas)))+ReactionRateK2!T135/2</f>
        <v>4.2559570470294603E-5</v>
      </c>
      <c r="U135" s="73">
        <f ca="1">IF(U$2=0,0,U$22*EXP(U$23/($B135+273)/RGas)*(OFFSET('Composition%'!$B105,0,U$13)*OFFSET('Composition%'!$B105,0,U$14)))-IF(U$2=2,0,OFFSET('Composition%'!$B105,0,U$17)*OFFSET('Composition%'!$B105,0,U$18)*(U$24*EXP(-U$25/($B135+273)/RGas)))+ReactionRateK2!U135/2</f>
        <v>1.4565835885476466E-7</v>
      </c>
      <c r="V135" s="73">
        <f ca="1">IF(V$2=0,0,V$22*EXP(V$23/($B135+273)/RGas)*(OFFSET('Composition%'!$B105,0,V$13)*OFFSET('Composition%'!$B105,0,V$14)))-IF(V$2=2,0,OFFSET('Composition%'!$B105,0,V$17)*OFFSET('Composition%'!$B105,0,V$18)*(V$24*EXP(-V$25/($B135+273)/RGas)))+ReactionRateK2!V135/2</f>
        <v>0</v>
      </c>
      <c r="W135" s="73">
        <f ca="1">IF(W$2=0,0,W$22*EXP(W$23/($B135+273)/RGas)*(OFFSET('Composition%'!$B105,0,W$13)*OFFSET('Composition%'!$B105,0,W$14)))-IF(W$2=2,0,OFFSET('Composition%'!$B105,0,W$17)*OFFSET('Composition%'!$B105,0,W$18)*(W$24*EXP(-W$25/($B135+273)/RGas)))+ReactionRateK2!W135/2</f>
        <v>0</v>
      </c>
      <c r="X135" s="73">
        <f ca="1">IF(X$2=0,0,X$22*EXP(X$23/($B135+273)/RGas)*(OFFSET('Composition%'!$B105,0,X$13)*OFFSET('Composition%'!$B105,0,X$14)))-IF(X$2=2,0,OFFSET('Composition%'!$B105,0,X$17)*OFFSET('Composition%'!$B105,0,X$18)*(X$24*EXP(-X$25/($B135+273)/RGas)))+ReactionRateK2!X135/2</f>
        <v>4.3602348931557042E-8</v>
      </c>
      <c r="Y135" s="73">
        <f ca="1">IF(Y$2=0,0,Y$22*EXP(Y$23/($B135+273)/RGas)*(OFFSET('Composition%'!$B105,0,Y$13)*OFFSET('Composition%'!$B105,0,Y$14)))-IF(Y$2=2,0,OFFSET('Composition%'!$B105,0,Y$17)*OFFSET('Composition%'!$B105,0,Y$18)*(Y$24*EXP(-Y$25/($B135+273)/RGas)))+ReactionRateK2!Y135/2</f>
        <v>2.158058519270585E-9</v>
      </c>
      <c r="Z135" s="73">
        <f ca="1">IF(Z$2=0,0,Z$22*EXP(Z$23/($B135+273)/RGas)*(OFFSET('Composition%'!$B105,0,Z$13)*OFFSET('Composition%'!$B105,0,Z$14)))-IF(Z$2=2,0,OFFSET('Composition%'!$B105,0,Z$17)*OFFSET('Composition%'!$B105,0,Z$18)*(Z$24*EXP(-Z$25/($B135+273)/RGas)))+ReactionRateK2!Z135/2</f>
        <v>0</v>
      </c>
      <c r="AA135" s="73">
        <f ca="1">IF(AA$2=0,0,AA$22*EXP(AA$23/($B135+273)/RGas)*(OFFSET('Composition%'!$B105,0,AA$13)*OFFSET('Composition%'!$B105,0,AA$14)))-IF(AA$2=2,0,OFFSET('Composition%'!$B105,0,AA$17)*OFFSET('Composition%'!$B105,0,AA$18)*(AA$24*EXP(-AA$25/($B135+273)/RGas)))+ReactionRateK2!AA135/2</f>
        <v>0</v>
      </c>
      <c r="AB135" s="73">
        <f ca="1">IF(AB$2=0,0,AB$22*EXP(AB$23/($B135+273)/RGas)*(OFFSET('Composition%'!$B105,0,AB$13)*OFFSET('Composition%'!$B105,0,AB$14)))-IF(AB$2=2,0,OFFSET('Composition%'!$B105,0,AB$17)*OFFSET('Composition%'!$B105,0,AB$18)*(AB$24*EXP(-AB$25/($B135+273)/RGas)))+ReactionRateK2!AB135/2</f>
        <v>0</v>
      </c>
      <c r="AC135" s="73">
        <f ca="1">IF(AC$2=0,0,AC$22*EXP(AC$23/($B135+273)/RGas)*(OFFSET('Composition%'!$B105,0,AC$13)*OFFSET('Composition%'!$B105,0,AC$14)))-IF(AC$2=2,0,OFFSET('Composition%'!$B105,0,AC$17)*OFFSET('Composition%'!$B105,0,AC$18)*(AC$24*EXP(-AC$25/($B135+273)/RGas)))+ReactionRateK2!AC135/2</f>
        <v>0</v>
      </c>
      <c r="AD135" s="73">
        <f ca="1">IF(AD$2=0,0,AD$22*EXP(AD$23/($B135+273)/RGas)*(OFFSET('Composition%'!$B105,0,AD$13)*OFFSET('Composition%'!$B105,0,AD$14)))-IF(AD$2=2,0,OFFSET('Composition%'!$B105,0,AD$17)*OFFSET('Composition%'!$B105,0,AD$18)*(AD$24*EXP(-AD$25/($B135+273)/RGas)))+ReactionRateK2!AD135/2</f>
        <v>0</v>
      </c>
      <c r="AE135" s="73">
        <f ca="1">IF(AE$2=0,0,AE$22*EXP(AE$23/($B135+273)/RGas)*(OFFSET('Composition%'!$B105,0,AE$13)*OFFSET('Composition%'!$B105,0,AE$14)))-IF(AE$2=2,0,OFFSET('Composition%'!$B105,0,AE$17)*OFFSET('Composition%'!$B105,0,AE$18)*(AE$24*EXP(-AE$25/($B135+273)/RGas)))+ReactionRateK2!AE135/2</f>
        <v>0</v>
      </c>
      <c r="AF135" s="73"/>
      <c r="AG135" s="73">
        <f ca="1">IF(AG$2=0,0,AG$22*EXP(AG$23/($B135+273)/RGas)*(OFFSET('Composition%'!$B105,0,AG$13)*OFFSET('Composition%'!$B105,0,AG$14)))-IF(AG$2=2,0,OFFSET('Composition%'!$B105,0,AG$17)*OFFSET('Composition%'!$B105,0,AG$18)*(AG$24*EXP(-AG$25/($B135+273)/RGas)))+ReactionRateK2!AG135/2</f>
        <v>0</v>
      </c>
      <c r="AH135" s="73">
        <f ca="1">IF(AH$2=0,0,AH$22*EXP(AH$23/($B135+273)/RGas)*(OFFSET('Composition%'!$B105,0,AH$13)*OFFSET('Composition%'!$B105,0,AH$14)))-IF(AH$2=2,0,OFFSET('Composition%'!$B105,0,AH$17)*OFFSET('Composition%'!$B105,0,AH$18)*(AH$24*EXP(-AH$25/($B135+273)/RGas)))+ReactionRateK2!AH135/2</f>
        <v>0</v>
      </c>
      <c r="AI135" s="73">
        <f ca="1">IF(AI$2=0,0,AI$22*EXP(AI$23/($B135+273)/RGas)*(OFFSET('Composition%'!$B105,0,AI$13)*OFFSET('Composition%'!$B105,0,AI$14)))-IF(AI$2=2,0,OFFSET('Composition%'!$B105,0,AI$17)*OFFSET('Composition%'!$B105,0,AI$18)*(AI$24*EXP(-AI$25/($B135+273)/RGas)))+ReactionRateK2!AI135/2</f>
        <v>0</v>
      </c>
      <c r="AJ135" s="73">
        <f ca="1">IF(AJ$2=0,0,AJ$22*EXP(AJ$23/($B135+273)/RGas)*(OFFSET('Composition%'!$B105,0,AJ$13)*OFFSET('Composition%'!$B105,0,AJ$14)))-IF(AJ$2=2,0,OFFSET('Composition%'!$B105,0,AJ$17)*OFFSET('Composition%'!$B105,0,AJ$18)*(AJ$24*EXP(-AJ$25/($B135+273)/RGas)))+ReactionRateK2!AJ135/2</f>
        <v>0</v>
      </c>
      <c r="AK135" s="73">
        <f ca="1">IF(AK$2=0,0,AK$22*EXP(AK$23/($B135+273)/RGas)*(OFFSET('Composition%'!$B105,0,AK$13)*OFFSET('Composition%'!$B105,0,AK$14)))-IF(AK$2=2,0,OFFSET('Composition%'!$B105,0,AK$17)*OFFSET('Composition%'!$B105,0,AK$18)*(AK$24*EXP(-AK$25/($B135+273)/RGas)))+ReactionRateK2!AK135/2</f>
        <v>0</v>
      </c>
      <c r="AL135" s="73">
        <f ca="1">IF(AL$2=0,0,AL$22*EXP(AL$23/($B135+273)/RGas)*(OFFSET('Composition%'!$B105,0,AL$13)*OFFSET('Composition%'!$B105,0,AL$14)))-IF(AL$2=2,0,OFFSET('Composition%'!$B105,0,AL$17)*OFFSET('Composition%'!$B105,0,AL$18)*(AL$24*EXP(-AL$25/($B135+273)/RGas)))+ReactionRateK2!AL135/2</f>
        <v>0</v>
      </c>
      <c r="AM135" s="73"/>
      <c r="AN135" s="73">
        <f ca="1">IF(AN$2=0,0,AN$22*EXP(AN$23/($B135+273)/RGas)*(OFFSET('Composition%'!$B105,0,AN$13)*OFFSET('Composition%'!$B105,0,AN$14)))-IF(AN$2=2,0,OFFSET('Composition%'!$B105,0,AN$17)*OFFSET('Composition%'!$B105,0,AN$18)*(AN$24*EXP(-AN$25/($B135+273)/RGas)))+ReactionRateK2!AN135/2</f>
        <v>0</v>
      </c>
      <c r="AO135" s="73">
        <f ca="1">IF(AO$2=0,0,AO$22*EXP(AO$23/($B135+273)/RGas)*(OFFSET('Composition%'!$B105,0,AO$13)*OFFSET('Composition%'!$B105,0,AO$14)))-IF(AO$2=2,0,OFFSET('Composition%'!$B105,0,AO$17)*OFFSET('Composition%'!$B105,0,AO$18)*(AO$24*EXP(-AO$25/($B135+273)/RGas)))+ReactionRateK2!AO135/2</f>
        <v>0</v>
      </c>
      <c r="AP135" s="73">
        <f ca="1">IF(AP$2=0,0,AP$22*EXP(AP$23/($B135+273)/RGas)*(OFFSET('Composition%'!$B105,0,AP$13)*OFFSET('Composition%'!$B105,0,AP$14)))-IF(AP$2=2,0,OFFSET('Composition%'!$B105,0,AP$17)*OFFSET('Composition%'!$B105,0,AP$18)*(AP$24*EXP(-AP$25/($B135+273)/RGas)))+ReactionRateK2!AP135/2</f>
        <v>4.733984913621831E-12</v>
      </c>
      <c r="AQ135" s="73">
        <f ca="1">IF(AQ$2=0,0,AQ$22*EXP(AQ$23/($B135+273)/RGas)*(OFFSET('Composition%'!$B105,0,AQ$13)*OFFSET('Composition%'!$B105,0,AQ$14)))-IF(AQ$2=2,0,OFFSET('Composition%'!$B105,0,AQ$17)*OFFSET('Composition%'!$B105,0,AQ$18)*(AQ$24*EXP(-AQ$25/($B135+273)/RGas)))+ReactionRateK2!AQ135/2</f>
        <v>0</v>
      </c>
      <c r="AR135" s="73">
        <f ca="1">IF(AR$2=0,0,AR$22*EXP(AR$23/($B135+273)/RGas)*(OFFSET('Composition%'!$B105,0,AR$13)*OFFSET('Composition%'!$B105,0,AR$14)))-IF(AR$2=2,0,OFFSET('Composition%'!$B105,0,AR$17)*OFFSET('Composition%'!$B105,0,AR$18)*(AR$24*EXP(-AR$25/($B135+273)/RGas)))+ReactionRateK2!AR135/2</f>
        <v>0</v>
      </c>
    </row>
    <row r="136" spans="1:44">
      <c r="A136" s="3">
        <f t="shared" si="12"/>
        <v>5.1999999999999895</v>
      </c>
      <c r="B136" s="19">
        <f ca="1">'Composition%'!B106</f>
        <v>414.66062097343723</v>
      </c>
      <c r="C136">
        <f t="shared" si="11"/>
        <v>30</v>
      </c>
      <c r="D136" s="26">
        <f ca="1">('Composition%'!C106*ReactionRateK3!C136)^3</f>
        <v>5.944509637483816</v>
      </c>
      <c r="E136" s="4"/>
      <c r="F136" s="73">
        <f ca="1">IF(F$2=0,0,F$22*EXP(F$23/($B136+273)/RGas)*(OFFSET('Composition%'!$B106,0,F$13)*OFFSET('Composition%'!$B106,0,F$14)))-IF(F$2=2,0,OFFSET('Composition%'!$B106,0,F$17)*OFFSET('Composition%'!$B106,0,F$18)*(F$24*EXP(-F$25/($B136+273)/RGas)))+ReactionRateK2!F136/2</f>
        <v>2.555485127595316E-3</v>
      </c>
      <c r="G136" s="73">
        <f ca="1">IF(G$2=0,0,G$22*EXP(G$23/($B136+273)/RGas)*(OFFSET('Composition%'!$B106,0,G$13)*OFFSET('Composition%'!$B106,0,G$14)))-IF(G$2=2,0,OFFSET('Composition%'!$B106,0,G$17)*OFFSET('Composition%'!$B106,0,G$18)*(G$24*EXP(-G$25/($B136+273)/RGas)))+ReactionRateK2!G136/2</f>
        <v>1.0369847365399737E-3</v>
      </c>
      <c r="H136" s="73">
        <f ca="1">IF(H$2=0,0,H$22*EXP(H$23/($B136+273)/RGas)*(OFFSET('Composition%'!$B106,0,H$13)*OFFSET('Composition%'!$B106,0,H$14)))-IF(H$2=2,0,OFFSET('Composition%'!$B106,0,H$17)*OFFSET('Composition%'!$B106,0,H$18)*(H$24*EXP(-H$25/($B136+273)/RGas)))+ReactionRateK2!H136/2</f>
        <v>-3.4569385396985151E-6</v>
      </c>
      <c r="I136" s="73">
        <f ca="1">IF(I$2=0,0,I$22*EXP(I$23/($B136+273)/RGas)*(OFFSET('Composition%'!$B106,0,I$13)*OFFSET('Composition%'!$B106,0,I$14)))-IF(I$2=2,0,OFFSET('Composition%'!$B106,0,I$17)*OFFSET('Composition%'!$B106,0,I$18)*(I$24*EXP(-I$25/($B136+273)/RGas)))+ReactionRateK2!I136/2</f>
        <v>1.4195646327949904E-6</v>
      </c>
      <c r="J136" s="73"/>
      <c r="K136" s="73">
        <f ca="1">IF(K$2=0,0,K$22*EXP(K$23/($B136+273)/RGas)*(OFFSET('Composition%'!$B106,0,K$13)*OFFSET('Composition%'!$B106,0,K$14)))-IF(K$2=2,0,OFFSET('Composition%'!$B106,0,K$17)*OFFSET('Composition%'!$B106,0,K$18)*(K$24*EXP(-K$25/($B136+273)/RGas)))+ReactionRateK2!K136/2</f>
        <v>8.1879036070750047E-3</v>
      </c>
      <c r="L136" s="73">
        <f ca="1">IF(L$2=0,0,L$22*EXP(L$23/($B136+273)/RGas)*(OFFSET('Composition%'!$B106,0,L$13)*OFFSET('Composition%'!$B106,0,L$14)))-IF(L$2=2,0,OFFSET('Composition%'!$B106,0,L$17)*OFFSET('Composition%'!$B106,0,L$18)*(L$24*EXP(-L$25/($B136+273)/RGas)))+ReactionRateK2!L136/2</f>
        <v>-2.1804247911179652E-3</v>
      </c>
      <c r="M136" s="73">
        <f ca="1">IF(M$2=0,0,M$22*EXP(M$23/($B136+273)/RGas)*(OFFSET('Composition%'!$B106,0,M$13)*OFFSET('Composition%'!$B106,0,M$14)))-IF(M$2=2,0,OFFSET('Composition%'!$B106,0,M$17)*OFFSET('Composition%'!$B106,0,M$18)*(M$24*EXP(-M$25/($B136+273)/RGas)))+ReactionRateK2!M136/2</f>
        <v>0</v>
      </c>
      <c r="N136" s="73"/>
      <c r="O136" s="73">
        <f ca="1">IF(O$2=0,0,O$22*EXP(O$23/($B136+273)/RGas)*(OFFSET('Composition%'!$B106,0,O$13)*OFFSET('Composition%'!$B106,0,O$14)))-IF(O$2=2,0,OFFSET('Composition%'!$B106,0,O$17)*OFFSET('Composition%'!$B106,0,O$18)*(O$24*EXP(-O$25/($B136+273)/RGas)))+ReactionRateK2!O136/2</f>
        <v>0</v>
      </c>
      <c r="P136" s="73">
        <f ca="1">IF(P$2=0,0,P$22*EXP(P$23/($B136+273)/RGas)*(OFFSET('Composition%'!$B106,0,P$13)*OFFSET('Composition%'!$B106,0,P$14)))-IF(P$2=2,0,OFFSET('Composition%'!$B106,0,P$17)*OFFSET('Composition%'!$B106,0,P$18)*(P$24*EXP(-P$25/($B136+273)/RGas)))+ReactionRateK2!P136/2</f>
        <v>1.3863319256256961E-2</v>
      </c>
      <c r="Q136" s="73">
        <f ca="1">IF(Q$2=0,0,Q$22*EXP(Q$23/($B136+273)/RGas)*(OFFSET('Composition%'!$B106,0,Q$13)*OFFSET('Composition%'!$B106,0,Q$14)))-IF(Q$2=2,0,OFFSET('Composition%'!$B106,0,Q$17)*OFFSET('Composition%'!$B106,0,Q$18)*(Q$24*EXP(-Q$25/($B136+273)/RGas)))+ReactionRateK2!Q136/2</f>
        <v>1.8875273800732692E-4</v>
      </c>
      <c r="R136" s="73">
        <f ca="1">IF(R$2=0,0,R$22*EXP(R$23/($B136+273)/RGas)*(OFFSET('Composition%'!$B106,0,R$13)*OFFSET('Composition%'!$B106,0,R$14)))-IF(R$2=2,0,OFFSET('Composition%'!$B106,0,R$17)*OFFSET('Composition%'!$B106,0,R$18)*(R$24*EXP(-R$25/($B136+273)/RGas)))+ReactionRateK2!R136/2</f>
        <v>7.2219940154076979E-5</v>
      </c>
      <c r="S136" s="73"/>
      <c r="T136" s="73">
        <f ca="1">IF(T$2=0,0,T$22*EXP(T$23/($B136+273)/RGas)*(OFFSET('Composition%'!$B106,0,T$13)*OFFSET('Composition%'!$B106,0,T$14)))-IF(T$2=2,0,OFFSET('Composition%'!$B106,0,T$17)*OFFSET('Composition%'!$B106,0,T$18)*(T$24*EXP(-T$25/($B136+273)/RGas)))+ReactionRateK2!T136/2</f>
        <v>3.980214067221074E-5</v>
      </c>
      <c r="U136" s="73">
        <f ca="1">IF(U$2=0,0,U$22*EXP(U$23/($B136+273)/RGas)*(OFFSET('Composition%'!$B106,0,U$13)*OFFSET('Composition%'!$B106,0,U$14)))-IF(U$2=2,0,OFFSET('Composition%'!$B106,0,U$17)*OFFSET('Composition%'!$B106,0,U$18)*(U$24*EXP(-U$25/($B136+273)/RGas)))+ReactionRateK2!U136/2</f>
        <v>1.3076669020425171E-7</v>
      </c>
      <c r="V136" s="73">
        <f ca="1">IF(V$2=0,0,V$22*EXP(V$23/($B136+273)/RGas)*(OFFSET('Composition%'!$B106,0,V$13)*OFFSET('Composition%'!$B106,0,V$14)))-IF(V$2=2,0,OFFSET('Composition%'!$B106,0,V$17)*OFFSET('Composition%'!$B106,0,V$18)*(V$24*EXP(-V$25/($B136+273)/RGas)))+ReactionRateK2!V136/2</f>
        <v>0</v>
      </c>
      <c r="W136" s="73">
        <f ca="1">IF(W$2=0,0,W$22*EXP(W$23/($B136+273)/RGas)*(OFFSET('Composition%'!$B106,0,W$13)*OFFSET('Composition%'!$B106,0,W$14)))-IF(W$2=2,0,OFFSET('Composition%'!$B106,0,W$17)*OFFSET('Composition%'!$B106,0,W$18)*(W$24*EXP(-W$25/($B136+273)/RGas)))+ReactionRateK2!W136/2</f>
        <v>0</v>
      </c>
      <c r="X136" s="73">
        <f ca="1">IF(X$2=0,0,X$22*EXP(X$23/($B136+273)/RGas)*(OFFSET('Composition%'!$B106,0,X$13)*OFFSET('Composition%'!$B106,0,X$14)))-IF(X$2=2,0,OFFSET('Composition%'!$B106,0,X$17)*OFFSET('Composition%'!$B106,0,X$18)*(X$24*EXP(-X$25/($B136+273)/RGas)))+ReactionRateK2!X136/2</f>
        <v>4.3600736826915183E-8</v>
      </c>
      <c r="Y136" s="73">
        <f ca="1">IF(Y$2=0,0,Y$22*EXP(Y$23/($B136+273)/RGas)*(OFFSET('Composition%'!$B106,0,Y$13)*OFFSET('Composition%'!$B106,0,Y$14)))-IF(Y$2=2,0,OFFSET('Composition%'!$B106,0,Y$17)*OFFSET('Composition%'!$B106,0,Y$18)*(Y$24*EXP(-Y$25/($B136+273)/RGas)))+ReactionRateK2!Y136/2</f>
        <v>2.1579787296206793E-9</v>
      </c>
      <c r="Z136" s="73">
        <f ca="1">IF(Z$2=0,0,Z$22*EXP(Z$23/($B136+273)/RGas)*(OFFSET('Composition%'!$B106,0,Z$13)*OFFSET('Composition%'!$B106,0,Z$14)))-IF(Z$2=2,0,OFFSET('Composition%'!$B106,0,Z$17)*OFFSET('Composition%'!$B106,0,Z$18)*(Z$24*EXP(-Z$25/($B136+273)/RGas)))+ReactionRateK2!Z136/2</f>
        <v>0</v>
      </c>
      <c r="AA136" s="73">
        <f ca="1">IF(AA$2=0,0,AA$22*EXP(AA$23/($B136+273)/RGas)*(OFFSET('Composition%'!$B106,0,AA$13)*OFFSET('Composition%'!$B106,0,AA$14)))-IF(AA$2=2,0,OFFSET('Composition%'!$B106,0,AA$17)*OFFSET('Composition%'!$B106,0,AA$18)*(AA$24*EXP(-AA$25/($B136+273)/RGas)))+ReactionRateK2!AA136/2</f>
        <v>0</v>
      </c>
      <c r="AB136" s="73">
        <f ca="1">IF(AB$2=0,0,AB$22*EXP(AB$23/($B136+273)/RGas)*(OFFSET('Composition%'!$B106,0,AB$13)*OFFSET('Composition%'!$B106,0,AB$14)))-IF(AB$2=2,0,OFFSET('Composition%'!$B106,0,AB$17)*OFFSET('Composition%'!$B106,0,AB$18)*(AB$24*EXP(-AB$25/($B136+273)/RGas)))+ReactionRateK2!AB136/2</f>
        <v>0</v>
      </c>
      <c r="AC136" s="73">
        <f ca="1">IF(AC$2=0,0,AC$22*EXP(AC$23/($B136+273)/RGas)*(OFFSET('Composition%'!$B106,0,AC$13)*OFFSET('Composition%'!$B106,0,AC$14)))-IF(AC$2=2,0,OFFSET('Composition%'!$B106,0,AC$17)*OFFSET('Composition%'!$B106,0,AC$18)*(AC$24*EXP(-AC$25/($B136+273)/RGas)))+ReactionRateK2!AC136/2</f>
        <v>0</v>
      </c>
      <c r="AD136" s="73">
        <f ca="1">IF(AD$2=0,0,AD$22*EXP(AD$23/($B136+273)/RGas)*(OFFSET('Composition%'!$B106,0,AD$13)*OFFSET('Composition%'!$B106,0,AD$14)))-IF(AD$2=2,0,OFFSET('Composition%'!$B106,0,AD$17)*OFFSET('Composition%'!$B106,0,AD$18)*(AD$24*EXP(-AD$25/($B136+273)/RGas)))+ReactionRateK2!AD136/2</f>
        <v>0</v>
      </c>
      <c r="AE136" s="73">
        <f ca="1">IF(AE$2=0,0,AE$22*EXP(AE$23/($B136+273)/RGas)*(OFFSET('Composition%'!$B106,0,AE$13)*OFFSET('Composition%'!$B106,0,AE$14)))-IF(AE$2=2,0,OFFSET('Composition%'!$B106,0,AE$17)*OFFSET('Composition%'!$B106,0,AE$18)*(AE$24*EXP(-AE$25/($B136+273)/RGas)))+ReactionRateK2!AE136/2</f>
        <v>0</v>
      </c>
      <c r="AF136" s="73"/>
      <c r="AG136" s="73">
        <f ca="1">IF(AG$2=0,0,AG$22*EXP(AG$23/($B136+273)/RGas)*(OFFSET('Composition%'!$B106,0,AG$13)*OFFSET('Composition%'!$B106,0,AG$14)))-IF(AG$2=2,0,OFFSET('Composition%'!$B106,0,AG$17)*OFFSET('Composition%'!$B106,0,AG$18)*(AG$24*EXP(-AG$25/($B136+273)/RGas)))+ReactionRateK2!AG136/2</f>
        <v>0</v>
      </c>
      <c r="AH136" s="73">
        <f ca="1">IF(AH$2=0,0,AH$22*EXP(AH$23/($B136+273)/RGas)*(OFFSET('Composition%'!$B106,0,AH$13)*OFFSET('Composition%'!$B106,0,AH$14)))-IF(AH$2=2,0,OFFSET('Composition%'!$B106,0,AH$17)*OFFSET('Composition%'!$B106,0,AH$18)*(AH$24*EXP(-AH$25/($B136+273)/RGas)))+ReactionRateK2!AH136/2</f>
        <v>0</v>
      </c>
      <c r="AI136" s="73">
        <f ca="1">IF(AI$2=0,0,AI$22*EXP(AI$23/($B136+273)/RGas)*(OFFSET('Composition%'!$B106,0,AI$13)*OFFSET('Composition%'!$B106,0,AI$14)))-IF(AI$2=2,0,OFFSET('Composition%'!$B106,0,AI$17)*OFFSET('Composition%'!$B106,0,AI$18)*(AI$24*EXP(-AI$25/($B136+273)/RGas)))+ReactionRateK2!AI136/2</f>
        <v>0</v>
      </c>
      <c r="AJ136" s="73">
        <f ca="1">IF(AJ$2=0,0,AJ$22*EXP(AJ$23/($B136+273)/RGas)*(OFFSET('Composition%'!$B106,0,AJ$13)*OFFSET('Composition%'!$B106,0,AJ$14)))-IF(AJ$2=2,0,OFFSET('Composition%'!$B106,0,AJ$17)*OFFSET('Composition%'!$B106,0,AJ$18)*(AJ$24*EXP(-AJ$25/($B136+273)/RGas)))+ReactionRateK2!AJ136/2</f>
        <v>0</v>
      </c>
      <c r="AK136" s="73">
        <f ca="1">IF(AK$2=0,0,AK$22*EXP(AK$23/($B136+273)/RGas)*(OFFSET('Composition%'!$B106,0,AK$13)*OFFSET('Composition%'!$B106,0,AK$14)))-IF(AK$2=2,0,OFFSET('Composition%'!$B106,0,AK$17)*OFFSET('Composition%'!$B106,0,AK$18)*(AK$24*EXP(-AK$25/($B136+273)/RGas)))+ReactionRateK2!AK136/2</f>
        <v>0</v>
      </c>
      <c r="AL136" s="73">
        <f ca="1">IF(AL$2=0,0,AL$22*EXP(AL$23/($B136+273)/RGas)*(OFFSET('Composition%'!$B106,0,AL$13)*OFFSET('Composition%'!$B106,0,AL$14)))-IF(AL$2=2,0,OFFSET('Composition%'!$B106,0,AL$17)*OFFSET('Composition%'!$B106,0,AL$18)*(AL$24*EXP(-AL$25/($B136+273)/RGas)))+ReactionRateK2!AL136/2</f>
        <v>0</v>
      </c>
      <c r="AM136" s="73"/>
      <c r="AN136" s="73">
        <f ca="1">IF(AN$2=0,0,AN$22*EXP(AN$23/($B136+273)/RGas)*(OFFSET('Composition%'!$B106,0,AN$13)*OFFSET('Composition%'!$B106,0,AN$14)))-IF(AN$2=2,0,OFFSET('Composition%'!$B106,0,AN$17)*OFFSET('Composition%'!$B106,0,AN$18)*(AN$24*EXP(-AN$25/($B136+273)/RGas)))+ReactionRateK2!AN136/2</f>
        <v>0</v>
      </c>
      <c r="AO136" s="73">
        <f ca="1">IF(AO$2=0,0,AO$22*EXP(AO$23/($B136+273)/RGas)*(OFFSET('Composition%'!$B106,0,AO$13)*OFFSET('Composition%'!$B106,0,AO$14)))-IF(AO$2=2,0,OFFSET('Composition%'!$B106,0,AO$17)*OFFSET('Composition%'!$B106,0,AO$18)*(AO$24*EXP(-AO$25/($B136+273)/RGas)))+ReactionRateK2!AO136/2</f>
        <v>0</v>
      </c>
      <c r="AP136" s="73">
        <f ca="1">IF(AP$2=0,0,AP$22*EXP(AP$23/($B136+273)/RGas)*(OFFSET('Composition%'!$B106,0,AP$13)*OFFSET('Composition%'!$B106,0,AP$14)))-IF(AP$2=2,0,OFFSET('Composition%'!$B106,0,AP$17)*OFFSET('Composition%'!$B106,0,AP$18)*(AP$24*EXP(-AP$25/($B136+273)/RGas)))+ReactionRateK2!AP136/2</f>
        <v>4.7339907985328491E-12</v>
      </c>
      <c r="AQ136" s="73">
        <f ca="1">IF(AQ$2=0,0,AQ$22*EXP(AQ$23/($B136+273)/RGas)*(OFFSET('Composition%'!$B106,0,AQ$13)*OFFSET('Composition%'!$B106,0,AQ$14)))-IF(AQ$2=2,0,OFFSET('Composition%'!$B106,0,AQ$17)*OFFSET('Composition%'!$B106,0,AQ$18)*(AQ$24*EXP(-AQ$25/($B136+273)/RGas)))+ReactionRateK2!AQ136/2</f>
        <v>0</v>
      </c>
      <c r="AR136" s="73">
        <f ca="1">IF(AR$2=0,0,AR$22*EXP(AR$23/($B136+273)/RGas)*(OFFSET('Composition%'!$B106,0,AR$13)*OFFSET('Composition%'!$B106,0,AR$14)))-IF(AR$2=2,0,OFFSET('Composition%'!$B106,0,AR$17)*OFFSET('Composition%'!$B106,0,AR$18)*(AR$24*EXP(-AR$25/($B136+273)/RGas)))+ReactionRateK2!AR136/2</f>
        <v>0</v>
      </c>
    </row>
    <row r="137" spans="1:44">
      <c r="A137" s="3">
        <f t="shared" si="12"/>
        <v>5.2499999999999893</v>
      </c>
      <c r="B137" s="19">
        <f ca="1">'Composition%'!B107</f>
        <v>414.66768635622407</v>
      </c>
      <c r="C137">
        <f t="shared" si="11"/>
        <v>30</v>
      </c>
      <c r="D137" s="26">
        <f ca="1">('Composition%'!C107*ReactionRateK3!C137)^3</f>
        <v>5.9438940489830943</v>
      </c>
      <c r="E137" s="4"/>
      <c r="F137" s="73">
        <f ca="1">IF(F$2=0,0,F$22*EXP(F$23/($B137+273)/RGas)*(OFFSET('Composition%'!$B107,0,F$13)*OFFSET('Composition%'!$B107,0,F$14)))-IF(F$2=2,0,OFFSET('Composition%'!$B107,0,F$17)*OFFSET('Composition%'!$B107,0,F$18)*(F$24*EXP(-F$25/($B137+273)/RGas)))+ReactionRateK2!F137/2</f>
        <v>2.5209656779214278E-3</v>
      </c>
      <c r="G137" s="73">
        <f ca="1">IF(G$2=0,0,G$22*EXP(G$23/($B137+273)/RGas)*(OFFSET('Composition%'!$B107,0,G$13)*OFFSET('Composition%'!$B107,0,G$14)))-IF(G$2=2,0,OFFSET('Composition%'!$B107,0,G$17)*OFFSET('Composition%'!$B107,0,G$18)*(G$24*EXP(-G$25/($B137+273)/RGas)))+ReactionRateK2!G137/2</f>
        <v>1.023480404302215E-3</v>
      </c>
      <c r="H137" s="73">
        <f ca="1">IF(H$2=0,0,H$22*EXP(H$23/($B137+273)/RGas)*(OFFSET('Composition%'!$B107,0,H$13)*OFFSET('Composition%'!$B107,0,H$14)))-IF(H$2=2,0,OFFSET('Composition%'!$B107,0,H$17)*OFFSET('Composition%'!$B107,0,H$18)*(H$24*EXP(-H$25/($B137+273)/RGas)))+ReactionRateK2!H137/2</f>
        <v>-3.4259249616225598E-6</v>
      </c>
      <c r="I137" s="73">
        <f ca="1">IF(I$2=0,0,I$22*EXP(I$23/($B137+273)/RGas)*(OFFSET('Composition%'!$B107,0,I$13)*OFFSET('Composition%'!$B107,0,I$14)))-IF(I$2=2,0,OFFSET('Composition%'!$B107,0,I$17)*OFFSET('Composition%'!$B107,0,I$18)*(I$24*EXP(-I$25/($B137+273)/RGas)))+ReactionRateK2!I137/2</f>
        <v>1.3296632021879357E-6</v>
      </c>
      <c r="J137" s="73"/>
      <c r="K137" s="73">
        <f ca="1">IF(K$2=0,0,K$22*EXP(K$23/($B137+273)/RGas)*(OFFSET('Composition%'!$B107,0,K$13)*OFFSET('Composition%'!$B107,0,K$14)))-IF(K$2=2,0,OFFSET('Composition%'!$B107,0,K$17)*OFFSET('Composition%'!$B107,0,K$18)*(K$24*EXP(-K$25/($B137+273)/RGas)))+ReactionRateK2!K137/2</f>
        <v>7.9707575447613213E-3</v>
      </c>
      <c r="L137" s="73">
        <f ca="1">IF(L$2=0,0,L$22*EXP(L$23/($B137+273)/RGas)*(OFFSET('Composition%'!$B107,0,L$13)*OFFSET('Composition%'!$B107,0,L$14)))-IF(L$2=2,0,OFFSET('Composition%'!$B107,0,L$17)*OFFSET('Composition%'!$B107,0,L$18)*(L$24*EXP(-L$25/($B137+273)/RGas)))+ReactionRateK2!L137/2</f>
        <v>-2.1530556197987424E-3</v>
      </c>
      <c r="M137" s="73">
        <f ca="1">IF(M$2=0,0,M$22*EXP(M$23/($B137+273)/RGas)*(OFFSET('Composition%'!$B107,0,M$13)*OFFSET('Composition%'!$B107,0,M$14)))-IF(M$2=2,0,OFFSET('Composition%'!$B107,0,M$17)*OFFSET('Composition%'!$B107,0,M$18)*(M$24*EXP(-M$25/($B137+273)/RGas)))+ReactionRateK2!M137/2</f>
        <v>0</v>
      </c>
      <c r="N137" s="73"/>
      <c r="O137" s="73">
        <f ca="1">IF(O$2=0,0,O$22*EXP(O$23/($B137+273)/RGas)*(OFFSET('Composition%'!$B107,0,O$13)*OFFSET('Composition%'!$B107,0,O$14)))-IF(O$2=2,0,OFFSET('Composition%'!$B107,0,O$17)*OFFSET('Composition%'!$B107,0,O$18)*(O$24*EXP(-O$25/($B137+273)/RGas)))+ReactionRateK2!O137/2</f>
        <v>0</v>
      </c>
      <c r="P137" s="73">
        <f ca="1">IF(P$2=0,0,P$22*EXP(P$23/($B137+273)/RGas)*(OFFSET('Composition%'!$B107,0,P$13)*OFFSET('Composition%'!$B107,0,P$14)))-IF(P$2=2,0,OFFSET('Composition%'!$B107,0,P$17)*OFFSET('Composition%'!$B107,0,P$18)*(P$24*EXP(-P$25/($B137+273)/RGas)))+ReactionRateK2!P137/2</f>
        <v>1.3738817299879628E-2</v>
      </c>
      <c r="Q137" s="73">
        <f ca="1">IF(Q$2=0,0,Q$22*EXP(Q$23/($B137+273)/RGas)*(OFFSET('Composition%'!$B107,0,Q$13)*OFFSET('Composition%'!$B107,0,Q$14)))-IF(Q$2=2,0,OFFSET('Composition%'!$B107,0,Q$17)*OFFSET('Composition%'!$B107,0,Q$18)*(Q$24*EXP(-Q$25/($B137+273)/RGas)))+ReactionRateK2!Q137/2</f>
        <v>1.8970684128608636E-4</v>
      </c>
      <c r="R137" s="73">
        <f ca="1">IF(R$2=0,0,R$22*EXP(R$23/($B137+273)/RGas)*(OFFSET('Composition%'!$B107,0,R$13)*OFFSET('Composition%'!$B107,0,R$14)))-IF(R$2=2,0,OFFSET('Composition%'!$B107,0,R$17)*OFFSET('Composition%'!$B107,0,R$18)*(R$24*EXP(-R$25/($B137+273)/RGas)))+ReactionRateK2!R137/2</f>
        <v>7.323387656121605E-5</v>
      </c>
      <c r="S137" s="73"/>
      <c r="T137" s="73">
        <f ca="1">IF(T$2=0,0,T$22*EXP(T$23/($B137+273)/RGas)*(OFFSET('Composition%'!$B107,0,T$13)*OFFSET('Composition%'!$B107,0,T$14)))-IF(T$2=2,0,OFFSET('Composition%'!$B107,0,T$17)*OFFSET('Composition%'!$B107,0,T$18)*(T$24*EXP(-T$25/($B137+273)/RGas)))+ReactionRateK2!T137/2</f>
        <v>3.7236795218659043E-5</v>
      </c>
      <c r="U137" s="73">
        <f ca="1">IF(U$2=0,0,U$22*EXP(U$23/($B137+273)/RGas)*(OFFSET('Composition%'!$B107,0,U$13)*OFFSET('Composition%'!$B107,0,U$14)))-IF(U$2=2,0,OFFSET('Composition%'!$B107,0,U$17)*OFFSET('Composition%'!$B107,0,U$18)*(U$24*EXP(-U$25/($B137+273)/RGas)))+ReactionRateK2!U137/2</f>
        <v>1.1739838538464195E-7</v>
      </c>
      <c r="V137" s="73">
        <f ca="1">IF(V$2=0,0,V$22*EXP(V$23/($B137+273)/RGas)*(OFFSET('Composition%'!$B107,0,V$13)*OFFSET('Composition%'!$B107,0,V$14)))-IF(V$2=2,0,OFFSET('Composition%'!$B107,0,V$17)*OFFSET('Composition%'!$B107,0,V$18)*(V$24*EXP(-V$25/($B137+273)/RGas)))+ReactionRateK2!V137/2</f>
        <v>0</v>
      </c>
      <c r="W137" s="73">
        <f ca="1">IF(W$2=0,0,W$22*EXP(W$23/($B137+273)/RGas)*(OFFSET('Composition%'!$B107,0,W$13)*OFFSET('Composition%'!$B107,0,W$14)))-IF(W$2=2,0,OFFSET('Composition%'!$B107,0,W$17)*OFFSET('Composition%'!$B107,0,W$18)*(W$24*EXP(-W$25/($B137+273)/RGas)))+ReactionRateK2!W137/2</f>
        <v>0</v>
      </c>
      <c r="X137" s="73">
        <f ca="1">IF(X$2=0,0,X$22*EXP(X$23/($B137+273)/RGas)*(OFFSET('Composition%'!$B107,0,X$13)*OFFSET('Composition%'!$B107,0,X$14)))-IF(X$2=2,0,OFFSET('Composition%'!$B107,0,X$17)*OFFSET('Composition%'!$B107,0,X$18)*(X$24*EXP(-X$25/($B137+273)/RGas)))+ReactionRateK2!X137/2</f>
        <v>4.3599229779748715E-8</v>
      </c>
      <c r="Y137" s="73">
        <f ca="1">IF(Y$2=0,0,Y$22*EXP(Y$23/($B137+273)/RGas)*(OFFSET('Composition%'!$B107,0,Y$13)*OFFSET('Composition%'!$B107,0,Y$14)))-IF(Y$2=2,0,OFFSET('Composition%'!$B107,0,Y$17)*OFFSET('Composition%'!$B107,0,Y$18)*(Y$24*EXP(-Y$25/($B137+273)/RGas)))+ReactionRateK2!Y137/2</f>
        <v>2.1579041396947633E-9</v>
      </c>
      <c r="Z137" s="73">
        <f ca="1">IF(Z$2=0,0,Z$22*EXP(Z$23/($B137+273)/RGas)*(OFFSET('Composition%'!$B107,0,Z$13)*OFFSET('Composition%'!$B107,0,Z$14)))-IF(Z$2=2,0,OFFSET('Composition%'!$B107,0,Z$17)*OFFSET('Composition%'!$B107,0,Z$18)*(Z$24*EXP(-Z$25/($B137+273)/RGas)))+ReactionRateK2!Z137/2</f>
        <v>0</v>
      </c>
      <c r="AA137" s="73">
        <f ca="1">IF(AA$2=0,0,AA$22*EXP(AA$23/($B137+273)/RGas)*(OFFSET('Composition%'!$B107,0,AA$13)*OFFSET('Composition%'!$B107,0,AA$14)))-IF(AA$2=2,0,OFFSET('Composition%'!$B107,0,AA$17)*OFFSET('Composition%'!$B107,0,AA$18)*(AA$24*EXP(-AA$25/($B137+273)/RGas)))+ReactionRateK2!AA137/2</f>
        <v>0</v>
      </c>
      <c r="AB137" s="73">
        <f ca="1">IF(AB$2=0,0,AB$22*EXP(AB$23/($B137+273)/RGas)*(OFFSET('Composition%'!$B107,0,AB$13)*OFFSET('Composition%'!$B107,0,AB$14)))-IF(AB$2=2,0,OFFSET('Composition%'!$B107,0,AB$17)*OFFSET('Composition%'!$B107,0,AB$18)*(AB$24*EXP(-AB$25/($B137+273)/RGas)))+ReactionRateK2!AB137/2</f>
        <v>0</v>
      </c>
      <c r="AC137" s="73">
        <f ca="1">IF(AC$2=0,0,AC$22*EXP(AC$23/($B137+273)/RGas)*(OFFSET('Composition%'!$B107,0,AC$13)*OFFSET('Composition%'!$B107,0,AC$14)))-IF(AC$2=2,0,OFFSET('Composition%'!$B107,0,AC$17)*OFFSET('Composition%'!$B107,0,AC$18)*(AC$24*EXP(-AC$25/($B137+273)/RGas)))+ReactionRateK2!AC137/2</f>
        <v>0</v>
      </c>
      <c r="AD137" s="73">
        <f ca="1">IF(AD$2=0,0,AD$22*EXP(AD$23/($B137+273)/RGas)*(OFFSET('Composition%'!$B107,0,AD$13)*OFFSET('Composition%'!$B107,0,AD$14)))-IF(AD$2=2,0,OFFSET('Composition%'!$B107,0,AD$17)*OFFSET('Composition%'!$B107,0,AD$18)*(AD$24*EXP(-AD$25/($B137+273)/RGas)))+ReactionRateK2!AD137/2</f>
        <v>0</v>
      </c>
      <c r="AE137" s="73">
        <f ca="1">IF(AE$2=0,0,AE$22*EXP(AE$23/($B137+273)/RGas)*(OFFSET('Composition%'!$B107,0,AE$13)*OFFSET('Composition%'!$B107,0,AE$14)))-IF(AE$2=2,0,OFFSET('Composition%'!$B107,0,AE$17)*OFFSET('Composition%'!$B107,0,AE$18)*(AE$24*EXP(-AE$25/($B137+273)/RGas)))+ReactionRateK2!AE137/2</f>
        <v>0</v>
      </c>
      <c r="AF137" s="73"/>
      <c r="AG137" s="73">
        <f ca="1">IF(AG$2=0,0,AG$22*EXP(AG$23/($B137+273)/RGas)*(OFFSET('Composition%'!$B107,0,AG$13)*OFFSET('Composition%'!$B107,0,AG$14)))-IF(AG$2=2,0,OFFSET('Composition%'!$B107,0,AG$17)*OFFSET('Composition%'!$B107,0,AG$18)*(AG$24*EXP(-AG$25/($B137+273)/RGas)))+ReactionRateK2!AG137/2</f>
        <v>0</v>
      </c>
      <c r="AH137" s="73">
        <f ca="1">IF(AH$2=0,0,AH$22*EXP(AH$23/($B137+273)/RGas)*(OFFSET('Composition%'!$B107,0,AH$13)*OFFSET('Composition%'!$B107,0,AH$14)))-IF(AH$2=2,0,OFFSET('Composition%'!$B107,0,AH$17)*OFFSET('Composition%'!$B107,0,AH$18)*(AH$24*EXP(-AH$25/($B137+273)/RGas)))+ReactionRateK2!AH137/2</f>
        <v>0</v>
      </c>
      <c r="AI137" s="73">
        <f ca="1">IF(AI$2=0,0,AI$22*EXP(AI$23/($B137+273)/RGas)*(OFFSET('Composition%'!$B107,0,AI$13)*OFFSET('Composition%'!$B107,0,AI$14)))-IF(AI$2=2,0,OFFSET('Composition%'!$B107,0,AI$17)*OFFSET('Composition%'!$B107,0,AI$18)*(AI$24*EXP(-AI$25/($B137+273)/RGas)))+ReactionRateK2!AI137/2</f>
        <v>0</v>
      </c>
      <c r="AJ137" s="73">
        <f ca="1">IF(AJ$2=0,0,AJ$22*EXP(AJ$23/($B137+273)/RGas)*(OFFSET('Composition%'!$B107,0,AJ$13)*OFFSET('Composition%'!$B107,0,AJ$14)))-IF(AJ$2=2,0,OFFSET('Composition%'!$B107,0,AJ$17)*OFFSET('Composition%'!$B107,0,AJ$18)*(AJ$24*EXP(-AJ$25/($B137+273)/RGas)))+ReactionRateK2!AJ137/2</f>
        <v>0</v>
      </c>
      <c r="AK137" s="73">
        <f ca="1">IF(AK$2=0,0,AK$22*EXP(AK$23/($B137+273)/RGas)*(OFFSET('Composition%'!$B107,0,AK$13)*OFFSET('Composition%'!$B107,0,AK$14)))-IF(AK$2=2,0,OFFSET('Composition%'!$B107,0,AK$17)*OFFSET('Composition%'!$B107,0,AK$18)*(AK$24*EXP(-AK$25/($B137+273)/RGas)))+ReactionRateK2!AK137/2</f>
        <v>0</v>
      </c>
      <c r="AL137" s="73">
        <f ca="1">IF(AL$2=0,0,AL$22*EXP(AL$23/($B137+273)/RGas)*(OFFSET('Composition%'!$B107,0,AL$13)*OFFSET('Composition%'!$B107,0,AL$14)))-IF(AL$2=2,0,OFFSET('Composition%'!$B107,0,AL$17)*OFFSET('Composition%'!$B107,0,AL$18)*(AL$24*EXP(-AL$25/($B137+273)/RGas)))+ReactionRateK2!AL137/2</f>
        <v>0</v>
      </c>
      <c r="AM137" s="73"/>
      <c r="AN137" s="73">
        <f ca="1">IF(AN$2=0,0,AN$22*EXP(AN$23/($B137+273)/RGas)*(OFFSET('Composition%'!$B107,0,AN$13)*OFFSET('Composition%'!$B107,0,AN$14)))-IF(AN$2=2,0,OFFSET('Composition%'!$B107,0,AN$17)*OFFSET('Composition%'!$B107,0,AN$18)*(AN$24*EXP(-AN$25/($B137+273)/RGas)))+ReactionRateK2!AN137/2</f>
        <v>0</v>
      </c>
      <c r="AO137" s="73">
        <f ca="1">IF(AO$2=0,0,AO$22*EXP(AO$23/($B137+273)/RGas)*(OFFSET('Composition%'!$B107,0,AO$13)*OFFSET('Composition%'!$B107,0,AO$14)))-IF(AO$2=2,0,OFFSET('Composition%'!$B107,0,AO$17)*OFFSET('Composition%'!$B107,0,AO$18)*(AO$24*EXP(-AO$25/($B137+273)/RGas)))+ReactionRateK2!AO137/2</f>
        <v>0</v>
      </c>
      <c r="AP137" s="73">
        <f ca="1">IF(AP$2=0,0,AP$22*EXP(AP$23/($B137+273)/RGas)*(OFFSET('Composition%'!$B107,0,AP$13)*OFFSET('Composition%'!$B107,0,AP$14)))-IF(AP$2=2,0,OFFSET('Composition%'!$B107,0,AP$17)*OFFSET('Composition%'!$B107,0,AP$18)*(AP$24*EXP(-AP$25/($B137+273)/RGas)))+ReactionRateK2!AP137/2</f>
        <v>4.7339960608087311E-12</v>
      </c>
      <c r="AQ137" s="73">
        <f ca="1">IF(AQ$2=0,0,AQ$22*EXP(AQ$23/($B137+273)/RGas)*(OFFSET('Composition%'!$B107,0,AQ$13)*OFFSET('Composition%'!$B107,0,AQ$14)))-IF(AQ$2=2,0,OFFSET('Composition%'!$B107,0,AQ$17)*OFFSET('Composition%'!$B107,0,AQ$18)*(AQ$24*EXP(-AQ$25/($B137+273)/RGas)))+ReactionRateK2!AQ137/2</f>
        <v>0</v>
      </c>
      <c r="AR137" s="73">
        <f ca="1">IF(AR$2=0,0,AR$22*EXP(AR$23/($B137+273)/RGas)*(OFFSET('Composition%'!$B107,0,AR$13)*OFFSET('Composition%'!$B107,0,AR$14)))-IF(AR$2=2,0,OFFSET('Composition%'!$B107,0,AR$17)*OFFSET('Composition%'!$B107,0,AR$18)*(AR$24*EXP(-AR$25/($B137+273)/RGas)))+ReactionRateK2!AR137/2</f>
        <v>0</v>
      </c>
    </row>
    <row r="138" spans="1:44">
      <c r="A138" s="3">
        <f t="shared" si="12"/>
        <v>5.2999999999999892</v>
      </c>
      <c r="B138" s="19">
        <f ca="1">'Composition%'!B108</f>
        <v>414.67471992985458</v>
      </c>
      <c r="C138">
        <f t="shared" si="11"/>
        <v>30</v>
      </c>
      <c r="D138" s="26">
        <f ca="1">('Composition%'!C108*ReactionRateK3!C138)^3</f>
        <v>5.9433184614687553</v>
      </c>
      <c r="E138" s="4"/>
      <c r="F138" s="73">
        <f ca="1">IF(F$2=0,0,F$22*EXP(F$23/($B138+273)/RGas)*(OFFSET('Composition%'!$B108,0,F$13)*OFFSET('Composition%'!$B108,0,F$14)))-IF(F$2=2,0,OFFSET('Composition%'!$B108,0,F$17)*OFFSET('Composition%'!$B108,0,F$18)*(F$24*EXP(-F$25/($B138+273)/RGas)))+ReactionRateK2!F138/2</f>
        <v>2.4871273377734876E-3</v>
      </c>
      <c r="G138" s="73">
        <f ca="1">IF(G$2=0,0,G$22*EXP(G$23/($B138+273)/RGas)*(OFFSET('Composition%'!$B108,0,G$13)*OFFSET('Composition%'!$B108,0,G$14)))-IF(G$2=2,0,OFFSET('Composition%'!$B108,0,G$17)*OFFSET('Composition%'!$B108,0,G$18)*(G$24*EXP(-G$25/($B138+273)/RGas)))+ReactionRateK2!G138/2</f>
        <v>1.0102241059953253E-3</v>
      </c>
      <c r="H138" s="73">
        <f ca="1">IF(H$2=0,0,H$22*EXP(H$23/($B138+273)/RGas)*(OFFSET('Composition%'!$B108,0,H$13)*OFFSET('Composition%'!$B108,0,H$14)))-IF(H$2=2,0,OFFSET('Composition%'!$B108,0,H$17)*OFFSET('Composition%'!$B108,0,H$18)*(H$24*EXP(-H$25/($B138+273)/RGas)))+ReactionRateK2!H138/2</f>
        <v>-3.3949483712512428E-6</v>
      </c>
      <c r="I138" s="73">
        <f ca="1">IF(I$2=0,0,I$22*EXP(I$23/($B138+273)/RGas)*(OFFSET('Composition%'!$B108,0,I$13)*OFFSET('Composition%'!$B108,0,I$14)))-IF(I$2=2,0,OFFSET('Composition%'!$B108,0,I$17)*OFFSET('Composition%'!$B108,0,I$18)*(I$24*EXP(-I$25/($B138+273)/RGas)))+ReactionRateK2!I138/2</f>
        <v>1.2457227547050985E-6</v>
      </c>
      <c r="J138" s="73"/>
      <c r="K138" s="73">
        <f ca="1">IF(K$2=0,0,K$22*EXP(K$23/($B138+273)/RGas)*(OFFSET('Composition%'!$B108,0,K$13)*OFFSET('Composition%'!$B108,0,K$14)))-IF(K$2=2,0,OFFSET('Composition%'!$B108,0,K$17)*OFFSET('Composition%'!$B108,0,K$18)*(K$24*EXP(-K$25/($B138+273)/RGas)))+ReactionRateK2!K138/2</f>
        <v>7.7577678547673772E-3</v>
      </c>
      <c r="L138" s="73">
        <f ca="1">IF(L$2=0,0,L$22*EXP(L$23/($B138+273)/RGas)*(OFFSET('Composition%'!$B108,0,L$13)*OFFSET('Composition%'!$B108,0,L$14)))-IF(L$2=2,0,OFFSET('Composition%'!$B108,0,L$17)*OFFSET('Composition%'!$B108,0,L$18)*(L$24*EXP(-L$25/($B138+273)/RGas)))+ReactionRateK2!L138/2</f>
        <v>-2.1261227227367561E-3</v>
      </c>
      <c r="M138" s="73">
        <f ca="1">IF(M$2=0,0,M$22*EXP(M$23/($B138+273)/RGas)*(OFFSET('Composition%'!$B108,0,M$13)*OFFSET('Composition%'!$B108,0,M$14)))-IF(M$2=2,0,OFFSET('Composition%'!$B108,0,M$17)*OFFSET('Composition%'!$B108,0,M$18)*(M$24*EXP(-M$25/($B138+273)/RGas)))+ReactionRateK2!M138/2</f>
        <v>0</v>
      </c>
      <c r="N138" s="73"/>
      <c r="O138" s="73">
        <f ca="1">IF(O$2=0,0,O$22*EXP(O$23/($B138+273)/RGas)*(OFFSET('Composition%'!$B108,0,O$13)*OFFSET('Composition%'!$B108,0,O$14)))-IF(O$2=2,0,OFFSET('Composition%'!$B108,0,O$17)*OFFSET('Composition%'!$B108,0,O$18)*(O$24*EXP(-O$25/($B138+273)/RGas)))+ReactionRateK2!O138/2</f>
        <v>0</v>
      </c>
      <c r="P138" s="73">
        <f ca="1">IF(P$2=0,0,P$22*EXP(P$23/($B138+273)/RGas)*(OFFSET('Composition%'!$B108,0,P$13)*OFFSET('Composition%'!$B108,0,P$14)))-IF(P$2=2,0,OFFSET('Composition%'!$B108,0,P$17)*OFFSET('Composition%'!$B108,0,P$18)*(P$24*EXP(-P$25/($B138+273)/RGas)))+ReactionRateK2!P138/2</f>
        <v>1.3614474279083275E-2</v>
      </c>
      <c r="Q138" s="73">
        <f ca="1">IF(Q$2=0,0,Q$22*EXP(Q$23/($B138+273)/RGas)*(OFFSET('Composition%'!$B108,0,Q$13)*OFFSET('Composition%'!$B108,0,Q$14)))-IF(Q$2=2,0,OFFSET('Composition%'!$B108,0,Q$17)*OFFSET('Composition%'!$B108,0,Q$18)*(Q$24*EXP(-Q$25/($B138+273)/RGas)))+ReactionRateK2!Q138/2</f>
        <v>1.9063597140727746E-4</v>
      </c>
      <c r="R138" s="73">
        <f ca="1">IF(R$2=0,0,R$22*EXP(R$23/($B138+273)/RGas)*(OFFSET('Composition%'!$B108,0,R$13)*OFFSET('Composition%'!$B108,0,R$14)))-IF(R$2=2,0,OFFSET('Composition%'!$B108,0,R$17)*OFFSET('Composition%'!$B108,0,R$18)*(R$24*EXP(-R$25/($B138+273)/RGas)))+ReactionRateK2!R138/2</f>
        <v>7.4242857735227352E-5</v>
      </c>
      <c r="S138" s="73"/>
      <c r="T138" s="73">
        <f ca="1">IF(T$2=0,0,T$22*EXP(T$23/($B138+273)/RGas)*(OFFSET('Composition%'!$B108,0,T$13)*OFFSET('Composition%'!$B108,0,T$14)))-IF(T$2=2,0,OFFSET('Composition%'!$B108,0,T$17)*OFFSET('Composition%'!$B108,0,T$18)*(T$24*EXP(-T$25/($B138+273)/RGas)))+ReactionRateK2!T138/2</f>
        <v>3.4850010049962158E-5</v>
      </c>
      <c r="U138" s="73">
        <f ca="1">IF(U$2=0,0,U$22*EXP(U$23/($B138+273)/RGas)*(OFFSET('Composition%'!$B108,0,U$13)*OFFSET('Composition%'!$B108,0,U$14)))-IF(U$2=2,0,OFFSET('Composition%'!$B108,0,U$17)*OFFSET('Composition%'!$B108,0,U$18)*(U$24*EXP(-U$25/($B138+273)/RGas)))+ReactionRateK2!U138/2</f>
        <v>1.053974662487768E-7</v>
      </c>
      <c r="V138" s="73">
        <f ca="1">IF(V$2=0,0,V$22*EXP(V$23/($B138+273)/RGas)*(OFFSET('Composition%'!$B108,0,V$13)*OFFSET('Composition%'!$B108,0,V$14)))-IF(V$2=2,0,OFFSET('Composition%'!$B108,0,V$17)*OFFSET('Composition%'!$B108,0,V$18)*(V$24*EXP(-V$25/($B138+273)/RGas)))+ReactionRateK2!V138/2</f>
        <v>0</v>
      </c>
      <c r="W138" s="73">
        <f ca="1">IF(W$2=0,0,W$22*EXP(W$23/($B138+273)/RGas)*(OFFSET('Composition%'!$B108,0,W$13)*OFFSET('Composition%'!$B108,0,W$14)))-IF(W$2=2,0,OFFSET('Composition%'!$B108,0,W$17)*OFFSET('Composition%'!$B108,0,W$18)*(W$24*EXP(-W$25/($B138+273)/RGas)))+ReactionRateK2!W138/2</f>
        <v>0</v>
      </c>
      <c r="X138" s="73">
        <f ca="1">IF(X$2=0,0,X$22*EXP(X$23/($B138+273)/RGas)*(OFFSET('Composition%'!$B108,0,X$13)*OFFSET('Composition%'!$B108,0,X$14)))-IF(X$2=2,0,OFFSET('Composition%'!$B108,0,X$17)*OFFSET('Composition%'!$B108,0,X$18)*(X$24*EXP(-X$25/($B138+273)/RGas)))+ReactionRateK2!X138/2</f>
        <v>4.3597820448315785E-8</v>
      </c>
      <c r="Y138" s="73">
        <f ca="1">IF(Y$2=0,0,Y$22*EXP(Y$23/($B138+273)/RGas)*(OFFSET('Composition%'!$B108,0,Y$13)*OFFSET('Composition%'!$B108,0,Y$14)))-IF(Y$2=2,0,OFFSET('Composition%'!$B108,0,Y$17)*OFFSET('Composition%'!$B108,0,Y$18)*(Y$24*EXP(-Y$25/($B138+273)/RGas)))+ReactionRateK2!Y138/2</f>
        <v>2.1578343861200176E-9</v>
      </c>
      <c r="Z138" s="73">
        <f ca="1">IF(Z$2=0,0,Z$22*EXP(Z$23/($B138+273)/RGas)*(OFFSET('Composition%'!$B108,0,Z$13)*OFFSET('Composition%'!$B108,0,Z$14)))-IF(Z$2=2,0,OFFSET('Composition%'!$B108,0,Z$17)*OFFSET('Composition%'!$B108,0,Z$18)*(Z$24*EXP(-Z$25/($B138+273)/RGas)))+ReactionRateK2!Z138/2</f>
        <v>0</v>
      </c>
      <c r="AA138" s="73">
        <f ca="1">IF(AA$2=0,0,AA$22*EXP(AA$23/($B138+273)/RGas)*(OFFSET('Composition%'!$B108,0,AA$13)*OFFSET('Composition%'!$B108,0,AA$14)))-IF(AA$2=2,0,OFFSET('Composition%'!$B108,0,AA$17)*OFFSET('Composition%'!$B108,0,AA$18)*(AA$24*EXP(-AA$25/($B138+273)/RGas)))+ReactionRateK2!AA138/2</f>
        <v>0</v>
      </c>
      <c r="AB138" s="73">
        <f ca="1">IF(AB$2=0,0,AB$22*EXP(AB$23/($B138+273)/RGas)*(OFFSET('Composition%'!$B108,0,AB$13)*OFFSET('Composition%'!$B108,0,AB$14)))-IF(AB$2=2,0,OFFSET('Composition%'!$B108,0,AB$17)*OFFSET('Composition%'!$B108,0,AB$18)*(AB$24*EXP(-AB$25/($B138+273)/RGas)))+ReactionRateK2!AB138/2</f>
        <v>0</v>
      </c>
      <c r="AC138" s="73">
        <f ca="1">IF(AC$2=0,0,AC$22*EXP(AC$23/($B138+273)/RGas)*(OFFSET('Composition%'!$B108,0,AC$13)*OFFSET('Composition%'!$B108,0,AC$14)))-IF(AC$2=2,0,OFFSET('Composition%'!$B108,0,AC$17)*OFFSET('Composition%'!$B108,0,AC$18)*(AC$24*EXP(-AC$25/($B138+273)/RGas)))+ReactionRateK2!AC138/2</f>
        <v>0</v>
      </c>
      <c r="AD138" s="73">
        <f ca="1">IF(AD$2=0,0,AD$22*EXP(AD$23/($B138+273)/RGas)*(OFFSET('Composition%'!$B108,0,AD$13)*OFFSET('Composition%'!$B108,0,AD$14)))-IF(AD$2=2,0,OFFSET('Composition%'!$B108,0,AD$17)*OFFSET('Composition%'!$B108,0,AD$18)*(AD$24*EXP(-AD$25/($B138+273)/RGas)))+ReactionRateK2!AD138/2</f>
        <v>0</v>
      </c>
      <c r="AE138" s="73">
        <f ca="1">IF(AE$2=0,0,AE$22*EXP(AE$23/($B138+273)/RGas)*(OFFSET('Composition%'!$B108,0,AE$13)*OFFSET('Composition%'!$B108,0,AE$14)))-IF(AE$2=2,0,OFFSET('Composition%'!$B108,0,AE$17)*OFFSET('Composition%'!$B108,0,AE$18)*(AE$24*EXP(-AE$25/($B138+273)/RGas)))+ReactionRateK2!AE138/2</f>
        <v>0</v>
      </c>
      <c r="AF138" s="73"/>
      <c r="AG138" s="73">
        <f ca="1">IF(AG$2=0,0,AG$22*EXP(AG$23/($B138+273)/RGas)*(OFFSET('Composition%'!$B108,0,AG$13)*OFFSET('Composition%'!$B108,0,AG$14)))-IF(AG$2=2,0,OFFSET('Composition%'!$B108,0,AG$17)*OFFSET('Composition%'!$B108,0,AG$18)*(AG$24*EXP(-AG$25/($B138+273)/RGas)))+ReactionRateK2!AG138/2</f>
        <v>0</v>
      </c>
      <c r="AH138" s="73">
        <f ca="1">IF(AH$2=0,0,AH$22*EXP(AH$23/($B138+273)/RGas)*(OFFSET('Composition%'!$B108,0,AH$13)*OFFSET('Composition%'!$B108,0,AH$14)))-IF(AH$2=2,0,OFFSET('Composition%'!$B108,0,AH$17)*OFFSET('Composition%'!$B108,0,AH$18)*(AH$24*EXP(-AH$25/($B138+273)/RGas)))+ReactionRateK2!AH138/2</f>
        <v>0</v>
      </c>
      <c r="AI138" s="73">
        <f ca="1">IF(AI$2=0,0,AI$22*EXP(AI$23/($B138+273)/RGas)*(OFFSET('Composition%'!$B108,0,AI$13)*OFFSET('Composition%'!$B108,0,AI$14)))-IF(AI$2=2,0,OFFSET('Composition%'!$B108,0,AI$17)*OFFSET('Composition%'!$B108,0,AI$18)*(AI$24*EXP(-AI$25/($B138+273)/RGas)))+ReactionRateK2!AI138/2</f>
        <v>0</v>
      </c>
      <c r="AJ138" s="73">
        <f ca="1">IF(AJ$2=0,0,AJ$22*EXP(AJ$23/($B138+273)/RGas)*(OFFSET('Composition%'!$B108,0,AJ$13)*OFFSET('Composition%'!$B108,0,AJ$14)))-IF(AJ$2=2,0,OFFSET('Composition%'!$B108,0,AJ$17)*OFFSET('Composition%'!$B108,0,AJ$18)*(AJ$24*EXP(-AJ$25/($B138+273)/RGas)))+ReactionRateK2!AJ138/2</f>
        <v>0</v>
      </c>
      <c r="AK138" s="73">
        <f ca="1">IF(AK$2=0,0,AK$22*EXP(AK$23/($B138+273)/RGas)*(OFFSET('Composition%'!$B108,0,AK$13)*OFFSET('Composition%'!$B108,0,AK$14)))-IF(AK$2=2,0,OFFSET('Composition%'!$B108,0,AK$17)*OFFSET('Composition%'!$B108,0,AK$18)*(AK$24*EXP(-AK$25/($B138+273)/RGas)))+ReactionRateK2!AK138/2</f>
        <v>0</v>
      </c>
      <c r="AL138" s="73">
        <f ca="1">IF(AL$2=0,0,AL$22*EXP(AL$23/($B138+273)/RGas)*(OFFSET('Composition%'!$B108,0,AL$13)*OFFSET('Composition%'!$B108,0,AL$14)))-IF(AL$2=2,0,OFFSET('Composition%'!$B108,0,AL$17)*OFFSET('Composition%'!$B108,0,AL$18)*(AL$24*EXP(-AL$25/($B138+273)/RGas)))+ReactionRateK2!AL138/2</f>
        <v>0</v>
      </c>
      <c r="AM138" s="73"/>
      <c r="AN138" s="73">
        <f ca="1">IF(AN$2=0,0,AN$22*EXP(AN$23/($B138+273)/RGas)*(OFFSET('Composition%'!$B108,0,AN$13)*OFFSET('Composition%'!$B108,0,AN$14)))-IF(AN$2=2,0,OFFSET('Composition%'!$B108,0,AN$17)*OFFSET('Composition%'!$B108,0,AN$18)*(AN$24*EXP(-AN$25/($B138+273)/RGas)))+ReactionRateK2!AN138/2</f>
        <v>0</v>
      </c>
      <c r="AO138" s="73">
        <f ca="1">IF(AO$2=0,0,AO$22*EXP(AO$23/($B138+273)/RGas)*(OFFSET('Composition%'!$B108,0,AO$13)*OFFSET('Composition%'!$B108,0,AO$14)))-IF(AO$2=2,0,OFFSET('Composition%'!$B108,0,AO$17)*OFFSET('Composition%'!$B108,0,AO$18)*(AO$24*EXP(-AO$25/($B138+273)/RGas)))+ReactionRateK2!AO138/2</f>
        <v>0</v>
      </c>
      <c r="AP138" s="73">
        <f ca="1">IF(AP$2=0,0,AP$22*EXP(AP$23/($B138+273)/RGas)*(OFFSET('Composition%'!$B108,0,AP$13)*OFFSET('Composition%'!$B108,0,AP$14)))-IF(AP$2=2,0,OFFSET('Composition%'!$B108,0,AP$17)*OFFSET('Composition%'!$B108,0,AP$18)*(AP$24*EXP(-AP$25/($B138+273)/RGas)))+ReactionRateK2!AP138/2</f>
        <v>4.7340007643036583E-12</v>
      </c>
      <c r="AQ138" s="73">
        <f ca="1">IF(AQ$2=0,0,AQ$22*EXP(AQ$23/($B138+273)/RGas)*(OFFSET('Composition%'!$B108,0,AQ$13)*OFFSET('Composition%'!$B108,0,AQ$14)))-IF(AQ$2=2,0,OFFSET('Composition%'!$B108,0,AQ$17)*OFFSET('Composition%'!$B108,0,AQ$18)*(AQ$24*EXP(-AQ$25/($B138+273)/RGas)))+ReactionRateK2!AQ138/2</f>
        <v>0</v>
      </c>
      <c r="AR138" s="73">
        <f ca="1">IF(AR$2=0,0,AR$22*EXP(AR$23/($B138+273)/RGas)*(OFFSET('Composition%'!$B108,0,AR$13)*OFFSET('Composition%'!$B108,0,AR$14)))-IF(AR$2=2,0,OFFSET('Composition%'!$B108,0,AR$17)*OFFSET('Composition%'!$B108,0,AR$18)*(AR$24*EXP(-AR$25/($B138+273)/RGas)))+ReactionRateK2!AR138/2</f>
        <v>0</v>
      </c>
    </row>
    <row r="139" spans="1:44">
      <c r="A139" s="3">
        <f t="shared" si="12"/>
        <v>5.349999999999989</v>
      </c>
      <c r="B139" s="19">
        <f ca="1">'Composition%'!B109</f>
        <v>414.68172361583254</v>
      </c>
      <c r="C139">
        <f t="shared" si="11"/>
        <v>30</v>
      </c>
      <c r="D139" s="26">
        <f ca="1">('Composition%'!C109*ReactionRateK3!C139)^3</f>
        <v>5.9427800768229453</v>
      </c>
      <c r="E139" s="4"/>
      <c r="F139" s="73">
        <f ca="1">IF(F$2=0,0,F$22*EXP(F$23/($B139+273)/RGas)*(OFFSET('Composition%'!$B109,0,F$13)*OFFSET('Composition%'!$B109,0,F$14)))-IF(F$2=2,0,OFFSET('Composition%'!$B109,0,F$17)*OFFSET('Composition%'!$B109,0,F$18)*(F$24*EXP(-F$25/($B139+273)/RGas)))+ReactionRateK2!F139/2</f>
        <v>2.4539505433797499E-3</v>
      </c>
      <c r="G139" s="73">
        <f ca="1">IF(G$2=0,0,G$22*EXP(G$23/($B139+273)/RGas)*(OFFSET('Composition%'!$B109,0,G$13)*OFFSET('Composition%'!$B109,0,G$14)))-IF(G$2=2,0,OFFSET('Composition%'!$B109,0,G$17)*OFFSET('Composition%'!$B109,0,G$18)*(G$24*EXP(-G$25/($B139+273)/RGas)))+ReactionRateK2!G139/2</f>
        <v>9.9720924363057013E-4</v>
      </c>
      <c r="H139" s="73">
        <f ca="1">IF(H$2=0,0,H$22*EXP(H$23/($B139+273)/RGas)*(OFFSET('Composition%'!$B109,0,H$13)*OFFSET('Composition%'!$B109,0,H$14)))-IF(H$2=2,0,OFFSET('Composition%'!$B109,0,H$17)*OFFSET('Composition%'!$B109,0,H$18)*(H$24*EXP(-H$25/($B139+273)/RGas)))+ReactionRateK2!H139/2</f>
        <v>-3.3640241968585001E-6</v>
      </c>
      <c r="I139" s="73">
        <f ca="1">IF(I$2=0,0,I$22*EXP(I$23/($B139+273)/RGas)*(OFFSET('Composition%'!$B109,0,I$13)*OFFSET('Composition%'!$B109,0,I$14)))-IF(I$2=2,0,OFFSET('Composition%'!$B109,0,I$17)*OFFSET('Composition%'!$B109,0,I$18)*(I$24*EXP(-I$25/($B139+273)/RGas)))+ReactionRateK2!I139/2</f>
        <v>1.1673713700180007E-6</v>
      </c>
      <c r="J139" s="73"/>
      <c r="K139" s="73">
        <f ca="1">IF(K$2=0,0,K$22*EXP(K$23/($B139+273)/RGas)*(OFFSET('Composition%'!$B109,0,K$13)*OFFSET('Composition%'!$B109,0,K$14)))-IF(K$2=2,0,OFFSET('Composition%'!$B109,0,K$17)*OFFSET('Composition%'!$B109,0,K$18)*(K$24*EXP(-K$25/($B139+273)/RGas)))+ReactionRateK2!K139/2</f>
        <v>7.548872431301791E-3</v>
      </c>
      <c r="L139" s="73">
        <f ca="1">IF(L$2=0,0,L$22*EXP(L$23/($B139+273)/RGas)*(OFFSET('Composition%'!$B109,0,L$13)*OFFSET('Composition%'!$B109,0,L$14)))-IF(L$2=2,0,OFFSET('Composition%'!$B109,0,L$17)*OFFSET('Composition%'!$B109,0,L$18)*(L$24*EXP(-L$25/($B139+273)/RGas)))+ReactionRateK2!L139/2</f>
        <v>-2.100123666238506E-3</v>
      </c>
      <c r="M139" s="73">
        <f ca="1">IF(M$2=0,0,M$22*EXP(M$23/($B139+273)/RGas)*(OFFSET('Composition%'!$B109,0,M$13)*OFFSET('Composition%'!$B109,0,M$14)))-IF(M$2=2,0,OFFSET('Composition%'!$B109,0,M$17)*OFFSET('Composition%'!$B109,0,M$18)*(M$24*EXP(-M$25/($B139+273)/RGas)))+ReactionRateK2!M139/2</f>
        <v>0</v>
      </c>
      <c r="N139" s="73"/>
      <c r="O139" s="73">
        <f ca="1">IF(O$2=0,0,O$22*EXP(O$23/($B139+273)/RGas)*(OFFSET('Composition%'!$B109,0,O$13)*OFFSET('Composition%'!$B109,0,O$14)))-IF(O$2=2,0,OFFSET('Composition%'!$B109,0,O$17)*OFFSET('Composition%'!$B109,0,O$18)*(O$24*EXP(-O$25/($B139+273)/RGas)))+ReactionRateK2!O139/2</f>
        <v>0</v>
      </c>
      <c r="P139" s="73">
        <f ca="1">IF(P$2=0,0,P$22*EXP(P$23/($B139+273)/RGas)*(OFFSET('Composition%'!$B109,0,P$13)*OFFSET('Composition%'!$B109,0,P$14)))-IF(P$2=2,0,OFFSET('Composition%'!$B109,0,P$17)*OFFSET('Composition%'!$B109,0,P$18)*(P$24*EXP(-P$25/($B139+273)/RGas)))+ReactionRateK2!P139/2</f>
        <v>1.3490351279305365E-2</v>
      </c>
      <c r="Q139" s="73">
        <f ca="1">IF(Q$2=0,0,Q$22*EXP(Q$23/($B139+273)/RGas)*(OFFSET('Composition%'!$B109,0,Q$13)*OFFSET('Composition%'!$B109,0,Q$14)))-IF(Q$2=2,0,OFFSET('Composition%'!$B109,0,Q$17)*OFFSET('Composition%'!$B109,0,Q$18)*(Q$24*EXP(-Q$25/($B139+273)/RGas)))+ReactionRateK2!Q139/2</f>
        <v>1.9154045318861343E-4</v>
      </c>
      <c r="R139" s="73">
        <f ca="1">IF(R$2=0,0,R$22*EXP(R$23/($B139+273)/RGas)*(OFFSET('Composition%'!$B109,0,R$13)*OFFSET('Composition%'!$B109,0,R$14)))-IF(R$2=2,0,OFFSET('Composition%'!$B109,0,R$17)*OFFSET('Composition%'!$B109,0,R$18)*(R$24*EXP(-R$25/($B139+273)/RGas)))+ReactionRateK2!R139/2</f>
        <v>7.5246727988212143E-5</v>
      </c>
      <c r="S139" s="73"/>
      <c r="T139" s="73">
        <f ca="1">IF(T$2=0,0,T$22*EXP(T$23/($B139+273)/RGas)*(OFFSET('Composition%'!$B109,0,T$13)*OFFSET('Composition%'!$B109,0,T$14)))-IF(T$2=2,0,OFFSET('Composition%'!$B109,0,T$17)*OFFSET('Composition%'!$B109,0,T$18)*(T$24*EXP(-T$25/($B139+273)/RGas)))+ReactionRateK2!T139/2</f>
        <v>3.2629213291081176E-5</v>
      </c>
      <c r="U139" s="73">
        <f ca="1">IF(U$2=0,0,U$22*EXP(U$23/($B139+273)/RGas)*(OFFSET('Composition%'!$B109,0,U$13)*OFFSET('Composition%'!$B109,0,U$14)))-IF(U$2=2,0,OFFSET('Composition%'!$B109,0,U$17)*OFFSET('Composition%'!$B109,0,U$18)*(U$24*EXP(-U$25/($B139+273)/RGas)))+ReactionRateK2!U139/2</f>
        <v>9.462394878068398E-8</v>
      </c>
      <c r="V139" s="73">
        <f ca="1">IF(V$2=0,0,V$22*EXP(V$23/($B139+273)/RGas)*(OFFSET('Composition%'!$B109,0,V$13)*OFFSET('Composition%'!$B109,0,V$14)))-IF(V$2=2,0,OFFSET('Composition%'!$B109,0,V$17)*OFFSET('Composition%'!$B109,0,V$18)*(V$24*EXP(-V$25/($B139+273)/RGas)))+ReactionRateK2!V139/2</f>
        <v>0</v>
      </c>
      <c r="W139" s="73">
        <f ca="1">IF(W$2=0,0,W$22*EXP(W$23/($B139+273)/RGas)*(OFFSET('Composition%'!$B109,0,W$13)*OFFSET('Composition%'!$B109,0,W$14)))-IF(W$2=2,0,OFFSET('Composition%'!$B109,0,W$17)*OFFSET('Composition%'!$B109,0,W$18)*(W$24*EXP(-W$25/($B139+273)/RGas)))+ReactionRateK2!W139/2</f>
        <v>0</v>
      </c>
      <c r="X139" s="73">
        <f ca="1">IF(X$2=0,0,X$22*EXP(X$23/($B139+273)/RGas)*(OFFSET('Composition%'!$B109,0,X$13)*OFFSET('Composition%'!$B109,0,X$14)))-IF(X$2=2,0,OFFSET('Composition%'!$B109,0,X$17)*OFFSET('Composition%'!$B109,0,X$18)*(X$24*EXP(-X$25/($B139+273)/RGas)))+ReactionRateK2!X139/2</f>
        <v>4.3596502008626332E-8</v>
      </c>
      <c r="Y139" s="73">
        <f ca="1">IF(Y$2=0,0,Y$22*EXP(Y$23/($B139+273)/RGas)*(OFFSET('Composition%'!$B109,0,Y$13)*OFFSET('Composition%'!$B109,0,Y$14)))-IF(Y$2=2,0,OFFSET('Composition%'!$B109,0,Y$17)*OFFSET('Composition%'!$B109,0,Y$18)*(Y$24*EXP(-Y$25/($B139+273)/RGas)))+ReactionRateK2!Y139/2</f>
        <v>2.1577691311492721E-9</v>
      </c>
      <c r="Z139" s="73">
        <f ca="1">IF(Z$2=0,0,Z$22*EXP(Z$23/($B139+273)/RGas)*(OFFSET('Composition%'!$B109,0,Z$13)*OFFSET('Composition%'!$B109,0,Z$14)))-IF(Z$2=2,0,OFFSET('Composition%'!$B109,0,Z$17)*OFFSET('Composition%'!$B109,0,Z$18)*(Z$24*EXP(-Z$25/($B139+273)/RGas)))+ReactionRateK2!Z139/2</f>
        <v>0</v>
      </c>
      <c r="AA139" s="73">
        <f ca="1">IF(AA$2=0,0,AA$22*EXP(AA$23/($B139+273)/RGas)*(OFFSET('Composition%'!$B109,0,AA$13)*OFFSET('Composition%'!$B109,0,AA$14)))-IF(AA$2=2,0,OFFSET('Composition%'!$B109,0,AA$17)*OFFSET('Composition%'!$B109,0,AA$18)*(AA$24*EXP(-AA$25/($B139+273)/RGas)))+ReactionRateK2!AA139/2</f>
        <v>0</v>
      </c>
      <c r="AB139" s="73">
        <f ca="1">IF(AB$2=0,0,AB$22*EXP(AB$23/($B139+273)/RGas)*(OFFSET('Composition%'!$B109,0,AB$13)*OFFSET('Composition%'!$B109,0,AB$14)))-IF(AB$2=2,0,OFFSET('Composition%'!$B109,0,AB$17)*OFFSET('Composition%'!$B109,0,AB$18)*(AB$24*EXP(-AB$25/($B139+273)/RGas)))+ReactionRateK2!AB139/2</f>
        <v>0</v>
      </c>
      <c r="AC139" s="73">
        <f ca="1">IF(AC$2=0,0,AC$22*EXP(AC$23/($B139+273)/RGas)*(OFFSET('Composition%'!$B109,0,AC$13)*OFFSET('Composition%'!$B109,0,AC$14)))-IF(AC$2=2,0,OFFSET('Composition%'!$B109,0,AC$17)*OFFSET('Composition%'!$B109,0,AC$18)*(AC$24*EXP(-AC$25/($B139+273)/RGas)))+ReactionRateK2!AC139/2</f>
        <v>0</v>
      </c>
      <c r="AD139" s="73">
        <f ca="1">IF(AD$2=0,0,AD$22*EXP(AD$23/($B139+273)/RGas)*(OFFSET('Composition%'!$B109,0,AD$13)*OFFSET('Composition%'!$B109,0,AD$14)))-IF(AD$2=2,0,OFFSET('Composition%'!$B109,0,AD$17)*OFFSET('Composition%'!$B109,0,AD$18)*(AD$24*EXP(-AD$25/($B139+273)/RGas)))+ReactionRateK2!AD139/2</f>
        <v>0</v>
      </c>
      <c r="AE139" s="73">
        <f ca="1">IF(AE$2=0,0,AE$22*EXP(AE$23/($B139+273)/RGas)*(OFFSET('Composition%'!$B109,0,AE$13)*OFFSET('Composition%'!$B109,0,AE$14)))-IF(AE$2=2,0,OFFSET('Composition%'!$B109,0,AE$17)*OFFSET('Composition%'!$B109,0,AE$18)*(AE$24*EXP(-AE$25/($B139+273)/RGas)))+ReactionRateK2!AE139/2</f>
        <v>0</v>
      </c>
      <c r="AF139" s="73"/>
      <c r="AG139" s="73">
        <f ca="1">IF(AG$2=0,0,AG$22*EXP(AG$23/($B139+273)/RGas)*(OFFSET('Composition%'!$B109,0,AG$13)*OFFSET('Composition%'!$B109,0,AG$14)))-IF(AG$2=2,0,OFFSET('Composition%'!$B109,0,AG$17)*OFFSET('Composition%'!$B109,0,AG$18)*(AG$24*EXP(-AG$25/($B139+273)/RGas)))+ReactionRateK2!AG139/2</f>
        <v>0</v>
      </c>
      <c r="AH139" s="73">
        <f ca="1">IF(AH$2=0,0,AH$22*EXP(AH$23/($B139+273)/RGas)*(OFFSET('Composition%'!$B109,0,AH$13)*OFFSET('Composition%'!$B109,0,AH$14)))-IF(AH$2=2,0,OFFSET('Composition%'!$B109,0,AH$17)*OFFSET('Composition%'!$B109,0,AH$18)*(AH$24*EXP(-AH$25/($B139+273)/RGas)))+ReactionRateK2!AH139/2</f>
        <v>0</v>
      </c>
      <c r="AI139" s="73">
        <f ca="1">IF(AI$2=0,0,AI$22*EXP(AI$23/($B139+273)/RGas)*(OFFSET('Composition%'!$B109,0,AI$13)*OFFSET('Composition%'!$B109,0,AI$14)))-IF(AI$2=2,0,OFFSET('Composition%'!$B109,0,AI$17)*OFFSET('Composition%'!$B109,0,AI$18)*(AI$24*EXP(-AI$25/($B139+273)/RGas)))+ReactionRateK2!AI139/2</f>
        <v>0</v>
      </c>
      <c r="AJ139" s="73">
        <f ca="1">IF(AJ$2=0,0,AJ$22*EXP(AJ$23/($B139+273)/RGas)*(OFFSET('Composition%'!$B109,0,AJ$13)*OFFSET('Composition%'!$B109,0,AJ$14)))-IF(AJ$2=2,0,OFFSET('Composition%'!$B109,0,AJ$17)*OFFSET('Composition%'!$B109,0,AJ$18)*(AJ$24*EXP(-AJ$25/($B139+273)/RGas)))+ReactionRateK2!AJ139/2</f>
        <v>0</v>
      </c>
      <c r="AK139" s="73">
        <f ca="1">IF(AK$2=0,0,AK$22*EXP(AK$23/($B139+273)/RGas)*(OFFSET('Composition%'!$B109,0,AK$13)*OFFSET('Composition%'!$B109,0,AK$14)))-IF(AK$2=2,0,OFFSET('Composition%'!$B109,0,AK$17)*OFFSET('Composition%'!$B109,0,AK$18)*(AK$24*EXP(-AK$25/($B139+273)/RGas)))+ReactionRateK2!AK139/2</f>
        <v>0</v>
      </c>
      <c r="AL139" s="73">
        <f ca="1">IF(AL$2=0,0,AL$22*EXP(AL$23/($B139+273)/RGas)*(OFFSET('Composition%'!$B109,0,AL$13)*OFFSET('Composition%'!$B109,0,AL$14)))-IF(AL$2=2,0,OFFSET('Composition%'!$B109,0,AL$17)*OFFSET('Composition%'!$B109,0,AL$18)*(AL$24*EXP(-AL$25/($B139+273)/RGas)))+ReactionRateK2!AL139/2</f>
        <v>0</v>
      </c>
      <c r="AM139" s="73"/>
      <c r="AN139" s="73">
        <f ca="1">IF(AN$2=0,0,AN$22*EXP(AN$23/($B139+273)/RGas)*(OFFSET('Composition%'!$B109,0,AN$13)*OFFSET('Composition%'!$B109,0,AN$14)))-IF(AN$2=2,0,OFFSET('Composition%'!$B109,0,AN$17)*OFFSET('Composition%'!$B109,0,AN$18)*(AN$24*EXP(-AN$25/($B139+273)/RGas)))+ReactionRateK2!AN139/2</f>
        <v>0</v>
      </c>
      <c r="AO139" s="73">
        <f ca="1">IF(AO$2=0,0,AO$22*EXP(AO$23/($B139+273)/RGas)*(OFFSET('Composition%'!$B109,0,AO$13)*OFFSET('Composition%'!$B109,0,AO$14)))-IF(AO$2=2,0,OFFSET('Composition%'!$B109,0,AO$17)*OFFSET('Composition%'!$B109,0,AO$18)*(AO$24*EXP(-AO$25/($B139+273)/RGas)))+ReactionRateK2!AO139/2</f>
        <v>0</v>
      </c>
      <c r="AP139" s="73">
        <f ca="1">IF(AP$2=0,0,AP$22*EXP(AP$23/($B139+273)/RGas)*(OFFSET('Composition%'!$B109,0,AP$13)*OFFSET('Composition%'!$B109,0,AP$14)))-IF(AP$2=2,0,OFFSET('Composition%'!$B109,0,AP$17)*OFFSET('Composition%'!$B109,0,AP$18)*(AP$24*EXP(-AP$25/($B139+273)/RGas)))+ReactionRateK2!AP139/2</f>
        <v>4.7340049662194215E-12</v>
      </c>
      <c r="AQ139" s="73">
        <f ca="1">IF(AQ$2=0,0,AQ$22*EXP(AQ$23/($B139+273)/RGas)*(OFFSET('Composition%'!$B109,0,AQ$13)*OFFSET('Composition%'!$B109,0,AQ$14)))-IF(AQ$2=2,0,OFFSET('Composition%'!$B109,0,AQ$17)*OFFSET('Composition%'!$B109,0,AQ$18)*(AQ$24*EXP(-AQ$25/($B139+273)/RGas)))+ReactionRateK2!AQ139/2</f>
        <v>0</v>
      </c>
      <c r="AR139" s="73">
        <f ca="1">IF(AR$2=0,0,AR$22*EXP(AR$23/($B139+273)/RGas)*(OFFSET('Composition%'!$B109,0,AR$13)*OFFSET('Composition%'!$B109,0,AR$14)))-IF(AR$2=2,0,OFFSET('Composition%'!$B109,0,AR$17)*OFFSET('Composition%'!$B109,0,AR$18)*(AR$24*EXP(-AR$25/($B139+273)/RGas)))+ReactionRateK2!AR139/2</f>
        <v>0</v>
      </c>
    </row>
    <row r="140" spans="1:44">
      <c r="A140" s="3">
        <f t="shared" si="12"/>
        <v>5.3999999999999888</v>
      </c>
      <c r="B140" s="19">
        <f ca="1">'Composition%'!B110</f>
        <v>414.68870427738136</v>
      </c>
      <c r="C140">
        <f t="shared" si="11"/>
        <v>30</v>
      </c>
      <c r="D140" s="26">
        <f ca="1">('Composition%'!C110*ReactionRateK3!C140)^3</f>
        <v>5.9422762952441914</v>
      </c>
      <c r="E140" s="4"/>
      <c r="F140" s="73">
        <f ca="1">IF(F$2=0,0,F$22*EXP(F$23/($B140+273)/RGas)*(OFFSET('Composition%'!$B110,0,F$13)*OFFSET('Composition%'!$B110,0,F$14)))-IF(F$2=2,0,OFFSET('Composition%'!$B110,0,F$17)*OFFSET('Composition%'!$B110,0,F$18)*(F$24*EXP(-F$25/($B140+273)/RGas)))+ReactionRateK2!F140/2</f>
        <v>2.4214166491645685E-3</v>
      </c>
      <c r="G140" s="73">
        <f ca="1">IF(G$2=0,0,G$22*EXP(G$23/($B140+273)/RGas)*(OFFSET('Composition%'!$B110,0,G$13)*OFFSET('Composition%'!$B110,0,G$14)))-IF(G$2=2,0,OFFSET('Composition%'!$B110,0,G$17)*OFFSET('Composition%'!$B110,0,G$18)*(G$24*EXP(-G$25/($B140+273)/RGas)))+ReactionRateK2!G140/2</f>
        <v>9.8442952332098441E-4</v>
      </c>
      <c r="H140" s="73">
        <f ca="1">IF(H$2=0,0,H$22*EXP(H$23/($B140+273)/RGas)*(OFFSET('Composition%'!$B110,0,H$13)*OFFSET('Composition%'!$B110,0,H$14)))-IF(H$2=2,0,OFFSET('Composition%'!$B110,0,H$17)*OFFSET('Composition%'!$B110,0,H$18)*(H$24*EXP(-H$25/($B140+273)/RGas)))+ReactionRateK2!H140/2</f>
        <v>-3.3331669644302548E-6</v>
      </c>
      <c r="I140" s="73">
        <f ca="1">IF(I$2=0,0,I$22*EXP(I$23/($B140+273)/RGas)*(OFFSET('Composition%'!$B110,0,I$13)*OFFSET('Composition%'!$B110,0,I$14)))-IF(I$2=2,0,OFFSET('Composition%'!$B110,0,I$17)*OFFSET('Composition%'!$B110,0,I$18)*(I$24*EXP(-I$25/($B140+273)/RGas)))+ReactionRateK2!I140/2</f>
        <v>1.0942561464505855E-6</v>
      </c>
      <c r="J140" s="73"/>
      <c r="K140" s="73">
        <f ca="1">IF(K$2=0,0,K$22*EXP(K$23/($B140+273)/RGas)*(OFFSET('Composition%'!$B110,0,K$13)*OFFSET('Composition%'!$B110,0,K$14)))-IF(K$2=2,0,OFFSET('Composition%'!$B110,0,K$17)*OFFSET('Composition%'!$B110,0,K$18)*(K$24*EXP(-K$25/($B140+273)/RGas)))+ReactionRateK2!K140/2</f>
        <v>7.3440156642772484E-3</v>
      </c>
      <c r="L140" s="73">
        <f ca="1">IF(L$2=0,0,L$22*EXP(L$23/($B140+273)/RGas)*(OFFSET('Composition%'!$B110,0,L$13)*OFFSET('Composition%'!$B110,0,L$14)))-IF(L$2=2,0,OFFSET('Composition%'!$B110,0,L$17)*OFFSET('Composition%'!$B110,0,L$18)*(L$24*EXP(-L$25/($B140+273)/RGas)))+ReactionRateK2!L140/2</f>
        <v>-2.0751403395715563E-3</v>
      </c>
      <c r="M140" s="73">
        <f ca="1">IF(M$2=0,0,M$22*EXP(M$23/($B140+273)/RGas)*(OFFSET('Composition%'!$B110,0,M$13)*OFFSET('Composition%'!$B110,0,M$14)))-IF(M$2=2,0,OFFSET('Composition%'!$B110,0,M$17)*OFFSET('Composition%'!$B110,0,M$18)*(M$24*EXP(-M$25/($B140+273)/RGas)))+ReactionRateK2!M140/2</f>
        <v>0</v>
      </c>
      <c r="N140" s="73"/>
      <c r="O140" s="73">
        <f ca="1">IF(O$2=0,0,O$22*EXP(O$23/($B140+273)/RGas)*(OFFSET('Composition%'!$B110,0,O$13)*OFFSET('Composition%'!$B110,0,O$14)))-IF(O$2=2,0,OFFSET('Composition%'!$B110,0,O$17)*OFFSET('Composition%'!$B110,0,O$18)*(O$24*EXP(-O$25/($B140+273)/RGas)))+ReactionRateK2!O140/2</f>
        <v>0</v>
      </c>
      <c r="P140" s="73">
        <f ca="1">IF(P$2=0,0,P$22*EXP(P$23/($B140+273)/RGas)*(OFFSET('Composition%'!$B110,0,P$13)*OFFSET('Composition%'!$B110,0,P$14)))-IF(P$2=2,0,OFFSET('Composition%'!$B110,0,P$17)*OFFSET('Composition%'!$B110,0,P$18)*(P$24*EXP(-P$25/($B140+273)/RGas)))+ReactionRateK2!P140/2</f>
        <v>1.3366505825185979E-2</v>
      </c>
      <c r="Q140" s="73">
        <f ca="1">IF(Q$2=0,0,Q$22*EXP(Q$23/($B140+273)/RGas)*(OFFSET('Composition%'!$B110,0,Q$13)*OFFSET('Composition%'!$B110,0,Q$14)))-IF(Q$2=2,0,OFFSET('Composition%'!$B110,0,Q$17)*OFFSET('Composition%'!$B110,0,Q$18)*(Q$24*EXP(-Q$25/($B140+273)/RGas)))+ReactionRateK2!Q140/2</f>
        <v>1.9242061460740897E-4</v>
      </c>
      <c r="R140" s="73">
        <f ca="1">IF(R$2=0,0,R$22*EXP(R$23/($B140+273)/RGas)*(OFFSET('Composition%'!$B110,0,R$13)*OFFSET('Composition%'!$B110,0,R$14)))-IF(R$2=2,0,OFFSET('Composition%'!$B110,0,R$17)*OFFSET('Composition%'!$B110,0,R$18)*(R$24*EXP(-R$25/($B140+273)/RGas)))+ReactionRateK2!R140/2</f>
        <v>7.624533970152052E-5</v>
      </c>
      <c r="S140" s="73"/>
      <c r="T140" s="73">
        <f ca="1">IF(T$2=0,0,T$22*EXP(T$23/($B140+273)/RGas)*(OFFSET('Composition%'!$B110,0,T$13)*OFFSET('Composition%'!$B110,0,T$14)))-IF(T$2=2,0,OFFSET('Composition%'!$B110,0,T$17)*OFFSET('Composition%'!$B110,0,T$18)*(T$24*EXP(-T$25/($B140+273)/RGas)))+ReactionRateK2!T140/2</f>
        <v>3.0562718472846175E-5</v>
      </c>
      <c r="U140" s="73">
        <f ca="1">IF(U$2=0,0,U$22*EXP(U$23/($B140+273)/RGas)*(OFFSET('Composition%'!$B110,0,U$13)*OFFSET('Composition%'!$B110,0,U$14)))-IF(U$2=2,0,OFFSET('Composition%'!$B110,0,U$17)*OFFSET('Composition%'!$B110,0,U$18)*(U$24*EXP(-U$25/($B140+273)/RGas)))+ReactionRateK2!U140/2</f>
        <v>8.495219920123585E-8</v>
      </c>
      <c r="V140" s="73">
        <f ca="1">IF(V$2=0,0,V$22*EXP(V$23/($B140+273)/RGas)*(OFFSET('Composition%'!$B110,0,V$13)*OFFSET('Composition%'!$B110,0,V$14)))-IF(V$2=2,0,OFFSET('Composition%'!$B110,0,V$17)*OFFSET('Composition%'!$B110,0,V$18)*(V$24*EXP(-V$25/($B140+273)/RGas)))+ReactionRateK2!V140/2</f>
        <v>0</v>
      </c>
      <c r="W140" s="73">
        <f ca="1">IF(W$2=0,0,W$22*EXP(W$23/($B140+273)/RGas)*(OFFSET('Composition%'!$B110,0,W$13)*OFFSET('Composition%'!$B110,0,W$14)))-IF(W$2=2,0,OFFSET('Composition%'!$B110,0,W$17)*OFFSET('Composition%'!$B110,0,W$18)*(W$24*EXP(-W$25/($B140+273)/RGas)))+ReactionRateK2!W140/2</f>
        <v>0</v>
      </c>
      <c r="X140" s="73">
        <f ca="1">IF(X$2=0,0,X$22*EXP(X$23/($B140+273)/RGas)*(OFFSET('Composition%'!$B110,0,X$13)*OFFSET('Composition%'!$B110,0,X$14)))-IF(X$2=2,0,OFFSET('Composition%'!$B110,0,X$17)*OFFSET('Composition%'!$B110,0,X$18)*(X$24*EXP(-X$25/($B140+273)/RGas)))+ReactionRateK2!X140/2</f>
        <v>4.3595268117456531E-8</v>
      </c>
      <c r="Y140" s="73">
        <f ca="1">IF(Y$2=0,0,Y$22*EXP(Y$23/($B140+273)/RGas)*(OFFSET('Composition%'!$B110,0,Y$13)*OFFSET('Composition%'!$B110,0,Y$14)))-IF(Y$2=2,0,OFFSET('Composition%'!$B110,0,Y$17)*OFFSET('Composition%'!$B110,0,Y$18)*(Y$24*EXP(-Y$25/($B140+273)/RGas)))+ReactionRateK2!Y140/2</f>
        <v>2.1577080608304451E-9</v>
      </c>
      <c r="Z140" s="73">
        <f ca="1">IF(Z$2=0,0,Z$22*EXP(Z$23/($B140+273)/RGas)*(OFFSET('Composition%'!$B110,0,Z$13)*OFFSET('Composition%'!$B110,0,Z$14)))-IF(Z$2=2,0,OFFSET('Composition%'!$B110,0,Z$17)*OFFSET('Composition%'!$B110,0,Z$18)*(Z$24*EXP(-Z$25/($B140+273)/RGas)))+ReactionRateK2!Z140/2</f>
        <v>0</v>
      </c>
      <c r="AA140" s="73">
        <f ca="1">IF(AA$2=0,0,AA$22*EXP(AA$23/($B140+273)/RGas)*(OFFSET('Composition%'!$B110,0,AA$13)*OFFSET('Composition%'!$B110,0,AA$14)))-IF(AA$2=2,0,OFFSET('Composition%'!$B110,0,AA$17)*OFFSET('Composition%'!$B110,0,AA$18)*(AA$24*EXP(-AA$25/($B140+273)/RGas)))+ReactionRateK2!AA140/2</f>
        <v>0</v>
      </c>
      <c r="AB140" s="73">
        <f ca="1">IF(AB$2=0,0,AB$22*EXP(AB$23/($B140+273)/RGas)*(OFFSET('Composition%'!$B110,0,AB$13)*OFFSET('Composition%'!$B110,0,AB$14)))-IF(AB$2=2,0,OFFSET('Composition%'!$B110,0,AB$17)*OFFSET('Composition%'!$B110,0,AB$18)*(AB$24*EXP(-AB$25/($B140+273)/RGas)))+ReactionRateK2!AB140/2</f>
        <v>0</v>
      </c>
      <c r="AC140" s="73">
        <f ca="1">IF(AC$2=0,0,AC$22*EXP(AC$23/($B140+273)/RGas)*(OFFSET('Composition%'!$B110,0,AC$13)*OFFSET('Composition%'!$B110,0,AC$14)))-IF(AC$2=2,0,OFFSET('Composition%'!$B110,0,AC$17)*OFFSET('Composition%'!$B110,0,AC$18)*(AC$24*EXP(-AC$25/($B140+273)/RGas)))+ReactionRateK2!AC140/2</f>
        <v>0</v>
      </c>
      <c r="AD140" s="73">
        <f ca="1">IF(AD$2=0,0,AD$22*EXP(AD$23/($B140+273)/RGas)*(OFFSET('Composition%'!$B110,0,AD$13)*OFFSET('Composition%'!$B110,0,AD$14)))-IF(AD$2=2,0,OFFSET('Composition%'!$B110,0,AD$17)*OFFSET('Composition%'!$B110,0,AD$18)*(AD$24*EXP(-AD$25/($B140+273)/RGas)))+ReactionRateK2!AD140/2</f>
        <v>0</v>
      </c>
      <c r="AE140" s="73">
        <f ca="1">IF(AE$2=0,0,AE$22*EXP(AE$23/($B140+273)/RGas)*(OFFSET('Composition%'!$B110,0,AE$13)*OFFSET('Composition%'!$B110,0,AE$14)))-IF(AE$2=2,0,OFFSET('Composition%'!$B110,0,AE$17)*OFFSET('Composition%'!$B110,0,AE$18)*(AE$24*EXP(-AE$25/($B140+273)/RGas)))+ReactionRateK2!AE140/2</f>
        <v>0</v>
      </c>
      <c r="AF140" s="73"/>
      <c r="AG140" s="73">
        <f ca="1">IF(AG$2=0,0,AG$22*EXP(AG$23/($B140+273)/RGas)*(OFFSET('Composition%'!$B110,0,AG$13)*OFFSET('Composition%'!$B110,0,AG$14)))-IF(AG$2=2,0,OFFSET('Composition%'!$B110,0,AG$17)*OFFSET('Composition%'!$B110,0,AG$18)*(AG$24*EXP(-AG$25/($B140+273)/RGas)))+ReactionRateK2!AG140/2</f>
        <v>0</v>
      </c>
      <c r="AH140" s="73">
        <f ca="1">IF(AH$2=0,0,AH$22*EXP(AH$23/($B140+273)/RGas)*(OFFSET('Composition%'!$B110,0,AH$13)*OFFSET('Composition%'!$B110,0,AH$14)))-IF(AH$2=2,0,OFFSET('Composition%'!$B110,0,AH$17)*OFFSET('Composition%'!$B110,0,AH$18)*(AH$24*EXP(-AH$25/($B140+273)/RGas)))+ReactionRateK2!AH140/2</f>
        <v>0</v>
      </c>
      <c r="AI140" s="73">
        <f ca="1">IF(AI$2=0,0,AI$22*EXP(AI$23/($B140+273)/RGas)*(OFFSET('Composition%'!$B110,0,AI$13)*OFFSET('Composition%'!$B110,0,AI$14)))-IF(AI$2=2,0,OFFSET('Composition%'!$B110,0,AI$17)*OFFSET('Composition%'!$B110,0,AI$18)*(AI$24*EXP(-AI$25/($B140+273)/RGas)))+ReactionRateK2!AI140/2</f>
        <v>0</v>
      </c>
      <c r="AJ140" s="73">
        <f ca="1">IF(AJ$2=0,0,AJ$22*EXP(AJ$23/($B140+273)/RGas)*(OFFSET('Composition%'!$B110,0,AJ$13)*OFFSET('Composition%'!$B110,0,AJ$14)))-IF(AJ$2=2,0,OFFSET('Composition%'!$B110,0,AJ$17)*OFFSET('Composition%'!$B110,0,AJ$18)*(AJ$24*EXP(-AJ$25/($B140+273)/RGas)))+ReactionRateK2!AJ140/2</f>
        <v>0</v>
      </c>
      <c r="AK140" s="73">
        <f ca="1">IF(AK$2=0,0,AK$22*EXP(AK$23/($B140+273)/RGas)*(OFFSET('Composition%'!$B110,0,AK$13)*OFFSET('Composition%'!$B110,0,AK$14)))-IF(AK$2=2,0,OFFSET('Composition%'!$B110,0,AK$17)*OFFSET('Composition%'!$B110,0,AK$18)*(AK$24*EXP(-AK$25/($B140+273)/RGas)))+ReactionRateK2!AK140/2</f>
        <v>0</v>
      </c>
      <c r="AL140" s="73">
        <f ca="1">IF(AL$2=0,0,AL$22*EXP(AL$23/($B140+273)/RGas)*(OFFSET('Composition%'!$B110,0,AL$13)*OFFSET('Composition%'!$B110,0,AL$14)))-IF(AL$2=2,0,OFFSET('Composition%'!$B110,0,AL$17)*OFFSET('Composition%'!$B110,0,AL$18)*(AL$24*EXP(-AL$25/($B140+273)/RGas)))+ReactionRateK2!AL140/2</f>
        <v>0</v>
      </c>
      <c r="AM140" s="73"/>
      <c r="AN140" s="73">
        <f ca="1">IF(AN$2=0,0,AN$22*EXP(AN$23/($B140+273)/RGas)*(OFFSET('Composition%'!$B110,0,AN$13)*OFFSET('Composition%'!$B110,0,AN$14)))-IF(AN$2=2,0,OFFSET('Composition%'!$B110,0,AN$17)*OFFSET('Composition%'!$B110,0,AN$18)*(AN$24*EXP(-AN$25/($B140+273)/RGas)))+ReactionRateK2!AN140/2</f>
        <v>0</v>
      </c>
      <c r="AO140" s="73">
        <f ca="1">IF(AO$2=0,0,AO$22*EXP(AO$23/($B140+273)/RGas)*(OFFSET('Composition%'!$B110,0,AO$13)*OFFSET('Composition%'!$B110,0,AO$14)))-IF(AO$2=2,0,OFFSET('Composition%'!$B110,0,AO$17)*OFFSET('Composition%'!$B110,0,AO$18)*(AO$24*EXP(-AO$25/($B140+273)/RGas)))+ReactionRateK2!AO140/2</f>
        <v>0</v>
      </c>
      <c r="AP140" s="73">
        <f ca="1">IF(AP$2=0,0,AP$22*EXP(AP$23/($B140+273)/RGas)*(OFFSET('Composition%'!$B110,0,AP$13)*OFFSET('Composition%'!$B110,0,AP$14)))-IF(AP$2=2,0,OFFSET('Composition%'!$B110,0,AP$17)*OFFSET('Composition%'!$B110,0,AP$18)*(AP$24*EXP(-AP$25/($B140+273)/RGas)))+ReactionRateK2!AP140/2</f>
        <v>4.7340087177462222E-12</v>
      </c>
      <c r="AQ140" s="73">
        <f ca="1">IF(AQ$2=0,0,AQ$22*EXP(AQ$23/($B140+273)/RGas)*(OFFSET('Composition%'!$B110,0,AQ$13)*OFFSET('Composition%'!$B110,0,AQ$14)))-IF(AQ$2=2,0,OFFSET('Composition%'!$B110,0,AQ$17)*OFFSET('Composition%'!$B110,0,AQ$18)*(AQ$24*EXP(-AQ$25/($B140+273)/RGas)))+ReactionRateK2!AQ140/2</f>
        <v>0</v>
      </c>
      <c r="AR140" s="73">
        <f ca="1">IF(AR$2=0,0,AR$22*EXP(AR$23/($B140+273)/RGas)*(OFFSET('Composition%'!$B110,0,AR$13)*OFFSET('Composition%'!$B110,0,AR$14)))-IF(AR$2=2,0,OFFSET('Composition%'!$B110,0,AR$17)*OFFSET('Composition%'!$B110,0,AR$18)*(AR$24*EXP(-AR$25/($B140+273)/RGas)))+ReactionRateK2!AR140/2</f>
        <v>0</v>
      </c>
    </row>
    <row r="141" spans="1:44">
      <c r="A141" s="3">
        <f t="shared" si="12"/>
        <v>5.4499999999999886</v>
      </c>
      <c r="B141" s="19">
        <f ca="1">'Composition%'!B111</f>
        <v>414.69566948682615</v>
      </c>
      <c r="C141">
        <f t="shared" si="11"/>
        <v>30</v>
      </c>
      <c r="D141" s="26">
        <f ca="1">('Composition%'!C111*ReactionRateK3!C141)^3</f>
        <v>5.9418047011307227</v>
      </c>
      <c r="E141" s="4"/>
      <c r="F141" s="73">
        <f ca="1">IF(F$2=0,0,F$22*EXP(F$23/($B141+273)/RGas)*(OFFSET('Composition%'!$B111,0,F$13)*OFFSET('Composition%'!$B111,0,F$14)))-IF(F$2=2,0,OFFSET('Composition%'!$B111,0,F$17)*OFFSET('Composition%'!$B111,0,F$18)*(F$24*EXP(-F$25/($B141+273)/RGas)))+ReactionRateK2!F141/2</f>
        <v>2.3895079491099073E-3</v>
      </c>
      <c r="G141" s="73">
        <f ca="1">IF(G$2=0,0,G$22*EXP(G$23/($B141+273)/RGas)*(OFFSET('Composition%'!$B111,0,G$13)*OFFSET('Composition%'!$B111,0,G$14)))-IF(G$2=2,0,OFFSET('Composition%'!$B111,0,G$17)*OFFSET('Composition%'!$B111,0,G$18)*(G$24*EXP(-G$25/($B141+273)/RGas)))+ReactionRateK2!G141/2</f>
        <v>9.7187896415837035E-4</v>
      </c>
      <c r="H141" s="73">
        <f ca="1">IF(H$2=0,0,H$22*EXP(H$23/($B141+273)/RGas)*(OFFSET('Composition%'!$B111,0,H$13)*OFFSET('Composition%'!$B111,0,H$14)))-IF(H$2=2,0,OFFSET('Composition%'!$B111,0,H$17)*OFFSET('Composition%'!$B111,0,H$18)*(H$24*EXP(-H$25/($B141+273)/RGas)))+ReactionRateK2!H141/2</f>
        <v>-3.302390333980956E-6</v>
      </c>
      <c r="I141" s="73">
        <f ca="1">IF(I$2=0,0,I$22*EXP(I$23/($B141+273)/RGas)*(OFFSET('Composition%'!$B111,0,I$13)*OFFSET('Composition%'!$B111,0,I$14)))-IF(I$2=2,0,OFFSET('Composition%'!$B111,0,I$17)*OFFSET('Composition%'!$B111,0,I$18)*(I$24*EXP(-I$25/($B141+273)/RGas)))+ReactionRateK2!I141/2</f>
        <v>1.0260429329773488E-6</v>
      </c>
      <c r="J141" s="73"/>
      <c r="K141" s="73">
        <f ca="1">IF(K$2=0,0,K$22*EXP(K$23/($B141+273)/RGas)*(OFFSET('Composition%'!$B111,0,K$13)*OFFSET('Composition%'!$B111,0,K$14)))-IF(K$2=2,0,OFFSET('Composition%'!$B111,0,K$17)*OFFSET('Composition%'!$B111,0,K$18)*(K$24*EXP(-K$25/($B141+273)/RGas)))+ReactionRateK2!K141/2</f>
        <v>7.1431499598968769E-3</v>
      </c>
      <c r="L141" s="73">
        <f ca="1">IF(L$2=0,0,L$22*EXP(L$23/($B141+273)/RGas)*(OFFSET('Composition%'!$B111,0,L$13)*OFFSET('Composition%'!$B111,0,L$14)))-IF(L$2=2,0,OFFSET('Composition%'!$B111,0,L$17)*OFFSET('Composition%'!$B111,0,L$18)*(L$24*EXP(-L$25/($B141+273)/RGas)))+ReactionRateK2!L141/2</f>
        <v>-2.0507419723182715E-3</v>
      </c>
      <c r="M141" s="73">
        <f ca="1">IF(M$2=0,0,M$22*EXP(M$23/($B141+273)/RGas)*(OFFSET('Composition%'!$B111,0,M$13)*OFFSET('Composition%'!$B111,0,M$14)))-IF(M$2=2,0,OFFSET('Composition%'!$B111,0,M$17)*OFFSET('Composition%'!$B111,0,M$18)*(M$24*EXP(-M$25/($B141+273)/RGas)))+ReactionRateK2!M141/2</f>
        <v>0</v>
      </c>
      <c r="N141" s="73"/>
      <c r="O141" s="73">
        <f ca="1">IF(O$2=0,0,O$22*EXP(O$23/($B141+273)/RGas)*(OFFSET('Composition%'!$B111,0,O$13)*OFFSET('Composition%'!$B111,0,O$14)))-IF(O$2=2,0,OFFSET('Composition%'!$B111,0,O$17)*OFFSET('Composition%'!$B111,0,O$18)*(O$24*EXP(-O$25/($B141+273)/RGas)))+ReactionRateK2!O141/2</f>
        <v>0</v>
      </c>
      <c r="P141" s="73">
        <f ca="1">IF(P$2=0,0,P$22*EXP(P$23/($B141+273)/RGas)*(OFFSET('Composition%'!$B111,0,P$13)*OFFSET('Composition%'!$B111,0,P$14)))-IF(P$2=2,0,OFFSET('Composition%'!$B111,0,P$17)*OFFSET('Composition%'!$B111,0,P$18)*(P$24*EXP(-P$25/($B141+273)/RGas)))+ReactionRateK2!P141/2</f>
        <v>1.3242992022283583E-2</v>
      </c>
      <c r="Q141" s="73">
        <f ca="1">IF(Q$2=0,0,Q$22*EXP(Q$23/($B141+273)/RGas)*(OFFSET('Composition%'!$B111,0,Q$13)*OFFSET('Composition%'!$B111,0,Q$14)))-IF(Q$2=2,0,OFFSET('Composition%'!$B111,0,Q$17)*OFFSET('Composition%'!$B111,0,Q$18)*(Q$24*EXP(-Q$25/($B141+273)/RGas)))+ReactionRateK2!Q141/2</f>
        <v>1.9327678616951104E-4</v>
      </c>
      <c r="R141" s="73">
        <f ca="1">IF(R$2=0,0,R$22*EXP(R$23/($B141+273)/RGas)*(OFFSET('Composition%'!$B111,0,R$13)*OFFSET('Composition%'!$B111,0,R$14)))-IF(R$2=2,0,OFFSET('Composition%'!$B111,0,R$17)*OFFSET('Composition%'!$B111,0,R$18)*(R$24*EXP(-R$25/($B141+273)/RGas)))+ReactionRateK2!R141/2</f>
        <v>7.7238553088915468E-5</v>
      </c>
      <c r="S141" s="73"/>
      <c r="T141" s="73">
        <f ca="1">IF(T$2=0,0,T$22*EXP(T$23/($B141+273)/RGas)*(OFFSET('Composition%'!$B111,0,T$13)*OFFSET('Composition%'!$B111,0,T$14)))-IF(T$2=2,0,OFFSET('Composition%'!$B111,0,T$17)*OFFSET('Composition%'!$B111,0,T$18)*(T$24*EXP(-T$25/($B141+273)/RGas)))+ReactionRateK2!T141/2</f>
        <v>2.8639662386536715E-5</v>
      </c>
      <c r="U141" s="73">
        <f ca="1">IF(U$2=0,0,U$22*EXP(U$23/($B141+273)/RGas)*(OFFSET('Composition%'!$B111,0,U$13)*OFFSET('Composition%'!$B111,0,U$14)))-IF(U$2=2,0,OFFSET('Composition%'!$B111,0,U$17)*OFFSET('Composition%'!$B111,0,U$18)*(U$24*EXP(-U$25/($B141+273)/RGas)))+ReactionRateK2!U141/2</f>
        <v>7.6269459669545905E-8</v>
      </c>
      <c r="V141" s="73">
        <f ca="1">IF(V$2=0,0,V$22*EXP(V$23/($B141+273)/RGas)*(OFFSET('Composition%'!$B111,0,V$13)*OFFSET('Composition%'!$B111,0,V$14)))-IF(V$2=2,0,OFFSET('Composition%'!$B111,0,V$17)*OFFSET('Composition%'!$B111,0,V$18)*(V$24*EXP(-V$25/($B141+273)/RGas)))+ReactionRateK2!V141/2</f>
        <v>0</v>
      </c>
      <c r="W141" s="73">
        <f ca="1">IF(W$2=0,0,W$22*EXP(W$23/($B141+273)/RGas)*(OFFSET('Composition%'!$B111,0,W$13)*OFFSET('Composition%'!$B111,0,W$14)))-IF(W$2=2,0,OFFSET('Composition%'!$B111,0,W$17)*OFFSET('Composition%'!$B111,0,W$18)*(W$24*EXP(-W$25/($B141+273)/RGas)))+ReactionRateK2!W141/2</f>
        <v>0</v>
      </c>
      <c r="X141" s="73">
        <f ca="1">IF(X$2=0,0,X$22*EXP(X$23/($B141+273)/RGas)*(OFFSET('Composition%'!$B111,0,X$13)*OFFSET('Composition%'!$B111,0,X$14)))-IF(X$2=2,0,OFFSET('Composition%'!$B111,0,X$17)*OFFSET('Composition%'!$B111,0,X$18)*(X$24*EXP(-X$25/($B141+273)/RGas)))+ReactionRateK2!X141/2</f>
        <v>4.3594112879399879E-8</v>
      </c>
      <c r="Y141" s="73">
        <f ca="1">IF(Y$2=0,0,Y$22*EXP(Y$23/($B141+273)/RGas)*(OFFSET('Composition%'!$B111,0,Y$13)*OFFSET('Composition%'!$B111,0,Y$14)))-IF(Y$2=2,0,OFFSET('Composition%'!$B111,0,Y$17)*OFFSET('Composition%'!$B111,0,Y$18)*(Y$24*EXP(-Y$25/($B141+273)/RGas)))+ReactionRateK2!Y141/2</f>
        <v>2.1576508833757655E-9</v>
      </c>
      <c r="Z141" s="73">
        <f ca="1">IF(Z$2=0,0,Z$22*EXP(Z$23/($B141+273)/RGas)*(OFFSET('Composition%'!$B111,0,Z$13)*OFFSET('Composition%'!$B111,0,Z$14)))-IF(Z$2=2,0,OFFSET('Composition%'!$B111,0,Z$17)*OFFSET('Composition%'!$B111,0,Z$18)*(Z$24*EXP(-Z$25/($B141+273)/RGas)))+ReactionRateK2!Z141/2</f>
        <v>0</v>
      </c>
      <c r="AA141" s="73">
        <f ca="1">IF(AA$2=0,0,AA$22*EXP(AA$23/($B141+273)/RGas)*(OFFSET('Composition%'!$B111,0,AA$13)*OFFSET('Composition%'!$B111,0,AA$14)))-IF(AA$2=2,0,OFFSET('Composition%'!$B111,0,AA$17)*OFFSET('Composition%'!$B111,0,AA$18)*(AA$24*EXP(-AA$25/($B141+273)/RGas)))+ReactionRateK2!AA141/2</f>
        <v>0</v>
      </c>
      <c r="AB141" s="73">
        <f ca="1">IF(AB$2=0,0,AB$22*EXP(AB$23/($B141+273)/RGas)*(OFFSET('Composition%'!$B111,0,AB$13)*OFFSET('Composition%'!$B111,0,AB$14)))-IF(AB$2=2,0,OFFSET('Composition%'!$B111,0,AB$17)*OFFSET('Composition%'!$B111,0,AB$18)*(AB$24*EXP(-AB$25/($B141+273)/RGas)))+ReactionRateK2!AB141/2</f>
        <v>0</v>
      </c>
      <c r="AC141" s="73">
        <f ca="1">IF(AC$2=0,0,AC$22*EXP(AC$23/($B141+273)/RGas)*(OFFSET('Composition%'!$B111,0,AC$13)*OFFSET('Composition%'!$B111,0,AC$14)))-IF(AC$2=2,0,OFFSET('Composition%'!$B111,0,AC$17)*OFFSET('Composition%'!$B111,0,AC$18)*(AC$24*EXP(-AC$25/($B141+273)/RGas)))+ReactionRateK2!AC141/2</f>
        <v>0</v>
      </c>
      <c r="AD141" s="73">
        <f ca="1">IF(AD$2=0,0,AD$22*EXP(AD$23/($B141+273)/RGas)*(OFFSET('Composition%'!$B111,0,AD$13)*OFFSET('Composition%'!$B111,0,AD$14)))-IF(AD$2=2,0,OFFSET('Composition%'!$B111,0,AD$17)*OFFSET('Composition%'!$B111,0,AD$18)*(AD$24*EXP(-AD$25/($B141+273)/RGas)))+ReactionRateK2!AD141/2</f>
        <v>0</v>
      </c>
      <c r="AE141" s="73">
        <f ca="1">IF(AE$2=0,0,AE$22*EXP(AE$23/($B141+273)/RGas)*(OFFSET('Composition%'!$B111,0,AE$13)*OFFSET('Composition%'!$B111,0,AE$14)))-IF(AE$2=2,0,OFFSET('Composition%'!$B111,0,AE$17)*OFFSET('Composition%'!$B111,0,AE$18)*(AE$24*EXP(-AE$25/($B141+273)/RGas)))+ReactionRateK2!AE141/2</f>
        <v>0</v>
      </c>
      <c r="AF141" s="73"/>
      <c r="AG141" s="73">
        <f ca="1">IF(AG$2=0,0,AG$22*EXP(AG$23/($B141+273)/RGas)*(OFFSET('Composition%'!$B111,0,AG$13)*OFFSET('Composition%'!$B111,0,AG$14)))-IF(AG$2=2,0,OFFSET('Composition%'!$B111,0,AG$17)*OFFSET('Composition%'!$B111,0,AG$18)*(AG$24*EXP(-AG$25/($B141+273)/RGas)))+ReactionRateK2!AG141/2</f>
        <v>0</v>
      </c>
      <c r="AH141" s="73">
        <f ca="1">IF(AH$2=0,0,AH$22*EXP(AH$23/($B141+273)/RGas)*(OFFSET('Composition%'!$B111,0,AH$13)*OFFSET('Composition%'!$B111,0,AH$14)))-IF(AH$2=2,0,OFFSET('Composition%'!$B111,0,AH$17)*OFFSET('Composition%'!$B111,0,AH$18)*(AH$24*EXP(-AH$25/($B141+273)/RGas)))+ReactionRateK2!AH141/2</f>
        <v>0</v>
      </c>
      <c r="AI141" s="73">
        <f ca="1">IF(AI$2=0,0,AI$22*EXP(AI$23/($B141+273)/RGas)*(OFFSET('Composition%'!$B111,0,AI$13)*OFFSET('Composition%'!$B111,0,AI$14)))-IF(AI$2=2,0,OFFSET('Composition%'!$B111,0,AI$17)*OFFSET('Composition%'!$B111,0,AI$18)*(AI$24*EXP(-AI$25/($B141+273)/RGas)))+ReactionRateK2!AI141/2</f>
        <v>0</v>
      </c>
      <c r="AJ141" s="73">
        <f ca="1">IF(AJ$2=0,0,AJ$22*EXP(AJ$23/($B141+273)/RGas)*(OFFSET('Composition%'!$B111,0,AJ$13)*OFFSET('Composition%'!$B111,0,AJ$14)))-IF(AJ$2=2,0,OFFSET('Composition%'!$B111,0,AJ$17)*OFFSET('Composition%'!$B111,0,AJ$18)*(AJ$24*EXP(-AJ$25/($B141+273)/RGas)))+ReactionRateK2!AJ141/2</f>
        <v>0</v>
      </c>
      <c r="AK141" s="73">
        <f ca="1">IF(AK$2=0,0,AK$22*EXP(AK$23/($B141+273)/RGas)*(OFFSET('Composition%'!$B111,0,AK$13)*OFFSET('Composition%'!$B111,0,AK$14)))-IF(AK$2=2,0,OFFSET('Composition%'!$B111,0,AK$17)*OFFSET('Composition%'!$B111,0,AK$18)*(AK$24*EXP(-AK$25/($B141+273)/RGas)))+ReactionRateK2!AK141/2</f>
        <v>0</v>
      </c>
      <c r="AL141" s="73">
        <f ca="1">IF(AL$2=0,0,AL$22*EXP(AL$23/($B141+273)/RGas)*(OFFSET('Composition%'!$B111,0,AL$13)*OFFSET('Composition%'!$B111,0,AL$14)))-IF(AL$2=2,0,OFFSET('Composition%'!$B111,0,AL$17)*OFFSET('Composition%'!$B111,0,AL$18)*(AL$24*EXP(-AL$25/($B141+273)/RGas)))+ReactionRateK2!AL141/2</f>
        <v>0</v>
      </c>
      <c r="AM141" s="73"/>
      <c r="AN141" s="73">
        <f ca="1">IF(AN$2=0,0,AN$22*EXP(AN$23/($B141+273)/RGas)*(OFFSET('Composition%'!$B111,0,AN$13)*OFFSET('Composition%'!$B111,0,AN$14)))-IF(AN$2=2,0,OFFSET('Composition%'!$B111,0,AN$17)*OFFSET('Composition%'!$B111,0,AN$18)*(AN$24*EXP(-AN$25/($B141+273)/RGas)))+ReactionRateK2!AN141/2</f>
        <v>0</v>
      </c>
      <c r="AO141" s="73">
        <f ca="1">IF(AO$2=0,0,AO$22*EXP(AO$23/($B141+273)/RGas)*(OFFSET('Composition%'!$B111,0,AO$13)*OFFSET('Composition%'!$B111,0,AO$14)))-IF(AO$2=2,0,OFFSET('Composition%'!$B111,0,AO$17)*OFFSET('Composition%'!$B111,0,AO$18)*(AO$24*EXP(-AO$25/($B141+273)/RGas)))+ReactionRateK2!AO141/2</f>
        <v>0</v>
      </c>
      <c r="AP141" s="73">
        <f ca="1">IF(AP$2=0,0,AP$22*EXP(AP$23/($B141+273)/RGas)*(OFFSET('Composition%'!$B111,0,AP$13)*OFFSET('Composition%'!$B111,0,AP$14)))-IF(AP$2=2,0,OFFSET('Composition%'!$B111,0,AP$17)*OFFSET('Composition%'!$B111,0,AP$18)*(AP$24*EXP(-AP$25/($B141+273)/RGas)))+ReactionRateK2!AP141/2</f>
        <v>4.7340120647912644E-12</v>
      </c>
      <c r="AQ141" s="73">
        <f ca="1">IF(AQ$2=0,0,AQ$22*EXP(AQ$23/($B141+273)/RGas)*(OFFSET('Composition%'!$B111,0,AQ$13)*OFFSET('Composition%'!$B111,0,AQ$14)))-IF(AQ$2=2,0,OFFSET('Composition%'!$B111,0,AQ$17)*OFFSET('Composition%'!$B111,0,AQ$18)*(AQ$24*EXP(-AQ$25/($B141+273)/RGas)))+ReactionRateK2!AQ141/2</f>
        <v>0</v>
      </c>
      <c r="AR141" s="73">
        <f ca="1">IF(AR$2=0,0,AR$22*EXP(AR$23/($B141+273)/RGas)*(OFFSET('Composition%'!$B111,0,AR$13)*OFFSET('Composition%'!$B111,0,AR$14)))-IF(AR$2=2,0,OFFSET('Composition%'!$B111,0,AR$17)*OFFSET('Composition%'!$B111,0,AR$18)*(AR$24*EXP(-AR$25/($B141+273)/RGas)))+ReactionRateK2!AR141/2</f>
        <v>0</v>
      </c>
    </row>
    <row r="142" spans="1:44">
      <c r="A142" s="3">
        <f t="shared" si="12"/>
        <v>5.4999999999999885</v>
      </c>
      <c r="B142" s="19">
        <f ca="1">'Composition%'!B112</f>
        <v>414.70262229883673</v>
      </c>
      <c r="C142">
        <f t="shared" si="11"/>
        <v>30</v>
      </c>
      <c r="D142" s="26">
        <f ca="1">('Composition%'!C112*ReactionRateK3!C142)^3</f>
        <v>5.9413630499724395</v>
      </c>
      <c r="E142" s="4"/>
      <c r="F142" s="73">
        <f ca="1">IF(F$2=0,0,F$22*EXP(F$23/($B142+273)/RGas)*(OFFSET('Composition%'!$B112,0,F$13)*OFFSET('Composition%'!$B112,0,F$14)))-IF(F$2=2,0,OFFSET('Composition%'!$B112,0,F$17)*OFFSET('Composition%'!$B112,0,F$18)*(F$24*EXP(-F$25/($B142+273)/RGas)))+ReactionRateK2!F142/2</f>
        <v>2.3582073774442922E-3</v>
      </c>
      <c r="G142" s="73">
        <f ca="1">IF(G$2=0,0,G$22*EXP(G$23/($B142+273)/RGas)*(OFFSET('Composition%'!$B112,0,G$13)*OFFSET('Composition%'!$B112,0,G$14)))-IF(G$2=2,0,OFFSET('Composition%'!$B112,0,G$17)*OFFSET('Composition%'!$B112,0,G$18)*(G$24*EXP(-G$25/($B142+273)/RGas)))+ReactionRateK2!G142/2</f>
        <v>9.5955179142255867E-4</v>
      </c>
      <c r="H142" s="73">
        <f ca="1">IF(H$2=0,0,H$22*EXP(H$23/($B142+273)/RGas)*(OFFSET('Composition%'!$B112,0,H$13)*OFFSET('Composition%'!$B112,0,H$14)))-IF(H$2=2,0,OFFSET('Composition%'!$B112,0,H$17)*OFFSET('Composition%'!$B112,0,H$18)*(H$24*EXP(-H$25/($B142+273)/RGas)))+ReactionRateK2!H142/2</f>
        <v>-3.2717071516448853E-6</v>
      </c>
      <c r="I142" s="73">
        <f ca="1">IF(I$2=0,0,I$22*EXP(I$23/($B142+273)/RGas)*(OFFSET('Composition%'!$B112,0,I$13)*OFFSET('Composition%'!$B112,0,I$14)))-IF(I$2=2,0,OFFSET('Composition%'!$B112,0,I$17)*OFFSET('Composition%'!$B112,0,I$18)*(I$24*EXP(-I$25/($B142+273)/RGas)))+ReactionRateK2!I142/2</f>
        <v>9.6241580626724275E-7</v>
      </c>
      <c r="J142" s="73"/>
      <c r="K142" s="73">
        <f ca="1">IF(K$2=0,0,K$22*EXP(K$23/($B142+273)/RGas)*(OFFSET('Composition%'!$B112,0,K$13)*OFFSET('Composition%'!$B112,0,K$14)))-IF(K$2=2,0,OFFSET('Composition%'!$B112,0,K$17)*OFFSET('Composition%'!$B112,0,K$18)*(K$24*EXP(-K$25/($B142+273)/RGas)))+ReactionRateK2!K142/2</f>
        <v>6.9462292832443741E-3</v>
      </c>
      <c r="L142" s="73">
        <f ca="1">IF(L$2=0,0,L$22*EXP(L$23/($B142+273)/RGas)*(OFFSET('Composition%'!$B112,0,L$13)*OFFSET('Composition%'!$B112,0,L$14)))-IF(L$2=2,0,OFFSET('Composition%'!$B112,0,L$17)*OFFSET('Composition%'!$B112,0,L$18)*(L$24*EXP(-L$25/($B142+273)/RGas)))+ReactionRateK2!L142/2</f>
        <v>-2.0263984212607346E-3</v>
      </c>
      <c r="M142" s="73">
        <f ca="1">IF(M$2=0,0,M$22*EXP(M$23/($B142+273)/RGas)*(OFFSET('Composition%'!$B112,0,M$13)*OFFSET('Composition%'!$B112,0,M$14)))-IF(M$2=2,0,OFFSET('Composition%'!$B112,0,M$17)*OFFSET('Composition%'!$B112,0,M$18)*(M$24*EXP(-M$25/($B142+273)/RGas)))+ReactionRateK2!M142/2</f>
        <v>0</v>
      </c>
      <c r="N142" s="73"/>
      <c r="O142" s="73">
        <f ca="1">IF(O$2=0,0,O$22*EXP(O$23/($B142+273)/RGas)*(OFFSET('Composition%'!$B112,0,O$13)*OFFSET('Composition%'!$B112,0,O$14)))-IF(O$2=2,0,OFFSET('Composition%'!$B112,0,O$17)*OFFSET('Composition%'!$B112,0,O$18)*(O$24*EXP(-O$25/($B142+273)/RGas)))+ReactionRateK2!O142/2</f>
        <v>0</v>
      </c>
      <c r="P142" s="73">
        <f ca="1">IF(P$2=0,0,P$22*EXP(P$23/($B142+273)/RGas)*(OFFSET('Composition%'!$B112,0,P$13)*OFFSET('Composition%'!$B112,0,P$14)))-IF(P$2=2,0,OFFSET('Composition%'!$B112,0,P$17)*OFFSET('Composition%'!$B112,0,P$18)*(P$24*EXP(-P$25/($B142+273)/RGas)))+ReactionRateK2!P142/2</f>
        <v>1.3119860762242457E-2</v>
      </c>
      <c r="Q142" s="73">
        <f ca="1">IF(Q$2=0,0,Q$22*EXP(Q$23/($B142+273)/RGas)*(OFFSET('Composition%'!$B112,0,Q$13)*OFFSET('Composition%'!$B112,0,Q$14)))-IF(Q$2=2,0,OFFSET('Composition%'!$B112,0,Q$17)*OFFSET('Composition%'!$B112,0,Q$18)*(Q$24*EXP(-Q$25/($B142+273)/RGas)))+ReactionRateK2!Q142/2</f>
        <v>1.9410930127795829E-4</v>
      </c>
      <c r="R142" s="73">
        <f ca="1">IF(R$2=0,0,R$22*EXP(R$23/($B142+273)/RGas)*(OFFSET('Composition%'!$B112,0,R$13)*OFFSET('Composition%'!$B112,0,R$14)))-IF(R$2=2,0,OFFSET('Composition%'!$B112,0,R$17)*OFFSET('Composition%'!$B112,0,R$18)*(R$24*EXP(-R$25/($B142+273)/RGas)))+ReactionRateK2!R142/2</f>
        <v>7.8226236119158384E-5</v>
      </c>
      <c r="S142" s="73"/>
      <c r="T142" s="73">
        <f ca="1">IF(T$2=0,0,T$22*EXP(T$23/($B142+273)/RGas)*(OFFSET('Composition%'!$B112,0,T$13)*OFFSET('Composition%'!$B112,0,T$14)))-IF(T$2=2,0,OFFSET('Composition%'!$B112,0,T$17)*OFFSET('Composition%'!$B112,0,T$18)*(T$24*EXP(-T$25/($B142+273)/RGas)))+ReactionRateK2!T142/2</f>
        <v>2.6849947255565321E-5</v>
      </c>
      <c r="U142" s="73">
        <f ca="1">IF(U$2=0,0,U$22*EXP(U$23/($B142+273)/RGas)*(OFFSET('Composition%'!$B112,0,U$13)*OFFSET('Composition%'!$B112,0,U$14)))-IF(U$2=2,0,OFFSET('Composition%'!$B112,0,U$17)*OFFSET('Composition%'!$B112,0,U$18)*(U$24*EXP(-U$25/($B142+273)/RGas)))+ReactionRateK2!U142/2</f>
        <v>6.8474525976036787E-8</v>
      </c>
      <c r="V142" s="73">
        <f ca="1">IF(V$2=0,0,V$22*EXP(V$23/($B142+273)/RGas)*(OFFSET('Composition%'!$B112,0,V$13)*OFFSET('Composition%'!$B112,0,V$14)))-IF(V$2=2,0,OFFSET('Composition%'!$B112,0,V$17)*OFFSET('Composition%'!$B112,0,V$18)*(V$24*EXP(-V$25/($B142+273)/RGas)))+ReactionRateK2!V142/2</f>
        <v>0</v>
      </c>
      <c r="W142" s="73">
        <f ca="1">IF(W$2=0,0,W$22*EXP(W$23/($B142+273)/RGas)*(OFFSET('Composition%'!$B112,0,W$13)*OFFSET('Composition%'!$B112,0,W$14)))-IF(W$2=2,0,OFFSET('Composition%'!$B112,0,W$17)*OFFSET('Composition%'!$B112,0,W$18)*(W$24*EXP(-W$25/($B142+273)/RGas)))+ReactionRateK2!W142/2</f>
        <v>0</v>
      </c>
      <c r="X142" s="73">
        <f ca="1">IF(X$2=0,0,X$22*EXP(X$23/($B142+273)/RGas)*(OFFSET('Composition%'!$B112,0,X$13)*OFFSET('Composition%'!$B112,0,X$14)))-IF(X$2=2,0,OFFSET('Composition%'!$B112,0,X$17)*OFFSET('Composition%'!$B112,0,X$18)*(X$24*EXP(-X$25/($B142+273)/RGas)))+ReactionRateK2!X142/2</f>
        <v>4.3593030816605004E-8</v>
      </c>
      <c r="Y142" s="73">
        <f ca="1">IF(Y$2=0,0,Y$22*EXP(Y$23/($B142+273)/RGas)*(OFFSET('Composition%'!$B112,0,Y$13)*OFFSET('Composition%'!$B112,0,Y$14)))-IF(Y$2=2,0,OFFSET('Composition%'!$B112,0,Y$17)*OFFSET('Composition%'!$B112,0,Y$18)*(Y$24*EXP(-Y$25/($B142+273)/RGas)))+ReactionRateK2!Y142/2</f>
        <v>2.1575973276639729E-9</v>
      </c>
      <c r="Z142" s="73">
        <f ca="1">IF(Z$2=0,0,Z$22*EXP(Z$23/($B142+273)/RGas)*(OFFSET('Composition%'!$B112,0,Z$13)*OFFSET('Composition%'!$B112,0,Z$14)))-IF(Z$2=2,0,OFFSET('Composition%'!$B112,0,Z$17)*OFFSET('Composition%'!$B112,0,Z$18)*(Z$24*EXP(-Z$25/($B142+273)/RGas)))+ReactionRateK2!Z142/2</f>
        <v>0</v>
      </c>
      <c r="AA142" s="73">
        <f ca="1">IF(AA$2=0,0,AA$22*EXP(AA$23/($B142+273)/RGas)*(OFFSET('Composition%'!$B112,0,AA$13)*OFFSET('Composition%'!$B112,0,AA$14)))-IF(AA$2=2,0,OFFSET('Composition%'!$B112,0,AA$17)*OFFSET('Composition%'!$B112,0,AA$18)*(AA$24*EXP(-AA$25/($B142+273)/RGas)))+ReactionRateK2!AA142/2</f>
        <v>0</v>
      </c>
      <c r="AB142" s="73">
        <f ca="1">IF(AB$2=0,0,AB$22*EXP(AB$23/($B142+273)/RGas)*(OFFSET('Composition%'!$B112,0,AB$13)*OFFSET('Composition%'!$B112,0,AB$14)))-IF(AB$2=2,0,OFFSET('Composition%'!$B112,0,AB$17)*OFFSET('Composition%'!$B112,0,AB$18)*(AB$24*EXP(-AB$25/($B142+273)/RGas)))+ReactionRateK2!AB142/2</f>
        <v>0</v>
      </c>
      <c r="AC142" s="73">
        <f ca="1">IF(AC$2=0,0,AC$22*EXP(AC$23/($B142+273)/RGas)*(OFFSET('Composition%'!$B112,0,AC$13)*OFFSET('Composition%'!$B112,0,AC$14)))-IF(AC$2=2,0,OFFSET('Composition%'!$B112,0,AC$17)*OFFSET('Composition%'!$B112,0,AC$18)*(AC$24*EXP(-AC$25/($B142+273)/RGas)))+ReactionRateK2!AC142/2</f>
        <v>0</v>
      </c>
      <c r="AD142" s="73">
        <f ca="1">IF(AD$2=0,0,AD$22*EXP(AD$23/($B142+273)/RGas)*(OFFSET('Composition%'!$B112,0,AD$13)*OFFSET('Composition%'!$B112,0,AD$14)))-IF(AD$2=2,0,OFFSET('Composition%'!$B112,0,AD$17)*OFFSET('Composition%'!$B112,0,AD$18)*(AD$24*EXP(-AD$25/($B142+273)/RGas)))+ReactionRateK2!AD142/2</f>
        <v>0</v>
      </c>
      <c r="AE142" s="73">
        <f ca="1">IF(AE$2=0,0,AE$22*EXP(AE$23/($B142+273)/RGas)*(OFFSET('Composition%'!$B112,0,AE$13)*OFFSET('Composition%'!$B112,0,AE$14)))-IF(AE$2=2,0,OFFSET('Composition%'!$B112,0,AE$17)*OFFSET('Composition%'!$B112,0,AE$18)*(AE$24*EXP(-AE$25/($B142+273)/RGas)))+ReactionRateK2!AE142/2</f>
        <v>0</v>
      </c>
      <c r="AF142" s="73"/>
      <c r="AG142" s="73">
        <f ca="1">IF(AG$2=0,0,AG$22*EXP(AG$23/($B142+273)/RGas)*(OFFSET('Composition%'!$B112,0,AG$13)*OFFSET('Composition%'!$B112,0,AG$14)))-IF(AG$2=2,0,OFFSET('Composition%'!$B112,0,AG$17)*OFFSET('Composition%'!$B112,0,AG$18)*(AG$24*EXP(-AG$25/($B142+273)/RGas)))+ReactionRateK2!AG142/2</f>
        <v>0</v>
      </c>
      <c r="AH142" s="73">
        <f ca="1">IF(AH$2=0,0,AH$22*EXP(AH$23/($B142+273)/RGas)*(OFFSET('Composition%'!$B112,0,AH$13)*OFFSET('Composition%'!$B112,0,AH$14)))-IF(AH$2=2,0,OFFSET('Composition%'!$B112,0,AH$17)*OFFSET('Composition%'!$B112,0,AH$18)*(AH$24*EXP(-AH$25/($B142+273)/RGas)))+ReactionRateK2!AH142/2</f>
        <v>0</v>
      </c>
      <c r="AI142" s="73">
        <f ca="1">IF(AI$2=0,0,AI$22*EXP(AI$23/($B142+273)/RGas)*(OFFSET('Composition%'!$B112,0,AI$13)*OFFSET('Composition%'!$B112,0,AI$14)))-IF(AI$2=2,0,OFFSET('Composition%'!$B112,0,AI$17)*OFFSET('Composition%'!$B112,0,AI$18)*(AI$24*EXP(-AI$25/($B142+273)/RGas)))+ReactionRateK2!AI142/2</f>
        <v>0</v>
      </c>
      <c r="AJ142" s="73">
        <f ca="1">IF(AJ$2=0,0,AJ$22*EXP(AJ$23/($B142+273)/RGas)*(OFFSET('Composition%'!$B112,0,AJ$13)*OFFSET('Composition%'!$B112,0,AJ$14)))-IF(AJ$2=2,0,OFFSET('Composition%'!$B112,0,AJ$17)*OFFSET('Composition%'!$B112,0,AJ$18)*(AJ$24*EXP(-AJ$25/($B142+273)/RGas)))+ReactionRateK2!AJ142/2</f>
        <v>0</v>
      </c>
      <c r="AK142" s="73">
        <f ca="1">IF(AK$2=0,0,AK$22*EXP(AK$23/($B142+273)/RGas)*(OFFSET('Composition%'!$B112,0,AK$13)*OFFSET('Composition%'!$B112,0,AK$14)))-IF(AK$2=2,0,OFFSET('Composition%'!$B112,0,AK$17)*OFFSET('Composition%'!$B112,0,AK$18)*(AK$24*EXP(-AK$25/($B142+273)/RGas)))+ReactionRateK2!AK142/2</f>
        <v>0</v>
      </c>
      <c r="AL142" s="73">
        <f ca="1">IF(AL$2=0,0,AL$22*EXP(AL$23/($B142+273)/RGas)*(OFFSET('Composition%'!$B112,0,AL$13)*OFFSET('Composition%'!$B112,0,AL$14)))-IF(AL$2=2,0,OFFSET('Composition%'!$B112,0,AL$17)*OFFSET('Composition%'!$B112,0,AL$18)*(AL$24*EXP(-AL$25/($B142+273)/RGas)))+ReactionRateK2!AL142/2</f>
        <v>0</v>
      </c>
      <c r="AM142" s="73"/>
      <c r="AN142" s="73">
        <f ca="1">IF(AN$2=0,0,AN$22*EXP(AN$23/($B142+273)/RGas)*(OFFSET('Composition%'!$B112,0,AN$13)*OFFSET('Composition%'!$B112,0,AN$14)))-IF(AN$2=2,0,OFFSET('Composition%'!$B112,0,AN$17)*OFFSET('Composition%'!$B112,0,AN$18)*(AN$24*EXP(-AN$25/($B142+273)/RGas)))+ReactionRateK2!AN142/2</f>
        <v>0</v>
      </c>
      <c r="AO142" s="73">
        <f ca="1">IF(AO$2=0,0,AO$22*EXP(AO$23/($B142+273)/RGas)*(OFFSET('Composition%'!$B112,0,AO$13)*OFFSET('Composition%'!$B112,0,AO$14)))-IF(AO$2=2,0,OFFSET('Composition%'!$B112,0,AO$17)*OFFSET('Composition%'!$B112,0,AO$18)*(AO$24*EXP(-AO$25/($B142+273)/RGas)))+ReactionRateK2!AO142/2</f>
        <v>0</v>
      </c>
      <c r="AP142" s="73">
        <f ca="1">IF(AP$2=0,0,AP$22*EXP(AP$23/($B142+273)/RGas)*(OFFSET('Composition%'!$B112,0,AP$13)*OFFSET('Composition%'!$B112,0,AP$14)))-IF(AP$2=2,0,OFFSET('Composition%'!$B112,0,AP$17)*OFFSET('Composition%'!$B112,0,AP$18)*(AP$24*EXP(-AP$25/($B142+273)/RGas)))+ReactionRateK2!AP142/2</f>
        <v>4.7340150486754468E-12</v>
      </c>
      <c r="AQ142" s="73">
        <f ca="1">IF(AQ$2=0,0,AQ$22*EXP(AQ$23/($B142+273)/RGas)*(OFFSET('Composition%'!$B112,0,AQ$13)*OFFSET('Composition%'!$B112,0,AQ$14)))-IF(AQ$2=2,0,OFFSET('Composition%'!$B112,0,AQ$17)*OFFSET('Composition%'!$B112,0,AQ$18)*(AQ$24*EXP(-AQ$25/($B142+273)/RGas)))+ReactionRateK2!AQ142/2</f>
        <v>0</v>
      </c>
      <c r="AR142" s="73">
        <f ca="1">IF(AR$2=0,0,AR$22*EXP(AR$23/($B142+273)/RGas)*(OFFSET('Composition%'!$B112,0,AR$13)*OFFSET('Composition%'!$B112,0,AR$14)))-IF(AR$2=2,0,OFFSET('Composition%'!$B112,0,AR$17)*OFFSET('Composition%'!$B112,0,AR$18)*(AR$24*EXP(-AR$25/($B142+273)/RGas)))+ReactionRateK2!AR142/2</f>
        <v>0</v>
      </c>
    </row>
    <row r="143" spans="1:44">
      <c r="A143" s="3">
        <f t="shared" si="12"/>
        <v>5.5499999999999883</v>
      </c>
      <c r="B143" s="19">
        <f ca="1">'Composition%'!B113</f>
        <v>414.70956024870861</v>
      </c>
      <c r="C143">
        <f t="shared" si="11"/>
        <v>30</v>
      </c>
      <c r="D143" s="26">
        <f ca="1">('Composition%'!C113*ReactionRateK3!C143)^3</f>
        <v>5.9409492561792554</v>
      </c>
      <c r="E143" s="4"/>
      <c r="F143" s="73">
        <f ca="1">IF(F$2=0,0,F$22*EXP(F$23/($B143+273)/RGas)*(OFFSET('Composition%'!$B113,0,F$13)*OFFSET('Composition%'!$B113,0,F$14)))-IF(F$2=2,0,OFFSET('Composition%'!$B113,0,F$17)*OFFSET('Composition%'!$B113,0,F$18)*(F$24*EXP(-F$25/($B143+273)/RGas)))+ReactionRateK2!F143/2</f>
        <v>2.3274981680725714E-3</v>
      </c>
      <c r="G143" s="73">
        <f ca="1">IF(G$2=0,0,G$22*EXP(G$23/($B143+273)/RGas)*(OFFSET('Composition%'!$B113,0,G$13)*OFFSET('Composition%'!$B113,0,G$14)))-IF(G$2=2,0,OFFSET('Composition%'!$B113,0,G$17)*OFFSET('Composition%'!$B113,0,G$18)*(G$24*EXP(-G$25/($B143+273)/RGas)))+ReactionRateK2!G143/2</f>
        <v>9.4744231487941231E-4</v>
      </c>
      <c r="H143" s="73">
        <f ca="1">IF(H$2=0,0,H$22*EXP(H$23/($B143+273)/RGas)*(OFFSET('Composition%'!$B113,0,H$13)*OFFSET('Composition%'!$B113,0,H$14)))-IF(H$2=2,0,OFFSET('Composition%'!$B113,0,H$17)*OFFSET('Composition%'!$B113,0,H$18)*(H$24*EXP(-H$25/($B143+273)/RGas)))+ReactionRateK2!H143/2</f>
        <v>-3.2411295029668897E-6</v>
      </c>
      <c r="I143" s="73">
        <f ca="1">IF(I$2=0,0,I$22*EXP(I$23/($B143+273)/RGas)*(OFFSET('Composition%'!$B113,0,I$13)*OFFSET('Composition%'!$B113,0,I$14)))-IF(I$2=2,0,OFFSET('Composition%'!$B113,0,I$17)*OFFSET('Composition%'!$B113,0,I$18)*(I$24*EXP(-I$25/($B143+273)/RGas)))+ReactionRateK2!I143/2</f>
        <v>9.0307646512269743E-7</v>
      </c>
      <c r="J143" s="73"/>
      <c r="K143" s="73">
        <f ca="1">IF(K$2=0,0,K$22*EXP(K$23/($B143+273)/RGas)*(OFFSET('Composition%'!$B113,0,K$13)*OFFSET('Composition%'!$B113,0,K$14)))-IF(K$2=2,0,OFFSET('Composition%'!$B113,0,K$17)*OFFSET('Composition%'!$B113,0,K$18)*(K$24*EXP(-K$25/($B143+273)/RGas)))+ReactionRateK2!K143/2</f>
        <v>6.7532011347202145E-3</v>
      </c>
      <c r="L143" s="73">
        <f ca="1">IF(L$2=0,0,L$22*EXP(L$23/($B143+273)/RGas)*(OFFSET('Composition%'!$B113,0,L$13)*OFFSET('Composition%'!$B113,0,L$14)))-IF(L$2=2,0,OFFSET('Composition%'!$B113,0,L$17)*OFFSET('Composition%'!$B113,0,L$18)*(L$24*EXP(-L$25/($B143+273)/RGas)))+ReactionRateK2!L143/2</f>
        <v>-2.0019955979957804E-3</v>
      </c>
      <c r="M143" s="73">
        <f ca="1">IF(M$2=0,0,M$22*EXP(M$23/($B143+273)/RGas)*(OFFSET('Composition%'!$B113,0,M$13)*OFFSET('Composition%'!$B113,0,M$14)))-IF(M$2=2,0,OFFSET('Composition%'!$B113,0,M$17)*OFFSET('Composition%'!$B113,0,M$18)*(M$24*EXP(-M$25/($B143+273)/RGas)))+ReactionRateK2!M143/2</f>
        <v>0</v>
      </c>
      <c r="N143" s="73"/>
      <c r="O143" s="73">
        <f ca="1">IF(O$2=0,0,O$22*EXP(O$23/($B143+273)/RGas)*(OFFSET('Composition%'!$B113,0,O$13)*OFFSET('Composition%'!$B113,0,O$14)))-IF(O$2=2,0,OFFSET('Composition%'!$B113,0,O$17)*OFFSET('Composition%'!$B113,0,O$18)*(O$24*EXP(-O$25/($B143+273)/RGas)))+ReactionRateK2!O143/2</f>
        <v>0</v>
      </c>
      <c r="P143" s="73">
        <f ca="1">IF(P$2=0,0,P$22*EXP(P$23/($B143+273)/RGas)*(OFFSET('Composition%'!$B113,0,P$13)*OFFSET('Composition%'!$B113,0,P$14)))-IF(P$2=2,0,OFFSET('Composition%'!$B113,0,P$17)*OFFSET('Composition%'!$B113,0,P$18)*(P$24*EXP(-P$25/($B143+273)/RGas)))+ReactionRateK2!P143/2</f>
        <v>1.2997159932722732E-2</v>
      </c>
      <c r="Q143" s="73">
        <f ca="1">IF(Q$2=0,0,Q$22*EXP(Q$23/($B143+273)/RGas)*(OFFSET('Composition%'!$B113,0,Q$13)*OFFSET('Composition%'!$B113,0,Q$14)))-IF(Q$2=2,0,OFFSET('Composition%'!$B113,0,Q$17)*OFFSET('Composition%'!$B113,0,Q$18)*(Q$24*EXP(-Q$25/($B143+273)/RGas)))+ReactionRateK2!Q143/2</f>
        <v>1.9491849680896379E-4</v>
      </c>
      <c r="R143" s="73">
        <f ca="1">IF(R$2=0,0,R$22*EXP(R$23/($B143+273)/RGas)*(OFFSET('Composition%'!$B113,0,R$13)*OFFSET('Composition%'!$B113,0,R$14)))-IF(R$2=2,0,OFFSET('Composition%'!$B113,0,R$17)*OFFSET('Composition%'!$B113,0,R$18)*(R$24*EXP(-R$25/($B143+273)/RGas)))+ReactionRateK2!R143/2</f>
        <v>7.9208264471644364E-5</v>
      </c>
      <c r="S143" s="73"/>
      <c r="T143" s="73">
        <f ca="1">IF(T$2=0,0,T$22*EXP(T$23/($B143+273)/RGas)*(OFFSET('Composition%'!$B113,0,T$13)*OFFSET('Composition%'!$B113,0,T$14)))-IF(T$2=2,0,OFFSET('Composition%'!$B113,0,T$17)*OFFSET('Composition%'!$B113,0,T$18)*(T$24*EXP(-T$25/($B143+273)/RGas)))+ReactionRateK2!T143/2</f>
        <v>2.5184186938568789E-5</v>
      </c>
      <c r="U143" s="73">
        <f ca="1">IF(U$2=0,0,U$22*EXP(U$23/($B143+273)/RGas)*(OFFSET('Composition%'!$B113,0,U$13)*OFFSET('Composition%'!$B113,0,U$14)))-IF(U$2=2,0,OFFSET('Composition%'!$B113,0,U$17)*OFFSET('Composition%'!$B113,0,U$18)*(U$24*EXP(-U$25/($B143+273)/RGas)))+ReactionRateK2!U143/2</f>
        <v>6.1476561468703336E-8</v>
      </c>
      <c r="V143" s="73">
        <f ca="1">IF(V$2=0,0,V$22*EXP(V$23/($B143+273)/RGas)*(OFFSET('Composition%'!$B113,0,V$13)*OFFSET('Composition%'!$B113,0,V$14)))-IF(V$2=2,0,OFFSET('Composition%'!$B113,0,V$17)*OFFSET('Composition%'!$B113,0,V$18)*(V$24*EXP(-V$25/($B143+273)/RGas)))+ReactionRateK2!V143/2</f>
        <v>0</v>
      </c>
      <c r="W143" s="73">
        <f ca="1">IF(W$2=0,0,W$22*EXP(W$23/($B143+273)/RGas)*(OFFSET('Composition%'!$B113,0,W$13)*OFFSET('Composition%'!$B113,0,W$14)))-IF(W$2=2,0,OFFSET('Composition%'!$B113,0,W$17)*OFFSET('Composition%'!$B113,0,W$18)*(W$24*EXP(-W$25/($B143+273)/RGas)))+ReactionRateK2!W143/2</f>
        <v>0</v>
      </c>
      <c r="X143" s="73">
        <f ca="1">IF(X$2=0,0,X$22*EXP(X$23/($B143+273)/RGas)*(OFFSET('Composition%'!$B113,0,X$13)*OFFSET('Composition%'!$B113,0,X$14)))-IF(X$2=2,0,OFFSET('Composition%'!$B113,0,X$17)*OFFSET('Composition%'!$B113,0,X$18)*(X$24*EXP(-X$25/($B143+273)/RGas)))+ReactionRateK2!X143/2</f>
        <v>4.3592016839584486E-8</v>
      </c>
      <c r="Y143" s="73">
        <f ca="1">IF(Y$2=0,0,Y$22*EXP(Y$23/($B143+273)/RGas)*(OFFSET('Composition%'!$B113,0,Y$13)*OFFSET('Composition%'!$B113,0,Y$14)))-IF(Y$2=2,0,OFFSET('Composition%'!$B113,0,Y$17)*OFFSET('Composition%'!$B113,0,Y$18)*(Y$24*EXP(-Y$25/($B143+273)/RGas)))+ReactionRateK2!Y143/2</f>
        <v>2.1575471417955257E-9</v>
      </c>
      <c r="Z143" s="73">
        <f ca="1">IF(Z$2=0,0,Z$22*EXP(Z$23/($B143+273)/RGas)*(OFFSET('Composition%'!$B113,0,Z$13)*OFFSET('Composition%'!$B113,0,Z$14)))-IF(Z$2=2,0,OFFSET('Composition%'!$B113,0,Z$17)*OFFSET('Composition%'!$B113,0,Z$18)*(Z$24*EXP(-Z$25/($B143+273)/RGas)))+ReactionRateK2!Z143/2</f>
        <v>0</v>
      </c>
      <c r="AA143" s="73">
        <f ca="1">IF(AA$2=0,0,AA$22*EXP(AA$23/($B143+273)/RGas)*(OFFSET('Composition%'!$B113,0,AA$13)*OFFSET('Composition%'!$B113,0,AA$14)))-IF(AA$2=2,0,OFFSET('Composition%'!$B113,0,AA$17)*OFFSET('Composition%'!$B113,0,AA$18)*(AA$24*EXP(-AA$25/($B143+273)/RGas)))+ReactionRateK2!AA143/2</f>
        <v>0</v>
      </c>
      <c r="AB143" s="73">
        <f ca="1">IF(AB$2=0,0,AB$22*EXP(AB$23/($B143+273)/RGas)*(OFFSET('Composition%'!$B113,0,AB$13)*OFFSET('Composition%'!$B113,0,AB$14)))-IF(AB$2=2,0,OFFSET('Composition%'!$B113,0,AB$17)*OFFSET('Composition%'!$B113,0,AB$18)*(AB$24*EXP(-AB$25/($B143+273)/RGas)))+ReactionRateK2!AB143/2</f>
        <v>0</v>
      </c>
      <c r="AC143" s="73">
        <f ca="1">IF(AC$2=0,0,AC$22*EXP(AC$23/($B143+273)/RGas)*(OFFSET('Composition%'!$B113,0,AC$13)*OFFSET('Composition%'!$B113,0,AC$14)))-IF(AC$2=2,0,OFFSET('Composition%'!$B113,0,AC$17)*OFFSET('Composition%'!$B113,0,AC$18)*(AC$24*EXP(-AC$25/($B143+273)/RGas)))+ReactionRateK2!AC143/2</f>
        <v>0</v>
      </c>
      <c r="AD143" s="73">
        <f ca="1">IF(AD$2=0,0,AD$22*EXP(AD$23/($B143+273)/RGas)*(OFFSET('Composition%'!$B113,0,AD$13)*OFFSET('Composition%'!$B113,0,AD$14)))-IF(AD$2=2,0,OFFSET('Composition%'!$B113,0,AD$17)*OFFSET('Composition%'!$B113,0,AD$18)*(AD$24*EXP(-AD$25/($B143+273)/RGas)))+ReactionRateK2!AD143/2</f>
        <v>0</v>
      </c>
      <c r="AE143" s="73">
        <f ca="1">IF(AE$2=0,0,AE$22*EXP(AE$23/($B143+273)/RGas)*(OFFSET('Composition%'!$B113,0,AE$13)*OFFSET('Composition%'!$B113,0,AE$14)))-IF(AE$2=2,0,OFFSET('Composition%'!$B113,0,AE$17)*OFFSET('Composition%'!$B113,0,AE$18)*(AE$24*EXP(-AE$25/($B143+273)/RGas)))+ReactionRateK2!AE143/2</f>
        <v>0</v>
      </c>
      <c r="AF143" s="73"/>
      <c r="AG143" s="73">
        <f ca="1">IF(AG$2=0,0,AG$22*EXP(AG$23/($B143+273)/RGas)*(OFFSET('Composition%'!$B113,0,AG$13)*OFFSET('Composition%'!$B113,0,AG$14)))-IF(AG$2=2,0,OFFSET('Composition%'!$B113,0,AG$17)*OFFSET('Composition%'!$B113,0,AG$18)*(AG$24*EXP(-AG$25/($B143+273)/RGas)))+ReactionRateK2!AG143/2</f>
        <v>0</v>
      </c>
      <c r="AH143" s="73">
        <f ca="1">IF(AH$2=0,0,AH$22*EXP(AH$23/($B143+273)/RGas)*(OFFSET('Composition%'!$B113,0,AH$13)*OFFSET('Composition%'!$B113,0,AH$14)))-IF(AH$2=2,0,OFFSET('Composition%'!$B113,0,AH$17)*OFFSET('Composition%'!$B113,0,AH$18)*(AH$24*EXP(-AH$25/($B143+273)/RGas)))+ReactionRateK2!AH143/2</f>
        <v>0</v>
      </c>
      <c r="AI143" s="73">
        <f ca="1">IF(AI$2=0,0,AI$22*EXP(AI$23/($B143+273)/RGas)*(OFFSET('Composition%'!$B113,0,AI$13)*OFFSET('Composition%'!$B113,0,AI$14)))-IF(AI$2=2,0,OFFSET('Composition%'!$B113,0,AI$17)*OFFSET('Composition%'!$B113,0,AI$18)*(AI$24*EXP(-AI$25/($B143+273)/RGas)))+ReactionRateK2!AI143/2</f>
        <v>0</v>
      </c>
      <c r="AJ143" s="73">
        <f ca="1">IF(AJ$2=0,0,AJ$22*EXP(AJ$23/($B143+273)/RGas)*(OFFSET('Composition%'!$B113,0,AJ$13)*OFFSET('Composition%'!$B113,0,AJ$14)))-IF(AJ$2=2,0,OFFSET('Composition%'!$B113,0,AJ$17)*OFFSET('Composition%'!$B113,0,AJ$18)*(AJ$24*EXP(-AJ$25/($B143+273)/RGas)))+ReactionRateK2!AJ143/2</f>
        <v>0</v>
      </c>
      <c r="AK143" s="73">
        <f ca="1">IF(AK$2=0,0,AK$22*EXP(AK$23/($B143+273)/RGas)*(OFFSET('Composition%'!$B113,0,AK$13)*OFFSET('Composition%'!$B113,0,AK$14)))-IF(AK$2=2,0,OFFSET('Composition%'!$B113,0,AK$17)*OFFSET('Composition%'!$B113,0,AK$18)*(AK$24*EXP(-AK$25/($B143+273)/RGas)))+ReactionRateK2!AK143/2</f>
        <v>0</v>
      </c>
      <c r="AL143" s="73">
        <f ca="1">IF(AL$2=0,0,AL$22*EXP(AL$23/($B143+273)/RGas)*(OFFSET('Composition%'!$B113,0,AL$13)*OFFSET('Composition%'!$B113,0,AL$14)))-IF(AL$2=2,0,OFFSET('Composition%'!$B113,0,AL$17)*OFFSET('Composition%'!$B113,0,AL$18)*(AL$24*EXP(-AL$25/($B143+273)/RGas)))+ReactionRateK2!AL143/2</f>
        <v>0</v>
      </c>
      <c r="AM143" s="73"/>
      <c r="AN143" s="73">
        <f ca="1">IF(AN$2=0,0,AN$22*EXP(AN$23/($B143+273)/RGas)*(OFFSET('Composition%'!$B113,0,AN$13)*OFFSET('Composition%'!$B113,0,AN$14)))-IF(AN$2=2,0,OFFSET('Composition%'!$B113,0,AN$17)*OFFSET('Composition%'!$B113,0,AN$18)*(AN$24*EXP(-AN$25/($B143+273)/RGas)))+ReactionRateK2!AN143/2</f>
        <v>0</v>
      </c>
      <c r="AO143" s="73">
        <f ca="1">IF(AO$2=0,0,AO$22*EXP(AO$23/($B143+273)/RGas)*(OFFSET('Composition%'!$B113,0,AO$13)*OFFSET('Composition%'!$B113,0,AO$14)))-IF(AO$2=2,0,OFFSET('Composition%'!$B113,0,AO$17)*OFFSET('Composition%'!$B113,0,AO$18)*(AO$24*EXP(-AO$25/($B143+273)/RGas)))+ReactionRateK2!AO143/2</f>
        <v>0</v>
      </c>
      <c r="AP143" s="73">
        <f ca="1">IF(AP$2=0,0,AP$22*EXP(AP$23/($B143+273)/RGas)*(OFFSET('Composition%'!$B113,0,AP$13)*OFFSET('Composition%'!$B113,0,AP$14)))-IF(AP$2=2,0,OFFSET('Composition%'!$B113,0,AP$17)*OFFSET('Composition%'!$B113,0,AP$18)*(AP$24*EXP(-AP$25/($B143+273)/RGas)))+ReactionRateK2!AP143/2</f>
        <v>4.7340177066475008E-12</v>
      </c>
      <c r="AQ143" s="73">
        <f ca="1">IF(AQ$2=0,0,AQ$22*EXP(AQ$23/($B143+273)/RGas)*(OFFSET('Composition%'!$B113,0,AQ$13)*OFFSET('Composition%'!$B113,0,AQ$14)))-IF(AQ$2=2,0,OFFSET('Composition%'!$B113,0,AQ$17)*OFFSET('Composition%'!$B113,0,AQ$18)*(AQ$24*EXP(-AQ$25/($B143+273)/RGas)))+ReactionRateK2!AQ143/2</f>
        <v>0</v>
      </c>
      <c r="AR143" s="73">
        <f ca="1">IF(AR$2=0,0,AR$22*EXP(AR$23/($B143+273)/RGas)*(OFFSET('Composition%'!$B113,0,AR$13)*OFFSET('Composition%'!$B113,0,AR$14)))-IF(AR$2=2,0,OFFSET('Composition%'!$B113,0,AR$17)*OFFSET('Composition%'!$B113,0,AR$18)*(AR$24*EXP(-AR$25/($B143+273)/RGas)))+ReactionRateK2!AR143/2</f>
        <v>0</v>
      </c>
    </row>
    <row r="144" spans="1:44">
      <c r="A144" s="3">
        <f t="shared" si="12"/>
        <v>5.5999999999999881</v>
      </c>
      <c r="B144" s="19">
        <f ca="1">'Composition%'!B114</f>
        <v>414.71647962143572</v>
      </c>
      <c r="C144">
        <f t="shared" si="11"/>
        <v>30</v>
      </c>
      <c r="D144" s="26">
        <f ca="1">('Composition%'!C114*ReactionRateK3!C144)^3</f>
        <v>5.9405613817786627</v>
      </c>
      <c r="E144" s="4"/>
      <c r="F144" s="73">
        <f ca="1">IF(F$2=0,0,F$22*EXP(F$23/($B144+273)/RGas)*(OFFSET('Composition%'!$B114,0,F$13)*OFFSET('Composition%'!$B114,0,F$14)))-IF(F$2=2,0,OFFSET('Composition%'!$B114,0,F$17)*OFFSET('Composition%'!$B114,0,F$18)*(F$24*EXP(-F$25/($B144+273)/RGas)))+ReactionRateK2!F144/2</f>
        <v>2.297363788492171E-3</v>
      </c>
      <c r="G144" s="73">
        <f ca="1">IF(G$2=0,0,G$22*EXP(G$23/($B144+273)/RGas)*(OFFSET('Composition%'!$B114,0,G$13)*OFFSET('Composition%'!$B114,0,G$14)))-IF(G$2=2,0,OFFSET('Composition%'!$B114,0,G$17)*OFFSET('Composition%'!$B114,0,G$18)*(G$24*EXP(-G$25/($B144+273)/RGas)))+ReactionRateK2!G144/2</f>
        <v>9.3554490601544969E-4</v>
      </c>
      <c r="H144" s="73">
        <f ca="1">IF(H$2=0,0,H$22*EXP(H$23/($B144+273)/RGas)*(OFFSET('Composition%'!$B114,0,H$13)*OFFSET('Composition%'!$B114,0,H$14)))-IF(H$2=2,0,OFFSET('Composition%'!$B114,0,H$17)*OFFSET('Composition%'!$B114,0,H$18)*(H$24*EXP(-H$25/($B144+273)/RGas)))+ReactionRateK2!H144/2</f>
        <v>-3.2106687504637302E-6</v>
      </c>
      <c r="I144" s="73">
        <f ca="1">IF(I$2=0,0,I$22*EXP(I$23/($B144+273)/RGas)*(OFFSET('Composition%'!$B114,0,I$13)*OFFSET('Composition%'!$B114,0,I$14)))-IF(I$2=2,0,OFFSET('Composition%'!$B114,0,I$17)*OFFSET('Composition%'!$B114,0,I$18)*(I$24*EXP(-I$25/($B144+273)/RGas)))+ReactionRateK2!I144/2</f>
        <v>8.4774367127402815E-7</v>
      </c>
      <c r="J144" s="73"/>
      <c r="K144" s="73">
        <f ca="1">IF(K$2=0,0,K$22*EXP(K$23/($B144+273)/RGas)*(OFFSET('Composition%'!$B114,0,K$13)*OFFSET('Composition%'!$B114,0,K$14)))-IF(K$2=2,0,OFFSET('Composition%'!$B114,0,K$17)*OFFSET('Composition%'!$B114,0,K$18)*(K$24*EXP(-K$25/($B144+273)/RGas)))+ReactionRateK2!K144/2</f>
        <v>6.5640049735384964E-3</v>
      </c>
      <c r="L144" s="73">
        <f ca="1">IF(L$2=0,0,L$22*EXP(L$23/($B144+273)/RGas)*(OFFSET('Composition%'!$B114,0,L$13)*OFFSET('Composition%'!$B114,0,L$14)))-IF(L$2=2,0,OFFSET('Composition%'!$B114,0,L$17)*OFFSET('Composition%'!$B114,0,L$18)*(L$24*EXP(-L$25/($B144+273)/RGas)))+ReactionRateK2!L144/2</f>
        <v>-1.9779396818684798E-3</v>
      </c>
      <c r="M144" s="73">
        <f ca="1">IF(M$2=0,0,M$22*EXP(M$23/($B144+273)/RGas)*(OFFSET('Composition%'!$B114,0,M$13)*OFFSET('Composition%'!$B114,0,M$14)))-IF(M$2=2,0,OFFSET('Composition%'!$B114,0,M$17)*OFFSET('Composition%'!$B114,0,M$18)*(M$24*EXP(-M$25/($B144+273)/RGas)))+ReactionRateK2!M144/2</f>
        <v>0</v>
      </c>
      <c r="N144" s="73"/>
      <c r="O144" s="73">
        <f ca="1">IF(O$2=0,0,O$22*EXP(O$23/($B144+273)/RGas)*(OFFSET('Composition%'!$B114,0,O$13)*OFFSET('Composition%'!$B114,0,O$14)))-IF(O$2=2,0,OFFSET('Composition%'!$B114,0,O$17)*OFFSET('Composition%'!$B114,0,O$18)*(O$24*EXP(-O$25/($B144+273)/RGas)))+ReactionRateK2!O144/2</f>
        <v>0</v>
      </c>
      <c r="P144" s="73">
        <f ca="1">IF(P$2=0,0,P$22*EXP(P$23/($B144+273)/RGas)*(OFFSET('Composition%'!$B114,0,P$13)*OFFSET('Composition%'!$B114,0,P$14)))-IF(P$2=2,0,OFFSET('Composition%'!$B114,0,P$17)*OFFSET('Composition%'!$B114,0,P$18)*(P$24*EXP(-P$25/($B144+273)/RGas)))+ReactionRateK2!P144/2</f>
        <v>1.2874934564285772E-2</v>
      </c>
      <c r="Q144" s="73">
        <f ca="1">IF(Q$2=0,0,Q$22*EXP(Q$23/($B144+273)/RGas)*(OFFSET('Composition%'!$B114,0,Q$13)*OFFSET('Composition%'!$B114,0,Q$14)))-IF(Q$2=2,0,OFFSET('Composition%'!$B114,0,Q$17)*OFFSET('Composition%'!$B114,0,Q$18)*(Q$24*EXP(-Q$25/($B144+273)/RGas)))+ReactionRateK2!Q144/2</f>
        <v>1.9570471290798855E-4</v>
      </c>
      <c r="R144" s="73">
        <f ca="1">IF(R$2=0,0,R$22*EXP(R$23/($B144+273)/RGas)*(OFFSET('Composition%'!$B114,0,R$13)*OFFSET('Composition%'!$B114,0,R$14)))-IF(R$2=2,0,OFFSET('Composition%'!$B114,0,R$17)*OFFSET('Composition%'!$B114,0,R$18)*(R$24*EXP(-R$25/($B144+273)/RGas)))+ReactionRateK2!R144/2</f>
        <v>8.0184521362895107E-5</v>
      </c>
      <c r="S144" s="73"/>
      <c r="T144" s="73">
        <f ca="1">IF(T$2=0,0,T$22*EXP(T$23/($B144+273)/RGas)*(OFFSET('Composition%'!$B114,0,T$13)*OFFSET('Composition%'!$B114,0,T$14)))-IF(T$2=2,0,OFFSET('Composition%'!$B114,0,T$17)*OFFSET('Composition%'!$B114,0,T$18)*(T$24*EXP(-T$25/($B144+273)/RGas)))+ReactionRateK2!T144/2</f>
        <v>2.3633656896615583E-5</v>
      </c>
      <c r="U144" s="73">
        <f ca="1">IF(U$2=0,0,U$22*EXP(U$23/($B144+273)/RGas)*(OFFSET('Composition%'!$B114,0,U$13)*OFFSET('Composition%'!$B114,0,U$14)))-IF(U$2=2,0,OFFSET('Composition%'!$B114,0,U$17)*OFFSET('Composition%'!$B114,0,U$18)*(U$24*EXP(-U$25/($B144+273)/RGas)))+ReactionRateK2!U144/2</f>
        <v>5.5194033105227775E-8</v>
      </c>
      <c r="V144" s="73">
        <f ca="1">IF(V$2=0,0,V$22*EXP(V$23/($B144+273)/RGas)*(OFFSET('Composition%'!$B114,0,V$13)*OFFSET('Composition%'!$B114,0,V$14)))-IF(V$2=2,0,OFFSET('Composition%'!$B114,0,V$17)*OFFSET('Composition%'!$B114,0,V$18)*(V$24*EXP(-V$25/($B144+273)/RGas)))+ReactionRateK2!V144/2</f>
        <v>0</v>
      </c>
      <c r="W144" s="73">
        <f ca="1">IF(W$2=0,0,W$22*EXP(W$23/($B144+273)/RGas)*(OFFSET('Composition%'!$B114,0,W$13)*OFFSET('Composition%'!$B114,0,W$14)))-IF(W$2=2,0,OFFSET('Composition%'!$B114,0,W$17)*OFFSET('Composition%'!$B114,0,W$18)*(W$24*EXP(-W$25/($B144+273)/RGas)))+ReactionRateK2!W144/2</f>
        <v>0</v>
      </c>
      <c r="X144" s="73">
        <f ca="1">IF(X$2=0,0,X$22*EXP(X$23/($B144+273)/RGas)*(OFFSET('Composition%'!$B114,0,X$13)*OFFSET('Composition%'!$B114,0,X$14)))-IF(X$2=2,0,OFFSET('Composition%'!$B114,0,X$17)*OFFSET('Composition%'!$B114,0,X$18)*(X$24*EXP(-X$25/($B144+273)/RGas)))+ReactionRateK2!X144/2</f>
        <v>4.3591066218647484E-8</v>
      </c>
      <c r="Y144" s="73">
        <f ca="1">IF(Y$2=0,0,Y$22*EXP(Y$23/($B144+273)/RGas)*(OFFSET('Composition%'!$B114,0,Y$13)*OFFSET('Composition%'!$B114,0,Y$14)))-IF(Y$2=2,0,OFFSET('Composition%'!$B114,0,Y$17)*OFFSET('Composition%'!$B114,0,Y$18)*(Y$24*EXP(-Y$25/($B144+273)/RGas)))+ReactionRateK2!Y144/2</f>
        <v>2.1575000916786868E-9</v>
      </c>
      <c r="Z144" s="73">
        <f ca="1">IF(Z$2=0,0,Z$22*EXP(Z$23/($B144+273)/RGas)*(OFFSET('Composition%'!$B114,0,Z$13)*OFFSET('Composition%'!$B114,0,Z$14)))-IF(Z$2=2,0,OFFSET('Composition%'!$B114,0,Z$17)*OFFSET('Composition%'!$B114,0,Z$18)*(Z$24*EXP(-Z$25/($B144+273)/RGas)))+ReactionRateK2!Z144/2</f>
        <v>0</v>
      </c>
      <c r="AA144" s="73">
        <f ca="1">IF(AA$2=0,0,AA$22*EXP(AA$23/($B144+273)/RGas)*(OFFSET('Composition%'!$B114,0,AA$13)*OFFSET('Composition%'!$B114,0,AA$14)))-IF(AA$2=2,0,OFFSET('Composition%'!$B114,0,AA$17)*OFFSET('Composition%'!$B114,0,AA$18)*(AA$24*EXP(-AA$25/($B144+273)/RGas)))+ReactionRateK2!AA144/2</f>
        <v>0</v>
      </c>
      <c r="AB144" s="73">
        <f ca="1">IF(AB$2=0,0,AB$22*EXP(AB$23/($B144+273)/RGas)*(OFFSET('Composition%'!$B114,0,AB$13)*OFFSET('Composition%'!$B114,0,AB$14)))-IF(AB$2=2,0,OFFSET('Composition%'!$B114,0,AB$17)*OFFSET('Composition%'!$B114,0,AB$18)*(AB$24*EXP(-AB$25/($B144+273)/RGas)))+ReactionRateK2!AB144/2</f>
        <v>0</v>
      </c>
      <c r="AC144" s="73">
        <f ca="1">IF(AC$2=0,0,AC$22*EXP(AC$23/($B144+273)/RGas)*(OFFSET('Composition%'!$B114,0,AC$13)*OFFSET('Composition%'!$B114,0,AC$14)))-IF(AC$2=2,0,OFFSET('Composition%'!$B114,0,AC$17)*OFFSET('Composition%'!$B114,0,AC$18)*(AC$24*EXP(-AC$25/($B144+273)/RGas)))+ReactionRateK2!AC144/2</f>
        <v>0</v>
      </c>
      <c r="AD144" s="73">
        <f ca="1">IF(AD$2=0,0,AD$22*EXP(AD$23/($B144+273)/RGas)*(OFFSET('Composition%'!$B114,0,AD$13)*OFFSET('Composition%'!$B114,0,AD$14)))-IF(AD$2=2,0,OFFSET('Composition%'!$B114,0,AD$17)*OFFSET('Composition%'!$B114,0,AD$18)*(AD$24*EXP(-AD$25/($B144+273)/RGas)))+ReactionRateK2!AD144/2</f>
        <v>0</v>
      </c>
      <c r="AE144" s="73">
        <f ca="1">IF(AE$2=0,0,AE$22*EXP(AE$23/($B144+273)/RGas)*(OFFSET('Composition%'!$B114,0,AE$13)*OFFSET('Composition%'!$B114,0,AE$14)))-IF(AE$2=2,0,OFFSET('Composition%'!$B114,0,AE$17)*OFFSET('Composition%'!$B114,0,AE$18)*(AE$24*EXP(-AE$25/($B144+273)/RGas)))+ReactionRateK2!AE144/2</f>
        <v>0</v>
      </c>
      <c r="AF144" s="73"/>
      <c r="AG144" s="73">
        <f ca="1">IF(AG$2=0,0,AG$22*EXP(AG$23/($B144+273)/RGas)*(OFFSET('Composition%'!$B114,0,AG$13)*OFFSET('Composition%'!$B114,0,AG$14)))-IF(AG$2=2,0,OFFSET('Composition%'!$B114,0,AG$17)*OFFSET('Composition%'!$B114,0,AG$18)*(AG$24*EXP(-AG$25/($B144+273)/RGas)))+ReactionRateK2!AG144/2</f>
        <v>0</v>
      </c>
      <c r="AH144" s="73">
        <f ca="1">IF(AH$2=0,0,AH$22*EXP(AH$23/($B144+273)/RGas)*(OFFSET('Composition%'!$B114,0,AH$13)*OFFSET('Composition%'!$B114,0,AH$14)))-IF(AH$2=2,0,OFFSET('Composition%'!$B114,0,AH$17)*OFFSET('Composition%'!$B114,0,AH$18)*(AH$24*EXP(-AH$25/($B144+273)/RGas)))+ReactionRateK2!AH144/2</f>
        <v>0</v>
      </c>
      <c r="AI144" s="73">
        <f ca="1">IF(AI$2=0,0,AI$22*EXP(AI$23/($B144+273)/RGas)*(OFFSET('Composition%'!$B114,0,AI$13)*OFFSET('Composition%'!$B114,0,AI$14)))-IF(AI$2=2,0,OFFSET('Composition%'!$B114,0,AI$17)*OFFSET('Composition%'!$B114,0,AI$18)*(AI$24*EXP(-AI$25/($B144+273)/RGas)))+ReactionRateK2!AI144/2</f>
        <v>0</v>
      </c>
      <c r="AJ144" s="73">
        <f ca="1">IF(AJ$2=0,0,AJ$22*EXP(AJ$23/($B144+273)/RGas)*(OFFSET('Composition%'!$B114,0,AJ$13)*OFFSET('Composition%'!$B114,0,AJ$14)))-IF(AJ$2=2,0,OFFSET('Composition%'!$B114,0,AJ$17)*OFFSET('Composition%'!$B114,0,AJ$18)*(AJ$24*EXP(-AJ$25/($B144+273)/RGas)))+ReactionRateK2!AJ144/2</f>
        <v>0</v>
      </c>
      <c r="AK144" s="73">
        <f ca="1">IF(AK$2=0,0,AK$22*EXP(AK$23/($B144+273)/RGas)*(OFFSET('Composition%'!$B114,0,AK$13)*OFFSET('Composition%'!$B114,0,AK$14)))-IF(AK$2=2,0,OFFSET('Composition%'!$B114,0,AK$17)*OFFSET('Composition%'!$B114,0,AK$18)*(AK$24*EXP(-AK$25/($B144+273)/RGas)))+ReactionRateK2!AK144/2</f>
        <v>0</v>
      </c>
      <c r="AL144" s="73">
        <f ca="1">IF(AL$2=0,0,AL$22*EXP(AL$23/($B144+273)/RGas)*(OFFSET('Composition%'!$B114,0,AL$13)*OFFSET('Composition%'!$B114,0,AL$14)))-IF(AL$2=2,0,OFFSET('Composition%'!$B114,0,AL$17)*OFFSET('Composition%'!$B114,0,AL$18)*(AL$24*EXP(-AL$25/($B144+273)/RGas)))+ReactionRateK2!AL144/2</f>
        <v>0</v>
      </c>
      <c r="AM144" s="73"/>
      <c r="AN144" s="73">
        <f ca="1">IF(AN$2=0,0,AN$22*EXP(AN$23/($B144+273)/RGas)*(OFFSET('Composition%'!$B114,0,AN$13)*OFFSET('Composition%'!$B114,0,AN$14)))-IF(AN$2=2,0,OFFSET('Composition%'!$B114,0,AN$17)*OFFSET('Composition%'!$B114,0,AN$18)*(AN$24*EXP(-AN$25/($B144+273)/RGas)))+ReactionRateK2!AN144/2</f>
        <v>0</v>
      </c>
      <c r="AO144" s="73">
        <f ca="1">IF(AO$2=0,0,AO$22*EXP(AO$23/($B144+273)/RGas)*(OFFSET('Composition%'!$B114,0,AO$13)*OFFSET('Composition%'!$B114,0,AO$14)))-IF(AO$2=2,0,OFFSET('Composition%'!$B114,0,AO$17)*OFFSET('Composition%'!$B114,0,AO$18)*(AO$24*EXP(-AO$25/($B144+273)/RGas)))+ReactionRateK2!AO144/2</f>
        <v>0</v>
      </c>
      <c r="AP144" s="73">
        <f ca="1">IF(AP$2=0,0,AP$22*EXP(AP$23/($B144+273)/RGas)*(OFFSET('Composition%'!$B114,0,AP$13)*OFFSET('Composition%'!$B114,0,AP$14)))-IF(AP$2=2,0,OFFSET('Composition%'!$B114,0,AP$17)*OFFSET('Composition%'!$B114,0,AP$18)*(AP$24*EXP(-AP$25/($B144+273)/RGas)))+ReactionRateK2!AP144/2</f>
        <v>4.7340200721897461E-12</v>
      </c>
      <c r="AQ144" s="73">
        <f ca="1">IF(AQ$2=0,0,AQ$22*EXP(AQ$23/($B144+273)/RGas)*(OFFSET('Composition%'!$B114,0,AQ$13)*OFFSET('Composition%'!$B114,0,AQ$14)))-IF(AQ$2=2,0,OFFSET('Composition%'!$B114,0,AQ$17)*OFFSET('Composition%'!$B114,0,AQ$18)*(AQ$24*EXP(-AQ$25/($B144+273)/RGas)))+ReactionRateK2!AQ144/2</f>
        <v>0</v>
      </c>
      <c r="AR144" s="73">
        <f ca="1">IF(AR$2=0,0,AR$22*EXP(AR$23/($B144+273)/RGas)*(OFFSET('Composition%'!$B114,0,AR$13)*OFFSET('Composition%'!$B114,0,AR$14)))-IF(AR$2=2,0,OFFSET('Composition%'!$B114,0,AR$17)*OFFSET('Composition%'!$B114,0,AR$18)*(AR$24*EXP(-AR$25/($B144+273)/RGas)))+ReactionRateK2!AR144/2</f>
        <v>0</v>
      </c>
    </row>
    <row r="145" spans="1:44">
      <c r="A145" s="3">
        <f t="shared" si="12"/>
        <v>5.6499999999999879</v>
      </c>
      <c r="B145" s="19">
        <f ca="1">'Composition%'!B115</f>
        <v>414.7233807863895</v>
      </c>
      <c r="C145">
        <f t="shared" si="11"/>
        <v>30</v>
      </c>
      <c r="D145" s="26">
        <f ca="1">('Composition%'!C115*ReactionRateK3!C145)^3</f>
        <v>5.9401976259202334</v>
      </c>
      <c r="E145" s="4"/>
      <c r="F145" s="73">
        <f ca="1">IF(F$2=0,0,F$22*EXP(F$23/($B145+273)/RGas)*(OFFSET('Composition%'!$B115,0,F$13)*OFFSET('Composition%'!$B115,0,F$14)))-IF(F$2=2,0,OFFSET('Composition%'!$B115,0,F$17)*OFFSET('Composition%'!$B115,0,F$18)*(F$24*EXP(-F$25/($B145+273)/RGas)))+ReactionRateK2!F145/2</f>
        <v>2.2677881894820678E-3</v>
      </c>
      <c r="G145" s="73">
        <f ca="1">IF(G$2=0,0,G$22*EXP(G$23/($B145+273)/RGas)*(OFFSET('Composition%'!$B115,0,G$13)*OFFSET('Composition%'!$B115,0,G$14)))-IF(G$2=2,0,OFFSET('Composition%'!$B115,0,G$17)*OFFSET('Composition%'!$B115,0,G$18)*(G$24*EXP(-G$25/($B145+273)/RGas)))+ReactionRateK2!G145/2</f>
        <v>9.2385408908851824E-4</v>
      </c>
      <c r="H145" s="73">
        <f ca="1">IF(H$2=0,0,H$22*EXP(H$23/($B145+273)/RGas)*(OFFSET('Composition%'!$B115,0,H$13)*OFFSET('Composition%'!$B115,0,H$14)))-IF(H$2=2,0,OFFSET('Composition%'!$B115,0,H$17)*OFFSET('Composition%'!$B115,0,H$18)*(H$24*EXP(-H$25/($B145+273)/RGas)))+ReactionRateK2!H145/2</f>
        <v>-3.1803355528976966E-6</v>
      </c>
      <c r="I145" s="73">
        <f ca="1">IF(I$2=0,0,I$22*EXP(I$23/($B145+273)/RGas)*(OFFSET('Composition%'!$B115,0,I$13)*OFFSET('Composition%'!$B115,0,I$14)))-IF(I$2=2,0,OFFSET('Composition%'!$B115,0,I$17)*OFFSET('Composition%'!$B115,0,I$18)*(I$24*EXP(-I$25/($B145+273)/RGas)))+ReactionRateK2!I145/2</f>
        <v>7.9615273175886947E-7</v>
      </c>
      <c r="J145" s="73"/>
      <c r="K145" s="73">
        <f ca="1">IF(K$2=0,0,K$22*EXP(K$23/($B145+273)/RGas)*(OFFSET('Composition%'!$B115,0,K$13)*OFFSET('Composition%'!$B115,0,K$14)))-IF(K$2=2,0,OFFSET('Composition%'!$B115,0,K$17)*OFFSET('Composition%'!$B115,0,K$18)*(K$24*EXP(-K$25/($B145+273)/RGas)))+ReactionRateK2!K145/2</f>
        <v>6.3785787447257604E-3</v>
      </c>
      <c r="L145" s="73">
        <f ca="1">IF(L$2=0,0,L$22*EXP(L$23/($B145+273)/RGas)*(OFFSET('Composition%'!$B115,0,L$13)*OFFSET('Composition%'!$B115,0,L$14)))-IF(L$2=2,0,OFFSET('Composition%'!$B115,0,L$17)*OFFSET('Composition%'!$B115,0,L$18)*(L$24*EXP(-L$25/($B145+273)/RGas)))+ReactionRateK2!L145/2</f>
        <v>-1.9547419567506807E-3</v>
      </c>
      <c r="M145" s="73">
        <f ca="1">IF(M$2=0,0,M$22*EXP(M$23/($B145+273)/RGas)*(OFFSET('Composition%'!$B115,0,M$13)*OFFSET('Composition%'!$B115,0,M$14)))-IF(M$2=2,0,OFFSET('Composition%'!$B115,0,M$17)*OFFSET('Composition%'!$B115,0,M$18)*(M$24*EXP(-M$25/($B145+273)/RGas)))+ReactionRateK2!M145/2</f>
        <v>0</v>
      </c>
      <c r="N145" s="73"/>
      <c r="O145" s="73">
        <f ca="1">IF(O$2=0,0,O$22*EXP(O$23/($B145+273)/RGas)*(OFFSET('Composition%'!$B115,0,O$13)*OFFSET('Composition%'!$B115,0,O$14)))-IF(O$2=2,0,OFFSET('Composition%'!$B115,0,O$17)*OFFSET('Composition%'!$B115,0,O$18)*(O$24*EXP(-O$25/($B145+273)/RGas)))+ReactionRateK2!O145/2</f>
        <v>0</v>
      </c>
      <c r="P145" s="73">
        <f ca="1">IF(P$2=0,0,P$22*EXP(P$23/($B145+273)/RGas)*(OFFSET('Composition%'!$B115,0,P$13)*OFFSET('Composition%'!$B115,0,P$14)))-IF(P$2=2,0,OFFSET('Composition%'!$B115,0,P$17)*OFFSET('Composition%'!$B115,0,P$18)*(P$24*EXP(-P$25/($B145+273)/RGas)))+ReactionRateK2!P145/2</f>
        <v>1.2753226904286683E-2</v>
      </c>
      <c r="Q145" s="73">
        <f ca="1">IF(Q$2=0,0,Q$22*EXP(Q$23/($B145+273)/RGas)*(OFFSET('Composition%'!$B115,0,Q$13)*OFFSET('Composition%'!$B115,0,Q$14)))-IF(Q$2=2,0,OFFSET('Composition%'!$B115,0,Q$17)*OFFSET('Composition%'!$B115,0,Q$18)*(Q$24*EXP(-Q$25/($B145+273)/RGas)))+ReactionRateK2!Q145/2</f>
        <v>1.9646829180434644E-4</v>
      </c>
      <c r="R145" s="73">
        <f ca="1">IF(R$2=0,0,R$22*EXP(R$23/($B145+273)/RGas)*(OFFSET('Composition%'!$B115,0,R$13)*OFFSET('Composition%'!$B115,0,R$14)))-IF(R$2=2,0,OFFSET('Composition%'!$B115,0,R$17)*OFFSET('Composition%'!$B115,0,R$18)*(R$24*EXP(-R$25/($B145+273)/RGas)))+ReactionRateK2!R145/2</f>
        <v>8.1154897208045654E-5</v>
      </c>
      <c r="S145" s="73"/>
      <c r="T145" s="73">
        <f ca="1">IF(T$2=0,0,T$22*EXP(T$23/($B145+273)/RGas)*(OFFSET('Composition%'!$B115,0,T$13)*OFFSET('Composition%'!$B115,0,T$14)))-IF(T$2=2,0,OFFSET('Composition%'!$B115,0,T$17)*OFFSET('Composition%'!$B115,0,T$18)*(T$24*EXP(-T$25/($B145+273)/RGas)))+ReactionRateK2!T145/2</f>
        <v>2.2190247665811988E-5</v>
      </c>
      <c r="U145" s="73">
        <f ca="1">IF(U$2=0,0,U$22*EXP(U$23/($B145+273)/RGas)*(OFFSET('Composition%'!$B115,0,U$13)*OFFSET('Composition%'!$B115,0,U$14)))-IF(U$2=2,0,OFFSET('Composition%'!$B115,0,U$17)*OFFSET('Composition%'!$B115,0,U$18)*(U$24*EXP(-U$25/($B145+273)/RGas)))+ReactionRateK2!U145/2</f>
        <v>4.9553756998145104E-8</v>
      </c>
      <c r="V145" s="73">
        <f ca="1">IF(V$2=0,0,V$22*EXP(V$23/($B145+273)/RGas)*(OFFSET('Composition%'!$B115,0,V$13)*OFFSET('Composition%'!$B115,0,V$14)))-IF(V$2=2,0,OFFSET('Composition%'!$B115,0,V$17)*OFFSET('Composition%'!$B115,0,V$18)*(V$24*EXP(-V$25/($B145+273)/RGas)))+ReactionRateK2!V145/2</f>
        <v>0</v>
      </c>
      <c r="W145" s="73">
        <f ca="1">IF(W$2=0,0,W$22*EXP(W$23/($B145+273)/RGas)*(OFFSET('Composition%'!$B115,0,W$13)*OFFSET('Composition%'!$B115,0,W$14)))-IF(W$2=2,0,OFFSET('Composition%'!$B115,0,W$17)*OFFSET('Composition%'!$B115,0,W$18)*(W$24*EXP(-W$25/($B145+273)/RGas)))+ReactionRateK2!W145/2</f>
        <v>0</v>
      </c>
      <c r="X145" s="73">
        <f ca="1">IF(X$2=0,0,X$22*EXP(X$23/($B145+273)/RGas)*(OFFSET('Composition%'!$B115,0,X$13)*OFFSET('Composition%'!$B115,0,X$14)))-IF(X$2=2,0,OFFSET('Composition%'!$B115,0,X$17)*OFFSET('Composition%'!$B115,0,X$18)*(X$24*EXP(-X$25/($B145+273)/RGas)))+ReactionRateK2!X145/2</f>
        <v>4.3590174556975227E-8</v>
      </c>
      <c r="Y145" s="73">
        <f ca="1">IF(Y$2=0,0,Y$22*EXP(Y$23/($B145+273)/RGas)*(OFFSET('Composition%'!$B115,0,Y$13)*OFFSET('Composition%'!$B115,0,Y$14)))-IF(Y$2=2,0,OFFSET('Composition%'!$B115,0,Y$17)*OFFSET('Composition%'!$B115,0,Y$18)*(Y$24*EXP(-Y$25/($B145+273)/RGas)))+ReactionRateK2!Y145/2</f>
        <v>2.1574559596969176E-9</v>
      </c>
      <c r="Z145" s="73">
        <f ca="1">IF(Z$2=0,0,Z$22*EXP(Z$23/($B145+273)/RGas)*(OFFSET('Composition%'!$B115,0,Z$13)*OFFSET('Composition%'!$B115,0,Z$14)))-IF(Z$2=2,0,OFFSET('Composition%'!$B115,0,Z$17)*OFFSET('Composition%'!$B115,0,Z$18)*(Z$24*EXP(-Z$25/($B145+273)/RGas)))+ReactionRateK2!Z145/2</f>
        <v>0</v>
      </c>
      <c r="AA145" s="73">
        <f ca="1">IF(AA$2=0,0,AA$22*EXP(AA$23/($B145+273)/RGas)*(OFFSET('Composition%'!$B115,0,AA$13)*OFFSET('Composition%'!$B115,0,AA$14)))-IF(AA$2=2,0,OFFSET('Composition%'!$B115,0,AA$17)*OFFSET('Composition%'!$B115,0,AA$18)*(AA$24*EXP(-AA$25/($B145+273)/RGas)))+ReactionRateK2!AA145/2</f>
        <v>0</v>
      </c>
      <c r="AB145" s="73">
        <f ca="1">IF(AB$2=0,0,AB$22*EXP(AB$23/($B145+273)/RGas)*(OFFSET('Composition%'!$B115,0,AB$13)*OFFSET('Composition%'!$B115,0,AB$14)))-IF(AB$2=2,0,OFFSET('Composition%'!$B115,0,AB$17)*OFFSET('Composition%'!$B115,0,AB$18)*(AB$24*EXP(-AB$25/($B145+273)/RGas)))+ReactionRateK2!AB145/2</f>
        <v>0</v>
      </c>
      <c r="AC145" s="73">
        <f ca="1">IF(AC$2=0,0,AC$22*EXP(AC$23/($B145+273)/RGas)*(OFFSET('Composition%'!$B115,0,AC$13)*OFFSET('Composition%'!$B115,0,AC$14)))-IF(AC$2=2,0,OFFSET('Composition%'!$B115,0,AC$17)*OFFSET('Composition%'!$B115,0,AC$18)*(AC$24*EXP(-AC$25/($B145+273)/RGas)))+ReactionRateK2!AC145/2</f>
        <v>0</v>
      </c>
      <c r="AD145" s="73">
        <f ca="1">IF(AD$2=0,0,AD$22*EXP(AD$23/($B145+273)/RGas)*(OFFSET('Composition%'!$B115,0,AD$13)*OFFSET('Composition%'!$B115,0,AD$14)))-IF(AD$2=2,0,OFFSET('Composition%'!$B115,0,AD$17)*OFFSET('Composition%'!$B115,0,AD$18)*(AD$24*EXP(-AD$25/($B145+273)/RGas)))+ReactionRateK2!AD145/2</f>
        <v>0</v>
      </c>
      <c r="AE145" s="73">
        <f ca="1">IF(AE$2=0,0,AE$22*EXP(AE$23/($B145+273)/RGas)*(OFFSET('Composition%'!$B115,0,AE$13)*OFFSET('Composition%'!$B115,0,AE$14)))-IF(AE$2=2,0,OFFSET('Composition%'!$B115,0,AE$17)*OFFSET('Composition%'!$B115,0,AE$18)*(AE$24*EXP(-AE$25/($B145+273)/RGas)))+ReactionRateK2!AE145/2</f>
        <v>0</v>
      </c>
      <c r="AF145" s="73"/>
      <c r="AG145" s="73">
        <f ca="1">IF(AG$2=0,0,AG$22*EXP(AG$23/($B145+273)/RGas)*(OFFSET('Composition%'!$B115,0,AG$13)*OFFSET('Composition%'!$B115,0,AG$14)))-IF(AG$2=2,0,OFFSET('Composition%'!$B115,0,AG$17)*OFFSET('Composition%'!$B115,0,AG$18)*(AG$24*EXP(-AG$25/($B145+273)/RGas)))+ReactionRateK2!AG145/2</f>
        <v>0</v>
      </c>
      <c r="AH145" s="73">
        <f ca="1">IF(AH$2=0,0,AH$22*EXP(AH$23/($B145+273)/RGas)*(OFFSET('Composition%'!$B115,0,AH$13)*OFFSET('Composition%'!$B115,0,AH$14)))-IF(AH$2=2,0,OFFSET('Composition%'!$B115,0,AH$17)*OFFSET('Composition%'!$B115,0,AH$18)*(AH$24*EXP(-AH$25/($B145+273)/RGas)))+ReactionRateK2!AH145/2</f>
        <v>0</v>
      </c>
      <c r="AI145" s="73">
        <f ca="1">IF(AI$2=0,0,AI$22*EXP(AI$23/($B145+273)/RGas)*(OFFSET('Composition%'!$B115,0,AI$13)*OFFSET('Composition%'!$B115,0,AI$14)))-IF(AI$2=2,0,OFFSET('Composition%'!$B115,0,AI$17)*OFFSET('Composition%'!$B115,0,AI$18)*(AI$24*EXP(-AI$25/($B145+273)/RGas)))+ReactionRateK2!AI145/2</f>
        <v>0</v>
      </c>
      <c r="AJ145" s="73">
        <f ca="1">IF(AJ$2=0,0,AJ$22*EXP(AJ$23/($B145+273)/RGas)*(OFFSET('Composition%'!$B115,0,AJ$13)*OFFSET('Composition%'!$B115,0,AJ$14)))-IF(AJ$2=2,0,OFFSET('Composition%'!$B115,0,AJ$17)*OFFSET('Composition%'!$B115,0,AJ$18)*(AJ$24*EXP(-AJ$25/($B145+273)/RGas)))+ReactionRateK2!AJ145/2</f>
        <v>0</v>
      </c>
      <c r="AK145" s="73">
        <f ca="1">IF(AK$2=0,0,AK$22*EXP(AK$23/($B145+273)/RGas)*(OFFSET('Composition%'!$B115,0,AK$13)*OFFSET('Composition%'!$B115,0,AK$14)))-IF(AK$2=2,0,OFFSET('Composition%'!$B115,0,AK$17)*OFFSET('Composition%'!$B115,0,AK$18)*(AK$24*EXP(-AK$25/($B145+273)/RGas)))+ReactionRateK2!AK145/2</f>
        <v>0</v>
      </c>
      <c r="AL145" s="73">
        <f ca="1">IF(AL$2=0,0,AL$22*EXP(AL$23/($B145+273)/RGas)*(OFFSET('Composition%'!$B115,0,AL$13)*OFFSET('Composition%'!$B115,0,AL$14)))-IF(AL$2=2,0,OFFSET('Composition%'!$B115,0,AL$17)*OFFSET('Composition%'!$B115,0,AL$18)*(AL$24*EXP(-AL$25/($B145+273)/RGas)))+ReactionRateK2!AL145/2</f>
        <v>0</v>
      </c>
      <c r="AM145" s="73"/>
      <c r="AN145" s="73">
        <f ca="1">IF(AN$2=0,0,AN$22*EXP(AN$23/($B145+273)/RGas)*(OFFSET('Composition%'!$B115,0,AN$13)*OFFSET('Composition%'!$B115,0,AN$14)))-IF(AN$2=2,0,OFFSET('Composition%'!$B115,0,AN$17)*OFFSET('Composition%'!$B115,0,AN$18)*(AN$24*EXP(-AN$25/($B145+273)/RGas)))+ReactionRateK2!AN145/2</f>
        <v>0</v>
      </c>
      <c r="AO145" s="73">
        <f ca="1">IF(AO$2=0,0,AO$22*EXP(AO$23/($B145+273)/RGas)*(OFFSET('Composition%'!$B115,0,AO$13)*OFFSET('Composition%'!$B115,0,AO$14)))-IF(AO$2=2,0,OFFSET('Composition%'!$B115,0,AO$17)*OFFSET('Composition%'!$B115,0,AO$18)*(AO$24*EXP(-AO$25/($B145+273)/RGas)))+ReactionRateK2!AO145/2</f>
        <v>0</v>
      </c>
      <c r="AP145" s="73">
        <f ca="1">IF(AP$2=0,0,AP$22*EXP(AP$23/($B145+273)/RGas)*(OFFSET('Composition%'!$B115,0,AP$13)*OFFSET('Composition%'!$B115,0,AP$14)))-IF(AP$2=2,0,OFFSET('Composition%'!$B115,0,AP$17)*OFFSET('Composition%'!$B115,0,AP$18)*(AP$24*EXP(-AP$25/($B145+273)/RGas)))+ReactionRateK2!AP145/2</f>
        <v>4.7340221752472314E-12</v>
      </c>
      <c r="AQ145" s="73">
        <f ca="1">IF(AQ$2=0,0,AQ$22*EXP(AQ$23/($B145+273)/RGas)*(OFFSET('Composition%'!$B115,0,AQ$13)*OFFSET('Composition%'!$B115,0,AQ$14)))-IF(AQ$2=2,0,OFFSET('Composition%'!$B115,0,AQ$17)*OFFSET('Composition%'!$B115,0,AQ$18)*(AQ$24*EXP(-AQ$25/($B145+273)/RGas)))+ReactionRateK2!AQ145/2</f>
        <v>0</v>
      </c>
      <c r="AR145" s="73">
        <f ca="1">IF(AR$2=0,0,AR$22*EXP(AR$23/($B145+273)/RGas)*(OFFSET('Composition%'!$B115,0,AR$13)*OFFSET('Composition%'!$B115,0,AR$14)))-IF(AR$2=2,0,OFFSET('Composition%'!$B115,0,AR$17)*OFFSET('Composition%'!$B115,0,AR$18)*(AR$24*EXP(-AR$25/($B145+273)/RGas)))+ReactionRateK2!AR145/2</f>
        <v>0</v>
      </c>
    </row>
    <row r="146" spans="1:44">
      <c r="A146" s="3">
        <f t="shared" si="12"/>
        <v>5.6999999999999877</v>
      </c>
      <c r="B146" s="19">
        <f ca="1">'Composition%'!B116</f>
        <v>414.73026928490469</v>
      </c>
      <c r="C146">
        <f t="shared" si="11"/>
        <v>30</v>
      </c>
      <c r="D146" s="26">
        <f ca="1">('Composition%'!C116*ReactionRateK3!C146)^3</f>
        <v>5.9398563151289849</v>
      </c>
      <c r="E146" s="4"/>
      <c r="F146" s="73">
        <f ca="1">IF(F$2=0,0,F$22*EXP(F$23/($B146+273)/RGas)*(OFFSET('Composition%'!$B116,0,F$13)*OFFSET('Composition%'!$B116,0,F$14)))-IF(F$2=2,0,OFFSET('Composition%'!$B116,0,F$17)*OFFSET('Composition%'!$B116,0,F$18)*(F$24*EXP(-F$25/($B146+273)/RGas)))+ReactionRateK2!F146/2</f>
        <v>2.2387561005430849E-3</v>
      </c>
      <c r="G146" s="73">
        <f ca="1">IF(G$2=0,0,G$22*EXP(G$23/($B146+273)/RGas)*(OFFSET('Composition%'!$B116,0,G$13)*OFFSET('Composition%'!$B116,0,G$14)))-IF(G$2=2,0,OFFSET('Composition%'!$B116,0,G$17)*OFFSET('Composition%'!$B116,0,G$18)*(G$24*EXP(-G$25/($B146+273)/RGas)))+ReactionRateK2!G146/2</f>
        <v>9.1236464863015711E-4</v>
      </c>
      <c r="H146" s="73">
        <f ca="1">IF(H$2=0,0,H$22*EXP(H$23/($B146+273)/RGas)*(OFFSET('Composition%'!$B116,0,H$13)*OFFSET('Composition%'!$B116,0,H$14)))-IF(H$2=2,0,OFFSET('Composition%'!$B116,0,H$17)*OFFSET('Composition%'!$B116,0,H$18)*(H$24*EXP(-H$25/($B146+273)/RGas)))+ReactionRateK2!H146/2</f>
        <v>-3.1501398805164728E-6</v>
      </c>
      <c r="I146" s="73">
        <f ca="1">IF(I$2=0,0,I$22*EXP(I$23/($B146+273)/RGas)*(OFFSET('Composition%'!$B116,0,I$13)*OFFSET('Composition%'!$B116,0,I$14)))-IF(I$2=2,0,OFFSET('Composition%'!$B116,0,I$17)*OFFSET('Composition%'!$B116,0,I$18)*(I$24*EXP(-I$25/($B146+273)/RGas)))+ReactionRateK2!I146/2</f>
        <v>7.480549245584188E-7</v>
      </c>
      <c r="J146" s="73"/>
      <c r="K146" s="73">
        <f ca="1">IF(K$2=0,0,K$22*EXP(K$23/($B146+273)/RGas)*(OFFSET('Composition%'!$B116,0,K$13)*OFFSET('Composition%'!$B116,0,K$14)))-IF(K$2=2,0,OFFSET('Composition%'!$B116,0,K$17)*OFFSET('Composition%'!$B116,0,K$18)*(K$24*EXP(-K$25/($B146+273)/RGas)))+ReactionRateK2!K146/2</f>
        <v>6.1968670898981237E-3</v>
      </c>
      <c r="L146" s="73">
        <f ca="1">IF(L$2=0,0,L$22*EXP(L$23/($B146+273)/RGas)*(OFFSET('Composition%'!$B116,0,L$13)*OFFSET('Composition%'!$B116,0,L$14)))-IF(L$2=2,0,OFFSET('Composition%'!$B116,0,L$17)*OFFSET('Composition%'!$B116,0,L$18)*(L$24*EXP(-L$25/($B146+273)/RGas)))+ReactionRateK2!L146/2</f>
        <v>-1.9324941647659315E-3</v>
      </c>
      <c r="M146" s="73">
        <f ca="1">IF(M$2=0,0,M$22*EXP(M$23/($B146+273)/RGas)*(OFFSET('Composition%'!$B116,0,M$13)*OFFSET('Composition%'!$B116,0,M$14)))-IF(M$2=2,0,OFFSET('Composition%'!$B116,0,M$17)*OFFSET('Composition%'!$B116,0,M$18)*(M$24*EXP(-M$25/($B146+273)/RGas)))+ReactionRateK2!M146/2</f>
        <v>0</v>
      </c>
      <c r="N146" s="73"/>
      <c r="O146" s="73">
        <f ca="1">IF(O$2=0,0,O$22*EXP(O$23/($B146+273)/RGas)*(OFFSET('Composition%'!$B116,0,O$13)*OFFSET('Composition%'!$B116,0,O$14)))-IF(O$2=2,0,OFFSET('Composition%'!$B116,0,O$17)*OFFSET('Composition%'!$B116,0,O$18)*(O$24*EXP(-O$25/($B146+273)/RGas)))+ReactionRateK2!O146/2</f>
        <v>0</v>
      </c>
      <c r="P146" s="73">
        <f ca="1">IF(P$2=0,0,P$22*EXP(P$23/($B146+273)/RGas)*(OFFSET('Composition%'!$B116,0,P$13)*OFFSET('Composition%'!$B116,0,P$14)))-IF(P$2=2,0,OFFSET('Composition%'!$B116,0,P$17)*OFFSET('Composition%'!$B116,0,P$18)*(P$24*EXP(-P$25/($B146+273)/RGas)))+ReactionRateK2!P146/2</f>
        <v>1.2632076475165725E-2</v>
      </c>
      <c r="Q146" s="73">
        <f ca="1">IF(Q$2=0,0,Q$22*EXP(Q$23/($B146+273)/RGas)*(OFFSET('Composition%'!$B116,0,Q$13)*OFFSET('Composition%'!$B116,0,Q$14)))-IF(Q$2=2,0,OFFSET('Composition%'!$B116,0,Q$17)*OFFSET('Composition%'!$B116,0,Q$18)*(Q$24*EXP(-Q$25/($B146+273)/RGas)))+ReactionRateK2!Q146/2</f>
        <v>1.9720957643799765E-4</v>
      </c>
      <c r="R146" s="73">
        <f ca="1">IF(R$2=0,0,R$22*EXP(R$23/($B146+273)/RGas)*(OFFSET('Composition%'!$B116,0,R$13)*OFFSET('Composition%'!$B116,0,R$14)))-IF(R$2=2,0,OFFSET('Composition%'!$B116,0,R$17)*OFFSET('Composition%'!$B116,0,R$18)*(R$24*EXP(-R$25/($B146+273)/RGas)))+ReactionRateK2!R146/2</f>
        <v>8.2119289246785965E-5</v>
      </c>
      <c r="S146" s="73"/>
      <c r="T146" s="73">
        <f ca="1">IF(T$2=0,0,T$22*EXP(T$23/($B146+273)/RGas)*(OFFSET('Composition%'!$B116,0,T$13)*OFFSET('Composition%'!$B116,0,T$14)))-IF(T$2=2,0,OFFSET('Composition%'!$B116,0,T$17)*OFFSET('Composition%'!$B116,0,T$18)*(T$24*EXP(-T$25/($B146+273)/RGas)))+ReactionRateK2!T146/2</f>
        <v>2.0846421585419498E-5</v>
      </c>
      <c r="U146" s="73">
        <f ca="1">IF(U$2=0,0,U$22*EXP(U$23/($B146+273)/RGas)*(OFFSET('Composition%'!$B116,0,U$13)*OFFSET('Composition%'!$B116,0,U$14)))-IF(U$2=2,0,OFFSET('Composition%'!$B116,0,U$17)*OFFSET('Composition%'!$B116,0,U$18)*(U$24*EXP(-U$25/($B146+273)/RGas)))+ReactionRateK2!U146/2</f>
        <v>4.4490042136084529E-8</v>
      </c>
      <c r="V146" s="73">
        <f ca="1">IF(V$2=0,0,V$22*EXP(V$23/($B146+273)/RGas)*(OFFSET('Composition%'!$B116,0,V$13)*OFFSET('Composition%'!$B116,0,V$14)))-IF(V$2=2,0,OFFSET('Composition%'!$B116,0,V$17)*OFFSET('Composition%'!$B116,0,V$18)*(V$24*EXP(-V$25/($B146+273)/RGas)))+ReactionRateK2!V146/2</f>
        <v>0</v>
      </c>
      <c r="W146" s="73">
        <f ca="1">IF(W$2=0,0,W$22*EXP(W$23/($B146+273)/RGas)*(OFFSET('Composition%'!$B116,0,W$13)*OFFSET('Composition%'!$B116,0,W$14)))-IF(W$2=2,0,OFFSET('Composition%'!$B116,0,W$17)*OFFSET('Composition%'!$B116,0,W$18)*(W$24*EXP(-W$25/($B146+273)/RGas)))+ReactionRateK2!W146/2</f>
        <v>0</v>
      </c>
      <c r="X146" s="73">
        <f ca="1">IF(X$2=0,0,X$22*EXP(X$23/($B146+273)/RGas)*(OFFSET('Composition%'!$B116,0,X$13)*OFFSET('Composition%'!$B116,0,X$14)))-IF(X$2=2,0,OFFSET('Composition%'!$B116,0,X$17)*OFFSET('Composition%'!$B116,0,X$18)*(X$24*EXP(-X$25/($B146+273)/RGas)))+ReactionRateK2!X146/2</f>
        <v>4.3589337766674679E-8</v>
      </c>
      <c r="Y146" s="73">
        <f ca="1">IF(Y$2=0,0,Y$22*EXP(Y$23/($B146+273)/RGas)*(OFFSET('Composition%'!$B116,0,Y$13)*OFFSET('Composition%'!$B116,0,Y$14)))-IF(Y$2=2,0,OFFSET('Composition%'!$B116,0,Y$17)*OFFSET('Composition%'!$B116,0,Y$18)*(Y$24*EXP(-Y$25/($B146+273)/RGas)))+ReactionRateK2!Y146/2</f>
        <v>2.1574145435236792E-9</v>
      </c>
      <c r="Z146" s="73">
        <f ca="1">IF(Z$2=0,0,Z$22*EXP(Z$23/($B146+273)/RGas)*(OFFSET('Composition%'!$B116,0,Z$13)*OFFSET('Composition%'!$B116,0,Z$14)))-IF(Z$2=2,0,OFFSET('Composition%'!$B116,0,Z$17)*OFFSET('Composition%'!$B116,0,Z$18)*(Z$24*EXP(-Z$25/($B146+273)/RGas)))+ReactionRateK2!Z146/2</f>
        <v>0</v>
      </c>
      <c r="AA146" s="73">
        <f ca="1">IF(AA$2=0,0,AA$22*EXP(AA$23/($B146+273)/RGas)*(OFFSET('Composition%'!$B116,0,AA$13)*OFFSET('Composition%'!$B116,0,AA$14)))-IF(AA$2=2,0,OFFSET('Composition%'!$B116,0,AA$17)*OFFSET('Composition%'!$B116,0,AA$18)*(AA$24*EXP(-AA$25/($B146+273)/RGas)))+ReactionRateK2!AA146/2</f>
        <v>0</v>
      </c>
      <c r="AB146" s="73">
        <f ca="1">IF(AB$2=0,0,AB$22*EXP(AB$23/($B146+273)/RGas)*(OFFSET('Composition%'!$B116,0,AB$13)*OFFSET('Composition%'!$B116,0,AB$14)))-IF(AB$2=2,0,OFFSET('Composition%'!$B116,0,AB$17)*OFFSET('Composition%'!$B116,0,AB$18)*(AB$24*EXP(-AB$25/($B146+273)/RGas)))+ReactionRateK2!AB146/2</f>
        <v>0</v>
      </c>
      <c r="AC146" s="73">
        <f ca="1">IF(AC$2=0,0,AC$22*EXP(AC$23/($B146+273)/RGas)*(OFFSET('Composition%'!$B116,0,AC$13)*OFFSET('Composition%'!$B116,0,AC$14)))-IF(AC$2=2,0,OFFSET('Composition%'!$B116,0,AC$17)*OFFSET('Composition%'!$B116,0,AC$18)*(AC$24*EXP(-AC$25/($B146+273)/RGas)))+ReactionRateK2!AC146/2</f>
        <v>0</v>
      </c>
      <c r="AD146" s="73">
        <f ca="1">IF(AD$2=0,0,AD$22*EXP(AD$23/($B146+273)/RGas)*(OFFSET('Composition%'!$B116,0,AD$13)*OFFSET('Composition%'!$B116,0,AD$14)))-IF(AD$2=2,0,OFFSET('Composition%'!$B116,0,AD$17)*OFFSET('Composition%'!$B116,0,AD$18)*(AD$24*EXP(-AD$25/($B146+273)/RGas)))+ReactionRateK2!AD146/2</f>
        <v>0</v>
      </c>
      <c r="AE146" s="73">
        <f ca="1">IF(AE$2=0,0,AE$22*EXP(AE$23/($B146+273)/RGas)*(OFFSET('Composition%'!$B116,0,AE$13)*OFFSET('Composition%'!$B116,0,AE$14)))-IF(AE$2=2,0,OFFSET('Composition%'!$B116,0,AE$17)*OFFSET('Composition%'!$B116,0,AE$18)*(AE$24*EXP(-AE$25/($B146+273)/RGas)))+ReactionRateK2!AE146/2</f>
        <v>0</v>
      </c>
      <c r="AF146" s="73"/>
      <c r="AG146" s="73">
        <f ca="1">IF(AG$2=0,0,AG$22*EXP(AG$23/($B146+273)/RGas)*(OFFSET('Composition%'!$B116,0,AG$13)*OFFSET('Composition%'!$B116,0,AG$14)))-IF(AG$2=2,0,OFFSET('Composition%'!$B116,0,AG$17)*OFFSET('Composition%'!$B116,0,AG$18)*(AG$24*EXP(-AG$25/($B146+273)/RGas)))+ReactionRateK2!AG146/2</f>
        <v>0</v>
      </c>
      <c r="AH146" s="73">
        <f ca="1">IF(AH$2=0,0,AH$22*EXP(AH$23/($B146+273)/RGas)*(OFFSET('Composition%'!$B116,0,AH$13)*OFFSET('Composition%'!$B116,0,AH$14)))-IF(AH$2=2,0,OFFSET('Composition%'!$B116,0,AH$17)*OFFSET('Composition%'!$B116,0,AH$18)*(AH$24*EXP(-AH$25/($B146+273)/RGas)))+ReactionRateK2!AH146/2</f>
        <v>0</v>
      </c>
      <c r="AI146" s="73">
        <f ca="1">IF(AI$2=0,0,AI$22*EXP(AI$23/($B146+273)/RGas)*(OFFSET('Composition%'!$B116,0,AI$13)*OFFSET('Composition%'!$B116,0,AI$14)))-IF(AI$2=2,0,OFFSET('Composition%'!$B116,0,AI$17)*OFFSET('Composition%'!$B116,0,AI$18)*(AI$24*EXP(-AI$25/($B146+273)/RGas)))+ReactionRateK2!AI146/2</f>
        <v>0</v>
      </c>
      <c r="AJ146" s="73">
        <f ca="1">IF(AJ$2=0,0,AJ$22*EXP(AJ$23/($B146+273)/RGas)*(OFFSET('Composition%'!$B116,0,AJ$13)*OFFSET('Composition%'!$B116,0,AJ$14)))-IF(AJ$2=2,0,OFFSET('Composition%'!$B116,0,AJ$17)*OFFSET('Composition%'!$B116,0,AJ$18)*(AJ$24*EXP(-AJ$25/($B146+273)/RGas)))+ReactionRateK2!AJ146/2</f>
        <v>0</v>
      </c>
      <c r="AK146" s="73">
        <f ca="1">IF(AK$2=0,0,AK$22*EXP(AK$23/($B146+273)/RGas)*(OFFSET('Composition%'!$B116,0,AK$13)*OFFSET('Composition%'!$B116,0,AK$14)))-IF(AK$2=2,0,OFFSET('Composition%'!$B116,0,AK$17)*OFFSET('Composition%'!$B116,0,AK$18)*(AK$24*EXP(-AK$25/($B146+273)/RGas)))+ReactionRateK2!AK146/2</f>
        <v>0</v>
      </c>
      <c r="AL146" s="73">
        <f ca="1">IF(AL$2=0,0,AL$22*EXP(AL$23/($B146+273)/RGas)*(OFFSET('Composition%'!$B116,0,AL$13)*OFFSET('Composition%'!$B116,0,AL$14)))-IF(AL$2=2,0,OFFSET('Composition%'!$B116,0,AL$17)*OFFSET('Composition%'!$B116,0,AL$18)*(AL$24*EXP(-AL$25/($B146+273)/RGas)))+ReactionRateK2!AL146/2</f>
        <v>0</v>
      </c>
      <c r="AM146" s="73"/>
      <c r="AN146" s="73">
        <f ca="1">IF(AN$2=0,0,AN$22*EXP(AN$23/($B146+273)/RGas)*(OFFSET('Composition%'!$B116,0,AN$13)*OFFSET('Composition%'!$B116,0,AN$14)))-IF(AN$2=2,0,OFFSET('Composition%'!$B116,0,AN$17)*OFFSET('Composition%'!$B116,0,AN$18)*(AN$24*EXP(-AN$25/($B146+273)/RGas)))+ReactionRateK2!AN146/2</f>
        <v>0</v>
      </c>
      <c r="AO146" s="73">
        <f ca="1">IF(AO$2=0,0,AO$22*EXP(AO$23/($B146+273)/RGas)*(OFFSET('Composition%'!$B116,0,AO$13)*OFFSET('Composition%'!$B116,0,AO$14)))-IF(AO$2=2,0,OFFSET('Composition%'!$B116,0,AO$17)*OFFSET('Composition%'!$B116,0,AO$18)*(AO$24*EXP(-AO$25/($B146+273)/RGas)))+ReactionRateK2!AO146/2</f>
        <v>0</v>
      </c>
      <c r="AP146" s="73">
        <f ca="1">IF(AP$2=0,0,AP$22*EXP(AP$23/($B146+273)/RGas)*(OFFSET('Composition%'!$B116,0,AP$13)*OFFSET('Composition%'!$B116,0,AP$14)))-IF(AP$2=2,0,OFFSET('Composition%'!$B116,0,AP$17)*OFFSET('Composition%'!$B116,0,AP$18)*(AP$24*EXP(-AP$25/($B146+273)/RGas)))+ReactionRateK2!AP146/2</f>
        <v>4.7340240425447269E-12</v>
      </c>
      <c r="AQ146" s="73">
        <f ca="1">IF(AQ$2=0,0,AQ$22*EXP(AQ$23/($B146+273)/RGas)*(OFFSET('Composition%'!$B116,0,AQ$13)*OFFSET('Composition%'!$B116,0,AQ$14)))-IF(AQ$2=2,0,OFFSET('Composition%'!$B116,0,AQ$17)*OFFSET('Composition%'!$B116,0,AQ$18)*(AQ$24*EXP(-AQ$25/($B146+273)/RGas)))+ReactionRateK2!AQ146/2</f>
        <v>0</v>
      </c>
      <c r="AR146" s="73">
        <f ca="1">IF(AR$2=0,0,AR$22*EXP(AR$23/($B146+273)/RGas)*(OFFSET('Composition%'!$B116,0,AR$13)*OFFSET('Composition%'!$B116,0,AR$14)))-IF(AR$2=2,0,OFFSET('Composition%'!$B116,0,AR$17)*OFFSET('Composition%'!$B116,0,AR$18)*(AR$24*EXP(-AR$25/($B146+273)/RGas)))+ReactionRateK2!AR146/2</f>
        <v>0</v>
      </c>
    </row>
    <row r="147" spans="1:44">
      <c r="A147" s="3">
        <f t="shared" si="12"/>
        <v>5.7499999999999876</v>
      </c>
      <c r="B147" s="19">
        <f ca="1">'Composition%'!B117</f>
        <v>414.73715154987627</v>
      </c>
      <c r="C147">
        <f t="shared" si="11"/>
        <v>30</v>
      </c>
      <c r="D147" s="26">
        <f ca="1">('Composition%'!C117*ReactionRateK3!C147)^3</f>
        <v>5.9395358942538552</v>
      </c>
      <c r="E147" s="4"/>
      <c r="F147" s="73">
        <f ca="1">IF(F$2=0,0,F$22*EXP(F$23/($B147+273)/RGas)*(OFFSET('Composition%'!$B117,0,F$13)*OFFSET('Composition%'!$B117,0,F$14)))-IF(F$2=2,0,OFFSET('Composition%'!$B117,0,F$17)*OFFSET('Composition%'!$B117,0,F$18)*(F$24*EXP(-F$25/($B147+273)/RGas)))+ReactionRateK2!F147/2</f>
        <v>2.2102530599542813E-3</v>
      </c>
      <c r="G147" s="73">
        <f ca="1">IF(G$2=0,0,G$22*EXP(G$23/($B147+273)/RGas)*(OFFSET('Composition%'!$B117,0,G$13)*OFFSET('Composition%'!$B117,0,G$14)))-IF(G$2=2,0,OFFSET('Composition%'!$B117,0,G$17)*OFFSET('Composition%'!$B117,0,G$18)*(G$24*EXP(-G$25/($B147+273)/RGas)))+ReactionRateK2!G147/2</f>
        <v>9.0107164122094573E-4</v>
      </c>
      <c r="H147" s="73">
        <f ca="1">IF(H$2=0,0,H$22*EXP(H$23/($B147+273)/RGas)*(OFFSET('Composition%'!$B117,0,H$13)*OFFSET('Composition%'!$B117,0,H$14)))-IF(H$2=2,0,OFFSET('Composition%'!$B117,0,H$17)*OFFSET('Composition%'!$B117,0,H$18)*(H$24*EXP(-H$25/($B147+273)/RGas)))+ReactionRateK2!H147/2</f>
        <v>-3.1200910431541945E-6</v>
      </c>
      <c r="I147" s="73">
        <f ca="1">IF(I$2=0,0,I$22*EXP(I$23/($B147+273)/RGas)*(OFFSET('Composition%'!$B117,0,I$13)*OFFSET('Composition%'!$B117,0,I$14)))-IF(I$2=2,0,OFFSET('Composition%'!$B117,0,I$17)*OFFSET('Composition%'!$B117,0,I$18)*(I$24*EXP(-I$25/($B147+273)/RGas)))+ReactionRateK2!I147/2</f>
        <v>7.0321679478897502E-7</v>
      </c>
      <c r="J147" s="73"/>
      <c r="K147" s="73">
        <f ca="1">IF(K$2=0,0,K$22*EXP(K$23/($B147+273)/RGas)*(OFFSET('Composition%'!$B117,0,K$13)*OFFSET('Composition%'!$B117,0,K$14)))-IF(K$2=2,0,OFFSET('Composition%'!$B117,0,K$17)*OFFSET('Composition%'!$B117,0,K$18)*(K$24*EXP(-K$25/($B147+273)/RGas)))+ReactionRateK2!K147/2</f>
        <v>6.0188230603731097E-3</v>
      </c>
      <c r="L147" s="73">
        <f ca="1">IF(L$2=0,0,L$22*EXP(L$23/($B147+273)/RGas)*(OFFSET('Composition%'!$B117,0,L$13)*OFFSET('Composition%'!$B117,0,L$14)))-IF(L$2=2,0,OFFSET('Composition%'!$B117,0,L$17)*OFFSET('Composition%'!$B117,0,L$18)*(L$24*EXP(-L$25/($B147+273)/RGas)))+ReactionRateK2!L147/2</f>
        <v>-1.9107592584559699E-3</v>
      </c>
      <c r="M147" s="73">
        <f ca="1">IF(M$2=0,0,M$22*EXP(M$23/($B147+273)/RGas)*(OFFSET('Composition%'!$B117,0,M$13)*OFFSET('Composition%'!$B117,0,M$14)))-IF(M$2=2,0,OFFSET('Composition%'!$B117,0,M$17)*OFFSET('Composition%'!$B117,0,M$18)*(M$24*EXP(-M$25/($B147+273)/RGas)))+ReactionRateK2!M147/2</f>
        <v>0</v>
      </c>
      <c r="N147" s="73"/>
      <c r="O147" s="73">
        <f ca="1">IF(O$2=0,0,O$22*EXP(O$23/($B147+273)/RGas)*(OFFSET('Composition%'!$B117,0,O$13)*OFFSET('Composition%'!$B117,0,O$14)))-IF(O$2=2,0,OFFSET('Composition%'!$B117,0,O$17)*OFFSET('Composition%'!$B117,0,O$18)*(O$24*EXP(-O$25/($B147+273)/RGas)))+ReactionRateK2!O147/2</f>
        <v>0</v>
      </c>
      <c r="P147" s="73">
        <f ca="1">IF(P$2=0,0,P$22*EXP(P$23/($B147+273)/RGas)*(OFFSET('Composition%'!$B117,0,P$13)*OFFSET('Composition%'!$B117,0,P$14)))-IF(P$2=2,0,OFFSET('Composition%'!$B117,0,P$17)*OFFSET('Composition%'!$B117,0,P$18)*(P$24*EXP(-P$25/($B147+273)/RGas)))+ReactionRateK2!P147/2</f>
        <v>1.2511520184798147E-2</v>
      </c>
      <c r="Q147" s="73">
        <f ca="1">IF(Q$2=0,0,Q$22*EXP(Q$23/($B147+273)/RGas)*(OFFSET('Composition%'!$B117,0,Q$13)*OFFSET('Composition%'!$B117,0,Q$14)))-IF(Q$2=2,0,OFFSET('Composition%'!$B117,0,Q$17)*OFFSET('Composition%'!$B117,0,Q$18)*(Q$24*EXP(-Q$25/($B147+273)/RGas)))+ReactionRateK2!Q147/2</f>
        <v>1.9792890990653385E-4</v>
      </c>
      <c r="R147" s="73">
        <f ca="1">IF(R$2=0,0,R$22*EXP(R$23/($B147+273)/RGas)*(OFFSET('Composition%'!$B117,0,R$13)*OFFSET('Composition%'!$B117,0,R$14)))-IF(R$2=2,0,OFFSET('Composition%'!$B117,0,R$17)*OFFSET('Composition%'!$B117,0,R$18)*(R$24*EXP(-R$25/($B147+273)/RGas)))+ReactionRateK2!R147/2</f>
        <v>8.3077601302498927E-5</v>
      </c>
      <c r="S147" s="73"/>
      <c r="T147" s="73">
        <f ca="1">IF(T$2=0,0,T$22*EXP(T$23/($B147+273)/RGas)*(OFFSET('Composition%'!$B117,0,T$13)*OFFSET('Composition%'!$B117,0,T$14)))-IF(T$2=2,0,OFFSET('Composition%'!$B117,0,T$17)*OFFSET('Composition%'!$B117,0,T$18)*(T$24*EXP(-T$25/($B147+273)/RGas)))+ReactionRateK2!T147/2</f>
        <v>1.9595172548420008E-5</v>
      </c>
      <c r="U147" s="73">
        <f ca="1">IF(U$2=0,0,U$22*EXP(U$23/($B147+273)/RGas)*(OFFSET('Composition%'!$B117,0,U$13)*OFFSET('Composition%'!$B117,0,U$14)))-IF(U$2=2,0,OFFSET('Composition%'!$B117,0,U$17)*OFFSET('Composition%'!$B117,0,U$18)*(U$24*EXP(-U$25/($B147+273)/RGas)))+ReactionRateK2!U147/2</f>
        <v>3.9943922139879033E-8</v>
      </c>
      <c r="V147" s="73">
        <f ca="1">IF(V$2=0,0,V$22*EXP(V$23/($B147+273)/RGas)*(OFFSET('Composition%'!$B117,0,V$13)*OFFSET('Composition%'!$B117,0,V$14)))-IF(V$2=2,0,OFFSET('Composition%'!$B117,0,V$17)*OFFSET('Composition%'!$B117,0,V$18)*(V$24*EXP(-V$25/($B147+273)/RGas)))+ReactionRateK2!V147/2</f>
        <v>0</v>
      </c>
      <c r="W147" s="73">
        <f ca="1">IF(W$2=0,0,W$22*EXP(W$23/($B147+273)/RGas)*(OFFSET('Composition%'!$B117,0,W$13)*OFFSET('Composition%'!$B117,0,W$14)))-IF(W$2=2,0,OFFSET('Composition%'!$B117,0,W$17)*OFFSET('Composition%'!$B117,0,W$18)*(W$24*EXP(-W$25/($B147+273)/RGas)))+ReactionRateK2!W147/2</f>
        <v>0</v>
      </c>
      <c r="X147" s="73">
        <f ca="1">IF(X$2=0,0,X$22*EXP(X$23/($B147+273)/RGas)*(OFFSET('Composition%'!$B117,0,X$13)*OFFSET('Composition%'!$B117,0,X$14)))-IF(X$2=2,0,OFFSET('Composition%'!$B117,0,X$17)*OFFSET('Composition%'!$B117,0,X$18)*(X$24*EXP(-X$25/($B147+273)/RGas)))+ReactionRateK2!X147/2</f>
        <v>4.3588552047992897E-8</v>
      </c>
      <c r="Y147" s="73">
        <f ca="1">IF(Y$2=0,0,Y$22*EXP(Y$23/($B147+273)/RGas)*(OFFSET('Composition%'!$B117,0,Y$13)*OFFSET('Composition%'!$B117,0,Y$14)))-IF(Y$2=2,0,OFFSET('Composition%'!$B117,0,Y$17)*OFFSET('Composition%'!$B117,0,Y$18)*(Y$24*EXP(-Y$25/($B147+273)/RGas)))+ReactionRateK2!Y147/2</f>
        <v>2.1573756550936638E-9</v>
      </c>
      <c r="Z147" s="73">
        <f ca="1">IF(Z$2=0,0,Z$22*EXP(Z$23/($B147+273)/RGas)*(OFFSET('Composition%'!$B117,0,Z$13)*OFFSET('Composition%'!$B117,0,Z$14)))-IF(Z$2=2,0,OFFSET('Composition%'!$B117,0,Z$17)*OFFSET('Composition%'!$B117,0,Z$18)*(Z$24*EXP(-Z$25/($B147+273)/RGas)))+ReactionRateK2!Z147/2</f>
        <v>0</v>
      </c>
      <c r="AA147" s="73">
        <f ca="1">IF(AA$2=0,0,AA$22*EXP(AA$23/($B147+273)/RGas)*(OFFSET('Composition%'!$B117,0,AA$13)*OFFSET('Composition%'!$B117,0,AA$14)))-IF(AA$2=2,0,OFFSET('Composition%'!$B117,0,AA$17)*OFFSET('Composition%'!$B117,0,AA$18)*(AA$24*EXP(-AA$25/($B147+273)/RGas)))+ReactionRateK2!AA147/2</f>
        <v>0</v>
      </c>
      <c r="AB147" s="73">
        <f ca="1">IF(AB$2=0,0,AB$22*EXP(AB$23/($B147+273)/RGas)*(OFFSET('Composition%'!$B117,0,AB$13)*OFFSET('Composition%'!$B117,0,AB$14)))-IF(AB$2=2,0,OFFSET('Composition%'!$B117,0,AB$17)*OFFSET('Composition%'!$B117,0,AB$18)*(AB$24*EXP(-AB$25/($B147+273)/RGas)))+ReactionRateK2!AB147/2</f>
        <v>0</v>
      </c>
      <c r="AC147" s="73">
        <f ca="1">IF(AC$2=0,0,AC$22*EXP(AC$23/($B147+273)/RGas)*(OFFSET('Composition%'!$B117,0,AC$13)*OFFSET('Composition%'!$B117,0,AC$14)))-IF(AC$2=2,0,OFFSET('Composition%'!$B117,0,AC$17)*OFFSET('Composition%'!$B117,0,AC$18)*(AC$24*EXP(-AC$25/($B147+273)/RGas)))+ReactionRateK2!AC147/2</f>
        <v>0</v>
      </c>
      <c r="AD147" s="73">
        <f ca="1">IF(AD$2=0,0,AD$22*EXP(AD$23/($B147+273)/RGas)*(OFFSET('Composition%'!$B117,0,AD$13)*OFFSET('Composition%'!$B117,0,AD$14)))-IF(AD$2=2,0,OFFSET('Composition%'!$B117,0,AD$17)*OFFSET('Composition%'!$B117,0,AD$18)*(AD$24*EXP(-AD$25/($B147+273)/RGas)))+ReactionRateK2!AD147/2</f>
        <v>0</v>
      </c>
      <c r="AE147" s="73">
        <f ca="1">IF(AE$2=0,0,AE$22*EXP(AE$23/($B147+273)/RGas)*(OFFSET('Composition%'!$B117,0,AE$13)*OFFSET('Composition%'!$B117,0,AE$14)))-IF(AE$2=2,0,OFFSET('Composition%'!$B117,0,AE$17)*OFFSET('Composition%'!$B117,0,AE$18)*(AE$24*EXP(-AE$25/($B147+273)/RGas)))+ReactionRateK2!AE147/2</f>
        <v>0</v>
      </c>
      <c r="AF147" s="73"/>
      <c r="AG147" s="73">
        <f ca="1">IF(AG$2=0,0,AG$22*EXP(AG$23/($B147+273)/RGas)*(OFFSET('Composition%'!$B117,0,AG$13)*OFFSET('Composition%'!$B117,0,AG$14)))-IF(AG$2=2,0,OFFSET('Composition%'!$B117,0,AG$17)*OFFSET('Composition%'!$B117,0,AG$18)*(AG$24*EXP(-AG$25/($B147+273)/RGas)))+ReactionRateK2!AG147/2</f>
        <v>0</v>
      </c>
      <c r="AH147" s="73">
        <f ca="1">IF(AH$2=0,0,AH$22*EXP(AH$23/($B147+273)/RGas)*(OFFSET('Composition%'!$B117,0,AH$13)*OFFSET('Composition%'!$B117,0,AH$14)))-IF(AH$2=2,0,OFFSET('Composition%'!$B117,0,AH$17)*OFFSET('Composition%'!$B117,0,AH$18)*(AH$24*EXP(-AH$25/($B147+273)/RGas)))+ReactionRateK2!AH147/2</f>
        <v>0</v>
      </c>
      <c r="AI147" s="73">
        <f ca="1">IF(AI$2=0,0,AI$22*EXP(AI$23/($B147+273)/RGas)*(OFFSET('Composition%'!$B117,0,AI$13)*OFFSET('Composition%'!$B117,0,AI$14)))-IF(AI$2=2,0,OFFSET('Composition%'!$B117,0,AI$17)*OFFSET('Composition%'!$B117,0,AI$18)*(AI$24*EXP(-AI$25/($B147+273)/RGas)))+ReactionRateK2!AI147/2</f>
        <v>0</v>
      </c>
      <c r="AJ147" s="73">
        <f ca="1">IF(AJ$2=0,0,AJ$22*EXP(AJ$23/($B147+273)/RGas)*(OFFSET('Composition%'!$B117,0,AJ$13)*OFFSET('Composition%'!$B117,0,AJ$14)))-IF(AJ$2=2,0,OFFSET('Composition%'!$B117,0,AJ$17)*OFFSET('Composition%'!$B117,0,AJ$18)*(AJ$24*EXP(-AJ$25/($B147+273)/RGas)))+ReactionRateK2!AJ147/2</f>
        <v>0</v>
      </c>
      <c r="AK147" s="73">
        <f ca="1">IF(AK$2=0,0,AK$22*EXP(AK$23/($B147+273)/RGas)*(OFFSET('Composition%'!$B117,0,AK$13)*OFFSET('Composition%'!$B117,0,AK$14)))-IF(AK$2=2,0,OFFSET('Composition%'!$B117,0,AK$17)*OFFSET('Composition%'!$B117,0,AK$18)*(AK$24*EXP(-AK$25/($B147+273)/RGas)))+ReactionRateK2!AK147/2</f>
        <v>0</v>
      </c>
      <c r="AL147" s="73">
        <f ca="1">IF(AL$2=0,0,AL$22*EXP(AL$23/($B147+273)/RGas)*(OFFSET('Composition%'!$B117,0,AL$13)*OFFSET('Composition%'!$B117,0,AL$14)))-IF(AL$2=2,0,OFFSET('Composition%'!$B117,0,AL$17)*OFFSET('Composition%'!$B117,0,AL$18)*(AL$24*EXP(-AL$25/($B147+273)/RGas)))+ReactionRateK2!AL147/2</f>
        <v>0</v>
      </c>
      <c r="AM147" s="73"/>
      <c r="AN147" s="73">
        <f ca="1">IF(AN$2=0,0,AN$22*EXP(AN$23/($B147+273)/RGas)*(OFFSET('Composition%'!$B117,0,AN$13)*OFFSET('Composition%'!$B117,0,AN$14)))-IF(AN$2=2,0,OFFSET('Composition%'!$B117,0,AN$17)*OFFSET('Composition%'!$B117,0,AN$18)*(AN$24*EXP(-AN$25/($B147+273)/RGas)))+ReactionRateK2!AN147/2</f>
        <v>0</v>
      </c>
      <c r="AO147" s="73">
        <f ca="1">IF(AO$2=0,0,AO$22*EXP(AO$23/($B147+273)/RGas)*(OFFSET('Composition%'!$B117,0,AO$13)*OFFSET('Composition%'!$B117,0,AO$14)))-IF(AO$2=2,0,OFFSET('Composition%'!$B117,0,AO$17)*OFFSET('Composition%'!$B117,0,AO$18)*(AO$24*EXP(-AO$25/($B147+273)/RGas)))+ReactionRateK2!AO147/2</f>
        <v>0</v>
      </c>
      <c r="AP147" s="73">
        <f ca="1">IF(AP$2=0,0,AP$22*EXP(AP$23/($B147+273)/RGas)*(OFFSET('Composition%'!$B117,0,AP$13)*OFFSET('Composition%'!$B117,0,AP$14)))-IF(AP$2=2,0,OFFSET('Composition%'!$B117,0,AP$17)*OFFSET('Composition%'!$B117,0,AP$18)*(AP$24*EXP(-AP$25/($B147+273)/RGas)))+ReactionRateK2!AP147/2</f>
        <v>4.7340256980293538E-12</v>
      </c>
      <c r="AQ147" s="73">
        <f ca="1">IF(AQ$2=0,0,AQ$22*EXP(AQ$23/($B147+273)/RGas)*(OFFSET('Composition%'!$B117,0,AQ$13)*OFFSET('Composition%'!$B117,0,AQ$14)))-IF(AQ$2=2,0,OFFSET('Composition%'!$B117,0,AQ$17)*OFFSET('Composition%'!$B117,0,AQ$18)*(AQ$24*EXP(-AQ$25/($B147+273)/RGas)))+ReactionRateK2!AQ147/2</f>
        <v>0</v>
      </c>
      <c r="AR147" s="73">
        <f ca="1">IF(AR$2=0,0,AR$22*EXP(AR$23/($B147+273)/RGas)*(OFFSET('Composition%'!$B117,0,AR$13)*OFFSET('Composition%'!$B117,0,AR$14)))-IF(AR$2=2,0,OFFSET('Composition%'!$B117,0,AR$17)*OFFSET('Composition%'!$B117,0,AR$18)*(AR$24*EXP(-AR$25/($B147+273)/RGas)))+ReactionRateK2!AR147/2</f>
        <v>0</v>
      </c>
    </row>
    <row r="148" spans="1:44">
      <c r="A148" s="3">
        <f t="shared" si="12"/>
        <v>5.7999999999999874</v>
      </c>
      <c r="B148" s="19">
        <f ca="1">'Composition%'!B118</f>
        <v>414.74402950591514</v>
      </c>
      <c r="C148">
        <f t="shared" si="11"/>
        <v>30</v>
      </c>
      <c r="D148" s="26">
        <f ca="1">('Composition%'!C118*ReactionRateK3!C148)^3</f>
        <v>5.9392349180614978</v>
      </c>
      <c r="E148" s="4"/>
      <c r="F148" s="73">
        <f ca="1">IF(F$2=0,0,F$22*EXP(F$23/($B148+273)/RGas)*(OFFSET('Composition%'!$B118,0,F$13)*OFFSET('Composition%'!$B118,0,F$14)))-IF(F$2=2,0,OFFSET('Composition%'!$B118,0,F$17)*OFFSET('Composition%'!$B118,0,F$18)*(F$24*EXP(-F$25/($B148+273)/RGas)))+ReactionRateK2!F148/2</f>
        <v>2.1822651351357386E-3</v>
      </c>
      <c r="G148" s="73">
        <f ca="1">IF(G$2=0,0,G$22*EXP(G$23/($B148+273)/RGas)*(OFFSET('Composition%'!$B118,0,G$13)*OFFSET('Composition%'!$B118,0,G$14)))-IF(G$2=2,0,OFFSET('Composition%'!$B118,0,G$17)*OFFSET('Composition%'!$B118,0,G$18)*(G$24*EXP(-G$25/($B148+273)/RGas)))+ReactionRateK2!G148/2</f>
        <v>8.8997029557198661E-4</v>
      </c>
      <c r="H148" s="73">
        <f ca="1">IF(H$2=0,0,H$22*EXP(H$23/($B148+273)/RGas)*(OFFSET('Composition%'!$B118,0,H$13)*OFFSET('Composition%'!$B118,0,H$14)))-IF(H$2=2,0,OFFSET('Composition%'!$B118,0,H$17)*OFFSET('Composition%'!$B118,0,H$18)*(H$24*EXP(-H$25/($B148+273)/RGas)))+ReactionRateK2!H148/2</f>
        <v>-3.0901977340057256E-6</v>
      </c>
      <c r="I148" s="73">
        <f ca="1">IF(I$2=0,0,I$22*EXP(I$23/($B148+273)/RGas)*(OFFSET('Composition%'!$B118,0,I$13)*OFFSET('Composition%'!$B118,0,I$14)))-IF(I$2=2,0,OFFSET('Composition%'!$B118,0,I$17)*OFFSET('Composition%'!$B118,0,I$18)*(I$24*EXP(-I$25/($B148+273)/RGas)))+ReactionRateK2!I148/2</f>
        <v>6.614193534303761E-7</v>
      </c>
      <c r="J148" s="73"/>
      <c r="K148" s="73">
        <f ca="1">IF(K$2=0,0,K$22*EXP(K$23/($B148+273)/RGas)*(OFFSET('Composition%'!$B118,0,K$13)*OFFSET('Composition%'!$B118,0,K$14)))-IF(K$2=2,0,OFFSET('Composition%'!$B118,0,K$17)*OFFSET('Composition%'!$B118,0,K$18)*(K$24*EXP(-K$25/($B148+273)/RGas)))+ReactionRateK2!K148/2</f>
        <v>5.8444015541332566E-3</v>
      </c>
      <c r="L148" s="73">
        <f ca="1">IF(L$2=0,0,L$22*EXP(L$23/($B148+273)/RGas)*(OFFSET('Composition%'!$B118,0,L$13)*OFFSET('Composition%'!$B118,0,L$14)))-IF(L$2=2,0,OFFSET('Composition%'!$B118,0,L$17)*OFFSET('Composition%'!$B118,0,L$18)*(L$24*EXP(-L$25/($B148+273)/RGas)))+ReactionRateK2!L148/2</f>
        <v>-1.8889931209035292E-3</v>
      </c>
      <c r="M148" s="73">
        <f ca="1">IF(M$2=0,0,M$22*EXP(M$23/($B148+273)/RGas)*(OFFSET('Composition%'!$B118,0,M$13)*OFFSET('Composition%'!$B118,0,M$14)))-IF(M$2=2,0,OFFSET('Composition%'!$B118,0,M$17)*OFFSET('Composition%'!$B118,0,M$18)*(M$24*EXP(-M$25/($B148+273)/RGas)))+ReactionRateK2!M148/2</f>
        <v>0</v>
      </c>
      <c r="N148" s="73"/>
      <c r="O148" s="73">
        <f ca="1">IF(O$2=0,0,O$22*EXP(O$23/($B148+273)/RGas)*(OFFSET('Composition%'!$B118,0,O$13)*OFFSET('Composition%'!$B118,0,O$14)))-IF(O$2=2,0,OFFSET('Composition%'!$B118,0,O$17)*OFFSET('Composition%'!$B118,0,O$18)*(O$24*EXP(-O$25/($B148+273)/RGas)))+ReactionRateK2!O148/2</f>
        <v>0</v>
      </c>
      <c r="P148" s="73">
        <f ca="1">IF(P$2=0,0,P$22*EXP(P$23/($B148+273)/RGas)*(OFFSET('Composition%'!$B118,0,P$13)*OFFSET('Composition%'!$B118,0,P$14)))-IF(P$2=2,0,OFFSET('Composition%'!$B118,0,P$17)*OFFSET('Composition%'!$B118,0,P$18)*(P$24*EXP(-P$25/($B148+273)/RGas)))+ReactionRateK2!P148/2</f>
        <v>1.2391592499828307E-2</v>
      </c>
      <c r="Q148" s="73">
        <f ca="1">IF(Q$2=0,0,Q$22*EXP(Q$23/($B148+273)/RGas)*(OFFSET('Composition%'!$B118,0,Q$13)*OFFSET('Composition%'!$B118,0,Q$14)))-IF(Q$2=2,0,OFFSET('Composition%'!$B118,0,Q$17)*OFFSET('Composition%'!$B118,0,Q$18)*(Q$24*EXP(-Q$25/($B148+273)/RGas)))+ReactionRateK2!Q148/2</f>
        <v>1.9862663594795281E-4</v>
      </c>
      <c r="R148" s="73">
        <f ca="1">IF(R$2=0,0,R$22*EXP(R$23/($B148+273)/RGas)*(OFFSET('Composition%'!$B118,0,R$13)*OFFSET('Composition%'!$B118,0,R$14)))-IF(R$2=2,0,OFFSET('Composition%'!$B118,0,R$17)*OFFSET('Composition%'!$B118,0,R$18)*(R$24*EXP(-R$25/($B148+273)/RGas)))+ReactionRateK2!R148/2</f>
        <v>8.4029743714054484E-5</v>
      </c>
      <c r="S148" s="73"/>
      <c r="T148" s="73">
        <f ca="1">IF(T$2=0,0,T$22*EXP(T$23/($B148+273)/RGas)*(OFFSET('Composition%'!$B118,0,T$13)*OFFSET('Composition%'!$B118,0,T$14)))-IF(T$2=2,0,OFFSET('Composition%'!$B118,0,T$17)*OFFSET('Composition%'!$B118,0,T$18)*(T$24*EXP(-T$25/($B148+273)/RGas)))+ReactionRateK2!T148/2</f>
        <v>1.8429988564787751E-5</v>
      </c>
      <c r="U148" s="73">
        <f ca="1">IF(U$2=0,0,U$22*EXP(U$23/($B148+273)/RGas)*(OFFSET('Composition%'!$B118,0,U$13)*OFFSET('Composition%'!$B118,0,U$14)))-IF(U$2=2,0,OFFSET('Composition%'!$B118,0,U$17)*OFFSET('Composition%'!$B118,0,U$18)*(U$24*EXP(-U$25/($B148+273)/RGas)))+ReactionRateK2!U148/2</f>
        <v>3.5862465965488056E-8</v>
      </c>
      <c r="V148" s="73">
        <f ca="1">IF(V$2=0,0,V$22*EXP(V$23/($B148+273)/RGas)*(OFFSET('Composition%'!$B118,0,V$13)*OFFSET('Composition%'!$B118,0,V$14)))-IF(V$2=2,0,OFFSET('Composition%'!$B118,0,V$17)*OFFSET('Composition%'!$B118,0,V$18)*(V$24*EXP(-V$25/($B148+273)/RGas)))+ReactionRateK2!V148/2</f>
        <v>0</v>
      </c>
      <c r="W148" s="73">
        <f ca="1">IF(W$2=0,0,W$22*EXP(W$23/($B148+273)/RGas)*(OFFSET('Composition%'!$B118,0,W$13)*OFFSET('Composition%'!$B118,0,W$14)))-IF(W$2=2,0,OFFSET('Composition%'!$B118,0,W$17)*OFFSET('Composition%'!$B118,0,W$18)*(W$24*EXP(-W$25/($B148+273)/RGas)))+ReactionRateK2!W148/2</f>
        <v>0</v>
      </c>
      <c r="X148" s="73">
        <f ca="1">IF(X$2=0,0,X$22*EXP(X$23/($B148+273)/RGas)*(OFFSET('Composition%'!$B118,0,X$13)*OFFSET('Composition%'!$B118,0,X$14)))-IF(X$2=2,0,OFFSET('Composition%'!$B118,0,X$17)*OFFSET('Composition%'!$B118,0,X$18)*(X$24*EXP(-X$25/($B148+273)/RGas)))+ReactionRateK2!X148/2</f>
        <v>4.358781387039707E-8</v>
      </c>
      <c r="Y148" s="73">
        <f ca="1">IF(Y$2=0,0,Y$22*EXP(Y$23/($B148+273)/RGas)*(OFFSET('Composition%'!$B118,0,Y$13)*OFFSET('Composition%'!$B118,0,Y$14)))-IF(Y$2=2,0,OFFSET('Composition%'!$B118,0,Y$17)*OFFSET('Composition%'!$B118,0,Y$18)*(Y$24*EXP(-Y$25/($B148+273)/RGas)))+ReactionRateK2!Y148/2</f>
        <v>2.1573391196663655E-9</v>
      </c>
      <c r="Z148" s="73">
        <f ca="1">IF(Z$2=0,0,Z$22*EXP(Z$23/($B148+273)/RGas)*(OFFSET('Composition%'!$B118,0,Z$13)*OFFSET('Composition%'!$B118,0,Z$14)))-IF(Z$2=2,0,OFFSET('Composition%'!$B118,0,Z$17)*OFFSET('Composition%'!$B118,0,Z$18)*(Z$24*EXP(-Z$25/($B148+273)/RGas)))+ReactionRateK2!Z148/2</f>
        <v>0</v>
      </c>
      <c r="AA148" s="73">
        <f ca="1">IF(AA$2=0,0,AA$22*EXP(AA$23/($B148+273)/RGas)*(OFFSET('Composition%'!$B118,0,AA$13)*OFFSET('Composition%'!$B118,0,AA$14)))-IF(AA$2=2,0,OFFSET('Composition%'!$B118,0,AA$17)*OFFSET('Composition%'!$B118,0,AA$18)*(AA$24*EXP(-AA$25/($B148+273)/RGas)))+ReactionRateK2!AA148/2</f>
        <v>0</v>
      </c>
      <c r="AB148" s="73">
        <f ca="1">IF(AB$2=0,0,AB$22*EXP(AB$23/($B148+273)/RGas)*(OFFSET('Composition%'!$B118,0,AB$13)*OFFSET('Composition%'!$B118,0,AB$14)))-IF(AB$2=2,0,OFFSET('Composition%'!$B118,0,AB$17)*OFFSET('Composition%'!$B118,0,AB$18)*(AB$24*EXP(-AB$25/($B148+273)/RGas)))+ReactionRateK2!AB148/2</f>
        <v>0</v>
      </c>
      <c r="AC148" s="73">
        <f ca="1">IF(AC$2=0,0,AC$22*EXP(AC$23/($B148+273)/RGas)*(OFFSET('Composition%'!$B118,0,AC$13)*OFFSET('Composition%'!$B118,0,AC$14)))-IF(AC$2=2,0,OFFSET('Composition%'!$B118,0,AC$17)*OFFSET('Composition%'!$B118,0,AC$18)*(AC$24*EXP(-AC$25/($B148+273)/RGas)))+ReactionRateK2!AC148/2</f>
        <v>0</v>
      </c>
      <c r="AD148" s="73">
        <f ca="1">IF(AD$2=0,0,AD$22*EXP(AD$23/($B148+273)/RGas)*(OFFSET('Composition%'!$B118,0,AD$13)*OFFSET('Composition%'!$B118,0,AD$14)))-IF(AD$2=2,0,OFFSET('Composition%'!$B118,0,AD$17)*OFFSET('Composition%'!$B118,0,AD$18)*(AD$24*EXP(-AD$25/($B148+273)/RGas)))+ReactionRateK2!AD148/2</f>
        <v>0</v>
      </c>
      <c r="AE148" s="73">
        <f ca="1">IF(AE$2=0,0,AE$22*EXP(AE$23/($B148+273)/RGas)*(OFFSET('Composition%'!$B118,0,AE$13)*OFFSET('Composition%'!$B118,0,AE$14)))-IF(AE$2=2,0,OFFSET('Composition%'!$B118,0,AE$17)*OFFSET('Composition%'!$B118,0,AE$18)*(AE$24*EXP(-AE$25/($B148+273)/RGas)))+ReactionRateK2!AE148/2</f>
        <v>0</v>
      </c>
      <c r="AF148" s="73"/>
      <c r="AG148" s="73">
        <f ca="1">IF(AG$2=0,0,AG$22*EXP(AG$23/($B148+273)/RGas)*(OFFSET('Composition%'!$B118,0,AG$13)*OFFSET('Composition%'!$B118,0,AG$14)))-IF(AG$2=2,0,OFFSET('Composition%'!$B118,0,AG$17)*OFFSET('Composition%'!$B118,0,AG$18)*(AG$24*EXP(-AG$25/($B148+273)/RGas)))+ReactionRateK2!AG148/2</f>
        <v>0</v>
      </c>
      <c r="AH148" s="73">
        <f ca="1">IF(AH$2=0,0,AH$22*EXP(AH$23/($B148+273)/RGas)*(OFFSET('Composition%'!$B118,0,AH$13)*OFFSET('Composition%'!$B118,0,AH$14)))-IF(AH$2=2,0,OFFSET('Composition%'!$B118,0,AH$17)*OFFSET('Composition%'!$B118,0,AH$18)*(AH$24*EXP(-AH$25/($B148+273)/RGas)))+ReactionRateK2!AH148/2</f>
        <v>0</v>
      </c>
      <c r="AI148" s="73">
        <f ca="1">IF(AI$2=0,0,AI$22*EXP(AI$23/($B148+273)/RGas)*(OFFSET('Composition%'!$B118,0,AI$13)*OFFSET('Composition%'!$B118,0,AI$14)))-IF(AI$2=2,0,OFFSET('Composition%'!$B118,0,AI$17)*OFFSET('Composition%'!$B118,0,AI$18)*(AI$24*EXP(-AI$25/($B148+273)/RGas)))+ReactionRateK2!AI148/2</f>
        <v>0</v>
      </c>
      <c r="AJ148" s="73">
        <f ca="1">IF(AJ$2=0,0,AJ$22*EXP(AJ$23/($B148+273)/RGas)*(OFFSET('Composition%'!$B118,0,AJ$13)*OFFSET('Composition%'!$B118,0,AJ$14)))-IF(AJ$2=2,0,OFFSET('Composition%'!$B118,0,AJ$17)*OFFSET('Composition%'!$B118,0,AJ$18)*(AJ$24*EXP(-AJ$25/($B148+273)/RGas)))+ReactionRateK2!AJ148/2</f>
        <v>0</v>
      </c>
      <c r="AK148" s="73">
        <f ca="1">IF(AK$2=0,0,AK$22*EXP(AK$23/($B148+273)/RGas)*(OFFSET('Composition%'!$B118,0,AK$13)*OFFSET('Composition%'!$B118,0,AK$14)))-IF(AK$2=2,0,OFFSET('Composition%'!$B118,0,AK$17)*OFFSET('Composition%'!$B118,0,AK$18)*(AK$24*EXP(-AK$25/($B148+273)/RGas)))+ReactionRateK2!AK148/2</f>
        <v>0</v>
      </c>
      <c r="AL148" s="73">
        <f ca="1">IF(AL$2=0,0,AL$22*EXP(AL$23/($B148+273)/RGas)*(OFFSET('Composition%'!$B118,0,AL$13)*OFFSET('Composition%'!$B118,0,AL$14)))-IF(AL$2=2,0,OFFSET('Composition%'!$B118,0,AL$17)*OFFSET('Composition%'!$B118,0,AL$18)*(AL$24*EXP(-AL$25/($B148+273)/RGas)))+ReactionRateK2!AL148/2</f>
        <v>0</v>
      </c>
      <c r="AM148" s="73"/>
      <c r="AN148" s="73">
        <f ca="1">IF(AN$2=0,0,AN$22*EXP(AN$23/($B148+273)/RGas)*(OFFSET('Composition%'!$B118,0,AN$13)*OFFSET('Composition%'!$B118,0,AN$14)))-IF(AN$2=2,0,OFFSET('Composition%'!$B118,0,AN$17)*OFFSET('Composition%'!$B118,0,AN$18)*(AN$24*EXP(-AN$25/($B148+273)/RGas)))+ReactionRateK2!AN148/2</f>
        <v>0</v>
      </c>
      <c r="AO148" s="73">
        <f ca="1">IF(AO$2=0,0,AO$22*EXP(AO$23/($B148+273)/RGas)*(OFFSET('Composition%'!$B118,0,AO$13)*OFFSET('Composition%'!$B118,0,AO$14)))-IF(AO$2=2,0,OFFSET('Composition%'!$B118,0,AO$17)*OFFSET('Composition%'!$B118,0,AO$18)*(AO$24*EXP(-AO$25/($B148+273)/RGas)))+ReactionRateK2!AO148/2</f>
        <v>0</v>
      </c>
      <c r="AP148" s="73">
        <f ca="1">IF(AP$2=0,0,AP$22*EXP(AP$23/($B148+273)/RGas)*(OFFSET('Composition%'!$B118,0,AP$13)*OFFSET('Composition%'!$B118,0,AP$14)))-IF(AP$2=2,0,OFFSET('Composition%'!$B118,0,AP$17)*OFFSET('Composition%'!$B118,0,AP$18)*(AP$24*EXP(-AP$25/($B148+273)/RGas)))+ReactionRateK2!AP148/2</f>
        <v>4.7340271633147718E-12</v>
      </c>
      <c r="AQ148" s="73">
        <f ca="1">IF(AQ$2=0,0,AQ$22*EXP(AQ$23/($B148+273)/RGas)*(OFFSET('Composition%'!$B118,0,AQ$13)*OFFSET('Composition%'!$B118,0,AQ$14)))-IF(AQ$2=2,0,OFFSET('Composition%'!$B118,0,AQ$17)*OFFSET('Composition%'!$B118,0,AQ$18)*(AQ$24*EXP(-AQ$25/($B148+273)/RGas)))+ReactionRateK2!AQ148/2</f>
        <v>0</v>
      </c>
      <c r="AR148" s="73">
        <f ca="1">IF(AR$2=0,0,AR$22*EXP(AR$23/($B148+273)/RGas)*(OFFSET('Composition%'!$B118,0,AR$13)*OFFSET('Composition%'!$B118,0,AR$14)))-IF(AR$2=2,0,OFFSET('Composition%'!$B118,0,AR$17)*OFFSET('Composition%'!$B118,0,AR$18)*(AR$24*EXP(-AR$25/($B148+273)/RGas)))+ReactionRateK2!AR148/2</f>
        <v>0</v>
      </c>
    </row>
    <row r="149" spans="1:44">
      <c r="A149" s="3">
        <f t="shared" si="12"/>
        <v>5.8499999999999872</v>
      </c>
      <c r="B149" s="19">
        <f ca="1">'Composition%'!B119</f>
        <v>414.75089948215168</v>
      </c>
      <c r="C149">
        <f t="shared" si="11"/>
        <v>30</v>
      </c>
      <c r="D149" s="26">
        <f ca="1">('Composition%'!C119*ReactionRateK3!C149)^3</f>
        <v>5.9389520434291416</v>
      </c>
      <c r="E149" s="4"/>
      <c r="F149" s="73">
        <f ca="1">IF(F$2=0,0,F$22*EXP(F$23/($B149+273)/RGas)*(OFFSET('Composition%'!$B119,0,F$13)*OFFSET('Composition%'!$B119,0,F$14)))-IF(F$2=2,0,OFFSET('Composition%'!$B119,0,F$17)*OFFSET('Composition%'!$B119,0,F$18)*(F$24*EXP(-F$25/($B149+273)/RGas)))+ReactionRateK2!F149/2</f>
        <v>2.1547785971657782E-3</v>
      </c>
      <c r="G149" s="73">
        <f ca="1">IF(G$2=0,0,G$22*EXP(G$23/($B149+273)/RGas)*(OFFSET('Composition%'!$B119,0,G$13)*OFFSET('Composition%'!$B119,0,G$14)))-IF(G$2=2,0,OFFSET('Composition%'!$B119,0,G$17)*OFFSET('Composition%'!$B119,0,G$18)*(G$24*EXP(-G$25/($B149+273)/RGas)))+ReactionRateK2!G149/2</f>
        <v>8.7905589604848368E-4</v>
      </c>
      <c r="H149" s="73">
        <f ca="1">IF(H$2=0,0,H$22*EXP(H$23/($B149+273)/RGas)*(OFFSET('Composition%'!$B119,0,H$13)*OFFSET('Composition%'!$B119,0,H$14)))-IF(H$2=2,0,OFFSET('Composition%'!$B119,0,H$17)*OFFSET('Composition%'!$B119,0,H$18)*(H$24*EXP(-H$25/($B149+273)/RGas)))+ReactionRateK2!H149/2</f>
        <v>-3.0604680750864246E-6</v>
      </c>
      <c r="I149" s="73">
        <f ca="1">IF(I$2=0,0,I$22*EXP(I$23/($B149+273)/RGas)*(OFFSET('Composition%'!$B119,0,I$13)*OFFSET('Composition%'!$B119,0,I$14)))-IF(I$2=2,0,OFFSET('Composition%'!$B119,0,I$17)*OFFSET('Composition%'!$B119,0,I$18)*(I$24*EXP(-I$25/($B149+273)/RGas)))+ReactionRateK2!I149/2</f>
        <v>6.2245728534266519E-7</v>
      </c>
      <c r="J149" s="73"/>
      <c r="K149" s="73">
        <f ca="1">IF(K$2=0,0,K$22*EXP(K$23/($B149+273)/RGas)*(OFFSET('Composition%'!$B119,0,K$13)*OFFSET('Composition%'!$B119,0,K$14)))-IF(K$2=2,0,OFFSET('Composition%'!$B119,0,K$17)*OFFSET('Composition%'!$B119,0,K$18)*(K$24*EXP(-K$25/($B149+273)/RGas)))+ReactionRateK2!K149/2</f>
        <v>5.6735509814017197E-3</v>
      </c>
      <c r="L149" s="73">
        <f ca="1">IF(L$2=0,0,L$22*EXP(L$23/($B149+273)/RGas)*(OFFSET('Composition%'!$B119,0,L$13)*OFFSET('Composition%'!$B119,0,L$14)))-IF(L$2=2,0,OFFSET('Composition%'!$B119,0,L$17)*OFFSET('Composition%'!$B119,0,L$18)*(L$24*EXP(-L$25/($B149+273)/RGas)))+ReactionRateK2!L149/2</f>
        <v>-1.8670809102491789E-3</v>
      </c>
      <c r="M149" s="73">
        <f ca="1">IF(M$2=0,0,M$22*EXP(M$23/($B149+273)/RGas)*(OFFSET('Composition%'!$B119,0,M$13)*OFFSET('Composition%'!$B119,0,M$14)))-IF(M$2=2,0,OFFSET('Composition%'!$B119,0,M$17)*OFFSET('Composition%'!$B119,0,M$18)*(M$24*EXP(-M$25/($B149+273)/RGas)))+ReactionRateK2!M149/2</f>
        <v>0</v>
      </c>
      <c r="N149" s="73"/>
      <c r="O149" s="73">
        <f ca="1">IF(O$2=0,0,O$22*EXP(O$23/($B149+273)/RGas)*(OFFSET('Composition%'!$B119,0,O$13)*OFFSET('Composition%'!$B119,0,O$14)))-IF(O$2=2,0,OFFSET('Composition%'!$B119,0,O$17)*OFFSET('Composition%'!$B119,0,O$18)*(O$24*EXP(-O$25/($B149+273)/RGas)))+ReactionRateK2!O149/2</f>
        <v>0</v>
      </c>
      <c r="P149" s="73">
        <f ca="1">IF(P$2=0,0,P$22*EXP(P$23/($B149+273)/RGas)*(OFFSET('Composition%'!$B119,0,P$13)*OFFSET('Composition%'!$B119,0,P$14)))-IF(P$2=2,0,OFFSET('Composition%'!$B119,0,P$17)*OFFSET('Composition%'!$B119,0,P$18)*(P$24*EXP(-P$25/($B149+273)/RGas)))+ReactionRateK2!P149/2</f>
        <v>1.2272325625604099E-2</v>
      </c>
      <c r="Q149" s="73">
        <f ca="1">IF(Q$2=0,0,Q$22*EXP(Q$23/($B149+273)/RGas)*(OFFSET('Composition%'!$B119,0,Q$13)*OFFSET('Composition%'!$B119,0,Q$14)))-IF(Q$2=2,0,OFFSET('Composition%'!$B119,0,Q$17)*OFFSET('Composition%'!$B119,0,Q$18)*(Q$24*EXP(-Q$25/($B149+273)/RGas)))+ReactionRateK2!Q149/2</f>
        <v>1.9930309965322571E-4</v>
      </c>
      <c r="R149" s="73">
        <f ca="1">IF(R$2=0,0,R$22*EXP(R$23/($B149+273)/RGas)*(OFFSET('Composition%'!$B119,0,R$13)*OFFSET('Composition%'!$B119,0,R$14)))-IF(R$2=2,0,OFFSET('Composition%'!$B119,0,R$17)*OFFSET('Composition%'!$B119,0,R$18)*(R$24*EXP(-R$25/($B149+273)/RGas)))+ReactionRateK2!R149/2</f>
        <v>8.497563330780788E-5</v>
      </c>
      <c r="S149" s="73"/>
      <c r="T149" s="73">
        <f ca="1">IF(T$2=0,0,T$22*EXP(T$23/($B149+273)/RGas)*(OFFSET('Composition%'!$B119,0,T$13)*OFFSET('Composition%'!$B119,0,T$14)))-IF(T$2=2,0,OFFSET('Composition%'!$B119,0,T$17)*OFFSET('Composition%'!$B119,0,T$18)*(T$24*EXP(-T$25/($B149+273)/RGas)))+ReactionRateK2!T149/2</f>
        <v>1.7344816949189472E-5</v>
      </c>
      <c r="U149" s="73">
        <f ca="1">IF(U$2=0,0,U$22*EXP(U$23/($B149+273)/RGas)*(OFFSET('Composition%'!$B119,0,U$13)*OFFSET('Composition%'!$B119,0,U$14)))-IF(U$2=2,0,OFFSET('Composition%'!$B119,0,U$17)*OFFSET('Composition%'!$B119,0,U$18)*(U$24*EXP(-U$25/($B149+273)/RGas)))+ReactionRateK2!U149/2</f>
        <v>3.2198159410263627E-8</v>
      </c>
      <c r="V149" s="73">
        <f ca="1">IF(V$2=0,0,V$22*EXP(V$23/($B149+273)/RGas)*(OFFSET('Composition%'!$B119,0,V$13)*OFFSET('Composition%'!$B119,0,V$14)))-IF(V$2=2,0,OFFSET('Composition%'!$B119,0,V$17)*OFFSET('Composition%'!$B119,0,V$18)*(V$24*EXP(-V$25/($B149+273)/RGas)))+ReactionRateK2!V149/2</f>
        <v>0</v>
      </c>
      <c r="W149" s="73">
        <f ca="1">IF(W$2=0,0,W$22*EXP(W$23/($B149+273)/RGas)*(OFFSET('Composition%'!$B119,0,W$13)*OFFSET('Composition%'!$B119,0,W$14)))-IF(W$2=2,0,OFFSET('Composition%'!$B119,0,W$17)*OFFSET('Composition%'!$B119,0,W$18)*(W$24*EXP(-W$25/($B149+273)/RGas)))+ReactionRateK2!W149/2</f>
        <v>0</v>
      </c>
      <c r="X149" s="73">
        <f ca="1">IF(X$2=0,0,X$22*EXP(X$23/($B149+273)/RGas)*(OFFSET('Composition%'!$B119,0,X$13)*OFFSET('Composition%'!$B119,0,X$14)))-IF(X$2=2,0,OFFSET('Composition%'!$B119,0,X$17)*OFFSET('Composition%'!$B119,0,X$18)*(X$24*EXP(-X$25/($B149+273)/RGas)))+ReactionRateK2!X149/2</f>
        <v>4.3587119953904153E-8</v>
      </c>
      <c r="Y149" s="73">
        <f ca="1">IF(Y$2=0,0,Y$22*EXP(Y$23/($B149+273)/RGas)*(OFFSET('Composition%'!$B119,0,Y$13)*OFFSET('Composition%'!$B119,0,Y$14)))-IF(Y$2=2,0,OFFSET('Composition%'!$B119,0,Y$17)*OFFSET('Composition%'!$B119,0,Y$18)*(Y$24*EXP(-Y$25/($B149+273)/RGas)))+ReactionRateK2!Y149/2</f>
        <v>2.1573047749020145E-9</v>
      </c>
      <c r="Z149" s="73">
        <f ca="1">IF(Z$2=0,0,Z$22*EXP(Z$23/($B149+273)/RGas)*(OFFSET('Composition%'!$B119,0,Z$13)*OFFSET('Composition%'!$B119,0,Z$14)))-IF(Z$2=2,0,OFFSET('Composition%'!$B119,0,Z$17)*OFFSET('Composition%'!$B119,0,Z$18)*(Z$24*EXP(-Z$25/($B149+273)/RGas)))+ReactionRateK2!Z149/2</f>
        <v>0</v>
      </c>
      <c r="AA149" s="73">
        <f ca="1">IF(AA$2=0,0,AA$22*EXP(AA$23/($B149+273)/RGas)*(OFFSET('Composition%'!$B119,0,AA$13)*OFFSET('Composition%'!$B119,0,AA$14)))-IF(AA$2=2,0,OFFSET('Composition%'!$B119,0,AA$17)*OFFSET('Composition%'!$B119,0,AA$18)*(AA$24*EXP(-AA$25/($B149+273)/RGas)))+ReactionRateK2!AA149/2</f>
        <v>0</v>
      </c>
      <c r="AB149" s="73">
        <f ca="1">IF(AB$2=0,0,AB$22*EXP(AB$23/($B149+273)/RGas)*(OFFSET('Composition%'!$B119,0,AB$13)*OFFSET('Composition%'!$B119,0,AB$14)))-IF(AB$2=2,0,OFFSET('Composition%'!$B119,0,AB$17)*OFFSET('Composition%'!$B119,0,AB$18)*(AB$24*EXP(-AB$25/($B149+273)/RGas)))+ReactionRateK2!AB149/2</f>
        <v>0</v>
      </c>
      <c r="AC149" s="73">
        <f ca="1">IF(AC$2=0,0,AC$22*EXP(AC$23/($B149+273)/RGas)*(OFFSET('Composition%'!$B119,0,AC$13)*OFFSET('Composition%'!$B119,0,AC$14)))-IF(AC$2=2,0,OFFSET('Composition%'!$B119,0,AC$17)*OFFSET('Composition%'!$B119,0,AC$18)*(AC$24*EXP(-AC$25/($B149+273)/RGas)))+ReactionRateK2!AC149/2</f>
        <v>0</v>
      </c>
      <c r="AD149" s="73">
        <f ca="1">IF(AD$2=0,0,AD$22*EXP(AD$23/($B149+273)/RGas)*(OFFSET('Composition%'!$B119,0,AD$13)*OFFSET('Composition%'!$B119,0,AD$14)))-IF(AD$2=2,0,OFFSET('Composition%'!$B119,0,AD$17)*OFFSET('Composition%'!$B119,0,AD$18)*(AD$24*EXP(-AD$25/($B149+273)/RGas)))+ReactionRateK2!AD149/2</f>
        <v>0</v>
      </c>
      <c r="AE149" s="73">
        <f ca="1">IF(AE$2=0,0,AE$22*EXP(AE$23/($B149+273)/RGas)*(OFFSET('Composition%'!$B119,0,AE$13)*OFFSET('Composition%'!$B119,0,AE$14)))-IF(AE$2=2,0,OFFSET('Composition%'!$B119,0,AE$17)*OFFSET('Composition%'!$B119,0,AE$18)*(AE$24*EXP(-AE$25/($B149+273)/RGas)))+ReactionRateK2!AE149/2</f>
        <v>0</v>
      </c>
      <c r="AF149" s="73"/>
      <c r="AG149" s="73">
        <f ca="1">IF(AG$2=0,0,AG$22*EXP(AG$23/($B149+273)/RGas)*(OFFSET('Composition%'!$B119,0,AG$13)*OFFSET('Composition%'!$B119,0,AG$14)))-IF(AG$2=2,0,OFFSET('Composition%'!$B119,0,AG$17)*OFFSET('Composition%'!$B119,0,AG$18)*(AG$24*EXP(-AG$25/($B149+273)/RGas)))+ReactionRateK2!AG149/2</f>
        <v>0</v>
      </c>
      <c r="AH149" s="73">
        <f ca="1">IF(AH$2=0,0,AH$22*EXP(AH$23/($B149+273)/RGas)*(OFFSET('Composition%'!$B119,0,AH$13)*OFFSET('Composition%'!$B119,0,AH$14)))-IF(AH$2=2,0,OFFSET('Composition%'!$B119,0,AH$17)*OFFSET('Composition%'!$B119,0,AH$18)*(AH$24*EXP(-AH$25/($B149+273)/RGas)))+ReactionRateK2!AH149/2</f>
        <v>0</v>
      </c>
      <c r="AI149" s="73">
        <f ca="1">IF(AI$2=0,0,AI$22*EXP(AI$23/($B149+273)/RGas)*(OFFSET('Composition%'!$B119,0,AI$13)*OFFSET('Composition%'!$B119,0,AI$14)))-IF(AI$2=2,0,OFFSET('Composition%'!$B119,0,AI$17)*OFFSET('Composition%'!$B119,0,AI$18)*(AI$24*EXP(-AI$25/($B149+273)/RGas)))+ReactionRateK2!AI149/2</f>
        <v>0</v>
      </c>
      <c r="AJ149" s="73">
        <f ca="1">IF(AJ$2=0,0,AJ$22*EXP(AJ$23/($B149+273)/RGas)*(OFFSET('Composition%'!$B119,0,AJ$13)*OFFSET('Composition%'!$B119,0,AJ$14)))-IF(AJ$2=2,0,OFFSET('Composition%'!$B119,0,AJ$17)*OFFSET('Composition%'!$B119,0,AJ$18)*(AJ$24*EXP(-AJ$25/($B149+273)/RGas)))+ReactionRateK2!AJ149/2</f>
        <v>0</v>
      </c>
      <c r="AK149" s="73">
        <f ca="1">IF(AK$2=0,0,AK$22*EXP(AK$23/($B149+273)/RGas)*(OFFSET('Composition%'!$B119,0,AK$13)*OFFSET('Composition%'!$B119,0,AK$14)))-IF(AK$2=2,0,OFFSET('Composition%'!$B119,0,AK$17)*OFFSET('Composition%'!$B119,0,AK$18)*(AK$24*EXP(-AK$25/($B149+273)/RGas)))+ReactionRateK2!AK149/2</f>
        <v>0</v>
      </c>
      <c r="AL149" s="73">
        <f ca="1">IF(AL$2=0,0,AL$22*EXP(AL$23/($B149+273)/RGas)*(OFFSET('Composition%'!$B119,0,AL$13)*OFFSET('Composition%'!$B119,0,AL$14)))-IF(AL$2=2,0,OFFSET('Composition%'!$B119,0,AL$17)*OFFSET('Composition%'!$B119,0,AL$18)*(AL$24*EXP(-AL$25/($B149+273)/RGas)))+ReactionRateK2!AL149/2</f>
        <v>0</v>
      </c>
      <c r="AM149" s="73"/>
      <c r="AN149" s="73">
        <f ca="1">IF(AN$2=0,0,AN$22*EXP(AN$23/($B149+273)/RGas)*(OFFSET('Composition%'!$B119,0,AN$13)*OFFSET('Composition%'!$B119,0,AN$14)))-IF(AN$2=2,0,OFFSET('Composition%'!$B119,0,AN$17)*OFFSET('Composition%'!$B119,0,AN$18)*(AN$24*EXP(-AN$25/($B149+273)/RGas)))+ReactionRateK2!AN149/2</f>
        <v>0</v>
      </c>
      <c r="AO149" s="73">
        <f ca="1">IF(AO$2=0,0,AO$22*EXP(AO$23/($B149+273)/RGas)*(OFFSET('Composition%'!$B119,0,AO$13)*OFFSET('Composition%'!$B119,0,AO$14)))-IF(AO$2=2,0,OFFSET('Composition%'!$B119,0,AO$17)*OFFSET('Composition%'!$B119,0,AO$18)*(AO$24*EXP(-AO$25/($B149+273)/RGas)))+ReactionRateK2!AO149/2</f>
        <v>0</v>
      </c>
      <c r="AP149" s="73">
        <f ca="1">IF(AP$2=0,0,AP$22*EXP(AP$23/($B149+273)/RGas)*(OFFSET('Composition%'!$B119,0,AP$13)*OFFSET('Composition%'!$B119,0,AP$14)))-IF(AP$2=2,0,OFFSET('Composition%'!$B119,0,AP$17)*OFFSET('Composition%'!$B119,0,AP$18)*(AP$24*EXP(-AP$25/($B149+273)/RGas)))+ReactionRateK2!AP149/2</f>
        <v>4.7340284579666056E-12</v>
      </c>
      <c r="AQ149" s="73">
        <f ca="1">IF(AQ$2=0,0,AQ$22*EXP(AQ$23/($B149+273)/RGas)*(OFFSET('Composition%'!$B119,0,AQ$13)*OFFSET('Composition%'!$B119,0,AQ$14)))-IF(AQ$2=2,0,OFFSET('Composition%'!$B119,0,AQ$17)*OFFSET('Composition%'!$B119,0,AQ$18)*(AQ$24*EXP(-AQ$25/($B149+273)/RGas)))+ReactionRateK2!AQ149/2</f>
        <v>0</v>
      </c>
      <c r="AR149" s="73">
        <f ca="1">IF(AR$2=0,0,AR$22*EXP(AR$23/($B149+273)/RGas)*(OFFSET('Composition%'!$B119,0,AR$13)*OFFSET('Composition%'!$B119,0,AR$14)))-IF(AR$2=2,0,OFFSET('Composition%'!$B119,0,AR$17)*OFFSET('Composition%'!$B119,0,AR$18)*(AR$24*EXP(-AR$25/($B149+273)/RGas)))+ReactionRateK2!AR149/2</f>
        <v>0</v>
      </c>
    </row>
    <row r="150" spans="1:44">
      <c r="A150" s="3">
        <f t="shared" si="12"/>
        <v>5.899999999999987</v>
      </c>
      <c r="B150" s="19">
        <f ca="1">'Composition%'!B120</f>
        <v>414.75775661157525</v>
      </c>
      <c r="C150">
        <f t="shared" si="11"/>
        <v>30</v>
      </c>
      <c r="D150" s="26">
        <f ca="1">('Composition%'!C120*ReactionRateK3!C150)^3</f>
        <v>5.9386860220939921</v>
      </c>
      <c r="E150" s="4"/>
      <c r="F150" s="73">
        <f ca="1">IF(F$2=0,0,F$22*EXP(F$23/($B150+273)/RGas)*(OFFSET('Composition%'!$B120,0,F$13)*OFFSET('Composition%'!$B120,0,F$14)))-IF(F$2=2,0,OFFSET('Composition%'!$B120,0,F$17)*OFFSET('Composition%'!$B120,0,F$18)*(F$24*EXP(-F$25/($B150+273)/RGas)))+ReactionRateK2!F150/2</f>
        <v>2.1277798572231312E-3</v>
      </c>
      <c r="G150" s="73">
        <f ca="1">IF(G$2=0,0,G$22*EXP(G$23/($B150+273)/RGas)*(OFFSET('Composition%'!$B120,0,G$13)*OFFSET('Composition%'!$B120,0,G$14)))-IF(G$2=2,0,OFFSET('Composition%'!$B120,0,G$17)*OFFSET('Composition%'!$B120,0,G$18)*(G$24*EXP(-G$25/($B150+273)/RGas)))+ReactionRateK2!G150/2</f>
        <v>8.6832376059733918E-4</v>
      </c>
      <c r="H150" s="73">
        <f ca="1">IF(H$2=0,0,H$22*EXP(H$23/($B150+273)/RGas)*(OFFSET('Composition%'!$B120,0,H$13)*OFFSET('Composition%'!$B120,0,H$14)))-IF(H$2=2,0,OFFSET('Composition%'!$B120,0,H$17)*OFFSET('Composition%'!$B120,0,H$18)*(H$24*EXP(-H$25/($B150+273)/RGas)))+ReactionRateK2!H150/2</f>
        <v>-3.030909647564572E-6</v>
      </c>
      <c r="I150" s="73">
        <f ca="1">IF(I$2=0,0,I$22*EXP(I$23/($B150+273)/RGas)*(OFFSET('Composition%'!$B120,0,I$13)*OFFSET('Composition%'!$B120,0,I$14)))-IF(I$2=2,0,OFFSET('Composition%'!$B120,0,I$17)*OFFSET('Composition%'!$B120,0,I$18)*(I$24*EXP(-I$25/($B150+273)/RGas)))+ReactionRateK2!I150/2</f>
        <v>5.8613824922212606E-7</v>
      </c>
      <c r="J150" s="73"/>
      <c r="K150" s="73">
        <f ca="1">IF(K$2=0,0,K$22*EXP(K$23/($B150+273)/RGas)*(OFFSET('Composition%'!$B120,0,K$13)*OFFSET('Composition%'!$B120,0,K$14)))-IF(K$2=2,0,OFFSET('Composition%'!$B120,0,K$17)*OFFSET('Composition%'!$B120,0,K$18)*(K$24*EXP(-K$25/($B150+273)/RGas)))+ReactionRateK2!K150/2</f>
        <v>5.5062115493454316E-3</v>
      </c>
      <c r="L150" s="73">
        <f ca="1">IF(L$2=0,0,L$22*EXP(L$23/($B150+273)/RGas)*(OFFSET('Composition%'!$B120,0,L$13)*OFFSET('Composition%'!$B120,0,L$14)))-IF(L$2=2,0,OFFSET('Composition%'!$B120,0,L$17)*OFFSET('Composition%'!$B120,0,L$18)*(L$24*EXP(-L$25/($B150+273)/RGas)))+ReactionRateK2!L150/2</f>
        <v>-1.8454492234875693E-3</v>
      </c>
      <c r="M150" s="73">
        <f ca="1">IF(M$2=0,0,M$22*EXP(M$23/($B150+273)/RGas)*(OFFSET('Composition%'!$B120,0,M$13)*OFFSET('Composition%'!$B120,0,M$14)))-IF(M$2=2,0,OFFSET('Composition%'!$B120,0,M$17)*OFFSET('Composition%'!$B120,0,M$18)*(M$24*EXP(-M$25/($B150+273)/RGas)))+ReactionRateK2!M150/2</f>
        <v>0</v>
      </c>
      <c r="N150" s="73"/>
      <c r="O150" s="73">
        <f ca="1">IF(O$2=0,0,O$22*EXP(O$23/($B150+273)/RGas)*(OFFSET('Composition%'!$B120,0,O$13)*OFFSET('Composition%'!$B120,0,O$14)))-IF(O$2=2,0,OFFSET('Composition%'!$B120,0,O$17)*OFFSET('Composition%'!$B120,0,O$18)*(O$24*EXP(-O$25/($B150+273)/RGas)))+ReactionRateK2!O150/2</f>
        <v>0</v>
      </c>
      <c r="P150" s="73">
        <f ca="1">IF(P$2=0,0,P$22*EXP(P$23/($B150+273)/RGas)*(OFFSET('Composition%'!$B120,0,P$13)*OFFSET('Composition%'!$B120,0,P$14)))-IF(P$2=2,0,OFFSET('Composition%'!$B120,0,P$17)*OFFSET('Composition%'!$B120,0,P$18)*(P$24*EXP(-P$25/($B150+273)/RGas)))+ReactionRateK2!P150/2</f>
        <v>1.2153749625329937E-2</v>
      </c>
      <c r="Q150" s="73">
        <f ca="1">IF(Q$2=0,0,Q$22*EXP(Q$23/($B150+273)/RGas)*(OFFSET('Composition%'!$B120,0,Q$13)*OFFSET('Composition%'!$B120,0,Q$14)))-IF(Q$2=2,0,OFFSET('Composition%'!$B120,0,Q$17)*OFFSET('Composition%'!$B120,0,Q$18)*(Q$24*EXP(-Q$25/($B150+273)/RGas)))+ReactionRateK2!Q150/2</f>
        <v>1.9995864737324792E-4</v>
      </c>
      <c r="R150" s="73">
        <f ca="1">IF(R$2=0,0,R$22*EXP(R$23/($B150+273)/RGas)*(OFFSET('Composition%'!$B120,0,R$13)*OFFSET('Composition%'!$B120,0,R$14)))-IF(R$2=2,0,OFFSET('Composition%'!$B120,0,R$17)*OFFSET('Composition%'!$B120,0,R$18)*(R$24*EXP(-R$25/($B150+273)/RGas)))+ReactionRateK2!R150/2</f>
        <v>8.5915193235109913E-5</v>
      </c>
      <c r="S150" s="73"/>
      <c r="T150" s="73">
        <f ca="1">IF(T$2=0,0,T$22*EXP(T$23/($B150+273)/RGas)*(OFFSET('Composition%'!$B120,0,T$13)*OFFSET('Composition%'!$B120,0,T$14)))-IF(T$2=2,0,OFFSET('Composition%'!$B120,0,T$17)*OFFSET('Composition%'!$B120,0,T$18)*(T$24*EXP(-T$25/($B150+273)/RGas)))+ReactionRateK2!T150/2</f>
        <v>1.6334031957748229E-5</v>
      </c>
      <c r="U150" s="73">
        <f ca="1">IF(U$2=0,0,U$22*EXP(U$23/($B150+273)/RGas)*(OFFSET('Composition%'!$B120,0,U$13)*OFFSET('Composition%'!$B120,0,U$14)))-IF(U$2=2,0,OFFSET('Composition%'!$B120,0,U$17)*OFFSET('Composition%'!$B120,0,U$18)*(U$24*EXP(-U$25/($B150+273)/RGas)))+ReactionRateK2!U150/2</f>
        <v>2.8908350125587761E-8</v>
      </c>
      <c r="V150" s="73">
        <f ca="1">IF(V$2=0,0,V$22*EXP(V$23/($B150+273)/RGas)*(OFFSET('Composition%'!$B120,0,V$13)*OFFSET('Composition%'!$B120,0,V$14)))-IF(V$2=2,0,OFFSET('Composition%'!$B120,0,V$17)*OFFSET('Composition%'!$B120,0,V$18)*(V$24*EXP(-V$25/($B150+273)/RGas)))+ReactionRateK2!V150/2</f>
        <v>0</v>
      </c>
      <c r="W150" s="73">
        <f ca="1">IF(W$2=0,0,W$22*EXP(W$23/($B150+273)/RGas)*(OFFSET('Composition%'!$B120,0,W$13)*OFFSET('Composition%'!$B120,0,W$14)))-IF(W$2=2,0,OFFSET('Composition%'!$B120,0,W$17)*OFFSET('Composition%'!$B120,0,W$18)*(W$24*EXP(-W$25/($B150+273)/RGas)))+ReactionRateK2!W150/2</f>
        <v>0</v>
      </c>
      <c r="X150" s="73">
        <f ca="1">IF(X$2=0,0,X$22*EXP(X$23/($B150+273)/RGas)*(OFFSET('Composition%'!$B120,0,X$13)*OFFSET('Composition%'!$B120,0,X$14)))-IF(X$2=2,0,OFFSET('Composition%'!$B120,0,X$17)*OFFSET('Composition%'!$B120,0,X$18)*(X$24*EXP(-X$25/($B150+273)/RGas)))+ReactionRateK2!X150/2</f>
        <v>4.3586467250234831E-8</v>
      </c>
      <c r="Y150" s="73">
        <f ca="1">IF(Y$2=0,0,Y$22*EXP(Y$23/($B150+273)/RGas)*(OFFSET('Composition%'!$B120,0,Y$13)*OFFSET('Composition%'!$B120,0,Y$14)))-IF(Y$2=2,0,OFFSET('Composition%'!$B120,0,Y$17)*OFFSET('Composition%'!$B120,0,Y$18)*(Y$24*EXP(-Y$25/($B150+273)/RGas)))+ReactionRateK2!Y150/2</f>
        <v>2.1572724699288041E-9</v>
      </c>
      <c r="Z150" s="73">
        <f ca="1">IF(Z$2=0,0,Z$22*EXP(Z$23/($B150+273)/RGas)*(OFFSET('Composition%'!$B120,0,Z$13)*OFFSET('Composition%'!$B120,0,Z$14)))-IF(Z$2=2,0,OFFSET('Composition%'!$B120,0,Z$17)*OFFSET('Composition%'!$B120,0,Z$18)*(Z$24*EXP(-Z$25/($B150+273)/RGas)))+ReactionRateK2!Z150/2</f>
        <v>0</v>
      </c>
      <c r="AA150" s="73">
        <f ca="1">IF(AA$2=0,0,AA$22*EXP(AA$23/($B150+273)/RGas)*(OFFSET('Composition%'!$B120,0,AA$13)*OFFSET('Composition%'!$B120,0,AA$14)))-IF(AA$2=2,0,OFFSET('Composition%'!$B120,0,AA$17)*OFFSET('Composition%'!$B120,0,AA$18)*(AA$24*EXP(-AA$25/($B150+273)/RGas)))+ReactionRateK2!AA150/2</f>
        <v>0</v>
      </c>
      <c r="AB150" s="73">
        <f ca="1">IF(AB$2=0,0,AB$22*EXP(AB$23/($B150+273)/RGas)*(OFFSET('Composition%'!$B120,0,AB$13)*OFFSET('Composition%'!$B120,0,AB$14)))-IF(AB$2=2,0,OFFSET('Composition%'!$B120,0,AB$17)*OFFSET('Composition%'!$B120,0,AB$18)*(AB$24*EXP(-AB$25/($B150+273)/RGas)))+ReactionRateK2!AB150/2</f>
        <v>0</v>
      </c>
      <c r="AC150" s="73">
        <f ca="1">IF(AC$2=0,0,AC$22*EXP(AC$23/($B150+273)/RGas)*(OFFSET('Composition%'!$B120,0,AC$13)*OFFSET('Composition%'!$B120,0,AC$14)))-IF(AC$2=2,0,OFFSET('Composition%'!$B120,0,AC$17)*OFFSET('Composition%'!$B120,0,AC$18)*(AC$24*EXP(-AC$25/($B150+273)/RGas)))+ReactionRateK2!AC150/2</f>
        <v>0</v>
      </c>
      <c r="AD150" s="73">
        <f ca="1">IF(AD$2=0,0,AD$22*EXP(AD$23/($B150+273)/RGas)*(OFFSET('Composition%'!$B120,0,AD$13)*OFFSET('Composition%'!$B120,0,AD$14)))-IF(AD$2=2,0,OFFSET('Composition%'!$B120,0,AD$17)*OFFSET('Composition%'!$B120,0,AD$18)*(AD$24*EXP(-AD$25/($B150+273)/RGas)))+ReactionRateK2!AD150/2</f>
        <v>0</v>
      </c>
      <c r="AE150" s="73">
        <f ca="1">IF(AE$2=0,0,AE$22*EXP(AE$23/($B150+273)/RGas)*(OFFSET('Composition%'!$B120,0,AE$13)*OFFSET('Composition%'!$B120,0,AE$14)))-IF(AE$2=2,0,OFFSET('Composition%'!$B120,0,AE$17)*OFFSET('Composition%'!$B120,0,AE$18)*(AE$24*EXP(-AE$25/($B150+273)/RGas)))+ReactionRateK2!AE150/2</f>
        <v>0</v>
      </c>
      <c r="AF150" s="73"/>
      <c r="AG150" s="73">
        <f ca="1">IF(AG$2=0,0,AG$22*EXP(AG$23/($B150+273)/RGas)*(OFFSET('Composition%'!$B120,0,AG$13)*OFFSET('Composition%'!$B120,0,AG$14)))-IF(AG$2=2,0,OFFSET('Composition%'!$B120,0,AG$17)*OFFSET('Composition%'!$B120,0,AG$18)*(AG$24*EXP(-AG$25/($B150+273)/RGas)))+ReactionRateK2!AG150/2</f>
        <v>0</v>
      </c>
      <c r="AH150" s="73">
        <f ca="1">IF(AH$2=0,0,AH$22*EXP(AH$23/($B150+273)/RGas)*(OFFSET('Composition%'!$B120,0,AH$13)*OFFSET('Composition%'!$B120,0,AH$14)))-IF(AH$2=2,0,OFFSET('Composition%'!$B120,0,AH$17)*OFFSET('Composition%'!$B120,0,AH$18)*(AH$24*EXP(-AH$25/($B150+273)/RGas)))+ReactionRateK2!AH150/2</f>
        <v>0</v>
      </c>
      <c r="AI150" s="73">
        <f ca="1">IF(AI$2=0,0,AI$22*EXP(AI$23/($B150+273)/RGas)*(OFFSET('Composition%'!$B120,0,AI$13)*OFFSET('Composition%'!$B120,0,AI$14)))-IF(AI$2=2,0,OFFSET('Composition%'!$B120,0,AI$17)*OFFSET('Composition%'!$B120,0,AI$18)*(AI$24*EXP(-AI$25/($B150+273)/RGas)))+ReactionRateK2!AI150/2</f>
        <v>0</v>
      </c>
      <c r="AJ150" s="73">
        <f ca="1">IF(AJ$2=0,0,AJ$22*EXP(AJ$23/($B150+273)/RGas)*(OFFSET('Composition%'!$B120,0,AJ$13)*OFFSET('Composition%'!$B120,0,AJ$14)))-IF(AJ$2=2,0,OFFSET('Composition%'!$B120,0,AJ$17)*OFFSET('Composition%'!$B120,0,AJ$18)*(AJ$24*EXP(-AJ$25/($B150+273)/RGas)))+ReactionRateK2!AJ150/2</f>
        <v>0</v>
      </c>
      <c r="AK150" s="73">
        <f ca="1">IF(AK$2=0,0,AK$22*EXP(AK$23/($B150+273)/RGas)*(OFFSET('Composition%'!$B120,0,AK$13)*OFFSET('Composition%'!$B120,0,AK$14)))-IF(AK$2=2,0,OFFSET('Composition%'!$B120,0,AK$17)*OFFSET('Composition%'!$B120,0,AK$18)*(AK$24*EXP(-AK$25/($B150+273)/RGas)))+ReactionRateK2!AK150/2</f>
        <v>0</v>
      </c>
      <c r="AL150" s="73">
        <f ca="1">IF(AL$2=0,0,AL$22*EXP(AL$23/($B150+273)/RGas)*(OFFSET('Composition%'!$B120,0,AL$13)*OFFSET('Composition%'!$B120,0,AL$14)))-IF(AL$2=2,0,OFFSET('Composition%'!$B120,0,AL$17)*OFFSET('Composition%'!$B120,0,AL$18)*(AL$24*EXP(-AL$25/($B150+273)/RGas)))+ReactionRateK2!AL150/2</f>
        <v>0</v>
      </c>
      <c r="AM150" s="73"/>
      <c r="AN150" s="73">
        <f ca="1">IF(AN$2=0,0,AN$22*EXP(AN$23/($B150+273)/RGas)*(OFFSET('Composition%'!$B120,0,AN$13)*OFFSET('Composition%'!$B120,0,AN$14)))-IF(AN$2=2,0,OFFSET('Composition%'!$B120,0,AN$17)*OFFSET('Composition%'!$B120,0,AN$18)*(AN$24*EXP(-AN$25/($B150+273)/RGas)))+ReactionRateK2!AN150/2</f>
        <v>0</v>
      </c>
      <c r="AO150" s="73">
        <f ca="1">IF(AO$2=0,0,AO$22*EXP(AO$23/($B150+273)/RGas)*(OFFSET('Composition%'!$B120,0,AO$13)*OFFSET('Composition%'!$B120,0,AO$14)))-IF(AO$2=2,0,OFFSET('Composition%'!$B120,0,AO$17)*OFFSET('Composition%'!$B120,0,AO$18)*(AO$24*EXP(-AO$25/($B150+273)/RGas)))+ReactionRateK2!AO150/2</f>
        <v>0</v>
      </c>
      <c r="AP150" s="73">
        <f ca="1">IF(AP$2=0,0,AP$22*EXP(AP$23/($B150+273)/RGas)*(OFFSET('Composition%'!$B120,0,AP$13)*OFFSET('Composition%'!$B120,0,AP$14)))-IF(AP$2=2,0,OFFSET('Composition%'!$B120,0,AP$17)*OFFSET('Composition%'!$B120,0,AP$18)*(AP$24*EXP(-AP$25/($B150+273)/RGas)))+ReactionRateK2!AP150/2</f>
        <v>4.7340295995969303E-12</v>
      </c>
      <c r="AQ150" s="73">
        <f ca="1">IF(AQ$2=0,0,AQ$22*EXP(AQ$23/($B150+273)/RGas)*(OFFSET('Composition%'!$B120,0,AQ$13)*OFFSET('Composition%'!$B120,0,AQ$14)))-IF(AQ$2=2,0,OFFSET('Composition%'!$B120,0,AQ$17)*OFFSET('Composition%'!$B120,0,AQ$18)*(AQ$24*EXP(-AQ$25/($B150+273)/RGas)))+ReactionRateK2!AQ150/2</f>
        <v>0</v>
      </c>
      <c r="AR150" s="73">
        <f ca="1">IF(AR$2=0,0,AR$22*EXP(AR$23/($B150+273)/RGas)*(OFFSET('Composition%'!$B120,0,AR$13)*OFFSET('Composition%'!$B120,0,AR$14)))-IF(AR$2=2,0,OFFSET('Composition%'!$B120,0,AR$17)*OFFSET('Composition%'!$B120,0,AR$18)*(AR$24*EXP(-AR$25/($B150+273)/RGas)))+ReactionRateK2!AR150/2</f>
        <v>0</v>
      </c>
    </row>
    <row r="151" spans="1:44">
      <c r="A151" s="3">
        <f t="shared" si="12"/>
        <v>5.9499999999999869</v>
      </c>
      <c r="B151" s="19">
        <f ca="1">'Composition%'!B121</f>
        <v>414.76460037821397</v>
      </c>
      <c r="C151">
        <f t="shared" si="11"/>
        <v>30</v>
      </c>
      <c r="D151" s="26">
        <f ca="1">('Composition%'!C121*ReactionRateK3!C151)^3</f>
        <v>5.9384356939190486</v>
      </c>
      <c r="E151" s="4"/>
      <c r="F151" s="73">
        <f ca="1">IF(F$2=0,0,F$22*EXP(F$23/($B151+273)/RGas)*(OFFSET('Composition%'!$B121,0,F$13)*OFFSET('Composition%'!$B121,0,F$14)))-IF(F$2=2,0,OFFSET('Composition%'!$B121,0,F$17)*OFFSET('Composition%'!$B121,0,F$18)*(F$24*EXP(-F$25/($B151+273)/RGas)))+ReactionRateK2!F151/2</f>
        <v>2.1012557105034046E-3</v>
      </c>
      <c r="G151" s="73">
        <f ca="1">IF(G$2=0,0,G$22*EXP(G$23/($B151+273)/RGas)*(OFFSET('Composition%'!$B121,0,G$13)*OFFSET('Composition%'!$B121,0,G$14)))-IF(G$2=2,0,OFFSET('Composition%'!$B121,0,G$17)*OFFSET('Composition%'!$B121,0,G$18)*(G$24*EXP(-G$25/($B151+273)/RGas)))+ReactionRateK2!G151/2</f>
        <v>8.5776932949327509E-4</v>
      </c>
      <c r="H151" s="73">
        <f ca="1">IF(H$2=0,0,H$22*EXP(H$23/($B151+273)/RGas)*(OFFSET('Composition%'!$B121,0,H$13)*OFFSET('Composition%'!$B121,0,H$14)))-IF(H$2=2,0,OFFSET('Composition%'!$B121,0,H$17)*OFFSET('Composition%'!$B121,0,H$18)*(H$24*EXP(-H$25/($B151+273)/RGas)))+ReactionRateK2!H151/2</f>
        <v>-3.0015295041181377E-6</v>
      </c>
      <c r="I151" s="73">
        <f ca="1">IF(I$2=0,0,I$22*EXP(I$23/($B151+273)/RGas)*(OFFSET('Composition%'!$B121,0,I$13)*OFFSET('Composition%'!$B121,0,I$14)))-IF(I$2=2,0,OFFSET('Composition%'!$B121,0,I$17)*OFFSET('Composition%'!$B121,0,I$18)*(I$24*EXP(-I$25/($B151+273)/RGas)))+ReactionRateK2!I151/2</f>
        <v>5.5228226031509775E-7</v>
      </c>
      <c r="J151" s="73"/>
      <c r="K151" s="73">
        <f ca="1">IF(K$2=0,0,K$22*EXP(K$23/($B151+273)/RGas)*(OFFSET('Composition%'!$B121,0,K$13)*OFFSET('Composition%'!$B121,0,K$14)))-IF(K$2=2,0,OFFSET('Composition%'!$B121,0,K$17)*OFFSET('Composition%'!$B121,0,K$18)*(K$24*EXP(-K$25/($B151+273)/RGas)))+ReactionRateK2!K151/2</f>
        <v>5.3423220328208095E-3</v>
      </c>
      <c r="L151" s="73">
        <f ca="1">IF(L$2=0,0,L$22*EXP(L$23/($B151+273)/RGas)*(OFFSET('Composition%'!$B121,0,L$13)*OFFSET('Composition%'!$B121,0,L$14)))-IF(L$2=2,0,OFFSET('Composition%'!$B121,0,L$17)*OFFSET('Composition%'!$B121,0,L$18)*(L$24*EXP(-L$25/($B151+273)/RGas)))+ReactionRateK2!L151/2</f>
        <v>-1.8246332600417791E-3</v>
      </c>
      <c r="M151" s="73">
        <f ca="1">IF(M$2=0,0,M$22*EXP(M$23/($B151+273)/RGas)*(OFFSET('Composition%'!$B121,0,M$13)*OFFSET('Composition%'!$B121,0,M$14)))-IF(M$2=2,0,OFFSET('Composition%'!$B121,0,M$17)*OFFSET('Composition%'!$B121,0,M$18)*(M$24*EXP(-M$25/($B151+273)/RGas)))+ReactionRateK2!M151/2</f>
        <v>0</v>
      </c>
      <c r="N151" s="73"/>
      <c r="O151" s="73">
        <f ca="1">IF(O$2=0,0,O$22*EXP(O$23/($B151+273)/RGas)*(OFFSET('Composition%'!$B121,0,O$13)*OFFSET('Composition%'!$B121,0,O$14)))-IF(O$2=2,0,OFFSET('Composition%'!$B121,0,O$17)*OFFSET('Composition%'!$B121,0,O$18)*(O$24*EXP(-O$25/($B151+273)/RGas)))+ReactionRateK2!O151/2</f>
        <v>0</v>
      </c>
      <c r="P151" s="73">
        <f ca="1">IF(P$2=0,0,P$22*EXP(P$23/($B151+273)/RGas)*(OFFSET('Composition%'!$B121,0,P$13)*OFFSET('Composition%'!$B121,0,P$14)))-IF(P$2=2,0,OFFSET('Composition%'!$B121,0,P$17)*OFFSET('Composition%'!$B121,0,P$18)*(P$24*EXP(-P$25/($B151+273)/RGas)))+ReactionRateK2!P151/2</f>
        <v>1.2035892467342556E-2</v>
      </c>
      <c r="Q151" s="73">
        <f ca="1">IF(Q$2=0,0,Q$22*EXP(Q$23/($B151+273)/RGas)*(OFFSET('Composition%'!$B121,0,Q$13)*OFFSET('Composition%'!$B121,0,Q$14)))-IF(Q$2=2,0,OFFSET('Composition%'!$B121,0,Q$17)*OFFSET('Composition%'!$B121,0,Q$18)*(Q$24*EXP(-Q$25/($B151+273)/RGas)))+ReactionRateK2!Q151/2</f>
        <v>2.005936255930743E-4</v>
      </c>
      <c r="R151" s="73">
        <f ca="1">IF(R$2=0,0,R$22*EXP(R$23/($B151+273)/RGas)*(OFFSET('Composition%'!$B121,0,R$13)*OFFSET('Composition%'!$B121,0,R$14)))-IF(R$2=2,0,OFFSET('Composition%'!$B121,0,R$17)*OFFSET('Composition%'!$B121,0,R$18)*(R$24*EXP(-R$25/($B151+273)/RGas)))+ReactionRateK2!R151/2</f>
        <v>8.6848352634281902E-5</v>
      </c>
      <c r="S151" s="73"/>
      <c r="T151" s="73">
        <f ca="1">IF(T$2=0,0,T$22*EXP(T$23/($B151+273)/RGas)*(OFFSET('Composition%'!$B121,0,T$13)*OFFSET('Composition%'!$B121,0,T$14)))-IF(T$2=2,0,OFFSET('Composition%'!$B121,0,T$17)*OFFSET('Composition%'!$B121,0,T$18)*(T$24*EXP(-T$25/($B151+273)/RGas)))+ReactionRateK2!T151/2</f>
        <v>1.5392404703978382E-5</v>
      </c>
      <c r="U151" s="73">
        <f ca="1">IF(U$2=0,0,U$22*EXP(U$23/($B151+273)/RGas)*(OFFSET('Composition%'!$B121,0,U$13)*OFFSET('Composition%'!$B121,0,U$14)))-IF(U$2=2,0,OFFSET('Composition%'!$B121,0,U$17)*OFFSET('Composition%'!$B121,0,U$18)*(U$24*EXP(-U$25/($B151+273)/RGas)))+ReactionRateK2!U151/2</f>
        <v>2.5954749595961231E-8</v>
      </c>
      <c r="V151" s="73">
        <f ca="1">IF(V$2=0,0,V$22*EXP(V$23/($B151+273)/RGas)*(OFFSET('Composition%'!$B121,0,V$13)*OFFSET('Composition%'!$B121,0,V$14)))-IF(V$2=2,0,OFFSET('Composition%'!$B121,0,V$17)*OFFSET('Composition%'!$B121,0,V$18)*(V$24*EXP(-V$25/($B151+273)/RGas)))+ReactionRateK2!V151/2</f>
        <v>0</v>
      </c>
      <c r="W151" s="73">
        <f ca="1">IF(W$2=0,0,W$22*EXP(W$23/($B151+273)/RGas)*(OFFSET('Composition%'!$B121,0,W$13)*OFFSET('Composition%'!$B121,0,W$14)))-IF(W$2=2,0,OFFSET('Composition%'!$B121,0,W$17)*OFFSET('Composition%'!$B121,0,W$18)*(W$24*EXP(-W$25/($B151+273)/RGas)))+ReactionRateK2!W151/2</f>
        <v>0</v>
      </c>
      <c r="X151" s="73">
        <f ca="1">IF(X$2=0,0,X$22*EXP(X$23/($B151+273)/RGas)*(OFFSET('Composition%'!$B121,0,X$13)*OFFSET('Composition%'!$B121,0,X$14)))-IF(X$2=2,0,OFFSET('Composition%'!$B121,0,X$17)*OFFSET('Composition%'!$B121,0,X$18)*(X$24*EXP(-X$25/($B151+273)/RGas)))+ReactionRateK2!X151/2</f>
        <v>4.3585852924897718E-8</v>
      </c>
      <c r="Y151" s="73">
        <f ca="1">IF(Y$2=0,0,Y$22*EXP(Y$23/($B151+273)/RGas)*(OFFSET('Composition%'!$B121,0,Y$13)*OFFSET('Composition%'!$B121,0,Y$14)))-IF(Y$2=2,0,OFFSET('Composition%'!$B121,0,Y$17)*OFFSET('Composition%'!$B121,0,Y$18)*(Y$24*EXP(-Y$25/($B151+273)/RGas)))+ReactionRateK2!Y151/2</f>
        <v>2.1572420644561667E-9</v>
      </c>
      <c r="Z151" s="73">
        <f ca="1">IF(Z$2=0,0,Z$22*EXP(Z$23/($B151+273)/RGas)*(OFFSET('Composition%'!$B121,0,Z$13)*OFFSET('Composition%'!$B121,0,Z$14)))-IF(Z$2=2,0,OFFSET('Composition%'!$B121,0,Z$17)*OFFSET('Composition%'!$B121,0,Z$18)*(Z$24*EXP(-Z$25/($B151+273)/RGas)))+ReactionRateK2!Z151/2</f>
        <v>0</v>
      </c>
      <c r="AA151" s="73">
        <f ca="1">IF(AA$2=0,0,AA$22*EXP(AA$23/($B151+273)/RGas)*(OFFSET('Composition%'!$B121,0,AA$13)*OFFSET('Composition%'!$B121,0,AA$14)))-IF(AA$2=2,0,OFFSET('Composition%'!$B121,0,AA$17)*OFFSET('Composition%'!$B121,0,AA$18)*(AA$24*EXP(-AA$25/($B151+273)/RGas)))+ReactionRateK2!AA151/2</f>
        <v>0</v>
      </c>
      <c r="AB151" s="73">
        <f ca="1">IF(AB$2=0,0,AB$22*EXP(AB$23/($B151+273)/RGas)*(OFFSET('Composition%'!$B121,0,AB$13)*OFFSET('Composition%'!$B121,0,AB$14)))-IF(AB$2=2,0,OFFSET('Composition%'!$B121,0,AB$17)*OFFSET('Composition%'!$B121,0,AB$18)*(AB$24*EXP(-AB$25/($B151+273)/RGas)))+ReactionRateK2!AB151/2</f>
        <v>0</v>
      </c>
      <c r="AC151" s="73">
        <f ca="1">IF(AC$2=0,0,AC$22*EXP(AC$23/($B151+273)/RGas)*(OFFSET('Composition%'!$B121,0,AC$13)*OFFSET('Composition%'!$B121,0,AC$14)))-IF(AC$2=2,0,OFFSET('Composition%'!$B121,0,AC$17)*OFFSET('Composition%'!$B121,0,AC$18)*(AC$24*EXP(-AC$25/($B151+273)/RGas)))+ReactionRateK2!AC151/2</f>
        <v>0</v>
      </c>
      <c r="AD151" s="73">
        <f ca="1">IF(AD$2=0,0,AD$22*EXP(AD$23/($B151+273)/RGas)*(OFFSET('Composition%'!$B121,0,AD$13)*OFFSET('Composition%'!$B121,0,AD$14)))-IF(AD$2=2,0,OFFSET('Composition%'!$B121,0,AD$17)*OFFSET('Composition%'!$B121,0,AD$18)*(AD$24*EXP(-AD$25/($B151+273)/RGas)))+ReactionRateK2!AD151/2</f>
        <v>0</v>
      </c>
      <c r="AE151" s="73">
        <f ca="1">IF(AE$2=0,0,AE$22*EXP(AE$23/($B151+273)/RGas)*(OFFSET('Composition%'!$B121,0,AE$13)*OFFSET('Composition%'!$B121,0,AE$14)))-IF(AE$2=2,0,OFFSET('Composition%'!$B121,0,AE$17)*OFFSET('Composition%'!$B121,0,AE$18)*(AE$24*EXP(-AE$25/($B151+273)/RGas)))+ReactionRateK2!AE151/2</f>
        <v>0</v>
      </c>
      <c r="AF151" s="73"/>
      <c r="AG151" s="73">
        <f ca="1">IF(AG$2=0,0,AG$22*EXP(AG$23/($B151+273)/RGas)*(OFFSET('Composition%'!$B121,0,AG$13)*OFFSET('Composition%'!$B121,0,AG$14)))-IF(AG$2=2,0,OFFSET('Composition%'!$B121,0,AG$17)*OFFSET('Composition%'!$B121,0,AG$18)*(AG$24*EXP(-AG$25/($B151+273)/RGas)))+ReactionRateK2!AG151/2</f>
        <v>0</v>
      </c>
      <c r="AH151" s="73">
        <f ca="1">IF(AH$2=0,0,AH$22*EXP(AH$23/($B151+273)/RGas)*(OFFSET('Composition%'!$B121,0,AH$13)*OFFSET('Composition%'!$B121,0,AH$14)))-IF(AH$2=2,0,OFFSET('Composition%'!$B121,0,AH$17)*OFFSET('Composition%'!$B121,0,AH$18)*(AH$24*EXP(-AH$25/($B151+273)/RGas)))+ReactionRateK2!AH151/2</f>
        <v>0</v>
      </c>
      <c r="AI151" s="73">
        <f ca="1">IF(AI$2=0,0,AI$22*EXP(AI$23/($B151+273)/RGas)*(OFFSET('Composition%'!$B121,0,AI$13)*OFFSET('Composition%'!$B121,0,AI$14)))-IF(AI$2=2,0,OFFSET('Composition%'!$B121,0,AI$17)*OFFSET('Composition%'!$B121,0,AI$18)*(AI$24*EXP(-AI$25/($B151+273)/RGas)))+ReactionRateK2!AI151/2</f>
        <v>0</v>
      </c>
      <c r="AJ151" s="73">
        <f ca="1">IF(AJ$2=0,0,AJ$22*EXP(AJ$23/($B151+273)/RGas)*(OFFSET('Composition%'!$B121,0,AJ$13)*OFFSET('Composition%'!$B121,0,AJ$14)))-IF(AJ$2=2,0,OFFSET('Composition%'!$B121,0,AJ$17)*OFFSET('Composition%'!$B121,0,AJ$18)*(AJ$24*EXP(-AJ$25/($B151+273)/RGas)))+ReactionRateK2!AJ151/2</f>
        <v>0</v>
      </c>
      <c r="AK151" s="73">
        <f ca="1">IF(AK$2=0,0,AK$22*EXP(AK$23/($B151+273)/RGas)*(OFFSET('Composition%'!$B121,0,AK$13)*OFFSET('Composition%'!$B121,0,AK$14)))-IF(AK$2=2,0,OFFSET('Composition%'!$B121,0,AK$17)*OFFSET('Composition%'!$B121,0,AK$18)*(AK$24*EXP(-AK$25/($B151+273)/RGas)))+ReactionRateK2!AK151/2</f>
        <v>0</v>
      </c>
      <c r="AL151" s="73">
        <f ca="1">IF(AL$2=0,0,AL$22*EXP(AL$23/($B151+273)/RGas)*(OFFSET('Composition%'!$B121,0,AL$13)*OFFSET('Composition%'!$B121,0,AL$14)))-IF(AL$2=2,0,OFFSET('Composition%'!$B121,0,AL$17)*OFFSET('Composition%'!$B121,0,AL$18)*(AL$24*EXP(-AL$25/($B151+273)/RGas)))+ReactionRateK2!AL151/2</f>
        <v>0</v>
      </c>
      <c r="AM151" s="73"/>
      <c r="AN151" s="73">
        <f ca="1">IF(AN$2=0,0,AN$22*EXP(AN$23/($B151+273)/RGas)*(OFFSET('Composition%'!$B121,0,AN$13)*OFFSET('Composition%'!$B121,0,AN$14)))-IF(AN$2=2,0,OFFSET('Composition%'!$B121,0,AN$17)*OFFSET('Composition%'!$B121,0,AN$18)*(AN$24*EXP(-AN$25/($B151+273)/RGas)))+ReactionRateK2!AN151/2</f>
        <v>0</v>
      </c>
      <c r="AO151" s="73">
        <f ca="1">IF(AO$2=0,0,AO$22*EXP(AO$23/($B151+273)/RGas)*(OFFSET('Composition%'!$B121,0,AO$13)*OFFSET('Composition%'!$B121,0,AO$14)))-IF(AO$2=2,0,OFFSET('Composition%'!$B121,0,AO$17)*OFFSET('Composition%'!$B121,0,AO$18)*(AO$24*EXP(-AO$25/($B151+273)/RGas)))+ReactionRateK2!AO151/2</f>
        <v>0</v>
      </c>
      <c r="AP151" s="73">
        <f ca="1">IF(AP$2=0,0,AP$22*EXP(AP$23/($B151+273)/RGas)*(OFFSET('Composition%'!$B121,0,AP$13)*OFFSET('Composition%'!$B121,0,AP$14)))-IF(AP$2=2,0,OFFSET('Composition%'!$B121,0,AP$17)*OFFSET('Composition%'!$B121,0,AP$18)*(AP$24*EXP(-AP$25/($B151+273)/RGas)))+ReactionRateK2!AP151/2</f>
        <v>4.7340306039009148E-12</v>
      </c>
      <c r="AQ151" s="73">
        <f ca="1">IF(AQ$2=0,0,AQ$22*EXP(AQ$23/($B151+273)/RGas)*(OFFSET('Composition%'!$B121,0,AQ$13)*OFFSET('Composition%'!$B121,0,AQ$14)))-IF(AQ$2=2,0,OFFSET('Composition%'!$B121,0,AQ$17)*OFFSET('Composition%'!$B121,0,AQ$18)*(AQ$24*EXP(-AQ$25/($B151+273)/RGas)))+ReactionRateK2!AQ151/2</f>
        <v>0</v>
      </c>
      <c r="AR151" s="73">
        <f ca="1">IF(AR$2=0,0,AR$22*EXP(AR$23/($B151+273)/RGas)*(OFFSET('Composition%'!$B121,0,AR$13)*OFFSET('Composition%'!$B121,0,AR$14)))-IF(AR$2=2,0,OFFSET('Composition%'!$B121,0,AR$17)*OFFSET('Composition%'!$B121,0,AR$18)*(AR$24*EXP(-AR$25/($B151+273)/RGas)))+ReactionRateK2!AR151/2</f>
        <v>0</v>
      </c>
    </row>
    <row r="152" spans="1:44">
      <c r="A152" s="3">
        <f t="shared" si="12"/>
        <v>5.9999999999999867</v>
      </c>
      <c r="B152" s="19">
        <f ca="1">'Composition%'!B122</f>
        <v>414.77143573591366</v>
      </c>
      <c r="C152">
        <f t="shared" si="11"/>
        <v>30</v>
      </c>
      <c r="D152" s="26">
        <f ca="1">('Composition%'!C122*ReactionRateK3!C152)^3</f>
        <v>5.9381999806386467</v>
      </c>
      <c r="E152" s="4"/>
      <c r="F152" s="73">
        <f ca="1">IF(F$2=0,0,F$22*EXP(F$23/($B152+273)/RGas)*(OFFSET('Composition%'!$B122,0,F$13)*OFFSET('Composition%'!$B122,0,F$14)))-IF(F$2=2,0,OFFSET('Composition%'!$B122,0,F$17)*OFFSET('Composition%'!$B122,0,F$18)*(F$24*EXP(-F$25/($B152+273)/RGas)))+ReactionRateK2!F152/2</f>
        <v>2.0751936270054423E-3</v>
      </c>
      <c r="G152" s="73">
        <f ca="1">IF(G$2=0,0,G$22*EXP(G$23/($B152+273)/RGas)*(OFFSET('Composition%'!$B122,0,G$13)*OFFSET('Composition%'!$B122,0,G$14)))-IF(G$2=2,0,OFFSET('Composition%'!$B122,0,G$17)*OFFSET('Composition%'!$B122,0,G$18)*(G$24*EXP(-G$25/($B152+273)/RGas)))+ReactionRateK2!G152/2</f>
        <v>8.4738827094335849E-4</v>
      </c>
      <c r="H152" s="73">
        <f ca="1">IF(H$2=0,0,H$22*EXP(H$23/($B152+273)/RGas)*(OFFSET('Composition%'!$B122,0,H$13)*OFFSET('Composition%'!$B122,0,H$14)))-IF(H$2=2,0,OFFSET('Composition%'!$B122,0,H$17)*OFFSET('Composition%'!$B122,0,H$18)*(H$24*EXP(-H$25/($B152+273)/RGas)))+ReactionRateK2!H152/2</f>
        <v>-2.9723341773289852E-6</v>
      </c>
      <c r="I152" s="73">
        <f ca="1">IF(I$2=0,0,I$22*EXP(I$23/($B152+273)/RGas)*(OFFSET('Composition%'!$B122,0,I$13)*OFFSET('Composition%'!$B122,0,I$14)))-IF(I$2=2,0,OFFSET('Composition%'!$B122,0,I$17)*OFFSET('Composition%'!$B122,0,I$18)*(I$24*EXP(-I$25/($B152+273)/RGas)))+ReactionRateK2!I152/2</f>
        <v>5.2072107885514642E-7</v>
      </c>
      <c r="J152" s="73"/>
      <c r="K152" s="73">
        <f ca="1">IF(K$2=0,0,K$22*EXP(K$23/($B152+273)/RGas)*(OFFSET('Composition%'!$B122,0,K$13)*OFFSET('Composition%'!$B122,0,K$14)))-IF(K$2=2,0,OFFSET('Composition%'!$B122,0,K$17)*OFFSET('Composition%'!$B122,0,K$18)*(K$24*EXP(-K$25/($B152+273)/RGas)))+ReactionRateK2!K152/2</f>
        <v>5.1818283680584061E-3</v>
      </c>
      <c r="L152" s="73">
        <f ca="1">IF(L$2=0,0,L$22*EXP(L$23/($B152+273)/RGas)*(OFFSET('Composition%'!$B122,0,L$13)*OFFSET('Composition%'!$B122,0,L$14)))-IF(L$2=2,0,OFFSET('Composition%'!$B122,0,L$17)*OFFSET('Composition%'!$B122,0,L$18)*(L$24*EXP(-L$25/($B152+273)/RGas)))+ReactionRateK2!L152/2</f>
        <v>-1.8047262836501771E-3</v>
      </c>
      <c r="M152" s="73">
        <f ca="1">IF(M$2=0,0,M$22*EXP(M$23/($B152+273)/RGas)*(OFFSET('Composition%'!$B122,0,M$13)*OFFSET('Composition%'!$B122,0,M$14)))-IF(M$2=2,0,OFFSET('Composition%'!$B122,0,M$17)*OFFSET('Composition%'!$B122,0,M$18)*(M$24*EXP(-M$25/($B152+273)/RGas)))+ReactionRateK2!M152/2</f>
        <v>0</v>
      </c>
      <c r="N152" s="73"/>
      <c r="O152" s="73">
        <f ca="1">IF(O$2=0,0,O$22*EXP(O$23/($B152+273)/RGas)*(OFFSET('Composition%'!$B122,0,O$13)*OFFSET('Composition%'!$B122,0,O$14)))-IF(O$2=2,0,OFFSET('Composition%'!$B122,0,O$17)*OFFSET('Composition%'!$B122,0,O$18)*(O$24*EXP(-O$25/($B152+273)/RGas)))+ReactionRateK2!O152/2</f>
        <v>0</v>
      </c>
      <c r="P152" s="73">
        <f ca="1">IF(P$2=0,0,P$22*EXP(P$23/($B152+273)/RGas)*(OFFSET('Composition%'!$B122,0,P$13)*OFFSET('Composition%'!$B122,0,P$14)))-IF(P$2=2,0,OFFSET('Composition%'!$B122,0,P$17)*OFFSET('Composition%'!$B122,0,P$18)*(P$24*EXP(-P$25/($B152+273)/RGas)))+ReactionRateK2!P152/2</f>
        <v>1.1918780056989965E-2</v>
      </c>
      <c r="Q152" s="73">
        <f ca="1">IF(Q$2=0,0,Q$22*EXP(Q$23/($B152+273)/RGas)*(OFFSET('Composition%'!$B122,0,Q$13)*OFFSET('Composition%'!$B122,0,Q$14)))-IF(Q$2=2,0,OFFSET('Composition%'!$B122,0,Q$17)*OFFSET('Composition%'!$B122,0,Q$18)*(Q$24*EXP(-Q$25/($B152+273)/RGas)))+ReactionRateK2!Q152/2</f>
        <v>2.0120837959918683E-4</v>
      </c>
      <c r="R152" s="73">
        <f ca="1">IF(R$2=0,0,R$22*EXP(R$23/($B152+273)/RGas)*(OFFSET('Composition%'!$B122,0,R$13)*OFFSET('Composition%'!$B122,0,R$14)))-IF(R$2=2,0,OFFSET('Composition%'!$B122,0,R$17)*OFFSET('Composition%'!$B122,0,R$18)*(R$24*EXP(-R$25/($B152+273)/RGas)))+ReactionRateK2!R152/2</f>
        <v>8.7775046255300052E-5</v>
      </c>
      <c r="S152" s="73"/>
      <c r="T152" s="73">
        <f ca="1">IF(T$2=0,0,T$22*EXP(T$23/($B152+273)/RGas)*(OFFSET('Composition%'!$B122,0,T$13)*OFFSET('Composition%'!$B122,0,T$14)))-IF(T$2=2,0,OFFSET('Composition%'!$B122,0,T$17)*OFFSET('Composition%'!$B122,0,T$18)*(T$24*EXP(-T$25/($B152+273)/RGas)))+ReactionRateK2!T152/2</f>
        <v>1.4515075189236711E-5</v>
      </c>
      <c r="U152" s="73">
        <f ca="1">IF(U$2=0,0,U$22*EXP(U$23/($B152+273)/RGas)*(OFFSET('Composition%'!$B122,0,U$13)*OFFSET('Composition%'!$B122,0,U$14)))-IF(U$2=2,0,OFFSET('Composition%'!$B122,0,U$17)*OFFSET('Composition%'!$B122,0,U$18)*(U$24*EXP(-U$25/($B152+273)/RGas)))+ReactionRateK2!U152/2</f>
        <v>2.3302986221033955E-8</v>
      </c>
      <c r="V152" s="73">
        <f ca="1">IF(V$2=0,0,V$22*EXP(V$23/($B152+273)/RGas)*(OFFSET('Composition%'!$B122,0,V$13)*OFFSET('Composition%'!$B122,0,V$14)))-IF(V$2=2,0,OFFSET('Composition%'!$B122,0,V$17)*OFFSET('Composition%'!$B122,0,V$18)*(V$24*EXP(-V$25/($B152+273)/RGas)))+ReactionRateK2!V152/2</f>
        <v>0</v>
      </c>
      <c r="W152" s="73">
        <f ca="1">IF(W$2=0,0,W$22*EXP(W$23/($B152+273)/RGas)*(OFFSET('Composition%'!$B122,0,W$13)*OFFSET('Composition%'!$B122,0,W$14)))-IF(W$2=2,0,OFFSET('Composition%'!$B122,0,W$17)*OFFSET('Composition%'!$B122,0,W$18)*(W$24*EXP(-W$25/($B152+273)/RGas)))+ReactionRateK2!W152/2</f>
        <v>0</v>
      </c>
      <c r="X152" s="73">
        <f ca="1">IF(X$2=0,0,X$22*EXP(X$23/($B152+273)/RGas)*(OFFSET('Composition%'!$B122,0,X$13)*OFFSET('Composition%'!$B122,0,X$14)))-IF(X$2=2,0,OFFSET('Composition%'!$B122,0,X$17)*OFFSET('Composition%'!$B122,0,X$18)*(X$24*EXP(-X$25/($B152+273)/RGas)))+ReactionRateK2!X152/2</f>
        <v>4.3585274341661411E-8</v>
      </c>
      <c r="Y152" s="73">
        <f ca="1">IF(Y$2=0,0,Y$22*EXP(Y$23/($B152+273)/RGas)*(OFFSET('Composition%'!$B122,0,Y$13)*OFFSET('Composition%'!$B122,0,Y$14)))-IF(Y$2=2,0,OFFSET('Composition%'!$B122,0,Y$17)*OFFSET('Composition%'!$B122,0,Y$18)*(Y$24*EXP(-Y$25/($B152+273)/RGas)))+ReactionRateK2!Y152/2</f>
        <v>2.1572134280062321E-9</v>
      </c>
      <c r="Z152" s="73">
        <f ca="1">IF(Z$2=0,0,Z$22*EXP(Z$23/($B152+273)/RGas)*(OFFSET('Composition%'!$B122,0,Z$13)*OFFSET('Composition%'!$B122,0,Z$14)))-IF(Z$2=2,0,OFFSET('Composition%'!$B122,0,Z$17)*OFFSET('Composition%'!$B122,0,Z$18)*(Z$24*EXP(-Z$25/($B152+273)/RGas)))+ReactionRateK2!Z152/2</f>
        <v>0</v>
      </c>
      <c r="AA152" s="73">
        <f ca="1">IF(AA$2=0,0,AA$22*EXP(AA$23/($B152+273)/RGas)*(OFFSET('Composition%'!$B122,0,AA$13)*OFFSET('Composition%'!$B122,0,AA$14)))-IF(AA$2=2,0,OFFSET('Composition%'!$B122,0,AA$17)*OFFSET('Composition%'!$B122,0,AA$18)*(AA$24*EXP(-AA$25/($B152+273)/RGas)))+ReactionRateK2!AA152/2</f>
        <v>0</v>
      </c>
      <c r="AB152" s="73">
        <f ca="1">IF(AB$2=0,0,AB$22*EXP(AB$23/($B152+273)/RGas)*(OFFSET('Composition%'!$B122,0,AB$13)*OFFSET('Composition%'!$B122,0,AB$14)))-IF(AB$2=2,0,OFFSET('Composition%'!$B122,0,AB$17)*OFFSET('Composition%'!$B122,0,AB$18)*(AB$24*EXP(-AB$25/($B152+273)/RGas)))+ReactionRateK2!AB152/2</f>
        <v>0</v>
      </c>
      <c r="AC152" s="73">
        <f ca="1">IF(AC$2=0,0,AC$22*EXP(AC$23/($B152+273)/RGas)*(OFFSET('Composition%'!$B122,0,AC$13)*OFFSET('Composition%'!$B122,0,AC$14)))-IF(AC$2=2,0,OFFSET('Composition%'!$B122,0,AC$17)*OFFSET('Composition%'!$B122,0,AC$18)*(AC$24*EXP(-AC$25/($B152+273)/RGas)))+ReactionRateK2!AC152/2</f>
        <v>0</v>
      </c>
      <c r="AD152" s="73">
        <f ca="1">IF(AD$2=0,0,AD$22*EXP(AD$23/($B152+273)/RGas)*(OFFSET('Composition%'!$B122,0,AD$13)*OFFSET('Composition%'!$B122,0,AD$14)))-IF(AD$2=2,0,OFFSET('Composition%'!$B122,0,AD$17)*OFFSET('Composition%'!$B122,0,AD$18)*(AD$24*EXP(-AD$25/($B152+273)/RGas)))+ReactionRateK2!AD152/2</f>
        <v>0</v>
      </c>
      <c r="AE152" s="73">
        <f ca="1">IF(AE$2=0,0,AE$22*EXP(AE$23/($B152+273)/RGas)*(OFFSET('Composition%'!$B122,0,AE$13)*OFFSET('Composition%'!$B122,0,AE$14)))-IF(AE$2=2,0,OFFSET('Composition%'!$B122,0,AE$17)*OFFSET('Composition%'!$B122,0,AE$18)*(AE$24*EXP(-AE$25/($B152+273)/RGas)))+ReactionRateK2!AE152/2</f>
        <v>0</v>
      </c>
      <c r="AF152" s="73"/>
      <c r="AG152" s="73">
        <f ca="1">IF(AG$2=0,0,AG$22*EXP(AG$23/($B152+273)/RGas)*(OFFSET('Composition%'!$B122,0,AG$13)*OFFSET('Composition%'!$B122,0,AG$14)))-IF(AG$2=2,0,OFFSET('Composition%'!$B122,0,AG$17)*OFFSET('Composition%'!$B122,0,AG$18)*(AG$24*EXP(-AG$25/($B152+273)/RGas)))+ReactionRateK2!AG152/2</f>
        <v>0</v>
      </c>
      <c r="AH152" s="73">
        <f ca="1">IF(AH$2=0,0,AH$22*EXP(AH$23/($B152+273)/RGas)*(OFFSET('Composition%'!$B122,0,AH$13)*OFFSET('Composition%'!$B122,0,AH$14)))-IF(AH$2=2,0,OFFSET('Composition%'!$B122,0,AH$17)*OFFSET('Composition%'!$B122,0,AH$18)*(AH$24*EXP(-AH$25/($B152+273)/RGas)))+ReactionRateK2!AH152/2</f>
        <v>0</v>
      </c>
      <c r="AI152" s="73">
        <f ca="1">IF(AI$2=0,0,AI$22*EXP(AI$23/($B152+273)/RGas)*(OFFSET('Composition%'!$B122,0,AI$13)*OFFSET('Composition%'!$B122,0,AI$14)))-IF(AI$2=2,0,OFFSET('Composition%'!$B122,0,AI$17)*OFFSET('Composition%'!$B122,0,AI$18)*(AI$24*EXP(-AI$25/($B152+273)/RGas)))+ReactionRateK2!AI152/2</f>
        <v>0</v>
      </c>
      <c r="AJ152" s="73">
        <f ca="1">IF(AJ$2=0,0,AJ$22*EXP(AJ$23/($B152+273)/RGas)*(OFFSET('Composition%'!$B122,0,AJ$13)*OFFSET('Composition%'!$B122,0,AJ$14)))-IF(AJ$2=2,0,OFFSET('Composition%'!$B122,0,AJ$17)*OFFSET('Composition%'!$B122,0,AJ$18)*(AJ$24*EXP(-AJ$25/($B152+273)/RGas)))+ReactionRateK2!AJ152/2</f>
        <v>0</v>
      </c>
      <c r="AK152" s="73">
        <f ca="1">IF(AK$2=0,0,AK$22*EXP(AK$23/($B152+273)/RGas)*(OFFSET('Composition%'!$B122,0,AK$13)*OFFSET('Composition%'!$B122,0,AK$14)))-IF(AK$2=2,0,OFFSET('Composition%'!$B122,0,AK$17)*OFFSET('Composition%'!$B122,0,AK$18)*(AK$24*EXP(-AK$25/($B152+273)/RGas)))+ReactionRateK2!AK152/2</f>
        <v>0</v>
      </c>
      <c r="AL152" s="73">
        <f ca="1">IF(AL$2=0,0,AL$22*EXP(AL$23/($B152+273)/RGas)*(OFFSET('Composition%'!$B122,0,AL$13)*OFFSET('Composition%'!$B122,0,AL$14)))-IF(AL$2=2,0,OFFSET('Composition%'!$B122,0,AL$17)*OFFSET('Composition%'!$B122,0,AL$18)*(AL$24*EXP(-AL$25/($B152+273)/RGas)))+ReactionRateK2!AL152/2</f>
        <v>0</v>
      </c>
      <c r="AM152" s="73"/>
      <c r="AN152" s="73">
        <f ca="1">IF(AN$2=0,0,AN$22*EXP(AN$23/($B152+273)/RGas)*(OFFSET('Composition%'!$B122,0,AN$13)*OFFSET('Composition%'!$B122,0,AN$14)))-IF(AN$2=2,0,OFFSET('Composition%'!$B122,0,AN$17)*OFFSET('Composition%'!$B122,0,AN$18)*(AN$24*EXP(-AN$25/($B152+273)/RGas)))+ReactionRateK2!AN152/2</f>
        <v>0</v>
      </c>
      <c r="AO152" s="73">
        <f ca="1">IF(AO$2=0,0,AO$22*EXP(AO$23/($B152+273)/RGas)*(OFFSET('Composition%'!$B122,0,AO$13)*OFFSET('Composition%'!$B122,0,AO$14)))-IF(AO$2=2,0,OFFSET('Composition%'!$B122,0,AO$17)*OFFSET('Composition%'!$B122,0,AO$18)*(AO$24*EXP(-AO$25/($B152+273)/RGas)))+ReactionRateK2!AO152/2</f>
        <v>0</v>
      </c>
      <c r="AP152" s="73">
        <f ca="1">IF(AP$2=0,0,AP$22*EXP(AP$23/($B152+273)/RGas)*(OFFSET('Composition%'!$B122,0,AP$13)*OFFSET('Composition%'!$B122,0,AP$14)))-IF(AP$2=2,0,OFFSET('Composition%'!$B122,0,AP$17)*OFFSET('Composition%'!$B122,0,AP$18)*(AP$24*EXP(-AP$25/($B152+273)/RGas)))+ReactionRateK2!AP152/2</f>
        <v>4.7340314848059283E-12</v>
      </c>
      <c r="AQ152" s="73">
        <f ca="1">IF(AQ$2=0,0,AQ$22*EXP(AQ$23/($B152+273)/RGas)*(OFFSET('Composition%'!$B122,0,AQ$13)*OFFSET('Composition%'!$B122,0,AQ$14)))-IF(AQ$2=2,0,OFFSET('Composition%'!$B122,0,AQ$17)*OFFSET('Composition%'!$B122,0,AQ$18)*(AQ$24*EXP(-AQ$25/($B152+273)/RGas)))+ReactionRateK2!AQ152/2</f>
        <v>0</v>
      </c>
      <c r="AR152" s="73">
        <f ca="1">IF(AR$2=0,0,AR$22*EXP(AR$23/($B152+273)/RGas)*(OFFSET('Composition%'!$B122,0,AR$13)*OFFSET('Composition%'!$B122,0,AR$14)))-IF(AR$2=2,0,OFFSET('Composition%'!$B122,0,AR$17)*OFFSET('Composition%'!$B122,0,AR$18)*(AR$24*EXP(-AR$25/($B152+273)/RGas)))+ReactionRateK2!AR152/2</f>
        <v>0</v>
      </c>
    </row>
    <row r="153" spans="1:44">
      <c r="A153" s="3">
        <f t="shared" si="12"/>
        <v>6.0499999999999865</v>
      </c>
      <c r="B153" s="19">
        <f ca="1">'Composition%'!B123</f>
        <v>414.77826859319254</v>
      </c>
      <c r="C153">
        <f t="shared" si="11"/>
        <v>30</v>
      </c>
      <c r="D153" s="26">
        <f ca="1">('Composition%'!C123*ReactionRateK3!C153)^3</f>
        <v>5.9379778800491181</v>
      </c>
      <c r="E153" s="4"/>
      <c r="F153" s="73">
        <f ca="1">IF(F$2=0,0,F$22*EXP(F$23/($B153+273)/RGas)*(OFFSET('Composition%'!$B123,0,F$13)*OFFSET('Composition%'!$B123,0,F$14)))-IF(F$2=2,0,OFFSET('Composition%'!$B123,0,F$17)*OFFSET('Composition%'!$B123,0,F$18)*(F$24*EXP(-F$25/($B153+273)/RGas)))+ReactionRateK2!F153/2</f>
        <v>2.0495817835057412E-3</v>
      </c>
      <c r="G153" s="73">
        <f ca="1">IF(G$2=0,0,G$22*EXP(G$23/($B153+273)/RGas)*(OFFSET('Composition%'!$B123,0,G$13)*OFFSET('Composition%'!$B123,0,G$14)))-IF(G$2=2,0,OFFSET('Composition%'!$B123,0,G$17)*OFFSET('Composition%'!$B123,0,G$18)*(G$24*EXP(-G$25/($B153+273)/RGas)))+ReactionRateK2!G153/2</f>
        <v>8.3717649334877472E-4</v>
      </c>
      <c r="H153" s="73">
        <f ca="1">IF(H$2=0,0,H$22*EXP(H$23/($B153+273)/RGas)*(OFFSET('Composition%'!$B123,0,H$13)*OFFSET('Composition%'!$B123,0,H$14)))-IF(H$2=2,0,OFFSET('Composition%'!$B123,0,H$17)*OFFSET('Composition%'!$B123,0,H$18)*(H$24*EXP(-H$25/($B153+273)/RGas)))+ReactionRateK2!H153/2</f>
        <v>-2.9433297010555792E-6</v>
      </c>
      <c r="I153" s="73">
        <f ca="1">IF(I$2=0,0,I$22*EXP(I$23/($B153+273)/RGas)*(OFFSET('Composition%'!$B123,0,I$13)*OFFSET('Composition%'!$B123,0,I$14)))-IF(I$2=2,0,OFFSET('Composition%'!$B123,0,I$17)*OFFSET('Composition%'!$B123,0,I$18)*(I$24*EXP(-I$25/($B153+273)/RGas)))+ReactionRateK2!I153/2</f>
        <v>4.9129754350582525E-7</v>
      </c>
      <c r="J153" s="73"/>
      <c r="K153" s="73">
        <f ca="1">IF(K$2=0,0,K$22*EXP(K$23/($B153+273)/RGas)*(OFFSET('Composition%'!$B123,0,K$13)*OFFSET('Composition%'!$B123,0,K$14)))-IF(K$2=2,0,OFFSET('Composition%'!$B123,0,K$17)*OFFSET('Composition%'!$B123,0,K$18)*(K$24*EXP(-K$25/($B153+273)/RGas)))+ReactionRateK2!K153/2</f>
        <v>5.0246854293177169E-3</v>
      </c>
      <c r="L153" s="73">
        <f ca="1">IF(L$2=0,0,L$22*EXP(L$23/($B153+273)/RGas)*(OFFSET('Composition%'!$B123,0,L$13)*OFFSET('Composition%'!$B123,0,L$14)))-IF(L$2=2,0,OFFSET('Composition%'!$B123,0,L$17)*OFFSET('Composition%'!$B123,0,L$18)*(L$24*EXP(-L$25/($B153+273)/RGas)))+ReactionRateK2!L153/2</f>
        <v>-1.7852664727003409E-3</v>
      </c>
      <c r="M153" s="73">
        <f ca="1">IF(M$2=0,0,M$22*EXP(M$23/($B153+273)/RGas)*(OFFSET('Composition%'!$B123,0,M$13)*OFFSET('Composition%'!$B123,0,M$14)))-IF(M$2=2,0,OFFSET('Composition%'!$B123,0,M$17)*OFFSET('Composition%'!$B123,0,M$18)*(M$24*EXP(-M$25/($B153+273)/RGas)))+ReactionRateK2!M153/2</f>
        <v>0</v>
      </c>
      <c r="N153" s="73"/>
      <c r="O153" s="73">
        <f ca="1">IF(O$2=0,0,O$22*EXP(O$23/($B153+273)/RGas)*(OFFSET('Composition%'!$B123,0,O$13)*OFFSET('Composition%'!$B123,0,O$14)))-IF(O$2=2,0,OFFSET('Composition%'!$B123,0,O$17)*OFFSET('Composition%'!$B123,0,O$18)*(O$24*EXP(-O$25/($B153+273)/RGas)))+ReactionRateK2!O153/2</f>
        <v>0</v>
      </c>
      <c r="P153" s="73">
        <f ca="1">IF(P$2=0,0,P$22*EXP(P$23/($B153+273)/RGas)*(OFFSET('Composition%'!$B123,0,P$13)*OFFSET('Composition%'!$B123,0,P$14)))-IF(P$2=2,0,OFFSET('Composition%'!$B123,0,P$17)*OFFSET('Composition%'!$B123,0,P$18)*(P$24*EXP(-P$25/($B153+273)/RGas)))+ReactionRateK2!P153/2</f>
        <v>1.1802436321000066E-2</v>
      </c>
      <c r="Q153" s="73">
        <f ca="1">IF(Q$2=0,0,Q$22*EXP(Q$23/($B153+273)/RGas)*(OFFSET('Composition%'!$B123,0,Q$13)*OFFSET('Composition%'!$B123,0,Q$14)))-IF(Q$2=2,0,OFFSET('Composition%'!$B123,0,Q$17)*OFFSET('Composition%'!$B123,0,Q$18)*(Q$24*EXP(-Q$25/($B153+273)/RGas)))+ReactionRateK2!Q153/2</f>
        <v>2.0180325300597234E-4</v>
      </c>
      <c r="R153" s="73">
        <f ca="1">IF(R$2=0,0,R$22*EXP(R$23/($B153+273)/RGas)*(OFFSET('Composition%'!$B123,0,R$13)*OFFSET('Composition%'!$B123,0,R$14)))-IF(R$2=2,0,OFFSET('Composition%'!$B123,0,R$17)*OFFSET('Composition%'!$B123,0,R$18)*(R$24*EXP(-R$25/($B153+273)/RGas)))+ReactionRateK2!R153/2</f>
        <v>8.869521422990941E-5</v>
      </c>
      <c r="S153" s="73"/>
      <c r="T153" s="73">
        <f ca="1">IF(T$2=0,0,T$22*EXP(T$23/($B153+273)/RGas)*(OFFSET('Composition%'!$B123,0,T$13)*OFFSET('Composition%'!$B123,0,T$14)))-IF(T$2=2,0,OFFSET('Composition%'!$B123,0,T$17)*OFFSET('Composition%'!$B123,0,T$18)*(T$24*EXP(-T$25/($B153+273)/RGas)))+ReactionRateK2!T153/2</f>
        <v>1.3697526294053332E-5</v>
      </c>
      <c r="U153" s="73">
        <f ca="1">IF(U$2=0,0,U$22*EXP(U$23/($B153+273)/RGas)*(OFFSET('Composition%'!$B123,0,U$13)*OFFSET('Composition%'!$B123,0,U$14)))-IF(U$2=2,0,OFFSET('Composition%'!$B123,0,U$17)*OFFSET('Composition%'!$B123,0,U$18)*(U$24*EXP(-U$25/($B153+273)/RGas)))+ReactionRateK2!U153/2</f>
        <v>2.0922204242184791E-8</v>
      </c>
      <c r="V153" s="73">
        <f ca="1">IF(V$2=0,0,V$22*EXP(V$23/($B153+273)/RGas)*(OFFSET('Composition%'!$B123,0,V$13)*OFFSET('Composition%'!$B123,0,V$14)))-IF(V$2=2,0,OFFSET('Composition%'!$B123,0,V$17)*OFFSET('Composition%'!$B123,0,V$18)*(V$24*EXP(-V$25/($B153+273)/RGas)))+ReactionRateK2!V153/2</f>
        <v>0</v>
      </c>
      <c r="W153" s="73">
        <f ca="1">IF(W$2=0,0,W$22*EXP(W$23/($B153+273)/RGas)*(OFFSET('Composition%'!$B123,0,W$13)*OFFSET('Composition%'!$B123,0,W$14)))-IF(W$2=2,0,OFFSET('Composition%'!$B123,0,W$17)*OFFSET('Composition%'!$B123,0,W$18)*(W$24*EXP(-W$25/($B153+273)/RGas)))+ReactionRateK2!W153/2</f>
        <v>0</v>
      </c>
      <c r="X153" s="73">
        <f ca="1">IF(X$2=0,0,X$22*EXP(X$23/($B153+273)/RGas)*(OFFSET('Composition%'!$B123,0,X$13)*OFFSET('Composition%'!$B123,0,X$14)))-IF(X$2=2,0,OFFSET('Composition%'!$B123,0,X$17)*OFFSET('Composition%'!$B123,0,X$18)*(X$24*EXP(-X$25/($B153+273)/RGas)))+ReactionRateK2!X153/2</f>
        <v>4.35847290496652E-8</v>
      </c>
      <c r="Y153" s="73">
        <f ca="1">IF(Y$2=0,0,Y$22*EXP(Y$23/($B153+273)/RGas)*(OFFSET('Composition%'!$B123,0,Y$13)*OFFSET('Composition%'!$B123,0,Y$14)))-IF(Y$2=2,0,OFFSET('Composition%'!$B123,0,Y$17)*OFFSET('Composition%'!$B123,0,Y$18)*(Y$24*EXP(-Y$25/($B153+273)/RGas)))+ReactionRateK2!Y153/2</f>
        <v>2.1571864392758827E-9</v>
      </c>
      <c r="Z153" s="73">
        <f ca="1">IF(Z$2=0,0,Z$22*EXP(Z$23/($B153+273)/RGas)*(OFFSET('Composition%'!$B123,0,Z$13)*OFFSET('Composition%'!$B123,0,Z$14)))-IF(Z$2=2,0,OFFSET('Composition%'!$B123,0,Z$17)*OFFSET('Composition%'!$B123,0,Z$18)*(Z$24*EXP(-Z$25/($B153+273)/RGas)))+ReactionRateK2!Z153/2</f>
        <v>0</v>
      </c>
      <c r="AA153" s="73">
        <f ca="1">IF(AA$2=0,0,AA$22*EXP(AA$23/($B153+273)/RGas)*(OFFSET('Composition%'!$B123,0,AA$13)*OFFSET('Composition%'!$B123,0,AA$14)))-IF(AA$2=2,0,OFFSET('Composition%'!$B123,0,AA$17)*OFFSET('Composition%'!$B123,0,AA$18)*(AA$24*EXP(-AA$25/($B153+273)/RGas)))+ReactionRateK2!AA153/2</f>
        <v>0</v>
      </c>
      <c r="AB153" s="73">
        <f ca="1">IF(AB$2=0,0,AB$22*EXP(AB$23/($B153+273)/RGas)*(OFFSET('Composition%'!$B123,0,AB$13)*OFFSET('Composition%'!$B123,0,AB$14)))-IF(AB$2=2,0,OFFSET('Composition%'!$B123,0,AB$17)*OFFSET('Composition%'!$B123,0,AB$18)*(AB$24*EXP(-AB$25/($B153+273)/RGas)))+ReactionRateK2!AB153/2</f>
        <v>0</v>
      </c>
      <c r="AC153" s="73">
        <f ca="1">IF(AC$2=0,0,AC$22*EXP(AC$23/($B153+273)/RGas)*(OFFSET('Composition%'!$B123,0,AC$13)*OFFSET('Composition%'!$B123,0,AC$14)))-IF(AC$2=2,0,OFFSET('Composition%'!$B123,0,AC$17)*OFFSET('Composition%'!$B123,0,AC$18)*(AC$24*EXP(-AC$25/($B153+273)/RGas)))+ReactionRateK2!AC153/2</f>
        <v>0</v>
      </c>
      <c r="AD153" s="73">
        <f ca="1">IF(AD$2=0,0,AD$22*EXP(AD$23/($B153+273)/RGas)*(OFFSET('Composition%'!$B123,0,AD$13)*OFFSET('Composition%'!$B123,0,AD$14)))-IF(AD$2=2,0,OFFSET('Composition%'!$B123,0,AD$17)*OFFSET('Composition%'!$B123,0,AD$18)*(AD$24*EXP(-AD$25/($B153+273)/RGas)))+ReactionRateK2!AD153/2</f>
        <v>0</v>
      </c>
      <c r="AE153" s="73">
        <f ca="1">IF(AE$2=0,0,AE$22*EXP(AE$23/($B153+273)/RGas)*(OFFSET('Composition%'!$B123,0,AE$13)*OFFSET('Composition%'!$B123,0,AE$14)))-IF(AE$2=2,0,OFFSET('Composition%'!$B123,0,AE$17)*OFFSET('Composition%'!$B123,0,AE$18)*(AE$24*EXP(-AE$25/($B153+273)/RGas)))+ReactionRateK2!AE153/2</f>
        <v>0</v>
      </c>
      <c r="AF153" s="73"/>
      <c r="AG153" s="73">
        <f ca="1">IF(AG$2=0,0,AG$22*EXP(AG$23/($B153+273)/RGas)*(OFFSET('Composition%'!$B123,0,AG$13)*OFFSET('Composition%'!$B123,0,AG$14)))-IF(AG$2=2,0,OFFSET('Composition%'!$B123,0,AG$17)*OFFSET('Composition%'!$B123,0,AG$18)*(AG$24*EXP(-AG$25/($B153+273)/RGas)))+ReactionRateK2!AG153/2</f>
        <v>0</v>
      </c>
      <c r="AH153" s="73">
        <f ca="1">IF(AH$2=0,0,AH$22*EXP(AH$23/($B153+273)/RGas)*(OFFSET('Composition%'!$B123,0,AH$13)*OFFSET('Composition%'!$B123,0,AH$14)))-IF(AH$2=2,0,OFFSET('Composition%'!$B123,0,AH$17)*OFFSET('Composition%'!$B123,0,AH$18)*(AH$24*EXP(-AH$25/($B153+273)/RGas)))+ReactionRateK2!AH153/2</f>
        <v>0</v>
      </c>
      <c r="AI153" s="73">
        <f ca="1">IF(AI$2=0,0,AI$22*EXP(AI$23/($B153+273)/RGas)*(OFFSET('Composition%'!$B123,0,AI$13)*OFFSET('Composition%'!$B123,0,AI$14)))-IF(AI$2=2,0,OFFSET('Composition%'!$B123,0,AI$17)*OFFSET('Composition%'!$B123,0,AI$18)*(AI$24*EXP(-AI$25/($B153+273)/RGas)))+ReactionRateK2!AI153/2</f>
        <v>0</v>
      </c>
      <c r="AJ153" s="73">
        <f ca="1">IF(AJ$2=0,0,AJ$22*EXP(AJ$23/($B153+273)/RGas)*(OFFSET('Composition%'!$B123,0,AJ$13)*OFFSET('Composition%'!$B123,0,AJ$14)))-IF(AJ$2=2,0,OFFSET('Composition%'!$B123,0,AJ$17)*OFFSET('Composition%'!$B123,0,AJ$18)*(AJ$24*EXP(-AJ$25/($B153+273)/RGas)))+ReactionRateK2!AJ153/2</f>
        <v>0</v>
      </c>
      <c r="AK153" s="73">
        <f ca="1">IF(AK$2=0,0,AK$22*EXP(AK$23/($B153+273)/RGas)*(OFFSET('Composition%'!$B123,0,AK$13)*OFFSET('Composition%'!$B123,0,AK$14)))-IF(AK$2=2,0,OFFSET('Composition%'!$B123,0,AK$17)*OFFSET('Composition%'!$B123,0,AK$18)*(AK$24*EXP(-AK$25/($B153+273)/RGas)))+ReactionRateK2!AK153/2</f>
        <v>0</v>
      </c>
      <c r="AL153" s="73">
        <f ca="1">IF(AL$2=0,0,AL$22*EXP(AL$23/($B153+273)/RGas)*(OFFSET('Composition%'!$B123,0,AL$13)*OFFSET('Composition%'!$B123,0,AL$14)))-IF(AL$2=2,0,OFFSET('Composition%'!$B123,0,AL$17)*OFFSET('Composition%'!$B123,0,AL$18)*(AL$24*EXP(-AL$25/($B153+273)/RGas)))+ReactionRateK2!AL153/2</f>
        <v>0</v>
      </c>
      <c r="AM153" s="73"/>
      <c r="AN153" s="73">
        <f ca="1">IF(AN$2=0,0,AN$22*EXP(AN$23/($B153+273)/RGas)*(OFFSET('Composition%'!$B123,0,AN$13)*OFFSET('Composition%'!$B123,0,AN$14)))-IF(AN$2=2,0,OFFSET('Composition%'!$B123,0,AN$17)*OFFSET('Composition%'!$B123,0,AN$18)*(AN$24*EXP(-AN$25/($B153+273)/RGas)))+ReactionRateK2!AN153/2</f>
        <v>0</v>
      </c>
      <c r="AO153" s="73">
        <f ca="1">IF(AO$2=0,0,AO$22*EXP(AO$23/($B153+273)/RGas)*(OFFSET('Composition%'!$B123,0,AO$13)*OFFSET('Composition%'!$B123,0,AO$14)))-IF(AO$2=2,0,OFFSET('Composition%'!$B123,0,AO$17)*OFFSET('Composition%'!$B123,0,AO$18)*(AO$24*EXP(-AO$25/($B153+273)/RGas)))+ReactionRateK2!AO153/2</f>
        <v>0</v>
      </c>
      <c r="AP153" s="73">
        <f ca="1">IF(AP$2=0,0,AP$22*EXP(AP$23/($B153+273)/RGas)*(OFFSET('Composition%'!$B123,0,AP$13)*OFFSET('Composition%'!$B123,0,AP$14)))-IF(AP$2=2,0,OFFSET('Composition%'!$B123,0,AP$17)*OFFSET('Composition%'!$B123,0,AP$18)*(AP$24*EXP(-AP$25/($B153+273)/RGas)))+ReactionRateK2!AP153/2</f>
        <v>4.7340322547714676E-12</v>
      </c>
      <c r="AQ153" s="73">
        <f ca="1">IF(AQ$2=0,0,AQ$22*EXP(AQ$23/($B153+273)/RGas)*(OFFSET('Composition%'!$B123,0,AQ$13)*OFFSET('Composition%'!$B123,0,AQ$14)))-IF(AQ$2=2,0,OFFSET('Composition%'!$B123,0,AQ$17)*OFFSET('Composition%'!$B123,0,AQ$18)*(AQ$24*EXP(-AQ$25/($B153+273)/RGas)))+ReactionRateK2!AQ153/2</f>
        <v>0</v>
      </c>
      <c r="AR153" s="73">
        <f ca="1">IF(AR$2=0,0,AR$22*EXP(AR$23/($B153+273)/RGas)*(OFFSET('Composition%'!$B123,0,AR$13)*OFFSET('Composition%'!$B123,0,AR$14)))-IF(AR$2=2,0,OFFSET('Composition%'!$B123,0,AR$17)*OFFSET('Composition%'!$B123,0,AR$18)*(AR$24*EXP(-AR$25/($B153+273)/RGas)))+ReactionRateK2!AR153/2</f>
        <v>0</v>
      </c>
    </row>
    <row r="154" spans="1:44">
      <c r="A154" s="3">
        <f t="shared" si="12"/>
        <v>6.0999999999999863</v>
      </c>
      <c r="B154" s="19">
        <f ca="1">'Composition%'!B124</f>
        <v>414.78510013860813</v>
      </c>
      <c r="C154">
        <f t="shared" si="11"/>
        <v>30</v>
      </c>
      <c r="D154" s="26">
        <f ca="1">('Composition%'!C124*ReactionRateK3!C154)^3</f>
        <v>5.9377684606127445</v>
      </c>
      <c r="E154" s="4"/>
      <c r="F154" s="73">
        <f ca="1">IF(F$2=0,0,F$22*EXP(F$23/($B154+273)/RGas)*(OFFSET('Composition%'!$B124,0,F$13)*OFFSET('Composition%'!$B124,0,F$14)))-IF(F$2=2,0,OFFSET('Composition%'!$B124,0,F$17)*OFFSET('Composition%'!$B124,0,F$18)*(F$24*EXP(-F$25/($B154+273)/RGas)))+ReactionRateK2!F154/2</f>
        <v>2.0244087913033875E-3</v>
      </c>
      <c r="G154" s="73">
        <f ca="1">IF(G$2=0,0,G$22*EXP(G$23/($B154+273)/RGas)*(OFFSET('Composition%'!$B124,0,G$13)*OFFSET('Composition%'!$B124,0,G$14)))-IF(G$2=2,0,OFFSET('Composition%'!$B124,0,G$17)*OFFSET('Composition%'!$B124,0,G$18)*(G$24*EXP(-G$25/($B154+273)/RGas)))+ReactionRateK2!G154/2</f>
        <v>8.2713004786011835E-4</v>
      </c>
      <c r="H154" s="73">
        <f ca="1">IF(H$2=0,0,H$22*EXP(H$23/($B154+273)/RGas)*(OFFSET('Composition%'!$B124,0,H$13)*OFFSET('Composition%'!$B124,0,H$14)))-IF(H$2=2,0,OFFSET('Composition%'!$B124,0,H$17)*OFFSET('Composition%'!$B124,0,H$18)*(H$24*EXP(-H$25/($B154+273)/RGas)))+ReactionRateK2!H154/2</f>
        <v>-2.9145216477315744E-6</v>
      </c>
      <c r="I154" s="73">
        <f ca="1">IF(I$2=0,0,I$22*EXP(I$23/($B154+273)/RGas)*(OFFSET('Composition%'!$B124,0,I$13)*OFFSET('Composition%'!$B124,0,I$14)))-IF(I$2=2,0,OFFSET('Composition%'!$B124,0,I$17)*OFFSET('Composition%'!$B124,0,I$18)*(I$24*EXP(-I$25/($B154+273)/RGas)))+ReactionRateK2!I154/2</f>
        <v>4.6386486484570759E-7</v>
      </c>
      <c r="J154" s="73"/>
      <c r="K154" s="73">
        <f ca="1">IF(K$2=0,0,K$22*EXP(K$23/($B154+273)/RGas)*(OFFSET('Composition%'!$B124,0,K$13)*OFFSET('Composition%'!$B124,0,K$14)))-IF(K$2=2,0,OFFSET('Composition%'!$B124,0,K$17)*OFFSET('Composition%'!$B124,0,K$18)*(K$24*EXP(-K$25/($B154+273)/RGas)))+ReactionRateK2!K154/2</f>
        <v>4.8708500650276954E-3</v>
      </c>
      <c r="L154" s="73">
        <f ca="1">IF(L$2=0,0,L$22*EXP(L$23/($B154+273)/RGas)*(OFFSET('Composition%'!$B124,0,L$13)*OFFSET('Composition%'!$B124,0,L$14)))-IF(L$2=2,0,OFFSET('Composition%'!$B124,0,L$17)*OFFSET('Composition%'!$B124,0,L$18)*(L$24*EXP(-L$25/($B154+273)/RGas)))+ReactionRateK2!L154/2</f>
        <v>-1.7656851600273773E-3</v>
      </c>
      <c r="M154" s="73">
        <f ca="1">IF(M$2=0,0,M$22*EXP(M$23/($B154+273)/RGas)*(OFFSET('Composition%'!$B124,0,M$13)*OFFSET('Composition%'!$B124,0,M$14)))-IF(M$2=2,0,OFFSET('Composition%'!$B124,0,M$17)*OFFSET('Composition%'!$B124,0,M$18)*(M$24*EXP(-M$25/($B154+273)/RGas)))+ReactionRateK2!M154/2</f>
        <v>0</v>
      </c>
      <c r="N154" s="73"/>
      <c r="O154" s="73">
        <f ca="1">IF(O$2=0,0,O$22*EXP(O$23/($B154+273)/RGas)*(OFFSET('Composition%'!$B124,0,O$13)*OFFSET('Composition%'!$B124,0,O$14)))-IF(O$2=2,0,OFFSET('Composition%'!$B124,0,O$17)*OFFSET('Composition%'!$B124,0,O$18)*(O$24*EXP(-O$25/($B154+273)/RGas)))+ReactionRateK2!O154/2</f>
        <v>0</v>
      </c>
      <c r="P154" s="73">
        <f ca="1">IF(P$2=0,0,P$22*EXP(P$23/($B154+273)/RGas)*(OFFSET('Composition%'!$B124,0,P$13)*OFFSET('Composition%'!$B124,0,P$14)))-IF(P$2=2,0,OFFSET('Composition%'!$B124,0,P$17)*OFFSET('Composition%'!$B124,0,P$18)*(P$24*EXP(-P$25/($B154+273)/RGas)))+ReactionRateK2!P154/2</f>
        <v>1.1686883355803585E-2</v>
      </c>
      <c r="Q154" s="73">
        <f ca="1">IF(Q$2=0,0,Q$22*EXP(Q$23/($B154+273)/RGas)*(OFFSET('Composition%'!$B124,0,Q$13)*OFFSET('Composition%'!$B124,0,Q$14)))-IF(Q$2=2,0,OFFSET('Composition%'!$B124,0,Q$17)*OFFSET('Composition%'!$B124,0,Q$18)*(Q$24*EXP(-Q$25/($B154+273)/RGas)))+ReactionRateK2!Q154/2</f>
        <v>2.0237858837444676E-4</v>
      </c>
      <c r="R154" s="73">
        <f ca="1">IF(R$2=0,0,R$22*EXP(R$23/($B154+273)/RGas)*(OFFSET('Composition%'!$B124,0,R$13)*OFFSET('Composition%'!$B124,0,R$14)))-IF(R$2=2,0,OFFSET('Composition%'!$B124,0,R$17)*OFFSET('Composition%'!$B124,0,R$18)*(R$24*EXP(-R$25/($B154+273)/RGas)))+ReactionRateK2!R154/2</f>
        <v>8.9608802030203345E-5</v>
      </c>
      <c r="S154" s="73"/>
      <c r="T154" s="73">
        <f ca="1">IF(T$2=0,0,T$22*EXP(T$23/($B154+273)/RGas)*(OFFSET('Composition%'!$B124,0,T$13)*OFFSET('Composition%'!$B124,0,T$14)))-IF(T$2=2,0,OFFSET('Composition%'!$B124,0,T$17)*OFFSET('Composition%'!$B124,0,T$18)*(T$24*EXP(-T$25/($B154+273)/RGas)))+ReactionRateK2!T154/2</f>
        <v>1.2935559592831197E-5</v>
      </c>
      <c r="U154" s="73">
        <f ca="1">IF(U$2=0,0,U$22*EXP(U$23/($B154+273)/RGas)*(OFFSET('Composition%'!$B124,0,U$13)*OFFSET('Composition%'!$B124,0,U$14)))-IF(U$2=2,0,OFFSET('Composition%'!$B124,0,U$17)*OFFSET('Composition%'!$B124,0,U$18)*(U$24*EXP(-U$25/($B154+273)/RGas)))+ReactionRateK2!U154/2</f>
        <v>1.8784703797950872E-8</v>
      </c>
      <c r="V154" s="73">
        <f ca="1">IF(V$2=0,0,V$22*EXP(V$23/($B154+273)/RGas)*(OFFSET('Composition%'!$B124,0,V$13)*OFFSET('Composition%'!$B124,0,V$14)))-IF(V$2=2,0,OFFSET('Composition%'!$B124,0,V$17)*OFFSET('Composition%'!$B124,0,V$18)*(V$24*EXP(-V$25/($B154+273)/RGas)))+ReactionRateK2!V154/2</f>
        <v>0</v>
      </c>
      <c r="W154" s="73">
        <f ca="1">IF(W$2=0,0,W$22*EXP(W$23/($B154+273)/RGas)*(OFFSET('Composition%'!$B124,0,W$13)*OFFSET('Composition%'!$B124,0,W$14)))-IF(W$2=2,0,OFFSET('Composition%'!$B124,0,W$17)*OFFSET('Composition%'!$B124,0,W$18)*(W$24*EXP(-W$25/($B154+273)/RGas)))+ReactionRateK2!W154/2</f>
        <v>0</v>
      </c>
      <c r="X154" s="73">
        <f ca="1">IF(X$2=0,0,X$22*EXP(X$23/($B154+273)/RGas)*(OFFSET('Composition%'!$B124,0,X$13)*OFFSET('Composition%'!$B124,0,X$14)))-IF(X$2=2,0,OFFSET('Composition%'!$B124,0,X$17)*OFFSET('Composition%'!$B124,0,X$18)*(X$24*EXP(-X$25/($B154+273)/RGas)))+ReactionRateK2!X154/2</f>
        <v>4.3584214771851776E-8</v>
      </c>
      <c r="Y154" s="73">
        <f ca="1">IF(Y$2=0,0,Y$22*EXP(Y$23/($B154+273)/RGas)*(OFFSET('Composition%'!$B124,0,Y$13)*OFFSET('Composition%'!$B124,0,Y$14)))-IF(Y$2=2,0,OFFSET('Composition%'!$B124,0,Y$17)*OFFSET('Composition%'!$B124,0,Y$18)*(Y$24*EXP(-Y$25/($B154+273)/RGas)))+ReactionRateK2!Y154/2</f>
        <v>2.1571609855642424E-9</v>
      </c>
      <c r="Z154" s="73">
        <f ca="1">IF(Z$2=0,0,Z$22*EXP(Z$23/($B154+273)/RGas)*(OFFSET('Composition%'!$B124,0,Z$13)*OFFSET('Composition%'!$B124,0,Z$14)))-IF(Z$2=2,0,OFFSET('Composition%'!$B124,0,Z$17)*OFFSET('Composition%'!$B124,0,Z$18)*(Z$24*EXP(-Z$25/($B154+273)/RGas)))+ReactionRateK2!Z154/2</f>
        <v>0</v>
      </c>
      <c r="AA154" s="73">
        <f ca="1">IF(AA$2=0,0,AA$22*EXP(AA$23/($B154+273)/RGas)*(OFFSET('Composition%'!$B124,0,AA$13)*OFFSET('Composition%'!$B124,0,AA$14)))-IF(AA$2=2,0,OFFSET('Composition%'!$B124,0,AA$17)*OFFSET('Composition%'!$B124,0,AA$18)*(AA$24*EXP(-AA$25/($B154+273)/RGas)))+ReactionRateK2!AA154/2</f>
        <v>0</v>
      </c>
      <c r="AB154" s="73">
        <f ca="1">IF(AB$2=0,0,AB$22*EXP(AB$23/($B154+273)/RGas)*(OFFSET('Composition%'!$B124,0,AB$13)*OFFSET('Composition%'!$B124,0,AB$14)))-IF(AB$2=2,0,OFFSET('Composition%'!$B124,0,AB$17)*OFFSET('Composition%'!$B124,0,AB$18)*(AB$24*EXP(-AB$25/($B154+273)/RGas)))+ReactionRateK2!AB154/2</f>
        <v>0</v>
      </c>
      <c r="AC154" s="73">
        <f ca="1">IF(AC$2=0,0,AC$22*EXP(AC$23/($B154+273)/RGas)*(OFFSET('Composition%'!$B124,0,AC$13)*OFFSET('Composition%'!$B124,0,AC$14)))-IF(AC$2=2,0,OFFSET('Composition%'!$B124,0,AC$17)*OFFSET('Composition%'!$B124,0,AC$18)*(AC$24*EXP(-AC$25/($B154+273)/RGas)))+ReactionRateK2!AC154/2</f>
        <v>0</v>
      </c>
      <c r="AD154" s="73">
        <f ca="1">IF(AD$2=0,0,AD$22*EXP(AD$23/($B154+273)/RGas)*(OFFSET('Composition%'!$B124,0,AD$13)*OFFSET('Composition%'!$B124,0,AD$14)))-IF(AD$2=2,0,OFFSET('Composition%'!$B124,0,AD$17)*OFFSET('Composition%'!$B124,0,AD$18)*(AD$24*EXP(-AD$25/($B154+273)/RGas)))+ReactionRateK2!AD154/2</f>
        <v>0</v>
      </c>
      <c r="AE154" s="73">
        <f ca="1">IF(AE$2=0,0,AE$22*EXP(AE$23/($B154+273)/RGas)*(OFFSET('Composition%'!$B124,0,AE$13)*OFFSET('Composition%'!$B124,0,AE$14)))-IF(AE$2=2,0,OFFSET('Composition%'!$B124,0,AE$17)*OFFSET('Composition%'!$B124,0,AE$18)*(AE$24*EXP(-AE$25/($B154+273)/RGas)))+ReactionRateK2!AE154/2</f>
        <v>0</v>
      </c>
      <c r="AF154" s="73"/>
      <c r="AG154" s="73">
        <f ca="1">IF(AG$2=0,0,AG$22*EXP(AG$23/($B154+273)/RGas)*(OFFSET('Composition%'!$B124,0,AG$13)*OFFSET('Composition%'!$B124,0,AG$14)))-IF(AG$2=2,0,OFFSET('Composition%'!$B124,0,AG$17)*OFFSET('Composition%'!$B124,0,AG$18)*(AG$24*EXP(-AG$25/($B154+273)/RGas)))+ReactionRateK2!AG154/2</f>
        <v>0</v>
      </c>
      <c r="AH154" s="73">
        <f ca="1">IF(AH$2=0,0,AH$22*EXP(AH$23/($B154+273)/RGas)*(OFFSET('Composition%'!$B124,0,AH$13)*OFFSET('Composition%'!$B124,0,AH$14)))-IF(AH$2=2,0,OFFSET('Composition%'!$B124,0,AH$17)*OFFSET('Composition%'!$B124,0,AH$18)*(AH$24*EXP(-AH$25/($B154+273)/RGas)))+ReactionRateK2!AH154/2</f>
        <v>0</v>
      </c>
      <c r="AI154" s="73">
        <f ca="1">IF(AI$2=0,0,AI$22*EXP(AI$23/($B154+273)/RGas)*(OFFSET('Composition%'!$B124,0,AI$13)*OFFSET('Composition%'!$B124,0,AI$14)))-IF(AI$2=2,0,OFFSET('Composition%'!$B124,0,AI$17)*OFFSET('Composition%'!$B124,0,AI$18)*(AI$24*EXP(-AI$25/($B154+273)/RGas)))+ReactionRateK2!AI154/2</f>
        <v>0</v>
      </c>
      <c r="AJ154" s="73">
        <f ca="1">IF(AJ$2=0,0,AJ$22*EXP(AJ$23/($B154+273)/RGas)*(OFFSET('Composition%'!$B124,0,AJ$13)*OFFSET('Composition%'!$B124,0,AJ$14)))-IF(AJ$2=2,0,OFFSET('Composition%'!$B124,0,AJ$17)*OFFSET('Composition%'!$B124,0,AJ$18)*(AJ$24*EXP(-AJ$25/($B154+273)/RGas)))+ReactionRateK2!AJ154/2</f>
        <v>0</v>
      </c>
      <c r="AK154" s="73">
        <f ca="1">IF(AK$2=0,0,AK$22*EXP(AK$23/($B154+273)/RGas)*(OFFSET('Composition%'!$B124,0,AK$13)*OFFSET('Composition%'!$B124,0,AK$14)))-IF(AK$2=2,0,OFFSET('Composition%'!$B124,0,AK$17)*OFFSET('Composition%'!$B124,0,AK$18)*(AK$24*EXP(-AK$25/($B154+273)/RGas)))+ReactionRateK2!AK154/2</f>
        <v>0</v>
      </c>
      <c r="AL154" s="73">
        <f ca="1">IF(AL$2=0,0,AL$22*EXP(AL$23/($B154+273)/RGas)*(OFFSET('Composition%'!$B124,0,AL$13)*OFFSET('Composition%'!$B124,0,AL$14)))-IF(AL$2=2,0,OFFSET('Composition%'!$B124,0,AL$17)*OFFSET('Composition%'!$B124,0,AL$18)*(AL$24*EXP(-AL$25/($B154+273)/RGas)))+ReactionRateK2!AL154/2</f>
        <v>0</v>
      </c>
      <c r="AM154" s="73"/>
      <c r="AN154" s="73">
        <f ca="1">IF(AN$2=0,0,AN$22*EXP(AN$23/($B154+273)/RGas)*(OFFSET('Composition%'!$B124,0,AN$13)*OFFSET('Composition%'!$B124,0,AN$14)))-IF(AN$2=2,0,OFFSET('Composition%'!$B124,0,AN$17)*OFFSET('Composition%'!$B124,0,AN$18)*(AN$24*EXP(-AN$25/($B154+273)/RGas)))+ReactionRateK2!AN154/2</f>
        <v>0</v>
      </c>
      <c r="AO154" s="73">
        <f ca="1">IF(AO$2=0,0,AO$22*EXP(AO$23/($B154+273)/RGas)*(OFFSET('Composition%'!$B124,0,AO$13)*OFFSET('Composition%'!$B124,0,AO$14)))-IF(AO$2=2,0,OFFSET('Composition%'!$B124,0,AO$17)*OFFSET('Composition%'!$B124,0,AO$18)*(AO$24*EXP(-AO$25/($B154+273)/RGas)))+ReactionRateK2!AO154/2</f>
        <v>0</v>
      </c>
      <c r="AP154" s="73">
        <f ca="1">IF(AP$2=0,0,AP$22*EXP(AP$23/($B154+273)/RGas)*(OFFSET('Composition%'!$B124,0,AP$13)*OFFSET('Composition%'!$B124,0,AP$14)))-IF(AP$2=2,0,OFFSET('Composition%'!$B124,0,AP$17)*OFFSET('Composition%'!$B124,0,AP$18)*(AP$24*EXP(-AP$25/($B154+273)/RGas)))+ReactionRateK2!AP154/2</f>
        <v>4.7340329251070991E-12</v>
      </c>
      <c r="AQ154" s="73">
        <f ca="1">IF(AQ$2=0,0,AQ$22*EXP(AQ$23/($B154+273)/RGas)*(OFFSET('Composition%'!$B124,0,AQ$13)*OFFSET('Composition%'!$B124,0,AQ$14)))-IF(AQ$2=2,0,OFFSET('Composition%'!$B124,0,AQ$17)*OFFSET('Composition%'!$B124,0,AQ$18)*(AQ$24*EXP(-AQ$25/($B154+273)/RGas)))+ReactionRateK2!AQ154/2</f>
        <v>0</v>
      </c>
      <c r="AR154" s="73">
        <f ca="1">IF(AR$2=0,0,AR$22*EXP(AR$23/($B154+273)/RGas)*(OFFSET('Composition%'!$B124,0,AR$13)*OFFSET('Composition%'!$B124,0,AR$14)))-IF(AR$2=2,0,OFFSET('Composition%'!$B124,0,AR$17)*OFFSET('Composition%'!$B124,0,AR$18)*(AR$24*EXP(-AR$25/($B154+273)/RGas)))+ReactionRateK2!AR154/2</f>
        <v>0</v>
      </c>
    </row>
    <row r="155" spans="1:44">
      <c r="A155" s="3">
        <f t="shared" si="12"/>
        <v>6.1499999999999861</v>
      </c>
      <c r="B155" s="19">
        <f ca="1">'Composition%'!B125</f>
        <v>414.79192575146851</v>
      </c>
      <c r="C155">
        <f t="shared" si="11"/>
        <v>30</v>
      </c>
      <c r="D155" s="26">
        <f ca="1">('Composition%'!C125*ReactionRateK3!C155)^3</f>
        <v>5.9375708564457401</v>
      </c>
      <c r="E155" s="4"/>
      <c r="F155" s="73">
        <f ca="1">IF(F$2=0,0,F$22*EXP(F$23/($B155+273)/RGas)*(OFFSET('Composition%'!$B125,0,F$13)*OFFSET('Composition%'!$B125,0,F$14)))-IF(F$2=2,0,OFFSET('Composition%'!$B125,0,F$17)*OFFSET('Composition%'!$B125,0,F$18)*(F$24*EXP(-F$25/($B155+273)/RGas)))+ReactionRateK2!F155/2</f>
        <v>1.9996633794954104E-3</v>
      </c>
      <c r="G155" s="73">
        <f ca="1">IF(G$2=0,0,G$22*EXP(G$23/($B155+273)/RGas)*(OFFSET('Composition%'!$B125,0,G$13)*OFFSET('Composition%'!$B125,0,G$14)))-IF(G$2=2,0,OFFSET('Composition%'!$B125,0,G$17)*OFFSET('Composition%'!$B125,0,G$18)*(G$24*EXP(-G$25/($B155+273)/RGas)))+ReactionRateK2!G155/2</f>
        <v>8.1724501487920071E-4</v>
      </c>
      <c r="H155" s="73">
        <f ca="1">IF(H$2=0,0,H$22*EXP(H$23/($B155+273)/RGas)*(OFFSET('Composition%'!$B125,0,H$13)*OFFSET('Composition%'!$B125,0,H$14)))-IF(H$2=2,0,OFFSET('Composition%'!$B125,0,H$17)*OFFSET('Composition%'!$B125,0,H$18)*(H$24*EXP(-H$25/($B155+273)/RGas)))+ReactionRateK2!H155/2</f>
        <v>-2.8859151675486205E-6</v>
      </c>
      <c r="I155" s="73">
        <f ca="1">IF(I$2=0,0,I$22*EXP(I$23/($B155+273)/RGas)*(OFFSET('Composition%'!$B125,0,I$13)*OFFSET('Composition%'!$B125,0,I$14)))-IF(I$2=2,0,OFFSET('Composition%'!$B125,0,I$17)*OFFSET('Composition%'!$B125,0,I$18)*(I$24*EXP(-I$25/($B155+273)/RGas)))+ReactionRateK2!I155/2</f>
        <v>4.3828595093776687E-7</v>
      </c>
      <c r="J155" s="73"/>
      <c r="K155" s="73">
        <f ca="1">IF(K$2=0,0,K$22*EXP(K$23/($B155+273)/RGas)*(OFFSET('Composition%'!$B125,0,K$13)*OFFSET('Composition%'!$B125,0,K$14)))-IF(K$2=2,0,OFFSET('Composition%'!$B125,0,K$17)*OFFSET('Composition%'!$B125,0,K$18)*(K$24*EXP(-K$25/($B155+273)/RGas)))+ReactionRateK2!K155/2</f>
        <v>4.7202722862590661E-3</v>
      </c>
      <c r="L155" s="73">
        <f ca="1">IF(L$2=0,0,L$22*EXP(L$23/($B155+273)/RGas)*(OFFSET('Composition%'!$B125,0,L$13)*OFFSET('Composition%'!$B125,0,L$14)))-IF(L$2=2,0,OFFSET('Composition%'!$B125,0,L$17)*OFFSET('Composition%'!$B125,0,L$18)*(L$24*EXP(-L$25/($B155+273)/RGas)))+ReactionRateK2!L155/2</f>
        <v>-1.745873844911918E-3</v>
      </c>
      <c r="M155" s="73">
        <f ca="1">IF(M$2=0,0,M$22*EXP(M$23/($B155+273)/RGas)*(OFFSET('Composition%'!$B125,0,M$13)*OFFSET('Composition%'!$B125,0,M$14)))-IF(M$2=2,0,OFFSET('Composition%'!$B125,0,M$17)*OFFSET('Composition%'!$B125,0,M$18)*(M$24*EXP(-M$25/($B155+273)/RGas)))+ReactionRateK2!M155/2</f>
        <v>0</v>
      </c>
      <c r="N155" s="73"/>
      <c r="O155" s="73">
        <f ca="1">IF(O$2=0,0,O$22*EXP(O$23/($B155+273)/RGas)*(OFFSET('Composition%'!$B125,0,O$13)*OFFSET('Composition%'!$B125,0,O$14)))-IF(O$2=2,0,OFFSET('Composition%'!$B125,0,O$17)*OFFSET('Composition%'!$B125,0,O$18)*(O$24*EXP(-O$25/($B155+273)/RGas)))+ReactionRateK2!O155/2</f>
        <v>0</v>
      </c>
      <c r="P155" s="73">
        <f ca="1">IF(P$2=0,0,P$22*EXP(P$23/($B155+273)/RGas)*(OFFSET('Composition%'!$B125,0,P$13)*OFFSET('Composition%'!$B125,0,P$14)))-IF(P$2=2,0,OFFSET('Composition%'!$B125,0,P$17)*OFFSET('Composition%'!$B125,0,P$18)*(P$24*EXP(-P$25/($B155+273)/RGas)))+ReactionRateK2!P155/2</f>
        <v>1.1572141583177452E-2</v>
      </c>
      <c r="Q155" s="73">
        <f ca="1">IF(Q$2=0,0,Q$22*EXP(Q$23/($B155+273)/RGas)*(OFFSET('Composition%'!$B125,0,Q$13)*OFFSET('Composition%'!$B125,0,Q$14)))-IF(Q$2=2,0,OFFSET('Composition%'!$B125,0,Q$17)*OFFSET('Composition%'!$B125,0,Q$18)*(Q$24*EXP(-Q$25/($B155+273)/RGas)))+ReactionRateK2!Q155/2</f>
        <v>2.0293472806731414E-4</v>
      </c>
      <c r="R155" s="73">
        <f ca="1">IF(R$2=0,0,R$22*EXP(R$23/($B155+273)/RGas)*(OFFSET('Composition%'!$B125,0,R$13)*OFFSET('Composition%'!$B125,0,R$14)))-IF(R$2=2,0,OFFSET('Composition%'!$B125,0,R$17)*OFFSET('Composition%'!$B125,0,R$18)*(R$24*EXP(-R$25/($B155+273)/RGas)))+ReactionRateK2!R155/2</f>
        <v>9.0515760470995932E-5</v>
      </c>
      <c r="S155" s="73"/>
      <c r="T155" s="73">
        <f ca="1">IF(T$2=0,0,T$22*EXP(T$23/($B155+273)/RGas)*(OFFSET('Composition%'!$B125,0,T$13)*OFFSET('Composition%'!$B125,0,T$14)))-IF(T$2=2,0,OFFSET('Composition%'!$B125,0,T$17)*OFFSET('Composition%'!$B125,0,T$18)*(T$24*EXP(-T$25/($B155+273)/RGas)))+ReactionRateK2!T155/2</f>
        <v>1.2225272869504423E-5</v>
      </c>
      <c r="U155" s="73">
        <f ca="1">IF(U$2=0,0,U$22*EXP(U$23/($B155+273)/RGas)*(OFFSET('Composition%'!$B125,0,U$13)*OFFSET('Composition%'!$B125,0,U$14)))-IF(U$2=2,0,OFFSET('Composition%'!$B125,0,U$17)*OFFSET('Composition%'!$B125,0,U$18)*(U$24*EXP(-U$25/($B155+273)/RGas)))+ReactionRateK2!U155/2</f>
        <v>1.6865617879978883E-8</v>
      </c>
      <c r="V155" s="73">
        <f ca="1">IF(V$2=0,0,V$22*EXP(V$23/($B155+273)/RGas)*(OFFSET('Composition%'!$B125,0,V$13)*OFFSET('Composition%'!$B125,0,V$14)))-IF(V$2=2,0,OFFSET('Composition%'!$B125,0,V$17)*OFFSET('Composition%'!$B125,0,V$18)*(V$24*EXP(-V$25/($B155+273)/RGas)))+ReactionRateK2!V155/2</f>
        <v>0</v>
      </c>
      <c r="W155" s="73">
        <f ca="1">IF(W$2=0,0,W$22*EXP(W$23/($B155+273)/RGas)*(OFFSET('Composition%'!$B125,0,W$13)*OFFSET('Composition%'!$B125,0,W$14)))-IF(W$2=2,0,OFFSET('Composition%'!$B125,0,W$17)*OFFSET('Composition%'!$B125,0,W$18)*(W$24*EXP(-W$25/($B155+273)/RGas)))+ReactionRateK2!W155/2</f>
        <v>0</v>
      </c>
      <c r="X155" s="73">
        <f ca="1">IF(X$2=0,0,X$22*EXP(X$23/($B155+273)/RGas)*(OFFSET('Composition%'!$B125,0,X$13)*OFFSET('Composition%'!$B125,0,X$14)))-IF(X$2=2,0,OFFSET('Composition%'!$B125,0,X$17)*OFFSET('Composition%'!$B125,0,X$18)*(X$24*EXP(-X$25/($B155+273)/RGas)))+ReactionRateK2!X155/2</f>
        <v>4.3583729393060806E-8</v>
      </c>
      <c r="Y155" s="73">
        <f ca="1">IF(Y$2=0,0,Y$22*EXP(Y$23/($B155+273)/RGas)*(OFFSET('Composition%'!$B125,0,Y$13)*OFFSET('Composition%'!$B125,0,Y$14)))-IF(Y$2=2,0,OFFSET('Composition%'!$B125,0,Y$17)*OFFSET('Composition%'!$B125,0,Y$18)*(Y$24*EXP(-Y$25/($B155+273)/RGas)))+ReactionRateK2!Y155/2</f>
        <v>2.1571369621833796E-9</v>
      </c>
      <c r="Z155" s="73">
        <f ca="1">IF(Z$2=0,0,Z$22*EXP(Z$23/($B155+273)/RGas)*(OFFSET('Composition%'!$B125,0,Z$13)*OFFSET('Composition%'!$B125,0,Z$14)))-IF(Z$2=2,0,OFFSET('Composition%'!$B125,0,Z$17)*OFFSET('Composition%'!$B125,0,Z$18)*(Z$24*EXP(-Z$25/($B155+273)/RGas)))+ReactionRateK2!Z155/2</f>
        <v>0</v>
      </c>
      <c r="AA155" s="73">
        <f ca="1">IF(AA$2=0,0,AA$22*EXP(AA$23/($B155+273)/RGas)*(OFFSET('Composition%'!$B125,0,AA$13)*OFFSET('Composition%'!$B125,0,AA$14)))-IF(AA$2=2,0,OFFSET('Composition%'!$B125,0,AA$17)*OFFSET('Composition%'!$B125,0,AA$18)*(AA$24*EXP(-AA$25/($B155+273)/RGas)))+ReactionRateK2!AA155/2</f>
        <v>0</v>
      </c>
      <c r="AB155" s="73">
        <f ca="1">IF(AB$2=0,0,AB$22*EXP(AB$23/($B155+273)/RGas)*(OFFSET('Composition%'!$B125,0,AB$13)*OFFSET('Composition%'!$B125,0,AB$14)))-IF(AB$2=2,0,OFFSET('Composition%'!$B125,0,AB$17)*OFFSET('Composition%'!$B125,0,AB$18)*(AB$24*EXP(-AB$25/($B155+273)/RGas)))+ReactionRateK2!AB155/2</f>
        <v>0</v>
      </c>
      <c r="AC155" s="73">
        <f ca="1">IF(AC$2=0,0,AC$22*EXP(AC$23/($B155+273)/RGas)*(OFFSET('Composition%'!$B125,0,AC$13)*OFFSET('Composition%'!$B125,0,AC$14)))-IF(AC$2=2,0,OFFSET('Composition%'!$B125,0,AC$17)*OFFSET('Composition%'!$B125,0,AC$18)*(AC$24*EXP(-AC$25/($B155+273)/RGas)))+ReactionRateK2!AC155/2</f>
        <v>0</v>
      </c>
      <c r="AD155" s="73">
        <f ca="1">IF(AD$2=0,0,AD$22*EXP(AD$23/($B155+273)/RGas)*(OFFSET('Composition%'!$B125,0,AD$13)*OFFSET('Composition%'!$B125,0,AD$14)))-IF(AD$2=2,0,OFFSET('Composition%'!$B125,0,AD$17)*OFFSET('Composition%'!$B125,0,AD$18)*(AD$24*EXP(-AD$25/($B155+273)/RGas)))+ReactionRateK2!AD155/2</f>
        <v>0</v>
      </c>
      <c r="AE155" s="73">
        <f ca="1">IF(AE$2=0,0,AE$22*EXP(AE$23/($B155+273)/RGas)*(OFFSET('Composition%'!$B125,0,AE$13)*OFFSET('Composition%'!$B125,0,AE$14)))-IF(AE$2=2,0,OFFSET('Composition%'!$B125,0,AE$17)*OFFSET('Composition%'!$B125,0,AE$18)*(AE$24*EXP(-AE$25/($B155+273)/RGas)))+ReactionRateK2!AE155/2</f>
        <v>0</v>
      </c>
      <c r="AF155" s="73"/>
      <c r="AG155" s="73">
        <f ca="1">IF(AG$2=0,0,AG$22*EXP(AG$23/($B155+273)/RGas)*(OFFSET('Composition%'!$B125,0,AG$13)*OFFSET('Composition%'!$B125,0,AG$14)))-IF(AG$2=2,0,OFFSET('Composition%'!$B125,0,AG$17)*OFFSET('Composition%'!$B125,0,AG$18)*(AG$24*EXP(-AG$25/($B155+273)/RGas)))+ReactionRateK2!AG155/2</f>
        <v>0</v>
      </c>
      <c r="AH155" s="73">
        <f ca="1">IF(AH$2=0,0,AH$22*EXP(AH$23/($B155+273)/RGas)*(OFFSET('Composition%'!$B125,0,AH$13)*OFFSET('Composition%'!$B125,0,AH$14)))-IF(AH$2=2,0,OFFSET('Composition%'!$B125,0,AH$17)*OFFSET('Composition%'!$B125,0,AH$18)*(AH$24*EXP(-AH$25/($B155+273)/RGas)))+ReactionRateK2!AH155/2</f>
        <v>0</v>
      </c>
      <c r="AI155" s="73">
        <f ca="1">IF(AI$2=0,0,AI$22*EXP(AI$23/($B155+273)/RGas)*(OFFSET('Composition%'!$B125,0,AI$13)*OFFSET('Composition%'!$B125,0,AI$14)))-IF(AI$2=2,0,OFFSET('Composition%'!$B125,0,AI$17)*OFFSET('Composition%'!$B125,0,AI$18)*(AI$24*EXP(-AI$25/($B155+273)/RGas)))+ReactionRateK2!AI155/2</f>
        <v>0</v>
      </c>
      <c r="AJ155" s="73">
        <f ca="1">IF(AJ$2=0,0,AJ$22*EXP(AJ$23/($B155+273)/RGas)*(OFFSET('Composition%'!$B125,0,AJ$13)*OFFSET('Composition%'!$B125,0,AJ$14)))-IF(AJ$2=2,0,OFFSET('Composition%'!$B125,0,AJ$17)*OFFSET('Composition%'!$B125,0,AJ$18)*(AJ$24*EXP(-AJ$25/($B155+273)/RGas)))+ReactionRateK2!AJ155/2</f>
        <v>0</v>
      </c>
      <c r="AK155" s="73">
        <f ca="1">IF(AK$2=0,0,AK$22*EXP(AK$23/($B155+273)/RGas)*(OFFSET('Composition%'!$B125,0,AK$13)*OFFSET('Composition%'!$B125,0,AK$14)))-IF(AK$2=2,0,OFFSET('Composition%'!$B125,0,AK$17)*OFFSET('Composition%'!$B125,0,AK$18)*(AK$24*EXP(-AK$25/($B155+273)/RGas)))+ReactionRateK2!AK155/2</f>
        <v>0</v>
      </c>
      <c r="AL155" s="73">
        <f ca="1">IF(AL$2=0,0,AL$22*EXP(AL$23/($B155+273)/RGas)*(OFFSET('Composition%'!$B125,0,AL$13)*OFFSET('Composition%'!$B125,0,AL$14)))-IF(AL$2=2,0,OFFSET('Composition%'!$B125,0,AL$17)*OFFSET('Composition%'!$B125,0,AL$18)*(AL$24*EXP(-AL$25/($B155+273)/RGas)))+ReactionRateK2!AL155/2</f>
        <v>0</v>
      </c>
      <c r="AM155" s="73"/>
      <c r="AN155" s="73">
        <f ca="1">IF(AN$2=0,0,AN$22*EXP(AN$23/($B155+273)/RGas)*(OFFSET('Composition%'!$B125,0,AN$13)*OFFSET('Composition%'!$B125,0,AN$14)))-IF(AN$2=2,0,OFFSET('Composition%'!$B125,0,AN$17)*OFFSET('Composition%'!$B125,0,AN$18)*(AN$24*EXP(-AN$25/($B155+273)/RGas)))+ReactionRateK2!AN155/2</f>
        <v>0</v>
      </c>
      <c r="AO155" s="73">
        <f ca="1">IF(AO$2=0,0,AO$22*EXP(AO$23/($B155+273)/RGas)*(OFFSET('Composition%'!$B125,0,AO$13)*OFFSET('Composition%'!$B125,0,AO$14)))-IF(AO$2=2,0,OFFSET('Composition%'!$B125,0,AO$17)*OFFSET('Composition%'!$B125,0,AO$18)*(AO$24*EXP(-AO$25/($B155+273)/RGas)))+ReactionRateK2!AO155/2</f>
        <v>0</v>
      </c>
      <c r="AP155" s="73">
        <f ca="1">IF(AP$2=0,0,AP$22*EXP(AP$23/($B155+273)/RGas)*(OFFSET('Composition%'!$B125,0,AP$13)*OFFSET('Composition%'!$B125,0,AP$14)))-IF(AP$2=2,0,OFFSET('Composition%'!$B125,0,AP$17)*OFFSET('Composition%'!$B125,0,AP$18)*(AP$24*EXP(-AP$25/($B155+273)/RGas)))+ReactionRateK2!AP155/2</f>
        <v>4.7340335061374101E-12</v>
      </c>
      <c r="AQ155" s="73">
        <f ca="1">IF(AQ$2=0,0,AQ$22*EXP(AQ$23/($B155+273)/RGas)*(OFFSET('Composition%'!$B125,0,AQ$13)*OFFSET('Composition%'!$B125,0,AQ$14)))-IF(AQ$2=2,0,OFFSET('Composition%'!$B125,0,AQ$17)*OFFSET('Composition%'!$B125,0,AQ$18)*(AQ$24*EXP(-AQ$25/($B155+273)/RGas)))+ReactionRateK2!AQ155/2</f>
        <v>0</v>
      </c>
      <c r="AR155" s="73">
        <f ca="1">IF(AR$2=0,0,AR$22*EXP(AR$23/($B155+273)/RGas)*(OFFSET('Composition%'!$B125,0,AR$13)*OFFSET('Composition%'!$B125,0,AR$14)))-IF(AR$2=2,0,OFFSET('Composition%'!$B125,0,AR$17)*OFFSET('Composition%'!$B125,0,AR$18)*(AR$24*EXP(-AR$25/($B155+273)/RGas)))+ReactionRateK2!AR155/2</f>
        <v>0</v>
      </c>
    </row>
    <row r="156" spans="1:44">
      <c r="A156" s="3">
        <f t="shared" si="12"/>
        <v>6.199999999999986</v>
      </c>
      <c r="B156" s="19">
        <f ca="1">'Composition%'!B126</f>
        <v>414.79873971474615</v>
      </c>
      <c r="C156">
        <f t="shared" si="11"/>
        <v>30</v>
      </c>
      <c r="D156" s="26">
        <f ca="1">('Composition%'!C126*ReactionRateK3!C156)^3</f>
        <v>5.9373842626627402</v>
      </c>
      <c r="E156" s="4"/>
      <c r="F156" s="73">
        <f ca="1">IF(F$2=0,0,F$22*EXP(F$23/($B156+273)/RGas)*(OFFSET('Composition%'!$B126,0,F$13)*OFFSET('Composition%'!$B126,0,F$14)))-IF(F$2=2,0,OFFSET('Composition%'!$B126,0,F$17)*OFFSET('Composition%'!$B126,0,F$18)*(F$24*EXP(-F$25/($B156+273)/RGas)))+ReactionRateK2!F156/2</f>
        <v>1.9753343383373213E-3</v>
      </c>
      <c r="G156" s="73">
        <f ca="1">IF(G$2=0,0,G$22*EXP(G$23/($B156+273)/RGas)*(OFFSET('Composition%'!$B126,0,G$13)*OFFSET('Composition%'!$B126,0,G$14)))-IF(G$2=2,0,OFFSET('Composition%'!$B126,0,G$17)*OFFSET('Composition%'!$B126,0,G$18)*(G$24*EXP(-G$25/($B156+273)/RGas)))+ReactionRateK2!G156/2</f>
        <v>8.0751748429808178E-4</v>
      </c>
      <c r="H156" s="73">
        <f ca="1">IF(H$2=0,0,H$22*EXP(H$23/($B156+273)/RGas)*(OFFSET('Composition%'!$B126,0,H$13)*OFFSET('Composition%'!$B126,0,H$14)))-IF(H$2=2,0,OFFSET('Composition%'!$B126,0,H$17)*OFFSET('Composition%'!$B126,0,H$18)*(H$24*EXP(-H$25/($B156+273)/RGas)))+ReactionRateK2!H156/2</f>
        <v>-2.857515012524299E-6</v>
      </c>
      <c r="I156" s="73">
        <f ca="1">IF(I$2=0,0,I$22*EXP(I$23/($B156+273)/RGas)*(OFFSET('Composition%'!$B126,0,I$13)*OFFSET('Composition%'!$B126,0,I$14)))-IF(I$2=2,0,OFFSET('Composition%'!$B126,0,I$17)*OFFSET('Composition%'!$B126,0,I$18)*(I$24*EXP(-I$25/($B156+273)/RGas)))+ReactionRateK2!I156/2</f>
        <v>4.1443282232984332E-7</v>
      </c>
      <c r="J156" s="73"/>
      <c r="K156" s="73">
        <f ca="1">IF(K$2=0,0,K$22*EXP(K$23/($B156+273)/RGas)*(OFFSET('Composition%'!$B126,0,K$13)*OFFSET('Composition%'!$B126,0,K$14)))-IF(K$2=2,0,OFFSET('Composition%'!$B126,0,K$17)*OFFSET('Composition%'!$B126,0,K$18)*(K$24*EXP(-K$25/($B156+273)/RGas)))+ReactionRateK2!K156/2</f>
        <v>4.572893536402064E-3</v>
      </c>
      <c r="L156" s="73">
        <f ca="1">IF(L$2=0,0,L$22*EXP(L$23/($B156+273)/RGas)*(OFFSET('Composition%'!$B126,0,L$13)*OFFSET('Composition%'!$B126,0,L$14)))-IF(L$2=2,0,OFFSET('Composition%'!$B126,0,L$17)*OFFSET('Composition%'!$B126,0,L$18)*(L$24*EXP(-L$25/($B156+273)/RGas)))+ReactionRateK2!L156/2</f>
        <v>-1.7262963016919856E-3</v>
      </c>
      <c r="M156" s="73">
        <f ca="1">IF(M$2=0,0,M$22*EXP(M$23/($B156+273)/RGas)*(OFFSET('Composition%'!$B126,0,M$13)*OFFSET('Composition%'!$B126,0,M$14)))-IF(M$2=2,0,OFFSET('Composition%'!$B126,0,M$17)*OFFSET('Composition%'!$B126,0,M$18)*(M$24*EXP(-M$25/($B156+273)/RGas)))+ReactionRateK2!M156/2</f>
        <v>0</v>
      </c>
      <c r="N156" s="73"/>
      <c r="O156" s="73">
        <f ca="1">IF(O$2=0,0,O$22*EXP(O$23/($B156+273)/RGas)*(OFFSET('Composition%'!$B126,0,O$13)*OFFSET('Composition%'!$B126,0,O$14)))-IF(O$2=2,0,OFFSET('Composition%'!$B126,0,O$17)*OFFSET('Composition%'!$B126,0,O$18)*(O$24*EXP(-O$25/($B156+273)/RGas)))+ReactionRateK2!O156/2</f>
        <v>0</v>
      </c>
      <c r="P156" s="73">
        <f ca="1">IF(P$2=0,0,P$22*EXP(P$23/($B156+273)/RGas)*(OFFSET('Composition%'!$B126,0,P$13)*OFFSET('Composition%'!$B126,0,P$14)))-IF(P$2=2,0,OFFSET('Composition%'!$B126,0,P$17)*OFFSET('Composition%'!$B126,0,P$18)*(P$24*EXP(-P$25/($B156+273)/RGas)))+ReactionRateK2!P156/2</f>
        <v>1.1458229845059474E-2</v>
      </c>
      <c r="Q156" s="73">
        <f ca="1">IF(Q$2=0,0,Q$22*EXP(Q$23/($B156+273)/RGas)*(OFFSET('Composition%'!$B126,0,Q$13)*OFFSET('Composition%'!$B126,0,Q$14)))-IF(Q$2=2,0,OFFSET('Composition%'!$B126,0,Q$17)*OFFSET('Composition%'!$B126,0,Q$18)*(Q$24*EXP(-Q$25/($B156+273)/RGas)))+ReactionRateK2!Q156/2</f>
        <v>2.0347201423694073E-4</v>
      </c>
      <c r="R156" s="73">
        <f ca="1">IF(R$2=0,0,R$22*EXP(R$23/($B156+273)/RGas)*(OFFSET('Composition%'!$B126,0,R$13)*OFFSET('Composition%'!$B126,0,R$14)))-IF(R$2=2,0,OFFSET('Composition%'!$B126,0,R$17)*OFFSET('Composition%'!$B126,0,R$18)*(R$24*EXP(-R$25/($B156+273)/RGas)))+ReactionRateK2!R156/2</f>
        <v>9.1416045565115571E-5</v>
      </c>
      <c r="S156" s="73"/>
      <c r="T156" s="73">
        <f ca="1">IF(T$2=0,0,T$22*EXP(T$23/($B156+273)/RGas)*(OFFSET('Composition%'!$B126,0,T$13)*OFFSET('Composition%'!$B126,0,T$14)))-IF(T$2=2,0,OFFSET('Composition%'!$B126,0,T$17)*OFFSET('Composition%'!$B126,0,T$18)*(T$24*EXP(-T$25/($B156+273)/RGas)))+ReactionRateK2!T156/2</f>
        <v>1.1563039220522181E-5</v>
      </c>
      <c r="U156" s="73">
        <f ca="1">IF(U$2=0,0,U$22*EXP(U$23/($B156+273)/RGas)*(OFFSET('Composition%'!$B126,0,U$13)*OFFSET('Composition%'!$B126,0,U$14)))-IF(U$2=2,0,OFFSET('Composition%'!$B126,0,U$17)*OFFSET('Composition%'!$B126,0,U$18)*(U$24*EXP(-U$25/($B156+273)/RGas)))+ReactionRateK2!U156/2</f>
        <v>1.5142622398426968E-8</v>
      </c>
      <c r="V156" s="73">
        <f ca="1">IF(V$2=0,0,V$22*EXP(V$23/($B156+273)/RGas)*(OFFSET('Composition%'!$B126,0,V$13)*OFFSET('Composition%'!$B126,0,V$14)))-IF(V$2=2,0,OFFSET('Composition%'!$B126,0,V$17)*OFFSET('Composition%'!$B126,0,V$18)*(V$24*EXP(-V$25/($B156+273)/RGas)))+ReactionRateK2!V156/2</f>
        <v>0</v>
      </c>
      <c r="W156" s="73">
        <f ca="1">IF(W$2=0,0,W$22*EXP(W$23/($B156+273)/RGas)*(OFFSET('Composition%'!$B126,0,W$13)*OFFSET('Composition%'!$B126,0,W$14)))-IF(W$2=2,0,OFFSET('Composition%'!$B126,0,W$17)*OFFSET('Composition%'!$B126,0,W$18)*(W$24*EXP(-W$25/($B156+273)/RGas)))+ReactionRateK2!W156/2</f>
        <v>0</v>
      </c>
      <c r="X156" s="73">
        <f ca="1">IF(X$2=0,0,X$22*EXP(X$23/($B156+273)/RGas)*(OFFSET('Composition%'!$B126,0,X$13)*OFFSET('Composition%'!$B126,0,X$14)))-IF(X$2=2,0,OFFSET('Composition%'!$B126,0,X$17)*OFFSET('Composition%'!$B126,0,X$18)*(X$24*EXP(-X$25/($B156+273)/RGas)))+ReactionRateK2!X156/2</f>
        <v>4.3583270947379796E-8</v>
      </c>
      <c r="Y156" s="73">
        <f ca="1">IF(Y$2=0,0,Y$22*EXP(Y$23/($B156+273)/RGas)*(OFFSET('Composition%'!$B126,0,Y$13)*OFFSET('Composition%'!$B126,0,Y$14)))-IF(Y$2=2,0,OFFSET('Composition%'!$B126,0,Y$17)*OFFSET('Composition%'!$B126,0,Y$18)*(Y$24*EXP(-Y$25/($B156+273)/RGas)))+ReactionRateK2!Y156/2</f>
        <v>2.1571142718322452E-9</v>
      </c>
      <c r="Z156" s="73">
        <f ca="1">IF(Z$2=0,0,Z$22*EXP(Z$23/($B156+273)/RGas)*(OFFSET('Composition%'!$B126,0,Z$13)*OFFSET('Composition%'!$B126,0,Z$14)))-IF(Z$2=2,0,OFFSET('Composition%'!$B126,0,Z$17)*OFFSET('Composition%'!$B126,0,Z$18)*(Z$24*EXP(-Z$25/($B156+273)/RGas)))+ReactionRateK2!Z156/2</f>
        <v>0</v>
      </c>
      <c r="AA156" s="73">
        <f ca="1">IF(AA$2=0,0,AA$22*EXP(AA$23/($B156+273)/RGas)*(OFFSET('Composition%'!$B126,0,AA$13)*OFFSET('Composition%'!$B126,0,AA$14)))-IF(AA$2=2,0,OFFSET('Composition%'!$B126,0,AA$17)*OFFSET('Composition%'!$B126,0,AA$18)*(AA$24*EXP(-AA$25/($B156+273)/RGas)))+ReactionRateK2!AA156/2</f>
        <v>0</v>
      </c>
      <c r="AB156" s="73">
        <f ca="1">IF(AB$2=0,0,AB$22*EXP(AB$23/($B156+273)/RGas)*(OFFSET('Composition%'!$B126,0,AB$13)*OFFSET('Composition%'!$B126,0,AB$14)))-IF(AB$2=2,0,OFFSET('Composition%'!$B126,0,AB$17)*OFFSET('Composition%'!$B126,0,AB$18)*(AB$24*EXP(-AB$25/($B156+273)/RGas)))+ReactionRateK2!AB156/2</f>
        <v>0</v>
      </c>
      <c r="AC156" s="73">
        <f ca="1">IF(AC$2=0,0,AC$22*EXP(AC$23/($B156+273)/RGas)*(OFFSET('Composition%'!$B126,0,AC$13)*OFFSET('Composition%'!$B126,0,AC$14)))-IF(AC$2=2,0,OFFSET('Composition%'!$B126,0,AC$17)*OFFSET('Composition%'!$B126,0,AC$18)*(AC$24*EXP(-AC$25/($B156+273)/RGas)))+ReactionRateK2!AC156/2</f>
        <v>0</v>
      </c>
      <c r="AD156" s="73">
        <f ca="1">IF(AD$2=0,0,AD$22*EXP(AD$23/($B156+273)/RGas)*(OFFSET('Composition%'!$B126,0,AD$13)*OFFSET('Composition%'!$B126,0,AD$14)))-IF(AD$2=2,0,OFFSET('Composition%'!$B126,0,AD$17)*OFFSET('Composition%'!$B126,0,AD$18)*(AD$24*EXP(-AD$25/($B156+273)/RGas)))+ReactionRateK2!AD156/2</f>
        <v>0</v>
      </c>
      <c r="AE156" s="73">
        <f ca="1">IF(AE$2=0,0,AE$22*EXP(AE$23/($B156+273)/RGas)*(OFFSET('Composition%'!$B126,0,AE$13)*OFFSET('Composition%'!$B126,0,AE$14)))-IF(AE$2=2,0,OFFSET('Composition%'!$B126,0,AE$17)*OFFSET('Composition%'!$B126,0,AE$18)*(AE$24*EXP(-AE$25/($B156+273)/RGas)))+ReactionRateK2!AE156/2</f>
        <v>0</v>
      </c>
      <c r="AF156" s="73"/>
      <c r="AG156" s="73">
        <f ca="1">IF(AG$2=0,0,AG$22*EXP(AG$23/($B156+273)/RGas)*(OFFSET('Composition%'!$B126,0,AG$13)*OFFSET('Composition%'!$B126,0,AG$14)))-IF(AG$2=2,0,OFFSET('Composition%'!$B126,0,AG$17)*OFFSET('Composition%'!$B126,0,AG$18)*(AG$24*EXP(-AG$25/($B156+273)/RGas)))+ReactionRateK2!AG156/2</f>
        <v>0</v>
      </c>
      <c r="AH156" s="73">
        <f ca="1">IF(AH$2=0,0,AH$22*EXP(AH$23/($B156+273)/RGas)*(OFFSET('Composition%'!$B126,0,AH$13)*OFFSET('Composition%'!$B126,0,AH$14)))-IF(AH$2=2,0,OFFSET('Composition%'!$B126,0,AH$17)*OFFSET('Composition%'!$B126,0,AH$18)*(AH$24*EXP(-AH$25/($B156+273)/RGas)))+ReactionRateK2!AH156/2</f>
        <v>0</v>
      </c>
      <c r="AI156" s="73">
        <f ca="1">IF(AI$2=0,0,AI$22*EXP(AI$23/($B156+273)/RGas)*(OFFSET('Composition%'!$B126,0,AI$13)*OFFSET('Composition%'!$B126,0,AI$14)))-IF(AI$2=2,0,OFFSET('Composition%'!$B126,0,AI$17)*OFFSET('Composition%'!$B126,0,AI$18)*(AI$24*EXP(-AI$25/($B156+273)/RGas)))+ReactionRateK2!AI156/2</f>
        <v>0</v>
      </c>
      <c r="AJ156" s="73">
        <f ca="1">IF(AJ$2=0,0,AJ$22*EXP(AJ$23/($B156+273)/RGas)*(OFFSET('Composition%'!$B126,0,AJ$13)*OFFSET('Composition%'!$B126,0,AJ$14)))-IF(AJ$2=2,0,OFFSET('Composition%'!$B126,0,AJ$17)*OFFSET('Composition%'!$B126,0,AJ$18)*(AJ$24*EXP(-AJ$25/($B156+273)/RGas)))+ReactionRateK2!AJ156/2</f>
        <v>0</v>
      </c>
      <c r="AK156" s="73">
        <f ca="1">IF(AK$2=0,0,AK$22*EXP(AK$23/($B156+273)/RGas)*(OFFSET('Composition%'!$B126,0,AK$13)*OFFSET('Composition%'!$B126,0,AK$14)))-IF(AK$2=2,0,OFFSET('Composition%'!$B126,0,AK$17)*OFFSET('Composition%'!$B126,0,AK$18)*(AK$24*EXP(-AK$25/($B156+273)/RGas)))+ReactionRateK2!AK156/2</f>
        <v>0</v>
      </c>
      <c r="AL156" s="73">
        <f ca="1">IF(AL$2=0,0,AL$22*EXP(AL$23/($B156+273)/RGas)*(OFFSET('Composition%'!$B126,0,AL$13)*OFFSET('Composition%'!$B126,0,AL$14)))-IF(AL$2=2,0,OFFSET('Composition%'!$B126,0,AL$17)*OFFSET('Composition%'!$B126,0,AL$18)*(AL$24*EXP(-AL$25/($B156+273)/RGas)))+ReactionRateK2!AL156/2</f>
        <v>0</v>
      </c>
      <c r="AM156" s="73"/>
      <c r="AN156" s="73">
        <f ca="1">IF(AN$2=0,0,AN$22*EXP(AN$23/($B156+273)/RGas)*(OFFSET('Composition%'!$B126,0,AN$13)*OFFSET('Composition%'!$B126,0,AN$14)))-IF(AN$2=2,0,OFFSET('Composition%'!$B126,0,AN$17)*OFFSET('Composition%'!$B126,0,AN$18)*(AN$24*EXP(-AN$25/($B156+273)/RGas)))+ReactionRateK2!AN156/2</f>
        <v>0</v>
      </c>
      <c r="AO156" s="73">
        <f ca="1">IF(AO$2=0,0,AO$22*EXP(AO$23/($B156+273)/RGas)*(OFFSET('Composition%'!$B126,0,AO$13)*OFFSET('Composition%'!$B126,0,AO$14)))-IF(AO$2=2,0,OFFSET('Composition%'!$B126,0,AO$17)*OFFSET('Composition%'!$B126,0,AO$18)*(AO$24*EXP(-AO$25/($B156+273)/RGas)))+ReactionRateK2!AO156/2</f>
        <v>0</v>
      </c>
      <c r="AP156" s="73">
        <f ca="1">IF(AP$2=0,0,AP$22*EXP(AP$23/($B156+273)/RGas)*(OFFSET('Composition%'!$B126,0,AP$13)*OFFSET('Composition%'!$B126,0,AP$14)))-IF(AP$2=2,0,OFFSET('Composition%'!$B126,0,AP$17)*OFFSET('Composition%'!$B126,0,AP$18)*(AP$24*EXP(-AP$25/($B156+273)/RGas)))+ReactionRateK2!AP156/2</f>
        <v>4.7340340071787823E-12</v>
      </c>
      <c r="AQ156" s="73">
        <f ca="1">IF(AQ$2=0,0,AQ$22*EXP(AQ$23/($B156+273)/RGas)*(OFFSET('Composition%'!$B126,0,AQ$13)*OFFSET('Composition%'!$B126,0,AQ$14)))-IF(AQ$2=2,0,OFFSET('Composition%'!$B126,0,AQ$17)*OFFSET('Composition%'!$B126,0,AQ$18)*(AQ$24*EXP(-AQ$25/($B156+273)/RGas)))+ReactionRateK2!AQ156/2</f>
        <v>0</v>
      </c>
      <c r="AR156" s="73">
        <f ca="1">IF(AR$2=0,0,AR$22*EXP(AR$23/($B156+273)/RGas)*(OFFSET('Composition%'!$B126,0,AR$13)*OFFSET('Composition%'!$B126,0,AR$14)))-IF(AR$2=2,0,OFFSET('Composition%'!$B126,0,AR$17)*OFFSET('Composition%'!$B126,0,AR$18)*(AR$24*EXP(-AR$25/($B156+273)/RGas)))+ReactionRateK2!AR156/2</f>
        <v>0</v>
      </c>
    </row>
    <row r="157" spans="1:44">
      <c r="A157" s="3">
        <f t="shared" si="12"/>
        <v>6.2499999999999858</v>
      </c>
      <c r="B157" s="19">
        <f ca="1">'Composition%'!B127</f>
        <v>414.8055410760644</v>
      </c>
      <c r="C157">
        <f t="shared" si="11"/>
        <v>30</v>
      </c>
      <c r="D157" s="26">
        <f ca="1">('Composition%'!C127*ReactionRateK3!C157)^3</f>
        <v>5.9372079310524803</v>
      </c>
      <c r="E157" s="4"/>
      <c r="F157" s="73">
        <f ca="1">IF(F$2=0,0,F$22*EXP(F$23/($B157+273)/RGas)*(OFFSET('Composition%'!$B127,0,F$13)*OFFSET('Composition%'!$B127,0,F$14)))-IF(F$2=2,0,OFFSET('Composition%'!$B127,0,F$17)*OFFSET('Composition%'!$B127,0,F$18)*(F$24*EXP(-F$25/($B157+273)/RGas)))+ReactionRateK2!F157/2</f>
        <v>1.951410766625038E-3</v>
      </c>
      <c r="G157" s="73">
        <f ca="1">IF(G$2=0,0,G$22*EXP(G$23/($B157+273)/RGas)*(OFFSET('Composition%'!$B127,0,G$13)*OFFSET('Composition%'!$B127,0,G$14)))-IF(G$2=2,0,OFFSET('Composition%'!$B127,0,G$17)*OFFSET('Composition%'!$B127,0,G$18)*(G$24*EXP(-G$25/($B157+273)/RGas)))+ReactionRateK2!G157/2</f>
        <v>7.9794364530562259E-4</v>
      </c>
      <c r="H157" s="73">
        <f ca="1">IF(H$2=0,0,H$22*EXP(H$23/($B157+273)/RGas)*(OFFSET('Composition%'!$B127,0,H$13)*OFFSET('Composition%'!$B127,0,H$14)))-IF(H$2=2,0,OFFSET('Composition%'!$B127,0,H$17)*OFFSET('Composition%'!$B127,0,H$18)*(H$24*EXP(-H$25/($B157+273)/RGas)))+ReactionRateK2!H157/2</f>
        <v>-2.8293255426127202E-6</v>
      </c>
      <c r="I157" s="73">
        <f ca="1">IF(I$2=0,0,I$22*EXP(I$23/($B157+273)/RGas)*(OFFSET('Composition%'!$B127,0,I$13)*OFFSET('Composition%'!$B127,0,I$14)))-IF(I$2=2,0,OFFSET('Composition%'!$B127,0,I$17)*OFFSET('Composition%'!$B127,0,I$18)*(I$24*EXP(-I$25/($B157+273)/RGas)))+ReactionRateK2!I157/2</f>
        <v>3.9218610731142377E-7</v>
      </c>
      <c r="J157" s="73"/>
      <c r="K157" s="73">
        <f ca="1">IF(K$2=0,0,K$22*EXP(K$23/($B157+273)/RGas)*(OFFSET('Composition%'!$B127,0,K$13)*OFFSET('Composition%'!$B127,0,K$14)))-IF(K$2=2,0,OFFSET('Composition%'!$B127,0,K$17)*OFFSET('Composition%'!$B127,0,K$18)*(K$24*EXP(-K$25/($B157+273)/RGas)))+ReactionRateK2!K157/2</f>
        <v>4.4286539909224511E-3</v>
      </c>
      <c r="L157" s="73">
        <f ca="1">IF(L$2=0,0,L$22*EXP(L$23/($B157+273)/RGas)*(OFFSET('Composition%'!$B127,0,L$13)*OFFSET('Composition%'!$B127,0,L$14)))-IF(L$2=2,0,OFFSET('Composition%'!$B127,0,L$17)*OFFSET('Composition%'!$B127,0,L$18)*(L$24*EXP(-L$25/($B157+273)/RGas)))+ReactionRateK2!L157/2</f>
        <v>-1.7075206452893893E-3</v>
      </c>
      <c r="M157" s="73">
        <f ca="1">IF(M$2=0,0,M$22*EXP(M$23/($B157+273)/RGas)*(OFFSET('Composition%'!$B127,0,M$13)*OFFSET('Composition%'!$B127,0,M$14)))-IF(M$2=2,0,OFFSET('Composition%'!$B127,0,M$17)*OFFSET('Composition%'!$B127,0,M$18)*(M$24*EXP(-M$25/($B157+273)/RGas)))+ReactionRateK2!M157/2</f>
        <v>0</v>
      </c>
      <c r="N157" s="73"/>
      <c r="O157" s="73">
        <f ca="1">IF(O$2=0,0,O$22*EXP(O$23/($B157+273)/RGas)*(OFFSET('Composition%'!$B127,0,O$13)*OFFSET('Composition%'!$B127,0,O$14)))-IF(O$2=2,0,OFFSET('Composition%'!$B127,0,O$17)*OFFSET('Composition%'!$B127,0,O$18)*(O$24*EXP(-O$25/($B157+273)/RGas)))+ReactionRateK2!O157/2</f>
        <v>0</v>
      </c>
      <c r="P157" s="73">
        <f ca="1">IF(P$2=0,0,P$22*EXP(P$23/($B157+273)/RGas)*(OFFSET('Composition%'!$B127,0,P$13)*OFFSET('Composition%'!$B127,0,P$14)))-IF(P$2=2,0,OFFSET('Composition%'!$B127,0,P$17)*OFFSET('Composition%'!$B127,0,P$18)*(P$24*EXP(-P$25/($B157+273)/RGas)))+ReactionRateK2!P157/2</f>
        <v>1.134516542647891E-2</v>
      </c>
      <c r="Q157" s="73">
        <f ca="1">IF(Q$2=0,0,Q$22*EXP(Q$23/($B157+273)/RGas)*(OFFSET('Composition%'!$B127,0,Q$13)*OFFSET('Composition%'!$B127,0,Q$14)))-IF(Q$2=2,0,OFFSET('Composition%'!$B127,0,Q$17)*OFFSET('Composition%'!$B127,0,Q$18)*(Q$24*EXP(-Q$25/($B157+273)/RGas)))+ReactionRateK2!Q157/2</f>
        <v>2.0399078770956408E-4</v>
      </c>
      <c r="R157" s="73">
        <f ca="1">IF(R$2=0,0,R$22*EXP(R$23/($B157+273)/RGas)*(OFFSET('Composition%'!$B127,0,R$13)*OFFSET('Composition%'!$B127,0,R$14)))-IF(R$2=2,0,OFFSET('Composition%'!$B127,0,R$17)*OFFSET('Composition%'!$B127,0,R$18)*(R$24*EXP(-R$25/($B157+273)/RGas)))+ReactionRateK2!R157/2</f>
        <v>9.2309618187961162E-5</v>
      </c>
      <c r="S157" s="73"/>
      <c r="T157" s="73">
        <f ca="1">IF(T$2=0,0,T$22*EXP(T$23/($B157+273)/RGas)*(OFFSET('Composition%'!$B127,0,T$13)*OFFSET('Composition%'!$B127,0,T$14)))-IF(T$2=2,0,OFFSET('Composition%'!$B127,0,T$17)*OFFSET('Composition%'!$B127,0,T$18)*(T$24*EXP(-T$25/($B157+273)/RGas)))+ReactionRateK2!T157/2</f>
        <v>1.0945487634505747E-5</v>
      </c>
      <c r="U157" s="73">
        <f ca="1">IF(U$2=0,0,U$22*EXP(U$23/($B157+273)/RGas)*(OFFSET('Composition%'!$B127,0,U$13)*OFFSET('Composition%'!$B127,0,U$14)))-IF(U$2=2,0,OFFSET('Composition%'!$B127,0,U$17)*OFFSET('Composition%'!$B127,0,U$18)*(U$24*EXP(-U$25/($B157+273)/RGas)))+ReactionRateK2!U157/2</f>
        <v>1.3595675957154773E-8</v>
      </c>
      <c r="V157" s="73">
        <f ca="1">IF(V$2=0,0,V$22*EXP(V$23/($B157+273)/RGas)*(OFFSET('Composition%'!$B127,0,V$13)*OFFSET('Composition%'!$B127,0,V$14)))-IF(V$2=2,0,OFFSET('Composition%'!$B127,0,V$17)*OFFSET('Composition%'!$B127,0,V$18)*(V$24*EXP(-V$25/($B157+273)/RGas)))+ReactionRateK2!V157/2</f>
        <v>0</v>
      </c>
      <c r="W157" s="73">
        <f ca="1">IF(W$2=0,0,W$22*EXP(W$23/($B157+273)/RGas)*(OFFSET('Composition%'!$B127,0,W$13)*OFFSET('Composition%'!$B127,0,W$14)))-IF(W$2=2,0,OFFSET('Composition%'!$B127,0,W$17)*OFFSET('Composition%'!$B127,0,W$18)*(W$24*EXP(-W$25/($B157+273)/RGas)))+ReactionRateK2!W157/2</f>
        <v>0</v>
      </c>
      <c r="X157" s="73">
        <f ca="1">IF(X$2=0,0,X$22*EXP(X$23/($B157+273)/RGas)*(OFFSET('Composition%'!$B127,0,X$13)*OFFSET('Composition%'!$B127,0,X$14)))-IF(X$2=2,0,OFFSET('Composition%'!$B127,0,X$17)*OFFSET('Composition%'!$B127,0,X$18)*(X$24*EXP(-X$25/($B157+273)/RGas)))+ReactionRateK2!X157/2</f>
        <v>4.3582837605981351E-8</v>
      </c>
      <c r="Y157" s="73">
        <f ca="1">IF(Y$2=0,0,Y$22*EXP(Y$23/($B157+273)/RGas)*(OFFSET('Composition%'!$B127,0,Y$13)*OFFSET('Composition%'!$B127,0,Y$14)))-IF(Y$2=2,0,OFFSET('Composition%'!$B127,0,Y$17)*OFFSET('Composition%'!$B127,0,Y$18)*(Y$24*EXP(-Y$25/($B157+273)/RGas)))+ReactionRateK2!Y157/2</f>
        <v>2.1570928239946953E-9</v>
      </c>
      <c r="Z157" s="73">
        <f ca="1">IF(Z$2=0,0,Z$22*EXP(Z$23/($B157+273)/RGas)*(OFFSET('Composition%'!$B127,0,Z$13)*OFFSET('Composition%'!$B127,0,Z$14)))-IF(Z$2=2,0,OFFSET('Composition%'!$B127,0,Z$17)*OFFSET('Composition%'!$B127,0,Z$18)*(Z$24*EXP(-Z$25/($B157+273)/RGas)))+ReactionRateK2!Z157/2</f>
        <v>0</v>
      </c>
      <c r="AA157" s="73">
        <f ca="1">IF(AA$2=0,0,AA$22*EXP(AA$23/($B157+273)/RGas)*(OFFSET('Composition%'!$B127,0,AA$13)*OFFSET('Composition%'!$B127,0,AA$14)))-IF(AA$2=2,0,OFFSET('Composition%'!$B127,0,AA$17)*OFFSET('Composition%'!$B127,0,AA$18)*(AA$24*EXP(-AA$25/($B157+273)/RGas)))+ReactionRateK2!AA157/2</f>
        <v>0</v>
      </c>
      <c r="AB157" s="73">
        <f ca="1">IF(AB$2=0,0,AB$22*EXP(AB$23/($B157+273)/RGas)*(OFFSET('Composition%'!$B127,0,AB$13)*OFFSET('Composition%'!$B127,0,AB$14)))-IF(AB$2=2,0,OFFSET('Composition%'!$B127,0,AB$17)*OFFSET('Composition%'!$B127,0,AB$18)*(AB$24*EXP(-AB$25/($B157+273)/RGas)))+ReactionRateK2!AB157/2</f>
        <v>0</v>
      </c>
      <c r="AC157" s="73">
        <f ca="1">IF(AC$2=0,0,AC$22*EXP(AC$23/($B157+273)/RGas)*(OFFSET('Composition%'!$B127,0,AC$13)*OFFSET('Composition%'!$B127,0,AC$14)))-IF(AC$2=2,0,OFFSET('Composition%'!$B127,0,AC$17)*OFFSET('Composition%'!$B127,0,AC$18)*(AC$24*EXP(-AC$25/($B157+273)/RGas)))+ReactionRateK2!AC157/2</f>
        <v>0</v>
      </c>
      <c r="AD157" s="73">
        <f ca="1">IF(AD$2=0,0,AD$22*EXP(AD$23/($B157+273)/RGas)*(OFFSET('Composition%'!$B127,0,AD$13)*OFFSET('Composition%'!$B127,0,AD$14)))-IF(AD$2=2,0,OFFSET('Composition%'!$B127,0,AD$17)*OFFSET('Composition%'!$B127,0,AD$18)*(AD$24*EXP(-AD$25/($B157+273)/RGas)))+ReactionRateK2!AD157/2</f>
        <v>0</v>
      </c>
      <c r="AE157" s="73">
        <f ca="1">IF(AE$2=0,0,AE$22*EXP(AE$23/($B157+273)/RGas)*(OFFSET('Composition%'!$B127,0,AE$13)*OFFSET('Composition%'!$B127,0,AE$14)))-IF(AE$2=2,0,OFFSET('Composition%'!$B127,0,AE$17)*OFFSET('Composition%'!$B127,0,AE$18)*(AE$24*EXP(-AE$25/($B157+273)/RGas)))+ReactionRateK2!AE157/2</f>
        <v>0</v>
      </c>
      <c r="AF157" s="73"/>
      <c r="AG157" s="73">
        <f ca="1">IF(AG$2=0,0,AG$22*EXP(AG$23/($B157+273)/RGas)*(OFFSET('Composition%'!$B127,0,AG$13)*OFFSET('Composition%'!$B127,0,AG$14)))-IF(AG$2=2,0,OFFSET('Composition%'!$B127,0,AG$17)*OFFSET('Composition%'!$B127,0,AG$18)*(AG$24*EXP(-AG$25/($B157+273)/RGas)))+ReactionRateK2!AG157/2</f>
        <v>0</v>
      </c>
      <c r="AH157" s="73">
        <f ca="1">IF(AH$2=0,0,AH$22*EXP(AH$23/($B157+273)/RGas)*(OFFSET('Composition%'!$B127,0,AH$13)*OFFSET('Composition%'!$B127,0,AH$14)))-IF(AH$2=2,0,OFFSET('Composition%'!$B127,0,AH$17)*OFFSET('Composition%'!$B127,0,AH$18)*(AH$24*EXP(-AH$25/($B157+273)/RGas)))+ReactionRateK2!AH157/2</f>
        <v>0</v>
      </c>
      <c r="AI157" s="73">
        <f ca="1">IF(AI$2=0,0,AI$22*EXP(AI$23/($B157+273)/RGas)*(OFFSET('Composition%'!$B127,0,AI$13)*OFFSET('Composition%'!$B127,0,AI$14)))-IF(AI$2=2,0,OFFSET('Composition%'!$B127,0,AI$17)*OFFSET('Composition%'!$B127,0,AI$18)*(AI$24*EXP(-AI$25/($B157+273)/RGas)))+ReactionRateK2!AI157/2</f>
        <v>0</v>
      </c>
      <c r="AJ157" s="73">
        <f ca="1">IF(AJ$2=0,0,AJ$22*EXP(AJ$23/($B157+273)/RGas)*(OFFSET('Composition%'!$B127,0,AJ$13)*OFFSET('Composition%'!$B127,0,AJ$14)))-IF(AJ$2=2,0,OFFSET('Composition%'!$B127,0,AJ$17)*OFFSET('Composition%'!$B127,0,AJ$18)*(AJ$24*EXP(-AJ$25/($B157+273)/RGas)))+ReactionRateK2!AJ157/2</f>
        <v>0</v>
      </c>
      <c r="AK157" s="73">
        <f ca="1">IF(AK$2=0,0,AK$22*EXP(AK$23/($B157+273)/RGas)*(OFFSET('Composition%'!$B127,0,AK$13)*OFFSET('Composition%'!$B127,0,AK$14)))-IF(AK$2=2,0,OFFSET('Composition%'!$B127,0,AK$17)*OFFSET('Composition%'!$B127,0,AK$18)*(AK$24*EXP(-AK$25/($B157+273)/RGas)))+ReactionRateK2!AK157/2</f>
        <v>0</v>
      </c>
      <c r="AL157" s="73">
        <f ca="1">IF(AL$2=0,0,AL$22*EXP(AL$23/($B157+273)/RGas)*(OFFSET('Composition%'!$B127,0,AL$13)*OFFSET('Composition%'!$B127,0,AL$14)))-IF(AL$2=2,0,OFFSET('Composition%'!$B127,0,AL$17)*OFFSET('Composition%'!$B127,0,AL$18)*(AL$24*EXP(-AL$25/($B157+273)/RGas)))+ReactionRateK2!AL157/2</f>
        <v>0</v>
      </c>
      <c r="AM157" s="73"/>
      <c r="AN157" s="73">
        <f ca="1">IF(AN$2=0,0,AN$22*EXP(AN$23/($B157+273)/RGas)*(OFFSET('Composition%'!$B127,0,AN$13)*OFFSET('Composition%'!$B127,0,AN$14)))-IF(AN$2=2,0,OFFSET('Composition%'!$B127,0,AN$17)*OFFSET('Composition%'!$B127,0,AN$18)*(AN$24*EXP(-AN$25/($B157+273)/RGas)))+ReactionRateK2!AN157/2</f>
        <v>0</v>
      </c>
      <c r="AO157" s="73">
        <f ca="1">IF(AO$2=0,0,AO$22*EXP(AO$23/($B157+273)/RGas)*(OFFSET('Composition%'!$B127,0,AO$13)*OFFSET('Composition%'!$B127,0,AO$14)))-IF(AO$2=2,0,OFFSET('Composition%'!$B127,0,AO$17)*OFFSET('Composition%'!$B127,0,AO$18)*(AO$24*EXP(-AO$25/($B157+273)/RGas)))+ReactionRateK2!AO157/2</f>
        <v>0</v>
      </c>
      <c r="AP157" s="73">
        <f ca="1">IF(AP$2=0,0,AP$22*EXP(AP$23/($B157+273)/RGas)*(OFFSET('Composition%'!$B127,0,AP$13)*OFFSET('Composition%'!$B127,0,AP$14)))-IF(AP$2=2,0,OFFSET('Composition%'!$B127,0,AP$17)*OFFSET('Composition%'!$B127,0,AP$18)*(AP$24*EXP(-AP$25/($B157+273)/RGas)))+ReactionRateK2!AP157/2</f>
        <v>4.7340344364695461E-12</v>
      </c>
      <c r="AQ157" s="73">
        <f ca="1">IF(AQ$2=0,0,AQ$22*EXP(AQ$23/($B157+273)/RGas)*(OFFSET('Composition%'!$B127,0,AQ$13)*OFFSET('Composition%'!$B127,0,AQ$14)))-IF(AQ$2=2,0,OFFSET('Composition%'!$B127,0,AQ$17)*OFFSET('Composition%'!$B127,0,AQ$18)*(AQ$24*EXP(-AQ$25/($B157+273)/RGas)))+ReactionRateK2!AQ157/2</f>
        <v>0</v>
      </c>
      <c r="AR157" s="73">
        <f ca="1">IF(AR$2=0,0,AR$22*EXP(AR$23/($B157+273)/RGas)*(OFFSET('Composition%'!$B127,0,AR$13)*OFFSET('Composition%'!$B127,0,AR$14)))-IF(AR$2=2,0,OFFSET('Composition%'!$B127,0,AR$17)*OFFSET('Composition%'!$B127,0,AR$18)*(AR$24*EXP(-AR$25/($B157+273)/RGas)))+ReactionRateK2!AR157/2</f>
        <v>0</v>
      </c>
    </row>
    <row r="158" spans="1:44">
      <c r="A158" s="3">
        <f t="shared" si="12"/>
        <v>6.2999999999999856</v>
      </c>
      <c r="B158" s="19">
        <f ca="1">'Composition%'!B128</f>
        <v>414.81233472024542</v>
      </c>
      <c r="C158">
        <f t="shared" si="11"/>
        <v>30</v>
      </c>
      <c r="D158" s="26">
        <f ca="1">('Composition%'!C128*ReactionRateK3!C158)^3</f>
        <v>5.9370411660608537</v>
      </c>
      <c r="E158" s="4"/>
      <c r="F158" s="73">
        <f ca="1">IF(F$2=0,0,F$22*EXP(F$23/($B158+273)/RGas)*(OFFSET('Composition%'!$B128,0,F$13)*OFFSET('Composition%'!$B128,0,F$14)))-IF(F$2=2,0,OFFSET('Composition%'!$B128,0,F$17)*OFFSET('Composition%'!$B128,0,F$18)*(F$24*EXP(-F$25/($B158+273)/RGas)))+ReactionRateK2!F158/2</f>
        <v>1.9278823619420082E-3</v>
      </c>
      <c r="G158" s="73">
        <f ca="1">IF(G$2=0,0,G$22*EXP(G$23/($B158+273)/RGas)*(OFFSET('Composition%'!$B128,0,G$13)*OFFSET('Composition%'!$B128,0,G$14)))-IF(G$2=2,0,OFFSET('Composition%'!$B128,0,G$17)*OFFSET('Composition%'!$B128,0,G$18)*(G$24*EXP(-G$25/($B158+273)/RGas)))+ReactionRateK2!G158/2</f>
        <v>7.885198916120328E-4</v>
      </c>
      <c r="H158" s="73">
        <f ca="1">IF(H$2=0,0,H$22*EXP(H$23/($B158+273)/RGas)*(OFFSET('Composition%'!$B128,0,H$13)*OFFSET('Composition%'!$B128,0,H$14)))-IF(H$2=2,0,OFFSET('Composition%'!$B128,0,H$17)*OFFSET('Composition%'!$B128,0,H$18)*(H$24*EXP(-H$25/($B158+273)/RGas)))+ReactionRateK2!H158/2</f>
        <v>-2.8013507281917293E-6</v>
      </c>
      <c r="I158" s="73">
        <f ca="1">IF(I$2=0,0,I$22*EXP(I$23/($B158+273)/RGas)*(OFFSET('Composition%'!$B128,0,I$13)*OFFSET('Composition%'!$B128,0,I$14)))-IF(I$2=2,0,OFFSET('Composition%'!$B128,0,I$17)*OFFSET('Composition%'!$B128,0,I$18)*(I$24*EXP(-I$25/($B158+273)/RGas)))+ReactionRateK2!I158/2</f>
        <v>3.7143455719960125E-7</v>
      </c>
      <c r="J158" s="73"/>
      <c r="K158" s="73">
        <f ca="1">IF(K$2=0,0,K$22*EXP(K$23/($B158+273)/RGas)*(OFFSET('Composition%'!$B128,0,K$13)*OFFSET('Composition%'!$B128,0,K$14)))-IF(K$2=2,0,OFFSET('Composition%'!$B128,0,K$17)*OFFSET('Composition%'!$B128,0,K$18)*(K$24*EXP(-K$25/($B158+273)/RGas)))+ReactionRateK2!K158/2</f>
        <v>4.2875016946536983E-3</v>
      </c>
      <c r="L158" s="73">
        <f ca="1">IF(L$2=0,0,L$22*EXP(L$23/($B158+273)/RGas)*(OFFSET('Composition%'!$B128,0,L$13)*OFFSET('Composition%'!$B128,0,L$14)))-IF(L$2=2,0,OFFSET('Composition%'!$B128,0,L$17)*OFFSET('Composition%'!$B128,0,L$18)*(L$24*EXP(-L$25/($B158+273)/RGas)))+ReactionRateK2!L158/2</f>
        <v>-1.6896336017603254E-3</v>
      </c>
      <c r="M158" s="73">
        <f ca="1">IF(M$2=0,0,M$22*EXP(M$23/($B158+273)/RGas)*(OFFSET('Composition%'!$B128,0,M$13)*OFFSET('Composition%'!$B128,0,M$14)))-IF(M$2=2,0,OFFSET('Composition%'!$B128,0,M$17)*OFFSET('Composition%'!$B128,0,M$18)*(M$24*EXP(-M$25/($B158+273)/RGas)))+ReactionRateK2!M158/2</f>
        <v>0</v>
      </c>
      <c r="N158" s="73"/>
      <c r="O158" s="73">
        <f ca="1">IF(O$2=0,0,O$22*EXP(O$23/($B158+273)/RGas)*(OFFSET('Composition%'!$B128,0,O$13)*OFFSET('Composition%'!$B128,0,O$14)))-IF(O$2=2,0,OFFSET('Composition%'!$B128,0,O$17)*OFFSET('Composition%'!$B128,0,O$18)*(O$24*EXP(-O$25/($B158+273)/RGas)))+ReactionRateK2!O158/2</f>
        <v>0</v>
      </c>
      <c r="P158" s="73">
        <f ca="1">IF(P$2=0,0,P$22*EXP(P$23/($B158+273)/RGas)*(OFFSET('Composition%'!$B128,0,P$13)*OFFSET('Composition%'!$B128,0,P$14)))-IF(P$2=2,0,OFFSET('Composition%'!$B128,0,P$17)*OFFSET('Composition%'!$B128,0,P$18)*(P$24*EXP(-P$25/($B158+273)/RGas)))+ReactionRateK2!P158/2</f>
        <v>1.1232964064407252E-2</v>
      </c>
      <c r="Q158" s="73">
        <f ca="1">IF(Q$2=0,0,Q$22*EXP(Q$23/($B158+273)/RGas)*(OFFSET('Composition%'!$B128,0,Q$13)*OFFSET('Composition%'!$B128,0,Q$14)))-IF(Q$2=2,0,OFFSET('Composition%'!$B128,0,Q$17)*OFFSET('Composition%'!$B128,0,Q$18)*(Q$24*EXP(-Q$25/($B158+273)/RGas)))+ReactionRateK2!Q158/2</f>
        <v>2.0449138665892504E-4</v>
      </c>
      <c r="R158" s="73">
        <f ca="1">IF(R$2=0,0,R$22*EXP(R$23/($B158+273)/RGas)*(OFFSET('Composition%'!$B128,0,R$13)*OFFSET('Composition%'!$B128,0,R$14)))-IF(R$2=2,0,OFFSET('Composition%'!$B128,0,R$17)*OFFSET('Composition%'!$B128,0,R$18)*(R$24*EXP(-R$25/($B158+273)/RGas)))+ReactionRateK2!R158/2</f>
        <v>9.3196443704669421E-5</v>
      </c>
      <c r="S158" s="73"/>
      <c r="T158" s="73">
        <f ca="1">IF(T$2=0,0,T$22*EXP(T$23/($B158+273)/RGas)*(OFFSET('Composition%'!$B128,0,T$13)*OFFSET('Composition%'!$B128,0,T$14)))-IF(T$2=2,0,OFFSET('Composition%'!$B128,0,T$17)*OFFSET('Composition%'!$B128,0,T$18)*(T$24*EXP(-T$25/($B158+273)/RGas)))+ReactionRateK2!T158/2</f>
        <v>1.036948494055699E-5</v>
      </c>
      <c r="U158" s="73">
        <f ca="1">IF(U$2=0,0,U$22*EXP(U$23/($B158+273)/RGas)*(OFFSET('Composition%'!$B128,0,U$13)*OFFSET('Composition%'!$B128,0,U$14)))-IF(U$2=2,0,OFFSET('Composition%'!$B128,0,U$17)*OFFSET('Composition%'!$B128,0,U$18)*(U$24*EXP(-U$25/($B158+273)/RGas)))+ReactionRateK2!U158/2</f>
        <v>1.2206786289004063E-8</v>
      </c>
      <c r="V158" s="73">
        <f ca="1">IF(V$2=0,0,V$22*EXP(V$23/($B158+273)/RGas)*(OFFSET('Composition%'!$B128,0,V$13)*OFFSET('Composition%'!$B128,0,V$14)))-IF(V$2=2,0,OFFSET('Composition%'!$B128,0,V$17)*OFFSET('Composition%'!$B128,0,V$18)*(V$24*EXP(-V$25/($B158+273)/RGas)))+ReactionRateK2!V158/2</f>
        <v>0</v>
      </c>
      <c r="W158" s="73">
        <f ca="1">IF(W$2=0,0,W$22*EXP(W$23/($B158+273)/RGas)*(OFFSET('Composition%'!$B128,0,W$13)*OFFSET('Composition%'!$B128,0,W$14)))-IF(W$2=2,0,OFFSET('Composition%'!$B128,0,W$17)*OFFSET('Composition%'!$B128,0,W$18)*(W$24*EXP(-W$25/($B158+273)/RGas)))+ReactionRateK2!W158/2</f>
        <v>0</v>
      </c>
      <c r="X158" s="73">
        <f ca="1">IF(X$2=0,0,X$22*EXP(X$23/($B158+273)/RGas)*(OFFSET('Composition%'!$B128,0,X$13)*OFFSET('Composition%'!$B128,0,X$14)))-IF(X$2=2,0,OFFSET('Composition%'!$B128,0,X$17)*OFFSET('Composition%'!$B128,0,X$18)*(X$24*EXP(-X$25/($B158+273)/RGas)))+ReactionRateK2!X158/2</f>
        <v>4.3582427667033357E-8</v>
      </c>
      <c r="Y158" s="73">
        <f ca="1">IF(Y$2=0,0,Y$22*EXP(Y$23/($B158+273)/RGas)*(OFFSET('Composition%'!$B128,0,Y$13)*OFFSET('Composition%'!$B128,0,Y$14)))-IF(Y$2=2,0,OFFSET('Composition%'!$B128,0,Y$17)*OFFSET('Composition%'!$B128,0,Y$18)*(Y$24*EXP(-Y$25/($B158+273)/RGas)))+ReactionRateK2!Y158/2</f>
        <v>2.157072534440101E-9</v>
      </c>
      <c r="Z158" s="73">
        <f ca="1">IF(Z$2=0,0,Z$22*EXP(Z$23/($B158+273)/RGas)*(OFFSET('Composition%'!$B128,0,Z$13)*OFFSET('Composition%'!$B128,0,Z$14)))-IF(Z$2=2,0,OFFSET('Composition%'!$B128,0,Z$17)*OFFSET('Composition%'!$B128,0,Z$18)*(Z$24*EXP(-Z$25/($B158+273)/RGas)))+ReactionRateK2!Z158/2</f>
        <v>0</v>
      </c>
      <c r="AA158" s="73">
        <f ca="1">IF(AA$2=0,0,AA$22*EXP(AA$23/($B158+273)/RGas)*(OFFSET('Composition%'!$B128,0,AA$13)*OFFSET('Composition%'!$B128,0,AA$14)))-IF(AA$2=2,0,OFFSET('Composition%'!$B128,0,AA$17)*OFFSET('Composition%'!$B128,0,AA$18)*(AA$24*EXP(-AA$25/($B158+273)/RGas)))+ReactionRateK2!AA158/2</f>
        <v>0</v>
      </c>
      <c r="AB158" s="73">
        <f ca="1">IF(AB$2=0,0,AB$22*EXP(AB$23/($B158+273)/RGas)*(OFFSET('Composition%'!$B128,0,AB$13)*OFFSET('Composition%'!$B128,0,AB$14)))-IF(AB$2=2,0,OFFSET('Composition%'!$B128,0,AB$17)*OFFSET('Composition%'!$B128,0,AB$18)*(AB$24*EXP(-AB$25/($B158+273)/RGas)))+ReactionRateK2!AB158/2</f>
        <v>0</v>
      </c>
      <c r="AC158" s="73">
        <f ca="1">IF(AC$2=0,0,AC$22*EXP(AC$23/($B158+273)/RGas)*(OFFSET('Composition%'!$B128,0,AC$13)*OFFSET('Composition%'!$B128,0,AC$14)))-IF(AC$2=2,0,OFFSET('Composition%'!$B128,0,AC$17)*OFFSET('Composition%'!$B128,0,AC$18)*(AC$24*EXP(-AC$25/($B158+273)/RGas)))+ReactionRateK2!AC158/2</f>
        <v>0</v>
      </c>
      <c r="AD158" s="73">
        <f ca="1">IF(AD$2=0,0,AD$22*EXP(AD$23/($B158+273)/RGas)*(OFFSET('Composition%'!$B128,0,AD$13)*OFFSET('Composition%'!$B128,0,AD$14)))-IF(AD$2=2,0,OFFSET('Composition%'!$B128,0,AD$17)*OFFSET('Composition%'!$B128,0,AD$18)*(AD$24*EXP(-AD$25/($B158+273)/RGas)))+ReactionRateK2!AD158/2</f>
        <v>0</v>
      </c>
      <c r="AE158" s="73">
        <f ca="1">IF(AE$2=0,0,AE$22*EXP(AE$23/($B158+273)/RGas)*(OFFSET('Composition%'!$B128,0,AE$13)*OFFSET('Composition%'!$B128,0,AE$14)))-IF(AE$2=2,0,OFFSET('Composition%'!$B128,0,AE$17)*OFFSET('Composition%'!$B128,0,AE$18)*(AE$24*EXP(-AE$25/($B158+273)/RGas)))+ReactionRateK2!AE158/2</f>
        <v>0</v>
      </c>
      <c r="AF158" s="73"/>
      <c r="AG158" s="73">
        <f ca="1">IF(AG$2=0,0,AG$22*EXP(AG$23/($B158+273)/RGas)*(OFFSET('Composition%'!$B128,0,AG$13)*OFFSET('Composition%'!$B128,0,AG$14)))-IF(AG$2=2,0,OFFSET('Composition%'!$B128,0,AG$17)*OFFSET('Composition%'!$B128,0,AG$18)*(AG$24*EXP(-AG$25/($B158+273)/RGas)))+ReactionRateK2!AG158/2</f>
        <v>0</v>
      </c>
      <c r="AH158" s="73">
        <f ca="1">IF(AH$2=0,0,AH$22*EXP(AH$23/($B158+273)/RGas)*(OFFSET('Composition%'!$B128,0,AH$13)*OFFSET('Composition%'!$B128,0,AH$14)))-IF(AH$2=2,0,OFFSET('Composition%'!$B128,0,AH$17)*OFFSET('Composition%'!$B128,0,AH$18)*(AH$24*EXP(-AH$25/($B158+273)/RGas)))+ReactionRateK2!AH158/2</f>
        <v>0</v>
      </c>
      <c r="AI158" s="73">
        <f ca="1">IF(AI$2=0,0,AI$22*EXP(AI$23/($B158+273)/RGas)*(OFFSET('Composition%'!$B128,0,AI$13)*OFFSET('Composition%'!$B128,0,AI$14)))-IF(AI$2=2,0,OFFSET('Composition%'!$B128,0,AI$17)*OFFSET('Composition%'!$B128,0,AI$18)*(AI$24*EXP(-AI$25/($B158+273)/RGas)))+ReactionRateK2!AI158/2</f>
        <v>0</v>
      </c>
      <c r="AJ158" s="73">
        <f ca="1">IF(AJ$2=0,0,AJ$22*EXP(AJ$23/($B158+273)/RGas)*(OFFSET('Composition%'!$B128,0,AJ$13)*OFFSET('Composition%'!$B128,0,AJ$14)))-IF(AJ$2=2,0,OFFSET('Composition%'!$B128,0,AJ$17)*OFFSET('Composition%'!$B128,0,AJ$18)*(AJ$24*EXP(-AJ$25/($B158+273)/RGas)))+ReactionRateK2!AJ158/2</f>
        <v>0</v>
      </c>
      <c r="AK158" s="73">
        <f ca="1">IF(AK$2=0,0,AK$22*EXP(AK$23/($B158+273)/RGas)*(OFFSET('Composition%'!$B128,0,AK$13)*OFFSET('Composition%'!$B128,0,AK$14)))-IF(AK$2=2,0,OFFSET('Composition%'!$B128,0,AK$17)*OFFSET('Composition%'!$B128,0,AK$18)*(AK$24*EXP(-AK$25/($B158+273)/RGas)))+ReactionRateK2!AK158/2</f>
        <v>0</v>
      </c>
      <c r="AL158" s="73">
        <f ca="1">IF(AL$2=0,0,AL$22*EXP(AL$23/($B158+273)/RGas)*(OFFSET('Composition%'!$B128,0,AL$13)*OFFSET('Composition%'!$B128,0,AL$14)))-IF(AL$2=2,0,OFFSET('Composition%'!$B128,0,AL$17)*OFFSET('Composition%'!$B128,0,AL$18)*(AL$24*EXP(-AL$25/($B158+273)/RGas)))+ReactionRateK2!AL158/2</f>
        <v>0</v>
      </c>
      <c r="AM158" s="73"/>
      <c r="AN158" s="73">
        <f ca="1">IF(AN$2=0,0,AN$22*EXP(AN$23/($B158+273)/RGas)*(OFFSET('Composition%'!$B128,0,AN$13)*OFFSET('Composition%'!$B128,0,AN$14)))-IF(AN$2=2,0,OFFSET('Composition%'!$B128,0,AN$17)*OFFSET('Composition%'!$B128,0,AN$18)*(AN$24*EXP(-AN$25/($B158+273)/RGas)))+ReactionRateK2!AN158/2</f>
        <v>0</v>
      </c>
      <c r="AO158" s="73">
        <f ca="1">IF(AO$2=0,0,AO$22*EXP(AO$23/($B158+273)/RGas)*(OFFSET('Composition%'!$B128,0,AO$13)*OFFSET('Composition%'!$B128,0,AO$14)))-IF(AO$2=2,0,OFFSET('Composition%'!$B128,0,AO$17)*OFFSET('Composition%'!$B128,0,AO$18)*(AO$24*EXP(-AO$25/($B158+273)/RGas)))+ReactionRateK2!AO158/2</f>
        <v>0</v>
      </c>
      <c r="AP158" s="73">
        <f ca="1">IF(AP$2=0,0,AP$22*EXP(AP$23/($B158+273)/RGas)*(OFFSET('Composition%'!$B128,0,AP$13)*OFFSET('Composition%'!$B128,0,AP$14)))-IF(AP$2=2,0,OFFSET('Composition%'!$B128,0,AP$17)*OFFSET('Composition%'!$B128,0,AP$18)*(AP$24*EXP(-AP$25/($B158+273)/RGas)))+ReactionRateK2!AP158/2</f>
        <v>4.7340348012332711E-12</v>
      </c>
      <c r="AQ158" s="73">
        <f ca="1">IF(AQ$2=0,0,AQ$22*EXP(AQ$23/($B158+273)/RGas)*(OFFSET('Composition%'!$B128,0,AQ$13)*OFFSET('Composition%'!$B128,0,AQ$14)))-IF(AQ$2=2,0,OFFSET('Composition%'!$B128,0,AQ$17)*OFFSET('Composition%'!$B128,0,AQ$18)*(AQ$24*EXP(-AQ$25/($B158+273)/RGas)))+ReactionRateK2!AQ158/2</f>
        <v>0</v>
      </c>
      <c r="AR158" s="73">
        <f ca="1">IF(AR$2=0,0,AR$22*EXP(AR$23/($B158+273)/RGas)*(OFFSET('Composition%'!$B128,0,AR$13)*OFFSET('Composition%'!$B128,0,AR$14)))-IF(AR$2=2,0,OFFSET('Composition%'!$B128,0,AR$17)*OFFSET('Composition%'!$B128,0,AR$18)*(AR$24*EXP(-AR$25/($B158+273)/RGas)))+ReactionRateK2!AR158/2</f>
        <v>0</v>
      </c>
    </row>
    <row r="159" spans="1:44">
      <c r="A159" s="3">
        <f t="shared" si="12"/>
        <v>6.3499999999999854</v>
      </c>
      <c r="B159" s="19">
        <f ca="1">'Composition%'!B129</f>
        <v>414.81912644633229</v>
      </c>
      <c r="C159">
        <f>C158</f>
        <v>30</v>
      </c>
      <c r="D159" s="26">
        <f ca="1">('Composition%'!C129*ReactionRateK3!C159)^3</f>
        <v>5.936883321059498</v>
      </c>
      <c r="E159" s="4"/>
      <c r="F159" s="73">
        <f ca="1">IF(F$2=0,0,F$22*EXP(F$23/($B159+273)/RGas)*(OFFSET('Composition%'!$B129,0,F$13)*OFFSET('Composition%'!$B129,0,F$14)))-IF(F$2=2,0,OFFSET('Composition%'!$B129,0,F$17)*OFFSET('Composition%'!$B129,0,F$18)*(F$24*EXP(-F$25/($B159+273)/RGas)))+ReactionRateK2!F159/2</f>
        <v>1.9047394493888524E-3</v>
      </c>
      <c r="G159" s="73">
        <f ca="1">IF(G$2=0,0,G$22*EXP(G$23/($B159+273)/RGas)*(OFFSET('Composition%'!$B129,0,G$13)*OFFSET('Composition%'!$B129,0,G$14)))-IF(G$2=2,0,OFFSET('Composition%'!$B129,0,G$17)*OFFSET('Composition%'!$B129,0,G$18)*(G$24*EXP(-G$25/($B159+273)/RGas)))+ReactionRateK2!G159/2</f>
        <v>7.7924283237105411E-4</v>
      </c>
      <c r="H159" s="73">
        <f ca="1">IF(H$2=0,0,H$22*EXP(H$23/($B159+273)/RGas)*(OFFSET('Composition%'!$B129,0,H$13)*OFFSET('Composition%'!$B129,0,H$14)))-IF(H$2=2,0,OFFSET('Composition%'!$B129,0,H$17)*OFFSET('Composition%'!$B129,0,H$18)*(H$24*EXP(-H$25/($B159+273)/RGas)))+ReactionRateK2!H159/2</f>
        <v>-2.7735941661772533E-6</v>
      </c>
      <c r="I159" s="73">
        <f ca="1">IF(I$2=0,0,I$22*EXP(I$23/($B159+273)/RGas)*(OFFSET('Composition%'!$B129,0,I$13)*OFFSET('Composition%'!$B129,0,I$14)))-IF(I$2=2,0,OFFSET('Composition%'!$B129,0,I$17)*OFFSET('Composition%'!$B129,0,I$18)*(I$24*EXP(-I$25/($B159+273)/RGas)))+ReactionRateK2!I159/2</f>
        <v>3.520745326475005E-7</v>
      </c>
      <c r="J159" s="73"/>
      <c r="K159" s="73">
        <f ca="1">IF(K$2=0,0,K$22*EXP(K$23/($B159+273)/RGas)*(OFFSET('Composition%'!$B129,0,K$13)*OFFSET('Composition%'!$B129,0,K$14)))-IF(K$2=2,0,OFFSET('Composition%'!$B129,0,K$17)*OFFSET('Composition%'!$B129,0,K$18)*(K$24*EXP(-K$25/($B159+273)/RGas)))+ReactionRateK2!K159/2</f>
        <v>4.1493942806461433E-3</v>
      </c>
      <c r="L159" s="73">
        <f ca="1">IF(L$2=0,0,L$22*EXP(L$23/($B159+273)/RGas)*(OFFSET('Composition%'!$B129,0,L$13)*OFFSET('Composition%'!$B129,0,L$14)))-IF(L$2=2,0,OFFSET('Composition%'!$B129,0,L$17)*OFFSET('Composition%'!$B129,0,L$18)*(L$24*EXP(-L$25/($B159+273)/RGas)))+ReactionRateK2!L159/2</f>
        <v>-1.6721314509791471E-3</v>
      </c>
      <c r="M159" s="73">
        <f ca="1">IF(M$2=0,0,M$22*EXP(M$23/($B159+273)/RGas)*(OFFSET('Composition%'!$B129,0,M$13)*OFFSET('Composition%'!$B129,0,M$14)))-IF(M$2=2,0,OFFSET('Composition%'!$B129,0,M$17)*OFFSET('Composition%'!$B129,0,M$18)*(M$24*EXP(-M$25/($B159+273)/RGas)))+ReactionRateK2!M159/2</f>
        <v>0</v>
      </c>
      <c r="N159" s="73"/>
      <c r="O159" s="73">
        <f ca="1">IF(O$2=0,0,O$22*EXP(O$23/($B159+273)/RGas)*(OFFSET('Composition%'!$B129,0,O$13)*OFFSET('Composition%'!$B129,0,O$14)))-IF(O$2=2,0,OFFSET('Composition%'!$B129,0,O$17)*OFFSET('Composition%'!$B129,0,O$18)*(O$24*EXP(-O$25/($B159+273)/RGas)))+ReactionRateK2!O159/2</f>
        <v>0</v>
      </c>
      <c r="P159" s="73">
        <f ca="1">IF(P$2=0,0,P$22*EXP(P$23/($B159+273)/RGas)*(OFFSET('Composition%'!$B129,0,P$13)*OFFSET('Composition%'!$B129,0,P$14)))-IF(P$2=2,0,OFFSET('Composition%'!$B129,0,P$17)*OFFSET('Composition%'!$B129,0,P$18)*(P$24*EXP(-P$25/($B159+273)/RGas)))+ReactionRateK2!P159/2</f>
        <v>1.1121640011677699E-2</v>
      </c>
      <c r="Q159" s="73">
        <f ca="1">IF(Q$2=0,0,Q$22*EXP(Q$23/($B159+273)/RGas)*(OFFSET('Composition%'!$B129,0,Q$13)*OFFSET('Composition%'!$B129,0,Q$14)))-IF(Q$2=2,0,OFFSET('Composition%'!$B129,0,Q$17)*OFFSET('Composition%'!$B129,0,Q$18)*(Q$24*EXP(-Q$25/($B159+273)/RGas)))+ReactionRateK2!Q159/2</f>
        <v>2.0497414621312485E-4</v>
      </c>
      <c r="R159" s="73">
        <f ca="1">IF(R$2=0,0,R$22*EXP(R$23/($B159+273)/RGas)*(OFFSET('Composition%'!$B129,0,R$13)*OFFSET('Composition%'!$B129,0,R$14)))-IF(R$2=2,0,OFFSET('Composition%'!$B129,0,R$17)*OFFSET('Composition%'!$B129,0,R$18)*(R$24*EXP(-R$25/($B159+273)/RGas)))+ReactionRateK2!R159/2</f>
        <v>9.4076491760414452E-5</v>
      </c>
      <c r="S159" s="73"/>
      <c r="T159" s="73">
        <f ca="1">IF(T$2=0,0,T$22*EXP(T$23/($B159+273)/RGas)*(OFFSET('Composition%'!$B129,0,T$13)*OFFSET('Composition%'!$B129,0,T$14)))-IF(T$2=2,0,OFFSET('Composition%'!$B129,0,T$17)*OFFSET('Composition%'!$B129,0,T$18)*(T$24*EXP(-T$25/($B159+273)/RGas)))+ReactionRateK2!T159/2</f>
        <v>9.8321190243365701E-6</v>
      </c>
      <c r="U159" s="73">
        <f ca="1">IF(U$2=0,0,U$22*EXP(U$23/($B159+273)/RGas)*(OFFSET('Composition%'!$B129,0,U$13)*OFFSET('Composition%'!$B129,0,U$14)))-IF(U$2=2,0,OFFSET('Composition%'!$B129,0,U$17)*OFFSET('Composition%'!$B129,0,U$18)*(U$24*EXP(-U$25/($B159+273)/RGas)))+ReactionRateK2!U159/2</f>
        <v>1.095980061479291E-8</v>
      </c>
      <c r="V159" s="73">
        <f ca="1">IF(V$2=0,0,V$22*EXP(V$23/($B159+273)/RGas)*(OFFSET('Composition%'!$B129,0,V$13)*OFFSET('Composition%'!$B129,0,V$14)))-IF(V$2=2,0,OFFSET('Composition%'!$B129,0,V$17)*OFFSET('Composition%'!$B129,0,V$18)*(V$24*EXP(-V$25/($B159+273)/RGas)))+ReactionRateK2!V159/2</f>
        <v>0</v>
      </c>
      <c r="W159" s="73">
        <f ca="1">IF(W$2=0,0,W$22*EXP(W$23/($B159+273)/RGas)*(OFFSET('Composition%'!$B129,0,W$13)*OFFSET('Composition%'!$B129,0,W$14)))-IF(W$2=2,0,OFFSET('Composition%'!$B129,0,W$17)*OFFSET('Composition%'!$B129,0,W$18)*(W$24*EXP(-W$25/($B159+273)/RGas)))+ReactionRateK2!W159/2</f>
        <v>0</v>
      </c>
      <c r="X159" s="73">
        <f ca="1">IF(X$2=0,0,X$22*EXP(X$23/($B159+273)/RGas)*(OFFSET('Composition%'!$B129,0,X$13)*OFFSET('Composition%'!$B129,0,X$14)))-IF(X$2=2,0,OFFSET('Composition%'!$B129,0,X$17)*OFFSET('Composition%'!$B129,0,X$18)*(X$24*EXP(-X$25/($B159+273)/RGas)))+ReactionRateK2!X159/2</f>
        <v>4.3582039547963992E-8</v>
      </c>
      <c r="Y159" s="73">
        <f ca="1">IF(Y$2=0,0,Y$22*EXP(Y$23/($B159+273)/RGas)*(OFFSET('Composition%'!$B129,0,Y$13)*OFFSET('Composition%'!$B129,0,Y$14)))-IF(Y$2=2,0,OFFSET('Composition%'!$B129,0,Y$17)*OFFSET('Composition%'!$B129,0,Y$18)*(Y$24*EXP(-Y$25/($B159+273)/RGas)))+ReactionRateK2!Y159/2</f>
        <v>2.1570533248405117E-9</v>
      </c>
      <c r="Z159" s="73">
        <f ca="1">IF(Z$2=0,0,Z$22*EXP(Z$23/($B159+273)/RGas)*(OFFSET('Composition%'!$B129,0,Z$13)*OFFSET('Composition%'!$B129,0,Z$14)))-IF(Z$2=2,0,OFFSET('Composition%'!$B129,0,Z$17)*OFFSET('Composition%'!$B129,0,Z$18)*(Z$24*EXP(-Z$25/($B159+273)/RGas)))+ReactionRateK2!Z159/2</f>
        <v>0</v>
      </c>
      <c r="AA159" s="73">
        <f ca="1">IF(AA$2=0,0,AA$22*EXP(AA$23/($B159+273)/RGas)*(OFFSET('Composition%'!$B129,0,AA$13)*OFFSET('Composition%'!$B129,0,AA$14)))-IF(AA$2=2,0,OFFSET('Composition%'!$B129,0,AA$17)*OFFSET('Composition%'!$B129,0,AA$18)*(AA$24*EXP(-AA$25/($B159+273)/RGas)))+ReactionRateK2!AA159/2</f>
        <v>0</v>
      </c>
      <c r="AB159" s="73">
        <f ca="1">IF(AB$2=0,0,AB$22*EXP(AB$23/($B159+273)/RGas)*(OFFSET('Composition%'!$B129,0,AB$13)*OFFSET('Composition%'!$B129,0,AB$14)))-IF(AB$2=2,0,OFFSET('Composition%'!$B129,0,AB$17)*OFFSET('Composition%'!$B129,0,AB$18)*(AB$24*EXP(-AB$25/($B159+273)/RGas)))+ReactionRateK2!AB159/2</f>
        <v>0</v>
      </c>
      <c r="AC159" s="73">
        <f ca="1">IF(AC$2=0,0,AC$22*EXP(AC$23/($B159+273)/RGas)*(OFFSET('Composition%'!$B129,0,AC$13)*OFFSET('Composition%'!$B129,0,AC$14)))-IF(AC$2=2,0,OFFSET('Composition%'!$B129,0,AC$17)*OFFSET('Composition%'!$B129,0,AC$18)*(AC$24*EXP(-AC$25/($B159+273)/RGas)))+ReactionRateK2!AC159/2</f>
        <v>0</v>
      </c>
      <c r="AD159" s="73">
        <f ca="1">IF(AD$2=0,0,AD$22*EXP(AD$23/($B159+273)/RGas)*(OFFSET('Composition%'!$B129,0,AD$13)*OFFSET('Composition%'!$B129,0,AD$14)))-IF(AD$2=2,0,OFFSET('Composition%'!$B129,0,AD$17)*OFFSET('Composition%'!$B129,0,AD$18)*(AD$24*EXP(-AD$25/($B159+273)/RGas)))+ReactionRateK2!AD159/2</f>
        <v>0</v>
      </c>
      <c r="AE159" s="73">
        <f ca="1">IF(AE$2=0,0,AE$22*EXP(AE$23/($B159+273)/RGas)*(OFFSET('Composition%'!$B129,0,AE$13)*OFFSET('Composition%'!$B129,0,AE$14)))-IF(AE$2=2,0,OFFSET('Composition%'!$B129,0,AE$17)*OFFSET('Composition%'!$B129,0,AE$18)*(AE$24*EXP(-AE$25/($B159+273)/RGas)))+ReactionRateK2!AE159/2</f>
        <v>0</v>
      </c>
      <c r="AF159" s="73"/>
      <c r="AG159" s="73">
        <f ca="1">IF(AG$2=0,0,AG$22*EXP(AG$23/($B159+273)/RGas)*(OFFSET('Composition%'!$B129,0,AG$13)*OFFSET('Composition%'!$B129,0,AG$14)))-IF(AG$2=2,0,OFFSET('Composition%'!$B129,0,AG$17)*OFFSET('Composition%'!$B129,0,AG$18)*(AG$24*EXP(-AG$25/($B159+273)/RGas)))+ReactionRateK2!AG159/2</f>
        <v>0</v>
      </c>
      <c r="AH159" s="73">
        <f ca="1">IF(AH$2=0,0,AH$22*EXP(AH$23/($B159+273)/RGas)*(OFFSET('Composition%'!$B129,0,AH$13)*OFFSET('Composition%'!$B129,0,AH$14)))-IF(AH$2=2,0,OFFSET('Composition%'!$B129,0,AH$17)*OFFSET('Composition%'!$B129,0,AH$18)*(AH$24*EXP(-AH$25/($B159+273)/RGas)))+ReactionRateK2!AH159/2</f>
        <v>0</v>
      </c>
      <c r="AI159" s="73">
        <f ca="1">IF(AI$2=0,0,AI$22*EXP(AI$23/($B159+273)/RGas)*(OFFSET('Composition%'!$B129,0,AI$13)*OFFSET('Composition%'!$B129,0,AI$14)))-IF(AI$2=2,0,OFFSET('Composition%'!$B129,0,AI$17)*OFFSET('Composition%'!$B129,0,AI$18)*(AI$24*EXP(-AI$25/($B159+273)/RGas)))+ReactionRateK2!AI159/2</f>
        <v>0</v>
      </c>
      <c r="AJ159" s="73">
        <f ca="1">IF(AJ$2=0,0,AJ$22*EXP(AJ$23/($B159+273)/RGas)*(OFFSET('Composition%'!$B129,0,AJ$13)*OFFSET('Composition%'!$B129,0,AJ$14)))-IF(AJ$2=2,0,OFFSET('Composition%'!$B129,0,AJ$17)*OFFSET('Composition%'!$B129,0,AJ$18)*(AJ$24*EXP(-AJ$25/($B159+273)/RGas)))+ReactionRateK2!AJ159/2</f>
        <v>0</v>
      </c>
      <c r="AK159" s="73">
        <f ca="1">IF(AK$2=0,0,AK$22*EXP(AK$23/($B159+273)/RGas)*(OFFSET('Composition%'!$B129,0,AK$13)*OFFSET('Composition%'!$B129,0,AK$14)))-IF(AK$2=2,0,OFFSET('Composition%'!$B129,0,AK$17)*OFFSET('Composition%'!$B129,0,AK$18)*(AK$24*EXP(-AK$25/($B159+273)/RGas)))+ReactionRateK2!AK159/2</f>
        <v>0</v>
      </c>
      <c r="AL159" s="73">
        <f ca="1">IF(AL$2=0,0,AL$22*EXP(AL$23/($B159+273)/RGas)*(OFFSET('Composition%'!$B129,0,AL$13)*OFFSET('Composition%'!$B129,0,AL$14)))-IF(AL$2=2,0,OFFSET('Composition%'!$B129,0,AL$17)*OFFSET('Composition%'!$B129,0,AL$18)*(AL$24*EXP(-AL$25/($B159+273)/RGas)))+ReactionRateK2!AL159/2</f>
        <v>0</v>
      </c>
      <c r="AM159" s="73"/>
      <c r="AN159" s="73">
        <f ca="1">IF(AN$2=0,0,AN$22*EXP(AN$23/($B159+273)/RGas)*(OFFSET('Composition%'!$B129,0,AN$13)*OFFSET('Composition%'!$B129,0,AN$14)))-IF(AN$2=2,0,OFFSET('Composition%'!$B129,0,AN$17)*OFFSET('Composition%'!$B129,0,AN$18)*(AN$24*EXP(-AN$25/($B159+273)/RGas)))+ReactionRateK2!AN159/2</f>
        <v>0</v>
      </c>
      <c r="AO159" s="73">
        <f ca="1">IF(AO$2=0,0,AO$22*EXP(AO$23/($B159+273)/RGas)*(OFFSET('Composition%'!$B129,0,AO$13)*OFFSET('Composition%'!$B129,0,AO$14)))-IF(AO$2=2,0,OFFSET('Composition%'!$B129,0,AO$17)*OFFSET('Composition%'!$B129,0,AO$18)*(AO$24*EXP(-AO$25/($B159+273)/RGas)))+ReactionRateK2!AO159/2</f>
        <v>0</v>
      </c>
      <c r="AP159" s="73">
        <f ca="1">IF(AP$2=0,0,AP$22*EXP(AP$23/($B159+273)/RGas)*(OFFSET('Composition%'!$B129,0,AP$13)*OFFSET('Composition%'!$B129,0,AP$14)))-IF(AP$2=2,0,OFFSET('Composition%'!$B129,0,AP$17)*OFFSET('Composition%'!$B129,0,AP$18)*(AP$24*EXP(-AP$25/($B159+273)/RGas)))+ReactionRateK2!AP159/2</f>
        <v>4.7340351079127329E-12</v>
      </c>
      <c r="AQ159" s="73">
        <f ca="1">IF(AQ$2=0,0,AQ$22*EXP(AQ$23/($B159+273)/RGas)*(OFFSET('Composition%'!$B129,0,AQ$13)*OFFSET('Composition%'!$B129,0,AQ$14)))-IF(AQ$2=2,0,OFFSET('Composition%'!$B129,0,AQ$17)*OFFSET('Composition%'!$B129,0,AQ$18)*(AQ$24*EXP(-AQ$25/($B159+273)/RGas)))+ReactionRateK2!AQ159/2</f>
        <v>0</v>
      </c>
      <c r="AR159" s="73">
        <f ca="1">IF(AR$2=0,0,AR$22*EXP(AR$23/($B159+273)/RGas)*(OFFSET('Composition%'!$B129,0,AR$13)*OFFSET('Composition%'!$B129,0,AR$14)))-IF(AR$2=2,0,OFFSET('Composition%'!$B129,0,AR$17)*OFFSET('Composition%'!$B129,0,AR$18)*(AR$24*EXP(-AR$25/($B159+273)/RGas)))+ReactionRateK2!AR159/2</f>
        <v>0</v>
      </c>
    </row>
  </sheetData>
  <phoneticPr fontId="3" type="noConversion"/>
  <pageMargins left="0.75" right="0.75" top="1" bottom="1" header="0.5" footer="0.5"/>
  <headerFooter alignWithMargins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/>
  <dimension ref="A1:AR159"/>
  <sheetViews>
    <sheetView showGridLines="0" zoomScale="75" workbookViewId="0">
      <selection activeCell="D12" sqref="D12"/>
    </sheetView>
  </sheetViews>
  <sheetFormatPr defaultRowHeight="12"/>
  <cols>
    <col min="1" max="1" width="15.28515625" style="3" customWidth="1"/>
    <col min="2" max="5" width="15.28515625" customWidth="1"/>
    <col min="6" max="6" width="11.85546875" customWidth="1"/>
    <col min="7" max="7" width="11.7109375" customWidth="1"/>
    <col min="8" max="22" width="11.85546875" customWidth="1"/>
  </cols>
  <sheetData>
    <row r="1" spans="1:44"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</row>
    <row r="2" spans="1:44">
      <c r="B2" s="13"/>
      <c r="C2" s="13"/>
      <c r="D2" s="13"/>
      <c r="E2" s="13"/>
      <c r="F2" s="42">
        <f>Control!I1</f>
        <v>1</v>
      </c>
      <c r="G2" s="42">
        <f>Control!J1</f>
        <v>1</v>
      </c>
      <c r="H2" s="42">
        <f>Control!K1</f>
        <v>1</v>
      </c>
      <c r="I2" s="42">
        <f>Control!L1</f>
        <v>1</v>
      </c>
      <c r="J2" s="42">
        <f>Control!M1</f>
        <v>0</v>
      </c>
      <c r="K2" s="42">
        <f>Control!N1</f>
        <v>1</v>
      </c>
      <c r="L2" s="42">
        <f>Control!O1</f>
        <v>1</v>
      </c>
      <c r="M2" s="42">
        <f>Control!P1</f>
        <v>1</v>
      </c>
      <c r="N2" s="42">
        <f>Control!Q1</f>
        <v>0</v>
      </c>
      <c r="O2" s="42">
        <f>Control!R1</f>
        <v>1</v>
      </c>
      <c r="P2" s="42">
        <f>Control!S1</f>
        <v>1</v>
      </c>
      <c r="Q2" s="42">
        <f>Control!T1</f>
        <v>1</v>
      </c>
      <c r="R2" s="42">
        <f>Control!U1</f>
        <v>1</v>
      </c>
      <c r="S2" s="42">
        <f>Control!V1</f>
        <v>0</v>
      </c>
      <c r="T2" s="42">
        <f>Control!W1</f>
        <v>2</v>
      </c>
      <c r="U2" s="42">
        <f>Control!X1</f>
        <v>2</v>
      </c>
      <c r="V2" s="42">
        <f>Control!Y1</f>
        <v>2</v>
      </c>
      <c r="W2" s="42">
        <f>Control!Z1</f>
        <v>2</v>
      </c>
      <c r="X2" s="42">
        <f>Control!AA1</f>
        <v>2</v>
      </c>
      <c r="Y2" s="42">
        <f>Control!AB1</f>
        <v>2</v>
      </c>
      <c r="Z2" s="42">
        <f>Control!AC1</f>
        <v>2</v>
      </c>
      <c r="AA2" s="42">
        <f>Control!AD1</f>
        <v>2</v>
      </c>
      <c r="AB2" s="42">
        <f>Control!AE1</f>
        <v>2</v>
      </c>
      <c r="AC2" s="42">
        <f>Control!AF1</f>
        <v>2</v>
      </c>
      <c r="AD2" s="42">
        <f>Control!AG1</f>
        <v>2</v>
      </c>
      <c r="AE2" s="42">
        <f>Control!AH1</f>
        <v>2</v>
      </c>
      <c r="AF2" s="42">
        <f>Control!AI1</f>
        <v>0</v>
      </c>
      <c r="AG2" s="42">
        <f>Control!AJ1</f>
        <v>2</v>
      </c>
      <c r="AH2" s="42">
        <f>Control!AK1</f>
        <v>2</v>
      </c>
      <c r="AI2" s="42">
        <f>Control!AL1</f>
        <v>2</v>
      </c>
      <c r="AJ2" s="42">
        <f>Control!AM1</f>
        <v>2</v>
      </c>
      <c r="AK2" s="42">
        <f>Control!AN1</f>
        <v>2</v>
      </c>
      <c r="AL2" s="42">
        <f>Control!AO1</f>
        <v>2</v>
      </c>
      <c r="AM2" s="42">
        <f>Control!AP1</f>
        <v>0</v>
      </c>
      <c r="AN2" s="42">
        <f>Control!AQ1</f>
        <v>2</v>
      </c>
      <c r="AO2" s="42">
        <f>Control!AR1</f>
        <v>2</v>
      </c>
      <c r="AP2" s="42">
        <f>Control!AS1</f>
        <v>2</v>
      </c>
      <c r="AQ2" s="42">
        <f>Control!AT1</f>
        <v>2</v>
      </c>
      <c r="AR2" s="42">
        <f>Control!AU1</f>
        <v>2</v>
      </c>
    </row>
    <row r="3" spans="1:44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44" ht="12.75">
      <c r="A4" s="39"/>
      <c r="B4" s="13"/>
      <c r="C4" s="13"/>
      <c r="D4" s="13"/>
      <c r="E4" s="13"/>
      <c r="F4" s="65" t="str">
        <f>ReactionStoich!E77</f>
        <v>C7A</v>
      </c>
      <c r="G4" s="65" t="str">
        <f>ReactionStoich!F77</f>
        <v>C7A</v>
      </c>
      <c r="H4" s="65" t="str">
        <f>ReactionStoich!G77</f>
        <v>C7A</v>
      </c>
      <c r="I4" s="65" t="str">
        <f>ReactionStoich!H77</f>
        <v>C7A</v>
      </c>
      <c r="J4" s="65"/>
      <c r="K4" s="65" t="str">
        <f>ReactionStoich!J77</f>
        <v>C7A</v>
      </c>
      <c r="L4" s="65" t="str">
        <f>ReactionStoich!K77</f>
        <v>C7A</v>
      </c>
      <c r="M4" s="65" t="str">
        <f>ReactionStoich!L77</f>
        <v>M-EC7A</v>
      </c>
      <c r="N4" s="65"/>
      <c r="O4" s="65" t="str">
        <f>ReactionStoich!N77</f>
        <v>EB</v>
      </c>
      <c r="P4" s="65" t="str">
        <f>ReactionStoich!O77</f>
        <v>PC8A</v>
      </c>
      <c r="Q4" s="65" t="str">
        <f>ReactionStoich!P77</f>
        <v>OC8A</v>
      </c>
      <c r="R4" s="65" t="str">
        <f>ReactionStoich!Q77</f>
        <v>MC8A</v>
      </c>
      <c r="S4" s="65"/>
      <c r="T4" s="65" t="str">
        <f>ReactionStoich!S77</f>
        <v>M-EC7A</v>
      </c>
      <c r="U4" s="65" t="str">
        <f>ReactionStoich!T77</f>
        <v>NPB</v>
      </c>
      <c r="V4" s="65" t="str">
        <f>ReactionStoich!U77</f>
        <v>135TMB</v>
      </c>
      <c r="W4" s="65" t="str">
        <f>ReactionStoich!V77</f>
        <v>CUMENE</v>
      </c>
      <c r="X4" s="65" t="str">
        <f>ReactionStoich!W77</f>
        <v>INDANE</v>
      </c>
      <c r="Y4" s="65" t="str">
        <f>ReactionStoich!X77</f>
        <v>NBB</v>
      </c>
      <c r="Z4" s="65" t="str">
        <f>ReactionStoich!Y77</f>
        <v>1M2NC3C6A</v>
      </c>
      <c r="AA4" s="65" t="str">
        <f>ReactionStoich!Z77</f>
        <v>O-CYMENE</v>
      </c>
      <c r="AB4" s="65" t="str">
        <f>ReactionStoich!AA77</f>
        <v>M-EC7A</v>
      </c>
      <c r="AC4" s="65" t="str">
        <f>ReactionStoich!AB77</f>
        <v>1234TMC6A</v>
      </c>
      <c r="AD4" s="65" t="str">
        <f>ReactionStoich!AC77</f>
        <v>EB</v>
      </c>
      <c r="AE4" s="65" t="str">
        <f>ReactionStoich!AD77</f>
        <v>O-DEC6A</v>
      </c>
      <c r="AF4" s="65"/>
      <c r="AG4" s="65" t="str">
        <f>ReactionStoich!AF77</f>
        <v>135TMB</v>
      </c>
      <c r="AH4" s="65" t="str">
        <f>ReactionStoich!AG77</f>
        <v>M-EC7A</v>
      </c>
      <c r="AI4" s="65" t="str">
        <f>ReactionStoich!AH77</f>
        <v>NC5</v>
      </c>
      <c r="AJ4" s="65" t="str">
        <f>ReactionStoich!AI77</f>
        <v>NC4</v>
      </c>
      <c r="AK4" s="65" t="str">
        <f>ReactionStoich!AJ77</f>
        <v>1234TMC6A</v>
      </c>
      <c r="AL4" s="65" t="str">
        <f>ReactionStoich!AK77</f>
        <v>C2</v>
      </c>
      <c r="AM4" s="65"/>
      <c r="AN4" s="65" t="str">
        <f>ReactionStoich!AM77</f>
        <v>MC8A</v>
      </c>
      <c r="AO4" s="65" t="str">
        <f>ReactionStoich!AN77</f>
        <v>C6A</v>
      </c>
      <c r="AP4" s="65" t="str">
        <f>ReactionStoich!AO77</f>
        <v>C3</v>
      </c>
      <c r="AQ4" s="65" t="str">
        <f>ReactionStoich!AP77</f>
        <v>C3</v>
      </c>
      <c r="AR4" s="65" t="str">
        <f>ReactionStoich!AQ77</f>
        <v>C3</v>
      </c>
    </row>
    <row r="5" spans="1:44" ht="12.75">
      <c r="A5" s="39"/>
      <c r="B5" s="13"/>
      <c r="C5" s="13"/>
      <c r="D5" s="13"/>
      <c r="E5" s="13"/>
      <c r="F5" s="65" t="str">
        <f>ReactionStoich!E78</f>
        <v>135TMB</v>
      </c>
      <c r="G5" s="65" t="str">
        <f>ReactionStoich!F78</f>
        <v>135TMB</v>
      </c>
      <c r="H5" s="65" t="str">
        <f>ReactionStoich!G78</f>
        <v>M-EC7A</v>
      </c>
      <c r="I5" s="65" t="str">
        <f>ReactionStoich!H78</f>
        <v>M-EC7A</v>
      </c>
      <c r="J5" s="65"/>
      <c r="K5" s="65" t="str">
        <f>ReactionStoich!J78</f>
        <v>C7A</v>
      </c>
      <c r="L5" s="65" t="str">
        <f>ReactionStoich!K78</f>
        <v>C7A</v>
      </c>
      <c r="M5" s="65" t="str">
        <f>ReactionStoich!L78</f>
        <v>M-EC7A</v>
      </c>
      <c r="N5" s="65"/>
      <c r="O5" s="65" t="str">
        <f>ReactionStoich!N78</f>
        <v>EB</v>
      </c>
      <c r="P5" s="65" t="str">
        <f>ReactionStoich!O78</f>
        <v>PC8A</v>
      </c>
      <c r="Q5" s="65" t="str">
        <f>ReactionStoich!P78</f>
        <v>OC8A</v>
      </c>
      <c r="R5" s="65" t="str">
        <f>ReactionStoich!Q78</f>
        <v>MC8A</v>
      </c>
      <c r="S5" s="65"/>
      <c r="T5" s="65" t="str">
        <f>ReactionStoich!S78</f>
        <v>H2</v>
      </c>
      <c r="U5" s="65" t="str">
        <f>ReactionStoich!T78</f>
        <v>H2</v>
      </c>
      <c r="V5" s="65" t="str">
        <f>ReactionStoich!U78</f>
        <v>135TMB</v>
      </c>
      <c r="W5" s="65" t="str">
        <f>ReactionStoich!V78</f>
        <v>H2</v>
      </c>
      <c r="X5" s="65" t="str">
        <f>ReactionStoich!W78</f>
        <v>H2</v>
      </c>
      <c r="Y5" s="65" t="str">
        <f>ReactionStoich!X78</f>
        <v>H2</v>
      </c>
      <c r="Z5" s="65" t="str">
        <f>ReactionStoich!Y78</f>
        <v>H2</v>
      </c>
      <c r="AA5" s="65" t="str">
        <f>ReactionStoich!Z78</f>
        <v>H2</v>
      </c>
      <c r="AB5" s="65" t="str">
        <f>ReactionStoich!AA78</f>
        <v>H2</v>
      </c>
      <c r="AC5" s="65" t="str">
        <f>ReactionStoich!AB78</f>
        <v>H2</v>
      </c>
      <c r="AD5" s="65" t="str">
        <f>ReactionStoich!AC78</f>
        <v>H2</v>
      </c>
      <c r="AE5" s="65" t="str">
        <f>ReactionStoich!AD78</f>
        <v>H2</v>
      </c>
      <c r="AF5" s="65"/>
      <c r="AG5" s="65" t="str">
        <f>ReactionStoich!AF78</f>
        <v>H2</v>
      </c>
      <c r="AH5" s="65" t="str">
        <f>ReactionStoich!AG78</f>
        <v>H2</v>
      </c>
      <c r="AI5" s="65" t="str">
        <f>ReactionStoich!AH78</f>
        <v>H2</v>
      </c>
      <c r="AJ5" s="65" t="str">
        <f>ReactionStoich!AI78</f>
        <v>H2</v>
      </c>
      <c r="AK5" s="65" t="str">
        <f>ReactionStoich!AJ78</f>
        <v>H2</v>
      </c>
      <c r="AL5" s="65" t="str">
        <f>ReactionStoich!AK78</f>
        <v>C2</v>
      </c>
      <c r="AM5" s="65"/>
      <c r="AN5" s="65" t="str">
        <f>ReactionStoich!AM78</f>
        <v>C2</v>
      </c>
      <c r="AO5" s="65" t="str">
        <f>ReactionStoich!AN78</f>
        <v>C2</v>
      </c>
      <c r="AP5" s="65" t="str">
        <f>ReactionStoich!AO78</f>
        <v>NC4</v>
      </c>
      <c r="AQ5" s="65" t="str">
        <f>ReactionStoich!AP78</f>
        <v>NC4</v>
      </c>
      <c r="AR5" s="65" t="str">
        <f>ReactionStoich!AQ78</f>
        <v>NC4</v>
      </c>
    </row>
    <row r="6" spans="1:44">
      <c r="F6" s="65">
        <f>ReactionStoich!E79</f>
        <v>0</v>
      </c>
      <c r="G6" s="65">
        <f>ReactionStoich!F79</f>
        <v>0</v>
      </c>
      <c r="H6" s="65">
        <f>ReactionStoich!G79</f>
        <v>0</v>
      </c>
      <c r="I6" s="65">
        <f>ReactionStoich!H79</f>
        <v>0</v>
      </c>
      <c r="J6" s="65"/>
      <c r="K6" s="65">
        <f>ReactionStoich!J79</f>
        <v>0</v>
      </c>
      <c r="L6" s="65">
        <f>ReactionStoich!K79</f>
        <v>0</v>
      </c>
      <c r="M6" s="65">
        <f>ReactionStoich!L79</f>
        <v>0</v>
      </c>
      <c r="N6" s="65"/>
      <c r="O6" s="65">
        <f>ReactionStoich!N79</f>
        <v>0</v>
      </c>
      <c r="P6" s="65">
        <f>ReactionStoich!O79</f>
        <v>0</v>
      </c>
      <c r="Q6" s="65">
        <f>ReactionStoich!P79</f>
        <v>0</v>
      </c>
      <c r="R6" s="65">
        <f>ReactionStoich!Q79</f>
        <v>0</v>
      </c>
      <c r="S6" s="65"/>
      <c r="T6" s="65">
        <f>ReactionStoich!S79</f>
        <v>0</v>
      </c>
      <c r="U6" s="65">
        <f>ReactionStoich!T79</f>
        <v>0</v>
      </c>
      <c r="V6" s="65">
        <f>ReactionStoich!U79</f>
        <v>0</v>
      </c>
      <c r="W6" s="65">
        <f>ReactionStoich!V79</f>
        <v>0</v>
      </c>
      <c r="X6" s="65">
        <f>ReactionStoich!W79</f>
        <v>0</v>
      </c>
      <c r="Y6" s="65">
        <f>ReactionStoich!X79</f>
        <v>0</v>
      </c>
      <c r="Z6" s="65">
        <f>ReactionStoich!Y79</f>
        <v>0</v>
      </c>
      <c r="AA6" s="65">
        <f>ReactionStoich!Z79</f>
        <v>0</v>
      </c>
      <c r="AB6" s="65">
        <f>ReactionStoich!AA79</f>
        <v>0</v>
      </c>
      <c r="AC6" s="65">
        <f>ReactionStoich!AB79</f>
        <v>0</v>
      </c>
      <c r="AD6" s="65">
        <f>ReactionStoich!AC79</f>
        <v>0</v>
      </c>
      <c r="AE6" s="65">
        <f>ReactionStoich!AD79</f>
        <v>0</v>
      </c>
      <c r="AF6" s="65"/>
      <c r="AG6" s="65">
        <f>ReactionStoich!AF79</f>
        <v>0</v>
      </c>
      <c r="AH6" s="65">
        <f>ReactionStoich!AG79</f>
        <v>0</v>
      </c>
      <c r="AI6" s="65">
        <f>ReactionStoich!AH79</f>
        <v>0</v>
      </c>
      <c r="AJ6" s="65">
        <f>ReactionStoich!AI79</f>
        <v>0</v>
      </c>
      <c r="AK6" s="65">
        <f>ReactionStoich!AJ79</f>
        <v>0</v>
      </c>
      <c r="AL6" s="65" t="str">
        <f>ReactionStoich!AK79</f>
        <v>C2</v>
      </c>
      <c r="AM6" s="65"/>
      <c r="AN6" s="65">
        <f>ReactionStoich!AM79</f>
        <v>0</v>
      </c>
      <c r="AO6" s="65">
        <f>ReactionStoich!AN79</f>
        <v>0</v>
      </c>
      <c r="AP6" s="65">
        <f>ReactionStoich!AO79</f>
        <v>0</v>
      </c>
      <c r="AQ6" s="65">
        <f>ReactionStoich!AP79</f>
        <v>0</v>
      </c>
      <c r="AR6" s="65">
        <f>ReactionStoich!AQ79</f>
        <v>0</v>
      </c>
    </row>
    <row r="7" spans="1:44">
      <c r="F7" s="65">
        <f>ReactionStoich!E80</f>
        <v>0</v>
      </c>
      <c r="G7" s="65">
        <f>ReactionStoich!F80</f>
        <v>0</v>
      </c>
      <c r="H7" s="65">
        <f>ReactionStoich!G80</f>
        <v>0</v>
      </c>
      <c r="I7" s="65">
        <f>ReactionStoich!H80</f>
        <v>0</v>
      </c>
      <c r="J7" s="65"/>
      <c r="K7" s="65">
        <f>ReactionStoich!J80</f>
        <v>0</v>
      </c>
      <c r="L7" s="65">
        <f>ReactionStoich!K80</f>
        <v>0</v>
      </c>
      <c r="M7" s="65">
        <f>ReactionStoich!L80</f>
        <v>0</v>
      </c>
      <c r="N7" s="65"/>
      <c r="O7" s="65">
        <f>ReactionStoich!N80</f>
        <v>0</v>
      </c>
      <c r="P7" s="65">
        <f>ReactionStoich!O80</f>
        <v>0</v>
      </c>
      <c r="Q7" s="65">
        <f>ReactionStoich!P80</f>
        <v>0</v>
      </c>
      <c r="R7" s="65">
        <f>ReactionStoich!Q80</f>
        <v>0</v>
      </c>
      <c r="S7" s="65"/>
      <c r="T7" s="65">
        <f>ReactionStoich!S80</f>
        <v>0</v>
      </c>
      <c r="U7" s="65">
        <f>ReactionStoich!T80</f>
        <v>0</v>
      </c>
      <c r="V7" s="65">
        <f>ReactionStoich!U80</f>
        <v>0</v>
      </c>
      <c r="W7" s="65">
        <f>ReactionStoich!V80</f>
        <v>0</v>
      </c>
      <c r="X7" s="65">
        <f>ReactionStoich!W80</f>
        <v>0</v>
      </c>
      <c r="Y7" s="65">
        <f>ReactionStoich!X80</f>
        <v>0</v>
      </c>
      <c r="Z7" s="65">
        <f>ReactionStoich!Y80</f>
        <v>0</v>
      </c>
      <c r="AA7" s="65">
        <f>ReactionStoich!Z80</f>
        <v>0</v>
      </c>
      <c r="AB7" s="65">
        <f>ReactionStoich!AA80</f>
        <v>0</v>
      </c>
      <c r="AC7" s="65">
        <f>ReactionStoich!AB80</f>
        <v>0</v>
      </c>
      <c r="AD7" s="65">
        <f>ReactionStoich!AC80</f>
        <v>0</v>
      </c>
      <c r="AE7" s="65">
        <f>ReactionStoich!AD80</f>
        <v>0</v>
      </c>
      <c r="AF7" s="65"/>
      <c r="AG7" s="65">
        <f>ReactionStoich!AF80</f>
        <v>0</v>
      </c>
      <c r="AH7" s="65">
        <f>ReactionStoich!AG80</f>
        <v>0</v>
      </c>
      <c r="AI7" s="65">
        <f>ReactionStoich!AH80</f>
        <v>0</v>
      </c>
      <c r="AJ7" s="65">
        <f>ReactionStoich!AI80</f>
        <v>0</v>
      </c>
      <c r="AK7" s="65">
        <f>ReactionStoich!AJ80</f>
        <v>0</v>
      </c>
      <c r="AL7" s="65">
        <f>ReactionStoich!AK80</f>
        <v>0</v>
      </c>
      <c r="AM7" s="65"/>
      <c r="AN7" s="65">
        <f>ReactionStoich!AM80</f>
        <v>0</v>
      </c>
      <c r="AO7" s="65">
        <f>ReactionStoich!AN80</f>
        <v>0</v>
      </c>
      <c r="AP7" s="65">
        <f>ReactionStoich!AO80</f>
        <v>0</v>
      </c>
      <c r="AQ7" s="65">
        <f>ReactionStoich!AP80</f>
        <v>0</v>
      </c>
      <c r="AR7" s="65">
        <f>ReactionStoich!AQ80</f>
        <v>0</v>
      </c>
    </row>
    <row r="8" spans="1:44">
      <c r="F8" s="65" t="str">
        <f>ReactionStoich!E81</f>
        <v>PC8A</v>
      </c>
      <c r="G8" s="65" t="str">
        <f>ReactionStoich!F81</f>
        <v>EB</v>
      </c>
      <c r="H8" s="65" t="str">
        <f>ReactionStoich!G81</f>
        <v>PC8A</v>
      </c>
      <c r="I8" s="65" t="str">
        <f>ReactionStoich!H81</f>
        <v>M-EC7A</v>
      </c>
      <c r="J8" s="65"/>
      <c r="K8" s="65" t="str">
        <f>ReactionStoich!J81</f>
        <v>C6A</v>
      </c>
      <c r="L8" s="65" t="str">
        <f>ReactionStoich!K81</f>
        <v>C6A</v>
      </c>
      <c r="M8" s="65" t="str">
        <f>ReactionStoich!L81</f>
        <v>C7A</v>
      </c>
      <c r="N8" s="65"/>
      <c r="O8" s="65" t="str">
        <f>ReactionStoich!N81</f>
        <v>PC8A</v>
      </c>
      <c r="P8" s="65" t="str">
        <f>ReactionStoich!O81</f>
        <v>OC8A</v>
      </c>
      <c r="Q8" s="65" t="str">
        <f>ReactionStoich!P81</f>
        <v>MC8A</v>
      </c>
      <c r="R8" s="65" t="str">
        <f>ReactionStoich!Q81</f>
        <v>EB</v>
      </c>
      <c r="S8" s="65"/>
      <c r="T8" s="65" t="str">
        <f>ReactionStoich!S81</f>
        <v>C7A</v>
      </c>
      <c r="U8" s="65" t="str">
        <f>ReactionStoich!T81</f>
        <v>C6A</v>
      </c>
      <c r="V8" s="65" t="str">
        <f>ReactionStoich!U81</f>
        <v>PC8A</v>
      </c>
      <c r="W8" s="65" t="str">
        <f>ReactionStoich!V81</f>
        <v>C7A</v>
      </c>
      <c r="X8" s="65" t="str">
        <f>ReactionStoich!W81</f>
        <v>C6A</v>
      </c>
      <c r="Y8" s="65" t="str">
        <f>ReactionStoich!X81</f>
        <v>C6A</v>
      </c>
      <c r="Z8" s="65" t="str">
        <f>ReactionStoich!Y81</f>
        <v>C7A</v>
      </c>
      <c r="AA8" s="65" t="str">
        <f>ReactionStoich!Z81</f>
        <v>M-EC7A</v>
      </c>
      <c r="AB8" s="65" t="str">
        <f>ReactionStoich!AA81</f>
        <v>135TMB</v>
      </c>
      <c r="AC8" s="65" t="str">
        <f>ReactionStoich!AB81</f>
        <v>135TMB</v>
      </c>
      <c r="AD8" s="65" t="str">
        <f>ReactionStoich!AC81</f>
        <v>C7A</v>
      </c>
      <c r="AE8" s="65" t="str">
        <f>ReactionStoich!AD81</f>
        <v>EB</v>
      </c>
      <c r="AF8" s="65"/>
      <c r="AG8" s="65" t="str">
        <f>ReactionStoich!AF81</f>
        <v>NC4</v>
      </c>
      <c r="AH8" s="65" t="str">
        <f>ReactionStoich!AG81</f>
        <v>NC4</v>
      </c>
      <c r="AI8" s="65" t="str">
        <f>ReactionStoich!AH81</f>
        <v>C3</v>
      </c>
      <c r="AJ8" s="65" t="str">
        <f>ReactionStoich!AI81</f>
        <v>C2</v>
      </c>
      <c r="AK8" s="65" t="str">
        <f>ReactionStoich!AJ81</f>
        <v>C2</v>
      </c>
      <c r="AL8" s="65" t="str">
        <f>ReactionStoich!AK81</f>
        <v>C3</v>
      </c>
      <c r="AM8" s="65"/>
      <c r="AN8" s="65" t="str">
        <f>ReactionStoich!AM81</f>
        <v>HEAVIES</v>
      </c>
      <c r="AO8" s="65" t="str">
        <f>ReactionStoich!AN81</f>
        <v>EB</v>
      </c>
      <c r="AP8" s="65" t="str">
        <f>ReactionStoich!AO81</f>
        <v>NC7</v>
      </c>
      <c r="AQ8" s="65" t="str">
        <f>ReactionStoich!AP81</f>
        <v>3EC5</v>
      </c>
      <c r="AR8" s="65" t="str">
        <f>ReactionStoich!AQ81</f>
        <v>DMCC5</v>
      </c>
    </row>
    <row r="9" spans="1:44">
      <c r="F9" s="65" t="str">
        <f>ReactionStoich!E82</f>
        <v>PC8A</v>
      </c>
      <c r="G9" s="65" t="str">
        <f>ReactionStoich!F82</f>
        <v>EB</v>
      </c>
      <c r="H9" s="65" t="str">
        <f>ReactionStoich!G82</f>
        <v>PC8A</v>
      </c>
      <c r="I9" s="65" t="str">
        <f>ReactionStoich!H82</f>
        <v>M-EC7A</v>
      </c>
      <c r="J9" s="65"/>
      <c r="K9" s="65" t="str">
        <f>ReactionStoich!J82</f>
        <v>MC8A</v>
      </c>
      <c r="L9" s="65" t="str">
        <f>ReactionStoich!K82</f>
        <v>EB</v>
      </c>
      <c r="M9" s="65" t="str">
        <f>ReactionStoich!L82</f>
        <v>1234TMC6A</v>
      </c>
      <c r="N9" s="65"/>
      <c r="O9" s="65" t="str">
        <f>ReactionStoich!N82</f>
        <v>PC8A</v>
      </c>
      <c r="P9" s="65" t="str">
        <f>ReactionStoich!O82</f>
        <v>OC8A</v>
      </c>
      <c r="Q9" s="65" t="str">
        <f>ReactionStoich!P82</f>
        <v>MC8A</v>
      </c>
      <c r="R9" s="65" t="str">
        <f>ReactionStoich!Q82</f>
        <v>EB</v>
      </c>
      <c r="S9" s="65"/>
      <c r="T9" s="65" t="str">
        <f>ReactionStoich!S82</f>
        <v>C2</v>
      </c>
      <c r="U9" s="65" t="str">
        <f>ReactionStoich!T82</f>
        <v>C3</v>
      </c>
      <c r="V9" s="65" t="str">
        <f>ReactionStoich!U82</f>
        <v>1234TMC6A</v>
      </c>
      <c r="W9" s="65" t="str">
        <f>ReactionStoich!V82</f>
        <v>C2</v>
      </c>
      <c r="X9" s="65" t="str">
        <f>ReactionStoich!W82</f>
        <v>C3</v>
      </c>
      <c r="Y9" s="65" t="str">
        <f>ReactionStoich!X82</f>
        <v>NC4</v>
      </c>
      <c r="Z9" s="65" t="str">
        <f>ReactionStoich!Y82</f>
        <v>C3</v>
      </c>
      <c r="AA9" s="65" t="str">
        <f>ReactionStoich!Z82</f>
        <v>C2</v>
      </c>
      <c r="AB9" s="65" t="str">
        <f>ReactionStoich!AA82</f>
        <v>C2</v>
      </c>
      <c r="AC9" s="65" t="str">
        <f>ReactionStoich!AB82</f>
        <v>C2</v>
      </c>
      <c r="AD9" s="65" t="str">
        <f>ReactionStoich!AC82</f>
        <v>C1</v>
      </c>
      <c r="AE9" s="65" t="str">
        <f>ReactionStoich!AD82</f>
        <v>C2</v>
      </c>
      <c r="AF9" s="65"/>
      <c r="AG9" s="65" t="str">
        <f>ReactionStoich!AF82</f>
        <v>NC5</v>
      </c>
      <c r="AH9" s="65" t="str">
        <f>ReactionStoich!AG82</f>
        <v>NC5</v>
      </c>
      <c r="AI9" s="65" t="str">
        <f>ReactionStoich!AH82</f>
        <v>C2</v>
      </c>
      <c r="AJ9" s="65" t="str">
        <f>ReactionStoich!AI82</f>
        <v>C2</v>
      </c>
      <c r="AK9" s="65" t="str">
        <f>ReactionStoich!AJ82</f>
        <v>C3</v>
      </c>
      <c r="AL9" s="65" t="str">
        <f>ReactionStoich!AK82</f>
        <v>H2</v>
      </c>
      <c r="AM9" s="65"/>
      <c r="AN9" s="65" t="str">
        <f>ReactionStoich!AM82</f>
        <v>H2</v>
      </c>
      <c r="AO9" s="65" t="str">
        <f>ReactionStoich!AN82</f>
        <v>H2</v>
      </c>
      <c r="AP9" s="65" t="str">
        <f>ReactionStoich!AO82</f>
        <v>H2</v>
      </c>
      <c r="AQ9" s="65" t="str">
        <f>ReactionStoich!AP82</f>
        <v>H2</v>
      </c>
      <c r="AR9" s="65" t="str">
        <f>ReactionStoich!AQ82</f>
        <v>H2</v>
      </c>
    </row>
    <row r="10" spans="1:44">
      <c r="F10" s="65">
        <f>ReactionStoich!E83</f>
        <v>0</v>
      </c>
      <c r="G10" s="65">
        <f>ReactionStoich!F83</f>
        <v>0</v>
      </c>
      <c r="H10" s="65">
        <f>ReactionStoich!G83</f>
        <v>0</v>
      </c>
      <c r="I10" s="65">
        <f>ReactionStoich!H83</f>
        <v>0</v>
      </c>
      <c r="J10" s="65"/>
      <c r="K10" s="65">
        <f>ReactionStoich!J83</f>
        <v>0</v>
      </c>
      <c r="L10" s="65">
        <f>ReactionStoich!K83</f>
        <v>0</v>
      </c>
      <c r="M10" s="65">
        <f>ReactionStoich!L83</f>
        <v>0</v>
      </c>
      <c r="N10" s="65"/>
      <c r="O10" s="65">
        <f>ReactionStoich!N83</f>
        <v>0</v>
      </c>
      <c r="P10" s="65">
        <f>ReactionStoich!O83</f>
        <v>0</v>
      </c>
      <c r="Q10" s="65">
        <f>ReactionStoich!P83</f>
        <v>0</v>
      </c>
      <c r="R10" s="65">
        <f>ReactionStoich!Q83</f>
        <v>0</v>
      </c>
      <c r="S10" s="65"/>
      <c r="T10" s="65">
        <f>ReactionStoich!S83</f>
        <v>0</v>
      </c>
      <c r="U10" s="65">
        <f>ReactionStoich!T83</f>
        <v>0</v>
      </c>
      <c r="V10" s="65">
        <f>ReactionStoich!U83</f>
        <v>0</v>
      </c>
      <c r="W10" s="65">
        <f>ReactionStoich!V83</f>
        <v>0</v>
      </c>
      <c r="X10" s="65">
        <f>ReactionStoich!W83</f>
        <v>0</v>
      </c>
      <c r="Y10" s="65">
        <f>ReactionStoich!X83</f>
        <v>0</v>
      </c>
      <c r="Z10" s="65">
        <f>ReactionStoich!Y83</f>
        <v>0</v>
      </c>
      <c r="AA10" s="65">
        <f>ReactionStoich!Z83</f>
        <v>0</v>
      </c>
      <c r="AB10" s="65">
        <f>ReactionStoich!AA83</f>
        <v>0</v>
      </c>
      <c r="AC10" s="65">
        <f>ReactionStoich!AB83</f>
        <v>0</v>
      </c>
      <c r="AD10" s="65">
        <f>ReactionStoich!AC83</f>
        <v>0</v>
      </c>
      <c r="AE10" s="65">
        <f>ReactionStoich!AD83</f>
        <v>0</v>
      </c>
      <c r="AF10" s="65"/>
      <c r="AG10" s="65">
        <f>ReactionStoich!AF83</f>
        <v>0</v>
      </c>
      <c r="AH10" s="65">
        <f>ReactionStoich!AG83</f>
        <v>0</v>
      </c>
      <c r="AI10" s="65">
        <f>ReactionStoich!AH83</f>
        <v>0</v>
      </c>
      <c r="AJ10" s="65">
        <f>ReactionStoich!AI83</f>
        <v>0</v>
      </c>
      <c r="AK10" s="65">
        <f>ReactionStoich!AJ83</f>
        <v>0</v>
      </c>
      <c r="AL10" s="65">
        <f>ReactionStoich!AK83</f>
        <v>0</v>
      </c>
      <c r="AM10" s="65"/>
      <c r="AN10" s="65">
        <f>ReactionStoich!AM83</f>
        <v>0</v>
      </c>
      <c r="AO10" s="65">
        <f>ReactionStoich!AN83</f>
        <v>0</v>
      </c>
      <c r="AP10" s="65">
        <f>ReactionStoich!AO83</f>
        <v>0</v>
      </c>
      <c r="AQ10" s="65">
        <f>ReactionStoich!AP83</f>
        <v>0</v>
      </c>
      <c r="AR10" s="65">
        <f>ReactionStoich!AQ83</f>
        <v>0</v>
      </c>
    </row>
    <row r="11" spans="1:44"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AA11" s="2"/>
      <c r="AB11" s="2"/>
      <c r="AC11" s="2"/>
    </row>
    <row r="12" spans="1:44" ht="24">
      <c r="F12" s="15" t="str">
        <f>ReactionStoich!E2</f>
        <v>TOL + TMB --&gt; 2*XYL</v>
      </c>
      <c r="G12" s="15" t="str">
        <f>ReactionStoich!F2</f>
        <v>TOL + TMB --&gt; 2*EB</v>
      </c>
      <c r="H12" s="15" t="str">
        <f>ReactionStoich!G2</f>
        <v>TOL + ETOL --&gt; 2*XYL</v>
      </c>
      <c r="I12" s="15" t="str">
        <f>ReactionStoich!H2</f>
        <v>TOL + ETOL --&gt; 2*EB</v>
      </c>
      <c r="J12" s="15"/>
      <c r="K12" s="15" t="str">
        <f>ReactionStoich!J2</f>
        <v>2*TOL --&gt; BZ + XYL</v>
      </c>
      <c r="L12" s="15" t="str">
        <f>ReactionStoich!K2</f>
        <v>2*TOL --&gt; BZ + EB</v>
      </c>
      <c r="M12" s="15" t="str">
        <f>ReactionStoich!L2</f>
        <v>2Xylene &lt;-&gt; Tol + TMB's</v>
      </c>
      <c r="N12" s="15"/>
      <c r="O12" s="15" t="str">
        <f>ReactionStoich!N2</f>
        <v>EB &lt;-&gt; PX</v>
      </c>
      <c r="P12" s="15" t="str">
        <f>ReactionStoich!O2</f>
        <v>PX &lt;-&gt; OX</v>
      </c>
      <c r="Q12" s="15" t="str">
        <f>ReactionStoich!P2</f>
        <v>OX &lt;-&gt; MX</v>
      </c>
      <c r="R12" s="15" t="str">
        <f>ReactionStoich!Q2</f>
        <v>MX &lt;-&gt; EB</v>
      </c>
      <c r="S12" s="15"/>
      <c r="T12" s="15" t="str">
        <f>ReactionStoich!S2</f>
        <v>ETOL + H2 --&gt; TOL + NC2</v>
      </c>
      <c r="U12" s="15" t="str">
        <f>ReactionStoich!T2</f>
        <v>NPB + H2 --&gt; BZ + NC3</v>
      </c>
      <c r="V12" s="15" t="str">
        <f>ReactionStoich!U2</f>
        <v>2*TMB --&gt; XYL + 4MB</v>
      </c>
      <c r="W12" s="15" t="str">
        <f>ReactionStoich!V2</f>
        <v>CUM + H2 --&gt; TOL + NC2</v>
      </c>
      <c r="X12" s="15" t="str">
        <f>ReactionStoich!W2</f>
        <v>IND + 2*H2 --&gt; BZ + NC3</v>
      </c>
      <c r="Y12" s="15" t="str">
        <f>ReactionStoich!X2</f>
        <v>BB + H2 --&gt; BZ + NC4</v>
      </c>
      <c r="Z12" s="15" t="str">
        <f>ReactionStoich!Y2</f>
        <v>MPB + H2 --&gt; TOL + NC3</v>
      </c>
      <c r="AA12" s="15" t="str">
        <f>ReactionStoich!Z2</f>
        <v>2*CYM + H2 --&gt; 2*ETOL + NC2</v>
      </c>
      <c r="AB12" s="15" t="str">
        <f>ReactionStoich!AA2</f>
        <v>2*ETX + H2 --&gt; 2*TMB + NC2</v>
      </c>
      <c r="AC12" s="15" t="str">
        <f>ReactionStoich!AB2</f>
        <v>2*4MB + H2 --&gt; 2*TMB + NC2</v>
      </c>
      <c r="AD12" s="15" t="str">
        <f>ReactionStoich!AC2</f>
        <v>EB + H2 --&gt; TOL + NC1</v>
      </c>
      <c r="AE12" s="15" t="str">
        <f>ReactionStoich!AD2</f>
        <v>DEB + H2 --&gt; EB + NC2</v>
      </c>
      <c r="AF12" s="15"/>
      <c r="AG12" s="15" t="str">
        <f>ReactionStoich!AF2</f>
        <v>TMB + 5*H2 --&gt; NC4 + NC5</v>
      </c>
      <c r="AH12" s="15" t="str">
        <f>ReactionStoich!AG2</f>
        <v>ETOL + 5*H2 --&gt; NC4 + NC5</v>
      </c>
      <c r="AI12" s="15" t="str">
        <f>ReactionStoich!AH2</f>
        <v>NC5 + H2 --&gt; NC3 + NC2</v>
      </c>
      <c r="AJ12" s="15" t="str">
        <f>ReactionStoich!AI2</f>
        <v>NC4 + H2 --&gt; 2*NC2</v>
      </c>
      <c r="AK12" s="15" t="str">
        <f>ReactionStoich!AJ2</f>
        <v>4MB + 7*H2 --&gt; 2*NC3 + 2*NC2</v>
      </c>
      <c r="AL12" s="15" t="str">
        <f>ReactionStoich!AK2</f>
        <v>3*NC2 --&gt; 2*NC3 + H2</v>
      </c>
      <c r="AM12" s="15"/>
      <c r="AN12" s="15" t="str">
        <f>ReactionStoich!AM2</f>
        <v>XYL + 2*NC2 --&gt; Heavies + 2*H2</v>
      </c>
      <c r="AO12" s="15" t="str">
        <f>ReactionStoich!AN2</f>
        <v>BZ + NC2 --&gt; EB + H2</v>
      </c>
      <c r="AP12" s="15" t="str">
        <f>ReactionStoich!AO2</f>
        <v>NC3 + NC4 --&gt; NC7 + H2</v>
      </c>
      <c r="AQ12" s="15" t="str">
        <f>ReactionStoich!AP2</f>
        <v>NC3 + NC4 --&gt; 3EP + H2</v>
      </c>
      <c r="AR12" s="15" t="str">
        <f>ReactionStoich!AQ2</f>
        <v>NC3 + NC4 --&gt; DMCP + 2*H2</v>
      </c>
    </row>
    <row r="13" spans="1:44" s="2" customFormat="1">
      <c r="A13" s="40"/>
      <c r="F13" s="61">
        <f t="shared" ref="F13:AR18" si="0">IF(ISERROR(VLOOKUP(F4,DataTable,2,FALSE)),"",VLOOKUP(F4,DataTable,2,FALSE))</f>
        <v>20</v>
      </c>
      <c r="G13" s="61">
        <f t="shared" si="0"/>
        <v>20</v>
      </c>
      <c r="H13" s="61">
        <f t="shared" si="0"/>
        <v>20</v>
      </c>
      <c r="I13" s="61">
        <f t="shared" si="0"/>
        <v>20</v>
      </c>
      <c r="J13" s="61"/>
      <c r="K13" s="61">
        <f t="shared" si="0"/>
        <v>20</v>
      </c>
      <c r="L13" s="61">
        <f t="shared" si="0"/>
        <v>20</v>
      </c>
      <c r="M13" s="61">
        <f t="shared" ref="M13:R13" si="1">IF(ISERROR(VLOOKUP(M4,DataTable,2,FALSE)),"",VLOOKUP(M4,DataTable,2,FALSE))</f>
        <v>37</v>
      </c>
      <c r="N13" s="61"/>
      <c r="O13" s="61">
        <f t="shared" si="1"/>
        <v>28</v>
      </c>
      <c r="P13" s="61">
        <f t="shared" si="1"/>
        <v>29</v>
      </c>
      <c r="Q13" s="61">
        <f t="shared" si="1"/>
        <v>31</v>
      </c>
      <c r="R13" s="61">
        <f t="shared" si="1"/>
        <v>30</v>
      </c>
      <c r="S13" s="61"/>
      <c r="T13" s="61">
        <f t="shared" si="0"/>
        <v>37</v>
      </c>
      <c r="U13" s="61">
        <f t="shared" si="0"/>
        <v>36</v>
      </c>
      <c r="V13" s="61">
        <f t="shared" si="0"/>
        <v>40</v>
      </c>
      <c r="W13" s="61">
        <f t="shared" si="0"/>
        <v>35</v>
      </c>
      <c r="X13" s="61">
        <f t="shared" si="0"/>
        <v>43</v>
      </c>
      <c r="Y13" s="61">
        <f t="shared" si="0"/>
        <v>46</v>
      </c>
      <c r="Z13" s="61">
        <f t="shared" si="0"/>
        <v>50</v>
      </c>
      <c r="AA13" s="61">
        <f t="shared" si="0"/>
        <v>53</v>
      </c>
      <c r="AB13" s="61">
        <f t="shared" si="0"/>
        <v>37</v>
      </c>
      <c r="AC13" s="61">
        <f t="shared" si="0"/>
        <v>65</v>
      </c>
      <c r="AD13" s="61">
        <f t="shared" si="0"/>
        <v>28</v>
      </c>
      <c r="AE13" s="61">
        <f t="shared" si="0"/>
        <v>56</v>
      </c>
      <c r="AF13" s="61"/>
      <c r="AG13" s="61">
        <f t="shared" si="0"/>
        <v>40</v>
      </c>
      <c r="AH13" s="61">
        <f t="shared" si="0"/>
        <v>37</v>
      </c>
      <c r="AI13" s="61">
        <f t="shared" si="0"/>
        <v>8</v>
      </c>
      <c r="AJ13" s="61">
        <f t="shared" si="0"/>
        <v>6</v>
      </c>
      <c r="AK13" s="61">
        <f t="shared" si="0"/>
        <v>65</v>
      </c>
      <c r="AL13" s="61">
        <f t="shared" si="0"/>
        <v>3</v>
      </c>
      <c r="AM13" s="61"/>
      <c r="AN13" s="61">
        <f t="shared" si="0"/>
        <v>30</v>
      </c>
      <c r="AO13" s="61">
        <f t="shared" si="0"/>
        <v>14</v>
      </c>
      <c r="AP13" s="61">
        <f t="shared" si="0"/>
        <v>4</v>
      </c>
      <c r="AQ13" s="61">
        <f t="shared" si="0"/>
        <v>4</v>
      </c>
      <c r="AR13" s="61">
        <f t="shared" si="0"/>
        <v>4</v>
      </c>
    </row>
    <row r="14" spans="1:44" s="2" customFormat="1">
      <c r="A14" s="40"/>
      <c r="F14" s="62">
        <f t="shared" si="0"/>
        <v>40</v>
      </c>
      <c r="G14" s="62">
        <f t="shared" si="0"/>
        <v>40</v>
      </c>
      <c r="H14" s="62">
        <f t="shared" si="0"/>
        <v>37</v>
      </c>
      <c r="I14" s="62">
        <f t="shared" si="0"/>
        <v>37</v>
      </c>
      <c r="J14" s="62"/>
      <c r="K14" s="62">
        <f t="shared" si="0"/>
        <v>20</v>
      </c>
      <c r="L14" s="62">
        <f t="shared" si="0"/>
        <v>20</v>
      </c>
      <c r="M14" s="62">
        <f t="shared" ref="M14:R14" si="2">IF(ISERROR(VLOOKUP(M5,DataTable,2,FALSE)),"",VLOOKUP(M5,DataTable,2,FALSE))</f>
        <v>37</v>
      </c>
      <c r="N14" s="62"/>
      <c r="O14" s="62">
        <f t="shared" si="2"/>
        <v>28</v>
      </c>
      <c r="P14" s="62">
        <f t="shared" si="2"/>
        <v>29</v>
      </c>
      <c r="Q14" s="62">
        <f t="shared" si="2"/>
        <v>31</v>
      </c>
      <c r="R14" s="62">
        <f t="shared" si="2"/>
        <v>30</v>
      </c>
      <c r="S14" s="62"/>
      <c r="T14" s="62">
        <f t="shared" si="0"/>
        <v>1</v>
      </c>
      <c r="U14" s="62">
        <f t="shared" si="0"/>
        <v>1</v>
      </c>
      <c r="V14" s="62">
        <f t="shared" si="0"/>
        <v>40</v>
      </c>
      <c r="W14" s="62">
        <f t="shared" si="0"/>
        <v>1</v>
      </c>
      <c r="X14" s="62">
        <f t="shared" si="0"/>
        <v>1</v>
      </c>
      <c r="Y14" s="62">
        <f t="shared" si="0"/>
        <v>1</v>
      </c>
      <c r="Z14" s="62">
        <f t="shared" si="0"/>
        <v>1</v>
      </c>
      <c r="AA14" s="62">
        <f t="shared" si="0"/>
        <v>1</v>
      </c>
      <c r="AB14" s="62">
        <f t="shared" si="0"/>
        <v>1</v>
      </c>
      <c r="AC14" s="62">
        <f t="shared" si="0"/>
        <v>1</v>
      </c>
      <c r="AD14" s="62">
        <f t="shared" si="0"/>
        <v>1</v>
      </c>
      <c r="AE14" s="62">
        <f t="shared" si="0"/>
        <v>1</v>
      </c>
      <c r="AF14" s="62"/>
      <c r="AG14" s="62">
        <f t="shared" si="0"/>
        <v>1</v>
      </c>
      <c r="AH14" s="62">
        <f t="shared" si="0"/>
        <v>1</v>
      </c>
      <c r="AI14" s="62">
        <f t="shared" si="0"/>
        <v>1</v>
      </c>
      <c r="AJ14" s="62">
        <f t="shared" si="0"/>
        <v>1</v>
      </c>
      <c r="AK14" s="62">
        <f t="shared" si="0"/>
        <v>1</v>
      </c>
      <c r="AL14" s="62">
        <f t="shared" si="0"/>
        <v>3</v>
      </c>
      <c r="AM14" s="62"/>
      <c r="AN14" s="62">
        <f t="shared" si="0"/>
        <v>3</v>
      </c>
      <c r="AO14" s="62">
        <f t="shared" si="0"/>
        <v>3</v>
      </c>
      <c r="AP14" s="62">
        <f t="shared" si="0"/>
        <v>6</v>
      </c>
      <c r="AQ14" s="62">
        <f t="shared" si="0"/>
        <v>6</v>
      </c>
      <c r="AR14" s="62">
        <f t="shared" si="0"/>
        <v>6</v>
      </c>
    </row>
    <row r="15" spans="1:44" s="2" customFormat="1">
      <c r="A15" s="40"/>
      <c r="F15" s="63" t="str">
        <f t="shared" si="0"/>
        <v/>
      </c>
      <c r="G15" s="63" t="str">
        <f t="shared" si="0"/>
        <v/>
      </c>
      <c r="H15" s="63" t="str">
        <f t="shared" si="0"/>
        <v/>
      </c>
      <c r="I15" s="63" t="str">
        <f t="shared" si="0"/>
        <v/>
      </c>
      <c r="J15" s="63"/>
      <c r="K15" s="63" t="str">
        <f t="shared" si="0"/>
        <v/>
      </c>
      <c r="L15" s="63" t="str">
        <f t="shared" si="0"/>
        <v/>
      </c>
      <c r="M15" s="63" t="str">
        <f t="shared" ref="M15:R15" si="3">IF(ISERROR(VLOOKUP(M6,DataTable,2,FALSE)),"",VLOOKUP(M6,DataTable,2,FALSE))</f>
        <v/>
      </c>
      <c r="N15" s="63"/>
      <c r="O15" s="63" t="str">
        <f t="shared" si="3"/>
        <v/>
      </c>
      <c r="P15" s="63" t="str">
        <f t="shared" si="3"/>
        <v/>
      </c>
      <c r="Q15" s="63" t="str">
        <f t="shared" si="3"/>
        <v/>
      </c>
      <c r="R15" s="63" t="str">
        <f t="shared" si="3"/>
        <v/>
      </c>
      <c r="S15" s="63"/>
      <c r="T15" s="63" t="str">
        <f t="shared" si="0"/>
        <v/>
      </c>
      <c r="U15" s="63" t="str">
        <f t="shared" si="0"/>
        <v/>
      </c>
      <c r="V15" s="63" t="str">
        <f t="shared" si="0"/>
        <v/>
      </c>
      <c r="W15" s="63" t="str">
        <f t="shared" si="0"/>
        <v/>
      </c>
      <c r="X15" s="63" t="str">
        <f t="shared" si="0"/>
        <v/>
      </c>
      <c r="Y15" s="63" t="str">
        <f t="shared" si="0"/>
        <v/>
      </c>
      <c r="Z15" s="63" t="str">
        <f t="shared" si="0"/>
        <v/>
      </c>
      <c r="AA15" s="63" t="str">
        <f t="shared" si="0"/>
        <v/>
      </c>
      <c r="AB15" s="63" t="str">
        <f t="shared" si="0"/>
        <v/>
      </c>
      <c r="AC15" s="63" t="str">
        <f t="shared" si="0"/>
        <v/>
      </c>
      <c r="AD15" s="63" t="str">
        <f t="shared" si="0"/>
        <v/>
      </c>
      <c r="AE15" s="63" t="str">
        <f t="shared" si="0"/>
        <v/>
      </c>
      <c r="AF15" s="63"/>
      <c r="AG15" s="63" t="str">
        <f t="shared" si="0"/>
        <v/>
      </c>
      <c r="AH15" s="63" t="str">
        <f t="shared" si="0"/>
        <v/>
      </c>
      <c r="AI15" s="63" t="str">
        <f t="shared" si="0"/>
        <v/>
      </c>
      <c r="AJ15" s="63" t="str">
        <f t="shared" si="0"/>
        <v/>
      </c>
      <c r="AK15" s="63" t="str">
        <f t="shared" si="0"/>
        <v/>
      </c>
      <c r="AL15" s="63">
        <f t="shared" si="0"/>
        <v>3</v>
      </c>
      <c r="AM15" s="63"/>
      <c r="AN15" s="63" t="str">
        <f t="shared" si="0"/>
        <v/>
      </c>
      <c r="AO15" s="63" t="str">
        <f t="shared" si="0"/>
        <v/>
      </c>
      <c r="AP15" s="63" t="str">
        <f t="shared" si="0"/>
        <v/>
      </c>
      <c r="AQ15" s="63" t="str">
        <f t="shared" si="0"/>
        <v/>
      </c>
      <c r="AR15" s="63" t="str">
        <f t="shared" si="0"/>
        <v/>
      </c>
    </row>
    <row r="16" spans="1:44" s="2" customFormat="1">
      <c r="A16" s="40"/>
      <c r="F16" s="61" t="str">
        <f t="shared" si="0"/>
        <v/>
      </c>
      <c r="G16" s="61" t="str">
        <f t="shared" si="0"/>
        <v/>
      </c>
      <c r="H16" s="61" t="str">
        <f t="shared" si="0"/>
        <v/>
      </c>
      <c r="I16" s="61" t="str">
        <f t="shared" si="0"/>
        <v/>
      </c>
      <c r="J16" s="61"/>
      <c r="K16" s="61" t="str">
        <f t="shared" si="0"/>
        <v/>
      </c>
      <c r="L16" s="61" t="str">
        <f t="shared" si="0"/>
        <v/>
      </c>
      <c r="M16" s="61" t="str">
        <f t="shared" ref="M16:R16" si="4">IF(ISERROR(VLOOKUP(M7,DataTable,2,FALSE)),"",VLOOKUP(M7,DataTable,2,FALSE))</f>
        <v/>
      </c>
      <c r="N16" s="61"/>
      <c r="O16" s="61" t="str">
        <f t="shared" si="4"/>
        <v/>
      </c>
      <c r="P16" s="61" t="str">
        <f t="shared" si="4"/>
        <v/>
      </c>
      <c r="Q16" s="61" t="str">
        <f t="shared" si="4"/>
        <v/>
      </c>
      <c r="R16" s="61" t="str">
        <f t="shared" si="4"/>
        <v/>
      </c>
      <c r="S16" s="61"/>
      <c r="T16" s="61" t="str">
        <f t="shared" si="0"/>
        <v/>
      </c>
      <c r="U16" s="61" t="str">
        <f t="shared" si="0"/>
        <v/>
      </c>
      <c r="V16" s="61" t="str">
        <f t="shared" si="0"/>
        <v/>
      </c>
      <c r="W16" s="61" t="str">
        <f t="shared" si="0"/>
        <v/>
      </c>
      <c r="X16" s="61" t="str">
        <f t="shared" si="0"/>
        <v/>
      </c>
      <c r="Y16" s="61" t="str">
        <f t="shared" si="0"/>
        <v/>
      </c>
      <c r="Z16" s="61" t="str">
        <f t="shared" si="0"/>
        <v/>
      </c>
      <c r="AA16" s="61" t="str">
        <f t="shared" si="0"/>
        <v/>
      </c>
      <c r="AB16" s="61" t="str">
        <f t="shared" si="0"/>
        <v/>
      </c>
      <c r="AC16" s="61" t="str">
        <f t="shared" si="0"/>
        <v/>
      </c>
      <c r="AD16" s="61" t="str">
        <f t="shared" si="0"/>
        <v/>
      </c>
      <c r="AE16" s="61" t="str">
        <f t="shared" si="0"/>
        <v/>
      </c>
      <c r="AF16" s="61"/>
      <c r="AG16" s="61" t="str">
        <f t="shared" si="0"/>
        <v/>
      </c>
      <c r="AH16" s="61" t="str">
        <f t="shared" si="0"/>
        <v/>
      </c>
      <c r="AI16" s="61" t="str">
        <f t="shared" si="0"/>
        <v/>
      </c>
      <c r="AJ16" s="61" t="str">
        <f t="shared" si="0"/>
        <v/>
      </c>
      <c r="AK16" s="61" t="str">
        <f t="shared" si="0"/>
        <v/>
      </c>
      <c r="AL16" s="61" t="str">
        <f t="shared" si="0"/>
        <v/>
      </c>
      <c r="AM16" s="61"/>
      <c r="AN16" s="61" t="str">
        <f t="shared" si="0"/>
        <v/>
      </c>
      <c r="AO16" s="61" t="str">
        <f t="shared" si="0"/>
        <v/>
      </c>
      <c r="AP16" s="61" t="str">
        <f t="shared" si="0"/>
        <v/>
      </c>
      <c r="AQ16" s="61" t="str">
        <f t="shared" si="0"/>
        <v/>
      </c>
      <c r="AR16" s="61" t="str">
        <f t="shared" si="0"/>
        <v/>
      </c>
    </row>
    <row r="17" spans="1:44">
      <c r="F17" s="62">
        <f t="shared" si="0"/>
        <v>29</v>
      </c>
      <c r="G17" s="62">
        <f t="shared" si="0"/>
        <v>28</v>
      </c>
      <c r="H17" s="62">
        <f t="shared" si="0"/>
        <v>29</v>
      </c>
      <c r="I17" s="62">
        <f t="shared" si="0"/>
        <v>37</v>
      </c>
      <c r="J17" s="62"/>
      <c r="K17" s="62">
        <f t="shared" si="0"/>
        <v>14</v>
      </c>
      <c r="L17" s="62">
        <f t="shared" si="0"/>
        <v>14</v>
      </c>
      <c r="M17" s="62">
        <f t="shared" ref="M17:R17" si="5">IF(ISERROR(VLOOKUP(M8,DataTable,2,FALSE)),"",VLOOKUP(M8,DataTable,2,FALSE))</f>
        <v>20</v>
      </c>
      <c r="N17" s="62"/>
      <c r="O17" s="62">
        <f t="shared" si="5"/>
        <v>29</v>
      </c>
      <c r="P17" s="62">
        <f t="shared" si="5"/>
        <v>31</v>
      </c>
      <c r="Q17" s="62">
        <f t="shared" si="5"/>
        <v>30</v>
      </c>
      <c r="R17" s="62">
        <f t="shared" si="5"/>
        <v>28</v>
      </c>
      <c r="S17" s="62"/>
      <c r="T17" s="62">
        <f t="shared" si="0"/>
        <v>20</v>
      </c>
      <c r="U17" s="62">
        <f t="shared" si="0"/>
        <v>14</v>
      </c>
      <c r="V17" s="62">
        <f t="shared" si="0"/>
        <v>29</v>
      </c>
      <c r="W17" s="62">
        <f t="shared" si="0"/>
        <v>20</v>
      </c>
      <c r="X17" s="62">
        <f t="shared" si="0"/>
        <v>14</v>
      </c>
      <c r="Y17" s="62">
        <f t="shared" si="0"/>
        <v>14</v>
      </c>
      <c r="Z17" s="62">
        <f t="shared" si="0"/>
        <v>20</v>
      </c>
      <c r="AA17" s="62">
        <f t="shared" si="0"/>
        <v>37</v>
      </c>
      <c r="AB17" s="62">
        <f t="shared" si="0"/>
        <v>40</v>
      </c>
      <c r="AC17" s="62">
        <f t="shared" si="0"/>
        <v>40</v>
      </c>
      <c r="AD17" s="62">
        <f t="shared" si="0"/>
        <v>20</v>
      </c>
      <c r="AE17" s="62">
        <f t="shared" si="0"/>
        <v>28</v>
      </c>
      <c r="AF17" s="62"/>
      <c r="AG17" s="62">
        <f t="shared" si="0"/>
        <v>6</v>
      </c>
      <c r="AH17" s="62">
        <f t="shared" si="0"/>
        <v>6</v>
      </c>
      <c r="AI17" s="62">
        <f t="shared" si="0"/>
        <v>4</v>
      </c>
      <c r="AJ17" s="62">
        <f t="shared" si="0"/>
        <v>3</v>
      </c>
      <c r="AK17" s="62">
        <f t="shared" si="0"/>
        <v>3</v>
      </c>
      <c r="AL17" s="62">
        <f t="shared" si="0"/>
        <v>4</v>
      </c>
      <c r="AM17" s="62"/>
      <c r="AN17" s="62">
        <f t="shared" si="0"/>
        <v>70</v>
      </c>
      <c r="AO17" s="62">
        <f t="shared" si="0"/>
        <v>28</v>
      </c>
      <c r="AP17" s="62">
        <f t="shared" si="0"/>
        <v>15</v>
      </c>
      <c r="AQ17" s="62">
        <f t="shared" si="0"/>
        <v>16</v>
      </c>
      <c r="AR17" s="62">
        <f t="shared" si="0"/>
        <v>18</v>
      </c>
    </row>
    <row r="18" spans="1:44">
      <c r="F18" s="64">
        <f t="shared" si="0"/>
        <v>29</v>
      </c>
      <c r="G18" s="64">
        <f t="shared" si="0"/>
        <v>28</v>
      </c>
      <c r="H18" s="64">
        <f t="shared" si="0"/>
        <v>29</v>
      </c>
      <c r="I18" s="64">
        <f t="shared" si="0"/>
        <v>37</v>
      </c>
      <c r="J18" s="64"/>
      <c r="K18" s="64">
        <f t="shared" si="0"/>
        <v>30</v>
      </c>
      <c r="L18" s="64">
        <f t="shared" si="0"/>
        <v>28</v>
      </c>
      <c r="M18" s="64">
        <f t="shared" ref="M18:R18" si="6">IF(ISERROR(VLOOKUP(M9,DataTable,2,FALSE)),"",VLOOKUP(M9,DataTable,2,FALSE))</f>
        <v>65</v>
      </c>
      <c r="N18" s="64"/>
      <c r="O18" s="64">
        <f t="shared" si="6"/>
        <v>29</v>
      </c>
      <c r="P18" s="64">
        <f t="shared" si="6"/>
        <v>31</v>
      </c>
      <c r="Q18" s="64">
        <f t="shared" si="6"/>
        <v>30</v>
      </c>
      <c r="R18" s="64">
        <f t="shared" si="6"/>
        <v>28</v>
      </c>
      <c r="S18" s="64"/>
      <c r="T18" s="64">
        <f t="shared" si="0"/>
        <v>3</v>
      </c>
      <c r="U18" s="64">
        <f t="shared" si="0"/>
        <v>4</v>
      </c>
      <c r="V18" s="64">
        <f t="shared" si="0"/>
        <v>65</v>
      </c>
      <c r="W18" s="64">
        <f t="shared" si="0"/>
        <v>3</v>
      </c>
      <c r="X18" s="64">
        <f t="shared" si="0"/>
        <v>4</v>
      </c>
      <c r="Y18" s="64">
        <f t="shared" si="0"/>
        <v>6</v>
      </c>
      <c r="Z18" s="64">
        <f t="shared" si="0"/>
        <v>4</v>
      </c>
      <c r="AA18" s="64">
        <f t="shared" si="0"/>
        <v>3</v>
      </c>
      <c r="AB18" s="64">
        <f t="shared" si="0"/>
        <v>3</v>
      </c>
      <c r="AC18" s="64">
        <f t="shared" si="0"/>
        <v>3</v>
      </c>
      <c r="AD18" s="64">
        <f t="shared" si="0"/>
        <v>2</v>
      </c>
      <c r="AE18" s="64">
        <f t="shared" si="0"/>
        <v>3</v>
      </c>
      <c r="AF18" s="64"/>
      <c r="AG18" s="64">
        <f t="shared" si="0"/>
        <v>8</v>
      </c>
      <c r="AH18" s="64">
        <f t="shared" si="0"/>
        <v>8</v>
      </c>
      <c r="AI18" s="64">
        <f t="shared" si="0"/>
        <v>3</v>
      </c>
      <c r="AJ18" s="64">
        <f t="shared" si="0"/>
        <v>3</v>
      </c>
      <c r="AK18" s="64">
        <f t="shared" si="0"/>
        <v>4</v>
      </c>
      <c r="AL18" s="64">
        <f t="shared" si="0"/>
        <v>1</v>
      </c>
      <c r="AM18" s="64"/>
      <c r="AN18" s="64">
        <f t="shared" si="0"/>
        <v>1</v>
      </c>
      <c r="AO18" s="64">
        <f t="shared" si="0"/>
        <v>1</v>
      </c>
      <c r="AP18" s="64">
        <f t="shared" si="0"/>
        <v>1</v>
      </c>
      <c r="AQ18" s="64">
        <f t="shared" si="0"/>
        <v>1</v>
      </c>
      <c r="AR18" s="64">
        <f t="shared" si="0"/>
        <v>1</v>
      </c>
    </row>
    <row r="19" spans="1:44">
      <c r="AA19" s="2"/>
      <c r="AB19" s="2"/>
      <c r="AC19" s="2"/>
    </row>
    <row r="20" spans="1:44">
      <c r="F20" s="22"/>
      <c r="G20" s="22"/>
      <c r="AA20" s="42"/>
      <c r="AB20" s="42"/>
      <c r="AC20" s="42"/>
    </row>
    <row r="21" spans="1:44">
      <c r="F21" s="6"/>
      <c r="AA21" s="2"/>
      <c r="AB21" s="2"/>
      <c r="AC21" s="2"/>
    </row>
    <row r="22" spans="1:44" ht="12.75">
      <c r="D22" s="44" t="s">
        <v>4</v>
      </c>
      <c r="E22" s="45"/>
      <c r="F22" s="46">
        <f>ReactionRateK1!F22</f>
        <v>0.71479083877627769</v>
      </c>
      <c r="G22" s="46">
        <f>ReactionRateK1!G22</f>
        <v>0.25863139753298081</v>
      </c>
      <c r="H22" s="46">
        <f>ReactionRateK1!H22</f>
        <v>2.3928659023162805E-5</v>
      </c>
      <c r="I22" s="46">
        <f>ReactionRateK1!I22</f>
        <v>6.3710002301818447E-2</v>
      </c>
      <c r="J22" s="46"/>
      <c r="K22" s="46">
        <f>ReactionRateK1!K22</f>
        <v>7.0018346913404958E-2</v>
      </c>
      <c r="L22" s="46">
        <f>ReactionRateK1!L22</f>
        <v>0</v>
      </c>
      <c r="M22" s="46">
        <f>ReactionRateK1!M22</f>
        <v>0</v>
      </c>
      <c r="N22" s="46"/>
      <c r="O22" s="46">
        <f>ReactionRateK1!O22</f>
        <v>0</v>
      </c>
      <c r="P22" s="46">
        <f>ReactionRateK1!P22</f>
        <v>1.8562052003719829</v>
      </c>
      <c r="Q22" s="46">
        <f>ReactionRateK1!Q22</f>
        <v>4.199091910572475E-2</v>
      </c>
      <c r="R22" s="46">
        <f>ReactionRateK1!R22</f>
        <v>2.9523343211395156E-3</v>
      </c>
      <c r="S22" s="46"/>
      <c r="T22" s="46">
        <f>ReactionRateK1!T22</f>
        <v>12.194879126728999</v>
      </c>
      <c r="U22" s="46">
        <f>ReactionRateK1!U22</f>
        <v>17.711285114693215</v>
      </c>
      <c r="V22" s="46">
        <f>ReactionRateK1!V22</f>
        <v>0</v>
      </c>
      <c r="W22" s="46">
        <f>ReactionRateK1!W22</f>
        <v>0</v>
      </c>
      <c r="X22" s="46">
        <f>ReactionRateK1!X22</f>
        <v>2.5042561618962632E-4</v>
      </c>
      <c r="Y22" s="46">
        <f>ReactionRateK1!Y22</f>
        <v>4.5352922898352692E-5</v>
      </c>
      <c r="Z22" s="46">
        <f>ReactionRateK1!Z22</f>
        <v>0</v>
      </c>
      <c r="AA22" s="46">
        <f>ReactionRateK1!AA22</f>
        <v>0</v>
      </c>
      <c r="AB22" s="46">
        <f>ReactionRateK1!AB22</f>
        <v>0</v>
      </c>
      <c r="AC22" s="46">
        <f>ReactionRateK1!AC22</f>
        <v>0</v>
      </c>
      <c r="AD22" s="46">
        <f>ReactionRateK1!AD22</f>
        <v>0</v>
      </c>
      <c r="AE22" s="46">
        <f>ReactionRateK1!AE22</f>
        <v>0</v>
      </c>
      <c r="AF22" s="46"/>
      <c r="AG22" s="46">
        <f>ReactionRateK1!AG22</f>
        <v>0</v>
      </c>
      <c r="AH22" s="46">
        <f>ReactionRateK1!AH22</f>
        <v>0</v>
      </c>
      <c r="AI22" s="46">
        <f>ReactionRateK1!AI22</f>
        <v>0</v>
      </c>
      <c r="AJ22" s="46">
        <f>ReactionRateK1!AJ22</f>
        <v>0</v>
      </c>
      <c r="AK22" s="46">
        <f>ReactionRateK1!AK22</f>
        <v>0</v>
      </c>
      <c r="AL22" s="46">
        <f>ReactionRateK1!AL22</f>
        <v>0</v>
      </c>
      <c r="AM22" s="46"/>
      <c r="AN22" s="46">
        <f>ReactionRateK1!AN22</f>
        <v>0</v>
      </c>
      <c r="AO22" s="46">
        <f>ReactionRateK1!AO22</f>
        <v>0</v>
      </c>
      <c r="AP22" s="46">
        <f>ReactionRateK1!AP22</f>
        <v>9.9999999999999995E-7</v>
      </c>
      <c r="AQ22" s="46">
        <f>ReactionRateK1!AQ22</f>
        <v>0</v>
      </c>
      <c r="AR22" s="46">
        <f>ReactionRateK1!AR22</f>
        <v>0</v>
      </c>
    </row>
    <row r="23" spans="1:44" ht="12.75">
      <c r="D23" s="47" t="s">
        <v>5</v>
      </c>
      <c r="E23" s="17"/>
      <c r="F23" s="48">
        <f>ReactionRateK1!F23</f>
        <v>27.7</v>
      </c>
      <c r="G23" s="48">
        <f>ReactionRateK1!G23</f>
        <v>35</v>
      </c>
      <c r="H23" s="48">
        <f>ReactionRateK1!H23</f>
        <v>25</v>
      </c>
      <c r="I23" s="48">
        <f>ReactionRateK1!I23</f>
        <v>25</v>
      </c>
      <c r="J23" s="48"/>
      <c r="K23" s="48">
        <f>ReactionRateK1!K23</f>
        <v>27.7</v>
      </c>
      <c r="L23" s="48">
        <f>ReactionRateK1!L23</f>
        <v>25</v>
      </c>
      <c r="M23" s="48">
        <f>ReactionRateK1!M23</f>
        <v>32</v>
      </c>
      <c r="N23" s="48"/>
      <c r="O23" s="48">
        <f>ReactionRateK1!O23</f>
        <v>25</v>
      </c>
      <c r="P23" s="48">
        <f>ReactionRateK1!P23</f>
        <v>25</v>
      </c>
      <c r="Q23" s="48">
        <f>ReactionRateK1!Q23</f>
        <v>25</v>
      </c>
      <c r="R23" s="48">
        <f>ReactionRateK1!R23</f>
        <v>25</v>
      </c>
      <c r="S23" s="48"/>
      <c r="T23" s="48">
        <f>ReactionRateK1!T23</f>
        <v>25</v>
      </c>
      <c r="U23" s="48">
        <f>ReactionRateK1!U23</f>
        <v>25</v>
      </c>
      <c r="V23" s="48">
        <f>ReactionRateK1!V23</f>
        <v>25</v>
      </c>
      <c r="W23" s="48">
        <f>ReactionRateK1!W23</f>
        <v>25</v>
      </c>
      <c r="X23" s="48">
        <f>ReactionRateK1!X23</f>
        <v>25</v>
      </c>
      <c r="Y23" s="48">
        <f>ReactionRateK1!Y23</f>
        <v>25</v>
      </c>
      <c r="Z23" s="48">
        <f>ReactionRateK1!Z23</f>
        <v>25</v>
      </c>
      <c r="AA23" s="48">
        <f>ReactionRateK1!AA23</f>
        <v>25</v>
      </c>
      <c r="AB23" s="48">
        <f>ReactionRateK1!AB23</f>
        <v>25</v>
      </c>
      <c r="AC23" s="48">
        <f>ReactionRateK1!AC23</f>
        <v>25</v>
      </c>
      <c r="AD23" s="48">
        <f>ReactionRateK1!AD23</f>
        <v>25</v>
      </c>
      <c r="AE23" s="48">
        <f>ReactionRateK1!AE23</f>
        <v>25</v>
      </c>
      <c r="AF23" s="48"/>
      <c r="AG23" s="48">
        <f>ReactionRateK1!AG23</f>
        <v>25</v>
      </c>
      <c r="AH23" s="48">
        <f>ReactionRateK1!AH23</f>
        <v>25</v>
      </c>
      <c r="AI23" s="48">
        <f>ReactionRateK1!AI23</f>
        <v>25</v>
      </c>
      <c r="AJ23" s="48">
        <f>ReactionRateK1!AJ23</f>
        <v>25</v>
      </c>
      <c r="AK23" s="48">
        <f>ReactionRateK1!AK23</f>
        <v>25</v>
      </c>
      <c r="AL23" s="48">
        <f>ReactionRateK1!AL23</f>
        <v>25</v>
      </c>
      <c r="AM23" s="48"/>
      <c r="AN23" s="48">
        <f>ReactionRateK1!AN23</f>
        <v>25</v>
      </c>
      <c r="AO23" s="48">
        <f>ReactionRateK1!AO23</f>
        <v>25</v>
      </c>
      <c r="AP23" s="48">
        <f>ReactionRateK1!AP23</f>
        <v>25</v>
      </c>
      <c r="AQ23" s="48">
        <f>ReactionRateK1!AQ23</f>
        <v>25</v>
      </c>
      <c r="AR23" s="48">
        <f>ReactionRateK1!AR23</f>
        <v>25</v>
      </c>
    </row>
    <row r="24" spans="1:44" ht="12.75">
      <c r="D24" s="50" t="s">
        <v>8</v>
      </c>
      <c r="E24" s="16"/>
      <c r="F24" s="48">
        <f>ReactionRateK1!F24</f>
        <v>4.1471690220124605E-2</v>
      </c>
      <c r="G24" s="48">
        <f>ReactionRateK1!G24</f>
        <v>0</v>
      </c>
      <c r="H24" s="48">
        <f>ReactionRateK1!H24</f>
        <v>4.649642205441725E-4</v>
      </c>
      <c r="I24" s="48">
        <f>ReactionRateK1!I24</f>
        <v>41.075733576250144</v>
      </c>
      <c r="J24" s="48"/>
      <c r="K24" s="48">
        <f>ReactionRateK1!K24</f>
        <v>0.49297131771299146</v>
      </c>
      <c r="L24" s="48">
        <f>ReactionRateK1!L24</f>
        <v>79.973772730055316</v>
      </c>
      <c r="M24" s="48">
        <f>ReactionRateK1!M24</f>
        <v>0</v>
      </c>
      <c r="N24" s="48"/>
      <c r="O24" s="48">
        <f>ReactionRateK1!O24</f>
        <v>0</v>
      </c>
      <c r="P24" s="48">
        <f>ReactionRateK1!P24</f>
        <v>0</v>
      </c>
      <c r="Q24" s="48">
        <f>ReactionRateK1!Q24</f>
        <v>0</v>
      </c>
      <c r="R24" s="48">
        <f>ReactionRateK1!R24</f>
        <v>0</v>
      </c>
      <c r="S24" s="48"/>
      <c r="T24" s="48">
        <f>ReactionRateK1!T24</f>
        <v>0</v>
      </c>
      <c r="U24" s="48">
        <f>ReactionRateK1!U24</f>
        <v>0</v>
      </c>
      <c r="V24" s="48">
        <f>ReactionRateK1!V24</f>
        <v>0</v>
      </c>
      <c r="W24" s="48">
        <f>ReactionRateK1!W24</f>
        <v>0</v>
      </c>
      <c r="X24" s="48">
        <f>ReactionRateK1!X24</f>
        <v>0</v>
      </c>
      <c r="Y24" s="48">
        <f>ReactionRateK1!Y24</f>
        <v>0</v>
      </c>
      <c r="Z24" s="48">
        <f>ReactionRateK1!Z24</f>
        <v>0</v>
      </c>
      <c r="AA24" s="48">
        <f>ReactionRateK1!AA24</f>
        <v>0</v>
      </c>
      <c r="AB24" s="48">
        <f>ReactionRateK1!AB24</f>
        <v>0</v>
      </c>
      <c r="AC24" s="48">
        <f>ReactionRateK1!AC24</f>
        <v>0</v>
      </c>
      <c r="AD24" s="48">
        <f>ReactionRateK1!AD24</f>
        <v>0</v>
      </c>
      <c r="AE24" s="48">
        <f>ReactionRateK1!AE24</f>
        <v>0</v>
      </c>
      <c r="AF24" s="48"/>
      <c r="AG24" s="48">
        <f>ReactionRateK1!AG24</f>
        <v>0</v>
      </c>
      <c r="AH24" s="48">
        <f>ReactionRateK1!AH24</f>
        <v>0</v>
      </c>
      <c r="AI24" s="48">
        <f>ReactionRateK1!AI24</f>
        <v>0</v>
      </c>
      <c r="AJ24" s="48">
        <f>ReactionRateK1!AJ24</f>
        <v>0</v>
      </c>
      <c r="AK24" s="48">
        <f>ReactionRateK1!AK24</f>
        <v>0</v>
      </c>
      <c r="AL24" s="48">
        <f>ReactionRateK1!AL24</f>
        <v>0</v>
      </c>
      <c r="AM24" s="48"/>
      <c r="AN24" s="48">
        <f>ReactionRateK1!AN24</f>
        <v>0</v>
      </c>
      <c r="AO24" s="48">
        <f>ReactionRateK1!AO24</f>
        <v>0</v>
      </c>
      <c r="AP24" s="48">
        <f>ReactionRateK1!AP24</f>
        <v>0</v>
      </c>
      <c r="AQ24" s="48">
        <f>ReactionRateK1!AQ24</f>
        <v>0</v>
      </c>
      <c r="AR24" s="48">
        <f>ReactionRateK1!AR24</f>
        <v>0</v>
      </c>
    </row>
    <row r="25" spans="1:44" ht="12.75">
      <c r="D25" s="50" t="s">
        <v>9</v>
      </c>
      <c r="E25" s="16"/>
      <c r="F25" s="48">
        <f>ReactionRateK1!F25</f>
        <v>29.139968389465203</v>
      </c>
      <c r="G25" s="48">
        <f>ReactionRateK1!G25</f>
        <v>16.455562478971288</v>
      </c>
      <c r="H25" s="48">
        <f>ReactionRateK1!H25</f>
        <v>0</v>
      </c>
      <c r="I25" s="48">
        <f>ReactionRateK1!I25</f>
        <v>47.483795793689012</v>
      </c>
      <c r="J25" s="48"/>
      <c r="K25" s="48">
        <f>ReactionRateK1!K25</f>
        <v>30</v>
      </c>
      <c r="L25" s="48">
        <f>ReactionRateK1!L25</f>
        <v>30</v>
      </c>
      <c r="M25" s="48">
        <f>ReactionRateK1!M25</f>
        <v>30</v>
      </c>
      <c r="N25" s="48"/>
      <c r="O25" s="48">
        <f>ReactionRateK1!O25</f>
        <v>30</v>
      </c>
      <c r="P25" s="48">
        <f>ReactionRateK1!P25</f>
        <v>30</v>
      </c>
      <c r="Q25" s="48">
        <f>ReactionRateK1!Q25</f>
        <v>30</v>
      </c>
      <c r="R25" s="48">
        <f>ReactionRateK1!R25</f>
        <v>30</v>
      </c>
      <c r="S25" s="48"/>
      <c r="T25" s="48">
        <f>ReactionRateK1!T25</f>
        <v>0</v>
      </c>
      <c r="U25" s="48">
        <f>ReactionRateK1!U25</f>
        <v>0</v>
      </c>
      <c r="V25" s="48">
        <f>ReactionRateK1!V25</f>
        <v>0</v>
      </c>
      <c r="W25" s="48">
        <f>ReactionRateK1!W25</f>
        <v>0</v>
      </c>
      <c r="X25" s="48">
        <f>ReactionRateK1!X25</f>
        <v>0</v>
      </c>
      <c r="Y25" s="48">
        <f>ReactionRateK1!Y25</f>
        <v>0</v>
      </c>
      <c r="Z25" s="48">
        <f>ReactionRateK1!Z25</f>
        <v>0</v>
      </c>
      <c r="AA25" s="48">
        <f>ReactionRateK1!AA25</f>
        <v>0</v>
      </c>
      <c r="AB25" s="48">
        <f>ReactionRateK1!AB25</f>
        <v>0</v>
      </c>
      <c r="AC25" s="48">
        <f>ReactionRateK1!AC25</f>
        <v>0</v>
      </c>
      <c r="AD25" s="48">
        <f>ReactionRateK1!AD25</f>
        <v>0</v>
      </c>
      <c r="AE25" s="48">
        <f>ReactionRateK1!AE25</f>
        <v>0</v>
      </c>
      <c r="AF25" s="48"/>
      <c r="AG25" s="48">
        <f>ReactionRateK1!AG25</f>
        <v>0</v>
      </c>
      <c r="AH25" s="48">
        <f>ReactionRateK1!AH25</f>
        <v>0</v>
      </c>
      <c r="AI25" s="48">
        <f>ReactionRateK1!AI25</f>
        <v>0</v>
      </c>
      <c r="AJ25" s="48">
        <f>ReactionRateK1!AJ25</f>
        <v>0</v>
      </c>
      <c r="AK25" s="48">
        <f>ReactionRateK1!AK25</f>
        <v>0</v>
      </c>
      <c r="AL25" s="48">
        <f>ReactionRateK1!AL25</f>
        <v>0</v>
      </c>
      <c r="AM25" s="48"/>
      <c r="AN25" s="48">
        <f>ReactionRateK1!AN25</f>
        <v>0</v>
      </c>
      <c r="AO25" s="48">
        <f>ReactionRateK1!AO25</f>
        <v>0</v>
      </c>
      <c r="AP25" s="48">
        <f>ReactionRateK1!AP25</f>
        <v>0</v>
      </c>
      <c r="AQ25" s="48">
        <f>ReactionRateK1!AQ25</f>
        <v>0</v>
      </c>
      <c r="AR25" s="48">
        <f>ReactionRateK1!AR25</f>
        <v>0</v>
      </c>
    </row>
    <row r="26" spans="1:44">
      <c r="B26" s="34"/>
      <c r="C26" s="13"/>
      <c r="D26" s="51"/>
      <c r="E26" s="52"/>
      <c r="F26" s="53">
        <f>ReactionRateK1!F26</f>
        <v>0</v>
      </c>
      <c r="G26" s="54">
        <f>ReactionRateK1!G26</f>
        <v>0</v>
      </c>
      <c r="H26" s="52">
        <f>ReactionRateK1!H26</f>
        <v>0</v>
      </c>
      <c r="I26" s="52">
        <f>ReactionRateK1!I26</f>
        <v>0</v>
      </c>
      <c r="J26" s="52"/>
      <c r="K26" s="52">
        <f>ReactionRateK1!K26</f>
        <v>0</v>
      </c>
      <c r="L26" s="52">
        <f>ReactionRateK1!L26</f>
        <v>0</v>
      </c>
      <c r="M26" s="52">
        <f>ReactionRateK1!M26</f>
        <v>0</v>
      </c>
      <c r="N26" s="52"/>
      <c r="O26" s="52">
        <f>ReactionRateK1!O26</f>
        <v>0</v>
      </c>
      <c r="P26" s="52">
        <f>ReactionRateK1!P26</f>
        <v>0</v>
      </c>
      <c r="Q26" s="52">
        <f>ReactionRateK1!Q26</f>
        <v>0</v>
      </c>
      <c r="R26" s="52">
        <f>ReactionRateK1!R26</f>
        <v>0</v>
      </c>
      <c r="S26" s="52"/>
      <c r="T26" s="52">
        <f>ReactionRateK1!T26</f>
        <v>0</v>
      </c>
      <c r="U26" s="52">
        <f>ReactionRateK1!U26</f>
        <v>0</v>
      </c>
      <c r="V26" s="52">
        <f>ReactionRateK1!V26</f>
        <v>0</v>
      </c>
      <c r="W26" s="52">
        <f>ReactionRateK1!W26</f>
        <v>0</v>
      </c>
      <c r="X26" s="52">
        <f>ReactionRateK1!X26</f>
        <v>0</v>
      </c>
      <c r="Y26" s="52">
        <f>ReactionRateK1!Y26</f>
        <v>0</v>
      </c>
      <c r="Z26" s="52">
        <f>ReactionRateK1!Z26</f>
        <v>0</v>
      </c>
      <c r="AA26" s="52">
        <f>ReactionRateK1!AA26</f>
        <v>0</v>
      </c>
      <c r="AB26" s="52">
        <f>ReactionRateK1!AB26</f>
        <v>0</v>
      </c>
      <c r="AC26" s="52">
        <f>ReactionRateK1!AC26</f>
        <v>0</v>
      </c>
      <c r="AD26" s="52">
        <f>ReactionRateK1!AD26</f>
        <v>0</v>
      </c>
      <c r="AE26" s="52">
        <f>ReactionRateK1!AE26</f>
        <v>0</v>
      </c>
      <c r="AF26" s="52"/>
      <c r="AG26" s="52">
        <f>ReactionRateK1!AG26</f>
        <v>0</v>
      </c>
      <c r="AH26" s="52">
        <f>ReactionRateK1!AH26</f>
        <v>0</v>
      </c>
      <c r="AI26" s="52">
        <f>ReactionRateK1!AI26</f>
        <v>0</v>
      </c>
      <c r="AJ26" s="52">
        <f>ReactionRateK1!AJ26</f>
        <v>0</v>
      </c>
      <c r="AK26" s="52">
        <f>ReactionRateK1!AK26</f>
        <v>0</v>
      </c>
      <c r="AL26" s="52">
        <f>ReactionRateK1!AL26</f>
        <v>0</v>
      </c>
      <c r="AM26" s="52"/>
      <c r="AN26" s="52">
        <f>ReactionRateK1!AN26</f>
        <v>0</v>
      </c>
      <c r="AO26" s="52">
        <f>ReactionRateK1!AO26</f>
        <v>0</v>
      </c>
      <c r="AP26" s="52">
        <f>ReactionRateK1!AP26</f>
        <v>0</v>
      </c>
      <c r="AQ26" s="52">
        <f>ReactionRateK1!AQ26</f>
        <v>0</v>
      </c>
      <c r="AR26" s="52">
        <f>ReactionRateK1!AR26</f>
        <v>0</v>
      </c>
    </row>
    <row r="27" spans="1:44">
      <c r="F27" s="19"/>
      <c r="AA27" s="2"/>
      <c r="AB27" s="2"/>
      <c r="AC27" s="2"/>
    </row>
    <row r="28" spans="1:44"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AA28" s="42"/>
      <c r="AB28" s="42"/>
      <c r="AC28" s="42"/>
    </row>
    <row r="29" spans="1:44"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AA29" s="2"/>
      <c r="AB29" s="2"/>
      <c r="AC29" s="2"/>
    </row>
    <row r="30" spans="1:44">
      <c r="AA30" s="42"/>
      <c r="AB30" s="42"/>
      <c r="AC30" s="42"/>
    </row>
    <row r="31" spans="1:44">
      <c r="A31" s="40" t="s">
        <v>1</v>
      </c>
      <c r="B31" s="2" t="s">
        <v>11</v>
      </c>
      <c r="C31" s="2" t="s">
        <v>10</v>
      </c>
      <c r="D31" s="2" t="s">
        <v>12</v>
      </c>
      <c r="E31" s="2"/>
      <c r="AA31" s="2"/>
      <c r="AB31" s="2"/>
      <c r="AC31" s="2"/>
    </row>
    <row r="32" spans="1:44">
      <c r="A32" s="3">
        <v>0</v>
      </c>
      <c r="B32" s="19">
        <f>'Composition%'!B2</f>
        <v>400</v>
      </c>
      <c r="C32">
        <f>InletP</f>
        <v>30</v>
      </c>
      <c r="D32" s="26">
        <f>('Composition%'!C2*ReactionRateK4!C32)^3</f>
        <v>21.669446967843744</v>
      </c>
      <c r="E32" s="26"/>
      <c r="F32" s="73">
        <f ca="1">IF(F$2=0,0,F$22*EXP(F$23/($B32+273)/RGas)*(OFFSET('Composition%'!$B2,0,F$13)*OFFSET('Composition%'!$B2,0,F$14)))-IF(F$2=2,0,OFFSET('Composition%'!$B2,0,F$17)*OFFSET('Composition%'!$B2,0,F$18)*(F$24*EXP(-F$25/($B32+273)/RGas)))+ReactionRateK3!F32</f>
        <v>3.432202647636233E-2</v>
      </c>
      <c r="G32" s="73">
        <f ca="1">IF(G$2=0,0,G$22*EXP(G$23/($B32+273)/RGas)*(OFFSET('Composition%'!$B2,0,G$13)*OFFSET('Composition%'!$B2,0,G$14)))-IF(G$2=2,0,OFFSET('Composition%'!$B2,0,G$17)*OFFSET('Composition%'!$B2,0,G$18)*(G$24*EXP(-G$25/($B32+273)/RGas)))+ReactionRateK3!G32</f>
        <v>1.2434895891146984E-2</v>
      </c>
      <c r="H32" s="73">
        <f ca="1">IF(H$2=0,0,H$22*EXP(H$23/($B32+273)/RGas)*(OFFSET('Composition%'!$B2,0,H$13)*OFFSET('Composition%'!$B2,0,H$14)))-IF(H$2=2,0,OFFSET('Composition%'!$B2,0,H$17)*OFFSET('Composition%'!$B2,0,H$18)*(H$24*EXP(-H$25/($B32+273)/RGas)))+ReactionRateK3!H32</f>
        <v>8.3940662237446951E-7</v>
      </c>
      <c r="I32" s="73">
        <f ca="1">IF(I$2=0,0,I$22*EXP(I$23/($B32+273)/RGas)*(OFFSET('Composition%'!$B2,0,I$13)*OFFSET('Composition%'!$B2,0,I$14)))-IF(I$2=2,0,OFFSET('Composition%'!$B2,0,I$17)*OFFSET('Composition%'!$B2,0,I$18)*(I$24*EXP(-I$25/($B32+273)/RGas)))+ReactionRateK3!I32</f>
        <v>-3.1632947270534562E-2</v>
      </c>
      <c r="J32" s="73"/>
      <c r="K32" s="73">
        <f ca="1">IF(K$2=0,0,K$22*EXP(K$23/($B32+273)/RGas)*(OFFSET('Composition%'!$B2,0,K$13)*OFFSET('Composition%'!$B2,0,K$14)))-IF(K$2=2,0,OFFSET('Composition%'!$B2,0,K$17)*OFFSET('Composition%'!$B2,0,K$18)*(K$24*EXP(-K$25/($B32+273)/RGas)))+ReactionRateK3!K32</f>
        <v>0.10328681540960941</v>
      </c>
      <c r="L32" s="73">
        <f ca="1">IF(L$2=0,0,L$22*EXP(L$23/($B32+273)/RGas)*(OFFSET('Composition%'!$B2,0,L$13)*OFFSET('Composition%'!$B2,0,L$14)))-IF(L$2=2,0,OFFSET('Composition%'!$B2,0,L$17)*OFFSET('Composition%'!$B2,0,L$18)*(L$24*EXP(-L$25/($B32+273)/RGas)))+ReactionRateK3!L32</f>
        <v>-1.0207993609383309E-4</v>
      </c>
      <c r="M32" s="73">
        <f ca="1">IF(M$2=0,0,M$22*EXP(M$23/($B32+273)/RGas)*(OFFSET('Composition%'!$B2,0,M$13)*OFFSET('Composition%'!$B2,0,M$14)))-IF(M$2=2,0,OFFSET('Composition%'!$B2,0,M$17)*OFFSET('Composition%'!$B2,0,M$18)*(M$24*EXP(-M$25/($B32+273)/RGas)))+ReactionRateK3!M32</f>
        <v>0</v>
      </c>
      <c r="N32" s="73"/>
      <c r="O32" s="73">
        <f ca="1">IF(O$2=0,0,O$22*EXP(O$23/($B32+273)/RGas)*(OFFSET('Composition%'!$B2,0,O$13)*OFFSET('Composition%'!$B2,0,O$14)))-IF(O$2=2,0,OFFSET('Composition%'!$B2,0,O$17)*OFFSET('Composition%'!$B2,0,O$18)*(O$24*EXP(-O$25/($B32+273)/RGas)))+ReactionRateK3!O32</f>
        <v>0</v>
      </c>
      <c r="P32" s="73">
        <f ca="1">IF(P$2=0,0,P$22*EXP(P$23/($B32+273)/RGas)*(OFFSET('Composition%'!$B2,0,P$13)*OFFSET('Composition%'!$B2,0,P$14)))-IF(P$2=2,0,OFFSET('Composition%'!$B2,0,P$17)*OFFSET('Composition%'!$B2,0,P$18)*(P$24*EXP(-P$25/($B32+273)/RGas)))+ReactionRateK3!P32</f>
        <v>1.384550809543921E-6</v>
      </c>
      <c r="Q32" s="73">
        <f ca="1">IF(Q$2=0,0,Q$22*EXP(Q$23/($B32+273)/RGas)*(OFFSET('Composition%'!$B2,0,Q$13)*OFFSET('Composition%'!$B2,0,Q$14)))-IF(Q$2=2,0,OFFSET('Composition%'!$B2,0,Q$17)*OFFSET('Composition%'!$B2,0,Q$18)*(Q$24*EXP(-Q$25/($B32+273)/RGas)))+ReactionRateK3!Q32</f>
        <v>5.4595666318944367E-8</v>
      </c>
      <c r="R32" s="73">
        <f ca="1">IF(R$2=0,0,R$22*EXP(R$23/($B32+273)/RGas)*(OFFSET('Composition%'!$B2,0,R$13)*OFFSET('Composition%'!$B2,0,R$14)))-IF(R$2=2,0,OFFSET('Composition%'!$B2,0,R$17)*OFFSET('Composition%'!$B2,0,R$18)*(R$24*EXP(-R$25/($B32+273)/RGas)))+ReactionRateK3!R32</f>
        <v>5.646739528846634E-9</v>
      </c>
      <c r="S32" s="73"/>
      <c r="T32" s="73">
        <f ca="1">IF(T$2=0,0,T$22*EXP(T$23/($B32+273)/RGas)*(OFFSET('Composition%'!$B2,0,T$13)*OFFSET('Composition%'!$B2,0,T$14)))-IF(T$2=2,0,OFFSET('Composition%'!$B2,0,T$17)*OFFSET('Composition%'!$B2,0,T$18)*(T$24*EXP(-T$25/($B32+273)/RGas)))+ReactionRateK3!T32</f>
        <v>5.443714632304493E-2</v>
      </c>
      <c r="U32" s="73">
        <f ca="1">IF(U$2=0,0,U$22*EXP(U$23/($B32+273)/RGas)*(OFFSET('Composition%'!$B2,0,U$13)*OFFSET('Composition%'!$B2,0,U$14)))-IF(U$2=2,0,OFFSET('Composition%'!$B2,0,U$17)*OFFSET('Composition%'!$B2,0,U$18)*(U$24*EXP(-U$25/($B32+273)/RGas)))+ReactionRateK3!U32</f>
        <v>2.0058900087449323E-2</v>
      </c>
      <c r="V32" s="73">
        <f ca="1">IF(V$2=0,0,V$22*EXP(V$23/($B32+273)/RGas)*(OFFSET('Composition%'!$B2,0,V$13)*OFFSET('Composition%'!$B2,0,V$14)))-IF(V$2=2,0,OFFSET('Composition%'!$B2,0,V$17)*OFFSET('Composition%'!$B2,0,V$18)*(V$24*EXP(-V$25/($B32+273)/RGas)))+ReactionRateK3!V32</f>
        <v>0</v>
      </c>
      <c r="W32" s="73">
        <f ca="1">IF(W$2=0,0,W$22*EXP(W$23/($B32+273)/RGas)*(OFFSET('Composition%'!$B2,0,W$13)*OFFSET('Composition%'!$B2,0,W$14)))-IF(W$2=2,0,OFFSET('Composition%'!$B2,0,W$17)*OFFSET('Composition%'!$B2,0,W$18)*(W$24*EXP(-W$25/($B32+273)/RGas)))+ReactionRateK3!W32</f>
        <v>0</v>
      </c>
      <c r="X32" s="73">
        <f ca="1">IF(X$2=0,0,X$22*EXP(X$23/($B32+273)/RGas)*(OFFSET('Composition%'!$B2,0,X$13)*OFFSET('Composition%'!$B2,0,X$14)))-IF(X$2=2,0,OFFSET('Composition%'!$B2,0,X$17)*OFFSET('Composition%'!$B2,0,X$18)*(X$24*EXP(-X$25/($B32+273)/RGas)))+ReactionRateK3!X32</f>
        <v>1.0545660153572618E-7</v>
      </c>
      <c r="Y32" s="73">
        <f ca="1">IF(Y$2=0,0,Y$22*EXP(Y$23/($B32+273)/RGas)*(OFFSET('Composition%'!$B2,0,Y$13)*OFFSET('Composition%'!$B2,0,Y$14)))-IF(Y$2=2,0,OFFSET('Composition%'!$B2,0,Y$17)*OFFSET('Composition%'!$B2,0,Y$18)*(Y$24*EXP(-Y$25/($B32+273)/RGas)))+ReactionRateK3!Y32</f>
        <v>5.2194783752300565E-9</v>
      </c>
      <c r="Z32" s="73">
        <f ca="1">IF(Z$2=0,0,Z$22*EXP(Z$23/($B32+273)/RGas)*(OFFSET('Composition%'!$B2,0,Z$13)*OFFSET('Composition%'!$B2,0,Z$14)))-IF(Z$2=2,0,OFFSET('Composition%'!$B2,0,Z$17)*OFFSET('Composition%'!$B2,0,Z$18)*(Z$24*EXP(-Z$25/($B32+273)/RGas)))+ReactionRateK3!Z32</f>
        <v>0</v>
      </c>
      <c r="AA32" s="73">
        <f ca="1">IF(AA$2=0,0,AA$22*EXP(AA$23/($B32+273)/RGas)*(OFFSET('Composition%'!$B2,0,AA$13)*OFFSET('Composition%'!$B2,0,AA$14)))-IF(AA$2=2,0,OFFSET('Composition%'!$B2,0,AA$17)*OFFSET('Composition%'!$B2,0,AA$18)*(AA$24*EXP(-AA$25/($B32+273)/RGas)))+ReactionRateK3!AA32</f>
        <v>0</v>
      </c>
      <c r="AB32" s="73">
        <f ca="1">IF(AB$2=0,0,AB$22*EXP(AB$23/($B32+273)/RGas)*(OFFSET('Composition%'!$B2,0,AB$13)*OFFSET('Composition%'!$B2,0,AB$14)))-IF(AB$2=2,0,OFFSET('Composition%'!$B2,0,AB$17)*OFFSET('Composition%'!$B2,0,AB$18)*(AB$24*EXP(-AB$25/($B32+273)/RGas)))+ReactionRateK3!AB32</f>
        <v>0</v>
      </c>
      <c r="AC32" s="73">
        <f ca="1">IF(AC$2=0,0,AC$22*EXP(AC$23/($B32+273)/RGas)*(OFFSET('Composition%'!$B2,0,AC$13)*OFFSET('Composition%'!$B2,0,AC$14)))-IF(AC$2=2,0,OFFSET('Composition%'!$B2,0,AC$17)*OFFSET('Composition%'!$B2,0,AC$18)*(AC$24*EXP(-AC$25/($B32+273)/RGas)))+ReactionRateK3!AC32</f>
        <v>0</v>
      </c>
      <c r="AD32" s="73">
        <f ca="1">IF(AD$2=0,0,AD$22*EXP(AD$23/($B32+273)/RGas)*(OFFSET('Composition%'!$B2,0,AD$13)*OFFSET('Composition%'!$B2,0,AD$14)))-IF(AD$2=2,0,OFFSET('Composition%'!$B2,0,AD$17)*OFFSET('Composition%'!$B2,0,AD$18)*(AD$24*EXP(-AD$25/($B32+273)/RGas)))+ReactionRateK3!AD32</f>
        <v>0</v>
      </c>
      <c r="AE32" s="73">
        <f ca="1">IF(AE$2=0,0,AE$22*EXP(AE$23/($B32+273)/RGas)*(OFFSET('Composition%'!$B2,0,AE$13)*OFFSET('Composition%'!$B2,0,AE$14)))-IF(AE$2=2,0,OFFSET('Composition%'!$B2,0,AE$17)*OFFSET('Composition%'!$B2,0,AE$18)*(AE$24*EXP(-AE$25/($B32+273)/RGas)))+ReactionRateK3!AE32</f>
        <v>0</v>
      </c>
      <c r="AF32" s="73"/>
      <c r="AG32" s="73">
        <f ca="1">IF(AG$2=0,0,AG$22*EXP(AG$23/($B32+273)/RGas)*(OFFSET('Composition%'!$B2,0,AG$13)*OFFSET('Composition%'!$B2,0,AG$14)))-IF(AG$2=2,0,OFFSET('Composition%'!$B2,0,AG$17)*OFFSET('Composition%'!$B2,0,AG$18)*(AG$24*EXP(-AG$25/($B32+273)/RGas)))+ReactionRateK3!AG32</f>
        <v>0</v>
      </c>
      <c r="AH32" s="73">
        <f ca="1">IF(AH$2=0,0,AH$22*EXP(AH$23/($B32+273)/RGas)*(OFFSET('Composition%'!$B2,0,AH$13)*OFFSET('Composition%'!$B2,0,AH$14)))-IF(AH$2=2,0,OFFSET('Composition%'!$B2,0,AH$17)*OFFSET('Composition%'!$B2,0,AH$18)*(AH$24*EXP(-AH$25/($B32+273)/RGas)))+ReactionRateK3!AH32</f>
        <v>0</v>
      </c>
      <c r="AI32" s="73">
        <f ca="1">IF(AI$2=0,0,AI$22*EXP(AI$23/($B32+273)/RGas)*(OFFSET('Composition%'!$B2,0,AI$13)*OFFSET('Composition%'!$B2,0,AI$14)))-IF(AI$2=2,0,OFFSET('Composition%'!$B2,0,AI$17)*OFFSET('Composition%'!$B2,0,AI$18)*(AI$24*EXP(-AI$25/($B32+273)/RGas)))+ReactionRateK3!AI32</f>
        <v>0</v>
      </c>
      <c r="AJ32" s="73">
        <f ca="1">IF(AJ$2=0,0,AJ$22*EXP(AJ$23/($B32+273)/RGas)*(OFFSET('Composition%'!$B2,0,AJ$13)*OFFSET('Composition%'!$B2,0,AJ$14)))-IF(AJ$2=2,0,OFFSET('Composition%'!$B2,0,AJ$17)*OFFSET('Composition%'!$B2,0,AJ$18)*(AJ$24*EXP(-AJ$25/($B32+273)/RGas)))+ReactionRateK3!AJ32</f>
        <v>0</v>
      </c>
      <c r="AK32" s="73">
        <f ca="1">IF(AK$2=0,0,AK$22*EXP(AK$23/($B32+273)/RGas)*(OFFSET('Composition%'!$B2,0,AK$13)*OFFSET('Composition%'!$B2,0,AK$14)))-IF(AK$2=2,0,OFFSET('Composition%'!$B2,0,AK$17)*OFFSET('Composition%'!$B2,0,AK$18)*(AK$24*EXP(-AK$25/($B32+273)/RGas)))+ReactionRateK3!AK32</f>
        <v>0</v>
      </c>
      <c r="AL32" s="73">
        <f ca="1">IF(AL$2=0,0,AL$22*EXP(AL$23/($B32+273)/RGas)*(OFFSET('Composition%'!$B2,0,AL$13)*OFFSET('Composition%'!$B2,0,AL$14)))-IF(AL$2=2,0,OFFSET('Composition%'!$B2,0,AL$17)*OFFSET('Composition%'!$B2,0,AL$18)*(AL$24*EXP(-AL$25/($B32+273)/RGas)))+ReactionRateK3!AL32</f>
        <v>0</v>
      </c>
      <c r="AM32" s="73"/>
      <c r="AN32" s="73">
        <f ca="1">IF(AN$2=0,0,AN$22*EXP(AN$23/($B32+273)/RGas)*(OFFSET('Composition%'!$B2,0,AN$13)*OFFSET('Composition%'!$B2,0,AN$14)))-IF(AN$2=2,0,OFFSET('Composition%'!$B2,0,AN$17)*OFFSET('Composition%'!$B2,0,AN$18)*(AN$24*EXP(-AN$25/($B32+273)/RGas)))+ReactionRateK3!AN32</f>
        <v>0</v>
      </c>
      <c r="AO32" s="73">
        <f ca="1">IF(AO$2=0,0,AO$22*EXP(AO$23/($B32+273)/RGas)*(OFFSET('Composition%'!$B2,0,AO$13)*OFFSET('Composition%'!$B2,0,AO$14)))-IF(AO$2=2,0,OFFSET('Composition%'!$B2,0,AO$17)*OFFSET('Composition%'!$B2,0,AO$18)*(AO$24*EXP(-AO$25/($B32+273)/RGas)))+ReactionRateK3!AO32</f>
        <v>0</v>
      </c>
      <c r="AP32" s="73">
        <f ca="1">IF(AP$2=0,0,AP$22*EXP(AP$23/($B32+273)/RGas)*(OFFSET('Composition%'!$B2,0,AP$13)*OFFSET('Composition%'!$B2,0,AP$14)))-IF(AP$2=2,0,OFFSET('Composition%'!$B2,0,AP$17)*OFFSET('Composition%'!$B2,0,AP$18)*(AP$24*EXP(-AP$25/($B32+273)/RGas)))+ReactionRateK3!AP32</f>
        <v>2.1004418445782565E-12</v>
      </c>
      <c r="AQ32" s="73">
        <f ca="1">IF(AQ$2=0,0,AQ$22*EXP(AQ$23/($B32+273)/RGas)*(OFFSET('Composition%'!$B2,0,AQ$13)*OFFSET('Composition%'!$B2,0,AQ$14)))-IF(AQ$2=2,0,OFFSET('Composition%'!$B2,0,AQ$17)*OFFSET('Composition%'!$B2,0,AQ$18)*(AQ$24*EXP(-AQ$25/($B32+273)/RGas)))+ReactionRateK3!AQ32</f>
        <v>0</v>
      </c>
      <c r="AR32" s="73">
        <f ca="1">IF(AR$2=0,0,AR$22*EXP(AR$23/($B32+273)/RGas)*(OFFSET('Composition%'!$B2,0,AR$13)*OFFSET('Composition%'!$B2,0,AR$14)))-IF(AR$2=2,0,OFFSET('Composition%'!$B2,0,AR$17)*OFFSET('Composition%'!$B2,0,AR$18)*(AR$24*EXP(-AR$25/($B32+273)/RGas)))+ReactionRateK3!AR32</f>
        <v>0</v>
      </c>
    </row>
    <row r="33" spans="1:44">
      <c r="A33" s="3">
        <f t="shared" ref="A33:A64" si="7">A32+TimeStep</f>
        <v>0.05</v>
      </c>
      <c r="B33" s="19">
        <f ca="1">'Composition%'!B3</f>
        <v>401.21541644636665</v>
      </c>
      <c r="C33">
        <f t="shared" ref="C33:C96" si="8">C32</f>
        <v>30</v>
      </c>
      <c r="D33" s="26">
        <f ca="1">('Composition%'!C3*ReactionRateK4!C33)^3</f>
        <v>20.090772741035742</v>
      </c>
      <c r="E33" s="4"/>
      <c r="F33" s="73">
        <f ca="1">IF(F$2=0,0,F$22*EXP(F$23/($B33+273)/RGas)*(OFFSET('Composition%'!$B3,0,F$13)*OFFSET('Composition%'!$B3,0,F$14)))-IF(F$2=2,0,OFFSET('Composition%'!$B3,0,F$17)*OFFSET('Composition%'!$B3,0,F$18)*(F$24*EXP(-F$25/($B33+273)/RGas)))+ReactionRateK3!F33</f>
        <v>3.3382714572517826E-2</v>
      </c>
      <c r="G33" s="73">
        <f ca="1">IF(G$2=0,0,G$22*EXP(G$23/($B33+273)/RGas)*(OFFSET('Composition%'!$B3,0,G$13)*OFFSET('Composition%'!$B3,0,G$14)))-IF(G$2=2,0,OFFSET('Composition%'!$B3,0,G$17)*OFFSET('Composition%'!$B3,0,G$18)*(G$24*EXP(-G$25/($B33+273)/RGas)))+ReactionRateK3!G33</f>
        <v>1.2095112428222688E-2</v>
      </c>
      <c r="H33" s="73">
        <f ca="1">IF(H$2=0,0,H$22*EXP(H$23/($B33+273)/RGas)*(OFFSET('Composition%'!$B3,0,H$13)*OFFSET('Composition%'!$B3,0,H$14)))-IF(H$2=2,0,OFFSET('Composition%'!$B3,0,H$17)*OFFSET('Composition%'!$B3,0,H$18)*(H$24*EXP(-H$25/($B33+273)/RGas)))+ReactionRateK3!H33</f>
        <v>7.821122161860447E-7</v>
      </c>
      <c r="I33" s="73">
        <f ca="1">IF(I$2=0,0,I$22*EXP(I$23/($B33+273)/RGas)*(OFFSET('Composition%'!$B3,0,I$13)*OFFSET('Composition%'!$B3,0,I$14)))-IF(I$2=2,0,OFFSET('Composition%'!$B3,0,I$17)*OFFSET('Composition%'!$B3,0,I$18)*(I$24*EXP(-I$25/($B33+273)/RGas)))+ReactionRateK3!I33</f>
        <v>-2.9036722262727594E-2</v>
      </c>
      <c r="J33" s="73"/>
      <c r="K33" s="73">
        <f ca="1">IF(K$2=0,0,K$22*EXP(K$23/($B33+273)/RGas)*(OFFSET('Composition%'!$B3,0,K$13)*OFFSET('Composition%'!$B3,0,K$14)))-IF(K$2=2,0,OFFSET('Composition%'!$B3,0,K$17)*OFFSET('Composition%'!$B3,0,K$18)*(K$24*EXP(-K$25/($B33+273)/RGas)))+ReactionRateK3!K33</f>
        <v>0.10181359447001287</v>
      </c>
      <c r="L33" s="73">
        <f ca="1">IF(L$2=0,0,L$22*EXP(L$23/($B33+273)/RGas)*(OFFSET('Composition%'!$B3,0,L$13)*OFFSET('Composition%'!$B3,0,L$14)))-IF(L$2=2,0,OFFSET('Composition%'!$B3,0,L$17)*OFFSET('Composition%'!$B3,0,L$18)*(L$24*EXP(-L$25/($B33+273)/RGas)))+ReactionRateK3!L33</f>
        <v>-1.8537210678796215E-5</v>
      </c>
      <c r="M33" s="73">
        <f ca="1">IF(M$2=0,0,M$22*EXP(M$23/($B33+273)/RGas)*(OFFSET('Composition%'!$B3,0,M$13)*OFFSET('Composition%'!$B3,0,M$14)))-IF(M$2=2,0,OFFSET('Composition%'!$B3,0,M$17)*OFFSET('Composition%'!$B3,0,M$18)*(M$24*EXP(-M$25/($B33+273)/RGas)))+ReactionRateK3!M33</f>
        <v>0</v>
      </c>
      <c r="N33" s="73"/>
      <c r="O33" s="73">
        <f ca="1">IF(O$2=0,0,O$22*EXP(O$23/($B33+273)/RGas)*(OFFSET('Composition%'!$B3,0,O$13)*OFFSET('Composition%'!$B3,0,O$14)))-IF(O$2=2,0,OFFSET('Composition%'!$B3,0,O$17)*OFFSET('Composition%'!$B3,0,O$18)*(O$24*EXP(-O$25/($B33+273)/RGas)))+ReactionRateK3!O33</f>
        <v>0</v>
      </c>
      <c r="P33" s="73">
        <f ca="1">IF(P$2=0,0,P$22*EXP(P$23/($B33+273)/RGas)*(OFFSET('Composition%'!$B3,0,P$13)*OFFSET('Composition%'!$B3,0,P$14)))-IF(P$2=2,0,OFFSET('Composition%'!$B3,0,P$17)*OFFSET('Composition%'!$B3,0,P$18)*(P$24*EXP(-P$25/($B33+273)/RGas)))+ReactionRateK3!P33</f>
        <v>7.0999053390058991E-5</v>
      </c>
      <c r="Q33" s="73">
        <f ca="1">IF(Q$2=0,0,Q$22*EXP(Q$23/($B33+273)/RGas)*(OFFSET('Composition%'!$B3,0,Q$13)*OFFSET('Composition%'!$B3,0,Q$14)))-IF(Q$2=2,0,OFFSET('Composition%'!$B3,0,Q$17)*OFFSET('Composition%'!$B3,0,Q$18)*(Q$24*EXP(-Q$25/($B33+273)/RGas)))+ReactionRateK3!Q33</f>
        <v>3.5743744671609632E-7</v>
      </c>
      <c r="R33" s="73">
        <f ca="1">IF(R$2=0,0,R$22*EXP(R$23/($B33+273)/RGas)*(OFFSET('Composition%'!$B3,0,R$13)*OFFSET('Composition%'!$B3,0,R$14)))-IF(R$2=2,0,OFFSET('Composition%'!$B3,0,R$17)*OFFSET('Composition%'!$B3,0,R$18)*(R$24*EXP(-R$25/($B33+273)/RGas)))+ReactionRateK3!R33</f>
        <v>2.9487922461250756E-8</v>
      </c>
      <c r="S33" s="73"/>
      <c r="T33" s="73">
        <f ca="1">IF(T$2=0,0,T$22*EXP(T$23/($B33+273)/RGas)*(OFFSET('Composition%'!$B3,0,T$13)*OFFSET('Composition%'!$B3,0,T$14)))-IF(T$2=2,0,OFFSET('Composition%'!$B3,0,T$17)*OFFSET('Composition%'!$B3,0,T$18)*(T$24*EXP(-T$25/($B33+273)/RGas)))+ReactionRateK3!T33</f>
        <v>5.0919074400875938E-2</v>
      </c>
      <c r="U33" s="73">
        <f ca="1">IF(U$2=0,0,U$22*EXP(U$23/($B33+273)/RGas)*(OFFSET('Composition%'!$B3,0,U$13)*OFFSET('Composition%'!$B3,0,U$14)))-IF(U$2=2,0,OFFSET('Composition%'!$B3,0,U$17)*OFFSET('Composition%'!$B3,0,U$18)*(U$24*EXP(-U$25/($B33+273)/RGas)))+ReactionRateK3!U33</f>
        <v>1.6797143977824919E-2</v>
      </c>
      <c r="V33" s="73">
        <f ca="1">IF(V$2=0,0,V$22*EXP(V$23/($B33+273)/RGas)*(OFFSET('Composition%'!$B3,0,V$13)*OFFSET('Composition%'!$B3,0,V$14)))-IF(V$2=2,0,OFFSET('Composition%'!$B3,0,V$17)*OFFSET('Composition%'!$B3,0,V$18)*(V$24*EXP(-V$25/($B33+273)/RGas)))+ReactionRateK3!V33</f>
        <v>0</v>
      </c>
      <c r="W33" s="73">
        <f ca="1">IF(W$2=0,0,W$22*EXP(W$23/($B33+273)/RGas)*(OFFSET('Composition%'!$B3,0,W$13)*OFFSET('Composition%'!$B3,0,W$14)))-IF(W$2=2,0,OFFSET('Composition%'!$B3,0,W$17)*OFFSET('Composition%'!$B3,0,W$18)*(W$24*EXP(-W$25/($B33+273)/RGas)))+ReactionRateK3!W33</f>
        <v>0</v>
      </c>
      <c r="X33" s="73">
        <f ca="1">IF(X$2=0,0,X$22*EXP(X$23/($B33+273)/RGas)*(OFFSET('Composition%'!$B3,0,X$13)*OFFSET('Composition%'!$B3,0,X$14)))-IF(X$2=2,0,OFFSET('Composition%'!$B3,0,X$17)*OFFSET('Composition%'!$B3,0,X$18)*(X$24*EXP(-X$25/($B33+273)/RGas)))+ReactionRateK3!X33</f>
        <v>1.0283001000028874E-7</v>
      </c>
      <c r="Y33" s="73">
        <f ca="1">IF(Y$2=0,0,Y$22*EXP(Y$23/($B33+273)/RGas)*(OFFSET('Composition%'!$B3,0,Y$13)*OFFSET('Composition%'!$B3,0,Y$14)))-IF(Y$2=2,0,OFFSET('Composition%'!$B3,0,Y$17)*OFFSET('Composition%'!$B3,0,Y$18)*(Y$24*EXP(-Y$25/($B33+273)/RGas)))+ReactionRateK3!Y33</f>
        <v>5.0894776211745252E-9</v>
      </c>
      <c r="Z33" s="73">
        <f ca="1">IF(Z$2=0,0,Z$22*EXP(Z$23/($B33+273)/RGas)*(OFFSET('Composition%'!$B3,0,Z$13)*OFFSET('Composition%'!$B3,0,Z$14)))-IF(Z$2=2,0,OFFSET('Composition%'!$B3,0,Z$17)*OFFSET('Composition%'!$B3,0,Z$18)*(Z$24*EXP(-Z$25/($B33+273)/RGas)))+ReactionRateK3!Z33</f>
        <v>0</v>
      </c>
      <c r="AA33" s="73">
        <f ca="1">IF(AA$2=0,0,AA$22*EXP(AA$23/($B33+273)/RGas)*(OFFSET('Composition%'!$B3,0,AA$13)*OFFSET('Composition%'!$B3,0,AA$14)))-IF(AA$2=2,0,OFFSET('Composition%'!$B3,0,AA$17)*OFFSET('Composition%'!$B3,0,AA$18)*(AA$24*EXP(-AA$25/($B33+273)/RGas)))+ReactionRateK3!AA33</f>
        <v>0</v>
      </c>
      <c r="AB33" s="73">
        <f ca="1">IF(AB$2=0,0,AB$22*EXP(AB$23/($B33+273)/RGas)*(OFFSET('Composition%'!$B3,0,AB$13)*OFFSET('Composition%'!$B3,0,AB$14)))-IF(AB$2=2,0,OFFSET('Composition%'!$B3,0,AB$17)*OFFSET('Composition%'!$B3,0,AB$18)*(AB$24*EXP(-AB$25/($B33+273)/RGas)))+ReactionRateK3!AB33</f>
        <v>0</v>
      </c>
      <c r="AC33" s="73">
        <f ca="1">IF(AC$2=0,0,AC$22*EXP(AC$23/($B33+273)/RGas)*(OFFSET('Composition%'!$B3,0,AC$13)*OFFSET('Composition%'!$B3,0,AC$14)))-IF(AC$2=2,0,OFFSET('Composition%'!$B3,0,AC$17)*OFFSET('Composition%'!$B3,0,AC$18)*(AC$24*EXP(-AC$25/($B33+273)/RGas)))+ReactionRateK3!AC33</f>
        <v>0</v>
      </c>
      <c r="AD33" s="73">
        <f ca="1">IF(AD$2=0,0,AD$22*EXP(AD$23/($B33+273)/RGas)*(OFFSET('Composition%'!$B3,0,AD$13)*OFFSET('Composition%'!$B3,0,AD$14)))-IF(AD$2=2,0,OFFSET('Composition%'!$B3,0,AD$17)*OFFSET('Composition%'!$B3,0,AD$18)*(AD$24*EXP(-AD$25/($B33+273)/RGas)))+ReactionRateK3!AD33</f>
        <v>0</v>
      </c>
      <c r="AE33" s="73">
        <f ca="1">IF(AE$2=0,0,AE$22*EXP(AE$23/($B33+273)/RGas)*(OFFSET('Composition%'!$B3,0,AE$13)*OFFSET('Composition%'!$B3,0,AE$14)))-IF(AE$2=2,0,OFFSET('Composition%'!$B3,0,AE$17)*OFFSET('Composition%'!$B3,0,AE$18)*(AE$24*EXP(-AE$25/($B33+273)/RGas)))+ReactionRateK3!AE33</f>
        <v>0</v>
      </c>
      <c r="AF33" s="73"/>
      <c r="AG33" s="73">
        <f ca="1">IF(AG$2=0,0,AG$22*EXP(AG$23/($B33+273)/RGas)*(OFFSET('Composition%'!$B3,0,AG$13)*OFFSET('Composition%'!$B3,0,AG$14)))-IF(AG$2=2,0,OFFSET('Composition%'!$B3,0,AG$17)*OFFSET('Composition%'!$B3,0,AG$18)*(AG$24*EXP(-AG$25/($B33+273)/RGas)))+ReactionRateK3!AG33</f>
        <v>0</v>
      </c>
      <c r="AH33" s="73">
        <f ca="1">IF(AH$2=0,0,AH$22*EXP(AH$23/($B33+273)/RGas)*(OFFSET('Composition%'!$B3,0,AH$13)*OFFSET('Composition%'!$B3,0,AH$14)))-IF(AH$2=2,0,OFFSET('Composition%'!$B3,0,AH$17)*OFFSET('Composition%'!$B3,0,AH$18)*(AH$24*EXP(-AH$25/($B33+273)/RGas)))+ReactionRateK3!AH33</f>
        <v>0</v>
      </c>
      <c r="AI33" s="73">
        <f ca="1">IF(AI$2=0,0,AI$22*EXP(AI$23/($B33+273)/RGas)*(OFFSET('Composition%'!$B3,0,AI$13)*OFFSET('Composition%'!$B3,0,AI$14)))-IF(AI$2=2,0,OFFSET('Composition%'!$B3,0,AI$17)*OFFSET('Composition%'!$B3,0,AI$18)*(AI$24*EXP(-AI$25/($B33+273)/RGas)))+ReactionRateK3!AI33</f>
        <v>0</v>
      </c>
      <c r="AJ33" s="73">
        <f ca="1">IF(AJ$2=0,0,AJ$22*EXP(AJ$23/($B33+273)/RGas)*(OFFSET('Composition%'!$B3,0,AJ$13)*OFFSET('Composition%'!$B3,0,AJ$14)))-IF(AJ$2=2,0,OFFSET('Composition%'!$B3,0,AJ$17)*OFFSET('Composition%'!$B3,0,AJ$18)*(AJ$24*EXP(-AJ$25/($B33+273)/RGas)))+ReactionRateK3!AJ33</f>
        <v>0</v>
      </c>
      <c r="AK33" s="73">
        <f ca="1">IF(AK$2=0,0,AK$22*EXP(AK$23/($B33+273)/RGas)*(OFFSET('Composition%'!$B3,0,AK$13)*OFFSET('Composition%'!$B3,0,AK$14)))-IF(AK$2=2,0,OFFSET('Composition%'!$B3,0,AK$17)*OFFSET('Composition%'!$B3,0,AK$18)*(AK$24*EXP(-AK$25/($B33+273)/RGas)))+ReactionRateK3!AK33</f>
        <v>0</v>
      </c>
      <c r="AL33" s="73">
        <f ca="1">IF(AL$2=0,0,AL$22*EXP(AL$23/($B33+273)/RGas)*(OFFSET('Composition%'!$B3,0,AL$13)*OFFSET('Composition%'!$B3,0,AL$14)))-IF(AL$2=2,0,OFFSET('Composition%'!$B3,0,AL$17)*OFFSET('Composition%'!$B3,0,AL$18)*(AL$24*EXP(-AL$25/($B33+273)/RGas)))+ReactionRateK3!AL33</f>
        <v>0</v>
      </c>
      <c r="AM33" s="73"/>
      <c r="AN33" s="73">
        <f ca="1">IF(AN$2=0,0,AN$22*EXP(AN$23/($B33+273)/RGas)*(OFFSET('Composition%'!$B3,0,AN$13)*OFFSET('Composition%'!$B3,0,AN$14)))-IF(AN$2=2,0,OFFSET('Composition%'!$B3,0,AN$17)*OFFSET('Composition%'!$B3,0,AN$18)*(AN$24*EXP(-AN$25/($B33+273)/RGas)))+ReactionRateK3!AN33</f>
        <v>0</v>
      </c>
      <c r="AO33" s="73">
        <f ca="1">IF(AO$2=0,0,AO$22*EXP(AO$23/($B33+273)/RGas)*(OFFSET('Composition%'!$B3,0,AO$13)*OFFSET('Composition%'!$B3,0,AO$14)))-IF(AO$2=2,0,OFFSET('Composition%'!$B3,0,AO$17)*OFFSET('Composition%'!$B3,0,AO$18)*(AO$24*EXP(-AO$25/($B33+273)/RGas)))+ReactionRateK3!AO33</f>
        <v>0</v>
      </c>
      <c r="AP33" s="73">
        <f ca="1">IF(AP$2=0,0,AP$22*EXP(AP$23/($B33+273)/RGas)*(OFFSET('Composition%'!$B3,0,AP$13)*OFFSET('Composition%'!$B3,0,AP$14)))-IF(AP$2=2,0,OFFSET('Composition%'!$B3,0,AP$17)*OFFSET('Composition%'!$B3,0,AP$18)*(AP$24*EXP(-AP$25/($B33+273)/RGas)))+ReactionRateK3!AP33</f>
        <v>2.8544569451962061E-12</v>
      </c>
      <c r="AQ33" s="73">
        <f ca="1">IF(AQ$2=0,0,AQ$22*EXP(AQ$23/($B33+273)/RGas)*(OFFSET('Composition%'!$B3,0,AQ$13)*OFFSET('Composition%'!$B3,0,AQ$14)))-IF(AQ$2=2,0,OFFSET('Composition%'!$B3,0,AQ$17)*OFFSET('Composition%'!$B3,0,AQ$18)*(AQ$24*EXP(-AQ$25/($B33+273)/RGas)))+ReactionRateK3!AQ33</f>
        <v>0</v>
      </c>
      <c r="AR33" s="73">
        <f ca="1">IF(AR$2=0,0,AR$22*EXP(AR$23/($B33+273)/RGas)*(OFFSET('Composition%'!$B3,0,AR$13)*OFFSET('Composition%'!$B3,0,AR$14)))-IF(AR$2=2,0,OFFSET('Composition%'!$B3,0,AR$17)*OFFSET('Composition%'!$B3,0,AR$18)*(AR$24*EXP(-AR$25/($B33+273)/RGas)))+ReactionRateK3!AR33</f>
        <v>0</v>
      </c>
    </row>
    <row r="34" spans="1:44">
      <c r="A34" s="3">
        <f t="shared" si="7"/>
        <v>0.1</v>
      </c>
      <c r="B34" s="19">
        <f ca="1">'Composition%'!B4</f>
        <v>402.31244460180511</v>
      </c>
      <c r="C34">
        <f t="shared" si="8"/>
        <v>30</v>
      </c>
      <c r="D34" s="26">
        <f ca="1">('Composition%'!C4*ReactionRateK4!C34)^3</f>
        <v>18.724019196981594</v>
      </c>
      <c r="E34" s="4"/>
      <c r="F34" s="73">
        <f ca="1">IF(F$2=0,0,F$22*EXP(F$23/($B34+273)/RGas)*(OFFSET('Composition%'!$B4,0,F$13)*OFFSET('Composition%'!$B4,0,F$14)))-IF(F$2=2,0,OFFSET('Composition%'!$B4,0,F$17)*OFFSET('Composition%'!$B4,0,F$18)*(F$24*EXP(-F$25/($B34+273)/RGas)))+ReactionRateK3!F34</f>
        <v>3.2467127189278737E-2</v>
      </c>
      <c r="G34" s="73">
        <f ca="1">IF(G$2=0,0,G$22*EXP(G$23/($B34+273)/RGas)*(OFFSET('Composition%'!$B4,0,G$13)*OFFSET('Composition%'!$B4,0,G$14)))-IF(G$2=2,0,OFFSET('Composition%'!$B4,0,G$17)*OFFSET('Composition%'!$B4,0,G$18)*(G$24*EXP(-G$25/($B34+273)/RGas)))+ReactionRateK3!G34</f>
        <v>1.1764728465687704E-2</v>
      </c>
      <c r="H34" s="73">
        <f ca="1">IF(H$2=0,0,H$22*EXP(H$23/($B34+273)/RGas)*(OFFSET('Composition%'!$B4,0,H$13)*OFFSET('Composition%'!$B4,0,H$14)))-IF(H$2=2,0,OFFSET('Composition%'!$B4,0,H$17)*OFFSET('Composition%'!$B4,0,H$18)*(H$24*EXP(-H$25/($B34+273)/RGas)))+ReactionRateK3!H34</f>
        <v>7.0172296364650442E-7</v>
      </c>
      <c r="I34" s="73">
        <f ca="1">IF(I$2=0,0,I$22*EXP(I$23/($B34+273)/RGas)*(OFFSET('Composition%'!$B4,0,I$13)*OFFSET('Composition%'!$B4,0,I$14)))-IF(I$2=2,0,OFFSET('Composition%'!$B4,0,I$17)*OFFSET('Composition%'!$B4,0,I$18)*(I$24*EXP(-I$25/($B34+273)/RGas)))+ReactionRateK3!I34</f>
        <v>-2.6650572288542555E-2</v>
      </c>
      <c r="J34" s="73"/>
      <c r="K34" s="73">
        <f ca="1">IF(K$2=0,0,K$22*EXP(K$23/($B34+273)/RGas)*(OFFSET('Composition%'!$B4,0,K$13)*OFFSET('Composition%'!$B4,0,K$14)))-IF(K$2=2,0,OFFSET('Composition%'!$B4,0,K$17)*OFFSET('Composition%'!$B4,0,K$18)*(K$24*EXP(-K$25/($B34+273)/RGas)))+ReactionRateK3!K34</f>
        <v>0.10032278996717209</v>
      </c>
      <c r="L34" s="73">
        <f ca="1">IF(L$2=0,0,L$22*EXP(L$23/($B34+273)/RGas)*(OFFSET('Composition%'!$B4,0,L$13)*OFFSET('Composition%'!$B4,0,L$14)))-IF(L$2=2,0,OFFSET('Composition%'!$B4,0,L$17)*OFFSET('Composition%'!$B4,0,L$18)*(L$24*EXP(-L$25/($B34+273)/RGas)))+ReactionRateK3!L34</f>
        <v>1.7839598939721128E-3</v>
      </c>
      <c r="M34" s="73">
        <f ca="1">IF(M$2=0,0,M$22*EXP(M$23/($B34+273)/RGas)*(OFFSET('Composition%'!$B4,0,M$13)*OFFSET('Composition%'!$B4,0,M$14)))-IF(M$2=2,0,OFFSET('Composition%'!$B4,0,M$17)*OFFSET('Composition%'!$B4,0,M$18)*(M$24*EXP(-M$25/($B34+273)/RGas)))+ReactionRateK3!M34</f>
        <v>0</v>
      </c>
      <c r="N34" s="73"/>
      <c r="O34" s="73">
        <f ca="1">IF(O$2=0,0,O$22*EXP(O$23/($B34+273)/RGas)*(OFFSET('Composition%'!$B4,0,O$13)*OFFSET('Composition%'!$B4,0,O$14)))-IF(O$2=2,0,OFFSET('Composition%'!$B4,0,O$17)*OFFSET('Composition%'!$B4,0,O$18)*(O$24*EXP(-O$25/($B34+273)/RGas)))+ReactionRateK3!O34</f>
        <v>0</v>
      </c>
      <c r="P34" s="73">
        <f ca="1">IF(P$2=0,0,P$22*EXP(P$23/($B34+273)/RGas)*(OFFSET('Composition%'!$B4,0,P$13)*OFFSET('Composition%'!$B4,0,P$14)))-IF(P$2=2,0,OFFSET('Composition%'!$B4,0,P$17)*OFFSET('Composition%'!$B4,0,P$18)*(P$24*EXP(-P$25/($B34+273)/RGas)))+ReactionRateK3!P34</f>
        <v>2.4037075410584938E-4</v>
      </c>
      <c r="Q34" s="73">
        <f ca="1">IF(Q$2=0,0,Q$22*EXP(Q$23/($B34+273)/RGas)*(OFFSET('Composition%'!$B4,0,Q$13)*OFFSET('Composition%'!$B4,0,Q$14)))-IF(Q$2=2,0,OFFSET('Composition%'!$B4,0,Q$17)*OFFSET('Composition%'!$B4,0,Q$18)*(Q$24*EXP(-Q$25/($B34+273)/RGas)))+ReactionRateK3!Q34</f>
        <v>9.1558826331952693E-7</v>
      </c>
      <c r="R34" s="73">
        <f ca="1">IF(R$2=0,0,R$22*EXP(R$23/($B34+273)/RGas)*(OFFSET('Composition%'!$B4,0,R$13)*OFFSET('Composition%'!$B4,0,R$14)))-IF(R$2=2,0,OFFSET('Composition%'!$B4,0,R$17)*OFFSET('Composition%'!$B4,0,R$18)*(R$24*EXP(-R$25/($B34+273)/RGas)))+ReactionRateK3!R34</f>
        <v>7.1349944809445988E-8</v>
      </c>
      <c r="S34" s="73"/>
      <c r="T34" s="73">
        <f ca="1">IF(T$2=0,0,T$22*EXP(T$23/($B34+273)/RGas)*(OFFSET('Composition%'!$B4,0,T$13)*OFFSET('Composition%'!$B4,0,T$14)))-IF(T$2=2,0,OFFSET('Composition%'!$B4,0,T$17)*OFFSET('Composition%'!$B4,0,T$18)*(T$24*EXP(-T$25/($B34+273)/RGas)))+ReactionRateK3!T34</f>
        <v>4.7710204453712525E-2</v>
      </c>
      <c r="U34" s="73">
        <f ca="1">IF(U$2=0,0,U$22*EXP(U$23/($B34+273)/RGas)*(OFFSET('Composition%'!$B4,0,U$13)*OFFSET('Composition%'!$B4,0,U$14)))-IF(U$2=2,0,OFFSET('Composition%'!$B4,0,U$17)*OFFSET('Composition%'!$B4,0,U$18)*(U$24*EXP(-U$25/($B34+273)/RGas)))+ReactionRateK3!U34</f>
        <v>1.4147850187969494E-2</v>
      </c>
      <c r="V34" s="73">
        <f ca="1">IF(V$2=0,0,V$22*EXP(V$23/($B34+273)/RGas)*(OFFSET('Composition%'!$B4,0,V$13)*OFFSET('Composition%'!$B4,0,V$14)))-IF(V$2=2,0,OFFSET('Composition%'!$B4,0,V$17)*OFFSET('Composition%'!$B4,0,V$18)*(V$24*EXP(-V$25/($B34+273)/RGas)))+ReactionRateK3!V34</f>
        <v>0</v>
      </c>
      <c r="W34" s="73">
        <f ca="1">IF(W$2=0,0,W$22*EXP(W$23/($B34+273)/RGas)*(OFFSET('Composition%'!$B4,0,W$13)*OFFSET('Composition%'!$B4,0,W$14)))-IF(W$2=2,0,OFFSET('Composition%'!$B4,0,W$17)*OFFSET('Composition%'!$B4,0,W$18)*(W$24*EXP(-W$25/($B34+273)/RGas)))+ReactionRateK3!W34</f>
        <v>0</v>
      </c>
      <c r="X34" s="73">
        <f ca="1">IF(X$2=0,0,X$22*EXP(X$23/($B34+273)/RGas)*(OFFSET('Composition%'!$B4,0,X$13)*OFFSET('Composition%'!$B4,0,X$14)))-IF(X$2=2,0,OFFSET('Composition%'!$B4,0,X$17)*OFFSET('Composition%'!$B4,0,X$18)*(X$24*EXP(-X$25/($B34+273)/RGas)))+ReactionRateK3!X34</f>
        <v>1.0044250698659134E-7</v>
      </c>
      <c r="Y34" s="73">
        <f ca="1">IF(Y$2=0,0,Y$22*EXP(Y$23/($B34+273)/RGas)*(OFFSET('Composition%'!$B4,0,Y$13)*OFFSET('Composition%'!$B4,0,Y$14)))-IF(Y$2=2,0,OFFSET('Composition%'!$B4,0,Y$17)*OFFSET('Composition%'!$B4,0,Y$18)*(Y$24*EXP(-Y$25/($B34+273)/RGas)))+ReactionRateK3!Y34</f>
        <v>4.9713103355867351E-9</v>
      </c>
      <c r="Z34" s="73">
        <f ca="1">IF(Z$2=0,0,Z$22*EXP(Z$23/($B34+273)/RGas)*(OFFSET('Composition%'!$B4,0,Z$13)*OFFSET('Composition%'!$B4,0,Z$14)))-IF(Z$2=2,0,OFFSET('Composition%'!$B4,0,Z$17)*OFFSET('Composition%'!$B4,0,Z$18)*(Z$24*EXP(-Z$25/($B34+273)/RGas)))+ReactionRateK3!Z34</f>
        <v>0</v>
      </c>
      <c r="AA34" s="73">
        <f ca="1">IF(AA$2=0,0,AA$22*EXP(AA$23/($B34+273)/RGas)*(OFFSET('Composition%'!$B4,0,AA$13)*OFFSET('Composition%'!$B4,0,AA$14)))-IF(AA$2=2,0,OFFSET('Composition%'!$B4,0,AA$17)*OFFSET('Composition%'!$B4,0,AA$18)*(AA$24*EXP(-AA$25/($B34+273)/RGas)))+ReactionRateK3!AA34</f>
        <v>0</v>
      </c>
      <c r="AB34" s="73">
        <f ca="1">IF(AB$2=0,0,AB$22*EXP(AB$23/($B34+273)/RGas)*(OFFSET('Composition%'!$B4,0,AB$13)*OFFSET('Composition%'!$B4,0,AB$14)))-IF(AB$2=2,0,OFFSET('Composition%'!$B4,0,AB$17)*OFFSET('Composition%'!$B4,0,AB$18)*(AB$24*EXP(-AB$25/($B34+273)/RGas)))+ReactionRateK3!AB34</f>
        <v>0</v>
      </c>
      <c r="AC34" s="73">
        <f ca="1">IF(AC$2=0,0,AC$22*EXP(AC$23/($B34+273)/RGas)*(OFFSET('Composition%'!$B4,0,AC$13)*OFFSET('Composition%'!$B4,0,AC$14)))-IF(AC$2=2,0,OFFSET('Composition%'!$B4,0,AC$17)*OFFSET('Composition%'!$B4,0,AC$18)*(AC$24*EXP(-AC$25/($B34+273)/RGas)))+ReactionRateK3!AC34</f>
        <v>0</v>
      </c>
      <c r="AD34" s="73">
        <f ca="1">IF(AD$2=0,0,AD$22*EXP(AD$23/($B34+273)/RGas)*(OFFSET('Composition%'!$B4,0,AD$13)*OFFSET('Composition%'!$B4,0,AD$14)))-IF(AD$2=2,0,OFFSET('Composition%'!$B4,0,AD$17)*OFFSET('Composition%'!$B4,0,AD$18)*(AD$24*EXP(-AD$25/($B34+273)/RGas)))+ReactionRateK3!AD34</f>
        <v>0</v>
      </c>
      <c r="AE34" s="73">
        <f ca="1">IF(AE$2=0,0,AE$22*EXP(AE$23/($B34+273)/RGas)*(OFFSET('Composition%'!$B4,0,AE$13)*OFFSET('Composition%'!$B4,0,AE$14)))-IF(AE$2=2,0,OFFSET('Composition%'!$B4,0,AE$17)*OFFSET('Composition%'!$B4,0,AE$18)*(AE$24*EXP(-AE$25/($B34+273)/RGas)))+ReactionRateK3!AE34</f>
        <v>0</v>
      </c>
      <c r="AF34" s="73"/>
      <c r="AG34" s="73">
        <f ca="1">IF(AG$2=0,0,AG$22*EXP(AG$23/($B34+273)/RGas)*(OFFSET('Composition%'!$B4,0,AG$13)*OFFSET('Composition%'!$B4,0,AG$14)))-IF(AG$2=2,0,OFFSET('Composition%'!$B4,0,AG$17)*OFFSET('Composition%'!$B4,0,AG$18)*(AG$24*EXP(-AG$25/($B34+273)/RGas)))+ReactionRateK3!AG34</f>
        <v>0</v>
      </c>
      <c r="AH34" s="73">
        <f ca="1">IF(AH$2=0,0,AH$22*EXP(AH$23/($B34+273)/RGas)*(OFFSET('Composition%'!$B4,0,AH$13)*OFFSET('Composition%'!$B4,0,AH$14)))-IF(AH$2=2,0,OFFSET('Composition%'!$B4,0,AH$17)*OFFSET('Composition%'!$B4,0,AH$18)*(AH$24*EXP(-AH$25/($B34+273)/RGas)))+ReactionRateK3!AH34</f>
        <v>0</v>
      </c>
      <c r="AI34" s="73">
        <f ca="1">IF(AI$2=0,0,AI$22*EXP(AI$23/($B34+273)/RGas)*(OFFSET('Composition%'!$B4,0,AI$13)*OFFSET('Composition%'!$B4,0,AI$14)))-IF(AI$2=2,0,OFFSET('Composition%'!$B4,0,AI$17)*OFFSET('Composition%'!$B4,0,AI$18)*(AI$24*EXP(-AI$25/($B34+273)/RGas)))+ReactionRateK3!AI34</f>
        <v>0</v>
      </c>
      <c r="AJ34" s="73">
        <f ca="1">IF(AJ$2=0,0,AJ$22*EXP(AJ$23/($B34+273)/RGas)*(OFFSET('Composition%'!$B4,0,AJ$13)*OFFSET('Composition%'!$B4,0,AJ$14)))-IF(AJ$2=2,0,OFFSET('Composition%'!$B4,0,AJ$17)*OFFSET('Composition%'!$B4,0,AJ$18)*(AJ$24*EXP(-AJ$25/($B34+273)/RGas)))+ReactionRateK3!AJ34</f>
        <v>0</v>
      </c>
      <c r="AK34" s="73">
        <f ca="1">IF(AK$2=0,0,AK$22*EXP(AK$23/($B34+273)/RGas)*(OFFSET('Composition%'!$B4,0,AK$13)*OFFSET('Composition%'!$B4,0,AK$14)))-IF(AK$2=2,0,OFFSET('Composition%'!$B4,0,AK$17)*OFFSET('Composition%'!$B4,0,AK$18)*(AK$24*EXP(-AK$25/($B34+273)/RGas)))+ReactionRateK3!AK34</f>
        <v>0</v>
      </c>
      <c r="AL34" s="73">
        <f ca="1">IF(AL$2=0,0,AL$22*EXP(AL$23/($B34+273)/RGas)*(OFFSET('Composition%'!$B4,0,AL$13)*OFFSET('Composition%'!$B4,0,AL$14)))-IF(AL$2=2,0,OFFSET('Composition%'!$B4,0,AL$17)*OFFSET('Composition%'!$B4,0,AL$18)*(AL$24*EXP(-AL$25/($B34+273)/RGas)))+ReactionRateK3!AL34</f>
        <v>0</v>
      </c>
      <c r="AM34" s="73"/>
      <c r="AN34" s="73">
        <f ca="1">IF(AN$2=0,0,AN$22*EXP(AN$23/($B34+273)/RGas)*(OFFSET('Composition%'!$B4,0,AN$13)*OFFSET('Composition%'!$B4,0,AN$14)))-IF(AN$2=2,0,OFFSET('Composition%'!$B4,0,AN$17)*OFFSET('Composition%'!$B4,0,AN$18)*(AN$24*EXP(-AN$25/($B34+273)/RGas)))+ReactionRateK3!AN34</f>
        <v>0</v>
      </c>
      <c r="AO34" s="73">
        <f ca="1">IF(AO$2=0,0,AO$22*EXP(AO$23/($B34+273)/RGas)*(OFFSET('Composition%'!$B4,0,AO$13)*OFFSET('Composition%'!$B4,0,AO$14)))-IF(AO$2=2,0,OFFSET('Composition%'!$B4,0,AO$17)*OFFSET('Composition%'!$B4,0,AO$18)*(AO$24*EXP(-AO$25/($B34+273)/RGas)))+ReactionRateK3!AO34</f>
        <v>0</v>
      </c>
      <c r="AP34" s="73">
        <f ca="1">IF(AP$2=0,0,AP$22*EXP(AP$23/($B34+273)/RGas)*(OFFSET('Composition%'!$B4,0,AP$13)*OFFSET('Composition%'!$B4,0,AP$14)))-IF(AP$2=2,0,OFFSET('Composition%'!$B4,0,AP$17)*OFFSET('Composition%'!$B4,0,AP$18)*(AP$24*EXP(-AP$25/($B34+273)/RGas)))+ReactionRateK3!AP34</f>
        <v>3.4858513771244245E-12</v>
      </c>
      <c r="AQ34" s="73">
        <f ca="1">IF(AQ$2=0,0,AQ$22*EXP(AQ$23/($B34+273)/RGas)*(OFFSET('Composition%'!$B4,0,AQ$13)*OFFSET('Composition%'!$B4,0,AQ$14)))-IF(AQ$2=2,0,OFFSET('Composition%'!$B4,0,AQ$17)*OFFSET('Composition%'!$B4,0,AQ$18)*(AQ$24*EXP(-AQ$25/($B34+273)/RGas)))+ReactionRateK3!AQ34</f>
        <v>0</v>
      </c>
      <c r="AR34" s="73">
        <f ca="1">IF(AR$2=0,0,AR$22*EXP(AR$23/($B34+273)/RGas)*(OFFSET('Composition%'!$B4,0,AR$13)*OFFSET('Composition%'!$B4,0,AR$14)))-IF(AR$2=2,0,OFFSET('Composition%'!$B4,0,AR$17)*OFFSET('Composition%'!$B4,0,AR$18)*(AR$24*EXP(-AR$25/($B34+273)/RGas)))+ReactionRateK3!AR34</f>
        <v>0</v>
      </c>
    </row>
    <row r="35" spans="1:44">
      <c r="A35" s="3">
        <f t="shared" si="7"/>
        <v>0.15000000000000002</v>
      </c>
      <c r="B35" s="19">
        <f ca="1">'Composition%'!B5</f>
        <v>403.29516752316778</v>
      </c>
      <c r="C35">
        <f t="shared" si="8"/>
        <v>30</v>
      </c>
      <c r="D35" s="26">
        <f ca="1">('Composition%'!C5*ReactionRateK4!C35)^3</f>
        <v>17.530983251728713</v>
      </c>
      <c r="E35" s="4"/>
      <c r="F35" s="73">
        <f ca="1">IF(F$2=0,0,F$22*EXP(F$23/($B35+273)/RGas)*(OFFSET('Composition%'!$B5,0,F$13)*OFFSET('Composition%'!$B5,0,F$14)))-IF(F$2=2,0,OFFSET('Composition%'!$B5,0,F$17)*OFFSET('Composition%'!$B5,0,F$18)*(F$24*EXP(-F$25/($B35+273)/RGas)))+ReactionRateK3!F35</f>
        <v>3.157070408867868E-2</v>
      </c>
      <c r="G35" s="73">
        <f ca="1">IF(G$2=0,0,G$22*EXP(G$23/($B35+273)/RGas)*(OFFSET('Composition%'!$B5,0,G$13)*OFFSET('Composition%'!$B5,0,G$14)))-IF(G$2=2,0,OFFSET('Composition%'!$B5,0,G$17)*OFFSET('Composition%'!$B5,0,G$18)*(G$24*EXP(-G$25/($B35+273)/RGas)))+ReactionRateK3!G35</f>
        <v>1.1442031561823834E-2</v>
      </c>
      <c r="H35" s="73">
        <f ca="1">IF(H$2=0,0,H$22*EXP(H$23/($B35+273)/RGas)*(OFFSET('Composition%'!$B5,0,H$13)*OFFSET('Composition%'!$B5,0,H$14)))-IF(H$2=2,0,OFFSET('Composition%'!$B5,0,H$17)*OFFSET('Composition%'!$B5,0,H$18)*(H$24*EXP(-H$25/($B35+273)/RGas)))+ReactionRateK3!H35</f>
        <v>5.9984291357912456E-7</v>
      </c>
      <c r="I35" s="73">
        <f ca="1">IF(I$2=0,0,I$22*EXP(I$23/($B35+273)/RGas)*(OFFSET('Composition%'!$B5,0,I$13)*OFFSET('Composition%'!$B5,0,I$14)))-IF(I$2=2,0,OFFSET('Composition%'!$B5,0,I$17)*OFFSET('Composition%'!$B5,0,I$18)*(I$24*EXP(-I$25/($B35+273)/RGas)))+ReactionRateK3!I35</f>
        <v>-2.4451543875484941E-2</v>
      </c>
      <c r="J35" s="73"/>
      <c r="K35" s="73">
        <f ca="1">IF(K$2=0,0,K$22*EXP(K$23/($B35+273)/RGas)*(OFFSET('Composition%'!$B5,0,K$13)*OFFSET('Composition%'!$B5,0,K$14)))-IF(K$2=2,0,OFFSET('Composition%'!$B5,0,K$17)*OFFSET('Composition%'!$B5,0,K$18)*(K$24*EXP(-K$25/($B35+273)/RGas)))+ReactionRateK3!K35</f>
        <v>9.8790103058547019E-2</v>
      </c>
      <c r="L35" s="73">
        <f ca="1">IF(L$2=0,0,L$22*EXP(L$23/($B35+273)/RGas)*(OFFSET('Composition%'!$B5,0,L$13)*OFFSET('Composition%'!$B5,0,L$14)))-IF(L$2=2,0,OFFSET('Composition%'!$B5,0,L$17)*OFFSET('Composition%'!$B5,0,L$18)*(L$24*EXP(-L$25/($B35+273)/RGas)))+ReactionRateK3!L35</f>
        <v>4.7880138909230652E-3</v>
      </c>
      <c r="M35" s="73">
        <f ca="1">IF(M$2=0,0,M$22*EXP(M$23/($B35+273)/RGas)*(OFFSET('Composition%'!$B5,0,M$13)*OFFSET('Composition%'!$B5,0,M$14)))-IF(M$2=2,0,OFFSET('Composition%'!$B5,0,M$17)*OFFSET('Composition%'!$B5,0,M$18)*(M$24*EXP(-M$25/($B35+273)/RGas)))+ReactionRateK3!M35</f>
        <v>0</v>
      </c>
      <c r="N35" s="73"/>
      <c r="O35" s="73">
        <f ca="1">IF(O$2=0,0,O$22*EXP(O$23/($B35+273)/RGas)*(OFFSET('Composition%'!$B5,0,O$13)*OFFSET('Composition%'!$B5,0,O$14)))-IF(O$2=2,0,OFFSET('Composition%'!$B5,0,O$17)*OFFSET('Composition%'!$B5,0,O$18)*(O$24*EXP(-O$25/($B35+273)/RGas)))+ReactionRateK3!O35</f>
        <v>0</v>
      </c>
      <c r="P35" s="73">
        <f ca="1">IF(P$2=0,0,P$22*EXP(P$23/($B35+273)/RGas)*(OFFSET('Composition%'!$B5,0,P$13)*OFFSET('Composition%'!$B5,0,P$14)))-IF(P$2=2,0,OFFSET('Composition%'!$B5,0,P$17)*OFFSET('Composition%'!$B5,0,P$18)*(P$24*EXP(-P$25/($B35+273)/RGas)))+ReactionRateK3!P35</f>
        <v>5.0202832580725537E-4</v>
      </c>
      <c r="Q35" s="73">
        <f ca="1">IF(Q$2=0,0,Q$22*EXP(Q$23/($B35+273)/RGas)*(OFFSET('Composition%'!$B5,0,Q$13)*OFFSET('Composition%'!$B5,0,Q$14)))-IF(Q$2=2,0,OFFSET('Composition%'!$B5,0,Q$17)*OFFSET('Composition%'!$B5,0,Q$18)*(Q$24*EXP(-Q$25/($B35+273)/RGas)))+ReactionRateK3!Q35</f>
        <v>1.717677706008134E-6</v>
      </c>
      <c r="R35" s="73">
        <f ca="1">IF(R$2=0,0,R$22*EXP(R$23/($B35+273)/RGas)*(OFFSET('Composition%'!$B5,0,R$13)*OFFSET('Composition%'!$B5,0,R$14)))-IF(R$2=2,0,OFFSET('Composition%'!$B5,0,R$17)*OFFSET('Composition%'!$B5,0,R$18)*(R$24*EXP(-R$25/($B35+273)/RGas)))+ReactionRateK3!R35</f>
        <v>1.3074720654337553E-7</v>
      </c>
      <c r="S35" s="73"/>
      <c r="T35" s="73">
        <f ca="1">IF(T$2=0,0,T$22*EXP(T$23/($B35+273)/RGas)*(OFFSET('Composition%'!$B5,0,T$13)*OFFSET('Composition%'!$B5,0,T$14)))-IF(T$2=2,0,OFFSET('Composition%'!$B5,0,T$17)*OFFSET('Composition%'!$B5,0,T$18)*(T$24*EXP(-T$25/($B35+273)/RGas)))+ReactionRateK3!T35</f>
        <v>4.4766187732400292E-2</v>
      </c>
      <c r="U35" s="73">
        <f ca="1">IF(U$2=0,0,U$22*EXP(U$23/($B35+273)/RGas)*(OFFSET('Composition%'!$B5,0,U$13)*OFFSET('Composition%'!$B5,0,U$14)))-IF(U$2=2,0,OFFSET('Composition%'!$B5,0,U$17)*OFFSET('Composition%'!$B5,0,U$18)*(U$24*EXP(-U$25/($B35+273)/RGas)))+ReactionRateK3!U35</f>
        <v>1.1979020703121152E-2</v>
      </c>
      <c r="V35" s="73">
        <f ca="1">IF(V$2=0,0,V$22*EXP(V$23/($B35+273)/RGas)*(OFFSET('Composition%'!$B5,0,V$13)*OFFSET('Composition%'!$B5,0,V$14)))-IF(V$2=2,0,OFFSET('Composition%'!$B5,0,V$17)*OFFSET('Composition%'!$B5,0,V$18)*(V$24*EXP(-V$25/($B35+273)/RGas)))+ReactionRateK3!V35</f>
        <v>0</v>
      </c>
      <c r="W35" s="73">
        <f ca="1">IF(W$2=0,0,W$22*EXP(W$23/($B35+273)/RGas)*(OFFSET('Composition%'!$B5,0,W$13)*OFFSET('Composition%'!$B5,0,W$14)))-IF(W$2=2,0,OFFSET('Composition%'!$B5,0,W$17)*OFFSET('Composition%'!$B5,0,W$18)*(W$24*EXP(-W$25/($B35+273)/RGas)))+ReactionRateK3!W35</f>
        <v>0</v>
      </c>
      <c r="X35" s="73">
        <f ca="1">IF(X$2=0,0,X$22*EXP(X$23/($B35+273)/RGas)*(OFFSET('Composition%'!$B5,0,X$13)*OFFSET('Composition%'!$B5,0,X$14)))-IF(X$2=2,0,OFFSET('Composition%'!$B5,0,X$17)*OFFSET('Composition%'!$B5,0,X$18)*(X$24*EXP(-X$25/($B35+273)/RGas)))+ReactionRateK3!X35</f>
        <v>9.8261592825739597E-8</v>
      </c>
      <c r="Y35" s="73">
        <f ca="1">IF(Y$2=0,0,Y$22*EXP(Y$23/($B35+273)/RGas)*(OFFSET('Composition%'!$B5,0,Y$13)*OFFSET('Composition%'!$B5,0,Y$14)))-IF(Y$2=2,0,OFFSET('Composition%'!$B5,0,Y$17)*OFFSET('Composition%'!$B5,0,Y$18)*(Y$24*EXP(-Y$25/($B35+273)/RGas)))+ReactionRateK3!Y35</f>
        <v>4.863367976976379E-9</v>
      </c>
      <c r="Z35" s="73">
        <f ca="1">IF(Z$2=0,0,Z$22*EXP(Z$23/($B35+273)/RGas)*(OFFSET('Composition%'!$B5,0,Z$13)*OFFSET('Composition%'!$B5,0,Z$14)))-IF(Z$2=2,0,OFFSET('Composition%'!$B5,0,Z$17)*OFFSET('Composition%'!$B5,0,Z$18)*(Z$24*EXP(-Z$25/($B35+273)/RGas)))+ReactionRateK3!Z35</f>
        <v>0</v>
      </c>
      <c r="AA35" s="73">
        <f ca="1">IF(AA$2=0,0,AA$22*EXP(AA$23/($B35+273)/RGas)*(OFFSET('Composition%'!$B5,0,AA$13)*OFFSET('Composition%'!$B5,0,AA$14)))-IF(AA$2=2,0,OFFSET('Composition%'!$B5,0,AA$17)*OFFSET('Composition%'!$B5,0,AA$18)*(AA$24*EXP(-AA$25/($B35+273)/RGas)))+ReactionRateK3!AA35</f>
        <v>0</v>
      </c>
      <c r="AB35" s="73">
        <f ca="1">IF(AB$2=0,0,AB$22*EXP(AB$23/($B35+273)/RGas)*(OFFSET('Composition%'!$B5,0,AB$13)*OFFSET('Composition%'!$B5,0,AB$14)))-IF(AB$2=2,0,OFFSET('Composition%'!$B5,0,AB$17)*OFFSET('Composition%'!$B5,0,AB$18)*(AB$24*EXP(-AB$25/($B35+273)/RGas)))+ReactionRateK3!AB35</f>
        <v>0</v>
      </c>
      <c r="AC35" s="73">
        <f ca="1">IF(AC$2=0,0,AC$22*EXP(AC$23/($B35+273)/RGas)*(OFFSET('Composition%'!$B5,0,AC$13)*OFFSET('Composition%'!$B5,0,AC$14)))-IF(AC$2=2,0,OFFSET('Composition%'!$B5,0,AC$17)*OFFSET('Composition%'!$B5,0,AC$18)*(AC$24*EXP(-AC$25/($B35+273)/RGas)))+ReactionRateK3!AC35</f>
        <v>0</v>
      </c>
      <c r="AD35" s="73">
        <f ca="1">IF(AD$2=0,0,AD$22*EXP(AD$23/($B35+273)/RGas)*(OFFSET('Composition%'!$B5,0,AD$13)*OFFSET('Composition%'!$B5,0,AD$14)))-IF(AD$2=2,0,OFFSET('Composition%'!$B5,0,AD$17)*OFFSET('Composition%'!$B5,0,AD$18)*(AD$24*EXP(-AD$25/($B35+273)/RGas)))+ReactionRateK3!AD35</f>
        <v>0</v>
      </c>
      <c r="AE35" s="73">
        <f ca="1">IF(AE$2=0,0,AE$22*EXP(AE$23/($B35+273)/RGas)*(OFFSET('Composition%'!$B5,0,AE$13)*OFFSET('Composition%'!$B5,0,AE$14)))-IF(AE$2=2,0,OFFSET('Composition%'!$B5,0,AE$17)*OFFSET('Composition%'!$B5,0,AE$18)*(AE$24*EXP(-AE$25/($B35+273)/RGas)))+ReactionRateK3!AE35</f>
        <v>0</v>
      </c>
      <c r="AF35" s="73"/>
      <c r="AG35" s="73">
        <f ca="1">IF(AG$2=0,0,AG$22*EXP(AG$23/($B35+273)/RGas)*(OFFSET('Composition%'!$B5,0,AG$13)*OFFSET('Composition%'!$B5,0,AG$14)))-IF(AG$2=2,0,OFFSET('Composition%'!$B5,0,AG$17)*OFFSET('Composition%'!$B5,0,AG$18)*(AG$24*EXP(-AG$25/($B35+273)/RGas)))+ReactionRateK3!AG35</f>
        <v>0</v>
      </c>
      <c r="AH35" s="73">
        <f ca="1">IF(AH$2=0,0,AH$22*EXP(AH$23/($B35+273)/RGas)*(OFFSET('Composition%'!$B5,0,AH$13)*OFFSET('Composition%'!$B5,0,AH$14)))-IF(AH$2=2,0,OFFSET('Composition%'!$B5,0,AH$17)*OFFSET('Composition%'!$B5,0,AH$18)*(AH$24*EXP(-AH$25/($B35+273)/RGas)))+ReactionRateK3!AH35</f>
        <v>0</v>
      </c>
      <c r="AI35" s="73">
        <f ca="1">IF(AI$2=0,0,AI$22*EXP(AI$23/($B35+273)/RGas)*(OFFSET('Composition%'!$B5,0,AI$13)*OFFSET('Composition%'!$B5,0,AI$14)))-IF(AI$2=2,0,OFFSET('Composition%'!$B5,0,AI$17)*OFFSET('Composition%'!$B5,0,AI$18)*(AI$24*EXP(-AI$25/($B35+273)/RGas)))+ReactionRateK3!AI35</f>
        <v>0</v>
      </c>
      <c r="AJ35" s="73">
        <f ca="1">IF(AJ$2=0,0,AJ$22*EXP(AJ$23/($B35+273)/RGas)*(OFFSET('Composition%'!$B5,0,AJ$13)*OFFSET('Composition%'!$B5,0,AJ$14)))-IF(AJ$2=2,0,OFFSET('Composition%'!$B5,0,AJ$17)*OFFSET('Composition%'!$B5,0,AJ$18)*(AJ$24*EXP(-AJ$25/($B35+273)/RGas)))+ReactionRateK3!AJ35</f>
        <v>0</v>
      </c>
      <c r="AK35" s="73">
        <f ca="1">IF(AK$2=0,0,AK$22*EXP(AK$23/($B35+273)/RGas)*(OFFSET('Composition%'!$B5,0,AK$13)*OFFSET('Composition%'!$B5,0,AK$14)))-IF(AK$2=2,0,OFFSET('Composition%'!$B5,0,AK$17)*OFFSET('Composition%'!$B5,0,AK$18)*(AK$24*EXP(-AK$25/($B35+273)/RGas)))+ReactionRateK3!AK35</f>
        <v>0</v>
      </c>
      <c r="AL35" s="73">
        <f ca="1">IF(AL$2=0,0,AL$22*EXP(AL$23/($B35+273)/RGas)*(OFFSET('Composition%'!$B5,0,AL$13)*OFFSET('Composition%'!$B5,0,AL$14)))-IF(AL$2=2,0,OFFSET('Composition%'!$B5,0,AL$17)*OFFSET('Composition%'!$B5,0,AL$18)*(AL$24*EXP(-AL$25/($B35+273)/RGas)))+ReactionRateK3!AL35</f>
        <v>0</v>
      </c>
      <c r="AM35" s="73"/>
      <c r="AN35" s="73">
        <f ca="1">IF(AN$2=0,0,AN$22*EXP(AN$23/($B35+273)/RGas)*(OFFSET('Composition%'!$B5,0,AN$13)*OFFSET('Composition%'!$B5,0,AN$14)))-IF(AN$2=2,0,OFFSET('Composition%'!$B5,0,AN$17)*OFFSET('Composition%'!$B5,0,AN$18)*(AN$24*EXP(-AN$25/($B35+273)/RGas)))+ReactionRateK3!AN35</f>
        <v>0</v>
      </c>
      <c r="AO35" s="73">
        <f ca="1">IF(AO$2=0,0,AO$22*EXP(AO$23/($B35+273)/RGas)*(OFFSET('Composition%'!$B5,0,AO$13)*OFFSET('Composition%'!$B5,0,AO$14)))-IF(AO$2=2,0,OFFSET('Composition%'!$B5,0,AO$17)*OFFSET('Composition%'!$B5,0,AO$18)*(AO$24*EXP(-AO$25/($B35+273)/RGas)))+ReactionRateK3!AO35</f>
        <v>0</v>
      </c>
      <c r="AP35" s="73">
        <f ca="1">IF(AP$2=0,0,AP$22*EXP(AP$23/($B35+273)/RGas)*(OFFSET('Composition%'!$B5,0,AP$13)*OFFSET('Composition%'!$B5,0,AP$14)))-IF(AP$2=2,0,OFFSET('Composition%'!$B5,0,AP$17)*OFFSET('Composition%'!$B5,0,AP$18)*(AP$24*EXP(-AP$25/($B35+273)/RGas)))+ReactionRateK3!AP35</f>
        <v>4.0176518900472007E-12</v>
      </c>
      <c r="AQ35" s="73">
        <f ca="1">IF(AQ$2=0,0,AQ$22*EXP(AQ$23/($B35+273)/RGas)*(OFFSET('Composition%'!$B5,0,AQ$13)*OFFSET('Composition%'!$B5,0,AQ$14)))-IF(AQ$2=2,0,OFFSET('Composition%'!$B5,0,AQ$17)*OFFSET('Composition%'!$B5,0,AQ$18)*(AQ$24*EXP(-AQ$25/($B35+273)/RGas)))+ReactionRateK3!AQ35</f>
        <v>0</v>
      </c>
      <c r="AR35" s="73">
        <f ca="1">IF(AR$2=0,0,AR$22*EXP(AR$23/($B35+273)/RGas)*(OFFSET('Composition%'!$B5,0,AR$13)*OFFSET('Composition%'!$B5,0,AR$14)))-IF(AR$2=2,0,OFFSET('Composition%'!$B5,0,AR$17)*OFFSET('Composition%'!$B5,0,AR$18)*(AR$24*EXP(-AR$25/($B35+273)/RGas)))+ReactionRateK3!AR35</f>
        <v>0</v>
      </c>
    </row>
    <row r="36" spans="1:44">
      <c r="A36" s="3">
        <f t="shared" si="7"/>
        <v>0.2</v>
      </c>
      <c r="B36" s="19">
        <f ca="1">'Composition%'!B6</f>
        <v>404.16827194086551</v>
      </c>
      <c r="C36">
        <f t="shared" si="8"/>
        <v>30</v>
      </c>
      <c r="D36" s="26">
        <f ca="1">('Composition%'!C6*ReactionRateK4!C36)^3</f>
        <v>16.482126871077249</v>
      </c>
      <c r="E36" s="4"/>
      <c r="F36" s="73">
        <f ca="1">IF(F$2=0,0,F$22*EXP(F$23/($B36+273)/RGas)*(OFFSET('Composition%'!$B6,0,F$13)*OFFSET('Composition%'!$B6,0,F$14)))-IF(F$2=2,0,OFFSET('Composition%'!$B6,0,F$17)*OFFSET('Composition%'!$B6,0,F$18)*(F$24*EXP(-F$25/($B36+273)/RGas)))+ReactionRateK3!F36</f>
        <v>3.0690676754578355E-2</v>
      </c>
      <c r="G36" s="73">
        <f ca="1">IF(G$2=0,0,G$22*EXP(G$23/($B36+273)/RGas)*(OFFSET('Composition%'!$B6,0,G$13)*OFFSET('Composition%'!$B6,0,G$14)))-IF(G$2=2,0,OFFSET('Composition%'!$B6,0,G$17)*OFFSET('Composition%'!$B6,0,G$18)*(G$24*EXP(-G$25/($B36+273)/RGas)))+ReactionRateK3!G36</f>
        <v>1.1125957762857167E-2</v>
      </c>
      <c r="H36" s="73">
        <f ca="1">IF(H$2=0,0,H$22*EXP(H$23/($B36+273)/RGas)*(OFFSET('Composition%'!$B6,0,H$13)*OFFSET('Composition%'!$B6,0,H$14)))-IF(H$2=2,0,OFFSET('Composition%'!$B6,0,H$17)*OFFSET('Composition%'!$B6,0,H$18)*(H$24*EXP(-H$25/($B36+273)/RGas)))+ReactionRateK3!H36</f>
        <v>4.7817782274062861E-7</v>
      </c>
      <c r="I36" s="73">
        <f ca="1">IF(I$2=0,0,I$22*EXP(I$23/($B36+273)/RGas)*(OFFSET('Composition%'!$B6,0,I$13)*OFFSET('Composition%'!$B6,0,I$14)))-IF(I$2=2,0,OFFSET('Composition%'!$B6,0,I$17)*OFFSET('Composition%'!$B6,0,I$18)*(I$24*EXP(-I$25/($B36+273)/RGas)))+ReactionRateK3!I36</f>
        <v>-2.2420936213932496E-2</v>
      </c>
      <c r="J36" s="73"/>
      <c r="K36" s="73">
        <f ca="1">IF(K$2=0,0,K$22*EXP(K$23/($B36+273)/RGas)*(OFFSET('Composition%'!$B6,0,K$13)*OFFSET('Composition%'!$B6,0,K$14)))-IF(K$2=2,0,OFFSET('Composition%'!$B6,0,K$17)*OFFSET('Composition%'!$B6,0,K$18)*(K$24*EXP(-K$25/($B36+273)/RGas)))+ReactionRateK3!K36</f>
        <v>9.720040885160576E-2</v>
      </c>
      <c r="L36" s="73">
        <f ca="1">IF(L$2=0,0,L$22*EXP(L$23/($B36+273)/RGas)*(OFFSET('Composition%'!$B6,0,L$13)*OFFSET('Composition%'!$B6,0,L$14)))-IF(L$2=2,0,OFFSET('Composition%'!$B6,0,L$17)*OFFSET('Composition%'!$B6,0,L$18)*(L$24*EXP(-L$25/($B36+273)/RGas)))+ReactionRateK3!L36</f>
        <v>8.45930852432435E-3</v>
      </c>
      <c r="M36" s="73">
        <f ca="1">IF(M$2=0,0,M$22*EXP(M$23/($B36+273)/RGas)*(OFFSET('Composition%'!$B6,0,M$13)*OFFSET('Composition%'!$B6,0,M$14)))-IF(M$2=2,0,OFFSET('Composition%'!$B6,0,M$17)*OFFSET('Composition%'!$B6,0,M$18)*(M$24*EXP(-M$25/($B36+273)/RGas)))+ReactionRateK3!M36</f>
        <v>0</v>
      </c>
      <c r="N36" s="73"/>
      <c r="O36" s="73">
        <f ca="1">IF(O$2=0,0,O$22*EXP(O$23/($B36+273)/RGas)*(OFFSET('Composition%'!$B6,0,O$13)*OFFSET('Composition%'!$B6,0,O$14)))-IF(O$2=2,0,OFFSET('Composition%'!$B6,0,O$17)*OFFSET('Composition%'!$B6,0,O$18)*(O$24*EXP(-O$25/($B36+273)/RGas)))+ReactionRateK3!O36</f>
        <v>0</v>
      </c>
      <c r="P36" s="73">
        <f ca="1">IF(P$2=0,0,P$22*EXP(P$23/($B36+273)/RGas)*(OFFSET('Composition%'!$B6,0,P$13)*OFFSET('Composition%'!$B6,0,P$14)))-IF(P$2=2,0,OFFSET('Composition%'!$B6,0,P$17)*OFFSET('Composition%'!$B6,0,P$18)*(P$24*EXP(-P$25/($B36+273)/RGas)))+ReactionRateK3!P36</f>
        <v>8.4841733638812186E-4</v>
      </c>
      <c r="Q36" s="73">
        <f ca="1">IF(Q$2=0,0,Q$22*EXP(Q$23/($B36+273)/RGas)*(OFFSET('Composition%'!$B6,0,Q$13)*OFFSET('Composition%'!$B6,0,Q$14)))-IF(Q$2=2,0,OFFSET('Composition%'!$B6,0,Q$17)*OFFSET('Composition%'!$B6,0,Q$18)*(Q$24*EXP(-Q$25/($B36+273)/RGas)))+ReactionRateK3!Q36</f>
        <v>2.7520345426181462E-6</v>
      </c>
      <c r="R36" s="73">
        <f ca="1">IF(R$2=0,0,R$22*EXP(R$23/($B36+273)/RGas)*(OFFSET('Composition%'!$B6,0,R$13)*OFFSET('Composition%'!$B6,0,R$14)))-IF(R$2=2,0,OFFSET('Composition%'!$B6,0,R$17)*OFFSET('Composition%'!$B6,0,R$18)*(R$24*EXP(-R$25/($B36+273)/RGas)))+ReactionRateK3!R36</f>
        <v>2.0736010850941733E-7</v>
      </c>
      <c r="S36" s="73"/>
      <c r="T36" s="73">
        <f ca="1">IF(T$2=0,0,T$22*EXP(T$23/($B36+273)/RGas)*(OFFSET('Composition%'!$B6,0,T$13)*OFFSET('Composition%'!$B6,0,T$14)))-IF(T$2=2,0,OFFSET('Composition%'!$B6,0,T$17)*OFFSET('Composition%'!$B6,0,T$18)*(T$24*EXP(-T$25/($B36+273)/RGas)))+ReactionRateK3!T36</f>
        <v>4.2051645189768387E-2</v>
      </c>
      <c r="U36" s="73">
        <f ca="1">IF(U$2=0,0,U$22*EXP(U$23/($B36+273)/RGas)*(OFFSET('Composition%'!$B6,0,U$13)*OFFSET('Composition%'!$B6,0,U$14)))-IF(U$2=2,0,OFFSET('Composition%'!$B6,0,U$17)*OFFSET('Composition%'!$B6,0,U$18)*(U$24*EXP(-U$25/($B36+273)/RGas)))+ReactionRateK3!U36</f>
        <v>1.0190967940895815E-2</v>
      </c>
      <c r="V36" s="73">
        <f ca="1">IF(V$2=0,0,V$22*EXP(V$23/($B36+273)/RGas)*(OFFSET('Composition%'!$B6,0,V$13)*OFFSET('Composition%'!$B6,0,V$14)))-IF(V$2=2,0,OFFSET('Composition%'!$B6,0,V$17)*OFFSET('Composition%'!$B6,0,V$18)*(V$24*EXP(-V$25/($B36+273)/RGas)))+ReactionRateK3!V36</f>
        <v>0</v>
      </c>
      <c r="W36" s="73">
        <f ca="1">IF(W$2=0,0,W$22*EXP(W$23/($B36+273)/RGas)*(OFFSET('Composition%'!$B6,0,W$13)*OFFSET('Composition%'!$B6,0,W$14)))-IF(W$2=2,0,OFFSET('Composition%'!$B6,0,W$17)*OFFSET('Composition%'!$B6,0,W$18)*(W$24*EXP(-W$25/($B36+273)/RGas)))+ReactionRateK3!W36</f>
        <v>0</v>
      </c>
      <c r="X36" s="73">
        <f ca="1">IF(X$2=0,0,X$22*EXP(X$23/($B36+273)/RGas)*(OFFSET('Composition%'!$B6,0,X$13)*OFFSET('Composition%'!$B6,0,X$14)))-IF(X$2=2,0,OFFSET('Composition%'!$B6,0,X$17)*OFFSET('Composition%'!$B6,0,X$18)*(X$24*EXP(-X$25/($B36+273)/RGas)))+ReactionRateK3!X36</f>
        <v>9.6260985345305067E-8</v>
      </c>
      <c r="Y36" s="73">
        <f ca="1">IF(Y$2=0,0,Y$22*EXP(Y$23/($B36+273)/RGas)*(OFFSET('Composition%'!$B6,0,Y$13)*OFFSET('Composition%'!$B6,0,Y$14)))-IF(Y$2=2,0,OFFSET('Composition%'!$B6,0,Y$17)*OFFSET('Composition%'!$B6,0,Y$18)*(Y$24*EXP(-Y$25/($B36+273)/RGas)))+ReactionRateK3!Y36</f>
        <v>4.7643497331738422E-9</v>
      </c>
      <c r="Z36" s="73">
        <f ca="1">IF(Z$2=0,0,Z$22*EXP(Z$23/($B36+273)/RGas)*(OFFSET('Composition%'!$B6,0,Z$13)*OFFSET('Composition%'!$B6,0,Z$14)))-IF(Z$2=2,0,OFFSET('Composition%'!$B6,0,Z$17)*OFFSET('Composition%'!$B6,0,Z$18)*(Z$24*EXP(-Z$25/($B36+273)/RGas)))+ReactionRateK3!Z36</f>
        <v>0</v>
      </c>
      <c r="AA36" s="73">
        <f ca="1">IF(AA$2=0,0,AA$22*EXP(AA$23/($B36+273)/RGas)*(OFFSET('Composition%'!$B6,0,AA$13)*OFFSET('Composition%'!$B6,0,AA$14)))-IF(AA$2=2,0,OFFSET('Composition%'!$B6,0,AA$17)*OFFSET('Composition%'!$B6,0,AA$18)*(AA$24*EXP(-AA$25/($B36+273)/RGas)))+ReactionRateK3!AA36</f>
        <v>0</v>
      </c>
      <c r="AB36" s="73">
        <f ca="1">IF(AB$2=0,0,AB$22*EXP(AB$23/($B36+273)/RGas)*(OFFSET('Composition%'!$B6,0,AB$13)*OFFSET('Composition%'!$B6,0,AB$14)))-IF(AB$2=2,0,OFFSET('Composition%'!$B6,0,AB$17)*OFFSET('Composition%'!$B6,0,AB$18)*(AB$24*EXP(-AB$25/($B36+273)/RGas)))+ReactionRateK3!AB36</f>
        <v>0</v>
      </c>
      <c r="AC36" s="73">
        <f ca="1">IF(AC$2=0,0,AC$22*EXP(AC$23/($B36+273)/RGas)*(OFFSET('Composition%'!$B6,0,AC$13)*OFFSET('Composition%'!$B6,0,AC$14)))-IF(AC$2=2,0,OFFSET('Composition%'!$B6,0,AC$17)*OFFSET('Composition%'!$B6,0,AC$18)*(AC$24*EXP(-AC$25/($B36+273)/RGas)))+ReactionRateK3!AC36</f>
        <v>0</v>
      </c>
      <c r="AD36" s="73">
        <f ca="1">IF(AD$2=0,0,AD$22*EXP(AD$23/($B36+273)/RGas)*(OFFSET('Composition%'!$B6,0,AD$13)*OFFSET('Composition%'!$B6,0,AD$14)))-IF(AD$2=2,0,OFFSET('Composition%'!$B6,0,AD$17)*OFFSET('Composition%'!$B6,0,AD$18)*(AD$24*EXP(-AD$25/($B36+273)/RGas)))+ReactionRateK3!AD36</f>
        <v>0</v>
      </c>
      <c r="AE36" s="73">
        <f ca="1">IF(AE$2=0,0,AE$22*EXP(AE$23/($B36+273)/RGas)*(OFFSET('Composition%'!$B6,0,AE$13)*OFFSET('Composition%'!$B6,0,AE$14)))-IF(AE$2=2,0,OFFSET('Composition%'!$B6,0,AE$17)*OFFSET('Composition%'!$B6,0,AE$18)*(AE$24*EXP(-AE$25/($B36+273)/RGas)))+ReactionRateK3!AE36</f>
        <v>0</v>
      </c>
      <c r="AF36" s="73"/>
      <c r="AG36" s="73">
        <f ca="1">IF(AG$2=0,0,AG$22*EXP(AG$23/($B36+273)/RGas)*(OFFSET('Composition%'!$B6,0,AG$13)*OFFSET('Composition%'!$B6,0,AG$14)))-IF(AG$2=2,0,OFFSET('Composition%'!$B6,0,AG$17)*OFFSET('Composition%'!$B6,0,AG$18)*(AG$24*EXP(-AG$25/($B36+273)/RGas)))+ReactionRateK3!AG36</f>
        <v>0</v>
      </c>
      <c r="AH36" s="73">
        <f ca="1">IF(AH$2=0,0,AH$22*EXP(AH$23/($B36+273)/RGas)*(OFFSET('Composition%'!$B6,0,AH$13)*OFFSET('Composition%'!$B6,0,AH$14)))-IF(AH$2=2,0,OFFSET('Composition%'!$B6,0,AH$17)*OFFSET('Composition%'!$B6,0,AH$18)*(AH$24*EXP(-AH$25/($B36+273)/RGas)))+ReactionRateK3!AH36</f>
        <v>0</v>
      </c>
      <c r="AI36" s="73">
        <f ca="1">IF(AI$2=0,0,AI$22*EXP(AI$23/($B36+273)/RGas)*(OFFSET('Composition%'!$B6,0,AI$13)*OFFSET('Composition%'!$B6,0,AI$14)))-IF(AI$2=2,0,OFFSET('Composition%'!$B6,0,AI$17)*OFFSET('Composition%'!$B6,0,AI$18)*(AI$24*EXP(-AI$25/($B36+273)/RGas)))+ReactionRateK3!AI36</f>
        <v>0</v>
      </c>
      <c r="AJ36" s="73">
        <f ca="1">IF(AJ$2=0,0,AJ$22*EXP(AJ$23/($B36+273)/RGas)*(OFFSET('Composition%'!$B6,0,AJ$13)*OFFSET('Composition%'!$B6,0,AJ$14)))-IF(AJ$2=2,0,OFFSET('Composition%'!$B6,0,AJ$17)*OFFSET('Composition%'!$B6,0,AJ$18)*(AJ$24*EXP(-AJ$25/($B36+273)/RGas)))+ReactionRateK3!AJ36</f>
        <v>0</v>
      </c>
      <c r="AK36" s="73">
        <f ca="1">IF(AK$2=0,0,AK$22*EXP(AK$23/($B36+273)/RGas)*(OFFSET('Composition%'!$B6,0,AK$13)*OFFSET('Composition%'!$B6,0,AK$14)))-IF(AK$2=2,0,OFFSET('Composition%'!$B6,0,AK$17)*OFFSET('Composition%'!$B6,0,AK$18)*(AK$24*EXP(-AK$25/($B36+273)/RGas)))+ReactionRateK3!AK36</f>
        <v>0</v>
      </c>
      <c r="AL36" s="73">
        <f ca="1">IF(AL$2=0,0,AL$22*EXP(AL$23/($B36+273)/RGas)*(OFFSET('Composition%'!$B6,0,AL$13)*OFFSET('Composition%'!$B6,0,AL$14)))-IF(AL$2=2,0,OFFSET('Composition%'!$B6,0,AL$17)*OFFSET('Composition%'!$B6,0,AL$18)*(AL$24*EXP(-AL$25/($B36+273)/RGas)))+ReactionRateK3!AL36</f>
        <v>0</v>
      </c>
      <c r="AM36" s="73"/>
      <c r="AN36" s="73">
        <f ca="1">IF(AN$2=0,0,AN$22*EXP(AN$23/($B36+273)/RGas)*(OFFSET('Composition%'!$B6,0,AN$13)*OFFSET('Composition%'!$B6,0,AN$14)))-IF(AN$2=2,0,OFFSET('Composition%'!$B6,0,AN$17)*OFFSET('Composition%'!$B6,0,AN$18)*(AN$24*EXP(-AN$25/($B36+273)/RGas)))+ReactionRateK3!AN36</f>
        <v>0</v>
      </c>
      <c r="AO36" s="73">
        <f ca="1">IF(AO$2=0,0,AO$22*EXP(AO$23/($B36+273)/RGas)*(OFFSET('Composition%'!$B6,0,AO$13)*OFFSET('Composition%'!$B6,0,AO$14)))-IF(AO$2=2,0,OFFSET('Composition%'!$B6,0,AO$17)*OFFSET('Composition%'!$B6,0,AO$18)*(AO$24*EXP(-AO$25/($B36+273)/RGas)))+ReactionRateK3!AO36</f>
        <v>0</v>
      </c>
      <c r="AP36" s="73">
        <f ca="1">IF(AP$2=0,0,AP$22*EXP(AP$23/($B36+273)/RGas)*(OFFSET('Composition%'!$B6,0,AP$13)*OFFSET('Composition%'!$B6,0,AP$14)))-IF(AP$2=2,0,OFFSET('Composition%'!$B6,0,AP$17)*OFFSET('Composition%'!$B6,0,AP$18)*(AP$24*EXP(-AP$25/($B36+273)/RGas)))+ReactionRateK3!AP36</f>
        <v>4.4679222191171564E-12</v>
      </c>
      <c r="AQ36" s="73">
        <f ca="1">IF(AQ$2=0,0,AQ$22*EXP(AQ$23/($B36+273)/RGas)*(OFFSET('Composition%'!$B6,0,AQ$13)*OFFSET('Composition%'!$B6,0,AQ$14)))-IF(AQ$2=2,0,OFFSET('Composition%'!$B6,0,AQ$17)*OFFSET('Composition%'!$B6,0,AQ$18)*(AQ$24*EXP(-AQ$25/($B36+273)/RGas)))+ReactionRateK3!AQ36</f>
        <v>0</v>
      </c>
      <c r="AR36" s="73">
        <f ca="1">IF(AR$2=0,0,AR$22*EXP(AR$23/($B36+273)/RGas)*(OFFSET('Composition%'!$B6,0,AR$13)*OFFSET('Composition%'!$B6,0,AR$14)))-IF(AR$2=2,0,OFFSET('Composition%'!$B6,0,AR$17)*OFFSET('Composition%'!$B6,0,AR$18)*(AR$24*EXP(-AR$25/($B36+273)/RGas)))+ReactionRateK3!AR36</f>
        <v>0</v>
      </c>
    </row>
    <row r="37" spans="1:44">
      <c r="A37" s="3">
        <f t="shared" si="7"/>
        <v>0.25</v>
      </c>
      <c r="B37" s="19">
        <f ca="1">'Composition%'!B7</f>
        <v>404.9377942172955</v>
      </c>
      <c r="C37">
        <f t="shared" si="8"/>
        <v>30</v>
      </c>
      <c r="D37" s="26">
        <f ca="1">('Composition%'!C7*ReactionRateK4!C37)^3</f>
        <v>15.554260292470344</v>
      </c>
      <c r="E37" s="4"/>
      <c r="F37" s="73">
        <f ca="1">IF(F$2=0,0,F$22*EXP(F$23/($B37+273)/RGas)*(OFFSET('Composition%'!$B7,0,F$13)*OFFSET('Composition%'!$B7,0,F$14)))-IF(F$2=2,0,OFFSET('Composition%'!$B7,0,F$17)*OFFSET('Composition%'!$B7,0,F$18)*(F$24*EXP(-F$25/($B37+273)/RGas)))+ReactionRateK3!F37</f>
        <v>2.9825906538241492E-2</v>
      </c>
      <c r="G37" s="73">
        <f ca="1">IF(G$2=0,0,G$22*EXP(G$23/($B37+273)/RGas)*(OFFSET('Composition%'!$B7,0,G$13)*OFFSET('Composition%'!$B7,0,G$14)))-IF(G$2=2,0,OFFSET('Composition%'!$B7,0,G$17)*OFFSET('Composition%'!$B7,0,G$18)*(G$24*EXP(-G$25/($B37+273)/RGas)))+ReactionRateK3!G37</f>
        <v>1.0816032968815194E-2</v>
      </c>
      <c r="H37" s="73">
        <f ca="1">IF(H$2=0,0,H$22*EXP(H$23/($B37+273)/RGas)*(OFFSET('Composition%'!$B7,0,H$13)*OFFSET('Composition%'!$B7,0,H$14)))-IF(H$2=2,0,OFFSET('Composition%'!$B7,0,H$17)*OFFSET('Composition%'!$B7,0,H$18)*(H$24*EXP(-H$25/($B37+273)/RGas)))+ReactionRateK3!H37</f>
        <v>3.3851948607663041E-7</v>
      </c>
      <c r="I37" s="73">
        <f ca="1">IF(I$2=0,0,I$22*EXP(I$23/($B37+273)/RGas)*(OFFSET('Composition%'!$B7,0,I$13)*OFFSET('Composition%'!$B7,0,I$14)))-IF(I$2=2,0,OFFSET('Composition%'!$B7,0,I$17)*OFFSET('Composition%'!$B7,0,I$18)*(I$24*EXP(-I$25/($B37+273)/RGas)))+ReactionRateK3!I37</f>
        <v>-2.0543258005227528E-2</v>
      </c>
      <c r="J37" s="73"/>
      <c r="K37" s="73">
        <f ca="1">IF(K$2=0,0,K$22*EXP(K$23/($B37+273)/RGas)*(OFFSET('Composition%'!$B7,0,K$13)*OFFSET('Composition%'!$B7,0,K$14)))-IF(K$2=2,0,OFFSET('Composition%'!$B7,0,K$17)*OFFSET('Composition%'!$B7,0,K$18)*(K$24*EXP(-K$25/($B37+273)/RGas)))+ReactionRateK3!K37</f>
        <v>9.5547842456317172E-2</v>
      </c>
      <c r="L37" s="73">
        <f ca="1">IF(L$2=0,0,L$22*EXP(L$23/($B37+273)/RGas)*(OFFSET('Composition%'!$B7,0,L$13)*OFFSET('Composition%'!$B7,0,L$14)))-IF(L$2=2,0,OFFSET('Composition%'!$B7,0,L$17)*OFFSET('Composition%'!$B7,0,L$18)*(L$24*EXP(-L$25/($B37+273)/RGas)))+ReactionRateK3!L37</f>
        <v>1.2270733531346528E-2</v>
      </c>
      <c r="M37" s="73">
        <f ca="1">IF(M$2=0,0,M$22*EXP(M$23/($B37+273)/RGas)*(OFFSET('Composition%'!$B7,0,M$13)*OFFSET('Composition%'!$B7,0,M$14)))-IF(M$2=2,0,OFFSET('Composition%'!$B7,0,M$17)*OFFSET('Composition%'!$B7,0,M$18)*(M$24*EXP(-M$25/($B37+273)/RGas)))+ReactionRateK3!M37</f>
        <v>0</v>
      </c>
      <c r="N37" s="73"/>
      <c r="O37" s="73">
        <f ca="1">IF(O$2=0,0,O$22*EXP(O$23/($B37+273)/RGas)*(OFFSET('Composition%'!$B7,0,O$13)*OFFSET('Composition%'!$B7,0,O$14)))-IF(O$2=2,0,OFFSET('Composition%'!$B7,0,O$17)*OFFSET('Composition%'!$B7,0,O$18)*(O$24*EXP(-O$25/($B37+273)/RGas)))+ReactionRateK3!O37</f>
        <v>0</v>
      </c>
      <c r="P37" s="73">
        <f ca="1">IF(P$2=0,0,P$22*EXP(P$23/($B37+273)/RGas)*(OFFSET('Composition%'!$B7,0,P$13)*OFFSET('Composition%'!$B7,0,P$14)))-IF(P$2=2,0,OFFSET('Composition%'!$B7,0,P$17)*OFFSET('Composition%'!$B7,0,P$18)*(P$24*EXP(-P$25/($B37+273)/RGas)))+ReactionRateK3!P37</f>
        <v>1.271903631989121E-3</v>
      </c>
      <c r="Q37" s="73">
        <f ca="1">IF(Q$2=0,0,Q$22*EXP(Q$23/($B37+273)/RGas)*(OFFSET('Composition%'!$B7,0,Q$13)*OFFSET('Composition%'!$B7,0,Q$14)))-IF(Q$2=2,0,OFFSET('Composition%'!$B7,0,Q$17)*OFFSET('Composition%'!$B7,0,Q$18)*(Q$24*EXP(-Q$25/($B37+273)/RGas)))+ReactionRateK3!Q37</f>
        <v>4.0065295412847996E-6</v>
      </c>
      <c r="R37" s="73">
        <f ca="1">IF(R$2=0,0,R$22*EXP(R$23/($B37+273)/RGas)*(OFFSET('Composition%'!$B7,0,R$13)*OFFSET('Composition%'!$B7,0,R$14)))-IF(R$2=2,0,OFFSET('Composition%'!$B7,0,R$17)*OFFSET('Composition%'!$B7,0,R$18)*(R$24*EXP(-R$25/($B37+273)/RGas)))+ReactionRateK3!R37</f>
        <v>3.0099924535964884E-7</v>
      </c>
      <c r="S37" s="73"/>
      <c r="T37" s="73">
        <f ca="1">IF(T$2=0,0,T$22*EXP(T$23/($B37+273)/RGas)*(OFFSET('Composition%'!$B7,0,T$13)*OFFSET('Composition%'!$B7,0,T$14)))-IF(T$2=2,0,OFFSET('Composition%'!$B7,0,T$17)*OFFSET('Composition%'!$B7,0,T$18)*(T$24*EXP(-T$25/($B37+273)/RGas)))+ReactionRateK3!T37</f>
        <v>3.9537994966909872E-2</v>
      </c>
      <c r="U37" s="73">
        <f ca="1">IF(U$2=0,0,U$22*EXP(U$23/($B37+273)/RGas)*(OFFSET('Composition%'!$B7,0,U$13)*OFFSET('Composition%'!$B7,0,U$14)))-IF(U$2=2,0,OFFSET('Composition%'!$B7,0,U$17)*OFFSET('Composition%'!$B7,0,U$18)*(U$24*EXP(-U$25/($B37+273)/RGas)))+ReactionRateK3!U37</f>
        <v>8.7074428951261825E-3</v>
      </c>
      <c r="V37" s="73">
        <f ca="1">IF(V$2=0,0,V$22*EXP(V$23/($B37+273)/RGas)*(OFFSET('Composition%'!$B7,0,V$13)*OFFSET('Composition%'!$B7,0,V$14)))-IF(V$2=2,0,OFFSET('Composition%'!$B7,0,V$17)*OFFSET('Composition%'!$B7,0,V$18)*(V$24*EXP(-V$25/($B37+273)/RGas)))+ReactionRateK3!V37</f>
        <v>0</v>
      </c>
      <c r="W37" s="73">
        <f ca="1">IF(W$2=0,0,W$22*EXP(W$23/($B37+273)/RGas)*(OFFSET('Composition%'!$B7,0,W$13)*OFFSET('Composition%'!$B7,0,W$14)))-IF(W$2=2,0,OFFSET('Composition%'!$B7,0,W$17)*OFFSET('Composition%'!$B7,0,W$18)*(W$24*EXP(-W$25/($B37+273)/RGas)))+ReactionRateK3!W37</f>
        <v>0</v>
      </c>
      <c r="X37" s="73">
        <f ca="1">IF(X$2=0,0,X$22*EXP(X$23/($B37+273)/RGas)*(OFFSET('Composition%'!$B7,0,X$13)*OFFSET('Composition%'!$B7,0,X$14)))-IF(X$2=2,0,OFFSET('Composition%'!$B7,0,X$17)*OFFSET('Composition%'!$B7,0,X$18)*(X$24*EXP(-X$25/($B37+273)/RGas)))+ReactionRateK3!X37</f>
        <v>9.4419163936014661E-8</v>
      </c>
      <c r="Y37" s="73">
        <f ca="1">IF(Y$2=0,0,Y$22*EXP(Y$23/($B37+273)/RGas)*(OFFSET('Composition%'!$B7,0,Y$13)*OFFSET('Composition%'!$B7,0,Y$14)))-IF(Y$2=2,0,OFFSET('Composition%'!$B7,0,Y$17)*OFFSET('Composition%'!$B7,0,Y$18)*(Y$24*EXP(-Y$25/($B37+273)/RGas)))+ReactionRateK3!Y37</f>
        <v>4.6731904612379801E-9</v>
      </c>
      <c r="Z37" s="73">
        <f ca="1">IF(Z$2=0,0,Z$22*EXP(Z$23/($B37+273)/RGas)*(OFFSET('Composition%'!$B7,0,Z$13)*OFFSET('Composition%'!$B7,0,Z$14)))-IF(Z$2=2,0,OFFSET('Composition%'!$B7,0,Z$17)*OFFSET('Composition%'!$B7,0,Z$18)*(Z$24*EXP(-Z$25/($B37+273)/RGas)))+ReactionRateK3!Z37</f>
        <v>0</v>
      </c>
      <c r="AA37" s="73">
        <f ca="1">IF(AA$2=0,0,AA$22*EXP(AA$23/($B37+273)/RGas)*(OFFSET('Composition%'!$B7,0,AA$13)*OFFSET('Composition%'!$B7,0,AA$14)))-IF(AA$2=2,0,OFFSET('Composition%'!$B7,0,AA$17)*OFFSET('Composition%'!$B7,0,AA$18)*(AA$24*EXP(-AA$25/($B37+273)/RGas)))+ReactionRateK3!AA37</f>
        <v>0</v>
      </c>
      <c r="AB37" s="73">
        <f ca="1">IF(AB$2=0,0,AB$22*EXP(AB$23/($B37+273)/RGas)*(OFFSET('Composition%'!$B7,0,AB$13)*OFFSET('Composition%'!$B7,0,AB$14)))-IF(AB$2=2,0,OFFSET('Composition%'!$B7,0,AB$17)*OFFSET('Composition%'!$B7,0,AB$18)*(AB$24*EXP(-AB$25/($B37+273)/RGas)))+ReactionRateK3!AB37</f>
        <v>0</v>
      </c>
      <c r="AC37" s="73">
        <f ca="1">IF(AC$2=0,0,AC$22*EXP(AC$23/($B37+273)/RGas)*(OFFSET('Composition%'!$B7,0,AC$13)*OFFSET('Composition%'!$B7,0,AC$14)))-IF(AC$2=2,0,OFFSET('Composition%'!$B7,0,AC$17)*OFFSET('Composition%'!$B7,0,AC$18)*(AC$24*EXP(-AC$25/($B37+273)/RGas)))+ReactionRateK3!AC37</f>
        <v>0</v>
      </c>
      <c r="AD37" s="73">
        <f ca="1">IF(AD$2=0,0,AD$22*EXP(AD$23/($B37+273)/RGas)*(OFFSET('Composition%'!$B7,0,AD$13)*OFFSET('Composition%'!$B7,0,AD$14)))-IF(AD$2=2,0,OFFSET('Composition%'!$B7,0,AD$17)*OFFSET('Composition%'!$B7,0,AD$18)*(AD$24*EXP(-AD$25/($B37+273)/RGas)))+ReactionRateK3!AD37</f>
        <v>0</v>
      </c>
      <c r="AE37" s="73">
        <f ca="1">IF(AE$2=0,0,AE$22*EXP(AE$23/($B37+273)/RGas)*(OFFSET('Composition%'!$B7,0,AE$13)*OFFSET('Composition%'!$B7,0,AE$14)))-IF(AE$2=2,0,OFFSET('Composition%'!$B7,0,AE$17)*OFFSET('Composition%'!$B7,0,AE$18)*(AE$24*EXP(-AE$25/($B37+273)/RGas)))+ReactionRateK3!AE37</f>
        <v>0</v>
      </c>
      <c r="AF37" s="73"/>
      <c r="AG37" s="73">
        <f ca="1">IF(AG$2=0,0,AG$22*EXP(AG$23/($B37+273)/RGas)*(OFFSET('Composition%'!$B7,0,AG$13)*OFFSET('Composition%'!$B7,0,AG$14)))-IF(AG$2=2,0,OFFSET('Composition%'!$B7,0,AG$17)*OFFSET('Composition%'!$B7,0,AG$18)*(AG$24*EXP(-AG$25/($B37+273)/RGas)))+ReactionRateK3!AG37</f>
        <v>0</v>
      </c>
      <c r="AH37" s="73">
        <f ca="1">IF(AH$2=0,0,AH$22*EXP(AH$23/($B37+273)/RGas)*(OFFSET('Composition%'!$B7,0,AH$13)*OFFSET('Composition%'!$B7,0,AH$14)))-IF(AH$2=2,0,OFFSET('Composition%'!$B7,0,AH$17)*OFFSET('Composition%'!$B7,0,AH$18)*(AH$24*EXP(-AH$25/($B37+273)/RGas)))+ReactionRateK3!AH37</f>
        <v>0</v>
      </c>
      <c r="AI37" s="73">
        <f ca="1">IF(AI$2=0,0,AI$22*EXP(AI$23/($B37+273)/RGas)*(OFFSET('Composition%'!$B7,0,AI$13)*OFFSET('Composition%'!$B7,0,AI$14)))-IF(AI$2=2,0,OFFSET('Composition%'!$B7,0,AI$17)*OFFSET('Composition%'!$B7,0,AI$18)*(AI$24*EXP(-AI$25/($B37+273)/RGas)))+ReactionRateK3!AI37</f>
        <v>0</v>
      </c>
      <c r="AJ37" s="73">
        <f ca="1">IF(AJ$2=0,0,AJ$22*EXP(AJ$23/($B37+273)/RGas)*(OFFSET('Composition%'!$B7,0,AJ$13)*OFFSET('Composition%'!$B7,0,AJ$14)))-IF(AJ$2=2,0,OFFSET('Composition%'!$B7,0,AJ$17)*OFFSET('Composition%'!$B7,0,AJ$18)*(AJ$24*EXP(-AJ$25/($B37+273)/RGas)))+ReactionRateK3!AJ37</f>
        <v>0</v>
      </c>
      <c r="AK37" s="73">
        <f ca="1">IF(AK$2=0,0,AK$22*EXP(AK$23/($B37+273)/RGas)*(OFFSET('Composition%'!$B7,0,AK$13)*OFFSET('Composition%'!$B7,0,AK$14)))-IF(AK$2=2,0,OFFSET('Composition%'!$B7,0,AK$17)*OFFSET('Composition%'!$B7,0,AK$18)*(AK$24*EXP(-AK$25/($B37+273)/RGas)))+ReactionRateK3!AK37</f>
        <v>0</v>
      </c>
      <c r="AL37" s="73">
        <f ca="1">IF(AL$2=0,0,AL$22*EXP(AL$23/($B37+273)/RGas)*(OFFSET('Composition%'!$B7,0,AL$13)*OFFSET('Composition%'!$B7,0,AL$14)))-IF(AL$2=2,0,OFFSET('Composition%'!$B7,0,AL$17)*OFFSET('Composition%'!$B7,0,AL$18)*(AL$24*EXP(-AL$25/($B37+273)/RGas)))+ReactionRateK3!AL37</f>
        <v>0</v>
      </c>
      <c r="AM37" s="73"/>
      <c r="AN37" s="73">
        <f ca="1">IF(AN$2=0,0,AN$22*EXP(AN$23/($B37+273)/RGas)*(OFFSET('Composition%'!$B7,0,AN$13)*OFFSET('Composition%'!$B7,0,AN$14)))-IF(AN$2=2,0,OFFSET('Composition%'!$B7,0,AN$17)*OFFSET('Composition%'!$B7,0,AN$18)*(AN$24*EXP(-AN$25/($B37+273)/RGas)))+ReactionRateK3!AN37</f>
        <v>0</v>
      </c>
      <c r="AO37" s="73">
        <f ca="1">IF(AO$2=0,0,AO$22*EXP(AO$23/($B37+273)/RGas)*(OFFSET('Composition%'!$B7,0,AO$13)*OFFSET('Composition%'!$B7,0,AO$14)))-IF(AO$2=2,0,OFFSET('Composition%'!$B7,0,AO$17)*OFFSET('Composition%'!$B7,0,AO$18)*(AO$24*EXP(-AO$25/($B37+273)/RGas)))+ReactionRateK3!AO37</f>
        <v>0</v>
      </c>
      <c r="AP37" s="73">
        <f ca="1">IF(AP$2=0,0,AP$22*EXP(AP$23/($B37+273)/RGas)*(OFFSET('Composition%'!$B7,0,AP$13)*OFFSET('Composition%'!$B7,0,AP$14)))-IF(AP$2=2,0,OFFSET('Composition%'!$B7,0,AP$17)*OFFSET('Composition%'!$B7,0,AP$18)*(AP$24*EXP(-AP$25/($B37+273)/RGas)))+ReactionRateK3!AP37</f>
        <v>4.8509779318599684E-12</v>
      </c>
      <c r="AQ37" s="73">
        <f ca="1">IF(AQ$2=0,0,AQ$22*EXP(AQ$23/($B37+273)/RGas)*(OFFSET('Composition%'!$B7,0,AQ$13)*OFFSET('Composition%'!$B7,0,AQ$14)))-IF(AQ$2=2,0,OFFSET('Composition%'!$B7,0,AQ$17)*OFFSET('Composition%'!$B7,0,AQ$18)*(AQ$24*EXP(-AQ$25/($B37+273)/RGas)))+ReactionRateK3!AQ37</f>
        <v>0</v>
      </c>
      <c r="AR37" s="73">
        <f ca="1">IF(AR$2=0,0,AR$22*EXP(AR$23/($B37+273)/RGas)*(OFFSET('Composition%'!$B7,0,AR$13)*OFFSET('Composition%'!$B7,0,AR$14)))-IF(AR$2=2,0,OFFSET('Composition%'!$B7,0,AR$17)*OFFSET('Composition%'!$B7,0,AR$18)*(AR$24*EXP(-AR$25/($B37+273)/RGas)))+ReactionRateK3!AR37</f>
        <v>0</v>
      </c>
    </row>
    <row r="38" spans="1:44">
      <c r="A38" s="3">
        <f t="shared" si="7"/>
        <v>0.3</v>
      </c>
      <c r="B38" s="19">
        <f ca="1">'Composition%'!B8</f>
        <v>405.61153679000586</v>
      </c>
      <c r="C38">
        <f t="shared" si="8"/>
        <v>30</v>
      </c>
      <c r="D38" s="26">
        <f ca="1">('Composition%'!C8*ReactionRateK4!C38)^3</f>
        <v>14.728925831767354</v>
      </c>
      <c r="E38" s="4"/>
      <c r="F38" s="73">
        <f ca="1">IF(F$2=0,0,F$22*EXP(F$23/($B38+273)/RGas)*(OFFSET('Composition%'!$B8,0,F$13)*OFFSET('Composition%'!$B8,0,F$14)))-IF(F$2=2,0,OFFSET('Composition%'!$B8,0,F$17)*OFFSET('Composition%'!$B8,0,F$18)*(F$24*EXP(-F$25/($B38+273)/RGas)))+ReactionRateK3!F38</f>
        <v>2.8976668476389494E-2</v>
      </c>
      <c r="G38" s="73">
        <f ca="1">IF(G$2=0,0,G$22*EXP(G$23/($B38+273)/RGas)*(OFFSET('Composition%'!$B8,0,G$13)*OFFSET('Composition%'!$B8,0,G$14)))-IF(G$2=2,0,OFFSET('Composition%'!$B8,0,G$17)*OFFSET('Composition%'!$B8,0,G$18)*(G$24*EXP(-G$25/($B38+273)/RGas)))+ReactionRateK3!G38</f>
        <v>1.0512294937380628E-2</v>
      </c>
      <c r="H38" s="73">
        <f ca="1">IF(H$2=0,0,H$22*EXP(H$23/($B38+273)/RGas)*(OFFSET('Composition%'!$B8,0,H$13)*OFFSET('Composition%'!$B8,0,H$14)))-IF(H$2=2,0,OFFSET('Composition%'!$B8,0,H$17)*OFFSET('Composition%'!$B8,0,H$18)*(H$24*EXP(-H$25/($B38+273)/RGas)))+ReactionRateK3!H38</f>
        <v>1.8272155279540285E-7</v>
      </c>
      <c r="I38" s="73">
        <f ca="1">IF(I$2=0,0,I$22*EXP(I$23/($B38+273)/RGas)*(OFFSET('Composition%'!$B8,0,I$13)*OFFSET('Composition%'!$B8,0,I$14)))-IF(I$2=2,0,OFFSET('Composition%'!$B8,0,I$17)*OFFSET('Composition%'!$B8,0,I$18)*(I$24*EXP(-I$25/($B38+273)/RGas)))+ReactionRateK3!I38</f>
        <v>-1.8805465569968816E-2</v>
      </c>
      <c r="J38" s="73"/>
      <c r="K38" s="73">
        <f ca="1">IF(K$2=0,0,K$22*EXP(K$23/($B38+273)/RGas)*(OFFSET('Composition%'!$B8,0,K$13)*OFFSET('Composition%'!$B8,0,K$14)))-IF(K$2=2,0,OFFSET('Composition%'!$B8,0,K$17)*OFFSET('Composition%'!$B8,0,K$18)*(K$24*EXP(-K$25/($B38+273)/RGas)))+ReactionRateK3!K38</f>
        <v>9.383539411552895E-2</v>
      </c>
      <c r="L38" s="73">
        <f ca="1">IF(L$2=0,0,L$22*EXP(L$23/($B38+273)/RGas)*(OFFSET('Composition%'!$B8,0,L$13)*OFFSET('Composition%'!$B8,0,L$14)))-IF(L$2=2,0,OFFSET('Composition%'!$B8,0,L$17)*OFFSET('Composition%'!$B8,0,L$18)*(L$24*EXP(-L$25/($B38+273)/RGas)))+ReactionRateK3!L38</f>
        <v>1.5735689669768425E-2</v>
      </c>
      <c r="M38" s="73">
        <f ca="1">IF(M$2=0,0,M$22*EXP(M$23/($B38+273)/RGas)*(OFFSET('Composition%'!$B8,0,M$13)*OFFSET('Composition%'!$B8,0,M$14)))-IF(M$2=2,0,OFFSET('Composition%'!$B8,0,M$17)*OFFSET('Composition%'!$B8,0,M$18)*(M$24*EXP(-M$25/($B38+273)/RGas)))+ReactionRateK3!M38</f>
        <v>0</v>
      </c>
      <c r="N38" s="73"/>
      <c r="O38" s="73">
        <f ca="1">IF(O$2=0,0,O$22*EXP(O$23/($B38+273)/RGas)*(OFFSET('Composition%'!$B8,0,O$13)*OFFSET('Composition%'!$B8,0,O$14)))-IF(O$2=2,0,OFFSET('Composition%'!$B8,0,O$17)*OFFSET('Composition%'!$B8,0,O$18)*(O$24*EXP(-O$25/($B38+273)/RGas)))+ReactionRateK3!O38</f>
        <v>0</v>
      </c>
      <c r="P38" s="73">
        <f ca="1">IF(P$2=0,0,P$22*EXP(P$23/($B38+273)/RGas)*(OFFSET('Composition%'!$B8,0,P$13)*OFFSET('Composition%'!$B8,0,P$14)))-IF(P$2=2,0,OFFSET('Composition%'!$B8,0,P$17)*OFFSET('Composition%'!$B8,0,P$18)*(P$24*EXP(-P$25/($B38+273)/RGas)))+ReactionRateK3!P38</f>
        <v>1.7648152000728284E-3</v>
      </c>
      <c r="Q38" s="73">
        <f ca="1">IF(Q$2=0,0,Q$22*EXP(Q$23/($B38+273)/RGas)*(OFFSET('Composition%'!$B8,0,Q$13)*OFFSET('Composition%'!$B8,0,Q$14)))-IF(Q$2=2,0,OFFSET('Composition%'!$B8,0,Q$17)*OFFSET('Composition%'!$B8,0,Q$18)*(Q$24*EXP(-Q$25/($B38+273)/RGas)))+ReactionRateK3!Q38</f>
        <v>5.4685651845574455E-6</v>
      </c>
      <c r="R38" s="73">
        <f ca="1">IF(R$2=0,0,R$22*EXP(R$23/($B38+273)/RGas)*(OFFSET('Composition%'!$B8,0,R$13)*OFFSET('Composition%'!$B8,0,R$14)))-IF(R$2=2,0,OFFSET('Composition%'!$B8,0,R$17)*OFFSET('Composition%'!$B8,0,R$18)*(R$24*EXP(-R$25/($B38+273)/RGas)))+ReactionRateK3!R38</f>
        <v>4.1158074370758976E-7</v>
      </c>
      <c r="S38" s="73"/>
      <c r="T38" s="73">
        <f ca="1">IF(T$2=0,0,T$22*EXP(T$23/($B38+273)/RGas)*(OFFSET('Composition%'!$B8,0,T$13)*OFFSET('Composition%'!$B8,0,T$14)))-IF(T$2=2,0,OFFSET('Composition%'!$B8,0,T$17)*OFFSET('Composition%'!$B8,0,T$18)*(T$24*EXP(-T$25/($B38+273)/RGas)))+ReactionRateK3!T38</f>
        <v>3.7201877903466594E-2</v>
      </c>
      <c r="U38" s="73">
        <f ca="1">IF(U$2=0,0,U$22*EXP(U$23/($B38+273)/RGas)*(OFFSET('Composition%'!$B8,0,U$13)*OFFSET('Composition%'!$B8,0,U$14)))-IF(U$2=2,0,OFFSET('Composition%'!$B8,0,U$17)*OFFSET('Composition%'!$B8,0,U$18)*(U$24*EXP(-U$25/($B38+273)/RGas)))+ReactionRateK3!U38</f>
        <v>7.4694605928470343E-3</v>
      </c>
      <c r="V38" s="73">
        <f ca="1">IF(V$2=0,0,V$22*EXP(V$23/($B38+273)/RGas)*(OFFSET('Composition%'!$B8,0,V$13)*OFFSET('Composition%'!$B8,0,V$14)))-IF(V$2=2,0,OFFSET('Composition%'!$B8,0,V$17)*OFFSET('Composition%'!$B8,0,V$18)*(V$24*EXP(-V$25/($B38+273)/RGas)))+ReactionRateK3!V38</f>
        <v>0</v>
      </c>
      <c r="W38" s="73">
        <f ca="1">IF(W$2=0,0,W$22*EXP(W$23/($B38+273)/RGas)*(OFFSET('Composition%'!$B8,0,W$13)*OFFSET('Composition%'!$B8,0,W$14)))-IF(W$2=2,0,OFFSET('Composition%'!$B8,0,W$17)*OFFSET('Composition%'!$B8,0,W$18)*(W$24*EXP(-W$25/($B38+273)/RGas)))+ReactionRateK3!W38</f>
        <v>0</v>
      </c>
      <c r="X38" s="73">
        <f ca="1">IF(X$2=0,0,X$22*EXP(X$23/($B38+273)/RGas)*(OFFSET('Composition%'!$B8,0,X$13)*OFFSET('Composition%'!$B8,0,X$14)))-IF(X$2=2,0,OFFSET('Composition%'!$B8,0,X$17)*OFFSET('Composition%'!$B8,0,X$18)*(X$24*EXP(-X$25/($B38+273)/RGas)))+ReactionRateK3!X38</f>
        <v>9.2718303326506674E-8</v>
      </c>
      <c r="Y38" s="73">
        <f ca="1">IF(Y$2=0,0,Y$22*EXP(Y$23/($B38+273)/RGas)*(OFFSET('Composition%'!$B8,0,Y$13)*OFFSET('Composition%'!$B8,0,Y$14)))-IF(Y$2=2,0,OFFSET('Composition%'!$B8,0,Y$17)*OFFSET('Composition%'!$B8,0,Y$18)*(Y$24*EXP(-Y$25/($B38+273)/RGas)))+ReactionRateK3!Y38</f>
        <v>4.5890079156094828E-9</v>
      </c>
      <c r="Z38" s="73">
        <f ca="1">IF(Z$2=0,0,Z$22*EXP(Z$23/($B38+273)/RGas)*(OFFSET('Composition%'!$B8,0,Z$13)*OFFSET('Composition%'!$B8,0,Z$14)))-IF(Z$2=2,0,OFFSET('Composition%'!$B8,0,Z$17)*OFFSET('Composition%'!$B8,0,Z$18)*(Z$24*EXP(-Z$25/($B38+273)/RGas)))+ReactionRateK3!Z38</f>
        <v>0</v>
      </c>
      <c r="AA38" s="73">
        <f ca="1">IF(AA$2=0,0,AA$22*EXP(AA$23/($B38+273)/RGas)*(OFFSET('Composition%'!$B8,0,AA$13)*OFFSET('Composition%'!$B8,0,AA$14)))-IF(AA$2=2,0,OFFSET('Composition%'!$B8,0,AA$17)*OFFSET('Composition%'!$B8,0,AA$18)*(AA$24*EXP(-AA$25/($B38+273)/RGas)))+ReactionRateK3!AA38</f>
        <v>0</v>
      </c>
      <c r="AB38" s="73">
        <f ca="1">IF(AB$2=0,0,AB$22*EXP(AB$23/($B38+273)/RGas)*(OFFSET('Composition%'!$B8,0,AB$13)*OFFSET('Composition%'!$B8,0,AB$14)))-IF(AB$2=2,0,OFFSET('Composition%'!$B8,0,AB$17)*OFFSET('Composition%'!$B8,0,AB$18)*(AB$24*EXP(-AB$25/($B38+273)/RGas)))+ReactionRateK3!AB38</f>
        <v>0</v>
      </c>
      <c r="AC38" s="73">
        <f ca="1">IF(AC$2=0,0,AC$22*EXP(AC$23/($B38+273)/RGas)*(OFFSET('Composition%'!$B8,0,AC$13)*OFFSET('Composition%'!$B8,0,AC$14)))-IF(AC$2=2,0,OFFSET('Composition%'!$B8,0,AC$17)*OFFSET('Composition%'!$B8,0,AC$18)*(AC$24*EXP(-AC$25/($B38+273)/RGas)))+ReactionRateK3!AC38</f>
        <v>0</v>
      </c>
      <c r="AD38" s="73">
        <f ca="1">IF(AD$2=0,0,AD$22*EXP(AD$23/($B38+273)/RGas)*(OFFSET('Composition%'!$B8,0,AD$13)*OFFSET('Composition%'!$B8,0,AD$14)))-IF(AD$2=2,0,OFFSET('Composition%'!$B8,0,AD$17)*OFFSET('Composition%'!$B8,0,AD$18)*(AD$24*EXP(-AD$25/($B38+273)/RGas)))+ReactionRateK3!AD38</f>
        <v>0</v>
      </c>
      <c r="AE38" s="73">
        <f ca="1">IF(AE$2=0,0,AE$22*EXP(AE$23/($B38+273)/RGas)*(OFFSET('Composition%'!$B8,0,AE$13)*OFFSET('Composition%'!$B8,0,AE$14)))-IF(AE$2=2,0,OFFSET('Composition%'!$B8,0,AE$17)*OFFSET('Composition%'!$B8,0,AE$18)*(AE$24*EXP(-AE$25/($B38+273)/RGas)))+ReactionRateK3!AE38</f>
        <v>0</v>
      </c>
      <c r="AF38" s="73"/>
      <c r="AG38" s="73">
        <f ca="1">IF(AG$2=0,0,AG$22*EXP(AG$23/($B38+273)/RGas)*(OFFSET('Composition%'!$B8,0,AG$13)*OFFSET('Composition%'!$B8,0,AG$14)))-IF(AG$2=2,0,OFFSET('Composition%'!$B8,0,AG$17)*OFFSET('Composition%'!$B8,0,AG$18)*(AG$24*EXP(-AG$25/($B38+273)/RGas)))+ReactionRateK3!AG38</f>
        <v>0</v>
      </c>
      <c r="AH38" s="73">
        <f ca="1">IF(AH$2=0,0,AH$22*EXP(AH$23/($B38+273)/RGas)*(OFFSET('Composition%'!$B8,0,AH$13)*OFFSET('Composition%'!$B8,0,AH$14)))-IF(AH$2=2,0,OFFSET('Composition%'!$B8,0,AH$17)*OFFSET('Composition%'!$B8,0,AH$18)*(AH$24*EXP(-AH$25/($B38+273)/RGas)))+ReactionRateK3!AH38</f>
        <v>0</v>
      </c>
      <c r="AI38" s="73">
        <f ca="1">IF(AI$2=0,0,AI$22*EXP(AI$23/($B38+273)/RGas)*(OFFSET('Composition%'!$B8,0,AI$13)*OFFSET('Composition%'!$B8,0,AI$14)))-IF(AI$2=2,0,OFFSET('Composition%'!$B8,0,AI$17)*OFFSET('Composition%'!$B8,0,AI$18)*(AI$24*EXP(-AI$25/($B38+273)/RGas)))+ReactionRateK3!AI38</f>
        <v>0</v>
      </c>
      <c r="AJ38" s="73">
        <f ca="1">IF(AJ$2=0,0,AJ$22*EXP(AJ$23/($B38+273)/RGas)*(OFFSET('Composition%'!$B8,0,AJ$13)*OFFSET('Composition%'!$B8,0,AJ$14)))-IF(AJ$2=2,0,OFFSET('Composition%'!$B8,0,AJ$17)*OFFSET('Composition%'!$B8,0,AJ$18)*(AJ$24*EXP(-AJ$25/($B38+273)/RGas)))+ReactionRateK3!AJ38</f>
        <v>0</v>
      </c>
      <c r="AK38" s="73">
        <f ca="1">IF(AK$2=0,0,AK$22*EXP(AK$23/($B38+273)/RGas)*(OFFSET('Composition%'!$B8,0,AK$13)*OFFSET('Composition%'!$B8,0,AK$14)))-IF(AK$2=2,0,OFFSET('Composition%'!$B8,0,AK$17)*OFFSET('Composition%'!$B8,0,AK$18)*(AK$24*EXP(-AK$25/($B38+273)/RGas)))+ReactionRateK3!AK38</f>
        <v>0</v>
      </c>
      <c r="AL38" s="73">
        <f ca="1">IF(AL$2=0,0,AL$22*EXP(AL$23/($B38+273)/RGas)*(OFFSET('Composition%'!$B8,0,AL$13)*OFFSET('Composition%'!$B8,0,AL$14)))-IF(AL$2=2,0,OFFSET('Composition%'!$B8,0,AL$17)*OFFSET('Composition%'!$B8,0,AL$18)*(AL$24*EXP(-AL$25/($B38+273)/RGas)))+ReactionRateK3!AL38</f>
        <v>0</v>
      </c>
      <c r="AM38" s="73"/>
      <c r="AN38" s="73">
        <f ca="1">IF(AN$2=0,0,AN$22*EXP(AN$23/($B38+273)/RGas)*(OFFSET('Composition%'!$B8,0,AN$13)*OFFSET('Composition%'!$B8,0,AN$14)))-IF(AN$2=2,0,OFFSET('Composition%'!$B8,0,AN$17)*OFFSET('Composition%'!$B8,0,AN$18)*(AN$24*EXP(-AN$25/($B38+273)/RGas)))+ReactionRateK3!AN38</f>
        <v>0</v>
      </c>
      <c r="AO38" s="73">
        <f ca="1">IF(AO$2=0,0,AO$22*EXP(AO$23/($B38+273)/RGas)*(OFFSET('Composition%'!$B8,0,AO$13)*OFFSET('Composition%'!$B8,0,AO$14)))-IF(AO$2=2,0,OFFSET('Composition%'!$B8,0,AO$17)*OFFSET('Composition%'!$B8,0,AO$18)*(AO$24*EXP(-AO$25/($B38+273)/RGas)))+ReactionRateK3!AO38</f>
        <v>0</v>
      </c>
      <c r="AP38" s="73">
        <f ca="1">IF(AP$2=0,0,AP$22*EXP(AP$23/($B38+273)/RGas)*(OFFSET('Composition%'!$B8,0,AP$13)*OFFSET('Composition%'!$B8,0,AP$14)))-IF(AP$2=2,0,OFFSET('Composition%'!$B8,0,AP$17)*OFFSET('Composition%'!$B8,0,AP$18)*(AP$24*EXP(-AP$25/($B38+273)/RGas)))+ReactionRateK3!AP38</f>
        <v>5.1782676917455431E-12</v>
      </c>
      <c r="AQ38" s="73">
        <f ca="1">IF(AQ$2=0,0,AQ$22*EXP(AQ$23/($B38+273)/RGas)*(OFFSET('Composition%'!$B8,0,AQ$13)*OFFSET('Composition%'!$B8,0,AQ$14)))-IF(AQ$2=2,0,OFFSET('Composition%'!$B8,0,AQ$17)*OFFSET('Composition%'!$B8,0,AQ$18)*(AQ$24*EXP(-AQ$25/($B38+273)/RGas)))+ReactionRateK3!AQ38</f>
        <v>0</v>
      </c>
      <c r="AR38" s="73">
        <f ca="1">IF(AR$2=0,0,AR$22*EXP(AR$23/($B38+273)/RGas)*(OFFSET('Composition%'!$B8,0,AR$13)*OFFSET('Composition%'!$B8,0,AR$14)))-IF(AR$2=2,0,OFFSET('Composition%'!$B8,0,AR$17)*OFFSET('Composition%'!$B8,0,AR$18)*(AR$24*EXP(-AR$25/($B38+273)/RGas)))+ReactionRateK3!AR38</f>
        <v>0</v>
      </c>
    </row>
    <row r="39" spans="1:44">
      <c r="A39" s="3">
        <f t="shared" si="7"/>
        <v>0.35</v>
      </c>
      <c r="B39" s="19">
        <f ca="1">'Composition%'!B9</f>
        <v>406.19914706893445</v>
      </c>
      <c r="C39">
        <f t="shared" si="8"/>
        <v>30</v>
      </c>
      <c r="D39" s="26">
        <f ca="1">('Composition%'!C9*ReactionRateK4!C39)^3</f>
        <v>13.991248597882111</v>
      </c>
      <c r="E39" s="4"/>
      <c r="F39" s="73">
        <f ca="1">IF(F$2=0,0,F$22*EXP(F$23/($B39+273)/RGas)*(OFFSET('Composition%'!$B9,0,F$13)*OFFSET('Composition%'!$B9,0,F$14)))-IF(F$2=2,0,OFFSET('Composition%'!$B9,0,F$17)*OFFSET('Composition%'!$B9,0,F$18)*(F$24*EXP(-F$25/($B39+273)/RGas)))+ReactionRateK3!F39</f>
        <v>2.8144369979720509E-2</v>
      </c>
      <c r="G39" s="73">
        <f ca="1">IF(G$2=0,0,G$22*EXP(G$23/($B39+273)/RGas)*(OFFSET('Composition%'!$B9,0,G$13)*OFFSET('Composition%'!$B9,0,G$14)))-IF(G$2=2,0,OFFSET('Composition%'!$B9,0,G$17)*OFFSET('Composition%'!$B9,0,G$18)*(G$24*EXP(-G$25/($B39+273)/RGas)))+ReactionRateK3!G39</f>
        <v>1.0215191949767988E-2</v>
      </c>
      <c r="H39" s="73">
        <f ca="1">IF(H$2=0,0,H$22*EXP(H$23/($B39+273)/RGas)*(OFFSET('Composition%'!$B9,0,H$13)*OFFSET('Composition%'!$B9,0,H$14)))-IF(H$2=2,0,OFFSET('Composition%'!$B9,0,H$17)*OFFSET('Composition%'!$B9,0,H$18)*(H$24*EXP(-H$25/($B39+273)/RGas)))+ReactionRateK3!H39</f>
        <v>1.2668036567070012E-8</v>
      </c>
      <c r="I39" s="73">
        <f ca="1">IF(I$2=0,0,I$22*EXP(I$23/($B39+273)/RGas)*(OFFSET('Composition%'!$B9,0,I$13)*OFFSET('Composition%'!$B9,0,I$14)))-IF(I$2=2,0,OFFSET('Composition%'!$B9,0,I$17)*OFFSET('Composition%'!$B9,0,I$18)*(I$24*EXP(-I$25/($B39+273)/RGas)))+ReactionRateK3!I39</f>
        <v>-1.7196401830463975E-2</v>
      </c>
      <c r="J39" s="73"/>
      <c r="K39" s="73">
        <f ca="1">IF(K$2=0,0,K$22*EXP(K$23/($B39+273)/RGas)*(OFFSET('Composition%'!$B9,0,K$13)*OFFSET('Composition%'!$B9,0,K$14)))-IF(K$2=2,0,OFFSET('Composition%'!$B9,0,K$17)*OFFSET('Composition%'!$B9,0,K$18)*(K$24*EXP(-K$25/($B39+273)/RGas)))+ReactionRateK3!K39</f>
        <v>9.2073885431866592E-2</v>
      </c>
      <c r="L39" s="73">
        <f ca="1">IF(L$2=0,0,L$22*EXP(L$23/($B39+273)/RGas)*(OFFSET('Composition%'!$B9,0,L$13)*OFFSET('Composition%'!$B9,0,L$14)))-IF(L$2=2,0,OFFSET('Composition%'!$B9,0,L$17)*OFFSET('Composition%'!$B9,0,L$18)*(L$24*EXP(-L$25/($B39+273)/RGas)))+ReactionRateK3!L39</f>
        <v>1.8449389608509729E-2</v>
      </c>
      <c r="M39" s="73">
        <f ca="1">IF(M$2=0,0,M$22*EXP(M$23/($B39+273)/RGas)*(OFFSET('Composition%'!$B9,0,M$13)*OFFSET('Composition%'!$B9,0,M$14)))-IF(M$2=2,0,OFFSET('Composition%'!$B9,0,M$17)*OFFSET('Composition%'!$B9,0,M$18)*(M$24*EXP(-M$25/($B39+273)/RGas)))+ReactionRateK3!M39</f>
        <v>0</v>
      </c>
      <c r="N39" s="73"/>
      <c r="O39" s="73">
        <f ca="1">IF(O$2=0,0,O$22*EXP(O$23/($B39+273)/RGas)*(OFFSET('Composition%'!$B9,0,O$13)*OFFSET('Composition%'!$B9,0,O$14)))-IF(O$2=2,0,OFFSET('Composition%'!$B9,0,O$17)*OFFSET('Composition%'!$B9,0,O$18)*(O$24*EXP(-O$25/($B39+273)/RGas)))+ReactionRateK3!O39</f>
        <v>0</v>
      </c>
      <c r="P39" s="73">
        <f ca="1">IF(P$2=0,0,P$22*EXP(P$23/($B39+273)/RGas)*(OFFSET('Composition%'!$B9,0,P$13)*OFFSET('Composition%'!$B9,0,P$14)))-IF(P$2=2,0,OFFSET('Composition%'!$B9,0,P$17)*OFFSET('Composition%'!$B9,0,P$18)*(P$24*EXP(-P$25/($B39+273)/RGas)))+ReactionRateK3!P39</f>
        <v>2.3195149594292721E-3</v>
      </c>
      <c r="Q39" s="73">
        <f ca="1">IF(Q$2=0,0,Q$22*EXP(Q$23/($B39+273)/RGas)*(OFFSET('Composition%'!$B9,0,Q$13)*OFFSET('Composition%'!$B9,0,Q$14)))-IF(Q$2=2,0,OFFSET('Composition%'!$B9,0,Q$17)*OFFSET('Composition%'!$B9,0,Q$18)*(Q$24*EXP(-Q$25/($B39+273)/RGas)))+ReactionRateK3!Q39</f>
        <v>7.1251974068916387E-6</v>
      </c>
      <c r="R39" s="73">
        <f ca="1">IF(R$2=0,0,R$22*EXP(R$23/($B39+273)/RGas)*(OFFSET('Composition%'!$B9,0,R$13)*OFFSET('Composition%'!$B9,0,R$14)))-IF(R$2=2,0,OFFSET('Composition%'!$B9,0,R$17)*OFFSET('Composition%'!$B9,0,R$18)*(R$24*EXP(-R$25/($B39+273)/RGas)))+ReactionRateK3!R39</f>
        <v>5.391117157886118E-7</v>
      </c>
      <c r="S39" s="73"/>
      <c r="T39" s="73">
        <f ca="1">IF(T$2=0,0,T$22*EXP(T$23/($B39+273)/RGas)*(OFFSET('Composition%'!$B9,0,T$13)*OFFSET('Composition%'!$B9,0,T$14)))-IF(T$2=2,0,OFFSET('Composition%'!$B9,0,T$17)*OFFSET('Composition%'!$B9,0,T$18)*(T$24*EXP(-T$25/($B39+273)/RGas)))+ReactionRateK3!T39</f>
        <v>3.5023997451172559E-2</v>
      </c>
      <c r="U39" s="73">
        <f ca="1">IF(U$2=0,0,U$22*EXP(U$23/($B39+273)/RGas)*(OFFSET('Composition%'!$B9,0,U$13)*OFFSET('Composition%'!$B9,0,U$14)))-IF(U$2=2,0,OFFSET('Composition%'!$B9,0,U$17)*OFFSET('Composition%'!$B9,0,U$18)*(U$24*EXP(-U$25/($B39+273)/RGas)))+ReactionRateK3!U39</f>
        <v>6.4309262712932656E-3</v>
      </c>
      <c r="V39" s="73">
        <f ca="1">IF(V$2=0,0,V$22*EXP(V$23/($B39+273)/RGas)*(OFFSET('Composition%'!$B9,0,V$13)*OFFSET('Composition%'!$B9,0,V$14)))-IF(V$2=2,0,OFFSET('Composition%'!$B9,0,V$17)*OFFSET('Composition%'!$B9,0,V$18)*(V$24*EXP(-V$25/($B39+273)/RGas)))+ReactionRateK3!V39</f>
        <v>0</v>
      </c>
      <c r="W39" s="73">
        <f ca="1">IF(W$2=0,0,W$22*EXP(W$23/($B39+273)/RGas)*(OFFSET('Composition%'!$B9,0,W$13)*OFFSET('Composition%'!$B9,0,W$14)))-IF(W$2=2,0,OFFSET('Composition%'!$B9,0,W$17)*OFFSET('Composition%'!$B9,0,W$18)*(W$24*EXP(-W$25/($B39+273)/RGas)))+ReactionRateK3!W39</f>
        <v>0</v>
      </c>
      <c r="X39" s="73">
        <f ca="1">IF(X$2=0,0,X$22*EXP(X$23/($B39+273)/RGas)*(OFFSET('Composition%'!$B9,0,X$13)*OFFSET('Composition%'!$B9,0,X$14)))-IF(X$2=2,0,OFFSET('Composition%'!$B9,0,X$17)*OFFSET('Composition%'!$B9,0,X$18)*(X$24*EXP(-X$25/($B39+273)/RGas)))+ReactionRateK3!X39</f>
        <v>9.1143480777334462E-8</v>
      </c>
      <c r="Y39" s="73">
        <f ca="1">IF(Y$2=0,0,Y$22*EXP(Y$23/($B39+273)/RGas)*(OFFSET('Composition%'!$B9,0,Y$13)*OFFSET('Composition%'!$B9,0,Y$14)))-IF(Y$2=2,0,OFFSET('Composition%'!$B9,0,Y$17)*OFFSET('Composition%'!$B9,0,Y$18)*(Y$24*EXP(-Y$25/($B39+273)/RGas)))+ReactionRateK3!Y39</f>
        <v>4.5110635089006778E-9</v>
      </c>
      <c r="Z39" s="73">
        <f ca="1">IF(Z$2=0,0,Z$22*EXP(Z$23/($B39+273)/RGas)*(OFFSET('Composition%'!$B9,0,Z$13)*OFFSET('Composition%'!$B9,0,Z$14)))-IF(Z$2=2,0,OFFSET('Composition%'!$B9,0,Z$17)*OFFSET('Composition%'!$B9,0,Z$18)*(Z$24*EXP(-Z$25/($B39+273)/RGas)))+ReactionRateK3!Z39</f>
        <v>0</v>
      </c>
      <c r="AA39" s="73">
        <f ca="1">IF(AA$2=0,0,AA$22*EXP(AA$23/($B39+273)/RGas)*(OFFSET('Composition%'!$B9,0,AA$13)*OFFSET('Composition%'!$B9,0,AA$14)))-IF(AA$2=2,0,OFFSET('Composition%'!$B9,0,AA$17)*OFFSET('Composition%'!$B9,0,AA$18)*(AA$24*EXP(-AA$25/($B39+273)/RGas)))+ReactionRateK3!AA39</f>
        <v>0</v>
      </c>
      <c r="AB39" s="73">
        <f ca="1">IF(AB$2=0,0,AB$22*EXP(AB$23/($B39+273)/RGas)*(OFFSET('Composition%'!$B9,0,AB$13)*OFFSET('Composition%'!$B9,0,AB$14)))-IF(AB$2=2,0,OFFSET('Composition%'!$B9,0,AB$17)*OFFSET('Composition%'!$B9,0,AB$18)*(AB$24*EXP(-AB$25/($B39+273)/RGas)))+ReactionRateK3!AB39</f>
        <v>0</v>
      </c>
      <c r="AC39" s="73">
        <f ca="1">IF(AC$2=0,0,AC$22*EXP(AC$23/($B39+273)/RGas)*(OFFSET('Composition%'!$B9,0,AC$13)*OFFSET('Composition%'!$B9,0,AC$14)))-IF(AC$2=2,0,OFFSET('Composition%'!$B9,0,AC$17)*OFFSET('Composition%'!$B9,0,AC$18)*(AC$24*EXP(-AC$25/($B39+273)/RGas)))+ReactionRateK3!AC39</f>
        <v>0</v>
      </c>
      <c r="AD39" s="73">
        <f ca="1">IF(AD$2=0,0,AD$22*EXP(AD$23/($B39+273)/RGas)*(OFFSET('Composition%'!$B9,0,AD$13)*OFFSET('Composition%'!$B9,0,AD$14)))-IF(AD$2=2,0,OFFSET('Composition%'!$B9,0,AD$17)*OFFSET('Composition%'!$B9,0,AD$18)*(AD$24*EXP(-AD$25/($B39+273)/RGas)))+ReactionRateK3!AD39</f>
        <v>0</v>
      </c>
      <c r="AE39" s="73">
        <f ca="1">IF(AE$2=0,0,AE$22*EXP(AE$23/($B39+273)/RGas)*(OFFSET('Composition%'!$B9,0,AE$13)*OFFSET('Composition%'!$B9,0,AE$14)))-IF(AE$2=2,0,OFFSET('Composition%'!$B9,0,AE$17)*OFFSET('Composition%'!$B9,0,AE$18)*(AE$24*EXP(-AE$25/($B39+273)/RGas)))+ReactionRateK3!AE39</f>
        <v>0</v>
      </c>
      <c r="AF39" s="73"/>
      <c r="AG39" s="73">
        <f ca="1">IF(AG$2=0,0,AG$22*EXP(AG$23/($B39+273)/RGas)*(OFFSET('Composition%'!$B9,0,AG$13)*OFFSET('Composition%'!$B9,0,AG$14)))-IF(AG$2=2,0,OFFSET('Composition%'!$B9,0,AG$17)*OFFSET('Composition%'!$B9,0,AG$18)*(AG$24*EXP(-AG$25/($B39+273)/RGas)))+ReactionRateK3!AG39</f>
        <v>0</v>
      </c>
      <c r="AH39" s="73">
        <f ca="1">IF(AH$2=0,0,AH$22*EXP(AH$23/($B39+273)/RGas)*(OFFSET('Composition%'!$B9,0,AH$13)*OFFSET('Composition%'!$B9,0,AH$14)))-IF(AH$2=2,0,OFFSET('Composition%'!$B9,0,AH$17)*OFFSET('Composition%'!$B9,0,AH$18)*(AH$24*EXP(-AH$25/($B39+273)/RGas)))+ReactionRateK3!AH39</f>
        <v>0</v>
      </c>
      <c r="AI39" s="73">
        <f ca="1">IF(AI$2=0,0,AI$22*EXP(AI$23/($B39+273)/RGas)*(OFFSET('Composition%'!$B9,0,AI$13)*OFFSET('Composition%'!$B9,0,AI$14)))-IF(AI$2=2,0,OFFSET('Composition%'!$B9,0,AI$17)*OFFSET('Composition%'!$B9,0,AI$18)*(AI$24*EXP(-AI$25/($B39+273)/RGas)))+ReactionRateK3!AI39</f>
        <v>0</v>
      </c>
      <c r="AJ39" s="73">
        <f ca="1">IF(AJ$2=0,0,AJ$22*EXP(AJ$23/($B39+273)/RGas)*(OFFSET('Composition%'!$B9,0,AJ$13)*OFFSET('Composition%'!$B9,0,AJ$14)))-IF(AJ$2=2,0,OFFSET('Composition%'!$B9,0,AJ$17)*OFFSET('Composition%'!$B9,0,AJ$18)*(AJ$24*EXP(-AJ$25/($B39+273)/RGas)))+ReactionRateK3!AJ39</f>
        <v>0</v>
      </c>
      <c r="AK39" s="73">
        <f ca="1">IF(AK$2=0,0,AK$22*EXP(AK$23/($B39+273)/RGas)*(OFFSET('Composition%'!$B9,0,AK$13)*OFFSET('Composition%'!$B9,0,AK$14)))-IF(AK$2=2,0,OFFSET('Composition%'!$B9,0,AK$17)*OFFSET('Composition%'!$B9,0,AK$18)*(AK$24*EXP(-AK$25/($B39+273)/RGas)))+ReactionRateK3!AK39</f>
        <v>0</v>
      </c>
      <c r="AL39" s="73">
        <f ca="1">IF(AL$2=0,0,AL$22*EXP(AL$23/($B39+273)/RGas)*(OFFSET('Composition%'!$B9,0,AL$13)*OFFSET('Composition%'!$B9,0,AL$14)))-IF(AL$2=2,0,OFFSET('Composition%'!$B9,0,AL$17)*OFFSET('Composition%'!$B9,0,AL$18)*(AL$24*EXP(-AL$25/($B39+273)/RGas)))+ReactionRateK3!AL39</f>
        <v>0</v>
      </c>
      <c r="AM39" s="73"/>
      <c r="AN39" s="73">
        <f ca="1">IF(AN$2=0,0,AN$22*EXP(AN$23/($B39+273)/RGas)*(OFFSET('Composition%'!$B9,0,AN$13)*OFFSET('Composition%'!$B9,0,AN$14)))-IF(AN$2=2,0,OFFSET('Composition%'!$B9,0,AN$17)*OFFSET('Composition%'!$B9,0,AN$18)*(AN$24*EXP(-AN$25/($B39+273)/RGas)))+ReactionRateK3!AN39</f>
        <v>0</v>
      </c>
      <c r="AO39" s="73">
        <f ca="1">IF(AO$2=0,0,AO$22*EXP(AO$23/($B39+273)/RGas)*(OFFSET('Composition%'!$B9,0,AO$13)*OFFSET('Composition%'!$B9,0,AO$14)))-IF(AO$2=2,0,OFFSET('Composition%'!$B9,0,AO$17)*OFFSET('Composition%'!$B9,0,AO$18)*(AO$24*EXP(-AO$25/($B39+273)/RGas)))+ReactionRateK3!AO39</f>
        <v>0</v>
      </c>
      <c r="AP39" s="73">
        <f ca="1">IF(AP$2=0,0,AP$22*EXP(AP$23/($B39+273)/RGas)*(OFFSET('Composition%'!$B9,0,AP$13)*OFFSET('Composition%'!$B9,0,AP$14)))-IF(AP$2=2,0,OFFSET('Composition%'!$B9,0,AP$17)*OFFSET('Composition%'!$B9,0,AP$18)*(AP$24*EXP(-AP$25/($B39+273)/RGas)))+ReactionRateK3!AP39</f>
        <v>5.4590223670579223E-12</v>
      </c>
      <c r="AQ39" s="73">
        <f ca="1">IF(AQ$2=0,0,AQ$22*EXP(AQ$23/($B39+273)/RGas)*(OFFSET('Composition%'!$B9,0,AQ$13)*OFFSET('Composition%'!$B9,0,AQ$14)))-IF(AQ$2=2,0,OFFSET('Composition%'!$B9,0,AQ$17)*OFFSET('Composition%'!$B9,0,AQ$18)*(AQ$24*EXP(-AQ$25/($B39+273)/RGas)))+ReactionRateK3!AQ39</f>
        <v>0</v>
      </c>
      <c r="AR39" s="73">
        <f ca="1">IF(AR$2=0,0,AR$22*EXP(AR$23/($B39+273)/RGas)*(OFFSET('Composition%'!$B9,0,AR$13)*OFFSET('Composition%'!$B9,0,AR$14)))-IF(AR$2=2,0,OFFSET('Composition%'!$B9,0,AR$17)*OFFSET('Composition%'!$B9,0,AR$18)*(AR$24*EXP(-AR$25/($B39+273)/RGas)))+ReactionRateK3!AR39</f>
        <v>0</v>
      </c>
    </row>
    <row r="40" spans="1:44">
      <c r="A40" s="3">
        <f t="shared" si="7"/>
        <v>0.39999999999999997</v>
      </c>
      <c r="B40" s="19">
        <f ca="1">'Composition%'!B10</f>
        <v>406.71184159360638</v>
      </c>
      <c r="C40">
        <f t="shared" si="8"/>
        <v>30</v>
      </c>
      <c r="D40" s="26">
        <f ca="1">('Composition%'!C10*ReactionRateK4!C40)^3</f>
        <v>13.329105001693868</v>
      </c>
      <c r="E40" s="4"/>
      <c r="F40" s="73">
        <f ca="1">IF(F$2=0,0,F$22*EXP(F$23/($B40+273)/RGas)*(OFFSET('Composition%'!$B10,0,F$13)*OFFSET('Composition%'!$B10,0,F$14)))-IF(F$2=2,0,OFFSET('Composition%'!$B10,0,F$17)*OFFSET('Composition%'!$B10,0,F$18)*(F$24*EXP(-F$25/($B40+273)/RGas)))+ReactionRateK3!F40</f>
        <v>2.7331198979247094E-2</v>
      </c>
      <c r="G40" s="73">
        <f ca="1">IF(G$2=0,0,G$22*EXP(G$23/($B40+273)/RGas)*(OFFSET('Composition%'!$B10,0,G$13)*OFFSET('Composition%'!$B10,0,G$14)))-IF(G$2=2,0,OFFSET('Composition%'!$B10,0,G$17)*OFFSET('Composition%'!$B10,0,G$18)*(G$24*EXP(-G$25/($B40+273)/RGas)))+ReactionRateK3!G40</f>
        <v>9.9254560951677583E-3</v>
      </c>
      <c r="H40" s="73">
        <f ca="1">IF(H$2=0,0,H$22*EXP(H$23/($B40+273)/RGas)*(OFFSET('Composition%'!$B10,0,H$13)*OFFSET('Composition%'!$B10,0,H$14)))-IF(H$2=2,0,OFFSET('Composition%'!$B10,0,H$17)*OFFSET('Composition%'!$B10,0,H$18)*(H$24*EXP(-H$25/($B40+273)/RGas)))+ReactionRateK3!H40</f>
        <v>-1.6976325654545402E-7</v>
      </c>
      <c r="I40" s="73">
        <f ca="1">IF(I$2=0,0,I$22*EXP(I$23/($B40+273)/RGas)*(OFFSET('Composition%'!$B10,0,I$13)*OFFSET('Composition%'!$B10,0,I$14)))-IF(I$2=2,0,OFFSET('Composition%'!$B10,0,I$17)*OFFSET('Composition%'!$B10,0,I$18)*(I$24*EXP(-I$25/($B40+273)/RGas)))+ReactionRateK3!I40</f>
        <v>-1.5706381604053479E-2</v>
      </c>
      <c r="J40" s="73"/>
      <c r="K40" s="73">
        <f ca="1">IF(K$2=0,0,K$22*EXP(K$23/($B40+273)/RGas)*(OFFSET('Composition%'!$B10,0,K$13)*OFFSET('Composition%'!$B10,0,K$14)))-IF(K$2=2,0,OFFSET('Composition%'!$B10,0,K$17)*OFFSET('Composition%'!$B10,0,K$18)*(K$24*EXP(-K$25/($B40+273)/RGas)))+ReactionRateK3!K40</f>
        <v>9.0280241966891231E-2</v>
      </c>
      <c r="L40" s="73">
        <f ca="1">IF(L$2=0,0,L$22*EXP(L$23/($B40+273)/RGas)*(OFFSET('Composition%'!$B10,0,L$13)*OFFSET('Composition%'!$B10,0,L$14)))-IF(L$2=2,0,OFFSET('Composition%'!$B10,0,L$17)*OFFSET('Composition%'!$B10,0,L$18)*(L$24*EXP(-L$25/($B40+273)/RGas)))+ReactionRateK3!L40</f>
        <v>2.0130280655297355E-2</v>
      </c>
      <c r="M40" s="73">
        <f ca="1">IF(M$2=0,0,M$22*EXP(M$23/($B40+273)/RGas)*(OFFSET('Composition%'!$B10,0,M$13)*OFFSET('Composition%'!$B10,0,M$14)))-IF(M$2=2,0,OFFSET('Composition%'!$B10,0,M$17)*OFFSET('Composition%'!$B10,0,M$18)*(M$24*EXP(-M$25/($B40+273)/RGas)))+ReactionRateK3!M40</f>
        <v>0</v>
      </c>
      <c r="N40" s="73"/>
      <c r="O40" s="73">
        <f ca="1">IF(O$2=0,0,O$22*EXP(O$23/($B40+273)/RGas)*(OFFSET('Composition%'!$B10,0,O$13)*OFFSET('Composition%'!$B10,0,O$14)))-IF(O$2=2,0,OFFSET('Composition%'!$B10,0,O$17)*OFFSET('Composition%'!$B10,0,O$18)*(O$24*EXP(-O$25/($B40+273)/RGas)))+ReactionRateK3!O40</f>
        <v>0</v>
      </c>
      <c r="P40" s="73">
        <f ca="1">IF(P$2=0,0,P$22*EXP(P$23/($B40+273)/RGas)*(OFFSET('Composition%'!$B10,0,P$13)*OFFSET('Composition%'!$B10,0,P$14)))-IF(P$2=2,0,OFFSET('Composition%'!$B10,0,P$17)*OFFSET('Composition%'!$B10,0,P$18)*(P$24*EXP(-P$25/($B40+273)/RGas)))+ReactionRateK3!P40</f>
        <v>2.9284944079307263E-3</v>
      </c>
      <c r="Q40" s="73">
        <f ca="1">IF(Q$2=0,0,Q$22*EXP(Q$23/($B40+273)/RGas)*(OFFSET('Composition%'!$B10,0,Q$13)*OFFSET('Composition%'!$B10,0,Q$14)))-IF(Q$2=2,0,OFFSET('Composition%'!$B10,0,Q$17)*OFFSET('Composition%'!$B10,0,Q$18)*(Q$24*EXP(-Q$25/($B40+273)/RGas)))+ReactionRateK3!Q40</f>
        <v>8.9633620143512528E-6</v>
      </c>
      <c r="R40" s="73">
        <f ca="1">IF(R$2=0,0,R$22*EXP(R$23/($B40+273)/RGas)*(OFFSET('Composition%'!$B10,0,R$13)*OFFSET('Composition%'!$B10,0,R$14)))-IF(R$2=2,0,OFFSET('Composition%'!$B10,0,R$17)*OFFSET('Composition%'!$B10,0,R$18)*(R$24*EXP(-R$25/($B40+273)/RGas)))+ReactionRateK3!R40</f>
        <v>6.8368426242293773E-7</v>
      </c>
      <c r="S40" s="73"/>
      <c r="T40" s="73">
        <f ca="1">IF(T$2=0,0,T$22*EXP(T$23/($B40+273)/RGas)*(OFFSET('Composition%'!$B10,0,T$13)*OFFSET('Composition%'!$B10,0,T$14)))-IF(T$2=2,0,OFFSET('Composition%'!$B10,0,T$17)*OFFSET('Composition%'!$B10,0,T$18)*(T$24*EXP(-T$25/($B40+273)/RGas)))+ReactionRateK3!T40</f>
        <v>3.2988252434121429E-2</v>
      </c>
      <c r="U40" s="73">
        <f ca="1">IF(U$2=0,0,U$22*EXP(U$23/($B40+273)/RGas)*(OFFSET('Composition%'!$B10,0,U$13)*OFFSET('Composition%'!$B10,0,U$14)))-IF(U$2=2,0,OFFSET('Composition%'!$B10,0,U$17)*OFFSET('Composition%'!$B10,0,U$18)*(U$24*EXP(-U$25/($B40+273)/RGas)))+ReactionRateK3!U40</f>
        <v>5.5554877855559376E-3</v>
      </c>
      <c r="V40" s="73">
        <f ca="1">IF(V$2=0,0,V$22*EXP(V$23/($B40+273)/RGas)*(OFFSET('Composition%'!$B10,0,V$13)*OFFSET('Composition%'!$B10,0,V$14)))-IF(V$2=2,0,OFFSET('Composition%'!$B10,0,V$17)*OFFSET('Composition%'!$B10,0,V$18)*(V$24*EXP(-V$25/($B40+273)/RGas)))+ReactionRateK3!V40</f>
        <v>0</v>
      </c>
      <c r="W40" s="73">
        <f ca="1">IF(W$2=0,0,W$22*EXP(W$23/($B40+273)/RGas)*(OFFSET('Composition%'!$B10,0,W$13)*OFFSET('Composition%'!$B10,0,W$14)))-IF(W$2=2,0,OFFSET('Composition%'!$B10,0,W$17)*OFFSET('Composition%'!$B10,0,W$18)*(W$24*EXP(-W$25/($B40+273)/RGas)))+ReactionRateK3!W40</f>
        <v>0</v>
      </c>
      <c r="X40" s="73">
        <f ca="1">IF(X$2=0,0,X$22*EXP(X$23/($B40+273)/RGas)*(OFFSET('Composition%'!$B10,0,X$13)*OFFSET('Composition%'!$B10,0,X$14)))-IF(X$2=2,0,OFFSET('Composition%'!$B10,0,X$17)*OFFSET('Composition%'!$B10,0,X$18)*(X$24*EXP(-X$25/($B40+273)/RGas)))+ReactionRateK3!X40</f>
        <v>8.9682078577498077E-8</v>
      </c>
      <c r="Y40" s="73">
        <f ca="1">IF(Y$2=0,0,Y$22*EXP(Y$23/($B40+273)/RGas)*(OFFSET('Composition%'!$B10,0,Y$13)*OFFSET('Composition%'!$B10,0,Y$14)))-IF(Y$2=2,0,OFFSET('Composition%'!$B10,0,Y$17)*OFFSET('Composition%'!$B10,0,Y$18)*(Y$24*EXP(-Y$25/($B40+273)/RGas)))+ReactionRateK3!Y40</f>
        <v>4.4387327390059583E-9</v>
      </c>
      <c r="Z40" s="73">
        <f ca="1">IF(Z$2=0,0,Z$22*EXP(Z$23/($B40+273)/RGas)*(OFFSET('Composition%'!$B10,0,Z$13)*OFFSET('Composition%'!$B10,0,Z$14)))-IF(Z$2=2,0,OFFSET('Composition%'!$B10,0,Z$17)*OFFSET('Composition%'!$B10,0,Z$18)*(Z$24*EXP(-Z$25/($B40+273)/RGas)))+ReactionRateK3!Z40</f>
        <v>0</v>
      </c>
      <c r="AA40" s="73">
        <f ca="1">IF(AA$2=0,0,AA$22*EXP(AA$23/($B40+273)/RGas)*(OFFSET('Composition%'!$B10,0,AA$13)*OFFSET('Composition%'!$B10,0,AA$14)))-IF(AA$2=2,0,OFFSET('Composition%'!$B10,0,AA$17)*OFFSET('Composition%'!$B10,0,AA$18)*(AA$24*EXP(-AA$25/($B40+273)/RGas)))+ReactionRateK3!AA40</f>
        <v>0</v>
      </c>
      <c r="AB40" s="73">
        <f ca="1">IF(AB$2=0,0,AB$22*EXP(AB$23/($B40+273)/RGas)*(OFFSET('Composition%'!$B10,0,AB$13)*OFFSET('Composition%'!$B10,0,AB$14)))-IF(AB$2=2,0,OFFSET('Composition%'!$B10,0,AB$17)*OFFSET('Composition%'!$B10,0,AB$18)*(AB$24*EXP(-AB$25/($B40+273)/RGas)))+ReactionRateK3!AB40</f>
        <v>0</v>
      </c>
      <c r="AC40" s="73">
        <f ca="1">IF(AC$2=0,0,AC$22*EXP(AC$23/($B40+273)/RGas)*(OFFSET('Composition%'!$B10,0,AC$13)*OFFSET('Composition%'!$B10,0,AC$14)))-IF(AC$2=2,0,OFFSET('Composition%'!$B10,0,AC$17)*OFFSET('Composition%'!$B10,0,AC$18)*(AC$24*EXP(-AC$25/($B40+273)/RGas)))+ReactionRateK3!AC40</f>
        <v>0</v>
      </c>
      <c r="AD40" s="73">
        <f ca="1">IF(AD$2=0,0,AD$22*EXP(AD$23/($B40+273)/RGas)*(OFFSET('Composition%'!$B10,0,AD$13)*OFFSET('Composition%'!$B10,0,AD$14)))-IF(AD$2=2,0,OFFSET('Composition%'!$B10,0,AD$17)*OFFSET('Composition%'!$B10,0,AD$18)*(AD$24*EXP(-AD$25/($B40+273)/RGas)))+ReactionRateK3!AD40</f>
        <v>0</v>
      </c>
      <c r="AE40" s="73">
        <f ca="1">IF(AE$2=0,0,AE$22*EXP(AE$23/($B40+273)/RGas)*(OFFSET('Composition%'!$B10,0,AE$13)*OFFSET('Composition%'!$B10,0,AE$14)))-IF(AE$2=2,0,OFFSET('Composition%'!$B10,0,AE$17)*OFFSET('Composition%'!$B10,0,AE$18)*(AE$24*EXP(-AE$25/($B40+273)/RGas)))+ReactionRateK3!AE40</f>
        <v>0</v>
      </c>
      <c r="AF40" s="73"/>
      <c r="AG40" s="73">
        <f ca="1">IF(AG$2=0,0,AG$22*EXP(AG$23/($B40+273)/RGas)*(OFFSET('Composition%'!$B10,0,AG$13)*OFFSET('Composition%'!$B10,0,AG$14)))-IF(AG$2=2,0,OFFSET('Composition%'!$B10,0,AG$17)*OFFSET('Composition%'!$B10,0,AG$18)*(AG$24*EXP(-AG$25/($B40+273)/RGas)))+ReactionRateK3!AG40</f>
        <v>0</v>
      </c>
      <c r="AH40" s="73">
        <f ca="1">IF(AH$2=0,0,AH$22*EXP(AH$23/($B40+273)/RGas)*(OFFSET('Composition%'!$B10,0,AH$13)*OFFSET('Composition%'!$B10,0,AH$14)))-IF(AH$2=2,0,OFFSET('Composition%'!$B10,0,AH$17)*OFFSET('Composition%'!$B10,0,AH$18)*(AH$24*EXP(-AH$25/($B40+273)/RGas)))+ReactionRateK3!AH40</f>
        <v>0</v>
      </c>
      <c r="AI40" s="73">
        <f ca="1">IF(AI$2=0,0,AI$22*EXP(AI$23/($B40+273)/RGas)*(OFFSET('Composition%'!$B10,0,AI$13)*OFFSET('Composition%'!$B10,0,AI$14)))-IF(AI$2=2,0,OFFSET('Composition%'!$B10,0,AI$17)*OFFSET('Composition%'!$B10,0,AI$18)*(AI$24*EXP(-AI$25/($B40+273)/RGas)))+ReactionRateK3!AI40</f>
        <v>0</v>
      </c>
      <c r="AJ40" s="73">
        <f ca="1">IF(AJ$2=0,0,AJ$22*EXP(AJ$23/($B40+273)/RGas)*(OFFSET('Composition%'!$B10,0,AJ$13)*OFFSET('Composition%'!$B10,0,AJ$14)))-IF(AJ$2=2,0,OFFSET('Composition%'!$B10,0,AJ$17)*OFFSET('Composition%'!$B10,0,AJ$18)*(AJ$24*EXP(-AJ$25/($B40+273)/RGas)))+ReactionRateK3!AJ40</f>
        <v>0</v>
      </c>
      <c r="AK40" s="73">
        <f ca="1">IF(AK$2=0,0,AK$22*EXP(AK$23/($B40+273)/RGas)*(OFFSET('Composition%'!$B10,0,AK$13)*OFFSET('Composition%'!$B10,0,AK$14)))-IF(AK$2=2,0,OFFSET('Composition%'!$B10,0,AK$17)*OFFSET('Composition%'!$B10,0,AK$18)*(AK$24*EXP(-AK$25/($B40+273)/RGas)))+ReactionRateK3!AK40</f>
        <v>0</v>
      </c>
      <c r="AL40" s="73">
        <f ca="1">IF(AL$2=0,0,AL$22*EXP(AL$23/($B40+273)/RGas)*(OFFSET('Composition%'!$B10,0,AL$13)*OFFSET('Composition%'!$B10,0,AL$14)))-IF(AL$2=2,0,OFFSET('Composition%'!$B10,0,AL$17)*OFFSET('Composition%'!$B10,0,AL$18)*(AL$24*EXP(-AL$25/($B40+273)/RGas)))+ReactionRateK3!AL40</f>
        <v>0</v>
      </c>
      <c r="AM40" s="73"/>
      <c r="AN40" s="73">
        <f ca="1">IF(AN$2=0,0,AN$22*EXP(AN$23/($B40+273)/RGas)*(OFFSET('Composition%'!$B10,0,AN$13)*OFFSET('Composition%'!$B10,0,AN$14)))-IF(AN$2=2,0,OFFSET('Composition%'!$B10,0,AN$17)*OFFSET('Composition%'!$B10,0,AN$18)*(AN$24*EXP(-AN$25/($B40+273)/RGas)))+ReactionRateK3!AN40</f>
        <v>0</v>
      </c>
      <c r="AO40" s="73">
        <f ca="1">IF(AO$2=0,0,AO$22*EXP(AO$23/($B40+273)/RGas)*(OFFSET('Composition%'!$B10,0,AO$13)*OFFSET('Composition%'!$B10,0,AO$14)))-IF(AO$2=2,0,OFFSET('Composition%'!$B10,0,AO$17)*OFFSET('Composition%'!$B10,0,AO$18)*(AO$24*EXP(-AO$25/($B40+273)/RGas)))+ReactionRateK3!AO40</f>
        <v>0</v>
      </c>
      <c r="AP40" s="73">
        <f ca="1">IF(AP$2=0,0,AP$22*EXP(AP$23/($B40+273)/RGas)*(OFFSET('Composition%'!$B10,0,AP$13)*OFFSET('Composition%'!$B10,0,AP$14)))-IF(AP$2=2,0,OFFSET('Composition%'!$B10,0,AP$17)*OFFSET('Composition%'!$B10,0,AP$18)*(AP$24*EXP(-AP$25/($B40+273)/RGas)))+ReactionRateK3!AP40</f>
        <v>5.7007396986458666E-12</v>
      </c>
      <c r="AQ40" s="73">
        <f ca="1">IF(AQ$2=0,0,AQ$22*EXP(AQ$23/($B40+273)/RGas)*(OFFSET('Composition%'!$B10,0,AQ$13)*OFFSET('Composition%'!$B10,0,AQ$14)))-IF(AQ$2=2,0,OFFSET('Composition%'!$B10,0,AQ$17)*OFFSET('Composition%'!$B10,0,AQ$18)*(AQ$24*EXP(-AQ$25/($B40+273)/RGas)))+ReactionRateK3!AQ40</f>
        <v>0</v>
      </c>
      <c r="AR40" s="73">
        <f ca="1">IF(AR$2=0,0,AR$22*EXP(AR$23/($B40+273)/RGas)*(OFFSET('Composition%'!$B10,0,AR$13)*OFFSET('Composition%'!$B10,0,AR$14)))-IF(AR$2=2,0,OFFSET('Composition%'!$B10,0,AR$17)*OFFSET('Composition%'!$B10,0,AR$18)*(AR$24*EXP(-AR$25/($B40+273)/RGas)))+ReactionRateK3!AR40</f>
        <v>0</v>
      </c>
    </row>
    <row r="41" spans="1:44">
      <c r="A41" s="3">
        <f t="shared" si="7"/>
        <v>0.44999999999999996</v>
      </c>
      <c r="B41" s="19">
        <f ca="1">'Composition%'!B11</f>
        <v>407.16179908208483</v>
      </c>
      <c r="C41">
        <f t="shared" si="8"/>
        <v>30</v>
      </c>
      <c r="D41" s="26">
        <f ca="1">('Composition%'!C11*ReactionRateK4!C41)^3</f>
        <v>12.732511696931478</v>
      </c>
      <c r="E41" s="4"/>
      <c r="F41" s="73">
        <f ca="1">IF(F$2=0,0,F$22*EXP(F$23/($B41+273)/RGas)*(OFFSET('Composition%'!$B11,0,F$13)*OFFSET('Composition%'!$B11,0,F$14)))-IF(F$2=2,0,OFFSET('Composition%'!$B11,0,F$17)*OFFSET('Composition%'!$B11,0,F$18)*(F$24*EXP(-F$25/($B41+273)/RGas)))+ReactionRateK3!F41</f>
        <v>2.6539716643413772E-2</v>
      </c>
      <c r="G41" s="73">
        <f ca="1">IF(G$2=0,0,G$22*EXP(G$23/($B41+273)/RGas)*(OFFSET('Composition%'!$B11,0,G$13)*OFFSET('Composition%'!$B11,0,G$14)))-IF(G$2=2,0,OFFSET('Composition%'!$B11,0,G$17)*OFFSET('Composition%'!$B11,0,G$18)*(G$24*EXP(-G$25/($B41+273)/RGas)))+ReactionRateK3!G41</f>
        <v>9.643956547247064E-3</v>
      </c>
      <c r="H41" s="73">
        <f ca="1">IF(H$2=0,0,H$22*EXP(H$23/($B41+273)/RGas)*(OFFSET('Composition%'!$B11,0,H$13)*OFFSET('Composition%'!$B11,0,H$14)))-IF(H$2=2,0,OFFSET('Composition%'!$B11,0,H$17)*OFFSET('Composition%'!$B11,0,H$18)*(H$24*EXP(-H$25/($B41+273)/RGas)))+ReactionRateK3!H41</f>
        <v>-3.6273898580321138E-7</v>
      </c>
      <c r="I41" s="73">
        <f ca="1">IF(I$2=0,0,I$22*EXP(I$23/($B41+273)/RGas)*(OFFSET('Composition%'!$B11,0,I$13)*OFFSET('Composition%'!$B11,0,I$14)))-IF(I$2=2,0,OFFSET('Composition%'!$B11,0,I$17)*OFFSET('Composition%'!$B11,0,I$18)*(I$24*EXP(-I$25/($B41+273)/RGas)))+ReactionRateK3!I41</f>
        <v>-1.4326884251378994E-2</v>
      </c>
      <c r="J41" s="73"/>
      <c r="K41" s="73">
        <f ca="1">IF(K$2=0,0,K$22*EXP(K$23/($B41+273)/RGas)*(OFFSET('Composition%'!$B11,0,K$13)*OFFSET('Composition%'!$B11,0,K$14)))-IF(K$2=2,0,OFFSET('Composition%'!$B11,0,K$17)*OFFSET('Composition%'!$B11,0,K$18)*(K$24*EXP(-K$25/($B41+273)/RGas)))+ReactionRateK3!K41</f>
        <v>8.8475128601174624E-2</v>
      </c>
      <c r="L41" s="73">
        <f ca="1">IF(L$2=0,0,L$22*EXP(L$23/($B41+273)/RGas)*(OFFSET('Composition%'!$B11,0,L$13)*OFFSET('Composition%'!$B11,0,L$14)))-IF(L$2=2,0,OFFSET('Composition%'!$B11,0,L$17)*OFFSET('Composition%'!$B11,0,L$18)*(L$24*EXP(-L$25/($B41+273)/RGas)))+ReactionRateK3!L41</f>
        <v>2.0649369009690513E-2</v>
      </c>
      <c r="M41" s="73">
        <f ca="1">IF(M$2=0,0,M$22*EXP(M$23/($B41+273)/RGas)*(OFFSET('Composition%'!$B11,0,M$13)*OFFSET('Composition%'!$B11,0,M$14)))-IF(M$2=2,0,OFFSET('Composition%'!$B11,0,M$17)*OFFSET('Composition%'!$B11,0,M$18)*(M$24*EXP(-M$25/($B41+273)/RGas)))+ReactionRateK3!M41</f>
        <v>0</v>
      </c>
      <c r="N41" s="73"/>
      <c r="O41" s="73">
        <f ca="1">IF(O$2=0,0,O$22*EXP(O$23/($B41+273)/RGas)*(OFFSET('Composition%'!$B11,0,O$13)*OFFSET('Composition%'!$B11,0,O$14)))-IF(O$2=2,0,OFFSET('Composition%'!$B11,0,O$17)*OFFSET('Composition%'!$B11,0,O$18)*(O$24*EXP(-O$25/($B41+273)/RGas)))+ReactionRateK3!O41</f>
        <v>0</v>
      </c>
      <c r="P41" s="73">
        <f ca="1">IF(P$2=0,0,P$22*EXP(P$23/($B41+273)/RGas)*(OFFSET('Composition%'!$B11,0,P$13)*OFFSET('Composition%'!$B11,0,P$14)))-IF(P$2=2,0,OFFSET('Composition%'!$B11,0,P$17)*OFFSET('Composition%'!$B11,0,P$18)*(P$24*EXP(-P$25/($B41+273)/RGas)))+ReactionRateK3!P41</f>
        <v>3.5844757375626283E-3</v>
      </c>
      <c r="Q41" s="73">
        <f ca="1">IF(Q$2=0,0,Q$22*EXP(Q$23/($B41+273)/RGas)*(OFFSET('Composition%'!$B11,0,Q$13)*OFFSET('Composition%'!$B11,0,Q$14)))-IF(Q$2=2,0,OFFSET('Composition%'!$B11,0,Q$17)*OFFSET('Composition%'!$B11,0,Q$18)*(Q$24*EXP(-Q$25/($B41+273)/RGas)))+ReactionRateK3!Q41</f>
        <v>1.0970165140397835E-5</v>
      </c>
      <c r="R41" s="73">
        <f ca="1">IF(R$2=0,0,R$22*EXP(R$23/($B41+273)/RGas)*(OFFSET('Composition%'!$B11,0,R$13)*OFFSET('Composition%'!$B11,0,R$14)))-IF(R$2=2,0,OFFSET('Composition%'!$B11,0,R$17)*OFFSET('Composition%'!$B11,0,R$18)*(R$24*EXP(-R$25/($B41+273)/RGas)))+ReactionRateK3!R41</f>
        <v>8.4547570162610287E-7</v>
      </c>
      <c r="S41" s="73"/>
      <c r="T41" s="73">
        <f ca="1">IF(T$2=0,0,T$22*EXP(T$23/($B41+273)/RGas)*(OFFSET('Composition%'!$B11,0,T$13)*OFFSET('Composition%'!$B11,0,T$14)))-IF(T$2=2,0,OFFSET('Composition%'!$B11,0,T$17)*OFFSET('Composition%'!$B11,0,T$18)*(T$24*EXP(-T$25/($B41+273)/RGas)))+ReactionRateK3!T41</f>
        <v>3.1081080467480204E-2</v>
      </c>
      <c r="U41" s="73">
        <f ca="1">IF(U$2=0,0,U$22*EXP(U$23/($B41+273)/RGas)*(OFFSET('Composition%'!$B11,0,U$13)*OFFSET('Composition%'!$B11,0,U$14)))-IF(U$2=2,0,OFFSET('Composition%'!$B11,0,U$17)*OFFSET('Composition%'!$B11,0,U$18)*(U$24*EXP(-U$25/($B41+273)/RGas)))+ReactionRateK3!U41</f>
        <v>4.8142380403515773E-3</v>
      </c>
      <c r="V41" s="73">
        <f ca="1">IF(V$2=0,0,V$22*EXP(V$23/($B41+273)/RGas)*(OFFSET('Composition%'!$B11,0,V$13)*OFFSET('Composition%'!$B11,0,V$14)))-IF(V$2=2,0,OFFSET('Composition%'!$B11,0,V$17)*OFFSET('Composition%'!$B11,0,V$18)*(V$24*EXP(-V$25/($B41+273)/RGas)))+ReactionRateK3!V41</f>
        <v>0</v>
      </c>
      <c r="W41" s="73">
        <f ca="1">IF(W$2=0,0,W$22*EXP(W$23/($B41+273)/RGas)*(OFFSET('Composition%'!$B11,0,W$13)*OFFSET('Composition%'!$B11,0,W$14)))-IF(W$2=2,0,OFFSET('Composition%'!$B11,0,W$17)*OFFSET('Composition%'!$B11,0,W$18)*(W$24*EXP(-W$25/($B41+273)/RGas)))+ReactionRateK3!W41</f>
        <v>0</v>
      </c>
      <c r="X41" s="73">
        <f ca="1">IF(X$2=0,0,X$22*EXP(X$23/($B41+273)/RGas)*(OFFSET('Composition%'!$B11,0,X$13)*OFFSET('Composition%'!$B11,0,X$14)))-IF(X$2=2,0,OFFSET('Composition%'!$B11,0,X$17)*OFFSET('Composition%'!$B11,0,X$18)*(X$24*EXP(-X$25/($B41+273)/RGas)))+ReactionRateK3!X41</f>
        <v>8.8323328251413515E-8</v>
      </c>
      <c r="Y41" s="73">
        <f ca="1">IF(Y$2=0,0,Y$22*EXP(Y$23/($B41+273)/RGas)*(OFFSET('Composition%'!$B11,0,Y$13)*OFFSET('Composition%'!$B11,0,Y$14)))-IF(Y$2=2,0,OFFSET('Composition%'!$B11,0,Y$17)*OFFSET('Composition%'!$B11,0,Y$18)*(Y$24*EXP(-Y$25/($B41+273)/RGas)))+ReactionRateK3!Y41</f>
        <v>4.3714826300411566E-9</v>
      </c>
      <c r="Z41" s="73">
        <f ca="1">IF(Z$2=0,0,Z$22*EXP(Z$23/($B41+273)/RGas)*(OFFSET('Composition%'!$B11,0,Z$13)*OFFSET('Composition%'!$B11,0,Z$14)))-IF(Z$2=2,0,OFFSET('Composition%'!$B11,0,Z$17)*OFFSET('Composition%'!$B11,0,Z$18)*(Z$24*EXP(-Z$25/($B41+273)/RGas)))+ReactionRateK3!Z41</f>
        <v>0</v>
      </c>
      <c r="AA41" s="73">
        <f ca="1">IF(AA$2=0,0,AA$22*EXP(AA$23/($B41+273)/RGas)*(OFFSET('Composition%'!$B11,0,AA$13)*OFFSET('Composition%'!$B11,0,AA$14)))-IF(AA$2=2,0,OFFSET('Composition%'!$B11,0,AA$17)*OFFSET('Composition%'!$B11,0,AA$18)*(AA$24*EXP(-AA$25/($B41+273)/RGas)))+ReactionRateK3!AA41</f>
        <v>0</v>
      </c>
      <c r="AB41" s="73">
        <f ca="1">IF(AB$2=0,0,AB$22*EXP(AB$23/($B41+273)/RGas)*(OFFSET('Composition%'!$B11,0,AB$13)*OFFSET('Composition%'!$B11,0,AB$14)))-IF(AB$2=2,0,OFFSET('Composition%'!$B11,0,AB$17)*OFFSET('Composition%'!$B11,0,AB$18)*(AB$24*EXP(-AB$25/($B41+273)/RGas)))+ReactionRateK3!AB41</f>
        <v>0</v>
      </c>
      <c r="AC41" s="73">
        <f ca="1">IF(AC$2=0,0,AC$22*EXP(AC$23/($B41+273)/RGas)*(OFFSET('Composition%'!$B11,0,AC$13)*OFFSET('Composition%'!$B11,0,AC$14)))-IF(AC$2=2,0,OFFSET('Composition%'!$B11,0,AC$17)*OFFSET('Composition%'!$B11,0,AC$18)*(AC$24*EXP(-AC$25/($B41+273)/RGas)))+ReactionRateK3!AC41</f>
        <v>0</v>
      </c>
      <c r="AD41" s="73">
        <f ca="1">IF(AD$2=0,0,AD$22*EXP(AD$23/($B41+273)/RGas)*(OFFSET('Composition%'!$B11,0,AD$13)*OFFSET('Composition%'!$B11,0,AD$14)))-IF(AD$2=2,0,OFFSET('Composition%'!$B11,0,AD$17)*OFFSET('Composition%'!$B11,0,AD$18)*(AD$24*EXP(-AD$25/($B41+273)/RGas)))+ReactionRateK3!AD41</f>
        <v>0</v>
      </c>
      <c r="AE41" s="73">
        <f ca="1">IF(AE$2=0,0,AE$22*EXP(AE$23/($B41+273)/RGas)*(OFFSET('Composition%'!$B11,0,AE$13)*OFFSET('Composition%'!$B11,0,AE$14)))-IF(AE$2=2,0,OFFSET('Composition%'!$B11,0,AE$17)*OFFSET('Composition%'!$B11,0,AE$18)*(AE$24*EXP(-AE$25/($B41+273)/RGas)))+ReactionRateK3!AE41</f>
        <v>0</v>
      </c>
      <c r="AF41" s="73"/>
      <c r="AG41" s="73">
        <f ca="1">IF(AG$2=0,0,AG$22*EXP(AG$23/($B41+273)/RGas)*(OFFSET('Composition%'!$B11,0,AG$13)*OFFSET('Composition%'!$B11,0,AG$14)))-IF(AG$2=2,0,OFFSET('Composition%'!$B11,0,AG$17)*OFFSET('Composition%'!$B11,0,AG$18)*(AG$24*EXP(-AG$25/($B41+273)/RGas)))+ReactionRateK3!AG41</f>
        <v>0</v>
      </c>
      <c r="AH41" s="73">
        <f ca="1">IF(AH$2=0,0,AH$22*EXP(AH$23/($B41+273)/RGas)*(OFFSET('Composition%'!$B11,0,AH$13)*OFFSET('Composition%'!$B11,0,AH$14)))-IF(AH$2=2,0,OFFSET('Composition%'!$B11,0,AH$17)*OFFSET('Composition%'!$B11,0,AH$18)*(AH$24*EXP(-AH$25/($B41+273)/RGas)))+ReactionRateK3!AH41</f>
        <v>0</v>
      </c>
      <c r="AI41" s="73">
        <f ca="1">IF(AI$2=0,0,AI$22*EXP(AI$23/($B41+273)/RGas)*(OFFSET('Composition%'!$B11,0,AI$13)*OFFSET('Composition%'!$B11,0,AI$14)))-IF(AI$2=2,0,OFFSET('Composition%'!$B11,0,AI$17)*OFFSET('Composition%'!$B11,0,AI$18)*(AI$24*EXP(-AI$25/($B41+273)/RGas)))+ReactionRateK3!AI41</f>
        <v>0</v>
      </c>
      <c r="AJ41" s="73">
        <f ca="1">IF(AJ$2=0,0,AJ$22*EXP(AJ$23/($B41+273)/RGas)*(OFFSET('Composition%'!$B11,0,AJ$13)*OFFSET('Composition%'!$B11,0,AJ$14)))-IF(AJ$2=2,0,OFFSET('Composition%'!$B11,0,AJ$17)*OFFSET('Composition%'!$B11,0,AJ$18)*(AJ$24*EXP(-AJ$25/($B41+273)/RGas)))+ReactionRateK3!AJ41</f>
        <v>0</v>
      </c>
      <c r="AK41" s="73">
        <f ca="1">IF(AK$2=0,0,AK$22*EXP(AK$23/($B41+273)/RGas)*(OFFSET('Composition%'!$B11,0,AK$13)*OFFSET('Composition%'!$B11,0,AK$14)))-IF(AK$2=2,0,OFFSET('Composition%'!$B11,0,AK$17)*OFFSET('Composition%'!$B11,0,AK$18)*(AK$24*EXP(-AK$25/($B41+273)/RGas)))+ReactionRateK3!AK41</f>
        <v>0</v>
      </c>
      <c r="AL41" s="73">
        <f ca="1">IF(AL$2=0,0,AL$22*EXP(AL$23/($B41+273)/RGas)*(OFFSET('Composition%'!$B11,0,AL$13)*OFFSET('Composition%'!$B11,0,AL$14)))-IF(AL$2=2,0,OFFSET('Composition%'!$B11,0,AL$17)*OFFSET('Composition%'!$B11,0,AL$18)*(AL$24*EXP(-AL$25/($B41+273)/RGas)))+ReactionRateK3!AL41</f>
        <v>0</v>
      </c>
      <c r="AM41" s="73"/>
      <c r="AN41" s="73">
        <f ca="1">IF(AN$2=0,0,AN$22*EXP(AN$23/($B41+273)/RGas)*(OFFSET('Composition%'!$B11,0,AN$13)*OFFSET('Composition%'!$B11,0,AN$14)))-IF(AN$2=2,0,OFFSET('Composition%'!$B11,0,AN$17)*OFFSET('Composition%'!$B11,0,AN$18)*(AN$24*EXP(-AN$25/($B41+273)/RGas)))+ReactionRateK3!AN41</f>
        <v>0</v>
      </c>
      <c r="AO41" s="73">
        <f ca="1">IF(AO$2=0,0,AO$22*EXP(AO$23/($B41+273)/RGas)*(OFFSET('Composition%'!$B11,0,AO$13)*OFFSET('Composition%'!$B11,0,AO$14)))-IF(AO$2=2,0,OFFSET('Composition%'!$B11,0,AO$17)*OFFSET('Composition%'!$B11,0,AO$18)*(AO$24*EXP(-AO$25/($B41+273)/RGas)))+ReactionRateK3!AO41</f>
        <v>0</v>
      </c>
      <c r="AP41" s="73">
        <f ca="1">IF(AP$2=0,0,AP$22*EXP(AP$23/($B41+273)/RGas)*(OFFSET('Composition%'!$B11,0,AP$13)*OFFSET('Composition%'!$B11,0,AP$14)))-IF(AP$2=2,0,OFFSET('Composition%'!$B11,0,AP$17)*OFFSET('Composition%'!$B11,0,AP$18)*(AP$24*EXP(-AP$25/($B41+273)/RGas)))+ReactionRateK3!AP41</f>
        <v>5.9095506350024137E-12</v>
      </c>
      <c r="AQ41" s="73">
        <f ca="1">IF(AQ$2=0,0,AQ$22*EXP(AQ$23/($B41+273)/RGas)*(OFFSET('Composition%'!$B11,0,AQ$13)*OFFSET('Composition%'!$B11,0,AQ$14)))-IF(AQ$2=2,0,OFFSET('Composition%'!$B11,0,AQ$17)*OFFSET('Composition%'!$B11,0,AQ$18)*(AQ$24*EXP(-AQ$25/($B41+273)/RGas)))+ReactionRateK3!AQ41</f>
        <v>0</v>
      </c>
      <c r="AR41" s="73">
        <f ca="1">IF(AR$2=0,0,AR$22*EXP(AR$23/($B41+273)/RGas)*(OFFSET('Composition%'!$B11,0,AR$13)*OFFSET('Composition%'!$B11,0,AR$14)))-IF(AR$2=2,0,OFFSET('Composition%'!$B11,0,AR$17)*OFFSET('Composition%'!$B11,0,AR$18)*(AR$24*EXP(-AR$25/($B41+273)/RGas)))+ReactionRateK3!AR41</f>
        <v>0</v>
      </c>
    </row>
    <row r="42" spans="1:44">
      <c r="A42" s="3">
        <f t="shared" si="7"/>
        <v>0.49999999999999994</v>
      </c>
      <c r="B42" s="19">
        <f ca="1">'Composition%'!B12</f>
        <v>407.56131861581531</v>
      </c>
      <c r="C42">
        <f t="shared" si="8"/>
        <v>30</v>
      </c>
      <c r="D42" s="26">
        <f ca="1">('Composition%'!C12*ReactionRateK4!C42)^3</f>
        <v>12.193170057635283</v>
      </c>
      <c r="E42" s="4"/>
      <c r="F42" s="73">
        <f ca="1">IF(F$2=0,0,F$22*EXP(F$23/($B42+273)/RGas)*(OFFSET('Composition%'!$B12,0,F$13)*OFFSET('Composition%'!$B12,0,F$14)))-IF(F$2=2,0,OFFSET('Composition%'!$B12,0,F$17)*OFFSET('Composition%'!$B12,0,F$18)*(F$24*EXP(-F$25/($B42+273)/RGas)))+ReactionRateK3!F42</f>
        <v>2.5772436358602296E-2</v>
      </c>
      <c r="G42" s="73">
        <f ca="1">IF(G$2=0,0,G$22*EXP(G$23/($B42+273)/RGas)*(OFFSET('Composition%'!$B12,0,G$13)*OFFSET('Composition%'!$B12,0,G$14)))-IF(G$2=2,0,OFFSET('Composition%'!$B12,0,G$17)*OFFSET('Composition%'!$B12,0,G$18)*(G$24*EXP(-G$25/($B42+273)/RGas)))+ReactionRateK3!G42</f>
        <v>9.3715478252809313E-3</v>
      </c>
      <c r="H42" s="73">
        <f ca="1">IF(H$2=0,0,H$22*EXP(H$23/($B42+273)/RGas)*(OFFSET('Composition%'!$B12,0,H$13)*OFFSET('Composition%'!$B12,0,H$14)))-IF(H$2=2,0,OFFSET('Composition%'!$B12,0,H$17)*OFFSET('Composition%'!$B12,0,H$18)*(H$24*EXP(-H$25/($B42+273)/RGas)))+ReactionRateK3!H42</f>
        <v>-5.6450595258012148E-7</v>
      </c>
      <c r="I42" s="73">
        <f ca="1">IF(I$2=0,0,I$22*EXP(I$23/($B42+273)/RGas)*(OFFSET('Composition%'!$B12,0,I$13)*OFFSET('Composition%'!$B12,0,I$14)))-IF(I$2=2,0,OFFSET('Composition%'!$B12,0,I$17)*OFFSET('Composition%'!$B12,0,I$18)*(I$24*EXP(-I$25/($B42+273)/RGas)))+ReactionRateK3!I42</f>
        <v>-1.3050324357203864E-2</v>
      </c>
      <c r="J42" s="73"/>
      <c r="K42" s="73">
        <f ca="1">IF(K$2=0,0,K$22*EXP(K$23/($B42+273)/RGas)*(OFFSET('Composition%'!$B12,0,K$13)*OFFSET('Composition%'!$B12,0,K$14)))-IF(K$2=2,0,OFFSET('Composition%'!$B12,0,K$17)*OFFSET('Composition%'!$B12,0,K$18)*(K$24*EXP(-K$25/($B42+273)/RGas)))+ReactionRateK3!K42</f>
        <v>8.6680218935969375E-2</v>
      </c>
      <c r="L42" s="73">
        <f ca="1">IF(L$2=0,0,L$22*EXP(L$23/($B42+273)/RGas)*(OFFSET('Composition%'!$B12,0,L$13)*OFFSET('Composition%'!$B12,0,L$14)))-IF(L$2=2,0,OFFSET('Composition%'!$B12,0,L$17)*OFFSET('Composition%'!$B12,0,L$18)*(L$24*EXP(-L$25/($B42+273)/RGas)))+ReactionRateK3!L42</f>
        <v>2.0035943633847773E-2</v>
      </c>
      <c r="M42" s="73">
        <f ca="1">IF(M$2=0,0,M$22*EXP(M$23/($B42+273)/RGas)*(OFFSET('Composition%'!$B12,0,M$13)*OFFSET('Composition%'!$B12,0,M$14)))-IF(M$2=2,0,OFFSET('Composition%'!$B12,0,M$17)*OFFSET('Composition%'!$B12,0,M$18)*(M$24*EXP(-M$25/($B42+273)/RGas)))+ReactionRateK3!M42</f>
        <v>0</v>
      </c>
      <c r="N42" s="73"/>
      <c r="O42" s="73">
        <f ca="1">IF(O$2=0,0,O$22*EXP(O$23/($B42+273)/RGas)*(OFFSET('Composition%'!$B12,0,O$13)*OFFSET('Composition%'!$B12,0,O$14)))-IF(O$2=2,0,OFFSET('Composition%'!$B12,0,O$17)*OFFSET('Composition%'!$B12,0,O$18)*(O$24*EXP(-O$25/($B42+273)/RGas)))+ReactionRateK3!O42</f>
        <v>0</v>
      </c>
      <c r="P42" s="73">
        <f ca="1">IF(P$2=0,0,P$22*EXP(P$23/($B42+273)/RGas)*(OFFSET('Composition%'!$B12,0,P$13)*OFFSET('Composition%'!$B12,0,P$14)))-IF(P$2=2,0,OFFSET('Composition%'!$B12,0,P$17)*OFFSET('Composition%'!$B12,0,P$18)*(P$24*EXP(-P$25/($B42+273)/RGas)))+ReactionRateK3!P42</f>
        <v>4.2805088334317756E-3</v>
      </c>
      <c r="Q42" s="73">
        <f ca="1">IF(Q$2=0,0,Q$22*EXP(Q$23/($B42+273)/RGas)*(OFFSET('Composition%'!$B12,0,Q$13)*OFFSET('Composition%'!$B12,0,Q$14)))-IF(Q$2=2,0,OFFSET('Composition%'!$B12,0,Q$17)*OFFSET('Composition%'!$B12,0,Q$18)*(Q$24*EXP(-Q$25/($B42+273)/RGas)))+ReactionRateK3!Q42</f>
        <v>1.3133187196553417E-5</v>
      </c>
      <c r="R42" s="73">
        <f ca="1">IF(R$2=0,0,R$22*EXP(R$23/($B42+273)/RGas)*(OFFSET('Composition%'!$B12,0,R$13)*OFFSET('Composition%'!$B12,0,R$14)))-IF(R$2=2,0,OFFSET('Composition%'!$B12,0,R$17)*OFFSET('Composition%'!$B12,0,R$18)*(R$24*EXP(-R$25/($B42+273)/RGas)))+ReactionRateK3!R42</f>
        <v>1.0247519924173027E-6</v>
      </c>
      <c r="S42" s="73"/>
      <c r="T42" s="73">
        <f ca="1">IF(T$2=0,0,T$22*EXP(T$23/($B42+273)/RGas)*(OFFSET('Composition%'!$B12,0,T$13)*OFFSET('Composition%'!$B12,0,T$14)))-IF(T$2=2,0,OFFSET('Composition%'!$B12,0,T$17)*OFFSET('Composition%'!$B12,0,T$18)*(T$24*EXP(-T$25/($B42+273)/RGas)))+ReactionRateK3!T42</f>
        <v>2.9290955316190304E-2</v>
      </c>
      <c r="U42" s="73">
        <f ca="1">IF(U$2=0,0,U$22*EXP(U$23/($B42+273)/RGas)*(OFFSET('Composition%'!$B12,0,U$13)*OFFSET('Composition%'!$B12,0,U$14)))-IF(U$2=2,0,OFFSET('Composition%'!$B12,0,U$17)*OFFSET('Composition%'!$B12,0,U$18)*(U$24*EXP(-U$25/($B42+273)/RGas)))+ReactionRateK3!U42</f>
        <v>4.1840162079142739E-3</v>
      </c>
      <c r="V42" s="73">
        <f ca="1">IF(V$2=0,0,V$22*EXP(V$23/($B42+273)/RGas)*(OFFSET('Composition%'!$B12,0,V$13)*OFFSET('Composition%'!$B12,0,V$14)))-IF(V$2=2,0,OFFSET('Composition%'!$B12,0,V$17)*OFFSET('Composition%'!$B12,0,V$18)*(V$24*EXP(-V$25/($B42+273)/RGas)))+ReactionRateK3!V42</f>
        <v>0</v>
      </c>
      <c r="W42" s="73">
        <f ca="1">IF(W$2=0,0,W$22*EXP(W$23/($B42+273)/RGas)*(OFFSET('Composition%'!$B12,0,W$13)*OFFSET('Composition%'!$B12,0,W$14)))-IF(W$2=2,0,OFFSET('Composition%'!$B12,0,W$17)*OFFSET('Composition%'!$B12,0,W$18)*(W$24*EXP(-W$25/($B42+273)/RGas)))+ReactionRateK3!W42</f>
        <v>0</v>
      </c>
      <c r="X42" s="73">
        <f ca="1">IF(X$2=0,0,X$22*EXP(X$23/($B42+273)/RGas)*(OFFSET('Composition%'!$B12,0,X$13)*OFFSET('Composition%'!$B12,0,X$14)))-IF(X$2=2,0,OFFSET('Composition%'!$B12,0,X$17)*OFFSET('Composition%'!$B12,0,X$18)*(X$24*EXP(-X$25/($B42+273)/RGas)))+ReactionRateK3!X42</f>
        <v>8.7057959013002586E-8</v>
      </c>
      <c r="Y42" s="73">
        <f ca="1">IF(Y$2=0,0,Y$22*EXP(Y$23/($B42+273)/RGas)*(OFFSET('Composition%'!$B12,0,Y$13)*OFFSET('Composition%'!$B12,0,Y$14)))-IF(Y$2=2,0,OFFSET('Composition%'!$B12,0,Y$17)*OFFSET('Composition%'!$B12,0,Y$18)*(Y$24*EXP(-Y$25/($B42+273)/RGas)))+ReactionRateK3!Y42</f>
        <v>4.3088543328991375E-9</v>
      </c>
      <c r="Z42" s="73">
        <f ca="1">IF(Z$2=0,0,Z$22*EXP(Z$23/($B42+273)/RGas)*(OFFSET('Composition%'!$B12,0,Z$13)*OFFSET('Composition%'!$B12,0,Z$14)))-IF(Z$2=2,0,OFFSET('Composition%'!$B12,0,Z$17)*OFFSET('Composition%'!$B12,0,Z$18)*(Z$24*EXP(-Z$25/($B42+273)/RGas)))+ReactionRateK3!Z42</f>
        <v>0</v>
      </c>
      <c r="AA42" s="73">
        <f ca="1">IF(AA$2=0,0,AA$22*EXP(AA$23/($B42+273)/RGas)*(OFFSET('Composition%'!$B12,0,AA$13)*OFFSET('Composition%'!$B12,0,AA$14)))-IF(AA$2=2,0,OFFSET('Composition%'!$B12,0,AA$17)*OFFSET('Composition%'!$B12,0,AA$18)*(AA$24*EXP(-AA$25/($B42+273)/RGas)))+ReactionRateK3!AA42</f>
        <v>0</v>
      </c>
      <c r="AB42" s="73">
        <f ca="1">IF(AB$2=0,0,AB$22*EXP(AB$23/($B42+273)/RGas)*(OFFSET('Composition%'!$B12,0,AB$13)*OFFSET('Composition%'!$B12,0,AB$14)))-IF(AB$2=2,0,OFFSET('Composition%'!$B12,0,AB$17)*OFFSET('Composition%'!$B12,0,AB$18)*(AB$24*EXP(-AB$25/($B42+273)/RGas)))+ReactionRateK3!AB42</f>
        <v>0</v>
      </c>
      <c r="AC42" s="73">
        <f ca="1">IF(AC$2=0,0,AC$22*EXP(AC$23/($B42+273)/RGas)*(OFFSET('Composition%'!$B12,0,AC$13)*OFFSET('Composition%'!$B12,0,AC$14)))-IF(AC$2=2,0,OFFSET('Composition%'!$B12,0,AC$17)*OFFSET('Composition%'!$B12,0,AC$18)*(AC$24*EXP(-AC$25/($B42+273)/RGas)))+ReactionRateK3!AC42</f>
        <v>0</v>
      </c>
      <c r="AD42" s="73">
        <f ca="1">IF(AD$2=0,0,AD$22*EXP(AD$23/($B42+273)/RGas)*(OFFSET('Composition%'!$B12,0,AD$13)*OFFSET('Composition%'!$B12,0,AD$14)))-IF(AD$2=2,0,OFFSET('Composition%'!$B12,0,AD$17)*OFFSET('Composition%'!$B12,0,AD$18)*(AD$24*EXP(-AD$25/($B42+273)/RGas)))+ReactionRateK3!AD42</f>
        <v>0</v>
      </c>
      <c r="AE42" s="73">
        <f ca="1">IF(AE$2=0,0,AE$22*EXP(AE$23/($B42+273)/RGas)*(OFFSET('Composition%'!$B12,0,AE$13)*OFFSET('Composition%'!$B12,0,AE$14)))-IF(AE$2=2,0,OFFSET('Composition%'!$B12,0,AE$17)*OFFSET('Composition%'!$B12,0,AE$18)*(AE$24*EXP(-AE$25/($B42+273)/RGas)))+ReactionRateK3!AE42</f>
        <v>0</v>
      </c>
      <c r="AF42" s="73"/>
      <c r="AG42" s="73">
        <f ca="1">IF(AG$2=0,0,AG$22*EXP(AG$23/($B42+273)/RGas)*(OFFSET('Composition%'!$B12,0,AG$13)*OFFSET('Composition%'!$B12,0,AG$14)))-IF(AG$2=2,0,OFFSET('Composition%'!$B12,0,AG$17)*OFFSET('Composition%'!$B12,0,AG$18)*(AG$24*EXP(-AG$25/($B42+273)/RGas)))+ReactionRateK3!AG42</f>
        <v>0</v>
      </c>
      <c r="AH42" s="73">
        <f ca="1">IF(AH$2=0,0,AH$22*EXP(AH$23/($B42+273)/RGas)*(OFFSET('Composition%'!$B12,0,AH$13)*OFFSET('Composition%'!$B12,0,AH$14)))-IF(AH$2=2,0,OFFSET('Composition%'!$B12,0,AH$17)*OFFSET('Composition%'!$B12,0,AH$18)*(AH$24*EXP(-AH$25/($B42+273)/RGas)))+ReactionRateK3!AH42</f>
        <v>0</v>
      </c>
      <c r="AI42" s="73">
        <f ca="1">IF(AI$2=0,0,AI$22*EXP(AI$23/($B42+273)/RGas)*(OFFSET('Composition%'!$B12,0,AI$13)*OFFSET('Composition%'!$B12,0,AI$14)))-IF(AI$2=2,0,OFFSET('Composition%'!$B12,0,AI$17)*OFFSET('Composition%'!$B12,0,AI$18)*(AI$24*EXP(-AI$25/($B42+273)/RGas)))+ReactionRateK3!AI42</f>
        <v>0</v>
      </c>
      <c r="AJ42" s="73">
        <f ca="1">IF(AJ$2=0,0,AJ$22*EXP(AJ$23/($B42+273)/RGas)*(OFFSET('Composition%'!$B12,0,AJ$13)*OFFSET('Composition%'!$B12,0,AJ$14)))-IF(AJ$2=2,0,OFFSET('Composition%'!$B12,0,AJ$17)*OFFSET('Composition%'!$B12,0,AJ$18)*(AJ$24*EXP(-AJ$25/($B42+273)/RGas)))+ReactionRateK3!AJ42</f>
        <v>0</v>
      </c>
      <c r="AK42" s="73">
        <f ca="1">IF(AK$2=0,0,AK$22*EXP(AK$23/($B42+273)/RGas)*(OFFSET('Composition%'!$B12,0,AK$13)*OFFSET('Composition%'!$B12,0,AK$14)))-IF(AK$2=2,0,OFFSET('Composition%'!$B12,0,AK$17)*OFFSET('Composition%'!$B12,0,AK$18)*(AK$24*EXP(-AK$25/($B42+273)/RGas)))+ReactionRateK3!AK42</f>
        <v>0</v>
      </c>
      <c r="AL42" s="73">
        <f ca="1">IF(AL$2=0,0,AL$22*EXP(AL$23/($B42+273)/RGas)*(OFFSET('Composition%'!$B12,0,AL$13)*OFFSET('Composition%'!$B12,0,AL$14)))-IF(AL$2=2,0,OFFSET('Composition%'!$B12,0,AL$17)*OFFSET('Composition%'!$B12,0,AL$18)*(AL$24*EXP(-AL$25/($B42+273)/RGas)))+ReactionRateK3!AL42</f>
        <v>0</v>
      </c>
      <c r="AM42" s="73"/>
      <c r="AN42" s="73">
        <f ca="1">IF(AN$2=0,0,AN$22*EXP(AN$23/($B42+273)/RGas)*(OFFSET('Composition%'!$B12,0,AN$13)*OFFSET('Composition%'!$B12,0,AN$14)))-IF(AN$2=2,0,OFFSET('Composition%'!$B12,0,AN$17)*OFFSET('Composition%'!$B12,0,AN$18)*(AN$24*EXP(-AN$25/($B42+273)/RGas)))+ReactionRateK3!AN42</f>
        <v>0</v>
      </c>
      <c r="AO42" s="73">
        <f ca="1">IF(AO$2=0,0,AO$22*EXP(AO$23/($B42+273)/RGas)*(OFFSET('Composition%'!$B12,0,AO$13)*OFFSET('Composition%'!$B12,0,AO$14)))-IF(AO$2=2,0,OFFSET('Composition%'!$B12,0,AO$17)*OFFSET('Composition%'!$B12,0,AO$18)*(AO$24*EXP(-AO$25/($B42+273)/RGas)))+ReactionRateK3!AO42</f>
        <v>0</v>
      </c>
      <c r="AP42" s="73">
        <f ca="1">IF(AP$2=0,0,AP$22*EXP(AP$23/($B42+273)/RGas)*(OFFSET('Composition%'!$B12,0,AP$13)*OFFSET('Composition%'!$B12,0,AP$14)))-IF(AP$2=2,0,OFFSET('Composition%'!$B12,0,AP$17)*OFFSET('Composition%'!$B12,0,AP$18)*(AP$24*EXP(-AP$25/($B42+273)/RGas)))+ReactionRateK3!AP42</f>
        <v>6.0904992929745765E-12</v>
      </c>
      <c r="AQ42" s="73">
        <f ca="1">IF(AQ$2=0,0,AQ$22*EXP(AQ$23/($B42+273)/RGas)*(OFFSET('Composition%'!$B12,0,AQ$13)*OFFSET('Composition%'!$B12,0,AQ$14)))-IF(AQ$2=2,0,OFFSET('Composition%'!$B12,0,AQ$17)*OFFSET('Composition%'!$B12,0,AQ$18)*(AQ$24*EXP(-AQ$25/($B42+273)/RGas)))+ReactionRateK3!AQ42</f>
        <v>0</v>
      </c>
      <c r="AR42" s="73">
        <f ca="1">IF(AR$2=0,0,AR$22*EXP(AR$23/($B42+273)/RGas)*(OFFSET('Composition%'!$B12,0,AR$13)*OFFSET('Composition%'!$B12,0,AR$14)))-IF(AR$2=2,0,OFFSET('Composition%'!$B12,0,AR$17)*OFFSET('Composition%'!$B12,0,AR$18)*(AR$24*EXP(-AR$25/($B42+273)/RGas)))+ReactionRateK3!AR42</f>
        <v>0</v>
      </c>
    </row>
    <row r="43" spans="1:44">
      <c r="A43" s="3">
        <f t="shared" si="7"/>
        <v>0.54999999999999993</v>
      </c>
      <c r="B43" s="19">
        <f ca="1">'Composition%'!B13</f>
        <v>407.92190916068921</v>
      </c>
      <c r="C43">
        <f t="shared" si="8"/>
        <v>30</v>
      </c>
      <c r="D43" s="26">
        <f ca="1">('Composition%'!C13*ReactionRateK4!C43)^3</f>
        <v>11.704122123146808</v>
      </c>
      <c r="E43" s="4"/>
      <c r="F43" s="73">
        <f ca="1">IF(F$2=0,0,F$22*EXP(F$23/($B43+273)/RGas)*(OFFSET('Composition%'!$B13,0,F$13)*OFFSET('Composition%'!$B13,0,F$14)))-IF(F$2=2,0,OFFSET('Composition%'!$B13,0,F$17)*OFFSET('Composition%'!$B13,0,F$18)*(F$24*EXP(-F$25/($B43+273)/RGas)))+ReactionRateK3!F43</f>
        <v>2.5031449887048036E-2</v>
      </c>
      <c r="G43" s="73">
        <f ca="1">IF(G$2=0,0,G$22*EXP(G$23/($B43+273)/RGas)*(OFFSET('Composition%'!$B13,0,G$13)*OFFSET('Composition%'!$B13,0,G$14)))-IF(G$2=2,0,OFFSET('Composition%'!$B13,0,G$17)*OFFSET('Composition%'!$B13,0,G$18)*(G$24*EXP(-G$25/($B43+273)/RGas)))+ReactionRateK3!G43</f>
        <v>9.1089350035790367E-3</v>
      </c>
      <c r="H43" s="73">
        <f ca="1">IF(H$2=0,0,H$22*EXP(H$23/($B43+273)/RGas)*(OFFSET('Composition%'!$B13,0,H$13)*OFFSET('Composition%'!$B13,0,H$14)))-IF(H$2=2,0,OFFSET('Composition%'!$B13,0,H$17)*OFFSET('Composition%'!$B13,0,H$18)*(H$24*EXP(-H$25/($B43+273)/RGas)))+ReactionRateK3!H43</f>
        <v>-7.7341989643749023E-7</v>
      </c>
      <c r="I43" s="73">
        <f ca="1">IF(I$2=0,0,I$22*EXP(I$23/($B43+273)/RGas)*(OFFSET('Composition%'!$B13,0,I$13)*OFFSET('Composition%'!$B13,0,I$14)))-IF(I$2=2,0,OFFSET('Composition%'!$B13,0,I$17)*OFFSET('Composition%'!$B13,0,I$18)*(I$24*EXP(-I$25/($B43+273)/RGas)))+ReactionRateK3!I43</f>
        <v>-1.1869877730704458E-2</v>
      </c>
      <c r="J43" s="73"/>
      <c r="K43" s="73">
        <f ca="1">IF(K$2=0,0,K$22*EXP(K$23/($B43+273)/RGas)*(OFFSET('Composition%'!$B13,0,K$13)*OFFSET('Composition%'!$B13,0,K$14)))-IF(K$2=2,0,OFFSET('Composition%'!$B13,0,K$17)*OFFSET('Composition%'!$B13,0,K$18)*(K$24*EXP(-K$25/($B43+273)/RGas)))+ReactionRateK3!K43</f>
        <v>8.4915536263577895E-2</v>
      </c>
      <c r="L43" s="73">
        <f ca="1">IF(L$2=0,0,L$22*EXP(L$23/($B43+273)/RGas)*(OFFSET('Composition%'!$B13,0,L$13)*OFFSET('Composition%'!$B13,0,L$14)))-IF(L$2=2,0,OFFSET('Composition%'!$B13,0,L$17)*OFFSET('Composition%'!$B13,0,L$18)*(L$24*EXP(-L$25/($B43+273)/RGas)))+ReactionRateK3!L43</f>
        <v>1.8454770990310197E-2</v>
      </c>
      <c r="M43" s="73">
        <f ca="1">IF(M$2=0,0,M$22*EXP(M$23/($B43+273)/RGas)*(OFFSET('Composition%'!$B13,0,M$13)*OFFSET('Composition%'!$B13,0,M$14)))-IF(M$2=2,0,OFFSET('Composition%'!$B13,0,M$17)*OFFSET('Composition%'!$B13,0,M$18)*(M$24*EXP(-M$25/($B43+273)/RGas)))+ReactionRateK3!M43</f>
        <v>0</v>
      </c>
      <c r="N43" s="73"/>
      <c r="O43" s="73">
        <f ca="1">IF(O$2=0,0,O$22*EXP(O$23/($B43+273)/RGas)*(OFFSET('Composition%'!$B13,0,O$13)*OFFSET('Composition%'!$B13,0,O$14)))-IF(O$2=2,0,OFFSET('Composition%'!$B13,0,O$17)*OFFSET('Composition%'!$B13,0,O$18)*(O$24*EXP(-O$25/($B43+273)/RGas)))+ReactionRateK3!O43</f>
        <v>0</v>
      </c>
      <c r="P43" s="73">
        <f ca="1">IF(P$2=0,0,P$22*EXP(P$23/($B43+273)/RGas)*(OFFSET('Composition%'!$B13,0,P$13)*OFFSET('Composition%'!$B13,0,P$14)))-IF(P$2=2,0,OFFSET('Composition%'!$B13,0,P$17)*OFFSET('Composition%'!$B13,0,P$18)*(P$24*EXP(-P$25/($B43+273)/RGas)))+ReactionRateK3!P43</f>
        <v>5.0100505433780312E-3</v>
      </c>
      <c r="Q43" s="73">
        <f ca="1">IF(Q$2=0,0,Q$22*EXP(Q$23/($B43+273)/RGas)*(OFFSET('Composition%'!$B13,0,Q$13)*OFFSET('Composition%'!$B13,0,Q$14)))-IF(Q$2=2,0,OFFSET('Composition%'!$B13,0,Q$17)*OFFSET('Composition%'!$B13,0,Q$18)*(Q$24*EXP(-Q$25/($B43+273)/RGas)))+ReactionRateK3!Q43</f>
        <v>1.5440748355831176E-5</v>
      </c>
      <c r="R43" s="73">
        <f ca="1">IF(R$2=0,0,R$22*EXP(R$23/($B43+273)/RGas)*(OFFSET('Composition%'!$B13,0,R$13)*OFFSET('Composition%'!$B13,0,R$14)))-IF(R$2=2,0,OFFSET('Composition%'!$B13,0,R$17)*OFFSET('Composition%'!$B13,0,R$18)*(R$24*EXP(-R$25/($B43+273)/RGas)))+ReactionRateK3!R43</f>
        <v>1.2218710341179954E-6</v>
      </c>
      <c r="S43" s="73"/>
      <c r="T43" s="73">
        <f ca="1">IF(T$2=0,0,T$22*EXP(T$23/($B43+273)/RGas)*(OFFSET('Composition%'!$B13,0,T$13)*OFFSET('Composition%'!$B13,0,T$14)))-IF(T$2=2,0,OFFSET('Composition%'!$B13,0,T$17)*OFFSET('Composition%'!$B13,0,T$18)*(T$24*EXP(-T$25/($B43+273)/RGas)))+ReactionRateK3!T43</f>
        <v>2.760799823259294E-2</v>
      </c>
      <c r="U43" s="73">
        <f ca="1">IF(U$2=0,0,U$22*EXP(U$23/($B43+273)/RGas)*(OFFSET('Composition%'!$B13,0,U$13)*OFFSET('Composition%'!$B13,0,U$14)))-IF(U$2=2,0,OFFSET('Composition%'!$B13,0,U$17)*OFFSET('Composition%'!$B13,0,U$18)*(U$24*EXP(-U$25/($B43+273)/RGas)))+ReactionRateK3!U43</f>
        <v>3.6461369459819745E-3</v>
      </c>
      <c r="V43" s="73">
        <f ca="1">IF(V$2=0,0,V$22*EXP(V$23/($B43+273)/RGas)*(OFFSET('Composition%'!$B13,0,V$13)*OFFSET('Composition%'!$B13,0,V$14)))-IF(V$2=2,0,OFFSET('Composition%'!$B13,0,V$17)*OFFSET('Composition%'!$B13,0,V$18)*(V$24*EXP(-V$25/($B43+273)/RGas)))+ReactionRateK3!V43</f>
        <v>0</v>
      </c>
      <c r="W43" s="73">
        <f ca="1">IF(W$2=0,0,W$22*EXP(W$23/($B43+273)/RGas)*(OFFSET('Composition%'!$B13,0,W$13)*OFFSET('Composition%'!$B13,0,W$14)))-IF(W$2=2,0,OFFSET('Composition%'!$B13,0,W$17)*OFFSET('Composition%'!$B13,0,W$18)*(W$24*EXP(-W$25/($B43+273)/RGas)))+ReactionRateK3!W43</f>
        <v>0</v>
      </c>
      <c r="X43" s="73">
        <f ca="1">IF(X$2=0,0,X$22*EXP(X$23/($B43+273)/RGas)*(OFFSET('Composition%'!$B13,0,X$13)*OFFSET('Composition%'!$B13,0,X$14)))-IF(X$2=2,0,OFFSET('Composition%'!$B13,0,X$17)*OFFSET('Composition%'!$B13,0,X$18)*(X$24*EXP(-X$25/($B43+273)/RGas)))+ReactionRateK3!X43</f>
        <v>8.5877923832532082E-8</v>
      </c>
      <c r="Y43" s="73">
        <f ca="1">IF(Y$2=0,0,Y$22*EXP(Y$23/($B43+273)/RGas)*(OFFSET('Composition%'!$B13,0,Y$13)*OFFSET('Composition%'!$B13,0,Y$14)))-IF(Y$2=2,0,OFFSET('Composition%'!$B13,0,Y$17)*OFFSET('Composition%'!$B13,0,Y$18)*(Y$24*EXP(-Y$25/($B43+273)/RGas)))+ReactionRateK3!Y43</f>
        <v>4.2504495671776671E-9</v>
      </c>
      <c r="Z43" s="73">
        <f ca="1">IF(Z$2=0,0,Z$22*EXP(Z$23/($B43+273)/RGas)*(OFFSET('Composition%'!$B13,0,Z$13)*OFFSET('Composition%'!$B13,0,Z$14)))-IF(Z$2=2,0,OFFSET('Composition%'!$B13,0,Z$17)*OFFSET('Composition%'!$B13,0,Z$18)*(Z$24*EXP(-Z$25/($B43+273)/RGas)))+ReactionRateK3!Z43</f>
        <v>0</v>
      </c>
      <c r="AA43" s="73">
        <f ca="1">IF(AA$2=0,0,AA$22*EXP(AA$23/($B43+273)/RGas)*(OFFSET('Composition%'!$B13,0,AA$13)*OFFSET('Composition%'!$B13,0,AA$14)))-IF(AA$2=2,0,OFFSET('Composition%'!$B13,0,AA$17)*OFFSET('Composition%'!$B13,0,AA$18)*(AA$24*EXP(-AA$25/($B43+273)/RGas)))+ReactionRateK3!AA43</f>
        <v>0</v>
      </c>
      <c r="AB43" s="73">
        <f ca="1">IF(AB$2=0,0,AB$22*EXP(AB$23/($B43+273)/RGas)*(OFFSET('Composition%'!$B13,0,AB$13)*OFFSET('Composition%'!$B13,0,AB$14)))-IF(AB$2=2,0,OFFSET('Composition%'!$B13,0,AB$17)*OFFSET('Composition%'!$B13,0,AB$18)*(AB$24*EXP(-AB$25/($B43+273)/RGas)))+ReactionRateK3!AB43</f>
        <v>0</v>
      </c>
      <c r="AC43" s="73">
        <f ca="1">IF(AC$2=0,0,AC$22*EXP(AC$23/($B43+273)/RGas)*(OFFSET('Composition%'!$B13,0,AC$13)*OFFSET('Composition%'!$B13,0,AC$14)))-IF(AC$2=2,0,OFFSET('Composition%'!$B13,0,AC$17)*OFFSET('Composition%'!$B13,0,AC$18)*(AC$24*EXP(-AC$25/($B43+273)/RGas)))+ReactionRateK3!AC43</f>
        <v>0</v>
      </c>
      <c r="AD43" s="73">
        <f ca="1">IF(AD$2=0,0,AD$22*EXP(AD$23/($B43+273)/RGas)*(OFFSET('Composition%'!$B13,0,AD$13)*OFFSET('Composition%'!$B13,0,AD$14)))-IF(AD$2=2,0,OFFSET('Composition%'!$B13,0,AD$17)*OFFSET('Composition%'!$B13,0,AD$18)*(AD$24*EXP(-AD$25/($B43+273)/RGas)))+ReactionRateK3!AD43</f>
        <v>0</v>
      </c>
      <c r="AE43" s="73">
        <f ca="1">IF(AE$2=0,0,AE$22*EXP(AE$23/($B43+273)/RGas)*(OFFSET('Composition%'!$B13,0,AE$13)*OFFSET('Composition%'!$B13,0,AE$14)))-IF(AE$2=2,0,OFFSET('Composition%'!$B13,0,AE$17)*OFFSET('Composition%'!$B13,0,AE$18)*(AE$24*EXP(-AE$25/($B43+273)/RGas)))+ReactionRateK3!AE43</f>
        <v>0</v>
      </c>
      <c r="AF43" s="73"/>
      <c r="AG43" s="73">
        <f ca="1">IF(AG$2=0,0,AG$22*EXP(AG$23/($B43+273)/RGas)*(OFFSET('Composition%'!$B13,0,AG$13)*OFFSET('Composition%'!$B13,0,AG$14)))-IF(AG$2=2,0,OFFSET('Composition%'!$B13,0,AG$17)*OFFSET('Composition%'!$B13,0,AG$18)*(AG$24*EXP(-AG$25/($B43+273)/RGas)))+ReactionRateK3!AG43</f>
        <v>0</v>
      </c>
      <c r="AH43" s="73">
        <f ca="1">IF(AH$2=0,0,AH$22*EXP(AH$23/($B43+273)/RGas)*(OFFSET('Composition%'!$B13,0,AH$13)*OFFSET('Composition%'!$B13,0,AH$14)))-IF(AH$2=2,0,OFFSET('Composition%'!$B13,0,AH$17)*OFFSET('Composition%'!$B13,0,AH$18)*(AH$24*EXP(-AH$25/($B43+273)/RGas)))+ReactionRateK3!AH43</f>
        <v>0</v>
      </c>
      <c r="AI43" s="73">
        <f ca="1">IF(AI$2=0,0,AI$22*EXP(AI$23/($B43+273)/RGas)*(OFFSET('Composition%'!$B13,0,AI$13)*OFFSET('Composition%'!$B13,0,AI$14)))-IF(AI$2=2,0,OFFSET('Composition%'!$B13,0,AI$17)*OFFSET('Composition%'!$B13,0,AI$18)*(AI$24*EXP(-AI$25/($B43+273)/RGas)))+ReactionRateK3!AI43</f>
        <v>0</v>
      </c>
      <c r="AJ43" s="73">
        <f ca="1">IF(AJ$2=0,0,AJ$22*EXP(AJ$23/($B43+273)/RGas)*(OFFSET('Composition%'!$B13,0,AJ$13)*OFFSET('Composition%'!$B13,0,AJ$14)))-IF(AJ$2=2,0,OFFSET('Composition%'!$B13,0,AJ$17)*OFFSET('Composition%'!$B13,0,AJ$18)*(AJ$24*EXP(-AJ$25/($B43+273)/RGas)))+ReactionRateK3!AJ43</f>
        <v>0</v>
      </c>
      <c r="AK43" s="73">
        <f ca="1">IF(AK$2=0,0,AK$22*EXP(AK$23/($B43+273)/RGas)*(OFFSET('Composition%'!$B13,0,AK$13)*OFFSET('Composition%'!$B13,0,AK$14)))-IF(AK$2=2,0,OFFSET('Composition%'!$B13,0,AK$17)*OFFSET('Composition%'!$B13,0,AK$18)*(AK$24*EXP(-AK$25/($B43+273)/RGas)))+ReactionRateK3!AK43</f>
        <v>0</v>
      </c>
      <c r="AL43" s="73">
        <f ca="1">IF(AL$2=0,0,AL$22*EXP(AL$23/($B43+273)/RGas)*(OFFSET('Composition%'!$B13,0,AL$13)*OFFSET('Composition%'!$B13,0,AL$14)))-IF(AL$2=2,0,OFFSET('Composition%'!$B13,0,AL$17)*OFFSET('Composition%'!$B13,0,AL$18)*(AL$24*EXP(-AL$25/($B43+273)/RGas)))+ReactionRateK3!AL43</f>
        <v>0</v>
      </c>
      <c r="AM43" s="73"/>
      <c r="AN43" s="73">
        <f ca="1">IF(AN$2=0,0,AN$22*EXP(AN$23/($B43+273)/RGas)*(OFFSET('Composition%'!$B13,0,AN$13)*OFFSET('Composition%'!$B13,0,AN$14)))-IF(AN$2=2,0,OFFSET('Composition%'!$B13,0,AN$17)*OFFSET('Composition%'!$B13,0,AN$18)*(AN$24*EXP(-AN$25/($B43+273)/RGas)))+ReactionRateK3!AN43</f>
        <v>0</v>
      </c>
      <c r="AO43" s="73">
        <f ca="1">IF(AO$2=0,0,AO$22*EXP(AO$23/($B43+273)/RGas)*(OFFSET('Composition%'!$B13,0,AO$13)*OFFSET('Composition%'!$B13,0,AO$14)))-IF(AO$2=2,0,OFFSET('Composition%'!$B13,0,AO$17)*OFFSET('Composition%'!$B13,0,AO$18)*(AO$24*EXP(-AO$25/($B43+273)/RGas)))+ReactionRateK3!AO43</f>
        <v>0</v>
      </c>
      <c r="AP43" s="73">
        <f ca="1">IF(AP$2=0,0,AP$22*EXP(AP$23/($B43+273)/RGas)*(OFFSET('Composition%'!$B13,0,AP$13)*OFFSET('Composition%'!$B13,0,AP$14)))-IF(AP$2=2,0,OFFSET('Composition%'!$B13,0,AP$17)*OFFSET('Composition%'!$B13,0,AP$18)*(AP$24*EXP(-AP$25/($B43+273)/RGas)))+ReactionRateK3!AP43</f>
        <v>6.2477590514440747E-12</v>
      </c>
      <c r="AQ43" s="73">
        <f ca="1">IF(AQ$2=0,0,AQ$22*EXP(AQ$23/($B43+273)/RGas)*(OFFSET('Composition%'!$B13,0,AQ$13)*OFFSET('Composition%'!$B13,0,AQ$14)))-IF(AQ$2=2,0,OFFSET('Composition%'!$B13,0,AQ$17)*OFFSET('Composition%'!$B13,0,AQ$18)*(AQ$24*EXP(-AQ$25/($B43+273)/RGas)))+ReactionRateK3!AQ43</f>
        <v>0</v>
      </c>
      <c r="AR43" s="73">
        <f ca="1">IF(AR$2=0,0,AR$22*EXP(AR$23/($B43+273)/RGas)*(OFFSET('Composition%'!$B13,0,AR$13)*OFFSET('Composition%'!$B13,0,AR$14)))-IF(AR$2=2,0,OFFSET('Composition%'!$B13,0,AR$17)*OFFSET('Composition%'!$B13,0,AR$18)*(AR$24*EXP(-AR$25/($B43+273)/RGas)))+ReactionRateK3!AR43</f>
        <v>0</v>
      </c>
    </row>
    <row r="44" spans="1:44">
      <c r="A44" s="3">
        <f t="shared" si="7"/>
        <v>0.6</v>
      </c>
      <c r="B44" s="19">
        <f ca="1">'Composition%'!B14</f>
        <v>408.25350496030347</v>
      </c>
      <c r="C44">
        <f t="shared" si="8"/>
        <v>30</v>
      </c>
      <c r="D44" s="26">
        <f ca="1">('Composition%'!C14*ReactionRateK4!C44)^3</f>
        <v>11.259487574016573</v>
      </c>
      <c r="E44" s="4"/>
      <c r="F44" s="73">
        <f ca="1">IF(F$2=0,0,F$22*EXP(F$23/($B44+273)/RGas)*(OFFSET('Composition%'!$B14,0,F$13)*OFFSET('Composition%'!$B14,0,F$14)))-IF(F$2=2,0,OFFSET('Composition%'!$B14,0,F$17)*OFFSET('Composition%'!$B14,0,F$18)*(F$24*EXP(-F$25/($B44+273)/RGas)))+ReactionRateK3!F44</f>
        <v>2.431816144383037E-2</v>
      </c>
      <c r="G44" s="73">
        <f ca="1">IF(G$2=0,0,G$22*EXP(G$23/($B44+273)/RGas)*(OFFSET('Composition%'!$B14,0,G$13)*OFFSET('Composition%'!$B14,0,G$14)))-IF(G$2=2,0,OFFSET('Composition%'!$B14,0,G$17)*OFFSET('Composition%'!$B14,0,G$18)*(G$24*EXP(-G$25/($B44+273)/RGas)))+ReactionRateK3!G44</f>
        <v>8.8565777997572474E-3</v>
      </c>
      <c r="H44" s="73">
        <f ca="1">IF(H$2=0,0,H$22*EXP(H$23/($B44+273)/RGas)*(OFFSET('Composition%'!$B14,0,H$13)*OFFSET('Composition%'!$B14,0,H$14)))-IF(H$2=2,0,OFFSET('Composition%'!$B14,0,H$17)*OFFSET('Composition%'!$B14,0,H$18)*(H$24*EXP(-H$25/($B44+273)/RGas)))+ReactionRateK3!H44</f>
        <v>-9.879642107801907E-7</v>
      </c>
      <c r="I44" s="73">
        <f ca="1">IF(I$2=0,0,I$22*EXP(I$23/($B44+273)/RGas)*(OFFSET('Composition%'!$B14,0,I$13)*OFFSET('Composition%'!$B14,0,I$14)))-IF(I$2=2,0,OFFSET('Composition%'!$B14,0,I$17)*OFFSET('Composition%'!$B14,0,I$18)*(I$24*EXP(-I$25/($B44+273)/RGas)))+ReactionRateK3!I44</f>
        <v>-1.077934551114345E-2</v>
      </c>
      <c r="J44" s="73"/>
      <c r="K44" s="73">
        <f ca="1">IF(K$2=0,0,K$22*EXP(K$23/($B44+273)/RGas)*(OFFSET('Composition%'!$B14,0,K$13)*OFFSET('Composition%'!$B14,0,K$14)))-IF(K$2=2,0,OFFSET('Composition%'!$B14,0,K$17)*OFFSET('Composition%'!$B14,0,K$18)*(K$24*EXP(-K$25/($B44+273)/RGas)))+ReactionRateK3!K44</f>
        <v>8.3197340060510452E-2</v>
      </c>
      <c r="L44" s="73">
        <f ca="1">IF(L$2=0,0,L$22*EXP(L$23/($B44+273)/RGas)*(OFFSET('Composition%'!$B14,0,L$13)*OFFSET('Composition%'!$B14,0,L$14)))-IF(L$2=2,0,OFFSET('Composition%'!$B14,0,L$17)*OFFSET('Composition%'!$B14,0,L$18)*(L$24*EXP(-L$25/($B44+273)/RGas)))+ReactionRateK3!L44</f>
        <v>1.6159731911501895E-2</v>
      </c>
      <c r="M44" s="73">
        <f ca="1">IF(M$2=0,0,M$22*EXP(M$23/($B44+273)/RGas)*(OFFSET('Composition%'!$B14,0,M$13)*OFFSET('Composition%'!$B14,0,M$14)))-IF(M$2=2,0,OFFSET('Composition%'!$B14,0,M$17)*OFFSET('Composition%'!$B14,0,M$18)*(M$24*EXP(-M$25/($B44+273)/RGas)))+ReactionRateK3!M44</f>
        <v>0</v>
      </c>
      <c r="N44" s="73"/>
      <c r="O44" s="73">
        <f ca="1">IF(O$2=0,0,O$22*EXP(O$23/($B44+273)/RGas)*(OFFSET('Composition%'!$B14,0,O$13)*OFFSET('Composition%'!$B14,0,O$14)))-IF(O$2=2,0,OFFSET('Composition%'!$B14,0,O$17)*OFFSET('Composition%'!$B14,0,O$18)*(O$24*EXP(-O$25/($B44+273)/RGas)))+ReactionRateK3!O44</f>
        <v>0</v>
      </c>
      <c r="P44" s="73">
        <f ca="1">IF(P$2=0,0,P$22*EXP(P$23/($B44+273)/RGas)*(OFFSET('Composition%'!$B14,0,P$13)*OFFSET('Composition%'!$B14,0,P$14)))-IF(P$2=2,0,OFFSET('Composition%'!$B14,0,P$17)*OFFSET('Composition%'!$B14,0,P$18)*(P$24*EXP(-P$25/($B44+273)/RGas)))+ReactionRateK3!P44</f>
        <v>5.7670171936336275E-3</v>
      </c>
      <c r="Q44" s="73">
        <f ca="1">IF(Q$2=0,0,Q$22*EXP(Q$23/($B44+273)/RGas)*(OFFSET('Composition%'!$B14,0,Q$13)*OFFSET('Composition%'!$B14,0,Q$14)))-IF(Q$2=2,0,OFFSET('Composition%'!$B14,0,Q$17)*OFFSET('Composition%'!$B14,0,Q$18)*(Q$24*EXP(-Q$25/($B44+273)/RGas)))+ReactionRateK3!Q44</f>
        <v>1.7882093653503371E-5</v>
      </c>
      <c r="R44" s="73">
        <f ca="1">IF(R$2=0,0,R$22*EXP(R$23/($B44+273)/RGas)*(OFFSET('Composition%'!$B14,0,R$13)*OFFSET('Composition%'!$B14,0,R$14)))-IF(R$2=2,0,OFFSET('Composition%'!$B14,0,R$17)*OFFSET('Composition%'!$B14,0,R$18)*(R$24*EXP(-R$25/($B44+273)/RGas)))+ReactionRateK3!R44</f>
        <v>1.4372829233323725E-6</v>
      </c>
      <c r="S44" s="73"/>
      <c r="T44" s="73">
        <f ca="1">IF(T$2=0,0,T$22*EXP(T$23/($B44+273)/RGas)*(OFFSET('Composition%'!$B14,0,T$13)*OFFSET('Composition%'!$B14,0,T$14)))-IF(T$2=2,0,OFFSET('Composition%'!$B14,0,T$17)*OFFSET('Composition%'!$B14,0,T$18)*(T$24*EXP(-T$25/($B44+273)/RGas)))+ReactionRateK3!T44</f>
        <v>2.6023674542044767E-2</v>
      </c>
      <c r="U44" s="73">
        <f ca="1">IF(U$2=0,0,U$22*EXP(U$23/($B44+273)/RGas)*(OFFSET('Composition%'!$B14,0,U$13)*OFFSET('Composition%'!$B14,0,U$14)))-IF(U$2=2,0,OFFSET('Composition%'!$B14,0,U$17)*OFFSET('Composition%'!$B14,0,U$18)*(U$24*EXP(-U$25/($B44+273)/RGas)))+ReactionRateK3!U44</f>
        <v>3.1854296305790487E-3</v>
      </c>
      <c r="V44" s="73">
        <f ca="1">IF(V$2=0,0,V$22*EXP(V$23/($B44+273)/RGas)*(OFFSET('Composition%'!$B14,0,V$13)*OFFSET('Composition%'!$B14,0,V$14)))-IF(V$2=2,0,OFFSET('Composition%'!$B14,0,V$17)*OFFSET('Composition%'!$B14,0,V$18)*(V$24*EXP(-V$25/($B44+273)/RGas)))+ReactionRateK3!V44</f>
        <v>0</v>
      </c>
      <c r="W44" s="73">
        <f ca="1">IF(W$2=0,0,W$22*EXP(W$23/($B44+273)/RGas)*(OFFSET('Composition%'!$B14,0,W$13)*OFFSET('Composition%'!$B14,0,W$14)))-IF(W$2=2,0,OFFSET('Composition%'!$B14,0,W$17)*OFFSET('Composition%'!$B14,0,W$18)*(W$24*EXP(-W$25/($B44+273)/RGas)))+ReactionRateK3!W44</f>
        <v>0</v>
      </c>
      <c r="X44" s="73">
        <f ca="1">IF(X$2=0,0,X$22*EXP(X$23/($B44+273)/RGas)*(OFFSET('Composition%'!$B14,0,X$13)*OFFSET('Composition%'!$B14,0,X$14)))-IF(X$2=2,0,OFFSET('Composition%'!$B14,0,X$17)*OFFSET('Composition%'!$B14,0,X$18)*(X$24*EXP(-X$25/($B44+273)/RGas)))+ReactionRateK3!X44</f>
        <v>8.4776183907743656E-8</v>
      </c>
      <c r="Y44" s="73">
        <f ca="1">IF(Y$2=0,0,Y$22*EXP(Y$23/($B44+273)/RGas)*(OFFSET('Composition%'!$B14,0,Y$13)*OFFSET('Composition%'!$B14,0,Y$14)))-IF(Y$2=2,0,OFFSET('Composition%'!$B14,0,Y$17)*OFFSET('Composition%'!$B14,0,Y$18)*(Y$24*EXP(-Y$25/($B44+273)/RGas)))+ReactionRateK3!Y44</f>
        <v>4.1959199537744451E-9</v>
      </c>
      <c r="Z44" s="73">
        <f ca="1">IF(Z$2=0,0,Z$22*EXP(Z$23/($B44+273)/RGas)*(OFFSET('Composition%'!$B14,0,Z$13)*OFFSET('Composition%'!$B14,0,Z$14)))-IF(Z$2=2,0,OFFSET('Composition%'!$B14,0,Z$17)*OFFSET('Composition%'!$B14,0,Z$18)*(Z$24*EXP(-Z$25/($B44+273)/RGas)))+ReactionRateK3!Z44</f>
        <v>0</v>
      </c>
      <c r="AA44" s="73">
        <f ca="1">IF(AA$2=0,0,AA$22*EXP(AA$23/($B44+273)/RGas)*(OFFSET('Composition%'!$B14,0,AA$13)*OFFSET('Composition%'!$B14,0,AA$14)))-IF(AA$2=2,0,OFFSET('Composition%'!$B14,0,AA$17)*OFFSET('Composition%'!$B14,0,AA$18)*(AA$24*EXP(-AA$25/($B44+273)/RGas)))+ReactionRateK3!AA44</f>
        <v>0</v>
      </c>
      <c r="AB44" s="73">
        <f ca="1">IF(AB$2=0,0,AB$22*EXP(AB$23/($B44+273)/RGas)*(OFFSET('Composition%'!$B14,0,AB$13)*OFFSET('Composition%'!$B14,0,AB$14)))-IF(AB$2=2,0,OFFSET('Composition%'!$B14,0,AB$17)*OFFSET('Composition%'!$B14,0,AB$18)*(AB$24*EXP(-AB$25/($B44+273)/RGas)))+ReactionRateK3!AB44</f>
        <v>0</v>
      </c>
      <c r="AC44" s="73">
        <f ca="1">IF(AC$2=0,0,AC$22*EXP(AC$23/($B44+273)/RGas)*(OFFSET('Composition%'!$B14,0,AC$13)*OFFSET('Composition%'!$B14,0,AC$14)))-IF(AC$2=2,0,OFFSET('Composition%'!$B14,0,AC$17)*OFFSET('Composition%'!$B14,0,AC$18)*(AC$24*EXP(-AC$25/($B44+273)/RGas)))+ReactionRateK3!AC44</f>
        <v>0</v>
      </c>
      <c r="AD44" s="73">
        <f ca="1">IF(AD$2=0,0,AD$22*EXP(AD$23/($B44+273)/RGas)*(OFFSET('Composition%'!$B14,0,AD$13)*OFFSET('Composition%'!$B14,0,AD$14)))-IF(AD$2=2,0,OFFSET('Composition%'!$B14,0,AD$17)*OFFSET('Composition%'!$B14,0,AD$18)*(AD$24*EXP(-AD$25/($B44+273)/RGas)))+ReactionRateK3!AD44</f>
        <v>0</v>
      </c>
      <c r="AE44" s="73">
        <f ca="1">IF(AE$2=0,0,AE$22*EXP(AE$23/($B44+273)/RGas)*(OFFSET('Composition%'!$B14,0,AE$13)*OFFSET('Composition%'!$B14,0,AE$14)))-IF(AE$2=2,0,OFFSET('Composition%'!$B14,0,AE$17)*OFFSET('Composition%'!$B14,0,AE$18)*(AE$24*EXP(-AE$25/($B44+273)/RGas)))+ReactionRateK3!AE44</f>
        <v>0</v>
      </c>
      <c r="AF44" s="73"/>
      <c r="AG44" s="73">
        <f ca="1">IF(AG$2=0,0,AG$22*EXP(AG$23/($B44+273)/RGas)*(OFFSET('Composition%'!$B14,0,AG$13)*OFFSET('Composition%'!$B14,0,AG$14)))-IF(AG$2=2,0,OFFSET('Composition%'!$B14,0,AG$17)*OFFSET('Composition%'!$B14,0,AG$18)*(AG$24*EXP(-AG$25/($B44+273)/RGas)))+ReactionRateK3!AG44</f>
        <v>0</v>
      </c>
      <c r="AH44" s="73">
        <f ca="1">IF(AH$2=0,0,AH$22*EXP(AH$23/($B44+273)/RGas)*(OFFSET('Composition%'!$B14,0,AH$13)*OFFSET('Composition%'!$B14,0,AH$14)))-IF(AH$2=2,0,OFFSET('Composition%'!$B14,0,AH$17)*OFFSET('Composition%'!$B14,0,AH$18)*(AH$24*EXP(-AH$25/($B44+273)/RGas)))+ReactionRateK3!AH44</f>
        <v>0</v>
      </c>
      <c r="AI44" s="73">
        <f ca="1">IF(AI$2=0,0,AI$22*EXP(AI$23/($B44+273)/RGas)*(OFFSET('Composition%'!$B14,0,AI$13)*OFFSET('Composition%'!$B14,0,AI$14)))-IF(AI$2=2,0,OFFSET('Composition%'!$B14,0,AI$17)*OFFSET('Composition%'!$B14,0,AI$18)*(AI$24*EXP(-AI$25/($B44+273)/RGas)))+ReactionRateK3!AI44</f>
        <v>0</v>
      </c>
      <c r="AJ44" s="73">
        <f ca="1">IF(AJ$2=0,0,AJ$22*EXP(AJ$23/($B44+273)/RGas)*(OFFSET('Composition%'!$B14,0,AJ$13)*OFFSET('Composition%'!$B14,0,AJ$14)))-IF(AJ$2=2,0,OFFSET('Composition%'!$B14,0,AJ$17)*OFFSET('Composition%'!$B14,0,AJ$18)*(AJ$24*EXP(-AJ$25/($B44+273)/RGas)))+ReactionRateK3!AJ44</f>
        <v>0</v>
      </c>
      <c r="AK44" s="73">
        <f ca="1">IF(AK$2=0,0,AK$22*EXP(AK$23/($B44+273)/RGas)*(OFFSET('Composition%'!$B14,0,AK$13)*OFFSET('Composition%'!$B14,0,AK$14)))-IF(AK$2=2,0,OFFSET('Composition%'!$B14,0,AK$17)*OFFSET('Composition%'!$B14,0,AK$18)*(AK$24*EXP(-AK$25/($B44+273)/RGas)))+ReactionRateK3!AK44</f>
        <v>0</v>
      </c>
      <c r="AL44" s="73">
        <f ca="1">IF(AL$2=0,0,AL$22*EXP(AL$23/($B44+273)/RGas)*(OFFSET('Composition%'!$B14,0,AL$13)*OFFSET('Composition%'!$B14,0,AL$14)))-IF(AL$2=2,0,OFFSET('Composition%'!$B14,0,AL$17)*OFFSET('Composition%'!$B14,0,AL$18)*(AL$24*EXP(-AL$25/($B44+273)/RGas)))+ReactionRateK3!AL44</f>
        <v>0</v>
      </c>
      <c r="AM44" s="73"/>
      <c r="AN44" s="73">
        <f ca="1">IF(AN$2=0,0,AN$22*EXP(AN$23/($B44+273)/RGas)*(OFFSET('Composition%'!$B14,0,AN$13)*OFFSET('Composition%'!$B14,0,AN$14)))-IF(AN$2=2,0,OFFSET('Composition%'!$B14,0,AN$17)*OFFSET('Composition%'!$B14,0,AN$18)*(AN$24*EXP(-AN$25/($B44+273)/RGas)))+ReactionRateK3!AN44</f>
        <v>0</v>
      </c>
      <c r="AO44" s="73">
        <f ca="1">IF(AO$2=0,0,AO$22*EXP(AO$23/($B44+273)/RGas)*(OFFSET('Composition%'!$B14,0,AO$13)*OFFSET('Composition%'!$B14,0,AO$14)))-IF(AO$2=2,0,OFFSET('Composition%'!$B14,0,AO$17)*OFFSET('Composition%'!$B14,0,AO$18)*(AO$24*EXP(-AO$25/($B44+273)/RGas)))+ReactionRateK3!AO44</f>
        <v>0</v>
      </c>
      <c r="AP44" s="73">
        <f ca="1">IF(AP$2=0,0,AP$22*EXP(AP$23/($B44+273)/RGas)*(OFFSET('Composition%'!$B14,0,AP$13)*OFFSET('Composition%'!$B14,0,AP$14)))-IF(AP$2=2,0,OFFSET('Composition%'!$B14,0,AP$17)*OFFSET('Composition%'!$B14,0,AP$18)*(AP$24*EXP(-AP$25/($B44+273)/RGas)))+ReactionRateK3!AP44</f>
        <v>6.3848008613608157E-12</v>
      </c>
      <c r="AQ44" s="73">
        <f ca="1">IF(AQ$2=0,0,AQ$22*EXP(AQ$23/($B44+273)/RGas)*(OFFSET('Composition%'!$B14,0,AQ$13)*OFFSET('Composition%'!$B14,0,AQ$14)))-IF(AQ$2=2,0,OFFSET('Composition%'!$B14,0,AQ$17)*OFFSET('Composition%'!$B14,0,AQ$18)*(AQ$24*EXP(-AQ$25/($B44+273)/RGas)))+ReactionRateK3!AQ44</f>
        <v>0</v>
      </c>
      <c r="AR44" s="73">
        <f ca="1">IF(AR$2=0,0,AR$22*EXP(AR$23/($B44+273)/RGas)*(OFFSET('Composition%'!$B14,0,AR$13)*OFFSET('Composition%'!$B14,0,AR$14)))-IF(AR$2=2,0,OFFSET('Composition%'!$B14,0,AR$17)*OFFSET('Composition%'!$B14,0,AR$18)*(AR$24*EXP(-AR$25/($B44+273)/RGas)))+ReactionRateK3!AR44</f>
        <v>0</v>
      </c>
    </row>
    <row r="45" spans="1:44">
      <c r="A45" s="3">
        <f t="shared" si="7"/>
        <v>0.65</v>
      </c>
      <c r="B45" s="19">
        <f ca="1">'Composition%'!B15</f>
        <v>408.56396601266903</v>
      </c>
      <c r="C45">
        <f t="shared" si="8"/>
        <v>30</v>
      </c>
      <c r="D45" s="26">
        <f ca="1">('Composition%'!C15*ReactionRateK4!C45)^3</f>
        <v>10.854260392076467</v>
      </c>
      <c r="E45" s="4"/>
      <c r="F45" s="73">
        <f ca="1">IF(F$2=0,0,F$22*EXP(F$23/($B45+273)/RGas)*(OFFSET('Composition%'!$B15,0,F$13)*OFFSET('Composition%'!$B15,0,F$14)))-IF(F$2=2,0,OFFSET('Composition%'!$B15,0,F$17)*OFFSET('Composition%'!$B15,0,F$18)*(F$24*EXP(-F$25/($B45+273)/RGas)))+ReactionRateK3!F45</f>
        <v>2.3633167493063011E-2</v>
      </c>
      <c r="G45" s="73">
        <f ca="1">IF(G$2=0,0,G$22*EXP(G$23/($B45+273)/RGas)*(OFFSET('Composition%'!$B15,0,G$13)*OFFSET('Composition%'!$B15,0,G$14)))-IF(G$2=2,0,OFFSET('Composition%'!$B15,0,G$17)*OFFSET('Composition%'!$B15,0,G$18)*(G$24*EXP(-G$25/($B45+273)/RGas)))+ReactionRateK3!G45</f>
        <v>8.6146472072966551E-3</v>
      </c>
      <c r="H45" s="73">
        <f ca="1">IF(H$2=0,0,H$22*EXP(H$23/($B45+273)/RGas)*(OFFSET('Composition%'!$B15,0,H$13)*OFFSET('Composition%'!$B15,0,H$14)))-IF(H$2=2,0,OFFSET('Composition%'!$B15,0,H$17)*OFFSET('Composition%'!$B15,0,H$18)*(H$24*EXP(-H$25/($B45+273)/RGas)))+ReactionRateK3!H45</f>
        <v>-1.2067574185715204E-6</v>
      </c>
      <c r="I45" s="73">
        <f ca="1">IF(I$2=0,0,I$22*EXP(I$23/($B45+273)/RGas)*(OFFSET('Composition%'!$B15,0,I$13)*OFFSET('Composition%'!$B15,0,I$14)))-IF(I$2=2,0,OFFSET('Composition%'!$B15,0,I$17)*OFFSET('Composition%'!$B15,0,I$18)*(I$24*EXP(-I$25/($B45+273)/RGas)))+ReactionRateK3!I45</f>
        <v>-9.7730443820847872E-3</v>
      </c>
      <c r="J45" s="73"/>
      <c r="K45" s="73">
        <f ca="1">IF(K$2=0,0,K$22*EXP(K$23/($B45+273)/RGas)*(OFFSET('Composition%'!$B15,0,K$13)*OFFSET('Composition%'!$B15,0,K$14)))-IF(K$2=2,0,OFFSET('Composition%'!$B15,0,K$17)*OFFSET('Composition%'!$B15,0,K$18)*(K$24*EXP(-K$25/($B45+273)/RGas)))+ReactionRateK3!K45</f>
        <v>8.1536902656628871E-2</v>
      </c>
      <c r="L45" s="73">
        <f ca="1">IF(L$2=0,0,L$22*EXP(L$23/($B45+273)/RGas)*(OFFSET('Composition%'!$B15,0,L$13)*OFFSET('Composition%'!$B15,0,L$14)))-IF(L$2=2,0,OFFSET('Composition%'!$B15,0,L$17)*OFFSET('Composition%'!$B15,0,L$18)*(L$24*EXP(-L$25/($B45+273)/RGas)))+ReactionRateK3!L45</f>
        <v>1.3437139717203466E-2</v>
      </c>
      <c r="M45" s="73">
        <f ca="1">IF(M$2=0,0,M$22*EXP(M$23/($B45+273)/RGas)*(OFFSET('Composition%'!$B15,0,M$13)*OFFSET('Composition%'!$B15,0,M$14)))-IF(M$2=2,0,OFFSET('Composition%'!$B15,0,M$17)*OFFSET('Composition%'!$B15,0,M$18)*(M$24*EXP(-M$25/($B45+273)/RGas)))+ReactionRateK3!M45</f>
        <v>0</v>
      </c>
      <c r="N45" s="73"/>
      <c r="O45" s="73">
        <f ca="1">IF(O$2=0,0,O$22*EXP(O$23/($B45+273)/RGas)*(OFFSET('Composition%'!$B15,0,O$13)*OFFSET('Composition%'!$B15,0,O$14)))-IF(O$2=2,0,OFFSET('Composition%'!$B15,0,O$17)*OFFSET('Composition%'!$B15,0,O$18)*(O$24*EXP(-O$25/($B45+273)/RGas)))+ReactionRateK3!O45</f>
        <v>0</v>
      </c>
      <c r="P45" s="73">
        <f ca="1">IF(P$2=0,0,P$22*EXP(P$23/($B45+273)/RGas)*(OFFSET('Composition%'!$B15,0,P$13)*OFFSET('Composition%'!$B15,0,P$14)))-IF(P$2=2,0,OFFSET('Composition%'!$B15,0,P$17)*OFFSET('Composition%'!$B15,0,P$18)*(P$24*EXP(-P$25/($B45+273)/RGas)))+ReactionRateK3!P45</f>
        <v>6.5458069236032836E-3</v>
      </c>
      <c r="Q45" s="73">
        <f ca="1">IF(Q$2=0,0,Q$22*EXP(Q$23/($B45+273)/RGas)*(OFFSET('Composition%'!$B15,0,Q$13)*OFFSET('Composition%'!$B15,0,Q$14)))-IF(Q$2=2,0,OFFSET('Composition%'!$B15,0,Q$17)*OFFSET('Composition%'!$B15,0,Q$18)*(Q$24*EXP(-Q$25/($B45+273)/RGas)))+ReactionRateK3!Q45</f>
        <v>2.0447475845213275E-5</v>
      </c>
      <c r="R45" s="73">
        <f ca="1">IF(R$2=0,0,R$22*EXP(R$23/($B45+273)/RGas)*(OFFSET('Composition%'!$B15,0,R$13)*OFFSET('Composition%'!$B15,0,R$14)))-IF(R$2=2,0,OFFSET('Composition%'!$B15,0,R$17)*OFFSET('Composition%'!$B15,0,R$18)*(R$24*EXP(-R$25/($B45+273)/RGas)))+ReactionRateK3!R45</f>
        <v>1.6715253448078196E-6</v>
      </c>
      <c r="S45" s="73"/>
      <c r="T45" s="73">
        <f ca="1">IF(T$2=0,0,T$22*EXP(T$23/($B45+273)/RGas)*(OFFSET('Composition%'!$B15,0,T$13)*OFFSET('Composition%'!$B15,0,T$14)))-IF(T$2=2,0,OFFSET('Composition%'!$B15,0,T$17)*OFFSET('Composition%'!$B15,0,T$18)*(T$24*EXP(-T$25/($B45+273)/RGas)))+ReactionRateK3!T45</f>
        <v>2.4530554462771036E-2</v>
      </c>
      <c r="U45" s="73">
        <f ca="1">IF(U$2=0,0,U$22*EXP(U$23/($B45+273)/RGas)*(OFFSET('Composition%'!$B15,0,U$13)*OFFSET('Composition%'!$B15,0,U$14)))-IF(U$2=2,0,OFFSET('Composition%'!$B15,0,U$17)*OFFSET('Composition%'!$B15,0,U$18)*(U$24*EXP(-U$25/($B45+273)/RGas)))+ReactionRateK3!U45</f>
        <v>2.789504884894994E-3</v>
      </c>
      <c r="V45" s="73">
        <f ca="1">IF(V$2=0,0,V$22*EXP(V$23/($B45+273)/RGas)*(OFFSET('Composition%'!$B15,0,V$13)*OFFSET('Composition%'!$B15,0,V$14)))-IF(V$2=2,0,OFFSET('Composition%'!$B15,0,V$17)*OFFSET('Composition%'!$B15,0,V$18)*(V$24*EXP(-V$25/($B45+273)/RGas)))+ReactionRateK3!V45</f>
        <v>0</v>
      </c>
      <c r="W45" s="73">
        <f ca="1">IF(W$2=0,0,W$22*EXP(W$23/($B45+273)/RGas)*(OFFSET('Composition%'!$B15,0,W$13)*OFFSET('Composition%'!$B15,0,W$14)))-IF(W$2=2,0,OFFSET('Composition%'!$B15,0,W$17)*OFFSET('Composition%'!$B15,0,W$18)*(W$24*EXP(-W$25/($B45+273)/RGas)))+ReactionRateK3!W45</f>
        <v>0</v>
      </c>
      <c r="X45" s="73">
        <f ca="1">IF(X$2=0,0,X$22*EXP(X$23/($B45+273)/RGas)*(OFFSET('Composition%'!$B15,0,X$13)*OFFSET('Composition%'!$B15,0,X$14)))-IF(X$2=2,0,OFFSET('Composition%'!$B15,0,X$17)*OFFSET('Composition%'!$B15,0,X$18)*(X$24*EXP(-X$25/($B45+273)/RGas)))+ReactionRateK3!X45</f>
        <v>8.3746537531989237E-8</v>
      </c>
      <c r="Y45" s="73">
        <f ca="1">IF(Y$2=0,0,Y$22*EXP(Y$23/($B45+273)/RGas)*(OFFSET('Composition%'!$B15,0,Y$13)*OFFSET('Composition%'!$B15,0,Y$14)))-IF(Y$2=2,0,OFFSET('Composition%'!$B15,0,Y$17)*OFFSET('Composition%'!$B15,0,Y$18)*(Y$24*EXP(-Y$25/($B45+273)/RGas)))+ReactionRateK3!Y45</f>
        <v>4.1449585448714331E-9</v>
      </c>
      <c r="Z45" s="73">
        <f ca="1">IF(Z$2=0,0,Z$22*EXP(Z$23/($B45+273)/RGas)*(OFFSET('Composition%'!$B15,0,Z$13)*OFFSET('Composition%'!$B15,0,Z$14)))-IF(Z$2=2,0,OFFSET('Composition%'!$B15,0,Z$17)*OFFSET('Composition%'!$B15,0,Z$18)*(Z$24*EXP(-Z$25/($B45+273)/RGas)))+ReactionRateK3!Z45</f>
        <v>0</v>
      </c>
      <c r="AA45" s="73">
        <f ca="1">IF(AA$2=0,0,AA$22*EXP(AA$23/($B45+273)/RGas)*(OFFSET('Composition%'!$B15,0,AA$13)*OFFSET('Composition%'!$B15,0,AA$14)))-IF(AA$2=2,0,OFFSET('Composition%'!$B15,0,AA$17)*OFFSET('Composition%'!$B15,0,AA$18)*(AA$24*EXP(-AA$25/($B45+273)/RGas)))+ReactionRateK3!AA45</f>
        <v>0</v>
      </c>
      <c r="AB45" s="73">
        <f ca="1">IF(AB$2=0,0,AB$22*EXP(AB$23/($B45+273)/RGas)*(OFFSET('Composition%'!$B15,0,AB$13)*OFFSET('Composition%'!$B15,0,AB$14)))-IF(AB$2=2,0,OFFSET('Composition%'!$B15,0,AB$17)*OFFSET('Composition%'!$B15,0,AB$18)*(AB$24*EXP(-AB$25/($B45+273)/RGas)))+ReactionRateK3!AB45</f>
        <v>0</v>
      </c>
      <c r="AC45" s="73">
        <f ca="1">IF(AC$2=0,0,AC$22*EXP(AC$23/($B45+273)/RGas)*(OFFSET('Composition%'!$B15,0,AC$13)*OFFSET('Composition%'!$B15,0,AC$14)))-IF(AC$2=2,0,OFFSET('Composition%'!$B15,0,AC$17)*OFFSET('Composition%'!$B15,0,AC$18)*(AC$24*EXP(-AC$25/($B45+273)/RGas)))+ReactionRateK3!AC45</f>
        <v>0</v>
      </c>
      <c r="AD45" s="73">
        <f ca="1">IF(AD$2=0,0,AD$22*EXP(AD$23/($B45+273)/RGas)*(OFFSET('Composition%'!$B15,0,AD$13)*OFFSET('Composition%'!$B15,0,AD$14)))-IF(AD$2=2,0,OFFSET('Composition%'!$B15,0,AD$17)*OFFSET('Composition%'!$B15,0,AD$18)*(AD$24*EXP(-AD$25/($B45+273)/RGas)))+ReactionRateK3!AD45</f>
        <v>0</v>
      </c>
      <c r="AE45" s="73">
        <f ca="1">IF(AE$2=0,0,AE$22*EXP(AE$23/($B45+273)/RGas)*(OFFSET('Composition%'!$B15,0,AE$13)*OFFSET('Composition%'!$B15,0,AE$14)))-IF(AE$2=2,0,OFFSET('Composition%'!$B15,0,AE$17)*OFFSET('Composition%'!$B15,0,AE$18)*(AE$24*EXP(-AE$25/($B45+273)/RGas)))+ReactionRateK3!AE45</f>
        <v>0</v>
      </c>
      <c r="AF45" s="73"/>
      <c r="AG45" s="73">
        <f ca="1">IF(AG$2=0,0,AG$22*EXP(AG$23/($B45+273)/RGas)*(OFFSET('Composition%'!$B15,0,AG$13)*OFFSET('Composition%'!$B15,0,AG$14)))-IF(AG$2=2,0,OFFSET('Composition%'!$B15,0,AG$17)*OFFSET('Composition%'!$B15,0,AG$18)*(AG$24*EXP(-AG$25/($B45+273)/RGas)))+ReactionRateK3!AG45</f>
        <v>0</v>
      </c>
      <c r="AH45" s="73">
        <f ca="1">IF(AH$2=0,0,AH$22*EXP(AH$23/($B45+273)/RGas)*(OFFSET('Composition%'!$B15,0,AH$13)*OFFSET('Composition%'!$B15,0,AH$14)))-IF(AH$2=2,0,OFFSET('Composition%'!$B15,0,AH$17)*OFFSET('Composition%'!$B15,0,AH$18)*(AH$24*EXP(-AH$25/($B45+273)/RGas)))+ReactionRateK3!AH45</f>
        <v>0</v>
      </c>
      <c r="AI45" s="73">
        <f ca="1">IF(AI$2=0,0,AI$22*EXP(AI$23/($B45+273)/RGas)*(OFFSET('Composition%'!$B15,0,AI$13)*OFFSET('Composition%'!$B15,0,AI$14)))-IF(AI$2=2,0,OFFSET('Composition%'!$B15,0,AI$17)*OFFSET('Composition%'!$B15,0,AI$18)*(AI$24*EXP(-AI$25/($B45+273)/RGas)))+ReactionRateK3!AI45</f>
        <v>0</v>
      </c>
      <c r="AJ45" s="73">
        <f ca="1">IF(AJ$2=0,0,AJ$22*EXP(AJ$23/($B45+273)/RGas)*(OFFSET('Composition%'!$B15,0,AJ$13)*OFFSET('Composition%'!$B15,0,AJ$14)))-IF(AJ$2=2,0,OFFSET('Composition%'!$B15,0,AJ$17)*OFFSET('Composition%'!$B15,0,AJ$18)*(AJ$24*EXP(-AJ$25/($B45+273)/RGas)))+ReactionRateK3!AJ45</f>
        <v>0</v>
      </c>
      <c r="AK45" s="73">
        <f ca="1">IF(AK$2=0,0,AK$22*EXP(AK$23/($B45+273)/RGas)*(OFFSET('Composition%'!$B15,0,AK$13)*OFFSET('Composition%'!$B15,0,AK$14)))-IF(AK$2=2,0,OFFSET('Composition%'!$B15,0,AK$17)*OFFSET('Composition%'!$B15,0,AK$18)*(AK$24*EXP(-AK$25/($B45+273)/RGas)))+ReactionRateK3!AK45</f>
        <v>0</v>
      </c>
      <c r="AL45" s="73">
        <f ca="1">IF(AL$2=0,0,AL$22*EXP(AL$23/($B45+273)/RGas)*(OFFSET('Composition%'!$B15,0,AL$13)*OFFSET('Composition%'!$B15,0,AL$14)))-IF(AL$2=2,0,OFFSET('Composition%'!$B15,0,AL$17)*OFFSET('Composition%'!$B15,0,AL$18)*(AL$24*EXP(-AL$25/($B45+273)/RGas)))+ReactionRateK3!AL45</f>
        <v>0</v>
      </c>
      <c r="AM45" s="73"/>
      <c r="AN45" s="73">
        <f ca="1">IF(AN$2=0,0,AN$22*EXP(AN$23/($B45+273)/RGas)*(OFFSET('Composition%'!$B15,0,AN$13)*OFFSET('Composition%'!$B15,0,AN$14)))-IF(AN$2=2,0,OFFSET('Composition%'!$B15,0,AN$17)*OFFSET('Composition%'!$B15,0,AN$18)*(AN$24*EXP(-AN$25/($B45+273)/RGas)))+ReactionRateK3!AN45</f>
        <v>0</v>
      </c>
      <c r="AO45" s="73">
        <f ca="1">IF(AO$2=0,0,AO$22*EXP(AO$23/($B45+273)/RGas)*(OFFSET('Composition%'!$B15,0,AO$13)*OFFSET('Composition%'!$B15,0,AO$14)))-IF(AO$2=2,0,OFFSET('Composition%'!$B15,0,AO$17)*OFFSET('Composition%'!$B15,0,AO$18)*(AO$24*EXP(-AO$25/($B45+273)/RGas)))+ReactionRateK3!AO45</f>
        <v>0</v>
      </c>
      <c r="AP45" s="73">
        <f ca="1">IF(AP$2=0,0,AP$22*EXP(AP$23/($B45+273)/RGas)*(OFFSET('Composition%'!$B15,0,AP$13)*OFFSET('Composition%'!$B15,0,AP$14)))-IF(AP$2=2,0,OFFSET('Composition%'!$B15,0,AP$17)*OFFSET('Composition%'!$B15,0,AP$18)*(AP$24*EXP(-AP$25/($B45+273)/RGas)))+ReactionRateK3!AP45</f>
        <v>6.5045254200692419E-12</v>
      </c>
      <c r="AQ45" s="73">
        <f ca="1">IF(AQ$2=0,0,AQ$22*EXP(AQ$23/($B45+273)/RGas)*(OFFSET('Composition%'!$B15,0,AQ$13)*OFFSET('Composition%'!$B15,0,AQ$14)))-IF(AQ$2=2,0,OFFSET('Composition%'!$B15,0,AQ$17)*OFFSET('Composition%'!$B15,0,AQ$18)*(AQ$24*EXP(-AQ$25/($B45+273)/RGas)))+ReactionRateK3!AQ45</f>
        <v>0</v>
      </c>
      <c r="AR45" s="73">
        <f ca="1">IF(AR$2=0,0,AR$22*EXP(AR$23/($B45+273)/RGas)*(OFFSET('Composition%'!$B15,0,AR$13)*OFFSET('Composition%'!$B15,0,AR$14)))-IF(AR$2=2,0,OFFSET('Composition%'!$B15,0,AR$17)*OFFSET('Composition%'!$B15,0,AR$18)*(AR$24*EXP(-AR$25/($B45+273)/RGas)))+ReactionRateK3!AR45</f>
        <v>0</v>
      </c>
    </row>
    <row r="46" spans="1:44">
      <c r="A46" s="3">
        <f t="shared" si="7"/>
        <v>0.70000000000000007</v>
      </c>
      <c r="B46" s="19">
        <f ca="1">'Composition%'!B16</f>
        <v>408.85893440871524</v>
      </c>
      <c r="C46">
        <f t="shared" si="8"/>
        <v>30</v>
      </c>
      <c r="D46" s="26">
        <f ca="1">('Composition%'!C16*ReactionRateK4!C46)^3</f>
        <v>10.484150021628983</v>
      </c>
      <c r="E46" s="4"/>
      <c r="F46" s="73">
        <f ca="1">IF(F$2=0,0,F$22*EXP(F$23/($B46+273)/RGas)*(OFFSET('Composition%'!$B16,0,F$13)*OFFSET('Composition%'!$B16,0,F$14)))-IF(F$2=2,0,OFFSET('Composition%'!$B16,0,F$17)*OFFSET('Composition%'!$B16,0,F$18)*(F$24*EXP(-F$25/($B46+273)/RGas)))+ReactionRateK3!F46</f>
        <v>2.2976282950968915E-2</v>
      </c>
      <c r="G46" s="73">
        <f ca="1">IF(G$2=0,0,G$22*EXP(G$23/($B46+273)/RGas)*(OFFSET('Composition%'!$B16,0,G$13)*OFFSET('Composition%'!$B16,0,G$14)))-IF(G$2=2,0,OFFSET('Composition%'!$B16,0,G$17)*OFFSET('Composition%'!$B16,0,G$18)*(G$24*EXP(-G$25/($B46+273)/RGas)))+ReactionRateK3!G46</f>
        <v>8.3830349425096339E-3</v>
      </c>
      <c r="H46" s="73">
        <f ca="1">IF(H$2=0,0,H$22*EXP(H$23/($B46+273)/RGas)*(OFFSET('Composition%'!$B16,0,H$13)*OFFSET('Composition%'!$B16,0,H$14)))-IF(H$2=2,0,OFFSET('Composition%'!$B16,0,H$17)*OFFSET('Composition%'!$B16,0,H$18)*(H$24*EXP(-H$25/($B46+273)/RGas)))+ReactionRateK3!H46</f>
        <v>-1.428550558094507E-6</v>
      </c>
      <c r="I46" s="73">
        <f ca="1">IF(I$2=0,0,I$22*EXP(I$23/($B46+273)/RGas)*(OFFSET('Composition%'!$B16,0,I$13)*OFFSET('Composition%'!$B16,0,I$14)))-IF(I$2=2,0,OFFSET('Composition%'!$B16,0,I$17)*OFFSET('Composition%'!$B16,0,I$18)*(I$24*EXP(-I$25/($B46+273)/RGas)))+ReactionRateK3!I46</f>
        <v>-8.8457156886798827E-3</v>
      </c>
      <c r="J46" s="73"/>
      <c r="K46" s="73">
        <f ca="1">IF(K$2=0,0,K$22*EXP(K$23/($B46+273)/RGas)*(OFFSET('Composition%'!$B16,0,K$13)*OFFSET('Composition%'!$B16,0,K$14)))-IF(K$2=2,0,OFFSET('Composition%'!$B16,0,K$17)*OFFSET('Composition%'!$B16,0,K$18)*(K$24*EXP(-K$25/($B46+273)/RGas)))+ReactionRateK3!K46</f>
        <v>7.994027402054002E-2</v>
      </c>
      <c r="L46" s="73">
        <f ca="1">IF(L$2=0,0,L$22*EXP(L$23/($B46+273)/RGas)*(OFFSET('Composition%'!$B16,0,L$13)*OFFSET('Composition%'!$B16,0,L$14)))-IF(L$2=2,0,OFFSET('Composition%'!$B16,0,L$17)*OFFSET('Composition%'!$B16,0,L$18)*(L$24*EXP(-L$25/($B46+273)/RGas)))+ReactionRateK3!L46</f>
        <v>1.0554344953082672E-2</v>
      </c>
      <c r="M46" s="73">
        <f ca="1">IF(M$2=0,0,M$22*EXP(M$23/($B46+273)/RGas)*(OFFSET('Composition%'!$B16,0,M$13)*OFFSET('Composition%'!$B16,0,M$14)))-IF(M$2=2,0,OFFSET('Composition%'!$B16,0,M$17)*OFFSET('Composition%'!$B16,0,M$18)*(M$24*EXP(-M$25/($B46+273)/RGas)))+ReactionRateK3!M46</f>
        <v>0</v>
      </c>
      <c r="N46" s="73"/>
      <c r="O46" s="73">
        <f ca="1">IF(O$2=0,0,O$22*EXP(O$23/($B46+273)/RGas)*(OFFSET('Composition%'!$B16,0,O$13)*OFFSET('Composition%'!$B16,0,O$14)))-IF(O$2=2,0,OFFSET('Composition%'!$B16,0,O$17)*OFFSET('Composition%'!$B16,0,O$18)*(O$24*EXP(-O$25/($B46+273)/RGas)))+ReactionRateK3!O46</f>
        <v>0</v>
      </c>
      <c r="P46" s="73">
        <f ca="1">IF(P$2=0,0,P$22*EXP(P$23/($B46+273)/RGas)*(OFFSET('Composition%'!$B16,0,P$13)*OFFSET('Composition%'!$B16,0,P$14)))-IF(P$2=2,0,OFFSET('Composition%'!$B16,0,P$17)*OFFSET('Composition%'!$B16,0,P$18)*(P$24*EXP(-P$25/($B46+273)/RGas)))+ReactionRateK3!P46</f>
        <v>7.3412944294697548E-3</v>
      </c>
      <c r="Q46" s="73">
        <f ca="1">IF(Q$2=0,0,Q$22*EXP(Q$23/($B46+273)/RGas)*(OFFSET('Composition%'!$B16,0,Q$13)*OFFSET('Composition%'!$B16,0,Q$14)))-IF(Q$2=2,0,OFFSET('Composition%'!$B16,0,Q$17)*OFFSET('Composition%'!$B16,0,Q$18)*(Q$24*EXP(-Q$25/($B46+273)/RGas)))+ReactionRateK3!Q46</f>
        <v>2.3128138222478611E-5</v>
      </c>
      <c r="R46" s="73">
        <f ca="1">IF(R$2=0,0,R$22*EXP(R$23/($B46+273)/RGas)*(OFFSET('Composition%'!$B16,0,R$13)*OFFSET('Composition%'!$B16,0,R$14)))-IF(R$2=2,0,OFFSET('Composition%'!$B16,0,R$17)*OFFSET('Composition%'!$B16,0,R$18)*(R$24*EXP(-R$25/($B46+273)/RGas)))+ReactionRateK3!R46</f>
        <v>1.9252137407278331E-6</v>
      </c>
      <c r="S46" s="73"/>
      <c r="T46" s="73">
        <f ca="1">IF(T$2=0,0,T$22*EXP(T$23/($B46+273)/RGas)*(OFFSET('Composition%'!$B16,0,T$13)*OFFSET('Composition%'!$B16,0,T$14)))-IF(T$2=2,0,OFFSET('Composition%'!$B16,0,T$17)*OFFSET('Composition%'!$B16,0,T$18)*(T$24*EXP(-T$25/($B46+273)/RGas)))+ReactionRateK3!T46</f>
        <v>2.3122122628784839E-2</v>
      </c>
      <c r="U46" s="73">
        <f ca="1">IF(U$2=0,0,U$22*EXP(U$23/($B46+273)/RGas)*(OFFSET('Composition%'!$B16,0,U$13)*OFFSET('Composition%'!$B16,0,U$14)))-IF(U$2=2,0,OFFSET('Composition%'!$B16,0,U$17)*OFFSET('Composition%'!$B16,0,U$18)*(U$24*EXP(-U$25/($B46+273)/RGas)))+ReactionRateK3!U46</f>
        <v>2.4481896214501504E-3</v>
      </c>
      <c r="V46" s="73">
        <f ca="1">IF(V$2=0,0,V$22*EXP(V$23/($B46+273)/RGas)*(OFFSET('Composition%'!$B16,0,V$13)*OFFSET('Composition%'!$B16,0,V$14)))-IF(V$2=2,0,OFFSET('Composition%'!$B16,0,V$17)*OFFSET('Composition%'!$B16,0,V$18)*(V$24*EXP(-V$25/($B46+273)/RGas)))+ReactionRateK3!V46</f>
        <v>0</v>
      </c>
      <c r="W46" s="73">
        <f ca="1">IF(W$2=0,0,W$22*EXP(W$23/($B46+273)/RGas)*(OFFSET('Composition%'!$B16,0,W$13)*OFFSET('Composition%'!$B16,0,W$14)))-IF(W$2=2,0,OFFSET('Composition%'!$B16,0,W$17)*OFFSET('Composition%'!$B16,0,W$18)*(W$24*EXP(-W$25/($B46+273)/RGas)))+ReactionRateK3!W46</f>
        <v>0</v>
      </c>
      <c r="X46" s="73">
        <f ca="1">IF(X$2=0,0,X$22*EXP(X$23/($B46+273)/RGas)*(OFFSET('Composition%'!$B16,0,X$13)*OFFSET('Composition%'!$B16,0,X$14)))-IF(X$2=2,0,OFFSET('Composition%'!$B16,0,X$17)*OFFSET('Composition%'!$B16,0,X$18)*(X$24*EXP(-X$25/($B46+273)/RGas)))+ReactionRateK3!X46</f>
        <v>8.2783483061339942E-8</v>
      </c>
      <c r="Y46" s="73">
        <f ca="1">IF(Y$2=0,0,Y$22*EXP(Y$23/($B46+273)/RGas)*(OFFSET('Composition%'!$B16,0,Y$13)*OFFSET('Composition%'!$B16,0,Y$14)))-IF(Y$2=2,0,OFFSET('Composition%'!$B16,0,Y$17)*OFFSET('Composition%'!$B16,0,Y$18)*(Y$24*EXP(-Y$25/($B46+273)/RGas)))+ReactionRateK3!Y46</f>
        <v>4.09729304161681E-9</v>
      </c>
      <c r="Z46" s="73">
        <f ca="1">IF(Z$2=0,0,Z$22*EXP(Z$23/($B46+273)/RGas)*(OFFSET('Composition%'!$B16,0,Z$13)*OFFSET('Composition%'!$B16,0,Z$14)))-IF(Z$2=2,0,OFFSET('Composition%'!$B16,0,Z$17)*OFFSET('Composition%'!$B16,0,Z$18)*(Z$24*EXP(-Z$25/($B46+273)/RGas)))+ReactionRateK3!Z46</f>
        <v>0</v>
      </c>
      <c r="AA46" s="73">
        <f ca="1">IF(AA$2=0,0,AA$22*EXP(AA$23/($B46+273)/RGas)*(OFFSET('Composition%'!$B16,0,AA$13)*OFFSET('Composition%'!$B16,0,AA$14)))-IF(AA$2=2,0,OFFSET('Composition%'!$B16,0,AA$17)*OFFSET('Composition%'!$B16,0,AA$18)*(AA$24*EXP(-AA$25/($B46+273)/RGas)))+ReactionRateK3!AA46</f>
        <v>0</v>
      </c>
      <c r="AB46" s="73">
        <f ca="1">IF(AB$2=0,0,AB$22*EXP(AB$23/($B46+273)/RGas)*(OFFSET('Composition%'!$B16,0,AB$13)*OFFSET('Composition%'!$B16,0,AB$14)))-IF(AB$2=2,0,OFFSET('Composition%'!$B16,0,AB$17)*OFFSET('Composition%'!$B16,0,AB$18)*(AB$24*EXP(-AB$25/($B46+273)/RGas)))+ReactionRateK3!AB46</f>
        <v>0</v>
      </c>
      <c r="AC46" s="73">
        <f ca="1">IF(AC$2=0,0,AC$22*EXP(AC$23/($B46+273)/RGas)*(OFFSET('Composition%'!$B16,0,AC$13)*OFFSET('Composition%'!$B16,0,AC$14)))-IF(AC$2=2,0,OFFSET('Composition%'!$B16,0,AC$17)*OFFSET('Composition%'!$B16,0,AC$18)*(AC$24*EXP(-AC$25/($B46+273)/RGas)))+ReactionRateK3!AC46</f>
        <v>0</v>
      </c>
      <c r="AD46" s="73">
        <f ca="1">IF(AD$2=0,0,AD$22*EXP(AD$23/($B46+273)/RGas)*(OFFSET('Composition%'!$B16,0,AD$13)*OFFSET('Composition%'!$B16,0,AD$14)))-IF(AD$2=2,0,OFFSET('Composition%'!$B16,0,AD$17)*OFFSET('Composition%'!$B16,0,AD$18)*(AD$24*EXP(-AD$25/($B46+273)/RGas)))+ReactionRateK3!AD46</f>
        <v>0</v>
      </c>
      <c r="AE46" s="73">
        <f ca="1">IF(AE$2=0,0,AE$22*EXP(AE$23/($B46+273)/RGas)*(OFFSET('Composition%'!$B16,0,AE$13)*OFFSET('Composition%'!$B16,0,AE$14)))-IF(AE$2=2,0,OFFSET('Composition%'!$B16,0,AE$17)*OFFSET('Composition%'!$B16,0,AE$18)*(AE$24*EXP(-AE$25/($B46+273)/RGas)))+ReactionRateK3!AE46</f>
        <v>0</v>
      </c>
      <c r="AF46" s="73"/>
      <c r="AG46" s="73">
        <f ca="1">IF(AG$2=0,0,AG$22*EXP(AG$23/($B46+273)/RGas)*(OFFSET('Composition%'!$B16,0,AG$13)*OFFSET('Composition%'!$B16,0,AG$14)))-IF(AG$2=2,0,OFFSET('Composition%'!$B16,0,AG$17)*OFFSET('Composition%'!$B16,0,AG$18)*(AG$24*EXP(-AG$25/($B46+273)/RGas)))+ReactionRateK3!AG46</f>
        <v>0</v>
      </c>
      <c r="AH46" s="73">
        <f ca="1">IF(AH$2=0,0,AH$22*EXP(AH$23/($B46+273)/RGas)*(OFFSET('Composition%'!$B16,0,AH$13)*OFFSET('Composition%'!$B16,0,AH$14)))-IF(AH$2=2,0,OFFSET('Composition%'!$B16,0,AH$17)*OFFSET('Composition%'!$B16,0,AH$18)*(AH$24*EXP(-AH$25/($B46+273)/RGas)))+ReactionRateK3!AH46</f>
        <v>0</v>
      </c>
      <c r="AI46" s="73">
        <f ca="1">IF(AI$2=0,0,AI$22*EXP(AI$23/($B46+273)/RGas)*(OFFSET('Composition%'!$B16,0,AI$13)*OFFSET('Composition%'!$B16,0,AI$14)))-IF(AI$2=2,0,OFFSET('Composition%'!$B16,0,AI$17)*OFFSET('Composition%'!$B16,0,AI$18)*(AI$24*EXP(-AI$25/($B46+273)/RGas)))+ReactionRateK3!AI46</f>
        <v>0</v>
      </c>
      <c r="AJ46" s="73">
        <f ca="1">IF(AJ$2=0,0,AJ$22*EXP(AJ$23/($B46+273)/RGas)*(OFFSET('Composition%'!$B16,0,AJ$13)*OFFSET('Composition%'!$B16,0,AJ$14)))-IF(AJ$2=2,0,OFFSET('Composition%'!$B16,0,AJ$17)*OFFSET('Composition%'!$B16,0,AJ$18)*(AJ$24*EXP(-AJ$25/($B46+273)/RGas)))+ReactionRateK3!AJ46</f>
        <v>0</v>
      </c>
      <c r="AK46" s="73">
        <f ca="1">IF(AK$2=0,0,AK$22*EXP(AK$23/($B46+273)/RGas)*(OFFSET('Composition%'!$B16,0,AK$13)*OFFSET('Composition%'!$B16,0,AK$14)))-IF(AK$2=2,0,OFFSET('Composition%'!$B16,0,AK$17)*OFFSET('Composition%'!$B16,0,AK$18)*(AK$24*EXP(-AK$25/($B46+273)/RGas)))+ReactionRateK3!AK46</f>
        <v>0</v>
      </c>
      <c r="AL46" s="73">
        <f ca="1">IF(AL$2=0,0,AL$22*EXP(AL$23/($B46+273)/RGas)*(OFFSET('Composition%'!$B16,0,AL$13)*OFFSET('Composition%'!$B16,0,AL$14)))-IF(AL$2=2,0,OFFSET('Composition%'!$B16,0,AL$17)*OFFSET('Composition%'!$B16,0,AL$18)*(AL$24*EXP(-AL$25/($B46+273)/RGas)))+ReactionRateK3!AL46</f>
        <v>0</v>
      </c>
      <c r="AM46" s="73"/>
      <c r="AN46" s="73">
        <f ca="1">IF(AN$2=0,0,AN$22*EXP(AN$23/($B46+273)/RGas)*(OFFSET('Composition%'!$B16,0,AN$13)*OFFSET('Composition%'!$B16,0,AN$14)))-IF(AN$2=2,0,OFFSET('Composition%'!$B16,0,AN$17)*OFFSET('Composition%'!$B16,0,AN$18)*(AN$24*EXP(-AN$25/($B46+273)/RGas)))+ReactionRateK3!AN46</f>
        <v>0</v>
      </c>
      <c r="AO46" s="73">
        <f ca="1">IF(AO$2=0,0,AO$22*EXP(AO$23/($B46+273)/RGas)*(OFFSET('Composition%'!$B16,0,AO$13)*OFFSET('Composition%'!$B16,0,AO$14)))-IF(AO$2=2,0,OFFSET('Composition%'!$B16,0,AO$17)*OFFSET('Composition%'!$B16,0,AO$18)*(AO$24*EXP(-AO$25/($B46+273)/RGas)))+ReactionRateK3!AO46</f>
        <v>0</v>
      </c>
      <c r="AP46" s="73">
        <f ca="1">IF(AP$2=0,0,AP$22*EXP(AP$23/($B46+273)/RGas)*(OFFSET('Composition%'!$B16,0,AP$13)*OFFSET('Composition%'!$B16,0,AP$14)))-IF(AP$2=2,0,OFFSET('Composition%'!$B16,0,AP$17)*OFFSET('Composition%'!$B16,0,AP$18)*(AP$24*EXP(-AP$25/($B46+273)/RGas)))+ReactionRateK3!AP46</f>
        <v>6.6093677514127135E-12</v>
      </c>
      <c r="AQ46" s="73">
        <f ca="1">IF(AQ$2=0,0,AQ$22*EXP(AQ$23/($B46+273)/RGas)*(OFFSET('Composition%'!$B16,0,AQ$13)*OFFSET('Composition%'!$B16,0,AQ$14)))-IF(AQ$2=2,0,OFFSET('Composition%'!$B16,0,AQ$17)*OFFSET('Composition%'!$B16,0,AQ$18)*(AQ$24*EXP(-AQ$25/($B46+273)/RGas)))+ReactionRateK3!AQ46</f>
        <v>0</v>
      </c>
      <c r="AR46" s="73">
        <f ca="1">IF(AR$2=0,0,AR$22*EXP(AR$23/($B46+273)/RGas)*(OFFSET('Composition%'!$B16,0,AR$13)*OFFSET('Composition%'!$B16,0,AR$14)))-IF(AR$2=2,0,OFFSET('Composition%'!$B16,0,AR$17)*OFFSET('Composition%'!$B16,0,AR$18)*(AR$24*EXP(-AR$25/($B46+273)/RGas)))+ReactionRateK3!AR46</f>
        <v>0</v>
      </c>
    </row>
    <row r="47" spans="1:44">
      <c r="A47" s="3">
        <f t="shared" si="7"/>
        <v>0.75000000000000011</v>
      </c>
      <c r="B47" s="19">
        <f ca="1">'Composition%'!B17</f>
        <v>409.14201422426873</v>
      </c>
      <c r="C47">
        <f t="shared" si="8"/>
        <v>30</v>
      </c>
      <c r="D47" s="26">
        <f ca="1">('Composition%'!C17*ReactionRateK4!C47)^3</f>
        <v>10.145456092157104</v>
      </c>
      <c r="E47" s="4"/>
      <c r="F47" s="73">
        <f ca="1">IF(F$2=0,0,F$22*EXP(F$23/($B47+273)/RGas)*(OFFSET('Composition%'!$B17,0,F$13)*OFFSET('Composition%'!$B17,0,F$14)))-IF(F$2=2,0,OFFSET('Composition%'!$B17,0,F$17)*OFFSET('Composition%'!$B17,0,F$18)*(F$24*EXP(-F$25/($B47+273)/RGas)))+ReactionRateK3!F47</f>
        <v>2.2346679303875152E-2</v>
      </c>
      <c r="G47" s="73">
        <f ca="1">IF(G$2=0,0,G$22*EXP(G$23/($B47+273)/RGas)*(OFFSET('Composition%'!$B17,0,G$13)*OFFSET('Composition%'!$B17,0,G$14)))-IF(G$2=2,0,OFFSET('Composition%'!$B17,0,G$17)*OFFSET('Composition%'!$B17,0,G$18)*(G$24*EXP(-G$25/($B47+273)/RGas)))+ReactionRateK3!G47</f>
        <v>8.1614032690908323E-3</v>
      </c>
      <c r="H47" s="73">
        <f ca="1">IF(H$2=0,0,H$22*EXP(H$23/($B47+273)/RGas)*(OFFSET('Composition%'!$B17,0,H$13)*OFFSET('Composition%'!$B17,0,H$14)))-IF(H$2=2,0,OFFSET('Composition%'!$B17,0,H$17)*OFFSET('Composition%'!$B17,0,H$18)*(H$24*EXP(-H$25/($B47+273)/RGas)))+ReactionRateK3!H47</f>
        <v>-1.652217388147778E-6</v>
      </c>
      <c r="I47" s="73">
        <f ca="1">IF(I$2=0,0,I$22*EXP(I$23/($B47+273)/RGas)*(OFFSET('Composition%'!$B17,0,I$13)*OFFSET('Composition%'!$B17,0,I$14)))-IF(I$2=2,0,OFFSET('Composition%'!$B17,0,I$17)*OFFSET('Composition%'!$B17,0,I$18)*(I$24*EXP(-I$25/($B47+273)/RGas)))+ReactionRateK3!I47</f>
        <v>-7.9924499803698777E-3</v>
      </c>
      <c r="J47" s="73"/>
      <c r="K47" s="73">
        <f ca="1">IF(K$2=0,0,K$22*EXP(K$23/($B47+273)/RGas)*(OFFSET('Composition%'!$B17,0,K$13)*OFFSET('Composition%'!$B17,0,K$14)))-IF(K$2=2,0,OFFSET('Composition%'!$B17,0,K$17)*OFFSET('Composition%'!$B17,0,K$18)*(K$24*EXP(-K$25/($B47+273)/RGas)))+ReactionRateK3!K47</f>
        <v>7.8408875998854072E-2</v>
      </c>
      <c r="L47" s="73">
        <f ca="1">IF(L$2=0,0,L$22*EXP(L$23/($B47+273)/RGas)*(OFFSET('Composition%'!$B17,0,L$13)*OFFSET('Composition%'!$B17,0,L$14)))-IF(L$2=2,0,OFFSET('Composition%'!$B17,0,L$17)*OFFSET('Composition%'!$B17,0,L$18)*(L$24*EXP(-L$25/($B47+273)/RGas)))+ReactionRateK3!L47</f>
        <v>7.7250289817509359E-3</v>
      </c>
      <c r="M47" s="73">
        <f ca="1">IF(M$2=0,0,M$22*EXP(M$23/($B47+273)/RGas)*(OFFSET('Composition%'!$B17,0,M$13)*OFFSET('Composition%'!$B17,0,M$14)))-IF(M$2=2,0,OFFSET('Composition%'!$B17,0,M$17)*OFFSET('Composition%'!$B17,0,M$18)*(M$24*EXP(-M$25/($B47+273)/RGas)))+ReactionRateK3!M47</f>
        <v>0</v>
      </c>
      <c r="N47" s="73"/>
      <c r="O47" s="73">
        <f ca="1">IF(O$2=0,0,O$22*EXP(O$23/($B47+273)/RGas)*(OFFSET('Composition%'!$B17,0,O$13)*OFFSET('Composition%'!$B17,0,O$14)))-IF(O$2=2,0,OFFSET('Composition%'!$B17,0,O$17)*OFFSET('Composition%'!$B17,0,O$18)*(O$24*EXP(-O$25/($B47+273)/RGas)))+ReactionRateK3!O47</f>
        <v>0</v>
      </c>
      <c r="P47" s="73">
        <f ca="1">IF(P$2=0,0,P$22*EXP(P$23/($B47+273)/RGas)*(OFFSET('Composition%'!$B17,0,P$13)*OFFSET('Composition%'!$B17,0,P$14)))-IF(P$2=2,0,OFFSET('Composition%'!$B17,0,P$17)*OFFSET('Composition%'!$B17,0,P$18)*(P$24*EXP(-P$25/($B47+273)/RGas)))+ReactionRateK3!P47</f>
        <v>8.1488052888860577E-3</v>
      </c>
      <c r="Q47" s="73">
        <f ca="1">IF(Q$2=0,0,Q$22*EXP(Q$23/($B47+273)/RGas)*(OFFSET('Composition%'!$B17,0,Q$13)*OFFSET('Composition%'!$B17,0,Q$14)))-IF(Q$2=2,0,OFFSET('Composition%'!$B17,0,Q$17)*OFFSET('Composition%'!$B17,0,Q$18)*(Q$24*EXP(-Q$25/($B47+273)/RGas)))+ReactionRateK3!Q47</f>
        <v>2.5916219802376841E-5</v>
      </c>
      <c r="R47" s="73">
        <f ca="1">IF(R$2=0,0,R$22*EXP(R$23/($B47+273)/RGas)*(OFFSET('Composition%'!$B17,0,R$13)*OFFSET('Composition%'!$B17,0,R$14)))-IF(R$2=2,0,OFFSET('Composition%'!$B17,0,R$17)*OFFSET('Composition%'!$B17,0,R$18)*(R$24*EXP(-R$25/($B47+273)/RGas)))+ReactionRateK3!R47</f>
        <v>2.1990272537300468E-6</v>
      </c>
      <c r="S47" s="73"/>
      <c r="T47" s="73">
        <f ca="1">IF(T$2=0,0,T$22*EXP(T$23/($B47+273)/RGas)*(OFFSET('Composition%'!$B17,0,T$13)*OFFSET('Composition%'!$B17,0,T$14)))-IF(T$2=2,0,OFFSET('Composition%'!$B17,0,T$17)*OFFSET('Composition%'!$B17,0,T$18)*(T$24*EXP(-T$25/($B47+273)/RGas)))+ReactionRateK3!T47</f>
        <v>2.1792624814453855E-2</v>
      </c>
      <c r="U47" s="73">
        <f ca="1">IF(U$2=0,0,U$22*EXP(U$23/($B47+273)/RGas)*(OFFSET('Composition%'!$B17,0,U$13)*OFFSET('Composition%'!$B17,0,U$14)))-IF(U$2=2,0,OFFSET('Composition%'!$B17,0,U$17)*OFFSET('Composition%'!$B17,0,U$18)*(U$24*EXP(-U$25/($B47+273)/RGas)))+ReactionRateK3!U47</f>
        <v>2.1530883010904339E-3</v>
      </c>
      <c r="V47" s="73">
        <f ca="1">IF(V$2=0,0,V$22*EXP(V$23/($B47+273)/RGas)*(OFFSET('Composition%'!$B17,0,V$13)*OFFSET('Composition%'!$B17,0,V$14)))-IF(V$2=2,0,OFFSET('Composition%'!$B17,0,V$17)*OFFSET('Composition%'!$B17,0,V$18)*(V$24*EXP(-V$25/($B47+273)/RGas)))+ReactionRateK3!V47</f>
        <v>0</v>
      </c>
      <c r="W47" s="73">
        <f ca="1">IF(W$2=0,0,W$22*EXP(W$23/($B47+273)/RGas)*(OFFSET('Composition%'!$B17,0,W$13)*OFFSET('Composition%'!$B17,0,W$14)))-IF(W$2=2,0,OFFSET('Composition%'!$B17,0,W$17)*OFFSET('Composition%'!$B17,0,W$18)*(W$24*EXP(-W$25/($B47+273)/RGas)))+ReactionRateK3!W47</f>
        <v>0</v>
      </c>
      <c r="X47" s="73">
        <f ca="1">IF(X$2=0,0,X$22*EXP(X$23/($B47+273)/RGas)*(OFFSET('Composition%'!$B17,0,X$13)*OFFSET('Composition%'!$B17,0,X$14)))-IF(X$2=2,0,OFFSET('Composition%'!$B17,0,X$17)*OFFSET('Composition%'!$B17,0,X$18)*(X$24*EXP(-X$25/($B47+273)/RGas)))+ReactionRateK3!X47</f>
        <v>8.188210835617292E-8</v>
      </c>
      <c r="Y47" s="73">
        <f ca="1">IF(Y$2=0,0,Y$22*EXP(Y$23/($B47+273)/RGas)*(OFFSET('Composition%'!$B17,0,Y$13)*OFFSET('Composition%'!$B17,0,Y$14)))-IF(Y$2=2,0,OFFSET('Composition%'!$B17,0,Y$17)*OFFSET('Composition%'!$B17,0,Y$18)*(Y$24*EXP(-Y$25/($B47+273)/RGas)))+ReactionRateK3!Y47</f>
        <v>4.0526803221370826E-9</v>
      </c>
      <c r="Z47" s="73">
        <f ca="1">IF(Z$2=0,0,Z$22*EXP(Z$23/($B47+273)/RGas)*(OFFSET('Composition%'!$B17,0,Z$13)*OFFSET('Composition%'!$B17,0,Z$14)))-IF(Z$2=2,0,OFFSET('Composition%'!$B17,0,Z$17)*OFFSET('Composition%'!$B17,0,Z$18)*(Z$24*EXP(-Z$25/($B47+273)/RGas)))+ReactionRateK3!Z47</f>
        <v>0</v>
      </c>
      <c r="AA47" s="73">
        <f ca="1">IF(AA$2=0,0,AA$22*EXP(AA$23/($B47+273)/RGas)*(OFFSET('Composition%'!$B17,0,AA$13)*OFFSET('Composition%'!$B17,0,AA$14)))-IF(AA$2=2,0,OFFSET('Composition%'!$B17,0,AA$17)*OFFSET('Composition%'!$B17,0,AA$18)*(AA$24*EXP(-AA$25/($B47+273)/RGas)))+ReactionRateK3!AA47</f>
        <v>0</v>
      </c>
      <c r="AB47" s="73">
        <f ca="1">IF(AB$2=0,0,AB$22*EXP(AB$23/($B47+273)/RGas)*(OFFSET('Composition%'!$B17,0,AB$13)*OFFSET('Composition%'!$B17,0,AB$14)))-IF(AB$2=2,0,OFFSET('Composition%'!$B17,0,AB$17)*OFFSET('Composition%'!$B17,0,AB$18)*(AB$24*EXP(-AB$25/($B47+273)/RGas)))+ReactionRateK3!AB47</f>
        <v>0</v>
      </c>
      <c r="AC47" s="73">
        <f ca="1">IF(AC$2=0,0,AC$22*EXP(AC$23/($B47+273)/RGas)*(OFFSET('Composition%'!$B17,0,AC$13)*OFFSET('Composition%'!$B17,0,AC$14)))-IF(AC$2=2,0,OFFSET('Composition%'!$B17,0,AC$17)*OFFSET('Composition%'!$B17,0,AC$18)*(AC$24*EXP(-AC$25/($B47+273)/RGas)))+ReactionRateK3!AC47</f>
        <v>0</v>
      </c>
      <c r="AD47" s="73">
        <f ca="1">IF(AD$2=0,0,AD$22*EXP(AD$23/($B47+273)/RGas)*(OFFSET('Composition%'!$B17,0,AD$13)*OFFSET('Composition%'!$B17,0,AD$14)))-IF(AD$2=2,0,OFFSET('Composition%'!$B17,0,AD$17)*OFFSET('Composition%'!$B17,0,AD$18)*(AD$24*EXP(-AD$25/($B47+273)/RGas)))+ReactionRateK3!AD47</f>
        <v>0</v>
      </c>
      <c r="AE47" s="73">
        <f ca="1">IF(AE$2=0,0,AE$22*EXP(AE$23/($B47+273)/RGas)*(OFFSET('Composition%'!$B17,0,AE$13)*OFFSET('Composition%'!$B17,0,AE$14)))-IF(AE$2=2,0,OFFSET('Composition%'!$B17,0,AE$17)*OFFSET('Composition%'!$B17,0,AE$18)*(AE$24*EXP(-AE$25/($B47+273)/RGas)))+ReactionRateK3!AE47</f>
        <v>0</v>
      </c>
      <c r="AF47" s="73"/>
      <c r="AG47" s="73">
        <f ca="1">IF(AG$2=0,0,AG$22*EXP(AG$23/($B47+273)/RGas)*(OFFSET('Composition%'!$B17,0,AG$13)*OFFSET('Composition%'!$B17,0,AG$14)))-IF(AG$2=2,0,OFFSET('Composition%'!$B17,0,AG$17)*OFFSET('Composition%'!$B17,0,AG$18)*(AG$24*EXP(-AG$25/($B47+273)/RGas)))+ReactionRateK3!AG47</f>
        <v>0</v>
      </c>
      <c r="AH47" s="73">
        <f ca="1">IF(AH$2=0,0,AH$22*EXP(AH$23/($B47+273)/RGas)*(OFFSET('Composition%'!$B17,0,AH$13)*OFFSET('Composition%'!$B17,0,AH$14)))-IF(AH$2=2,0,OFFSET('Composition%'!$B17,0,AH$17)*OFFSET('Composition%'!$B17,0,AH$18)*(AH$24*EXP(-AH$25/($B47+273)/RGas)))+ReactionRateK3!AH47</f>
        <v>0</v>
      </c>
      <c r="AI47" s="73">
        <f ca="1">IF(AI$2=0,0,AI$22*EXP(AI$23/($B47+273)/RGas)*(OFFSET('Composition%'!$B17,0,AI$13)*OFFSET('Composition%'!$B17,0,AI$14)))-IF(AI$2=2,0,OFFSET('Composition%'!$B17,0,AI$17)*OFFSET('Composition%'!$B17,0,AI$18)*(AI$24*EXP(-AI$25/($B47+273)/RGas)))+ReactionRateK3!AI47</f>
        <v>0</v>
      </c>
      <c r="AJ47" s="73">
        <f ca="1">IF(AJ$2=0,0,AJ$22*EXP(AJ$23/($B47+273)/RGas)*(OFFSET('Composition%'!$B17,0,AJ$13)*OFFSET('Composition%'!$B17,0,AJ$14)))-IF(AJ$2=2,0,OFFSET('Composition%'!$B17,0,AJ$17)*OFFSET('Composition%'!$B17,0,AJ$18)*(AJ$24*EXP(-AJ$25/($B47+273)/RGas)))+ReactionRateK3!AJ47</f>
        <v>0</v>
      </c>
      <c r="AK47" s="73">
        <f ca="1">IF(AK$2=0,0,AK$22*EXP(AK$23/($B47+273)/RGas)*(OFFSET('Composition%'!$B17,0,AK$13)*OFFSET('Composition%'!$B17,0,AK$14)))-IF(AK$2=2,0,OFFSET('Composition%'!$B17,0,AK$17)*OFFSET('Composition%'!$B17,0,AK$18)*(AK$24*EXP(-AK$25/($B47+273)/RGas)))+ReactionRateK3!AK47</f>
        <v>0</v>
      </c>
      <c r="AL47" s="73">
        <f ca="1">IF(AL$2=0,0,AL$22*EXP(AL$23/($B47+273)/RGas)*(OFFSET('Composition%'!$B17,0,AL$13)*OFFSET('Composition%'!$B17,0,AL$14)))-IF(AL$2=2,0,OFFSET('Composition%'!$B17,0,AL$17)*OFFSET('Composition%'!$B17,0,AL$18)*(AL$24*EXP(-AL$25/($B47+273)/RGas)))+ReactionRateK3!AL47</f>
        <v>0</v>
      </c>
      <c r="AM47" s="73"/>
      <c r="AN47" s="73">
        <f ca="1">IF(AN$2=0,0,AN$22*EXP(AN$23/($B47+273)/RGas)*(OFFSET('Composition%'!$B17,0,AN$13)*OFFSET('Composition%'!$B17,0,AN$14)))-IF(AN$2=2,0,OFFSET('Composition%'!$B17,0,AN$17)*OFFSET('Composition%'!$B17,0,AN$18)*(AN$24*EXP(-AN$25/($B47+273)/RGas)))+ReactionRateK3!AN47</f>
        <v>0</v>
      </c>
      <c r="AO47" s="73">
        <f ca="1">IF(AO$2=0,0,AO$22*EXP(AO$23/($B47+273)/RGas)*(OFFSET('Composition%'!$B17,0,AO$13)*OFFSET('Composition%'!$B17,0,AO$14)))-IF(AO$2=2,0,OFFSET('Composition%'!$B17,0,AO$17)*OFFSET('Composition%'!$B17,0,AO$18)*(AO$24*EXP(-AO$25/($B47+273)/RGas)))+ReactionRateK3!AO47</f>
        <v>0</v>
      </c>
      <c r="AP47" s="73">
        <f ca="1">IF(AP$2=0,0,AP$22*EXP(AP$23/($B47+273)/RGas)*(OFFSET('Composition%'!$B17,0,AP$13)*OFFSET('Composition%'!$B17,0,AP$14)))-IF(AP$2=2,0,OFFSET('Composition%'!$B17,0,AP$17)*OFFSET('Composition%'!$B17,0,AP$18)*(AP$24*EXP(-AP$25/($B47+273)/RGas)))+ReactionRateK3!AP47</f>
        <v>6.7013805278763337E-12</v>
      </c>
      <c r="AQ47" s="73">
        <f ca="1">IF(AQ$2=0,0,AQ$22*EXP(AQ$23/($B47+273)/RGas)*(OFFSET('Composition%'!$B17,0,AQ$13)*OFFSET('Composition%'!$B17,0,AQ$14)))-IF(AQ$2=2,0,OFFSET('Composition%'!$B17,0,AQ$17)*OFFSET('Composition%'!$B17,0,AQ$18)*(AQ$24*EXP(-AQ$25/($B47+273)/RGas)))+ReactionRateK3!AQ47</f>
        <v>0</v>
      </c>
      <c r="AR47" s="73">
        <f ca="1">IF(AR$2=0,0,AR$22*EXP(AR$23/($B47+273)/RGas)*(OFFSET('Composition%'!$B17,0,AR$13)*OFFSET('Composition%'!$B17,0,AR$14)))-IF(AR$2=2,0,OFFSET('Composition%'!$B17,0,AR$17)*OFFSET('Composition%'!$B17,0,AR$18)*(AR$24*EXP(-AR$25/($B47+273)/RGas)))+ReactionRateK3!AR47</f>
        <v>0</v>
      </c>
    </row>
    <row r="48" spans="1:44">
      <c r="A48" s="3">
        <f t="shared" si="7"/>
        <v>0.80000000000000016</v>
      </c>
      <c r="B48" s="19">
        <f ca="1">'Composition%'!B18</f>
        <v>409.4151676485809</v>
      </c>
      <c r="C48">
        <f t="shared" si="8"/>
        <v>30</v>
      </c>
      <c r="D48" s="26">
        <f ca="1">('Composition%'!C18*ReactionRateK4!C48)^3</f>
        <v>9.8349687244900093</v>
      </c>
      <c r="E48" s="4"/>
      <c r="F48" s="73">
        <f ca="1">IF(F$2=0,0,F$22*EXP(F$23/($B48+273)/RGas)*(OFFSET('Composition%'!$B18,0,F$13)*OFFSET('Composition%'!$B18,0,F$14)))-IF(F$2=2,0,OFFSET('Composition%'!$B18,0,F$17)*OFFSET('Composition%'!$B18,0,F$18)*(F$24*EXP(-F$25/($B48+273)/RGas)))+ReactionRateK3!F48</f>
        <v>2.1743080861697274E-2</v>
      </c>
      <c r="G48" s="73">
        <f ca="1">IF(G$2=0,0,G$22*EXP(G$23/($B48+273)/RGas)*(OFFSET('Composition%'!$B18,0,G$13)*OFFSET('Composition%'!$B18,0,G$14)))-IF(G$2=2,0,OFFSET('Composition%'!$B18,0,G$17)*OFFSET('Composition%'!$B18,0,G$18)*(G$24*EXP(-G$25/($B48+273)/RGas)))+ReactionRateK3!G48</f>
        <v>7.9492557920936725E-3</v>
      </c>
      <c r="H48" s="73">
        <f ca="1">IF(H$2=0,0,H$22*EXP(H$23/($B48+273)/RGas)*(OFFSET('Composition%'!$B18,0,H$13)*OFFSET('Composition%'!$B18,0,H$14)))-IF(H$2=2,0,OFFSET('Composition%'!$B18,0,H$17)*OFFSET('Composition%'!$B18,0,H$18)*(H$24*EXP(-H$25/($B48+273)/RGas)))+ReactionRateK3!H48</f>
        <v>-1.8767410015494279E-6</v>
      </c>
      <c r="I48" s="73">
        <f ca="1">IF(I$2=0,0,I$22*EXP(I$23/($B48+273)/RGas)*(OFFSET('Composition%'!$B18,0,I$13)*OFFSET('Composition%'!$B18,0,I$14)))-IF(I$2=2,0,OFFSET('Composition%'!$B18,0,I$17)*OFFSET('Composition%'!$B18,0,I$18)*(I$24*EXP(-I$25/($B48+273)/RGas)))+ReactionRateK3!I48</f>
        <v>-7.2086256752544944E-3</v>
      </c>
      <c r="J48" s="73"/>
      <c r="K48" s="73">
        <f ca="1">IF(K$2=0,0,K$22*EXP(K$23/($B48+273)/RGas)*(OFFSET('Composition%'!$B18,0,K$13)*OFFSET('Composition%'!$B18,0,K$14)))-IF(K$2=2,0,OFFSET('Composition%'!$B18,0,K$17)*OFFSET('Composition%'!$B18,0,K$18)*(K$24*EXP(-K$25/($B48+273)/RGas)))+ReactionRateK3!K48</f>
        <v>7.6940603172367866E-2</v>
      </c>
      <c r="L48" s="73">
        <f ca="1">IF(L$2=0,0,L$22*EXP(L$23/($B48+273)/RGas)*(OFFSET('Composition%'!$B18,0,L$13)*OFFSET('Composition%'!$B18,0,L$14)))-IF(L$2=2,0,OFFSET('Composition%'!$B18,0,L$17)*OFFSET('Composition%'!$B18,0,L$18)*(L$24*EXP(-L$25/($B48+273)/RGas)))+ReactionRateK3!L48</f>
        <v>5.0948879769242266E-3</v>
      </c>
      <c r="M48" s="73">
        <f ca="1">IF(M$2=0,0,M$22*EXP(M$23/($B48+273)/RGas)*(OFFSET('Composition%'!$B18,0,M$13)*OFFSET('Composition%'!$B18,0,M$14)))-IF(M$2=2,0,OFFSET('Composition%'!$B18,0,M$17)*OFFSET('Composition%'!$B18,0,M$18)*(M$24*EXP(-M$25/($B48+273)/RGas)))+ReactionRateK3!M48</f>
        <v>0</v>
      </c>
      <c r="N48" s="73"/>
      <c r="O48" s="73">
        <f ca="1">IF(O$2=0,0,O$22*EXP(O$23/($B48+273)/RGas)*(OFFSET('Composition%'!$B18,0,O$13)*OFFSET('Composition%'!$B18,0,O$14)))-IF(O$2=2,0,OFFSET('Composition%'!$B18,0,O$17)*OFFSET('Composition%'!$B18,0,O$18)*(O$24*EXP(-O$25/($B48+273)/RGas)))+ReactionRateK3!O48</f>
        <v>0</v>
      </c>
      <c r="P48" s="73">
        <f ca="1">IF(P$2=0,0,P$22*EXP(P$23/($B48+273)/RGas)*(OFFSET('Composition%'!$B18,0,P$13)*OFFSET('Composition%'!$B18,0,P$14)))-IF(P$2=2,0,OFFSET('Composition%'!$B18,0,P$17)*OFFSET('Composition%'!$B18,0,P$18)*(P$24*EXP(-P$25/($B48+273)/RGas)))+ReactionRateK3!P48</f>
        <v>8.9640789890601535E-3</v>
      </c>
      <c r="Q48" s="73">
        <f ca="1">IF(Q$2=0,0,Q$22*EXP(Q$23/($B48+273)/RGas)*(OFFSET('Composition%'!$B18,0,Q$13)*OFFSET('Composition%'!$B18,0,Q$14)))-IF(Q$2=2,0,OFFSET('Composition%'!$B18,0,Q$17)*OFFSET('Composition%'!$B18,0,Q$18)*(Q$24*EXP(-Q$25/($B48+273)/RGas)))+ReactionRateK3!Q48</f>
        <v>2.8804615893754756E-5</v>
      </c>
      <c r="R48" s="73">
        <f ca="1">IF(R$2=0,0,R$22*EXP(R$23/($B48+273)/RGas)*(OFFSET('Composition%'!$B18,0,R$13)*OFFSET('Composition%'!$B18,0,R$14)))-IF(R$2=2,0,OFFSET('Composition%'!$B18,0,R$17)*OFFSET('Composition%'!$B18,0,R$18)*(R$24*EXP(-R$25/($B48+273)/RGas)))+ReactionRateK3!R48</f>
        <v>2.4936922583883676E-6</v>
      </c>
      <c r="S48" s="73"/>
      <c r="T48" s="73">
        <f ca="1">IF(T$2=0,0,T$22*EXP(T$23/($B48+273)/RGas)*(OFFSET('Composition%'!$B18,0,T$13)*OFFSET('Composition%'!$B18,0,T$14)))-IF(T$2=2,0,OFFSET('Composition%'!$B18,0,T$17)*OFFSET('Composition%'!$B18,0,T$18)*(T$24*EXP(-T$25/($B48+273)/RGas)))+ReactionRateK3!T48</f>
        <v>2.0536943382636081E-2</v>
      </c>
      <c r="U48" s="73">
        <f ca="1">IF(U$2=0,0,U$22*EXP(U$23/($B48+273)/RGas)*(OFFSET('Composition%'!$B18,0,U$13)*OFFSET('Composition%'!$B18,0,U$14)))-IF(U$2=2,0,OFFSET('Composition%'!$B18,0,U$17)*OFFSET('Composition%'!$B18,0,U$18)*(U$24*EXP(-U$25/($B48+273)/RGas)))+ReactionRateK3!U48</f>
        <v>1.8972396229743529E-3</v>
      </c>
      <c r="V48" s="73">
        <f ca="1">IF(V$2=0,0,V$22*EXP(V$23/($B48+273)/RGas)*(OFFSET('Composition%'!$B18,0,V$13)*OFFSET('Composition%'!$B18,0,V$14)))-IF(V$2=2,0,OFFSET('Composition%'!$B18,0,V$17)*OFFSET('Composition%'!$B18,0,V$18)*(V$24*EXP(-V$25/($B48+273)/RGas)))+ReactionRateK3!V48</f>
        <v>0</v>
      </c>
      <c r="W48" s="73">
        <f ca="1">IF(W$2=0,0,W$22*EXP(W$23/($B48+273)/RGas)*(OFFSET('Composition%'!$B18,0,W$13)*OFFSET('Composition%'!$B18,0,W$14)))-IF(W$2=2,0,OFFSET('Composition%'!$B18,0,W$17)*OFFSET('Composition%'!$B18,0,W$18)*(W$24*EXP(-W$25/($B48+273)/RGas)))+ReactionRateK3!W48</f>
        <v>0</v>
      </c>
      <c r="X48" s="73">
        <f ca="1">IF(X$2=0,0,X$22*EXP(X$23/($B48+273)/RGas)*(OFFSET('Composition%'!$B18,0,X$13)*OFFSET('Composition%'!$B18,0,X$14)))-IF(X$2=2,0,OFFSET('Composition%'!$B18,0,X$17)*OFFSET('Composition%'!$B18,0,X$18)*(X$24*EXP(-X$25/($B48+273)/RGas)))+ReactionRateK3!X48</f>
        <v>8.1038001003096545E-8</v>
      </c>
      <c r="Y48" s="73">
        <f ca="1">IF(Y$2=0,0,Y$22*EXP(Y$23/($B48+273)/RGas)*(OFFSET('Composition%'!$B18,0,Y$13)*OFFSET('Composition%'!$B18,0,Y$14)))-IF(Y$2=2,0,OFFSET('Composition%'!$B18,0,Y$17)*OFFSET('Composition%'!$B18,0,Y$18)*(Y$24*EXP(-Y$25/($B48+273)/RGas)))+ReactionRateK3!Y48</f>
        <v>4.0109019980531019E-9</v>
      </c>
      <c r="Z48" s="73">
        <f ca="1">IF(Z$2=0,0,Z$22*EXP(Z$23/($B48+273)/RGas)*(OFFSET('Composition%'!$B18,0,Z$13)*OFFSET('Composition%'!$B18,0,Z$14)))-IF(Z$2=2,0,OFFSET('Composition%'!$B18,0,Z$17)*OFFSET('Composition%'!$B18,0,Z$18)*(Z$24*EXP(-Z$25/($B48+273)/RGas)))+ReactionRateK3!Z48</f>
        <v>0</v>
      </c>
      <c r="AA48" s="73">
        <f ca="1">IF(AA$2=0,0,AA$22*EXP(AA$23/($B48+273)/RGas)*(OFFSET('Composition%'!$B18,0,AA$13)*OFFSET('Composition%'!$B18,0,AA$14)))-IF(AA$2=2,0,OFFSET('Composition%'!$B18,0,AA$17)*OFFSET('Composition%'!$B18,0,AA$18)*(AA$24*EXP(-AA$25/($B48+273)/RGas)))+ReactionRateK3!AA48</f>
        <v>0</v>
      </c>
      <c r="AB48" s="73">
        <f ca="1">IF(AB$2=0,0,AB$22*EXP(AB$23/($B48+273)/RGas)*(OFFSET('Composition%'!$B18,0,AB$13)*OFFSET('Composition%'!$B18,0,AB$14)))-IF(AB$2=2,0,OFFSET('Composition%'!$B18,0,AB$17)*OFFSET('Composition%'!$B18,0,AB$18)*(AB$24*EXP(-AB$25/($B48+273)/RGas)))+ReactionRateK3!AB48</f>
        <v>0</v>
      </c>
      <c r="AC48" s="73">
        <f ca="1">IF(AC$2=0,0,AC$22*EXP(AC$23/($B48+273)/RGas)*(OFFSET('Composition%'!$B18,0,AC$13)*OFFSET('Composition%'!$B18,0,AC$14)))-IF(AC$2=2,0,OFFSET('Composition%'!$B18,0,AC$17)*OFFSET('Composition%'!$B18,0,AC$18)*(AC$24*EXP(-AC$25/($B48+273)/RGas)))+ReactionRateK3!AC48</f>
        <v>0</v>
      </c>
      <c r="AD48" s="73">
        <f ca="1">IF(AD$2=0,0,AD$22*EXP(AD$23/($B48+273)/RGas)*(OFFSET('Composition%'!$B18,0,AD$13)*OFFSET('Composition%'!$B18,0,AD$14)))-IF(AD$2=2,0,OFFSET('Composition%'!$B18,0,AD$17)*OFFSET('Composition%'!$B18,0,AD$18)*(AD$24*EXP(-AD$25/($B48+273)/RGas)))+ReactionRateK3!AD48</f>
        <v>0</v>
      </c>
      <c r="AE48" s="73">
        <f ca="1">IF(AE$2=0,0,AE$22*EXP(AE$23/($B48+273)/RGas)*(OFFSET('Composition%'!$B18,0,AE$13)*OFFSET('Composition%'!$B18,0,AE$14)))-IF(AE$2=2,0,OFFSET('Composition%'!$B18,0,AE$17)*OFFSET('Composition%'!$B18,0,AE$18)*(AE$24*EXP(-AE$25/($B48+273)/RGas)))+ReactionRateK3!AE48</f>
        <v>0</v>
      </c>
      <c r="AF48" s="73"/>
      <c r="AG48" s="73">
        <f ca="1">IF(AG$2=0,0,AG$22*EXP(AG$23/($B48+273)/RGas)*(OFFSET('Composition%'!$B18,0,AG$13)*OFFSET('Composition%'!$B18,0,AG$14)))-IF(AG$2=2,0,OFFSET('Composition%'!$B18,0,AG$17)*OFFSET('Composition%'!$B18,0,AG$18)*(AG$24*EXP(-AG$25/($B48+273)/RGas)))+ReactionRateK3!AG48</f>
        <v>0</v>
      </c>
      <c r="AH48" s="73">
        <f ca="1">IF(AH$2=0,0,AH$22*EXP(AH$23/($B48+273)/RGas)*(OFFSET('Composition%'!$B18,0,AH$13)*OFFSET('Composition%'!$B18,0,AH$14)))-IF(AH$2=2,0,OFFSET('Composition%'!$B18,0,AH$17)*OFFSET('Composition%'!$B18,0,AH$18)*(AH$24*EXP(-AH$25/($B48+273)/RGas)))+ReactionRateK3!AH48</f>
        <v>0</v>
      </c>
      <c r="AI48" s="73">
        <f ca="1">IF(AI$2=0,0,AI$22*EXP(AI$23/($B48+273)/RGas)*(OFFSET('Composition%'!$B18,0,AI$13)*OFFSET('Composition%'!$B18,0,AI$14)))-IF(AI$2=2,0,OFFSET('Composition%'!$B18,0,AI$17)*OFFSET('Composition%'!$B18,0,AI$18)*(AI$24*EXP(-AI$25/($B48+273)/RGas)))+ReactionRateK3!AI48</f>
        <v>0</v>
      </c>
      <c r="AJ48" s="73">
        <f ca="1">IF(AJ$2=0,0,AJ$22*EXP(AJ$23/($B48+273)/RGas)*(OFFSET('Composition%'!$B18,0,AJ$13)*OFFSET('Composition%'!$B18,0,AJ$14)))-IF(AJ$2=2,0,OFFSET('Composition%'!$B18,0,AJ$17)*OFFSET('Composition%'!$B18,0,AJ$18)*(AJ$24*EXP(-AJ$25/($B48+273)/RGas)))+ReactionRateK3!AJ48</f>
        <v>0</v>
      </c>
      <c r="AK48" s="73">
        <f ca="1">IF(AK$2=0,0,AK$22*EXP(AK$23/($B48+273)/RGas)*(OFFSET('Composition%'!$B18,0,AK$13)*OFFSET('Composition%'!$B18,0,AK$14)))-IF(AK$2=2,0,OFFSET('Composition%'!$B18,0,AK$17)*OFFSET('Composition%'!$B18,0,AK$18)*(AK$24*EXP(-AK$25/($B48+273)/RGas)))+ReactionRateK3!AK48</f>
        <v>0</v>
      </c>
      <c r="AL48" s="73">
        <f ca="1">IF(AL$2=0,0,AL$22*EXP(AL$23/($B48+273)/RGas)*(OFFSET('Composition%'!$B18,0,AL$13)*OFFSET('Composition%'!$B18,0,AL$14)))-IF(AL$2=2,0,OFFSET('Composition%'!$B18,0,AL$17)*OFFSET('Composition%'!$B18,0,AL$18)*(AL$24*EXP(-AL$25/($B48+273)/RGas)))+ReactionRateK3!AL48</f>
        <v>0</v>
      </c>
      <c r="AM48" s="73"/>
      <c r="AN48" s="73">
        <f ca="1">IF(AN$2=0,0,AN$22*EXP(AN$23/($B48+273)/RGas)*(OFFSET('Composition%'!$B18,0,AN$13)*OFFSET('Composition%'!$B18,0,AN$14)))-IF(AN$2=2,0,OFFSET('Composition%'!$B18,0,AN$17)*OFFSET('Composition%'!$B18,0,AN$18)*(AN$24*EXP(-AN$25/($B48+273)/RGas)))+ReactionRateK3!AN48</f>
        <v>0</v>
      </c>
      <c r="AO48" s="73">
        <f ca="1">IF(AO$2=0,0,AO$22*EXP(AO$23/($B48+273)/RGas)*(OFFSET('Composition%'!$B18,0,AO$13)*OFFSET('Composition%'!$B18,0,AO$14)))-IF(AO$2=2,0,OFFSET('Composition%'!$B18,0,AO$17)*OFFSET('Composition%'!$B18,0,AO$18)*(AO$24*EXP(-AO$25/($B48+273)/RGas)))+ReactionRateK3!AO48</f>
        <v>0</v>
      </c>
      <c r="AP48" s="73">
        <f ca="1">IF(AP$2=0,0,AP$22*EXP(AP$23/($B48+273)/RGas)*(OFFSET('Composition%'!$B18,0,AP$13)*OFFSET('Composition%'!$B18,0,AP$14)))-IF(AP$2=2,0,OFFSET('Composition%'!$B18,0,AP$17)*OFFSET('Composition%'!$B18,0,AP$18)*(AP$24*EXP(-AP$25/($B48+273)/RGas)))+ReactionRateK3!AP48</f>
        <v>6.7823008847615172E-12</v>
      </c>
      <c r="AQ48" s="73">
        <f ca="1">IF(AQ$2=0,0,AQ$22*EXP(AQ$23/($B48+273)/RGas)*(OFFSET('Composition%'!$B18,0,AQ$13)*OFFSET('Composition%'!$B18,0,AQ$14)))-IF(AQ$2=2,0,OFFSET('Composition%'!$B18,0,AQ$17)*OFFSET('Composition%'!$B18,0,AQ$18)*(AQ$24*EXP(-AQ$25/($B48+273)/RGas)))+ReactionRateK3!AQ48</f>
        <v>0</v>
      </c>
      <c r="AR48" s="73">
        <f ca="1">IF(AR$2=0,0,AR$22*EXP(AR$23/($B48+273)/RGas)*(OFFSET('Composition%'!$B18,0,AR$13)*OFFSET('Composition%'!$B18,0,AR$14)))-IF(AR$2=2,0,OFFSET('Composition%'!$B18,0,AR$17)*OFFSET('Composition%'!$B18,0,AR$18)*(AR$24*EXP(-AR$25/($B48+273)/RGas)))+ReactionRateK3!AR48</f>
        <v>0</v>
      </c>
    </row>
    <row r="49" spans="1:44">
      <c r="A49" s="3">
        <f t="shared" si="7"/>
        <v>0.8500000000000002</v>
      </c>
      <c r="B49" s="19">
        <f ca="1">'Composition%'!B19</f>
        <v>409.67919569687689</v>
      </c>
      <c r="C49">
        <f t="shared" si="8"/>
        <v>30</v>
      </c>
      <c r="D49" s="26">
        <f ca="1">('Composition%'!C19*ReactionRateK4!C49)^3</f>
        <v>9.5498885349170646</v>
      </c>
      <c r="E49" s="4"/>
      <c r="F49" s="73">
        <f ca="1">IF(F$2=0,0,F$22*EXP(F$23/($B49+273)/RGas)*(OFFSET('Composition%'!$B19,0,F$13)*OFFSET('Composition%'!$B19,0,F$14)))-IF(F$2=2,0,OFFSET('Composition%'!$B19,0,F$17)*OFFSET('Composition%'!$B19,0,F$18)*(F$24*EXP(-F$25/($B49+273)/RGas)))+ReactionRateK3!F49</f>
        <v>2.1163966281541002E-2</v>
      </c>
      <c r="G49" s="73">
        <f ca="1">IF(G$2=0,0,G$22*EXP(G$23/($B49+273)/RGas)*(OFFSET('Composition%'!$B19,0,G$13)*OFFSET('Composition%'!$B19,0,G$14)))-IF(G$2=2,0,OFFSET('Composition%'!$B19,0,G$17)*OFFSET('Composition%'!$B19,0,G$18)*(G$24*EXP(-G$25/($B49+273)/RGas)))+ReactionRateK3!G49</f>
        <v>7.7460101383293126E-3</v>
      </c>
      <c r="H49" s="73">
        <f ca="1">IF(H$2=0,0,H$22*EXP(H$23/($B49+273)/RGas)*(OFFSET('Composition%'!$B19,0,H$13)*OFFSET('Composition%'!$B19,0,H$14)))-IF(H$2=2,0,OFFSET('Composition%'!$B19,0,H$17)*OFFSET('Composition%'!$B19,0,H$18)*(H$24*EXP(-H$25/($B49+273)/RGas)))+ReactionRateK3!H49</f>
        <v>-2.1012000318905015E-6</v>
      </c>
      <c r="I49" s="73">
        <f ca="1">IF(I$2=0,0,I$22*EXP(I$23/($B49+273)/RGas)*(OFFSET('Composition%'!$B19,0,I$13)*OFFSET('Composition%'!$B19,0,I$14)))-IF(I$2=2,0,OFFSET('Composition%'!$B19,0,I$17)*OFFSET('Composition%'!$B19,0,I$18)*(I$24*EXP(-I$25/($B49+273)/RGas)))+ReactionRateK3!I49</f>
        <v>-6.4898612116932111E-3</v>
      </c>
      <c r="J49" s="73"/>
      <c r="K49" s="73">
        <f ca="1">IF(K$2=0,0,K$22*EXP(K$23/($B49+273)/RGas)*(OFFSET('Composition%'!$B19,0,K$13)*OFFSET('Composition%'!$B19,0,K$14)))-IF(K$2=2,0,OFFSET('Composition%'!$B19,0,K$17)*OFFSET('Composition%'!$B19,0,K$18)*(K$24*EXP(-K$25/($B49+273)/RGas)))+ReactionRateK3!K49</f>
        <v>7.5531077858180834E-2</v>
      </c>
      <c r="L49" s="73">
        <f ca="1">IF(L$2=0,0,L$22*EXP(L$23/($B49+273)/RGas)*(OFFSET('Composition%'!$B19,0,L$13)*OFFSET('Composition%'!$B19,0,L$14)))-IF(L$2=2,0,OFFSET('Composition%'!$B19,0,L$17)*OFFSET('Composition%'!$B19,0,L$18)*(L$24*EXP(-L$25/($B49+273)/RGas)))+ReactionRateK3!L49</f>
        <v>2.744458821308748E-3</v>
      </c>
      <c r="M49" s="73">
        <f ca="1">IF(M$2=0,0,M$22*EXP(M$23/($B49+273)/RGas)*(OFFSET('Composition%'!$B19,0,M$13)*OFFSET('Composition%'!$B19,0,M$14)))-IF(M$2=2,0,OFFSET('Composition%'!$B19,0,M$17)*OFFSET('Composition%'!$B19,0,M$18)*(M$24*EXP(-M$25/($B49+273)/RGas)))+ReactionRateK3!M49</f>
        <v>0</v>
      </c>
      <c r="N49" s="73"/>
      <c r="O49" s="73">
        <f ca="1">IF(O$2=0,0,O$22*EXP(O$23/($B49+273)/RGas)*(OFFSET('Composition%'!$B19,0,O$13)*OFFSET('Composition%'!$B19,0,O$14)))-IF(O$2=2,0,OFFSET('Composition%'!$B19,0,O$17)*OFFSET('Composition%'!$B19,0,O$18)*(O$24*EXP(-O$25/($B49+273)/RGas)))+ReactionRateK3!O49</f>
        <v>0</v>
      </c>
      <c r="P49" s="73">
        <f ca="1">IF(P$2=0,0,P$22*EXP(P$23/($B49+273)/RGas)*(OFFSET('Composition%'!$B19,0,P$13)*OFFSET('Composition%'!$B19,0,P$14)))-IF(P$2=2,0,OFFSET('Composition%'!$B19,0,P$17)*OFFSET('Composition%'!$B19,0,P$18)*(P$24*EXP(-P$25/($B49+273)/RGas)))+ReactionRateK3!P49</f>
        <v>9.7832290601558188E-3</v>
      </c>
      <c r="Q49" s="73">
        <f ca="1">IF(Q$2=0,0,Q$22*EXP(Q$23/($B49+273)/RGas)*(OFFSET('Composition%'!$B19,0,Q$13)*OFFSET('Composition%'!$B19,0,Q$14)))-IF(Q$2=2,0,OFFSET('Composition%'!$B19,0,Q$17)*OFFSET('Composition%'!$B19,0,Q$18)*(Q$24*EXP(-Q$25/($B49+273)/RGas)))+ReactionRateK3!Q49</f>
        <v>3.1786826776491322E-5</v>
      </c>
      <c r="R49" s="73">
        <f ca="1">IF(R$2=0,0,R$22*EXP(R$23/($B49+273)/RGas)*(OFFSET('Composition%'!$B19,0,R$13)*OFFSET('Composition%'!$B19,0,R$14)))-IF(R$2=2,0,OFFSET('Composition%'!$B19,0,R$17)*OFFSET('Composition%'!$B19,0,R$18)*(R$24*EXP(-R$25/($B49+273)/RGas)))+ReactionRateK3!R49</f>
        <v>2.8099654395521163E-6</v>
      </c>
      <c r="S49" s="73"/>
      <c r="T49" s="73">
        <f ca="1">IF(T$2=0,0,T$22*EXP(T$23/($B49+273)/RGas)*(OFFSET('Composition%'!$B19,0,T$13)*OFFSET('Composition%'!$B19,0,T$14)))-IF(T$2=2,0,OFFSET('Composition%'!$B19,0,T$17)*OFFSET('Composition%'!$B19,0,T$18)*(T$24*EXP(-T$25/($B49+273)/RGas)))+ReactionRateK3!T49</f>
        <v>1.935049524025265E-2</v>
      </c>
      <c r="U49" s="73">
        <f ca="1">IF(U$2=0,0,U$22*EXP(U$23/($B49+273)/RGas)*(OFFSET('Composition%'!$B19,0,U$13)*OFFSET('Composition%'!$B19,0,U$14)))-IF(U$2=2,0,OFFSET('Composition%'!$B19,0,U$17)*OFFSET('Composition%'!$B19,0,U$18)*(U$24*EXP(-U$25/($B49+273)/RGas)))+ReactionRateK3!U49</f>
        <v>1.6748459984294714E-3</v>
      </c>
      <c r="V49" s="73">
        <f ca="1">IF(V$2=0,0,V$22*EXP(V$23/($B49+273)/RGas)*(OFFSET('Composition%'!$B19,0,V$13)*OFFSET('Composition%'!$B19,0,V$14)))-IF(V$2=2,0,OFFSET('Composition%'!$B19,0,V$17)*OFFSET('Composition%'!$B19,0,V$18)*(V$24*EXP(-V$25/($B49+273)/RGas)))+ReactionRateK3!V49</f>
        <v>0</v>
      </c>
      <c r="W49" s="73">
        <f ca="1">IF(W$2=0,0,W$22*EXP(W$23/($B49+273)/RGas)*(OFFSET('Composition%'!$B19,0,W$13)*OFFSET('Composition%'!$B19,0,W$14)))-IF(W$2=2,0,OFFSET('Composition%'!$B19,0,W$17)*OFFSET('Composition%'!$B19,0,W$18)*(W$24*EXP(-W$25/($B49+273)/RGas)))+ReactionRateK3!W49</f>
        <v>0</v>
      </c>
      <c r="X49" s="73">
        <f ca="1">IF(X$2=0,0,X$22*EXP(X$23/($B49+273)/RGas)*(OFFSET('Composition%'!$B19,0,X$13)*OFFSET('Composition%'!$B19,0,X$14)))-IF(X$2=2,0,OFFSET('Composition%'!$B19,0,X$17)*OFFSET('Composition%'!$B19,0,X$18)*(X$24*EXP(-X$25/($B49+273)/RGas)))+ReactionRateK3!X49</f>
        <v>8.0247175012499708E-8</v>
      </c>
      <c r="Y49" s="73">
        <f ca="1">IF(Y$2=0,0,Y$22*EXP(Y$23/($B49+273)/RGas)*(OFFSET('Composition%'!$B19,0,Y$13)*OFFSET('Composition%'!$B19,0,Y$14)))-IF(Y$2=2,0,OFFSET('Composition%'!$B19,0,Y$17)*OFFSET('Composition%'!$B19,0,Y$18)*(Y$24*EXP(-Y$25/($B49+273)/RGas)))+ReactionRateK3!Y49</f>
        <v>3.9717607864420711E-9</v>
      </c>
      <c r="Z49" s="73">
        <f ca="1">IF(Z$2=0,0,Z$22*EXP(Z$23/($B49+273)/RGas)*(OFFSET('Composition%'!$B19,0,Z$13)*OFFSET('Composition%'!$B19,0,Z$14)))-IF(Z$2=2,0,OFFSET('Composition%'!$B19,0,Z$17)*OFFSET('Composition%'!$B19,0,Z$18)*(Z$24*EXP(-Z$25/($B49+273)/RGas)))+ReactionRateK3!Z49</f>
        <v>0</v>
      </c>
      <c r="AA49" s="73">
        <f ca="1">IF(AA$2=0,0,AA$22*EXP(AA$23/($B49+273)/RGas)*(OFFSET('Composition%'!$B19,0,AA$13)*OFFSET('Composition%'!$B19,0,AA$14)))-IF(AA$2=2,0,OFFSET('Composition%'!$B19,0,AA$17)*OFFSET('Composition%'!$B19,0,AA$18)*(AA$24*EXP(-AA$25/($B49+273)/RGas)))+ReactionRateK3!AA49</f>
        <v>0</v>
      </c>
      <c r="AB49" s="73">
        <f ca="1">IF(AB$2=0,0,AB$22*EXP(AB$23/($B49+273)/RGas)*(OFFSET('Composition%'!$B19,0,AB$13)*OFFSET('Composition%'!$B19,0,AB$14)))-IF(AB$2=2,0,OFFSET('Composition%'!$B19,0,AB$17)*OFFSET('Composition%'!$B19,0,AB$18)*(AB$24*EXP(-AB$25/($B49+273)/RGas)))+ReactionRateK3!AB49</f>
        <v>0</v>
      </c>
      <c r="AC49" s="73">
        <f ca="1">IF(AC$2=0,0,AC$22*EXP(AC$23/($B49+273)/RGas)*(OFFSET('Composition%'!$B19,0,AC$13)*OFFSET('Composition%'!$B19,0,AC$14)))-IF(AC$2=2,0,OFFSET('Composition%'!$B19,0,AC$17)*OFFSET('Composition%'!$B19,0,AC$18)*(AC$24*EXP(-AC$25/($B49+273)/RGas)))+ReactionRateK3!AC49</f>
        <v>0</v>
      </c>
      <c r="AD49" s="73">
        <f ca="1">IF(AD$2=0,0,AD$22*EXP(AD$23/($B49+273)/RGas)*(OFFSET('Composition%'!$B19,0,AD$13)*OFFSET('Composition%'!$B19,0,AD$14)))-IF(AD$2=2,0,OFFSET('Composition%'!$B19,0,AD$17)*OFFSET('Composition%'!$B19,0,AD$18)*(AD$24*EXP(-AD$25/($B49+273)/RGas)))+ReactionRateK3!AD49</f>
        <v>0</v>
      </c>
      <c r="AE49" s="73">
        <f ca="1">IF(AE$2=0,0,AE$22*EXP(AE$23/($B49+273)/RGas)*(OFFSET('Composition%'!$B19,0,AE$13)*OFFSET('Composition%'!$B19,0,AE$14)))-IF(AE$2=2,0,OFFSET('Composition%'!$B19,0,AE$17)*OFFSET('Composition%'!$B19,0,AE$18)*(AE$24*EXP(-AE$25/($B49+273)/RGas)))+ReactionRateK3!AE49</f>
        <v>0</v>
      </c>
      <c r="AF49" s="73"/>
      <c r="AG49" s="73">
        <f ca="1">IF(AG$2=0,0,AG$22*EXP(AG$23/($B49+273)/RGas)*(OFFSET('Composition%'!$B19,0,AG$13)*OFFSET('Composition%'!$B19,0,AG$14)))-IF(AG$2=2,0,OFFSET('Composition%'!$B19,0,AG$17)*OFFSET('Composition%'!$B19,0,AG$18)*(AG$24*EXP(-AG$25/($B49+273)/RGas)))+ReactionRateK3!AG49</f>
        <v>0</v>
      </c>
      <c r="AH49" s="73">
        <f ca="1">IF(AH$2=0,0,AH$22*EXP(AH$23/($B49+273)/RGas)*(OFFSET('Composition%'!$B19,0,AH$13)*OFFSET('Composition%'!$B19,0,AH$14)))-IF(AH$2=2,0,OFFSET('Composition%'!$B19,0,AH$17)*OFFSET('Composition%'!$B19,0,AH$18)*(AH$24*EXP(-AH$25/($B49+273)/RGas)))+ReactionRateK3!AH49</f>
        <v>0</v>
      </c>
      <c r="AI49" s="73">
        <f ca="1">IF(AI$2=0,0,AI$22*EXP(AI$23/($B49+273)/RGas)*(OFFSET('Composition%'!$B19,0,AI$13)*OFFSET('Composition%'!$B19,0,AI$14)))-IF(AI$2=2,0,OFFSET('Composition%'!$B19,0,AI$17)*OFFSET('Composition%'!$B19,0,AI$18)*(AI$24*EXP(-AI$25/($B49+273)/RGas)))+ReactionRateK3!AI49</f>
        <v>0</v>
      </c>
      <c r="AJ49" s="73">
        <f ca="1">IF(AJ$2=0,0,AJ$22*EXP(AJ$23/($B49+273)/RGas)*(OFFSET('Composition%'!$B19,0,AJ$13)*OFFSET('Composition%'!$B19,0,AJ$14)))-IF(AJ$2=2,0,OFFSET('Composition%'!$B19,0,AJ$17)*OFFSET('Composition%'!$B19,0,AJ$18)*(AJ$24*EXP(-AJ$25/($B49+273)/RGas)))+ReactionRateK3!AJ49</f>
        <v>0</v>
      </c>
      <c r="AK49" s="73">
        <f ca="1">IF(AK$2=0,0,AK$22*EXP(AK$23/($B49+273)/RGas)*(OFFSET('Composition%'!$B19,0,AK$13)*OFFSET('Composition%'!$B19,0,AK$14)))-IF(AK$2=2,0,OFFSET('Composition%'!$B19,0,AK$17)*OFFSET('Composition%'!$B19,0,AK$18)*(AK$24*EXP(-AK$25/($B49+273)/RGas)))+ReactionRateK3!AK49</f>
        <v>0</v>
      </c>
      <c r="AL49" s="73">
        <f ca="1">IF(AL$2=0,0,AL$22*EXP(AL$23/($B49+273)/RGas)*(OFFSET('Composition%'!$B19,0,AL$13)*OFFSET('Composition%'!$B19,0,AL$14)))-IF(AL$2=2,0,OFFSET('Composition%'!$B19,0,AL$17)*OFFSET('Composition%'!$B19,0,AL$18)*(AL$24*EXP(-AL$25/($B49+273)/RGas)))+ReactionRateK3!AL49</f>
        <v>0</v>
      </c>
      <c r="AM49" s="73"/>
      <c r="AN49" s="73">
        <f ca="1">IF(AN$2=0,0,AN$22*EXP(AN$23/($B49+273)/RGas)*(OFFSET('Composition%'!$B19,0,AN$13)*OFFSET('Composition%'!$B19,0,AN$14)))-IF(AN$2=2,0,OFFSET('Composition%'!$B19,0,AN$17)*OFFSET('Composition%'!$B19,0,AN$18)*(AN$24*EXP(-AN$25/($B49+273)/RGas)))+ReactionRateK3!AN49</f>
        <v>0</v>
      </c>
      <c r="AO49" s="73">
        <f ca="1">IF(AO$2=0,0,AO$22*EXP(AO$23/($B49+273)/RGas)*(OFFSET('Composition%'!$B19,0,AO$13)*OFFSET('Composition%'!$B19,0,AO$14)))-IF(AO$2=2,0,OFFSET('Composition%'!$B19,0,AO$17)*OFFSET('Composition%'!$B19,0,AO$18)*(AO$24*EXP(-AO$25/($B49+273)/RGas)))+ReactionRateK3!AO49</f>
        <v>0</v>
      </c>
      <c r="AP49" s="73">
        <f ca="1">IF(AP$2=0,0,AP$22*EXP(AP$23/($B49+273)/RGas)*(OFFSET('Composition%'!$B19,0,AP$13)*OFFSET('Composition%'!$B19,0,AP$14)))-IF(AP$2=2,0,OFFSET('Composition%'!$B19,0,AP$17)*OFFSET('Composition%'!$B19,0,AP$18)*(AP$24*EXP(-AP$25/($B49+273)/RGas)))+ReactionRateK3!AP49</f>
        <v>6.853604320627402E-12</v>
      </c>
      <c r="AQ49" s="73">
        <f ca="1">IF(AQ$2=0,0,AQ$22*EXP(AQ$23/($B49+273)/RGas)*(OFFSET('Composition%'!$B19,0,AQ$13)*OFFSET('Composition%'!$B19,0,AQ$14)))-IF(AQ$2=2,0,OFFSET('Composition%'!$B19,0,AQ$17)*OFFSET('Composition%'!$B19,0,AQ$18)*(AQ$24*EXP(-AQ$25/($B49+273)/RGas)))+ReactionRateK3!AQ49</f>
        <v>0</v>
      </c>
      <c r="AR49" s="73">
        <f ca="1">IF(AR$2=0,0,AR$22*EXP(AR$23/($B49+273)/RGas)*(OFFSET('Composition%'!$B19,0,AR$13)*OFFSET('Composition%'!$B19,0,AR$14)))-IF(AR$2=2,0,OFFSET('Composition%'!$B19,0,AR$17)*OFFSET('Composition%'!$B19,0,AR$18)*(AR$24*EXP(-AR$25/($B49+273)/RGas)))+ReactionRateK3!AR49</f>
        <v>0</v>
      </c>
    </row>
    <row r="50" spans="1:44">
      <c r="A50" s="3">
        <f t="shared" si="7"/>
        <v>0.90000000000000024</v>
      </c>
      <c r="B50" s="19">
        <f ca="1">'Composition%'!B20</f>
        <v>409.93419304730662</v>
      </c>
      <c r="C50">
        <f t="shared" si="8"/>
        <v>30</v>
      </c>
      <c r="D50" s="26">
        <f ca="1">('Composition%'!C20*ReactionRateK4!C50)^3</f>
        <v>9.2877619474468691</v>
      </c>
      <c r="E50" s="4"/>
      <c r="F50" s="73">
        <f ca="1">IF(F$2=0,0,F$22*EXP(F$23/($B50+273)/RGas)*(OFFSET('Composition%'!$B20,0,F$13)*OFFSET('Composition%'!$B20,0,F$14)))-IF(F$2=2,0,OFFSET('Composition%'!$B20,0,F$17)*OFFSET('Composition%'!$B20,0,F$18)*(F$24*EXP(-F$25/($B50+273)/RGas)))+ReactionRateK3!F50</f>
        <v>2.0607738021649301E-2</v>
      </c>
      <c r="G50" s="73">
        <f ca="1">IF(G$2=0,0,G$22*EXP(G$23/($B50+273)/RGas)*(OFFSET('Composition%'!$B20,0,G$13)*OFFSET('Composition%'!$B20,0,G$14)))-IF(G$2=2,0,OFFSET('Composition%'!$B20,0,G$17)*OFFSET('Composition%'!$B20,0,G$18)*(G$24*EXP(-G$25/($B50+273)/RGas)))+ReactionRateK3!G50</f>
        <v>7.5510590444567167E-3</v>
      </c>
      <c r="H50" s="73">
        <f ca="1">IF(H$2=0,0,H$22*EXP(H$23/($B50+273)/RGas)*(OFFSET('Composition%'!$B20,0,H$13)*OFFSET('Composition%'!$B20,0,H$14)))-IF(H$2=2,0,OFFSET('Composition%'!$B20,0,H$17)*OFFSET('Composition%'!$B20,0,H$18)*(H$24*EXP(-H$25/($B50+273)/RGas)))+ReactionRateK3!H50</f>
        <v>-2.3247565717031859E-6</v>
      </c>
      <c r="I50" s="73">
        <f ca="1">IF(I$2=0,0,I$22*EXP(I$23/($B50+273)/RGas)*(OFFSET('Composition%'!$B20,0,I$13)*OFFSET('Composition%'!$B20,0,I$14)))-IF(I$2=2,0,OFFSET('Composition%'!$B20,0,I$17)*OFFSET('Composition%'!$B20,0,I$18)*(I$24*EXP(-I$25/($B50+273)/RGas)))+ReactionRateK3!I50</f>
        <v>-5.831979745169657E-3</v>
      </c>
      <c r="J50" s="73"/>
      <c r="K50" s="73">
        <f ca="1">IF(K$2=0,0,K$22*EXP(K$23/($B50+273)/RGas)*(OFFSET('Composition%'!$B20,0,K$13)*OFFSET('Composition%'!$B20,0,K$14)))-IF(K$2=2,0,OFFSET('Composition%'!$B20,0,K$17)*OFFSET('Composition%'!$B20,0,K$18)*(K$24*EXP(-K$25/($B50+273)/RGas)))+ReactionRateK3!K50</f>
        <v>7.4174785268109347E-2</v>
      </c>
      <c r="L50" s="73">
        <f ca="1">IF(L$2=0,0,L$22*EXP(L$23/($B50+273)/RGas)*(OFFSET('Composition%'!$B20,0,L$13)*OFFSET('Composition%'!$B20,0,L$14)))-IF(L$2=2,0,OFFSET('Composition%'!$B20,0,L$17)*OFFSET('Composition%'!$B20,0,L$18)*(L$24*EXP(-L$25/($B50+273)/RGas)))+ReactionRateK3!L50</f>
        <v>7.0227902350401318E-4</v>
      </c>
      <c r="M50" s="73">
        <f ca="1">IF(M$2=0,0,M$22*EXP(M$23/($B50+273)/RGas)*(OFFSET('Composition%'!$B20,0,M$13)*OFFSET('Composition%'!$B20,0,M$14)))-IF(M$2=2,0,OFFSET('Composition%'!$B20,0,M$17)*OFFSET('Composition%'!$B20,0,M$18)*(M$24*EXP(-M$25/($B50+273)/RGas)))+ReactionRateK3!M50</f>
        <v>0</v>
      </c>
      <c r="N50" s="73"/>
      <c r="O50" s="73">
        <f ca="1">IF(O$2=0,0,O$22*EXP(O$23/($B50+273)/RGas)*(OFFSET('Composition%'!$B20,0,O$13)*OFFSET('Composition%'!$B20,0,O$14)))-IF(O$2=2,0,OFFSET('Composition%'!$B20,0,O$17)*OFFSET('Composition%'!$B20,0,O$18)*(O$24*EXP(-O$25/($B50+273)/RGas)))+ReactionRateK3!O50</f>
        <v>0</v>
      </c>
      <c r="P50" s="73">
        <f ca="1">IF(P$2=0,0,P$22*EXP(P$23/($B50+273)/RGas)*(OFFSET('Composition%'!$B20,0,P$13)*OFFSET('Composition%'!$B20,0,P$14)))-IF(P$2=2,0,OFFSET('Composition%'!$B20,0,P$17)*OFFSET('Composition%'!$B20,0,P$18)*(P$24*EXP(-P$25/($B50+273)/RGas)))+ReactionRateK3!P50</f>
        <v>1.0602706256695991E-2</v>
      </c>
      <c r="Q50" s="73">
        <f ca="1">IF(Q$2=0,0,Q$22*EXP(Q$23/($B50+273)/RGas)*(OFFSET('Composition%'!$B20,0,Q$13)*OFFSET('Composition%'!$B20,0,Q$14)))-IF(Q$2=2,0,OFFSET('Composition%'!$B20,0,Q$17)*OFFSET('Composition%'!$B20,0,Q$18)*(Q$24*EXP(-Q$25/($B50+273)/RGas)))+ReactionRateK3!Q50</f>
        <v>3.4856819133381662E-5</v>
      </c>
      <c r="R50" s="73">
        <f ca="1">IF(R$2=0,0,R$22*EXP(R$23/($B50+273)/RGas)*(OFFSET('Composition%'!$B20,0,R$13)*OFFSET('Composition%'!$B20,0,R$14)))-IF(R$2=2,0,OFFSET('Composition%'!$B20,0,R$17)*OFFSET('Composition%'!$B20,0,R$18)*(R$24*EXP(-R$25/($B50+273)/RGas)))+ReactionRateK3!R50</f>
        <v>3.1486179830677172E-6</v>
      </c>
      <c r="S50" s="73"/>
      <c r="T50" s="73">
        <f ca="1">IF(T$2=0,0,T$22*EXP(T$23/($B50+273)/RGas)*(OFFSET('Composition%'!$B20,0,T$13)*OFFSET('Composition%'!$B20,0,T$14)))-IF(T$2=2,0,OFFSET('Composition%'!$B20,0,T$17)*OFFSET('Composition%'!$B20,0,T$18)*(T$24*EXP(-T$25/($B50+273)/RGas)))+ReactionRateK3!T50</f>
        <v>1.8229147737309031E-2</v>
      </c>
      <c r="U50" s="73">
        <f ca="1">IF(U$2=0,0,U$22*EXP(U$23/($B50+273)/RGas)*(OFFSET('Composition%'!$B20,0,U$13)*OFFSET('Composition%'!$B20,0,U$14)))-IF(U$2=2,0,OFFSET('Composition%'!$B20,0,U$17)*OFFSET('Composition%'!$B20,0,U$18)*(U$24*EXP(-U$25/($B50+273)/RGas)))+ReactionRateK3!U50</f>
        <v>1.4810589842741686E-3</v>
      </c>
      <c r="V50" s="73">
        <f ca="1">IF(V$2=0,0,V$22*EXP(V$23/($B50+273)/RGas)*(OFFSET('Composition%'!$B20,0,V$13)*OFFSET('Composition%'!$B20,0,V$14)))-IF(V$2=2,0,OFFSET('Composition%'!$B20,0,V$17)*OFFSET('Composition%'!$B20,0,V$18)*(V$24*EXP(-V$25/($B50+273)/RGas)))+ReactionRateK3!V50</f>
        <v>0</v>
      </c>
      <c r="W50" s="73">
        <f ca="1">IF(W$2=0,0,W$22*EXP(W$23/($B50+273)/RGas)*(OFFSET('Composition%'!$B20,0,W$13)*OFFSET('Composition%'!$B20,0,W$14)))-IF(W$2=2,0,OFFSET('Composition%'!$B20,0,W$17)*OFFSET('Composition%'!$B20,0,W$18)*(W$24*EXP(-W$25/($B50+273)/RGas)))+ReactionRateK3!W50</f>
        <v>0</v>
      </c>
      <c r="X50" s="73">
        <f ca="1">IF(X$2=0,0,X$22*EXP(X$23/($B50+273)/RGas)*(OFFSET('Composition%'!$B20,0,X$13)*OFFSET('Composition%'!$B20,0,X$14)))-IF(X$2=2,0,OFFSET('Composition%'!$B20,0,X$17)*OFFSET('Composition%'!$B20,0,X$18)*(X$24*EXP(-X$25/($B50+273)/RGas)))+ReactionRateK3!X50</f>
        <v>7.9506010687142913E-8</v>
      </c>
      <c r="Y50" s="73">
        <f ca="1">IF(Y$2=0,0,Y$22*EXP(Y$23/($B50+273)/RGas)*(OFFSET('Composition%'!$B20,0,Y$13)*OFFSET('Composition%'!$B20,0,Y$14)))-IF(Y$2=2,0,OFFSET('Composition%'!$B20,0,Y$17)*OFFSET('Composition%'!$B20,0,Y$18)*(Y$24*EXP(-Y$25/($B50+273)/RGas)))+ReactionRateK3!Y50</f>
        <v>3.9350775336882705E-9</v>
      </c>
      <c r="Z50" s="73">
        <f ca="1">IF(Z$2=0,0,Z$22*EXP(Z$23/($B50+273)/RGas)*(OFFSET('Composition%'!$B20,0,Z$13)*OFFSET('Composition%'!$B20,0,Z$14)))-IF(Z$2=2,0,OFFSET('Composition%'!$B20,0,Z$17)*OFFSET('Composition%'!$B20,0,Z$18)*(Z$24*EXP(-Z$25/($B50+273)/RGas)))+ReactionRateK3!Z50</f>
        <v>0</v>
      </c>
      <c r="AA50" s="73">
        <f ca="1">IF(AA$2=0,0,AA$22*EXP(AA$23/($B50+273)/RGas)*(OFFSET('Composition%'!$B20,0,AA$13)*OFFSET('Composition%'!$B20,0,AA$14)))-IF(AA$2=2,0,OFFSET('Composition%'!$B20,0,AA$17)*OFFSET('Composition%'!$B20,0,AA$18)*(AA$24*EXP(-AA$25/($B50+273)/RGas)))+ReactionRateK3!AA50</f>
        <v>0</v>
      </c>
      <c r="AB50" s="73">
        <f ca="1">IF(AB$2=0,0,AB$22*EXP(AB$23/($B50+273)/RGas)*(OFFSET('Composition%'!$B20,0,AB$13)*OFFSET('Composition%'!$B20,0,AB$14)))-IF(AB$2=2,0,OFFSET('Composition%'!$B20,0,AB$17)*OFFSET('Composition%'!$B20,0,AB$18)*(AB$24*EXP(-AB$25/($B50+273)/RGas)))+ReactionRateK3!AB50</f>
        <v>0</v>
      </c>
      <c r="AC50" s="73">
        <f ca="1">IF(AC$2=0,0,AC$22*EXP(AC$23/($B50+273)/RGas)*(OFFSET('Composition%'!$B20,0,AC$13)*OFFSET('Composition%'!$B20,0,AC$14)))-IF(AC$2=2,0,OFFSET('Composition%'!$B20,0,AC$17)*OFFSET('Composition%'!$B20,0,AC$18)*(AC$24*EXP(-AC$25/($B50+273)/RGas)))+ReactionRateK3!AC50</f>
        <v>0</v>
      </c>
      <c r="AD50" s="73">
        <f ca="1">IF(AD$2=0,0,AD$22*EXP(AD$23/($B50+273)/RGas)*(OFFSET('Composition%'!$B20,0,AD$13)*OFFSET('Composition%'!$B20,0,AD$14)))-IF(AD$2=2,0,OFFSET('Composition%'!$B20,0,AD$17)*OFFSET('Composition%'!$B20,0,AD$18)*(AD$24*EXP(-AD$25/($B50+273)/RGas)))+ReactionRateK3!AD50</f>
        <v>0</v>
      </c>
      <c r="AE50" s="73">
        <f ca="1">IF(AE$2=0,0,AE$22*EXP(AE$23/($B50+273)/RGas)*(OFFSET('Composition%'!$B20,0,AE$13)*OFFSET('Composition%'!$B20,0,AE$14)))-IF(AE$2=2,0,OFFSET('Composition%'!$B20,0,AE$17)*OFFSET('Composition%'!$B20,0,AE$18)*(AE$24*EXP(-AE$25/($B50+273)/RGas)))+ReactionRateK3!AE50</f>
        <v>0</v>
      </c>
      <c r="AF50" s="73"/>
      <c r="AG50" s="73">
        <f ca="1">IF(AG$2=0,0,AG$22*EXP(AG$23/($B50+273)/RGas)*(OFFSET('Composition%'!$B20,0,AG$13)*OFFSET('Composition%'!$B20,0,AG$14)))-IF(AG$2=2,0,OFFSET('Composition%'!$B20,0,AG$17)*OFFSET('Composition%'!$B20,0,AG$18)*(AG$24*EXP(-AG$25/($B50+273)/RGas)))+ReactionRateK3!AG50</f>
        <v>0</v>
      </c>
      <c r="AH50" s="73">
        <f ca="1">IF(AH$2=0,0,AH$22*EXP(AH$23/($B50+273)/RGas)*(OFFSET('Composition%'!$B20,0,AH$13)*OFFSET('Composition%'!$B20,0,AH$14)))-IF(AH$2=2,0,OFFSET('Composition%'!$B20,0,AH$17)*OFFSET('Composition%'!$B20,0,AH$18)*(AH$24*EXP(-AH$25/($B50+273)/RGas)))+ReactionRateK3!AH50</f>
        <v>0</v>
      </c>
      <c r="AI50" s="73">
        <f ca="1">IF(AI$2=0,0,AI$22*EXP(AI$23/($B50+273)/RGas)*(OFFSET('Composition%'!$B20,0,AI$13)*OFFSET('Composition%'!$B20,0,AI$14)))-IF(AI$2=2,0,OFFSET('Composition%'!$B20,0,AI$17)*OFFSET('Composition%'!$B20,0,AI$18)*(AI$24*EXP(-AI$25/($B50+273)/RGas)))+ReactionRateK3!AI50</f>
        <v>0</v>
      </c>
      <c r="AJ50" s="73">
        <f ca="1">IF(AJ$2=0,0,AJ$22*EXP(AJ$23/($B50+273)/RGas)*(OFFSET('Composition%'!$B20,0,AJ$13)*OFFSET('Composition%'!$B20,0,AJ$14)))-IF(AJ$2=2,0,OFFSET('Composition%'!$B20,0,AJ$17)*OFFSET('Composition%'!$B20,0,AJ$18)*(AJ$24*EXP(-AJ$25/($B50+273)/RGas)))+ReactionRateK3!AJ50</f>
        <v>0</v>
      </c>
      <c r="AK50" s="73">
        <f ca="1">IF(AK$2=0,0,AK$22*EXP(AK$23/($B50+273)/RGas)*(OFFSET('Composition%'!$B20,0,AK$13)*OFFSET('Composition%'!$B20,0,AK$14)))-IF(AK$2=2,0,OFFSET('Composition%'!$B20,0,AK$17)*OFFSET('Composition%'!$B20,0,AK$18)*(AK$24*EXP(-AK$25/($B50+273)/RGas)))+ReactionRateK3!AK50</f>
        <v>0</v>
      </c>
      <c r="AL50" s="73">
        <f ca="1">IF(AL$2=0,0,AL$22*EXP(AL$23/($B50+273)/RGas)*(OFFSET('Composition%'!$B20,0,AL$13)*OFFSET('Composition%'!$B20,0,AL$14)))-IF(AL$2=2,0,OFFSET('Composition%'!$B20,0,AL$17)*OFFSET('Composition%'!$B20,0,AL$18)*(AL$24*EXP(-AL$25/($B50+273)/RGas)))+ReactionRateK3!AL50</f>
        <v>0</v>
      </c>
      <c r="AM50" s="73"/>
      <c r="AN50" s="73">
        <f ca="1">IF(AN$2=0,0,AN$22*EXP(AN$23/($B50+273)/RGas)*(OFFSET('Composition%'!$B20,0,AN$13)*OFFSET('Composition%'!$B20,0,AN$14)))-IF(AN$2=2,0,OFFSET('Composition%'!$B20,0,AN$17)*OFFSET('Composition%'!$B20,0,AN$18)*(AN$24*EXP(-AN$25/($B50+273)/RGas)))+ReactionRateK3!AN50</f>
        <v>0</v>
      </c>
      <c r="AO50" s="73">
        <f ca="1">IF(AO$2=0,0,AO$22*EXP(AO$23/($B50+273)/RGas)*(OFFSET('Composition%'!$B20,0,AO$13)*OFFSET('Composition%'!$B20,0,AO$14)))-IF(AO$2=2,0,OFFSET('Composition%'!$B20,0,AO$17)*OFFSET('Composition%'!$B20,0,AO$18)*(AO$24*EXP(-AO$25/($B50+273)/RGas)))+ReactionRateK3!AO50</f>
        <v>0</v>
      </c>
      <c r="AP50" s="73">
        <f ca="1">IF(AP$2=0,0,AP$22*EXP(AP$23/($B50+273)/RGas)*(OFFSET('Composition%'!$B20,0,AP$13)*OFFSET('Composition%'!$B20,0,AP$14)))-IF(AP$2=2,0,OFFSET('Composition%'!$B20,0,AP$17)*OFFSET('Composition%'!$B20,0,AP$18)*(AP$24*EXP(-AP$25/($B50+273)/RGas)))+ReactionRateK3!AP50</f>
        <v>6.916548426184336E-12</v>
      </c>
      <c r="AQ50" s="73">
        <f ca="1">IF(AQ$2=0,0,AQ$22*EXP(AQ$23/($B50+273)/RGas)*(OFFSET('Composition%'!$B20,0,AQ$13)*OFFSET('Composition%'!$B20,0,AQ$14)))-IF(AQ$2=2,0,OFFSET('Composition%'!$B20,0,AQ$17)*OFFSET('Composition%'!$B20,0,AQ$18)*(AQ$24*EXP(-AQ$25/($B50+273)/RGas)))+ReactionRateK3!AQ50</f>
        <v>0</v>
      </c>
      <c r="AR50" s="73">
        <f ca="1">IF(AR$2=0,0,AR$22*EXP(AR$23/($B50+273)/RGas)*(OFFSET('Composition%'!$B20,0,AR$13)*OFFSET('Composition%'!$B20,0,AR$14)))-IF(AR$2=2,0,OFFSET('Composition%'!$B20,0,AR$17)*OFFSET('Composition%'!$B20,0,AR$18)*(AR$24*EXP(-AR$25/($B50+273)/RGas)))+ReactionRateK3!AR50</f>
        <v>0</v>
      </c>
    </row>
    <row r="51" spans="1:44">
      <c r="A51" s="3">
        <f t="shared" si="7"/>
        <v>0.95000000000000029</v>
      </c>
      <c r="B51" s="19">
        <f ca="1">'Composition%'!B21</f>
        <v>410.17991095751159</v>
      </c>
      <c r="C51">
        <f t="shared" si="8"/>
        <v>30</v>
      </c>
      <c r="D51" s="26">
        <f ca="1">('Composition%'!C21*ReactionRateK4!C51)^3</f>
        <v>9.0464285055377545</v>
      </c>
      <c r="E51" s="4"/>
      <c r="F51" s="73">
        <f ca="1">IF(F$2=0,0,F$22*EXP(F$23/($B51+273)/RGas)*(OFFSET('Composition%'!$B21,0,F$13)*OFFSET('Composition%'!$B21,0,F$14)))-IF(F$2=2,0,OFFSET('Composition%'!$B21,0,F$17)*OFFSET('Composition%'!$B21,0,F$18)*(F$24*EXP(-F$25/($B51+273)/RGas)))+ReactionRateK3!F51</f>
        <v>2.0072842616756882E-2</v>
      </c>
      <c r="G51" s="73">
        <f ca="1">IF(G$2=0,0,G$22*EXP(G$23/($B51+273)/RGas)*(OFFSET('Composition%'!$B21,0,G$13)*OFFSET('Composition%'!$B21,0,G$14)))-IF(G$2=2,0,OFFSET('Composition%'!$B21,0,G$17)*OFFSET('Composition%'!$B21,0,G$18)*(G$24*EXP(-G$25/($B51+273)/RGas)))+ReactionRateK3!G51</f>
        <v>7.3638136790002227E-3</v>
      </c>
      <c r="H51" s="73">
        <f ca="1">IF(H$2=0,0,H$22*EXP(H$23/($B51+273)/RGas)*(OFFSET('Composition%'!$B21,0,H$13)*OFFSET('Composition%'!$B21,0,H$14)))-IF(H$2=2,0,OFFSET('Composition%'!$B21,0,H$17)*OFFSET('Composition%'!$B21,0,H$18)*(H$24*EXP(-H$25/($B51+273)/RGas)))+ReactionRateK3!H51</f>
        <v>-2.5466467288879887E-6</v>
      </c>
      <c r="I51" s="73">
        <f ca="1">IF(I$2=0,0,I$22*EXP(I$23/($B51+273)/RGas)*(OFFSET('Composition%'!$B21,0,I$13)*OFFSET('Composition%'!$B21,0,I$14)))-IF(I$2=2,0,OFFSET('Composition%'!$B21,0,I$17)*OFFSET('Composition%'!$B21,0,I$18)*(I$24*EXP(-I$25/($B51+273)/RGas)))+ReactionRateK3!I51</f>
        <v>-5.230984821797454E-3</v>
      </c>
      <c r="J51" s="73"/>
      <c r="K51" s="73">
        <f ca="1">IF(K$2=0,0,K$22*EXP(K$23/($B51+273)/RGas)*(OFFSET('Composition%'!$B21,0,K$13)*OFFSET('Composition%'!$B21,0,K$14)))-IF(K$2=2,0,OFFSET('Composition%'!$B21,0,K$17)*OFFSET('Composition%'!$B21,0,K$18)*(K$24*EXP(-K$25/($B51+273)/RGas)))+ReactionRateK3!K51</f>
        <v>7.2865939505127014E-2</v>
      </c>
      <c r="L51" s="73">
        <f ca="1">IF(L$2=0,0,L$22*EXP(L$23/($B51+273)/RGas)*(OFFSET('Composition%'!$B21,0,L$13)*OFFSET('Composition%'!$B21,0,L$14)))-IF(L$2=2,0,OFFSET('Composition%'!$B21,0,L$17)*OFFSET('Composition%'!$B21,0,L$18)*(L$24*EXP(-L$25/($B51+273)/RGas)))+ReactionRateK3!L51</f>
        <v>-1.0384673417784154E-3</v>
      </c>
      <c r="M51" s="73">
        <f ca="1">IF(M$2=0,0,M$22*EXP(M$23/($B51+273)/RGas)*(OFFSET('Composition%'!$B21,0,M$13)*OFFSET('Composition%'!$B21,0,M$14)))-IF(M$2=2,0,OFFSET('Composition%'!$B21,0,M$17)*OFFSET('Composition%'!$B21,0,M$18)*(M$24*EXP(-M$25/($B51+273)/RGas)))+ReactionRateK3!M51</f>
        <v>0</v>
      </c>
      <c r="N51" s="73"/>
      <c r="O51" s="73">
        <f ca="1">IF(O$2=0,0,O$22*EXP(O$23/($B51+273)/RGas)*(OFFSET('Composition%'!$B21,0,O$13)*OFFSET('Composition%'!$B21,0,O$14)))-IF(O$2=2,0,OFFSET('Composition%'!$B21,0,O$17)*OFFSET('Composition%'!$B21,0,O$18)*(O$24*EXP(-O$25/($B51+273)/RGas)))+ReactionRateK3!O51</f>
        <v>0</v>
      </c>
      <c r="P51" s="73">
        <f ca="1">IF(P$2=0,0,P$22*EXP(P$23/($B51+273)/RGas)*(OFFSET('Composition%'!$B21,0,P$13)*OFFSET('Composition%'!$B21,0,P$14)))-IF(P$2=2,0,OFFSET('Composition%'!$B21,0,P$17)*OFFSET('Composition%'!$B21,0,P$18)*(P$24*EXP(-P$25/($B51+273)/RGas)))+ReactionRateK3!P51</f>
        <v>1.1419267789487535E-2</v>
      </c>
      <c r="Q51" s="73">
        <f ca="1">IF(Q$2=0,0,Q$22*EXP(Q$23/($B51+273)/RGas)*(OFFSET('Composition%'!$B21,0,Q$13)*OFFSET('Composition%'!$B21,0,Q$14)))-IF(Q$2=2,0,OFFSET('Composition%'!$B21,0,Q$17)*OFFSET('Composition%'!$B21,0,Q$18)*(Q$24*EXP(-Q$25/($B51+273)/RGas)))+ReactionRateK3!Q51</f>
        <v>3.8008913798984919E-5</v>
      </c>
      <c r="R51" s="73">
        <f ca="1">IF(R$2=0,0,R$22*EXP(R$23/($B51+273)/RGas)*(OFFSET('Composition%'!$B21,0,R$13)*OFFSET('Composition%'!$B21,0,R$14)))-IF(R$2=2,0,OFFSET('Composition%'!$B21,0,R$17)*OFFSET('Composition%'!$B21,0,R$18)*(R$24*EXP(-R$25/($B51+273)/RGas)))+ReactionRateK3!R51</f>
        <v>3.5104218029459393E-6</v>
      </c>
      <c r="S51" s="73"/>
      <c r="T51" s="73">
        <f ca="1">IF(T$2=0,0,T$22*EXP(T$23/($B51+273)/RGas)*(OFFSET('Composition%'!$B21,0,T$13)*OFFSET('Composition%'!$B21,0,T$14)))-IF(T$2=2,0,OFFSET('Composition%'!$B21,0,T$17)*OFFSET('Composition%'!$B21,0,T$18)*(T$24*EXP(-T$25/($B51+273)/RGas)))+ReactionRateK3!T51</f>
        <v>1.7169149112452695E-2</v>
      </c>
      <c r="U51" s="73">
        <f ca="1">IF(U$2=0,0,U$22*EXP(U$23/($B51+273)/RGas)*(OFFSET('Composition%'!$B21,0,U$13)*OFFSET('Composition%'!$B21,0,U$14)))-IF(U$2=2,0,OFFSET('Composition%'!$B21,0,U$17)*OFFSET('Composition%'!$B21,0,U$18)*(U$24*EXP(-U$25/($B51+273)/RGas)))+ReactionRateK3!U51</f>
        <v>1.311808062887017E-3</v>
      </c>
      <c r="V51" s="73">
        <f ca="1">IF(V$2=0,0,V$22*EXP(V$23/($B51+273)/RGas)*(OFFSET('Composition%'!$B21,0,V$13)*OFFSET('Composition%'!$B21,0,V$14)))-IF(V$2=2,0,OFFSET('Composition%'!$B21,0,V$17)*OFFSET('Composition%'!$B21,0,V$18)*(V$24*EXP(-V$25/($B51+273)/RGas)))+ReactionRateK3!V51</f>
        <v>0</v>
      </c>
      <c r="W51" s="73">
        <f ca="1">IF(W$2=0,0,W$22*EXP(W$23/($B51+273)/RGas)*(OFFSET('Composition%'!$B21,0,W$13)*OFFSET('Composition%'!$B21,0,W$14)))-IF(W$2=2,0,OFFSET('Composition%'!$B21,0,W$17)*OFFSET('Composition%'!$B21,0,W$18)*(W$24*EXP(-W$25/($B51+273)/RGas)))+ReactionRateK3!W51</f>
        <v>0</v>
      </c>
      <c r="X51" s="73">
        <f ca="1">IF(X$2=0,0,X$22*EXP(X$23/($B51+273)/RGas)*(OFFSET('Composition%'!$B21,0,X$13)*OFFSET('Composition%'!$B21,0,X$14)))-IF(X$2=2,0,OFFSET('Composition%'!$B21,0,X$17)*OFFSET('Composition%'!$B21,0,X$18)*(X$24*EXP(-X$25/($B51+273)/RGas)))+ReactionRateK3!X51</f>
        <v>7.8811205084611477E-8</v>
      </c>
      <c r="Y51" s="73">
        <f ca="1">IF(Y$2=0,0,Y$22*EXP(Y$23/($B51+273)/RGas)*(OFFSET('Composition%'!$B21,0,Y$13)*OFFSET('Composition%'!$B21,0,Y$14)))-IF(Y$2=2,0,OFFSET('Composition%'!$B21,0,Y$17)*OFFSET('Composition%'!$B21,0,Y$18)*(Y$24*EXP(-Y$25/($B51+273)/RGas)))+ReactionRateK3!Y51</f>
        <v>3.9006887636673346E-9</v>
      </c>
      <c r="Z51" s="73">
        <f ca="1">IF(Z$2=0,0,Z$22*EXP(Z$23/($B51+273)/RGas)*(OFFSET('Composition%'!$B21,0,Z$13)*OFFSET('Composition%'!$B21,0,Z$14)))-IF(Z$2=2,0,OFFSET('Composition%'!$B21,0,Z$17)*OFFSET('Composition%'!$B21,0,Z$18)*(Z$24*EXP(-Z$25/($B51+273)/RGas)))+ReactionRateK3!Z51</f>
        <v>0</v>
      </c>
      <c r="AA51" s="73">
        <f ca="1">IF(AA$2=0,0,AA$22*EXP(AA$23/($B51+273)/RGas)*(OFFSET('Composition%'!$B21,0,AA$13)*OFFSET('Composition%'!$B21,0,AA$14)))-IF(AA$2=2,0,OFFSET('Composition%'!$B21,0,AA$17)*OFFSET('Composition%'!$B21,0,AA$18)*(AA$24*EXP(-AA$25/($B51+273)/RGas)))+ReactionRateK3!AA51</f>
        <v>0</v>
      </c>
      <c r="AB51" s="73">
        <f ca="1">IF(AB$2=0,0,AB$22*EXP(AB$23/($B51+273)/RGas)*(OFFSET('Composition%'!$B21,0,AB$13)*OFFSET('Composition%'!$B21,0,AB$14)))-IF(AB$2=2,0,OFFSET('Composition%'!$B21,0,AB$17)*OFFSET('Composition%'!$B21,0,AB$18)*(AB$24*EXP(-AB$25/($B51+273)/RGas)))+ReactionRateK3!AB51</f>
        <v>0</v>
      </c>
      <c r="AC51" s="73">
        <f ca="1">IF(AC$2=0,0,AC$22*EXP(AC$23/($B51+273)/RGas)*(OFFSET('Composition%'!$B21,0,AC$13)*OFFSET('Composition%'!$B21,0,AC$14)))-IF(AC$2=2,0,OFFSET('Composition%'!$B21,0,AC$17)*OFFSET('Composition%'!$B21,0,AC$18)*(AC$24*EXP(-AC$25/($B51+273)/RGas)))+ReactionRateK3!AC51</f>
        <v>0</v>
      </c>
      <c r="AD51" s="73">
        <f ca="1">IF(AD$2=0,0,AD$22*EXP(AD$23/($B51+273)/RGas)*(OFFSET('Composition%'!$B21,0,AD$13)*OFFSET('Composition%'!$B21,0,AD$14)))-IF(AD$2=2,0,OFFSET('Composition%'!$B21,0,AD$17)*OFFSET('Composition%'!$B21,0,AD$18)*(AD$24*EXP(-AD$25/($B51+273)/RGas)))+ReactionRateK3!AD51</f>
        <v>0</v>
      </c>
      <c r="AE51" s="73">
        <f ca="1">IF(AE$2=0,0,AE$22*EXP(AE$23/($B51+273)/RGas)*(OFFSET('Composition%'!$B21,0,AE$13)*OFFSET('Composition%'!$B21,0,AE$14)))-IF(AE$2=2,0,OFFSET('Composition%'!$B21,0,AE$17)*OFFSET('Composition%'!$B21,0,AE$18)*(AE$24*EXP(-AE$25/($B51+273)/RGas)))+ReactionRateK3!AE51</f>
        <v>0</v>
      </c>
      <c r="AF51" s="73"/>
      <c r="AG51" s="73">
        <f ca="1">IF(AG$2=0,0,AG$22*EXP(AG$23/($B51+273)/RGas)*(OFFSET('Composition%'!$B21,0,AG$13)*OFFSET('Composition%'!$B21,0,AG$14)))-IF(AG$2=2,0,OFFSET('Composition%'!$B21,0,AG$17)*OFFSET('Composition%'!$B21,0,AG$18)*(AG$24*EXP(-AG$25/($B51+273)/RGas)))+ReactionRateK3!AG51</f>
        <v>0</v>
      </c>
      <c r="AH51" s="73">
        <f ca="1">IF(AH$2=0,0,AH$22*EXP(AH$23/($B51+273)/RGas)*(OFFSET('Composition%'!$B21,0,AH$13)*OFFSET('Composition%'!$B21,0,AH$14)))-IF(AH$2=2,0,OFFSET('Composition%'!$B21,0,AH$17)*OFFSET('Composition%'!$B21,0,AH$18)*(AH$24*EXP(-AH$25/($B51+273)/RGas)))+ReactionRateK3!AH51</f>
        <v>0</v>
      </c>
      <c r="AI51" s="73">
        <f ca="1">IF(AI$2=0,0,AI$22*EXP(AI$23/($B51+273)/RGas)*(OFFSET('Composition%'!$B21,0,AI$13)*OFFSET('Composition%'!$B21,0,AI$14)))-IF(AI$2=2,0,OFFSET('Composition%'!$B21,0,AI$17)*OFFSET('Composition%'!$B21,0,AI$18)*(AI$24*EXP(-AI$25/($B51+273)/RGas)))+ReactionRateK3!AI51</f>
        <v>0</v>
      </c>
      <c r="AJ51" s="73">
        <f ca="1">IF(AJ$2=0,0,AJ$22*EXP(AJ$23/($B51+273)/RGas)*(OFFSET('Composition%'!$B21,0,AJ$13)*OFFSET('Composition%'!$B21,0,AJ$14)))-IF(AJ$2=2,0,OFFSET('Composition%'!$B21,0,AJ$17)*OFFSET('Composition%'!$B21,0,AJ$18)*(AJ$24*EXP(-AJ$25/($B51+273)/RGas)))+ReactionRateK3!AJ51</f>
        <v>0</v>
      </c>
      <c r="AK51" s="73">
        <f ca="1">IF(AK$2=0,0,AK$22*EXP(AK$23/($B51+273)/RGas)*(OFFSET('Composition%'!$B21,0,AK$13)*OFFSET('Composition%'!$B21,0,AK$14)))-IF(AK$2=2,0,OFFSET('Composition%'!$B21,0,AK$17)*OFFSET('Composition%'!$B21,0,AK$18)*(AK$24*EXP(-AK$25/($B51+273)/RGas)))+ReactionRateK3!AK51</f>
        <v>0</v>
      </c>
      <c r="AL51" s="73">
        <f ca="1">IF(AL$2=0,0,AL$22*EXP(AL$23/($B51+273)/RGas)*(OFFSET('Composition%'!$B21,0,AL$13)*OFFSET('Composition%'!$B21,0,AL$14)))-IF(AL$2=2,0,OFFSET('Composition%'!$B21,0,AL$17)*OFFSET('Composition%'!$B21,0,AL$18)*(AL$24*EXP(-AL$25/($B51+273)/RGas)))+ReactionRateK3!AL51</f>
        <v>0</v>
      </c>
      <c r="AM51" s="73"/>
      <c r="AN51" s="73">
        <f ca="1">IF(AN$2=0,0,AN$22*EXP(AN$23/($B51+273)/RGas)*(OFFSET('Composition%'!$B21,0,AN$13)*OFFSET('Composition%'!$B21,0,AN$14)))-IF(AN$2=2,0,OFFSET('Composition%'!$B21,0,AN$17)*OFFSET('Composition%'!$B21,0,AN$18)*(AN$24*EXP(-AN$25/($B51+273)/RGas)))+ReactionRateK3!AN51</f>
        <v>0</v>
      </c>
      <c r="AO51" s="73">
        <f ca="1">IF(AO$2=0,0,AO$22*EXP(AO$23/($B51+273)/RGas)*(OFFSET('Composition%'!$B21,0,AO$13)*OFFSET('Composition%'!$B21,0,AO$14)))-IF(AO$2=2,0,OFFSET('Composition%'!$B21,0,AO$17)*OFFSET('Composition%'!$B21,0,AO$18)*(AO$24*EXP(-AO$25/($B51+273)/RGas)))+ReactionRateK3!AO51</f>
        <v>0</v>
      </c>
      <c r="AP51" s="73">
        <f ca="1">IF(AP$2=0,0,AP$22*EXP(AP$23/($B51+273)/RGas)*(OFFSET('Composition%'!$B21,0,AP$13)*OFFSET('Composition%'!$B21,0,AP$14)))-IF(AP$2=2,0,OFFSET('Composition%'!$B21,0,AP$17)*OFFSET('Composition%'!$B21,0,AP$18)*(AP$24*EXP(-AP$25/($B51+273)/RGas)))+ReactionRateK3!AP51</f>
        <v>6.9722085493480555E-12</v>
      </c>
      <c r="AQ51" s="73">
        <f ca="1">IF(AQ$2=0,0,AQ$22*EXP(AQ$23/($B51+273)/RGas)*(OFFSET('Composition%'!$B21,0,AQ$13)*OFFSET('Composition%'!$B21,0,AQ$14)))-IF(AQ$2=2,0,OFFSET('Composition%'!$B21,0,AQ$17)*OFFSET('Composition%'!$B21,0,AQ$18)*(AQ$24*EXP(-AQ$25/($B51+273)/RGas)))+ReactionRateK3!AQ51</f>
        <v>0</v>
      </c>
      <c r="AR51" s="73">
        <f ca="1">IF(AR$2=0,0,AR$22*EXP(AR$23/($B51+273)/RGas)*(OFFSET('Composition%'!$B21,0,AR$13)*OFFSET('Composition%'!$B21,0,AR$14)))-IF(AR$2=2,0,OFFSET('Composition%'!$B21,0,AR$17)*OFFSET('Composition%'!$B21,0,AR$18)*(AR$24*EXP(-AR$25/($B51+273)/RGas)))+ReactionRateK3!AR51</f>
        <v>0</v>
      </c>
    </row>
    <row r="52" spans="1:44">
      <c r="A52" s="3">
        <f t="shared" si="7"/>
        <v>1.0000000000000002</v>
      </c>
      <c r="B52" s="19">
        <f ca="1">'Composition%'!B22</f>
        <v>410.41600680771285</v>
      </c>
      <c r="C52">
        <f t="shared" si="8"/>
        <v>30</v>
      </c>
      <c r="D52" s="26">
        <f ca="1">('Composition%'!C22*ReactionRateK4!C52)^3</f>
        <v>8.8239776648421877</v>
      </c>
      <c r="E52" s="4"/>
      <c r="F52" s="73">
        <f ca="1">IF(F$2=0,0,F$22*EXP(F$23/($B52+273)/RGas)*(OFFSET('Composition%'!$B22,0,F$13)*OFFSET('Composition%'!$B22,0,F$14)))-IF(F$2=2,0,OFFSET('Composition%'!$B22,0,F$17)*OFFSET('Composition%'!$B22,0,F$18)*(F$24*EXP(-F$25/($B52+273)/RGas)))+ReactionRateK3!F52</f>
        <v>1.9557841475658411E-2</v>
      </c>
      <c r="G52" s="73">
        <f ca="1">IF(G$2=0,0,G$22*EXP(G$23/($B52+273)/RGas)*(OFFSET('Composition%'!$B22,0,G$13)*OFFSET('Composition%'!$B22,0,G$14)))-IF(G$2=2,0,OFFSET('Composition%'!$B22,0,G$17)*OFFSET('Composition%'!$B22,0,G$18)*(G$24*EXP(-G$25/($B52+273)/RGas)))+ReactionRateK3!G52</f>
        <v>7.1837290942533133E-3</v>
      </c>
      <c r="H52" s="73">
        <f ca="1">IF(H$2=0,0,H$22*EXP(H$23/($B52+273)/RGas)*(OFFSET('Composition%'!$B22,0,H$13)*OFFSET('Composition%'!$B22,0,H$14)))-IF(H$2=2,0,OFFSET('Composition%'!$B22,0,H$17)*OFFSET('Composition%'!$B22,0,H$18)*(H$24*EXP(-H$25/($B52+273)/RGas)))+ReactionRateK3!H52</f>
        <v>-2.76617381997966E-6</v>
      </c>
      <c r="I52" s="73">
        <f ca="1">IF(I$2=0,0,I$22*EXP(I$23/($B52+273)/RGas)*(OFFSET('Composition%'!$B22,0,I$13)*OFFSET('Composition%'!$B22,0,I$14)))-IF(I$2=2,0,OFFSET('Composition%'!$B22,0,I$17)*OFFSET('Composition%'!$B22,0,I$18)*(I$24*EXP(-I$25/($B52+273)/RGas)))+ReactionRateK3!I52</f>
        <v>-4.6830449857684234E-3</v>
      </c>
      <c r="J52" s="73"/>
      <c r="K52" s="73">
        <f ca="1">IF(K$2=0,0,K$22*EXP(K$23/($B52+273)/RGas)*(OFFSET('Composition%'!$B22,0,K$13)*OFFSET('Composition%'!$B22,0,K$14)))-IF(K$2=2,0,OFFSET('Composition%'!$B22,0,K$17)*OFFSET('Composition%'!$B22,0,K$18)*(K$24*EXP(-K$25/($B52+273)/RGas)))+ReactionRateK3!K52</f>
        <v>7.1599045389614854E-2</v>
      </c>
      <c r="L52" s="73">
        <f ca="1">IF(L$2=0,0,L$22*EXP(L$23/($B52+273)/RGas)*(OFFSET('Composition%'!$B22,0,L$13)*OFFSET('Composition%'!$B22,0,L$14)))-IF(L$2=2,0,OFFSET('Composition%'!$B22,0,L$17)*OFFSET('Composition%'!$B22,0,L$18)*(L$24*EXP(-L$25/($B52+273)/RGas)))+ReactionRateK3!L52</f>
        <v>-2.5046354348417046E-3</v>
      </c>
      <c r="M52" s="73">
        <f ca="1">IF(M$2=0,0,M$22*EXP(M$23/($B52+273)/RGas)*(OFFSET('Composition%'!$B22,0,M$13)*OFFSET('Composition%'!$B22,0,M$14)))-IF(M$2=2,0,OFFSET('Composition%'!$B22,0,M$17)*OFFSET('Composition%'!$B22,0,M$18)*(M$24*EXP(-M$25/($B52+273)/RGas)))+ReactionRateK3!M52</f>
        <v>0</v>
      </c>
      <c r="N52" s="73"/>
      <c r="O52" s="73">
        <f ca="1">IF(O$2=0,0,O$22*EXP(O$23/($B52+273)/RGas)*(OFFSET('Composition%'!$B22,0,O$13)*OFFSET('Composition%'!$B22,0,O$14)))-IF(O$2=2,0,OFFSET('Composition%'!$B22,0,O$17)*OFFSET('Composition%'!$B22,0,O$18)*(O$24*EXP(-O$25/($B52+273)/RGas)))+ReactionRateK3!O52</f>
        <v>0</v>
      </c>
      <c r="P52" s="73">
        <f ca="1">IF(P$2=0,0,P$22*EXP(P$23/($B52+273)/RGas)*(OFFSET('Composition%'!$B22,0,P$13)*OFFSET('Composition%'!$B22,0,P$14)))-IF(P$2=2,0,OFFSET('Composition%'!$B22,0,P$17)*OFFSET('Composition%'!$B22,0,P$18)*(P$24*EXP(-P$25/($B52+273)/RGas)))+ReactionRateK3!P52</f>
        <v>1.2229953165793837E-2</v>
      </c>
      <c r="Q52" s="73">
        <f ca="1">IF(Q$2=0,0,Q$22*EXP(Q$23/($B52+273)/RGas)*(OFFSET('Composition%'!$B22,0,Q$13)*OFFSET('Composition%'!$B22,0,Q$14)))-IF(Q$2=2,0,OFFSET('Composition%'!$B22,0,Q$17)*OFFSET('Composition%'!$B22,0,Q$18)*(Q$24*EXP(-Q$25/($B52+273)/RGas)))+ReactionRateK3!Q52</f>
        <v>4.123770347275698E-5</v>
      </c>
      <c r="R52" s="73">
        <f ca="1">IF(R$2=0,0,R$22*EXP(R$23/($B52+273)/RGas)*(OFFSET('Composition%'!$B22,0,R$13)*OFFSET('Composition%'!$B22,0,R$14)))-IF(R$2=2,0,OFFSET('Composition%'!$B22,0,R$17)*OFFSET('Composition%'!$B22,0,R$18)*(R$24*EXP(-R$25/($B52+273)/RGas)))+ReactionRateK3!R52</f>
        <v>3.89613810981419E-6</v>
      </c>
      <c r="S52" s="73"/>
      <c r="T52" s="73">
        <f ca="1">IF(T$2=0,0,T$22*EXP(T$23/($B52+273)/RGas)*(OFFSET('Composition%'!$B22,0,T$13)*OFFSET('Composition%'!$B22,0,T$14)))-IF(T$2=2,0,OFFSET('Composition%'!$B22,0,T$17)*OFFSET('Composition%'!$B22,0,T$18)*(T$24*EXP(-T$25/($B52+273)/RGas)))+ReactionRateK3!T52</f>
        <v>1.6167070890652828E-2</v>
      </c>
      <c r="U52" s="73">
        <f ca="1">IF(U$2=0,0,U$22*EXP(U$23/($B52+273)/RGas)*(OFFSET('Composition%'!$B22,0,U$13)*OFFSET('Composition%'!$B22,0,U$14)))-IF(U$2=2,0,OFFSET('Composition%'!$B22,0,U$17)*OFFSET('Composition%'!$B22,0,U$18)*(U$24*EXP(-U$25/($B52+273)/RGas)))+ReactionRateK3!U52</f>
        <v>1.1636632337988471E-3</v>
      </c>
      <c r="V52" s="73">
        <f ca="1">IF(V$2=0,0,V$22*EXP(V$23/($B52+273)/RGas)*(OFFSET('Composition%'!$B22,0,V$13)*OFFSET('Composition%'!$B22,0,V$14)))-IF(V$2=2,0,OFFSET('Composition%'!$B22,0,V$17)*OFFSET('Composition%'!$B22,0,V$18)*(V$24*EXP(-V$25/($B52+273)/RGas)))+ReactionRateK3!V52</f>
        <v>0</v>
      </c>
      <c r="W52" s="73">
        <f ca="1">IF(W$2=0,0,W$22*EXP(W$23/($B52+273)/RGas)*(OFFSET('Composition%'!$B22,0,W$13)*OFFSET('Composition%'!$B22,0,W$14)))-IF(W$2=2,0,OFFSET('Composition%'!$B22,0,W$17)*OFFSET('Composition%'!$B22,0,W$18)*(W$24*EXP(-W$25/($B52+273)/RGas)))+ReactionRateK3!W52</f>
        <v>0</v>
      </c>
      <c r="X52" s="73">
        <f ca="1">IF(X$2=0,0,X$22*EXP(X$23/($B52+273)/RGas)*(OFFSET('Composition%'!$B22,0,X$13)*OFFSET('Composition%'!$B22,0,X$14)))-IF(X$2=2,0,OFFSET('Composition%'!$B22,0,X$17)*OFFSET('Composition%'!$B22,0,X$18)*(X$24*EXP(-X$25/($B52+273)/RGas)))+ReactionRateK3!X52</f>
        <v>7.8159731037032476E-8</v>
      </c>
      <c r="Y52" s="73">
        <f ca="1">IF(Y$2=0,0,Y$22*EXP(Y$23/($B52+273)/RGas)*(OFFSET('Composition%'!$B22,0,Y$13)*OFFSET('Composition%'!$B22,0,Y$14)))-IF(Y$2=2,0,OFFSET('Composition%'!$B22,0,Y$17)*OFFSET('Composition%'!$B22,0,Y$18)*(Y$24*EXP(-Y$25/($B52+273)/RGas)))+ReactionRateK3!Y52</f>
        <v>3.868444649464488E-9</v>
      </c>
      <c r="Z52" s="73">
        <f ca="1">IF(Z$2=0,0,Z$22*EXP(Z$23/($B52+273)/RGas)*(OFFSET('Composition%'!$B22,0,Z$13)*OFFSET('Composition%'!$B22,0,Z$14)))-IF(Z$2=2,0,OFFSET('Composition%'!$B22,0,Z$17)*OFFSET('Composition%'!$B22,0,Z$18)*(Z$24*EXP(-Z$25/($B52+273)/RGas)))+ReactionRateK3!Z52</f>
        <v>0</v>
      </c>
      <c r="AA52" s="73">
        <f ca="1">IF(AA$2=0,0,AA$22*EXP(AA$23/($B52+273)/RGas)*(OFFSET('Composition%'!$B22,0,AA$13)*OFFSET('Composition%'!$B22,0,AA$14)))-IF(AA$2=2,0,OFFSET('Composition%'!$B22,0,AA$17)*OFFSET('Composition%'!$B22,0,AA$18)*(AA$24*EXP(-AA$25/($B52+273)/RGas)))+ReactionRateK3!AA52</f>
        <v>0</v>
      </c>
      <c r="AB52" s="73">
        <f ca="1">IF(AB$2=0,0,AB$22*EXP(AB$23/($B52+273)/RGas)*(OFFSET('Composition%'!$B22,0,AB$13)*OFFSET('Composition%'!$B22,0,AB$14)))-IF(AB$2=2,0,OFFSET('Composition%'!$B22,0,AB$17)*OFFSET('Composition%'!$B22,0,AB$18)*(AB$24*EXP(-AB$25/($B52+273)/RGas)))+ReactionRateK3!AB52</f>
        <v>0</v>
      </c>
      <c r="AC52" s="73">
        <f ca="1">IF(AC$2=0,0,AC$22*EXP(AC$23/($B52+273)/RGas)*(OFFSET('Composition%'!$B22,0,AC$13)*OFFSET('Composition%'!$B22,0,AC$14)))-IF(AC$2=2,0,OFFSET('Composition%'!$B22,0,AC$17)*OFFSET('Composition%'!$B22,0,AC$18)*(AC$24*EXP(-AC$25/($B52+273)/RGas)))+ReactionRateK3!AC52</f>
        <v>0</v>
      </c>
      <c r="AD52" s="73">
        <f ca="1">IF(AD$2=0,0,AD$22*EXP(AD$23/($B52+273)/RGas)*(OFFSET('Composition%'!$B22,0,AD$13)*OFFSET('Composition%'!$B22,0,AD$14)))-IF(AD$2=2,0,OFFSET('Composition%'!$B22,0,AD$17)*OFFSET('Composition%'!$B22,0,AD$18)*(AD$24*EXP(-AD$25/($B52+273)/RGas)))+ReactionRateK3!AD52</f>
        <v>0</v>
      </c>
      <c r="AE52" s="73">
        <f ca="1">IF(AE$2=0,0,AE$22*EXP(AE$23/($B52+273)/RGas)*(OFFSET('Composition%'!$B22,0,AE$13)*OFFSET('Composition%'!$B22,0,AE$14)))-IF(AE$2=2,0,OFFSET('Composition%'!$B22,0,AE$17)*OFFSET('Composition%'!$B22,0,AE$18)*(AE$24*EXP(-AE$25/($B52+273)/RGas)))+ReactionRateK3!AE52</f>
        <v>0</v>
      </c>
      <c r="AF52" s="73"/>
      <c r="AG52" s="73">
        <f ca="1">IF(AG$2=0,0,AG$22*EXP(AG$23/($B52+273)/RGas)*(OFFSET('Composition%'!$B22,0,AG$13)*OFFSET('Composition%'!$B22,0,AG$14)))-IF(AG$2=2,0,OFFSET('Composition%'!$B22,0,AG$17)*OFFSET('Composition%'!$B22,0,AG$18)*(AG$24*EXP(-AG$25/($B52+273)/RGas)))+ReactionRateK3!AG52</f>
        <v>0</v>
      </c>
      <c r="AH52" s="73">
        <f ca="1">IF(AH$2=0,0,AH$22*EXP(AH$23/($B52+273)/RGas)*(OFFSET('Composition%'!$B22,0,AH$13)*OFFSET('Composition%'!$B22,0,AH$14)))-IF(AH$2=2,0,OFFSET('Composition%'!$B22,0,AH$17)*OFFSET('Composition%'!$B22,0,AH$18)*(AH$24*EXP(-AH$25/($B52+273)/RGas)))+ReactionRateK3!AH52</f>
        <v>0</v>
      </c>
      <c r="AI52" s="73">
        <f ca="1">IF(AI$2=0,0,AI$22*EXP(AI$23/($B52+273)/RGas)*(OFFSET('Composition%'!$B22,0,AI$13)*OFFSET('Composition%'!$B22,0,AI$14)))-IF(AI$2=2,0,OFFSET('Composition%'!$B22,0,AI$17)*OFFSET('Composition%'!$B22,0,AI$18)*(AI$24*EXP(-AI$25/($B52+273)/RGas)))+ReactionRateK3!AI52</f>
        <v>0</v>
      </c>
      <c r="AJ52" s="73">
        <f ca="1">IF(AJ$2=0,0,AJ$22*EXP(AJ$23/($B52+273)/RGas)*(OFFSET('Composition%'!$B22,0,AJ$13)*OFFSET('Composition%'!$B22,0,AJ$14)))-IF(AJ$2=2,0,OFFSET('Composition%'!$B22,0,AJ$17)*OFFSET('Composition%'!$B22,0,AJ$18)*(AJ$24*EXP(-AJ$25/($B52+273)/RGas)))+ReactionRateK3!AJ52</f>
        <v>0</v>
      </c>
      <c r="AK52" s="73">
        <f ca="1">IF(AK$2=0,0,AK$22*EXP(AK$23/($B52+273)/RGas)*(OFFSET('Composition%'!$B22,0,AK$13)*OFFSET('Composition%'!$B22,0,AK$14)))-IF(AK$2=2,0,OFFSET('Composition%'!$B22,0,AK$17)*OFFSET('Composition%'!$B22,0,AK$18)*(AK$24*EXP(-AK$25/($B52+273)/RGas)))+ReactionRateK3!AK52</f>
        <v>0</v>
      </c>
      <c r="AL52" s="73">
        <f ca="1">IF(AL$2=0,0,AL$22*EXP(AL$23/($B52+273)/RGas)*(OFFSET('Composition%'!$B22,0,AL$13)*OFFSET('Composition%'!$B22,0,AL$14)))-IF(AL$2=2,0,OFFSET('Composition%'!$B22,0,AL$17)*OFFSET('Composition%'!$B22,0,AL$18)*(AL$24*EXP(-AL$25/($B52+273)/RGas)))+ReactionRateK3!AL52</f>
        <v>0</v>
      </c>
      <c r="AM52" s="73"/>
      <c r="AN52" s="73">
        <f ca="1">IF(AN$2=0,0,AN$22*EXP(AN$23/($B52+273)/RGas)*(OFFSET('Composition%'!$B22,0,AN$13)*OFFSET('Composition%'!$B22,0,AN$14)))-IF(AN$2=2,0,OFFSET('Composition%'!$B22,0,AN$17)*OFFSET('Composition%'!$B22,0,AN$18)*(AN$24*EXP(-AN$25/($B52+273)/RGas)))+ReactionRateK3!AN52</f>
        <v>0</v>
      </c>
      <c r="AO52" s="73">
        <f ca="1">IF(AO$2=0,0,AO$22*EXP(AO$23/($B52+273)/RGas)*(OFFSET('Composition%'!$B22,0,AO$13)*OFFSET('Composition%'!$B22,0,AO$14)))-IF(AO$2=2,0,OFFSET('Composition%'!$B22,0,AO$17)*OFFSET('Composition%'!$B22,0,AO$18)*(AO$24*EXP(-AO$25/($B52+273)/RGas)))+ReactionRateK3!AO52</f>
        <v>0</v>
      </c>
      <c r="AP52" s="73">
        <f ca="1">IF(AP$2=0,0,AP$22*EXP(AP$23/($B52+273)/RGas)*(OFFSET('Composition%'!$B22,0,AP$13)*OFFSET('Composition%'!$B22,0,AP$14)))-IF(AP$2=2,0,OFFSET('Composition%'!$B22,0,AP$17)*OFFSET('Composition%'!$B22,0,AP$18)*(AP$24*EXP(-AP$25/($B52+273)/RGas)))+ReactionRateK3!AP52</f>
        <v>7.0215070278081477E-12</v>
      </c>
      <c r="AQ52" s="73">
        <f ca="1">IF(AQ$2=0,0,AQ$22*EXP(AQ$23/($B52+273)/RGas)*(OFFSET('Composition%'!$B22,0,AQ$13)*OFFSET('Composition%'!$B22,0,AQ$14)))-IF(AQ$2=2,0,OFFSET('Composition%'!$B22,0,AQ$17)*OFFSET('Composition%'!$B22,0,AQ$18)*(AQ$24*EXP(-AQ$25/($B52+273)/RGas)))+ReactionRateK3!AQ52</f>
        <v>0</v>
      </c>
      <c r="AR52" s="73">
        <f ca="1">IF(AR$2=0,0,AR$22*EXP(AR$23/($B52+273)/RGas)*(OFFSET('Composition%'!$B22,0,AR$13)*OFFSET('Composition%'!$B22,0,AR$14)))-IF(AR$2=2,0,OFFSET('Composition%'!$B22,0,AR$17)*OFFSET('Composition%'!$B22,0,AR$18)*(AR$24*EXP(-AR$25/($B52+273)/RGas)))+ReactionRateK3!AR52</f>
        <v>0</v>
      </c>
    </row>
    <row r="53" spans="1:44">
      <c r="A53" s="3">
        <f t="shared" si="7"/>
        <v>1.0500000000000003</v>
      </c>
      <c r="B53" s="19">
        <f ca="1">'Composition%'!B23</f>
        <v>410.64219007782879</v>
      </c>
      <c r="C53">
        <f t="shared" si="8"/>
        <v>30</v>
      </c>
      <c r="D53" s="26">
        <f ca="1">('Composition%'!C23*ReactionRateK4!C53)^3</f>
        <v>8.6187131324902992</v>
      </c>
      <c r="E53" s="4"/>
      <c r="F53" s="73">
        <f ca="1">IF(F$2=0,0,F$22*EXP(F$23/($B53+273)/RGas)*(OFFSET('Composition%'!$B23,0,F$13)*OFFSET('Composition%'!$B23,0,F$14)))-IF(F$2=2,0,OFFSET('Composition%'!$B23,0,F$17)*OFFSET('Composition%'!$B23,0,F$18)*(F$24*EXP(-F$25/($B53+273)/RGas)))+ReactionRateK3!F53</f>
        <v>1.9061441735281133E-2</v>
      </c>
      <c r="G53" s="73">
        <f ca="1">IF(G$2=0,0,G$22*EXP(G$23/($B53+273)/RGas)*(OFFSET('Composition%'!$B23,0,G$13)*OFFSET('Composition%'!$B23,0,G$14)))-IF(G$2=2,0,OFFSET('Composition%'!$B23,0,G$17)*OFFSET('Composition%'!$B23,0,G$18)*(G$24*EXP(-G$25/($B53+273)/RGas)))+ReactionRateK3!G53</f>
        <v>7.0103152540898798E-3</v>
      </c>
      <c r="H53" s="73">
        <f ca="1">IF(H$2=0,0,H$22*EXP(H$23/($B53+273)/RGas)*(OFFSET('Composition%'!$B23,0,H$13)*OFFSET('Composition%'!$B23,0,H$14)))-IF(H$2=2,0,OFFSET('Composition%'!$B23,0,H$17)*OFFSET('Composition%'!$B23,0,H$18)*(H$24*EXP(-H$25/($B53+273)/RGas)))+ReactionRateK3!H53</f>
        <v>-2.9827036761190865E-6</v>
      </c>
      <c r="I53" s="73">
        <f ca="1">IF(I$2=0,0,I$22*EXP(I$23/($B53+273)/RGas)*(OFFSET('Composition%'!$B23,0,I$13)*OFFSET('Composition%'!$B23,0,I$14)))-IF(I$2=2,0,OFFSET('Composition%'!$B23,0,I$17)*OFFSET('Composition%'!$B23,0,I$18)*(I$24*EXP(-I$25/($B53+273)/RGas)))+ReactionRateK3!I53</f>
        <v>-4.1844851374227641E-3</v>
      </c>
      <c r="J53" s="73"/>
      <c r="K53" s="73">
        <f ca="1">IF(K$2=0,0,K$22*EXP(K$23/($B53+273)/RGas)*(OFFSET('Composition%'!$B23,0,K$13)*OFFSET('Composition%'!$B23,0,K$14)))-IF(K$2=2,0,OFFSET('Composition%'!$B23,0,K$17)*OFFSET('Composition%'!$B23,0,K$18)*(K$24*EXP(-K$25/($B53+273)/RGas)))+ReactionRateK3!K53</f>
        <v>7.0369195730964132E-2</v>
      </c>
      <c r="L53" s="73">
        <f ca="1">IF(L$2=0,0,L$22*EXP(L$23/($B53+273)/RGas)*(OFFSET('Composition%'!$B23,0,L$13)*OFFSET('Composition%'!$B23,0,L$14)))-IF(L$2=2,0,OFFSET('Composition%'!$B23,0,L$17)*OFFSET('Composition%'!$B23,0,L$18)*(L$24*EXP(-L$25/($B53+273)/RGas)))+ReactionRateK3!L53</f>
        <v>-3.731481883259221E-3</v>
      </c>
      <c r="M53" s="73">
        <f ca="1">IF(M$2=0,0,M$22*EXP(M$23/($B53+273)/RGas)*(OFFSET('Composition%'!$B23,0,M$13)*OFFSET('Composition%'!$B23,0,M$14)))-IF(M$2=2,0,OFFSET('Composition%'!$B23,0,M$17)*OFFSET('Composition%'!$B23,0,M$18)*(M$24*EXP(-M$25/($B53+273)/RGas)))+ReactionRateK3!M53</f>
        <v>0</v>
      </c>
      <c r="N53" s="73"/>
      <c r="O53" s="73">
        <f ca="1">IF(O$2=0,0,O$22*EXP(O$23/($B53+273)/RGas)*(OFFSET('Composition%'!$B23,0,O$13)*OFFSET('Composition%'!$B23,0,O$14)))-IF(O$2=2,0,OFFSET('Composition%'!$B23,0,O$17)*OFFSET('Composition%'!$B23,0,O$18)*(O$24*EXP(-O$25/($B53+273)/RGas)))+ReactionRateK3!O53</f>
        <v>0</v>
      </c>
      <c r="P53" s="73">
        <f ca="1">IF(P$2=0,0,P$22*EXP(P$23/($B53+273)/RGas)*(OFFSET('Composition%'!$B23,0,P$13)*OFFSET('Composition%'!$B23,0,P$14)))-IF(P$2=2,0,OFFSET('Composition%'!$B23,0,P$17)*OFFSET('Composition%'!$B23,0,P$18)*(P$24*EXP(-P$25/($B53+273)/RGas)))+ReactionRateK3!P53</f>
        <v>1.3032065680104503E-2</v>
      </c>
      <c r="Q53" s="73">
        <f ca="1">IF(Q$2=0,0,Q$22*EXP(Q$23/($B53+273)/RGas)*(OFFSET('Composition%'!$B23,0,Q$13)*OFFSET('Composition%'!$B23,0,Q$14)))-IF(Q$2=2,0,OFFSET('Composition%'!$B23,0,Q$17)*OFFSET('Composition%'!$B23,0,Q$18)*(Q$24*EXP(-Q$25/($B53+273)/RGas)))+ReactionRateK3!Q53</f>
        <v>4.4537997416739408E-5</v>
      </c>
      <c r="R53" s="73">
        <f ca="1">IF(R$2=0,0,R$22*EXP(R$23/($B53+273)/RGas)*(OFFSET('Composition%'!$B23,0,R$13)*OFFSET('Composition%'!$B23,0,R$14)))-IF(R$2=2,0,OFFSET('Composition%'!$B23,0,R$17)*OFFSET('Composition%'!$B23,0,R$18)*(R$24*EXP(-R$25/($B53+273)/RGas)))+ReactionRateK3!R53</f>
        <v>4.3065081853399318E-6</v>
      </c>
      <c r="S53" s="73"/>
      <c r="T53" s="73">
        <f ca="1">IF(T$2=0,0,T$22*EXP(T$23/($B53+273)/RGas)*(OFFSET('Composition%'!$B23,0,T$13)*OFFSET('Composition%'!$B23,0,T$14)))-IF(T$2=2,0,OFFSET('Composition%'!$B23,0,T$17)*OFFSET('Composition%'!$B23,0,T$18)*(T$24*EXP(-T$25/($B53+273)/RGas)))+ReactionRateK3!T53</f>
        <v>1.5219760187587295E-2</v>
      </c>
      <c r="U53" s="73">
        <f ca="1">IF(U$2=0,0,U$22*EXP(U$23/($B53+273)/RGas)*(OFFSET('Composition%'!$B23,0,U$13)*OFFSET('Composition%'!$B23,0,U$14)))-IF(U$2=2,0,OFFSET('Composition%'!$B23,0,U$17)*OFFSET('Composition%'!$B23,0,U$18)*(U$24*EXP(-U$25/($B53+273)/RGas)))+ReactionRateK3!U53</f>
        <v>1.0337241515104099E-3</v>
      </c>
      <c r="V53" s="73">
        <f ca="1">IF(V$2=0,0,V$22*EXP(V$23/($B53+273)/RGas)*(OFFSET('Composition%'!$B23,0,V$13)*OFFSET('Composition%'!$B23,0,V$14)))-IF(V$2=2,0,OFFSET('Composition%'!$B23,0,V$17)*OFFSET('Composition%'!$B23,0,V$18)*(V$24*EXP(-V$25/($B53+273)/RGas)))+ReactionRateK3!V53</f>
        <v>0</v>
      </c>
      <c r="W53" s="73">
        <f ca="1">IF(W$2=0,0,W$22*EXP(W$23/($B53+273)/RGas)*(OFFSET('Composition%'!$B23,0,W$13)*OFFSET('Composition%'!$B23,0,W$14)))-IF(W$2=2,0,OFFSET('Composition%'!$B23,0,W$17)*OFFSET('Composition%'!$B23,0,W$18)*(W$24*EXP(-W$25/($B53+273)/RGas)))+ReactionRateK3!W53</f>
        <v>0</v>
      </c>
      <c r="X53" s="73">
        <f ca="1">IF(X$2=0,0,X$22*EXP(X$23/($B53+273)/RGas)*(OFFSET('Composition%'!$B23,0,X$13)*OFFSET('Composition%'!$B23,0,X$14)))-IF(X$2=2,0,OFFSET('Composition%'!$B23,0,X$17)*OFFSET('Composition%'!$B23,0,X$18)*(X$24*EXP(-X$25/($B53+273)/RGas)))+ReactionRateK3!X53</f>
        <v>7.7548803104052547E-8</v>
      </c>
      <c r="Y53" s="73">
        <f ca="1">IF(Y$2=0,0,Y$22*EXP(Y$23/($B53+273)/RGas)*(OFFSET('Composition%'!$B23,0,Y$13)*OFFSET('Composition%'!$B23,0,Y$14)))-IF(Y$2=2,0,OFFSET('Composition%'!$B23,0,Y$17)*OFFSET('Composition%'!$B23,0,Y$18)*(Y$24*EXP(-Y$25/($B53+273)/RGas)))+ReactionRateK3!Y53</f>
        <v>3.8382073282482106E-9</v>
      </c>
      <c r="Z53" s="73">
        <f ca="1">IF(Z$2=0,0,Z$22*EXP(Z$23/($B53+273)/RGas)*(OFFSET('Composition%'!$B23,0,Z$13)*OFFSET('Composition%'!$B23,0,Z$14)))-IF(Z$2=2,0,OFFSET('Composition%'!$B23,0,Z$17)*OFFSET('Composition%'!$B23,0,Z$18)*(Z$24*EXP(-Z$25/($B53+273)/RGas)))+ReactionRateK3!Z53</f>
        <v>0</v>
      </c>
      <c r="AA53" s="73">
        <f ca="1">IF(AA$2=0,0,AA$22*EXP(AA$23/($B53+273)/RGas)*(OFFSET('Composition%'!$B23,0,AA$13)*OFFSET('Composition%'!$B23,0,AA$14)))-IF(AA$2=2,0,OFFSET('Composition%'!$B23,0,AA$17)*OFFSET('Composition%'!$B23,0,AA$18)*(AA$24*EXP(-AA$25/($B53+273)/RGas)))+ReactionRateK3!AA53</f>
        <v>0</v>
      </c>
      <c r="AB53" s="73">
        <f ca="1">IF(AB$2=0,0,AB$22*EXP(AB$23/($B53+273)/RGas)*(OFFSET('Composition%'!$B23,0,AB$13)*OFFSET('Composition%'!$B23,0,AB$14)))-IF(AB$2=2,0,OFFSET('Composition%'!$B23,0,AB$17)*OFFSET('Composition%'!$B23,0,AB$18)*(AB$24*EXP(-AB$25/($B53+273)/RGas)))+ReactionRateK3!AB53</f>
        <v>0</v>
      </c>
      <c r="AC53" s="73">
        <f ca="1">IF(AC$2=0,0,AC$22*EXP(AC$23/($B53+273)/RGas)*(OFFSET('Composition%'!$B23,0,AC$13)*OFFSET('Composition%'!$B23,0,AC$14)))-IF(AC$2=2,0,OFFSET('Composition%'!$B23,0,AC$17)*OFFSET('Composition%'!$B23,0,AC$18)*(AC$24*EXP(-AC$25/($B53+273)/RGas)))+ReactionRateK3!AC53</f>
        <v>0</v>
      </c>
      <c r="AD53" s="73">
        <f ca="1">IF(AD$2=0,0,AD$22*EXP(AD$23/($B53+273)/RGas)*(OFFSET('Composition%'!$B23,0,AD$13)*OFFSET('Composition%'!$B23,0,AD$14)))-IF(AD$2=2,0,OFFSET('Composition%'!$B23,0,AD$17)*OFFSET('Composition%'!$B23,0,AD$18)*(AD$24*EXP(-AD$25/($B53+273)/RGas)))+ReactionRateK3!AD53</f>
        <v>0</v>
      </c>
      <c r="AE53" s="73">
        <f ca="1">IF(AE$2=0,0,AE$22*EXP(AE$23/($B53+273)/RGas)*(OFFSET('Composition%'!$B23,0,AE$13)*OFFSET('Composition%'!$B23,0,AE$14)))-IF(AE$2=2,0,OFFSET('Composition%'!$B23,0,AE$17)*OFFSET('Composition%'!$B23,0,AE$18)*(AE$24*EXP(-AE$25/($B53+273)/RGas)))+ReactionRateK3!AE53</f>
        <v>0</v>
      </c>
      <c r="AF53" s="73"/>
      <c r="AG53" s="73">
        <f ca="1">IF(AG$2=0,0,AG$22*EXP(AG$23/($B53+273)/RGas)*(OFFSET('Composition%'!$B23,0,AG$13)*OFFSET('Composition%'!$B23,0,AG$14)))-IF(AG$2=2,0,OFFSET('Composition%'!$B23,0,AG$17)*OFFSET('Composition%'!$B23,0,AG$18)*(AG$24*EXP(-AG$25/($B53+273)/RGas)))+ReactionRateK3!AG53</f>
        <v>0</v>
      </c>
      <c r="AH53" s="73">
        <f ca="1">IF(AH$2=0,0,AH$22*EXP(AH$23/($B53+273)/RGas)*(OFFSET('Composition%'!$B23,0,AH$13)*OFFSET('Composition%'!$B23,0,AH$14)))-IF(AH$2=2,0,OFFSET('Composition%'!$B23,0,AH$17)*OFFSET('Composition%'!$B23,0,AH$18)*(AH$24*EXP(-AH$25/($B53+273)/RGas)))+ReactionRateK3!AH53</f>
        <v>0</v>
      </c>
      <c r="AI53" s="73">
        <f ca="1">IF(AI$2=0,0,AI$22*EXP(AI$23/($B53+273)/RGas)*(OFFSET('Composition%'!$B23,0,AI$13)*OFFSET('Composition%'!$B23,0,AI$14)))-IF(AI$2=2,0,OFFSET('Composition%'!$B23,0,AI$17)*OFFSET('Composition%'!$B23,0,AI$18)*(AI$24*EXP(-AI$25/($B53+273)/RGas)))+ReactionRateK3!AI53</f>
        <v>0</v>
      </c>
      <c r="AJ53" s="73">
        <f ca="1">IF(AJ$2=0,0,AJ$22*EXP(AJ$23/($B53+273)/RGas)*(OFFSET('Composition%'!$B23,0,AJ$13)*OFFSET('Composition%'!$B23,0,AJ$14)))-IF(AJ$2=2,0,OFFSET('Composition%'!$B23,0,AJ$17)*OFFSET('Composition%'!$B23,0,AJ$18)*(AJ$24*EXP(-AJ$25/($B53+273)/RGas)))+ReactionRateK3!AJ53</f>
        <v>0</v>
      </c>
      <c r="AK53" s="73">
        <f ca="1">IF(AK$2=0,0,AK$22*EXP(AK$23/($B53+273)/RGas)*(OFFSET('Composition%'!$B23,0,AK$13)*OFFSET('Composition%'!$B23,0,AK$14)))-IF(AK$2=2,0,OFFSET('Composition%'!$B23,0,AK$17)*OFFSET('Composition%'!$B23,0,AK$18)*(AK$24*EXP(-AK$25/($B53+273)/RGas)))+ReactionRateK3!AK53</f>
        <v>0</v>
      </c>
      <c r="AL53" s="73">
        <f ca="1">IF(AL$2=0,0,AL$22*EXP(AL$23/($B53+273)/RGas)*(OFFSET('Composition%'!$B23,0,AL$13)*OFFSET('Composition%'!$B23,0,AL$14)))-IF(AL$2=2,0,OFFSET('Composition%'!$B23,0,AL$17)*OFFSET('Composition%'!$B23,0,AL$18)*(AL$24*EXP(-AL$25/($B53+273)/RGas)))+ReactionRateK3!AL53</f>
        <v>0</v>
      </c>
      <c r="AM53" s="73"/>
      <c r="AN53" s="73">
        <f ca="1">IF(AN$2=0,0,AN$22*EXP(AN$23/($B53+273)/RGas)*(OFFSET('Composition%'!$B23,0,AN$13)*OFFSET('Composition%'!$B23,0,AN$14)))-IF(AN$2=2,0,OFFSET('Composition%'!$B23,0,AN$17)*OFFSET('Composition%'!$B23,0,AN$18)*(AN$24*EXP(-AN$25/($B53+273)/RGas)))+ReactionRateK3!AN53</f>
        <v>0</v>
      </c>
      <c r="AO53" s="73">
        <f ca="1">IF(AO$2=0,0,AO$22*EXP(AO$23/($B53+273)/RGas)*(OFFSET('Composition%'!$B23,0,AO$13)*OFFSET('Composition%'!$B23,0,AO$14)))-IF(AO$2=2,0,OFFSET('Composition%'!$B23,0,AO$17)*OFFSET('Composition%'!$B23,0,AO$18)*(AO$24*EXP(-AO$25/($B53+273)/RGas)))+ReactionRateK3!AO53</f>
        <v>0</v>
      </c>
      <c r="AP53" s="73">
        <f ca="1">IF(AP$2=0,0,AP$22*EXP(AP$23/($B53+273)/RGas)*(OFFSET('Composition%'!$B23,0,AP$13)*OFFSET('Composition%'!$B23,0,AP$14)))-IF(AP$2=2,0,OFFSET('Composition%'!$B23,0,AP$17)*OFFSET('Composition%'!$B23,0,AP$18)*(AP$24*EXP(-AP$25/($B53+273)/RGas)))+ReactionRateK3!AP53</f>
        <v>7.0652372603261285E-12</v>
      </c>
      <c r="AQ53" s="73">
        <f ca="1">IF(AQ$2=0,0,AQ$22*EXP(AQ$23/($B53+273)/RGas)*(OFFSET('Composition%'!$B23,0,AQ$13)*OFFSET('Composition%'!$B23,0,AQ$14)))-IF(AQ$2=2,0,OFFSET('Composition%'!$B23,0,AQ$17)*OFFSET('Composition%'!$B23,0,AQ$18)*(AQ$24*EXP(-AQ$25/($B53+273)/RGas)))+ReactionRateK3!AQ53</f>
        <v>0</v>
      </c>
      <c r="AR53" s="73">
        <f ca="1">IF(AR$2=0,0,AR$22*EXP(AR$23/($B53+273)/RGas)*(OFFSET('Composition%'!$B23,0,AR$13)*OFFSET('Composition%'!$B23,0,AR$14)))-IF(AR$2=2,0,OFFSET('Composition%'!$B23,0,AR$17)*OFFSET('Composition%'!$B23,0,AR$18)*(AR$24*EXP(-AR$25/($B53+273)/RGas)))+ReactionRateK3!AR53</f>
        <v>0</v>
      </c>
    </row>
    <row r="54" spans="1:44">
      <c r="A54" s="3">
        <f t="shared" si="7"/>
        <v>1.1000000000000003</v>
      </c>
      <c r="B54" s="19">
        <f ca="1">'Composition%'!B24</f>
        <v>410.85828964724709</v>
      </c>
      <c r="C54">
        <f t="shared" si="8"/>
        <v>30</v>
      </c>
      <c r="D54" s="26">
        <f ca="1">('Composition%'!C24*ReactionRateK4!C54)^3</f>
        <v>8.4291232546090686</v>
      </c>
      <c r="E54" s="4"/>
      <c r="F54" s="73">
        <f ca="1">IF(F$2=0,0,F$22*EXP(F$23/($B54+273)/RGas)*(OFFSET('Composition%'!$B24,0,F$13)*OFFSET('Composition%'!$B24,0,F$14)))-IF(F$2=2,0,OFFSET('Composition%'!$B24,0,F$17)*OFFSET('Composition%'!$B24,0,F$18)*(F$24*EXP(-F$25/($B54+273)/RGas)))+ReactionRateK3!F54</f>
        <v>1.858249995437769E-2</v>
      </c>
      <c r="G54" s="73">
        <f ca="1">IF(G$2=0,0,G$22*EXP(G$23/($B54+273)/RGas)*(OFFSET('Composition%'!$B24,0,G$13)*OFFSET('Composition%'!$B24,0,G$14)))-IF(G$2=2,0,OFFSET('Composition%'!$B24,0,G$17)*OFFSET('Composition%'!$B24,0,G$18)*(G$24*EXP(-G$25/($B54+273)/RGas)))+ReactionRateK3!G54</f>
        <v>6.8431382556816116E-3</v>
      </c>
      <c r="H54" s="73">
        <f ca="1">IF(H$2=0,0,H$22*EXP(H$23/($B54+273)/RGas)*(OFFSET('Composition%'!$B24,0,H$13)*OFFSET('Composition%'!$B24,0,H$14)))-IF(H$2=2,0,OFFSET('Composition%'!$B24,0,H$17)*OFFSET('Composition%'!$B24,0,H$18)*(H$24*EXP(-H$25/($B54+273)/RGas)))+ReactionRateK3!H54</f>
        <v>-3.1956613730028165E-6</v>
      </c>
      <c r="I54" s="73">
        <f ca="1">IF(I$2=0,0,I$22*EXP(I$23/($B54+273)/RGas)*(OFFSET('Composition%'!$B24,0,I$13)*OFFSET('Composition%'!$B24,0,I$14)))-IF(I$2=2,0,OFFSET('Composition%'!$B24,0,I$17)*OFFSET('Composition%'!$B24,0,I$18)*(I$24*EXP(-I$25/($B54+273)/RGas)))+ReactionRateK3!I54</f>
        <v>-3.7317826148402389E-3</v>
      </c>
      <c r="J54" s="73"/>
      <c r="K54" s="73">
        <f ca="1">IF(K$2=0,0,K$22*EXP(K$23/($B54+273)/RGas)*(OFFSET('Composition%'!$B24,0,K$13)*OFFSET('Composition%'!$B24,0,K$14)))-IF(K$2=2,0,OFFSET('Composition%'!$B24,0,K$17)*OFFSET('Composition%'!$B24,0,K$18)*(K$24*EXP(-K$25/($B54+273)/RGas)))+ReactionRateK3!K54</f>
        <v>6.9172175787060836E-2</v>
      </c>
      <c r="L54" s="73">
        <f ca="1">IF(L$2=0,0,L$22*EXP(L$23/($B54+273)/RGas)*(OFFSET('Composition%'!$B24,0,L$13)*OFFSET('Composition%'!$B24,0,L$14)))-IF(L$2=2,0,OFFSET('Composition%'!$B24,0,L$17)*OFFSET('Composition%'!$B24,0,L$18)*(L$24*EXP(-L$25/($B54+273)/RGas)))+ReactionRateK3!L54</f>
        <v>-4.7551302251544105E-3</v>
      </c>
      <c r="M54" s="73">
        <f ca="1">IF(M$2=0,0,M$22*EXP(M$23/($B54+273)/RGas)*(OFFSET('Composition%'!$B24,0,M$13)*OFFSET('Composition%'!$B24,0,M$14)))-IF(M$2=2,0,OFFSET('Composition%'!$B24,0,M$17)*OFFSET('Composition%'!$B24,0,M$18)*(M$24*EXP(-M$25/($B54+273)/RGas)))+ReactionRateK3!M54</f>
        <v>0</v>
      </c>
      <c r="N54" s="73"/>
      <c r="O54" s="73">
        <f ca="1">IF(O$2=0,0,O$22*EXP(O$23/($B54+273)/RGas)*(OFFSET('Composition%'!$B24,0,O$13)*OFFSET('Composition%'!$B24,0,O$14)))-IF(O$2=2,0,OFFSET('Composition%'!$B24,0,O$17)*OFFSET('Composition%'!$B24,0,O$18)*(O$24*EXP(-O$25/($B54+273)/RGas)))+ReactionRateK3!O54</f>
        <v>0</v>
      </c>
      <c r="P54" s="73">
        <f ca="1">IF(P$2=0,0,P$22*EXP(P$23/($B54+273)/RGas)*(OFFSET('Composition%'!$B24,0,P$13)*OFFSET('Composition%'!$B24,0,P$14)))-IF(P$2=2,0,OFFSET('Composition%'!$B24,0,P$17)*OFFSET('Composition%'!$B24,0,P$18)*(P$24*EXP(-P$25/($B54+273)/RGas)))+ReactionRateK3!P54</f>
        <v>1.3823157980533261E-2</v>
      </c>
      <c r="Q54" s="73">
        <f ca="1">IF(Q$2=0,0,Q$22*EXP(Q$23/($B54+273)/RGas)*(OFFSET('Composition%'!$B24,0,Q$13)*OFFSET('Composition%'!$B24,0,Q$14)))-IF(Q$2=2,0,OFFSET('Composition%'!$B24,0,Q$17)*OFFSET('Composition%'!$B24,0,Q$18)*(Q$24*EXP(-Q$25/($B54+273)/RGas)))+ReactionRateK3!Q54</f>
        <v>4.7904787046650489E-5</v>
      </c>
      <c r="R54" s="73">
        <f ca="1">IF(R$2=0,0,R$22*EXP(R$23/($B54+273)/RGas)*(OFFSET('Composition%'!$B24,0,R$13)*OFFSET('Composition%'!$B24,0,R$14)))-IF(R$2=2,0,OFFSET('Composition%'!$B24,0,R$17)*OFFSET('Composition%'!$B24,0,R$18)*(R$24*EXP(-R$25/($B54+273)/RGas)))+ReactionRateK3!R54</f>
        <v>4.7422460013615175E-6</v>
      </c>
      <c r="S54" s="73"/>
      <c r="T54" s="73">
        <f ca="1">IF(T$2=0,0,T$22*EXP(T$23/($B54+273)/RGas)*(OFFSET('Composition%'!$B24,0,T$13)*OFFSET('Composition%'!$B24,0,T$14)))-IF(T$2=2,0,OFFSET('Composition%'!$B24,0,T$17)*OFFSET('Composition%'!$B24,0,T$18)*(T$24*EXP(-T$25/($B54+273)/RGas)))+ReactionRateK3!T54</f>
        <v>1.4324300260734134E-2</v>
      </c>
      <c r="U54" s="73">
        <f ca="1">IF(U$2=0,0,U$22*EXP(U$23/($B54+273)/RGas)*(OFFSET('Composition%'!$B24,0,U$13)*OFFSET('Composition%'!$B24,0,U$14)))-IF(U$2=2,0,OFFSET('Composition%'!$B24,0,U$17)*OFFSET('Composition%'!$B24,0,U$18)*(U$24*EXP(-U$25/($B54+273)/RGas)))+ReactionRateK3!U54</f>
        <v>9.1953023310671622E-4</v>
      </c>
      <c r="V54" s="73">
        <f ca="1">IF(V$2=0,0,V$22*EXP(V$23/($B54+273)/RGas)*(OFFSET('Composition%'!$B24,0,V$13)*OFFSET('Composition%'!$B24,0,V$14)))-IF(V$2=2,0,OFFSET('Composition%'!$B24,0,V$17)*OFFSET('Composition%'!$B24,0,V$18)*(V$24*EXP(-V$25/($B54+273)/RGas)))+ReactionRateK3!V54</f>
        <v>0</v>
      </c>
      <c r="W54" s="73">
        <f ca="1">IF(W$2=0,0,W$22*EXP(W$23/($B54+273)/RGas)*(OFFSET('Composition%'!$B24,0,W$13)*OFFSET('Composition%'!$B24,0,W$14)))-IF(W$2=2,0,OFFSET('Composition%'!$B24,0,W$17)*OFFSET('Composition%'!$B24,0,W$18)*(W$24*EXP(-W$25/($B54+273)/RGas)))+ReactionRateK3!W54</f>
        <v>0</v>
      </c>
      <c r="X54" s="73">
        <f ca="1">IF(X$2=0,0,X$22*EXP(X$23/($B54+273)/RGas)*(OFFSET('Composition%'!$B24,0,X$13)*OFFSET('Composition%'!$B24,0,X$14)))-IF(X$2=2,0,OFFSET('Composition%'!$B24,0,X$17)*OFFSET('Composition%'!$B24,0,X$18)*(X$24*EXP(-X$25/($B54+273)/RGas)))+ReactionRateK3!X54</f>
        <v>7.6975849157377354E-8</v>
      </c>
      <c r="Y54" s="73">
        <f ca="1">IF(Y$2=0,0,Y$22*EXP(Y$23/($B54+273)/RGas)*(OFFSET('Composition%'!$B24,0,Y$13)*OFFSET('Composition%'!$B24,0,Y$14)))-IF(Y$2=2,0,OFFSET('Composition%'!$B24,0,Y$17)*OFFSET('Composition%'!$B24,0,Y$18)*(Y$24*EXP(-Y$25/($B54+273)/RGas)))+ReactionRateK3!Y54</f>
        <v>3.8098494948729268E-9</v>
      </c>
      <c r="Z54" s="73">
        <f ca="1">IF(Z$2=0,0,Z$22*EXP(Z$23/($B54+273)/RGas)*(OFFSET('Composition%'!$B24,0,Z$13)*OFFSET('Composition%'!$B24,0,Z$14)))-IF(Z$2=2,0,OFFSET('Composition%'!$B24,0,Z$17)*OFFSET('Composition%'!$B24,0,Z$18)*(Z$24*EXP(-Z$25/($B54+273)/RGas)))+ReactionRateK3!Z54</f>
        <v>0</v>
      </c>
      <c r="AA54" s="73">
        <f ca="1">IF(AA$2=0,0,AA$22*EXP(AA$23/($B54+273)/RGas)*(OFFSET('Composition%'!$B24,0,AA$13)*OFFSET('Composition%'!$B24,0,AA$14)))-IF(AA$2=2,0,OFFSET('Composition%'!$B24,0,AA$17)*OFFSET('Composition%'!$B24,0,AA$18)*(AA$24*EXP(-AA$25/($B54+273)/RGas)))+ReactionRateK3!AA54</f>
        <v>0</v>
      </c>
      <c r="AB54" s="73">
        <f ca="1">IF(AB$2=0,0,AB$22*EXP(AB$23/($B54+273)/RGas)*(OFFSET('Composition%'!$B24,0,AB$13)*OFFSET('Composition%'!$B24,0,AB$14)))-IF(AB$2=2,0,OFFSET('Composition%'!$B24,0,AB$17)*OFFSET('Composition%'!$B24,0,AB$18)*(AB$24*EXP(-AB$25/($B54+273)/RGas)))+ReactionRateK3!AB54</f>
        <v>0</v>
      </c>
      <c r="AC54" s="73">
        <f ca="1">IF(AC$2=0,0,AC$22*EXP(AC$23/($B54+273)/RGas)*(OFFSET('Composition%'!$B24,0,AC$13)*OFFSET('Composition%'!$B24,0,AC$14)))-IF(AC$2=2,0,OFFSET('Composition%'!$B24,0,AC$17)*OFFSET('Composition%'!$B24,0,AC$18)*(AC$24*EXP(-AC$25/($B54+273)/RGas)))+ReactionRateK3!AC54</f>
        <v>0</v>
      </c>
      <c r="AD54" s="73">
        <f ca="1">IF(AD$2=0,0,AD$22*EXP(AD$23/($B54+273)/RGas)*(OFFSET('Composition%'!$B24,0,AD$13)*OFFSET('Composition%'!$B24,0,AD$14)))-IF(AD$2=2,0,OFFSET('Composition%'!$B24,0,AD$17)*OFFSET('Composition%'!$B24,0,AD$18)*(AD$24*EXP(-AD$25/($B54+273)/RGas)))+ReactionRateK3!AD54</f>
        <v>0</v>
      </c>
      <c r="AE54" s="73">
        <f ca="1">IF(AE$2=0,0,AE$22*EXP(AE$23/($B54+273)/RGas)*(OFFSET('Composition%'!$B24,0,AE$13)*OFFSET('Composition%'!$B24,0,AE$14)))-IF(AE$2=2,0,OFFSET('Composition%'!$B24,0,AE$17)*OFFSET('Composition%'!$B24,0,AE$18)*(AE$24*EXP(-AE$25/($B54+273)/RGas)))+ReactionRateK3!AE54</f>
        <v>0</v>
      </c>
      <c r="AF54" s="73"/>
      <c r="AG54" s="73">
        <f ca="1">IF(AG$2=0,0,AG$22*EXP(AG$23/($B54+273)/RGas)*(OFFSET('Composition%'!$B24,0,AG$13)*OFFSET('Composition%'!$B24,0,AG$14)))-IF(AG$2=2,0,OFFSET('Composition%'!$B24,0,AG$17)*OFFSET('Composition%'!$B24,0,AG$18)*(AG$24*EXP(-AG$25/($B54+273)/RGas)))+ReactionRateK3!AG54</f>
        <v>0</v>
      </c>
      <c r="AH54" s="73">
        <f ca="1">IF(AH$2=0,0,AH$22*EXP(AH$23/($B54+273)/RGas)*(OFFSET('Composition%'!$B24,0,AH$13)*OFFSET('Composition%'!$B24,0,AH$14)))-IF(AH$2=2,0,OFFSET('Composition%'!$B24,0,AH$17)*OFFSET('Composition%'!$B24,0,AH$18)*(AH$24*EXP(-AH$25/($B54+273)/RGas)))+ReactionRateK3!AH54</f>
        <v>0</v>
      </c>
      <c r="AI54" s="73">
        <f ca="1">IF(AI$2=0,0,AI$22*EXP(AI$23/($B54+273)/RGas)*(OFFSET('Composition%'!$B24,0,AI$13)*OFFSET('Composition%'!$B24,0,AI$14)))-IF(AI$2=2,0,OFFSET('Composition%'!$B24,0,AI$17)*OFFSET('Composition%'!$B24,0,AI$18)*(AI$24*EXP(-AI$25/($B54+273)/RGas)))+ReactionRateK3!AI54</f>
        <v>0</v>
      </c>
      <c r="AJ54" s="73">
        <f ca="1">IF(AJ$2=0,0,AJ$22*EXP(AJ$23/($B54+273)/RGas)*(OFFSET('Composition%'!$B24,0,AJ$13)*OFFSET('Composition%'!$B24,0,AJ$14)))-IF(AJ$2=2,0,OFFSET('Composition%'!$B24,0,AJ$17)*OFFSET('Composition%'!$B24,0,AJ$18)*(AJ$24*EXP(-AJ$25/($B54+273)/RGas)))+ReactionRateK3!AJ54</f>
        <v>0</v>
      </c>
      <c r="AK54" s="73">
        <f ca="1">IF(AK$2=0,0,AK$22*EXP(AK$23/($B54+273)/RGas)*(OFFSET('Composition%'!$B24,0,AK$13)*OFFSET('Composition%'!$B24,0,AK$14)))-IF(AK$2=2,0,OFFSET('Composition%'!$B24,0,AK$17)*OFFSET('Composition%'!$B24,0,AK$18)*(AK$24*EXP(-AK$25/($B54+273)/RGas)))+ReactionRateK3!AK54</f>
        <v>0</v>
      </c>
      <c r="AL54" s="73">
        <f ca="1">IF(AL$2=0,0,AL$22*EXP(AL$23/($B54+273)/RGas)*(OFFSET('Composition%'!$B24,0,AL$13)*OFFSET('Composition%'!$B24,0,AL$14)))-IF(AL$2=2,0,OFFSET('Composition%'!$B24,0,AL$17)*OFFSET('Composition%'!$B24,0,AL$18)*(AL$24*EXP(-AL$25/($B54+273)/RGas)))+ReactionRateK3!AL54</f>
        <v>0</v>
      </c>
      <c r="AM54" s="73"/>
      <c r="AN54" s="73">
        <f ca="1">IF(AN$2=0,0,AN$22*EXP(AN$23/($B54+273)/RGas)*(OFFSET('Composition%'!$B24,0,AN$13)*OFFSET('Composition%'!$B24,0,AN$14)))-IF(AN$2=2,0,OFFSET('Composition%'!$B24,0,AN$17)*OFFSET('Composition%'!$B24,0,AN$18)*(AN$24*EXP(-AN$25/($B54+273)/RGas)))+ReactionRateK3!AN54</f>
        <v>0</v>
      </c>
      <c r="AO54" s="73">
        <f ca="1">IF(AO$2=0,0,AO$22*EXP(AO$23/($B54+273)/RGas)*(OFFSET('Composition%'!$B24,0,AO$13)*OFFSET('Composition%'!$B24,0,AO$14)))-IF(AO$2=2,0,OFFSET('Composition%'!$B24,0,AO$17)*OFFSET('Composition%'!$B24,0,AO$18)*(AO$24*EXP(-AO$25/($B54+273)/RGas)))+ReactionRateK3!AO54</f>
        <v>0</v>
      </c>
      <c r="AP54" s="73">
        <f ca="1">IF(AP$2=0,0,AP$22*EXP(AP$23/($B54+273)/RGas)*(OFFSET('Composition%'!$B24,0,AP$13)*OFFSET('Composition%'!$B24,0,AP$14)))-IF(AP$2=2,0,OFFSET('Composition%'!$B24,0,AP$17)*OFFSET('Composition%'!$B24,0,AP$18)*(AP$24*EXP(-AP$25/($B54+273)/RGas)))+ReactionRateK3!AP54</f>
        <v>7.1040836139246342E-12</v>
      </c>
      <c r="AQ54" s="73">
        <f ca="1">IF(AQ$2=0,0,AQ$22*EXP(AQ$23/($B54+273)/RGas)*(OFFSET('Composition%'!$B24,0,AQ$13)*OFFSET('Composition%'!$B24,0,AQ$14)))-IF(AQ$2=2,0,OFFSET('Composition%'!$B24,0,AQ$17)*OFFSET('Composition%'!$B24,0,AQ$18)*(AQ$24*EXP(-AQ$25/($B54+273)/RGas)))+ReactionRateK3!AQ54</f>
        <v>0</v>
      </c>
      <c r="AR54" s="73">
        <f ca="1">IF(AR$2=0,0,AR$22*EXP(AR$23/($B54+273)/RGas)*(OFFSET('Composition%'!$B24,0,AR$13)*OFFSET('Composition%'!$B24,0,AR$14)))-IF(AR$2=2,0,OFFSET('Composition%'!$B24,0,AR$17)*OFFSET('Composition%'!$B24,0,AR$18)*(AR$24*EXP(-AR$25/($B54+273)/RGas)))+ReactionRateK3!AR54</f>
        <v>0</v>
      </c>
    </row>
    <row r="55" spans="1:44">
      <c r="A55" s="3">
        <f t="shared" si="7"/>
        <v>1.1500000000000004</v>
      </c>
      <c r="B55" s="19">
        <f ca="1">'Composition%'!B25</f>
        <v>411.06426987429631</v>
      </c>
      <c r="C55">
        <f t="shared" si="8"/>
        <v>30</v>
      </c>
      <c r="D55" s="26">
        <f ca="1">('Composition%'!C25*ReactionRateK4!C55)^3</f>
        <v>8.2538562827661082</v>
      </c>
      <c r="E55" s="4"/>
      <c r="F55" s="73">
        <f ca="1">IF(F$2=0,0,F$22*EXP(F$23/($B55+273)/RGas)*(OFFSET('Composition%'!$B25,0,F$13)*OFFSET('Composition%'!$B25,0,F$14)))-IF(F$2=2,0,OFFSET('Composition%'!$B25,0,F$17)*OFFSET('Composition%'!$B25,0,F$18)*(F$24*EXP(-F$25/($B55+273)/RGas)))+ReactionRateK3!F55</f>
        <v>1.8120010368755823E-2</v>
      </c>
      <c r="G55" s="73">
        <f ca="1">IF(G$2=0,0,G$22*EXP(G$23/($B55+273)/RGas)*(OFFSET('Composition%'!$B25,0,G$13)*OFFSET('Composition%'!$B25,0,G$14)))-IF(G$2=2,0,OFFSET('Composition%'!$B25,0,G$17)*OFFSET('Composition%'!$B25,0,G$18)*(G$24*EXP(-G$25/($B55+273)/RGas)))+ReactionRateK3!G55</f>
        <v>6.6818159788095194E-3</v>
      </c>
      <c r="H55" s="73">
        <f ca="1">IF(H$2=0,0,H$22*EXP(H$23/($B55+273)/RGas)*(OFFSET('Composition%'!$B25,0,H$13)*OFFSET('Composition%'!$B25,0,H$14)))-IF(H$2=2,0,OFFSET('Composition%'!$B25,0,H$17)*OFFSET('Composition%'!$B25,0,H$18)*(H$24*EXP(-H$25/($B55+273)/RGas)))+ReactionRateK3!H55</f>
        <v>-3.4045287595297132E-6</v>
      </c>
      <c r="I55" s="73">
        <f ca="1">IF(I$2=0,0,I$22*EXP(I$23/($B55+273)/RGas)*(OFFSET('Composition%'!$B25,0,I$13)*OFFSET('Composition%'!$B25,0,I$14)))-IF(I$2=2,0,OFFSET('Composition%'!$B25,0,I$17)*OFFSET('Composition%'!$B25,0,I$18)*(I$24*EXP(-I$25/($B55+273)/RGas)))+ReactionRateK3!I55</f>
        <v>-3.3215662989885429E-3</v>
      </c>
      <c r="J55" s="73"/>
      <c r="K55" s="73">
        <f ca="1">IF(K$2=0,0,K$22*EXP(K$23/($B55+273)/RGas)*(OFFSET('Composition%'!$B25,0,K$13)*OFFSET('Composition%'!$B25,0,K$14)))-IF(K$2=2,0,OFFSET('Composition%'!$B25,0,K$17)*OFFSET('Composition%'!$B25,0,K$18)*(K$24*EXP(-K$25/($B55+273)/RGas)))+ReactionRateK3!K55</f>
        <v>6.8004448083725508E-2</v>
      </c>
      <c r="L55" s="73">
        <f ca="1">IF(L$2=0,0,L$22*EXP(L$23/($B55+273)/RGas)*(OFFSET('Composition%'!$B25,0,L$13)*OFFSET('Composition%'!$B25,0,L$14)))-IF(L$2=2,0,OFFSET('Composition%'!$B25,0,L$17)*OFFSET('Composition%'!$B25,0,L$18)*(L$24*EXP(-L$25/($B55+273)/RGas)))+ReactionRateK3!L55</f>
        <v>-5.6084919775744374E-3</v>
      </c>
      <c r="M55" s="73">
        <f ca="1">IF(M$2=0,0,M$22*EXP(M$23/($B55+273)/RGas)*(OFFSET('Composition%'!$B25,0,M$13)*OFFSET('Composition%'!$B25,0,M$14)))-IF(M$2=2,0,OFFSET('Composition%'!$B25,0,M$17)*OFFSET('Composition%'!$B25,0,M$18)*(M$24*EXP(-M$25/($B55+273)/RGas)))+ReactionRateK3!M55</f>
        <v>0</v>
      </c>
      <c r="N55" s="73"/>
      <c r="O55" s="73">
        <f ca="1">IF(O$2=0,0,O$22*EXP(O$23/($B55+273)/RGas)*(OFFSET('Composition%'!$B25,0,O$13)*OFFSET('Composition%'!$B25,0,O$14)))-IF(O$2=2,0,OFFSET('Composition%'!$B25,0,O$17)*OFFSET('Composition%'!$B25,0,O$18)*(O$24*EXP(-O$25/($B55+273)/RGas)))+ReactionRateK3!O55</f>
        <v>0</v>
      </c>
      <c r="P55" s="73">
        <f ca="1">IF(P$2=0,0,P$22*EXP(P$23/($B55+273)/RGas)*(OFFSET('Composition%'!$B25,0,P$13)*OFFSET('Composition%'!$B25,0,P$14)))-IF(P$2=2,0,OFFSET('Composition%'!$B25,0,P$17)*OFFSET('Composition%'!$B25,0,P$18)*(P$24*EXP(-P$25/($B55+273)/RGas)))+ReactionRateK3!P55</f>
        <v>1.4601020145546609E-2</v>
      </c>
      <c r="Q55" s="73">
        <f ca="1">IF(Q$2=0,0,Q$22*EXP(Q$23/($B55+273)/RGas)*(OFFSET('Composition%'!$B25,0,Q$13)*OFFSET('Composition%'!$B25,0,Q$14)))-IF(Q$2=2,0,OFFSET('Composition%'!$B25,0,Q$17)*OFFSET('Composition%'!$B25,0,Q$18)*(Q$24*EXP(-Q$25/($B55+273)/RGas)))+ReactionRateK3!Q55</f>
        <v>5.1333225855174797E-5</v>
      </c>
      <c r="R55" s="73">
        <f ca="1">IF(R$2=0,0,R$22*EXP(R$23/($B55+273)/RGas)*(OFFSET('Composition%'!$B25,0,R$13)*OFFSET('Composition%'!$B25,0,R$14)))-IF(R$2=2,0,OFFSET('Composition%'!$B25,0,R$17)*OFFSET('Composition%'!$B25,0,R$18)*(R$24*EXP(-R$25/($B55+273)/RGas)))+ReactionRateK3!R55</f>
        <v>5.204032268417075E-6</v>
      </c>
      <c r="S55" s="73"/>
      <c r="T55" s="73">
        <f ca="1">IF(T$2=0,0,T$22*EXP(T$23/($B55+273)/RGas)*(OFFSET('Composition%'!$B25,0,T$13)*OFFSET('Composition%'!$B25,0,T$14)))-IF(T$2=2,0,OFFSET('Composition%'!$B25,0,T$17)*OFFSET('Composition%'!$B25,0,T$18)*(T$24*EXP(-T$25/($B55+273)/RGas)))+ReactionRateK3!T55</f>
        <v>1.347797793214088E-2</v>
      </c>
      <c r="U55" s="73">
        <f ca="1">IF(U$2=0,0,U$22*EXP(U$23/($B55+273)/RGas)*(OFFSET('Composition%'!$B25,0,U$13)*OFFSET('Composition%'!$B25,0,U$14)))-IF(U$2=2,0,OFFSET('Composition%'!$B25,0,U$17)*OFFSET('Composition%'!$B25,0,U$18)*(U$24*EXP(-U$25/($B55+273)/RGas)))+ReactionRateK3!U55</f>
        <v>8.1898742597741423E-4</v>
      </c>
      <c r="V55" s="73">
        <f ca="1">IF(V$2=0,0,V$22*EXP(V$23/($B55+273)/RGas)*(OFFSET('Composition%'!$B25,0,V$13)*OFFSET('Composition%'!$B25,0,V$14)))-IF(V$2=2,0,OFFSET('Composition%'!$B25,0,V$17)*OFFSET('Composition%'!$B25,0,V$18)*(V$24*EXP(-V$25/($B55+273)/RGas)))+ReactionRateK3!V55</f>
        <v>0</v>
      </c>
      <c r="W55" s="73">
        <f ca="1">IF(W$2=0,0,W$22*EXP(W$23/($B55+273)/RGas)*(OFFSET('Composition%'!$B25,0,W$13)*OFFSET('Composition%'!$B25,0,W$14)))-IF(W$2=2,0,OFFSET('Composition%'!$B25,0,W$17)*OFFSET('Composition%'!$B25,0,W$18)*(W$24*EXP(-W$25/($B55+273)/RGas)))+ReactionRateK3!W55</f>
        <v>0</v>
      </c>
      <c r="X55" s="73">
        <f ca="1">IF(X$2=0,0,X$22*EXP(X$23/($B55+273)/RGas)*(OFFSET('Composition%'!$B25,0,X$13)*OFFSET('Composition%'!$B25,0,X$14)))-IF(X$2=2,0,OFFSET('Composition%'!$B25,0,X$17)*OFFSET('Composition%'!$B25,0,X$18)*(X$24*EXP(-X$25/($B55+273)/RGas)))+ReactionRateK3!X55</f>
        <v>7.6438486550704084E-8</v>
      </c>
      <c r="Y55" s="73">
        <f ca="1">IF(Y$2=0,0,Y$22*EXP(Y$23/($B55+273)/RGas)*(OFFSET('Composition%'!$B25,0,Y$13)*OFFSET('Composition%'!$B25,0,Y$14)))-IF(Y$2=2,0,OFFSET('Composition%'!$B25,0,Y$17)*OFFSET('Composition%'!$B25,0,Y$18)*(Y$24*EXP(-Y$25/($B55+273)/RGas)))+ReactionRateK3!Y55</f>
        <v>3.7832532224315247E-9</v>
      </c>
      <c r="Z55" s="73">
        <f ca="1">IF(Z$2=0,0,Z$22*EXP(Z$23/($B55+273)/RGas)*(OFFSET('Composition%'!$B25,0,Z$13)*OFFSET('Composition%'!$B25,0,Z$14)))-IF(Z$2=2,0,OFFSET('Composition%'!$B25,0,Z$17)*OFFSET('Composition%'!$B25,0,Z$18)*(Z$24*EXP(-Z$25/($B55+273)/RGas)))+ReactionRateK3!Z55</f>
        <v>0</v>
      </c>
      <c r="AA55" s="73">
        <f ca="1">IF(AA$2=0,0,AA$22*EXP(AA$23/($B55+273)/RGas)*(OFFSET('Composition%'!$B25,0,AA$13)*OFFSET('Composition%'!$B25,0,AA$14)))-IF(AA$2=2,0,OFFSET('Composition%'!$B25,0,AA$17)*OFFSET('Composition%'!$B25,0,AA$18)*(AA$24*EXP(-AA$25/($B55+273)/RGas)))+ReactionRateK3!AA55</f>
        <v>0</v>
      </c>
      <c r="AB55" s="73">
        <f ca="1">IF(AB$2=0,0,AB$22*EXP(AB$23/($B55+273)/RGas)*(OFFSET('Composition%'!$B25,0,AB$13)*OFFSET('Composition%'!$B25,0,AB$14)))-IF(AB$2=2,0,OFFSET('Composition%'!$B25,0,AB$17)*OFFSET('Composition%'!$B25,0,AB$18)*(AB$24*EXP(-AB$25/($B55+273)/RGas)))+ReactionRateK3!AB55</f>
        <v>0</v>
      </c>
      <c r="AC55" s="73">
        <f ca="1">IF(AC$2=0,0,AC$22*EXP(AC$23/($B55+273)/RGas)*(OFFSET('Composition%'!$B25,0,AC$13)*OFFSET('Composition%'!$B25,0,AC$14)))-IF(AC$2=2,0,OFFSET('Composition%'!$B25,0,AC$17)*OFFSET('Composition%'!$B25,0,AC$18)*(AC$24*EXP(-AC$25/($B55+273)/RGas)))+ReactionRateK3!AC55</f>
        <v>0</v>
      </c>
      <c r="AD55" s="73">
        <f ca="1">IF(AD$2=0,0,AD$22*EXP(AD$23/($B55+273)/RGas)*(OFFSET('Composition%'!$B25,0,AD$13)*OFFSET('Composition%'!$B25,0,AD$14)))-IF(AD$2=2,0,OFFSET('Composition%'!$B25,0,AD$17)*OFFSET('Composition%'!$B25,0,AD$18)*(AD$24*EXP(-AD$25/($B55+273)/RGas)))+ReactionRateK3!AD55</f>
        <v>0</v>
      </c>
      <c r="AE55" s="73">
        <f ca="1">IF(AE$2=0,0,AE$22*EXP(AE$23/($B55+273)/RGas)*(OFFSET('Composition%'!$B25,0,AE$13)*OFFSET('Composition%'!$B25,0,AE$14)))-IF(AE$2=2,0,OFFSET('Composition%'!$B25,0,AE$17)*OFFSET('Composition%'!$B25,0,AE$18)*(AE$24*EXP(-AE$25/($B55+273)/RGas)))+ReactionRateK3!AE55</f>
        <v>0</v>
      </c>
      <c r="AF55" s="73"/>
      <c r="AG55" s="73">
        <f ca="1">IF(AG$2=0,0,AG$22*EXP(AG$23/($B55+273)/RGas)*(OFFSET('Composition%'!$B25,0,AG$13)*OFFSET('Composition%'!$B25,0,AG$14)))-IF(AG$2=2,0,OFFSET('Composition%'!$B25,0,AG$17)*OFFSET('Composition%'!$B25,0,AG$18)*(AG$24*EXP(-AG$25/($B55+273)/RGas)))+ReactionRateK3!AG55</f>
        <v>0</v>
      </c>
      <c r="AH55" s="73">
        <f ca="1">IF(AH$2=0,0,AH$22*EXP(AH$23/($B55+273)/RGas)*(OFFSET('Composition%'!$B25,0,AH$13)*OFFSET('Composition%'!$B25,0,AH$14)))-IF(AH$2=2,0,OFFSET('Composition%'!$B25,0,AH$17)*OFFSET('Composition%'!$B25,0,AH$18)*(AH$24*EXP(-AH$25/($B55+273)/RGas)))+ReactionRateK3!AH55</f>
        <v>0</v>
      </c>
      <c r="AI55" s="73">
        <f ca="1">IF(AI$2=0,0,AI$22*EXP(AI$23/($B55+273)/RGas)*(OFFSET('Composition%'!$B25,0,AI$13)*OFFSET('Composition%'!$B25,0,AI$14)))-IF(AI$2=2,0,OFFSET('Composition%'!$B25,0,AI$17)*OFFSET('Composition%'!$B25,0,AI$18)*(AI$24*EXP(-AI$25/($B55+273)/RGas)))+ReactionRateK3!AI55</f>
        <v>0</v>
      </c>
      <c r="AJ55" s="73">
        <f ca="1">IF(AJ$2=0,0,AJ$22*EXP(AJ$23/($B55+273)/RGas)*(OFFSET('Composition%'!$B25,0,AJ$13)*OFFSET('Composition%'!$B25,0,AJ$14)))-IF(AJ$2=2,0,OFFSET('Composition%'!$B25,0,AJ$17)*OFFSET('Composition%'!$B25,0,AJ$18)*(AJ$24*EXP(-AJ$25/($B55+273)/RGas)))+ReactionRateK3!AJ55</f>
        <v>0</v>
      </c>
      <c r="AK55" s="73">
        <f ca="1">IF(AK$2=0,0,AK$22*EXP(AK$23/($B55+273)/RGas)*(OFFSET('Composition%'!$B25,0,AK$13)*OFFSET('Composition%'!$B25,0,AK$14)))-IF(AK$2=2,0,OFFSET('Composition%'!$B25,0,AK$17)*OFFSET('Composition%'!$B25,0,AK$18)*(AK$24*EXP(-AK$25/($B55+273)/RGas)))+ReactionRateK3!AK55</f>
        <v>0</v>
      </c>
      <c r="AL55" s="73">
        <f ca="1">IF(AL$2=0,0,AL$22*EXP(AL$23/($B55+273)/RGas)*(OFFSET('Composition%'!$B25,0,AL$13)*OFFSET('Composition%'!$B25,0,AL$14)))-IF(AL$2=2,0,OFFSET('Composition%'!$B25,0,AL$17)*OFFSET('Composition%'!$B25,0,AL$18)*(AL$24*EXP(-AL$25/($B55+273)/RGas)))+ReactionRateK3!AL55</f>
        <v>0</v>
      </c>
      <c r="AM55" s="73"/>
      <c r="AN55" s="73">
        <f ca="1">IF(AN$2=0,0,AN$22*EXP(AN$23/($B55+273)/RGas)*(OFFSET('Composition%'!$B25,0,AN$13)*OFFSET('Composition%'!$B25,0,AN$14)))-IF(AN$2=2,0,OFFSET('Composition%'!$B25,0,AN$17)*OFFSET('Composition%'!$B25,0,AN$18)*(AN$24*EXP(-AN$25/($B55+273)/RGas)))+ReactionRateK3!AN55</f>
        <v>0</v>
      </c>
      <c r="AO55" s="73">
        <f ca="1">IF(AO$2=0,0,AO$22*EXP(AO$23/($B55+273)/RGas)*(OFFSET('Composition%'!$B25,0,AO$13)*OFFSET('Composition%'!$B25,0,AO$14)))-IF(AO$2=2,0,OFFSET('Composition%'!$B25,0,AO$17)*OFFSET('Composition%'!$B25,0,AO$18)*(AO$24*EXP(-AO$25/($B55+273)/RGas)))+ReactionRateK3!AO55</f>
        <v>0</v>
      </c>
      <c r="AP55" s="73">
        <f ca="1">IF(AP$2=0,0,AP$22*EXP(AP$23/($B55+273)/RGas)*(OFFSET('Composition%'!$B25,0,AP$13)*OFFSET('Composition%'!$B25,0,AP$14)))-IF(AP$2=2,0,OFFSET('Composition%'!$B25,0,AP$17)*OFFSET('Composition%'!$B25,0,AP$18)*(AP$24*EXP(-AP$25/($B55+273)/RGas)))+ReactionRateK3!AP55</f>
        <v>7.1386379541969234E-12</v>
      </c>
      <c r="AQ55" s="73">
        <f ca="1">IF(AQ$2=0,0,AQ$22*EXP(AQ$23/($B55+273)/RGas)*(OFFSET('Composition%'!$B25,0,AQ$13)*OFFSET('Composition%'!$B25,0,AQ$14)))-IF(AQ$2=2,0,OFFSET('Composition%'!$B25,0,AQ$17)*OFFSET('Composition%'!$B25,0,AQ$18)*(AQ$24*EXP(-AQ$25/($B55+273)/RGas)))+ReactionRateK3!AQ55</f>
        <v>0</v>
      </c>
      <c r="AR55" s="73">
        <f ca="1">IF(AR$2=0,0,AR$22*EXP(AR$23/($B55+273)/RGas)*(OFFSET('Composition%'!$B25,0,AR$13)*OFFSET('Composition%'!$B25,0,AR$14)))-IF(AR$2=2,0,OFFSET('Composition%'!$B25,0,AR$17)*OFFSET('Composition%'!$B25,0,AR$18)*(AR$24*EXP(-AR$25/($B55+273)/RGas)))+ReactionRateK3!AR55</f>
        <v>0</v>
      </c>
    </row>
    <row r="56" spans="1:44">
      <c r="A56" s="3">
        <f t="shared" si="7"/>
        <v>1.2000000000000004</v>
      </c>
      <c r="B56" s="19">
        <f ca="1">'Composition%'!B26</f>
        <v>411.26021850139762</v>
      </c>
      <c r="C56">
        <f t="shared" si="8"/>
        <v>30</v>
      </c>
      <c r="D56" s="26">
        <f ca="1">('Composition%'!C26*ReactionRateK4!C56)^3</f>
        <v>8.0916996003874289</v>
      </c>
      <c r="E56" s="4"/>
      <c r="F56" s="73">
        <f ca="1">IF(F$2=0,0,F$22*EXP(F$23/($B56+273)/RGas)*(OFFSET('Composition%'!$B26,0,F$13)*OFFSET('Composition%'!$B26,0,F$14)))-IF(F$2=2,0,OFFSET('Composition%'!$B26,0,F$17)*OFFSET('Composition%'!$B26,0,F$18)*(F$24*EXP(-F$25/($B56+273)/RGas)))+ReactionRateK3!F56</f>
        <v>1.767308645561539E-2</v>
      </c>
      <c r="G56" s="73">
        <f ca="1">IF(G$2=0,0,G$22*EXP(G$23/($B56+273)/RGas)*(OFFSET('Composition%'!$B26,0,G$13)*OFFSET('Composition%'!$B26,0,G$14)))-IF(G$2=2,0,OFFSET('Composition%'!$B26,0,G$17)*OFFSET('Composition%'!$B26,0,G$18)*(G$24*EXP(-G$25/($B56+273)/RGas)))+ReactionRateK3!G56</f>
        <v>6.5260113216566214E-3</v>
      </c>
      <c r="H56" s="73">
        <f ca="1">IF(H$2=0,0,H$22*EXP(H$23/($B56+273)/RGas)*(OFFSET('Composition%'!$B26,0,H$13)*OFFSET('Composition%'!$B26,0,H$14)))-IF(H$2=2,0,OFFSET('Composition%'!$B26,0,H$17)*OFFSET('Composition%'!$B26,0,H$18)*(H$24*EXP(-H$25/($B56+273)/RGas)))+ReactionRateK3!H56</f>
        <v>-3.6088423229710933E-6</v>
      </c>
      <c r="I56" s="73">
        <f ca="1">IF(I$2=0,0,I$22*EXP(I$23/($B56+273)/RGas)*(OFFSET('Composition%'!$B26,0,I$13)*OFFSET('Composition%'!$B26,0,I$14)))-IF(I$2=2,0,OFFSET('Composition%'!$B26,0,I$17)*OFFSET('Composition%'!$B26,0,I$18)*(I$24*EXP(-I$25/($B56+273)/RGas)))+ReactionRateK3!I56</f>
        <v>-2.9506174195439846E-3</v>
      </c>
      <c r="J56" s="73"/>
      <c r="K56" s="73">
        <f ca="1">IF(K$2=0,0,K$22*EXP(K$23/($B56+273)/RGas)*(OFFSET('Composition%'!$B26,0,K$13)*OFFSET('Composition%'!$B26,0,K$14)))-IF(K$2=2,0,OFFSET('Composition%'!$B26,0,K$17)*OFFSET('Composition%'!$B26,0,K$18)*(K$24*EXP(-K$25/($B56+273)/RGas)))+ReactionRateK3!K56</f>
        <v>6.6863076317033032E-2</v>
      </c>
      <c r="L56" s="73">
        <f ca="1">IF(L$2=0,0,L$22*EXP(L$23/($B56+273)/RGas)*(OFFSET('Composition%'!$B26,0,L$13)*OFFSET('Composition%'!$B26,0,L$14)))-IF(L$2=2,0,OFFSET('Composition%'!$B26,0,L$17)*OFFSET('Composition%'!$B26,0,L$18)*(L$24*EXP(-L$25/($B56+273)/RGas)))+ReactionRateK3!L56</f>
        <v>-6.3196233671036009E-3</v>
      </c>
      <c r="M56" s="73">
        <f ca="1">IF(M$2=0,0,M$22*EXP(M$23/($B56+273)/RGas)*(OFFSET('Composition%'!$B26,0,M$13)*OFFSET('Composition%'!$B26,0,M$14)))-IF(M$2=2,0,OFFSET('Composition%'!$B26,0,M$17)*OFFSET('Composition%'!$B26,0,M$18)*(M$24*EXP(-M$25/($B56+273)/RGas)))+ReactionRateK3!M56</f>
        <v>0</v>
      </c>
      <c r="N56" s="73"/>
      <c r="O56" s="73">
        <f ca="1">IF(O$2=0,0,O$22*EXP(O$23/($B56+273)/RGas)*(OFFSET('Composition%'!$B26,0,O$13)*OFFSET('Composition%'!$B26,0,O$14)))-IF(O$2=2,0,OFFSET('Composition%'!$B26,0,O$17)*OFFSET('Composition%'!$B26,0,O$18)*(O$24*EXP(-O$25/($B56+273)/RGas)))+ReactionRateK3!O56</f>
        <v>0</v>
      </c>
      <c r="P56" s="73">
        <f ca="1">IF(P$2=0,0,P$22*EXP(P$23/($B56+273)/RGas)*(OFFSET('Composition%'!$B26,0,P$13)*OFFSET('Composition%'!$B26,0,P$14)))-IF(P$2=2,0,OFFSET('Composition%'!$B26,0,P$17)*OFFSET('Composition%'!$B26,0,P$18)*(P$24*EXP(-P$25/($B56+273)/RGas)))+ReactionRateK3!P56</f>
        <v>1.5363669034701502E-2</v>
      </c>
      <c r="Q56" s="73">
        <f ca="1">IF(Q$2=0,0,Q$22*EXP(Q$23/($B56+273)/RGas)*(OFFSET('Composition%'!$B26,0,Q$13)*OFFSET('Composition%'!$B26,0,Q$14)))-IF(Q$2=2,0,OFFSET('Composition%'!$B26,0,Q$17)*OFFSET('Composition%'!$B26,0,Q$18)*(Q$24*EXP(-Q$25/($B56+273)/RGas)))+ReactionRateK3!Q56</f>
        <v>5.4818618117406552E-5</v>
      </c>
      <c r="R56" s="73">
        <f ca="1">IF(R$2=0,0,R$22*EXP(R$23/($B56+273)/RGas)*(OFFSET('Composition%'!$B26,0,R$13)*OFFSET('Composition%'!$B26,0,R$14)))-IF(R$2=2,0,OFFSET('Composition%'!$B26,0,R$17)*OFFSET('Composition%'!$B26,0,R$18)*(R$24*EXP(-R$25/($B56+273)/RGas)))+ReactionRateK3!R56</f>
        <v>5.6925095476367106E-6</v>
      </c>
      <c r="S56" s="73"/>
      <c r="T56" s="73">
        <f ca="1">IF(T$2=0,0,T$22*EXP(T$23/($B56+273)/RGas)*(OFFSET('Composition%'!$B26,0,T$13)*OFFSET('Composition%'!$B26,0,T$14)))-IF(T$2=2,0,OFFSET('Composition%'!$B26,0,T$17)*OFFSET('Composition%'!$B26,0,T$18)*(T$24*EXP(-T$25/($B56+273)/RGas)))+ReactionRateK3!T56</f>
        <v>1.2678256731256334E-2</v>
      </c>
      <c r="U56" s="73">
        <f ca="1">IF(U$2=0,0,U$22*EXP(U$23/($B56+273)/RGas)*(OFFSET('Composition%'!$B26,0,U$13)*OFFSET('Composition%'!$B26,0,U$14)))-IF(U$2=2,0,OFFSET('Composition%'!$B26,0,U$17)*OFFSET('Composition%'!$B26,0,U$18)*(U$24*EXP(-U$25/($B56+273)/RGas)))+ReactionRateK3!U56</f>
        <v>7.30308283294616E-4</v>
      </c>
      <c r="V56" s="73">
        <f ca="1">IF(V$2=0,0,V$22*EXP(V$23/($B56+273)/RGas)*(OFFSET('Composition%'!$B26,0,V$13)*OFFSET('Composition%'!$B26,0,V$14)))-IF(V$2=2,0,OFFSET('Composition%'!$B26,0,V$17)*OFFSET('Composition%'!$B26,0,V$18)*(V$24*EXP(-V$25/($B56+273)/RGas)))+ReactionRateK3!V56</f>
        <v>0</v>
      </c>
      <c r="W56" s="73">
        <f ca="1">IF(W$2=0,0,W$22*EXP(W$23/($B56+273)/RGas)*(OFFSET('Composition%'!$B26,0,W$13)*OFFSET('Composition%'!$B26,0,W$14)))-IF(W$2=2,0,OFFSET('Composition%'!$B26,0,W$17)*OFFSET('Composition%'!$B26,0,W$18)*(W$24*EXP(-W$25/($B56+273)/RGas)))+ReactionRateK3!W56</f>
        <v>0</v>
      </c>
      <c r="X56" s="73">
        <f ca="1">IF(X$2=0,0,X$22*EXP(X$23/($B56+273)/RGas)*(OFFSET('Composition%'!$B26,0,X$13)*OFFSET('Composition%'!$B26,0,X$14)))-IF(X$2=2,0,OFFSET('Composition%'!$B26,0,X$17)*OFFSET('Composition%'!$B26,0,X$18)*(X$24*EXP(-X$25/($B56+273)/RGas)))+ReactionRateK3!X56</f>
        <v>7.5934502032813796E-8</v>
      </c>
      <c r="Y56" s="73">
        <f ca="1">IF(Y$2=0,0,Y$22*EXP(Y$23/($B56+273)/RGas)*(OFFSET('Composition%'!$B26,0,Y$13)*OFFSET('Composition%'!$B26,0,Y$14)))-IF(Y$2=2,0,OFFSET('Composition%'!$B26,0,Y$17)*OFFSET('Composition%'!$B26,0,Y$18)*(Y$24*EXP(-Y$25/($B56+273)/RGas)))+ReactionRateK3!Y56</f>
        <v>3.7583089680721822E-9</v>
      </c>
      <c r="Z56" s="73">
        <f ca="1">IF(Z$2=0,0,Z$22*EXP(Z$23/($B56+273)/RGas)*(OFFSET('Composition%'!$B26,0,Z$13)*OFFSET('Composition%'!$B26,0,Z$14)))-IF(Z$2=2,0,OFFSET('Composition%'!$B26,0,Z$17)*OFFSET('Composition%'!$B26,0,Z$18)*(Z$24*EXP(-Z$25/($B56+273)/RGas)))+ReactionRateK3!Z56</f>
        <v>0</v>
      </c>
      <c r="AA56" s="73">
        <f ca="1">IF(AA$2=0,0,AA$22*EXP(AA$23/($B56+273)/RGas)*(OFFSET('Composition%'!$B26,0,AA$13)*OFFSET('Composition%'!$B26,0,AA$14)))-IF(AA$2=2,0,OFFSET('Composition%'!$B26,0,AA$17)*OFFSET('Composition%'!$B26,0,AA$18)*(AA$24*EXP(-AA$25/($B56+273)/RGas)))+ReactionRateK3!AA56</f>
        <v>0</v>
      </c>
      <c r="AB56" s="73">
        <f ca="1">IF(AB$2=0,0,AB$22*EXP(AB$23/($B56+273)/RGas)*(OFFSET('Composition%'!$B26,0,AB$13)*OFFSET('Composition%'!$B26,0,AB$14)))-IF(AB$2=2,0,OFFSET('Composition%'!$B26,0,AB$17)*OFFSET('Composition%'!$B26,0,AB$18)*(AB$24*EXP(-AB$25/($B56+273)/RGas)))+ReactionRateK3!AB56</f>
        <v>0</v>
      </c>
      <c r="AC56" s="73">
        <f ca="1">IF(AC$2=0,0,AC$22*EXP(AC$23/($B56+273)/RGas)*(OFFSET('Composition%'!$B26,0,AC$13)*OFFSET('Composition%'!$B26,0,AC$14)))-IF(AC$2=2,0,OFFSET('Composition%'!$B26,0,AC$17)*OFFSET('Composition%'!$B26,0,AC$18)*(AC$24*EXP(-AC$25/($B56+273)/RGas)))+ReactionRateK3!AC56</f>
        <v>0</v>
      </c>
      <c r="AD56" s="73">
        <f ca="1">IF(AD$2=0,0,AD$22*EXP(AD$23/($B56+273)/RGas)*(OFFSET('Composition%'!$B26,0,AD$13)*OFFSET('Composition%'!$B26,0,AD$14)))-IF(AD$2=2,0,OFFSET('Composition%'!$B26,0,AD$17)*OFFSET('Composition%'!$B26,0,AD$18)*(AD$24*EXP(-AD$25/($B56+273)/RGas)))+ReactionRateK3!AD56</f>
        <v>0</v>
      </c>
      <c r="AE56" s="73">
        <f ca="1">IF(AE$2=0,0,AE$22*EXP(AE$23/($B56+273)/RGas)*(OFFSET('Composition%'!$B26,0,AE$13)*OFFSET('Composition%'!$B26,0,AE$14)))-IF(AE$2=2,0,OFFSET('Composition%'!$B26,0,AE$17)*OFFSET('Composition%'!$B26,0,AE$18)*(AE$24*EXP(-AE$25/($B56+273)/RGas)))+ReactionRateK3!AE56</f>
        <v>0</v>
      </c>
      <c r="AF56" s="73"/>
      <c r="AG56" s="73">
        <f ca="1">IF(AG$2=0,0,AG$22*EXP(AG$23/($B56+273)/RGas)*(OFFSET('Composition%'!$B26,0,AG$13)*OFFSET('Composition%'!$B26,0,AG$14)))-IF(AG$2=2,0,OFFSET('Composition%'!$B26,0,AG$17)*OFFSET('Composition%'!$B26,0,AG$18)*(AG$24*EXP(-AG$25/($B56+273)/RGas)))+ReactionRateK3!AG56</f>
        <v>0</v>
      </c>
      <c r="AH56" s="73">
        <f ca="1">IF(AH$2=0,0,AH$22*EXP(AH$23/($B56+273)/RGas)*(OFFSET('Composition%'!$B26,0,AH$13)*OFFSET('Composition%'!$B26,0,AH$14)))-IF(AH$2=2,0,OFFSET('Composition%'!$B26,0,AH$17)*OFFSET('Composition%'!$B26,0,AH$18)*(AH$24*EXP(-AH$25/($B56+273)/RGas)))+ReactionRateK3!AH56</f>
        <v>0</v>
      </c>
      <c r="AI56" s="73">
        <f ca="1">IF(AI$2=0,0,AI$22*EXP(AI$23/($B56+273)/RGas)*(OFFSET('Composition%'!$B26,0,AI$13)*OFFSET('Composition%'!$B26,0,AI$14)))-IF(AI$2=2,0,OFFSET('Composition%'!$B26,0,AI$17)*OFFSET('Composition%'!$B26,0,AI$18)*(AI$24*EXP(-AI$25/($B56+273)/RGas)))+ReactionRateK3!AI56</f>
        <v>0</v>
      </c>
      <c r="AJ56" s="73">
        <f ca="1">IF(AJ$2=0,0,AJ$22*EXP(AJ$23/($B56+273)/RGas)*(OFFSET('Composition%'!$B26,0,AJ$13)*OFFSET('Composition%'!$B26,0,AJ$14)))-IF(AJ$2=2,0,OFFSET('Composition%'!$B26,0,AJ$17)*OFFSET('Composition%'!$B26,0,AJ$18)*(AJ$24*EXP(-AJ$25/($B56+273)/RGas)))+ReactionRateK3!AJ56</f>
        <v>0</v>
      </c>
      <c r="AK56" s="73">
        <f ca="1">IF(AK$2=0,0,AK$22*EXP(AK$23/($B56+273)/RGas)*(OFFSET('Composition%'!$B26,0,AK$13)*OFFSET('Composition%'!$B26,0,AK$14)))-IF(AK$2=2,0,OFFSET('Composition%'!$B26,0,AK$17)*OFFSET('Composition%'!$B26,0,AK$18)*(AK$24*EXP(-AK$25/($B56+273)/RGas)))+ReactionRateK3!AK56</f>
        <v>0</v>
      </c>
      <c r="AL56" s="73">
        <f ca="1">IF(AL$2=0,0,AL$22*EXP(AL$23/($B56+273)/RGas)*(OFFSET('Composition%'!$B26,0,AL$13)*OFFSET('Composition%'!$B26,0,AL$14)))-IF(AL$2=2,0,OFFSET('Composition%'!$B26,0,AL$17)*OFFSET('Composition%'!$B26,0,AL$18)*(AL$24*EXP(-AL$25/($B56+273)/RGas)))+ReactionRateK3!AL56</f>
        <v>0</v>
      </c>
      <c r="AM56" s="73"/>
      <c r="AN56" s="73">
        <f ca="1">IF(AN$2=0,0,AN$22*EXP(AN$23/($B56+273)/RGas)*(OFFSET('Composition%'!$B26,0,AN$13)*OFFSET('Composition%'!$B26,0,AN$14)))-IF(AN$2=2,0,OFFSET('Composition%'!$B26,0,AN$17)*OFFSET('Composition%'!$B26,0,AN$18)*(AN$24*EXP(-AN$25/($B56+273)/RGas)))+ReactionRateK3!AN56</f>
        <v>0</v>
      </c>
      <c r="AO56" s="73">
        <f ca="1">IF(AO$2=0,0,AO$22*EXP(AO$23/($B56+273)/RGas)*(OFFSET('Composition%'!$B26,0,AO$13)*OFFSET('Composition%'!$B26,0,AO$14)))-IF(AO$2=2,0,OFFSET('Composition%'!$B26,0,AO$17)*OFFSET('Composition%'!$B26,0,AO$18)*(AO$24*EXP(-AO$25/($B56+273)/RGas)))+ReactionRateK3!AO56</f>
        <v>0</v>
      </c>
      <c r="AP56" s="73">
        <f ca="1">IF(AP$2=0,0,AP$22*EXP(AP$23/($B56+273)/RGas)*(OFFSET('Composition%'!$B26,0,AP$13)*OFFSET('Composition%'!$B26,0,AP$14)))-IF(AP$2=2,0,OFFSET('Composition%'!$B26,0,AP$17)*OFFSET('Composition%'!$B26,0,AP$18)*(AP$24*EXP(-AP$25/($B56+273)/RGas)))+ReactionRateK3!AP56</f>
        <v>7.1694134240407098E-12</v>
      </c>
      <c r="AQ56" s="73">
        <f ca="1">IF(AQ$2=0,0,AQ$22*EXP(AQ$23/($B56+273)/RGas)*(OFFSET('Composition%'!$B26,0,AQ$13)*OFFSET('Composition%'!$B26,0,AQ$14)))-IF(AQ$2=2,0,OFFSET('Composition%'!$B26,0,AQ$17)*OFFSET('Composition%'!$B26,0,AQ$18)*(AQ$24*EXP(-AQ$25/($B56+273)/RGas)))+ReactionRateK3!AQ56</f>
        <v>0</v>
      </c>
      <c r="AR56" s="73">
        <f ca="1">IF(AR$2=0,0,AR$22*EXP(AR$23/($B56+273)/RGas)*(OFFSET('Composition%'!$B26,0,AR$13)*OFFSET('Composition%'!$B26,0,AR$14)))-IF(AR$2=2,0,OFFSET('Composition%'!$B26,0,AR$17)*OFFSET('Composition%'!$B26,0,AR$18)*(AR$24*EXP(-AR$25/($B56+273)/RGas)))+ReactionRateK3!AR56</f>
        <v>0</v>
      </c>
    </row>
    <row r="57" spans="1:44">
      <c r="A57" s="3">
        <f t="shared" si="7"/>
        <v>1.2500000000000004</v>
      </c>
      <c r="B57" s="19">
        <f ca="1">'Composition%'!B27</f>
        <v>411.44632263300974</v>
      </c>
      <c r="C57">
        <f t="shared" si="8"/>
        <v>30</v>
      </c>
      <c r="D57" s="26">
        <f ca="1">('Composition%'!C27*ReactionRateK4!C57)^3</f>
        <v>7.9415621822359137</v>
      </c>
      <c r="E57" s="4"/>
      <c r="F57" s="73">
        <f ca="1">IF(F$2=0,0,F$22*EXP(F$23/($B57+273)/RGas)*(OFFSET('Composition%'!$B27,0,F$13)*OFFSET('Composition%'!$B27,0,F$14)))-IF(F$2=2,0,OFFSET('Composition%'!$B27,0,F$17)*OFFSET('Composition%'!$B27,0,F$18)*(F$24*EXP(-F$25/($B57+273)/RGas)))+ReactionRateK3!F57</f>
        <v>1.7240941341535899E-2</v>
      </c>
      <c r="G57" s="73">
        <f ca="1">IF(G$2=0,0,G$22*EXP(G$23/($B57+273)/RGas)*(OFFSET('Composition%'!$B27,0,G$13)*OFFSET('Composition%'!$B27,0,G$14)))-IF(G$2=2,0,OFFSET('Composition%'!$B27,0,G$17)*OFFSET('Composition%'!$B27,0,G$18)*(G$24*EXP(-G$25/($B57+273)/RGas)))+ReactionRateK3!G57</f>
        <v>6.3754250213790605E-3</v>
      </c>
      <c r="H57" s="73">
        <f ca="1">IF(H$2=0,0,H$22*EXP(H$23/($B57+273)/RGas)*(OFFSET('Composition%'!$B27,0,H$13)*OFFSET('Composition%'!$B27,0,H$14)))-IF(H$2=2,0,OFFSET('Composition%'!$B27,0,H$17)*OFFSET('Composition%'!$B27,0,H$18)*(H$24*EXP(-H$25/($B57+273)/RGas)))+ReactionRateK3!H57</f>
        <v>-3.8081911030958662E-6</v>
      </c>
      <c r="I57" s="73">
        <f ca="1">IF(I$2=0,0,I$22*EXP(I$23/($B57+273)/RGas)*(OFFSET('Composition%'!$B27,0,I$13)*OFFSET('Composition%'!$B27,0,I$14)))-IF(I$2=2,0,OFFSET('Composition%'!$B27,0,I$17)*OFFSET('Composition%'!$B27,0,I$18)*(I$24*EXP(-I$25/($B57+273)/RGas)))+ReactionRateK3!I57</f>
        <v>-2.6158710881183517E-3</v>
      </c>
      <c r="J57" s="73"/>
      <c r="K57" s="73">
        <f ca="1">IF(K$2=0,0,K$22*EXP(K$23/($B57+273)/RGas)*(OFFSET('Composition%'!$B27,0,K$13)*OFFSET('Composition%'!$B27,0,K$14)))-IF(K$2=2,0,OFFSET('Composition%'!$B27,0,K$17)*OFFSET('Composition%'!$B27,0,K$18)*(K$24*EXP(-K$25/($B57+273)/RGas)))+ReactionRateK3!K57</f>
        <v>6.5745628191233224E-2</v>
      </c>
      <c r="L57" s="73">
        <f ca="1">IF(L$2=0,0,L$22*EXP(L$23/($B57+273)/RGas)*(OFFSET('Composition%'!$B27,0,L$13)*OFFSET('Composition%'!$B27,0,L$14)))-IF(L$2=2,0,OFFSET('Composition%'!$B27,0,L$17)*OFFSET('Composition%'!$B27,0,L$18)*(L$24*EXP(-L$25/($B57+273)/RGas)))+ReactionRateK3!L57</f>
        <v>-6.9115497871501137E-3</v>
      </c>
      <c r="M57" s="73">
        <f ca="1">IF(M$2=0,0,M$22*EXP(M$23/($B57+273)/RGas)*(OFFSET('Composition%'!$B27,0,M$13)*OFFSET('Composition%'!$B27,0,M$14)))-IF(M$2=2,0,OFFSET('Composition%'!$B27,0,M$17)*OFFSET('Composition%'!$B27,0,M$18)*(M$24*EXP(-M$25/($B57+273)/RGas)))+ReactionRateK3!M57</f>
        <v>0</v>
      </c>
      <c r="N57" s="73"/>
      <c r="O57" s="73">
        <f ca="1">IF(O$2=0,0,O$22*EXP(O$23/($B57+273)/RGas)*(OFFSET('Composition%'!$B27,0,O$13)*OFFSET('Composition%'!$B27,0,O$14)))-IF(O$2=2,0,OFFSET('Composition%'!$B27,0,O$17)*OFFSET('Composition%'!$B27,0,O$18)*(O$24*EXP(-O$25/($B57+273)/RGas)))+ReactionRateK3!O57</f>
        <v>0</v>
      </c>
      <c r="P57" s="73">
        <f ca="1">IF(P$2=0,0,P$22*EXP(P$23/($B57+273)/RGas)*(OFFSET('Composition%'!$B27,0,P$13)*OFFSET('Composition%'!$B27,0,P$14)))-IF(P$2=2,0,OFFSET('Composition%'!$B27,0,P$17)*OFFSET('Composition%'!$B27,0,P$18)*(P$24*EXP(-P$25/($B57+273)/RGas)))+ReactionRateK3!P57</f>
        <v>1.6109338091362169E-2</v>
      </c>
      <c r="Q57" s="73">
        <f ca="1">IF(Q$2=0,0,Q$22*EXP(Q$23/($B57+273)/RGas)*(OFFSET('Composition%'!$B27,0,Q$13)*OFFSET('Composition%'!$B27,0,Q$14)))-IF(Q$2=2,0,OFFSET('Composition%'!$B27,0,Q$17)*OFFSET('Composition%'!$B27,0,Q$18)*(Q$24*EXP(-Q$25/($B57+273)/RGas)))+ReactionRateK3!Q57</f>
        <v>5.8356412364724718E-5</v>
      </c>
      <c r="R57" s="73">
        <f ca="1">IF(R$2=0,0,R$22*EXP(R$23/($B57+273)/RGas)*(OFFSET('Composition%'!$B27,0,R$13)*OFFSET('Composition%'!$B27,0,R$14)))-IF(R$2=2,0,OFFSET('Composition%'!$B27,0,R$17)*OFFSET('Composition%'!$B27,0,R$18)*(R$24*EXP(-R$25/($B57+273)/RGas)))+ReactionRateK3!R57</f>
        <v>6.2082781514276148E-6</v>
      </c>
      <c r="S57" s="73"/>
      <c r="T57" s="73">
        <f ca="1">IF(T$2=0,0,T$22*EXP(T$23/($B57+273)/RGas)*(OFFSET('Composition%'!$B27,0,T$13)*OFFSET('Composition%'!$B27,0,T$14)))-IF(T$2=2,0,OFFSET('Composition%'!$B27,0,T$17)*OFFSET('Composition%'!$B27,0,T$18)*(T$24*EXP(-T$25/($B57+273)/RGas)))+ReactionRateK3!T57</f>
        <v>1.192275478944519E-2</v>
      </c>
      <c r="U57" s="73">
        <f ca="1">IF(U$2=0,0,U$22*EXP(U$23/($B57+273)/RGas)*(OFFSET('Composition%'!$B27,0,U$13)*OFFSET('Composition%'!$B27,0,U$14)))-IF(U$2=2,0,OFFSET('Composition%'!$B27,0,U$17)*OFFSET('Composition%'!$B27,0,U$18)*(U$24*EXP(-U$25/($B57+273)/RGas)))+ReactionRateK3!U57</f>
        <v>6.5196272360355063E-4</v>
      </c>
      <c r="V57" s="73">
        <f ca="1">IF(V$2=0,0,V$22*EXP(V$23/($B57+273)/RGas)*(OFFSET('Composition%'!$B27,0,V$13)*OFFSET('Composition%'!$B27,0,V$14)))-IF(V$2=2,0,OFFSET('Composition%'!$B27,0,V$17)*OFFSET('Composition%'!$B27,0,V$18)*(V$24*EXP(-V$25/($B57+273)/RGas)))+ReactionRateK3!V57</f>
        <v>0</v>
      </c>
      <c r="W57" s="73">
        <f ca="1">IF(W$2=0,0,W$22*EXP(W$23/($B57+273)/RGas)*(OFFSET('Composition%'!$B27,0,W$13)*OFFSET('Composition%'!$B27,0,W$14)))-IF(W$2=2,0,OFFSET('Composition%'!$B27,0,W$17)*OFFSET('Composition%'!$B27,0,W$18)*(W$24*EXP(-W$25/($B57+273)/RGas)))+ReactionRateK3!W57</f>
        <v>0</v>
      </c>
      <c r="X57" s="73">
        <f ca="1">IF(X$2=0,0,X$22*EXP(X$23/($B57+273)/RGas)*(OFFSET('Composition%'!$B27,0,X$13)*OFFSET('Composition%'!$B27,0,X$14)))-IF(X$2=2,0,OFFSET('Composition%'!$B27,0,X$17)*OFFSET('Composition%'!$B27,0,X$18)*(X$24*EXP(-X$25/($B57+273)/RGas)))+ReactionRateK3!X57</f>
        <v>7.5461834724613364E-8</v>
      </c>
      <c r="Y57" s="73">
        <f ca="1">IF(Y$2=0,0,Y$22*EXP(Y$23/($B57+273)/RGas)*(OFFSET('Composition%'!$B27,0,Y$13)*OFFSET('Composition%'!$B27,0,Y$14)))-IF(Y$2=2,0,OFFSET('Composition%'!$B27,0,Y$17)*OFFSET('Composition%'!$B27,0,Y$18)*(Y$24*EXP(-Y$25/($B57+273)/RGas)))+ReactionRateK3!Y57</f>
        <v>3.7349147304625574E-9</v>
      </c>
      <c r="Z57" s="73">
        <f ca="1">IF(Z$2=0,0,Z$22*EXP(Z$23/($B57+273)/RGas)*(OFFSET('Composition%'!$B27,0,Z$13)*OFFSET('Composition%'!$B27,0,Z$14)))-IF(Z$2=2,0,OFFSET('Composition%'!$B27,0,Z$17)*OFFSET('Composition%'!$B27,0,Z$18)*(Z$24*EXP(-Z$25/($B57+273)/RGas)))+ReactionRateK3!Z57</f>
        <v>0</v>
      </c>
      <c r="AA57" s="73">
        <f ca="1">IF(AA$2=0,0,AA$22*EXP(AA$23/($B57+273)/RGas)*(OFFSET('Composition%'!$B27,0,AA$13)*OFFSET('Composition%'!$B27,0,AA$14)))-IF(AA$2=2,0,OFFSET('Composition%'!$B27,0,AA$17)*OFFSET('Composition%'!$B27,0,AA$18)*(AA$24*EXP(-AA$25/($B57+273)/RGas)))+ReactionRateK3!AA57</f>
        <v>0</v>
      </c>
      <c r="AB57" s="73">
        <f ca="1">IF(AB$2=0,0,AB$22*EXP(AB$23/($B57+273)/RGas)*(OFFSET('Composition%'!$B27,0,AB$13)*OFFSET('Composition%'!$B27,0,AB$14)))-IF(AB$2=2,0,OFFSET('Composition%'!$B27,0,AB$17)*OFFSET('Composition%'!$B27,0,AB$18)*(AB$24*EXP(-AB$25/($B57+273)/RGas)))+ReactionRateK3!AB57</f>
        <v>0</v>
      </c>
      <c r="AC57" s="73">
        <f ca="1">IF(AC$2=0,0,AC$22*EXP(AC$23/($B57+273)/RGas)*(OFFSET('Composition%'!$B27,0,AC$13)*OFFSET('Composition%'!$B27,0,AC$14)))-IF(AC$2=2,0,OFFSET('Composition%'!$B27,0,AC$17)*OFFSET('Composition%'!$B27,0,AC$18)*(AC$24*EXP(-AC$25/($B57+273)/RGas)))+ReactionRateK3!AC57</f>
        <v>0</v>
      </c>
      <c r="AD57" s="73">
        <f ca="1">IF(AD$2=0,0,AD$22*EXP(AD$23/($B57+273)/RGas)*(OFFSET('Composition%'!$B27,0,AD$13)*OFFSET('Composition%'!$B27,0,AD$14)))-IF(AD$2=2,0,OFFSET('Composition%'!$B27,0,AD$17)*OFFSET('Composition%'!$B27,0,AD$18)*(AD$24*EXP(-AD$25/($B57+273)/RGas)))+ReactionRateK3!AD57</f>
        <v>0</v>
      </c>
      <c r="AE57" s="73">
        <f ca="1">IF(AE$2=0,0,AE$22*EXP(AE$23/($B57+273)/RGas)*(OFFSET('Composition%'!$B27,0,AE$13)*OFFSET('Composition%'!$B27,0,AE$14)))-IF(AE$2=2,0,OFFSET('Composition%'!$B27,0,AE$17)*OFFSET('Composition%'!$B27,0,AE$18)*(AE$24*EXP(-AE$25/($B57+273)/RGas)))+ReactionRateK3!AE57</f>
        <v>0</v>
      </c>
      <c r="AF57" s="73"/>
      <c r="AG57" s="73">
        <f ca="1">IF(AG$2=0,0,AG$22*EXP(AG$23/($B57+273)/RGas)*(OFFSET('Composition%'!$B27,0,AG$13)*OFFSET('Composition%'!$B27,0,AG$14)))-IF(AG$2=2,0,OFFSET('Composition%'!$B27,0,AG$17)*OFFSET('Composition%'!$B27,0,AG$18)*(AG$24*EXP(-AG$25/($B57+273)/RGas)))+ReactionRateK3!AG57</f>
        <v>0</v>
      </c>
      <c r="AH57" s="73">
        <f ca="1">IF(AH$2=0,0,AH$22*EXP(AH$23/($B57+273)/RGas)*(OFFSET('Composition%'!$B27,0,AH$13)*OFFSET('Composition%'!$B27,0,AH$14)))-IF(AH$2=2,0,OFFSET('Composition%'!$B27,0,AH$17)*OFFSET('Composition%'!$B27,0,AH$18)*(AH$24*EXP(-AH$25/($B57+273)/RGas)))+ReactionRateK3!AH57</f>
        <v>0</v>
      </c>
      <c r="AI57" s="73">
        <f ca="1">IF(AI$2=0,0,AI$22*EXP(AI$23/($B57+273)/RGas)*(OFFSET('Composition%'!$B27,0,AI$13)*OFFSET('Composition%'!$B27,0,AI$14)))-IF(AI$2=2,0,OFFSET('Composition%'!$B27,0,AI$17)*OFFSET('Composition%'!$B27,0,AI$18)*(AI$24*EXP(-AI$25/($B57+273)/RGas)))+ReactionRateK3!AI57</f>
        <v>0</v>
      </c>
      <c r="AJ57" s="73">
        <f ca="1">IF(AJ$2=0,0,AJ$22*EXP(AJ$23/($B57+273)/RGas)*(OFFSET('Composition%'!$B27,0,AJ$13)*OFFSET('Composition%'!$B27,0,AJ$14)))-IF(AJ$2=2,0,OFFSET('Composition%'!$B27,0,AJ$17)*OFFSET('Composition%'!$B27,0,AJ$18)*(AJ$24*EXP(-AJ$25/($B57+273)/RGas)))+ReactionRateK3!AJ57</f>
        <v>0</v>
      </c>
      <c r="AK57" s="73">
        <f ca="1">IF(AK$2=0,0,AK$22*EXP(AK$23/($B57+273)/RGas)*(OFFSET('Composition%'!$B27,0,AK$13)*OFFSET('Composition%'!$B27,0,AK$14)))-IF(AK$2=2,0,OFFSET('Composition%'!$B27,0,AK$17)*OFFSET('Composition%'!$B27,0,AK$18)*(AK$24*EXP(-AK$25/($B57+273)/RGas)))+ReactionRateK3!AK57</f>
        <v>0</v>
      </c>
      <c r="AL57" s="73">
        <f ca="1">IF(AL$2=0,0,AL$22*EXP(AL$23/($B57+273)/RGas)*(OFFSET('Composition%'!$B27,0,AL$13)*OFFSET('Composition%'!$B27,0,AL$14)))-IF(AL$2=2,0,OFFSET('Composition%'!$B27,0,AL$17)*OFFSET('Composition%'!$B27,0,AL$18)*(AL$24*EXP(-AL$25/($B57+273)/RGas)))+ReactionRateK3!AL57</f>
        <v>0</v>
      </c>
      <c r="AM57" s="73"/>
      <c r="AN57" s="73">
        <f ca="1">IF(AN$2=0,0,AN$22*EXP(AN$23/($B57+273)/RGas)*(OFFSET('Composition%'!$B27,0,AN$13)*OFFSET('Composition%'!$B27,0,AN$14)))-IF(AN$2=2,0,OFFSET('Composition%'!$B27,0,AN$17)*OFFSET('Composition%'!$B27,0,AN$18)*(AN$24*EXP(-AN$25/($B57+273)/RGas)))+ReactionRateK3!AN57</f>
        <v>0</v>
      </c>
      <c r="AO57" s="73">
        <f ca="1">IF(AO$2=0,0,AO$22*EXP(AO$23/($B57+273)/RGas)*(OFFSET('Composition%'!$B27,0,AO$13)*OFFSET('Composition%'!$B27,0,AO$14)))-IF(AO$2=2,0,OFFSET('Composition%'!$B27,0,AO$17)*OFFSET('Composition%'!$B27,0,AO$18)*(AO$24*EXP(-AO$25/($B57+273)/RGas)))+ReactionRateK3!AO57</f>
        <v>0</v>
      </c>
      <c r="AP57" s="73">
        <f ca="1">IF(AP$2=0,0,AP$22*EXP(AP$23/($B57+273)/RGas)*(OFFSET('Composition%'!$B27,0,AP$13)*OFFSET('Composition%'!$B27,0,AP$14)))-IF(AP$2=2,0,OFFSET('Composition%'!$B27,0,AP$17)*OFFSET('Composition%'!$B27,0,AP$18)*(AP$24*EXP(-AP$25/($B57+273)/RGas)))+ReactionRateK3!AP57</f>
        <v>7.19685597034856E-12</v>
      </c>
      <c r="AQ57" s="73">
        <f ca="1">IF(AQ$2=0,0,AQ$22*EXP(AQ$23/($B57+273)/RGas)*(OFFSET('Composition%'!$B27,0,AQ$13)*OFFSET('Composition%'!$B27,0,AQ$14)))-IF(AQ$2=2,0,OFFSET('Composition%'!$B27,0,AQ$17)*OFFSET('Composition%'!$B27,0,AQ$18)*(AQ$24*EXP(-AQ$25/($B57+273)/RGas)))+ReactionRateK3!AQ57</f>
        <v>0</v>
      </c>
      <c r="AR57" s="73">
        <f ca="1">IF(AR$2=0,0,AR$22*EXP(AR$23/($B57+273)/RGas)*(OFFSET('Composition%'!$B27,0,AR$13)*OFFSET('Composition%'!$B27,0,AR$14)))-IF(AR$2=2,0,OFFSET('Composition%'!$B27,0,AR$17)*OFFSET('Composition%'!$B27,0,AR$18)*(AR$24*EXP(-AR$25/($B57+273)/RGas)))+ReactionRateK3!AR57</f>
        <v>0</v>
      </c>
    </row>
    <row r="58" spans="1:44">
      <c r="A58" s="3">
        <f t="shared" si="7"/>
        <v>1.3000000000000005</v>
      </c>
      <c r="B58" s="19">
        <f ca="1">'Composition%'!B28</f>
        <v>411.62284261452101</v>
      </c>
      <c r="C58">
        <f t="shared" si="8"/>
        <v>30</v>
      </c>
      <c r="D58" s="26">
        <f ca="1">('Composition%'!C28*ReactionRateK4!C58)^3</f>
        <v>7.802459708385598</v>
      </c>
      <c r="E58" s="4"/>
      <c r="F58" s="73">
        <f ca="1">IF(F$2=0,0,F$22*EXP(F$23/($B58+273)/RGas)*(OFFSET('Composition%'!$B28,0,F$13)*OFFSET('Composition%'!$B28,0,F$14)))-IF(F$2=2,0,OFFSET('Composition%'!$B28,0,F$17)*OFFSET('Composition%'!$B28,0,F$18)*(F$24*EXP(-F$25/($B58+273)/RGas)))+ReactionRateK3!F58</f>
        <v>1.6822869977565279E-2</v>
      </c>
      <c r="G58" s="73">
        <f ca="1">IF(G$2=0,0,G$22*EXP(G$23/($B58+273)/RGas)*(OFFSET('Composition%'!$B28,0,G$13)*OFFSET('Composition%'!$B28,0,G$14)))-IF(G$2=2,0,OFFSET('Composition%'!$B28,0,G$17)*OFFSET('Composition%'!$B28,0,G$18)*(G$24*EXP(-G$25/($B58+273)/RGas)))+ReactionRateK3!G58</f>
        <v>6.2297891148230186E-3</v>
      </c>
      <c r="H58" s="73">
        <f ca="1">IF(H$2=0,0,H$22*EXP(H$23/($B58+273)/RGas)*(OFFSET('Composition%'!$B28,0,H$13)*OFFSET('Composition%'!$B28,0,H$14)))-IF(H$2=2,0,OFFSET('Composition%'!$B28,0,H$17)*OFFSET('Composition%'!$B28,0,H$18)*(H$24*EXP(-H$25/($B58+273)/RGas)))+ReactionRateK3!H58</f>
        <v>-4.0022145095436287E-6</v>
      </c>
      <c r="I58" s="73">
        <f ca="1">IF(I$2=0,0,I$22*EXP(I$23/($B58+273)/RGas)*(OFFSET('Composition%'!$B28,0,I$13)*OFFSET('Composition%'!$B28,0,I$14)))-IF(I$2=2,0,OFFSET('Composition%'!$B28,0,I$17)*OFFSET('Composition%'!$B28,0,I$18)*(I$24*EXP(-I$25/($B58+273)/RGas)))+ReactionRateK3!I58</f>
        <v>-2.3144178741971561E-3</v>
      </c>
      <c r="J58" s="73"/>
      <c r="K58" s="73">
        <f ca="1">IF(K$2=0,0,K$22*EXP(K$23/($B58+273)/RGas)*(OFFSET('Composition%'!$B28,0,K$13)*OFFSET('Composition%'!$B28,0,K$14)))-IF(K$2=2,0,OFFSET('Composition%'!$B28,0,K$17)*OFFSET('Composition%'!$B28,0,K$18)*(K$24*EXP(-K$25/($B58+273)/RGas)))+ReactionRateK3!K58</f>
        <v>6.4650080248934622E-2</v>
      </c>
      <c r="L58" s="73">
        <f ca="1">IF(L$2=0,0,L$22*EXP(L$23/($B58+273)/RGas)*(OFFSET('Composition%'!$B28,0,L$13)*OFFSET('Composition%'!$B28,0,L$14)))-IF(L$2=2,0,OFFSET('Composition%'!$B28,0,L$17)*OFFSET('Composition%'!$B28,0,L$18)*(L$24*EXP(-L$25/($B58+273)/RGas)))+ReactionRateK3!L58</f>
        <v>-7.4028230364651809E-3</v>
      </c>
      <c r="M58" s="73">
        <f ca="1">IF(M$2=0,0,M$22*EXP(M$23/($B58+273)/RGas)*(OFFSET('Composition%'!$B28,0,M$13)*OFFSET('Composition%'!$B28,0,M$14)))-IF(M$2=2,0,OFFSET('Composition%'!$B28,0,M$17)*OFFSET('Composition%'!$B28,0,M$18)*(M$24*EXP(-M$25/($B58+273)/RGas)))+ReactionRateK3!M58</f>
        <v>0</v>
      </c>
      <c r="N58" s="73"/>
      <c r="O58" s="73">
        <f ca="1">IF(O$2=0,0,O$22*EXP(O$23/($B58+273)/RGas)*(OFFSET('Composition%'!$B28,0,O$13)*OFFSET('Composition%'!$B28,0,O$14)))-IF(O$2=2,0,OFFSET('Composition%'!$B28,0,O$17)*OFFSET('Composition%'!$B28,0,O$18)*(O$24*EXP(-O$25/($B58+273)/RGas)))+ReactionRateK3!O58</f>
        <v>0</v>
      </c>
      <c r="P58" s="73">
        <f ca="1">IF(P$2=0,0,P$22*EXP(P$23/($B58+273)/RGas)*(OFFSET('Composition%'!$B28,0,P$13)*OFFSET('Composition%'!$B28,0,P$14)))-IF(P$2=2,0,OFFSET('Composition%'!$B28,0,P$17)*OFFSET('Composition%'!$B28,0,P$18)*(P$24*EXP(-P$25/($B58+273)/RGas)))+ReactionRateK3!P58</f>
        <v>1.6836467141640433E-2</v>
      </c>
      <c r="Q58" s="73">
        <f ca="1">IF(Q$2=0,0,Q$22*EXP(Q$23/($B58+273)/RGas)*(OFFSET('Composition%'!$B28,0,Q$13)*OFFSET('Composition%'!$B28,0,Q$14)))-IF(Q$2=2,0,OFFSET('Composition%'!$B28,0,Q$17)*OFFSET('Composition%'!$B28,0,Q$18)*(Q$24*EXP(-Q$25/($B58+273)/RGas)))+ReactionRateK3!Q58</f>
        <v>6.1942197083570259E-5</v>
      </c>
      <c r="R58" s="73">
        <f ca="1">IF(R$2=0,0,R$22*EXP(R$23/($B58+273)/RGas)*(OFFSET('Composition%'!$B28,0,R$13)*OFFSET('Composition%'!$B28,0,R$14)))-IF(R$2=2,0,OFFSET('Composition%'!$B28,0,R$17)*OFFSET('Composition%'!$B28,0,R$18)*(R$24*EXP(-R$25/($B58+273)/RGas)))+ReactionRateK3!R58</f>
        <v>6.7518926516067477E-6</v>
      </c>
      <c r="S58" s="73"/>
      <c r="T58" s="73">
        <f ca="1">IF(T$2=0,0,T$22*EXP(T$23/($B58+273)/RGas)*(OFFSET('Composition%'!$B28,0,T$13)*OFFSET('Composition%'!$B28,0,T$14)))-IF(T$2=2,0,OFFSET('Composition%'!$B28,0,T$17)*OFFSET('Composition%'!$B28,0,T$18)*(T$24*EXP(-T$25/($B58+273)/RGas)))+ReactionRateK3!T58</f>
        <v>1.1209226671802758E-2</v>
      </c>
      <c r="U58" s="73">
        <f ca="1">IF(U$2=0,0,U$22*EXP(U$23/($B58+273)/RGas)*(OFFSET('Composition%'!$B28,0,U$13)*OFFSET('Composition%'!$B28,0,U$14)))-IF(U$2=2,0,OFFSET('Composition%'!$B28,0,U$17)*OFFSET('Composition%'!$B28,0,U$18)*(U$24*EXP(-U$25/($B58+273)/RGas)))+ReactionRateK3!U58</f>
        <v>5.8263740931793306E-4</v>
      </c>
      <c r="V58" s="73">
        <f ca="1">IF(V$2=0,0,V$22*EXP(V$23/($B58+273)/RGas)*(OFFSET('Composition%'!$B28,0,V$13)*OFFSET('Composition%'!$B28,0,V$14)))-IF(V$2=2,0,OFFSET('Composition%'!$B28,0,V$17)*OFFSET('Composition%'!$B28,0,V$18)*(V$24*EXP(-V$25/($B58+273)/RGas)))+ReactionRateK3!V58</f>
        <v>0</v>
      </c>
      <c r="W58" s="73">
        <f ca="1">IF(W$2=0,0,W$22*EXP(W$23/($B58+273)/RGas)*(OFFSET('Composition%'!$B28,0,W$13)*OFFSET('Composition%'!$B28,0,W$14)))-IF(W$2=2,0,OFFSET('Composition%'!$B28,0,W$17)*OFFSET('Composition%'!$B28,0,W$18)*(W$24*EXP(-W$25/($B58+273)/RGas)))+ReactionRateK3!W58</f>
        <v>0</v>
      </c>
      <c r="X58" s="73">
        <f ca="1">IF(X$2=0,0,X$22*EXP(X$23/($B58+273)/RGas)*(OFFSET('Composition%'!$B28,0,X$13)*OFFSET('Composition%'!$B28,0,X$14)))-IF(X$2=2,0,OFFSET('Composition%'!$B28,0,X$17)*OFFSET('Composition%'!$B28,0,X$18)*(X$24*EXP(-X$25/($B58+273)/RGas)))+ReactionRateK3!X58</f>
        <v>7.5018561611179112E-8</v>
      </c>
      <c r="Y58" s="73">
        <f ca="1">IF(Y$2=0,0,Y$22*EXP(Y$23/($B58+273)/RGas)*(OFFSET('Composition%'!$B28,0,Y$13)*OFFSET('Composition%'!$B28,0,Y$14)))-IF(Y$2=2,0,OFFSET('Composition%'!$B28,0,Y$17)*OFFSET('Composition%'!$B28,0,Y$18)*(Y$24*EXP(-Y$25/($B58+273)/RGas)))+ReactionRateK3!Y58</f>
        <v>3.7129753317317231E-9</v>
      </c>
      <c r="Z58" s="73">
        <f ca="1">IF(Z$2=0,0,Z$22*EXP(Z$23/($B58+273)/RGas)*(OFFSET('Composition%'!$B28,0,Z$13)*OFFSET('Composition%'!$B28,0,Z$14)))-IF(Z$2=2,0,OFFSET('Composition%'!$B28,0,Z$17)*OFFSET('Composition%'!$B28,0,Z$18)*(Z$24*EXP(-Z$25/($B58+273)/RGas)))+ReactionRateK3!Z58</f>
        <v>0</v>
      </c>
      <c r="AA58" s="73">
        <f ca="1">IF(AA$2=0,0,AA$22*EXP(AA$23/($B58+273)/RGas)*(OFFSET('Composition%'!$B28,0,AA$13)*OFFSET('Composition%'!$B28,0,AA$14)))-IF(AA$2=2,0,OFFSET('Composition%'!$B28,0,AA$17)*OFFSET('Composition%'!$B28,0,AA$18)*(AA$24*EXP(-AA$25/($B58+273)/RGas)))+ReactionRateK3!AA58</f>
        <v>0</v>
      </c>
      <c r="AB58" s="73">
        <f ca="1">IF(AB$2=0,0,AB$22*EXP(AB$23/($B58+273)/RGas)*(OFFSET('Composition%'!$B28,0,AB$13)*OFFSET('Composition%'!$B28,0,AB$14)))-IF(AB$2=2,0,OFFSET('Composition%'!$B28,0,AB$17)*OFFSET('Composition%'!$B28,0,AB$18)*(AB$24*EXP(-AB$25/($B58+273)/RGas)))+ReactionRateK3!AB58</f>
        <v>0</v>
      </c>
      <c r="AC58" s="73">
        <f ca="1">IF(AC$2=0,0,AC$22*EXP(AC$23/($B58+273)/RGas)*(OFFSET('Composition%'!$B28,0,AC$13)*OFFSET('Composition%'!$B28,0,AC$14)))-IF(AC$2=2,0,OFFSET('Composition%'!$B28,0,AC$17)*OFFSET('Composition%'!$B28,0,AC$18)*(AC$24*EXP(-AC$25/($B58+273)/RGas)))+ReactionRateK3!AC58</f>
        <v>0</v>
      </c>
      <c r="AD58" s="73">
        <f ca="1">IF(AD$2=0,0,AD$22*EXP(AD$23/($B58+273)/RGas)*(OFFSET('Composition%'!$B28,0,AD$13)*OFFSET('Composition%'!$B28,0,AD$14)))-IF(AD$2=2,0,OFFSET('Composition%'!$B28,0,AD$17)*OFFSET('Composition%'!$B28,0,AD$18)*(AD$24*EXP(-AD$25/($B58+273)/RGas)))+ReactionRateK3!AD58</f>
        <v>0</v>
      </c>
      <c r="AE58" s="73">
        <f ca="1">IF(AE$2=0,0,AE$22*EXP(AE$23/($B58+273)/RGas)*(OFFSET('Composition%'!$B28,0,AE$13)*OFFSET('Composition%'!$B28,0,AE$14)))-IF(AE$2=2,0,OFFSET('Composition%'!$B28,0,AE$17)*OFFSET('Composition%'!$B28,0,AE$18)*(AE$24*EXP(-AE$25/($B58+273)/RGas)))+ReactionRateK3!AE58</f>
        <v>0</v>
      </c>
      <c r="AF58" s="73"/>
      <c r="AG58" s="73">
        <f ca="1">IF(AG$2=0,0,AG$22*EXP(AG$23/($B58+273)/RGas)*(OFFSET('Composition%'!$B28,0,AG$13)*OFFSET('Composition%'!$B28,0,AG$14)))-IF(AG$2=2,0,OFFSET('Composition%'!$B28,0,AG$17)*OFFSET('Composition%'!$B28,0,AG$18)*(AG$24*EXP(-AG$25/($B58+273)/RGas)))+ReactionRateK3!AG58</f>
        <v>0</v>
      </c>
      <c r="AH58" s="73">
        <f ca="1">IF(AH$2=0,0,AH$22*EXP(AH$23/($B58+273)/RGas)*(OFFSET('Composition%'!$B28,0,AH$13)*OFFSET('Composition%'!$B28,0,AH$14)))-IF(AH$2=2,0,OFFSET('Composition%'!$B28,0,AH$17)*OFFSET('Composition%'!$B28,0,AH$18)*(AH$24*EXP(-AH$25/($B58+273)/RGas)))+ReactionRateK3!AH58</f>
        <v>0</v>
      </c>
      <c r="AI58" s="73">
        <f ca="1">IF(AI$2=0,0,AI$22*EXP(AI$23/($B58+273)/RGas)*(OFFSET('Composition%'!$B28,0,AI$13)*OFFSET('Composition%'!$B28,0,AI$14)))-IF(AI$2=2,0,OFFSET('Composition%'!$B28,0,AI$17)*OFFSET('Composition%'!$B28,0,AI$18)*(AI$24*EXP(-AI$25/($B58+273)/RGas)))+ReactionRateK3!AI58</f>
        <v>0</v>
      </c>
      <c r="AJ58" s="73">
        <f ca="1">IF(AJ$2=0,0,AJ$22*EXP(AJ$23/($B58+273)/RGas)*(OFFSET('Composition%'!$B28,0,AJ$13)*OFFSET('Composition%'!$B28,0,AJ$14)))-IF(AJ$2=2,0,OFFSET('Composition%'!$B28,0,AJ$17)*OFFSET('Composition%'!$B28,0,AJ$18)*(AJ$24*EXP(-AJ$25/($B58+273)/RGas)))+ReactionRateK3!AJ58</f>
        <v>0</v>
      </c>
      <c r="AK58" s="73">
        <f ca="1">IF(AK$2=0,0,AK$22*EXP(AK$23/($B58+273)/RGas)*(OFFSET('Composition%'!$B28,0,AK$13)*OFFSET('Composition%'!$B28,0,AK$14)))-IF(AK$2=2,0,OFFSET('Composition%'!$B28,0,AK$17)*OFFSET('Composition%'!$B28,0,AK$18)*(AK$24*EXP(-AK$25/($B58+273)/RGas)))+ReactionRateK3!AK58</f>
        <v>0</v>
      </c>
      <c r="AL58" s="73">
        <f ca="1">IF(AL$2=0,0,AL$22*EXP(AL$23/($B58+273)/RGas)*(OFFSET('Composition%'!$B28,0,AL$13)*OFFSET('Composition%'!$B28,0,AL$14)))-IF(AL$2=2,0,OFFSET('Composition%'!$B28,0,AL$17)*OFFSET('Composition%'!$B28,0,AL$18)*(AL$24*EXP(-AL$25/($B58+273)/RGas)))+ReactionRateK3!AL58</f>
        <v>0</v>
      </c>
      <c r="AM58" s="73"/>
      <c r="AN58" s="73">
        <f ca="1">IF(AN$2=0,0,AN$22*EXP(AN$23/($B58+273)/RGas)*(OFFSET('Composition%'!$B28,0,AN$13)*OFFSET('Composition%'!$B28,0,AN$14)))-IF(AN$2=2,0,OFFSET('Composition%'!$B28,0,AN$17)*OFFSET('Composition%'!$B28,0,AN$18)*(AN$24*EXP(-AN$25/($B58+273)/RGas)))+ReactionRateK3!AN58</f>
        <v>0</v>
      </c>
      <c r="AO58" s="73">
        <f ca="1">IF(AO$2=0,0,AO$22*EXP(AO$23/($B58+273)/RGas)*(OFFSET('Composition%'!$B28,0,AO$13)*OFFSET('Composition%'!$B28,0,AO$14)))-IF(AO$2=2,0,OFFSET('Composition%'!$B28,0,AO$17)*OFFSET('Composition%'!$B28,0,AO$18)*(AO$24*EXP(-AO$25/($B58+273)/RGas)))+ReactionRateK3!AO58</f>
        <v>0</v>
      </c>
      <c r="AP58" s="73">
        <f ca="1">IF(AP$2=0,0,AP$22*EXP(AP$23/($B58+273)/RGas)*(OFFSET('Composition%'!$B28,0,AP$13)*OFFSET('Composition%'!$B28,0,AP$14)))-IF(AP$2=2,0,OFFSET('Composition%'!$B28,0,AP$17)*OFFSET('Composition%'!$B28,0,AP$18)*(AP$24*EXP(-AP$25/($B58+273)/RGas)))+ReactionRateK3!AP58</f>
        <v>7.2213540198268827E-12</v>
      </c>
      <c r="AQ58" s="73">
        <f ca="1">IF(AQ$2=0,0,AQ$22*EXP(AQ$23/($B58+273)/RGas)*(OFFSET('Composition%'!$B28,0,AQ$13)*OFFSET('Composition%'!$B28,0,AQ$14)))-IF(AQ$2=2,0,OFFSET('Composition%'!$B28,0,AQ$17)*OFFSET('Composition%'!$B28,0,AQ$18)*(AQ$24*EXP(-AQ$25/($B58+273)/RGas)))+ReactionRateK3!AQ58</f>
        <v>0</v>
      </c>
      <c r="AR58" s="73">
        <f ca="1">IF(AR$2=0,0,AR$22*EXP(AR$23/($B58+273)/RGas)*(OFFSET('Composition%'!$B28,0,AR$13)*OFFSET('Composition%'!$B28,0,AR$14)))-IF(AR$2=2,0,OFFSET('Composition%'!$B28,0,AR$17)*OFFSET('Composition%'!$B28,0,AR$18)*(AR$24*EXP(-AR$25/($B58+273)/RGas)))+ReactionRateK3!AR58</f>
        <v>0</v>
      </c>
    </row>
    <row r="59" spans="1:44">
      <c r="A59" s="3">
        <f t="shared" si="7"/>
        <v>1.3500000000000005</v>
      </c>
      <c r="B59" s="19">
        <f ca="1">'Composition%'!B29</f>
        <v>411.79008877423627</v>
      </c>
      <c r="C59">
        <f t="shared" si="8"/>
        <v>30</v>
      </c>
      <c r="D59" s="26">
        <f ca="1">('Composition%'!C29*ReactionRateK4!C59)^3</f>
        <v>7.6735018694754391</v>
      </c>
      <c r="E59" s="4"/>
      <c r="F59" s="73">
        <f ca="1">IF(F$2=0,0,F$22*EXP(F$23/($B59+273)/RGas)*(OFFSET('Composition%'!$B29,0,F$13)*OFFSET('Composition%'!$B29,0,F$14)))-IF(F$2=2,0,OFFSET('Composition%'!$B29,0,F$17)*OFFSET('Composition%'!$B29,0,F$18)*(F$24*EXP(-F$25/($B59+273)/RGas)))+ReactionRateK3!F59</f>
        <v>1.6418234230190093E-2</v>
      </c>
      <c r="G59" s="73">
        <f ca="1">IF(G$2=0,0,G$22*EXP(G$23/($B59+273)/RGas)*(OFFSET('Composition%'!$B29,0,G$13)*OFFSET('Composition%'!$B29,0,G$14)))-IF(G$2=2,0,OFFSET('Composition%'!$B29,0,G$17)*OFFSET('Composition%'!$B29,0,G$18)*(G$24*EXP(-G$25/($B59+273)/RGas)))+ReactionRateK3!G59</f>
        <v>6.0888614540187845E-3</v>
      </c>
      <c r="H59" s="73">
        <f ca="1">IF(H$2=0,0,H$22*EXP(H$23/($B59+273)/RGas)*(OFFSET('Composition%'!$B29,0,H$13)*OFFSET('Composition%'!$B29,0,H$14)))-IF(H$2=2,0,OFFSET('Composition%'!$B29,0,H$17)*OFFSET('Composition%'!$B29,0,H$18)*(H$24*EXP(-H$25/($B59+273)/RGas)))+ReactionRateK3!H59</f>
        <v>-4.1905999933594728E-6</v>
      </c>
      <c r="I59" s="73">
        <f ca="1">IF(I$2=0,0,I$22*EXP(I$23/($B59+273)/RGas)*(OFFSET('Composition%'!$B29,0,I$13)*OFFSET('Composition%'!$B29,0,I$14)))-IF(I$2=2,0,OFFSET('Composition%'!$B29,0,I$17)*OFFSET('Composition%'!$B29,0,I$18)*(I$24*EXP(-I$25/($B59+273)/RGas)))+ReactionRateK3!I59</f>
        <v>-2.0435049620455932E-3</v>
      </c>
      <c r="J59" s="73"/>
      <c r="K59" s="73">
        <f ca="1">IF(K$2=0,0,K$22*EXP(K$23/($B59+273)/RGas)*(OFFSET('Composition%'!$B29,0,K$13)*OFFSET('Composition%'!$B29,0,K$14)))-IF(K$2=2,0,OFFSET('Composition%'!$B29,0,K$17)*OFFSET('Composition%'!$B29,0,K$18)*(K$24*EXP(-K$25/($B59+273)/RGas)))+ReactionRateK3!K59</f>
        <v>6.3574735497450893E-2</v>
      </c>
      <c r="L59" s="73">
        <f ca="1">IF(L$2=0,0,L$22*EXP(L$23/($B59+273)/RGas)*(OFFSET('Composition%'!$B29,0,L$13)*OFFSET('Composition%'!$B29,0,L$14)))-IF(L$2=2,0,OFFSET('Composition%'!$B29,0,L$17)*OFFSET('Composition%'!$B29,0,L$18)*(L$24*EXP(-L$25/($B59+273)/RGas)))+ReactionRateK3!L59</f>
        <v>-7.8083358898716169E-3</v>
      </c>
      <c r="M59" s="73">
        <f ca="1">IF(M$2=0,0,M$22*EXP(M$23/($B59+273)/RGas)*(OFFSET('Composition%'!$B29,0,M$13)*OFFSET('Composition%'!$B29,0,M$14)))-IF(M$2=2,0,OFFSET('Composition%'!$B29,0,M$17)*OFFSET('Composition%'!$B29,0,M$18)*(M$24*EXP(-M$25/($B59+273)/RGas)))+ReactionRateK3!M59</f>
        <v>0</v>
      </c>
      <c r="N59" s="73"/>
      <c r="O59" s="73">
        <f ca="1">IF(O$2=0,0,O$22*EXP(O$23/($B59+273)/RGas)*(OFFSET('Composition%'!$B29,0,O$13)*OFFSET('Composition%'!$B29,0,O$14)))-IF(O$2=2,0,OFFSET('Composition%'!$B29,0,O$17)*OFFSET('Composition%'!$B29,0,O$18)*(O$24*EXP(-O$25/($B59+273)/RGas)))+ReactionRateK3!O59</f>
        <v>0</v>
      </c>
      <c r="P59" s="73">
        <f ca="1">IF(P$2=0,0,P$22*EXP(P$23/($B59+273)/RGas)*(OFFSET('Composition%'!$B29,0,P$13)*OFFSET('Composition%'!$B29,0,P$14)))-IF(P$2=2,0,OFFSET('Composition%'!$B29,0,P$17)*OFFSET('Composition%'!$B29,0,P$18)*(P$24*EXP(-P$25/($B59+273)/RGas)))+ReactionRateK3!P59</f>
        <v>1.7543692000719605E-2</v>
      </c>
      <c r="Q59" s="73">
        <f ca="1">IF(Q$2=0,0,Q$22*EXP(Q$23/($B59+273)/RGas)*(OFFSET('Composition%'!$B29,0,Q$13)*OFFSET('Composition%'!$B29,0,Q$14)))-IF(Q$2=2,0,OFFSET('Composition%'!$B29,0,Q$17)*OFFSET('Composition%'!$B29,0,Q$18)*(Q$24*EXP(-Q$25/($B59+273)/RGas)))+ReactionRateK3!Q59</f>
        <v>6.5571697234715668E-5</v>
      </c>
      <c r="R59" s="73">
        <f ca="1">IF(R$2=0,0,R$22*EXP(R$23/($B59+273)/RGas)*(OFFSET('Composition%'!$B29,0,R$13)*OFFSET('Composition%'!$B29,0,R$14)))-IF(R$2=2,0,OFFSET('Composition%'!$B29,0,R$17)*OFFSET('Composition%'!$B29,0,R$18)*(R$24*EXP(-R$25/($B59+273)/RGas)))+ReactionRateK3!R59</f>
        <v>7.3238588886286122E-6</v>
      </c>
      <c r="S59" s="73"/>
      <c r="T59" s="73">
        <f ca="1">IF(T$2=0,0,T$22*EXP(T$23/($B59+273)/RGas)*(OFFSET('Composition%'!$B29,0,T$13)*OFFSET('Composition%'!$B29,0,T$14)))-IF(T$2=2,0,OFFSET('Composition%'!$B29,0,T$17)*OFFSET('Composition%'!$B29,0,T$18)*(T$24*EXP(-T$25/($B59+273)/RGas)))+ReactionRateK3!T59</f>
        <v>1.0535548462346552E-2</v>
      </c>
      <c r="U59" s="73">
        <f ca="1">IF(U$2=0,0,U$22*EXP(U$23/($B59+273)/RGas)*(OFFSET('Composition%'!$B29,0,U$13)*OFFSET('Composition%'!$B29,0,U$14)))-IF(U$2=2,0,OFFSET('Composition%'!$B29,0,U$17)*OFFSET('Composition%'!$B29,0,U$18)*(U$24*EXP(-U$25/($B59+273)/RGas)))+ReactionRateK3!U59</f>
        <v>5.2120210961950338E-4</v>
      </c>
      <c r="V59" s="73">
        <f ca="1">IF(V$2=0,0,V$22*EXP(V$23/($B59+273)/RGas)*(OFFSET('Composition%'!$B29,0,V$13)*OFFSET('Composition%'!$B29,0,V$14)))-IF(V$2=2,0,OFFSET('Composition%'!$B29,0,V$17)*OFFSET('Composition%'!$B29,0,V$18)*(V$24*EXP(-V$25/($B59+273)/RGas)))+ReactionRateK3!V59</f>
        <v>0</v>
      </c>
      <c r="W59" s="73">
        <f ca="1">IF(W$2=0,0,W$22*EXP(W$23/($B59+273)/RGas)*(OFFSET('Composition%'!$B29,0,W$13)*OFFSET('Composition%'!$B29,0,W$14)))-IF(W$2=2,0,OFFSET('Composition%'!$B29,0,W$17)*OFFSET('Composition%'!$B29,0,W$18)*(W$24*EXP(-W$25/($B59+273)/RGas)))+ReactionRateK3!W59</f>
        <v>0</v>
      </c>
      <c r="X59" s="73">
        <f ca="1">IF(X$2=0,0,X$22*EXP(X$23/($B59+273)/RGas)*(OFFSET('Composition%'!$B29,0,X$13)*OFFSET('Composition%'!$B29,0,X$14)))-IF(X$2=2,0,OFFSET('Composition%'!$B29,0,X$17)*OFFSET('Composition%'!$B29,0,X$18)*(X$24*EXP(-X$25/($B59+273)/RGas)))+ReactionRateK3!X59</f>
        <v>7.4602885103961637E-8</v>
      </c>
      <c r="Y59" s="73">
        <f ca="1">IF(Y$2=0,0,Y$22*EXP(Y$23/($B59+273)/RGas)*(OFFSET('Composition%'!$B29,0,Y$13)*OFFSET('Composition%'!$B29,0,Y$14)))-IF(Y$2=2,0,OFFSET('Composition%'!$B29,0,Y$17)*OFFSET('Composition%'!$B29,0,Y$18)*(Y$24*EXP(-Y$25/($B59+273)/RGas)))+ReactionRateK3!Y59</f>
        <v>3.6924018018728287E-9</v>
      </c>
      <c r="Z59" s="73">
        <f ca="1">IF(Z$2=0,0,Z$22*EXP(Z$23/($B59+273)/RGas)*(OFFSET('Composition%'!$B29,0,Z$13)*OFFSET('Composition%'!$B29,0,Z$14)))-IF(Z$2=2,0,OFFSET('Composition%'!$B29,0,Z$17)*OFFSET('Composition%'!$B29,0,Z$18)*(Z$24*EXP(-Z$25/($B59+273)/RGas)))+ReactionRateK3!Z59</f>
        <v>0</v>
      </c>
      <c r="AA59" s="73">
        <f ca="1">IF(AA$2=0,0,AA$22*EXP(AA$23/($B59+273)/RGas)*(OFFSET('Composition%'!$B29,0,AA$13)*OFFSET('Composition%'!$B29,0,AA$14)))-IF(AA$2=2,0,OFFSET('Composition%'!$B29,0,AA$17)*OFFSET('Composition%'!$B29,0,AA$18)*(AA$24*EXP(-AA$25/($B59+273)/RGas)))+ReactionRateK3!AA59</f>
        <v>0</v>
      </c>
      <c r="AB59" s="73">
        <f ca="1">IF(AB$2=0,0,AB$22*EXP(AB$23/($B59+273)/RGas)*(OFFSET('Composition%'!$B29,0,AB$13)*OFFSET('Composition%'!$B29,0,AB$14)))-IF(AB$2=2,0,OFFSET('Composition%'!$B29,0,AB$17)*OFFSET('Composition%'!$B29,0,AB$18)*(AB$24*EXP(-AB$25/($B59+273)/RGas)))+ReactionRateK3!AB59</f>
        <v>0</v>
      </c>
      <c r="AC59" s="73">
        <f ca="1">IF(AC$2=0,0,AC$22*EXP(AC$23/($B59+273)/RGas)*(OFFSET('Composition%'!$B29,0,AC$13)*OFFSET('Composition%'!$B29,0,AC$14)))-IF(AC$2=2,0,OFFSET('Composition%'!$B29,0,AC$17)*OFFSET('Composition%'!$B29,0,AC$18)*(AC$24*EXP(-AC$25/($B59+273)/RGas)))+ReactionRateK3!AC59</f>
        <v>0</v>
      </c>
      <c r="AD59" s="73">
        <f ca="1">IF(AD$2=0,0,AD$22*EXP(AD$23/($B59+273)/RGas)*(OFFSET('Composition%'!$B29,0,AD$13)*OFFSET('Composition%'!$B29,0,AD$14)))-IF(AD$2=2,0,OFFSET('Composition%'!$B29,0,AD$17)*OFFSET('Composition%'!$B29,0,AD$18)*(AD$24*EXP(-AD$25/($B59+273)/RGas)))+ReactionRateK3!AD59</f>
        <v>0</v>
      </c>
      <c r="AE59" s="73">
        <f ca="1">IF(AE$2=0,0,AE$22*EXP(AE$23/($B59+273)/RGas)*(OFFSET('Composition%'!$B29,0,AE$13)*OFFSET('Composition%'!$B29,0,AE$14)))-IF(AE$2=2,0,OFFSET('Composition%'!$B29,0,AE$17)*OFFSET('Composition%'!$B29,0,AE$18)*(AE$24*EXP(-AE$25/($B59+273)/RGas)))+ReactionRateK3!AE59</f>
        <v>0</v>
      </c>
      <c r="AF59" s="73"/>
      <c r="AG59" s="73">
        <f ca="1">IF(AG$2=0,0,AG$22*EXP(AG$23/($B59+273)/RGas)*(OFFSET('Composition%'!$B29,0,AG$13)*OFFSET('Composition%'!$B29,0,AG$14)))-IF(AG$2=2,0,OFFSET('Composition%'!$B29,0,AG$17)*OFFSET('Composition%'!$B29,0,AG$18)*(AG$24*EXP(-AG$25/($B59+273)/RGas)))+ReactionRateK3!AG59</f>
        <v>0</v>
      </c>
      <c r="AH59" s="73">
        <f ca="1">IF(AH$2=0,0,AH$22*EXP(AH$23/($B59+273)/RGas)*(OFFSET('Composition%'!$B29,0,AH$13)*OFFSET('Composition%'!$B29,0,AH$14)))-IF(AH$2=2,0,OFFSET('Composition%'!$B29,0,AH$17)*OFFSET('Composition%'!$B29,0,AH$18)*(AH$24*EXP(-AH$25/($B59+273)/RGas)))+ReactionRateK3!AH59</f>
        <v>0</v>
      </c>
      <c r="AI59" s="73">
        <f ca="1">IF(AI$2=0,0,AI$22*EXP(AI$23/($B59+273)/RGas)*(OFFSET('Composition%'!$B29,0,AI$13)*OFFSET('Composition%'!$B29,0,AI$14)))-IF(AI$2=2,0,OFFSET('Composition%'!$B29,0,AI$17)*OFFSET('Composition%'!$B29,0,AI$18)*(AI$24*EXP(-AI$25/($B59+273)/RGas)))+ReactionRateK3!AI59</f>
        <v>0</v>
      </c>
      <c r="AJ59" s="73">
        <f ca="1">IF(AJ$2=0,0,AJ$22*EXP(AJ$23/($B59+273)/RGas)*(OFFSET('Composition%'!$B29,0,AJ$13)*OFFSET('Composition%'!$B29,0,AJ$14)))-IF(AJ$2=2,0,OFFSET('Composition%'!$B29,0,AJ$17)*OFFSET('Composition%'!$B29,0,AJ$18)*(AJ$24*EXP(-AJ$25/($B59+273)/RGas)))+ReactionRateK3!AJ59</f>
        <v>0</v>
      </c>
      <c r="AK59" s="73">
        <f ca="1">IF(AK$2=0,0,AK$22*EXP(AK$23/($B59+273)/RGas)*(OFFSET('Composition%'!$B29,0,AK$13)*OFFSET('Composition%'!$B29,0,AK$14)))-IF(AK$2=2,0,OFFSET('Composition%'!$B29,0,AK$17)*OFFSET('Composition%'!$B29,0,AK$18)*(AK$24*EXP(-AK$25/($B59+273)/RGas)))+ReactionRateK3!AK59</f>
        <v>0</v>
      </c>
      <c r="AL59" s="73">
        <f ca="1">IF(AL$2=0,0,AL$22*EXP(AL$23/($B59+273)/RGas)*(OFFSET('Composition%'!$B29,0,AL$13)*OFFSET('Composition%'!$B29,0,AL$14)))-IF(AL$2=2,0,OFFSET('Composition%'!$B29,0,AL$17)*OFFSET('Composition%'!$B29,0,AL$18)*(AL$24*EXP(-AL$25/($B59+273)/RGas)))+ReactionRateK3!AL59</f>
        <v>0</v>
      </c>
      <c r="AM59" s="73"/>
      <c r="AN59" s="73">
        <f ca="1">IF(AN$2=0,0,AN$22*EXP(AN$23/($B59+273)/RGas)*(OFFSET('Composition%'!$B29,0,AN$13)*OFFSET('Composition%'!$B29,0,AN$14)))-IF(AN$2=2,0,OFFSET('Composition%'!$B29,0,AN$17)*OFFSET('Composition%'!$B29,0,AN$18)*(AN$24*EXP(-AN$25/($B59+273)/RGas)))+ReactionRateK3!AN59</f>
        <v>0</v>
      </c>
      <c r="AO59" s="73">
        <f ca="1">IF(AO$2=0,0,AO$22*EXP(AO$23/($B59+273)/RGas)*(OFFSET('Composition%'!$B29,0,AO$13)*OFFSET('Composition%'!$B29,0,AO$14)))-IF(AO$2=2,0,OFFSET('Composition%'!$B29,0,AO$17)*OFFSET('Composition%'!$B29,0,AO$18)*(AO$24*EXP(-AO$25/($B59+273)/RGas)))+ReactionRateK3!AO59</f>
        <v>0</v>
      </c>
      <c r="AP59" s="73">
        <f ca="1">IF(AP$2=0,0,AP$22*EXP(AP$23/($B59+273)/RGas)*(OFFSET('Composition%'!$B29,0,AP$13)*OFFSET('Composition%'!$B29,0,AP$14)))-IF(AP$2=2,0,OFFSET('Composition%'!$B29,0,AP$17)*OFFSET('Composition%'!$B29,0,AP$18)*(AP$24*EXP(-AP$25/($B59+273)/RGas)))+ReactionRateK3!AP59</f>
        <v>7.2432466276971055E-12</v>
      </c>
      <c r="AQ59" s="73">
        <f ca="1">IF(AQ$2=0,0,AQ$22*EXP(AQ$23/($B59+273)/RGas)*(OFFSET('Composition%'!$B29,0,AQ$13)*OFFSET('Composition%'!$B29,0,AQ$14)))-IF(AQ$2=2,0,OFFSET('Composition%'!$B29,0,AQ$17)*OFFSET('Composition%'!$B29,0,AQ$18)*(AQ$24*EXP(-AQ$25/($B59+273)/RGas)))+ReactionRateK3!AQ59</f>
        <v>0</v>
      </c>
      <c r="AR59" s="73">
        <f ca="1">IF(AR$2=0,0,AR$22*EXP(AR$23/($B59+273)/RGas)*(OFFSET('Composition%'!$B29,0,AR$13)*OFFSET('Composition%'!$B29,0,AR$14)))-IF(AR$2=2,0,OFFSET('Composition%'!$B29,0,AR$17)*OFFSET('Composition%'!$B29,0,AR$18)*(AR$24*EXP(-AR$25/($B59+273)/RGas)))+ReactionRateK3!AR59</f>
        <v>0</v>
      </c>
    </row>
    <row r="60" spans="1:44">
      <c r="A60" s="3">
        <f t="shared" si="7"/>
        <v>1.4000000000000006</v>
      </c>
      <c r="B60" s="19">
        <f ca="1">'Composition%'!B30</f>
        <v>411.94840284138161</v>
      </c>
      <c r="C60">
        <f t="shared" si="8"/>
        <v>30</v>
      </c>
      <c r="D60" s="26">
        <f ca="1">('Composition%'!C30*ReactionRateK4!C60)^3</f>
        <v>7.553881490264712</v>
      </c>
      <c r="E60" s="4"/>
      <c r="F60" s="73">
        <f ca="1">IF(F$2=0,0,F$22*EXP(F$23/($B60+273)/RGas)*(OFFSET('Composition%'!$B30,0,F$13)*OFFSET('Composition%'!$B30,0,F$14)))-IF(F$2=2,0,OFFSET('Composition%'!$B30,0,F$17)*OFFSET('Composition%'!$B30,0,F$18)*(F$24*EXP(-F$25/($B60+273)/RGas)))+ReactionRateK3!F60</f>
        <v>1.6026451007855238E-2</v>
      </c>
      <c r="G60" s="73">
        <f ca="1">IF(G$2=0,0,G$22*EXP(G$23/($B60+273)/RGas)*(OFFSET('Composition%'!$B30,0,G$13)*OFFSET('Composition%'!$B30,0,G$14)))-IF(G$2=2,0,OFFSET('Composition%'!$B30,0,G$17)*OFFSET('Composition%'!$B30,0,G$18)*(G$24*EXP(-G$25/($B60+273)/RGas)))+ReactionRateK3!G60</f>
        <v>5.9524213196195984E-3</v>
      </c>
      <c r="H60" s="73">
        <f ca="1">IF(H$2=0,0,H$22*EXP(H$23/($B60+273)/RGas)*(OFFSET('Composition%'!$B30,0,H$13)*OFFSET('Composition%'!$B30,0,H$14)))-IF(H$2=2,0,OFFSET('Composition%'!$B30,0,H$17)*OFFSET('Composition%'!$B30,0,H$18)*(H$24*EXP(-H$25/($B60+273)/RGas)))+ReactionRateK3!H60</f>
        <v>-4.3730805796969993E-6</v>
      </c>
      <c r="I60" s="73">
        <f ca="1">IF(I$2=0,0,I$22*EXP(I$23/($B60+273)/RGas)*(OFFSET('Composition%'!$B30,0,I$13)*OFFSET('Composition%'!$B30,0,I$14)))-IF(I$2=2,0,OFFSET('Composition%'!$B30,0,I$17)*OFFSET('Composition%'!$B30,0,I$18)*(I$24*EXP(-I$25/($B60+273)/RGas)))+ReactionRateK3!I60</f>
        <v>-1.800536593429189E-3</v>
      </c>
      <c r="J60" s="73"/>
      <c r="K60" s="73">
        <f ca="1">IF(K$2=0,0,K$22*EXP(K$23/($B60+273)/RGas)*(OFFSET('Composition%'!$B30,0,K$13)*OFFSET('Composition%'!$B30,0,K$14)))-IF(K$2=2,0,OFFSET('Composition%'!$B30,0,K$17)*OFFSET('Composition%'!$B30,0,K$18)*(K$24*EXP(-K$25/($B60+273)/RGas)))+ReactionRateK3!K60</f>
        <v>6.2518156982129661E-2</v>
      </c>
      <c r="L60" s="73">
        <f ca="1">IF(L$2=0,0,L$22*EXP(L$23/($B60+273)/RGas)*(OFFSET('Composition%'!$B30,0,L$13)*OFFSET('Composition%'!$B30,0,L$14)))-IF(L$2=2,0,OFFSET('Composition%'!$B30,0,L$17)*OFFSET('Composition%'!$B30,0,L$18)*(L$24*EXP(-L$25/($B60+273)/RGas)))+ReactionRateK3!L60</f>
        <v>-8.1401312384069592E-3</v>
      </c>
      <c r="M60" s="73">
        <f ca="1">IF(M$2=0,0,M$22*EXP(M$23/($B60+273)/RGas)*(OFFSET('Composition%'!$B30,0,M$13)*OFFSET('Composition%'!$B30,0,M$14)))-IF(M$2=2,0,OFFSET('Composition%'!$B30,0,M$17)*OFFSET('Composition%'!$B30,0,M$18)*(M$24*EXP(-M$25/($B60+273)/RGas)))+ReactionRateK3!M60</f>
        <v>0</v>
      </c>
      <c r="N60" s="73"/>
      <c r="O60" s="73">
        <f ca="1">IF(O$2=0,0,O$22*EXP(O$23/($B60+273)/RGas)*(OFFSET('Composition%'!$B30,0,O$13)*OFFSET('Composition%'!$B30,0,O$14)))-IF(O$2=2,0,OFFSET('Composition%'!$B30,0,O$17)*OFFSET('Composition%'!$B30,0,O$18)*(O$24*EXP(-O$25/($B60+273)/RGas)))+ReactionRateK3!O60</f>
        <v>0</v>
      </c>
      <c r="P60" s="73">
        <f ca="1">IF(P$2=0,0,P$22*EXP(P$23/($B60+273)/RGas)*(OFFSET('Composition%'!$B30,0,P$13)*OFFSET('Composition%'!$B30,0,P$14)))-IF(P$2=2,0,OFFSET('Composition%'!$B30,0,P$17)*OFFSET('Composition%'!$B30,0,P$18)*(P$24*EXP(-P$25/($B60+273)/RGas)))+ReactionRateK3!P60</f>
        <v>1.8229833864073775E-2</v>
      </c>
      <c r="Q60" s="73">
        <f ca="1">IF(Q$2=0,0,Q$22*EXP(Q$23/($B60+273)/RGas)*(OFFSET('Composition%'!$B30,0,Q$13)*OFFSET('Composition%'!$B30,0,Q$14)))-IF(Q$2=2,0,OFFSET('Composition%'!$B30,0,Q$17)*OFFSET('Composition%'!$B30,0,Q$18)*(Q$24*EXP(-Q$25/($B60+273)/RGas)))+ReactionRateK3!Q60</f>
        <v>6.9240770947632646E-5</v>
      </c>
      <c r="R60" s="73">
        <f ca="1">IF(R$2=0,0,R$22*EXP(R$23/($B60+273)/RGas)*(OFFSET('Composition%'!$B30,0,R$13)*OFFSET('Composition%'!$B30,0,R$14)))-IF(R$2=2,0,OFFSET('Composition%'!$B30,0,R$17)*OFFSET('Composition%'!$B30,0,R$18)*(R$24*EXP(-R$25/($B60+273)/RGas)))+ReactionRateK3!R60</f>
        <v>7.9246314268221215E-6</v>
      </c>
      <c r="S60" s="73"/>
      <c r="T60" s="73">
        <f ca="1">IF(T$2=0,0,T$22*EXP(T$23/($B60+273)/RGas)*(OFFSET('Composition%'!$B30,0,T$13)*OFFSET('Composition%'!$B30,0,T$14)))-IF(T$2=2,0,OFFSET('Composition%'!$B30,0,T$17)*OFFSET('Composition%'!$B30,0,T$18)*(T$24*EXP(-T$25/($B60+273)/RGas)))+ReactionRateK3!T60</f>
        <v>9.8997055290865141E-3</v>
      </c>
      <c r="U60" s="73">
        <f ca="1">IF(U$2=0,0,U$22*EXP(U$23/($B60+273)/RGas)*(OFFSET('Composition%'!$B30,0,U$13)*OFFSET('Composition%'!$B30,0,U$14)))-IF(U$2=2,0,OFFSET('Composition%'!$B30,0,U$17)*OFFSET('Composition%'!$B30,0,U$18)*(U$24*EXP(-U$25/($B60+273)/RGas)))+ReactionRateK3!U60</f>
        <v>4.6668174748027287E-4</v>
      </c>
      <c r="V60" s="73">
        <f ca="1">IF(V$2=0,0,V$22*EXP(V$23/($B60+273)/RGas)*(OFFSET('Composition%'!$B30,0,V$13)*OFFSET('Composition%'!$B30,0,V$14)))-IF(V$2=2,0,OFFSET('Composition%'!$B30,0,V$17)*OFFSET('Composition%'!$B30,0,V$18)*(V$24*EXP(-V$25/($B60+273)/RGas)))+ReactionRateK3!V60</f>
        <v>0</v>
      </c>
      <c r="W60" s="73">
        <f ca="1">IF(W$2=0,0,W$22*EXP(W$23/($B60+273)/RGas)*(OFFSET('Composition%'!$B30,0,W$13)*OFFSET('Composition%'!$B30,0,W$14)))-IF(W$2=2,0,OFFSET('Composition%'!$B30,0,W$17)*OFFSET('Composition%'!$B30,0,W$18)*(W$24*EXP(-W$25/($B60+273)/RGas)))+ReactionRateK3!W60</f>
        <v>0</v>
      </c>
      <c r="X60" s="73">
        <f ca="1">IF(X$2=0,0,X$22*EXP(X$23/($B60+273)/RGas)*(OFFSET('Composition%'!$B30,0,X$13)*OFFSET('Composition%'!$B30,0,X$14)))-IF(X$2=2,0,OFFSET('Composition%'!$B30,0,X$17)*OFFSET('Composition%'!$B30,0,X$18)*(X$24*EXP(-X$25/($B60+273)/RGas)))+ReactionRateK3!X60</f>
        <v>7.4213122311623193E-8</v>
      </c>
      <c r="Y60" s="73">
        <f ca="1">IF(Y$2=0,0,Y$22*EXP(Y$23/($B60+273)/RGas)*(OFFSET('Composition%'!$B30,0,Y$13)*OFFSET('Composition%'!$B30,0,Y$14)))-IF(Y$2=2,0,OFFSET('Composition%'!$B30,0,Y$17)*OFFSET('Composition%'!$B30,0,Y$18)*(Y$24*EXP(-Y$25/($B60+273)/RGas)))+ReactionRateK3!Y60</f>
        <v>3.6731108477129736E-9</v>
      </c>
      <c r="Z60" s="73">
        <f ca="1">IF(Z$2=0,0,Z$22*EXP(Z$23/($B60+273)/RGas)*(OFFSET('Composition%'!$B30,0,Z$13)*OFFSET('Composition%'!$B30,0,Z$14)))-IF(Z$2=2,0,OFFSET('Composition%'!$B30,0,Z$17)*OFFSET('Composition%'!$B30,0,Z$18)*(Z$24*EXP(-Z$25/($B60+273)/RGas)))+ReactionRateK3!Z60</f>
        <v>0</v>
      </c>
      <c r="AA60" s="73">
        <f ca="1">IF(AA$2=0,0,AA$22*EXP(AA$23/($B60+273)/RGas)*(OFFSET('Composition%'!$B30,0,AA$13)*OFFSET('Composition%'!$B30,0,AA$14)))-IF(AA$2=2,0,OFFSET('Composition%'!$B30,0,AA$17)*OFFSET('Composition%'!$B30,0,AA$18)*(AA$24*EXP(-AA$25/($B60+273)/RGas)))+ReactionRateK3!AA60</f>
        <v>0</v>
      </c>
      <c r="AB60" s="73">
        <f ca="1">IF(AB$2=0,0,AB$22*EXP(AB$23/($B60+273)/RGas)*(OFFSET('Composition%'!$B30,0,AB$13)*OFFSET('Composition%'!$B30,0,AB$14)))-IF(AB$2=2,0,OFFSET('Composition%'!$B30,0,AB$17)*OFFSET('Composition%'!$B30,0,AB$18)*(AB$24*EXP(-AB$25/($B60+273)/RGas)))+ReactionRateK3!AB60</f>
        <v>0</v>
      </c>
      <c r="AC60" s="73">
        <f ca="1">IF(AC$2=0,0,AC$22*EXP(AC$23/($B60+273)/RGas)*(OFFSET('Composition%'!$B30,0,AC$13)*OFFSET('Composition%'!$B30,0,AC$14)))-IF(AC$2=2,0,OFFSET('Composition%'!$B30,0,AC$17)*OFFSET('Composition%'!$B30,0,AC$18)*(AC$24*EXP(-AC$25/($B60+273)/RGas)))+ReactionRateK3!AC60</f>
        <v>0</v>
      </c>
      <c r="AD60" s="73">
        <f ca="1">IF(AD$2=0,0,AD$22*EXP(AD$23/($B60+273)/RGas)*(OFFSET('Composition%'!$B30,0,AD$13)*OFFSET('Composition%'!$B30,0,AD$14)))-IF(AD$2=2,0,OFFSET('Composition%'!$B30,0,AD$17)*OFFSET('Composition%'!$B30,0,AD$18)*(AD$24*EXP(-AD$25/($B60+273)/RGas)))+ReactionRateK3!AD60</f>
        <v>0</v>
      </c>
      <c r="AE60" s="73">
        <f ca="1">IF(AE$2=0,0,AE$22*EXP(AE$23/($B60+273)/RGas)*(OFFSET('Composition%'!$B30,0,AE$13)*OFFSET('Composition%'!$B30,0,AE$14)))-IF(AE$2=2,0,OFFSET('Composition%'!$B30,0,AE$17)*OFFSET('Composition%'!$B30,0,AE$18)*(AE$24*EXP(-AE$25/($B60+273)/RGas)))+ReactionRateK3!AE60</f>
        <v>0</v>
      </c>
      <c r="AF60" s="73"/>
      <c r="AG60" s="73">
        <f ca="1">IF(AG$2=0,0,AG$22*EXP(AG$23/($B60+273)/RGas)*(OFFSET('Composition%'!$B30,0,AG$13)*OFFSET('Composition%'!$B30,0,AG$14)))-IF(AG$2=2,0,OFFSET('Composition%'!$B30,0,AG$17)*OFFSET('Composition%'!$B30,0,AG$18)*(AG$24*EXP(-AG$25/($B60+273)/RGas)))+ReactionRateK3!AG60</f>
        <v>0</v>
      </c>
      <c r="AH60" s="73">
        <f ca="1">IF(AH$2=0,0,AH$22*EXP(AH$23/($B60+273)/RGas)*(OFFSET('Composition%'!$B30,0,AH$13)*OFFSET('Composition%'!$B30,0,AH$14)))-IF(AH$2=2,0,OFFSET('Composition%'!$B30,0,AH$17)*OFFSET('Composition%'!$B30,0,AH$18)*(AH$24*EXP(-AH$25/($B60+273)/RGas)))+ReactionRateK3!AH60</f>
        <v>0</v>
      </c>
      <c r="AI60" s="73">
        <f ca="1">IF(AI$2=0,0,AI$22*EXP(AI$23/($B60+273)/RGas)*(OFFSET('Composition%'!$B30,0,AI$13)*OFFSET('Composition%'!$B30,0,AI$14)))-IF(AI$2=2,0,OFFSET('Composition%'!$B30,0,AI$17)*OFFSET('Composition%'!$B30,0,AI$18)*(AI$24*EXP(-AI$25/($B60+273)/RGas)))+ReactionRateK3!AI60</f>
        <v>0</v>
      </c>
      <c r="AJ60" s="73">
        <f ca="1">IF(AJ$2=0,0,AJ$22*EXP(AJ$23/($B60+273)/RGas)*(OFFSET('Composition%'!$B30,0,AJ$13)*OFFSET('Composition%'!$B30,0,AJ$14)))-IF(AJ$2=2,0,OFFSET('Composition%'!$B30,0,AJ$17)*OFFSET('Composition%'!$B30,0,AJ$18)*(AJ$24*EXP(-AJ$25/($B60+273)/RGas)))+ReactionRateK3!AJ60</f>
        <v>0</v>
      </c>
      <c r="AK60" s="73">
        <f ca="1">IF(AK$2=0,0,AK$22*EXP(AK$23/($B60+273)/RGas)*(OFFSET('Composition%'!$B30,0,AK$13)*OFFSET('Composition%'!$B30,0,AK$14)))-IF(AK$2=2,0,OFFSET('Composition%'!$B30,0,AK$17)*OFFSET('Composition%'!$B30,0,AK$18)*(AK$24*EXP(-AK$25/($B60+273)/RGas)))+ReactionRateK3!AK60</f>
        <v>0</v>
      </c>
      <c r="AL60" s="73">
        <f ca="1">IF(AL$2=0,0,AL$22*EXP(AL$23/($B60+273)/RGas)*(OFFSET('Composition%'!$B30,0,AL$13)*OFFSET('Composition%'!$B30,0,AL$14)))-IF(AL$2=2,0,OFFSET('Composition%'!$B30,0,AL$17)*OFFSET('Composition%'!$B30,0,AL$18)*(AL$24*EXP(-AL$25/($B60+273)/RGas)))+ReactionRateK3!AL60</f>
        <v>0</v>
      </c>
      <c r="AM60" s="73"/>
      <c r="AN60" s="73">
        <f ca="1">IF(AN$2=0,0,AN$22*EXP(AN$23/($B60+273)/RGas)*(OFFSET('Composition%'!$B30,0,AN$13)*OFFSET('Composition%'!$B30,0,AN$14)))-IF(AN$2=2,0,OFFSET('Composition%'!$B30,0,AN$17)*OFFSET('Composition%'!$B30,0,AN$18)*(AN$24*EXP(-AN$25/($B60+273)/RGas)))+ReactionRateK3!AN60</f>
        <v>0</v>
      </c>
      <c r="AO60" s="73">
        <f ca="1">IF(AO$2=0,0,AO$22*EXP(AO$23/($B60+273)/RGas)*(OFFSET('Composition%'!$B30,0,AO$13)*OFFSET('Composition%'!$B30,0,AO$14)))-IF(AO$2=2,0,OFFSET('Composition%'!$B30,0,AO$17)*OFFSET('Composition%'!$B30,0,AO$18)*(AO$24*EXP(-AO$25/($B60+273)/RGas)))+ReactionRateK3!AO60</f>
        <v>0</v>
      </c>
      <c r="AP60" s="73">
        <f ca="1">IF(AP$2=0,0,AP$22*EXP(AP$23/($B60+273)/RGas)*(OFFSET('Composition%'!$B30,0,AP$13)*OFFSET('Composition%'!$B30,0,AP$14)))-IF(AP$2=2,0,OFFSET('Composition%'!$B30,0,AP$17)*OFFSET('Composition%'!$B30,0,AP$18)*(AP$24*EXP(-AP$25/($B60+273)/RGas)))+ReactionRateK3!AP60</f>
        <v>7.2628303617353049E-12</v>
      </c>
      <c r="AQ60" s="73">
        <f ca="1">IF(AQ$2=0,0,AQ$22*EXP(AQ$23/($B60+273)/RGas)*(OFFSET('Composition%'!$B30,0,AQ$13)*OFFSET('Composition%'!$B30,0,AQ$14)))-IF(AQ$2=2,0,OFFSET('Composition%'!$B30,0,AQ$17)*OFFSET('Composition%'!$B30,0,AQ$18)*(AQ$24*EXP(-AQ$25/($B60+273)/RGas)))+ReactionRateK3!AQ60</f>
        <v>0</v>
      </c>
      <c r="AR60" s="73">
        <f ca="1">IF(AR$2=0,0,AR$22*EXP(AR$23/($B60+273)/RGas)*(OFFSET('Composition%'!$B30,0,AR$13)*OFFSET('Composition%'!$B30,0,AR$14)))-IF(AR$2=2,0,OFFSET('Composition%'!$B30,0,AR$17)*OFFSET('Composition%'!$B30,0,AR$18)*(AR$24*EXP(-AR$25/($B60+273)/RGas)))+ReactionRateK3!AR60</f>
        <v>0</v>
      </c>
    </row>
    <row r="61" spans="1:44">
      <c r="A61" s="3">
        <f t="shared" si="7"/>
        <v>1.4500000000000006</v>
      </c>
      <c r="B61" s="19">
        <f ca="1">'Composition%'!B31</f>
        <v>412.09814410725022</v>
      </c>
      <c r="C61">
        <f t="shared" si="8"/>
        <v>30</v>
      </c>
      <c r="D61" s="26">
        <f ca="1">('Composition%'!C31*ReactionRateK4!C61)^3</f>
        <v>7.4428651695211068</v>
      </c>
      <c r="E61" s="4"/>
      <c r="F61" s="73">
        <f ca="1">IF(F$2=0,0,F$22*EXP(F$23/($B61+273)/RGas)*(OFFSET('Composition%'!$B31,0,F$13)*OFFSET('Composition%'!$B31,0,F$14)))-IF(F$2=2,0,OFFSET('Composition%'!$B31,0,F$17)*OFFSET('Composition%'!$B31,0,F$18)*(F$24*EXP(-F$25/($B61+273)/RGas)))+ReactionRateK3!F61</f>
        <v>1.5646983052011804E-2</v>
      </c>
      <c r="G61" s="73">
        <f ca="1">IF(G$2=0,0,G$22*EXP(G$23/($B61+273)/RGas)*(OFFSET('Composition%'!$B31,0,G$13)*OFFSET('Composition%'!$B31,0,G$14)))-IF(G$2=2,0,OFFSET('Composition%'!$B31,0,G$17)*OFFSET('Composition%'!$B31,0,G$18)*(G$24*EXP(-G$25/($B61+273)/RGas)))+ReactionRateK3!G61</f>
        <v>5.8202659983978902E-3</v>
      </c>
      <c r="H61" s="73">
        <f ca="1">IF(H$2=0,0,H$22*EXP(H$23/($B61+273)/RGas)*(OFFSET('Composition%'!$B31,0,H$13)*OFFSET('Composition%'!$B31,0,H$14)))-IF(H$2=2,0,OFFSET('Composition%'!$B31,0,H$17)*OFFSET('Composition%'!$B31,0,H$18)*(H$24*EXP(-H$25/($B61+273)/RGas)))+ReactionRateK3!H61</f>
        <v>-4.5494322952814207E-6</v>
      </c>
      <c r="I61" s="73">
        <f ca="1">IF(I$2=0,0,I$22*EXP(I$23/($B61+273)/RGas)*(OFFSET('Composition%'!$B31,0,I$13)*OFFSET('Composition%'!$B31,0,I$14)))-IF(I$2=2,0,OFFSET('Composition%'!$B31,0,I$17)*OFFSET('Composition%'!$B31,0,I$18)*(I$24*EXP(-I$25/($B61+273)/RGas)))+ReactionRateK3!I61</f>
        <v>-1.5830736241516053E-3</v>
      </c>
      <c r="J61" s="73"/>
      <c r="K61" s="73">
        <f ca="1">IF(K$2=0,0,K$22*EXP(K$23/($B61+273)/RGas)*(OFFSET('Composition%'!$B31,0,K$13)*OFFSET('Composition%'!$B31,0,K$14)))-IF(K$2=2,0,OFFSET('Composition%'!$B31,0,K$17)*OFFSET('Composition%'!$B31,0,K$18)*(K$24*EXP(-K$25/($B61+273)/RGas)))+ReactionRateK3!K61</f>
        <v>6.147911640291525E-2</v>
      </c>
      <c r="L61" s="73">
        <f ca="1">IF(L$2=0,0,L$22*EXP(L$23/($B61+273)/RGas)*(OFFSET('Composition%'!$B31,0,L$13)*OFFSET('Composition%'!$B31,0,L$14)))-IF(L$2=2,0,OFFSET('Composition%'!$B31,0,L$17)*OFFSET('Composition%'!$B31,0,L$18)*(L$24*EXP(-L$25/($B61+273)/RGas)))+ReactionRateK3!L61</f>
        <v>-8.4080888872340442E-3</v>
      </c>
      <c r="M61" s="73">
        <f ca="1">IF(M$2=0,0,M$22*EXP(M$23/($B61+273)/RGas)*(OFFSET('Composition%'!$B31,0,M$13)*OFFSET('Composition%'!$B31,0,M$14)))-IF(M$2=2,0,OFFSET('Composition%'!$B31,0,M$17)*OFFSET('Composition%'!$B31,0,M$18)*(M$24*EXP(-M$25/($B61+273)/RGas)))+ReactionRateK3!M61</f>
        <v>0</v>
      </c>
      <c r="N61" s="73"/>
      <c r="O61" s="73">
        <f ca="1">IF(O$2=0,0,O$22*EXP(O$23/($B61+273)/RGas)*(OFFSET('Composition%'!$B31,0,O$13)*OFFSET('Composition%'!$B31,0,O$14)))-IF(O$2=2,0,OFFSET('Composition%'!$B31,0,O$17)*OFFSET('Composition%'!$B31,0,O$18)*(O$24*EXP(-O$25/($B61+273)/RGas)))+ReactionRateK3!O61</f>
        <v>0</v>
      </c>
      <c r="P61" s="73">
        <f ca="1">IF(P$2=0,0,P$22*EXP(P$23/($B61+273)/RGas)*(OFFSET('Composition%'!$B31,0,P$13)*OFFSET('Composition%'!$B31,0,P$14)))-IF(P$2=2,0,OFFSET('Composition%'!$B31,0,P$17)*OFFSET('Composition%'!$B31,0,P$18)*(P$24*EXP(-P$25/($B61+273)/RGas)))+ReactionRateK3!P61</f>
        <v>1.8893888548290612E-2</v>
      </c>
      <c r="Q61" s="73">
        <f ca="1">IF(Q$2=0,0,Q$22*EXP(Q$23/($B61+273)/RGas)*(OFFSET('Composition%'!$B31,0,Q$13)*OFFSET('Composition%'!$B31,0,Q$14)))-IF(Q$2=2,0,OFFSET('Composition%'!$B31,0,Q$17)*OFFSET('Composition%'!$B31,0,Q$18)*(Q$24*EXP(-Q$25/($B61+273)/RGas)))+ReactionRateK3!Q61</f>
        <v>7.2945406183506277E-5</v>
      </c>
      <c r="R61" s="73">
        <f ca="1">IF(R$2=0,0,R$22*EXP(R$23/($B61+273)/RGas)*(OFFSET('Composition%'!$B31,0,R$13)*OFFSET('Composition%'!$B31,0,R$14)))-IF(R$2=2,0,OFFSET('Composition%'!$B31,0,R$17)*OFFSET('Composition%'!$B31,0,R$18)*(R$24*EXP(-R$25/($B61+273)/RGas)))+ReactionRateK3!R61</f>
        <v>8.5546114305743192E-6</v>
      </c>
      <c r="S61" s="73"/>
      <c r="T61" s="73">
        <f ca="1">IF(T$2=0,0,T$22*EXP(T$23/($B61+273)/RGas)*(OFFSET('Composition%'!$B31,0,T$13)*OFFSET('Composition%'!$B31,0,T$14)))-IF(T$2=2,0,OFFSET('Composition%'!$B31,0,T$17)*OFFSET('Composition%'!$B31,0,T$18)*(T$24*EXP(-T$25/($B61+273)/RGas)))+ReactionRateK3!T61</f>
        <v>9.2997824886168444E-3</v>
      </c>
      <c r="U61" s="73">
        <f ca="1">IF(U$2=0,0,U$22*EXP(U$23/($B61+273)/RGas)*(OFFSET('Composition%'!$B31,0,U$13)*OFFSET('Composition%'!$B31,0,U$14)))-IF(U$2=2,0,OFFSET('Composition%'!$B31,0,U$17)*OFFSET('Composition%'!$B31,0,U$18)*(U$24*EXP(-U$25/($B61+273)/RGas)))+ReactionRateK3!U61</f>
        <v>4.1823309136994352E-4</v>
      </c>
      <c r="V61" s="73">
        <f ca="1">IF(V$2=0,0,V$22*EXP(V$23/($B61+273)/RGas)*(OFFSET('Composition%'!$B31,0,V$13)*OFFSET('Composition%'!$B31,0,V$14)))-IF(V$2=2,0,OFFSET('Composition%'!$B31,0,V$17)*OFFSET('Composition%'!$B31,0,V$18)*(V$24*EXP(-V$25/($B61+273)/RGas)))+ReactionRateK3!V61</f>
        <v>0</v>
      </c>
      <c r="W61" s="73">
        <f ca="1">IF(W$2=0,0,W$22*EXP(W$23/($B61+273)/RGas)*(OFFSET('Composition%'!$B31,0,W$13)*OFFSET('Composition%'!$B31,0,W$14)))-IF(W$2=2,0,OFFSET('Composition%'!$B31,0,W$17)*OFFSET('Composition%'!$B31,0,W$18)*(W$24*EXP(-W$25/($B61+273)/RGas)))+ReactionRateK3!W61</f>
        <v>0</v>
      </c>
      <c r="X61" s="73">
        <f ca="1">IF(X$2=0,0,X$22*EXP(X$23/($B61+273)/RGas)*(OFFSET('Composition%'!$B31,0,X$13)*OFFSET('Composition%'!$B31,0,X$14)))-IF(X$2=2,0,OFFSET('Composition%'!$B31,0,X$17)*OFFSET('Composition%'!$B31,0,X$18)*(X$24*EXP(-X$25/($B61+273)/RGas)))+ReactionRateK3!X61</f>
        <v>7.3847695724852831E-8</v>
      </c>
      <c r="Y61" s="73">
        <f ca="1">IF(Y$2=0,0,Y$22*EXP(Y$23/($B61+273)/RGas)*(OFFSET('Composition%'!$B31,0,Y$13)*OFFSET('Composition%'!$B31,0,Y$14)))-IF(Y$2=2,0,OFFSET('Composition%'!$B31,0,Y$17)*OFFSET('Composition%'!$B31,0,Y$18)*(Y$24*EXP(-Y$25/($B61+273)/RGas)))+ReactionRateK3!Y61</f>
        <v>3.6550243918666224E-9</v>
      </c>
      <c r="Z61" s="73">
        <f ca="1">IF(Z$2=0,0,Z$22*EXP(Z$23/($B61+273)/RGas)*(OFFSET('Composition%'!$B31,0,Z$13)*OFFSET('Composition%'!$B31,0,Z$14)))-IF(Z$2=2,0,OFFSET('Composition%'!$B31,0,Z$17)*OFFSET('Composition%'!$B31,0,Z$18)*(Z$24*EXP(-Z$25/($B61+273)/RGas)))+ReactionRateK3!Z61</f>
        <v>0</v>
      </c>
      <c r="AA61" s="73">
        <f ca="1">IF(AA$2=0,0,AA$22*EXP(AA$23/($B61+273)/RGas)*(OFFSET('Composition%'!$B31,0,AA$13)*OFFSET('Composition%'!$B31,0,AA$14)))-IF(AA$2=2,0,OFFSET('Composition%'!$B31,0,AA$17)*OFFSET('Composition%'!$B31,0,AA$18)*(AA$24*EXP(-AA$25/($B61+273)/RGas)))+ReactionRateK3!AA61</f>
        <v>0</v>
      </c>
      <c r="AB61" s="73">
        <f ca="1">IF(AB$2=0,0,AB$22*EXP(AB$23/($B61+273)/RGas)*(OFFSET('Composition%'!$B31,0,AB$13)*OFFSET('Composition%'!$B31,0,AB$14)))-IF(AB$2=2,0,OFFSET('Composition%'!$B31,0,AB$17)*OFFSET('Composition%'!$B31,0,AB$18)*(AB$24*EXP(-AB$25/($B61+273)/RGas)))+ReactionRateK3!AB61</f>
        <v>0</v>
      </c>
      <c r="AC61" s="73">
        <f ca="1">IF(AC$2=0,0,AC$22*EXP(AC$23/($B61+273)/RGas)*(OFFSET('Composition%'!$B31,0,AC$13)*OFFSET('Composition%'!$B31,0,AC$14)))-IF(AC$2=2,0,OFFSET('Composition%'!$B31,0,AC$17)*OFFSET('Composition%'!$B31,0,AC$18)*(AC$24*EXP(-AC$25/($B61+273)/RGas)))+ReactionRateK3!AC61</f>
        <v>0</v>
      </c>
      <c r="AD61" s="73">
        <f ca="1">IF(AD$2=0,0,AD$22*EXP(AD$23/($B61+273)/RGas)*(OFFSET('Composition%'!$B31,0,AD$13)*OFFSET('Composition%'!$B31,0,AD$14)))-IF(AD$2=2,0,OFFSET('Composition%'!$B31,0,AD$17)*OFFSET('Composition%'!$B31,0,AD$18)*(AD$24*EXP(-AD$25/($B61+273)/RGas)))+ReactionRateK3!AD61</f>
        <v>0</v>
      </c>
      <c r="AE61" s="73">
        <f ca="1">IF(AE$2=0,0,AE$22*EXP(AE$23/($B61+273)/RGas)*(OFFSET('Composition%'!$B31,0,AE$13)*OFFSET('Composition%'!$B31,0,AE$14)))-IF(AE$2=2,0,OFFSET('Composition%'!$B31,0,AE$17)*OFFSET('Composition%'!$B31,0,AE$18)*(AE$24*EXP(-AE$25/($B61+273)/RGas)))+ReactionRateK3!AE61</f>
        <v>0</v>
      </c>
      <c r="AF61" s="73"/>
      <c r="AG61" s="73">
        <f ca="1">IF(AG$2=0,0,AG$22*EXP(AG$23/($B61+273)/RGas)*(OFFSET('Composition%'!$B31,0,AG$13)*OFFSET('Composition%'!$B31,0,AG$14)))-IF(AG$2=2,0,OFFSET('Composition%'!$B31,0,AG$17)*OFFSET('Composition%'!$B31,0,AG$18)*(AG$24*EXP(-AG$25/($B61+273)/RGas)))+ReactionRateK3!AG61</f>
        <v>0</v>
      </c>
      <c r="AH61" s="73">
        <f ca="1">IF(AH$2=0,0,AH$22*EXP(AH$23/($B61+273)/RGas)*(OFFSET('Composition%'!$B31,0,AH$13)*OFFSET('Composition%'!$B31,0,AH$14)))-IF(AH$2=2,0,OFFSET('Composition%'!$B31,0,AH$17)*OFFSET('Composition%'!$B31,0,AH$18)*(AH$24*EXP(-AH$25/($B61+273)/RGas)))+ReactionRateK3!AH61</f>
        <v>0</v>
      </c>
      <c r="AI61" s="73">
        <f ca="1">IF(AI$2=0,0,AI$22*EXP(AI$23/($B61+273)/RGas)*(OFFSET('Composition%'!$B31,0,AI$13)*OFFSET('Composition%'!$B31,0,AI$14)))-IF(AI$2=2,0,OFFSET('Composition%'!$B31,0,AI$17)*OFFSET('Composition%'!$B31,0,AI$18)*(AI$24*EXP(-AI$25/($B61+273)/RGas)))+ReactionRateK3!AI61</f>
        <v>0</v>
      </c>
      <c r="AJ61" s="73">
        <f ca="1">IF(AJ$2=0,0,AJ$22*EXP(AJ$23/($B61+273)/RGas)*(OFFSET('Composition%'!$B31,0,AJ$13)*OFFSET('Composition%'!$B31,0,AJ$14)))-IF(AJ$2=2,0,OFFSET('Composition%'!$B31,0,AJ$17)*OFFSET('Composition%'!$B31,0,AJ$18)*(AJ$24*EXP(-AJ$25/($B61+273)/RGas)))+ReactionRateK3!AJ61</f>
        <v>0</v>
      </c>
      <c r="AK61" s="73">
        <f ca="1">IF(AK$2=0,0,AK$22*EXP(AK$23/($B61+273)/RGas)*(OFFSET('Composition%'!$B31,0,AK$13)*OFFSET('Composition%'!$B31,0,AK$14)))-IF(AK$2=2,0,OFFSET('Composition%'!$B31,0,AK$17)*OFFSET('Composition%'!$B31,0,AK$18)*(AK$24*EXP(-AK$25/($B61+273)/RGas)))+ReactionRateK3!AK61</f>
        <v>0</v>
      </c>
      <c r="AL61" s="73">
        <f ca="1">IF(AL$2=0,0,AL$22*EXP(AL$23/($B61+273)/RGas)*(OFFSET('Composition%'!$B31,0,AL$13)*OFFSET('Composition%'!$B31,0,AL$14)))-IF(AL$2=2,0,OFFSET('Composition%'!$B31,0,AL$17)*OFFSET('Composition%'!$B31,0,AL$18)*(AL$24*EXP(-AL$25/($B61+273)/RGas)))+ReactionRateK3!AL61</f>
        <v>0</v>
      </c>
      <c r="AM61" s="73"/>
      <c r="AN61" s="73">
        <f ca="1">IF(AN$2=0,0,AN$22*EXP(AN$23/($B61+273)/RGas)*(OFFSET('Composition%'!$B31,0,AN$13)*OFFSET('Composition%'!$B31,0,AN$14)))-IF(AN$2=2,0,OFFSET('Composition%'!$B31,0,AN$17)*OFFSET('Composition%'!$B31,0,AN$18)*(AN$24*EXP(-AN$25/($B61+273)/RGas)))+ReactionRateK3!AN61</f>
        <v>0</v>
      </c>
      <c r="AO61" s="73">
        <f ca="1">IF(AO$2=0,0,AO$22*EXP(AO$23/($B61+273)/RGas)*(OFFSET('Composition%'!$B31,0,AO$13)*OFFSET('Composition%'!$B31,0,AO$14)))-IF(AO$2=2,0,OFFSET('Composition%'!$B31,0,AO$17)*OFFSET('Composition%'!$B31,0,AO$18)*(AO$24*EXP(-AO$25/($B61+273)/RGas)))+ReactionRateK3!AO61</f>
        <v>0</v>
      </c>
      <c r="AP61" s="73">
        <f ca="1">IF(AP$2=0,0,AP$22*EXP(AP$23/($B61+273)/RGas)*(OFFSET('Composition%'!$B31,0,AP$13)*OFFSET('Composition%'!$B31,0,AP$14)))-IF(AP$2=2,0,OFFSET('Composition%'!$B31,0,AP$17)*OFFSET('Composition%'!$B31,0,AP$18)*(AP$24*EXP(-AP$25/($B61+273)/RGas)))+ReactionRateK3!AP61</f>
        <v>7.2803651353112098E-12</v>
      </c>
      <c r="AQ61" s="73">
        <f ca="1">IF(AQ$2=0,0,AQ$22*EXP(AQ$23/($B61+273)/RGas)*(OFFSET('Composition%'!$B31,0,AQ$13)*OFFSET('Composition%'!$B31,0,AQ$14)))-IF(AQ$2=2,0,OFFSET('Composition%'!$B31,0,AQ$17)*OFFSET('Composition%'!$B31,0,AQ$18)*(AQ$24*EXP(-AQ$25/($B61+273)/RGas)))+ReactionRateK3!AQ61</f>
        <v>0</v>
      </c>
      <c r="AR61" s="73">
        <f ca="1">IF(AR$2=0,0,AR$22*EXP(AR$23/($B61+273)/RGas)*(OFFSET('Composition%'!$B31,0,AR$13)*OFFSET('Composition%'!$B31,0,AR$14)))-IF(AR$2=2,0,OFFSET('Composition%'!$B31,0,AR$17)*OFFSET('Composition%'!$B31,0,AR$18)*(AR$24*EXP(-AR$25/($B61+273)/RGas)))+ReactionRateK3!AR61</f>
        <v>0</v>
      </c>
    </row>
    <row r="62" spans="1:44">
      <c r="A62" s="3">
        <f t="shared" si="7"/>
        <v>1.5000000000000007</v>
      </c>
      <c r="B62" s="19">
        <f ca="1">'Composition%'!B32</f>
        <v>412.23967961230568</v>
      </c>
      <c r="C62">
        <f t="shared" si="8"/>
        <v>30</v>
      </c>
      <c r="D62" s="26">
        <f ca="1">('Composition%'!C32*ReactionRateK4!C62)^3</f>
        <v>7.3397851904697529</v>
      </c>
      <c r="E62" s="4"/>
      <c r="F62" s="73">
        <f ca="1">IF(F$2=0,0,F$22*EXP(F$23/($B62+273)/RGas)*(OFFSET('Composition%'!$B32,0,F$13)*OFFSET('Composition%'!$B32,0,F$14)))-IF(F$2=2,0,OFFSET('Composition%'!$B32,0,F$17)*OFFSET('Composition%'!$B32,0,F$18)*(F$24*EXP(-F$25/($B62+273)/RGas)))+ReactionRateK3!F62</f>
        <v>1.5279331863052567E-2</v>
      </c>
      <c r="G62" s="73">
        <f ca="1">IF(G$2=0,0,G$22*EXP(G$23/($B62+273)/RGas)*(OFFSET('Composition%'!$B32,0,G$13)*OFFSET('Composition%'!$B32,0,G$14)))-IF(G$2=2,0,OFFSET('Composition%'!$B32,0,G$17)*OFFSET('Composition%'!$B32,0,G$18)*(G$24*EXP(-G$25/($B62+273)/RGas)))+ReactionRateK3!G62</f>
        <v>5.6922081337264872E-3</v>
      </c>
      <c r="H62" s="73">
        <f ca="1">IF(H$2=0,0,H$22*EXP(H$23/($B62+273)/RGas)*(OFFSET('Composition%'!$B32,0,H$13)*OFFSET('Composition%'!$B32,0,H$14)))-IF(H$2=2,0,OFFSET('Composition%'!$B32,0,H$17)*OFFSET('Composition%'!$B32,0,H$18)*(H$24*EXP(-H$25/($B62+273)/RGas)))+ReactionRateK3!H62</f>
        <v>-4.719471532414421E-6</v>
      </c>
      <c r="I62" s="73">
        <f ca="1">IF(I$2=0,0,I$22*EXP(I$23/($B62+273)/RGas)*(OFFSET('Composition%'!$B32,0,I$13)*OFFSET('Composition%'!$B32,0,I$14)))-IF(I$2=2,0,OFFSET('Composition%'!$B32,0,I$17)*OFFSET('Composition%'!$B32,0,I$18)*(I$24*EXP(-I$25/($B62+273)/RGas)))+ReactionRateK3!I62</f>
        <v>-1.388832113680977E-3</v>
      </c>
      <c r="J62" s="73"/>
      <c r="K62" s="73">
        <f ca="1">IF(K$2=0,0,K$22*EXP(K$23/($B62+273)/RGas)*(OFFSET('Composition%'!$B32,0,K$13)*OFFSET('Composition%'!$B32,0,K$14)))-IF(K$2=2,0,OFFSET('Composition%'!$B32,0,K$17)*OFFSET('Composition%'!$B32,0,K$18)*(K$24*EXP(-K$25/($B62+273)/RGas)))+ReactionRateK3!K62</f>
        <v>6.0456555199730797E-2</v>
      </c>
      <c r="L62" s="73">
        <f ca="1">IF(L$2=0,0,L$22*EXP(L$23/($B62+273)/RGas)*(OFFSET('Composition%'!$B32,0,L$13)*OFFSET('Composition%'!$B32,0,L$14)))-IF(L$2=2,0,OFFSET('Composition%'!$B32,0,L$17)*OFFSET('Composition%'!$B32,0,L$18)*(L$24*EXP(-L$25/($B62+273)/RGas)))+ReactionRateK3!L62</f>
        <v>-8.6204591987428577E-3</v>
      </c>
      <c r="M62" s="73">
        <f ca="1">IF(M$2=0,0,M$22*EXP(M$23/($B62+273)/RGas)*(OFFSET('Composition%'!$B32,0,M$13)*OFFSET('Composition%'!$B32,0,M$14)))-IF(M$2=2,0,OFFSET('Composition%'!$B32,0,M$17)*OFFSET('Composition%'!$B32,0,M$18)*(M$24*EXP(-M$25/($B62+273)/RGas)))+ReactionRateK3!M62</f>
        <v>0</v>
      </c>
      <c r="N62" s="73"/>
      <c r="O62" s="73">
        <f ca="1">IF(O$2=0,0,O$22*EXP(O$23/($B62+273)/RGas)*(OFFSET('Composition%'!$B32,0,O$13)*OFFSET('Composition%'!$B32,0,O$14)))-IF(O$2=2,0,OFFSET('Composition%'!$B32,0,O$17)*OFFSET('Composition%'!$B32,0,O$18)*(O$24*EXP(-O$25/($B62+273)/RGas)))+ReactionRateK3!O62</f>
        <v>0</v>
      </c>
      <c r="P62" s="73">
        <f ca="1">IF(P$2=0,0,P$22*EXP(P$23/($B62+273)/RGas)*(OFFSET('Composition%'!$B32,0,P$13)*OFFSET('Composition%'!$B32,0,P$14)))-IF(P$2=2,0,OFFSET('Composition%'!$B32,0,P$17)*OFFSET('Composition%'!$B32,0,P$18)*(P$24*EXP(-P$25/($B62+273)/RGas)))+ReactionRateK3!P62</f>
        <v>1.953501568054606E-2</v>
      </c>
      <c r="Q62" s="73">
        <f ca="1">IF(Q$2=0,0,Q$22*EXP(Q$23/($B62+273)/RGas)*(OFFSET('Composition%'!$B32,0,Q$13)*OFFSET('Composition%'!$B32,0,Q$14)))-IF(Q$2=2,0,OFFSET('Composition%'!$B32,0,Q$17)*OFFSET('Composition%'!$B32,0,Q$18)*(Q$24*EXP(-Q$25/($B62+273)/RGas)))+ReactionRateK3!Q62</f>
        <v>7.6681717373773008E-5</v>
      </c>
      <c r="R62" s="73">
        <f ca="1">IF(R$2=0,0,R$22*EXP(R$23/($B62+273)/RGas)*(OFFSET('Composition%'!$B32,0,R$13)*OFFSET('Composition%'!$B32,0,R$14)))-IF(R$2=2,0,OFFSET('Composition%'!$B32,0,R$17)*OFFSET('Composition%'!$B32,0,R$18)*(R$24*EXP(-R$25/($B62+273)/RGas)))+ReactionRateK3!R62</f>
        <v>9.21414495072457E-6</v>
      </c>
      <c r="S62" s="73"/>
      <c r="T62" s="73">
        <f ca="1">IF(T$2=0,0,T$22*EXP(T$23/($B62+273)/RGas)*(OFFSET('Composition%'!$B32,0,T$13)*OFFSET('Composition%'!$B32,0,T$14)))-IF(T$2=2,0,OFFSET('Composition%'!$B32,0,T$17)*OFFSET('Composition%'!$B32,0,T$18)*(T$24*EXP(-T$25/($B62+273)/RGas)))+ReactionRateK3!T62</f>
        <v>8.7339549682218381E-3</v>
      </c>
      <c r="U62" s="73">
        <f ca="1">IF(U$2=0,0,U$22*EXP(U$23/($B62+273)/RGas)*(OFFSET('Composition%'!$B32,0,U$13)*OFFSET('Composition%'!$B32,0,U$14)))-IF(U$2=2,0,OFFSET('Composition%'!$B32,0,U$17)*OFFSET('Composition%'!$B32,0,U$18)*(U$24*EXP(-U$25/($B62+273)/RGas)))+ReactionRateK3!U62</f>
        <v>3.7512525690167097E-4</v>
      </c>
      <c r="V62" s="73">
        <f ca="1">IF(V$2=0,0,V$22*EXP(V$23/($B62+273)/RGas)*(OFFSET('Composition%'!$B32,0,V$13)*OFFSET('Composition%'!$B32,0,V$14)))-IF(V$2=2,0,OFFSET('Composition%'!$B32,0,V$17)*OFFSET('Composition%'!$B32,0,V$18)*(V$24*EXP(-V$25/($B62+273)/RGas)))+ReactionRateK3!V62</f>
        <v>0</v>
      </c>
      <c r="W62" s="73">
        <f ca="1">IF(W$2=0,0,W$22*EXP(W$23/($B62+273)/RGas)*(OFFSET('Composition%'!$B32,0,W$13)*OFFSET('Composition%'!$B32,0,W$14)))-IF(W$2=2,0,OFFSET('Composition%'!$B32,0,W$17)*OFFSET('Composition%'!$B32,0,W$18)*(W$24*EXP(-W$25/($B62+273)/RGas)))+ReactionRateK3!W62</f>
        <v>0</v>
      </c>
      <c r="X62" s="73">
        <f ca="1">IF(X$2=0,0,X$22*EXP(X$23/($B62+273)/RGas)*(OFFSET('Composition%'!$B32,0,X$13)*OFFSET('Composition%'!$B32,0,X$14)))-IF(X$2=2,0,OFFSET('Composition%'!$B32,0,X$17)*OFFSET('Composition%'!$B32,0,X$18)*(X$24*EXP(-X$25/($B62+273)/RGas)))+ReactionRateK3!X62</f>
        <v>7.3505125074409315E-8</v>
      </c>
      <c r="Y62" s="73">
        <f ca="1">IF(Y$2=0,0,Y$22*EXP(Y$23/($B62+273)/RGas)*(OFFSET('Composition%'!$B32,0,Y$13)*OFFSET('Composition%'!$B32,0,Y$14)))-IF(Y$2=2,0,OFFSET('Composition%'!$B32,0,Y$17)*OFFSET('Composition%'!$B32,0,Y$18)*(Y$24*EXP(-Y$25/($B62+273)/RGas)))+ReactionRateK3!Y62</f>
        <v>3.638069169756865E-9</v>
      </c>
      <c r="Z62" s="73">
        <f ca="1">IF(Z$2=0,0,Z$22*EXP(Z$23/($B62+273)/RGas)*(OFFSET('Composition%'!$B32,0,Z$13)*OFFSET('Composition%'!$B32,0,Z$14)))-IF(Z$2=2,0,OFFSET('Composition%'!$B32,0,Z$17)*OFFSET('Composition%'!$B32,0,Z$18)*(Z$24*EXP(-Z$25/($B62+273)/RGas)))+ReactionRateK3!Z62</f>
        <v>0</v>
      </c>
      <c r="AA62" s="73">
        <f ca="1">IF(AA$2=0,0,AA$22*EXP(AA$23/($B62+273)/RGas)*(OFFSET('Composition%'!$B32,0,AA$13)*OFFSET('Composition%'!$B32,0,AA$14)))-IF(AA$2=2,0,OFFSET('Composition%'!$B32,0,AA$17)*OFFSET('Composition%'!$B32,0,AA$18)*(AA$24*EXP(-AA$25/($B62+273)/RGas)))+ReactionRateK3!AA62</f>
        <v>0</v>
      </c>
      <c r="AB62" s="73">
        <f ca="1">IF(AB$2=0,0,AB$22*EXP(AB$23/($B62+273)/RGas)*(OFFSET('Composition%'!$B32,0,AB$13)*OFFSET('Composition%'!$B32,0,AB$14)))-IF(AB$2=2,0,OFFSET('Composition%'!$B32,0,AB$17)*OFFSET('Composition%'!$B32,0,AB$18)*(AB$24*EXP(-AB$25/($B62+273)/RGas)))+ReactionRateK3!AB62</f>
        <v>0</v>
      </c>
      <c r="AC62" s="73">
        <f ca="1">IF(AC$2=0,0,AC$22*EXP(AC$23/($B62+273)/RGas)*(OFFSET('Composition%'!$B32,0,AC$13)*OFFSET('Composition%'!$B32,0,AC$14)))-IF(AC$2=2,0,OFFSET('Composition%'!$B32,0,AC$17)*OFFSET('Composition%'!$B32,0,AC$18)*(AC$24*EXP(-AC$25/($B62+273)/RGas)))+ReactionRateK3!AC62</f>
        <v>0</v>
      </c>
      <c r="AD62" s="73">
        <f ca="1">IF(AD$2=0,0,AD$22*EXP(AD$23/($B62+273)/RGas)*(OFFSET('Composition%'!$B32,0,AD$13)*OFFSET('Composition%'!$B32,0,AD$14)))-IF(AD$2=2,0,OFFSET('Composition%'!$B32,0,AD$17)*OFFSET('Composition%'!$B32,0,AD$18)*(AD$24*EXP(-AD$25/($B62+273)/RGas)))+ReactionRateK3!AD62</f>
        <v>0</v>
      </c>
      <c r="AE62" s="73">
        <f ca="1">IF(AE$2=0,0,AE$22*EXP(AE$23/($B62+273)/RGas)*(OFFSET('Composition%'!$B32,0,AE$13)*OFFSET('Composition%'!$B32,0,AE$14)))-IF(AE$2=2,0,OFFSET('Composition%'!$B32,0,AE$17)*OFFSET('Composition%'!$B32,0,AE$18)*(AE$24*EXP(-AE$25/($B62+273)/RGas)))+ReactionRateK3!AE62</f>
        <v>0</v>
      </c>
      <c r="AF62" s="73"/>
      <c r="AG62" s="73">
        <f ca="1">IF(AG$2=0,0,AG$22*EXP(AG$23/($B62+273)/RGas)*(OFFSET('Composition%'!$B32,0,AG$13)*OFFSET('Composition%'!$B32,0,AG$14)))-IF(AG$2=2,0,OFFSET('Composition%'!$B32,0,AG$17)*OFFSET('Composition%'!$B32,0,AG$18)*(AG$24*EXP(-AG$25/($B62+273)/RGas)))+ReactionRateK3!AG62</f>
        <v>0</v>
      </c>
      <c r="AH62" s="73">
        <f ca="1">IF(AH$2=0,0,AH$22*EXP(AH$23/($B62+273)/RGas)*(OFFSET('Composition%'!$B32,0,AH$13)*OFFSET('Composition%'!$B32,0,AH$14)))-IF(AH$2=2,0,OFFSET('Composition%'!$B32,0,AH$17)*OFFSET('Composition%'!$B32,0,AH$18)*(AH$24*EXP(-AH$25/($B62+273)/RGas)))+ReactionRateK3!AH62</f>
        <v>0</v>
      </c>
      <c r="AI62" s="73">
        <f ca="1">IF(AI$2=0,0,AI$22*EXP(AI$23/($B62+273)/RGas)*(OFFSET('Composition%'!$B32,0,AI$13)*OFFSET('Composition%'!$B32,0,AI$14)))-IF(AI$2=2,0,OFFSET('Composition%'!$B32,0,AI$17)*OFFSET('Composition%'!$B32,0,AI$18)*(AI$24*EXP(-AI$25/($B62+273)/RGas)))+ReactionRateK3!AI62</f>
        <v>0</v>
      </c>
      <c r="AJ62" s="73">
        <f ca="1">IF(AJ$2=0,0,AJ$22*EXP(AJ$23/($B62+273)/RGas)*(OFFSET('Composition%'!$B32,0,AJ$13)*OFFSET('Composition%'!$B32,0,AJ$14)))-IF(AJ$2=2,0,OFFSET('Composition%'!$B32,0,AJ$17)*OFFSET('Composition%'!$B32,0,AJ$18)*(AJ$24*EXP(-AJ$25/($B62+273)/RGas)))+ReactionRateK3!AJ62</f>
        <v>0</v>
      </c>
      <c r="AK62" s="73">
        <f ca="1">IF(AK$2=0,0,AK$22*EXP(AK$23/($B62+273)/RGas)*(OFFSET('Composition%'!$B32,0,AK$13)*OFFSET('Composition%'!$B32,0,AK$14)))-IF(AK$2=2,0,OFFSET('Composition%'!$B32,0,AK$17)*OFFSET('Composition%'!$B32,0,AK$18)*(AK$24*EXP(-AK$25/($B62+273)/RGas)))+ReactionRateK3!AK62</f>
        <v>0</v>
      </c>
      <c r="AL62" s="73">
        <f ca="1">IF(AL$2=0,0,AL$22*EXP(AL$23/($B62+273)/RGas)*(OFFSET('Composition%'!$B32,0,AL$13)*OFFSET('Composition%'!$B32,0,AL$14)))-IF(AL$2=2,0,OFFSET('Composition%'!$B32,0,AL$17)*OFFSET('Composition%'!$B32,0,AL$18)*(AL$24*EXP(-AL$25/($B62+273)/RGas)))+ReactionRateK3!AL62</f>
        <v>0</v>
      </c>
      <c r="AM62" s="73"/>
      <c r="AN62" s="73">
        <f ca="1">IF(AN$2=0,0,AN$22*EXP(AN$23/($B62+273)/RGas)*(OFFSET('Composition%'!$B32,0,AN$13)*OFFSET('Composition%'!$B32,0,AN$14)))-IF(AN$2=2,0,OFFSET('Composition%'!$B32,0,AN$17)*OFFSET('Composition%'!$B32,0,AN$18)*(AN$24*EXP(-AN$25/($B62+273)/RGas)))+ReactionRateK3!AN62</f>
        <v>0</v>
      </c>
      <c r="AO62" s="73">
        <f ca="1">IF(AO$2=0,0,AO$22*EXP(AO$23/($B62+273)/RGas)*(OFFSET('Composition%'!$B32,0,AO$13)*OFFSET('Composition%'!$B32,0,AO$14)))-IF(AO$2=2,0,OFFSET('Composition%'!$B32,0,AO$17)*OFFSET('Composition%'!$B32,0,AO$18)*(AO$24*EXP(-AO$25/($B62+273)/RGas)))+ReactionRateK3!AO62</f>
        <v>0</v>
      </c>
      <c r="AP62" s="73">
        <f ca="1">IF(AP$2=0,0,AP$22*EXP(AP$23/($B62+273)/RGas)*(OFFSET('Composition%'!$B32,0,AP$13)*OFFSET('Composition%'!$B32,0,AP$14)))-IF(AP$2=2,0,OFFSET('Composition%'!$B32,0,AP$17)*OFFSET('Composition%'!$B32,0,AP$18)*(AP$24*EXP(-AP$25/($B62+273)/RGas)))+ReactionRateK3!AP62</f>
        <v>7.2960791640539796E-12</v>
      </c>
      <c r="AQ62" s="73">
        <f ca="1">IF(AQ$2=0,0,AQ$22*EXP(AQ$23/($B62+273)/RGas)*(OFFSET('Composition%'!$B32,0,AQ$13)*OFFSET('Composition%'!$B32,0,AQ$14)))-IF(AQ$2=2,0,OFFSET('Composition%'!$B32,0,AQ$17)*OFFSET('Composition%'!$B32,0,AQ$18)*(AQ$24*EXP(-AQ$25/($B62+273)/RGas)))+ReactionRateK3!AQ62</f>
        <v>0</v>
      </c>
      <c r="AR62" s="73">
        <f ca="1">IF(AR$2=0,0,AR$22*EXP(AR$23/($B62+273)/RGas)*(OFFSET('Composition%'!$B32,0,AR$13)*OFFSET('Composition%'!$B32,0,AR$14)))-IF(AR$2=2,0,OFFSET('Composition%'!$B32,0,AR$17)*OFFSET('Composition%'!$B32,0,AR$18)*(AR$24*EXP(-AR$25/($B62+273)/RGas)))+ReactionRateK3!AR62</f>
        <v>0</v>
      </c>
    </row>
    <row r="63" spans="1:44">
      <c r="A63" s="3">
        <f t="shared" si="7"/>
        <v>1.5500000000000007</v>
      </c>
      <c r="B63" s="19">
        <f ca="1">'Composition%'!B33</f>
        <v>412.37337742552785</v>
      </c>
      <c r="C63">
        <f t="shared" si="8"/>
        <v>30</v>
      </c>
      <c r="D63" s="26" t="e">
        <f>(#REF!*ReactionRateK4!C63)^3</f>
        <v>#REF!</v>
      </c>
      <c r="E63" s="4"/>
      <c r="F63" s="73">
        <f ca="1">IF(F$2=0,0,F$22*EXP(F$23/($B63+273)/RGas)*(OFFSET('Composition%'!$B33,0,F$13)*OFFSET('Composition%'!$B33,0,F$14)))-IF(F$2=2,0,OFFSET('Composition%'!$B33,0,F$17)*OFFSET('Composition%'!$B33,0,F$18)*(F$24*EXP(-F$25/($B63+273)/RGas)))+ReactionRateK3!F63</f>
        <v>1.4923032246916615E-2</v>
      </c>
      <c r="G63" s="73">
        <f ca="1">IF(G$2=0,0,G$22*EXP(G$23/($B63+273)/RGas)*(OFFSET('Composition%'!$B33,0,G$13)*OFFSET('Composition%'!$B33,0,G$14)))-IF(G$2=2,0,OFFSET('Composition%'!$B33,0,G$17)*OFFSET('Composition%'!$B33,0,G$18)*(G$24*EXP(-G$25/($B63+273)/RGas)))+ReactionRateK3!G63</f>
        <v>5.5680736635900707E-3</v>
      </c>
      <c r="H63" s="73">
        <f ca="1">IF(H$2=0,0,H$22*EXP(H$23/($B63+273)/RGas)*(OFFSET('Composition%'!$B33,0,H$13)*OFFSET('Composition%'!$B33,0,H$14)))-IF(H$2=2,0,OFFSET('Composition%'!$B33,0,H$17)*OFFSET('Composition%'!$B33,0,H$18)*(H$24*EXP(-H$25/($B63+273)/RGas)))+ReactionRateK3!H63</f>
        <v>-4.8830523896949201E-6</v>
      </c>
      <c r="I63" s="73">
        <f ca="1">IF(I$2=0,0,I$22*EXP(I$23/($B63+273)/RGas)*(OFFSET('Composition%'!$B33,0,I$13)*OFFSET('Composition%'!$B33,0,I$14)))-IF(I$2=2,0,OFFSET('Composition%'!$B33,0,I$17)*OFFSET('Composition%'!$B33,0,I$18)*(I$24*EXP(-I$25/($B63+273)/RGas)))+ReactionRateK3!I63</f>
        <v>-1.2156809350981779E-3</v>
      </c>
      <c r="J63" s="73"/>
      <c r="K63" s="73">
        <f ca="1">IF(K$2=0,0,K$22*EXP(K$23/($B63+273)/RGas)*(OFFSET('Composition%'!$B33,0,K$13)*OFFSET('Composition%'!$B33,0,K$14)))-IF(K$2=2,0,OFFSET('Composition%'!$B33,0,K$17)*OFFSET('Composition%'!$B33,0,K$18)*(K$24*EXP(-K$25/($B63+273)/RGas)))+ReactionRateK3!K63</f>
        <v>5.9449555220639994E-2</v>
      </c>
      <c r="L63" s="73">
        <f ca="1">IF(L$2=0,0,L$22*EXP(L$23/($B63+273)/RGas)*(OFFSET('Composition%'!$B33,0,L$13)*OFFSET('Composition%'!$B33,0,L$14)))-IF(L$2=2,0,OFFSET('Composition%'!$B33,0,L$17)*OFFSET('Composition%'!$B33,0,L$18)*(L$24*EXP(-L$25/($B63+273)/RGas)))+ReactionRateK3!L63</f>
        <v>-8.7842556036862064E-3</v>
      </c>
      <c r="M63" s="73">
        <f ca="1">IF(M$2=0,0,M$22*EXP(M$23/($B63+273)/RGas)*(OFFSET('Composition%'!$B33,0,M$13)*OFFSET('Composition%'!$B33,0,M$14)))-IF(M$2=2,0,OFFSET('Composition%'!$B33,0,M$17)*OFFSET('Composition%'!$B33,0,M$18)*(M$24*EXP(-M$25/($B63+273)/RGas)))+ReactionRateK3!M63</f>
        <v>0</v>
      </c>
      <c r="N63" s="73"/>
      <c r="O63" s="73">
        <f ca="1">IF(O$2=0,0,O$22*EXP(O$23/($B63+273)/RGas)*(OFFSET('Composition%'!$B33,0,O$13)*OFFSET('Composition%'!$B33,0,O$14)))-IF(O$2=2,0,OFFSET('Composition%'!$B33,0,O$17)*OFFSET('Composition%'!$B33,0,O$18)*(O$24*EXP(-O$25/($B63+273)/RGas)))+ReactionRateK3!O63</f>
        <v>0</v>
      </c>
      <c r="P63" s="73">
        <f ca="1">IF(P$2=0,0,P$22*EXP(P$23/($B63+273)/RGas)*(OFFSET('Composition%'!$B33,0,P$13)*OFFSET('Composition%'!$B33,0,P$14)))-IF(P$2=2,0,OFFSET('Composition%'!$B33,0,P$17)*OFFSET('Composition%'!$B33,0,P$18)*(P$24*EXP(-P$25/($B63+273)/RGas)))+ReactionRateK3!P63</f>
        <v>2.0152527939680798E-2</v>
      </c>
      <c r="Q63" s="73">
        <f ca="1">IF(Q$2=0,0,Q$22*EXP(Q$23/($B63+273)/RGas)*(OFFSET('Composition%'!$B33,0,Q$13)*OFFSET('Composition%'!$B33,0,Q$14)))-IF(Q$2=2,0,OFFSET('Composition%'!$B33,0,Q$17)*OFFSET('Composition%'!$B33,0,Q$18)*(Q$24*EXP(-Q$25/($B63+273)/RGas)))+ReactionRateK3!Q63</f>
        <v>8.0445942116919166E-5</v>
      </c>
      <c r="R63" s="73">
        <f ca="1">IF(R$2=0,0,R$22*EXP(R$23/($B63+273)/RGas)*(OFFSET('Composition%'!$B33,0,R$13)*OFFSET('Composition%'!$B33,0,R$14)))-IF(R$2=2,0,OFFSET('Composition%'!$B33,0,R$17)*OFFSET('Composition%'!$B33,0,R$18)*(R$24*EXP(-R$25/($B63+273)/RGas)))+ReactionRateK3!R63</f>
        <v>9.9035216147572686E-6</v>
      </c>
      <c r="S63" s="73"/>
      <c r="T63" s="73">
        <f ca="1">IF(T$2=0,0,T$22*EXP(T$23/($B63+273)/RGas)*(OFFSET('Composition%'!$B33,0,T$13)*OFFSET('Composition%'!$B33,0,T$14)))-IF(T$2=2,0,OFFSET('Composition%'!$B33,0,T$17)*OFFSET('Composition%'!$B33,0,T$18)*(T$24*EXP(-T$25/($B63+273)/RGas)))+ReactionRateK3!T63</f>
        <v>8.200482829354672E-3</v>
      </c>
      <c r="U63" s="73">
        <f ca="1">IF(U$2=0,0,U$22*EXP(U$23/($B63+273)/RGas)*(OFFSET('Composition%'!$B33,0,U$13)*OFFSET('Composition%'!$B33,0,U$14)))-IF(U$2=2,0,OFFSET('Composition%'!$B33,0,U$17)*OFFSET('Composition%'!$B33,0,U$18)*(U$24*EXP(-U$25/($B63+273)/RGas)))+ReactionRateK3!U63</f>
        <v>3.3672334512667228E-4</v>
      </c>
      <c r="V63" s="73">
        <f ca="1">IF(V$2=0,0,V$22*EXP(V$23/($B63+273)/RGas)*(OFFSET('Composition%'!$B33,0,V$13)*OFFSET('Composition%'!$B33,0,V$14)))-IF(V$2=2,0,OFFSET('Composition%'!$B33,0,V$17)*OFFSET('Composition%'!$B33,0,V$18)*(V$24*EXP(-V$25/($B63+273)/RGas)))+ReactionRateK3!V63</f>
        <v>0</v>
      </c>
      <c r="W63" s="73">
        <f ca="1">IF(W$2=0,0,W$22*EXP(W$23/($B63+273)/RGas)*(OFFSET('Composition%'!$B33,0,W$13)*OFFSET('Composition%'!$B33,0,W$14)))-IF(W$2=2,0,OFFSET('Composition%'!$B33,0,W$17)*OFFSET('Composition%'!$B33,0,W$18)*(W$24*EXP(-W$25/($B63+273)/RGas)))+ReactionRateK3!W63</f>
        <v>0</v>
      </c>
      <c r="X63" s="73">
        <f ca="1">IF(X$2=0,0,X$22*EXP(X$23/($B63+273)/RGas)*(OFFSET('Composition%'!$B33,0,X$13)*OFFSET('Composition%'!$B33,0,X$14)))-IF(X$2=2,0,OFFSET('Composition%'!$B33,0,X$17)*OFFSET('Composition%'!$B33,0,X$18)*(X$24*EXP(-X$25/($B63+273)/RGas)))+ReactionRateK3!X63</f>
        <v>7.3184020165289938E-8</v>
      </c>
      <c r="Y63" s="73">
        <f ca="1">IF(Y$2=0,0,Y$22*EXP(Y$23/($B63+273)/RGas)*(OFFSET('Composition%'!$B33,0,Y$13)*OFFSET('Composition%'!$B33,0,Y$14)))-IF(Y$2=2,0,OFFSET('Composition%'!$B33,0,Y$17)*OFFSET('Composition%'!$B33,0,Y$18)*(Y$24*EXP(-Y$25/($B63+273)/RGas)))+ReactionRateK3!Y63</f>
        <v>3.6221763749491272E-9</v>
      </c>
      <c r="Z63" s="73">
        <f ca="1">IF(Z$2=0,0,Z$22*EXP(Z$23/($B63+273)/RGas)*(OFFSET('Composition%'!$B33,0,Z$13)*OFFSET('Composition%'!$B33,0,Z$14)))-IF(Z$2=2,0,OFFSET('Composition%'!$B33,0,Z$17)*OFFSET('Composition%'!$B33,0,Z$18)*(Z$24*EXP(-Z$25/($B63+273)/RGas)))+ReactionRateK3!Z63</f>
        <v>0</v>
      </c>
      <c r="AA63" s="73">
        <f ca="1">IF(AA$2=0,0,AA$22*EXP(AA$23/($B63+273)/RGas)*(OFFSET('Composition%'!$B33,0,AA$13)*OFFSET('Composition%'!$B33,0,AA$14)))-IF(AA$2=2,0,OFFSET('Composition%'!$B33,0,AA$17)*OFFSET('Composition%'!$B33,0,AA$18)*(AA$24*EXP(-AA$25/($B63+273)/RGas)))+ReactionRateK3!AA63</f>
        <v>0</v>
      </c>
      <c r="AB63" s="73">
        <f ca="1">IF(AB$2=0,0,AB$22*EXP(AB$23/($B63+273)/RGas)*(OFFSET('Composition%'!$B33,0,AB$13)*OFFSET('Composition%'!$B33,0,AB$14)))-IF(AB$2=2,0,OFFSET('Composition%'!$B33,0,AB$17)*OFFSET('Composition%'!$B33,0,AB$18)*(AB$24*EXP(-AB$25/($B63+273)/RGas)))+ReactionRateK3!AB63</f>
        <v>0</v>
      </c>
      <c r="AC63" s="73">
        <f ca="1">IF(AC$2=0,0,AC$22*EXP(AC$23/($B63+273)/RGas)*(OFFSET('Composition%'!$B33,0,AC$13)*OFFSET('Composition%'!$B33,0,AC$14)))-IF(AC$2=2,0,OFFSET('Composition%'!$B33,0,AC$17)*OFFSET('Composition%'!$B33,0,AC$18)*(AC$24*EXP(-AC$25/($B63+273)/RGas)))+ReactionRateK3!AC63</f>
        <v>0</v>
      </c>
      <c r="AD63" s="73">
        <f ca="1">IF(AD$2=0,0,AD$22*EXP(AD$23/($B63+273)/RGas)*(OFFSET('Composition%'!$B33,0,AD$13)*OFFSET('Composition%'!$B33,0,AD$14)))-IF(AD$2=2,0,OFFSET('Composition%'!$B33,0,AD$17)*OFFSET('Composition%'!$B33,0,AD$18)*(AD$24*EXP(-AD$25/($B63+273)/RGas)))+ReactionRateK3!AD63</f>
        <v>0</v>
      </c>
      <c r="AE63" s="73">
        <f ca="1">IF(AE$2=0,0,AE$22*EXP(AE$23/($B63+273)/RGas)*(OFFSET('Composition%'!$B33,0,AE$13)*OFFSET('Composition%'!$B33,0,AE$14)))-IF(AE$2=2,0,OFFSET('Composition%'!$B33,0,AE$17)*OFFSET('Composition%'!$B33,0,AE$18)*(AE$24*EXP(-AE$25/($B63+273)/RGas)))+ReactionRateK3!AE63</f>
        <v>0</v>
      </c>
      <c r="AF63" s="73"/>
      <c r="AG63" s="73">
        <f ca="1">IF(AG$2=0,0,AG$22*EXP(AG$23/($B63+273)/RGas)*(OFFSET('Composition%'!$B33,0,AG$13)*OFFSET('Composition%'!$B33,0,AG$14)))-IF(AG$2=2,0,OFFSET('Composition%'!$B33,0,AG$17)*OFFSET('Composition%'!$B33,0,AG$18)*(AG$24*EXP(-AG$25/($B63+273)/RGas)))+ReactionRateK3!AG63</f>
        <v>0</v>
      </c>
      <c r="AH63" s="73">
        <f ca="1">IF(AH$2=0,0,AH$22*EXP(AH$23/($B63+273)/RGas)*(OFFSET('Composition%'!$B33,0,AH$13)*OFFSET('Composition%'!$B33,0,AH$14)))-IF(AH$2=2,0,OFFSET('Composition%'!$B33,0,AH$17)*OFFSET('Composition%'!$B33,0,AH$18)*(AH$24*EXP(-AH$25/($B63+273)/RGas)))+ReactionRateK3!AH63</f>
        <v>0</v>
      </c>
      <c r="AI63" s="73">
        <f ca="1">IF(AI$2=0,0,AI$22*EXP(AI$23/($B63+273)/RGas)*(OFFSET('Composition%'!$B33,0,AI$13)*OFFSET('Composition%'!$B33,0,AI$14)))-IF(AI$2=2,0,OFFSET('Composition%'!$B33,0,AI$17)*OFFSET('Composition%'!$B33,0,AI$18)*(AI$24*EXP(-AI$25/($B63+273)/RGas)))+ReactionRateK3!AI63</f>
        <v>0</v>
      </c>
      <c r="AJ63" s="73">
        <f ca="1">IF(AJ$2=0,0,AJ$22*EXP(AJ$23/($B63+273)/RGas)*(OFFSET('Composition%'!$B33,0,AJ$13)*OFFSET('Composition%'!$B33,0,AJ$14)))-IF(AJ$2=2,0,OFFSET('Composition%'!$B33,0,AJ$17)*OFFSET('Composition%'!$B33,0,AJ$18)*(AJ$24*EXP(-AJ$25/($B63+273)/RGas)))+ReactionRateK3!AJ63</f>
        <v>0</v>
      </c>
      <c r="AK63" s="73">
        <f ca="1">IF(AK$2=0,0,AK$22*EXP(AK$23/($B63+273)/RGas)*(OFFSET('Composition%'!$B33,0,AK$13)*OFFSET('Composition%'!$B33,0,AK$14)))-IF(AK$2=2,0,OFFSET('Composition%'!$B33,0,AK$17)*OFFSET('Composition%'!$B33,0,AK$18)*(AK$24*EXP(-AK$25/($B63+273)/RGas)))+ReactionRateK3!AK63</f>
        <v>0</v>
      </c>
      <c r="AL63" s="73">
        <f ca="1">IF(AL$2=0,0,AL$22*EXP(AL$23/($B63+273)/RGas)*(OFFSET('Composition%'!$B33,0,AL$13)*OFFSET('Composition%'!$B33,0,AL$14)))-IF(AL$2=2,0,OFFSET('Composition%'!$B33,0,AL$17)*OFFSET('Composition%'!$B33,0,AL$18)*(AL$24*EXP(-AL$25/($B63+273)/RGas)))+ReactionRateK3!AL63</f>
        <v>0</v>
      </c>
      <c r="AM63" s="73"/>
      <c r="AN63" s="73">
        <f ca="1">IF(AN$2=0,0,AN$22*EXP(AN$23/($B63+273)/RGas)*(OFFSET('Composition%'!$B33,0,AN$13)*OFFSET('Composition%'!$B33,0,AN$14)))-IF(AN$2=2,0,OFFSET('Composition%'!$B33,0,AN$17)*OFFSET('Composition%'!$B33,0,AN$18)*(AN$24*EXP(-AN$25/($B63+273)/RGas)))+ReactionRateK3!AN63</f>
        <v>0</v>
      </c>
      <c r="AO63" s="73">
        <f ca="1">IF(AO$2=0,0,AO$22*EXP(AO$23/($B63+273)/RGas)*(OFFSET('Composition%'!$B33,0,AO$13)*OFFSET('Composition%'!$B33,0,AO$14)))-IF(AO$2=2,0,OFFSET('Composition%'!$B33,0,AO$17)*OFFSET('Composition%'!$B33,0,AO$18)*(AO$24*EXP(-AO$25/($B63+273)/RGas)))+ReactionRateK3!AO63</f>
        <v>0</v>
      </c>
      <c r="AP63" s="73">
        <f ca="1">IF(AP$2=0,0,AP$22*EXP(AP$23/($B63+273)/RGas)*(OFFSET('Composition%'!$B33,0,AP$13)*OFFSET('Composition%'!$B33,0,AP$14)))-IF(AP$2=2,0,OFFSET('Composition%'!$B33,0,AP$17)*OFFSET('Composition%'!$B33,0,AP$18)*(AP$24*EXP(-AP$25/($B63+273)/RGas)))+ReactionRateK3!AP63</f>
        <v>7.3101731894055288E-12</v>
      </c>
      <c r="AQ63" s="73">
        <f ca="1">IF(AQ$2=0,0,AQ$22*EXP(AQ$23/($B63+273)/RGas)*(OFFSET('Composition%'!$B33,0,AQ$13)*OFFSET('Composition%'!$B33,0,AQ$14)))-IF(AQ$2=2,0,OFFSET('Composition%'!$B33,0,AQ$17)*OFFSET('Composition%'!$B33,0,AQ$18)*(AQ$24*EXP(-AQ$25/($B63+273)/RGas)))+ReactionRateK3!AQ63</f>
        <v>0</v>
      </c>
      <c r="AR63" s="73">
        <f ca="1">IF(AR$2=0,0,AR$22*EXP(AR$23/($B63+273)/RGas)*(OFFSET('Composition%'!$B33,0,AR$13)*OFFSET('Composition%'!$B33,0,AR$14)))-IF(AR$2=2,0,OFFSET('Composition%'!$B33,0,AR$17)*OFFSET('Composition%'!$B33,0,AR$18)*(AR$24*EXP(-AR$25/($B63+273)/RGas)))+ReactionRateK3!AR63</f>
        <v>0</v>
      </c>
    </row>
    <row r="64" spans="1:44">
      <c r="A64" s="3">
        <f t="shared" si="7"/>
        <v>1.6000000000000008</v>
      </c>
      <c r="B64" s="19">
        <f ca="1">'Composition%'!B34</f>
        <v>412.49960214893935</v>
      </c>
      <c r="C64">
        <f t="shared" si="8"/>
        <v>30</v>
      </c>
      <c r="D64" s="26" t="e">
        <f>(#REF!*ReactionRateK4!C64)^3</f>
        <v>#REF!</v>
      </c>
      <c r="E64" s="4"/>
      <c r="F64" s="73">
        <f ca="1">IF(F$2=0,0,F$22*EXP(F$23/($B64+273)/RGas)*(OFFSET('Composition%'!$B34,0,F$13)*OFFSET('Composition%'!$B34,0,F$14)))-IF(F$2=2,0,OFFSET('Composition%'!$B34,0,F$17)*OFFSET('Composition%'!$B34,0,F$18)*(F$24*EXP(-F$25/($B64+273)/RGas)))+ReactionRateK3!F64</f>
        <v>1.4577648055288068E-2</v>
      </c>
      <c r="G64" s="73">
        <f ca="1">IF(G$2=0,0,G$22*EXP(G$23/($B64+273)/RGas)*(OFFSET('Composition%'!$B34,0,G$13)*OFFSET('Composition%'!$B34,0,G$14)))-IF(G$2=2,0,OFFSET('Composition%'!$B34,0,G$17)*OFFSET('Composition%'!$B34,0,G$18)*(G$24*EXP(-G$25/($B64+273)/RGas)))+ReactionRateK3!G64</f>
        <v>5.447700192153993E-3</v>
      </c>
      <c r="H64" s="73">
        <f ca="1">IF(H$2=0,0,H$22*EXP(H$23/($B64+273)/RGas)*(OFFSET('Composition%'!$B34,0,H$13)*OFFSET('Composition%'!$B34,0,H$14)))-IF(H$2=2,0,OFFSET('Composition%'!$B34,0,H$17)*OFFSET('Composition%'!$B34,0,H$18)*(H$24*EXP(-H$25/($B64+273)/RGas)))+ReactionRateK3!H64</f>
        <v>-5.0400640238552151E-6</v>
      </c>
      <c r="I64" s="73">
        <f ca="1">IF(I$2=0,0,I$22*EXP(I$23/($B64+273)/RGas)*(OFFSET('Composition%'!$B34,0,I$13)*OFFSET('Composition%'!$B34,0,I$14)))-IF(I$2=2,0,OFFSET('Composition%'!$B34,0,I$17)*OFFSET('Composition%'!$B34,0,I$18)*(I$24*EXP(-I$25/($B64+273)/RGas)))+ReactionRateK3!I64</f>
        <v>-1.0616384430325002E-3</v>
      </c>
      <c r="J64" s="73"/>
      <c r="K64" s="73">
        <f ca="1">IF(K$2=0,0,K$22*EXP(K$23/($B64+273)/RGas)*(OFFSET('Composition%'!$B34,0,K$13)*OFFSET('Composition%'!$B34,0,K$14)))-IF(K$2=2,0,OFFSET('Composition%'!$B34,0,K$17)*OFFSET('Composition%'!$B34,0,K$18)*(K$24*EXP(-K$25/($B64+273)/RGas)))+ReactionRateK3!K64</f>
        <v>5.8457316418872668E-2</v>
      </c>
      <c r="L64" s="73">
        <f ca="1">IF(L$2=0,0,L$22*EXP(L$23/($B64+273)/RGas)*(OFFSET('Composition%'!$B34,0,L$13)*OFFSET('Composition%'!$B34,0,L$14)))-IF(L$2=2,0,OFFSET('Composition%'!$B34,0,L$17)*OFFSET('Composition%'!$B34,0,L$18)*(L$24*EXP(-L$25/($B64+273)/RGas)))+ReactionRateK3!L64</f>
        <v>-8.9055339798105454E-3</v>
      </c>
      <c r="M64" s="73">
        <f ca="1">IF(M$2=0,0,M$22*EXP(M$23/($B64+273)/RGas)*(OFFSET('Composition%'!$B34,0,M$13)*OFFSET('Composition%'!$B34,0,M$14)))-IF(M$2=2,0,OFFSET('Composition%'!$B34,0,M$17)*OFFSET('Composition%'!$B34,0,M$18)*(M$24*EXP(-M$25/($B64+273)/RGas)))+ReactionRateK3!M64</f>
        <v>0</v>
      </c>
      <c r="N64" s="73"/>
      <c r="O64" s="73">
        <f ca="1">IF(O$2=0,0,O$22*EXP(O$23/($B64+273)/RGas)*(OFFSET('Composition%'!$B34,0,O$13)*OFFSET('Composition%'!$B34,0,O$14)))-IF(O$2=2,0,OFFSET('Composition%'!$B34,0,O$17)*OFFSET('Composition%'!$B34,0,O$18)*(O$24*EXP(-O$25/($B64+273)/RGas)))+ReactionRateK3!O64</f>
        <v>0</v>
      </c>
      <c r="P64" s="73">
        <f ca="1">IF(P$2=0,0,P$22*EXP(P$23/($B64+273)/RGas)*(OFFSET('Composition%'!$B34,0,P$13)*OFFSET('Composition%'!$B34,0,P$14)))-IF(P$2=2,0,OFFSET('Composition%'!$B34,0,P$17)*OFFSET('Composition%'!$B34,0,P$18)*(P$24*EXP(-P$25/($B64+273)/RGas)))+ReactionRateK3!P64</f>
        <v>2.0745880441077662E-2</v>
      </c>
      <c r="Q64" s="73">
        <f ca="1">IF(Q$2=0,0,Q$22*EXP(Q$23/($B64+273)/RGas)*(OFFSET('Composition%'!$B34,0,Q$13)*OFFSET('Composition%'!$B34,0,Q$14)))-IF(Q$2=2,0,OFFSET('Composition%'!$B34,0,Q$17)*OFFSET('Composition%'!$B34,0,Q$18)*(Q$24*EXP(-Q$25/($B64+273)/RGas)))+ReactionRateK3!Q64</f>
        <v>8.4234438020604115E-5</v>
      </c>
      <c r="R64" s="73">
        <f ca="1">IF(R$2=0,0,R$22*EXP(R$23/($B64+273)/RGas)*(OFFSET('Composition%'!$B34,0,R$13)*OFFSET('Composition%'!$B34,0,R$14)))-IF(R$2=2,0,OFFSET('Composition%'!$B34,0,R$17)*OFFSET('Composition%'!$B34,0,R$18)*(R$24*EXP(-R$25/($B64+273)/RGas)))+ReactionRateK3!R64</f>
        <v>1.0622973713246525E-5</v>
      </c>
      <c r="S64" s="73"/>
      <c r="T64" s="73">
        <f ca="1">IF(T$2=0,0,T$22*EXP(T$23/($B64+273)/RGas)*(OFFSET('Composition%'!$B34,0,T$13)*OFFSET('Composition%'!$B34,0,T$14)))-IF(T$2=2,0,OFFSET('Composition%'!$B34,0,T$17)*OFFSET('Composition%'!$B34,0,T$18)*(T$24*EXP(-T$25/($B64+273)/RGas)))+ReactionRateK3!T64</f>
        <v>7.6977045718036232E-3</v>
      </c>
      <c r="U64" s="73">
        <f ca="1">IF(U$2=0,0,U$22*EXP(U$23/($B64+273)/RGas)*(OFFSET('Composition%'!$B34,0,U$13)*OFFSET('Composition%'!$B34,0,U$14)))-IF(U$2=2,0,OFFSET('Composition%'!$B34,0,U$17)*OFFSET('Composition%'!$B34,0,U$18)*(U$24*EXP(-U$25/($B64+273)/RGas)))+ReactionRateK3!U64</f>
        <v>3.0247467216840541E-4</v>
      </c>
      <c r="V64" s="73">
        <f ca="1">IF(V$2=0,0,V$22*EXP(V$23/($B64+273)/RGas)*(OFFSET('Composition%'!$B34,0,V$13)*OFFSET('Composition%'!$B34,0,V$14)))-IF(V$2=2,0,OFFSET('Composition%'!$B34,0,V$17)*OFFSET('Composition%'!$B34,0,V$18)*(V$24*EXP(-V$25/($B64+273)/RGas)))+ReactionRateK3!V64</f>
        <v>0</v>
      </c>
      <c r="W64" s="73">
        <f ca="1">IF(W$2=0,0,W$22*EXP(W$23/($B64+273)/RGas)*(OFFSET('Composition%'!$B34,0,W$13)*OFFSET('Composition%'!$B34,0,W$14)))-IF(W$2=2,0,OFFSET('Composition%'!$B34,0,W$17)*OFFSET('Composition%'!$B34,0,W$18)*(W$24*EXP(-W$25/($B64+273)/RGas)))+ReactionRateK3!W64</f>
        <v>0</v>
      </c>
      <c r="X64" s="73">
        <f ca="1">IF(X$2=0,0,X$22*EXP(X$23/($B64+273)/RGas)*(OFFSET('Composition%'!$B34,0,X$13)*OFFSET('Composition%'!$B34,0,X$14)))-IF(X$2=2,0,OFFSET('Composition%'!$B34,0,X$17)*OFFSET('Composition%'!$B34,0,X$18)*(X$24*EXP(-X$25/($B64+273)/RGas)))+ReactionRateK3!X64</f>
        <v>7.2883074525433379E-8</v>
      </c>
      <c r="Y64" s="73">
        <f ca="1">IF(Y$2=0,0,Y$22*EXP(Y$23/($B64+273)/RGas)*(OFFSET('Composition%'!$B34,0,Y$13)*OFFSET('Composition%'!$B34,0,Y$14)))-IF(Y$2=2,0,OFFSET('Composition%'!$B34,0,Y$17)*OFFSET('Composition%'!$B34,0,Y$18)*(Y$24*EXP(-Y$25/($B64+273)/RGas)))+ReactionRateK3!Y64</f>
        <v>3.6072813447995072E-9</v>
      </c>
      <c r="Z64" s="73">
        <f ca="1">IF(Z$2=0,0,Z$22*EXP(Z$23/($B64+273)/RGas)*(OFFSET('Composition%'!$B34,0,Z$13)*OFFSET('Composition%'!$B34,0,Z$14)))-IF(Z$2=2,0,OFFSET('Composition%'!$B34,0,Z$17)*OFFSET('Composition%'!$B34,0,Z$18)*(Z$24*EXP(-Z$25/($B64+273)/RGas)))+ReactionRateK3!Z64</f>
        <v>0</v>
      </c>
      <c r="AA64" s="73">
        <f ca="1">IF(AA$2=0,0,AA$22*EXP(AA$23/($B64+273)/RGas)*(OFFSET('Composition%'!$B34,0,AA$13)*OFFSET('Composition%'!$B34,0,AA$14)))-IF(AA$2=2,0,OFFSET('Composition%'!$B34,0,AA$17)*OFFSET('Composition%'!$B34,0,AA$18)*(AA$24*EXP(-AA$25/($B64+273)/RGas)))+ReactionRateK3!AA64</f>
        <v>0</v>
      </c>
      <c r="AB64" s="73">
        <f ca="1">IF(AB$2=0,0,AB$22*EXP(AB$23/($B64+273)/RGas)*(OFFSET('Composition%'!$B34,0,AB$13)*OFFSET('Composition%'!$B34,0,AB$14)))-IF(AB$2=2,0,OFFSET('Composition%'!$B34,0,AB$17)*OFFSET('Composition%'!$B34,0,AB$18)*(AB$24*EXP(-AB$25/($B64+273)/RGas)))+ReactionRateK3!AB64</f>
        <v>0</v>
      </c>
      <c r="AC64" s="73">
        <f ca="1">IF(AC$2=0,0,AC$22*EXP(AC$23/($B64+273)/RGas)*(OFFSET('Composition%'!$B34,0,AC$13)*OFFSET('Composition%'!$B34,0,AC$14)))-IF(AC$2=2,0,OFFSET('Composition%'!$B34,0,AC$17)*OFFSET('Composition%'!$B34,0,AC$18)*(AC$24*EXP(-AC$25/($B64+273)/RGas)))+ReactionRateK3!AC64</f>
        <v>0</v>
      </c>
      <c r="AD64" s="73">
        <f ca="1">IF(AD$2=0,0,AD$22*EXP(AD$23/($B64+273)/RGas)*(OFFSET('Composition%'!$B34,0,AD$13)*OFFSET('Composition%'!$B34,0,AD$14)))-IF(AD$2=2,0,OFFSET('Composition%'!$B34,0,AD$17)*OFFSET('Composition%'!$B34,0,AD$18)*(AD$24*EXP(-AD$25/($B64+273)/RGas)))+ReactionRateK3!AD64</f>
        <v>0</v>
      </c>
      <c r="AE64" s="73">
        <f ca="1">IF(AE$2=0,0,AE$22*EXP(AE$23/($B64+273)/RGas)*(OFFSET('Composition%'!$B34,0,AE$13)*OFFSET('Composition%'!$B34,0,AE$14)))-IF(AE$2=2,0,OFFSET('Composition%'!$B34,0,AE$17)*OFFSET('Composition%'!$B34,0,AE$18)*(AE$24*EXP(-AE$25/($B64+273)/RGas)))+ReactionRateK3!AE64</f>
        <v>0</v>
      </c>
      <c r="AF64" s="73"/>
      <c r="AG64" s="73">
        <f ca="1">IF(AG$2=0,0,AG$22*EXP(AG$23/($B64+273)/RGas)*(OFFSET('Composition%'!$B34,0,AG$13)*OFFSET('Composition%'!$B34,0,AG$14)))-IF(AG$2=2,0,OFFSET('Composition%'!$B34,0,AG$17)*OFFSET('Composition%'!$B34,0,AG$18)*(AG$24*EXP(-AG$25/($B64+273)/RGas)))+ReactionRateK3!AG64</f>
        <v>0</v>
      </c>
      <c r="AH64" s="73">
        <f ca="1">IF(AH$2=0,0,AH$22*EXP(AH$23/($B64+273)/RGas)*(OFFSET('Composition%'!$B34,0,AH$13)*OFFSET('Composition%'!$B34,0,AH$14)))-IF(AH$2=2,0,OFFSET('Composition%'!$B34,0,AH$17)*OFFSET('Composition%'!$B34,0,AH$18)*(AH$24*EXP(-AH$25/($B64+273)/RGas)))+ReactionRateK3!AH64</f>
        <v>0</v>
      </c>
      <c r="AI64" s="73">
        <f ca="1">IF(AI$2=0,0,AI$22*EXP(AI$23/($B64+273)/RGas)*(OFFSET('Composition%'!$B34,0,AI$13)*OFFSET('Composition%'!$B34,0,AI$14)))-IF(AI$2=2,0,OFFSET('Composition%'!$B34,0,AI$17)*OFFSET('Composition%'!$B34,0,AI$18)*(AI$24*EXP(-AI$25/($B64+273)/RGas)))+ReactionRateK3!AI64</f>
        <v>0</v>
      </c>
      <c r="AJ64" s="73">
        <f ca="1">IF(AJ$2=0,0,AJ$22*EXP(AJ$23/($B64+273)/RGas)*(OFFSET('Composition%'!$B34,0,AJ$13)*OFFSET('Composition%'!$B34,0,AJ$14)))-IF(AJ$2=2,0,OFFSET('Composition%'!$B34,0,AJ$17)*OFFSET('Composition%'!$B34,0,AJ$18)*(AJ$24*EXP(-AJ$25/($B64+273)/RGas)))+ReactionRateK3!AJ64</f>
        <v>0</v>
      </c>
      <c r="AK64" s="73">
        <f ca="1">IF(AK$2=0,0,AK$22*EXP(AK$23/($B64+273)/RGas)*(OFFSET('Composition%'!$B34,0,AK$13)*OFFSET('Composition%'!$B34,0,AK$14)))-IF(AK$2=2,0,OFFSET('Composition%'!$B34,0,AK$17)*OFFSET('Composition%'!$B34,0,AK$18)*(AK$24*EXP(-AK$25/($B64+273)/RGas)))+ReactionRateK3!AK64</f>
        <v>0</v>
      </c>
      <c r="AL64" s="73">
        <f ca="1">IF(AL$2=0,0,AL$22*EXP(AL$23/($B64+273)/RGas)*(OFFSET('Composition%'!$B34,0,AL$13)*OFFSET('Composition%'!$B34,0,AL$14)))-IF(AL$2=2,0,OFFSET('Composition%'!$B34,0,AL$17)*OFFSET('Composition%'!$B34,0,AL$18)*(AL$24*EXP(-AL$25/($B64+273)/RGas)))+ReactionRateK3!AL64</f>
        <v>0</v>
      </c>
      <c r="AM64" s="73"/>
      <c r="AN64" s="73">
        <f ca="1">IF(AN$2=0,0,AN$22*EXP(AN$23/($B64+273)/RGas)*(OFFSET('Composition%'!$B34,0,AN$13)*OFFSET('Composition%'!$B34,0,AN$14)))-IF(AN$2=2,0,OFFSET('Composition%'!$B34,0,AN$17)*OFFSET('Composition%'!$B34,0,AN$18)*(AN$24*EXP(-AN$25/($B64+273)/RGas)))+ReactionRateK3!AN64</f>
        <v>0</v>
      </c>
      <c r="AO64" s="73">
        <f ca="1">IF(AO$2=0,0,AO$22*EXP(AO$23/($B64+273)/RGas)*(OFFSET('Composition%'!$B34,0,AO$13)*OFFSET('Composition%'!$B34,0,AO$14)))-IF(AO$2=2,0,OFFSET('Composition%'!$B34,0,AO$17)*OFFSET('Composition%'!$B34,0,AO$18)*(AO$24*EXP(-AO$25/($B64+273)/RGas)))+ReactionRateK3!AO64</f>
        <v>0</v>
      </c>
      <c r="AP64" s="73">
        <f ca="1">IF(AP$2=0,0,AP$22*EXP(AP$23/($B64+273)/RGas)*(OFFSET('Composition%'!$B34,0,AP$13)*OFFSET('Composition%'!$B34,0,AP$14)))-IF(AP$2=2,0,OFFSET('Composition%'!$B34,0,AP$17)*OFFSET('Composition%'!$B34,0,AP$18)*(AP$24*EXP(-AP$25/($B64+273)/RGas)))+ReactionRateK3!AP64</f>
        <v>7.3228240870113407E-12</v>
      </c>
      <c r="AQ64" s="73">
        <f ca="1">IF(AQ$2=0,0,AQ$22*EXP(AQ$23/($B64+273)/RGas)*(OFFSET('Composition%'!$B34,0,AQ$13)*OFFSET('Composition%'!$B34,0,AQ$14)))-IF(AQ$2=2,0,OFFSET('Composition%'!$B34,0,AQ$17)*OFFSET('Composition%'!$B34,0,AQ$18)*(AQ$24*EXP(-AQ$25/($B64+273)/RGas)))+ReactionRateK3!AQ64</f>
        <v>0</v>
      </c>
      <c r="AR64" s="73">
        <f ca="1">IF(AR$2=0,0,AR$22*EXP(AR$23/($B64+273)/RGas)*(OFFSET('Composition%'!$B34,0,AR$13)*OFFSET('Composition%'!$B34,0,AR$14)))-IF(AR$2=2,0,OFFSET('Composition%'!$B34,0,AR$17)*OFFSET('Composition%'!$B34,0,AR$18)*(AR$24*EXP(-AR$25/($B64+273)/RGas)))+ReactionRateK3!AR64</f>
        <v>0</v>
      </c>
    </row>
    <row r="65" spans="1:44">
      <c r="A65" s="3">
        <f t="shared" ref="A65:A96" si="9">A64+TimeStep</f>
        <v>1.6500000000000008</v>
      </c>
      <c r="B65" s="19">
        <f ca="1">'Composition%'!B35</f>
        <v>412.61871195354291</v>
      </c>
      <c r="C65">
        <f t="shared" si="8"/>
        <v>30</v>
      </c>
      <c r="D65" s="26" t="e">
        <f>(#REF!*ReactionRateK4!C65)^3</f>
        <v>#REF!</v>
      </c>
      <c r="E65" s="4"/>
      <c r="F65" s="73">
        <f ca="1">IF(F$2=0,0,F$22*EXP(F$23/($B65+273)/RGas)*(OFFSET('Composition%'!$B35,0,F$13)*OFFSET('Composition%'!$B35,0,F$14)))-IF(F$2=2,0,OFFSET('Composition%'!$B35,0,F$17)*OFFSET('Composition%'!$B35,0,F$18)*(F$24*EXP(-F$25/($B65+273)/RGas)))+ReactionRateK3!F65</f>
        <v>1.4242768794224538E-2</v>
      </c>
      <c r="G65" s="73">
        <f ca="1">IF(G$2=0,0,G$22*EXP(G$23/($B65+273)/RGas)*(OFFSET('Composition%'!$B35,0,G$13)*OFFSET('Composition%'!$B35,0,G$14)))-IF(G$2=2,0,OFFSET('Composition%'!$B35,0,G$17)*OFFSET('Composition%'!$B35,0,G$18)*(G$24*EXP(-G$25/($B65+273)/RGas)))+ReactionRateK3!G65</f>
        <v>5.3309356777083376E-3</v>
      </c>
      <c r="H65" s="73">
        <f ca="1">IF(H$2=0,0,H$22*EXP(H$23/($B65+273)/RGas)*(OFFSET('Composition%'!$B35,0,H$13)*OFFSET('Composition%'!$B35,0,H$14)))-IF(H$2=2,0,OFFSET('Composition%'!$B35,0,H$17)*OFFSET('Composition%'!$B35,0,H$18)*(H$24*EXP(-H$25/($B65+273)/RGas)))+ReactionRateK3!H65</f>
        <v>-5.1904280403479564E-6</v>
      </c>
      <c r="I65" s="73">
        <f ca="1">IF(I$2=0,0,I$22*EXP(I$23/($B65+273)/RGas)*(OFFSET('Composition%'!$B35,0,I$13)*OFFSET('Composition%'!$B35,0,I$14)))-IF(I$2=2,0,OFFSET('Composition%'!$B35,0,I$17)*OFFSET('Composition%'!$B35,0,I$18)*(I$24*EXP(-I$25/($B65+273)/RGas)))+ReactionRateK3!I65</f>
        <v>-9.2486827390310389E-4</v>
      </c>
      <c r="J65" s="73"/>
      <c r="K65" s="73">
        <f ca="1">IF(K$2=0,0,K$22*EXP(K$23/($B65+273)/RGas)*(OFFSET('Composition%'!$B35,0,K$13)*OFFSET('Composition%'!$B35,0,K$14)))-IF(K$2=2,0,OFFSET('Composition%'!$B35,0,K$17)*OFFSET('Composition%'!$B35,0,K$18)*(K$24*EXP(-K$25/($B65+273)/RGas)))+ReactionRateK3!K65</f>
        <v>5.7479139570700256E-2</v>
      </c>
      <c r="L65" s="73">
        <f ca="1">IF(L$2=0,0,L$22*EXP(L$23/($B65+273)/RGas)*(OFFSET('Composition%'!$B35,0,L$13)*OFFSET('Composition%'!$B35,0,L$14)))-IF(L$2=2,0,OFFSET('Composition%'!$B35,0,L$17)*OFFSET('Composition%'!$B35,0,L$18)*(L$24*EXP(-L$25/($B65+273)/RGas)))+ReactionRateK3!L65</f>
        <v>-8.9895885653706858E-3</v>
      </c>
      <c r="M65" s="73">
        <f ca="1">IF(M$2=0,0,M$22*EXP(M$23/($B65+273)/RGas)*(OFFSET('Composition%'!$B35,0,M$13)*OFFSET('Composition%'!$B35,0,M$14)))-IF(M$2=2,0,OFFSET('Composition%'!$B35,0,M$17)*OFFSET('Composition%'!$B35,0,M$18)*(M$24*EXP(-M$25/($B65+273)/RGas)))+ReactionRateK3!M65</f>
        <v>0</v>
      </c>
      <c r="N65" s="73"/>
      <c r="O65" s="73">
        <f ca="1">IF(O$2=0,0,O$22*EXP(O$23/($B65+273)/RGas)*(OFFSET('Composition%'!$B35,0,O$13)*OFFSET('Composition%'!$B35,0,O$14)))-IF(O$2=2,0,OFFSET('Composition%'!$B35,0,O$17)*OFFSET('Composition%'!$B35,0,O$18)*(O$24*EXP(-O$25/($B65+273)/RGas)))+ReactionRateK3!O65</f>
        <v>0</v>
      </c>
      <c r="P65" s="73">
        <f ca="1">IF(P$2=0,0,P$22*EXP(P$23/($B65+273)/RGas)*(OFFSET('Composition%'!$B35,0,P$13)*OFFSET('Composition%'!$B35,0,P$14)))-IF(P$2=2,0,OFFSET('Composition%'!$B35,0,P$17)*OFFSET('Composition%'!$B35,0,P$18)*(P$24*EXP(-P$25/($B65+273)/RGas)))+ReactionRateK3!P65</f>
        <v>2.1314660341710753E-2</v>
      </c>
      <c r="Q65" s="73">
        <f ca="1">IF(Q$2=0,0,Q$22*EXP(Q$23/($B65+273)/RGas)*(OFFSET('Composition%'!$B35,0,Q$13)*OFFSET('Composition%'!$B35,0,Q$14)))-IF(Q$2=2,0,OFFSET('Composition%'!$B35,0,Q$17)*OFFSET('Composition%'!$B35,0,Q$18)*(Q$24*EXP(-Q$25/($B65+273)/RGas)))+ReactionRateK3!Q65</f>
        <v>8.8043679751161389E-5</v>
      </c>
      <c r="R65" s="73">
        <f ca="1">IF(R$2=0,0,R$22*EXP(R$23/($B65+273)/RGas)*(OFFSET('Composition%'!$B35,0,R$13)*OFFSET('Composition%'!$B35,0,R$14)))-IF(R$2=2,0,OFFSET('Composition%'!$B35,0,R$17)*OFFSET('Composition%'!$B35,0,R$18)*(R$24*EXP(-R$25/($B65+273)/RGas)))+ReactionRateK3!R65</f>
        <v>1.1372675671496745E-5</v>
      </c>
      <c r="S65" s="73"/>
      <c r="T65" s="73">
        <f ca="1">IF(T$2=0,0,T$22*EXP(T$23/($B65+273)/RGas)*(OFFSET('Composition%'!$B35,0,T$13)*OFFSET('Composition%'!$B35,0,T$14)))-IF(T$2=2,0,OFFSET('Composition%'!$B35,0,T$17)*OFFSET('Composition%'!$B35,0,T$18)*(T$24*EXP(-T$25/($B65+273)/RGas)))+ReactionRateK3!T65</f>
        <v>7.2240326846827792E-3</v>
      </c>
      <c r="U65" s="73">
        <f ca="1">IF(U$2=0,0,U$22*EXP(U$23/($B65+273)/RGas)*(OFFSET('Composition%'!$B35,0,U$13)*OFFSET('Composition%'!$B35,0,U$14)))-IF(U$2=2,0,OFFSET('Composition%'!$B35,0,U$17)*OFFSET('Composition%'!$B35,0,U$18)*(U$24*EXP(-U$25/($B65+273)/RGas)))+ReactionRateK3!U65</f>
        <v>2.7189714680346544E-4</v>
      </c>
      <c r="V65" s="73">
        <f ca="1">IF(V$2=0,0,V$22*EXP(V$23/($B65+273)/RGas)*(OFFSET('Composition%'!$B35,0,V$13)*OFFSET('Composition%'!$B35,0,V$14)))-IF(V$2=2,0,OFFSET('Composition%'!$B35,0,V$17)*OFFSET('Composition%'!$B35,0,V$18)*(V$24*EXP(-V$25/($B65+273)/RGas)))+ReactionRateK3!V65</f>
        <v>0</v>
      </c>
      <c r="W65" s="73">
        <f ca="1">IF(W$2=0,0,W$22*EXP(W$23/($B65+273)/RGas)*(OFFSET('Composition%'!$B35,0,W$13)*OFFSET('Composition%'!$B35,0,W$14)))-IF(W$2=2,0,OFFSET('Composition%'!$B35,0,W$17)*OFFSET('Composition%'!$B35,0,W$18)*(W$24*EXP(-W$25/($B65+273)/RGas)))+ReactionRateK3!W65</f>
        <v>0</v>
      </c>
      <c r="X65" s="73">
        <f ca="1">IF(X$2=0,0,X$22*EXP(X$23/($B65+273)/RGas)*(OFFSET('Composition%'!$B35,0,X$13)*OFFSET('Composition%'!$B35,0,X$14)))-IF(X$2=2,0,OFFSET('Composition%'!$B35,0,X$17)*OFFSET('Composition%'!$B35,0,X$18)*(X$24*EXP(-X$25/($B65+273)/RGas)))+ReactionRateK3!X65</f>
        <v>7.2601059736368415E-8</v>
      </c>
      <c r="Y65" s="73">
        <f ca="1">IF(Y$2=0,0,Y$22*EXP(Y$23/($B65+273)/RGas)*(OFFSET('Composition%'!$B35,0,Y$13)*OFFSET('Composition%'!$B35,0,Y$14)))-IF(Y$2=2,0,OFFSET('Composition%'!$B35,0,Y$17)*OFFSET('Composition%'!$B35,0,Y$18)*(Y$24*EXP(-Y$25/($B65+273)/RGas)))+ReactionRateK3!Y65</f>
        <v>3.5933232798554083E-9</v>
      </c>
      <c r="Z65" s="73">
        <f ca="1">IF(Z$2=0,0,Z$22*EXP(Z$23/($B65+273)/RGas)*(OFFSET('Composition%'!$B35,0,Z$13)*OFFSET('Composition%'!$B35,0,Z$14)))-IF(Z$2=2,0,OFFSET('Composition%'!$B35,0,Z$17)*OFFSET('Composition%'!$B35,0,Z$18)*(Z$24*EXP(-Z$25/($B65+273)/RGas)))+ReactionRateK3!Z65</f>
        <v>0</v>
      </c>
      <c r="AA65" s="73">
        <f ca="1">IF(AA$2=0,0,AA$22*EXP(AA$23/($B65+273)/RGas)*(OFFSET('Composition%'!$B35,0,AA$13)*OFFSET('Composition%'!$B35,0,AA$14)))-IF(AA$2=2,0,OFFSET('Composition%'!$B35,0,AA$17)*OFFSET('Composition%'!$B35,0,AA$18)*(AA$24*EXP(-AA$25/($B65+273)/RGas)))+ReactionRateK3!AA65</f>
        <v>0</v>
      </c>
      <c r="AB65" s="73">
        <f ca="1">IF(AB$2=0,0,AB$22*EXP(AB$23/($B65+273)/RGas)*(OFFSET('Composition%'!$B35,0,AB$13)*OFFSET('Composition%'!$B35,0,AB$14)))-IF(AB$2=2,0,OFFSET('Composition%'!$B35,0,AB$17)*OFFSET('Composition%'!$B35,0,AB$18)*(AB$24*EXP(-AB$25/($B65+273)/RGas)))+ReactionRateK3!AB65</f>
        <v>0</v>
      </c>
      <c r="AC65" s="73">
        <f ca="1">IF(AC$2=0,0,AC$22*EXP(AC$23/($B65+273)/RGas)*(OFFSET('Composition%'!$B35,0,AC$13)*OFFSET('Composition%'!$B35,0,AC$14)))-IF(AC$2=2,0,OFFSET('Composition%'!$B35,0,AC$17)*OFFSET('Composition%'!$B35,0,AC$18)*(AC$24*EXP(-AC$25/($B65+273)/RGas)))+ReactionRateK3!AC65</f>
        <v>0</v>
      </c>
      <c r="AD65" s="73">
        <f ca="1">IF(AD$2=0,0,AD$22*EXP(AD$23/($B65+273)/RGas)*(OFFSET('Composition%'!$B35,0,AD$13)*OFFSET('Composition%'!$B35,0,AD$14)))-IF(AD$2=2,0,OFFSET('Composition%'!$B35,0,AD$17)*OFFSET('Composition%'!$B35,0,AD$18)*(AD$24*EXP(-AD$25/($B65+273)/RGas)))+ReactionRateK3!AD65</f>
        <v>0</v>
      </c>
      <c r="AE65" s="73">
        <f ca="1">IF(AE$2=0,0,AE$22*EXP(AE$23/($B65+273)/RGas)*(OFFSET('Composition%'!$B35,0,AE$13)*OFFSET('Composition%'!$B35,0,AE$14)))-IF(AE$2=2,0,OFFSET('Composition%'!$B35,0,AE$17)*OFFSET('Composition%'!$B35,0,AE$18)*(AE$24*EXP(-AE$25/($B65+273)/RGas)))+ReactionRateK3!AE65</f>
        <v>0</v>
      </c>
      <c r="AF65" s="73"/>
      <c r="AG65" s="73">
        <f ca="1">IF(AG$2=0,0,AG$22*EXP(AG$23/($B65+273)/RGas)*(OFFSET('Composition%'!$B35,0,AG$13)*OFFSET('Composition%'!$B35,0,AG$14)))-IF(AG$2=2,0,OFFSET('Composition%'!$B35,0,AG$17)*OFFSET('Composition%'!$B35,0,AG$18)*(AG$24*EXP(-AG$25/($B65+273)/RGas)))+ReactionRateK3!AG65</f>
        <v>0</v>
      </c>
      <c r="AH65" s="73">
        <f ca="1">IF(AH$2=0,0,AH$22*EXP(AH$23/($B65+273)/RGas)*(OFFSET('Composition%'!$B35,0,AH$13)*OFFSET('Composition%'!$B35,0,AH$14)))-IF(AH$2=2,0,OFFSET('Composition%'!$B35,0,AH$17)*OFFSET('Composition%'!$B35,0,AH$18)*(AH$24*EXP(-AH$25/($B65+273)/RGas)))+ReactionRateK3!AH65</f>
        <v>0</v>
      </c>
      <c r="AI65" s="73">
        <f ca="1">IF(AI$2=0,0,AI$22*EXP(AI$23/($B65+273)/RGas)*(OFFSET('Composition%'!$B35,0,AI$13)*OFFSET('Composition%'!$B35,0,AI$14)))-IF(AI$2=2,0,OFFSET('Composition%'!$B35,0,AI$17)*OFFSET('Composition%'!$B35,0,AI$18)*(AI$24*EXP(-AI$25/($B65+273)/RGas)))+ReactionRateK3!AI65</f>
        <v>0</v>
      </c>
      <c r="AJ65" s="73">
        <f ca="1">IF(AJ$2=0,0,AJ$22*EXP(AJ$23/($B65+273)/RGas)*(OFFSET('Composition%'!$B35,0,AJ$13)*OFFSET('Composition%'!$B35,0,AJ$14)))-IF(AJ$2=2,0,OFFSET('Composition%'!$B35,0,AJ$17)*OFFSET('Composition%'!$B35,0,AJ$18)*(AJ$24*EXP(-AJ$25/($B65+273)/RGas)))+ReactionRateK3!AJ65</f>
        <v>0</v>
      </c>
      <c r="AK65" s="73">
        <f ca="1">IF(AK$2=0,0,AK$22*EXP(AK$23/($B65+273)/RGas)*(OFFSET('Composition%'!$B35,0,AK$13)*OFFSET('Composition%'!$B35,0,AK$14)))-IF(AK$2=2,0,OFFSET('Composition%'!$B35,0,AK$17)*OFFSET('Composition%'!$B35,0,AK$18)*(AK$24*EXP(-AK$25/($B65+273)/RGas)))+ReactionRateK3!AK65</f>
        <v>0</v>
      </c>
      <c r="AL65" s="73">
        <f ca="1">IF(AL$2=0,0,AL$22*EXP(AL$23/($B65+273)/RGas)*(OFFSET('Composition%'!$B35,0,AL$13)*OFFSET('Composition%'!$B35,0,AL$14)))-IF(AL$2=2,0,OFFSET('Composition%'!$B35,0,AL$17)*OFFSET('Composition%'!$B35,0,AL$18)*(AL$24*EXP(-AL$25/($B65+273)/RGas)))+ReactionRateK3!AL65</f>
        <v>0</v>
      </c>
      <c r="AM65" s="73"/>
      <c r="AN65" s="73">
        <f ca="1">IF(AN$2=0,0,AN$22*EXP(AN$23/($B65+273)/RGas)*(OFFSET('Composition%'!$B35,0,AN$13)*OFFSET('Composition%'!$B35,0,AN$14)))-IF(AN$2=2,0,OFFSET('Composition%'!$B35,0,AN$17)*OFFSET('Composition%'!$B35,0,AN$18)*(AN$24*EXP(-AN$25/($B65+273)/RGas)))+ReactionRateK3!AN65</f>
        <v>0</v>
      </c>
      <c r="AO65" s="73">
        <f ca="1">IF(AO$2=0,0,AO$22*EXP(AO$23/($B65+273)/RGas)*(OFFSET('Composition%'!$B35,0,AO$13)*OFFSET('Composition%'!$B35,0,AO$14)))-IF(AO$2=2,0,OFFSET('Composition%'!$B35,0,AO$17)*OFFSET('Composition%'!$B35,0,AO$18)*(AO$24*EXP(-AO$25/($B65+273)/RGas)))+ReactionRateK3!AO65</f>
        <v>0</v>
      </c>
      <c r="AP65" s="73">
        <f ca="1">IF(AP$2=0,0,AP$22*EXP(AP$23/($B65+273)/RGas)*(OFFSET('Composition%'!$B35,0,AP$13)*OFFSET('Composition%'!$B35,0,AP$14)))-IF(AP$2=2,0,OFFSET('Composition%'!$B35,0,AP$17)*OFFSET('Composition%'!$B35,0,AP$18)*(AP$24*EXP(-AP$25/($B65+273)/RGas)))+ReactionRateK3!AP65</f>
        <v>7.3341879573926726E-12</v>
      </c>
      <c r="AQ65" s="73">
        <f ca="1">IF(AQ$2=0,0,AQ$22*EXP(AQ$23/($B65+273)/RGas)*(OFFSET('Composition%'!$B35,0,AQ$13)*OFFSET('Composition%'!$B35,0,AQ$14)))-IF(AQ$2=2,0,OFFSET('Composition%'!$B35,0,AQ$17)*OFFSET('Composition%'!$B35,0,AQ$18)*(AQ$24*EXP(-AQ$25/($B65+273)/RGas)))+ReactionRateK3!AQ65</f>
        <v>0</v>
      </c>
      <c r="AR65" s="73">
        <f ca="1">IF(AR$2=0,0,AR$22*EXP(AR$23/($B65+273)/RGas)*(OFFSET('Composition%'!$B35,0,AR$13)*OFFSET('Composition%'!$B35,0,AR$14)))-IF(AR$2=2,0,OFFSET('Composition%'!$B35,0,AR$17)*OFFSET('Composition%'!$B35,0,AR$18)*(AR$24*EXP(-AR$25/($B65+273)/RGas)))+ReactionRateK3!AR65</f>
        <v>0</v>
      </c>
    </row>
    <row r="66" spans="1:44">
      <c r="A66" s="3">
        <f t="shared" si="9"/>
        <v>1.7000000000000008</v>
      </c>
      <c r="B66" s="19">
        <f ca="1">'Composition%'!B36</f>
        <v>412.73105663878152</v>
      </c>
      <c r="C66">
        <f t="shared" si="8"/>
        <v>30</v>
      </c>
      <c r="D66" s="26" t="e">
        <f>(#REF!*ReactionRateK4!C66)^3</f>
        <v>#REF!</v>
      </c>
      <c r="E66" s="4"/>
      <c r="F66" s="73">
        <f ca="1">IF(F$2=0,0,F$22*EXP(F$23/($B66+273)/RGas)*(OFFSET('Composition%'!$B36,0,F$13)*OFFSET('Composition%'!$B36,0,F$14)))-IF(F$2=2,0,OFFSET('Composition%'!$B36,0,F$17)*OFFSET('Composition%'!$B36,0,F$18)*(F$24*EXP(-F$25/($B66+273)/RGas)))+ReactionRateK3!F66</f>
        <v>1.391800686644519E-2</v>
      </c>
      <c r="G66" s="73">
        <f ca="1">IF(G$2=0,0,G$22*EXP(G$23/($B66+273)/RGas)*(OFFSET('Composition%'!$B36,0,G$13)*OFFSET('Composition%'!$B36,0,G$14)))-IF(G$2=2,0,OFFSET('Composition%'!$B36,0,G$17)*OFFSET('Composition%'!$B36,0,G$18)*(G$24*EXP(-G$25/($B66+273)/RGas)))+ReactionRateK3!G66</f>
        <v>5.2176373524233134E-3</v>
      </c>
      <c r="H66" s="73">
        <f ca="1">IF(H$2=0,0,H$22*EXP(H$23/($B66+273)/RGas)*(OFFSET('Composition%'!$B36,0,H$13)*OFFSET('Composition%'!$B36,0,H$14)))-IF(H$2=2,0,OFFSET('Composition%'!$B36,0,H$17)*OFFSET('Composition%'!$B36,0,H$18)*(H$24*EXP(-H$25/($B66+273)/RGas)))+ReactionRateK3!H66</f>
        <v>-5.3340959440716082E-6</v>
      </c>
      <c r="I66" s="73">
        <f ca="1">IF(I$2=0,0,I$22*EXP(I$23/($B66+273)/RGas)*(OFFSET('Composition%'!$B36,0,I$13)*OFFSET('Composition%'!$B36,0,I$14)))-IF(I$2=2,0,OFFSET('Composition%'!$B36,0,I$17)*OFFSET('Composition%'!$B36,0,I$18)*(I$24*EXP(-I$25/($B66+273)/RGas)))+ReactionRateK3!I66</f>
        <v>-8.0367437817514386E-4</v>
      </c>
      <c r="J66" s="73"/>
      <c r="K66" s="73">
        <f ca="1">IF(K$2=0,0,K$22*EXP(K$23/($B66+273)/RGas)*(OFFSET('Composition%'!$B36,0,K$13)*OFFSET('Composition%'!$B36,0,K$14)))-IF(K$2=2,0,OFFSET('Composition%'!$B36,0,K$17)*OFFSET('Composition%'!$B36,0,K$18)*(K$24*EXP(-K$25/($B66+273)/RGas)))+ReactionRateK3!K66</f>
        <v>5.651441254539169E-2</v>
      </c>
      <c r="L66" s="73">
        <f ca="1">IF(L$2=0,0,L$22*EXP(L$23/($B66+273)/RGas)*(OFFSET('Composition%'!$B36,0,L$13)*OFFSET('Composition%'!$B36,0,L$14)))-IF(L$2=2,0,OFFSET('Composition%'!$B36,0,L$17)*OFFSET('Composition%'!$B36,0,L$18)*(L$24*EXP(-L$25/($B66+273)/RGas)))+ReactionRateK3!L66</f>
        <v>-9.0410895650115935E-3</v>
      </c>
      <c r="M66" s="73">
        <f ca="1">IF(M$2=0,0,M$22*EXP(M$23/($B66+273)/RGas)*(OFFSET('Composition%'!$B36,0,M$13)*OFFSET('Composition%'!$B36,0,M$14)))-IF(M$2=2,0,OFFSET('Composition%'!$B36,0,M$17)*OFFSET('Composition%'!$B36,0,M$18)*(M$24*EXP(-M$25/($B66+273)/RGas)))+ReactionRateK3!M66</f>
        <v>0</v>
      </c>
      <c r="N66" s="73"/>
      <c r="O66" s="73">
        <f ca="1">IF(O$2=0,0,O$22*EXP(O$23/($B66+273)/RGas)*(OFFSET('Composition%'!$B36,0,O$13)*OFFSET('Composition%'!$B36,0,O$14)))-IF(O$2=2,0,OFFSET('Composition%'!$B36,0,O$17)*OFFSET('Composition%'!$B36,0,O$18)*(O$24*EXP(-O$25/($B66+273)/RGas)))+ReactionRateK3!O66</f>
        <v>0</v>
      </c>
      <c r="P66" s="73">
        <f ca="1">IF(P$2=0,0,P$22*EXP(P$23/($B66+273)/RGas)*(OFFSET('Composition%'!$B36,0,P$13)*OFFSET('Composition%'!$B36,0,P$14)))-IF(P$2=2,0,OFFSET('Composition%'!$B36,0,P$17)*OFFSET('Composition%'!$B36,0,P$18)*(P$24*EXP(-P$25/($B66+273)/RGas)))+ReactionRateK3!P66</f>
        <v>2.1858576725806097E-2</v>
      </c>
      <c r="Q66" s="73">
        <f ca="1">IF(Q$2=0,0,Q$22*EXP(Q$23/($B66+273)/RGas)*(OFFSET('Composition%'!$B36,0,Q$13)*OFFSET('Composition%'!$B36,0,Q$14)))-IF(Q$2=2,0,OFFSET('Composition%'!$B36,0,Q$17)*OFFSET('Composition%'!$B36,0,Q$18)*(Q$24*EXP(-Q$25/($B66+273)/RGas)))+ReactionRateK3!Q66</f>
        <v>9.1870256321443765E-5</v>
      </c>
      <c r="R66" s="73">
        <f ca="1">IF(R$2=0,0,R$22*EXP(R$23/($B66+273)/RGas)*(OFFSET('Composition%'!$B36,0,R$13)*OFFSET('Composition%'!$B36,0,R$14)))-IF(R$2=2,0,OFFSET('Composition%'!$B36,0,R$17)*OFFSET('Composition%'!$B36,0,R$18)*(R$24*EXP(-R$25/($B66+273)/RGas)))+ReactionRateK3!R66</f>
        <v>1.2152743891261488E-5</v>
      </c>
      <c r="S66" s="73"/>
      <c r="T66" s="73">
        <f ca="1">IF(T$2=0,0,T$22*EXP(T$23/($B66+273)/RGas)*(OFFSET('Composition%'!$B36,0,T$13)*OFFSET('Composition%'!$B36,0,T$14)))-IF(T$2=2,0,OFFSET('Composition%'!$B36,0,T$17)*OFFSET('Composition%'!$B36,0,T$18)*(T$24*EXP(-T$25/($B66+273)/RGas)))+ReactionRateK3!T66</f>
        <v>6.7779497500444954E-3</v>
      </c>
      <c r="U66" s="73">
        <f ca="1">IF(U$2=0,0,U$22*EXP(U$23/($B66+273)/RGas)*(OFFSET('Composition%'!$B36,0,U$13)*OFFSET('Composition%'!$B36,0,U$14)))-IF(U$2=2,0,OFFSET('Composition%'!$B36,0,U$17)*OFFSET('Composition%'!$B36,0,U$18)*(U$24*EXP(-U$25/($B66+273)/RGas)))+ReactionRateK3!U66</f>
        <v>2.4456943411575401E-4</v>
      </c>
      <c r="V66" s="73">
        <f ca="1">IF(V$2=0,0,V$22*EXP(V$23/($B66+273)/RGas)*(OFFSET('Composition%'!$B36,0,V$13)*OFFSET('Composition%'!$B36,0,V$14)))-IF(V$2=2,0,OFFSET('Composition%'!$B36,0,V$17)*OFFSET('Composition%'!$B36,0,V$18)*(V$24*EXP(-V$25/($B66+273)/RGas)))+ReactionRateK3!V66</f>
        <v>0</v>
      </c>
      <c r="W66" s="73">
        <f ca="1">IF(W$2=0,0,W$22*EXP(W$23/($B66+273)/RGas)*(OFFSET('Composition%'!$B36,0,W$13)*OFFSET('Composition%'!$B36,0,W$14)))-IF(W$2=2,0,OFFSET('Composition%'!$B36,0,W$17)*OFFSET('Composition%'!$B36,0,W$18)*(W$24*EXP(-W$25/($B66+273)/RGas)))+ReactionRateK3!W66</f>
        <v>0</v>
      </c>
      <c r="X66" s="73">
        <f ca="1">IF(X$2=0,0,X$22*EXP(X$23/($B66+273)/RGas)*(OFFSET('Composition%'!$B36,0,X$13)*OFFSET('Composition%'!$B36,0,X$14)))-IF(X$2=2,0,OFFSET('Composition%'!$B36,0,X$17)*OFFSET('Composition%'!$B36,0,X$18)*(X$24*EXP(-X$25/($B66+273)/RGas)))+ReactionRateK3!X66</f>
        <v>7.2336820336985722E-8</v>
      </c>
      <c r="Y66" s="73">
        <f ca="1">IF(Y$2=0,0,Y$22*EXP(Y$23/($B66+273)/RGas)*(OFFSET('Composition%'!$B36,0,Y$13)*OFFSET('Composition%'!$B36,0,Y$14)))-IF(Y$2=2,0,OFFSET('Composition%'!$B36,0,Y$17)*OFFSET('Composition%'!$B36,0,Y$18)*(Y$24*EXP(-Y$25/($B66+273)/RGas)))+ReactionRateK3!Y66</f>
        <v>3.5802449916223602E-9</v>
      </c>
      <c r="Z66" s="73">
        <f ca="1">IF(Z$2=0,0,Z$22*EXP(Z$23/($B66+273)/RGas)*(OFFSET('Composition%'!$B36,0,Z$13)*OFFSET('Composition%'!$B36,0,Z$14)))-IF(Z$2=2,0,OFFSET('Composition%'!$B36,0,Z$17)*OFFSET('Composition%'!$B36,0,Z$18)*(Z$24*EXP(-Z$25/($B66+273)/RGas)))+ReactionRateK3!Z66</f>
        <v>0</v>
      </c>
      <c r="AA66" s="73">
        <f ca="1">IF(AA$2=0,0,AA$22*EXP(AA$23/($B66+273)/RGas)*(OFFSET('Composition%'!$B36,0,AA$13)*OFFSET('Composition%'!$B36,0,AA$14)))-IF(AA$2=2,0,OFFSET('Composition%'!$B36,0,AA$17)*OFFSET('Composition%'!$B36,0,AA$18)*(AA$24*EXP(-AA$25/($B66+273)/RGas)))+ReactionRateK3!AA66</f>
        <v>0</v>
      </c>
      <c r="AB66" s="73">
        <f ca="1">IF(AB$2=0,0,AB$22*EXP(AB$23/($B66+273)/RGas)*(OFFSET('Composition%'!$B36,0,AB$13)*OFFSET('Composition%'!$B36,0,AB$14)))-IF(AB$2=2,0,OFFSET('Composition%'!$B36,0,AB$17)*OFFSET('Composition%'!$B36,0,AB$18)*(AB$24*EXP(-AB$25/($B66+273)/RGas)))+ReactionRateK3!AB66</f>
        <v>0</v>
      </c>
      <c r="AC66" s="73">
        <f ca="1">IF(AC$2=0,0,AC$22*EXP(AC$23/($B66+273)/RGas)*(OFFSET('Composition%'!$B36,0,AC$13)*OFFSET('Composition%'!$B36,0,AC$14)))-IF(AC$2=2,0,OFFSET('Composition%'!$B36,0,AC$17)*OFFSET('Composition%'!$B36,0,AC$18)*(AC$24*EXP(-AC$25/($B66+273)/RGas)))+ReactionRateK3!AC66</f>
        <v>0</v>
      </c>
      <c r="AD66" s="73">
        <f ca="1">IF(AD$2=0,0,AD$22*EXP(AD$23/($B66+273)/RGas)*(OFFSET('Composition%'!$B36,0,AD$13)*OFFSET('Composition%'!$B36,0,AD$14)))-IF(AD$2=2,0,OFFSET('Composition%'!$B36,0,AD$17)*OFFSET('Composition%'!$B36,0,AD$18)*(AD$24*EXP(-AD$25/($B66+273)/RGas)))+ReactionRateK3!AD66</f>
        <v>0</v>
      </c>
      <c r="AE66" s="73">
        <f ca="1">IF(AE$2=0,0,AE$22*EXP(AE$23/($B66+273)/RGas)*(OFFSET('Composition%'!$B36,0,AE$13)*OFFSET('Composition%'!$B36,0,AE$14)))-IF(AE$2=2,0,OFFSET('Composition%'!$B36,0,AE$17)*OFFSET('Composition%'!$B36,0,AE$18)*(AE$24*EXP(-AE$25/($B66+273)/RGas)))+ReactionRateK3!AE66</f>
        <v>0</v>
      </c>
      <c r="AF66" s="73"/>
      <c r="AG66" s="73">
        <f ca="1">IF(AG$2=0,0,AG$22*EXP(AG$23/($B66+273)/RGas)*(OFFSET('Composition%'!$B36,0,AG$13)*OFFSET('Composition%'!$B36,0,AG$14)))-IF(AG$2=2,0,OFFSET('Composition%'!$B36,0,AG$17)*OFFSET('Composition%'!$B36,0,AG$18)*(AG$24*EXP(-AG$25/($B66+273)/RGas)))+ReactionRateK3!AG66</f>
        <v>0</v>
      </c>
      <c r="AH66" s="73">
        <f ca="1">IF(AH$2=0,0,AH$22*EXP(AH$23/($B66+273)/RGas)*(OFFSET('Composition%'!$B36,0,AH$13)*OFFSET('Composition%'!$B36,0,AH$14)))-IF(AH$2=2,0,OFFSET('Composition%'!$B36,0,AH$17)*OFFSET('Composition%'!$B36,0,AH$18)*(AH$24*EXP(-AH$25/($B66+273)/RGas)))+ReactionRateK3!AH66</f>
        <v>0</v>
      </c>
      <c r="AI66" s="73">
        <f ca="1">IF(AI$2=0,0,AI$22*EXP(AI$23/($B66+273)/RGas)*(OFFSET('Composition%'!$B36,0,AI$13)*OFFSET('Composition%'!$B36,0,AI$14)))-IF(AI$2=2,0,OFFSET('Composition%'!$B36,0,AI$17)*OFFSET('Composition%'!$B36,0,AI$18)*(AI$24*EXP(-AI$25/($B66+273)/RGas)))+ReactionRateK3!AI66</f>
        <v>0</v>
      </c>
      <c r="AJ66" s="73">
        <f ca="1">IF(AJ$2=0,0,AJ$22*EXP(AJ$23/($B66+273)/RGas)*(OFFSET('Composition%'!$B36,0,AJ$13)*OFFSET('Composition%'!$B36,0,AJ$14)))-IF(AJ$2=2,0,OFFSET('Composition%'!$B36,0,AJ$17)*OFFSET('Composition%'!$B36,0,AJ$18)*(AJ$24*EXP(-AJ$25/($B66+273)/RGas)))+ReactionRateK3!AJ66</f>
        <v>0</v>
      </c>
      <c r="AK66" s="73">
        <f ca="1">IF(AK$2=0,0,AK$22*EXP(AK$23/($B66+273)/RGas)*(OFFSET('Composition%'!$B36,0,AK$13)*OFFSET('Composition%'!$B36,0,AK$14)))-IF(AK$2=2,0,OFFSET('Composition%'!$B36,0,AK$17)*OFFSET('Composition%'!$B36,0,AK$18)*(AK$24*EXP(-AK$25/($B66+273)/RGas)))+ReactionRateK3!AK66</f>
        <v>0</v>
      </c>
      <c r="AL66" s="73">
        <f ca="1">IF(AL$2=0,0,AL$22*EXP(AL$23/($B66+273)/RGas)*(OFFSET('Composition%'!$B36,0,AL$13)*OFFSET('Composition%'!$B36,0,AL$14)))-IF(AL$2=2,0,OFFSET('Composition%'!$B36,0,AL$17)*OFFSET('Composition%'!$B36,0,AL$18)*(AL$24*EXP(-AL$25/($B66+273)/RGas)))+ReactionRateK3!AL66</f>
        <v>0</v>
      </c>
      <c r="AM66" s="73"/>
      <c r="AN66" s="73">
        <f ca="1">IF(AN$2=0,0,AN$22*EXP(AN$23/($B66+273)/RGas)*(OFFSET('Composition%'!$B36,0,AN$13)*OFFSET('Composition%'!$B36,0,AN$14)))-IF(AN$2=2,0,OFFSET('Composition%'!$B36,0,AN$17)*OFFSET('Composition%'!$B36,0,AN$18)*(AN$24*EXP(-AN$25/($B66+273)/RGas)))+ReactionRateK3!AN66</f>
        <v>0</v>
      </c>
      <c r="AO66" s="73">
        <f ca="1">IF(AO$2=0,0,AO$22*EXP(AO$23/($B66+273)/RGas)*(OFFSET('Composition%'!$B36,0,AO$13)*OFFSET('Composition%'!$B36,0,AO$14)))-IF(AO$2=2,0,OFFSET('Composition%'!$B36,0,AO$17)*OFFSET('Composition%'!$B36,0,AO$18)*(AO$24*EXP(-AO$25/($B66+273)/RGas)))+ReactionRateK3!AO66</f>
        <v>0</v>
      </c>
      <c r="AP66" s="73">
        <f ca="1">IF(AP$2=0,0,AP$22*EXP(AP$23/($B66+273)/RGas)*(OFFSET('Composition%'!$B36,0,AP$13)*OFFSET('Composition%'!$B36,0,AP$14)))-IF(AP$2=2,0,OFFSET('Composition%'!$B36,0,AP$17)*OFFSET('Composition%'!$B36,0,AP$18)*(AP$24*EXP(-AP$25/($B66+273)/RGas)))+ReactionRateK3!AP66</f>
        <v>7.3444027796683296E-12</v>
      </c>
      <c r="AQ66" s="73">
        <f ca="1">IF(AQ$2=0,0,AQ$22*EXP(AQ$23/($B66+273)/RGas)*(OFFSET('Composition%'!$B36,0,AQ$13)*OFFSET('Composition%'!$B36,0,AQ$14)))-IF(AQ$2=2,0,OFFSET('Composition%'!$B36,0,AQ$17)*OFFSET('Composition%'!$B36,0,AQ$18)*(AQ$24*EXP(-AQ$25/($B66+273)/RGas)))+ReactionRateK3!AQ66</f>
        <v>0</v>
      </c>
      <c r="AR66" s="73">
        <f ca="1">IF(AR$2=0,0,AR$22*EXP(AR$23/($B66+273)/RGas)*(OFFSET('Composition%'!$B36,0,AR$13)*OFFSET('Composition%'!$B36,0,AR$14)))-IF(AR$2=2,0,OFFSET('Composition%'!$B36,0,AR$17)*OFFSET('Composition%'!$B36,0,AR$18)*(AR$24*EXP(-AR$25/($B66+273)/RGas)))+ReactionRateK3!AR66</f>
        <v>0</v>
      </c>
    </row>
    <row r="67" spans="1:44">
      <c r="A67" s="3">
        <f t="shared" si="9"/>
        <v>1.7500000000000009</v>
      </c>
      <c r="B67" s="19">
        <f ca="1">'Composition%'!B37</f>
        <v>412.83697636541905</v>
      </c>
      <c r="C67">
        <f t="shared" si="8"/>
        <v>30</v>
      </c>
      <c r="D67" s="26" t="e">
        <f>(#REF!*ReactionRateK4!C67)^3</f>
        <v>#REF!</v>
      </c>
      <c r="E67" s="4"/>
      <c r="F67" s="73">
        <f ca="1">IF(F$2=0,0,F$22*EXP(F$23/($B67+273)/RGas)*(OFFSET('Composition%'!$B37,0,F$13)*OFFSET('Composition%'!$B37,0,F$14)))-IF(F$2=2,0,OFFSET('Composition%'!$B37,0,F$17)*OFFSET('Composition%'!$B37,0,F$18)*(F$24*EXP(-F$25/($B67+273)/RGas)))+ReactionRateK3!F67</f>
        <v>1.3602995282934101E-2</v>
      </c>
      <c r="G67" s="73">
        <f ca="1">IF(G$2=0,0,G$22*EXP(G$23/($B67+273)/RGas)*(OFFSET('Composition%'!$B37,0,G$13)*OFFSET('Composition%'!$B37,0,G$14)))-IF(G$2=2,0,OFFSET('Composition%'!$B37,0,G$17)*OFFSET('Composition%'!$B37,0,G$18)*(G$24*EXP(-G$25/($B67+273)/RGas)))+ReactionRateK3!G67</f>
        <v>5.1076708147523974E-3</v>
      </c>
      <c r="H67" s="73">
        <f ca="1">IF(H$2=0,0,H$22*EXP(H$23/($B67+273)/RGas)*(OFFSET('Composition%'!$B37,0,H$13)*OFFSET('Composition%'!$B37,0,H$14)))-IF(H$2=2,0,OFFSET('Composition%'!$B37,0,H$17)*OFFSET('Composition%'!$B37,0,H$18)*(H$24*EXP(-H$25/($B67+273)/RGas)))+ReactionRateK3!H67</f>
        <v>-5.4710466664118277E-6</v>
      </c>
      <c r="I67" s="73">
        <f ca="1">IF(I$2=0,0,I$22*EXP(I$23/($B67+273)/RGas)*(OFFSET('Composition%'!$B37,0,I$13)*OFFSET('Composition%'!$B37,0,I$14)))-IF(I$2=2,0,OFFSET('Composition%'!$B37,0,I$17)*OFFSET('Composition%'!$B37,0,I$18)*(I$24*EXP(-I$25/($B67+273)/RGas)))+ReactionRateK3!I67</f>
        <v>-6.9649540033253762E-4</v>
      </c>
      <c r="J67" s="73"/>
      <c r="K67" s="73">
        <f ca="1">IF(K$2=0,0,K$22*EXP(K$23/($B67+273)/RGas)*(OFFSET('Composition%'!$B37,0,K$13)*OFFSET('Composition%'!$B37,0,K$14)))-IF(K$2=2,0,OFFSET('Composition%'!$B37,0,K$17)*OFFSET('Composition%'!$B37,0,K$18)*(K$24*EXP(-K$25/($B67+273)/RGas)))+ReactionRateK3!K67</f>
        <v>5.5562599102094185E-2</v>
      </c>
      <c r="L67" s="73">
        <f ca="1">IF(L$2=0,0,L$22*EXP(L$23/($B67+273)/RGas)*(OFFSET('Composition%'!$B37,0,L$13)*OFFSET('Composition%'!$B37,0,L$14)))-IF(L$2=2,0,OFFSET('Composition%'!$B37,0,L$17)*OFFSET('Composition%'!$B37,0,L$18)*(L$24*EXP(-L$25/($B67+273)/RGas)))+ReactionRateK3!L67</f>
        <v>-9.0641814622785394E-3</v>
      </c>
      <c r="M67" s="73">
        <f ca="1">IF(M$2=0,0,M$22*EXP(M$23/($B67+273)/RGas)*(OFFSET('Composition%'!$B37,0,M$13)*OFFSET('Composition%'!$B37,0,M$14)))-IF(M$2=2,0,OFFSET('Composition%'!$B37,0,M$17)*OFFSET('Composition%'!$B37,0,M$18)*(M$24*EXP(-M$25/($B67+273)/RGas)))+ReactionRateK3!M67</f>
        <v>0</v>
      </c>
      <c r="N67" s="73"/>
      <c r="O67" s="73">
        <f ca="1">IF(O$2=0,0,O$22*EXP(O$23/($B67+273)/RGas)*(OFFSET('Composition%'!$B37,0,O$13)*OFFSET('Composition%'!$B37,0,O$14)))-IF(O$2=2,0,OFFSET('Composition%'!$B37,0,O$17)*OFFSET('Composition%'!$B37,0,O$18)*(O$24*EXP(-O$25/($B67+273)/RGas)))+ReactionRateK3!O67</f>
        <v>0</v>
      </c>
      <c r="P67" s="73">
        <f ca="1">IF(P$2=0,0,P$22*EXP(P$23/($B67+273)/RGas)*(OFFSET('Composition%'!$B37,0,P$13)*OFFSET('Composition%'!$B37,0,P$14)))-IF(P$2=2,0,OFFSET('Composition%'!$B37,0,P$17)*OFFSET('Composition%'!$B37,0,P$18)*(P$24*EXP(-P$25/($B67+273)/RGas)))+ReactionRateK3!P67</f>
        <v>2.2377450817592674E-2</v>
      </c>
      <c r="Q67" s="73">
        <f ca="1">IF(Q$2=0,0,Q$22*EXP(Q$23/($B67+273)/RGas)*(OFFSET('Composition%'!$B37,0,Q$13)*OFFSET('Composition%'!$B37,0,Q$14)))-IF(Q$2=2,0,OFFSET('Composition%'!$B37,0,Q$17)*OFFSET('Composition%'!$B37,0,Q$18)*(Q$24*EXP(-Q$25/($B67+273)/RGas)))+ReactionRateK3!Q67</f>
        <v>9.5710868621417324E-5</v>
      </c>
      <c r="R67" s="73">
        <f ca="1">IF(R$2=0,0,R$22*EXP(R$23/($B67+273)/RGas)*(OFFSET('Composition%'!$B37,0,R$13)*OFFSET('Composition%'!$B37,0,R$14)))-IF(R$2=2,0,OFFSET('Composition%'!$B37,0,R$17)*OFFSET('Composition%'!$B37,0,R$18)*(R$24*EXP(-R$25/($B67+273)/RGas)))+ReactionRateK3!R67</f>
        <v>1.2963236943732E-5</v>
      </c>
      <c r="S67" s="73"/>
      <c r="T67" s="73">
        <f ca="1">IF(T$2=0,0,T$22*EXP(T$23/($B67+273)/RGas)*(OFFSET('Composition%'!$B37,0,T$13)*OFFSET('Composition%'!$B37,0,T$14)))-IF(T$2=2,0,OFFSET('Composition%'!$B37,0,T$17)*OFFSET('Composition%'!$B37,0,T$18)*(T$24*EXP(-T$25/($B67+273)/RGas)))+ReactionRateK3!T67</f>
        <v>6.3580051385947241E-3</v>
      </c>
      <c r="U67" s="73">
        <f ca="1">IF(U$2=0,0,U$22*EXP(U$23/($B67+273)/RGas)*(OFFSET('Composition%'!$B37,0,U$13)*OFFSET('Composition%'!$B37,0,U$14)))-IF(U$2=2,0,OFFSET('Composition%'!$B37,0,U$17)*OFFSET('Composition%'!$B37,0,U$18)*(U$24*EXP(-U$25/($B67+273)/RGas)))+ReactionRateK3!U67</f>
        <v>2.2012260882915913E-4</v>
      </c>
      <c r="V67" s="73">
        <f ca="1">IF(V$2=0,0,V$22*EXP(V$23/($B67+273)/RGas)*(OFFSET('Composition%'!$B37,0,V$13)*OFFSET('Composition%'!$B37,0,V$14)))-IF(V$2=2,0,OFFSET('Composition%'!$B37,0,V$17)*OFFSET('Composition%'!$B37,0,V$18)*(V$24*EXP(-V$25/($B67+273)/RGas)))+ReactionRateK3!V67</f>
        <v>0</v>
      </c>
      <c r="W67" s="73">
        <f ca="1">IF(W$2=0,0,W$22*EXP(W$23/($B67+273)/RGas)*(OFFSET('Composition%'!$B37,0,W$13)*OFFSET('Composition%'!$B37,0,W$14)))-IF(W$2=2,0,OFFSET('Composition%'!$B37,0,W$17)*OFFSET('Composition%'!$B37,0,W$18)*(W$24*EXP(-W$25/($B67+273)/RGas)))+ReactionRateK3!W67</f>
        <v>0</v>
      </c>
      <c r="X67" s="73">
        <f ca="1">IF(X$2=0,0,X$22*EXP(X$23/($B67+273)/RGas)*(OFFSET('Composition%'!$B37,0,X$13)*OFFSET('Composition%'!$B37,0,X$14)))-IF(X$2=2,0,OFFSET('Composition%'!$B37,0,X$17)*OFFSET('Composition%'!$B37,0,X$18)*(X$24*EXP(-X$25/($B67+273)/RGas)))+ReactionRateK3!X67</f>
        <v>7.2089269211123492E-8</v>
      </c>
      <c r="Y67" s="73">
        <f ca="1">IF(Y$2=0,0,Y$22*EXP(Y$23/($B67+273)/RGas)*(OFFSET('Composition%'!$B37,0,Y$13)*OFFSET('Composition%'!$B37,0,Y$14)))-IF(Y$2=2,0,OFFSET('Composition%'!$B37,0,Y$17)*OFFSET('Composition%'!$B37,0,Y$18)*(Y$24*EXP(-Y$25/($B67+273)/RGas)))+ReactionRateK3!Y67</f>
        <v>3.5679926742767855E-9</v>
      </c>
      <c r="Z67" s="73">
        <f ca="1">IF(Z$2=0,0,Z$22*EXP(Z$23/($B67+273)/RGas)*(OFFSET('Composition%'!$B37,0,Z$13)*OFFSET('Composition%'!$B37,0,Z$14)))-IF(Z$2=2,0,OFFSET('Composition%'!$B37,0,Z$17)*OFFSET('Composition%'!$B37,0,Z$18)*(Z$24*EXP(-Z$25/($B67+273)/RGas)))+ReactionRateK3!Z67</f>
        <v>0</v>
      </c>
      <c r="AA67" s="73">
        <f ca="1">IF(AA$2=0,0,AA$22*EXP(AA$23/($B67+273)/RGas)*(OFFSET('Composition%'!$B37,0,AA$13)*OFFSET('Composition%'!$B37,0,AA$14)))-IF(AA$2=2,0,OFFSET('Composition%'!$B37,0,AA$17)*OFFSET('Composition%'!$B37,0,AA$18)*(AA$24*EXP(-AA$25/($B67+273)/RGas)))+ReactionRateK3!AA67</f>
        <v>0</v>
      </c>
      <c r="AB67" s="73">
        <f ca="1">IF(AB$2=0,0,AB$22*EXP(AB$23/($B67+273)/RGas)*(OFFSET('Composition%'!$B37,0,AB$13)*OFFSET('Composition%'!$B37,0,AB$14)))-IF(AB$2=2,0,OFFSET('Composition%'!$B37,0,AB$17)*OFFSET('Composition%'!$B37,0,AB$18)*(AB$24*EXP(-AB$25/($B67+273)/RGas)))+ReactionRateK3!AB67</f>
        <v>0</v>
      </c>
      <c r="AC67" s="73">
        <f ca="1">IF(AC$2=0,0,AC$22*EXP(AC$23/($B67+273)/RGas)*(OFFSET('Composition%'!$B37,0,AC$13)*OFFSET('Composition%'!$B37,0,AC$14)))-IF(AC$2=2,0,OFFSET('Composition%'!$B37,0,AC$17)*OFFSET('Composition%'!$B37,0,AC$18)*(AC$24*EXP(-AC$25/($B67+273)/RGas)))+ReactionRateK3!AC67</f>
        <v>0</v>
      </c>
      <c r="AD67" s="73">
        <f ca="1">IF(AD$2=0,0,AD$22*EXP(AD$23/($B67+273)/RGas)*(OFFSET('Composition%'!$B37,0,AD$13)*OFFSET('Composition%'!$B37,0,AD$14)))-IF(AD$2=2,0,OFFSET('Composition%'!$B37,0,AD$17)*OFFSET('Composition%'!$B37,0,AD$18)*(AD$24*EXP(-AD$25/($B67+273)/RGas)))+ReactionRateK3!AD67</f>
        <v>0</v>
      </c>
      <c r="AE67" s="73">
        <f ca="1">IF(AE$2=0,0,AE$22*EXP(AE$23/($B67+273)/RGas)*(OFFSET('Composition%'!$B37,0,AE$13)*OFFSET('Composition%'!$B37,0,AE$14)))-IF(AE$2=2,0,OFFSET('Composition%'!$B37,0,AE$17)*OFFSET('Composition%'!$B37,0,AE$18)*(AE$24*EXP(-AE$25/($B67+273)/RGas)))+ReactionRateK3!AE67</f>
        <v>0</v>
      </c>
      <c r="AF67" s="73"/>
      <c r="AG67" s="73">
        <f ca="1">IF(AG$2=0,0,AG$22*EXP(AG$23/($B67+273)/RGas)*(OFFSET('Composition%'!$B37,0,AG$13)*OFFSET('Composition%'!$B37,0,AG$14)))-IF(AG$2=2,0,OFFSET('Composition%'!$B37,0,AG$17)*OFFSET('Composition%'!$B37,0,AG$18)*(AG$24*EXP(-AG$25/($B67+273)/RGas)))+ReactionRateK3!AG67</f>
        <v>0</v>
      </c>
      <c r="AH67" s="73">
        <f ca="1">IF(AH$2=0,0,AH$22*EXP(AH$23/($B67+273)/RGas)*(OFFSET('Composition%'!$B37,0,AH$13)*OFFSET('Composition%'!$B37,0,AH$14)))-IF(AH$2=2,0,OFFSET('Composition%'!$B37,0,AH$17)*OFFSET('Composition%'!$B37,0,AH$18)*(AH$24*EXP(-AH$25/($B67+273)/RGas)))+ReactionRateK3!AH67</f>
        <v>0</v>
      </c>
      <c r="AI67" s="73">
        <f ca="1">IF(AI$2=0,0,AI$22*EXP(AI$23/($B67+273)/RGas)*(OFFSET('Composition%'!$B37,0,AI$13)*OFFSET('Composition%'!$B37,0,AI$14)))-IF(AI$2=2,0,OFFSET('Composition%'!$B37,0,AI$17)*OFFSET('Composition%'!$B37,0,AI$18)*(AI$24*EXP(-AI$25/($B67+273)/RGas)))+ReactionRateK3!AI67</f>
        <v>0</v>
      </c>
      <c r="AJ67" s="73">
        <f ca="1">IF(AJ$2=0,0,AJ$22*EXP(AJ$23/($B67+273)/RGas)*(OFFSET('Composition%'!$B37,0,AJ$13)*OFFSET('Composition%'!$B37,0,AJ$14)))-IF(AJ$2=2,0,OFFSET('Composition%'!$B37,0,AJ$17)*OFFSET('Composition%'!$B37,0,AJ$18)*(AJ$24*EXP(-AJ$25/($B67+273)/RGas)))+ReactionRateK3!AJ67</f>
        <v>0</v>
      </c>
      <c r="AK67" s="73">
        <f ca="1">IF(AK$2=0,0,AK$22*EXP(AK$23/($B67+273)/RGas)*(OFFSET('Composition%'!$B37,0,AK$13)*OFFSET('Composition%'!$B37,0,AK$14)))-IF(AK$2=2,0,OFFSET('Composition%'!$B37,0,AK$17)*OFFSET('Composition%'!$B37,0,AK$18)*(AK$24*EXP(-AK$25/($B67+273)/RGas)))+ReactionRateK3!AK67</f>
        <v>0</v>
      </c>
      <c r="AL67" s="73">
        <f ca="1">IF(AL$2=0,0,AL$22*EXP(AL$23/($B67+273)/RGas)*(OFFSET('Composition%'!$B37,0,AL$13)*OFFSET('Composition%'!$B37,0,AL$14)))-IF(AL$2=2,0,OFFSET('Composition%'!$B37,0,AL$17)*OFFSET('Composition%'!$B37,0,AL$18)*(AL$24*EXP(-AL$25/($B67+273)/RGas)))+ReactionRateK3!AL67</f>
        <v>0</v>
      </c>
      <c r="AM67" s="73"/>
      <c r="AN67" s="73">
        <f ca="1">IF(AN$2=0,0,AN$22*EXP(AN$23/($B67+273)/RGas)*(OFFSET('Composition%'!$B37,0,AN$13)*OFFSET('Composition%'!$B37,0,AN$14)))-IF(AN$2=2,0,OFFSET('Composition%'!$B37,0,AN$17)*OFFSET('Composition%'!$B37,0,AN$18)*(AN$24*EXP(-AN$25/($B67+273)/RGas)))+ReactionRateK3!AN67</f>
        <v>0</v>
      </c>
      <c r="AO67" s="73">
        <f ca="1">IF(AO$2=0,0,AO$22*EXP(AO$23/($B67+273)/RGas)*(OFFSET('Composition%'!$B37,0,AO$13)*OFFSET('Composition%'!$B37,0,AO$14)))-IF(AO$2=2,0,OFFSET('Composition%'!$B37,0,AO$17)*OFFSET('Composition%'!$B37,0,AO$18)*(AO$24*EXP(-AO$25/($B67+273)/RGas)))+ReactionRateK3!AO67</f>
        <v>0</v>
      </c>
      <c r="AP67" s="73">
        <f ca="1">IF(AP$2=0,0,AP$22*EXP(AP$23/($B67+273)/RGas)*(OFFSET('Composition%'!$B37,0,AP$13)*OFFSET('Composition%'!$B37,0,AP$14)))-IF(AP$2=2,0,OFFSET('Composition%'!$B37,0,AP$17)*OFFSET('Composition%'!$B37,0,AP$18)*(AP$24*EXP(-AP$25/($B67+273)/RGas)))+ReactionRateK3!AP67</f>
        <v>7.3535906954837142E-12</v>
      </c>
      <c r="AQ67" s="73">
        <f ca="1">IF(AQ$2=0,0,AQ$22*EXP(AQ$23/($B67+273)/RGas)*(OFFSET('Composition%'!$B37,0,AQ$13)*OFFSET('Composition%'!$B37,0,AQ$14)))-IF(AQ$2=2,0,OFFSET('Composition%'!$B37,0,AQ$17)*OFFSET('Composition%'!$B37,0,AQ$18)*(AQ$24*EXP(-AQ$25/($B67+273)/RGas)))+ReactionRateK3!AQ67</f>
        <v>0</v>
      </c>
      <c r="AR67" s="73">
        <f ca="1">IF(AR$2=0,0,AR$22*EXP(AR$23/($B67+273)/RGas)*(OFFSET('Composition%'!$B37,0,AR$13)*OFFSET('Composition%'!$B37,0,AR$14)))-IF(AR$2=2,0,OFFSET('Composition%'!$B37,0,AR$17)*OFFSET('Composition%'!$B37,0,AR$18)*(AR$24*EXP(-AR$25/($B67+273)/RGas)))+ReactionRateK3!AR67</f>
        <v>0</v>
      </c>
    </row>
    <row r="68" spans="1:44">
      <c r="A68" s="3">
        <f t="shared" si="9"/>
        <v>1.8000000000000009</v>
      </c>
      <c r="B68" s="19">
        <f ca="1">'Composition%'!B38</f>
        <v>412.93680083054574</v>
      </c>
      <c r="C68">
        <f t="shared" si="8"/>
        <v>30</v>
      </c>
      <c r="D68" s="26" t="e">
        <f>(#REF!*ReactionRateK4!C68)^3</f>
        <v>#REF!</v>
      </c>
      <c r="E68" s="4"/>
      <c r="F68" s="73">
        <f ca="1">IF(F$2=0,0,F$22*EXP(F$23/($B68+273)/RGas)*(OFFSET('Composition%'!$B38,0,F$13)*OFFSET('Composition%'!$B38,0,F$14)))-IF(F$2=2,0,OFFSET('Composition%'!$B38,0,F$17)*OFFSET('Composition%'!$B38,0,F$18)*(F$24*EXP(-F$25/($B68+273)/RGas)))+ReactionRateK3!F68</f>
        <v>1.3297385730327335E-2</v>
      </c>
      <c r="G68" s="73">
        <f ca="1">IF(G$2=0,0,G$22*EXP(G$23/($B68+273)/RGas)*(OFFSET('Composition%'!$B38,0,G$13)*OFFSET('Composition%'!$B38,0,G$14)))-IF(G$2=2,0,OFFSET('Composition%'!$B38,0,G$17)*OFFSET('Composition%'!$B38,0,G$18)*(G$24*EXP(-G$25/($B68+273)/RGas)))+ReactionRateK3!G68</f>
        <v>5.0009092536348774E-3</v>
      </c>
      <c r="H68" s="73">
        <f ca="1">IF(H$2=0,0,H$22*EXP(H$23/($B68+273)/RGas)*(OFFSET('Composition%'!$B38,0,H$13)*OFFSET('Composition%'!$B38,0,H$14)))-IF(H$2=2,0,OFFSET('Composition%'!$B38,0,H$17)*OFFSET('Composition%'!$B38,0,H$18)*(H$24*EXP(-H$25/($B68+273)/RGas)))+ReactionRateK3!H68</f>
        <v>-5.6012841806332485E-6</v>
      </c>
      <c r="I68" s="73">
        <f ca="1">IF(I$2=0,0,I$22*EXP(I$23/($B68+273)/RGas)*(OFFSET('Composition%'!$B38,0,I$13)*OFFSET('Composition%'!$B38,0,I$14)))-IF(I$2=2,0,OFFSET('Composition%'!$B38,0,I$17)*OFFSET('Composition%'!$B38,0,I$18)*(I$24*EXP(-I$25/($B68+273)/RGas)))+ReactionRateK3!I68</f>
        <v>-6.0189853042303299E-4</v>
      </c>
      <c r="J68" s="73"/>
      <c r="K68" s="73">
        <f ca="1">IF(K$2=0,0,K$22*EXP(K$23/($B68+273)/RGas)*(OFFSET('Composition%'!$B38,0,K$13)*OFFSET('Composition%'!$B38,0,K$14)))-IF(K$2=2,0,OFFSET('Composition%'!$B38,0,K$17)*OFFSET('Composition%'!$B38,0,K$18)*(K$24*EXP(-K$25/($B68+273)/RGas)))+ReactionRateK3!K68</f>
        <v>5.4623229518553924E-2</v>
      </c>
      <c r="L68" s="73">
        <f ca="1">IF(L$2=0,0,L$22*EXP(L$23/($B68+273)/RGas)*(OFFSET('Composition%'!$B38,0,L$13)*OFFSET('Composition%'!$B38,0,L$14)))-IF(L$2=2,0,OFFSET('Composition%'!$B38,0,L$17)*OFFSET('Composition%'!$B38,0,L$18)*(L$24*EXP(-L$25/($B68+273)/RGas)))+ReactionRateK3!L68</f>
        <v>-9.062555405892991E-3</v>
      </c>
      <c r="M68" s="73">
        <f ca="1">IF(M$2=0,0,M$22*EXP(M$23/($B68+273)/RGas)*(OFFSET('Composition%'!$B38,0,M$13)*OFFSET('Composition%'!$B38,0,M$14)))-IF(M$2=2,0,OFFSET('Composition%'!$B38,0,M$17)*OFFSET('Composition%'!$B38,0,M$18)*(M$24*EXP(-M$25/($B68+273)/RGas)))+ReactionRateK3!M68</f>
        <v>0</v>
      </c>
      <c r="N68" s="73"/>
      <c r="O68" s="73">
        <f ca="1">IF(O$2=0,0,O$22*EXP(O$23/($B68+273)/RGas)*(OFFSET('Composition%'!$B38,0,O$13)*OFFSET('Composition%'!$B38,0,O$14)))-IF(O$2=2,0,OFFSET('Composition%'!$B38,0,O$17)*OFFSET('Composition%'!$B38,0,O$18)*(O$24*EXP(-O$25/($B68+273)/RGas)))+ReactionRateK3!O68</f>
        <v>0</v>
      </c>
      <c r="P68" s="73">
        <f ca="1">IF(P$2=0,0,P$22*EXP(P$23/($B68+273)/RGas)*(OFFSET('Composition%'!$B38,0,P$13)*OFFSET('Composition%'!$B38,0,P$14)))-IF(P$2=2,0,OFFSET('Composition%'!$B38,0,P$17)*OFFSET('Composition%'!$B38,0,P$18)*(P$24*EXP(-P$25/($B68+273)/RGas)))+ReactionRateK3!P68</f>
        <v>2.287120655612862E-2</v>
      </c>
      <c r="Q68" s="73">
        <f ca="1">IF(Q$2=0,0,Q$22*EXP(Q$23/($B68+273)/RGas)*(OFFSET('Composition%'!$B38,0,Q$13)*OFFSET('Composition%'!$B38,0,Q$14)))-IF(Q$2=2,0,OFFSET('Composition%'!$B38,0,Q$17)*OFFSET('Composition%'!$B38,0,Q$18)*(Q$24*EXP(-Q$25/($B68+273)/RGas)))+ReactionRateK3!Q68</f>
        <v>9.9562327177147957E-5</v>
      </c>
      <c r="R68" s="73">
        <f ca="1">IF(R$2=0,0,R$22*EXP(R$23/($B68+273)/RGas)*(OFFSET('Composition%'!$B38,0,R$13)*OFFSET('Composition%'!$B38,0,R$14)))-IF(R$2=2,0,OFFSET('Composition%'!$B38,0,R$17)*OFFSET('Composition%'!$B38,0,R$18)*(R$24*EXP(-R$25/($B68+273)/RGas)))+ReactionRateK3!R68</f>
        <v>1.3804156092028844E-5</v>
      </c>
      <c r="S68" s="73"/>
      <c r="T68" s="73">
        <f ca="1">IF(T$2=0,0,T$22*EXP(T$23/($B68+273)/RGas)*(OFFSET('Composition%'!$B38,0,T$13)*OFFSET('Composition%'!$B38,0,T$14)))-IF(T$2=2,0,OFFSET('Composition%'!$B38,0,T$17)*OFFSET('Composition%'!$B38,0,T$18)*(T$24*EXP(-T$25/($B68+273)/RGas)))+ReactionRateK3!T68</f>
        <v>5.9628121656436651E-3</v>
      </c>
      <c r="U68" s="73">
        <f ca="1">IF(U$2=0,0,U$22*EXP(U$23/($B68+273)/RGas)*(OFFSET('Composition%'!$B38,0,U$13)*OFFSET('Composition%'!$B38,0,U$14)))-IF(U$2=2,0,OFFSET('Composition%'!$B38,0,U$17)*OFFSET('Composition%'!$B38,0,U$18)*(U$24*EXP(-U$25/($B68+273)/RGas)))+ReactionRateK3!U68</f>
        <v>1.982330547288802E-4</v>
      </c>
      <c r="V68" s="73">
        <f ca="1">IF(V$2=0,0,V$22*EXP(V$23/($B68+273)/RGas)*(OFFSET('Composition%'!$B38,0,V$13)*OFFSET('Composition%'!$B38,0,V$14)))-IF(V$2=2,0,OFFSET('Composition%'!$B38,0,V$17)*OFFSET('Composition%'!$B38,0,V$18)*(V$24*EXP(-V$25/($B68+273)/RGas)))+ReactionRateK3!V68</f>
        <v>0</v>
      </c>
      <c r="W68" s="73">
        <f ca="1">IF(W$2=0,0,W$22*EXP(W$23/($B68+273)/RGas)*(OFFSET('Composition%'!$B38,0,W$13)*OFFSET('Composition%'!$B38,0,W$14)))-IF(W$2=2,0,OFFSET('Composition%'!$B38,0,W$17)*OFFSET('Composition%'!$B38,0,W$18)*(W$24*EXP(-W$25/($B68+273)/RGas)))+ReactionRateK3!W68</f>
        <v>0</v>
      </c>
      <c r="X68" s="73">
        <f ca="1">IF(X$2=0,0,X$22*EXP(X$23/($B68+273)/RGas)*(OFFSET('Composition%'!$B38,0,X$13)*OFFSET('Composition%'!$B38,0,X$14)))-IF(X$2=2,0,OFFSET('Composition%'!$B38,0,X$17)*OFFSET('Composition%'!$B38,0,X$18)*(X$24*EXP(-X$25/($B68+273)/RGas)))+ReactionRateK3!X68</f>
        <v>7.1857383385699807E-8</v>
      </c>
      <c r="Y68" s="73">
        <f ca="1">IF(Y$2=0,0,Y$22*EXP(Y$23/($B68+273)/RGas)*(OFFSET('Composition%'!$B38,0,Y$13)*OFFSET('Composition%'!$B38,0,Y$14)))-IF(Y$2=2,0,OFFSET('Composition%'!$B38,0,Y$17)*OFFSET('Composition%'!$B38,0,Y$18)*(Y$24*EXP(-Y$25/($B68+273)/RGas)))+ReactionRateK3!Y68</f>
        <v>3.5565156966983701E-9</v>
      </c>
      <c r="Z68" s="73">
        <f ca="1">IF(Z$2=0,0,Z$22*EXP(Z$23/($B68+273)/RGas)*(OFFSET('Composition%'!$B38,0,Z$13)*OFFSET('Composition%'!$B38,0,Z$14)))-IF(Z$2=2,0,OFFSET('Composition%'!$B38,0,Z$17)*OFFSET('Composition%'!$B38,0,Z$18)*(Z$24*EXP(-Z$25/($B68+273)/RGas)))+ReactionRateK3!Z68</f>
        <v>0</v>
      </c>
      <c r="AA68" s="73">
        <f ca="1">IF(AA$2=0,0,AA$22*EXP(AA$23/($B68+273)/RGas)*(OFFSET('Composition%'!$B38,0,AA$13)*OFFSET('Composition%'!$B38,0,AA$14)))-IF(AA$2=2,0,OFFSET('Composition%'!$B38,0,AA$17)*OFFSET('Composition%'!$B38,0,AA$18)*(AA$24*EXP(-AA$25/($B68+273)/RGas)))+ReactionRateK3!AA68</f>
        <v>0</v>
      </c>
      <c r="AB68" s="73">
        <f ca="1">IF(AB$2=0,0,AB$22*EXP(AB$23/($B68+273)/RGas)*(OFFSET('Composition%'!$B38,0,AB$13)*OFFSET('Composition%'!$B38,0,AB$14)))-IF(AB$2=2,0,OFFSET('Composition%'!$B38,0,AB$17)*OFFSET('Composition%'!$B38,0,AB$18)*(AB$24*EXP(-AB$25/($B68+273)/RGas)))+ReactionRateK3!AB68</f>
        <v>0</v>
      </c>
      <c r="AC68" s="73">
        <f ca="1">IF(AC$2=0,0,AC$22*EXP(AC$23/($B68+273)/RGas)*(OFFSET('Composition%'!$B38,0,AC$13)*OFFSET('Composition%'!$B38,0,AC$14)))-IF(AC$2=2,0,OFFSET('Composition%'!$B38,0,AC$17)*OFFSET('Composition%'!$B38,0,AC$18)*(AC$24*EXP(-AC$25/($B68+273)/RGas)))+ReactionRateK3!AC68</f>
        <v>0</v>
      </c>
      <c r="AD68" s="73">
        <f ca="1">IF(AD$2=0,0,AD$22*EXP(AD$23/($B68+273)/RGas)*(OFFSET('Composition%'!$B38,0,AD$13)*OFFSET('Composition%'!$B38,0,AD$14)))-IF(AD$2=2,0,OFFSET('Composition%'!$B38,0,AD$17)*OFFSET('Composition%'!$B38,0,AD$18)*(AD$24*EXP(-AD$25/($B68+273)/RGas)))+ReactionRateK3!AD68</f>
        <v>0</v>
      </c>
      <c r="AE68" s="73">
        <f ca="1">IF(AE$2=0,0,AE$22*EXP(AE$23/($B68+273)/RGas)*(OFFSET('Composition%'!$B38,0,AE$13)*OFFSET('Composition%'!$B38,0,AE$14)))-IF(AE$2=2,0,OFFSET('Composition%'!$B38,0,AE$17)*OFFSET('Composition%'!$B38,0,AE$18)*(AE$24*EXP(-AE$25/($B68+273)/RGas)))+ReactionRateK3!AE68</f>
        <v>0</v>
      </c>
      <c r="AF68" s="73"/>
      <c r="AG68" s="73">
        <f ca="1">IF(AG$2=0,0,AG$22*EXP(AG$23/($B68+273)/RGas)*(OFFSET('Composition%'!$B38,0,AG$13)*OFFSET('Composition%'!$B38,0,AG$14)))-IF(AG$2=2,0,OFFSET('Composition%'!$B38,0,AG$17)*OFFSET('Composition%'!$B38,0,AG$18)*(AG$24*EXP(-AG$25/($B68+273)/RGas)))+ReactionRateK3!AG68</f>
        <v>0</v>
      </c>
      <c r="AH68" s="73">
        <f ca="1">IF(AH$2=0,0,AH$22*EXP(AH$23/($B68+273)/RGas)*(OFFSET('Composition%'!$B38,0,AH$13)*OFFSET('Composition%'!$B38,0,AH$14)))-IF(AH$2=2,0,OFFSET('Composition%'!$B38,0,AH$17)*OFFSET('Composition%'!$B38,0,AH$18)*(AH$24*EXP(-AH$25/($B68+273)/RGas)))+ReactionRateK3!AH68</f>
        <v>0</v>
      </c>
      <c r="AI68" s="73">
        <f ca="1">IF(AI$2=0,0,AI$22*EXP(AI$23/($B68+273)/RGas)*(OFFSET('Composition%'!$B38,0,AI$13)*OFFSET('Composition%'!$B38,0,AI$14)))-IF(AI$2=2,0,OFFSET('Composition%'!$B38,0,AI$17)*OFFSET('Composition%'!$B38,0,AI$18)*(AI$24*EXP(-AI$25/($B68+273)/RGas)))+ReactionRateK3!AI68</f>
        <v>0</v>
      </c>
      <c r="AJ68" s="73">
        <f ca="1">IF(AJ$2=0,0,AJ$22*EXP(AJ$23/($B68+273)/RGas)*(OFFSET('Composition%'!$B38,0,AJ$13)*OFFSET('Composition%'!$B38,0,AJ$14)))-IF(AJ$2=2,0,OFFSET('Composition%'!$B38,0,AJ$17)*OFFSET('Composition%'!$B38,0,AJ$18)*(AJ$24*EXP(-AJ$25/($B68+273)/RGas)))+ReactionRateK3!AJ68</f>
        <v>0</v>
      </c>
      <c r="AK68" s="73">
        <f ca="1">IF(AK$2=0,0,AK$22*EXP(AK$23/($B68+273)/RGas)*(OFFSET('Composition%'!$B38,0,AK$13)*OFFSET('Composition%'!$B38,0,AK$14)))-IF(AK$2=2,0,OFFSET('Composition%'!$B38,0,AK$17)*OFFSET('Composition%'!$B38,0,AK$18)*(AK$24*EXP(-AK$25/($B68+273)/RGas)))+ReactionRateK3!AK68</f>
        <v>0</v>
      </c>
      <c r="AL68" s="73">
        <f ca="1">IF(AL$2=0,0,AL$22*EXP(AL$23/($B68+273)/RGas)*(OFFSET('Composition%'!$B38,0,AL$13)*OFFSET('Composition%'!$B38,0,AL$14)))-IF(AL$2=2,0,OFFSET('Composition%'!$B38,0,AL$17)*OFFSET('Composition%'!$B38,0,AL$18)*(AL$24*EXP(-AL$25/($B68+273)/RGas)))+ReactionRateK3!AL68</f>
        <v>0</v>
      </c>
      <c r="AM68" s="73"/>
      <c r="AN68" s="73">
        <f ca="1">IF(AN$2=0,0,AN$22*EXP(AN$23/($B68+273)/RGas)*(OFFSET('Composition%'!$B38,0,AN$13)*OFFSET('Composition%'!$B38,0,AN$14)))-IF(AN$2=2,0,OFFSET('Composition%'!$B38,0,AN$17)*OFFSET('Composition%'!$B38,0,AN$18)*(AN$24*EXP(-AN$25/($B68+273)/RGas)))+ReactionRateK3!AN68</f>
        <v>0</v>
      </c>
      <c r="AO68" s="73">
        <f ca="1">IF(AO$2=0,0,AO$22*EXP(AO$23/($B68+273)/RGas)*(OFFSET('Composition%'!$B38,0,AO$13)*OFFSET('Composition%'!$B38,0,AO$14)))-IF(AO$2=2,0,OFFSET('Composition%'!$B38,0,AO$17)*OFFSET('Composition%'!$B38,0,AO$18)*(AO$24*EXP(-AO$25/($B68+273)/RGas)))+ReactionRateK3!AO68</f>
        <v>0</v>
      </c>
      <c r="AP68" s="73">
        <f ca="1">IF(AP$2=0,0,AP$22*EXP(AP$23/($B68+273)/RGas)*(OFFSET('Composition%'!$B38,0,AP$13)*OFFSET('Composition%'!$B38,0,AP$14)))-IF(AP$2=2,0,OFFSET('Composition%'!$B38,0,AP$17)*OFFSET('Composition%'!$B38,0,AP$18)*(AP$24*EXP(-AP$25/($B68+273)/RGas)))+ReactionRateK3!AP68</f>
        <v>7.3618599791573753E-12</v>
      </c>
      <c r="AQ68" s="73">
        <f ca="1">IF(AQ$2=0,0,AQ$22*EXP(AQ$23/($B68+273)/RGas)*(OFFSET('Composition%'!$B38,0,AQ$13)*OFFSET('Composition%'!$B38,0,AQ$14)))-IF(AQ$2=2,0,OFFSET('Composition%'!$B38,0,AQ$17)*OFFSET('Composition%'!$B38,0,AQ$18)*(AQ$24*EXP(-AQ$25/($B68+273)/RGas)))+ReactionRateK3!AQ68</f>
        <v>0</v>
      </c>
      <c r="AR68" s="73">
        <f ca="1">IF(AR$2=0,0,AR$22*EXP(AR$23/($B68+273)/RGas)*(OFFSET('Composition%'!$B38,0,AR$13)*OFFSET('Composition%'!$B38,0,AR$14)))-IF(AR$2=2,0,OFFSET('Composition%'!$B38,0,AR$17)*OFFSET('Composition%'!$B38,0,AR$18)*(AR$24*EXP(-AR$25/($B68+273)/RGas)))+ReactionRateK3!AR68</f>
        <v>0</v>
      </c>
    </row>
    <row r="69" spans="1:44">
      <c r="A69" s="3">
        <f t="shared" si="9"/>
        <v>1.850000000000001</v>
      </c>
      <c r="B69" s="19">
        <f ca="1">'Composition%'!B39</f>
        <v>413.03084873631332</v>
      </c>
      <c r="C69">
        <f t="shared" si="8"/>
        <v>30</v>
      </c>
      <c r="D69" s="26" t="e">
        <f>(#REF!*ReactionRateK4!C69)^3</f>
        <v>#REF!</v>
      </c>
      <c r="E69" s="4"/>
      <c r="F69" s="73">
        <f ca="1">IF(F$2=0,0,F$22*EXP(F$23/($B69+273)/RGas)*(OFFSET('Composition%'!$B39,0,F$13)*OFFSET('Composition%'!$B39,0,F$14)))-IF(F$2=2,0,OFFSET('Composition%'!$B39,0,F$17)*OFFSET('Composition%'!$B39,0,F$18)*(F$24*EXP(-F$25/($B69+273)/RGas)))+ReactionRateK3!F69</f>
        <v>1.3000846915473475E-2</v>
      </c>
      <c r="G69" s="73">
        <f ca="1">IF(G$2=0,0,G$22*EXP(G$23/($B69+273)/RGas)*(OFFSET('Composition%'!$B39,0,G$13)*OFFSET('Composition%'!$B39,0,G$14)))-IF(G$2=2,0,OFFSET('Composition%'!$B39,0,G$17)*OFFSET('Composition%'!$B39,0,G$18)*(G$24*EXP(-G$25/($B69+273)/RGas)))+ReactionRateK3!G69</f>
        <v>4.897232776226018E-3</v>
      </c>
      <c r="H69" s="73">
        <f ca="1">IF(H$2=0,0,H$22*EXP(H$23/($B69+273)/RGas)*(OFFSET('Composition%'!$B39,0,H$13)*OFFSET('Composition%'!$B39,0,H$14)))-IF(H$2=2,0,OFFSET('Composition%'!$B39,0,H$17)*OFFSET('Composition%'!$B39,0,H$18)*(H$24*EXP(-H$25/($B69+273)/RGas)))+ReactionRateK3!H69</f>
        <v>-5.7248352144146284E-6</v>
      </c>
      <c r="I69" s="73">
        <f ca="1">IF(I$2=0,0,I$22*EXP(I$23/($B69+273)/RGas)*(OFFSET('Composition%'!$B39,0,I$13)*OFFSET('Composition%'!$B39,0,I$14)))-IF(I$2=2,0,OFFSET('Composition%'!$B39,0,I$17)*OFFSET('Composition%'!$B39,0,I$18)*(I$24*EXP(-I$25/($B69+273)/RGas)))+ReactionRateK3!I69</f>
        <v>-5.1857295276151228E-4</v>
      </c>
      <c r="J69" s="73"/>
      <c r="K69" s="73">
        <f ca="1">IF(K$2=0,0,K$22*EXP(K$23/($B69+273)/RGas)*(OFFSET('Composition%'!$B39,0,K$13)*OFFSET('Composition%'!$B39,0,K$14)))-IF(K$2=2,0,OFFSET('Composition%'!$B39,0,K$17)*OFFSET('Composition%'!$B39,0,K$18)*(K$24*EXP(-K$25/($B69+273)/RGas)))+ReactionRateK3!K69</f>
        <v>5.3695892586925233E-2</v>
      </c>
      <c r="L69" s="73">
        <f ca="1">IF(L$2=0,0,L$22*EXP(L$23/($B69+273)/RGas)*(OFFSET('Composition%'!$B39,0,L$13)*OFFSET('Composition%'!$B39,0,L$14)))-IF(L$2=2,0,OFFSET('Composition%'!$B39,0,L$17)*OFFSET('Composition%'!$B39,0,L$18)*(L$24*EXP(-L$25/($B69+273)/RGas)))+ReactionRateK3!L69</f>
        <v>-9.0395046151987481E-3</v>
      </c>
      <c r="M69" s="73">
        <f ca="1">IF(M$2=0,0,M$22*EXP(M$23/($B69+273)/RGas)*(OFFSET('Composition%'!$B39,0,M$13)*OFFSET('Composition%'!$B39,0,M$14)))-IF(M$2=2,0,OFFSET('Composition%'!$B39,0,M$17)*OFFSET('Composition%'!$B39,0,M$18)*(M$24*EXP(-M$25/($B69+273)/RGas)))+ReactionRateK3!M69</f>
        <v>0</v>
      </c>
      <c r="N69" s="73"/>
      <c r="O69" s="73">
        <f ca="1">IF(O$2=0,0,O$22*EXP(O$23/($B69+273)/RGas)*(OFFSET('Composition%'!$B39,0,O$13)*OFFSET('Composition%'!$B39,0,O$14)))-IF(O$2=2,0,OFFSET('Composition%'!$B39,0,O$17)*OFFSET('Composition%'!$B39,0,O$18)*(O$24*EXP(-O$25/($B69+273)/RGas)))+ReactionRateK3!O69</f>
        <v>0</v>
      </c>
      <c r="P69" s="73">
        <f ca="1">IF(P$2=0,0,P$22*EXP(P$23/($B69+273)/RGas)*(OFFSET('Composition%'!$B39,0,P$13)*OFFSET('Composition%'!$B39,0,P$14)))-IF(P$2=2,0,OFFSET('Composition%'!$B39,0,P$17)*OFFSET('Composition%'!$B39,0,P$18)*(P$24*EXP(-P$25/($B69+273)/RGas)))+ReactionRateK3!P69</f>
        <v>2.3339861557944833E-2</v>
      </c>
      <c r="Q69" s="73">
        <f ca="1">IF(Q$2=0,0,Q$22*EXP(Q$23/($B69+273)/RGas)*(OFFSET('Composition%'!$B39,0,Q$13)*OFFSET('Composition%'!$B39,0,Q$14)))-IF(Q$2=2,0,OFFSET('Composition%'!$B39,0,Q$17)*OFFSET('Composition%'!$B39,0,Q$18)*(Q$24*EXP(-Q$25/($B69+273)/RGas)))+ReactionRateK3!Q69</f>
        <v>1.034215501125771E-4</v>
      </c>
      <c r="R69" s="73">
        <f ca="1">IF(R$2=0,0,R$22*EXP(R$23/($B69+273)/RGas)*(OFFSET('Composition%'!$B39,0,R$13)*OFFSET('Composition%'!$B39,0,R$14)))-IF(R$2=2,0,OFFSET('Composition%'!$B39,0,R$17)*OFFSET('Composition%'!$B39,0,R$18)*(R$24*EXP(-R$25/($B69+273)/RGas)))+ReactionRateK3!R69</f>
        <v>1.4675446119270512E-5</v>
      </c>
      <c r="S69" s="73"/>
      <c r="T69" s="73">
        <f ca="1">IF(T$2=0,0,T$22*EXP(T$23/($B69+273)/RGas)*(OFFSET('Composition%'!$B39,0,T$13)*OFFSET('Composition%'!$B39,0,T$14)))-IF(T$2=2,0,OFFSET('Composition%'!$B39,0,T$17)*OFFSET('Composition%'!$B39,0,T$18)*(T$24*EXP(-T$25/($B69+273)/RGas)))+ReactionRateK3!T69</f>
        <v>5.5910455997948624E-3</v>
      </c>
      <c r="U69" s="73">
        <f ca="1">IF(U$2=0,0,U$22*EXP(U$23/($B69+273)/RGas)*(OFFSET('Composition%'!$B39,0,U$13)*OFFSET('Composition%'!$B39,0,U$14)))-IF(U$2=2,0,OFFSET('Composition%'!$B39,0,U$17)*OFFSET('Composition%'!$B39,0,U$18)*(U$24*EXP(-U$25/($B69+273)/RGas)))+ReactionRateK3!U69</f>
        <v>1.7861640932830819E-4</v>
      </c>
      <c r="V69" s="73">
        <f ca="1">IF(V$2=0,0,V$22*EXP(V$23/($B69+273)/RGas)*(OFFSET('Composition%'!$B39,0,V$13)*OFFSET('Composition%'!$B39,0,V$14)))-IF(V$2=2,0,OFFSET('Composition%'!$B39,0,V$17)*OFFSET('Composition%'!$B39,0,V$18)*(V$24*EXP(-V$25/($B69+273)/RGas)))+ReactionRateK3!V69</f>
        <v>0</v>
      </c>
      <c r="W69" s="73">
        <f ca="1">IF(W$2=0,0,W$22*EXP(W$23/($B69+273)/RGas)*(OFFSET('Composition%'!$B39,0,W$13)*OFFSET('Composition%'!$B39,0,W$14)))-IF(W$2=2,0,OFFSET('Composition%'!$B39,0,W$17)*OFFSET('Composition%'!$B39,0,W$18)*(W$24*EXP(-W$25/($B69+273)/RGas)))+ReactionRateK3!W69</f>
        <v>0</v>
      </c>
      <c r="X69" s="73">
        <f ca="1">IF(X$2=0,0,X$22*EXP(X$23/($B69+273)/RGas)*(OFFSET('Composition%'!$B39,0,X$13)*OFFSET('Composition%'!$B39,0,X$14)))-IF(X$2=2,0,OFFSET('Composition%'!$B39,0,X$17)*OFFSET('Composition%'!$B39,0,X$18)*(X$24*EXP(-X$25/($B69+273)/RGas)))+ReactionRateK3!X69</f>
        <v>7.1640200179315309E-8</v>
      </c>
      <c r="Y69" s="73">
        <f ca="1">IF(Y$2=0,0,Y$22*EXP(Y$23/($B69+273)/RGas)*(OFFSET('Composition%'!$B39,0,Y$13)*OFFSET('Composition%'!$B39,0,Y$14)))-IF(Y$2=2,0,OFFSET('Composition%'!$B39,0,Y$17)*OFFSET('Composition%'!$B39,0,Y$18)*(Y$24*EXP(-Y$25/($B69+273)/RGas)))+ReactionRateK3!Y69</f>
        <v>3.5457664118486881E-9</v>
      </c>
      <c r="Z69" s="73">
        <f ca="1">IF(Z$2=0,0,Z$22*EXP(Z$23/($B69+273)/RGas)*(OFFSET('Composition%'!$B39,0,Z$13)*OFFSET('Composition%'!$B39,0,Z$14)))-IF(Z$2=2,0,OFFSET('Composition%'!$B39,0,Z$17)*OFFSET('Composition%'!$B39,0,Z$18)*(Z$24*EXP(-Z$25/($B69+273)/RGas)))+ReactionRateK3!Z69</f>
        <v>0</v>
      </c>
      <c r="AA69" s="73">
        <f ca="1">IF(AA$2=0,0,AA$22*EXP(AA$23/($B69+273)/RGas)*(OFFSET('Composition%'!$B39,0,AA$13)*OFFSET('Composition%'!$B39,0,AA$14)))-IF(AA$2=2,0,OFFSET('Composition%'!$B39,0,AA$17)*OFFSET('Composition%'!$B39,0,AA$18)*(AA$24*EXP(-AA$25/($B69+273)/RGas)))+ReactionRateK3!AA69</f>
        <v>0</v>
      </c>
      <c r="AB69" s="73">
        <f ca="1">IF(AB$2=0,0,AB$22*EXP(AB$23/($B69+273)/RGas)*(OFFSET('Composition%'!$B39,0,AB$13)*OFFSET('Composition%'!$B39,0,AB$14)))-IF(AB$2=2,0,OFFSET('Composition%'!$B39,0,AB$17)*OFFSET('Composition%'!$B39,0,AB$18)*(AB$24*EXP(-AB$25/($B69+273)/RGas)))+ReactionRateK3!AB69</f>
        <v>0</v>
      </c>
      <c r="AC69" s="73">
        <f ca="1">IF(AC$2=0,0,AC$22*EXP(AC$23/($B69+273)/RGas)*(OFFSET('Composition%'!$B39,0,AC$13)*OFFSET('Composition%'!$B39,0,AC$14)))-IF(AC$2=2,0,OFFSET('Composition%'!$B39,0,AC$17)*OFFSET('Composition%'!$B39,0,AC$18)*(AC$24*EXP(-AC$25/($B69+273)/RGas)))+ReactionRateK3!AC69</f>
        <v>0</v>
      </c>
      <c r="AD69" s="73">
        <f ca="1">IF(AD$2=0,0,AD$22*EXP(AD$23/($B69+273)/RGas)*(OFFSET('Composition%'!$B39,0,AD$13)*OFFSET('Composition%'!$B39,0,AD$14)))-IF(AD$2=2,0,OFFSET('Composition%'!$B39,0,AD$17)*OFFSET('Composition%'!$B39,0,AD$18)*(AD$24*EXP(-AD$25/($B69+273)/RGas)))+ReactionRateK3!AD69</f>
        <v>0</v>
      </c>
      <c r="AE69" s="73">
        <f ca="1">IF(AE$2=0,0,AE$22*EXP(AE$23/($B69+273)/RGas)*(OFFSET('Composition%'!$B39,0,AE$13)*OFFSET('Composition%'!$B39,0,AE$14)))-IF(AE$2=2,0,OFFSET('Composition%'!$B39,0,AE$17)*OFFSET('Composition%'!$B39,0,AE$18)*(AE$24*EXP(-AE$25/($B69+273)/RGas)))+ReactionRateK3!AE69</f>
        <v>0</v>
      </c>
      <c r="AF69" s="73"/>
      <c r="AG69" s="73">
        <f ca="1">IF(AG$2=0,0,AG$22*EXP(AG$23/($B69+273)/RGas)*(OFFSET('Composition%'!$B39,0,AG$13)*OFFSET('Composition%'!$B39,0,AG$14)))-IF(AG$2=2,0,OFFSET('Composition%'!$B39,0,AG$17)*OFFSET('Composition%'!$B39,0,AG$18)*(AG$24*EXP(-AG$25/($B69+273)/RGas)))+ReactionRateK3!AG69</f>
        <v>0</v>
      </c>
      <c r="AH69" s="73">
        <f ca="1">IF(AH$2=0,0,AH$22*EXP(AH$23/($B69+273)/RGas)*(OFFSET('Composition%'!$B39,0,AH$13)*OFFSET('Composition%'!$B39,0,AH$14)))-IF(AH$2=2,0,OFFSET('Composition%'!$B39,0,AH$17)*OFFSET('Composition%'!$B39,0,AH$18)*(AH$24*EXP(-AH$25/($B69+273)/RGas)))+ReactionRateK3!AH69</f>
        <v>0</v>
      </c>
      <c r="AI69" s="73">
        <f ca="1">IF(AI$2=0,0,AI$22*EXP(AI$23/($B69+273)/RGas)*(OFFSET('Composition%'!$B39,0,AI$13)*OFFSET('Composition%'!$B39,0,AI$14)))-IF(AI$2=2,0,OFFSET('Composition%'!$B39,0,AI$17)*OFFSET('Composition%'!$B39,0,AI$18)*(AI$24*EXP(-AI$25/($B69+273)/RGas)))+ReactionRateK3!AI69</f>
        <v>0</v>
      </c>
      <c r="AJ69" s="73">
        <f ca="1">IF(AJ$2=0,0,AJ$22*EXP(AJ$23/($B69+273)/RGas)*(OFFSET('Composition%'!$B39,0,AJ$13)*OFFSET('Composition%'!$B39,0,AJ$14)))-IF(AJ$2=2,0,OFFSET('Composition%'!$B39,0,AJ$17)*OFFSET('Composition%'!$B39,0,AJ$18)*(AJ$24*EXP(-AJ$25/($B69+273)/RGas)))+ReactionRateK3!AJ69</f>
        <v>0</v>
      </c>
      <c r="AK69" s="73">
        <f ca="1">IF(AK$2=0,0,AK$22*EXP(AK$23/($B69+273)/RGas)*(OFFSET('Composition%'!$B39,0,AK$13)*OFFSET('Composition%'!$B39,0,AK$14)))-IF(AK$2=2,0,OFFSET('Composition%'!$B39,0,AK$17)*OFFSET('Composition%'!$B39,0,AK$18)*(AK$24*EXP(-AK$25/($B69+273)/RGas)))+ReactionRateK3!AK69</f>
        <v>0</v>
      </c>
      <c r="AL69" s="73">
        <f ca="1">IF(AL$2=0,0,AL$22*EXP(AL$23/($B69+273)/RGas)*(OFFSET('Composition%'!$B39,0,AL$13)*OFFSET('Composition%'!$B39,0,AL$14)))-IF(AL$2=2,0,OFFSET('Composition%'!$B39,0,AL$17)*OFFSET('Composition%'!$B39,0,AL$18)*(AL$24*EXP(-AL$25/($B69+273)/RGas)))+ReactionRateK3!AL69</f>
        <v>0</v>
      </c>
      <c r="AM69" s="73"/>
      <c r="AN69" s="73">
        <f ca="1">IF(AN$2=0,0,AN$22*EXP(AN$23/($B69+273)/RGas)*(OFFSET('Composition%'!$B39,0,AN$13)*OFFSET('Composition%'!$B39,0,AN$14)))-IF(AN$2=2,0,OFFSET('Composition%'!$B39,0,AN$17)*OFFSET('Composition%'!$B39,0,AN$18)*(AN$24*EXP(-AN$25/($B69+273)/RGas)))+ReactionRateK3!AN69</f>
        <v>0</v>
      </c>
      <c r="AO69" s="73">
        <f ca="1">IF(AO$2=0,0,AO$22*EXP(AO$23/($B69+273)/RGas)*(OFFSET('Composition%'!$B39,0,AO$13)*OFFSET('Composition%'!$B39,0,AO$14)))-IF(AO$2=2,0,OFFSET('Composition%'!$B39,0,AO$17)*OFFSET('Composition%'!$B39,0,AO$18)*(AO$24*EXP(-AO$25/($B69+273)/RGas)))+ReactionRateK3!AO69</f>
        <v>0</v>
      </c>
      <c r="AP69" s="73">
        <f ca="1">IF(AP$2=0,0,AP$22*EXP(AP$23/($B69+273)/RGas)*(OFFSET('Composition%'!$B39,0,AP$13)*OFFSET('Composition%'!$B39,0,AP$14)))-IF(AP$2=2,0,OFFSET('Composition%'!$B39,0,AP$17)*OFFSET('Composition%'!$B39,0,AP$18)*(AP$24*EXP(-AP$25/($B69+273)/RGas)))+ReactionRateK3!AP69</f>
        <v>7.3693067408946333E-12</v>
      </c>
      <c r="AQ69" s="73">
        <f ca="1">IF(AQ$2=0,0,AQ$22*EXP(AQ$23/($B69+273)/RGas)*(OFFSET('Composition%'!$B39,0,AQ$13)*OFFSET('Composition%'!$B39,0,AQ$14)))-IF(AQ$2=2,0,OFFSET('Composition%'!$B39,0,AQ$17)*OFFSET('Composition%'!$B39,0,AQ$18)*(AQ$24*EXP(-AQ$25/($B69+273)/RGas)))+ReactionRateK3!AQ69</f>
        <v>0</v>
      </c>
      <c r="AR69" s="73">
        <f ca="1">IF(AR$2=0,0,AR$22*EXP(AR$23/($B69+273)/RGas)*(OFFSET('Composition%'!$B39,0,AR$13)*OFFSET('Composition%'!$B39,0,AR$14)))-IF(AR$2=2,0,OFFSET('Composition%'!$B39,0,AR$17)*OFFSET('Composition%'!$B39,0,AR$18)*(AR$24*EXP(-AR$25/($B69+273)/RGas)))+ReactionRateK3!AR69</f>
        <v>0</v>
      </c>
    </row>
    <row r="70" spans="1:44">
      <c r="A70" s="3">
        <f t="shared" si="9"/>
        <v>1.900000000000001</v>
      </c>
      <c r="B70" s="19">
        <f ca="1">'Composition%'!B40</f>
        <v>413.11942745886159</v>
      </c>
      <c r="C70">
        <f t="shared" si="8"/>
        <v>30</v>
      </c>
      <c r="D70" s="26" t="e">
        <f>(#REF!*ReactionRateK4!C70)^3</f>
        <v>#REF!</v>
      </c>
      <c r="E70" s="4"/>
      <c r="F70" s="73">
        <f ca="1">IF(F$2=0,0,F$22*EXP(F$23/($B70+273)/RGas)*(OFFSET('Composition%'!$B40,0,F$13)*OFFSET('Composition%'!$B40,0,F$14)))-IF(F$2=2,0,OFFSET('Composition%'!$B40,0,F$17)*OFFSET('Composition%'!$B40,0,F$18)*(F$24*EXP(-F$25/($B70+273)/RGas)))+ReactionRateK3!F70</f>
        <v>1.2713063131866134E-2</v>
      </c>
      <c r="G70" s="73">
        <f ca="1">IF(G$2=0,0,G$22*EXP(G$23/($B70+273)/RGas)*(OFFSET('Composition%'!$B40,0,G$13)*OFFSET('Composition%'!$B40,0,G$14)))-IF(G$2=2,0,OFFSET('Composition%'!$B40,0,G$17)*OFFSET('Composition%'!$B40,0,G$18)*(G$24*EXP(-G$25/($B70+273)/RGas)))+ReactionRateK3!G70</f>
        <v>4.7965278192673025E-3</v>
      </c>
      <c r="H70" s="73">
        <f ca="1">IF(H$2=0,0,H$22*EXP(H$23/($B70+273)/RGas)*(OFFSET('Composition%'!$B40,0,H$13)*OFFSET('Composition%'!$B40,0,H$14)))-IF(H$2=2,0,OFFSET('Composition%'!$B40,0,H$17)*OFFSET('Composition%'!$B40,0,H$18)*(H$24*EXP(-H$25/($B70+273)/RGas)))+ReactionRateK3!H70</f>
        <v>-5.8417470657746348E-6</v>
      </c>
      <c r="I70" s="73">
        <f ca="1">IF(I$2=0,0,I$22*EXP(I$23/($B70+273)/RGas)*(OFFSET('Composition%'!$B40,0,I$13)*OFFSET('Composition%'!$B40,0,I$14)))-IF(I$2=2,0,OFFSET('Composition%'!$B40,0,I$17)*OFFSET('Composition%'!$B40,0,I$18)*(I$24*EXP(-I$25/($B70+273)/RGas)))+ReactionRateK3!I70</f>
        <v>-4.4532301401059197E-4</v>
      </c>
      <c r="J70" s="73"/>
      <c r="K70" s="73">
        <f ca="1">IF(K$2=0,0,K$22*EXP(K$23/($B70+273)/RGas)*(OFFSET('Composition%'!$B40,0,K$13)*OFFSET('Composition%'!$B40,0,K$14)))-IF(K$2=2,0,OFFSET('Composition%'!$B40,0,K$17)*OFFSET('Composition%'!$B40,0,K$18)*(K$24*EXP(-K$25/($B70+273)/RGas)))+ReactionRateK3!K70</f>
        <v>5.2780228665911422E-2</v>
      </c>
      <c r="L70" s="73">
        <f ca="1">IF(L$2=0,0,L$22*EXP(L$23/($B70+273)/RGas)*(OFFSET('Composition%'!$B40,0,L$13)*OFFSET('Composition%'!$B40,0,L$14)))-IF(L$2=2,0,OFFSET('Composition%'!$B40,0,L$17)*OFFSET('Composition%'!$B40,0,L$18)*(L$24*EXP(-L$25/($B70+273)/RGas)))+ReactionRateK3!L70</f>
        <v>-8.9979685919629755E-3</v>
      </c>
      <c r="M70" s="73">
        <f ca="1">IF(M$2=0,0,M$22*EXP(M$23/($B70+273)/RGas)*(OFFSET('Composition%'!$B40,0,M$13)*OFFSET('Composition%'!$B40,0,M$14)))-IF(M$2=2,0,OFFSET('Composition%'!$B40,0,M$17)*OFFSET('Composition%'!$B40,0,M$18)*(M$24*EXP(-M$25/($B70+273)/RGas)))+ReactionRateK3!M70</f>
        <v>0</v>
      </c>
      <c r="N70" s="73"/>
      <c r="O70" s="73">
        <f ca="1">IF(O$2=0,0,O$22*EXP(O$23/($B70+273)/RGas)*(OFFSET('Composition%'!$B40,0,O$13)*OFFSET('Composition%'!$B40,0,O$14)))-IF(O$2=2,0,OFFSET('Composition%'!$B40,0,O$17)*OFFSET('Composition%'!$B40,0,O$18)*(O$24*EXP(-O$25/($B70+273)/RGas)))+ReactionRateK3!O70</f>
        <v>0</v>
      </c>
      <c r="P70" s="73">
        <f ca="1">IF(P$2=0,0,P$22*EXP(P$23/($B70+273)/RGas)*(OFFSET('Composition%'!$B40,0,P$13)*OFFSET('Composition%'!$B40,0,P$14)))-IF(P$2=2,0,OFFSET('Composition%'!$B40,0,P$17)*OFFSET('Composition%'!$B40,0,P$18)*(P$24*EXP(-P$25/($B70+273)/RGas)))+ReactionRateK3!P70</f>
        <v>2.3783518485817574E-2</v>
      </c>
      <c r="Q70" s="73">
        <f ca="1">IF(Q$2=0,0,Q$22*EXP(Q$23/($B70+273)/RGas)*(OFFSET('Composition%'!$B40,0,Q$13)*OFFSET('Composition%'!$B40,0,Q$14)))-IF(Q$2=2,0,OFFSET('Composition%'!$B40,0,Q$17)*OFFSET('Composition%'!$B40,0,Q$18)*(Q$24*EXP(-Q$25/($B70+273)/RGas)))+ReactionRateK3!Q70</f>
        <v>1.0728556128311942E-4</v>
      </c>
      <c r="R70" s="73">
        <f ca="1">IF(R$2=0,0,R$22*EXP(R$23/($B70+273)/RGas)*(OFFSET('Composition%'!$B40,0,R$13)*OFFSET('Composition%'!$B40,0,R$14)))-IF(R$2=2,0,OFFSET('Composition%'!$B40,0,R$17)*OFFSET('Composition%'!$B40,0,R$18)*(R$24*EXP(-R$25/($B70+273)/RGas)))+ReactionRateK3!R70</f>
        <v>1.5576996436860088E-5</v>
      </c>
      <c r="S70" s="73"/>
      <c r="T70" s="73">
        <f ca="1">IF(T$2=0,0,T$22*EXP(T$23/($B70+273)/RGas)*(OFFSET('Composition%'!$B40,0,T$13)*OFFSET('Composition%'!$B40,0,T$14)))-IF(T$2=2,0,OFFSET('Composition%'!$B40,0,T$17)*OFFSET('Composition%'!$B40,0,T$18)*(T$24*EXP(-T$25/($B70+273)/RGas)))+ReactionRateK3!T70</f>
        <v>5.2414394375708238E-3</v>
      </c>
      <c r="U70" s="73">
        <f ca="1">IF(U$2=0,0,U$22*EXP(U$23/($B70+273)/RGas)*(OFFSET('Composition%'!$B40,0,U$13)*OFFSET('Composition%'!$B40,0,U$14)))-IF(U$2=2,0,OFFSET('Composition%'!$B40,0,U$17)*OFFSET('Composition%'!$B40,0,U$18)*(U$24*EXP(-U$25/($B70+273)/RGas)))+ReactionRateK3!U70</f>
        <v>1.6102238766891992E-4</v>
      </c>
      <c r="V70" s="73">
        <f ca="1">IF(V$2=0,0,V$22*EXP(V$23/($B70+273)/RGas)*(OFFSET('Composition%'!$B40,0,V$13)*OFFSET('Composition%'!$B40,0,V$14)))-IF(V$2=2,0,OFFSET('Composition%'!$B40,0,V$17)*OFFSET('Composition%'!$B40,0,V$18)*(V$24*EXP(-V$25/($B70+273)/RGas)))+ReactionRateK3!V70</f>
        <v>0</v>
      </c>
      <c r="W70" s="73">
        <f ca="1">IF(W$2=0,0,W$22*EXP(W$23/($B70+273)/RGas)*(OFFSET('Composition%'!$B40,0,W$13)*OFFSET('Composition%'!$B40,0,W$14)))-IF(W$2=2,0,OFFSET('Composition%'!$B40,0,W$17)*OFFSET('Composition%'!$B40,0,W$18)*(W$24*EXP(-W$25/($B70+273)/RGas)))+ReactionRateK3!W70</f>
        <v>0</v>
      </c>
      <c r="X70" s="73">
        <f ca="1">IF(X$2=0,0,X$22*EXP(X$23/($B70+273)/RGas)*(OFFSET('Composition%'!$B40,0,X$13)*OFFSET('Composition%'!$B40,0,X$14)))-IF(X$2=2,0,OFFSET('Composition%'!$B40,0,X$17)*OFFSET('Composition%'!$B40,0,X$18)*(X$24*EXP(-X$25/($B70+273)/RGas)))+ReactionRateK3!X70</f>
        <v>7.1436813652091454E-8</v>
      </c>
      <c r="Y70" s="73">
        <f ca="1">IF(Y$2=0,0,Y$22*EXP(Y$23/($B70+273)/RGas)*(OFFSET('Composition%'!$B40,0,Y$13)*OFFSET('Composition%'!$B40,0,Y$14)))-IF(Y$2=2,0,OFFSET('Composition%'!$B40,0,Y$17)*OFFSET('Composition%'!$B40,0,Y$18)*(Y$24*EXP(-Y$25/($B70+273)/RGas)))+ReactionRateK3!Y70</f>
        <v>3.5356999810591614E-9</v>
      </c>
      <c r="Z70" s="73">
        <f ca="1">IF(Z$2=0,0,Z$22*EXP(Z$23/($B70+273)/RGas)*(OFFSET('Composition%'!$B40,0,Z$13)*OFFSET('Composition%'!$B40,0,Z$14)))-IF(Z$2=2,0,OFFSET('Composition%'!$B40,0,Z$17)*OFFSET('Composition%'!$B40,0,Z$18)*(Z$24*EXP(-Z$25/($B70+273)/RGas)))+ReactionRateK3!Z70</f>
        <v>0</v>
      </c>
      <c r="AA70" s="73">
        <f ca="1">IF(AA$2=0,0,AA$22*EXP(AA$23/($B70+273)/RGas)*(OFFSET('Composition%'!$B40,0,AA$13)*OFFSET('Composition%'!$B40,0,AA$14)))-IF(AA$2=2,0,OFFSET('Composition%'!$B40,0,AA$17)*OFFSET('Composition%'!$B40,0,AA$18)*(AA$24*EXP(-AA$25/($B70+273)/RGas)))+ReactionRateK3!AA70</f>
        <v>0</v>
      </c>
      <c r="AB70" s="73">
        <f ca="1">IF(AB$2=0,0,AB$22*EXP(AB$23/($B70+273)/RGas)*(OFFSET('Composition%'!$B40,0,AB$13)*OFFSET('Composition%'!$B40,0,AB$14)))-IF(AB$2=2,0,OFFSET('Composition%'!$B40,0,AB$17)*OFFSET('Composition%'!$B40,0,AB$18)*(AB$24*EXP(-AB$25/($B70+273)/RGas)))+ReactionRateK3!AB70</f>
        <v>0</v>
      </c>
      <c r="AC70" s="73">
        <f ca="1">IF(AC$2=0,0,AC$22*EXP(AC$23/($B70+273)/RGas)*(OFFSET('Composition%'!$B40,0,AC$13)*OFFSET('Composition%'!$B40,0,AC$14)))-IF(AC$2=2,0,OFFSET('Composition%'!$B40,0,AC$17)*OFFSET('Composition%'!$B40,0,AC$18)*(AC$24*EXP(-AC$25/($B70+273)/RGas)))+ReactionRateK3!AC70</f>
        <v>0</v>
      </c>
      <c r="AD70" s="73">
        <f ca="1">IF(AD$2=0,0,AD$22*EXP(AD$23/($B70+273)/RGas)*(OFFSET('Composition%'!$B40,0,AD$13)*OFFSET('Composition%'!$B40,0,AD$14)))-IF(AD$2=2,0,OFFSET('Composition%'!$B40,0,AD$17)*OFFSET('Composition%'!$B40,0,AD$18)*(AD$24*EXP(-AD$25/($B70+273)/RGas)))+ReactionRateK3!AD70</f>
        <v>0</v>
      </c>
      <c r="AE70" s="73">
        <f ca="1">IF(AE$2=0,0,AE$22*EXP(AE$23/($B70+273)/RGas)*(OFFSET('Composition%'!$B40,0,AE$13)*OFFSET('Composition%'!$B40,0,AE$14)))-IF(AE$2=2,0,OFFSET('Composition%'!$B40,0,AE$17)*OFFSET('Composition%'!$B40,0,AE$18)*(AE$24*EXP(-AE$25/($B70+273)/RGas)))+ReactionRateK3!AE70</f>
        <v>0</v>
      </c>
      <c r="AF70" s="73"/>
      <c r="AG70" s="73">
        <f ca="1">IF(AG$2=0,0,AG$22*EXP(AG$23/($B70+273)/RGas)*(OFFSET('Composition%'!$B40,0,AG$13)*OFFSET('Composition%'!$B40,0,AG$14)))-IF(AG$2=2,0,OFFSET('Composition%'!$B40,0,AG$17)*OFFSET('Composition%'!$B40,0,AG$18)*(AG$24*EXP(-AG$25/($B70+273)/RGas)))+ReactionRateK3!AG70</f>
        <v>0</v>
      </c>
      <c r="AH70" s="73">
        <f ca="1">IF(AH$2=0,0,AH$22*EXP(AH$23/($B70+273)/RGas)*(OFFSET('Composition%'!$B40,0,AH$13)*OFFSET('Composition%'!$B40,0,AH$14)))-IF(AH$2=2,0,OFFSET('Composition%'!$B40,0,AH$17)*OFFSET('Composition%'!$B40,0,AH$18)*(AH$24*EXP(-AH$25/($B70+273)/RGas)))+ReactionRateK3!AH70</f>
        <v>0</v>
      </c>
      <c r="AI70" s="73">
        <f ca="1">IF(AI$2=0,0,AI$22*EXP(AI$23/($B70+273)/RGas)*(OFFSET('Composition%'!$B40,0,AI$13)*OFFSET('Composition%'!$B40,0,AI$14)))-IF(AI$2=2,0,OFFSET('Composition%'!$B40,0,AI$17)*OFFSET('Composition%'!$B40,0,AI$18)*(AI$24*EXP(-AI$25/($B70+273)/RGas)))+ReactionRateK3!AI70</f>
        <v>0</v>
      </c>
      <c r="AJ70" s="73">
        <f ca="1">IF(AJ$2=0,0,AJ$22*EXP(AJ$23/($B70+273)/RGas)*(OFFSET('Composition%'!$B40,0,AJ$13)*OFFSET('Composition%'!$B40,0,AJ$14)))-IF(AJ$2=2,0,OFFSET('Composition%'!$B40,0,AJ$17)*OFFSET('Composition%'!$B40,0,AJ$18)*(AJ$24*EXP(-AJ$25/($B70+273)/RGas)))+ReactionRateK3!AJ70</f>
        <v>0</v>
      </c>
      <c r="AK70" s="73">
        <f ca="1">IF(AK$2=0,0,AK$22*EXP(AK$23/($B70+273)/RGas)*(OFFSET('Composition%'!$B40,0,AK$13)*OFFSET('Composition%'!$B40,0,AK$14)))-IF(AK$2=2,0,OFFSET('Composition%'!$B40,0,AK$17)*OFFSET('Composition%'!$B40,0,AK$18)*(AK$24*EXP(-AK$25/($B70+273)/RGas)))+ReactionRateK3!AK70</f>
        <v>0</v>
      </c>
      <c r="AL70" s="73">
        <f ca="1">IF(AL$2=0,0,AL$22*EXP(AL$23/($B70+273)/RGas)*(OFFSET('Composition%'!$B40,0,AL$13)*OFFSET('Composition%'!$B40,0,AL$14)))-IF(AL$2=2,0,OFFSET('Composition%'!$B40,0,AL$17)*OFFSET('Composition%'!$B40,0,AL$18)*(AL$24*EXP(-AL$25/($B70+273)/RGas)))+ReactionRateK3!AL70</f>
        <v>0</v>
      </c>
      <c r="AM70" s="73"/>
      <c r="AN70" s="73">
        <f ca="1">IF(AN$2=0,0,AN$22*EXP(AN$23/($B70+273)/RGas)*(OFFSET('Composition%'!$B40,0,AN$13)*OFFSET('Composition%'!$B40,0,AN$14)))-IF(AN$2=2,0,OFFSET('Composition%'!$B40,0,AN$17)*OFFSET('Composition%'!$B40,0,AN$18)*(AN$24*EXP(-AN$25/($B70+273)/RGas)))+ReactionRateK3!AN70</f>
        <v>0</v>
      </c>
      <c r="AO70" s="73">
        <f ca="1">IF(AO$2=0,0,AO$22*EXP(AO$23/($B70+273)/RGas)*(OFFSET('Composition%'!$B40,0,AO$13)*OFFSET('Composition%'!$B40,0,AO$14)))-IF(AO$2=2,0,OFFSET('Composition%'!$B40,0,AO$17)*OFFSET('Composition%'!$B40,0,AO$18)*(AO$24*EXP(-AO$25/($B70+273)/RGas)))+ReactionRateK3!AO70</f>
        <v>0</v>
      </c>
      <c r="AP70" s="73">
        <f ca="1">IF(AP$2=0,0,AP$22*EXP(AP$23/($B70+273)/RGas)*(OFFSET('Composition%'!$B40,0,AP$13)*OFFSET('Composition%'!$B40,0,AP$14)))-IF(AP$2=2,0,OFFSET('Composition%'!$B40,0,AP$17)*OFFSET('Composition%'!$B40,0,AP$18)*(AP$24*EXP(-AP$25/($B70+273)/RGas)))+ReactionRateK3!AP70</f>
        <v>7.3760164023651217E-12</v>
      </c>
      <c r="AQ70" s="73">
        <f ca="1">IF(AQ$2=0,0,AQ$22*EXP(AQ$23/($B70+273)/RGas)*(OFFSET('Composition%'!$B40,0,AQ$13)*OFFSET('Composition%'!$B40,0,AQ$14)))-IF(AQ$2=2,0,OFFSET('Composition%'!$B40,0,AQ$17)*OFFSET('Composition%'!$B40,0,AQ$18)*(AQ$24*EXP(-AQ$25/($B70+273)/RGas)))+ReactionRateK3!AQ70</f>
        <v>0</v>
      </c>
      <c r="AR70" s="73">
        <f ca="1">IF(AR$2=0,0,AR$22*EXP(AR$23/($B70+273)/RGas)*(OFFSET('Composition%'!$B40,0,AR$13)*OFFSET('Composition%'!$B40,0,AR$14)))-IF(AR$2=2,0,OFFSET('Composition%'!$B40,0,AR$17)*OFFSET('Composition%'!$B40,0,AR$18)*(AR$24*EXP(-AR$25/($B70+273)/RGas)))+ReactionRateK3!AR70</f>
        <v>0</v>
      </c>
    </row>
    <row r="71" spans="1:44">
      <c r="A71" s="3">
        <f t="shared" si="9"/>
        <v>1.9500000000000011</v>
      </c>
      <c r="B71" s="19">
        <f ca="1">'Composition%'!B41</f>
        <v>413.20283285882653</v>
      </c>
      <c r="C71">
        <f t="shared" si="8"/>
        <v>30</v>
      </c>
      <c r="D71" s="26" t="e">
        <f>(#REF!*ReactionRateK4!C71)^3</f>
        <v>#REF!</v>
      </c>
      <c r="E71" s="4"/>
      <c r="F71" s="73">
        <f ca="1">IF(F$2=0,0,F$22*EXP(F$23/($B71+273)/RGas)*(OFFSET('Composition%'!$B41,0,F$13)*OFFSET('Composition%'!$B41,0,F$14)))-IF(F$2=2,0,OFFSET('Composition%'!$B41,0,F$17)*OFFSET('Composition%'!$B41,0,F$18)*(F$24*EXP(-F$25/($B71+273)/RGas)))+ReactionRateK3!F71</f>
        <v>1.2433733008001584E-2</v>
      </c>
      <c r="G71" s="73">
        <f ca="1">IF(G$2=0,0,G$22*EXP(G$23/($B71+273)/RGas)*(OFFSET('Composition%'!$B41,0,G$13)*OFFSET('Composition%'!$B41,0,G$14)))-IF(G$2=2,0,OFFSET('Composition%'!$B41,0,G$17)*OFFSET('Composition%'!$B41,0,G$18)*(G$24*EXP(-G$25/($B71+273)/RGas)))+ReactionRateK3!G71</f>
        <v>4.6986866297232567E-3</v>
      </c>
      <c r="H71" s="73">
        <f ca="1">IF(H$2=0,0,H$22*EXP(H$23/($B71+273)/RGas)*(OFFSET('Composition%'!$B41,0,H$13)*OFFSET('Composition%'!$B41,0,H$14)))-IF(H$2=2,0,OFFSET('Composition%'!$B41,0,H$17)*OFFSET('Composition%'!$B41,0,H$18)*(H$24*EXP(-H$25/($B71+273)/RGas)))+ReactionRateK3!H71</f>
        <v>-5.9520855266057424E-6</v>
      </c>
      <c r="I71" s="73">
        <f ca="1">IF(I$2=0,0,I$22*EXP(I$23/($B71+273)/RGas)*(OFFSET('Composition%'!$B41,0,I$13)*OFFSET('Composition%'!$B41,0,I$14)))-IF(I$2=2,0,OFFSET('Composition%'!$B41,0,I$17)*OFFSET('Composition%'!$B41,0,I$18)*(I$24*EXP(-I$25/($B71+273)/RGas)))+ReactionRateK3!I71</f>
        <v>-3.8106122562707798E-4</v>
      </c>
      <c r="J71" s="73"/>
      <c r="K71" s="73">
        <f ca="1">IF(K$2=0,0,K$22*EXP(K$23/($B71+273)/RGas)*(OFFSET('Composition%'!$B41,0,K$13)*OFFSET('Composition%'!$B41,0,K$14)))-IF(K$2=2,0,OFFSET('Composition%'!$B41,0,K$17)*OFFSET('Composition%'!$B41,0,K$18)*(K$24*EXP(-K$25/($B71+273)/RGas)))+ReactionRateK3!K71</f>
        <v>5.187592357865254E-2</v>
      </c>
      <c r="L71" s="73">
        <f ca="1">IF(L$2=0,0,L$22*EXP(L$23/($B71+273)/RGas)*(OFFSET('Composition%'!$B41,0,L$13)*OFFSET('Composition%'!$B41,0,L$14)))-IF(L$2=2,0,OFFSET('Composition%'!$B41,0,L$17)*OFFSET('Composition%'!$B41,0,L$18)*(L$24*EXP(-L$25/($B71+273)/RGas)))+ReactionRateK3!L71</f>
        <v>-8.9405698011834032E-3</v>
      </c>
      <c r="M71" s="73">
        <f ca="1">IF(M$2=0,0,M$22*EXP(M$23/($B71+273)/RGas)*(OFFSET('Composition%'!$B41,0,M$13)*OFFSET('Composition%'!$B41,0,M$14)))-IF(M$2=2,0,OFFSET('Composition%'!$B41,0,M$17)*OFFSET('Composition%'!$B41,0,M$18)*(M$24*EXP(-M$25/($B71+273)/RGas)))+ReactionRateK3!M71</f>
        <v>0</v>
      </c>
      <c r="N71" s="73"/>
      <c r="O71" s="73">
        <f ca="1">IF(O$2=0,0,O$22*EXP(O$23/($B71+273)/RGas)*(OFFSET('Composition%'!$B41,0,O$13)*OFFSET('Composition%'!$B41,0,O$14)))-IF(O$2=2,0,OFFSET('Composition%'!$B41,0,O$17)*OFFSET('Composition%'!$B41,0,O$18)*(O$24*EXP(-O$25/($B71+273)/RGas)))+ReactionRateK3!O71</f>
        <v>0</v>
      </c>
      <c r="P71" s="73">
        <f ca="1">IF(P$2=0,0,P$22*EXP(P$23/($B71+273)/RGas)*(OFFSET('Composition%'!$B41,0,P$13)*OFFSET('Composition%'!$B41,0,P$14)))-IF(P$2=2,0,OFFSET('Composition%'!$B41,0,P$17)*OFFSET('Composition%'!$B41,0,P$18)*(P$24*EXP(-P$25/($B71+273)/RGas)))+ReactionRateK3!P71</f>
        <v>2.4202356835928543E-2</v>
      </c>
      <c r="Q71" s="73">
        <f ca="1">IF(Q$2=0,0,Q$22*EXP(Q$23/($B71+273)/RGas)*(OFFSET('Composition%'!$B41,0,Q$13)*OFFSET('Composition%'!$B41,0,Q$14)))-IF(Q$2=2,0,OFFSET('Composition%'!$B41,0,Q$17)*OFFSET('Composition%'!$B41,0,Q$18)*(Q$24*EXP(-Q$25/($B71+273)/RGas)))+ReactionRateK3!Q71</f>
        <v>1.1115148854882884E-4</v>
      </c>
      <c r="R71" s="73">
        <f ca="1">IF(R$2=0,0,R$22*EXP(R$23/($B71+273)/RGas)*(OFFSET('Composition%'!$B41,0,R$13)*OFFSET('Composition%'!$B41,0,R$14)))-IF(R$2=2,0,OFFSET('Composition%'!$B41,0,R$17)*OFFSET('Composition%'!$B41,0,R$18)*(R$24*EXP(-R$25/($B71+273)/RGas)))+ReactionRateK3!R71</f>
        <v>1.6508642446812497E-5</v>
      </c>
      <c r="S71" s="73"/>
      <c r="T71" s="73">
        <f ca="1">IF(T$2=0,0,T$22*EXP(T$23/($B71+273)/RGas)*(OFFSET('Composition%'!$B41,0,T$13)*OFFSET('Composition%'!$B41,0,T$14)))-IF(T$2=2,0,OFFSET('Composition%'!$B41,0,T$17)*OFFSET('Composition%'!$B41,0,T$18)*(T$24*EXP(-T$25/($B71+273)/RGas)))+ReactionRateK3!T71</f>
        <v>4.9127848746889895E-3</v>
      </c>
      <c r="U71" s="73">
        <f ca="1">IF(U$2=0,0,U$22*EXP(U$23/($B71+273)/RGas)*(OFFSET('Composition%'!$B41,0,U$13)*OFFSET('Composition%'!$B41,0,U$14)))-IF(U$2=2,0,OFFSET('Composition%'!$B41,0,U$17)*OFFSET('Composition%'!$B41,0,U$18)*(U$24*EXP(-U$25/($B71+273)/RGas)))+ReactionRateK3!U71</f>
        <v>1.4523034745646398E-4</v>
      </c>
      <c r="V71" s="73">
        <f ca="1">IF(V$2=0,0,V$22*EXP(V$23/($B71+273)/RGas)*(OFFSET('Composition%'!$B41,0,V$13)*OFFSET('Composition%'!$B41,0,V$14)))-IF(V$2=2,0,OFFSET('Composition%'!$B41,0,V$17)*OFFSET('Composition%'!$B41,0,V$18)*(V$24*EXP(-V$25/($B71+273)/RGas)))+ReactionRateK3!V71</f>
        <v>0</v>
      </c>
      <c r="W71" s="73">
        <f ca="1">IF(W$2=0,0,W$22*EXP(W$23/($B71+273)/RGas)*(OFFSET('Composition%'!$B41,0,W$13)*OFFSET('Composition%'!$B41,0,W$14)))-IF(W$2=2,0,OFFSET('Composition%'!$B41,0,W$17)*OFFSET('Composition%'!$B41,0,W$18)*(W$24*EXP(-W$25/($B71+273)/RGas)))+ReactionRateK3!W71</f>
        <v>0</v>
      </c>
      <c r="X71" s="73">
        <f ca="1">IF(X$2=0,0,X$22*EXP(X$23/($B71+273)/RGas)*(OFFSET('Composition%'!$B41,0,X$13)*OFFSET('Composition%'!$B41,0,X$14)))-IF(X$2=2,0,OFFSET('Composition%'!$B41,0,X$17)*OFFSET('Composition%'!$B41,0,X$18)*(X$24*EXP(-X$25/($B71+273)/RGas)))+ReactionRateK3!X71</f>
        <v>7.1246371316404668E-8</v>
      </c>
      <c r="Y71" s="73">
        <f ca="1">IF(Y$2=0,0,Y$22*EXP(Y$23/($B71+273)/RGas)*(OFFSET('Composition%'!$B41,0,Y$13)*OFFSET('Composition%'!$B41,0,Y$14)))-IF(Y$2=2,0,OFFSET('Composition%'!$B41,0,Y$17)*OFFSET('Composition%'!$B41,0,Y$18)*(Y$24*EXP(-Y$25/($B71+273)/RGas)))+ReactionRateK3!Y71</f>
        <v>3.526274211231858E-9</v>
      </c>
      <c r="Z71" s="73">
        <f ca="1">IF(Z$2=0,0,Z$22*EXP(Z$23/($B71+273)/RGas)*(OFFSET('Composition%'!$B41,0,Z$13)*OFFSET('Composition%'!$B41,0,Z$14)))-IF(Z$2=2,0,OFFSET('Composition%'!$B41,0,Z$17)*OFFSET('Composition%'!$B41,0,Z$18)*(Z$24*EXP(-Z$25/($B71+273)/RGas)))+ReactionRateK3!Z71</f>
        <v>0</v>
      </c>
      <c r="AA71" s="73">
        <f ca="1">IF(AA$2=0,0,AA$22*EXP(AA$23/($B71+273)/RGas)*(OFFSET('Composition%'!$B41,0,AA$13)*OFFSET('Composition%'!$B41,0,AA$14)))-IF(AA$2=2,0,OFFSET('Composition%'!$B41,0,AA$17)*OFFSET('Composition%'!$B41,0,AA$18)*(AA$24*EXP(-AA$25/($B71+273)/RGas)))+ReactionRateK3!AA71</f>
        <v>0</v>
      </c>
      <c r="AB71" s="73">
        <f ca="1">IF(AB$2=0,0,AB$22*EXP(AB$23/($B71+273)/RGas)*(OFFSET('Composition%'!$B41,0,AB$13)*OFFSET('Composition%'!$B41,0,AB$14)))-IF(AB$2=2,0,OFFSET('Composition%'!$B41,0,AB$17)*OFFSET('Composition%'!$B41,0,AB$18)*(AB$24*EXP(-AB$25/($B71+273)/RGas)))+ReactionRateK3!AB71</f>
        <v>0</v>
      </c>
      <c r="AC71" s="73">
        <f ca="1">IF(AC$2=0,0,AC$22*EXP(AC$23/($B71+273)/RGas)*(OFFSET('Composition%'!$B41,0,AC$13)*OFFSET('Composition%'!$B41,0,AC$14)))-IF(AC$2=2,0,OFFSET('Composition%'!$B41,0,AC$17)*OFFSET('Composition%'!$B41,0,AC$18)*(AC$24*EXP(-AC$25/($B71+273)/RGas)))+ReactionRateK3!AC71</f>
        <v>0</v>
      </c>
      <c r="AD71" s="73">
        <f ca="1">IF(AD$2=0,0,AD$22*EXP(AD$23/($B71+273)/RGas)*(OFFSET('Composition%'!$B41,0,AD$13)*OFFSET('Composition%'!$B41,0,AD$14)))-IF(AD$2=2,0,OFFSET('Composition%'!$B41,0,AD$17)*OFFSET('Composition%'!$B41,0,AD$18)*(AD$24*EXP(-AD$25/($B71+273)/RGas)))+ReactionRateK3!AD71</f>
        <v>0</v>
      </c>
      <c r="AE71" s="73">
        <f ca="1">IF(AE$2=0,0,AE$22*EXP(AE$23/($B71+273)/RGas)*(OFFSET('Composition%'!$B41,0,AE$13)*OFFSET('Composition%'!$B41,0,AE$14)))-IF(AE$2=2,0,OFFSET('Composition%'!$B41,0,AE$17)*OFFSET('Composition%'!$B41,0,AE$18)*(AE$24*EXP(-AE$25/($B71+273)/RGas)))+ReactionRateK3!AE71</f>
        <v>0</v>
      </c>
      <c r="AF71" s="73"/>
      <c r="AG71" s="73">
        <f ca="1">IF(AG$2=0,0,AG$22*EXP(AG$23/($B71+273)/RGas)*(OFFSET('Composition%'!$B41,0,AG$13)*OFFSET('Composition%'!$B41,0,AG$14)))-IF(AG$2=2,0,OFFSET('Composition%'!$B41,0,AG$17)*OFFSET('Composition%'!$B41,0,AG$18)*(AG$24*EXP(-AG$25/($B71+273)/RGas)))+ReactionRateK3!AG71</f>
        <v>0</v>
      </c>
      <c r="AH71" s="73">
        <f ca="1">IF(AH$2=0,0,AH$22*EXP(AH$23/($B71+273)/RGas)*(OFFSET('Composition%'!$B41,0,AH$13)*OFFSET('Composition%'!$B41,0,AH$14)))-IF(AH$2=2,0,OFFSET('Composition%'!$B41,0,AH$17)*OFFSET('Composition%'!$B41,0,AH$18)*(AH$24*EXP(-AH$25/($B71+273)/RGas)))+ReactionRateK3!AH71</f>
        <v>0</v>
      </c>
      <c r="AI71" s="73">
        <f ca="1">IF(AI$2=0,0,AI$22*EXP(AI$23/($B71+273)/RGas)*(OFFSET('Composition%'!$B41,0,AI$13)*OFFSET('Composition%'!$B41,0,AI$14)))-IF(AI$2=2,0,OFFSET('Composition%'!$B41,0,AI$17)*OFFSET('Composition%'!$B41,0,AI$18)*(AI$24*EXP(-AI$25/($B71+273)/RGas)))+ReactionRateK3!AI71</f>
        <v>0</v>
      </c>
      <c r="AJ71" s="73">
        <f ca="1">IF(AJ$2=0,0,AJ$22*EXP(AJ$23/($B71+273)/RGas)*(OFFSET('Composition%'!$B41,0,AJ$13)*OFFSET('Composition%'!$B41,0,AJ$14)))-IF(AJ$2=2,0,OFFSET('Composition%'!$B41,0,AJ$17)*OFFSET('Composition%'!$B41,0,AJ$18)*(AJ$24*EXP(-AJ$25/($B71+273)/RGas)))+ReactionRateK3!AJ71</f>
        <v>0</v>
      </c>
      <c r="AK71" s="73">
        <f ca="1">IF(AK$2=0,0,AK$22*EXP(AK$23/($B71+273)/RGas)*(OFFSET('Composition%'!$B41,0,AK$13)*OFFSET('Composition%'!$B41,0,AK$14)))-IF(AK$2=2,0,OFFSET('Composition%'!$B41,0,AK$17)*OFFSET('Composition%'!$B41,0,AK$18)*(AK$24*EXP(-AK$25/($B71+273)/RGas)))+ReactionRateK3!AK71</f>
        <v>0</v>
      </c>
      <c r="AL71" s="73">
        <f ca="1">IF(AL$2=0,0,AL$22*EXP(AL$23/($B71+273)/RGas)*(OFFSET('Composition%'!$B41,0,AL$13)*OFFSET('Composition%'!$B41,0,AL$14)))-IF(AL$2=2,0,OFFSET('Composition%'!$B41,0,AL$17)*OFFSET('Composition%'!$B41,0,AL$18)*(AL$24*EXP(-AL$25/($B71+273)/RGas)))+ReactionRateK3!AL71</f>
        <v>0</v>
      </c>
      <c r="AM71" s="73"/>
      <c r="AN71" s="73">
        <f ca="1">IF(AN$2=0,0,AN$22*EXP(AN$23/($B71+273)/RGas)*(OFFSET('Composition%'!$B41,0,AN$13)*OFFSET('Composition%'!$B41,0,AN$14)))-IF(AN$2=2,0,OFFSET('Composition%'!$B41,0,AN$17)*OFFSET('Composition%'!$B41,0,AN$18)*(AN$24*EXP(-AN$25/($B71+273)/RGas)))+ReactionRateK3!AN71</f>
        <v>0</v>
      </c>
      <c r="AO71" s="73">
        <f ca="1">IF(AO$2=0,0,AO$22*EXP(AO$23/($B71+273)/RGas)*(OFFSET('Composition%'!$B41,0,AO$13)*OFFSET('Composition%'!$B41,0,AO$14)))-IF(AO$2=2,0,OFFSET('Composition%'!$B41,0,AO$17)*OFFSET('Composition%'!$B41,0,AO$18)*(AO$24*EXP(-AO$25/($B71+273)/RGas)))+ReactionRateK3!AO71</f>
        <v>0</v>
      </c>
      <c r="AP71" s="73">
        <f ca="1">IF(AP$2=0,0,AP$22*EXP(AP$23/($B71+273)/RGas)*(OFFSET('Composition%'!$B41,0,AP$13)*OFFSET('Composition%'!$B41,0,AP$14)))-IF(AP$2=2,0,OFFSET('Composition%'!$B41,0,AP$17)*OFFSET('Composition%'!$B41,0,AP$18)*(AP$24*EXP(-AP$25/($B71+273)/RGas)))+ReactionRateK3!AP71</f>
        <v>7.3820649776950661E-12</v>
      </c>
      <c r="AQ71" s="73">
        <f ca="1">IF(AQ$2=0,0,AQ$22*EXP(AQ$23/($B71+273)/RGas)*(OFFSET('Composition%'!$B41,0,AQ$13)*OFFSET('Composition%'!$B41,0,AQ$14)))-IF(AQ$2=2,0,OFFSET('Composition%'!$B41,0,AQ$17)*OFFSET('Composition%'!$B41,0,AQ$18)*(AQ$24*EXP(-AQ$25/($B71+273)/RGas)))+ReactionRateK3!AQ71</f>
        <v>0</v>
      </c>
      <c r="AR71" s="73">
        <f ca="1">IF(AR$2=0,0,AR$22*EXP(AR$23/($B71+273)/RGas)*(OFFSET('Composition%'!$B41,0,AR$13)*OFFSET('Composition%'!$B41,0,AR$14)))-IF(AR$2=2,0,OFFSET('Composition%'!$B41,0,AR$17)*OFFSET('Composition%'!$B41,0,AR$18)*(AR$24*EXP(-AR$25/($B71+273)/RGas)))+ReactionRateK3!AR71</f>
        <v>0</v>
      </c>
    </row>
    <row r="72" spans="1:44">
      <c r="A72" s="3">
        <f t="shared" si="9"/>
        <v>2.0000000000000009</v>
      </c>
      <c r="B72" s="19">
        <f ca="1">'Composition%'!B42</f>
        <v>413.2813491964547</v>
      </c>
      <c r="C72">
        <f t="shared" si="8"/>
        <v>30</v>
      </c>
      <c r="D72" s="26" t="e">
        <f>(#REF!*ReactionRateK4!C72)^3</f>
        <v>#REF!</v>
      </c>
      <c r="E72" s="4"/>
      <c r="F72" s="73">
        <f ca="1">IF(F$2=0,0,F$22*EXP(F$23/($B72+273)/RGas)*(OFFSET('Composition%'!$B42,0,F$13)*OFFSET('Composition%'!$B42,0,F$14)))-IF(F$2=2,0,OFFSET('Composition%'!$B42,0,F$17)*OFFSET('Composition%'!$B42,0,F$18)*(F$24*EXP(-F$25/($B72+273)/RGas)))+ReactionRateK3!F72</f>
        <v>1.2162568407844767E-2</v>
      </c>
      <c r="G72" s="73">
        <f ca="1">IF(G$2=0,0,G$22*EXP(G$23/($B72+273)/RGas)*(OFFSET('Composition%'!$B42,0,G$13)*OFFSET('Composition%'!$B42,0,G$14)))-IF(G$2=2,0,OFFSET('Composition%'!$B42,0,G$17)*OFFSET('Composition%'!$B42,0,G$18)*(G$24*EXP(-G$25/($B72+273)/RGas)))+ReactionRateK3!G72</f>
        <v>4.603606803940721E-3</v>
      </c>
      <c r="H72" s="73">
        <f ca="1">IF(H$2=0,0,H$22*EXP(H$23/($B72+273)/RGas)*(OFFSET('Composition%'!$B42,0,H$13)*OFFSET('Composition%'!$B42,0,H$14)))-IF(H$2=2,0,OFFSET('Composition%'!$B42,0,H$17)*OFFSET('Composition%'!$B42,0,H$18)*(H$24*EXP(-H$25/($B72+273)/RGas)))+ReactionRateK3!H72</f>
        <v>-6.0559329163840052E-6</v>
      </c>
      <c r="I72" s="73">
        <f ca="1">IF(I$2=0,0,I$22*EXP(I$23/($B72+273)/RGas)*(OFFSET('Composition%'!$B42,0,I$13)*OFFSET('Composition%'!$B42,0,I$14)))-IF(I$2=2,0,OFFSET('Composition%'!$B42,0,I$17)*OFFSET('Composition%'!$B42,0,I$18)*(I$24*EXP(-I$25/($B72+273)/RGas)))+ReactionRateK3!I72</f>
        <v>-3.2480120568726528E-4</v>
      </c>
      <c r="J72" s="73"/>
      <c r="K72" s="73">
        <f ca="1">IF(K$2=0,0,K$22*EXP(K$23/($B72+273)/RGas)*(OFFSET('Composition%'!$B42,0,K$13)*OFFSET('Composition%'!$B42,0,K$14)))-IF(K$2=2,0,OFFSET('Composition%'!$B42,0,K$17)*OFFSET('Composition%'!$B42,0,K$18)*(K$24*EXP(-K$25/($B72+273)/RGas)))+ReactionRateK3!K72</f>
        <v>5.0982703209984638E-2</v>
      </c>
      <c r="L72" s="73">
        <f ca="1">IF(L$2=0,0,L$22*EXP(L$23/($B72+273)/RGas)*(OFFSET('Composition%'!$B42,0,L$13)*OFFSET('Composition%'!$B42,0,L$14)))-IF(L$2=2,0,OFFSET('Composition%'!$B42,0,L$17)*OFFSET('Composition%'!$B42,0,L$18)*(L$24*EXP(-L$25/($B72+273)/RGas)))+ReactionRateK3!L72</f>
        <v>-8.8696451114233747E-3</v>
      </c>
      <c r="M72" s="73">
        <f ca="1">IF(M$2=0,0,M$22*EXP(M$23/($B72+273)/RGas)*(OFFSET('Composition%'!$B42,0,M$13)*OFFSET('Composition%'!$B42,0,M$14)))-IF(M$2=2,0,OFFSET('Composition%'!$B42,0,M$17)*OFFSET('Composition%'!$B42,0,M$18)*(M$24*EXP(-M$25/($B72+273)/RGas)))+ReactionRateK3!M72</f>
        <v>0</v>
      </c>
      <c r="N72" s="73"/>
      <c r="O72" s="73">
        <f ca="1">IF(O$2=0,0,O$22*EXP(O$23/($B72+273)/RGas)*(OFFSET('Composition%'!$B42,0,O$13)*OFFSET('Composition%'!$B42,0,O$14)))-IF(O$2=2,0,OFFSET('Composition%'!$B42,0,O$17)*OFFSET('Composition%'!$B42,0,O$18)*(O$24*EXP(-O$25/($B72+273)/RGas)))+ReactionRateK3!O72</f>
        <v>0</v>
      </c>
      <c r="P72" s="73">
        <f ca="1">IF(P$2=0,0,P$22*EXP(P$23/($B72+273)/RGas)*(OFFSET('Composition%'!$B42,0,P$13)*OFFSET('Composition%'!$B42,0,P$14)))-IF(P$2=2,0,OFFSET('Composition%'!$B42,0,P$17)*OFFSET('Composition%'!$B42,0,P$18)*(P$24*EXP(-P$25/($B72+273)/RGas)))+ReactionRateK3!P72</f>
        <v>2.4596625150648879E-2</v>
      </c>
      <c r="Q72" s="73">
        <f ca="1">IF(Q$2=0,0,Q$22*EXP(Q$23/($B72+273)/RGas)*(OFFSET('Composition%'!$B42,0,Q$13)*OFFSET('Composition%'!$B42,0,Q$14)))-IF(Q$2=2,0,OFFSET('Composition%'!$B42,0,Q$17)*OFFSET('Composition%'!$B42,0,Q$18)*(Q$24*EXP(-Q$25/($B72+273)/RGas)))+ReactionRateK3!Q72</f>
        <v>1.1501656215614449E-4</v>
      </c>
      <c r="R72" s="73">
        <f ca="1">IF(R$2=0,0,R$22*EXP(R$23/($B72+273)/RGas)*(OFFSET('Composition%'!$B42,0,R$13)*OFFSET('Composition%'!$B42,0,R$14)))-IF(R$2=2,0,OFFSET('Composition%'!$B42,0,R$17)*OFFSET('Composition%'!$B42,0,R$18)*(R$24*EXP(-R$25/($B72+273)/RGas)))+ReactionRateK3!R72</f>
        <v>1.7470167131627901E-5</v>
      </c>
      <c r="S72" s="73"/>
      <c r="T72" s="73">
        <f ca="1">IF(T$2=0,0,T$22*EXP(T$23/($B72+273)/RGas)*(OFFSET('Composition%'!$B42,0,T$13)*OFFSET('Composition%'!$B42,0,T$14)))-IF(T$2=2,0,OFFSET('Composition%'!$B42,0,T$17)*OFFSET('Composition%'!$B42,0,T$18)*(T$24*EXP(-T$25/($B72+273)/RGas)))+ReactionRateK3!T72</f>
        <v>4.6039284194546969E-3</v>
      </c>
      <c r="U72" s="73">
        <f ca="1">IF(U$2=0,0,U$22*EXP(U$23/($B72+273)/RGas)*(OFFSET('Composition%'!$B42,0,U$13)*OFFSET('Composition%'!$B42,0,U$14)))-IF(U$2=2,0,OFFSET('Composition%'!$B42,0,U$17)*OFFSET('Composition%'!$B42,0,U$18)*(U$24*EXP(-U$25/($B72+273)/RGas)))+ReactionRateK3!U72</f>
        <v>1.3104548089941281E-4</v>
      </c>
      <c r="V72" s="73">
        <f ca="1">IF(V$2=0,0,V$22*EXP(V$23/($B72+273)/RGas)*(OFFSET('Composition%'!$B42,0,V$13)*OFFSET('Composition%'!$B42,0,V$14)))-IF(V$2=2,0,OFFSET('Composition%'!$B42,0,V$17)*OFFSET('Composition%'!$B42,0,V$18)*(V$24*EXP(-V$25/($B72+273)/RGas)))+ReactionRateK3!V72</f>
        <v>0</v>
      </c>
      <c r="W72" s="73">
        <f ca="1">IF(W$2=0,0,W$22*EXP(W$23/($B72+273)/RGas)*(OFFSET('Composition%'!$B42,0,W$13)*OFFSET('Composition%'!$B42,0,W$14)))-IF(W$2=2,0,OFFSET('Composition%'!$B42,0,W$17)*OFFSET('Composition%'!$B42,0,W$18)*(W$24*EXP(-W$25/($B72+273)/RGas)))+ReactionRateK3!W72</f>
        <v>0</v>
      </c>
      <c r="X72" s="73">
        <f ca="1">IF(X$2=0,0,X$22*EXP(X$23/($B72+273)/RGas)*(OFFSET('Composition%'!$B42,0,X$13)*OFFSET('Composition%'!$B42,0,X$14)))-IF(X$2=2,0,OFFSET('Composition%'!$B42,0,X$17)*OFFSET('Composition%'!$B42,0,X$18)*(X$24*EXP(-X$25/($B72+273)/RGas)))+ReactionRateK3!X72</f>
        <v>7.1068071075467847E-8</v>
      </c>
      <c r="Y72" s="73">
        <f ca="1">IF(Y$2=0,0,Y$22*EXP(Y$23/($B72+273)/RGas)*(OFFSET('Composition%'!$B42,0,Y$13)*OFFSET('Composition%'!$B42,0,Y$14)))-IF(Y$2=2,0,OFFSET('Composition%'!$B42,0,Y$17)*OFFSET('Composition%'!$B42,0,Y$18)*(Y$24*EXP(-Y$25/($B72+273)/RGas)))+ReactionRateK3!Y72</f>
        <v>3.5174494033173635E-9</v>
      </c>
      <c r="Z72" s="73">
        <f ca="1">IF(Z$2=0,0,Z$22*EXP(Z$23/($B72+273)/RGas)*(OFFSET('Composition%'!$B42,0,Z$13)*OFFSET('Composition%'!$B42,0,Z$14)))-IF(Z$2=2,0,OFFSET('Composition%'!$B42,0,Z$17)*OFFSET('Composition%'!$B42,0,Z$18)*(Z$24*EXP(-Z$25/($B72+273)/RGas)))+ReactionRateK3!Z72</f>
        <v>0</v>
      </c>
      <c r="AA72" s="73">
        <f ca="1">IF(AA$2=0,0,AA$22*EXP(AA$23/($B72+273)/RGas)*(OFFSET('Composition%'!$B42,0,AA$13)*OFFSET('Composition%'!$B42,0,AA$14)))-IF(AA$2=2,0,OFFSET('Composition%'!$B42,0,AA$17)*OFFSET('Composition%'!$B42,0,AA$18)*(AA$24*EXP(-AA$25/($B72+273)/RGas)))+ReactionRateK3!AA72</f>
        <v>0</v>
      </c>
      <c r="AB72" s="73">
        <f ca="1">IF(AB$2=0,0,AB$22*EXP(AB$23/($B72+273)/RGas)*(OFFSET('Composition%'!$B42,0,AB$13)*OFFSET('Composition%'!$B42,0,AB$14)))-IF(AB$2=2,0,OFFSET('Composition%'!$B42,0,AB$17)*OFFSET('Composition%'!$B42,0,AB$18)*(AB$24*EXP(-AB$25/($B72+273)/RGas)))+ReactionRateK3!AB72</f>
        <v>0</v>
      </c>
      <c r="AC72" s="73">
        <f ca="1">IF(AC$2=0,0,AC$22*EXP(AC$23/($B72+273)/RGas)*(OFFSET('Composition%'!$B42,0,AC$13)*OFFSET('Composition%'!$B42,0,AC$14)))-IF(AC$2=2,0,OFFSET('Composition%'!$B42,0,AC$17)*OFFSET('Composition%'!$B42,0,AC$18)*(AC$24*EXP(-AC$25/($B72+273)/RGas)))+ReactionRateK3!AC72</f>
        <v>0</v>
      </c>
      <c r="AD72" s="73">
        <f ca="1">IF(AD$2=0,0,AD$22*EXP(AD$23/($B72+273)/RGas)*(OFFSET('Composition%'!$B42,0,AD$13)*OFFSET('Composition%'!$B42,0,AD$14)))-IF(AD$2=2,0,OFFSET('Composition%'!$B42,0,AD$17)*OFFSET('Composition%'!$B42,0,AD$18)*(AD$24*EXP(-AD$25/($B72+273)/RGas)))+ReactionRateK3!AD72</f>
        <v>0</v>
      </c>
      <c r="AE72" s="73">
        <f ca="1">IF(AE$2=0,0,AE$22*EXP(AE$23/($B72+273)/RGas)*(OFFSET('Composition%'!$B42,0,AE$13)*OFFSET('Composition%'!$B42,0,AE$14)))-IF(AE$2=2,0,OFFSET('Composition%'!$B42,0,AE$17)*OFFSET('Composition%'!$B42,0,AE$18)*(AE$24*EXP(-AE$25/($B72+273)/RGas)))+ReactionRateK3!AE72</f>
        <v>0</v>
      </c>
      <c r="AF72" s="73"/>
      <c r="AG72" s="73">
        <f ca="1">IF(AG$2=0,0,AG$22*EXP(AG$23/($B72+273)/RGas)*(OFFSET('Composition%'!$B42,0,AG$13)*OFFSET('Composition%'!$B42,0,AG$14)))-IF(AG$2=2,0,OFFSET('Composition%'!$B42,0,AG$17)*OFFSET('Composition%'!$B42,0,AG$18)*(AG$24*EXP(-AG$25/($B72+273)/RGas)))+ReactionRateK3!AG72</f>
        <v>0</v>
      </c>
      <c r="AH72" s="73">
        <f ca="1">IF(AH$2=0,0,AH$22*EXP(AH$23/($B72+273)/RGas)*(OFFSET('Composition%'!$B42,0,AH$13)*OFFSET('Composition%'!$B42,0,AH$14)))-IF(AH$2=2,0,OFFSET('Composition%'!$B42,0,AH$17)*OFFSET('Composition%'!$B42,0,AH$18)*(AH$24*EXP(-AH$25/($B72+273)/RGas)))+ReactionRateK3!AH72</f>
        <v>0</v>
      </c>
      <c r="AI72" s="73">
        <f ca="1">IF(AI$2=0,0,AI$22*EXP(AI$23/($B72+273)/RGas)*(OFFSET('Composition%'!$B42,0,AI$13)*OFFSET('Composition%'!$B42,0,AI$14)))-IF(AI$2=2,0,OFFSET('Composition%'!$B42,0,AI$17)*OFFSET('Composition%'!$B42,0,AI$18)*(AI$24*EXP(-AI$25/($B72+273)/RGas)))+ReactionRateK3!AI72</f>
        <v>0</v>
      </c>
      <c r="AJ72" s="73">
        <f ca="1">IF(AJ$2=0,0,AJ$22*EXP(AJ$23/($B72+273)/RGas)*(OFFSET('Composition%'!$B42,0,AJ$13)*OFFSET('Composition%'!$B42,0,AJ$14)))-IF(AJ$2=2,0,OFFSET('Composition%'!$B42,0,AJ$17)*OFFSET('Composition%'!$B42,0,AJ$18)*(AJ$24*EXP(-AJ$25/($B72+273)/RGas)))+ReactionRateK3!AJ72</f>
        <v>0</v>
      </c>
      <c r="AK72" s="73">
        <f ca="1">IF(AK$2=0,0,AK$22*EXP(AK$23/($B72+273)/RGas)*(OFFSET('Composition%'!$B42,0,AK$13)*OFFSET('Composition%'!$B42,0,AK$14)))-IF(AK$2=2,0,OFFSET('Composition%'!$B42,0,AK$17)*OFFSET('Composition%'!$B42,0,AK$18)*(AK$24*EXP(-AK$25/($B72+273)/RGas)))+ReactionRateK3!AK72</f>
        <v>0</v>
      </c>
      <c r="AL72" s="73">
        <f ca="1">IF(AL$2=0,0,AL$22*EXP(AL$23/($B72+273)/RGas)*(OFFSET('Composition%'!$B42,0,AL$13)*OFFSET('Composition%'!$B42,0,AL$14)))-IF(AL$2=2,0,OFFSET('Composition%'!$B42,0,AL$17)*OFFSET('Composition%'!$B42,0,AL$18)*(AL$24*EXP(-AL$25/($B72+273)/RGas)))+ReactionRateK3!AL72</f>
        <v>0</v>
      </c>
      <c r="AM72" s="73"/>
      <c r="AN72" s="73">
        <f ca="1">IF(AN$2=0,0,AN$22*EXP(AN$23/($B72+273)/RGas)*(OFFSET('Composition%'!$B42,0,AN$13)*OFFSET('Composition%'!$B42,0,AN$14)))-IF(AN$2=2,0,OFFSET('Composition%'!$B42,0,AN$17)*OFFSET('Composition%'!$B42,0,AN$18)*(AN$24*EXP(-AN$25/($B72+273)/RGas)))+ReactionRateK3!AN72</f>
        <v>0</v>
      </c>
      <c r="AO72" s="73">
        <f ca="1">IF(AO$2=0,0,AO$22*EXP(AO$23/($B72+273)/RGas)*(OFFSET('Composition%'!$B42,0,AO$13)*OFFSET('Composition%'!$B42,0,AO$14)))-IF(AO$2=2,0,OFFSET('Composition%'!$B42,0,AO$17)*OFFSET('Composition%'!$B42,0,AO$18)*(AO$24*EXP(-AO$25/($B72+273)/RGas)))+ReactionRateK3!AO72</f>
        <v>0</v>
      </c>
      <c r="AP72" s="73">
        <f ca="1">IF(AP$2=0,0,AP$22*EXP(AP$23/($B72+273)/RGas)*(OFFSET('Composition%'!$B42,0,AP$13)*OFFSET('Composition%'!$B42,0,AP$14)))-IF(AP$2=2,0,OFFSET('Composition%'!$B42,0,AP$17)*OFFSET('Composition%'!$B42,0,AP$18)*(AP$24*EXP(-AP$25/($B72+273)/RGas)))+ReactionRateK3!AP72</f>
        <v>7.387520187743999E-12</v>
      </c>
      <c r="AQ72" s="73">
        <f ca="1">IF(AQ$2=0,0,AQ$22*EXP(AQ$23/($B72+273)/RGas)*(OFFSET('Composition%'!$B42,0,AQ$13)*OFFSET('Composition%'!$B42,0,AQ$14)))-IF(AQ$2=2,0,OFFSET('Composition%'!$B42,0,AQ$17)*OFFSET('Composition%'!$B42,0,AQ$18)*(AQ$24*EXP(-AQ$25/($B72+273)/RGas)))+ReactionRateK3!AQ72</f>
        <v>0</v>
      </c>
      <c r="AR72" s="73">
        <f ca="1">IF(AR$2=0,0,AR$22*EXP(AR$23/($B72+273)/RGas)*(OFFSET('Composition%'!$B42,0,AR$13)*OFFSET('Composition%'!$B42,0,AR$14)))-IF(AR$2=2,0,OFFSET('Composition%'!$B42,0,AR$17)*OFFSET('Composition%'!$B42,0,AR$18)*(AR$24*EXP(-AR$25/($B72+273)/RGas)))+ReactionRateK3!AR72</f>
        <v>0</v>
      </c>
    </row>
    <row r="73" spans="1:44">
      <c r="A73" s="3">
        <f t="shared" si="9"/>
        <v>2.0500000000000007</v>
      </c>
      <c r="B73" s="19">
        <f ca="1">'Composition%'!B43</f>
        <v>413.35524912749446</v>
      </c>
      <c r="C73">
        <f t="shared" si="8"/>
        <v>30</v>
      </c>
      <c r="D73" s="26" t="e">
        <f>(#REF!*ReactionRateK4!C73)^3</f>
        <v>#REF!</v>
      </c>
      <c r="E73" s="4"/>
      <c r="F73" s="73">
        <f ca="1">IF(F$2=0,0,F$22*EXP(F$23/($B73+273)/RGas)*(OFFSET('Composition%'!$B43,0,F$13)*OFFSET('Composition%'!$B43,0,F$14)))-IF(F$2=2,0,OFFSET('Composition%'!$B43,0,F$17)*OFFSET('Composition%'!$B43,0,F$18)*(F$24*EXP(-F$25/($B73+273)/RGas)))+ReactionRateK3!F73</f>
        <v>1.1899293460370407E-2</v>
      </c>
      <c r="G73" s="73">
        <f ca="1">IF(G$2=0,0,G$22*EXP(G$23/($B73+273)/RGas)*(OFFSET('Composition%'!$B43,0,G$13)*OFFSET('Composition%'!$B43,0,G$14)))-IF(G$2=2,0,OFFSET('Composition%'!$B43,0,G$17)*OFFSET('Composition%'!$B43,0,G$18)*(G$24*EXP(-G$25/($B73+273)/RGas)))+ReactionRateK3!G73</f>
        <v>4.5111908770101017E-3</v>
      </c>
      <c r="H73" s="73">
        <f ca="1">IF(H$2=0,0,H$22*EXP(H$23/($B73+273)/RGas)*(OFFSET('Composition%'!$B43,0,H$13)*OFFSET('Composition%'!$B43,0,H$14)))-IF(H$2=2,0,OFFSET('Composition%'!$B43,0,H$17)*OFFSET('Composition%'!$B43,0,H$18)*(H$24*EXP(-H$25/($B73+273)/RGas)))+ReactionRateK3!H73</f>
        <v>-6.153386227258597E-6</v>
      </c>
      <c r="I73" s="73">
        <f ca="1">IF(I$2=0,0,I$22*EXP(I$23/($B73+273)/RGas)*(OFFSET('Composition%'!$B43,0,I$13)*OFFSET('Composition%'!$B43,0,I$14)))-IF(I$2=2,0,OFFSET('Composition%'!$B43,0,I$17)*OFFSET('Composition%'!$B43,0,I$18)*(I$24*EXP(-I$25/($B73+273)/RGas)))+ReactionRateK3!I73</f>
        <v>-2.7565065336504637E-4</v>
      </c>
      <c r="J73" s="73"/>
      <c r="K73" s="73">
        <f ca="1">IF(K$2=0,0,K$22*EXP(K$23/($B73+273)/RGas)*(OFFSET('Composition%'!$B43,0,K$13)*OFFSET('Composition%'!$B43,0,K$14)))-IF(K$2=2,0,OFFSET('Composition%'!$B43,0,K$17)*OFFSET('Composition%'!$B43,0,K$18)*(K$24*EXP(-K$25/($B73+273)/RGas)))+ReactionRateK3!K73</f>
        <v>5.0100328697723656E-2</v>
      </c>
      <c r="L73" s="73">
        <f ca="1">IF(L$2=0,0,L$22*EXP(L$23/($B73+273)/RGas)*(OFFSET('Composition%'!$B43,0,L$13)*OFFSET('Composition%'!$B43,0,L$14)))-IF(L$2=2,0,OFFSET('Composition%'!$B43,0,L$17)*OFFSET('Composition%'!$B43,0,L$18)*(L$24*EXP(-L$25/($B73+273)/RGas)))+ReactionRateK3!L73</f>
        <v>-8.7872734228183879E-3</v>
      </c>
      <c r="M73" s="73">
        <f ca="1">IF(M$2=0,0,M$22*EXP(M$23/($B73+273)/RGas)*(OFFSET('Composition%'!$B43,0,M$13)*OFFSET('Composition%'!$B43,0,M$14)))-IF(M$2=2,0,OFFSET('Composition%'!$B43,0,M$17)*OFFSET('Composition%'!$B43,0,M$18)*(M$24*EXP(-M$25/($B73+273)/RGas)))+ReactionRateK3!M73</f>
        <v>0</v>
      </c>
      <c r="N73" s="73"/>
      <c r="O73" s="73">
        <f ca="1">IF(O$2=0,0,O$22*EXP(O$23/($B73+273)/RGas)*(OFFSET('Composition%'!$B43,0,O$13)*OFFSET('Composition%'!$B43,0,O$14)))-IF(O$2=2,0,OFFSET('Composition%'!$B43,0,O$17)*OFFSET('Composition%'!$B43,0,O$18)*(O$24*EXP(-O$25/($B73+273)/RGas)))+ReactionRateK3!O73</f>
        <v>0</v>
      </c>
      <c r="P73" s="73">
        <f ca="1">IF(P$2=0,0,P$22*EXP(P$23/($B73+273)/RGas)*(OFFSET('Composition%'!$B43,0,P$13)*OFFSET('Composition%'!$B43,0,P$14)))-IF(P$2=2,0,OFFSET('Composition%'!$B43,0,P$17)*OFFSET('Composition%'!$B43,0,P$18)*(P$24*EXP(-P$25/($B73+273)/RGas)))+ReactionRateK3!P73</f>
        <v>2.4966633659946273E-2</v>
      </c>
      <c r="Q73" s="73">
        <f ca="1">IF(Q$2=0,0,Q$22*EXP(Q$23/($B73+273)/RGas)*(OFFSET('Composition%'!$B43,0,Q$13)*OFFSET('Composition%'!$B43,0,Q$14)))-IF(Q$2=2,0,OFFSET('Composition%'!$B43,0,Q$17)*OFFSET('Composition%'!$B43,0,Q$18)*(Q$24*EXP(-Q$25/($B73+273)/RGas)))+ReactionRateK3!Q73</f>
        <v>1.1887811319993139E-4</v>
      </c>
      <c r="R73" s="73">
        <f ca="1">IF(R$2=0,0,R$22*EXP(R$23/($B73+273)/RGas)*(OFFSET('Composition%'!$B43,0,R$13)*OFFSET('Composition%'!$B43,0,R$14)))-IF(R$2=2,0,OFFSET('Composition%'!$B43,0,R$17)*OFFSET('Composition%'!$B43,0,R$18)*(R$24*EXP(-R$25/($B73+273)/RGas)))+ReactionRateK3!R73</f>
        <v>1.8461302845305536E-5</v>
      </c>
      <c r="S73" s="73"/>
      <c r="T73" s="73">
        <f ca="1">IF(T$2=0,0,T$22*EXP(T$23/($B73+273)/RGas)*(OFFSET('Composition%'!$B43,0,T$13)*OFFSET('Composition%'!$B43,0,T$14)))-IF(T$2=2,0,OFFSET('Composition%'!$B43,0,T$17)*OFFSET('Composition%'!$B43,0,T$18)*(T$24*EXP(-T$25/($B73+273)/RGas)))+ReactionRateK3!T73</f>
        <v>4.3137701060846668E-3</v>
      </c>
      <c r="U73" s="73">
        <f ca="1">IF(U$2=0,0,U$22*EXP(U$23/($B73+273)/RGas)*(OFFSET('Composition%'!$B43,0,U$13)*OFFSET('Composition%'!$B43,0,U$14)))-IF(U$2=2,0,OFFSET('Composition%'!$B43,0,U$17)*OFFSET('Composition%'!$B43,0,U$18)*(U$24*EXP(-U$25/($B73+273)/RGas)))+ReactionRateK3!U73</f>
        <v>1.1829553762336358E-4</v>
      </c>
      <c r="V73" s="73">
        <f ca="1">IF(V$2=0,0,V$22*EXP(V$23/($B73+273)/RGas)*(OFFSET('Composition%'!$B43,0,V$13)*OFFSET('Composition%'!$B43,0,V$14)))-IF(V$2=2,0,OFFSET('Composition%'!$B43,0,V$17)*OFFSET('Composition%'!$B43,0,V$18)*(V$24*EXP(-V$25/($B73+273)/RGas)))+ReactionRateK3!V73</f>
        <v>0</v>
      </c>
      <c r="W73" s="73">
        <f ca="1">IF(W$2=0,0,W$22*EXP(W$23/($B73+273)/RGas)*(OFFSET('Composition%'!$B43,0,W$13)*OFFSET('Composition%'!$B43,0,W$14)))-IF(W$2=2,0,OFFSET('Composition%'!$B43,0,W$17)*OFFSET('Composition%'!$B43,0,W$18)*(W$24*EXP(-W$25/($B73+273)/RGas)))+ReactionRateK3!W73</f>
        <v>0</v>
      </c>
      <c r="X73" s="73">
        <f ca="1">IF(X$2=0,0,X$22*EXP(X$23/($B73+273)/RGas)*(OFFSET('Composition%'!$B43,0,X$13)*OFFSET('Composition%'!$B43,0,X$14)))-IF(X$2=2,0,OFFSET('Composition%'!$B43,0,X$17)*OFFSET('Composition%'!$B43,0,X$18)*(X$24*EXP(-X$25/($B73+273)/RGas)))+ReactionRateK3!X73</f>
        <v>7.0901158362663798E-8</v>
      </c>
      <c r="Y73" s="73">
        <f ca="1">IF(Y$2=0,0,Y$22*EXP(Y$23/($B73+273)/RGas)*(OFFSET('Composition%'!$B43,0,Y$13)*OFFSET('Composition%'!$B43,0,Y$14)))-IF(Y$2=2,0,OFFSET('Composition%'!$B43,0,Y$17)*OFFSET('Composition%'!$B43,0,Y$18)*(Y$24*EXP(-Y$25/($B73+273)/RGas)))+ReactionRateK3!Y73</f>
        <v>3.5091882107287085E-9</v>
      </c>
      <c r="Z73" s="73">
        <f ca="1">IF(Z$2=0,0,Z$22*EXP(Z$23/($B73+273)/RGas)*(OFFSET('Composition%'!$B43,0,Z$13)*OFFSET('Composition%'!$B43,0,Z$14)))-IF(Z$2=2,0,OFFSET('Composition%'!$B43,0,Z$17)*OFFSET('Composition%'!$B43,0,Z$18)*(Z$24*EXP(-Z$25/($B73+273)/RGas)))+ReactionRateK3!Z73</f>
        <v>0</v>
      </c>
      <c r="AA73" s="73">
        <f ca="1">IF(AA$2=0,0,AA$22*EXP(AA$23/($B73+273)/RGas)*(OFFSET('Composition%'!$B43,0,AA$13)*OFFSET('Composition%'!$B43,0,AA$14)))-IF(AA$2=2,0,OFFSET('Composition%'!$B43,0,AA$17)*OFFSET('Composition%'!$B43,0,AA$18)*(AA$24*EXP(-AA$25/($B73+273)/RGas)))+ReactionRateK3!AA73</f>
        <v>0</v>
      </c>
      <c r="AB73" s="73">
        <f ca="1">IF(AB$2=0,0,AB$22*EXP(AB$23/($B73+273)/RGas)*(OFFSET('Composition%'!$B43,0,AB$13)*OFFSET('Composition%'!$B43,0,AB$14)))-IF(AB$2=2,0,OFFSET('Composition%'!$B43,0,AB$17)*OFFSET('Composition%'!$B43,0,AB$18)*(AB$24*EXP(-AB$25/($B73+273)/RGas)))+ReactionRateK3!AB73</f>
        <v>0</v>
      </c>
      <c r="AC73" s="73">
        <f ca="1">IF(AC$2=0,0,AC$22*EXP(AC$23/($B73+273)/RGas)*(OFFSET('Composition%'!$B43,0,AC$13)*OFFSET('Composition%'!$B43,0,AC$14)))-IF(AC$2=2,0,OFFSET('Composition%'!$B43,0,AC$17)*OFFSET('Composition%'!$B43,0,AC$18)*(AC$24*EXP(-AC$25/($B73+273)/RGas)))+ReactionRateK3!AC73</f>
        <v>0</v>
      </c>
      <c r="AD73" s="73">
        <f ca="1">IF(AD$2=0,0,AD$22*EXP(AD$23/($B73+273)/RGas)*(OFFSET('Composition%'!$B43,0,AD$13)*OFFSET('Composition%'!$B43,0,AD$14)))-IF(AD$2=2,0,OFFSET('Composition%'!$B43,0,AD$17)*OFFSET('Composition%'!$B43,0,AD$18)*(AD$24*EXP(-AD$25/($B73+273)/RGas)))+ReactionRateK3!AD73</f>
        <v>0</v>
      </c>
      <c r="AE73" s="73">
        <f ca="1">IF(AE$2=0,0,AE$22*EXP(AE$23/($B73+273)/RGas)*(OFFSET('Composition%'!$B43,0,AE$13)*OFFSET('Composition%'!$B43,0,AE$14)))-IF(AE$2=2,0,OFFSET('Composition%'!$B43,0,AE$17)*OFFSET('Composition%'!$B43,0,AE$18)*(AE$24*EXP(-AE$25/($B73+273)/RGas)))+ReactionRateK3!AE73</f>
        <v>0</v>
      </c>
      <c r="AF73" s="73"/>
      <c r="AG73" s="73">
        <f ca="1">IF(AG$2=0,0,AG$22*EXP(AG$23/($B73+273)/RGas)*(OFFSET('Composition%'!$B43,0,AG$13)*OFFSET('Composition%'!$B43,0,AG$14)))-IF(AG$2=2,0,OFFSET('Composition%'!$B43,0,AG$17)*OFFSET('Composition%'!$B43,0,AG$18)*(AG$24*EXP(-AG$25/($B73+273)/RGas)))+ReactionRateK3!AG73</f>
        <v>0</v>
      </c>
      <c r="AH73" s="73">
        <f ca="1">IF(AH$2=0,0,AH$22*EXP(AH$23/($B73+273)/RGas)*(OFFSET('Composition%'!$B43,0,AH$13)*OFFSET('Composition%'!$B43,0,AH$14)))-IF(AH$2=2,0,OFFSET('Composition%'!$B43,0,AH$17)*OFFSET('Composition%'!$B43,0,AH$18)*(AH$24*EXP(-AH$25/($B73+273)/RGas)))+ReactionRateK3!AH73</f>
        <v>0</v>
      </c>
      <c r="AI73" s="73">
        <f ca="1">IF(AI$2=0,0,AI$22*EXP(AI$23/($B73+273)/RGas)*(OFFSET('Composition%'!$B43,0,AI$13)*OFFSET('Composition%'!$B43,0,AI$14)))-IF(AI$2=2,0,OFFSET('Composition%'!$B43,0,AI$17)*OFFSET('Composition%'!$B43,0,AI$18)*(AI$24*EXP(-AI$25/($B73+273)/RGas)))+ReactionRateK3!AI73</f>
        <v>0</v>
      </c>
      <c r="AJ73" s="73">
        <f ca="1">IF(AJ$2=0,0,AJ$22*EXP(AJ$23/($B73+273)/RGas)*(OFFSET('Composition%'!$B43,0,AJ$13)*OFFSET('Composition%'!$B43,0,AJ$14)))-IF(AJ$2=2,0,OFFSET('Composition%'!$B43,0,AJ$17)*OFFSET('Composition%'!$B43,0,AJ$18)*(AJ$24*EXP(-AJ$25/($B73+273)/RGas)))+ReactionRateK3!AJ73</f>
        <v>0</v>
      </c>
      <c r="AK73" s="73">
        <f ca="1">IF(AK$2=0,0,AK$22*EXP(AK$23/($B73+273)/RGas)*(OFFSET('Composition%'!$B43,0,AK$13)*OFFSET('Composition%'!$B43,0,AK$14)))-IF(AK$2=2,0,OFFSET('Composition%'!$B43,0,AK$17)*OFFSET('Composition%'!$B43,0,AK$18)*(AK$24*EXP(-AK$25/($B73+273)/RGas)))+ReactionRateK3!AK73</f>
        <v>0</v>
      </c>
      <c r="AL73" s="73">
        <f ca="1">IF(AL$2=0,0,AL$22*EXP(AL$23/($B73+273)/RGas)*(OFFSET('Composition%'!$B43,0,AL$13)*OFFSET('Composition%'!$B43,0,AL$14)))-IF(AL$2=2,0,OFFSET('Composition%'!$B43,0,AL$17)*OFFSET('Composition%'!$B43,0,AL$18)*(AL$24*EXP(-AL$25/($B73+273)/RGas)))+ReactionRateK3!AL73</f>
        <v>0</v>
      </c>
      <c r="AM73" s="73"/>
      <c r="AN73" s="73">
        <f ca="1">IF(AN$2=0,0,AN$22*EXP(AN$23/($B73+273)/RGas)*(OFFSET('Composition%'!$B43,0,AN$13)*OFFSET('Composition%'!$B43,0,AN$14)))-IF(AN$2=2,0,OFFSET('Composition%'!$B43,0,AN$17)*OFFSET('Composition%'!$B43,0,AN$18)*(AN$24*EXP(-AN$25/($B73+273)/RGas)))+ReactionRateK3!AN73</f>
        <v>0</v>
      </c>
      <c r="AO73" s="73">
        <f ca="1">IF(AO$2=0,0,AO$22*EXP(AO$23/($B73+273)/RGas)*(OFFSET('Composition%'!$B43,0,AO$13)*OFFSET('Composition%'!$B43,0,AO$14)))-IF(AO$2=2,0,OFFSET('Composition%'!$B43,0,AO$17)*OFFSET('Composition%'!$B43,0,AO$18)*(AO$24*EXP(-AO$25/($B73+273)/RGas)))+ReactionRateK3!AO73</f>
        <v>0</v>
      </c>
      <c r="AP73" s="73">
        <f ca="1">IF(AP$2=0,0,AP$22*EXP(AP$23/($B73+273)/RGas)*(OFFSET('Composition%'!$B43,0,AP$13)*OFFSET('Composition%'!$B43,0,AP$14)))-IF(AP$2=2,0,OFFSET('Composition%'!$B43,0,AP$17)*OFFSET('Composition%'!$B43,0,AP$18)*(AP$24*EXP(-AP$25/($B73+273)/RGas)))+ReactionRateK3!AP73</f>
        <v>7.3924424312256749E-12</v>
      </c>
      <c r="AQ73" s="73">
        <f ca="1">IF(AQ$2=0,0,AQ$22*EXP(AQ$23/($B73+273)/RGas)*(OFFSET('Composition%'!$B43,0,AQ$13)*OFFSET('Composition%'!$B43,0,AQ$14)))-IF(AQ$2=2,0,OFFSET('Composition%'!$B43,0,AQ$17)*OFFSET('Composition%'!$B43,0,AQ$18)*(AQ$24*EXP(-AQ$25/($B73+273)/RGas)))+ReactionRateK3!AQ73</f>
        <v>0</v>
      </c>
      <c r="AR73" s="73">
        <f ca="1">IF(AR$2=0,0,AR$22*EXP(AR$23/($B73+273)/RGas)*(OFFSET('Composition%'!$B43,0,AR$13)*OFFSET('Composition%'!$B43,0,AR$14)))-IF(AR$2=2,0,OFFSET('Composition%'!$B43,0,AR$17)*OFFSET('Composition%'!$B43,0,AR$18)*(AR$24*EXP(-AR$25/($B73+273)/RGas)))+ReactionRateK3!AR73</f>
        <v>0</v>
      </c>
    </row>
    <row r="74" spans="1:44">
      <c r="A74" s="3">
        <f t="shared" si="9"/>
        <v>2.1000000000000005</v>
      </c>
      <c r="B74" s="19">
        <f ca="1">'Composition%'!B44</f>
        <v>413.4247937639289</v>
      </c>
      <c r="C74">
        <f t="shared" si="8"/>
        <v>30</v>
      </c>
      <c r="D74" s="26" t="e">
        <f>(#REF!*ReactionRateK4!C74)^3</f>
        <v>#REF!</v>
      </c>
      <c r="E74" s="4"/>
      <c r="F74" s="73">
        <f ca="1">IF(F$2=0,0,F$22*EXP(F$23/($B74+273)/RGas)*(OFFSET('Composition%'!$B44,0,F$13)*OFFSET('Composition%'!$B44,0,F$14)))-IF(F$2=2,0,OFFSET('Composition%'!$B44,0,F$17)*OFFSET('Composition%'!$B44,0,F$18)*(F$24*EXP(-F$25/($B74+273)/RGas)))+ReactionRateK3!F74</f>
        <v>1.1643643699810767E-2</v>
      </c>
      <c r="G74" s="73">
        <f ca="1">IF(G$2=0,0,G$22*EXP(G$23/($B74+273)/RGas)*(OFFSET('Composition%'!$B44,0,G$13)*OFFSET('Composition%'!$B44,0,G$14)))-IF(G$2=2,0,OFFSET('Composition%'!$B44,0,G$17)*OFFSET('Composition%'!$B44,0,G$18)*(G$24*EXP(-G$25/($B74+273)/RGas)))+ReactionRateK3!G74</f>
        <v>4.4213459556689009E-3</v>
      </c>
      <c r="H74" s="73">
        <f ca="1">IF(H$2=0,0,H$22*EXP(H$23/($B74+273)/RGas)*(OFFSET('Composition%'!$B44,0,H$13)*OFFSET('Composition%'!$B44,0,H$14)))-IF(H$2=2,0,OFFSET('Composition%'!$B44,0,H$17)*OFFSET('Composition%'!$B44,0,H$18)*(H$24*EXP(-H$25/($B74+273)/RGas)))+ReactionRateK3!H74</f>
        <v>-6.244555380583448E-6</v>
      </c>
      <c r="I74" s="73">
        <f ca="1">IF(I$2=0,0,I$22*EXP(I$23/($B74+273)/RGas)*(OFFSET('Composition%'!$B44,0,I$13)*OFFSET('Composition%'!$B44,0,I$14)))-IF(I$2=2,0,OFFSET('Composition%'!$B44,0,I$17)*OFFSET('Composition%'!$B44,0,I$18)*(I$24*EXP(-I$25/($B74+273)/RGas)))+ReactionRateK3!I74</f>
        <v>-2.3280443666552148E-4</v>
      </c>
      <c r="J74" s="73"/>
      <c r="K74" s="73">
        <f ca="1">IF(K$2=0,0,K$22*EXP(K$23/($B74+273)/RGas)*(OFFSET('Composition%'!$B44,0,K$13)*OFFSET('Composition%'!$B44,0,K$14)))-IF(K$2=2,0,OFFSET('Composition%'!$B44,0,K$17)*OFFSET('Composition%'!$B44,0,K$18)*(K$24*EXP(-K$25/($B74+273)/RGas)))+ReactionRateK3!K74</f>
        <v>4.9228592139040316E-2</v>
      </c>
      <c r="L74" s="73">
        <f ca="1">IF(L$2=0,0,L$22*EXP(L$23/($B74+273)/RGas)*(OFFSET('Composition%'!$B44,0,L$13)*OFFSET('Composition%'!$B44,0,L$14)))-IF(L$2=2,0,OFFSET('Composition%'!$B44,0,L$17)*OFFSET('Composition%'!$B44,0,L$18)*(L$24*EXP(-L$25/($B74+273)/RGas)))+ReactionRateK3!L74</f>
        <v>-8.6953003780322231E-3</v>
      </c>
      <c r="M74" s="73">
        <f ca="1">IF(M$2=0,0,M$22*EXP(M$23/($B74+273)/RGas)*(OFFSET('Composition%'!$B44,0,M$13)*OFFSET('Composition%'!$B44,0,M$14)))-IF(M$2=2,0,OFFSET('Composition%'!$B44,0,M$17)*OFFSET('Composition%'!$B44,0,M$18)*(M$24*EXP(-M$25/($B74+273)/RGas)))+ReactionRateK3!M74</f>
        <v>0</v>
      </c>
      <c r="N74" s="73"/>
      <c r="O74" s="73">
        <f ca="1">IF(O$2=0,0,O$22*EXP(O$23/($B74+273)/RGas)*(OFFSET('Composition%'!$B44,0,O$13)*OFFSET('Composition%'!$B44,0,O$14)))-IF(O$2=2,0,OFFSET('Composition%'!$B44,0,O$17)*OFFSET('Composition%'!$B44,0,O$18)*(O$24*EXP(-O$25/($B74+273)/RGas)))+ReactionRateK3!O74</f>
        <v>0</v>
      </c>
      <c r="P74" s="73">
        <f ca="1">IF(P$2=0,0,P$22*EXP(P$23/($B74+273)/RGas)*(OFFSET('Composition%'!$B44,0,P$13)*OFFSET('Composition%'!$B44,0,P$14)))-IF(P$2=2,0,OFFSET('Composition%'!$B44,0,P$17)*OFFSET('Composition%'!$B44,0,P$18)*(P$24*EXP(-P$25/($B74+273)/RGas)))+ReactionRateK3!P74</f>
        <v>2.5312747350794508E-2</v>
      </c>
      <c r="Q74" s="73">
        <f ca="1">IF(Q$2=0,0,Q$22*EXP(Q$23/($B74+273)/RGas)*(OFFSET('Composition%'!$B44,0,Q$13)*OFFSET('Composition%'!$B44,0,Q$14)))-IF(Q$2=2,0,OFFSET('Composition%'!$B44,0,Q$17)*OFFSET('Composition%'!$B44,0,Q$18)*(Q$24*EXP(-Q$25/($B74+273)/RGas)))+ReactionRateK3!Q74</f>
        <v>1.2273357214092026E-4</v>
      </c>
      <c r="R74" s="73">
        <f ca="1">IF(R$2=0,0,R$22*EXP(R$23/($B74+273)/RGas)*(OFFSET('Composition%'!$B44,0,R$13)*OFFSET('Composition%'!$B44,0,R$14)))-IF(R$2=2,0,OFFSET('Composition%'!$B44,0,R$17)*OFFSET('Composition%'!$B44,0,R$18)*(R$24*EXP(-R$25/($B74+273)/RGas)))+ReactionRateK3!R74</f>
        <v>1.9481733279508794E-5</v>
      </c>
      <c r="S74" s="73"/>
      <c r="T74" s="73">
        <f ca="1">IF(T$2=0,0,T$22*EXP(T$23/($B74+273)/RGas)*(OFFSET('Composition%'!$B44,0,T$13)*OFFSET('Composition%'!$B44,0,T$14)))-IF(T$2=2,0,OFFSET('Composition%'!$B44,0,T$17)*OFFSET('Composition%'!$B44,0,T$18)*(T$24*EXP(-T$25/($B74+273)/RGas)))+ReactionRateK3!T74</f>
        <v>4.0412617760276423E-3</v>
      </c>
      <c r="U74" s="73">
        <f ca="1">IF(U$2=0,0,U$22*EXP(U$23/($B74+273)/RGas)*(OFFSET('Composition%'!$B44,0,U$13)*OFFSET('Composition%'!$B44,0,U$14)))-IF(U$2=2,0,OFFSET('Composition%'!$B44,0,U$17)*OFFSET('Composition%'!$B44,0,U$18)*(U$24*EXP(-U$25/($B74+273)/RGas)))+ReactionRateK3!U74</f>
        <v>1.0682799868069147E-4</v>
      </c>
      <c r="V74" s="73">
        <f ca="1">IF(V$2=0,0,V$22*EXP(V$23/($B74+273)/RGas)*(OFFSET('Composition%'!$B44,0,V$13)*OFFSET('Composition%'!$B44,0,V$14)))-IF(V$2=2,0,OFFSET('Composition%'!$B44,0,V$17)*OFFSET('Composition%'!$B44,0,V$18)*(V$24*EXP(-V$25/($B74+273)/RGas)))+ReactionRateK3!V74</f>
        <v>0</v>
      </c>
      <c r="W74" s="73">
        <f ca="1">IF(W$2=0,0,W$22*EXP(W$23/($B74+273)/RGas)*(OFFSET('Composition%'!$B44,0,W$13)*OFFSET('Composition%'!$B44,0,W$14)))-IF(W$2=2,0,OFFSET('Composition%'!$B44,0,W$17)*OFFSET('Composition%'!$B44,0,W$18)*(W$24*EXP(-W$25/($B74+273)/RGas)))+ReactionRateK3!W74</f>
        <v>0</v>
      </c>
      <c r="X74" s="73">
        <f ca="1">IF(X$2=0,0,X$22*EXP(X$23/($B74+273)/RGas)*(OFFSET('Composition%'!$B44,0,X$13)*OFFSET('Composition%'!$B44,0,X$14)))-IF(X$2=2,0,OFFSET('Composition%'!$B44,0,X$17)*OFFSET('Composition%'!$B44,0,X$18)*(X$24*EXP(-X$25/($B74+273)/RGas)))+ReactionRateK3!X74</f>
        <v>7.0744923459393627E-8</v>
      </c>
      <c r="Y74" s="73">
        <f ca="1">IF(Y$2=0,0,Y$22*EXP(Y$23/($B74+273)/RGas)*(OFFSET('Composition%'!$B44,0,Y$13)*OFFSET('Composition%'!$B44,0,Y$14)))-IF(Y$2=2,0,OFFSET('Composition%'!$B44,0,Y$17)*OFFSET('Composition%'!$B44,0,Y$18)*(Y$24*EXP(-Y$25/($B74+273)/RGas)))+ReactionRateK3!Y74</f>
        <v>3.5014555065907078E-9</v>
      </c>
      <c r="Z74" s="73">
        <f ca="1">IF(Z$2=0,0,Z$22*EXP(Z$23/($B74+273)/RGas)*(OFFSET('Composition%'!$B44,0,Z$13)*OFFSET('Composition%'!$B44,0,Z$14)))-IF(Z$2=2,0,OFFSET('Composition%'!$B44,0,Z$17)*OFFSET('Composition%'!$B44,0,Z$18)*(Z$24*EXP(-Z$25/($B74+273)/RGas)))+ReactionRateK3!Z74</f>
        <v>0</v>
      </c>
      <c r="AA74" s="73">
        <f ca="1">IF(AA$2=0,0,AA$22*EXP(AA$23/($B74+273)/RGas)*(OFFSET('Composition%'!$B44,0,AA$13)*OFFSET('Composition%'!$B44,0,AA$14)))-IF(AA$2=2,0,OFFSET('Composition%'!$B44,0,AA$17)*OFFSET('Composition%'!$B44,0,AA$18)*(AA$24*EXP(-AA$25/($B74+273)/RGas)))+ReactionRateK3!AA74</f>
        <v>0</v>
      </c>
      <c r="AB74" s="73">
        <f ca="1">IF(AB$2=0,0,AB$22*EXP(AB$23/($B74+273)/RGas)*(OFFSET('Composition%'!$B44,0,AB$13)*OFFSET('Composition%'!$B44,0,AB$14)))-IF(AB$2=2,0,OFFSET('Composition%'!$B44,0,AB$17)*OFFSET('Composition%'!$B44,0,AB$18)*(AB$24*EXP(-AB$25/($B74+273)/RGas)))+ReactionRateK3!AB74</f>
        <v>0</v>
      </c>
      <c r="AC74" s="73">
        <f ca="1">IF(AC$2=0,0,AC$22*EXP(AC$23/($B74+273)/RGas)*(OFFSET('Composition%'!$B44,0,AC$13)*OFFSET('Composition%'!$B44,0,AC$14)))-IF(AC$2=2,0,OFFSET('Composition%'!$B44,0,AC$17)*OFFSET('Composition%'!$B44,0,AC$18)*(AC$24*EXP(-AC$25/($B74+273)/RGas)))+ReactionRateK3!AC74</f>
        <v>0</v>
      </c>
      <c r="AD74" s="73">
        <f ca="1">IF(AD$2=0,0,AD$22*EXP(AD$23/($B74+273)/RGas)*(OFFSET('Composition%'!$B44,0,AD$13)*OFFSET('Composition%'!$B44,0,AD$14)))-IF(AD$2=2,0,OFFSET('Composition%'!$B44,0,AD$17)*OFFSET('Composition%'!$B44,0,AD$18)*(AD$24*EXP(-AD$25/($B74+273)/RGas)))+ReactionRateK3!AD74</f>
        <v>0</v>
      </c>
      <c r="AE74" s="73">
        <f ca="1">IF(AE$2=0,0,AE$22*EXP(AE$23/($B74+273)/RGas)*(OFFSET('Composition%'!$B44,0,AE$13)*OFFSET('Composition%'!$B44,0,AE$14)))-IF(AE$2=2,0,OFFSET('Composition%'!$B44,0,AE$17)*OFFSET('Composition%'!$B44,0,AE$18)*(AE$24*EXP(-AE$25/($B74+273)/RGas)))+ReactionRateK3!AE74</f>
        <v>0</v>
      </c>
      <c r="AF74" s="73"/>
      <c r="AG74" s="73">
        <f ca="1">IF(AG$2=0,0,AG$22*EXP(AG$23/($B74+273)/RGas)*(OFFSET('Composition%'!$B44,0,AG$13)*OFFSET('Composition%'!$B44,0,AG$14)))-IF(AG$2=2,0,OFFSET('Composition%'!$B44,0,AG$17)*OFFSET('Composition%'!$B44,0,AG$18)*(AG$24*EXP(-AG$25/($B74+273)/RGas)))+ReactionRateK3!AG74</f>
        <v>0</v>
      </c>
      <c r="AH74" s="73">
        <f ca="1">IF(AH$2=0,0,AH$22*EXP(AH$23/($B74+273)/RGas)*(OFFSET('Composition%'!$B44,0,AH$13)*OFFSET('Composition%'!$B44,0,AH$14)))-IF(AH$2=2,0,OFFSET('Composition%'!$B44,0,AH$17)*OFFSET('Composition%'!$B44,0,AH$18)*(AH$24*EXP(-AH$25/($B74+273)/RGas)))+ReactionRateK3!AH74</f>
        <v>0</v>
      </c>
      <c r="AI74" s="73">
        <f ca="1">IF(AI$2=0,0,AI$22*EXP(AI$23/($B74+273)/RGas)*(OFFSET('Composition%'!$B44,0,AI$13)*OFFSET('Composition%'!$B44,0,AI$14)))-IF(AI$2=2,0,OFFSET('Composition%'!$B44,0,AI$17)*OFFSET('Composition%'!$B44,0,AI$18)*(AI$24*EXP(-AI$25/($B74+273)/RGas)))+ReactionRateK3!AI74</f>
        <v>0</v>
      </c>
      <c r="AJ74" s="73">
        <f ca="1">IF(AJ$2=0,0,AJ$22*EXP(AJ$23/($B74+273)/RGas)*(OFFSET('Composition%'!$B44,0,AJ$13)*OFFSET('Composition%'!$B44,0,AJ$14)))-IF(AJ$2=2,0,OFFSET('Composition%'!$B44,0,AJ$17)*OFFSET('Composition%'!$B44,0,AJ$18)*(AJ$24*EXP(-AJ$25/($B74+273)/RGas)))+ReactionRateK3!AJ74</f>
        <v>0</v>
      </c>
      <c r="AK74" s="73">
        <f ca="1">IF(AK$2=0,0,AK$22*EXP(AK$23/($B74+273)/RGas)*(OFFSET('Composition%'!$B44,0,AK$13)*OFFSET('Composition%'!$B44,0,AK$14)))-IF(AK$2=2,0,OFFSET('Composition%'!$B44,0,AK$17)*OFFSET('Composition%'!$B44,0,AK$18)*(AK$24*EXP(-AK$25/($B74+273)/RGas)))+ReactionRateK3!AK74</f>
        <v>0</v>
      </c>
      <c r="AL74" s="73">
        <f ca="1">IF(AL$2=0,0,AL$22*EXP(AL$23/($B74+273)/RGas)*(OFFSET('Composition%'!$B44,0,AL$13)*OFFSET('Composition%'!$B44,0,AL$14)))-IF(AL$2=2,0,OFFSET('Composition%'!$B44,0,AL$17)*OFFSET('Composition%'!$B44,0,AL$18)*(AL$24*EXP(-AL$25/($B74+273)/RGas)))+ReactionRateK3!AL74</f>
        <v>0</v>
      </c>
      <c r="AM74" s="73"/>
      <c r="AN74" s="73">
        <f ca="1">IF(AN$2=0,0,AN$22*EXP(AN$23/($B74+273)/RGas)*(OFFSET('Composition%'!$B44,0,AN$13)*OFFSET('Composition%'!$B44,0,AN$14)))-IF(AN$2=2,0,OFFSET('Composition%'!$B44,0,AN$17)*OFFSET('Composition%'!$B44,0,AN$18)*(AN$24*EXP(-AN$25/($B74+273)/RGas)))+ReactionRateK3!AN74</f>
        <v>0</v>
      </c>
      <c r="AO74" s="73">
        <f ca="1">IF(AO$2=0,0,AO$22*EXP(AO$23/($B74+273)/RGas)*(OFFSET('Composition%'!$B44,0,AO$13)*OFFSET('Composition%'!$B44,0,AO$14)))-IF(AO$2=2,0,OFFSET('Composition%'!$B44,0,AO$17)*OFFSET('Composition%'!$B44,0,AO$18)*(AO$24*EXP(-AO$25/($B74+273)/RGas)))+ReactionRateK3!AO74</f>
        <v>0</v>
      </c>
      <c r="AP74" s="73">
        <f ca="1">IF(AP$2=0,0,AP$22*EXP(AP$23/($B74+273)/RGas)*(OFFSET('Composition%'!$B44,0,AP$13)*OFFSET('Composition%'!$B44,0,AP$14)))-IF(AP$2=2,0,OFFSET('Composition%'!$B44,0,AP$17)*OFFSET('Composition%'!$B44,0,AP$18)*(AP$24*EXP(-AP$25/($B74+273)/RGas)))+ReactionRateK3!AP74</f>
        <v>7.3968856326379268E-12</v>
      </c>
      <c r="AQ74" s="73">
        <f ca="1">IF(AQ$2=0,0,AQ$22*EXP(AQ$23/($B74+273)/RGas)*(OFFSET('Composition%'!$B44,0,AQ$13)*OFFSET('Composition%'!$B44,0,AQ$14)))-IF(AQ$2=2,0,OFFSET('Composition%'!$B44,0,AQ$17)*OFFSET('Composition%'!$B44,0,AQ$18)*(AQ$24*EXP(-AQ$25/($B74+273)/RGas)))+ReactionRateK3!AQ74</f>
        <v>0</v>
      </c>
      <c r="AR74" s="73">
        <f ca="1">IF(AR$2=0,0,AR$22*EXP(AR$23/($B74+273)/RGas)*(OFFSET('Composition%'!$B44,0,AR$13)*OFFSET('Composition%'!$B44,0,AR$14)))-IF(AR$2=2,0,OFFSET('Composition%'!$B44,0,AR$17)*OFFSET('Composition%'!$B44,0,AR$18)*(AR$24*EXP(-AR$25/($B74+273)/RGas)))+ReactionRateK3!AR74</f>
        <v>0</v>
      </c>
    </row>
    <row r="75" spans="1:44">
      <c r="A75" s="3">
        <f t="shared" si="9"/>
        <v>2.1500000000000004</v>
      </c>
      <c r="B75" s="19">
        <f ca="1">'Composition%'!B45</f>
        <v>413.49023278833198</v>
      </c>
      <c r="C75">
        <f t="shared" si="8"/>
        <v>30</v>
      </c>
      <c r="D75" s="26" t="e">
        <f>(#REF!*ReactionRateK4!C75)^3</f>
        <v>#REF!</v>
      </c>
      <c r="E75" s="4"/>
      <c r="F75" s="73">
        <f ca="1">IF(F$2=0,0,F$22*EXP(F$23/($B75+273)/RGas)*(OFFSET('Composition%'!$B45,0,F$13)*OFFSET('Composition%'!$B45,0,F$14)))-IF(F$2=2,0,OFFSET('Composition%'!$B45,0,F$17)*OFFSET('Composition%'!$B45,0,F$18)*(F$24*EXP(-F$25/($B75+273)/RGas)))+ReactionRateK3!F75</f>
        <v>1.1395365301561159E-2</v>
      </c>
      <c r="G75" s="73">
        <f ca="1">IF(G$2=0,0,G$22*EXP(G$23/($B75+273)/RGas)*(OFFSET('Composition%'!$B45,0,G$13)*OFFSET('Composition%'!$B45,0,G$14)))-IF(G$2=2,0,OFFSET('Composition%'!$B45,0,G$17)*OFFSET('Composition%'!$B45,0,G$18)*(G$24*EXP(-G$25/($B75+273)/RGas)))+ReactionRateK3!G75</f>
        <v>4.3339833892655326E-3</v>
      </c>
      <c r="H75" s="73">
        <f ca="1">IF(H$2=0,0,H$22*EXP(H$23/($B75+273)/RGas)*(OFFSET('Composition%'!$B45,0,H$13)*OFFSET('Composition%'!$B45,0,H$14)))-IF(H$2=2,0,OFFSET('Composition%'!$B45,0,H$17)*OFFSET('Composition%'!$B45,0,H$18)*(H$24*EXP(-H$25/($B75+273)/RGas)))+ReactionRateK3!H75</f>
        <v>-6.3295615939922282E-6</v>
      </c>
      <c r="I75" s="73">
        <f ca="1">IF(I$2=0,0,I$22*EXP(I$23/($B75+273)/RGas)*(OFFSET('Composition%'!$B45,0,I$13)*OFFSET('Composition%'!$B45,0,I$14)))-IF(I$2=2,0,OFFSET('Composition%'!$B45,0,I$17)*OFFSET('Composition%'!$B45,0,I$18)*(I$24*EXP(-I$25/($B75+273)/RGas)))+ReactionRateK3!I75</f>
        <v>-1.9553786109086812E-4</v>
      </c>
      <c r="J75" s="73"/>
      <c r="K75" s="73">
        <f ca="1">IF(K$2=0,0,K$22*EXP(K$23/($B75+273)/RGas)*(OFFSET('Composition%'!$B45,0,K$13)*OFFSET('Composition%'!$B45,0,K$14)))-IF(K$2=2,0,OFFSET('Composition%'!$B45,0,K$17)*OFFSET('Composition%'!$B45,0,K$18)*(K$24*EXP(-K$25/($B75+273)/RGas)))+ReactionRateK3!K75</f>
        <v>4.8367312750292421E-2</v>
      </c>
      <c r="L75" s="73">
        <f ca="1">IF(L$2=0,0,L$22*EXP(L$23/($B75+273)/RGas)*(OFFSET('Composition%'!$B45,0,L$13)*OFFSET('Composition%'!$B45,0,L$14)))-IF(L$2=2,0,OFFSET('Composition%'!$B45,0,L$17)*OFFSET('Composition%'!$B45,0,L$18)*(L$24*EXP(-L$25/($B75+273)/RGas)))+ReactionRateK3!L75</f>
        <v>-8.5953607252333263E-3</v>
      </c>
      <c r="M75" s="73">
        <f ca="1">IF(M$2=0,0,M$22*EXP(M$23/($B75+273)/RGas)*(OFFSET('Composition%'!$B45,0,M$13)*OFFSET('Composition%'!$B45,0,M$14)))-IF(M$2=2,0,OFFSET('Composition%'!$B45,0,M$17)*OFFSET('Composition%'!$B45,0,M$18)*(M$24*EXP(-M$25/($B75+273)/RGas)))+ReactionRateK3!M75</f>
        <v>0</v>
      </c>
      <c r="N75" s="73"/>
      <c r="O75" s="73">
        <f ca="1">IF(O$2=0,0,O$22*EXP(O$23/($B75+273)/RGas)*(OFFSET('Composition%'!$B45,0,O$13)*OFFSET('Composition%'!$B45,0,O$14)))-IF(O$2=2,0,OFFSET('Composition%'!$B45,0,O$17)*OFFSET('Composition%'!$B45,0,O$18)*(O$24*EXP(-O$25/($B75+273)/RGas)))+ReactionRateK3!O75</f>
        <v>0</v>
      </c>
      <c r="P75" s="73">
        <f ca="1">IF(P$2=0,0,P$22*EXP(P$23/($B75+273)/RGas)*(OFFSET('Composition%'!$B45,0,P$13)*OFFSET('Composition%'!$B45,0,P$14)))-IF(P$2=2,0,OFFSET('Composition%'!$B45,0,P$17)*OFFSET('Composition%'!$B45,0,P$18)*(P$24*EXP(-P$25/($B75+273)/RGas)))+ReactionRateK3!P75</f>
        <v>2.5635379460853619E-2</v>
      </c>
      <c r="Q75" s="73">
        <f ca="1">IF(Q$2=0,0,Q$22*EXP(Q$23/($B75+273)/RGas)*(OFFSET('Composition%'!$B45,0,Q$13)*OFFSET('Composition%'!$B45,0,Q$14)))-IF(Q$2=2,0,OFFSET('Composition%'!$B45,0,Q$17)*OFFSET('Composition%'!$B45,0,Q$18)*(Q$24*EXP(-Q$25/($B75+273)/RGas)))+ReactionRateK3!Q75</f>
        <v>1.2658046735724952E-4</v>
      </c>
      <c r="R75" s="73">
        <f ca="1">IF(R$2=0,0,R$22*EXP(R$23/($B75+273)/RGas)*(OFFSET('Composition%'!$B45,0,R$13)*OFFSET('Composition%'!$B45,0,R$14)))-IF(R$2=2,0,OFFSET('Composition%'!$B45,0,R$17)*OFFSET('Composition%'!$B45,0,R$18)*(R$24*EXP(-R$25/($B75+273)/RGas)))+ReactionRateK3!R75</f>
        <v>2.0531095579574038E-5</v>
      </c>
      <c r="S75" s="73"/>
      <c r="T75" s="73">
        <f ca="1">IF(T$2=0,0,T$22*EXP(T$23/($B75+273)/RGas)*(OFFSET('Composition%'!$B45,0,T$13)*OFFSET('Composition%'!$B45,0,T$14)))-IF(T$2=2,0,OFFSET('Composition%'!$B45,0,T$17)*OFFSET('Composition%'!$B45,0,T$18)*(T$24*EXP(-T$25/($B75+273)/RGas)))+ReactionRateK3!T75</f>
        <v>3.7854054037835109E-3</v>
      </c>
      <c r="U75" s="73">
        <f ca="1">IF(U$2=0,0,U$22*EXP(U$23/($B75+273)/RGas)*(OFFSET('Composition%'!$B45,0,U$13)*OFFSET('Composition%'!$B45,0,U$14)))-IF(U$2=2,0,OFFSET('Composition%'!$B45,0,U$17)*OFFSET('Composition%'!$B45,0,U$18)*(U$24*EXP(-U$25/($B75+273)/RGas)))+ReactionRateK3!U75</f>
        <v>9.650763459060259E-5</v>
      </c>
      <c r="V75" s="73">
        <f ca="1">IF(V$2=0,0,V$22*EXP(V$23/($B75+273)/RGas)*(OFFSET('Composition%'!$B45,0,V$13)*OFFSET('Composition%'!$B45,0,V$14)))-IF(V$2=2,0,OFFSET('Composition%'!$B45,0,V$17)*OFFSET('Composition%'!$B45,0,V$18)*(V$24*EXP(-V$25/($B75+273)/RGas)))+ReactionRateK3!V75</f>
        <v>0</v>
      </c>
      <c r="W75" s="73">
        <f ca="1">IF(W$2=0,0,W$22*EXP(W$23/($B75+273)/RGas)*(OFFSET('Composition%'!$B45,0,W$13)*OFFSET('Composition%'!$B45,0,W$14)))-IF(W$2=2,0,OFFSET('Composition%'!$B45,0,W$17)*OFFSET('Composition%'!$B45,0,W$18)*(W$24*EXP(-W$25/($B75+273)/RGas)))+ReactionRateK3!W75</f>
        <v>0</v>
      </c>
      <c r="X75" s="73">
        <f ca="1">IF(X$2=0,0,X$22*EXP(X$23/($B75+273)/RGas)*(OFFSET('Composition%'!$B45,0,X$13)*OFFSET('Composition%'!$B45,0,X$14)))-IF(X$2=2,0,OFFSET('Composition%'!$B45,0,X$17)*OFFSET('Composition%'!$B45,0,X$18)*(X$24*EXP(-X$25/($B75+273)/RGas)))+ReactionRateK3!X75</f>
        <v>7.059869897314072E-8</v>
      </c>
      <c r="Y75" s="73">
        <f ca="1">IF(Y$2=0,0,Y$22*EXP(Y$23/($B75+273)/RGas)*(OFFSET('Composition%'!$B45,0,Y$13)*OFFSET('Composition%'!$B45,0,Y$14)))-IF(Y$2=2,0,OFFSET('Composition%'!$B45,0,Y$17)*OFFSET('Composition%'!$B45,0,Y$18)*(Y$24*EXP(-Y$25/($B75+273)/RGas)))+ReactionRateK3!Y75</f>
        <v>3.4942182589190425E-9</v>
      </c>
      <c r="Z75" s="73">
        <f ca="1">IF(Z$2=0,0,Z$22*EXP(Z$23/($B75+273)/RGas)*(OFFSET('Composition%'!$B45,0,Z$13)*OFFSET('Composition%'!$B45,0,Z$14)))-IF(Z$2=2,0,OFFSET('Composition%'!$B45,0,Z$17)*OFFSET('Composition%'!$B45,0,Z$18)*(Z$24*EXP(-Z$25/($B75+273)/RGas)))+ReactionRateK3!Z75</f>
        <v>0</v>
      </c>
      <c r="AA75" s="73">
        <f ca="1">IF(AA$2=0,0,AA$22*EXP(AA$23/($B75+273)/RGas)*(OFFSET('Composition%'!$B45,0,AA$13)*OFFSET('Composition%'!$B45,0,AA$14)))-IF(AA$2=2,0,OFFSET('Composition%'!$B45,0,AA$17)*OFFSET('Composition%'!$B45,0,AA$18)*(AA$24*EXP(-AA$25/($B75+273)/RGas)))+ReactionRateK3!AA75</f>
        <v>0</v>
      </c>
      <c r="AB75" s="73">
        <f ca="1">IF(AB$2=0,0,AB$22*EXP(AB$23/($B75+273)/RGas)*(OFFSET('Composition%'!$B45,0,AB$13)*OFFSET('Composition%'!$B45,0,AB$14)))-IF(AB$2=2,0,OFFSET('Composition%'!$B45,0,AB$17)*OFFSET('Composition%'!$B45,0,AB$18)*(AB$24*EXP(-AB$25/($B75+273)/RGas)))+ReactionRateK3!AB75</f>
        <v>0</v>
      </c>
      <c r="AC75" s="73">
        <f ca="1">IF(AC$2=0,0,AC$22*EXP(AC$23/($B75+273)/RGas)*(OFFSET('Composition%'!$B45,0,AC$13)*OFFSET('Composition%'!$B45,0,AC$14)))-IF(AC$2=2,0,OFFSET('Composition%'!$B45,0,AC$17)*OFFSET('Composition%'!$B45,0,AC$18)*(AC$24*EXP(-AC$25/($B75+273)/RGas)))+ReactionRateK3!AC75</f>
        <v>0</v>
      </c>
      <c r="AD75" s="73">
        <f ca="1">IF(AD$2=0,0,AD$22*EXP(AD$23/($B75+273)/RGas)*(OFFSET('Composition%'!$B45,0,AD$13)*OFFSET('Composition%'!$B45,0,AD$14)))-IF(AD$2=2,0,OFFSET('Composition%'!$B45,0,AD$17)*OFFSET('Composition%'!$B45,0,AD$18)*(AD$24*EXP(-AD$25/($B75+273)/RGas)))+ReactionRateK3!AD75</f>
        <v>0</v>
      </c>
      <c r="AE75" s="73">
        <f ca="1">IF(AE$2=0,0,AE$22*EXP(AE$23/($B75+273)/RGas)*(OFFSET('Composition%'!$B45,0,AE$13)*OFFSET('Composition%'!$B45,0,AE$14)))-IF(AE$2=2,0,OFFSET('Composition%'!$B45,0,AE$17)*OFFSET('Composition%'!$B45,0,AE$18)*(AE$24*EXP(-AE$25/($B75+273)/RGas)))+ReactionRateK3!AE75</f>
        <v>0</v>
      </c>
      <c r="AF75" s="73"/>
      <c r="AG75" s="73">
        <f ca="1">IF(AG$2=0,0,AG$22*EXP(AG$23/($B75+273)/RGas)*(OFFSET('Composition%'!$B45,0,AG$13)*OFFSET('Composition%'!$B45,0,AG$14)))-IF(AG$2=2,0,OFFSET('Composition%'!$B45,0,AG$17)*OFFSET('Composition%'!$B45,0,AG$18)*(AG$24*EXP(-AG$25/($B75+273)/RGas)))+ReactionRateK3!AG75</f>
        <v>0</v>
      </c>
      <c r="AH75" s="73">
        <f ca="1">IF(AH$2=0,0,AH$22*EXP(AH$23/($B75+273)/RGas)*(OFFSET('Composition%'!$B45,0,AH$13)*OFFSET('Composition%'!$B45,0,AH$14)))-IF(AH$2=2,0,OFFSET('Composition%'!$B45,0,AH$17)*OFFSET('Composition%'!$B45,0,AH$18)*(AH$24*EXP(-AH$25/($B75+273)/RGas)))+ReactionRateK3!AH75</f>
        <v>0</v>
      </c>
      <c r="AI75" s="73">
        <f ca="1">IF(AI$2=0,0,AI$22*EXP(AI$23/($B75+273)/RGas)*(OFFSET('Composition%'!$B45,0,AI$13)*OFFSET('Composition%'!$B45,0,AI$14)))-IF(AI$2=2,0,OFFSET('Composition%'!$B45,0,AI$17)*OFFSET('Composition%'!$B45,0,AI$18)*(AI$24*EXP(-AI$25/($B75+273)/RGas)))+ReactionRateK3!AI75</f>
        <v>0</v>
      </c>
      <c r="AJ75" s="73">
        <f ca="1">IF(AJ$2=0,0,AJ$22*EXP(AJ$23/($B75+273)/RGas)*(OFFSET('Composition%'!$B45,0,AJ$13)*OFFSET('Composition%'!$B45,0,AJ$14)))-IF(AJ$2=2,0,OFFSET('Composition%'!$B45,0,AJ$17)*OFFSET('Composition%'!$B45,0,AJ$18)*(AJ$24*EXP(-AJ$25/($B75+273)/RGas)))+ReactionRateK3!AJ75</f>
        <v>0</v>
      </c>
      <c r="AK75" s="73">
        <f ca="1">IF(AK$2=0,0,AK$22*EXP(AK$23/($B75+273)/RGas)*(OFFSET('Composition%'!$B45,0,AK$13)*OFFSET('Composition%'!$B45,0,AK$14)))-IF(AK$2=2,0,OFFSET('Composition%'!$B45,0,AK$17)*OFFSET('Composition%'!$B45,0,AK$18)*(AK$24*EXP(-AK$25/($B75+273)/RGas)))+ReactionRateK3!AK75</f>
        <v>0</v>
      </c>
      <c r="AL75" s="73">
        <f ca="1">IF(AL$2=0,0,AL$22*EXP(AL$23/($B75+273)/RGas)*(OFFSET('Composition%'!$B45,0,AL$13)*OFFSET('Composition%'!$B45,0,AL$14)))-IF(AL$2=2,0,OFFSET('Composition%'!$B45,0,AL$17)*OFFSET('Composition%'!$B45,0,AL$18)*(AL$24*EXP(-AL$25/($B75+273)/RGas)))+ReactionRateK3!AL75</f>
        <v>0</v>
      </c>
      <c r="AM75" s="73"/>
      <c r="AN75" s="73">
        <f ca="1">IF(AN$2=0,0,AN$22*EXP(AN$23/($B75+273)/RGas)*(OFFSET('Composition%'!$B45,0,AN$13)*OFFSET('Composition%'!$B45,0,AN$14)))-IF(AN$2=2,0,OFFSET('Composition%'!$B45,0,AN$17)*OFFSET('Composition%'!$B45,0,AN$18)*(AN$24*EXP(-AN$25/($B75+273)/RGas)))+ReactionRateK3!AN75</f>
        <v>0</v>
      </c>
      <c r="AO75" s="73">
        <f ca="1">IF(AO$2=0,0,AO$22*EXP(AO$23/($B75+273)/RGas)*(OFFSET('Composition%'!$B45,0,AO$13)*OFFSET('Composition%'!$B45,0,AO$14)))-IF(AO$2=2,0,OFFSET('Composition%'!$B45,0,AO$17)*OFFSET('Composition%'!$B45,0,AO$18)*(AO$24*EXP(-AO$25/($B75+273)/RGas)))+ReactionRateK3!AO75</f>
        <v>0</v>
      </c>
      <c r="AP75" s="73">
        <f ca="1">IF(AP$2=0,0,AP$22*EXP(AP$23/($B75+273)/RGas)*(OFFSET('Composition%'!$B45,0,AP$13)*OFFSET('Composition%'!$B45,0,AP$14)))-IF(AP$2=2,0,OFFSET('Composition%'!$B45,0,AP$17)*OFFSET('Composition%'!$B45,0,AP$18)*(AP$24*EXP(-AP$25/($B75+273)/RGas)))+ReactionRateK3!AP75</f>
        <v>7.4008979839591227E-12</v>
      </c>
      <c r="AQ75" s="73">
        <f ca="1">IF(AQ$2=0,0,AQ$22*EXP(AQ$23/($B75+273)/RGas)*(OFFSET('Composition%'!$B45,0,AQ$13)*OFFSET('Composition%'!$B45,0,AQ$14)))-IF(AQ$2=2,0,OFFSET('Composition%'!$B45,0,AQ$17)*OFFSET('Composition%'!$B45,0,AQ$18)*(AQ$24*EXP(-AQ$25/($B75+273)/RGas)))+ReactionRateK3!AQ75</f>
        <v>0</v>
      </c>
      <c r="AR75" s="73">
        <f ca="1">IF(AR$2=0,0,AR$22*EXP(AR$23/($B75+273)/RGas)*(OFFSET('Composition%'!$B45,0,AR$13)*OFFSET('Composition%'!$B45,0,AR$14)))-IF(AR$2=2,0,OFFSET('Composition%'!$B45,0,AR$17)*OFFSET('Composition%'!$B45,0,AR$18)*(AR$24*EXP(-AR$25/($B75+273)/RGas)))+ReactionRateK3!AR75</f>
        <v>0</v>
      </c>
    </row>
    <row r="76" spans="1:44">
      <c r="A76" s="3">
        <f t="shared" si="9"/>
        <v>2.2000000000000002</v>
      </c>
      <c r="B76" s="19">
        <f ca="1">'Composition%'!B46</f>
        <v>413.55180461345248</v>
      </c>
      <c r="C76">
        <f t="shared" si="8"/>
        <v>30</v>
      </c>
      <c r="D76" s="26" t="e">
        <f>(#REF!*ReactionRateK4!C76)^3</f>
        <v>#REF!</v>
      </c>
      <c r="E76" s="4"/>
      <c r="F76" s="73">
        <f ca="1">IF(F$2=0,0,F$22*EXP(F$23/($B76+273)/RGas)*(OFFSET('Composition%'!$B46,0,F$13)*OFFSET('Composition%'!$B46,0,F$14)))-IF(F$2=2,0,OFFSET('Composition%'!$B46,0,F$17)*OFFSET('Composition%'!$B46,0,F$18)*(F$24*EXP(-F$25/($B76+273)/RGas)))+ReactionRateK3!F76</f>
        <v>1.115421440115077E-2</v>
      </c>
      <c r="G76" s="73">
        <f ca="1">IF(G$2=0,0,G$22*EXP(G$23/($B76+273)/RGas)*(OFFSET('Composition%'!$B46,0,G$13)*OFFSET('Composition%'!$B46,0,G$14)))-IF(G$2=2,0,OFFSET('Composition%'!$B46,0,G$17)*OFFSET('Composition%'!$B46,0,G$18)*(G$24*EXP(-G$25/($B76+273)/RGas)))+ReactionRateK3!G76</f>
        <v>4.2490184741699605E-3</v>
      </c>
      <c r="H76" s="73">
        <f ca="1">IF(H$2=0,0,H$22*EXP(H$23/($B76+273)/RGas)*(OFFSET('Composition%'!$B46,0,H$13)*OFFSET('Composition%'!$B46,0,H$14)))-IF(H$2=2,0,OFFSET('Composition%'!$B46,0,H$17)*OFFSET('Composition%'!$B46,0,H$18)*(H$24*EXP(-H$25/($B76+273)/RGas)))+ReactionRateK3!H76</f>
        <v>-6.4085358573094123E-6</v>
      </c>
      <c r="I76" s="73">
        <f ca="1">IF(I$2=0,0,I$22*EXP(I$23/($B76+273)/RGas)*(OFFSET('Composition%'!$B46,0,I$13)*OFFSET('Composition%'!$B46,0,I$14)))-IF(I$2=2,0,OFFSET('Composition%'!$B46,0,I$17)*OFFSET('Composition%'!$B46,0,I$18)*(I$24*EXP(-I$25/($B76+273)/RGas)))+ReactionRateK3!I76</f>
        <v>-1.6320017426424085E-4</v>
      </c>
      <c r="J76" s="73"/>
      <c r="K76" s="73">
        <f ca="1">IF(K$2=0,0,K$22*EXP(K$23/($B76+273)/RGas)*(OFFSET('Composition%'!$B46,0,K$13)*OFFSET('Composition%'!$B46,0,K$14)))-IF(K$2=2,0,OFFSET('Composition%'!$B46,0,K$17)*OFFSET('Composition%'!$B46,0,K$18)*(K$24*EXP(-K$25/($B76+273)/RGas)))+ReactionRateK3!K76</f>
        <v>4.7516333430310281E-2</v>
      </c>
      <c r="L76" s="73">
        <f ca="1">IF(L$2=0,0,L$22*EXP(L$23/($B76+273)/RGas)*(OFFSET('Composition%'!$B46,0,L$13)*OFFSET('Composition%'!$B46,0,L$14)))-IF(L$2=2,0,OFFSET('Composition%'!$B46,0,L$17)*OFFSET('Composition%'!$B46,0,L$18)*(L$24*EXP(-L$25/($B76+273)/RGas)))+ReactionRateK3!L76</f>
        <v>-8.4888987032993406E-3</v>
      </c>
      <c r="M76" s="73">
        <f ca="1">IF(M$2=0,0,M$22*EXP(M$23/($B76+273)/RGas)*(OFFSET('Composition%'!$B46,0,M$13)*OFFSET('Composition%'!$B46,0,M$14)))-IF(M$2=2,0,OFFSET('Composition%'!$B46,0,M$17)*OFFSET('Composition%'!$B46,0,M$18)*(M$24*EXP(-M$25/($B76+273)/RGas)))+ReactionRateK3!M76</f>
        <v>0</v>
      </c>
      <c r="N76" s="73"/>
      <c r="O76" s="73">
        <f ca="1">IF(O$2=0,0,O$22*EXP(O$23/($B76+273)/RGas)*(OFFSET('Composition%'!$B46,0,O$13)*OFFSET('Composition%'!$B46,0,O$14)))-IF(O$2=2,0,OFFSET('Composition%'!$B46,0,O$17)*OFFSET('Composition%'!$B46,0,O$18)*(O$24*EXP(-O$25/($B76+273)/RGas)))+ReactionRateK3!O76</f>
        <v>0</v>
      </c>
      <c r="P76" s="73">
        <f ca="1">IF(P$2=0,0,P$22*EXP(P$23/($B76+273)/RGas)*(OFFSET('Composition%'!$B46,0,P$13)*OFFSET('Composition%'!$B46,0,P$14)))-IF(P$2=2,0,OFFSET('Composition%'!$B46,0,P$17)*OFFSET('Composition%'!$B46,0,P$18)*(P$24*EXP(-P$25/($B76+273)/RGas)))+ReactionRateK3!P76</f>
        <v>2.5934985390015042E-2</v>
      </c>
      <c r="Q76" s="73">
        <f ca="1">IF(Q$2=0,0,Q$22*EXP(Q$23/($B76+273)/RGas)*(OFFSET('Composition%'!$B46,0,Q$13)*OFFSET('Composition%'!$B46,0,Q$14)))-IF(Q$2=2,0,OFFSET('Composition%'!$B46,0,Q$17)*OFFSET('Composition%'!$B46,0,Q$18)*(Q$24*EXP(-Q$25/($B76+273)/RGas)))+ReactionRateK3!Q76</f>
        <v>1.3041642371234413E-4</v>
      </c>
      <c r="R76" s="73">
        <f ca="1">IF(R$2=0,0,R$22*EXP(R$23/($B76+273)/RGas)*(OFFSET('Composition%'!$B46,0,R$13)*OFFSET('Composition%'!$B46,0,R$14)))-IF(R$2=2,0,OFFSET('Composition%'!$B46,0,R$17)*OFFSET('Composition%'!$B46,0,R$18)*(R$24*EXP(-R$25/($B76+273)/RGas)))+ReactionRateK3!R76</f>
        <v>2.1608982585952422E-5</v>
      </c>
      <c r="S76" s="73"/>
      <c r="T76" s="73">
        <f ca="1">IF(T$2=0,0,T$22*EXP(T$23/($B76+273)/RGas)*(OFFSET('Composition%'!$B46,0,T$13)*OFFSET('Composition%'!$B46,0,T$14)))-IF(T$2=2,0,OFFSET('Composition%'!$B46,0,T$17)*OFFSET('Composition%'!$B46,0,T$18)*(T$24*EXP(-T$25/($B76+273)/RGas)))+ReactionRateK3!T76</f>
        <v>3.5452514505859641E-3</v>
      </c>
      <c r="U76" s="73">
        <f ca="1">IF(U$2=0,0,U$22*EXP(U$23/($B76+273)/RGas)*(OFFSET('Composition%'!$B46,0,U$13)*OFFSET('Composition%'!$B46,0,U$14)))-IF(U$2=2,0,OFFSET('Composition%'!$B46,0,U$17)*OFFSET('Composition%'!$B46,0,U$18)*(U$24*EXP(-U$25/($B76+273)/RGas)))+ReactionRateK3!U76</f>
        <v>8.7214391036990042E-5</v>
      </c>
      <c r="V76" s="73">
        <f ca="1">IF(V$2=0,0,V$22*EXP(V$23/($B76+273)/RGas)*(OFFSET('Composition%'!$B46,0,V$13)*OFFSET('Composition%'!$B46,0,V$14)))-IF(V$2=2,0,OFFSET('Composition%'!$B46,0,V$17)*OFFSET('Composition%'!$B46,0,V$18)*(V$24*EXP(-V$25/($B76+273)/RGas)))+ReactionRateK3!V76</f>
        <v>0</v>
      </c>
      <c r="W76" s="73">
        <f ca="1">IF(W$2=0,0,W$22*EXP(W$23/($B76+273)/RGas)*(OFFSET('Composition%'!$B46,0,W$13)*OFFSET('Composition%'!$B46,0,W$14)))-IF(W$2=2,0,OFFSET('Composition%'!$B46,0,W$17)*OFFSET('Composition%'!$B46,0,W$18)*(W$24*EXP(-W$25/($B76+273)/RGas)))+ReactionRateK3!W76</f>
        <v>0</v>
      </c>
      <c r="X76" s="73">
        <f ca="1">IF(X$2=0,0,X$22*EXP(X$23/($B76+273)/RGas)*(OFFSET('Composition%'!$B46,0,X$13)*OFFSET('Composition%'!$B46,0,X$14)))-IF(X$2=2,0,OFFSET('Composition%'!$B46,0,X$17)*OFFSET('Composition%'!$B46,0,X$18)*(X$24*EXP(-X$25/($B76+273)/RGas)))+ReactionRateK3!X76</f>
        <v>7.0461857460646252E-8</v>
      </c>
      <c r="Y76" s="73">
        <f ca="1">IF(Y$2=0,0,Y$22*EXP(Y$23/($B76+273)/RGas)*(OFFSET('Composition%'!$B46,0,Y$13)*OFFSET('Composition%'!$B46,0,Y$14)))-IF(Y$2=2,0,OFFSET('Composition%'!$B46,0,Y$17)*OFFSET('Composition%'!$B46,0,Y$18)*(Y$24*EXP(-Y$25/($B76+273)/RGas)))+ReactionRateK3!Y76</f>
        <v>3.4874454129814952E-9</v>
      </c>
      <c r="Z76" s="73">
        <f ca="1">IF(Z$2=0,0,Z$22*EXP(Z$23/($B76+273)/RGas)*(OFFSET('Composition%'!$B46,0,Z$13)*OFFSET('Composition%'!$B46,0,Z$14)))-IF(Z$2=2,0,OFFSET('Composition%'!$B46,0,Z$17)*OFFSET('Composition%'!$B46,0,Z$18)*(Z$24*EXP(-Z$25/($B76+273)/RGas)))+ReactionRateK3!Z76</f>
        <v>0</v>
      </c>
      <c r="AA76" s="73">
        <f ca="1">IF(AA$2=0,0,AA$22*EXP(AA$23/($B76+273)/RGas)*(OFFSET('Composition%'!$B46,0,AA$13)*OFFSET('Composition%'!$B46,0,AA$14)))-IF(AA$2=2,0,OFFSET('Composition%'!$B46,0,AA$17)*OFFSET('Composition%'!$B46,0,AA$18)*(AA$24*EXP(-AA$25/($B76+273)/RGas)))+ReactionRateK3!AA76</f>
        <v>0</v>
      </c>
      <c r="AB76" s="73">
        <f ca="1">IF(AB$2=0,0,AB$22*EXP(AB$23/($B76+273)/RGas)*(OFFSET('Composition%'!$B46,0,AB$13)*OFFSET('Composition%'!$B46,0,AB$14)))-IF(AB$2=2,0,OFFSET('Composition%'!$B46,0,AB$17)*OFFSET('Composition%'!$B46,0,AB$18)*(AB$24*EXP(-AB$25/($B76+273)/RGas)))+ReactionRateK3!AB76</f>
        <v>0</v>
      </c>
      <c r="AC76" s="73">
        <f ca="1">IF(AC$2=0,0,AC$22*EXP(AC$23/($B76+273)/RGas)*(OFFSET('Composition%'!$B46,0,AC$13)*OFFSET('Composition%'!$B46,0,AC$14)))-IF(AC$2=2,0,OFFSET('Composition%'!$B46,0,AC$17)*OFFSET('Composition%'!$B46,0,AC$18)*(AC$24*EXP(-AC$25/($B76+273)/RGas)))+ReactionRateK3!AC76</f>
        <v>0</v>
      </c>
      <c r="AD76" s="73">
        <f ca="1">IF(AD$2=0,0,AD$22*EXP(AD$23/($B76+273)/RGas)*(OFFSET('Composition%'!$B46,0,AD$13)*OFFSET('Composition%'!$B46,0,AD$14)))-IF(AD$2=2,0,OFFSET('Composition%'!$B46,0,AD$17)*OFFSET('Composition%'!$B46,0,AD$18)*(AD$24*EXP(-AD$25/($B76+273)/RGas)))+ReactionRateK3!AD76</f>
        <v>0</v>
      </c>
      <c r="AE76" s="73">
        <f ca="1">IF(AE$2=0,0,AE$22*EXP(AE$23/($B76+273)/RGas)*(OFFSET('Composition%'!$B46,0,AE$13)*OFFSET('Composition%'!$B46,0,AE$14)))-IF(AE$2=2,0,OFFSET('Composition%'!$B46,0,AE$17)*OFFSET('Composition%'!$B46,0,AE$18)*(AE$24*EXP(-AE$25/($B76+273)/RGas)))+ReactionRateK3!AE76</f>
        <v>0</v>
      </c>
      <c r="AF76" s="73"/>
      <c r="AG76" s="73">
        <f ca="1">IF(AG$2=0,0,AG$22*EXP(AG$23/($B76+273)/RGas)*(OFFSET('Composition%'!$B46,0,AG$13)*OFFSET('Composition%'!$B46,0,AG$14)))-IF(AG$2=2,0,OFFSET('Composition%'!$B46,0,AG$17)*OFFSET('Composition%'!$B46,0,AG$18)*(AG$24*EXP(-AG$25/($B76+273)/RGas)))+ReactionRateK3!AG76</f>
        <v>0</v>
      </c>
      <c r="AH76" s="73">
        <f ca="1">IF(AH$2=0,0,AH$22*EXP(AH$23/($B76+273)/RGas)*(OFFSET('Composition%'!$B46,0,AH$13)*OFFSET('Composition%'!$B46,0,AH$14)))-IF(AH$2=2,0,OFFSET('Composition%'!$B46,0,AH$17)*OFFSET('Composition%'!$B46,0,AH$18)*(AH$24*EXP(-AH$25/($B76+273)/RGas)))+ReactionRateK3!AH76</f>
        <v>0</v>
      </c>
      <c r="AI76" s="73">
        <f ca="1">IF(AI$2=0,0,AI$22*EXP(AI$23/($B76+273)/RGas)*(OFFSET('Composition%'!$B46,0,AI$13)*OFFSET('Composition%'!$B46,0,AI$14)))-IF(AI$2=2,0,OFFSET('Composition%'!$B46,0,AI$17)*OFFSET('Composition%'!$B46,0,AI$18)*(AI$24*EXP(-AI$25/($B76+273)/RGas)))+ReactionRateK3!AI76</f>
        <v>0</v>
      </c>
      <c r="AJ76" s="73">
        <f ca="1">IF(AJ$2=0,0,AJ$22*EXP(AJ$23/($B76+273)/RGas)*(OFFSET('Composition%'!$B46,0,AJ$13)*OFFSET('Composition%'!$B46,0,AJ$14)))-IF(AJ$2=2,0,OFFSET('Composition%'!$B46,0,AJ$17)*OFFSET('Composition%'!$B46,0,AJ$18)*(AJ$24*EXP(-AJ$25/($B76+273)/RGas)))+ReactionRateK3!AJ76</f>
        <v>0</v>
      </c>
      <c r="AK76" s="73">
        <f ca="1">IF(AK$2=0,0,AK$22*EXP(AK$23/($B76+273)/RGas)*(OFFSET('Composition%'!$B46,0,AK$13)*OFFSET('Composition%'!$B46,0,AK$14)))-IF(AK$2=2,0,OFFSET('Composition%'!$B46,0,AK$17)*OFFSET('Composition%'!$B46,0,AK$18)*(AK$24*EXP(-AK$25/($B76+273)/RGas)))+ReactionRateK3!AK76</f>
        <v>0</v>
      </c>
      <c r="AL76" s="73">
        <f ca="1">IF(AL$2=0,0,AL$22*EXP(AL$23/($B76+273)/RGas)*(OFFSET('Composition%'!$B46,0,AL$13)*OFFSET('Composition%'!$B46,0,AL$14)))-IF(AL$2=2,0,OFFSET('Composition%'!$B46,0,AL$17)*OFFSET('Composition%'!$B46,0,AL$18)*(AL$24*EXP(-AL$25/($B76+273)/RGas)))+ReactionRateK3!AL76</f>
        <v>0</v>
      </c>
      <c r="AM76" s="73"/>
      <c r="AN76" s="73">
        <f ca="1">IF(AN$2=0,0,AN$22*EXP(AN$23/($B76+273)/RGas)*(OFFSET('Composition%'!$B46,0,AN$13)*OFFSET('Composition%'!$B46,0,AN$14)))-IF(AN$2=2,0,OFFSET('Composition%'!$B46,0,AN$17)*OFFSET('Composition%'!$B46,0,AN$18)*(AN$24*EXP(-AN$25/($B76+273)/RGas)))+ReactionRateK3!AN76</f>
        <v>0</v>
      </c>
      <c r="AO76" s="73">
        <f ca="1">IF(AO$2=0,0,AO$22*EXP(AO$23/($B76+273)/RGas)*(OFFSET('Composition%'!$B46,0,AO$13)*OFFSET('Composition%'!$B46,0,AO$14)))-IF(AO$2=2,0,OFFSET('Composition%'!$B46,0,AO$17)*OFFSET('Composition%'!$B46,0,AO$18)*(AO$24*EXP(-AO$25/($B76+273)/RGas)))+ReactionRateK3!AO76</f>
        <v>0</v>
      </c>
      <c r="AP76" s="73">
        <f ca="1">IF(AP$2=0,0,AP$22*EXP(AP$23/($B76+273)/RGas)*(OFFSET('Composition%'!$B46,0,AP$13)*OFFSET('Composition%'!$B46,0,AP$14)))-IF(AP$2=2,0,OFFSET('Composition%'!$B46,0,AP$17)*OFFSET('Composition%'!$B46,0,AP$18)*(AP$24*EXP(-AP$25/($B76+273)/RGas)))+ReactionRateK3!AP76</f>
        <v>7.4045225945479249E-12</v>
      </c>
      <c r="AQ76" s="73">
        <f ca="1">IF(AQ$2=0,0,AQ$22*EXP(AQ$23/($B76+273)/RGas)*(OFFSET('Composition%'!$B46,0,AQ$13)*OFFSET('Composition%'!$B46,0,AQ$14)))-IF(AQ$2=2,0,OFFSET('Composition%'!$B46,0,AQ$17)*OFFSET('Composition%'!$B46,0,AQ$18)*(AQ$24*EXP(-AQ$25/($B76+273)/RGas)))+ReactionRateK3!AQ76</f>
        <v>0</v>
      </c>
      <c r="AR76" s="73">
        <f ca="1">IF(AR$2=0,0,AR$22*EXP(AR$23/($B76+273)/RGas)*(OFFSET('Composition%'!$B46,0,AR$13)*OFFSET('Composition%'!$B46,0,AR$14)))-IF(AR$2=2,0,OFFSET('Composition%'!$B46,0,AR$17)*OFFSET('Composition%'!$B46,0,AR$18)*(AR$24*EXP(-AR$25/($B76+273)/RGas)))+ReactionRateK3!AR76</f>
        <v>0</v>
      </c>
    </row>
    <row r="77" spans="1:44">
      <c r="A77" s="3">
        <f t="shared" si="9"/>
        <v>2.25</v>
      </c>
      <c r="B77" s="19">
        <f ca="1">'Composition%'!B47</f>
        <v>413.60973658034027</v>
      </c>
      <c r="C77">
        <f t="shared" si="8"/>
        <v>30</v>
      </c>
      <c r="D77" s="26" t="e">
        <f>(#REF!*ReactionRateK4!C77)^3</f>
        <v>#REF!</v>
      </c>
      <c r="E77" s="4"/>
      <c r="F77" s="73">
        <f ca="1">IF(F$2=0,0,F$22*EXP(F$23/($B77+273)/RGas)*(OFFSET('Composition%'!$B47,0,F$13)*OFFSET('Composition%'!$B47,0,F$14)))-IF(F$2=2,0,OFFSET('Composition%'!$B47,0,F$17)*OFFSET('Composition%'!$B47,0,F$18)*(F$24*EXP(-F$25/($B77+273)/RGas)))+ReactionRateK3!F77</f>
        <v>1.0919956485573878E-2</v>
      </c>
      <c r="G77" s="73">
        <f ca="1">IF(G$2=0,0,G$22*EXP(G$23/($B77+273)/RGas)*(OFFSET('Composition%'!$B47,0,G$13)*OFFSET('Composition%'!$B47,0,G$14)))-IF(G$2=2,0,OFFSET('Composition%'!$B47,0,G$17)*OFFSET('Composition%'!$B47,0,G$18)*(G$24*EXP(-G$25/($B77+273)/RGas)))+ReactionRateK3!G77</f>
        <v>4.1663701876830297E-3</v>
      </c>
      <c r="H77" s="73">
        <f ca="1">IF(H$2=0,0,H$22*EXP(H$23/($B77+273)/RGas)*(OFFSET('Composition%'!$B47,0,H$13)*OFFSET('Composition%'!$B47,0,H$14)))-IF(H$2=2,0,OFFSET('Composition%'!$B47,0,H$17)*OFFSET('Composition%'!$B47,0,H$18)*(H$24*EXP(-H$25/($B77+273)/RGas)))+ReactionRateK3!H77</f>
        <v>-6.48161751491375E-6</v>
      </c>
      <c r="I77" s="73">
        <f ca="1">IF(I$2=0,0,I$22*EXP(I$23/($B77+273)/RGas)*(OFFSET('Composition%'!$B47,0,I$13)*OFFSET('Composition%'!$B47,0,I$14)))-IF(I$2=2,0,OFFSET('Composition%'!$B47,0,I$17)*OFFSET('Composition%'!$B47,0,I$18)*(I$24*EXP(-I$25/($B77+273)/RGas)))+ReactionRateK3!I77</f>
        <v>-1.3520834955501308E-4</v>
      </c>
      <c r="J77" s="73"/>
      <c r="K77" s="73">
        <f ca="1">IF(K$2=0,0,K$22*EXP(K$23/($B77+273)/RGas)*(OFFSET('Composition%'!$B47,0,K$13)*OFFSET('Composition%'!$B47,0,K$14)))-IF(K$2=2,0,OFFSET('Composition%'!$B47,0,K$17)*OFFSET('Composition%'!$B47,0,K$18)*(K$24*EXP(-K$25/($B77+273)/RGas)))+ReactionRateK3!K77</f>
        <v>4.6675517685210707E-2</v>
      </c>
      <c r="L77" s="73">
        <f ca="1">IF(L$2=0,0,L$22*EXP(L$23/($B77+273)/RGas)*(OFFSET('Composition%'!$B47,0,L$13)*OFFSET('Composition%'!$B47,0,L$14)))-IF(L$2=2,0,OFFSET('Composition%'!$B47,0,L$17)*OFFSET('Composition%'!$B47,0,L$18)*(L$24*EXP(-L$25/($B77+273)/RGas)))+ReactionRateK3!L77</f>
        <v>-8.3771866984427949E-3</v>
      </c>
      <c r="M77" s="73">
        <f ca="1">IF(M$2=0,0,M$22*EXP(M$23/($B77+273)/RGas)*(OFFSET('Composition%'!$B47,0,M$13)*OFFSET('Composition%'!$B47,0,M$14)))-IF(M$2=2,0,OFFSET('Composition%'!$B47,0,M$17)*OFFSET('Composition%'!$B47,0,M$18)*(M$24*EXP(-M$25/($B77+273)/RGas)))+ReactionRateK3!M77</f>
        <v>0</v>
      </c>
      <c r="N77" s="73"/>
      <c r="O77" s="73">
        <f ca="1">IF(O$2=0,0,O$22*EXP(O$23/($B77+273)/RGas)*(OFFSET('Composition%'!$B47,0,O$13)*OFFSET('Composition%'!$B47,0,O$14)))-IF(O$2=2,0,OFFSET('Composition%'!$B47,0,O$17)*OFFSET('Composition%'!$B47,0,O$18)*(O$24*EXP(-O$25/($B77+273)/RGas)))+ReactionRateK3!O77</f>
        <v>0</v>
      </c>
      <c r="P77" s="73">
        <f ca="1">IF(P$2=0,0,P$22*EXP(P$23/($B77+273)/RGas)*(OFFSET('Composition%'!$B47,0,P$13)*OFFSET('Composition%'!$B47,0,P$14)))-IF(P$2=2,0,OFFSET('Composition%'!$B47,0,P$17)*OFFSET('Composition%'!$B47,0,P$18)*(P$24*EXP(-P$25/($B77+273)/RGas)))+ReactionRateK3!P77</f>
        <v>2.6212057021119797E-2</v>
      </c>
      <c r="Q77" s="73">
        <f ca="1">IF(Q$2=0,0,Q$22*EXP(Q$23/($B77+273)/RGas)*(OFFSET('Composition%'!$B47,0,Q$13)*OFFSET('Composition%'!$B47,0,Q$14)))-IF(Q$2=2,0,OFFSET('Composition%'!$B47,0,Q$17)*OFFSET('Composition%'!$B47,0,Q$18)*(Q$24*EXP(-Q$25/($B77+273)/RGas)))+ReactionRateK3!Q77</f>
        <v>1.3423916112466797E-4</v>
      </c>
      <c r="R77" s="73">
        <f ca="1">IF(R$2=0,0,R$22*EXP(R$23/($B77+273)/RGas)*(OFFSET('Composition%'!$B47,0,R$13)*OFFSET('Composition%'!$B47,0,R$14)))-IF(R$2=2,0,OFFSET('Composition%'!$B47,0,R$17)*OFFSET('Composition%'!$B47,0,R$18)*(R$24*EXP(-R$25/($B77+273)/RGas)))+ReactionRateK3!R77</f>
        <v>2.2714945177742124E-5</v>
      </c>
      <c r="S77" s="73"/>
      <c r="T77" s="73">
        <f ca="1">IF(T$2=0,0,T$22*EXP(T$23/($B77+273)/RGas)*(OFFSET('Composition%'!$B47,0,T$13)*OFFSET('Composition%'!$B47,0,T$14)))-IF(T$2=2,0,OFFSET('Composition%'!$B47,0,T$17)*OFFSET('Composition%'!$B47,0,T$18)*(T$24*EXP(-T$25/($B77+273)/RGas)))+ReactionRateK3!T77</f>
        <v>3.3198972348263567E-3</v>
      </c>
      <c r="U77" s="73">
        <f ca="1">IF(U$2=0,0,U$22*EXP(U$23/($B77+273)/RGas)*(OFFSET('Composition%'!$B47,0,U$13)*OFFSET('Composition%'!$B47,0,U$14)))-IF(U$2=2,0,OFFSET('Composition%'!$B47,0,U$17)*OFFSET('Composition%'!$B47,0,U$18)*(U$24*EXP(-U$25/($B77+273)/RGas)))+ReactionRateK3!U77</f>
        <v>7.8841554726797306E-5</v>
      </c>
      <c r="V77" s="73">
        <f ca="1">IF(V$2=0,0,V$22*EXP(V$23/($B77+273)/RGas)*(OFFSET('Composition%'!$B47,0,V$13)*OFFSET('Composition%'!$B47,0,V$14)))-IF(V$2=2,0,OFFSET('Composition%'!$B47,0,V$17)*OFFSET('Composition%'!$B47,0,V$18)*(V$24*EXP(-V$25/($B77+273)/RGas)))+ReactionRateK3!V77</f>
        <v>0</v>
      </c>
      <c r="W77" s="73">
        <f ca="1">IF(W$2=0,0,W$22*EXP(W$23/($B77+273)/RGas)*(OFFSET('Composition%'!$B47,0,W$13)*OFFSET('Composition%'!$B47,0,W$14)))-IF(W$2=2,0,OFFSET('Composition%'!$B47,0,W$17)*OFFSET('Composition%'!$B47,0,W$18)*(W$24*EXP(-W$25/($B77+273)/RGas)))+ReactionRateK3!W77</f>
        <v>0</v>
      </c>
      <c r="X77" s="73">
        <f ca="1">IF(X$2=0,0,X$22*EXP(X$23/($B77+273)/RGas)*(OFFSET('Composition%'!$B47,0,X$13)*OFFSET('Composition%'!$B47,0,X$14)))-IF(X$2=2,0,OFFSET('Composition%'!$B47,0,X$17)*OFFSET('Composition%'!$B47,0,X$18)*(X$24*EXP(-X$25/($B77+273)/RGas)))+ReactionRateK3!X77</f>
        <v>7.0333809183662573E-8</v>
      </c>
      <c r="Y77" s="73">
        <f ca="1">IF(Y$2=0,0,Y$22*EXP(Y$23/($B77+273)/RGas)*(OFFSET('Composition%'!$B47,0,Y$13)*OFFSET('Composition%'!$B47,0,Y$14)))-IF(Y$2=2,0,OFFSET('Composition%'!$B47,0,Y$17)*OFFSET('Composition%'!$B47,0,Y$18)*(Y$24*EXP(-Y$25/($B77+273)/RGas)))+ReactionRateK3!Y77</f>
        <v>3.4811077802210167E-9</v>
      </c>
      <c r="Z77" s="73">
        <f ca="1">IF(Z$2=0,0,Z$22*EXP(Z$23/($B77+273)/RGas)*(OFFSET('Composition%'!$B47,0,Z$13)*OFFSET('Composition%'!$B47,0,Z$14)))-IF(Z$2=2,0,OFFSET('Composition%'!$B47,0,Z$17)*OFFSET('Composition%'!$B47,0,Z$18)*(Z$24*EXP(-Z$25/($B77+273)/RGas)))+ReactionRateK3!Z77</f>
        <v>0</v>
      </c>
      <c r="AA77" s="73">
        <f ca="1">IF(AA$2=0,0,AA$22*EXP(AA$23/($B77+273)/RGas)*(OFFSET('Composition%'!$B47,0,AA$13)*OFFSET('Composition%'!$B47,0,AA$14)))-IF(AA$2=2,0,OFFSET('Composition%'!$B47,0,AA$17)*OFFSET('Composition%'!$B47,0,AA$18)*(AA$24*EXP(-AA$25/($B77+273)/RGas)))+ReactionRateK3!AA77</f>
        <v>0</v>
      </c>
      <c r="AB77" s="73">
        <f ca="1">IF(AB$2=0,0,AB$22*EXP(AB$23/($B77+273)/RGas)*(OFFSET('Composition%'!$B47,0,AB$13)*OFFSET('Composition%'!$B47,0,AB$14)))-IF(AB$2=2,0,OFFSET('Composition%'!$B47,0,AB$17)*OFFSET('Composition%'!$B47,0,AB$18)*(AB$24*EXP(-AB$25/($B77+273)/RGas)))+ReactionRateK3!AB77</f>
        <v>0</v>
      </c>
      <c r="AC77" s="73">
        <f ca="1">IF(AC$2=0,0,AC$22*EXP(AC$23/($B77+273)/RGas)*(OFFSET('Composition%'!$B47,0,AC$13)*OFFSET('Composition%'!$B47,0,AC$14)))-IF(AC$2=2,0,OFFSET('Composition%'!$B47,0,AC$17)*OFFSET('Composition%'!$B47,0,AC$18)*(AC$24*EXP(-AC$25/($B77+273)/RGas)))+ReactionRateK3!AC77</f>
        <v>0</v>
      </c>
      <c r="AD77" s="73">
        <f ca="1">IF(AD$2=0,0,AD$22*EXP(AD$23/($B77+273)/RGas)*(OFFSET('Composition%'!$B47,0,AD$13)*OFFSET('Composition%'!$B47,0,AD$14)))-IF(AD$2=2,0,OFFSET('Composition%'!$B47,0,AD$17)*OFFSET('Composition%'!$B47,0,AD$18)*(AD$24*EXP(-AD$25/($B77+273)/RGas)))+ReactionRateK3!AD77</f>
        <v>0</v>
      </c>
      <c r="AE77" s="73">
        <f ca="1">IF(AE$2=0,0,AE$22*EXP(AE$23/($B77+273)/RGas)*(OFFSET('Composition%'!$B47,0,AE$13)*OFFSET('Composition%'!$B47,0,AE$14)))-IF(AE$2=2,0,OFFSET('Composition%'!$B47,0,AE$17)*OFFSET('Composition%'!$B47,0,AE$18)*(AE$24*EXP(-AE$25/($B77+273)/RGas)))+ReactionRateK3!AE77</f>
        <v>0</v>
      </c>
      <c r="AF77" s="73"/>
      <c r="AG77" s="73">
        <f ca="1">IF(AG$2=0,0,AG$22*EXP(AG$23/($B77+273)/RGas)*(OFFSET('Composition%'!$B47,0,AG$13)*OFFSET('Composition%'!$B47,0,AG$14)))-IF(AG$2=2,0,OFFSET('Composition%'!$B47,0,AG$17)*OFFSET('Composition%'!$B47,0,AG$18)*(AG$24*EXP(-AG$25/($B77+273)/RGas)))+ReactionRateK3!AG77</f>
        <v>0</v>
      </c>
      <c r="AH77" s="73">
        <f ca="1">IF(AH$2=0,0,AH$22*EXP(AH$23/($B77+273)/RGas)*(OFFSET('Composition%'!$B47,0,AH$13)*OFFSET('Composition%'!$B47,0,AH$14)))-IF(AH$2=2,0,OFFSET('Composition%'!$B47,0,AH$17)*OFFSET('Composition%'!$B47,0,AH$18)*(AH$24*EXP(-AH$25/($B77+273)/RGas)))+ReactionRateK3!AH77</f>
        <v>0</v>
      </c>
      <c r="AI77" s="73">
        <f ca="1">IF(AI$2=0,0,AI$22*EXP(AI$23/($B77+273)/RGas)*(OFFSET('Composition%'!$B47,0,AI$13)*OFFSET('Composition%'!$B47,0,AI$14)))-IF(AI$2=2,0,OFFSET('Composition%'!$B47,0,AI$17)*OFFSET('Composition%'!$B47,0,AI$18)*(AI$24*EXP(-AI$25/($B77+273)/RGas)))+ReactionRateK3!AI77</f>
        <v>0</v>
      </c>
      <c r="AJ77" s="73">
        <f ca="1">IF(AJ$2=0,0,AJ$22*EXP(AJ$23/($B77+273)/RGas)*(OFFSET('Composition%'!$B47,0,AJ$13)*OFFSET('Composition%'!$B47,0,AJ$14)))-IF(AJ$2=2,0,OFFSET('Composition%'!$B47,0,AJ$17)*OFFSET('Composition%'!$B47,0,AJ$18)*(AJ$24*EXP(-AJ$25/($B77+273)/RGas)))+ReactionRateK3!AJ77</f>
        <v>0</v>
      </c>
      <c r="AK77" s="73">
        <f ca="1">IF(AK$2=0,0,AK$22*EXP(AK$23/($B77+273)/RGas)*(OFFSET('Composition%'!$B47,0,AK$13)*OFFSET('Composition%'!$B47,0,AK$14)))-IF(AK$2=2,0,OFFSET('Composition%'!$B47,0,AK$17)*OFFSET('Composition%'!$B47,0,AK$18)*(AK$24*EXP(-AK$25/($B77+273)/RGas)))+ReactionRateK3!AK77</f>
        <v>0</v>
      </c>
      <c r="AL77" s="73">
        <f ca="1">IF(AL$2=0,0,AL$22*EXP(AL$23/($B77+273)/RGas)*(OFFSET('Composition%'!$B47,0,AL$13)*OFFSET('Composition%'!$B47,0,AL$14)))-IF(AL$2=2,0,OFFSET('Composition%'!$B47,0,AL$17)*OFFSET('Composition%'!$B47,0,AL$18)*(AL$24*EXP(-AL$25/($B77+273)/RGas)))+ReactionRateK3!AL77</f>
        <v>0</v>
      </c>
      <c r="AM77" s="73"/>
      <c r="AN77" s="73">
        <f ca="1">IF(AN$2=0,0,AN$22*EXP(AN$23/($B77+273)/RGas)*(OFFSET('Composition%'!$B47,0,AN$13)*OFFSET('Composition%'!$B47,0,AN$14)))-IF(AN$2=2,0,OFFSET('Composition%'!$B47,0,AN$17)*OFFSET('Composition%'!$B47,0,AN$18)*(AN$24*EXP(-AN$25/($B77+273)/RGas)))+ReactionRateK3!AN77</f>
        <v>0</v>
      </c>
      <c r="AO77" s="73">
        <f ca="1">IF(AO$2=0,0,AO$22*EXP(AO$23/($B77+273)/RGas)*(OFFSET('Composition%'!$B47,0,AO$13)*OFFSET('Composition%'!$B47,0,AO$14)))-IF(AO$2=2,0,OFFSET('Composition%'!$B47,0,AO$17)*OFFSET('Composition%'!$B47,0,AO$18)*(AO$24*EXP(-AO$25/($B77+273)/RGas)))+ReactionRateK3!AO77</f>
        <v>0</v>
      </c>
      <c r="AP77" s="73">
        <f ca="1">IF(AP$2=0,0,AP$22*EXP(AP$23/($B77+273)/RGas)*(OFFSET('Composition%'!$B47,0,AP$13)*OFFSET('Composition%'!$B47,0,AP$14)))-IF(AP$2=2,0,OFFSET('Composition%'!$B47,0,AP$17)*OFFSET('Composition%'!$B47,0,AP$18)*(AP$24*EXP(-AP$25/($B77+273)/RGas)))+ReactionRateK3!AP77</f>
        <v>7.4077980615636494E-12</v>
      </c>
      <c r="AQ77" s="73">
        <f ca="1">IF(AQ$2=0,0,AQ$22*EXP(AQ$23/($B77+273)/RGas)*(OFFSET('Composition%'!$B47,0,AQ$13)*OFFSET('Composition%'!$B47,0,AQ$14)))-IF(AQ$2=2,0,OFFSET('Composition%'!$B47,0,AQ$17)*OFFSET('Composition%'!$B47,0,AQ$18)*(AQ$24*EXP(-AQ$25/($B77+273)/RGas)))+ReactionRateK3!AQ77</f>
        <v>0</v>
      </c>
      <c r="AR77" s="73">
        <f ca="1">IF(AR$2=0,0,AR$22*EXP(AR$23/($B77+273)/RGas)*(OFFSET('Composition%'!$B47,0,AR$13)*OFFSET('Composition%'!$B47,0,AR$14)))-IF(AR$2=2,0,OFFSET('Composition%'!$B47,0,AR$17)*OFFSET('Composition%'!$B47,0,AR$18)*(AR$24*EXP(-AR$25/($B77+273)/RGas)))+ReactionRateK3!AR77</f>
        <v>0</v>
      </c>
    </row>
    <row r="78" spans="1:44">
      <c r="A78" s="3">
        <f t="shared" si="9"/>
        <v>2.2999999999999998</v>
      </c>
      <c r="B78" s="19">
        <f ca="1">'Composition%'!B48</f>
        <v>413.66424518938959</v>
      </c>
      <c r="C78">
        <f t="shared" si="8"/>
        <v>30</v>
      </c>
      <c r="D78" s="26" t="e">
        <f>(#REF!*ReactionRateK4!C78)^3</f>
        <v>#REF!</v>
      </c>
      <c r="E78" s="4"/>
      <c r="F78" s="73">
        <f ca="1">IF(F$2=0,0,F$22*EXP(F$23/($B78+273)/RGas)*(OFFSET('Composition%'!$B48,0,F$13)*OFFSET('Composition%'!$B48,0,F$14)))-IF(F$2=2,0,OFFSET('Composition%'!$B48,0,F$17)*OFFSET('Composition%'!$B48,0,F$18)*(F$24*EXP(-F$25/($B78+273)/RGas)))+ReactionRateK3!F78</f>
        <v>1.0692365847778199E-2</v>
      </c>
      <c r="G78" s="73">
        <f ca="1">IF(G$2=0,0,G$22*EXP(G$23/($B78+273)/RGas)*(OFFSET('Composition%'!$B48,0,G$13)*OFFSET('Composition%'!$B48,0,G$14)))-IF(G$2=2,0,OFFSET('Composition%'!$B48,0,G$17)*OFFSET('Composition%'!$B48,0,G$18)*(G$24*EXP(-G$25/($B78+273)/RGas)))+ReactionRateK3!G78</f>
        <v>4.0859609480250764E-3</v>
      </c>
      <c r="H78" s="73">
        <f ca="1">IF(H$2=0,0,H$22*EXP(H$23/($B78+273)/RGas)*(OFFSET('Composition%'!$B48,0,H$13)*OFFSET('Composition%'!$B48,0,H$14)))-IF(H$2=2,0,OFFSET('Composition%'!$B48,0,H$17)*OFFSET('Composition%'!$B48,0,H$18)*(H$24*EXP(-H$25/($B78+273)/RGas)))+ReactionRateK3!H78</f>
        <v>-6.5489529516110449E-6</v>
      </c>
      <c r="I78" s="73">
        <f ca="1">IF(I$2=0,0,I$22*EXP(I$23/($B78+273)/RGas)*(OFFSET('Composition%'!$B48,0,I$13)*OFFSET('Composition%'!$B48,0,I$14)))-IF(I$2=2,0,OFFSET('Composition%'!$B48,0,I$17)*OFFSET('Composition%'!$B48,0,I$18)*(I$24*EXP(-I$25/($B78+273)/RGas)))+ReactionRateK3!I78</f>
        <v>-1.1104118070858117E-4</v>
      </c>
      <c r="J78" s="73"/>
      <c r="K78" s="73">
        <f ca="1">IF(K$2=0,0,K$22*EXP(K$23/($B78+273)/RGas)*(OFFSET('Composition%'!$B48,0,K$13)*OFFSET('Composition%'!$B48,0,K$14)))-IF(K$2=2,0,OFFSET('Composition%'!$B48,0,K$17)*OFFSET('Composition%'!$B48,0,K$18)*(K$24*EXP(-K$25/($B78+273)/RGas)))+ReactionRateK3!K78</f>
        <v>4.5844746878646217E-2</v>
      </c>
      <c r="L78" s="73">
        <f ca="1">IF(L$2=0,0,L$22*EXP(L$23/($B78+273)/RGas)*(OFFSET('Composition%'!$B48,0,L$13)*OFFSET('Composition%'!$B48,0,L$14)))-IF(L$2=2,0,OFFSET('Composition%'!$B48,0,L$17)*OFFSET('Composition%'!$B48,0,L$18)*(L$24*EXP(-L$25/($B78+273)/RGas)))+ReactionRateK3!L78</f>
        <v>-8.2613423479627017E-3</v>
      </c>
      <c r="M78" s="73">
        <f ca="1">IF(M$2=0,0,M$22*EXP(M$23/($B78+273)/RGas)*(OFFSET('Composition%'!$B48,0,M$13)*OFFSET('Composition%'!$B48,0,M$14)))-IF(M$2=2,0,OFFSET('Composition%'!$B48,0,M$17)*OFFSET('Composition%'!$B48,0,M$18)*(M$24*EXP(-M$25/($B78+273)/RGas)))+ReactionRateK3!M78</f>
        <v>0</v>
      </c>
      <c r="N78" s="73"/>
      <c r="O78" s="73">
        <f ca="1">IF(O$2=0,0,O$22*EXP(O$23/($B78+273)/RGas)*(OFFSET('Composition%'!$B48,0,O$13)*OFFSET('Composition%'!$B48,0,O$14)))-IF(O$2=2,0,OFFSET('Composition%'!$B48,0,O$17)*OFFSET('Composition%'!$B48,0,O$18)*(O$24*EXP(-O$25/($B78+273)/RGas)))+ReactionRateK3!O78</f>
        <v>0</v>
      </c>
      <c r="P78" s="73">
        <f ca="1">IF(P$2=0,0,P$22*EXP(P$23/($B78+273)/RGas)*(OFFSET('Composition%'!$B48,0,P$13)*OFFSET('Composition%'!$B48,0,P$14)))-IF(P$2=2,0,OFFSET('Composition%'!$B48,0,P$17)*OFFSET('Composition%'!$B48,0,P$18)*(P$24*EXP(-P$25/($B78+273)/RGas)))+ReactionRateK3!P78</f>
        <v>2.6467117439221893E-2</v>
      </c>
      <c r="Q78" s="73">
        <f ca="1">IF(Q$2=0,0,Q$22*EXP(Q$23/($B78+273)/RGas)*(OFFSET('Composition%'!$B48,0,Q$13)*OFFSET('Composition%'!$B48,0,Q$14)))-IF(Q$2=2,0,OFFSET('Composition%'!$B48,0,Q$17)*OFFSET('Composition%'!$B48,0,Q$18)*(Q$24*EXP(-Q$25/($B78+273)/RGas)))+ReactionRateK3!Q78</f>
        <v>1.3804649312788484E-4</v>
      </c>
      <c r="R78" s="73">
        <f ca="1">IF(R$2=0,0,R$22*EXP(R$23/($B78+273)/RGas)*(OFFSET('Composition%'!$B48,0,R$13)*OFFSET('Composition%'!$B48,0,R$14)))-IF(R$2=2,0,OFFSET('Composition%'!$B48,0,R$17)*OFFSET('Composition%'!$B48,0,R$18)*(R$24*EXP(-R$25/($B78+273)/RGas)))+ReactionRateK3!R78</f>
        <v>2.3848494696172108E-5</v>
      </c>
      <c r="S78" s="73"/>
      <c r="T78" s="73">
        <f ca="1">IF(T$2=0,0,T$22*EXP(T$23/($B78+273)/RGas)*(OFFSET('Composition%'!$B48,0,T$13)*OFFSET('Composition%'!$B48,0,T$14)))-IF(T$2=2,0,OFFSET('Composition%'!$B48,0,T$17)*OFFSET('Composition%'!$B48,0,T$18)*(T$24*EXP(-T$25/($B78+273)/RGas)))+ReactionRateK3!T78</f>
        <v>3.1084853124565921E-3</v>
      </c>
      <c r="U78" s="73">
        <f ca="1">IF(U$2=0,0,U$22*EXP(U$23/($B78+273)/RGas)*(OFFSET('Composition%'!$B48,0,U$13)*OFFSET('Composition%'!$B48,0,U$14)))-IF(U$2=2,0,OFFSET('Composition%'!$B48,0,U$17)*OFFSET('Composition%'!$B48,0,U$18)*(U$24*EXP(-U$25/($B78+273)/RGas)))+ReactionRateK3!U78</f>
        <v>7.129415929777793E-5</v>
      </c>
      <c r="V78" s="73">
        <f ca="1">IF(V$2=0,0,V$22*EXP(V$23/($B78+273)/RGas)*(OFFSET('Composition%'!$B48,0,V$13)*OFFSET('Composition%'!$B48,0,V$14)))-IF(V$2=2,0,OFFSET('Composition%'!$B48,0,V$17)*OFFSET('Composition%'!$B48,0,V$18)*(V$24*EXP(-V$25/($B78+273)/RGas)))+ReactionRateK3!V78</f>
        <v>0</v>
      </c>
      <c r="W78" s="73">
        <f ca="1">IF(W$2=0,0,W$22*EXP(W$23/($B78+273)/RGas)*(OFFSET('Composition%'!$B48,0,W$13)*OFFSET('Composition%'!$B48,0,W$14)))-IF(W$2=2,0,OFFSET('Composition%'!$B48,0,W$17)*OFFSET('Composition%'!$B48,0,W$18)*(W$24*EXP(-W$25/($B78+273)/RGas)))+ReactionRateK3!W78</f>
        <v>0</v>
      </c>
      <c r="X78" s="73">
        <f ca="1">IF(X$2=0,0,X$22*EXP(X$23/($B78+273)/RGas)*(OFFSET('Composition%'!$B48,0,X$13)*OFFSET('Composition%'!$B48,0,X$14)))-IF(X$2=2,0,OFFSET('Composition%'!$B48,0,X$17)*OFFSET('Composition%'!$B48,0,X$18)*(X$24*EXP(-X$25/($B78+273)/RGas)))+ReactionRateK3!X78</f>
        <v>7.0213999986817966E-8</v>
      </c>
      <c r="Y78" s="73">
        <f ca="1">IF(Y$2=0,0,Y$22*EXP(Y$23/($B78+273)/RGas)*(OFFSET('Composition%'!$B48,0,Y$13)*OFFSET('Composition%'!$B48,0,Y$14)))-IF(Y$2=2,0,OFFSET('Composition%'!$B48,0,Y$17)*OFFSET('Composition%'!$B48,0,Y$18)*(Y$24*EXP(-Y$25/($B78+273)/RGas)))+ReactionRateK3!Y78</f>
        <v>3.475177933222558E-9</v>
      </c>
      <c r="Z78" s="73">
        <f ca="1">IF(Z$2=0,0,Z$22*EXP(Z$23/($B78+273)/RGas)*(OFFSET('Composition%'!$B48,0,Z$13)*OFFSET('Composition%'!$B48,0,Z$14)))-IF(Z$2=2,0,OFFSET('Composition%'!$B48,0,Z$17)*OFFSET('Composition%'!$B48,0,Z$18)*(Z$24*EXP(-Z$25/($B78+273)/RGas)))+ReactionRateK3!Z78</f>
        <v>0</v>
      </c>
      <c r="AA78" s="73">
        <f ca="1">IF(AA$2=0,0,AA$22*EXP(AA$23/($B78+273)/RGas)*(OFFSET('Composition%'!$B48,0,AA$13)*OFFSET('Composition%'!$B48,0,AA$14)))-IF(AA$2=2,0,OFFSET('Composition%'!$B48,0,AA$17)*OFFSET('Composition%'!$B48,0,AA$18)*(AA$24*EXP(-AA$25/($B78+273)/RGas)))+ReactionRateK3!AA78</f>
        <v>0</v>
      </c>
      <c r="AB78" s="73">
        <f ca="1">IF(AB$2=0,0,AB$22*EXP(AB$23/($B78+273)/RGas)*(OFFSET('Composition%'!$B48,0,AB$13)*OFFSET('Composition%'!$B48,0,AB$14)))-IF(AB$2=2,0,OFFSET('Composition%'!$B48,0,AB$17)*OFFSET('Composition%'!$B48,0,AB$18)*(AB$24*EXP(-AB$25/($B78+273)/RGas)))+ReactionRateK3!AB78</f>
        <v>0</v>
      </c>
      <c r="AC78" s="73">
        <f ca="1">IF(AC$2=0,0,AC$22*EXP(AC$23/($B78+273)/RGas)*(OFFSET('Composition%'!$B48,0,AC$13)*OFFSET('Composition%'!$B48,0,AC$14)))-IF(AC$2=2,0,OFFSET('Composition%'!$B48,0,AC$17)*OFFSET('Composition%'!$B48,0,AC$18)*(AC$24*EXP(-AC$25/($B78+273)/RGas)))+ReactionRateK3!AC78</f>
        <v>0</v>
      </c>
      <c r="AD78" s="73">
        <f ca="1">IF(AD$2=0,0,AD$22*EXP(AD$23/($B78+273)/RGas)*(OFFSET('Composition%'!$B48,0,AD$13)*OFFSET('Composition%'!$B48,0,AD$14)))-IF(AD$2=2,0,OFFSET('Composition%'!$B48,0,AD$17)*OFFSET('Composition%'!$B48,0,AD$18)*(AD$24*EXP(-AD$25/($B78+273)/RGas)))+ReactionRateK3!AD78</f>
        <v>0</v>
      </c>
      <c r="AE78" s="73">
        <f ca="1">IF(AE$2=0,0,AE$22*EXP(AE$23/($B78+273)/RGas)*(OFFSET('Composition%'!$B48,0,AE$13)*OFFSET('Composition%'!$B48,0,AE$14)))-IF(AE$2=2,0,OFFSET('Composition%'!$B48,0,AE$17)*OFFSET('Composition%'!$B48,0,AE$18)*(AE$24*EXP(-AE$25/($B78+273)/RGas)))+ReactionRateK3!AE78</f>
        <v>0</v>
      </c>
      <c r="AF78" s="73"/>
      <c r="AG78" s="73">
        <f ca="1">IF(AG$2=0,0,AG$22*EXP(AG$23/($B78+273)/RGas)*(OFFSET('Composition%'!$B48,0,AG$13)*OFFSET('Composition%'!$B48,0,AG$14)))-IF(AG$2=2,0,OFFSET('Composition%'!$B48,0,AG$17)*OFFSET('Composition%'!$B48,0,AG$18)*(AG$24*EXP(-AG$25/($B78+273)/RGas)))+ReactionRateK3!AG78</f>
        <v>0</v>
      </c>
      <c r="AH78" s="73">
        <f ca="1">IF(AH$2=0,0,AH$22*EXP(AH$23/($B78+273)/RGas)*(OFFSET('Composition%'!$B48,0,AH$13)*OFFSET('Composition%'!$B48,0,AH$14)))-IF(AH$2=2,0,OFFSET('Composition%'!$B48,0,AH$17)*OFFSET('Composition%'!$B48,0,AH$18)*(AH$24*EXP(-AH$25/($B78+273)/RGas)))+ReactionRateK3!AH78</f>
        <v>0</v>
      </c>
      <c r="AI78" s="73">
        <f ca="1">IF(AI$2=0,0,AI$22*EXP(AI$23/($B78+273)/RGas)*(OFFSET('Composition%'!$B48,0,AI$13)*OFFSET('Composition%'!$B48,0,AI$14)))-IF(AI$2=2,0,OFFSET('Composition%'!$B48,0,AI$17)*OFFSET('Composition%'!$B48,0,AI$18)*(AI$24*EXP(-AI$25/($B78+273)/RGas)))+ReactionRateK3!AI78</f>
        <v>0</v>
      </c>
      <c r="AJ78" s="73">
        <f ca="1">IF(AJ$2=0,0,AJ$22*EXP(AJ$23/($B78+273)/RGas)*(OFFSET('Composition%'!$B48,0,AJ$13)*OFFSET('Composition%'!$B48,0,AJ$14)))-IF(AJ$2=2,0,OFFSET('Composition%'!$B48,0,AJ$17)*OFFSET('Composition%'!$B48,0,AJ$18)*(AJ$24*EXP(-AJ$25/($B78+273)/RGas)))+ReactionRateK3!AJ78</f>
        <v>0</v>
      </c>
      <c r="AK78" s="73">
        <f ca="1">IF(AK$2=0,0,AK$22*EXP(AK$23/($B78+273)/RGas)*(OFFSET('Composition%'!$B48,0,AK$13)*OFFSET('Composition%'!$B48,0,AK$14)))-IF(AK$2=2,0,OFFSET('Composition%'!$B48,0,AK$17)*OFFSET('Composition%'!$B48,0,AK$18)*(AK$24*EXP(-AK$25/($B78+273)/RGas)))+ReactionRateK3!AK78</f>
        <v>0</v>
      </c>
      <c r="AL78" s="73">
        <f ca="1">IF(AL$2=0,0,AL$22*EXP(AL$23/($B78+273)/RGas)*(OFFSET('Composition%'!$B48,0,AL$13)*OFFSET('Composition%'!$B48,0,AL$14)))-IF(AL$2=2,0,OFFSET('Composition%'!$B48,0,AL$17)*OFFSET('Composition%'!$B48,0,AL$18)*(AL$24*EXP(-AL$25/($B78+273)/RGas)))+ReactionRateK3!AL78</f>
        <v>0</v>
      </c>
      <c r="AM78" s="73"/>
      <c r="AN78" s="73">
        <f ca="1">IF(AN$2=0,0,AN$22*EXP(AN$23/($B78+273)/RGas)*(OFFSET('Composition%'!$B48,0,AN$13)*OFFSET('Composition%'!$B48,0,AN$14)))-IF(AN$2=2,0,OFFSET('Composition%'!$B48,0,AN$17)*OFFSET('Composition%'!$B48,0,AN$18)*(AN$24*EXP(-AN$25/($B78+273)/RGas)))+ReactionRateK3!AN78</f>
        <v>0</v>
      </c>
      <c r="AO78" s="73">
        <f ca="1">IF(AO$2=0,0,AO$22*EXP(AO$23/($B78+273)/RGas)*(OFFSET('Composition%'!$B48,0,AO$13)*OFFSET('Composition%'!$B48,0,AO$14)))-IF(AO$2=2,0,OFFSET('Composition%'!$B48,0,AO$17)*OFFSET('Composition%'!$B48,0,AO$18)*(AO$24*EXP(-AO$25/($B78+273)/RGas)))+ReactionRateK3!AO78</f>
        <v>0</v>
      </c>
      <c r="AP78" s="73">
        <f ca="1">IF(AP$2=0,0,AP$22*EXP(AP$23/($B78+273)/RGas)*(OFFSET('Composition%'!$B48,0,AP$13)*OFFSET('Composition%'!$B48,0,AP$14)))-IF(AP$2=2,0,OFFSET('Composition%'!$B48,0,AP$17)*OFFSET('Composition%'!$B48,0,AP$18)*(AP$24*EXP(-AP$25/($B78+273)/RGas)))+ReactionRateK3!AP78</f>
        <v>7.4107589714390339E-12</v>
      </c>
      <c r="AQ78" s="73">
        <f ca="1">IF(AQ$2=0,0,AQ$22*EXP(AQ$23/($B78+273)/RGas)*(OFFSET('Composition%'!$B48,0,AQ$13)*OFFSET('Composition%'!$B48,0,AQ$14)))-IF(AQ$2=2,0,OFFSET('Composition%'!$B48,0,AQ$17)*OFFSET('Composition%'!$B48,0,AQ$18)*(AQ$24*EXP(-AQ$25/($B78+273)/RGas)))+ReactionRateK3!AQ78</f>
        <v>0</v>
      </c>
      <c r="AR78" s="73">
        <f ca="1">IF(AR$2=0,0,AR$22*EXP(AR$23/($B78+273)/RGas)*(OFFSET('Composition%'!$B48,0,AR$13)*OFFSET('Composition%'!$B48,0,AR$14)))-IF(AR$2=2,0,OFFSET('Composition%'!$B48,0,AR$17)*OFFSET('Composition%'!$B48,0,AR$18)*(AR$24*EXP(-AR$25/($B78+273)/RGas)))+ReactionRateK3!AR78</f>
        <v>0</v>
      </c>
    </row>
    <row r="79" spans="1:44">
      <c r="A79" s="3">
        <f t="shared" si="9"/>
        <v>2.3499999999999996</v>
      </c>
      <c r="B79" s="19">
        <f ca="1">'Composition%'!B49</f>
        <v>413.71553635936334</v>
      </c>
      <c r="C79">
        <f t="shared" si="8"/>
        <v>30</v>
      </c>
      <c r="D79" s="26" t="e">
        <f>(#REF!*ReactionRateK4!C79)^3</f>
        <v>#REF!</v>
      </c>
      <c r="E79" s="4"/>
      <c r="F79" s="73">
        <f ca="1">IF(F$2=0,0,F$22*EXP(F$23/($B79+273)/RGas)*(OFFSET('Composition%'!$B49,0,F$13)*OFFSET('Composition%'!$B49,0,F$14)))-IF(F$2=2,0,OFFSET('Composition%'!$B49,0,F$17)*OFFSET('Composition%'!$B49,0,F$18)*(F$24*EXP(-F$25/($B79+273)/RGas)))+ReactionRateK3!F79</f>
        <v>1.0471225096337574E-2</v>
      </c>
      <c r="G79" s="73">
        <f ca="1">IF(G$2=0,0,G$22*EXP(G$23/($B79+273)/RGas)*(OFFSET('Composition%'!$B49,0,G$13)*OFFSET('Composition%'!$B49,0,G$14)))-IF(G$2=2,0,OFFSET('Composition%'!$B49,0,G$17)*OFFSET('Composition%'!$B49,0,G$18)*(G$24*EXP(-G$25/($B79+273)/RGas)))+ReactionRateK3!G79</f>
        <v>4.0077163974169792E-3</v>
      </c>
      <c r="H79" s="73">
        <f ca="1">IF(H$2=0,0,H$22*EXP(H$23/($B79+273)/RGas)*(OFFSET('Composition%'!$B49,0,H$13)*OFFSET('Composition%'!$B49,0,H$14)))-IF(H$2=2,0,OFFSET('Composition%'!$B49,0,H$17)*OFFSET('Composition%'!$B49,0,H$18)*(H$24*EXP(-H$25/($B79+273)/RGas)))+ReactionRateK3!H79</f>
        <v>-6.6106943786180891E-6</v>
      </c>
      <c r="I79" s="73">
        <f ca="1">IF(I$2=0,0,I$22*EXP(I$23/($B79+273)/RGas)*(OFFSET('Composition%'!$B49,0,I$13)*OFFSET('Composition%'!$B49,0,I$14)))-IF(I$2=2,0,OFFSET('Composition%'!$B49,0,I$17)*OFFSET('Composition%'!$B49,0,I$18)*(I$24*EXP(-I$25/($B79+273)/RGas)))+ReactionRateK3!I79</f>
        <v>-9.0233709558037789E-5</v>
      </c>
      <c r="J79" s="73"/>
      <c r="K79" s="73">
        <f ca="1">IF(K$2=0,0,K$22*EXP(K$23/($B79+273)/RGas)*(OFFSET('Composition%'!$B49,0,K$13)*OFFSET('Composition%'!$B49,0,K$14)))-IF(K$2=2,0,OFFSET('Composition%'!$B49,0,K$17)*OFFSET('Composition%'!$B49,0,K$18)*(K$24*EXP(-K$25/($B79+273)/RGas)))+ReactionRateK3!K79</f>
        <v>4.5023917775784045E-2</v>
      </c>
      <c r="L79" s="73">
        <f ca="1">IF(L$2=0,0,L$22*EXP(L$23/($B79+273)/RGas)*(OFFSET('Composition%'!$B49,0,L$13)*OFFSET('Composition%'!$B49,0,L$14)))-IF(L$2=2,0,OFFSET('Composition%'!$B49,0,L$17)*OFFSET('Composition%'!$B49,0,L$18)*(L$24*EXP(-L$25/($B79+273)/RGas)))+ReactionRateK3!L79</f>
        <v>-8.142344222404653E-3</v>
      </c>
      <c r="M79" s="73">
        <f ca="1">IF(M$2=0,0,M$22*EXP(M$23/($B79+273)/RGas)*(OFFSET('Composition%'!$B49,0,M$13)*OFFSET('Composition%'!$B49,0,M$14)))-IF(M$2=2,0,OFFSET('Composition%'!$B49,0,M$17)*OFFSET('Composition%'!$B49,0,M$18)*(M$24*EXP(-M$25/($B79+273)/RGas)))+ReactionRateK3!M79</f>
        <v>0</v>
      </c>
      <c r="N79" s="73"/>
      <c r="O79" s="73">
        <f ca="1">IF(O$2=0,0,O$22*EXP(O$23/($B79+273)/RGas)*(OFFSET('Composition%'!$B49,0,O$13)*OFFSET('Composition%'!$B49,0,O$14)))-IF(O$2=2,0,OFFSET('Composition%'!$B49,0,O$17)*OFFSET('Composition%'!$B49,0,O$18)*(O$24*EXP(-O$25/($B79+273)/RGas)))+ReactionRateK3!O79</f>
        <v>0</v>
      </c>
      <c r="P79" s="73">
        <f ca="1">IF(P$2=0,0,P$22*EXP(P$23/($B79+273)/RGas)*(OFFSET('Composition%'!$B49,0,P$13)*OFFSET('Composition%'!$B49,0,P$14)))-IF(P$2=2,0,OFFSET('Composition%'!$B49,0,P$17)*OFFSET('Composition%'!$B49,0,P$18)*(P$24*EXP(-P$25/($B79+273)/RGas)))+ReactionRateK3!P79</f>
        <v>2.6700716037154494E-2</v>
      </c>
      <c r="Q79" s="73">
        <f ca="1">IF(Q$2=0,0,Q$22*EXP(Q$23/($B79+273)/RGas)*(OFFSET('Composition%'!$B49,0,Q$13)*OFFSET('Composition%'!$B49,0,Q$14)))-IF(Q$2=2,0,OFFSET('Composition%'!$B49,0,Q$17)*OFFSET('Composition%'!$B49,0,Q$18)*(Q$24*EXP(-Q$25/($B79+273)/RGas)))+ReactionRateK3!Q79</f>
        <v>1.4183632541262168E-4</v>
      </c>
      <c r="R79" s="73">
        <f ca="1">IF(R$2=0,0,R$22*EXP(R$23/($B79+273)/RGas)*(OFFSET('Composition%'!$B49,0,R$13)*OFFSET('Composition%'!$B49,0,R$14)))-IF(R$2=2,0,OFFSET('Composition%'!$B49,0,R$17)*OFFSET('Composition%'!$B49,0,R$18)*(R$24*EXP(-R$25/($B79+273)/RGas)))+ReactionRateK3!R79</f>
        <v>2.5009105427203918E-5</v>
      </c>
      <c r="S79" s="73"/>
      <c r="T79" s="73">
        <f ca="1">IF(T$2=0,0,T$22*EXP(T$23/($B79+273)/RGas)*(OFFSET('Composition%'!$B49,0,T$13)*OFFSET('Composition%'!$B49,0,T$14)))-IF(T$2=2,0,OFFSET('Composition%'!$B49,0,T$17)*OFFSET('Composition%'!$B49,0,T$18)*(T$24*EXP(-T$25/($B79+273)/RGas)))+ReactionRateK3!T79</f>
        <v>2.9102018639927088E-3</v>
      </c>
      <c r="U79" s="73">
        <f ca="1">IF(U$2=0,0,U$22*EXP(U$23/($B79+273)/RGas)*(OFFSET('Composition%'!$B49,0,U$13)*OFFSET('Composition%'!$B49,0,U$14)))-IF(U$2=2,0,OFFSET('Composition%'!$B49,0,U$17)*OFFSET('Composition%'!$B49,0,U$18)*(U$24*EXP(-U$25/($B79+273)/RGas)))+ReactionRateK3!U79</f>
        <v>6.4487597326766088E-5</v>
      </c>
      <c r="V79" s="73">
        <f ca="1">IF(V$2=0,0,V$22*EXP(V$23/($B79+273)/RGas)*(OFFSET('Composition%'!$B49,0,V$13)*OFFSET('Composition%'!$B49,0,V$14)))-IF(V$2=2,0,OFFSET('Composition%'!$B49,0,V$17)*OFFSET('Composition%'!$B49,0,V$18)*(V$24*EXP(-V$25/($B79+273)/RGas)))+ReactionRateK3!V79</f>
        <v>0</v>
      </c>
      <c r="W79" s="73">
        <f ca="1">IF(W$2=0,0,W$22*EXP(W$23/($B79+273)/RGas)*(OFFSET('Composition%'!$B49,0,W$13)*OFFSET('Composition%'!$B49,0,W$14)))-IF(W$2=2,0,OFFSET('Composition%'!$B49,0,W$17)*OFFSET('Composition%'!$B49,0,W$18)*(W$24*EXP(-W$25/($B79+273)/RGas)))+ReactionRateK3!W79</f>
        <v>0</v>
      </c>
      <c r="X79" s="73">
        <f ca="1">IF(X$2=0,0,X$22*EXP(X$23/($B79+273)/RGas)*(OFFSET('Composition%'!$B49,0,X$13)*OFFSET('Composition%'!$B49,0,X$14)))-IF(X$2=2,0,OFFSET('Composition%'!$B49,0,X$17)*OFFSET('Composition%'!$B49,0,X$18)*(X$24*EXP(-X$25/($B79+273)/RGas)))+ReactionRateK3!X79</f>
        <v>7.0101909288777026E-8</v>
      </c>
      <c r="Y79" s="73">
        <f ca="1">IF(Y$2=0,0,Y$22*EXP(Y$23/($B79+273)/RGas)*(OFFSET('Composition%'!$B49,0,Y$13)*OFFSET('Composition%'!$B49,0,Y$14)))-IF(Y$2=2,0,OFFSET('Composition%'!$B49,0,Y$17)*OFFSET('Composition%'!$B49,0,Y$18)*(Y$24*EXP(-Y$25/($B79+273)/RGas)))+ReactionRateK3!Y79</f>
        <v>3.4696301062874099E-9</v>
      </c>
      <c r="Z79" s="73">
        <f ca="1">IF(Z$2=0,0,Z$22*EXP(Z$23/($B79+273)/RGas)*(OFFSET('Composition%'!$B49,0,Z$13)*OFFSET('Composition%'!$B49,0,Z$14)))-IF(Z$2=2,0,OFFSET('Composition%'!$B49,0,Z$17)*OFFSET('Composition%'!$B49,0,Z$18)*(Z$24*EXP(-Z$25/($B79+273)/RGas)))+ReactionRateK3!Z79</f>
        <v>0</v>
      </c>
      <c r="AA79" s="73">
        <f ca="1">IF(AA$2=0,0,AA$22*EXP(AA$23/($B79+273)/RGas)*(OFFSET('Composition%'!$B49,0,AA$13)*OFFSET('Composition%'!$B49,0,AA$14)))-IF(AA$2=2,0,OFFSET('Composition%'!$B49,0,AA$17)*OFFSET('Composition%'!$B49,0,AA$18)*(AA$24*EXP(-AA$25/($B79+273)/RGas)))+ReactionRateK3!AA79</f>
        <v>0</v>
      </c>
      <c r="AB79" s="73">
        <f ca="1">IF(AB$2=0,0,AB$22*EXP(AB$23/($B79+273)/RGas)*(OFFSET('Composition%'!$B49,0,AB$13)*OFFSET('Composition%'!$B49,0,AB$14)))-IF(AB$2=2,0,OFFSET('Composition%'!$B49,0,AB$17)*OFFSET('Composition%'!$B49,0,AB$18)*(AB$24*EXP(-AB$25/($B79+273)/RGas)))+ReactionRateK3!AB79</f>
        <v>0</v>
      </c>
      <c r="AC79" s="73">
        <f ca="1">IF(AC$2=0,0,AC$22*EXP(AC$23/($B79+273)/RGas)*(OFFSET('Composition%'!$B49,0,AC$13)*OFFSET('Composition%'!$B49,0,AC$14)))-IF(AC$2=2,0,OFFSET('Composition%'!$B49,0,AC$17)*OFFSET('Composition%'!$B49,0,AC$18)*(AC$24*EXP(-AC$25/($B79+273)/RGas)))+ReactionRateK3!AC79</f>
        <v>0</v>
      </c>
      <c r="AD79" s="73">
        <f ca="1">IF(AD$2=0,0,AD$22*EXP(AD$23/($B79+273)/RGas)*(OFFSET('Composition%'!$B49,0,AD$13)*OFFSET('Composition%'!$B49,0,AD$14)))-IF(AD$2=2,0,OFFSET('Composition%'!$B49,0,AD$17)*OFFSET('Composition%'!$B49,0,AD$18)*(AD$24*EXP(-AD$25/($B79+273)/RGas)))+ReactionRateK3!AD79</f>
        <v>0</v>
      </c>
      <c r="AE79" s="73">
        <f ca="1">IF(AE$2=0,0,AE$22*EXP(AE$23/($B79+273)/RGas)*(OFFSET('Composition%'!$B49,0,AE$13)*OFFSET('Composition%'!$B49,0,AE$14)))-IF(AE$2=2,0,OFFSET('Composition%'!$B49,0,AE$17)*OFFSET('Composition%'!$B49,0,AE$18)*(AE$24*EXP(-AE$25/($B79+273)/RGas)))+ReactionRateK3!AE79</f>
        <v>0</v>
      </c>
      <c r="AF79" s="73"/>
      <c r="AG79" s="73">
        <f ca="1">IF(AG$2=0,0,AG$22*EXP(AG$23/($B79+273)/RGas)*(OFFSET('Composition%'!$B49,0,AG$13)*OFFSET('Composition%'!$B49,0,AG$14)))-IF(AG$2=2,0,OFFSET('Composition%'!$B49,0,AG$17)*OFFSET('Composition%'!$B49,0,AG$18)*(AG$24*EXP(-AG$25/($B79+273)/RGas)))+ReactionRateK3!AG79</f>
        <v>0</v>
      </c>
      <c r="AH79" s="73">
        <f ca="1">IF(AH$2=0,0,AH$22*EXP(AH$23/($B79+273)/RGas)*(OFFSET('Composition%'!$B49,0,AH$13)*OFFSET('Composition%'!$B49,0,AH$14)))-IF(AH$2=2,0,OFFSET('Composition%'!$B49,0,AH$17)*OFFSET('Composition%'!$B49,0,AH$18)*(AH$24*EXP(-AH$25/($B79+273)/RGas)))+ReactionRateK3!AH79</f>
        <v>0</v>
      </c>
      <c r="AI79" s="73">
        <f ca="1">IF(AI$2=0,0,AI$22*EXP(AI$23/($B79+273)/RGas)*(OFFSET('Composition%'!$B49,0,AI$13)*OFFSET('Composition%'!$B49,0,AI$14)))-IF(AI$2=2,0,OFFSET('Composition%'!$B49,0,AI$17)*OFFSET('Composition%'!$B49,0,AI$18)*(AI$24*EXP(-AI$25/($B79+273)/RGas)))+ReactionRateK3!AI79</f>
        <v>0</v>
      </c>
      <c r="AJ79" s="73">
        <f ca="1">IF(AJ$2=0,0,AJ$22*EXP(AJ$23/($B79+273)/RGas)*(OFFSET('Composition%'!$B49,0,AJ$13)*OFFSET('Composition%'!$B49,0,AJ$14)))-IF(AJ$2=2,0,OFFSET('Composition%'!$B49,0,AJ$17)*OFFSET('Composition%'!$B49,0,AJ$18)*(AJ$24*EXP(-AJ$25/($B79+273)/RGas)))+ReactionRateK3!AJ79</f>
        <v>0</v>
      </c>
      <c r="AK79" s="73">
        <f ca="1">IF(AK$2=0,0,AK$22*EXP(AK$23/($B79+273)/RGas)*(OFFSET('Composition%'!$B49,0,AK$13)*OFFSET('Composition%'!$B49,0,AK$14)))-IF(AK$2=2,0,OFFSET('Composition%'!$B49,0,AK$17)*OFFSET('Composition%'!$B49,0,AK$18)*(AK$24*EXP(-AK$25/($B79+273)/RGas)))+ReactionRateK3!AK79</f>
        <v>0</v>
      </c>
      <c r="AL79" s="73">
        <f ca="1">IF(AL$2=0,0,AL$22*EXP(AL$23/($B79+273)/RGas)*(OFFSET('Composition%'!$B49,0,AL$13)*OFFSET('Composition%'!$B49,0,AL$14)))-IF(AL$2=2,0,OFFSET('Composition%'!$B49,0,AL$17)*OFFSET('Composition%'!$B49,0,AL$18)*(AL$24*EXP(-AL$25/($B79+273)/RGas)))+ReactionRateK3!AL79</f>
        <v>0</v>
      </c>
      <c r="AM79" s="73"/>
      <c r="AN79" s="73">
        <f ca="1">IF(AN$2=0,0,AN$22*EXP(AN$23/($B79+273)/RGas)*(OFFSET('Composition%'!$B49,0,AN$13)*OFFSET('Composition%'!$B49,0,AN$14)))-IF(AN$2=2,0,OFFSET('Composition%'!$B49,0,AN$17)*OFFSET('Composition%'!$B49,0,AN$18)*(AN$24*EXP(-AN$25/($B79+273)/RGas)))+ReactionRateK3!AN79</f>
        <v>0</v>
      </c>
      <c r="AO79" s="73">
        <f ca="1">IF(AO$2=0,0,AO$22*EXP(AO$23/($B79+273)/RGas)*(OFFSET('Composition%'!$B49,0,AO$13)*OFFSET('Composition%'!$B49,0,AO$14)))-IF(AO$2=2,0,OFFSET('Composition%'!$B49,0,AO$17)*OFFSET('Composition%'!$B49,0,AO$18)*(AO$24*EXP(-AO$25/($B79+273)/RGas)))+ReactionRateK3!AO79</f>
        <v>0</v>
      </c>
      <c r="AP79" s="73">
        <f ca="1">IF(AP$2=0,0,AP$22*EXP(AP$23/($B79+273)/RGas)*(OFFSET('Composition%'!$B49,0,AP$13)*OFFSET('Composition%'!$B49,0,AP$14)))-IF(AP$2=2,0,OFFSET('Composition%'!$B49,0,AP$17)*OFFSET('Composition%'!$B49,0,AP$18)*(AP$24*EXP(-AP$25/($B79+273)/RGas)))+ReactionRateK3!AP79</f>
        <v>7.4134363414293521E-12</v>
      </c>
      <c r="AQ79" s="73">
        <f ca="1">IF(AQ$2=0,0,AQ$22*EXP(AQ$23/($B79+273)/RGas)*(OFFSET('Composition%'!$B49,0,AQ$13)*OFFSET('Composition%'!$B49,0,AQ$14)))-IF(AQ$2=2,0,OFFSET('Composition%'!$B49,0,AQ$17)*OFFSET('Composition%'!$B49,0,AQ$18)*(AQ$24*EXP(-AQ$25/($B79+273)/RGas)))+ReactionRateK3!AQ79</f>
        <v>0</v>
      </c>
      <c r="AR79" s="73">
        <f ca="1">IF(AR$2=0,0,AR$22*EXP(AR$23/($B79+273)/RGas)*(OFFSET('Composition%'!$B49,0,AR$13)*OFFSET('Composition%'!$B49,0,AR$14)))-IF(AR$2=2,0,OFFSET('Composition%'!$B49,0,AR$17)*OFFSET('Composition%'!$B49,0,AR$18)*(AR$24*EXP(-AR$25/($B79+273)/RGas)))+ReactionRateK3!AR79</f>
        <v>0</v>
      </c>
    </row>
    <row r="80" spans="1:44">
      <c r="A80" s="3">
        <f t="shared" si="9"/>
        <v>2.3999999999999995</v>
      </c>
      <c r="B80" s="19">
        <f ca="1">'Composition%'!B50</f>
        <v>413.76380570994309</v>
      </c>
      <c r="C80">
        <f t="shared" si="8"/>
        <v>30</v>
      </c>
      <c r="D80" s="26" t="e">
        <f>(#REF!*ReactionRateK4!C80)^3</f>
        <v>#REF!</v>
      </c>
      <c r="E80" s="4"/>
      <c r="F80" s="73">
        <f ca="1">IF(F$2=0,0,F$22*EXP(F$23/($B80+273)/RGas)*(OFFSET('Composition%'!$B50,0,F$13)*OFFSET('Composition%'!$B50,0,F$14)))-IF(F$2=2,0,OFFSET('Composition%'!$B50,0,F$17)*OFFSET('Composition%'!$B50,0,F$18)*(F$24*EXP(-F$25/($B80+273)/RGas)))+ReactionRateK3!F80</f>
        <v>1.0256324713367794E-2</v>
      </c>
      <c r="G80" s="73">
        <f ca="1">IF(G$2=0,0,G$22*EXP(G$23/($B80+273)/RGas)*(OFFSET('Composition%'!$B50,0,G$13)*OFFSET('Composition%'!$B50,0,G$14)))-IF(G$2=2,0,OFFSET('Composition%'!$B50,0,G$17)*OFFSET('Composition%'!$B50,0,G$18)*(G$24*EXP(-G$25/($B80+273)/RGas)))+ReactionRateK3!G80</f>
        <v>3.9315652056302226E-3</v>
      </c>
      <c r="H80" s="73">
        <f ca="1">IF(H$2=0,0,H$22*EXP(H$23/($B80+273)/RGas)*(OFFSET('Composition%'!$B50,0,H$13)*OFFSET('Composition%'!$B50,0,H$14)))-IF(H$2=2,0,OFFSET('Composition%'!$B50,0,H$17)*OFFSET('Composition%'!$B50,0,H$18)*(H$24*EXP(-H$25/($B80+273)/RGas)))+ReactionRateK3!H80</f>
        <v>-6.6669987158985101E-6</v>
      </c>
      <c r="I80" s="73">
        <f ca="1">IF(I$2=0,0,I$22*EXP(I$23/($B80+273)/RGas)*(OFFSET('Composition%'!$B50,0,I$13)*OFFSET('Composition%'!$B50,0,I$14)))-IF(I$2=2,0,OFFSET('Composition%'!$B50,0,I$17)*OFFSET('Composition%'!$B50,0,I$18)*(I$24*EXP(-I$25/($B80+273)/RGas)))+ReactionRateK3!I80</f>
        <v>-7.2372000171616211E-5</v>
      </c>
      <c r="J80" s="73"/>
      <c r="K80" s="73">
        <f ca="1">IF(K$2=0,0,K$22*EXP(K$23/($B80+273)/RGas)*(OFFSET('Composition%'!$B50,0,K$13)*OFFSET('Composition%'!$B50,0,K$14)))-IF(K$2=2,0,OFFSET('Composition%'!$B50,0,K$17)*OFFSET('Composition%'!$B50,0,K$18)*(K$24*EXP(-K$25/($B80+273)/RGas)))+ReactionRateK3!K80</f>
        <v>4.4212940352752084E-2</v>
      </c>
      <c r="L80" s="73">
        <f ca="1">IF(L$2=0,0,L$22*EXP(L$23/($B80+273)/RGas)*(OFFSET('Composition%'!$B50,0,L$13)*OFFSET('Composition%'!$B50,0,L$14)))-IF(L$2=2,0,OFFSET('Composition%'!$B50,0,L$17)*OFFSET('Composition%'!$B50,0,L$18)*(L$24*EXP(-L$25/($B80+273)/RGas)))+ReactionRateK3!L80</f>
        <v>-8.0210461907816721E-3</v>
      </c>
      <c r="M80" s="73">
        <f ca="1">IF(M$2=0,0,M$22*EXP(M$23/($B80+273)/RGas)*(OFFSET('Composition%'!$B50,0,M$13)*OFFSET('Composition%'!$B50,0,M$14)))-IF(M$2=2,0,OFFSET('Composition%'!$B50,0,M$17)*OFFSET('Composition%'!$B50,0,M$18)*(M$24*EXP(-M$25/($B80+273)/RGas)))+ReactionRateK3!M80</f>
        <v>0</v>
      </c>
      <c r="N80" s="73"/>
      <c r="O80" s="73">
        <f ca="1">IF(O$2=0,0,O$22*EXP(O$23/($B80+273)/RGas)*(OFFSET('Composition%'!$B50,0,O$13)*OFFSET('Composition%'!$B50,0,O$14)))-IF(O$2=2,0,OFFSET('Composition%'!$B50,0,O$17)*OFFSET('Composition%'!$B50,0,O$18)*(O$24*EXP(-O$25/($B80+273)/RGas)))+ReactionRateK3!O80</f>
        <v>0</v>
      </c>
      <c r="P80" s="73">
        <f ca="1">IF(P$2=0,0,P$22*EXP(P$23/($B80+273)/RGas)*(OFFSET('Composition%'!$B50,0,P$13)*OFFSET('Composition%'!$B50,0,P$14)))-IF(P$2=2,0,OFFSET('Composition%'!$B50,0,P$17)*OFFSET('Composition%'!$B50,0,P$18)*(P$24*EXP(-P$25/($B80+273)/RGas)))+ReactionRateK3!P80</f>
        <v>2.6913423993837199E-2</v>
      </c>
      <c r="Q80" s="73">
        <f ca="1">IF(Q$2=0,0,Q$22*EXP(Q$23/($B80+273)/RGas)*(OFFSET('Composition%'!$B50,0,Q$13)*OFFSET('Composition%'!$B50,0,Q$14)))-IF(Q$2=2,0,OFFSET('Composition%'!$B50,0,Q$17)*OFFSET('Composition%'!$B50,0,Q$18)*(Q$24*EXP(-Q$25/($B80+273)/RGas)))+ReactionRateK3!Q80</f>
        <v>1.456066543433524E-4</v>
      </c>
      <c r="R80" s="73">
        <f ca="1">IF(R$2=0,0,R$22*EXP(R$23/($B80+273)/RGas)*(OFFSET('Composition%'!$B50,0,R$13)*OFFSET('Composition%'!$B50,0,R$14)))-IF(R$2=2,0,OFFSET('Composition%'!$B50,0,R$17)*OFFSET('Composition%'!$B50,0,R$18)*(R$24*EXP(-R$25/($B80+273)/RGas)))+ReactionRateK3!R80</f>
        <v>2.6196217123797861E-5</v>
      </c>
      <c r="S80" s="73"/>
      <c r="T80" s="73">
        <f ca="1">IF(T$2=0,0,T$22*EXP(T$23/($B80+273)/RGas)*(OFFSET('Composition%'!$B50,0,T$13)*OFFSET('Composition%'!$B50,0,T$14)))-IF(T$2=2,0,OFFSET('Composition%'!$B50,0,T$17)*OFFSET('Composition%'!$B50,0,T$18)*(T$24*EXP(-T$25/($B80+273)/RGas)))+ReactionRateK3!T80</f>
        <v>2.7242750873061002E-3</v>
      </c>
      <c r="U80" s="73">
        <f ca="1">IF(U$2=0,0,U$22*EXP(U$23/($B80+273)/RGas)*(OFFSET('Composition%'!$B50,0,U$13)*OFFSET('Composition%'!$B50,0,U$14)))-IF(U$2=2,0,OFFSET('Composition%'!$B50,0,U$17)*OFFSET('Composition%'!$B50,0,U$18)*(U$24*EXP(-U$25/($B80+273)/RGas)))+ReactionRateK3!U80</f>
        <v>5.8346409643013982E-5</v>
      </c>
      <c r="V80" s="73">
        <f ca="1">IF(V$2=0,0,V$22*EXP(V$23/($B80+273)/RGas)*(OFFSET('Composition%'!$B50,0,V$13)*OFFSET('Composition%'!$B50,0,V$14)))-IF(V$2=2,0,OFFSET('Composition%'!$B50,0,V$17)*OFFSET('Composition%'!$B50,0,V$18)*(V$24*EXP(-V$25/($B80+273)/RGas)))+ReactionRateK3!V80</f>
        <v>0</v>
      </c>
      <c r="W80" s="73">
        <f ca="1">IF(W$2=0,0,W$22*EXP(W$23/($B80+273)/RGas)*(OFFSET('Composition%'!$B50,0,W$13)*OFFSET('Composition%'!$B50,0,W$14)))-IF(W$2=2,0,OFFSET('Composition%'!$B50,0,W$17)*OFFSET('Composition%'!$B50,0,W$18)*(W$24*EXP(-W$25/($B80+273)/RGas)))+ReactionRateK3!W80</f>
        <v>0</v>
      </c>
      <c r="X80" s="73">
        <f ca="1">IF(X$2=0,0,X$22*EXP(X$23/($B80+273)/RGas)*(OFFSET('Composition%'!$B50,0,X$13)*OFFSET('Composition%'!$B50,0,X$14)))-IF(X$2=2,0,OFFSET('Composition%'!$B50,0,X$17)*OFFSET('Composition%'!$B50,0,X$18)*(X$24*EXP(-X$25/($B80+273)/RGas)))+ReactionRateK3!X80</f>
        <v>6.9997048179198995E-8</v>
      </c>
      <c r="Y80" s="73">
        <f ca="1">IF(Y$2=0,0,Y$22*EXP(Y$23/($B80+273)/RGas)*(OFFSET('Composition%'!$B50,0,Y$13)*OFFSET('Composition%'!$B50,0,Y$14)))-IF(Y$2=2,0,OFFSET('Composition%'!$B50,0,Y$17)*OFFSET('Composition%'!$B50,0,Y$18)*(Y$24*EXP(-Y$25/($B80+273)/RGas)))+ReactionRateK3!Y80</f>
        <v>3.4644401012438688E-9</v>
      </c>
      <c r="Z80" s="73">
        <f ca="1">IF(Z$2=0,0,Z$22*EXP(Z$23/($B80+273)/RGas)*(OFFSET('Composition%'!$B50,0,Z$13)*OFFSET('Composition%'!$B50,0,Z$14)))-IF(Z$2=2,0,OFFSET('Composition%'!$B50,0,Z$17)*OFFSET('Composition%'!$B50,0,Z$18)*(Z$24*EXP(-Z$25/($B80+273)/RGas)))+ReactionRateK3!Z80</f>
        <v>0</v>
      </c>
      <c r="AA80" s="73">
        <f ca="1">IF(AA$2=0,0,AA$22*EXP(AA$23/($B80+273)/RGas)*(OFFSET('Composition%'!$B50,0,AA$13)*OFFSET('Composition%'!$B50,0,AA$14)))-IF(AA$2=2,0,OFFSET('Composition%'!$B50,0,AA$17)*OFFSET('Composition%'!$B50,0,AA$18)*(AA$24*EXP(-AA$25/($B80+273)/RGas)))+ReactionRateK3!AA80</f>
        <v>0</v>
      </c>
      <c r="AB80" s="73">
        <f ca="1">IF(AB$2=0,0,AB$22*EXP(AB$23/($B80+273)/RGas)*(OFFSET('Composition%'!$B50,0,AB$13)*OFFSET('Composition%'!$B50,0,AB$14)))-IF(AB$2=2,0,OFFSET('Composition%'!$B50,0,AB$17)*OFFSET('Composition%'!$B50,0,AB$18)*(AB$24*EXP(-AB$25/($B80+273)/RGas)))+ReactionRateK3!AB80</f>
        <v>0</v>
      </c>
      <c r="AC80" s="73">
        <f ca="1">IF(AC$2=0,0,AC$22*EXP(AC$23/($B80+273)/RGas)*(OFFSET('Composition%'!$B50,0,AC$13)*OFFSET('Composition%'!$B50,0,AC$14)))-IF(AC$2=2,0,OFFSET('Composition%'!$B50,0,AC$17)*OFFSET('Composition%'!$B50,0,AC$18)*(AC$24*EXP(-AC$25/($B80+273)/RGas)))+ReactionRateK3!AC80</f>
        <v>0</v>
      </c>
      <c r="AD80" s="73">
        <f ca="1">IF(AD$2=0,0,AD$22*EXP(AD$23/($B80+273)/RGas)*(OFFSET('Composition%'!$B50,0,AD$13)*OFFSET('Composition%'!$B50,0,AD$14)))-IF(AD$2=2,0,OFFSET('Composition%'!$B50,0,AD$17)*OFFSET('Composition%'!$B50,0,AD$18)*(AD$24*EXP(-AD$25/($B80+273)/RGas)))+ReactionRateK3!AD80</f>
        <v>0</v>
      </c>
      <c r="AE80" s="73">
        <f ca="1">IF(AE$2=0,0,AE$22*EXP(AE$23/($B80+273)/RGas)*(OFFSET('Composition%'!$B50,0,AE$13)*OFFSET('Composition%'!$B50,0,AE$14)))-IF(AE$2=2,0,OFFSET('Composition%'!$B50,0,AE$17)*OFFSET('Composition%'!$B50,0,AE$18)*(AE$24*EXP(-AE$25/($B80+273)/RGas)))+ReactionRateK3!AE80</f>
        <v>0</v>
      </c>
      <c r="AF80" s="73"/>
      <c r="AG80" s="73">
        <f ca="1">IF(AG$2=0,0,AG$22*EXP(AG$23/($B80+273)/RGas)*(OFFSET('Composition%'!$B50,0,AG$13)*OFFSET('Composition%'!$B50,0,AG$14)))-IF(AG$2=2,0,OFFSET('Composition%'!$B50,0,AG$17)*OFFSET('Composition%'!$B50,0,AG$18)*(AG$24*EXP(-AG$25/($B80+273)/RGas)))+ReactionRateK3!AG80</f>
        <v>0</v>
      </c>
      <c r="AH80" s="73">
        <f ca="1">IF(AH$2=0,0,AH$22*EXP(AH$23/($B80+273)/RGas)*(OFFSET('Composition%'!$B50,0,AH$13)*OFFSET('Composition%'!$B50,0,AH$14)))-IF(AH$2=2,0,OFFSET('Composition%'!$B50,0,AH$17)*OFFSET('Composition%'!$B50,0,AH$18)*(AH$24*EXP(-AH$25/($B80+273)/RGas)))+ReactionRateK3!AH80</f>
        <v>0</v>
      </c>
      <c r="AI80" s="73">
        <f ca="1">IF(AI$2=0,0,AI$22*EXP(AI$23/($B80+273)/RGas)*(OFFSET('Composition%'!$B50,0,AI$13)*OFFSET('Composition%'!$B50,0,AI$14)))-IF(AI$2=2,0,OFFSET('Composition%'!$B50,0,AI$17)*OFFSET('Composition%'!$B50,0,AI$18)*(AI$24*EXP(-AI$25/($B80+273)/RGas)))+ReactionRateK3!AI80</f>
        <v>0</v>
      </c>
      <c r="AJ80" s="73">
        <f ca="1">IF(AJ$2=0,0,AJ$22*EXP(AJ$23/($B80+273)/RGas)*(OFFSET('Composition%'!$B50,0,AJ$13)*OFFSET('Composition%'!$B50,0,AJ$14)))-IF(AJ$2=2,0,OFFSET('Composition%'!$B50,0,AJ$17)*OFFSET('Composition%'!$B50,0,AJ$18)*(AJ$24*EXP(-AJ$25/($B80+273)/RGas)))+ReactionRateK3!AJ80</f>
        <v>0</v>
      </c>
      <c r="AK80" s="73">
        <f ca="1">IF(AK$2=0,0,AK$22*EXP(AK$23/($B80+273)/RGas)*(OFFSET('Composition%'!$B50,0,AK$13)*OFFSET('Composition%'!$B50,0,AK$14)))-IF(AK$2=2,0,OFFSET('Composition%'!$B50,0,AK$17)*OFFSET('Composition%'!$B50,0,AK$18)*(AK$24*EXP(-AK$25/($B80+273)/RGas)))+ReactionRateK3!AK80</f>
        <v>0</v>
      </c>
      <c r="AL80" s="73">
        <f ca="1">IF(AL$2=0,0,AL$22*EXP(AL$23/($B80+273)/RGas)*(OFFSET('Composition%'!$B50,0,AL$13)*OFFSET('Composition%'!$B50,0,AL$14)))-IF(AL$2=2,0,OFFSET('Composition%'!$B50,0,AL$17)*OFFSET('Composition%'!$B50,0,AL$18)*(AL$24*EXP(-AL$25/($B80+273)/RGas)))+ReactionRateK3!AL80</f>
        <v>0</v>
      </c>
      <c r="AM80" s="73"/>
      <c r="AN80" s="73">
        <f ca="1">IF(AN$2=0,0,AN$22*EXP(AN$23/($B80+273)/RGas)*(OFFSET('Composition%'!$B50,0,AN$13)*OFFSET('Composition%'!$B50,0,AN$14)))-IF(AN$2=2,0,OFFSET('Composition%'!$B50,0,AN$17)*OFFSET('Composition%'!$B50,0,AN$18)*(AN$24*EXP(-AN$25/($B80+273)/RGas)))+ReactionRateK3!AN80</f>
        <v>0</v>
      </c>
      <c r="AO80" s="73">
        <f ca="1">IF(AO$2=0,0,AO$22*EXP(AO$23/($B80+273)/RGas)*(OFFSET('Composition%'!$B50,0,AO$13)*OFFSET('Composition%'!$B50,0,AO$14)))-IF(AO$2=2,0,OFFSET('Composition%'!$B50,0,AO$17)*OFFSET('Composition%'!$B50,0,AO$18)*(AO$24*EXP(-AO$25/($B80+273)/RGas)))+ReactionRateK3!AO80</f>
        <v>0</v>
      </c>
      <c r="AP80" s="73">
        <f ca="1">IF(AP$2=0,0,AP$22*EXP(AP$23/($B80+273)/RGas)*(OFFSET('Composition%'!$B50,0,AP$13)*OFFSET('Composition%'!$B50,0,AP$14)))-IF(AP$2=2,0,OFFSET('Composition%'!$B50,0,AP$17)*OFFSET('Composition%'!$B50,0,AP$18)*(AP$24*EXP(-AP$25/($B80+273)/RGas)))+ReactionRateK3!AP80</f>
        <v>7.4158580089855777E-12</v>
      </c>
      <c r="AQ80" s="73">
        <f ca="1">IF(AQ$2=0,0,AQ$22*EXP(AQ$23/($B80+273)/RGas)*(OFFSET('Composition%'!$B50,0,AQ$13)*OFFSET('Composition%'!$B50,0,AQ$14)))-IF(AQ$2=2,0,OFFSET('Composition%'!$B50,0,AQ$17)*OFFSET('Composition%'!$B50,0,AQ$18)*(AQ$24*EXP(-AQ$25/($B80+273)/RGas)))+ReactionRateK3!AQ80</f>
        <v>0</v>
      </c>
      <c r="AR80" s="73">
        <f ca="1">IF(AR$2=0,0,AR$22*EXP(AR$23/($B80+273)/RGas)*(OFFSET('Composition%'!$B50,0,AR$13)*OFFSET('Composition%'!$B50,0,AR$14)))-IF(AR$2=2,0,OFFSET('Composition%'!$B50,0,AR$17)*OFFSET('Composition%'!$B50,0,AR$18)*(AR$24*EXP(-AR$25/($B80+273)/RGas)))+ReactionRateK3!AR80</f>
        <v>0</v>
      </c>
    </row>
    <row r="81" spans="1:44">
      <c r="A81" s="3">
        <f t="shared" si="9"/>
        <v>2.4499999999999993</v>
      </c>
      <c r="B81" s="19">
        <f ca="1">'Composition%'!B51</f>
        <v>413.80923886371784</v>
      </c>
      <c r="C81">
        <f t="shared" si="8"/>
        <v>30</v>
      </c>
      <c r="D81" s="26" t="e">
        <f>(#REF!*ReactionRateK4!C81)^3</f>
        <v>#REF!</v>
      </c>
      <c r="E81" s="4"/>
      <c r="F81" s="73">
        <f ca="1">IF(F$2=0,0,F$22*EXP(F$23/($B81+273)/RGas)*(OFFSET('Composition%'!$B51,0,F$13)*OFFSET('Composition%'!$B51,0,F$14)))-IF(F$2=2,0,OFFSET('Composition%'!$B51,0,F$17)*OFFSET('Composition%'!$B51,0,F$18)*(F$24*EXP(-F$25/($B81+273)/RGas)))+ReactionRateK3!F81</f>
        <v>1.0047462654624792E-2</v>
      </c>
      <c r="G81" s="73">
        <f ca="1">IF(G$2=0,0,G$22*EXP(G$23/($B81+273)/RGas)*(OFFSET('Composition%'!$B51,0,G$13)*OFFSET('Composition%'!$B51,0,G$14)))-IF(G$2=2,0,OFFSET('Composition%'!$B51,0,G$17)*OFFSET('Composition%'!$B51,0,G$18)*(G$24*EXP(-G$25/($B81+273)/RGas)))+ReactionRateK3!G81</f>
        <v>3.857438891692877E-3</v>
      </c>
      <c r="H81" s="73">
        <f ca="1">IF(H$2=0,0,H$22*EXP(H$23/($B81+273)/RGas)*(OFFSET('Composition%'!$B51,0,H$13)*OFFSET('Composition%'!$B51,0,H$14)))-IF(H$2=2,0,OFFSET('Composition%'!$B51,0,H$17)*OFFSET('Composition%'!$B51,0,H$18)*(H$24*EXP(-H$25/($B81+273)/RGas)))+ReactionRateK3!H81</f>
        <v>-6.7180265668132777E-6</v>
      </c>
      <c r="I81" s="73">
        <f ca="1">IF(I$2=0,0,I$22*EXP(I$23/($B81+273)/RGas)*(OFFSET('Composition%'!$B51,0,I$13)*OFFSET('Composition%'!$B51,0,I$14)))-IF(I$2=2,0,OFFSET('Composition%'!$B51,0,I$17)*OFFSET('Composition%'!$B51,0,I$18)*(I$24*EXP(-I$25/($B81+273)/RGas)))+ReactionRateK3!I81</f>
        <v>-5.7088265290996859E-5</v>
      </c>
      <c r="J81" s="73"/>
      <c r="K81" s="73">
        <f ca="1">IF(K$2=0,0,K$22*EXP(K$23/($B81+273)/RGas)*(OFFSET('Composition%'!$B51,0,K$13)*OFFSET('Composition%'!$B51,0,K$14)))-IF(K$2=2,0,OFFSET('Composition%'!$B51,0,K$17)*OFFSET('Composition%'!$B51,0,K$18)*(K$24*EXP(-K$25/($B81+273)/RGas)))+ReactionRateK3!K81</f>
        <v>4.3411735846096547E-2</v>
      </c>
      <c r="L81" s="73">
        <f ca="1">IF(L$2=0,0,L$22*EXP(L$23/($B81+273)/RGas)*(OFFSET('Composition%'!$B51,0,L$13)*OFFSET('Composition%'!$B51,0,L$14)))-IF(L$2=2,0,OFFSET('Composition%'!$B51,0,L$17)*OFFSET('Composition%'!$B51,0,L$18)*(L$24*EXP(-L$25/($B81+273)/RGas)))+ReactionRateK3!L81</f>
        <v>-7.8981905577216842E-3</v>
      </c>
      <c r="M81" s="73">
        <f ca="1">IF(M$2=0,0,M$22*EXP(M$23/($B81+273)/RGas)*(OFFSET('Composition%'!$B51,0,M$13)*OFFSET('Composition%'!$B51,0,M$14)))-IF(M$2=2,0,OFFSET('Composition%'!$B51,0,M$17)*OFFSET('Composition%'!$B51,0,M$18)*(M$24*EXP(-M$25/($B81+273)/RGas)))+ReactionRateK3!M81</f>
        <v>0</v>
      </c>
      <c r="N81" s="73"/>
      <c r="O81" s="73">
        <f ca="1">IF(O$2=0,0,O$22*EXP(O$23/($B81+273)/RGas)*(OFFSET('Composition%'!$B51,0,O$13)*OFFSET('Composition%'!$B51,0,O$14)))-IF(O$2=2,0,OFFSET('Composition%'!$B51,0,O$17)*OFFSET('Composition%'!$B51,0,O$18)*(O$24*EXP(-O$25/($B81+273)/RGas)))+ReactionRateK3!O81</f>
        <v>0</v>
      </c>
      <c r="P81" s="73">
        <f ca="1">IF(P$2=0,0,P$22*EXP(P$23/($B81+273)/RGas)*(OFFSET('Composition%'!$B51,0,P$13)*OFFSET('Composition%'!$B51,0,P$14)))-IF(P$2=2,0,OFFSET('Composition%'!$B51,0,P$17)*OFFSET('Composition%'!$B51,0,P$18)*(P$24*EXP(-P$25/($B81+273)/RGas)))+ReactionRateK3!P81</f>
        <v>2.7105830110712652E-2</v>
      </c>
      <c r="Q81" s="73">
        <f ca="1">IF(Q$2=0,0,Q$22*EXP(Q$23/($B81+273)/RGas)*(OFFSET('Composition%'!$B51,0,Q$13)*OFFSET('Composition%'!$B51,0,Q$14)))-IF(Q$2=2,0,OFFSET('Composition%'!$B51,0,Q$17)*OFFSET('Composition%'!$B51,0,Q$18)*(Q$24*EXP(-Q$25/($B81+273)/RGas)))+ReactionRateK3!Q81</f>
        <v>1.4935556544591155E-4</v>
      </c>
      <c r="R81" s="73">
        <f ca="1">IF(R$2=0,0,R$22*EXP(R$23/($B81+273)/RGas)*(OFFSET('Composition%'!$B51,0,R$13)*OFFSET('Composition%'!$B51,0,R$14)))-IF(R$2=2,0,OFFSET('Composition%'!$B51,0,R$17)*OFFSET('Composition%'!$B51,0,R$18)*(R$24*EXP(-R$25/($B81+273)/RGas)))+ReactionRateK3!R81</f>
        <v>2.740923754981655E-5</v>
      </c>
      <c r="S81" s="73"/>
      <c r="T81" s="73">
        <f ca="1">IF(T$2=0,0,T$22*EXP(T$23/($B81+273)/RGas)*(OFFSET('Composition%'!$B51,0,T$13)*OFFSET('Composition%'!$B51,0,T$14)))-IF(T$2=2,0,OFFSET('Composition%'!$B51,0,T$17)*OFFSET('Composition%'!$B51,0,T$18)*(T$24*EXP(-T$25/($B81+273)/RGas)))+ReactionRateK3!T81</f>
        <v>2.5499735972742284E-3</v>
      </c>
      <c r="U81" s="73">
        <f ca="1">IF(U$2=0,0,U$22*EXP(U$23/($B81+273)/RGas)*(OFFSET('Composition%'!$B51,0,U$13)*OFFSET('Composition%'!$B51,0,U$14)))-IF(U$2=2,0,OFFSET('Composition%'!$B51,0,U$17)*OFFSET('Composition%'!$B51,0,U$18)*(U$24*EXP(-U$25/($B81+273)/RGas)))+ReactionRateK3!U81</f>
        <v>5.2803227470939927E-5</v>
      </c>
      <c r="V81" s="73">
        <f ca="1">IF(V$2=0,0,V$22*EXP(V$23/($B81+273)/RGas)*(OFFSET('Composition%'!$B51,0,V$13)*OFFSET('Composition%'!$B51,0,V$14)))-IF(V$2=2,0,OFFSET('Composition%'!$B51,0,V$17)*OFFSET('Composition%'!$B51,0,V$18)*(V$24*EXP(-V$25/($B81+273)/RGas)))+ReactionRateK3!V81</f>
        <v>0</v>
      </c>
      <c r="W81" s="73">
        <f ca="1">IF(W$2=0,0,W$22*EXP(W$23/($B81+273)/RGas)*(OFFSET('Composition%'!$B51,0,W$13)*OFFSET('Composition%'!$B51,0,W$14)))-IF(W$2=2,0,OFFSET('Composition%'!$B51,0,W$17)*OFFSET('Composition%'!$B51,0,W$18)*(W$24*EXP(-W$25/($B81+273)/RGas)))+ReactionRateK3!W81</f>
        <v>0</v>
      </c>
      <c r="X81" s="73">
        <f ca="1">IF(X$2=0,0,X$22*EXP(X$23/($B81+273)/RGas)*(OFFSET('Composition%'!$B51,0,X$13)*OFFSET('Composition%'!$B51,0,X$14)))-IF(X$2=2,0,OFFSET('Composition%'!$B51,0,X$17)*OFFSET('Composition%'!$B51,0,X$18)*(X$24*EXP(-X$25/($B81+273)/RGas)))+ReactionRateK3!X81</f>
        <v>6.9898957615037451E-8</v>
      </c>
      <c r="Y81" s="73">
        <f ca="1">IF(Y$2=0,0,Y$22*EXP(Y$23/($B81+273)/RGas)*(OFFSET('Composition%'!$B51,0,Y$13)*OFFSET('Composition%'!$B51,0,Y$14)))-IF(Y$2=2,0,OFFSET('Composition%'!$B51,0,Y$17)*OFFSET('Composition%'!$B51,0,Y$18)*(Y$24*EXP(-Y$25/($B81+273)/RGas)))+ReactionRateK3!Y81</f>
        <v>3.4595851981747434E-9</v>
      </c>
      <c r="Z81" s="73">
        <f ca="1">IF(Z$2=0,0,Z$22*EXP(Z$23/($B81+273)/RGas)*(OFFSET('Composition%'!$B51,0,Z$13)*OFFSET('Composition%'!$B51,0,Z$14)))-IF(Z$2=2,0,OFFSET('Composition%'!$B51,0,Z$17)*OFFSET('Composition%'!$B51,0,Z$18)*(Z$24*EXP(-Z$25/($B81+273)/RGas)))+ReactionRateK3!Z81</f>
        <v>0</v>
      </c>
      <c r="AA81" s="73">
        <f ca="1">IF(AA$2=0,0,AA$22*EXP(AA$23/($B81+273)/RGas)*(OFFSET('Composition%'!$B51,0,AA$13)*OFFSET('Composition%'!$B51,0,AA$14)))-IF(AA$2=2,0,OFFSET('Composition%'!$B51,0,AA$17)*OFFSET('Composition%'!$B51,0,AA$18)*(AA$24*EXP(-AA$25/($B81+273)/RGas)))+ReactionRateK3!AA81</f>
        <v>0</v>
      </c>
      <c r="AB81" s="73">
        <f ca="1">IF(AB$2=0,0,AB$22*EXP(AB$23/($B81+273)/RGas)*(OFFSET('Composition%'!$B51,0,AB$13)*OFFSET('Composition%'!$B51,0,AB$14)))-IF(AB$2=2,0,OFFSET('Composition%'!$B51,0,AB$17)*OFFSET('Composition%'!$B51,0,AB$18)*(AB$24*EXP(-AB$25/($B81+273)/RGas)))+ReactionRateK3!AB81</f>
        <v>0</v>
      </c>
      <c r="AC81" s="73">
        <f ca="1">IF(AC$2=0,0,AC$22*EXP(AC$23/($B81+273)/RGas)*(OFFSET('Composition%'!$B51,0,AC$13)*OFFSET('Composition%'!$B51,0,AC$14)))-IF(AC$2=2,0,OFFSET('Composition%'!$B51,0,AC$17)*OFFSET('Composition%'!$B51,0,AC$18)*(AC$24*EXP(-AC$25/($B81+273)/RGas)))+ReactionRateK3!AC81</f>
        <v>0</v>
      </c>
      <c r="AD81" s="73">
        <f ca="1">IF(AD$2=0,0,AD$22*EXP(AD$23/($B81+273)/RGas)*(OFFSET('Composition%'!$B51,0,AD$13)*OFFSET('Composition%'!$B51,0,AD$14)))-IF(AD$2=2,0,OFFSET('Composition%'!$B51,0,AD$17)*OFFSET('Composition%'!$B51,0,AD$18)*(AD$24*EXP(-AD$25/($B81+273)/RGas)))+ReactionRateK3!AD81</f>
        <v>0</v>
      </c>
      <c r="AE81" s="73">
        <f ca="1">IF(AE$2=0,0,AE$22*EXP(AE$23/($B81+273)/RGas)*(OFFSET('Composition%'!$B51,0,AE$13)*OFFSET('Composition%'!$B51,0,AE$14)))-IF(AE$2=2,0,OFFSET('Composition%'!$B51,0,AE$17)*OFFSET('Composition%'!$B51,0,AE$18)*(AE$24*EXP(-AE$25/($B81+273)/RGas)))+ReactionRateK3!AE81</f>
        <v>0</v>
      </c>
      <c r="AF81" s="73"/>
      <c r="AG81" s="73">
        <f ca="1">IF(AG$2=0,0,AG$22*EXP(AG$23/($B81+273)/RGas)*(OFFSET('Composition%'!$B51,0,AG$13)*OFFSET('Composition%'!$B51,0,AG$14)))-IF(AG$2=2,0,OFFSET('Composition%'!$B51,0,AG$17)*OFFSET('Composition%'!$B51,0,AG$18)*(AG$24*EXP(-AG$25/($B81+273)/RGas)))+ReactionRateK3!AG81</f>
        <v>0</v>
      </c>
      <c r="AH81" s="73">
        <f ca="1">IF(AH$2=0,0,AH$22*EXP(AH$23/($B81+273)/RGas)*(OFFSET('Composition%'!$B51,0,AH$13)*OFFSET('Composition%'!$B51,0,AH$14)))-IF(AH$2=2,0,OFFSET('Composition%'!$B51,0,AH$17)*OFFSET('Composition%'!$B51,0,AH$18)*(AH$24*EXP(-AH$25/($B81+273)/RGas)))+ReactionRateK3!AH81</f>
        <v>0</v>
      </c>
      <c r="AI81" s="73">
        <f ca="1">IF(AI$2=0,0,AI$22*EXP(AI$23/($B81+273)/RGas)*(OFFSET('Composition%'!$B51,0,AI$13)*OFFSET('Composition%'!$B51,0,AI$14)))-IF(AI$2=2,0,OFFSET('Composition%'!$B51,0,AI$17)*OFFSET('Composition%'!$B51,0,AI$18)*(AI$24*EXP(-AI$25/($B81+273)/RGas)))+ReactionRateK3!AI81</f>
        <v>0</v>
      </c>
      <c r="AJ81" s="73">
        <f ca="1">IF(AJ$2=0,0,AJ$22*EXP(AJ$23/($B81+273)/RGas)*(OFFSET('Composition%'!$B51,0,AJ$13)*OFFSET('Composition%'!$B51,0,AJ$14)))-IF(AJ$2=2,0,OFFSET('Composition%'!$B51,0,AJ$17)*OFFSET('Composition%'!$B51,0,AJ$18)*(AJ$24*EXP(-AJ$25/($B81+273)/RGas)))+ReactionRateK3!AJ81</f>
        <v>0</v>
      </c>
      <c r="AK81" s="73">
        <f ca="1">IF(AK$2=0,0,AK$22*EXP(AK$23/($B81+273)/RGas)*(OFFSET('Composition%'!$B51,0,AK$13)*OFFSET('Composition%'!$B51,0,AK$14)))-IF(AK$2=2,0,OFFSET('Composition%'!$B51,0,AK$17)*OFFSET('Composition%'!$B51,0,AK$18)*(AK$24*EXP(-AK$25/($B81+273)/RGas)))+ReactionRateK3!AK81</f>
        <v>0</v>
      </c>
      <c r="AL81" s="73">
        <f ca="1">IF(AL$2=0,0,AL$22*EXP(AL$23/($B81+273)/RGas)*(OFFSET('Composition%'!$B51,0,AL$13)*OFFSET('Composition%'!$B51,0,AL$14)))-IF(AL$2=2,0,OFFSET('Composition%'!$B51,0,AL$17)*OFFSET('Composition%'!$B51,0,AL$18)*(AL$24*EXP(-AL$25/($B81+273)/RGas)))+ReactionRateK3!AL81</f>
        <v>0</v>
      </c>
      <c r="AM81" s="73"/>
      <c r="AN81" s="73">
        <f ca="1">IF(AN$2=0,0,AN$22*EXP(AN$23/($B81+273)/RGas)*(OFFSET('Composition%'!$B51,0,AN$13)*OFFSET('Composition%'!$B51,0,AN$14)))-IF(AN$2=2,0,OFFSET('Composition%'!$B51,0,AN$17)*OFFSET('Composition%'!$B51,0,AN$18)*(AN$24*EXP(-AN$25/($B81+273)/RGas)))+ReactionRateK3!AN81</f>
        <v>0</v>
      </c>
      <c r="AO81" s="73">
        <f ca="1">IF(AO$2=0,0,AO$22*EXP(AO$23/($B81+273)/RGas)*(OFFSET('Composition%'!$B51,0,AO$13)*OFFSET('Composition%'!$B51,0,AO$14)))-IF(AO$2=2,0,OFFSET('Composition%'!$B51,0,AO$17)*OFFSET('Composition%'!$B51,0,AO$18)*(AO$24*EXP(-AO$25/($B81+273)/RGas)))+ReactionRateK3!AO81</f>
        <v>0</v>
      </c>
      <c r="AP81" s="73">
        <f ca="1">IF(AP$2=0,0,AP$22*EXP(AP$23/($B81+273)/RGas)*(OFFSET('Composition%'!$B51,0,AP$13)*OFFSET('Composition%'!$B51,0,AP$14)))-IF(AP$2=2,0,OFFSET('Composition%'!$B51,0,AP$17)*OFFSET('Composition%'!$B51,0,AP$18)*(AP$24*EXP(-AP$25/($B81+273)/RGas)))+ReactionRateK3!AP81</f>
        <v>7.4180489756168224E-12</v>
      </c>
      <c r="AQ81" s="73">
        <f ca="1">IF(AQ$2=0,0,AQ$22*EXP(AQ$23/($B81+273)/RGas)*(OFFSET('Composition%'!$B51,0,AQ$13)*OFFSET('Composition%'!$B51,0,AQ$14)))-IF(AQ$2=2,0,OFFSET('Composition%'!$B51,0,AQ$17)*OFFSET('Composition%'!$B51,0,AQ$18)*(AQ$24*EXP(-AQ$25/($B81+273)/RGas)))+ReactionRateK3!AQ81</f>
        <v>0</v>
      </c>
      <c r="AR81" s="73">
        <f ca="1">IF(AR$2=0,0,AR$22*EXP(AR$23/($B81+273)/RGas)*(OFFSET('Composition%'!$B51,0,AR$13)*OFFSET('Composition%'!$B51,0,AR$14)))-IF(AR$2=2,0,OFFSET('Composition%'!$B51,0,AR$17)*OFFSET('Composition%'!$B51,0,AR$18)*(AR$24*EXP(-AR$25/($B81+273)/RGas)))+ReactionRateK3!AR81</f>
        <v>0</v>
      </c>
    </row>
    <row r="82" spans="1:44">
      <c r="A82" s="3">
        <f t="shared" si="9"/>
        <v>2.4999999999999991</v>
      </c>
      <c r="B82" s="19">
        <f ca="1">'Composition%'!B52</f>
        <v>413.85201176383498</v>
      </c>
      <c r="C82">
        <f t="shared" si="8"/>
        <v>30</v>
      </c>
      <c r="D82" s="26" t="e">
        <f>(#REF!*ReactionRateK4!C82)^3</f>
        <v>#REF!</v>
      </c>
      <c r="E82" s="4"/>
      <c r="F82" s="73">
        <f ca="1">IF(F$2=0,0,F$22*EXP(F$23/($B82+273)/RGas)*(OFFSET('Composition%'!$B52,0,F$13)*OFFSET('Composition%'!$B52,0,F$14)))-IF(F$2=2,0,OFFSET('Composition%'!$B52,0,F$17)*OFFSET('Composition%'!$B52,0,F$18)*(F$24*EXP(-F$25/($B82+273)/RGas)))+ReactionRateK3!F82</f>
        <v>9.84444398648604E-3</v>
      </c>
      <c r="G82" s="73">
        <f ca="1">IF(G$2=0,0,G$22*EXP(G$23/($B82+273)/RGas)*(OFFSET('Composition%'!$B52,0,G$13)*OFFSET('Composition%'!$B52,0,G$14)))-IF(G$2=2,0,OFFSET('Composition%'!$B52,0,G$17)*OFFSET('Composition%'!$B52,0,G$18)*(G$24*EXP(-G$25/($B82+273)/RGas)))+ReactionRateK3!G82</f>
        <v>3.7852716617080245E-3</v>
      </c>
      <c r="H82" s="73">
        <f ca="1">IF(H$2=0,0,H$22*EXP(H$23/($B82+273)/RGas)*(OFFSET('Composition%'!$B52,0,H$13)*OFFSET('Composition%'!$B52,0,H$14)))-IF(H$2=2,0,OFFSET('Composition%'!$B52,0,H$17)*OFFSET('Composition%'!$B52,0,H$18)*(H$24*EXP(-H$25/($B82+273)/RGas)))+ReactionRateK3!H82</f>
        <v>-6.7639412808460516E-6</v>
      </c>
      <c r="I82" s="73">
        <f ca="1">IF(I$2=0,0,I$22*EXP(I$23/($B82+273)/RGas)*(OFFSET('Composition%'!$B52,0,I$13)*OFFSET('Composition%'!$B52,0,I$14)))-IF(I$2=2,0,OFFSET('Composition%'!$B52,0,I$17)*OFFSET('Composition%'!$B52,0,I$18)*(I$24*EXP(-I$25/($B82+273)/RGas)))+ReactionRateK3!I82</f>
        <v>-4.405634461331423E-5</v>
      </c>
      <c r="J82" s="73"/>
      <c r="K82" s="73">
        <f ca="1">IF(K$2=0,0,K$22*EXP(K$23/($B82+273)/RGas)*(OFFSET('Composition%'!$B52,0,K$13)*OFFSET('Composition%'!$B52,0,K$14)))-IF(K$2=2,0,OFFSET('Composition%'!$B52,0,K$17)*OFFSET('Composition%'!$B52,0,K$18)*(K$24*EXP(-K$25/($B82+273)/RGas)))+ReactionRateK3!K82</f>
        <v>4.2620235019173752E-2</v>
      </c>
      <c r="L82" s="73">
        <f ca="1">IF(L$2=0,0,L$22*EXP(L$23/($B82+273)/RGas)*(OFFSET('Composition%'!$B52,0,L$13)*OFFSET('Composition%'!$B52,0,L$14)))-IF(L$2=2,0,OFFSET('Composition%'!$B52,0,L$17)*OFFSET('Composition%'!$B52,0,L$18)*(L$24*EXP(-L$25/($B82+273)/RGas)))+ReactionRateK3!L82</f>
        <v>-7.7744200521392397E-3</v>
      </c>
      <c r="M82" s="73">
        <f ca="1">IF(M$2=0,0,M$22*EXP(M$23/($B82+273)/RGas)*(OFFSET('Composition%'!$B52,0,M$13)*OFFSET('Composition%'!$B52,0,M$14)))-IF(M$2=2,0,OFFSET('Composition%'!$B52,0,M$17)*OFFSET('Composition%'!$B52,0,M$18)*(M$24*EXP(-M$25/($B82+273)/RGas)))+ReactionRateK3!M82</f>
        <v>0</v>
      </c>
      <c r="N82" s="73"/>
      <c r="O82" s="73">
        <f ca="1">IF(O$2=0,0,O$22*EXP(O$23/($B82+273)/RGas)*(OFFSET('Composition%'!$B52,0,O$13)*OFFSET('Composition%'!$B52,0,O$14)))-IF(O$2=2,0,OFFSET('Composition%'!$B52,0,O$17)*OFFSET('Composition%'!$B52,0,O$18)*(O$24*EXP(-O$25/($B82+273)/RGas)))+ReactionRateK3!O82</f>
        <v>0</v>
      </c>
      <c r="P82" s="73">
        <f ca="1">IF(P$2=0,0,P$22*EXP(P$23/($B82+273)/RGas)*(OFFSET('Composition%'!$B52,0,P$13)*OFFSET('Composition%'!$B52,0,P$14)))-IF(P$2=2,0,OFFSET('Composition%'!$B52,0,P$17)*OFFSET('Composition%'!$B52,0,P$18)*(P$24*EXP(-P$25/($B82+273)/RGas)))+ReactionRateK3!P82</f>
        <v>2.7278536990899716E-2</v>
      </c>
      <c r="Q82" s="73">
        <f ca="1">IF(Q$2=0,0,Q$22*EXP(Q$23/($B82+273)/RGas)*(OFFSET('Composition%'!$B52,0,Q$13)*OFFSET('Composition%'!$B52,0,Q$14)))-IF(Q$2=2,0,OFFSET('Composition%'!$B52,0,Q$17)*OFFSET('Composition%'!$B52,0,Q$18)*(Q$24*EXP(-Q$25/($B82+273)/RGas)))+ReactionRateK3!Q82</f>
        <v>1.5308123186284257E-4</v>
      </c>
      <c r="R82" s="73">
        <f ca="1">IF(R$2=0,0,R$22*EXP(R$23/($B82+273)/RGas)*(OFFSET('Composition%'!$B52,0,R$13)*OFFSET('Composition%'!$B52,0,R$14)))-IF(R$2=2,0,OFFSET('Composition%'!$B52,0,R$17)*OFFSET('Composition%'!$B52,0,R$18)*(R$24*EXP(-R$25/($B82+273)/RGas)))+ReactionRateK3!R82</f>
        <v>2.8647545028991179E-5</v>
      </c>
      <c r="S82" s="73"/>
      <c r="T82" s="73">
        <f ca="1">IF(T$2=0,0,T$22*EXP(T$23/($B82+273)/RGas)*(OFFSET('Composition%'!$B52,0,T$13)*OFFSET('Composition%'!$B52,0,T$14)))-IF(T$2=2,0,OFFSET('Composition%'!$B52,0,T$17)*OFFSET('Composition%'!$B52,0,T$18)*(T$24*EXP(-T$25/($B82+273)/RGas)))+ReactionRateK3!T82</f>
        <v>2.3866048346895185E-3</v>
      </c>
      <c r="U82" s="73">
        <f ca="1">IF(U$2=0,0,U$22*EXP(U$23/($B82+273)/RGas)*(OFFSET('Composition%'!$B52,0,U$13)*OFFSET('Composition%'!$B52,0,U$14)))-IF(U$2=2,0,OFFSET('Composition%'!$B52,0,U$17)*OFFSET('Composition%'!$B52,0,U$18)*(U$24*EXP(-U$25/($B82+273)/RGas)))+ReactionRateK3!U82</f>
        <v>4.7797846555741458E-5</v>
      </c>
      <c r="V82" s="73">
        <f ca="1">IF(V$2=0,0,V$22*EXP(V$23/($B82+273)/RGas)*(OFFSET('Composition%'!$B52,0,V$13)*OFFSET('Composition%'!$B52,0,V$14)))-IF(V$2=2,0,OFFSET('Composition%'!$B52,0,V$17)*OFFSET('Composition%'!$B52,0,V$18)*(V$24*EXP(-V$25/($B82+273)/RGas)))+ReactionRateK3!V82</f>
        <v>0</v>
      </c>
      <c r="W82" s="73">
        <f ca="1">IF(W$2=0,0,W$22*EXP(W$23/($B82+273)/RGas)*(OFFSET('Composition%'!$B52,0,W$13)*OFFSET('Composition%'!$B52,0,W$14)))-IF(W$2=2,0,OFFSET('Composition%'!$B52,0,W$17)*OFFSET('Composition%'!$B52,0,W$18)*(W$24*EXP(-W$25/($B82+273)/RGas)))+ReactionRateK3!W82</f>
        <v>0</v>
      </c>
      <c r="X82" s="73">
        <f ca="1">IF(X$2=0,0,X$22*EXP(X$23/($B82+273)/RGas)*(OFFSET('Composition%'!$B52,0,X$13)*OFFSET('Composition%'!$B52,0,X$14)))-IF(X$2=2,0,OFFSET('Composition%'!$B52,0,X$17)*OFFSET('Composition%'!$B52,0,X$18)*(X$24*EXP(-X$25/($B82+273)/RGas)))+ReactionRateK3!X82</f>
        <v>6.98072067105522E-8</v>
      </c>
      <c r="Y82" s="73">
        <f ca="1">IF(Y$2=0,0,Y$22*EXP(Y$23/($B82+273)/RGas)*(OFFSET('Composition%'!$B52,0,Y$13)*OFFSET('Composition%'!$B52,0,Y$14)))-IF(Y$2=2,0,OFFSET('Composition%'!$B52,0,Y$17)*OFFSET('Composition%'!$B52,0,Y$18)*(Y$24*EXP(-Y$25/($B82+273)/RGas)))+ReactionRateK3!Y82</f>
        <v>3.455044070783052E-9</v>
      </c>
      <c r="Z82" s="73">
        <f ca="1">IF(Z$2=0,0,Z$22*EXP(Z$23/($B82+273)/RGas)*(OFFSET('Composition%'!$B52,0,Z$13)*OFFSET('Composition%'!$B52,0,Z$14)))-IF(Z$2=2,0,OFFSET('Composition%'!$B52,0,Z$17)*OFFSET('Composition%'!$B52,0,Z$18)*(Z$24*EXP(-Z$25/($B82+273)/RGas)))+ReactionRateK3!Z82</f>
        <v>0</v>
      </c>
      <c r="AA82" s="73">
        <f ca="1">IF(AA$2=0,0,AA$22*EXP(AA$23/($B82+273)/RGas)*(OFFSET('Composition%'!$B52,0,AA$13)*OFFSET('Composition%'!$B52,0,AA$14)))-IF(AA$2=2,0,OFFSET('Composition%'!$B52,0,AA$17)*OFFSET('Composition%'!$B52,0,AA$18)*(AA$24*EXP(-AA$25/($B82+273)/RGas)))+ReactionRateK3!AA82</f>
        <v>0</v>
      </c>
      <c r="AB82" s="73">
        <f ca="1">IF(AB$2=0,0,AB$22*EXP(AB$23/($B82+273)/RGas)*(OFFSET('Composition%'!$B52,0,AB$13)*OFFSET('Composition%'!$B52,0,AB$14)))-IF(AB$2=2,0,OFFSET('Composition%'!$B52,0,AB$17)*OFFSET('Composition%'!$B52,0,AB$18)*(AB$24*EXP(-AB$25/($B82+273)/RGas)))+ReactionRateK3!AB82</f>
        <v>0</v>
      </c>
      <c r="AC82" s="73">
        <f ca="1">IF(AC$2=0,0,AC$22*EXP(AC$23/($B82+273)/RGas)*(OFFSET('Composition%'!$B52,0,AC$13)*OFFSET('Composition%'!$B52,0,AC$14)))-IF(AC$2=2,0,OFFSET('Composition%'!$B52,0,AC$17)*OFFSET('Composition%'!$B52,0,AC$18)*(AC$24*EXP(-AC$25/($B82+273)/RGas)))+ReactionRateK3!AC82</f>
        <v>0</v>
      </c>
      <c r="AD82" s="73">
        <f ca="1">IF(AD$2=0,0,AD$22*EXP(AD$23/($B82+273)/RGas)*(OFFSET('Composition%'!$B52,0,AD$13)*OFFSET('Composition%'!$B52,0,AD$14)))-IF(AD$2=2,0,OFFSET('Composition%'!$B52,0,AD$17)*OFFSET('Composition%'!$B52,0,AD$18)*(AD$24*EXP(-AD$25/($B82+273)/RGas)))+ReactionRateK3!AD82</f>
        <v>0</v>
      </c>
      <c r="AE82" s="73">
        <f ca="1">IF(AE$2=0,0,AE$22*EXP(AE$23/($B82+273)/RGas)*(OFFSET('Composition%'!$B52,0,AE$13)*OFFSET('Composition%'!$B52,0,AE$14)))-IF(AE$2=2,0,OFFSET('Composition%'!$B52,0,AE$17)*OFFSET('Composition%'!$B52,0,AE$18)*(AE$24*EXP(-AE$25/($B82+273)/RGas)))+ReactionRateK3!AE82</f>
        <v>0</v>
      </c>
      <c r="AF82" s="73"/>
      <c r="AG82" s="73">
        <f ca="1">IF(AG$2=0,0,AG$22*EXP(AG$23/($B82+273)/RGas)*(OFFSET('Composition%'!$B52,0,AG$13)*OFFSET('Composition%'!$B52,0,AG$14)))-IF(AG$2=2,0,OFFSET('Composition%'!$B52,0,AG$17)*OFFSET('Composition%'!$B52,0,AG$18)*(AG$24*EXP(-AG$25/($B82+273)/RGas)))+ReactionRateK3!AG82</f>
        <v>0</v>
      </c>
      <c r="AH82" s="73">
        <f ca="1">IF(AH$2=0,0,AH$22*EXP(AH$23/($B82+273)/RGas)*(OFFSET('Composition%'!$B52,0,AH$13)*OFFSET('Composition%'!$B52,0,AH$14)))-IF(AH$2=2,0,OFFSET('Composition%'!$B52,0,AH$17)*OFFSET('Composition%'!$B52,0,AH$18)*(AH$24*EXP(-AH$25/($B82+273)/RGas)))+ReactionRateK3!AH82</f>
        <v>0</v>
      </c>
      <c r="AI82" s="73">
        <f ca="1">IF(AI$2=0,0,AI$22*EXP(AI$23/($B82+273)/RGas)*(OFFSET('Composition%'!$B52,0,AI$13)*OFFSET('Composition%'!$B52,0,AI$14)))-IF(AI$2=2,0,OFFSET('Composition%'!$B52,0,AI$17)*OFFSET('Composition%'!$B52,0,AI$18)*(AI$24*EXP(-AI$25/($B82+273)/RGas)))+ReactionRateK3!AI82</f>
        <v>0</v>
      </c>
      <c r="AJ82" s="73">
        <f ca="1">IF(AJ$2=0,0,AJ$22*EXP(AJ$23/($B82+273)/RGas)*(OFFSET('Composition%'!$B52,0,AJ$13)*OFFSET('Composition%'!$B52,0,AJ$14)))-IF(AJ$2=2,0,OFFSET('Composition%'!$B52,0,AJ$17)*OFFSET('Composition%'!$B52,0,AJ$18)*(AJ$24*EXP(-AJ$25/($B82+273)/RGas)))+ReactionRateK3!AJ82</f>
        <v>0</v>
      </c>
      <c r="AK82" s="73">
        <f ca="1">IF(AK$2=0,0,AK$22*EXP(AK$23/($B82+273)/RGas)*(OFFSET('Composition%'!$B52,0,AK$13)*OFFSET('Composition%'!$B52,0,AK$14)))-IF(AK$2=2,0,OFFSET('Composition%'!$B52,0,AK$17)*OFFSET('Composition%'!$B52,0,AK$18)*(AK$24*EXP(-AK$25/($B82+273)/RGas)))+ReactionRateK3!AK82</f>
        <v>0</v>
      </c>
      <c r="AL82" s="73">
        <f ca="1">IF(AL$2=0,0,AL$22*EXP(AL$23/($B82+273)/RGas)*(OFFSET('Composition%'!$B52,0,AL$13)*OFFSET('Composition%'!$B52,0,AL$14)))-IF(AL$2=2,0,OFFSET('Composition%'!$B52,0,AL$17)*OFFSET('Composition%'!$B52,0,AL$18)*(AL$24*EXP(-AL$25/($B82+273)/RGas)))+ReactionRateK3!AL82</f>
        <v>0</v>
      </c>
      <c r="AM82" s="73"/>
      <c r="AN82" s="73">
        <f ca="1">IF(AN$2=0,0,AN$22*EXP(AN$23/($B82+273)/RGas)*(OFFSET('Composition%'!$B52,0,AN$13)*OFFSET('Composition%'!$B52,0,AN$14)))-IF(AN$2=2,0,OFFSET('Composition%'!$B52,0,AN$17)*OFFSET('Composition%'!$B52,0,AN$18)*(AN$24*EXP(-AN$25/($B82+273)/RGas)))+ReactionRateK3!AN82</f>
        <v>0</v>
      </c>
      <c r="AO82" s="73">
        <f ca="1">IF(AO$2=0,0,AO$22*EXP(AO$23/($B82+273)/RGas)*(OFFSET('Composition%'!$B52,0,AO$13)*OFFSET('Composition%'!$B52,0,AO$14)))-IF(AO$2=2,0,OFFSET('Composition%'!$B52,0,AO$17)*OFFSET('Composition%'!$B52,0,AO$18)*(AO$24*EXP(-AO$25/($B82+273)/RGas)))+ReactionRateK3!AO82</f>
        <v>0</v>
      </c>
      <c r="AP82" s="73">
        <f ca="1">IF(AP$2=0,0,AP$22*EXP(AP$23/($B82+273)/RGas)*(OFFSET('Composition%'!$B52,0,AP$13)*OFFSET('Composition%'!$B52,0,AP$14)))-IF(AP$2=2,0,OFFSET('Composition%'!$B52,0,AP$17)*OFFSET('Composition%'!$B52,0,AP$18)*(AP$24*EXP(-AP$25/($B82+273)/RGas)))+ReactionRateK3!AP82</f>
        <v>7.4200317109872567E-12</v>
      </c>
      <c r="AQ82" s="73">
        <f ca="1">IF(AQ$2=0,0,AQ$22*EXP(AQ$23/($B82+273)/RGas)*(OFFSET('Composition%'!$B52,0,AQ$13)*OFFSET('Composition%'!$B52,0,AQ$14)))-IF(AQ$2=2,0,OFFSET('Composition%'!$B52,0,AQ$17)*OFFSET('Composition%'!$B52,0,AQ$18)*(AQ$24*EXP(-AQ$25/($B82+273)/RGas)))+ReactionRateK3!AQ82</f>
        <v>0</v>
      </c>
      <c r="AR82" s="73">
        <f ca="1">IF(AR$2=0,0,AR$22*EXP(AR$23/($B82+273)/RGas)*(OFFSET('Composition%'!$B52,0,AR$13)*OFFSET('Composition%'!$B52,0,AR$14)))-IF(AR$2=2,0,OFFSET('Composition%'!$B52,0,AR$17)*OFFSET('Composition%'!$B52,0,AR$18)*(AR$24*EXP(-AR$25/($B82+273)/RGas)))+ReactionRateK3!AR82</f>
        <v>0</v>
      </c>
    </row>
    <row r="83" spans="1:44">
      <c r="A83" s="3">
        <f t="shared" si="9"/>
        <v>2.5499999999999989</v>
      </c>
      <c r="B83" s="19">
        <f ca="1">'Composition%'!B53</f>
        <v>413.89229100382016</v>
      </c>
      <c r="C83">
        <f t="shared" si="8"/>
        <v>30</v>
      </c>
      <c r="D83" s="26" t="e">
        <f>(#REF!*ReactionRateK4!C83)^3</f>
        <v>#REF!</v>
      </c>
      <c r="E83" s="4"/>
      <c r="F83" s="73">
        <f ca="1">IF(F$2=0,0,F$22*EXP(F$23/($B83+273)/RGas)*(OFFSET('Composition%'!$B53,0,F$13)*OFFSET('Composition%'!$B53,0,F$14)))-IF(F$2=2,0,OFFSET('Composition%'!$B53,0,F$17)*OFFSET('Composition%'!$B53,0,F$18)*(F$24*EXP(-F$25/($B83+273)/RGas)))+ReactionRateK3!F83</f>
        <v>9.6470805551802825E-3</v>
      </c>
      <c r="G83" s="73">
        <f ca="1">IF(G$2=0,0,G$22*EXP(G$23/($B83+273)/RGas)*(OFFSET('Composition%'!$B53,0,G$13)*OFFSET('Composition%'!$B53,0,G$14)))-IF(G$2=2,0,OFFSET('Composition%'!$B53,0,G$17)*OFFSET('Composition%'!$B53,0,G$18)*(G$24*EXP(-G$25/($B83+273)/RGas)))+ReactionRateK3!G83</f>
        <v>3.7150002609771461E-3</v>
      </c>
      <c r="H83" s="73">
        <f ca="1">IF(H$2=0,0,H$22*EXP(H$23/($B83+273)/RGas)*(OFFSET('Composition%'!$B53,0,H$13)*OFFSET('Composition%'!$B53,0,H$14)))-IF(H$2=2,0,OFFSET('Composition%'!$B53,0,H$17)*OFFSET('Composition%'!$B53,0,H$18)*(H$24*EXP(-H$25/($B83+273)/RGas)))+ReactionRateK3!H83</f>
        <v>-6.8049081000263275E-6</v>
      </c>
      <c r="I83" s="73">
        <f ca="1">IF(I$2=0,0,I$22*EXP(I$23/($B83+273)/RGas)*(OFFSET('Composition%'!$B53,0,I$13)*OFFSET('Composition%'!$B53,0,I$14)))-IF(I$2=2,0,OFFSET('Composition%'!$B53,0,I$17)*OFFSET('Composition%'!$B53,0,I$18)*(I$24*EXP(-I$25/($B83+273)/RGas)))+ReactionRateK3!I83</f>
        <v>-3.298752929967605E-5</v>
      </c>
      <c r="J83" s="73"/>
      <c r="K83" s="73">
        <f ca="1">IF(K$2=0,0,K$22*EXP(K$23/($B83+273)/RGas)*(OFFSET('Composition%'!$B53,0,K$13)*OFFSET('Composition%'!$B53,0,K$14)))-IF(K$2=2,0,OFFSET('Composition%'!$B53,0,K$17)*OFFSET('Composition%'!$B53,0,K$18)*(K$24*EXP(-K$25/($B83+273)/RGas)))+ReactionRateK3!K83</f>
        <v>4.1838376624464102E-2</v>
      </c>
      <c r="L83" s="73">
        <f ca="1">IF(L$2=0,0,L$22*EXP(L$23/($B83+273)/RGas)*(OFFSET('Composition%'!$B53,0,L$13)*OFFSET('Composition%'!$B53,0,L$14)))-IF(L$2=2,0,OFFSET('Composition%'!$B53,0,L$17)*OFFSET('Composition%'!$B53,0,L$18)*(L$24*EXP(-L$25/($B83+273)/RGas)))+ReactionRateK3!L83</f>
        <v>-7.6502887415649005E-3</v>
      </c>
      <c r="M83" s="73">
        <f ca="1">IF(M$2=0,0,M$22*EXP(M$23/($B83+273)/RGas)*(OFFSET('Composition%'!$B53,0,M$13)*OFFSET('Composition%'!$B53,0,M$14)))-IF(M$2=2,0,OFFSET('Composition%'!$B53,0,M$17)*OFFSET('Composition%'!$B53,0,M$18)*(M$24*EXP(-M$25/($B83+273)/RGas)))+ReactionRateK3!M83</f>
        <v>0</v>
      </c>
      <c r="N83" s="73"/>
      <c r="O83" s="73">
        <f ca="1">IF(O$2=0,0,O$22*EXP(O$23/($B83+273)/RGas)*(OFFSET('Composition%'!$B53,0,O$13)*OFFSET('Composition%'!$B53,0,O$14)))-IF(O$2=2,0,OFFSET('Composition%'!$B53,0,O$17)*OFFSET('Composition%'!$B53,0,O$18)*(O$24*EXP(-O$25/($B83+273)/RGas)))+ReactionRateK3!O83</f>
        <v>0</v>
      </c>
      <c r="P83" s="73">
        <f ca="1">IF(P$2=0,0,P$22*EXP(P$23/($B83+273)/RGas)*(OFFSET('Composition%'!$B53,0,P$13)*OFFSET('Composition%'!$B53,0,P$14)))-IF(P$2=2,0,OFFSET('Composition%'!$B53,0,P$17)*OFFSET('Composition%'!$B53,0,P$18)*(P$24*EXP(-P$25/($B83+273)/RGas)))+ReactionRateK3!P83</f>
        <v>2.7432157545071237E-2</v>
      </c>
      <c r="Q83" s="73">
        <f ca="1">IF(Q$2=0,0,Q$22*EXP(Q$23/($B83+273)/RGas)*(OFFSET('Composition%'!$B53,0,Q$13)*OFFSET('Composition%'!$B53,0,Q$14)))-IF(Q$2=2,0,OFFSET('Composition%'!$B53,0,Q$17)*OFFSET('Composition%'!$B53,0,Q$18)*(Q$24*EXP(-Q$25/($B83+273)/RGas)))+ReactionRateK3!Q83</f>
        <v>1.5678191277519721E-4</v>
      </c>
      <c r="R83" s="73">
        <f ca="1">IF(R$2=0,0,R$22*EXP(R$23/($B83+273)/RGas)*(OFFSET('Composition%'!$B53,0,R$13)*OFFSET('Composition%'!$B53,0,R$14)))-IF(R$2=2,0,OFFSET('Composition%'!$B53,0,R$17)*OFFSET('Composition%'!$B53,0,R$18)*(R$24*EXP(-R$25/($B83+273)/RGas)))+ReactionRateK3!R83</f>
        <v>2.9910490983831916E-5</v>
      </c>
      <c r="S83" s="73"/>
      <c r="T83" s="73">
        <f ca="1">IF(T$2=0,0,T$22*EXP(T$23/($B83+273)/RGas)*(OFFSET('Composition%'!$B53,0,T$13)*OFFSET('Composition%'!$B53,0,T$14)))-IF(T$2=2,0,OFFSET('Composition%'!$B53,0,T$17)*OFFSET('Composition%'!$B53,0,T$18)*(T$24*EXP(-T$25/($B83+273)/RGas)))+ReactionRateK3!T83</f>
        <v>2.2335134876992355E-3</v>
      </c>
      <c r="U83" s="73">
        <f ca="1">IF(U$2=0,0,U$22*EXP(U$23/($B83+273)/RGas)*(OFFSET('Composition%'!$B53,0,U$13)*OFFSET('Composition%'!$B53,0,U$14)))-IF(U$2=2,0,OFFSET('Composition%'!$B53,0,U$17)*OFFSET('Composition%'!$B53,0,U$18)*(U$24*EXP(-U$25/($B83+273)/RGas)))+ReactionRateK3!U83</f>
        <v>4.3276415480806291E-5</v>
      </c>
      <c r="V83" s="73">
        <f ca="1">IF(V$2=0,0,V$22*EXP(V$23/($B83+273)/RGas)*(OFFSET('Composition%'!$B53,0,V$13)*OFFSET('Composition%'!$B53,0,V$14)))-IF(V$2=2,0,OFFSET('Composition%'!$B53,0,V$17)*OFFSET('Composition%'!$B53,0,V$18)*(V$24*EXP(-V$25/($B83+273)/RGas)))+ReactionRateK3!V83</f>
        <v>0</v>
      </c>
      <c r="W83" s="73">
        <f ca="1">IF(W$2=0,0,W$22*EXP(W$23/($B83+273)/RGas)*(OFFSET('Composition%'!$B53,0,W$13)*OFFSET('Composition%'!$B53,0,W$14)))-IF(W$2=2,0,OFFSET('Composition%'!$B53,0,W$17)*OFFSET('Composition%'!$B53,0,W$18)*(W$24*EXP(-W$25/($B83+273)/RGas)))+ReactionRateK3!W83</f>
        <v>0</v>
      </c>
      <c r="X83" s="73">
        <f ca="1">IF(X$2=0,0,X$22*EXP(X$23/($B83+273)/RGas)*(OFFSET('Composition%'!$B53,0,X$13)*OFFSET('Composition%'!$B53,0,X$14)))-IF(X$2=2,0,OFFSET('Composition%'!$B53,0,X$17)*OFFSET('Composition%'!$B53,0,X$18)*(X$24*EXP(-X$25/($B83+273)/RGas)))+ReactionRateK3!X83</f>
        <v>6.9721391116053078E-8</v>
      </c>
      <c r="Y83" s="73">
        <f ca="1">IF(Y$2=0,0,Y$22*EXP(Y$23/($B83+273)/RGas)*(OFFSET('Composition%'!$B53,0,Y$13)*OFFSET('Composition%'!$B53,0,Y$14)))-IF(Y$2=2,0,OFFSET('Composition%'!$B53,0,Y$17)*OFFSET('Composition%'!$B53,0,Y$18)*(Y$24*EXP(-Y$25/($B83+273)/RGas)))+ReactionRateK3!Y83</f>
        <v>3.4507967061494223E-9</v>
      </c>
      <c r="Z83" s="73">
        <f ca="1">IF(Z$2=0,0,Z$22*EXP(Z$23/($B83+273)/RGas)*(OFFSET('Composition%'!$B53,0,Z$13)*OFFSET('Composition%'!$B53,0,Z$14)))-IF(Z$2=2,0,OFFSET('Composition%'!$B53,0,Z$17)*OFFSET('Composition%'!$B53,0,Z$18)*(Z$24*EXP(-Z$25/($B83+273)/RGas)))+ReactionRateK3!Z83</f>
        <v>0</v>
      </c>
      <c r="AA83" s="73">
        <f ca="1">IF(AA$2=0,0,AA$22*EXP(AA$23/($B83+273)/RGas)*(OFFSET('Composition%'!$B53,0,AA$13)*OFFSET('Composition%'!$B53,0,AA$14)))-IF(AA$2=2,0,OFFSET('Composition%'!$B53,0,AA$17)*OFFSET('Composition%'!$B53,0,AA$18)*(AA$24*EXP(-AA$25/($B83+273)/RGas)))+ReactionRateK3!AA83</f>
        <v>0</v>
      </c>
      <c r="AB83" s="73">
        <f ca="1">IF(AB$2=0,0,AB$22*EXP(AB$23/($B83+273)/RGas)*(OFFSET('Composition%'!$B53,0,AB$13)*OFFSET('Composition%'!$B53,0,AB$14)))-IF(AB$2=2,0,OFFSET('Composition%'!$B53,0,AB$17)*OFFSET('Composition%'!$B53,0,AB$18)*(AB$24*EXP(-AB$25/($B83+273)/RGas)))+ReactionRateK3!AB83</f>
        <v>0</v>
      </c>
      <c r="AC83" s="73">
        <f ca="1">IF(AC$2=0,0,AC$22*EXP(AC$23/($B83+273)/RGas)*(OFFSET('Composition%'!$B53,0,AC$13)*OFFSET('Composition%'!$B53,0,AC$14)))-IF(AC$2=2,0,OFFSET('Composition%'!$B53,0,AC$17)*OFFSET('Composition%'!$B53,0,AC$18)*(AC$24*EXP(-AC$25/($B83+273)/RGas)))+ReactionRateK3!AC83</f>
        <v>0</v>
      </c>
      <c r="AD83" s="73">
        <f ca="1">IF(AD$2=0,0,AD$22*EXP(AD$23/($B83+273)/RGas)*(OFFSET('Composition%'!$B53,0,AD$13)*OFFSET('Composition%'!$B53,0,AD$14)))-IF(AD$2=2,0,OFFSET('Composition%'!$B53,0,AD$17)*OFFSET('Composition%'!$B53,0,AD$18)*(AD$24*EXP(-AD$25/($B83+273)/RGas)))+ReactionRateK3!AD83</f>
        <v>0</v>
      </c>
      <c r="AE83" s="73">
        <f ca="1">IF(AE$2=0,0,AE$22*EXP(AE$23/($B83+273)/RGas)*(OFFSET('Composition%'!$B53,0,AE$13)*OFFSET('Composition%'!$B53,0,AE$14)))-IF(AE$2=2,0,OFFSET('Composition%'!$B53,0,AE$17)*OFFSET('Composition%'!$B53,0,AE$18)*(AE$24*EXP(-AE$25/($B83+273)/RGas)))+ReactionRateK3!AE83</f>
        <v>0</v>
      </c>
      <c r="AF83" s="73"/>
      <c r="AG83" s="73">
        <f ca="1">IF(AG$2=0,0,AG$22*EXP(AG$23/($B83+273)/RGas)*(OFFSET('Composition%'!$B53,0,AG$13)*OFFSET('Composition%'!$B53,0,AG$14)))-IF(AG$2=2,0,OFFSET('Composition%'!$B53,0,AG$17)*OFFSET('Composition%'!$B53,0,AG$18)*(AG$24*EXP(-AG$25/($B83+273)/RGas)))+ReactionRateK3!AG83</f>
        <v>0</v>
      </c>
      <c r="AH83" s="73">
        <f ca="1">IF(AH$2=0,0,AH$22*EXP(AH$23/($B83+273)/RGas)*(OFFSET('Composition%'!$B53,0,AH$13)*OFFSET('Composition%'!$B53,0,AH$14)))-IF(AH$2=2,0,OFFSET('Composition%'!$B53,0,AH$17)*OFFSET('Composition%'!$B53,0,AH$18)*(AH$24*EXP(-AH$25/($B83+273)/RGas)))+ReactionRateK3!AH83</f>
        <v>0</v>
      </c>
      <c r="AI83" s="73">
        <f ca="1">IF(AI$2=0,0,AI$22*EXP(AI$23/($B83+273)/RGas)*(OFFSET('Composition%'!$B53,0,AI$13)*OFFSET('Composition%'!$B53,0,AI$14)))-IF(AI$2=2,0,OFFSET('Composition%'!$B53,0,AI$17)*OFFSET('Composition%'!$B53,0,AI$18)*(AI$24*EXP(-AI$25/($B83+273)/RGas)))+ReactionRateK3!AI83</f>
        <v>0</v>
      </c>
      <c r="AJ83" s="73">
        <f ca="1">IF(AJ$2=0,0,AJ$22*EXP(AJ$23/($B83+273)/RGas)*(OFFSET('Composition%'!$B53,0,AJ$13)*OFFSET('Composition%'!$B53,0,AJ$14)))-IF(AJ$2=2,0,OFFSET('Composition%'!$B53,0,AJ$17)*OFFSET('Composition%'!$B53,0,AJ$18)*(AJ$24*EXP(-AJ$25/($B83+273)/RGas)))+ReactionRateK3!AJ83</f>
        <v>0</v>
      </c>
      <c r="AK83" s="73">
        <f ca="1">IF(AK$2=0,0,AK$22*EXP(AK$23/($B83+273)/RGas)*(OFFSET('Composition%'!$B53,0,AK$13)*OFFSET('Composition%'!$B53,0,AK$14)))-IF(AK$2=2,0,OFFSET('Composition%'!$B53,0,AK$17)*OFFSET('Composition%'!$B53,0,AK$18)*(AK$24*EXP(-AK$25/($B83+273)/RGas)))+ReactionRateK3!AK83</f>
        <v>0</v>
      </c>
      <c r="AL83" s="73">
        <f ca="1">IF(AL$2=0,0,AL$22*EXP(AL$23/($B83+273)/RGas)*(OFFSET('Composition%'!$B53,0,AL$13)*OFFSET('Composition%'!$B53,0,AL$14)))-IF(AL$2=2,0,OFFSET('Composition%'!$B53,0,AL$17)*OFFSET('Composition%'!$B53,0,AL$18)*(AL$24*EXP(-AL$25/($B83+273)/RGas)))+ReactionRateK3!AL83</f>
        <v>0</v>
      </c>
      <c r="AM83" s="73"/>
      <c r="AN83" s="73">
        <f ca="1">IF(AN$2=0,0,AN$22*EXP(AN$23/($B83+273)/RGas)*(OFFSET('Composition%'!$B53,0,AN$13)*OFFSET('Composition%'!$B53,0,AN$14)))-IF(AN$2=2,0,OFFSET('Composition%'!$B53,0,AN$17)*OFFSET('Composition%'!$B53,0,AN$18)*(AN$24*EXP(-AN$25/($B83+273)/RGas)))+ReactionRateK3!AN83</f>
        <v>0</v>
      </c>
      <c r="AO83" s="73">
        <f ca="1">IF(AO$2=0,0,AO$22*EXP(AO$23/($B83+273)/RGas)*(OFFSET('Composition%'!$B53,0,AO$13)*OFFSET('Composition%'!$B53,0,AO$14)))-IF(AO$2=2,0,OFFSET('Composition%'!$B53,0,AO$17)*OFFSET('Composition%'!$B53,0,AO$18)*(AO$24*EXP(-AO$25/($B83+273)/RGas)))+ReactionRateK3!AO83</f>
        <v>0</v>
      </c>
      <c r="AP83" s="73">
        <f ca="1">IF(AP$2=0,0,AP$22*EXP(AP$23/($B83+273)/RGas)*(OFFSET('Composition%'!$B53,0,AP$13)*OFFSET('Composition%'!$B53,0,AP$14)))-IF(AP$2=2,0,OFFSET('Composition%'!$B53,0,AP$17)*OFFSET('Composition%'!$B53,0,AP$18)*(AP$24*EXP(-AP$25/($B83+273)/RGas)))+ReactionRateK3!AP83</f>
        <v>7.421826422208904E-12</v>
      </c>
      <c r="AQ83" s="73">
        <f ca="1">IF(AQ$2=0,0,AQ$22*EXP(AQ$23/($B83+273)/RGas)*(OFFSET('Composition%'!$B53,0,AQ$13)*OFFSET('Composition%'!$B53,0,AQ$14)))-IF(AQ$2=2,0,OFFSET('Composition%'!$B53,0,AQ$17)*OFFSET('Composition%'!$B53,0,AQ$18)*(AQ$24*EXP(-AQ$25/($B83+273)/RGas)))+ReactionRateK3!AQ83</f>
        <v>0</v>
      </c>
      <c r="AR83" s="73">
        <f ca="1">IF(AR$2=0,0,AR$22*EXP(AR$23/($B83+273)/RGas)*(OFFSET('Composition%'!$B53,0,AR$13)*OFFSET('Composition%'!$B53,0,AR$14)))-IF(AR$2=2,0,OFFSET('Composition%'!$B53,0,AR$17)*OFFSET('Composition%'!$B53,0,AR$18)*(AR$24*EXP(-AR$25/($B83+273)/RGas)))+ReactionRateK3!AR83</f>
        <v>0</v>
      </c>
    </row>
    <row r="84" spans="1:44">
      <c r="A84" s="3">
        <f t="shared" si="9"/>
        <v>2.5999999999999988</v>
      </c>
      <c r="B84" s="19">
        <f ca="1">'Composition%'!B54</f>
        <v>413.93023416634651</v>
      </c>
      <c r="C84">
        <f t="shared" si="8"/>
        <v>30</v>
      </c>
      <c r="D84" s="26" t="e">
        <f>(#REF!*ReactionRateK4!C84)^3</f>
        <v>#REF!</v>
      </c>
      <c r="E84" s="4"/>
      <c r="F84" s="73">
        <f ca="1">IF(F$2=0,0,F$22*EXP(F$23/($B84+273)/RGas)*(OFFSET('Composition%'!$B54,0,F$13)*OFFSET('Composition%'!$B54,0,F$14)))-IF(F$2=2,0,OFFSET('Composition%'!$B54,0,F$17)*OFFSET('Composition%'!$B54,0,F$18)*(F$24*EXP(-F$25/($B84+273)/RGas)))+ReactionRateK3!F84</f>
        <v>9.4551906842141615E-3</v>
      </c>
      <c r="G84" s="73">
        <f ca="1">IF(G$2=0,0,G$22*EXP(G$23/($B84+273)/RGas)*(OFFSET('Composition%'!$B54,0,G$13)*OFFSET('Composition%'!$B54,0,G$14)))-IF(G$2=2,0,OFFSET('Composition%'!$B54,0,G$17)*OFFSET('Composition%'!$B54,0,G$18)*(G$24*EXP(-G$25/($B84+273)/RGas)))+ReactionRateK3!G84</f>
        <v>3.6465638388292988E-3</v>
      </c>
      <c r="H84" s="73">
        <f ca="1">IF(H$2=0,0,H$22*EXP(H$23/($B84+273)/RGas)*(OFFSET('Composition%'!$B54,0,H$13)*OFFSET('Composition%'!$B54,0,H$14)))-IF(H$2=2,0,OFFSET('Composition%'!$B54,0,H$17)*OFFSET('Composition%'!$B54,0,H$18)*(H$24*EXP(-H$25/($B84+273)/RGas)))+ReactionRateK3!H84</f>
        <v>-6.841093384594702E-6</v>
      </c>
      <c r="I84" s="73">
        <f ca="1">IF(I$2=0,0,I$22*EXP(I$23/($B84+273)/RGas)*(OFFSET('Composition%'!$B54,0,I$13)*OFFSET('Composition%'!$B54,0,I$14)))-IF(I$2=2,0,OFFSET('Composition%'!$B54,0,I$17)*OFFSET('Composition%'!$B54,0,I$18)*(I$24*EXP(-I$25/($B84+273)/RGas)))+ReactionRateK3!I84</f>
        <v>-2.3626722966526266E-5</v>
      </c>
      <c r="J84" s="73"/>
      <c r="K84" s="73">
        <f ca="1">IF(K$2=0,0,K$22*EXP(K$23/($B84+273)/RGas)*(OFFSET('Composition%'!$B54,0,K$13)*OFFSET('Composition%'!$B54,0,K$14)))-IF(K$2=2,0,OFFSET('Composition%'!$B54,0,K$17)*OFFSET('Composition%'!$B54,0,K$18)*(K$24*EXP(-K$25/($B84+273)/RGas)))+ReactionRateK3!K84</f>
        <v>4.1066106042639557E-2</v>
      </c>
      <c r="L84" s="73">
        <f ca="1">IF(L$2=0,0,L$22*EXP(L$23/($B84+273)/RGas)*(OFFSET('Composition%'!$B54,0,L$13)*OFFSET('Composition%'!$B54,0,L$14)))-IF(L$2=2,0,OFFSET('Composition%'!$B54,0,L$17)*OFFSET('Composition%'!$B54,0,L$18)*(L$24*EXP(-L$25/($B84+273)/RGas)))+ReactionRateK3!L84</f>
        <v>-7.5262719429001861E-3</v>
      </c>
      <c r="M84" s="73">
        <f ca="1">IF(M$2=0,0,M$22*EXP(M$23/($B84+273)/RGas)*(OFFSET('Composition%'!$B54,0,M$13)*OFFSET('Composition%'!$B54,0,M$14)))-IF(M$2=2,0,OFFSET('Composition%'!$B54,0,M$17)*OFFSET('Composition%'!$B54,0,M$18)*(M$24*EXP(-M$25/($B84+273)/RGas)))+ReactionRateK3!M84</f>
        <v>0</v>
      </c>
      <c r="N84" s="73"/>
      <c r="O84" s="73">
        <f ca="1">IF(O$2=0,0,O$22*EXP(O$23/($B84+273)/RGas)*(OFFSET('Composition%'!$B54,0,O$13)*OFFSET('Composition%'!$B54,0,O$14)))-IF(O$2=2,0,OFFSET('Composition%'!$B54,0,O$17)*OFFSET('Composition%'!$B54,0,O$18)*(O$24*EXP(-O$25/($B84+273)/RGas)))+ReactionRateK3!O84</f>
        <v>0</v>
      </c>
      <c r="P84" s="73">
        <f ca="1">IF(P$2=0,0,P$22*EXP(P$23/($B84+273)/RGas)*(OFFSET('Composition%'!$B54,0,P$13)*OFFSET('Composition%'!$B54,0,P$14)))-IF(P$2=2,0,OFFSET('Composition%'!$B54,0,P$17)*OFFSET('Composition%'!$B54,0,P$18)*(P$24*EXP(-P$25/($B84+273)/RGas)))+ReactionRateK3!P84</f>
        <v>2.756731180768934E-2</v>
      </c>
      <c r="Q84" s="73">
        <f ca="1">IF(Q$2=0,0,Q$22*EXP(Q$23/($B84+273)/RGas)*(OFFSET('Composition%'!$B54,0,Q$13)*OFFSET('Composition%'!$B54,0,Q$14)))-IF(Q$2=2,0,OFFSET('Composition%'!$B54,0,Q$17)*OFFSET('Composition%'!$B54,0,Q$18)*(Q$24*EXP(-Q$25/($B84+273)/RGas)))+ReactionRateK3!Q84</f>
        <v>1.6045595179057159E-4</v>
      </c>
      <c r="R84" s="73">
        <f ca="1">IF(R$2=0,0,R$22*EXP(R$23/($B84+273)/RGas)*(OFFSET('Composition%'!$B54,0,R$13)*OFFSET('Composition%'!$B54,0,R$14)))-IF(R$2=2,0,OFFSET('Composition%'!$B54,0,R$17)*OFFSET('Composition%'!$B54,0,R$18)*(R$24*EXP(-R$25/($B84+273)/RGas)))+ReactionRateK3!R84</f>
        <v>3.1197402450808098E-5</v>
      </c>
      <c r="S84" s="73"/>
      <c r="T84" s="73">
        <f ca="1">IF(T$2=0,0,T$22*EXP(T$23/($B84+273)/RGas)*(OFFSET('Composition%'!$B54,0,T$13)*OFFSET('Composition%'!$B54,0,T$14)))-IF(T$2=2,0,OFFSET('Composition%'!$B54,0,T$17)*OFFSET('Composition%'!$B54,0,T$18)*(T$24*EXP(-T$25/($B84+273)/RGas)))+ReactionRateK3!T84</f>
        <v>2.0900799295621351E-3</v>
      </c>
      <c r="U84" s="73">
        <f ca="1">IF(U$2=0,0,U$22*EXP(U$23/($B84+273)/RGas)*(OFFSET('Composition%'!$B54,0,U$13)*OFFSET('Composition%'!$B54,0,U$14)))-IF(U$2=2,0,OFFSET('Composition%'!$B54,0,U$17)*OFFSET('Composition%'!$B54,0,U$18)*(U$24*EXP(-U$25/($B84+273)/RGas)))+ReactionRateK3!U84</f>
        <v>3.9190722963791083E-5</v>
      </c>
      <c r="V84" s="73">
        <f ca="1">IF(V$2=0,0,V$22*EXP(V$23/($B84+273)/RGas)*(OFFSET('Composition%'!$B54,0,V$13)*OFFSET('Composition%'!$B54,0,V$14)))-IF(V$2=2,0,OFFSET('Composition%'!$B54,0,V$17)*OFFSET('Composition%'!$B54,0,V$18)*(V$24*EXP(-V$25/($B84+273)/RGas)))+ReactionRateK3!V84</f>
        <v>0</v>
      </c>
      <c r="W84" s="73">
        <f ca="1">IF(W$2=0,0,W$22*EXP(W$23/($B84+273)/RGas)*(OFFSET('Composition%'!$B54,0,W$13)*OFFSET('Composition%'!$B54,0,W$14)))-IF(W$2=2,0,OFFSET('Composition%'!$B54,0,W$17)*OFFSET('Composition%'!$B54,0,W$18)*(W$24*EXP(-W$25/($B84+273)/RGas)))+ReactionRateK3!W84</f>
        <v>0</v>
      </c>
      <c r="X84" s="73">
        <f ca="1">IF(X$2=0,0,X$22*EXP(X$23/($B84+273)/RGas)*(OFFSET('Composition%'!$B54,0,X$13)*OFFSET('Composition%'!$B54,0,X$14)))-IF(X$2=2,0,OFFSET('Composition%'!$B54,0,X$17)*OFFSET('Composition%'!$B54,0,X$18)*(X$24*EXP(-X$25/($B84+273)/RGas)))+ReactionRateK3!X84</f>
        <v>6.9641131480907515E-8</v>
      </c>
      <c r="Y84" s="73">
        <f ca="1">IF(Y$2=0,0,Y$22*EXP(Y$23/($B84+273)/RGas)*(OFFSET('Composition%'!$B54,0,Y$13)*OFFSET('Composition%'!$B54,0,Y$14)))-IF(Y$2=2,0,OFFSET('Composition%'!$B54,0,Y$17)*OFFSET('Composition%'!$B54,0,Y$18)*(Y$24*EXP(-Y$25/($B84+273)/RGas)))+ReactionRateK3!Y84</f>
        <v>3.4468243286600505E-9</v>
      </c>
      <c r="Z84" s="73">
        <f ca="1">IF(Z$2=0,0,Z$22*EXP(Z$23/($B84+273)/RGas)*(OFFSET('Composition%'!$B54,0,Z$13)*OFFSET('Composition%'!$B54,0,Z$14)))-IF(Z$2=2,0,OFFSET('Composition%'!$B54,0,Z$17)*OFFSET('Composition%'!$B54,0,Z$18)*(Z$24*EXP(-Z$25/($B84+273)/RGas)))+ReactionRateK3!Z84</f>
        <v>0</v>
      </c>
      <c r="AA84" s="73">
        <f ca="1">IF(AA$2=0,0,AA$22*EXP(AA$23/($B84+273)/RGas)*(OFFSET('Composition%'!$B54,0,AA$13)*OFFSET('Composition%'!$B54,0,AA$14)))-IF(AA$2=2,0,OFFSET('Composition%'!$B54,0,AA$17)*OFFSET('Composition%'!$B54,0,AA$18)*(AA$24*EXP(-AA$25/($B84+273)/RGas)))+ReactionRateK3!AA84</f>
        <v>0</v>
      </c>
      <c r="AB84" s="73">
        <f ca="1">IF(AB$2=0,0,AB$22*EXP(AB$23/($B84+273)/RGas)*(OFFSET('Composition%'!$B54,0,AB$13)*OFFSET('Composition%'!$B54,0,AB$14)))-IF(AB$2=2,0,OFFSET('Composition%'!$B54,0,AB$17)*OFFSET('Composition%'!$B54,0,AB$18)*(AB$24*EXP(-AB$25/($B84+273)/RGas)))+ReactionRateK3!AB84</f>
        <v>0</v>
      </c>
      <c r="AC84" s="73">
        <f ca="1">IF(AC$2=0,0,AC$22*EXP(AC$23/($B84+273)/RGas)*(OFFSET('Composition%'!$B54,0,AC$13)*OFFSET('Composition%'!$B54,0,AC$14)))-IF(AC$2=2,0,OFFSET('Composition%'!$B54,0,AC$17)*OFFSET('Composition%'!$B54,0,AC$18)*(AC$24*EXP(-AC$25/($B84+273)/RGas)))+ReactionRateK3!AC84</f>
        <v>0</v>
      </c>
      <c r="AD84" s="73">
        <f ca="1">IF(AD$2=0,0,AD$22*EXP(AD$23/($B84+273)/RGas)*(OFFSET('Composition%'!$B54,0,AD$13)*OFFSET('Composition%'!$B54,0,AD$14)))-IF(AD$2=2,0,OFFSET('Composition%'!$B54,0,AD$17)*OFFSET('Composition%'!$B54,0,AD$18)*(AD$24*EXP(-AD$25/($B84+273)/RGas)))+ReactionRateK3!AD84</f>
        <v>0</v>
      </c>
      <c r="AE84" s="73">
        <f ca="1">IF(AE$2=0,0,AE$22*EXP(AE$23/($B84+273)/RGas)*(OFFSET('Composition%'!$B54,0,AE$13)*OFFSET('Composition%'!$B54,0,AE$14)))-IF(AE$2=2,0,OFFSET('Composition%'!$B54,0,AE$17)*OFFSET('Composition%'!$B54,0,AE$18)*(AE$24*EXP(-AE$25/($B84+273)/RGas)))+ReactionRateK3!AE84</f>
        <v>0</v>
      </c>
      <c r="AF84" s="73"/>
      <c r="AG84" s="73">
        <f ca="1">IF(AG$2=0,0,AG$22*EXP(AG$23/($B84+273)/RGas)*(OFFSET('Composition%'!$B54,0,AG$13)*OFFSET('Composition%'!$B54,0,AG$14)))-IF(AG$2=2,0,OFFSET('Composition%'!$B54,0,AG$17)*OFFSET('Composition%'!$B54,0,AG$18)*(AG$24*EXP(-AG$25/($B84+273)/RGas)))+ReactionRateK3!AG84</f>
        <v>0</v>
      </c>
      <c r="AH84" s="73">
        <f ca="1">IF(AH$2=0,0,AH$22*EXP(AH$23/($B84+273)/RGas)*(OFFSET('Composition%'!$B54,0,AH$13)*OFFSET('Composition%'!$B54,0,AH$14)))-IF(AH$2=2,0,OFFSET('Composition%'!$B54,0,AH$17)*OFFSET('Composition%'!$B54,0,AH$18)*(AH$24*EXP(-AH$25/($B84+273)/RGas)))+ReactionRateK3!AH84</f>
        <v>0</v>
      </c>
      <c r="AI84" s="73">
        <f ca="1">IF(AI$2=0,0,AI$22*EXP(AI$23/($B84+273)/RGas)*(OFFSET('Composition%'!$B54,0,AI$13)*OFFSET('Composition%'!$B54,0,AI$14)))-IF(AI$2=2,0,OFFSET('Composition%'!$B54,0,AI$17)*OFFSET('Composition%'!$B54,0,AI$18)*(AI$24*EXP(-AI$25/($B84+273)/RGas)))+ReactionRateK3!AI84</f>
        <v>0</v>
      </c>
      <c r="AJ84" s="73">
        <f ca="1">IF(AJ$2=0,0,AJ$22*EXP(AJ$23/($B84+273)/RGas)*(OFFSET('Composition%'!$B54,0,AJ$13)*OFFSET('Composition%'!$B54,0,AJ$14)))-IF(AJ$2=2,0,OFFSET('Composition%'!$B54,0,AJ$17)*OFFSET('Composition%'!$B54,0,AJ$18)*(AJ$24*EXP(-AJ$25/($B84+273)/RGas)))+ReactionRateK3!AJ84</f>
        <v>0</v>
      </c>
      <c r="AK84" s="73">
        <f ca="1">IF(AK$2=0,0,AK$22*EXP(AK$23/($B84+273)/RGas)*(OFFSET('Composition%'!$B54,0,AK$13)*OFFSET('Composition%'!$B54,0,AK$14)))-IF(AK$2=2,0,OFFSET('Composition%'!$B54,0,AK$17)*OFFSET('Composition%'!$B54,0,AK$18)*(AK$24*EXP(-AK$25/($B84+273)/RGas)))+ReactionRateK3!AK84</f>
        <v>0</v>
      </c>
      <c r="AL84" s="73">
        <f ca="1">IF(AL$2=0,0,AL$22*EXP(AL$23/($B84+273)/RGas)*(OFFSET('Composition%'!$B54,0,AL$13)*OFFSET('Composition%'!$B54,0,AL$14)))-IF(AL$2=2,0,OFFSET('Composition%'!$B54,0,AL$17)*OFFSET('Composition%'!$B54,0,AL$18)*(AL$24*EXP(-AL$25/($B84+273)/RGas)))+ReactionRateK3!AL84</f>
        <v>0</v>
      </c>
      <c r="AM84" s="73"/>
      <c r="AN84" s="73">
        <f ca="1">IF(AN$2=0,0,AN$22*EXP(AN$23/($B84+273)/RGas)*(OFFSET('Composition%'!$B54,0,AN$13)*OFFSET('Composition%'!$B54,0,AN$14)))-IF(AN$2=2,0,OFFSET('Composition%'!$B54,0,AN$17)*OFFSET('Composition%'!$B54,0,AN$18)*(AN$24*EXP(-AN$25/($B84+273)/RGas)))+ReactionRateK3!AN84</f>
        <v>0</v>
      </c>
      <c r="AO84" s="73">
        <f ca="1">IF(AO$2=0,0,AO$22*EXP(AO$23/($B84+273)/RGas)*(OFFSET('Composition%'!$B54,0,AO$13)*OFFSET('Composition%'!$B54,0,AO$14)))-IF(AO$2=2,0,OFFSET('Composition%'!$B54,0,AO$17)*OFFSET('Composition%'!$B54,0,AO$18)*(AO$24*EXP(-AO$25/($B84+273)/RGas)))+ReactionRateK3!AO84</f>
        <v>0</v>
      </c>
      <c r="AP84" s="73">
        <f ca="1">IF(AP$2=0,0,AP$22*EXP(AP$23/($B84+273)/RGas)*(OFFSET('Composition%'!$B54,0,AP$13)*OFFSET('Composition%'!$B54,0,AP$14)))-IF(AP$2=2,0,OFFSET('Composition%'!$B54,0,AP$17)*OFFSET('Composition%'!$B54,0,AP$18)*(AP$24*EXP(-AP$25/($B84+273)/RGas)))+ReactionRateK3!AP84</f>
        <v>7.4234512926230633E-12</v>
      </c>
      <c r="AQ84" s="73">
        <f ca="1">IF(AQ$2=0,0,AQ$22*EXP(AQ$23/($B84+273)/RGas)*(OFFSET('Composition%'!$B54,0,AQ$13)*OFFSET('Composition%'!$B54,0,AQ$14)))-IF(AQ$2=2,0,OFFSET('Composition%'!$B54,0,AQ$17)*OFFSET('Composition%'!$B54,0,AQ$18)*(AQ$24*EXP(-AQ$25/($B84+273)/RGas)))+ReactionRateK3!AQ84</f>
        <v>0</v>
      </c>
      <c r="AR84" s="73">
        <f ca="1">IF(AR$2=0,0,AR$22*EXP(AR$23/($B84+273)/RGas)*(OFFSET('Composition%'!$B54,0,AR$13)*OFFSET('Composition%'!$B54,0,AR$14)))-IF(AR$2=2,0,OFFSET('Composition%'!$B54,0,AR$17)*OFFSET('Composition%'!$B54,0,AR$18)*(AR$24*EXP(-AR$25/($B84+273)/RGas)))+ReactionRateK3!AR84</f>
        <v>0</v>
      </c>
    </row>
    <row r="85" spans="1:44">
      <c r="A85" s="3">
        <f t="shared" si="9"/>
        <v>2.6499999999999986</v>
      </c>
      <c r="B85" s="19">
        <f ca="1">'Composition%'!B55</f>
        <v>413.96599016800246</v>
      </c>
      <c r="C85">
        <f t="shared" si="8"/>
        <v>30</v>
      </c>
      <c r="D85" s="26" t="e">
        <f>(#REF!*ReactionRateK4!C85)^3</f>
        <v>#REF!</v>
      </c>
      <c r="E85" s="4"/>
      <c r="F85" s="73">
        <f ca="1">IF(F$2=0,0,F$22*EXP(F$23/($B85+273)/RGas)*(OFFSET('Composition%'!$B55,0,F$13)*OFFSET('Composition%'!$B55,0,F$14)))-IF(F$2=2,0,OFFSET('Composition%'!$B55,0,F$17)*OFFSET('Composition%'!$B55,0,F$18)*(F$24*EXP(-F$25/($B85+273)/RGas)))+ReactionRateK3!F85</f>
        <v>9.2685988964582387E-3</v>
      </c>
      <c r="G85" s="73">
        <f ca="1">IF(G$2=0,0,G$22*EXP(G$23/($B85+273)/RGas)*(OFFSET('Composition%'!$B55,0,G$13)*OFFSET('Composition%'!$B55,0,G$14)))-IF(G$2=2,0,OFFSET('Composition%'!$B55,0,G$17)*OFFSET('Composition%'!$B55,0,G$18)*(G$24*EXP(-G$25/($B85+273)/RGas)))+ReactionRateK3!G85</f>
        <v>3.5799038247416467E-3</v>
      </c>
      <c r="H85" s="73">
        <f ca="1">IF(H$2=0,0,H$22*EXP(H$23/($B85+273)/RGas)*(OFFSET('Composition%'!$B55,0,H$13)*OFFSET('Composition%'!$B55,0,H$14)))-IF(H$2=2,0,OFFSET('Composition%'!$B55,0,H$17)*OFFSET('Composition%'!$B55,0,H$18)*(H$24*EXP(-H$25/($B85+273)/RGas)))+ReactionRateK3!H85</f>
        <v>-6.8726639134265863E-6</v>
      </c>
      <c r="I85" s="73">
        <f ca="1">IF(I$2=0,0,I$22*EXP(I$23/($B85+273)/RGas)*(OFFSET('Composition%'!$B55,0,I$13)*OFFSET('Composition%'!$B55,0,I$14)))-IF(I$2=2,0,OFFSET('Composition%'!$B55,0,I$17)*OFFSET('Composition%'!$B55,0,I$18)*(I$24*EXP(-I$25/($B85+273)/RGas)))+ReactionRateK3!I85</f>
        <v>-1.5748926229904541E-5</v>
      </c>
      <c r="J85" s="73"/>
      <c r="K85" s="73">
        <f ca="1">IF(K$2=0,0,K$22*EXP(K$23/($B85+273)/RGas)*(OFFSET('Composition%'!$B55,0,K$13)*OFFSET('Composition%'!$B55,0,K$14)))-IF(K$2=2,0,OFFSET('Composition%'!$B55,0,K$17)*OFFSET('Composition%'!$B55,0,K$18)*(K$24*EXP(-K$25/($B85+273)/RGas)))+ReactionRateK3!K85</f>
        <v>4.0303374080883025E-2</v>
      </c>
      <c r="L85" s="73">
        <f ca="1">IF(L$2=0,0,L$22*EXP(L$23/($B85+273)/RGas)*(OFFSET('Composition%'!$B55,0,L$13)*OFFSET('Composition%'!$B55,0,L$14)))-IF(L$2=2,0,OFFSET('Composition%'!$B55,0,L$17)*OFFSET('Composition%'!$B55,0,L$18)*(L$24*EXP(-L$25/($B85+273)/RGas)))+ReactionRateK3!L85</f>
        <v>-7.4027751980399251E-3</v>
      </c>
      <c r="M85" s="73">
        <f ca="1">IF(M$2=0,0,M$22*EXP(M$23/($B85+273)/RGas)*(OFFSET('Composition%'!$B55,0,M$13)*OFFSET('Composition%'!$B55,0,M$14)))-IF(M$2=2,0,OFFSET('Composition%'!$B55,0,M$17)*OFFSET('Composition%'!$B55,0,M$18)*(M$24*EXP(-M$25/($B85+273)/RGas)))+ReactionRateK3!M85</f>
        <v>0</v>
      </c>
      <c r="N85" s="73"/>
      <c r="O85" s="73">
        <f ca="1">IF(O$2=0,0,O$22*EXP(O$23/($B85+273)/RGas)*(OFFSET('Composition%'!$B55,0,O$13)*OFFSET('Composition%'!$B55,0,O$14)))-IF(O$2=2,0,OFFSET('Composition%'!$B55,0,O$17)*OFFSET('Composition%'!$B55,0,O$18)*(O$24*EXP(-O$25/($B85+273)/RGas)))+ReactionRateK3!O85</f>
        <v>0</v>
      </c>
      <c r="P85" s="73">
        <f ca="1">IF(P$2=0,0,P$22*EXP(P$23/($B85+273)/RGas)*(OFFSET('Composition%'!$B55,0,P$13)*OFFSET('Composition%'!$B55,0,P$14)))-IF(P$2=2,0,OFFSET('Composition%'!$B55,0,P$17)*OFFSET('Composition%'!$B55,0,P$18)*(P$24*EXP(-P$25/($B85+273)/RGas)))+ReactionRateK3!P85</f>
        <v>2.7684624047035374E-2</v>
      </c>
      <c r="Q85" s="73">
        <f ca="1">IF(Q$2=0,0,Q$22*EXP(Q$23/($B85+273)/RGas)*(OFFSET('Composition%'!$B55,0,Q$13)*OFFSET('Composition%'!$B55,0,Q$14)))-IF(Q$2=2,0,OFFSET('Composition%'!$B55,0,Q$17)*OFFSET('Composition%'!$B55,0,Q$18)*(Q$24*EXP(-Q$25/($B85+273)/RGas)))+ReactionRateK3!Q85</f>
        <v>1.6410177529811311E-4</v>
      </c>
      <c r="R85" s="73">
        <f ca="1">IF(R$2=0,0,R$22*EXP(R$23/($B85+273)/RGas)*(OFFSET('Composition%'!$B55,0,R$13)*OFFSET('Composition%'!$B55,0,R$14)))-IF(R$2=2,0,OFFSET('Composition%'!$B55,0,R$17)*OFFSET('Composition%'!$B55,0,R$18)*(R$24*EXP(-R$25/($B85+273)/RGas)))+ReactionRateK3!R85</f>
        <v>3.2507584559539797E-5</v>
      </c>
      <c r="S85" s="73"/>
      <c r="T85" s="73">
        <f ca="1">IF(T$2=0,0,T$22*EXP(T$23/($B85+273)/RGas)*(OFFSET('Composition%'!$B55,0,T$13)*OFFSET('Composition%'!$B55,0,T$14)))-IF(T$2=2,0,OFFSET('Composition%'!$B55,0,T$17)*OFFSET('Composition%'!$B55,0,T$18)*(T$24*EXP(-T$25/($B85+273)/RGas)))+ReactionRateK3!T85</f>
        <v>1.9557186767372205E-3</v>
      </c>
      <c r="U85" s="73">
        <f ca="1">IF(U$2=0,0,U$22*EXP(U$23/($B85+273)/RGas)*(OFFSET('Composition%'!$B55,0,U$13)*OFFSET('Composition%'!$B55,0,U$14)))-IF(U$2=2,0,OFFSET('Composition%'!$B55,0,U$17)*OFFSET('Composition%'!$B55,0,U$18)*(U$24*EXP(-U$25/($B85+273)/RGas)))+ReactionRateK3!U85</f>
        <v>3.5497571097718245E-5</v>
      </c>
      <c r="V85" s="73">
        <f ca="1">IF(V$2=0,0,V$22*EXP(V$23/($B85+273)/RGas)*(OFFSET('Composition%'!$B55,0,V$13)*OFFSET('Composition%'!$B55,0,V$14)))-IF(V$2=2,0,OFFSET('Composition%'!$B55,0,V$17)*OFFSET('Composition%'!$B55,0,V$18)*(V$24*EXP(-V$25/($B85+273)/RGas)))+ReactionRateK3!V85</f>
        <v>0</v>
      </c>
      <c r="W85" s="73">
        <f ca="1">IF(W$2=0,0,W$22*EXP(W$23/($B85+273)/RGas)*(OFFSET('Composition%'!$B55,0,W$13)*OFFSET('Composition%'!$B55,0,W$14)))-IF(W$2=2,0,OFFSET('Composition%'!$B55,0,W$17)*OFFSET('Composition%'!$B55,0,W$18)*(W$24*EXP(-W$25/($B85+273)/RGas)))+ReactionRateK3!W85</f>
        <v>0</v>
      </c>
      <c r="X85" s="73">
        <f ca="1">IF(X$2=0,0,X$22*EXP(X$23/($B85+273)/RGas)*(OFFSET('Composition%'!$B55,0,X$13)*OFFSET('Composition%'!$B55,0,X$14)))-IF(X$2=2,0,OFFSET('Composition%'!$B55,0,X$17)*OFFSET('Composition%'!$B55,0,X$18)*(X$24*EXP(-X$25/($B85+273)/RGas)))+ReactionRateK3!X85</f>
        <v>6.9566071996747432E-8</v>
      </c>
      <c r="Y85" s="73">
        <f ca="1">IF(Y$2=0,0,Y$22*EXP(Y$23/($B85+273)/RGas)*(OFFSET('Composition%'!$B55,0,Y$13)*OFFSET('Composition%'!$B55,0,Y$14)))-IF(Y$2=2,0,OFFSET('Composition%'!$B55,0,Y$17)*OFFSET('Composition%'!$B55,0,Y$18)*(Y$24*EXP(-Y$25/($B85+273)/RGas)))+ReactionRateK3!Y85</f>
        <v>3.4431093279040602E-9</v>
      </c>
      <c r="Z85" s="73">
        <f ca="1">IF(Z$2=0,0,Z$22*EXP(Z$23/($B85+273)/RGas)*(OFFSET('Composition%'!$B55,0,Z$13)*OFFSET('Composition%'!$B55,0,Z$14)))-IF(Z$2=2,0,OFFSET('Composition%'!$B55,0,Z$17)*OFFSET('Composition%'!$B55,0,Z$18)*(Z$24*EXP(-Z$25/($B85+273)/RGas)))+ReactionRateK3!Z85</f>
        <v>0</v>
      </c>
      <c r="AA85" s="73">
        <f ca="1">IF(AA$2=0,0,AA$22*EXP(AA$23/($B85+273)/RGas)*(OFFSET('Composition%'!$B55,0,AA$13)*OFFSET('Composition%'!$B55,0,AA$14)))-IF(AA$2=2,0,OFFSET('Composition%'!$B55,0,AA$17)*OFFSET('Composition%'!$B55,0,AA$18)*(AA$24*EXP(-AA$25/($B85+273)/RGas)))+ReactionRateK3!AA85</f>
        <v>0</v>
      </c>
      <c r="AB85" s="73">
        <f ca="1">IF(AB$2=0,0,AB$22*EXP(AB$23/($B85+273)/RGas)*(OFFSET('Composition%'!$B55,0,AB$13)*OFFSET('Composition%'!$B55,0,AB$14)))-IF(AB$2=2,0,OFFSET('Composition%'!$B55,0,AB$17)*OFFSET('Composition%'!$B55,0,AB$18)*(AB$24*EXP(-AB$25/($B85+273)/RGas)))+ReactionRateK3!AB85</f>
        <v>0</v>
      </c>
      <c r="AC85" s="73">
        <f ca="1">IF(AC$2=0,0,AC$22*EXP(AC$23/($B85+273)/RGas)*(OFFSET('Composition%'!$B55,0,AC$13)*OFFSET('Composition%'!$B55,0,AC$14)))-IF(AC$2=2,0,OFFSET('Composition%'!$B55,0,AC$17)*OFFSET('Composition%'!$B55,0,AC$18)*(AC$24*EXP(-AC$25/($B85+273)/RGas)))+ReactionRateK3!AC85</f>
        <v>0</v>
      </c>
      <c r="AD85" s="73">
        <f ca="1">IF(AD$2=0,0,AD$22*EXP(AD$23/($B85+273)/RGas)*(OFFSET('Composition%'!$B55,0,AD$13)*OFFSET('Composition%'!$B55,0,AD$14)))-IF(AD$2=2,0,OFFSET('Composition%'!$B55,0,AD$17)*OFFSET('Composition%'!$B55,0,AD$18)*(AD$24*EXP(-AD$25/($B85+273)/RGas)))+ReactionRateK3!AD85</f>
        <v>0</v>
      </c>
      <c r="AE85" s="73">
        <f ca="1">IF(AE$2=0,0,AE$22*EXP(AE$23/($B85+273)/RGas)*(OFFSET('Composition%'!$B55,0,AE$13)*OFFSET('Composition%'!$B55,0,AE$14)))-IF(AE$2=2,0,OFFSET('Composition%'!$B55,0,AE$17)*OFFSET('Composition%'!$B55,0,AE$18)*(AE$24*EXP(-AE$25/($B85+273)/RGas)))+ReactionRateK3!AE85</f>
        <v>0</v>
      </c>
      <c r="AF85" s="73"/>
      <c r="AG85" s="73">
        <f ca="1">IF(AG$2=0,0,AG$22*EXP(AG$23/($B85+273)/RGas)*(OFFSET('Composition%'!$B55,0,AG$13)*OFFSET('Composition%'!$B55,0,AG$14)))-IF(AG$2=2,0,OFFSET('Composition%'!$B55,0,AG$17)*OFFSET('Composition%'!$B55,0,AG$18)*(AG$24*EXP(-AG$25/($B85+273)/RGas)))+ReactionRateK3!AG85</f>
        <v>0</v>
      </c>
      <c r="AH85" s="73">
        <f ca="1">IF(AH$2=0,0,AH$22*EXP(AH$23/($B85+273)/RGas)*(OFFSET('Composition%'!$B55,0,AH$13)*OFFSET('Composition%'!$B55,0,AH$14)))-IF(AH$2=2,0,OFFSET('Composition%'!$B55,0,AH$17)*OFFSET('Composition%'!$B55,0,AH$18)*(AH$24*EXP(-AH$25/($B85+273)/RGas)))+ReactionRateK3!AH85</f>
        <v>0</v>
      </c>
      <c r="AI85" s="73">
        <f ca="1">IF(AI$2=0,0,AI$22*EXP(AI$23/($B85+273)/RGas)*(OFFSET('Composition%'!$B55,0,AI$13)*OFFSET('Composition%'!$B55,0,AI$14)))-IF(AI$2=2,0,OFFSET('Composition%'!$B55,0,AI$17)*OFFSET('Composition%'!$B55,0,AI$18)*(AI$24*EXP(-AI$25/($B85+273)/RGas)))+ReactionRateK3!AI85</f>
        <v>0</v>
      </c>
      <c r="AJ85" s="73">
        <f ca="1">IF(AJ$2=0,0,AJ$22*EXP(AJ$23/($B85+273)/RGas)*(OFFSET('Composition%'!$B55,0,AJ$13)*OFFSET('Composition%'!$B55,0,AJ$14)))-IF(AJ$2=2,0,OFFSET('Composition%'!$B55,0,AJ$17)*OFFSET('Composition%'!$B55,0,AJ$18)*(AJ$24*EXP(-AJ$25/($B85+273)/RGas)))+ReactionRateK3!AJ85</f>
        <v>0</v>
      </c>
      <c r="AK85" s="73">
        <f ca="1">IF(AK$2=0,0,AK$22*EXP(AK$23/($B85+273)/RGas)*(OFFSET('Composition%'!$B55,0,AK$13)*OFFSET('Composition%'!$B55,0,AK$14)))-IF(AK$2=2,0,OFFSET('Composition%'!$B55,0,AK$17)*OFFSET('Composition%'!$B55,0,AK$18)*(AK$24*EXP(-AK$25/($B85+273)/RGas)))+ReactionRateK3!AK85</f>
        <v>0</v>
      </c>
      <c r="AL85" s="73">
        <f ca="1">IF(AL$2=0,0,AL$22*EXP(AL$23/($B85+273)/RGas)*(OFFSET('Composition%'!$B55,0,AL$13)*OFFSET('Composition%'!$B55,0,AL$14)))-IF(AL$2=2,0,OFFSET('Composition%'!$B55,0,AL$17)*OFFSET('Composition%'!$B55,0,AL$18)*(AL$24*EXP(-AL$25/($B85+273)/RGas)))+ReactionRateK3!AL85</f>
        <v>0</v>
      </c>
      <c r="AM85" s="73"/>
      <c r="AN85" s="73">
        <f ca="1">IF(AN$2=0,0,AN$22*EXP(AN$23/($B85+273)/RGas)*(OFFSET('Composition%'!$B55,0,AN$13)*OFFSET('Composition%'!$B55,0,AN$14)))-IF(AN$2=2,0,OFFSET('Composition%'!$B55,0,AN$17)*OFFSET('Composition%'!$B55,0,AN$18)*(AN$24*EXP(-AN$25/($B85+273)/RGas)))+ReactionRateK3!AN85</f>
        <v>0</v>
      </c>
      <c r="AO85" s="73">
        <f ca="1">IF(AO$2=0,0,AO$22*EXP(AO$23/($B85+273)/RGas)*(OFFSET('Composition%'!$B55,0,AO$13)*OFFSET('Composition%'!$B55,0,AO$14)))-IF(AO$2=2,0,OFFSET('Composition%'!$B55,0,AO$17)*OFFSET('Composition%'!$B55,0,AO$18)*(AO$24*EXP(-AO$25/($B85+273)/RGas)))+ReactionRateK3!AO85</f>
        <v>0</v>
      </c>
      <c r="AP85" s="73">
        <f ca="1">IF(AP$2=0,0,AP$22*EXP(AP$23/($B85+273)/RGas)*(OFFSET('Composition%'!$B55,0,AP$13)*OFFSET('Composition%'!$B55,0,AP$14)))-IF(AP$2=2,0,OFFSET('Composition%'!$B55,0,AP$17)*OFFSET('Composition%'!$B55,0,AP$18)*(AP$24*EXP(-AP$25/($B85+273)/RGas)))+ReactionRateK3!AP85</f>
        <v>7.4249226937911017E-12</v>
      </c>
      <c r="AQ85" s="73">
        <f ca="1">IF(AQ$2=0,0,AQ$22*EXP(AQ$23/($B85+273)/RGas)*(OFFSET('Composition%'!$B55,0,AQ$13)*OFFSET('Composition%'!$B55,0,AQ$14)))-IF(AQ$2=2,0,OFFSET('Composition%'!$B55,0,AQ$17)*OFFSET('Composition%'!$B55,0,AQ$18)*(AQ$24*EXP(-AQ$25/($B85+273)/RGas)))+ReactionRateK3!AQ85</f>
        <v>0</v>
      </c>
      <c r="AR85" s="73">
        <f ca="1">IF(AR$2=0,0,AR$22*EXP(AR$23/($B85+273)/RGas)*(OFFSET('Composition%'!$B55,0,AR$13)*OFFSET('Composition%'!$B55,0,AR$14)))-IF(AR$2=2,0,OFFSET('Composition%'!$B55,0,AR$17)*OFFSET('Composition%'!$B55,0,AR$18)*(AR$24*EXP(-AR$25/($B85+273)/RGas)))+ReactionRateK3!AR85</f>
        <v>0</v>
      </c>
    </row>
    <row r="86" spans="1:44">
      <c r="A86" s="3">
        <f t="shared" si="9"/>
        <v>2.6999999999999984</v>
      </c>
      <c r="B86" s="19">
        <f ca="1">'Composition%'!B56</f>
        <v>413.99969960737513</v>
      </c>
      <c r="C86">
        <f t="shared" si="8"/>
        <v>30</v>
      </c>
      <c r="D86" s="26" t="e">
        <f>(#REF!*ReactionRateK4!C86)^3</f>
        <v>#REF!</v>
      </c>
      <c r="E86" s="4"/>
      <c r="F86" s="73">
        <f ca="1">IF(F$2=0,0,F$22*EXP(F$23/($B86+273)/RGas)*(OFFSET('Composition%'!$B56,0,F$13)*OFFSET('Composition%'!$B56,0,F$14)))-IF(F$2=2,0,OFFSET('Composition%'!$B56,0,F$17)*OFFSET('Composition%'!$B56,0,F$18)*(F$24*EXP(-F$25/($B86+273)/RGas)))+ReactionRateK3!F86</f>
        <v>9.0871356578085347E-3</v>
      </c>
      <c r="G86" s="73">
        <f ca="1">IF(G$2=0,0,G$22*EXP(G$23/($B86+273)/RGas)*(OFFSET('Composition%'!$B56,0,G$13)*OFFSET('Composition%'!$B56,0,G$14)))-IF(G$2=2,0,OFFSET('Composition%'!$B56,0,G$17)*OFFSET('Composition%'!$B56,0,G$18)*(G$24*EXP(-G$25/($B86+273)/RGas)))+ReactionRateK3!G86</f>
        <v>3.514963814500816E-3</v>
      </c>
      <c r="H86" s="73">
        <f ca="1">IF(H$2=0,0,H$22*EXP(H$23/($B86+273)/RGas)*(OFFSET('Composition%'!$B56,0,H$13)*OFFSET('Composition%'!$B56,0,H$14)))-IF(H$2=2,0,OFFSET('Composition%'!$B56,0,H$17)*OFFSET('Composition%'!$B56,0,H$18)*(H$24*EXP(-H$25/($B86+273)/RGas)))+ReactionRateK3!H86</f>
        <v>-6.8997862547459716E-6</v>
      </c>
      <c r="I86" s="73">
        <f ca="1">IF(I$2=0,0,I$22*EXP(I$23/($B86+273)/RGas)*(OFFSET('Composition%'!$B56,0,I$13)*OFFSET('Composition%'!$B56,0,I$14)))-IF(I$2=2,0,OFFSET('Composition%'!$B56,0,I$17)*OFFSET('Composition%'!$B56,0,I$18)*(I$24*EXP(-I$25/($B86+273)/RGas)))+ReactionRateK3!I86</f>
        <v>-9.1560295163297847E-6</v>
      </c>
      <c r="J86" s="73"/>
      <c r="K86" s="73">
        <f ca="1">IF(K$2=0,0,K$22*EXP(K$23/($B86+273)/RGas)*(OFFSET('Composition%'!$B56,0,K$13)*OFFSET('Composition%'!$B56,0,K$14)))-IF(K$2=2,0,OFFSET('Composition%'!$B56,0,K$17)*OFFSET('Composition%'!$B56,0,K$18)*(K$24*EXP(-K$25/($B86+273)/RGas)))+ReactionRateK3!K86</f>
        <v>3.9550135914484807E-2</v>
      </c>
      <c r="L86" s="73">
        <f ca="1">IF(L$2=0,0,L$22*EXP(L$23/($B86+273)/RGas)*(OFFSET('Composition%'!$B56,0,L$13)*OFFSET('Composition%'!$B56,0,L$14)))-IF(L$2=2,0,OFFSET('Composition%'!$B56,0,L$17)*OFFSET('Composition%'!$B56,0,L$18)*(L$24*EXP(-L$25/($B86+273)/RGas)))+ReactionRateK3!L86</f>
        <v>-7.2801423808725261E-3</v>
      </c>
      <c r="M86" s="73">
        <f ca="1">IF(M$2=0,0,M$22*EXP(M$23/($B86+273)/RGas)*(OFFSET('Composition%'!$B56,0,M$13)*OFFSET('Composition%'!$B56,0,M$14)))-IF(M$2=2,0,OFFSET('Composition%'!$B56,0,M$17)*OFFSET('Composition%'!$B56,0,M$18)*(M$24*EXP(-M$25/($B86+273)/RGas)))+ReactionRateK3!M86</f>
        <v>0</v>
      </c>
      <c r="N86" s="73"/>
      <c r="O86" s="73">
        <f ca="1">IF(O$2=0,0,O$22*EXP(O$23/($B86+273)/RGas)*(OFFSET('Composition%'!$B56,0,O$13)*OFFSET('Composition%'!$B56,0,O$14)))-IF(O$2=2,0,OFFSET('Composition%'!$B56,0,O$17)*OFFSET('Composition%'!$B56,0,O$18)*(O$24*EXP(-O$25/($B86+273)/RGas)))+ReactionRateK3!O86</f>
        <v>0</v>
      </c>
      <c r="P86" s="73">
        <f ca="1">IF(P$2=0,0,P$22*EXP(P$23/($B86+273)/RGas)*(OFFSET('Composition%'!$B56,0,P$13)*OFFSET('Composition%'!$B56,0,P$14)))-IF(P$2=2,0,OFFSET('Composition%'!$B56,0,P$17)*OFFSET('Composition%'!$B56,0,P$18)*(P$24*EXP(-P$25/($B86+273)/RGas)))+ReactionRateK3!P86</f>
        <v>2.7784720152435424E-2</v>
      </c>
      <c r="Q86" s="73">
        <f ca="1">IF(Q$2=0,0,Q$22*EXP(Q$23/($B86+273)/RGas)*(OFFSET('Composition%'!$B56,0,Q$13)*OFFSET('Composition%'!$B56,0,Q$14)))-IF(Q$2=2,0,OFFSET('Composition%'!$B56,0,Q$17)*OFFSET('Composition%'!$B56,0,Q$18)*(Q$24*EXP(-Q$25/($B86+273)/RGas)))+ReactionRateK3!Q86</f>
        <v>1.67717890791988E-4</v>
      </c>
      <c r="R86" s="73">
        <f ca="1">IF(R$2=0,0,R$22*EXP(R$23/($B86+273)/RGas)*(OFFSET('Composition%'!$B56,0,R$13)*OFFSET('Composition%'!$B56,0,R$14)))-IF(R$2=2,0,OFFSET('Composition%'!$B56,0,R$17)*OFFSET('Composition%'!$B56,0,R$18)*(R$24*EXP(-R$25/($B86+273)/RGas)))+ReactionRateK3!R86</f>
        <v>3.3840322965118138E-5</v>
      </c>
      <c r="S86" s="73"/>
      <c r="T86" s="73">
        <f ca="1">IF(T$2=0,0,T$22*EXP(T$23/($B86+273)/RGas)*(OFFSET('Composition%'!$B56,0,T$13)*OFFSET('Composition%'!$B56,0,T$14)))-IF(T$2=2,0,OFFSET('Composition%'!$B56,0,T$17)*OFFSET('Composition%'!$B56,0,T$18)*(T$24*EXP(-T$25/($B86+273)/RGas)))+ReactionRateK3!T86</f>
        <v>1.8298768713319326E-3</v>
      </c>
      <c r="U86" s="73">
        <f ca="1">IF(U$2=0,0,U$22*EXP(U$23/($B86+273)/RGas)*(OFFSET('Composition%'!$B56,0,U$13)*OFFSET('Composition%'!$B56,0,U$14)))-IF(U$2=2,0,OFFSET('Composition%'!$B56,0,U$17)*OFFSET('Composition%'!$B56,0,U$18)*(U$24*EXP(-U$25/($B86+273)/RGas)))+ReactionRateK3!U86</f>
        <v>3.2158223349721502E-5</v>
      </c>
      <c r="V86" s="73">
        <f ca="1">IF(V$2=0,0,V$22*EXP(V$23/($B86+273)/RGas)*(OFFSET('Composition%'!$B56,0,V$13)*OFFSET('Composition%'!$B56,0,V$14)))-IF(V$2=2,0,OFFSET('Composition%'!$B56,0,V$17)*OFFSET('Composition%'!$B56,0,V$18)*(V$24*EXP(-V$25/($B86+273)/RGas)))+ReactionRateK3!V86</f>
        <v>0</v>
      </c>
      <c r="W86" s="73">
        <f ca="1">IF(W$2=0,0,W$22*EXP(W$23/($B86+273)/RGas)*(OFFSET('Composition%'!$B56,0,W$13)*OFFSET('Composition%'!$B56,0,W$14)))-IF(W$2=2,0,OFFSET('Composition%'!$B56,0,W$17)*OFFSET('Composition%'!$B56,0,W$18)*(W$24*EXP(-W$25/($B86+273)/RGas)))+ReactionRateK3!W86</f>
        <v>0</v>
      </c>
      <c r="X86" s="73">
        <f ca="1">IF(X$2=0,0,X$22*EXP(X$23/($B86+273)/RGas)*(OFFSET('Composition%'!$B56,0,X$13)*OFFSET('Composition%'!$B56,0,X$14)))-IF(X$2=2,0,OFFSET('Composition%'!$B56,0,X$17)*OFFSET('Composition%'!$B56,0,X$18)*(X$24*EXP(-X$25/($B86+273)/RGas)))+ReactionRateK3!X86</f>
        <v>6.9495879017128131E-8</v>
      </c>
      <c r="Y86" s="73">
        <f ca="1">IF(Y$2=0,0,Y$22*EXP(Y$23/($B86+273)/RGas)*(OFFSET('Composition%'!$B56,0,Y$13)*OFFSET('Composition%'!$B56,0,Y$14)))-IF(Y$2=2,0,OFFSET('Composition%'!$B56,0,Y$17)*OFFSET('Composition%'!$B56,0,Y$18)*(Y$24*EXP(-Y$25/($B86+273)/RGas)))+ReactionRateK3!Y86</f>
        <v>3.439635190354768E-9</v>
      </c>
      <c r="Z86" s="73">
        <f ca="1">IF(Z$2=0,0,Z$22*EXP(Z$23/($B86+273)/RGas)*(OFFSET('Composition%'!$B56,0,Z$13)*OFFSET('Composition%'!$B56,0,Z$14)))-IF(Z$2=2,0,OFFSET('Composition%'!$B56,0,Z$17)*OFFSET('Composition%'!$B56,0,Z$18)*(Z$24*EXP(-Z$25/($B86+273)/RGas)))+ReactionRateK3!Z86</f>
        <v>0</v>
      </c>
      <c r="AA86" s="73">
        <f ca="1">IF(AA$2=0,0,AA$22*EXP(AA$23/($B86+273)/RGas)*(OFFSET('Composition%'!$B56,0,AA$13)*OFFSET('Composition%'!$B56,0,AA$14)))-IF(AA$2=2,0,OFFSET('Composition%'!$B56,0,AA$17)*OFFSET('Composition%'!$B56,0,AA$18)*(AA$24*EXP(-AA$25/($B86+273)/RGas)))+ReactionRateK3!AA86</f>
        <v>0</v>
      </c>
      <c r="AB86" s="73">
        <f ca="1">IF(AB$2=0,0,AB$22*EXP(AB$23/($B86+273)/RGas)*(OFFSET('Composition%'!$B56,0,AB$13)*OFFSET('Composition%'!$B56,0,AB$14)))-IF(AB$2=2,0,OFFSET('Composition%'!$B56,0,AB$17)*OFFSET('Composition%'!$B56,0,AB$18)*(AB$24*EXP(-AB$25/($B86+273)/RGas)))+ReactionRateK3!AB86</f>
        <v>0</v>
      </c>
      <c r="AC86" s="73">
        <f ca="1">IF(AC$2=0,0,AC$22*EXP(AC$23/($B86+273)/RGas)*(OFFSET('Composition%'!$B56,0,AC$13)*OFFSET('Composition%'!$B56,0,AC$14)))-IF(AC$2=2,0,OFFSET('Composition%'!$B56,0,AC$17)*OFFSET('Composition%'!$B56,0,AC$18)*(AC$24*EXP(-AC$25/($B86+273)/RGas)))+ReactionRateK3!AC86</f>
        <v>0</v>
      </c>
      <c r="AD86" s="73">
        <f ca="1">IF(AD$2=0,0,AD$22*EXP(AD$23/($B86+273)/RGas)*(OFFSET('Composition%'!$B56,0,AD$13)*OFFSET('Composition%'!$B56,0,AD$14)))-IF(AD$2=2,0,OFFSET('Composition%'!$B56,0,AD$17)*OFFSET('Composition%'!$B56,0,AD$18)*(AD$24*EXP(-AD$25/($B86+273)/RGas)))+ReactionRateK3!AD86</f>
        <v>0</v>
      </c>
      <c r="AE86" s="73">
        <f ca="1">IF(AE$2=0,0,AE$22*EXP(AE$23/($B86+273)/RGas)*(OFFSET('Composition%'!$B56,0,AE$13)*OFFSET('Composition%'!$B56,0,AE$14)))-IF(AE$2=2,0,OFFSET('Composition%'!$B56,0,AE$17)*OFFSET('Composition%'!$B56,0,AE$18)*(AE$24*EXP(-AE$25/($B86+273)/RGas)))+ReactionRateK3!AE86</f>
        <v>0</v>
      </c>
      <c r="AF86" s="73"/>
      <c r="AG86" s="73">
        <f ca="1">IF(AG$2=0,0,AG$22*EXP(AG$23/($B86+273)/RGas)*(OFFSET('Composition%'!$B56,0,AG$13)*OFFSET('Composition%'!$B56,0,AG$14)))-IF(AG$2=2,0,OFFSET('Composition%'!$B56,0,AG$17)*OFFSET('Composition%'!$B56,0,AG$18)*(AG$24*EXP(-AG$25/($B86+273)/RGas)))+ReactionRateK3!AG86</f>
        <v>0</v>
      </c>
      <c r="AH86" s="73">
        <f ca="1">IF(AH$2=0,0,AH$22*EXP(AH$23/($B86+273)/RGas)*(OFFSET('Composition%'!$B56,0,AH$13)*OFFSET('Composition%'!$B56,0,AH$14)))-IF(AH$2=2,0,OFFSET('Composition%'!$B56,0,AH$17)*OFFSET('Composition%'!$B56,0,AH$18)*(AH$24*EXP(-AH$25/($B86+273)/RGas)))+ReactionRateK3!AH86</f>
        <v>0</v>
      </c>
      <c r="AI86" s="73">
        <f ca="1">IF(AI$2=0,0,AI$22*EXP(AI$23/($B86+273)/RGas)*(OFFSET('Composition%'!$B56,0,AI$13)*OFFSET('Composition%'!$B56,0,AI$14)))-IF(AI$2=2,0,OFFSET('Composition%'!$B56,0,AI$17)*OFFSET('Composition%'!$B56,0,AI$18)*(AI$24*EXP(-AI$25/($B86+273)/RGas)))+ReactionRateK3!AI86</f>
        <v>0</v>
      </c>
      <c r="AJ86" s="73">
        <f ca="1">IF(AJ$2=0,0,AJ$22*EXP(AJ$23/($B86+273)/RGas)*(OFFSET('Composition%'!$B56,0,AJ$13)*OFFSET('Composition%'!$B56,0,AJ$14)))-IF(AJ$2=2,0,OFFSET('Composition%'!$B56,0,AJ$17)*OFFSET('Composition%'!$B56,0,AJ$18)*(AJ$24*EXP(-AJ$25/($B86+273)/RGas)))+ReactionRateK3!AJ86</f>
        <v>0</v>
      </c>
      <c r="AK86" s="73">
        <f ca="1">IF(AK$2=0,0,AK$22*EXP(AK$23/($B86+273)/RGas)*(OFFSET('Composition%'!$B56,0,AK$13)*OFFSET('Composition%'!$B56,0,AK$14)))-IF(AK$2=2,0,OFFSET('Composition%'!$B56,0,AK$17)*OFFSET('Composition%'!$B56,0,AK$18)*(AK$24*EXP(-AK$25/($B86+273)/RGas)))+ReactionRateK3!AK86</f>
        <v>0</v>
      </c>
      <c r="AL86" s="73">
        <f ca="1">IF(AL$2=0,0,AL$22*EXP(AL$23/($B86+273)/RGas)*(OFFSET('Composition%'!$B56,0,AL$13)*OFFSET('Composition%'!$B56,0,AL$14)))-IF(AL$2=2,0,OFFSET('Composition%'!$B56,0,AL$17)*OFFSET('Composition%'!$B56,0,AL$18)*(AL$24*EXP(-AL$25/($B86+273)/RGas)))+ReactionRateK3!AL86</f>
        <v>0</v>
      </c>
      <c r="AM86" s="73"/>
      <c r="AN86" s="73">
        <f ca="1">IF(AN$2=0,0,AN$22*EXP(AN$23/($B86+273)/RGas)*(OFFSET('Composition%'!$B56,0,AN$13)*OFFSET('Composition%'!$B56,0,AN$14)))-IF(AN$2=2,0,OFFSET('Composition%'!$B56,0,AN$17)*OFFSET('Composition%'!$B56,0,AN$18)*(AN$24*EXP(-AN$25/($B86+273)/RGas)))+ReactionRateK3!AN86</f>
        <v>0</v>
      </c>
      <c r="AO86" s="73">
        <f ca="1">IF(AO$2=0,0,AO$22*EXP(AO$23/($B86+273)/RGas)*(OFFSET('Composition%'!$B56,0,AO$13)*OFFSET('Composition%'!$B56,0,AO$14)))-IF(AO$2=2,0,OFFSET('Composition%'!$B56,0,AO$17)*OFFSET('Composition%'!$B56,0,AO$18)*(AO$24*EXP(-AO$25/($B86+273)/RGas)))+ReactionRateK3!AO86</f>
        <v>0</v>
      </c>
      <c r="AP86" s="73">
        <f ca="1">IF(AP$2=0,0,AP$22*EXP(AP$23/($B86+273)/RGas)*(OFFSET('Composition%'!$B56,0,AP$13)*OFFSET('Composition%'!$B56,0,AP$14)))-IF(AP$2=2,0,OFFSET('Composition%'!$B56,0,AP$17)*OFFSET('Composition%'!$B56,0,AP$18)*(AP$24*EXP(-AP$25/($B86+273)/RGas)))+ReactionRateK3!AP86</f>
        <v>7.4262553739255066E-12</v>
      </c>
      <c r="AQ86" s="73">
        <f ca="1">IF(AQ$2=0,0,AQ$22*EXP(AQ$23/($B86+273)/RGas)*(OFFSET('Composition%'!$B56,0,AQ$13)*OFFSET('Composition%'!$B56,0,AQ$14)))-IF(AQ$2=2,0,OFFSET('Composition%'!$B56,0,AQ$17)*OFFSET('Composition%'!$B56,0,AQ$18)*(AQ$24*EXP(-AQ$25/($B86+273)/RGas)))+ReactionRateK3!AQ86</f>
        <v>0</v>
      </c>
      <c r="AR86" s="73">
        <f ca="1">IF(AR$2=0,0,AR$22*EXP(AR$23/($B86+273)/RGas)*(OFFSET('Composition%'!$B56,0,AR$13)*OFFSET('Composition%'!$B56,0,AR$14)))-IF(AR$2=2,0,OFFSET('Composition%'!$B56,0,AR$17)*OFFSET('Composition%'!$B56,0,AR$18)*(AR$24*EXP(-AR$25/($B86+273)/RGas)))+ReactionRateK3!AR86</f>
        <v>0</v>
      </c>
    </row>
    <row r="87" spans="1:44">
      <c r="A87" s="3">
        <f t="shared" si="9"/>
        <v>2.7499999999999982</v>
      </c>
      <c r="B87" s="19">
        <f ca="1">'Composition%'!B57</f>
        <v>414.03149511403205</v>
      </c>
      <c r="C87">
        <f t="shared" si="8"/>
        <v>30</v>
      </c>
      <c r="D87" s="26" t="e">
        <f>(#REF!*ReactionRateK4!C87)^3</f>
        <v>#REF!</v>
      </c>
      <c r="E87" s="4"/>
      <c r="F87" s="73">
        <f ca="1">IF(F$2=0,0,F$22*EXP(F$23/($B87+273)/RGas)*(OFFSET('Composition%'!$B57,0,F$13)*OFFSET('Composition%'!$B57,0,F$14)))-IF(F$2=2,0,OFFSET('Composition%'!$B57,0,F$17)*OFFSET('Composition%'!$B57,0,F$18)*(F$24*EXP(-F$25/($B87+273)/RGas)))+ReactionRateK3!F87</f>
        <v>8.910637139740149E-3</v>
      </c>
      <c r="G87" s="73">
        <f ca="1">IF(G$2=0,0,G$22*EXP(G$23/($B87+273)/RGas)*(OFFSET('Composition%'!$B57,0,G$13)*OFFSET('Composition%'!$B57,0,G$14)))-IF(G$2=2,0,OFFSET('Composition%'!$B57,0,G$17)*OFFSET('Composition%'!$B57,0,G$18)*(G$24*EXP(-G$25/($B87+273)/RGas)))+ReactionRateK3!G87</f>
        <v>3.451689465300601E-3</v>
      </c>
      <c r="H87" s="73">
        <f ca="1">IF(H$2=0,0,H$22*EXP(H$23/($B87+273)/RGas)*(OFFSET('Composition%'!$B57,0,H$13)*OFFSET('Composition%'!$B57,0,H$14)))-IF(H$2=2,0,OFFSET('Composition%'!$B57,0,H$17)*OFFSET('Composition%'!$B57,0,H$18)*(H$24*EXP(-H$25/($B87+273)/RGas)))+ReactionRateK3!H87</f>
        <v>-6.9226262027138391E-6</v>
      </c>
      <c r="I87" s="73">
        <f ca="1">IF(I$2=0,0,I$22*EXP(I$23/($B87+273)/RGas)*(OFFSET('Composition%'!$B57,0,I$13)*OFFSET('Composition%'!$B57,0,I$14)))-IF(I$2=2,0,OFFSET('Composition%'!$B57,0,I$17)*OFFSET('Composition%'!$B57,0,I$18)*(I$24*EXP(-I$25/($B87+273)/RGas)))+ReactionRateK3!I87</f>
        <v>-3.6738972164262098E-6</v>
      </c>
      <c r="J87" s="73"/>
      <c r="K87" s="73">
        <f ca="1">IF(K$2=0,0,K$22*EXP(K$23/($B87+273)/RGas)*(OFFSET('Composition%'!$B57,0,K$13)*OFFSET('Composition%'!$B57,0,K$14)))-IF(K$2=2,0,OFFSET('Composition%'!$B57,0,K$17)*OFFSET('Composition%'!$B57,0,K$18)*(K$24*EXP(-K$25/($B87+273)/RGas)))+ReactionRateK3!K87</f>
        <v>3.8806350157148867E-2</v>
      </c>
      <c r="L87" s="73">
        <f ca="1">IF(L$2=0,0,L$22*EXP(L$23/($B87+273)/RGas)*(OFFSET('Composition%'!$B57,0,L$13)*OFFSET('Composition%'!$B57,0,L$14)))-IF(L$2=2,0,OFFSET('Composition%'!$B57,0,L$17)*OFFSET('Composition%'!$B57,0,L$18)*(L$24*EXP(-L$25/($B87+273)/RGas)))+ReactionRateK3!L87</f>
        <v>-7.1586630002609432E-3</v>
      </c>
      <c r="M87" s="73">
        <f ca="1">IF(M$2=0,0,M$22*EXP(M$23/($B87+273)/RGas)*(OFFSET('Composition%'!$B57,0,M$13)*OFFSET('Composition%'!$B57,0,M$14)))-IF(M$2=2,0,OFFSET('Composition%'!$B57,0,M$17)*OFFSET('Composition%'!$B57,0,M$18)*(M$24*EXP(-M$25/($B87+273)/RGas)))+ReactionRateK3!M87</f>
        <v>0</v>
      </c>
      <c r="N87" s="73"/>
      <c r="O87" s="73">
        <f ca="1">IF(O$2=0,0,O$22*EXP(O$23/($B87+273)/RGas)*(OFFSET('Composition%'!$B57,0,O$13)*OFFSET('Composition%'!$B57,0,O$14)))-IF(O$2=2,0,OFFSET('Composition%'!$B57,0,O$17)*OFFSET('Composition%'!$B57,0,O$18)*(O$24*EXP(-O$25/($B87+273)/RGas)))+ReactionRateK3!O87</f>
        <v>0</v>
      </c>
      <c r="P87" s="73">
        <f ca="1">IF(P$2=0,0,P$22*EXP(P$23/($B87+273)/RGas)*(OFFSET('Composition%'!$B57,0,P$13)*OFFSET('Composition%'!$B57,0,P$14)))-IF(P$2=2,0,OFFSET('Composition%'!$B57,0,P$17)*OFFSET('Composition%'!$B57,0,P$18)*(P$24*EXP(-P$25/($B87+273)/RGas)))+ReactionRateK3!P87</f>
        <v>2.7868225282185365E-2</v>
      </c>
      <c r="Q87" s="73">
        <f ca="1">IF(Q$2=0,0,Q$22*EXP(Q$23/($B87+273)/RGas)*(OFFSET('Composition%'!$B57,0,Q$13)*OFFSET('Composition%'!$B57,0,Q$14)))-IF(Q$2=2,0,OFFSET('Composition%'!$B57,0,Q$17)*OFFSET('Composition%'!$B57,0,Q$18)*(Q$24*EXP(-Q$25/($B87+273)/RGas)))+ReactionRateK3!Q87</f>
        <v>1.7130288516539172E-4</v>
      </c>
      <c r="R87" s="73">
        <f ca="1">IF(R$2=0,0,R$22*EXP(R$23/($B87+273)/RGas)*(OFFSET('Composition%'!$B57,0,R$13)*OFFSET('Composition%'!$B57,0,R$14)))-IF(R$2=2,0,OFFSET('Composition%'!$B57,0,R$17)*OFFSET('Composition%'!$B57,0,R$18)*(R$24*EXP(-R$25/($B87+273)/RGas)))+ReactionRateK3!R87</f>
        <v>3.5194886223996724E-5</v>
      </c>
      <c r="S87" s="73"/>
      <c r="T87" s="73">
        <f ca="1">IF(T$2=0,0,T$22*EXP(T$23/($B87+273)/RGas)*(OFFSET('Composition%'!$B57,0,T$13)*OFFSET('Composition%'!$B57,0,T$14)))-IF(T$2=2,0,OFFSET('Composition%'!$B57,0,T$17)*OFFSET('Composition%'!$B57,0,T$18)*(T$24*EXP(-T$25/($B87+273)/RGas)))+ReactionRateK3!T87</f>
        <v>1.7120327917866281E-3</v>
      </c>
      <c r="U87" s="73">
        <f ca="1">IF(U$2=0,0,U$22*EXP(U$23/($B87+273)/RGas)*(OFFSET('Composition%'!$B57,0,U$13)*OFFSET('Composition%'!$B57,0,U$14)))-IF(U$2=2,0,OFFSET('Composition%'!$B57,0,U$17)*OFFSET('Composition%'!$B57,0,U$18)*(U$24*EXP(-U$25/($B87+273)/RGas)))+ReactionRateK3!U87</f>
        <v>2.9137917697133111E-5</v>
      </c>
      <c r="V87" s="73">
        <f ca="1">IF(V$2=0,0,V$22*EXP(V$23/($B87+273)/RGas)*(OFFSET('Composition%'!$B57,0,V$13)*OFFSET('Composition%'!$B57,0,V$14)))-IF(V$2=2,0,OFFSET('Composition%'!$B57,0,V$17)*OFFSET('Composition%'!$B57,0,V$18)*(V$24*EXP(-V$25/($B87+273)/RGas)))+ReactionRateK3!V87</f>
        <v>0</v>
      </c>
      <c r="W87" s="73">
        <f ca="1">IF(W$2=0,0,W$22*EXP(W$23/($B87+273)/RGas)*(OFFSET('Composition%'!$B57,0,W$13)*OFFSET('Composition%'!$B57,0,W$14)))-IF(W$2=2,0,OFFSET('Composition%'!$B57,0,W$17)*OFFSET('Composition%'!$B57,0,W$18)*(W$24*EXP(-W$25/($B87+273)/RGas)))+ReactionRateK3!W87</f>
        <v>0</v>
      </c>
      <c r="X87" s="73">
        <f ca="1">IF(X$2=0,0,X$22*EXP(X$23/($B87+273)/RGas)*(OFFSET('Composition%'!$B57,0,X$13)*OFFSET('Composition%'!$B57,0,X$14)))-IF(X$2=2,0,OFFSET('Composition%'!$B57,0,X$17)*OFFSET('Composition%'!$B57,0,X$18)*(X$24*EXP(-X$25/($B87+273)/RGas)))+ReactionRateK3!X87</f>
        <v>6.9430239750144475E-8</v>
      </c>
      <c r="Y87" s="73">
        <f ca="1">IF(Y$2=0,0,Y$22*EXP(Y$23/($B87+273)/RGas)*(OFFSET('Composition%'!$B57,0,Y$13)*OFFSET('Composition%'!$B57,0,Y$14)))-IF(Y$2=2,0,OFFSET('Composition%'!$B57,0,Y$17)*OFFSET('Composition%'!$B57,0,Y$18)*(Y$24*EXP(-Y$25/($B87+273)/RGas)))+ReactionRateK3!Y87</f>
        <v>3.4363864346619242E-9</v>
      </c>
      <c r="Z87" s="73">
        <f ca="1">IF(Z$2=0,0,Z$22*EXP(Z$23/($B87+273)/RGas)*(OFFSET('Composition%'!$B57,0,Z$13)*OFFSET('Composition%'!$B57,0,Z$14)))-IF(Z$2=2,0,OFFSET('Composition%'!$B57,0,Z$17)*OFFSET('Composition%'!$B57,0,Z$18)*(Z$24*EXP(-Z$25/($B87+273)/RGas)))+ReactionRateK3!Z87</f>
        <v>0</v>
      </c>
      <c r="AA87" s="73">
        <f ca="1">IF(AA$2=0,0,AA$22*EXP(AA$23/($B87+273)/RGas)*(OFFSET('Composition%'!$B57,0,AA$13)*OFFSET('Composition%'!$B57,0,AA$14)))-IF(AA$2=2,0,OFFSET('Composition%'!$B57,0,AA$17)*OFFSET('Composition%'!$B57,0,AA$18)*(AA$24*EXP(-AA$25/($B87+273)/RGas)))+ReactionRateK3!AA87</f>
        <v>0</v>
      </c>
      <c r="AB87" s="73">
        <f ca="1">IF(AB$2=0,0,AB$22*EXP(AB$23/($B87+273)/RGas)*(OFFSET('Composition%'!$B57,0,AB$13)*OFFSET('Composition%'!$B57,0,AB$14)))-IF(AB$2=2,0,OFFSET('Composition%'!$B57,0,AB$17)*OFFSET('Composition%'!$B57,0,AB$18)*(AB$24*EXP(-AB$25/($B87+273)/RGas)))+ReactionRateK3!AB87</f>
        <v>0</v>
      </c>
      <c r="AC87" s="73">
        <f ca="1">IF(AC$2=0,0,AC$22*EXP(AC$23/($B87+273)/RGas)*(OFFSET('Composition%'!$B57,0,AC$13)*OFFSET('Composition%'!$B57,0,AC$14)))-IF(AC$2=2,0,OFFSET('Composition%'!$B57,0,AC$17)*OFFSET('Composition%'!$B57,0,AC$18)*(AC$24*EXP(-AC$25/($B87+273)/RGas)))+ReactionRateK3!AC87</f>
        <v>0</v>
      </c>
      <c r="AD87" s="73">
        <f ca="1">IF(AD$2=0,0,AD$22*EXP(AD$23/($B87+273)/RGas)*(OFFSET('Composition%'!$B57,0,AD$13)*OFFSET('Composition%'!$B57,0,AD$14)))-IF(AD$2=2,0,OFFSET('Composition%'!$B57,0,AD$17)*OFFSET('Composition%'!$B57,0,AD$18)*(AD$24*EXP(-AD$25/($B87+273)/RGas)))+ReactionRateK3!AD87</f>
        <v>0</v>
      </c>
      <c r="AE87" s="73">
        <f ca="1">IF(AE$2=0,0,AE$22*EXP(AE$23/($B87+273)/RGas)*(OFFSET('Composition%'!$B57,0,AE$13)*OFFSET('Composition%'!$B57,0,AE$14)))-IF(AE$2=2,0,OFFSET('Composition%'!$B57,0,AE$17)*OFFSET('Composition%'!$B57,0,AE$18)*(AE$24*EXP(-AE$25/($B87+273)/RGas)))+ReactionRateK3!AE87</f>
        <v>0</v>
      </c>
      <c r="AF87" s="73"/>
      <c r="AG87" s="73">
        <f ca="1">IF(AG$2=0,0,AG$22*EXP(AG$23/($B87+273)/RGas)*(OFFSET('Composition%'!$B57,0,AG$13)*OFFSET('Composition%'!$B57,0,AG$14)))-IF(AG$2=2,0,OFFSET('Composition%'!$B57,0,AG$17)*OFFSET('Composition%'!$B57,0,AG$18)*(AG$24*EXP(-AG$25/($B87+273)/RGas)))+ReactionRateK3!AG87</f>
        <v>0</v>
      </c>
      <c r="AH87" s="73">
        <f ca="1">IF(AH$2=0,0,AH$22*EXP(AH$23/($B87+273)/RGas)*(OFFSET('Composition%'!$B57,0,AH$13)*OFFSET('Composition%'!$B57,0,AH$14)))-IF(AH$2=2,0,OFFSET('Composition%'!$B57,0,AH$17)*OFFSET('Composition%'!$B57,0,AH$18)*(AH$24*EXP(-AH$25/($B87+273)/RGas)))+ReactionRateK3!AH87</f>
        <v>0</v>
      </c>
      <c r="AI87" s="73">
        <f ca="1">IF(AI$2=0,0,AI$22*EXP(AI$23/($B87+273)/RGas)*(OFFSET('Composition%'!$B57,0,AI$13)*OFFSET('Composition%'!$B57,0,AI$14)))-IF(AI$2=2,0,OFFSET('Composition%'!$B57,0,AI$17)*OFFSET('Composition%'!$B57,0,AI$18)*(AI$24*EXP(-AI$25/($B87+273)/RGas)))+ReactionRateK3!AI87</f>
        <v>0</v>
      </c>
      <c r="AJ87" s="73">
        <f ca="1">IF(AJ$2=0,0,AJ$22*EXP(AJ$23/($B87+273)/RGas)*(OFFSET('Composition%'!$B57,0,AJ$13)*OFFSET('Composition%'!$B57,0,AJ$14)))-IF(AJ$2=2,0,OFFSET('Composition%'!$B57,0,AJ$17)*OFFSET('Composition%'!$B57,0,AJ$18)*(AJ$24*EXP(-AJ$25/($B87+273)/RGas)))+ReactionRateK3!AJ87</f>
        <v>0</v>
      </c>
      <c r="AK87" s="73">
        <f ca="1">IF(AK$2=0,0,AK$22*EXP(AK$23/($B87+273)/RGas)*(OFFSET('Composition%'!$B57,0,AK$13)*OFFSET('Composition%'!$B57,0,AK$14)))-IF(AK$2=2,0,OFFSET('Composition%'!$B57,0,AK$17)*OFFSET('Composition%'!$B57,0,AK$18)*(AK$24*EXP(-AK$25/($B87+273)/RGas)))+ReactionRateK3!AK87</f>
        <v>0</v>
      </c>
      <c r="AL87" s="73">
        <f ca="1">IF(AL$2=0,0,AL$22*EXP(AL$23/($B87+273)/RGas)*(OFFSET('Composition%'!$B57,0,AL$13)*OFFSET('Composition%'!$B57,0,AL$14)))-IF(AL$2=2,0,OFFSET('Composition%'!$B57,0,AL$17)*OFFSET('Composition%'!$B57,0,AL$18)*(AL$24*EXP(-AL$25/($B87+273)/RGas)))+ReactionRateK3!AL87</f>
        <v>0</v>
      </c>
      <c r="AM87" s="73"/>
      <c r="AN87" s="73">
        <f ca="1">IF(AN$2=0,0,AN$22*EXP(AN$23/($B87+273)/RGas)*(OFFSET('Composition%'!$B57,0,AN$13)*OFFSET('Composition%'!$B57,0,AN$14)))-IF(AN$2=2,0,OFFSET('Composition%'!$B57,0,AN$17)*OFFSET('Composition%'!$B57,0,AN$18)*(AN$24*EXP(-AN$25/($B87+273)/RGas)))+ReactionRateK3!AN87</f>
        <v>0</v>
      </c>
      <c r="AO87" s="73">
        <f ca="1">IF(AO$2=0,0,AO$22*EXP(AO$23/($B87+273)/RGas)*(OFFSET('Composition%'!$B57,0,AO$13)*OFFSET('Composition%'!$B57,0,AO$14)))-IF(AO$2=2,0,OFFSET('Composition%'!$B57,0,AO$17)*OFFSET('Composition%'!$B57,0,AO$18)*(AO$24*EXP(-AO$25/($B87+273)/RGas)))+ReactionRateK3!AO87</f>
        <v>0</v>
      </c>
      <c r="AP87" s="73">
        <f ca="1">IF(AP$2=0,0,AP$22*EXP(AP$23/($B87+273)/RGas)*(OFFSET('Composition%'!$B57,0,AP$13)*OFFSET('Composition%'!$B57,0,AP$14)))-IF(AP$2=2,0,OFFSET('Composition%'!$B57,0,AP$17)*OFFSET('Composition%'!$B57,0,AP$18)*(AP$24*EXP(-AP$25/($B87+273)/RGas)))+ReactionRateK3!AP87</f>
        <v>7.4274626255714059E-12</v>
      </c>
      <c r="AQ87" s="73">
        <f ca="1">IF(AQ$2=0,0,AQ$22*EXP(AQ$23/($B87+273)/RGas)*(OFFSET('Composition%'!$B57,0,AQ$13)*OFFSET('Composition%'!$B57,0,AQ$14)))-IF(AQ$2=2,0,OFFSET('Composition%'!$B57,0,AQ$17)*OFFSET('Composition%'!$B57,0,AQ$18)*(AQ$24*EXP(-AQ$25/($B87+273)/RGas)))+ReactionRateK3!AQ87</f>
        <v>0</v>
      </c>
      <c r="AR87" s="73">
        <f ca="1">IF(AR$2=0,0,AR$22*EXP(AR$23/($B87+273)/RGas)*(OFFSET('Composition%'!$B57,0,AR$13)*OFFSET('Composition%'!$B57,0,AR$14)))-IF(AR$2=2,0,OFFSET('Composition%'!$B57,0,AR$17)*OFFSET('Composition%'!$B57,0,AR$18)*(AR$24*EXP(-AR$25/($B87+273)/RGas)))+ReactionRateK3!AR87</f>
        <v>0</v>
      </c>
    </row>
    <row r="88" spans="1:44">
      <c r="A88" s="3">
        <f t="shared" si="9"/>
        <v>2.799999999999998</v>
      </c>
      <c r="B88" s="19">
        <f ca="1">'Composition%'!B58</f>
        <v>414.06150169624493</v>
      </c>
      <c r="C88">
        <f t="shared" si="8"/>
        <v>30</v>
      </c>
      <c r="D88" s="26" t="e">
        <f>(#REF!*ReactionRateK4!C88)^3</f>
        <v>#REF!</v>
      </c>
      <c r="E88" s="4"/>
      <c r="F88" s="73">
        <f ca="1">IF(F$2=0,0,F$22*EXP(F$23/($B88+273)/RGas)*(OFFSET('Composition%'!$B58,0,F$13)*OFFSET('Composition%'!$B58,0,F$14)))-IF(F$2=2,0,OFFSET('Composition%'!$B58,0,F$17)*OFFSET('Composition%'!$B58,0,F$18)*(F$24*EXP(-F$25/($B88+273)/RGas)))+ReactionRateK3!F88</f>
        <v>8.7389449984229678E-3</v>
      </c>
      <c r="G88" s="73">
        <f ca="1">IF(G$2=0,0,G$22*EXP(G$23/($B88+273)/RGas)*(OFFSET('Composition%'!$B58,0,G$13)*OFFSET('Composition%'!$B58,0,G$14)))-IF(G$2=2,0,OFFSET('Composition%'!$B58,0,G$17)*OFFSET('Composition%'!$B58,0,G$18)*(G$24*EXP(-G$25/($B88+273)/RGas)))+ReactionRateK3!G88</f>
        <v>3.3900283988012596E-3</v>
      </c>
      <c r="H88" s="73">
        <f ca="1">IF(H$2=0,0,H$22*EXP(H$23/($B88+273)/RGas)*(OFFSET('Composition%'!$B58,0,H$13)*OFFSET('Composition%'!$B58,0,H$14)))-IF(H$2=2,0,OFFSET('Composition%'!$B58,0,H$17)*OFFSET('Composition%'!$B58,0,H$18)*(H$24*EXP(-H$25/($B88+273)/RGas)))+ReactionRateK3!H88</f>
        <v>-6.9413482755598217E-6</v>
      </c>
      <c r="I88" s="73">
        <f ca="1">IF(I$2=0,0,I$22*EXP(I$23/($B88+273)/RGas)*(OFFSET('Composition%'!$B58,0,I$13)*OFFSET('Composition%'!$B58,0,I$14)))-IF(I$2=2,0,OFFSET('Composition%'!$B58,0,I$17)*OFFSET('Composition%'!$B58,0,I$18)*(I$24*EXP(-I$25/($B88+273)/RGas)))+ReactionRateK3!I88</f>
        <v>8.5027476931488491E-7</v>
      </c>
      <c r="J88" s="73"/>
      <c r="K88" s="73">
        <f ca="1">IF(K$2=0,0,K$22*EXP(K$23/($B88+273)/RGas)*(OFFSET('Composition%'!$B58,0,K$13)*OFFSET('Composition%'!$B58,0,K$14)))-IF(K$2=2,0,OFFSET('Composition%'!$B58,0,K$17)*OFFSET('Composition%'!$B58,0,K$18)*(K$24*EXP(-K$25/($B88+273)/RGas)))+ReactionRateK3!K88</f>
        <v>3.8071978046744143E-2</v>
      </c>
      <c r="L88" s="73">
        <f ca="1">IF(L$2=0,0,L$22*EXP(L$23/($B88+273)/RGas)*(OFFSET('Composition%'!$B58,0,L$13)*OFFSET('Composition%'!$B58,0,L$14)))-IF(L$2=2,0,OFFSET('Composition%'!$B58,0,L$17)*OFFSET('Composition%'!$B58,0,L$18)*(L$24*EXP(-L$25/($B88+273)/RGas)))+ReactionRateK3!L88</f>
        <v>-7.0385787615268782E-3</v>
      </c>
      <c r="M88" s="73">
        <f ca="1">IF(M$2=0,0,M$22*EXP(M$23/($B88+273)/RGas)*(OFFSET('Composition%'!$B58,0,M$13)*OFFSET('Composition%'!$B58,0,M$14)))-IF(M$2=2,0,OFFSET('Composition%'!$B58,0,M$17)*OFFSET('Composition%'!$B58,0,M$18)*(M$24*EXP(-M$25/($B88+273)/RGas)))+ReactionRateK3!M88</f>
        <v>0</v>
      </c>
      <c r="N88" s="73"/>
      <c r="O88" s="73">
        <f ca="1">IF(O$2=0,0,O$22*EXP(O$23/($B88+273)/RGas)*(OFFSET('Composition%'!$B58,0,O$13)*OFFSET('Composition%'!$B58,0,O$14)))-IF(O$2=2,0,OFFSET('Composition%'!$B58,0,O$17)*OFFSET('Composition%'!$B58,0,O$18)*(O$24*EXP(-O$25/($B88+273)/RGas)))+ReactionRateK3!O88</f>
        <v>0</v>
      </c>
      <c r="P88" s="73">
        <f ca="1">IF(P$2=0,0,P$22*EXP(P$23/($B88+273)/RGas)*(OFFSET('Composition%'!$B58,0,P$13)*OFFSET('Composition%'!$B58,0,P$14)))-IF(P$2=2,0,OFFSET('Composition%'!$B58,0,P$17)*OFFSET('Composition%'!$B58,0,P$18)*(P$24*EXP(-P$25/($B88+273)/RGas)))+ReactionRateK3!P88</f>
        <v>2.7935761755903551E-2</v>
      </c>
      <c r="Q88" s="73">
        <f ca="1">IF(Q$2=0,0,Q$22*EXP(Q$23/($B88+273)/RGas)*(OFFSET('Composition%'!$B58,0,Q$13)*OFFSET('Composition%'!$B58,0,Q$14)))-IF(Q$2=2,0,OFFSET('Composition%'!$B58,0,Q$17)*OFFSET('Composition%'!$B58,0,Q$18)*(Q$24*EXP(-Q$25/($B88+273)/RGas)))+ReactionRateK3!Q88</f>
        <v>1.7485542297763492E-4</v>
      </c>
      <c r="R88" s="73">
        <f ca="1">IF(R$2=0,0,R$22*EXP(R$23/($B88+273)/RGas)*(OFFSET('Composition%'!$B58,0,R$13)*OFFSET('Composition%'!$B58,0,R$14)))-IF(R$2=2,0,OFFSET('Composition%'!$B58,0,R$17)*OFFSET('Composition%'!$B58,0,R$18)*(R$24*EXP(-R$25/($B88+273)/RGas)))+ReactionRateK3!R88</f>
        <v>3.6570528105163404E-5</v>
      </c>
      <c r="S88" s="73"/>
      <c r="T88" s="73">
        <f ca="1">IF(T$2=0,0,T$22*EXP(T$23/($B88+273)/RGas)*(OFFSET('Composition%'!$B58,0,T$13)*OFFSET('Composition%'!$B58,0,T$14)))-IF(T$2=2,0,OFFSET('Composition%'!$B58,0,T$17)*OFFSET('Composition%'!$B58,0,T$18)*(T$24*EXP(-T$25/($B88+273)/RGas)))+ReactionRateK3!T88</f>
        <v>1.6016943954048537E-3</v>
      </c>
      <c r="U88" s="73">
        <f ca="1">IF(U$2=0,0,U$22*EXP(U$23/($B88+273)/RGas)*(OFFSET('Composition%'!$B58,0,U$13)*OFFSET('Composition%'!$B58,0,U$14)))-IF(U$2=2,0,OFFSET('Composition%'!$B58,0,U$17)*OFFSET('Composition%'!$B58,0,U$18)*(U$24*EXP(-U$25/($B88+273)/RGas)))+ReactionRateK3!U88</f>
        <v>2.6405436613201209E-5</v>
      </c>
      <c r="V88" s="73">
        <f ca="1">IF(V$2=0,0,V$22*EXP(V$23/($B88+273)/RGas)*(OFFSET('Composition%'!$B58,0,V$13)*OFFSET('Composition%'!$B58,0,V$14)))-IF(V$2=2,0,OFFSET('Composition%'!$B58,0,V$17)*OFFSET('Composition%'!$B58,0,V$18)*(V$24*EXP(-V$25/($B88+273)/RGas)))+ReactionRateK3!V88</f>
        <v>0</v>
      </c>
      <c r="W88" s="73">
        <f ca="1">IF(W$2=0,0,W$22*EXP(W$23/($B88+273)/RGas)*(OFFSET('Composition%'!$B58,0,W$13)*OFFSET('Composition%'!$B58,0,W$14)))-IF(W$2=2,0,OFFSET('Composition%'!$B58,0,W$17)*OFFSET('Composition%'!$B58,0,W$18)*(W$24*EXP(-W$25/($B88+273)/RGas)))+ReactionRateK3!W88</f>
        <v>0</v>
      </c>
      <c r="X88" s="73">
        <f ca="1">IF(X$2=0,0,X$22*EXP(X$23/($B88+273)/RGas)*(OFFSET('Composition%'!$B58,0,X$13)*OFFSET('Composition%'!$B58,0,X$14)))-IF(X$2=2,0,OFFSET('Composition%'!$B58,0,X$17)*OFFSET('Composition%'!$B58,0,X$18)*(X$24*EXP(-X$25/($B88+273)/RGas)))+ReactionRateK3!X88</f>
        <v>6.9368861020713015E-8</v>
      </c>
      <c r="Y88" s="73">
        <f ca="1">IF(Y$2=0,0,Y$22*EXP(Y$23/($B88+273)/RGas)*(OFFSET('Composition%'!$B58,0,Y$13)*OFFSET('Composition%'!$B58,0,Y$14)))-IF(Y$2=2,0,OFFSET('Composition%'!$B58,0,Y$17)*OFFSET('Composition%'!$B58,0,Y$18)*(Y$24*EXP(-Y$25/($B88+273)/RGas)))+ReactionRateK3!Y88</f>
        <v>3.4333485503919859E-9</v>
      </c>
      <c r="Z88" s="73">
        <f ca="1">IF(Z$2=0,0,Z$22*EXP(Z$23/($B88+273)/RGas)*(OFFSET('Composition%'!$B58,0,Z$13)*OFFSET('Composition%'!$B58,0,Z$14)))-IF(Z$2=2,0,OFFSET('Composition%'!$B58,0,Z$17)*OFFSET('Composition%'!$B58,0,Z$18)*(Z$24*EXP(-Z$25/($B88+273)/RGas)))+ReactionRateK3!Z88</f>
        <v>0</v>
      </c>
      <c r="AA88" s="73">
        <f ca="1">IF(AA$2=0,0,AA$22*EXP(AA$23/($B88+273)/RGas)*(OFFSET('Composition%'!$B58,0,AA$13)*OFFSET('Composition%'!$B58,0,AA$14)))-IF(AA$2=2,0,OFFSET('Composition%'!$B58,0,AA$17)*OFFSET('Composition%'!$B58,0,AA$18)*(AA$24*EXP(-AA$25/($B88+273)/RGas)))+ReactionRateK3!AA88</f>
        <v>0</v>
      </c>
      <c r="AB88" s="73">
        <f ca="1">IF(AB$2=0,0,AB$22*EXP(AB$23/($B88+273)/RGas)*(OFFSET('Composition%'!$B58,0,AB$13)*OFFSET('Composition%'!$B58,0,AB$14)))-IF(AB$2=2,0,OFFSET('Composition%'!$B58,0,AB$17)*OFFSET('Composition%'!$B58,0,AB$18)*(AB$24*EXP(-AB$25/($B88+273)/RGas)))+ReactionRateK3!AB88</f>
        <v>0</v>
      </c>
      <c r="AC88" s="73">
        <f ca="1">IF(AC$2=0,0,AC$22*EXP(AC$23/($B88+273)/RGas)*(OFFSET('Composition%'!$B58,0,AC$13)*OFFSET('Composition%'!$B58,0,AC$14)))-IF(AC$2=2,0,OFFSET('Composition%'!$B58,0,AC$17)*OFFSET('Composition%'!$B58,0,AC$18)*(AC$24*EXP(-AC$25/($B88+273)/RGas)))+ReactionRateK3!AC88</f>
        <v>0</v>
      </c>
      <c r="AD88" s="73">
        <f ca="1">IF(AD$2=0,0,AD$22*EXP(AD$23/($B88+273)/RGas)*(OFFSET('Composition%'!$B58,0,AD$13)*OFFSET('Composition%'!$B58,0,AD$14)))-IF(AD$2=2,0,OFFSET('Composition%'!$B58,0,AD$17)*OFFSET('Composition%'!$B58,0,AD$18)*(AD$24*EXP(-AD$25/($B88+273)/RGas)))+ReactionRateK3!AD88</f>
        <v>0</v>
      </c>
      <c r="AE88" s="73">
        <f ca="1">IF(AE$2=0,0,AE$22*EXP(AE$23/($B88+273)/RGas)*(OFFSET('Composition%'!$B58,0,AE$13)*OFFSET('Composition%'!$B58,0,AE$14)))-IF(AE$2=2,0,OFFSET('Composition%'!$B58,0,AE$17)*OFFSET('Composition%'!$B58,0,AE$18)*(AE$24*EXP(-AE$25/($B88+273)/RGas)))+ReactionRateK3!AE88</f>
        <v>0</v>
      </c>
      <c r="AF88" s="73"/>
      <c r="AG88" s="73">
        <f ca="1">IF(AG$2=0,0,AG$22*EXP(AG$23/($B88+273)/RGas)*(OFFSET('Composition%'!$B58,0,AG$13)*OFFSET('Composition%'!$B58,0,AG$14)))-IF(AG$2=2,0,OFFSET('Composition%'!$B58,0,AG$17)*OFFSET('Composition%'!$B58,0,AG$18)*(AG$24*EXP(-AG$25/($B88+273)/RGas)))+ReactionRateK3!AG88</f>
        <v>0</v>
      </c>
      <c r="AH88" s="73">
        <f ca="1">IF(AH$2=0,0,AH$22*EXP(AH$23/($B88+273)/RGas)*(OFFSET('Composition%'!$B58,0,AH$13)*OFFSET('Composition%'!$B58,0,AH$14)))-IF(AH$2=2,0,OFFSET('Composition%'!$B58,0,AH$17)*OFFSET('Composition%'!$B58,0,AH$18)*(AH$24*EXP(-AH$25/($B88+273)/RGas)))+ReactionRateK3!AH88</f>
        <v>0</v>
      </c>
      <c r="AI88" s="73">
        <f ca="1">IF(AI$2=0,0,AI$22*EXP(AI$23/($B88+273)/RGas)*(OFFSET('Composition%'!$B58,0,AI$13)*OFFSET('Composition%'!$B58,0,AI$14)))-IF(AI$2=2,0,OFFSET('Composition%'!$B58,0,AI$17)*OFFSET('Composition%'!$B58,0,AI$18)*(AI$24*EXP(-AI$25/($B88+273)/RGas)))+ReactionRateK3!AI88</f>
        <v>0</v>
      </c>
      <c r="AJ88" s="73">
        <f ca="1">IF(AJ$2=0,0,AJ$22*EXP(AJ$23/($B88+273)/RGas)*(OFFSET('Composition%'!$B58,0,AJ$13)*OFFSET('Composition%'!$B58,0,AJ$14)))-IF(AJ$2=2,0,OFFSET('Composition%'!$B58,0,AJ$17)*OFFSET('Composition%'!$B58,0,AJ$18)*(AJ$24*EXP(-AJ$25/($B88+273)/RGas)))+ReactionRateK3!AJ88</f>
        <v>0</v>
      </c>
      <c r="AK88" s="73">
        <f ca="1">IF(AK$2=0,0,AK$22*EXP(AK$23/($B88+273)/RGas)*(OFFSET('Composition%'!$B58,0,AK$13)*OFFSET('Composition%'!$B58,0,AK$14)))-IF(AK$2=2,0,OFFSET('Composition%'!$B58,0,AK$17)*OFFSET('Composition%'!$B58,0,AK$18)*(AK$24*EXP(-AK$25/($B88+273)/RGas)))+ReactionRateK3!AK88</f>
        <v>0</v>
      </c>
      <c r="AL88" s="73">
        <f ca="1">IF(AL$2=0,0,AL$22*EXP(AL$23/($B88+273)/RGas)*(OFFSET('Composition%'!$B58,0,AL$13)*OFFSET('Composition%'!$B58,0,AL$14)))-IF(AL$2=2,0,OFFSET('Composition%'!$B58,0,AL$17)*OFFSET('Composition%'!$B58,0,AL$18)*(AL$24*EXP(-AL$25/($B88+273)/RGas)))+ReactionRateK3!AL88</f>
        <v>0</v>
      </c>
      <c r="AM88" s="73"/>
      <c r="AN88" s="73">
        <f ca="1">IF(AN$2=0,0,AN$22*EXP(AN$23/($B88+273)/RGas)*(OFFSET('Composition%'!$B58,0,AN$13)*OFFSET('Composition%'!$B58,0,AN$14)))-IF(AN$2=2,0,OFFSET('Composition%'!$B58,0,AN$17)*OFFSET('Composition%'!$B58,0,AN$18)*(AN$24*EXP(-AN$25/($B88+273)/RGas)))+ReactionRateK3!AN88</f>
        <v>0</v>
      </c>
      <c r="AO88" s="73">
        <f ca="1">IF(AO$2=0,0,AO$22*EXP(AO$23/($B88+273)/RGas)*(OFFSET('Composition%'!$B58,0,AO$13)*OFFSET('Composition%'!$B58,0,AO$14)))-IF(AO$2=2,0,OFFSET('Composition%'!$B58,0,AO$17)*OFFSET('Composition%'!$B58,0,AO$18)*(AO$24*EXP(-AO$25/($B88+273)/RGas)))+ReactionRateK3!AO88</f>
        <v>0</v>
      </c>
      <c r="AP88" s="73">
        <f ca="1">IF(AP$2=0,0,AP$22*EXP(AP$23/($B88+273)/RGas)*(OFFSET('Composition%'!$B58,0,AP$13)*OFFSET('Composition%'!$B58,0,AP$14)))-IF(AP$2=2,0,OFFSET('Composition%'!$B58,0,AP$17)*OFFSET('Composition%'!$B58,0,AP$18)*(AP$24*EXP(-AP$25/($B88+273)/RGas)))+ReactionRateK3!AP88</f>
        <v>7.4285564349872236E-12</v>
      </c>
      <c r="AQ88" s="73">
        <f ca="1">IF(AQ$2=0,0,AQ$22*EXP(AQ$23/($B88+273)/RGas)*(OFFSET('Composition%'!$B58,0,AQ$13)*OFFSET('Composition%'!$B58,0,AQ$14)))-IF(AQ$2=2,0,OFFSET('Composition%'!$B58,0,AQ$17)*OFFSET('Composition%'!$B58,0,AQ$18)*(AQ$24*EXP(-AQ$25/($B88+273)/RGas)))+ReactionRateK3!AQ88</f>
        <v>0</v>
      </c>
      <c r="AR88" s="73">
        <f ca="1">IF(AR$2=0,0,AR$22*EXP(AR$23/($B88+273)/RGas)*(OFFSET('Composition%'!$B58,0,AR$13)*OFFSET('Composition%'!$B58,0,AR$14)))-IF(AR$2=2,0,OFFSET('Composition%'!$B58,0,AR$17)*OFFSET('Composition%'!$B58,0,AR$18)*(AR$24*EXP(-AR$25/($B88+273)/RGas)))+ReactionRateK3!AR88</f>
        <v>0</v>
      </c>
    </row>
    <row r="89" spans="1:44">
      <c r="A89" s="3">
        <f t="shared" si="9"/>
        <v>2.8499999999999979</v>
      </c>
      <c r="B89" s="19">
        <f ca="1">'Composition%'!B59</f>
        <v>414.08983708555371</v>
      </c>
      <c r="C89">
        <f t="shared" si="8"/>
        <v>30</v>
      </c>
      <c r="D89" s="26" t="e">
        <f>(#REF!*ReactionRateK4!C89)^3</f>
        <v>#REF!</v>
      </c>
      <c r="E89" s="4"/>
      <c r="F89" s="73">
        <f ca="1">IF(F$2=0,0,F$22*EXP(F$23/($B89+273)/RGas)*(OFFSET('Composition%'!$B59,0,F$13)*OFFSET('Composition%'!$B59,0,F$14)))-IF(F$2=2,0,OFFSET('Composition%'!$B59,0,F$17)*OFFSET('Composition%'!$B59,0,F$18)*(F$24*EXP(-F$25/($B89+273)/RGas)))+ReactionRateK3!F89</f>
        <v>8.571906168380659E-3</v>
      </c>
      <c r="G89" s="73">
        <f ca="1">IF(G$2=0,0,G$22*EXP(G$23/($B89+273)/RGas)*(OFFSET('Composition%'!$B59,0,G$13)*OFFSET('Composition%'!$B59,0,G$14)))-IF(G$2=2,0,OFFSET('Composition%'!$B59,0,G$17)*OFFSET('Composition%'!$B59,0,G$18)*(G$24*EXP(-G$25/($B89+273)/RGas)))+ReactionRateK3!G89</f>
        <v>3.3299301112910888E-3</v>
      </c>
      <c r="H89" s="73">
        <f ca="1">IF(H$2=0,0,H$22*EXP(H$23/($B89+273)/RGas)*(OFFSET('Composition%'!$B59,0,H$13)*OFFSET('Composition%'!$B59,0,H$14)))-IF(H$2=2,0,OFFSET('Composition%'!$B59,0,H$17)*OFFSET('Composition%'!$B59,0,H$18)*(H$24*EXP(-H$25/($B89+273)/RGas)))+ReactionRateK3!H89</f>
        <v>-6.9561152710356747E-6</v>
      </c>
      <c r="I89" s="73">
        <f ca="1">IF(I$2=0,0,I$22*EXP(I$23/($B89+273)/RGas)*(OFFSET('Composition%'!$B59,0,I$13)*OFFSET('Composition%'!$B59,0,I$14)))-IF(I$2=2,0,OFFSET('Composition%'!$B59,0,I$17)*OFFSET('Composition%'!$B59,0,I$18)*(I$24*EXP(-I$25/($B89+273)/RGas)))+ReactionRateK3!I89</f>
        <v>4.5503465605173717E-6</v>
      </c>
      <c r="J89" s="73"/>
      <c r="K89" s="73">
        <f ca="1">IF(K$2=0,0,K$22*EXP(K$23/($B89+273)/RGas)*(OFFSET('Composition%'!$B59,0,K$13)*OFFSET('Composition%'!$B59,0,K$14)))-IF(K$2=2,0,OFFSET('Composition%'!$B59,0,K$17)*OFFSET('Composition%'!$B59,0,K$18)*(K$24*EXP(-K$25/($B89+273)/RGas)))+ReactionRateK3!K89</f>
        <v>3.7346982734441293E-2</v>
      </c>
      <c r="L89" s="73">
        <f ca="1">IF(L$2=0,0,L$22*EXP(L$23/($B89+273)/RGas)*(OFFSET('Composition%'!$B59,0,L$13)*OFFSET('Composition%'!$B59,0,L$14)))-IF(L$2=2,0,OFFSET('Composition%'!$B59,0,L$17)*OFFSET('Composition%'!$B59,0,L$18)*(L$24*EXP(-L$25/($B89+273)/RGas)))+ReactionRateK3!L89</f>
        <v>-6.9200894466247206E-3</v>
      </c>
      <c r="M89" s="73">
        <f ca="1">IF(M$2=0,0,M$22*EXP(M$23/($B89+273)/RGas)*(OFFSET('Composition%'!$B59,0,M$13)*OFFSET('Composition%'!$B59,0,M$14)))-IF(M$2=2,0,OFFSET('Composition%'!$B59,0,M$17)*OFFSET('Composition%'!$B59,0,M$18)*(M$24*EXP(-M$25/($B89+273)/RGas)))+ReactionRateK3!M89</f>
        <v>0</v>
      </c>
      <c r="N89" s="73"/>
      <c r="O89" s="73">
        <f ca="1">IF(O$2=0,0,O$22*EXP(O$23/($B89+273)/RGas)*(OFFSET('Composition%'!$B59,0,O$13)*OFFSET('Composition%'!$B59,0,O$14)))-IF(O$2=2,0,OFFSET('Composition%'!$B59,0,O$17)*OFFSET('Composition%'!$B59,0,O$18)*(O$24*EXP(-O$25/($B89+273)/RGas)))+ReactionRateK3!O89</f>
        <v>0</v>
      </c>
      <c r="P89" s="73">
        <f ca="1">IF(P$2=0,0,P$22*EXP(P$23/($B89+273)/RGas)*(OFFSET('Composition%'!$B59,0,P$13)*OFFSET('Composition%'!$B59,0,P$14)))-IF(P$2=2,0,OFFSET('Composition%'!$B59,0,P$17)*OFFSET('Composition%'!$B59,0,P$18)*(P$24*EXP(-P$25/($B89+273)/RGas)))+ReactionRateK3!P89</f>
        <v>2.7987947175364812E-2</v>
      </c>
      <c r="Q89" s="73">
        <f ca="1">IF(Q$2=0,0,Q$22*EXP(Q$23/($B89+273)/RGas)*(OFFSET('Composition%'!$B59,0,Q$13)*OFFSET('Composition%'!$B59,0,Q$14)))-IF(Q$2=2,0,OFFSET('Composition%'!$B59,0,Q$17)*OFFSET('Composition%'!$B59,0,Q$18)*(Q$24*EXP(-Q$25/($B89+273)/RGas)))+ReactionRateK3!Q89</f>
        <v>1.7837424469716484E-4</v>
      </c>
      <c r="R89" s="73">
        <f ca="1">IF(R$2=0,0,R$22*EXP(R$23/($B89+273)/RGas)*(OFFSET('Composition%'!$B59,0,R$13)*OFFSET('Composition%'!$B59,0,R$14)))-IF(R$2=2,0,OFFSET('Composition%'!$B59,0,R$17)*OFFSET('Composition%'!$B59,0,R$18)*(R$24*EXP(-R$25/($B89+273)/RGas)))+ReactionRateK3!R89</f>
        <v>3.7966489829502069E-5</v>
      </c>
      <c r="S89" s="73"/>
      <c r="T89" s="73">
        <f ca="1">IF(T$2=0,0,T$22*EXP(T$23/($B89+273)/RGas)*(OFFSET('Composition%'!$B59,0,T$13)*OFFSET('Composition%'!$B59,0,T$14)))-IF(T$2=2,0,OFFSET('Composition%'!$B59,0,T$17)*OFFSET('Composition%'!$B59,0,T$18)*(T$24*EXP(-T$25/($B89+273)/RGas)))+ReactionRateK3!T89</f>
        <v>1.4983978959917659E-3</v>
      </c>
      <c r="U89" s="73">
        <f ca="1">IF(U$2=0,0,U$22*EXP(U$23/($B89+273)/RGas)*(OFFSET('Composition%'!$B59,0,U$13)*OFFSET('Composition%'!$B59,0,U$14)))-IF(U$2=2,0,OFFSET('Composition%'!$B59,0,U$17)*OFFSET('Composition%'!$B59,0,U$18)*(U$24*EXP(-U$25/($B89+273)/RGas)))+ReactionRateK3!U89</f>
        <v>2.3932726750041166E-5</v>
      </c>
      <c r="V89" s="73">
        <f ca="1">IF(V$2=0,0,V$22*EXP(V$23/($B89+273)/RGas)*(OFFSET('Composition%'!$B59,0,V$13)*OFFSET('Composition%'!$B59,0,V$14)))-IF(V$2=2,0,OFFSET('Composition%'!$B59,0,V$17)*OFFSET('Composition%'!$B59,0,V$18)*(V$24*EXP(-V$25/($B89+273)/RGas)))+ReactionRateK3!V89</f>
        <v>0</v>
      </c>
      <c r="W89" s="73">
        <f ca="1">IF(W$2=0,0,W$22*EXP(W$23/($B89+273)/RGas)*(OFFSET('Composition%'!$B59,0,W$13)*OFFSET('Composition%'!$B59,0,W$14)))-IF(W$2=2,0,OFFSET('Composition%'!$B59,0,W$17)*OFFSET('Composition%'!$B59,0,W$18)*(W$24*EXP(-W$25/($B89+273)/RGas)))+ReactionRateK3!W89</f>
        <v>0</v>
      </c>
      <c r="X89" s="73">
        <f ca="1">IF(X$2=0,0,X$22*EXP(X$23/($B89+273)/RGas)*(OFFSET('Composition%'!$B59,0,X$13)*OFFSET('Composition%'!$B59,0,X$14)))-IF(X$2=2,0,OFFSET('Composition%'!$B59,0,X$17)*OFFSET('Composition%'!$B59,0,X$18)*(X$24*EXP(-X$25/($B89+273)/RGas)))+ReactionRateK3!X89</f>
        <v>6.9311468099392283E-8</v>
      </c>
      <c r="Y89" s="73">
        <f ca="1">IF(Y$2=0,0,Y$22*EXP(Y$23/($B89+273)/RGas)*(OFFSET('Composition%'!$B59,0,Y$13)*OFFSET('Composition%'!$B59,0,Y$14)))-IF(Y$2=2,0,OFFSET('Composition%'!$B59,0,Y$17)*OFFSET('Composition%'!$B59,0,Y$18)*(Y$24*EXP(-Y$25/($B89+273)/RGas)))+ReactionRateK3!Y89</f>
        <v>3.4305079400616459E-9</v>
      </c>
      <c r="Z89" s="73">
        <f ca="1">IF(Z$2=0,0,Z$22*EXP(Z$23/($B89+273)/RGas)*(OFFSET('Composition%'!$B59,0,Z$13)*OFFSET('Composition%'!$B59,0,Z$14)))-IF(Z$2=2,0,OFFSET('Composition%'!$B59,0,Z$17)*OFFSET('Composition%'!$B59,0,Z$18)*(Z$24*EXP(-Z$25/($B89+273)/RGas)))+ReactionRateK3!Z89</f>
        <v>0</v>
      </c>
      <c r="AA89" s="73">
        <f ca="1">IF(AA$2=0,0,AA$22*EXP(AA$23/($B89+273)/RGas)*(OFFSET('Composition%'!$B59,0,AA$13)*OFFSET('Composition%'!$B59,0,AA$14)))-IF(AA$2=2,0,OFFSET('Composition%'!$B59,0,AA$17)*OFFSET('Composition%'!$B59,0,AA$18)*(AA$24*EXP(-AA$25/($B89+273)/RGas)))+ReactionRateK3!AA89</f>
        <v>0</v>
      </c>
      <c r="AB89" s="73">
        <f ca="1">IF(AB$2=0,0,AB$22*EXP(AB$23/($B89+273)/RGas)*(OFFSET('Composition%'!$B59,0,AB$13)*OFFSET('Composition%'!$B59,0,AB$14)))-IF(AB$2=2,0,OFFSET('Composition%'!$B59,0,AB$17)*OFFSET('Composition%'!$B59,0,AB$18)*(AB$24*EXP(-AB$25/($B89+273)/RGas)))+ReactionRateK3!AB89</f>
        <v>0</v>
      </c>
      <c r="AC89" s="73">
        <f ca="1">IF(AC$2=0,0,AC$22*EXP(AC$23/($B89+273)/RGas)*(OFFSET('Composition%'!$B59,0,AC$13)*OFFSET('Composition%'!$B59,0,AC$14)))-IF(AC$2=2,0,OFFSET('Composition%'!$B59,0,AC$17)*OFFSET('Composition%'!$B59,0,AC$18)*(AC$24*EXP(-AC$25/($B89+273)/RGas)))+ReactionRateK3!AC89</f>
        <v>0</v>
      </c>
      <c r="AD89" s="73">
        <f ca="1">IF(AD$2=0,0,AD$22*EXP(AD$23/($B89+273)/RGas)*(OFFSET('Composition%'!$B59,0,AD$13)*OFFSET('Composition%'!$B59,0,AD$14)))-IF(AD$2=2,0,OFFSET('Composition%'!$B59,0,AD$17)*OFFSET('Composition%'!$B59,0,AD$18)*(AD$24*EXP(-AD$25/($B89+273)/RGas)))+ReactionRateK3!AD89</f>
        <v>0</v>
      </c>
      <c r="AE89" s="73">
        <f ca="1">IF(AE$2=0,0,AE$22*EXP(AE$23/($B89+273)/RGas)*(OFFSET('Composition%'!$B59,0,AE$13)*OFFSET('Composition%'!$B59,0,AE$14)))-IF(AE$2=2,0,OFFSET('Composition%'!$B59,0,AE$17)*OFFSET('Composition%'!$B59,0,AE$18)*(AE$24*EXP(-AE$25/($B89+273)/RGas)))+ReactionRateK3!AE89</f>
        <v>0</v>
      </c>
      <c r="AF89" s="73"/>
      <c r="AG89" s="73">
        <f ca="1">IF(AG$2=0,0,AG$22*EXP(AG$23/($B89+273)/RGas)*(OFFSET('Composition%'!$B59,0,AG$13)*OFFSET('Composition%'!$B59,0,AG$14)))-IF(AG$2=2,0,OFFSET('Composition%'!$B59,0,AG$17)*OFFSET('Composition%'!$B59,0,AG$18)*(AG$24*EXP(-AG$25/($B89+273)/RGas)))+ReactionRateK3!AG89</f>
        <v>0</v>
      </c>
      <c r="AH89" s="73">
        <f ca="1">IF(AH$2=0,0,AH$22*EXP(AH$23/($B89+273)/RGas)*(OFFSET('Composition%'!$B59,0,AH$13)*OFFSET('Composition%'!$B59,0,AH$14)))-IF(AH$2=2,0,OFFSET('Composition%'!$B59,0,AH$17)*OFFSET('Composition%'!$B59,0,AH$18)*(AH$24*EXP(-AH$25/($B89+273)/RGas)))+ReactionRateK3!AH89</f>
        <v>0</v>
      </c>
      <c r="AI89" s="73">
        <f ca="1">IF(AI$2=0,0,AI$22*EXP(AI$23/($B89+273)/RGas)*(OFFSET('Composition%'!$B59,0,AI$13)*OFFSET('Composition%'!$B59,0,AI$14)))-IF(AI$2=2,0,OFFSET('Composition%'!$B59,0,AI$17)*OFFSET('Composition%'!$B59,0,AI$18)*(AI$24*EXP(-AI$25/($B89+273)/RGas)))+ReactionRateK3!AI89</f>
        <v>0</v>
      </c>
      <c r="AJ89" s="73">
        <f ca="1">IF(AJ$2=0,0,AJ$22*EXP(AJ$23/($B89+273)/RGas)*(OFFSET('Composition%'!$B59,0,AJ$13)*OFFSET('Composition%'!$B59,0,AJ$14)))-IF(AJ$2=2,0,OFFSET('Composition%'!$B59,0,AJ$17)*OFFSET('Composition%'!$B59,0,AJ$18)*(AJ$24*EXP(-AJ$25/($B89+273)/RGas)))+ReactionRateK3!AJ89</f>
        <v>0</v>
      </c>
      <c r="AK89" s="73">
        <f ca="1">IF(AK$2=0,0,AK$22*EXP(AK$23/($B89+273)/RGas)*(OFFSET('Composition%'!$B59,0,AK$13)*OFFSET('Composition%'!$B59,0,AK$14)))-IF(AK$2=2,0,OFFSET('Composition%'!$B59,0,AK$17)*OFFSET('Composition%'!$B59,0,AK$18)*(AK$24*EXP(-AK$25/($B89+273)/RGas)))+ReactionRateK3!AK89</f>
        <v>0</v>
      </c>
      <c r="AL89" s="73">
        <f ca="1">IF(AL$2=0,0,AL$22*EXP(AL$23/($B89+273)/RGas)*(OFFSET('Composition%'!$B59,0,AL$13)*OFFSET('Composition%'!$B59,0,AL$14)))-IF(AL$2=2,0,OFFSET('Composition%'!$B59,0,AL$17)*OFFSET('Composition%'!$B59,0,AL$18)*(AL$24*EXP(-AL$25/($B89+273)/RGas)))+ReactionRateK3!AL89</f>
        <v>0</v>
      </c>
      <c r="AM89" s="73"/>
      <c r="AN89" s="73">
        <f ca="1">IF(AN$2=0,0,AN$22*EXP(AN$23/($B89+273)/RGas)*(OFFSET('Composition%'!$B59,0,AN$13)*OFFSET('Composition%'!$B59,0,AN$14)))-IF(AN$2=2,0,OFFSET('Composition%'!$B59,0,AN$17)*OFFSET('Composition%'!$B59,0,AN$18)*(AN$24*EXP(-AN$25/($B89+273)/RGas)))+ReactionRateK3!AN89</f>
        <v>0</v>
      </c>
      <c r="AO89" s="73">
        <f ca="1">IF(AO$2=0,0,AO$22*EXP(AO$23/($B89+273)/RGas)*(OFFSET('Composition%'!$B59,0,AO$13)*OFFSET('Composition%'!$B59,0,AO$14)))-IF(AO$2=2,0,OFFSET('Composition%'!$B59,0,AO$17)*OFFSET('Composition%'!$B59,0,AO$18)*(AO$24*EXP(-AO$25/($B89+273)/RGas)))+ReactionRateK3!AO89</f>
        <v>0</v>
      </c>
      <c r="AP89" s="73">
        <f ca="1">IF(AP$2=0,0,AP$22*EXP(AP$23/($B89+273)/RGas)*(OFFSET('Composition%'!$B59,0,AP$13)*OFFSET('Composition%'!$B59,0,AP$14)))-IF(AP$2=2,0,OFFSET('Composition%'!$B59,0,AP$17)*OFFSET('Composition%'!$B59,0,AP$18)*(AP$24*EXP(-AP$25/($B89+273)/RGas)))+ReactionRateK3!AP89</f>
        <v>7.4295476153615479E-12</v>
      </c>
      <c r="AQ89" s="73">
        <f ca="1">IF(AQ$2=0,0,AQ$22*EXP(AQ$23/($B89+273)/RGas)*(OFFSET('Composition%'!$B59,0,AQ$13)*OFFSET('Composition%'!$B59,0,AQ$14)))-IF(AQ$2=2,0,OFFSET('Composition%'!$B59,0,AQ$17)*OFFSET('Composition%'!$B59,0,AQ$18)*(AQ$24*EXP(-AQ$25/($B89+273)/RGas)))+ReactionRateK3!AQ89</f>
        <v>0</v>
      </c>
      <c r="AR89" s="73">
        <f ca="1">IF(AR$2=0,0,AR$22*EXP(AR$23/($B89+273)/RGas)*(OFFSET('Composition%'!$B59,0,AR$13)*OFFSET('Composition%'!$B59,0,AR$14)))-IF(AR$2=2,0,OFFSET('Composition%'!$B59,0,AR$17)*OFFSET('Composition%'!$B59,0,AR$18)*(AR$24*EXP(-AR$25/($B89+273)/RGas)))+ReactionRateK3!AR89</f>
        <v>0</v>
      </c>
    </row>
    <row r="90" spans="1:44">
      <c r="A90" s="3">
        <f t="shared" si="9"/>
        <v>2.8999999999999977</v>
      </c>
      <c r="B90" s="19">
        <f ca="1">'Composition%'!B60</f>
        <v>414.11661207651343</v>
      </c>
      <c r="C90">
        <f t="shared" si="8"/>
        <v>30</v>
      </c>
      <c r="D90" s="26" t="e">
        <f>(#REF!*ReactionRateK4!C90)^3</f>
        <v>#REF!</v>
      </c>
      <c r="E90" s="4"/>
      <c r="F90" s="73">
        <f ca="1">IF(F$2=0,0,F$22*EXP(F$23/($B90+273)/RGas)*(OFFSET('Composition%'!$B60,0,F$13)*OFFSET('Composition%'!$B60,0,F$14)))-IF(F$2=2,0,OFFSET('Composition%'!$B60,0,F$17)*OFFSET('Composition%'!$B60,0,F$18)*(F$24*EXP(-F$25/($B90+273)/RGas)))+ReactionRateK3!F90</f>
        <v>8.409372668947826E-3</v>
      </c>
      <c r="G90" s="73">
        <f ca="1">IF(G$2=0,0,G$22*EXP(G$23/($B90+273)/RGas)*(OFFSET('Composition%'!$B60,0,G$13)*OFFSET('Composition%'!$B60,0,G$14)))-IF(G$2=2,0,OFFSET('Composition%'!$B60,0,G$17)*OFFSET('Composition%'!$B60,0,G$18)*(G$24*EXP(-G$25/($B90+273)/RGas)))+ReactionRateK3!G90</f>
        <v>3.2713458901933844E-3</v>
      </c>
      <c r="H90" s="73">
        <f ca="1">IF(H$2=0,0,H$22*EXP(H$23/($B90+273)/RGas)*(OFFSET('Composition%'!$B60,0,H$13)*OFFSET('Composition%'!$B60,0,H$14)))-IF(H$2=2,0,OFFSET('Composition%'!$B60,0,H$17)*OFFSET('Composition%'!$B60,0,H$18)*(H$24*EXP(-H$25/($B90+273)/RGas)))+ReactionRateK3!H90</f>
        <v>-6.9670878751001853E-6</v>
      </c>
      <c r="I90" s="73">
        <f ca="1">IF(I$2=0,0,I$22*EXP(I$23/($B90+273)/RGas)*(OFFSET('Composition%'!$B60,0,I$13)*OFFSET('Composition%'!$B60,0,I$14)))-IF(I$2=2,0,OFFSET('Composition%'!$B60,0,I$17)*OFFSET('Composition%'!$B60,0,I$18)*(I$24*EXP(-I$25/($B90+273)/RGas)))+ReactionRateK3!I90</f>
        <v>7.5433854713817323E-6</v>
      </c>
      <c r="J90" s="73"/>
      <c r="K90" s="73">
        <f ca="1">IF(K$2=0,0,K$22*EXP(K$23/($B90+273)/RGas)*(OFFSET('Composition%'!$B60,0,K$13)*OFFSET('Composition%'!$B60,0,K$14)))-IF(K$2=2,0,OFFSET('Composition%'!$B60,0,K$17)*OFFSET('Composition%'!$B60,0,K$18)*(K$24*EXP(-K$25/($B90+273)/RGas)))+ReactionRateK3!K90</f>
        <v>3.6631328666292928E-2</v>
      </c>
      <c r="L90" s="73">
        <f ca="1">IF(L$2=0,0,L$22*EXP(L$23/($B90+273)/RGas)*(OFFSET('Composition%'!$B60,0,L$13)*OFFSET('Composition%'!$B60,0,L$14)))-IF(L$2=2,0,OFFSET('Composition%'!$B60,0,L$17)*OFFSET('Composition%'!$B60,0,L$18)*(L$24*EXP(-L$25/($B90+273)/RGas)))+ReactionRateK3!L90</f>
        <v>-6.8033581705872048E-3</v>
      </c>
      <c r="M90" s="73">
        <f ca="1">IF(M$2=0,0,M$22*EXP(M$23/($B90+273)/RGas)*(OFFSET('Composition%'!$B60,0,M$13)*OFFSET('Composition%'!$B60,0,M$14)))-IF(M$2=2,0,OFFSET('Composition%'!$B60,0,M$17)*OFFSET('Composition%'!$B60,0,M$18)*(M$24*EXP(-M$25/($B90+273)/RGas)))+ReactionRateK3!M90</f>
        <v>0</v>
      </c>
      <c r="N90" s="73"/>
      <c r="O90" s="73">
        <f ca="1">IF(O$2=0,0,O$22*EXP(O$23/($B90+273)/RGas)*(OFFSET('Composition%'!$B60,0,O$13)*OFFSET('Composition%'!$B60,0,O$14)))-IF(O$2=2,0,OFFSET('Composition%'!$B60,0,O$17)*OFFSET('Composition%'!$B60,0,O$18)*(O$24*EXP(-O$25/($B90+273)/RGas)))+ReactionRateK3!O90</f>
        <v>0</v>
      </c>
      <c r="P90" s="73">
        <f ca="1">IF(P$2=0,0,P$22*EXP(P$23/($B90+273)/RGas)*(OFFSET('Composition%'!$B60,0,P$13)*OFFSET('Composition%'!$B60,0,P$14)))-IF(P$2=2,0,OFFSET('Composition%'!$B60,0,P$17)*OFFSET('Composition%'!$B60,0,P$18)*(P$24*EXP(-P$25/($B90+273)/RGas)))+ReactionRateK3!P90</f>
        <v>2.8025392758281972E-2</v>
      </c>
      <c r="Q90" s="73">
        <f ca="1">IF(Q$2=0,0,Q$22*EXP(Q$23/($B90+273)/RGas)*(OFFSET('Composition%'!$B60,0,Q$13)*OFFSET('Composition%'!$B60,0,Q$14)))-IF(Q$2=2,0,OFFSET('Composition%'!$B60,0,Q$17)*OFFSET('Composition%'!$B60,0,Q$18)*(Q$24*EXP(-Q$25/($B90+273)/RGas)))+ReactionRateK3!Q90</f>
        <v>1.8185816492361276E-4</v>
      </c>
      <c r="R90" s="73">
        <f ca="1">IF(R$2=0,0,R$22*EXP(R$23/($B90+273)/RGas)*(OFFSET('Composition%'!$B60,0,R$13)*OFFSET('Composition%'!$B60,0,R$14)))-IF(R$2=2,0,OFFSET('Composition%'!$B60,0,R$17)*OFFSET('Composition%'!$B60,0,R$18)*(R$24*EXP(-R$25/($B90+273)/RGas)))+ReactionRateK3!R90</f>
        <v>3.9382002231385808E-5</v>
      </c>
      <c r="S90" s="73"/>
      <c r="T90" s="73">
        <f ca="1">IF(T$2=0,0,T$22*EXP(T$23/($B90+273)/RGas)*(OFFSET('Composition%'!$B60,0,T$13)*OFFSET('Composition%'!$B60,0,T$14)))-IF(T$2=2,0,OFFSET('Composition%'!$B60,0,T$17)*OFFSET('Composition%'!$B60,0,T$18)*(T$24*EXP(-T$25/($B90+273)/RGas)))+ReactionRateK3!T90</f>
        <v>1.4017063794661468E-3</v>
      </c>
      <c r="U90" s="73">
        <f ca="1">IF(U$2=0,0,U$22*EXP(U$23/($B90+273)/RGas)*(OFFSET('Composition%'!$B60,0,U$13)*OFFSET('Composition%'!$B60,0,U$14)))-IF(U$2=2,0,OFFSET('Composition%'!$B60,0,U$17)*OFFSET('Composition%'!$B60,0,U$18)*(U$24*EXP(-U$25/($B90+273)/RGas)))+ReactionRateK3!U90</f>
        <v>2.1694562135431607E-5</v>
      </c>
      <c r="V90" s="73">
        <f ca="1">IF(V$2=0,0,V$22*EXP(V$23/($B90+273)/RGas)*(OFFSET('Composition%'!$B60,0,V$13)*OFFSET('Composition%'!$B60,0,V$14)))-IF(V$2=2,0,OFFSET('Composition%'!$B60,0,V$17)*OFFSET('Composition%'!$B60,0,V$18)*(V$24*EXP(-V$25/($B90+273)/RGas)))+ReactionRateK3!V90</f>
        <v>0</v>
      </c>
      <c r="W90" s="73">
        <f ca="1">IF(W$2=0,0,W$22*EXP(W$23/($B90+273)/RGas)*(OFFSET('Composition%'!$B60,0,W$13)*OFFSET('Composition%'!$B60,0,W$14)))-IF(W$2=2,0,OFFSET('Composition%'!$B60,0,W$17)*OFFSET('Composition%'!$B60,0,W$18)*(W$24*EXP(-W$25/($B90+273)/RGas)))+ReactionRateK3!W90</f>
        <v>0</v>
      </c>
      <c r="X90" s="73">
        <f ca="1">IF(X$2=0,0,X$22*EXP(X$23/($B90+273)/RGas)*(OFFSET('Composition%'!$B60,0,X$13)*OFFSET('Composition%'!$B60,0,X$14)))-IF(X$2=2,0,OFFSET('Composition%'!$B60,0,X$17)*OFFSET('Composition%'!$B60,0,X$18)*(X$24*EXP(-X$25/($B90+273)/RGas)))+ReactionRateK3!X90</f>
        <v>6.9257803594751699E-8</v>
      </c>
      <c r="Y90" s="73">
        <f ca="1">IF(Y$2=0,0,Y$22*EXP(Y$23/($B90+273)/RGas)*(OFFSET('Composition%'!$B60,0,Y$13)*OFFSET('Composition%'!$B60,0,Y$14)))-IF(Y$2=2,0,OFFSET('Composition%'!$B60,0,Y$17)*OFFSET('Composition%'!$B60,0,Y$18)*(Y$24*EXP(-Y$25/($B90+273)/RGas)))+ReactionRateK3!Y90</f>
        <v>3.4278518643166486E-9</v>
      </c>
      <c r="Z90" s="73">
        <f ca="1">IF(Z$2=0,0,Z$22*EXP(Z$23/($B90+273)/RGas)*(OFFSET('Composition%'!$B60,0,Z$13)*OFFSET('Composition%'!$B60,0,Z$14)))-IF(Z$2=2,0,OFFSET('Composition%'!$B60,0,Z$17)*OFFSET('Composition%'!$B60,0,Z$18)*(Z$24*EXP(-Z$25/($B90+273)/RGas)))+ReactionRateK3!Z90</f>
        <v>0</v>
      </c>
      <c r="AA90" s="73">
        <f ca="1">IF(AA$2=0,0,AA$22*EXP(AA$23/($B90+273)/RGas)*(OFFSET('Composition%'!$B60,0,AA$13)*OFFSET('Composition%'!$B60,0,AA$14)))-IF(AA$2=2,0,OFFSET('Composition%'!$B60,0,AA$17)*OFFSET('Composition%'!$B60,0,AA$18)*(AA$24*EXP(-AA$25/($B90+273)/RGas)))+ReactionRateK3!AA90</f>
        <v>0</v>
      </c>
      <c r="AB90" s="73">
        <f ca="1">IF(AB$2=0,0,AB$22*EXP(AB$23/($B90+273)/RGas)*(OFFSET('Composition%'!$B60,0,AB$13)*OFFSET('Composition%'!$B60,0,AB$14)))-IF(AB$2=2,0,OFFSET('Composition%'!$B60,0,AB$17)*OFFSET('Composition%'!$B60,0,AB$18)*(AB$24*EXP(-AB$25/($B90+273)/RGas)))+ReactionRateK3!AB90</f>
        <v>0</v>
      </c>
      <c r="AC90" s="73">
        <f ca="1">IF(AC$2=0,0,AC$22*EXP(AC$23/($B90+273)/RGas)*(OFFSET('Composition%'!$B60,0,AC$13)*OFFSET('Composition%'!$B60,0,AC$14)))-IF(AC$2=2,0,OFFSET('Composition%'!$B60,0,AC$17)*OFFSET('Composition%'!$B60,0,AC$18)*(AC$24*EXP(-AC$25/($B90+273)/RGas)))+ReactionRateK3!AC90</f>
        <v>0</v>
      </c>
      <c r="AD90" s="73">
        <f ca="1">IF(AD$2=0,0,AD$22*EXP(AD$23/($B90+273)/RGas)*(OFFSET('Composition%'!$B60,0,AD$13)*OFFSET('Composition%'!$B60,0,AD$14)))-IF(AD$2=2,0,OFFSET('Composition%'!$B60,0,AD$17)*OFFSET('Composition%'!$B60,0,AD$18)*(AD$24*EXP(-AD$25/($B90+273)/RGas)))+ReactionRateK3!AD90</f>
        <v>0</v>
      </c>
      <c r="AE90" s="73">
        <f ca="1">IF(AE$2=0,0,AE$22*EXP(AE$23/($B90+273)/RGas)*(OFFSET('Composition%'!$B60,0,AE$13)*OFFSET('Composition%'!$B60,0,AE$14)))-IF(AE$2=2,0,OFFSET('Composition%'!$B60,0,AE$17)*OFFSET('Composition%'!$B60,0,AE$18)*(AE$24*EXP(-AE$25/($B90+273)/RGas)))+ReactionRateK3!AE90</f>
        <v>0</v>
      </c>
      <c r="AF90" s="73"/>
      <c r="AG90" s="73">
        <f ca="1">IF(AG$2=0,0,AG$22*EXP(AG$23/($B90+273)/RGas)*(OFFSET('Composition%'!$B60,0,AG$13)*OFFSET('Composition%'!$B60,0,AG$14)))-IF(AG$2=2,0,OFFSET('Composition%'!$B60,0,AG$17)*OFFSET('Composition%'!$B60,0,AG$18)*(AG$24*EXP(-AG$25/($B90+273)/RGas)))+ReactionRateK3!AG90</f>
        <v>0</v>
      </c>
      <c r="AH90" s="73">
        <f ca="1">IF(AH$2=0,0,AH$22*EXP(AH$23/($B90+273)/RGas)*(OFFSET('Composition%'!$B60,0,AH$13)*OFFSET('Composition%'!$B60,0,AH$14)))-IF(AH$2=2,0,OFFSET('Composition%'!$B60,0,AH$17)*OFFSET('Composition%'!$B60,0,AH$18)*(AH$24*EXP(-AH$25/($B90+273)/RGas)))+ReactionRateK3!AH90</f>
        <v>0</v>
      </c>
      <c r="AI90" s="73">
        <f ca="1">IF(AI$2=0,0,AI$22*EXP(AI$23/($B90+273)/RGas)*(OFFSET('Composition%'!$B60,0,AI$13)*OFFSET('Composition%'!$B60,0,AI$14)))-IF(AI$2=2,0,OFFSET('Composition%'!$B60,0,AI$17)*OFFSET('Composition%'!$B60,0,AI$18)*(AI$24*EXP(-AI$25/($B90+273)/RGas)))+ReactionRateK3!AI90</f>
        <v>0</v>
      </c>
      <c r="AJ90" s="73">
        <f ca="1">IF(AJ$2=0,0,AJ$22*EXP(AJ$23/($B90+273)/RGas)*(OFFSET('Composition%'!$B60,0,AJ$13)*OFFSET('Composition%'!$B60,0,AJ$14)))-IF(AJ$2=2,0,OFFSET('Composition%'!$B60,0,AJ$17)*OFFSET('Composition%'!$B60,0,AJ$18)*(AJ$24*EXP(-AJ$25/($B90+273)/RGas)))+ReactionRateK3!AJ90</f>
        <v>0</v>
      </c>
      <c r="AK90" s="73">
        <f ca="1">IF(AK$2=0,0,AK$22*EXP(AK$23/($B90+273)/RGas)*(OFFSET('Composition%'!$B60,0,AK$13)*OFFSET('Composition%'!$B60,0,AK$14)))-IF(AK$2=2,0,OFFSET('Composition%'!$B60,0,AK$17)*OFFSET('Composition%'!$B60,0,AK$18)*(AK$24*EXP(-AK$25/($B90+273)/RGas)))+ReactionRateK3!AK90</f>
        <v>0</v>
      </c>
      <c r="AL90" s="73">
        <f ca="1">IF(AL$2=0,0,AL$22*EXP(AL$23/($B90+273)/RGas)*(OFFSET('Composition%'!$B60,0,AL$13)*OFFSET('Composition%'!$B60,0,AL$14)))-IF(AL$2=2,0,OFFSET('Composition%'!$B60,0,AL$17)*OFFSET('Composition%'!$B60,0,AL$18)*(AL$24*EXP(-AL$25/($B90+273)/RGas)))+ReactionRateK3!AL90</f>
        <v>0</v>
      </c>
      <c r="AM90" s="73"/>
      <c r="AN90" s="73">
        <f ca="1">IF(AN$2=0,0,AN$22*EXP(AN$23/($B90+273)/RGas)*(OFFSET('Composition%'!$B60,0,AN$13)*OFFSET('Composition%'!$B60,0,AN$14)))-IF(AN$2=2,0,OFFSET('Composition%'!$B60,0,AN$17)*OFFSET('Composition%'!$B60,0,AN$18)*(AN$24*EXP(-AN$25/($B90+273)/RGas)))+ReactionRateK3!AN90</f>
        <v>0</v>
      </c>
      <c r="AO90" s="73">
        <f ca="1">IF(AO$2=0,0,AO$22*EXP(AO$23/($B90+273)/RGas)*(OFFSET('Composition%'!$B60,0,AO$13)*OFFSET('Composition%'!$B60,0,AO$14)))-IF(AO$2=2,0,OFFSET('Composition%'!$B60,0,AO$17)*OFFSET('Composition%'!$B60,0,AO$18)*(AO$24*EXP(-AO$25/($B90+273)/RGas)))+ReactionRateK3!AO90</f>
        <v>0</v>
      </c>
      <c r="AP90" s="73">
        <f ca="1">IF(AP$2=0,0,AP$22*EXP(AP$23/($B90+273)/RGas)*(OFFSET('Composition%'!$B60,0,AP$13)*OFFSET('Composition%'!$B60,0,AP$14)))-IF(AP$2=2,0,OFFSET('Composition%'!$B60,0,AP$17)*OFFSET('Composition%'!$B60,0,AP$18)*(AP$24*EXP(-AP$25/($B90+273)/RGas)))+ReactionRateK3!AP90</f>
        <v>7.4304459257343249E-12</v>
      </c>
      <c r="AQ90" s="73">
        <f ca="1">IF(AQ$2=0,0,AQ$22*EXP(AQ$23/($B90+273)/RGas)*(OFFSET('Composition%'!$B60,0,AQ$13)*OFFSET('Composition%'!$B60,0,AQ$14)))-IF(AQ$2=2,0,OFFSET('Composition%'!$B60,0,AQ$17)*OFFSET('Composition%'!$B60,0,AQ$18)*(AQ$24*EXP(-AQ$25/($B90+273)/RGas)))+ReactionRateK3!AQ90</f>
        <v>0</v>
      </c>
      <c r="AR90" s="73">
        <f ca="1">IF(AR$2=0,0,AR$22*EXP(AR$23/($B90+273)/RGas)*(OFFSET('Composition%'!$B60,0,AR$13)*OFFSET('Composition%'!$B60,0,AR$14)))-IF(AR$2=2,0,OFFSET('Composition%'!$B60,0,AR$17)*OFFSET('Composition%'!$B60,0,AR$18)*(AR$24*EXP(-AR$25/($B90+273)/RGas)))+ReactionRateK3!AR90</f>
        <v>0</v>
      </c>
    </row>
    <row r="91" spans="1:44">
      <c r="A91" s="3">
        <f t="shared" si="9"/>
        <v>2.9499999999999975</v>
      </c>
      <c r="B91" s="19">
        <f ca="1">'Composition%'!B61</f>
        <v>414.14193086019952</v>
      </c>
      <c r="C91">
        <f t="shared" si="8"/>
        <v>30</v>
      </c>
      <c r="D91" s="26" t="e">
        <f>(#REF!*ReactionRateK4!C91)^3</f>
        <v>#REF!</v>
      </c>
      <c r="E91" s="4"/>
      <c r="F91" s="73">
        <f ca="1">IF(F$2=0,0,F$22*EXP(F$23/($B91+273)/RGas)*(OFFSET('Composition%'!$B61,0,F$13)*OFFSET('Composition%'!$B61,0,F$14)))-IF(F$2=2,0,OFFSET('Composition%'!$B61,0,F$17)*OFFSET('Composition%'!$B61,0,F$18)*(F$24*EXP(-F$25/($B91+273)/RGas)))+ReactionRateK3!F91</f>
        <v>8.2512014220203628E-3</v>
      </c>
      <c r="G91" s="73">
        <f ca="1">IF(G$2=0,0,G$22*EXP(G$23/($B91+273)/RGas)*(OFFSET('Composition%'!$B61,0,G$13)*OFFSET('Composition%'!$B61,0,G$14)))-IF(G$2=2,0,OFFSET('Composition%'!$B61,0,G$17)*OFFSET('Composition%'!$B61,0,G$18)*(G$24*EXP(-G$25/($B91+273)/RGas)))+ReactionRateK3!G91</f>
        <v>3.2142287362527749E-3</v>
      </c>
      <c r="H91" s="73">
        <f ca="1">IF(H$2=0,0,H$22*EXP(H$23/($B91+273)/RGas)*(OFFSET('Composition%'!$B61,0,H$13)*OFFSET('Composition%'!$B61,0,H$14)))-IF(H$2=2,0,OFFSET('Composition%'!$B61,0,H$17)*OFFSET('Composition%'!$B61,0,H$18)*(H$24*EXP(-H$25/($B91+273)/RGas)))+ReactionRateK3!H91</f>
        <v>-6.9744243198929187E-6</v>
      </c>
      <c r="I91" s="73">
        <f ca="1">IF(I$2=0,0,I$22*EXP(I$23/($B91+273)/RGas)*(OFFSET('Composition%'!$B61,0,I$13)*OFFSET('Composition%'!$B61,0,I$14)))-IF(I$2=2,0,OFFSET('Composition%'!$B61,0,I$17)*OFFSET('Composition%'!$B61,0,I$18)*(I$24*EXP(-I$25/($B91+273)/RGas)))+ReactionRateK3!I91</f>
        <v>9.9315991663750675E-6</v>
      </c>
      <c r="J91" s="73"/>
      <c r="K91" s="73">
        <f ca="1">IF(K$2=0,0,K$22*EXP(K$23/($B91+273)/RGas)*(OFFSET('Composition%'!$B61,0,K$13)*OFFSET('Composition%'!$B61,0,K$14)))-IF(K$2=2,0,OFFSET('Composition%'!$B61,0,K$17)*OFFSET('Composition%'!$B61,0,K$18)*(K$24*EXP(-K$25/($B91+273)/RGas)))+ReactionRateK3!K91</f>
        <v>3.5924981047347149E-2</v>
      </c>
      <c r="L91" s="73">
        <f ca="1">IF(L$2=0,0,L$22*EXP(L$23/($B91+273)/RGas)*(OFFSET('Composition%'!$B61,0,L$13)*OFFSET('Composition%'!$B61,0,L$14)))-IF(L$2=2,0,OFFSET('Composition%'!$B61,0,L$17)*OFFSET('Composition%'!$B61,0,L$18)*(L$24*EXP(-L$25/($B91+273)/RGas)))+ReactionRateK3!L91</f>
        <v>-6.6885160689799184E-3</v>
      </c>
      <c r="M91" s="73">
        <f ca="1">IF(M$2=0,0,M$22*EXP(M$23/($B91+273)/RGas)*(OFFSET('Composition%'!$B61,0,M$13)*OFFSET('Composition%'!$B61,0,M$14)))-IF(M$2=2,0,OFFSET('Composition%'!$B61,0,M$17)*OFFSET('Composition%'!$B61,0,M$18)*(M$24*EXP(-M$25/($B91+273)/RGas)))+ReactionRateK3!M91</f>
        <v>0</v>
      </c>
      <c r="N91" s="73"/>
      <c r="O91" s="73">
        <f ca="1">IF(O$2=0,0,O$22*EXP(O$23/($B91+273)/RGas)*(OFFSET('Composition%'!$B61,0,O$13)*OFFSET('Composition%'!$B61,0,O$14)))-IF(O$2=2,0,OFFSET('Composition%'!$B61,0,O$17)*OFFSET('Composition%'!$B61,0,O$18)*(O$24*EXP(-O$25/($B91+273)/RGas)))+ReactionRateK3!O91</f>
        <v>0</v>
      </c>
      <c r="P91" s="73">
        <f ca="1">IF(P$2=0,0,P$22*EXP(P$23/($B91+273)/RGas)*(OFFSET('Composition%'!$B61,0,P$13)*OFFSET('Composition%'!$B61,0,P$14)))-IF(P$2=2,0,OFFSET('Composition%'!$B61,0,P$17)*OFFSET('Composition%'!$B61,0,P$18)*(P$24*EXP(-P$25/($B91+273)/RGas)))+ReactionRateK3!P91</f>
        <v>2.8048701869983827E-2</v>
      </c>
      <c r="Q91" s="73">
        <f ca="1">IF(Q$2=0,0,Q$22*EXP(Q$23/($B91+273)/RGas)*(OFFSET('Composition%'!$B61,0,Q$13)*OFFSET('Composition%'!$B61,0,Q$14)))-IF(Q$2=2,0,OFFSET('Composition%'!$B61,0,Q$17)*OFFSET('Composition%'!$B61,0,Q$18)*(Q$24*EXP(-Q$25/($B91+273)/RGas)))+ReactionRateK3!Q91</f>
        <v>1.8530607059210295E-4</v>
      </c>
      <c r="R91" s="73">
        <f ca="1">IF(R$2=0,0,R$22*EXP(R$23/($B91+273)/RGas)*(OFFSET('Composition%'!$B61,0,R$13)*OFFSET('Composition%'!$B61,0,R$14)))-IF(R$2=2,0,OFFSET('Composition%'!$B61,0,R$17)*OFFSET('Composition%'!$B61,0,R$18)*(R$24*EXP(-R$25/($B91+273)/RGas)))+ReactionRateK3!R91</f>
        <v>4.0816287837601163E-5</v>
      </c>
      <c r="S91" s="73"/>
      <c r="T91" s="73">
        <f ca="1">IF(T$2=0,0,T$22*EXP(T$23/($B91+273)/RGas)*(OFFSET('Composition%'!$B61,0,T$13)*OFFSET('Composition%'!$B61,0,T$14)))-IF(T$2=2,0,OFFSET('Composition%'!$B61,0,T$17)*OFFSET('Composition%'!$B61,0,T$18)*(T$24*EXP(-T$25/($B91+273)/RGas)))+ReactionRateK3!T91</f>
        <v>1.3112084598885629E-3</v>
      </c>
      <c r="U91" s="73">
        <f ca="1">IF(U$2=0,0,U$22*EXP(U$23/($B91+273)/RGas)*(OFFSET('Composition%'!$B61,0,U$13)*OFFSET('Composition%'!$B61,0,U$14)))-IF(U$2=2,0,OFFSET('Composition%'!$B61,0,U$17)*OFFSET('Composition%'!$B61,0,U$18)*(U$24*EXP(-U$25/($B91+273)/RGas)))+ReactionRateK3!U91</f>
        <v>1.9668245528603273E-5</v>
      </c>
      <c r="V91" s="73">
        <f ca="1">IF(V$2=0,0,V$22*EXP(V$23/($B91+273)/RGas)*(OFFSET('Composition%'!$B61,0,V$13)*OFFSET('Composition%'!$B61,0,V$14)))-IF(V$2=2,0,OFFSET('Composition%'!$B61,0,V$17)*OFFSET('Composition%'!$B61,0,V$18)*(V$24*EXP(-V$25/($B91+273)/RGas)))+ReactionRateK3!V91</f>
        <v>0</v>
      </c>
      <c r="W91" s="73">
        <f ca="1">IF(W$2=0,0,W$22*EXP(W$23/($B91+273)/RGas)*(OFFSET('Composition%'!$B61,0,W$13)*OFFSET('Composition%'!$B61,0,W$14)))-IF(W$2=2,0,OFFSET('Composition%'!$B61,0,W$17)*OFFSET('Composition%'!$B61,0,W$18)*(W$24*EXP(-W$25/($B91+273)/RGas)))+ReactionRateK3!W91</f>
        <v>0</v>
      </c>
      <c r="X91" s="73">
        <f ca="1">IF(X$2=0,0,X$22*EXP(X$23/($B91+273)/RGas)*(OFFSET('Composition%'!$B61,0,X$13)*OFFSET('Composition%'!$B61,0,X$14)))-IF(X$2=2,0,OFFSET('Composition%'!$B61,0,X$17)*OFFSET('Composition%'!$B61,0,X$18)*(X$24*EXP(-X$25/($B91+273)/RGas)))+ReactionRateK3!X91</f>
        <v>6.920762640641693E-8</v>
      </c>
      <c r="Y91" s="73">
        <f ca="1">IF(Y$2=0,0,Y$22*EXP(Y$23/($B91+273)/RGas)*(OFFSET('Composition%'!$B61,0,Y$13)*OFFSET('Composition%'!$B61,0,Y$14)))-IF(Y$2=2,0,OFFSET('Composition%'!$B61,0,Y$17)*OFFSET('Composition%'!$B61,0,Y$18)*(Y$24*EXP(-Y$25/($B91+273)/RGas)))+ReactionRateK3!Y91</f>
        <v>3.4253683901137135E-9</v>
      </c>
      <c r="Z91" s="73">
        <f ca="1">IF(Z$2=0,0,Z$22*EXP(Z$23/($B91+273)/RGas)*(OFFSET('Composition%'!$B61,0,Z$13)*OFFSET('Composition%'!$B61,0,Z$14)))-IF(Z$2=2,0,OFFSET('Composition%'!$B61,0,Z$17)*OFFSET('Composition%'!$B61,0,Z$18)*(Z$24*EXP(-Z$25/($B91+273)/RGas)))+ReactionRateK3!Z91</f>
        <v>0</v>
      </c>
      <c r="AA91" s="73">
        <f ca="1">IF(AA$2=0,0,AA$22*EXP(AA$23/($B91+273)/RGas)*(OFFSET('Composition%'!$B61,0,AA$13)*OFFSET('Composition%'!$B61,0,AA$14)))-IF(AA$2=2,0,OFFSET('Composition%'!$B61,0,AA$17)*OFFSET('Composition%'!$B61,0,AA$18)*(AA$24*EXP(-AA$25/($B91+273)/RGas)))+ReactionRateK3!AA91</f>
        <v>0</v>
      </c>
      <c r="AB91" s="73">
        <f ca="1">IF(AB$2=0,0,AB$22*EXP(AB$23/($B91+273)/RGas)*(OFFSET('Composition%'!$B61,0,AB$13)*OFFSET('Composition%'!$B61,0,AB$14)))-IF(AB$2=2,0,OFFSET('Composition%'!$B61,0,AB$17)*OFFSET('Composition%'!$B61,0,AB$18)*(AB$24*EXP(-AB$25/($B91+273)/RGas)))+ReactionRateK3!AB91</f>
        <v>0</v>
      </c>
      <c r="AC91" s="73">
        <f ca="1">IF(AC$2=0,0,AC$22*EXP(AC$23/($B91+273)/RGas)*(OFFSET('Composition%'!$B61,0,AC$13)*OFFSET('Composition%'!$B61,0,AC$14)))-IF(AC$2=2,0,OFFSET('Composition%'!$B61,0,AC$17)*OFFSET('Composition%'!$B61,0,AC$18)*(AC$24*EXP(-AC$25/($B91+273)/RGas)))+ReactionRateK3!AC91</f>
        <v>0</v>
      </c>
      <c r="AD91" s="73">
        <f ca="1">IF(AD$2=0,0,AD$22*EXP(AD$23/($B91+273)/RGas)*(OFFSET('Composition%'!$B61,0,AD$13)*OFFSET('Composition%'!$B61,0,AD$14)))-IF(AD$2=2,0,OFFSET('Composition%'!$B61,0,AD$17)*OFFSET('Composition%'!$B61,0,AD$18)*(AD$24*EXP(-AD$25/($B91+273)/RGas)))+ReactionRateK3!AD91</f>
        <v>0</v>
      </c>
      <c r="AE91" s="73">
        <f ca="1">IF(AE$2=0,0,AE$22*EXP(AE$23/($B91+273)/RGas)*(OFFSET('Composition%'!$B61,0,AE$13)*OFFSET('Composition%'!$B61,0,AE$14)))-IF(AE$2=2,0,OFFSET('Composition%'!$B61,0,AE$17)*OFFSET('Composition%'!$B61,0,AE$18)*(AE$24*EXP(-AE$25/($B91+273)/RGas)))+ReactionRateK3!AE91</f>
        <v>0</v>
      </c>
      <c r="AF91" s="73"/>
      <c r="AG91" s="73">
        <f ca="1">IF(AG$2=0,0,AG$22*EXP(AG$23/($B91+273)/RGas)*(OFFSET('Composition%'!$B61,0,AG$13)*OFFSET('Composition%'!$B61,0,AG$14)))-IF(AG$2=2,0,OFFSET('Composition%'!$B61,0,AG$17)*OFFSET('Composition%'!$B61,0,AG$18)*(AG$24*EXP(-AG$25/($B91+273)/RGas)))+ReactionRateK3!AG91</f>
        <v>0</v>
      </c>
      <c r="AH91" s="73">
        <f ca="1">IF(AH$2=0,0,AH$22*EXP(AH$23/($B91+273)/RGas)*(OFFSET('Composition%'!$B61,0,AH$13)*OFFSET('Composition%'!$B61,0,AH$14)))-IF(AH$2=2,0,OFFSET('Composition%'!$B61,0,AH$17)*OFFSET('Composition%'!$B61,0,AH$18)*(AH$24*EXP(-AH$25/($B91+273)/RGas)))+ReactionRateK3!AH91</f>
        <v>0</v>
      </c>
      <c r="AI91" s="73">
        <f ca="1">IF(AI$2=0,0,AI$22*EXP(AI$23/($B91+273)/RGas)*(OFFSET('Composition%'!$B61,0,AI$13)*OFFSET('Composition%'!$B61,0,AI$14)))-IF(AI$2=2,0,OFFSET('Composition%'!$B61,0,AI$17)*OFFSET('Composition%'!$B61,0,AI$18)*(AI$24*EXP(-AI$25/($B91+273)/RGas)))+ReactionRateK3!AI91</f>
        <v>0</v>
      </c>
      <c r="AJ91" s="73">
        <f ca="1">IF(AJ$2=0,0,AJ$22*EXP(AJ$23/($B91+273)/RGas)*(OFFSET('Composition%'!$B61,0,AJ$13)*OFFSET('Composition%'!$B61,0,AJ$14)))-IF(AJ$2=2,0,OFFSET('Composition%'!$B61,0,AJ$17)*OFFSET('Composition%'!$B61,0,AJ$18)*(AJ$24*EXP(-AJ$25/($B91+273)/RGas)))+ReactionRateK3!AJ91</f>
        <v>0</v>
      </c>
      <c r="AK91" s="73">
        <f ca="1">IF(AK$2=0,0,AK$22*EXP(AK$23/($B91+273)/RGas)*(OFFSET('Composition%'!$B61,0,AK$13)*OFFSET('Composition%'!$B61,0,AK$14)))-IF(AK$2=2,0,OFFSET('Composition%'!$B61,0,AK$17)*OFFSET('Composition%'!$B61,0,AK$18)*(AK$24*EXP(-AK$25/($B91+273)/RGas)))+ReactionRateK3!AK91</f>
        <v>0</v>
      </c>
      <c r="AL91" s="73">
        <f ca="1">IF(AL$2=0,0,AL$22*EXP(AL$23/($B91+273)/RGas)*(OFFSET('Composition%'!$B61,0,AL$13)*OFFSET('Composition%'!$B61,0,AL$14)))-IF(AL$2=2,0,OFFSET('Composition%'!$B61,0,AL$17)*OFFSET('Composition%'!$B61,0,AL$18)*(AL$24*EXP(-AL$25/($B91+273)/RGas)))+ReactionRateK3!AL91</f>
        <v>0</v>
      </c>
      <c r="AM91" s="73"/>
      <c r="AN91" s="73">
        <f ca="1">IF(AN$2=0,0,AN$22*EXP(AN$23/($B91+273)/RGas)*(OFFSET('Composition%'!$B61,0,AN$13)*OFFSET('Composition%'!$B61,0,AN$14)))-IF(AN$2=2,0,OFFSET('Composition%'!$B61,0,AN$17)*OFFSET('Composition%'!$B61,0,AN$18)*(AN$24*EXP(-AN$25/($B91+273)/RGas)))+ReactionRateK3!AN91</f>
        <v>0</v>
      </c>
      <c r="AO91" s="73">
        <f ca="1">IF(AO$2=0,0,AO$22*EXP(AO$23/($B91+273)/RGas)*(OFFSET('Composition%'!$B61,0,AO$13)*OFFSET('Composition%'!$B61,0,AO$14)))-IF(AO$2=2,0,OFFSET('Composition%'!$B61,0,AO$17)*OFFSET('Composition%'!$B61,0,AO$18)*(AO$24*EXP(-AO$25/($B91+273)/RGas)))+ReactionRateK3!AO91</f>
        <v>0</v>
      </c>
      <c r="AP91" s="73">
        <f ca="1">IF(AP$2=0,0,AP$22*EXP(AP$23/($B91+273)/RGas)*(OFFSET('Composition%'!$B61,0,AP$13)*OFFSET('Composition%'!$B61,0,AP$14)))-IF(AP$2=2,0,OFFSET('Composition%'!$B61,0,AP$17)*OFFSET('Composition%'!$B61,0,AP$18)*(AP$24*EXP(-AP$25/($B91+273)/RGas)))+ReactionRateK3!AP91</f>
        <v>7.4312601772582936E-12</v>
      </c>
      <c r="AQ91" s="73">
        <f ca="1">IF(AQ$2=0,0,AQ$22*EXP(AQ$23/($B91+273)/RGas)*(OFFSET('Composition%'!$B61,0,AQ$13)*OFFSET('Composition%'!$B61,0,AQ$14)))-IF(AQ$2=2,0,OFFSET('Composition%'!$B61,0,AQ$17)*OFFSET('Composition%'!$B61,0,AQ$18)*(AQ$24*EXP(-AQ$25/($B91+273)/RGas)))+ReactionRateK3!AQ91</f>
        <v>0</v>
      </c>
      <c r="AR91" s="73">
        <f ca="1">IF(AR$2=0,0,AR$22*EXP(AR$23/($B91+273)/RGas)*(OFFSET('Composition%'!$B61,0,AR$13)*OFFSET('Composition%'!$B61,0,AR$14)))-IF(AR$2=2,0,OFFSET('Composition%'!$B61,0,AR$17)*OFFSET('Composition%'!$B61,0,AR$18)*(AR$24*EXP(-AR$25/($B91+273)/RGas)))+ReactionRateK3!AR91</f>
        <v>0</v>
      </c>
    </row>
    <row r="92" spans="1:44">
      <c r="A92" s="3">
        <f t="shared" si="9"/>
        <v>2.9999999999999973</v>
      </c>
      <c r="B92" s="19">
        <f ca="1">'Composition%'!B62</f>
        <v>414.16589135026567</v>
      </c>
      <c r="C92">
        <f t="shared" si="8"/>
        <v>30</v>
      </c>
      <c r="D92" s="26" t="e">
        <f>(#REF!*ReactionRateK4!C92)^3</f>
        <v>#REF!</v>
      </c>
      <c r="E92" s="4"/>
      <c r="F92" s="73">
        <f ca="1">IF(F$2=0,0,F$22*EXP(F$23/($B92+273)/RGas)*(OFFSET('Composition%'!$B62,0,F$13)*OFFSET('Composition%'!$B62,0,F$14)))-IF(F$2=2,0,OFFSET('Composition%'!$B62,0,F$17)*OFFSET('Composition%'!$B62,0,F$18)*(F$24*EXP(-F$25/($B92+273)/RGas)))+ReactionRateK3!F92</f>
        <v>8.0972540798035474E-3</v>
      </c>
      <c r="G92" s="73">
        <f ca="1">IF(G$2=0,0,G$22*EXP(G$23/($B92+273)/RGas)*(OFFSET('Composition%'!$B62,0,G$13)*OFFSET('Composition%'!$B62,0,G$14)))-IF(G$2=2,0,OFFSET('Composition%'!$B62,0,G$17)*OFFSET('Composition%'!$B62,0,G$18)*(G$24*EXP(-G$25/($B92+273)/RGas)))+ReactionRateK3!G92</f>
        <v>3.1585332908151574E-3</v>
      </c>
      <c r="H92" s="73">
        <f ca="1">IF(H$2=0,0,H$22*EXP(H$23/($B92+273)/RGas)*(OFFSET('Composition%'!$B62,0,H$13)*OFFSET('Composition%'!$B62,0,H$14)))-IF(H$2=2,0,OFFSET('Composition%'!$B62,0,H$17)*OFFSET('Composition%'!$B62,0,H$18)*(H$24*EXP(-H$25/($B92+273)/RGas)))+ReactionRateK3!H92</f>
        <v>-6.9782800872143536E-6</v>
      </c>
      <c r="I92" s="73">
        <f ca="1">IF(I$2=0,0,I$22*EXP(I$23/($B92+273)/RGas)*(OFFSET('Composition%'!$B62,0,I$13)*OFFSET('Composition%'!$B62,0,I$14)))-IF(I$2=2,0,OFFSET('Composition%'!$B62,0,I$17)*OFFSET('Composition%'!$B62,0,I$18)*(I$24*EXP(-I$25/($B92+273)/RGas)))+ReactionRateK3!I92</f>
        <v>1.1804068642754903E-5</v>
      </c>
      <c r="J92" s="73"/>
      <c r="K92" s="73">
        <f ca="1">IF(K$2=0,0,K$22*EXP(K$23/($B92+273)/RGas)*(OFFSET('Composition%'!$B62,0,K$13)*OFFSET('Composition%'!$B62,0,K$14)))-IF(K$2=2,0,OFFSET('Composition%'!$B62,0,K$17)*OFFSET('Composition%'!$B62,0,K$18)*(K$24*EXP(-K$25/($B92+273)/RGas)))+ReactionRateK3!K92</f>
        <v>3.5227905379335525E-2</v>
      </c>
      <c r="L92" s="73">
        <f ca="1">IF(L$2=0,0,L$22*EXP(L$23/($B92+273)/RGas)*(OFFSET('Composition%'!$B62,0,L$13)*OFFSET('Composition%'!$B62,0,L$14)))-IF(L$2=2,0,OFFSET('Composition%'!$B62,0,L$17)*OFFSET('Composition%'!$B62,0,L$18)*(L$24*EXP(-L$25/($B92+273)/RGas)))+ReactionRateK3!L92</f>
        <v>-6.5756664680659419E-3</v>
      </c>
      <c r="M92" s="73">
        <f ca="1">IF(M$2=0,0,M$22*EXP(M$23/($B92+273)/RGas)*(OFFSET('Composition%'!$B62,0,M$13)*OFFSET('Composition%'!$B62,0,M$14)))-IF(M$2=2,0,OFFSET('Composition%'!$B62,0,M$17)*OFFSET('Composition%'!$B62,0,M$18)*(M$24*EXP(-M$25/($B92+273)/RGas)))+ReactionRateK3!M92</f>
        <v>0</v>
      </c>
      <c r="N92" s="73"/>
      <c r="O92" s="73">
        <f ca="1">IF(O$2=0,0,O$22*EXP(O$23/($B92+273)/RGas)*(OFFSET('Composition%'!$B62,0,O$13)*OFFSET('Composition%'!$B62,0,O$14)))-IF(O$2=2,0,OFFSET('Composition%'!$B62,0,O$17)*OFFSET('Composition%'!$B62,0,O$18)*(O$24*EXP(-O$25/($B92+273)/RGas)))+ReactionRateK3!O92</f>
        <v>0</v>
      </c>
      <c r="P92" s="73">
        <f ca="1">IF(P$2=0,0,P$22*EXP(P$23/($B92+273)/RGas)*(OFFSET('Composition%'!$B62,0,P$13)*OFFSET('Composition%'!$B62,0,P$14)))-IF(P$2=2,0,OFFSET('Composition%'!$B62,0,P$17)*OFFSET('Composition%'!$B62,0,P$18)*(P$24*EXP(-P$25/($B92+273)/RGas)))+ReactionRateK3!P92</f>
        <v>2.8058468738477206E-2</v>
      </c>
      <c r="Q92" s="73">
        <f ca="1">IF(Q$2=0,0,Q$22*EXP(Q$23/($B92+273)/RGas)*(OFFSET('Composition%'!$B62,0,Q$13)*OFFSET('Composition%'!$B62,0,Q$14)))-IF(Q$2=2,0,OFFSET('Composition%'!$B62,0,Q$17)*OFFSET('Composition%'!$B62,0,Q$18)*(Q$24*EXP(-Q$25/($B92+273)/RGas)))+ReactionRateK3!Q92</f>
        <v>1.8871691916312898E-4</v>
      </c>
      <c r="R92" s="73">
        <f ca="1">IF(R$2=0,0,R$22*EXP(R$23/($B92+273)/RGas)*(OFFSET('Composition%'!$B62,0,R$13)*OFFSET('Composition%'!$B62,0,R$14)))-IF(R$2=2,0,OFFSET('Composition%'!$B62,0,R$17)*OFFSET('Composition%'!$B62,0,R$18)*(R$24*EXP(-R$25/($B92+273)/RGas)))+ReactionRateK3!R92</f>
        <v>4.2268562859686251E-5</v>
      </c>
      <c r="S92" s="73"/>
      <c r="T92" s="73">
        <f ca="1">IF(T$2=0,0,T$22*EXP(T$23/($B92+273)/RGas)*(OFFSET('Composition%'!$B62,0,T$13)*OFFSET('Composition%'!$B62,0,T$14)))-IF(T$2=2,0,OFFSET('Composition%'!$B62,0,T$17)*OFFSET('Composition%'!$B62,0,T$18)*(T$24*EXP(-T$25/($B92+273)/RGas)))+ReactionRateK3!T92</f>
        <v>1.2265169779176019E-3</v>
      </c>
      <c r="U92" s="73">
        <f ca="1">IF(U$2=0,0,U$22*EXP(U$23/($B92+273)/RGas)*(OFFSET('Composition%'!$B62,0,U$13)*OFFSET('Composition%'!$B62,0,U$14)))-IF(U$2=2,0,OFFSET('Composition%'!$B62,0,U$17)*OFFSET('Composition%'!$B62,0,U$18)*(U$24*EXP(-U$25/($B92+273)/RGas)))+ReactionRateK3!U92</f>
        <v>1.7833343289848778E-5</v>
      </c>
      <c r="V92" s="73">
        <f ca="1">IF(V$2=0,0,V$22*EXP(V$23/($B92+273)/RGas)*(OFFSET('Composition%'!$B62,0,V$13)*OFFSET('Composition%'!$B62,0,V$14)))-IF(V$2=2,0,OFFSET('Composition%'!$B62,0,V$17)*OFFSET('Composition%'!$B62,0,V$18)*(V$24*EXP(-V$25/($B92+273)/RGas)))+ReactionRateK3!V92</f>
        <v>0</v>
      </c>
      <c r="W92" s="73">
        <f ca="1">IF(W$2=0,0,W$22*EXP(W$23/($B92+273)/RGas)*(OFFSET('Composition%'!$B62,0,W$13)*OFFSET('Composition%'!$B62,0,W$14)))-IF(W$2=2,0,OFFSET('Composition%'!$B62,0,W$17)*OFFSET('Composition%'!$B62,0,W$18)*(W$24*EXP(-W$25/($B92+273)/RGas)))+ReactionRateK3!W92</f>
        <v>0</v>
      </c>
      <c r="X92" s="73">
        <f ca="1">IF(X$2=0,0,X$22*EXP(X$23/($B92+273)/RGas)*(OFFSET('Composition%'!$B62,0,X$13)*OFFSET('Composition%'!$B62,0,X$14)))-IF(X$2=2,0,OFFSET('Composition%'!$B62,0,X$17)*OFFSET('Composition%'!$B62,0,X$18)*(X$24*EXP(-X$25/($B92+273)/RGas)))+ReactionRateK3!X92</f>
        <v>6.9160710736020108E-8</v>
      </c>
      <c r="Y92" s="73">
        <f ca="1">IF(Y$2=0,0,Y$22*EXP(Y$23/($B92+273)/RGas)*(OFFSET('Composition%'!$B62,0,Y$13)*OFFSET('Composition%'!$B62,0,Y$14)))-IF(Y$2=2,0,OFFSET('Composition%'!$B62,0,Y$17)*OFFSET('Composition%'!$B62,0,Y$18)*(Y$24*EXP(-Y$25/($B92+273)/RGas)))+ReactionRateK3!Y92</f>
        <v>3.4230463417684256E-9</v>
      </c>
      <c r="Z92" s="73">
        <f ca="1">IF(Z$2=0,0,Z$22*EXP(Z$23/($B92+273)/RGas)*(OFFSET('Composition%'!$B62,0,Z$13)*OFFSET('Composition%'!$B62,0,Z$14)))-IF(Z$2=2,0,OFFSET('Composition%'!$B62,0,Z$17)*OFFSET('Composition%'!$B62,0,Z$18)*(Z$24*EXP(-Z$25/($B92+273)/RGas)))+ReactionRateK3!Z92</f>
        <v>0</v>
      </c>
      <c r="AA92" s="73">
        <f ca="1">IF(AA$2=0,0,AA$22*EXP(AA$23/($B92+273)/RGas)*(OFFSET('Composition%'!$B62,0,AA$13)*OFFSET('Composition%'!$B62,0,AA$14)))-IF(AA$2=2,0,OFFSET('Composition%'!$B62,0,AA$17)*OFFSET('Composition%'!$B62,0,AA$18)*(AA$24*EXP(-AA$25/($B92+273)/RGas)))+ReactionRateK3!AA92</f>
        <v>0</v>
      </c>
      <c r="AB92" s="73">
        <f ca="1">IF(AB$2=0,0,AB$22*EXP(AB$23/($B92+273)/RGas)*(OFFSET('Composition%'!$B62,0,AB$13)*OFFSET('Composition%'!$B62,0,AB$14)))-IF(AB$2=2,0,OFFSET('Composition%'!$B62,0,AB$17)*OFFSET('Composition%'!$B62,0,AB$18)*(AB$24*EXP(-AB$25/($B92+273)/RGas)))+ReactionRateK3!AB92</f>
        <v>0</v>
      </c>
      <c r="AC92" s="73">
        <f ca="1">IF(AC$2=0,0,AC$22*EXP(AC$23/($B92+273)/RGas)*(OFFSET('Composition%'!$B62,0,AC$13)*OFFSET('Composition%'!$B62,0,AC$14)))-IF(AC$2=2,0,OFFSET('Composition%'!$B62,0,AC$17)*OFFSET('Composition%'!$B62,0,AC$18)*(AC$24*EXP(-AC$25/($B92+273)/RGas)))+ReactionRateK3!AC92</f>
        <v>0</v>
      </c>
      <c r="AD92" s="73">
        <f ca="1">IF(AD$2=0,0,AD$22*EXP(AD$23/($B92+273)/RGas)*(OFFSET('Composition%'!$B62,0,AD$13)*OFFSET('Composition%'!$B62,0,AD$14)))-IF(AD$2=2,0,OFFSET('Composition%'!$B62,0,AD$17)*OFFSET('Composition%'!$B62,0,AD$18)*(AD$24*EXP(-AD$25/($B92+273)/RGas)))+ReactionRateK3!AD92</f>
        <v>0</v>
      </c>
      <c r="AE92" s="73">
        <f ca="1">IF(AE$2=0,0,AE$22*EXP(AE$23/($B92+273)/RGas)*(OFFSET('Composition%'!$B62,0,AE$13)*OFFSET('Composition%'!$B62,0,AE$14)))-IF(AE$2=2,0,OFFSET('Composition%'!$B62,0,AE$17)*OFFSET('Composition%'!$B62,0,AE$18)*(AE$24*EXP(-AE$25/($B92+273)/RGas)))+ReactionRateK3!AE92</f>
        <v>0</v>
      </c>
      <c r="AF92" s="73"/>
      <c r="AG92" s="73">
        <f ca="1">IF(AG$2=0,0,AG$22*EXP(AG$23/($B92+273)/RGas)*(OFFSET('Composition%'!$B62,0,AG$13)*OFFSET('Composition%'!$B62,0,AG$14)))-IF(AG$2=2,0,OFFSET('Composition%'!$B62,0,AG$17)*OFFSET('Composition%'!$B62,0,AG$18)*(AG$24*EXP(-AG$25/($B92+273)/RGas)))+ReactionRateK3!AG92</f>
        <v>0</v>
      </c>
      <c r="AH92" s="73">
        <f ca="1">IF(AH$2=0,0,AH$22*EXP(AH$23/($B92+273)/RGas)*(OFFSET('Composition%'!$B62,0,AH$13)*OFFSET('Composition%'!$B62,0,AH$14)))-IF(AH$2=2,0,OFFSET('Composition%'!$B62,0,AH$17)*OFFSET('Composition%'!$B62,0,AH$18)*(AH$24*EXP(-AH$25/($B92+273)/RGas)))+ReactionRateK3!AH92</f>
        <v>0</v>
      </c>
      <c r="AI92" s="73">
        <f ca="1">IF(AI$2=0,0,AI$22*EXP(AI$23/($B92+273)/RGas)*(OFFSET('Composition%'!$B62,0,AI$13)*OFFSET('Composition%'!$B62,0,AI$14)))-IF(AI$2=2,0,OFFSET('Composition%'!$B62,0,AI$17)*OFFSET('Composition%'!$B62,0,AI$18)*(AI$24*EXP(-AI$25/($B92+273)/RGas)))+ReactionRateK3!AI92</f>
        <v>0</v>
      </c>
      <c r="AJ92" s="73">
        <f ca="1">IF(AJ$2=0,0,AJ$22*EXP(AJ$23/($B92+273)/RGas)*(OFFSET('Composition%'!$B62,0,AJ$13)*OFFSET('Composition%'!$B62,0,AJ$14)))-IF(AJ$2=2,0,OFFSET('Composition%'!$B62,0,AJ$17)*OFFSET('Composition%'!$B62,0,AJ$18)*(AJ$24*EXP(-AJ$25/($B92+273)/RGas)))+ReactionRateK3!AJ92</f>
        <v>0</v>
      </c>
      <c r="AK92" s="73">
        <f ca="1">IF(AK$2=0,0,AK$22*EXP(AK$23/($B92+273)/RGas)*(OFFSET('Composition%'!$B62,0,AK$13)*OFFSET('Composition%'!$B62,0,AK$14)))-IF(AK$2=2,0,OFFSET('Composition%'!$B62,0,AK$17)*OFFSET('Composition%'!$B62,0,AK$18)*(AK$24*EXP(-AK$25/($B92+273)/RGas)))+ReactionRateK3!AK92</f>
        <v>0</v>
      </c>
      <c r="AL92" s="73">
        <f ca="1">IF(AL$2=0,0,AL$22*EXP(AL$23/($B92+273)/RGas)*(OFFSET('Composition%'!$B62,0,AL$13)*OFFSET('Composition%'!$B62,0,AL$14)))-IF(AL$2=2,0,OFFSET('Composition%'!$B62,0,AL$17)*OFFSET('Composition%'!$B62,0,AL$18)*(AL$24*EXP(-AL$25/($B92+273)/RGas)))+ReactionRateK3!AL92</f>
        <v>0</v>
      </c>
      <c r="AM92" s="73"/>
      <c r="AN92" s="73">
        <f ca="1">IF(AN$2=0,0,AN$22*EXP(AN$23/($B92+273)/RGas)*(OFFSET('Composition%'!$B62,0,AN$13)*OFFSET('Composition%'!$B62,0,AN$14)))-IF(AN$2=2,0,OFFSET('Composition%'!$B62,0,AN$17)*OFFSET('Composition%'!$B62,0,AN$18)*(AN$24*EXP(-AN$25/($B92+273)/RGas)))+ReactionRateK3!AN92</f>
        <v>0</v>
      </c>
      <c r="AO92" s="73">
        <f ca="1">IF(AO$2=0,0,AO$22*EXP(AO$23/($B92+273)/RGas)*(OFFSET('Composition%'!$B62,0,AO$13)*OFFSET('Composition%'!$B62,0,AO$14)))-IF(AO$2=2,0,OFFSET('Composition%'!$B62,0,AO$17)*OFFSET('Composition%'!$B62,0,AO$18)*(AO$24*EXP(-AO$25/($B92+273)/RGas)))+ReactionRateK3!AO92</f>
        <v>0</v>
      </c>
      <c r="AP92" s="73">
        <f ca="1">IF(AP$2=0,0,AP$22*EXP(AP$23/($B92+273)/RGas)*(OFFSET('Composition%'!$B62,0,AP$13)*OFFSET('Composition%'!$B62,0,AP$14)))-IF(AP$2=2,0,OFFSET('Composition%'!$B62,0,AP$17)*OFFSET('Composition%'!$B62,0,AP$18)*(AP$24*EXP(-AP$25/($B92+273)/RGas)))+ReactionRateK3!AP92</f>
        <v>7.4319983282348946E-12</v>
      </c>
      <c r="AQ92" s="73">
        <f ca="1">IF(AQ$2=0,0,AQ$22*EXP(AQ$23/($B92+273)/RGas)*(OFFSET('Composition%'!$B62,0,AQ$13)*OFFSET('Composition%'!$B62,0,AQ$14)))-IF(AQ$2=2,0,OFFSET('Composition%'!$B62,0,AQ$17)*OFFSET('Composition%'!$B62,0,AQ$18)*(AQ$24*EXP(-AQ$25/($B92+273)/RGas)))+ReactionRateK3!AQ92</f>
        <v>0</v>
      </c>
      <c r="AR92" s="73">
        <f ca="1">IF(AR$2=0,0,AR$22*EXP(AR$23/($B92+273)/RGas)*(OFFSET('Composition%'!$B62,0,AR$13)*OFFSET('Composition%'!$B62,0,AR$14)))-IF(AR$2=2,0,OFFSET('Composition%'!$B62,0,AR$17)*OFFSET('Composition%'!$B62,0,AR$18)*(AR$24*EXP(-AR$25/($B92+273)/RGas)))+ReactionRateK3!AR92</f>
        <v>0</v>
      </c>
    </row>
    <row r="93" spans="1:44">
      <c r="A93" s="3">
        <f t="shared" si="9"/>
        <v>3.0499999999999972</v>
      </c>
      <c r="B93" s="19">
        <f ca="1">'Composition%'!B63</f>
        <v>414.18858550055256</v>
      </c>
      <c r="C93">
        <f t="shared" si="8"/>
        <v>30</v>
      </c>
      <c r="D93" s="26" t="e">
        <f>(#REF!*ReactionRateK4!C93)^3</f>
        <v>#REF!</v>
      </c>
      <c r="E93" s="4"/>
      <c r="F93" s="73">
        <f ca="1">IF(F$2=0,0,F$22*EXP(F$23/($B93+273)/RGas)*(OFFSET('Composition%'!$B63,0,F$13)*OFFSET('Composition%'!$B63,0,F$14)))-IF(F$2=2,0,OFFSET('Composition%'!$B63,0,F$17)*OFFSET('Composition%'!$B63,0,F$18)*(F$24*EXP(-F$25/($B93+273)/RGas)))+ReactionRateK3!F93</f>
        <v>7.9473968614459239E-3</v>
      </c>
      <c r="G93" s="73">
        <f ca="1">IF(G$2=0,0,G$22*EXP(G$23/($B93+273)/RGas)*(OFFSET('Composition%'!$B63,0,G$13)*OFFSET('Composition%'!$B63,0,G$14)))-IF(G$2=2,0,OFFSET('Composition%'!$B63,0,G$17)*OFFSET('Composition%'!$B63,0,G$18)*(G$24*EXP(-G$25/($B93+273)/RGas)))+ReactionRateK3!G93</f>
        <v>3.1042157676866274E-3</v>
      </c>
      <c r="H93" s="73">
        <f ca="1">IF(H$2=0,0,H$22*EXP(H$23/($B93+273)/RGas)*(OFFSET('Composition%'!$B63,0,H$13)*OFFSET('Composition%'!$B63,0,H$14)))-IF(H$2=2,0,OFFSET('Composition%'!$B63,0,H$17)*OFFSET('Composition%'!$B63,0,H$18)*(H$24*EXP(-H$25/($B93+273)/RGas)))+ReactionRateK3!H93</f>
        <v>-6.9788076539000052E-6</v>
      </c>
      <c r="I93" s="73">
        <f ca="1">IF(I$2=0,0,I$22*EXP(I$23/($B93+273)/RGas)*(OFFSET('Composition%'!$B63,0,I$13)*OFFSET('Composition%'!$B63,0,I$14)))-IF(I$2=2,0,OFFSET('Composition%'!$B63,0,I$17)*OFFSET('Composition%'!$B63,0,I$18)*(I$24*EXP(-I$25/($B93+273)/RGas)))+ReactionRateK3!I93</f>
        <v>1.3238298199081351E-5</v>
      </c>
      <c r="J93" s="73"/>
      <c r="K93" s="73">
        <f ca="1">IF(K$2=0,0,K$22*EXP(K$23/($B93+273)/RGas)*(OFFSET('Composition%'!$B63,0,K$13)*OFFSET('Composition%'!$B63,0,K$14)))-IF(K$2=2,0,OFFSET('Composition%'!$B63,0,K$17)*OFFSET('Composition%'!$B63,0,K$18)*(K$24*EXP(-K$25/($B93+273)/RGas)))+ReactionRateK3!K93</f>
        <v>3.4540067063853916E-2</v>
      </c>
      <c r="L93" s="73">
        <f ca="1">IF(L$2=0,0,L$22*EXP(L$23/($B93+273)/RGas)*(OFFSET('Composition%'!$B63,0,L$13)*OFFSET('Composition%'!$B63,0,L$14)))-IF(L$2=2,0,OFFSET('Composition%'!$B63,0,L$17)*OFFSET('Composition%'!$B63,0,L$18)*(L$24*EXP(-L$25/($B93+273)/RGas)))+ReactionRateK3!L93</f>
        <v>-6.4648885862156683E-3</v>
      </c>
      <c r="M93" s="73">
        <f ca="1">IF(M$2=0,0,M$22*EXP(M$23/($B93+273)/RGas)*(OFFSET('Composition%'!$B63,0,M$13)*OFFSET('Composition%'!$B63,0,M$14)))-IF(M$2=2,0,OFFSET('Composition%'!$B63,0,M$17)*OFFSET('Composition%'!$B63,0,M$18)*(M$24*EXP(-M$25/($B93+273)/RGas)))+ReactionRateK3!M93</f>
        <v>0</v>
      </c>
      <c r="N93" s="73"/>
      <c r="O93" s="73">
        <f ca="1">IF(O$2=0,0,O$22*EXP(O$23/($B93+273)/RGas)*(OFFSET('Composition%'!$B63,0,O$13)*OFFSET('Composition%'!$B63,0,O$14)))-IF(O$2=2,0,OFFSET('Composition%'!$B63,0,O$17)*OFFSET('Composition%'!$B63,0,O$18)*(O$24*EXP(-O$25/($B93+273)/RGas)))+ReactionRateK3!O93</f>
        <v>0</v>
      </c>
      <c r="P93" s="73">
        <f ca="1">IF(P$2=0,0,P$22*EXP(P$23/($B93+273)/RGas)*(OFFSET('Composition%'!$B63,0,P$13)*OFFSET('Composition%'!$B63,0,P$14)))-IF(P$2=2,0,OFFSET('Composition%'!$B63,0,P$17)*OFFSET('Composition%'!$B63,0,P$18)*(P$24*EXP(-P$25/($B93+273)/RGas)))+ReactionRateK3!P93</f>
        <v>2.8055277338964651E-2</v>
      </c>
      <c r="Q93" s="73">
        <f ca="1">IF(Q$2=0,0,Q$22*EXP(Q$23/($B93+273)/RGas)*(OFFSET('Composition%'!$B63,0,Q$13)*OFFSET('Composition%'!$B63,0,Q$14)))-IF(Q$2=2,0,OFFSET('Composition%'!$B63,0,Q$17)*OFFSET('Composition%'!$B63,0,Q$18)*(Q$24*EXP(-Q$25/($B93+273)/RGas)))+ReactionRateK3!Q93</f>
        <v>1.9208973680132757E-4</v>
      </c>
      <c r="R93" s="73">
        <f ca="1">IF(R$2=0,0,R$22*EXP(R$23/($B93+273)/RGas)*(OFFSET('Composition%'!$B63,0,R$13)*OFFSET('Composition%'!$B63,0,R$14)))-IF(R$2=2,0,OFFSET('Composition%'!$B63,0,R$17)*OFFSET('Composition%'!$B63,0,R$18)*(R$24*EXP(-R$25/($B93+273)/RGas)))+ReactionRateK3!R93</f>
        <v>4.3738039096674547E-5</v>
      </c>
      <c r="S93" s="73"/>
      <c r="T93" s="73">
        <f ca="1">IF(T$2=0,0,T$22*EXP(T$23/($B93+273)/RGas)*(OFFSET('Composition%'!$B63,0,T$13)*OFFSET('Composition%'!$B63,0,T$14)))-IF(T$2=2,0,OFFSET('Composition%'!$B63,0,T$17)*OFFSET('Composition%'!$B63,0,T$18)*(T$24*EXP(-T$25/($B93+273)/RGas)))+ReactionRateK3!T93</f>
        <v>1.1472677432821717E-3</v>
      </c>
      <c r="U93" s="73">
        <f ca="1">IF(U$2=0,0,U$22*EXP(U$23/($B93+273)/RGas)*(OFFSET('Composition%'!$B63,0,U$13)*OFFSET('Composition%'!$B63,0,U$14)))-IF(U$2=2,0,OFFSET('Composition%'!$B63,0,U$17)*OFFSET('Composition%'!$B63,0,U$18)*(U$24*EXP(-U$25/($B93+273)/RGas)))+ReactionRateK3!U93</f>
        <v>1.617144972770778E-5</v>
      </c>
      <c r="V93" s="73">
        <f ca="1">IF(V$2=0,0,V$22*EXP(V$23/($B93+273)/RGas)*(OFFSET('Composition%'!$B63,0,V$13)*OFFSET('Composition%'!$B63,0,V$14)))-IF(V$2=2,0,OFFSET('Composition%'!$B63,0,V$17)*OFFSET('Composition%'!$B63,0,V$18)*(V$24*EXP(-V$25/($B93+273)/RGas)))+ReactionRateK3!V93</f>
        <v>0</v>
      </c>
      <c r="W93" s="73">
        <f ca="1">IF(W$2=0,0,W$22*EXP(W$23/($B93+273)/RGas)*(OFFSET('Composition%'!$B63,0,W$13)*OFFSET('Composition%'!$B63,0,W$14)))-IF(W$2=2,0,OFFSET('Composition%'!$B63,0,W$17)*OFFSET('Composition%'!$B63,0,W$18)*(W$24*EXP(-W$25/($B93+273)/RGas)))+ReactionRateK3!W93</f>
        <v>0</v>
      </c>
      <c r="X93" s="73">
        <f ca="1">IF(X$2=0,0,X$22*EXP(X$23/($B93+273)/RGas)*(OFFSET('Composition%'!$B63,0,X$13)*OFFSET('Composition%'!$B63,0,X$14)))-IF(X$2=2,0,OFFSET('Composition%'!$B63,0,X$17)*OFFSET('Composition%'!$B63,0,X$18)*(X$24*EXP(-X$25/($B93+273)/RGas)))+ReactionRateK3!X93</f>
        <v>6.9116845153379498E-8</v>
      </c>
      <c r="Y93" s="73">
        <f ca="1">IF(Y$2=0,0,Y$22*EXP(Y$23/($B93+273)/RGas)*(OFFSET('Composition%'!$B63,0,Y$13)*OFFSET('Composition%'!$B63,0,Y$14)))-IF(Y$2=2,0,OFFSET('Composition%'!$B63,0,Y$17)*OFFSET('Composition%'!$B63,0,Y$18)*(Y$24*EXP(-Y$25/($B93+273)/RGas)))+ReactionRateK3!Y93</f>
        <v>3.42087525473665E-9</v>
      </c>
      <c r="Z93" s="73">
        <f ca="1">IF(Z$2=0,0,Z$22*EXP(Z$23/($B93+273)/RGas)*(OFFSET('Composition%'!$B63,0,Z$13)*OFFSET('Composition%'!$B63,0,Z$14)))-IF(Z$2=2,0,OFFSET('Composition%'!$B63,0,Z$17)*OFFSET('Composition%'!$B63,0,Z$18)*(Z$24*EXP(-Z$25/($B93+273)/RGas)))+ReactionRateK3!Z93</f>
        <v>0</v>
      </c>
      <c r="AA93" s="73">
        <f ca="1">IF(AA$2=0,0,AA$22*EXP(AA$23/($B93+273)/RGas)*(OFFSET('Composition%'!$B63,0,AA$13)*OFFSET('Composition%'!$B63,0,AA$14)))-IF(AA$2=2,0,OFFSET('Composition%'!$B63,0,AA$17)*OFFSET('Composition%'!$B63,0,AA$18)*(AA$24*EXP(-AA$25/($B93+273)/RGas)))+ReactionRateK3!AA93</f>
        <v>0</v>
      </c>
      <c r="AB93" s="73">
        <f ca="1">IF(AB$2=0,0,AB$22*EXP(AB$23/($B93+273)/RGas)*(OFFSET('Composition%'!$B63,0,AB$13)*OFFSET('Composition%'!$B63,0,AB$14)))-IF(AB$2=2,0,OFFSET('Composition%'!$B63,0,AB$17)*OFFSET('Composition%'!$B63,0,AB$18)*(AB$24*EXP(-AB$25/($B93+273)/RGas)))+ReactionRateK3!AB93</f>
        <v>0</v>
      </c>
      <c r="AC93" s="73">
        <f ca="1">IF(AC$2=0,0,AC$22*EXP(AC$23/($B93+273)/RGas)*(OFFSET('Composition%'!$B63,0,AC$13)*OFFSET('Composition%'!$B63,0,AC$14)))-IF(AC$2=2,0,OFFSET('Composition%'!$B63,0,AC$17)*OFFSET('Composition%'!$B63,0,AC$18)*(AC$24*EXP(-AC$25/($B93+273)/RGas)))+ReactionRateK3!AC93</f>
        <v>0</v>
      </c>
      <c r="AD93" s="73">
        <f ca="1">IF(AD$2=0,0,AD$22*EXP(AD$23/($B93+273)/RGas)*(OFFSET('Composition%'!$B63,0,AD$13)*OFFSET('Composition%'!$B63,0,AD$14)))-IF(AD$2=2,0,OFFSET('Composition%'!$B63,0,AD$17)*OFFSET('Composition%'!$B63,0,AD$18)*(AD$24*EXP(-AD$25/($B93+273)/RGas)))+ReactionRateK3!AD93</f>
        <v>0</v>
      </c>
      <c r="AE93" s="73">
        <f ca="1">IF(AE$2=0,0,AE$22*EXP(AE$23/($B93+273)/RGas)*(OFFSET('Composition%'!$B63,0,AE$13)*OFFSET('Composition%'!$B63,0,AE$14)))-IF(AE$2=2,0,OFFSET('Composition%'!$B63,0,AE$17)*OFFSET('Composition%'!$B63,0,AE$18)*(AE$24*EXP(-AE$25/($B93+273)/RGas)))+ReactionRateK3!AE93</f>
        <v>0</v>
      </c>
      <c r="AF93" s="73"/>
      <c r="AG93" s="73">
        <f ca="1">IF(AG$2=0,0,AG$22*EXP(AG$23/($B93+273)/RGas)*(OFFSET('Composition%'!$B63,0,AG$13)*OFFSET('Composition%'!$B63,0,AG$14)))-IF(AG$2=2,0,OFFSET('Composition%'!$B63,0,AG$17)*OFFSET('Composition%'!$B63,0,AG$18)*(AG$24*EXP(-AG$25/($B93+273)/RGas)))+ReactionRateK3!AG93</f>
        <v>0</v>
      </c>
      <c r="AH93" s="73">
        <f ca="1">IF(AH$2=0,0,AH$22*EXP(AH$23/($B93+273)/RGas)*(OFFSET('Composition%'!$B63,0,AH$13)*OFFSET('Composition%'!$B63,0,AH$14)))-IF(AH$2=2,0,OFFSET('Composition%'!$B63,0,AH$17)*OFFSET('Composition%'!$B63,0,AH$18)*(AH$24*EXP(-AH$25/($B93+273)/RGas)))+ReactionRateK3!AH93</f>
        <v>0</v>
      </c>
      <c r="AI93" s="73">
        <f ca="1">IF(AI$2=0,0,AI$22*EXP(AI$23/($B93+273)/RGas)*(OFFSET('Composition%'!$B63,0,AI$13)*OFFSET('Composition%'!$B63,0,AI$14)))-IF(AI$2=2,0,OFFSET('Composition%'!$B63,0,AI$17)*OFFSET('Composition%'!$B63,0,AI$18)*(AI$24*EXP(-AI$25/($B93+273)/RGas)))+ReactionRateK3!AI93</f>
        <v>0</v>
      </c>
      <c r="AJ93" s="73">
        <f ca="1">IF(AJ$2=0,0,AJ$22*EXP(AJ$23/($B93+273)/RGas)*(OFFSET('Composition%'!$B63,0,AJ$13)*OFFSET('Composition%'!$B63,0,AJ$14)))-IF(AJ$2=2,0,OFFSET('Composition%'!$B63,0,AJ$17)*OFFSET('Composition%'!$B63,0,AJ$18)*(AJ$24*EXP(-AJ$25/($B93+273)/RGas)))+ReactionRateK3!AJ93</f>
        <v>0</v>
      </c>
      <c r="AK93" s="73">
        <f ca="1">IF(AK$2=0,0,AK$22*EXP(AK$23/($B93+273)/RGas)*(OFFSET('Composition%'!$B63,0,AK$13)*OFFSET('Composition%'!$B63,0,AK$14)))-IF(AK$2=2,0,OFFSET('Composition%'!$B63,0,AK$17)*OFFSET('Composition%'!$B63,0,AK$18)*(AK$24*EXP(-AK$25/($B93+273)/RGas)))+ReactionRateK3!AK93</f>
        <v>0</v>
      </c>
      <c r="AL93" s="73">
        <f ca="1">IF(AL$2=0,0,AL$22*EXP(AL$23/($B93+273)/RGas)*(OFFSET('Composition%'!$B63,0,AL$13)*OFFSET('Composition%'!$B63,0,AL$14)))-IF(AL$2=2,0,OFFSET('Composition%'!$B63,0,AL$17)*OFFSET('Composition%'!$B63,0,AL$18)*(AL$24*EXP(-AL$25/($B93+273)/RGas)))+ReactionRateK3!AL93</f>
        <v>0</v>
      </c>
      <c r="AM93" s="73"/>
      <c r="AN93" s="73">
        <f ca="1">IF(AN$2=0,0,AN$22*EXP(AN$23/($B93+273)/RGas)*(OFFSET('Composition%'!$B63,0,AN$13)*OFFSET('Composition%'!$B63,0,AN$14)))-IF(AN$2=2,0,OFFSET('Composition%'!$B63,0,AN$17)*OFFSET('Composition%'!$B63,0,AN$18)*(AN$24*EXP(-AN$25/($B93+273)/RGas)))+ReactionRateK3!AN93</f>
        <v>0</v>
      </c>
      <c r="AO93" s="73">
        <f ca="1">IF(AO$2=0,0,AO$22*EXP(AO$23/($B93+273)/RGas)*(OFFSET('Composition%'!$B63,0,AO$13)*OFFSET('Composition%'!$B63,0,AO$14)))-IF(AO$2=2,0,OFFSET('Composition%'!$B63,0,AO$17)*OFFSET('Composition%'!$B63,0,AO$18)*(AO$24*EXP(-AO$25/($B93+273)/RGas)))+ReactionRateK3!AO93</f>
        <v>0</v>
      </c>
      <c r="AP93" s="73">
        <f ca="1">IF(AP$2=0,0,AP$22*EXP(AP$23/($B93+273)/RGas)*(OFFSET('Composition%'!$B63,0,AP$13)*OFFSET('Composition%'!$B63,0,AP$14)))-IF(AP$2=2,0,OFFSET('Composition%'!$B63,0,AP$17)*OFFSET('Composition%'!$B63,0,AP$18)*(AP$24*EXP(-AP$25/($B93+273)/RGas)))+ReactionRateK3!AP93</f>
        <v>7.4326675691846827E-12</v>
      </c>
      <c r="AQ93" s="73">
        <f ca="1">IF(AQ$2=0,0,AQ$22*EXP(AQ$23/($B93+273)/RGas)*(OFFSET('Composition%'!$B63,0,AQ$13)*OFFSET('Composition%'!$B63,0,AQ$14)))-IF(AQ$2=2,0,OFFSET('Composition%'!$B63,0,AQ$17)*OFFSET('Composition%'!$B63,0,AQ$18)*(AQ$24*EXP(-AQ$25/($B93+273)/RGas)))+ReactionRateK3!AQ93</f>
        <v>0</v>
      </c>
      <c r="AR93" s="73">
        <f ca="1">IF(AR$2=0,0,AR$22*EXP(AR$23/($B93+273)/RGas)*(OFFSET('Composition%'!$B63,0,AR$13)*OFFSET('Composition%'!$B63,0,AR$14)))-IF(AR$2=2,0,OFFSET('Composition%'!$B63,0,AR$17)*OFFSET('Composition%'!$B63,0,AR$18)*(AR$24*EXP(-AR$25/($B93+273)/RGas)))+ReactionRateK3!AR93</f>
        <v>0</v>
      </c>
    </row>
    <row r="94" spans="1:44">
      <c r="A94" s="3">
        <f t="shared" si="9"/>
        <v>3.099999999999997</v>
      </c>
      <c r="B94" s="19">
        <f ca="1">'Composition%'!B64</f>
        <v>414.21009961343333</v>
      </c>
      <c r="C94">
        <f t="shared" si="8"/>
        <v>30</v>
      </c>
      <c r="D94" s="26" t="e">
        <f>(#REF!*ReactionRateK4!C94)^3</f>
        <v>#REF!</v>
      </c>
      <c r="E94" s="4"/>
      <c r="F94" s="73">
        <f ca="1">IF(F$2=0,0,F$22*EXP(F$23/($B94+273)/RGas)*(OFFSET('Composition%'!$B64,0,F$13)*OFFSET('Composition%'!$B64,0,F$14)))-IF(F$2=2,0,OFFSET('Composition%'!$B64,0,F$17)*OFFSET('Composition%'!$B64,0,F$18)*(F$24*EXP(-F$25/($B94+273)/RGas)))+ReactionRateK3!F94</f>
        <v>7.8015003976055226E-3</v>
      </c>
      <c r="G94" s="73">
        <f ca="1">IF(G$2=0,0,G$22*EXP(G$23/($B94+273)/RGas)*(OFFSET('Composition%'!$B64,0,G$13)*OFFSET('Composition%'!$B64,0,G$14)))-IF(G$2=2,0,OFFSET('Composition%'!$B64,0,G$17)*OFFSET('Composition%'!$B64,0,G$18)*(G$24*EXP(-G$25/($B94+273)/RGas)))+ReactionRateK3!G94</f>
        <v>3.051233889119132E-3</v>
      </c>
      <c r="H94" s="73">
        <f ca="1">IF(H$2=0,0,H$22*EXP(H$23/($B94+273)/RGas)*(OFFSET('Composition%'!$B64,0,H$13)*OFFSET('Composition%'!$B64,0,H$14)))-IF(H$2=2,0,OFFSET('Composition%'!$B64,0,H$17)*OFFSET('Composition%'!$B64,0,H$18)*(H$24*EXP(-H$25/($B94+273)/RGas)))+ReactionRateK3!H94</f>
        <v>-6.9761562756517251E-6</v>
      </c>
      <c r="I94" s="73">
        <f ca="1">IF(I$2=0,0,I$22*EXP(I$23/($B94+273)/RGas)*(OFFSET('Composition%'!$B64,0,I$13)*OFFSET('Composition%'!$B64,0,I$14)))-IF(I$2=2,0,OFFSET('Composition%'!$B64,0,I$17)*OFFSET('Composition%'!$B64,0,I$18)*(I$24*EXP(-I$25/($B94+273)/RGas)))+ReactionRateK3!I94</f>
        <v>1.4301598721552155E-5</v>
      </c>
      <c r="J94" s="73"/>
      <c r="K94" s="73">
        <f ca="1">IF(K$2=0,0,K$22*EXP(K$23/($B94+273)/RGas)*(OFFSET('Composition%'!$B64,0,K$13)*OFFSET('Composition%'!$B64,0,K$14)))-IF(K$2=2,0,OFFSET('Composition%'!$B64,0,K$17)*OFFSET('Composition%'!$B64,0,K$18)*(K$24*EXP(-K$25/($B94+273)/RGas)))+ReactionRateK3!K94</f>
        <v>3.3861431063755644E-2</v>
      </c>
      <c r="L94" s="73">
        <f ca="1">IF(L$2=0,0,L$22*EXP(L$23/($B94+273)/RGas)*(OFFSET('Composition%'!$B64,0,L$13)*OFFSET('Composition%'!$B64,0,L$14)))-IF(L$2=2,0,OFFSET('Composition%'!$B64,0,L$17)*OFFSET('Composition%'!$B64,0,L$18)*(L$24*EXP(-L$25/($B94+273)/RGas)))+ReactionRateK3!L94</f>
        <v>-6.3562408118587859E-3</v>
      </c>
      <c r="M94" s="73">
        <f ca="1">IF(M$2=0,0,M$22*EXP(M$23/($B94+273)/RGas)*(OFFSET('Composition%'!$B64,0,M$13)*OFFSET('Composition%'!$B64,0,M$14)))-IF(M$2=2,0,OFFSET('Composition%'!$B64,0,M$17)*OFFSET('Composition%'!$B64,0,M$18)*(M$24*EXP(-M$25/($B94+273)/RGas)))+ReactionRateK3!M94</f>
        <v>0</v>
      </c>
      <c r="N94" s="73"/>
      <c r="O94" s="73">
        <f ca="1">IF(O$2=0,0,O$22*EXP(O$23/($B94+273)/RGas)*(OFFSET('Composition%'!$B64,0,O$13)*OFFSET('Composition%'!$B64,0,O$14)))-IF(O$2=2,0,OFFSET('Composition%'!$B64,0,O$17)*OFFSET('Composition%'!$B64,0,O$18)*(O$24*EXP(-O$25/($B94+273)/RGas)))+ReactionRateK3!O94</f>
        <v>0</v>
      </c>
      <c r="P94" s="73">
        <f ca="1">IF(P$2=0,0,P$22*EXP(P$23/($B94+273)/RGas)*(OFFSET('Composition%'!$B64,0,P$13)*OFFSET('Composition%'!$B64,0,P$14)))-IF(P$2=2,0,OFFSET('Composition%'!$B64,0,P$17)*OFFSET('Composition%'!$B64,0,P$18)*(P$24*EXP(-P$25/($B94+273)/RGas)))+ReactionRateK3!P94</f>
        <v>2.8039700434503566E-2</v>
      </c>
      <c r="Q94" s="73">
        <f ca="1">IF(Q$2=0,0,Q$22*EXP(Q$23/($B94+273)/RGas)*(OFFSET('Composition%'!$B64,0,Q$13)*OFFSET('Composition%'!$B64,0,Q$14)))-IF(Q$2=2,0,OFFSET('Composition%'!$B64,0,Q$17)*OFFSET('Composition%'!$B64,0,Q$18)*(Q$24*EXP(-Q$25/($B94+273)/RGas)))+ReactionRateK3!Q94</f>
        <v>1.9542361654644819E-4</v>
      </c>
      <c r="R94" s="73">
        <f ca="1">IF(R$2=0,0,R$22*EXP(R$23/($B94+273)/RGas)*(OFFSET('Composition%'!$B64,0,R$13)*OFFSET('Composition%'!$B64,0,R$14)))-IF(R$2=2,0,OFFSET('Composition%'!$B64,0,R$17)*OFFSET('Composition%'!$B64,0,R$18)*(R$24*EXP(-R$25/($B94+273)/RGas)))+ReactionRateK3!R94</f>
        <v>4.5223925746068389E-5</v>
      </c>
      <c r="S94" s="73"/>
      <c r="T94" s="73">
        <f ca="1">IF(T$2=0,0,T$22*EXP(T$23/($B94+273)/RGas)*(OFFSET('Composition%'!$B64,0,T$13)*OFFSET('Composition%'!$B64,0,T$14)))-IF(T$2=2,0,OFFSET('Composition%'!$B64,0,T$17)*OFFSET('Composition%'!$B64,0,T$18)*(T$24*EXP(-T$25/($B94+273)/RGas)))+ReactionRateK3!T94</f>
        <v>1.0731183224504896E-3</v>
      </c>
      <c r="U94" s="73">
        <f ca="1">IF(U$2=0,0,U$22*EXP(U$23/($B94+273)/RGas)*(OFFSET('Composition%'!$B64,0,U$13)*OFFSET('Composition%'!$B64,0,U$14)))-IF(U$2=2,0,OFFSET('Composition%'!$B64,0,U$17)*OFFSET('Composition%'!$B64,0,U$18)*(U$24*EXP(-U$25/($B94+273)/RGas)))+ReactionRateK3!U94</f>
        <v>1.4665977410850599E-5</v>
      </c>
      <c r="V94" s="73">
        <f ca="1">IF(V$2=0,0,V$22*EXP(V$23/($B94+273)/RGas)*(OFFSET('Composition%'!$B64,0,V$13)*OFFSET('Composition%'!$B64,0,V$14)))-IF(V$2=2,0,OFFSET('Composition%'!$B64,0,V$17)*OFFSET('Composition%'!$B64,0,V$18)*(V$24*EXP(-V$25/($B94+273)/RGas)))+ReactionRateK3!V94</f>
        <v>0</v>
      </c>
      <c r="W94" s="73">
        <f ca="1">IF(W$2=0,0,W$22*EXP(W$23/($B94+273)/RGas)*(OFFSET('Composition%'!$B64,0,W$13)*OFFSET('Composition%'!$B64,0,W$14)))-IF(W$2=2,0,OFFSET('Composition%'!$B64,0,W$17)*OFFSET('Composition%'!$B64,0,W$18)*(W$24*EXP(-W$25/($B94+273)/RGas)))+ReactionRateK3!W94</f>
        <v>0</v>
      </c>
      <c r="X94" s="73">
        <f ca="1">IF(X$2=0,0,X$22*EXP(X$23/($B94+273)/RGas)*(OFFSET('Composition%'!$B64,0,X$13)*OFFSET('Composition%'!$B64,0,X$14)))-IF(X$2=2,0,OFFSET('Composition%'!$B64,0,X$17)*OFFSET('Composition%'!$B64,0,X$18)*(X$24*EXP(-X$25/($B94+273)/RGas)))+ReactionRateK3!X94</f>
        <v>6.9075831715315987E-8</v>
      </c>
      <c r="Y94" s="73">
        <f ca="1">IF(Y$2=0,0,Y$22*EXP(Y$23/($B94+273)/RGas)*(OFFSET('Composition%'!$B64,0,Y$13)*OFFSET('Composition%'!$B64,0,Y$14)))-IF(Y$2=2,0,OFFSET('Composition%'!$B64,0,Y$17)*OFFSET('Composition%'!$B64,0,Y$18)*(Y$24*EXP(-Y$25/($B94+273)/RGas)))+ReactionRateK3!Y94</f>
        <v>3.4188453320011457E-9</v>
      </c>
      <c r="Z94" s="73">
        <f ca="1">IF(Z$2=0,0,Z$22*EXP(Z$23/($B94+273)/RGas)*(OFFSET('Composition%'!$B64,0,Z$13)*OFFSET('Composition%'!$B64,0,Z$14)))-IF(Z$2=2,0,OFFSET('Composition%'!$B64,0,Z$17)*OFFSET('Composition%'!$B64,0,Z$18)*(Z$24*EXP(-Z$25/($B94+273)/RGas)))+ReactionRateK3!Z94</f>
        <v>0</v>
      </c>
      <c r="AA94" s="73">
        <f ca="1">IF(AA$2=0,0,AA$22*EXP(AA$23/($B94+273)/RGas)*(OFFSET('Composition%'!$B64,0,AA$13)*OFFSET('Composition%'!$B64,0,AA$14)))-IF(AA$2=2,0,OFFSET('Composition%'!$B64,0,AA$17)*OFFSET('Composition%'!$B64,0,AA$18)*(AA$24*EXP(-AA$25/($B94+273)/RGas)))+ReactionRateK3!AA94</f>
        <v>0</v>
      </c>
      <c r="AB94" s="73">
        <f ca="1">IF(AB$2=0,0,AB$22*EXP(AB$23/($B94+273)/RGas)*(OFFSET('Composition%'!$B64,0,AB$13)*OFFSET('Composition%'!$B64,0,AB$14)))-IF(AB$2=2,0,OFFSET('Composition%'!$B64,0,AB$17)*OFFSET('Composition%'!$B64,0,AB$18)*(AB$24*EXP(-AB$25/($B94+273)/RGas)))+ReactionRateK3!AB94</f>
        <v>0</v>
      </c>
      <c r="AC94" s="73">
        <f ca="1">IF(AC$2=0,0,AC$22*EXP(AC$23/($B94+273)/RGas)*(OFFSET('Composition%'!$B64,0,AC$13)*OFFSET('Composition%'!$B64,0,AC$14)))-IF(AC$2=2,0,OFFSET('Composition%'!$B64,0,AC$17)*OFFSET('Composition%'!$B64,0,AC$18)*(AC$24*EXP(-AC$25/($B94+273)/RGas)))+ReactionRateK3!AC94</f>
        <v>0</v>
      </c>
      <c r="AD94" s="73">
        <f ca="1">IF(AD$2=0,0,AD$22*EXP(AD$23/($B94+273)/RGas)*(OFFSET('Composition%'!$B64,0,AD$13)*OFFSET('Composition%'!$B64,0,AD$14)))-IF(AD$2=2,0,OFFSET('Composition%'!$B64,0,AD$17)*OFFSET('Composition%'!$B64,0,AD$18)*(AD$24*EXP(-AD$25/($B94+273)/RGas)))+ReactionRateK3!AD94</f>
        <v>0</v>
      </c>
      <c r="AE94" s="73">
        <f ca="1">IF(AE$2=0,0,AE$22*EXP(AE$23/($B94+273)/RGas)*(OFFSET('Composition%'!$B64,0,AE$13)*OFFSET('Composition%'!$B64,0,AE$14)))-IF(AE$2=2,0,OFFSET('Composition%'!$B64,0,AE$17)*OFFSET('Composition%'!$B64,0,AE$18)*(AE$24*EXP(-AE$25/($B94+273)/RGas)))+ReactionRateK3!AE94</f>
        <v>0</v>
      </c>
      <c r="AF94" s="73"/>
      <c r="AG94" s="73">
        <f ca="1">IF(AG$2=0,0,AG$22*EXP(AG$23/($B94+273)/RGas)*(OFFSET('Composition%'!$B64,0,AG$13)*OFFSET('Composition%'!$B64,0,AG$14)))-IF(AG$2=2,0,OFFSET('Composition%'!$B64,0,AG$17)*OFFSET('Composition%'!$B64,0,AG$18)*(AG$24*EXP(-AG$25/($B94+273)/RGas)))+ReactionRateK3!AG94</f>
        <v>0</v>
      </c>
      <c r="AH94" s="73">
        <f ca="1">IF(AH$2=0,0,AH$22*EXP(AH$23/($B94+273)/RGas)*(OFFSET('Composition%'!$B64,0,AH$13)*OFFSET('Composition%'!$B64,0,AH$14)))-IF(AH$2=2,0,OFFSET('Composition%'!$B64,0,AH$17)*OFFSET('Composition%'!$B64,0,AH$18)*(AH$24*EXP(-AH$25/($B94+273)/RGas)))+ReactionRateK3!AH94</f>
        <v>0</v>
      </c>
      <c r="AI94" s="73">
        <f ca="1">IF(AI$2=0,0,AI$22*EXP(AI$23/($B94+273)/RGas)*(OFFSET('Composition%'!$B64,0,AI$13)*OFFSET('Composition%'!$B64,0,AI$14)))-IF(AI$2=2,0,OFFSET('Composition%'!$B64,0,AI$17)*OFFSET('Composition%'!$B64,0,AI$18)*(AI$24*EXP(-AI$25/($B94+273)/RGas)))+ReactionRateK3!AI94</f>
        <v>0</v>
      </c>
      <c r="AJ94" s="73">
        <f ca="1">IF(AJ$2=0,0,AJ$22*EXP(AJ$23/($B94+273)/RGas)*(OFFSET('Composition%'!$B64,0,AJ$13)*OFFSET('Composition%'!$B64,0,AJ$14)))-IF(AJ$2=2,0,OFFSET('Composition%'!$B64,0,AJ$17)*OFFSET('Composition%'!$B64,0,AJ$18)*(AJ$24*EXP(-AJ$25/($B94+273)/RGas)))+ReactionRateK3!AJ94</f>
        <v>0</v>
      </c>
      <c r="AK94" s="73">
        <f ca="1">IF(AK$2=0,0,AK$22*EXP(AK$23/($B94+273)/RGas)*(OFFSET('Composition%'!$B64,0,AK$13)*OFFSET('Composition%'!$B64,0,AK$14)))-IF(AK$2=2,0,OFFSET('Composition%'!$B64,0,AK$17)*OFFSET('Composition%'!$B64,0,AK$18)*(AK$24*EXP(-AK$25/($B94+273)/RGas)))+ReactionRateK3!AK94</f>
        <v>0</v>
      </c>
      <c r="AL94" s="73">
        <f ca="1">IF(AL$2=0,0,AL$22*EXP(AL$23/($B94+273)/RGas)*(OFFSET('Composition%'!$B64,0,AL$13)*OFFSET('Composition%'!$B64,0,AL$14)))-IF(AL$2=2,0,OFFSET('Composition%'!$B64,0,AL$17)*OFFSET('Composition%'!$B64,0,AL$18)*(AL$24*EXP(-AL$25/($B94+273)/RGas)))+ReactionRateK3!AL94</f>
        <v>0</v>
      </c>
      <c r="AM94" s="73"/>
      <c r="AN94" s="73">
        <f ca="1">IF(AN$2=0,0,AN$22*EXP(AN$23/($B94+273)/RGas)*(OFFSET('Composition%'!$B64,0,AN$13)*OFFSET('Composition%'!$B64,0,AN$14)))-IF(AN$2=2,0,OFFSET('Composition%'!$B64,0,AN$17)*OFFSET('Composition%'!$B64,0,AN$18)*(AN$24*EXP(-AN$25/($B94+273)/RGas)))+ReactionRateK3!AN94</f>
        <v>0</v>
      </c>
      <c r="AO94" s="73">
        <f ca="1">IF(AO$2=0,0,AO$22*EXP(AO$23/($B94+273)/RGas)*(OFFSET('Composition%'!$B64,0,AO$13)*OFFSET('Composition%'!$B64,0,AO$14)))-IF(AO$2=2,0,OFFSET('Composition%'!$B64,0,AO$17)*OFFSET('Composition%'!$B64,0,AO$18)*(AO$24*EXP(-AO$25/($B94+273)/RGas)))+ReactionRateK3!AO94</f>
        <v>0</v>
      </c>
      <c r="AP94" s="73">
        <f ca="1">IF(AP$2=0,0,AP$22*EXP(AP$23/($B94+273)/RGas)*(OFFSET('Composition%'!$B64,0,AP$13)*OFFSET('Composition%'!$B64,0,AP$14)))-IF(AP$2=2,0,OFFSET('Composition%'!$B64,0,AP$17)*OFFSET('Composition%'!$B64,0,AP$18)*(AP$24*EXP(-AP$25/($B94+273)/RGas)))+ReactionRateK3!AP94</f>
        <v>7.4332743990601584E-12</v>
      </c>
      <c r="AQ94" s="73">
        <f ca="1">IF(AQ$2=0,0,AQ$22*EXP(AQ$23/($B94+273)/RGas)*(OFFSET('Composition%'!$B64,0,AQ$13)*OFFSET('Composition%'!$B64,0,AQ$14)))-IF(AQ$2=2,0,OFFSET('Composition%'!$B64,0,AQ$17)*OFFSET('Composition%'!$B64,0,AQ$18)*(AQ$24*EXP(-AQ$25/($B94+273)/RGas)))+ReactionRateK3!AQ94</f>
        <v>0</v>
      </c>
      <c r="AR94" s="73">
        <f ca="1">IF(AR$2=0,0,AR$22*EXP(AR$23/($B94+273)/RGas)*(OFFSET('Composition%'!$B64,0,AR$13)*OFFSET('Composition%'!$B64,0,AR$14)))-IF(AR$2=2,0,OFFSET('Composition%'!$B64,0,AR$17)*OFFSET('Composition%'!$B64,0,AR$18)*(AR$24*EXP(-AR$25/($B94+273)/RGas)))+ReactionRateK3!AR94</f>
        <v>0</v>
      </c>
    </row>
    <row r="95" spans="1:44">
      <c r="A95" s="3">
        <f t="shared" si="9"/>
        <v>3.1499999999999968</v>
      </c>
      <c r="B95" s="19">
        <f ca="1">'Composition%'!B65</f>
        <v>414.23051463825271</v>
      </c>
      <c r="C95">
        <f t="shared" si="8"/>
        <v>30</v>
      </c>
      <c r="D95" s="26" t="e">
        <f>(#REF!*ReactionRateK4!C95)^3</f>
        <v>#REF!</v>
      </c>
      <c r="E95" s="4"/>
      <c r="F95" s="73">
        <f ca="1">IF(F$2=0,0,F$22*EXP(F$23/($B95+273)/RGas)*(OFFSET('Composition%'!$B65,0,F$13)*OFFSET('Composition%'!$B65,0,F$14)))-IF(F$2=2,0,OFFSET('Composition%'!$B65,0,F$17)*OFFSET('Composition%'!$B65,0,F$18)*(F$24*EXP(-F$25/($B95+273)/RGas)))+ReactionRateK3!F95</f>
        <v>7.6594395821331408E-3</v>
      </c>
      <c r="G95" s="73">
        <f ca="1">IF(G$2=0,0,G$22*EXP(G$23/($B95+273)/RGas)*(OFFSET('Composition%'!$B65,0,G$13)*OFFSET('Composition%'!$B65,0,G$14)))-IF(G$2=2,0,OFFSET('Composition%'!$B65,0,G$17)*OFFSET('Composition%'!$B65,0,G$18)*(G$24*EXP(-G$25/($B95+273)/RGas)))+ReactionRateK3!G95</f>
        <v>2.9995468255257897E-3</v>
      </c>
      <c r="H95" s="73">
        <f ca="1">IF(H$2=0,0,H$22*EXP(H$23/($B95+273)/RGas)*(OFFSET('Composition%'!$B65,0,H$13)*OFFSET('Composition%'!$B65,0,H$14)))-IF(H$2=2,0,OFFSET('Composition%'!$B65,0,H$17)*OFFSET('Composition%'!$B65,0,H$18)*(H$24*EXP(-H$25/($B95+273)/RGas)))+ReactionRateK3!H95</f>
        <v>-6.9704718060693017E-6</v>
      </c>
      <c r="I95" s="73">
        <f ca="1">IF(I$2=0,0,I$22*EXP(I$23/($B95+273)/RGas)*(OFFSET('Composition%'!$B65,0,I$13)*OFFSET('Composition%'!$B65,0,I$14)))-IF(I$2=2,0,OFFSET('Composition%'!$B65,0,I$17)*OFFSET('Composition%'!$B65,0,I$18)*(I$24*EXP(-I$25/($B95+273)/RGas)))+ReactionRateK3!I95</f>
        <v>1.5052319697484229E-5</v>
      </c>
      <c r="J95" s="73"/>
      <c r="K95" s="73">
        <f ca="1">IF(K$2=0,0,K$22*EXP(K$23/($B95+273)/RGas)*(OFFSET('Composition%'!$B65,0,K$13)*OFFSET('Composition%'!$B65,0,K$14)))-IF(K$2=2,0,OFFSET('Composition%'!$B65,0,K$17)*OFFSET('Composition%'!$B65,0,K$18)*(K$24*EXP(-K$25/($B95+273)/RGas)))+ReactionRateK3!K95</f>
        <v>3.3191961616213191E-2</v>
      </c>
      <c r="L95" s="73">
        <f ca="1">IF(L$2=0,0,L$22*EXP(L$23/($B95+273)/RGas)*(OFFSET('Composition%'!$B65,0,L$13)*OFFSET('Composition%'!$B65,0,L$14)))-IF(L$2=2,0,OFFSET('Composition%'!$B65,0,L$17)*OFFSET('Composition%'!$B65,0,L$18)*(L$24*EXP(-L$25/($B95+273)/RGas)))+ReactionRateK3!L95</f>
        <v>-6.2497636000234599E-3</v>
      </c>
      <c r="M95" s="73">
        <f ca="1">IF(M$2=0,0,M$22*EXP(M$23/($B95+273)/RGas)*(OFFSET('Composition%'!$B65,0,M$13)*OFFSET('Composition%'!$B65,0,M$14)))-IF(M$2=2,0,OFFSET('Composition%'!$B65,0,M$17)*OFFSET('Composition%'!$B65,0,M$18)*(M$24*EXP(-M$25/($B95+273)/RGas)))+ReactionRateK3!M95</f>
        <v>0</v>
      </c>
      <c r="N95" s="73"/>
      <c r="O95" s="73">
        <f ca="1">IF(O$2=0,0,O$22*EXP(O$23/($B95+273)/RGas)*(OFFSET('Composition%'!$B65,0,O$13)*OFFSET('Composition%'!$B65,0,O$14)))-IF(O$2=2,0,OFFSET('Composition%'!$B65,0,O$17)*OFFSET('Composition%'!$B65,0,O$18)*(O$24*EXP(-O$25/($B95+273)/RGas)))+ReactionRateK3!O95</f>
        <v>0</v>
      </c>
      <c r="P95" s="73">
        <f ca="1">IF(P$2=0,0,P$22*EXP(P$23/($B95+273)/RGas)*(OFFSET('Composition%'!$B65,0,P$13)*OFFSET('Composition%'!$B65,0,P$14)))-IF(P$2=2,0,OFFSET('Composition%'!$B65,0,P$17)*OFFSET('Composition%'!$B65,0,P$18)*(P$24*EXP(-P$25/($B95+273)/RGas)))+ReactionRateK3!P95</f>
        <v>2.8012298760131692E-2</v>
      </c>
      <c r="Q95" s="73">
        <f ca="1">IF(Q$2=0,0,Q$22*EXP(Q$23/($B95+273)/RGas)*(OFFSET('Composition%'!$B65,0,Q$13)*OFFSET('Composition%'!$B65,0,Q$14)))-IF(Q$2=2,0,OFFSET('Composition%'!$B65,0,Q$17)*OFFSET('Composition%'!$B65,0,Q$18)*(Q$24*EXP(-Q$25/($B95+273)/RGas)))+ReactionRateK3!Q95</f>
        <v>1.9871771647975416E-4</v>
      </c>
      <c r="R95" s="73">
        <f ca="1">IF(R$2=0,0,R$22*EXP(R$23/($B95+273)/RGas)*(OFFSET('Composition%'!$B65,0,R$13)*OFFSET('Composition%'!$B65,0,R$14)))-IF(R$2=2,0,OFFSET('Composition%'!$B65,0,R$17)*OFFSET('Composition%'!$B65,0,R$18)*(R$24*EXP(-R$25/($B95+273)/RGas)))+ReactionRateK3!R95</f>
        <v>4.6725431121626379E-5</v>
      </c>
      <c r="S95" s="73"/>
      <c r="T95" s="73">
        <f ca="1">IF(T$2=0,0,T$22*EXP(T$23/($B95+273)/RGas)*(OFFSET('Composition%'!$B65,0,T$13)*OFFSET('Composition%'!$B65,0,T$14)))-IF(T$2=2,0,OFFSET('Composition%'!$B65,0,T$17)*OFFSET('Composition%'!$B65,0,T$18)*(T$24*EXP(-T$25/($B95+273)/RGas)))+ReactionRateK3!T95</f>
        <v>1.0037468722933975E-3</v>
      </c>
      <c r="U95" s="73">
        <f ca="1">IF(U$2=0,0,U$22*EXP(U$23/($B95+273)/RGas)*(OFFSET('Composition%'!$B65,0,U$13)*OFFSET('Composition%'!$B65,0,U$14)))-IF(U$2=2,0,OFFSET('Composition%'!$B65,0,U$17)*OFFSET('Composition%'!$B65,0,U$18)*(U$24*EXP(-U$25/($B95+273)/RGas)))+ReactionRateK3!U95</f>
        <v>1.3301970382375875E-5</v>
      </c>
      <c r="V95" s="73">
        <f ca="1">IF(V$2=0,0,V$22*EXP(V$23/($B95+273)/RGas)*(OFFSET('Composition%'!$B65,0,V$13)*OFFSET('Composition%'!$B65,0,V$14)))-IF(V$2=2,0,OFFSET('Composition%'!$B65,0,V$17)*OFFSET('Composition%'!$B65,0,V$18)*(V$24*EXP(-V$25/($B95+273)/RGas)))+ReactionRateK3!V95</f>
        <v>0</v>
      </c>
      <c r="W95" s="73">
        <f ca="1">IF(W$2=0,0,W$22*EXP(W$23/($B95+273)/RGas)*(OFFSET('Composition%'!$B65,0,W$13)*OFFSET('Composition%'!$B65,0,W$14)))-IF(W$2=2,0,OFFSET('Composition%'!$B65,0,W$17)*OFFSET('Composition%'!$B65,0,W$18)*(W$24*EXP(-W$25/($B95+273)/RGas)))+ReactionRateK3!W95</f>
        <v>0</v>
      </c>
      <c r="X95" s="73">
        <f ca="1">IF(X$2=0,0,X$22*EXP(X$23/($B95+273)/RGas)*(OFFSET('Composition%'!$B65,0,X$13)*OFFSET('Composition%'!$B65,0,X$14)))-IF(X$2=2,0,OFFSET('Composition%'!$B65,0,X$17)*OFFSET('Composition%'!$B65,0,X$18)*(X$24*EXP(-X$25/($B95+273)/RGas)))+ReactionRateK3!X95</f>
        <v>6.9037485134598906E-8</v>
      </c>
      <c r="Y95" s="73">
        <f ca="1">IF(Y$2=0,0,Y$22*EXP(Y$23/($B95+273)/RGas)*(OFFSET('Composition%'!$B65,0,Y$13)*OFFSET('Composition%'!$B65,0,Y$14)))-IF(Y$2=2,0,OFFSET('Composition%'!$B65,0,Y$17)*OFFSET('Composition%'!$B65,0,Y$18)*(Y$24*EXP(-Y$25/($B95+273)/RGas)))+ReactionRateK3!Y95</f>
        <v>3.4169474029393109E-9</v>
      </c>
      <c r="Z95" s="73">
        <f ca="1">IF(Z$2=0,0,Z$22*EXP(Z$23/($B95+273)/RGas)*(OFFSET('Composition%'!$B65,0,Z$13)*OFFSET('Composition%'!$B65,0,Z$14)))-IF(Z$2=2,0,OFFSET('Composition%'!$B65,0,Z$17)*OFFSET('Composition%'!$B65,0,Z$18)*(Z$24*EXP(-Z$25/($B95+273)/RGas)))+ReactionRateK3!Z95</f>
        <v>0</v>
      </c>
      <c r="AA95" s="73">
        <f ca="1">IF(AA$2=0,0,AA$22*EXP(AA$23/($B95+273)/RGas)*(OFFSET('Composition%'!$B65,0,AA$13)*OFFSET('Composition%'!$B65,0,AA$14)))-IF(AA$2=2,0,OFFSET('Composition%'!$B65,0,AA$17)*OFFSET('Composition%'!$B65,0,AA$18)*(AA$24*EXP(-AA$25/($B95+273)/RGas)))+ReactionRateK3!AA95</f>
        <v>0</v>
      </c>
      <c r="AB95" s="73">
        <f ca="1">IF(AB$2=0,0,AB$22*EXP(AB$23/($B95+273)/RGas)*(OFFSET('Composition%'!$B65,0,AB$13)*OFFSET('Composition%'!$B65,0,AB$14)))-IF(AB$2=2,0,OFFSET('Composition%'!$B65,0,AB$17)*OFFSET('Composition%'!$B65,0,AB$18)*(AB$24*EXP(-AB$25/($B95+273)/RGas)))+ReactionRateK3!AB95</f>
        <v>0</v>
      </c>
      <c r="AC95" s="73">
        <f ca="1">IF(AC$2=0,0,AC$22*EXP(AC$23/($B95+273)/RGas)*(OFFSET('Composition%'!$B65,0,AC$13)*OFFSET('Composition%'!$B65,0,AC$14)))-IF(AC$2=2,0,OFFSET('Composition%'!$B65,0,AC$17)*OFFSET('Composition%'!$B65,0,AC$18)*(AC$24*EXP(-AC$25/($B95+273)/RGas)))+ReactionRateK3!AC95</f>
        <v>0</v>
      </c>
      <c r="AD95" s="73">
        <f ca="1">IF(AD$2=0,0,AD$22*EXP(AD$23/($B95+273)/RGas)*(OFFSET('Composition%'!$B65,0,AD$13)*OFFSET('Composition%'!$B65,0,AD$14)))-IF(AD$2=2,0,OFFSET('Composition%'!$B65,0,AD$17)*OFFSET('Composition%'!$B65,0,AD$18)*(AD$24*EXP(-AD$25/($B95+273)/RGas)))+ReactionRateK3!AD95</f>
        <v>0</v>
      </c>
      <c r="AE95" s="73">
        <f ca="1">IF(AE$2=0,0,AE$22*EXP(AE$23/($B95+273)/RGas)*(OFFSET('Composition%'!$B65,0,AE$13)*OFFSET('Composition%'!$B65,0,AE$14)))-IF(AE$2=2,0,OFFSET('Composition%'!$B65,0,AE$17)*OFFSET('Composition%'!$B65,0,AE$18)*(AE$24*EXP(-AE$25/($B95+273)/RGas)))+ReactionRateK3!AE95</f>
        <v>0</v>
      </c>
      <c r="AF95" s="73"/>
      <c r="AG95" s="73">
        <f ca="1">IF(AG$2=0,0,AG$22*EXP(AG$23/($B95+273)/RGas)*(OFFSET('Composition%'!$B65,0,AG$13)*OFFSET('Composition%'!$B65,0,AG$14)))-IF(AG$2=2,0,OFFSET('Composition%'!$B65,0,AG$17)*OFFSET('Composition%'!$B65,0,AG$18)*(AG$24*EXP(-AG$25/($B95+273)/RGas)))+ReactionRateK3!AG95</f>
        <v>0</v>
      </c>
      <c r="AH95" s="73">
        <f ca="1">IF(AH$2=0,0,AH$22*EXP(AH$23/($B95+273)/RGas)*(OFFSET('Composition%'!$B65,0,AH$13)*OFFSET('Composition%'!$B65,0,AH$14)))-IF(AH$2=2,0,OFFSET('Composition%'!$B65,0,AH$17)*OFFSET('Composition%'!$B65,0,AH$18)*(AH$24*EXP(-AH$25/($B95+273)/RGas)))+ReactionRateK3!AH95</f>
        <v>0</v>
      </c>
      <c r="AI95" s="73">
        <f ca="1">IF(AI$2=0,0,AI$22*EXP(AI$23/($B95+273)/RGas)*(OFFSET('Composition%'!$B65,0,AI$13)*OFFSET('Composition%'!$B65,0,AI$14)))-IF(AI$2=2,0,OFFSET('Composition%'!$B65,0,AI$17)*OFFSET('Composition%'!$B65,0,AI$18)*(AI$24*EXP(-AI$25/($B95+273)/RGas)))+ReactionRateK3!AI95</f>
        <v>0</v>
      </c>
      <c r="AJ95" s="73">
        <f ca="1">IF(AJ$2=0,0,AJ$22*EXP(AJ$23/($B95+273)/RGas)*(OFFSET('Composition%'!$B65,0,AJ$13)*OFFSET('Composition%'!$B65,0,AJ$14)))-IF(AJ$2=2,0,OFFSET('Composition%'!$B65,0,AJ$17)*OFFSET('Composition%'!$B65,0,AJ$18)*(AJ$24*EXP(-AJ$25/($B95+273)/RGas)))+ReactionRateK3!AJ95</f>
        <v>0</v>
      </c>
      <c r="AK95" s="73">
        <f ca="1">IF(AK$2=0,0,AK$22*EXP(AK$23/($B95+273)/RGas)*(OFFSET('Composition%'!$B65,0,AK$13)*OFFSET('Composition%'!$B65,0,AK$14)))-IF(AK$2=2,0,OFFSET('Composition%'!$B65,0,AK$17)*OFFSET('Composition%'!$B65,0,AK$18)*(AK$24*EXP(-AK$25/($B95+273)/RGas)))+ReactionRateK3!AK95</f>
        <v>0</v>
      </c>
      <c r="AL95" s="73">
        <f ca="1">IF(AL$2=0,0,AL$22*EXP(AL$23/($B95+273)/RGas)*(OFFSET('Composition%'!$B65,0,AL$13)*OFFSET('Composition%'!$B65,0,AL$14)))-IF(AL$2=2,0,OFFSET('Composition%'!$B65,0,AL$17)*OFFSET('Composition%'!$B65,0,AL$18)*(AL$24*EXP(-AL$25/($B95+273)/RGas)))+ReactionRateK3!AL95</f>
        <v>0</v>
      </c>
      <c r="AM95" s="73"/>
      <c r="AN95" s="73">
        <f ca="1">IF(AN$2=0,0,AN$22*EXP(AN$23/($B95+273)/RGas)*(OFFSET('Composition%'!$B65,0,AN$13)*OFFSET('Composition%'!$B65,0,AN$14)))-IF(AN$2=2,0,OFFSET('Composition%'!$B65,0,AN$17)*OFFSET('Composition%'!$B65,0,AN$18)*(AN$24*EXP(-AN$25/($B95+273)/RGas)))+ReactionRateK3!AN95</f>
        <v>0</v>
      </c>
      <c r="AO95" s="73">
        <f ca="1">IF(AO$2=0,0,AO$22*EXP(AO$23/($B95+273)/RGas)*(OFFSET('Composition%'!$B65,0,AO$13)*OFFSET('Composition%'!$B65,0,AO$14)))-IF(AO$2=2,0,OFFSET('Composition%'!$B65,0,AO$17)*OFFSET('Composition%'!$B65,0,AO$18)*(AO$24*EXP(-AO$25/($B95+273)/RGas)))+ReactionRateK3!AO95</f>
        <v>0</v>
      </c>
      <c r="AP95" s="73">
        <f ca="1">IF(AP$2=0,0,AP$22*EXP(AP$23/($B95+273)/RGas)*(OFFSET('Composition%'!$B65,0,AP$13)*OFFSET('Composition%'!$B65,0,AP$14)))-IF(AP$2=2,0,OFFSET('Composition%'!$B65,0,AP$17)*OFFSET('Composition%'!$B65,0,AP$18)*(AP$24*EXP(-AP$25/($B95+273)/RGas)))+ReactionRateK3!AP95</f>
        <v>7.4338246935771685E-12</v>
      </c>
      <c r="AQ95" s="73">
        <f ca="1">IF(AQ$2=0,0,AQ$22*EXP(AQ$23/($B95+273)/RGas)*(OFFSET('Composition%'!$B65,0,AQ$13)*OFFSET('Composition%'!$B65,0,AQ$14)))-IF(AQ$2=2,0,OFFSET('Composition%'!$B65,0,AQ$17)*OFFSET('Composition%'!$B65,0,AQ$18)*(AQ$24*EXP(-AQ$25/($B95+273)/RGas)))+ReactionRateK3!AQ95</f>
        <v>0</v>
      </c>
      <c r="AR95" s="73">
        <f ca="1">IF(AR$2=0,0,AR$22*EXP(AR$23/($B95+273)/RGas)*(OFFSET('Composition%'!$B65,0,AR$13)*OFFSET('Composition%'!$B65,0,AR$14)))-IF(AR$2=2,0,OFFSET('Composition%'!$B65,0,AR$17)*OFFSET('Composition%'!$B65,0,AR$18)*(AR$24*EXP(-AR$25/($B95+273)/RGas)))+ReactionRateK3!AR95</f>
        <v>0</v>
      </c>
    </row>
    <row r="96" spans="1:44">
      <c r="A96" s="3">
        <f t="shared" si="9"/>
        <v>3.1999999999999966</v>
      </c>
      <c r="B96" s="19">
        <f ca="1">'Composition%'!B66</f>
        <v>414.24990645937169</v>
      </c>
      <c r="C96">
        <f t="shared" si="8"/>
        <v>30</v>
      </c>
      <c r="D96" s="26" t="e">
        <f>(#REF!*ReactionRateK4!C96)^3</f>
        <v>#REF!</v>
      </c>
      <c r="E96" s="4"/>
      <c r="F96" s="73">
        <f ca="1">IF(F$2=0,0,F$22*EXP(F$23/($B96+273)/RGas)*(OFFSET('Composition%'!$B66,0,F$13)*OFFSET('Composition%'!$B66,0,F$14)))-IF(F$2=2,0,OFFSET('Composition%'!$B66,0,F$17)*OFFSET('Composition%'!$B66,0,F$18)*(F$24*EXP(-F$25/($B96+273)/RGas)))+ReactionRateK3!F96</f>
        <v>7.521093430176146E-3</v>
      </c>
      <c r="G96" s="73">
        <f ca="1">IF(G$2=0,0,G$22*EXP(G$23/($B96+273)/RGas)*(OFFSET('Composition%'!$B66,0,G$13)*OFFSET('Composition%'!$B66,0,G$14)))-IF(G$2=2,0,OFFSET('Composition%'!$B66,0,G$17)*OFFSET('Composition%'!$B66,0,G$18)*(G$24*EXP(-G$25/($B96+273)/RGas)))+ReactionRateK3!G96</f>
        <v>2.9491151385770253E-3</v>
      </c>
      <c r="H96" s="73">
        <f ca="1">IF(H$2=0,0,H$22*EXP(H$23/($B96+273)/RGas)*(OFFSET('Composition%'!$B66,0,H$13)*OFFSET('Composition%'!$B66,0,H$14)))-IF(H$2=2,0,OFFSET('Composition%'!$B66,0,H$17)*OFFSET('Composition%'!$B66,0,H$18)*(H$24*EXP(-H$25/($B96+273)/RGas)))+ReactionRateK3!H96</f>
        <v>-6.9618965478061692E-6</v>
      </c>
      <c r="I96" s="73">
        <f ca="1">IF(I$2=0,0,I$22*EXP(I$23/($B96+273)/RGas)*(OFFSET('Composition%'!$B66,0,I$13)*OFFSET('Composition%'!$B66,0,I$14)))-IF(I$2=2,0,OFFSET('Composition%'!$B66,0,I$17)*OFFSET('Composition%'!$B66,0,I$18)*(I$24*EXP(-I$25/($B96+273)/RGas)))+ReactionRateK3!I96</f>
        <v>1.5540944385253105E-5</v>
      </c>
      <c r="J96" s="73"/>
      <c r="K96" s="73">
        <f ca="1">IF(K$2=0,0,K$22*EXP(K$23/($B96+273)/RGas)*(OFFSET('Composition%'!$B66,0,K$13)*OFFSET('Composition%'!$B66,0,K$14)))-IF(K$2=2,0,OFFSET('Composition%'!$B66,0,K$17)*OFFSET('Composition%'!$B66,0,K$18)*(K$24*EXP(-K$25/($B96+273)/RGas)))+ReactionRateK3!K96</f>
        <v>3.2531621991572668E-2</v>
      </c>
      <c r="L96" s="73">
        <f ca="1">IF(L$2=0,0,L$22*EXP(L$23/($B96+273)/RGas)*(OFFSET('Composition%'!$B66,0,L$13)*OFFSET('Composition%'!$B66,0,L$14)))-IF(L$2=2,0,OFFSET('Composition%'!$B66,0,L$17)*OFFSET('Composition%'!$B66,0,L$18)*(L$24*EXP(-L$25/($B96+273)/RGas)))+ReactionRateK3!L96</f>
        <v>-6.1454820262904948E-3</v>
      </c>
      <c r="M96" s="73">
        <f ca="1">IF(M$2=0,0,M$22*EXP(M$23/($B96+273)/RGas)*(OFFSET('Composition%'!$B66,0,M$13)*OFFSET('Composition%'!$B66,0,M$14)))-IF(M$2=2,0,OFFSET('Composition%'!$B66,0,M$17)*OFFSET('Composition%'!$B66,0,M$18)*(M$24*EXP(-M$25/($B96+273)/RGas)))+ReactionRateK3!M96</f>
        <v>0</v>
      </c>
      <c r="N96" s="73"/>
      <c r="O96" s="73">
        <f ca="1">IF(O$2=0,0,O$22*EXP(O$23/($B96+273)/RGas)*(OFFSET('Composition%'!$B66,0,O$13)*OFFSET('Composition%'!$B66,0,O$14)))-IF(O$2=2,0,OFFSET('Composition%'!$B66,0,O$17)*OFFSET('Composition%'!$B66,0,O$18)*(O$24*EXP(-O$25/($B96+273)/RGas)))+ReactionRateK3!O96</f>
        <v>0</v>
      </c>
      <c r="P96" s="73">
        <f ca="1">IF(P$2=0,0,P$22*EXP(P$23/($B96+273)/RGas)*(OFFSET('Composition%'!$B66,0,P$13)*OFFSET('Composition%'!$B66,0,P$14)))-IF(P$2=2,0,OFFSET('Composition%'!$B66,0,P$17)*OFFSET('Composition%'!$B66,0,P$18)*(P$24*EXP(-P$25/($B96+273)/RGas)))+ReactionRateK3!P96</f>
        <v>2.7973620338433505E-2</v>
      </c>
      <c r="Q96" s="73">
        <f ca="1">IF(Q$2=0,0,Q$22*EXP(Q$23/($B96+273)/RGas)*(OFFSET('Composition%'!$B66,0,Q$13)*OFFSET('Composition%'!$B66,0,Q$14)))-IF(Q$2=2,0,OFFSET('Composition%'!$B66,0,Q$17)*OFFSET('Composition%'!$B66,0,Q$18)*(Q$24*EXP(-Q$25/($B96+273)/RGas)))+ReactionRateK3!Q96</f>
        <v>2.0197125788899999E-4</v>
      </c>
      <c r="R96" s="73">
        <f ca="1">IF(R$2=0,0,R$22*EXP(R$23/($B96+273)/RGas)*(OFFSET('Composition%'!$B66,0,R$13)*OFFSET('Composition%'!$B66,0,R$14)))-IF(R$2=2,0,OFFSET('Composition%'!$B66,0,R$17)*OFFSET('Composition%'!$B66,0,R$18)*(R$24*EXP(-R$25/($B96+273)/RGas)))+ReactionRateK3!R96</f>
        <v>4.8241764277236192E-5</v>
      </c>
      <c r="S96" s="73"/>
      <c r="T96" s="73">
        <f ca="1">IF(T$2=0,0,T$22*EXP(T$23/($B96+273)/RGas)*(OFFSET('Composition%'!$B66,0,T$13)*OFFSET('Composition%'!$B66,0,T$14)))-IF(T$2=2,0,OFFSET('Composition%'!$B66,0,T$17)*OFFSET('Composition%'!$B66,0,T$18)*(T$24*EXP(-T$25/($B96+273)/RGas)))+ReactionRateK3!T96</f>
        <v>9.3885102018553606E-4</v>
      </c>
      <c r="U96" s="73">
        <f ca="1">IF(U$2=0,0,U$22*EXP(U$23/($B96+273)/RGas)*(OFFSET('Composition%'!$B66,0,U$13)*OFFSET('Composition%'!$B66,0,U$14)))-IF(U$2=2,0,OFFSET('Composition%'!$B66,0,U$17)*OFFSET('Composition%'!$B66,0,U$18)*(U$24*EXP(-U$25/($B96+273)/RGas)))+ReactionRateK3!U96</f>
        <v>1.2065937602817953E-5</v>
      </c>
      <c r="V96" s="73">
        <f ca="1">IF(V$2=0,0,V$22*EXP(V$23/($B96+273)/RGas)*(OFFSET('Composition%'!$B66,0,V$13)*OFFSET('Composition%'!$B66,0,V$14)))-IF(V$2=2,0,OFFSET('Composition%'!$B66,0,V$17)*OFFSET('Composition%'!$B66,0,V$18)*(V$24*EXP(-V$25/($B96+273)/RGas)))+ReactionRateK3!V96</f>
        <v>0</v>
      </c>
      <c r="W96" s="73">
        <f ca="1">IF(W$2=0,0,W$22*EXP(W$23/($B96+273)/RGas)*(OFFSET('Composition%'!$B66,0,W$13)*OFFSET('Composition%'!$B66,0,W$14)))-IF(W$2=2,0,OFFSET('Composition%'!$B66,0,W$17)*OFFSET('Composition%'!$B66,0,W$18)*(W$24*EXP(-W$25/($B96+273)/RGas)))+ReactionRateK3!W96</f>
        <v>0</v>
      </c>
      <c r="X96" s="73">
        <f ca="1">IF(X$2=0,0,X$22*EXP(X$23/($B96+273)/RGas)*(OFFSET('Composition%'!$B66,0,X$13)*OFFSET('Composition%'!$B66,0,X$14)))-IF(X$2=2,0,OFFSET('Composition%'!$B66,0,X$17)*OFFSET('Composition%'!$B66,0,X$18)*(X$24*EXP(-X$25/($B96+273)/RGas)))+ReactionRateK3!X96</f>
        <v>6.9001631996591672E-8</v>
      </c>
      <c r="Y96" s="73">
        <f ca="1">IF(Y$2=0,0,Y$22*EXP(Y$23/($B96+273)/RGas)*(OFFSET('Composition%'!$B66,0,Y$13)*OFFSET('Composition%'!$B66,0,Y$14)))-IF(Y$2=2,0,OFFSET('Composition%'!$B66,0,Y$17)*OFFSET('Composition%'!$B66,0,Y$18)*(Y$24*EXP(-Y$25/($B96+273)/RGas)))+ReactionRateK3!Y96</f>
        <v>3.4151728845517709E-9</v>
      </c>
      <c r="Z96" s="73">
        <f ca="1">IF(Z$2=0,0,Z$22*EXP(Z$23/($B96+273)/RGas)*(OFFSET('Composition%'!$B66,0,Z$13)*OFFSET('Composition%'!$B66,0,Z$14)))-IF(Z$2=2,0,OFFSET('Composition%'!$B66,0,Z$17)*OFFSET('Composition%'!$B66,0,Z$18)*(Z$24*EXP(-Z$25/($B96+273)/RGas)))+ReactionRateK3!Z96</f>
        <v>0</v>
      </c>
      <c r="AA96" s="73">
        <f ca="1">IF(AA$2=0,0,AA$22*EXP(AA$23/($B96+273)/RGas)*(OFFSET('Composition%'!$B66,0,AA$13)*OFFSET('Composition%'!$B66,0,AA$14)))-IF(AA$2=2,0,OFFSET('Composition%'!$B66,0,AA$17)*OFFSET('Composition%'!$B66,0,AA$18)*(AA$24*EXP(-AA$25/($B96+273)/RGas)))+ReactionRateK3!AA96</f>
        <v>0</v>
      </c>
      <c r="AB96" s="73">
        <f ca="1">IF(AB$2=0,0,AB$22*EXP(AB$23/($B96+273)/RGas)*(OFFSET('Composition%'!$B66,0,AB$13)*OFFSET('Composition%'!$B66,0,AB$14)))-IF(AB$2=2,0,OFFSET('Composition%'!$B66,0,AB$17)*OFFSET('Composition%'!$B66,0,AB$18)*(AB$24*EXP(-AB$25/($B96+273)/RGas)))+ReactionRateK3!AB96</f>
        <v>0</v>
      </c>
      <c r="AC96" s="73">
        <f ca="1">IF(AC$2=0,0,AC$22*EXP(AC$23/($B96+273)/RGas)*(OFFSET('Composition%'!$B66,0,AC$13)*OFFSET('Composition%'!$B66,0,AC$14)))-IF(AC$2=2,0,OFFSET('Composition%'!$B66,0,AC$17)*OFFSET('Composition%'!$B66,0,AC$18)*(AC$24*EXP(-AC$25/($B96+273)/RGas)))+ReactionRateK3!AC96</f>
        <v>0</v>
      </c>
      <c r="AD96" s="73">
        <f ca="1">IF(AD$2=0,0,AD$22*EXP(AD$23/($B96+273)/RGas)*(OFFSET('Composition%'!$B66,0,AD$13)*OFFSET('Composition%'!$B66,0,AD$14)))-IF(AD$2=2,0,OFFSET('Composition%'!$B66,0,AD$17)*OFFSET('Composition%'!$B66,0,AD$18)*(AD$24*EXP(-AD$25/($B96+273)/RGas)))+ReactionRateK3!AD96</f>
        <v>0</v>
      </c>
      <c r="AE96" s="73">
        <f ca="1">IF(AE$2=0,0,AE$22*EXP(AE$23/($B96+273)/RGas)*(OFFSET('Composition%'!$B66,0,AE$13)*OFFSET('Composition%'!$B66,0,AE$14)))-IF(AE$2=2,0,OFFSET('Composition%'!$B66,0,AE$17)*OFFSET('Composition%'!$B66,0,AE$18)*(AE$24*EXP(-AE$25/($B96+273)/RGas)))+ReactionRateK3!AE96</f>
        <v>0</v>
      </c>
      <c r="AF96" s="73"/>
      <c r="AG96" s="73">
        <f ca="1">IF(AG$2=0,0,AG$22*EXP(AG$23/($B96+273)/RGas)*(OFFSET('Composition%'!$B66,0,AG$13)*OFFSET('Composition%'!$B66,0,AG$14)))-IF(AG$2=2,0,OFFSET('Composition%'!$B66,0,AG$17)*OFFSET('Composition%'!$B66,0,AG$18)*(AG$24*EXP(-AG$25/($B96+273)/RGas)))+ReactionRateK3!AG96</f>
        <v>0</v>
      </c>
      <c r="AH96" s="73">
        <f ca="1">IF(AH$2=0,0,AH$22*EXP(AH$23/($B96+273)/RGas)*(OFFSET('Composition%'!$B66,0,AH$13)*OFFSET('Composition%'!$B66,0,AH$14)))-IF(AH$2=2,0,OFFSET('Composition%'!$B66,0,AH$17)*OFFSET('Composition%'!$B66,0,AH$18)*(AH$24*EXP(-AH$25/($B96+273)/RGas)))+ReactionRateK3!AH96</f>
        <v>0</v>
      </c>
      <c r="AI96" s="73">
        <f ca="1">IF(AI$2=0,0,AI$22*EXP(AI$23/($B96+273)/RGas)*(OFFSET('Composition%'!$B66,0,AI$13)*OFFSET('Composition%'!$B66,0,AI$14)))-IF(AI$2=2,0,OFFSET('Composition%'!$B66,0,AI$17)*OFFSET('Composition%'!$B66,0,AI$18)*(AI$24*EXP(-AI$25/($B96+273)/RGas)))+ReactionRateK3!AI96</f>
        <v>0</v>
      </c>
      <c r="AJ96" s="73">
        <f ca="1">IF(AJ$2=0,0,AJ$22*EXP(AJ$23/($B96+273)/RGas)*(OFFSET('Composition%'!$B66,0,AJ$13)*OFFSET('Composition%'!$B66,0,AJ$14)))-IF(AJ$2=2,0,OFFSET('Composition%'!$B66,0,AJ$17)*OFFSET('Composition%'!$B66,0,AJ$18)*(AJ$24*EXP(-AJ$25/($B96+273)/RGas)))+ReactionRateK3!AJ96</f>
        <v>0</v>
      </c>
      <c r="AK96" s="73">
        <f ca="1">IF(AK$2=0,0,AK$22*EXP(AK$23/($B96+273)/RGas)*(OFFSET('Composition%'!$B66,0,AK$13)*OFFSET('Composition%'!$B66,0,AK$14)))-IF(AK$2=2,0,OFFSET('Composition%'!$B66,0,AK$17)*OFFSET('Composition%'!$B66,0,AK$18)*(AK$24*EXP(-AK$25/($B96+273)/RGas)))+ReactionRateK3!AK96</f>
        <v>0</v>
      </c>
      <c r="AL96" s="73">
        <f ca="1">IF(AL$2=0,0,AL$22*EXP(AL$23/($B96+273)/RGas)*(OFFSET('Composition%'!$B66,0,AL$13)*OFFSET('Composition%'!$B66,0,AL$14)))-IF(AL$2=2,0,OFFSET('Composition%'!$B66,0,AL$17)*OFFSET('Composition%'!$B66,0,AL$18)*(AL$24*EXP(-AL$25/($B96+273)/RGas)))+ReactionRateK3!AL96</f>
        <v>0</v>
      </c>
      <c r="AM96" s="73"/>
      <c r="AN96" s="73">
        <f ca="1">IF(AN$2=0,0,AN$22*EXP(AN$23/($B96+273)/RGas)*(OFFSET('Composition%'!$B66,0,AN$13)*OFFSET('Composition%'!$B66,0,AN$14)))-IF(AN$2=2,0,OFFSET('Composition%'!$B66,0,AN$17)*OFFSET('Composition%'!$B66,0,AN$18)*(AN$24*EXP(-AN$25/($B96+273)/RGas)))+ReactionRateK3!AN96</f>
        <v>0</v>
      </c>
      <c r="AO96" s="73">
        <f ca="1">IF(AO$2=0,0,AO$22*EXP(AO$23/($B96+273)/RGas)*(OFFSET('Composition%'!$B66,0,AO$13)*OFFSET('Composition%'!$B66,0,AO$14)))-IF(AO$2=2,0,OFFSET('Composition%'!$B66,0,AO$17)*OFFSET('Composition%'!$B66,0,AO$18)*(AO$24*EXP(-AO$25/($B96+273)/RGas)))+ReactionRateK3!AO96</f>
        <v>0</v>
      </c>
      <c r="AP96" s="73">
        <f ca="1">IF(AP$2=0,0,AP$22*EXP(AP$23/($B96+273)/RGas)*(OFFSET('Composition%'!$B66,0,AP$13)*OFFSET('Composition%'!$B66,0,AP$14)))-IF(AP$2=2,0,OFFSET('Composition%'!$B66,0,AP$17)*OFFSET('Composition%'!$B66,0,AP$18)*(AP$24*EXP(-AP$25/($B96+273)/RGas)))+ReactionRateK3!AP96</f>
        <v>7.4343237665257151E-12</v>
      </c>
      <c r="AQ96" s="73">
        <f ca="1">IF(AQ$2=0,0,AQ$22*EXP(AQ$23/($B96+273)/RGas)*(OFFSET('Composition%'!$B66,0,AQ$13)*OFFSET('Composition%'!$B66,0,AQ$14)))-IF(AQ$2=2,0,OFFSET('Composition%'!$B66,0,AQ$17)*OFFSET('Composition%'!$B66,0,AQ$18)*(AQ$24*EXP(-AQ$25/($B96+273)/RGas)))+ReactionRateK3!AQ96</f>
        <v>0</v>
      </c>
      <c r="AR96" s="73">
        <f ca="1">IF(AR$2=0,0,AR$22*EXP(AR$23/($B96+273)/RGas)*(OFFSET('Composition%'!$B66,0,AR$13)*OFFSET('Composition%'!$B66,0,AR$14)))-IF(AR$2=2,0,OFFSET('Composition%'!$B66,0,AR$17)*OFFSET('Composition%'!$B66,0,AR$18)*(AR$24*EXP(-AR$25/($B96+273)/RGas)))+ReactionRateK3!AR96</f>
        <v>0</v>
      </c>
    </row>
    <row r="97" spans="1:44">
      <c r="A97" s="3">
        <f t="shared" ref="A97:A128" si="10">A96+TimeStep</f>
        <v>3.2499999999999964</v>
      </c>
      <c r="B97" s="19">
        <f ca="1">'Composition%'!B67</f>
        <v>414.26834617346844</v>
      </c>
      <c r="C97">
        <f t="shared" ref="C97:C158" si="11">C96</f>
        <v>30</v>
      </c>
      <c r="D97" s="26" t="e">
        <f>(#REF!*ReactionRateK4!C97)^3</f>
        <v>#REF!</v>
      </c>
      <c r="E97" s="4"/>
      <c r="F97" s="73">
        <f ca="1">IF(F$2=0,0,F$22*EXP(F$23/($B97+273)/RGas)*(OFFSET('Composition%'!$B67,0,F$13)*OFFSET('Composition%'!$B67,0,F$14)))-IF(F$2=2,0,OFFSET('Composition%'!$B67,0,F$17)*OFFSET('Composition%'!$B67,0,F$18)*(F$24*EXP(-F$25/($B97+273)/RGas)))+ReactionRateK3!F97</f>
        <v>7.3863449421086077E-3</v>
      </c>
      <c r="G97" s="73">
        <f ca="1">IF(G$2=0,0,G$22*EXP(G$23/($B97+273)/RGas)*(OFFSET('Composition%'!$B67,0,G$13)*OFFSET('Composition%'!$B67,0,G$14)))-IF(G$2=2,0,OFFSET('Composition%'!$B67,0,G$17)*OFFSET('Composition%'!$B67,0,G$18)*(G$24*EXP(-G$25/($B97+273)/RGas)))+ReactionRateK3!G97</f>
        <v>2.8999007273710453E-3</v>
      </c>
      <c r="H97" s="73">
        <f ca="1">IF(H$2=0,0,H$22*EXP(H$23/($B97+273)/RGas)*(OFFSET('Composition%'!$B67,0,H$13)*OFFSET('Composition%'!$B67,0,H$14)))-IF(H$2=2,0,OFFSET('Composition%'!$B67,0,H$17)*OFFSET('Composition%'!$B67,0,H$18)*(H$24*EXP(-H$25/($B97+273)/RGas)))+ReactionRateK3!H97</f>
        <v>-6.9505691329537094E-6</v>
      </c>
      <c r="I97" s="73">
        <f ca="1">IF(I$2=0,0,I$22*EXP(I$23/($B97+273)/RGas)*(OFFSET('Composition%'!$B67,0,I$13)*OFFSET('Composition%'!$B67,0,I$14)))-IF(I$2=2,0,OFFSET('Composition%'!$B67,0,I$17)*OFFSET('Composition%'!$B67,0,I$18)*(I$24*EXP(-I$25/($B97+273)/RGas)))+ReactionRateK3!I97</f>
        <v>1.5811061563061399E-5</v>
      </c>
      <c r="J97" s="73"/>
      <c r="K97" s="73">
        <f ca="1">IF(K$2=0,0,K$22*EXP(K$23/($B97+273)/RGas)*(OFFSET('Composition%'!$B67,0,K$13)*OFFSET('Composition%'!$B67,0,K$14)))-IF(K$2=2,0,OFFSET('Composition%'!$B67,0,K$17)*OFFSET('Composition%'!$B67,0,K$18)*(K$24*EXP(-K$25/($B97+273)/RGas)))+ReactionRateK3!K97</f>
        <v>3.188037429273579E-2</v>
      </c>
      <c r="L97" s="73">
        <f ca="1">IF(L$2=0,0,L$22*EXP(L$23/($B97+273)/RGas)*(OFFSET('Composition%'!$B67,0,L$13)*OFFSET('Composition%'!$B67,0,L$14)))-IF(L$2=2,0,OFFSET('Composition%'!$B67,0,L$17)*OFFSET('Composition%'!$B67,0,L$18)*(L$24*EXP(-L$25/($B97+273)/RGas)))+ReactionRateK3!L97</f>
        <v>-6.0434080338502942E-3</v>
      </c>
      <c r="M97" s="73">
        <f ca="1">IF(M$2=0,0,M$22*EXP(M$23/($B97+273)/RGas)*(OFFSET('Composition%'!$B67,0,M$13)*OFFSET('Composition%'!$B67,0,M$14)))-IF(M$2=2,0,OFFSET('Composition%'!$B67,0,M$17)*OFFSET('Composition%'!$B67,0,M$18)*(M$24*EXP(-M$25/($B97+273)/RGas)))+ReactionRateK3!M97</f>
        <v>0</v>
      </c>
      <c r="N97" s="73"/>
      <c r="O97" s="73">
        <f ca="1">IF(O$2=0,0,O$22*EXP(O$23/($B97+273)/RGas)*(OFFSET('Composition%'!$B67,0,O$13)*OFFSET('Composition%'!$B67,0,O$14)))-IF(O$2=2,0,OFFSET('Composition%'!$B67,0,O$17)*OFFSET('Composition%'!$B67,0,O$18)*(O$24*EXP(-O$25/($B97+273)/RGas)))+ReactionRateK3!O97</f>
        <v>0</v>
      </c>
      <c r="P97" s="73">
        <f ca="1">IF(P$2=0,0,P$22*EXP(P$23/($B97+273)/RGas)*(OFFSET('Composition%'!$B67,0,P$13)*OFFSET('Composition%'!$B67,0,P$14)))-IF(P$2=2,0,OFFSET('Composition%'!$B67,0,P$17)*OFFSET('Composition%'!$B67,0,P$18)*(P$24*EXP(-P$25/($B97+273)/RGas)))+ReactionRateK3!P97</f>
        <v>2.7924199915180026E-2</v>
      </c>
      <c r="Q97" s="73">
        <f ca="1">IF(Q$2=0,0,Q$22*EXP(Q$23/($B97+273)/RGas)*(OFFSET('Composition%'!$B67,0,Q$13)*OFFSET('Composition%'!$B67,0,Q$14)))-IF(Q$2=2,0,OFFSET('Composition%'!$B67,0,Q$17)*OFFSET('Composition%'!$B67,0,Q$18)*(Q$24*EXP(-Q$25/($B97+273)/RGas)))+ReactionRateK3!Q97</f>
        <v>2.0518352343501533E-4</v>
      </c>
      <c r="R97" s="73">
        <f ca="1">IF(R$2=0,0,R$22*EXP(R$23/($B97+273)/RGas)*(OFFSET('Composition%'!$B67,0,R$13)*OFFSET('Composition%'!$B67,0,R$14)))-IF(R$2=2,0,OFFSET('Composition%'!$B67,0,R$17)*OFFSET('Composition%'!$B67,0,R$18)*(R$24*EXP(-R$25/($B97+273)/RGas)))+ReactionRateK3!R97</f>
        <v>4.9772136536762674E-5</v>
      </c>
      <c r="S97" s="73"/>
      <c r="T97" s="73">
        <f ca="1">IF(T$2=0,0,T$22*EXP(T$23/($B97+273)/RGas)*(OFFSET('Composition%'!$B67,0,T$13)*OFFSET('Composition%'!$B67,0,T$14)))-IF(T$2=2,0,OFFSET('Composition%'!$B67,0,T$17)*OFFSET('Composition%'!$B67,0,T$18)*(T$24*EXP(-T$25/($B97+273)/RGas)))+ReactionRateK3!T97</f>
        <v>8.7814679066589452E-4</v>
      </c>
      <c r="U97" s="73">
        <f ca="1">IF(U$2=0,0,U$22*EXP(U$23/($B97+273)/RGas)*(OFFSET('Composition%'!$B67,0,U$13)*OFFSET('Composition%'!$B67,0,U$14)))-IF(U$2=2,0,OFFSET('Composition%'!$B67,0,U$17)*OFFSET('Composition%'!$B67,0,U$18)*(U$24*EXP(-U$25/($B97+273)/RGas)))+ReactionRateK3!U97</f>
        <v>1.0945704283814437E-5</v>
      </c>
      <c r="V97" s="73">
        <f ca="1">IF(V$2=0,0,V$22*EXP(V$23/($B97+273)/RGas)*(OFFSET('Composition%'!$B67,0,V$13)*OFFSET('Composition%'!$B67,0,V$14)))-IF(V$2=2,0,OFFSET('Composition%'!$B67,0,V$17)*OFFSET('Composition%'!$B67,0,V$18)*(V$24*EXP(-V$25/($B97+273)/RGas)))+ReactionRateK3!V97</f>
        <v>0</v>
      </c>
      <c r="W97" s="73">
        <f ca="1">IF(W$2=0,0,W$22*EXP(W$23/($B97+273)/RGas)*(OFFSET('Composition%'!$B67,0,W$13)*OFFSET('Composition%'!$B67,0,W$14)))-IF(W$2=2,0,OFFSET('Composition%'!$B67,0,W$17)*OFFSET('Composition%'!$B67,0,W$18)*(W$24*EXP(-W$25/($B97+273)/RGas)))+ReactionRateK3!W97</f>
        <v>0</v>
      </c>
      <c r="X97" s="73">
        <f ca="1">IF(X$2=0,0,X$22*EXP(X$23/($B97+273)/RGas)*(OFFSET('Composition%'!$B67,0,X$13)*OFFSET('Composition%'!$B67,0,X$14)))-IF(X$2=2,0,OFFSET('Composition%'!$B67,0,X$17)*OFFSET('Composition%'!$B67,0,X$18)*(X$24*EXP(-X$25/($B97+273)/RGas)))+ReactionRateK3!X97</f>
        <v>6.8968110021247862E-8</v>
      </c>
      <c r="Y97" s="73">
        <f ca="1">IF(Y$2=0,0,Y$22*EXP(Y$23/($B97+273)/RGas)*(OFFSET('Composition%'!$B67,0,Y$13)*OFFSET('Composition%'!$B67,0,Y$14)))-IF(Y$2=2,0,OFFSET('Composition%'!$B67,0,Y$17)*OFFSET('Composition%'!$B67,0,Y$18)*(Y$24*EXP(-Y$25/($B97+273)/RGas)))+ReactionRateK3!Y97</f>
        <v>3.4135137449355293E-9</v>
      </c>
      <c r="Z97" s="73">
        <f ca="1">IF(Z$2=0,0,Z$22*EXP(Z$23/($B97+273)/RGas)*(OFFSET('Composition%'!$B67,0,Z$13)*OFFSET('Composition%'!$B67,0,Z$14)))-IF(Z$2=2,0,OFFSET('Composition%'!$B67,0,Z$17)*OFFSET('Composition%'!$B67,0,Z$18)*(Z$24*EXP(-Z$25/($B97+273)/RGas)))+ReactionRateK3!Z97</f>
        <v>0</v>
      </c>
      <c r="AA97" s="73">
        <f ca="1">IF(AA$2=0,0,AA$22*EXP(AA$23/($B97+273)/RGas)*(OFFSET('Composition%'!$B67,0,AA$13)*OFFSET('Composition%'!$B67,0,AA$14)))-IF(AA$2=2,0,OFFSET('Composition%'!$B67,0,AA$17)*OFFSET('Composition%'!$B67,0,AA$18)*(AA$24*EXP(-AA$25/($B97+273)/RGas)))+ReactionRateK3!AA97</f>
        <v>0</v>
      </c>
      <c r="AB97" s="73">
        <f ca="1">IF(AB$2=0,0,AB$22*EXP(AB$23/($B97+273)/RGas)*(OFFSET('Composition%'!$B67,0,AB$13)*OFFSET('Composition%'!$B67,0,AB$14)))-IF(AB$2=2,0,OFFSET('Composition%'!$B67,0,AB$17)*OFFSET('Composition%'!$B67,0,AB$18)*(AB$24*EXP(-AB$25/($B97+273)/RGas)))+ReactionRateK3!AB97</f>
        <v>0</v>
      </c>
      <c r="AC97" s="73">
        <f ca="1">IF(AC$2=0,0,AC$22*EXP(AC$23/($B97+273)/RGas)*(OFFSET('Composition%'!$B67,0,AC$13)*OFFSET('Composition%'!$B67,0,AC$14)))-IF(AC$2=2,0,OFFSET('Composition%'!$B67,0,AC$17)*OFFSET('Composition%'!$B67,0,AC$18)*(AC$24*EXP(-AC$25/($B97+273)/RGas)))+ReactionRateK3!AC97</f>
        <v>0</v>
      </c>
      <c r="AD97" s="73">
        <f ca="1">IF(AD$2=0,0,AD$22*EXP(AD$23/($B97+273)/RGas)*(OFFSET('Composition%'!$B67,0,AD$13)*OFFSET('Composition%'!$B67,0,AD$14)))-IF(AD$2=2,0,OFFSET('Composition%'!$B67,0,AD$17)*OFFSET('Composition%'!$B67,0,AD$18)*(AD$24*EXP(-AD$25/($B97+273)/RGas)))+ReactionRateK3!AD97</f>
        <v>0</v>
      </c>
      <c r="AE97" s="73">
        <f ca="1">IF(AE$2=0,0,AE$22*EXP(AE$23/($B97+273)/RGas)*(OFFSET('Composition%'!$B67,0,AE$13)*OFFSET('Composition%'!$B67,0,AE$14)))-IF(AE$2=2,0,OFFSET('Composition%'!$B67,0,AE$17)*OFFSET('Composition%'!$B67,0,AE$18)*(AE$24*EXP(-AE$25/($B97+273)/RGas)))+ReactionRateK3!AE97</f>
        <v>0</v>
      </c>
      <c r="AF97" s="73"/>
      <c r="AG97" s="73">
        <f ca="1">IF(AG$2=0,0,AG$22*EXP(AG$23/($B97+273)/RGas)*(OFFSET('Composition%'!$B67,0,AG$13)*OFFSET('Composition%'!$B67,0,AG$14)))-IF(AG$2=2,0,OFFSET('Composition%'!$B67,0,AG$17)*OFFSET('Composition%'!$B67,0,AG$18)*(AG$24*EXP(-AG$25/($B97+273)/RGas)))+ReactionRateK3!AG97</f>
        <v>0</v>
      </c>
      <c r="AH97" s="73">
        <f ca="1">IF(AH$2=0,0,AH$22*EXP(AH$23/($B97+273)/RGas)*(OFFSET('Composition%'!$B67,0,AH$13)*OFFSET('Composition%'!$B67,0,AH$14)))-IF(AH$2=2,0,OFFSET('Composition%'!$B67,0,AH$17)*OFFSET('Composition%'!$B67,0,AH$18)*(AH$24*EXP(-AH$25/($B97+273)/RGas)))+ReactionRateK3!AH97</f>
        <v>0</v>
      </c>
      <c r="AI97" s="73">
        <f ca="1">IF(AI$2=0,0,AI$22*EXP(AI$23/($B97+273)/RGas)*(OFFSET('Composition%'!$B67,0,AI$13)*OFFSET('Composition%'!$B67,0,AI$14)))-IF(AI$2=2,0,OFFSET('Composition%'!$B67,0,AI$17)*OFFSET('Composition%'!$B67,0,AI$18)*(AI$24*EXP(-AI$25/($B97+273)/RGas)))+ReactionRateK3!AI97</f>
        <v>0</v>
      </c>
      <c r="AJ97" s="73">
        <f ca="1">IF(AJ$2=0,0,AJ$22*EXP(AJ$23/($B97+273)/RGas)*(OFFSET('Composition%'!$B67,0,AJ$13)*OFFSET('Composition%'!$B67,0,AJ$14)))-IF(AJ$2=2,0,OFFSET('Composition%'!$B67,0,AJ$17)*OFFSET('Composition%'!$B67,0,AJ$18)*(AJ$24*EXP(-AJ$25/($B97+273)/RGas)))+ReactionRateK3!AJ97</f>
        <v>0</v>
      </c>
      <c r="AK97" s="73">
        <f ca="1">IF(AK$2=0,0,AK$22*EXP(AK$23/($B97+273)/RGas)*(OFFSET('Composition%'!$B67,0,AK$13)*OFFSET('Composition%'!$B67,0,AK$14)))-IF(AK$2=2,0,OFFSET('Composition%'!$B67,0,AK$17)*OFFSET('Composition%'!$B67,0,AK$18)*(AK$24*EXP(-AK$25/($B97+273)/RGas)))+ReactionRateK3!AK97</f>
        <v>0</v>
      </c>
      <c r="AL97" s="73">
        <f ca="1">IF(AL$2=0,0,AL$22*EXP(AL$23/($B97+273)/RGas)*(OFFSET('Composition%'!$B67,0,AL$13)*OFFSET('Composition%'!$B67,0,AL$14)))-IF(AL$2=2,0,OFFSET('Composition%'!$B67,0,AL$17)*OFFSET('Composition%'!$B67,0,AL$18)*(AL$24*EXP(-AL$25/($B97+273)/RGas)))+ReactionRateK3!AL97</f>
        <v>0</v>
      </c>
      <c r="AM97" s="73"/>
      <c r="AN97" s="73">
        <f ca="1">IF(AN$2=0,0,AN$22*EXP(AN$23/($B97+273)/RGas)*(OFFSET('Composition%'!$B67,0,AN$13)*OFFSET('Composition%'!$B67,0,AN$14)))-IF(AN$2=2,0,OFFSET('Composition%'!$B67,0,AN$17)*OFFSET('Composition%'!$B67,0,AN$18)*(AN$24*EXP(-AN$25/($B97+273)/RGas)))+ReactionRateK3!AN97</f>
        <v>0</v>
      </c>
      <c r="AO97" s="73">
        <f ca="1">IF(AO$2=0,0,AO$22*EXP(AO$23/($B97+273)/RGas)*(OFFSET('Composition%'!$B67,0,AO$13)*OFFSET('Composition%'!$B67,0,AO$14)))-IF(AO$2=2,0,OFFSET('Composition%'!$B67,0,AO$17)*OFFSET('Composition%'!$B67,0,AO$18)*(AO$24*EXP(-AO$25/($B97+273)/RGas)))+ReactionRateK3!AO97</f>
        <v>0</v>
      </c>
      <c r="AP97" s="73">
        <f ca="1">IF(AP$2=0,0,AP$22*EXP(AP$23/($B97+273)/RGas)*(OFFSET('Composition%'!$B67,0,AP$13)*OFFSET('Composition%'!$B67,0,AP$14)))-IF(AP$2=2,0,OFFSET('Composition%'!$B67,0,AP$17)*OFFSET('Composition%'!$B67,0,AP$18)*(AP$24*EXP(-AP$25/($B97+273)/RGas)))+ReactionRateK3!AP97</f>
        <v>7.4347764248206608E-12</v>
      </c>
      <c r="AQ97" s="73">
        <f ca="1">IF(AQ$2=0,0,AQ$22*EXP(AQ$23/($B97+273)/RGas)*(OFFSET('Composition%'!$B67,0,AQ$13)*OFFSET('Composition%'!$B67,0,AQ$14)))-IF(AQ$2=2,0,OFFSET('Composition%'!$B67,0,AQ$17)*OFFSET('Composition%'!$B67,0,AQ$18)*(AQ$24*EXP(-AQ$25/($B97+273)/RGas)))+ReactionRateK3!AQ97</f>
        <v>0</v>
      </c>
      <c r="AR97" s="73">
        <f ca="1">IF(AR$2=0,0,AR$22*EXP(AR$23/($B97+273)/RGas)*(OFFSET('Composition%'!$B67,0,AR$13)*OFFSET('Composition%'!$B67,0,AR$14)))-IF(AR$2=2,0,OFFSET('Composition%'!$B67,0,AR$17)*OFFSET('Composition%'!$B67,0,AR$18)*(AR$24*EXP(-AR$25/($B97+273)/RGas)))+ReactionRateK3!AR97</f>
        <v>0</v>
      </c>
    </row>
    <row r="98" spans="1:44">
      <c r="A98" s="3">
        <f t="shared" si="10"/>
        <v>3.2999999999999963</v>
      </c>
      <c r="B98" s="19">
        <f ca="1">'Composition%'!B68</f>
        <v>414.28590035586836</v>
      </c>
      <c r="C98">
        <f t="shared" si="11"/>
        <v>30</v>
      </c>
      <c r="D98" s="26" t="e">
        <f>(#REF!*ReactionRateK4!C98)^3</f>
        <v>#REF!</v>
      </c>
      <c r="E98" s="4"/>
      <c r="F98" s="73">
        <f ca="1">IF(F$2=0,0,F$22*EXP(F$23/($B98+273)/RGas)*(OFFSET('Composition%'!$B68,0,F$13)*OFFSET('Composition%'!$B68,0,F$14)))-IF(F$2=2,0,OFFSET('Composition%'!$B68,0,F$17)*OFFSET('Composition%'!$B68,0,F$18)*(F$24*EXP(-F$25/($B98+273)/RGas)))+ReactionRateK3!F98</f>
        <v>7.2550809727812441E-3</v>
      </c>
      <c r="G98" s="73">
        <f ca="1">IF(G$2=0,0,G$22*EXP(G$23/($B98+273)/RGas)*(OFFSET('Composition%'!$B68,0,G$13)*OFFSET('Composition%'!$B68,0,G$14)))-IF(G$2=2,0,OFFSET('Composition%'!$B68,0,G$17)*OFFSET('Composition%'!$B68,0,G$18)*(G$24*EXP(-G$25/($B98+273)/RGas)))+ReactionRateK3!G98</f>
        <v>2.8518667774091867E-3</v>
      </c>
      <c r="H98" s="73">
        <f ca="1">IF(H$2=0,0,H$22*EXP(H$23/($B98+273)/RGas)*(OFFSET('Composition%'!$B68,0,H$13)*OFFSET('Composition%'!$B68,0,H$14)))-IF(H$2=2,0,OFFSET('Composition%'!$B68,0,H$17)*OFFSET('Composition%'!$B68,0,H$18)*(H$24*EXP(-H$25/($B98+273)/RGas)))+ReactionRateK3!H98</f>
        <v>-6.9366244299367077E-6</v>
      </c>
      <c r="I98" s="73">
        <f ca="1">IF(I$2=0,0,I$22*EXP(I$23/($B98+273)/RGas)*(OFFSET('Composition%'!$B68,0,I$13)*OFFSET('Composition%'!$B68,0,I$14)))-IF(I$2=2,0,OFFSET('Composition%'!$B68,0,I$17)*OFFSET('Composition%'!$B68,0,I$18)*(I$24*EXP(-I$25/($B98+273)/RGas)))+ReactionRateK3!I98</f>
        <v>1.5900226269354741E-5</v>
      </c>
      <c r="J98" s="73"/>
      <c r="K98" s="73">
        <f ca="1">IF(K$2=0,0,K$22*EXP(K$23/($B98+273)/RGas)*(OFFSET('Composition%'!$B68,0,K$13)*OFFSET('Composition%'!$B68,0,K$14)))-IF(K$2=2,0,OFFSET('Composition%'!$B68,0,K$17)*OFFSET('Composition%'!$B68,0,K$18)*(K$24*EXP(-K$25/($B98+273)/RGas)))+ReactionRateK3!K98</f>
        <v>3.1238179290355151E-2</v>
      </c>
      <c r="L98" s="73">
        <f ca="1">IF(L$2=0,0,L$22*EXP(L$23/($B98+273)/RGas)*(OFFSET('Composition%'!$B68,0,L$13)*OFFSET('Composition%'!$B68,0,L$14)))-IF(L$2=2,0,OFFSET('Composition%'!$B68,0,L$17)*OFFSET('Composition%'!$B68,0,L$18)*(L$24*EXP(-L$25/($B98+273)/RGas)))+ReactionRateK3!L98</f>
        <v>-5.9435424063207449E-3</v>
      </c>
      <c r="M98" s="73">
        <f ca="1">IF(M$2=0,0,M$22*EXP(M$23/($B98+273)/RGas)*(OFFSET('Composition%'!$B68,0,M$13)*OFFSET('Composition%'!$B68,0,M$14)))-IF(M$2=2,0,OFFSET('Composition%'!$B68,0,M$17)*OFFSET('Composition%'!$B68,0,M$18)*(M$24*EXP(-M$25/($B98+273)/RGas)))+ReactionRateK3!M98</f>
        <v>0</v>
      </c>
      <c r="N98" s="73"/>
      <c r="O98" s="73">
        <f ca="1">IF(O$2=0,0,O$22*EXP(O$23/($B98+273)/RGas)*(OFFSET('Composition%'!$B68,0,O$13)*OFFSET('Composition%'!$B68,0,O$14)))-IF(O$2=2,0,OFFSET('Composition%'!$B68,0,O$17)*OFFSET('Composition%'!$B68,0,O$18)*(O$24*EXP(-O$25/($B98+273)/RGas)))+ReactionRateK3!O98</f>
        <v>0</v>
      </c>
      <c r="P98" s="73">
        <f ca="1">IF(P$2=0,0,P$22*EXP(P$23/($B98+273)/RGas)*(OFFSET('Composition%'!$B68,0,P$13)*OFFSET('Composition%'!$B68,0,P$14)))-IF(P$2=2,0,OFFSET('Composition%'!$B68,0,P$17)*OFFSET('Composition%'!$B68,0,P$18)*(P$24*EXP(-P$25/($B98+273)/RGas)))+ReactionRateK3!P98</f>
        <v>2.7864558504328684E-2</v>
      </c>
      <c r="Q98" s="73">
        <f ca="1">IF(Q$2=0,0,Q$22*EXP(Q$23/($B98+273)/RGas)*(OFFSET('Composition%'!$B68,0,Q$13)*OFFSET('Composition%'!$B68,0,Q$14)))-IF(Q$2=2,0,OFFSET('Composition%'!$B68,0,Q$17)*OFFSET('Composition%'!$B68,0,Q$18)*(Q$24*EXP(-Q$25/($B98+273)/RGas)))+ReactionRateK3!Q98</f>
        <v>2.083538553227943E-4</v>
      </c>
      <c r="R98" s="73">
        <f ca="1">IF(R$2=0,0,R$22*EXP(R$23/($B98+273)/RGas)*(OFFSET('Composition%'!$B68,0,R$13)*OFFSET('Composition%'!$B68,0,R$14)))-IF(R$2=2,0,OFFSET('Composition%'!$B68,0,R$17)*OFFSET('Composition%'!$B68,0,R$18)*(R$24*EXP(-R$25/($B98+273)/RGas)))+ReactionRateK3!R98</f>
        <v>5.1315762930312288E-5</v>
      </c>
      <c r="S98" s="73"/>
      <c r="T98" s="73">
        <f ca="1">IF(T$2=0,0,T$22*EXP(T$23/($B98+273)/RGas)*(OFFSET('Composition%'!$B68,0,T$13)*OFFSET('Composition%'!$B68,0,T$14)))-IF(T$2=2,0,OFFSET('Composition%'!$B68,0,T$17)*OFFSET('Composition%'!$B68,0,T$18)*(T$24*EXP(-T$25/($B98+273)/RGas)))+ReactionRateK3!T98</f>
        <v>8.2136757849055313E-4</v>
      </c>
      <c r="U98" s="73">
        <f ca="1">IF(U$2=0,0,U$22*EXP(U$23/($B98+273)/RGas)*(OFFSET('Composition%'!$B68,0,U$13)*OFFSET('Composition%'!$B68,0,U$14)))-IF(U$2=2,0,OFFSET('Composition%'!$B68,0,U$17)*OFFSET('Composition%'!$B68,0,U$18)*(U$24*EXP(-U$25/($B98+273)/RGas)))+ReactionRateK3!U98</f>
        <v>9.9302790647926025E-6</v>
      </c>
      <c r="V98" s="73">
        <f ca="1">IF(V$2=0,0,V$22*EXP(V$23/($B98+273)/RGas)*(OFFSET('Composition%'!$B68,0,V$13)*OFFSET('Composition%'!$B68,0,V$14)))-IF(V$2=2,0,OFFSET('Composition%'!$B68,0,V$17)*OFFSET('Composition%'!$B68,0,V$18)*(V$24*EXP(-V$25/($B98+273)/RGas)))+ReactionRateK3!V98</f>
        <v>0</v>
      </c>
      <c r="W98" s="73">
        <f ca="1">IF(W$2=0,0,W$22*EXP(W$23/($B98+273)/RGas)*(OFFSET('Composition%'!$B68,0,W$13)*OFFSET('Composition%'!$B68,0,W$14)))-IF(W$2=2,0,OFFSET('Composition%'!$B68,0,W$17)*OFFSET('Composition%'!$B68,0,W$18)*(W$24*EXP(-W$25/($B98+273)/RGas)))+ReactionRateK3!W98</f>
        <v>0</v>
      </c>
      <c r="X98" s="73">
        <f ca="1">IF(X$2=0,0,X$22*EXP(X$23/($B98+273)/RGas)*(OFFSET('Composition%'!$B68,0,X$13)*OFFSET('Composition%'!$B68,0,X$14)))-IF(X$2=2,0,OFFSET('Composition%'!$B68,0,X$17)*OFFSET('Composition%'!$B68,0,X$18)*(X$24*EXP(-X$25/($B98+273)/RGas)))+ReactionRateK3!X98</f>
        <v>6.893676736818425E-8</v>
      </c>
      <c r="Y98" s="73">
        <f ca="1">IF(Y$2=0,0,Y$22*EXP(Y$23/($B98+273)/RGas)*(OFFSET('Composition%'!$B68,0,Y$13)*OFFSET('Composition%'!$B68,0,Y$14)))-IF(Y$2=2,0,OFFSET('Composition%'!$B68,0,Y$17)*OFFSET('Composition%'!$B68,0,Y$18)*(Y$24*EXP(-Y$25/($B98+273)/RGas)))+ReactionRateK3!Y98</f>
        <v>3.4119624688892167E-9</v>
      </c>
      <c r="Z98" s="73">
        <f ca="1">IF(Z$2=0,0,Z$22*EXP(Z$23/($B98+273)/RGas)*(OFFSET('Composition%'!$B68,0,Z$13)*OFFSET('Composition%'!$B68,0,Z$14)))-IF(Z$2=2,0,OFFSET('Composition%'!$B68,0,Z$17)*OFFSET('Composition%'!$B68,0,Z$18)*(Z$24*EXP(-Z$25/($B98+273)/RGas)))+ReactionRateK3!Z98</f>
        <v>0</v>
      </c>
      <c r="AA98" s="73">
        <f ca="1">IF(AA$2=0,0,AA$22*EXP(AA$23/($B98+273)/RGas)*(OFFSET('Composition%'!$B68,0,AA$13)*OFFSET('Composition%'!$B68,0,AA$14)))-IF(AA$2=2,0,OFFSET('Composition%'!$B68,0,AA$17)*OFFSET('Composition%'!$B68,0,AA$18)*(AA$24*EXP(-AA$25/($B98+273)/RGas)))+ReactionRateK3!AA98</f>
        <v>0</v>
      </c>
      <c r="AB98" s="73">
        <f ca="1">IF(AB$2=0,0,AB$22*EXP(AB$23/($B98+273)/RGas)*(OFFSET('Composition%'!$B68,0,AB$13)*OFFSET('Composition%'!$B68,0,AB$14)))-IF(AB$2=2,0,OFFSET('Composition%'!$B68,0,AB$17)*OFFSET('Composition%'!$B68,0,AB$18)*(AB$24*EXP(-AB$25/($B98+273)/RGas)))+ReactionRateK3!AB98</f>
        <v>0</v>
      </c>
      <c r="AC98" s="73">
        <f ca="1">IF(AC$2=0,0,AC$22*EXP(AC$23/($B98+273)/RGas)*(OFFSET('Composition%'!$B68,0,AC$13)*OFFSET('Composition%'!$B68,0,AC$14)))-IF(AC$2=2,0,OFFSET('Composition%'!$B68,0,AC$17)*OFFSET('Composition%'!$B68,0,AC$18)*(AC$24*EXP(-AC$25/($B98+273)/RGas)))+ReactionRateK3!AC98</f>
        <v>0</v>
      </c>
      <c r="AD98" s="73">
        <f ca="1">IF(AD$2=0,0,AD$22*EXP(AD$23/($B98+273)/RGas)*(OFFSET('Composition%'!$B68,0,AD$13)*OFFSET('Composition%'!$B68,0,AD$14)))-IF(AD$2=2,0,OFFSET('Composition%'!$B68,0,AD$17)*OFFSET('Composition%'!$B68,0,AD$18)*(AD$24*EXP(-AD$25/($B98+273)/RGas)))+ReactionRateK3!AD98</f>
        <v>0</v>
      </c>
      <c r="AE98" s="73">
        <f ca="1">IF(AE$2=0,0,AE$22*EXP(AE$23/($B98+273)/RGas)*(OFFSET('Composition%'!$B68,0,AE$13)*OFFSET('Composition%'!$B68,0,AE$14)))-IF(AE$2=2,0,OFFSET('Composition%'!$B68,0,AE$17)*OFFSET('Composition%'!$B68,0,AE$18)*(AE$24*EXP(-AE$25/($B98+273)/RGas)))+ReactionRateK3!AE98</f>
        <v>0</v>
      </c>
      <c r="AF98" s="73"/>
      <c r="AG98" s="73">
        <f ca="1">IF(AG$2=0,0,AG$22*EXP(AG$23/($B98+273)/RGas)*(OFFSET('Composition%'!$B68,0,AG$13)*OFFSET('Composition%'!$B68,0,AG$14)))-IF(AG$2=2,0,OFFSET('Composition%'!$B68,0,AG$17)*OFFSET('Composition%'!$B68,0,AG$18)*(AG$24*EXP(-AG$25/($B98+273)/RGas)))+ReactionRateK3!AG98</f>
        <v>0</v>
      </c>
      <c r="AH98" s="73">
        <f ca="1">IF(AH$2=0,0,AH$22*EXP(AH$23/($B98+273)/RGas)*(OFFSET('Composition%'!$B68,0,AH$13)*OFFSET('Composition%'!$B68,0,AH$14)))-IF(AH$2=2,0,OFFSET('Composition%'!$B68,0,AH$17)*OFFSET('Composition%'!$B68,0,AH$18)*(AH$24*EXP(-AH$25/($B98+273)/RGas)))+ReactionRateK3!AH98</f>
        <v>0</v>
      </c>
      <c r="AI98" s="73">
        <f ca="1">IF(AI$2=0,0,AI$22*EXP(AI$23/($B98+273)/RGas)*(OFFSET('Composition%'!$B68,0,AI$13)*OFFSET('Composition%'!$B68,0,AI$14)))-IF(AI$2=2,0,OFFSET('Composition%'!$B68,0,AI$17)*OFFSET('Composition%'!$B68,0,AI$18)*(AI$24*EXP(-AI$25/($B98+273)/RGas)))+ReactionRateK3!AI98</f>
        <v>0</v>
      </c>
      <c r="AJ98" s="73">
        <f ca="1">IF(AJ$2=0,0,AJ$22*EXP(AJ$23/($B98+273)/RGas)*(OFFSET('Composition%'!$B68,0,AJ$13)*OFFSET('Composition%'!$B68,0,AJ$14)))-IF(AJ$2=2,0,OFFSET('Composition%'!$B68,0,AJ$17)*OFFSET('Composition%'!$B68,0,AJ$18)*(AJ$24*EXP(-AJ$25/($B98+273)/RGas)))+ReactionRateK3!AJ98</f>
        <v>0</v>
      </c>
      <c r="AK98" s="73">
        <f ca="1">IF(AK$2=0,0,AK$22*EXP(AK$23/($B98+273)/RGas)*(OFFSET('Composition%'!$B68,0,AK$13)*OFFSET('Composition%'!$B68,0,AK$14)))-IF(AK$2=2,0,OFFSET('Composition%'!$B68,0,AK$17)*OFFSET('Composition%'!$B68,0,AK$18)*(AK$24*EXP(-AK$25/($B98+273)/RGas)))+ReactionRateK3!AK98</f>
        <v>0</v>
      </c>
      <c r="AL98" s="73">
        <f ca="1">IF(AL$2=0,0,AL$22*EXP(AL$23/($B98+273)/RGas)*(OFFSET('Composition%'!$B68,0,AL$13)*OFFSET('Composition%'!$B68,0,AL$14)))-IF(AL$2=2,0,OFFSET('Composition%'!$B68,0,AL$17)*OFFSET('Composition%'!$B68,0,AL$18)*(AL$24*EXP(-AL$25/($B98+273)/RGas)))+ReactionRateK3!AL98</f>
        <v>0</v>
      </c>
      <c r="AM98" s="73"/>
      <c r="AN98" s="73">
        <f ca="1">IF(AN$2=0,0,AN$22*EXP(AN$23/($B98+273)/RGas)*(OFFSET('Composition%'!$B68,0,AN$13)*OFFSET('Composition%'!$B68,0,AN$14)))-IF(AN$2=2,0,OFFSET('Composition%'!$B68,0,AN$17)*OFFSET('Composition%'!$B68,0,AN$18)*(AN$24*EXP(-AN$25/($B98+273)/RGas)))+ReactionRateK3!AN98</f>
        <v>0</v>
      </c>
      <c r="AO98" s="73">
        <f ca="1">IF(AO$2=0,0,AO$22*EXP(AO$23/($B98+273)/RGas)*(OFFSET('Composition%'!$B68,0,AO$13)*OFFSET('Composition%'!$B68,0,AO$14)))-IF(AO$2=2,0,OFFSET('Composition%'!$B68,0,AO$17)*OFFSET('Composition%'!$B68,0,AO$18)*(AO$24*EXP(-AO$25/($B98+273)/RGas)))+ReactionRateK3!AO98</f>
        <v>0</v>
      </c>
      <c r="AP98" s="73">
        <f ca="1">IF(AP$2=0,0,AP$22*EXP(AP$23/($B98+273)/RGas)*(OFFSET('Composition%'!$B68,0,AP$13)*OFFSET('Composition%'!$B68,0,AP$14)))-IF(AP$2=2,0,OFFSET('Composition%'!$B68,0,AP$17)*OFFSET('Composition%'!$B68,0,AP$18)*(AP$24*EXP(-AP$25/($B98+273)/RGas)))+ReactionRateK3!AP98</f>
        <v>7.4351870179646967E-12</v>
      </c>
      <c r="AQ98" s="73">
        <f ca="1">IF(AQ$2=0,0,AQ$22*EXP(AQ$23/($B98+273)/RGas)*(OFFSET('Composition%'!$B68,0,AQ$13)*OFFSET('Composition%'!$B68,0,AQ$14)))-IF(AQ$2=2,0,OFFSET('Composition%'!$B68,0,AQ$17)*OFFSET('Composition%'!$B68,0,AQ$18)*(AQ$24*EXP(-AQ$25/($B98+273)/RGas)))+ReactionRateK3!AQ98</f>
        <v>0</v>
      </c>
      <c r="AR98" s="73">
        <f ca="1">IF(AR$2=0,0,AR$22*EXP(AR$23/($B98+273)/RGas)*(OFFSET('Composition%'!$B68,0,AR$13)*OFFSET('Composition%'!$B68,0,AR$14)))-IF(AR$2=2,0,OFFSET('Composition%'!$B68,0,AR$17)*OFFSET('Composition%'!$B68,0,AR$18)*(AR$24*EXP(-AR$25/($B98+273)/RGas)))+ReactionRateK3!AR98</f>
        <v>0</v>
      </c>
    </row>
    <row r="99" spans="1:44">
      <c r="A99" s="3">
        <f t="shared" si="10"/>
        <v>3.3499999999999961</v>
      </c>
      <c r="B99" s="19">
        <f ca="1">'Composition%'!B69</f>
        <v>414.30263131578448</v>
      </c>
      <c r="C99">
        <f t="shared" si="11"/>
        <v>30</v>
      </c>
      <c r="D99" s="26" t="e">
        <f>(#REF!*ReactionRateK4!C99)^3</f>
        <v>#REF!</v>
      </c>
      <c r="E99" s="4"/>
      <c r="F99" s="73">
        <f ca="1">IF(F$2=0,0,F$22*EXP(F$23/($B99+273)/RGas)*(OFFSET('Composition%'!$B69,0,F$13)*OFFSET('Composition%'!$B69,0,F$14)))-IF(F$2=2,0,OFFSET('Composition%'!$B69,0,F$17)*OFFSET('Composition%'!$B69,0,F$18)*(F$24*EXP(-F$25/($B99+273)/RGas)))+ReactionRateK3!F99</f>
        <v>7.1271921056596703E-3</v>
      </c>
      <c r="G99" s="73">
        <f ca="1">IF(G$2=0,0,G$22*EXP(G$23/($B99+273)/RGas)*(OFFSET('Composition%'!$B69,0,G$13)*OFFSET('Composition%'!$B69,0,G$14)))-IF(G$2=2,0,OFFSET('Composition%'!$B69,0,G$17)*OFFSET('Composition%'!$B69,0,G$18)*(G$24*EXP(-G$25/($B99+273)/RGas)))+ReactionRateK3!G99</f>
        <v>2.804977712139038E-3</v>
      </c>
      <c r="H99" s="73">
        <f ca="1">IF(H$2=0,0,H$22*EXP(H$23/($B99+273)/RGas)*(OFFSET('Composition%'!$B69,0,H$13)*OFFSET('Composition%'!$B69,0,H$14)))-IF(H$2=2,0,OFFSET('Composition%'!$B69,0,H$17)*OFFSET('Composition%'!$B69,0,H$18)*(H$24*EXP(-H$25/($B99+273)/RGas)))+ReactionRateK3!H99</f>
        <v>-6.9201934743774202E-6</v>
      </c>
      <c r="I99" s="73">
        <f ca="1">IF(I$2=0,0,I$22*EXP(I$23/($B99+273)/RGas)*(OFFSET('Composition%'!$B69,0,I$13)*OFFSET('Composition%'!$B69,0,I$14)))-IF(I$2=2,0,OFFSET('Composition%'!$B69,0,I$17)*OFFSET('Composition%'!$B69,0,I$18)*(I$24*EXP(-I$25/($B99+273)/RGas)))+ReactionRateK3!I99</f>
        <v>1.5840720954450302E-5</v>
      </c>
      <c r="J99" s="73"/>
      <c r="K99" s="73">
        <f ca="1">IF(K$2=0,0,K$22*EXP(K$23/($B99+273)/RGas)*(OFFSET('Composition%'!$B69,0,K$13)*OFFSET('Composition%'!$B69,0,K$14)))-IF(K$2=2,0,OFFSET('Composition%'!$B69,0,K$17)*OFFSET('Composition%'!$B69,0,K$18)*(K$24*EXP(-K$25/($B99+273)/RGas)))+ReactionRateK3!K99</f>
        <v>3.0604996289629722E-2</v>
      </c>
      <c r="L99" s="73">
        <f ca="1">IF(L$2=0,0,L$22*EXP(L$23/($B99+273)/RGas)*(OFFSET('Composition%'!$B69,0,L$13)*OFFSET('Composition%'!$B69,0,L$14)))-IF(L$2=2,0,OFFSET('Composition%'!$B69,0,L$17)*OFFSET('Composition%'!$B69,0,L$18)*(L$24*EXP(-L$25/($B99+273)/RGas)))+ReactionRateK3!L99</f>
        <v>-5.8458764960911489E-3</v>
      </c>
      <c r="M99" s="73">
        <f ca="1">IF(M$2=0,0,M$22*EXP(M$23/($B99+273)/RGas)*(OFFSET('Composition%'!$B69,0,M$13)*OFFSET('Composition%'!$B69,0,M$14)))-IF(M$2=2,0,OFFSET('Composition%'!$B69,0,M$17)*OFFSET('Composition%'!$B69,0,M$18)*(M$24*EXP(-M$25/($B99+273)/RGas)))+ReactionRateK3!M99</f>
        <v>0</v>
      </c>
      <c r="N99" s="73"/>
      <c r="O99" s="73">
        <f ca="1">IF(O$2=0,0,O$22*EXP(O$23/($B99+273)/RGas)*(OFFSET('Composition%'!$B69,0,O$13)*OFFSET('Composition%'!$B69,0,O$14)))-IF(O$2=2,0,OFFSET('Composition%'!$B69,0,O$17)*OFFSET('Composition%'!$B69,0,O$18)*(O$24*EXP(-O$25/($B99+273)/RGas)))+ReactionRateK3!O99</f>
        <v>0</v>
      </c>
      <c r="P99" s="73">
        <f ca="1">IF(P$2=0,0,P$22*EXP(P$23/($B99+273)/RGas)*(OFFSET('Composition%'!$B69,0,P$13)*OFFSET('Composition%'!$B69,0,P$14)))-IF(P$2=2,0,OFFSET('Composition%'!$B69,0,P$17)*OFFSET('Composition%'!$B69,0,P$18)*(P$24*EXP(-P$25/($B99+273)/RGas)))+ReactionRateK3!P99</f>
        <v>2.7795203032319284E-2</v>
      </c>
      <c r="Q99" s="73">
        <f ca="1">IF(Q$2=0,0,Q$22*EXP(Q$23/($B99+273)/RGas)*(OFFSET('Composition%'!$B69,0,Q$13)*OFFSET('Composition%'!$B69,0,Q$14)))-IF(Q$2=2,0,OFFSET('Composition%'!$B69,0,Q$17)*OFFSET('Composition%'!$B69,0,Q$18)*(Q$24*EXP(-Q$25/($B99+273)/RGas)))+ReactionRateK3!Q99</f>
        <v>2.1148165347985082E-4</v>
      </c>
      <c r="R99" s="73">
        <f ca="1">IF(R$2=0,0,R$22*EXP(R$23/($B99+273)/RGas)*(OFFSET('Composition%'!$B69,0,R$13)*OFFSET('Composition%'!$B69,0,R$14)))-IF(R$2=2,0,OFFSET('Composition%'!$B69,0,R$17)*OFFSET('Composition%'!$B69,0,R$18)*(R$24*EXP(-R$25/($B99+273)/RGas)))+ReactionRateK3!R99</f>
        <v>5.2871863537844268E-5</v>
      </c>
      <c r="S99" s="73"/>
      <c r="T99" s="73">
        <f ca="1">IF(T$2=0,0,T$22*EXP(T$23/($B99+273)/RGas)*(OFFSET('Composition%'!$B69,0,T$13)*OFFSET('Composition%'!$B69,0,T$14)))-IF(T$2=2,0,OFFSET('Composition%'!$B69,0,T$17)*OFFSET('Composition%'!$B69,0,T$18)*(T$24*EXP(-T$25/($B99+273)/RGas)))+ReactionRateK3!T99</f>
        <v>7.6826316765537237E-4</v>
      </c>
      <c r="U99" s="73">
        <f ca="1">IF(U$2=0,0,U$22*EXP(U$23/($B99+273)/RGas)*(OFFSET('Composition%'!$B69,0,U$13)*OFFSET('Composition%'!$B69,0,U$14)))-IF(U$2=2,0,OFFSET('Composition%'!$B69,0,U$17)*OFFSET('Composition%'!$B69,0,U$18)*(U$24*EXP(-U$25/($B99+273)/RGas)))+ReactionRateK3!U99</f>
        <v>9.0097352366988664E-6</v>
      </c>
      <c r="V99" s="73">
        <f ca="1">IF(V$2=0,0,V$22*EXP(V$23/($B99+273)/RGas)*(OFFSET('Composition%'!$B69,0,V$13)*OFFSET('Composition%'!$B69,0,V$14)))-IF(V$2=2,0,OFFSET('Composition%'!$B69,0,V$17)*OFFSET('Composition%'!$B69,0,V$18)*(V$24*EXP(-V$25/($B99+273)/RGas)))+ReactionRateK3!V99</f>
        <v>0</v>
      </c>
      <c r="W99" s="73">
        <f ca="1">IF(W$2=0,0,W$22*EXP(W$23/($B99+273)/RGas)*(OFFSET('Composition%'!$B69,0,W$13)*OFFSET('Composition%'!$B69,0,W$14)))-IF(W$2=2,0,OFFSET('Composition%'!$B69,0,W$17)*OFFSET('Composition%'!$B69,0,W$18)*(W$24*EXP(-W$25/($B99+273)/RGas)))+ReactionRateK3!W99</f>
        <v>0</v>
      </c>
      <c r="X99" s="73">
        <f ca="1">IF(X$2=0,0,X$22*EXP(X$23/($B99+273)/RGas)*(OFFSET('Composition%'!$B69,0,X$13)*OFFSET('Composition%'!$B69,0,X$14)))-IF(X$2=2,0,OFFSET('Composition%'!$B69,0,X$17)*OFFSET('Composition%'!$B69,0,X$18)*(X$24*EXP(-X$25/($B99+273)/RGas)))+ReactionRateK3!X99</f>
        <v>6.8907461982638688E-8</v>
      </c>
      <c r="Y99" s="73">
        <f ca="1">IF(Y$2=0,0,Y$22*EXP(Y$23/($B99+273)/RGas)*(OFFSET('Composition%'!$B69,0,Y$13)*OFFSET('Composition%'!$B69,0,Y$14)))-IF(Y$2=2,0,OFFSET('Composition%'!$B69,0,Y$17)*OFFSET('Composition%'!$B69,0,Y$18)*(Y$24*EXP(-Y$25/($B99+273)/RGas)))+ReactionRateK3!Y99</f>
        <v>3.4105120255418557E-9</v>
      </c>
      <c r="Z99" s="73">
        <f ca="1">IF(Z$2=0,0,Z$22*EXP(Z$23/($B99+273)/RGas)*(OFFSET('Composition%'!$B69,0,Z$13)*OFFSET('Composition%'!$B69,0,Z$14)))-IF(Z$2=2,0,OFFSET('Composition%'!$B69,0,Z$17)*OFFSET('Composition%'!$B69,0,Z$18)*(Z$24*EXP(-Z$25/($B99+273)/RGas)))+ReactionRateK3!Z99</f>
        <v>0</v>
      </c>
      <c r="AA99" s="73">
        <f ca="1">IF(AA$2=0,0,AA$22*EXP(AA$23/($B99+273)/RGas)*(OFFSET('Composition%'!$B69,0,AA$13)*OFFSET('Composition%'!$B69,0,AA$14)))-IF(AA$2=2,0,OFFSET('Composition%'!$B69,0,AA$17)*OFFSET('Composition%'!$B69,0,AA$18)*(AA$24*EXP(-AA$25/($B99+273)/RGas)))+ReactionRateK3!AA99</f>
        <v>0</v>
      </c>
      <c r="AB99" s="73">
        <f ca="1">IF(AB$2=0,0,AB$22*EXP(AB$23/($B99+273)/RGas)*(OFFSET('Composition%'!$B69,0,AB$13)*OFFSET('Composition%'!$B69,0,AB$14)))-IF(AB$2=2,0,OFFSET('Composition%'!$B69,0,AB$17)*OFFSET('Composition%'!$B69,0,AB$18)*(AB$24*EXP(-AB$25/($B99+273)/RGas)))+ReactionRateK3!AB99</f>
        <v>0</v>
      </c>
      <c r="AC99" s="73">
        <f ca="1">IF(AC$2=0,0,AC$22*EXP(AC$23/($B99+273)/RGas)*(OFFSET('Composition%'!$B69,0,AC$13)*OFFSET('Composition%'!$B69,0,AC$14)))-IF(AC$2=2,0,OFFSET('Composition%'!$B69,0,AC$17)*OFFSET('Composition%'!$B69,0,AC$18)*(AC$24*EXP(-AC$25/($B99+273)/RGas)))+ReactionRateK3!AC99</f>
        <v>0</v>
      </c>
      <c r="AD99" s="73">
        <f ca="1">IF(AD$2=0,0,AD$22*EXP(AD$23/($B99+273)/RGas)*(OFFSET('Composition%'!$B69,0,AD$13)*OFFSET('Composition%'!$B69,0,AD$14)))-IF(AD$2=2,0,OFFSET('Composition%'!$B69,0,AD$17)*OFFSET('Composition%'!$B69,0,AD$18)*(AD$24*EXP(-AD$25/($B99+273)/RGas)))+ReactionRateK3!AD99</f>
        <v>0</v>
      </c>
      <c r="AE99" s="73">
        <f ca="1">IF(AE$2=0,0,AE$22*EXP(AE$23/($B99+273)/RGas)*(OFFSET('Composition%'!$B69,0,AE$13)*OFFSET('Composition%'!$B69,0,AE$14)))-IF(AE$2=2,0,OFFSET('Composition%'!$B69,0,AE$17)*OFFSET('Composition%'!$B69,0,AE$18)*(AE$24*EXP(-AE$25/($B99+273)/RGas)))+ReactionRateK3!AE99</f>
        <v>0</v>
      </c>
      <c r="AF99" s="73"/>
      <c r="AG99" s="73">
        <f ca="1">IF(AG$2=0,0,AG$22*EXP(AG$23/($B99+273)/RGas)*(OFFSET('Composition%'!$B69,0,AG$13)*OFFSET('Composition%'!$B69,0,AG$14)))-IF(AG$2=2,0,OFFSET('Composition%'!$B69,0,AG$17)*OFFSET('Composition%'!$B69,0,AG$18)*(AG$24*EXP(-AG$25/($B99+273)/RGas)))+ReactionRateK3!AG99</f>
        <v>0</v>
      </c>
      <c r="AH99" s="73">
        <f ca="1">IF(AH$2=0,0,AH$22*EXP(AH$23/($B99+273)/RGas)*(OFFSET('Composition%'!$B69,0,AH$13)*OFFSET('Composition%'!$B69,0,AH$14)))-IF(AH$2=2,0,OFFSET('Composition%'!$B69,0,AH$17)*OFFSET('Composition%'!$B69,0,AH$18)*(AH$24*EXP(-AH$25/($B99+273)/RGas)))+ReactionRateK3!AH99</f>
        <v>0</v>
      </c>
      <c r="AI99" s="73">
        <f ca="1">IF(AI$2=0,0,AI$22*EXP(AI$23/($B99+273)/RGas)*(OFFSET('Composition%'!$B69,0,AI$13)*OFFSET('Composition%'!$B69,0,AI$14)))-IF(AI$2=2,0,OFFSET('Composition%'!$B69,0,AI$17)*OFFSET('Composition%'!$B69,0,AI$18)*(AI$24*EXP(-AI$25/($B99+273)/RGas)))+ReactionRateK3!AI99</f>
        <v>0</v>
      </c>
      <c r="AJ99" s="73">
        <f ca="1">IF(AJ$2=0,0,AJ$22*EXP(AJ$23/($B99+273)/RGas)*(OFFSET('Composition%'!$B69,0,AJ$13)*OFFSET('Composition%'!$B69,0,AJ$14)))-IF(AJ$2=2,0,OFFSET('Composition%'!$B69,0,AJ$17)*OFFSET('Composition%'!$B69,0,AJ$18)*(AJ$24*EXP(-AJ$25/($B99+273)/RGas)))+ReactionRateK3!AJ99</f>
        <v>0</v>
      </c>
      <c r="AK99" s="73">
        <f ca="1">IF(AK$2=0,0,AK$22*EXP(AK$23/($B99+273)/RGas)*(OFFSET('Composition%'!$B69,0,AK$13)*OFFSET('Composition%'!$B69,0,AK$14)))-IF(AK$2=2,0,OFFSET('Composition%'!$B69,0,AK$17)*OFFSET('Composition%'!$B69,0,AK$18)*(AK$24*EXP(-AK$25/($B99+273)/RGas)))+ReactionRateK3!AK99</f>
        <v>0</v>
      </c>
      <c r="AL99" s="73">
        <f ca="1">IF(AL$2=0,0,AL$22*EXP(AL$23/($B99+273)/RGas)*(OFFSET('Composition%'!$B69,0,AL$13)*OFFSET('Composition%'!$B69,0,AL$14)))-IF(AL$2=2,0,OFFSET('Composition%'!$B69,0,AL$17)*OFFSET('Composition%'!$B69,0,AL$18)*(AL$24*EXP(-AL$25/($B99+273)/RGas)))+ReactionRateK3!AL99</f>
        <v>0</v>
      </c>
      <c r="AM99" s="73"/>
      <c r="AN99" s="73">
        <f ca="1">IF(AN$2=0,0,AN$22*EXP(AN$23/($B99+273)/RGas)*(OFFSET('Composition%'!$B69,0,AN$13)*OFFSET('Composition%'!$B69,0,AN$14)))-IF(AN$2=2,0,OFFSET('Composition%'!$B69,0,AN$17)*OFFSET('Composition%'!$B69,0,AN$18)*(AN$24*EXP(-AN$25/($B99+273)/RGas)))+ReactionRateK3!AN99</f>
        <v>0</v>
      </c>
      <c r="AO99" s="73">
        <f ca="1">IF(AO$2=0,0,AO$22*EXP(AO$23/($B99+273)/RGas)*(OFFSET('Composition%'!$B69,0,AO$13)*OFFSET('Composition%'!$B69,0,AO$14)))-IF(AO$2=2,0,OFFSET('Composition%'!$B69,0,AO$17)*OFFSET('Composition%'!$B69,0,AO$18)*(AO$24*EXP(-AO$25/($B99+273)/RGas)))+ReactionRateK3!AO99</f>
        <v>0</v>
      </c>
      <c r="AP99" s="73">
        <f ca="1">IF(AP$2=0,0,AP$22*EXP(AP$23/($B99+273)/RGas)*(OFFSET('Composition%'!$B69,0,AP$13)*OFFSET('Composition%'!$B69,0,AP$14)))-IF(AP$2=2,0,OFFSET('Composition%'!$B69,0,AP$17)*OFFSET('Composition%'!$B69,0,AP$18)*(AP$24*EXP(-AP$25/($B99+273)/RGas)))+ReactionRateK3!AP99</f>
        <v>7.4355594825192612E-12</v>
      </c>
      <c r="AQ99" s="73">
        <f ca="1">IF(AQ$2=0,0,AQ$22*EXP(AQ$23/($B99+273)/RGas)*(OFFSET('Composition%'!$B69,0,AQ$13)*OFFSET('Composition%'!$B69,0,AQ$14)))-IF(AQ$2=2,0,OFFSET('Composition%'!$B69,0,AQ$17)*OFFSET('Composition%'!$B69,0,AQ$18)*(AQ$24*EXP(-AQ$25/($B99+273)/RGas)))+ReactionRateK3!AQ99</f>
        <v>0</v>
      </c>
      <c r="AR99" s="73">
        <f ca="1">IF(AR$2=0,0,AR$22*EXP(AR$23/($B99+273)/RGas)*(OFFSET('Composition%'!$B69,0,AR$13)*OFFSET('Composition%'!$B69,0,AR$14)))-IF(AR$2=2,0,OFFSET('Composition%'!$B69,0,AR$17)*OFFSET('Composition%'!$B69,0,AR$18)*(AR$24*EXP(-AR$25/($B99+273)/RGas)))+ReactionRateK3!AR99</f>
        <v>0</v>
      </c>
    </row>
    <row r="100" spans="1:44">
      <c r="A100" s="3">
        <f t="shared" si="10"/>
        <v>3.3999999999999959</v>
      </c>
      <c r="B100" s="19">
        <f ca="1">'Composition%'!B70</f>
        <v>414.3185973404436</v>
      </c>
      <c r="C100">
        <f t="shared" si="11"/>
        <v>30</v>
      </c>
      <c r="D100" s="26" t="e">
        <f>(#REF!*ReactionRateK4!C100)^3</f>
        <v>#REF!</v>
      </c>
      <c r="E100" s="4"/>
      <c r="F100" s="73">
        <f ca="1">IF(F$2=0,0,F$22*EXP(F$23/($B100+273)/RGas)*(OFFSET('Composition%'!$B70,0,F$13)*OFFSET('Composition%'!$B70,0,F$14)))-IF(F$2=2,0,OFFSET('Composition%'!$B70,0,F$17)*OFFSET('Composition%'!$B70,0,F$18)*(F$24*EXP(-F$25/($B100+273)/RGas)))+ReactionRateK3!F100</f>
        <v>7.0025725314830922E-3</v>
      </c>
      <c r="G100" s="73">
        <f ca="1">IF(G$2=0,0,G$22*EXP(G$23/($B100+273)/RGas)*(OFFSET('Composition%'!$B70,0,G$13)*OFFSET('Composition%'!$B70,0,G$14)))-IF(G$2=2,0,OFFSET('Composition%'!$B70,0,G$17)*OFFSET('Composition%'!$B70,0,G$18)*(G$24*EXP(-G$25/($B100+273)/RGas)))+ReactionRateK3!G100</f>
        <v>2.7591991468564532E-3</v>
      </c>
      <c r="H100" s="73">
        <f ca="1">IF(H$2=0,0,H$22*EXP(H$23/($B100+273)/RGas)*(OFFSET('Composition%'!$B70,0,H$13)*OFFSET('Composition%'!$B70,0,H$14)))-IF(H$2=2,0,OFFSET('Composition%'!$B70,0,H$17)*OFFSET('Composition%'!$B70,0,H$18)*(H$24*EXP(-H$25/($B100+273)/RGas)))+ReactionRateK3!H100</f>
        <v>-6.9014034215559714E-6</v>
      </c>
      <c r="I100" s="73">
        <f ca="1">IF(I$2=0,0,I$22*EXP(I$23/($B100+273)/RGas)*(OFFSET('Composition%'!$B70,0,I$13)*OFFSET('Composition%'!$B70,0,I$14)))-IF(I$2=2,0,OFFSET('Composition%'!$B70,0,I$17)*OFFSET('Composition%'!$B70,0,I$18)*(I$24*EXP(-I$25/($B100+273)/RGas)))+ReactionRateK3!I100</f>
        <v>1.5660227500296954E-5</v>
      </c>
      <c r="J100" s="73"/>
      <c r="K100" s="73">
        <f ca="1">IF(K$2=0,0,K$22*EXP(K$23/($B100+273)/RGas)*(OFFSET('Composition%'!$B70,0,K$13)*OFFSET('Composition%'!$B70,0,K$14)))-IF(K$2=2,0,OFFSET('Composition%'!$B70,0,K$17)*OFFSET('Composition%'!$B70,0,K$18)*(K$24*EXP(-K$25/($B100+273)/RGas)))+ReactionRateK3!K100</f>
        <v>2.9980783024937386E-2</v>
      </c>
      <c r="L100" s="73">
        <f ca="1">IF(L$2=0,0,L$22*EXP(L$23/($B100+273)/RGas)*(OFFSET('Composition%'!$B70,0,L$13)*OFFSET('Composition%'!$B70,0,L$14)))-IF(L$2=2,0,OFFSET('Composition%'!$B70,0,L$17)*OFFSET('Composition%'!$B70,0,L$18)*(L$24*EXP(-L$25/($B100+273)/RGas)))+ReactionRateK3!L100</f>
        <v>-5.7503937352187699E-3</v>
      </c>
      <c r="M100" s="73">
        <f ca="1">IF(M$2=0,0,M$22*EXP(M$23/($B100+273)/RGas)*(OFFSET('Composition%'!$B70,0,M$13)*OFFSET('Composition%'!$B70,0,M$14)))-IF(M$2=2,0,OFFSET('Composition%'!$B70,0,M$17)*OFFSET('Composition%'!$B70,0,M$18)*(M$24*EXP(-M$25/($B100+273)/RGas)))+ReactionRateK3!M100</f>
        <v>0</v>
      </c>
      <c r="N100" s="73"/>
      <c r="O100" s="73">
        <f ca="1">IF(O$2=0,0,O$22*EXP(O$23/($B100+273)/RGas)*(OFFSET('Composition%'!$B70,0,O$13)*OFFSET('Composition%'!$B70,0,O$14)))-IF(O$2=2,0,OFFSET('Composition%'!$B70,0,O$17)*OFFSET('Composition%'!$B70,0,O$18)*(O$24*EXP(-O$25/($B100+273)/RGas)))+ReactionRateK3!O100</f>
        <v>0</v>
      </c>
      <c r="P100" s="73">
        <f ca="1">IF(P$2=0,0,P$22*EXP(P$23/($B100+273)/RGas)*(OFFSET('Composition%'!$B70,0,P$13)*OFFSET('Composition%'!$B70,0,P$14)))-IF(P$2=2,0,OFFSET('Composition%'!$B70,0,P$17)*OFFSET('Composition%'!$B70,0,P$18)*(P$24*EXP(-P$25/($B100+273)/RGas)))+ReactionRateK3!P100</f>
        <v>2.7716626072238799E-2</v>
      </c>
      <c r="Q100" s="73">
        <f ca="1">IF(Q$2=0,0,Q$22*EXP(Q$23/($B100+273)/RGas)*(OFFSET('Composition%'!$B70,0,Q$13)*OFFSET('Composition%'!$B70,0,Q$14)))-IF(Q$2=2,0,OFFSET('Composition%'!$B70,0,Q$17)*OFFSET('Composition%'!$B70,0,Q$18)*(Q$24*EXP(-Q$25/($B100+273)/RGas)))+ReactionRateK3!Q100</f>
        <v>2.1456637374444812E-4</v>
      </c>
      <c r="R100" s="73">
        <f ca="1">IF(R$2=0,0,R$22*EXP(R$23/($B100+273)/RGas)*(OFFSET('Composition%'!$B70,0,R$13)*OFFSET('Composition%'!$B70,0,R$14)))-IF(R$2=2,0,OFFSET('Composition%'!$B70,0,R$17)*OFFSET('Composition%'!$B70,0,R$18)*(R$24*EXP(-R$25/($B100+273)/RGas)))+ReactionRateK3!R100</f>
        <v>5.443966474148685E-5</v>
      </c>
      <c r="S100" s="73"/>
      <c r="T100" s="73">
        <f ca="1">IF(T$2=0,0,T$22*EXP(T$23/($B100+273)/RGas)*(OFFSET('Composition%'!$B70,0,T$13)*OFFSET('Composition%'!$B70,0,T$14)))-IF(T$2=2,0,OFFSET('Composition%'!$B70,0,T$17)*OFFSET('Composition%'!$B70,0,T$18)*(T$24*EXP(-T$25/($B100+273)/RGas)))+ReactionRateK3!T100</f>
        <v>7.1859879574419925E-4</v>
      </c>
      <c r="U100" s="73">
        <f ca="1">IF(U$2=0,0,U$22*EXP(U$23/($B100+273)/RGas)*(OFFSET('Composition%'!$B70,0,U$13)*OFFSET('Composition%'!$B70,0,U$14)))-IF(U$2=2,0,OFFSET('Composition%'!$B70,0,U$17)*OFFSET('Composition%'!$B70,0,U$18)*(U$24*EXP(-U$25/($B100+273)/RGas)))+ReactionRateK3!U100</f>
        <v>8.1751044352322911E-6</v>
      </c>
      <c r="V100" s="73">
        <f ca="1">IF(V$2=0,0,V$22*EXP(V$23/($B100+273)/RGas)*(OFFSET('Composition%'!$B70,0,V$13)*OFFSET('Composition%'!$B70,0,V$14)))-IF(V$2=2,0,OFFSET('Composition%'!$B70,0,V$17)*OFFSET('Composition%'!$B70,0,V$18)*(V$24*EXP(-V$25/($B100+273)/RGas)))+ReactionRateK3!V100</f>
        <v>0</v>
      </c>
      <c r="W100" s="73">
        <f ca="1">IF(W$2=0,0,W$22*EXP(W$23/($B100+273)/RGas)*(OFFSET('Composition%'!$B70,0,W$13)*OFFSET('Composition%'!$B70,0,W$14)))-IF(W$2=2,0,OFFSET('Composition%'!$B70,0,W$17)*OFFSET('Composition%'!$B70,0,W$18)*(W$24*EXP(-W$25/($B100+273)/RGas)))+ReactionRateK3!W100</f>
        <v>0</v>
      </c>
      <c r="X100" s="73">
        <f ca="1">IF(X$2=0,0,X$22*EXP(X$23/($B100+273)/RGas)*(OFFSET('Composition%'!$B70,0,X$13)*OFFSET('Composition%'!$B70,0,X$14)))-IF(X$2=2,0,OFFSET('Composition%'!$B70,0,X$17)*OFFSET('Composition%'!$B70,0,X$18)*(X$24*EXP(-X$25/($B100+273)/RGas)))+ReactionRateK3!X100</f>
        <v>6.8880060980195207E-8</v>
      </c>
      <c r="Y100" s="73">
        <f ca="1">IF(Y$2=0,0,Y$22*EXP(Y$23/($B100+273)/RGas)*(OFFSET('Composition%'!$B70,0,Y$13)*OFFSET('Composition%'!$B70,0,Y$14)))-IF(Y$2=2,0,OFFSET('Composition%'!$B70,0,Y$17)*OFFSET('Composition%'!$B70,0,Y$18)*(Y$24*EXP(-Y$25/($B100+273)/RGas)))+ReactionRateK3!Y100</f>
        <v>3.409155837900393E-9</v>
      </c>
      <c r="Z100" s="73">
        <f ca="1">IF(Z$2=0,0,Z$22*EXP(Z$23/($B100+273)/RGas)*(OFFSET('Composition%'!$B70,0,Z$13)*OFFSET('Composition%'!$B70,0,Z$14)))-IF(Z$2=2,0,OFFSET('Composition%'!$B70,0,Z$17)*OFFSET('Composition%'!$B70,0,Z$18)*(Z$24*EXP(-Z$25/($B100+273)/RGas)))+ReactionRateK3!Z100</f>
        <v>0</v>
      </c>
      <c r="AA100" s="73">
        <f ca="1">IF(AA$2=0,0,AA$22*EXP(AA$23/($B100+273)/RGas)*(OFFSET('Composition%'!$B70,0,AA$13)*OFFSET('Composition%'!$B70,0,AA$14)))-IF(AA$2=2,0,OFFSET('Composition%'!$B70,0,AA$17)*OFFSET('Composition%'!$B70,0,AA$18)*(AA$24*EXP(-AA$25/($B100+273)/RGas)))+ReactionRateK3!AA100</f>
        <v>0</v>
      </c>
      <c r="AB100" s="73">
        <f ca="1">IF(AB$2=0,0,AB$22*EXP(AB$23/($B100+273)/RGas)*(OFFSET('Composition%'!$B70,0,AB$13)*OFFSET('Composition%'!$B70,0,AB$14)))-IF(AB$2=2,0,OFFSET('Composition%'!$B70,0,AB$17)*OFFSET('Composition%'!$B70,0,AB$18)*(AB$24*EXP(-AB$25/($B100+273)/RGas)))+ReactionRateK3!AB100</f>
        <v>0</v>
      </c>
      <c r="AC100" s="73">
        <f ca="1">IF(AC$2=0,0,AC$22*EXP(AC$23/($B100+273)/RGas)*(OFFSET('Composition%'!$B70,0,AC$13)*OFFSET('Composition%'!$B70,0,AC$14)))-IF(AC$2=2,0,OFFSET('Composition%'!$B70,0,AC$17)*OFFSET('Composition%'!$B70,0,AC$18)*(AC$24*EXP(-AC$25/($B100+273)/RGas)))+ReactionRateK3!AC100</f>
        <v>0</v>
      </c>
      <c r="AD100" s="73">
        <f ca="1">IF(AD$2=0,0,AD$22*EXP(AD$23/($B100+273)/RGas)*(OFFSET('Composition%'!$B70,0,AD$13)*OFFSET('Composition%'!$B70,0,AD$14)))-IF(AD$2=2,0,OFFSET('Composition%'!$B70,0,AD$17)*OFFSET('Composition%'!$B70,0,AD$18)*(AD$24*EXP(-AD$25/($B100+273)/RGas)))+ReactionRateK3!AD100</f>
        <v>0</v>
      </c>
      <c r="AE100" s="73">
        <f ca="1">IF(AE$2=0,0,AE$22*EXP(AE$23/($B100+273)/RGas)*(OFFSET('Composition%'!$B70,0,AE$13)*OFFSET('Composition%'!$B70,0,AE$14)))-IF(AE$2=2,0,OFFSET('Composition%'!$B70,0,AE$17)*OFFSET('Composition%'!$B70,0,AE$18)*(AE$24*EXP(-AE$25/($B100+273)/RGas)))+ReactionRateK3!AE100</f>
        <v>0</v>
      </c>
      <c r="AF100" s="73"/>
      <c r="AG100" s="73">
        <f ca="1">IF(AG$2=0,0,AG$22*EXP(AG$23/($B100+273)/RGas)*(OFFSET('Composition%'!$B70,0,AG$13)*OFFSET('Composition%'!$B70,0,AG$14)))-IF(AG$2=2,0,OFFSET('Composition%'!$B70,0,AG$17)*OFFSET('Composition%'!$B70,0,AG$18)*(AG$24*EXP(-AG$25/($B100+273)/RGas)))+ReactionRateK3!AG100</f>
        <v>0</v>
      </c>
      <c r="AH100" s="73">
        <f ca="1">IF(AH$2=0,0,AH$22*EXP(AH$23/($B100+273)/RGas)*(OFFSET('Composition%'!$B70,0,AH$13)*OFFSET('Composition%'!$B70,0,AH$14)))-IF(AH$2=2,0,OFFSET('Composition%'!$B70,0,AH$17)*OFFSET('Composition%'!$B70,0,AH$18)*(AH$24*EXP(-AH$25/($B100+273)/RGas)))+ReactionRateK3!AH100</f>
        <v>0</v>
      </c>
      <c r="AI100" s="73">
        <f ca="1">IF(AI$2=0,0,AI$22*EXP(AI$23/($B100+273)/RGas)*(OFFSET('Composition%'!$B70,0,AI$13)*OFFSET('Composition%'!$B70,0,AI$14)))-IF(AI$2=2,0,OFFSET('Composition%'!$B70,0,AI$17)*OFFSET('Composition%'!$B70,0,AI$18)*(AI$24*EXP(-AI$25/($B100+273)/RGas)))+ReactionRateK3!AI100</f>
        <v>0</v>
      </c>
      <c r="AJ100" s="73">
        <f ca="1">IF(AJ$2=0,0,AJ$22*EXP(AJ$23/($B100+273)/RGas)*(OFFSET('Composition%'!$B70,0,AJ$13)*OFFSET('Composition%'!$B70,0,AJ$14)))-IF(AJ$2=2,0,OFFSET('Composition%'!$B70,0,AJ$17)*OFFSET('Composition%'!$B70,0,AJ$18)*(AJ$24*EXP(-AJ$25/($B100+273)/RGas)))+ReactionRateK3!AJ100</f>
        <v>0</v>
      </c>
      <c r="AK100" s="73">
        <f ca="1">IF(AK$2=0,0,AK$22*EXP(AK$23/($B100+273)/RGas)*(OFFSET('Composition%'!$B70,0,AK$13)*OFFSET('Composition%'!$B70,0,AK$14)))-IF(AK$2=2,0,OFFSET('Composition%'!$B70,0,AK$17)*OFFSET('Composition%'!$B70,0,AK$18)*(AK$24*EXP(-AK$25/($B100+273)/RGas)))+ReactionRateK3!AK100</f>
        <v>0</v>
      </c>
      <c r="AL100" s="73">
        <f ca="1">IF(AL$2=0,0,AL$22*EXP(AL$23/($B100+273)/RGas)*(OFFSET('Composition%'!$B70,0,AL$13)*OFFSET('Composition%'!$B70,0,AL$14)))-IF(AL$2=2,0,OFFSET('Composition%'!$B70,0,AL$17)*OFFSET('Composition%'!$B70,0,AL$18)*(AL$24*EXP(-AL$25/($B100+273)/RGas)))+ReactionRateK3!AL100</f>
        <v>0</v>
      </c>
      <c r="AM100" s="73"/>
      <c r="AN100" s="73">
        <f ca="1">IF(AN$2=0,0,AN$22*EXP(AN$23/($B100+273)/RGas)*(OFFSET('Composition%'!$B70,0,AN$13)*OFFSET('Composition%'!$B70,0,AN$14)))-IF(AN$2=2,0,OFFSET('Composition%'!$B70,0,AN$17)*OFFSET('Composition%'!$B70,0,AN$18)*(AN$24*EXP(-AN$25/($B100+273)/RGas)))+ReactionRateK3!AN100</f>
        <v>0</v>
      </c>
      <c r="AO100" s="73">
        <f ca="1">IF(AO$2=0,0,AO$22*EXP(AO$23/($B100+273)/RGas)*(OFFSET('Composition%'!$B70,0,AO$13)*OFFSET('Composition%'!$B70,0,AO$14)))-IF(AO$2=2,0,OFFSET('Composition%'!$B70,0,AO$17)*OFFSET('Composition%'!$B70,0,AO$18)*(AO$24*EXP(-AO$25/($B100+273)/RGas)))+ReactionRateK3!AO100</f>
        <v>0</v>
      </c>
      <c r="AP100" s="73">
        <f ca="1">IF(AP$2=0,0,AP$22*EXP(AP$23/($B100+273)/RGas)*(OFFSET('Composition%'!$B70,0,AP$13)*OFFSET('Composition%'!$B70,0,AP$14)))-IF(AP$2=2,0,OFFSET('Composition%'!$B70,0,AP$17)*OFFSET('Composition%'!$B70,0,AP$18)*(AP$24*EXP(-AP$25/($B100+273)/RGas)))+ReactionRateK3!AP100</f>
        <v>7.4358973821112911E-12</v>
      </c>
      <c r="AQ100" s="73">
        <f ca="1">IF(AQ$2=0,0,AQ$22*EXP(AQ$23/($B100+273)/RGas)*(OFFSET('Composition%'!$B70,0,AQ$13)*OFFSET('Composition%'!$B70,0,AQ$14)))-IF(AQ$2=2,0,OFFSET('Composition%'!$B70,0,AQ$17)*OFFSET('Composition%'!$B70,0,AQ$18)*(AQ$24*EXP(-AQ$25/($B100+273)/RGas)))+ReactionRateK3!AQ100</f>
        <v>0</v>
      </c>
      <c r="AR100" s="73">
        <f ca="1">IF(AR$2=0,0,AR$22*EXP(AR$23/($B100+273)/RGas)*(OFFSET('Composition%'!$B70,0,AR$13)*OFFSET('Composition%'!$B70,0,AR$14)))-IF(AR$2=2,0,OFFSET('Composition%'!$B70,0,AR$17)*OFFSET('Composition%'!$B70,0,AR$18)*(AR$24*EXP(-AR$25/($B100+273)/RGas)))+ReactionRateK3!AR100</f>
        <v>0</v>
      </c>
    </row>
    <row r="101" spans="1:44">
      <c r="A101" s="3">
        <f t="shared" si="10"/>
        <v>3.4499999999999957</v>
      </c>
      <c r="B101" s="19">
        <f ca="1">'Composition%'!B71</f>
        <v>414.33385292815359</v>
      </c>
      <c r="C101">
        <f t="shared" si="11"/>
        <v>30</v>
      </c>
      <c r="D101" s="26" t="e">
        <f>(#REF!*ReactionRateK4!C101)^3</f>
        <v>#REF!</v>
      </c>
      <c r="E101" s="4"/>
      <c r="F101" s="73">
        <f ca="1">IF(F$2=0,0,F$22*EXP(F$23/($B101+273)/RGas)*(OFFSET('Composition%'!$B71,0,F$13)*OFFSET('Composition%'!$B71,0,F$14)))-IF(F$2=2,0,OFFSET('Composition%'!$B71,0,F$17)*OFFSET('Composition%'!$B71,0,F$18)*(F$24*EXP(-F$25/($B101+273)/RGas)))+ReactionRateK3!F101</f>
        <v>6.8811199311297373E-3</v>
      </c>
      <c r="G101" s="73">
        <f ca="1">IF(G$2=0,0,G$22*EXP(G$23/($B101+273)/RGas)*(OFFSET('Composition%'!$B71,0,G$13)*OFFSET('Composition%'!$B71,0,G$14)))-IF(G$2=2,0,OFFSET('Composition%'!$B71,0,G$17)*OFFSET('Composition%'!$B71,0,G$18)*(G$24*EXP(-G$25/($B101+273)/RGas)))+ReactionRateK3!G101</f>
        <v>2.7144978447821103E-3</v>
      </c>
      <c r="H101" s="73">
        <f ca="1">IF(H$2=0,0,H$22*EXP(H$23/($B101+273)/RGas)*(OFFSET('Composition%'!$B71,0,H$13)*OFFSET('Composition%'!$B71,0,H$14)))-IF(H$2=2,0,OFFSET('Composition%'!$B71,0,H$17)*OFFSET('Composition%'!$B71,0,H$18)*(H$24*EXP(-H$25/($B101+273)/RGas)))+ReactionRateK3!H101</f>
        <v>-6.8803775182595633E-6</v>
      </c>
      <c r="I101" s="73">
        <f ca="1">IF(I$2=0,0,I$22*EXP(I$23/($B101+273)/RGas)*(OFFSET('Composition%'!$B71,0,I$13)*OFFSET('Composition%'!$B71,0,I$14)))-IF(I$2=2,0,OFFSET('Composition%'!$B71,0,I$17)*OFFSET('Composition%'!$B71,0,I$18)*(I$24*EXP(-I$25/($B101+273)/RGas)))+ReactionRateK3!I101</f>
        <v>1.5382419643687573E-5</v>
      </c>
      <c r="J101" s="73"/>
      <c r="K101" s="73">
        <f ca="1">IF(K$2=0,0,K$22*EXP(K$23/($B101+273)/RGas)*(OFFSET('Composition%'!$B71,0,K$13)*OFFSET('Composition%'!$B71,0,K$14)))-IF(K$2=2,0,OFFSET('Composition%'!$B71,0,K$17)*OFFSET('Composition%'!$B71,0,K$18)*(K$24*EXP(-K$25/($B101+273)/RGas)))+ReactionRateK3!K101</f>
        <v>2.9365495578948408E-2</v>
      </c>
      <c r="L101" s="73">
        <f ca="1">IF(L$2=0,0,L$22*EXP(L$23/($B101+273)/RGas)*(OFFSET('Composition%'!$B71,0,L$13)*OFFSET('Composition%'!$B71,0,L$14)))-IF(L$2=2,0,OFFSET('Composition%'!$B71,0,L$17)*OFFSET('Composition%'!$B71,0,L$18)*(L$24*EXP(-L$25/($B101+273)/RGas)))+ReactionRateK3!L101</f>
        <v>-5.6570709533331574E-3</v>
      </c>
      <c r="M101" s="73">
        <f ca="1">IF(M$2=0,0,M$22*EXP(M$23/($B101+273)/RGas)*(OFFSET('Composition%'!$B71,0,M$13)*OFFSET('Composition%'!$B71,0,M$14)))-IF(M$2=2,0,OFFSET('Composition%'!$B71,0,M$17)*OFFSET('Composition%'!$B71,0,M$18)*(M$24*EXP(-M$25/($B101+273)/RGas)))+ReactionRateK3!M101</f>
        <v>0</v>
      </c>
      <c r="N101" s="73"/>
      <c r="O101" s="73">
        <f ca="1">IF(O$2=0,0,O$22*EXP(O$23/($B101+273)/RGas)*(OFFSET('Composition%'!$B71,0,O$13)*OFFSET('Composition%'!$B71,0,O$14)))-IF(O$2=2,0,OFFSET('Composition%'!$B71,0,O$17)*OFFSET('Composition%'!$B71,0,O$18)*(O$24*EXP(-O$25/($B101+273)/RGas)))+ReactionRateK3!O101</f>
        <v>0</v>
      </c>
      <c r="P101" s="73">
        <f ca="1">IF(P$2=0,0,P$22*EXP(P$23/($B101+273)/RGas)*(OFFSET('Composition%'!$B71,0,P$13)*OFFSET('Composition%'!$B71,0,P$14)))-IF(P$2=2,0,OFFSET('Composition%'!$B71,0,P$17)*OFFSET('Composition%'!$B71,0,P$18)*(P$24*EXP(-P$25/($B101+273)/RGas)))+ReactionRateK3!P101</f>
        <v>2.7629305659049141E-2</v>
      </c>
      <c r="Q101" s="73">
        <f ca="1">IF(Q$2=0,0,Q$22*EXP(Q$23/($B101+273)/RGas)*(OFFSET('Composition%'!$B71,0,Q$13)*OFFSET('Composition%'!$B71,0,Q$14)))-IF(Q$2=2,0,OFFSET('Composition%'!$B71,0,Q$17)*OFFSET('Composition%'!$B71,0,Q$18)*(Q$24*EXP(-Q$25/($B101+273)/RGas)))+ReactionRateK3!Q101</f>
        <v>2.176075260661611E-4</v>
      </c>
      <c r="R101" s="73">
        <f ca="1">IF(R$2=0,0,R$22*EXP(R$23/($B101+273)/RGas)*(OFFSET('Composition%'!$B71,0,R$13)*OFFSET('Composition%'!$B71,0,R$14)))-IF(R$2=2,0,OFFSET('Composition%'!$B71,0,R$17)*OFFSET('Composition%'!$B71,0,R$18)*(R$24*EXP(-R$25/($B101+273)/RGas)))+ReactionRateK3!R101</f>
        <v>5.6018400388290791E-5</v>
      </c>
      <c r="S101" s="73"/>
      <c r="T101" s="73">
        <f ca="1">IF(T$2=0,0,T$22*EXP(T$23/($B101+273)/RGas)*(OFFSET('Composition%'!$B71,0,T$13)*OFFSET('Composition%'!$B71,0,T$14)))-IF(T$2=2,0,OFFSET('Composition%'!$B71,0,T$17)*OFFSET('Composition%'!$B71,0,T$18)*(T$24*EXP(-T$25/($B101+273)/RGas)))+ReactionRateK3!T101</f>
        <v>6.7215426276760379E-4</v>
      </c>
      <c r="U101" s="73">
        <f ca="1">IF(U$2=0,0,U$22*EXP(U$23/($B101+273)/RGas)*(OFFSET('Composition%'!$B71,0,U$13)*OFFSET('Composition%'!$B71,0,U$14)))-IF(U$2=2,0,OFFSET('Composition%'!$B71,0,U$17)*OFFSET('Composition%'!$B71,0,U$18)*(U$24*EXP(-U$25/($B101+273)/RGas)))+ReactionRateK3!U101</f>
        <v>7.4182814159368631E-6</v>
      </c>
      <c r="V101" s="73">
        <f ca="1">IF(V$2=0,0,V$22*EXP(V$23/($B101+273)/RGas)*(OFFSET('Composition%'!$B71,0,V$13)*OFFSET('Composition%'!$B71,0,V$14)))-IF(V$2=2,0,OFFSET('Composition%'!$B71,0,V$17)*OFFSET('Composition%'!$B71,0,V$18)*(V$24*EXP(-V$25/($B101+273)/RGas)))+ReactionRateK3!V101</f>
        <v>0</v>
      </c>
      <c r="W101" s="73">
        <f ca="1">IF(W$2=0,0,W$22*EXP(W$23/($B101+273)/RGas)*(OFFSET('Composition%'!$B71,0,W$13)*OFFSET('Composition%'!$B71,0,W$14)))-IF(W$2=2,0,OFFSET('Composition%'!$B71,0,W$17)*OFFSET('Composition%'!$B71,0,W$18)*(W$24*EXP(-W$25/($B101+273)/RGas)))+ReactionRateK3!W101</f>
        <v>0</v>
      </c>
      <c r="X101" s="73">
        <f ca="1">IF(X$2=0,0,X$22*EXP(X$23/($B101+273)/RGas)*(OFFSET('Composition%'!$B71,0,X$13)*OFFSET('Composition%'!$B71,0,X$14)))-IF(X$2=2,0,OFFSET('Composition%'!$B71,0,X$17)*OFFSET('Composition%'!$B71,0,X$18)*(X$24*EXP(-X$25/($B101+273)/RGas)))+ReactionRateK3!X101</f>
        <v>6.8854440068241101E-8</v>
      </c>
      <c r="Y101" s="73">
        <f ca="1">IF(Y$2=0,0,Y$22*EXP(Y$23/($B101+273)/RGas)*(OFFSET('Composition%'!$B71,0,Y$13)*OFFSET('Composition%'!$B71,0,Y$14)))-IF(Y$2=2,0,OFFSET('Composition%'!$B71,0,Y$17)*OFFSET('Composition%'!$B71,0,Y$18)*(Y$24*EXP(-Y$25/($B101+273)/RGas)))+ReactionRateK3!Y101</f>
        <v>3.4078877542152491E-9</v>
      </c>
      <c r="Z101" s="73">
        <f ca="1">IF(Z$2=0,0,Z$22*EXP(Z$23/($B101+273)/RGas)*(OFFSET('Composition%'!$B71,0,Z$13)*OFFSET('Composition%'!$B71,0,Z$14)))-IF(Z$2=2,0,OFFSET('Composition%'!$B71,0,Z$17)*OFFSET('Composition%'!$B71,0,Z$18)*(Z$24*EXP(-Z$25/($B101+273)/RGas)))+ReactionRateK3!Z101</f>
        <v>0</v>
      </c>
      <c r="AA101" s="73">
        <f ca="1">IF(AA$2=0,0,AA$22*EXP(AA$23/($B101+273)/RGas)*(OFFSET('Composition%'!$B71,0,AA$13)*OFFSET('Composition%'!$B71,0,AA$14)))-IF(AA$2=2,0,OFFSET('Composition%'!$B71,0,AA$17)*OFFSET('Composition%'!$B71,0,AA$18)*(AA$24*EXP(-AA$25/($B101+273)/RGas)))+ReactionRateK3!AA101</f>
        <v>0</v>
      </c>
      <c r="AB101" s="73">
        <f ca="1">IF(AB$2=0,0,AB$22*EXP(AB$23/($B101+273)/RGas)*(OFFSET('Composition%'!$B71,0,AB$13)*OFFSET('Composition%'!$B71,0,AB$14)))-IF(AB$2=2,0,OFFSET('Composition%'!$B71,0,AB$17)*OFFSET('Composition%'!$B71,0,AB$18)*(AB$24*EXP(-AB$25/($B101+273)/RGas)))+ReactionRateK3!AB101</f>
        <v>0</v>
      </c>
      <c r="AC101" s="73">
        <f ca="1">IF(AC$2=0,0,AC$22*EXP(AC$23/($B101+273)/RGas)*(OFFSET('Composition%'!$B71,0,AC$13)*OFFSET('Composition%'!$B71,0,AC$14)))-IF(AC$2=2,0,OFFSET('Composition%'!$B71,0,AC$17)*OFFSET('Composition%'!$B71,0,AC$18)*(AC$24*EXP(-AC$25/($B101+273)/RGas)))+ReactionRateK3!AC101</f>
        <v>0</v>
      </c>
      <c r="AD101" s="73">
        <f ca="1">IF(AD$2=0,0,AD$22*EXP(AD$23/($B101+273)/RGas)*(OFFSET('Composition%'!$B71,0,AD$13)*OFFSET('Composition%'!$B71,0,AD$14)))-IF(AD$2=2,0,OFFSET('Composition%'!$B71,0,AD$17)*OFFSET('Composition%'!$B71,0,AD$18)*(AD$24*EXP(-AD$25/($B101+273)/RGas)))+ReactionRateK3!AD101</f>
        <v>0</v>
      </c>
      <c r="AE101" s="73">
        <f ca="1">IF(AE$2=0,0,AE$22*EXP(AE$23/($B101+273)/RGas)*(OFFSET('Composition%'!$B71,0,AE$13)*OFFSET('Composition%'!$B71,0,AE$14)))-IF(AE$2=2,0,OFFSET('Composition%'!$B71,0,AE$17)*OFFSET('Composition%'!$B71,0,AE$18)*(AE$24*EXP(-AE$25/($B101+273)/RGas)))+ReactionRateK3!AE101</f>
        <v>0</v>
      </c>
      <c r="AF101" s="73"/>
      <c r="AG101" s="73">
        <f ca="1">IF(AG$2=0,0,AG$22*EXP(AG$23/($B101+273)/RGas)*(OFFSET('Composition%'!$B71,0,AG$13)*OFFSET('Composition%'!$B71,0,AG$14)))-IF(AG$2=2,0,OFFSET('Composition%'!$B71,0,AG$17)*OFFSET('Composition%'!$B71,0,AG$18)*(AG$24*EXP(-AG$25/($B101+273)/RGas)))+ReactionRateK3!AG101</f>
        <v>0</v>
      </c>
      <c r="AH101" s="73">
        <f ca="1">IF(AH$2=0,0,AH$22*EXP(AH$23/($B101+273)/RGas)*(OFFSET('Composition%'!$B71,0,AH$13)*OFFSET('Composition%'!$B71,0,AH$14)))-IF(AH$2=2,0,OFFSET('Composition%'!$B71,0,AH$17)*OFFSET('Composition%'!$B71,0,AH$18)*(AH$24*EXP(-AH$25/($B101+273)/RGas)))+ReactionRateK3!AH101</f>
        <v>0</v>
      </c>
      <c r="AI101" s="73">
        <f ca="1">IF(AI$2=0,0,AI$22*EXP(AI$23/($B101+273)/RGas)*(OFFSET('Composition%'!$B71,0,AI$13)*OFFSET('Composition%'!$B71,0,AI$14)))-IF(AI$2=2,0,OFFSET('Composition%'!$B71,0,AI$17)*OFFSET('Composition%'!$B71,0,AI$18)*(AI$24*EXP(-AI$25/($B101+273)/RGas)))+ReactionRateK3!AI101</f>
        <v>0</v>
      </c>
      <c r="AJ101" s="73">
        <f ca="1">IF(AJ$2=0,0,AJ$22*EXP(AJ$23/($B101+273)/RGas)*(OFFSET('Composition%'!$B71,0,AJ$13)*OFFSET('Composition%'!$B71,0,AJ$14)))-IF(AJ$2=2,0,OFFSET('Composition%'!$B71,0,AJ$17)*OFFSET('Composition%'!$B71,0,AJ$18)*(AJ$24*EXP(-AJ$25/($B101+273)/RGas)))+ReactionRateK3!AJ101</f>
        <v>0</v>
      </c>
      <c r="AK101" s="73">
        <f ca="1">IF(AK$2=0,0,AK$22*EXP(AK$23/($B101+273)/RGas)*(OFFSET('Composition%'!$B71,0,AK$13)*OFFSET('Composition%'!$B71,0,AK$14)))-IF(AK$2=2,0,OFFSET('Composition%'!$B71,0,AK$17)*OFFSET('Composition%'!$B71,0,AK$18)*(AK$24*EXP(-AK$25/($B101+273)/RGas)))+ReactionRateK3!AK101</f>
        <v>0</v>
      </c>
      <c r="AL101" s="73">
        <f ca="1">IF(AL$2=0,0,AL$22*EXP(AL$23/($B101+273)/RGas)*(OFFSET('Composition%'!$B71,0,AL$13)*OFFSET('Composition%'!$B71,0,AL$14)))-IF(AL$2=2,0,OFFSET('Composition%'!$B71,0,AL$17)*OFFSET('Composition%'!$B71,0,AL$18)*(AL$24*EXP(-AL$25/($B101+273)/RGas)))+ReactionRateK3!AL101</f>
        <v>0</v>
      </c>
      <c r="AM101" s="73"/>
      <c r="AN101" s="73">
        <f ca="1">IF(AN$2=0,0,AN$22*EXP(AN$23/($B101+273)/RGas)*(OFFSET('Composition%'!$B71,0,AN$13)*OFFSET('Composition%'!$B71,0,AN$14)))-IF(AN$2=2,0,OFFSET('Composition%'!$B71,0,AN$17)*OFFSET('Composition%'!$B71,0,AN$18)*(AN$24*EXP(-AN$25/($B101+273)/RGas)))+ReactionRateK3!AN101</f>
        <v>0</v>
      </c>
      <c r="AO101" s="73">
        <f ca="1">IF(AO$2=0,0,AO$22*EXP(AO$23/($B101+273)/RGas)*(OFFSET('Composition%'!$B71,0,AO$13)*OFFSET('Composition%'!$B71,0,AO$14)))-IF(AO$2=2,0,OFFSET('Composition%'!$B71,0,AO$17)*OFFSET('Composition%'!$B71,0,AO$18)*(AO$24*EXP(-AO$25/($B101+273)/RGas)))+ReactionRateK3!AO101</f>
        <v>0</v>
      </c>
      <c r="AP101" s="73">
        <f ca="1">IF(AP$2=0,0,AP$22*EXP(AP$23/($B101+273)/RGas)*(OFFSET('Composition%'!$B71,0,AP$13)*OFFSET('Composition%'!$B71,0,AP$14)))-IF(AP$2=2,0,OFFSET('Composition%'!$B71,0,AP$17)*OFFSET('Composition%'!$B71,0,AP$18)*(AP$24*EXP(-AP$25/($B101+273)/RGas)))+ReactionRateK3!AP101</f>
        <v>7.4362039434446664E-12</v>
      </c>
      <c r="AQ101" s="73">
        <f ca="1">IF(AQ$2=0,0,AQ$22*EXP(AQ$23/($B101+273)/RGas)*(OFFSET('Composition%'!$B71,0,AQ$13)*OFFSET('Composition%'!$B71,0,AQ$14)))-IF(AQ$2=2,0,OFFSET('Composition%'!$B71,0,AQ$17)*OFFSET('Composition%'!$B71,0,AQ$18)*(AQ$24*EXP(-AQ$25/($B101+273)/RGas)))+ReactionRateK3!AQ101</f>
        <v>0</v>
      </c>
      <c r="AR101" s="73">
        <f ca="1">IF(AR$2=0,0,AR$22*EXP(AR$23/($B101+273)/RGas)*(OFFSET('Composition%'!$B71,0,AR$13)*OFFSET('Composition%'!$B71,0,AR$14)))-IF(AR$2=2,0,OFFSET('Composition%'!$B71,0,AR$17)*OFFSET('Composition%'!$B71,0,AR$18)*(AR$24*EXP(-AR$25/($B101+273)/RGas)))+ReactionRateK3!AR101</f>
        <v>0</v>
      </c>
    </row>
    <row r="102" spans="1:44">
      <c r="A102" s="3">
        <f t="shared" si="10"/>
        <v>3.4999999999999956</v>
      </c>
      <c r="B102" s="19">
        <f ca="1">'Composition%'!B72</f>
        <v>414.34844901043698</v>
      </c>
      <c r="C102">
        <f t="shared" si="11"/>
        <v>30</v>
      </c>
      <c r="D102" s="26" t="e">
        <f>(#REF!*ReactionRateK4!C102)^3</f>
        <v>#REF!</v>
      </c>
      <c r="E102" s="4"/>
      <c r="F102" s="73">
        <f ca="1">IF(F$2=0,0,F$22*EXP(F$23/($B102+273)/RGas)*(OFFSET('Composition%'!$B72,0,F$13)*OFFSET('Composition%'!$B72,0,F$14)))-IF(F$2=2,0,OFFSET('Composition%'!$B72,0,F$17)*OFFSET('Composition%'!$B72,0,F$18)*(F$24*EXP(-F$25/($B102+273)/RGas)))+ReactionRateK3!F102</f>
        <v>6.7627353624207121E-3</v>
      </c>
      <c r="G102" s="73">
        <f ca="1">IF(G$2=0,0,G$22*EXP(G$23/($B102+273)/RGas)*(OFFSET('Composition%'!$B72,0,G$13)*OFFSET('Composition%'!$B72,0,G$14)))-IF(G$2=2,0,OFFSET('Composition%'!$B72,0,G$17)*OFFSET('Composition%'!$B72,0,G$18)*(G$24*EXP(-G$25/($B102+273)/RGas)))+ReactionRateK3!G102</f>
        <v>2.6708416751496126E-3</v>
      </c>
      <c r="H102" s="73">
        <f ca="1">IF(H$2=0,0,H$22*EXP(H$23/($B102+273)/RGas)*(OFFSET('Composition%'!$B72,0,H$13)*OFFSET('Composition%'!$B72,0,H$14)))-IF(H$2=2,0,OFFSET('Composition%'!$B72,0,H$17)*OFFSET('Composition%'!$B72,0,H$18)*(H$24*EXP(-H$25/($B102+273)/RGas)))+ReactionRateK3!H102</f>
        <v>-6.8572350919714338E-6</v>
      </c>
      <c r="I102" s="73">
        <f ca="1">IF(I$2=0,0,I$22*EXP(I$23/($B102+273)/RGas)*(OFFSET('Composition%'!$B72,0,I$13)*OFFSET('Composition%'!$B72,0,I$14)))-IF(I$2=2,0,OFFSET('Composition%'!$B72,0,I$17)*OFFSET('Composition%'!$B72,0,I$18)*(I$24*EXP(-I$25/($B102+273)/RGas)))+ReactionRateK3!I102</f>
        <v>1.5027484464928617E-5</v>
      </c>
      <c r="J102" s="73"/>
      <c r="K102" s="73">
        <f ca="1">IF(K$2=0,0,K$22*EXP(K$23/($B102+273)/RGas)*(OFFSET('Composition%'!$B72,0,K$13)*OFFSET('Composition%'!$B72,0,K$14)))-IF(K$2=2,0,OFFSET('Composition%'!$B72,0,K$17)*OFFSET('Composition%'!$B72,0,K$18)*(K$24*EXP(-K$25/($B102+273)/RGas)))+ReactionRateK3!K102</f>
        <v>2.8759088323227568E-2</v>
      </c>
      <c r="L102" s="73">
        <f ca="1">IF(L$2=0,0,L$22*EXP(L$23/($B102+273)/RGas)*(OFFSET('Composition%'!$B72,0,L$13)*OFFSET('Composition%'!$B72,0,L$14)))-IF(L$2=2,0,OFFSET('Composition%'!$B72,0,L$17)*OFFSET('Composition%'!$B72,0,L$18)*(L$24*EXP(-L$25/($B102+273)/RGas)))+ReactionRateK3!L102</f>
        <v>-5.5658795246053602E-3</v>
      </c>
      <c r="M102" s="73">
        <f ca="1">IF(M$2=0,0,M$22*EXP(M$23/($B102+273)/RGas)*(OFFSET('Composition%'!$B72,0,M$13)*OFFSET('Composition%'!$B72,0,M$14)))-IF(M$2=2,0,OFFSET('Composition%'!$B72,0,M$17)*OFFSET('Composition%'!$B72,0,M$18)*(M$24*EXP(-M$25/($B102+273)/RGas)))+ReactionRateK3!M102</f>
        <v>0</v>
      </c>
      <c r="N102" s="73"/>
      <c r="O102" s="73">
        <f ca="1">IF(O$2=0,0,O$22*EXP(O$23/($B102+273)/RGas)*(OFFSET('Composition%'!$B72,0,O$13)*OFFSET('Composition%'!$B72,0,O$14)))-IF(O$2=2,0,OFFSET('Composition%'!$B72,0,O$17)*OFFSET('Composition%'!$B72,0,O$18)*(O$24*EXP(-O$25/($B102+273)/RGas)))+ReactionRateK3!O102</f>
        <v>0</v>
      </c>
      <c r="P102" s="73">
        <f ca="1">IF(P$2=0,0,P$22*EXP(P$23/($B102+273)/RGas)*(OFFSET('Composition%'!$B72,0,P$13)*OFFSET('Composition%'!$B72,0,P$14)))-IF(P$2=2,0,OFFSET('Composition%'!$B72,0,P$17)*OFFSET('Composition%'!$B72,0,P$18)*(P$24*EXP(-P$25/($B102+273)/RGas)))+ReactionRateK3!P102</f>
        <v>2.7533705177673569E-2</v>
      </c>
      <c r="Q102" s="73">
        <f ca="1">IF(Q$2=0,0,Q$22*EXP(Q$23/($B102+273)/RGas)*(OFFSET('Composition%'!$B72,0,Q$13)*OFFSET('Composition%'!$B72,0,Q$14)))-IF(Q$2=2,0,OFFSET('Composition%'!$B72,0,Q$17)*OFFSET('Composition%'!$B72,0,Q$18)*(Q$24*EXP(-Q$25/($B102+273)/RGas)))+ReactionRateK3!Q102</f>
        <v>2.2060467272106736E-4</v>
      </c>
      <c r="R102" s="73">
        <f ca="1">IF(R$2=0,0,R$22*EXP(R$23/($B102+273)/RGas)*(OFFSET('Composition%'!$B72,0,R$13)*OFFSET('Composition%'!$B72,0,R$14)))-IF(R$2=2,0,OFFSET('Composition%'!$B72,0,R$17)*OFFSET('Composition%'!$B72,0,R$18)*(R$24*EXP(-R$25/($B102+273)/RGas)))+ReactionRateK3!R102</f>
        <v>5.7607312865470489E-5</v>
      </c>
      <c r="S102" s="73"/>
      <c r="T102" s="73">
        <f ca="1">IF(T$2=0,0,T$22*EXP(T$23/($B102+273)/RGas)*(OFFSET('Composition%'!$B72,0,T$13)*OFFSET('Composition%'!$B72,0,T$14)))-IF(T$2=2,0,OFFSET('Composition%'!$B72,0,T$17)*OFFSET('Composition%'!$B72,0,T$18)*(T$24*EXP(-T$25/($B102+273)/RGas)))+ReactionRateK3!T102</f>
        <v>6.2872308349631834E-4</v>
      </c>
      <c r="U102" s="73">
        <f ca="1">IF(U$2=0,0,U$22*EXP(U$23/($B102+273)/RGas)*(OFFSET('Composition%'!$B72,0,U$13)*OFFSET('Composition%'!$B72,0,U$14)))-IF(U$2=2,0,OFFSET('Composition%'!$B72,0,U$17)*OFFSET('Composition%'!$B72,0,U$18)*(U$24*EXP(-U$25/($B102+273)/RGas)))+ReactionRateK3!U102</f>
        <v>6.73193868884239E-6</v>
      </c>
      <c r="V102" s="73">
        <f ca="1">IF(V$2=0,0,V$22*EXP(V$23/($B102+273)/RGas)*(OFFSET('Composition%'!$B72,0,V$13)*OFFSET('Composition%'!$B72,0,V$14)))-IF(V$2=2,0,OFFSET('Composition%'!$B72,0,V$17)*OFFSET('Composition%'!$B72,0,V$18)*(V$24*EXP(-V$25/($B102+273)/RGas)))+ReactionRateK3!V102</f>
        <v>0</v>
      </c>
      <c r="W102" s="73">
        <f ca="1">IF(W$2=0,0,W$22*EXP(W$23/($B102+273)/RGas)*(OFFSET('Composition%'!$B72,0,W$13)*OFFSET('Composition%'!$B72,0,W$14)))-IF(W$2=2,0,OFFSET('Composition%'!$B72,0,W$17)*OFFSET('Composition%'!$B72,0,W$18)*(W$24*EXP(-W$25/($B102+273)/RGas)))+ReactionRateK3!W102</f>
        <v>0</v>
      </c>
      <c r="X102" s="73">
        <f ca="1">IF(X$2=0,0,X$22*EXP(X$23/($B102+273)/RGas)*(OFFSET('Composition%'!$B72,0,X$13)*OFFSET('Composition%'!$B72,0,X$14)))-IF(X$2=2,0,OFFSET('Composition%'!$B72,0,X$17)*OFFSET('Composition%'!$B72,0,X$18)*(X$24*EXP(-X$25/($B102+273)/RGas)))+ReactionRateK3!X102</f>
        <v>6.8830483002194232E-8</v>
      </c>
      <c r="Y102" s="73">
        <f ca="1">IF(Y$2=0,0,Y$22*EXP(Y$23/($B102+273)/RGas)*(OFFSET('Composition%'!$B72,0,Y$13)*OFFSET('Composition%'!$B72,0,Y$14)))-IF(Y$2=2,0,OFFSET('Composition%'!$B72,0,Y$17)*OFFSET('Composition%'!$B72,0,Y$18)*(Y$24*EXP(-Y$25/($B102+273)/RGas)))+ReactionRateK3!Y102</f>
        <v>3.4067020210667827E-9</v>
      </c>
      <c r="Z102" s="73">
        <f ca="1">IF(Z$2=0,0,Z$22*EXP(Z$23/($B102+273)/RGas)*(OFFSET('Composition%'!$B72,0,Z$13)*OFFSET('Composition%'!$B72,0,Z$14)))-IF(Z$2=2,0,OFFSET('Composition%'!$B72,0,Z$17)*OFFSET('Composition%'!$B72,0,Z$18)*(Z$24*EXP(-Z$25/($B102+273)/RGas)))+ReactionRateK3!Z102</f>
        <v>0</v>
      </c>
      <c r="AA102" s="73">
        <f ca="1">IF(AA$2=0,0,AA$22*EXP(AA$23/($B102+273)/RGas)*(OFFSET('Composition%'!$B72,0,AA$13)*OFFSET('Composition%'!$B72,0,AA$14)))-IF(AA$2=2,0,OFFSET('Composition%'!$B72,0,AA$17)*OFFSET('Composition%'!$B72,0,AA$18)*(AA$24*EXP(-AA$25/($B102+273)/RGas)))+ReactionRateK3!AA102</f>
        <v>0</v>
      </c>
      <c r="AB102" s="73">
        <f ca="1">IF(AB$2=0,0,AB$22*EXP(AB$23/($B102+273)/RGas)*(OFFSET('Composition%'!$B72,0,AB$13)*OFFSET('Composition%'!$B72,0,AB$14)))-IF(AB$2=2,0,OFFSET('Composition%'!$B72,0,AB$17)*OFFSET('Composition%'!$B72,0,AB$18)*(AB$24*EXP(-AB$25/($B102+273)/RGas)))+ReactionRateK3!AB102</f>
        <v>0</v>
      </c>
      <c r="AC102" s="73">
        <f ca="1">IF(AC$2=0,0,AC$22*EXP(AC$23/($B102+273)/RGas)*(OFFSET('Composition%'!$B72,0,AC$13)*OFFSET('Composition%'!$B72,0,AC$14)))-IF(AC$2=2,0,OFFSET('Composition%'!$B72,0,AC$17)*OFFSET('Composition%'!$B72,0,AC$18)*(AC$24*EXP(-AC$25/($B102+273)/RGas)))+ReactionRateK3!AC102</f>
        <v>0</v>
      </c>
      <c r="AD102" s="73">
        <f ca="1">IF(AD$2=0,0,AD$22*EXP(AD$23/($B102+273)/RGas)*(OFFSET('Composition%'!$B72,0,AD$13)*OFFSET('Composition%'!$B72,0,AD$14)))-IF(AD$2=2,0,OFFSET('Composition%'!$B72,0,AD$17)*OFFSET('Composition%'!$B72,0,AD$18)*(AD$24*EXP(-AD$25/($B102+273)/RGas)))+ReactionRateK3!AD102</f>
        <v>0</v>
      </c>
      <c r="AE102" s="73">
        <f ca="1">IF(AE$2=0,0,AE$22*EXP(AE$23/($B102+273)/RGas)*(OFFSET('Composition%'!$B72,0,AE$13)*OFFSET('Composition%'!$B72,0,AE$14)))-IF(AE$2=2,0,OFFSET('Composition%'!$B72,0,AE$17)*OFFSET('Composition%'!$B72,0,AE$18)*(AE$24*EXP(-AE$25/($B102+273)/RGas)))+ReactionRateK3!AE102</f>
        <v>0</v>
      </c>
      <c r="AF102" s="73"/>
      <c r="AG102" s="73">
        <f ca="1">IF(AG$2=0,0,AG$22*EXP(AG$23/($B102+273)/RGas)*(OFFSET('Composition%'!$B72,0,AG$13)*OFFSET('Composition%'!$B72,0,AG$14)))-IF(AG$2=2,0,OFFSET('Composition%'!$B72,0,AG$17)*OFFSET('Composition%'!$B72,0,AG$18)*(AG$24*EXP(-AG$25/($B102+273)/RGas)))+ReactionRateK3!AG102</f>
        <v>0</v>
      </c>
      <c r="AH102" s="73">
        <f ca="1">IF(AH$2=0,0,AH$22*EXP(AH$23/($B102+273)/RGas)*(OFFSET('Composition%'!$B72,0,AH$13)*OFFSET('Composition%'!$B72,0,AH$14)))-IF(AH$2=2,0,OFFSET('Composition%'!$B72,0,AH$17)*OFFSET('Composition%'!$B72,0,AH$18)*(AH$24*EXP(-AH$25/($B102+273)/RGas)))+ReactionRateK3!AH102</f>
        <v>0</v>
      </c>
      <c r="AI102" s="73">
        <f ca="1">IF(AI$2=0,0,AI$22*EXP(AI$23/($B102+273)/RGas)*(OFFSET('Composition%'!$B72,0,AI$13)*OFFSET('Composition%'!$B72,0,AI$14)))-IF(AI$2=2,0,OFFSET('Composition%'!$B72,0,AI$17)*OFFSET('Composition%'!$B72,0,AI$18)*(AI$24*EXP(-AI$25/($B102+273)/RGas)))+ReactionRateK3!AI102</f>
        <v>0</v>
      </c>
      <c r="AJ102" s="73">
        <f ca="1">IF(AJ$2=0,0,AJ$22*EXP(AJ$23/($B102+273)/RGas)*(OFFSET('Composition%'!$B72,0,AJ$13)*OFFSET('Composition%'!$B72,0,AJ$14)))-IF(AJ$2=2,0,OFFSET('Composition%'!$B72,0,AJ$17)*OFFSET('Composition%'!$B72,0,AJ$18)*(AJ$24*EXP(-AJ$25/($B102+273)/RGas)))+ReactionRateK3!AJ102</f>
        <v>0</v>
      </c>
      <c r="AK102" s="73">
        <f ca="1">IF(AK$2=0,0,AK$22*EXP(AK$23/($B102+273)/RGas)*(OFFSET('Composition%'!$B72,0,AK$13)*OFFSET('Composition%'!$B72,0,AK$14)))-IF(AK$2=2,0,OFFSET('Composition%'!$B72,0,AK$17)*OFFSET('Composition%'!$B72,0,AK$18)*(AK$24*EXP(-AK$25/($B102+273)/RGas)))+ReactionRateK3!AK102</f>
        <v>0</v>
      </c>
      <c r="AL102" s="73">
        <f ca="1">IF(AL$2=0,0,AL$22*EXP(AL$23/($B102+273)/RGas)*(OFFSET('Composition%'!$B72,0,AL$13)*OFFSET('Composition%'!$B72,0,AL$14)))-IF(AL$2=2,0,OFFSET('Composition%'!$B72,0,AL$17)*OFFSET('Composition%'!$B72,0,AL$18)*(AL$24*EXP(-AL$25/($B102+273)/RGas)))+ReactionRateK3!AL102</f>
        <v>0</v>
      </c>
      <c r="AM102" s="73"/>
      <c r="AN102" s="73">
        <f ca="1">IF(AN$2=0,0,AN$22*EXP(AN$23/($B102+273)/RGas)*(OFFSET('Composition%'!$B72,0,AN$13)*OFFSET('Composition%'!$B72,0,AN$14)))-IF(AN$2=2,0,OFFSET('Composition%'!$B72,0,AN$17)*OFFSET('Composition%'!$B72,0,AN$18)*(AN$24*EXP(-AN$25/($B102+273)/RGas)))+ReactionRateK3!AN102</f>
        <v>0</v>
      </c>
      <c r="AO102" s="73">
        <f ca="1">IF(AO$2=0,0,AO$22*EXP(AO$23/($B102+273)/RGas)*(OFFSET('Composition%'!$B72,0,AO$13)*OFFSET('Composition%'!$B72,0,AO$14)))-IF(AO$2=2,0,OFFSET('Composition%'!$B72,0,AO$17)*OFFSET('Composition%'!$B72,0,AO$18)*(AO$24*EXP(-AO$25/($B102+273)/RGas)))+ReactionRateK3!AO102</f>
        <v>0</v>
      </c>
      <c r="AP102" s="73">
        <f ca="1">IF(AP$2=0,0,AP$22*EXP(AP$23/($B102+273)/RGas)*(OFFSET('Composition%'!$B72,0,AP$13)*OFFSET('Composition%'!$B72,0,AP$14)))-IF(AP$2=2,0,OFFSET('Composition%'!$B72,0,AP$17)*OFFSET('Composition%'!$B72,0,AP$18)*(AP$24*EXP(-AP$25/($B102+273)/RGas)))+ReactionRateK3!AP102</f>
        <v>7.4364820887327053E-12</v>
      </c>
      <c r="AQ102" s="73">
        <f ca="1">IF(AQ$2=0,0,AQ$22*EXP(AQ$23/($B102+273)/RGas)*(OFFSET('Composition%'!$B72,0,AQ$13)*OFFSET('Composition%'!$B72,0,AQ$14)))-IF(AQ$2=2,0,OFFSET('Composition%'!$B72,0,AQ$17)*OFFSET('Composition%'!$B72,0,AQ$18)*(AQ$24*EXP(-AQ$25/($B102+273)/RGas)))+ReactionRateK3!AQ102</f>
        <v>0</v>
      </c>
      <c r="AR102" s="73">
        <f ca="1">IF(AR$2=0,0,AR$22*EXP(AR$23/($B102+273)/RGas)*(OFFSET('Composition%'!$B72,0,AR$13)*OFFSET('Composition%'!$B72,0,AR$14)))-IF(AR$2=2,0,OFFSET('Composition%'!$B72,0,AR$17)*OFFSET('Composition%'!$B72,0,AR$18)*(AR$24*EXP(-AR$25/($B102+273)/RGas)))+ReactionRateK3!AR102</f>
        <v>0</v>
      </c>
    </row>
    <row r="103" spans="1:44">
      <c r="A103" s="3">
        <f t="shared" si="10"/>
        <v>3.5499999999999954</v>
      </c>
      <c r="B103" s="19">
        <f ca="1">'Composition%'!B73</f>
        <v>414.3624331634129</v>
      </c>
      <c r="C103">
        <f t="shared" si="11"/>
        <v>30</v>
      </c>
      <c r="D103" s="26" t="e">
        <f>(#REF!*ReactionRateK4!C103)^3</f>
        <v>#REF!</v>
      </c>
      <c r="E103" s="4"/>
      <c r="F103" s="73">
        <f ca="1">IF(F$2=0,0,F$22*EXP(F$23/($B103+273)/RGas)*(OFFSET('Composition%'!$B73,0,F$13)*OFFSET('Composition%'!$B73,0,F$14)))-IF(F$2=2,0,OFFSET('Composition%'!$B73,0,F$17)*OFFSET('Composition%'!$B73,0,F$18)*(F$24*EXP(-F$25/($B103+273)/RGas)))+ReactionRateK3!F103</f>
        <v>6.6473231506328024E-3</v>
      </c>
      <c r="G103" s="73">
        <f ca="1">IF(G$2=0,0,G$22*EXP(G$23/($B103+273)/RGas)*(OFFSET('Composition%'!$B73,0,G$13)*OFFSET('Composition%'!$B73,0,G$14)))-IF(G$2=2,0,OFFSET('Composition%'!$B73,0,G$17)*OFFSET('Composition%'!$B73,0,G$18)*(G$24*EXP(-G$25/($B103+273)/RGas)))+ReactionRateK3!G103</f>
        <v>2.6281995731608073E-3</v>
      </c>
      <c r="H103" s="73">
        <f ca="1">IF(H$2=0,0,H$22*EXP(H$23/($B103+273)/RGas)*(OFFSET('Composition%'!$B73,0,H$13)*OFFSET('Composition%'!$B73,0,H$14)))-IF(H$2=2,0,OFFSET('Composition%'!$B73,0,H$17)*OFFSET('Composition%'!$B73,0,H$18)*(H$24*EXP(-H$25/($B103+273)/RGas)))+ReactionRateK3!H103</f>
        <v>-6.832091555502998E-6</v>
      </c>
      <c r="I103" s="73">
        <f ca="1">IF(I$2=0,0,I$22*EXP(I$23/($B103+273)/RGas)*(OFFSET('Composition%'!$B73,0,I$13)*OFFSET('Composition%'!$B73,0,I$14)))-IF(I$2=2,0,OFFSET('Composition%'!$B73,0,I$17)*OFFSET('Composition%'!$B73,0,I$18)*(I$24*EXP(-I$25/($B103+273)/RGas)))+ReactionRateK3!I103</f>
        <v>1.4612580783564248E-5</v>
      </c>
      <c r="J103" s="73"/>
      <c r="K103" s="73">
        <f ca="1">IF(K$2=0,0,K$22*EXP(K$23/($B103+273)/RGas)*(OFFSET('Composition%'!$B73,0,K$13)*OFFSET('Composition%'!$B73,0,K$14)))-IF(K$2=2,0,OFFSET('Composition%'!$B73,0,K$17)*OFFSET('Composition%'!$B73,0,K$18)*(K$24*EXP(-K$25/($B103+273)/RGas)))+ReactionRateK3!K103</f>
        <v>2.8161513877662234E-2</v>
      </c>
      <c r="L103" s="73">
        <f ca="1">IF(L$2=0,0,L$22*EXP(L$23/($B103+273)/RGas)*(OFFSET('Composition%'!$B73,0,L$13)*OFFSET('Composition%'!$B73,0,L$14)))-IF(L$2=2,0,OFFSET('Composition%'!$B73,0,L$17)*OFFSET('Composition%'!$B73,0,L$18)*(L$24*EXP(-L$25/($B103+273)/RGas)))+ReactionRateK3!L103</f>
        <v>-5.4767863636175475E-3</v>
      </c>
      <c r="M103" s="73">
        <f ca="1">IF(M$2=0,0,M$22*EXP(M$23/($B103+273)/RGas)*(OFFSET('Composition%'!$B73,0,M$13)*OFFSET('Composition%'!$B73,0,M$14)))-IF(M$2=2,0,OFFSET('Composition%'!$B73,0,M$17)*OFFSET('Composition%'!$B73,0,M$18)*(M$24*EXP(-M$25/($B103+273)/RGas)))+ReactionRateK3!M103</f>
        <v>0</v>
      </c>
      <c r="N103" s="73"/>
      <c r="O103" s="73">
        <f ca="1">IF(O$2=0,0,O$22*EXP(O$23/($B103+273)/RGas)*(OFFSET('Composition%'!$B73,0,O$13)*OFFSET('Composition%'!$B73,0,O$14)))-IF(O$2=2,0,OFFSET('Composition%'!$B73,0,O$17)*OFFSET('Composition%'!$B73,0,O$18)*(O$24*EXP(-O$25/($B103+273)/RGas)))+ReactionRateK3!O103</f>
        <v>0</v>
      </c>
      <c r="P103" s="73">
        <f ca="1">IF(P$2=0,0,P$22*EXP(P$23/($B103+273)/RGas)*(OFFSET('Composition%'!$B73,0,P$13)*OFFSET('Composition%'!$B73,0,P$14)))-IF(P$2=2,0,OFFSET('Composition%'!$B73,0,P$17)*OFFSET('Composition%'!$B73,0,P$18)*(P$24*EXP(-P$25/($B103+273)/RGas)))+ReactionRateK3!P103</f>
        <v>2.7430273316320274E-2</v>
      </c>
      <c r="Q103" s="73">
        <f ca="1">IF(Q$2=0,0,Q$22*EXP(Q$23/($B103+273)/RGas)*(OFFSET('Composition%'!$B73,0,Q$13)*OFFSET('Composition%'!$B73,0,Q$14)))-IF(Q$2=2,0,OFFSET('Composition%'!$B73,0,Q$17)*OFFSET('Composition%'!$B73,0,Q$18)*(Q$24*EXP(-Q$25/($B103+273)/RGas)))+ReactionRateK3!Q103</f>
        <v>2.2355742654371478E-4</v>
      </c>
      <c r="R103" s="73">
        <f ca="1">IF(R$2=0,0,R$22*EXP(R$23/($B103+273)/RGas)*(OFFSET('Composition%'!$B73,0,R$13)*OFFSET('Composition%'!$B73,0,R$14)))-IF(R$2=2,0,OFFSET('Composition%'!$B73,0,R$17)*OFFSET('Composition%'!$B73,0,R$18)*(R$24*EXP(-R$25/($B103+273)/RGas)))+ReactionRateK3!R103</f>
        <v>5.9205654090457849E-5</v>
      </c>
      <c r="S103" s="73"/>
      <c r="T103" s="73">
        <f ca="1">IF(T$2=0,0,T$22*EXP(T$23/($B103+273)/RGas)*(OFFSET('Composition%'!$B73,0,T$13)*OFFSET('Composition%'!$B73,0,T$14)))-IF(T$2=2,0,OFFSET('Composition%'!$B73,0,T$17)*OFFSET('Composition%'!$B73,0,T$18)*(T$24*EXP(-T$25/($B103+273)/RGas)))+ReactionRateK3!T103</f>
        <v>5.8811168216054246E-4</v>
      </c>
      <c r="U103" s="73">
        <f ca="1">IF(U$2=0,0,U$22*EXP(U$23/($B103+273)/RGas)*(OFFSET('Composition%'!$B73,0,U$13)*OFFSET('Composition%'!$B73,0,U$14)))-IF(U$2=2,0,OFFSET('Composition%'!$B73,0,U$17)*OFFSET('Composition%'!$B73,0,U$18)*(U$24*EXP(-U$25/($B103+273)/RGas)))+ReactionRateK3!U103</f>
        <v>6.1094499345181593E-6</v>
      </c>
      <c r="V103" s="73">
        <f ca="1">IF(V$2=0,0,V$22*EXP(V$23/($B103+273)/RGas)*(OFFSET('Composition%'!$B73,0,V$13)*OFFSET('Composition%'!$B73,0,V$14)))-IF(V$2=2,0,OFFSET('Composition%'!$B73,0,V$17)*OFFSET('Composition%'!$B73,0,V$18)*(V$24*EXP(-V$25/($B103+273)/RGas)))+ReactionRateK3!V103</f>
        <v>0</v>
      </c>
      <c r="W103" s="73">
        <f ca="1">IF(W$2=0,0,W$22*EXP(W$23/($B103+273)/RGas)*(OFFSET('Composition%'!$B73,0,W$13)*OFFSET('Composition%'!$B73,0,W$14)))-IF(W$2=2,0,OFFSET('Composition%'!$B73,0,W$17)*OFFSET('Composition%'!$B73,0,W$18)*(W$24*EXP(-W$25/($B103+273)/RGas)))+ReactionRateK3!W103</f>
        <v>0</v>
      </c>
      <c r="X103" s="73">
        <f ca="1">IF(X$2=0,0,X$22*EXP(X$23/($B103+273)/RGas)*(OFFSET('Composition%'!$B73,0,X$13)*OFFSET('Composition%'!$B73,0,X$14)))-IF(X$2=2,0,OFFSET('Composition%'!$B73,0,X$17)*OFFSET('Composition%'!$B73,0,X$18)*(X$24*EXP(-X$25/($B103+273)/RGas)))+ReactionRateK3!X103</f>
        <v>6.8808081074622483E-8</v>
      </c>
      <c r="Y103" s="73">
        <f ca="1">IF(Y$2=0,0,Y$22*EXP(Y$23/($B103+273)/RGas)*(OFFSET('Composition%'!$B73,0,Y$13)*OFFSET('Composition%'!$B73,0,Y$14)))-IF(Y$2=2,0,OFFSET('Composition%'!$B73,0,Y$17)*OFFSET('Composition%'!$B73,0,Y$18)*(Y$24*EXP(-Y$25/($B103+273)/RGas)))+ReactionRateK3!Y103</f>
        <v>3.4055932580797197E-9</v>
      </c>
      <c r="Z103" s="73">
        <f ca="1">IF(Z$2=0,0,Z$22*EXP(Z$23/($B103+273)/RGas)*(OFFSET('Composition%'!$B73,0,Z$13)*OFFSET('Composition%'!$B73,0,Z$14)))-IF(Z$2=2,0,OFFSET('Composition%'!$B73,0,Z$17)*OFFSET('Composition%'!$B73,0,Z$18)*(Z$24*EXP(-Z$25/($B103+273)/RGas)))+ReactionRateK3!Z103</f>
        <v>0</v>
      </c>
      <c r="AA103" s="73">
        <f ca="1">IF(AA$2=0,0,AA$22*EXP(AA$23/($B103+273)/RGas)*(OFFSET('Composition%'!$B73,0,AA$13)*OFFSET('Composition%'!$B73,0,AA$14)))-IF(AA$2=2,0,OFFSET('Composition%'!$B73,0,AA$17)*OFFSET('Composition%'!$B73,0,AA$18)*(AA$24*EXP(-AA$25/($B103+273)/RGas)))+ReactionRateK3!AA103</f>
        <v>0</v>
      </c>
      <c r="AB103" s="73">
        <f ca="1">IF(AB$2=0,0,AB$22*EXP(AB$23/($B103+273)/RGas)*(OFFSET('Composition%'!$B73,0,AB$13)*OFFSET('Composition%'!$B73,0,AB$14)))-IF(AB$2=2,0,OFFSET('Composition%'!$B73,0,AB$17)*OFFSET('Composition%'!$B73,0,AB$18)*(AB$24*EXP(-AB$25/($B103+273)/RGas)))+ReactionRateK3!AB103</f>
        <v>0</v>
      </c>
      <c r="AC103" s="73">
        <f ca="1">IF(AC$2=0,0,AC$22*EXP(AC$23/($B103+273)/RGas)*(OFFSET('Composition%'!$B73,0,AC$13)*OFFSET('Composition%'!$B73,0,AC$14)))-IF(AC$2=2,0,OFFSET('Composition%'!$B73,0,AC$17)*OFFSET('Composition%'!$B73,0,AC$18)*(AC$24*EXP(-AC$25/($B103+273)/RGas)))+ReactionRateK3!AC103</f>
        <v>0</v>
      </c>
      <c r="AD103" s="73">
        <f ca="1">IF(AD$2=0,0,AD$22*EXP(AD$23/($B103+273)/RGas)*(OFFSET('Composition%'!$B73,0,AD$13)*OFFSET('Composition%'!$B73,0,AD$14)))-IF(AD$2=2,0,OFFSET('Composition%'!$B73,0,AD$17)*OFFSET('Composition%'!$B73,0,AD$18)*(AD$24*EXP(-AD$25/($B103+273)/RGas)))+ReactionRateK3!AD103</f>
        <v>0</v>
      </c>
      <c r="AE103" s="73">
        <f ca="1">IF(AE$2=0,0,AE$22*EXP(AE$23/($B103+273)/RGas)*(OFFSET('Composition%'!$B73,0,AE$13)*OFFSET('Composition%'!$B73,0,AE$14)))-IF(AE$2=2,0,OFFSET('Composition%'!$B73,0,AE$17)*OFFSET('Composition%'!$B73,0,AE$18)*(AE$24*EXP(-AE$25/($B103+273)/RGas)))+ReactionRateK3!AE103</f>
        <v>0</v>
      </c>
      <c r="AF103" s="73"/>
      <c r="AG103" s="73">
        <f ca="1">IF(AG$2=0,0,AG$22*EXP(AG$23/($B103+273)/RGas)*(OFFSET('Composition%'!$B73,0,AG$13)*OFFSET('Composition%'!$B73,0,AG$14)))-IF(AG$2=2,0,OFFSET('Composition%'!$B73,0,AG$17)*OFFSET('Composition%'!$B73,0,AG$18)*(AG$24*EXP(-AG$25/($B103+273)/RGas)))+ReactionRateK3!AG103</f>
        <v>0</v>
      </c>
      <c r="AH103" s="73">
        <f ca="1">IF(AH$2=0,0,AH$22*EXP(AH$23/($B103+273)/RGas)*(OFFSET('Composition%'!$B73,0,AH$13)*OFFSET('Composition%'!$B73,0,AH$14)))-IF(AH$2=2,0,OFFSET('Composition%'!$B73,0,AH$17)*OFFSET('Composition%'!$B73,0,AH$18)*(AH$24*EXP(-AH$25/($B103+273)/RGas)))+ReactionRateK3!AH103</f>
        <v>0</v>
      </c>
      <c r="AI103" s="73">
        <f ca="1">IF(AI$2=0,0,AI$22*EXP(AI$23/($B103+273)/RGas)*(OFFSET('Composition%'!$B73,0,AI$13)*OFFSET('Composition%'!$B73,0,AI$14)))-IF(AI$2=2,0,OFFSET('Composition%'!$B73,0,AI$17)*OFFSET('Composition%'!$B73,0,AI$18)*(AI$24*EXP(-AI$25/($B103+273)/RGas)))+ReactionRateK3!AI103</f>
        <v>0</v>
      </c>
      <c r="AJ103" s="73">
        <f ca="1">IF(AJ$2=0,0,AJ$22*EXP(AJ$23/($B103+273)/RGas)*(OFFSET('Composition%'!$B73,0,AJ$13)*OFFSET('Composition%'!$B73,0,AJ$14)))-IF(AJ$2=2,0,OFFSET('Composition%'!$B73,0,AJ$17)*OFFSET('Composition%'!$B73,0,AJ$18)*(AJ$24*EXP(-AJ$25/($B103+273)/RGas)))+ReactionRateK3!AJ103</f>
        <v>0</v>
      </c>
      <c r="AK103" s="73">
        <f ca="1">IF(AK$2=0,0,AK$22*EXP(AK$23/($B103+273)/RGas)*(OFFSET('Composition%'!$B73,0,AK$13)*OFFSET('Composition%'!$B73,0,AK$14)))-IF(AK$2=2,0,OFFSET('Composition%'!$B73,0,AK$17)*OFFSET('Composition%'!$B73,0,AK$18)*(AK$24*EXP(-AK$25/($B103+273)/RGas)))+ReactionRateK3!AK103</f>
        <v>0</v>
      </c>
      <c r="AL103" s="73">
        <f ca="1">IF(AL$2=0,0,AL$22*EXP(AL$23/($B103+273)/RGas)*(OFFSET('Composition%'!$B73,0,AL$13)*OFFSET('Composition%'!$B73,0,AL$14)))-IF(AL$2=2,0,OFFSET('Composition%'!$B73,0,AL$17)*OFFSET('Composition%'!$B73,0,AL$18)*(AL$24*EXP(-AL$25/($B103+273)/RGas)))+ReactionRateK3!AL103</f>
        <v>0</v>
      </c>
      <c r="AM103" s="73"/>
      <c r="AN103" s="73">
        <f ca="1">IF(AN$2=0,0,AN$22*EXP(AN$23/($B103+273)/RGas)*(OFFSET('Composition%'!$B73,0,AN$13)*OFFSET('Composition%'!$B73,0,AN$14)))-IF(AN$2=2,0,OFFSET('Composition%'!$B73,0,AN$17)*OFFSET('Composition%'!$B73,0,AN$18)*(AN$24*EXP(-AN$25/($B103+273)/RGas)))+ReactionRateK3!AN103</f>
        <v>0</v>
      </c>
      <c r="AO103" s="73">
        <f ca="1">IF(AO$2=0,0,AO$22*EXP(AO$23/($B103+273)/RGas)*(OFFSET('Composition%'!$B73,0,AO$13)*OFFSET('Composition%'!$B73,0,AO$14)))-IF(AO$2=2,0,OFFSET('Composition%'!$B73,0,AO$17)*OFFSET('Composition%'!$B73,0,AO$18)*(AO$24*EXP(-AO$25/($B103+273)/RGas)))+ReactionRateK3!AO103</f>
        <v>0</v>
      </c>
      <c r="AP103" s="73">
        <f ca="1">IF(AP$2=0,0,AP$22*EXP(AP$23/($B103+273)/RGas)*(OFFSET('Composition%'!$B73,0,AP$13)*OFFSET('Composition%'!$B73,0,AP$14)))-IF(AP$2=2,0,OFFSET('Composition%'!$B73,0,AP$17)*OFFSET('Composition%'!$B73,0,AP$18)*(AP$24*EXP(-AP$25/($B103+273)/RGas)))+ReactionRateK3!AP103</f>
        <v>7.4367344649225185E-12</v>
      </c>
      <c r="AQ103" s="73">
        <f ca="1">IF(AQ$2=0,0,AQ$22*EXP(AQ$23/($B103+273)/RGas)*(OFFSET('Composition%'!$B73,0,AQ$13)*OFFSET('Composition%'!$B73,0,AQ$14)))-IF(AQ$2=2,0,OFFSET('Composition%'!$B73,0,AQ$17)*OFFSET('Composition%'!$B73,0,AQ$18)*(AQ$24*EXP(-AQ$25/($B103+273)/RGas)))+ReactionRateK3!AQ103</f>
        <v>0</v>
      </c>
      <c r="AR103" s="73">
        <f ca="1">IF(AR$2=0,0,AR$22*EXP(AR$23/($B103+273)/RGas)*(OFFSET('Composition%'!$B73,0,AR$13)*OFFSET('Composition%'!$B73,0,AR$14)))-IF(AR$2=2,0,OFFSET('Composition%'!$B73,0,AR$17)*OFFSET('Composition%'!$B73,0,AR$18)*(AR$24*EXP(-AR$25/($B103+273)/RGas)))+ReactionRateK3!AR103</f>
        <v>0</v>
      </c>
    </row>
    <row r="104" spans="1:44">
      <c r="A104" s="3">
        <f t="shared" si="10"/>
        <v>3.5999999999999952</v>
      </c>
      <c r="B104" s="19">
        <f ca="1">'Composition%'!B74</f>
        <v>414.37584980865836</v>
      </c>
      <c r="C104">
        <f t="shared" si="11"/>
        <v>30</v>
      </c>
      <c r="D104" s="26" t="e">
        <f>(#REF!*ReactionRateK4!C104)^3</f>
        <v>#REF!</v>
      </c>
      <c r="E104" s="4"/>
      <c r="F104" s="73">
        <f ca="1">IF(F$2=0,0,F$22*EXP(F$23/($B104+273)/RGas)*(OFFSET('Composition%'!$B74,0,F$13)*OFFSET('Composition%'!$B74,0,F$14)))-IF(F$2=2,0,OFFSET('Composition%'!$B74,0,F$17)*OFFSET('Composition%'!$B74,0,F$18)*(F$24*EXP(-F$25/($B104+273)/RGas)))+ReactionRateK3!F104</f>
        <v>6.5347907825223806E-3</v>
      </c>
      <c r="G104" s="73">
        <f ca="1">IF(G$2=0,0,G$22*EXP(G$23/($B104+273)/RGas)*(OFFSET('Composition%'!$B74,0,G$13)*OFFSET('Composition%'!$B74,0,G$14)))-IF(G$2=2,0,OFFSET('Composition%'!$B74,0,G$17)*OFFSET('Composition%'!$B74,0,G$18)*(G$24*EXP(-G$25/($B104+273)/RGas)))+ReactionRateK3!G104</f>
        <v>2.586541501679997E-3</v>
      </c>
      <c r="H104" s="73">
        <f ca="1">IF(H$2=0,0,H$22*EXP(H$23/($B104+273)/RGas)*(OFFSET('Composition%'!$B74,0,H$13)*OFFSET('Composition%'!$B74,0,H$14)))-IF(H$2=2,0,OFFSET('Composition%'!$B74,0,H$17)*OFFSET('Composition%'!$B74,0,H$18)*(H$24*EXP(-H$25/($B104+273)/RGas)))+ReactionRateK3!H104</f>
        <v>-6.8050584253172652E-6</v>
      </c>
      <c r="I104" s="73">
        <f ca="1">IF(I$2=0,0,I$22*EXP(I$23/($B104+273)/RGas)*(OFFSET('Composition%'!$B74,0,I$13)*OFFSET('Composition%'!$B74,0,I$14)))-IF(I$2=2,0,OFFSET('Composition%'!$B74,0,I$17)*OFFSET('Composition%'!$B74,0,I$18)*(I$24*EXP(-I$25/($B104+273)/RGas)))+ReactionRateK3!I104</f>
        <v>1.4152241537769399E-5</v>
      </c>
      <c r="J104" s="73"/>
      <c r="K104" s="73">
        <f ca="1">IF(K$2=0,0,K$22*EXP(K$23/($B104+273)/RGas)*(OFFSET('Composition%'!$B74,0,K$13)*OFFSET('Composition%'!$B74,0,K$14)))-IF(K$2=2,0,OFFSET('Composition%'!$B74,0,K$17)*OFFSET('Composition%'!$B74,0,K$18)*(K$24*EXP(-K$25/($B104+273)/RGas)))+ReactionRateK3!K104</f>
        <v>2.7572723086344984E-2</v>
      </c>
      <c r="L104" s="73">
        <f ca="1">IF(L$2=0,0,L$22*EXP(L$23/($B104+273)/RGas)*(OFFSET('Composition%'!$B74,0,L$13)*OFFSET('Composition%'!$B74,0,L$14)))-IF(L$2=2,0,OFFSET('Composition%'!$B74,0,L$17)*OFFSET('Composition%'!$B74,0,L$18)*(L$24*EXP(-L$25/($B104+273)/RGas)))+ReactionRateK3!L104</f>
        <v>-5.3897547879205969E-3</v>
      </c>
      <c r="M104" s="73">
        <f ca="1">IF(M$2=0,0,M$22*EXP(M$23/($B104+273)/RGas)*(OFFSET('Composition%'!$B74,0,M$13)*OFFSET('Composition%'!$B74,0,M$14)))-IF(M$2=2,0,OFFSET('Composition%'!$B74,0,M$17)*OFFSET('Composition%'!$B74,0,M$18)*(M$24*EXP(-M$25/($B104+273)/RGas)))+ReactionRateK3!M104</f>
        <v>0</v>
      </c>
      <c r="N104" s="73"/>
      <c r="O104" s="73">
        <f ca="1">IF(O$2=0,0,O$22*EXP(O$23/($B104+273)/RGas)*(OFFSET('Composition%'!$B74,0,O$13)*OFFSET('Composition%'!$B74,0,O$14)))-IF(O$2=2,0,OFFSET('Composition%'!$B74,0,O$17)*OFFSET('Composition%'!$B74,0,O$18)*(O$24*EXP(-O$25/($B104+273)/RGas)))+ReactionRateK3!O104</f>
        <v>0</v>
      </c>
      <c r="P104" s="73">
        <f ca="1">IF(P$2=0,0,P$22*EXP(P$23/($B104+273)/RGas)*(OFFSET('Composition%'!$B74,0,P$13)*OFFSET('Composition%'!$B74,0,P$14)))-IF(P$2=2,0,OFFSET('Composition%'!$B74,0,P$17)*OFFSET('Composition%'!$B74,0,P$18)*(P$24*EXP(-P$25/($B104+273)/RGas)))+ReactionRateK3!P104</f>
        <v>2.7319444077977727E-2</v>
      </c>
      <c r="Q104" s="73">
        <f ca="1">IF(Q$2=0,0,Q$22*EXP(Q$23/($B104+273)/RGas)*(OFFSET('Composition%'!$B74,0,Q$13)*OFFSET('Composition%'!$B74,0,Q$14)))-IF(Q$2=2,0,OFFSET('Composition%'!$B74,0,Q$17)*OFFSET('Composition%'!$B74,0,Q$18)*(Q$24*EXP(-Q$25/($B104+273)/RGas)))+ReactionRateK3!Q104</f>
        <v>2.2646544917785295E-4</v>
      </c>
      <c r="R104" s="73">
        <f ca="1">IF(R$2=0,0,R$22*EXP(R$23/($B104+273)/RGas)*(OFFSET('Composition%'!$B74,0,R$13)*OFFSET('Composition%'!$B74,0,R$14)))-IF(R$2=2,0,OFFSET('Composition%'!$B74,0,R$17)*OFFSET('Composition%'!$B74,0,R$18)*(R$24*EXP(-R$25/($B104+273)/RGas)))+ReactionRateK3!R104</f>
        <v>6.0812686418318208E-5</v>
      </c>
      <c r="S104" s="73"/>
      <c r="T104" s="73">
        <f ca="1">IF(T$2=0,0,T$22*EXP(T$23/($B104+273)/RGas)*(OFFSET('Composition%'!$B74,0,T$13)*OFFSET('Composition%'!$B74,0,T$14)))-IF(T$2=2,0,OFFSET('Composition%'!$B74,0,T$17)*OFFSET('Composition%'!$B74,0,T$18)*(T$24*EXP(-T$25/($B104+273)/RGas)))+ReactionRateK3!T104</f>
        <v>5.5013862827860073E-4</v>
      </c>
      <c r="U104" s="73">
        <f ca="1">IF(U$2=0,0,U$22*EXP(U$23/($B104+273)/RGas)*(OFFSET('Composition%'!$B74,0,U$13)*OFFSET('Composition%'!$B74,0,U$14)))-IF(U$2=2,0,OFFSET('Composition%'!$B74,0,U$17)*OFFSET('Composition%'!$B74,0,U$18)*(U$24*EXP(-U$25/($B104+273)/RGas)))+ReactionRateK3!U104</f>
        <v>5.5448212493130093E-6</v>
      </c>
      <c r="V104" s="73">
        <f ca="1">IF(V$2=0,0,V$22*EXP(V$23/($B104+273)/RGas)*(OFFSET('Composition%'!$B74,0,V$13)*OFFSET('Composition%'!$B74,0,V$14)))-IF(V$2=2,0,OFFSET('Composition%'!$B74,0,V$17)*OFFSET('Composition%'!$B74,0,V$18)*(V$24*EXP(-V$25/($B104+273)/RGas)))+ReactionRateK3!V104</f>
        <v>0</v>
      </c>
      <c r="W104" s="73">
        <f ca="1">IF(W$2=0,0,W$22*EXP(W$23/($B104+273)/RGas)*(OFFSET('Composition%'!$B74,0,W$13)*OFFSET('Composition%'!$B74,0,W$14)))-IF(W$2=2,0,OFFSET('Composition%'!$B74,0,W$17)*OFFSET('Composition%'!$B74,0,W$18)*(W$24*EXP(-W$25/($B104+273)/RGas)))+ReactionRateK3!W104</f>
        <v>0</v>
      </c>
      <c r="X104" s="73">
        <f ca="1">IF(X$2=0,0,X$22*EXP(X$23/($B104+273)/RGas)*(OFFSET('Composition%'!$B74,0,X$13)*OFFSET('Composition%'!$B74,0,X$14)))-IF(X$2=2,0,OFFSET('Composition%'!$B74,0,X$17)*OFFSET('Composition%'!$B74,0,X$18)*(X$24*EXP(-X$25/($B104+273)/RGas)))+ReactionRateK3!X104</f>
        <v>6.8787132635450253E-8</v>
      </c>
      <c r="Y104" s="73">
        <f ca="1">IF(Y$2=0,0,Y$22*EXP(Y$23/($B104+273)/RGas)*(OFFSET('Composition%'!$B74,0,Y$13)*OFFSET('Composition%'!$B74,0,Y$14)))-IF(Y$2=2,0,OFFSET('Composition%'!$B74,0,Y$17)*OFFSET('Composition%'!$B74,0,Y$18)*(Y$24*EXP(-Y$25/($B104+273)/RGas)))+ReactionRateK3!Y104</f>
        <v>3.4045564341762191E-9</v>
      </c>
      <c r="Z104" s="73">
        <f ca="1">IF(Z$2=0,0,Z$22*EXP(Z$23/($B104+273)/RGas)*(OFFSET('Composition%'!$B74,0,Z$13)*OFFSET('Composition%'!$B74,0,Z$14)))-IF(Z$2=2,0,OFFSET('Composition%'!$B74,0,Z$17)*OFFSET('Composition%'!$B74,0,Z$18)*(Z$24*EXP(-Z$25/($B104+273)/RGas)))+ReactionRateK3!Z104</f>
        <v>0</v>
      </c>
      <c r="AA104" s="73">
        <f ca="1">IF(AA$2=0,0,AA$22*EXP(AA$23/($B104+273)/RGas)*(OFFSET('Composition%'!$B74,0,AA$13)*OFFSET('Composition%'!$B74,0,AA$14)))-IF(AA$2=2,0,OFFSET('Composition%'!$B74,0,AA$17)*OFFSET('Composition%'!$B74,0,AA$18)*(AA$24*EXP(-AA$25/($B104+273)/RGas)))+ReactionRateK3!AA104</f>
        <v>0</v>
      </c>
      <c r="AB104" s="73">
        <f ca="1">IF(AB$2=0,0,AB$22*EXP(AB$23/($B104+273)/RGas)*(OFFSET('Composition%'!$B74,0,AB$13)*OFFSET('Composition%'!$B74,0,AB$14)))-IF(AB$2=2,0,OFFSET('Composition%'!$B74,0,AB$17)*OFFSET('Composition%'!$B74,0,AB$18)*(AB$24*EXP(-AB$25/($B104+273)/RGas)))+ReactionRateK3!AB104</f>
        <v>0</v>
      </c>
      <c r="AC104" s="73">
        <f ca="1">IF(AC$2=0,0,AC$22*EXP(AC$23/($B104+273)/RGas)*(OFFSET('Composition%'!$B74,0,AC$13)*OFFSET('Composition%'!$B74,0,AC$14)))-IF(AC$2=2,0,OFFSET('Composition%'!$B74,0,AC$17)*OFFSET('Composition%'!$B74,0,AC$18)*(AC$24*EXP(-AC$25/($B104+273)/RGas)))+ReactionRateK3!AC104</f>
        <v>0</v>
      </c>
      <c r="AD104" s="73">
        <f ca="1">IF(AD$2=0,0,AD$22*EXP(AD$23/($B104+273)/RGas)*(OFFSET('Composition%'!$B74,0,AD$13)*OFFSET('Composition%'!$B74,0,AD$14)))-IF(AD$2=2,0,OFFSET('Composition%'!$B74,0,AD$17)*OFFSET('Composition%'!$B74,0,AD$18)*(AD$24*EXP(-AD$25/($B104+273)/RGas)))+ReactionRateK3!AD104</f>
        <v>0</v>
      </c>
      <c r="AE104" s="73">
        <f ca="1">IF(AE$2=0,0,AE$22*EXP(AE$23/($B104+273)/RGas)*(OFFSET('Composition%'!$B74,0,AE$13)*OFFSET('Composition%'!$B74,0,AE$14)))-IF(AE$2=2,0,OFFSET('Composition%'!$B74,0,AE$17)*OFFSET('Composition%'!$B74,0,AE$18)*(AE$24*EXP(-AE$25/($B104+273)/RGas)))+ReactionRateK3!AE104</f>
        <v>0</v>
      </c>
      <c r="AF104" s="73"/>
      <c r="AG104" s="73">
        <f ca="1">IF(AG$2=0,0,AG$22*EXP(AG$23/($B104+273)/RGas)*(OFFSET('Composition%'!$B74,0,AG$13)*OFFSET('Composition%'!$B74,0,AG$14)))-IF(AG$2=2,0,OFFSET('Composition%'!$B74,0,AG$17)*OFFSET('Composition%'!$B74,0,AG$18)*(AG$24*EXP(-AG$25/($B104+273)/RGas)))+ReactionRateK3!AG104</f>
        <v>0</v>
      </c>
      <c r="AH104" s="73">
        <f ca="1">IF(AH$2=0,0,AH$22*EXP(AH$23/($B104+273)/RGas)*(OFFSET('Composition%'!$B74,0,AH$13)*OFFSET('Composition%'!$B74,0,AH$14)))-IF(AH$2=2,0,OFFSET('Composition%'!$B74,0,AH$17)*OFFSET('Composition%'!$B74,0,AH$18)*(AH$24*EXP(-AH$25/($B104+273)/RGas)))+ReactionRateK3!AH104</f>
        <v>0</v>
      </c>
      <c r="AI104" s="73">
        <f ca="1">IF(AI$2=0,0,AI$22*EXP(AI$23/($B104+273)/RGas)*(OFFSET('Composition%'!$B74,0,AI$13)*OFFSET('Composition%'!$B74,0,AI$14)))-IF(AI$2=2,0,OFFSET('Composition%'!$B74,0,AI$17)*OFFSET('Composition%'!$B74,0,AI$18)*(AI$24*EXP(-AI$25/($B104+273)/RGas)))+ReactionRateK3!AI104</f>
        <v>0</v>
      </c>
      <c r="AJ104" s="73">
        <f ca="1">IF(AJ$2=0,0,AJ$22*EXP(AJ$23/($B104+273)/RGas)*(OFFSET('Composition%'!$B74,0,AJ$13)*OFFSET('Composition%'!$B74,0,AJ$14)))-IF(AJ$2=2,0,OFFSET('Composition%'!$B74,0,AJ$17)*OFFSET('Composition%'!$B74,0,AJ$18)*(AJ$24*EXP(-AJ$25/($B104+273)/RGas)))+ReactionRateK3!AJ104</f>
        <v>0</v>
      </c>
      <c r="AK104" s="73">
        <f ca="1">IF(AK$2=0,0,AK$22*EXP(AK$23/($B104+273)/RGas)*(OFFSET('Composition%'!$B74,0,AK$13)*OFFSET('Composition%'!$B74,0,AK$14)))-IF(AK$2=2,0,OFFSET('Composition%'!$B74,0,AK$17)*OFFSET('Composition%'!$B74,0,AK$18)*(AK$24*EXP(-AK$25/($B104+273)/RGas)))+ReactionRateK3!AK104</f>
        <v>0</v>
      </c>
      <c r="AL104" s="73">
        <f ca="1">IF(AL$2=0,0,AL$22*EXP(AL$23/($B104+273)/RGas)*(OFFSET('Composition%'!$B74,0,AL$13)*OFFSET('Composition%'!$B74,0,AL$14)))-IF(AL$2=2,0,OFFSET('Composition%'!$B74,0,AL$17)*OFFSET('Composition%'!$B74,0,AL$18)*(AL$24*EXP(-AL$25/($B104+273)/RGas)))+ReactionRateK3!AL104</f>
        <v>0</v>
      </c>
      <c r="AM104" s="73"/>
      <c r="AN104" s="73">
        <f ca="1">IF(AN$2=0,0,AN$22*EXP(AN$23/($B104+273)/RGas)*(OFFSET('Composition%'!$B74,0,AN$13)*OFFSET('Composition%'!$B74,0,AN$14)))-IF(AN$2=2,0,OFFSET('Composition%'!$B74,0,AN$17)*OFFSET('Composition%'!$B74,0,AN$18)*(AN$24*EXP(-AN$25/($B104+273)/RGas)))+ReactionRateK3!AN104</f>
        <v>0</v>
      </c>
      <c r="AO104" s="73">
        <f ca="1">IF(AO$2=0,0,AO$22*EXP(AO$23/($B104+273)/RGas)*(OFFSET('Composition%'!$B74,0,AO$13)*OFFSET('Composition%'!$B74,0,AO$14)))-IF(AO$2=2,0,OFFSET('Composition%'!$B74,0,AO$17)*OFFSET('Composition%'!$B74,0,AO$18)*(AO$24*EXP(-AO$25/($B104+273)/RGas)))+ReactionRateK3!AO104</f>
        <v>0</v>
      </c>
      <c r="AP104" s="73">
        <f ca="1">IF(AP$2=0,0,AP$22*EXP(AP$23/($B104+273)/RGas)*(OFFSET('Composition%'!$B74,0,AP$13)*OFFSET('Composition%'!$B74,0,AP$14)))-IF(AP$2=2,0,OFFSET('Composition%'!$B74,0,AP$17)*OFFSET('Composition%'!$B74,0,AP$18)*(AP$24*EXP(-AP$25/($B104+273)/RGas)))+ReactionRateK3!AP104</f>
        <v>7.4369634700411248E-12</v>
      </c>
      <c r="AQ104" s="73">
        <f ca="1">IF(AQ$2=0,0,AQ$22*EXP(AQ$23/($B104+273)/RGas)*(OFFSET('Composition%'!$B74,0,AQ$13)*OFFSET('Composition%'!$B74,0,AQ$14)))-IF(AQ$2=2,0,OFFSET('Composition%'!$B74,0,AQ$17)*OFFSET('Composition%'!$B74,0,AQ$18)*(AQ$24*EXP(-AQ$25/($B104+273)/RGas)))+ReactionRateK3!AQ104</f>
        <v>0</v>
      </c>
      <c r="AR104" s="73">
        <f ca="1">IF(AR$2=0,0,AR$22*EXP(AR$23/($B104+273)/RGas)*(OFFSET('Composition%'!$B74,0,AR$13)*OFFSET('Composition%'!$B74,0,AR$14)))-IF(AR$2=2,0,OFFSET('Composition%'!$B74,0,AR$17)*OFFSET('Composition%'!$B74,0,AR$18)*(AR$24*EXP(-AR$25/($B104+273)/RGas)))+ReactionRateK3!AR104</f>
        <v>0</v>
      </c>
    </row>
    <row r="105" spans="1:44">
      <c r="A105" s="3">
        <f t="shared" si="10"/>
        <v>3.649999999999995</v>
      </c>
      <c r="B105" s="19">
        <f ca="1">'Composition%'!B75</f>
        <v>414.38874040381745</v>
      </c>
      <c r="C105">
        <f t="shared" si="11"/>
        <v>30</v>
      </c>
      <c r="D105" s="26" t="e">
        <f>(#REF!*ReactionRateK4!C105)^3</f>
        <v>#REF!</v>
      </c>
      <c r="E105" s="4"/>
      <c r="F105" s="73">
        <f ca="1">IF(F$2=0,0,F$22*EXP(F$23/($B105+273)/RGas)*(OFFSET('Composition%'!$B75,0,F$13)*OFFSET('Composition%'!$B75,0,F$14)))-IF(F$2=2,0,OFFSET('Composition%'!$B75,0,F$17)*OFFSET('Composition%'!$B75,0,F$18)*(F$24*EXP(-F$25/($B105+273)/RGas)))+ReactionRateK3!F105</f>
        <v>6.4250488036898586E-3</v>
      </c>
      <c r="G105" s="73">
        <f ca="1">IF(G$2=0,0,G$22*EXP(G$23/($B105+273)/RGas)*(OFFSET('Composition%'!$B75,0,G$13)*OFFSET('Composition%'!$B75,0,G$14)))-IF(G$2=2,0,OFFSET('Composition%'!$B75,0,G$17)*OFFSET('Composition%'!$B75,0,G$18)*(G$24*EXP(-G$25/($B105+273)/RGas)))+ReactionRateK3!G105</f>
        <v>2.5458384145528017E-3</v>
      </c>
      <c r="H105" s="73">
        <f ca="1">IF(H$2=0,0,H$22*EXP(H$23/($B105+273)/RGas)*(OFFSET('Composition%'!$B75,0,H$13)*OFFSET('Composition%'!$B75,0,H$14)))-IF(H$2=2,0,OFFSET('Composition%'!$B75,0,H$17)*OFFSET('Composition%'!$B75,0,H$18)*(H$24*EXP(-H$25/($B105+273)/RGas)))+ReactionRateK3!H105</f>
        <v>-6.7762433519297794E-6</v>
      </c>
      <c r="I105" s="73">
        <f ca="1">IF(I$2=0,0,I$22*EXP(I$23/($B105+273)/RGas)*(OFFSET('Composition%'!$B75,0,I$13)*OFFSET('Composition%'!$B75,0,I$14)))-IF(I$2=2,0,OFFSET('Composition%'!$B75,0,I$17)*OFFSET('Composition%'!$B75,0,I$18)*(I$24*EXP(-I$25/($B105+273)/RGas)))+ReactionRateK3!I105</f>
        <v>1.3658726515332575E-5</v>
      </c>
      <c r="J105" s="73"/>
      <c r="K105" s="73">
        <f ca="1">IF(K$2=0,0,K$22*EXP(K$23/($B105+273)/RGas)*(OFFSET('Composition%'!$B75,0,K$13)*OFFSET('Composition%'!$B75,0,K$14)))-IF(K$2=2,0,OFFSET('Composition%'!$B75,0,K$17)*OFFSET('Composition%'!$B75,0,K$18)*(K$24*EXP(-K$25/($B105+273)/RGas)))+ReactionRateK3!K105</f>
        <v>2.6992665007803465E-2</v>
      </c>
      <c r="L105" s="73">
        <f ca="1">IF(L$2=0,0,L$22*EXP(L$23/($B105+273)/RGas)*(OFFSET('Composition%'!$B75,0,L$13)*OFFSET('Composition%'!$B75,0,L$14)))-IF(L$2=2,0,OFFSET('Composition%'!$B75,0,L$17)*OFFSET('Composition%'!$B75,0,L$18)*(L$24*EXP(-L$25/($B105+273)/RGas)))+ReactionRateK3!L105</f>
        <v>-5.3047452631903563E-3</v>
      </c>
      <c r="M105" s="73">
        <f ca="1">IF(M$2=0,0,M$22*EXP(M$23/($B105+273)/RGas)*(OFFSET('Composition%'!$B75,0,M$13)*OFFSET('Composition%'!$B75,0,M$14)))-IF(M$2=2,0,OFFSET('Composition%'!$B75,0,M$17)*OFFSET('Composition%'!$B75,0,M$18)*(M$24*EXP(-M$25/($B105+273)/RGas)))+ReactionRateK3!M105</f>
        <v>0</v>
      </c>
      <c r="N105" s="73"/>
      <c r="O105" s="73">
        <f ca="1">IF(O$2=0,0,O$22*EXP(O$23/($B105+273)/RGas)*(OFFSET('Composition%'!$B75,0,O$13)*OFFSET('Composition%'!$B75,0,O$14)))-IF(O$2=2,0,OFFSET('Composition%'!$B75,0,O$17)*OFFSET('Composition%'!$B75,0,O$18)*(O$24*EXP(-O$25/($B105+273)/RGas)))+ReactionRateK3!O105</f>
        <v>0</v>
      </c>
      <c r="P105" s="73">
        <f ca="1">IF(P$2=0,0,P$22*EXP(P$23/($B105+273)/RGas)*(OFFSET('Composition%'!$B75,0,P$13)*OFFSET('Composition%'!$B75,0,P$14)))-IF(P$2=2,0,OFFSET('Composition%'!$B75,0,P$17)*OFFSET('Composition%'!$B75,0,P$18)*(P$24*EXP(-P$25/($B105+273)/RGas)))+ReactionRateK3!P105</f>
        <v>2.7201636843550821E-2</v>
      </c>
      <c r="Q105" s="73">
        <f ca="1">IF(Q$2=0,0,Q$22*EXP(Q$23/($B105+273)/RGas)*(OFFSET('Composition%'!$B75,0,Q$13)*OFFSET('Composition%'!$B75,0,Q$14)))-IF(Q$2=2,0,OFFSET('Composition%'!$B75,0,Q$17)*OFFSET('Composition%'!$B75,0,Q$18)*(Q$24*EXP(-Q$25/($B105+273)/RGas)))+ReactionRateK3!Q105</f>
        <v>2.2932844934776665E-4</v>
      </c>
      <c r="R105" s="73">
        <f ca="1">IF(R$2=0,0,R$22*EXP(R$23/($B105+273)/RGas)*(OFFSET('Composition%'!$B75,0,R$13)*OFFSET('Composition%'!$B75,0,R$14)))-IF(R$2=2,0,OFFSET('Composition%'!$B75,0,R$17)*OFFSET('Composition%'!$B75,0,R$18)*(R$24*EXP(-R$25/($B105+273)/RGas)))+ReactionRateK3!R105</f>
        <v>6.2427683469265034E-5</v>
      </c>
      <c r="S105" s="73"/>
      <c r="T105" s="73">
        <f ca="1">IF(T$2=0,0,T$22*EXP(T$23/($B105+273)/RGas)*(OFFSET('Composition%'!$B75,0,T$13)*OFFSET('Composition%'!$B75,0,T$14)))-IF(T$2=2,0,OFFSET('Composition%'!$B75,0,T$17)*OFFSET('Composition%'!$B75,0,T$18)*(T$24*EXP(-T$25/($B105+273)/RGas)))+ReactionRateK3!T105</f>
        <v>5.1463391229398473E-4</v>
      </c>
      <c r="U105" s="73">
        <f ca="1">IF(U$2=0,0,U$22*EXP(U$23/($B105+273)/RGas)*(OFFSET('Composition%'!$B75,0,U$13)*OFFSET('Composition%'!$B75,0,U$14)))-IF(U$2=2,0,OFFSET('Composition%'!$B75,0,U$17)*OFFSET('Composition%'!$B75,0,U$18)*(U$24*EXP(-U$25/($B105+273)/RGas)))+ReactionRateK3!U105</f>
        <v>5.0326293776793069E-6</v>
      </c>
      <c r="V105" s="73">
        <f ca="1">IF(V$2=0,0,V$22*EXP(V$23/($B105+273)/RGas)*(OFFSET('Composition%'!$B75,0,V$13)*OFFSET('Composition%'!$B75,0,V$14)))-IF(V$2=2,0,OFFSET('Composition%'!$B75,0,V$17)*OFFSET('Composition%'!$B75,0,V$18)*(V$24*EXP(-V$25/($B105+273)/RGas)))+ReactionRateK3!V105</f>
        <v>0</v>
      </c>
      <c r="W105" s="73">
        <f ca="1">IF(W$2=0,0,W$22*EXP(W$23/($B105+273)/RGas)*(OFFSET('Composition%'!$B75,0,W$13)*OFFSET('Composition%'!$B75,0,W$14)))-IF(W$2=2,0,OFFSET('Composition%'!$B75,0,W$17)*OFFSET('Composition%'!$B75,0,W$18)*(W$24*EXP(-W$25/($B105+273)/RGas)))+ReactionRateK3!W105</f>
        <v>0</v>
      </c>
      <c r="X105" s="73">
        <f ca="1">IF(X$2=0,0,X$22*EXP(X$23/($B105+273)/RGas)*(OFFSET('Composition%'!$B75,0,X$13)*OFFSET('Composition%'!$B75,0,X$14)))-IF(X$2=2,0,OFFSET('Composition%'!$B75,0,X$17)*OFFSET('Composition%'!$B75,0,X$18)*(X$24*EXP(-X$25/($B105+273)/RGas)))+ReactionRateK3!X105</f>
        <v>6.8767542641527339E-8</v>
      </c>
      <c r="Y105" s="73">
        <f ca="1">IF(Y$2=0,0,Y$22*EXP(Y$23/($B105+273)/RGas)*(OFFSET('Composition%'!$B75,0,Y$13)*OFFSET('Composition%'!$B75,0,Y$14)))-IF(Y$2=2,0,OFFSET('Composition%'!$B75,0,Y$17)*OFFSET('Composition%'!$B75,0,Y$18)*(Y$24*EXP(-Y$25/($B105+273)/RGas)))+ReactionRateK3!Y105</f>
        <v>3.4035868452821854E-9</v>
      </c>
      <c r="Z105" s="73">
        <f ca="1">IF(Z$2=0,0,Z$22*EXP(Z$23/($B105+273)/RGas)*(OFFSET('Composition%'!$B75,0,Z$13)*OFFSET('Composition%'!$B75,0,Z$14)))-IF(Z$2=2,0,OFFSET('Composition%'!$B75,0,Z$17)*OFFSET('Composition%'!$B75,0,Z$18)*(Z$24*EXP(-Z$25/($B105+273)/RGas)))+ReactionRateK3!Z105</f>
        <v>0</v>
      </c>
      <c r="AA105" s="73">
        <f ca="1">IF(AA$2=0,0,AA$22*EXP(AA$23/($B105+273)/RGas)*(OFFSET('Composition%'!$B75,0,AA$13)*OFFSET('Composition%'!$B75,0,AA$14)))-IF(AA$2=2,0,OFFSET('Composition%'!$B75,0,AA$17)*OFFSET('Composition%'!$B75,0,AA$18)*(AA$24*EXP(-AA$25/($B105+273)/RGas)))+ReactionRateK3!AA105</f>
        <v>0</v>
      </c>
      <c r="AB105" s="73">
        <f ca="1">IF(AB$2=0,0,AB$22*EXP(AB$23/($B105+273)/RGas)*(OFFSET('Composition%'!$B75,0,AB$13)*OFFSET('Composition%'!$B75,0,AB$14)))-IF(AB$2=2,0,OFFSET('Composition%'!$B75,0,AB$17)*OFFSET('Composition%'!$B75,0,AB$18)*(AB$24*EXP(-AB$25/($B105+273)/RGas)))+ReactionRateK3!AB105</f>
        <v>0</v>
      </c>
      <c r="AC105" s="73">
        <f ca="1">IF(AC$2=0,0,AC$22*EXP(AC$23/($B105+273)/RGas)*(OFFSET('Composition%'!$B75,0,AC$13)*OFFSET('Composition%'!$B75,0,AC$14)))-IF(AC$2=2,0,OFFSET('Composition%'!$B75,0,AC$17)*OFFSET('Composition%'!$B75,0,AC$18)*(AC$24*EXP(-AC$25/($B105+273)/RGas)))+ReactionRateK3!AC105</f>
        <v>0</v>
      </c>
      <c r="AD105" s="73">
        <f ca="1">IF(AD$2=0,0,AD$22*EXP(AD$23/($B105+273)/RGas)*(OFFSET('Composition%'!$B75,0,AD$13)*OFFSET('Composition%'!$B75,0,AD$14)))-IF(AD$2=2,0,OFFSET('Composition%'!$B75,0,AD$17)*OFFSET('Composition%'!$B75,0,AD$18)*(AD$24*EXP(-AD$25/($B105+273)/RGas)))+ReactionRateK3!AD105</f>
        <v>0</v>
      </c>
      <c r="AE105" s="73">
        <f ca="1">IF(AE$2=0,0,AE$22*EXP(AE$23/($B105+273)/RGas)*(OFFSET('Composition%'!$B75,0,AE$13)*OFFSET('Composition%'!$B75,0,AE$14)))-IF(AE$2=2,0,OFFSET('Composition%'!$B75,0,AE$17)*OFFSET('Composition%'!$B75,0,AE$18)*(AE$24*EXP(-AE$25/($B105+273)/RGas)))+ReactionRateK3!AE105</f>
        <v>0</v>
      </c>
      <c r="AF105" s="73"/>
      <c r="AG105" s="73">
        <f ca="1">IF(AG$2=0,0,AG$22*EXP(AG$23/($B105+273)/RGas)*(OFFSET('Composition%'!$B75,0,AG$13)*OFFSET('Composition%'!$B75,0,AG$14)))-IF(AG$2=2,0,OFFSET('Composition%'!$B75,0,AG$17)*OFFSET('Composition%'!$B75,0,AG$18)*(AG$24*EXP(-AG$25/($B105+273)/RGas)))+ReactionRateK3!AG105</f>
        <v>0</v>
      </c>
      <c r="AH105" s="73">
        <f ca="1">IF(AH$2=0,0,AH$22*EXP(AH$23/($B105+273)/RGas)*(OFFSET('Composition%'!$B75,0,AH$13)*OFFSET('Composition%'!$B75,0,AH$14)))-IF(AH$2=2,0,OFFSET('Composition%'!$B75,0,AH$17)*OFFSET('Composition%'!$B75,0,AH$18)*(AH$24*EXP(-AH$25/($B105+273)/RGas)))+ReactionRateK3!AH105</f>
        <v>0</v>
      </c>
      <c r="AI105" s="73">
        <f ca="1">IF(AI$2=0,0,AI$22*EXP(AI$23/($B105+273)/RGas)*(OFFSET('Composition%'!$B75,0,AI$13)*OFFSET('Composition%'!$B75,0,AI$14)))-IF(AI$2=2,0,OFFSET('Composition%'!$B75,0,AI$17)*OFFSET('Composition%'!$B75,0,AI$18)*(AI$24*EXP(-AI$25/($B105+273)/RGas)))+ReactionRateK3!AI105</f>
        <v>0</v>
      </c>
      <c r="AJ105" s="73">
        <f ca="1">IF(AJ$2=0,0,AJ$22*EXP(AJ$23/($B105+273)/RGas)*(OFFSET('Composition%'!$B75,0,AJ$13)*OFFSET('Composition%'!$B75,0,AJ$14)))-IF(AJ$2=2,0,OFFSET('Composition%'!$B75,0,AJ$17)*OFFSET('Composition%'!$B75,0,AJ$18)*(AJ$24*EXP(-AJ$25/($B105+273)/RGas)))+ReactionRateK3!AJ105</f>
        <v>0</v>
      </c>
      <c r="AK105" s="73">
        <f ca="1">IF(AK$2=0,0,AK$22*EXP(AK$23/($B105+273)/RGas)*(OFFSET('Composition%'!$B75,0,AK$13)*OFFSET('Composition%'!$B75,0,AK$14)))-IF(AK$2=2,0,OFFSET('Composition%'!$B75,0,AK$17)*OFFSET('Composition%'!$B75,0,AK$18)*(AK$24*EXP(-AK$25/($B105+273)/RGas)))+ReactionRateK3!AK105</f>
        <v>0</v>
      </c>
      <c r="AL105" s="73">
        <f ca="1">IF(AL$2=0,0,AL$22*EXP(AL$23/($B105+273)/RGas)*(OFFSET('Composition%'!$B75,0,AL$13)*OFFSET('Composition%'!$B75,0,AL$14)))-IF(AL$2=2,0,OFFSET('Composition%'!$B75,0,AL$17)*OFFSET('Composition%'!$B75,0,AL$18)*(AL$24*EXP(-AL$25/($B105+273)/RGas)))+ReactionRateK3!AL105</f>
        <v>0</v>
      </c>
      <c r="AM105" s="73"/>
      <c r="AN105" s="73">
        <f ca="1">IF(AN$2=0,0,AN$22*EXP(AN$23/($B105+273)/RGas)*(OFFSET('Composition%'!$B75,0,AN$13)*OFFSET('Composition%'!$B75,0,AN$14)))-IF(AN$2=2,0,OFFSET('Composition%'!$B75,0,AN$17)*OFFSET('Composition%'!$B75,0,AN$18)*(AN$24*EXP(-AN$25/($B105+273)/RGas)))+ReactionRateK3!AN105</f>
        <v>0</v>
      </c>
      <c r="AO105" s="73">
        <f ca="1">IF(AO$2=0,0,AO$22*EXP(AO$23/($B105+273)/RGas)*(OFFSET('Composition%'!$B75,0,AO$13)*OFFSET('Composition%'!$B75,0,AO$14)))-IF(AO$2=2,0,OFFSET('Composition%'!$B75,0,AO$17)*OFFSET('Composition%'!$B75,0,AO$18)*(AO$24*EXP(-AO$25/($B105+273)/RGas)))+ReactionRateK3!AO105</f>
        <v>0</v>
      </c>
      <c r="AP105" s="73">
        <f ca="1">IF(AP$2=0,0,AP$22*EXP(AP$23/($B105+273)/RGas)*(OFFSET('Composition%'!$B75,0,AP$13)*OFFSET('Composition%'!$B75,0,AP$14)))-IF(AP$2=2,0,OFFSET('Composition%'!$B75,0,AP$17)*OFFSET('Composition%'!$B75,0,AP$18)*(AP$24*EXP(-AP$25/($B105+273)/RGas)))+ReactionRateK3!AP105</f>
        <v>7.4371712769577348E-12</v>
      </c>
      <c r="AQ105" s="73">
        <f ca="1">IF(AQ$2=0,0,AQ$22*EXP(AQ$23/($B105+273)/RGas)*(OFFSET('Composition%'!$B75,0,AQ$13)*OFFSET('Composition%'!$B75,0,AQ$14)))-IF(AQ$2=2,0,OFFSET('Composition%'!$B75,0,AQ$17)*OFFSET('Composition%'!$B75,0,AQ$18)*(AQ$24*EXP(-AQ$25/($B105+273)/RGas)))+ReactionRateK3!AQ105</f>
        <v>0</v>
      </c>
      <c r="AR105" s="73">
        <f ca="1">IF(AR$2=0,0,AR$22*EXP(AR$23/($B105+273)/RGas)*(OFFSET('Composition%'!$B75,0,AR$13)*OFFSET('Composition%'!$B75,0,AR$14)))-IF(AR$2=2,0,OFFSET('Composition%'!$B75,0,AR$17)*OFFSET('Composition%'!$B75,0,AR$18)*(AR$24*EXP(-AR$25/($B105+273)/RGas)))+ReactionRateK3!AR105</f>
        <v>0</v>
      </c>
    </row>
    <row r="106" spans="1:44">
      <c r="A106" s="3">
        <f t="shared" si="10"/>
        <v>3.6999999999999948</v>
      </c>
      <c r="B106" s="19">
        <f ca="1">'Composition%'!B76</f>
        <v>414.40114362325932</v>
      </c>
      <c r="C106">
        <f t="shared" si="11"/>
        <v>30</v>
      </c>
      <c r="D106" s="26" t="e">
        <f>(#REF!*ReactionRateK4!C106)^3</f>
        <v>#REF!</v>
      </c>
      <c r="E106" s="4"/>
      <c r="F106" s="73">
        <f ca="1">IF(F$2=0,0,F$22*EXP(F$23/($B106+273)/RGas)*(OFFSET('Composition%'!$B76,0,F$13)*OFFSET('Composition%'!$B76,0,F$14)))-IF(F$2=2,0,OFFSET('Composition%'!$B76,0,F$17)*OFFSET('Composition%'!$B76,0,F$18)*(F$24*EXP(-F$25/($B106+273)/RGas)))+ReactionRateK3!F106</f>
        <v>6.3180107191360682E-3</v>
      </c>
      <c r="G106" s="73">
        <f ca="1">IF(G$2=0,0,G$22*EXP(G$23/($B106+273)/RGas)*(OFFSET('Composition%'!$B76,0,G$13)*OFFSET('Composition%'!$B76,0,G$14)))-IF(G$2=2,0,OFFSET('Composition%'!$B76,0,G$17)*OFFSET('Composition%'!$B76,0,G$18)*(G$24*EXP(-G$25/($B106+273)/RGas)))+ReactionRateK3!G106</f>
        <v>2.5060622214475425E-3</v>
      </c>
      <c r="H106" s="73">
        <f ca="1">IF(H$2=0,0,H$22*EXP(H$23/($B106+273)/RGas)*(OFFSET('Composition%'!$B76,0,H$13)*OFFSET('Composition%'!$B76,0,H$14)))-IF(H$2=2,0,OFFSET('Composition%'!$B76,0,H$17)*OFFSET('Composition%'!$B76,0,H$18)*(H$24*EXP(-H$25/($B106+273)/RGas)))+ReactionRateK3!H106</f>
        <v>-6.7457501609037786E-6</v>
      </c>
      <c r="I106" s="73">
        <f ca="1">IF(I$2=0,0,I$22*EXP(I$23/($B106+273)/RGas)*(OFFSET('Composition%'!$B76,0,I$13)*OFFSET('Composition%'!$B76,0,I$14)))-IF(I$2=2,0,OFFSET('Composition%'!$B76,0,I$17)*OFFSET('Composition%'!$B76,0,I$18)*(I$24*EXP(-I$25/($B106+273)/RGas)))+ReactionRateK3!I106</f>
        <v>1.314233115131901E-5</v>
      </c>
      <c r="J106" s="73"/>
      <c r="K106" s="73">
        <f ca="1">IF(K$2=0,0,K$22*EXP(K$23/($B106+273)/RGas)*(OFFSET('Composition%'!$B76,0,K$13)*OFFSET('Composition%'!$B76,0,K$14)))-IF(K$2=2,0,OFFSET('Composition%'!$B76,0,K$17)*OFFSET('Composition%'!$B76,0,K$18)*(K$24*EXP(-K$25/($B106+273)/RGas)))+ReactionRateK3!K106</f>
        <v>2.6421286917703582E-2</v>
      </c>
      <c r="L106" s="73">
        <f ca="1">IF(L$2=0,0,L$22*EXP(L$23/($B106+273)/RGas)*(OFFSET('Composition%'!$B76,0,L$13)*OFFSET('Composition%'!$B76,0,L$14)))-IF(L$2=2,0,OFFSET('Composition%'!$B76,0,L$17)*OFFSET('Composition%'!$B76,0,L$18)*(L$24*EXP(-L$25/($B106+273)/RGas)))+ReactionRateK3!L106</f>
        <v>-5.2217160451797232E-3</v>
      </c>
      <c r="M106" s="73">
        <f ca="1">IF(M$2=0,0,M$22*EXP(M$23/($B106+273)/RGas)*(OFFSET('Composition%'!$B76,0,M$13)*OFFSET('Composition%'!$B76,0,M$14)))-IF(M$2=2,0,OFFSET('Composition%'!$B76,0,M$17)*OFFSET('Composition%'!$B76,0,M$18)*(M$24*EXP(-M$25/($B106+273)/RGas)))+ReactionRateK3!M106</f>
        <v>0</v>
      </c>
      <c r="N106" s="73"/>
      <c r="O106" s="73">
        <f ca="1">IF(O$2=0,0,O$22*EXP(O$23/($B106+273)/RGas)*(OFFSET('Composition%'!$B76,0,O$13)*OFFSET('Composition%'!$B76,0,O$14)))-IF(O$2=2,0,OFFSET('Composition%'!$B76,0,O$17)*OFFSET('Composition%'!$B76,0,O$18)*(O$24*EXP(-O$25/($B106+273)/RGas)))+ReactionRateK3!O106</f>
        <v>0</v>
      </c>
      <c r="P106" s="73">
        <f ca="1">IF(P$2=0,0,P$22*EXP(P$23/($B106+273)/RGas)*(OFFSET('Composition%'!$B76,0,P$13)*OFFSET('Composition%'!$B76,0,P$14)))-IF(P$2=2,0,OFFSET('Composition%'!$B76,0,P$17)*OFFSET('Composition%'!$B76,0,P$18)*(P$24*EXP(-P$25/($B106+273)/RGas)))+ReactionRateK3!P106</f>
        <v>2.7077256480613467E-2</v>
      </c>
      <c r="Q106" s="73">
        <f ca="1">IF(Q$2=0,0,Q$22*EXP(Q$23/($B106+273)/RGas)*(OFFSET('Composition%'!$B76,0,Q$13)*OFFSET('Composition%'!$B76,0,Q$14)))-IF(Q$2=2,0,OFFSET('Composition%'!$B76,0,Q$17)*OFFSET('Composition%'!$B76,0,Q$18)*(Q$24*EXP(-Q$25/($B106+273)/RGas)))+ReactionRateK3!Q106</f>
        <v>2.3214618115189787E-4</v>
      </c>
      <c r="R106" s="73">
        <f ca="1">IF(R$2=0,0,R$22*EXP(R$23/($B106+273)/RGas)*(OFFSET('Composition%'!$B76,0,R$13)*OFFSET('Composition%'!$B76,0,R$14)))-IF(R$2=2,0,OFFSET('Composition%'!$B76,0,R$17)*OFFSET('Composition%'!$B76,0,R$18)*(R$24*EXP(-R$25/($B106+273)/RGas)))+ReactionRateK3!R106</f>
        <v>6.4049930879157173E-5</v>
      </c>
      <c r="S106" s="73"/>
      <c r="T106" s="73">
        <f ca="1">IF(T$2=0,0,T$22*EXP(T$23/($B106+273)/RGas)*(OFFSET('Composition%'!$B76,0,T$13)*OFFSET('Composition%'!$B76,0,T$14)))-IF(T$2=2,0,OFFSET('Composition%'!$B76,0,T$17)*OFFSET('Composition%'!$B76,0,T$18)*(T$24*EXP(-T$25/($B106+273)/RGas)))+ReactionRateK3!T106</f>
        <v>4.8143825963609289E-4</v>
      </c>
      <c r="U106" s="73">
        <f ca="1">IF(U$2=0,0,U$22*EXP(U$23/($B106+273)/RGas)*(OFFSET('Composition%'!$B76,0,U$13)*OFFSET('Composition%'!$B76,0,U$14)))-IF(U$2=2,0,OFFSET('Composition%'!$B76,0,U$17)*OFFSET('Composition%'!$B76,0,U$18)*(U$24*EXP(-U$25/($B106+273)/RGas)))+ReactionRateK3!U106</f>
        <v>4.5679661859351343E-6</v>
      </c>
      <c r="V106" s="73">
        <f ca="1">IF(V$2=0,0,V$22*EXP(V$23/($B106+273)/RGas)*(OFFSET('Composition%'!$B76,0,V$13)*OFFSET('Composition%'!$B76,0,V$14)))-IF(V$2=2,0,OFFSET('Composition%'!$B76,0,V$17)*OFFSET('Composition%'!$B76,0,V$18)*(V$24*EXP(-V$25/($B106+273)/RGas)))+ReactionRateK3!V106</f>
        <v>0</v>
      </c>
      <c r="W106" s="73">
        <f ca="1">IF(W$2=0,0,W$22*EXP(W$23/($B106+273)/RGas)*(OFFSET('Composition%'!$B76,0,W$13)*OFFSET('Composition%'!$B76,0,W$14)))-IF(W$2=2,0,OFFSET('Composition%'!$B76,0,W$17)*OFFSET('Composition%'!$B76,0,W$18)*(W$24*EXP(-W$25/($B106+273)/RGas)))+ReactionRateK3!W106</f>
        <v>0</v>
      </c>
      <c r="X106" s="73">
        <f ca="1">IF(X$2=0,0,X$22*EXP(X$23/($B106+273)/RGas)*(OFFSET('Composition%'!$B76,0,X$13)*OFFSET('Composition%'!$B76,0,X$14)))-IF(X$2=2,0,OFFSET('Composition%'!$B76,0,X$17)*OFFSET('Composition%'!$B76,0,X$18)*(X$24*EXP(-X$25/($B106+273)/RGas)))+ReactionRateK3!X106</f>
        <v>6.8749222233909618E-8</v>
      </c>
      <c r="Y106" s="73">
        <f ca="1">IF(Y$2=0,0,Y$22*EXP(Y$23/($B106+273)/RGas)*(OFFSET('Composition%'!$B76,0,Y$13)*OFFSET('Composition%'!$B76,0,Y$14)))-IF(Y$2=2,0,OFFSET('Composition%'!$B76,0,Y$17)*OFFSET('Composition%'!$B76,0,Y$18)*(Y$24*EXP(-Y$25/($B106+273)/RGas)))+ReactionRateK3!Y106</f>
        <v>3.4026800934051699E-9</v>
      </c>
      <c r="Z106" s="73">
        <f ca="1">IF(Z$2=0,0,Z$22*EXP(Z$23/($B106+273)/RGas)*(OFFSET('Composition%'!$B76,0,Z$13)*OFFSET('Composition%'!$B76,0,Z$14)))-IF(Z$2=2,0,OFFSET('Composition%'!$B76,0,Z$17)*OFFSET('Composition%'!$B76,0,Z$18)*(Z$24*EXP(-Z$25/($B106+273)/RGas)))+ReactionRateK3!Z106</f>
        <v>0</v>
      </c>
      <c r="AA106" s="73">
        <f ca="1">IF(AA$2=0,0,AA$22*EXP(AA$23/($B106+273)/RGas)*(OFFSET('Composition%'!$B76,0,AA$13)*OFFSET('Composition%'!$B76,0,AA$14)))-IF(AA$2=2,0,OFFSET('Composition%'!$B76,0,AA$17)*OFFSET('Composition%'!$B76,0,AA$18)*(AA$24*EXP(-AA$25/($B106+273)/RGas)))+ReactionRateK3!AA106</f>
        <v>0</v>
      </c>
      <c r="AB106" s="73">
        <f ca="1">IF(AB$2=0,0,AB$22*EXP(AB$23/($B106+273)/RGas)*(OFFSET('Composition%'!$B76,0,AB$13)*OFFSET('Composition%'!$B76,0,AB$14)))-IF(AB$2=2,0,OFFSET('Composition%'!$B76,0,AB$17)*OFFSET('Composition%'!$B76,0,AB$18)*(AB$24*EXP(-AB$25/($B106+273)/RGas)))+ReactionRateK3!AB106</f>
        <v>0</v>
      </c>
      <c r="AC106" s="73">
        <f ca="1">IF(AC$2=0,0,AC$22*EXP(AC$23/($B106+273)/RGas)*(OFFSET('Composition%'!$B76,0,AC$13)*OFFSET('Composition%'!$B76,0,AC$14)))-IF(AC$2=2,0,OFFSET('Composition%'!$B76,0,AC$17)*OFFSET('Composition%'!$B76,0,AC$18)*(AC$24*EXP(-AC$25/($B106+273)/RGas)))+ReactionRateK3!AC106</f>
        <v>0</v>
      </c>
      <c r="AD106" s="73">
        <f ca="1">IF(AD$2=0,0,AD$22*EXP(AD$23/($B106+273)/RGas)*(OFFSET('Composition%'!$B76,0,AD$13)*OFFSET('Composition%'!$B76,0,AD$14)))-IF(AD$2=2,0,OFFSET('Composition%'!$B76,0,AD$17)*OFFSET('Composition%'!$B76,0,AD$18)*(AD$24*EXP(-AD$25/($B106+273)/RGas)))+ReactionRateK3!AD106</f>
        <v>0</v>
      </c>
      <c r="AE106" s="73">
        <f ca="1">IF(AE$2=0,0,AE$22*EXP(AE$23/($B106+273)/RGas)*(OFFSET('Composition%'!$B76,0,AE$13)*OFFSET('Composition%'!$B76,0,AE$14)))-IF(AE$2=2,0,OFFSET('Composition%'!$B76,0,AE$17)*OFFSET('Composition%'!$B76,0,AE$18)*(AE$24*EXP(-AE$25/($B106+273)/RGas)))+ReactionRateK3!AE106</f>
        <v>0</v>
      </c>
      <c r="AF106" s="73"/>
      <c r="AG106" s="73">
        <f ca="1">IF(AG$2=0,0,AG$22*EXP(AG$23/($B106+273)/RGas)*(OFFSET('Composition%'!$B76,0,AG$13)*OFFSET('Composition%'!$B76,0,AG$14)))-IF(AG$2=2,0,OFFSET('Composition%'!$B76,0,AG$17)*OFFSET('Composition%'!$B76,0,AG$18)*(AG$24*EXP(-AG$25/($B106+273)/RGas)))+ReactionRateK3!AG106</f>
        <v>0</v>
      </c>
      <c r="AH106" s="73">
        <f ca="1">IF(AH$2=0,0,AH$22*EXP(AH$23/($B106+273)/RGas)*(OFFSET('Composition%'!$B76,0,AH$13)*OFFSET('Composition%'!$B76,0,AH$14)))-IF(AH$2=2,0,OFFSET('Composition%'!$B76,0,AH$17)*OFFSET('Composition%'!$B76,0,AH$18)*(AH$24*EXP(-AH$25/($B106+273)/RGas)))+ReactionRateK3!AH106</f>
        <v>0</v>
      </c>
      <c r="AI106" s="73">
        <f ca="1">IF(AI$2=0,0,AI$22*EXP(AI$23/($B106+273)/RGas)*(OFFSET('Composition%'!$B76,0,AI$13)*OFFSET('Composition%'!$B76,0,AI$14)))-IF(AI$2=2,0,OFFSET('Composition%'!$B76,0,AI$17)*OFFSET('Composition%'!$B76,0,AI$18)*(AI$24*EXP(-AI$25/($B106+273)/RGas)))+ReactionRateK3!AI106</f>
        <v>0</v>
      </c>
      <c r="AJ106" s="73">
        <f ca="1">IF(AJ$2=0,0,AJ$22*EXP(AJ$23/($B106+273)/RGas)*(OFFSET('Composition%'!$B76,0,AJ$13)*OFFSET('Composition%'!$B76,0,AJ$14)))-IF(AJ$2=2,0,OFFSET('Composition%'!$B76,0,AJ$17)*OFFSET('Composition%'!$B76,0,AJ$18)*(AJ$24*EXP(-AJ$25/($B106+273)/RGas)))+ReactionRateK3!AJ106</f>
        <v>0</v>
      </c>
      <c r="AK106" s="73">
        <f ca="1">IF(AK$2=0,0,AK$22*EXP(AK$23/($B106+273)/RGas)*(OFFSET('Composition%'!$B76,0,AK$13)*OFFSET('Composition%'!$B76,0,AK$14)))-IF(AK$2=2,0,OFFSET('Composition%'!$B76,0,AK$17)*OFFSET('Composition%'!$B76,0,AK$18)*(AK$24*EXP(-AK$25/($B106+273)/RGas)))+ReactionRateK3!AK106</f>
        <v>0</v>
      </c>
      <c r="AL106" s="73">
        <f ca="1">IF(AL$2=0,0,AL$22*EXP(AL$23/($B106+273)/RGas)*(OFFSET('Composition%'!$B76,0,AL$13)*OFFSET('Composition%'!$B76,0,AL$14)))-IF(AL$2=2,0,OFFSET('Composition%'!$B76,0,AL$17)*OFFSET('Composition%'!$B76,0,AL$18)*(AL$24*EXP(-AL$25/($B106+273)/RGas)))+ReactionRateK3!AL106</f>
        <v>0</v>
      </c>
      <c r="AM106" s="73"/>
      <c r="AN106" s="73">
        <f ca="1">IF(AN$2=0,0,AN$22*EXP(AN$23/($B106+273)/RGas)*(OFFSET('Composition%'!$B76,0,AN$13)*OFFSET('Composition%'!$B76,0,AN$14)))-IF(AN$2=2,0,OFFSET('Composition%'!$B76,0,AN$17)*OFFSET('Composition%'!$B76,0,AN$18)*(AN$24*EXP(-AN$25/($B106+273)/RGas)))+ReactionRateK3!AN106</f>
        <v>0</v>
      </c>
      <c r="AO106" s="73">
        <f ca="1">IF(AO$2=0,0,AO$22*EXP(AO$23/($B106+273)/RGas)*(OFFSET('Composition%'!$B76,0,AO$13)*OFFSET('Composition%'!$B76,0,AO$14)))-IF(AO$2=2,0,OFFSET('Composition%'!$B76,0,AO$17)*OFFSET('Composition%'!$B76,0,AO$18)*(AO$24*EXP(-AO$25/($B106+273)/RGas)))+ReactionRateK3!AO106</f>
        <v>0</v>
      </c>
      <c r="AP106" s="73">
        <f ca="1">IF(AP$2=0,0,AP$22*EXP(AP$23/($B106+273)/RGas)*(OFFSET('Composition%'!$B76,0,AP$13)*OFFSET('Composition%'!$B76,0,AP$14)))-IF(AP$2=2,0,OFFSET('Composition%'!$B76,0,AP$17)*OFFSET('Composition%'!$B76,0,AP$18)*(AP$24*EXP(-AP$25/($B106+273)/RGas)))+ReactionRateK3!AP106</f>
        <v>7.4373598548247054E-12</v>
      </c>
      <c r="AQ106" s="73">
        <f ca="1">IF(AQ$2=0,0,AQ$22*EXP(AQ$23/($B106+273)/RGas)*(OFFSET('Composition%'!$B76,0,AQ$13)*OFFSET('Composition%'!$B76,0,AQ$14)))-IF(AQ$2=2,0,OFFSET('Composition%'!$B76,0,AQ$17)*OFFSET('Composition%'!$B76,0,AQ$18)*(AQ$24*EXP(-AQ$25/($B106+273)/RGas)))+ReactionRateK3!AQ106</f>
        <v>0</v>
      </c>
      <c r="AR106" s="73">
        <f ca="1">IF(AR$2=0,0,AR$22*EXP(AR$23/($B106+273)/RGas)*(OFFSET('Composition%'!$B76,0,AR$13)*OFFSET('Composition%'!$B76,0,AR$14)))-IF(AR$2=2,0,OFFSET('Composition%'!$B76,0,AR$17)*OFFSET('Composition%'!$B76,0,AR$18)*(AR$24*EXP(-AR$25/($B106+273)/RGas)))+ReactionRateK3!AR106</f>
        <v>0</v>
      </c>
    </row>
    <row r="107" spans="1:44">
      <c r="A107" s="3">
        <f t="shared" si="10"/>
        <v>3.7499999999999947</v>
      </c>
      <c r="B107" s="19">
        <f ca="1">'Composition%'!B77</f>
        <v>414.41309552910906</v>
      </c>
      <c r="C107">
        <f t="shared" si="11"/>
        <v>30</v>
      </c>
      <c r="D107" s="26" t="e">
        <f>(#REF!*ReactionRateK4!C107)^3</f>
        <v>#REF!</v>
      </c>
      <c r="E107" s="4"/>
      <c r="F107" s="73">
        <f ca="1">IF(F$2=0,0,F$22*EXP(F$23/($B107+273)/RGas)*(OFFSET('Composition%'!$B77,0,F$13)*OFFSET('Composition%'!$B77,0,F$14)))-IF(F$2=2,0,OFFSET('Composition%'!$B77,0,F$17)*OFFSET('Composition%'!$B77,0,F$18)*(F$24*EXP(-F$25/($B107+273)/RGas)))+ReactionRateK3!F107</f>
        <v>6.2135928968806656E-3</v>
      </c>
      <c r="G107" s="73">
        <f ca="1">IF(G$2=0,0,G$22*EXP(G$23/($B107+273)/RGas)*(OFFSET('Composition%'!$B77,0,G$13)*OFFSET('Composition%'!$B77,0,G$14)))-IF(G$2=2,0,OFFSET('Composition%'!$B77,0,G$17)*OFFSET('Composition%'!$B77,0,G$18)*(G$24*EXP(-G$25/($B107+273)/RGas)))+ReactionRateK3!G107</f>
        <v>2.4671857541275649E-3</v>
      </c>
      <c r="H107" s="73">
        <f ca="1">IF(H$2=0,0,H$22*EXP(H$23/($B107+273)/RGas)*(OFFSET('Composition%'!$B77,0,H$13)*OFFSET('Composition%'!$B77,0,H$14)))-IF(H$2=2,0,OFFSET('Composition%'!$B77,0,H$17)*OFFSET('Composition%'!$B77,0,H$18)*(H$24*EXP(-H$25/($B107+273)/RGas)))+ReactionRateK3!H107</f>
        <v>-6.713678903079644E-6</v>
      </c>
      <c r="I107" s="73">
        <f ca="1">IF(I$2=0,0,I$22*EXP(I$23/($B107+273)/RGas)*(OFFSET('Composition%'!$B77,0,I$13)*OFFSET('Composition%'!$B77,0,I$14)))-IF(I$2=2,0,OFFSET('Composition%'!$B77,0,I$17)*OFFSET('Composition%'!$B77,0,I$18)*(I$24*EXP(-I$25/($B107+273)/RGas)))+ReactionRateK3!I107</f>
        <v>1.2611656509147935E-5</v>
      </c>
      <c r="J107" s="73"/>
      <c r="K107" s="73">
        <f ca="1">IF(K$2=0,0,K$22*EXP(K$23/($B107+273)/RGas)*(OFFSET('Composition%'!$B77,0,K$13)*OFFSET('Composition%'!$B77,0,K$14)))-IF(K$2=2,0,OFFSET('Composition%'!$B77,0,K$17)*OFFSET('Composition%'!$B77,0,K$18)*(K$24*EXP(-K$25/($B107+273)/RGas)))+ReactionRateK3!K107</f>
        <v>2.5858534322362556E-2</v>
      </c>
      <c r="L107" s="73">
        <f ca="1">IF(L$2=0,0,L$22*EXP(L$23/($B107+273)/RGas)*(OFFSET('Composition%'!$B77,0,L$13)*OFFSET('Composition%'!$B77,0,L$14)))-IF(L$2=2,0,OFFSET('Composition%'!$B77,0,L$17)*OFFSET('Composition%'!$B77,0,L$18)*(L$24*EXP(-L$25/($B107+273)/RGas)))+ReactionRateK3!L107</f>
        <v>-5.1406237311065429E-3</v>
      </c>
      <c r="M107" s="73">
        <f ca="1">IF(M$2=0,0,M$22*EXP(M$23/($B107+273)/RGas)*(OFFSET('Composition%'!$B77,0,M$13)*OFFSET('Composition%'!$B77,0,M$14)))-IF(M$2=2,0,OFFSET('Composition%'!$B77,0,M$17)*OFFSET('Composition%'!$B77,0,M$18)*(M$24*EXP(-M$25/($B107+273)/RGas)))+ReactionRateK3!M107</f>
        <v>0</v>
      </c>
      <c r="N107" s="73"/>
      <c r="O107" s="73">
        <f ca="1">IF(O$2=0,0,O$22*EXP(O$23/($B107+273)/RGas)*(OFFSET('Composition%'!$B77,0,O$13)*OFFSET('Composition%'!$B77,0,O$14)))-IF(O$2=2,0,OFFSET('Composition%'!$B77,0,O$17)*OFFSET('Composition%'!$B77,0,O$18)*(O$24*EXP(-O$25/($B107+273)/RGas)))+ReactionRateK3!O107</f>
        <v>0</v>
      </c>
      <c r="P107" s="73">
        <f ca="1">IF(P$2=0,0,P$22*EXP(P$23/($B107+273)/RGas)*(OFFSET('Composition%'!$B77,0,P$13)*OFFSET('Composition%'!$B77,0,P$14)))-IF(P$2=2,0,OFFSET('Composition%'!$B77,0,P$17)*OFFSET('Composition%'!$B77,0,P$18)*(P$24*EXP(-P$25/($B107+273)/RGas)))+ReactionRateK3!P107</f>
        <v>2.6946693492235732E-2</v>
      </c>
      <c r="Q107" s="73">
        <f ca="1">IF(Q$2=0,0,Q$22*EXP(Q$23/($B107+273)/RGas)*(OFFSET('Composition%'!$B77,0,Q$13)*OFFSET('Composition%'!$B77,0,Q$14)))-IF(Q$2=2,0,OFFSET('Composition%'!$B77,0,Q$17)*OFFSET('Composition%'!$B77,0,Q$18)*(Q$24*EXP(-Q$25/($B107+273)/RGas)))+ReactionRateK3!Q107</f>
        <v>2.3491844238030519E-4</v>
      </c>
      <c r="R107" s="73">
        <f ca="1">IF(R$2=0,0,R$22*EXP(R$23/($B107+273)/RGas)*(OFFSET('Composition%'!$B77,0,R$13)*OFFSET('Composition%'!$B77,0,R$14)))-IF(R$2=2,0,OFFSET('Composition%'!$B77,0,R$17)*OFFSET('Composition%'!$B77,0,R$18)*(R$24*EXP(-R$25/($B107+273)/RGas)))+ReactionRateK3!R107</f>
        <v>6.5678726975977643E-5</v>
      </c>
      <c r="S107" s="73"/>
      <c r="T107" s="73">
        <f ca="1">IF(T$2=0,0,T$22*EXP(T$23/($B107+273)/RGas)*(OFFSET('Composition%'!$B77,0,T$13)*OFFSET('Composition%'!$B77,0,T$14)))-IF(T$2=2,0,OFFSET('Composition%'!$B77,0,T$17)*OFFSET('Composition%'!$B77,0,T$18)*(T$24*EXP(-T$25/($B107+273)/RGas)))+ReactionRateK3!T107</f>
        <v>4.5040248177481636E-4</v>
      </c>
      <c r="U107" s="73">
        <f ca="1">IF(U$2=0,0,U$22*EXP(U$23/($B107+273)/RGas)*(OFFSET('Composition%'!$B77,0,U$13)*OFFSET('Composition%'!$B77,0,U$14)))-IF(U$2=2,0,OFFSET('Composition%'!$B77,0,U$17)*OFFSET('Composition%'!$B77,0,U$18)*(U$24*EXP(-U$25/($B107+273)/RGas)))+ReactionRateK3!U107</f>
        <v>4.1463887164274568E-6</v>
      </c>
      <c r="V107" s="73">
        <f ca="1">IF(V$2=0,0,V$22*EXP(V$23/($B107+273)/RGas)*(OFFSET('Composition%'!$B77,0,V$13)*OFFSET('Composition%'!$B77,0,V$14)))-IF(V$2=2,0,OFFSET('Composition%'!$B77,0,V$17)*OFFSET('Composition%'!$B77,0,V$18)*(V$24*EXP(-V$25/($B107+273)/RGas)))+ReactionRateK3!V107</f>
        <v>0</v>
      </c>
      <c r="W107" s="73">
        <f ca="1">IF(W$2=0,0,W$22*EXP(W$23/($B107+273)/RGas)*(OFFSET('Composition%'!$B77,0,W$13)*OFFSET('Composition%'!$B77,0,W$14)))-IF(W$2=2,0,OFFSET('Composition%'!$B77,0,W$17)*OFFSET('Composition%'!$B77,0,W$18)*(W$24*EXP(-W$25/($B107+273)/RGas)))+ReactionRateK3!W107</f>
        <v>0</v>
      </c>
      <c r="X107" s="73">
        <f ca="1">IF(X$2=0,0,X$22*EXP(X$23/($B107+273)/RGas)*(OFFSET('Composition%'!$B77,0,X$13)*OFFSET('Composition%'!$B77,0,X$14)))-IF(X$2=2,0,OFFSET('Composition%'!$B77,0,X$17)*OFFSET('Composition%'!$B77,0,X$18)*(X$24*EXP(-X$25/($B107+273)/RGas)))+ReactionRateK3!X107</f>
        <v>6.8732088341278096E-8</v>
      </c>
      <c r="Y107" s="73">
        <f ca="1">IF(Y$2=0,0,Y$22*EXP(Y$23/($B107+273)/RGas)*(OFFSET('Composition%'!$B77,0,Y$13)*OFFSET('Composition%'!$B77,0,Y$14)))-IF(Y$2=2,0,OFFSET('Composition%'!$B77,0,Y$17)*OFFSET('Composition%'!$B77,0,Y$18)*(Y$24*EXP(-Y$25/($B107+273)/RGas)))+ReactionRateK3!Y107</f>
        <v>3.4018320670059569E-9</v>
      </c>
      <c r="Z107" s="73">
        <f ca="1">IF(Z$2=0,0,Z$22*EXP(Z$23/($B107+273)/RGas)*(OFFSET('Composition%'!$B77,0,Z$13)*OFFSET('Composition%'!$B77,0,Z$14)))-IF(Z$2=2,0,OFFSET('Composition%'!$B77,0,Z$17)*OFFSET('Composition%'!$B77,0,Z$18)*(Z$24*EXP(-Z$25/($B107+273)/RGas)))+ReactionRateK3!Z107</f>
        <v>0</v>
      </c>
      <c r="AA107" s="73">
        <f ca="1">IF(AA$2=0,0,AA$22*EXP(AA$23/($B107+273)/RGas)*(OFFSET('Composition%'!$B77,0,AA$13)*OFFSET('Composition%'!$B77,0,AA$14)))-IF(AA$2=2,0,OFFSET('Composition%'!$B77,0,AA$17)*OFFSET('Composition%'!$B77,0,AA$18)*(AA$24*EXP(-AA$25/($B107+273)/RGas)))+ReactionRateK3!AA107</f>
        <v>0</v>
      </c>
      <c r="AB107" s="73">
        <f ca="1">IF(AB$2=0,0,AB$22*EXP(AB$23/($B107+273)/RGas)*(OFFSET('Composition%'!$B77,0,AB$13)*OFFSET('Composition%'!$B77,0,AB$14)))-IF(AB$2=2,0,OFFSET('Composition%'!$B77,0,AB$17)*OFFSET('Composition%'!$B77,0,AB$18)*(AB$24*EXP(-AB$25/($B107+273)/RGas)))+ReactionRateK3!AB107</f>
        <v>0</v>
      </c>
      <c r="AC107" s="73">
        <f ca="1">IF(AC$2=0,0,AC$22*EXP(AC$23/($B107+273)/RGas)*(OFFSET('Composition%'!$B77,0,AC$13)*OFFSET('Composition%'!$B77,0,AC$14)))-IF(AC$2=2,0,OFFSET('Composition%'!$B77,0,AC$17)*OFFSET('Composition%'!$B77,0,AC$18)*(AC$24*EXP(-AC$25/($B107+273)/RGas)))+ReactionRateK3!AC107</f>
        <v>0</v>
      </c>
      <c r="AD107" s="73">
        <f ca="1">IF(AD$2=0,0,AD$22*EXP(AD$23/($B107+273)/RGas)*(OFFSET('Composition%'!$B77,0,AD$13)*OFFSET('Composition%'!$B77,0,AD$14)))-IF(AD$2=2,0,OFFSET('Composition%'!$B77,0,AD$17)*OFFSET('Composition%'!$B77,0,AD$18)*(AD$24*EXP(-AD$25/($B107+273)/RGas)))+ReactionRateK3!AD107</f>
        <v>0</v>
      </c>
      <c r="AE107" s="73">
        <f ca="1">IF(AE$2=0,0,AE$22*EXP(AE$23/($B107+273)/RGas)*(OFFSET('Composition%'!$B77,0,AE$13)*OFFSET('Composition%'!$B77,0,AE$14)))-IF(AE$2=2,0,OFFSET('Composition%'!$B77,0,AE$17)*OFFSET('Composition%'!$B77,0,AE$18)*(AE$24*EXP(-AE$25/($B107+273)/RGas)))+ReactionRateK3!AE107</f>
        <v>0</v>
      </c>
      <c r="AF107" s="73"/>
      <c r="AG107" s="73">
        <f ca="1">IF(AG$2=0,0,AG$22*EXP(AG$23/($B107+273)/RGas)*(OFFSET('Composition%'!$B77,0,AG$13)*OFFSET('Composition%'!$B77,0,AG$14)))-IF(AG$2=2,0,OFFSET('Composition%'!$B77,0,AG$17)*OFFSET('Composition%'!$B77,0,AG$18)*(AG$24*EXP(-AG$25/($B107+273)/RGas)))+ReactionRateK3!AG107</f>
        <v>0</v>
      </c>
      <c r="AH107" s="73">
        <f ca="1">IF(AH$2=0,0,AH$22*EXP(AH$23/($B107+273)/RGas)*(OFFSET('Composition%'!$B77,0,AH$13)*OFFSET('Composition%'!$B77,0,AH$14)))-IF(AH$2=2,0,OFFSET('Composition%'!$B77,0,AH$17)*OFFSET('Composition%'!$B77,0,AH$18)*(AH$24*EXP(-AH$25/($B107+273)/RGas)))+ReactionRateK3!AH107</f>
        <v>0</v>
      </c>
      <c r="AI107" s="73">
        <f ca="1">IF(AI$2=0,0,AI$22*EXP(AI$23/($B107+273)/RGas)*(OFFSET('Composition%'!$B77,0,AI$13)*OFFSET('Composition%'!$B77,0,AI$14)))-IF(AI$2=2,0,OFFSET('Composition%'!$B77,0,AI$17)*OFFSET('Composition%'!$B77,0,AI$18)*(AI$24*EXP(-AI$25/($B107+273)/RGas)))+ReactionRateK3!AI107</f>
        <v>0</v>
      </c>
      <c r="AJ107" s="73">
        <f ca="1">IF(AJ$2=0,0,AJ$22*EXP(AJ$23/($B107+273)/RGas)*(OFFSET('Composition%'!$B77,0,AJ$13)*OFFSET('Composition%'!$B77,0,AJ$14)))-IF(AJ$2=2,0,OFFSET('Composition%'!$B77,0,AJ$17)*OFFSET('Composition%'!$B77,0,AJ$18)*(AJ$24*EXP(-AJ$25/($B107+273)/RGas)))+ReactionRateK3!AJ107</f>
        <v>0</v>
      </c>
      <c r="AK107" s="73">
        <f ca="1">IF(AK$2=0,0,AK$22*EXP(AK$23/($B107+273)/RGas)*(OFFSET('Composition%'!$B77,0,AK$13)*OFFSET('Composition%'!$B77,0,AK$14)))-IF(AK$2=2,0,OFFSET('Composition%'!$B77,0,AK$17)*OFFSET('Composition%'!$B77,0,AK$18)*(AK$24*EXP(-AK$25/($B107+273)/RGas)))+ReactionRateK3!AK107</f>
        <v>0</v>
      </c>
      <c r="AL107" s="73">
        <f ca="1">IF(AL$2=0,0,AL$22*EXP(AL$23/($B107+273)/RGas)*(OFFSET('Composition%'!$B77,0,AL$13)*OFFSET('Composition%'!$B77,0,AL$14)))-IF(AL$2=2,0,OFFSET('Composition%'!$B77,0,AL$17)*OFFSET('Composition%'!$B77,0,AL$18)*(AL$24*EXP(-AL$25/($B107+273)/RGas)))+ReactionRateK3!AL107</f>
        <v>0</v>
      </c>
      <c r="AM107" s="73"/>
      <c r="AN107" s="73">
        <f ca="1">IF(AN$2=0,0,AN$22*EXP(AN$23/($B107+273)/RGas)*(OFFSET('Composition%'!$B77,0,AN$13)*OFFSET('Composition%'!$B77,0,AN$14)))-IF(AN$2=2,0,OFFSET('Composition%'!$B77,0,AN$17)*OFFSET('Composition%'!$B77,0,AN$18)*(AN$24*EXP(-AN$25/($B107+273)/RGas)))+ReactionRateK3!AN107</f>
        <v>0</v>
      </c>
      <c r="AO107" s="73">
        <f ca="1">IF(AO$2=0,0,AO$22*EXP(AO$23/($B107+273)/RGas)*(OFFSET('Composition%'!$B77,0,AO$13)*OFFSET('Composition%'!$B77,0,AO$14)))-IF(AO$2=2,0,OFFSET('Composition%'!$B77,0,AO$17)*OFFSET('Composition%'!$B77,0,AO$18)*(AO$24*EXP(-AO$25/($B107+273)/RGas)))+ReactionRateK3!AO107</f>
        <v>0</v>
      </c>
      <c r="AP107" s="73">
        <f ca="1">IF(AP$2=0,0,AP$22*EXP(AP$23/($B107+273)/RGas)*(OFFSET('Composition%'!$B77,0,AP$13)*OFFSET('Composition%'!$B77,0,AP$14)))-IF(AP$2=2,0,OFFSET('Composition%'!$B77,0,AP$17)*OFFSET('Composition%'!$B77,0,AP$18)*(AP$24*EXP(-AP$25/($B107+273)/RGas)))+ReactionRateK3!AP107</f>
        <v>7.4375309884318568E-12</v>
      </c>
      <c r="AQ107" s="73">
        <f ca="1">IF(AQ$2=0,0,AQ$22*EXP(AQ$23/($B107+273)/RGas)*(OFFSET('Composition%'!$B77,0,AQ$13)*OFFSET('Composition%'!$B77,0,AQ$14)))-IF(AQ$2=2,0,OFFSET('Composition%'!$B77,0,AQ$17)*OFFSET('Composition%'!$B77,0,AQ$18)*(AQ$24*EXP(-AQ$25/($B107+273)/RGas)))+ReactionRateK3!AQ107</f>
        <v>0</v>
      </c>
      <c r="AR107" s="73">
        <f ca="1">IF(AR$2=0,0,AR$22*EXP(AR$23/($B107+273)/RGas)*(OFFSET('Composition%'!$B77,0,AR$13)*OFFSET('Composition%'!$B77,0,AR$14)))-IF(AR$2=2,0,OFFSET('Composition%'!$B77,0,AR$17)*OFFSET('Composition%'!$B77,0,AR$18)*(AR$24*EXP(-AR$25/($B107+273)/RGas)))+ReactionRateK3!AR107</f>
        <v>0</v>
      </c>
    </row>
    <row r="108" spans="1:44">
      <c r="A108" s="3">
        <f t="shared" si="10"/>
        <v>3.7999999999999945</v>
      </c>
      <c r="B108" s="19">
        <f ca="1">'Composition%'!B78</f>
        <v>414.42462973299371</v>
      </c>
      <c r="C108">
        <f t="shared" si="11"/>
        <v>30</v>
      </c>
      <c r="D108" s="26" t="e">
        <f>(#REF!*ReactionRateK4!C108)^3</f>
        <v>#REF!</v>
      </c>
      <c r="E108" s="4"/>
      <c r="F108" s="73">
        <f ca="1">IF(F$2=0,0,F$22*EXP(F$23/($B108+273)/RGas)*(OFFSET('Composition%'!$B78,0,F$13)*OFFSET('Composition%'!$B78,0,F$14)))-IF(F$2=2,0,OFFSET('Composition%'!$B78,0,F$17)*OFFSET('Composition%'!$B78,0,F$18)*(F$24*EXP(-F$25/($B108+273)/RGas)))+ReactionRateK3!F108</f>
        <v>6.1117144745275933E-3</v>
      </c>
      <c r="G108" s="73">
        <f ca="1">IF(G$2=0,0,G$22*EXP(G$23/($B108+273)/RGas)*(OFFSET('Composition%'!$B78,0,G$13)*OFFSET('Composition%'!$B78,0,G$14)))-IF(G$2=2,0,OFFSET('Composition%'!$B78,0,G$17)*OFFSET('Composition%'!$B78,0,G$18)*(G$24*EXP(-G$25/($B108+273)/RGas)))+ReactionRateK3!G108</f>
        <v>2.4291827340720729E-3</v>
      </c>
      <c r="H108" s="73">
        <f ca="1">IF(H$2=0,0,H$22*EXP(H$23/($B108+273)/RGas)*(OFFSET('Composition%'!$B78,0,H$13)*OFFSET('Composition%'!$B78,0,H$14)))-IF(H$2=2,0,OFFSET('Composition%'!$B78,0,H$17)*OFFSET('Composition%'!$B78,0,H$18)*(H$24*EXP(-H$25/($B108+273)/RGas)))+ReactionRateK3!H108</f>
        <v>-6.6801259127944514E-6</v>
      </c>
      <c r="I108" s="73">
        <f ca="1">IF(I$2=0,0,I$22*EXP(I$23/($B108+273)/RGas)*(OFFSET('Composition%'!$B78,0,I$13)*OFFSET('Composition%'!$B78,0,I$14)))-IF(I$2=2,0,OFFSET('Composition%'!$B78,0,I$17)*OFFSET('Composition%'!$B78,0,I$18)*(I$24*EXP(-I$25/($B108+273)/RGas)))+ReactionRateK3!I108</f>
        <v>1.2073845015830372E-5</v>
      </c>
      <c r="J108" s="73"/>
      <c r="K108" s="73">
        <f ca="1">IF(K$2=0,0,K$22*EXP(K$23/($B108+273)/RGas)*(OFFSET('Composition%'!$B78,0,K$13)*OFFSET('Composition%'!$B78,0,K$14)))-IF(K$2=2,0,OFFSET('Composition%'!$B78,0,K$17)*OFFSET('Composition%'!$B78,0,K$18)*(K$24*EXP(-K$25/($B108+273)/RGas)))+ReactionRateK3!K108</f>
        <v>2.5304350981593705E-2</v>
      </c>
      <c r="L108" s="73">
        <f ca="1">IF(L$2=0,0,L$22*EXP(L$23/($B108+273)/RGas)*(OFFSET('Composition%'!$B78,0,L$13)*OFFSET('Composition%'!$B78,0,L$14)))-IF(L$2=2,0,OFFSET('Composition%'!$B78,0,L$17)*OFFSET('Composition%'!$B78,0,L$18)*(L$24*EXP(-L$25/($B108+273)/RGas)))+ReactionRateK3!L108</f>
        <v>-5.061423731706976E-3</v>
      </c>
      <c r="M108" s="73">
        <f ca="1">IF(M$2=0,0,M$22*EXP(M$23/($B108+273)/RGas)*(OFFSET('Composition%'!$B78,0,M$13)*OFFSET('Composition%'!$B78,0,M$14)))-IF(M$2=2,0,OFFSET('Composition%'!$B78,0,M$17)*OFFSET('Composition%'!$B78,0,M$18)*(M$24*EXP(-M$25/($B108+273)/RGas)))+ReactionRateK3!M108</f>
        <v>0</v>
      </c>
      <c r="N108" s="73"/>
      <c r="O108" s="73">
        <f ca="1">IF(O$2=0,0,O$22*EXP(O$23/($B108+273)/RGas)*(OFFSET('Composition%'!$B78,0,O$13)*OFFSET('Composition%'!$B78,0,O$14)))-IF(O$2=2,0,OFFSET('Composition%'!$B78,0,O$17)*OFFSET('Composition%'!$B78,0,O$18)*(O$24*EXP(-O$25/($B108+273)/RGas)))+ReactionRateK3!O108</f>
        <v>0</v>
      </c>
      <c r="P108" s="73">
        <f ca="1">IF(P$2=0,0,P$22*EXP(P$23/($B108+273)/RGas)*(OFFSET('Composition%'!$B78,0,P$13)*OFFSET('Composition%'!$B78,0,P$14)))-IF(P$2=2,0,OFFSET('Composition%'!$B78,0,P$17)*OFFSET('Composition%'!$B78,0,P$18)*(P$24*EXP(-P$25/($B108+273)/RGas)))+ReactionRateK3!P108</f>
        <v>2.6810324200797361E-2</v>
      </c>
      <c r="Q108" s="73">
        <f ca="1">IF(Q$2=0,0,Q$22*EXP(Q$23/($B108+273)/RGas)*(OFFSET('Composition%'!$B78,0,Q$13)*OFFSET('Composition%'!$B78,0,Q$14)))-IF(Q$2=2,0,OFFSET('Composition%'!$B78,0,Q$17)*OFFSET('Composition%'!$B78,0,Q$18)*(Q$24*EXP(-Q$25/($B108+273)/RGas)))+ReactionRateK3!Q108</f>
        <v>2.3764507285736205E-4</v>
      </c>
      <c r="R108" s="73">
        <f ca="1">IF(R$2=0,0,R$22*EXP(R$23/($B108+273)/RGas)*(OFFSET('Composition%'!$B78,0,R$13)*OFFSET('Composition%'!$B78,0,R$14)))-IF(R$2=2,0,OFFSET('Composition%'!$B78,0,R$17)*OFFSET('Composition%'!$B78,0,R$18)*(R$24*EXP(-R$25/($B108+273)/RGas)))+ReactionRateK3!R108</f>
        <v>6.7313383385374795E-5</v>
      </c>
      <c r="S108" s="73"/>
      <c r="T108" s="73">
        <f ca="1">IF(T$2=0,0,T$22*EXP(T$23/($B108+273)/RGas)*(OFFSET('Composition%'!$B78,0,T$13)*OFFSET('Composition%'!$B78,0,T$14)))-IF(T$2=2,0,OFFSET('Composition%'!$B78,0,T$17)*OFFSET('Composition%'!$B78,0,T$18)*(T$24*EXP(-T$25/($B108+273)/RGas)))+ReactionRateK3!T108</f>
        <v>4.2138686281025309E-4</v>
      </c>
      <c r="U108" s="73">
        <f ca="1">IF(U$2=0,0,U$22*EXP(U$23/($B108+273)/RGas)*(OFFSET('Composition%'!$B78,0,U$13)*OFFSET('Composition%'!$B78,0,U$14)))-IF(U$2=2,0,OFFSET('Composition%'!$B78,0,U$17)*OFFSET('Composition%'!$B78,0,U$18)*(U$24*EXP(-U$25/($B108+273)/RGas)))+ReactionRateK3!U108</f>
        <v>3.7638742353785995E-6</v>
      </c>
      <c r="V108" s="73">
        <f ca="1">IF(V$2=0,0,V$22*EXP(V$23/($B108+273)/RGas)*(OFFSET('Composition%'!$B78,0,V$13)*OFFSET('Composition%'!$B78,0,V$14)))-IF(V$2=2,0,OFFSET('Composition%'!$B78,0,V$17)*OFFSET('Composition%'!$B78,0,V$18)*(V$24*EXP(-V$25/($B108+273)/RGas)))+ReactionRateK3!V108</f>
        <v>0</v>
      </c>
      <c r="W108" s="73">
        <f ca="1">IF(W$2=0,0,W$22*EXP(W$23/($B108+273)/RGas)*(OFFSET('Composition%'!$B78,0,W$13)*OFFSET('Composition%'!$B78,0,W$14)))-IF(W$2=2,0,OFFSET('Composition%'!$B78,0,W$17)*OFFSET('Composition%'!$B78,0,W$18)*(W$24*EXP(-W$25/($B108+273)/RGas)))+ReactionRateK3!W108</f>
        <v>0</v>
      </c>
      <c r="X108" s="73">
        <f ca="1">IF(X$2=0,0,X$22*EXP(X$23/($B108+273)/RGas)*(OFFSET('Composition%'!$B78,0,X$13)*OFFSET('Composition%'!$B78,0,X$14)))-IF(X$2=2,0,OFFSET('Composition%'!$B78,0,X$17)*OFFSET('Composition%'!$B78,0,X$18)*(X$24*EXP(-X$25/($B108+273)/RGas)))+ReactionRateK3!X108</f>
        <v>6.8716063307994449E-8</v>
      </c>
      <c r="Y108" s="73">
        <f ca="1">IF(Y$2=0,0,Y$22*EXP(Y$23/($B108+273)/RGas)*(OFFSET('Composition%'!$B78,0,Y$13)*OFFSET('Composition%'!$B78,0,Y$14)))-IF(Y$2=2,0,OFFSET('Composition%'!$B78,0,Y$17)*OFFSET('Composition%'!$B78,0,Y$18)*(Y$24*EXP(-Y$25/($B108+273)/RGas)))+ReactionRateK3!Y108</f>
        <v>3.401038922589502E-9</v>
      </c>
      <c r="Z108" s="73">
        <f ca="1">IF(Z$2=0,0,Z$22*EXP(Z$23/($B108+273)/RGas)*(OFFSET('Composition%'!$B78,0,Z$13)*OFFSET('Composition%'!$B78,0,Z$14)))-IF(Z$2=2,0,OFFSET('Composition%'!$B78,0,Z$17)*OFFSET('Composition%'!$B78,0,Z$18)*(Z$24*EXP(-Z$25/($B108+273)/RGas)))+ReactionRateK3!Z108</f>
        <v>0</v>
      </c>
      <c r="AA108" s="73">
        <f ca="1">IF(AA$2=0,0,AA$22*EXP(AA$23/($B108+273)/RGas)*(OFFSET('Composition%'!$B78,0,AA$13)*OFFSET('Composition%'!$B78,0,AA$14)))-IF(AA$2=2,0,OFFSET('Composition%'!$B78,0,AA$17)*OFFSET('Composition%'!$B78,0,AA$18)*(AA$24*EXP(-AA$25/($B108+273)/RGas)))+ReactionRateK3!AA108</f>
        <v>0</v>
      </c>
      <c r="AB108" s="73">
        <f ca="1">IF(AB$2=0,0,AB$22*EXP(AB$23/($B108+273)/RGas)*(OFFSET('Composition%'!$B78,0,AB$13)*OFFSET('Composition%'!$B78,0,AB$14)))-IF(AB$2=2,0,OFFSET('Composition%'!$B78,0,AB$17)*OFFSET('Composition%'!$B78,0,AB$18)*(AB$24*EXP(-AB$25/($B108+273)/RGas)))+ReactionRateK3!AB108</f>
        <v>0</v>
      </c>
      <c r="AC108" s="73">
        <f ca="1">IF(AC$2=0,0,AC$22*EXP(AC$23/($B108+273)/RGas)*(OFFSET('Composition%'!$B78,0,AC$13)*OFFSET('Composition%'!$B78,0,AC$14)))-IF(AC$2=2,0,OFFSET('Composition%'!$B78,0,AC$17)*OFFSET('Composition%'!$B78,0,AC$18)*(AC$24*EXP(-AC$25/($B108+273)/RGas)))+ReactionRateK3!AC108</f>
        <v>0</v>
      </c>
      <c r="AD108" s="73">
        <f ca="1">IF(AD$2=0,0,AD$22*EXP(AD$23/($B108+273)/RGas)*(OFFSET('Composition%'!$B78,0,AD$13)*OFFSET('Composition%'!$B78,0,AD$14)))-IF(AD$2=2,0,OFFSET('Composition%'!$B78,0,AD$17)*OFFSET('Composition%'!$B78,0,AD$18)*(AD$24*EXP(-AD$25/($B108+273)/RGas)))+ReactionRateK3!AD108</f>
        <v>0</v>
      </c>
      <c r="AE108" s="73">
        <f ca="1">IF(AE$2=0,0,AE$22*EXP(AE$23/($B108+273)/RGas)*(OFFSET('Composition%'!$B78,0,AE$13)*OFFSET('Composition%'!$B78,0,AE$14)))-IF(AE$2=2,0,OFFSET('Composition%'!$B78,0,AE$17)*OFFSET('Composition%'!$B78,0,AE$18)*(AE$24*EXP(-AE$25/($B108+273)/RGas)))+ReactionRateK3!AE108</f>
        <v>0</v>
      </c>
      <c r="AF108" s="73"/>
      <c r="AG108" s="73">
        <f ca="1">IF(AG$2=0,0,AG$22*EXP(AG$23/($B108+273)/RGas)*(OFFSET('Composition%'!$B78,0,AG$13)*OFFSET('Composition%'!$B78,0,AG$14)))-IF(AG$2=2,0,OFFSET('Composition%'!$B78,0,AG$17)*OFFSET('Composition%'!$B78,0,AG$18)*(AG$24*EXP(-AG$25/($B108+273)/RGas)))+ReactionRateK3!AG108</f>
        <v>0</v>
      </c>
      <c r="AH108" s="73">
        <f ca="1">IF(AH$2=0,0,AH$22*EXP(AH$23/($B108+273)/RGas)*(OFFSET('Composition%'!$B78,0,AH$13)*OFFSET('Composition%'!$B78,0,AH$14)))-IF(AH$2=2,0,OFFSET('Composition%'!$B78,0,AH$17)*OFFSET('Composition%'!$B78,0,AH$18)*(AH$24*EXP(-AH$25/($B108+273)/RGas)))+ReactionRateK3!AH108</f>
        <v>0</v>
      </c>
      <c r="AI108" s="73">
        <f ca="1">IF(AI$2=0,0,AI$22*EXP(AI$23/($B108+273)/RGas)*(OFFSET('Composition%'!$B78,0,AI$13)*OFFSET('Composition%'!$B78,0,AI$14)))-IF(AI$2=2,0,OFFSET('Composition%'!$B78,0,AI$17)*OFFSET('Composition%'!$B78,0,AI$18)*(AI$24*EXP(-AI$25/($B108+273)/RGas)))+ReactionRateK3!AI108</f>
        <v>0</v>
      </c>
      <c r="AJ108" s="73">
        <f ca="1">IF(AJ$2=0,0,AJ$22*EXP(AJ$23/($B108+273)/RGas)*(OFFSET('Composition%'!$B78,0,AJ$13)*OFFSET('Composition%'!$B78,0,AJ$14)))-IF(AJ$2=2,0,OFFSET('Composition%'!$B78,0,AJ$17)*OFFSET('Composition%'!$B78,0,AJ$18)*(AJ$24*EXP(-AJ$25/($B108+273)/RGas)))+ReactionRateK3!AJ108</f>
        <v>0</v>
      </c>
      <c r="AK108" s="73">
        <f ca="1">IF(AK$2=0,0,AK$22*EXP(AK$23/($B108+273)/RGas)*(OFFSET('Composition%'!$B78,0,AK$13)*OFFSET('Composition%'!$B78,0,AK$14)))-IF(AK$2=2,0,OFFSET('Composition%'!$B78,0,AK$17)*OFFSET('Composition%'!$B78,0,AK$18)*(AK$24*EXP(-AK$25/($B108+273)/RGas)))+ReactionRateK3!AK108</f>
        <v>0</v>
      </c>
      <c r="AL108" s="73">
        <f ca="1">IF(AL$2=0,0,AL$22*EXP(AL$23/($B108+273)/RGas)*(OFFSET('Composition%'!$B78,0,AL$13)*OFFSET('Composition%'!$B78,0,AL$14)))-IF(AL$2=2,0,OFFSET('Composition%'!$B78,0,AL$17)*OFFSET('Composition%'!$B78,0,AL$18)*(AL$24*EXP(-AL$25/($B108+273)/RGas)))+ReactionRateK3!AL108</f>
        <v>0</v>
      </c>
      <c r="AM108" s="73"/>
      <c r="AN108" s="73">
        <f ca="1">IF(AN$2=0,0,AN$22*EXP(AN$23/($B108+273)/RGas)*(OFFSET('Composition%'!$B78,0,AN$13)*OFFSET('Composition%'!$B78,0,AN$14)))-IF(AN$2=2,0,OFFSET('Composition%'!$B78,0,AN$17)*OFFSET('Composition%'!$B78,0,AN$18)*(AN$24*EXP(-AN$25/($B108+273)/RGas)))+ReactionRateK3!AN108</f>
        <v>0</v>
      </c>
      <c r="AO108" s="73">
        <f ca="1">IF(AO$2=0,0,AO$22*EXP(AO$23/($B108+273)/RGas)*(OFFSET('Composition%'!$B78,0,AO$13)*OFFSET('Composition%'!$B78,0,AO$14)))-IF(AO$2=2,0,OFFSET('Composition%'!$B78,0,AO$17)*OFFSET('Composition%'!$B78,0,AO$18)*(AO$24*EXP(-AO$25/($B108+273)/RGas)))+ReactionRateK3!AO108</f>
        <v>0</v>
      </c>
      <c r="AP108" s="73">
        <f ca="1">IF(AP$2=0,0,AP$22*EXP(AP$23/($B108+273)/RGas)*(OFFSET('Composition%'!$B78,0,AP$13)*OFFSET('Composition%'!$B78,0,AP$14)))-IF(AP$2=2,0,OFFSET('Composition%'!$B78,0,AP$17)*OFFSET('Composition%'!$B78,0,AP$18)*(AP$24*EXP(-AP$25/($B108+273)/RGas)))+ReactionRateK3!AP108</f>
        <v>7.4376862956838389E-12</v>
      </c>
      <c r="AQ108" s="73">
        <f ca="1">IF(AQ$2=0,0,AQ$22*EXP(AQ$23/($B108+273)/RGas)*(OFFSET('Composition%'!$B78,0,AQ$13)*OFFSET('Composition%'!$B78,0,AQ$14)))-IF(AQ$2=2,0,OFFSET('Composition%'!$B78,0,AQ$17)*OFFSET('Composition%'!$B78,0,AQ$18)*(AQ$24*EXP(-AQ$25/($B108+273)/RGas)))+ReactionRateK3!AQ108</f>
        <v>0</v>
      </c>
      <c r="AR108" s="73">
        <f ca="1">IF(AR$2=0,0,AR$22*EXP(AR$23/($B108+273)/RGas)*(OFFSET('Composition%'!$B78,0,AR$13)*OFFSET('Composition%'!$B78,0,AR$14)))-IF(AR$2=2,0,OFFSET('Composition%'!$B78,0,AR$17)*OFFSET('Composition%'!$B78,0,AR$18)*(AR$24*EXP(-AR$25/($B108+273)/RGas)))+ReactionRateK3!AR108</f>
        <v>0</v>
      </c>
    </row>
    <row r="109" spans="1:44">
      <c r="A109" s="3">
        <f t="shared" si="10"/>
        <v>3.8499999999999943</v>
      </c>
      <c r="B109" s="19">
        <f ca="1">'Composition%'!B79</f>
        <v>414.43577754885757</v>
      </c>
      <c r="C109">
        <f t="shared" si="11"/>
        <v>30</v>
      </c>
      <c r="D109" s="26" t="e">
        <f>(#REF!*ReactionRateK4!C109)^3</f>
        <v>#REF!</v>
      </c>
      <c r="E109" s="4"/>
      <c r="F109" s="73">
        <f ca="1">IF(F$2=0,0,F$22*EXP(F$23/($B109+273)/RGas)*(OFFSET('Composition%'!$B79,0,F$13)*OFFSET('Composition%'!$B79,0,F$14)))-IF(F$2=2,0,OFFSET('Composition%'!$B79,0,F$17)*OFFSET('Composition%'!$B79,0,F$18)*(F$24*EXP(-F$25/($B109+273)/RGas)))+ReactionRateK3!F109</f>
        <v>6.012297268675252E-3</v>
      </c>
      <c r="G109" s="73">
        <f ca="1">IF(G$2=0,0,G$22*EXP(G$23/($B109+273)/RGas)*(OFFSET('Composition%'!$B79,0,G$13)*OFFSET('Composition%'!$B79,0,G$14)))-IF(G$2=2,0,OFFSET('Composition%'!$B79,0,G$17)*OFFSET('Composition%'!$B79,0,G$18)*(G$24*EXP(-G$25/($B109+273)/RGas)))+ReactionRateK3!G109</f>
        <v>2.3920277413709916E-3</v>
      </c>
      <c r="H109" s="73">
        <f ca="1">IF(H$2=0,0,H$22*EXP(H$23/($B109+273)/RGas)*(OFFSET('Composition%'!$B79,0,H$13)*OFFSET('Composition%'!$B79,0,H$14)))-IF(H$2=2,0,OFFSET('Composition%'!$B79,0,H$17)*OFFSET('Composition%'!$B79,0,H$18)*(H$24*EXP(-H$25/($B109+273)/RGas)))+ReactionRateK3!H109</f>
        <v>-6.6451838729565199E-6</v>
      </c>
      <c r="I109" s="73">
        <f ca="1">IF(I$2=0,0,I$22*EXP(I$23/($B109+273)/RGas)*(OFFSET('Composition%'!$B79,0,I$13)*OFFSET('Composition%'!$B79,0,I$14)))-IF(I$2=2,0,OFFSET('Composition%'!$B79,0,I$17)*OFFSET('Composition%'!$B79,0,I$18)*(I$24*EXP(-I$25/($B109+273)/RGas)))+ReactionRateK3!I109</f>
        <v>1.1534786025903221E-5</v>
      </c>
      <c r="J109" s="73"/>
      <c r="K109" s="73">
        <f ca="1">IF(K$2=0,0,K$22*EXP(K$23/($B109+273)/RGas)*(OFFSET('Composition%'!$B79,0,K$13)*OFFSET('Composition%'!$B79,0,K$14)))-IF(K$2=2,0,OFFSET('Composition%'!$B79,0,K$17)*OFFSET('Composition%'!$B79,0,K$18)*(K$24*EXP(-K$25/($B109+273)/RGas)))+ReactionRateK3!K109</f>
        <v>2.4758678939572142E-2</v>
      </c>
      <c r="L109" s="73">
        <f ca="1">IF(L$2=0,0,L$22*EXP(L$23/($B109+273)/RGas)*(OFFSET('Composition%'!$B79,0,L$13)*OFFSET('Composition%'!$B79,0,L$14)))-IF(L$2=2,0,OFFSET('Composition%'!$B79,0,L$17)*OFFSET('Composition%'!$B79,0,L$18)*(L$24*EXP(-L$25/($B109+273)/RGas)))+ReactionRateK3!L109</f>
        <v>-4.9840706739115344E-3</v>
      </c>
      <c r="M109" s="73">
        <f ca="1">IF(M$2=0,0,M$22*EXP(M$23/($B109+273)/RGas)*(OFFSET('Composition%'!$B79,0,M$13)*OFFSET('Composition%'!$B79,0,M$14)))-IF(M$2=2,0,OFFSET('Composition%'!$B79,0,M$17)*OFFSET('Composition%'!$B79,0,M$18)*(M$24*EXP(-M$25/($B109+273)/RGas)))+ReactionRateK3!M109</f>
        <v>0</v>
      </c>
      <c r="N109" s="73"/>
      <c r="O109" s="73">
        <f ca="1">IF(O$2=0,0,O$22*EXP(O$23/($B109+273)/RGas)*(OFFSET('Composition%'!$B79,0,O$13)*OFFSET('Composition%'!$B79,0,O$14)))-IF(O$2=2,0,OFFSET('Composition%'!$B79,0,O$17)*OFFSET('Composition%'!$B79,0,O$18)*(O$24*EXP(-O$25/($B109+273)/RGas)))+ReactionRateK3!O109</f>
        <v>0</v>
      </c>
      <c r="P109" s="73">
        <f ca="1">IF(P$2=0,0,P$22*EXP(P$23/($B109+273)/RGas)*(OFFSET('Composition%'!$B79,0,P$13)*OFFSET('Composition%'!$B79,0,P$14)))-IF(P$2=2,0,OFFSET('Composition%'!$B79,0,P$17)*OFFSET('Composition%'!$B79,0,P$18)*(P$24*EXP(-P$25/($B109+273)/RGas)))+ReactionRateK3!P109</f>
        <v>2.6668510962129827E-2</v>
      </c>
      <c r="Q109" s="73">
        <f ca="1">IF(Q$2=0,0,Q$22*EXP(Q$23/($B109+273)/RGas)*(OFFSET('Composition%'!$B79,0,Q$13)*OFFSET('Composition%'!$B79,0,Q$14)))-IF(Q$2=2,0,OFFSET('Composition%'!$B79,0,Q$17)*OFFSET('Composition%'!$B79,0,Q$18)*(Q$24*EXP(-Q$25/($B109+273)/RGas)))+ReactionRateK3!Q109</f>
        <v>2.4032595281096901E-4</v>
      </c>
      <c r="R109" s="73">
        <f ca="1">IF(R$2=0,0,R$22*EXP(R$23/($B109+273)/RGas)*(OFFSET('Composition%'!$B79,0,R$13)*OFFSET('Composition%'!$B79,0,R$14)))-IF(R$2=2,0,OFFSET('Composition%'!$B79,0,R$17)*OFFSET('Composition%'!$B79,0,R$18)*(R$24*EXP(-R$25/($B109+273)/RGas)))+ReactionRateK3!R109</f>
        <v>6.8953225568402798E-5</v>
      </c>
      <c r="S109" s="73"/>
      <c r="T109" s="73">
        <f ca="1">IF(T$2=0,0,T$22*EXP(T$23/($B109+273)/RGas)*(OFFSET('Composition%'!$B79,0,T$13)*OFFSET('Composition%'!$B79,0,T$14)))-IF(T$2=2,0,OFFSET('Composition%'!$B79,0,T$17)*OFFSET('Composition%'!$B79,0,T$18)*(T$24*EXP(-T$25/($B109+273)/RGas)))+ReactionRateK3!T109</f>
        <v>3.9426058012428049E-4</v>
      </c>
      <c r="U109" s="73">
        <f ca="1">IF(U$2=0,0,U$22*EXP(U$23/($B109+273)/RGas)*(OFFSET('Composition%'!$B79,0,U$13)*OFFSET('Composition%'!$B79,0,U$14)))-IF(U$2=2,0,OFFSET('Composition%'!$B79,0,U$17)*OFFSET('Composition%'!$B79,0,U$18)*(U$24*EXP(-U$25/($B109+273)/RGas)))+ReactionRateK3!U109</f>
        <v>3.4167797530713589E-6</v>
      </c>
      <c r="V109" s="73">
        <f ca="1">IF(V$2=0,0,V$22*EXP(V$23/($B109+273)/RGas)*(OFFSET('Composition%'!$B79,0,V$13)*OFFSET('Composition%'!$B79,0,V$14)))-IF(V$2=2,0,OFFSET('Composition%'!$B79,0,V$17)*OFFSET('Composition%'!$B79,0,V$18)*(V$24*EXP(-V$25/($B109+273)/RGas)))+ReactionRateK3!V109</f>
        <v>0</v>
      </c>
      <c r="W109" s="73">
        <f ca="1">IF(W$2=0,0,W$22*EXP(W$23/($B109+273)/RGas)*(OFFSET('Composition%'!$B79,0,W$13)*OFFSET('Composition%'!$B79,0,W$14)))-IF(W$2=2,0,OFFSET('Composition%'!$B79,0,W$17)*OFFSET('Composition%'!$B79,0,W$18)*(W$24*EXP(-W$25/($B109+273)/RGas)))+ReactionRateK3!W109</f>
        <v>0</v>
      </c>
      <c r="X109" s="73">
        <f ca="1">IF(X$2=0,0,X$22*EXP(X$23/($B109+273)/RGas)*(OFFSET('Composition%'!$B79,0,X$13)*OFFSET('Composition%'!$B79,0,X$14)))-IF(X$2=2,0,OFFSET('Composition%'!$B79,0,X$17)*OFFSET('Composition%'!$B79,0,X$18)*(X$24*EXP(-X$25/($B109+273)/RGas)))+ReactionRateK3!X109</f>
        <v>6.8701074545364907E-8</v>
      </c>
      <c r="Y109" s="73">
        <f ca="1">IF(Y$2=0,0,Y$22*EXP(Y$23/($B109+273)/RGas)*(OFFSET('Composition%'!$B79,0,Y$13)*OFFSET('Composition%'!$B79,0,Y$14)))-IF(Y$2=2,0,OFFSET('Composition%'!$B79,0,Y$17)*OFFSET('Composition%'!$B79,0,Y$18)*(Y$24*EXP(-Y$25/($B109+273)/RGas)))+ReactionRateK3!Y109</f>
        <v>3.4002970674445693E-9</v>
      </c>
      <c r="Z109" s="73">
        <f ca="1">IF(Z$2=0,0,Z$22*EXP(Z$23/($B109+273)/RGas)*(OFFSET('Composition%'!$B79,0,Z$13)*OFFSET('Composition%'!$B79,0,Z$14)))-IF(Z$2=2,0,OFFSET('Composition%'!$B79,0,Z$17)*OFFSET('Composition%'!$B79,0,Z$18)*(Z$24*EXP(-Z$25/($B109+273)/RGas)))+ReactionRateK3!Z109</f>
        <v>0</v>
      </c>
      <c r="AA109" s="73">
        <f ca="1">IF(AA$2=0,0,AA$22*EXP(AA$23/($B109+273)/RGas)*(OFFSET('Composition%'!$B79,0,AA$13)*OFFSET('Composition%'!$B79,0,AA$14)))-IF(AA$2=2,0,OFFSET('Composition%'!$B79,0,AA$17)*OFFSET('Composition%'!$B79,0,AA$18)*(AA$24*EXP(-AA$25/($B109+273)/RGas)))+ReactionRateK3!AA109</f>
        <v>0</v>
      </c>
      <c r="AB109" s="73">
        <f ca="1">IF(AB$2=0,0,AB$22*EXP(AB$23/($B109+273)/RGas)*(OFFSET('Composition%'!$B79,0,AB$13)*OFFSET('Composition%'!$B79,0,AB$14)))-IF(AB$2=2,0,OFFSET('Composition%'!$B79,0,AB$17)*OFFSET('Composition%'!$B79,0,AB$18)*(AB$24*EXP(-AB$25/($B109+273)/RGas)))+ReactionRateK3!AB109</f>
        <v>0</v>
      </c>
      <c r="AC109" s="73">
        <f ca="1">IF(AC$2=0,0,AC$22*EXP(AC$23/($B109+273)/RGas)*(OFFSET('Composition%'!$B79,0,AC$13)*OFFSET('Composition%'!$B79,0,AC$14)))-IF(AC$2=2,0,OFFSET('Composition%'!$B79,0,AC$17)*OFFSET('Composition%'!$B79,0,AC$18)*(AC$24*EXP(-AC$25/($B109+273)/RGas)))+ReactionRateK3!AC109</f>
        <v>0</v>
      </c>
      <c r="AD109" s="73">
        <f ca="1">IF(AD$2=0,0,AD$22*EXP(AD$23/($B109+273)/RGas)*(OFFSET('Composition%'!$B79,0,AD$13)*OFFSET('Composition%'!$B79,0,AD$14)))-IF(AD$2=2,0,OFFSET('Composition%'!$B79,0,AD$17)*OFFSET('Composition%'!$B79,0,AD$18)*(AD$24*EXP(-AD$25/($B109+273)/RGas)))+ReactionRateK3!AD109</f>
        <v>0</v>
      </c>
      <c r="AE109" s="73">
        <f ca="1">IF(AE$2=0,0,AE$22*EXP(AE$23/($B109+273)/RGas)*(OFFSET('Composition%'!$B79,0,AE$13)*OFFSET('Composition%'!$B79,0,AE$14)))-IF(AE$2=2,0,OFFSET('Composition%'!$B79,0,AE$17)*OFFSET('Composition%'!$B79,0,AE$18)*(AE$24*EXP(-AE$25/($B109+273)/RGas)))+ReactionRateK3!AE109</f>
        <v>0</v>
      </c>
      <c r="AF109" s="73"/>
      <c r="AG109" s="73">
        <f ca="1">IF(AG$2=0,0,AG$22*EXP(AG$23/($B109+273)/RGas)*(OFFSET('Composition%'!$B79,0,AG$13)*OFFSET('Composition%'!$B79,0,AG$14)))-IF(AG$2=2,0,OFFSET('Composition%'!$B79,0,AG$17)*OFFSET('Composition%'!$B79,0,AG$18)*(AG$24*EXP(-AG$25/($B109+273)/RGas)))+ReactionRateK3!AG109</f>
        <v>0</v>
      </c>
      <c r="AH109" s="73">
        <f ca="1">IF(AH$2=0,0,AH$22*EXP(AH$23/($B109+273)/RGas)*(OFFSET('Composition%'!$B79,0,AH$13)*OFFSET('Composition%'!$B79,0,AH$14)))-IF(AH$2=2,0,OFFSET('Composition%'!$B79,0,AH$17)*OFFSET('Composition%'!$B79,0,AH$18)*(AH$24*EXP(-AH$25/($B109+273)/RGas)))+ReactionRateK3!AH109</f>
        <v>0</v>
      </c>
      <c r="AI109" s="73">
        <f ca="1">IF(AI$2=0,0,AI$22*EXP(AI$23/($B109+273)/RGas)*(OFFSET('Composition%'!$B79,0,AI$13)*OFFSET('Composition%'!$B79,0,AI$14)))-IF(AI$2=2,0,OFFSET('Composition%'!$B79,0,AI$17)*OFFSET('Composition%'!$B79,0,AI$18)*(AI$24*EXP(-AI$25/($B109+273)/RGas)))+ReactionRateK3!AI109</f>
        <v>0</v>
      </c>
      <c r="AJ109" s="73">
        <f ca="1">IF(AJ$2=0,0,AJ$22*EXP(AJ$23/($B109+273)/RGas)*(OFFSET('Composition%'!$B79,0,AJ$13)*OFFSET('Composition%'!$B79,0,AJ$14)))-IF(AJ$2=2,0,OFFSET('Composition%'!$B79,0,AJ$17)*OFFSET('Composition%'!$B79,0,AJ$18)*(AJ$24*EXP(-AJ$25/($B109+273)/RGas)))+ReactionRateK3!AJ109</f>
        <v>0</v>
      </c>
      <c r="AK109" s="73">
        <f ca="1">IF(AK$2=0,0,AK$22*EXP(AK$23/($B109+273)/RGas)*(OFFSET('Composition%'!$B79,0,AK$13)*OFFSET('Composition%'!$B79,0,AK$14)))-IF(AK$2=2,0,OFFSET('Composition%'!$B79,0,AK$17)*OFFSET('Composition%'!$B79,0,AK$18)*(AK$24*EXP(-AK$25/($B109+273)/RGas)))+ReactionRateK3!AK109</f>
        <v>0</v>
      </c>
      <c r="AL109" s="73">
        <f ca="1">IF(AL$2=0,0,AL$22*EXP(AL$23/($B109+273)/RGas)*(OFFSET('Composition%'!$B79,0,AL$13)*OFFSET('Composition%'!$B79,0,AL$14)))-IF(AL$2=2,0,OFFSET('Composition%'!$B79,0,AL$17)*OFFSET('Composition%'!$B79,0,AL$18)*(AL$24*EXP(-AL$25/($B109+273)/RGas)))+ReactionRateK3!AL109</f>
        <v>0</v>
      </c>
      <c r="AM109" s="73"/>
      <c r="AN109" s="73">
        <f ca="1">IF(AN$2=0,0,AN$22*EXP(AN$23/($B109+273)/RGas)*(OFFSET('Composition%'!$B79,0,AN$13)*OFFSET('Composition%'!$B79,0,AN$14)))-IF(AN$2=2,0,OFFSET('Composition%'!$B79,0,AN$17)*OFFSET('Composition%'!$B79,0,AN$18)*(AN$24*EXP(-AN$25/($B109+273)/RGas)))+ReactionRateK3!AN109</f>
        <v>0</v>
      </c>
      <c r="AO109" s="73">
        <f ca="1">IF(AO$2=0,0,AO$22*EXP(AO$23/($B109+273)/RGas)*(OFFSET('Composition%'!$B79,0,AO$13)*OFFSET('Composition%'!$B79,0,AO$14)))-IF(AO$2=2,0,OFFSET('Composition%'!$B79,0,AO$17)*OFFSET('Composition%'!$B79,0,AO$18)*(AO$24*EXP(-AO$25/($B109+273)/RGas)))+ReactionRateK3!AO109</f>
        <v>0</v>
      </c>
      <c r="AP109" s="73">
        <f ca="1">IF(AP$2=0,0,AP$22*EXP(AP$23/($B109+273)/RGas)*(OFFSET('Composition%'!$B79,0,AP$13)*OFFSET('Composition%'!$B79,0,AP$14)))-IF(AP$2=2,0,OFFSET('Composition%'!$B79,0,AP$17)*OFFSET('Composition%'!$B79,0,AP$18)*(AP$24*EXP(-AP$25/($B109+273)/RGas)))+ReactionRateK3!AP109</f>
        <v>7.4378272433882549E-12</v>
      </c>
      <c r="AQ109" s="73">
        <f ca="1">IF(AQ$2=0,0,AQ$22*EXP(AQ$23/($B109+273)/RGas)*(OFFSET('Composition%'!$B79,0,AQ$13)*OFFSET('Composition%'!$B79,0,AQ$14)))-IF(AQ$2=2,0,OFFSET('Composition%'!$B79,0,AQ$17)*OFFSET('Composition%'!$B79,0,AQ$18)*(AQ$24*EXP(-AQ$25/($B109+273)/RGas)))+ReactionRateK3!AQ109</f>
        <v>0</v>
      </c>
      <c r="AR109" s="73">
        <f ca="1">IF(AR$2=0,0,AR$22*EXP(AR$23/($B109+273)/RGas)*(OFFSET('Composition%'!$B79,0,AR$13)*OFFSET('Composition%'!$B79,0,AR$14)))-IF(AR$2=2,0,OFFSET('Composition%'!$B79,0,AR$17)*OFFSET('Composition%'!$B79,0,AR$18)*(AR$24*EXP(-AR$25/($B109+273)/RGas)))+ReactionRateK3!AR109</f>
        <v>0</v>
      </c>
    </row>
    <row r="110" spans="1:44">
      <c r="A110" s="3">
        <f t="shared" si="10"/>
        <v>3.8999999999999941</v>
      </c>
      <c r="B110" s="19">
        <f ca="1">'Composition%'!B80</f>
        <v>414.44656813720957</v>
      </c>
      <c r="C110">
        <f t="shared" si="11"/>
        <v>30</v>
      </c>
      <c r="D110" s="26" t="e">
        <f>(#REF!*ReactionRateK4!C110)^3</f>
        <v>#REF!</v>
      </c>
      <c r="E110" s="4"/>
      <c r="F110" s="73">
        <f ca="1">IF(F$2=0,0,F$22*EXP(F$23/($B110+273)/RGas)*(OFFSET('Composition%'!$B80,0,F$13)*OFFSET('Composition%'!$B80,0,F$14)))-IF(F$2=2,0,OFFSET('Composition%'!$B80,0,F$17)*OFFSET('Composition%'!$B80,0,F$18)*(F$24*EXP(-F$25/($B110+273)/RGas)))+ReactionRateK3!F110</f>
        <v>5.9152656870790701E-3</v>
      </c>
      <c r="G110" s="73">
        <f ca="1">IF(G$2=0,0,G$22*EXP(G$23/($B110+273)/RGas)*(OFFSET('Composition%'!$B80,0,G$13)*OFFSET('Composition%'!$B80,0,G$14)))-IF(G$2=2,0,OFFSET('Composition%'!$B80,0,G$17)*OFFSET('Composition%'!$B80,0,G$18)*(G$24*EXP(-G$25/($B110+273)/RGas)))+ReactionRateK3!G110</f>
        <v>2.3556961848262663E-3</v>
      </c>
      <c r="H110" s="73">
        <f ca="1">IF(H$2=0,0,H$22*EXP(H$23/($B110+273)/RGas)*(OFFSET('Composition%'!$B80,0,H$13)*OFFSET('Composition%'!$B80,0,H$14)))-IF(H$2=2,0,OFFSET('Composition%'!$B80,0,H$17)*OFFSET('Composition%'!$B80,0,H$18)*(H$24*EXP(-H$25/($B110+273)/RGas)))+ReactionRateK3!H110</f>
        <v>-6.6089418859412592E-6</v>
      </c>
      <c r="I110" s="73">
        <f ca="1">IF(I$2=0,0,I$22*EXP(I$23/($B110+273)/RGas)*(OFFSET('Composition%'!$B80,0,I$13)*OFFSET('Composition%'!$B80,0,I$14)))-IF(I$2=2,0,OFFSET('Composition%'!$B80,0,I$17)*OFFSET('Composition%'!$B80,0,I$18)*(I$24*EXP(-I$25/($B110+273)/RGas)))+ReactionRateK3!I110</f>
        <v>1.0999294839239804E-5</v>
      </c>
      <c r="J110" s="73"/>
      <c r="K110" s="73">
        <f ca="1">IF(K$2=0,0,K$22*EXP(K$23/($B110+273)/RGas)*(OFFSET('Composition%'!$B80,0,K$13)*OFFSET('Composition%'!$B80,0,K$14)))-IF(K$2=2,0,OFFSET('Composition%'!$B80,0,K$17)*OFFSET('Composition%'!$B80,0,K$18)*(K$24*EXP(-K$25/($B110+273)/RGas)))+ReactionRateK3!K110</f>
        <v>2.4221458562558047E-2</v>
      </c>
      <c r="L110" s="73">
        <f ca="1">IF(L$2=0,0,L$22*EXP(L$23/($B110+273)/RGas)*(OFFSET('Composition%'!$B80,0,L$13)*OFFSET('Composition%'!$B80,0,L$14)))-IF(L$2=2,0,OFFSET('Composition%'!$B80,0,L$17)*OFFSET('Composition%'!$B80,0,L$18)*(L$24*EXP(-L$25/($B110+273)/RGas)))+ReactionRateK3!L110</f>
        <v>-4.9085187429558034E-3</v>
      </c>
      <c r="M110" s="73">
        <f ca="1">IF(M$2=0,0,M$22*EXP(M$23/($B110+273)/RGas)*(OFFSET('Composition%'!$B80,0,M$13)*OFFSET('Composition%'!$B80,0,M$14)))-IF(M$2=2,0,OFFSET('Composition%'!$B80,0,M$17)*OFFSET('Composition%'!$B80,0,M$18)*(M$24*EXP(-M$25/($B110+273)/RGas)))+ReactionRateK3!M110</f>
        <v>0</v>
      </c>
      <c r="N110" s="73"/>
      <c r="O110" s="73">
        <f ca="1">IF(O$2=0,0,O$22*EXP(O$23/($B110+273)/RGas)*(OFFSET('Composition%'!$B80,0,O$13)*OFFSET('Composition%'!$B80,0,O$14)))-IF(O$2=2,0,OFFSET('Composition%'!$B80,0,O$17)*OFFSET('Composition%'!$B80,0,O$18)*(O$24*EXP(-O$25/($B110+273)/RGas)))+ReactionRateK3!O110</f>
        <v>0</v>
      </c>
      <c r="P110" s="73">
        <f ca="1">IF(P$2=0,0,P$22*EXP(P$23/($B110+273)/RGas)*(OFFSET('Composition%'!$B80,0,P$13)*OFFSET('Composition%'!$B80,0,P$14)))-IF(P$2=2,0,OFFSET('Composition%'!$B80,0,P$17)*OFFSET('Composition%'!$B80,0,P$18)*(P$24*EXP(-P$25/($B110+273)/RGas)))+ReactionRateK3!P110</f>
        <v>2.652160240573035E-2</v>
      </c>
      <c r="Q110" s="73">
        <f ca="1">IF(Q$2=0,0,Q$22*EXP(Q$23/($B110+273)/RGas)*(OFFSET('Composition%'!$B80,0,Q$13)*OFFSET('Composition%'!$B80,0,Q$14)))-IF(Q$2=2,0,OFFSET('Composition%'!$B80,0,Q$17)*OFFSET('Composition%'!$B80,0,Q$18)*(Q$24*EXP(-Q$25/($B110+273)/RGas)))+ReactionRateK3!Q110</f>
        <v>2.4296100126942064E-4</v>
      </c>
      <c r="R110" s="73">
        <f ca="1">IF(R$2=0,0,R$22*EXP(R$23/($B110+273)/RGas)*(OFFSET('Composition%'!$B80,0,R$13)*OFFSET('Composition%'!$B80,0,R$14)))-IF(R$2=2,0,OFFSET('Composition%'!$B80,0,R$17)*OFFSET('Composition%'!$B80,0,R$18)*(R$24*EXP(-R$25/($B110+273)/RGas)))+ReactionRateK3!R110</f>
        <v>7.0597593294629424E-5</v>
      </c>
      <c r="S110" s="73"/>
      <c r="T110" s="73">
        <f ca="1">IF(T$2=0,0,T$22*EXP(T$23/($B110+273)/RGas)*(OFFSET('Composition%'!$B80,0,T$13)*OFFSET('Composition%'!$B80,0,T$14)))-IF(T$2=2,0,OFFSET('Composition%'!$B80,0,T$17)*OFFSET('Composition%'!$B80,0,T$18)*(T$24*EXP(-T$25/($B110+273)/RGas)))+ReactionRateK3!T110</f>
        <v>3.6890115761847213E-4</v>
      </c>
      <c r="U110" s="73">
        <f ca="1">IF(U$2=0,0,U$22*EXP(U$23/($B110+273)/RGas)*(OFFSET('Composition%'!$B80,0,U$13)*OFFSET('Composition%'!$B80,0,U$14)))-IF(U$2=2,0,OFFSET('Composition%'!$B80,0,U$17)*OFFSET('Composition%'!$B80,0,U$18)*(U$24*EXP(-U$25/($B110+273)/RGas)))+ReactionRateK3!U110</f>
        <v>3.101805552609017E-6</v>
      </c>
      <c r="V110" s="73">
        <f ca="1">IF(V$2=0,0,V$22*EXP(V$23/($B110+273)/RGas)*(OFFSET('Composition%'!$B80,0,V$13)*OFFSET('Composition%'!$B80,0,V$14)))-IF(V$2=2,0,OFFSET('Composition%'!$B80,0,V$17)*OFFSET('Composition%'!$B80,0,V$18)*(V$24*EXP(-V$25/($B110+273)/RGas)))+ReactionRateK3!V110</f>
        <v>0</v>
      </c>
      <c r="W110" s="73">
        <f ca="1">IF(W$2=0,0,W$22*EXP(W$23/($B110+273)/RGas)*(OFFSET('Composition%'!$B80,0,W$13)*OFFSET('Composition%'!$B80,0,W$14)))-IF(W$2=2,0,OFFSET('Composition%'!$B80,0,W$17)*OFFSET('Composition%'!$B80,0,W$18)*(W$24*EXP(-W$25/($B110+273)/RGas)))+ReactionRateK3!W110</f>
        <v>0</v>
      </c>
      <c r="X110" s="73">
        <f ca="1">IF(X$2=0,0,X$22*EXP(X$23/($B110+273)/RGas)*(OFFSET('Composition%'!$B80,0,X$13)*OFFSET('Composition%'!$B80,0,X$14)))-IF(X$2=2,0,OFFSET('Composition%'!$B80,0,X$17)*OFFSET('Composition%'!$B80,0,X$18)*(X$24*EXP(-X$25/($B110+273)/RGas)))+ReactionRateK3!X110</f>
        <v>6.8687054204754342E-8</v>
      </c>
      <c r="Y110" s="73">
        <f ca="1">IF(Y$2=0,0,Y$22*EXP(Y$23/($B110+273)/RGas)*(OFFSET('Composition%'!$B80,0,Y$13)*OFFSET('Composition%'!$B80,0,Y$14)))-IF(Y$2=2,0,OFFSET('Composition%'!$B80,0,Y$17)*OFFSET('Composition%'!$B80,0,Y$18)*(Y$24*EXP(-Y$25/($B110+273)/RGas)))+ReactionRateK3!Y110</f>
        <v>3.399603143464804E-9</v>
      </c>
      <c r="Z110" s="73">
        <f ca="1">IF(Z$2=0,0,Z$22*EXP(Z$23/($B110+273)/RGas)*(OFFSET('Composition%'!$B80,0,Z$13)*OFFSET('Composition%'!$B80,0,Z$14)))-IF(Z$2=2,0,OFFSET('Composition%'!$B80,0,Z$17)*OFFSET('Composition%'!$B80,0,Z$18)*(Z$24*EXP(-Z$25/($B110+273)/RGas)))+ReactionRateK3!Z110</f>
        <v>0</v>
      </c>
      <c r="AA110" s="73">
        <f ca="1">IF(AA$2=0,0,AA$22*EXP(AA$23/($B110+273)/RGas)*(OFFSET('Composition%'!$B80,0,AA$13)*OFFSET('Composition%'!$B80,0,AA$14)))-IF(AA$2=2,0,OFFSET('Composition%'!$B80,0,AA$17)*OFFSET('Composition%'!$B80,0,AA$18)*(AA$24*EXP(-AA$25/($B110+273)/RGas)))+ReactionRateK3!AA110</f>
        <v>0</v>
      </c>
      <c r="AB110" s="73">
        <f ca="1">IF(AB$2=0,0,AB$22*EXP(AB$23/($B110+273)/RGas)*(OFFSET('Composition%'!$B80,0,AB$13)*OFFSET('Composition%'!$B80,0,AB$14)))-IF(AB$2=2,0,OFFSET('Composition%'!$B80,0,AB$17)*OFFSET('Composition%'!$B80,0,AB$18)*(AB$24*EXP(-AB$25/($B110+273)/RGas)))+ReactionRateK3!AB110</f>
        <v>0</v>
      </c>
      <c r="AC110" s="73">
        <f ca="1">IF(AC$2=0,0,AC$22*EXP(AC$23/($B110+273)/RGas)*(OFFSET('Composition%'!$B80,0,AC$13)*OFFSET('Composition%'!$B80,0,AC$14)))-IF(AC$2=2,0,OFFSET('Composition%'!$B80,0,AC$17)*OFFSET('Composition%'!$B80,0,AC$18)*(AC$24*EXP(-AC$25/($B110+273)/RGas)))+ReactionRateK3!AC110</f>
        <v>0</v>
      </c>
      <c r="AD110" s="73">
        <f ca="1">IF(AD$2=0,0,AD$22*EXP(AD$23/($B110+273)/RGas)*(OFFSET('Composition%'!$B80,0,AD$13)*OFFSET('Composition%'!$B80,0,AD$14)))-IF(AD$2=2,0,OFFSET('Composition%'!$B80,0,AD$17)*OFFSET('Composition%'!$B80,0,AD$18)*(AD$24*EXP(-AD$25/($B110+273)/RGas)))+ReactionRateK3!AD110</f>
        <v>0</v>
      </c>
      <c r="AE110" s="73">
        <f ca="1">IF(AE$2=0,0,AE$22*EXP(AE$23/($B110+273)/RGas)*(OFFSET('Composition%'!$B80,0,AE$13)*OFFSET('Composition%'!$B80,0,AE$14)))-IF(AE$2=2,0,OFFSET('Composition%'!$B80,0,AE$17)*OFFSET('Composition%'!$B80,0,AE$18)*(AE$24*EXP(-AE$25/($B110+273)/RGas)))+ReactionRateK3!AE110</f>
        <v>0</v>
      </c>
      <c r="AF110" s="73"/>
      <c r="AG110" s="73">
        <f ca="1">IF(AG$2=0,0,AG$22*EXP(AG$23/($B110+273)/RGas)*(OFFSET('Composition%'!$B80,0,AG$13)*OFFSET('Composition%'!$B80,0,AG$14)))-IF(AG$2=2,0,OFFSET('Composition%'!$B80,0,AG$17)*OFFSET('Composition%'!$B80,0,AG$18)*(AG$24*EXP(-AG$25/($B110+273)/RGas)))+ReactionRateK3!AG110</f>
        <v>0</v>
      </c>
      <c r="AH110" s="73">
        <f ca="1">IF(AH$2=0,0,AH$22*EXP(AH$23/($B110+273)/RGas)*(OFFSET('Composition%'!$B80,0,AH$13)*OFFSET('Composition%'!$B80,0,AH$14)))-IF(AH$2=2,0,OFFSET('Composition%'!$B80,0,AH$17)*OFFSET('Composition%'!$B80,0,AH$18)*(AH$24*EXP(-AH$25/($B110+273)/RGas)))+ReactionRateK3!AH110</f>
        <v>0</v>
      </c>
      <c r="AI110" s="73">
        <f ca="1">IF(AI$2=0,0,AI$22*EXP(AI$23/($B110+273)/RGas)*(OFFSET('Composition%'!$B80,0,AI$13)*OFFSET('Composition%'!$B80,0,AI$14)))-IF(AI$2=2,0,OFFSET('Composition%'!$B80,0,AI$17)*OFFSET('Composition%'!$B80,0,AI$18)*(AI$24*EXP(-AI$25/($B110+273)/RGas)))+ReactionRateK3!AI110</f>
        <v>0</v>
      </c>
      <c r="AJ110" s="73">
        <f ca="1">IF(AJ$2=0,0,AJ$22*EXP(AJ$23/($B110+273)/RGas)*(OFFSET('Composition%'!$B80,0,AJ$13)*OFFSET('Composition%'!$B80,0,AJ$14)))-IF(AJ$2=2,0,OFFSET('Composition%'!$B80,0,AJ$17)*OFFSET('Composition%'!$B80,0,AJ$18)*(AJ$24*EXP(-AJ$25/($B110+273)/RGas)))+ReactionRateK3!AJ110</f>
        <v>0</v>
      </c>
      <c r="AK110" s="73">
        <f ca="1">IF(AK$2=0,0,AK$22*EXP(AK$23/($B110+273)/RGas)*(OFFSET('Composition%'!$B80,0,AK$13)*OFFSET('Composition%'!$B80,0,AK$14)))-IF(AK$2=2,0,OFFSET('Composition%'!$B80,0,AK$17)*OFFSET('Composition%'!$B80,0,AK$18)*(AK$24*EXP(-AK$25/($B110+273)/RGas)))+ReactionRateK3!AK110</f>
        <v>0</v>
      </c>
      <c r="AL110" s="73">
        <f ca="1">IF(AL$2=0,0,AL$22*EXP(AL$23/($B110+273)/RGas)*(OFFSET('Composition%'!$B80,0,AL$13)*OFFSET('Composition%'!$B80,0,AL$14)))-IF(AL$2=2,0,OFFSET('Composition%'!$B80,0,AL$17)*OFFSET('Composition%'!$B80,0,AL$18)*(AL$24*EXP(-AL$25/($B110+273)/RGas)))+ReactionRateK3!AL110</f>
        <v>0</v>
      </c>
      <c r="AM110" s="73"/>
      <c r="AN110" s="73">
        <f ca="1">IF(AN$2=0,0,AN$22*EXP(AN$23/($B110+273)/RGas)*(OFFSET('Composition%'!$B80,0,AN$13)*OFFSET('Composition%'!$B80,0,AN$14)))-IF(AN$2=2,0,OFFSET('Composition%'!$B80,0,AN$17)*OFFSET('Composition%'!$B80,0,AN$18)*(AN$24*EXP(-AN$25/($B110+273)/RGas)))+ReactionRateK3!AN110</f>
        <v>0</v>
      </c>
      <c r="AO110" s="73">
        <f ca="1">IF(AO$2=0,0,AO$22*EXP(AO$23/($B110+273)/RGas)*(OFFSET('Composition%'!$B80,0,AO$13)*OFFSET('Composition%'!$B80,0,AO$14)))-IF(AO$2=2,0,OFFSET('Composition%'!$B80,0,AO$17)*OFFSET('Composition%'!$B80,0,AO$18)*(AO$24*EXP(-AO$25/($B110+273)/RGas)))+ReactionRateK3!AO110</f>
        <v>0</v>
      </c>
      <c r="AP110" s="73">
        <f ca="1">IF(AP$2=0,0,AP$22*EXP(AP$23/($B110+273)/RGas)*(OFFSET('Composition%'!$B80,0,AP$13)*OFFSET('Composition%'!$B80,0,AP$14)))-IF(AP$2=2,0,OFFSET('Composition%'!$B80,0,AP$17)*OFFSET('Composition%'!$B80,0,AP$18)*(AP$24*EXP(-AP$25/($B110+273)/RGas)))+ReactionRateK3!AP110</f>
        <v>7.4379551615226352E-12</v>
      </c>
      <c r="AQ110" s="73">
        <f ca="1">IF(AQ$2=0,0,AQ$22*EXP(AQ$23/($B110+273)/RGas)*(OFFSET('Composition%'!$B80,0,AQ$13)*OFFSET('Composition%'!$B80,0,AQ$14)))-IF(AQ$2=2,0,OFFSET('Composition%'!$B80,0,AQ$17)*OFFSET('Composition%'!$B80,0,AQ$18)*(AQ$24*EXP(-AQ$25/($B110+273)/RGas)))+ReactionRateK3!AQ110</f>
        <v>0</v>
      </c>
      <c r="AR110" s="73">
        <f ca="1">IF(AR$2=0,0,AR$22*EXP(AR$23/($B110+273)/RGas)*(OFFSET('Composition%'!$B80,0,AR$13)*OFFSET('Composition%'!$B80,0,AR$14)))-IF(AR$2=2,0,OFFSET('Composition%'!$B80,0,AR$17)*OFFSET('Composition%'!$B80,0,AR$18)*(AR$24*EXP(-AR$25/($B110+273)/RGas)))+ReactionRateK3!AR110</f>
        <v>0</v>
      </c>
    </row>
    <row r="111" spans="1:44">
      <c r="A111" s="3">
        <f t="shared" si="10"/>
        <v>3.949999999999994</v>
      </c>
      <c r="B111" s="19">
        <f ca="1">'Composition%'!B81</f>
        <v>414.45702864116845</v>
      </c>
      <c r="C111">
        <f t="shared" si="11"/>
        <v>30</v>
      </c>
      <c r="D111" s="26" t="e">
        <f>(#REF!*ReactionRateK4!C111)^3</f>
        <v>#REF!</v>
      </c>
      <c r="E111" s="4"/>
      <c r="F111" s="73">
        <f ca="1">IF(F$2=0,0,F$22*EXP(F$23/($B111+273)/RGas)*(OFFSET('Composition%'!$B81,0,F$13)*OFFSET('Composition%'!$B81,0,F$14)))-IF(F$2=2,0,OFFSET('Composition%'!$B81,0,F$17)*OFFSET('Composition%'!$B81,0,F$18)*(F$24*EXP(-F$25/($B111+273)/RGas)))+ReactionRateK3!F111</f>
        <v>5.8205466434823588E-3</v>
      </c>
      <c r="G111" s="73">
        <f ca="1">IF(G$2=0,0,G$22*EXP(G$23/($B111+273)/RGas)*(OFFSET('Composition%'!$B81,0,G$13)*OFFSET('Composition%'!$B81,0,G$14)))-IF(G$2=2,0,OFFSET('Composition%'!$B81,0,G$17)*OFFSET('Composition%'!$B81,0,G$18)*(G$24*EXP(-G$25/($B111+273)/RGas)))+ReactionRateK3!G111</f>
        <v>2.3201642731980232E-3</v>
      </c>
      <c r="H111" s="73">
        <f ca="1">IF(H$2=0,0,H$22*EXP(H$23/($B111+273)/RGas)*(OFFSET('Composition%'!$B81,0,H$13)*OFFSET('Composition%'!$B81,0,H$14)))-IF(H$2=2,0,OFFSET('Composition%'!$B81,0,H$17)*OFFSET('Composition%'!$B81,0,H$18)*(H$24*EXP(-H$25/($B111+273)/RGas)))+ReactionRateK3!H111</f>
        <v>-6.5714855493698566E-6</v>
      </c>
      <c r="I111" s="73">
        <f ca="1">IF(I$2=0,0,I$22*EXP(I$23/($B111+273)/RGas)*(OFFSET('Composition%'!$B81,0,I$13)*OFFSET('Composition%'!$B81,0,I$14)))-IF(I$2=2,0,OFFSET('Composition%'!$B81,0,I$17)*OFFSET('Composition%'!$B81,0,I$18)*(I$24*EXP(-I$25/($B111+273)/RGas)))+ReactionRateK3!I111</f>
        <v>1.0471268392315515E-5</v>
      </c>
      <c r="J111" s="73"/>
      <c r="K111" s="73">
        <f ca="1">IF(K$2=0,0,K$22*EXP(K$23/($B111+273)/RGas)*(OFFSET('Composition%'!$B81,0,K$13)*OFFSET('Composition%'!$B81,0,K$14)))-IF(K$2=2,0,OFFSET('Composition%'!$B81,0,K$17)*OFFSET('Composition%'!$B81,0,K$18)*(K$24*EXP(-K$25/($B111+273)/RGas)))+ReactionRateK3!K111</f>
        <v>2.3692628582445786E-2</v>
      </c>
      <c r="L111" s="73">
        <f ca="1">IF(L$2=0,0,L$22*EXP(L$23/($B111+273)/RGas)*(OFFSET('Composition%'!$B81,0,L$13)*OFFSET('Composition%'!$B81,0,L$14)))-IF(L$2=2,0,OFFSET('Composition%'!$B81,0,L$17)*OFFSET('Composition%'!$B81,0,L$18)*(L$24*EXP(-L$25/($B111+273)/RGas)))+ReactionRateK3!L111</f>
        <v>-4.8347219717109671E-3</v>
      </c>
      <c r="M111" s="73">
        <f ca="1">IF(M$2=0,0,M$22*EXP(M$23/($B111+273)/RGas)*(OFFSET('Composition%'!$B81,0,M$13)*OFFSET('Composition%'!$B81,0,M$14)))-IF(M$2=2,0,OFFSET('Composition%'!$B81,0,M$17)*OFFSET('Composition%'!$B81,0,M$18)*(M$24*EXP(-M$25/($B111+273)/RGas)))+ReactionRateK3!M111</f>
        <v>0</v>
      </c>
      <c r="N111" s="73"/>
      <c r="O111" s="73">
        <f ca="1">IF(O$2=0,0,O$22*EXP(O$23/($B111+273)/RGas)*(OFFSET('Composition%'!$B81,0,O$13)*OFFSET('Composition%'!$B81,0,O$14)))-IF(O$2=2,0,OFFSET('Composition%'!$B81,0,O$17)*OFFSET('Composition%'!$B81,0,O$18)*(O$24*EXP(-O$25/($B111+273)/RGas)))+ReactionRateK3!O111</f>
        <v>0</v>
      </c>
      <c r="P111" s="73">
        <f ca="1">IF(P$2=0,0,P$22*EXP(P$23/($B111+273)/RGas)*(OFFSET('Composition%'!$B81,0,P$13)*OFFSET('Composition%'!$B81,0,P$14)))-IF(P$2=2,0,OFFSET('Composition%'!$B81,0,P$17)*OFFSET('Composition%'!$B81,0,P$18)*(P$24*EXP(-P$25/($B111+273)/RGas)))+ReactionRateK3!P111</f>
        <v>2.636993369716957E-2</v>
      </c>
      <c r="Q111" s="73">
        <f ca="1">IF(Q$2=0,0,Q$22*EXP(Q$23/($B111+273)/RGas)*(OFFSET('Composition%'!$B81,0,Q$13)*OFFSET('Composition%'!$B81,0,Q$14)))-IF(Q$2=2,0,OFFSET('Composition%'!$B81,0,Q$17)*OFFSET('Composition%'!$B81,0,Q$18)*(Q$24*EXP(-Q$25/($B111+273)/RGas)))+ReactionRateK3!Q111</f>
        <v>2.4555017448694831E-4</v>
      </c>
      <c r="R111" s="73">
        <f ca="1">IF(R$2=0,0,R$22*EXP(R$23/($B111+273)/RGas)*(OFFSET('Composition%'!$B81,0,R$13)*OFFSET('Composition%'!$B81,0,R$14)))-IF(R$2=2,0,OFFSET('Composition%'!$B81,0,R$17)*OFFSET('Composition%'!$B81,0,R$18)*(R$24*EXP(-R$25/($B111+273)/RGas)))+ReactionRateK3!R111</f>
        <v>7.2245841053786441E-5</v>
      </c>
      <c r="S111" s="73"/>
      <c r="T111" s="73">
        <f ca="1">IF(T$2=0,0,T$22*EXP(T$23/($B111+273)/RGas)*(OFFSET('Composition%'!$B81,0,T$13)*OFFSET('Composition%'!$B81,0,T$14)))-IF(T$2=2,0,OFFSET('Composition%'!$B81,0,T$17)*OFFSET('Composition%'!$B81,0,T$18)*(T$24*EXP(-T$25/($B111+273)/RGas)))+ReactionRateK3!T111</f>
        <v>3.4519395007121423E-4</v>
      </c>
      <c r="U111" s="73">
        <f ca="1">IF(U$2=0,0,U$22*EXP(U$23/($B111+273)/RGas)*(OFFSET('Composition%'!$B81,0,U$13)*OFFSET('Composition%'!$B81,0,U$14)))-IF(U$2=2,0,OFFSET('Composition%'!$B81,0,U$17)*OFFSET('Composition%'!$B81,0,U$18)*(U$24*EXP(-U$25/($B111+273)/RGas)))+ReactionRateK3!U111</f>
        <v>2.815962314271677E-6</v>
      </c>
      <c r="V111" s="73">
        <f ca="1">IF(V$2=0,0,V$22*EXP(V$23/($B111+273)/RGas)*(OFFSET('Composition%'!$B81,0,V$13)*OFFSET('Composition%'!$B81,0,V$14)))-IF(V$2=2,0,OFFSET('Composition%'!$B81,0,V$17)*OFFSET('Composition%'!$B81,0,V$18)*(V$24*EXP(-V$25/($B111+273)/RGas)))+ReactionRateK3!V111</f>
        <v>0</v>
      </c>
      <c r="W111" s="73">
        <f ca="1">IF(W$2=0,0,W$22*EXP(W$23/($B111+273)/RGas)*(OFFSET('Composition%'!$B81,0,W$13)*OFFSET('Composition%'!$B81,0,W$14)))-IF(W$2=2,0,OFFSET('Composition%'!$B81,0,W$17)*OFFSET('Composition%'!$B81,0,W$18)*(W$24*EXP(-W$25/($B111+273)/RGas)))+ReactionRateK3!W111</f>
        <v>0</v>
      </c>
      <c r="X111" s="73">
        <f ca="1">IF(X$2=0,0,X$22*EXP(X$23/($B111+273)/RGas)*(OFFSET('Composition%'!$B81,0,X$13)*OFFSET('Composition%'!$B81,0,X$14)))-IF(X$2=2,0,OFFSET('Composition%'!$B81,0,X$17)*OFFSET('Composition%'!$B81,0,X$18)*(X$24*EXP(-X$25/($B111+273)/RGas)))+ReactionRateK3!X111</f>
        <v>6.8673938871259397E-8</v>
      </c>
      <c r="Y111" s="73">
        <f ca="1">IF(Y$2=0,0,Y$22*EXP(Y$23/($B111+273)/RGas)*(OFFSET('Composition%'!$B81,0,Y$13)*OFFSET('Composition%'!$B81,0,Y$14)))-IF(Y$2=2,0,OFFSET('Composition%'!$B81,0,Y$17)*OFFSET('Composition%'!$B81,0,Y$18)*(Y$24*EXP(-Y$25/($B111+273)/RGas)))+ReactionRateK3!Y111</f>
        <v>3.3989540119873631E-9</v>
      </c>
      <c r="Z111" s="73">
        <f ca="1">IF(Z$2=0,0,Z$22*EXP(Z$23/($B111+273)/RGas)*(OFFSET('Composition%'!$B81,0,Z$13)*OFFSET('Composition%'!$B81,0,Z$14)))-IF(Z$2=2,0,OFFSET('Composition%'!$B81,0,Z$17)*OFFSET('Composition%'!$B81,0,Z$18)*(Z$24*EXP(-Z$25/($B111+273)/RGas)))+ReactionRateK3!Z111</f>
        <v>0</v>
      </c>
      <c r="AA111" s="73">
        <f ca="1">IF(AA$2=0,0,AA$22*EXP(AA$23/($B111+273)/RGas)*(OFFSET('Composition%'!$B81,0,AA$13)*OFFSET('Composition%'!$B81,0,AA$14)))-IF(AA$2=2,0,OFFSET('Composition%'!$B81,0,AA$17)*OFFSET('Composition%'!$B81,0,AA$18)*(AA$24*EXP(-AA$25/($B111+273)/RGas)))+ReactionRateK3!AA111</f>
        <v>0</v>
      </c>
      <c r="AB111" s="73">
        <f ca="1">IF(AB$2=0,0,AB$22*EXP(AB$23/($B111+273)/RGas)*(OFFSET('Composition%'!$B81,0,AB$13)*OFFSET('Composition%'!$B81,0,AB$14)))-IF(AB$2=2,0,OFFSET('Composition%'!$B81,0,AB$17)*OFFSET('Composition%'!$B81,0,AB$18)*(AB$24*EXP(-AB$25/($B111+273)/RGas)))+ReactionRateK3!AB111</f>
        <v>0</v>
      </c>
      <c r="AC111" s="73">
        <f ca="1">IF(AC$2=0,0,AC$22*EXP(AC$23/($B111+273)/RGas)*(OFFSET('Composition%'!$B81,0,AC$13)*OFFSET('Composition%'!$B81,0,AC$14)))-IF(AC$2=2,0,OFFSET('Composition%'!$B81,0,AC$17)*OFFSET('Composition%'!$B81,0,AC$18)*(AC$24*EXP(-AC$25/($B111+273)/RGas)))+ReactionRateK3!AC111</f>
        <v>0</v>
      </c>
      <c r="AD111" s="73">
        <f ca="1">IF(AD$2=0,0,AD$22*EXP(AD$23/($B111+273)/RGas)*(OFFSET('Composition%'!$B81,0,AD$13)*OFFSET('Composition%'!$B81,0,AD$14)))-IF(AD$2=2,0,OFFSET('Composition%'!$B81,0,AD$17)*OFFSET('Composition%'!$B81,0,AD$18)*(AD$24*EXP(-AD$25/($B111+273)/RGas)))+ReactionRateK3!AD111</f>
        <v>0</v>
      </c>
      <c r="AE111" s="73">
        <f ca="1">IF(AE$2=0,0,AE$22*EXP(AE$23/($B111+273)/RGas)*(OFFSET('Composition%'!$B81,0,AE$13)*OFFSET('Composition%'!$B81,0,AE$14)))-IF(AE$2=2,0,OFFSET('Composition%'!$B81,0,AE$17)*OFFSET('Composition%'!$B81,0,AE$18)*(AE$24*EXP(-AE$25/($B111+273)/RGas)))+ReactionRateK3!AE111</f>
        <v>0</v>
      </c>
      <c r="AF111" s="73"/>
      <c r="AG111" s="73">
        <f ca="1">IF(AG$2=0,0,AG$22*EXP(AG$23/($B111+273)/RGas)*(OFFSET('Composition%'!$B81,0,AG$13)*OFFSET('Composition%'!$B81,0,AG$14)))-IF(AG$2=2,0,OFFSET('Composition%'!$B81,0,AG$17)*OFFSET('Composition%'!$B81,0,AG$18)*(AG$24*EXP(-AG$25/($B111+273)/RGas)))+ReactionRateK3!AG111</f>
        <v>0</v>
      </c>
      <c r="AH111" s="73">
        <f ca="1">IF(AH$2=0,0,AH$22*EXP(AH$23/($B111+273)/RGas)*(OFFSET('Composition%'!$B81,0,AH$13)*OFFSET('Composition%'!$B81,0,AH$14)))-IF(AH$2=2,0,OFFSET('Composition%'!$B81,0,AH$17)*OFFSET('Composition%'!$B81,0,AH$18)*(AH$24*EXP(-AH$25/($B111+273)/RGas)))+ReactionRateK3!AH111</f>
        <v>0</v>
      </c>
      <c r="AI111" s="73">
        <f ca="1">IF(AI$2=0,0,AI$22*EXP(AI$23/($B111+273)/RGas)*(OFFSET('Composition%'!$B81,0,AI$13)*OFFSET('Composition%'!$B81,0,AI$14)))-IF(AI$2=2,0,OFFSET('Composition%'!$B81,0,AI$17)*OFFSET('Composition%'!$B81,0,AI$18)*(AI$24*EXP(-AI$25/($B111+273)/RGas)))+ReactionRateK3!AI111</f>
        <v>0</v>
      </c>
      <c r="AJ111" s="73">
        <f ca="1">IF(AJ$2=0,0,AJ$22*EXP(AJ$23/($B111+273)/RGas)*(OFFSET('Composition%'!$B81,0,AJ$13)*OFFSET('Composition%'!$B81,0,AJ$14)))-IF(AJ$2=2,0,OFFSET('Composition%'!$B81,0,AJ$17)*OFFSET('Composition%'!$B81,0,AJ$18)*(AJ$24*EXP(-AJ$25/($B111+273)/RGas)))+ReactionRateK3!AJ111</f>
        <v>0</v>
      </c>
      <c r="AK111" s="73">
        <f ca="1">IF(AK$2=0,0,AK$22*EXP(AK$23/($B111+273)/RGas)*(OFFSET('Composition%'!$B81,0,AK$13)*OFFSET('Composition%'!$B81,0,AK$14)))-IF(AK$2=2,0,OFFSET('Composition%'!$B81,0,AK$17)*OFFSET('Composition%'!$B81,0,AK$18)*(AK$24*EXP(-AK$25/($B111+273)/RGas)))+ReactionRateK3!AK111</f>
        <v>0</v>
      </c>
      <c r="AL111" s="73">
        <f ca="1">IF(AL$2=0,0,AL$22*EXP(AL$23/($B111+273)/RGas)*(OFFSET('Composition%'!$B81,0,AL$13)*OFFSET('Composition%'!$B81,0,AL$14)))-IF(AL$2=2,0,OFFSET('Composition%'!$B81,0,AL$17)*OFFSET('Composition%'!$B81,0,AL$18)*(AL$24*EXP(-AL$25/($B111+273)/RGas)))+ReactionRateK3!AL111</f>
        <v>0</v>
      </c>
      <c r="AM111" s="73"/>
      <c r="AN111" s="73">
        <f ca="1">IF(AN$2=0,0,AN$22*EXP(AN$23/($B111+273)/RGas)*(OFFSET('Composition%'!$B81,0,AN$13)*OFFSET('Composition%'!$B81,0,AN$14)))-IF(AN$2=2,0,OFFSET('Composition%'!$B81,0,AN$17)*OFFSET('Composition%'!$B81,0,AN$18)*(AN$24*EXP(-AN$25/($B111+273)/RGas)))+ReactionRateK3!AN111</f>
        <v>0</v>
      </c>
      <c r="AO111" s="73">
        <f ca="1">IF(AO$2=0,0,AO$22*EXP(AO$23/($B111+273)/RGas)*(OFFSET('Composition%'!$B81,0,AO$13)*OFFSET('Composition%'!$B81,0,AO$14)))-IF(AO$2=2,0,OFFSET('Composition%'!$B81,0,AO$17)*OFFSET('Composition%'!$B81,0,AO$18)*(AO$24*EXP(-AO$25/($B111+273)/RGas)))+ReactionRateK3!AO111</f>
        <v>0</v>
      </c>
      <c r="AP111" s="73">
        <f ca="1">IF(AP$2=0,0,AP$22*EXP(AP$23/($B111+273)/RGas)*(OFFSET('Composition%'!$B81,0,AP$13)*OFFSET('Composition%'!$B81,0,AP$14)))-IF(AP$2=2,0,OFFSET('Composition%'!$B81,0,AP$17)*OFFSET('Composition%'!$B81,0,AP$18)*(AP$24*EXP(-AP$25/($B111+273)/RGas)))+ReactionRateK3!AP111</f>
        <v>7.4380712561308756E-12</v>
      </c>
      <c r="AQ111" s="73">
        <f ca="1">IF(AQ$2=0,0,AQ$22*EXP(AQ$23/($B111+273)/RGas)*(OFFSET('Composition%'!$B81,0,AQ$13)*OFFSET('Composition%'!$B81,0,AQ$14)))-IF(AQ$2=2,0,OFFSET('Composition%'!$B81,0,AQ$17)*OFFSET('Composition%'!$B81,0,AQ$18)*(AQ$24*EXP(-AQ$25/($B111+273)/RGas)))+ReactionRateK3!AQ111</f>
        <v>0</v>
      </c>
      <c r="AR111" s="73">
        <f ca="1">IF(AR$2=0,0,AR$22*EXP(AR$23/($B111+273)/RGas)*(OFFSET('Composition%'!$B81,0,AR$13)*OFFSET('Composition%'!$B81,0,AR$14)))-IF(AR$2=2,0,OFFSET('Composition%'!$B81,0,AR$17)*OFFSET('Composition%'!$B81,0,AR$18)*(AR$24*EXP(-AR$25/($B111+273)/RGas)))+ReactionRateK3!AR111</f>
        <v>0</v>
      </c>
    </row>
    <row r="112" spans="1:44">
      <c r="A112" s="3">
        <f t="shared" si="10"/>
        <v>3.9999999999999938</v>
      </c>
      <c r="B112" s="19">
        <f ca="1">'Composition%'!B82</f>
        <v>414.46718431467258</v>
      </c>
      <c r="C112">
        <f t="shared" si="11"/>
        <v>30</v>
      </c>
      <c r="D112" s="26" t="e">
        <f>(#REF!*ReactionRateK4!C112)^3</f>
        <v>#REF!</v>
      </c>
      <c r="E112" s="4"/>
      <c r="F112" s="73">
        <f ca="1">IF(F$2=0,0,F$22*EXP(F$23/($B112+273)/RGas)*(OFFSET('Composition%'!$B82,0,F$13)*OFFSET('Composition%'!$B82,0,F$14)))-IF(F$2=2,0,OFFSET('Composition%'!$B82,0,F$17)*OFFSET('Composition%'!$B82,0,F$18)*(F$24*EXP(-F$25/($B112+273)/RGas)))+ReactionRateK3!F112</f>
        <v>5.728069475038202E-3</v>
      </c>
      <c r="G112" s="73">
        <f ca="1">IF(G$2=0,0,G$22*EXP(G$23/($B112+273)/RGas)*(OFFSET('Composition%'!$B82,0,G$13)*OFFSET('Composition%'!$B82,0,G$14)))-IF(G$2=2,0,OFFSET('Composition%'!$B82,0,G$17)*OFFSET('Composition%'!$B82,0,G$18)*(G$24*EXP(-G$25/($B112+273)/RGas)))+ReactionRateK3!G112</f>
        <v>2.2854089875392891E-3</v>
      </c>
      <c r="H112" s="73">
        <f ca="1">IF(H$2=0,0,H$22*EXP(H$23/($B112+273)/RGas)*(OFFSET('Composition%'!$B82,0,H$13)*OFFSET('Composition%'!$B82,0,H$14)))-IF(H$2=2,0,OFFSET('Composition%'!$B82,0,H$17)*OFFSET('Composition%'!$B82,0,H$18)*(H$24*EXP(-H$25/($B112+273)/RGas)))+ReactionRateK3!H112</f>
        <v>-6.5328970359207004E-6</v>
      </c>
      <c r="I112" s="73">
        <f ca="1">IF(I$2=0,0,I$22*EXP(I$23/($B112+273)/RGas)*(OFFSET('Composition%'!$B82,0,I$13)*OFFSET('Composition%'!$B82,0,I$14)))-IF(I$2=2,0,OFFSET('Composition%'!$B82,0,I$17)*OFFSET('Composition%'!$B82,0,I$18)*(I$24*EXP(-I$25/($B112+273)/RGas)))+ReactionRateK3!I112</f>
        <v>9.9538204774770506E-6</v>
      </c>
      <c r="J112" s="73"/>
      <c r="K112" s="73">
        <f ca="1">IF(K$2=0,0,K$22*EXP(K$23/($B112+273)/RGas)*(OFFSET('Composition%'!$B82,0,K$13)*OFFSET('Composition%'!$B82,0,K$14)))-IF(K$2=2,0,OFFSET('Composition%'!$B82,0,K$17)*OFFSET('Composition%'!$B82,0,K$18)*(K$24*EXP(-K$25/($B112+273)/RGas)))+ReactionRateK3!K112</f>
        <v>2.317212614522509E-2</v>
      </c>
      <c r="L112" s="73">
        <f ca="1">IF(L$2=0,0,L$22*EXP(L$23/($B112+273)/RGas)*(OFFSET('Composition%'!$B82,0,L$13)*OFFSET('Composition%'!$B82,0,L$14)))-IF(L$2=2,0,OFFSET('Composition%'!$B82,0,L$17)*OFFSET('Composition%'!$B82,0,L$18)*(L$24*EXP(-L$25/($B112+273)/RGas)))+ReactionRateK3!L112</f>
        <v>-4.7626344841000777E-3</v>
      </c>
      <c r="M112" s="73">
        <f ca="1">IF(M$2=0,0,M$22*EXP(M$23/($B112+273)/RGas)*(OFFSET('Composition%'!$B82,0,M$13)*OFFSET('Composition%'!$B82,0,M$14)))-IF(M$2=2,0,OFFSET('Composition%'!$B82,0,M$17)*OFFSET('Composition%'!$B82,0,M$18)*(M$24*EXP(-M$25/($B112+273)/RGas)))+ReactionRateK3!M112</f>
        <v>0</v>
      </c>
      <c r="N112" s="73"/>
      <c r="O112" s="73">
        <f ca="1">IF(O$2=0,0,O$22*EXP(O$23/($B112+273)/RGas)*(OFFSET('Composition%'!$B82,0,O$13)*OFFSET('Composition%'!$B82,0,O$14)))-IF(O$2=2,0,OFFSET('Composition%'!$B82,0,O$17)*OFFSET('Composition%'!$B82,0,O$18)*(O$24*EXP(-O$25/($B112+273)/RGas)))+ReactionRateK3!O112</f>
        <v>0</v>
      </c>
      <c r="P112" s="73">
        <f ca="1">IF(P$2=0,0,P$22*EXP(P$23/($B112+273)/RGas)*(OFFSET('Composition%'!$B82,0,P$13)*OFFSET('Composition%'!$B82,0,P$14)))-IF(P$2=2,0,OFFSET('Composition%'!$B82,0,P$17)*OFFSET('Composition%'!$B82,0,P$18)*(P$24*EXP(-P$25/($B112+273)/RGas)))+ReactionRateK3!P112</f>
        <v>2.6213826819167452E-2</v>
      </c>
      <c r="Q112" s="73">
        <f ca="1">IF(Q$2=0,0,Q$22*EXP(Q$23/($B112+273)/RGas)*(OFFSET('Composition%'!$B82,0,Q$13)*OFFSET('Composition%'!$B82,0,Q$14)))-IF(Q$2=2,0,OFFSET('Composition%'!$B82,0,Q$17)*OFFSET('Composition%'!$B82,0,Q$18)*(Q$24*EXP(-Q$25/($B112+273)/RGas)))+ReactionRateK3!Q112</f>
        <v>2.4809346439884366E-4</v>
      </c>
      <c r="R112" s="73">
        <f ca="1">IF(R$2=0,0,R$22*EXP(R$23/($B112+273)/RGas)*(OFFSET('Composition%'!$B82,0,R$13)*OFFSET('Composition%'!$B82,0,R$14)))-IF(R$2=2,0,OFFSET('Composition%'!$B82,0,R$17)*OFFSET('Composition%'!$B82,0,R$18)*(R$24*EXP(-R$25/($B112+273)/RGas)))+ReactionRateK3!R112</f>
        <v>7.3897338409129658E-5</v>
      </c>
      <c r="S112" s="73"/>
      <c r="T112" s="73">
        <f ca="1">IF(T$2=0,0,T$22*EXP(T$23/($B112+273)/RGas)*(OFFSET('Composition%'!$B82,0,T$13)*OFFSET('Composition%'!$B82,0,T$14)))-IF(T$2=2,0,OFFSET('Composition%'!$B82,0,T$17)*OFFSET('Composition%'!$B82,0,T$18)*(T$24*EXP(-T$25/($B112+273)/RGas)))+ReactionRateK3!T112</f>
        <v>3.2303165716419057E-4</v>
      </c>
      <c r="U112" s="73">
        <f ca="1">IF(U$2=0,0,U$22*EXP(U$23/($B112+273)/RGas)*(OFFSET('Composition%'!$B82,0,U$13)*OFFSET('Composition%'!$B82,0,U$14)))-IF(U$2=2,0,OFFSET('Composition%'!$B82,0,U$17)*OFFSET('Composition%'!$B82,0,U$18)*(U$24*EXP(-U$25/($B112+273)/RGas)))+ReactionRateK3!U112</f>
        <v>2.556541467339995E-6</v>
      </c>
      <c r="V112" s="73">
        <f ca="1">IF(V$2=0,0,V$22*EXP(V$23/($B112+273)/RGas)*(OFFSET('Composition%'!$B82,0,V$13)*OFFSET('Composition%'!$B82,0,V$14)))-IF(V$2=2,0,OFFSET('Composition%'!$B82,0,V$17)*OFFSET('Composition%'!$B82,0,V$18)*(V$24*EXP(-V$25/($B112+273)/RGas)))+ReactionRateK3!V112</f>
        <v>0</v>
      </c>
      <c r="W112" s="73">
        <f ca="1">IF(W$2=0,0,W$22*EXP(W$23/($B112+273)/RGas)*(OFFSET('Composition%'!$B82,0,W$13)*OFFSET('Composition%'!$B82,0,W$14)))-IF(W$2=2,0,OFFSET('Composition%'!$B82,0,W$17)*OFFSET('Composition%'!$B82,0,W$18)*(W$24*EXP(-W$25/($B112+273)/RGas)))+ReactionRateK3!W112</f>
        <v>0</v>
      </c>
      <c r="X112" s="73">
        <f ca="1">IF(X$2=0,0,X$22*EXP(X$23/($B112+273)/RGas)*(OFFSET('Composition%'!$B82,0,X$13)*OFFSET('Composition%'!$B82,0,X$14)))-IF(X$2=2,0,OFFSET('Composition%'!$B82,0,X$17)*OFFSET('Composition%'!$B82,0,X$18)*(X$24*EXP(-X$25/($B112+273)/RGas)))+ReactionRateK3!X112</f>
        <v>6.8661669276718702E-8</v>
      </c>
      <c r="Y112" s="73">
        <f ca="1">IF(Y$2=0,0,Y$22*EXP(Y$23/($B112+273)/RGas)*(OFFSET('Composition%'!$B82,0,Y$13)*OFFSET('Composition%'!$B82,0,Y$14)))-IF(Y$2=2,0,OFFSET('Composition%'!$B82,0,Y$17)*OFFSET('Composition%'!$B82,0,Y$18)*(Y$24*EXP(-Y$25/($B112+273)/RGas)))+ReactionRateK3!Y112</f>
        <v>3.3983467395886198E-9</v>
      </c>
      <c r="Z112" s="73">
        <f ca="1">IF(Z$2=0,0,Z$22*EXP(Z$23/($B112+273)/RGas)*(OFFSET('Composition%'!$B82,0,Z$13)*OFFSET('Composition%'!$B82,0,Z$14)))-IF(Z$2=2,0,OFFSET('Composition%'!$B82,0,Z$17)*OFFSET('Composition%'!$B82,0,Z$18)*(Z$24*EXP(-Z$25/($B112+273)/RGas)))+ReactionRateK3!Z112</f>
        <v>0</v>
      </c>
      <c r="AA112" s="73">
        <f ca="1">IF(AA$2=0,0,AA$22*EXP(AA$23/($B112+273)/RGas)*(OFFSET('Composition%'!$B82,0,AA$13)*OFFSET('Composition%'!$B82,0,AA$14)))-IF(AA$2=2,0,OFFSET('Composition%'!$B82,0,AA$17)*OFFSET('Composition%'!$B82,0,AA$18)*(AA$24*EXP(-AA$25/($B112+273)/RGas)))+ReactionRateK3!AA112</f>
        <v>0</v>
      </c>
      <c r="AB112" s="73">
        <f ca="1">IF(AB$2=0,0,AB$22*EXP(AB$23/($B112+273)/RGas)*(OFFSET('Composition%'!$B82,0,AB$13)*OFFSET('Composition%'!$B82,0,AB$14)))-IF(AB$2=2,0,OFFSET('Composition%'!$B82,0,AB$17)*OFFSET('Composition%'!$B82,0,AB$18)*(AB$24*EXP(-AB$25/($B112+273)/RGas)))+ReactionRateK3!AB112</f>
        <v>0</v>
      </c>
      <c r="AC112" s="73">
        <f ca="1">IF(AC$2=0,0,AC$22*EXP(AC$23/($B112+273)/RGas)*(OFFSET('Composition%'!$B82,0,AC$13)*OFFSET('Composition%'!$B82,0,AC$14)))-IF(AC$2=2,0,OFFSET('Composition%'!$B82,0,AC$17)*OFFSET('Composition%'!$B82,0,AC$18)*(AC$24*EXP(-AC$25/($B112+273)/RGas)))+ReactionRateK3!AC112</f>
        <v>0</v>
      </c>
      <c r="AD112" s="73">
        <f ca="1">IF(AD$2=0,0,AD$22*EXP(AD$23/($B112+273)/RGas)*(OFFSET('Composition%'!$B82,0,AD$13)*OFFSET('Composition%'!$B82,0,AD$14)))-IF(AD$2=2,0,OFFSET('Composition%'!$B82,0,AD$17)*OFFSET('Composition%'!$B82,0,AD$18)*(AD$24*EXP(-AD$25/($B112+273)/RGas)))+ReactionRateK3!AD112</f>
        <v>0</v>
      </c>
      <c r="AE112" s="73">
        <f ca="1">IF(AE$2=0,0,AE$22*EXP(AE$23/($B112+273)/RGas)*(OFFSET('Composition%'!$B82,0,AE$13)*OFFSET('Composition%'!$B82,0,AE$14)))-IF(AE$2=2,0,OFFSET('Composition%'!$B82,0,AE$17)*OFFSET('Composition%'!$B82,0,AE$18)*(AE$24*EXP(-AE$25/($B112+273)/RGas)))+ReactionRateK3!AE112</f>
        <v>0</v>
      </c>
      <c r="AF112" s="73"/>
      <c r="AG112" s="73">
        <f ca="1">IF(AG$2=0,0,AG$22*EXP(AG$23/($B112+273)/RGas)*(OFFSET('Composition%'!$B82,0,AG$13)*OFFSET('Composition%'!$B82,0,AG$14)))-IF(AG$2=2,0,OFFSET('Composition%'!$B82,0,AG$17)*OFFSET('Composition%'!$B82,0,AG$18)*(AG$24*EXP(-AG$25/($B112+273)/RGas)))+ReactionRateK3!AG112</f>
        <v>0</v>
      </c>
      <c r="AH112" s="73">
        <f ca="1">IF(AH$2=0,0,AH$22*EXP(AH$23/($B112+273)/RGas)*(OFFSET('Composition%'!$B82,0,AH$13)*OFFSET('Composition%'!$B82,0,AH$14)))-IF(AH$2=2,0,OFFSET('Composition%'!$B82,0,AH$17)*OFFSET('Composition%'!$B82,0,AH$18)*(AH$24*EXP(-AH$25/($B112+273)/RGas)))+ReactionRateK3!AH112</f>
        <v>0</v>
      </c>
      <c r="AI112" s="73">
        <f ca="1">IF(AI$2=0,0,AI$22*EXP(AI$23/($B112+273)/RGas)*(OFFSET('Composition%'!$B82,0,AI$13)*OFFSET('Composition%'!$B82,0,AI$14)))-IF(AI$2=2,0,OFFSET('Composition%'!$B82,0,AI$17)*OFFSET('Composition%'!$B82,0,AI$18)*(AI$24*EXP(-AI$25/($B112+273)/RGas)))+ReactionRateK3!AI112</f>
        <v>0</v>
      </c>
      <c r="AJ112" s="73">
        <f ca="1">IF(AJ$2=0,0,AJ$22*EXP(AJ$23/($B112+273)/RGas)*(OFFSET('Composition%'!$B82,0,AJ$13)*OFFSET('Composition%'!$B82,0,AJ$14)))-IF(AJ$2=2,0,OFFSET('Composition%'!$B82,0,AJ$17)*OFFSET('Composition%'!$B82,0,AJ$18)*(AJ$24*EXP(-AJ$25/($B112+273)/RGas)))+ReactionRateK3!AJ112</f>
        <v>0</v>
      </c>
      <c r="AK112" s="73">
        <f ca="1">IF(AK$2=0,0,AK$22*EXP(AK$23/($B112+273)/RGas)*(OFFSET('Composition%'!$B82,0,AK$13)*OFFSET('Composition%'!$B82,0,AK$14)))-IF(AK$2=2,0,OFFSET('Composition%'!$B82,0,AK$17)*OFFSET('Composition%'!$B82,0,AK$18)*(AK$24*EXP(-AK$25/($B112+273)/RGas)))+ReactionRateK3!AK112</f>
        <v>0</v>
      </c>
      <c r="AL112" s="73">
        <f ca="1">IF(AL$2=0,0,AL$22*EXP(AL$23/($B112+273)/RGas)*(OFFSET('Composition%'!$B82,0,AL$13)*OFFSET('Composition%'!$B82,0,AL$14)))-IF(AL$2=2,0,OFFSET('Composition%'!$B82,0,AL$17)*OFFSET('Composition%'!$B82,0,AL$18)*(AL$24*EXP(-AL$25/($B112+273)/RGas)))+ReactionRateK3!AL112</f>
        <v>0</v>
      </c>
      <c r="AM112" s="73"/>
      <c r="AN112" s="73">
        <f ca="1">IF(AN$2=0,0,AN$22*EXP(AN$23/($B112+273)/RGas)*(OFFSET('Composition%'!$B82,0,AN$13)*OFFSET('Composition%'!$B82,0,AN$14)))-IF(AN$2=2,0,OFFSET('Composition%'!$B82,0,AN$17)*OFFSET('Composition%'!$B82,0,AN$18)*(AN$24*EXP(-AN$25/($B112+273)/RGas)))+ReactionRateK3!AN112</f>
        <v>0</v>
      </c>
      <c r="AO112" s="73">
        <f ca="1">IF(AO$2=0,0,AO$22*EXP(AO$23/($B112+273)/RGas)*(OFFSET('Composition%'!$B82,0,AO$13)*OFFSET('Composition%'!$B82,0,AO$14)))-IF(AO$2=2,0,OFFSET('Composition%'!$B82,0,AO$17)*OFFSET('Composition%'!$B82,0,AO$18)*(AO$24*EXP(-AO$25/($B112+273)/RGas)))+ReactionRateK3!AO112</f>
        <v>0</v>
      </c>
      <c r="AP112" s="73">
        <f ca="1">IF(AP$2=0,0,AP$22*EXP(AP$23/($B112+273)/RGas)*(OFFSET('Composition%'!$B82,0,AP$13)*OFFSET('Composition%'!$B82,0,AP$14)))-IF(AP$2=2,0,OFFSET('Composition%'!$B82,0,AP$17)*OFFSET('Composition%'!$B82,0,AP$18)*(AP$24*EXP(-AP$25/($B112+273)/RGas)))+ReactionRateK3!AP112</f>
        <v>7.4381766209843974E-12</v>
      </c>
      <c r="AQ112" s="73">
        <f ca="1">IF(AQ$2=0,0,AQ$22*EXP(AQ$23/($B112+273)/RGas)*(OFFSET('Composition%'!$B82,0,AQ$13)*OFFSET('Composition%'!$B82,0,AQ$14)))-IF(AQ$2=2,0,OFFSET('Composition%'!$B82,0,AQ$17)*OFFSET('Composition%'!$B82,0,AQ$18)*(AQ$24*EXP(-AQ$25/($B112+273)/RGas)))+ReactionRateK3!AQ112</f>
        <v>0</v>
      </c>
      <c r="AR112" s="73">
        <f ca="1">IF(AR$2=0,0,AR$22*EXP(AR$23/($B112+273)/RGas)*(OFFSET('Composition%'!$B82,0,AR$13)*OFFSET('Composition%'!$B82,0,AR$14)))-IF(AR$2=2,0,OFFSET('Composition%'!$B82,0,AR$17)*OFFSET('Composition%'!$B82,0,AR$18)*(AR$24*EXP(-AR$25/($B112+273)/RGas)))+ReactionRateK3!AR112</f>
        <v>0</v>
      </c>
    </row>
    <row r="113" spans="1:44">
      <c r="A113" s="3">
        <f t="shared" si="10"/>
        <v>4.0499999999999936</v>
      </c>
      <c r="B113" s="19">
        <f ca="1">'Composition%'!B83</f>
        <v>414.47705864321784</v>
      </c>
      <c r="C113">
        <f t="shared" si="11"/>
        <v>30</v>
      </c>
      <c r="D113" s="26" t="e">
        <f>(#REF!*ReactionRateK4!C113)^3</f>
        <v>#REF!</v>
      </c>
      <c r="E113" s="4"/>
      <c r="F113" s="73">
        <f ca="1">IF(F$2=0,0,F$22*EXP(F$23/($B113+273)/RGas)*(OFFSET('Composition%'!$B83,0,F$13)*OFFSET('Composition%'!$B83,0,F$14)))-IF(F$2=2,0,OFFSET('Composition%'!$B83,0,F$17)*OFFSET('Composition%'!$B83,0,F$18)*(F$24*EXP(-F$25/($B113+273)/RGas)))+ReactionRateK3!F113</f>
        <v>5.6377658622501631E-3</v>
      </c>
      <c r="G113" s="73">
        <f ca="1">IF(G$2=0,0,G$22*EXP(G$23/($B113+273)/RGas)*(OFFSET('Composition%'!$B83,0,G$13)*OFFSET('Composition%'!$B83,0,G$14)))-IF(G$2=2,0,OFFSET('Composition%'!$B83,0,G$17)*OFFSET('Composition%'!$B83,0,G$18)*(G$24*EXP(-G$25/($B113+273)/RGas)))+ReactionRateK3!G113</f>
        <v>2.2514080545674785E-3</v>
      </c>
      <c r="H113" s="73">
        <f ca="1">IF(H$2=0,0,H$22*EXP(H$23/($B113+273)/RGas)*(OFFSET('Composition%'!$B83,0,H$13)*OFFSET('Composition%'!$B83,0,H$14)))-IF(H$2=2,0,OFFSET('Composition%'!$B83,0,H$17)*OFFSET('Composition%'!$B83,0,H$18)*(H$24*EXP(-H$25/($B113+273)/RGas)))+ReactionRateK3!H113</f>
        <v>-6.493255176405297E-6</v>
      </c>
      <c r="I113" s="73">
        <f ca="1">IF(I$2=0,0,I$22*EXP(I$23/($B113+273)/RGas)*(OFFSET('Composition%'!$B83,0,I$13)*OFFSET('Composition%'!$B83,0,I$14)))-IF(I$2=2,0,OFFSET('Composition%'!$B83,0,I$17)*OFFSET('Composition%'!$B83,0,I$18)*(I$24*EXP(-I$25/($B113+273)/RGas)))+ReactionRateK3!I113</f>
        <v>9.4493990171292816E-6</v>
      </c>
      <c r="J113" s="73"/>
      <c r="K113" s="73">
        <f ca="1">IF(K$2=0,0,K$22*EXP(K$23/($B113+273)/RGas)*(OFFSET('Composition%'!$B83,0,K$13)*OFFSET('Composition%'!$B83,0,K$14)))-IF(K$2=2,0,OFFSET('Composition%'!$B83,0,K$17)*OFFSET('Composition%'!$B83,0,K$18)*(K$24*EXP(-K$25/($B113+273)/RGas)))+ReactionRateK3!K113</f>
        <v>2.2659886863543543E-2</v>
      </c>
      <c r="L113" s="73">
        <f ca="1">IF(L$2=0,0,L$22*EXP(L$23/($B113+273)/RGas)*(OFFSET('Composition%'!$B83,0,L$13)*OFFSET('Composition%'!$B83,0,L$14)))-IF(L$2=2,0,OFFSET('Composition%'!$B83,0,L$17)*OFFSET('Composition%'!$B83,0,L$18)*(L$24*EXP(-L$25/($B113+273)/RGas)))+ReactionRateK3!L113</f>
        <v>-4.6922106986457884E-3</v>
      </c>
      <c r="M113" s="73">
        <f ca="1">IF(M$2=0,0,M$22*EXP(M$23/($B113+273)/RGas)*(OFFSET('Composition%'!$B83,0,M$13)*OFFSET('Composition%'!$B83,0,M$14)))-IF(M$2=2,0,OFFSET('Composition%'!$B83,0,M$17)*OFFSET('Composition%'!$B83,0,M$18)*(M$24*EXP(-M$25/($B113+273)/RGas)))+ReactionRateK3!M113</f>
        <v>0</v>
      </c>
      <c r="N113" s="73"/>
      <c r="O113" s="73">
        <f ca="1">IF(O$2=0,0,O$22*EXP(O$23/($B113+273)/RGas)*(OFFSET('Composition%'!$B83,0,O$13)*OFFSET('Composition%'!$B83,0,O$14)))-IF(O$2=2,0,OFFSET('Composition%'!$B83,0,O$17)*OFFSET('Composition%'!$B83,0,O$18)*(O$24*EXP(-O$25/($B113+273)/RGas)))+ReactionRateK3!O113</f>
        <v>0</v>
      </c>
      <c r="P113" s="73">
        <f ca="1">IF(P$2=0,0,P$22*EXP(P$23/($B113+273)/RGas)*(OFFSET('Composition%'!$B83,0,P$13)*OFFSET('Composition%'!$B83,0,P$14)))-IF(P$2=2,0,OFFSET('Composition%'!$B83,0,P$17)*OFFSET('Composition%'!$B83,0,P$18)*(P$24*EXP(-P$25/($B113+273)/RGas)))+ReactionRateK3!P113</f>
        <v>2.605359086813927E-2</v>
      </c>
      <c r="Q113" s="73">
        <f ca="1">IF(Q$2=0,0,Q$22*EXP(Q$23/($B113+273)/RGas)*(OFFSET('Composition%'!$B83,0,Q$13)*OFFSET('Composition%'!$B83,0,Q$14)))-IF(Q$2=2,0,OFFSET('Composition%'!$B83,0,Q$17)*OFFSET('Composition%'!$B83,0,Q$18)*(Q$24*EXP(-Q$25/($B113+273)/RGas)))+ReactionRateK3!Q113</f>
        <v>2.5059089710695196E-4</v>
      </c>
      <c r="R113" s="73">
        <f ca="1">IF(R$2=0,0,R$22*EXP(R$23/($B113+273)/RGas)*(OFFSET('Composition%'!$B83,0,R$13)*OFFSET('Composition%'!$B83,0,R$14)))-IF(R$2=2,0,OFFSET('Composition%'!$B83,0,R$17)*OFFSET('Composition%'!$B83,0,R$18)*(R$24*EXP(-R$25/($B113+273)/RGas)))+ReactionRateK3!R113</f>
        <v>7.555147029564521E-5</v>
      </c>
      <c r="S113" s="73"/>
      <c r="T113" s="73">
        <f ca="1">IF(T$2=0,0,T$22*EXP(T$23/($B113+273)/RGas)*(OFFSET('Composition%'!$B83,0,T$13)*OFFSET('Composition%'!$B83,0,T$14)))-IF(T$2=2,0,OFFSET('Composition%'!$B83,0,T$17)*OFFSET('Composition%'!$B83,0,T$18)*(T$24*EXP(-T$25/($B113+273)/RGas)))+ReactionRateK3!T113</f>
        <v>3.023138657532103E-4</v>
      </c>
      <c r="U113" s="73">
        <f ca="1">IF(U$2=0,0,U$22*EXP(U$23/($B113+273)/RGas)*(OFFSET('Composition%'!$B83,0,U$13)*OFFSET('Composition%'!$B83,0,U$14)))-IF(U$2=2,0,OFFSET('Composition%'!$B83,0,U$17)*OFFSET('Composition%'!$B83,0,U$18)*(U$24*EXP(-U$25/($B113+273)/RGas)))+ReactionRateK3!U113</f>
        <v>2.3210884409147817E-6</v>
      </c>
      <c r="V113" s="73">
        <f ca="1">IF(V$2=0,0,V$22*EXP(V$23/($B113+273)/RGas)*(OFFSET('Composition%'!$B83,0,V$13)*OFFSET('Composition%'!$B83,0,V$14)))-IF(V$2=2,0,OFFSET('Composition%'!$B83,0,V$17)*OFFSET('Composition%'!$B83,0,V$18)*(V$24*EXP(-V$25/($B113+273)/RGas)))+ReactionRateK3!V113</f>
        <v>0</v>
      </c>
      <c r="W113" s="73">
        <f ca="1">IF(W$2=0,0,W$22*EXP(W$23/($B113+273)/RGas)*(OFFSET('Composition%'!$B83,0,W$13)*OFFSET('Composition%'!$B83,0,W$14)))-IF(W$2=2,0,OFFSET('Composition%'!$B83,0,W$17)*OFFSET('Composition%'!$B83,0,W$18)*(W$24*EXP(-W$25/($B113+273)/RGas)))+ReactionRateK3!W113</f>
        <v>0</v>
      </c>
      <c r="X113" s="73">
        <f ca="1">IF(X$2=0,0,X$22*EXP(X$23/($B113+273)/RGas)*(OFFSET('Composition%'!$B83,0,X$13)*OFFSET('Composition%'!$B83,0,X$14)))-IF(X$2=2,0,OFFSET('Composition%'!$B83,0,X$17)*OFFSET('Composition%'!$B83,0,X$18)*(X$24*EXP(-X$25/($B113+273)/RGas)))+ReactionRateK3!X113</f>
        <v>6.8650190030898607E-8</v>
      </c>
      <c r="Y113" s="73">
        <f ca="1">IF(Y$2=0,0,Y$22*EXP(Y$23/($B113+273)/RGas)*(OFFSET('Composition%'!$B83,0,Y$13)*OFFSET('Composition%'!$B83,0,Y$14)))-IF(Y$2=2,0,OFFSET('Composition%'!$B83,0,Y$17)*OFFSET('Composition%'!$B83,0,Y$18)*(Y$24*EXP(-Y$25/($B113+273)/RGas)))+ReactionRateK3!Y113</f>
        <v>3.3977785847794422E-9</v>
      </c>
      <c r="Z113" s="73">
        <f ca="1">IF(Z$2=0,0,Z$22*EXP(Z$23/($B113+273)/RGas)*(OFFSET('Composition%'!$B83,0,Z$13)*OFFSET('Composition%'!$B83,0,Z$14)))-IF(Z$2=2,0,OFFSET('Composition%'!$B83,0,Z$17)*OFFSET('Composition%'!$B83,0,Z$18)*(Z$24*EXP(-Z$25/($B113+273)/RGas)))+ReactionRateK3!Z113</f>
        <v>0</v>
      </c>
      <c r="AA113" s="73">
        <f ca="1">IF(AA$2=0,0,AA$22*EXP(AA$23/($B113+273)/RGas)*(OFFSET('Composition%'!$B83,0,AA$13)*OFFSET('Composition%'!$B83,0,AA$14)))-IF(AA$2=2,0,OFFSET('Composition%'!$B83,0,AA$17)*OFFSET('Composition%'!$B83,0,AA$18)*(AA$24*EXP(-AA$25/($B113+273)/RGas)))+ReactionRateK3!AA113</f>
        <v>0</v>
      </c>
      <c r="AB113" s="73">
        <f ca="1">IF(AB$2=0,0,AB$22*EXP(AB$23/($B113+273)/RGas)*(OFFSET('Composition%'!$B83,0,AB$13)*OFFSET('Composition%'!$B83,0,AB$14)))-IF(AB$2=2,0,OFFSET('Composition%'!$B83,0,AB$17)*OFFSET('Composition%'!$B83,0,AB$18)*(AB$24*EXP(-AB$25/($B113+273)/RGas)))+ReactionRateK3!AB113</f>
        <v>0</v>
      </c>
      <c r="AC113" s="73">
        <f ca="1">IF(AC$2=0,0,AC$22*EXP(AC$23/($B113+273)/RGas)*(OFFSET('Composition%'!$B83,0,AC$13)*OFFSET('Composition%'!$B83,0,AC$14)))-IF(AC$2=2,0,OFFSET('Composition%'!$B83,0,AC$17)*OFFSET('Composition%'!$B83,0,AC$18)*(AC$24*EXP(-AC$25/($B113+273)/RGas)))+ReactionRateK3!AC113</f>
        <v>0</v>
      </c>
      <c r="AD113" s="73">
        <f ca="1">IF(AD$2=0,0,AD$22*EXP(AD$23/($B113+273)/RGas)*(OFFSET('Composition%'!$B83,0,AD$13)*OFFSET('Composition%'!$B83,0,AD$14)))-IF(AD$2=2,0,OFFSET('Composition%'!$B83,0,AD$17)*OFFSET('Composition%'!$B83,0,AD$18)*(AD$24*EXP(-AD$25/($B113+273)/RGas)))+ReactionRateK3!AD113</f>
        <v>0</v>
      </c>
      <c r="AE113" s="73">
        <f ca="1">IF(AE$2=0,0,AE$22*EXP(AE$23/($B113+273)/RGas)*(OFFSET('Composition%'!$B83,0,AE$13)*OFFSET('Composition%'!$B83,0,AE$14)))-IF(AE$2=2,0,OFFSET('Composition%'!$B83,0,AE$17)*OFFSET('Composition%'!$B83,0,AE$18)*(AE$24*EXP(-AE$25/($B113+273)/RGas)))+ReactionRateK3!AE113</f>
        <v>0</v>
      </c>
      <c r="AF113" s="73"/>
      <c r="AG113" s="73">
        <f ca="1">IF(AG$2=0,0,AG$22*EXP(AG$23/($B113+273)/RGas)*(OFFSET('Composition%'!$B83,0,AG$13)*OFFSET('Composition%'!$B83,0,AG$14)))-IF(AG$2=2,0,OFFSET('Composition%'!$B83,0,AG$17)*OFFSET('Composition%'!$B83,0,AG$18)*(AG$24*EXP(-AG$25/($B113+273)/RGas)))+ReactionRateK3!AG113</f>
        <v>0</v>
      </c>
      <c r="AH113" s="73">
        <f ca="1">IF(AH$2=0,0,AH$22*EXP(AH$23/($B113+273)/RGas)*(OFFSET('Composition%'!$B83,0,AH$13)*OFFSET('Composition%'!$B83,0,AH$14)))-IF(AH$2=2,0,OFFSET('Composition%'!$B83,0,AH$17)*OFFSET('Composition%'!$B83,0,AH$18)*(AH$24*EXP(-AH$25/($B113+273)/RGas)))+ReactionRateK3!AH113</f>
        <v>0</v>
      </c>
      <c r="AI113" s="73">
        <f ca="1">IF(AI$2=0,0,AI$22*EXP(AI$23/($B113+273)/RGas)*(OFFSET('Composition%'!$B83,0,AI$13)*OFFSET('Composition%'!$B83,0,AI$14)))-IF(AI$2=2,0,OFFSET('Composition%'!$B83,0,AI$17)*OFFSET('Composition%'!$B83,0,AI$18)*(AI$24*EXP(-AI$25/($B113+273)/RGas)))+ReactionRateK3!AI113</f>
        <v>0</v>
      </c>
      <c r="AJ113" s="73">
        <f ca="1">IF(AJ$2=0,0,AJ$22*EXP(AJ$23/($B113+273)/RGas)*(OFFSET('Composition%'!$B83,0,AJ$13)*OFFSET('Composition%'!$B83,0,AJ$14)))-IF(AJ$2=2,0,OFFSET('Composition%'!$B83,0,AJ$17)*OFFSET('Composition%'!$B83,0,AJ$18)*(AJ$24*EXP(-AJ$25/($B113+273)/RGas)))+ReactionRateK3!AJ113</f>
        <v>0</v>
      </c>
      <c r="AK113" s="73">
        <f ca="1">IF(AK$2=0,0,AK$22*EXP(AK$23/($B113+273)/RGas)*(OFFSET('Composition%'!$B83,0,AK$13)*OFFSET('Composition%'!$B83,0,AK$14)))-IF(AK$2=2,0,OFFSET('Composition%'!$B83,0,AK$17)*OFFSET('Composition%'!$B83,0,AK$18)*(AK$24*EXP(-AK$25/($B113+273)/RGas)))+ReactionRateK3!AK113</f>
        <v>0</v>
      </c>
      <c r="AL113" s="73">
        <f ca="1">IF(AL$2=0,0,AL$22*EXP(AL$23/($B113+273)/RGas)*(OFFSET('Composition%'!$B83,0,AL$13)*OFFSET('Composition%'!$B83,0,AL$14)))-IF(AL$2=2,0,OFFSET('Composition%'!$B83,0,AL$17)*OFFSET('Composition%'!$B83,0,AL$18)*(AL$24*EXP(-AL$25/($B113+273)/RGas)))+ReactionRateK3!AL113</f>
        <v>0</v>
      </c>
      <c r="AM113" s="73"/>
      <c r="AN113" s="73">
        <f ca="1">IF(AN$2=0,0,AN$22*EXP(AN$23/($B113+273)/RGas)*(OFFSET('Composition%'!$B83,0,AN$13)*OFFSET('Composition%'!$B83,0,AN$14)))-IF(AN$2=2,0,OFFSET('Composition%'!$B83,0,AN$17)*OFFSET('Composition%'!$B83,0,AN$18)*(AN$24*EXP(-AN$25/($B113+273)/RGas)))+ReactionRateK3!AN113</f>
        <v>0</v>
      </c>
      <c r="AO113" s="73">
        <f ca="1">IF(AO$2=0,0,AO$22*EXP(AO$23/($B113+273)/RGas)*(OFFSET('Composition%'!$B83,0,AO$13)*OFFSET('Composition%'!$B83,0,AO$14)))-IF(AO$2=2,0,OFFSET('Composition%'!$B83,0,AO$17)*OFFSET('Composition%'!$B83,0,AO$18)*(AO$24*EXP(-AO$25/($B113+273)/RGas)))+ReactionRateK3!AO113</f>
        <v>0</v>
      </c>
      <c r="AP113" s="73">
        <f ca="1">IF(AP$2=0,0,AP$22*EXP(AP$23/($B113+273)/RGas)*(OFFSET('Composition%'!$B83,0,AP$13)*OFFSET('Composition%'!$B83,0,AP$14)))-IF(AP$2=2,0,OFFSET('Composition%'!$B83,0,AP$17)*OFFSET('Composition%'!$B83,0,AP$18)*(AP$24*EXP(-AP$25/($B113+273)/RGas)))+ReactionRateK3!AP113</f>
        <v>7.4382722481291582E-12</v>
      </c>
      <c r="AQ113" s="73">
        <f ca="1">IF(AQ$2=0,0,AQ$22*EXP(AQ$23/($B113+273)/RGas)*(OFFSET('Composition%'!$B83,0,AQ$13)*OFFSET('Composition%'!$B83,0,AQ$14)))-IF(AQ$2=2,0,OFFSET('Composition%'!$B83,0,AQ$17)*OFFSET('Composition%'!$B83,0,AQ$18)*(AQ$24*EXP(-AQ$25/($B113+273)/RGas)))+ReactionRateK3!AQ113</f>
        <v>0</v>
      </c>
      <c r="AR113" s="73">
        <f ca="1">IF(AR$2=0,0,AR$22*EXP(AR$23/($B113+273)/RGas)*(OFFSET('Composition%'!$B83,0,AR$13)*OFFSET('Composition%'!$B83,0,AR$14)))-IF(AR$2=2,0,OFFSET('Composition%'!$B83,0,AR$17)*OFFSET('Composition%'!$B83,0,AR$18)*(AR$24*EXP(-AR$25/($B113+273)/RGas)))+ReactionRateK3!AR113</f>
        <v>0</v>
      </c>
    </row>
    <row r="114" spans="1:44">
      <c r="A114" s="3">
        <f t="shared" si="10"/>
        <v>4.0999999999999934</v>
      </c>
      <c r="B114" s="19">
        <f ca="1">'Composition%'!B84</f>
        <v>414.48667345748379</v>
      </c>
      <c r="C114">
        <f t="shared" si="11"/>
        <v>30</v>
      </c>
      <c r="D114" s="26" t="e">
        <f>(#REF!*ReactionRateK4!C114)^3</f>
        <v>#REF!</v>
      </c>
      <c r="E114" s="4"/>
      <c r="F114" s="73">
        <f ca="1">IF(F$2=0,0,F$22*EXP(F$23/($B114+273)/RGas)*(OFFSET('Composition%'!$B84,0,F$13)*OFFSET('Composition%'!$B84,0,F$14)))-IF(F$2=2,0,OFFSET('Composition%'!$B84,0,F$17)*OFFSET('Composition%'!$B84,0,F$18)*(F$24*EXP(-F$25/($B114+273)/RGas)))+ReactionRateK3!F114</f>
        <v>5.5495697513641782E-3</v>
      </c>
      <c r="G114" s="73">
        <f ca="1">IF(G$2=0,0,G$22*EXP(G$23/($B114+273)/RGas)*(OFFSET('Composition%'!$B84,0,G$13)*OFFSET('Composition%'!$B84,0,G$14)))-IF(G$2=2,0,OFFSET('Composition%'!$B84,0,G$17)*OFFSET('Composition%'!$B84,0,G$18)*(G$24*EXP(-G$25/($B114+273)/RGas)))+ReactionRateK3!G114</f>
        <v>2.2181399210249196E-3</v>
      </c>
      <c r="H114" s="73">
        <f ca="1">IF(H$2=0,0,H$22*EXP(H$23/($B114+273)/RGas)*(OFFSET('Composition%'!$B84,0,H$13)*OFFSET('Composition%'!$B84,0,H$14)))-IF(H$2=2,0,OFFSET('Composition%'!$B84,0,H$17)*OFFSET('Composition%'!$B84,0,H$18)*(H$24*EXP(-H$25/($B114+273)/RGas)))+ReactionRateK3!H114</f>
        <v>-6.4526355454168092E-6</v>
      </c>
      <c r="I114" s="73">
        <f ca="1">IF(I$2=0,0,I$22*EXP(I$23/($B114+273)/RGas)*(OFFSET('Composition%'!$B84,0,I$13)*OFFSET('Composition%'!$B84,0,I$14)))-IF(I$2=2,0,OFFSET('Composition%'!$B84,0,I$17)*OFFSET('Composition%'!$B84,0,I$18)*(I$24*EXP(-I$25/($B114+273)/RGas)))+ReactionRateK3!I114</f>
        <v>8.9598876264072562E-6</v>
      </c>
      <c r="J114" s="73"/>
      <c r="K114" s="73">
        <f ca="1">IF(K$2=0,0,K$22*EXP(K$23/($B114+273)/RGas)*(OFFSET('Composition%'!$B84,0,K$13)*OFFSET('Composition%'!$B84,0,K$14)))-IF(K$2=2,0,OFFSET('Composition%'!$B84,0,K$17)*OFFSET('Composition%'!$B84,0,K$18)*(K$24*EXP(-K$25/($B114+273)/RGas)))+ReactionRateK3!K114</f>
        <v>2.2155844872653291E-2</v>
      </c>
      <c r="L114" s="73">
        <f ca="1">IF(L$2=0,0,L$22*EXP(L$23/($B114+273)/RGas)*(OFFSET('Composition%'!$B84,0,L$13)*OFFSET('Composition%'!$B84,0,L$14)))-IF(L$2=2,0,OFFSET('Composition%'!$B84,0,L$17)*OFFSET('Composition%'!$B84,0,L$18)*(L$24*EXP(-L$25/($B114+273)/RGas)))+ReactionRateK3!L114</f>
        <v>-4.6234054974647479E-3</v>
      </c>
      <c r="M114" s="73">
        <f ca="1">IF(M$2=0,0,M$22*EXP(M$23/($B114+273)/RGas)*(OFFSET('Composition%'!$B84,0,M$13)*OFFSET('Composition%'!$B84,0,M$14)))-IF(M$2=2,0,OFFSET('Composition%'!$B84,0,M$17)*OFFSET('Composition%'!$B84,0,M$18)*(M$24*EXP(-M$25/($B114+273)/RGas)))+ReactionRateK3!M114</f>
        <v>0</v>
      </c>
      <c r="N114" s="73"/>
      <c r="O114" s="73">
        <f ca="1">IF(O$2=0,0,O$22*EXP(O$23/($B114+273)/RGas)*(OFFSET('Composition%'!$B84,0,O$13)*OFFSET('Composition%'!$B84,0,O$14)))-IF(O$2=2,0,OFFSET('Composition%'!$B84,0,O$17)*OFFSET('Composition%'!$B84,0,O$18)*(O$24*EXP(-O$25/($B114+273)/RGas)))+ReactionRateK3!O114</f>
        <v>0</v>
      </c>
      <c r="P114" s="73">
        <f ca="1">IF(P$2=0,0,P$22*EXP(P$23/($B114+273)/RGas)*(OFFSET('Composition%'!$B84,0,P$13)*OFFSET('Composition%'!$B84,0,P$14)))-IF(P$2=2,0,OFFSET('Composition%'!$B84,0,P$17)*OFFSET('Composition%'!$B84,0,P$18)*(P$24*EXP(-P$25/($B114+273)/RGas)))+ReactionRateK3!P114</f>
        <v>2.5889522363320695E-2</v>
      </c>
      <c r="Q114" s="73">
        <f ca="1">IF(Q$2=0,0,Q$22*EXP(Q$23/($B114+273)/RGas)*(OFFSET('Composition%'!$B84,0,Q$13)*OFFSET('Composition%'!$B84,0,Q$14)))-IF(Q$2=2,0,OFFSET('Composition%'!$B84,0,Q$17)*OFFSET('Composition%'!$B84,0,Q$18)*(Q$24*EXP(-Q$25/($B114+273)/RGas)))+ReactionRateK3!Q114</f>
        <v>2.5304253139622323E-4</v>
      </c>
      <c r="R114" s="73">
        <f ca="1">IF(R$2=0,0,R$22*EXP(R$23/($B114+273)/RGas)*(OFFSET('Composition%'!$B84,0,R$13)*OFFSET('Composition%'!$B84,0,R$14)))-IF(R$2=2,0,OFFSET('Composition%'!$B84,0,R$17)*OFFSET('Composition%'!$B84,0,R$18)*(R$24*EXP(-R$25/($B114+273)/RGas)))+ReactionRateK3!R114</f>
        <v>7.7207637266198857E-5</v>
      </c>
      <c r="S114" s="73"/>
      <c r="T114" s="73">
        <f ca="1">IF(T$2=0,0,T$22*EXP(T$23/($B114+273)/RGas)*(OFFSET('Composition%'!$B84,0,T$13)*OFFSET('Composition%'!$B84,0,T$14)))-IF(T$2=2,0,OFFSET('Composition%'!$B84,0,T$17)*OFFSET('Composition%'!$B84,0,T$18)*(T$24*EXP(-T$25/($B114+273)/RGas)))+ReactionRateK3!T114</f>
        <v>2.8294661898935132E-4</v>
      </c>
      <c r="U114" s="73">
        <f ca="1">IF(U$2=0,0,U$22*EXP(U$23/($B114+273)/RGas)*(OFFSET('Composition%'!$B84,0,U$13)*OFFSET('Composition%'!$B84,0,U$14)))-IF(U$2=2,0,OFFSET('Composition%'!$B84,0,U$17)*OFFSET('Composition%'!$B84,0,U$18)*(U$24*EXP(-U$25/($B114+273)/RGas)))+ReactionRateK3!U114</f>
        <v>2.1073785203709847E-6</v>
      </c>
      <c r="V114" s="73">
        <f ca="1">IF(V$2=0,0,V$22*EXP(V$23/($B114+273)/RGas)*(OFFSET('Composition%'!$B84,0,V$13)*OFFSET('Composition%'!$B84,0,V$14)))-IF(V$2=2,0,OFFSET('Composition%'!$B84,0,V$17)*OFFSET('Composition%'!$B84,0,V$18)*(V$24*EXP(-V$25/($B114+273)/RGas)))+ReactionRateK3!V114</f>
        <v>0</v>
      </c>
      <c r="W114" s="73">
        <f ca="1">IF(W$2=0,0,W$22*EXP(W$23/($B114+273)/RGas)*(OFFSET('Composition%'!$B84,0,W$13)*OFFSET('Composition%'!$B84,0,W$14)))-IF(W$2=2,0,OFFSET('Composition%'!$B84,0,W$17)*OFFSET('Composition%'!$B84,0,W$18)*(W$24*EXP(-W$25/($B114+273)/RGas)))+ReactionRateK3!W114</f>
        <v>0</v>
      </c>
      <c r="X114" s="73">
        <f ca="1">IF(X$2=0,0,X$22*EXP(X$23/($B114+273)/RGas)*(OFFSET('Composition%'!$B84,0,X$13)*OFFSET('Composition%'!$B84,0,X$14)))-IF(X$2=2,0,OFFSET('Composition%'!$B84,0,X$17)*OFFSET('Composition%'!$B84,0,X$18)*(X$24*EXP(-X$25/($B114+273)/RGas)))+ReactionRateK3!X114</f>
        <v>6.8639449369757831E-8</v>
      </c>
      <c r="Y114" s="73">
        <f ca="1">IF(Y$2=0,0,Y$22*EXP(Y$23/($B114+273)/RGas)*(OFFSET('Composition%'!$B84,0,Y$13)*OFFSET('Composition%'!$B84,0,Y$14)))-IF(Y$2=2,0,OFFSET('Composition%'!$B84,0,Y$17)*OFFSET('Composition%'!$B84,0,Y$18)*(Y$24*EXP(-Y$25/($B114+273)/RGas)))+ReactionRateK3!Y114</f>
        <v>3.3972469855457896E-9</v>
      </c>
      <c r="Z114" s="73">
        <f ca="1">IF(Z$2=0,0,Z$22*EXP(Z$23/($B114+273)/RGas)*(OFFSET('Composition%'!$B84,0,Z$13)*OFFSET('Composition%'!$B84,0,Z$14)))-IF(Z$2=2,0,OFFSET('Composition%'!$B84,0,Z$17)*OFFSET('Composition%'!$B84,0,Z$18)*(Z$24*EXP(-Z$25/($B114+273)/RGas)))+ReactionRateK3!Z114</f>
        <v>0</v>
      </c>
      <c r="AA114" s="73">
        <f ca="1">IF(AA$2=0,0,AA$22*EXP(AA$23/($B114+273)/RGas)*(OFFSET('Composition%'!$B84,0,AA$13)*OFFSET('Composition%'!$B84,0,AA$14)))-IF(AA$2=2,0,OFFSET('Composition%'!$B84,0,AA$17)*OFFSET('Composition%'!$B84,0,AA$18)*(AA$24*EXP(-AA$25/($B114+273)/RGas)))+ReactionRateK3!AA114</f>
        <v>0</v>
      </c>
      <c r="AB114" s="73">
        <f ca="1">IF(AB$2=0,0,AB$22*EXP(AB$23/($B114+273)/RGas)*(OFFSET('Composition%'!$B84,0,AB$13)*OFFSET('Composition%'!$B84,0,AB$14)))-IF(AB$2=2,0,OFFSET('Composition%'!$B84,0,AB$17)*OFFSET('Composition%'!$B84,0,AB$18)*(AB$24*EXP(-AB$25/($B114+273)/RGas)))+ReactionRateK3!AB114</f>
        <v>0</v>
      </c>
      <c r="AC114" s="73">
        <f ca="1">IF(AC$2=0,0,AC$22*EXP(AC$23/($B114+273)/RGas)*(OFFSET('Composition%'!$B84,0,AC$13)*OFFSET('Composition%'!$B84,0,AC$14)))-IF(AC$2=2,0,OFFSET('Composition%'!$B84,0,AC$17)*OFFSET('Composition%'!$B84,0,AC$18)*(AC$24*EXP(-AC$25/($B114+273)/RGas)))+ReactionRateK3!AC114</f>
        <v>0</v>
      </c>
      <c r="AD114" s="73">
        <f ca="1">IF(AD$2=0,0,AD$22*EXP(AD$23/($B114+273)/RGas)*(OFFSET('Composition%'!$B84,0,AD$13)*OFFSET('Composition%'!$B84,0,AD$14)))-IF(AD$2=2,0,OFFSET('Composition%'!$B84,0,AD$17)*OFFSET('Composition%'!$B84,0,AD$18)*(AD$24*EXP(-AD$25/($B114+273)/RGas)))+ReactionRateK3!AD114</f>
        <v>0</v>
      </c>
      <c r="AE114" s="73">
        <f ca="1">IF(AE$2=0,0,AE$22*EXP(AE$23/($B114+273)/RGas)*(OFFSET('Composition%'!$B84,0,AE$13)*OFFSET('Composition%'!$B84,0,AE$14)))-IF(AE$2=2,0,OFFSET('Composition%'!$B84,0,AE$17)*OFFSET('Composition%'!$B84,0,AE$18)*(AE$24*EXP(-AE$25/($B114+273)/RGas)))+ReactionRateK3!AE114</f>
        <v>0</v>
      </c>
      <c r="AF114" s="73"/>
      <c r="AG114" s="73">
        <f ca="1">IF(AG$2=0,0,AG$22*EXP(AG$23/($B114+273)/RGas)*(OFFSET('Composition%'!$B84,0,AG$13)*OFFSET('Composition%'!$B84,0,AG$14)))-IF(AG$2=2,0,OFFSET('Composition%'!$B84,0,AG$17)*OFFSET('Composition%'!$B84,0,AG$18)*(AG$24*EXP(-AG$25/($B114+273)/RGas)))+ReactionRateK3!AG114</f>
        <v>0</v>
      </c>
      <c r="AH114" s="73">
        <f ca="1">IF(AH$2=0,0,AH$22*EXP(AH$23/($B114+273)/RGas)*(OFFSET('Composition%'!$B84,0,AH$13)*OFFSET('Composition%'!$B84,0,AH$14)))-IF(AH$2=2,0,OFFSET('Composition%'!$B84,0,AH$17)*OFFSET('Composition%'!$B84,0,AH$18)*(AH$24*EXP(-AH$25/($B114+273)/RGas)))+ReactionRateK3!AH114</f>
        <v>0</v>
      </c>
      <c r="AI114" s="73">
        <f ca="1">IF(AI$2=0,0,AI$22*EXP(AI$23/($B114+273)/RGas)*(OFFSET('Composition%'!$B84,0,AI$13)*OFFSET('Composition%'!$B84,0,AI$14)))-IF(AI$2=2,0,OFFSET('Composition%'!$B84,0,AI$17)*OFFSET('Composition%'!$B84,0,AI$18)*(AI$24*EXP(-AI$25/($B114+273)/RGas)))+ReactionRateK3!AI114</f>
        <v>0</v>
      </c>
      <c r="AJ114" s="73">
        <f ca="1">IF(AJ$2=0,0,AJ$22*EXP(AJ$23/($B114+273)/RGas)*(OFFSET('Composition%'!$B84,0,AJ$13)*OFFSET('Composition%'!$B84,0,AJ$14)))-IF(AJ$2=2,0,OFFSET('Composition%'!$B84,0,AJ$17)*OFFSET('Composition%'!$B84,0,AJ$18)*(AJ$24*EXP(-AJ$25/($B114+273)/RGas)))+ReactionRateK3!AJ114</f>
        <v>0</v>
      </c>
      <c r="AK114" s="73">
        <f ca="1">IF(AK$2=0,0,AK$22*EXP(AK$23/($B114+273)/RGas)*(OFFSET('Composition%'!$B84,0,AK$13)*OFFSET('Composition%'!$B84,0,AK$14)))-IF(AK$2=2,0,OFFSET('Composition%'!$B84,0,AK$17)*OFFSET('Composition%'!$B84,0,AK$18)*(AK$24*EXP(-AK$25/($B114+273)/RGas)))+ReactionRateK3!AK114</f>
        <v>0</v>
      </c>
      <c r="AL114" s="73">
        <f ca="1">IF(AL$2=0,0,AL$22*EXP(AL$23/($B114+273)/RGas)*(OFFSET('Composition%'!$B84,0,AL$13)*OFFSET('Composition%'!$B84,0,AL$14)))-IF(AL$2=2,0,OFFSET('Composition%'!$B84,0,AL$17)*OFFSET('Composition%'!$B84,0,AL$18)*(AL$24*EXP(-AL$25/($B114+273)/RGas)))+ReactionRateK3!AL114</f>
        <v>0</v>
      </c>
      <c r="AM114" s="73"/>
      <c r="AN114" s="73">
        <f ca="1">IF(AN$2=0,0,AN$22*EXP(AN$23/($B114+273)/RGas)*(OFFSET('Composition%'!$B84,0,AN$13)*OFFSET('Composition%'!$B84,0,AN$14)))-IF(AN$2=2,0,OFFSET('Composition%'!$B84,0,AN$17)*OFFSET('Composition%'!$B84,0,AN$18)*(AN$24*EXP(-AN$25/($B114+273)/RGas)))+ReactionRateK3!AN114</f>
        <v>0</v>
      </c>
      <c r="AO114" s="73">
        <f ca="1">IF(AO$2=0,0,AO$22*EXP(AO$23/($B114+273)/RGas)*(OFFSET('Composition%'!$B84,0,AO$13)*OFFSET('Composition%'!$B84,0,AO$14)))-IF(AO$2=2,0,OFFSET('Composition%'!$B84,0,AO$17)*OFFSET('Composition%'!$B84,0,AO$18)*(AO$24*EXP(-AO$25/($B114+273)/RGas)))+ReactionRateK3!AO114</f>
        <v>0</v>
      </c>
      <c r="AP114" s="73">
        <f ca="1">IF(AP$2=0,0,AP$22*EXP(AP$23/($B114+273)/RGas)*(OFFSET('Composition%'!$B84,0,AP$13)*OFFSET('Composition%'!$B84,0,AP$14)))-IF(AP$2=2,0,OFFSET('Composition%'!$B84,0,AP$17)*OFFSET('Composition%'!$B84,0,AP$18)*(AP$24*EXP(-AP$25/($B114+273)/RGas)))+ReactionRateK3!AP114</f>
        <v>7.4383590374275931E-12</v>
      </c>
      <c r="AQ114" s="73">
        <f ca="1">IF(AQ$2=0,0,AQ$22*EXP(AQ$23/($B114+273)/RGas)*(OFFSET('Composition%'!$B84,0,AQ$13)*OFFSET('Composition%'!$B84,0,AQ$14)))-IF(AQ$2=2,0,OFFSET('Composition%'!$B84,0,AQ$17)*OFFSET('Composition%'!$B84,0,AQ$18)*(AQ$24*EXP(-AQ$25/($B114+273)/RGas)))+ReactionRateK3!AQ114</f>
        <v>0</v>
      </c>
      <c r="AR114" s="73">
        <f ca="1">IF(AR$2=0,0,AR$22*EXP(AR$23/($B114+273)/RGas)*(OFFSET('Composition%'!$B84,0,AR$13)*OFFSET('Composition%'!$B84,0,AR$14)))-IF(AR$2=2,0,OFFSET('Composition%'!$B84,0,AR$17)*OFFSET('Composition%'!$B84,0,AR$18)*(AR$24*EXP(-AR$25/($B114+273)/RGas)))+ReactionRateK3!AR114</f>
        <v>0</v>
      </c>
    </row>
    <row r="115" spans="1:44">
      <c r="A115" s="3">
        <f t="shared" si="10"/>
        <v>4.1499999999999932</v>
      </c>
      <c r="B115" s="19">
        <f ca="1">'Composition%'!B85</f>
        <v>414.49604904019935</v>
      </c>
      <c r="C115">
        <f t="shared" si="11"/>
        <v>30</v>
      </c>
      <c r="D115" s="26" t="e">
        <f>(#REF!*ReactionRateK4!C115)^3</f>
        <v>#REF!</v>
      </c>
      <c r="E115" s="4"/>
      <c r="F115" s="73">
        <f ca="1">IF(F$2=0,0,F$22*EXP(F$23/($B115+273)/RGas)*(OFFSET('Composition%'!$B85,0,F$13)*OFFSET('Composition%'!$B85,0,F$14)))-IF(F$2=2,0,OFFSET('Composition%'!$B85,0,F$17)*OFFSET('Composition%'!$B85,0,F$18)*(F$24*EXP(-F$25/($B115+273)/RGas)))+ReactionRateK3!F115</f>
        <v>5.46341727914724E-3</v>
      </c>
      <c r="G115" s="73">
        <f ca="1">IF(G$2=0,0,G$22*EXP(G$23/($B115+273)/RGas)*(OFFSET('Composition%'!$B85,0,G$13)*OFFSET('Composition%'!$B85,0,G$14)))-IF(G$2=2,0,OFFSET('Composition%'!$B85,0,G$17)*OFFSET('Composition%'!$B85,0,G$18)*(G$24*EXP(-G$25/($B115+273)/RGas)))+ReactionRateK3!G115</f>
        <v>2.1855837289841821E-3</v>
      </c>
      <c r="H115" s="73">
        <f ca="1">IF(H$2=0,0,H$22*EXP(H$23/($B115+273)/RGas)*(OFFSET('Composition%'!$B85,0,H$13)*OFFSET('Composition%'!$B85,0,H$14)))-IF(H$2=2,0,OFFSET('Composition%'!$B85,0,H$17)*OFFSET('Composition%'!$B85,0,H$18)*(H$24*EXP(-H$25/($B115+273)/RGas)))+ReactionRateK3!H115</f>
        <v>-6.4111105489294518E-6</v>
      </c>
      <c r="I115" s="73">
        <f ca="1">IF(I$2=0,0,I$22*EXP(I$23/($B115+273)/RGas)*(OFFSET('Composition%'!$B85,0,I$13)*OFFSET('Composition%'!$B85,0,I$14)))-IF(I$2=2,0,OFFSET('Composition%'!$B85,0,I$17)*OFFSET('Composition%'!$B85,0,I$18)*(I$24*EXP(-I$25/($B115+273)/RGas)))+ReactionRateK3!I115</f>
        <v>8.4866934358447964E-6</v>
      </c>
      <c r="J115" s="73"/>
      <c r="K115" s="73">
        <f ca="1">IF(K$2=0,0,K$22*EXP(K$23/($B115+273)/RGas)*(OFFSET('Composition%'!$B85,0,K$13)*OFFSET('Composition%'!$B85,0,K$14)))-IF(K$2=2,0,OFFSET('Composition%'!$B85,0,K$17)*OFFSET('Composition%'!$B85,0,K$18)*(K$24*EXP(-K$25/($B115+273)/RGas)))+ReactionRateK3!K115</f>
        <v>2.1659932889106778E-2</v>
      </c>
      <c r="L115" s="73">
        <f ca="1">IF(L$2=0,0,L$22*EXP(L$23/($B115+273)/RGas)*(OFFSET('Composition%'!$B85,0,L$13)*OFFSET('Composition%'!$B85,0,L$14)))-IF(L$2=2,0,OFFSET('Composition%'!$B85,0,L$17)*OFFSET('Composition%'!$B85,0,L$18)*(L$24*EXP(-L$25/($B115+273)/RGas)))+ReactionRateK3!L115</f>
        <v>-4.5561743653745618E-3</v>
      </c>
      <c r="M115" s="73">
        <f ca="1">IF(M$2=0,0,M$22*EXP(M$23/($B115+273)/RGas)*(OFFSET('Composition%'!$B85,0,M$13)*OFFSET('Composition%'!$B85,0,M$14)))-IF(M$2=2,0,OFFSET('Composition%'!$B85,0,M$17)*OFFSET('Composition%'!$B85,0,M$18)*(M$24*EXP(-M$25/($B115+273)/RGas)))+ReactionRateK3!M115</f>
        <v>0</v>
      </c>
      <c r="N115" s="73"/>
      <c r="O115" s="73">
        <f ca="1">IF(O$2=0,0,O$22*EXP(O$23/($B115+273)/RGas)*(OFFSET('Composition%'!$B85,0,O$13)*OFFSET('Composition%'!$B85,0,O$14)))-IF(O$2=2,0,OFFSET('Composition%'!$B85,0,O$17)*OFFSET('Composition%'!$B85,0,O$18)*(O$24*EXP(-O$25/($B115+273)/RGas)))+ReactionRateK3!O115</f>
        <v>0</v>
      </c>
      <c r="P115" s="73">
        <f ca="1">IF(P$2=0,0,P$22*EXP(P$23/($B115+273)/RGas)*(OFFSET('Composition%'!$B85,0,P$13)*OFFSET('Composition%'!$B85,0,P$14)))-IF(P$2=2,0,OFFSET('Composition%'!$B85,0,P$17)*OFFSET('Composition%'!$B85,0,P$18)*(P$24*EXP(-P$25/($B115+273)/RGas)))+ReactionRateK3!P115</f>
        <v>2.5721905565863269E-2</v>
      </c>
      <c r="Q115" s="73">
        <f ca="1">IF(Q$2=0,0,Q$22*EXP(Q$23/($B115+273)/RGas)*(OFFSET('Composition%'!$B85,0,Q$13)*OFFSET('Composition%'!$B85,0,Q$14)))-IF(Q$2=2,0,OFFSET('Composition%'!$B85,0,Q$17)*OFFSET('Composition%'!$B85,0,Q$18)*(Q$24*EXP(-Q$25/($B115+273)/RGas)))+ReactionRateK3!Q115</f>
        <v>2.5544845728290509E-4</v>
      </c>
      <c r="R115" s="73">
        <f ca="1">IF(R$2=0,0,R$22*EXP(R$23/($B115+273)/RGas)*(OFFSET('Composition%'!$B85,0,R$13)*OFFSET('Composition%'!$B85,0,R$14)))-IF(R$2=2,0,OFFSET('Composition%'!$B85,0,R$17)*OFFSET('Composition%'!$B85,0,R$18)*(R$24*EXP(-R$25/($B115+273)/RGas)))+ReactionRateK3!R115</f>
        <v>7.886525568866879E-5</v>
      </c>
      <c r="S115" s="73"/>
      <c r="T115" s="73">
        <f ca="1">IF(T$2=0,0,T$22*EXP(T$23/($B115+273)/RGas)*(OFFSET('Composition%'!$B85,0,T$13)*OFFSET('Composition%'!$B85,0,T$14)))-IF(T$2=2,0,OFFSET('Composition%'!$B85,0,T$17)*OFFSET('Composition%'!$B85,0,T$18)*(T$24*EXP(-T$25/($B115+273)/RGas)))+ReactionRateK3!T115</f>
        <v>2.6484201093237734E-4</v>
      </c>
      <c r="U115" s="73">
        <f ca="1">IF(U$2=0,0,U$22*EXP(U$23/($B115+273)/RGas)*(OFFSET('Composition%'!$B85,0,U$13)*OFFSET('Composition%'!$B85,0,U$14)))-IF(U$2=2,0,OFFSET('Composition%'!$B85,0,U$17)*OFFSET('Composition%'!$B85,0,U$18)*(U$24*EXP(-U$25/($B115+273)/RGas)))+ReactionRateK3!U115</f>
        <v>1.9133950472053044E-6</v>
      </c>
      <c r="V115" s="73">
        <f ca="1">IF(V$2=0,0,V$22*EXP(V$23/($B115+273)/RGas)*(OFFSET('Composition%'!$B85,0,V$13)*OFFSET('Composition%'!$B85,0,V$14)))-IF(V$2=2,0,OFFSET('Composition%'!$B85,0,V$17)*OFFSET('Composition%'!$B85,0,V$18)*(V$24*EXP(-V$25/($B115+273)/RGas)))+ReactionRateK3!V115</f>
        <v>0</v>
      </c>
      <c r="W115" s="73">
        <f ca="1">IF(W$2=0,0,W$22*EXP(W$23/($B115+273)/RGas)*(OFFSET('Composition%'!$B85,0,W$13)*OFFSET('Composition%'!$B85,0,W$14)))-IF(W$2=2,0,OFFSET('Composition%'!$B85,0,W$17)*OFFSET('Composition%'!$B85,0,W$18)*(W$24*EXP(-W$25/($B115+273)/RGas)))+ReactionRateK3!W115</f>
        <v>0</v>
      </c>
      <c r="X115" s="73">
        <f ca="1">IF(X$2=0,0,X$22*EXP(X$23/($B115+273)/RGas)*(OFFSET('Composition%'!$B85,0,X$13)*OFFSET('Composition%'!$B85,0,X$14)))-IF(X$2=2,0,OFFSET('Composition%'!$B85,0,X$17)*OFFSET('Composition%'!$B85,0,X$18)*(X$24*EXP(-X$25/($B115+273)/RGas)))+ReactionRateK3!X115</f>
        <v>6.8629398919752115E-8</v>
      </c>
      <c r="Y115" s="73">
        <f ca="1">IF(Y$2=0,0,Y$22*EXP(Y$23/($B115+273)/RGas)*(OFFSET('Composition%'!$B85,0,Y$13)*OFFSET('Composition%'!$B85,0,Y$14)))-IF(Y$2=2,0,OFFSET('Composition%'!$B85,0,Y$17)*OFFSET('Composition%'!$B85,0,Y$18)*(Y$24*EXP(-Y$25/($B115+273)/RGas)))+ReactionRateK3!Y115</f>
        <v>3.3967495476831789E-9</v>
      </c>
      <c r="Z115" s="73">
        <f ca="1">IF(Z$2=0,0,Z$22*EXP(Z$23/($B115+273)/RGas)*(OFFSET('Composition%'!$B85,0,Z$13)*OFFSET('Composition%'!$B85,0,Z$14)))-IF(Z$2=2,0,OFFSET('Composition%'!$B85,0,Z$17)*OFFSET('Composition%'!$B85,0,Z$18)*(Z$24*EXP(-Z$25/($B115+273)/RGas)))+ReactionRateK3!Z115</f>
        <v>0</v>
      </c>
      <c r="AA115" s="73">
        <f ca="1">IF(AA$2=0,0,AA$22*EXP(AA$23/($B115+273)/RGas)*(OFFSET('Composition%'!$B85,0,AA$13)*OFFSET('Composition%'!$B85,0,AA$14)))-IF(AA$2=2,0,OFFSET('Composition%'!$B85,0,AA$17)*OFFSET('Composition%'!$B85,0,AA$18)*(AA$24*EXP(-AA$25/($B115+273)/RGas)))+ReactionRateK3!AA115</f>
        <v>0</v>
      </c>
      <c r="AB115" s="73">
        <f ca="1">IF(AB$2=0,0,AB$22*EXP(AB$23/($B115+273)/RGas)*(OFFSET('Composition%'!$B85,0,AB$13)*OFFSET('Composition%'!$B85,0,AB$14)))-IF(AB$2=2,0,OFFSET('Composition%'!$B85,0,AB$17)*OFFSET('Composition%'!$B85,0,AB$18)*(AB$24*EXP(-AB$25/($B115+273)/RGas)))+ReactionRateK3!AB115</f>
        <v>0</v>
      </c>
      <c r="AC115" s="73">
        <f ca="1">IF(AC$2=0,0,AC$22*EXP(AC$23/($B115+273)/RGas)*(OFFSET('Composition%'!$B85,0,AC$13)*OFFSET('Composition%'!$B85,0,AC$14)))-IF(AC$2=2,0,OFFSET('Composition%'!$B85,0,AC$17)*OFFSET('Composition%'!$B85,0,AC$18)*(AC$24*EXP(-AC$25/($B115+273)/RGas)))+ReactionRateK3!AC115</f>
        <v>0</v>
      </c>
      <c r="AD115" s="73">
        <f ca="1">IF(AD$2=0,0,AD$22*EXP(AD$23/($B115+273)/RGas)*(OFFSET('Composition%'!$B85,0,AD$13)*OFFSET('Composition%'!$B85,0,AD$14)))-IF(AD$2=2,0,OFFSET('Composition%'!$B85,0,AD$17)*OFFSET('Composition%'!$B85,0,AD$18)*(AD$24*EXP(-AD$25/($B115+273)/RGas)))+ReactionRateK3!AD115</f>
        <v>0</v>
      </c>
      <c r="AE115" s="73">
        <f ca="1">IF(AE$2=0,0,AE$22*EXP(AE$23/($B115+273)/RGas)*(OFFSET('Composition%'!$B85,0,AE$13)*OFFSET('Composition%'!$B85,0,AE$14)))-IF(AE$2=2,0,OFFSET('Composition%'!$B85,0,AE$17)*OFFSET('Composition%'!$B85,0,AE$18)*(AE$24*EXP(-AE$25/($B115+273)/RGas)))+ReactionRateK3!AE115</f>
        <v>0</v>
      </c>
      <c r="AF115" s="73"/>
      <c r="AG115" s="73">
        <f ca="1">IF(AG$2=0,0,AG$22*EXP(AG$23/($B115+273)/RGas)*(OFFSET('Composition%'!$B85,0,AG$13)*OFFSET('Composition%'!$B85,0,AG$14)))-IF(AG$2=2,0,OFFSET('Composition%'!$B85,0,AG$17)*OFFSET('Composition%'!$B85,0,AG$18)*(AG$24*EXP(-AG$25/($B115+273)/RGas)))+ReactionRateK3!AG115</f>
        <v>0</v>
      </c>
      <c r="AH115" s="73">
        <f ca="1">IF(AH$2=0,0,AH$22*EXP(AH$23/($B115+273)/RGas)*(OFFSET('Composition%'!$B85,0,AH$13)*OFFSET('Composition%'!$B85,0,AH$14)))-IF(AH$2=2,0,OFFSET('Composition%'!$B85,0,AH$17)*OFFSET('Composition%'!$B85,0,AH$18)*(AH$24*EXP(-AH$25/($B115+273)/RGas)))+ReactionRateK3!AH115</f>
        <v>0</v>
      </c>
      <c r="AI115" s="73">
        <f ca="1">IF(AI$2=0,0,AI$22*EXP(AI$23/($B115+273)/RGas)*(OFFSET('Composition%'!$B85,0,AI$13)*OFFSET('Composition%'!$B85,0,AI$14)))-IF(AI$2=2,0,OFFSET('Composition%'!$B85,0,AI$17)*OFFSET('Composition%'!$B85,0,AI$18)*(AI$24*EXP(-AI$25/($B115+273)/RGas)))+ReactionRateK3!AI115</f>
        <v>0</v>
      </c>
      <c r="AJ115" s="73">
        <f ca="1">IF(AJ$2=0,0,AJ$22*EXP(AJ$23/($B115+273)/RGas)*(OFFSET('Composition%'!$B85,0,AJ$13)*OFFSET('Composition%'!$B85,0,AJ$14)))-IF(AJ$2=2,0,OFFSET('Composition%'!$B85,0,AJ$17)*OFFSET('Composition%'!$B85,0,AJ$18)*(AJ$24*EXP(-AJ$25/($B115+273)/RGas)))+ReactionRateK3!AJ115</f>
        <v>0</v>
      </c>
      <c r="AK115" s="73">
        <f ca="1">IF(AK$2=0,0,AK$22*EXP(AK$23/($B115+273)/RGas)*(OFFSET('Composition%'!$B85,0,AK$13)*OFFSET('Composition%'!$B85,0,AK$14)))-IF(AK$2=2,0,OFFSET('Composition%'!$B85,0,AK$17)*OFFSET('Composition%'!$B85,0,AK$18)*(AK$24*EXP(-AK$25/($B115+273)/RGas)))+ReactionRateK3!AK115</f>
        <v>0</v>
      </c>
      <c r="AL115" s="73">
        <f ca="1">IF(AL$2=0,0,AL$22*EXP(AL$23/($B115+273)/RGas)*(OFFSET('Composition%'!$B85,0,AL$13)*OFFSET('Composition%'!$B85,0,AL$14)))-IF(AL$2=2,0,OFFSET('Composition%'!$B85,0,AL$17)*OFFSET('Composition%'!$B85,0,AL$18)*(AL$24*EXP(-AL$25/($B115+273)/RGas)))+ReactionRateK3!AL115</f>
        <v>0</v>
      </c>
      <c r="AM115" s="73"/>
      <c r="AN115" s="73">
        <f ca="1">IF(AN$2=0,0,AN$22*EXP(AN$23/($B115+273)/RGas)*(OFFSET('Composition%'!$B85,0,AN$13)*OFFSET('Composition%'!$B85,0,AN$14)))-IF(AN$2=2,0,OFFSET('Composition%'!$B85,0,AN$17)*OFFSET('Composition%'!$B85,0,AN$18)*(AN$24*EXP(-AN$25/($B115+273)/RGas)))+ReactionRateK3!AN115</f>
        <v>0</v>
      </c>
      <c r="AO115" s="73">
        <f ca="1">IF(AO$2=0,0,AO$22*EXP(AO$23/($B115+273)/RGas)*(OFFSET('Composition%'!$B85,0,AO$13)*OFFSET('Composition%'!$B85,0,AO$14)))-IF(AO$2=2,0,OFFSET('Composition%'!$B85,0,AO$17)*OFFSET('Composition%'!$B85,0,AO$18)*(AO$24*EXP(-AO$25/($B115+273)/RGas)))+ReactionRateK3!AO115</f>
        <v>0</v>
      </c>
      <c r="AP115" s="73">
        <f ca="1">IF(AP$2=0,0,AP$22*EXP(AP$23/($B115+273)/RGas)*(OFFSET('Composition%'!$B85,0,AP$13)*OFFSET('Composition%'!$B85,0,AP$14)))-IF(AP$2=2,0,OFFSET('Composition%'!$B85,0,AP$17)*OFFSET('Composition%'!$B85,0,AP$18)*(AP$24*EXP(-AP$25/($B115+273)/RGas)))+ReactionRateK3!AP115</f>
        <v>7.4384378051933391E-12</v>
      </c>
      <c r="AQ115" s="73">
        <f ca="1">IF(AQ$2=0,0,AQ$22*EXP(AQ$23/($B115+273)/RGas)*(OFFSET('Composition%'!$B85,0,AQ$13)*OFFSET('Composition%'!$B85,0,AQ$14)))-IF(AQ$2=2,0,OFFSET('Composition%'!$B85,0,AQ$17)*OFFSET('Composition%'!$B85,0,AQ$18)*(AQ$24*EXP(-AQ$25/($B115+273)/RGas)))+ReactionRateK3!AQ115</f>
        <v>0</v>
      </c>
      <c r="AR115" s="73">
        <f ca="1">IF(AR$2=0,0,AR$22*EXP(AR$23/($B115+273)/RGas)*(OFFSET('Composition%'!$B85,0,AR$13)*OFFSET('Composition%'!$B85,0,AR$14)))-IF(AR$2=2,0,OFFSET('Composition%'!$B85,0,AR$17)*OFFSET('Composition%'!$B85,0,AR$18)*(AR$24*EXP(-AR$25/($B115+273)/RGas)))+ReactionRateK3!AR115</f>
        <v>0</v>
      </c>
    </row>
    <row r="116" spans="1:44">
      <c r="A116" s="3">
        <f t="shared" si="10"/>
        <v>4.1999999999999931</v>
      </c>
      <c r="B116" s="19">
        <f ca="1">'Composition%'!B86</f>
        <v>414.50520422659332</v>
      </c>
      <c r="C116">
        <f t="shared" si="11"/>
        <v>30</v>
      </c>
      <c r="D116" s="26" t="e">
        <f>(#REF!*ReactionRateK4!C116)^3</f>
        <v>#REF!</v>
      </c>
      <c r="E116" s="4"/>
      <c r="F116" s="73">
        <f ca="1">IF(F$2=0,0,F$22*EXP(F$23/($B116+273)/RGas)*(OFFSET('Composition%'!$B86,0,F$13)*OFFSET('Composition%'!$B86,0,F$14)))-IF(F$2=2,0,OFFSET('Composition%'!$B86,0,F$17)*OFFSET('Composition%'!$B86,0,F$18)*(F$24*EXP(-F$25/($B116+273)/RGas)))+ReactionRateK3!F116</f>
        <v>5.3792466999913642E-3</v>
      </c>
      <c r="G116" s="73">
        <f ca="1">IF(G$2=0,0,G$22*EXP(G$23/($B116+273)/RGas)*(OFFSET('Composition%'!$B86,0,G$13)*OFFSET('Composition%'!$B86,0,G$14)))-IF(G$2=2,0,OFFSET('Composition%'!$B86,0,G$17)*OFFSET('Composition%'!$B86,0,G$18)*(G$24*EXP(-G$25/($B116+273)/RGas)))+ReactionRateK3!G116</f>
        <v>2.1537192920570861E-3</v>
      </c>
      <c r="H116" s="73">
        <f ca="1">IF(H$2=0,0,H$22*EXP(H$23/($B116+273)/RGas)*(OFFSET('Composition%'!$B86,0,H$13)*OFFSET('Composition%'!$B86,0,H$14)))-IF(H$2=2,0,OFFSET('Composition%'!$B86,0,H$17)*OFFSET('Composition%'!$B86,0,H$18)*(H$24*EXP(-H$25/($B116+273)/RGas)))+ReactionRateK3!H116</f>
        <v>-6.3687495132920341E-6</v>
      </c>
      <c r="I116" s="73">
        <f ca="1">IF(I$2=0,0,I$22*EXP(I$23/($B116+273)/RGas)*(OFFSET('Composition%'!$B86,0,I$13)*OFFSET('Composition%'!$B86,0,I$14)))-IF(I$2=2,0,OFFSET('Composition%'!$B86,0,I$17)*OFFSET('Composition%'!$B86,0,I$18)*(I$24*EXP(-I$25/($B116+273)/RGas)))+ReactionRateK3!I116</f>
        <v>8.0308229119347051E-6</v>
      </c>
      <c r="J116" s="73"/>
      <c r="K116" s="73">
        <f ca="1">IF(K$2=0,0,K$22*EXP(K$23/($B116+273)/RGas)*(OFFSET('Composition%'!$B86,0,K$13)*OFFSET('Composition%'!$B86,0,K$14)))-IF(K$2=2,0,OFFSET('Composition%'!$B86,0,K$17)*OFFSET('Composition%'!$B86,0,K$18)*(K$24*EXP(-K$25/($B116+273)/RGas)))+ReactionRateK3!K116</f>
        <v>2.1172082271639726E-2</v>
      </c>
      <c r="L116" s="73">
        <f ca="1">IF(L$2=0,0,L$22*EXP(L$23/($B116+273)/RGas)*(OFFSET('Composition%'!$B86,0,L$13)*OFFSET('Composition%'!$B86,0,L$14)))-IF(L$2=2,0,OFFSET('Composition%'!$B86,0,L$17)*OFFSET('Composition%'!$B86,0,L$18)*(L$24*EXP(-L$25/($B116+273)/RGas)))+ReactionRateK3!L116</f>
        <v>-4.4904735032033185E-3</v>
      </c>
      <c r="M116" s="73">
        <f ca="1">IF(M$2=0,0,M$22*EXP(M$23/($B116+273)/RGas)*(OFFSET('Composition%'!$B86,0,M$13)*OFFSET('Composition%'!$B86,0,M$14)))-IF(M$2=2,0,OFFSET('Composition%'!$B86,0,M$17)*OFFSET('Composition%'!$B86,0,M$18)*(M$24*EXP(-M$25/($B116+273)/RGas)))+ReactionRateK3!M116</f>
        <v>0</v>
      </c>
      <c r="N116" s="73"/>
      <c r="O116" s="73">
        <f ca="1">IF(O$2=0,0,O$22*EXP(O$23/($B116+273)/RGas)*(OFFSET('Composition%'!$B86,0,O$13)*OFFSET('Composition%'!$B86,0,O$14)))-IF(O$2=2,0,OFFSET('Composition%'!$B86,0,O$17)*OFFSET('Composition%'!$B86,0,O$18)*(O$24*EXP(-O$25/($B116+273)/RGas)))+ReactionRateK3!O116</f>
        <v>0</v>
      </c>
      <c r="P116" s="73">
        <f ca="1">IF(P$2=0,0,P$22*EXP(P$23/($B116+273)/RGas)*(OFFSET('Composition%'!$B86,0,P$13)*OFFSET('Composition%'!$B86,0,P$14)))-IF(P$2=2,0,OFFSET('Composition%'!$B86,0,P$17)*OFFSET('Composition%'!$B86,0,P$18)*(P$24*EXP(-P$25/($B116+273)/RGas)))+ReactionRateK3!P116</f>
        <v>2.5551012805554975E-2</v>
      </c>
      <c r="Q116" s="73">
        <f ca="1">IF(Q$2=0,0,Q$22*EXP(Q$23/($B116+273)/RGas)*(OFFSET('Composition%'!$B86,0,Q$13)*OFFSET('Composition%'!$B86,0,Q$14)))-IF(Q$2=2,0,OFFSET('Composition%'!$B86,0,Q$17)*OFFSET('Composition%'!$B86,0,Q$18)*(Q$24*EXP(-Q$25/($B116+273)/RGas)))+ReactionRateK3!Q116</f>
        <v>2.5780879459487384E-4</v>
      </c>
      <c r="R116" s="73">
        <f ca="1">IF(R$2=0,0,R$22*EXP(R$23/($B116+273)/RGas)*(OFFSET('Composition%'!$B86,0,R$13)*OFFSET('Composition%'!$B86,0,R$14)))-IF(R$2=2,0,OFFSET('Composition%'!$B86,0,R$17)*OFFSET('Composition%'!$B86,0,R$18)*(R$24*EXP(-R$25/($B116+273)/RGas)))+ReactionRateK3!R116</f>
        <v>8.052375789703822E-5</v>
      </c>
      <c r="S116" s="73"/>
      <c r="T116" s="73">
        <f ca="1">IF(T$2=0,0,T$22*EXP(T$23/($B116+273)/RGas)*(OFFSET('Composition%'!$B86,0,T$13)*OFFSET('Composition%'!$B86,0,T$14)))-IF(T$2=2,0,OFFSET('Composition%'!$B86,0,T$17)*OFFSET('Composition%'!$B86,0,T$18)*(T$24*EXP(-T$25/($B116+273)/RGas)))+ReactionRateK3!T116</f>
        <v>2.4791780533834468E-4</v>
      </c>
      <c r="U116" s="73">
        <f ca="1">IF(U$2=0,0,U$22*EXP(U$23/($B116+273)/RGas)*(OFFSET('Composition%'!$B86,0,U$13)*OFFSET('Composition%'!$B86,0,U$14)))-IF(U$2=2,0,OFFSET('Composition%'!$B86,0,U$17)*OFFSET('Composition%'!$B86,0,U$18)*(U$24*EXP(-U$25/($B116+273)/RGas)))+ReactionRateK3!U116</f>
        <v>1.7373097276537528E-6</v>
      </c>
      <c r="V116" s="73">
        <f ca="1">IF(V$2=0,0,V$22*EXP(V$23/($B116+273)/RGas)*(OFFSET('Composition%'!$B86,0,V$13)*OFFSET('Composition%'!$B86,0,V$14)))-IF(V$2=2,0,OFFSET('Composition%'!$B86,0,V$17)*OFFSET('Composition%'!$B86,0,V$18)*(V$24*EXP(-V$25/($B116+273)/RGas)))+ReactionRateK3!V116</f>
        <v>0</v>
      </c>
      <c r="W116" s="73">
        <f ca="1">IF(W$2=0,0,W$22*EXP(W$23/($B116+273)/RGas)*(OFFSET('Composition%'!$B86,0,W$13)*OFFSET('Composition%'!$B86,0,W$14)))-IF(W$2=2,0,OFFSET('Composition%'!$B86,0,W$17)*OFFSET('Composition%'!$B86,0,W$18)*(W$24*EXP(-W$25/($B116+273)/RGas)))+ReactionRateK3!W116</f>
        <v>0</v>
      </c>
      <c r="X116" s="73">
        <f ca="1">IF(X$2=0,0,X$22*EXP(X$23/($B116+273)/RGas)*(OFFSET('Composition%'!$B86,0,X$13)*OFFSET('Composition%'!$B86,0,X$14)))-IF(X$2=2,0,OFFSET('Composition%'!$B86,0,X$17)*OFFSET('Composition%'!$B86,0,X$18)*(X$24*EXP(-X$25/($B116+273)/RGas)))+ReactionRateK3!X116</f>
        <v>6.861999347719842E-8</v>
      </c>
      <c r="Y116" s="73">
        <f ca="1">IF(Y$2=0,0,Y$22*EXP(Y$23/($B116+273)/RGas)*(OFFSET('Composition%'!$B86,0,Y$13)*OFFSET('Composition%'!$B86,0,Y$14)))-IF(Y$2=2,0,OFFSET('Composition%'!$B86,0,Y$17)*OFFSET('Composition%'!$B86,0,Y$18)*(Y$24*EXP(-Y$25/($B116+273)/RGas)))+ReactionRateK3!Y116</f>
        <v>3.3962840338765184E-9</v>
      </c>
      <c r="Z116" s="73">
        <f ca="1">IF(Z$2=0,0,Z$22*EXP(Z$23/($B116+273)/RGas)*(OFFSET('Composition%'!$B86,0,Z$13)*OFFSET('Composition%'!$B86,0,Z$14)))-IF(Z$2=2,0,OFFSET('Composition%'!$B86,0,Z$17)*OFFSET('Composition%'!$B86,0,Z$18)*(Z$24*EXP(-Z$25/($B116+273)/RGas)))+ReactionRateK3!Z116</f>
        <v>0</v>
      </c>
      <c r="AA116" s="73">
        <f ca="1">IF(AA$2=0,0,AA$22*EXP(AA$23/($B116+273)/RGas)*(OFFSET('Composition%'!$B86,0,AA$13)*OFFSET('Composition%'!$B86,0,AA$14)))-IF(AA$2=2,0,OFFSET('Composition%'!$B86,0,AA$17)*OFFSET('Composition%'!$B86,0,AA$18)*(AA$24*EXP(-AA$25/($B116+273)/RGas)))+ReactionRateK3!AA116</f>
        <v>0</v>
      </c>
      <c r="AB116" s="73">
        <f ca="1">IF(AB$2=0,0,AB$22*EXP(AB$23/($B116+273)/RGas)*(OFFSET('Composition%'!$B86,0,AB$13)*OFFSET('Composition%'!$B86,0,AB$14)))-IF(AB$2=2,0,OFFSET('Composition%'!$B86,0,AB$17)*OFFSET('Composition%'!$B86,0,AB$18)*(AB$24*EXP(-AB$25/($B116+273)/RGas)))+ReactionRateK3!AB116</f>
        <v>0</v>
      </c>
      <c r="AC116" s="73">
        <f ca="1">IF(AC$2=0,0,AC$22*EXP(AC$23/($B116+273)/RGas)*(OFFSET('Composition%'!$B86,0,AC$13)*OFFSET('Composition%'!$B86,0,AC$14)))-IF(AC$2=2,0,OFFSET('Composition%'!$B86,0,AC$17)*OFFSET('Composition%'!$B86,0,AC$18)*(AC$24*EXP(-AC$25/($B116+273)/RGas)))+ReactionRateK3!AC116</f>
        <v>0</v>
      </c>
      <c r="AD116" s="73">
        <f ca="1">IF(AD$2=0,0,AD$22*EXP(AD$23/($B116+273)/RGas)*(OFFSET('Composition%'!$B86,0,AD$13)*OFFSET('Composition%'!$B86,0,AD$14)))-IF(AD$2=2,0,OFFSET('Composition%'!$B86,0,AD$17)*OFFSET('Composition%'!$B86,0,AD$18)*(AD$24*EXP(-AD$25/($B116+273)/RGas)))+ReactionRateK3!AD116</f>
        <v>0</v>
      </c>
      <c r="AE116" s="73">
        <f ca="1">IF(AE$2=0,0,AE$22*EXP(AE$23/($B116+273)/RGas)*(OFFSET('Composition%'!$B86,0,AE$13)*OFFSET('Composition%'!$B86,0,AE$14)))-IF(AE$2=2,0,OFFSET('Composition%'!$B86,0,AE$17)*OFFSET('Composition%'!$B86,0,AE$18)*(AE$24*EXP(-AE$25/($B116+273)/RGas)))+ReactionRateK3!AE116</f>
        <v>0</v>
      </c>
      <c r="AF116" s="73"/>
      <c r="AG116" s="73">
        <f ca="1">IF(AG$2=0,0,AG$22*EXP(AG$23/($B116+273)/RGas)*(OFFSET('Composition%'!$B86,0,AG$13)*OFFSET('Composition%'!$B86,0,AG$14)))-IF(AG$2=2,0,OFFSET('Composition%'!$B86,0,AG$17)*OFFSET('Composition%'!$B86,0,AG$18)*(AG$24*EXP(-AG$25/($B116+273)/RGas)))+ReactionRateK3!AG116</f>
        <v>0</v>
      </c>
      <c r="AH116" s="73">
        <f ca="1">IF(AH$2=0,0,AH$22*EXP(AH$23/($B116+273)/RGas)*(OFFSET('Composition%'!$B86,0,AH$13)*OFFSET('Composition%'!$B86,0,AH$14)))-IF(AH$2=2,0,OFFSET('Composition%'!$B86,0,AH$17)*OFFSET('Composition%'!$B86,0,AH$18)*(AH$24*EXP(-AH$25/($B116+273)/RGas)))+ReactionRateK3!AH116</f>
        <v>0</v>
      </c>
      <c r="AI116" s="73">
        <f ca="1">IF(AI$2=0,0,AI$22*EXP(AI$23/($B116+273)/RGas)*(OFFSET('Composition%'!$B86,0,AI$13)*OFFSET('Composition%'!$B86,0,AI$14)))-IF(AI$2=2,0,OFFSET('Composition%'!$B86,0,AI$17)*OFFSET('Composition%'!$B86,0,AI$18)*(AI$24*EXP(-AI$25/($B116+273)/RGas)))+ReactionRateK3!AI116</f>
        <v>0</v>
      </c>
      <c r="AJ116" s="73">
        <f ca="1">IF(AJ$2=0,0,AJ$22*EXP(AJ$23/($B116+273)/RGas)*(OFFSET('Composition%'!$B86,0,AJ$13)*OFFSET('Composition%'!$B86,0,AJ$14)))-IF(AJ$2=2,0,OFFSET('Composition%'!$B86,0,AJ$17)*OFFSET('Composition%'!$B86,0,AJ$18)*(AJ$24*EXP(-AJ$25/($B116+273)/RGas)))+ReactionRateK3!AJ116</f>
        <v>0</v>
      </c>
      <c r="AK116" s="73">
        <f ca="1">IF(AK$2=0,0,AK$22*EXP(AK$23/($B116+273)/RGas)*(OFFSET('Composition%'!$B86,0,AK$13)*OFFSET('Composition%'!$B86,0,AK$14)))-IF(AK$2=2,0,OFFSET('Composition%'!$B86,0,AK$17)*OFFSET('Composition%'!$B86,0,AK$18)*(AK$24*EXP(-AK$25/($B116+273)/RGas)))+ReactionRateK3!AK116</f>
        <v>0</v>
      </c>
      <c r="AL116" s="73">
        <f ca="1">IF(AL$2=0,0,AL$22*EXP(AL$23/($B116+273)/RGas)*(OFFSET('Composition%'!$B86,0,AL$13)*OFFSET('Composition%'!$B86,0,AL$14)))-IF(AL$2=2,0,OFFSET('Composition%'!$B86,0,AL$17)*OFFSET('Composition%'!$B86,0,AL$18)*(AL$24*EXP(-AL$25/($B116+273)/RGas)))+ReactionRateK3!AL116</f>
        <v>0</v>
      </c>
      <c r="AM116" s="73"/>
      <c r="AN116" s="73">
        <f ca="1">IF(AN$2=0,0,AN$22*EXP(AN$23/($B116+273)/RGas)*(OFFSET('Composition%'!$B86,0,AN$13)*OFFSET('Composition%'!$B86,0,AN$14)))-IF(AN$2=2,0,OFFSET('Composition%'!$B86,0,AN$17)*OFFSET('Composition%'!$B86,0,AN$18)*(AN$24*EXP(-AN$25/($B116+273)/RGas)))+ReactionRateK3!AN116</f>
        <v>0</v>
      </c>
      <c r="AO116" s="73">
        <f ca="1">IF(AO$2=0,0,AO$22*EXP(AO$23/($B116+273)/RGas)*(OFFSET('Composition%'!$B86,0,AO$13)*OFFSET('Composition%'!$B86,0,AO$14)))-IF(AO$2=2,0,OFFSET('Composition%'!$B86,0,AO$17)*OFFSET('Composition%'!$B86,0,AO$18)*(AO$24*EXP(-AO$25/($B116+273)/RGas)))+ReactionRateK3!AO116</f>
        <v>0</v>
      </c>
      <c r="AP116" s="73">
        <f ca="1">IF(AP$2=0,0,AP$22*EXP(AP$23/($B116+273)/RGas)*(OFFSET('Composition%'!$B86,0,AP$13)*OFFSET('Composition%'!$B86,0,AP$14)))-IF(AP$2=2,0,OFFSET('Composition%'!$B86,0,AP$17)*OFFSET('Composition%'!$B86,0,AP$18)*(AP$24*EXP(-AP$25/($B116+273)/RGas)))+ReactionRateK3!AP116</f>
        <v>7.4385092920069178E-12</v>
      </c>
      <c r="AQ116" s="73">
        <f ca="1">IF(AQ$2=0,0,AQ$22*EXP(AQ$23/($B116+273)/RGas)*(OFFSET('Composition%'!$B86,0,AQ$13)*OFFSET('Composition%'!$B86,0,AQ$14)))-IF(AQ$2=2,0,OFFSET('Composition%'!$B86,0,AQ$17)*OFFSET('Composition%'!$B86,0,AQ$18)*(AQ$24*EXP(-AQ$25/($B116+273)/RGas)))+ReactionRateK3!AQ116</f>
        <v>0</v>
      </c>
      <c r="AR116" s="73">
        <f ca="1">IF(AR$2=0,0,AR$22*EXP(AR$23/($B116+273)/RGas)*(OFFSET('Composition%'!$B86,0,AR$13)*OFFSET('Composition%'!$B86,0,AR$14)))-IF(AR$2=2,0,OFFSET('Composition%'!$B86,0,AR$17)*OFFSET('Composition%'!$B86,0,AR$18)*(AR$24*EXP(-AR$25/($B116+273)/RGas)))+ReactionRateK3!AR116</f>
        <v>0</v>
      </c>
    </row>
    <row r="117" spans="1:44">
      <c r="A117" s="3">
        <f t="shared" si="10"/>
        <v>4.2499999999999929</v>
      </c>
      <c r="B117" s="19">
        <f ca="1">'Composition%'!B87</f>
        <v>414.51415649876316</v>
      </c>
      <c r="C117">
        <f t="shared" si="11"/>
        <v>30</v>
      </c>
      <c r="D117" s="26" t="e">
        <f>(#REF!*ReactionRateK4!C117)^3</f>
        <v>#REF!</v>
      </c>
      <c r="E117" s="4"/>
      <c r="F117" s="73">
        <f ca="1">IF(F$2=0,0,F$22*EXP(F$23/($B117+273)/RGas)*(OFFSET('Composition%'!$B87,0,F$13)*OFFSET('Composition%'!$B87,0,F$14)))-IF(F$2=2,0,OFFSET('Composition%'!$B87,0,F$17)*OFFSET('Composition%'!$B87,0,F$18)*(F$24*EXP(-F$25/($B117+273)/RGas)))+ReactionRateK3!F117</f>
        <v>5.2969983152833296E-3</v>
      </c>
      <c r="G117" s="73">
        <f ca="1">IF(G$2=0,0,G$22*EXP(G$23/($B117+273)/RGas)*(OFFSET('Composition%'!$B87,0,G$13)*OFFSET('Composition%'!$B87,0,G$14)))-IF(G$2=2,0,OFFSET('Composition%'!$B87,0,G$17)*OFFSET('Composition%'!$B87,0,G$18)*(G$24*EXP(-G$25/($B117+273)/RGas)))+ReactionRateK3!G117</f>
        <v>2.12252707246896E-3</v>
      </c>
      <c r="H117" s="73">
        <f ca="1">IF(H$2=0,0,H$22*EXP(H$23/($B117+273)/RGas)*(OFFSET('Composition%'!$B87,0,H$13)*OFFSET('Composition%'!$B87,0,H$14)))-IF(H$2=2,0,OFFSET('Composition%'!$B87,0,H$17)*OFFSET('Composition%'!$B87,0,H$18)*(H$24*EXP(-H$25/($B117+273)/RGas)))+ReactionRateK3!H117</f>
        <v>-6.3256187751183933E-6</v>
      </c>
      <c r="I117" s="73">
        <f ca="1">IF(I$2=0,0,I$22*EXP(I$23/($B117+273)/RGas)*(OFFSET('Composition%'!$B87,0,I$13)*OFFSET('Composition%'!$B87,0,I$14)))-IF(I$2=2,0,OFFSET('Composition%'!$B87,0,I$17)*OFFSET('Composition%'!$B87,0,I$18)*(I$24*EXP(-I$25/($B117+273)/RGas)))+ReactionRateK3!I117</f>
        <v>7.5929472056106123E-6</v>
      </c>
      <c r="J117" s="73"/>
      <c r="K117" s="73">
        <f ca="1">IF(K$2=0,0,K$22*EXP(K$23/($B117+273)/RGas)*(OFFSET('Composition%'!$B87,0,K$13)*OFFSET('Composition%'!$B87,0,K$14)))-IF(K$2=2,0,OFFSET('Composition%'!$B87,0,K$17)*OFFSET('Composition%'!$B87,0,K$18)*(K$24*EXP(-K$25/($B117+273)/RGas)))+ReactionRateK3!K117</f>
        <v>2.0692223083744406E-2</v>
      </c>
      <c r="L117" s="73">
        <f ca="1">IF(L$2=0,0,L$22*EXP(L$23/($B117+273)/RGas)*(OFFSET('Composition%'!$B87,0,L$13)*OFFSET('Composition%'!$B87,0,L$14)))-IF(L$2=2,0,OFFSET('Composition%'!$B87,0,L$17)*OFFSET('Composition%'!$B87,0,L$18)*(L$24*EXP(-L$25/($B117+273)/RGas)))+ReactionRateK3!L117</f>
        <v>-4.4262599188817191E-3</v>
      </c>
      <c r="M117" s="73">
        <f ca="1">IF(M$2=0,0,M$22*EXP(M$23/($B117+273)/RGas)*(OFFSET('Composition%'!$B87,0,M$13)*OFFSET('Composition%'!$B87,0,M$14)))-IF(M$2=2,0,OFFSET('Composition%'!$B87,0,M$17)*OFFSET('Composition%'!$B87,0,M$18)*(M$24*EXP(-M$25/($B117+273)/RGas)))+ReactionRateK3!M117</f>
        <v>0</v>
      </c>
      <c r="N117" s="73"/>
      <c r="O117" s="73">
        <f ca="1">IF(O$2=0,0,O$22*EXP(O$23/($B117+273)/RGas)*(OFFSET('Composition%'!$B87,0,O$13)*OFFSET('Composition%'!$B87,0,O$14)))-IF(O$2=2,0,OFFSET('Composition%'!$B87,0,O$17)*OFFSET('Composition%'!$B87,0,O$18)*(O$24*EXP(-O$25/($B117+273)/RGas)))+ReactionRateK3!O117</f>
        <v>0</v>
      </c>
      <c r="P117" s="73">
        <f ca="1">IF(P$2=0,0,P$22*EXP(P$23/($B117+273)/RGas)*(OFFSET('Composition%'!$B87,0,P$13)*OFFSET('Composition%'!$B87,0,P$14)))-IF(P$2=2,0,OFFSET('Composition%'!$B87,0,P$17)*OFFSET('Composition%'!$B87,0,P$18)*(P$24*EXP(-P$25/($B117+273)/RGas)))+ReactionRateK3!P117</f>
        <v>2.5377104813061453E-2</v>
      </c>
      <c r="Q117" s="73">
        <f ca="1">IF(Q$2=0,0,Q$22*EXP(Q$23/($B117+273)/RGas)*(OFFSET('Composition%'!$B87,0,Q$13)*OFFSET('Composition%'!$B87,0,Q$14)))-IF(Q$2=2,0,OFFSET('Composition%'!$B87,0,Q$17)*OFFSET('Composition%'!$B87,0,Q$18)*(Q$24*EXP(-Q$25/($B117+273)/RGas)))+ReactionRateK3!Q117</f>
        <v>2.6012369158449574E-4</v>
      </c>
      <c r="R117" s="73">
        <f ca="1">IF(R$2=0,0,R$22*EXP(R$23/($B117+273)/RGas)*(OFFSET('Composition%'!$B87,0,R$13)*OFFSET('Composition%'!$B87,0,R$14)))-IF(R$2=2,0,OFFSET('Composition%'!$B87,0,R$17)*OFFSET('Composition%'!$B87,0,R$18)*(R$24*EXP(-R$25/($B117+273)/RGas)))+ReactionRateK3!R117</f>
        <v>8.2182592299346173E-5</v>
      </c>
      <c r="S117" s="73"/>
      <c r="T117" s="73">
        <f ca="1">IF(T$2=0,0,T$22*EXP(T$23/($B117+273)/RGas)*(OFFSET('Composition%'!$B87,0,T$13)*OFFSET('Composition%'!$B87,0,T$14)))-IF(T$2=2,0,OFFSET('Composition%'!$B87,0,T$17)*OFFSET('Composition%'!$B87,0,T$18)*(T$24*EXP(-T$25/($B117+273)/RGas)))+ReactionRateK3!T117</f>
        <v>2.3209707734630889E-4</v>
      </c>
      <c r="U117" s="73">
        <f ca="1">IF(U$2=0,0,U$22*EXP(U$23/($B117+273)/RGas)*(OFFSET('Composition%'!$B87,0,U$13)*OFFSET('Composition%'!$B87,0,U$14)))-IF(U$2=2,0,OFFSET('Composition%'!$B87,0,U$17)*OFFSET('Composition%'!$B87,0,U$18)*(U$24*EXP(-U$25/($B117+273)/RGas)))+ReactionRateK3!U117</f>
        <v>1.577464839990634E-6</v>
      </c>
      <c r="V117" s="73">
        <f ca="1">IF(V$2=0,0,V$22*EXP(V$23/($B117+273)/RGas)*(OFFSET('Composition%'!$B87,0,V$13)*OFFSET('Composition%'!$B87,0,V$14)))-IF(V$2=2,0,OFFSET('Composition%'!$B87,0,V$17)*OFFSET('Composition%'!$B87,0,V$18)*(V$24*EXP(-V$25/($B117+273)/RGas)))+ReactionRateK3!V117</f>
        <v>0</v>
      </c>
      <c r="W117" s="73">
        <f ca="1">IF(W$2=0,0,W$22*EXP(W$23/($B117+273)/RGas)*(OFFSET('Composition%'!$B87,0,W$13)*OFFSET('Composition%'!$B87,0,W$14)))-IF(W$2=2,0,OFFSET('Composition%'!$B87,0,W$17)*OFFSET('Composition%'!$B87,0,W$18)*(W$24*EXP(-W$25/($B117+273)/RGas)))+ReactionRateK3!W117</f>
        <v>0</v>
      </c>
      <c r="X117" s="73">
        <f ca="1">IF(X$2=0,0,X$22*EXP(X$23/($B117+273)/RGas)*(OFFSET('Composition%'!$B87,0,X$13)*OFFSET('Composition%'!$B87,0,X$14)))-IF(X$2=2,0,OFFSET('Composition%'!$B87,0,X$17)*OFFSET('Composition%'!$B87,0,X$18)*(X$24*EXP(-X$25/($B117+273)/RGas)))+ReactionRateK3!X117</f>
        <v>6.8611190801770358E-8</v>
      </c>
      <c r="Y117" s="73">
        <f ca="1">IF(Y$2=0,0,Y$22*EXP(Y$23/($B117+273)/RGas)*(OFFSET('Composition%'!$B87,0,Y$13)*OFFSET('Composition%'!$B87,0,Y$14)))-IF(Y$2=2,0,OFFSET('Composition%'!$B87,0,Y$17)*OFFSET('Composition%'!$B87,0,Y$18)*(Y$24*EXP(-Y$25/($B117+273)/RGas)))+ReactionRateK3!Y117</f>
        <v>3.3958483534793503E-9</v>
      </c>
      <c r="Z117" s="73">
        <f ca="1">IF(Z$2=0,0,Z$22*EXP(Z$23/($B117+273)/RGas)*(OFFSET('Composition%'!$B87,0,Z$13)*OFFSET('Composition%'!$B87,0,Z$14)))-IF(Z$2=2,0,OFFSET('Composition%'!$B87,0,Z$17)*OFFSET('Composition%'!$B87,0,Z$18)*(Z$24*EXP(-Z$25/($B117+273)/RGas)))+ReactionRateK3!Z117</f>
        <v>0</v>
      </c>
      <c r="AA117" s="73">
        <f ca="1">IF(AA$2=0,0,AA$22*EXP(AA$23/($B117+273)/RGas)*(OFFSET('Composition%'!$B87,0,AA$13)*OFFSET('Composition%'!$B87,0,AA$14)))-IF(AA$2=2,0,OFFSET('Composition%'!$B87,0,AA$17)*OFFSET('Composition%'!$B87,0,AA$18)*(AA$24*EXP(-AA$25/($B117+273)/RGas)))+ReactionRateK3!AA117</f>
        <v>0</v>
      </c>
      <c r="AB117" s="73">
        <f ca="1">IF(AB$2=0,0,AB$22*EXP(AB$23/($B117+273)/RGas)*(OFFSET('Composition%'!$B87,0,AB$13)*OFFSET('Composition%'!$B87,0,AB$14)))-IF(AB$2=2,0,OFFSET('Composition%'!$B87,0,AB$17)*OFFSET('Composition%'!$B87,0,AB$18)*(AB$24*EXP(-AB$25/($B117+273)/RGas)))+ReactionRateK3!AB117</f>
        <v>0</v>
      </c>
      <c r="AC117" s="73">
        <f ca="1">IF(AC$2=0,0,AC$22*EXP(AC$23/($B117+273)/RGas)*(OFFSET('Composition%'!$B87,0,AC$13)*OFFSET('Composition%'!$B87,0,AC$14)))-IF(AC$2=2,0,OFFSET('Composition%'!$B87,0,AC$17)*OFFSET('Composition%'!$B87,0,AC$18)*(AC$24*EXP(-AC$25/($B117+273)/RGas)))+ReactionRateK3!AC117</f>
        <v>0</v>
      </c>
      <c r="AD117" s="73">
        <f ca="1">IF(AD$2=0,0,AD$22*EXP(AD$23/($B117+273)/RGas)*(OFFSET('Composition%'!$B87,0,AD$13)*OFFSET('Composition%'!$B87,0,AD$14)))-IF(AD$2=2,0,OFFSET('Composition%'!$B87,0,AD$17)*OFFSET('Composition%'!$B87,0,AD$18)*(AD$24*EXP(-AD$25/($B117+273)/RGas)))+ReactionRateK3!AD117</f>
        <v>0</v>
      </c>
      <c r="AE117" s="73">
        <f ca="1">IF(AE$2=0,0,AE$22*EXP(AE$23/($B117+273)/RGas)*(OFFSET('Composition%'!$B87,0,AE$13)*OFFSET('Composition%'!$B87,0,AE$14)))-IF(AE$2=2,0,OFFSET('Composition%'!$B87,0,AE$17)*OFFSET('Composition%'!$B87,0,AE$18)*(AE$24*EXP(-AE$25/($B117+273)/RGas)))+ReactionRateK3!AE117</f>
        <v>0</v>
      </c>
      <c r="AF117" s="73"/>
      <c r="AG117" s="73">
        <f ca="1">IF(AG$2=0,0,AG$22*EXP(AG$23/($B117+273)/RGas)*(OFFSET('Composition%'!$B87,0,AG$13)*OFFSET('Composition%'!$B87,0,AG$14)))-IF(AG$2=2,0,OFFSET('Composition%'!$B87,0,AG$17)*OFFSET('Composition%'!$B87,0,AG$18)*(AG$24*EXP(-AG$25/($B117+273)/RGas)))+ReactionRateK3!AG117</f>
        <v>0</v>
      </c>
      <c r="AH117" s="73">
        <f ca="1">IF(AH$2=0,0,AH$22*EXP(AH$23/($B117+273)/RGas)*(OFFSET('Composition%'!$B87,0,AH$13)*OFFSET('Composition%'!$B87,0,AH$14)))-IF(AH$2=2,0,OFFSET('Composition%'!$B87,0,AH$17)*OFFSET('Composition%'!$B87,0,AH$18)*(AH$24*EXP(-AH$25/($B117+273)/RGas)))+ReactionRateK3!AH117</f>
        <v>0</v>
      </c>
      <c r="AI117" s="73">
        <f ca="1">IF(AI$2=0,0,AI$22*EXP(AI$23/($B117+273)/RGas)*(OFFSET('Composition%'!$B87,0,AI$13)*OFFSET('Composition%'!$B87,0,AI$14)))-IF(AI$2=2,0,OFFSET('Composition%'!$B87,0,AI$17)*OFFSET('Composition%'!$B87,0,AI$18)*(AI$24*EXP(-AI$25/($B117+273)/RGas)))+ReactionRateK3!AI117</f>
        <v>0</v>
      </c>
      <c r="AJ117" s="73">
        <f ca="1">IF(AJ$2=0,0,AJ$22*EXP(AJ$23/($B117+273)/RGas)*(OFFSET('Composition%'!$B87,0,AJ$13)*OFFSET('Composition%'!$B87,0,AJ$14)))-IF(AJ$2=2,0,OFFSET('Composition%'!$B87,0,AJ$17)*OFFSET('Composition%'!$B87,0,AJ$18)*(AJ$24*EXP(-AJ$25/($B117+273)/RGas)))+ReactionRateK3!AJ117</f>
        <v>0</v>
      </c>
      <c r="AK117" s="73">
        <f ca="1">IF(AK$2=0,0,AK$22*EXP(AK$23/($B117+273)/RGas)*(OFFSET('Composition%'!$B87,0,AK$13)*OFFSET('Composition%'!$B87,0,AK$14)))-IF(AK$2=2,0,OFFSET('Composition%'!$B87,0,AK$17)*OFFSET('Composition%'!$B87,0,AK$18)*(AK$24*EXP(-AK$25/($B117+273)/RGas)))+ReactionRateK3!AK117</f>
        <v>0</v>
      </c>
      <c r="AL117" s="73">
        <f ca="1">IF(AL$2=0,0,AL$22*EXP(AL$23/($B117+273)/RGas)*(OFFSET('Composition%'!$B87,0,AL$13)*OFFSET('Composition%'!$B87,0,AL$14)))-IF(AL$2=2,0,OFFSET('Composition%'!$B87,0,AL$17)*OFFSET('Composition%'!$B87,0,AL$18)*(AL$24*EXP(-AL$25/($B117+273)/RGas)))+ReactionRateK3!AL117</f>
        <v>0</v>
      </c>
      <c r="AM117" s="73"/>
      <c r="AN117" s="73">
        <f ca="1">IF(AN$2=0,0,AN$22*EXP(AN$23/($B117+273)/RGas)*(OFFSET('Composition%'!$B87,0,AN$13)*OFFSET('Composition%'!$B87,0,AN$14)))-IF(AN$2=2,0,OFFSET('Composition%'!$B87,0,AN$17)*OFFSET('Composition%'!$B87,0,AN$18)*(AN$24*EXP(-AN$25/($B117+273)/RGas)))+ReactionRateK3!AN117</f>
        <v>0</v>
      </c>
      <c r="AO117" s="73">
        <f ca="1">IF(AO$2=0,0,AO$22*EXP(AO$23/($B117+273)/RGas)*(OFFSET('Composition%'!$B87,0,AO$13)*OFFSET('Composition%'!$B87,0,AO$14)))-IF(AO$2=2,0,OFFSET('Composition%'!$B87,0,AO$17)*OFFSET('Composition%'!$B87,0,AO$18)*(AO$24*EXP(-AO$25/($B117+273)/RGas)))+ReactionRateK3!AO117</f>
        <v>0</v>
      </c>
      <c r="AP117" s="73">
        <f ca="1">IF(AP$2=0,0,AP$22*EXP(AP$23/($B117+273)/RGas)*(OFFSET('Composition%'!$B87,0,AP$13)*OFFSET('Composition%'!$B87,0,AP$14)))-IF(AP$2=2,0,OFFSET('Composition%'!$B87,0,AP$17)*OFFSET('Composition%'!$B87,0,AP$18)*(AP$24*EXP(-AP$25/($B117+273)/RGas)))+ReactionRateK3!AP117</f>
        <v>7.4385741697914108E-12</v>
      </c>
      <c r="AQ117" s="73">
        <f ca="1">IF(AQ$2=0,0,AQ$22*EXP(AQ$23/($B117+273)/RGas)*(OFFSET('Composition%'!$B87,0,AQ$13)*OFFSET('Composition%'!$B87,0,AQ$14)))-IF(AQ$2=2,0,OFFSET('Composition%'!$B87,0,AQ$17)*OFFSET('Composition%'!$B87,0,AQ$18)*(AQ$24*EXP(-AQ$25/($B117+273)/RGas)))+ReactionRateK3!AQ117</f>
        <v>0</v>
      </c>
      <c r="AR117" s="73">
        <f ca="1">IF(AR$2=0,0,AR$22*EXP(AR$23/($B117+273)/RGas)*(OFFSET('Composition%'!$B87,0,AR$13)*OFFSET('Composition%'!$B87,0,AR$14)))-IF(AR$2=2,0,OFFSET('Composition%'!$B87,0,AR$17)*OFFSET('Composition%'!$B87,0,AR$18)*(AR$24*EXP(-AR$25/($B117+273)/RGas)))+ReactionRateK3!AR117</f>
        <v>0</v>
      </c>
    </row>
    <row r="118" spans="1:44">
      <c r="A118" s="3">
        <f t="shared" si="10"/>
        <v>4.2999999999999927</v>
      </c>
      <c r="B118" s="19">
        <f ca="1">'Composition%'!B88</f>
        <v>414.52292207428678</v>
      </c>
      <c r="C118">
        <f t="shared" si="11"/>
        <v>30</v>
      </c>
      <c r="D118" s="26" t="e">
        <f>(#REF!*ReactionRateK4!C118)^3</f>
        <v>#REF!</v>
      </c>
      <c r="E118" s="4"/>
      <c r="F118" s="73">
        <f ca="1">IF(F$2=0,0,F$22*EXP(F$23/($B118+273)/RGas)*(OFFSET('Composition%'!$B88,0,F$13)*OFFSET('Composition%'!$B88,0,F$14)))-IF(F$2=2,0,OFFSET('Composition%'!$B88,0,F$17)*OFFSET('Composition%'!$B88,0,F$18)*(F$24*EXP(-F$25/($B118+273)/RGas)))+ReactionRateK3!F118</f>
        <v>5.2166144049826876E-3</v>
      </c>
      <c r="G118" s="73">
        <f ca="1">IF(G$2=0,0,G$22*EXP(G$23/($B118+273)/RGas)*(OFFSET('Composition%'!$B88,0,G$13)*OFFSET('Composition%'!$B88,0,G$14)))-IF(G$2=2,0,OFFSET('Composition%'!$B88,0,G$17)*OFFSET('Composition%'!$B88,0,G$18)*(G$24*EXP(-G$25/($B118+273)/RGas)))+ReactionRateK3!G118</f>
        <v>2.0919881589622318E-3</v>
      </c>
      <c r="H118" s="73">
        <f ca="1">IF(H$2=0,0,H$22*EXP(H$23/($B118+273)/RGas)*(OFFSET('Composition%'!$B88,0,H$13)*OFFSET('Composition%'!$B88,0,H$14)))-IF(H$2=2,0,OFFSET('Composition%'!$B88,0,H$17)*OFFSET('Composition%'!$B88,0,H$18)*(H$24*EXP(-H$25/($B118+273)/RGas)))+ReactionRateK3!H118</f>
        <v>-6.2817817716327842E-6</v>
      </c>
      <c r="I118" s="73">
        <f ca="1">IF(I$2=0,0,I$22*EXP(I$23/($B118+273)/RGas)*(OFFSET('Composition%'!$B88,0,I$13)*OFFSET('Composition%'!$B88,0,I$14)))-IF(I$2=2,0,OFFSET('Composition%'!$B88,0,I$17)*OFFSET('Composition%'!$B88,0,I$18)*(I$24*EXP(-I$25/($B118+273)/RGas)))+ReactionRateK3!I118</f>
        <v>7.1734583740577668E-6</v>
      </c>
      <c r="J118" s="73"/>
      <c r="K118" s="73">
        <f ca="1">IF(K$2=0,0,K$22*EXP(K$23/($B118+273)/RGas)*(OFFSET('Composition%'!$B88,0,K$13)*OFFSET('Composition%'!$B88,0,K$14)))-IF(K$2=2,0,OFFSET('Composition%'!$B88,0,K$17)*OFFSET('Composition%'!$B88,0,K$18)*(K$24*EXP(-K$25/($B118+273)/RGas)))+ReactionRateK3!K118</f>
        <v>2.0220284157494883E-2</v>
      </c>
      <c r="L118" s="73">
        <f ca="1">IF(L$2=0,0,L$22*EXP(L$23/($B118+273)/RGas)*(OFFSET('Composition%'!$B88,0,L$13)*OFFSET('Composition%'!$B88,0,L$14)))-IF(L$2=2,0,OFFSET('Composition%'!$B88,0,L$17)*OFFSET('Composition%'!$B88,0,L$18)*(L$24*EXP(-L$25/($B118+273)/RGas)))+ReactionRateK3!L118</f>
        <v>-4.3634914994472307E-3</v>
      </c>
      <c r="M118" s="73">
        <f ca="1">IF(M$2=0,0,M$22*EXP(M$23/($B118+273)/RGas)*(OFFSET('Composition%'!$B88,0,M$13)*OFFSET('Composition%'!$B88,0,M$14)))-IF(M$2=2,0,OFFSET('Composition%'!$B88,0,M$17)*OFFSET('Composition%'!$B88,0,M$18)*(M$24*EXP(-M$25/($B118+273)/RGas)))+ReactionRateK3!M118</f>
        <v>0</v>
      </c>
      <c r="N118" s="73"/>
      <c r="O118" s="73">
        <f ca="1">IF(O$2=0,0,O$22*EXP(O$23/($B118+273)/RGas)*(OFFSET('Composition%'!$B88,0,O$13)*OFFSET('Composition%'!$B88,0,O$14)))-IF(O$2=2,0,OFFSET('Composition%'!$B88,0,O$17)*OFFSET('Composition%'!$B88,0,O$18)*(O$24*EXP(-O$25/($B118+273)/RGas)))+ReactionRateK3!O118</f>
        <v>0</v>
      </c>
      <c r="P118" s="73">
        <f ca="1">IF(P$2=0,0,P$22*EXP(P$23/($B118+273)/RGas)*(OFFSET('Composition%'!$B88,0,P$13)*OFFSET('Composition%'!$B88,0,P$14)))-IF(P$2=2,0,OFFSET('Composition%'!$B88,0,P$17)*OFFSET('Composition%'!$B88,0,P$18)*(P$24*EXP(-P$25/($B118+273)/RGas)))+ReactionRateK3!P118</f>
        <v>2.5200431055808881E-2</v>
      </c>
      <c r="Q118" s="73">
        <f ca="1">IF(Q$2=0,0,Q$22*EXP(Q$23/($B118+273)/RGas)*(OFFSET('Composition%'!$B88,0,Q$13)*OFFSET('Composition%'!$B88,0,Q$14)))-IF(Q$2=2,0,OFFSET('Composition%'!$B88,0,Q$17)*OFFSET('Composition%'!$B88,0,Q$18)*(Q$24*EXP(-Q$25/($B118+273)/RGas)))+ReactionRateK3!Q118</f>
        <v>2.6239332357434628E-4</v>
      </c>
      <c r="R118" s="73">
        <f ca="1">IF(R$2=0,0,R$22*EXP(R$23/($B118+273)/RGas)*(OFFSET('Composition%'!$B88,0,R$13)*OFFSET('Composition%'!$B88,0,R$14)))-IF(R$2=2,0,OFFSET('Composition%'!$B88,0,R$17)*OFFSET('Composition%'!$B88,0,R$18)*(R$24*EXP(-R$25/($B118+273)/RGas)))+ReactionRateK3!R118</f>
        <v>8.3841223445318318E-5</v>
      </c>
      <c r="S118" s="73"/>
      <c r="T118" s="73">
        <f ca="1">IF(T$2=0,0,T$22*EXP(T$23/($B118+273)/RGas)*(OFFSET('Composition%'!$B88,0,T$13)*OFFSET('Composition%'!$B88,0,T$14)))-IF(T$2=2,0,OFFSET('Composition%'!$B88,0,T$17)*OFFSET('Composition%'!$B88,0,T$18)*(T$24*EXP(-T$25/($B118+273)/RGas)))+ReactionRateK3!T118</f>
        <v>2.1730787683430262E-4</v>
      </c>
      <c r="U118" s="73">
        <f ca="1">IF(U$2=0,0,U$22*EXP(U$23/($B118+273)/RGas)*(OFFSET('Composition%'!$B88,0,U$13)*OFFSET('Composition%'!$B88,0,U$14)))-IF(U$2=2,0,OFFSET('Composition%'!$B88,0,U$17)*OFFSET('Composition%'!$B88,0,U$18)*(U$24*EXP(-U$25/($B118+273)/RGas)))+ReactionRateK3!U118</f>
        <v>1.4323571522416378E-6</v>
      </c>
      <c r="V118" s="73">
        <f ca="1">IF(V$2=0,0,V$22*EXP(V$23/($B118+273)/RGas)*(OFFSET('Composition%'!$B88,0,V$13)*OFFSET('Composition%'!$B88,0,V$14)))-IF(V$2=2,0,OFFSET('Composition%'!$B88,0,V$17)*OFFSET('Composition%'!$B88,0,V$18)*(V$24*EXP(-V$25/($B118+273)/RGas)))+ReactionRateK3!V118</f>
        <v>0</v>
      </c>
      <c r="W118" s="73">
        <f ca="1">IF(W$2=0,0,W$22*EXP(W$23/($B118+273)/RGas)*(OFFSET('Composition%'!$B88,0,W$13)*OFFSET('Composition%'!$B88,0,W$14)))-IF(W$2=2,0,OFFSET('Composition%'!$B88,0,W$17)*OFFSET('Composition%'!$B88,0,W$18)*(W$24*EXP(-W$25/($B118+273)/RGas)))+ReactionRateK3!W118</f>
        <v>0</v>
      </c>
      <c r="X118" s="73">
        <f ca="1">IF(X$2=0,0,X$22*EXP(X$23/($B118+273)/RGas)*(OFFSET('Composition%'!$B88,0,X$13)*OFFSET('Composition%'!$B88,0,X$14)))-IF(X$2=2,0,OFFSET('Composition%'!$B88,0,X$17)*OFFSET('Composition%'!$B88,0,X$18)*(X$24*EXP(-X$25/($B118+273)/RGas)))+ReactionRateK3!X118</f>
        <v>6.8602951423252904E-8</v>
      </c>
      <c r="Y118" s="73">
        <f ca="1">IF(Y$2=0,0,Y$22*EXP(Y$23/($B118+273)/RGas)*(OFFSET('Composition%'!$B88,0,Y$13)*OFFSET('Composition%'!$B88,0,Y$14)))-IF(Y$2=2,0,OFFSET('Composition%'!$B88,0,Y$17)*OFFSET('Composition%'!$B88,0,Y$18)*(Y$24*EXP(-Y$25/($B118+273)/RGas)))+ReactionRateK3!Y118</f>
        <v>3.3954405529493619E-9</v>
      </c>
      <c r="Z118" s="73">
        <f ca="1">IF(Z$2=0,0,Z$22*EXP(Z$23/($B118+273)/RGas)*(OFFSET('Composition%'!$B88,0,Z$13)*OFFSET('Composition%'!$B88,0,Z$14)))-IF(Z$2=2,0,OFFSET('Composition%'!$B88,0,Z$17)*OFFSET('Composition%'!$B88,0,Z$18)*(Z$24*EXP(-Z$25/($B118+273)/RGas)))+ReactionRateK3!Z118</f>
        <v>0</v>
      </c>
      <c r="AA118" s="73">
        <f ca="1">IF(AA$2=0,0,AA$22*EXP(AA$23/($B118+273)/RGas)*(OFFSET('Composition%'!$B88,0,AA$13)*OFFSET('Composition%'!$B88,0,AA$14)))-IF(AA$2=2,0,OFFSET('Composition%'!$B88,0,AA$17)*OFFSET('Composition%'!$B88,0,AA$18)*(AA$24*EXP(-AA$25/($B118+273)/RGas)))+ReactionRateK3!AA118</f>
        <v>0</v>
      </c>
      <c r="AB118" s="73">
        <f ca="1">IF(AB$2=0,0,AB$22*EXP(AB$23/($B118+273)/RGas)*(OFFSET('Composition%'!$B88,0,AB$13)*OFFSET('Composition%'!$B88,0,AB$14)))-IF(AB$2=2,0,OFFSET('Composition%'!$B88,0,AB$17)*OFFSET('Composition%'!$B88,0,AB$18)*(AB$24*EXP(-AB$25/($B118+273)/RGas)))+ReactionRateK3!AB118</f>
        <v>0</v>
      </c>
      <c r="AC118" s="73">
        <f ca="1">IF(AC$2=0,0,AC$22*EXP(AC$23/($B118+273)/RGas)*(OFFSET('Composition%'!$B88,0,AC$13)*OFFSET('Composition%'!$B88,0,AC$14)))-IF(AC$2=2,0,OFFSET('Composition%'!$B88,0,AC$17)*OFFSET('Composition%'!$B88,0,AC$18)*(AC$24*EXP(-AC$25/($B118+273)/RGas)))+ReactionRateK3!AC118</f>
        <v>0</v>
      </c>
      <c r="AD118" s="73">
        <f ca="1">IF(AD$2=0,0,AD$22*EXP(AD$23/($B118+273)/RGas)*(OFFSET('Composition%'!$B88,0,AD$13)*OFFSET('Composition%'!$B88,0,AD$14)))-IF(AD$2=2,0,OFFSET('Composition%'!$B88,0,AD$17)*OFFSET('Composition%'!$B88,0,AD$18)*(AD$24*EXP(-AD$25/($B118+273)/RGas)))+ReactionRateK3!AD118</f>
        <v>0</v>
      </c>
      <c r="AE118" s="73">
        <f ca="1">IF(AE$2=0,0,AE$22*EXP(AE$23/($B118+273)/RGas)*(OFFSET('Composition%'!$B88,0,AE$13)*OFFSET('Composition%'!$B88,0,AE$14)))-IF(AE$2=2,0,OFFSET('Composition%'!$B88,0,AE$17)*OFFSET('Composition%'!$B88,0,AE$18)*(AE$24*EXP(-AE$25/($B118+273)/RGas)))+ReactionRateK3!AE118</f>
        <v>0</v>
      </c>
      <c r="AF118" s="73"/>
      <c r="AG118" s="73">
        <f ca="1">IF(AG$2=0,0,AG$22*EXP(AG$23/($B118+273)/RGas)*(OFFSET('Composition%'!$B88,0,AG$13)*OFFSET('Composition%'!$B88,0,AG$14)))-IF(AG$2=2,0,OFFSET('Composition%'!$B88,0,AG$17)*OFFSET('Composition%'!$B88,0,AG$18)*(AG$24*EXP(-AG$25/($B118+273)/RGas)))+ReactionRateK3!AG118</f>
        <v>0</v>
      </c>
      <c r="AH118" s="73">
        <f ca="1">IF(AH$2=0,0,AH$22*EXP(AH$23/($B118+273)/RGas)*(OFFSET('Composition%'!$B88,0,AH$13)*OFFSET('Composition%'!$B88,0,AH$14)))-IF(AH$2=2,0,OFFSET('Composition%'!$B88,0,AH$17)*OFFSET('Composition%'!$B88,0,AH$18)*(AH$24*EXP(-AH$25/($B118+273)/RGas)))+ReactionRateK3!AH118</f>
        <v>0</v>
      </c>
      <c r="AI118" s="73">
        <f ca="1">IF(AI$2=0,0,AI$22*EXP(AI$23/($B118+273)/RGas)*(OFFSET('Composition%'!$B88,0,AI$13)*OFFSET('Composition%'!$B88,0,AI$14)))-IF(AI$2=2,0,OFFSET('Composition%'!$B88,0,AI$17)*OFFSET('Composition%'!$B88,0,AI$18)*(AI$24*EXP(-AI$25/($B118+273)/RGas)))+ReactionRateK3!AI118</f>
        <v>0</v>
      </c>
      <c r="AJ118" s="73">
        <f ca="1">IF(AJ$2=0,0,AJ$22*EXP(AJ$23/($B118+273)/RGas)*(OFFSET('Composition%'!$B88,0,AJ$13)*OFFSET('Composition%'!$B88,0,AJ$14)))-IF(AJ$2=2,0,OFFSET('Composition%'!$B88,0,AJ$17)*OFFSET('Composition%'!$B88,0,AJ$18)*(AJ$24*EXP(-AJ$25/($B118+273)/RGas)))+ReactionRateK3!AJ118</f>
        <v>0</v>
      </c>
      <c r="AK118" s="73">
        <f ca="1">IF(AK$2=0,0,AK$22*EXP(AK$23/($B118+273)/RGas)*(OFFSET('Composition%'!$B88,0,AK$13)*OFFSET('Composition%'!$B88,0,AK$14)))-IF(AK$2=2,0,OFFSET('Composition%'!$B88,0,AK$17)*OFFSET('Composition%'!$B88,0,AK$18)*(AK$24*EXP(-AK$25/($B118+273)/RGas)))+ReactionRateK3!AK118</f>
        <v>0</v>
      </c>
      <c r="AL118" s="73">
        <f ca="1">IF(AL$2=0,0,AL$22*EXP(AL$23/($B118+273)/RGas)*(OFFSET('Composition%'!$B88,0,AL$13)*OFFSET('Composition%'!$B88,0,AL$14)))-IF(AL$2=2,0,OFFSET('Composition%'!$B88,0,AL$17)*OFFSET('Composition%'!$B88,0,AL$18)*(AL$24*EXP(-AL$25/($B118+273)/RGas)))+ReactionRateK3!AL118</f>
        <v>0</v>
      </c>
      <c r="AM118" s="73"/>
      <c r="AN118" s="73">
        <f ca="1">IF(AN$2=0,0,AN$22*EXP(AN$23/($B118+273)/RGas)*(OFFSET('Composition%'!$B88,0,AN$13)*OFFSET('Composition%'!$B88,0,AN$14)))-IF(AN$2=2,0,OFFSET('Composition%'!$B88,0,AN$17)*OFFSET('Composition%'!$B88,0,AN$18)*(AN$24*EXP(-AN$25/($B118+273)/RGas)))+ReactionRateK3!AN118</f>
        <v>0</v>
      </c>
      <c r="AO118" s="73">
        <f ca="1">IF(AO$2=0,0,AO$22*EXP(AO$23/($B118+273)/RGas)*(OFFSET('Composition%'!$B88,0,AO$13)*OFFSET('Composition%'!$B88,0,AO$14)))-IF(AO$2=2,0,OFFSET('Composition%'!$B88,0,AO$17)*OFFSET('Composition%'!$B88,0,AO$18)*(AO$24*EXP(-AO$25/($B118+273)/RGas)))+ReactionRateK3!AO118</f>
        <v>0</v>
      </c>
      <c r="AP118" s="73">
        <f ca="1">IF(AP$2=0,0,AP$22*EXP(AP$23/($B118+273)/RGas)*(OFFSET('Composition%'!$B88,0,AP$13)*OFFSET('Composition%'!$B88,0,AP$14)))-IF(AP$2=2,0,OFFSET('Composition%'!$B88,0,AP$17)*OFFSET('Composition%'!$B88,0,AP$18)*(AP$24*EXP(-AP$25/($B118+273)/RGas)))+ReactionRateK3!AP118</f>
        <v>7.4386330482197586E-12</v>
      </c>
      <c r="AQ118" s="73">
        <f ca="1">IF(AQ$2=0,0,AQ$22*EXP(AQ$23/($B118+273)/RGas)*(OFFSET('Composition%'!$B88,0,AQ$13)*OFFSET('Composition%'!$B88,0,AQ$14)))-IF(AQ$2=2,0,OFFSET('Composition%'!$B88,0,AQ$17)*OFFSET('Composition%'!$B88,0,AQ$18)*(AQ$24*EXP(-AQ$25/($B118+273)/RGas)))+ReactionRateK3!AQ118</f>
        <v>0</v>
      </c>
      <c r="AR118" s="73">
        <f ca="1">IF(AR$2=0,0,AR$22*EXP(AR$23/($B118+273)/RGas)*(OFFSET('Composition%'!$B88,0,AR$13)*OFFSET('Composition%'!$B88,0,AR$14)))-IF(AR$2=2,0,OFFSET('Composition%'!$B88,0,AR$17)*OFFSET('Composition%'!$B88,0,AR$18)*(AR$24*EXP(-AR$25/($B118+273)/RGas)))+ReactionRateK3!AR118</f>
        <v>0</v>
      </c>
    </row>
    <row r="119" spans="1:44">
      <c r="A119" s="3">
        <f t="shared" si="10"/>
        <v>4.3499999999999925</v>
      </c>
      <c r="B119" s="19">
        <f ca="1">'Composition%'!B89</f>
        <v>414.53151598938962</v>
      </c>
      <c r="C119">
        <f t="shared" si="11"/>
        <v>30</v>
      </c>
      <c r="D119" s="26" t="e">
        <f>(#REF!*ReactionRateK4!C119)^3</f>
        <v>#REF!</v>
      </c>
      <c r="E119" s="4"/>
      <c r="F119" s="73">
        <f ca="1">IF(F$2=0,0,F$22*EXP(F$23/($B119+273)/RGas)*(OFFSET('Composition%'!$B89,0,F$13)*OFFSET('Composition%'!$B89,0,F$14)))-IF(F$2=2,0,OFFSET('Composition%'!$B89,0,F$17)*OFFSET('Composition%'!$B89,0,F$18)*(F$24*EXP(-F$25/($B119+273)/RGas)))+ReactionRateK3!F119</f>
        <v>5.1365912558956079E-3</v>
      </c>
      <c r="G119" s="73">
        <f ca="1">IF(G$2=0,0,G$22*EXP(G$23/($B119+273)/RGas)*(OFFSET('Composition%'!$B89,0,G$13)*OFFSET('Composition%'!$B89,0,G$14)))-IF(G$2=2,0,OFFSET('Composition%'!$B89,0,G$17)*OFFSET('Composition%'!$B89,0,G$18)*(G$24*EXP(-G$25/($B119+273)/RGas)))+ReactionRateK3!G119</f>
        <v>2.0615848952396524E-3</v>
      </c>
      <c r="H119" s="73">
        <f ca="1">IF(H$2=0,0,H$22*EXP(H$23/($B119+273)/RGas)*(OFFSET('Composition%'!$B89,0,H$13)*OFFSET('Composition%'!$B89,0,H$14)))-IF(H$2=2,0,OFFSET('Composition%'!$B89,0,H$17)*OFFSET('Composition%'!$B89,0,H$18)*(H$24*EXP(-H$25/($B119+273)/RGas)))+ReactionRateK3!H119</f>
        <v>-6.2380974989256423E-6</v>
      </c>
      <c r="I119" s="73">
        <f ca="1">IF(I$2=0,0,I$22*EXP(I$23/($B119+273)/RGas)*(OFFSET('Composition%'!$B89,0,I$13)*OFFSET('Composition%'!$B89,0,I$14)))-IF(I$2=2,0,OFFSET('Composition%'!$B89,0,I$17)*OFFSET('Composition%'!$B89,0,I$18)*(I$24*EXP(-I$25/($B119+273)/RGas)))+ReactionRateK3!I119</f>
        <v>6.7453455314584351E-6</v>
      </c>
      <c r="J119" s="73"/>
      <c r="K119" s="73">
        <f ca="1">IF(K$2=0,0,K$22*EXP(K$23/($B119+273)/RGas)*(OFFSET('Composition%'!$B89,0,K$13)*OFFSET('Composition%'!$B89,0,K$14)))-IF(K$2=2,0,OFFSET('Composition%'!$B89,0,K$17)*OFFSET('Composition%'!$B89,0,K$18)*(K$24*EXP(-K$25/($B119+273)/RGas)))+ReactionRateK3!K119</f>
        <v>1.974756060896456E-2</v>
      </c>
      <c r="L119" s="73">
        <f ca="1">IF(L$2=0,0,L$22*EXP(L$23/($B119+273)/RGas)*(OFFSET('Composition%'!$B89,0,L$13)*OFFSET('Composition%'!$B89,0,L$14)))-IF(L$2=2,0,OFFSET('Composition%'!$B89,0,L$17)*OFFSET('Composition%'!$B89,0,L$18)*(L$24*EXP(-L$25/($B119+273)/RGas)))+ReactionRateK3!L119</f>
        <v>-4.3001473476312986E-3</v>
      </c>
      <c r="M119" s="73">
        <f ca="1">IF(M$2=0,0,M$22*EXP(M$23/($B119+273)/RGas)*(OFFSET('Composition%'!$B89,0,M$13)*OFFSET('Composition%'!$B89,0,M$14)))-IF(M$2=2,0,OFFSET('Composition%'!$B89,0,M$17)*OFFSET('Composition%'!$B89,0,M$18)*(M$24*EXP(-M$25/($B119+273)/RGas)))+ReactionRateK3!M119</f>
        <v>0</v>
      </c>
      <c r="N119" s="73"/>
      <c r="O119" s="73">
        <f ca="1">IF(O$2=0,0,O$22*EXP(O$23/($B119+273)/RGas)*(OFFSET('Composition%'!$B89,0,O$13)*OFFSET('Composition%'!$B89,0,O$14)))-IF(O$2=2,0,OFFSET('Composition%'!$B89,0,O$17)*OFFSET('Composition%'!$B89,0,O$18)*(O$24*EXP(-O$25/($B119+273)/RGas)))+ReactionRateK3!O119</f>
        <v>0</v>
      </c>
      <c r="P119" s="73">
        <f ca="1">IF(P$2=0,0,P$22*EXP(P$23/($B119+273)/RGas)*(OFFSET('Composition%'!$B89,0,P$13)*OFFSET('Composition%'!$B89,0,P$14)))-IF(P$2=2,0,OFFSET('Composition%'!$B89,0,P$17)*OFFSET('Composition%'!$B89,0,P$18)*(P$24*EXP(-P$25/($B119+273)/RGas)))+ReactionRateK3!P119</f>
        <v>2.5024374481474182E-2</v>
      </c>
      <c r="Q119" s="73">
        <f ca="1">IF(Q$2=0,0,Q$22*EXP(Q$23/($B119+273)/RGas)*(OFFSET('Composition%'!$B89,0,Q$13)*OFFSET('Composition%'!$B89,0,Q$14)))-IF(Q$2=2,0,OFFSET('Composition%'!$B89,0,Q$17)*OFFSET('Composition%'!$B89,0,Q$18)*(Q$24*EXP(-Q$25/($B119+273)/RGas)))+ReactionRateK3!Q119</f>
        <v>2.646728142638473E-4</v>
      </c>
      <c r="R119" s="73">
        <f ca="1">IF(R$2=0,0,R$22*EXP(R$23/($B119+273)/RGas)*(OFFSET('Composition%'!$B89,0,R$13)*OFFSET('Composition%'!$B89,0,R$14)))-IF(R$2=2,0,OFFSET('Composition%'!$B89,0,R$17)*OFFSET('Composition%'!$B89,0,R$18)*(R$24*EXP(-R$25/($B119+273)/RGas)))+ReactionRateK3!R119</f>
        <v>8.5516425261294386E-5</v>
      </c>
      <c r="S119" s="73"/>
      <c r="T119" s="73">
        <f ca="1">IF(T$2=0,0,T$22*EXP(T$23/($B119+273)/RGas)*(OFFSET('Composition%'!$B89,0,T$13)*OFFSET('Composition%'!$B89,0,T$14)))-IF(T$2=2,0,OFFSET('Composition%'!$B89,0,T$17)*OFFSET('Composition%'!$B89,0,T$18)*(T$24*EXP(-T$25/($B119+273)/RGas)))+ReactionRateK3!T119</f>
        <v>2.0252222228812515E-4</v>
      </c>
      <c r="U119" s="73">
        <f ca="1">IF(U$2=0,0,U$22*EXP(U$23/($B119+273)/RGas)*(OFFSET('Composition%'!$B89,0,U$13)*OFFSET('Composition%'!$B89,0,U$14)))-IF(U$2=2,0,OFFSET('Composition%'!$B89,0,U$17)*OFFSET('Composition%'!$B89,0,U$18)*(U$24*EXP(-U$25/($B119+273)/RGas)))+ReactionRateK3!U119</f>
        <v>1.2872842759748326E-6</v>
      </c>
      <c r="V119" s="73">
        <f ca="1">IF(V$2=0,0,V$22*EXP(V$23/($B119+273)/RGas)*(OFFSET('Composition%'!$B89,0,V$13)*OFFSET('Composition%'!$B89,0,V$14)))-IF(V$2=2,0,OFFSET('Composition%'!$B89,0,V$17)*OFFSET('Composition%'!$B89,0,V$18)*(V$24*EXP(-V$25/($B119+273)/RGas)))+ReactionRateK3!V119</f>
        <v>0</v>
      </c>
      <c r="W119" s="73">
        <f ca="1">IF(W$2=0,0,W$22*EXP(W$23/($B119+273)/RGas)*(OFFSET('Composition%'!$B89,0,W$13)*OFFSET('Composition%'!$B89,0,W$14)))-IF(W$2=2,0,OFFSET('Composition%'!$B89,0,W$17)*OFFSET('Composition%'!$B89,0,W$18)*(W$24*EXP(-W$25/($B119+273)/RGas)))+ReactionRateK3!W119</f>
        <v>0</v>
      </c>
      <c r="X119" s="73">
        <f ca="1">IF(X$2=0,0,X$22*EXP(X$23/($B119+273)/RGas)*(OFFSET('Composition%'!$B89,0,X$13)*OFFSET('Composition%'!$B89,0,X$14)))-IF(X$2=2,0,OFFSET('Composition%'!$B89,0,X$17)*OFFSET('Composition%'!$B89,0,X$18)*(X$24*EXP(-X$25/($B119+273)/RGas)))+ReactionRateK3!X119</f>
        <v>6.8594712120651559E-8</v>
      </c>
      <c r="Y119" s="73">
        <f ca="1">IF(Y$2=0,0,Y$22*EXP(Y$23/($B119+273)/RGas)*(OFFSET('Composition%'!$B89,0,Y$13)*OFFSET('Composition%'!$B89,0,Y$14)))-IF(Y$2=2,0,OFFSET('Composition%'!$B89,0,Y$17)*OFFSET('Composition%'!$B89,0,Y$18)*(Y$24*EXP(-Y$25/($B119+273)/RGas)))+ReactionRateK3!Y119</f>
        <v>3.3950327561767695E-9</v>
      </c>
      <c r="Z119" s="73">
        <f ca="1">IF(Z$2=0,0,Z$22*EXP(Z$23/($B119+273)/RGas)*(OFFSET('Composition%'!$B89,0,Z$13)*OFFSET('Composition%'!$B89,0,Z$14)))-IF(Z$2=2,0,OFFSET('Composition%'!$B89,0,Z$17)*OFFSET('Composition%'!$B89,0,Z$18)*(Z$24*EXP(-Z$25/($B119+273)/RGas)))+ReactionRateK3!Z119</f>
        <v>0</v>
      </c>
      <c r="AA119" s="73">
        <f ca="1">IF(AA$2=0,0,AA$22*EXP(AA$23/($B119+273)/RGas)*(OFFSET('Composition%'!$B89,0,AA$13)*OFFSET('Composition%'!$B89,0,AA$14)))-IF(AA$2=2,0,OFFSET('Composition%'!$B89,0,AA$17)*OFFSET('Composition%'!$B89,0,AA$18)*(AA$24*EXP(-AA$25/($B119+273)/RGas)))+ReactionRateK3!AA119</f>
        <v>0</v>
      </c>
      <c r="AB119" s="73">
        <f ca="1">IF(AB$2=0,0,AB$22*EXP(AB$23/($B119+273)/RGas)*(OFFSET('Composition%'!$B89,0,AB$13)*OFFSET('Composition%'!$B89,0,AB$14)))-IF(AB$2=2,0,OFFSET('Composition%'!$B89,0,AB$17)*OFFSET('Composition%'!$B89,0,AB$18)*(AB$24*EXP(-AB$25/($B119+273)/RGas)))+ReactionRateK3!AB119</f>
        <v>0</v>
      </c>
      <c r="AC119" s="73">
        <f ca="1">IF(AC$2=0,0,AC$22*EXP(AC$23/($B119+273)/RGas)*(OFFSET('Composition%'!$B89,0,AC$13)*OFFSET('Composition%'!$B89,0,AC$14)))-IF(AC$2=2,0,OFFSET('Composition%'!$B89,0,AC$17)*OFFSET('Composition%'!$B89,0,AC$18)*(AC$24*EXP(-AC$25/($B119+273)/RGas)))+ReactionRateK3!AC119</f>
        <v>0</v>
      </c>
      <c r="AD119" s="73">
        <f ca="1">IF(AD$2=0,0,AD$22*EXP(AD$23/($B119+273)/RGas)*(OFFSET('Composition%'!$B89,0,AD$13)*OFFSET('Composition%'!$B89,0,AD$14)))-IF(AD$2=2,0,OFFSET('Composition%'!$B89,0,AD$17)*OFFSET('Composition%'!$B89,0,AD$18)*(AD$24*EXP(-AD$25/($B119+273)/RGas)))+ReactionRateK3!AD119</f>
        <v>0</v>
      </c>
      <c r="AE119" s="73">
        <f ca="1">IF(AE$2=0,0,AE$22*EXP(AE$23/($B119+273)/RGas)*(OFFSET('Composition%'!$B89,0,AE$13)*OFFSET('Composition%'!$B89,0,AE$14)))-IF(AE$2=2,0,OFFSET('Composition%'!$B89,0,AE$17)*OFFSET('Composition%'!$B89,0,AE$18)*(AE$24*EXP(-AE$25/($B119+273)/RGas)))+ReactionRateK3!AE119</f>
        <v>0</v>
      </c>
      <c r="AF119" s="73"/>
      <c r="AG119" s="73">
        <f ca="1">IF(AG$2=0,0,AG$22*EXP(AG$23/($B119+273)/RGas)*(OFFSET('Composition%'!$B89,0,AG$13)*OFFSET('Composition%'!$B89,0,AG$14)))-IF(AG$2=2,0,OFFSET('Composition%'!$B89,0,AG$17)*OFFSET('Composition%'!$B89,0,AG$18)*(AG$24*EXP(-AG$25/($B119+273)/RGas)))+ReactionRateK3!AG119</f>
        <v>0</v>
      </c>
      <c r="AH119" s="73">
        <f ca="1">IF(AH$2=0,0,AH$22*EXP(AH$23/($B119+273)/RGas)*(OFFSET('Composition%'!$B89,0,AH$13)*OFFSET('Composition%'!$B89,0,AH$14)))-IF(AH$2=2,0,OFFSET('Composition%'!$B89,0,AH$17)*OFFSET('Composition%'!$B89,0,AH$18)*(AH$24*EXP(-AH$25/($B119+273)/RGas)))+ReactionRateK3!AH119</f>
        <v>0</v>
      </c>
      <c r="AI119" s="73">
        <f ca="1">IF(AI$2=0,0,AI$22*EXP(AI$23/($B119+273)/RGas)*(OFFSET('Composition%'!$B89,0,AI$13)*OFFSET('Composition%'!$B89,0,AI$14)))-IF(AI$2=2,0,OFFSET('Composition%'!$B89,0,AI$17)*OFFSET('Composition%'!$B89,0,AI$18)*(AI$24*EXP(-AI$25/($B119+273)/RGas)))+ReactionRateK3!AI119</f>
        <v>0</v>
      </c>
      <c r="AJ119" s="73">
        <f ca="1">IF(AJ$2=0,0,AJ$22*EXP(AJ$23/($B119+273)/RGas)*(OFFSET('Composition%'!$B89,0,AJ$13)*OFFSET('Composition%'!$B89,0,AJ$14)))-IF(AJ$2=2,0,OFFSET('Composition%'!$B89,0,AJ$17)*OFFSET('Composition%'!$B89,0,AJ$18)*(AJ$24*EXP(-AJ$25/($B119+273)/RGas)))+ReactionRateK3!AJ119</f>
        <v>0</v>
      </c>
      <c r="AK119" s="73">
        <f ca="1">IF(AK$2=0,0,AK$22*EXP(AK$23/($B119+273)/RGas)*(OFFSET('Composition%'!$B89,0,AK$13)*OFFSET('Composition%'!$B89,0,AK$14)))-IF(AK$2=2,0,OFFSET('Composition%'!$B89,0,AK$17)*OFFSET('Composition%'!$B89,0,AK$18)*(AK$24*EXP(-AK$25/($B119+273)/RGas)))+ReactionRateK3!AK119</f>
        <v>0</v>
      </c>
      <c r="AL119" s="73">
        <f ca="1">IF(AL$2=0,0,AL$22*EXP(AL$23/($B119+273)/RGas)*(OFFSET('Composition%'!$B89,0,AL$13)*OFFSET('Composition%'!$B89,0,AL$14)))-IF(AL$2=2,0,OFFSET('Composition%'!$B89,0,AL$17)*OFFSET('Composition%'!$B89,0,AL$18)*(AL$24*EXP(-AL$25/($B119+273)/RGas)))+ReactionRateK3!AL119</f>
        <v>0</v>
      </c>
      <c r="AM119" s="73"/>
      <c r="AN119" s="73">
        <f ca="1">IF(AN$2=0,0,AN$22*EXP(AN$23/($B119+273)/RGas)*(OFFSET('Composition%'!$B89,0,AN$13)*OFFSET('Composition%'!$B89,0,AN$14)))-IF(AN$2=2,0,OFFSET('Composition%'!$B89,0,AN$17)*OFFSET('Composition%'!$B89,0,AN$18)*(AN$24*EXP(-AN$25/($B119+273)/RGas)))+ReactionRateK3!AN119</f>
        <v>0</v>
      </c>
      <c r="AO119" s="73">
        <f ca="1">IF(AO$2=0,0,AO$22*EXP(AO$23/($B119+273)/RGas)*(OFFSET('Composition%'!$B89,0,AO$13)*OFFSET('Composition%'!$B89,0,AO$14)))-IF(AO$2=2,0,OFFSET('Composition%'!$B89,0,AO$17)*OFFSET('Composition%'!$B89,0,AO$18)*(AO$24*EXP(-AO$25/($B119+273)/RGas)))+ReactionRateK3!AO119</f>
        <v>0</v>
      </c>
      <c r="AP119" s="73">
        <f ca="1">IF(AP$2=0,0,AP$22*EXP(AP$23/($B119+273)/RGas)*(OFFSET('Composition%'!$B89,0,AP$13)*OFFSET('Composition%'!$B89,0,AP$14)))-IF(AP$2=2,0,OFFSET('Composition%'!$B89,0,AP$17)*OFFSET('Composition%'!$B89,0,AP$18)*(AP$24*EXP(-AP$25/($B119+273)/RGas)))+ReactionRateK3!AP119</f>
        <v>7.4386919347745421E-12</v>
      </c>
      <c r="AQ119" s="73">
        <f ca="1">IF(AQ$2=0,0,AQ$22*EXP(AQ$23/($B119+273)/RGas)*(OFFSET('Composition%'!$B89,0,AQ$13)*OFFSET('Composition%'!$B89,0,AQ$14)))-IF(AQ$2=2,0,OFFSET('Composition%'!$B89,0,AQ$17)*OFFSET('Composition%'!$B89,0,AQ$18)*(AQ$24*EXP(-AQ$25/($B119+273)/RGas)))+ReactionRateK3!AQ119</f>
        <v>0</v>
      </c>
      <c r="AR119" s="73">
        <f ca="1">IF(AR$2=0,0,AR$22*EXP(AR$23/($B119+273)/RGas)*(OFFSET('Composition%'!$B89,0,AR$13)*OFFSET('Composition%'!$B89,0,AR$14)))-IF(AR$2=2,0,OFFSET('Composition%'!$B89,0,AR$17)*OFFSET('Composition%'!$B89,0,AR$18)*(AR$24*EXP(-AR$25/($B119+273)/RGas)))+ReactionRateK3!AR119</f>
        <v>0</v>
      </c>
    </row>
    <row r="120" spans="1:44">
      <c r="A120" s="3">
        <f t="shared" si="10"/>
        <v>4.3999999999999924</v>
      </c>
      <c r="B120" s="19">
        <f ca="1">'Composition%'!B90</f>
        <v>414.5399337216943</v>
      </c>
      <c r="C120">
        <f t="shared" si="11"/>
        <v>30</v>
      </c>
      <c r="D120" s="26" t="e">
        <f>(#REF!*ReactionRateK4!C120)^3</f>
        <v>#REF!</v>
      </c>
      <c r="E120" s="4"/>
      <c r="F120" s="73">
        <f ca="1">IF(F$2=0,0,F$22*EXP(F$23/($B120+273)/RGas)*(OFFSET('Composition%'!$B90,0,F$13)*OFFSET('Composition%'!$B90,0,F$14)))-IF(F$2=2,0,OFFSET('Composition%'!$B90,0,F$17)*OFFSET('Composition%'!$B90,0,F$18)*(F$24*EXP(-F$25/($B120+273)/RGas)))+ReactionRateK3!F120</f>
        <v>5.0583694185375744E-3</v>
      </c>
      <c r="G120" s="73">
        <f ca="1">IF(G$2=0,0,G$22*EXP(G$23/($B120+273)/RGas)*(OFFSET('Composition%'!$B90,0,G$13)*OFFSET('Composition%'!$B90,0,G$14)))-IF(G$2=2,0,OFFSET('Composition%'!$B90,0,G$17)*OFFSET('Composition%'!$B90,0,G$18)*(G$24*EXP(-G$25/($B120+273)/RGas)))+ReactionRateK3!G120</f>
        <v>2.0318140554392702E-3</v>
      </c>
      <c r="H120" s="73">
        <f ca="1">IF(H$2=0,0,H$22*EXP(H$23/($B120+273)/RGas)*(OFFSET('Composition%'!$B90,0,H$13)*OFFSET('Composition%'!$B90,0,H$14)))-IF(H$2=2,0,OFFSET('Composition%'!$B90,0,H$17)*OFFSET('Composition%'!$B90,0,H$18)*(H$24*EXP(-H$25/($B120+273)/RGas)))+ReactionRateK3!H120</f>
        <v>-6.1937703950220984E-6</v>
      </c>
      <c r="I120" s="73">
        <f ca="1">IF(I$2=0,0,I$22*EXP(I$23/($B120+273)/RGas)*(OFFSET('Composition%'!$B90,0,I$13)*OFFSET('Composition%'!$B90,0,I$14)))-IF(I$2=2,0,OFFSET('Composition%'!$B90,0,I$17)*OFFSET('Composition%'!$B90,0,I$18)*(I$24*EXP(-I$25/($B120+273)/RGas)))+ReactionRateK3!I120</f>
        <v>6.3364072377196848E-6</v>
      </c>
      <c r="J120" s="73"/>
      <c r="K120" s="73">
        <f ca="1">IF(K$2=0,0,K$22*EXP(K$23/($B120+273)/RGas)*(OFFSET('Composition%'!$B90,0,K$13)*OFFSET('Composition%'!$B90,0,K$14)))-IF(K$2=2,0,OFFSET('Composition%'!$B90,0,K$17)*OFFSET('Composition%'!$B90,0,K$18)*(K$24*EXP(-K$25/($B120+273)/RGas)))+ReactionRateK3!K120</f>
        <v>1.9282695760873197E-2</v>
      </c>
      <c r="L120" s="73">
        <f ca="1">IF(L$2=0,0,L$22*EXP(L$23/($B120+273)/RGas)*(OFFSET('Composition%'!$B90,0,L$13)*OFFSET('Composition%'!$B90,0,L$14)))-IF(L$2=2,0,OFFSET('Composition%'!$B90,0,L$17)*OFFSET('Composition%'!$B90,0,L$18)*(L$24*EXP(-L$25/($B120+273)/RGas)))+ReactionRateK3!L120</f>
        <v>-4.2382230446237042E-3</v>
      </c>
      <c r="M120" s="73">
        <f ca="1">IF(M$2=0,0,M$22*EXP(M$23/($B120+273)/RGas)*(OFFSET('Composition%'!$B90,0,M$13)*OFFSET('Composition%'!$B90,0,M$14)))-IF(M$2=2,0,OFFSET('Composition%'!$B90,0,M$17)*OFFSET('Composition%'!$B90,0,M$18)*(M$24*EXP(-M$25/($B120+273)/RGas)))+ReactionRateK3!M120</f>
        <v>0</v>
      </c>
      <c r="N120" s="73"/>
      <c r="O120" s="73">
        <f ca="1">IF(O$2=0,0,O$22*EXP(O$23/($B120+273)/RGas)*(OFFSET('Composition%'!$B90,0,O$13)*OFFSET('Composition%'!$B90,0,O$14)))-IF(O$2=2,0,OFFSET('Composition%'!$B90,0,O$17)*OFFSET('Composition%'!$B90,0,O$18)*(O$24*EXP(-O$25/($B120+273)/RGas)))+ReactionRateK3!O120</f>
        <v>0</v>
      </c>
      <c r="P120" s="73">
        <f ca="1">IF(P$2=0,0,P$22*EXP(P$23/($B120+273)/RGas)*(OFFSET('Composition%'!$B90,0,P$13)*OFFSET('Composition%'!$B90,0,P$14)))-IF(P$2=2,0,OFFSET('Composition%'!$B90,0,P$17)*OFFSET('Composition%'!$B90,0,P$18)*(P$24*EXP(-P$25/($B120+273)/RGas)))+ReactionRateK3!P120</f>
        <v>2.4845801726573587E-2</v>
      </c>
      <c r="Q120" s="73">
        <f ca="1">IF(Q$2=0,0,Q$22*EXP(Q$23/($B120+273)/RGas)*(OFFSET('Composition%'!$B90,0,Q$13)*OFFSET('Composition%'!$B90,0,Q$14)))-IF(Q$2=2,0,OFFSET('Composition%'!$B90,0,Q$17)*OFFSET('Composition%'!$B90,0,Q$18)*(Q$24*EXP(-Q$25/($B120+273)/RGas)))+ReactionRateK3!Q120</f>
        <v>2.669070040062511E-4</v>
      </c>
      <c r="R120" s="73">
        <f ca="1">IF(R$2=0,0,R$22*EXP(R$23/($B120+273)/RGas)*(OFFSET('Composition%'!$B90,0,R$13)*OFFSET('Composition%'!$B90,0,R$14)))-IF(R$2=2,0,OFFSET('Composition%'!$B90,0,R$17)*OFFSET('Composition%'!$B90,0,R$18)*(R$24*EXP(-R$25/($B120+273)/RGas)))+ReactionRateK3!R120</f>
        <v>8.7190734321416781E-5</v>
      </c>
      <c r="S120" s="73"/>
      <c r="T120" s="73">
        <f ca="1">IF(T$2=0,0,T$22*EXP(T$23/($B120+273)/RGas)*(OFFSET('Composition%'!$B90,0,T$13)*OFFSET('Composition%'!$B90,0,T$14)))-IF(T$2=2,0,OFFSET('Composition%'!$B90,0,T$17)*OFFSET('Composition%'!$B90,0,T$18)*(T$24*EXP(-T$25/($B120+273)/RGas)))+ReactionRateK3!T120</f>
        <v>1.8870057517925842E-4</v>
      </c>
      <c r="U120" s="73">
        <f ca="1">IF(U$2=0,0,U$22*EXP(U$23/($B120+273)/RGas)*(OFFSET('Composition%'!$B90,0,U$13)*OFFSET('Composition%'!$B90,0,U$14)))-IF(U$2=2,0,OFFSET('Composition%'!$B90,0,U$17)*OFFSET('Composition%'!$B90,0,U$18)*(U$24*EXP(-U$25/($B120+273)/RGas)))+ReactionRateK3!U120</f>
        <v>1.1555826033636872E-6</v>
      </c>
      <c r="V120" s="73">
        <f ca="1">IF(V$2=0,0,V$22*EXP(V$23/($B120+273)/RGas)*(OFFSET('Composition%'!$B90,0,V$13)*OFFSET('Composition%'!$B90,0,V$14)))-IF(V$2=2,0,OFFSET('Composition%'!$B90,0,V$17)*OFFSET('Composition%'!$B90,0,V$18)*(V$24*EXP(-V$25/($B120+273)/RGas)))+ReactionRateK3!V120</f>
        <v>0</v>
      </c>
      <c r="W120" s="73">
        <f ca="1">IF(W$2=0,0,W$22*EXP(W$23/($B120+273)/RGas)*(OFFSET('Composition%'!$B90,0,W$13)*OFFSET('Composition%'!$B90,0,W$14)))-IF(W$2=2,0,OFFSET('Composition%'!$B90,0,W$17)*OFFSET('Composition%'!$B90,0,W$18)*(W$24*EXP(-W$25/($B120+273)/RGas)))+ReactionRateK3!W120</f>
        <v>0</v>
      </c>
      <c r="X120" s="73">
        <f ca="1">IF(X$2=0,0,X$22*EXP(X$23/($B120+273)/RGas)*(OFFSET('Composition%'!$B90,0,X$13)*OFFSET('Composition%'!$B90,0,X$14)))-IF(X$2=2,0,OFFSET('Composition%'!$B90,0,X$17)*OFFSET('Composition%'!$B90,0,X$18)*(X$24*EXP(-X$25/($B120+273)/RGas)))+ReactionRateK3!X120</f>
        <v>6.8586999235957783E-8</v>
      </c>
      <c r="Y120" s="73">
        <f ca="1">IF(Y$2=0,0,Y$22*EXP(Y$23/($B120+273)/RGas)*(OFFSET('Composition%'!$B90,0,Y$13)*OFFSET('Composition%'!$B90,0,Y$14)))-IF(Y$2=2,0,OFFSET('Composition%'!$B90,0,Y$17)*OFFSET('Composition%'!$B90,0,Y$18)*(Y$24*EXP(-Y$25/($B120+273)/RGas)))+ReactionRateK3!Y120</f>
        <v>3.3946510139787133E-9</v>
      </c>
      <c r="Z120" s="73">
        <f ca="1">IF(Z$2=0,0,Z$22*EXP(Z$23/($B120+273)/RGas)*(OFFSET('Composition%'!$B90,0,Z$13)*OFFSET('Composition%'!$B90,0,Z$14)))-IF(Z$2=2,0,OFFSET('Composition%'!$B90,0,Z$17)*OFFSET('Composition%'!$B90,0,Z$18)*(Z$24*EXP(-Z$25/($B120+273)/RGas)))+ReactionRateK3!Z120</f>
        <v>0</v>
      </c>
      <c r="AA120" s="73">
        <f ca="1">IF(AA$2=0,0,AA$22*EXP(AA$23/($B120+273)/RGas)*(OFFSET('Composition%'!$B90,0,AA$13)*OFFSET('Composition%'!$B90,0,AA$14)))-IF(AA$2=2,0,OFFSET('Composition%'!$B90,0,AA$17)*OFFSET('Composition%'!$B90,0,AA$18)*(AA$24*EXP(-AA$25/($B120+273)/RGas)))+ReactionRateK3!AA120</f>
        <v>0</v>
      </c>
      <c r="AB120" s="73">
        <f ca="1">IF(AB$2=0,0,AB$22*EXP(AB$23/($B120+273)/RGas)*(OFFSET('Composition%'!$B90,0,AB$13)*OFFSET('Composition%'!$B90,0,AB$14)))-IF(AB$2=2,0,OFFSET('Composition%'!$B90,0,AB$17)*OFFSET('Composition%'!$B90,0,AB$18)*(AB$24*EXP(-AB$25/($B120+273)/RGas)))+ReactionRateK3!AB120</f>
        <v>0</v>
      </c>
      <c r="AC120" s="73">
        <f ca="1">IF(AC$2=0,0,AC$22*EXP(AC$23/($B120+273)/RGas)*(OFFSET('Composition%'!$B90,0,AC$13)*OFFSET('Composition%'!$B90,0,AC$14)))-IF(AC$2=2,0,OFFSET('Composition%'!$B90,0,AC$17)*OFFSET('Composition%'!$B90,0,AC$18)*(AC$24*EXP(-AC$25/($B120+273)/RGas)))+ReactionRateK3!AC120</f>
        <v>0</v>
      </c>
      <c r="AD120" s="73">
        <f ca="1">IF(AD$2=0,0,AD$22*EXP(AD$23/($B120+273)/RGas)*(OFFSET('Composition%'!$B90,0,AD$13)*OFFSET('Composition%'!$B90,0,AD$14)))-IF(AD$2=2,0,OFFSET('Composition%'!$B90,0,AD$17)*OFFSET('Composition%'!$B90,0,AD$18)*(AD$24*EXP(-AD$25/($B120+273)/RGas)))+ReactionRateK3!AD120</f>
        <v>0</v>
      </c>
      <c r="AE120" s="73">
        <f ca="1">IF(AE$2=0,0,AE$22*EXP(AE$23/($B120+273)/RGas)*(OFFSET('Composition%'!$B90,0,AE$13)*OFFSET('Composition%'!$B90,0,AE$14)))-IF(AE$2=2,0,OFFSET('Composition%'!$B90,0,AE$17)*OFFSET('Composition%'!$B90,0,AE$18)*(AE$24*EXP(-AE$25/($B120+273)/RGas)))+ReactionRateK3!AE120</f>
        <v>0</v>
      </c>
      <c r="AF120" s="73"/>
      <c r="AG120" s="73">
        <f ca="1">IF(AG$2=0,0,AG$22*EXP(AG$23/($B120+273)/RGas)*(OFFSET('Composition%'!$B90,0,AG$13)*OFFSET('Composition%'!$B90,0,AG$14)))-IF(AG$2=2,0,OFFSET('Composition%'!$B90,0,AG$17)*OFFSET('Composition%'!$B90,0,AG$18)*(AG$24*EXP(-AG$25/($B120+273)/RGas)))+ReactionRateK3!AG120</f>
        <v>0</v>
      </c>
      <c r="AH120" s="73">
        <f ca="1">IF(AH$2=0,0,AH$22*EXP(AH$23/($B120+273)/RGas)*(OFFSET('Composition%'!$B90,0,AH$13)*OFFSET('Composition%'!$B90,0,AH$14)))-IF(AH$2=2,0,OFFSET('Composition%'!$B90,0,AH$17)*OFFSET('Composition%'!$B90,0,AH$18)*(AH$24*EXP(-AH$25/($B120+273)/RGas)))+ReactionRateK3!AH120</f>
        <v>0</v>
      </c>
      <c r="AI120" s="73">
        <f ca="1">IF(AI$2=0,0,AI$22*EXP(AI$23/($B120+273)/RGas)*(OFFSET('Composition%'!$B90,0,AI$13)*OFFSET('Composition%'!$B90,0,AI$14)))-IF(AI$2=2,0,OFFSET('Composition%'!$B90,0,AI$17)*OFFSET('Composition%'!$B90,0,AI$18)*(AI$24*EXP(-AI$25/($B120+273)/RGas)))+ReactionRateK3!AI120</f>
        <v>0</v>
      </c>
      <c r="AJ120" s="73">
        <f ca="1">IF(AJ$2=0,0,AJ$22*EXP(AJ$23/($B120+273)/RGas)*(OFFSET('Composition%'!$B90,0,AJ$13)*OFFSET('Composition%'!$B90,0,AJ$14)))-IF(AJ$2=2,0,OFFSET('Composition%'!$B90,0,AJ$17)*OFFSET('Composition%'!$B90,0,AJ$18)*(AJ$24*EXP(-AJ$25/($B120+273)/RGas)))+ReactionRateK3!AJ120</f>
        <v>0</v>
      </c>
      <c r="AK120" s="73">
        <f ca="1">IF(AK$2=0,0,AK$22*EXP(AK$23/($B120+273)/RGas)*(OFFSET('Composition%'!$B90,0,AK$13)*OFFSET('Composition%'!$B90,0,AK$14)))-IF(AK$2=2,0,OFFSET('Composition%'!$B90,0,AK$17)*OFFSET('Composition%'!$B90,0,AK$18)*(AK$24*EXP(-AK$25/($B120+273)/RGas)))+ReactionRateK3!AK120</f>
        <v>0</v>
      </c>
      <c r="AL120" s="73">
        <f ca="1">IF(AL$2=0,0,AL$22*EXP(AL$23/($B120+273)/RGas)*(OFFSET('Composition%'!$B90,0,AL$13)*OFFSET('Composition%'!$B90,0,AL$14)))-IF(AL$2=2,0,OFFSET('Composition%'!$B90,0,AL$17)*OFFSET('Composition%'!$B90,0,AL$18)*(AL$24*EXP(-AL$25/($B120+273)/RGas)))+ReactionRateK3!AL120</f>
        <v>0</v>
      </c>
      <c r="AM120" s="73"/>
      <c r="AN120" s="73">
        <f ca="1">IF(AN$2=0,0,AN$22*EXP(AN$23/($B120+273)/RGas)*(OFFSET('Composition%'!$B90,0,AN$13)*OFFSET('Composition%'!$B90,0,AN$14)))-IF(AN$2=2,0,OFFSET('Composition%'!$B90,0,AN$17)*OFFSET('Composition%'!$B90,0,AN$18)*(AN$24*EXP(-AN$25/($B120+273)/RGas)))+ReactionRateK3!AN120</f>
        <v>0</v>
      </c>
      <c r="AO120" s="73">
        <f ca="1">IF(AO$2=0,0,AO$22*EXP(AO$23/($B120+273)/RGas)*(OFFSET('Composition%'!$B90,0,AO$13)*OFFSET('Composition%'!$B90,0,AO$14)))-IF(AO$2=2,0,OFFSET('Composition%'!$B90,0,AO$17)*OFFSET('Composition%'!$B90,0,AO$18)*(AO$24*EXP(-AO$25/($B120+273)/RGas)))+ReactionRateK3!AO120</f>
        <v>0</v>
      </c>
      <c r="AP120" s="73">
        <f ca="1">IF(AP$2=0,0,AP$22*EXP(AP$23/($B120+273)/RGas)*(OFFSET('Composition%'!$B90,0,AP$13)*OFFSET('Composition%'!$B90,0,AP$14)))-IF(AP$2=2,0,OFFSET('Composition%'!$B90,0,AP$17)*OFFSET('Composition%'!$B90,0,AP$18)*(AP$24*EXP(-AP$25/($B120+273)/RGas)))+ReactionRateK3!AP120</f>
        <v>7.4387453754128045E-12</v>
      </c>
      <c r="AQ120" s="73">
        <f ca="1">IF(AQ$2=0,0,AQ$22*EXP(AQ$23/($B120+273)/RGas)*(OFFSET('Composition%'!$B90,0,AQ$13)*OFFSET('Composition%'!$B90,0,AQ$14)))-IF(AQ$2=2,0,OFFSET('Composition%'!$B90,0,AQ$17)*OFFSET('Composition%'!$B90,0,AQ$18)*(AQ$24*EXP(-AQ$25/($B120+273)/RGas)))+ReactionRateK3!AQ120</f>
        <v>0</v>
      </c>
      <c r="AR120" s="73">
        <f ca="1">IF(AR$2=0,0,AR$22*EXP(AR$23/($B120+273)/RGas)*(OFFSET('Composition%'!$B90,0,AR$13)*OFFSET('Composition%'!$B90,0,AR$14)))-IF(AR$2=2,0,OFFSET('Composition%'!$B90,0,AR$17)*OFFSET('Composition%'!$B90,0,AR$18)*(AR$24*EXP(-AR$25/($B120+273)/RGas)))+ReactionRateK3!AR120</f>
        <v>0</v>
      </c>
    </row>
    <row r="121" spans="1:44">
      <c r="A121" s="3">
        <f t="shared" si="10"/>
        <v>4.4499999999999922</v>
      </c>
      <c r="B121" s="19">
        <f ca="1">'Composition%'!B91</f>
        <v>414.54818932519305</v>
      </c>
      <c r="C121">
        <f t="shared" si="11"/>
        <v>30</v>
      </c>
      <c r="D121" s="26" t="e">
        <f>(#REF!*ReactionRateK4!C121)^3</f>
        <v>#REF!</v>
      </c>
      <c r="E121" s="4"/>
      <c r="F121" s="73">
        <f ca="1">IF(F$2=0,0,F$22*EXP(F$23/($B121+273)/RGas)*(OFFSET('Composition%'!$B91,0,F$13)*OFFSET('Composition%'!$B91,0,F$14)))-IF(F$2=2,0,OFFSET('Composition%'!$B91,0,F$17)*OFFSET('Composition%'!$B91,0,F$18)*(F$24*EXP(-F$25/($B121+273)/RGas)))+ReactionRateK3!F121</f>
        <v>4.9819227216055841E-3</v>
      </c>
      <c r="G121" s="73">
        <f ca="1">IF(G$2=0,0,G$22*EXP(G$23/($B121+273)/RGas)*(OFFSET('Composition%'!$B91,0,G$13)*OFFSET('Composition%'!$B91,0,G$14)))-IF(G$2=2,0,OFFSET('Composition%'!$B91,0,G$17)*OFFSET('Composition%'!$B91,0,G$18)*(G$24*EXP(-G$25/($B121+273)/RGas)))+ReactionRateK3!G121</f>
        <v>2.0026664003192371E-3</v>
      </c>
      <c r="H121" s="73">
        <f ca="1">IF(H$2=0,0,H$22*EXP(H$23/($B121+273)/RGas)*(OFFSET('Composition%'!$B91,0,H$13)*OFFSET('Composition%'!$B91,0,H$14)))-IF(H$2=2,0,OFFSET('Composition%'!$B91,0,H$17)*OFFSET('Composition%'!$B91,0,H$18)*(H$24*EXP(-H$25/($B121+273)/RGas)))+ReactionRateK3!H121</f>
        <v>-6.1488081475053055E-6</v>
      </c>
      <c r="I121" s="73">
        <f ca="1">IF(I$2=0,0,I$22*EXP(I$23/($B121+273)/RGas)*(OFFSET('Composition%'!$B91,0,I$13)*OFFSET('Composition%'!$B91,0,I$14)))-IF(I$2=2,0,OFFSET('Composition%'!$B91,0,I$17)*OFFSET('Composition%'!$B91,0,I$18)*(I$24*EXP(-I$25/($B121+273)/RGas)))+ReactionRateK3!I121</f>
        <v>5.948397397604692E-6</v>
      </c>
      <c r="J121" s="73"/>
      <c r="K121" s="73">
        <f ca="1">IF(K$2=0,0,K$22*EXP(K$23/($B121+273)/RGas)*(OFFSET('Composition%'!$B91,0,K$13)*OFFSET('Composition%'!$B91,0,K$14)))-IF(K$2=2,0,OFFSET('Composition%'!$B91,0,K$17)*OFFSET('Composition%'!$B91,0,K$18)*(K$24*EXP(-K$25/($B121+273)/RGas)))+ReactionRateK3!K121</f>
        <v>1.8825720304512596E-2</v>
      </c>
      <c r="L121" s="73">
        <f ca="1">IF(L$2=0,0,L$22*EXP(L$23/($B121+273)/RGas)*(OFFSET('Composition%'!$B91,0,L$13)*OFFSET('Composition%'!$B91,0,L$14)))-IF(L$2=2,0,OFFSET('Composition%'!$B91,0,L$17)*OFFSET('Composition%'!$B91,0,L$18)*(L$24*EXP(-L$25/($B121+273)/RGas)))+ReactionRateK3!L121</f>
        <v>-4.1785703347003563E-3</v>
      </c>
      <c r="M121" s="73">
        <f ca="1">IF(M$2=0,0,M$22*EXP(M$23/($B121+273)/RGas)*(OFFSET('Composition%'!$B91,0,M$13)*OFFSET('Composition%'!$B91,0,M$14)))-IF(M$2=2,0,OFFSET('Composition%'!$B91,0,M$17)*OFFSET('Composition%'!$B91,0,M$18)*(M$24*EXP(-M$25/($B121+273)/RGas)))+ReactionRateK3!M121</f>
        <v>0</v>
      </c>
      <c r="N121" s="73"/>
      <c r="O121" s="73">
        <f ca="1">IF(O$2=0,0,O$22*EXP(O$23/($B121+273)/RGas)*(OFFSET('Composition%'!$B91,0,O$13)*OFFSET('Composition%'!$B91,0,O$14)))-IF(O$2=2,0,OFFSET('Composition%'!$B91,0,O$17)*OFFSET('Composition%'!$B91,0,O$18)*(O$24*EXP(-O$25/($B121+273)/RGas)))+ReactionRateK3!O121</f>
        <v>0</v>
      </c>
      <c r="P121" s="73">
        <f ca="1">IF(P$2=0,0,P$22*EXP(P$23/($B121+273)/RGas)*(OFFSET('Composition%'!$B91,0,P$13)*OFFSET('Composition%'!$B91,0,P$14)))-IF(P$2=2,0,OFFSET('Composition%'!$B91,0,P$17)*OFFSET('Composition%'!$B91,0,P$18)*(P$24*EXP(-P$25/($B121+273)/RGas)))+ReactionRateK3!P121</f>
        <v>2.4664743027847089E-2</v>
      </c>
      <c r="Q121" s="73">
        <f ca="1">IF(Q$2=0,0,Q$22*EXP(Q$23/($B121+273)/RGas)*(OFFSET('Composition%'!$B91,0,Q$13)*OFFSET('Composition%'!$B91,0,Q$14)))-IF(Q$2=2,0,OFFSET('Composition%'!$B91,0,Q$17)*OFFSET('Composition%'!$B91,0,Q$18)*(Q$24*EXP(-Q$25/($B121+273)/RGas)))+ReactionRateK3!Q121</f>
        <v>2.6909510459557418E-4</v>
      </c>
      <c r="R121" s="73">
        <f ca="1">IF(R$2=0,0,R$22*EXP(R$23/($B121+273)/RGas)*(OFFSET('Composition%'!$B91,0,R$13)*OFFSET('Composition%'!$B91,0,R$14)))-IF(R$2=2,0,OFFSET('Composition%'!$B91,0,R$17)*OFFSET('Composition%'!$B91,0,R$18)*(R$24*EXP(-R$25/($B121+273)/RGas)))+ReactionRateK3!R121</f>
        <v>8.8863663639944437E-5</v>
      </c>
      <c r="S121" s="73"/>
      <c r="T121" s="73">
        <f ca="1">IF(T$2=0,0,T$22*EXP(T$23/($B121+273)/RGas)*(OFFSET('Composition%'!$B91,0,T$13)*OFFSET('Composition%'!$B91,0,T$14)))-IF(T$2=2,0,OFFSET('Composition%'!$B91,0,T$17)*OFFSET('Composition%'!$B91,0,T$18)*(T$24*EXP(-T$25/($B121+273)/RGas)))+ReactionRateK3!T121</f>
        <v>1.7584262466214566E-4</v>
      </c>
      <c r="U121" s="73">
        <f ca="1">IF(U$2=0,0,U$22*EXP(U$23/($B121+273)/RGas)*(OFFSET('Composition%'!$B91,0,U$13)*OFFSET('Composition%'!$B91,0,U$14)))-IF(U$2=2,0,OFFSET('Composition%'!$B91,0,U$17)*OFFSET('Composition%'!$B91,0,U$18)*(U$24*EXP(-U$25/($B121+273)/RGas)))+ReactionRateK3!U121</f>
        <v>1.0372414100212479E-6</v>
      </c>
      <c r="V121" s="73">
        <f ca="1">IF(V$2=0,0,V$22*EXP(V$23/($B121+273)/RGas)*(OFFSET('Composition%'!$B91,0,V$13)*OFFSET('Composition%'!$B91,0,V$14)))-IF(V$2=2,0,OFFSET('Composition%'!$B91,0,V$17)*OFFSET('Composition%'!$B91,0,V$18)*(V$24*EXP(-V$25/($B121+273)/RGas)))+ReactionRateK3!V121</f>
        <v>0</v>
      </c>
      <c r="W121" s="73">
        <f ca="1">IF(W$2=0,0,W$22*EXP(W$23/($B121+273)/RGas)*(OFFSET('Composition%'!$B91,0,W$13)*OFFSET('Composition%'!$B91,0,W$14)))-IF(W$2=2,0,OFFSET('Composition%'!$B91,0,W$17)*OFFSET('Composition%'!$B91,0,W$18)*(W$24*EXP(-W$25/($B121+273)/RGas)))+ReactionRateK3!W121</f>
        <v>0</v>
      </c>
      <c r="X121" s="73">
        <f ca="1">IF(X$2=0,0,X$22*EXP(X$23/($B121+273)/RGas)*(OFFSET('Composition%'!$B91,0,X$13)*OFFSET('Composition%'!$B91,0,X$14)))-IF(X$2=2,0,OFFSET('Composition%'!$B91,0,X$17)*OFFSET('Composition%'!$B91,0,X$18)*(X$24*EXP(-X$25/($B121+273)/RGas)))+ReactionRateK3!X121</f>
        <v>6.8579812636725204E-8</v>
      </c>
      <c r="Y121" s="73">
        <f ca="1">IF(Y$2=0,0,Y$22*EXP(Y$23/($B121+273)/RGas)*(OFFSET('Composition%'!$B91,0,Y$13)*OFFSET('Composition%'!$B91,0,Y$14)))-IF(Y$2=2,0,OFFSET('Composition%'!$B91,0,Y$17)*OFFSET('Composition%'!$B91,0,Y$18)*(Y$24*EXP(-Y$25/($B121+273)/RGas)))+ReactionRateK3!Y121</f>
        <v>3.3942953197998798E-9</v>
      </c>
      <c r="Z121" s="73">
        <f ca="1">IF(Z$2=0,0,Z$22*EXP(Z$23/($B121+273)/RGas)*(OFFSET('Composition%'!$B91,0,Z$13)*OFFSET('Composition%'!$B91,0,Z$14)))-IF(Z$2=2,0,OFFSET('Composition%'!$B91,0,Z$17)*OFFSET('Composition%'!$B91,0,Z$18)*(Z$24*EXP(-Z$25/($B121+273)/RGas)))+ReactionRateK3!Z121</f>
        <v>0</v>
      </c>
      <c r="AA121" s="73">
        <f ca="1">IF(AA$2=0,0,AA$22*EXP(AA$23/($B121+273)/RGas)*(OFFSET('Composition%'!$B91,0,AA$13)*OFFSET('Composition%'!$B91,0,AA$14)))-IF(AA$2=2,0,OFFSET('Composition%'!$B91,0,AA$17)*OFFSET('Composition%'!$B91,0,AA$18)*(AA$24*EXP(-AA$25/($B121+273)/RGas)))+ReactionRateK3!AA121</f>
        <v>0</v>
      </c>
      <c r="AB121" s="73">
        <f ca="1">IF(AB$2=0,0,AB$22*EXP(AB$23/($B121+273)/RGas)*(OFFSET('Composition%'!$B91,0,AB$13)*OFFSET('Composition%'!$B91,0,AB$14)))-IF(AB$2=2,0,OFFSET('Composition%'!$B91,0,AB$17)*OFFSET('Composition%'!$B91,0,AB$18)*(AB$24*EXP(-AB$25/($B121+273)/RGas)))+ReactionRateK3!AB121</f>
        <v>0</v>
      </c>
      <c r="AC121" s="73">
        <f ca="1">IF(AC$2=0,0,AC$22*EXP(AC$23/($B121+273)/RGas)*(OFFSET('Composition%'!$B91,0,AC$13)*OFFSET('Composition%'!$B91,0,AC$14)))-IF(AC$2=2,0,OFFSET('Composition%'!$B91,0,AC$17)*OFFSET('Composition%'!$B91,0,AC$18)*(AC$24*EXP(-AC$25/($B121+273)/RGas)))+ReactionRateK3!AC121</f>
        <v>0</v>
      </c>
      <c r="AD121" s="73">
        <f ca="1">IF(AD$2=0,0,AD$22*EXP(AD$23/($B121+273)/RGas)*(OFFSET('Composition%'!$B91,0,AD$13)*OFFSET('Composition%'!$B91,0,AD$14)))-IF(AD$2=2,0,OFFSET('Composition%'!$B91,0,AD$17)*OFFSET('Composition%'!$B91,0,AD$18)*(AD$24*EXP(-AD$25/($B121+273)/RGas)))+ReactionRateK3!AD121</f>
        <v>0</v>
      </c>
      <c r="AE121" s="73">
        <f ca="1">IF(AE$2=0,0,AE$22*EXP(AE$23/($B121+273)/RGas)*(OFFSET('Composition%'!$B91,0,AE$13)*OFFSET('Composition%'!$B91,0,AE$14)))-IF(AE$2=2,0,OFFSET('Composition%'!$B91,0,AE$17)*OFFSET('Composition%'!$B91,0,AE$18)*(AE$24*EXP(-AE$25/($B121+273)/RGas)))+ReactionRateK3!AE121</f>
        <v>0</v>
      </c>
      <c r="AF121" s="73"/>
      <c r="AG121" s="73">
        <f ca="1">IF(AG$2=0,0,AG$22*EXP(AG$23/($B121+273)/RGas)*(OFFSET('Composition%'!$B91,0,AG$13)*OFFSET('Composition%'!$B91,0,AG$14)))-IF(AG$2=2,0,OFFSET('Composition%'!$B91,0,AG$17)*OFFSET('Composition%'!$B91,0,AG$18)*(AG$24*EXP(-AG$25/($B121+273)/RGas)))+ReactionRateK3!AG121</f>
        <v>0</v>
      </c>
      <c r="AH121" s="73">
        <f ca="1">IF(AH$2=0,0,AH$22*EXP(AH$23/($B121+273)/RGas)*(OFFSET('Composition%'!$B91,0,AH$13)*OFFSET('Composition%'!$B91,0,AH$14)))-IF(AH$2=2,0,OFFSET('Composition%'!$B91,0,AH$17)*OFFSET('Composition%'!$B91,0,AH$18)*(AH$24*EXP(-AH$25/($B121+273)/RGas)))+ReactionRateK3!AH121</f>
        <v>0</v>
      </c>
      <c r="AI121" s="73">
        <f ca="1">IF(AI$2=0,0,AI$22*EXP(AI$23/($B121+273)/RGas)*(OFFSET('Composition%'!$B91,0,AI$13)*OFFSET('Composition%'!$B91,0,AI$14)))-IF(AI$2=2,0,OFFSET('Composition%'!$B91,0,AI$17)*OFFSET('Composition%'!$B91,0,AI$18)*(AI$24*EXP(-AI$25/($B121+273)/RGas)))+ReactionRateK3!AI121</f>
        <v>0</v>
      </c>
      <c r="AJ121" s="73">
        <f ca="1">IF(AJ$2=0,0,AJ$22*EXP(AJ$23/($B121+273)/RGas)*(OFFSET('Composition%'!$B91,0,AJ$13)*OFFSET('Composition%'!$B91,0,AJ$14)))-IF(AJ$2=2,0,OFFSET('Composition%'!$B91,0,AJ$17)*OFFSET('Composition%'!$B91,0,AJ$18)*(AJ$24*EXP(-AJ$25/($B121+273)/RGas)))+ReactionRateK3!AJ121</f>
        <v>0</v>
      </c>
      <c r="AK121" s="73">
        <f ca="1">IF(AK$2=0,0,AK$22*EXP(AK$23/($B121+273)/RGas)*(OFFSET('Composition%'!$B91,0,AK$13)*OFFSET('Composition%'!$B91,0,AK$14)))-IF(AK$2=2,0,OFFSET('Composition%'!$B91,0,AK$17)*OFFSET('Composition%'!$B91,0,AK$18)*(AK$24*EXP(-AK$25/($B121+273)/RGas)))+ReactionRateK3!AK121</f>
        <v>0</v>
      </c>
      <c r="AL121" s="73">
        <f ca="1">IF(AL$2=0,0,AL$22*EXP(AL$23/($B121+273)/RGas)*(OFFSET('Composition%'!$B91,0,AL$13)*OFFSET('Composition%'!$B91,0,AL$14)))-IF(AL$2=2,0,OFFSET('Composition%'!$B91,0,AL$17)*OFFSET('Composition%'!$B91,0,AL$18)*(AL$24*EXP(-AL$25/($B121+273)/RGas)))+ReactionRateK3!AL121</f>
        <v>0</v>
      </c>
      <c r="AM121" s="73"/>
      <c r="AN121" s="73">
        <f ca="1">IF(AN$2=0,0,AN$22*EXP(AN$23/($B121+273)/RGas)*(OFFSET('Composition%'!$B91,0,AN$13)*OFFSET('Composition%'!$B91,0,AN$14)))-IF(AN$2=2,0,OFFSET('Composition%'!$B91,0,AN$17)*OFFSET('Composition%'!$B91,0,AN$18)*(AN$24*EXP(-AN$25/($B121+273)/RGas)))+ReactionRateK3!AN121</f>
        <v>0</v>
      </c>
      <c r="AO121" s="73">
        <f ca="1">IF(AO$2=0,0,AO$22*EXP(AO$23/($B121+273)/RGas)*(OFFSET('Composition%'!$B91,0,AO$13)*OFFSET('Composition%'!$B91,0,AO$14)))-IF(AO$2=2,0,OFFSET('Composition%'!$B91,0,AO$17)*OFFSET('Composition%'!$B91,0,AO$18)*(AO$24*EXP(-AO$25/($B121+273)/RGas)))+ReactionRateK3!AO121</f>
        <v>0</v>
      </c>
      <c r="AP121" s="73">
        <f ca="1">IF(AP$2=0,0,AP$22*EXP(AP$23/($B121+273)/RGas)*(OFFSET('Composition%'!$B91,0,AP$13)*OFFSET('Composition%'!$B91,0,AP$14)))-IF(AP$2=2,0,OFFSET('Composition%'!$B91,0,AP$17)*OFFSET('Composition%'!$B91,0,AP$18)*(AP$24*EXP(-AP$25/($B121+273)/RGas)))+ReactionRateK3!AP121</f>
        <v>7.4387933707785011E-12</v>
      </c>
      <c r="AQ121" s="73">
        <f ca="1">IF(AQ$2=0,0,AQ$22*EXP(AQ$23/($B121+273)/RGas)*(OFFSET('Composition%'!$B91,0,AQ$13)*OFFSET('Composition%'!$B91,0,AQ$14)))-IF(AQ$2=2,0,OFFSET('Composition%'!$B91,0,AQ$17)*OFFSET('Composition%'!$B91,0,AQ$18)*(AQ$24*EXP(-AQ$25/($B121+273)/RGas)))+ReactionRateK3!AQ121</f>
        <v>0</v>
      </c>
      <c r="AR121" s="73">
        <f ca="1">IF(AR$2=0,0,AR$22*EXP(AR$23/($B121+273)/RGas)*(OFFSET('Composition%'!$B91,0,AR$13)*OFFSET('Composition%'!$B91,0,AR$14)))-IF(AR$2=2,0,OFFSET('Composition%'!$B91,0,AR$17)*OFFSET('Composition%'!$B91,0,AR$18)*(AR$24*EXP(-AR$25/($B121+273)/RGas)))+ReactionRateK3!AR121</f>
        <v>0</v>
      </c>
    </row>
    <row r="122" spans="1:44">
      <c r="A122" s="3">
        <f t="shared" si="10"/>
        <v>4.499999999999992</v>
      </c>
      <c r="B122" s="19">
        <f ca="1">'Composition%'!B92</f>
        <v>414.55630246278406</v>
      </c>
      <c r="C122">
        <f t="shared" si="11"/>
        <v>30</v>
      </c>
      <c r="D122" s="26" t="e">
        <f>(#REF!*ReactionRateK4!C122)^3</f>
        <v>#REF!</v>
      </c>
      <c r="E122" s="4"/>
      <c r="F122" s="73">
        <f ca="1">IF(F$2=0,0,F$22*EXP(F$23/($B122+273)/RGas)*(OFFSET('Composition%'!$B92,0,F$13)*OFFSET('Composition%'!$B92,0,F$14)))-IF(F$2=2,0,OFFSET('Composition%'!$B92,0,F$17)*OFFSET('Composition%'!$B92,0,F$18)*(F$24*EXP(-F$25/($B122+273)/RGas)))+ReactionRateK3!F122</f>
        <v>4.9071980052441408E-3</v>
      </c>
      <c r="G122" s="73">
        <f ca="1">IF(G$2=0,0,G$22*EXP(G$23/($B122+273)/RGas)*(OFFSET('Composition%'!$B92,0,G$13)*OFFSET('Composition%'!$B92,0,G$14)))-IF(G$2=2,0,OFFSET('Composition%'!$B92,0,G$17)*OFFSET('Composition%'!$B92,0,G$18)*(G$24*EXP(-G$25/($B122+273)/RGas)))+ReactionRateK3!G122</f>
        <v>1.974124488132304E-3</v>
      </c>
      <c r="H122" s="73">
        <f ca="1">IF(H$2=0,0,H$22*EXP(H$23/($B122+273)/RGas)*(OFFSET('Composition%'!$B92,0,H$13)*OFFSET('Composition%'!$B92,0,H$14)))-IF(H$2=2,0,OFFSET('Composition%'!$B92,0,H$17)*OFFSET('Composition%'!$B92,0,H$18)*(H$24*EXP(-H$25/($B122+273)/RGas)))+ReactionRateK3!H122</f>
        <v>-6.1032683408497989E-6</v>
      </c>
      <c r="I122" s="73">
        <f ca="1">IF(I$2=0,0,I$22*EXP(I$23/($B122+273)/RGas)*(OFFSET('Composition%'!$B92,0,I$13)*OFFSET('Composition%'!$B92,0,I$14)))-IF(I$2=2,0,OFFSET('Composition%'!$B92,0,I$17)*OFFSET('Composition%'!$B92,0,I$18)*(I$24*EXP(-I$25/($B122+273)/RGas)))+ReactionRateK3!I122</f>
        <v>5.5810769183923602E-6</v>
      </c>
      <c r="J122" s="73"/>
      <c r="K122" s="73">
        <f ca="1">IF(K$2=0,0,K$22*EXP(K$23/($B122+273)/RGas)*(OFFSET('Composition%'!$B92,0,K$13)*OFFSET('Composition%'!$B92,0,K$14)))-IF(K$2=2,0,OFFSET('Composition%'!$B92,0,K$17)*OFFSET('Composition%'!$B92,0,K$18)*(K$24*EXP(-K$25/($B122+273)/RGas)))+ReactionRateK3!K122</f>
        <v>1.8376560594414393E-2</v>
      </c>
      <c r="L122" s="73">
        <f ca="1">IF(L$2=0,0,L$22*EXP(L$23/($B122+273)/RGas)*(OFFSET('Composition%'!$B92,0,L$13)*OFFSET('Composition%'!$B92,0,L$14)))-IF(L$2=2,0,OFFSET('Composition%'!$B92,0,L$17)*OFFSET('Composition%'!$B92,0,L$18)*(L$24*EXP(-L$25/($B122+273)/RGas)))+ReactionRateK3!L122</f>
        <v>-4.1211358840441614E-3</v>
      </c>
      <c r="M122" s="73">
        <f ca="1">IF(M$2=0,0,M$22*EXP(M$23/($B122+273)/RGas)*(OFFSET('Composition%'!$B92,0,M$13)*OFFSET('Composition%'!$B92,0,M$14)))-IF(M$2=2,0,OFFSET('Composition%'!$B92,0,M$17)*OFFSET('Composition%'!$B92,0,M$18)*(M$24*EXP(-M$25/($B122+273)/RGas)))+ReactionRateK3!M122</f>
        <v>0</v>
      </c>
      <c r="N122" s="73"/>
      <c r="O122" s="73">
        <f ca="1">IF(O$2=0,0,O$22*EXP(O$23/($B122+273)/RGas)*(OFFSET('Composition%'!$B92,0,O$13)*OFFSET('Composition%'!$B92,0,O$14)))-IF(O$2=2,0,OFFSET('Composition%'!$B92,0,O$17)*OFFSET('Composition%'!$B92,0,O$18)*(O$24*EXP(-O$25/($B122+273)/RGas)))+ReactionRateK3!O122</f>
        <v>0</v>
      </c>
      <c r="P122" s="73">
        <f ca="1">IF(P$2=0,0,P$22*EXP(P$23/($B122+273)/RGas)*(OFFSET('Composition%'!$B92,0,P$13)*OFFSET('Composition%'!$B92,0,P$14)))-IF(P$2=2,0,OFFSET('Composition%'!$B92,0,P$17)*OFFSET('Composition%'!$B92,0,P$18)*(P$24*EXP(-P$25/($B122+273)/RGas)))+ReactionRateK3!P122</f>
        <v>2.4481425077147942E-2</v>
      </c>
      <c r="Q122" s="73">
        <f ca="1">IF(Q$2=0,0,Q$22*EXP(Q$23/($B122+273)/RGas)*(OFFSET('Composition%'!$B92,0,Q$13)*OFFSET('Composition%'!$B92,0,Q$14)))-IF(Q$2=2,0,OFFSET('Composition%'!$B92,0,Q$17)*OFFSET('Composition%'!$B92,0,Q$18)*(Q$24*EXP(-Q$25/($B122+273)/RGas)))+ReactionRateK3!Q122</f>
        <v>2.7123736648221092E-4</v>
      </c>
      <c r="R122" s="73">
        <f ca="1">IF(R$2=0,0,R$22*EXP(R$23/($B122+273)/RGas)*(OFFSET('Composition%'!$B92,0,R$13)*OFFSET('Composition%'!$B92,0,R$14)))-IF(R$2=2,0,OFFSET('Composition%'!$B92,0,R$17)*OFFSET('Composition%'!$B92,0,R$18)*(R$24*EXP(-R$25/($B122+273)/RGas)))+ReactionRateK3!R122</f>
        <v>9.0534716687736092E-5</v>
      </c>
      <c r="S122" s="73"/>
      <c r="T122" s="73">
        <f ca="1">IF(T$2=0,0,T$22*EXP(T$23/($B122+273)/RGas)*(OFFSET('Composition%'!$B92,0,T$13)*OFFSET('Composition%'!$B92,0,T$14)))-IF(T$2=2,0,OFFSET('Composition%'!$B92,0,T$17)*OFFSET('Composition%'!$B92,0,T$18)*(T$24*EXP(-T$25/($B122+273)/RGas)))+ReactionRateK3!T122</f>
        <v>1.638854870339798E-4</v>
      </c>
      <c r="U122" s="73">
        <f ca="1">IF(U$2=0,0,U$22*EXP(U$23/($B122+273)/RGas)*(OFFSET('Composition%'!$B92,0,U$13)*OFFSET('Composition%'!$B92,0,U$14)))-IF(U$2=2,0,OFFSET('Composition%'!$B92,0,U$17)*OFFSET('Composition%'!$B92,0,U$18)*(U$24*EXP(-U$25/($B122+273)/RGas)))+ReactionRateK3!U122</f>
        <v>9.3102546829647563E-7</v>
      </c>
      <c r="V122" s="73">
        <f ca="1">IF(V$2=0,0,V$22*EXP(V$23/($B122+273)/RGas)*(OFFSET('Composition%'!$B92,0,V$13)*OFFSET('Composition%'!$B92,0,V$14)))-IF(V$2=2,0,OFFSET('Composition%'!$B92,0,V$17)*OFFSET('Composition%'!$B92,0,V$18)*(V$24*EXP(-V$25/($B122+273)/RGas)))+ReactionRateK3!V122</f>
        <v>0</v>
      </c>
      <c r="W122" s="73">
        <f ca="1">IF(W$2=0,0,W$22*EXP(W$23/($B122+273)/RGas)*(OFFSET('Composition%'!$B92,0,W$13)*OFFSET('Composition%'!$B92,0,W$14)))-IF(W$2=2,0,OFFSET('Composition%'!$B92,0,W$17)*OFFSET('Composition%'!$B92,0,W$18)*(W$24*EXP(-W$25/($B122+273)/RGas)))+ReactionRateK3!W122</f>
        <v>0</v>
      </c>
      <c r="X122" s="73">
        <f ca="1">IF(X$2=0,0,X$22*EXP(X$23/($B122+273)/RGas)*(OFFSET('Composition%'!$B92,0,X$13)*OFFSET('Composition%'!$B92,0,X$14)))-IF(X$2=2,0,OFFSET('Composition%'!$B92,0,X$17)*OFFSET('Composition%'!$B92,0,X$18)*(X$24*EXP(-X$25/($B122+273)/RGas)))+ReactionRateK3!X122</f>
        <v>6.857311786784627E-8</v>
      </c>
      <c r="Y122" s="73">
        <f ca="1">IF(Y$2=0,0,Y$22*EXP(Y$23/($B122+273)/RGas)*(OFFSET('Composition%'!$B92,0,Y$13)*OFFSET('Composition%'!$B92,0,Y$14)))-IF(Y$2=2,0,OFFSET('Composition%'!$B92,0,Y$17)*OFFSET('Composition%'!$B92,0,Y$18)*(Y$24*EXP(-Y$25/($B122+273)/RGas)))+ReactionRateK3!Y122</f>
        <v>3.3939639683161227E-9</v>
      </c>
      <c r="Z122" s="73">
        <f ca="1">IF(Z$2=0,0,Z$22*EXP(Z$23/($B122+273)/RGas)*(OFFSET('Composition%'!$B92,0,Z$13)*OFFSET('Composition%'!$B92,0,Z$14)))-IF(Z$2=2,0,OFFSET('Composition%'!$B92,0,Z$17)*OFFSET('Composition%'!$B92,0,Z$18)*(Z$24*EXP(-Z$25/($B122+273)/RGas)))+ReactionRateK3!Z122</f>
        <v>0</v>
      </c>
      <c r="AA122" s="73">
        <f ca="1">IF(AA$2=0,0,AA$22*EXP(AA$23/($B122+273)/RGas)*(OFFSET('Composition%'!$B92,0,AA$13)*OFFSET('Composition%'!$B92,0,AA$14)))-IF(AA$2=2,0,OFFSET('Composition%'!$B92,0,AA$17)*OFFSET('Composition%'!$B92,0,AA$18)*(AA$24*EXP(-AA$25/($B122+273)/RGas)))+ReactionRateK3!AA122</f>
        <v>0</v>
      </c>
      <c r="AB122" s="73">
        <f ca="1">IF(AB$2=0,0,AB$22*EXP(AB$23/($B122+273)/RGas)*(OFFSET('Composition%'!$B92,0,AB$13)*OFFSET('Composition%'!$B92,0,AB$14)))-IF(AB$2=2,0,OFFSET('Composition%'!$B92,0,AB$17)*OFFSET('Composition%'!$B92,0,AB$18)*(AB$24*EXP(-AB$25/($B122+273)/RGas)))+ReactionRateK3!AB122</f>
        <v>0</v>
      </c>
      <c r="AC122" s="73">
        <f ca="1">IF(AC$2=0,0,AC$22*EXP(AC$23/($B122+273)/RGas)*(OFFSET('Composition%'!$B92,0,AC$13)*OFFSET('Composition%'!$B92,0,AC$14)))-IF(AC$2=2,0,OFFSET('Composition%'!$B92,0,AC$17)*OFFSET('Composition%'!$B92,0,AC$18)*(AC$24*EXP(-AC$25/($B122+273)/RGas)))+ReactionRateK3!AC122</f>
        <v>0</v>
      </c>
      <c r="AD122" s="73">
        <f ca="1">IF(AD$2=0,0,AD$22*EXP(AD$23/($B122+273)/RGas)*(OFFSET('Composition%'!$B92,0,AD$13)*OFFSET('Composition%'!$B92,0,AD$14)))-IF(AD$2=2,0,OFFSET('Composition%'!$B92,0,AD$17)*OFFSET('Composition%'!$B92,0,AD$18)*(AD$24*EXP(-AD$25/($B122+273)/RGas)))+ReactionRateK3!AD122</f>
        <v>0</v>
      </c>
      <c r="AE122" s="73">
        <f ca="1">IF(AE$2=0,0,AE$22*EXP(AE$23/($B122+273)/RGas)*(OFFSET('Composition%'!$B92,0,AE$13)*OFFSET('Composition%'!$B92,0,AE$14)))-IF(AE$2=2,0,OFFSET('Composition%'!$B92,0,AE$17)*OFFSET('Composition%'!$B92,0,AE$18)*(AE$24*EXP(-AE$25/($B122+273)/RGas)))+ReactionRateK3!AE122</f>
        <v>0</v>
      </c>
      <c r="AF122" s="73"/>
      <c r="AG122" s="73">
        <f ca="1">IF(AG$2=0,0,AG$22*EXP(AG$23/($B122+273)/RGas)*(OFFSET('Composition%'!$B92,0,AG$13)*OFFSET('Composition%'!$B92,0,AG$14)))-IF(AG$2=2,0,OFFSET('Composition%'!$B92,0,AG$17)*OFFSET('Composition%'!$B92,0,AG$18)*(AG$24*EXP(-AG$25/($B122+273)/RGas)))+ReactionRateK3!AG122</f>
        <v>0</v>
      </c>
      <c r="AH122" s="73">
        <f ca="1">IF(AH$2=0,0,AH$22*EXP(AH$23/($B122+273)/RGas)*(OFFSET('Composition%'!$B92,0,AH$13)*OFFSET('Composition%'!$B92,0,AH$14)))-IF(AH$2=2,0,OFFSET('Composition%'!$B92,0,AH$17)*OFFSET('Composition%'!$B92,0,AH$18)*(AH$24*EXP(-AH$25/($B122+273)/RGas)))+ReactionRateK3!AH122</f>
        <v>0</v>
      </c>
      <c r="AI122" s="73">
        <f ca="1">IF(AI$2=0,0,AI$22*EXP(AI$23/($B122+273)/RGas)*(OFFSET('Composition%'!$B92,0,AI$13)*OFFSET('Composition%'!$B92,0,AI$14)))-IF(AI$2=2,0,OFFSET('Composition%'!$B92,0,AI$17)*OFFSET('Composition%'!$B92,0,AI$18)*(AI$24*EXP(-AI$25/($B122+273)/RGas)))+ReactionRateK3!AI122</f>
        <v>0</v>
      </c>
      <c r="AJ122" s="73">
        <f ca="1">IF(AJ$2=0,0,AJ$22*EXP(AJ$23/($B122+273)/RGas)*(OFFSET('Composition%'!$B92,0,AJ$13)*OFFSET('Composition%'!$B92,0,AJ$14)))-IF(AJ$2=2,0,OFFSET('Composition%'!$B92,0,AJ$17)*OFFSET('Composition%'!$B92,0,AJ$18)*(AJ$24*EXP(-AJ$25/($B122+273)/RGas)))+ReactionRateK3!AJ122</f>
        <v>0</v>
      </c>
      <c r="AK122" s="73">
        <f ca="1">IF(AK$2=0,0,AK$22*EXP(AK$23/($B122+273)/RGas)*(OFFSET('Composition%'!$B92,0,AK$13)*OFFSET('Composition%'!$B92,0,AK$14)))-IF(AK$2=2,0,OFFSET('Composition%'!$B92,0,AK$17)*OFFSET('Composition%'!$B92,0,AK$18)*(AK$24*EXP(-AK$25/($B122+273)/RGas)))+ReactionRateK3!AK122</f>
        <v>0</v>
      </c>
      <c r="AL122" s="73">
        <f ca="1">IF(AL$2=0,0,AL$22*EXP(AL$23/($B122+273)/RGas)*(OFFSET('Composition%'!$B92,0,AL$13)*OFFSET('Composition%'!$B92,0,AL$14)))-IF(AL$2=2,0,OFFSET('Composition%'!$B92,0,AL$17)*OFFSET('Composition%'!$B92,0,AL$18)*(AL$24*EXP(-AL$25/($B122+273)/RGas)))+ReactionRateK3!AL122</f>
        <v>0</v>
      </c>
      <c r="AM122" s="73"/>
      <c r="AN122" s="73">
        <f ca="1">IF(AN$2=0,0,AN$22*EXP(AN$23/($B122+273)/RGas)*(OFFSET('Composition%'!$B92,0,AN$13)*OFFSET('Composition%'!$B92,0,AN$14)))-IF(AN$2=2,0,OFFSET('Composition%'!$B92,0,AN$17)*OFFSET('Composition%'!$B92,0,AN$18)*(AN$24*EXP(-AN$25/($B122+273)/RGas)))+ReactionRateK3!AN122</f>
        <v>0</v>
      </c>
      <c r="AO122" s="73">
        <f ca="1">IF(AO$2=0,0,AO$22*EXP(AO$23/($B122+273)/RGas)*(OFFSET('Composition%'!$B92,0,AO$13)*OFFSET('Composition%'!$B92,0,AO$14)))-IF(AO$2=2,0,OFFSET('Composition%'!$B92,0,AO$17)*OFFSET('Composition%'!$B92,0,AO$18)*(AO$24*EXP(-AO$25/($B122+273)/RGas)))+ReactionRateK3!AO122</f>
        <v>0</v>
      </c>
      <c r="AP122" s="73">
        <f ca="1">IF(AP$2=0,0,AP$22*EXP(AP$23/($B122+273)/RGas)*(OFFSET('Composition%'!$B92,0,AP$13)*OFFSET('Composition%'!$B92,0,AP$14)))-IF(AP$2=2,0,OFFSET('Composition%'!$B92,0,AP$17)*OFFSET('Composition%'!$B92,0,AP$18)*(AP$24*EXP(-AP$25/($B122+273)/RGas)))+ReactionRateK3!AP122</f>
        <v>7.438836422533779E-12</v>
      </c>
      <c r="AQ122" s="73">
        <f ca="1">IF(AQ$2=0,0,AQ$22*EXP(AQ$23/($B122+273)/RGas)*(OFFSET('Composition%'!$B92,0,AQ$13)*OFFSET('Composition%'!$B92,0,AQ$14)))-IF(AQ$2=2,0,OFFSET('Composition%'!$B92,0,AQ$17)*OFFSET('Composition%'!$B92,0,AQ$18)*(AQ$24*EXP(-AQ$25/($B122+273)/RGas)))+ReactionRateK3!AQ122</f>
        <v>0</v>
      </c>
      <c r="AR122" s="73">
        <f ca="1">IF(AR$2=0,0,AR$22*EXP(AR$23/($B122+273)/RGas)*(OFFSET('Composition%'!$B92,0,AR$13)*OFFSET('Composition%'!$B92,0,AR$14)))-IF(AR$2=2,0,OFFSET('Composition%'!$B92,0,AR$17)*OFFSET('Composition%'!$B92,0,AR$18)*(AR$24*EXP(-AR$25/($B122+273)/RGas)))+ReactionRateK3!AR122</f>
        <v>0</v>
      </c>
    </row>
    <row r="123" spans="1:44">
      <c r="A123" s="3">
        <f t="shared" si="10"/>
        <v>4.5499999999999918</v>
      </c>
      <c r="B123" s="19">
        <f ca="1">'Composition%'!B93</f>
        <v>414.56429168106376</v>
      </c>
      <c r="C123">
        <f t="shared" si="11"/>
        <v>30</v>
      </c>
      <c r="D123" s="26" t="e">
        <f>(#REF!*ReactionRateK4!C123)^3</f>
        <v>#REF!</v>
      </c>
      <c r="E123" s="4"/>
      <c r="F123" s="73">
        <f ca="1">IF(F$2=0,0,F$22*EXP(F$23/($B123+273)/RGas)*(OFFSET('Composition%'!$B93,0,F$13)*OFFSET('Composition%'!$B93,0,F$14)))-IF(F$2=2,0,OFFSET('Composition%'!$B93,0,F$17)*OFFSET('Composition%'!$B93,0,F$18)*(F$24*EXP(-F$25/($B123+273)/RGas)))+ReactionRateK3!F123</f>
        <v>4.8341440104296652E-3</v>
      </c>
      <c r="G123" s="73">
        <f ca="1">IF(G$2=0,0,G$22*EXP(G$23/($B123+273)/RGas)*(OFFSET('Composition%'!$B93,0,G$13)*OFFSET('Composition%'!$B93,0,G$14)))-IF(G$2=2,0,OFFSET('Composition%'!$B93,0,G$17)*OFFSET('Composition%'!$B93,0,G$18)*(G$24*EXP(-G$25/($B123+273)/RGas)))+ReactionRateK3!G123</f>
        <v>1.9461715344007481E-3</v>
      </c>
      <c r="H123" s="73">
        <f ca="1">IF(H$2=0,0,H$22*EXP(H$23/($B123+273)/RGas)*(OFFSET('Composition%'!$B93,0,H$13)*OFFSET('Composition%'!$B93,0,H$14)))-IF(H$2=2,0,OFFSET('Composition%'!$B93,0,H$17)*OFFSET('Composition%'!$B93,0,H$18)*(H$24*EXP(-H$25/($B123+273)/RGas)))+ReactionRateK3!H123</f>
        <v>-6.057207569141928E-6</v>
      </c>
      <c r="I123" s="73">
        <f ca="1">IF(I$2=0,0,I$22*EXP(I$23/($B123+273)/RGas)*(OFFSET('Composition%'!$B93,0,I$13)*OFFSET('Composition%'!$B93,0,I$14)))-IF(I$2=2,0,OFFSET('Composition%'!$B93,0,I$17)*OFFSET('Composition%'!$B93,0,I$18)*(I$24*EXP(-I$25/($B123+273)/RGas)))+ReactionRateK3!I123</f>
        <v>5.2339472248230536E-6</v>
      </c>
      <c r="J123" s="73"/>
      <c r="K123" s="73">
        <f ca="1">IF(K$2=0,0,K$22*EXP(K$23/($B123+273)/RGas)*(OFFSET('Composition%'!$B93,0,K$13)*OFFSET('Composition%'!$B93,0,K$14)))-IF(K$2=2,0,OFFSET('Composition%'!$B93,0,K$17)*OFFSET('Composition%'!$B93,0,K$18)*(K$24*EXP(-K$25/($B123+273)/RGas)))+ReactionRateK3!K123</f>
        <v>1.7935154945613582E-2</v>
      </c>
      <c r="L123" s="73">
        <f ca="1">IF(L$2=0,0,L$22*EXP(L$23/($B123+273)/RGas)*(OFFSET('Composition%'!$B93,0,L$13)*OFFSET('Composition%'!$B93,0,L$14)))-IF(L$2=2,0,OFFSET('Composition%'!$B93,0,L$17)*OFFSET('Composition%'!$B93,0,L$18)*(L$24*EXP(-L$25/($B123+273)/RGas)))+ReactionRateK3!L123</f>
        <v>-4.0650311087382989E-3</v>
      </c>
      <c r="M123" s="73">
        <f ca="1">IF(M$2=0,0,M$22*EXP(M$23/($B123+273)/RGas)*(OFFSET('Composition%'!$B93,0,M$13)*OFFSET('Composition%'!$B93,0,M$14)))-IF(M$2=2,0,OFFSET('Composition%'!$B93,0,M$17)*OFFSET('Composition%'!$B93,0,M$18)*(M$24*EXP(-M$25/($B123+273)/RGas)))+ReactionRateK3!M123</f>
        <v>0</v>
      </c>
      <c r="N123" s="73"/>
      <c r="O123" s="73">
        <f ca="1">IF(O$2=0,0,O$22*EXP(O$23/($B123+273)/RGas)*(OFFSET('Composition%'!$B93,0,O$13)*OFFSET('Composition%'!$B93,0,O$14)))-IF(O$2=2,0,OFFSET('Composition%'!$B93,0,O$17)*OFFSET('Composition%'!$B93,0,O$18)*(O$24*EXP(-O$25/($B123+273)/RGas)))+ReactionRateK3!O123</f>
        <v>0</v>
      </c>
      <c r="P123" s="73">
        <f ca="1">IF(P$2=0,0,P$22*EXP(P$23/($B123+273)/RGas)*(OFFSET('Composition%'!$B93,0,P$13)*OFFSET('Composition%'!$B93,0,P$14)))-IF(P$2=2,0,OFFSET('Composition%'!$B93,0,P$17)*OFFSET('Composition%'!$B93,0,P$18)*(P$24*EXP(-P$25/($B123+273)/RGas)))+ReactionRateK3!P123</f>
        <v>2.4296070651372161E-2</v>
      </c>
      <c r="Q123" s="73">
        <f ca="1">IF(Q$2=0,0,Q$22*EXP(Q$23/($B123+273)/RGas)*(OFFSET('Composition%'!$B93,0,Q$13)*OFFSET('Composition%'!$B93,0,Q$14)))-IF(Q$2=2,0,OFFSET('Composition%'!$B93,0,Q$17)*OFFSET('Composition%'!$B93,0,Q$18)*(Q$24*EXP(-Q$25/($B123+273)/RGas)))+ReactionRateK3!Q123</f>
        <v>2.7333407544454457E-4</v>
      </c>
      <c r="R123" s="73">
        <f ca="1">IF(R$2=0,0,R$22*EXP(R$23/($B123+273)/RGas)*(OFFSET('Composition%'!$B93,0,R$13)*OFFSET('Composition%'!$B93,0,R$14)))-IF(R$2=2,0,OFFSET('Composition%'!$B93,0,R$17)*OFFSET('Composition%'!$B93,0,R$18)*(R$24*EXP(-R$25/($B123+273)/RGas)))+ReactionRateK3!R123</f>
        <v>9.2203404449767187E-5</v>
      </c>
      <c r="S123" s="73"/>
      <c r="T123" s="73">
        <f ca="1">IF(T$2=0,0,T$22*EXP(T$23/($B123+273)/RGas)*(OFFSET('Composition%'!$B93,0,T$13)*OFFSET('Composition%'!$B93,0,T$14)))-IF(T$2=2,0,OFFSET('Composition%'!$B93,0,T$17)*OFFSET('Composition%'!$B93,0,T$18)*(T$24*EXP(-T$25/($B123+273)/RGas)))+ReactionRateK3!T123</f>
        <v>1.5276627661744231E-4</v>
      </c>
      <c r="U123" s="73">
        <f ca="1">IF(U$2=0,0,U$22*EXP(U$23/($B123+273)/RGas)*(OFFSET('Composition%'!$B93,0,U$13)*OFFSET('Composition%'!$B93,0,U$14)))-IF(U$2=2,0,OFFSET('Composition%'!$B93,0,U$17)*OFFSET('Composition%'!$B93,0,U$18)*(U$24*EXP(-U$25/($B123+273)/RGas)))+ReactionRateK3!U123</f>
        <v>8.3570177961081504E-7</v>
      </c>
      <c r="V123" s="73">
        <f ca="1">IF(V$2=0,0,V$22*EXP(V$23/($B123+273)/RGas)*(OFFSET('Composition%'!$B93,0,V$13)*OFFSET('Composition%'!$B93,0,V$14)))-IF(V$2=2,0,OFFSET('Composition%'!$B93,0,V$17)*OFFSET('Composition%'!$B93,0,V$18)*(V$24*EXP(-V$25/($B123+273)/RGas)))+ReactionRateK3!V123</f>
        <v>0</v>
      </c>
      <c r="W123" s="73">
        <f ca="1">IF(W$2=0,0,W$22*EXP(W$23/($B123+273)/RGas)*(OFFSET('Composition%'!$B93,0,W$13)*OFFSET('Composition%'!$B93,0,W$14)))-IF(W$2=2,0,OFFSET('Composition%'!$B93,0,W$17)*OFFSET('Composition%'!$B93,0,W$18)*(W$24*EXP(-W$25/($B123+273)/RGas)))+ReactionRateK3!W123</f>
        <v>0</v>
      </c>
      <c r="X123" s="73">
        <f ca="1">IF(X$2=0,0,X$22*EXP(X$23/($B123+273)/RGas)*(OFFSET('Composition%'!$B93,0,X$13)*OFFSET('Composition%'!$B93,0,X$14)))-IF(X$2=2,0,OFFSET('Composition%'!$B93,0,X$17)*OFFSET('Composition%'!$B93,0,X$18)*(X$24*EXP(-X$25/($B123+273)/RGas)))+ReactionRateK3!X123</f>
        <v>6.8566880486047803E-8</v>
      </c>
      <c r="Y123" s="73">
        <f ca="1">IF(Y$2=0,0,Y$22*EXP(Y$23/($B123+273)/RGas)*(OFFSET('Composition%'!$B93,0,Y$13)*OFFSET('Composition%'!$B93,0,Y$14)))-IF(Y$2=2,0,OFFSET('Composition%'!$B93,0,Y$17)*OFFSET('Composition%'!$B93,0,Y$18)*(Y$24*EXP(-Y$25/($B123+273)/RGas)))+ReactionRateK3!Y123</f>
        <v>3.3936552547890314E-9</v>
      </c>
      <c r="Z123" s="73">
        <f ca="1">IF(Z$2=0,0,Z$22*EXP(Z$23/($B123+273)/RGas)*(OFFSET('Composition%'!$B93,0,Z$13)*OFFSET('Composition%'!$B93,0,Z$14)))-IF(Z$2=2,0,OFFSET('Composition%'!$B93,0,Z$17)*OFFSET('Composition%'!$B93,0,Z$18)*(Z$24*EXP(-Z$25/($B123+273)/RGas)))+ReactionRateK3!Z123</f>
        <v>0</v>
      </c>
      <c r="AA123" s="73">
        <f ca="1">IF(AA$2=0,0,AA$22*EXP(AA$23/($B123+273)/RGas)*(OFFSET('Composition%'!$B93,0,AA$13)*OFFSET('Composition%'!$B93,0,AA$14)))-IF(AA$2=2,0,OFFSET('Composition%'!$B93,0,AA$17)*OFFSET('Composition%'!$B93,0,AA$18)*(AA$24*EXP(-AA$25/($B123+273)/RGas)))+ReactionRateK3!AA123</f>
        <v>0</v>
      </c>
      <c r="AB123" s="73">
        <f ca="1">IF(AB$2=0,0,AB$22*EXP(AB$23/($B123+273)/RGas)*(OFFSET('Composition%'!$B93,0,AB$13)*OFFSET('Composition%'!$B93,0,AB$14)))-IF(AB$2=2,0,OFFSET('Composition%'!$B93,0,AB$17)*OFFSET('Composition%'!$B93,0,AB$18)*(AB$24*EXP(-AB$25/($B123+273)/RGas)))+ReactionRateK3!AB123</f>
        <v>0</v>
      </c>
      <c r="AC123" s="73">
        <f ca="1">IF(AC$2=0,0,AC$22*EXP(AC$23/($B123+273)/RGas)*(OFFSET('Composition%'!$B93,0,AC$13)*OFFSET('Composition%'!$B93,0,AC$14)))-IF(AC$2=2,0,OFFSET('Composition%'!$B93,0,AC$17)*OFFSET('Composition%'!$B93,0,AC$18)*(AC$24*EXP(-AC$25/($B123+273)/RGas)))+ReactionRateK3!AC123</f>
        <v>0</v>
      </c>
      <c r="AD123" s="73">
        <f ca="1">IF(AD$2=0,0,AD$22*EXP(AD$23/($B123+273)/RGas)*(OFFSET('Composition%'!$B93,0,AD$13)*OFFSET('Composition%'!$B93,0,AD$14)))-IF(AD$2=2,0,OFFSET('Composition%'!$B93,0,AD$17)*OFFSET('Composition%'!$B93,0,AD$18)*(AD$24*EXP(-AD$25/($B123+273)/RGas)))+ReactionRateK3!AD123</f>
        <v>0</v>
      </c>
      <c r="AE123" s="73">
        <f ca="1">IF(AE$2=0,0,AE$22*EXP(AE$23/($B123+273)/RGas)*(OFFSET('Composition%'!$B93,0,AE$13)*OFFSET('Composition%'!$B93,0,AE$14)))-IF(AE$2=2,0,OFFSET('Composition%'!$B93,0,AE$17)*OFFSET('Composition%'!$B93,0,AE$18)*(AE$24*EXP(-AE$25/($B123+273)/RGas)))+ReactionRateK3!AE123</f>
        <v>0</v>
      </c>
      <c r="AF123" s="73"/>
      <c r="AG123" s="73">
        <f ca="1">IF(AG$2=0,0,AG$22*EXP(AG$23/($B123+273)/RGas)*(OFFSET('Composition%'!$B93,0,AG$13)*OFFSET('Composition%'!$B93,0,AG$14)))-IF(AG$2=2,0,OFFSET('Composition%'!$B93,0,AG$17)*OFFSET('Composition%'!$B93,0,AG$18)*(AG$24*EXP(-AG$25/($B123+273)/RGas)))+ReactionRateK3!AG123</f>
        <v>0</v>
      </c>
      <c r="AH123" s="73">
        <f ca="1">IF(AH$2=0,0,AH$22*EXP(AH$23/($B123+273)/RGas)*(OFFSET('Composition%'!$B93,0,AH$13)*OFFSET('Composition%'!$B93,0,AH$14)))-IF(AH$2=2,0,OFFSET('Composition%'!$B93,0,AH$17)*OFFSET('Composition%'!$B93,0,AH$18)*(AH$24*EXP(-AH$25/($B123+273)/RGas)))+ReactionRateK3!AH123</f>
        <v>0</v>
      </c>
      <c r="AI123" s="73">
        <f ca="1">IF(AI$2=0,0,AI$22*EXP(AI$23/($B123+273)/RGas)*(OFFSET('Composition%'!$B93,0,AI$13)*OFFSET('Composition%'!$B93,0,AI$14)))-IF(AI$2=2,0,OFFSET('Composition%'!$B93,0,AI$17)*OFFSET('Composition%'!$B93,0,AI$18)*(AI$24*EXP(-AI$25/($B123+273)/RGas)))+ReactionRateK3!AI123</f>
        <v>0</v>
      </c>
      <c r="AJ123" s="73">
        <f ca="1">IF(AJ$2=0,0,AJ$22*EXP(AJ$23/($B123+273)/RGas)*(OFFSET('Composition%'!$B93,0,AJ$13)*OFFSET('Composition%'!$B93,0,AJ$14)))-IF(AJ$2=2,0,OFFSET('Composition%'!$B93,0,AJ$17)*OFFSET('Composition%'!$B93,0,AJ$18)*(AJ$24*EXP(-AJ$25/($B123+273)/RGas)))+ReactionRateK3!AJ123</f>
        <v>0</v>
      </c>
      <c r="AK123" s="73">
        <f ca="1">IF(AK$2=0,0,AK$22*EXP(AK$23/($B123+273)/RGas)*(OFFSET('Composition%'!$B93,0,AK$13)*OFFSET('Composition%'!$B93,0,AK$14)))-IF(AK$2=2,0,OFFSET('Composition%'!$B93,0,AK$17)*OFFSET('Composition%'!$B93,0,AK$18)*(AK$24*EXP(-AK$25/($B123+273)/RGas)))+ReactionRateK3!AK123</f>
        <v>0</v>
      </c>
      <c r="AL123" s="73">
        <f ca="1">IF(AL$2=0,0,AL$22*EXP(AL$23/($B123+273)/RGas)*(OFFSET('Composition%'!$B93,0,AL$13)*OFFSET('Composition%'!$B93,0,AL$14)))-IF(AL$2=2,0,OFFSET('Composition%'!$B93,0,AL$17)*OFFSET('Composition%'!$B93,0,AL$18)*(AL$24*EXP(-AL$25/($B123+273)/RGas)))+ReactionRateK3!AL123</f>
        <v>0</v>
      </c>
      <c r="AM123" s="73"/>
      <c r="AN123" s="73">
        <f ca="1">IF(AN$2=0,0,AN$22*EXP(AN$23/($B123+273)/RGas)*(OFFSET('Composition%'!$B93,0,AN$13)*OFFSET('Composition%'!$B93,0,AN$14)))-IF(AN$2=2,0,OFFSET('Composition%'!$B93,0,AN$17)*OFFSET('Composition%'!$B93,0,AN$18)*(AN$24*EXP(-AN$25/($B123+273)/RGas)))+ReactionRateK3!AN123</f>
        <v>0</v>
      </c>
      <c r="AO123" s="73">
        <f ca="1">IF(AO$2=0,0,AO$22*EXP(AO$23/($B123+273)/RGas)*(OFFSET('Composition%'!$B93,0,AO$13)*OFFSET('Composition%'!$B93,0,AO$14)))-IF(AO$2=2,0,OFFSET('Composition%'!$B93,0,AO$17)*OFFSET('Composition%'!$B93,0,AO$18)*(AO$24*EXP(-AO$25/($B123+273)/RGas)))+ReactionRateK3!AO123</f>
        <v>0</v>
      </c>
      <c r="AP123" s="73">
        <f ca="1">IF(AP$2=0,0,AP$22*EXP(AP$23/($B123+273)/RGas)*(OFFSET('Composition%'!$B93,0,AP$13)*OFFSET('Composition%'!$B93,0,AP$14)))-IF(AP$2=2,0,OFFSET('Composition%'!$B93,0,AP$17)*OFFSET('Composition%'!$B93,0,AP$18)*(AP$24*EXP(-AP$25/($B123+273)/RGas)))+ReactionRateK3!AP123</f>
        <v>7.4388750319904402E-12</v>
      </c>
      <c r="AQ123" s="73">
        <f ca="1">IF(AQ$2=0,0,AQ$22*EXP(AQ$23/($B123+273)/RGas)*(OFFSET('Composition%'!$B93,0,AQ$13)*OFFSET('Composition%'!$B93,0,AQ$14)))-IF(AQ$2=2,0,OFFSET('Composition%'!$B93,0,AQ$17)*OFFSET('Composition%'!$B93,0,AQ$18)*(AQ$24*EXP(-AQ$25/($B123+273)/RGas)))+ReactionRateK3!AQ123</f>
        <v>0</v>
      </c>
      <c r="AR123" s="73">
        <f ca="1">IF(AR$2=0,0,AR$22*EXP(AR$23/($B123+273)/RGas)*(OFFSET('Composition%'!$B93,0,AR$13)*OFFSET('Composition%'!$B93,0,AR$14)))-IF(AR$2=2,0,OFFSET('Composition%'!$B93,0,AR$17)*OFFSET('Composition%'!$B93,0,AR$18)*(AR$24*EXP(-AR$25/($B123+273)/RGas)))+ReactionRateK3!AR123</f>
        <v>0</v>
      </c>
    </row>
    <row r="124" spans="1:44">
      <c r="A124" s="3">
        <f t="shared" si="10"/>
        <v>4.5999999999999917</v>
      </c>
      <c r="B124" s="19">
        <f ca="1">'Composition%'!B94</f>
        <v>414.57216897279932</v>
      </c>
      <c r="C124">
        <f t="shared" si="11"/>
        <v>30</v>
      </c>
      <c r="D124" s="26" t="e">
        <f>(#REF!*ReactionRateK4!C124)^3</f>
        <v>#REF!</v>
      </c>
      <c r="E124" s="4"/>
      <c r="F124" s="73">
        <f ca="1">IF(F$2=0,0,F$22*EXP(F$23/($B124+273)/RGas)*(OFFSET('Composition%'!$B94,0,F$13)*OFFSET('Composition%'!$B94,0,F$14)))-IF(F$2=2,0,OFFSET('Composition%'!$B94,0,F$17)*OFFSET('Composition%'!$B94,0,F$18)*(F$24*EXP(-F$25/($B124+273)/RGas)))+ReactionRateK3!F124</f>
        <v>4.762711169399499E-3</v>
      </c>
      <c r="G124" s="73">
        <f ca="1">IF(G$2=0,0,G$22*EXP(G$23/($B124+273)/RGas)*(OFFSET('Composition%'!$B94,0,G$13)*OFFSET('Composition%'!$B94,0,G$14)))-IF(G$2=2,0,OFFSET('Composition%'!$B94,0,G$17)*OFFSET('Composition%'!$B94,0,G$18)*(G$24*EXP(-G$25/($B124+273)/RGas)))+ReactionRateK3!G124</f>
        <v>1.9187912853947508E-3</v>
      </c>
      <c r="H124" s="73">
        <f ca="1">IF(H$2=0,0,H$22*EXP(H$23/($B124+273)/RGas)*(OFFSET('Composition%'!$B94,0,H$13)*OFFSET('Composition%'!$B94,0,H$14)))-IF(H$2=2,0,OFFSET('Composition%'!$B94,0,H$17)*OFFSET('Composition%'!$B94,0,H$18)*(H$24*EXP(-H$25/($B124+273)/RGas)))+ReactionRateK3!H124</f>
        <v>-6.0106798041980887E-6</v>
      </c>
      <c r="I124" s="73">
        <f ca="1">IF(I$2=0,0,I$22*EXP(I$23/($B124+273)/RGas)*(OFFSET('Composition%'!$B94,0,I$13)*OFFSET('Composition%'!$B94,0,I$14)))-IF(I$2=2,0,OFFSET('Composition%'!$B94,0,I$17)*OFFSET('Composition%'!$B94,0,I$18)*(I$24*EXP(-I$25/($B124+273)/RGas)))+ReactionRateK3!I124</f>
        <v>4.9064014703657774E-6</v>
      </c>
      <c r="J124" s="73"/>
      <c r="K124" s="73">
        <f ca="1">IF(K$2=0,0,K$22*EXP(K$23/($B124+273)/RGas)*(OFFSET('Composition%'!$B94,0,K$13)*OFFSET('Composition%'!$B94,0,K$14)))-IF(K$2=2,0,OFFSET('Composition%'!$B94,0,K$17)*OFFSET('Composition%'!$B94,0,K$18)*(K$24*EXP(-K$25/($B124+273)/RGas)))+ReactionRateK3!K124</f>
        <v>1.75014404477076E-2</v>
      </c>
      <c r="L124" s="73">
        <f ca="1">IF(L$2=0,0,L$22*EXP(L$23/($B124+273)/RGas)*(OFFSET('Composition%'!$B94,0,L$13)*OFFSET('Composition%'!$B94,0,L$14)))-IF(L$2=2,0,OFFSET('Composition%'!$B94,0,L$17)*OFFSET('Composition%'!$B94,0,L$18)*(L$24*EXP(-L$25/($B124+273)/RGas)))+ReactionRateK3!L124</f>
        <v>-4.0093703722225696E-3</v>
      </c>
      <c r="M124" s="73">
        <f ca="1">IF(M$2=0,0,M$22*EXP(M$23/($B124+273)/RGas)*(OFFSET('Composition%'!$B94,0,M$13)*OFFSET('Composition%'!$B94,0,M$14)))-IF(M$2=2,0,OFFSET('Composition%'!$B94,0,M$17)*OFFSET('Composition%'!$B94,0,M$18)*(M$24*EXP(-M$25/($B124+273)/RGas)))+ReactionRateK3!M124</f>
        <v>0</v>
      </c>
      <c r="N124" s="73"/>
      <c r="O124" s="73">
        <f ca="1">IF(O$2=0,0,O$22*EXP(O$23/($B124+273)/RGas)*(OFFSET('Composition%'!$B94,0,O$13)*OFFSET('Composition%'!$B94,0,O$14)))-IF(O$2=2,0,OFFSET('Composition%'!$B94,0,O$17)*OFFSET('Composition%'!$B94,0,O$18)*(O$24*EXP(-O$25/($B124+273)/RGas)))+ReactionRateK3!O124</f>
        <v>0</v>
      </c>
      <c r="P124" s="73">
        <f ca="1">IF(P$2=0,0,P$22*EXP(P$23/($B124+273)/RGas)*(OFFSET('Composition%'!$B94,0,P$13)*OFFSET('Composition%'!$B94,0,P$14)))-IF(P$2=2,0,OFFSET('Composition%'!$B94,0,P$17)*OFFSET('Composition%'!$B94,0,P$18)*(P$24*EXP(-P$25/($B124+273)/RGas)))+ReactionRateK3!P124</f>
        <v>2.4108892301662306E-2</v>
      </c>
      <c r="Q124" s="73">
        <f ca="1">IF(Q$2=0,0,Q$22*EXP(Q$23/($B124+273)/RGas)*(OFFSET('Composition%'!$B94,0,Q$13)*OFFSET('Composition%'!$B94,0,Q$14)))-IF(Q$2=2,0,OFFSET('Composition%'!$B94,0,Q$17)*OFFSET('Composition%'!$B94,0,Q$18)*(Q$24*EXP(-Q$25/($B124+273)/RGas)))+ReactionRateK3!Q124</f>
        <v>2.7538553916651911E-4</v>
      </c>
      <c r="R124" s="73">
        <f ca="1">IF(R$2=0,0,R$22*EXP(R$23/($B124+273)/RGas)*(OFFSET('Composition%'!$B94,0,R$13)*OFFSET('Composition%'!$B94,0,R$14)))-IF(R$2=2,0,OFFSET('Composition%'!$B94,0,R$17)*OFFSET('Composition%'!$B94,0,R$18)*(R$24*EXP(-R$25/($B124+273)/RGas)))+ReactionRateK3!R124</f>
        <v>9.3869254366714221E-5</v>
      </c>
      <c r="S124" s="73"/>
      <c r="T124" s="73">
        <f ca="1">IF(T$2=0,0,T$22*EXP(T$23/($B124+273)/RGas)*(OFFSET('Composition%'!$B94,0,T$13)*OFFSET('Composition%'!$B94,0,T$14)))-IF(T$2=2,0,OFFSET('Composition%'!$B94,0,T$17)*OFFSET('Composition%'!$B94,0,T$18)*(T$24*EXP(-T$25/($B124+273)/RGas)))+ReactionRateK3!T124</f>
        <v>1.4242618654624882E-4</v>
      </c>
      <c r="U124" s="73">
        <f ca="1">IF(U$2=0,0,U$22*EXP(U$23/($B124+273)/RGas)*(OFFSET('Composition%'!$B94,0,U$13)*OFFSET('Composition%'!$B94,0,U$14)))-IF(U$2=2,0,OFFSET('Composition%'!$B94,0,U$17)*OFFSET('Composition%'!$B94,0,U$18)*(U$24*EXP(-U$25/($B124+273)/RGas)))+ReactionRateK3!U124</f>
        <v>7.5015187969232859E-7</v>
      </c>
      <c r="V124" s="73">
        <f ca="1">IF(V$2=0,0,V$22*EXP(V$23/($B124+273)/RGas)*(OFFSET('Composition%'!$B94,0,V$13)*OFFSET('Composition%'!$B94,0,V$14)))-IF(V$2=2,0,OFFSET('Composition%'!$B94,0,V$17)*OFFSET('Composition%'!$B94,0,V$18)*(V$24*EXP(-V$25/($B124+273)/RGas)))+ReactionRateK3!V124</f>
        <v>0</v>
      </c>
      <c r="W124" s="73">
        <f ca="1">IF(W$2=0,0,W$22*EXP(W$23/($B124+273)/RGas)*(OFFSET('Composition%'!$B94,0,W$13)*OFFSET('Composition%'!$B94,0,W$14)))-IF(W$2=2,0,OFFSET('Composition%'!$B94,0,W$17)*OFFSET('Composition%'!$B94,0,W$18)*(W$24*EXP(-W$25/($B124+273)/RGas)))+ReactionRateK3!W124</f>
        <v>0</v>
      </c>
      <c r="X124" s="73">
        <f ca="1">IF(X$2=0,0,X$22*EXP(X$23/($B124+273)/RGas)*(OFFSET('Composition%'!$B94,0,X$13)*OFFSET('Composition%'!$B94,0,X$14)))-IF(X$2=2,0,OFFSET('Composition%'!$B94,0,X$17)*OFFSET('Composition%'!$B94,0,X$18)*(X$24*EXP(-X$25/($B124+273)/RGas)))+ReactionRateK3!X124</f>
        <v>6.8561068310714419E-8</v>
      </c>
      <c r="Y124" s="73">
        <f ca="1">IF(Y$2=0,0,Y$22*EXP(Y$23/($B124+273)/RGas)*(OFFSET('Composition%'!$B94,0,Y$13)*OFFSET('Composition%'!$B94,0,Y$14)))-IF(Y$2=2,0,OFFSET('Composition%'!$B94,0,Y$17)*OFFSET('Composition%'!$B94,0,Y$18)*(Y$24*EXP(-Y$25/($B124+273)/RGas)))+ReactionRateK3!Y124</f>
        <v>3.3933675864683785E-9</v>
      </c>
      <c r="Z124" s="73">
        <f ca="1">IF(Z$2=0,0,Z$22*EXP(Z$23/($B124+273)/RGas)*(OFFSET('Composition%'!$B94,0,Z$13)*OFFSET('Composition%'!$B94,0,Z$14)))-IF(Z$2=2,0,OFFSET('Composition%'!$B94,0,Z$17)*OFFSET('Composition%'!$B94,0,Z$18)*(Z$24*EXP(-Z$25/($B124+273)/RGas)))+ReactionRateK3!Z124</f>
        <v>0</v>
      </c>
      <c r="AA124" s="73">
        <f ca="1">IF(AA$2=0,0,AA$22*EXP(AA$23/($B124+273)/RGas)*(OFFSET('Composition%'!$B94,0,AA$13)*OFFSET('Composition%'!$B94,0,AA$14)))-IF(AA$2=2,0,OFFSET('Composition%'!$B94,0,AA$17)*OFFSET('Composition%'!$B94,0,AA$18)*(AA$24*EXP(-AA$25/($B124+273)/RGas)))+ReactionRateK3!AA124</f>
        <v>0</v>
      </c>
      <c r="AB124" s="73">
        <f ca="1">IF(AB$2=0,0,AB$22*EXP(AB$23/($B124+273)/RGas)*(OFFSET('Composition%'!$B94,0,AB$13)*OFFSET('Composition%'!$B94,0,AB$14)))-IF(AB$2=2,0,OFFSET('Composition%'!$B94,0,AB$17)*OFFSET('Composition%'!$B94,0,AB$18)*(AB$24*EXP(-AB$25/($B124+273)/RGas)))+ReactionRateK3!AB124</f>
        <v>0</v>
      </c>
      <c r="AC124" s="73">
        <f ca="1">IF(AC$2=0,0,AC$22*EXP(AC$23/($B124+273)/RGas)*(OFFSET('Composition%'!$B94,0,AC$13)*OFFSET('Composition%'!$B94,0,AC$14)))-IF(AC$2=2,0,OFFSET('Composition%'!$B94,0,AC$17)*OFFSET('Composition%'!$B94,0,AC$18)*(AC$24*EXP(-AC$25/($B124+273)/RGas)))+ReactionRateK3!AC124</f>
        <v>0</v>
      </c>
      <c r="AD124" s="73">
        <f ca="1">IF(AD$2=0,0,AD$22*EXP(AD$23/($B124+273)/RGas)*(OFFSET('Composition%'!$B94,0,AD$13)*OFFSET('Composition%'!$B94,0,AD$14)))-IF(AD$2=2,0,OFFSET('Composition%'!$B94,0,AD$17)*OFFSET('Composition%'!$B94,0,AD$18)*(AD$24*EXP(-AD$25/($B124+273)/RGas)))+ReactionRateK3!AD124</f>
        <v>0</v>
      </c>
      <c r="AE124" s="73">
        <f ca="1">IF(AE$2=0,0,AE$22*EXP(AE$23/($B124+273)/RGas)*(OFFSET('Composition%'!$B94,0,AE$13)*OFFSET('Composition%'!$B94,0,AE$14)))-IF(AE$2=2,0,OFFSET('Composition%'!$B94,0,AE$17)*OFFSET('Composition%'!$B94,0,AE$18)*(AE$24*EXP(-AE$25/($B124+273)/RGas)))+ReactionRateK3!AE124</f>
        <v>0</v>
      </c>
      <c r="AF124" s="73"/>
      <c r="AG124" s="73">
        <f ca="1">IF(AG$2=0,0,AG$22*EXP(AG$23/($B124+273)/RGas)*(OFFSET('Composition%'!$B94,0,AG$13)*OFFSET('Composition%'!$B94,0,AG$14)))-IF(AG$2=2,0,OFFSET('Composition%'!$B94,0,AG$17)*OFFSET('Composition%'!$B94,0,AG$18)*(AG$24*EXP(-AG$25/($B124+273)/RGas)))+ReactionRateK3!AG124</f>
        <v>0</v>
      </c>
      <c r="AH124" s="73">
        <f ca="1">IF(AH$2=0,0,AH$22*EXP(AH$23/($B124+273)/RGas)*(OFFSET('Composition%'!$B94,0,AH$13)*OFFSET('Composition%'!$B94,0,AH$14)))-IF(AH$2=2,0,OFFSET('Composition%'!$B94,0,AH$17)*OFFSET('Composition%'!$B94,0,AH$18)*(AH$24*EXP(-AH$25/($B124+273)/RGas)))+ReactionRateK3!AH124</f>
        <v>0</v>
      </c>
      <c r="AI124" s="73">
        <f ca="1">IF(AI$2=0,0,AI$22*EXP(AI$23/($B124+273)/RGas)*(OFFSET('Composition%'!$B94,0,AI$13)*OFFSET('Composition%'!$B94,0,AI$14)))-IF(AI$2=2,0,OFFSET('Composition%'!$B94,0,AI$17)*OFFSET('Composition%'!$B94,0,AI$18)*(AI$24*EXP(-AI$25/($B124+273)/RGas)))+ReactionRateK3!AI124</f>
        <v>0</v>
      </c>
      <c r="AJ124" s="73">
        <f ca="1">IF(AJ$2=0,0,AJ$22*EXP(AJ$23/($B124+273)/RGas)*(OFFSET('Composition%'!$B94,0,AJ$13)*OFFSET('Composition%'!$B94,0,AJ$14)))-IF(AJ$2=2,0,OFFSET('Composition%'!$B94,0,AJ$17)*OFFSET('Composition%'!$B94,0,AJ$18)*(AJ$24*EXP(-AJ$25/($B124+273)/RGas)))+ReactionRateK3!AJ124</f>
        <v>0</v>
      </c>
      <c r="AK124" s="73">
        <f ca="1">IF(AK$2=0,0,AK$22*EXP(AK$23/($B124+273)/RGas)*(OFFSET('Composition%'!$B94,0,AK$13)*OFFSET('Composition%'!$B94,0,AK$14)))-IF(AK$2=2,0,OFFSET('Composition%'!$B94,0,AK$17)*OFFSET('Composition%'!$B94,0,AK$18)*(AK$24*EXP(-AK$25/($B124+273)/RGas)))+ReactionRateK3!AK124</f>
        <v>0</v>
      </c>
      <c r="AL124" s="73">
        <f ca="1">IF(AL$2=0,0,AL$22*EXP(AL$23/($B124+273)/RGas)*(OFFSET('Composition%'!$B94,0,AL$13)*OFFSET('Composition%'!$B94,0,AL$14)))-IF(AL$2=2,0,OFFSET('Composition%'!$B94,0,AL$17)*OFFSET('Composition%'!$B94,0,AL$18)*(AL$24*EXP(-AL$25/($B124+273)/RGas)))+ReactionRateK3!AL124</f>
        <v>0</v>
      </c>
      <c r="AM124" s="73"/>
      <c r="AN124" s="73">
        <f ca="1">IF(AN$2=0,0,AN$22*EXP(AN$23/($B124+273)/RGas)*(OFFSET('Composition%'!$B94,0,AN$13)*OFFSET('Composition%'!$B94,0,AN$14)))-IF(AN$2=2,0,OFFSET('Composition%'!$B94,0,AN$17)*OFFSET('Composition%'!$B94,0,AN$18)*(AN$24*EXP(-AN$25/($B124+273)/RGas)))+ReactionRateK3!AN124</f>
        <v>0</v>
      </c>
      <c r="AO124" s="73">
        <f ca="1">IF(AO$2=0,0,AO$22*EXP(AO$23/($B124+273)/RGas)*(OFFSET('Composition%'!$B94,0,AO$13)*OFFSET('Composition%'!$B94,0,AO$14)))-IF(AO$2=2,0,OFFSET('Composition%'!$B94,0,AO$17)*OFFSET('Composition%'!$B94,0,AO$18)*(AO$24*EXP(-AO$25/($B124+273)/RGas)))+ReactionRateK3!AO124</f>
        <v>0</v>
      </c>
      <c r="AP124" s="73">
        <f ca="1">IF(AP$2=0,0,AP$22*EXP(AP$23/($B124+273)/RGas)*(OFFSET('Composition%'!$B94,0,AP$13)*OFFSET('Composition%'!$B94,0,AP$14)))-IF(AP$2=2,0,OFFSET('Composition%'!$B94,0,AP$17)*OFFSET('Composition%'!$B94,0,AP$18)*(AP$24*EXP(-AP$25/($B124+273)/RGas)))+ReactionRateK3!AP124</f>
        <v>7.4389096543410063E-12</v>
      </c>
      <c r="AQ124" s="73">
        <f ca="1">IF(AQ$2=0,0,AQ$22*EXP(AQ$23/($B124+273)/RGas)*(OFFSET('Composition%'!$B94,0,AQ$13)*OFFSET('Composition%'!$B94,0,AQ$14)))-IF(AQ$2=2,0,OFFSET('Composition%'!$B94,0,AQ$17)*OFFSET('Composition%'!$B94,0,AQ$18)*(AQ$24*EXP(-AQ$25/($B124+273)/RGas)))+ReactionRateK3!AQ124</f>
        <v>0</v>
      </c>
      <c r="AR124" s="73">
        <f ca="1">IF(AR$2=0,0,AR$22*EXP(AR$23/($B124+273)/RGas)*(OFFSET('Composition%'!$B94,0,AR$13)*OFFSET('Composition%'!$B94,0,AR$14)))-IF(AR$2=2,0,OFFSET('Composition%'!$B94,0,AR$17)*OFFSET('Composition%'!$B94,0,AR$18)*(AR$24*EXP(-AR$25/($B124+273)/RGas)))+ReactionRateK3!AR124</f>
        <v>0</v>
      </c>
    </row>
    <row r="125" spans="1:44">
      <c r="A125" s="3">
        <f t="shared" si="10"/>
        <v>4.6499999999999915</v>
      </c>
      <c r="B125" s="19">
        <f ca="1">'Composition%'!B95</f>
        <v>414.5799398578506</v>
      </c>
      <c r="C125">
        <f t="shared" si="11"/>
        <v>30</v>
      </c>
      <c r="D125" s="26" t="e">
        <f>(#REF!*ReactionRateK4!C125)^3</f>
        <v>#REF!</v>
      </c>
      <c r="E125" s="4"/>
      <c r="F125" s="73">
        <f ca="1">IF(F$2=0,0,F$22*EXP(F$23/($B125+273)/RGas)*(OFFSET('Composition%'!$B95,0,F$13)*OFFSET('Composition%'!$B95,0,F$14)))-IF(F$2=2,0,OFFSET('Composition%'!$B95,0,F$17)*OFFSET('Composition%'!$B95,0,F$18)*(F$24*EXP(-F$25/($B125+273)/RGas)))+ReactionRateK3!F125</f>
        <v>4.6928509223646466E-3</v>
      </c>
      <c r="G125" s="73">
        <f ca="1">IF(G$2=0,0,G$22*EXP(G$23/($B125+273)/RGas)*(OFFSET('Composition%'!$B95,0,G$13)*OFFSET('Composition%'!$B95,0,G$14)))-IF(G$2=2,0,OFFSET('Composition%'!$B95,0,G$17)*OFFSET('Composition%'!$B95,0,G$18)*(G$24*EXP(-G$25/($B125+273)/RGas)))+ReactionRateK3!G125</f>
        <v>1.8919677730293762E-3</v>
      </c>
      <c r="H125" s="73">
        <f ca="1">IF(H$2=0,0,H$22*EXP(H$23/($B125+273)/RGas)*(OFFSET('Composition%'!$B95,0,H$13)*OFFSET('Composition%'!$B95,0,H$14)))-IF(H$2=2,0,OFFSET('Composition%'!$B95,0,H$17)*OFFSET('Composition%'!$B95,0,H$18)*(H$24*EXP(-H$25/($B125+273)/RGas)))+ReactionRateK3!H125</f>
        <v>-5.9637364730250432E-6</v>
      </c>
      <c r="I125" s="73">
        <f ca="1">IF(I$2=0,0,I$22*EXP(I$23/($B125+273)/RGas)*(OFFSET('Composition%'!$B95,0,I$13)*OFFSET('Composition%'!$B95,0,I$14)))-IF(I$2=2,0,OFFSET('Composition%'!$B95,0,I$17)*OFFSET('Composition%'!$B95,0,I$18)*(I$24*EXP(-I$25/($B125+273)/RGas)))+ReactionRateK3!I125</f>
        <v>4.5977582933852785E-6</v>
      </c>
      <c r="J125" s="73"/>
      <c r="K125" s="73">
        <f ca="1">IF(K$2=0,0,K$22*EXP(K$23/($B125+273)/RGas)*(OFFSET('Composition%'!$B95,0,K$13)*OFFSET('Composition%'!$B95,0,K$14)))-IF(K$2=2,0,OFFSET('Composition%'!$B95,0,K$17)*OFFSET('Composition%'!$B95,0,K$18)*(K$24*EXP(-K$25/($B125+273)/RGas)))+ReactionRateK3!K125</f>
        <v>1.7075340076883602E-2</v>
      </c>
      <c r="L125" s="73">
        <f ca="1">IF(L$2=0,0,L$22*EXP(L$23/($B125+273)/RGas)*(OFFSET('Composition%'!$B95,0,L$13)*OFFSET('Composition%'!$B95,0,L$14)))-IF(L$2=2,0,OFFSET('Composition%'!$B95,0,L$17)*OFFSET('Composition%'!$B95,0,L$18)*(L$24*EXP(-L$25/($B125+273)/RGas)))+ReactionRateK3!L125</f>
        <v>-3.9540788665918276E-3</v>
      </c>
      <c r="M125" s="73">
        <f ca="1">IF(M$2=0,0,M$22*EXP(M$23/($B125+273)/RGas)*(OFFSET('Composition%'!$B95,0,M$13)*OFFSET('Composition%'!$B95,0,M$14)))-IF(M$2=2,0,OFFSET('Composition%'!$B95,0,M$17)*OFFSET('Composition%'!$B95,0,M$18)*(M$24*EXP(-M$25/($B125+273)/RGas)))+ReactionRateK3!M125</f>
        <v>0</v>
      </c>
      <c r="N125" s="73"/>
      <c r="O125" s="73">
        <f ca="1">IF(O$2=0,0,O$22*EXP(O$23/($B125+273)/RGas)*(OFFSET('Composition%'!$B95,0,O$13)*OFFSET('Composition%'!$B95,0,O$14)))-IF(O$2=2,0,OFFSET('Composition%'!$B95,0,O$17)*OFFSET('Composition%'!$B95,0,O$18)*(O$24*EXP(-O$25/($B125+273)/RGas)))+ReactionRateK3!O125</f>
        <v>0</v>
      </c>
      <c r="P125" s="73">
        <f ca="1">IF(P$2=0,0,P$22*EXP(P$23/($B125+273)/RGas)*(OFFSET('Composition%'!$B95,0,P$13)*OFFSET('Composition%'!$B95,0,P$14)))-IF(P$2=2,0,OFFSET('Composition%'!$B95,0,P$17)*OFFSET('Composition%'!$B95,0,P$18)*(P$24*EXP(-P$25/($B125+273)/RGas)))+ReactionRateK3!P125</f>
        <v>2.3920092658568447E-2</v>
      </c>
      <c r="Q125" s="73">
        <f ca="1">IF(Q$2=0,0,Q$22*EXP(Q$23/($B125+273)/RGas)*(OFFSET('Composition%'!$B95,0,Q$13)*OFFSET('Composition%'!$B95,0,Q$14)))-IF(Q$2=2,0,OFFSET('Composition%'!$B95,0,Q$17)*OFFSET('Composition%'!$B95,0,Q$18)*(Q$24*EXP(-Q$25/($B125+273)/RGas)))+ReactionRateK3!Q125</f>
        <v>2.7739208755472671E-4</v>
      </c>
      <c r="R125" s="73">
        <f ca="1">IF(R$2=0,0,R$22*EXP(R$23/($B125+273)/RGas)*(OFFSET('Composition%'!$B95,0,R$13)*OFFSET('Composition%'!$B95,0,R$14)))-IF(R$2=2,0,OFFSET('Composition%'!$B95,0,R$17)*OFFSET('Composition%'!$B95,0,R$18)*(R$24*EXP(-R$25/($B125+273)/RGas)))+ReactionRateK3!R125</f>
        <v>9.5531810821637334E-5</v>
      </c>
      <c r="S125" s="73"/>
      <c r="T125" s="73">
        <f ca="1">IF(T$2=0,0,T$22*EXP(T$23/($B125+273)/RGas)*(OFFSET('Composition%'!$B95,0,T$13)*OFFSET('Composition%'!$B95,0,T$14)))-IF(T$2=2,0,OFFSET('Composition%'!$B95,0,T$17)*OFFSET('Composition%'!$B95,0,T$18)*(T$24*EXP(-T$25/($B125+273)/RGas)))+ReactionRateK3!T125</f>
        <v>1.3281049402939351E-4</v>
      </c>
      <c r="U125" s="73">
        <f ca="1">IF(U$2=0,0,U$22*EXP(U$23/($B125+273)/RGas)*(OFFSET('Composition%'!$B95,0,U$13)*OFFSET('Composition%'!$B95,0,U$14)))-IF(U$2=2,0,OFFSET('Composition%'!$B95,0,U$17)*OFFSET('Composition%'!$B95,0,U$18)*(U$24*EXP(-U$25/($B125+273)/RGas)))+ReactionRateK3!U125</f>
        <v>6.7337144614610191E-7</v>
      </c>
      <c r="V125" s="73">
        <f ca="1">IF(V$2=0,0,V$22*EXP(V$23/($B125+273)/RGas)*(OFFSET('Composition%'!$B95,0,V$13)*OFFSET('Composition%'!$B95,0,V$14)))-IF(V$2=2,0,OFFSET('Composition%'!$B95,0,V$17)*OFFSET('Composition%'!$B95,0,V$18)*(V$24*EXP(-V$25/($B125+273)/RGas)))+ReactionRateK3!V125</f>
        <v>0</v>
      </c>
      <c r="W125" s="73">
        <f ca="1">IF(W$2=0,0,W$22*EXP(W$23/($B125+273)/RGas)*(OFFSET('Composition%'!$B95,0,W$13)*OFFSET('Composition%'!$B95,0,W$14)))-IF(W$2=2,0,OFFSET('Composition%'!$B95,0,W$17)*OFFSET('Composition%'!$B95,0,W$18)*(W$24*EXP(-W$25/($B125+273)/RGas)))+ReactionRateK3!W125</f>
        <v>0</v>
      </c>
      <c r="X125" s="73">
        <f ca="1">IF(X$2=0,0,X$22*EXP(X$23/($B125+273)/RGas)*(OFFSET('Composition%'!$B95,0,X$13)*OFFSET('Composition%'!$B95,0,X$14)))-IF(X$2=2,0,OFFSET('Composition%'!$B95,0,X$17)*OFFSET('Composition%'!$B95,0,X$18)*(X$24*EXP(-X$25/($B125+273)/RGas)))+ReactionRateK3!X125</f>
        <v>6.8555651423841602E-8</v>
      </c>
      <c r="Y125" s="73">
        <f ca="1">IF(Y$2=0,0,Y$22*EXP(Y$23/($B125+273)/RGas)*(OFFSET('Composition%'!$B95,0,Y$13)*OFFSET('Composition%'!$B95,0,Y$14)))-IF(Y$2=2,0,OFFSET('Composition%'!$B95,0,Y$17)*OFFSET('Composition%'!$B95,0,Y$18)*(Y$24*EXP(-Y$25/($B125+273)/RGas)))+ReactionRateK3!Y125</f>
        <v>3.3930994825897974E-9</v>
      </c>
      <c r="Z125" s="73">
        <f ca="1">IF(Z$2=0,0,Z$22*EXP(Z$23/($B125+273)/RGas)*(OFFSET('Composition%'!$B95,0,Z$13)*OFFSET('Composition%'!$B95,0,Z$14)))-IF(Z$2=2,0,OFFSET('Composition%'!$B95,0,Z$17)*OFFSET('Composition%'!$B95,0,Z$18)*(Z$24*EXP(-Z$25/($B125+273)/RGas)))+ReactionRateK3!Z125</f>
        <v>0</v>
      </c>
      <c r="AA125" s="73">
        <f ca="1">IF(AA$2=0,0,AA$22*EXP(AA$23/($B125+273)/RGas)*(OFFSET('Composition%'!$B95,0,AA$13)*OFFSET('Composition%'!$B95,0,AA$14)))-IF(AA$2=2,0,OFFSET('Composition%'!$B95,0,AA$17)*OFFSET('Composition%'!$B95,0,AA$18)*(AA$24*EXP(-AA$25/($B125+273)/RGas)))+ReactionRateK3!AA125</f>
        <v>0</v>
      </c>
      <c r="AB125" s="73">
        <f ca="1">IF(AB$2=0,0,AB$22*EXP(AB$23/($B125+273)/RGas)*(OFFSET('Composition%'!$B95,0,AB$13)*OFFSET('Composition%'!$B95,0,AB$14)))-IF(AB$2=2,0,OFFSET('Composition%'!$B95,0,AB$17)*OFFSET('Composition%'!$B95,0,AB$18)*(AB$24*EXP(-AB$25/($B125+273)/RGas)))+ReactionRateK3!AB125</f>
        <v>0</v>
      </c>
      <c r="AC125" s="73">
        <f ca="1">IF(AC$2=0,0,AC$22*EXP(AC$23/($B125+273)/RGas)*(OFFSET('Composition%'!$B95,0,AC$13)*OFFSET('Composition%'!$B95,0,AC$14)))-IF(AC$2=2,0,OFFSET('Composition%'!$B95,0,AC$17)*OFFSET('Composition%'!$B95,0,AC$18)*(AC$24*EXP(-AC$25/($B125+273)/RGas)))+ReactionRateK3!AC125</f>
        <v>0</v>
      </c>
      <c r="AD125" s="73">
        <f ca="1">IF(AD$2=0,0,AD$22*EXP(AD$23/($B125+273)/RGas)*(OFFSET('Composition%'!$B95,0,AD$13)*OFFSET('Composition%'!$B95,0,AD$14)))-IF(AD$2=2,0,OFFSET('Composition%'!$B95,0,AD$17)*OFFSET('Composition%'!$B95,0,AD$18)*(AD$24*EXP(-AD$25/($B125+273)/RGas)))+ReactionRateK3!AD125</f>
        <v>0</v>
      </c>
      <c r="AE125" s="73">
        <f ca="1">IF(AE$2=0,0,AE$22*EXP(AE$23/($B125+273)/RGas)*(OFFSET('Composition%'!$B95,0,AE$13)*OFFSET('Composition%'!$B95,0,AE$14)))-IF(AE$2=2,0,OFFSET('Composition%'!$B95,0,AE$17)*OFFSET('Composition%'!$B95,0,AE$18)*(AE$24*EXP(-AE$25/($B125+273)/RGas)))+ReactionRateK3!AE125</f>
        <v>0</v>
      </c>
      <c r="AF125" s="73"/>
      <c r="AG125" s="73">
        <f ca="1">IF(AG$2=0,0,AG$22*EXP(AG$23/($B125+273)/RGas)*(OFFSET('Composition%'!$B95,0,AG$13)*OFFSET('Composition%'!$B95,0,AG$14)))-IF(AG$2=2,0,OFFSET('Composition%'!$B95,0,AG$17)*OFFSET('Composition%'!$B95,0,AG$18)*(AG$24*EXP(-AG$25/($B125+273)/RGas)))+ReactionRateK3!AG125</f>
        <v>0</v>
      </c>
      <c r="AH125" s="73">
        <f ca="1">IF(AH$2=0,0,AH$22*EXP(AH$23/($B125+273)/RGas)*(OFFSET('Composition%'!$B95,0,AH$13)*OFFSET('Composition%'!$B95,0,AH$14)))-IF(AH$2=2,0,OFFSET('Composition%'!$B95,0,AH$17)*OFFSET('Composition%'!$B95,0,AH$18)*(AH$24*EXP(-AH$25/($B125+273)/RGas)))+ReactionRateK3!AH125</f>
        <v>0</v>
      </c>
      <c r="AI125" s="73">
        <f ca="1">IF(AI$2=0,0,AI$22*EXP(AI$23/($B125+273)/RGas)*(OFFSET('Composition%'!$B95,0,AI$13)*OFFSET('Composition%'!$B95,0,AI$14)))-IF(AI$2=2,0,OFFSET('Composition%'!$B95,0,AI$17)*OFFSET('Composition%'!$B95,0,AI$18)*(AI$24*EXP(-AI$25/($B125+273)/RGas)))+ReactionRateK3!AI125</f>
        <v>0</v>
      </c>
      <c r="AJ125" s="73">
        <f ca="1">IF(AJ$2=0,0,AJ$22*EXP(AJ$23/($B125+273)/RGas)*(OFFSET('Composition%'!$B95,0,AJ$13)*OFFSET('Composition%'!$B95,0,AJ$14)))-IF(AJ$2=2,0,OFFSET('Composition%'!$B95,0,AJ$17)*OFFSET('Composition%'!$B95,0,AJ$18)*(AJ$24*EXP(-AJ$25/($B125+273)/RGas)))+ReactionRateK3!AJ125</f>
        <v>0</v>
      </c>
      <c r="AK125" s="73">
        <f ca="1">IF(AK$2=0,0,AK$22*EXP(AK$23/($B125+273)/RGas)*(OFFSET('Composition%'!$B95,0,AK$13)*OFFSET('Composition%'!$B95,0,AK$14)))-IF(AK$2=2,0,OFFSET('Composition%'!$B95,0,AK$17)*OFFSET('Composition%'!$B95,0,AK$18)*(AK$24*EXP(-AK$25/($B125+273)/RGas)))+ReactionRateK3!AK125</f>
        <v>0</v>
      </c>
      <c r="AL125" s="73">
        <f ca="1">IF(AL$2=0,0,AL$22*EXP(AL$23/($B125+273)/RGas)*(OFFSET('Composition%'!$B95,0,AL$13)*OFFSET('Composition%'!$B95,0,AL$14)))-IF(AL$2=2,0,OFFSET('Composition%'!$B95,0,AL$17)*OFFSET('Composition%'!$B95,0,AL$18)*(AL$24*EXP(-AL$25/($B125+273)/RGas)))+ReactionRateK3!AL125</f>
        <v>0</v>
      </c>
      <c r="AM125" s="73"/>
      <c r="AN125" s="73">
        <f ca="1">IF(AN$2=0,0,AN$22*EXP(AN$23/($B125+273)/RGas)*(OFFSET('Composition%'!$B95,0,AN$13)*OFFSET('Composition%'!$B95,0,AN$14)))-IF(AN$2=2,0,OFFSET('Composition%'!$B95,0,AN$17)*OFFSET('Composition%'!$B95,0,AN$18)*(AN$24*EXP(-AN$25/($B125+273)/RGas)))+ReactionRateK3!AN125</f>
        <v>0</v>
      </c>
      <c r="AO125" s="73">
        <f ca="1">IF(AO$2=0,0,AO$22*EXP(AO$23/($B125+273)/RGas)*(OFFSET('Composition%'!$B95,0,AO$13)*OFFSET('Composition%'!$B95,0,AO$14)))-IF(AO$2=2,0,OFFSET('Composition%'!$B95,0,AO$17)*OFFSET('Composition%'!$B95,0,AO$18)*(AO$24*EXP(-AO$25/($B125+273)/RGas)))+ReactionRateK3!AO125</f>
        <v>0</v>
      </c>
      <c r="AP125" s="73">
        <f ca="1">IF(AP$2=0,0,AP$22*EXP(AP$23/($B125+273)/RGas)*(OFFSET('Composition%'!$B95,0,AP$13)*OFFSET('Composition%'!$B95,0,AP$14)))-IF(AP$2=2,0,OFFSET('Composition%'!$B95,0,AP$17)*OFFSET('Composition%'!$B95,0,AP$18)*(AP$24*EXP(-AP$25/($B125+273)/RGas)))+ReactionRateK3!AP125</f>
        <v>7.4389406987386899E-12</v>
      </c>
      <c r="AQ125" s="73">
        <f ca="1">IF(AQ$2=0,0,AQ$22*EXP(AQ$23/($B125+273)/RGas)*(OFFSET('Composition%'!$B95,0,AQ$13)*OFFSET('Composition%'!$B95,0,AQ$14)))-IF(AQ$2=2,0,OFFSET('Composition%'!$B95,0,AQ$17)*OFFSET('Composition%'!$B95,0,AQ$18)*(AQ$24*EXP(-AQ$25/($B125+273)/RGas)))+ReactionRateK3!AQ125</f>
        <v>0</v>
      </c>
      <c r="AR125" s="73">
        <f ca="1">IF(AR$2=0,0,AR$22*EXP(AR$23/($B125+273)/RGas)*(OFFSET('Composition%'!$B95,0,AR$13)*OFFSET('Composition%'!$B95,0,AR$14)))-IF(AR$2=2,0,OFFSET('Composition%'!$B95,0,AR$17)*OFFSET('Composition%'!$B95,0,AR$18)*(AR$24*EXP(-AR$25/($B125+273)/RGas)))+ReactionRateK3!AR125</f>
        <v>0</v>
      </c>
    </row>
    <row r="126" spans="1:44">
      <c r="A126" s="3">
        <f t="shared" si="10"/>
        <v>4.6999999999999913</v>
      </c>
      <c r="B126" s="19">
        <f ca="1">'Composition%'!B96</f>
        <v>414.58760872044905</v>
      </c>
      <c r="C126">
        <f t="shared" si="11"/>
        <v>30</v>
      </c>
      <c r="D126" s="26" t="e">
        <f>(#REF!*ReactionRateK4!C126)^3</f>
        <v>#REF!</v>
      </c>
      <c r="E126" s="4"/>
      <c r="F126" s="73">
        <f ca="1">IF(F$2=0,0,F$22*EXP(F$23/($B126+273)/RGas)*(OFFSET('Composition%'!$B96,0,F$13)*OFFSET('Composition%'!$B96,0,F$14)))-IF(F$2=2,0,OFFSET('Composition%'!$B96,0,F$17)*OFFSET('Composition%'!$B96,0,F$18)*(F$24*EXP(-F$25/($B126+273)/RGas)))+ReactionRateK3!F126</f>
        <v>4.6245157000474419E-3</v>
      </c>
      <c r="G126" s="73">
        <f ca="1">IF(G$2=0,0,G$22*EXP(G$23/($B126+273)/RGas)*(OFFSET('Composition%'!$B96,0,G$13)*OFFSET('Composition%'!$B96,0,G$14)))-IF(G$2=2,0,OFFSET('Composition%'!$B96,0,G$17)*OFFSET('Composition%'!$B96,0,G$18)*(G$24*EXP(-G$25/($B126+273)/RGas)))+ReactionRateK3!G126</f>
        <v>1.8656853112863946E-3</v>
      </c>
      <c r="H126" s="73">
        <f ca="1">IF(H$2=0,0,H$22*EXP(H$23/($B126+273)/RGas)*(OFFSET('Composition%'!$B96,0,H$13)*OFFSET('Composition%'!$B96,0,H$14)))-IF(H$2=2,0,OFFSET('Composition%'!$B96,0,H$17)*OFFSET('Composition%'!$B96,0,H$18)*(H$24*EXP(-H$25/($B126+273)/RGas)))+ReactionRateK3!H126</f>
        <v>-5.9164265484936923E-6</v>
      </c>
      <c r="I126" s="73">
        <f ca="1">IF(I$2=0,0,I$22*EXP(I$23/($B126+273)/RGas)*(OFFSET('Composition%'!$B96,0,I$13)*OFFSET('Composition%'!$B96,0,I$14)))-IF(I$2=2,0,OFFSET('Composition%'!$B96,0,I$17)*OFFSET('Composition%'!$B96,0,I$18)*(I$24*EXP(-I$25/($B126+273)/RGas)))+ReactionRateK3!I126</f>
        <v>4.3072839605901758E-6</v>
      </c>
      <c r="J126" s="73"/>
      <c r="K126" s="73">
        <f ca="1">IF(K$2=0,0,K$22*EXP(K$23/($B126+273)/RGas)*(OFFSET('Composition%'!$B96,0,K$13)*OFFSET('Composition%'!$B96,0,K$14)))-IF(K$2=2,0,OFFSET('Composition%'!$B96,0,K$17)*OFFSET('Composition%'!$B96,0,K$18)*(K$24*EXP(-K$25/($B126+273)/RGas)))+ReactionRateK3!K126</f>
        <v>1.6656762738486354E-2</v>
      </c>
      <c r="L126" s="73">
        <f ca="1">IF(L$2=0,0,L$22*EXP(L$23/($B126+273)/RGas)*(OFFSET('Composition%'!$B96,0,L$13)*OFFSET('Composition%'!$B96,0,L$14)))-IF(L$2=2,0,OFFSET('Composition%'!$B96,0,L$17)*OFFSET('Composition%'!$B96,0,L$18)*(L$24*EXP(-L$25/($B126+273)/RGas)))+ReactionRateK3!L126</f>
        <v>-3.8999034877614629E-3</v>
      </c>
      <c r="M126" s="73">
        <f ca="1">IF(M$2=0,0,M$22*EXP(M$23/($B126+273)/RGas)*(OFFSET('Composition%'!$B96,0,M$13)*OFFSET('Composition%'!$B96,0,M$14)))-IF(M$2=2,0,OFFSET('Composition%'!$B96,0,M$17)*OFFSET('Composition%'!$B96,0,M$18)*(M$24*EXP(-M$25/($B126+273)/RGas)))+ReactionRateK3!M126</f>
        <v>0</v>
      </c>
      <c r="N126" s="73"/>
      <c r="O126" s="73">
        <f ca="1">IF(O$2=0,0,O$22*EXP(O$23/($B126+273)/RGas)*(OFFSET('Composition%'!$B96,0,O$13)*OFFSET('Composition%'!$B96,0,O$14)))-IF(O$2=2,0,OFFSET('Composition%'!$B96,0,O$17)*OFFSET('Composition%'!$B96,0,O$18)*(O$24*EXP(-O$25/($B126+273)/RGas)))+ReactionRateK3!O126</f>
        <v>0</v>
      </c>
      <c r="P126" s="73">
        <f ca="1">IF(P$2=0,0,P$22*EXP(P$23/($B126+273)/RGas)*(OFFSET('Composition%'!$B96,0,P$13)*OFFSET('Composition%'!$B96,0,P$14)))-IF(P$2=2,0,OFFSET('Composition%'!$B96,0,P$17)*OFFSET('Composition%'!$B96,0,P$18)*(P$24*EXP(-P$25/($B126+273)/RGas)))+ReactionRateK3!P126</f>
        <v>2.3729864775513997E-2</v>
      </c>
      <c r="Q126" s="73">
        <f ca="1">IF(Q$2=0,0,Q$22*EXP(Q$23/($B126+273)/RGas)*(OFFSET('Composition%'!$B96,0,Q$13)*OFFSET('Composition%'!$B96,0,Q$14)))-IF(Q$2=2,0,OFFSET('Composition%'!$B96,0,Q$17)*OFFSET('Composition%'!$B96,0,Q$18)*(Q$24*EXP(-Q$25/($B126+273)/RGas)))+ReactionRateK3!Q126</f>
        <v>2.7935407155440638E-4</v>
      </c>
      <c r="R126" s="73">
        <f ca="1">IF(R$2=0,0,R$22*EXP(R$23/($B126+273)/RGas)*(OFFSET('Composition%'!$B96,0,R$13)*OFFSET('Composition%'!$B96,0,R$14)))-IF(R$2=2,0,OFFSET('Composition%'!$B96,0,R$17)*OFFSET('Composition%'!$B96,0,R$18)*(R$24*EXP(-R$25/($B126+273)/RGas)))+ReactionRateK3!R126</f>
        <v>9.7190635014476667E-5</v>
      </c>
      <c r="S126" s="73"/>
      <c r="T126" s="73">
        <f ca="1">IF(T$2=0,0,T$22*EXP(T$23/($B126+273)/RGas)*(OFFSET('Composition%'!$B96,0,T$13)*OFFSET('Composition%'!$B96,0,T$14)))-IF(T$2=2,0,OFFSET('Composition%'!$B96,0,T$17)*OFFSET('Composition%'!$B96,0,T$18)*(T$24*EXP(-T$25/($B126+273)/RGas)))+ReactionRateK3!T126</f>
        <v>1.2386829901328707E-4</v>
      </c>
      <c r="U126" s="73">
        <f ca="1">IF(U$2=0,0,U$22*EXP(U$23/($B126+273)/RGas)*(OFFSET('Composition%'!$B96,0,U$13)*OFFSET('Composition%'!$B96,0,U$14)))-IF(U$2=2,0,OFFSET('Composition%'!$B96,0,U$17)*OFFSET('Composition%'!$B96,0,U$18)*(U$24*EXP(-U$25/($B126+273)/RGas)))+ReactionRateK3!U126</f>
        <v>6.0445962043132935E-7</v>
      </c>
      <c r="V126" s="73">
        <f ca="1">IF(V$2=0,0,V$22*EXP(V$23/($B126+273)/RGas)*(OFFSET('Composition%'!$B96,0,V$13)*OFFSET('Composition%'!$B96,0,V$14)))-IF(V$2=2,0,OFFSET('Composition%'!$B96,0,V$17)*OFFSET('Composition%'!$B96,0,V$18)*(V$24*EXP(-V$25/($B126+273)/RGas)))+ReactionRateK3!V126</f>
        <v>0</v>
      </c>
      <c r="W126" s="73">
        <f ca="1">IF(W$2=0,0,W$22*EXP(W$23/($B126+273)/RGas)*(OFFSET('Composition%'!$B96,0,W$13)*OFFSET('Composition%'!$B96,0,W$14)))-IF(W$2=2,0,OFFSET('Composition%'!$B96,0,W$17)*OFFSET('Composition%'!$B96,0,W$18)*(W$24*EXP(-W$25/($B126+273)/RGas)))+ReactionRateK3!W126</f>
        <v>0</v>
      </c>
      <c r="X126" s="73">
        <f ca="1">IF(X$2=0,0,X$22*EXP(X$23/($B126+273)/RGas)*(OFFSET('Composition%'!$B96,0,X$13)*OFFSET('Composition%'!$B96,0,X$14)))-IF(X$2=2,0,OFFSET('Composition%'!$B96,0,X$17)*OFFSET('Composition%'!$B96,0,X$18)*(X$24*EXP(-X$25/($B126+273)/RGas)))+ReactionRateK3!X126</f>
        <v>6.8550602019917452E-8</v>
      </c>
      <c r="Y126" s="73">
        <f ca="1">IF(Y$2=0,0,Y$22*EXP(Y$23/($B126+273)/RGas)*(OFFSET('Composition%'!$B96,0,Y$13)*OFFSET('Composition%'!$B96,0,Y$14)))-IF(Y$2=2,0,OFFSET('Composition%'!$B96,0,Y$17)*OFFSET('Composition%'!$B96,0,Y$18)*(Y$24*EXP(-Y$25/($B126+273)/RGas)))+ReactionRateK3!Y126</f>
        <v>3.3928495669448203E-9</v>
      </c>
      <c r="Z126" s="73">
        <f ca="1">IF(Z$2=0,0,Z$22*EXP(Z$23/($B126+273)/RGas)*(OFFSET('Composition%'!$B96,0,Z$13)*OFFSET('Composition%'!$B96,0,Z$14)))-IF(Z$2=2,0,OFFSET('Composition%'!$B96,0,Z$17)*OFFSET('Composition%'!$B96,0,Z$18)*(Z$24*EXP(-Z$25/($B126+273)/RGas)))+ReactionRateK3!Z126</f>
        <v>0</v>
      </c>
      <c r="AA126" s="73">
        <f ca="1">IF(AA$2=0,0,AA$22*EXP(AA$23/($B126+273)/RGas)*(OFFSET('Composition%'!$B96,0,AA$13)*OFFSET('Composition%'!$B96,0,AA$14)))-IF(AA$2=2,0,OFFSET('Composition%'!$B96,0,AA$17)*OFFSET('Composition%'!$B96,0,AA$18)*(AA$24*EXP(-AA$25/($B126+273)/RGas)))+ReactionRateK3!AA126</f>
        <v>0</v>
      </c>
      <c r="AB126" s="73">
        <f ca="1">IF(AB$2=0,0,AB$22*EXP(AB$23/($B126+273)/RGas)*(OFFSET('Composition%'!$B96,0,AB$13)*OFFSET('Composition%'!$B96,0,AB$14)))-IF(AB$2=2,0,OFFSET('Composition%'!$B96,0,AB$17)*OFFSET('Composition%'!$B96,0,AB$18)*(AB$24*EXP(-AB$25/($B126+273)/RGas)))+ReactionRateK3!AB126</f>
        <v>0</v>
      </c>
      <c r="AC126" s="73">
        <f ca="1">IF(AC$2=0,0,AC$22*EXP(AC$23/($B126+273)/RGas)*(OFFSET('Composition%'!$B96,0,AC$13)*OFFSET('Composition%'!$B96,0,AC$14)))-IF(AC$2=2,0,OFFSET('Composition%'!$B96,0,AC$17)*OFFSET('Composition%'!$B96,0,AC$18)*(AC$24*EXP(-AC$25/($B126+273)/RGas)))+ReactionRateK3!AC126</f>
        <v>0</v>
      </c>
      <c r="AD126" s="73">
        <f ca="1">IF(AD$2=0,0,AD$22*EXP(AD$23/($B126+273)/RGas)*(OFFSET('Composition%'!$B96,0,AD$13)*OFFSET('Composition%'!$B96,0,AD$14)))-IF(AD$2=2,0,OFFSET('Composition%'!$B96,0,AD$17)*OFFSET('Composition%'!$B96,0,AD$18)*(AD$24*EXP(-AD$25/($B126+273)/RGas)))+ReactionRateK3!AD126</f>
        <v>0</v>
      </c>
      <c r="AE126" s="73">
        <f ca="1">IF(AE$2=0,0,AE$22*EXP(AE$23/($B126+273)/RGas)*(OFFSET('Composition%'!$B96,0,AE$13)*OFFSET('Composition%'!$B96,0,AE$14)))-IF(AE$2=2,0,OFFSET('Composition%'!$B96,0,AE$17)*OFFSET('Composition%'!$B96,0,AE$18)*(AE$24*EXP(-AE$25/($B126+273)/RGas)))+ReactionRateK3!AE126</f>
        <v>0</v>
      </c>
      <c r="AF126" s="73"/>
      <c r="AG126" s="73">
        <f ca="1">IF(AG$2=0,0,AG$22*EXP(AG$23/($B126+273)/RGas)*(OFFSET('Composition%'!$B96,0,AG$13)*OFFSET('Composition%'!$B96,0,AG$14)))-IF(AG$2=2,0,OFFSET('Composition%'!$B96,0,AG$17)*OFFSET('Composition%'!$B96,0,AG$18)*(AG$24*EXP(-AG$25/($B126+273)/RGas)))+ReactionRateK3!AG126</f>
        <v>0</v>
      </c>
      <c r="AH126" s="73">
        <f ca="1">IF(AH$2=0,0,AH$22*EXP(AH$23/($B126+273)/RGas)*(OFFSET('Composition%'!$B96,0,AH$13)*OFFSET('Composition%'!$B96,0,AH$14)))-IF(AH$2=2,0,OFFSET('Composition%'!$B96,0,AH$17)*OFFSET('Composition%'!$B96,0,AH$18)*(AH$24*EXP(-AH$25/($B126+273)/RGas)))+ReactionRateK3!AH126</f>
        <v>0</v>
      </c>
      <c r="AI126" s="73">
        <f ca="1">IF(AI$2=0,0,AI$22*EXP(AI$23/($B126+273)/RGas)*(OFFSET('Composition%'!$B96,0,AI$13)*OFFSET('Composition%'!$B96,0,AI$14)))-IF(AI$2=2,0,OFFSET('Composition%'!$B96,0,AI$17)*OFFSET('Composition%'!$B96,0,AI$18)*(AI$24*EXP(-AI$25/($B126+273)/RGas)))+ReactionRateK3!AI126</f>
        <v>0</v>
      </c>
      <c r="AJ126" s="73">
        <f ca="1">IF(AJ$2=0,0,AJ$22*EXP(AJ$23/($B126+273)/RGas)*(OFFSET('Composition%'!$B96,0,AJ$13)*OFFSET('Composition%'!$B96,0,AJ$14)))-IF(AJ$2=2,0,OFFSET('Composition%'!$B96,0,AJ$17)*OFFSET('Composition%'!$B96,0,AJ$18)*(AJ$24*EXP(-AJ$25/($B126+273)/RGas)))+ReactionRateK3!AJ126</f>
        <v>0</v>
      </c>
      <c r="AK126" s="73">
        <f ca="1">IF(AK$2=0,0,AK$22*EXP(AK$23/($B126+273)/RGas)*(OFFSET('Composition%'!$B96,0,AK$13)*OFFSET('Composition%'!$B96,0,AK$14)))-IF(AK$2=2,0,OFFSET('Composition%'!$B96,0,AK$17)*OFFSET('Composition%'!$B96,0,AK$18)*(AK$24*EXP(-AK$25/($B126+273)/RGas)))+ReactionRateK3!AK126</f>
        <v>0</v>
      </c>
      <c r="AL126" s="73">
        <f ca="1">IF(AL$2=0,0,AL$22*EXP(AL$23/($B126+273)/RGas)*(OFFSET('Composition%'!$B96,0,AL$13)*OFFSET('Composition%'!$B96,0,AL$14)))-IF(AL$2=2,0,OFFSET('Composition%'!$B96,0,AL$17)*OFFSET('Composition%'!$B96,0,AL$18)*(AL$24*EXP(-AL$25/($B126+273)/RGas)))+ReactionRateK3!AL126</f>
        <v>0</v>
      </c>
      <c r="AM126" s="73"/>
      <c r="AN126" s="73">
        <f ca="1">IF(AN$2=0,0,AN$22*EXP(AN$23/($B126+273)/RGas)*(OFFSET('Composition%'!$B96,0,AN$13)*OFFSET('Composition%'!$B96,0,AN$14)))-IF(AN$2=2,0,OFFSET('Composition%'!$B96,0,AN$17)*OFFSET('Composition%'!$B96,0,AN$18)*(AN$24*EXP(-AN$25/($B126+273)/RGas)))+ReactionRateK3!AN126</f>
        <v>0</v>
      </c>
      <c r="AO126" s="73">
        <f ca="1">IF(AO$2=0,0,AO$22*EXP(AO$23/($B126+273)/RGas)*(OFFSET('Composition%'!$B96,0,AO$13)*OFFSET('Composition%'!$B96,0,AO$14)))-IF(AO$2=2,0,OFFSET('Composition%'!$B96,0,AO$17)*OFFSET('Composition%'!$B96,0,AO$18)*(AO$24*EXP(-AO$25/($B126+273)/RGas)))+ReactionRateK3!AO126</f>
        <v>0</v>
      </c>
      <c r="AP126" s="73">
        <f ca="1">IF(AP$2=0,0,AP$22*EXP(AP$23/($B126+273)/RGas)*(OFFSET('Composition%'!$B96,0,AP$13)*OFFSET('Composition%'!$B96,0,AP$14)))-IF(AP$2=2,0,OFFSET('Composition%'!$B96,0,AP$17)*OFFSET('Composition%'!$B96,0,AP$18)*(AP$24*EXP(-AP$25/($B126+273)/RGas)))+ReactionRateK3!AP126</f>
        <v>7.4389685323499397E-12</v>
      </c>
      <c r="AQ126" s="73">
        <f ca="1">IF(AQ$2=0,0,AQ$22*EXP(AQ$23/($B126+273)/RGas)*(OFFSET('Composition%'!$B96,0,AQ$13)*OFFSET('Composition%'!$B96,0,AQ$14)))-IF(AQ$2=2,0,OFFSET('Composition%'!$B96,0,AQ$17)*OFFSET('Composition%'!$B96,0,AQ$18)*(AQ$24*EXP(-AQ$25/($B126+273)/RGas)))+ReactionRateK3!AQ126</f>
        <v>0</v>
      </c>
      <c r="AR126" s="73">
        <f ca="1">IF(AR$2=0,0,AR$22*EXP(AR$23/($B126+273)/RGas)*(OFFSET('Composition%'!$B96,0,AR$13)*OFFSET('Composition%'!$B96,0,AR$14)))-IF(AR$2=2,0,OFFSET('Composition%'!$B96,0,AR$17)*OFFSET('Composition%'!$B96,0,AR$18)*(AR$24*EXP(-AR$25/($B126+273)/RGas)))+ReactionRateK3!AR126</f>
        <v>0</v>
      </c>
    </row>
    <row r="127" spans="1:44">
      <c r="A127" s="3">
        <f t="shared" si="10"/>
        <v>4.7499999999999911</v>
      </c>
      <c r="B127" s="19">
        <f ca="1">'Composition%'!B97</f>
        <v>414.59518421306257</v>
      </c>
      <c r="C127">
        <f t="shared" si="11"/>
        <v>30</v>
      </c>
      <c r="D127" s="26" t="e">
        <f>(#REF!*ReactionRateK4!C127)^3</f>
        <v>#REF!</v>
      </c>
      <c r="E127" s="4"/>
      <c r="F127" s="73">
        <f ca="1">IF(F$2=0,0,F$22*EXP(F$23/($B127+273)/RGas)*(OFFSET('Composition%'!$B97,0,F$13)*OFFSET('Composition%'!$B97,0,F$14)))-IF(F$2=2,0,OFFSET('Composition%'!$B97,0,F$17)*OFFSET('Composition%'!$B97,0,F$18)*(F$24*EXP(-F$25/($B127+273)/RGas)))+ReactionRateK3!F127</f>
        <v>4.5576595057779034E-3</v>
      </c>
      <c r="G127" s="73">
        <f ca="1">IF(G$2=0,0,G$22*EXP(G$23/($B127+273)/RGas)*(OFFSET('Composition%'!$B97,0,G$13)*OFFSET('Composition%'!$B97,0,G$14)))-IF(G$2=2,0,OFFSET('Composition%'!$B97,0,G$17)*OFFSET('Composition%'!$B97,0,G$18)*(G$24*EXP(-G$25/($B127+273)/RGas)))+ReactionRateK3!G127</f>
        <v>1.8399287088559069E-3</v>
      </c>
      <c r="H127" s="73">
        <f ca="1">IF(H$2=0,0,H$22*EXP(H$23/($B127+273)/RGas)*(OFFSET('Composition%'!$B97,0,H$13)*OFFSET('Composition%'!$B97,0,H$14)))-IF(H$2=2,0,OFFSET('Composition%'!$B97,0,H$17)*OFFSET('Composition%'!$B97,0,H$18)*(H$24*EXP(-H$25/($B127+273)/RGas)))+ReactionRateK3!H127</f>
        <v>-5.8687966087864837E-6</v>
      </c>
      <c r="I127" s="73">
        <f ca="1">IF(I$2=0,0,I$22*EXP(I$23/($B127+273)/RGas)*(OFFSET('Composition%'!$B97,0,I$13)*OFFSET('Composition%'!$B97,0,I$14)))-IF(I$2=2,0,OFFSET('Composition%'!$B97,0,I$17)*OFFSET('Composition%'!$B97,0,I$18)*(I$24*EXP(-I$25/($B127+273)/RGas)))+ReactionRateK3!I127</f>
        <v>4.0342106955329148E-6</v>
      </c>
      <c r="J127" s="73"/>
      <c r="K127" s="73">
        <f ca="1">IF(K$2=0,0,K$22*EXP(K$23/($B127+273)/RGas)*(OFFSET('Composition%'!$B97,0,K$13)*OFFSET('Composition%'!$B97,0,K$14)))-IF(K$2=2,0,OFFSET('Composition%'!$B97,0,K$17)*OFFSET('Composition%'!$B97,0,K$18)*(K$24*EXP(-K$25/($B127+273)/RGas)))+ReactionRateK3!K127</f>
        <v>1.6245615802846867E-2</v>
      </c>
      <c r="L127" s="73">
        <f ca="1">IF(L$2=0,0,L$22*EXP(L$23/($B127+273)/RGas)*(OFFSET('Composition%'!$B97,0,L$13)*OFFSET('Composition%'!$B97,0,L$14)))-IF(L$2=2,0,OFFSET('Composition%'!$B97,0,L$17)*OFFSET('Composition%'!$B97,0,L$18)*(L$24*EXP(-L$25/($B127+273)/RGas)))+ReactionRateK3!L127</f>
        <v>-3.8476381252947108E-3</v>
      </c>
      <c r="M127" s="73">
        <f ca="1">IF(M$2=0,0,M$22*EXP(M$23/($B127+273)/RGas)*(OFFSET('Composition%'!$B97,0,M$13)*OFFSET('Composition%'!$B97,0,M$14)))-IF(M$2=2,0,OFFSET('Composition%'!$B97,0,M$17)*OFFSET('Composition%'!$B97,0,M$18)*(M$24*EXP(-M$25/($B127+273)/RGas)))+ReactionRateK3!M127</f>
        <v>0</v>
      </c>
      <c r="N127" s="73"/>
      <c r="O127" s="73">
        <f ca="1">IF(O$2=0,0,O$22*EXP(O$23/($B127+273)/RGas)*(OFFSET('Composition%'!$B97,0,O$13)*OFFSET('Composition%'!$B97,0,O$14)))-IF(O$2=2,0,OFFSET('Composition%'!$B97,0,O$17)*OFFSET('Composition%'!$B97,0,O$18)*(O$24*EXP(-O$25/($B127+273)/RGas)))+ReactionRateK3!O127</f>
        <v>0</v>
      </c>
      <c r="P127" s="73">
        <f ca="1">IF(P$2=0,0,P$22*EXP(P$23/($B127+273)/RGas)*(OFFSET('Composition%'!$B97,0,P$13)*OFFSET('Composition%'!$B97,0,P$14)))-IF(P$2=2,0,OFFSET('Composition%'!$B97,0,P$17)*OFFSET('Composition%'!$B97,0,P$18)*(P$24*EXP(-P$25/($B127+273)/RGas)))+ReactionRateK3!P127</f>
        <v>2.3538392348107697E-2</v>
      </c>
      <c r="Q127" s="73">
        <f ca="1">IF(Q$2=0,0,Q$22*EXP(Q$23/($B127+273)/RGas)*(OFFSET('Composition%'!$B97,0,Q$13)*OFFSET('Composition%'!$B97,0,Q$14)))-IF(Q$2=2,0,OFFSET('Composition%'!$B97,0,Q$17)*OFFSET('Composition%'!$B97,0,Q$18)*(Q$24*EXP(-Q$25/($B127+273)/RGas)))+ReactionRateK3!Q127</f>
        <v>2.8127186046320442E-4</v>
      </c>
      <c r="R127" s="73">
        <f ca="1">IF(R$2=0,0,R$22*EXP(R$23/($B127+273)/RGas)*(OFFSET('Composition%'!$B97,0,R$13)*OFFSET('Composition%'!$B97,0,R$14)))-IF(R$2=2,0,OFFSET('Composition%'!$B97,0,R$17)*OFFSET('Composition%'!$B97,0,R$18)*(R$24*EXP(-R$25/($B127+273)/RGas)))+ReactionRateK3!R127</f>
        <v>9.8845304567840315E-5</v>
      </c>
      <c r="S127" s="73"/>
      <c r="T127" s="73">
        <f ca="1">IF(T$2=0,0,T$22*EXP(T$23/($B127+273)/RGas)*(OFFSET('Composition%'!$B97,0,T$13)*OFFSET('Composition%'!$B97,0,T$14)))-IF(T$2=2,0,OFFSET('Composition%'!$B97,0,T$17)*OFFSET('Composition%'!$B97,0,T$18)*(T$24*EXP(-T$25/($B127+273)/RGas)))+ReactionRateK3!T127</f>
        <v>1.1555226174008224E-4</v>
      </c>
      <c r="U127" s="73">
        <f ca="1">IF(U$2=0,0,U$22*EXP(U$23/($B127+273)/RGas)*(OFFSET('Composition%'!$B97,0,U$13)*OFFSET('Composition%'!$B97,0,U$14)))-IF(U$2=2,0,OFFSET('Composition%'!$B97,0,U$17)*OFFSET('Composition%'!$B97,0,U$18)*(U$24*EXP(-U$25/($B127+273)/RGas)))+ReactionRateK3!U127</f>
        <v>5.4260839310322818E-7</v>
      </c>
      <c r="V127" s="73">
        <f ca="1">IF(V$2=0,0,V$22*EXP(V$23/($B127+273)/RGas)*(OFFSET('Composition%'!$B97,0,V$13)*OFFSET('Composition%'!$B97,0,V$14)))-IF(V$2=2,0,OFFSET('Composition%'!$B97,0,V$17)*OFFSET('Composition%'!$B97,0,V$18)*(V$24*EXP(-V$25/($B127+273)/RGas)))+ReactionRateK3!V127</f>
        <v>0</v>
      </c>
      <c r="W127" s="73">
        <f ca="1">IF(W$2=0,0,W$22*EXP(W$23/($B127+273)/RGas)*(OFFSET('Composition%'!$B97,0,W$13)*OFFSET('Composition%'!$B97,0,W$14)))-IF(W$2=2,0,OFFSET('Composition%'!$B97,0,W$17)*OFFSET('Composition%'!$B97,0,W$18)*(W$24*EXP(-W$25/($B127+273)/RGas)))+ReactionRateK3!W127</f>
        <v>0</v>
      </c>
      <c r="X127" s="73">
        <f ca="1">IF(X$2=0,0,X$22*EXP(X$23/($B127+273)/RGas)*(OFFSET('Composition%'!$B97,0,X$13)*OFFSET('Composition%'!$B97,0,X$14)))-IF(X$2=2,0,OFFSET('Composition%'!$B97,0,X$17)*OFFSET('Composition%'!$B97,0,X$18)*(X$24*EXP(-X$25/($B127+273)/RGas)))+ReactionRateK3!X127</f>
        <v>6.8545894255605092E-8</v>
      </c>
      <c r="Y127" s="73">
        <f ca="1">IF(Y$2=0,0,Y$22*EXP(Y$23/($B127+273)/RGas)*(OFFSET('Composition%'!$B97,0,Y$13)*OFFSET('Composition%'!$B97,0,Y$14)))-IF(Y$2=2,0,OFFSET('Composition%'!$B97,0,Y$17)*OFFSET('Composition%'!$B97,0,Y$18)*(Y$24*EXP(-Y$25/($B127+273)/RGas)))+ReactionRateK3!Y127</f>
        <v>3.392616560441043E-9</v>
      </c>
      <c r="Z127" s="73">
        <f ca="1">IF(Z$2=0,0,Z$22*EXP(Z$23/($B127+273)/RGas)*(OFFSET('Composition%'!$B97,0,Z$13)*OFFSET('Composition%'!$B97,0,Z$14)))-IF(Z$2=2,0,OFFSET('Composition%'!$B97,0,Z$17)*OFFSET('Composition%'!$B97,0,Z$18)*(Z$24*EXP(-Z$25/($B127+273)/RGas)))+ReactionRateK3!Z127</f>
        <v>0</v>
      </c>
      <c r="AA127" s="73">
        <f ca="1">IF(AA$2=0,0,AA$22*EXP(AA$23/($B127+273)/RGas)*(OFFSET('Composition%'!$B97,0,AA$13)*OFFSET('Composition%'!$B97,0,AA$14)))-IF(AA$2=2,0,OFFSET('Composition%'!$B97,0,AA$17)*OFFSET('Composition%'!$B97,0,AA$18)*(AA$24*EXP(-AA$25/($B127+273)/RGas)))+ReactionRateK3!AA127</f>
        <v>0</v>
      </c>
      <c r="AB127" s="73">
        <f ca="1">IF(AB$2=0,0,AB$22*EXP(AB$23/($B127+273)/RGas)*(OFFSET('Composition%'!$B97,0,AB$13)*OFFSET('Composition%'!$B97,0,AB$14)))-IF(AB$2=2,0,OFFSET('Composition%'!$B97,0,AB$17)*OFFSET('Composition%'!$B97,0,AB$18)*(AB$24*EXP(-AB$25/($B127+273)/RGas)))+ReactionRateK3!AB127</f>
        <v>0</v>
      </c>
      <c r="AC127" s="73">
        <f ca="1">IF(AC$2=0,0,AC$22*EXP(AC$23/($B127+273)/RGas)*(OFFSET('Composition%'!$B97,0,AC$13)*OFFSET('Composition%'!$B97,0,AC$14)))-IF(AC$2=2,0,OFFSET('Composition%'!$B97,0,AC$17)*OFFSET('Composition%'!$B97,0,AC$18)*(AC$24*EXP(-AC$25/($B127+273)/RGas)))+ReactionRateK3!AC127</f>
        <v>0</v>
      </c>
      <c r="AD127" s="73">
        <f ca="1">IF(AD$2=0,0,AD$22*EXP(AD$23/($B127+273)/RGas)*(OFFSET('Composition%'!$B97,0,AD$13)*OFFSET('Composition%'!$B97,0,AD$14)))-IF(AD$2=2,0,OFFSET('Composition%'!$B97,0,AD$17)*OFFSET('Composition%'!$B97,0,AD$18)*(AD$24*EXP(-AD$25/($B127+273)/RGas)))+ReactionRateK3!AD127</f>
        <v>0</v>
      </c>
      <c r="AE127" s="73">
        <f ca="1">IF(AE$2=0,0,AE$22*EXP(AE$23/($B127+273)/RGas)*(OFFSET('Composition%'!$B97,0,AE$13)*OFFSET('Composition%'!$B97,0,AE$14)))-IF(AE$2=2,0,OFFSET('Composition%'!$B97,0,AE$17)*OFFSET('Composition%'!$B97,0,AE$18)*(AE$24*EXP(-AE$25/($B127+273)/RGas)))+ReactionRateK3!AE127</f>
        <v>0</v>
      </c>
      <c r="AF127" s="73"/>
      <c r="AG127" s="73">
        <f ca="1">IF(AG$2=0,0,AG$22*EXP(AG$23/($B127+273)/RGas)*(OFFSET('Composition%'!$B97,0,AG$13)*OFFSET('Composition%'!$B97,0,AG$14)))-IF(AG$2=2,0,OFFSET('Composition%'!$B97,0,AG$17)*OFFSET('Composition%'!$B97,0,AG$18)*(AG$24*EXP(-AG$25/($B127+273)/RGas)))+ReactionRateK3!AG127</f>
        <v>0</v>
      </c>
      <c r="AH127" s="73">
        <f ca="1">IF(AH$2=0,0,AH$22*EXP(AH$23/($B127+273)/RGas)*(OFFSET('Composition%'!$B97,0,AH$13)*OFFSET('Composition%'!$B97,0,AH$14)))-IF(AH$2=2,0,OFFSET('Composition%'!$B97,0,AH$17)*OFFSET('Composition%'!$B97,0,AH$18)*(AH$24*EXP(-AH$25/($B127+273)/RGas)))+ReactionRateK3!AH127</f>
        <v>0</v>
      </c>
      <c r="AI127" s="73">
        <f ca="1">IF(AI$2=0,0,AI$22*EXP(AI$23/($B127+273)/RGas)*(OFFSET('Composition%'!$B97,0,AI$13)*OFFSET('Composition%'!$B97,0,AI$14)))-IF(AI$2=2,0,OFFSET('Composition%'!$B97,0,AI$17)*OFFSET('Composition%'!$B97,0,AI$18)*(AI$24*EXP(-AI$25/($B127+273)/RGas)))+ReactionRateK3!AI127</f>
        <v>0</v>
      </c>
      <c r="AJ127" s="73">
        <f ca="1">IF(AJ$2=0,0,AJ$22*EXP(AJ$23/($B127+273)/RGas)*(OFFSET('Composition%'!$B97,0,AJ$13)*OFFSET('Composition%'!$B97,0,AJ$14)))-IF(AJ$2=2,0,OFFSET('Composition%'!$B97,0,AJ$17)*OFFSET('Composition%'!$B97,0,AJ$18)*(AJ$24*EXP(-AJ$25/($B127+273)/RGas)))+ReactionRateK3!AJ127</f>
        <v>0</v>
      </c>
      <c r="AK127" s="73">
        <f ca="1">IF(AK$2=0,0,AK$22*EXP(AK$23/($B127+273)/RGas)*(OFFSET('Composition%'!$B97,0,AK$13)*OFFSET('Composition%'!$B97,0,AK$14)))-IF(AK$2=2,0,OFFSET('Composition%'!$B97,0,AK$17)*OFFSET('Composition%'!$B97,0,AK$18)*(AK$24*EXP(-AK$25/($B127+273)/RGas)))+ReactionRateK3!AK127</f>
        <v>0</v>
      </c>
      <c r="AL127" s="73">
        <f ca="1">IF(AL$2=0,0,AL$22*EXP(AL$23/($B127+273)/RGas)*(OFFSET('Composition%'!$B97,0,AL$13)*OFFSET('Composition%'!$B97,0,AL$14)))-IF(AL$2=2,0,OFFSET('Composition%'!$B97,0,AL$17)*OFFSET('Composition%'!$B97,0,AL$18)*(AL$24*EXP(-AL$25/($B127+273)/RGas)))+ReactionRateK3!AL127</f>
        <v>0</v>
      </c>
      <c r="AM127" s="73"/>
      <c r="AN127" s="73">
        <f ca="1">IF(AN$2=0,0,AN$22*EXP(AN$23/($B127+273)/RGas)*(OFFSET('Composition%'!$B97,0,AN$13)*OFFSET('Composition%'!$B97,0,AN$14)))-IF(AN$2=2,0,OFFSET('Composition%'!$B97,0,AN$17)*OFFSET('Composition%'!$B97,0,AN$18)*(AN$24*EXP(-AN$25/($B127+273)/RGas)))+ReactionRateK3!AN127</f>
        <v>0</v>
      </c>
      <c r="AO127" s="73">
        <f ca="1">IF(AO$2=0,0,AO$22*EXP(AO$23/($B127+273)/RGas)*(OFFSET('Composition%'!$B97,0,AO$13)*OFFSET('Composition%'!$B97,0,AO$14)))-IF(AO$2=2,0,OFFSET('Composition%'!$B97,0,AO$17)*OFFSET('Composition%'!$B97,0,AO$18)*(AO$24*EXP(-AO$25/($B127+273)/RGas)))+ReactionRateK3!AO127</f>
        <v>0</v>
      </c>
      <c r="AP127" s="73">
        <f ca="1">IF(AP$2=0,0,AP$22*EXP(AP$23/($B127+273)/RGas)*(OFFSET('Composition%'!$B97,0,AP$13)*OFFSET('Composition%'!$B97,0,AP$14)))-IF(AP$2=2,0,OFFSET('Composition%'!$B97,0,AP$17)*OFFSET('Composition%'!$B97,0,AP$18)*(AP$24*EXP(-AP$25/($B127+273)/RGas)))+ReactionRateK3!AP127</f>
        <v>7.43899348438909E-12</v>
      </c>
      <c r="AQ127" s="73">
        <f ca="1">IF(AQ$2=0,0,AQ$22*EXP(AQ$23/($B127+273)/RGas)*(OFFSET('Composition%'!$B97,0,AQ$13)*OFFSET('Composition%'!$B97,0,AQ$14)))-IF(AQ$2=2,0,OFFSET('Composition%'!$B97,0,AQ$17)*OFFSET('Composition%'!$B97,0,AQ$18)*(AQ$24*EXP(-AQ$25/($B127+273)/RGas)))+ReactionRateK3!AQ127</f>
        <v>0</v>
      </c>
      <c r="AR127" s="73">
        <f ca="1">IF(AR$2=0,0,AR$22*EXP(AR$23/($B127+273)/RGas)*(OFFSET('Composition%'!$B97,0,AR$13)*OFFSET('Composition%'!$B97,0,AR$14)))-IF(AR$2=2,0,OFFSET('Composition%'!$B97,0,AR$17)*OFFSET('Composition%'!$B97,0,AR$18)*(AR$24*EXP(-AR$25/($B127+273)/RGas)))+ReactionRateK3!AR127</f>
        <v>0</v>
      </c>
    </row>
    <row r="128" spans="1:44">
      <c r="A128" s="3">
        <f t="shared" si="10"/>
        <v>4.7999999999999909</v>
      </c>
      <c r="B128" s="19">
        <f ca="1">'Composition%'!B98</f>
        <v>414.60267961555951</v>
      </c>
      <c r="C128">
        <f t="shared" si="11"/>
        <v>30</v>
      </c>
      <c r="D128" s="26" t="e">
        <f>(#REF!*ReactionRateK4!C128)^3</f>
        <v>#REF!</v>
      </c>
      <c r="E128" s="4"/>
      <c r="F128" s="73">
        <f ca="1">IF(F$2=0,0,F$22*EXP(F$23/($B128+273)/RGas)*(OFFSET('Composition%'!$B98,0,F$13)*OFFSET('Composition%'!$B98,0,F$14)))-IF(F$2=2,0,OFFSET('Composition%'!$B98,0,F$17)*OFFSET('Composition%'!$B98,0,F$18)*(F$24*EXP(-F$25/($B128+273)/RGas)))+ReactionRateK3!F128</f>
        <v>4.4922384643295123E-3</v>
      </c>
      <c r="G128" s="73">
        <f ca="1">IF(G$2=0,0,G$22*EXP(G$23/($B128+273)/RGas)*(OFFSET('Composition%'!$B98,0,G$13)*OFFSET('Composition%'!$B98,0,G$14)))-IF(G$2=2,0,OFFSET('Composition%'!$B98,0,G$17)*OFFSET('Composition%'!$B98,0,G$18)*(G$24*EXP(-G$25/($B128+273)/RGas)))+ReactionRateK3!G128</f>
        <v>1.8146834697294789E-3</v>
      </c>
      <c r="H128" s="73">
        <f ca="1">IF(H$2=0,0,H$22*EXP(H$23/($B128+273)/RGas)*(OFFSET('Composition%'!$B98,0,H$13)*OFFSET('Composition%'!$B98,0,H$14)))-IF(H$2=2,0,OFFSET('Composition%'!$B98,0,H$17)*OFFSET('Composition%'!$B98,0,H$18)*(H$24*EXP(-H$25/($B128+273)/RGas)))+ReactionRateK3!H128</f>
        <v>-5.8208908963068542E-6</v>
      </c>
      <c r="I128" s="73">
        <f ca="1">IF(I$2=0,0,I$22*EXP(I$23/($B128+273)/RGas)*(OFFSET('Composition%'!$B98,0,I$13)*OFFSET('Composition%'!$B98,0,I$14)))-IF(I$2=2,0,OFFSET('Composition%'!$B98,0,I$17)*OFFSET('Composition%'!$B98,0,I$18)*(I$24*EXP(-I$25/($B128+273)/RGas)))+ReactionRateK3!I128</f>
        <v>3.777751581539552E-6</v>
      </c>
      <c r="J128" s="73"/>
      <c r="K128" s="73">
        <f ca="1">IF(K$2=0,0,K$22*EXP(K$23/($B128+273)/RGas)*(OFFSET('Composition%'!$B98,0,K$13)*OFFSET('Composition%'!$B98,0,K$14)))-IF(K$2=2,0,OFFSET('Composition%'!$B98,0,K$17)*OFFSET('Composition%'!$B98,0,K$18)*(K$24*EXP(-K$25/($B128+273)/RGas)))+ReactionRateK3!K128</f>
        <v>1.5841817877438935E-2</v>
      </c>
      <c r="L128" s="73">
        <f ca="1">IF(L$2=0,0,L$22*EXP(L$23/($B128+273)/RGas)*(OFFSET('Composition%'!$B98,0,L$13)*OFFSET('Composition%'!$B98,0,L$14)))-IF(L$2=2,0,OFFSET('Composition%'!$B98,0,L$17)*OFFSET('Composition%'!$B98,0,L$18)*(L$24*EXP(-L$25/($B128+273)/RGas)))+ReactionRateK3!L128</f>
        <v>-3.7973243976124971E-3</v>
      </c>
      <c r="M128" s="73">
        <f ca="1">IF(M$2=0,0,M$22*EXP(M$23/($B128+273)/RGas)*(OFFSET('Composition%'!$B98,0,M$13)*OFFSET('Composition%'!$B98,0,M$14)))-IF(M$2=2,0,OFFSET('Composition%'!$B98,0,M$17)*OFFSET('Composition%'!$B98,0,M$18)*(M$24*EXP(-M$25/($B128+273)/RGas)))+ReactionRateK3!M128</f>
        <v>0</v>
      </c>
      <c r="N128" s="73"/>
      <c r="O128" s="73">
        <f ca="1">IF(O$2=0,0,O$22*EXP(O$23/($B128+273)/RGas)*(OFFSET('Composition%'!$B98,0,O$13)*OFFSET('Composition%'!$B98,0,O$14)))-IF(O$2=2,0,OFFSET('Composition%'!$B98,0,O$17)*OFFSET('Composition%'!$B98,0,O$18)*(O$24*EXP(-O$25/($B128+273)/RGas)))+ReactionRateK3!O128</f>
        <v>0</v>
      </c>
      <c r="P128" s="73">
        <f ca="1">IF(P$2=0,0,P$22*EXP(P$23/($B128+273)/RGas)*(OFFSET('Composition%'!$B98,0,P$13)*OFFSET('Composition%'!$B98,0,P$14)))-IF(P$2=2,0,OFFSET('Composition%'!$B98,0,P$17)*OFFSET('Composition%'!$B98,0,P$18)*(P$24*EXP(-P$25/($B128+273)/RGas)))+ReactionRateK3!P128</f>
        <v>2.3345849933038811E-2</v>
      </c>
      <c r="Q128" s="73">
        <f ca="1">IF(Q$2=0,0,Q$22*EXP(Q$23/($B128+273)/RGas)*(OFFSET('Composition%'!$B98,0,Q$13)*OFFSET('Composition%'!$B98,0,Q$14)))-IF(Q$2=2,0,OFFSET('Composition%'!$B98,0,Q$17)*OFFSET('Composition%'!$B98,0,Q$18)*(Q$24*EXP(-Q$25/($B128+273)/RGas)))+ReactionRateK3!Q128</f>
        <v>2.8314583925122049E-4</v>
      </c>
      <c r="R128" s="73">
        <f ca="1">IF(R$2=0,0,R$22*EXP(R$23/($B128+273)/RGas)*(OFFSET('Composition%'!$B98,0,R$13)*OFFSET('Composition%'!$B98,0,R$14)))-IF(R$2=2,0,OFFSET('Composition%'!$B98,0,R$17)*OFFSET('Composition%'!$B98,0,R$18)*(R$24*EXP(-R$25/($B128+273)/RGas)))+ReactionRateK3!R128</f>
        <v>1.0049541310012437E-4</v>
      </c>
      <c r="S128" s="73"/>
      <c r="T128" s="73">
        <f ca="1">IF(T$2=0,0,T$22*EXP(T$23/($B128+273)/RGas)*(OFFSET('Composition%'!$B98,0,T$13)*OFFSET('Composition%'!$B98,0,T$14)))-IF(T$2=2,0,OFFSET('Composition%'!$B98,0,T$17)*OFFSET('Composition%'!$B98,0,T$18)*(T$24*EXP(-T$25/($B128+273)/RGas)))+ReactionRateK3!T128</f>
        <v>1.078183566397608E-4</v>
      </c>
      <c r="U128" s="73">
        <f ca="1">IF(U$2=0,0,U$22*EXP(U$23/($B128+273)/RGas)*(OFFSET('Composition%'!$B98,0,U$13)*OFFSET('Composition%'!$B98,0,U$14)))-IF(U$2=2,0,OFFSET('Composition%'!$B98,0,U$17)*OFFSET('Composition%'!$B98,0,U$18)*(U$24*EXP(-U$25/($B128+273)/RGas)))+ReactionRateK3!U128</f>
        <v>4.8709299251739351E-7</v>
      </c>
      <c r="V128" s="73">
        <f ca="1">IF(V$2=0,0,V$22*EXP(V$23/($B128+273)/RGas)*(OFFSET('Composition%'!$B98,0,V$13)*OFFSET('Composition%'!$B98,0,V$14)))-IF(V$2=2,0,OFFSET('Composition%'!$B98,0,V$17)*OFFSET('Composition%'!$B98,0,V$18)*(V$24*EXP(-V$25/($B128+273)/RGas)))+ReactionRateK3!V128</f>
        <v>0</v>
      </c>
      <c r="W128" s="73">
        <f ca="1">IF(W$2=0,0,W$22*EXP(W$23/($B128+273)/RGas)*(OFFSET('Composition%'!$B98,0,W$13)*OFFSET('Composition%'!$B98,0,W$14)))-IF(W$2=2,0,OFFSET('Composition%'!$B98,0,W$17)*OFFSET('Composition%'!$B98,0,W$18)*(W$24*EXP(-W$25/($B128+273)/RGas)))+ReactionRateK3!W128</f>
        <v>0</v>
      </c>
      <c r="X128" s="73">
        <f ca="1">IF(X$2=0,0,X$22*EXP(X$23/($B128+273)/RGas)*(OFFSET('Composition%'!$B98,0,X$13)*OFFSET('Composition%'!$B98,0,X$14)))-IF(X$2=2,0,OFFSET('Composition%'!$B98,0,X$17)*OFFSET('Composition%'!$B98,0,X$18)*(X$24*EXP(-X$25/($B128+273)/RGas)))+ReactionRateK3!X128</f>
        <v>6.8541504111212574E-8</v>
      </c>
      <c r="Y128" s="73">
        <f ca="1">IF(Y$2=0,0,Y$22*EXP(Y$23/($B128+273)/RGas)*(OFFSET('Composition%'!$B98,0,Y$13)*OFFSET('Composition%'!$B98,0,Y$14)))-IF(Y$2=2,0,OFFSET('Composition%'!$B98,0,Y$17)*OFFSET('Composition%'!$B98,0,Y$18)*(Y$24*EXP(-Y$25/($B128+273)/RGas)))+ReactionRateK3!Y128</f>
        <v>3.3923992742457053E-9</v>
      </c>
      <c r="Z128" s="73">
        <f ca="1">IF(Z$2=0,0,Z$22*EXP(Z$23/($B128+273)/RGas)*(OFFSET('Composition%'!$B98,0,Z$13)*OFFSET('Composition%'!$B98,0,Z$14)))-IF(Z$2=2,0,OFFSET('Composition%'!$B98,0,Z$17)*OFFSET('Composition%'!$B98,0,Z$18)*(Z$24*EXP(-Z$25/($B128+273)/RGas)))+ReactionRateK3!Z128</f>
        <v>0</v>
      </c>
      <c r="AA128" s="73">
        <f ca="1">IF(AA$2=0,0,AA$22*EXP(AA$23/($B128+273)/RGas)*(OFFSET('Composition%'!$B98,0,AA$13)*OFFSET('Composition%'!$B98,0,AA$14)))-IF(AA$2=2,0,OFFSET('Composition%'!$B98,0,AA$17)*OFFSET('Composition%'!$B98,0,AA$18)*(AA$24*EXP(-AA$25/($B128+273)/RGas)))+ReactionRateK3!AA128</f>
        <v>0</v>
      </c>
      <c r="AB128" s="73">
        <f ca="1">IF(AB$2=0,0,AB$22*EXP(AB$23/($B128+273)/RGas)*(OFFSET('Composition%'!$B98,0,AB$13)*OFFSET('Composition%'!$B98,0,AB$14)))-IF(AB$2=2,0,OFFSET('Composition%'!$B98,0,AB$17)*OFFSET('Composition%'!$B98,0,AB$18)*(AB$24*EXP(-AB$25/($B128+273)/RGas)))+ReactionRateK3!AB128</f>
        <v>0</v>
      </c>
      <c r="AC128" s="73">
        <f ca="1">IF(AC$2=0,0,AC$22*EXP(AC$23/($B128+273)/RGas)*(OFFSET('Composition%'!$B98,0,AC$13)*OFFSET('Composition%'!$B98,0,AC$14)))-IF(AC$2=2,0,OFFSET('Composition%'!$B98,0,AC$17)*OFFSET('Composition%'!$B98,0,AC$18)*(AC$24*EXP(-AC$25/($B128+273)/RGas)))+ReactionRateK3!AC128</f>
        <v>0</v>
      </c>
      <c r="AD128" s="73">
        <f ca="1">IF(AD$2=0,0,AD$22*EXP(AD$23/($B128+273)/RGas)*(OFFSET('Composition%'!$B98,0,AD$13)*OFFSET('Composition%'!$B98,0,AD$14)))-IF(AD$2=2,0,OFFSET('Composition%'!$B98,0,AD$17)*OFFSET('Composition%'!$B98,0,AD$18)*(AD$24*EXP(-AD$25/($B128+273)/RGas)))+ReactionRateK3!AD128</f>
        <v>0</v>
      </c>
      <c r="AE128" s="73">
        <f ca="1">IF(AE$2=0,0,AE$22*EXP(AE$23/($B128+273)/RGas)*(OFFSET('Composition%'!$B98,0,AE$13)*OFFSET('Composition%'!$B98,0,AE$14)))-IF(AE$2=2,0,OFFSET('Composition%'!$B98,0,AE$17)*OFFSET('Composition%'!$B98,0,AE$18)*(AE$24*EXP(-AE$25/($B128+273)/RGas)))+ReactionRateK3!AE128</f>
        <v>0</v>
      </c>
      <c r="AF128" s="73"/>
      <c r="AG128" s="73">
        <f ca="1">IF(AG$2=0,0,AG$22*EXP(AG$23/($B128+273)/RGas)*(OFFSET('Composition%'!$B98,0,AG$13)*OFFSET('Composition%'!$B98,0,AG$14)))-IF(AG$2=2,0,OFFSET('Composition%'!$B98,0,AG$17)*OFFSET('Composition%'!$B98,0,AG$18)*(AG$24*EXP(-AG$25/($B128+273)/RGas)))+ReactionRateK3!AG128</f>
        <v>0</v>
      </c>
      <c r="AH128" s="73">
        <f ca="1">IF(AH$2=0,0,AH$22*EXP(AH$23/($B128+273)/RGas)*(OFFSET('Composition%'!$B98,0,AH$13)*OFFSET('Composition%'!$B98,0,AH$14)))-IF(AH$2=2,0,OFFSET('Composition%'!$B98,0,AH$17)*OFFSET('Composition%'!$B98,0,AH$18)*(AH$24*EXP(-AH$25/($B128+273)/RGas)))+ReactionRateK3!AH128</f>
        <v>0</v>
      </c>
      <c r="AI128" s="73">
        <f ca="1">IF(AI$2=0,0,AI$22*EXP(AI$23/($B128+273)/RGas)*(OFFSET('Composition%'!$B98,0,AI$13)*OFFSET('Composition%'!$B98,0,AI$14)))-IF(AI$2=2,0,OFFSET('Composition%'!$B98,0,AI$17)*OFFSET('Composition%'!$B98,0,AI$18)*(AI$24*EXP(-AI$25/($B128+273)/RGas)))+ReactionRateK3!AI128</f>
        <v>0</v>
      </c>
      <c r="AJ128" s="73">
        <f ca="1">IF(AJ$2=0,0,AJ$22*EXP(AJ$23/($B128+273)/RGas)*(OFFSET('Composition%'!$B98,0,AJ$13)*OFFSET('Composition%'!$B98,0,AJ$14)))-IF(AJ$2=2,0,OFFSET('Composition%'!$B98,0,AJ$17)*OFFSET('Composition%'!$B98,0,AJ$18)*(AJ$24*EXP(-AJ$25/($B128+273)/RGas)))+ReactionRateK3!AJ128</f>
        <v>0</v>
      </c>
      <c r="AK128" s="73">
        <f ca="1">IF(AK$2=0,0,AK$22*EXP(AK$23/($B128+273)/RGas)*(OFFSET('Composition%'!$B98,0,AK$13)*OFFSET('Composition%'!$B98,0,AK$14)))-IF(AK$2=2,0,OFFSET('Composition%'!$B98,0,AK$17)*OFFSET('Composition%'!$B98,0,AK$18)*(AK$24*EXP(-AK$25/($B128+273)/RGas)))+ReactionRateK3!AK128</f>
        <v>0</v>
      </c>
      <c r="AL128" s="73">
        <f ca="1">IF(AL$2=0,0,AL$22*EXP(AL$23/($B128+273)/RGas)*(OFFSET('Composition%'!$B98,0,AL$13)*OFFSET('Composition%'!$B98,0,AL$14)))-IF(AL$2=2,0,OFFSET('Composition%'!$B98,0,AL$17)*OFFSET('Composition%'!$B98,0,AL$18)*(AL$24*EXP(-AL$25/($B128+273)/RGas)))+ReactionRateK3!AL128</f>
        <v>0</v>
      </c>
      <c r="AM128" s="73"/>
      <c r="AN128" s="73">
        <f ca="1">IF(AN$2=0,0,AN$22*EXP(AN$23/($B128+273)/RGas)*(OFFSET('Composition%'!$B98,0,AN$13)*OFFSET('Composition%'!$B98,0,AN$14)))-IF(AN$2=2,0,OFFSET('Composition%'!$B98,0,AN$17)*OFFSET('Composition%'!$B98,0,AN$18)*(AN$24*EXP(-AN$25/($B128+273)/RGas)))+ReactionRateK3!AN128</f>
        <v>0</v>
      </c>
      <c r="AO128" s="73">
        <f ca="1">IF(AO$2=0,0,AO$22*EXP(AO$23/($B128+273)/RGas)*(OFFSET('Composition%'!$B98,0,AO$13)*OFFSET('Composition%'!$B98,0,AO$14)))-IF(AO$2=2,0,OFFSET('Composition%'!$B98,0,AO$17)*OFFSET('Composition%'!$B98,0,AO$18)*(AO$24*EXP(-AO$25/($B128+273)/RGas)))+ReactionRateK3!AO128</f>
        <v>0</v>
      </c>
      <c r="AP128" s="73">
        <f ca="1">IF(AP$2=0,0,AP$22*EXP(AP$23/($B128+273)/RGas)*(OFFSET('Composition%'!$B98,0,AP$13)*OFFSET('Composition%'!$B98,0,AP$14)))-IF(AP$2=2,0,OFFSET('Composition%'!$B98,0,AP$17)*OFFSET('Composition%'!$B98,0,AP$18)*(AP$24*EXP(-AP$25/($B128+273)/RGas)))+ReactionRateK3!AP128</f>
        <v>7.4390158499903836E-12</v>
      </c>
      <c r="AQ128" s="73">
        <f ca="1">IF(AQ$2=0,0,AQ$22*EXP(AQ$23/($B128+273)/RGas)*(OFFSET('Composition%'!$B98,0,AQ$13)*OFFSET('Composition%'!$B98,0,AQ$14)))-IF(AQ$2=2,0,OFFSET('Composition%'!$B98,0,AQ$17)*OFFSET('Composition%'!$B98,0,AQ$18)*(AQ$24*EXP(-AQ$25/($B128+273)/RGas)))+ReactionRateK3!AQ128</f>
        <v>0</v>
      </c>
      <c r="AR128" s="73">
        <f ca="1">IF(AR$2=0,0,AR$22*EXP(AR$23/($B128+273)/RGas)*(OFFSET('Composition%'!$B98,0,AR$13)*OFFSET('Composition%'!$B98,0,AR$14)))-IF(AR$2=2,0,OFFSET('Composition%'!$B98,0,AR$17)*OFFSET('Composition%'!$B98,0,AR$18)*(AR$24*EXP(-AR$25/($B128+273)/RGas)))+ReactionRateK3!AR128</f>
        <v>0</v>
      </c>
    </row>
    <row r="129" spans="1:44">
      <c r="A129" s="3">
        <f t="shared" ref="A129:A159" si="12">A128+TimeStep</f>
        <v>4.8499999999999908</v>
      </c>
      <c r="B129" s="19">
        <f ca="1">'Composition%'!B99</f>
        <v>414.61010798986058</v>
      </c>
      <c r="C129">
        <f t="shared" si="11"/>
        <v>30</v>
      </c>
      <c r="D129" s="26" t="e">
        <f>(#REF!*ReactionRateK4!C129)^3</f>
        <v>#REF!</v>
      </c>
      <c r="E129" s="4"/>
      <c r="F129" s="73">
        <f ca="1">IF(F$2=0,0,F$22*EXP(F$23/($B129+273)/RGas)*(OFFSET('Composition%'!$B99,0,F$13)*OFFSET('Composition%'!$B99,0,F$14)))-IF(F$2=2,0,OFFSET('Composition%'!$B99,0,F$17)*OFFSET('Composition%'!$B99,0,F$18)*(F$24*EXP(-F$25/($B129+273)/RGas)))+ReactionRateK3!F129</f>
        <v>4.4282107694132381E-3</v>
      </c>
      <c r="G129" s="73">
        <f ca="1">IF(G$2=0,0,G$22*EXP(G$23/($B129+273)/RGas)*(OFFSET('Composition%'!$B99,0,G$13)*OFFSET('Composition%'!$B99,0,G$14)))-IF(G$2=2,0,OFFSET('Composition%'!$B99,0,G$17)*OFFSET('Composition%'!$B99,0,G$18)*(G$24*EXP(-G$25/($B129+273)/RGas)))+ReactionRateK3!G129</f>
        <v>1.7899357768692815E-3</v>
      </c>
      <c r="H129" s="73">
        <f ca="1">IF(H$2=0,0,H$22*EXP(H$23/($B129+273)/RGas)*(OFFSET('Composition%'!$B99,0,H$13)*OFFSET('Composition%'!$B99,0,H$14)))-IF(H$2=2,0,OFFSET('Composition%'!$B99,0,H$17)*OFFSET('Composition%'!$B99,0,H$18)*(H$24*EXP(-H$25/($B129+273)/RGas)))+ReactionRateK3!H129</f>
        <v>-5.7727514053075499E-6</v>
      </c>
      <c r="I129" s="73">
        <f ca="1">IF(I$2=0,0,I$22*EXP(I$23/($B129+273)/RGas)*(OFFSET('Composition%'!$B99,0,I$13)*OFFSET('Composition%'!$B99,0,I$14)))-IF(I$2=2,0,OFFSET('Composition%'!$B99,0,I$17)*OFFSET('Composition%'!$B99,0,I$18)*(I$24*EXP(-I$25/($B129+273)/RGas)))+ReactionRateK3!I129</f>
        <v>3.5371121754554795E-6</v>
      </c>
      <c r="J129" s="73"/>
      <c r="K129" s="73">
        <f ca="1">IF(K$2=0,0,K$22*EXP(K$23/($B129+273)/RGas)*(OFFSET('Composition%'!$B99,0,K$13)*OFFSET('Composition%'!$B99,0,K$14)))-IF(K$2=2,0,OFFSET('Composition%'!$B99,0,K$17)*OFFSET('Composition%'!$B99,0,K$18)*(K$24*EXP(-K$25/($B129+273)/RGas)))+ReactionRateK3!K129</f>
        <v>1.5445299648541442E-2</v>
      </c>
      <c r="L129" s="73">
        <f ca="1">IF(L$2=0,0,L$22*EXP(L$23/($B129+273)/RGas)*(OFFSET('Composition%'!$B99,0,L$13)*OFFSET('Composition%'!$B99,0,L$14)))-IF(L$2=2,0,OFFSET('Composition%'!$B99,0,L$17)*OFFSET('Composition%'!$B99,0,L$18)*(L$24*EXP(-L$25/($B129+273)/RGas)))+ReactionRateK3!L129</f>
        <v>-3.7481959922304846E-3</v>
      </c>
      <c r="M129" s="73">
        <f ca="1">IF(M$2=0,0,M$22*EXP(M$23/($B129+273)/RGas)*(OFFSET('Composition%'!$B99,0,M$13)*OFFSET('Composition%'!$B99,0,M$14)))-IF(M$2=2,0,OFFSET('Composition%'!$B99,0,M$17)*OFFSET('Composition%'!$B99,0,M$18)*(M$24*EXP(-M$25/($B129+273)/RGas)))+ReactionRateK3!M129</f>
        <v>0</v>
      </c>
      <c r="N129" s="73"/>
      <c r="O129" s="73">
        <f ca="1">IF(O$2=0,0,O$22*EXP(O$23/($B129+273)/RGas)*(OFFSET('Composition%'!$B99,0,O$13)*OFFSET('Composition%'!$B99,0,O$14)))-IF(O$2=2,0,OFFSET('Composition%'!$B99,0,O$17)*OFFSET('Composition%'!$B99,0,O$18)*(O$24*EXP(-O$25/($B129+273)/RGas)))+ReactionRateK3!O129</f>
        <v>0</v>
      </c>
      <c r="P129" s="73">
        <f ca="1">IF(P$2=0,0,P$22*EXP(P$23/($B129+273)/RGas)*(OFFSET('Composition%'!$B99,0,P$13)*OFFSET('Composition%'!$B99,0,P$14)))-IF(P$2=2,0,OFFSET('Composition%'!$B99,0,P$17)*OFFSET('Composition%'!$B99,0,P$18)*(P$24*EXP(-P$25/($B129+273)/RGas)))+ReactionRateK3!P129</f>
        <v>2.3152403283255518E-2</v>
      </c>
      <c r="Q129" s="73">
        <f ca="1">IF(Q$2=0,0,Q$22*EXP(Q$23/($B129+273)/RGas)*(OFFSET('Composition%'!$B99,0,Q$13)*OFFSET('Composition%'!$B99,0,Q$14)))-IF(Q$2=2,0,OFFSET('Composition%'!$B99,0,Q$17)*OFFSET('Composition%'!$B99,0,Q$18)*(Q$24*EXP(-Q$25/($B129+273)/RGas)))+ReactionRateK3!Q129</f>
        <v>2.8497640737866307E-4</v>
      </c>
      <c r="R129" s="73">
        <f ca="1">IF(R$2=0,0,R$22*EXP(R$23/($B129+273)/RGas)*(OFFSET('Composition%'!$B99,0,R$13)*OFFSET('Composition%'!$B99,0,R$14)))-IF(R$2=2,0,OFFSET('Composition%'!$B99,0,R$17)*OFFSET('Composition%'!$B99,0,R$18)*(R$24*EXP(-R$25/($B129+273)/RGas)))+ReactionRateK3!R129</f>
        <v>1.0214056999825245E-4</v>
      </c>
      <c r="S129" s="73"/>
      <c r="T129" s="73">
        <f ca="1">IF(T$2=0,0,T$22*EXP(T$23/($B129+273)/RGas)*(OFFSET('Composition%'!$B99,0,T$13)*OFFSET('Composition%'!$B99,0,T$14)))-IF(T$2=2,0,OFFSET('Composition%'!$B99,0,T$17)*OFFSET('Composition%'!$B99,0,T$18)*(T$24*EXP(-T$25/($B129+273)/RGas)))+ReactionRateK3!T129</f>
        <v>1.0062564270237758E-4</v>
      </c>
      <c r="U129" s="73">
        <f ca="1">IF(U$2=0,0,U$22*EXP(U$23/($B129+273)/RGas)*(OFFSET('Composition%'!$B99,0,U$13)*OFFSET('Composition%'!$B99,0,U$14)))-IF(U$2=2,0,OFFSET('Composition%'!$B99,0,U$17)*OFFSET('Composition%'!$B99,0,U$18)*(U$24*EXP(-U$25/($B129+273)/RGas)))+ReactionRateK3!U129</f>
        <v>4.372632673034022E-7</v>
      </c>
      <c r="V129" s="73">
        <f ca="1">IF(V$2=0,0,V$22*EXP(V$23/($B129+273)/RGas)*(OFFSET('Composition%'!$B99,0,V$13)*OFFSET('Composition%'!$B99,0,V$14)))-IF(V$2=2,0,OFFSET('Composition%'!$B99,0,V$17)*OFFSET('Composition%'!$B99,0,V$18)*(V$24*EXP(-V$25/($B129+273)/RGas)))+ReactionRateK3!V129</f>
        <v>0</v>
      </c>
      <c r="W129" s="73">
        <f ca="1">IF(W$2=0,0,W$22*EXP(W$23/($B129+273)/RGas)*(OFFSET('Composition%'!$B99,0,W$13)*OFFSET('Composition%'!$B99,0,W$14)))-IF(W$2=2,0,OFFSET('Composition%'!$B99,0,W$17)*OFFSET('Composition%'!$B99,0,W$18)*(W$24*EXP(-W$25/($B129+273)/RGas)))+ReactionRateK3!W129</f>
        <v>0</v>
      </c>
      <c r="X129" s="73">
        <f ca="1">IF(X$2=0,0,X$22*EXP(X$23/($B129+273)/RGas)*(OFFSET('Composition%'!$B99,0,X$13)*OFFSET('Composition%'!$B99,0,X$14)))-IF(X$2=2,0,OFFSET('Composition%'!$B99,0,X$17)*OFFSET('Composition%'!$B99,0,X$18)*(X$24*EXP(-X$25/($B129+273)/RGas)))+ReactionRateK3!X129</f>
        <v>6.8537409264054661E-8</v>
      </c>
      <c r="Y129" s="73">
        <f ca="1">IF(Y$2=0,0,Y$22*EXP(Y$23/($B129+273)/RGas)*(OFFSET('Composition%'!$B99,0,Y$13)*OFFSET('Composition%'!$B99,0,Y$14)))-IF(Y$2=2,0,OFFSET('Composition%'!$B99,0,Y$17)*OFFSET('Composition%'!$B99,0,Y$18)*(Y$24*EXP(-Y$25/($B129+273)/RGas)))+ReactionRateK3!Y129</f>
        <v>3.3921966035178474E-9</v>
      </c>
      <c r="Z129" s="73">
        <f ca="1">IF(Z$2=0,0,Z$22*EXP(Z$23/($B129+273)/RGas)*(OFFSET('Composition%'!$B99,0,Z$13)*OFFSET('Composition%'!$B99,0,Z$14)))-IF(Z$2=2,0,OFFSET('Composition%'!$B99,0,Z$17)*OFFSET('Composition%'!$B99,0,Z$18)*(Z$24*EXP(-Z$25/($B129+273)/RGas)))+ReactionRateK3!Z129</f>
        <v>0</v>
      </c>
      <c r="AA129" s="73">
        <f ca="1">IF(AA$2=0,0,AA$22*EXP(AA$23/($B129+273)/RGas)*(OFFSET('Composition%'!$B99,0,AA$13)*OFFSET('Composition%'!$B99,0,AA$14)))-IF(AA$2=2,0,OFFSET('Composition%'!$B99,0,AA$17)*OFFSET('Composition%'!$B99,0,AA$18)*(AA$24*EXP(-AA$25/($B129+273)/RGas)))+ReactionRateK3!AA129</f>
        <v>0</v>
      </c>
      <c r="AB129" s="73">
        <f ca="1">IF(AB$2=0,0,AB$22*EXP(AB$23/($B129+273)/RGas)*(OFFSET('Composition%'!$B99,0,AB$13)*OFFSET('Composition%'!$B99,0,AB$14)))-IF(AB$2=2,0,OFFSET('Composition%'!$B99,0,AB$17)*OFFSET('Composition%'!$B99,0,AB$18)*(AB$24*EXP(-AB$25/($B129+273)/RGas)))+ReactionRateK3!AB129</f>
        <v>0</v>
      </c>
      <c r="AC129" s="73">
        <f ca="1">IF(AC$2=0,0,AC$22*EXP(AC$23/($B129+273)/RGas)*(OFFSET('Composition%'!$B99,0,AC$13)*OFFSET('Composition%'!$B99,0,AC$14)))-IF(AC$2=2,0,OFFSET('Composition%'!$B99,0,AC$17)*OFFSET('Composition%'!$B99,0,AC$18)*(AC$24*EXP(-AC$25/($B129+273)/RGas)))+ReactionRateK3!AC129</f>
        <v>0</v>
      </c>
      <c r="AD129" s="73">
        <f ca="1">IF(AD$2=0,0,AD$22*EXP(AD$23/($B129+273)/RGas)*(OFFSET('Composition%'!$B99,0,AD$13)*OFFSET('Composition%'!$B99,0,AD$14)))-IF(AD$2=2,0,OFFSET('Composition%'!$B99,0,AD$17)*OFFSET('Composition%'!$B99,0,AD$18)*(AD$24*EXP(-AD$25/($B129+273)/RGas)))+ReactionRateK3!AD129</f>
        <v>0</v>
      </c>
      <c r="AE129" s="73">
        <f ca="1">IF(AE$2=0,0,AE$22*EXP(AE$23/($B129+273)/RGas)*(OFFSET('Composition%'!$B99,0,AE$13)*OFFSET('Composition%'!$B99,0,AE$14)))-IF(AE$2=2,0,OFFSET('Composition%'!$B99,0,AE$17)*OFFSET('Composition%'!$B99,0,AE$18)*(AE$24*EXP(-AE$25/($B129+273)/RGas)))+ReactionRateK3!AE129</f>
        <v>0</v>
      </c>
      <c r="AF129" s="73"/>
      <c r="AG129" s="73">
        <f ca="1">IF(AG$2=0,0,AG$22*EXP(AG$23/($B129+273)/RGas)*(OFFSET('Composition%'!$B99,0,AG$13)*OFFSET('Composition%'!$B99,0,AG$14)))-IF(AG$2=2,0,OFFSET('Composition%'!$B99,0,AG$17)*OFFSET('Composition%'!$B99,0,AG$18)*(AG$24*EXP(-AG$25/($B129+273)/RGas)))+ReactionRateK3!AG129</f>
        <v>0</v>
      </c>
      <c r="AH129" s="73">
        <f ca="1">IF(AH$2=0,0,AH$22*EXP(AH$23/($B129+273)/RGas)*(OFFSET('Composition%'!$B99,0,AH$13)*OFFSET('Composition%'!$B99,0,AH$14)))-IF(AH$2=2,0,OFFSET('Composition%'!$B99,0,AH$17)*OFFSET('Composition%'!$B99,0,AH$18)*(AH$24*EXP(-AH$25/($B129+273)/RGas)))+ReactionRateK3!AH129</f>
        <v>0</v>
      </c>
      <c r="AI129" s="73">
        <f ca="1">IF(AI$2=0,0,AI$22*EXP(AI$23/($B129+273)/RGas)*(OFFSET('Composition%'!$B99,0,AI$13)*OFFSET('Composition%'!$B99,0,AI$14)))-IF(AI$2=2,0,OFFSET('Composition%'!$B99,0,AI$17)*OFFSET('Composition%'!$B99,0,AI$18)*(AI$24*EXP(-AI$25/($B129+273)/RGas)))+ReactionRateK3!AI129</f>
        <v>0</v>
      </c>
      <c r="AJ129" s="73">
        <f ca="1">IF(AJ$2=0,0,AJ$22*EXP(AJ$23/($B129+273)/RGas)*(OFFSET('Composition%'!$B99,0,AJ$13)*OFFSET('Composition%'!$B99,0,AJ$14)))-IF(AJ$2=2,0,OFFSET('Composition%'!$B99,0,AJ$17)*OFFSET('Composition%'!$B99,0,AJ$18)*(AJ$24*EXP(-AJ$25/($B129+273)/RGas)))+ReactionRateK3!AJ129</f>
        <v>0</v>
      </c>
      <c r="AK129" s="73">
        <f ca="1">IF(AK$2=0,0,AK$22*EXP(AK$23/($B129+273)/RGas)*(OFFSET('Composition%'!$B99,0,AK$13)*OFFSET('Composition%'!$B99,0,AK$14)))-IF(AK$2=2,0,OFFSET('Composition%'!$B99,0,AK$17)*OFFSET('Composition%'!$B99,0,AK$18)*(AK$24*EXP(-AK$25/($B129+273)/RGas)))+ReactionRateK3!AK129</f>
        <v>0</v>
      </c>
      <c r="AL129" s="73">
        <f ca="1">IF(AL$2=0,0,AL$22*EXP(AL$23/($B129+273)/RGas)*(OFFSET('Composition%'!$B99,0,AL$13)*OFFSET('Composition%'!$B99,0,AL$14)))-IF(AL$2=2,0,OFFSET('Composition%'!$B99,0,AL$17)*OFFSET('Composition%'!$B99,0,AL$18)*(AL$24*EXP(-AL$25/($B129+273)/RGas)))+ReactionRateK3!AL129</f>
        <v>0</v>
      </c>
      <c r="AM129" s="73"/>
      <c r="AN129" s="73">
        <f ca="1">IF(AN$2=0,0,AN$22*EXP(AN$23/($B129+273)/RGas)*(OFFSET('Composition%'!$B99,0,AN$13)*OFFSET('Composition%'!$B99,0,AN$14)))-IF(AN$2=2,0,OFFSET('Composition%'!$B99,0,AN$17)*OFFSET('Composition%'!$B99,0,AN$18)*(AN$24*EXP(-AN$25/($B129+273)/RGas)))+ReactionRateK3!AN129</f>
        <v>0</v>
      </c>
      <c r="AO129" s="73">
        <f ca="1">IF(AO$2=0,0,AO$22*EXP(AO$23/($B129+273)/RGas)*(OFFSET('Composition%'!$B99,0,AO$13)*OFFSET('Composition%'!$B99,0,AO$14)))-IF(AO$2=2,0,OFFSET('Composition%'!$B99,0,AO$17)*OFFSET('Composition%'!$B99,0,AO$18)*(AO$24*EXP(-AO$25/($B129+273)/RGas)))+ReactionRateK3!AO129</f>
        <v>0</v>
      </c>
      <c r="AP129" s="73">
        <f ca="1">IF(AP$2=0,0,AP$22*EXP(AP$23/($B129+273)/RGas)*(OFFSET('Composition%'!$B99,0,AP$13)*OFFSET('Composition%'!$B99,0,AP$14)))-IF(AP$2=2,0,OFFSET('Composition%'!$B99,0,AP$17)*OFFSET('Composition%'!$B99,0,AP$18)*(AP$24*EXP(-AP$25/($B129+273)/RGas)))+ReactionRateK3!AP129</f>
        <v>7.4390358939272017E-12</v>
      </c>
      <c r="AQ129" s="73">
        <f ca="1">IF(AQ$2=0,0,AQ$22*EXP(AQ$23/($B129+273)/RGas)*(OFFSET('Composition%'!$B99,0,AQ$13)*OFFSET('Composition%'!$B99,0,AQ$14)))-IF(AQ$2=2,0,OFFSET('Composition%'!$B99,0,AQ$17)*OFFSET('Composition%'!$B99,0,AQ$18)*(AQ$24*EXP(-AQ$25/($B129+273)/RGas)))+ReactionRateK3!AQ129</f>
        <v>0</v>
      </c>
      <c r="AR129" s="73">
        <f ca="1">IF(AR$2=0,0,AR$22*EXP(AR$23/($B129+273)/RGas)*(OFFSET('Composition%'!$B99,0,AR$13)*OFFSET('Composition%'!$B99,0,AR$14)))-IF(AR$2=2,0,OFFSET('Composition%'!$B99,0,AR$17)*OFFSET('Composition%'!$B99,0,AR$18)*(AR$24*EXP(-AR$25/($B129+273)/RGas)))+ReactionRateK3!AR129</f>
        <v>0</v>
      </c>
    </row>
    <row r="130" spans="1:44">
      <c r="A130" s="3">
        <f t="shared" si="12"/>
        <v>4.8999999999999906</v>
      </c>
      <c r="B130" s="19">
        <f ca="1">'Composition%'!B100</f>
        <v>414.61747696828729</v>
      </c>
      <c r="C130">
        <f t="shared" si="11"/>
        <v>30</v>
      </c>
      <c r="D130" s="26" t="e">
        <f>(#REF!*ReactionRateK4!C130)^3</f>
        <v>#REF!</v>
      </c>
      <c r="E130" s="4"/>
      <c r="F130" s="73">
        <f ca="1">IF(F$2=0,0,F$22*EXP(F$23/($B130+273)/RGas)*(OFFSET('Composition%'!$B100,0,F$13)*OFFSET('Composition%'!$B100,0,F$14)))-IF(F$2=2,0,OFFSET('Composition%'!$B100,0,F$17)*OFFSET('Composition%'!$B100,0,F$18)*(F$24*EXP(-F$25/($B130+273)/RGas)))+ReactionRateK3!F130</f>
        <v>4.3655360592421326E-3</v>
      </c>
      <c r="G130" s="73">
        <f ca="1">IF(G$2=0,0,G$22*EXP(G$23/($B130+273)/RGas)*(OFFSET('Composition%'!$B100,0,G$13)*OFFSET('Composition%'!$B100,0,G$14)))-IF(G$2=2,0,OFFSET('Composition%'!$B100,0,G$17)*OFFSET('Composition%'!$B100,0,G$18)*(G$24*EXP(-G$25/($B130+273)/RGas)))+ReactionRateK3!G130</f>
        <v>1.7656722695677288E-3</v>
      </c>
      <c r="H130" s="73">
        <f ca="1">IF(H$2=0,0,H$22*EXP(H$23/($B130+273)/RGas)*(OFFSET('Composition%'!$B100,0,H$13)*OFFSET('Composition%'!$B100,0,H$14)))-IF(H$2=2,0,OFFSET('Composition%'!$B100,0,H$17)*OFFSET('Composition%'!$B100,0,H$18)*(H$24*EXP(-H$25/($B130+273)/RGas)))+ReactionRateK3!H130</f>
        <v>-5.7244179972119333E-6</v>
      </c>
      <c r="I130" s="73">
        <f ca="1">IF(I$2=0,0,I$22*EXP(I$23/($B130+273)/RGas)*(OFFSET('Composition%'!$B100,0,I$13)*OFFSET('Composition%'!$B100,0,I$14)))-IF(I$2=2,0,OFFSET('Composition%'!$B100,0,I$17)*OFFSET('Composition%'!$B100,0,I$18)*(I$24*EXP(-I$25/($B130+273)/RGas)))+ReactionRateK3!I130</f>
        <v>3.3114994778365569E-6</v>
      </c>
      <c r="J130" s="73"/>
      <c r="K130" s="73">
        <f ca="1">IF(K$2=0,0,K$22*EXP(K$23/($B130+273)/RGas)*(OFFSET('Composition%'!$B100,0,K$13)*OFFSET('Composition%'!$B100,0,K$14)))-IF(K$2=2,0,OFFSET('Composition%'!$B100,0,K$17)*OFFSET('Composition%'!$B100,0,K$18)*(K$24*EXP(-K$25/($B130+273)/RGas)))+ReactionRateK3!K130</f>
        <v>1.5055992333025405E-2</v>
      </c>
      <c r="L130" s="73">
        <f ca="1">IF(L$2=0,0,L$22*EXP(L$23/($B130+273)/RGas)*(OFFSET('Composition%'!$B100,0,L$13)*OFFSET('Composition%'!$B100,0,L$14)))-IF(L$2=2,0,OFFSET('Composition%'!$B100,0,L$17)*OFFSET('Composition%'!$B100,0,L$18)*(L$24*EXP(-L$25/($B130+273)/RGas)))+ReactionRateK3!L130</f>
        <v>-3.6994056090166681E-3</v>
      </c>
      <c r="M130" s="73">
        <f ca="1">IF(M$2=0,0,M$22*EXP(M$23/($B130+273)/RGas)*(OFFSET('Composition%'!$B100,0,M$13)*OFFSET('Composition%'!$B100,0,M$14)))-IF(M$2=2,0,OFFSET('Composition%'!$B100,0,M$17)*OFFSET('Composition%'!$B100,0,M$18)*(M$24*EXP(-M$25/($B130+273)/RGas)))+ReactionRateK3!M130</f>
        <v>0</v>
      </c>
      <c r="N130" s="73"/>
      <c r="O130" s="73">
        <f ca="1">IF(O$2=0,0,O$22*EXP(O$23/($B130+273)/RGas)*(OFFSET('Composition%'!$B100,0,O$13)*OFFSET('Composition%'!$B100,0,O$14)))-IF(O$2=2,0,OFFSET('Composition%'!$B100,0,O$17)*OFFSET('Composition%'!$B100,0,O$18)*(O$24*EXP(-O$25/($B130+273)/RGas)))+ReactionRateK3!O130</f>
        <v>0</v>
      </c>
      <c r="P130" s="73">
        <f ca="1">IF(P$2=0,0,P$22*EXP(P$23/($B130+273)/RGas)*(OFFSET('Composition%'!$B100,0,P$13)*OFFSET('Composition%'!$B100,0,P$14)))-IF(P$2=2,0,OFFSET('Composition%'!$B100,0,P$17)*OFFSET('Composition%'!$B100,0,P$18)*(P$24*EXP(-P$25/($B130+273)/RGas)))+ReactionRateK3!P130</f>
        <v>2.2958209794828703E-2</v>
      </c>
      <c r="Q130" s="73">
        <f ca="1">IF(Q$2=0,0,Q$22*EXP(Q$23/($B130+273)/RGas)*(OFFSET('Composition%'!$B100,0,Q$13)*OFFSET('Composition%'!$B100,0,Q$14)))-IF(Q$2=2,0,OFFSET('Composition%'!$B100,0,Q$17)*OFFSET('Composition%'!$B100,0,Q$18)*(Q$24*EXP(-Q$25/($B130+273)/RGas)))+ReactionRateK3!Q130</f>
        <v>2.8676397916615754E-4</v>
      </c>
      <c r="R130" s="73">
        <f ca="1">IF(R$2=0,0,R$22*EXP(R$23/($B130+273)/RGas)*(OFFSET('Composition%'!$B100,0,R$13)*OFFSET('Composition%'!$B100,0,R$14)))-IF(R$2=2,0,OFFSET('Composition%'!$B100,0,R$17)*OFFSET('Composition%'!$B100,0,R$18)*(R$24*EXP(-R$25/($B130+273)/RGas)))+ReactionRateK3!R130</f>
        <v>1.0378040040729398E-4</v>
      </c>
      <c r="S130" s="73"/>
      <c r="T130" s="73">
        <f ca="1">IF(T$2=0,0,T$22*EXP(T$23/($B130+273)/RGas)*(OFFSET('Composition%'!$B100,0,T$13)*OFFSET('Composition%'!$B100,0,T$14)))-IF(T$2=2,0,OFFSET('Composition%'!$B100,0,T$17)*OFFSET('Composition%'!$B100,0,T$18)*(T$24*EXP(-T$25/($B130+273)/RGas)))+ReactionRateK3!T130</f>
        <v>9.3936049369108848E-5</v>
      </c>
      <c r="U130" s="73">
        <f ca="1">IF(U$2=0,0,U$22*EXP(U$23/($B130+273)/RGas)*(OFFSET('Composition%'!$B100,0,U$13)*OFFSET('Composition%'!$B100,0,U$14)))-IF(U$2=2,0,OFFSET('Composition%'!$B100,0,U$17)*OFFSET('Composition%'!$B100,0,U$18)*(U$24*EXP(-U$25/($B130+273)/RGas)))+ReactionRateK3!U130</f>
        <v>3.9253596720793481E-7</v>
      </c>
      <c r="V130" s="73">
        <f ca="1">IF(V$2=0,0,V$22*EXP(V$23/($B130+273)/RGas)*(OFFSET('Composition%'!$B100,0,V$13)*OFFSET('Composition%'!$B100,0,V$14)))-IF(V$2=2,0,OFFSET('Composition%'!$B100,0,V$17)*OFFSET('Composition%'!$B100,0,V$18)*(V$24*EXP(-V$25/($B130+273)/RGas)))+ReactionRateK3!V130</f>
        <v>0</v>
      </c>
      <c r="W130" s="73">
        <f ca="1">IF(W$2=0,0,W$22*EXP(W$23/($B130+273)/RGas)*(OFFSET('Composition%'!$B100,0,W$13)*OFFSET('Composition%'!$B100,0,W$14)))-IF(W$2=2,0,OFFSET('Composition%'!$B100,0,W$17)*OFFSET('Composition%'!$B100,0,W$18)*(W$24*EXP(-W$25/($B130+273)/RGas)))+ReactionRateK3!W130</f>
        <v>0</v>
      </c>
      <c r="X130" s="73">
        <f ca="1">IF(X$2=0,0,X$22*EXP(X$23/($B130+273)/RGas)*(OFFSET('Composition%'!$B100,0,X$13)*OFFSET('Composition%'!$B100,0,X$14)))-IF(X$2=2,0,OFFSET('Composition%'!$B100,0,X$17)*OFFSET('Composition%'!$B100,0,X$18)*(X$24*EXP(-X$25/($B130+273)/RGas)))+ReactionRateK3!X130</f>
        <v>6.8533588970985417E-8</v>
      </c>
      <c r="Y130" s="73">
        <f ca="1">IF(Y$2=0,0,Y$22*EXP(Y$23/($B130+273)/RGas)*(OFFSET('Composition%'!$B100,0,Y$13)*OFFSET('Composition%'!$B100,0,Y$14)))-IF(Y$2=2,0,OFFSET('Composition%'!$B100,0,Y$17)*OFFSET('Composition%'!$B100,0,Y$18)*(Y$24*EXP(-Y$25/($B130+273)/RGas)))+ReactionRateK3!Y130</f>
        <v>3.3920075215943694E-9</v>
      </c>
      <c r="Z130" s="73">
        <f ca="1">IF(Z$2=0,0,Z$22*EXP(Z$23/($B130+273)/RGas)*(OFFSET('Composition%'!$B100,0,Z$13)*OFFSET('Composition%'!$B100,0,Z$14)))-IF(Z$2=2,0,OFFSET('Composition%'!$B100,0,Z$17)*OFFSET('Composition%'!$B100,0,Z$18)*(Z$24*EXP(-Z$25/($B130+273)/RGas)))+ReactionRateK3!Z130</f>
        <v>0</v>
      </c>
      <c r="AA130" s="73">
        <f ca="1">IF(AA$2=0,0,AA$22*EXP(AA$23/($B130+273)/RGas)*(OFFSET('Composition%'!$B100,0,AA$13)*OFFSET('Composition%'!$B100,0,AA$14)))-IF(AA$2=2,0,OFFSET('Composition%'!$B100,0,AA$17)*OFFSET('Composition%'!$B100,0,AA$18)*(AA$24*EXP(-AA$25/($B130+273)/RGas)))+ReactionRateK3!AA130</f>
        <v>0</v>
      </c>
      <c r="AB130" s="73">
        <f ca="1">IF(AB$2=0,0,AB$22*EXP(AB$23/($B130+273)/RGas)*(OFFSET('Composition%'!$B100,0,AB$13)*OFFSET('Composition%'!$B100,0,AB$14)))-IF(AB$2=2,0,OFFSET('Composition%'!$B100,0,AB$17)*OFFSET('Composition%'!$B100,0,AB$18)*(AB$24*EXP(-AB$25/($B130+273)/RGas)))+ReactionRateK3!AB130</f>
        <v>0</v>
      </c>
      <c r="AC130" s="73">
        <f ca="1">IF(AC$2=0,0,AC$22*EXP(AC$23/($B130+273)/RGas)*(OFFSET('Composition%'!$B100,0,AC$13)*OFFSET('Composition%'!$B100,0,AC$14)))-IF(AC$2=2,0,OFFSET('Composition%'!$B100,0,AC$17)*OFFSET('Composition%'!$B100,0,AC$18)*(AC$24*EXP(-AC$25/($B130+273)/RGas)))+ReactionRateK3!AC130</f>
        <v>0</v>
      </c>
      <c r="AD130" s="73">
        <f ca="1">IF(AD$2=0,0,AD$22*EXP(AD$23/($B130+273)/RGas)*(OFFSET('Composition%'!$B100,0,AD$13)*OFFSET('Composition%'!$B100,0,AD$14)))-IF(AD$2=2,0,OFFSET('Composition%'!$B100,0,AD$17)*OFFSET('Composition%'!$B100,0,AD$18)*(AD$24*EXP(-AD$25/($B130+273)/RGas)))+ReactionRateK3!AD130</f>
        <v>0</v>
      </c>
      <c r="AE130" s="73">
        <f ca="1">IF(AE$2=0,0,AE$22*EXP(AE$23/($B130+273)/RGas)*(OFFSET('Composition%'!$B100,0,AE$13)*OFFSET('Composition%'!$B100,0,AE$14)))-IF(AE$2=2,0,OFFSET('Composition%'!$B100,0,AE$17)*OFFSET('Composition%'!$B100,0,AE$18)*(AE$24*EXP(-AE$25/($B130+273)/RGas)))+ReactionRateK3!AE130</f>
        <v>0</v>
      </c>
      <c r="AF130" s="73"/>
      <c r="AG130" s="73">
        <f ca="1">IF(AG$2=0,0,AG$22*EXP(AG$23/($B130+273)/RGas)*(OFFSET('Composition%'!$B100,0,AG$13)*OFFSET('Composition%'!$B100,0,AG$14)))-IF(AG$2=2,0,OFFSET('Composition%'!$B100,0,AG$17)*OFFSET('Composition%'!$B100,0,AG$18)*(AG$24*EXP(-AG$25/($B130+273)/RGas)))+ReactionRateK3!AG130</f>
        <v>0</v>
      </c>
      <c r="AH130" s="73">
        <f ca="1">IF(AH$2=0,0,AH$22*EXP(AH$23/($B130+273)/RGas)*(OFFSET('Composition%'!$B100,0,AH$13)*OFFSET('Composition%'!$B100,0,AH$14)))-IF(AH$2=2,0,OFFSET('Composition%'!$B100,0,AH$17)*OFFSET('Composition%'!$B100,0,AH$18)*(AH$24*EXP(-AH$25/($B130+273)/RGas)))+ReactionRateK3!AH130</f>
        <v>0</v>
      </c>
      <c r="AI130" s="73">
        <f ca="1">IF(AI$2=0,0,AI$22*EXP(AI$23/($B130+273)/RGas)*(OFFSET('Composition%'!$B100,0,AI$13)*OFFSET('Composition%'!$B100,0,AI$14)))-IF(AI$2=2,0,OFFSET('Composition%'!$B100,0,AI$17)*OFFSET('Composition%'!$B100,0,AI$18)*(AI$24*EXP(-AI$25/($B130+273)/RGas)))+ReactionRateK3!AI130</f>
        <v>0</v>
      </c>
      <c r="AJ130" s="73">
        <f ca="1">IF(AJ$2=0,0,AJ$22*EXP(AJ$23/($B130+273)/RGas)*(OFFSET('Composition%'!$B100,0,AJ$13)*OFFSET('Composition%'!$B100,0,AJ$14)))-IF(AJ$2=2,0,OFFSET('Composition%'!$B100,0,AJ$17)*OFFSET('Composition%'!$B100,0,AJ$18)*(AJ$24*EXP(-AJ$25/($B130+273)/RGas)))+ReactionRateK3!AJ130</f>
        <v>0</v>
      </c>
      <c r="AK130" s="73">
        <f ca="1">IF(AK$2=0,0,AK$22*EXP(AK$23/($B130+273)/RGas)*(OFFSET('Composition%'!$B100,0,AK$13)*OFFSET('Composition%'!$B100,0,AK$14)))-IF(AK$2=2,0,OFFSET('Composition%'!$B100,0,AK$17)*OFFSET('Composition%'!$B100,0,AK$18)*(AK$24*EXP(-AK$25/($B130+273)/RGas)))+ReactionRateK3!AK130</f>
        <v>0</v>
      </c>
      <c r="AL130" s="73">
        <f ca="1">IF(AL$2=0,0,AL$22*EXP(AL$23/($B130+273)/RGas)*(OFFSET('Composition%'!$B100,0,AL$13)*OFFSET('Composition%'!$B100,0,AL$14)))-IF(AL$2=2,0,OFFSET('Composition%'!$B100,0,AL$17)*OFFSET('Composition%'!$B100,0,AL$18)*(AL$24*EXP(-AL$25/($B130+273)/RGas)))+ReactionRateK3!AL130</f>
        <v>0</v>
      </c>
      <c r="AM130" s="73"/>
      <c r="AN130" s="73">
        <f ca="1">IF(AN$2=0,0,AN$22*EXP(AN$23/($B130+273)/RGas)*(OFFSET('Composition%'!$B100,0,AN$13)*OFFSET('Composition%'!$B100,0,AN$14)))-IF(AN$2=2,0,OFFSET('Composition%'!$B100,0,AN$17)*OFFSET('Composition%'!$B100,0,AN$18)*(AN$24*EXP(-AN$25/($B130+273)/RGas)))+ReactionRateK3!AN130</f>
        <v>0</v>
      </c>
      <c r="AO130" s="73">
        <f ca="1">IF(AO$2=0,0,AO$22*EXP(AO$23/($B130+273)/RGas)*(OFFSET('Composition%'!$B100,0,AO$13)*OFFSET('Composition%'!$B100,0,AO$14)))-IF(AO$2=2,0,OFFSET('Composition%'!$B100,0,AO$17)*OFFSET('Composition%'!$B100,0,AO$18)*(AO$24*EXP(-AO$25/($B130+273)/RGas)))+ReactionRateK3!AO130</f>
        <v>0</v>
      </c>
      <c r="AP130" s="73">
        <f ca="1">IF(AP$2=0,0,AP$22*EXP(AP$23/($B130+273)/RGas)*(OFFSET('Composition%'!$B100,0,AP$13)*OFFSET('Composition%'!$B100,0,AP$14)))-IF(AP$2=2,0,OFFSET('Composition%'!$B100,0,AP$17)*OFFSET('Composition%'!$B100,0,AP$18)*(AP$24*EXP(-AP$25/($B130+273)/RGas)))+ReactionRateK3!AP130</f>
        <v>7.4390538539873277E-12</v>
      </c>
      <c r="AQ130" s="73">
        <f ca="1">IF(AQ$2=0,0,AQ$22*EXP(AQ$23/($B130+273)/RGas)*(OFFSET('Composition%'!$B100,0,AQ$13)*OFFSET('Composition%'!$B100,0,AQ$14)))-IF(AQ$2=2,0,OFFSET('Composition%'!$B100,0,AQ$17)*OFFSET('Composition%'!$B100,0,AQ$18)*(AQ$24*EXP(-AQ$25/($B130+273)/RGas)))+ReactionRateK3!AQ130</f>
        <v>0</v>
      </c>
      <c r="AR130" s="73">
        <f ca="1">IF(AR$2=0,0,AR$22*EXP(AR$23/($B130+273)/RGas)*(OFFSET('Composition%'!$B100,0,AR$13)*OFFSET('Composition%'!$B100,0,AR$14)))-IF(AR$2=2,0,OFFSET('Composition%'!$B100,0,AR$17)*OFFSET('Composition%'!$B100,0,AR$18)*(AR$24*EXP(-AR$25/($B130+273)/RGas)))+ReactionRateK3!AR130</f>
        <v>0</v>
      </c>
    </row>
    <row r="131" spans="1:44">
      <c r="A131" s="3">
        <f t="shared" si="12"/>
        <v>4.9499999999999904</v>
      </c>
      <c r="B131" s="19">
        <f ca="1">'Composition%'!B101</f>
        <v>414.62478826802277</v>
      </c>
      <c r="C131">
        <f t="shared" si="11"/>
        <v>30</v>
      </c>
      <c r="D131" s="26" t="e">
        <f>(#REF!*ReactionRateK4!C131)^3</f>
        <v>#REF!</v>
      </c>
      <c r="E131" s="4"/>
      <c r="F131" s="73">
        <f ca="1">IF(F$2=0,0,F$22*EXP(F$23/($B131+273)/RGas)*(OFFSET('Composition%'!$B101,0,F$13)*OFFSET('Composition%'!$B101,0,F$14)))-IF(F$2=2,0,OFFSET('Composition%'!$B101,0,F$17)*OFFSET('Composition%'!$B101,0,F$18)*(F$24*EXP(-F$25/($B131+273)/RGas)))+ReactionRateK3!F131</f>
        <v>4.3041747926925635E-3</v>
      </c>
      <c r="G131" s="73">
        <f ca="1">IF(G$2=0,0,G$22*EXP(G$23/($B131+273)/RGas)*(OFFSET('Composition%'!$B101,0,G$13)*OFFSET('Composition%'!$B101,0,G$14)))-IF(G$2=2,0,OFFSET('Composition%'!$B101,0,G$17)*OFFSET('Composition%'!$B101,0,G$18)*(G$24*EXP(-G$25/($B131+273)/RGas)))+ReactionRateK3!G131</f>
        <v>1.7418798209742651E-3</v>
      </c>
      <c r="H131" s="73">
        <f ca="1">IF(H$2=0,0,H$22*EXP(H$23/($B131+273)/RGas)*(OFFSET('Composition%'!$B101,0,H$13)*OFFSET('Composition%'!$B101,0,H$14)))-IF(H$2=2,0,OFFSET('Composition%'!$B101,0,H$17)*OFFSET('Composition%'!$B101,0,H$18)*(H$24*EXP(-H$25/($B131+273)/RGas)))+ReactionRateK3!H131</f>
        <v>-5.6759285143775108E-6</v>
      </c>
      <c r="I131" s="73">
        <f ca="1">IF(I$2=0,0,I$22*EXP(I$23/($B131+273)/RGas)*(OFFSET('Composition%'!$B101,0,I$13)*OFFSET('Composition%'!$B101,0,I$14)))-IF(I$2=2,0,OFFSET('Composition%'!$B101,0,I$17)*OFFSET('Composition%'!$B101,0,I$18)*(I$24*EXP(-I$25/($B131+273)/RGas)))+ReactionRateK3!I131</f>
        <v>3.100129156110191E-6</v>
      </c>
      <c r="J131" s="73"/>
      <c r="K131" s="73">
        <f ca="1">IF(K$2=0,0,K$22*EXP(K$23/($B131+273)/RGas)*(OFFSET('Composition%'!$B101,0,K$13)*OFFSET('Composition%'!$B101,0,K$14)))-IF(K$2=2,0,OFFSET('Composition%'!$B101,0,K$17)*OFFSET('Composition%'!$B101,0,K$18)*(K$24*EXP(-K$25/($B131+273)/RGas)))+ReactionRateK3!K131</f>
        <v>1.4673815197586109E-2</v>
      </c>
      <c r="L131" s="73">
        <f ca="1">IF(L$2=0,0,L$22*EXP(L$23/($B131+273)/RGas)*(OFFSET('Composition%'!$B101,0,L$13)*OFFSET('Composition%'!$B101,0,L$14)))-IF(L$2=2,0,OFFSET('Composition%'!$B101,0,L$17)*OFFSET('Composition%'!$B101,0,L$18)*(L$24*EXP(-L$25/($B131+273)/RGas)))+ReactionRateK3!L131</f>
        <v>-3.6508185009944032E-3</v>
      </c>
      <c r="M131" s="73">
        <f ca="1">IF(M$2=0,0,M$22*EXP(M$23/($B131+273)/RGas)*(OFFSET('Composition%'!$B101,0,M$13)*OFFSET('Composition%'!$B101,0,M$14)))-IF(M$2=2,0,OFFSET('Composition%'!$B101,0,M$17)*OFFSET('Composition%'!$B101,0,M$18)*(M$24*EXP(-M$25/($B131+273)/RGas)))+ReactionRateK3!M131</f>
        <v>0</v>
      </c>
      <c r="N131" s="73"/>
      <c r="O131" s="73">
        <f ca="1">IF(O$2=0,0,O$22*EXP(O$23/($B131+273)/RGas)*(OFFSET('Composition%'!$B101,0,O$13)*OFFSET('Composition%'!$B101,0,O$14)))-IF(O$2=2,0,OFFSET('Composition%'!$B101,0,O$17)*OFFSET('Composition%'!$B101,0,O$18)*(O$24*EXP(-O$25/($B131+273)/RGas)))+ReactionRateK3!O131</f>
        <v>0</v>
      </c>
      <c r="P131" s="73">
        <f ca="1">IF(P$2=0,0,P$22*EXP(P$23/($B131+273)/RGas)*(OFFSET('Composition%'!$B101,0,P$13)*OFFSET('Composition%'!$B101,0,P$14)))-IF(P$2=2,0,OFFSET('Composition%'!$B101,0,P$17)*OFFSET('Composition%'!$B101,0,P$18)*(P$24*EXP(-P$25/($B131+273)/RGas)))+ReactionRateK3!P131</f>
        <v>2.2763418948211853E-2</v>
      </c>
      <c r="Q131" s="73">
        <f ca="1">IF(Q$2=0,0,Q$22*EXP(Q$23/($B131+273)/RGas)*(OFFSET('Composition%'!$B101,0,Q$13)*OFFSET('Composition%'!$B101,0,Q$14)))-IF(Q$2=2,0,OFFSET('Composition%'!$B101,0,Q$17)*OFFSET('Composition%'!$B101,0,Q$18)*(Q$24*EXP(-Q$25/($B131+273)/RGas)))+ReactionRateK3!Q131</f>
        <v>2.8850898431095364E-4</v>
      </c>
      <c r="R131" s="73">
        <f ca="1">IF(R$2=0,0,R$22*EXP(R$23/($B131+273)/RGas)*(OFFSET('Composition%'!$B101,0,R$13)*OFFSET('Composition%'!$B101,0,R$14)))-IF(R$2=2,0,OFFSET('Composition%'!$B101,0,R$17)*OFFSET('Composition%'!$B101,0,R$18)*(R$24*EXP(-R$25/($B131+273)/RGas)))+ReactionRateK3!R131</f>
        <v>1.0541454522650044E-4</v>
      </c>
      <c r="S131" s="73"/>
      <c r="T131" s="73">
        <f ca="1">IF(T$2=0,0,T$22*EXP(T$23/($B131+273)/RGas)*(OFFSET('Composition%'!$B101,0,T$13)*OFFSET('Composition%'!$B101,0,T$14)))-IF(T$2=2,0,OFFSET('Composition%'!$B101,0,T$17)*OFFSET('Composition%'!$B101,0,T$18)*(T$24*EXP(-T$25/($B131+273)/RGas)))+ReactionRateK3!T131</f>
        <v>8.7714176985309377E-5</v>
      </c>
      <c r="U131" s="73">
        <f ca="1">IF(U$2=0,0,U$22*EXP(U$23/($B131+273)/RGas)*(OFFSET('Composition%'!$B101,0,U$13)*OFFSET('Composition%'!$B101,0,U$14)))-IF(U$2=2,0,OFFSET('Composition%'!$B101,0,U$17)*OFFSET('Composition%'!$B101,0,U$18)*(U$24*EXP(-U$25/($B131+273)/RGas)))+ReactionRateK3!U131</f>
        <v>3.5238782835592282E-7</v>
      </c>
      <c r="V131" s="73">
        <f ca="1">IF(V$2=0,0,V$22*EXP(V$23/($B131+273)/RGas)*(OFFSET('Composition%'!$B101,0,V$13)*OFFSET('Composition%'!$B101,0,V$14)))-IF(V$2=2,0,OFFSET('Composition%'!$B101,0,V$17)*OFFSET('Composition%'!$B101,0,V$18)*(V$24*EXP(-V$25/($B131+273)/RGas)))+ReactionRateK3!V131</f>
        <v>0</v>
      </c>
      <c r="W131" s="73">
        <f ca="1">IF(W$2=0,0,W$22*EXP(W$23/($B131+273)/RGas)*(OFFSET('Composition%'!$B101,0,W$13)*OFFSET('Composition%'!$B101,0,W$14)))-IF(W$2=2,0,OFFSET('Composition%'!$B101,0,W$17)*OFFSET('Composition%'!$B101,0,W$18)*(W$24*EXP(-W$25/($B131+273)/RGas)))+ReactionRateK3!W131</f>
        <v>0</v>
      </c>
      <c r="X131" s="73">
        <f ca="1">IF(X$2=0,0,X$22*EXP(X$23/($B131+273)/RGas)*(OFFSET('Composition%'!$B101,0,X$13)*OFFSET('Composition%'!$B101,0,X$14)))-IF(X$2=2,0,OFFSET('Composition%'!$B101,0,X$17)*OFFSET('Composition%'!$B101,0,X$18)*(X$24*EXP(-X$25/($B131+273)/RGas)))+ReactionRateK3!X131</f>
        <v>6.8530023957267373E-8</v>
      </c>
      <c r="Y131" s="73">
        <f ca="1">IF(Y$2=0,0,Y$22*EXP(Y$23/($B131+273)/RGas)*(OFFSET('Composition%'!$B101,0,Y$13)*OFFSET('Composition%'!$B101,0,Y$14)))-IF(Y$2=2,0,OFFSET('Composition%'!$B101,0,Y$17)*OFFSET('Composition%'!$B101,0,Y$18)*(Y$24*EXP(-Y$25/($B131+273)/RGas)))+ReactionRateK3!Y131</f>
        <v>3.391831074489705E-9</v>
      </c>
      <c r="Z131" s="73">
        <f ca="1">IF(Z$2=0,0,Z$22*EXP(Z$23/($B131+273)/RGas)*(OFFSET('Composition%'!$B101,0,Z$13)*OFFSET('Composition%'!$B101,0,Z$14)))-IF(Z$2=2,0,OFFSET('Composition%'!$B101,0,Z$17)*OFFSET('Composition%'!$B101,0,Z$18)*(Z$24*EXP(-Z$25/($B131+273)/RGas)))+ReactionRateK3!Z131</f>
        <v>0</v>
      </c>
      <c r="AA131" s="73">
        <f ca="1">IF(AA$2=0,0,AA$22*EXP(AA$23/($B131+273)/RGas)*(OFFSET('Composition%'!$B101,0,AA$13)*OFFSET('Composition%'!$B101,0,AA$14)))-IF(AA$2=2,0,OFFSET('Composition%'!$B101,0,AA$17)*OFFSET('Composition%'!$B101,0,AA$18)*(AA$24*EXP(-AA$25/($B131+273)/RGas)))+ReactionRateK3!AA131</f>
        <v>0</v>
      </c>
      <c r="AB131" s="73">
        <f ca="1">IF(AB$2=0,0,AB$22*EXP(AB$23/($B131+273)/RGas)*(OFFSET('Composition%'!$B101,0,AB$13)*OFFSET('Composition%'!$B101,0,AB$14)))-IF(AB$2=2,0,OFFSET('Composition%'!$B101,0,AB$17)*OFFSET('Composition%'!$B101,0,AB$18)*(AB$24*EXP(-AB$25/($B131+273)/RGas)))+ReactionRateK3!AB131</f>
        <v>0</v>
      </c>
      <c r="AC131" s="73">
        <f ca="1">IF(AC$2=0,0,AC$22*EXP(AC$23/($B131+273)/RGas)*(OFFSET('Composition%'!$B101,0,AC$13)*OFFSET('Composition%'!$B101,0,AC$14)))-IF(AC$2=2,0,OFFSET('Composition%'!$B101,0,AC$17)*OFFSET('Composition%'!$B101,0,AC$18)*(AC$24*EXP(-AC$25/($B131+273)/RGas)))+ReactionRateK3!AC131</f>
        <v>0</v>
      </c>
      <c r="AD131" s="73">
        <f ca="1">IF(AD$2=0,0,AD$22*EXP(AD$23/($B131+273)/RGas)*(OFFSET('Composition%'!$B101,0,AD$13)*OFFSET('Composition%'!$B101,0,AD$14)))-IF(AD$2=2,0,OFFSET('Composition%'!$B101,0,AD$17)*OFFSET('Composition%'!$B101,0,AD$18)*(AD$24*EXP(-AD$25/($B131+273)/RGas)))+ReactionRateK3!AD131</f>
        <v>0</v>
      </c>
      <c r="AE131" s="73">
        <f ca="1">IF(AE$2=0,0,AE$22*EXP(AE$23/($B131+273)/RGas)*(OFFSET('Composition%'!$B101,0,AE$13)*OFFSET('Composition%'!$B101,0,AE$14)))-IF(AE$2=2,0,OFFSET('Composition%'!$B101,0,AE$17)*OFFSET('Composition%'!$B101,0,AE$18)*(AE$24*EXP(-AE$25/($B131+273)/RGas)))+ReactionRateK3!AE131</f>
        <v>0</v>
      </c>
      <c r="AF131" s="73"/>
      <c r="AG131" s="73">
        <f ca="1">IF(AG$2=0,0,AG$22*EXP(AG$23/($B131+273)/RGas)*(OFFSET('Composition%'!$B101,0,AG$13)*OFFSET('Composition%'!$B101,0,AG$14)))-IF(AG$2=2,0,OFFSET('Composition%'!$B101,0,AG$17)*OFFSET('Composition%'!$B101,0,AG$18)*(AG$24*EXP(-AG$25/($B131+273)/RGas)))+ReactionRateK3!AG131</f>
        <v>0</v>
      </c>
      <c r="AH131" s="73">
        <f ca="1">IF(AH$2=0,0,AH$22*EXP(AH$23/($B131+273)/RGas)*(OFFSET('Composition%'!$B101,0,AH$13)*OFFSET('Composition%'!$B101,0,AH$14)))-IF(AH$2=2,0,OFFSET('Composition%'!$B101,0,AH$17)*OFFSET('Composition%'!$B101,0,AH$18)*(AH$24*EXP(-AH$25/($B131+273)/RGas)))+ReactionRateK3!AH131</f>
        <v>0</v>
      </c>
      <c r="AI131" s="73">
        <f ca="1">IF(AI$2=0,0,AI$22*EXP(AI$23/($B131+273)/RGas)*(OFFSET('Composition%'!$B101,0,AI$13)*OFFSET('Composition%'!$B101,0,AI$14)))-IF(AI$2=2,0,OFFSET('Composition%'!$B101,0,AI$17)*OFFSET('Composition%'!$B101,0,AI$18)*(AI$24*EXP(-AI$25/($B131+273)/RGas)))+ReactionRateK3!AI131</f>
        <v>0</v>
      </c>
      <c r="AJ131" s="73">
        <f ca="1">IF(AJ$2=0,0,AJ$22*EXP(AJ$23/($B131+273)/RGas)*(OFFSET('Composition%'!$B101,0,AJ$13)*OFFSET('Composition%'!$B101,0,AJ$14)))-IF(AJ$2=2,0,OFFSET('Composition%'!$B101,0,AJ$17)*OFFSET('Composition%'!$B101,0,AJ$18)*(AJ$24*EXP(-AJ$25/($B131+273)/RGas)))+ReactionRateK3!AJ131</f>
        <v>0</v>
      </c>
      <c r="AK131" s="73">
        <f ca="1">IF(AK$2=0,0,AK$22*EXP(AK$23/($B131+273)/RGas)*(OFFSET('Composition%'!$B101,0,AK$13)*OFFSET('Composition%'!$B101,0,AK$14)))-IF(AK$2=2,0,OFFSET('Composition%'!$B101,0,AK$17)*OFFSET('Composition%'!$B101,0,AK$18)*(AK$24*EXP(-AK$25/($B131+273)/RGas)))+ReactionRateK3!AK131</f>
        <v>0</v>
      </c>
      <c r="AL131" s="73">
        <f ca="1">IF(AL$2=0,0,AL$22*EXP(AL$23/($B131+273)/RGas)*(OFFSET('Composition%'!$B101,0,AL$13)*OFFSET('Composition%'!$B101,0,AL$14)))-IF(AL$2=2,0,OFFSET('Composition%'!$B101,0,AL$17)*OFFSET('Composition%'!$B101,0,AL$18)*(AL$24*EXP(-AL$25/($B131+273)/RGas)))+ReactionRateK3!AL131</f>
        <v>0</v>
      </c>
      <c r="AM131" s="73"/>
      <c r="AN131" s="73">
        <f ca="1">IF(AN$2=0,0,AN$22*EXP(AN$23/($B131+273)/RGas)*(OFFSET('Composition%'!$B101,0,AN$13)*OFFSET('Composition%'!$B101,0,AN$14)))-IF(AN$2=2,0,OFFSET('Composition%'!$B101,0,AN$17)*OFFSET('Composition%'!$B101,0,AN$18)*(AN$24*EXP(-AN$25/($B131+273)/RGas)))+ReactionRateK3!AN131</f>
        <v>0</v>
      </c>
      <c r="AO131" s="73">
        <f ca="1">IF(AO$2=0,0,AO$22*EXP(AO$23/($B131+273)/RGas)*(OFFSET('Composition%'!$B101,0,AO$13)*OFFSET('Composition%'!$B101,0,AO$14)))-IF(AO$2=2,0,OFFSET('Composition%'!$B101,0,AO$17)*OFFSET('Composition%'!$B101,0,AO$18)*(AO$24*EXP(-AO$25/($B131+273)/RGas)))+ReactionRateK3!AO131</f>
        <v>0</v>
      </c>
      <c r="AP131" s="73">
        <f ca="1">IF(AP$2=0,0,AP$22*EXP(AP$23/($B131+273)/RGas)*(OFFSET('Composition%'!$B101,0,AP$13)*OFFSET('Composition%'!$B101,0,AP$14)))-IF(AP$2=2,0,OFFSET('Composition%'!$B101,0,AP$17)*OFFSET('Composition%'!$B101,0,AP$18)*(AP$24*EXP(-AP$25/($B131+273)/RGas)))+ReactionRateK3!AP131</f>
        <v>7.4390699438006966E-12</v>
      </c>
      <c r="AQ131" s="73">
        <f ca="1">IF(AQ$2=0,0,AQ$22*EXP(AQ$23/($B131+273)/RGas)*(OFFSET('Composition%'!$B101,0,AQ$13)*OFFSET('Composition%'!$B101,0,AQ$14)))-IF(AQ$2=2,0,OFFSET('Composition%'!$B101,0,AQ$17)*OFFSET('Composition%'!$B101,0,AQ$18)*(AQ$24*EXP(-AQ$25/($B131+273)/RGas)))+ReactionRateK3!AQ131</f>
        <v>0</v>
      </c>
      <c r="AR131" s="73">
        <f ca="1">IF(AR$2=0,0,AR$22*EXP(AR$23/($B131+273)/RGas)*(OFFSET('Composition%'!$B101,0,AR$13)*OFFSET('Composition%'!$B101,0,AR$14)))-IF(AR$2=2,0,OFFSET('Composition%'!$B101,0,AR$17)*OFFSET('Composition%'!$B101,0,AR$18)*(AR$24*EXP(-AR$25/($B131+273)/RGas)))+ReactionRateK3!AR131</f>
        <v>0</v>
      </c>
    </row>
    <row r="132" spans="1:44">
      <c r="A132" s="3">
        <f t="shared" si="12"/>
        <v>4.9999999999999902</v>
      </c>
      <c r="B132" s="19">
        <f ca="1">'Composition%'!B102</f>
        <v>414.63204236576371</v>
      </c>
      <c r="C132">
        <f t="shared" si="11"/>
        <v>30</v>
      </c>
      <c r="D132" s="26" t="e">
        <f>(#REF!*ReactionRateK4!C132)^3</f>
        <v>#REF!</v>
      </c>
      <c r="E132" s="4"/>
      <c r="F132" s="73">
        <f ca="1">IF(F$2=0,0,F$22*EXP(F$23/($B132+273)/RGas)*(OFFSET('Composition%'!$B102,0,F$13)*OFFSET('Composition%'!$B102,0,F$14)))-IF(F$2=2,0,OFFSET('Composition%'!$B102,0,F$17)*OFFSET('Composition%'!$B102,0,F$18)*(F$24*EXP(-F$25/($B132+273)/RGas)))+ReactionRateK3!F132</f>
        <v>4.2440881753374547E-3</v>
      </c>
      <c r="G132" s="73">
        <f ca="1">IF(G$2=0,0,G$22*EXP(G$23/($B132+273)/RGas)*(OFFSET('Composition%'!$B102,0,G$13)*OFFSET('Composition%'!$B102,0,G$14)))-IF(G$2=2,0,OFFSET('Composition%'!$B102,0,G$17)*OFFSET('Composition%'!$B102,0,G$18)*(G$24*EXP(-G$25/($B132+273)/RGas)))+ReactionRateK3!G132</f>
        <v>1.7185455138679956E-3</v>
      </c>
      <c r="H132" s="73">
        <f ca="1">IF(H$2=0,0,H$22*EXP(H$23/($B132+273)/RGas)*(OFFSET('Composition%'!$B102,0,H$13)*OFFSET('Composition%'!$B102,0,H$14)))-IF(H$2=2,0,OFFSET('Composition%'!$B102,0,H$17)*OFFSET('Composition%'!$B102,0,H$18)*(H$24*EXP(-H$25/($B132+273)/RGas)))+ReactionRateK3!H132</f>
        <v>-5.627318863621351E-6</v>
      </c>
      <c r="I132" s="73">
        <f ca="1">IF(I$2=0,0,I$22*EXP(I$23/($B132+273)/RGas)*(OFFSET('Composition%'!$B102,0,I$13)*OFFSET('Composition%'!$B102,0,I$14)))-IF(I$2=2,0,OFFSET('Composition%'!$B102,0,I$17)*OFFSET('Composition%'!$B102,0,I$18)*(I$24*EXP(-I$25/($B132+273)/RGas)))+ReactionRateK3!I132</f>
        <v>2.902231643228314E-6</v>
      </c>
      <c r="J132" s="73"/>
      <c r="K132" s="73">
        <f ca="1">IF(K$2=0,0,K$22*EXP(K$23/($B132+273)/RGas)*(OFFSET('Composition%'!$B102,0,K$13)*OFFSET('Composition%'!$B102,0,K$14)))-IF(K$2=2,0,OFFSET('Composition%'!$B102,0,K$17)*OFFSET('Composition%'!$B102,0,K$18)*(K$24*EXP(-K$25/($B132+273)/RGas)))+ReactionRateK3!K132</f>
        <v>1.4298674296311164E-2</v>
      </c>
      <c r="L132" s="73">
        <f ca="1">IF(L$2=0,0,L$22*EXP(L$23/($B132+273)/RGas)*(OFFSET('Composition%'!$B102,0,L$13)*OFFSET('Composition%'!$B102,0,L$14)))-IF(L$2=2,0,OFFSET('Composition%'!$B102,0,L$17)*OFFSET('Composition%'!$B102,0,L$18)*(L$24*EXP(-L$25/($B132+273)/RGas)))+ReactionRateK3!L132</f>
        <v>-3.6031024764459239E-3</v>
      </c>
      <c r="M132" s="73">
        <f ca="1">IF(M$2=0,0,M$22*EXP(M$23/($B132+273)/RGas)*(OFFSET('Composition%'!$B102,0,M$13)*OFFSET('Composition%'!$B102,0,M$14)))-IF(M$2=2,0,OFFSET('Composition%'!$B102,0,M$17)*OFFSET('Composition%'!$B102,0,M$18)*(M$24*EXP(-M$25/($B132+273)/RGas)))+ReactionRateK3!M132</f>
        <v>0</v>
      </c>
      <c r="N132" s="73"/>
      <c r="O132" s="73">
        <f ca="1">IF(O$2=0,0,O$22*EXP(O$23/($B132+273)/RGas)*(OFFSET('Composition%'!$B102,0,O$13)*OFFSET('Composition%'!$B102,0,O$14)))-IF(O$2=2,0,OFFSET('Composition%'!$B102,0,O$17)*OFFSET('Composition%'!$B102,0,O$18)*(O$24*EXP(-O$25/($B132+273)/RGas)))+ReactionRateK3!O132</f>
        <v>0</v>
      </c>
      <c r="P132" s="73">
        <f ca="1">IF(P$2=0,0,P$22*EXP(P$23/($B132+273)/RGas)*(OFFSET('Composition%'!$B102,0,P$13)*OFFSET('Composition%'!$B102,0,P$14)))-IF(P$2=2,0,OFFSET('Composition%'!$B102,0,P$17)*OFFSET('Composition%'!$B102,0,P$18)*(P$24*EXP(-P$25/($B132+273)/RGas)))+ReactionRateK3!P132</f>
        <v>2.2568172629282412E-2</v>
      </c>
      <c r="Q132" s="73">
        <f ca="1">IF(Q$2=0,0,Q$22*EXP(Q$23/($B132+273)/RGas)*(OFFSET('Composition%'!$B102,0,Q$13)*OFFSET('Composition%'!$B102,0,Q$14)))-IF(Q$2=2,0,OFFSET('Composition%'!$B102,0,Q$17)*OFFSET('Composition%'!$B102,0,Q$18)*(Q$24*EXP(-Q$25/($B132+273)/RGas)))+ReactionRateK3!Q132</f>
        <v>2.9021186705799627E-4</v>
      </c>
      <c r="R132" s="73">
        <f ca="1">IF(R$2=0,0,R$22*EXP(R$23/($B132+273)/RGas)*(OFFSET('Composition%'!$B102,0,R$13)*OFFSET('Composition%'!$B102,0,R$14)))-IF(R$2=2,0,OFFSET('Composition%'!$B102,0,R$17)*OFFSET('Composition%'!$B102,0,R$18)*(R$24*EXP(-R$25/($B132+273)/RGas)))+ReactionRateK3!R132</f>
        <v>1.0704266088057704E-4</v>
      </c>
      <c r="S132" s="73"/>
      <c r="T132" s="73">
        <f ca="1">IF(T$2=0,0,T$22*EXP(T$23/($B132+273)/RGas)*(OFFSET('Composition%'!$B102,0,T$13)*OFFSET('Composition%'!$B102,0,T$14)))-IF(T$2=2,0,OFFSET('Composition%'!$B102,0,T$17)*OFFSET('Composition%'!$B102,0,T$18)*(T$24*EXP(-T$25/($B132+273)/RGas)))+ReactionRateK3!T132</f>
        <v>8.1927110898951565E-5</v>
      </c>
      <c r="U132" s="73">
        <f ca="1">IF(U$2=0,0,U$22*EXP(U$23/($B132+273)/RGas)*(OFFSET('Composition%'!$B102,0,U$13)*OFFSET('Composition%'!$B102,0,U$14)))-IF(U$2=2,0,OFFSET('Composition%'!$B102,0,U$17)*OFFSET('Composition%'!$B102,0,U$18)*(U$24*EXP(-U$25/($B132+273)/RGas)))+ReactionRateK3!U132</f>
        <v>3.1634937821020908E-7</v>
      </c>
      <c r="V132" s="73">
        <f ca="1">IF(V$2=0,0,V$22*EXP(V$23/($B132+273)/RGas)*(OFFSET('Composition%'!$B102,0,V$13)*OFFSET('Composition%'!$B102,0,V$14)))-IF(V$2=2,0,OFFSET('Composition%'!$B102,0,V$17)*OFFSET('Composition%'!$B102,0,V$18)*(V$24*EXP(-V$25/($B132+273)/RGas)))+ReactionRateK3!V132</f>
        <v>0</v>
      </c>
      <c r="W132" s="73">
        <f ca="1">IF(W$2=0,0,W$22*EXP(W$23/($B132+273)/RGas)*(OFFSET('Composition%'!$B102,0,W$13)*OFFSET('Composition%'!$B102,0,W$14)))-IF(W$2=2,0,OFFSET('Composition%'!$B102,0,W$17)*OFFSET('Composition%'!$B102,0,W$18)*(W$24*EXP(-W$25/($B132+273)/RGas)))+ReactionRateK3!W132</f>
        <v>0</v>
      </c>
      <c r="X132" s="73">
        <f ca="1">IF(X$2=0,0,X$22*EXP(X$23/($B132+273)/RGas)*(OFFSET('Composition%'!$B102,0,X$13)*OFFSET('Composition%'!$B102,0,X$14)))-IF(X$2=2,0,OFFSET('Composition%'!$B102,0,X$17)*OFFSET('Composition%'!$B102,0,X$18)*(X$24*EXP(-X$25/($B132+273)/RGas)))+ReactionRateK3!X132</f>
        <v>6.8526696311009995E-8</v>
      </c>
      <c r="Y132" s="73">
        <f ca="1">IF(Y$2=0,0,Y$22*EXP(Y$23/($B132+273)/RGas)*(OFFSET('Composition%'!$B102,0,Y$13)*OFFSET('Composition%'!$B102,0,Y$14)))-IF(Y$2=2,0,OFFSET('Composition%'!$B102,0,Y$17)*OFFSET('Composition%'!$B102,0,Y$18)*(Y$24*EXP(-Y$25/($B132+273)/RGas)))+ReactionRateK3!Y132</f>
        <v>3.3916663756711584E-9</v>
      </c>
      <c r="Z132" s="73">
        <f ca="1">IF(Z$2=0,0,Z$22*EXP(Z$23/($B132+273)/RGas)*(OFFSET('Composition%'!$B102,0,Z$13)*OFFSET('Composition%'!$B102,0,Z$14)))-IF(Z$2=2,0,OFFSET('Composition%'!$B102,0,Z$17)*OFFSET('Composition%'!$B102,0,Z$18)*(Z$24*EXP(-Z$25/($B132+273)/RGas)))+ReactionRateK3!Z132</f>
        <v>0</v>
      </c>
      <c r="AA132" s="73">
        <f ca="1">IF(AA$2=0,0,AA$22*EXP(AA$23/($B132+273)/RGas)*(OFFSET('Composition%'!$B102,0,AA$13)*OFFSET('Composition%'!$B102,0,AA$14)))-IF(AA$2=2,0,OFFSET('Composition%'!$B102,0,AA$17)*OFFSET('Composition%'!$B102,0,AA$18)*(AA$24*EXP(-AA$25/($B132+273)/RGas)))+ReactionRateK3!AA132</f>
        <v>0</v>
      </c>
      <c r="AB132" s="73">
        <f ca="1">IF(AB$2=0,0,AB$22*EXP(AB$23/($B132+273)/RGas)*(OFFSET('Composition%'!$B102,0,AB$13)*OFFSET('Composition%'!$B102,0,AB$14)))-IF(AB$2=2,0,OFFSET('Composition%'!$B102,0,AB$17)*OFFSET('Composition%'!$B102,0,AB$18)*(AB$24*EXP(-AB$25/($B132+273)/RGas)))+ReactionRateK3!AB132</f>
        <v>0</v>
      </c>
      <c r="AC132" s="73">
        <f ca="1">IF(AC$2=0,0,AC$22*EXP(AC$23/($B132+273)/RGas)*(OFFSET('Composition%'!$B102,0,AC$13)*OFFSET('Composition%'!$B102,0,AC$14)))-IF(AC$2=2,0,OFFSET('Composition%'!$B102,0,AC$17)*OFFSET('Composition%'!$B102,0,AC$18)*(AC$24*EXP(-AC$25/($B132+273)/RGas)))+ReactionRateK3!AC132</f>
        <v>0</v>
      </c>
      <c r="AD132" s="73">
        <f ca="1">IF(AD$2=0,0,AD$22*EXP(AD$23/($B132+273)/RGas)*(OFFSET('Composition%'!$B102,0,AD$13)*OFFSET('Composition%'!$B102,0,AD$14)))-IF(AD$2=2,0,OFFSET('Composition%'!$B102,0,AD$17)*OFFSET('Composition%'!$B102,0,AD$18)*(AD$24*EXP(-AD$25/($B132+273)/RGas)))+ReactionRateK3!AD132</f>
        <v>0</v>
      </c>
      <c r="AE132" s="73">
        <f ca="1">IF(AE$2=0,0,AE$22*EXP(AE$23/($B132+273)/RGas)*(OFFSET('Composition%'!$B102,0,AE$13)*OFFSET('Composition%'!$B102,0,AE$14)))-IF(AE$2=2,0,OFFSET('Composition%'!$B102,0,AE$17)*OFFSET('Composition%'!$B102,0,AE$18)*(AE$24*EXP(-AE$25/($B132+273)/RGas)))+ReactionRateK3!AE132</f>
        <v>0</v>
      </c>
      <c r="AF132" s="73"/>
      <c r="AG132" s="73">
        <f ca="1">IF(AG$2=0,0,AG$22*EXP(AG$23/($B132+273)/RGas)*(OFFSET('Composition%'!$B102,0,AG$13)*OFFSET('Composition%'!$B102,0,AG$14)))-IF(AG$2=2,0,OFFSET('Composition%'!$B102,0,AG$17)*OFFSET('Composition%'!$B102,0,AG$18)*(AG$24*EXP(-AG$25/($B132+273)/RGas)))+ReactionRateK3!AG132</f>
        <v>0</v>
      </c>
      <c r="AH132" s="73">
        <f ca="1">IF(AH$2=0,0,AH$22*EXP(AH$23/($B132+273)/RGas)*(OFFSET('Composition%'!$B102,0,AH$13)*OFFSET('Composition%'!$B102,0,AH$14)))-IF(AH$2=2,0,OFFSET('Composition%'!$B102,0,AH$17)*OFFSET('Composition%'!$B102,0,AH$18)*(AH$24*EXP(-AH$25/($B132+273)/RGas)))+ReactionRateK3!AH132</f>
        <v>0</v>
      </c>
      <c r="AI132" s="73">
        <f ca="1">IF(AI$2=0,0,AI$22*EXP(AI$23/($B132+273)/RGas)*(OFFSET('Composition%'!$B102,0,AI$13)*OFFSET('Composition%'!$B102,0,AI$14)))-IF(AI$2=2,0,OFFSET('Composition%'!$B102,0,AI$17)*OFFSET('Composition%'!$B102,0,AI$18)*(AI$24*EXP(-AI$25/($B132+273)/RGas)))+ReactionRateK3!AI132</f>
        <v>0</v>
      </c>
      <c r="AJ132" s="73">
        <f ca="1">IF(AJ$2=0,0,AJ$22*EXP(AJ$23/($B132+273)/RGas)*(OFFSET('Composition%'!$B102,0,AJ$13)*OFFSET('Composition%'!$B102,0,AJ$14)))-IF(AJ$2=2,0,OFFSET('Composition%'!$B102,0,AJ$17)*OFFSET('Composition%'!$B102,0,AJ$18)*(AJ$24*EXP(-AJ$25/($B132+273)/RGas)))+ReactionRateK3!AJ132</f>
        <v>0</v>
      </c>
      <c r="AK132" s="73">
        <f ca="1">IF(AK$2=0,0,AK$22*EXP(AK$23/($B132+273)/RGas)*(OFFSET('Composition%'!$B102,0,AK$13)*OFFSET('Composition%'!$B102,0,AK$14)))-IF(AK$2=2,0,OFFSET('Composition%'!$B102,0,AK$17)*OFFSET('Composition%'!$B102,0,AK$18)*(AK$24*EXP(-AK$25/($B132+273)/RGas)))+ReactionRateK3!AK132</f>
        <v>0</v>
      </c>
      <c r="AL132" s="73">
        <f ca="1">IF(AL$2=0,0,AL$22*EXP(AL$23/($B132+273)/RGas)*(OFFSET('Composition%'!$B102,0,AL$13)*OFFSET('Composition%'!$B102,0,AL$14)))-IF(AL$2=2,0,OFFSET('Composition%'!$B102,0,AL$17)*OFFSET('Composition%'!$B102,0,AL$18)*(AL$24*EXP(-AL$25/($B132+273)/RGas)))+ReactionRateK3!AL132</f>
        <v>0</v>
      </c>
      <c r="AM132" s="73"/>
      <c r="AN132" s="73">
        <f ca="1">IF(AN$2=0,0,AN$22*EXP(AN$23/($B132+273)/RGas)*(OFFSET('Composition%'!$B102,0,AN$13)*OFFSET('Composition%'!$B102,0,AN$14)))-IF(AN$2=2,0,OFFSET('Composition%'!$B102,0,AN$17)*OFFSET('Composition%'!$B102,0,AN$18)*(AN$24*EXP(-AN$25/($B132+273)/RGas)))+ReactionRateK3!AN132</f>
        <v>0</v>
      </c>
      <c r="AO132" s="73">
        <f ca="1">IF(AO$2=0,0,AO$22*EXP(AO$23/($B132+273)/RGas)*(OFFSET('Composition%'!$B102,0,AO$13)*OFFSET('Composition%'!$B102,0,AO$14)))-IF(AO$2=2,0,OFFSET('Composition%'!$B102,0,AO$17)*OFFSET('Composition%'!$B102,0,AO$18)*(AO$24*EXP(-AO$25/($B132+273)/RGas)))+ReactionRateK3!AO132</f>
        <v>0</v>
      </c>
      <c r="AP132" s="73">
        <f ca="1">IF(AP$2=0,0,AP$22*EXP(AP$23/($B132+273)/RGas)*(OFFSET('Composition%'!$B102,0,AP$13)*OFFSET('Composition%'!$B102,0,AP$14)))-IF(AP$2=2,0,OFFSET('Composition%'!$B102,0,AP$17)*OFFSET('Composition%'!$B102,0,AP$18)*(AP$24*EXP(-AP$25/($B132+273)/RGas)))+ReactionRateK3!AP132</f>
        <v>7.4390843551329161E-12</v>
      </c>
      <c r="AQ132" s="73">
        <f ca="1">IF(AQ$2=0,0,AQ$22*EXP(AQ$23/($B132+273)/RGas)*(OFFSET('Composition%'!$B102,0,AQ$13)*OFFSET('Composition%'!$B102,0,AQ$14)))-IF(AQ$2=2,0,OFFSET('Composition%'!$B102,0,AQ$17)*OFFSET('Composition%'!$B102,0,AQ$18)*(AQ$24*EXP(-AQ$25/($B132+273)/RGas)))+ReactionRateK3!AQ132</f>
        <v>0</v>
      </c>
      <c r="AR132" s="73">
        <f ca="1">IF(AR$2=0,0,AR$22*EXP(AR$23/($B132+273)/RGas)*(OFFSET('Composition%'!$B102,0,AR$13)*OFFSET('Composition%'!$B102,0,AR$14)))-IF(AR$2=2,0,OFFSET('Composition%'!$B102,0,AR$17)*OFFSET('Composition%'!$B102,0,AR$18)*(AR$24*EXP(-AR$25/($B132+273)/RGas)))+ReactionRateK3!AR132</f>
        <v>0</v>
      </c>
    </row>
    <row r="133" spans="1:44">
      <c r="A133" s="3">
        <f t="shared" si="12"/>
        <v>5.0499999999999901</v>
      </c>
      <c r="B133" s="19">
        <f ca="1">'Composition%'!B103</f>
        <v>414.63924375545378</v>
      </c>
      <c r="C133">
        <f t="shared" si="11"/>
        <v>30</v>
      </c>
      <c r="D133" s="26" t="e">
        <f>(#REF!*ReactionRateK4!C133)^3</f>
        <v>#REF!</v>
      </c>
      <c r="E133" s="4"/>
      <c r="F133" s="73">
        <f ca="1">IF(F$2=0,0,F$22*EXP(F$23/($B133+273)/RGas)*(OFFSET('Composition%'!$B103,0,F$13)*OFFSET('Composition%'!$B103,0,F$14)))-IF(F$2=2,0,OFFSET('Composition%'!$B103,0,F$17)*OFFSET('Composition%'!$B103,0,F$18)*(F$24*EXP(-F$25/($B133+273)/RGas)))+ReactionRateK3!F133</f>
        <v>4.1852386390818976E-3</v>
      </c>
      <c r="G133" s="73">
        <f ca="1">IF(G$2=0,0,G$22*EXP(G$23/($B133+273)/RGas)*(OFFSET('Composition%'!$B103,0,G$13)*OFFSET('Composition%'!$B103,0,G$14)))-IF(G$2=2,0,OFFSET('Composition%'!$B103,0,G$17)*OFFSET('Composition%'!$B103,0,G$18)*(G$24*EXP(-G$25/($B133+273)/RGas)))+ReactionRateK3!G133</f>
        <v>1.6956568160078659E-3</v>
      </c>
      <c r="H133" s="73">
        <f ca="1">IF(H$2=0,0,H$22*EXP(H$23/($B133+273)/RGas)*(OFFSET('Composition%'!$B103,0,H$13)*OFFSET('Composition%'!$B103,0,H$14)))-IF(H$2=2,0,OFFSET('Composition%'!$B103,0,H$17)*OFFSET('Composition%'!$B103,0,H$18)*(H$24*EXP(-H$25/($B133+273)/RGas)))+ReactionRateK3!H133</f>
        <v>-5.5786230686774761E-6</v>
      </c>
      <c r="I133" s="73">
        <f ca="1">IF(I$2=0,0,I$22*EXP(I$23/($B133+273)/RGas)*(OFFSET('Composition%'!$B103,0,I$13)*OFFSET('Composition%'!$B103,0,I$14)))-IF(I$2=2,0,OFFSET('Composition%'!$B103,0,I$17)*OFFSET('Composition%'!$B103,0,I$18)*(I$24*EXP(-I$25/($B133+273)/RGas)))+ReactionRateK3!I133</f>
        <v>2.7170572106434784E-6</v>
      </c>
      <c r="J133" s="73"/>
      <c r="K133" s="73">
        <f ca="1">IF(K$2=0,0,K$22*EXP(K$23/($B133+273)/RGas)*(OFFSET('Composition%'!$B103,0,K$13)*OFFSET('Composition%'!$B103,0,K$14)))-IF(K$2=2,0,OFFSET('Composition%'!$B103,0,K$17)*OFFSET('Composition%'!$B103,0,K$18)*(K$24*EXP(-K$25/($B133+273)/RGas)))+ReactionRateK3!K133</f>
        <v>1.3930473538974779E-2</v>
      </c>
      <c r="L133" s="73">
        <f ca="1">IF(L$2=0,0,L$22*EXP(L$23/($B133+273)/RGas)*(OFFSET('Composition%'!$B103,0,L$13)*OFFSET('Composition%'!$B103,0,L$14)))-IF(L$2=2,0,OFFSET('Composition%'!$B103,0,L$17)*OFFSET('Composition%'!$B103,0,L$18)*(L$24*EXP(-L$25/($B133+273)/RGas)))+ReactionRateK3!L133</f>
        <v>-3.5570357396937776E-3</v>
      </c>
      <c r="M133" s="73">
        <f ca="1">IF(M$2=0,0,M$22*EXP(M$23/($B133+273)/RGas)*(OFFSET('Composition%'!$B103,0,M$13)*OFFSET('Composition%'!$B103,0,M$14)))-IF(M$2=2,0,OFFSET('Composition%'!$B103,0,M$17)*OFFSET('Composition%'!$B103,0,M$18)*(M$24*EXP(-M$25/($B133+273)/RGas)))+ReactionRateK3!M133</f>
        <v>0</v>
      </c>
      <c r="N133" s="73"/>
      <c r="O133" s="73">
        <f ca="1">IF(O$2=0,0,O$22*EXP(O$23/($B133+273)/RGas)*(OFFSET('Composition%'!$B103,0,O$13)*OFFSET('Composition%'!$B103,0,O$14)))-IF(O$2=2,0,OFFSET('Composition%'!$B103,0,O$17)*OFFSET('Composition%'!$B103,0,O$18)*(O$24*EXP(-O$25/($B133+273)/RGas)))+ReactionRateK3!O133</f>
        <v>0</v>
      </c>
      <c r="P133" s="73">
        <f ca="1">IF(P$2=0,0,P$22*EXP(P$23/($B133+273)/RGas)*(OFFSET('Composition%'!$B103,0,P$13)*OFFSET('Composition%'!$B103,0,P$14)))-IF(P$2=2,0,OFFSET('Composition%'!$B103,0,P$17)*OFFSET('Composition%'!$B103,0,P$18)*(P$24*EXP(-P$25/($B133+273)/RGas)))+ReactionRateK3!P133</f>
        <v>2.2372605327219366E-2</v>
      </c>
      <c r="Q133" s="73">
        <f ca="1">IF(Q$2=0,0,Q$22*EXP(Q$23/($B133+273)/RGas)*(OFFSET('Composition%'!$B103,0,Q$13)*OFFSET('Composition%'!$B103,0,Q$14)))-IF(Q$2=2,0,OFFSET('Composition%'!$B103,0,Q$17)*OFFSET('Composition%'!$B103,0,Q$18)*(Q$24*EXP(-Q$25/($B133+273)/RGas)))+ReactionRateK3!Q133</f>
        <v>2.9187308389084116E-4</v>
      </c>
      <c r="R133" s="73">
        <f ca="1">IF(R$2=0,0,R$22*EXP(R$23/($B133+273)/RGas)*(OFFSET('Composition%'!$B103,0,R$13)*OFFSET('Composition%'!$B103,0,R$14)))-IF(R$2=2,0,OFFSET('Composition%'!$B103,0,R$17)*OFFSET('Composition%'!$B103,0,R$18)*(R$24*EXP(-R$25/($B133+273)/RGas)))+ReactionRateK3!R133</f>
        <v>1.0866441884068172E-4</v>
      </c>
      <c r="S133" s="73"/>
      <c r="T133" s="73">
        <f ca="1">IF(T$2=0,0,T$22*EXP(T$23/($B133+273)/RGas)*(OFFSET('Composition%'!$B103,0,T$13)*OFFSET('Composition%'!$B103,0,T$14)))-IF(T$2=2,0,OFFSET('Composition%'!$B103,0,T$17)*OFFSET('Composition%'!$B103,0,T$18)*(T$24*EXP(-T$25/($B133+273)/RGas)))+ReactionRateK3!T133</f>
        <v>7.6544248306179171E-5</v>
      </c>
      <c r="U133" s="73">
        <f ca="1">IF(U$2=0,0,U$22*EXP(U$23/($B133+273)/RGas)*(OFFSET('Composition%'!$B103,0,U$13)*OFFSET('Composition%'!$B103,0,U$14)))-IF(U$2=2,0,OFFSET('Composition%'!$B103,0,U$17)*OFFSET('Composition%'!$B103,0,U$18)*(U$24*EXP(-U$25/($B133+273)/RGas)))+ReactionRateK3!U133</f>
        <v>2.8399938452072647E-7</v>
      </c>
      <c r="V133" s="73">
        <f ca="1">IF(V$2=0,0,V$22*EXP(V$23/($B133+273)/RGas)*(OFFSET('Composition%'!$B103,0,V$13)*OFFSET('Composition%'!$B103,0,V$14)))-IF(V$2=2,0,OFFSET('Composition%'!$B103,0,V$17)*OFFSET('Composition%'!$B103,0,V$18)*(V$24*EXP(-V$25/($B133+273)/RGas)))+ReactionRateK3!V133</f>
        <v>0</v>
      </c>
      <c r="W133" s="73">
        <f ca="1">IF(W$2=0,0,W$22*EXP(W$23/($B133+273)/RGas)*(OFFSET('Composition%'!$B103,0,W$13)*OFFSET('Composition%'!$B103,0,W$14)))-IF(W$2=2,0,OFFSET('Composition%'!$B103,0,W$17)*OFFSET('Composition%'!$B103,0,W$18)*(W$24*EXP(-W$25/($B133+273)/RGas)))+ReactionRateK3!W133</f>
        <v>0</v>
      </c>
      <c r="X133" s="73">
        <f ca="1">IF(X$2=0,0,X$22*EXP(X$23/($B133+273)/RGas)*(OFFSET('Composition%'!$B103,0,X$13)*OFFSET('Composition%'!$B103,0,X$14)))-IF(X$2=2,0,OFFSET('Composition%'!$B103,0,X$17)*OFFSET('Composition%'!$B103,0,X$18)*(X$24*EXP(-X$25/($B133+273)/RGas)))+ReactionRateK3!X133</f>
        <v>6.8523589384631206E-8</v>
      </c>
      <c r="Y133" s="73">
        <f ca="1">IF(Y$2=0,0,Y$22*EXP(Y$23/($B133+273)/RGas)*(OFFSET('Composition%'!$B103,0,Y$13)*OFFSET('Composition%'!$B103,0,Y$14)))-IF(Y$2=2,0,OFFSET('Composition%'!$B103,0,Y$17)*OFFSET('Composition%'!$B103,0,Y$18)*(Y$24*EXP(-Y$25/($B133+273)/RGas)))+ReactionRateK3!Y133</f>
        <v>3.3915126011818302E-9</v>
      </c>
      <c r="Z133" s="73">
        <f ca="1">IF(Z$2=0,0,Z$22*EXP(Z$23/($B133+273)/RGas)*(OFFSET('Composition%'!$B103,0,Z$13)*OFFSET('Composition%'!$B103,0,Z$14)))-IF(Z$2=2,0,OFFSET('Composition%'!$B103,0,Z$17)*OFFSET('Composition%'!$B103,0,Z$18)*(Z$24*EXP(-Z$25/($B133+273)/RGas)))+ReactionRateK3!Z133</f>
        <v>0</v>
      </c>
      <c r="AA133" s="73">
        <f ca="1">IF(AA$2=0,0,AA$22*EXP(AA$23/($B133+273)/RGas)*(OFFSET('Composition%'!$B103,0,AA$13)*OFFSET('Composition%'!$B103,0,AA$14)))-IF(AA$2=2,0,OFFSET('Composition%'!$B103,0,AA$17)*OFFSET('Composition%'!$B103,0,AA$18)*(AA$24*EXP(-AA$25/($B133+273)/RGas)))+ReactionRateK3!AA133</f>
        <v>0</v>
      </c>
      <c r="AB133" s="73">
        <f ca="1">IF(AB$2=0,0,AB$22*EXP(AB$23/($B133+273)/RGas)*(OFFSET('Composition%'!$B103,0,AB$13)*OFFSET('Composition%'!$B103,0,AB$14)))-IF(AB$2=2,0,OFFSET('Composition%'!$B103,0,AB$17)*OFFSET('Composition%'!$B103,0,AB$18)*(AB$24*EXP(-AB$25/($B133+273)/RGas)))+ReactionRateK3!AB133</f>
        <v>0</v>
      </c>
      <c r="AC133" s="73">
        <f ca="1">IF(AC$2=0,0,AC$22*EXP(AC$23/($B133+273)/RGas)*(OFFSET('Composition%'!$B103,0,AC$13)*OFFSET('Composition%'!$B103,0,AC$14)))-IF(AC$2=2,0,OFFSET('Composition%'!$B103,0,AC$17)*OFFSET('Composition%'!$B103,0,AC$18)*(AC$24*EXP(-AC$25/($B133+273)/RGas)))+ReactionRateK3!AC133</f>
        <v>0</v>
      </c>
      <c r="AD133" s="73">
        <f ca="1">IF(AD$2=0,0,AD$22*EXP(AD$23/($B133+273)/RGas)*(OFFSET('Composition%'!$B103,0,AD$13)*OFFSET('Composition%'!$B103,0,AD$14)))-IF(AD$2=2,0,OFFSET('Composition%'!$B103,0,AD$17)*OFFSET('Composition%'!$B103,0,AD$18)*(AD$24*EXP(-AD$25/($B133+273)/RGas)))+ReactionRateK3!AD133</f>
        <v>0</v>
      </c>
      <c r="AE133" s="73">
        <f ca="1">IF(AE$2=0,0,AE$22*EXP(AE$23/($B133+273)/RGas)*(OFFSET('Composition%'!$B103,0,AE$13)*OFFSET('Composition%'!$B103,0,AE$14)))-IF(AE$2=2,0,OFFSET('Composition%'!$B103,0,AE$17)*OFFSET('Composition%'!$B103,0,AE$18)*(AE$24*EXP(-AE$25/($B133+273)/RGas)))+ReactionRateK3!AE133</f>
        <v>0</v>
      </c>
      <c r="AF133" s="73"/>
      <c r="AG133" s="73">
        <f ca="1">IF(AG$2=0,0,AG$22*EXP(AG$23/($B133+273)/RGas)*(OFFSET('Composition%'!$B103,0,AG$13)*OFFSET('Composition%'!$B103,0,AG$14)))-IF(AG$2=2,0,OFFSET('Composition%'!$B103,0,AG$17)*OFFSET('Composition%'!$B103,0,AG$18)*(AG$24*EXP(-AG$25/($B133+273)/RGas)))+ReactionRateK3!AG133</f>
        <v>0</v>
      </c>
      <c r="AH133" s="73">
        <f ca="1">IF(AH$2=0,0,AH$22*EXP(AH$23/($B133+273)/RGas)*(OFFSET('Composition%'!$B103,0,AH$13)*OFFSET('Composition%'!$B103,0,AH$14)))-IF(AH$2=2,0,OFFSET('Composition%'!$B103,0,AH$17)*OFFSET('Composition%'!$B103,0,AH$18)*(AH$24*EXP(-AH$25/($B133+273)/RGas)))+ReactionRateK3!AH133</f>
        <v>0</v>
      </c>
      <c r="AI133" s="73">
        <f ca="1">IF(AI$2=0,0,AI$22*EXP(AI$23/($B133+273)/RGas)*(OFFSET('Composition%'!$B103,0,AI$13)*OFFSET('Composition%'!$B103,0,AI$14)))-IF(AI$2=2,0,OFFSET('Composition%'!$B103,0,AI$17)*OFFSET('Composition%'!$B103,0,AI$18)*(AI$24*EXP(-AI$25/($B133+273)/RGas)))+ReactionRateK3!AI133</f>
        <v>0</v>
      </c>
      <c r="AJ133" s="73">
        <f ca="1">IF(AJ$2=0,0,AJ$22*EXP(AJ$23/($B133+273)/RGas)*(OFFSET('Composition%'!$B103,0,AJ$13)*OFFSET('Composition%'!$B103,0,AJ$14)))-IF(AJ$2=2,0,OFFSET('Composition%'!$B103,0,AJ$17)*OFFSET('Composition%'!$B103,0,AJ$18)*(AJ$24*EXP(-AJ$25/($B133+273)/RGas)))+ReactionRateK3!AJ133</f>
        <v>0</v>
      </c>
      <c r="AK133" s="73">
        <f ca="1">IF(AK$2=0,0,AK$22*EXP(AK$23/($B133+273)/RGas)*(OFFSET('Composition%'!$B103,0,AK$13)*OFFSET('Composition%'!$B103,0,AK$14)))-IF(AK$2=2,0,OFFSET('Composition%'!$B103,0,AK$17)*OFFSET('Composition%'!$B103,0,AK$18)*(AK$24*EXP(-AK$25/($B133+273)/RGas)))+ReactionRateK3!AK133</f>
        <v>0</v>
      </c>
      <c r="AL133" s="73">
        <f ca="1">IF(AL$2=0,0,AL$22*EXP(AL$23/($B133+273)/RGas)*(OFFSET('Composition%'!$B103,0,AL$13)*OFFSET('Composition%'!$B103,0,AL$14)))-IF(AL$2=2,0,OFFSET('Composition%'!$B103,0,AL$17)*OFFSET('Composition%'!$B103,0,AL$18)*(AL$24*EXP(-AL$25/($B133+273)/RGas)))+ReactionRateK3!AL133</f>
        <v>0</v>
      </c>
      <c r="AM133" s="73"/>
      <c r="AN133" s="73">
        <f ca="1">IF(AN$2=0,0,AN$22*EXP(AN$23/($B133+273)/RGas)*(OFFSET('Composition%'!$B103,0,AN$13)*OFFSET('Composition%'!$B103,0,AN$14)))-IF(AN$2=2,0,OFFSET('Composition%'!$B103,0,AN$17)*OFFSET('Composition%'!$B103,0,AN$18)*(AN$24*EXP(-AN$25/($B133+273)/RGas)))+ReactionRateK3!AN133</f>
        <v>0</v>
      </c>
      <c r="AO133" s="73">
        <f ca="1">IF(AO$2=0,0,AO$22*EXP(AO$23/($B133+273)/RGas)*(OFFSET('Composition%'!$B103,0,AO$13)*OFFSET('Composition%'!$B103,0,AO$14)))-IF(AO$2=2,0,OFFSET('Composition%'!$B103,0,AO$17)*OFFSET('Composition%'!$B103,0,AO$18)*(AO$24*EXP(-AO$25/($B133+273)/RGas)))+ReactionRateK3!AO133</f>
        <v>0</v>
      </c>
      <c r="AP133" s="73">
        <f ca="1">IF(AP$2=0,0,AP$22*EXP(AP$23/($B133+273)/RGas)*(OFFSET('Composition%'!$B103,0,AP$13)*OFFSET('Composition%'!$B103,0,AP$14)))-IF(AP$2=2,0,OFFSET('Composition%'!$B103,0,AP$17)*OFFSET('Composition%'!$B103,0,AP$18)*(AP$24*EXP(-AP$25/($B133+273)/RGas)))+ReactionRateK3!AP133</f>
        <v>7.4390972598912607E-12</v>
      </c>
      <c r="AQ133" s="73">
        <f ca="1">IF(AQ$2=0,0,AQ$22*EXP(AQ$23/($B133+273)/RGas)*(OFFSET('Composition%'!$B103,0,AQ$13)*OFFSET('Composition%'!$B103,0,AQ$14)))-IF(AQ$2=2,0,OFFSET('Composition%'!$B103,0,AQ$17)*OFFSET('Composition%'!$B103,0,AQ$18)*(AQ$24*EXP(-AQ$25/($B133+273)/RGas)))+ReactionRateK3!AQ133</f>
        <v>0</v>
      </c>
      <c r="AR133" s="73">
        <f ca="1">IF(AR$2=0,0,AR$22*EXP(AR$23/($B133+273)/RGas)*(OFFSET('Composition%'!$B103,0,AR$13)*OFFSET('Composition%'!$B103,0,AR$14)))-IF(AR$2=2,0,OFFSET('Composition%'!$B103,0,AR$17)*OFFSET('Composition%'!$B103,0,AR$18)*(AR$24*EXP(-AR$25/($B133+273)/RGas)))+ReactionRateK3!AR133</f>
        <v>0</v>
      </c>
    </row>
    <row r="134" spans="1:44">
      <c r="A134" s="3">
        <f t="shared" si="12"/>
        <v>5.0999999999999899</v>
      </c>
      <c r="B134" s="19">
        <f ca="1">'Composition%'!B104</f>
        <v>414.64640169974444</v>
      </c>
      <c r="C134">
        <f t="shared" si="11"/>
        <v>30</v>
      </c>
      <c r="D134" s="26" t="e">
        <f>(#REF!*ReactionRateK4!C134)^3</f>
        <v>#REF!</v>
      </c>
      <c r="E134" s="4"/>
      <c r="F134" s="73">
        <f ca="1">IF(F$2=0,0,F$22*EXP(F$23/($B134+273)/RGas)*(OFFSET('Composition%'!$B104,0,F$13)*OFFSET('Composition%'!$B104,0,F$14)))-IF(F$2=2,0,OFFSET('Composition%'!$B104,0,F$17)*OFFSET('Composition%'!$B104,0,F$18)*(F$24*EXP(-F$25/($B134+273)/RGas)))+ReactionRateK3!F134</f>
        <v>4.1275903502057242E-3</v>
      </c>
      <c r="G134" s="73">
        <f ca="1">IF(G$2=0,0,G$22*EXP(G$23/($B134+273)/RGas)*(OFFSET('Composition%'!$B104,0,G$13)*OFFSET('Composition%'!$B104,0,G$14)))-IF(G$2=2,0,OFFSET('Composition%'!$B104,0,G$17)*OFFSET('Composition%'!$B104,0,G$18)*(G$24*EXP(-G$25/($B134+273)/RGas)))+ReactionRateK3!G134</f>
        <v>1.6732017656541471E-3</v>
      </c>
      <c r="H134" s="73">
        <f ca="1">IF(H$2=0,0,H$22*EXP(H$23/($B134+273)/RGas)*(OFFSET('Composition%'!$B104,0,H$13)*OFFSET('Composition%'!$B104,0,H$14)))-IF(H$2=2,0,OFFSET('Composition%'!$B104,0,H$17)*OFFSET('Composition%'!$B104,0,H$18)*(H$24*EXP(-H$25/($B134+273)/RGas)))+ReactionRateK3!H134</f>
        <v>-5.5298733184476402E-6</v>
      </c>
      <c r="I134" s="73">
        <f ca="1">IF(I$2=0,0,I$22*EXP(I$23/($B134+273)/RGas)*(OFFSET('Composition%'!$B104,0,I$13)*OFFSET('Composition%'!$B104,0,I$14)))-IF(I$2=2,0,OFFSET('Composition%'!$B104,0,I$17)*OFFSET('Composition%'!$B104,0,I$18)*(I$24*EXP(-I$25/($B134+273)/RGas)))+ReactionRateK3!I134</f>
        <v>2.5438798092958972E-6</v>
      </c>
      <c r="J134" s="73"/>
      <c r="K134" s="73">
        <f ca="1">IF(K$2=0,0,K$22*EXP(K$23/($B134+273)/RGas)*(OFFSET('Composition%'!$B104,0,K$13)*OFFSET('Composition%'!$B104,0,K$14)))-IF(K$2=2,0,OFFSET('Composition%'!$B104,0,K$17)*OFFSET('Composition%'!$B104,0,K$18)*(K$24*EXP(-K$25/($B134+273)/RGas)))+ReactionRateK3!K134</f>
        <v>1.3569127224741582E-2</v>
      </c>
      <c r="L134" s="73">
        <f ca="1">IF(L$2=0,0,L$22*EXP(L$23/($B134+273)/RGas)*(OFFSET('Composition%'!$B104,0,L$13)*OFFSET('Composition%'!$B104,0,L$14)))-IF(L$2=2,0,OFFSET('Composition%'!$B104,0,L$17)*OFFSET('Composition%'!$B104,0,L$18)*(L$24*EXP(-L$25/($B134+273)/RGas)))+ReactionRateK3!L134</f>
        <v>-3.5127153478670577E-3</v>
      </c>
      <c r="M134" s="73">
        <f ca="1">IF(M$2=0,0,M$22*EXP(M$23/($B134+273)/RGas)*(OFFSET('Composition%'!$B104,0,M$13)*OFFSET('Composition%'!$B104,0,M$14)))-IF(M$2=2,0,OFFSET('Composition%'!$B104,0,M$17)*OFFSET('Composition%'!$B104,0,M$18)*(M$24*EXP(-M$25/($B134+273)/RGas)))+ReactionRateK3!M134</f>
        <v>0</v>
      </c>
      <c r="N134" s="73"/>
      <c r="O134" s="73">
        <f ca="1">IF(O$2=0,0,O$22*EXP(O$23/($B134+273)/RGas)*(OFFSET('Composition%'!$B104,0,O$13)*OFFSET('Composition%'!$B104,0,O$14)))-IF(O$2=2,0,OFFSET('Composition%'!$B104,0,O$17)*OFFSET('Composition%'!$B104,0,O$18)*(O$24*EXP(-O$25/($B134+273)/RGas)))+ReactionRateK3!O134</f>
        <v>0</v>
      </c>
      <c r="P134" s="73">
        <f ca="1">IF(P$2=0,0,P$22*EXP(P$23/($B134+273)/RGas)*(OFFSET('Composition%'!$B104,0,P$13)*OFFSET('Composition%'!$B104,0,P$14)))-IF(P$2=2,0,OFFSET('Composition%'!$B104,0,P$17)*OFFSET('Composition%'!$B104,0,P$18)*(P$24*EXP(-P$25/($B134+273)/RGas)))+ReactionRateK3!P134</f>
        <v>2.2176844316932634E-2</v>
      </c>
      <c r="Q134" s="73">
        <f ca="1">IF(Q$2=0,0,Q$22*EXP(Q$23/($B134+273)/RGas)*(OFFSET('Composition%'!$B104,0,Q$13)*OFFSET('Composition%'!$B104,0,Q$14)))-IF(Q$2=2,0,OFFSET('Composition%'!$B104,0,Q$17)*OFFSET('Composition%'!$B104,0,Q$18)*(Q$24*EXP(-Q$25/($B134+273)/RGas)))+ReactionRateK3!Q134</f>
        <v>2.9349310107798293E-4</v>
      </c>
      <c r="R134" s="73">
        <f ca="1">IF(R$2=0,0,R$22*EXP(R$23/($B134+273)/RGas)*(OFFSET('Composition%'!$B104,0,R$13)*OFFSET('Composition%'!$B104,0,R$14)))-IF(R$2=2,0,OFFSET('Composition%'!$B104,0,R$17)*OFFSET('Composition%'!$B104,0,R$18)*(R$24*EXP(-R$25/($B134+273)/RGas)))+ReactionRateK3!R134</f>
        <v>1.1027950510154809E-4</v>
      </c>
      <c r="S134" s="73"/>
      <c r="T134" s="73">
        <f ca="1">IF(T$2=0,0,T$22*EXP(T$23/($B134+273)/RGas)*(OFFSET('Composition%'!$B104,0,T$13)*OFFSET('Composition%'!$B104,0,T$14)))-IF(T$2=2,0,OFFSET('Composition%'!$B104,0,T$17)*OFFSET('Composition%'!$B104,0,T$18)*(T$24*EXP(-T$25/($B134+273)/RGas)))+ReactionRateK3!T134</f>
        <v>7.153713697356391E-5</v>
      </c>
      <c r="U134" s="73">
        <f ca="1">IF(U$2=0,0,U$22*EXP(U$23/($B134+273)/RGas)*(OFFSET('Composition%'!$B104,0,U$13)*OFFSET('Composition%'!$B104,0,U$14)))-IF(U$2=2,0,OFFSET('Composition%'!$B104,0,U$17)*OFFSET('Composition%'!$B104,0,U$18)*(U$24*EXP(-U$25/($B134+273)/RGas)))+ReactionRateK3!U134</f>
        <v>2.549598806387046E-7</v>
      </c>
      <c r="V134" s="73">
        <f ca="1">IF(V$2=0,0,V$22*EXP(V$23/($B134+273)/RGas)*(OFFSET('Composition%'!$B104,0,V$13)*OFFSET('Composition%'!$B104,0,V$14)))-IF(V$2=2,0,OFFSET('Composition%'!$B104,0,V$17)*OFFSET('Composition%'!$B104,0,V$18)*(V$24*EXP(-V$25/($B134+273)/RGas)))+ReactionRateK3!V134</f>
        <v>0</v>
      </c>
      <c r="W134" s="73">
        <f ca="1">IF(W$2=0,0,W$22*EXP(W$23/($B134+273)/RGas)*(OFFSET('Composition%'!$B104,0,W$13)*OFFSET('Composition%'!$B104,0,W$14)))-IF(W$2=2,0,OFFSET('Composition%'!$B104,0,W$17)*OFFSET('Composition%'!$B104,0,W$18)*(W$24*EXP(-W$25/($B134+273)/RGas)))+ReactionRateK3!W134</f>
        <v>0</v>
      </c>
      <c r="X134" s="73">
        <f ca="1">IF(X$2=0,0,X$22*EXP(X$23/($B134+273)/RGas)*(OFFSET('Composition%'!$B104,0,X$13)*OFFSET('Composition%'!$B104,0,X$14)))-IF(X$2=2,0,OFFSET('Composition%'!$B104,0,X$17)*OFFSET('Composition%'!$B104,0,X$18)*(X$24*EXP(-X$25/($B134+273)/RGas)))+ReactionRateK3!X134</f>
        <v>6.8520687705054117E-8</v>
      </c>
      <c r="Y134" s="73">
        <f ca="1">IF(Y$2=0,0,Y$22*EXP(Y$23/($B134+273)/RGas)*(OFFSET('Composition%'!$B104,0,Y$13)*OFFSET('Composition%'!$B104,0,Y$14)))-IF(Y$2=2,0,OFFSET('Composition%'!$B104,0,Y$17)*OFFSET('Composition%'!$B104,0,Y$18)*(Y$24*EXP(-Y$25/($B134+273)/RGas)))+ReactionRateK3!Y134</f>
        <v>3.3913689851958788E-9</v>
      </c>
      <c r="Z134" s="73">
        <f ca="1">IF(Z$2=0,0,Z$22*EXP(Z$23/($B134+273)/RGas)*(OFFSET('Composition%'!$B104,0,Z$13)*OFFSET('Composition%'!$B104,0,Z$14)))-IF(Z$2=2,0,OFFSET('Composition%'!$B104,0,Z$17)*OFFSET('Composition%'!$B104,0,Z$18)*(Z$24*EXP(-Z$25/($B134+273)/RGas)))+ReactionRateK3!Z134</f>
        <v>0</v>
      </c>
      <c r="AA134" s="73">
        <f ca="1">IF(AA$2=0,0,AA$22*EXP(AA$23/($B134+273)/RGas)*(OFFSET('Composition%'!$B104,0,AA$13)*OFFSET('Composition%'!$B104,0,AA$14)))-IF(AA$2=2,0,OFFSET('Composition%'!$B104,0,AA$17)*OFFSET('Composition%'!$B104,0,AA$18)*(AA$24*EXP(-AA$25/($B134+273)/RGas)))+ReactionRateK3!AA134</f>
        <v>0</v>
      </c>
      <c r="AB134" s="73">
        <f ca="1">IF(AB$2=0,0,AB$22*EXP(AB$23/($B134+273)/RGas)*(OFFSET('Composition%'!$B104,0,AB$13)*OFFSET('Composition%'!$B104,0,AB$14)))-IF(AB$2=2,0,OFFSET('Composition%'!$B104,0,AB$17)*OFFSET('Composition%'!$B104,0,AB$18)*(AB$24*EXP(-AB$25/($B134+273)/RGas)))+ReactionRateK3!AB134</f>
        <v>0</v>
      </c>
      <c r="AC134" s="73">
        <f ca="1">IF(AC$2=0,0,AC$22*EXP(AC$23/($B134+273)/RGas)*(OFFSET('Composition%'!$B104,0,AC$13)*OFFSET('Composition%'!$B104,0,AC$14)))-IF(AC$2=2,0,OFFSET('Composition%'!$B104,0,AC$17)*OFFSET('Composition%'!$B104,0,AC$18)*(AC$24*EXP(-AC$25/($B134+273)/RGas)))+ReactionRateK3!AC134</f>
        <v>0</v>
      </c>
      <c r="AD134" s="73">
        <f ca="1">IF(AD$2=0,0,AD$22*EXP(AD$23/($B134+273)/RGas)*(OFFSET('Composition%'!$B104,0,AD$13)*OFFSET('Composition%'!$B104,0,AD$14)))-IF(AD$2=2,0,OFFSET('Composition%'!$B104,0,AD$17)*OFFSET('Composition%'!$B104,0,AD$18)*(AD$24*EXP(-AD$25/($B134+273)/RGas)))+ReactionRateK3!AD134</f>
        <v>0</v>
      </c>
      <c r="AE134" s="73">
        <f ca="1">IF(AE$2=0,0,AE$22*EXP(AE$23/($B134+273)/RGas)*(OFFSET('Composition%'!$B104,0,AE$13)*OFFSET('Composition%'!$B104,0,AE$14)))-IF(AE$2=2,0,OFFSET('Composition%'!$B104,0,AE$17)*OFFSET('Composition%'!$B104,0,AE$18)*(AE$24*EXP(-AE$25/($B134+273)/RGas)))+ReactionRateK3!AE134</f>
        <v>0</v>
      </c>
      <c r="AF134" s="73"/>
      <c r="AG134" s="73">
        <f ca="1">IF(AG$2=0,0,AG$22*EXP(AG$23/($B134+273)/RGas)*(OFFSET('Composition%'!$B104,0,AG$13)*OFFSET('Composition%'!$B104,0,AG$14)))-IF(AG$2=2,0,OFFSET('Composition%'!$B104,0,AG$17)*OFFSET('Composition%'!$B104,0,AG$18)*(AG$24*EXP(-AG$25/($B134+273)/RGas)))+ReactionRateK3!AG134</f>
        <v>0</v>
      </c>
      <c r="AH134" s="73">
        <f ca="1">IF(AH$2=0,0,AH$22*EXP(AH$23/($B134+273)/RGas)*(OFFSET('Composition%'!$B104,0,AH$13)*OFFSET('Composition%'!$B104,0,AH$14)))-IF(AH$2=2,0,OFFSET('Composition%'!$B104,0,AH$17)*OFFSET('Composition%'!$B104,0,AH$18)*(AH$24*EXP(-AH$25/($B134+273)/RGas)))+ReactionRateK3!AH134</f>
        <v>0</v>
      </c>
      <c r="AI134" s="73">
        <f ca="1">IF(AI$2=0,0,AI$22*EXP(AI$23/($B134+273)/RGas)*(OFFSET('Composition%'!$B104,0,AI$13)*OFFSET('Composition%'!$B104,0,AI$14)))-IF(AI$2=2,0,OFFSET('Composition%'!$B104,0,AI$17)*OFFSET('Composition%'!$B104,0,AI$18)*(AI$24*EXP(-AI$25/($B134+273)/RGas)))+ReactionRateK3!AI134</f>
        <v>0</v>
      </c>
      <c r="AJ134" s="73">
        <f ca="1">IF(AJ$2=0,0,AJ$22*EXP(AJ$23/($B134+273)/RGas)*(OFFSET('Composition%'!$B104,0,AJ$13)*OFFSET('Composition%'!$B104,0,AJ$14)))-IF(AJ$2=2,0,OFFSET('Composition%'!$B104,0,AJ$17)*OFFSET('Composition%'!$B104,0,AJ$18)*(AJ$24*EXP(-AJ$25/($B134+273)/RGas)))+ReactionRateK3!AJ134</f>
        <v>0</v>
      </c>
      <c r="AK134" s="73">
        <f ca="1">IF(AK$2=0,0,AK$22*EXP(AK$23/($B134+273)/RGas)*(OFFSET('Composition%'!$B104,0,AK$13)*OFFSET('Composition%'!$B104,0,AK$14)))-IF(AK$2=2,0,OFFSET('Composition%'!$B104,0,AK$17)*OFFSET('Composition%'!$B104,0,AK$18)*(AK$24*EXP(-AK$25/($B134+273)/RGas)))+ReactionRateK3!AK134</f>
        <v>0</v>
      </c>
      <c r="AL134" s="73">
        <f ca="1">IF(AL$2=0,0,AL$22*EXP(AL$23/($B134+273)/RGas)*(OFFSET('Composition%'!$B104,0,AL$13)*OFFSET('Composition%'!$B104,0,AL$14)))-IF(AL$2=2,0,OFFSET('Composition%'!$B104,0,AL$17)*OFFSET('Composition%'!$B104,0,AL$18)*(AL$24*EXP(-AL$25/($B134+273)/RGas)))+ReactionRateK3!AL134</f>
        <v>0</v>
      </c>
      <c r="AM134" s="73"/>
      <c r="AN134" s="73">
        <f ca="1">IF(AN$2=0,0,AN$22*EXP(AN$23/($B134+273)/RGas)*(OFFSET('Composition%'!$B104,0,AN$13)*OFFSET('Composition%'!$B104,0,AN$14)))-IF(AN$2=2,0,OFFSET('Composition%'!$B104,0,AN$17)*OFFSET('Composition%'!$B104,0,AN$18)*(AN$24*EXP(-AN$25/($B134+273)/RGas)))+ReactionRateK3!AN134</f>
        <v>0</v>
      </c>
      <c r="AO134" s="73">
        <f ca="1">IF(AO$2=0,0,AO$22*EXP(AO$23/($B134+273)/RGas)*(OFFSET('Composition%'!$B104,0,AO$13)*OFFSET('Composition%'!$B104,0,AO$14)))-IF(AO$2=2,0,OFFSET('Composition%'!$B104,0,AO$17)*OFFSET('Composition%'!$B104,0,AO$18)*(AO$24*EXP(-AO$25/($B134+273)/RGas)))+ReactionRateK3!AO134</f>
        <v>0</v>
      </c>
      <c r="AP134" s="73">
        <f ca="1">IF(AP$2=0,0,AP$22*EXP(AP$23/($B134+273)/RGas)*(OFFSET('Composition%'!$B104,0,AP$13)*OFFSET('Composition%'!$B104,0,AP$14)))-IF(AP$2=2,0,OFFSET('Composition%'!$B104,0,AP$17)*OFFSET('Composition%'!$B104,0,AP$18)*(AP$24*EXP(-AP$25/($B134+273)/RGas)))+ReactionRateK3!AP134</f>
        <v>7.4391088121110534E-12</v>
      </c>
      <c r="AQ134" s="73">
        <f ca="1">IF(AQ$2=0,0,AQ$22*EXP(AQ$23/($B134+273)/RGas)*(OFFSET('Composition%'!$B104,0,AQ$13)*OFFSET('Composition%'!$B104,0,AQ$14)))-IF(AQ$2=2,0,OFFSET('Composition%'!$B104,0,AQ$17)*OFFSET('Composition%'!$B104,0,AQ$18)*(AQ$24*EXP(-AQ$25/($B134+273)/RGas)))+ReactionRateK3!AQ134</f>
        <v>0</v>
      </c>
      <c r="AR134" s="73">
        <f ca="1">IF(AR$2=0,0,AR$22*EXP(AR$23/($B134+273)/RGas)*(OFFSET('Composition%'!$B104,0,AR$13)*OFFSET('Composition%'!$B104,0,AR$14)))-IF(AR$2=2,0,OFFSET('Composition%'!$B104,0,AR$17)*OFFSET('Composition%'!$B104,0,AR$18)*(AR$24*EXP(-AR$25/($B134+273)/RGas)))+ReactionRateK3!AR134</f>
        <v>0</v>
      </c>
    </row>
    <row r="135" spans="1:44">
      <c r="A135" s="3">
        <f t="shared" si="12"/>
        <v>5.1499999999999897</v>
      </c>
      <c r="B135" s="19">
        <f ca="1">'Composition%'!B105</f>
        <v>414.65352582807759</v>
      </c>
      <c r="C135">
        <f t="shared" si="11"/>
        <v>30</v>
      </c>
      <c r="D135" s="26" t="e">
        <f>(#REF!*ReactionRateK4!C135)^3</f>
        <v>#REF!</v>
      </c>
      <c r="E135" s="4"/>
      <c r="F135" s="73">
        <f ca="1">IF(F$2=0,0,F$22*EXP(F$23/($B135+273)/RGas)*(OFFSET('Composition%'!$B105,0,F$13)*OFFSET('Composition%'!$B105,0,F$14)))-IF(F$2=2,0,OFFSET('Composition%'!$B105,0,F$17)*OFFSET('Composition%'!$B105,0,F$18)*(F$24*EXP(-F$25/($B135+273)/RGas)))+ReactionRateK3!F135</f>
        <v>4.0711092133189249E-3</v>
      </c>
      <c r="G135" s="73">
        <f ca="1">IF(G$2=0,0,G$22*EXP(G$23/($B135+273)/RGas)*(OFFSET('Composition%'!$B105,0,G$13)*OFFSET('Composition%'!$B105,0,G$14)))-IF(G$2=2,0,OFFSET('Composition%'!$B105,0,G$17)*OFFSET('Composition%'!$B105,0,G$18)*(G$24*EXP(-G$25/($B135+273)/RGas)))+ReactionRateK3!G135</f>
        <v>1.6511689752370399E-3</v>
      </c>
      <c r="H135" s="73">
        <f ca="1">IF(H$2=0,0,H$22*EXP(H$23/($B135+273)/RGas)*(OFFSET('Composition%'!$B105,0,H$13)*OFFSET('Composition%'!$B105,0,H$14)))-IF(H$2=2,0,OFFSET('Composition%'!$B105,0,H$17)*OFFSET('Composition%'!$B105,0,H$18)*(H$24*EXP(-H$25/($B135+273)/RGas)))+ReactionRateK3!H135</f>
        <v>-5.4811000389447723E-6</v>
      </c>
      <c r="I135" s="73">
        <f ca="1">IF(I$2=0,0,I$22*EXP(I$23/($B135+273)/RGas)*(OFFSET('Composition%'!$B105,0,I$13)*OFFSET('Composition%'!$B105,0,I$14)))-IF(I$2=2,0,OFFSET('Composition%'!$B105,0,I$17)*OFFSET('Composition%'!$B105,0,I$18)*(I$24*EXP(-I$25/($B135+273)/RGas)))+ReactionRateK3!I135</f>
        <v>2.3819995969307436E-6</v>
      </c>
      <c r="J135" s="73"/>
      <c r="K135" s="73">
        <f ca="1">IF(K$2=0,0,K$22*EXP(K$23/($B135+273)/RGas)*(OFFSET('Composition%'!$B105,0,K$13)*OFFSET('Composition%'!$B105,0,K$14)))-IF(K$2=2,0,OFFSET('Composition%'!$B105,0,K$17)*OFFSET('Composition%'!$B105,0,K$18)*(K$24*EXP(-K$25/($B135+273)/RGas)))+ReactionRateK3!K135</f>
        <v>1.3214561864805598E-2</v>
      </c>
      <c r="L135" s="73">
        <f ca="1">IF(L$2=0,0,L$22*EXP(L$23/($B135+273)/RGas)*(OFFSET('Composition%'!$B105,0,L$13)*OFFSET('Composition%'!$B105,0,L$14)))-IF(L$2=2,0,OFFSET('Composition%'!$B105,0,L$17)*OFFSET('Composition%'!$B105,0,L$18)*(L$24*EXP(-L$25/($B135+273)/RGas)))+ReactionRateK3!L135</f>
        <v>-3.4694406687174658E-3</v>
      </c>
      <c r="M135" s="73">
        <f ca="1">IF(M$2=0,0,M$22*EXP(M$23/($B135+273)/RGas)*(OFFSET('Composition%'!$B105,0,M$13)*OFFSET('Composition%'!$B105,0,M$14)))-IF(M$2=2,0,OFFSET('Composition%'!$B105,0,M$17)*OFFSET('Composition%'!$B105,0,M$18)*(M$24*EXP(-M$25/($B135+273)/RGas)))+ReactionRateK3!M135</f>
        <v>0</v>
      </c>
      <c r="N135" s="73"/>
      <c r="O135" s="73">
        <f ca="1">IF(O$2=0,0,O$22*EXP(O$23/($B135+273)/RGas)*(OFFSET('Composition%'!$B105,0,O$13)*OFFSET('Composition%'!$B105,0,O$14)))-IF(O$2=2,0,OFFSET('Composition%'!$B105,0,O$17)*OFFSET('Composition%'!$B105,0,O$18)*(O$24*EXP(-O$25/($B135+273)/RGas)))+ReactionRateK3!O135</f>
        <v>0</v>
      </c>
      <c r="P135" s="73">
        <f ca="1">IF(P$2=0,0,P$22*EXP(P$23/($B135+273)/RGas)*(OFFSET('Composition%'!$B105,0,P$13)*OFFSET('Composition%'!$B105,0,P$14)))-IF(P$2=2,0,OFFSET('Composition%'!$B105,0,P$17)*OFFSET('Composition%'!$B105,0,P$18)*(P$24*EXP(-P$25/($B135+273)/RGas)))+ReactionRateK3!P135</f>
        <v>2.1981009937490085E-2</v>
      </c>
      <c r="Q135" s="73">
        <f ca="1">IF(Q$2=0,0,Q$22*EXP(Q$23/($B135+273)/RGas)*(OFFSET('Composition%'!$B105,0,Q$13)*OFFSET('Composition%'!$B105,0,Q$14)))-IF(Q$2=2,0,OFFSET('Composition%'!$B105,0,Q$17)*OFFSET('Composition%'!$B105,0,Q$18)*(Q$24*EXP(-Q$25/($B135+273)/RGas)))+ReactionRateK3!Q135</f>
        <v>2.95072393569427E-4</v>
      </c>
      <c r="R135" s="73">
        <f ca="1">IF(R$2=0,0,R$22*EXP(R$23/($B135+273)/RGas)*(OFFSET('Composition%'!$B105,0,R$13)*OFFSET('Composition%'!$B105,0,R$14)))-IF(R$2=2,0,OFFSET('Composition%'!$B105,0,R$17)*OFFSET('Composition%'!$B105,0,R$18)*(R$24*EXP(-R$25/($B135+273)/RGas)))+ReactionRateK3!R135</f>
        <v>1.1188761985311084E-4</v>
      </c>
      <c r="S135" s="73"/>
      <c r="T135" s="73">
        <f ca="1">IF(T$2=0,0,T$22*EXP(T$23/($B135+273)/RGas)*(OFFSET('Composition%'!$B105,0,T$13)*OFFSET('Composition%'!$B105,0,T$14)))-IF(T$2=2,0,OFFSET('Composition%'!$B105,0,T$17)*OFFSET('Composition%'!$B105,0,T$18)*(T$24*EXP(-T$25/($B135+273)/RGas)))+ReactionRateK3!T135</f>
        <v>6.687932502474866E-5</v>
      </c>
      <c r="U135" s="73">
        <f ca="1">IF(U$2=0,0,U$22*EXP(U$23/($B135+273)/RGas)*(OFFSET('Composition%'!$B105,0,U$13)*OFFSET('Composition%'!$B105,0,U$14)))-IF(U$2=2,0,OFFSET('Composition%'!$B105,0,U$17)*OFFSET('Composition%'!$B105,0,U$18)*(U$24*EXP(-U$25/($B135+273)/RGas)))+ReactionRateK3!U135</f>
        <v>2.2889170677177304E-7</v>
      </c>
      <c r="V135" s="73">
        <f ca="1">IF(V$2=0,0,V$22*EXP(V$23/($B135+273)/RGas)*(OFFSET('Composition%'!$B105,0,V$13)*OFFSET('Composition%'!$B105,0,V$14)))-IF(V$2=2,0,OFFSET('Composition%'!$B105,0,V$17)*OFFSET('Composition%'!$B105,0,V$18)*(V$24*EXP(-V$25/($B135+273)/RGas)))+ReactionRateK3!V135</f>
        <v>0</v>
      </c>
      <c r="W135" s="73">
        <f ca="1">IF(W$2=0,0,W$22*EXP(W$23/($B135+273)/RGas)*(OFFSET('Composition%'!$B105,0,W$13)*OFFSET('Composition%'!$B105,0,W$14)))-IF(W$2=2,0,OFFSET('Composition%'!$B105,0,W$17)*OFFSET('Composition%'!$B105,0,W$18)*(W$24*EXP(-W$25/($B135+273)/RGas)))+ReactionRateK3!W135</f>
        <v>0</v>
      </c>
      <c r="X135" s="73">
        <f ca="1">IF(X$2=0,0,X$22*EXP(X$23/($B135+273)/RGas)*(OFFSET('Composition%'!$B105,0,X$13)*OFFSET('Composition%'!$B105,0,X$14)))-IF(X$2=2,0,OFFSET('Composition%'!$B105,0,X$17)*OFFSET('Composition%'!$B105,0,X$18)*(X$24*EXP(-X$25/($B135+273)/RGas)))+ReactionRateK3!X135</f>
        <v>6.8517976892446775E-8</v>
      </c>
      <c r="Y135" s="73">
        <f ca="1">IF(Y$2=0,0,Y$22*EXP(Y$23/($B135+273)/RGas)*(OFFSET('Composition%'!$B105,0,Y$13)*OFFSET('Composition%'!$B105,0,Y$14)))-IF(Y$2=2,0,OFFSET('Composition%'!$B105,0,Y$17)*OFFSET('Composition%'!$B105,0,Y$18)*(Y$24*EXP(-Y$25/($B135+273)/RGas)))+ReactionRateK3!Y135</f>
        <v>3.3912348159966332E-9</v>
      </c>
      <c r="Z135" s="73">
        <f ca="1">IF(Z$2=0,0,Z$22*EXP(Z$23/($B135+273)/RGas)*(OFFSET('Composition%'!$B105,0,Z$13)*OFFSET('Composition%'!$B105,0,Z$14)))-IF(Z$2=2,0,OFFSET('Composition%'!$B105,0,Z$17)*OFFSET('Composition%'!$B105,0,Z$18)*(Z$24*EXP(-Z$25/($B135+273)/RGas)))+ReactionRateK3!Z135</f>
        <v>0</v>
      </c>
      <c r="AA135" s="73">
        <f ca="1">IF(AA$2=0,0,AA$22*EXP(AA$23/($B135+273)/RGas)*(OFFSET('Composition%'!$B105,0,AA$13)*OFFSET('Composition%'!$B105,0,AA$14)))-IF(AA$2=2,0,OFFSET('Composition%'!$B105,0,AA$17)*OFFSET('Composition%'!$B105,0,AA$18)*(AA$24*EXP(-AA$25/($B135+273)/RGas)))+ReactionRateK3!AA135</f>
        <v>0</v>
      </c>
      <c r="AB135" s="73">
        <f ca="1">IF(AB$2=0,0,AB$22*EXP(AB$23/($B135+273)/RGas)*(OFFSET('Composition%'!$B105,0,AB$13)*OFFSET('Composition%'!$B105,0,AB$14)))-IF(AB$2=2,0,OFFSET('Composition%'!$B105,0,AB$17)*OFFSET('Composition%'!$B105,0,AB$18)*(AB$24*EXP(-AB$25/($B135+273)/RGas)))+ReactionRateK3!AB135</f>
        <v>0</v>
      </c>
      <c r="AC135" s="73">
        <f ca="1">IF(AC$2=0,0,AC$22*EXP(AC$23/($B135+273)/RGas)*(OFFSET('Composition%'!$B105,0,AC$13)*OFFSET('Composition%'!$B105,0,AC$14)))-IF(AC$2=2,0,OFFSET('Composition%'!$B105,0,AC$17)*OFFSET('Composition%'!$B105,0,AC$18)*(AC$24*EXP(-AC$25/($B135+273)/RGas)))+ReactionRateK3!AC135</f>
        <v>0</v>
      </c>
      <c r="AD135" s="73">
        <f ca="1">IF(AD$2=0,0,AD$22*EXP(AD$23/($B135+273)/RGas)*(OFFSET('Composition%'!$B105,0,AD$13)*OFFSET('Composition%'!$B105,0,AD$14)))-IF(AD$2=2,0,OFFSET('Composition%'!$B105,0,AD$17)*OFFSET('Composition%'!$B105,0,AD$18)*(AD$24*EXP(-AD$25/($B135+273)/RGas)))+ReactionRateK3!AD135</f>
        <v>0</v>
      </c>
      <c r="AE135" s="73">
        <f ca="1">IF(AE$2=0,0,AE$22*EXP(AE$23/($B135+273)/RGas)*(OFFSET('Composition%'!$B105,0,AE$13)*OFFSET('Composition%'!$B105,0,AE$14)))-IF(AE$2=2,0,OFFSET('Composition%'!$B105,0,AE$17)*OFFSET('Composition%'!$B105,0,AE$18)*(AE$24*EXP(-AE$25/($B135+273)/RGas)))+ReactionRateK3!AE135</f>
        <v>0</v>
      </c>
      <c r="AF135" s="73"/>
      <c r="AG135" s="73">
        <f ca="1">IF(AG$2=0,0,AG$22*EXP(AG$23/($B135+273)/RGas)*(OFFSET('Composition%'!$B105,0,AG$13)*OFFSET('Composition%'!$B105,0,AG$14)))-IF(AG$2=2,0,OFFSET('Composition%'!$B105,0,AG$17)*OFFSET('Composition%'!$B105,0,AG$18)*(AG$24*EXP(-AG$25/($B135+273)/RGas)))+ReactionRateK3!AG135</f>
        <v>0</v>
      </c>
      <c r="AH135" s="73">
        <f ca="1">IF(AH$2=0,0,AH$22*EXP(AH$23/($B135+273)/RGas)*(OFFSET('Composition%'!$B105,0,AH$13)*OFFSET('Composition%'!$B105,0,AH$14)))-IF(AH$2=2,0,OFFSET('Composition%'!$B105,0,AH$17)*OFFSET('Composition%'!$B105,0,AH$18)*(AH$24*EXP(-AH$25/($B135+273)/RGas)))+ReactionRateK3!AH135</f>
        <v>0</v>
      </c>
      <c r="AI135" s="73">
        <f ca="1">IF(AI$2=0,0,AI$22*EXP(AI$23/($B135+273)/RGas)*(OFFSET('Composition%'!$B105,0,AI$13)*OFFSET('Composition%'!$B105,0,AI$14)))-IF(AI$2=2,0,OFFSET('Composition%'!$B105,0,AI$17)*OFFSET('Composition%'!$B105,0,AI$18)*(AI$24*EXP(-AI$25/($B135+273)/RGas)))+ReactionRateK3!AI135</f>
        <v>0</v>
      </c>
      <c r="AJ135" s="73">
        <f ca="1">IF(AJ$2=0,0,AJ$22*EXP(AJ$23/($B135+273)/RGas)*(OFFSET('Composition%'!$B105,0,AJ$13)*OFFSET('Composition%'!$B105,0,AJ$14)))-IF(AJ$2=2,0,OFFSET('Composition%'!$B105,0,AJ$17)*OFFSET('Composition%'!$B105,0,AJ$18)*(AJ$24*EXP(-AJ$25/($B135+273)/RGas)))+ReactionRateK3!AJ135</f>
        <v>0</v>
      </c>
      <c r="AK135" s="73">
        <f ca="1">IF(AK$2=0,0,AK$22*EXP(AK$23/($B135+273)/RGas)*(OFFSET('Composition%'!$B105,0,AK$13)*OFFSET('Composition%'!$B105,0,AK$14)))-IF(AK$2=2,0,OFFSET('Composition%'!$B105,0,AK$17)*OFFSET('Composition%'!$B105,0,AK$18)*(AK$24*EXP(-AK$25/($B135+273)/RGas)))+ReactionRateK3!AK135</f>
        <v>0</v>
      </c>
      <c r="AL135" s="73">
        <f ca="1">IF(AL$2=0,0,AL$22*EXP(AL$23/($B135+273)/RGas)*(OFFSET('Composition%'!$B105,0,AL$13)*OFFSET('Composition%'!$B105,0,AL$14)))-IF(AL$2=2,0,OFFSET('Composition%'!$B105,0,AL$17)*OFFSET('Composition%'!$B105,0,AL$18)*(AL$24*EXP(-AL$25/($B135+273)/RGas)))+ReactionRateK3!AL135</f>
        <v>0</v>
      </c>
      <c r="AM135" s="73"/>
      <c r="AN135" s="73">
        <f ca="1">IF(AN$2=0,0,AN$22*EXP(AN$23/($B135+273)/RGas)*(OFFSET('Composition%'!$B105,0,AN$13)*OFFSET('Composition%'!$B105,0,AN$14)))-IF(AN$2=2,0,OFFSET('Composition%'!$B105,0,AN$17)*OFFSET('Composition%'!$B105,0,AN$18)*(AN$24*EXP(-AN$25/($B135+273)/RGas)))+ReactionRateK3!AN135</f>
        <v>0</v>
      </c>
      <c r="AO135" s="73">
        <f ca="1">IF(AO$2=0,0,AO$22*EXP(AO$23/($B135+273)/RGas)*(OFFSET('Composition%'!$B105,0,AO$13)*OFFSET('Composition%'!$B105,0,AO$14)))-IF(AO$2=2,0,OFFSET('Composition%'!$B105,0,AO$17)*OFFSET('Composition%'!$B105,0,AO$18)*(AO$24*EXP(-AO$25/($B135+273)/RGas)))+ReactionRateK3!AO135</f>
        <v>0</v>
      </c>
      <c r="AP135" s="73">
        <f ca="1">IF(AP$2=0,0,AP$22*EXP(AP$23/($B135+273)/RGas)*(OFFSET('Composition%'!$B105,0,AP$13)*OFFSET('Composition%'!$B105,0,AP$14)))-IF(AP$2=2,0,OFFSET('Composition%'!$B105,0,AP$17)*OFFSET('Composition%'!$B105,0,AP$18)*(AP$24*EXP(-AP$25/($B135+273)/RGas)))+ReactionRateK3!AP135</f>
        <v>7.4391191499771631E-12</v>
      </c>
      <c r="AQ135" s="73">
        <f ca="1">IF(AQ$2=0,0,AQ$22*EXP(AQ$23/($B135+273)/RGas)*(OFFSET('Composition%'!$B105,0,AQ$13)*OFFSET('Composition%'!$B105,0,AQ$14)))-IF(AQ$2=2,0,OFFSET('Composition%'!$B105,0,AQ$17)*OFFSET('Composition%'!$B105,0,AQ$18)*(AQ$24*EXP(-AQ$25/($B135+273)/RGas)))+ReactionRateK3!AQ135</f>
        <v>0</v>
      </c>
      <c r="AR135" s="73">
        <f ca="1">IF(AR$2=0,0,AR$22*EXP(AR$23/($B135+273)/RGas)*(OFFSET('Composition%'!$B105,0,AR$13)*OFFSET('Composition%'!$B105,0,AR$14)))-IF(AR$2=2,0,OFFSET('Composition%'!$B105,0,AR$17)*OFFSET('Composition%'!$B105,0,AR$18)*(AR$24*EXP(-AR$25/($B135+273)/RGas)))+ReactionRateK3!AR135</f>
        <v>0</v>
      </c>
    </row>
    <row r="136" spans="1:44">
      <c r="A136" s="3">
        <f t="shared" si="12"/>
        <v>5.1999999999999895</v>
      </c>
      <c r="B136" s="19">
        <f ca="1">'Composition%'!B106</f>
        <v>414.66062097343723</v>
      </c>
      <c r="C136">
        <f t="shared" si="11"/>
        <v>30</v>
      </c>
      <c r="D136" s="26" t="e">
        <f>(#REF!*ReactionRateK4!C136)^3</f>
        <v>#REF!</v>
      </c>
      <c r="E136" s="4"/>
      <c r="F136" s="73">
        <f ca="1">IF(F$2=0,0,F$22*EXP(F$23/($B136+273)/RGas)*(OFFSET('Composition%'!$B106,0,F$13)*OFFSET('Composition%'!$B106,0,F$14)))-IF(F$2=2,0,OFFSET('Composition%'!$B106,0,F$17)*OFFSET('Composition%'!$B106,0,F$18)*(F$24*EXP(-F$25/($B136+273)/RGas)))+ReactionRateK3!F136</f>
        <v>4.0157623433640681E-3</v>
      </c>
      <c r="G136" s="73">
        <f ca="1">IF(G$2=0,0,G$22*EXP(G$23/($B136+273)/RGas)*(OFFSET('Composition%'!$B106,0,G$13)*OFFSET('Composition%'!$B106,0,G$14)))-IF(G$2=2,0,OFFSET('Composition%'!$B106,0,G$17)*OFFSET('Composition%'!$B106,0,G$18)*(G$24*EXP(-G$25/($B136+273)/RGas)))+ReactionRateK3!G136</f>
        <v>1.6295474431342444E-3</v>
      </c>
      <c r="H136" s="73">
        <f ca="1">IF(H$2=0,0,H$22*EXP(H$23/($B136+273)/RGas)*(OFFSET('Composition%'!$B106,0,H$13)*OFFSET('Composition%'!$B106,0,H$14)))-IF(H$2=2,0,OFFSET('Composition%'!$B106,0,H$17)*OFFSET('Composition%'!$B106,0,H$18)*(H$24*EXP(-H$25/($B136+273)/RGas)))+ReactionRateK3!H136</f>
        <v>-5.4323319909548093E-6</v>
      </c>
      <c r="I136" s="73">
        <f ca="1">IF(I$2=0,0,I$22*EXP(I$23/($B136+273)/RGas)*(OFFSET('Composition%'!$B106,0,I$13)*OFFSET('Composition%'!$B106,0,I$14)))-IF(I$2=2,0,OFFSET('Composition%'!$B106,0,I$17)*OFFSET('Composition%'!$B106,0,I$18)*(I$24*EXP(-I$25/($B136+273)/RGas)))+ReactionRateK3!I136</f>
        <v>2.2307444229635564E-6</v>
      </c>
      <c r="J136" s="73"/>
      <c r="K136" s="73">
        <f ca="1">IF(K$2=0,0,K$22*EXP(K$23/($B136+273)/RGas)*(OFFSET('Composition%'!$B106,0,K$13)*OFFSET('Composition%'!$B106,0,K$14)))-IF(K$2=2,0,OFFSET('Composition%'!$B106,0,K$17)*OFFSET('Composition%'!$B106,0,K$18)*(K$24*EXP(-K$25/($B136+273)/RGas)))+ReactionRateK3!K136</f>
        <v>1.2866705668260722E-2</v>
      </c>
      <c r="L136" s="73">
        <f ca="1">IF(L$2=0,0,L$22*EXP(L$23/($B136+273)/RGas)*(OFFSET('Composition%'!$B106,0,L$13)*OFFSET('Composition%'!$B106,0,L$14)))-IF(L$2=2,0,OFFSET('Composition%'!$B106,0,L$17)*OFFSET('Composition%'!$B106,0,L$18)*(L$24*EXP(-L$25/($B136+273)/RGas)))+ReactionRateK3!L136</f>
        <v>-3.4263818146139454E-3</v>
      </c>
      <c r="M136" s="73">
        <f ca="1">IF(M$2=0,0,M$22*EXP(M$23/($B136+273)/RGas)*(OFFSET('Composition%'!$B106,0,M$13)*OFFSET('Composition%'!$B106,0,M$14)))-IF(M$2=2,0,OFFSET('Composition%'!$B106,0,M$17)*OFFSET('Composition%'!$B106,0,M$18)*(M$24*EXP(-M$25/($B136+273)/RGas)))+ReactionRateK3!M136</f>
        <v>0</v>
      </c>
      <c r="N136" s="73"/>
      <c r="O136" s="73">
        <f ca="1">IF(O$2=0,0,O$22*EXP(O$23/($B136+273)/RGas)*(OFFSET('Composition%'!$B106,0,O$13)*OFFSET('Composition%'!$B106,0,O$14)))-IF(O$2=2,0,OFFSET('Composition%'!$B106,0,O$17)*OFFSET('Composition%'!$B106,0,O$18)*(O$24*EXP(-O$25/($B136+273)/RGas)))+ReactionRateK3!O136</f>
        <v>0</v>
      </c>
      <c r="P136" s="73">
        <f ca="1">IF(P$2=0,0,P$22*EXP(P$23/($B136+273)/RGas)*(OFFSET('Composition%'!$B106,0,P$13)*OFFSET('Composition%'!$B106,0,P$14)))-IF(P$2=2,0,OFFSET('Composition%'!$B106,0,P$17)*OFFSET('Composition%'!$B106,0,P$18)*(P$24*EXP(-P$25/($B136+273)/RGas)))+ReactionRateK3!P136</f>
        <v>2.1785215974118081E-2</v>
      </c>
      <c r="Q136" s="73">
        <f ca="1">IF(Q$2=0,0,Q$22*EXP(Q$23/($B136+273)/RGas)*(OFFSET('Composition%'!$B106,0,Q$13)*OFFSET('Composition%'!$B106,0,Q$14)))-IF(Q$2=2,0,OFFSET('Composition%'!$B106,0,Q$17)*OFFSET('Composition%'!$B106,0,Q$18)*(Q$24*EXP(-Q$25/($B136+273)/RGas)))+ReactionRateK3!Q136</f>
        <v>2.9661144544008516E-4</v>
      </c>
      <c r="R136" s="73">
        <f ca="1">IF(R$2=0,0,R$22*EXP(R$23/($B136+273)/RGas)*(OFFSET('Composition%'!$B106,0,R$13)*OFFSET('Composition%'!$B106,0,R$14)))-IF(R$2=2,0,OFFSET('Composition%'!$B106,0,R$17)*OFFSET('Composition%'!$B106,0,R$18)*(R$24*EXP(-R$25/($B136+273)/RGas)))+ReactionRateK3!R136</f>
        <v>1.1348847738497811E-4</v>
      </c>
      <c r="S136" s="73"/>
      <c r="T136" s="73">
        <f ca="1">IF(T$2=0,0,T$22*EXP(T$23/($B136+273)/RGas)*(OFFSET('Composition%'!$B106,0,T$13)*OFFSET('Composition%'!$B106,0,T$14)))-IF(T$2=2,0,OFFSET('Composition%'!$B106,0,T$17)*OFFSET('Composition%'!$B106,0,T$18)*(T$24*EXP(-T$25/($B136+273)/RGas)))+ReactionRateK3!T136</f>
        <v>6.2546221056331166E-5</v>
      </c>
      <c r="U136" s="73">
        <f ca="1">IF(U$2=0,0,U$22*EXP(U$23/($B136+273)/RGas)*(OFFSET('Composition%'!$B106,0,U$13)*OFFSET('Composition%'!$B106,0,U$14)))-IF(U$2=2,0,OFFSET('Composition%'!$B106,0,U$17)*OFFSET('Composition%'!$B106,0,U$18)*(U$24*EXP(-U$25/($B136+273)/RGas)))+ReactionRateK3!U136</f>
        <v>2.0549051317810983E-7</v>
      </c>
      <c r="V136" s="73">
        <f ca="1">IF(V$2=0,0,V$22*EXP(V$23/($B136+273)/RGas)*(OFFSET('Composition%'!$B106,0,V$13)*OFFSET('Composition%'!$B106,0,V$14)))-IF(V$2=2,0,OFFSET('Composition%'!$B106,0,V$17)*OFFSET('Composition%'!$B106,0,V$18)*(V$24*EXP(-V$25/($B136+273)/RGas)))+ReactionRateK3!V136</f>
        <v>0</v>
      </c>
      <c r="W136" s="73">
        <f ca="1">IF(W$2=0,0,W$22*EXP(W$23/($B136+273)/RGas)*(OFFSET('Composition%'!$B106,0,W$13)*OFFSET('Composition%'!$B106,0,W$14)))-IF(W$2=2,0,OFFSET('Composition%'!$B106,0,W$17)*OFFSET('Composition%'!$B106,0,W$18)*(W$24*EXP(-W$25/($B136+273)/RGas)))+ReactionRateK3!W136</f>
        <v>0</v>
      </c>
      <c r="X136" s="73">
        <f ca="1">IF(X$2=0,0,X$22*EXP(X$23/($B136+273)/RGas)*(OFFSET('Composition%'!$B106,0,X$13)*OFFSET('Composition%'!$B106,0,X$14)))-IF(X$2=2,0,OFFSET('Composition%'!$B106,0,X$17)*OFFSET('Composition%'!$B106,0,X$18)*(X$24*EXP(-X$25/($B136+273)/RGas)))+ReactionRateK3!X136</f>
        <v>6.851544358515243E-8</v>
      </c>
      <c r="Y136" s="73">
        <f ca="1">IF(Y$2=0,0,Y$22*EXP(Y$23/($B136+273)/RGas)*(OFFSET('Composition%'!$B106,0,Y$13)*OFFSET('Composition%'!$B106,0,Y$14)))-IF(Y$2=2,0,OFFSET('Composition%'!$B106,0,Y$17)*OFFSET('Composition%'!$B106,0,Y$18)*(Y$24*EXP(-Y$25/($B136+273)/RGas)))+ReactionRateK3!Y136</f>
        <v>3.3911094322610676E-9</v>
      </c>
      <c r="Z136" s="73">
        <f ca="1">IF(Z$2=0,0,Z$22*EXP(Z$23/($B136+273)/RGas)*(OFFSET('Composition%'!$B106,0,Z$13)*OFFSET('Composition%'!$B106,0,Z$14)))-IF(Z$2=2,0,OFFSET('Composition%'!$B106,0,Z$17)*OFFSET('Composition%'!$B106,0,Z$18)*(Z$24*EXP(-Z$25/($B136+273)/RGas)))+ReactionRateK3!Z136</f>
        <v>0</v>
      </c>
      <c r="AA136" s="73">
        <f ca="1">IF(AA$2=0,0,AA$22*EXP(AA$23/($B136+273)/RGas)*(OFFSET('Composition%'!$B106,0,AA$13)*OFFSET('Composition%'!$B106,0,AA$14)))-IF(AA$2=2,0,OFFSET('Composition%'!$B106,0,AA$17)*OFFSET('Composition%'!$B106,0,AA$18)*(AA$24*EXP(-AA$25/($B136+273)/RGas)))+ReactionRateK3!AA136</f>
        <v>0</v>
      </c>
      <c r="AB136" s="73">
        <f ca="1">IF(AB$2=0,0,AB$22*EXP(AB$23/($B136+273)/RGas)*(OFFSET('Composition%'!$B106,0,AB$13)*OFFSET('Composition%'!$B106,0,AB$14)))-IF(AB$2=2,0,OFFSET('Composition%'!$B106,0,AB$17)*OFFSET('Composition%'!$B106,0,AB$18)*(AB$24*EXP(-AB$25/($B136+273)/RGas)))+ReactionRateK3!AB136</f>
        <v>0</v>
      </c>
      <c r="AC136" s="73">
        <f ca="1">IF(AC$2=0,0,AC$22*EXP(AC$23/($B136+273)/RGas)*(OFFSET('Composition%'!$B106,0,AC$13)*OFFSET('Composition%'!$B106,0,AC$14)))-IF(AC$2=2,0,OFFSET('Composition%'!$B106,0,AC$17)*OFFSET('Composition%'!$B106,0,AC$18)*(AC$24*EXP(-AC$25/($B136+273)/RGas)))+ReactionRateK3!AC136</f>
        <v>0</v>
      </c>
      <c r="AD136" s="73">
        <f ca="1">IF(AD$2=0,0,AD$22*EXP(AD$23/($B136+273)/RGas)*(OFFSET('Composition%'!$B106,0,AD$13)*OFFSET('Composition%'!$B106,0,AD$14)))-IF(AD$2=2,0,OFFSET('Composition%'!$B106,0,AD$17)*OFFSET('Composition%'!$B106,0,AD$18)*(AD$24*EXP(-AD$25/($B136+273)/RGas)))+ReactionRateK3!AD136</f>
        <v>0</v>
      </c>
      <c r="AE136" s="73">
        <f ca="1">IF(AE$2=0,0,AE$22*EXP(AE$23/($B136+273)/RGas)*(OFFSET('Composition%'!$B106,0,AE$13)*OFFSET('Composition%'!$B106,0,AE$14)))-IF(AE$2=2,0,OFFSET('Composition%'!$B106,0,AE$17)*OFFSET('Composition%'!$B106,0,AE$18)*(AE$24*EXP(-AE$25/($B136+273)/RGas)))+ReactionRateK3!AE136</f>
        <v>0</v>
      </c>
      <c r="AF136" s="73"/>
      <c r="AG136" s="73">
        <f ca="1">IF(AG$2=0,0,AG$22*EXP(AG$23/($B136+273)/RGas)*(OFFSET('Composition%'!$B106,0,AG$13)*OFFSET('Composition%'!$B106,0,AG$14)))-IF(AG$2=2,0,OFFSET('Composition%'!$B106,0,AG$17)*OFFSET('Composition%'!$B106,0,AG$18)*(AG$24*EXP(-AG$25/($B136+273)/RGas)))+ReactionRateK3!AG136</f>
        <v>0</v>
      </c>
      <c r="AH136" s="73">
        <f ca="1">IF(AH$2=0,0,AH$22*EXP(AH$23/($B136+273)/RGas)*(OFFSET('Composition%'!$B106,0,AH$13)*OFFSET('Composition%'!$B106,0,AH$14)))-IF(AH$2=2,0,OFFSET('Composition%'!$B106,0,AH$17)*OFFSET('Composition%'!$B106,0,AH$18)*(AH$24*EXP(-AH$25/($B136+273)/RGas)))+ReactionRateK3!AH136</f>
        <v>0</v>
      </c>
      <c r="AI136" s="73">
        <f ca="1">IF(AI$2=0,0,AI$22*EXP(AI$23/($B136+273)/RGas)*(OFFSET('Composition%'!$B106,0,AI$13)*OFFSET('Composition%'!$B106,0,AI$14)))-IF(AI$2=2,0,OFFSET('Composition%'!$B106,0,AI$17)*OFFSET('Composition%'!$B106,0,AI$18)*(AI$24*EXP(-AI$25/($B136+273)/RGas)))+ReactionRateK3!AI136</f>
        <v>0</v>
      </c>
      <c r="AJ136" s="73">
        <f ca="1">IF(AJ$2=0,0,AJ$22*EXP(AJ$23/($B136+273)/RGas)*(OFFSET('Composition%'!$B106,0,AJ$13)*OFFSET('Composition%'!$B106,0,AJ$14)))-IF(AJ$2=2,0,OFFSET('Composition%'!$B106,0,AJ$17)*OFFSET('Composition%'!$B106,0,AJ$18)*(AJ$24*EXP(-AJ$25/($B136+273)/RGas)))+ReactionRateK3!AJ136</f>
        <v>0</v>
      </c>
      <c r="AK136" s="73">
        <f ca="1">IF(AK$2=0,0,AK$22*EXP(AK$23/($B136+273)/RGas)*(OFFSET('Composition%'!$B106,0,AK$13)*OFFSET('Composition%'!$B106,0,AK$14)))-IF(AK$2=2,0,OFFSET('Composition%'!$B106,0,AK$17)*OFFSET('Composition%'!$B106,0,AK$18)*(AK$24*EXP(-AK$25/($B136+273)/RGas)))+ReactionRateK3!AK136</f>
        <v>0</v>
      </c>
      <c r="AL136" s="73">
        <f ca="1">IF(AL$2=0,0,AL$22*EXP(AL$23/($B136+273)/RGas)*(OFFSET('Composition%'!$B106,0,AL$13)*OFFSET('Composition%'!$B106,0,AL$14)))-IF(AL$2=2,0,OFFSET('Composition%'!$B106,0,AL$17)*OFFSET('Composition%'!$B106,0,AL$18)*(AL$24*EXP(-AL$25/($B136+273)/RGas)))+ReactionRateK3!AL136</f>
        <v>0</v>
      </c>
      <c r="AM136" s="73"/>
      <c r="AN136" s="73">
        <f ca="1">IF(AN$2=0,0,AN$22*EXP(AN$23/($B136+273)/RGas)*(OFFSET('Composition%'!$B106,0,AN$13)*OFFSET('Composition%'!$B106,0,AN$14)))-IF(AN$2=2,0,OFFSET('Composition%'!$B106,0,AN$17)*OFFSET('Composition%'!$B106,0,AN$18)*(AN$24*EXP(-AN$25/($B136+273)/RGas)))+ReactionRateK3!AN136</f>
        <v>0</v>
      </c>
      <c r="AO136" s="73">
        <f ca="1">IF(AO$2=0,0,AO$22*EXP(AO$23/($B136+273)/RGas)*(OFFSET('Composition%'!$B106,0,AO$13)*OFFSET('Composition%'!$B106,0,AO$14)))-IF(AO$2=2,0,OFFSET('Composition%'!$B106,0,AO$17)*OFFSET('Composition%'!$B106,0,AO$18)*(AO$24*EXP(-AO$25/($B136+273)/RGas)))+ReactionRateK3!AO136</f>
        <v>0</v>
      </c>
      <c r="AP136" s="73">
        <f ca="1">IF(AP$2=0,0,AP$22*EXP(AP$23/($B136+273)/RGas)*(OFFSET('Composition%'!$B106,0,AP$13)*OFFSET('Composition%'!$B106,0,AP$14)))-IF(AP$2=2,0,OFFSET('Composition%'!$B106,0,AP$17)*OFFSET('Composition%'!$B106,0,AP$18)*(AP$24*EXP(-AP$25/($B136+273)/RGas)))+ReactionRateK3!AP136</f>
        <v>7.4391283976944779E-12</v>
      </c>
      <c r="AQ136" s="73">
        <f ca="1">IF(AQ$2=0,0,AQ$22*EXP(AQ$23/($B136+273)/RGas)*(OFFSET('Composition%'!$B106,0,AQ$13)*OFFSET('Composition%'!$B106,0,AQ$14)))-IF(AQ$2=2,0,OFFSET('Composition%'!$B106,0,AQ$17)*OFFSET('Composition%'!$B106,0,AQ$18)*(AQ$24*EXP(-AQ$25/($B136+273)/RGas)))+ReactionRateK3!AQ136</f>
        <v>0</v>
      </c>
      <c r="AR136" s="73">
        <f ca="1">IF(AR$2=0,0,AR$22*EXP(AR$23/($B136+273)/RGas)*(OFFSET('Composition%'!$B106,0,AR$13)*OFFSET('Composition%'!$B106,0,AR$14)))-IF(AR$2=2,0,OFFSET('Composition%'!$B106,0,AR$17)*OFFSET('Composition%'!$B106,0,AR$18)*(AR$24*EXP(-AR$25/($B136+273)/RGas)))+ReactionRateK3!AR136</f>
        <v>0</v>
      </c>
    </row>
    <row r="137" spans="1:44">
      <c r="A137" s="3">
        <f t="shared" si="12"/>
        <v>5.2499999999999893</v>
      </c>
      <c r="B137" s="19">
        <f ca="1">'Composition%'!B107</f>
        <v>414.66768635622407</v>
      </c>
      <c r="C137">
        <f t="shared" si="11"/>
        <v>30</v>
      </c>
      <c r="D137" s="26" t="e">
        <f>(#REF!*ReactionRateK4!C137)^3</f>
        <v>#REF!</v>
      </c>
      <c r="E137" s="4"/>
      <c r="F137" s="73">
        <f ca="1">IF(F$2=0,0,F$22*EXP(F$23/($B137+273)/RGas)*(OFFSET('Composition%'!$B107,0,F$13)*OFFSET('Composition%'!$B107,0,F$14)))-IF(F$2=2,0,OFFSET('Composition%'!$B107,0,F$17)*OFFSET('Composition%'!$B107,0,F$18)*(F$24*EXP(-F$25/($B137+273)/RGas)))+ReactionRateK3!F137</f>
        <v>3.9615174938765294E-3</v>
      </c>
      <c r="G137" s="73">
        <f ca="1">IF(G$2=0,0,G$22*EXP(G$23/($B137+273)/RGas)*(OFFSET('Composition%'!$B107,0,G$13)*OFFSET('Composition%'!$B107,0,G$14)))-IF(G$2=2,0,OFFSET('Composition%'!$B107,0,G$17)*OFFSET('Composition%'!$B107,0,G$18)*(G$24*EXP(-G$25/($B137+273)/RGas)))+ReactionRateK3!G137</f>
        <v>1.6083263496177664E-3</v>
      </c>
      <c r="H137" s="73">
        <f ca="1">IF(H$2=0,0,H$22*EXP(H$23/($B137+273)/RGas)*(OFFSET('Composition%'!$B107,0,H$13)*OFFSET('Composition%'!$B107,0,H$14)))-IF(H$2=2,0,OFFSET('Composition%'!$B107,0,H$17)*OFFSET('Composition%'!$B107,0,H$18)*(H$24*EXP(-H$25/($B137+273)/RGas)))+ReactionRateK3!H137</f>
        <v>-5.3835963682640227E-6</v>
      </c>
      <c r="I137" s="73">
        <f ca="1">IF(I$2=0,0,I$22*EXP(I$23/($B137+273)/RGas)*(OFFSET('Composition%'!$B107,0,I$13)*OFFSET('Composition%'!$B107,0,I$14)))-IF(I$2=2,0,OFFSET('Composition%'!$B107,0,I$17)*OFFSET('Composition%'!$B107,0,I$18)*(I$24*EXP(-I$25/($B137+273)/RGas)))+ReactionRateK3!I137</f>
        <v>2.0894707462953278E-6</v>
      </c>
      <c r="J137" s="73"/>
      <c r="K137" s="73">
        <f ca="1">IF(K$2=0,0,K$22*EXP(K$23/($B137+273)/RGas)*(OFFSET('Composition%'!$B107,0,K$13)*OFFSET('Composition%'!$B107,0,K$14)))-IF(K$2=2,0,OFFSET('Composition%'!$B107,0,K$17)*OFFSET('Composition%'!$B107,0,K$18)*(K$24*EXP(-K$25/($B137+273)/RGas)))+ReactionRateK3!K137</f>
        <v>1.2525476141767791E-2</v>
      </c>
      <c r="L137" s="73">
        <f ca="1">IF(L$2=0,0,L$22*EXP(L$23/($B137+273)/RGas)*(OFFSET('Composition%'!$B107,0,L$13)*OFFSET('Composition%'!$B107,0,L$14)))-IF(L$2=2,0,OFFSET('Composition%'!$B107,0,L$17)*OFFSET('Composition%'!$B107,0,L$18)*(L$24*EXP(-L$25/($B137+273)/RGas)))+ReactionRateK3!L137</f>
        <v>-3.3833731168265951E-3</v>
      </c>
      <c r="M137" s="73">
        <f ca="1">IF(M$2=0,0,M$22*EXP(M$23/($B137+273)/RGas)*(OFFSET('Composition%'!$B107,0,M$13)*OFFSET('Composition%'!$B107,0,M$14)))-IF(M$2=2,0,OFFSET('Composition%'!$B107,0,M$17)*OFFSET('Composition%'!$B107,0,M$18)*(M$24*EXP(-M$25/($B137+273)/RGas)))+ReactionRateK3!M137</f>
        <v>0</v>
      </c>
      <c r="N137" s="73"/>
      <c r="O137" s="73">
        <f ca="1">IF(O$2=0,0,O$22*EXP(O$23/($B137+273)/RGas)*(OFFSET('Composition%'!$B107,0,O$13)*OFFSET('Composition%'!$B107,0,O$14)))-IF(O$2=2,0,OFFSET('Composition%'!$B107,0,O$17)*OFFSET('Composition%'!$B107,0,O$18)*(O$24*EXP(-O$25/($B137+273)/RGas)))+ReactionRateK3!O137</f>
        <v>0</v>
      </c>
      <c r="P137" s="73">
        <f ca="1">IF(P$2=0,0,P$22*EXP(P$23/($B137+273)/RGas)*(OFFSET('Composition%'!$B107,0,P$13)*OFFSET('Composition%'!$B107,0,P$14)))-IF(P$2=2,0,OFFSET('Composition%'!$B107,0,P$17)*OFFSET('Composition%'!$B107,0,P$18)*(P$24*EXP(-P$25/($B137+273)/RGas)))+ReactionRateK3!P137</f>
        <v>2.158957004266799E-2</v>
      </c>
      <c r="Q137" s="73">
        <f ca="1">IF(Q$2=0,0,Q$22*EXP(Q$23/($B137+273)/RGas)*(OFFSET('Composition%'!$B107,0,Q$13)*OFFSET('Composition%'!$B107,0,Q$14)))-IF(Q$2=2,0,OFFSET('Composition%'!$B107,0,Q$17)*OFFSET('Composition%'!$B107,0,Q$18)*(Q$24*EXP(-Q$25/($B137+273)/RGas)))+ReactionRateK3!Q137</f>
        <v>2.9811075059242142E-4</v>
      </c>
      <c r="R137" s="73">
        <f ca="1">IF(R$2=0,0,R$22*EXP(R$23/($B137+273)/RGas)*(OFFSET('Composition%'!$B107,0,R$13)*OFFSET('Composition%'!$B107,0,R$14)))-IF(R$2=2,0,OFFSET('Composition%'!$B107,0,R$17)*OFFSET('Composition%'!$B107,0,R$18)*(R$24*EXP(-R$25/($B137+273)/RGas)))+ReactionRateK3!R137</f>
        <v>1.1508180602476807E-4</v>
      </c>
      <c r="S137" s="73"/>
      <c r="T137" s="73">
        <f ca="1">IF(T$2=0,0,T$22*EXP(T$23/($B137+273)/RGas)*(OFFSET('Composition%'!$B107,0,T$13)*OFFSET('Composition%'!$B107,0,T$14)))-IF(T$2=2,0,OFFSET('Composition%'!$B107,0,T$17)*OFFSET('Composition%'!$B107,0,T$18)*(T$24*EXP(-T$25/($B137+273)/RGas)))+ReactionRateK3!T137</f>
        <v>5.8514963915035642E-5</v>
      </c>
      <c r="U137" s="73">
        <f ca="1">IF(U$2=0,0,U$22*EXP(U$23/($B137+273)/RGas)*(OFFSET('Composition%'!$B107,0,U$13)*OFFSET('Composition%'!$B107,0,U$14)))-IF(U$2=2,0,OFFSET('Composition%'!$B107,0,U$17)*OFFSET('Composition%'!$B107,0,U$18)*(U$24*EXP(-U$25/($B137+273)/RGas)))+ReactionRateK3!U137</f>
        <v>1.8448317703300877E-7</v>
      </c>
      <c r="V137" s="73">
        <f ca="1">IF(V$2=0,0,V$22*EXP(V$23/($B137+273)/RGas)*(OFFSET('Composition%'!$B107,0,V$13)*OFFSET('Composition%'!$B107,0,V$14)))-IF(V$2=2,0,OFFSET('Composition%'!$B107,0,V$17)*OFFSET('Composition%'!$B107,0,V$18)*(V$24*EXP(-V$25/($B137+273)/RGas)))+ReactionRateK3!V137</f>
        <v>0</v>
      </c>
      <c r="W137" s="73">
        <f ca="1">IF(W$2=0,0,W$22*EXP(W$23/($B137+273)/RGas)*(OFFSET('Composition%'!$B107,0,W$13)*OFFSET('Composition%'!$B107,0,W$14)))-IF(W$2=2,0,OFFSET('Composition%'!$B107,0,W$17)*OFFSET('Composition%'!$B107,0,W$18)*(W$24*EXP(-W$25/($B137+273)/RGas)))+ReactionRateK3!W137</f>
        <v>0</v>
      </c>
      <c r="X137" s="73">
        <f ca="1">IF(X$2=0,0,X$22*EXP(X$23/($B137+273)/RGas)*(OFFSET('Composition%'!$B107,0,X$13)*OFFSET('Composition%'!$B107,0,X$14)))-IF(X$2=2,0,OFFSET('Composition%'!$B107,0,X$17)*OFFSET('Composition%'!$B107,0,X$18)*(X$24*EXP(-X$25/($B137+273)/RGas)))+ReactionRateK3!X137</f>
        <v>6.8513075368176549E-8</v>
      </c>
      <c r="Y137" s="73">
        <f ca="1">IF(Y$2=0,0,Y$22*EXP(Y$23/($B137+273)/RGas)*(OFFSET('Composition%'!$B107,0,Y$13)*OFFSET('Composition%'!$B107,0,Y$14)))-IF(Y$2=2,0,OFFSET('Composition%'!$B107,0,Y$17)*OFFSET('Composition%'!$B107,0,Y$18)*(Y$24*EXP(-Y$25/($B137+273)/RGas)))+ReactionRateK3!Y137</f>
        <v>3.3909922195203424E-9</v>
      </c>
      <c r="Z137" s="73">
        <f ca="1">IF(Z$2=0,0,Z$22*EXP(Z$23/($B137+273)/RGas)*(OFFSET('Composition%'!$B107,0,Z$13)*OFFSET('Composition%'!$B107,0,Z$14)))-IF(Z$2=2,0,OFFSET('Composition%'!$B107,0,Z$17)*OFFSET('Composition%'!$B107,0,Z$18)*(Z$24*EXP(-Z$25/($B137+273)/RGas)))+ReactionRateK3!Z137</f>
        <v>0</v>
      </c>
      <c r="AA137" s="73">
        <f ca="1">IF(AA$2=0,0,AA$22*EXP(AA$23/($B137+273)/RGas)*(OFFSET('Composition%'!$B107,0,AA$13)*OFFSET('Composition%'!$B107,0,AA$14)))-IF(AA$2=2,0,OFFSET('Composition%'!$B107,0,AA$17)*OFFSET('Composition%'!$B107,0,AA$18)*(AA$24*EXP(-AA$25/($B137+273)/RGas)))+ReactionRateK3!AA137</f>
        <v>0</v>
      </c>
      <c r="AB137" s="73">
        <f ca="1">IF(AB$2=0,0,AB$22*EXP(AB$23/($B137+273)/RGas)*(OFFSET('Composition%'!$B107,0,AB$13)*OFFSET('Composition%'!$B107,0,AB$14)))-IF(AB$2=2,0,OFFSET('Composition%'!$B107,0,AB$17)*OFFSET('Composition%'!$B107,0,AB$18)*(AB$24*EXP(-AB$25/($B137+273)/RGas)))+ReactionRateK3!AB137</f>
        <v>0</v>
      </c>
      <c r="AC137" s="73">
        <f ca="1">IF(AC$2=0,0,AC$22*EXP(AC$23/($B137+273)/RGas)*(OFFSET('Composition%'!$B107,0,AC$13)*OFFSET('Composition%'!$B107,0,AC$14)))-IF(AC$2=2,0,OFFSET('Composition%'!$B107,0,AC$17)*OFFSET('Composition%'!$B107,0,AC$18)*(AC$24*EXP(-AC$25/($B137+273)/RGas)))+ReactionRateK3!AC137</f>
        <v>0</v>
      </c>
      <c r="AD137" s="73">
        <f ca="1">IF(AD$2=0,0,AD$22*EXP(AD$23/($B137+273)/RGas)*(OFFSET('Composition%'!$B107,0,AD$13)*OFFSET('Composition%'!$B107,0,AD$14)))-IF(AD$2=2,0,OFFSET('Composition%'!$B107,0,AD$17)*OFFSET('Composition%'!$B107,0,AD$18)*(AD$24*EXP(-AD$25/($B137+273)/RGas)))+ReactionRateK3!AD137</f>
        <v>0</v>
      </c>
      <c r="AE137" s="73">
        <f ca="1">IF(AE$2=0,0,AE$22*EXP(AE$23/($B137+273)/RGas)*(OFFSET('Composition%'!$B107,0,AE$13)*OFFSET('Composition%'!$B107,0,AE$14)))-IF(AE$2=2,0,OFFSET('Composition%'!$B107,0,AE$17)*OFFSET('Composition%'!$B107,0,AE$18)*(AE$24*EXP(-AE$25/($B137+273)/RGas)))+ReactionRateK3!AE137</f>
        <v>0</v>
      </c>
      <c r="AF137" s="73"/>
      <c r="AG137" s="73">
        <f ca="1">IF(AG$2=0,0,AG$22*EXP(AG$23/($B137+273)/RGas)*(OFFSET('Composition%'!$B107,0,AG$13)*OFFSET('Composition%'!$B107,0,AG$14)))-IF(AG$2=2,0,OFFSET('Composition%'!$B107,0,AG$17)*OFFSET('Composition%'!$B107,0,AG$18)*(AG$24*EXP(-AG$25/($B137+273)/RGas)))+ReactionRateK3!AG137</f>
        <v>0</v>
      </c>
      <c r="AH137" s="73">
        <f ca="1">IF(AH$2=0,0,AH$22*EXP(AH$23/($B137+273)/RGas)*(OFFSET('Composition%'!$B107,0,AH$13)*OFFSET('Composition%'!$B107,0,AH$14)))-IF(AH$2=2,0,OFFSET('Composition%'!$B107,0,AH$17)*OFFSET('Composition%'!$B107,0,AH$18)*(AH$24*EXP(-AH$25/($B137+273)/RGas)))+ReactionRateK3!AH137</f>
        <v>0</v>
      </c>
      <c r="AI137" s="73">
        <f ca="1">IF(AI$2=0,0,AI$22*EXP(AI$23/($B137+273)/RGas)*(OFFSET('Composition%'!$B107,0,AI$13)*OFFSET('Composition%'!$B107,0,AI$14)))-IF(AI$2=2,0,OFFSET('Composition%'!$B107,0,AI$17)*OFFSET('Composition%'!$B107,0,AI$18)*(AI$24*EXP(-AI$25/($B137+273)/RGas)))+ReactionRateK3!AI137</f>
        <v>0</v>
      </c>
      <c r="AJ137" s="73">
        <f ca="1">IF(AJ$2=0,0,AJ$22*EXP(AJ$23/($B137+273)/RGas)*(OFFSET('Composition%'!$B107,0,AJ$13)*OFFSET('Composition%'!$B107,0,AJ$14)))-IF(AJ$2=2,0,OFFSET('Composition%'!$B107,0,AJ$17)*OFFSET('Composition%'!$B107,0,AJ$18)*(AJ$24*EXP(-AJ$25/($B137+273)/RGas)))+ReactionRateK3!AJ137</f>
        <v>0</v>
      </c>
      <c r="AK137" s="73">
        <f ca="1">IF(AK$2=0,0,AK$22*EXP(AK$23/($B137+273)/RGas)*(OFFSET('Composition%'!$B107,0,AK$13)*OFFSET('Composition%'!$B107,0,AK$14)))-IF(AK$2=2,0,OFFSET('Composition%'!$B107,0,AK$17)*OFFSET('Composition%'!$B107,0,AK$18)*(AK$24*EXP(-AK$25/($B137+273)/RGas)))+ReactionRateK3!AK137</f>
        <v>0</v>
      </c>
      <c r="AL137" s="73">
        <f ca="1">IF(AL$2=0,0,AL$22*EXP(AL$23/($B137+273)/RGas)*(OFFSET('Composition%'!$B107,0,AL$13)*OFFSET('Composition%'!$B107,0,AL$14)))-IF(AL$2=2,0,OFFSET('Composition%'!$B107,0,AL$17)*OFFSET('Composition%'!$B107,0,AL$18)*(AL$24*EXP(-AL$25/($B137+273)/RGas)))+ReactionRateK3!AL137</f>
        <v>0</v>
      </c>
      <c r="AM137" s="73"/>
      <c r="AN137" s="73">
        <f ca="1">IF(AN$2=0,0,AN$22*EXP(AN$23/($B137+273)/RGas)*(OFFSET('Composition%'!$B107,0,AN$13)*OFFSET('Composition%'!$B107,0,AN$14)))-IF(AN$2=2,0,OFFSET('Composition%'!$B107,0,AN$17)*OFFSET('Composition%'!$B107,0,AN$18)*(AN$24*EXP(-AN$25/($B137+273)/RGas)))+ReactionRateK3!AN137</f>
        <v>0</v>
      </c>
      <c r="AO137" s="73">
        <f ca="1">IF(AO$2=0,0,AO$22*EXP(AO$23/($B137+273)/RGas)*(OFFSET('Composition%'!$B107,0,AO$13)*OFFSET('Composition%'!$B107,0,AO$14)))-IF(AO$2=2,0,OFFSET('Composition%'!$B107,0,AO$17)*OFFSET('Composition%'!$B107,0,AO$18)*(AO$24*EXP(-AO$25/($B137+273)/RGas)))+ReactionRateK3!AO137</f>
        <v>0</v>
      </c>
      <c r="AP137" s="73">
        <f ca="1">IF(AP$2=0,0,AP$22*EXP(AP$23/($B137+273)/RGas)*(OFFSET('Composition%'!$B107,0,AP$13)*OFFSET('Composition%'!$B107,0,AP$14)))-IF(AP$2=2,0,OFFSET('Composition%'!$B107,0,AP$17)*OFFSET('Composition%'!$B107,0,AP$18)*(AP$24*EXP(-AP$25/($B137+273)/RGas)))+ReactionRateK3!AP137</f>
        <v>7.4391366669851488E-12</v>
      </c>
      <c r="AQ137" s="73">
        <f ca="1">IF(AQ$2=0,0,AQ$22*EXP(AQ$23/($B137+273)/RGas)*(OFFSET('Composition%'!$B107,0,AQ$13)*OFFSET('Composition%'!$B107,0,AQ$14)))-IF(AQ$2=2,0,OFFSET('Composition%'!$B107,0,AQ$17)*OFFSET('Composition%'!$B107,0,AQ$18)*(AQ$24*EXP(-AQ$25/($B137+273)/RGas)))+ReactionRateK3!AQ137</f>
        <v>0</v>
      </c>
      <c r="AR137" s="73">
        <f ca="1">IF(AR$2=0,0,AR$22*EXP(AR$23/($B137+273)/RGas)*(OFFSET('Composition%'!$B107,0,AR$13)*OFFSET('Composition%'!$B107,0,AR$14)))-IF(AR$2=2,0,OFFSET('Composition%'!$B107,0,AR$17)*OFFSET('Composition%'!$B107,0,AR$18)*(AR$24*EXP(-AR$25/($B137+273)/RGas)))+ReactionRateK3!AR137</f>
        <v>0</v>
      </c>
    </row>
    <row r="138" spans="1:44">
      <c r="A138" s="3">
        <f t="shared" si="12"/>
        <v>5.2999999999999892</v>
      </c>
      <c r="B138" s="19">
        <f ca="1">'Composition%'!B108</f>
        <v>414.67471992985458</v>
      </c>
      <c r="C138">
        <f t="shared" si="11"/>
        <v>30</v>
      </c>
      <c r="D138" s="26" t="e">
        <f>(#REF!*ReactionRateK4!C138)^3</f>
        <v>#REF!</v>
      </c>
      <c r="E138" s="4"/>
      <c r="F138" s="73">
        <f ca="1">IF(F$2=0,0,F$22*EXP(F$23/($B138+273)/RGas)*(OFFSET('Composition%'!$B108,0,F$13)*OFFSET('Composition%'!$B108,0,F$14)))-IF(F$2=2,0,OFFSET('Composition%'!$B108,0,F$17)*OFFSET('Composition%'!$B108,0,F$18)*(F$24*EXP(-F$25/($B138+273)/RGas)))+ReactionRateK3!F138</f>
        <v>3.908342959358338E-3</v>
      </c>
      <c r="G138" s="73">
        <f ca="1">IF(G$2=0,0,G$22*EXP(G$23/($B138+273)/RGas)*(OFFSET('Composition%'!$B108,0,G$13)*OFFSET('Composition%'!$B108,0,G$14)))-IF(G$2=2,0,OFFSET('Composition%'!$B108,0,G$17)*OFFSET('Composition%'!$B108,0,G$18)*(G$24*EXP(-G$25/($B138+273)/RGas)))+ReactionRateK3!G138</f>
        <v>1.5874950237069396E-3</v>
      </c>
      <c r="H138" s="73">
        <f ca="1">IF(H$2=0,0,H$22*EXP(H$23/($B138+273)/RGas)*(OFFSET('Composition%'!$B108,0,H$13)*OFFSET('Composition%'!$B108,0,H$14)))-IF(H$2=2,0,OFFSET('Composition%'!$B108,0,H$17)*OFFSET('Composition%'!$B108,0,H$18)*(H$24*EXP(-H$25/($B138+273)/RGas)))+ReactionRateK3!H138</f>
        <v>-5.3349188691090954E-6</v>
      </c>
      <c r="I138" s="73">
        <f ca="1">IF(I$2=0,0,I$22*EXP(I$23/($B138+273)/RGas)*(OFFSET('Composition%'!$B108,0,I$13)*OFFSET('Composition%'!$B108,0,I$14)))-IF(I$2=2,0,OFFSET('Composition%'!$B108,0,I$17)*OFFSET('Composition%'!$B108,0,I$18)*(I$24*EXP(-I$25/($B138+273)/RGas)))+ReactionRateK3!I138</f>
        <v>1.9575643288222978E-6</v>
      </c>
      <c r="J138" s="73"/>
      <c r="K138" s="73">
        <f ca="1">IF(K$2=0,0,K$22*EXP(K$23/($B138+273)/RGas)*(OFFSET('Composition%'!$B108,0,K$13)*OFFSET('Composition%'!$B108,0,K$14)))-IF(K$2=2,0,OFFSET('Composition%'!$B108,0,K$17)*OFFSET('Composition%'!$B108,0,K$18)*(K$24*EXP(-K$25/($B138+273)/RGas)))+ReactionRateK3!K138</f>
        <v>1.2190778057491592E-2</v>
      </c>
      <c r="L138" s="73">
        <f ca="1">IF(L$2=0,0,L$22*EXP(L$23/($B138+273)/RGas)*(OFFSET('Composition%'!$B108,0,L$13)*OFFSET('Composition%'!$B108,0,L$14)))-IF(L$2=2,0,OFFSET('Composition%'!$B108,0,L$17)*OFFSET('Composition%'!$B108,0,L$18)*(L$24*EXP(-L$25/($B138+273)/RGas)))+ReactionRateK3!L138</f>
        <v>-3.3410499928720454E-3</v>
      </c>
      <c r="M138" s="73">
        <f ca="1">IF(M$2=0,0,M$22*EXP(M$23/($B138+273)/RGas)*(OFFSET('Composition%'!$B108,0,M$13)*OFFSET('Composition%'!$B108,0,M$14)))-IF(M$2=2,0,OFFSET('Composition%'!$B108,0,M$17)*OFFSET('Composition%'!$B108,0,M$18)*(M$24*EXP(-M$25/($B138+273)/RGas)))+ReactionRateK3!M138</f>
        <v>0</v>
      </c>
      <c r="N138" s="73"/>
      <c r="O138" s="73">
        <f ca="1">IF(O$2=0,0,O$22*EXP(O$23/($B138+273)/RGas)*(OFFSET('Composition%'!$B108,0,O$13)*OFFSET('Composition%'!$B108,0,O$14)))-IF(O$2=2,0,OFFSET('Composition%'!$B108,0,O$17)*OFFSET('Composition%'!$B108,0,O$18)*(O$24*EXP(-O$25/($B138+273)/RGas)))+ReactionRateK3!O138</f>
        <v>0</v>
      </c>
      <c r="P138" s="73">
        <f ca="1">IF(P$2=0,0,P$22*EXP(P$23/($B138+273)/RGas)*(OFFSET('Composition%'!$B108,0,P$13)*OFFSET('Composition%'!$B108,0,P$14)))-IF(P$2=2,0,OFFSET('Composition%'!$B108,0,P$17)*OFFSET('Composition%'!$B108,0,P$18)*(P$24*EXP(-P$25/($B138+273)/RGas)))+ReactionRateK3!P138</f>
        <v>2.1394173867130863E-2</v>
      </c>
      <c r="Q138" s="73">
        <f ca="1">IF(Q$2=0,0,Q$22*EXP(Q$23/($B138+273)/RGas)*(OFFSET('Composition%'!$B108,0,Q$13)*OFFSET('Composition%'!$B108,0,Q$14)))-IF(Q$2=2,0,OFFSET('Composition%'!$B108,0,Q$17)*OFFSET('Composition%'!$B108,0,Q$18)*(Q$24*EXP(-Q$25/($B138+273)/RGas)))+ReactionRateK3!Q138</f>
        <v>2.99570812211436E-4</v>
      </c>
      <c r="R138" s="73">
        <f ca="1">IF(R$2=0,0,R$22*EXP(R$23/($B138+273)/RGas)*(OFFSET('Composition%'!$B108,0,R$13)*OFFSET('Composition%'!$B108,0,R$14)))-IF(R$2=2,0,OFFSET('Composition%'!$B108,0,R$17)*OFFSET('Composition%'!$B108,0,R$18)*(R$24*EXP(-R$25/($B138+273)/RGas)))+ReactionRateK3!R138</f>
        <v>1.1666734786964299E-4</v>
      </c>
      <c r="S138" s="73"/>
      <c r="T138" s="73">
        <f ca="1">IF(T$2=0,0,T$22*EXP(T$23/($B138+273)/RGas)*(OFFSET('Composition%'!$B108,0,T$13)*OFFSET('Composition%'!$B108,0,T$14)))-IF(T$2=2,0,OFFSET('Composition%'!$B108,0,T$17)*OFFSET('Composition%'!$B108,0,T$18)*(T$24*EXP(-T$25/($B138+273)/RGas)))+ReactionRateK3!T138</f>
        <v>5.4764301507083392E-5</v>
      </c>
      <c r="U138" s="73">
        <f ca="1">IF(U$2=0,0,U$22*EXP(U$23/($B138+273)/RGas)*(OFFSET('Composition%'!$B108,0,U$13)*OFFSET('Composition%'!$B108,0,U$14)))-IF(U$2=2,0,OFFSET('Composition%'!$B108,0,U$17)*OFFSET('Composition%'!$B108,0,U$18)*(U$24*EXP(-U$25/($B138+273)/RGas)))+ReactionRateK3!U138</f>
        <v>1.6562458981950641E-7</v>
      </c>
      <c r="V138" s="73">
        <f ca="1">IF(V$2=0,0,V$22*EXP(V$23/($B138+273)/RGas)*(OFFSET('Composition%'!$B108,0,V$13)*OFFSET('Composition%'!$B108,0,V$14)))-IF(V$2=2,0,OFFSET('Composition%'!$B108,0,V$17)*OFFSET('Composition%'!$B108,0,V$18)*(V$24*EXP(-V$25/($B138+273)/RGas)))+ReactionRateK3!V138</f>
        <v>0</v>
      </c>
      <c r="W138" s="73">
        <f ca="1">IF(W$2=0,0,W$22*EXP(W$23/($B138+273)/RGas)*(OFFSET('Composition%'!$B108,0,W$13)*OFFSET('Composition%'!$B108,0,W$14)))-IF(W$2=2,0,OFFSET('Composition%'!$B108,0,W$17)*OFFSET('Composition%'!$B108,0,W$18)*(W$24*EXP(-W$25/($B138+273)/RGas)))+ReactionRateK3!W138</f>
        <v>0</v>
      </c>
      <c r="X138" s="73">
        <f ca="1">IF(X$2=0,0,X$22*EXP(X$23/($B138+273)/RGas)*(OFFSET('Composition%'!$B108,0,X$13)*OFFSET('Composition%'!$B108,0,X$14)))-IF(X$2=2,0,OFFSET('Composition%'!$B108,0,X$17)*OFFSET('Composition%'!$B108,0,X$18)*(X$24*EXP(-X$25/($B138+273)/RGas)))+ReactionRateK3!X138</f>
        <v>6.8510860704496234E-8</v>
      </c>
      <c r="Y138" s="73">
        <f ca="1">IF(Y$2=0,0,Y$22*EXP(Y$23/($B138+273)/RGas)*(OFFSET('Composition%'!$B108,0,Y$13)*OFFSET('Composition%'!$B108,0,Y$14)))-IF(Y$2=2,0,OFFSET('Composition%'!$B108,0,Y$17)*OFFSET('Composition%'!$B108,0,Y$18)*(Y$24*EXP(-Y$25/($B138+273)/RGas)))+ReactionRateK3!Y138</f>
        <v>3.3908826067600279E-9</v>
      </c>
      <c r="Z138" s="73">
        <f ca="1">IF(Z$2=0,0,Z$22*EXP(Z$23/($B138+273)/RGas)*(OFFSET('Composition%'!$B108,0,Z$13)*OFFSET('Composition%'!$B108,0,Z$14)))-IF(Z$2=2,0,OFFSET('Composition%'!$B108,0,Z$17)*OFFSET('Composition%'!$B108,0,Z$18)*(Z$24*EXP(-Z$25/($B138+273)/RGas)))+ReactionRateK3!Z138</f>
        <v>0</v>
      </c>
      <c r="AA138" s="73">
        <f ca="1">IF(AA$2=0,0,AA$22*EXP(AA$23/($B138+273)/RGas)*(OFFSET('Composition%'!$B108,0,AA$13)*OFFSET('Composition%'!$B108,0,AA$14)))-IF(AA$2=2,0,OFFSET('Composition%'!$B108,0,AA$17)*OFFSET('Composition%'!$B108,0,AA$18)*(AA$24*EXP(-AA$25/($B138+273)/RGas)))+ReactionRateK3!AA138</f>
        <v>0</v>
      </c>
      <c r="AB138" s="73">
        <f ca="1">IF(AB$2=0,0,AB$22*EXP(AB$23/($B138+273)/RGas)*(OFFSET('Composition%'!$B108,0,AB$13)*OFFSET('Composition%'!$B108,0,AB$14)))-IF(AB$2=2,0,OFFSET('Composition%'!$B108,0,AB$17)*OFFSET('Composition%'!$B108,0,AB$18)*(AB$24*EXP(-AB$25/($B138+273)/RGas)))+ReactionRateK3!AB138</f>
        <v>0</v>
      </c>
      <c r="AC138" s="73">
        <f ca="1">IF(AC$2=0,0,AC$22*EXP(AC$23/($B138+273)/RGas)*(OFFSET('Composition%'!$B108,0,AC$13)*OFFSET('Composition%'!$B108,0,AC$14)))-IF(AC$2=2,0,OFFSET('Composition%'!$B108,0,AC$17)*OFFSET('Composition%'!$B108,0,AC$18)*(AC$24*EXP(-AC$25/($B138+273)/RGas)))+ReactionRateK3!AC138</f>
        <v>0</v>
      </c>
      <c r="AD138" s="73">
        <f ca="1">IF(AD$2=0,0,AD$22*EXP(AD$23/($B138+273)/RGas)*(OFFSET('Composition%'!$B108,0,AD$13)*OFFSET('Composition%'!$B108,0,AD$14)))-IF(AD$2=2,0,OFFSET('Composition%'!$B108,0,AD$17)*OFFSET('Composition%'!$B108,0,AD$18)*(AD$24*EXP(-AD$25/($B138+273)/RGas)))+ReactionRateK3!AD138</f>
        <v>0</v>
      </c>
      <c r="AE138" s="73">
        <f ca="1">IF(AE$2=0,0,AE$22*EXP(AE$23/($B138+273)/RGas)*(OFFSET('Composition%'!$B108,0,AE$13)*OFFSET('Composition%'!$B108,0,AE$14)))-IF(AE$2=2,0,OFFSET('Composition%'!$B108,0,AE$17)*OFFSET('Composition%'!$B108,0,AE$18)*(AE$24*EXP(-AE$25/($B138+273)/RGas)))+ReactionRateK3!AE138</f>
        <v>0</v>
      </c>
      <c r="AF138" s="73"/>
      <c r="AG138" s="73">
        <f ca="1">IF(AG$2=0,0,AG$22*EXP(AG$23/($B138+273)/RGas)*(OFFSET('Composition%'!$B108,0,AG$13)*OFFSET('Composition%'!$B108,0,AG$14)))-IF(AG$2=2,0,OFFSET('Composition%'!$B108,0,AG$17)*OFFSET('Composition%'!$B108,0,AG$18)*(AG$24*EXP(-AG$25/($B138+273)/RGas)))+ReactionRateK3!AG138</f>
        <v>0</v>
      </c>
      <c r="AH138" s="73">
        <f ca="1">IF(AH$2=0,0,AH$22*EXP(AH$23/($B138+273)/RGas)*(OFFSET('Composition%'!$B108,0,AH$13)*OFFSET('Composition%'!$B108,0,AH$14)))-IF(AH$2=2,0,OFFSET('Composition%'!$B108,0,AH$17)*OFFSET('Composition%'!$B108,0,AH$18)*(AH$24*EXP(-AH$25/($B138+273)/RGas)))+ReactionRateK3!AH138</f>
        <v>0</v>
      </c>
      <c r="AI138" s="73">
        <f ca="1">IF(AI$2=0,0,AI$22*EXP(AI$23/($B138+273)/RGas)*(OFFSET('Composition%'!$B108,0,AI$13)*OFFSET('Composition%'!$B108,0,AI$14)))-IF(AI$2=2,0,OFFSET('Composition%'!$B108,0,AI$17)*OFFSET('Composition%'!$B108,0,AI$18)*(AI$24*EXP(-AI$25/($B138+273)/RGas)))+ReactionRateK3!AI138</f>
        <v>0</v>
      </c>
      <c r="AJ138" s="73">
        <f ca="1">IF(AJ$2=0,0,AJ$22*EXP(AJ$23/($B138+273)/RGas)*(OFFSET('Composition%'!$B108,0,AJ$13)*OFFSET('Composition%'!$B108,0,AJ$14)))-IF(AJ$2=2,0,OFFSET('Composition%'!$B108,0,AJ$17)*OFFSET('Composition%'!$B108,0,AJ$18)*(AJ$24*EXP(-AJ$25/($B138+273)/RGas)))+ReactionRateK3!AJ138</f>
        <v>0</v>
      </c>
      <c r="AK138" s="73">
        <f ca="1">IF(AK$2=0,0,AK$22*EXP(AK$23/($B138+273)/RGas)*(OFFSET('Composition%'!$B108,0,AK$13)*OFFSET('Composition%'!$B108,0,AK$14)))-IF(AK$2=2,0,OFFSET('Composition%'!$B108,0,AK$17)*OFFSET('Composition%'!$B108,0,AK$18)*(AK$24*EXP(-AK$25/($B138+273)/RGas)))+ReactionRateK3!AK138</f>
        <v>0</v>
      </c>
      <c r="AL138" s="73">
        <f ca="1">IF(AL$2=0,0,AL$22*EXP(AL$23/($B138+273)/RGas)*(OFFSET('Composition%'!$B108,0,AL$13)*OFFSET('Composition%'!$B108,0,AL$14)))-IF(AL$2=2,0,OFFSET('Composition%'!$B108,0,AL$17)*OFFSET('Composition%'!$B108,0,AL$18)*(AL$24*EXP(-AL$25/($B138+273)/RGas)))+ReactionRateK3!AL138</f>
        <v>0</v>
      </c>
      <c r="AM138" s="73"/>
      <c r="AN138" s="73">
        <f ca="1">IF(AN$2=0,0,AN$22*EXP(AN$23/($B138+273)/RGas)*(OFFSET('Composition%'!$B108,0,AN$13)*OFFSET('Composition%'!$B108,0,AN$14)))-IF(AN$2=2,0,OFFSET('Composition%'!$B108,0,AN$17)*OFFSET('Composition%'!$B108,0,AN$18)*(AN$24*EXP(-AN$25/($B138+273)/RGas)))+ReactionRateK3!AN138</f>
        <v>0</v>
      </c>
      <c r="AO138" s="73">
        <f ca="1">IF(AO$2=0,0,AO$22*EXP(AO$23/($B138+273)/RGas)*(OFFSET('Composition%'!$B108,0,AO$13)*OFFSET('Composition%'!$B108,0,AO$14)))-IF(AO$2=2,0,OFFSET('Composition%'!$B108,0,AO$17)*OFFSET('Composition%'!$B108,0,AO$18)*(AO$24*EXP(-AO$25/($B138+273)/RGas)))+ReactionRateK3!AO138</f>
        <v>0</v>
      </c>
      <c r="AP138" s="73">
        <f ca="1">IF(AP$2=0,0,AP$22*EXP(AP$23/($B138+273)/RGas)*(OFFSET('Composition%'!$B108,0,AP$13)*OFFSET('Composition%'!$B108,0,AP$14)))-IF(AP$2=2,0,OFFSET('Composition%'!$B108,0,AP$17)*OFFSET('Composition%'!$B108,0,AP$18)*(AP$24*EXP(-AP$25/($B138+273)/RGas)))+ReactionRateK3!AP138</f>
        <v>7.4391440581914638E-12</v>
      </c>
      <c r="AQ138" s="73">
        <f ca="1">IF(AQ$2=0,0,AQ$22*EXP(AQ$23/($B138+273)/RGas)*(OFFSET('Composition%'!$B108,0,AQ$13)*OFFSET('Composition%'!$B108,0,AQ$14)))-IF(AQ$2=2,0,OFFSET('Composition%'!$B108,0,AQ$17)*OFFSET('Composition%'!$B108,0,AQ$18)*(AQ$24*EXP(-AQ$25/($B138+273)/RGas)))+ReactionRateK3!AQ138</f>
        <v>0</v>
      </c>
      <c r="AR138" s="73">
        <f ca="1">IF(AR$2=0,0,AR$22*EXP(AR$23/($B138+273)/RGas)*(OFFSET('Composition%'!$B108,0,AR$13)*OFFSET('Composition%'!$B108,0,AR$14)))-IF(AR$2=2,0,OFFSET('Composition%'!$B108,0,AR$17)*OFFSET('Composition%'!$B108,0,AR$18)*(AR$24*EXP(-AR$25/($B138+273)/RGas)))+ReactionRateK3!AR138</f>
        <v>0</v>
      </c>
    </row>
    <row r="139" spans="1:44">
      <c r="A139" s="3">
        <f t="shared" si="12"/>
        <v>5.349999999999989</v>
      </c>
      <c r="B139" s="19">
        <f ca="1">'Composition%'!B109</f>
        <v>414.68172361583254</v>
      </c>
      <c r="C139">
        <f t="shared" si="11"/>
        <v>30</v>
      </c>
      <c r="D139" s="26" t="e">
        <f>(#REF!*ReactionRateK4!C139)^3</f>
        <v>#REF!</v>
      </c>
      <c r="E139" s="4"/>
      <c r="F139" s="73">
        <f ca="1">IF(F$2=0,0,F$22*EXP(F$23/($B139+273)/RGas)*(OFFSET('Composition%'!$B109,0,F$13)*OFFSET('Composition%'!$B109,0,F$14)))-IF(F$2=2,0,OFFSET('Composition%'!$B109,0,F$17)*OFFSET('Composition%'!$B109,0,F$18)*(F$24*EXP(-F$25/($B139+273)/RGas)))+ReactionRateK3!F139</f>
        <v>3.856207996739607E-3</v>
      </c>
      <c r="G139" s="73">
        <f ca="1">IF(G$2=0,0,G$22*EXP(G$23/($B139+273)/RGas)*(OFFSET('Composition%'!$B109,0,G$13)*OFFSET('Composition%'!$B109,0,G$14)))-IF(G$2=2,0,OFFSET('Composition%'!$B109,0,G$17)*OFFSET('Composition%'!$B109,0,G$18)*(G$24*EXP(-G$25/($B139+273)/RGas)))+ReactionRateK3!G139</f>
        <v>1.567043097133753E-3</v>
      </c>
      <c r="H139" s="73">
        <f ca="1">IF(H$2=0,0,H$22*EXP(H$23/($B139+273)/RGas)*(OFFSET('Composition%'!$B109,0,H$13)*OFFSET('Composition%'!$B109,0,H$14)))-IF(H$2=2,0,OFFSET('Composition%'!$B109,0,H$17)*OFFSET('Composition%'!$B109,0,H$18)*(H$24*EXP(-H$25/($B139+273)/RGas)))+ReactionRateK3!H139</f>
        <v>-5.2863237379205001E-6</v>
      </c>
      <c r="I139" s="73">
        <f ca="1">IF(I$2=0,0,I$22*EXP(I$23/($B139+273)/RGas)*(OFFSET('Composition%'!$B109,0,I$13)*OFFSET('Composition%'!$B109,0,I$14)))-IF(I$2=2,0,OFFSET('Composition%'!$B109,0,I$17)*OFFSET('Composition%'!$B109,0,I$18)*(I$24*EXP(-I$25/($B139+273)/RGas)))+ReactionRateK3!I139</f>
        <v>1.8344407243140011E-6</v>
      </c>
      <c r="J139" s="73"/>
      <c r="K139" s="73">
        <f ca="1">IF(K$2=0,0,K$22*EXP(K$23/($B139+273)/RGas)*(OFFSET('Composition%'!$B109,0,K$13)*OFFSET('Composition%'!$B109,0,K$14)))-IF(K$2=2,0,OFFSET('Composition%'!$B109,0,K$17)*OFFSET('Composition%'!$B109,0,K$18)*(K$24*EXP(-K$25/($B139+273)/RGas)))+ReactionRateK3!K139</f>
        <v>1.18625138206171E-2</v>
      </c>
      <c r="L139" s="73">
        <f ca="1">IF(L$2=0,0,L$22*EXP(L$23/($B139+273)/RGas)*(OFFSET('Composition%'!$B109,0,L$13)*OFFSET('Composition%'!$B109,0,L$14)))-IF(L$2=2,0,OFFSET('Composition%'!$B109,0,L$17)*OFFSET('Composition%'!$B109,0,L$18)*(L$24*EXP(-L$25/($B139+273)/RGas)))+ReactionRateK3!L139</f>
        <v>-3.3001943326605096E-3</v>
      </c>
      <c r="M139" s="73">
        <f ca="1">IF(M$2=0,0,M$22*EXP(M$23/($B139+273)/RGas)*(OFFSET('Composition%'!$B109,0,M$13)*OFFSET('Composition%'!$B109,0,M$14)))-IF(M$2=2,0,OFFSET('Composition%'!$B109,0,M$17)*OFFSET('Composition%'!$B109,0,M$18)*(M$24*EXP(-M$25/($B139+273)/RGas)))+ReactionRateK3!M139</f>
        <v>0</v>
      </c>
      <c r="N139" s="73"/>
      <c r="O139" s="73">
        <f ca="1">IF(O$2=0,0,O$22*EXP(O$23/($B139+273)/RGas)*(OFFSET('Composition%'!$B109,0,O$13)*OFFSET('Composition%'!$B109,0,O$14)))-IF(O$2=2,0,OFFSET('Composition%'!$B109,0,O$17)*OFFSET('Composition%'!$B109,0,O$18)*(O$24*EXP(-O$25/($B139+273)/RGas)))+ReactionRateK3!O139</f>
        <v>0</v>
      </c>
      <c r="P139" s="73">
        <f ca="1">IF(P$2=0,0,P$22*EXP(P$23/($B139+273)/RGas)*(OFFSET('Composition%'!$B109,0,P$13)*OFFSET('Composition%'!$B109,0,P$14)))-IF(P$2=2,0,OFFSET('Composition%'!$B109,0,P$17)*OFFSET('Composition%'!$B109,0,P$18)*(P$24*EXP(-P$25/($B139+273)/RGas)))+ReactionRateK3!P139</f>
        <v>2.1199123438908431E-2</v>
      </c>
      <c r="Q139" s="73">
        <f ca="1">IF(Q$2=0,0,Q$22*EXP(Q$23/($B139+273)/RGas)*(OFFSET('Composition%'!$B109,0,Q$13)*OFFSET('Composition%'!$B109,0,Q$14)))-IF(Q$2=2,0,OFFSET('Composition%'!$B109,0,Q$17)*OFFSET('Composition%'!$B109,0,Q$18)*(Q$24*EXP(-Q$25/($B139+273)/RGas)))+ReactionRateK3!Q139</f>
        <v>3.0099214072496394E-4</v>
      </c>
      <c r="R139" s="73">
        <f ca="1">IF(R$2=0,0,R$22*EXP(R$23/($B139+273)/RGas)*(OFFSET('Composition%'!$B109,0,R$13)*OFFSET('Composition%'!$B109,0,R$14)))-IF(R$2=2,0,OFFSET('Composition%'!$B109,0,R$17)*OFFSET('Composition%'!$B109,0,R$18)*(R$24*EXP(-R$25/($B139+273)/RGas)))+ReactionRateK3!R139</f>
        <v>1.1824485826719051E-4</v>
      </c>
      <c r="S139" s="73"/>
      <c r="T139" s="73">
        <f ca="1">IF(T$2=0,0,T$22*EXP(T$23/($B139+273)/RGas)*(OFFSET('Composition%'!$B109,0,T$13)*OFFSET('Composition%'!$B109,0,T$14)))-IF(T$2=2,0,OFFSET('Composition%'!$B109,0,T$17)*OFFSET('Composition%'!$B109,0,T$18)*(T$24*EXP(-T$25/($B139+273)/RGas)))+ReactionRateK3!T139</f>
        <v>5.127447802884185E-5</v>
      </c>
      <c r="U139" s="73">
        <f ca="1">IF(U$2=0,0,U$22*EXP(U$23/($B139+273)/RGas)*(OFFSET('Composition%'!$B109,0,U$13)*OFFSET('Composition%'!$B109,0,U$14)))-IF(U$2=2,0,OFFSET('Composition%'!$B109,0,U$17)*OFFSET('Composition%'!$B109,0,U$18)*(U$24*EXP(-U$25/($B139+273)/RGas)))+ReactionRateK3!U139</f>
        <v>1.4869477665536054E-7</v>
      </c>
      <c r="V139" s="73">
        <f ca="1">IF(V$2=0,0,V$22*EXP(V$23/($B139+273)/RGas)*(OFFSET('Composition%'!$B109,0,V$13)*OFFSET('Composition%'!$B109,0,V$14)))-IF(V$2=2,0,OFFSET('Composition%'!$B109,0,V$17)*OFFSET('Composition%'!$B109,0,V$18)*(V$24*EXP(-V$25/($B139+273)/RGas)))+ReactionRateK3!V139</f>
        <v>0</v>
      </c>
      <c r="W139" s="73">
        <f ca="1">IF(W$2=0,0,W$22*EXP(W$23/($B139+273)/RGas)*(OFFSET('Composition%'!$B109,0,W$13)*OFFSET('Composition%'!$B109,0,W$14)))-IF(W$2=2,0,OFFSET('Composition%'!$B109,0,W$17)*OFFSET('Composition%'!$B109,0,W$18)*(W$24*EXP(-W$25/($B139+273)/RGas)))+ReactionRateK3!W139</f>
        <v>0</v>
      </c>
      <c r="X139" s="73">
        <f ca="1">IF(X$2=0,0,X$22*EXP(X$23/($B139+273)/RGas)*(OFFSET('Composition%'!$B109,0,X$13)*OFFSET('Composition%'!$B109,0,X$14)))-IF(X$2=2,0,OFFSET('Composition%'!$B109,0,X$17)*OFFSET('Composition%'!$B109,0,X$18)*(X$24*EXP(-X$25/($B139+273)/RGas)))+ReactionRateK3!X139</f>
        <v>6.8508788870698525E-8</v>
      </c>
      <c r="Y139" s="73">
        <f ca="1">IF(Y$2=0,0,Y$22*EXP(Y$23/($B139+273)/RGas)*(OFFSET('Composition%'!$B109,0,Y$13)*OFFSET('Composition%'!$B109,0,Y$14)))-IF(Y$2=2,0,OFFSET('Composition%'!$B109,0,Y$17)*OFFSET('Composition%'!$B109,0,Y$18)*(Y$24*EXP(-Y$25/($B139+273)/RGas)))+ReactionRateK3!Y139</f>
        <v>3.3907800632345703E-9</v>
      </c>
      <c r="Z139" s="73">
        <f ca="1">IF(Z$2=0,0,Z$22*EXP(Z$23/($B139+273)/RGas)*(OFFSET('Composition%'!$B109,0,Z$13)*OFFSET('Composition%'!$B109,0,Z$14)))-IF(Z$2=2,0,OFFSET('Composition%'!$B109,0,Z$17)*OFFSET('Composition%'!$B109,0,Z$18)*(Z$24*EXP(-Z$25/($B139+273)/RGas)))+ReactionRateK3!Z139</f>
        <v>0</v>
      </c>
      <c r="AA139" s="73">
        <f ca="1">IF(AA$2=0,0,AA$22*EXP(AA$23/($B139+273)/RGas)*(OFFSET('Composition%'!$B109,0,AA$13)*OFFSET('Composition%'!$B109,0,AA$14)))-IF(AA$2=2,0,OFFSET('Composition%'!$B109,0,AA$17)*OFFSET('Composition%'!$B109,0,AA$18)*(AA$24*EXP(-AA$25/($B139+273)/RGas)))+ReactionRateK3!AA139</f>
        <v>0</v>
      </c>
      <c r="AB139" s="73">
        <f ca="1">IF(AB$2=0,0,AB$22*EXP(AB$23/($B139+273)/RGas)*(OFFSET('Composition%'!$B109,0,AB$13)*OFFSET('Composition%'!$B109,0,AB$14)))-IF(AB$2=2,0,OFFSET('Composition%'!$B109,0,AB$17)*OFFSET('Composition%'!$B109,0,AB$18)*(AB$24*EXP(-AB$25/($B139+273)/RGas)))+ReactionRateK3!AB139</f>
        <v>0</v>
      </c>
      <c r="AC139" s="73">
        <f ca="1">IF(AC$2=0,0,AC$22*EXP(AC$23/($B139+273)/RGas)*(OFFSET('Composition%'!$B109,0,AC$13)*OFFSET('Composition%'!$B109,0,AC$14)))-IF(AC$2=2,0,OFFSET('Composition%'!$B109,0,AC$17)*OFFSET('Composition%'!$B109,0,AC$18)*(AC$24*EXP(-AC$25/($B139+273)/RGas)))+ReactionRateK3!AC139</f>
        <v>0</v>
      </c>
      <c r="AD139" s="73">
        <f ca="1">IF(AD$2=0,0,AD$22*EXP(AD$23/($B139+273)/RGas)*(OFFSET('Composition%'!$B109,0,AD$13)*OFFSET('Composition%'!$B109,0,AD$14)))-IF(AD$2=2,0,OFFSET('Composition%'!$B109,0,AD$17)*OFFSET('Composition%'!$B109,0,AD$18)*(AD$24*EXP(-AD$25/($B139+273)/RGas)))+ReactionRateK3!AD139</f>
        <v>0</v>
      </c>
      <c r="AE139" s="73">
        <f ca="1">IF(AE$2=0,0,AE$22*EXP(AE$23/($B139+273)/RGas)*(OFFSET('Composition%'!$B109,0,AE$13)*OFFSET('Composition%'!$B109,0,AE$14)))-IF(AE$2=2,0,OFFSET('Composition%'!$B109,0,AE$17)*OFFSET('Composition%'!$B109,0,AE$18)*(AE$24*EXP(-AE$25/($B139+273)/RGas)))+ReactionRateK3!AE139</f>
        <v>0</v>
      </c>
      <c r="AF139" s="73"/>
      <c r="AG139" s="73">
        <f ca="1">IF(AG$2=0,0,AG$22*EXP(AG$23/($B139+273)/RGas)*(OFFSET('Composition%'!$B109,0,AG$13)*OFFSET('Composition%'!$B109,0,AG$14)))-IF(AG$2=2,0,OFFSET('Composition%'!$B109,0,AG$17)*OFFSET('Composition%'!$B109,0,AG$18)*(AG$24*EXP(-AG$25/($B139+273)/RGas)))+ReactionRateK3!AG139</f>
        <v>0</v>
      </c>
      <c r="AH139" s="73">
        <f ca="1">IF(AH$2=0,0,AH$22*EXP(AH$23/($B139+273)/RGas)*(OFFSET('Composition%'!$B109,0,AH$13)*OFFSET('Composition%'!$B109,0,AH$14)))-IF(AH$2=2,0,OFFSET('Composition%'!$B109,0,AH$17)*OFFSET('Composition%'!$B109,0,AH$18)*(AH$24*EXP(-AH$25/($B139+273)/RGas)))+ReactionRateK3!AH139</f>
        <v>0</v>
      </c>
      <c r="AI139" s="73">
        <f ca="1">IF(AI$2=0,0,AI$22*EXP(AI$23/($B139+273)/RGas)*(OFFSET('Composition%'!$B109,0,AI$13)*OFFSET('Composition%'!$B109,0,AI$14)))-IF(AI$2=2,0,OFFSET('Composition%'!$B109,0,AI$17)*OFFSET('Composition%'!$B109,0,AI$18)*(AI$24*EXP(-AI$25/($B139+273)/RGas)))+ReactionRateK3!AI139</f>
        <v>0</v>
      </c>
      <c r="AJ139" s="73">
        <f ca="1">IF(AJ$2=0,0,AJ$22*EXP(AJ$23/($B139+273)/RGas)*(OFFSET('Composition%'!$B109,0,AJ$13)*OFFSET('Composition%'!$B109,0,AJ$14)))-IF(AJ$2=2,0,OFFSET('Composition%'!$B109,0,AJ$17)*OFFSET('Composition%'!$B109,0,AJ$18)*(AJ$24*EXP(-AJ$25/($B139+273)/RGas)))+ReactionRateK3!AJ139</f>
        <v>0</v>
      </c>
      <c r="AK139" s="73">
        <f ca="1">IF(AK$2=0,0,AK$22*EXP(AK$23/($B139+273)/RGas)*(OFFSET('Composition%'!$B109,0,AK$13)*OFFSET('Composition%'!$B109,0,AK$14)))-IF(AK$2=2,0,OFFSET('Composition%'!$B109,0,AK$17)*OFFSET('Composition%'!$B109,0,AK$18)*(AK$24*EXP(-AK$25/($B139+273)/RGas)))+ReactionRateK3!AK139</f>
        <v>0</v>
      </c>
      <c r="AL139" s="73">
        <f ca="1">IF(AL$2=0,0,AL$22*EXP(AL$23/($B139+273)/RGas)*(OFFSET('Composition%'!$B109,0,AL$13)*OFFSET('Composition%'!$B109,0,AL$14)))-IF(AL$2=2,0,OFFSET('Composition%'!$B109,0,AL$17)*OFFSET('Composition%'!$B109,0,AL$18)*(AL$24*EXP(-AL$25/($B139+273)/RGas)))+ReactionRateK3!AL139</f>
        <v>0</v>
      </c>
      <c r="AM139" s="73"/>
      <c r="AN139" s="73">
        <f ca="1">IF(AN$2=0,0,AN$22*EXP(AN$23/($B139+273)/RGas)*(OFFSET('Composition%'!$B109,0,AN$13)*OFFSET('Composition%'!$B109,0,AN$14)))-IF(AN$2=2,0,OFFSET('Composition%'!$B109,0,AN$17)*OFFSET('Composition%'!$B109,0,AN$18)*(AN$24*EXP(-AN$25/($B139+273)/RGas)))+ReactionRateK3!AN139</f>
        <v>0</v>
      </c>
      <c r="AO139" s="73">
        <f ca="1">IF(AO$2=0,0,AO$22*EXP(AO$23/($B139+273)/RGas)*(OFFSET('Composition%'!$B109,0,AO$13)*OFFSET('Composition%'!$B109,0,AO$14)))-IF(AO$2=2,0,OFFSET('Composition%'!$B109,0,AO$17)*OFFSET('Composition%'!$B109,0,AO$18)*(AO$24*EXP(-AO$25/($B139+273)/RGas)))+ReactionRateK3!AO139</f>
        <v>0</v>
      </c>
      <c r="AP139" s="73">
        <f ca="1">IF(AP$2=0,0,AP$22*EXP(AP$23/($B139+273)/RGas)*(OFFSET('Composition%'!$B109,0,AP$13)*OFFSET('Composition%'!$B109,0,AP$14)))-IF(AP$2=2,0,OFFSET('Composition%'!$B109,0,AP$17)*OFFSET('Composition%'!$B109,0,AP$18)*(AP$24*EXP(-AP$25/($B139+273)/RGas)))+ReactionRateK3!AP139</f>
        <v>7.4391506612019479E-12</v>
      </c>
      <c r="AQ139" s="73">
        <f ca="1">IF(AQ$2=0,0,AQ$22*EXP(AQ$23/($B139+273)/RGas)*(OFFSET('Composition%'!$B109,0,AQ$13)*OFFSET('Composition%'!$B109,0,AQ$14)))-IF(AQ$2=2,0,OFFSET('Composition%'!$B109,0,AQ$17)*OFFSET('Composition%'!$B109,0,AQ$18)*(AQ$24*EXP(-AQ$25/($B139+273)/RGas)))+ReactionRateK3!AQ139</f>
        <v>0</v>
      </c>
      <c r="AR139" s="73">
        <f ca="1">IF(AR$2=0,0,AR$22*EXP(AR$23/($B139+273)/RGas)*(OFFSET('Composition%'!$B109,0,AR$13)*OFFSET('Composition%'!$B109,0,AR$14)))-IF(AR$2=2,0,OFFSET('Composition%'!$B109,0,AR$17)*OFFSET('Composition%'!$B109,0,AR$18)*(AR$24*EXP(-AR$25/($B139+273)/RGas)))+ReactionRateK3!AR139</f>
        <v>0</v>
      </c>
    </row>
    <row r="140" spans="1:44">
      <c r="A140" s="3">
        <f t="shared" si="12"/>
        <v>5.3999999999999888</v>
      </c>
      <c r="B140" s="19">
        <f ca="1">'Composition%'!B110</f>
        <v>414.68870427738136</v>
      </c>
      <c r="C140">
        <f t="shared" si="11"/>
        <v>30</v>
      </c>
      <c r="D140" s="26" t="e">
        <f>(#REF!*ReactionRateK4!C140)^3</f>
        <v>#REF!</v>
      </c>
      <c r="E140" s="4"/>
      <c r="F140" s="73">
        <f ca="1">IF(F$2=0,0,F$22*EXP(F$23/($B140+273)/RGas)*(OFFSET('Composition%'!$B110,0,F$13)*OFFSET('Composition%'!$B110,0,F$14)))-IF(F$2=2,0,OFFSET('Composition%'!$B110,0,F$17)*OFFSET('Composition%'!$B110,0,F$18)*(F$24*EXP(-F$25/($B140+273)/RGas)))+ReactionRateK3!F140</f>
        <v>3.8050833058300361E-3</v>
      </c>
      <c r="G140" s="73">
        <f ca="1">IF(G$2=0,0,G$22*EXP(G$23/($B140+273)/RGas)*(OFFSET('Composition%'!$B110,0,G$13)*OFFSET('Composition%'!$B110,0,G$14)))-IF(G$2=2,0,OFFSET('Composition%'!$B110,0,G$17)*OFFSET('Composition%'!$B110,0,G$18)*(G$24*EXP(-G$25/($B140+273)/RGas)))+ReactionRateK3!G140</f>
        <v>1.5469606795044041E-3</v>
      </c>
      <c r="H140" s="73">
        <f ca="1">IF(H$2=0,0,H$22*EXP(H$23/($B140+273)/RGas)*(OFFSET('Composition%'!$B110,0,H$13)*OFFSET('Composition%'!$B110,0,H$14)))-IF(H$2=2,0,OFFSET('Composition%'!$B110,0,H$17)*OFFSET('Composition%'!$B110,0,H$18)*(H$24*EXP(-H$25/($B140+273)/RGas)))+ReactionRateK3!H140</f>
        <v>-5.237833801247543E-6</v>
      </c>
      <c r="I140" s="73">
        <f ca="1">IF(I$2=0,0,I$22*EXP(I$23/($B140+273)/RGas)*(OFFSET('Composition%'!$B110,0,I$13)*OFFSET('Composition%'!$B110,0,I$14)))-IF(I$2=2,0,OFFSET('Composition%'!$B110,0,I$17)*OFFSET('Composition%'!$B110,0,I$18)*(I$24*EXP(-I$25/($B140+273)/RGas)))+ReactionRateK3!I140</f>
        <v>1.7195453729937772E-6</v>
      </c>
      <c r="J140" s="73"/>
      <c r="K140" s="73">
        <f ca="1">IF(K$2=0,0,K$22*EXP(K$23/($B140+273)/RGas)*(OFFSET('Composition%'!$B110,0,K$13)*OFFSET('Composition%'!$B110,0,K$14)))-IF(K$2=2,0,OFFSET('Composition%'!$B110,0,K$17)*OFFSET('Composition%'!$B110,0,K$18)*(K$24*EXP(-K$25/($B140+273)/RGas)))+ReactionRateK3!K140</f>
        <v>1.1540596043864247E-2</v>
      </c>
      <c r="L140" s="73">
        <f ca="1">IF(L$2=0,0,L$22*EXP(L$23/($B140+273)/RGas)*(OFFSET('Composition%'!$B110,0,L$13)*OFFSET('Composition%'!$B110,0,L$14)))-IF(L$2=2,0,OFFSET('Composition%'!$B110,0,L$17)*OFFSET('Composition%'!$B110,0,L$18)*(L$24*EXP(-L$25/($B140+273)/RGas)))+ReactionRateK3!L140</f>
        <v>-3.2609348193267315E-3</v>
      </c>
      <c r="M140" s="73">
        <f ca="1">IF(M$2=0,0,M$22*EXP(M$23/($B140+273)/RGas)*(OFFSET('Composition%'!$B110,0,M$13)*OFFSET('Composition%'!$B110,0,M$14)))-IF(M$2=2,0,OFFSET('Composition%'!$B110,0,M$17)*OFFSET('Composition%'!$B110,0,M$18)*(M$24*EXP(-M$25/($B140+273)/RGas)))+ReactionRateK3!M140</f>
        <v>0</v>
      </c>
      <c r="N140" s="73"/>
      <c r="O140" s="73">
        <f ca="1">IF(O$2=0,0,O$22*EXP(O$23/($B140+273)/RGas)*(OFFSET('Composition%'!$B110,0,O$13)*OFFSET('Composition%'!$B110,0,O$14)))-IF(O$2=2,0,OFFSET('Composition%'!$B110,0,O$17)*OFFSET('Composition%'!$B110,0,O$18)*(O$24*EXP(-O$25/($B140+273)/RGas)))+ReactionRateK3!O140</f>
        <v>0</v>
      </c>
      <c r="P140" s="73">
        <f ca="1">IF(P$2=0,0,P$22*EXP(P$23/($B140+273)/RGas)*(OFFSET('Composition%'!$B110,0,P$13)*OFFSET('Composition%'!$B110,0,P$14)))-IF(P$2=2,0,OFFSET('Composition%'!$B110,0,P$17)*OFFSET('Composition%'!$B110,0,P$18)*(P$24*EXP(-P$25/($B140+273)/RGas)))+ReactionRateK3!P140</f>
        <v>2.1004509153863683E-2</v>
      </c>
      <c r="Q140" s="73">
        <f ca="1">IF(Q$2=0,0,Q$22*EXP(Q$23/($B140+273)/RGas)*(OFFSET('Composition%'!$B110,0,Q$13)*OFFSET('Composition%'!$B110,0,Q$14)))-IF(Q$2=2,0,OFFSET('Composition%'!$B110,0,Q$17)*OFFSET('Composition%'!$B110,0,Q$18)*(Q$24*EXP(-Q$25/($B140+273)/RGas)))+ReactionRateK3!Q140</f>
        <v>3.0237525152592836E-4</v>
      </c>
      <c r="R140" s="73">
        <f ca="1">IF(R$2=0,0,R$22*EXP(R$23/($B140+273)/RGas)*(OFFSET('Composition%'!$B110,0,R$13)*OFFSET('Composition%'!$B110,0,R$14)))-IF(R$2=2,0,OFFSET('Composition%'!$B110,0,R$17)*OFFSET('Composition%'!$B110,0,R$18)*(R$24*EXP(-R$25/($B140+273)/RGas)))+ReactionRateK3!R140</f>
        <v>1.1981410524524653E-4</v>
      </c>
      <c r="S140" s="73"/>
      <c r="T140" s="73">
        <f ca="1">IF(T$2=0,0,T$22*EXP(T$23/($B140+273)/RGas)*(OFFSET('Composition%'!$B110,0,T$13)*OFFSET('Composition%'!$B110,0,T$14)))-IF(T$2=2,0,OFFSET('Composition%'!$B110,0,T$17)*OFFSET('Composition%'!$B110,0,T$18)*(T$24*EXP(-T$25/($B140+273)/RGas)))+ReactionRateK3!T140</f>
        <v>4.8027129028758279E-5</v>
      </c>
      <c r="U140" s="73">
        <f ca="1">IF(U$2=0,0,U$22*EXP(U$23/($B140+273)/RGas)*(OFFSET('Composition%'!$B110,0,U$13)*OFFSET('Composition%'!$B110,0,U$14)))-IF(U$2=2,0,OFFSET('Composition%'!$B110,0,U$17)*OFFSET('Composition%'!$B110,0,U$18)*(U$24*EXP(-U$25/($B140+273)/RGas)))+ReactionRateK3!U140</f>
        <v>1.3349631303051348E-7</v>
      </c>
      <c r="V140" s="73">
        <f ca="1">IF(V$2=0,0,V$22*EXP(V$23/($B140+273)/RGas)*(OFFSET('Composition%'!$B110,0,V$13)*OFFSET('Composition%'!$B110,0,V$14)))-IF(V$2=2,0,OFFSET('Composition%'!$B110,0,V$17)*OFFSET('Composition%'!$B110,0,V$18)*(V$24*EXP(-V$25/($B140+273)/RGas)))+ReactionRateK3!V140</f>
        <v>0</v>
      </c>
      <c r="W140" s="73">
        <f ca="1">IF(W$2=0,0,W$22*EXP(W$23/($B140+273)/RGas)*(OFFSET('Composition%'!$B110,0,W$13)*OFFSET('Composition%'!$B110,0,W$14)))-IF(W$2=2,0,OFFSET('Composition%'!$B110,0,W$17)*OFFSET('Composition%'!$B110,0,W$18)*(W$24*EXP(-W$25/($B140+273)/RGas)))+ReactionRateK3!W140</f>
        <v>0</v>
      </c>
      <c r="X140" s="73">
        <f ca="1">IF(X$2=0,0,X$22*EXP(X$23/($B140+273)/RGas)*(OFFSET('Composition%'!$B110,0,X$13)*OFFSET('Composition%'!$B110,0,X$14)))-IF(X$2=2,0,OFFSET('Composition%'!$B110,0,X$17)*OFFSET('Composition%'!$B110,0,X$18)*(X$24*EXP(-X$25/($B140+273)/RGas)))+ReactionRateK3!X140</f>
        <v>6.850684989886026E-8</v>
      </c>
      <c r="Y140" s="73">
        <f ca="1">IF(Y$2=0,0,Y$22*EXP(Y$23/($B140+273)/RGas)*(OFFSET('Composition%'!$B110,0,Y$13)*OFFSET('Composition%'!$B110,0,Y$14)))-IF(Y$2=2,0,OFFSET('Composition%'!$B110,0,Y$17)*OFFSET('Composition%'!$B110,0,Y$18)*(Y$24*EXP(-Y$25/($B140+273)/RGas)))+ReactionRateK3!Y140</f>
        <v>3.3906840955906995E-9</v>
      </c>
      <c r="Z140" s="73">
        <f ca="1">IF(Z$2=0,0,Z$22*EXP(Z$23/($B140+273)/RGas)*(OFFSET('Composition%'!$B110,0,Z$13)*OFFSET('Composition%'!$B110,0,Z$14)))-IF(Z$2=2,0,OFFSET('Composition%'!$B110,0,Z$17)*OFFSET('Composition%'!$B110,0,Z$18)*(Z$24*EXP(-Z$25/($B140+273)/RGas)))+ReactionRateK3!Z140</f>
        <v>0</v>
      </c>
      <c r="AA140" s="73">
        <f ca="1">IF(AA$2=0,0,AA$22*EXP(AA$23/($B140+273)/RGas)*(OFFSET('Composition%'!$B110,0,AA$13)*OFFSET('Composition%'!$B110,0,AA$14)))-IF(AA$2=2,0,OFFSET('Composition%'!$B110,0,AA$17)*OFFSET('Composition%'!$B110,0,AA$18)*(AA$24*EXP(-AA$25/($B140+273)/RGas)))+ReactionRateK3!AA140</f>
        <v>0</v>
      </c>
      <c r="AB140" s="73">
        <f ca="1">IF(AB$2=0,0,AB$22*EXP(AB$23/($B140+273)/RGas)*(OFFSET('Composition%'!$B110,0,AB$13)*OFFSET('Composition%'!$B110,0,AB$14)))-IF(AB$2=2,0,OFFSET('Composition%'!$B110,0,AB$17)*OFFSET('Composition%'!$B110,0,AB$18)*(AB$24*EXP(-AB$25/($B140+273)/RGas)))+ReactionRateK3!AB140</f>
        <v>0</v>
      </c>
      <c r="AC140" s="73">
        <f ca="1">IF(AC$2=0,0,AC$22*EXP(AC$23/($B140+273)/RGas)*(OFFSET('Composition%'!$B110,0,AC$13)*OFFSET('Composition%'!$B110,0,AC$14)))-IF(AC$2=2,0,OFFSET('Composition%'!$B110,0,AC$17)*OFFSET('Composition%'!$B110,0,AC$18)*(AC$24*EXP(-AC$25/($B140+273)/RGas)))+ReactionRateK3!AC140</f>
        <v>0</v>
      </c>
      <c r="AD140" s="73">
        <f ca="1">IF(AD$2=0,0,AD$22*EXP(AD$23/($B140+273)/RGas)*(OFFSET('Composition%'!$B110,0,AD$13)*OFFSET('Composition%'!$B110,0,AD$14)))-IF(AD$2=2,0,OFFSET('Composition%'!$B110,0,AD$17)*OFFSET('Composition%'!$B110,0,AD$18)*(AD$24*EXP(-AD$25/($B140+273)/RGas)))+ReactionRateK3!AD140</f>
        <v>0</v>
      </c>
      <c r="AE140" s="73">
        <f ca="1">IF(AE$2=0,0,AE$22*EXP(AE$23/($B140+273)/RGas)*(OFFSET('Composition%'!$B110,0,AE$13)*OFFSET('Composition%'!$B110,0,AE$14)))-IF(AE$2=2,0,OFFSET('Composition%'!$B110,0,AE$17)*OFFSET('Composition%'!$B110,0,AE$18)*(AE$24*EXP(-AE$25/($B140+273)/RGas)))+ReactionRateK3!AE140</f>
        <v>0</v>
      </c>
      <c r="AF140" s="73"/>
      <c r="AG140" s="73">
        <f ca="1">IF(AG$2=0,0,AG$22*EXP(AG$23/($B140+273)/RGas)*(OFFSET('Composition%'!$B110,0,AG$13)*OFFSET('Composition%'!$B110,0,AG$14)))-IF(AG$2=2,0,OFFSET('Composition%'!$B110,0,AG$17)*OFFSET('Composition%'!$B110,0,AG$18)*(AG$24*EXP(-AG$25/($B140+273)/RGas)))+ReactionRateK3!AG140</f>
        <v>0</v>
      </c>
      <c r="AH140" s="73">
        <f ca="1">IF(AH$2=0,0,AH$22*EXP(AH$23/($B140+273)/RGas)*(OFFSET('Composition%'!$B110,0,AH$13)*OFFSET('Composition%'!$B110,0,AH$14)))-IF(AH$2=2,0,OFFSET('Composition%'!$B110,0,AH$17)*OFFSET('Composition%'!$B110,0,AH$18)*(AH$24*EXP(-AH$25/($B140+273)/RGas)))+ReactionRateK3!AH140</f>
        <v>0</v>
      </c>
      <c r="AI140" s="73">
        <f ca="1">IF(AI$2=0,0,AI$22*EXP(AI$23/($B140+273)/RGas)*(OFFSET('Composition%'!$B110,0,AI$13)*OFFSET('Composition%'!$B110,0,AI$14)))-IF(AI$2=2,0,OFFSET('Composition%'!$B110,0,AI$17)*OFFSET('Composition%'!$B110,0,AI$18)*(AI$24*EXP(-AI$25/($B140+273)/RGas)))+ReactionRateK3!AI140</f>
        <v>0</v>
      </c>
      <c r="AJ140" s="73">
        <f ca="1">IF(AJ$2=0,0,AJ$22*EXP(AJ$23/($B140+273)/RGas)*(OFFSET('Composition%'!$B110,0,AJ$13)*OFFSET('Composition%'!$B110,0,AJ$14)))-IF(AJ$2=2,0,OFFSET('Composition%'!$B110,0,AJ$17)*OFFSET('Composition%'!$B110,0,AJ$18)*(AJ$24*EXP(-AJ$25/($B140+273)/RGas)))+ReactionRateK3!AJ140</f>
        <v>0</v>
      </c>
      <c r="AK140" s="73">
        <f ca="1">IF(AK$2=0,0,AK$22*EXP(AK$23/($B140+273)/RGas)*(OFFSET('Composition%'!$B110,0,AK$13)*OFFSET('Composition%'!$B110,0,AK$14)))-IF(AK$2=2,0,OFFSET('Composition%'!$B110,0,AK$17)*OFFSET('Composition%'!$B110,0,AK$18)*(AK$24*EXP(-AK$25/($B140+273)/RGas)))+ReactionRateK3!AK140</f>
        <v>0</v>
      </c>
      <c r="AL140" s="73">
        <f ca="1">IF(AL$2=0,0,AL$22*EXP(AL$23/($B140+273)/RGas)*(OFFSET('Composition%'!$B110,0,AL$13)*OFFSET('Composition%'!$B110,0,AL$14)))-IF(AL$2=2,0,OFFSET('Composition%'!$B110,0,AL$17)*OFFSET('Composition%'!$B110,0,AL$18)*(AL$24*EXP(-AL$25/($B140+273)/RGas)))+ReactionRateK3!AL140</f>
        <v>0</v>
      </c>
      <c r="AM140" s="73"/>
      <c r="AN140" s="73">
        <f ca="1">IF(AN$2=0,0,AN$22*EXP(AN$23/($B140+273)/RGas)*(OFFSET('Composition%'!$B110,0,AN$13)*OFFSET('Composition%'!$B110,0,AN$14)))-IF(AN$2=2,0,OFFSET('Composition%'!$B110,0,AN$17)*OFFSET('Composition%'!$B110,0,AN$18)*(AN$24*EXP(-AN$25/($B140+273)/RGas)))+ReactionRateK3!AN140</f>
        <v>0</v>
      </c>
      <c r="AO140" s="73">
        <f ca="1">IF(AO$2=0,0,AO$22*EXP(AO$23/($B140+273)/RGas)*(OFFSET('Composition%'!$B110,0,AO$13)*OFFSET('Composition%'!$B110,0,AO$14)))-IF(AO$2=2,0,OFFSET('Composition%'!$B110,0,AO$17)*OFFSET('Composition%'!$B110,0,AO$18)*(AO$24*EXP(-AO$25/($B140+273)/RGas)))+ReactionRateK3!AO140</f>
        <v>0</v>
      </c>
      <c r="AP140" s="73">
        <f ca="1">IF(AP$2=0,0,AP$22*EXP(AP$23/($B140+273)/RGas)*(OFFSET('Composition%'!$B110,0,AP$13)*OFFSET('Composition%'!$B110,0,AP$14)))-IF(AP$2=2,0,OFFSET('Composition%'!$B110,0,AP$17)*OFFSET('Composition%'!$B110,0,AP$18)*(AP$24*EXP(-AP$25/($B140+273)/RGas)))+ReactionRateK3!AP140</f>
        <v>7.43915655645835E-12</v>
      </c>
      <c r="AQ140" s="73">
        <f ca="1">IF(AQ$2=0,0,AQ$22*EXP(AQ$23/($B140+273)/RGas)*(OFFSET('Composition%'!$B110,0,AQ$13)*OFFSET('Composition%'!$B110,0,AQ$14)))-IF(AQ$2=2,0,OFFSET('Composition%'!$B110,0,AQ$17)*OFFSET('Composition%'!$B110,0,AQ$18)*(AQ$24*EXP(-AQ$25/($B140+273)/RGas)))+ReactionRateK3!AQ140</f>
        <v>0</v>
      </c>
      <c r="AR140" s="73">
        <f ca="1">IF(AR$2=0,0,AR$22*EXP(AR$23/($B140+273)/RGas)*(OFFSET('Composition%'!$B110,0,AR$13)*OFFSET('Composition%'!$B110,0,AR$14)))-IF(AR$2=2,0,OFFSET('Composition%'!$B110,0,AR$17)*OFFSET('Composition%'!$B110,0,AR$18)*(AR$24*EXP(-AR$25/($B140+273)/RGas)))+ReactionRateK3!AR140</f>
        <v>0</v>
      </c>
    </row>
    <row r="141" spans="1:44">
      <c r="A141" s="3">
        <f t="shared" si="12"/>
        <v>5.4499999999999886</v>
      </c>
      <c r="B141" s="19">
        <f ca="1">'Composition%'!B111</f>
        <v>414.69566948682615</v>
      </c>
      <c r="C141">
        <f t="shared" si="11"/>
        <v>30</v>
      </c>
      <c r="D141" s="26" t="e">
        <f>(#REF!*ReactionRateK4!C141)^3</f>
        <v>#REF!</v>
      </c>
      <c r="E141" s="4"/>
      <c r="F141" s="73">
        <f ca="1">IF(F$2=0,0,F$22*EXP(F$23/($B141+273)/RGas)*(OFFSET('Composition%'!$B111,0,F$13)*OFFSET('Composition%'!$B111,0,F$14)))-IF(F$2=2,0,OFFSET('Composition%'!$B111,0,F$17)*OFFSET('Composition%'!$B111,0,F$18)*(F$24*EXP(-F$25/($B141+273)/RGas)))+ReactionRateK3!F141</f>
        <v>3.7549410628869972E-3</v>
      </c>
      <c r="G141" s="73">
        <f ca="1">IF(G$2=0,0,G$22*EXP(G$23/($B141+273)/RGas)*(OFFSET('Composition%'!$B111,0,G$13)*OFFSET('Composition%'!$B111,0,G$14)))-IF(G$2=2,0,OFFSET('Composition%'!$B111,0,G$17)*OFFSET('Composition%'!$B111,0,G$18)*(G$24*EXP(-G$25/($B141+273)/RGas)))+ReactionRateK3!G141</f>
        <v>1.5272383722488678E-3</v>
      </c>
      <c r="H141" s="73">
        <f ca="1">IF(H$2=0,0,H$22*EXP(H$23/($B141+273)/RGas)*(OFFSET('Composition%'!$B111,0,H$13)*OFFSET('Composition%'!$B111,0,H$14)))-IF(H$2=2,0,OFFSET('Composition%'!$B111,0,H$17)*OFFSET('Composition%'!$B111,0,H$18)*(H$24*EXP(-H$25/($B141+273)/RGas)))+ReactionRateK3!H141</f>
        <v>-5.189470524827216E-6</v>
      </c>
      <c r="I141" s="73">
        <f ca="1">IF(I$2=0,0,I$22*EXP(I$23/($B141+273)/RGas)*(OFFSET('Composition%'!$B111,0,I$13)*OFFSET('Composition%'!$B111,0,I$14)))-IF(I$2=2,0,OFFSET('Composition%'!$B111,0,I$17)*OFFSET('Composition%'!$B111,0,I$18)*(I$24*EXP(-I$25/($B141+273)/RGas)))+ReactionRateK3!I141</f>
        <v>1.6123531803929767E-6</v>
      </c>
      <c r="J141" s="73"/>
      <c r="K141" s="73">
        <f ca="1">IF(K$2=0,0,K$22*EXP(K$23/($B141+273)/RGas)*(OFFSET('Composition%'!$B111,0,K$13)*OFFSET('Composition%'!$B111,0,K$14)))-IF(K$2=2,0,OFFSET('Composition%'!$B111,0,K$17)*OFFSET('Composition%'!$B111,0,K$18)*(K$24*EXP(-K$25/($B141+273)/RGas)))+ReactionRateK3!K141</f>
        <v>1.1224949936980807E-2</v>
      </c>
      <c r="L141" s="73">
        <f ca="1">IF(L$2=0,0,L$22*EXP(L$23/($B141+273)/RGas)*(OFFSET('Composition%'!$B111,0,L$13)*OFFSET('Composition%'!$B111,0,L$14)))-IF(L$2=2,0,OFFSET('Composition%'!$B111,0,L$17)*OFFSET('Composition%'!$B111,0,L$18)*(L$24*EXP(-L$25/($B141+273)/RGas)))+ReactionRateK3!L141</f>
        <v>-3.2225945279287125E-3</v>
      </c>
      <c r="M141" s="73">
        <f ca="1">IF(M$2=0,0,M$22*EXP(M$23/($B141+273)/RGas)*(OFFSET('Composition%'!$B111,0,M$13)*OFFSET('Composition%'!$B111,0,M$14)))-IF(M$2=2,0,OFFSET('Composition%'!$B111,0,M$17)*OFFSET('Composition%'!$B111,0,M$18)*(M$24*EXP(-M$25/($B141+273)/RGas)))+ReactionRateK3!M141</f>
        <v>0</v>
      </c>
      <c r="N141" s="73"/>
      <c r="O141" s="73">
        <f ca="1">IF(O$2=0,0,O$22*EXP(O$23/($B141+273)/RGas)*(OFFSET('Composition%'!$B111,0,O$13)*OFFSET('Composition%'!$B111,0,O$14)))-IF(O$2=2,0,OFFSET('Composition%'!$B111,0,O$17)*OFFSET('Composition%'!$B111,0,O$18)*(O$24*EXP(-O$25/($B141+273)/RGas)))+ReactionRateK3!O141</f>
        <v>0</v>
      </c>
      <c r="P141" s="73">
        <f ca="1">IF(P$2=0,0,P$22*EXP(P$23/($B141+273)/RGas)*(OFFSET('Composition%'!$B111,0,P$13)*OFFSET('Composition%'!$B111,0,P$14)))-IF(P$2=2,0,OFFSET('Composition%'!$B111,0,P$17)*OFFSET('Composition%'!$B111,0,P$18)*(P$24*EXP(-P$25/($B141+273)/RGas)))+ReactionRateK3!P141</f>
        <v>2.081041603501706E-2</v>
      </c>
      <c r="Q141" s="73">
        <f ca="1">IF(Q$2=0,0,Q$22*EXP(Q$23/($B141+273)/RGas)*(OFFSET('Composition%'!$B111,0,Q$13)*OFFSET('Composition%'!$B111,0,Q$14)))-IF(Q$2=2,0,OFFSET('Composition%'!$B111,0,Q$17)*OFFSET('Composition%'!$B111,0,Q$18)*(Q$24*EXP(-Q$25/($B141+273)/RGas)))+ReactionRateK3!Q141</f>
        <v>3.0372066398066022E-4</v>
      </c>
      <c r="R141" s="73">
        <f ca="1">IF(R$2=0,0,R$22*EXP(R$23/($B141+273)/RGas)*(OFFSET('Composition%'!$B111,0,R$13)*OFFSET('Composition%'!$B111,0,R$14)))-IF(R$2=2,0,OFFSET('Composition%'!$B111,0,R$17)*OFFSET('Composition%'!$B111,0,R$18)*(R$24*EXP(-R$25/($B141+273)/RGas)))+ReactionRateK3!R141</f>
        <v>1.213748691397243E-4</v>
      </c>
      <c r="S141" s="73"/>
      <c r="T141" s="73">
        <f ca="1">IF(T$2=0,0,T$22*EXP(T$23/($B141+273)/RGas)*(OFFSET('Composition%'!$B111,0,T$13)*OFFSET('Composition%'!$B111,0,T$14)))-IF(T$2=2,0,OFFSET('Composition%'!$B111,0,T$17)*OFFSET('Composition%'!$B111,0,T$18)*(T$24*EXP(-T$25/($B141+273)/RGas)))+ReactionRateK3!T141</f>
        <v>4.5005183750271977E-5</v>
      </c>
      <c r="U141" s="73">
        <f ca="1">IF(U$2=0,0,U$22*EXP(U$23/($B141+273)/RGas)*(OFFSET('Composition%'!$B111,0,U$13)*OFFSET('Composition%'!$B111,0,U$14)))-IF(U$2=2,0,OFFSET('Composition%'!$B111,0,U$17)*OFFSET('Composition%'!$B111,0,U$18)*(U$24*EXP(-U$25/($B141+273)/RGas)))+ReactionRateK3!U141</f>
        <v>1.1985200805214357E-7</v>
      </c>
      <c r="V141" s="73">
        <f ca="1">IF(V$2=0,0,V$22*EXP(V$23/($B141+273)/RGas)*(OFFSET('Composition%'!$B111,0,V$13)*OFFSET('Composition%'!$B111,0,V$14)))-IF(V$2=2,0,OFFSET('Composition%'!$B111,0,V$17)*OFFSET('Composition%'!$B111,0,V$18)*(V$24*EXP(-V$25/($B141+273)/RGas)))+ReactionRateK3!V141</f>
        <v>0</v>
      </c>
      <c r="W141" s="73">
        <f ca="1">IF(W$2=0,0,W$22*EXP(W$23/($B141+273)/RGas)*(OFFSET('Composition%'!$B111,0,W$13)*OFFSET('Composition%'!$B111,0,W$14)))-IF(W$2=2,0,OFFSET('Composition%'!$B111,0,W$17)*OFFSET('Composition%'!$B111,0,W$18)*(W$24*EXP(-W$25/($B141+273)/RGas)))+ReactionRateK3!W141</f>
        <v>0</v>
      </c>
      <c r="X141" s="73">
        <f ca="1">IF(X$2=0,0,X$22*EXP(X$23/($B141+273)/RGas)*(OFFSET('Composition%'!$B111,0,X$13)*OFFSET('Composition%'!$B111,0,X$14)))-IF(X$2=2,0,OFFSET('Composition%'!$B111,0,X$17)*OFFSET('Composition%'!$B111,0,X$18)*(X$24*EXP(-X$25/($B141+273)/RGas)))+ReactionRateK3!X141</f>
        <v>6.8505034524771237E-8</v>
      </c>
      <c r="Y141" s="73">
        <f ca="1">IF(Y$2=0,0,Y$22*EXP(Y$23/($B141+273)/RGas)*(OFFSET('Composition%'!$B111,0,Y$13)*OFFSET('Composition%'!$B111,0,Y$14)))-IF(Y$2=2,0,OFFSET('Composition%'!$B111,0,Y$17)*OFFSET('Composition%'!$B111,0,Y$18)*(Y$24*EXP(-Y$25/($B141+273)/RGas)))+ReactionRateK3!Y141</f>
        <v>3.3905942453047745E-9</v>
      </c>
      <c r="Z141" s="73">
        <f ca="1">IF(Z$2=0,0,Z$22*EXP(Z$23/($B141+273)/RGas)*(OFFSET('Composition%'!$B111,0,Z$13)*OFFSET('Composition%'!$B111,0,Z$14)))-IF(Z$2=2,0,OFFSET('Composition%'!$B111,0,Z$17)*OFFSET('Composition%'!$B111,0,Z$18)*(Z$24*EXP(-Z$25/($B141+273)/RGas)))+ReactionRateK3!Z141</f>
        <v>0</v>
      </c>
      <c r="AA141" s="73">
        <f ca="1">IF(AA$2=0,0,AA$22*EXP(AA$23/($B141+273)/RGas)*(OFFSET('Composition%'!$B111,0,AA$13)*OFFSET('Composition%'!$B111,0,AA$14)))-IF(AA$2=2,0,OFFSET('Composition%'!$B111,0,AA$17)*OFFSET('Composition%'!$B111,0,AA$18)*(AA$24*EXP(-AA$25/($B141+273)/RGas)))+ReactionRateK3!AA141</f>
        <v>0</v>
      </c>
      <c r="AB141" s="73">
        <f ca="1">IF(AB$2=0,0,AB$22*EXP(AB$23/($B141+273)/RGas)*(OFFSET('Composition%'!$B111,0,AB$13)*OFFSET('Composition%'!$B111,0,AB$14)))-IF(AB$2=2,0,OFFSET('Composition%'!$B111,0,AB$17)*OFFSET('Composition%'!$B111,0,AB$18)*(AB$24*EXP(-AB$25/($B141+273)/RGas)))+ReactionRateK3!AB141</f>
        <v>0</v>
      </c>
      <c r="AC141" s="73">
        <f ca="1">IF(AC$2=0,0,AC$22*EXP(AC$23/($B141+273)/RGas)*(OFFSET('Composition%'!$B111,0,AC$13)*OFFSET('Composition%'!$B111,0,AC$14)))-IF(AC$2=2,0,OFFSET('Composition%'!$B111,0,AC$17)*OFFSET('Composition%'!$B111,0,AC$18)*(AC$24*EXP(-AC$25/($B141+273)/RGas)))+ReactionRateK3!AC141</f>
        <v>0</v>
      </c>
      <c r="AD141" s="73">
        <f ca="1">IF(AD$2=0,0,AD$22*EXP(AD$23/($B141+273)/RGas)*(OFFSET('Composition%'!$B111,0,AD$13)*OFFSET('Composition%'!$B111,0,AD$14)))-IF(AD$2=2,0,OFFSET('Composition%'!$B111,0,AD$17)*OFFSET('Composition%'!$B111,0,AD$18)*(AD$24*EXP(-AD$25/($B141+273)/RGas)))+ReactionRateK3!AD141</f>
        <v>0</v>
      </c>
      <c r="AE141" s="73">
        <f ca="1">IF(AE$2=0,0,AE$22*EXP(AE$23/($B141+273)/RGas)*(OFFSET('Composition%'!$B111,0,AE$13)*OFFSET('Composition%'!$B111,0,AE$14)))-IF(AE$2=2,0,OFFSET('Composition%'!$B111,0,AE$17)*OFFSET('Composition%'!$B111,0,AE$18)*(AE$24*EXP(-AE$25/($B141+273)/RGas)))+ReactionRateK3!AE141</f>
        <v>0</v>
      </c>
      <c r="AF141" s="73"/>
      <c r="AG141" s="73">
        <f ca="1">IF(AG$2=0,0,AG$22*EXP(AG$23/($B141+273)/RGas)*(OFFSET('Composition%'!$B111,0,AG$13)*OFFSET('Composition%'!$B111,0,AG$14)))-IF(AG$2=2,0,OFFSET('Composition%'!$B111,0,AG$17)*OFFSET('Composition%'!$B111,0,AG$18)*(AG$24*EXP(-AG$25/($B141+273)/RGas)))+ReactionRateK3!AG141</f>
        <v>0</v>
      </c>
      <c r="AH141" s="73">
        <f ca="1">IF(AH$2=0,0,AH$22*EXP(AH$23/($B141+273)/RGas)*(OFFSET('Composition%'!$B111,0,AH$13)*OFFSET('Composition%'!$B111,0,AH$14)))-IF(AH$2=2,0,OFFSET('Composition%'!$B111,0,AH$17)*OFFSET('Composition%'!$B111,0,AH$18)*(AH$24*EXP(-AH$25/($B141+273)/RGas)))+ReactionRateK3!AH141</f>
        <v>0</v>
      </c>
      <c r="AI141" s="73">
        <f ca="1">IF(AI$2=0,0,AI$22*EXP(AI$23/($B141+273)/RGas)*(OFFSET('Composition%'!$B111,0,AI$13)*OFFSET('Composition%'!$B111,0,AI$14)))-IF(AI$2=2,0,OFFSET('Composition%'!$B111,0,AI$17)*OFFSET('Composition%'!$B111,0,AI$18)*(AI$24*EXP(-AI$25/($B141+273)/RGas)))+ReactionRateK3!AI141</f>
        <v>0</v>
      </c>
      <c r="AJ141" s="73">
        <f ca="1">IF(AJ$2=0,0,AJ$22*EXP(AJ$23/($B141+273)/RGas)*(OFFSET('Composition%'!$B111,0,AJ$13)*OFFSET('Composition%'!$B111,0,AJ$14)))-IF(AJ$2=2,0,OFFSET('Composition%'!$B111,0,AJ$17)*OFFSET('Composition%'!$B111,0,AJ$18)*(AJ$24*EXP(-AJ$25/($B141+273)/RGas)))+ReactionRateK3!AJ141</f>
        <v>0</v>
      </c>
      <c r="AK141" s="73">
        <f ca="1">IF(AK$2=0,0,AK$22*EXP(AK$23/($B141+273)/RGas)*(OFFSET('Composition%'!$B111,0,AK$13)*OFFSET('Composition%'!$B111,0,AK$14)))-IF(AK$2=2,0,OFFSET('Composition%'!$B111,0,AK$17)*OFFSET('Composition%'!$B111,0,AK$18)*(AK$24*EXP(-AK$25/($B141+273)/RGas)))+ReactionRateK3!AK141</f>
        <v>0</v>
      </c>
      <c r="AL141" s="73">
        <f ca="1">IF(AL$2=0,0,AL$22*EXP(AL$23/($B141+273)/RGas)*(OFFSET('Composition%'!$B111,0,AL$13)*OFFSET('Composition%'!$B111,0,AL$14)))-IF(AL$2=2,0,OFFSET('Composition%'!$B111,0,AL$17)*OFFSET('Composition%'!$B111,0,AL$18)*(AL$24*EXP(-AL$25/($B141+273)/RGas)))+ReactionRateK3!AL141</f>
        <v>0</v>
      </c>
      <c r="AM141" s="73"/>
      <c r="AN141" s="73">
        <f ca="1">IF(AN$2=0,0,AN$22*EXP(AN$23/($B141+273)/RGas)*(OFFSET('Composition%'!$B111,0,AN$13)*OFFSET('Composition%'!$B111,0,AN$14)))-IF(AN$2=2,0,OFFSET('Composition%'!$B111,0,AN$17)*OFFSET('Composition%'!$B111,0,AN$18)*(AN$24*EXP(-AN$25/($B141+273)/RGas)))+ReactionRateK3!AN141</f>
        <v>0</v>
      </c>
      <c r="AO141" s="73">
        <f ca="1">IF(AO$2=0,0,AO$22*EXP(AO$23/($B141+273)/RGas)*(OFFSET('Composition%'!$B111,0,AO$13)*OFFSET('Composition%'!$B111,0,AO$14)))-IF(AO$2=2,0,OFFSET('Composition%'!$B111,0,AO$17)*OFFSET('Composition%'!$B111,0,AO$18)*(AO$24*EXP(-AO$25/($B141+273)/RGas)))+ReactionRateK3!AO141</f>
        <v>0</v>
      </c>
      <c r="AP141" s="73">
        <f ca="1">IF(AP$2=0,0,AP$22*EXP(AP$23/($B141+273)/RGas)*(OFFSET('Composition%'!$B111,0,AP$13)*OFFSET('Composition%'!$B111,0,AP$14)))-IF(AP$2=2,0,OFFSET('Composition%'!$B111,0,AP$17)*OFFSET('Composition%'!$B111,0,AP$18)*(AP$24*EXP(-AP$25/($B141+273)/RGas)))+ReactionRateK3!AP141</f>
        <v>7.4391618161005583E-12</v>
      </c>
      <c r="AQ141" s="73">
        <f ca="1">IF(AQ$2=0,0,AQ$22*EXP(AQ$23/($B141+273)/RGas)*(OFFSET('Composition%'!$B111,0,AQ$13)*OFFSET('Composition%'!$B111,0,AQ$14)))-IF(AQ$2=2,0,OFFSET('Composition%'!$B111,0,AQ$17)*OFFSET('Composition%'!$B111,0,AQ$18)*(AQ$24*EXP(-AQ$25/($B141+273)/RGas)))+ReactionRateK3!AQ141</f>
        <v>0</v>
      </c>
      <c r="AR141" s="73">
        <f ca="1">IF(AR$2=0,0,AR$22*EXP(AR$23/($B141+273)/RGas)*(OFFSET('Composition%'!$B111,0,AR$13)*OFFSET('Composition%'!$B111,0,AR$14)))-IF(AR$2=2,0,OFFSET('Composition%'!$B111,0,AR$17)*OFFSET('Composition%'!$B111,0,AR$18)*(AR$24*EXP(-AR$25/($B141+273)/RGas)))+ReactionRateK3!AR141</f>
        <v>0</v>
      </c>
    </row>
    <row r="142" spans="1:44">
      <c r="A142" s="3">
        <f t="shared" si="12"/>
        <v>5.4999999999999885</v>
      </c>
      <c r="B142" s="19">
        <f ca="1">'Composition%'!B112</f>
        <v>414.70262229883673</v>
      </c>
      <c r="C142">
        <f t="shared" si="11"/>
        <v>30</v>
      </c>
      <c r="D142" s="26" t="e">
        <f>(#REF!*ReactionRateK4!C142)^3</f>
        <v>#REF!</v>
      </c>
      <c r="E142" s="4"/>
      <c r="F142" s="73">
        <f ca="1">IF(F$2=0,0,F$22*EXP(F$23/($B142+273)/RGas)*(OFFSET('Composition%'!$B112,0,F$13)*OFFSET('Composition%'!$B112,0,F$14)))-IF(F$2=2,0,OFFSET('Composition%'!$B112,0,F$17)*OFFSET('Composition%'!$B112,0,F$18)*(F$24*EXP(-F$25/($B142+273)/RGas)))+ReactionRateK3!F142</f>
        <v>3.7057544502696023E-3</v>
      </c>
      <c r="G142" s="73">
        <f ca="1">IF(G$2=0,0,G$22*EXP(G$23/($B142+273)/RGas)*(OFFSET('Composition%'!$B112,0,G$13)*OFFSET('Composition%'!$B112,0,G$14)))-IF(G$2=2,0,OFFSET('Composition%'!$B112,0,G$17)*OFFSET('Composition%'!$B112,0,G$18)*(G$24*EXP(-G$25/($B142+273)/RGas)))+ReactionRateK3!G142</f>
        <v>1.507867100806878E-3</v>
      </c>
      <c r="H142" s="73">
        <f ca="1">IF(H$2=0,0,H$22*EXP(H$23/($B142+273)/RGas)*(OFFSET('Composition%'!$B112,0,H$13)*OFFSET('Composition%'!$B112,0,H$14)))-IF(H$2=2,0,OFFSET('Composition%'!$B112,0,H$17)*OFFSET('Composition%'!$B112,0,H$18)*(H$24*EXP(-H$25/($B142+273)/RGas)))+ReactionRateK3!H142</f>
        <v>-5.1412540954419626E-6</v>
      </c>
      <c r="I142" s="73">
        <f ca="1">IF(I$2=0,0,I$22*EXP(I$23/($B142+273)/RGas)*(OFFSET('Composition%'!$B112,0,I$13)*OFFSET('Composition%'!$B112,0,I$14)))-IF(I$2=2,0,OFFSET('Composition%'!$B112,0,I$17)*OFFSET('Composition%'!$B112,0,I$18)*(I$24*EXP(-I$25/($B142+273)/RGas)))+ReactionRateK3!I142</f>
        <v>1.5123676955628101E-6</v>
      </c>
      <c r="J142" s="73"/>
      <c r="K142" s="73">
        <f ca="1">IF(K$2=0,0,K$22*EXP(K$23/($B142+273)/RGas)*(OFFSET('Composition%'!$B112,0,K$13)*OFFSET('Composition%'!$B112,0,K$14)))-IF(K$2=2,0,OFFSET('Composition%'!$B112,0,K$17)*OFFSET('Composition%'!$B112,0,K$18)*(K$24*EXP(-K$25/($B142+273)/RGas)))+ReactionRateK3!K142</f>
        <v>1.0915503159384016E-2</v>
      </c>
      <c r="L142" s="73">
        <f ca="1">IF(L$2=0,0,L$22*EXP(L$23/($B142+273)/RGas)*(OFFSET('Composition%'!$B112,0,L$13)*OFFSET('Composition%'!$B112,0,L$14)))-IF(L$2=2,0,OFFSET('Composition%'!$B112,0,L$17)*OFFSET('Composition%'!$B112,0,L$18)*(L$24*EXP(-L$25/($B142+273)/RGas)))+ReactionRateK3!L142</f>
        <v>-3.1843403762668687E-3</v>
      </c>
      <c r="M142" s="73">
        <f ca="1">IF(M$2=0,0,M$22*EXP(M$23/($B142+273)/RGas)*(OFFSET('Composition%'!$B112,0,M$13)*OFFSET('Composition%'!$B112,0,M$14)))-IF(M$2=2,0,OFFSET('Composition%'!$B112,0,M$17)*OFFSET('Composition%'!$B112,0,M$18)*(M$24*EXP(-M$25/($B142+273)/RGas)))+ReactionRateK3!M142</f>
        <v>0</v>
      </c>
      <c r="N142" s="73"/>
      <c r="O142" s="73">
        <f ca="1">IF(O$2=0,0,O$22*EXP(O$23/($B142+273)/RGas)*(OFFSET('Composition%'!$B112,0,O$13)*OFFSET('Composition%'!$B112,0,O$14)))-IF(O$2=2,0,OFFSET('Composition%'!$B112,0,O$17)*OFFSET('Composition%'!$B112,0,O$18)*(O$24*EXP(-O$25/($B142+273)/RGas)))+ReactionRateK3!O142</f>
        <v>0</v>
      </c>
      <c r="P142" s="73">
        <f ca="1">IF(P$2=0,0,P$22*EXP(P$23/($B142+273)/RGas)*(OFFSET('Composition%'!$B112,0,P$13)*OFFSET('Composition%'!$B112,0,P$14)))-IF(P$2=2,0,OFFSET('Composition%'!$B112,0,P$17)*OFFSET('Composition%'!$B112,0,P$18)*(P$24*EXP(-P$25/($B142+273)/RGas)))+ReactionRateK3!P142</f>
        <v>2.0616924054952433E-2</v>
      </c>
      <c r="Q142" s="73">
        <f ca="1">IF(Q$2=0,0,Q$22*EXP(Q$23/($B142+273)/RGas)*(OFFSET('Composition%'!$B112,0,Q$13)*OFFSET('Composition%'!$B112,0,Q$14)))-IF(Q$2=2,0,OFFSET('Composition%'!$B112,0,Q$17)*OFFSET('Composition%'!$B112,0,Q$18)*(Q$24*EXP(-Q$25/($B142+273)/RGas)))+ReactionRateK3!Q142</f>
        <v>3.0502890200822017E-4</v>
      </c>
      <c r="R142" s="73">
        <f ca="1">IF(R$2=0,0,R$22*EXP(R$23/($B142+273)/RGas)*(OFFSET('Composition%'!$B112,0,R$13)*OFFSET('Composition%'!$B112,0,R$14)))-IF(R$2=2,0,OFFSET('Composition%'!$B112,0,R$17)*OFFSET('Composition%'!$B112,0,R$18)*(R$24*EXP(-R$25/($B142+273)/RGas)))+ReactionRateK3!R142</f>
        <v>1.2292694247296318E-4</v>
      </c>
      <c r="S142" s="73"/>
      <c r="T142" s="73">
        <f ca="1">IF(T$2=0,0,T$22*EXP(T$23/($B142+273)/RGas)*(OFFSET('Composition%'!$B112,0,T$13)*OFFSET('Composition%'!$B112,0,T$14)))-IF(T$2=2,0,OFFSET('Composition%'!$B112,0,T$17)*OFFSET('Composition%'!$B112,0,T$18)*(T$24*EXP(-T$25/($B142+273)/RGas)))+ReactionRateK3!T142</f>
        <v>4.2192774258745502E-5</v>
      </c>
      <c r="U142" s="73">
        <f ca="1">IF(U$2=0,0,U$22*EXP(U$23/($B142+273)/RGas)*(OFFSET('Composition%'!$B112,0,U$13)*OFFSET('Composition%'!$B112,0,U$14)))-IF(U$2=2,0,OFFSET('Composition%'!$B112,0,U$17)*OFFSET('Composition%'!$B112,0,U$18)*(U$24*EXP(-U$25/($B142+273)/RGas)))+ReactionRateK3!U142</f>
        <v>1.076028265337721E-7</v>
      </c>
      <c r="V142" s="73">
        <f ca="1">IF(V$2=0,0,V$22*EXP(V$23/($B142+273)/RGas)*(OFFSET('Composition%'!$B112,0,V$13)*OFFSET('Composition%'!$B112,0,V$14)))-IF(V$2=2,0,OFFSET('Composition%'!$B112,0,V$17)*OFFSET('Composition%'!$B112,0,V$18)*(V$24*EXP(-V$25/($B142+273)/RGas)))+ReactionRateK3!V142</f>
        <v>0</v>
      </c>
      <c r="W142" s="73">
        <f ca="1">IF(W$2=0,0,W$22*EXP(W$23/($B142+273)/RGas)*(OFFSET('Composition%'!$B112,0,W$13)*OFFSET('Composition%'!$B112,0,W$14)))-IF(W$2=2,0,OFFSET('Composition%'!$B112,0,W$17)*OFFSET('Composition%'!$B112,0,W$18)*(W$24*EXP(-W$25/($B142+273)/RGas)))+ReactionRateK3!W142</f>
        <v>0</v>
      </c>
      <c r="X142" s="73">
        <f ca="1">IF(X$2=0,0,X$22*EXP(X$23/($B142+273)/RGas)*(OFFSET('Composition%'!$B112,0,X$13)*OFFSET('Composition%'!$B112,0,X$14)))-IF(X$2=2,0,OFFSET('Composition%'!$B112,0,X$17)*OFFSET('Composition%'!$B112,0,X$18)*(X$24*EXP(-X$25/($B142+273)/RGas)))+ReactionRateK3!X142</f>
        <v>6.8503334140379295E-8</v>
      </c>
      <c r="Y142" s="73">
        <f ca="1">IF(Y$2=0,0,Y$22*EXP(Y$23/($B142+273)/RGas)*(OFFSET('Composition%'!$B112,0,Y$13)*OFFSET('Composition%'!$B112,0,Y$14)))-IF(Y$2=2,0,OFFSET('Composition%'!$B112,0,Y$17)*OFFSET('Composition%'!$B112,0,Y$18)*(Y$24*EXP(-Y$25/($B142+273)/RGas)))+ReactionRateK3!Y142</f>
        <v>3.3905100863291005E-9</v>
      </c>
      <c r="Z142" s="73">
        <f ca="1">IF(Z$2=0,0,Z$22*EXP(Z$23/($B142+273)/RGas)*(OFFSET('Composition%'!$B112,0,Z$13)*OFFSET('Composition%'!$B112,0,Z$14)))-IF(Z$2=2,0,OFFSET('Composition%'!$B112,0,Z$17)*OFFSET('Composition%'!$B112,0,Z$18)*(Z$24*EXP(-Z$25/($B142+273)/RGas)))+ReactionRateK3!Z142</f>
        <v>0</v>
      </c>
      <c r="AA142" s="73">
        <f ca="1">IF(AA$2=0,0,AA$22*EXP(AA$23/($B142+273)/RGas)*(OFFSET('Composition%'!$B112,0,AA$13)*OFFSET('Composition%'!$B112,0,AA$14)))-IF(AA$2=2,0,OFFSET('Composition%'!$B112,0,AA$17)*OFFSET('Composition%'!$B112,0,AA$18)*(AA$24*EXP(-AA$25/($B142+273)/RGas)))+ReactionRateK3!AA142</f>
        <v>0</v>
      </c>
      <c r="AB142" s="73">
        <f ca="1">IF(AB$2=0,0,AB$22*EXP(AB$23/($B142+273)/RGas)*(OFFSET('Composition%'!$B112,0,AB$13)*OFFSET('Composition%'!$B112,0,AB$14)))-IF(AB$2=2,0,OFFSET('Composition%'!$B112,0,AB$17)*OFFSET('Composition%'!$B112,0,AB$18)*(AB$24*EXP(-AB$25/($B142+273)/RGas)))+ReactionRateK3!AB142</f>
        <v>0</v>
      </c>
      <c r="AC142" s="73">
        <f ca="1">IF(AC$2=0,0,AC$22*EXP(AC$23/($B142+273)/RGas)*(OFFSET('Composition%'!$B112,0,AC$13)*OFFSET('Composition%'!$B112,0,AC$14)))-IF(AC$2=2,0,OFFSET('Composition%'!$B112,0,AC$17)*OFFSET('Composition%'!$B112,0,AC$18)*(AC$24*EXP(-AC$25/($B142+273)/RGas)))+ReactionRateK3!AC142</f>
        <v>0</v>
      </c>
      <c r="AD142" s="73">
        <f ca="1">IF(AD$2=0,0,AD$22*EXP(AD$23/($B142+273)/RGas)*(OFFSET('Composition%'!$B112,0,AD$13)*OFFSET('Composition%'!$B112,0,AD$14)))-IF(AD$2=2,0,OFFSET('Composition%'!$B112,0,AD$17)*OFFSET('Composition%'!$B112,0,AD$18)*(AD$24*EXP(-AD$25/($B142+273)/RGas)))+ReactionRateK3!AD142</f>
        <v>0</v>
      </c>
      <c r="AE142" s="73">
        <f ca="1">IF(AE$2=0,0,AE$22*EXP(AE$23/($B142+273)/RGas)*(OFFSET('Composition%'!$B112,0,AE$13)*OFFSET('Composition%'!$B112,0,AE$14)))-IF(AE$2=2,0,OFFSET('Composition%'!$B112,0,AE$17)*OFFSET('Composition%'!$B112,0,AE$18)*(AE$24*EXP(-AE$25/($B142+273)/RGas)))+ReactionRateK3!AE142</f>
        <v>0</v>
      </c>
      <c r="AF142" s="73"/>
      <c r="AG142" s="73">
        <f ca="1">IF(AG$2=0,0,AG$22*EXP(AG$23/($B142+273)/RGas)*(OFFSET('Composition%'!$B112,0,AG$13)*OFFSET('Composition%'!$B112,0,AG$14)))-IF(AG$2=2,0,OFFSET('Composition%'!$B112,0,AG$17)*OFFSET('Composition%'!$B112,0,AG$18)*(AG$24*EXP(-AG$25/($B142+273)/RGas)))+ReactionRateK3!AG142</f>
        <v>0</v>
      </c>
      <c r="AH142" s="73">
        <f ca="1">IF(AH$2=0,0,AH$22*EXP(AH$23/($B142+273)/RGas)*(OFFSET('Composition%'!$B112,0,AH$13)*OFFSET('Composition%'!$B112,0,AH$14)))-IF(AH$2=2,0,OFFSET('Composition%'!$B112,0,AH$17)*OFFSET('Composition%'!$B112,0,AH$18)*(AH$24*EXP(-AH$25/($B142+273)/RGas)))+ReactionRateK3!AH142</f>
        <v>0</v>
      </c>
      <c r="AI142" s="73">
        <f ca="1">IF(AI$2=0,0,AI$22*EXP(AI$23/($B142+273)/RGas)*(OFFSET('Composition%'!$B112,0,AI$13)*OFFSET('Composition%'!$B112,0,AI$14)))-IF(AI$2=2,0,OFFSET('Composition%'!$B112,0,AI$17)*OFFSET('Composition%'!$B112,0,AI$18)*(AI$24*EXP(-AI$25/($B142+273)/RGas)))+ReactionRateK3!AI142</f>
        <v>0</v>
      </c>
      <c r="AJ142" s="73">
        <f ca="1">IF(AJ$2=0,0,AJ$22*EXP(AJ$23/($B142+273)/RGas)*(OFFSET('Composition%'!$B112,0,AJ$13)*OFFSET('Composition%'!$B112,0,AJ$14)))-IF(AJ$2=2,0,OFFSET('Composition%'!$B112,0,AJ$17)*OFFSET('Composition%'!$B112,0,AJ$18)*(AJ$24*EXP(-AJ$25/($B142+273)/RGas)))+ReactionRateK3!AJ142</f>
        <v>0</v>
      </c>
      <c r="AK142" s="73">
        <f ca="1">IF(AK$2=0,0,AK$22*EXP(AK$23/($B142+273)/RGas)*(OFFSET('Composition%'!$B112,0,AK$13)*OFFSET('Composition%'!$B112,0,AK$14)))-IF(AK$2=2,0,OFFSET('Composition%'!$B112,0,AK$17)*OFFSET('Composition%'!$B112,0,AK$18)*(AK$24*EXP(-AK$25/($B142+273)/RGas)))+ReactionRateK3!AK142</f>
        <v>0</v>
      </c>
      <c r="AL142" s="73">
        <f ca="1">IF(AL$2=0,0,AL$22*EXP(AL$23/($B142+273)/RGas)*(OFFSET('Composition%'!$B112,0,AL$13)*OFFSET('Composition%'!$B112,0,AL$14)))-IF(AL$2=2,0,OFFSET('Composition%'!$B112,0,AL$17)*OFFSET('Composition%'!$B112,0,AL$18)*(AL$24*EXP(-AL$25/($B142+273)/RGas)))+ReactionRateK3!AL142</f>
        <v>0</v>
      </c>
      <c r="AM142" s="73"/>
      <c r="AN142" s="73">
        <f ca="1">IF(AN$2=0,0,AN$22*EXP(AN$23/($B142+273)/RGas)*(OFFSET('Composition%'!$B112,0,AN$13)*OFFSET('Composition%'!$B112,0,AN$14)))-IF(AN$2=2,0,OFFSET('Composition%'!$B112,0,AN$17)*OFFSET('Composition%'!$B112,0,AN$18)*(AN$24*EXP(-AN$25/($B142+273)/RGas)))+ReactionRateK3!AN142</f>
        <v>0</v>
      </c>
      <c r="AO142" s="73">
        <f ca="1">IF(AO$2=0,0,AO$22*EXP(AO$23/($B142+273)/RGas)*(OFFSET('Composition%'!$B112,0,AO$13)*OFFSET('Composition%'!$B112,0,AO$14)))-IF(AO$2=2,0,OFFSET('Composition%'!$B112,0,AO$17)*OFFSET('Composition%'!$B112,0,AO$18)*(AO$24*EXP(-AO$25/($B142+273)/RGas)))+ReactionRateK3!AO142</f>
        <v>0</v>
      </c>
      <c r="AP142" s="73">
        <f ca="1">IF(AP$2=0,0,AP$22*EXP(AP$23/($B142+273)/RGas)*(OFFSET('Composition%'!$B112,0,AP$13)*OFFSET('Composition%'!$B112,0,AP$14)))-IF(AP$2=2,0,OFFSET('Composition%'!$B112,0,AP$17)*OFFSET('Composition%'!$B112,0,AP$18)*(AP$24*EXP(-AP$25/($B142+273)/RGas)))+ReactionRateK3!AP142</f>
        <v>7.4391665050614173E-12</v>
      </c>
      <c r="AQ142" s="73">
        <f ca="1">IF(AQ$2=0,0,AQ$22*EXP(AQ$23/($B142+273)/RGas)*(OFFSET('Composition%'!$B112,0,AQ$13)*OFFSET('Composition%'!$B112,0,AQ$14)))-IF(AQ$2=2,0,OFFSET('Composition%'!$B112,0,AQ$17)*OFFSET('Composition%'!$B112,0,AQ$18)*(AQ$24*EXP(-AQ$25/($B142+273)/RGas)))+ReactionRateK3!AQ142</f>
        <v>0</v>
      </c>
      <c r="AR142" s="73">
        <f ca="1">IF(AR$2=0,0,AR$22*EXP(AR$23/($B142+273)/RGas)*(OFFSET('Composition%'!$B112,0,AR$13)*OFFSET('Composition%'!$B112,0,AR$14)))-IF(AR$2=2,0,OFFSET('Composition%'!$B112,0,AR$17)*OFFSET('Composition%'!$B112,0,AR$18)*(AR$24*EXP(-AR$25/($B142+273)/RGas)))+ReactionRateK3!AR142</f>
        <v>0</v>
      </c>
    </row>
    <row r="143" spans="1:44">
      <c r="A143" s="3">
        <f t="shared" si="12"/>
        <v>5.5499999999999883</v>
      </c>
      <c r="B143" s="19">
        <f ca="1">'Composition%'!B113</f>
        <v>414.70956024870861</v>
      </c>
      <c r="C143">
        <f t="shared" si="11"/>
        <v>30</v>
      </c>
      <c r="D143" s="26" t="e">
        <f>(#REF!*ReactionRateK4!C143)^3</f>
        <v>#REF!</v>
      </c>
      <c r="E143" s="4"/>
      <c r="F143" s="73">
        <f ca="1">IF(F$2=0,0,F$22*EXP(F$23/($B143+273)/RGas)*(OFFSET('Composition%'!$B113,0,F$13)*OFFSET('Composition%'!$B113,0,F$14)))-IF(F$2=2,0,OFFSET('Composition%'!$B113,0,F$17)*OFFSET('Composition%'!$B113,0,F$18)*(F$24*EXP(-F$25/($B143+273)/RGas)))+ReactionRateK3!F143</f>
        <v>3.6574971212568978E-3</v>
      </c>
      <c r="G143" s="73">
        <f ca="1">IF(G$2=0,0,G$22*EXP(G$23/($B143+273)/RGas)*(OFFSET('Composition%'!$B113,0,G$13)*OFFSET('Composition%'!$B113,0,G$14)))-IF(G$2=2,0,OFFSET('Composition%'!$B113,0,G$17)*OFFSET('Composition%'!$B113,0,G$18)*(G$24*EXP(-G$25/($B143+273)/RGas)))+ReactionRateK3!G143</f>
        <v>1.4888379233819336E-3</v>
      </c>
      <c r="H143" s="73">
        <f ca="1">IF(H$2=0,0,H$22*EXP(H$23/($B143+273)/RGas)*(OFFSET('Composition%'!$B113,0,H$13)*OFFSET('Composition%'!$B113,0,H$14)))-IF(H$2=2,0,OFFSET('Composition%'!$B113,0,H$17)*OFFSET('Composition%'!$B113,0,H$18)*(H$24*EXP(-H$25/($B143+273)/RGas)))+ReactionRateK3!H143</f>
        <v>-5.093203504662255E-6</v>
      </c>
      <c r="I143" s="73">
        <f ca="1">IF(I$2=0,0,I$22*EXP(I$23/($B143+273)/RGas)*(OFFSET('Composition%'!$B113,0,I$13)*OFFSET('Composition%'!$B113,0,I$14)))-IF(I$2=2,0,OFFSET('Composition%'!$B113,0,I$17)*OFFSET('Composition%'!$B113,0,I$18)*(I$24*EXP(-I$25/($B143+273)/RGas)))+ReactionRateK3!I143</f>
        <v>1.4191201594785246E-6</v>
      </c>
      <c r="J143" s="73"/>
      <c r="K143" s="73">
        <f ca="1">IF(K$2=0,0,K$22*EXP(K$23/($B143+273)/RGas)*(OFFSET('Composition%'!$B113,0,K$13)*OFFSET('Composition%'!$B113,0,K$14)))-IF(K$2=2,0,OFFSET('Composition%'!$B113,0,K$17)*OFFSET('Composition%'!$B113,0,K$18)*(K$24*EXP(-K$25/($B143+273)/RGas)))+ReactionRateK3!K143</f>
        <v>1.0612173211703194E-2</v>
      </c>
      <c r="L143" s="73">
        <f ca="1">IF(L$2=0,0,L$22*EXP(L$23/($B143+273)/RGas)*(OFFSET('Composition%'!$B113,0,L$13)*OFFSET('Composition%'!$B113,0,L$14)))-IF(L$2=2,0,OFFSET('Composition%'!$B113,0,L$17)*OFFSET('Composition%'!$B113,0,L$18)*(L$24*EXP(-L$25/($B143+273)/RGas)))+ReactionRateK3!L143</f>
        <v>-3.1459930825647976E-3</v>
      </c>
      <c r="M143" s="73">
        <f ca="1">IF(M$2=0,0,M$22*EXP(M$23/($B143+273)/RGas)*(OFFSET('Composition%'!$B113,0,M$13)*OFFSET('Composition%'!$B113,0,M$14)))-IF(M$2=2,0,OFFSET('Composition%'!$B113,0,M$17)*OFFSET('Composition%'!$B113,0,M$18)*(M$24*EXP(-M$25/($B143+273)/RGas)))+ReactionRateK3!M143</f>
        <v>0</v>
      </c>
      <c r="N143" s="73"/>
      <c r="O143" s="73">
        <f ca="1">IF(O$2=0,0,O$22*EXP(O$23/($B143+273)/RGas)*(OFFSET('Composition%'!$B113,0,O$13)*OFFSET('Composition%'!$B113,0,O$14)))-IF(O$2=2,0,OFFSET('Composition%'!$B113,0,O$17)*OFFSET('Composition%'!$B113,0,O$18)*(O$24*EXP(-O$25/($B143+273)/RGas)))+ReactionRateK3!O143</f>
        <v>0</v>
      </c>
      <c r="P143" s="73">
        <f ca="1">IF(P$2=0,0,P$22*EXP(P$23/($B143+273)/RGas)*(OFFSET('Composition%'!$B113,0,P$13)*OFFSET('Composition%'!$B113,0,P$14)))-IF(P$2=2,0,OFFSET('Composition%'!$B113,0,P$17)*OFFSET('Composition%'!$B113,0,P$18)*(P$24*EXP(-P$25/($B143+273)/RGas)))+ReactionRateK3!P143</f>
        <v>2.042410846570715E-2</v>
      </c>
      <c r="Q143" s="73">
        <f ca="1">IF(Q$2=0,0,Q$22*EXP(Q$23/($B143+273)/RGas)*(OFFSET('Composition%'!$B113,0,Q$13)*OFFSET('Composition%'!$B113,0,Q$14)))-IF(Q$2=2,0,OFFSET('Composition%'!$B113,0,Q$17)*OFFSET('Composition%'!$B113,0,Q$18)*(Q$24*EXP(-Q$25/($B143+273)/RGas)))+ReactionRateK3!Q143</f>
        <v>3.0630049498551451E-4</v>
      </c>
      <c r="R143" s="73">
        <f ca="1">IF(R$2=0,0,R$22*EXP(R$23/($B143+273)/RGas)*(OFFSET('Composition%'!$B113,0,R$13)*OFFSET('Composition%'!$B113,0,R$14)))-IF(R$2=2,0,OFFSET('Composition%'!$B113,0,R$17)*OFFSET('Composition%'!$B113,0,R$18)*(R$24*EXP(-R$25/($B143+273)/RGas)))+ReactionRateK3!R143</f>
        <v>1.2447012988401257E-4</v>
      </c>
      <c r="S143" s="73"/>
      <c r="T143" s="73">
        <f ca="1">IF(T$2=0,0,T$22*EXP(T$23/($B143+273)/RGas)*(OFFSET('Composition%'!$B113,0,T$13)*OFFSET('Composition%'!$B113,0,T$14)))-IF(T$2=2,0,OFFSET('Composition%'!$B113,0,T$17)*OFFSET('Composition%'!$B113,0,T$18)*(T$24*EXP(-T$25/($B143+273)/RGas)))+ReactionRateK3!T143</f>
        <v>3.957515090346524E-5</v>
      </c>
      <c r="U143" s="73">
        <f ca="1">IF(U$2=0,0,U$22*EXP(U$23/($B143+273)/RGas)*(OFFSET('Composition%'!$B113,0,U$13)*OFFSET('Composition%'!$B113,0,U$14)))-IF(U$2=2,0,OFFSET('Composition%'!$B113,0,U$17)*OFFSET('Composition%'!$B113,0,U$18)*(U$24*EXP(-U$25/($B143+273)/RGas)))+ReactionRateK3!U143</f>
        <v>9.6606025165105247E-8</v>
      </c>
      <c r="V143" s="73">
        <f ca="1">IF(V$2=0,0,V$22*EXP(V$23/($B143+273)/RGas)*(OFFSET('Composition%'!$B113,0,V$13)*OFFSET('Composition%'!$B113,0,V$14)))-IF(V$2=2,0,OFFSET('Composition%'!$B113,0,V$17)*OFFSET('Composition%'!$B113,0,V$18)*(V$24*EXP(-V$25/($B143+273)/RGas)))+ReactionRateK3!V143</f>
        <v>0</v>
      </c>
      <c r="W143" s="73">
        <f ca="1">IF(W$2=0,0,W$22*EXP(W$23/($B143+273)/RGas)*(OFFSET('Composition%'!$B113,0,W$13)*OFFSET('Composition%'!$B113,0,W$14)))-IF(W$2=2,0,OFFSET('Composition%'!$B113,0,W$17)*OFFSET('Composition%'!$B113,0,W$18)*(W$24*EXP(-W$25/($B143+273)/RGas)))+ReactionRateK3!W143</f>
        <v>0</v>
      </c>
      <c r="X143" s="73">
        <f ca="1">IF(X$2=0,0,X$22*EXP(X$23/($B143+273)/RGas)*(OFFSET('Composition%'!$B113,0,X$13)*OFFSET('Composition%'!$B113,0,X$14)))-IF(X$2=2,0,OFFSET('Composition%'!$B113,0,X$17)*OFFSET('Composition%'!$B113,0,X$18)*(X$24*EXP(-X$25/($B143+273)/RGas)))+ReactionRateK3!X143</f>
        <v>6.8501740747918482E-8</v>
      </c>
      <c r="Y143" s="73">
        <f ca="1">IF(Y$2=0,0,Y$22*EXP(Y$23/($B143+273)/RGas)*(OFFSET('Composition%'!$B113,0,Y$13)*OFFSET('Composition%'!$B113,0,Y$14)))-IF(Y$2=2,0,OFFSET('Composition%'!$B113,0,Y$17)*OFFSET('Composition%'!$B113,0,Y$18)*(Y$24*EXP(-Y$25/($B143+273)/RGas)))+ReactionRateK3!Y143</f>
        <v>3.3904312228215403E-9</v>
      </c>
      <c r="Z143" s="73">
        <f ca="1">IF(Z$2=0,0,Z$22*EXP(Z$23/($B143+273)/RGas)*(OFFSET('Composition%'!$B113,0,Z$13)*OFFSET('Composition%'!$B113,0,Z$14)))-IF(Z$2=2,0,OFFSET('Composition%'!$B113,0,Z$17)*OFFSET('Composition%'!$B113,0,Z$18)*(Z$24*EXP(-Z$25/($B143+273)/RGas)))+ReactionRateK3!Z143</f>
        <v>0</v>
      </c>
      <c r="AA143" s="73">
        <f ca="1">IF(AA$2=0,0,AA$22*EXP(AA$23/($B143+273)/RGas)*(OFFSET('Composition%'!$B113,0,AA$13)*OFFSET('Composition%'!$B113,0,AA$14)))-IF(AA$2=2,0,OFFSET('Composition%'!$B113,0,AA$17)*OFFSET('Composition%'!$B113,0,AA$18)*(AA$24*EXP(-AA$25/($B143+273)/RGas)))+ReactionRateK3!AA143</f>
        <v>0</v>
      </c>
      <c r="AB143" s="73">
        <f ca="1">IF(AB$2=0,0,AB$22*EXP(AB$23/($B143+273)/RGas)*(OFFSET('Composition%'!$B113,0,AB$13)*OFFSET('Composition%'!$B113,0,AB$14)))-IF(AB$2=2,0,OFFSET('Composition%'!$B113,0,AB$17)*OFFSET('Composition%'!$B113,0,AB$18)*(AB$24*EXP(-AB$25/($B143+273)/RGas)))+ReactionRateK3!AB143</f>
        <v>0</v>
      </c>
      <c r="AC143" s="73">
        <f ca="1">IF(AC$2=0,0,AC$22*EXP(AC$23/($B143+273)/RGas)*(OFFSET('Composition%'!$B113,0,AC$13)*OFFSET('Composition%'!$B113,0,AC$14)))-IF(AC$2=2,0,OFFSET('Composition%'!$B113,0,AC$17)*OFFSET('Composition%'!$B113,0,AC$18)*(AC$24*EXP(-AC$25/($B143+273)/RGas)))+ReactionRateK3!AC143</f>
        <v>0</v>
      </c>
      <c r="AD143" s="73">
        <f ca="1">IF(AD$2=0,0,AD$22*EXP(AD$23/($B143+273)/RGas)*(OFFSET('Composition%'!$B113,0,AD$13)*OFFSET('Composition%'!$B113,0,AD$14)))-IF(AD$2=2,0,OFFSET('Composition%'!$B113,0,AD$17)*OFFSET('Composition%'!$B113,0,AD$18)*(AD$24*EXP(-AD$25/($B143+273)/RGas)))+ReactionRateK3!AD143</f>
        <v>0</v>
      </c>
      <c r="AE143" s="73">
        <f ca="1">IF(AE$2=0,0,AE$22*EXP(AE$23/($B143+273)/RGas)*(OFFSET('Composition%'!$B113,0,AE$13)*OFFSET('Composition%'!$B113,0,AE$14)))-IF(AE$2=2,0,OFFSET('Composition%'!$B113,0,AE$17)*OFFSET('Composition%'!$B113,0,AE$18)*(AE$24*EXP(-AE$25/($B143+273)/RGas)))+ReactionRateK3!AE143</f>
        <v>0</v>
      </c>
      <c r="AF143" s="73"/>
      <c r="AG143" s="73">
        <f ca="1">IF(AG$2=0,0,AG$22*EXP(AG$23/($B143+273)/RGas)*(OFFSET('Composition%'!$B113,0,AG$13)*OFFSET('Composition%'!$B113,0,AG$14)))-IF(AG$2=2,0,OFFSET('Composition%'!$B113,0,AG$17)*OFFSET('Composition%'!$B113,0,AG$18)*(AG$24*EXP(-AG$25/($B143+273)/RGas)))+ReactionRateK3!AG143</f>
        <v>0</v>
      </c>
      <c r="AH143" s="73">
        <f ca="1">IF(AH$2=0,0,AH$22*EXP(AH$23/($B143+273)/RGas)*(OFFSET('Composition%'!$B113,0,AH$13)*OFFSET('Composition%'!$B113,0,AH$14)))-IF(AH$2=2,0,OFFSET('Composition%'!$B113,0,AH$17)*OFFSET('Composition%'!$B113,0,AH$18)*(AH$24*EXP(-AH$25/($B143+273)/RGas)))+ReactionRateK3!AH143</f>
        <v>0</v>
      </c>
      <c r="AI143" s="73">
        <f ca="1">IF(AI$2=0,0,AI$22*EXP(AI$23/($B143+273)/RGas)*(OFFSET('Composition%'!$B113,0,AI$13)*OFFSET('Composition%'!$B113,0,AI$14)))-IF(AI$2=2,0,OFFSET('Composition%'!$B113,0,AI$17)*OFFSET('Composition%'!$B113,0,AI$18)*(AI$24*EXP(-AI$25/($B143+273)/RGas)))+ReactionRateK3!AI143</f>
        <v>0</v>
      </c>
      <c r="AJ143" s="73">
        <f ca="1">IF(AJ$2=0,0,AJ$22*EXP(AJ$23/($B143+273)/RGas)*(OFFSET('Composition%'!$B113,0,AJ$13)*OFFSET('Composition%'!$B113,0,AJ$14)))-IF(AJ$2=2,0,OFFSET('Composition%'!$B113,0,AJ$17)*OFFSET('Composition%'!$B113,0,AJ$18)*(AJ$24*EXP(-AJ$25/($B143+273)/RGas)))+ReactionRateK3!AJ143</f>
        <v>0</v>
      </c>
      <c r="AK143" s="73">
        <f ca="1">IF(AK$2=0,0,AK$22*EXP(AK$23/($B143+273)/RGas)*(OFFSET('Composition%'!$B113,0,AK$13)*OFFSET('Composition%'!$B113,0,AK$14)))-IF(AK$2=2,0,OFFSET('Composition%'!$B113,0,AK$17)*OFFSET('Composition%'!$B113,0,AK$18)*(AK$24*EXP(-AK$25/($B143+273)/RGas)))+ReactionRateK3!AK143</f>
        <v>0</v>
      </c>
      <c r="AL143" s="73">
        <f ca="1">IF(AL$2=0,0,AL$22*EXP(AL$23/($B143+273)/RGas)*(OFFSET('Composition%'!$B113,0,AL$13)*OFFSET('Composition%'!$B113,0,AL$14)))-IF(AL$2=2,0,OFFSET('Composition%'!$B113,0,AL$17)*OFFSET('Composition%'!$B113,0,AL$18)*(AL$24*EXP(-AL$25/($B143+273)/RGas)))+ReactionRateK3!AL143</f>
        <v>0</v>
      </c>
      <c r="AM143" s="73"/>
      <c r="AN143" s="73">
        <f ca="1">IF(AN$2=0,0,AN$22*EXP(AN$23/($B143+273)/RGas)*(OFFSET('Composition%'!$B113,0,AN$13)*OFFSET('Composition%'!$B113,0,AN$14)))-IF(AN$2=2,0,OFFSET('Composition%'!$B113,0,AN$17)*OFFSET('Composition%'!$B113,0,AN$18)*(AN$24*EXP(-AN$25/($B143+273)/RGas)))+ReactionRateK3!AN143</f>
        <v>0</v>
      </c>
      <c r="AO143" s="73">
        <f ca="1">IF(AO$2=0,0,AO$22*EXP(AO$23/($B143+273)/RGas)*(OFFSET('Composition%'!$B113,0,AO$13)*OFFSET('Composition%'!$B113,0,AO$14)))-IF(AO$2=2,0,OFFSET('Composition%'!$B113,0,AO$17)*OFFSET('Composition%'!$B113,0,AO$18)*(AO$24*EXP(-AO$25/($B143+273)/RGas)))+ReactionRateK3!AO143</f>
        <v>0</v>
      </c>
      <c r="AP143" s="73">
        <f ca="1">IF(AP$2=0,0,AP$22*EXP(AP$23/($B143+273)/RGas)*(OFFSET('Composition%'!$B113,0,AP$13)*OFFSET('Composition%'!$B113,0,AP$14)))-IF(AP$2=2,0,OFFSET('Composition%'!$B113,0,AP$17)*OFFSET('Composition%'!$B113,0,AP$18)*(AP$24*EXP(-AP$25/($B143+273)/RGas)))+ReactionRateK3!AP143</f>
        <v>7.439170681874644E-12</v>
      </c>
      <c r="AQ143" s="73">
        <f ca="1">IF(AQ$2=0,0,AQ$22*EXP(AQ$23/($B143+273)/RGas)*(OFFSET('Composition%'!$B113,0,AQ$13)*OFFSET('Composition%'!$B113,0,AQ$14)))-IF(AQ$2=2,0,OFFSET('Composition%'!$B113,0,AQ$17)*OFFSET('Composition%'!$B113,0,AQ$18)*(AQ$24*EXP(-AQ$25/($B143+273)/RGas)))+ReactionRateK3!AQ143</f>
        <v>0</v>
      </c>
      <c r="AR143" s="73">
        <f ca="1">IF(AR$2=0,0,AR$22*EXP(AR$23/($B143+273)/RGas)*(OFFSET('Composition%'!$B113,0,AR$13)*OFFSET('Composition%'!$B113,0,AR$14)))-IF(AR$2=2,0,OFFSET('Composition%'!$B113,0,AR$17)*OFFSET('Composition%'!$B113,0,AR$18)*(AR$24*EXP(-AR$25/($B143+273)/RGas)))+ReactionRateK3!AR143</f>
        <v>0</v>
      </c>
    </row>
    <row r="144" spans="1:44">
      <c r="A144" s="3">
        <f t="shared" si="12"/>
        <v>5.5999999999999881</v>
      </c>
      <c r="B144" s="19">
        <f ca="1">'Composition%'!B114</f>
        <v>414.71647962143572</v>
      </c>
      <c r="C144">
        <f t="shared" si="11"/>
        <v>30</v>
      </c>
      <c r="D144" s="26" t="e">
        <f>(#REF!*ReactionRateK4!C144)^3</f>
        <v>#REF!</v>
      </c>
      <c r="E144" s="4"/>
      <c r="F144" s="73">
        <f ca="1">IF(F$2=0,0,F$22*EXP(F$23/($B144+273)/RGas)*(OFFSET('Composition%'!$B114,0,F$13)*OFFSET('Composition%'!$B114,0,F$14)))-IF(F$2=2,0,OFFSET('Composition%'!$B114,0,F$17)*OFFSET('Composition%'!$B114,0,F$18)*(F$24*EXP(-F$25/($B144+273)/RGas)))+ReactionRateK3!F144</f>
        <v>3.6101430962019827E-3</v>
      </c>
      <c r="G144" s="73">
        <f ca="1">IF(G$2=0,0,G$22*EXP(G$23/($B144+273)/RGas)*(OFFSET('Composition%'!$B114,0,G$13)*OFFSET('Composition%'!$B114,0,G$14)))-IF(G$2=2,0,OFFSET('Composition%'!$B114,0,G$17)*OFFSET('Composition%'!$B114,0,G$18)*(G$24*EXP(-G$25/($B144+273)/RGas)))+ReactionRateK3!G144</f>
        <v>1.4701419951671352E-3</v>
      </c>
      <c r="H144" s="73">
        <f ca="1">IF(H$2=0,0,H$22*EXP(H$23/($B144+273)/RGas)*(OFFSET('Composition%'!$B114,0,H$13)*OFFSET('Composition%'!$B114,0,H$14)))-IF(H$2=2,0,OFFSET('Composition%'!$B114,0,H$17)*OFFSET('Composition%'!$B114,0,H$18)*(H$24*EXP(-H$25/($B144+273)/RGas)))+ReactionRateK3!H144</f>
        <v>-5.0453366078715759E-6</v>
      </c>
      <c r="I144" s="73">
        <f ca="1">IF(I$2=0,0,I$22*EXP(I$23/($B144+273)/RGas)*(OFFSET('Composition%'!$B114,0,I$13)*OFFSET('Composition%'!$B114,0,I$14)))-IF(I$2=2,0,OFFSET('Composition%'!$B114,0,I$17)*OFFSET('Composition%'!$B114,0,I$18)*(I$24*EXP(-I$25/($B144+273)/RGas)))+ReactionRateK3!I144</f>
        <v>1.3321686262877585E-6</v>
      </c>
      <c r="J144" s="73"/>
      <c r="K144" s="73">
        <f ca="1">IF(K$2=0,0,K$22*EXP(K$23/($B144+273)/RGas)*(OFFSET('Composition%'!$B114,0,K$13)*OFFSET('Composition%'!$B114,0,K$14)))-IF(K$2=2,0,OFFSET('Composition%'!$B114,0,K$17)*OFFSET('Composition%'!$B114,0,K$18)*(K$24*EXP(-K$25/($B144+273)/RGas)))+ReactionRateK3!K144</f>
        <v>1.0314864958417637E-2</v>
      </c>
      <c r="L144" s="73">
        <f ca="1">IF(L$2=0,0,L$22*EXP(L$23/($B144+273)/RGas)*(OFFSET('Composition%'!$B114,0,L$13)*OFFSET('Composition%'!$B114,0,L$14)))-IF(L$2=2,0,OFFSET('Composition%'!$B114,0,L$17)*OFFSET('Composition%'!$B114,0,L$18)*(L$24*EXP(-L$25/($B144+273)/RGas)))+ReactionRateK3!L144</f>
        <v>-3.1081909286504684E-3</v>
      </c>
      <c r="M144" s="73">
        <f ca="1">IF(M$2=0,0,M$22*EXP(M$23/($B144+273)/RGas)*(OFFSET('Composition%'!$B114,0,M$13)*OFFSET('Composition%'!$B114,0,M$14)))-IF(M$2=2,0,OFFSET('Composition%'!$B114,0,M$17)*OFFSET('Composition%'!$B114,0,M$18)*(M$24*EXP(-M$25/($B144+273)/RGas)))+ReactionRateK3!M144</f>
        <v>0</v>
      </c>
      <c r="N144" s="73"/>
      <c r="O144" s="73">
        <f ca="1">IF(O$2=0,0,O$22*EXP(O$23/($B144+273)/RGas)*(OFFSET('Composition%'!$B114,0,O$13)*OFFSET('Composition%'!$B114,0,O$14)))-IF(O$2=2,0,OFFSET('Composition%'!$B114,0,O$17)*OFFSET('Composition%'!$B114,0,O$18)*(O$24*EXP(-O$25/($B144+273)/RGas)))+ReactionRateK3!O144</f>
        <v>0</v>
      </c>
      <c r="P144" s="73">
        <f ca="1">IF(P$2=0,0,P$22*EXP(P$23/($B144+273)/RGas)*(OFFSET('Composition%'!$B114,0,P$13)*OFFSET('Composition%'!$B114,0,P$14)))-IF(P$2=2,0,OFFSET('Composition%'!$B114,0,P$17)*OFFSET('Composition%'!$B114,0,P$18)*(P$24*EXP(-P$25/($B144+273)/RGas)))+ReactionRateK3!P144</f>
        <v>2.0232040029591926E-2</v>
      </c>
      <c r="Q144" s="73">
        <f ca="1">IF(Q$2=0,0,Q$22*EXP(Q$23/($B144+273)/RGas)*(OFFSET('Composition%'!$B114,0,Q$13)*OFFSET('Composition%'!$B114,0,Q$14)))-IF(Q$2=2,0,OFFSET('Composition%'!$B114,0,Q$17)*OFFSET('Composition%'!$B114,0,Q$18)*(Q$24*EXP(-Q$25/($B144+273)/RGas)))+ReactionRateK3!Q144</f>
        <v>3.0753597742683918E-4</v>
      </c>
      <c r="R144" s="73">
        <f ca="1">IF(R$2=0,0,R$22*EXP(R$23/($B144+273)/RGas)*(OFFSET('Composition%'!$B114,0,R$13)*OFFSET('Composition%'!$B114,0,R$14)))-IF(R$2=2,0,OFFSET('Composition%'!$B114,0,R$17)*OFFSET('Composition%'!$B114,0,R$18)*(R$24*EXP(-R$25/($B144+273)/RGas)))+ReactionRateK3!R144</f>
        <v>1.2600424785597802E-4</v>
      </c>
      <c r="S144" s="73"/>
      <c r="T144" s="73">
        <f ca="1">IF(T$2=0,0,T$22*EXP(T$23/($B144+273)/RGas)*(OFFSET('Composition%'!$B114,0,T$13)*OFFSET('Composition%'!$B114,0,T$14)))-IF(T$2=2,0,OFFSET('Composition%'!$B114,0,T$17)*OFFSET('Composition%'!$B114,0,T$18)*(T$24*EXP(-T$25/($B144+273)/RGas)))+ReactionRateK3!T144</f>
        <v>3.7138603694681629E-5</v>
      </c>
      <c r="U144" s="73">
        <f ca="1">IF(U$2=0,0,U$22*EXP(U$23/($B144+273)/RGas)*(OFFSET('Composition%'!$B114,0,U$13)*OFFSET('Composition%'!$B114,0,U$14)))-IF(U$2=2,0,OFFSET('Composition%'!$B114,0,U$17)*OFFSET('Composition%'!$B114,0,U$18)*(U$24*EXP(-U$25/($B144+273)/RGas)))+ReactionRateK3!U144</f>
        <v>8.6733480593929359E-8</v>
      </c>
      <c r="V144" s="73">
        <f ca="1">IF(V$2=0,0,V$22*EXP(V$23/($B144+273)/RGas)*(OFFSET('Composition%'!$B114,0,V$13)*OFFSET('Composition%'!$B114,0,V$14)))-IF(V$2=2,0,OFFSET('Composition%'!$B114,0,V$17)*OFFSET('Composition%'!$B114,0,V$18)*(V$24*EXP(-V$25/($B144+273)/RGas)))+ReactionRateK3!V144</f>
        <v>0</v>
      </c>
      <c r="W144" s="73">
        <f ca="1">IF(W$2=0,0,W$22*EXP(W$23/($B144+273)/RGas)*(OFFSET('Composition%'!$B114,0,W$13)*OFFSET('Composition%'!$B114,0,W$14)))-IF(W$2=2,0,OFFSET('Composition%'!$B114,0,W$17)*OFFSET('Composition%'!$B114,0,W$18)*(W$24*EXP(-W$25/($B144+273)/RGas)))+ReactionRateK3!W144</f>
        <v>0</v>
      </c>
      <c r="X144" s="73">
        <f ca="1">IF(X$2=0,0,X$22*EXP(X$23/($B144+273)/RGas)*(OFFSET('Composition%'!$B114,0,X$13)*OFFSET('Composition%'!$B114,0,X$14)))-IF(X$2=2,0,OFFSET('Composition%'!$B114,0,X$17)*OFFSET('Composition%'!$B114,0,X$18)*(X$24*EXP(-X$25/($B144+273)/RGas)))+ReactionRateK3!X144</f>
        <v>6.850024691501747E-8</v>
      </c>
      <c r="Y144" s="73">
        <f ca="1">IF(Y$2=0,0,Y$22*EXP(Y$23/($B144+273)/RGas)*(OFFSET('Composition%'!$B114,0,Y$13)*OFFSET('Composition%'!$B114,0,Y$14)))-IF(Y$2=2,0,OFFSET('Composition%'!$B114,0,Y$17)*OFFSET('Composition%'!$B114,0,Y$18)*(Y$24*EXP(-Y$25/($B144+273)/RGas)))+ReactionRateK3!Y144</f>
        <v>3.3903572869236508E-9</v>
      </c>
      <c r="Z144" s="73">
        <f ca="1">IF(Z$2=0,0,Z$22*EXP(Z$23/($B144+273)/RGas)*(OFFSET('Composition%'!$B114,0,Z$13)*OFFSET('Composition%'!$B114,0,Z$14)))-IF(Z$2=2,0,OFFSET('Composition%'!$B114,0,Z$17)*OFFSET('Composition%'!$B114,0,Z$18)*(Z$24*EXP(-Z$25/($B144+273)/RGas)))+ReactionRateK3!Z144</f>
        <v>0</v>
      </c>
      <c r="AA144" s="73">
        <f ca="1">IF(AA$2=0,0,AA$22*EXP(AA$23/($B144+273)/RGas)*(OFFSET('Composition%'!$B114,0,AA$13)*OFFSET('Composition%'!$B114,0,AA$14)))-IF(AA$2=2,0,OFFSET('Composition%'!$B114,0,AA$17)*OFFSET('Composition%'!$B114,0,AA$18)*(AA$24*EXP(-AA$25/($B144+273)/RGas)))+ReactionRateK3!AA144</f>
        <v>0</v>
      </c>
      <c r="AB144" s="73">
        <f ca="1">IF(AB$2=0,0,AB$22*EXP(AB$23/($B144+273)/RGas)*(OFFSET('Composition%'!$B114,0,AB$13)*OFFSET('Composition%'!$B114,0,AB$14)))-IF(AB$2=2,0,OFFSET('Composition%'!$B114,0,AB$17)*OFFSET('Composition%'!$B114,0,AB$18)*(AB$24*EXP(-AB$25/($B144+273)/RGas)))+ReactionRateK3!AB144</f>
        <v>0</v>
      </c>
      <c r="AC144" s="73">
        <f ca="1">IF(AC$2=0,0,AC$22*EXP(AC$23/($B144+273)/RGas)*(OFFSET('Composition%'!$B114,0,AC$13)*OFFSET('Composition%'!$B114,0,AC$14)))-IF(AC$2=2,0,OFFSET('Composition%'!$B114,0,AC$17)*OFFSET('Composition%'!$B114,0,AC$18)*(AC$24*EXP(-AC$25/($B144+273)/RGas)))+ReactionRateK3!AC144</f>
        <v>0</v>
      </c>
      <c r="AD144" s="73">
        <f ca="1">IF(AD$2=0,0,AD$22*EXP(AD$23/($B144+273)/RGas)*(OFFSET('Composition%'!$B114,0,AD$13)*OFFSET('Composition%'!$B114,0,AD$14)))-IF(AD$2=2,0,OFFSET('Composition%'!$B114,0,AD$17)*OFFSET('Composition%'!$B114,0,AD$18)*(AD$24*EXP(-AD$25/($B144+273)/RGas)))+ReactionRateK3!AD144</f>
        <v>0</v>
      </c>
      <c r="AE144" s="73">
        <f ca="1">IF(AE$2=0,0,AE$22*EXP(AE$23/($B144+273)/RGas)*(OFFSET('Composition%'!$B114,0,AE$13)*OFFSET('Composition%'!$B114,0,AE$14)))-IF(AE$2=2,0,OFFSET('Composition%'!$B114,0,AE$17)*OFFSET('Composition%'!$B114,0,AE$18)*(AE$24*EXP(-AE$25/($B144+273)/RGas)))+ReactionRateK3!AE144</f>
        <v>0</v>
      </c>
      <c r="AF144" s="73"/>
      <c r="AG144" s="73">
        <f ca="1">IF(AG$2=0,0,AG$22*EXP(AG$23/($B144+273)/RGas)*(OFFSET('Composition%'!$B114,0,AG$13)*OFFSET('Composition%'!$B114,0,AG$14)))-IF(AG$2=2,0,OFFSET('Composition%'!$B114,0,AG$17)*OFFSET('Composition%'!$B114,0,AG$18)*(AG$24*EXP(-AG$25/($B144+273)/RGas)))+ReactionRateK3!AG144</f>
        <v>0</v>
      </c>
      <c r="AH144" s="73">
        <f ca="1">IF(AH$2=0,0,AH$22*EXP(AH$23/($B144+273)/RGas)*(OFFSET('Composition%'!$B114,0,AH$13)*OFFSET('Composition%'!$B114,0,AH$14)))-IF(AH$2=2,0,OFFSET('Composition%'!$B114,0,AH$17)*OFFSET('Composition%'!$B114,0,AH$18)*(AH$24*EXP(-AH$25/($B144+273)/RGas)))+ReactionRateK3!AH144</f>
        <v>0</v>
      </c>
      <c r="AI144" s="73">
        <f ca="1">IF(AI$2=0,0,AI$22*EXP(AI$23/($B144+273)/RGas)*(OFFSET('Composition%'!$B114,0,AI$13)*OFFSET('Composition%'!$B114,0,AI$14)))-IF(AI$2=2,0,OFFSET('Composition%'!$B114,0,AI$17)*OFFSET('Composition%'!$B114,0,AI$18)*(AI$24*EXP(-AI$25/($B144+273)/RGas)))+ReactionRateK3!AI144</f>
        <v>0</v>
      </c>
      <c r="AJ144" s="73">
        <f ca="1">IF(AJ$2=0,0,AJ$22*EXP(AJ$23/($B144+273)/RGas)*(OFFSET('Composition%'!$B114,0,AJ$13)*OFFSET('Composition%'!$B114,0,AJ$14)))-IF(AJ$2=2,0,OFFSET('Composition%'!$B114,0,AJ$17)*OFFSET('Composition%'!$B114,0,AJ$18)*(AJ$24*EXP(-AJ$25/($B144+273)/RGas)))+ReactionRateK3!AJ144</f>
        <v>0</v>
      </c>
      <c r="AK144" s="73">
        <f ca="1">IF(AK$2=0,0,AK$22*EXP(AK$23/($B144+273)/RGas)*(OFFSET('Composition%'!$B114,0,AK$13)*OFFSET('Composition%'!$B114,0,AK$14)))-IF(AK$2=2,0,OFFSET('Composition%'!$B114,0,AK$17)*OFFSET('Composition%'!$B114,0,AK$18)*(AK$24*EXP(-AK$25/($B144+273)/RGas)))+ReactionRateK3!AK144</f>
        <v>0</v>
      </c>
      <c r="AL144" s="73">
        <f ca="1">IF(AL$2=0,0,AL$22*EXP(AL$23/($B144+273)/RGas)*(OFFSET('Composition%'!$B114,0,AL$13)*OFFSET('Composition%'!$B114,0,AL$14)))-IF(AL$2=2,0,OFFSET('Composition%'!$B114,0,AL$17)*OFFSET('Composition%'!$B114,0,AL$18)*(AL$24*EXP(-AL$25/($B144+273)/RGas)))+ReactionRateK3!AL144</f>
        <v>0</v>
      </c>
      <c r="AM144" s="73"/>
      <c r="AN144" s="73">
        <f ca="1">IF(AN$2=0,0,AN$22*EXP(AN$23/($B144+273)/RGas)*(OFFSET('Composition%'!$B114,0,AN$13)*OFFSET('Composition%'!$B114,0,AN$14)))-IF(AN$2=2,0,OFFSET('Composition%'!$B114,0,AN$17)*OFFSET('Composition%'!$B114,0,AN$18)*(AN$24*EXP(-AN$25/($B144+273)/RGas)))+ReactionRateK3!AN144</f>
        <v>0</v>
      </c>
      <c r="AO144" s="73">
        <f ca="1">IF(AO$2=0,0,AO$22*EXP(AO$23/($B144+273)/RGas)*(OFFSET('Composition%'!$B114,0,AO$13)*OFFSET('Composition%'!$B114,0,AO$14)))-IF(AO$2=2,0,OFFSET('Composition%'!$B114,0,AO$17)*OFFSET('Composition%'!$B114,0,AO$18)*(AO$24*EXP(-AO$25/($B144+273)/RGas)))+ReactionRateK3!AO144</f>
        <v>0</v>
      </c>
      <c r="AP144" s="73">
        <f ca="1">IF(AP$2=0,0,AP$22*EXP(AP$23/($B144+273)/RGas)*(OFFSET('Composition%'!$B114,0,AP$13)*OFFSET('Composition%'!$B114,0,AP$14)))-IF(AP$2=2,0,OFFSET('Composition%'!$B114,0,AP$17)*OFFSET('Composition%'!$B114,0,AP$18)*(AP$24*EXP(-AP$25/($B144+273)/RGas)))+ReactionRateK3!AP144</f>
        <v>7.4391743991553151E-12</v>
      </c>
      <c r="AQ144" s="73">
        <f ca="1">IF(AQ$2=0,0,AQ$22*EXP(AQ$23/($B144+273)/RGas)*(OFFSET('Composition%'!$B114,0,AQ$13)*OFFSET('Composition%'!$B114,0,AQ$14)))-IF(AQ$2=2,0,OFFSET('Composition%'!$B114,0,AQ$17)*OFFSET('Composition%'!$B114,0,AQ$18)*(AQ$24*EXP(-AQ$25/($B144+273)/RGas)))+ReactionRateK3!AQ144</f>
        <v>0</v>
      </c>
      <c r="AR144" s="73">
        <f ca="1">IF(AR$2=0,0,AR$22*EXP(AR$23/($B144+273)/RGas)*(OFFSET('Composition%'!$B114,0,AR$13)*OFFSET('Composition%'!$B114,0,AR$14)))-IF(AR$2=2,0,OFFSET('Composition%'!$B114,0,AR$17)*OFFSET('Composition%'!$B114,0,AR$18)*(AR$24*EXP(-AR$25/($B144+273)/RGas)))+ReactionRateK3!AR144</f>
        <v>0</v>
      </c>
    </row>
    <row r="145" spans="1:44">
      <c r="A145" s="3">
        <f t="shared" si="12"/>
        <v>5.6499999999999879</v>
      </c>
      <c r="B145" s="19">
        <f ca="1">'Composition%'!B115</f>
        <v>414.7233807863895</v>
      </c>
      <c r="C145">
        <f t="shared" si="11"/>
        <v>30</v>
      </c>
      <c r="D145" s="26" t="e">
        <f>(#REF!*ReactionRateK4!C145)^3</f>
        <v>#REF!</v>
      </c>
      <c r="E145" s="4"/>
      <c r="F145" s="73">
        <f ca="1">IF(F$2=0,0,F$22*EXP(F$23/($B145+273)/RGas)*(OFFSET('Composition%'!$B115,0,F$13)*OFFSET('Composition%'!$B115,0,F$14)))-IF(F$2=2,0,OFFSET('Composition%'!$B115,0,F$17)*OFFSET('Composition%'!$B115,0,F$18)*(F$24*EXP(-F$25/($B145+273)/RGas)))+ReactionRateK3!F145</f>
        <v>3.5636671549003924E-3</v>
      </c>
      <c r="G145" s="73">
        <f ca="1">IF(G$2=0,0,G$22*EXP(G$23/($B145+273)/RGas)*(OFFSET('Composition%'!$B115,0,G$13)*OFFSET('Composition%'!$B115,0,G$14)))-IF(G$2=2,0,OFFSET('Composition%'!$B115,0,G$17)*OFFSET('Composition%'!$B115,0,G$18)*(G$24*EXP(-G$25/($B145+273)/RGas)))+ReactionRateK3!G145</f>
        <v>1.4517707114248143E-3</v>
      </c>
      <c r="H145" s="73">
        <f ca="1">IF(H$2=0,0,H$22*EXP(H$23/($B145+273)/RGas)*(OFFSET('Composition%'!$B115,0,H$13)*OFFSET('Composition%'!$B115,0,H$14)))-IF(H$2=2,0,OFFSET('Composition%'!$B115,0,H$17)*OFFSET('Composition%'!$B115,0,H$18)*(H$24*EXP(-H$25/($B145+273)/RGas)))+ReactionRateK3!H145</f>
        <v>-4.9976701545535229E-6</v>
      </c>
      <c r="I145" s="73">
        <f ca="1">IF(I$2=0,0,I$22*EXP(I$23/($B145+273)/RGas)*(OFFSET('Composition%'!$B115,0,I$13)*OFFSET('Composition%'!$B115,0,I$14)))-IF(I$2=2,0,OFFSET('Composition%'!$B115,0,I$17)*OFFSET('Composition%'!$B115,0,I$18)*(I$24*EXP(-I$25/($B145+273)/RGas)))+ReactionRateK3!I145</f>
        <v>1.2510971499067948E-6</v>
      </c>
      <c r="J145" s="73"/>
      <c r="K145" s="73">
        <f ca="1">IF(K$2=0,0,K$22*EXP(K$23/($B145+273)/RGas)*(OFFSET('Composition%'!$B115,0,K$13)*OFFSET('Composition%'!$B115,0,K$14)))-IF(K$2=2,0,OFFSET('Composition%'!$B115,0,K$17)*OFFSET('Composition%'!$B115,0,K$18)*(K$24*EXP(-K$25/($B145+273)/RGas)))+ReactionRateK3!K145</f>
        <v>1.0023480884569051E-2</v>
      </c>
      <c r="L145" s="73">
        <f ca="1">IF(L$2=0,0,L$22*EXP(L$23/($B145+273)/RGas)*(OFFSET('Composition%'!$B115,0,L$13)*OFFSET('Composition%'!$B115,0,L$14)))-IF(L$2=2,0,OFFSET('Composition%'!$B115,0,L$17)*OFFSET('Composition%'!$B115,0,L$18)*(L$24*EXP(-L$25/($B145+273)/RGas)))+ReactionRateK3!L145</f>
        <v>-3.0717373606082123E-3</v>
      </c>
      <c r="M145" s="73">
        <f ca="1">IF(M$2=0,0,M$22*EXP(M$23/($B145+273)/RGas)*(OFFSET('Composition%'!$B115,0,M$13)*OFFSET('Composition%'!$B115,0,M$14)))-IF(M$2=2,0,OFFSET('Composition%'!$B115,0,M$17)*OFFSET('Composition%'!$B115,0,M$18)*(M$24*EXP(-M$25/($B145+273)/RGas)))+ReactionRateK3!M145</f>
        <v>0</v>
      </c>
      <c r="N145" s="73"/>
      <c r="O145" s="73">
        <f ca="1">IF(O$2=0,0,O$22*EXP(O$23/($B145+273)/RGas)*(OFFSET('Composition%'!$B115,0,O$13)*OFFSET('Composition%'!$B115,0,O$14)))-IF(O$2=2,0,OFFSET('Composition%'!$B115,0,O$17)*OFFSET('Composition%'!$B115,0,O$18)*(O$24*EXP(-O$25/($B145+273)/RGas)))+ReactionRateK3!O145</f>
        <v>0</v>
      </c>
      <c r="P145" s="73">
        <f ca="1">IF(P$2=0,0,P$22*EXP(P$23/($B145+273)/RGas)*(OFFSET('Composition%'!$B115,0,P$13)*OFFSET('Composition%'!$B115,0,P$14)))-IF(P$2=2,0,OFFSET('Composition%'!$B115,0,P$17)*OFFSET('Composition%'!$B115,0,P$18)*(P$24*EXP(-P$25/($B145+273)/RGas)))+ReactionRateK3!P145</f>
        <v>2.0040785135307645E-2</v>
      </c>
      <c r="Q145" s="73">
        <f ca="1">IF(Q$2=0,0,Q$22*EXP(Q$23/($B145+273)/RGas)*(OFFSET('Composition%'!$B115,0,Q$13)*OFFSET('Composition%'!$B115,0,Q$14)))-IF(Q$2=2,0,OFFSET('Composition%'!$B115,0,Q$17)*OFFSET('Composition%'!$B115,0,Q$18)*(Q$24*EXP(-Q$25/($B145+273)/RGas)))+ReactionRateK3!Q145</f>
        <v>3.087358871211158E-4</v>
      </c>
      <c r="R145" s="73">
        <f ca="1">IF(R$2=0,0,R$22*EXP(R$23/($B145+273)/RGas)*(OFFSET('Composition%'!$B115,0,R$13)*OFFSET('Composition%'!$B115,0,R$14)))-IF(R$2=2,0,OFFSET('Composition%'!$B115,0,R$17)*OFFSET('Composition%'!$B115,0,R$18)*(R$24*EXP(-R$25/($B145+273)/RGas)))+ReactionRateK3!R145</f>
        <v>1.2752912418407175E-4</v>
      </c>
      <c r="S145" s="73"/>
      <c r="T145" s="73">
        <f ca="1">IF(T$2=0,0,T$22*EXP(T$23/($B145+273)/RGas)*(OFFSET('Composition%'!$B115,0,T$13)*OFFSET('Composition%'!$B115,0,T$14)))-IF(T$2=2,0,OFFSET('Composition%'!$B115,0,T$17)*OFFSET('Composition%'!$B115,0,T$18)*(T$24*EXP(-T$25/($B145+273)/RGas)))+ReactionRateK3!T145</f>
        <v>3.487038918913312E-5</v>
      </c>
      <c r="U145" s="73">
        <f ca="1">IF(U$2=0,0,U$22*EXP(U$23/($B145+273)/RGas)*(OFFSET('Composition%'!$B115,0,U$13)*OFFSET('Composition%'!$B115,0,U$14)))-IF(U$2=2,0,OFFSET('Composition%'!$B115,0,U$17)*OFFSET('Composition%'!$B115,0,U$18)*(U$24*EXP(-U$25/($B145+273)/RGas)))+ReactionRateK3!U145</f>
        <v>7.7870189568513737E-8</v>
      </c>
      <c r="V145" s="73">
        <f ca="1">IF(V$2=0,0,V$22*EXP(V$23/($B145+273)/RGas)*(OFFSET('Composition%'!$B115,0,V$13)*OFFSET('Composition%'!$B115,0,V$14)))-IF(V$2=2,0,OFFSET('Composition%'!$B115,0,V$17)*OFFSET('Composition%'!$B115,0,V$18)*(V$24*EXP(-V$25/($B145+273)/RGas)))+ReactionRateK3!V145</f>
        <v>0</v>
      </c>
      <c r="W145" s="73">
        <f ca="1">IF(W$2=0,0,W$22*EXP(W$23/($B145+273)/RGas)*(OFFSET('Composition%'!$B115,0,W$13)*OFFSET('Composition%'!$B115,0,W$14)))-IF(W$2=2,0,OFFSET('Composition%'!$B115,0,W$17)*OFFSET('Composition%'!$B115,0,W$18)*(W$24*EXP(-W$25/($B145+273)/RGas)))+ReactionRateK3!W145</f>
        <v>0</v>
      </c>
      <c r="X145" s="73">
        <f ca="1">IF(X$2=0,0,X$22*EXP(X$23/($B145+273)/RGas)*(OFFSET('Composition%'!$B115,0,X$13)*OFFSET('Composition%'!$B115,0,X$14)))-IF(X$2=2,0,OFFSET('Composition%'!$B115,0,X$17)*OFFSET('Composition%'!$B115,0,X$18)*(X$24*EXP(-X$25/($B145+273)/RGas)))+ReactionRateK3!X145</f>
        <v>6.8498845732389636E-8</v>
      </c>
      <c r="Y145" s="73">
        <f ca="1">IF(Y$2=0,0,Y$22*EXP(Y$23/($B145+273)/RGas)*(OFFSET('Composition%'!$B115,0,Y$13)*OFFSET('Composition%'!$B115,0,Y$14)))-IF(Y$2=2,0,OFFSET('Composition%'!$B115,0,Y$17)*OFFSET('Composition%'!$B115,0,Y$18)*(Y$24*EXP(-Y$25/($B145+273)/RGas)))+ReactionRateK3!Y145</f>
        <v>3.3902879366665848E-9</v>
      </c>
      <c r="Z145" s="73">
        <f ca="1">IF(Z$2=0,0,Z$22*EXP(Z$23/($B145+273)/RGas)*(OFFSET('Composition%'!$B115,0,Z$13)*OFFSET('Composition%'!$B115,0,Z$14)))-IF(Z$2=2,0,OFFSET('Composition%'!$B115,0,Z$17)*OFFSET('Composition%'!$B115,0,Z$18)*(Z$24*EXP(-Z$25/($B145+273)/RGas)))+ReactionRateK3!Z145</f>
        <v>0</v>
      </c>
      <c r="AA145" s="73">
        <f ca="1">IF(AA$2=0,0,AA$22*EXP(AA$23/($B145+273)/RGas)*(OFFSET('Composition%'!$B115,0,AA$13)*OFFSET('Composition%'!$B115,0,AA$14)))-IF(AA$2=2,0,OFFSET('Composition%'!$B115,0,AA$17)*OFFSET('Composition%'!$B115,0,AA$18)*(AA$24*EXP(-AA$25/($B145+273)/RGas)))+ReactionRateK3!AA145</f>
        <v>0</v>
      </c>
      <c r="AB145" s="73">
        <f ca="1">IF(AB$2=0,0,AB$22*EXP(AB$23/($B145+273)/RGas)*(OFFSET('Composition%'!$B115,0,AB$13)*OFFSET('Composition%'!$B115,0,AB$14)))-IF(AB$2=2,0,OFFSET('Composition%'!$B115,0,AB$17)*OFFSET('Composition%'!$B115,0,AB$18)*(AB$24*EXP(-AB$25/($B145+273)/RGas)))+ReactionRateK3!AB145</f>
        <v>0</v>
      </c>
      <c r="AC145" s="73">
        <f ca="1">IF(AC$2=0,0,AC$22*EXP(AC$23/($B145+273)/RGas)*(OFFSET('Composition%'!$B115,0,AC$13)*OFFSET('Composition%'!$B115,0,AC$14)))-IF(AC$2=2,0,OFFSET('Composition%'!$B115,0,AC$17)*OFFSET('Composition%'!$B115,0,AC$18)*(AC$24*EXP(-AC$25/($B145+273)/RGas)))+ReactionRateK3!AC145</f>
        <v>0</v>
      </c>
      <c r="AD145" s="73">
        <f ca="1">IF(AD$2=0,0,AD$22*EXP(AD$23/($B145+273)/RGas)*(OFFSET('Composition%'!$B115,0,AD$13)*OFFSET('Composition%'!$B115,0,AD$14)))-IF(AD$2=2,0,OFFSET('Composition%'!$B115,0,AD$17)*OFFSET('Composition%'!$B115,0,AD$18)*(AD$24*EXP(-AD$25/($B145+273)/RGas)))+ReactionRateK3!AD145</f>
        <v>0</v>
      </c>
      <c r="AE145" s="73">
        <f ca="1">IF(AE$2=0,0,AE$22*EXP(AE$23/($B145+273)/RGas)*(OFFSET('Composition%'!$B115,0,AE$13)*OFFSET('Composition%'!$B115,0,AE$14)))-IF(AE$2=2,0,OFFSET('Composition%'!$B115,0,AE$17)*OFFSET('Composition%'!$B115,0,AE$18)*(AE$24*EXP(-AE$25/($B145+273)/RGas)))+ReactionRateK3!AE145</f>
        <v>0</v>
      </c>
      <c r="AF145" s="73"/>
      <c r="AG145" s="73">
        <f ca="1">IF(AG$2=0,0,AG$22*EXP(AG$23/($B145+273)/RGas)*(OFFSET('Composition%'!$B115,0,AG$13)*OFFSET('Composition%'!$B115,0,AG$14)))-IF(AG$2=2,0,OFFSET('Composition%'!$B115,0,AG$17)*OFFSET('Composition%'!$B115,0,AG$18)*(AG$24*EXP(-AG$25/($B145+273)/RGas)))+ReactionRateK3!AG145</f>
        <v>0</v>
      </c>
      <c r="AH145" s="73">
        <f ca="1">IF(AH$2=0,0,AH$22*EXP(AH$23/($B145+273)/RGas)*(OFFSET('Composition%'!$B115,0,AH$13)*OFFSET('Composition%'!$B115,0,AH$14)))-IF(AH$2=2,0,OFFSET('Composition%'!$B115,0,AH$17)*OFFSET('Composition%'!$B115,0,AH$18)*(AH$24*EXP(-AH$25/($B145+273)/RGas)))+ReactionRateK3!AH145</f>
        <v>0</v>
      </c>
      <c r="AI145" s="73">
        <f ca="1">IF(AI$2=0,0,AI$22*EXP(AI$23/($B145+273)/RGas)*(OFFSET('Composition%'!$B115,0,AI$13)*OFFSET('Composition%'!$B115,0,AI$14)))-IF(AI$2=2,0,OFFSET('Composition%'!$B115,0,AI$17)*OFFSET('Composition%'!$B115,0,AI$18)*(AI$24*EXP(-AI$25/($B145+273)/RGas)))+ReactionRateK3!AI145</f>
        <v>0</v>
      </c>
      <c r="AJ145" s="73">
        <f ca="1">IF(AJ$2=0,0,AJ$22*EXP(AJ$23/($B145+273)/RGas)*(OFFSET('Composition%'!$B115,0,AJ$13)*OFFSET('Composition%'!$B115,0,AJ$14)))-IF(AJ$2=2,0,OFFSET('Composition%'!$B115,0,AJ$17)*OFFSET('Composition%'!$B115,0,AJ$18)*(AJ$24*EXP(-AJ$25/($B145+273)/RGas)))+ReactionRateK3!AJ145</f>
        <v>0</v>
      </c>
      <c r="AK145" s="73">
        <f ca="1">IF(AK$2=0,0,AK$22*EXP(AK$23/($B145+273)/RGas)*(OFFSET('Composition%'!$B115,0,AK$13)*OFFSET('Composition%'!$B115,0,AK$14)))-IF(AK$2=2,0,OFFSET('Composition%'!$B115,0,AK$17)*OFFSET('Composition%'!$B115,0,AK$18)*(AK$24*EXP(-AK$25/($B145+273)/RGas)))+ReactionRateK3!AK145</f>
        <v>0</v>
      </c>
      <c r="AL145" s="73">
        <f ca="1">IF(AL$2=0,0,AL$22*EXP(AL$23/($B145+273)/RGas)*(OFFSET('Composition%'!$B115,0,AL$13)*OFFSET('Composition%'!$B115,0,AL$14)))-IF(AL$2=2,0,OFFSET('Composition%'!$B115,0,AL$17)*OFFSET('Composition%'!$B115,0,AL$18)*(AL$24*EXP(-AL$25/($B145+273)/RGas)))+ReactionRateK3!AL145</f>
        <v>0</v>
      </c>
      <c r="AM145" s="73"/>
      <c r="AN145" s="73">
        <f ca="1">IF(AN$2=0,0,AN$22*EXP(AN$23/($B145+273)/RGas)*(OFFSET('Composition%'!$B115,0,AN$13)*OFFSET('Composition%'!$B115,0,AN$14)))-IF(AN$2=2,0,OFFSET('Composition%'!$B115,0,AN$17)*OFFSET('Composition%'!$B115,0,AN$18)*(AN$24*EXP(-AN$25/($B145+273)/RGas)))+ReactionRateK3!AN145</f>
        <v>0</v>
      </c>
      <c r="AO145" s="73">
        <f ca="1">IF(AO$2=0,0,AO$22*EXP(AO$23/($B145+273)/RGas)*(OFFSET('Composition%'!$B115,0,AO$13)*OFFSET('Composition%'!$B115,0,AO$14)))-IF(AO$2=2,0,OFFSET('Composition%'!$B115,0,AO$17)*OFFSET('Composition%'!$B115,0,AO$18)*(AO$24*EXP(-AO$25/($B145+273)/RGas)))+ReactionRateK3!AO145</f>
        <v>0</v>
      </c>
      <c r="AP145" s="73">
        <f ca="1">IF(AP$2=0,0,AP$22*EXP(AP$23/($B145+273)/RGas)*(OFFSET('Composition%'!$B115,0,AP$13)*OFFSET('Composition%'!$B115,0,AP$14)))-IF(AP$2=2,0,OFFSET('Composition%'!$B115,0,AP$17)*OFFSET('Composition%'!$B115,0,AP$18)*(AP$24*EXP(-AP$25/($B145+273)/RGas)))+ReactionRateK3!AP145</f>
        <v>7.4391777039599358E-12</v>
      </c>
      <c r="AQ145" s="73">
        <f ca="1">IF(AQ$2=0,0,AQ$22*EXP(AQ$23/($B145+273)/RGas)*(OFFSET('Composition%'!$B115,0,AQ$13)*OFFSET('Composition%'!$B115,0,AQ$14)))-IF(AQ$2=2,0,OFFSET('Composition%'!$B115,0,AQ$17)*OFFSET('Composition%'!$B115,0,AQ$18)*(AQ$24*EXP(-AQ$25/($B145+273)/RGas)))+ReactionRateK3!AQ145</f>
        <v>0</v>
      </c>
      <c r="AR145" s="73">
        <f ca="1">IF(AR$2=0,0,AR$22*EXP(AR$23/($B145+273)/RGas)*(OFFSET('Composition%'!$B115,0,AR$13)*OFFSET('Composition%'!$B115,0,AR$14)))-IF(AR$2=2,0,OFFSET('Composition%'!$B115,0,AR$17)*OFFSET('Composition%'!$B115,0,AR$18)*(AR$24*EXP(-AR$25/($B145+273)/RGas)))+ReactionRateK3!AR145</f>
        <v>0</v>
      </c>
    </row>
    <row r="146" spans="1:44">
      <c r="A146" s="3">
        <f t="shared" si="12"/>
        <v>5.6999999999999877</v>
      </c>
      <c r="B146" s="19">
        <f ca="1">'Composition%'!B116</f>
        <v>414.73026928490469</v>
      </c>
      <c r="C146">
        <f t="shared" si="11"/>
        <v>30</v>
      </c>
      <c r="D146" s="26" t="e">
        <f>(#REF!*ReactionRateK4!C146)^3</f>
        <v>#REF!</v>
      </c>
      <c r="E146" s="4"/>
      <c r="F146" s="73">
        <f ca="1">IF(F$2=0,0,F$22*EXP(F$23/($B146+273)/RGas)*(OFFSET('Composition%'!$B116,0,F$13)*OFFSET('Composition%'!$B116,0,F$14)))-IF(F$2=2,0,OFFSET('Composition%'!$B116,0,F$17)*OFFSET('Composition%'!$B116,0,F$18)*(F$24*EXP(-F$25/($B146+273)/RGas)))+ReactionRateK3!F146</f>
        <v>3.5180453008534195E-3</v>
      </c>
      <c r="G146" s="73">
        <f ca="1">IF(G$2=0,0,G$22*EXP(G$23/($B146+273)/RGas)*(OFFSET('Composition%'!$B116,0,G$13)*OFFSET('Composition%'!$B116,0,G$14)))-IF(G$2=2,0,OFFSET('Composition%'!$B116,0,G$17)*OFFSET('Composition%'!$B116,0,G$18)*(G$24*EXP(-G$25/($B146+273)/RGas)))+ReactionRateK3!G146</f>
        <v>1.4337158764188183E-3</v>
      </c>
      <c r="H146" s="73">
        <f ca="1">IF(H$2=0,0,H$22*EXP(H$23/($B146+273)/RGas)*(OFFSET('Composition%'!$B116,0,H$13)*OFFSET('Composition%'!$B116,0,H$14)))-IF(H$2=2,0,OFFSET('Composition%'!$B116,0,H$17)*OFFSET('Composition%'!$B116,0,H$18)*(H$24*EXP(-H$25/($B146+273)/RGas)))+ReactionRateK3!H146</f>
        <v>-4.9502198122401719E-6</v>
      </c>
      <c r="I146" s="73">
        <f ca="1">IF(I$2=0,0,I$22*EXP(I$23/($B146+273)/RGas)*(OFFSET('Composition%'!$B116,0,I$13)*OFFSET('Composition%'!$B116,0,I$14)))-IF(I$2=2,0,OFFSET('Composition%'!$B116,0,I$17)*OFFSET('Composition%'!$B116,0,I$18)*(I$24*EXP(-I$25/($B146+273)/RGas)))+ReactionRateK3!I146</f>
        <v>1.1755148814489439E-6</v>
      </c>
      <c r="J146" s="73"/>
      <c r="K146" s="73">
        <f ca="1">IF(K$2=0,0,K$22*EXP(K$23/($B146+273)/RGas)*(OFFSET('Composition%'!$B116,0,K$13)*OFFSET('Composition%'!$B116,0,K$14)))-IF(K$2=2,0,OFFSET('Composition%'!$B116,0,K$17)*OFFSET('Composition%'!$B116,0,K$18)*(K$24*EXP(-K$25/($B146+273)/RGas)))+ReactionRateK3!K146</f>
        <v>9.7379339984113369E-3</v>
      </c>
      <c r="L146" s="73">
        <f ca="1">IF(L$2=0,0,L$22*EXP(L$23/($B146+273)/RGas)*(OFFSET('Composition%'!$B116,0,L$13)*OFFSET('Composition%'!$B116,0,L$14)))-IF(L$2=2,0,OFFSET('Composition%'!$B116,0,L$17)*OFFSET('Composition%'!$B116,0,L$18)*(L$24*EXP(-L$25/($B146+273)/RGas)))+ReactionRateK3!L146</f>
        <v>-3.036776544632178E-3</v>
      </c>
      <c r="M146" s="73">
        <f ca="1">IF(M$2=0,0,M$22*EXP(M$23/($B146+273)/RGas)*(OFFSET('Composition%'!$B116,0,M$13)*OFFSET('Composition%'!$B116,0,M$14)))-IF(M$2=2,0,OFFSET('Composition%'!$B116,0,M$17)*OFFSET('Composition%'!$B116,0,M$18)*(M$24*EXP(-M$25/($B146+273)/RGas)))+ReactionRateK3!M146</f>
        <v>0</v>
      </c>
      <c r="N146" s="73"/>
      <c r="O146" s="73">
        <f ca="1">IF(O$2=0,0,O$22*EXP(O$23/($B146+273)/RGas)*(OFFSET('Composition%'!$B116,0,O$13)*OFFSET('Composition%'!$B116,0,O$14)))-IF(O$2=2,0,OFFSET('Composition%'!$B116,0,O$17)*OFFSET('Composition%'!$B116,0,O$18)*(O$24*EXP(-O$25/($B146+273)/RGas)))+ReactionRateK3!O146</f>
        <v>0</v>
      </c>
      <c r="P146" s="73">
        <f ca="1">IF(P$2=0,0,P$22*EXP(P$23/($B146+273)/RGas)*(OFFSET('Composition%'!$B116,0,P$13)*OFFSET('Composition%'!$B116,0,P$14)))-IF(P$2=2,0,OFFSET('Composition%'!$B116,0,P$17)*OFFSET('Composition%'!$B116,0,P$18)*(P$24*EXP(-P$25/($B146+273)/RGas)))+ReactionRateK3!P146</f>
        <v>1.985040588954614E-2</v>
      </c>
      <c r="Q146" s="73">
        <f ca="1">IF(Q$2=0,0,Q$22*EXP(Q$23/($B146+273)/RGas)*(OFFSET('Composition%'!$B116,0,Q$13)*OFFSET('Composition%'!$B116,0,Q$14)))-IF(Q$2=2,0,OFFSET('Composition%'!$B116,0,Q$17)*OFFSET('Composition%'!$B116,0,Q$18)*(Q$24*EXP(-Q$25/($B146+273)/RGas)))+ReactionRateK3!Q146</f>
        <v>3.0990076297399632E-4</v>
      </c>
      <c r="R146" s="73">
        <f ca="1">IF(R$2=0,0,R$22*EXP(R$23/($B146+273)/RGas)*(OFFSET('Composition%'!$B116,0,R$13)*OFFSET('Composition%'!$B116,0,R$14)))-IF(R$2=2,0,OFFSET('Composition%'!$B116,0,R$17)*OFFSET('Composition%'!$B116,0,R$18)*(R$24*EXP(-R$25/($B146+273)/RGas)))+ReactionRateK3!R146</f>
        <v>1.2904459738780652E-4</v>
      </c>
      <c r="S146" s="73"/>
      <c r="T146" s="73">
        <f ca="1">IF(T$2=0,0,T$22*EXP(T$23/($B146+273)/RGas)*(OFFSET('Composition%'!$B116,0,T$13)*OFFSET('Composition%'!$B116,0,T$14)))-IF(T$2=2,0,OFFSET('Composition%'!$B116,0,T$17)*OFFSET('Composition%'!$B116,0,T$18)*(T$24*EXP(-T$25/($B146+273)/RGas)))+ReactionRateK3!T146</f>
        <v>3.2758662491373494E-5</v>
      </c>
      <c r="U146" s="73">
        <f ca="1">IF(U$2=0,0,U$22*EXP(U$23/($B146+273)/RGas)*(OFFSET('Composition%'!$B116,0,U$13)*OFFSET('Composition%'!$B116,0,U$14)))-IF(U$2=2,0,OFFSET('Composition%'!$B116,0,U$17)*OFFSET('Composition%'!$B116,0,U$18)*(U$24*EXP(-U$25/($B146+273)/RGas)))+ReactionRateK3!U146</f>
        <v>6.9912923356704259E-8</v>
      </c>
      <c r="V146" s="73">
        <f ca="1">IF(V$2=0,0,V$22*EXP(V$23/($B146+273)/RGas)*(OFFSET('Composition%'!$B116,0,V$13)*OFFSET('Composition%'!$B116,0,V$14)))-IF(V$2=2,0,OFFSET('Composition%'!$B116,0,V$17)*OFFSET('Composition%'!$B116,0,V$18)*(V$24*EXP(-V$25/($B146+273)/RGas)))+ReactionRateK3!V146</f>
        <v>0</v>
      </c>
      <c r="W146" s="73">
        <f ca="1">IF(W$2=0,0,W$22*EXP(W$23/($B146+273)/RGas)*(OFFSET('Composition%'!$B116,0,W$13)*OFFSET('Composition%'!$B116,0,W$14)))-IF(W$2=2,0,OFFSET('Composition%'!$B116,0,W$17)*OFFSET('Composition%'!$B116,0,W$18)*(W$24*EXP(-W$25/($B146+273)/RGas)))+ReactionRateK3!W146</f>
        <v>0</v>
      </c>
      <c r="X146" s="73">
        <f ca="1">IF(X$2=0,0,X$22*EXP(X$23/($B146+273)/RGas)*(OFFSET('Composition%'!$B116,0,X$13)*OFFSET('Composition%'!$B116,0,X$14)))-IF(X$2=2,0,OFFSET('Composition%'!$B116,0,X$17)*OFFSET('Composition%'!$B116,0,X$18)*(X$24*EXP(-X$25/($B146+273)/RGas)))+ReactionRateK3!X146</f>
        <v>6.8497530776203071E-8</v>
      </c>
      <c r="Y146" s="73">
        <f ca="1">IF(Y$2=0,0,Y$22*EXP(Y$23/($B146+273)/RGas)*(OFFSET('Composition%'!$B116,0,Y$13)*OFFSET('Composition%'!$B116,0,Y$14)))-IF(Y$2=2,0,OFFSET('Composition%'!$B116,0,Y$17)*OFFSET('Composition%'!$B116,0,Y$18)*(Y$24*EXP(-Y$25/($B146+273)/RGas)))+ReactionRateK3!Y146</f>
        <v>3.3902228541086392E-9</v>
      </c>
      <c r="Z146" s="73">
        <f ca="1">IF(Z$2=0,0,Z$22*EXP(Z$23/($B146+273)/RGas)*(OFFSET('Composition%'!$B116,0,Z$13)*OFFSET('Composition%'!$B116,0,Z$14)))-IF(Z$2=2,0,OFFSET('Composition%'!$B116,0,Z$17)*OFFSET('Composition%'!$B116,0,Z$18)*(Z$24*EXP(-Z$25/($B146+273)/RGas)))+ReactionRateK3!Z146</f>
        <v>0</v>
      </c>
      <c r="AA146" s="73">
        <f ca="1">IF(AA$2=0,0,AA$22*EXP(AA$23/($B146+273)/RGas)*(OFFSET('Composition%'!$B116,0,AA$13)*OFFSET('Composition%'!$B116,0,AA$14)))-IF(AA$2=2,0,OFFSET('Composition%'!$B116,0,AA$17)*OFFSET('Composition%'!$B116,0,AA$18)*(AA$24*EXP(-AA$25/($B146+273)/RGas)))+ReactionRateK3!AA146</f>
        <v>0</v>
      </c>
      <c r="AB146" s="73">
        <f ca="1">IF(AB$2=0,0,AB$22*EXP(AB$23/($B146+273)/RGas)*(OFFSET('Composition%'!$B116,0,AB$13)*OFFSET('Composition%'!$B116,0,AB$14)))-IF(AB$2=2,0,OFFSET('Composition%'!$B116,0,AB$17)*OFFSET('Composition%'!$B116,0,AB$18)*(AB$24*EXP(-AB$25/($B146+273)/RGas)))+ReactionRateK3!AB146</f>
        <v>0</v>
      </c>
      <c r="AC146" s="73">
        <f ca="1">IF(AC$2=0,0,AC$22*EXP(AC$23/($B146+273)/RGas)*(OFFSET('Composition%'!$B116,0,AC$13)*OFFSET('Composition%'!$B116,0,AC$14)))-IF(AC$2=2,0,OFFSET('Composition%'!$B116,0,AC$17)*OFFSET('Composition%'!$B116,0,AC$18)*(AC$24*EXP(-AC$25/($B146+273)/RGas)))+ReactionRateK3!AC146</f>
        <v>0</v>
      </c>
      <c r="AD146" s="73">
        <f ca="1">IF(AD$2=0,0,AD$22*EXP(AD$23/($B146+273)/RGas)*(OFFSET('Composition%'!$B116,0,AD$13)*OFFSET('Composition%'!$B116,0,AD$14)))-IF(AD$2=2,0,OFFSET('Composition%'!$B116,0,AD$17)*OFFSET('Composition%'!$B116,0,AD$18)*(AD$24*EXP(-AD$25/($B146+273)/RGas)))+ReactionRateK3!AD146</f>
        <v>0</v>
      </c>
      <c r="AE146" s="73">
        <f ca="1">IF(AE$2=0,0,AE$22*EXP(AE$23/($B146+273)/RGas)*(OFFSET('Composition%'!$B116,0,AE$13)*OFFSET('Composition%'!$B116,0,AE$14)))-IF(AE$2=2,0,OFFSET('Composition%'!$B116,0,AE$17)*OFFSET('Composition%'!$B116,0,AE$18)*(AE$24*EXP(-AE$25/($B146+273)/RGas)))+ReactionRateK3!AE146</f>
        <v>0</v>
      </c>
      <c r="AF146" s="73"/>
      <c r="AG146" s="73">
        <f ca="1">IF(AG$2=0,0,AG$22*EXP(AG$23/($B146+273)/RGas)*(OFFSET('Composition%'!$B116,0,AG$13)*OFFSET('Composition%'!$B116,0,AG$14)))-IF(AG$2=2,0,OFFSET('Composition%'!$B116,0,AG$17)*OFFSET('Composition%'!$B116,0,AG$18)*(AG$24*EXP(-AG$25/($B146+273)/RGas)))+ReactionRateK3!AG146</f>
        <v>0</v>
      </c>
      <c r="AH146" s="73">
        <f ca="1">IF(AH$2=0,0,AH$22*EXP(AH$23/($B146+273)/RGas)*(OFFSET('Composition%'!$B116,0,AH$13)*OFFSET('Composition%'!$B116,0,AH$14)))-IF(AH$2=2,0,OFFSET('Composition%'!$B116,0,AH$17)*OFFSET('Composition%'!$B116,0,AH$18)*(AH$24*EXP(-AH$25/($B146+273)/RGas)))+ReactionRateK3!AH146</f>
        <v>0</v>
      </c>
      <c r="AI146" s="73">
        <f ca="1">IF(AI$2=0,0,AI$22*EXP(AI$23/($B146+273)/RGas)*(OFFSET('Composition%'!$B116,0,AI$13)*OFFSET('Composition%'!$B116,0,AI$14)))-IF(AI$2=2,0,OFFSET('Composition%'!$B116,0,AI$17)*OFFSET('Composition%'!$B116,0,AI$18)*(AI$24*EXP(-AI$25/($B146+273)/RGas)))+ReactionRateK3!AI146</f>
        <v>0</v>
      </c>
      <c r="AJ146" s="73">
        <f ca="1">IF(AJ$2=0,0,AJ$22*EXP(AJ$23/($B146+273)/RGas)*(OFFSET('Composition%'!$B116,0,AJ$13)*OFFSET('Composition%'!$B116,0,AJ$14)))-IF(AJ$2=2,0,OFFSET('Composition%'!$B116,0,AJ$17)*OFFSET('Composition%'!$B116,0,AJ$18)*(AJ$24*EXP(-AJ$25/($B146+273)/RGas)))+ReactionRateK3!AJ146</f>
        <v>0</v>
      </c>
      <c r="AK146" s="73">
        <f ca="1">IF(AK$2=0,0,AK$22*EXP(AK$23/($B146+273)/RGas)*(OFFSET('Composition%'!$B116,0,AK$13)*OFFSET('Composition%'!$B116,0,AK$14)))-IF(AK$2=2,0,OFFSET('Composition%'!$B116,0,AK$17)*OFFSET('Composition%'!$B116,0,AK$18)*(AK$24*EXP(-AK$25/($B146+273)/RGas)))+ReactionRateK3!AK146</f>
        <v>0</v>
      </c>
      <c r="AL146" s="73">
        <f ca="1">IF(AL$2=0,0,AL$22*EXP(AL$23/($B146+273)/RGas)*(OFFSET('Composition%'!$B116,0,AL$13)*OFFSET('Composition%'!$B116,0,AL$14)))-IF(AL$2=2,0,OFFSET('Composition%'!$B116,0,AL$17)*OFFSET('Composition%'!$B116,0,AL$18)*(AL$24*EXP(-AL$25/($B146+273)/RGas)))+ReactionRateK3!AL146</f>
        <v>0</v>
      </c>
      <c r="AM146" s="73"/>
      <c r="AN146" s="73">
        <f ca="1">IF(AN$2=0,0,AN$22*EXP(AN$23/($B146+273)/RGas)*(OFFSET('Composition%'!$B116,0,AN$13)*OFFSET('Composition%'!$B116,0,AN$14)))-IF(AN$2=2,0,OFFSET('Composition%'!$B116,0,AN$17)*OFFSET('Composition%'!$B116,0,AN$18)*(AN$24*EXP(-AN$25/($B146+273)/RGas)))+ReactionRateK3!AN146</f>
        <v>0</v>
      </c>
      <c r="AO146" s="73">
        <f ca="1">IF(AO$2=0,0,AO$22*EXP(AO$23/($B146+273)/RGas)*(OFFSET('Composition%'!$B116,0,AO$13)*OFFSET('Composition%'!$B116,0,AO$14)))-IF(AO$2=2,0,OFFSET('Composition%'!$B116,0,AO$17)*OFFSET('Composition%'!$B116,0,AO$18)*(AO$24*EXP(-AO$25/($B146+273)/RGas)))+ReactionRateK3!AO146</f>
        <v>0</v>
      </c>
      <c r="AP146" s="73">
        <f ca="1">IF(AP$2=0,0,AP$22*EXP(AP$23/($B146+273)/RGas)*(OFFSET('Composition%'!$B116,0,AP$13)*OFFSET('Composition%'!$B116,0,AP$14)))-IF(AP$2=2,0,OFFSET('Composition%'!$B116,0,AP$17)*OFFSET('Composition%'!$B116,0,AP$18)*(AP$24*EXP(-AP$25/($B146+273)/RGas)))+ReactionRateK3!AP146</f>
        <v>7.4391806382845709E-12</v>
      </c>
      <c r="AQ146" s="73">
        <f ca="1">IF(AQ$2=0,0,AQ$22*EXP(AQ$23/($B146+273)/RGas)*(OFFSET('Composition%'!$B116,0,AQ$13)*OFFSET('Composition%'!$B116,0,AQ$14)))-IF(AQ$2=2,0,OFFSET('Composition%'!$B116,0,AQ$17)*OFFSET('Composition%'!$B116,0,AQ$18)*(AQ$24*EXP(-AQ$25/($B146+273)/RGas)))+ReactionRateK3!AQ146</f>
        <v>0</v>
      </c>
      <c r="AR146" s="73">
        <f ca="1">IF(AR$2=0,0,AR$22*EXP(AR$23/($B146+273)/RGas)*(OFFSET('Composition%'!$B116,0,AR$13)*OFFSET('Composition%'!$B116,0,AR$14)))-IF(AR$2=2,0,OFFSET('Composition%'!$B116,0,AR$17)*OFFSET('Composition%'!$B116,0,AR$18)*(AR$24*EXP(-AR$25/($B146+273)/RGas)))+ReactionRateK3!AR146</f>
        <v>0</v>
      </c>
    </row>
    <row r="147" spans="1:44">
      <c r="A147" s="3">
        <f t="shared" si="12"/>
        <v>5.7499999999999876</v>
      </c>
      <c r="B147" s="19">
        <f ca="1">'Composition%'!B117</f>
        <v>414.73715154987627</v>
      </c>
      <c r="C147">
        <f t="shared" si="11"/>
        <v>30</v>
      </c>
      <c r="D147" s="26" t="e">
        <f>(#REF!*ReactionRateK4!C147)^3</f>
        <v>#REF!</v>
      </c>
      <c r="E147" s="4"/>
      <c r="F147" s="73">
        <f ca="1">IF(F$2=0,0,F$22*EXP(F$23/($B147+273)/RGas)*(OFFSET('Composition%'!$B117,0,F$13)*OFFSET('Composition%'!$B117,0,F$14)))-IF(F$2=2,0,OFFSET('Composition%'!$B117,0,F$17)*OFFSET('Composition%'!$B117,0,F$18)*(F$24*EXP(-F$25/($B147+273)/RGas)))+ReactionRateK3!F147</f>
        <v>3.4732548084995848E-3</v>
      </c>
      <c r="G147" s="73">
        <f ca="1">IF(G$2=0,0,G$22*EXP(G$23/($B147+273)/RGas)*(OFFSET('Composition%'!$B117,0,G$13)*OFFSET('Composition%'!$B117,0,G$14)))-IF(G$2=2,0,OFFSET('Composition%'!$B117,0,G$17)*OFFSET('Composition%'!$B117,0,G$18)*(G$24*EXP(-G$25/($B147+273)/RGas)))+ReactionRateK3!G147</f>
        <v>1.415969721918629E-3</v>
      </c>
      <c r="H147" s="73">
        <f ca="1">IF(H$2=0,0,H$22*EXP(H$23/($B147+273)/RGas)*(OFFSET('Composition%'!$B117,0,H$13)*OFFSET('Composition%'!$B117,0,H$14)))-IF(H$2=2,0,OFFSET('Composition%'!$B117,0,H$17)*OFFSET('Composition%'!$B117,0,H$18)*(H$24*EXP(-H$25/($B147+273)/RGas)))+ReactionRateK3!H147</f>
        <v>-4.9030002106708772E-6</v>
      </c>
      <c r="I147" s="73">
        <f ca="1">IF(I$2=0,0,I$22*EXP(I$23/($B147+273)/RGas)*(OFFSET('Composition%'!$B117,0,I$13)*OFFSET('Composition%'!$B117,0,I$14)))-IF(I$2=2,0,OFFSET('Composition%'!$B117,0,I$17)*OFFSET('Composition%'!$B117,0,I$18)*(I$24*EXP(-I$25/($B147+273)/RGas)))+ReactionRateK3!I147</f>
        <v>1.1050549632398179E-6</v>
      </c>
      <c r="J147" s="73"/>
      <c r="K147" s="73">
        <f ca="1">IF(K$2=0,0,K$22*EXP(K$23/($B147+273)/RGas)*(OFFSET('Composition%'!$B117,0,K$13)*OFFSET('Composition%'!$B117,0,K$14)))-IF(K$2=2,0,OFFSET('Composition%'!$B117,0,K$17)*OFFSET('Composition%'!$B117,0,K$18)*(K$24*EXP(-K$25/($B147+273)/RGas)))+ReactionRateK3!K147</f>
        <v>9.4581505234434572E-3</v>
      </c>
      <c r="L147" s="73">
        <f ca="1">IF(L$2=0,0,L$22*EXP(L$23/($B147+273)/RGas)*(OFFSET('Composition%'!$B117,0,L$13)*OFFSET('Composition%'!$B117,0,L$14)))-IF(L$2=2,0,OFFSET('Composition%'!$B117,0,L$17)*OFFSET('Composition%'!$B117,0,L$18)*(L$24*EXP(-L$25/($B147+273)/RGas)))+ReactionRateK3!L147</f>
        <v>-3.002621691859381E-3</v>
      </c>
      <c r="M147" s="73">
        <f ca="1">IF(M$2=0,0,M$22*EXP(M$23/($B147+273)/RGas)*(OFFSET('Composition%'!$B117,0,M$13)*OFFSET('Composition%'!$B117,0,M$14)))-IF(M$2=2,0,OFFSET('Composition%'!$B117,0,M$17)*OFFSET('Composition%'!$B117,0,M$18)*(M$24*EXP(-M$25/($B147+273)/RGas)))+ReactionRateK3!M147</f>
        <v>0</v>
      </c>
      <c r="N147" s="73"/>
      <c r="O147" s="73">
        <f ca="1">IF(O$2=0,0,O$22*EXP(O$23/($B147+273)/RGas)*(OFFSET('Composition%'!$B117,0,O$13)*OFFSET('Composition%'!$B117,0,O$14)))-IF(O$2=2,0,OFFSET('Composition%'!$B117,0,O$17)*OFFSET('Composition%'!$B117,0,O$18)*(O$24*EXP(-O$25/($B147+273)/RGas)))+ReactionRateK3!O147</f>
        <v>0</v>
      </c>
      <c r="P147" s="73">
        <f ca="1">IF(P$2=0,0,P$22*EXP(P$23/($B147+273)/RGas)*(OFFSET('Composition%'!$B117,0,P$13)*OFFSET('Composition%'!$B117,0,P$14)))-IF(P$2=2,0,OFFSET('Composition%'!$B117,0,P$17)*OFFSET('Composition%'!$B117,0,P$18)*(P$24*EXP(-P$25/($B147+273)/RGas)))+ReactionRateK3!P147</f>
        <v>1.9660960290397086E-2</v>
      </c>
      <c r="Q147" s="73">
        <f ca="1">IF(Q$2=0,0,Q$22*EXP(Q$23/($B147+273)/RGas)*(OFFSET('Composition%'!$B117,0,Q$13)*OFFSET('Composition%'!$B117,0,Q$14)))-IF(Q$2=2,0,OFFSET('Composition%'!$B117,0,Q$17)*OFFSET('Composition%'!$B117,0,Q$18)*(Q$24*EXP(-Q$25/($B147+273)/RGas)))+ReactionRateK3!Q147</f>
        <v>3.1103114413883891E-4</v>
      </c>
      <c r="R147" s="73">
        <f ca="1">IF(R$2=0,0,R$22*EXP(R$23/($B147+273)/RGas)*(OFFSET('Composition%'!$B117,0,R$13)*OFFSET('Composition%'!$B117,0,R$14)))-IF(R$2=2,0,OFFSET('Composition%'!$B117,0,R$17)*OFFSET('Composition%'!$B117,0,R$18)*(R$24*EXP(-R$25/($B147+273)/RGas)))+ReactionRateK3!R147</f>
        <v>1.305505163324983E-4</v>
      </c>
      <c r="S147" s="73"/>
      <c r="T147" s="73">
        <f ca="1">IF(T$2=0,0,T$22*EXP(T$23/($B147+273)/RGas)*(OFFSET('Composition%'!$B117,0,T$13)*OFFSET('Composition%'!$B117,0,T$14)))-IF(T$2=2,0,OFFSET('Composition%'!$B117,0,T$17)*OFFSET('Composition%'!$B117,0,T$18)*(T$24*EXP(-T$25/($B147+273)/RGas)))+ReactionRateK3!T147</f>
        <v>3.0792414004660015E-5</v>
      </c>
      <c r="U147" s="73">
        <f ca="1">IF(U$2=0,0,U$22*EXP(U$23/($B147+273)/RGas)*(OFFSET('Composition%'!$B117,0,U$13)*OFFSET('Composition%'!$B117,0,U$14)))-IF(U$2=2,0,OFFSET('Composition%'!$B117,0,U$17)*OFFSET('Composition%'!$B117,0,U$18)*(U$24*EXP(-U$25/($B147+273)/RGas)))+ReactionRateK3!U147</f>
        <v>6.2769020505524196E-8</v>
      </c>
      <c r="V147" s="73">
        <f ca="1">IF(V$2=0,0,V$22*EXP(V$23/($B147+273)/RGas)*(OFFSET('Composition%'!$B117,0,V$13)*OFFSET('Composition%'!$B117,0,V$14)))-IF(V$2=2,0,OFFSET('Composition%'!$B117,0,V$17)*OFFSET('Composition%'!$B117,0,V$18)*(V$24*EXP(-V$25/($B147+273)/RGas)))+ReactionRateK3!V147</f>
        <v>0</v>
      </c>
      <c r="W147" s="73">
        <f ca="1">IF(W$2=0,0,W$22*EXP(W$23/($B147+273)/RGas)*(OFFSET('Composition%'!$B117,0,W$13)*OFFSET('Composition%'!$B117,0,W$14)))-IF(W$2=2,0,OFFSET('Composition%'!$B117,0,W$17)*OFFSET('Composition%'!$B117,0,W$18)*(W$24*EXP(-W$25/($B147+273)/RGas)))+ReactionRateK3!W147</f>
        <v>0</v>
      </c>
      <c r="X147" s="73">
        <f ca="1">IF(X$2=0,0,X$22*EXP(X$23/($B147+273)/RGas)*(OFFSET('Composition%'!$B117,0,X$13)*OFFSET('Composition%'!$B117,0,X$14)))-IF(X$2=2,0,OFFSET('Composition%'!$B117,0,X$17)*OFFSET('Composition%'!$B117,0,X$18)*(X$24*EXP(-X$25/($B147+273)/RGas)))+ReactionRateK3!X147</f>
        <v>6.8496296075417413E-8</v>
      </c>
      <c r="Y147" s="73">
        <f ca="1">IF(Y$2=0,0,Y$22*EXP(Y$23/($B147+273)/RGas)*(OFFSET('Composition%'!$B117,0,Y$13)*OFFSET('Composition%'!$B117,0,Y$14)))-IF(Y$2=2,0,OFFSET('Composition%'!$B117,0,Y$17)*OFFSET('Composition%'!$B117,0,Y$18)*(Y$24*EXP(-Y$25/($B147+273)/RGas)))+ReactionRateK3!Y147</f>
        <v>3.3901617437186141E-9</v>
      </c>
      <c r="Z147" s="73">
        <f ca="1">IF(Z$2=0,0,Z$22*EXP(Z$23/($B147+273)/RGas)*(OFFSET('Composition%'!$B117,0,Z$13)*OFFSET('Composition%'!$B117,0,Z$14)))-IF(Z$2=2,0,OFFSET('Composition%'!$B117,0,Z$17)*OFFSET('Composition%'!$B117,0,Z$18)*(Z$24*EXP(-Z$25/($B147+273)/RGas)))+ReactionRateK3!Z147</f>
        <v>0</v>
      </c>
      <c r="AA147" s="73">
        <f ca="1">IF(AA$2=0,0,AA$22*EXP(AA$23/($B147+273)/RGas)*(OFFSET('Composition%'!$B117,0,AA$13)*OFFSET('Composition%'!$B117,0,AA$14)))-IF(AA$2=2,0,OFFSET('Composition%'!$B117,0,AA$17)*OFFSET('Composition%'!$B117,0,AA$18)*(AA$24*EXP(-AA$25/($B147+273)/RGas)))+ReactionRateK3!AA147</f>
        <v>0</v>
      </c>
      <c r="AB147" s="73">
        <f ca="1">IF(AB$2=0,0,AB$22*EXP(AB$23/($B147+273)/RGas)*(OFFSET('Composition%'!$B117,0,AB$13)*OFFSET('Composition%'!$B117,0,AB$14)))-IF(AB$2=2,0,OFFSET('Composition%'!$B117,0,AB$17)*OFFSET('Composition%'!$B117,0,AB$18)*(AB$24*EXP(-AB$25/($B147+273)/RGas)))+ReactionRateK3!AB147</f>
        <v>0</v>
      </c>
      <c r="AC147" s="73">
        <f ca="1">IF(AC$2=0,0,AC$22*EXP(AC$23/($B147+273)/RGas)*(OFFSET('Composition%'!$B117,0,AC$13)*OFFSET('Composition%'!$B117,0,AC$14)))-IF(AC$2=2,0,OFFSET('Composition%'!$B117,0,AC$17)*OFFSET('Composition%'!$B117,0,AC$18)*(AC$24*EXP(-AC$25/($B147+273)/RGas)))+ReactionRateK3!AC147</f>
        <v>0</v>
      </c>
      <c r="AD147" s="73">
        <f ca="1">IF(AD$2=0,0,AD$22*EXP(AD$23/($B147+273)/RGas)*(OFFSET('Composition%'!$B117,0,AD$13)*OFFSET('Composition%'!$B117,0,AD$14)))-IF(AD$2=2,0,OFFSET('Composition%'!$B117,0,AD$17)*OFFSET('Composition%'!$B117,0,AD$18)*(AD$24*EXP(-AD$25/($B147+273)/RGas)))+ReactionRateK3!AD147</f>
        <v>0</v>
      </c>
      <c r="AE147" s="73">
        <f ca="1">IF(AE$2=0,0,AE$22*EXP(AE$23/($B147+273)/RGas)*(OFFSET('Composition%'!$B117,0,AE$13)*OFFSET('Composition%'!$B117,0,AE$14)))-IF(AE$2=2,0,OFFSET('Composition%'!$B117,0,AE$17)*OFFSET('Composition%'!$B117,0,AE$18)*(AE$24*EXP(-AE$25/($B147+273)/RGas)))+ReactionRateK3!AE147</f>
        <v>0</v>
      </c>
      <c r="AF147" s="73"/>
      <c r="AG147" s="73">
        <f ca="1">IF(AG$2=0,0,AG$22*EXP(AG$23/($B147+273)/RGas)*(OFFSET('Composition%'!$B117,0,AG$13)*OFFSET('Composition%'!$B117,0,AG$14)))-IF(AG$2=2,0,OFFSET('Composition%'!$B117,0,AG$17)*OFFSET('Composition%'!$B117,0,AG$18)*(AG$24*EXP(-AG$25/($B147+273)/RGas)))+ReactionRateK3!AG147</f>
        <v>0</v>
      </c>
      <c r="AH147" s="73">
        <f ca="1">IF(AH$2=0,0,AH$22*EXP(AH$23/($B147+273)/RGas)*(OFFSET('Composition%'!$B117,0,AH$13)*OFFSET('Composition%'!$B117,0,AH$14)))-IF(AH$2=2,0,OFFSET('Composition%'!$B117,0,AH$17)*OFFSET('Composition%'!$B117,0,AH$18)*(AH$24*EXP(-AH$25/($B147+273)/RGas)))+ReactionRateK3!AH147</f>
        <v>0</v>
      </c>
      <c r="AI147" s="73">
        <f ca="1">IF(AI$2=0,0,AI$22*EXP(AI$23/($B147+273)/RGas)*(OFFSET('Composition%'!$B117,0,AI$13)*OFFSET('Composition%'!$B117,0,AI$14)))-IF(AI$2=2,0,OFFSET('Composition%'!$B117,0,AI$17)*OFFSET('Composition%'!$B117,0,AI$18)*(AI$24*EXP(-AI$25/($B147+273)/RGas)))+ReactionRateK3!AI147</f>
        <v>0</v>
      </c>
      <c r="AJ147" s="73">
        <f ca="1">IF(AJ$2=0,0,AJ$22*EXP(AJ$23/($B147+273)/RGas)*(OFFSET('Composition%'!$B117,0,AJ$13)*OFFSET('Composition%'!$B117,0,AJ$14)))-IF(AJ$2=2,0,OFFSET('Composition%'!$B117,0,AJ$17)*OFFSET('Composition%'!$B117,0,AJ$18)*(AJ$24*EXP(-AJ$25/($B147+273)/RGas)))+ReactionRateK3!AJ147</f>
        <v>0</v>
      </c>
      <c r="AK147" s="73">
        <f ca="1">IF(AK$2=0,0,AK$22*EXP(AK$23/($B147+273)/RGas)*(OFFSET('Composition%'!$B117,0,AK$13)*OFFSET('Composition%'!$B117,0,AK$14)))-IF(AK$2=2,0,OFFSET('Composition%'!$B117,0,AK$17)*OFFSET('Composition%'!$B117,0,AK$18)*(AK$24*EXP(-AK$25/($B147+273)/RGas)))+ReactionRateK3!AK147</f>
        <v>0</v>
      </c>
      <c r="AL147" s="73">
        <f ca="1">IF(AL$2=0,0,AL$22*EXP(AL$23/($B147+273)/RGas)*(OFFSET('Composition%'!$B117,0,AL$13)*OFFSET('Composition%'!$B117,0,AL$14)))-IF(AL$2=2,0,OFFSET('Composition%'!$B117,0,AL$17)*OFFSET('Composition%'!$B117,0,AL$18)*(AL$24*EXP(-AL$25/($B147+273)/RGas)))+ReactionRateK3!AL147</f>
        <v>0</v>
      </c>
      <c r="AM147" s="73"/>
      <c r="AN147" s="73">
        <f ca="1">IF(AN$2=0,0,AN$22*EXP(AN$23/($B147+273)/RGas)*(OFFSET('Composition%'!$B117,0,AN$13)*OFFSET('Composition%'!$B117,0,AN$14)))-IF(AN$2=2,0,OFFSET('Composition%'!$B117,0,AN$17)*OFFSET('Composition%'!$B117,0,AN$18)*(AN$24*EXP(-AN$25/($B147+273)/RGas)))+ReactionRateK3!AN147</f>
        <v>0</v>
      </c>
      <c r="AO147" s="73">
        <f ca="1">IF(AO$2=0,0,AO$22*EXP(AO$23/($B147+273)/RGas)*(OFFSET('Composition%'!$B117,0,AO$13)*OFFSET('Composition%'!$B117,0,AO$14)))-IF(AO$2=2,0,OFFSET('Composition%'!$B117,0,AO$17)*OFFSET('Composition%'!$B117,0,AO$18)*(AO$24*EXP(-AO$25/($B147+273)/RGas)))+ReactionRateK3!AO147</f>
        <v>0</v>
      </c>
      <c r="AP147" s="73">
        <f ca="1">IF(AP$2=0,0,AP$22*EXP(AP$23/($B147+273)/RGas)*(OFFSET('Composition%'!$B117,0,AP$13)*OFFSET('Composition%'!$B117,0,AP$14)))-IF(AP$2=2,0,OFFSET('Composition%'!$B117,0,AP$17)*OFFSET('Composition%'!$B117,0,AP$18)*(AP$24*EXP(-AP$25/($B147+273)/RGas)))+ReactionRateK3!AP147</f>
        <v>7.4391832397604129E-12</v>
      </c>
      <c r="AQ147" s="73">
        <f ca="1">IF(AQ$2=0,0,AQ$22*EXP(AQ$23/($B147+273)/RGas)*(OFFSET('Composition%'!$B117,0,AQ$13)*OFFSET('Composition%'!$B117,0,AQ$14)))-IF(AQ$2=2,0,OFFSET('Composition%'!$B117,0,AQ$17)*OFFSET('Composition%'!$B117,0,AQ$18)*(AQ$24*EXP(-AQ$25/($B147+273)/RGas)))+ReactionRateK3!AQ147</f>
        <v>0</v>
      </c>
      <c r="AR147" s="73">
        <f ca="1">IF(AR$2=0,0,AR$22*EXP(AR$23/($B147+273)/RGas)*(OFFSET('Composition%'!$B117,0,AR$13)*OFFSET('Composition%'!$B117,0,AR$14)))-IF(AR$2=2,0,OFFSET('Composition%'!$B117,0,AR$17)*OFFSET('Composition%'!$B117,0,AR$18)*(AR$24*EXP(-AR$25/($B147+273)/RGas)))+ReactionRateK3!AR147</f>
        <v>0</v>
      </c>
    </row>
    <row r="148" spans="1:44">
      <c r="A148" s="3">
        <f t="shared" si="12"/>
        <v>5.7999999999999874</v>
      </c>
      <c r="B148" s="19">
        <f ca="1">'Composition%'!B118</f>
        <v>414.74402950591514</v>
      </c>
      <c r="C148">
        <f t="shared" si="11"/>
        <v>30</v>
      </c>
      <c r="D148" s="26" t="e">
        <f>(#REF!*ReactionRateK4!C148)^3</f>
        <v>#REF!</v>
      </c>
      <c r="E148" s="4"/>
      <c r="F148" s="73">
        <f ca="1">IF(F$2=0,0,F$22*EXP(F$23/($B148+273)/RGas)*(OFFSET('Composition%'!$B118,0,F$13)*OFFSET('Composition%'!$B118,0,F$14)))-IF(F$2=2,0,OFFSET('Composition%'!$B118,0,F$17)*OFFSET('Composition%'!$B118,0,F$18)*(F$24*EXP(-F$25/($B148+273)/RGas)))+ReactionRateK3!F148</f>
        <v>3.429273783784732E-3</v>
      </c>
      <c r="G148" s="73">
        <f ca="1">IF(G$2=0,0,G$22*EXP(G$23/($B148+273)/RGas)*(OFFSET('Composition%'!$B118,0,G$13)*OFFSET('Composition%'!$B118,0,G$14)))-IF(G$2=2,0,OFFSET('Composition%'!$B118,0,G$17)*OFFSET('Composition%'!$B118,0,G$18)*(G$24*EXP(-G$25/($B148+273)/RGas)))+ReactionRateK3!G148</f>
        <v>1.3985247501845503E-3</v>
      </c>
      <c r="H148" s="73">
        <f ca="1">IF(H$2=0,0,H$22*EXP(H$23/($B148+273)/RGas)*(OFFSET('Composition%'!$B118,0,H$13)*OFFSET('Composition%'!$B118,0,H$14)))-IF(H$2=2,0,OFFSET('Composition%'!$B118,0,H$17)*OFFSET('Composition%'!$B118,0,H$18)*(H$24*EXP(-H$25/($B148+273)/RGas)))+ReactionRateK3!H148</f>
        <v>-4.8560250105804264E-6</v>
      </c>
      <c r="I148" s="73">
        <f ca="1">IF(I$2=0,0,I$22*EXP(I$23/($B148+273)/RGas)*(OFFSET('Composition%'!$B118,0,I$13)*OFFSET('Composition%'!$B118,0,I$14)))-IF(I$2=2,0,OFFSET('Composition%'!$B118,0,I$17)*OFFSET('Composition%'!$B118,0,I$18)*(I$24*EXP(-I$25/($B148+273)/RGas)))+ReactionRateK3!I148</f>
        <v>1.0393732696763053E-6</v>
      </c>
      <c r="J148" s="73"/>
      <c r="K148" s="73">
        <f ca="1">IF(K$2=0,0,K$22*EXP(K$23/($B148+273)/RGas)*(OFFSET('Composition%'!$B118,0,K$13)*OFFSET('Composition%'!$B118,0,K$14)))-IF(K$2=2,0,OFFSET('Composition%'!$B118,0,K$17)*OFFSET('Composition%'!$B118,0,K$18)*(K$24*EXP(-K$25/($B148+273)/RGas)))+ReactionRateK3!K148</f>
        <v>9.1840595850665452E-3</v>
      </c>
      <c r="L148" s="73">
        <f ca="1">IF(L$2=0,0,L$22*EXP(L$23/($B148+273)/RGas)*(OFFSET('Composition%'!$B118,0,L$13)*OFFSET('Composition%'!$B118,0,L$14)))-IF(L$2=2,0,OFFSET('Composition%'!$B118,0,L$17)*OFFSET('Composition%'!$B118,0,L$18)*(L$24*EXP(-L$25/($B148+273)/RGas)))+ReactionRateK3!L148</f>
        <v>-2.9684177614198318E-3</v>
      </c>
      <c r="M148" s="73">
        <f ca="1">IF(M$2=0,0,M$22*EXP(M$23/($B148+273)/RGas)*(OFFSET('Composition%'!$B118,0,M$13)*OFFSET('Composition%'!$B118,0,M$14)))-IF(M$2=2,0,OFFSET('Composition%'!$B118,0,M$17)*OFFSET('Composition%'!$B118,0,M$18)*(M$24*EXP(-M$25/($B148+273)/RGas)))+ReactionRateK3!M148</f>
        <v>0</v>
      </c>
      <c r="N148" s="73"/>
      <c r="O148" s="73">
        <f ca="1">IF(O$2=0,0,O$22*EXP(O$23/($B148+273)/RGas)*(OFFSET('Composition%'!$B118,0,O$13)*OFFSET('Composition%'!$B118,0,O$14)))-IF(O$2=2,0,OFFSET('Composition%'!$B118,0,O$17)*OFFSET('Composition%'!$B118,0,O$18)*(O$24*EXP(-O$25/($B148+273)/RGas)))+ReactionRateK3!O148</f>
        <v>0</v>
      </c>
      <c r="P148" s="73">
        <f ca="1">IF(P$2=0,0,P$22*EXP(P$23/($B148+273)/RGas)*(OFFSET('Composition%'!$B118,0,P$13)*OFFSET('Composition%'!$B118,0,P$14)))-IF(P$2=2,0,OFFSET('Composition%'!$B118,0,P$17)*OFFSET('Composition%'!$B118,0,P$18)*(P$24*EXP(-P$25/($B148+273)/RGas)))+ReactionRateK3!P148</f>
        <v>1.9472502499730197E-2</v>
      </c>
      <c r="Q148" s="73">
        <f ca="1">IF(Q$2=0,0,Q$22*EXP(Q$23/($B148+273)/RGas)*(OFFSET('Composition%'!$B118,0,Q$13)*OFFSET('Composition%'!$B118,0,Q$14)))-IF(Q$2=2,0,OFFSET('Composition%'!$B118,0,Q$17)*OFFSET('Composition%'!$B118,0,Q$18)*(Q$24*EXP(-Q$25/($B148+273)/RGas)))+ReactionRateK3!Q148</f>
        <v>3.1212757077535443E-4</v>
      </c>
      <c r="R148" s="73">
        <f ca="1">IF(R$2=0,0,R$22*EXP(R$23/($B148+273)/RGas)*(OFFSET('Composition%'!$B118,0,R$13)*OFFSET('Composition%'!$B118,0,R$14)))-IF(R$2=2,0,OFFSET('Composition%'!$B118,0,R$17)*OFFSET('Composition%'!$B118,0,R$18)*(R$24*EXP(-R$25/($B148+273)/RGas)))+ReactionRateK3!R148</f>
        <v>1.3204674012208561E-4</v>
      </c>
      <c r="S148" s="73"/>
      <c r="T148" s="73">
        <f ca="1">IF(T$2=0,0,T$22*EXP(T$23/($B148+273)/RGas)*(OFFSET('Composition%'!$B118,0,T$13)*OFFSET('Composition%'!$B118,0,T$14)))-IF(T$2=2,0,OFFSET('Composition%'!$B118,0,T$17)*OFFSET('Composition%'!$B118,0,T$18)*(T$24*EXP(-T$25/($B148+273)/RGas)))+ReactionRateK3!T148</f>
        <v>2.8961410601809324E-5</v>
      </c>
      <c r="U148" s="73">
        <f ca="1">IF(U$2=0,0,U$22*EXP(U$23/($B148+273)/RGas)*(OFFSET('Composition%'!$B118,0,U$13)*OFFSET('Composition%'!$B118,0,U$14)))-IF(U$2=2,0,OFFSET('Composition%'!$B118,0,U$17)*OFFSET('Composition%'!$B118,0,U$18)*(U$24*EXP(-U$25/($B148+273)/RGas)))+ReactionRateK3!U148</f>
        <v>5.6355303660052659E-8</v>
      </c>
      <c r="V148" s="73">
        <f ca="1">IF(V$2=0,0,V$22*EXP(V$23/($B148+273)/RGas)*(OFFSET('Composition%'!$B118,0,V$13)*OFFSET('Composition%'!$B118,0,V$14)))-IF(V$2=2,0,OFFSET('Composition%'!$B118,0,V$17)*OFFSET('Composition%'!$B118,0,V$18)*(V$24*EXP(-V$25/($B148+273)/RGas)))+ReactionRateK3!V148</f>
        <v>0</v>
      </c>
      <c r="W148" s="73">
        <f ca="1">IF(W$2=0,0,W$22*EXP(W$23/($B148+273)/RGas)*(OFFSET('Composition%'!$B118,0,W$13)*OFFSET('Composition%'!$B118,0,W$14)))-IF(W$2=2,0,OFFSET('Composition%'!$B118,0,W$17)*OFFSET('Composition%'!$B118,0,W$18)*(W$24*EXP(-W$25/($B148+273)/RGas)))+ReactionRateK3!W148</f>
        <v>0</v>
      </c>
      <c r="X148" s="73">
        <f ca="1">IF(X$2=0,0,X$22*EXP(X$23/($B148+273)/RGas)*(OFFSET('Composition%'!$B118,0,X$13)*OFFSET('Composition%'!$B118,0,X$14)))-IF(X$2=2,0,OFFSET('Composition%'!$B118,0,X$17)*OFFSET('Composition%'!$B118,0,X$18)*(X$24*EXP(-X$25/($B148+273)/RGas)))+ReactionRateK3!X148</f>
        <v>6.8495136082052541E-8</v>
      </c>
      <c r="Y148" s="73">
        <f ca="1">IF(Y$2=0,0,Y$22*EXP(Y$23/($B148+273)/RGas)*(OFFSET('Composition%'!$B118,0,Y$13)*OFFSET('Composition%'!$B118,0,Y$14)))-IF(Y$2=2,0,OFFSET('Composition%'!$B118,0,Y$17)*OFFSET('Composition%'!$B118,0,Y$18)*(Y$24*EXP(-Y$25/($B148+273)/RGas)))+ReactionRateK3!Y148</f>
        <v>3.3901043309042885E-9</v>
      </c>
      <c r="Z148" s="73">
        <f ca="1">IF(Z$2=0,0,Z$22*EXP(Z$23/($B148+273)/RGas)*(OFFSET('Composition%'!$B118,0,Z$13)*OFFSET('Composition%'!$B118,0,Z$14)))-IF(Z$2=2,0,OFFSET('Composition%'!$B118,0,Z$17)*OFFSET('Composition%'!$B118,0,Z$18)*(Z$24*EXP(-Z$25/($B148+273)/RGas)))+ReactionRateK3!Z148</f>
        <v>0</v>
      </c>
      <c r="AA148" s="73">
        <f ca="1">IF(AA$2=0,0,AA$22*EXP(AA$23/($B148+273)/RGas)*(OFFSET('Composition%'!$B118,0,AA$13)*OFFSET('Composition%'!$B118,0,AA$14)))-IF(AA$2=2,0,OFFSET('Composition%'!$B118,0,AA$17)*OFFSET('Composition%'!$B118,0,AA$18)*(AA$24*EXP(-AA$25/($B148+273)/RGas)))+ReactionRateK3!AA148</f>
        <v>0</v>
      </c>
      <c r="AB148" s="73">
        <f ca="1">IF(AB$2=0,0,AB$22*EXP(AB$23/($B148+273)/RGas)*(OFFSET('Composition%'!$B118,0,AB$13)*OFFSET('Composition%'!$B118,0,AB$14)))-IF(AB$2=2,0,OFFSET('Composition%'!$B118,0,AB$17)*OFFSET('Composition%'!$B118,0,AB$18)*(AB$24*EXP(-AB$25/($B148+273)/RGas)))+ReactionRateK3!AB148</f>
        <v>0</v>
      </c>
      <c r="AC148" s="73">
        <f ca="1">IF(AC$2=0,0,AC$22*EXP(AC$23/($B148+273)/RGas)*(OFFSET('Composition%'!$B118,0,AC$13)*OFFSET('Composition%'!$B118,0,AC$14)))-IF(AC$2=2,0,OFFSET('Composition%'!$B118,0,AC$17)*OFFSET('Composition%'!$B118,0,AC$18)*(AC$24*EXP(-AC$25/($B148+273)/RGas)))+ReactionRateK3!AC148</f>
        <v>0</v>
      </c>
      <c r="AD148" s="73">
        <f ca="1">IF(AD$2=0,0,AD$22*EXP(AD$23/($B148+273)/RGas)*(OFFSET('Composition%'!$B118,0,AD$13)*OFFSET('Composition%'!$B118,0,AD$14)))-IF(AD$2=2,0,OFFSET('Composition%'!$B118,0,AD$17)*OFFSET('Composition%'!$B118,0,AD$18)*(AD$24*EXP(-AD$25/($B148+273)/RGas)))+ReactionRateK3!AD148</f>
        <v>0</v>
      </c>
      <c r="AE148" s="73">
        <f ca="1">IF(AE$2=0,0,AE$22*EXP(AE$23/($B148+273)/RGas)*(OFFSET('Composition%'!$B118,0,AE$13)*OFFSET('Composition%'!$B118,0,AE$14)))-IF(AE$2=2,0,OFFSET('Composition%'!$B118,0,AE$17)*OFFSET('Composition%'!$B118,0,AE$18)*(AE$24*EXP(-AE$25/($B148+273)/RGas)))+ReactionRateK3!AE148</f>
        <v>0</v>
      </c>
      <c r="AF148" s="73"/>
      <c r="AG148" s="73">
        <f ca="1">IF(AG$2=0,0,AG$22*EXP(AG$23/($B148+273)/RGas)*(OFFSET('Composition%'!$B118,0,AG$13)*OFFSET('Composition%'!$B118,0,AG$14)))-IF(AG$2=2,0,OFFSET('Composition%'!$B118,0,AG$17)*OFFSET('Composition%'!$B118,0,AG$18)*(AG$24*EXP(-AG$25/($B148+273)/RGas)))+ReactionRateK3!AG148</f>
        <v>0</v>
      </c>
      <c r="AH148" s="73">
        <f ca="1">IF(AH$2=0,0,AH$22*EXP(AH$23/($B148+273)/RGas)*(OFFSET('Composition%'!$B118,0,AH$13)*OFFSET('Composition%'!$B118,0,AH$14)))-IF(AH$2=2,0,OFFSET('Composition%'!$B118,0,AH$17)*OFFSET('Composition%'!$B118,0,AH$18)*(AH$24*EXP(-AH$25/($B148+273)/RGas)))+ReactionRateK3!AH148</f>
        <v>0</v>
      </c>
      <c r="AI148" s="73">
        <f ca="1">IF(AI$2=0,0,AI$22*EXP(AI$23/($B148+273)/RGas)*(OFFSET('Composition%'!$B118,0,AI$13)*OFFSET('Composition%'!$B118,0,AI$14)))-IF(AI$2=2,0,OFFSET('Composition%'!$B118,0,AI$17)*OFFSET('Composition%'!$B118,0,AI$18)*(AI$24*EXP(-AI$25/($B148+273)/RGas)))+ReactionRateK3!AI148</f>
        <v>0</v>
      </c>
      <c r="AJ148" s="73">
        <f ca="1">IF(AJ$2=0,0,AJ$22*EXP(AJ$23/($B148+273)/RGas)*(OFFSET('Composition%'!$B118,0,AJ$13)*OFFSET('Composition%'!$B118,0,AJ$14)))-IF(AJ$2=2,0,OFFSET('Composition%'!$B118,0,AJ$17)*OFFSET('Composition%'!$B118,0,AJ$18)*(AJ$24*EXP(-AJ$25/($B148+273)/RGas)))+ReactionRateK3!AJ148</f>
        <v>0</v>
      </c>
      <c r="AK148" s="73">
        <f ca="1">IF(AK$2=0,0,AK$22*EXP(AK$23/($B148+273)/RGas)*(OFFSET('Composition%'!$B118,0,AK$13)*OFFSET('Composition%'!$B118,0,AK$14)))-IF(AK$2=2,0,OFFSET('Composition%'!$B118,0,AK$17)*OFFSET('Composition%'!$B118,0,AK$18)*(AK$24*EXP(-AK$25/($B148+273)/RGas)))+ReactionRateK3!AK148</f>
        <v>0</v>
      </c>
      <c r="AL148" s="73">
        <f ca="1">IF(AL$2=0,0,AL$22*EXP(AL$23/($B148+273)/RGas)*(OFFSET('Composition%'!$B118,0,AL$13)*OFFSET('Composition%'!$B118,0,AL$14)))-IF(AL$2=2,0,OFFSET('Composition%'!$B118,0,AL$17)*OFFSET('Composition%'!$B118,0,AL$18)*(AL$24*EXP(-AL$25/($B148+273)/RGas)))+ReactionRateK3!AL148</f>
        <v>0</v>
      </c>
      <c r="AM148" s="73"/>
      <c r="AN148" s="73">
        <f ca="1">IF(AN$2=0,0,AN$22*EXP(AN$23/($B148+273)/RGas)*(OFFSET('Composition%'!$B118,0,AN$13)*OFFSET('Composition%'!$B118,0,AN$14)))-IF(AN$2=2,0,OFFSET('Composition%'!$B118,0,AN$17)*OFFSET('Composition%'!$B118,0,AN$18)*(AN$24*EXP(-AN$25/($B148+273)/RGas)))+ReactionRateK3!AN148</f>
        <v>0</v>
      </c>
      <c r="AO148" s="73">
        <f ca="1">IF(AO$2=0,0,AO$22*EXP(AO$23/($B148+273)/RGas)*(OFFSET('Composition%'!$B118,0,AO$13)*OFFSET('Composition%'!$B118,0,AO$14)))-IF(AO$2=2,0,OFFSET('Composition%'!$B118,0,AO$17)*OFFSET('Composition%'!$B118,0,AO$18)*(AO$24*EXP(-AO$25/($B148+273)/RGas)))+ReactionRateK3!AO148</f>
        <v>0</v>
      </c>
      <c r="AP148" s="73">
        <f ca="1">IF(AP$2=0,0,AP$22*EXP(AP$23/($B148+273)/RGas)*(OFFSET('Composition%'!$B118,0,AP$13)*OFFSET('Composition%'!$B118,0,AP$14)))-IF(AP$2=2,0,OFFSET('Composition%'!$B118,0,AP$17)*OFFSET('Composition%'!$B118,0,AP$18)*(AP$24*EXP(-AP$25/($B148+273)/RGas)))+ReactionRateK3!AP148</f>
        <v>7.4391855423517836E-12</v>
      </c>
      <c r="AQ148" s="73">
        <f ca="1">IF(AQ$2=0,0,AQ$22*EXP(AQ$23/($B148+273)/RGas)*(OFFSET('Composition%'!$B118,0,AQ$13)*OFFSET('Composition%'!$B118,0,AQ$14)))-IF(AQ$2=2,0,OFFSET('Composition%'!$B118,0,AQ$17)*OFFSET('Composition%'!$B118,0,AQ$18)*(AQ$24*EXP(-AQ$25/($B148+273)/RGas)))+ReactionRateK3!AQ148</f>
        <v>0</v>
      </c>
      <c r="AR148" s="73">
        <f ca="1">IF(AR$2=0,0,AR$22*EXP(AR$23/($B148+273)/RGas)*(OFFSET('Composition%'!$B118,0,AR$13)*OFFSET('Composition%'!$B118,0,AR$14)))-IF(AR$2=2,0,OFFSET('Composition%'!$B118,0,AR$17)*OFFSET('Composition%'!$B118,0,AR$18)*(AR$24*EXP(-AR$25/($B148+273)/RGas)))+ReactionRateK3!AR148</f>
        <v>0</v>
      </c>
    </row>
    <row r="149" spans="1:44">
      <c r="A149" s="3">
        <f t="shared" si="12"/>
        <v>5.8499999999999872</v>
      </c>
      <c r="B149" s="19">
        <f ca="1">'Composition%'!B119</f>
        <v>414.75089948215168</v>
      </c>
      <c r="C149">
        <f t="shared" si="11"/>
        <v>30</v>
      </c>
      <c r="D149" s="26" t="e">
        <f>(#REF!*ReactionRateK4!C149)^3</f>
        <v>#REF!</v>
      </c>
      <c r="E149" s="4"/>
      <c r="F149" s="73">
        <f ca="1">IF(F$2=0,0,F$22*EXP(F$23/($B149+273)/RGas)*(OFFSET('Composition%'!$B119,0,F$13)*OFFSET('Composition%'!$B119,0,F$14)))-IF(F$2=2,0,OFFSET('Composition%'!$B119,0,F$17)*OFFSET('Composition%'!$B119,0,F$18)*(F$24*EXP(-F$25/($B149+273)/RGas)))+ReactionRateK3!F149</f>
        <v>3.3860806526890799E-3</v>
      </c>
      <c r="G149" s="73">
        <f ca="1">IF(G$2=0,0,G$22*EXP(G$23/($B149+273)/RGas)*(OFFSET('Composition%'!$B119,0,G$13)*OFFSET('Composition%'!$B119,0,G$14)))-IF(G$2=2,0,OFFSET('Composition%'!$B119,0,G$17)*OFFSET('Composition%'!$B119,0,G$18)*(G$24*EXP(-G$25/($B149+273)/RGas)))+ReactionRateK3!G149</f>
        <v>1.3813735509333315E-3</v>
      </c>
      <c r="H149" s="73">
        <f ca="1">IF(H$2=0,0,H$22*EXP(H$23/($B149+273)/RGas)*(OFFSET('Composition%'!$B119,0,H$13)*OFFSET('Composition%'!$B119,0,H$14)))-IF(H$2=2,0,OFFSET('Composition%'!$B119,0,H$17)*OFFSET('Composition%'!$B119,0,H$18)*(H$24*EXP(-H$25/($B149+273)/RGas)))+ReactionRateK3!H149</f>
        <v>-4.8093069751358101E-6</v>
      </c>
      <c r="I149" s="73">
        <f ca="1">IF(I$2=0,0,I$22*EXP(I$23/($B149+273)/RGas)*(OFFSET('Composition%'!$B119,0,I$13)*OFFSET('Composition%'!$B119,0,I$14)))-IF(I$2=2,0,OFFSET('Composition%'!$B119,0,I$17)*OFFSET('Composition%'!$B119,0,I$18)*(I$24*EXP(-I$25/($B149+273)/RGas)))+ReactionRateK3!I149</f>
        <v>9.7814716268133105E-7</v>
      </c>
      <c r="J149" s="73"/>
      <c r="K149" s="73">
        <f ca="1">IF(K$2=0,0,K$22*EXP(K$23/($B149+273)/RGas)*(OFFSET('Composition%'!$B119,0,K$13)*OFFSET('Composition%'!$B119,0,K$14)))-IF(K$2=2,0,OFFSET('Composition%'!$B119,0,K$17)*OFFSET('Composition%'!$B119,0,K$18)*(K$24*EXP(-K$25/($B149+273)/RGas)))+ReactionRateK3!K149</f>
        <v>8.9155801136312739E-3</v>
      </c>
      <c r="L149" s="73">
        <f ca="1">IF(L$2=0,0,L$22*EXP(L$23/($B149+273)/RGas)*(OFFSET('Composition%'!$B119,0,L$13)*OFFSET('Composition%'!$B119,0,L$14)))-IF(L$2=2,0,OFFSET('Composition%'!$B119,0,L$17)*OFFSET('Composition%'!$B119,0,L$18)*(L$24*EXP(-L$25/($B149+273)/RGas)))+ReactionRateK3!L149</f>
        <v>-2.9339842875344239E-3</v>
      </c>
      <c r="M149" s="73">
        <f ca="1">IF(M$2=0,0,M$22*EXP(M$23/($B149+273)/RGas)*(OFFSET('Composition%'!$B119,0,M$13)*OFFSET('Composition%'!$B119,0,M$14)))-IF(M$2=2,0,OFFSET('Composition%'!$B119,0,M$17)*OFFSET('Composition%'!$B119,0,M$18)*(M$24*EXP(-M$25/($B149+273)/RGas)))+ReactionRateK3!M149</f>
        <v>0</v>
      </c>
      <c r="N149" s="73"/>
      <c r="O149" s="73">
        <f ca="1">IF(O$2=0,0,O$22*EXP(O$23/($B149+273)/RGas)*(OFFSET('Composition%'!$B119,0,O$13)*OFFSET('Composition%'!$B119,0,O$14)))-IF(O$2=2,0,OFFSET('Composition%'!$B119,0,O$17)*OFFSET('Composition%'!$B119,0,O$18)*(O$24*EXP(-O$25/($B149+273)/RGas)))+ReactionRateK3!O149</f>
        <v>0</v>
      </c>
      <c r="P149" s="73">
        <f ca="1">IF(P$2=0,0,P$22*EXP(P$23/($B149+273)/RGas)*(OFFSET('Composition%'!$B119,0,P$13)*OFFSET('Composition%'!$B119,0,P$14)))-IF(P$2=2,0,OFFSET('Composition%'!$B119,0,P$17)*OFFSET('Composition%'!$B119,0,P$18)*(P$24*EXP(-P$25/($B149+273)/RGas)))+ReactionRateK3!P149</f>
        <v>1.9285083125949298E-2</v>
      </c>
      <c r="Q149" s="73">
        <f ca="1">IF(Q$2=0,0,Q$22*EXP(Q$23/($B149+273)/RGas)*(OFFSET('Composition%'!$B119,0,Q$13)*OFFSET('Composition%'!$B119,0,Q$14)))-IF(Q$2=2,0,OFFSET('Composition%'!$B119,0,Q$17)*OFFSET('Composition%'!$B119,0,Q$18)*(Q$24*EXP(-Q$25/($B149+273)/RGas)))+ReactionRateK3!Q149</f>
        <v>3.1319058516935468E-4</v>
      </c>
      <c r="R149" s="73">
        <f ca="1">IF(R$2=0,0,R$22*EXP(R$23/($B149+273)/RGas)*(OFFSET('Composition%'!$B119,0,R$13)*OFFSET('Composition%'!$B119,0,R$14)))-IF(R$2=2,0,OFFSET('Composition%'!$B119,0,R$17)*OFFSET('Composition%'!$B119,0,R$18)*(R$24*EXP(-R$25/($B149+273)/RGas)))+ReactionRateK3!R149</f>
        <v>1.3353313805512668E-4</v>
      </c>
      <c r="S149" s="73"/>
      <c r="T149" s="73">
        <f ca="1">IF(T$2=0,0,T$22*EXP(T$23/($B149+273)/RGas)*(OFFSET('Composition%'!$B119,0,T$13)*OFFSET('Composition%'!$B119,0,T$14)))-IF(T$2=2,0,OFFSET('Composition%'!$B119,0,T$17)*OFFSET('Composition%'!$B119,0,T$18)*(T$24*EXP(-T$25/($B149+273)/RGas)))+ReactionRateK3!T149</f>
        <v>2.7256140920154883E-5</v>
      </c>
      <c r="U149" s="73">
        <f ca="1">IF(U$2=0,0,U$22*EXP(U$23/($B149+273)/RGas)*(OFFSET('Composition%'!$B119,0,U$13)*OFFSET('Composition%'!$B119,0,U$14)))-IF(U$2=2,0,OFFSET('Composition%'!$B119,0,U$17)*OFFSET('Composition%'!$B119,0,U$18)*(U$24*EXP(-U$25/($B149+273)/RGas)))+ReactionRateK3!U149</f>
        <v>5.0597107644699981E-8</v>
      </c>
      <c r="V149" s="73">
        <f ca="1">IF(V$2=0,0,V$22*EXP(V$23/($B149+273)/RGas)*(OFFSET('Composition%'!$B119,0,V$13)*OFFSET('Composition%'!$B119,0,V$14)))-IF(V$2=2,0,OFFSET('Composition%'!$B119,0,V$17)*OFFSET('Composition%'!$B119,0,V$18)*(V$24*EXP(-V$25/($B149+273)/RGas)))+ReactionRateK3!V149</f>
        <v>0</v>
      </c>
      <c r="W149" s="73">
        <f ca="1">IF(W$2=0,0,W$22*EXP(W$23/($B149+273)/RGas)*(OFFSET('Composition%'!$B119,0,W$13)*OFFSET('Composition%'!$B119,0,W$14)))-IF(W$2=2,0,OFFSET('Composition%'!$B119,0,W$17)*OFFSET('Composition%'!$B119,0,W$18)*(W$24*EXP(-W$25/($B149+273)/RGas)))+ReactionRateK3!W149</f>
        <v>0</v>
      </c>
      <c r="X149" s="73">
        <f ca="1">IF(X$2=0,0,X$22*EXP(X$23/($B149+273)/RGas)*(OFFSET('Composition%'!$B119,0,X$13)*OFFSET('Composition%'!$B119,0,X$14)))-IF(X$2=2,0,OFFSET('Composition%'!$B119,0,X$17)*OFFSET('Composition%'!$B119,0,X$18)*(X$24*EXP(-X$25/($B149+273)/RGas)))+ReactionRateK3!X149</f>
        <v>6.8494045641849389E-8</v>
      </c>
      <c r="Y149" s="73">
        <f ca="1">IF(Y$2=0,0,Y$22*EXP(Y$23/($B149+273)/RGas)*(OFFSET('Composition%'!$B119,0,Y$13)*OFFSET('Composition%'!$B119,0,Y$14)))-IF(Y$2=2,0,OFFSET('Composition%'!$B119,0,Y$17)*OFFSET('Composition%'!$B119,0,Y$18)*(Y$24*EXP(-Y$25/($B149+273)/RGas)))+ReactionRateK3!Y149</f>
        <v>3.3900503605603084E-9</v>
      </c>
      <c r="Z149" s="73">
        <f ca="1">IF(Z$2=0,0,Z$22*EXP(Z$23/($B149+273)/RGas)*(OFFSET('Composition%'!$B119,0,Z$13)*OFFSET('Composition%'!$B119,0,Z$14)))-IF(Z$2=2,0,OFFSET('Composition%'!$B119,0,Z$17)*OFFSET('Composition%'!$B119,0,Z$18)*(Z$24*EXP(-Z$25/($B149+273)/RGas)))+ReactionRateK3!Z149</f>
        <v>0</v>
      </c>
      <c r="AA149" s="73">
        <f ca="1">IF(AA$2=0,0,AA$22*EXP(AA$23/($B149+273)/RGas)*(OFFSET('Composition%'!$B119,0,AA$13)*OFFSET('Composition%'!$B119,0,AA$14)))-IF(AA$2=2,0,OFFSET('Composition%'!$B119,0,AA$17)*OFFSET('Composition%'!$B119,0,AA$18)*(AA$24*EXP(-AA$25/($B149+273)/RGas)))+ReactionRateK3!AA149</f>
        <v>0</v>
      </c>
      <c r="AB149" s="73">
        <f ca="1">IF(AB$2=0,0,AB$22*EXP(AB$23/($B149+273)/RGas)*(OFFSET('Composition%'!$B119,0,AB$13)*OFFSET('Composition%'!$B119,0,AB$14)))-IF(AB$2=2,0,OFFSET('Composition%'!$B119,0,AB$17)*OFFSET('Composition%'!$B119,0,AB$18)*(AB$24*EXP(-AB$25/($B149+273)/RGas)))+ReactionRateK3!AB149</f>
        <v>0</v>
      </c>
      <c r="AC149" s="73">
        <f ca="1">IF(AC$2=0,0,AC$22*EXP(AC$23/($B149+273)/RGas)*(OFFSET('Composition%'!$B119,0,AC$13)*OFFSET('Composition%'!$B119,0,AC$14)))-IF(AC$2=2,0,OFFSET('Composition%'!$B119,0,AC$17)*OFFSET('Composition%'!$B119,0,AC$18)*(AC$24*EXP(-AC$25/($B149+273)/RGas)))+ReactionRateK3!AC149</f>
        <v>0</v>
      </c>
      <c r="AD149" s="73">
        <f ca="1">IF(AD$2=0,0,AD$22*EXP(AD$23/($B149+273)/RGas)*(OFFSET('Composition%'!$B119,0,AD$13)*OFFSET('Composition%'!$B119,0,AD$14)))-IF(AD$2=2,0,OFFSET('Composition%'!$B119,0,AD$17)*OFFSET('Composition%'!$B119,0,AD$18)*(AD$24*EXP(-AD$25/($B149+273)/RGas)))+ReactionRateK3!AD149</f>
        <v>0</v>
      </c>
      <c r="AE149" s="73">
        <f ca="1">IF(AE$2=0,0,AE$22*EXP(AE$23/($B149+273)/RGas)*(OFFSET('Composition%'!$B119,0,AE$13)*OFFSET('Composition%'!$B119,0,AE$14)))-IF(AE$2=2,0,OFFSET('Composition%'!$B119,0,AE$17)*OFFSET('Composition%'!$B119,0,AE$18)*(AE$24*EXP(-AE$25/($B149+273)/RGas)))+ReactionRateK3!AE149</f>
        <v>0</v>
      </c>
      <c r="AF149" s="73"/>
      <c r="AG149" s="73">
        <f ca="1">IF(AG$2=0,0,AG$22*EXP(AG$23/($B149+273)/RGas)*(OFFSET('Composition%'!$B119,0,AG$13)*OFFSET('Composition%'!$B119,0,AG$14)))-IF(AG$2=2,0,OFFSET('Composition%'!$B119,0,AG$17)*OFFSET('Composition%'!$B119,0,AG$18)*(AG$24*EXP(-AG$25/($B149+273)/RGas)))+ReactionRateK3!AG149</f>
        <v>0</v>
      </c>
      <c r="AH149" s="73">
        <f ca="1">IF(AH$2=0,0,AH$22*EXP(AH$23/($B149+273)/RGas)*(OFFSET('Composition%'!$B119,0,AH$13)*OFFSET('Composition%'!$B119,0,AH$14)))-IF(AH$2=2,0,OFFSET('Composition%'!$B119,0,AH$17)*OFFSET('Composition%'!$B119,0,AH$18)*(AH$24*EXP(-AH$25/($B149+273)/RGas)))+ReactionRateK3!AH149</f>
        <v>0</v>
      </c>
      <c r="AI149" s="73">
        <f ca="1">IF(AI$2=0,0,AI$22*EXP(AI$23/($B149+273)/RGas)*(OFFSET('Composition%'!$B119,0,AI$13)*OFFSET('Composition%'!$B119,0,AI$14)))-IF(AI$2=2,0,OFFSET('Composition%'!$B119,0,AI$17)*OFFSET('Composition%'!$B119,0,AI$18)*(AI$24*EXP(-AI$25/($B149+273)/RGas)))+ReactionRateK3!AI149</f>
        <v>0</v>
      </c>
      <c r="AJ149" s="73">
        <f ca="1">IF(AJ$2=0,0,AJ$22*EXP(AJ$23/($B149+273)/RGas)*(OFFSET('Composition%'!$B119,0,AJ$13)*OFFSET('Composition%'!$B119,0,AJ$14)))-IF(AJ$2=2,0,OFFSET('Composition%'!$B119,0,AJ$17)*OFFSET('Composition%'!$B119,0,AJ$18)*(AJ$24*EXP(-AJ$25/($B149+273)/RGas)))+ReactionRateK3!AJ149</f>
        <v>0</v>
      </c>
      <c r="AK149" s="73">
        <f ca="1">IF(AK$2=0,0,AK$22*EXP(AK$23/($B149+273)/RGas)*(OFFSET('Composition%'!$B119,0,AK$13)*OFFSET('Composition%'!$B119,0,AK$14)))-IF(AK$2=2,0,OFFSET('Composition%'!$B119,0,AK$17)*OFFSET('Composition%'!$B119,0,AK$18)*(AK$24*EXP(-AK$25/($B149+273)/RGas)))+ReactionRateK3!AK149</f>
        <v>0</v>
      </c>
      <c r="AL149" s="73">
        <f ca="1">IF(AL$2=0,0,AL$22*EXP(AL$23/($B149+273)/RGas)*(OFFSET('Composition%'!$B119,0,AL$13)*OFFSET('Composition%'!$B119,0,AL$14)))-IF(AL$2=2,0,OFFSET('Composition%'!$B119,0,AL$17)*OFFSET('Composition%'!$B119,0,AL$18)*(AL$24*EXP(-AL$25/($B149+273)/RGas)))+ReactionRateK3!AL149</f>
        <v>0</v>
      </c>
      <c r="AM149" s="73"/>
      <c r="AN149" s="73">
        <f ca="1">IF(AN$2=0,0,AN$22*EXP(AN$23/($B149+273)/RGas)*(OFFSET('Composition%'!$B119,0,AN$13)*OFFSET('Composition%'!$B119,0,AN$14)))-IF(AN$2=2,0,OFFSET('Composition%'!$B119,0,AN$17)*OFFSET('Composition%'!$B119,0,AN$18)*(AN$24*EXP(-AN$25/($B149+273)/RGas)))+ReactionRateK3!AN149</f>
        <v>0</v>
      </c>
      <c r="AO149" s="73">
        <f ca="1">IF(AO$2=0,0,AO$22*EXP(AO$23/($B149+273)/RGas)*(OFFSET('Composition%'!$B119,0,AO$13)*OFFSET('Composition%'!$B119,0,AO$14)))-IF(AO$2=2,0,OFFSET('Composition%'!$B119,0,AO$17)*OFFSET('Composition%'!$B119,0,AO$18)*(AO$24*EXP(-AO$25/($B149+273)/RGas)))+ReactionRateK3!AO149</f>
        <v>0</v>
      </c>
      <c r="AP149" s="73">
        <f ca="1">IF(AP$2=0,0,AP$22*EXP(AP$23/($B149+273)/RGas)*(OFFSET('Composition%'!$B119,0,AP$13)*OFFSET('Composition%'!$B119,0,AP$14)))-IF(AP$2=2,0,OFFSET('Composition%'!$B119,0,AP$17)*OFFSET('Composition%'!$B119,0,AP$18)*(AP$24*EXP(-AP$25/($B149+273)/RGas)))+ReactionRateK3!AP149</f>
        <v>7.4391875768046651E-12</v>
      </c>
      <c r="AQ149" s="73">
        <f ca="1">IF(AQ$2=0,0,AQ$22*EXP(AQ$23/($B149+273)/RGas)*(OFFSET('Composition%'!$B119,0,AQ$13)*OFFSET('Composition%'!$B119,0,AQ$14)))-IF(AQ$2=2,0,OFFSET('Composition%'!$B119,0,AQ$17)*OFFSET('Composition%'!$B119,0,AQ$18)*(AQ$24*EXP(-AQ$25/($B149+273)/RGas)))+ReactionRateK3!AQ149</f>
        <v>0</v>
      </c>
      <c r="AR149" s="73">
        <f ca="1">IF(AR$2=0,0,AR$22*EXP(AR$23/($B149+273)/RGas)*(OFFSET('Composition%'!$B119,0,AR$13)*OFFSET('Composition%'!$B119,0,AR$14)))-IF(AR$2=2,0,OFFSET('Composition%'!$B119,0,AR$17)*OFFSET('Composition%'!$B119,0,AR$18)*(AR$24*EXP(-AR$25/($B149+273)/RGas)))+ReactionRateK3!AR149</f>
        <v>0</v>
      </c>
    </row>
    <row r="150" spans="1:44">
      <c r="A150" s="3">
        <f t="shared" si="12"/>
        <v>5.899999999999987</v>
      </c>
      <c r="B150" s="19">
        <f ca="1">'Composition%'!B120</f>
        <v>414.75775661157525</v>
      </c>
      <c r="C150">
        <f t="shared" si="11"/>
        <v>30</v>
      </c>
      <c r="D150" s="26" t="e">
        <f>(#REF!*ReactionRateK4!C150)^3</f>
        <v>#REF!</v>
      </c>
      <c r="E150" s="4"/>
      <c r="F150" s="73">
        <f ca="1">IF(F$2=0,0,F$22*EXP(F$23/($B150+273)/RGas)*(OFFSET('Composition%'!$B120,0,F$13)*OFFSET('Composition%'!$B120,0,F$14)))-IF(F$2=2,0,OFFSET('Composition%'!$B120,0,F$17)*OFFSET('Composition%'!$B120,0,F$18)*(F$24*EXP(-F$25/($B150+273)/RGas)))+ReactionRateK3!F150</f>
        <v>3.3436540613506348E-3</v>
      </c>
      <c r="G150" s="73">
        <f ca="1">IF(G$2=0,0,G$22*EXP(G$23/($B150+273)/RGas)*(OFFSET('Composition%'!$B120,0,G$13)*OFFSET('Composition%'!$B120,0,G$14)))-IF(G$2=2,0,OFFSET('Composition%'!$B120,0,G$17)*OFFSET('Composition%'!$B120,0,G$18)*(G$24*EXP(-G$25/($B150+273)/RGas)))+ReactionRateK3!G150</f>
        <v>1.3645087666529616E-3</v>
      </c>
      <c r="H150" s="73">
        <f ca="1">IF(H$2=0,0,H$22*EXP(H$23/($B150+273)/RGas)*(OFFSET('Composition%'!$B120,0,H$13)*OFFSET('Composition%'!$B120,0,H$14)))-IF(H$2=2,0,OFFSET('Composition%'!$B120,0,H$17)*OFFSET('Composition%'!$B120,0,H$18)*(H$24*EXP(-H$25/($B150+273)/RGas)))+ReactionRateK3!H150</f>
        <v>-4.7628580176014707E-6</v>
      </c>
      <c r="I150" s="73">
        <f ca="1">IF(I$2=0,0,I$22*EXP(I$23/($B150+273)/RGas)*(OFFSET('Composition%'!$B120,0,I$13)*OFFSET('Composition%'!$B120,0,I$14)))-IF(I$2=2,0,OFFSET('Composition%'!$B120,0,I$17)*OFFSET('Composition%'!$B120,0,I$18)*(I$24*EXP(-I$25/($B150+273)/RGas)))+ReactionRateK3!I150</f>
        <v>9.2107439163476958E-7</v>
      </c>
      <c r="J150" s="73"/>
      <c r="K150" s="73">
        <f ca="1">IF(K$2=0,0,K$22*EXP(K$23/($B150+273)/RGas)*(OFFSET('Composition%'!$B120,0,K$13)*OFFSET('Composition%'!$B120,0,K$14)))-IF(K$2=2,0,OFFSET('Composition%'!$B120,0,K$17)*OFFSET('Composition%'!$B120,0,K$18)*(K$24*EXP(-K$25/($B150+273)/RGas)))+ReactionRateK3!K150</f>
        <v>8.6526181489713916E-3</v>
      </c>
      <c r="L150" s="73">
        <f ca="1">IF(L$2=0,0,L$22*EXP(L$23/($B150+273)/RGas)*(OFFSET('Composition%'!$B120,0,L$13)*OFFSET('Composition%'!$B120,0,L$14)))-IF(L$2=2,0,OFFSET('Composition%'!$B120,0,L$17)*OFFSET('Composition%'!$B120,0,L$18)*(L$24*EXP(-L$25/($B150+273)/RGas)))+ReactionRateK3!L150</f>
        <v>-2.8999916369090374E-3</v>
      </c>
      <c r="M150" s="73">
        <f ca="1">IF(M$2=0,0,M$22*EXP(M$23/($B150+273)/RGas)*(OFFSET('Composition%'!$B120,0,M$13)*OFFSET('Composition%'!$B120,0,M$14)))-IF(M$2=2,0,OFFSET('Composition%'!$B120,0,M$17)*OFFSET('Composition%'!$B120,0,M$18)*(M$24*EXP(-M$25/($B150+273)/RGas)))+ReactionRateK3!M150</f>
        <v>0</v>
      </c>
      <c r="N150" s="73"/>
      <c r="O150" s="73">
        <f ca="1">IF(O$2=0,0,O$22*EXP(O$23/($B150+273)/RGas)*(OFFSET('Composition%'!$B120,0,O$13)*OFFSET('Composition%'!$B120,0,O$14)))-IF(O$2=2,0,OFFSET('Composition%'!$B120,0,O$17)*OFFSET('Composition%'!$B120,0,O$18)*(O$24*EXP(-O$25/($B150+273)/RGas)))+ReactionRateK3!O150</f>
        <v>0</v>
      </c>
      <c r="P150" s="73">
        <f ca="1">IF(P$2=0,0,P$22*EXP(P$23/($B150+273)/RGas)*(OFFSET('Composition%'!$B120,0,P$13)*OFFSET('Composition%'!$B120,0,P$14)))-IF(P$2=2,0,OFFSET('Composition%'!$B120,0,P$17)*OFFSET('Composition%'!$B120,0,P$18)*(P$24*EXP(-P$25/($B150+273)/RGas)))+ReactionRateK3!P150</f>
        <v>1.9098749411232758E-2</v>
      </c>
      <c r="Q150" s="73">
        <f ca="1">IF(Q$2=0,0,Q$22*EXP(Q$23/($B150+273)/RGas)*(OFFSET('Composition%'!$B120,0,Q$13)*OFFSET('Composition%'!$B120,0,Q$14)))-IF(Q$2=2,0,OFFSET('Composition%'!$B120,0,Q$17)*OFFSET('Composition%'!$B120,0,Q$18)*(Q$24*EXP(-Q$25/($B150+273)/RGas)))+ReactionRateK3!Q150</f>
        <v>3.1422073158653244E-4</v>
      </c>
      <c r="R150" s="73">
        <f ca="1">IF(R$2=0,0,R$22*EXP(R$23/($B150+273)/RGas)*(OFFSET('Composition%'!$B120,0,R$13)*OFFSET('Composition%'!$B120,0,R$14)))-IF(R$2=2,0,OFFSET('Composition%'!$B120,0,R$17)*OFFSET('Composition%'!$B120,0,R$18)*(R$24*EXP(-R$25/($B150+273)/RGas)))+ReactionRateK3!R150</f>
        <v>1.3500958936945844E-4</v>
      </c>
      <c r="S150" s="73"/>
      <c r="T150" s="73">
        <f ca="1">IF(T$2=0,0,T$22*EXP(T$23/($B150+273)/RGas)*(OFFSET('Composition%'!$B120,0,T$13)*OFFSET('Composition%'!$B120,0,T$14)))-IF(T$2=2,0,OFFSET('Composition%'!$B120,0,T$17)*OFFSET('Composition%'!$B120,0,T$18)*(T$24*EXP(-T$25/($B150+273)/RGas)))+ReactionRateK3!T150</f>
        <v>2.5667764505032932E-5</v>
      </c>
      <c r="U150" s="73">
        <f ca="1">IF(U$2=0,0,U$22*EXP(U$23/($B150+273)/RGas)*(OFFSET('Composition%'!$B120,0,U$13)*OFFSET('Composition%'!$B120,0,U$14)))-IF(U$2=2,0,OFFSET('Composition%'!$B120,0,U$17)*OFFSET('Composition%'!$B120,0,U$18)*(U$24*EXP(-U$25/($B150+273)/RGas)))+ReactionRateK3!U150</f>
        <v>4.5427407340209335E-8</v>
      </c>
      <c r="V150" s="73">
        <f ca="1">IF(V$2=0,0,V$22*EXP(V$23/($B150+273)/RGas)*(OFFSET('Composition%'!$B120,0,V$13)*OFFSET('Composition%'!$B120,0,V$14)))-IF(V$2=2,0,OFFSET('Composition%'!$B120,0,V$17)*OFFSET('Composition%'!$B120,0,V$18)*(V$24*EXP(-V$25/($B150+273)/RGas)))+ReactionRateK3!V150</f>
        <v>0</v>
      </c>
      <c r="W150" s="73">
        <f ca="1">IF(W$2=0,0,W$22*EXP(W$23/($B150+273)/RGas)*(OFFSET('Composition%'!$B120,0,W$13)*OFFSET('Composition%'!$B120,0,W$14)))-IF(W$2=2,0,OFFSET('Composition%'!$B120,0,W$17)*OFFSET('Composition%'!$B120,0,W$18)*(W$24*EXP(-W$25/($B150+273)/RGas)))+ReactionRateK3!W150</f>
        <v>0</v>
      </c>
      <c r="X150" s="73">
        <f ca="1">IF(X$2=0,0,X$22*EXP(X$23/($B150+273)/RGas)*(OFFSET('Composition%'!$B120,0,X$13)*OFFSET('Composition%'!$B120,0,X$14)))-IF(X$2=2,0,OFFSET('Composition%'!$B120,0,X$17)*OFFSET('Composition%'!$B120,0,X$18)*(X$24*EXP(-X$25/($B150+273)/RGas)))+ReactionRateK3!X150</f>
        <v>6.8493019964654741E-8</v>
      </c>
      <c r="Y150" s="73">
        <f ca="1">IF(Y$2=0,0,Y$22*EXP(Y$23/($B150+273)/RGas)*(OFFSET('Composition%'!$B120,0,Y$13)*OFFSET('Composition%'!$B120,0,Y$14)))-IF(Y$2=2,0,OFFSET('Composition%'!$B120,0,Y$17)*OFFSET('Composition%'!$B120,0,Y$18)*(Y$24*EXP(-Y$25/($B150+273)/RGas)))+ReactionRateK3!Y150</f>
        <v>3.3899995956024067E-9</v>
      </c>
      <c r="Z150" s="73">
        <f ca="1">IF(Z$2=0,0,Z$22*EXP(Z$23/($B150+273)/RGas)*(OFFSET('Composition%'!$B120,0,Z$13)*OFFSET('Composition%'!$B120,0,Z$14)))-IF(Z$2=2,0,OFFSET('Composition%'!$B120,0,Z$17)*OFFSET('Composition%'!$B120,0,Z$18)*(Z$24*EXP(-Z$25/($B150+273)/RGas)))+ReactionRateK3!Z150</f>
        <v>0</v>
      </c>
      <c r="AA150" s="73">
        <f ca="1">IF(AA$2=0,0,AA$22*EXP(AA$23/($B150+273)/RGas)*(OFFSET('Composition%'!$B120,0,AA$13)*OFFSET('Composition%'!$B120,0,AA$14)))-IF(AA$2=2,0,OFFSET('Composition%'!$B120,0,AA$17)*OFFSET('Composition%'!$B120,0,AA$18)*(AA$24*EXP(-AA$25/($B150+273)/RGas)))+ReactionRateK3!AA150</f>
        <v>0</v>
      </c>
      <c r="AB150" s="73">
        <f ca="1">IF(AB$2=0,0,AB$22*EXP(AB$23/($B150+273)/RGas)*(OFFSET('Composition%'!$B120,0,AB$13)*OFFSET('Composition%'!$B120,0,AB$14)))-IF(AB$2=2,0,OFFSET('Composition%'!$B120,0,AB$17)*OFFSET('Composition%'!$B120,0,AB$18)*(AB$24*EXP(-AB$25/($B150+273)/RGas)))+ReactionRateK3!AB150</f>
        <v>0</v>
      </c>
      <c r="AC150" s="73">
        <f ca="1">IF(AC$2=0,0,AC$22*EXP(AC$23/($B150+273)/RGas)*(OFFSET('Composition%'!$B120,0,AC$13)*OFFSET('Composition%'!$B120,0,AC$14)))-IF(AC$2=2,0,OFFSET('Composition%'!$B120,0,AC$17)*OFFSET('Composition%'!$B120,0,AC$18)*(AC$24*EXP(-AC$25/($B150+273)/RGas)))+ReactionRateK3!AC150</f>
        <v>0</v>
      </c>
      <c r="AD150" s="73">
        <f ca="1">IF(AD$2=0,0,AD$22*EXP(AD$23/($B150+273)/RGas)*(OFFSET('Composition%'!$B120,0,AD$13)*OFFSET('Composition%'!$B120,0,AD$14)))-IF(AD$2=2,0,OFFSET('Composition%'!$B120,0,AD$17)*OFFSET('Composition%'!$B120,0,AD$18)*(AD$24*EXP(-AD$25/($B150+273)/RGas)))+ReactionRateK3!AD150</f>
        <v>0</v>
      </c>
      <c r="AE150" s="73">
        <f ca="1">IF(AE$2=0,0,AE$22*EXP(AE$23/($B150+273)/RGas)*(OFFSET('Composition%'!$B120,0,AE$13)*OFFSET('Composition%'!$B120,0,AE$14)))-IF(AE$2=2,0,OFFSET('Composition%'!$B120,0,AE$17)*OFFSET('Composition%'!$B120,0,AE$18)*(AE$24*EXP(-AE$25/($B150+273)/RGas)))+ReactionRateK3!AE150</f>
        <v>0</v>
      </c>
      <c r="AF150" s="73"/>
      <c r="AG150" s="73">
        <f ca="1">IF(AG$2=0,0,AG$22*EXP(AG$23/($B150+273)/RGas)*(OFFSET('Composition%'!$B120,0,AG$13)*OFFSET('Composition%'!$B120,0,AG$14)))-IF(AG$2=2,0,OFFSET('Composition%'!$B120,0,AG$17)*OFFSET('Composition%'!$B120,0,AG$18)*(AG$24*EXP(-AG$25/($B150+273)/RGas)))+ReactionRateK3!AG150</f>
        <v>0</v>
      </c>
      <c r="AH150" s="73">
        <f ca="1">IF(AH$2=0,0,AH$22*EXP(AH$23/($B150+273)/RGas)*(OFFSET('Composition%'!$B120,0,AH$13)*OFFSET('Composition%'!$B120,0,AH$14)))-IF(AH$2=2,0,OFFSET('Composition%'!$B120,0,AH$17)*OFFSET('Composition%'!$B120,0,AH$18)*(AH$24*EXP(-AH$25/($B150+273)/RGas)))+ReactionRateK3!AH150</f>
        <v>0</v>
      </c>
      <c r="AI150" s="73">
        <f ca="1">IF(AI$2=0,0,AI$22*EXP(AI$23/($B150+273)/RGas)*(OFFSET('Composition%'!$B120,0,AI$13)*OFFSET('Composition%'!$B120,0,AI$14)))-IF(AI$2=2,0,OFFSET('Composition%'!$B120,0,AI$17)*OFFSET('Composition%'!$B120,0,AI$18)*(AI$24*EXP(-AI$25/($B150+273)/RGas)))+ReactionRateK3!AI150</f>
        <v>0</v>
      </c>
      <c r="AJ150" s="73">
        <f ca="1">IF(AJ$2=0,0,AJ$22*EXP(AJ$23/($B150+273)/RGas)*(OFFSET('Composition%'!$B120,0,AJ$13)*OFFSET('Composition%'!$B120,0,AJ$14)))-IF(AJ$2=2,0,OFFSET('Composition%'!$B120,0,AJ$17)*OFFSET('Composition%'!$B120,0,AJ$18)*(AJ$24*EXP(-AJ$25/($B150+273)/RGas)))+ReactionRateK3!AJ150</f>
        <v>0</v>
      </c>
      <c r="AK150" s="73">
        <f ca="1">IF(AK$2=0,0,AK$22*EXP(AK$23/($B150+273)/RGas)*(OFFSET('Composition%'!$B120,0,AK$13)*OFFSET('Composition%'!$B120,0,AK$14)))-IF(AK$2=2,0,OFFSET('Composition%'!$B120,0,AK$17)*OFFSET('Composition%'!$B120,0,AK$18)*(AK$24*EXP(-AK$25/($B150+273)/RGas)))+ReactionRateK3!AK150</f>
        <v>0</v>
      </c>
      <c r="AL150" s="73">
        <f ca="1">IF(AL$2=0,0,AL$22*EXP(AL$23/($B150+273)/RGas)*(OFFSET('Composition%'!$B120,0,AL$13)*OFFSET('Composition%'!$B120,0,AL$14)))-IF(AL$2=2,0,OFFSET('Composition%'!$B120,0,AL$17)*OFFSET('Composition%'!$B120,0,AL$18)*(AL$24*EXP(-AL$25/($B150+273)/RGas)))+ReactionRateK3!AL150</f>
        <v>0</v>
      </c>
      <c r="AM150" s="73"/>
      <c r="AN150" s="73">
        <f ca="1">IF(AN$2=0,0,AN$22*EXP(AN$23/($B150+273)/RGas)*(OFFSET('Composition%'!$B120,0,AN$13)*OFFSET('Composition%'!$B120,0,AN$14)))-IF(AN$2=2,0,OFFSET('Composition%'!$B120,0,AN$17)*OFFSET('Composition%'!$B120,0,AN$18)*(AN$24*EXP(-AN$25/($B150+273)/RGas)))+ReactionRateK3!AN150</f>
        <v>0</v>
      </c>
      <c r="AO150" s="73">
        <f ca="1">IF(AO$2=0,0,AO$22*EXP(AO$23/($B150+273)/RGas)*(OFFSET('Composition%'!$B120,0,AO$13)*OFFSET('Composition%'!$B120,0,AO$14)))-IF(AO$2=2,0,OFFSET('Composition%'!$B120,0,AO$17)*OFFSET('Composition%'!$B120,0,AO$18)*(AO$24*EXP(-AO$25/($B150+273)/RGas)))+ReactionRateK3!AO150</f>
        <v>0</v>
      </c>
      <c r="AP150" s="73">
        <f ca="1">IF(AP$2=0,0,AP$22*EXP(AP$23/($B150+273)/RGas)*(OFFSET('Composition%'!$B120,0,AP$13)*OFFSET('Composition%'!$B120,0,AP$14)))-IF(AP$2=2,0,OFFSET('Composition%'!$B120,0,AP$17)*OFFSET('Composition%'!$B120,0,AP$18)*(AP$24*EXP(-AP$25/($B150+273)/RGas)))+ReactionRateK3!AP150</f>
        <v>7.4391893707951764E-12</v>
      </c>
      <c r="AQ150" s="73">
        <f ca="1">IF(AQ$2=0,0,AQ$22*EXP(AQ$23/($B150+273)/RGas)*(OFFSET('Composition%'!$B120,0,AQ$13)*OFFSET('Composition%'!$B120,0,AQ$14)))-IF(AQ$2=2,0,OFFSET('Composition%'!$B120,0,AQ$17)*OFFSET('Composition%'!$B120,0,AQ$18)*(AQ$24*EXP(-AQ$25/($B150+273)/RGas)))+ReactionRateK3!AQ150</f>
        <v>0</v>
      </c>
      <c r="AR150" s="73">
        <f ca="1">IF(AR$2=0,0,AR$22*EXP(AR$23/($B150+273)/RGas)*(OFFSET('Composition%'!$B120,0,AR$13)*OFFSET('Composition%'!$B120,0,AR$14)))-IF(AR$2=2,0,OFFSET('Composition%'!$B120,0,AR$17)*OFFSET('Composition%'!$B120,0,AR$18)*(AR$24*EXP(-AR$25/($B150+273)/RGas)))+ReactionRateK3!AR150</f>
        <v>0</v>
      </c>
    </row>
    <row r="151" spans="1:44">
      <c r="A151" s="3">
        <f t="shared" si="12"/>
        <v>5.9499999999999869</v>
      </c>
      <c r="B151" s="19">
        <f ca="1">'Composition%'!B121</f>
        <v>414.76460037821397</v>
      </c>
      <c r="C151">
        <f t="shared" si="11"/>
        <v>30</v>
      </c>
      <c r="D151" s="26" t="e">
        <f>(#REF!*ReactionRateK4!C151)^3</f>
        <v>#REF!</v>
      </c>
      <c r="E151" s="4"/>
      <c r="F151" s="73">
        <f ca="1">IF(F$2=0,0,F$22*EXP(F$23/($B151+273)/RGas)*(OFFSET('Composition%'!$B121,0,F$13)*OFFSET('Composition%'!$B121,0,F$14)))-IF(F$2=2,0,OFFSET('Composition%'!$B121,0,F$17)*OFFSET('Composition%'!$B121,0,F$18)*(F$24*EXP(-F$25/($B151+273)/RGas)))+ReactionRateK3!F151</f>
        <v>3.301973259362493E-3</v>
      </c>
      <c r="G151" s="73">
        <f ca="1">IF(G$2=0,0,G$22*EXP(G$23/($B151+273)/RGas)*(OFFSET('Composition%'!$B121,0,G$13)*OFFSET('Composition%'!$B121,0,G$14)))-IF(G$2=2,0,OFFSET('Composition%'!$B121,0,G$17)*OFFSET('Composition%'!$B121,0,G$18)*(G$24*EXP(-G$25/($B151+273)/RGas)))+ReactionRateK3!G151</f>
        <v>1.347923232060861E-3</v>
      </c>
      <c r="H151" s="73">
        <f ca="1">IF(H$2=0,0,H$22*EXP(H$23/($B151+273)/RGas)*(OFFSET('Composition%'!$B121,0,H$13)*OFFSET('Composition%'!$B121,0,H$14)))-IF(H$2=2,0,OFFSET('Composition%'!$B121,0,H$17)*OFFSET('Composition%'!$B121,0,H$18)*(H$24*EXP(-H$25/($B151+273)/RGas)))+ReactionRateK3!H151</f>
        <v>-4.7166892207570733E-6</v>
      </c>
      <c r="I151" s="73">
        <f ca="1">IF(I$2=0,0,I$22*EXP(I$23/($B151+273)/RGas)*(OFFSET('Composition%'!$B121,0,I$13)*OFFSET('Composition%'!$B121,0,I$14)))-IF(I$2=2,0,OFFSET('Composition%'!$B121,0,I$17)*OFFSET('Composition%'!$B121,0,I$18)*(I$24*EXP(-I$25/($B151+273)/RGas)))+ReactionRateK3!I151</f>
        <v>8.6787212335229643E-7</v>
      </c>
      <c r="J151" s="73"/>
      <c r="K151" s="73">
        <f ca="1">IF(K$2=0,0,K$22*EXP(K$23/($B151+273)/RGas)*(OFFSET('Composition%'!$B121,0,K$13)*OFFSET('Composition%'!$B121,0,K$14)))-IF(K$2=2,0,OFFSET('Composition%'!$B121,0,K$17)*OFFSET('Composition%'!$B121,0,K$18)*(K$24*EXP(-K$25/($B151+273)/RGas)))+ReactionRateK3!K151</f>
        <v>8.3950774801469855E-3</v>
      </c>
      <c r="L151" s="73">
        <f ca="1">IF(L$2=0,0,L$22*EXP(L$23/($B151+273)/RGas)*(OFFSET('Composition%'!$B121,0,L$13)*OFFSET('Composition%'!$B121,0,L$14)))-IF(L$2=2,0,OFFSET('Composition%'!$B121,0,L$17)*OFFSET('Composition%'!$B121,0,L$18)*(L$24*EXP(-L$25/($B151+273)/RGas)))+ReactionRateK3!L151</f>
        <v>-2.8672808372085098E-3</v>
      </c>
      <c r="M151" s="73">
        <f ca="1">IF(M$2=0,0,M$22*EXP(M$23/($B151+273)/RGas)*(OFFSET('Composition%'!$B121,0,M$13)*OFFSET('Composition%'!$B121,0,M$14)))-IF(M$2=2,0,OFFSET('Composition%'!$B121,0,M$17)*OFFSET('Composition%'!$B121,0,M$18)*(M$24*EXP(-M$25/($B151+273)/RGas)))+ReactionRateK3!M151</f>
        <v>0</v>
      </c>
      <c r="N151" s="73"/>
      <c r="O151" s="73">
        <f ca="1">IF(O$2=0,0,O$22*EXP(O$23/($B151+273)/RGas)*(OFFSET('Composition%'!$B121,0,O$13)*OFFSET('Composition%'!$B121,0,O$14)))-IF(O$2=2,0,OFFSET('Composition%'!$B121,0,O$17)*OFFSET('Composition%'!$B121,0,O$18)*(O$24*EXP(-O$25/($B151+273)/RGas)))+ReactionRateK3!O151</f>
        <v>0</v>
      </c>
      <c r="P151" s="73">
        <f ca="1">IF(P$2=0,0,P$22*EXP(P$23/($B151+273)/RGas)*(OFFSET('Composition%'!$B121,0,P$13)*OFFSET('Composition%'!$B121,0,P$14)))-IF(P$2=2,0,OFFSET('Composition%'!$B121,0,P$17)*OFFSET('Composition%'!$B121,0,P$18)*(P$24*EXP(-P$25/($B151+273)/RGas)))+ReactionRateK3!P151</f>
        <v>1.8913545305824016E-2</v>
      </c>
      <c r="Q151" s="73">
        <f ca="1">IF(Q$2=0,0,Q$22*EXP(Q$23/($B151+273)/RGas)*(OFFSET('Composition%'!$B121,0,Q$13)*OFFSET('Composition%'!$B121,0,Q$14)))-IF(Q$2=2,0,OFFSET('Composition%'!$B121,0,Q$17)*OFFSET('Composition%'!$B121,0,Q$18)*(Q$24*EXP(-Q$25/($B151+273)/RGas)))+ReactionRateK3!Q151</f>
        <v>3.1521855450340248E-4</v>
      </c>
      <c r="R151" s="73">
        <f ca="1">IF(R$2=0,0,R$22*EXP(R$23/($B151+273)/RGas)*(OFFSET('Composition%'!$B121,0,R$13)*OFFSET('Composition%'!$B121,0,R$14)))-IF(R$2=2,0,OFFSET('Composition%'!$B121,0,R$17)*OFFSET('Composition%'!$B121,0,R$18)*(R$24*EXP(-R$25/($B151+273)/RGas)))+ReactionRateK3!R151</f>
        <v>1.3647598271101442E-4</v>
      </c>
      <c r="S151" s="73"/>
      <c r="T151" s="73">
        <f ca="1">IF(T$2=0,0,T$22*EXP(T$23/($B151+273)/RGas)*(OFFSET('Composition%'!$B121,0,T$13)*OFFSET('Composition%'!$B121,0,T$14)))-IF(T$2=2,0,OFFSET('Composition%'!$B121,0,T$17)*OFFSET('Composition%'!$B121,0,T$18)*(T$24*EXP(-T$25/($B151+273)/RGas)))+ReactionRateK3!T151</f>
        <v>2.418806453482317E-5</v>
      </c>
      <c r="U151" s="73">
        <f ca="1">IF(U$2=0,0,U$22*EXP(U$23/($B151+273)/RGas)*(OFFSET('Composition%'!$B121,0,U$13)*OFFSET('Composition%'!$B121,0,U$14)))-IF(U$2=2,0,OFFSET('Composition%'!$B121,0,U$17)*OFFSET('Composition%'!$B121,0,U$18)*(U$24*EXP(-U$25/($B151+273)/RGas)))+ReactionRateK3!U151</f>
        <v>4.0786035079367649E-8</v>
      </c>
      <c r="V151" s="73">
        <f ca="1">IF(V$2=0,0,V$22*EXP(V$23/($B151+273)/RGas)*(OFFSET('Composition%'!$B121,0,V$13)*OFFSET('Composition%'!$B121,0,V$14)))-IF(V$2=2,0,OFFSET('Composition%'!$B121,0,V$17)*OFFSET('Composition%'!$B121,0,V$18)*(V$24*EXP(-V$25/($B151+273)/RGas)))+ReactionRateK3!V151</f>
        <v>0</v>
      </c>
      <c r="W151" s="73">
        <f ca="1">IF(W$2=0,0,W$22*EXP(W$23/($B151+273)/RGas)*(OFFSET('Composition%'!$B121,0,W$13)*OFFSET('Composition%'!$B121,0,W$14)))-IF(W$2=2,0,OFFSET('Composition%'!$B121,0,W$17)*OFFSET('Composition%'!$B121,0,W$18)*(W$24*EXP(-W$25/($B151+273)/RGas)))+ReactionRateK3!W151</f>
        <v>0</v>
      </c>
      <c r="X151" s="73">
        <f ca="1">IF(X$2=0,0,X$22*EXP(X$23/($B151+273)/RGas)*(OFFSET('Composition%'!$B121,0,X$13)*OFFSET('Composition%'!$B121,0,X$14)))-IF(X$2=2,0,OFFSET('Composition%'!$B121,0,X$17)*OFFSET('Composition%'!$B121,0,X$18)*(X$24*EXP(-X$25/($B151+273)/RGas)))+ReactionRateK3!X151</f>
        <v>6.849205459626785E-8</v>
      </c>
      <c r="Y151" s="73">
        <f ca="1">IF(Y$2=0,0,Y$22*EXP(Y$23/($B151+273)/RGas)*(OFFSET('Composition%'!$B121,0,Y$13)*OFFSET('Composition%'!$B121,0,Y$14)))-IF(Y$2=2,0,OFFSET('Composition%'!$B121,0,Y$17)*OFFSET('Composition%'!$B121,0,Y$18)*(Y$24*EXP(-Y$25/($B151+273)/RGas)))+ReactionRateK3!Y151</f>
        <v>3.3899518155739763E-9</v>
      </c>
      <c r="Z151" s="73">
        <f ca="1">IF(Z$2=0,0,Z$22*EXP(Z$23/($B151+273)/RGas)*(OFFSET('Composition%'!$B121,0,Z$13)*OFFSET('Composition%'!$B121,0,Z$14)))-IF(Z$2=2,0,OFFSET('Composition%'!$B121,0,Z$17)*OFFSET('Composition%'!$B121,0,Z$18)*(Z$24*EXP(-Z$25/($B151+273)/RGas)))+ReactionRateK3!Z151</f>
        <v>0</v>
      </c>
      <c r="AA151" s="73">
        <f ca="1">IF(AA$2=0,0,AA$22*EXP(AA$23/($B151+273)/RGas)*(OFFSET('Composition%'!$B121,0,AA$13)*OFFSET('Composition%'!$B121,0,AA$14)))-IF(AA$2=2,0,OFFSET('Composition%'!$B121,0,AA$17)*OFFSET('Composition%'!$B121,0,AA$18)*(AA$24*EXP(-AA$25/($B151+273)/RGas)))+ReactionRateK3!AA151</f>
        <v>0</v>
      </c>
      <c r="AB151" s="73">
        <f ca="1">IF(AB$2=0,0,AB$22*EXP(AB$23/($B151+273)/RGas)*(OFFSET('Composition%'!$B121,0,AB$13)*OFFSET('Composition%'!$B121,0,AB$14)))-IF(AB$2=2,0,OFFSET('Composition%'!$B121,0,AB$17)*OFFSET('Composition%'!$B121,0,AB$18)*(AB$24*EXP(-AB$25/($B151+273)/RGas)))+ReactionRateK3!AB151</f>
        <v>0</v>
      </c>
      <c r="AC151" s="73">
        <f ca="1">IF(AC$2=0,0,AC$22*EXP(AC$23/($B151+273)/RGas)*(OFFSET('Composition%'!$B121,0,AC$13)*OFFSET('Composition%'!$B121,0,AC$14)))-IF(AC$2=2,0,OFFSET('Composition%'!$B121,0,AC$17)*OFFSET('Composition%'!$B121,0,AC$18)*(AC$24*EXP(-AC$25/($B151+273)/RGas)))+ReactionRateK3!AC151</f>
        <v>0</v>
      </c>
      <c r="AD151" s="73">
        <f ca="1">IF(AD$2=0,0,AD$22*EXP(AD$23/($B151+273)/RGas)*(OFFSET('Composition%'!$B121,0,AD$13)*OFFSET('Composition%'!$B121,0,AD$14)))-IF(AD$2=2,0,OFFSET('Composition%'!$B121,0,AD$17)*OFFSET('Composition%'!$B121,0,AD$18)*(AD$24*EXP(-AD$25/($B151+273)/RGas)))+ReactionRateK3!AD151</f>
        <v>0</v>
      </c>
      <c r="AE151" s="73">
        <f ca="1">IF(AE$2=0,0,AE$22*EXP(AE$23/($B151+273)/RGas)*(OFFSET('Composition%'!$B121,0,AE$13)*OFFSET('Composition%'!$B121,0,AE$14)))-IF(AE$2=2,0,OFFSET('Composition%'!$B121,0,AE$17)*OFFSET('Composition%'!$B121,0,AE$18)*(AE$24*EXP(-AE$25/($B151+273)/RGas)))+ReactionRateK3!AE151</f>
        <v>0</v>
      </c>
      <c r="AF151" s="73"/>
      <c r="AG151" s="73">
        <f ca="1">IF(AG$2=0,0,AG$22*EXP(AG$23/($B151+273)/RGas)*(OFFSET('Composition%'!$B121,0,AG$13)*OFFSET('Composition%'!$B121,0,AG$14)))-IF(AG$2=2,0,OFFSET('Composition%'!$B121,0,AG$17)*OFFSET('Composition%'!$B121,0,AG$18)*(AG$24*EXP(-AG$25/($B151+273)/RGas)))+ReactionRateK3!AG151</f>
        <v>0</v>
      </c>
      <c r="AH151" s="73">
        <f ca="1">IF(AH$2=0,0,AH$22*EXP(AH$23/($B151+273)/RGas)*(OFFSET('Composition%'!$B121,0,AH$13)*OFFSET('Composition%'!$B121,0,AH$14)))-IF(AH$2=2,0,OFFSET('Composition%'!$B121,0,AH$17)*OFFSET('Composition%'!$B121,0,AH$18)*(AH$24*EXP(-AH$25/($B151+273)/RGas)))+ReactionRateK3!AH151</f>
        <v>0</v>
      </c>
      <c r="AI151" s="73">
        <f ca="1">IF(AI$2=0,0,AI$22*EXP(AI$23/($B151+273)/RGas)*(OFFSET('Composition%'!$B121,0,AI$13)*OFFSET('Composition%'!$B121,0,AI$14)))-IF(AI$2=2,0,OFFSET('Composition%'!$B121,0,AI$17)*OFFSET('Composition%'!$B121,0,AI$18)*(AI$24*EXP(-AI$25/($B151+273)/RGas)))+ReactionRateK3!AI151</f>
        <v>0</v>
      </c>
      <c r="AJ151" s="73">
        <f ca="1">IF(AJ$2=0,0,AJ$22*EXP(AJ$23/($B151+273)/RGas)*(OFFSET('Composition%'!$B121,0,AJ$13)*OFFSET('Composition%'!$B121,0,AJ$14)))-IF(AJ$2=2,0,OFFSET('Composition%'!$B121,0,AJ$17)*OFFSET('Composition%'!$B121,0,AJ$18)*(AJ$24*EXP(-AJ$25/($B151+273)/RGas)))+ReactionRateK3!AJ151</f>
        <v>0</v>
      </c>
      <c r="AK151" s="73">
        <f ca="1">IF(AK$2=0,0,AK$22*EXP(AK$23/($B151+273)/RGas)*(OFFSET('Composition%'!$B121,0,AK$13)*OFFSET('Composition%'!$B121,0,AK$14)))-IF(AK$2=2,0,OFFSET('Composition%'!$B121,0,AK$17)*OFFSET('Composition%'!$B121,0,AK$18)*(AK$24*EXP(-AK$25/($B151+273)/RGas)))+ReactionRateK3!AK151</f>
        <v>0</v>
      </c>
      <c r="AL151" s="73">
        <f ca="1">IF(AL$2=0,0,AL$22*EXP(AL$23/($B151+273)/RGas)*(OFFSET('Composition%'!$B121,0,AL$13)*OFFSET('Composition%'!$B121,0,AL$14)))-IF(AL$2=2,0,OFFSET('Composition%'!$B121,0,AL$17)*OFFSET('Composition%'!$B121,0,AL$18)*(AL$24*EXP(-AL$25/($B151+273)/RGas)))+ReactionRateK3!AL151</f>
        <v>0</v>
      </c>
      <c r="AM151" s="73"/>
      <c r="AN151" s="73">
        <f ca="1">IF(AN$2=0,0,AN$22*EXP(AN$23/($B151+273)/RGas)*(OFFSET('Composition%'!$B121,0,AN$13)*OFFSET('Composition%'!$B121,0,AN$14)))-IF(AN$2=2,0,OFFSET('Composition%'!$B121,0,AN$17)*OFFSET('Composition%'!$B121,0,AN$18)*(AN$24*EXP(-AN$25/($B151+273)/RGas)))+ReactionRateK3!AN151</f>
        <v>0</v>
      </c>
      <c r="AO151" s="73">
        <f ca="1">IF(AO$2=0,0,AO$22*EXP(AO$23/($B151+273)/RGas)*(OFFSET('Composition%'!$B121,0,AO$13)*OFFSET('Composition%'!$B121,0,AO$14)))-IF(AO$2=2,0,OFFSET('Composition%'!$B121,0,AO$17)*OFFSET('Composition%'!$B121,0,AO$18)*(AO$24*EXP(-AO$25/($B151+273)/RGas)))+ReactionRateK3!AO151</f>
        <v>0</v>
      </c>
      <c r="AP151" s="73">
        <f ca="1">IF(AP$2=0,0,AP$22*EXP(AP$23/($B151+273)/RGas)*(OFFSET('Composition%'!$B121,0,AP$13)*OFFSET('Composition%'!$B121,0,AP$14)))-IF(AP$2=2,0,OFFSET('Composition%'!$B121,0,AP$17)*OFFSET('Composition%'!$B121,0,AP$18)*(AP$24*EXP(-AP$25/($B151+273)/RGas)))+ReactionRateK3!AP151</f>
        <v>7.4391909489871517E-12</v>
      </c>
      <c r="AQ151" s="73">
        <f ca="1">IF(AQ$2=0,0,AQ$22*EXP(AQ$23/($B151+273)/RGas)*(OFFSET('Composition%'!$B121,0,AQ$13)*OFFSET('Composition%'!$B121,0,AQ$14)))-IF(AQ$2=2,0,OFFSET('Composition%'!$B121,0,AQ$17)*OFFSET('Composition%'!$B121,0,AQ$18)*(AQ$24*EXP(-AQ$25/($B151+273)/RGas)))+ReactionRateK3!AQ151</f>
        <v>0</v>
      </c>
      <c r="AR151" s="73">
        <f ca="1">IF(AR$2=0,0,AR$22*EXP(AR$23/($B151+273)/RGas)*(OFFSET('Composition%'!$B121,0,AR$13)*OFFSET('Composition%'!$B121,0,AR$14)))-IF(AR$2=2,0,OFFSET('Composition%'!$B121,0,AR$17)*OFFSET('Composition%'!$B121,0,AR$18)*(AR$24*EXP(-AR$25/($B151+273)/RGas)))+ReactionRateK3!AR151</f>
        <v>0</v>
      </c>
    </row>
    <row r="152" spans="1:44">
      <c r="A152" s="3">
        <f t="shared" si="12"/>
        <v>5.9999999999999867</v>
      </c>
      <c r="B152" s="19">
        <f ca="1">'Composition%'!B122</f>
        <v>414.77143573591366</v>
      </c>
      <c r="C152">
        <f t="shared" si="11"/>
        <v>30</v>
      </c>
      <c r="D152" s="26" t="e">
        <f>(#REF!*ReactionRateK4!C152)^3</f>
        <v>#REF!</v>
      </c>
      <c r="E152" s="4"/>
      <c r="F152" s="73">
        <f ca="1">IF(F$2=0,0,F$22*EXP(F$23/($B152+273)/RGas)*(OFFSET('Composition%'!$B122,0,F$13)*OFFSET('Composition%'!$B122,0,F$14)))-IF(F$2=2,0,OFFSET('Composition%'!$B122,0,F$17)*OFFSET('Composition%'!$B122,0,F$18)*(F$24*EXP(-F$25/($B152+273)/RGas)))+ReactionRateK3!F152</f>
        <v>3.261018556722838E-3</v>
      </c>
      <c r="G152" s="73">
        <f ca="1">IF(G$2=0,0,G$22*EXP(G$23/($B152+273)/RGas)*(OFFSET('Composition%'!$B122,0,G$13)*OFFSET('Composition%'!$B122,0,G$14)))-IF(G$2=2,0,OFFSET('Composition%'!$B122,0,G$17)*OFFSET('Composition%'!$B122,0,G$18)*(G$24*EXP(-G$25/($B152+273)/RGas)))+ReactionRateK3!G152</f>
        <v>1.3316101400538492E-3</v>
      </c>
      <c r="H152" s="73">
        <f ca="1">IF(H$2=0,0,H$22*EXP(H$23/($B152+273)/RGas)*(OFFSET('Composition%'!$B122,0,H$13)*OFFSET('Composition%'!$B122,0,H$14)))-IF(H$2=2,0,OFFSET('Composition%'!$B122,0,H$17)*OFFSET('Composition%'!$B122,0,H$18)*(H$24*EXP(-H$25/($B152+273)/RGas)))+ReactionRateK3!H152</f>
        <v>-4.6708108500884053E-6</v>
      </c>
      <c r="I152" s="73">
        <f ca="1">IF(I$2=0,0,I$22*EXP(I$23/($B152+273)/RGas)*(OFFSET('Composition%'!$B122,0,I$13)*OFFSET('Composition%'!$B122,0,I$14)))-IF(I$2=2,0,OFFSET('Composition%'!$B122,0,I$17)*OFFSET('Composition%'!$B122,0,I$18)*(I$24*EXP(-I$25/($B152+273)/RGas)))+ReactionRateK3!I152</f>
        <v>8.1827598105808727E-7</v>
      </c>
      <c r="J152" s="73"/>
      <c r="K152" s="73">
        <f ca="1">IF(K$2=0,0,K$22*EXP(K$23/($B152+273)/RGas)*(OFFSET('Composition%'!$B122,0,K$13)*OFFSET('Composition%'!$B122,0,K$14)))-IF(K$2=2,0,OFFSET('Composition%'!$B122,0,K$17)*OFFSET('Composition%'!$B122,0,K$18)*(K$24*EXP(-K$25/($B152+273)/RGas)))+ReactionRateK3!K152</f>
        <v>8.142873149806067E-3</v>
      </c>
      <c r="L152" s="73">
        <f ca="1">IF(L$2=0,0,L$22*EXP(L$23/($B152+273)/RGas)*(OFFSET('Composition%'!$B122,0,L$13)*OFFSET('Composition%'!$B122,0,L$14)))-IF(L$2=2,0,OFFSET('Composition%'!$B122,0,L$17)*OFFSET('Composition%'!$B122,0,L$18)*(L$24*EXP(-L$25/($B152+273)/RGas)))+ReactionRateK3!L152</f>
        <v>-2.8359984457359926E-3</v>
      </c>
      <c r="M152" s="73">
        <f ca="1">IF(M$2=0,0,M$22*EXP(M$23/($B152+273)/RGas)*(OFFSET('Composition%'!$B122,0,M$13)*OFFSET('Composition%'!$B122,0,M$14)))-IF(M$2=2,0,OFFSET('Composition%'!$B122,0,M$17)*OFFSET('Composition%'!$B122,0,M$18)*(M$24*EXP(-M$25/($B152+273)/RGas)))+ReactionRateK3!M152</f>
        <v>0</v>
      </c>
      <c r="N152" s="73"/>
      <c r="O152" s="73">
        <f ca="1">IF(O$2=0,0,O$22*EXP(O$23/($B152+273)/RGas)*(OFFSET('Composition%'!$B122,0,O$13)*OFFSET('Composition%'!$B122,0,O$14)))-IF(O$2=2,0,OFFSET('Composition%'!$B122,0,O$17)*OFFSET('Composition%'!$B122,0,O$18)*(O$24*EXP(-O$25/($B152+273)/RGas)))+ReactionRateK3!O152</f>
        <v>0</v>
      </c>
      <c r="P152" s="73">
        <f ca="1">IF(P$2=0,0,P$22*EXP(P$23/($B152+273)/RGas)*(OFFSET('Composition%'!$B122,0,P$13)*OFFSET('Composition%'!$B122,0,P$14)))-IF(P$2=2,0,OFFSET('Composition%'!$B122,0,P$17)*OFFSET('Composition%'!$B122,0,P$18)*(P$24*EXP(-P$25/($B152+273)/RGas)))+ReactionRateK3!P152</f>
        <v>1.8729511518127087E-2</v>
      </c>
      <c r="Q152" s="73">
        <f ca="1">IF(Q$2=0,0,Q$22*EXP(Q$23/($B152+273)/RGas)*(OFFSET('Composition%'!$B122,0,Q$13)*OFFSET('Composition%'!$B122,0,Q$14)))-IF(Q$2=2,0,OFFSET('Composition%'!$B122,0,Q$17)*OFFSET('Composition%'!$B122,0,Q$18)*(Q$24*EXP(-Q$25/($B152+273)/RGas)))+ReactionRateK3!Q152</f>
        <v>3.1618459651300789E-4</v>
      </c>
      <c r="R152" s="73">
        <f ca="1">IF(R$2=0,0,R$22*EXP(R$23/($B152+273)/RGas)*(OFFSET('Composition%'!$B122,0,R$13)*OFFSET('Composition%'!$B122,0,R$14)))-IF(R$2=2,0,OFFSET('Composition%'!$B122,0,R$17)*OFFSET('Composition%'!$B122,0,R$18)*(R$24*EXP(-R$25/($B152+273)/RGas)))+ReactionRateK3!R152</f>
        <v>1.3793221554404293E-4</v>
      </c>
      <c r="S152" s="73"/>
      <c r="T152" s="73">
        <f ca="1">IF(T$2=0,0,T$22*EXP(T$23/($B152+273)/RGas)*(OFFSET('Composition%'!$B122,0,T$13)*OFFSET('Composition%'!$B122,0,T$14)))-IF(T$2=2,0,OFFSET('Composition%'!$B122,0,T$17)*OFFSET('Composition%'!$B122,0,T$18)*(T$24*EXP(-T$25/($B152+273)/RGas)))+ReactionRateK3!T152</f>
        <v>2.2809403868800546E-5</v>
      </c>
      <c r="U152" s="73">
        <f ca="1">IF(U$2=0,0,U$22*EXP(U$23/($B152+273)/RGas)*(OFFSET('Composition%'!$B122,0,U$13)*OFFSET('Composition%'!$B122,0,U$14)))-IF(U$2=2,0,OFFSET('Composition%'!$B122,0,U$17)*OFFSET('Composition%'!$B122,0,U$18)*(U$24*EXP(-U$25/($B152+273)/RGas)))+ReactionRateK3!U152</f>
        <v>3.6618978347339073E-8</v>
      </c>
      <c r="V152" s="73">
        <f ca="1">IF(V$2=0,0,V$22*EXP(V$23/($B152+273)/RGas)*(OFFSET('Composition%'!$B122,0,V$13)*OFFSET('Composition%'!$B122,0,V$14)))-IF(V$2=2,0,OFFSET('Composition%'!$B122,0,V$17)*OFFSET('Composition%'!$B122,0,V$18)*(V$24*EXP(-V$25/($B152+273)/RGas)))+ReactionRateK3!V152</f>
        <v>0</v>
      </c>
      <c r="W152" s="73">
        <f ca="1">IF(W$2=0,0,W$22*EXP(W$23/($B152+273)/RGas)*(OFFSET('Composition%'!$B122,0,W$13)*OFFSET('Composition%'!$B122,0,W$14)))-IF(W$2=2,0,OFFSET('Composition%'!$B122,0,W$17)*OFFSET('Composition%'!$B122,0,W$18)*(W$24*EXP(-W$25/($B152+273)/RGas)))+ReactionRateK3!W152</f>
        <v>0</v>
      </c>
      <c r="X152" s="73">
        <f ca="1">IF(X$2=0,0,X$22*EXP(X$23/($B152+273)/RGas)*(OFFSET('Composition%'!$B122,0,X$13)*OFFSET('Composition%'!$B122,0,X$14)))-IF(X$2=2,0,OFFSET('Composition%'!$B122,0,X$17)*OFFSET('Composition%'!$B122,0,X$18)*(X$24*EXP(-X$25/($B152+273)/RGas)))+ReactionRateK3!X152</f>
        <v>6.8491145394039354E-8</v>
      </c>
      <c r="Y152" s="73">
        <f ca="1">IF(Y$2=0,0,Y$22*EXP(Y$23/($B152+273)/RGas)*(OFFSET('Composition%'!$B122,0,Y$13)*OFFSET('Composition%'!$B122,0,Y$14)))-IF(Y$2=2,0,OFFSET('Composition%'!$B122,0,Y$17)*OFFSET('Composition%'!$B122,0,Y$18)*(Y$24*EXP(-Y$25/($B152+273)/RGas)))+ReactionRateK3!Y152</f>
        <v>3.3899068154383651E-9</v>
      </c>
      <c r="Z152" s="73">
        <f ca="1">IF(Z$2=0,0,Z$22*EXP(Z$23/($B152+273)/RGas)*(OFFSET('Composition%'!$B122,0,Z$13)*OFFSET('Composition%'!$B122,0,Z$14)))-IF(Z$2=2,0,OFFSET('Composition%'!$B122,0,Z$17)*OFFSET('Composition%'!$B122,0,Z$18)*(Z$24*EXP(-Z$25/($B152+273)/RGas)))+ReactionRateK3!Z152</f>
        <v>0</v>
      </c>
      <c r="AA152" s="73">
        <f ca="1">IF(AA$2=0,0,AA$22*EXP(AA$23/($B152+273)/RGas)*(OFFSET('Composition%'!$B122,0,AA$13)*OFFSET('Composition%'!$B122,0,AA$14)))-IF(AA$2=2,0,OFFSET('Composition%'!$B122,0,AA$17)*OFFSET('Composition%'!$B122,0,AA$18)*(AA$24*EXP(-AA$25/($B152+273)/RGas)))+ReactionRateK3!AA152</f>
        <v>0</v>
      </c>
      <c r="AB152" s="73">
        <f ca="1">IF(AB$2=0,0,AB$22*EXP(AB$23/($B152+273)/RGas)*(OFFSET('Composition%'!$B122,0,AB$13)*OFFSET('Composition%'!$B122,0,AB$14)))-IF(AB$2=2,0,OFFSET('Composition%'!$B122,0,AB$17)*OFFSET('Composition%'!$B122,0,AB$18)*(AB$24*EXP(-AB$25/($B152+273)/RGas)))+ReactionRateK3!AB152</f>
        <v>0</v>
      </c>
      <c r="AC152" s="73">
        <f ca="1">IF(AC$2=0,0,AC$22*EXP(AC$23/($B152+273)/RGas)*(OFFSET('Composition%'!$B122,0,AC$13)*OFFSET('Composition%'!$B122,0,AC$14)))-IF(AC$2=2,0,OFFSET('Composition%'!$B122,0,AC$17)*OFFSET('Composition%'!$B122,0,AC$18)*(AC$24*EXP(-AC$25/($B152+273)/RGas)))+ReactionRateK3!AC152</f>
        <v>0</v>
      </c>
      <c r="AD152" s="73">
        <f ca="1">IF(AD$2=0,0,AD$22*EXP(AD$23/($B152+273)/RGas)*(OFFSET('Composition%'!$B122,0,AD$13)*OFFSET('Composition%'!$B122,0,AD$14)))-IF(AD$2=2,0,OFFSET('Composition%'!$B122,0,AD$17)*OFFSET('Composition%'!$B122,0,AD$18)*(AD$24*EXP(-AD$25/($B152+273)/RGas)))+ReactionRateK3!AD152</f>
        <v>0</v>
      </c>
      <c r="AE152" s="73">
        <f ca="1">IF(AE$2=0,0,AE$22*EXP(AE$23/($B152+273)/RGas)*(OFFSET('Composition%'!$B122,0,AE$13)*OFFSET('Composition%'!$B122,0,AE$14)))-IF(AE$2=2,0,OFFSET('Composition%'!$B122,0,AE$17)*OFFSET('Composition%'!$B122,0,AE$18)*(AE$24*EXP(-AE$25/($B152+273)/RGas)))+ReactionRateK3!AE152</f>
        <v>0</v>
      </c>
      <c r="AF152" s="73"/>
      <c r="AG152" s="73">
        <f ca="1">IF(AG$2=0,0,AG$22*EXP(AG$23/($B152+273)/RGas)*(OFFSET('Composition%'!$B122,0,AG$13)*OFFSET('Composition%'!$B122,0,AG$14)))-IF(AG$2=2,0,OFFSET('Composition%'!$B122,0,AG$17)*OFFSET('Composition%'!$B122,0,AG$18)*(AG$24*EXP(-AG$25/($B152+273)/RGas)))+ReactionRateK3!AG152</f>
        <v>0</v>
      </c>
      <c r="AH152" s="73">
        <f ca="1">IF(AH$2=0,0,AH$22*EXP(AH$23/($B152+273)/RGas)*(OFFSET('Composition%'!$B122,0,AH$13)*OFFSET('Composition%'!$B122,0,AH$14)))-IF(AH$2=2,0,OFFSET('Composition%'!$B122,0,AH$17)*OFFSET('Composition%'!$B122,0,AH$18)*(AH$24*EXP(-AH$25/($B152+273)/RGas)))+ReactionRateK3!AH152</f>
        <v>0</v>
      </c>
      <c r="AI152" s="73">
        <f ca="1">IF(AI$2=0,0,AI$22*EXP(AI$23/($B152+273)/RGas)*(OFFSET('Composition%'!$B122,0,AI$13)*OFFSET('Composition%'!$B122,0,AI$14)))-IF(AI$2=2,0,OFFSET('Composition%'!$B122,0,AI$17)*OFFSET('Composition%'!$B122,0,AI$18)*(AI$24*EXP(-AI$25/($B152+273)/RGas)))+ReactionRateK3!AI152</f>
        <v>0</v>
      </c>
      <c r="AJ152" s="73">
        <f ca="1">IF(AJ$2=0,0,AJ$22*EXP(AJ$23/($B152+273)/RGas)*(OFFSET('Composition%'!$B122,0,AJ$13)*OFFSET('Composition%'!$B122,0,AJ$14)))-IF(AJ$2=2,0,OFFSET('Composition%'!$B122,0,AJ$17)*OFFSET('Composition%'!$B122,0,AJ$18)*(AJ$24*EXP(-AJ$25/($B152+273)/RGas)))+ReactionRateK3!AJ152</f>
        <v>0</v>
      </c>
      <c r="AK152" s="73">
        <f ca="1">IF(AK$2=0,0,AK$22*EXP(AK$23/($B152+273)/RGas)*(OFFSET('Composition%'!$B122,0,AK$13)*OFFSET('Composition%'!$B122,0,AK$14)))-IF(AK$2=2,0,OFFSET('Composition%'!$B122,0,AK$17)*OFFSET('Composition%'!$B122,0,AK$18)*(AK$24*EXP(-AK$25/($B152+273)/RGas)))+ReactionRateK3!AK152</f>
        <v>0</v>
      </c>
      <c r="AL152" s="73">
        <f ca="1">IF(AL$2=0,0,AL$22*EXP(AL$23/($B152+273)/RGas)*(OFFSET('Composition%'!$B122,0,AL$13)*OFFSET('Composition%'!$B122,0,AL$14)))-IF(AL$2=2,0,OFFSET('Composition%'!$B122,0,AL$17)*OFFSET('Composition%'!$B122,0,AL$18)*(AL$24*EXP(-AL$25/($B152+273)/RGas)))+ReactionRateK3!AL152</f>
        <v>0</v>
      </c>
      <c r="AM152" s="73"/>
      <c r="AN152" s="73">
        <f ca="1">IF(AN$2=0,0,AN$22*EXP(AN$23/($B152+273)/RGas)*(OFFSET('Composition%'!$B122,0,AN$13)*OFFSET('Composition%'!$B122,0,AN$14)))-IF(AN$2=2,0,OFFSET('Composition%'!$B122,0,AN$17)*OFFSET('Composition%'!$B122,0,AN$18)*(AN$24*EXP(-AN$25/($B152+273)/RGas)))+ReactionRateK3!AN152</f>
        <v>0</v>
      </c>
      <c r="AO152" s="73">
        <f ca="1">IF(AO$2=0,0,AO$22*EXP(AO$23/($B152+273)/RGas)*(OFFSET('Composition%'!$B122,0,AO$13)*OFFSET('Composition%'!$B122,0,AO$14)))-IF(AO$2=2,0,OFFSET('Composition%'!$B122,0,AO$17)*OFFSET('Composition%'!$B122,0,AO$18)*(AO$24*EXP(-AO$25/($B152+273)/RGas)))+ReactionRateK3!AO152</f>
        <v>0</v>
      </c>
      <c r="AP152" s="73">
        <f ca="1">IF(AP$2=0,0,AP$22*EXP(AP$23/($B152+273)/RGas)*(OFFSET('Composition%'!$B122,0,AP$13)*OFFSET('Composition%'!$B122,0,AP$14)))-IF(AP$2=2,0,OFFSET('Composition%'!$B122,0,AP$17)*OFFSET('Composition%'!$B122,0,AP$18)*(AP$24*EXP(-AP$25/($B152+273)/RGas)))+ReactionRateK3!AP152</f>
        <v>7.439192333266459E-12</v>
      </c>
      <c r="AQ152" s="73">
        <f ca="1">IF(AQ$2=0,0,AQ$22*EXP(AQ$23/($B152+273)/RGas)*(OFFSET('Composition%'!$B122,0,AQ$13)*OFFSET('Composition%'!$B122,0,AQ$14)))-IF(AQ$2=2,0,OFFSET('Composition%'!$B122,0,AQ$17)*OFFSET('Composition%'!$B122,0,AQ$18)*(AQ$24*EXP(-AQ$25/($B152+273)/RGas)))+ReactionRateK3!AQ152</f>
        <v>0</v>
      </c>
      <c r="AR152" s="73">
        <f ca="1">IF(AR$2=0,0,AR$22*EXP(AR$23/($B152+273)/RGas)*(OFFSET('Composition%'!$B122,0,AR$13)*OFFSET('Composition%'!$B122,0,AR$14)))-IF(AR$2=2,0,OFFSET('Composition%'!$B122,0,AR$17)*OFFSET('Composition%'!$B122,0,AR$18)*(AR$24*EXP(-AR$25/($B152+273)/RGas)))+ReactionRateK3!AR152</f>
        <v>0</v>
      </c>
    </row>
    <row r="153" spans="1:44">
      <c r="A153" s="3">
        <f t="shared" si="12"/>
        <v>6.0499999999999865</v>
      </c>
      <c r="B153" s="19">
        <f ca="1">'Composition%'!B123</f>
        <v>414.77826859319254</v>
      </c>
      <c r="C153">
        <f t="shared" si="11"/>
        <v>30</v>
      </c>
      <c r="D153" s="26" t="e">
        <f>(#REF!*ReactionRateK4!C153)^3</f>
        <v>#REF!</v>
      </c>
      <c r="E153" s="4"/>
      <c r="F153" s="73">
        <f ca="1">IF(F$2=0,0,F$22*EXP(F$23/($B153+273)/RGas)*(OFFSET('Composition%'!$B123,0,F$13)*OFFSET('Composition%'!$B123,0,F$14)))-IF(F$2=2,0,OFFSET('Composition%'!$B123,0,F$17)*OFFSET('Composition%'!$B123,0,F$18)*(F$24*EXP(-F$25/($B153+273)/RGas)))+ReactionRateK3!F153</f>
        <v>3.2207713740804505E-3</v>
      </c>
      <c r="G153" s="73">
        <f ca="1">IF(G$2=0,0,G$22*EXP(G$23/($B153+273)/RGas)*(OFFSET('Composition%'!$B123,0,G$13)*OFFSET('Composition%'!$B123,0,G$14)))-IF(G$2=2,0,OFFSET('Composition%'!$B123,0,G$17)*OFFSET('Composition%'!$B123,0,G$18)*(G$24*EXP(-G$25/($B153+273)/RGas)))+ReactionRateK3!G153</f>
        <v>1.3155630609766461E-3</v>
      </c>
      <c r="H153" s="73">
        <f ca="1">IF(H$2=0,0,H$22*EXP(H$23/($B153+273)/RGas)*(OFFSET('Composition%'!$B123,0,H$13)*OFFSET('Composition%'!$B123,0,H$14)))-IF(H$2=2,0,OFFSET('Composition%'!$B123,0,H$17)*OFFSET('Composition%'!$B123,0,H$18)*(H$24*EXP(-H$25/($B153+273)/RGas)))+ReactionRateK3!H153</f>
        <v>-4.6252323873730528E-6</v>
      </c>
      <c r="I153" s="73">
        <f ca="1">IF(I$2=0,0,I$22*EXP(I$23/($B153+273)/RGas)*(OFFSET('Composition%'!$B123,0,I$13)*OFFSET('Composition%'!$B123,0,I$14)))-IF(I$2=2,0,OFFSET('Composition%'!$B123,0,I$17)*OFFSET('Composition%'!$B123,0,I$18)*(I$24*EXP(-I$25/($B153+273)/RGas)))+ReactionRateK3!I153</f>
        <v>7.7203899693772538E-7</v>
      </c>
      <c r="J153" s="73"/>
      <c r="K153" s="73">
        <f ca="1">IF(K$2=0,0,K$22*EXP(K$23/($B153+273)/RGas)*(OFFSET('Composition%'!$B123,0,K$13)*OFFSET('Composition%'!$B123,0,K$14)))-IF(K$2=2,0,OFFSET('Composition%'!$B123,0,K$17)*OFFSET('Composition%'!$B123,0,K$18)*(K$24*EXP(-K$25/($B153+273)/RGas)))+ReactionRateK3!K153</f>
        <v>7.8959342460706988E-3</v>
      </c>
      <c r="L153" s="73">
        <f ca="1">IF(L$2=0,0,L$22*EXP(L$23/($B153+273)/RGas)*(OFFSET('Composition%'!$B123,0,L$13)*OFFSET('Composition%'!$B123,0,L$14)))-IF(L$2=2,0,OFFSET('Composition%'!$B123,0,L$17)*OFFSET('Composition%'!$B123,0,L$18)*(L$24*EXP(-L$25/($B153+273)/RGas)))+ReactionRateK3!L153</f>
        <v>-2.8054187428148214E-3</v>
      </c>
      <c r="M153" s="73">
        <f ca="1">IF(M$2=0,0,M$22*EXP(M$23/($B153+273)/RGas)*(OFFSET('Composition%'!$B123,0,M$13)*OFFSET('Composition%'!$B123,0,M$14)))-IF(M$2=2,0,OFFSET('Composition%'!$B123,0,M$17)*OFFSET('Composition%'!$B123,0,M$18)*(M$24*EXP(-M$25/($B153+273)/RGas)))+ReactionRateK3!M153</f>
        <v>0</v>
      </c>
      <c r="N153" s="73"/>
      <c r="O153" s="73">
        <f ca="1">IF(O$2=0,0,O$22*EXP(O$23/($B153+273)/RGas)*(OFFSET('Composition%'!$B123,0,O$13)*OFFSET('Composition%'!$B123,0,O$14)))-IF(O$2=2,0,OFFSET('Composition%'!$B123,0,O$17)*OFFSET('Composition%'!$B123,0,O$18)*(O$24*EXP(-O$25/($B153+273)/RGas)))+ReactionRateK3!O153</f>
        <v>0</v>
      </c>
      <c r="P153" s="73">
        <f ca="1">IF(P$2=0,0,P$22*EXP(P$23/($B153+273)/RGas)*(OFFSET('Composition%'!$B123,0,P$13)*OFFSET('Composition%'!$B123,0,P$14)))-IF(P$2=2,0,OFFSET('Composition%'!$B123,0,P$17)*OFFSET('Composition%'!$B123,0,P$18)*(P$24*EXP(-P$25/($B153+273)/RGas)))+ReactionRateK3!P153</f>
        <v>1.8546685647285819E-2</v>
      </c>
      <c r="Q153" s="73">
        <f ca="1">IF(Q$2=0,0,Q$22*EXP(Q$23/($B153+273)/RGas)*(OFFSET('Composition%'!$B123,0,Q$13)*OFFSET('Composition%'!$B123,0,Q$14)))-IF(Q$2=2,0,OFFSET('Composition%'!$B123,0,Q$17)*OFFSET('Composition%'!$B123,0,Q$18)*(Q$24*EXP(-Q$25/($B153+273)/RGas)))+ReactionRateK3!Q153</f>
        <v>3.1711939758081369E-4</v>
      </c>
      <c r="R153" s="73">
        <f ca="1">IF(R$2=0,0,R$22*EXP(R$23/($B153+273)/RGas)*(OFFSET('Composition%'!$B123,0,R$13)*OFFSET('Composition%'!$B123,0,R$14)))-IF(R$2=2,0,OFFSET('Composition%'!$B123,0,R$17)*OFFSET('Composition%'!$B123,0,R$18)*(R$24*EXP(-R$25/($B153+273)/RGas)))+ReactionRateK3!R153</f>
        <v>1.3937819378985765E-4</v>
      </c>
      <c r="S153" s="73"/>
      <c r="T153" s="73">
        <f ca="1">IF(T$2=0,0,T$22*EXP(T$23/($B153+273)/RGas)*(OFFSET('Composition%'!$B123,0,T$13)*OFFSET('Composition%'!$B123,0,T$14)))-IF(T$2=2,0,OFFSET('Composition%'!$B123,0,T$17)*OFFSET('Composition%'!$B123,0,T$18)*(T$24*EXP(-T$25/($B153+273)/RGas)))+ReactionRateK3!T153</f>
        <v>2.1524684176369522E-5</v>
      </c>
      <c r="U153" s="73">
        <f ca="1">IF(U$2=0,0,U$22*EXP(U$23/($B153+273)/RGas)*(OFFSET('Composition%'!$B123,0,U$13)*OFFSET('Composition%'!$B123,0,U$14)))-IF(U$2=2,0,OFFSET('Composition%'!$B123,0,U$17)*OFFSET('Composition%'!$B123,0,U$18)*(U$24*EXP(-U$25/($B153+273)/RGas)))+ReactionRateK3!U153</f>
        <v>3.2877749523433242E-8</v>
      </c>
      <c r="V153" s="73">
        <f ca="1">IF(V$2=0,0,V$22*EXP(V$23/($B153+273)/RGas)*(OFFSET('Composition%'!$B123,0,V$13)*OFFSET('Composition%'!$B123,0,V$14)))-IF(V$2=2,0,OFFSET('Composition%'!$B123,0,V$17)*OFFSET('Composition%'!$B123,0,V$18)*(V$24*EXP(-V$25/($B153+273)/RGas)))+ReactionRateK3!V153</f>
        <v>0</v>
      </c>
      <c r="W153" s="73">
        <f ca="1">IF(W$2=0,0,W$22*EXP(W$23/($B153+273)/RGas)*(OFFSET('Composition%'!$B123,0,W$13)*OFFSET('Composition%'!$B123,0,W$14)))-IF(W$2=2,0,OFFSET('Composition%'!$B123,0,W$17)*OFFSET('Composition%'!$B123,0,W$18)*(W$24*EXP(-W$25/($B153+273)/RGas)))+ReactionRateK3!W153</f>
        <v>0</v>
      </c>
      <c r="X153" s="73">
        <f ca="1">IF(X$2=0,0,X$22*EXP(X$23/($B153+273)/RGas)*(OFFSET('Composition%'!$B123,0,X$13)*OFFSET('Composition%'!$B123,0,X$14)))-IF(X$2=2,0,OFFSET('Composition%'!$B123,0,X$17)*OFFSET('Composition%'!$B123,0,X$18)*(X$24*EXP(-X$25/($B153+273)/RGas)))+ReactionRateK3!X153</f>
        <v>6.8490288506616744E-8</v>
      </c>
      <c r="Y153" s="73">
        <f ca="1">IF(Y$2=0,0,Y$22*EXP(Y$23/($B153+273)/RGas)*(OFFSET('Composition%'!$B123,0,Y$13)*OFFSET('Composition%'!$B123,0,Y$14)))-IF(Y$2=2,0,OFFSET('Composition%'!$B123,0,Y$17)*OFFSET('Composition%'!$B123,0,Y$18)*(Y$24*EXP(-Y$25/($B153+273)/RGas)))+ReactionRateK3!Y153</f>
        <v>3.3898644045763874E-9</v>
      </c>
      <c r="Z153" s="73">
        <f ca="1">IF(Z$2=0,0,Z$22*EXP(Z$23/($B153+273)/RGas)*(OFFSET('Composition%'!$B123,0,Z$13)*OFFSET('Composition%'!$B123,0,Z$14)))-IF(Z$2=2,0,OFFSET('Composition%'!$B123,0,Z$17)*OFFSET('Composition%'!$B123,0,Z$18)*(Z$24*EXP(-Z$25/($B153+273)/RGas)))+ReactionRateK3!Z153</f>
        <v>0</v>
      </c>
      <c r="AA153" s="73">
        <f ca="1">IF(AA$2=0,0,AA$22*EXP(AA$23/($B153+273)/RGas)*(OFFSET('Composition%'!$B123,0,AA$13)*OFFSET('Composition%'!$B123,0,AA$14)))-IF(AA$2=2,0,OFFSET('Composition%'!$B123,0,AA$17)*OFFSET('Composition%'!$B123,0,AA$18)*(AA$24*EXP(-AA$25/($B153+273)/RGas)))+ReactionRateK3!AA153</f>
        <v>0</v>
      </c>
      <c r="AB153" s="73">
        <f ca="1">IF(AB$2=0,0,AB$22*EXP(AB$23/($B153+273)/RGas)*(OFFSET('Composition%'!$B123,0,AB$13)*OFFSET('Composition%'!$B123,0,AB$14)))-IF(AB$2=2,0,OFFSET('Composition%'!$B123,0,AB$17)*OFFSET('Composition%'!$B123,0,AB$18)*(AB$24*EXP(-AB$25/($B153+273)/RGas)))+ReactionRateK3!AB153</f>
        <v>0</v>
      </c>
      <c r="AC153" s="73">
        <f ca="1">IF(AC$2=0,0,AC$22*EXP(AC$23/($B153+273)/RGas)*(OFFSET('Composition%'!$B123,0,AC$13)*OFFSET('Composition%'!$B123,0,AC$14)))-IF(AC$2=2,0,OFFSET('Composition%'!$B123,0,AC$17)*OFFSET('Composition%'!$B123,0,AC$18)*(AC$24*EXP(-AC$25/($B153+273)/RGas)))+ReactionRateK3!AC153</f>
        <v>0</v>
      </c>
      <c r="AD153" s="73">
        <f ca="1">IF(AD$2=0,0,AD$22*EXP(AD$23/($B153+273)/RGas)*(OFFSET('Composition%'!$B123,0,AD$13)*OFFSET('Composition%'!$B123,0,AD$14)))-IF(AD$2=2,0,OFFSET('Composition%'!$B123,0,AD$17)*OFFSET('Composition%'!$B123,0,AD$18)*(AD$24*EXP(-AD$25/($B153+273)/RGas)))+ReactionRateK3!AD153</f>
        <v>0</v>
      </c>
      <c r="AE153" s="73">
        <f ca="1">IF(AE$2=0,0,AE$22*EXP(AE$23/($B153+273)/RGas)*(OFFSET('Composition%'!$B123,0,AE$13)*OFFSET('Composition%'!$B123,0,AE$14)))-IF(AE$2=2,0,OFFSET('Composition%'!$B123,0,AE$17)*OFFSET('Composition%'!$B123,0,AE$18)*(AE$24*EXP(-AE$25/($B153+273)/RGas)))+ReactionRateK3!AE153</f>
        <v>0</v>
      </c>
      <c r="AF153" s="73"/>
      <c r="AG153" s="73">
        <f ca="1">IF(AG$2=0,0,AG$22*EXP(AG$23/($B153+273)/RGas)*(OFFSET('Composition%'!$B123,0,AG$13)*OFFSET('Composition%'!$B123,0,AG$14)))-IF(AG$2=2,0,OFFSET('Composition%'!$B123,0,AG$17)*OFFSET('Composition%'!$B123,0,AG$18)*(AG$24*EXP(-AG$25/($B153+273)/RGas)))+ReactionRateK3!AG153</f>
        <v>0</v>
      </c>
      <c r="AH153" s="73">
        <f ca="1">IF(AH$2=0,0,AH$22*EXP(AH$23/($B153+273)/RGas)*(OFFSET('Composition%'!$B123,0,AH$13)*OFFSET('Composition%'!$B123,0,AH$14)))-IF(AH$2=2,0,OFFSET('Composition%'!$B123,0,AH$17)*OFFSET('Composition%'!$B123,0,AH$18)*(AH$24*EXP(-AH$25/($B153+273)/RGas)))+ReactionRateK3!AH153</f>
        <v>0</v>
      </c>
      <c r="AI153" s="73">
        <f ca="1">IF(AI$2=0,0,AI$22*EXP(AI$23/($B153+273)/RGas)*(OFFSET('Composition%'!$B123,0,AI$13)*OFFSET('Composition%'!$B123,0,AI$14)))-IF(AI$2=2,0,OFFSET('Composition%'!$B123,0,AI$17)*OFFSET('Composition%'!$B123,0,AI$18)*(AI$24*EXP(-AI$25/($B153+273)/RGas)))+ReactionRateK3!AI153</f>
        <v>0</v>
      </c>
      <c r="AJ153" s="73">
        <f ca="1">IF(AJ$2=0,0,AJ$22*EXP(AJ$23/($B153+273)/RGas)*(OFFSET('Composition%'!$B123,0,AJ$13)*OFFSET('Composition%'!$B123,0,AJ$14)))-IF(AJ$2=2,0,OFFSET('Composition%'!$B123,0,AJ$17)*OFFSET('Composition%'!$B123,0,AJ$18)*(AJ$24*EXP(-AJ$25/($B153+273)/RGas)))+ReactionRateK3!AJ153</f>
        <v>0</v>
      </c>
      <c r="AK153" s="73">
        <f ca="1">IF(AK$2=0,0,AK$22*EXP(AK$23/($B153+273)/RGas)*(OFFSET('Composition%'!$B123,0,AK$13)*OFFSET('Composition%'!$B123,0,AK$14)))-IF(AK$2=2,0,OFFSET('Composition%'!$B123,0,AK$17)*OFFSET('Composition%'!$B123,0,AK$18)*(AK$24*EXP(-AK$25/($B153+273)/RGas)))+ReactionRateK3!AK153</f>
        <v>0</v>
      </c>
      <c r="AL153" s="73">
        <f ca="1">IF(AL$2=0,0,AL$22*EXP(AL$23/($B153+273)/RGas)*(OFFSET('Composition%'!$B123,0,AL$13)*OFFSET('Composition%'!$B123,0,AL$14)))-IF(AL$2=2,0,OFFSET('Composition%'!$B123,0,AL$17)*OFFSET('Composition%'!$B123,0,AL$18)*(AL$24*EXP(-AL$25/($B153+273)/RGas)))+ReactionRateK3!AL153</f>
        <v>0</v>
      </c>
      <c r="AM153" s="73"/>
      <c r="AN153" s="73">
        <f ca="1">IF(AN$2=0,0,AN$22*EXP(AN$23/($B153+273)/RGas)*(OFFSET('Composition%'!$B123,0,AN$13)*OFFSET('Composition%'!$B123,0,AN$14)))-IF(AN$2=2,0,OFFSET('Composition%'!$B123,0,AN$17)*OFFSET('Composition%'!$B123,0,AN$18)*(AN$24*EXP(-AN$25/($B153+273)/RGas)))+ReactionRateK3!AN153</f>
        <v>0</v>
      </c>
      <c r="AO153" s="73">
        <f ca="1">IF(AO$2=0,0,AO$22*EXP(AO$23/($B153+273)/RGas)*(OFFSET('Composition%'!$B123,0,AO$13)*OFFSET('Composition%'!$B123,0,AO$14)))-IF(AO$2=2,0,OFFSET('Composition%'!$B123,0,AO$17)*OFFSET('Composition%'!$B123,0,AO$18)*(AO$24*EXP(-AO$25/($B153+273)/RGas)))+ReactionRateK3!AO153</f>
        <v>0</v>
      </c>
      <c r="AP153" s="73">
        <f ca="1">IF(AP$2=0,0,AP$22*EXP(AP$23/($B153+273)/RGas)*(OFFSET('Composition%'!$B123,0,AP$13)*OFFSET('Composition%'!$B123,0,AP$14)))-IF(AP$2=2,0,OFFSET('Composition%'!$B123,0,AP$17)*OFFSET('Composition%'!$B123,0,AP$18)*(AP$24*EXP(-AP$25/($B153+273)/RGas)))+ReactionRateK3!AP153</f>
        <v>7.4391935432123065E-12</v>
      </c>
      <c r="AQ153" s="73">
        <f ca="1">IF(AQ$2=0,0,AQ$22*EXP(AQ$23/($B153+273)/RGas)*(OFFSET('Composition%'!$B123,0,AQ$13)*OFFSET('Composition%'!$B123,0,AQ$14)))-IF(AQ$2=2,0,OFFSET('Composition%'!$B123,0,AQ$17)*OFFSET('Composition%'!$B123,0,AQ$18)*(AQ$24*EXP(-AQ$25/($B153+273)/RGas)))+ReactionRateK3!AQ153</f>
        <v>0</v>
      </c>
      <c r="AR153" s="73">
        <f ca="1">IF(AR$2=0,0,AR$22*EXP(AR$23/($B153+273)/RGas)*(OFFSET('Composition%'!$B123,0,AR$13)*OFFSET('Composition%'!$B123,0,AR$14)))-IF(AR$2=2,0,OFFSET('Composition%'!$B123,0,AR$17)*OFFSET('Composition%'!$B123,0,AR$18)*(AR$24*EXP(-AR$25/($B153+273)/RGas)))+ReactionRateK3!AR153</f>
        <v>0</v>
      </c>
    </row>
    <row r="154" spans="1:44">
      <c r="A154" s="3">
        <f t="shared" si="12"/>
        <v>6.0999999999999863</v>
      </c>
      <c r="B154" s="19">
        <f ca="1">'Composition%'!B124</f>
        <v>414.78510013860813</v>
      </c>
      <c r="C154">
        <f t="shared" si="11"/>
        <v>30</v>
      </c>
      <c r="D154" s="26" t="e">
        <f>(#REF!*ReactionRateK4!C154)^3</f>
        <v>#REF!</v>
      </c>
      <c r="E154" s="4"/>
      <c r="F154" s="73">
        <f ca="1">IF(F$2=0,0,F$22*EXP(F$23/($B154+273)/RGas)*(OFFSET('Composition%'!$B124,0,F$13)*OFFSET('Composition%'!$B124,0,F$14)))-IF(F$2=2,0,OFFSET('Composition%'!$B124,0,F$17)*OFFSET('Composition%'!$B124,0,F$18)*(F$24*EXP(-F$25/($B154+273)/RGas)))+ReactionRateK3!F154</f>
        <v>3.1812138149053234E-3</v>
      </c>
      <c r="G154" s="73">
        <f ca="1">IF(G$2=0,0,G$22*EXP(G$23/($B154+273)/RGas)*(OFFSET('Composition%'!$B124,0,G$13)*OFFSET('Composition%'!$B124,0,G$14)))-IF(G$2=2,0,OFFSET('Composition%'!$B124,0,G$17)*OFFSET('Composition%'!$B124,0,G$18)*(G$24*EXP(-G$25/($B154+273)/RGas)))+ReactionRateK3!G154</f>
        <v>1.2997757894944717E-3</v>
      </c>
      <c r="H154" s="73">
        <f ca="1">IF(H$2=0,0,H$22*EXP(H$23/($B154+273)/RGas)*(OFFSET('Composition%'!$B124,0,H$13)*OFFSET('Composition%'!$B124,0,H$14)))-IF(H$2=2,0,OFFSET('Composition%'!$B124,0,H$17)*OFFSET('Composition%'!$B124,0,H$18)*(H$24*EXP(-H$25/($B154+273)/RGas)))+ReactionRateK3!H154</f>
        <v>-4.5799625892924745E-6</v>
      </c>
      <c r="I154" s="73">
        <f ca="1">IF(I$2=0,0,I$22*EXP(I$23/($B154+273)/RGas)*(OFFSET('Composition%'!$B124,0,I$13)*OFFSET('Composition%'!$B124,0,I$14)))-IF(I$2=2,0,OFFSET('Composition%'!$B124,0,I$17)*OFFSET('Composition%'!$B124,0,I$18)*(I$24*EXP(-I$25/($B154+273)/RGas)))+ReactionRateK3!I154</f>
        <v>7.2893050190039763E-7</v>
      </c>
      <c r="J154" s="73"/>
      <c r="K154" s="73">
        <f ca="1">IF(K$2=0,0,K$22*EXP(K$23/($B154+273)/RGas)*(OFFSET('Composition%'!$B124,0,K$13)*OFFSET('Composition%'!$B124,0,K$14)))-IF(K$2=2,0,OFFSET('Composition%'!$B124,0,K$17)*OFFSET('Composition%'!$B124,0,K$18)*(K$24*EXP(-K$25/($B154+273)/RGas)))+ReactionRateK3!K154</f>
        <v>7.6541929593292356E-3</v>
      </c>
      <c r="L154" s="73">
        <f ca="1">IF(L$2=0,0,L$22*EXP(L$23/($B154+273)/RGas)*(OFFSET('Composition%'!$B124,0,L$13)*OFFSET('Composition%'!$B124,0,L$14)))-IF(L$2=2,0,OFFSET('Composition%'!$B124,0,L$17)*OFFSET('Composition%'!$B124,0,L$18)*(L$24*EXP(-L$25/($B154+273)/RGas)))+ReactionRateK3!L154</f>
        <v>-2.7746481086144501E-3</v>
      </c>
      <c r="M154" s="73">
        <f ca="1">IF(M$2=0,0,M$22*EXP(M$23/($B154+273)/RGas)*(OFFSET('Composition%'!$B124,0,M$13)*OFFSET('Composition%'!$B124,0,M$14)))-IF(M$2=2,0,OFFSET('Composition%'!$B124,0,M$17)*OFFSET('Composition%'!$B124,0,M$18)*(M$24*EXP(-M$25/($B154+273)/RGas)))+ReactionRateK3!M154</f>
        <v>0</v>
      </c>
      <c r="N154" s="73"/>
      <c r="O154" s="73">
        <f ca="1">IF(O$2=0,0,O$22*EXP(O$23/($B154+273)/RGas)*(OFFSET('Composition%'!$B124,0,O$13)*OFFSET('Composition%'!$B124,0,O$14)))-IF(O$2=2,0,OFFSET('Composition%'!$B124,0,O$17)*OFFSET('Composition%'!$B124,0,O$18)*(O$24*EXP(-O$25/($B154+273)/RGas)))+ReactionRateK3!O154</f>
        <v>0</v>
      </c>
      <c r="P154" s="73">
        <f ca="1">IF(P$2=0,0,P$22*EXP(P$23/($B154+273)/RGas)*(OFFSET('Composition%'!$B124,0,P$13)*OFFSET('Composition%'!$B124,0,P$14)))-IF(P$2=2,0,OFFSET('Composition%'!$B124,0,P$17)*OFFSET('Composition%'!$B124,0,P$18)*(P$24*EXP(-P$25/($B154+273)/RGas)))+ReactionRateK3!P154</f>
        <v>1.8365102416262775E-2</v>
      </c>
      <c r="Q154" s="73">
        <f ca="1">IF(Q$2=0,0,Q$22*EXP(Q$23/($B154+273)/RGas)*(OFFSET('Composition%'!$B124,0,Q$13)*OFFSET('Composition%'!$B124,0,Q$14)))-IF(Q$2=2,0,OFFSET('Composition%'!$B124,0,Q$17)*OFFSET('Composition%'!$B124,0,Q$18)*(Q$24*EXP(-Q$25/($B154+273)/RGas)))+ReactionRateK3!Q154</f>
        <v>3.1802349601698775E-4</v>
      </c>
      <c r="R154" s="73">
        <f ca="1">IF(R$2=0,0,R$22*EXP(R$23/($B154+273)/RGas)*(OFFSET('Composition%'!$B124,0,R$13)*OFFSET('Composition%'!$B124,0,R$14)))-IF(R$2=2,0,OFFSET('Composition%'!$B124,0,R$17)*OFFSET('Composition%'!$B124,0,R$18)*(R$24*EXP(-R$25/($B154+273)/RGas)))+ReactionRateK3!R154</f>
        <v>1.4081383176174812E-4</v>
      </c>
      <c r="S154" s="73"/>
      <c r="T154" s="73">
        <f ca="1">IF(T$2=0,0,T$22*EXP(T$23/($B154+273)/RGas)*(OFFSET('Composition%'!$B124,0,T$13)*OFFSET('Composition%'!$B124,0,T$14)))-IF(T$2=2,0,OFFSET('Composition%'!$B124,0,T$17)*OFFSET('Composition%'!$B124,0,T$18)*(T$24*EXP(-T$25/($B154+273)/RGas)))+ReactionRateK3!T154</f>
        <v>2.0327307931591881E-5</v>
      </c>
      <c r="U154" s="73">
        <f ca="1">IF(U$2=0,0,U$22*EXP(U$23/($B154+273)/RGas)*(OFFSET('Composition%'!$B124,0,U$13)*OFFSET('Composition%'!$B124,0,U$14)))-IF(U$2=2,0,OFFSET('Composition%'!$B124,0,U$17)*OFFSET('Composition%'!$B124,0,U$18)*(U$24*EXP(-U$25/($B154+273)/RGas)))+ReactionRateK3!U154</f>
        <v>2.9518820253922799E-8</v>
      </c>
      <c r="V154" s="73">
        <f ca="1">IF(V$2=0,0,V$22*EXP(V$23/($B154+273)/RGas)*(OFFSET('Composition%'!$B124,0,V$13)*OFFSET('Composition%'!$B124,0,V$14)))-IF(V$2=2,0,OFFSET('Composition%'!$B124,0,V$17)*OFFSET('Composition%'!$B124,0,V$18)*(V$24*EXP(-V$25/($B154+273)/RGas)))+ReactionRateK3!V154</f>
        <v>0</v>
      </c>
      <c r="W154" s="73">
        <f ca="1">IF(W$2=0,0,W$22*EXP(W$23/($B154+273)/RGas)*(OFFSET('Composition%'!$B124,0,W$13)*OFFSET('Composition%'!$B124,0,W$14)))-IF(W$2=2,0,OFFSET('Composition%'!$B124,0,W$17)*OFFSET('Composition%'!$B124,0,W$18)*(W$24*EXP(-W$25/($B154+273)/RGas)))+ReactionRateK3!W154</f>
        <v>0</v>
      </c>
      <c r="X154" s="73">
        <f ca="1">IF(X$2=0,0,X$22*EXP(X$23/($B154+273)/RGas)*(OFFSET('Composition%'!$B124,0,X$13)*OFFSET('Composition%'!$B124,0,X$14)))-IF(X$2=2,0,OFFSET('Composition%'!$B124,0,X$17)*OFFSET('Composition%'!$B124,0,X$18)*(X$24*EXP(-X$25/($B154+273)/RGas)))+ReactionRateK3!X154</f>
        <v>6.8489480355767079E-8</v>
      </c>
      <c r="Y154" s="73">
        <f ca="1">IF(Y$2=0,0,Y$22*EXP(Y$23/($B154+273)/RGas)*(OFFSET('Composition%'!$B124,0,Y$13)*OFFSET('Composition%'!$B124,0,Y$14)))-IF(Y$2=2,0,OFFSET('Composition%'!$B124,0,Y$17)*OFFSET('Composition%'!$B124,0,Y$18)*(Y$24*EXP(-Y$25/($B154+273)/RGas)))+ReactionRateK3!Y154</f>
        <v>3.3898244058866668E-9</v>
      </c>
      <c r="Z154" s="73">
        <f ca="1">IF(Z$2=0,0,Z$22*EXP(Z$23/($B154+273)/RGas)*(OFFSET('Composition%'!$B124,0,Z$13)*OFFSET('Composition%'!$B124,0,Z$14)))-IF(Z$2=2,0,OFFSET('Composition%'!$B124,0,Z$17)*OFFSET('Composition%'!$B124,0,Z$18)*(Z$24*EXP(-Z$25/($B154+273)/RGas)))+ReactionRateK3!Z154</f>
        <v>0</v>
      </c>
      <c r="AA154" s="73">
        <f ca="1">IF(AA$2=0,0,AA$22*EXP(AA$23/($B154+273)/RGas)*(OFFSET('Composition%'!$B124,0,AA$13)*OFFSET('Composition%'!$B124,0,AA$14)))-IF(AA$2=2,0,OFFSET('Composition%'!$B124,0,AA$17)*OFFSET('Composition%'!$B124,0,AA$18)*(AA$24*EXP(-AA$25/($B154+273)/RGas)))+ReactionRateK3!AA154</f>
        <v>0</v>
      </c>
      <c r="AB154" s="73">
        <f ca="1">IF(AB$2=0,0,AB$22*EXP(AB$23/($B154+273)/RGas)*(OFFSET('Composition%'!$B124,0,AB$13)*OFFSET('Composition%'!$B124,0,AB$14)))-IF(AB$2=2,0,OFFSET('Composition%'!$B124,0,AB$17)*OFFSET('Composition%'!$B124,0,AB$18)*(AB$24*EXP(-AB$25/($B154+273)/RGas)))+ReactionRateK3!AB154</f>
        <v>0</v>
      </c>
      <c r="AC154" s="73">
        <f ca="1">IF(AC$2=0,0,AC$22*EXP(AC$23/($B154+273)/RGas)*(OFFSET('Composition%'!$B124,0,AC$13)*OFFSET('Composition%'!$B124,0,AC$14)))-IF(AC$2=2,0,OFFSET('Composition%'!$B124,0,AC$17)*OFFSET('Composition%'!$B124,0,AC$18)*(AC$24*EXP(-AC$25/($B154+273)/RGas)))+ReactionRateK3!AC154</f>
        <v>0</v>
      </c>
      <c r="AD154" s="73">
        <f ca="1">IF(AD$2=0,0,AD$22*EXP(AD$23/($B154+273)/RGas)*(OFFSET('Composition%'!$B124,0,AD$13)*OFFSET('Composition%'!$B124,0,AD$14)))-IF(AD$2=2,0,OFFSET('Composition%'!$B124,0,AD$17)*OFFSET('Composition%'!$B124,0,AD$18)*(AD$24*EXP(-AD$25/($B154+273)/RGas)))+ReactionRateK3!AD154</f>
        <v>0</v>
      </c>
      <c r="AE154" s="73">
        <f ca="1">IF(AE$2=0,0,AE$22*EXP(AE$23/($B154+273)/RGas)*(OFFSET('Composition%'!$B124,0,AE$13)*OFFSET('Composition%'!$B124,0,AE$14)))-IF(AE$2=2,0,OFFSET('Composition%'!$B124,0,AE$17)*OFFSET('Composition%'!$B124,0,AE$18)*(AE$24*EXP(-AE$25/($B154+273)/RGas)))+ReactionRateK3!AE154</f>
        <v>0</v>
      </c>
      <c r="AF154" s="73"/>
      <c r="AG154" s="73">
        <f ca="1">IF(AG$2=0,0,AG$22*EXP(AG$23/($B154+273)/RGas)*(OFFSET('Composition%'!$B124,0,AG$13)*OFFSET('Composition%'!$B124,0,AG$14)))-IF(AG$2=2,0,OFFSET('Composition%'!$B124,0,AG$17)*OFFSET('Composition%'!$B124,0,AG$18)*(AG$24*EXP(-AG$25/($B154+273)/RGas)))+ReactionRateK3!AG154</f>
        <v>0</v>
      </c>
      <c r="AH154" s="73">
        <f ca="1">IF(AH$2=0,0,AH$22*EXP(AH$23/($B154+273)/RGas)*(OFFSET('Composition%'!$B124,0,AH$13)*OFFSET('Composition%'!$B124,0,AH$14)))-IF(AH$2=2,0,OFFSET('Composition%'!$B124,0,AH$17)*OFFSET('Composition%'!$B124,0,AH$18)*(AH$24*EXP(-AH$25/($B154+273)/RGas)))+ReactionRateK3!AH154</f>
        <v>0</v>
      </c>
      <c r="AI154" s="73">
        <f ca="1">IF(AI$2=0,0,AI$22*EXP(AI$23/($B154+273)/RGas)*(OFFSET('Composition%'!$B124,0,AI$13)*OFFSET('Composition%'!$B124,0,AI$14)))-IF(AI$2=2,0,OFFSET('Composition%'!$B124,0,AI$17)*OFFSET('Composition%'!$B124,0,AI$18)*(AI$24*EXP(-AI$25/($B154+273)/RGas)))+ReactionRateK3!AI154</f>
        <v>0</v>
      </c>
      <c r="AJ154" s="73">
        <f ca="1">IF(AJ$2=0,0,AJ$22*EXP(AJ$23/($B154+273)/RGas)*(OFFSET('Composition%'!$B124,0,AJ$13)*OFFSET('Composition%'!$B124,0,AJ$14)))-IF(AJ$2=2,0,OFFSET('Composition%'!$B124,0,AJ$17)*OFFSET('Composition%'!$B124,0,AJ$18)*(AJ$24*EXP(-AJ$25/($B154+273)/RGas)))+ReactionRateK3!AJ154</f>
        <v>0</v>
      </c>
      <c r="AK154" s="73">
        <f ca="1">IF(AK$2=0,0,AK$22*EXP(AK$23/($B154+273)/RGas)*(OFFSET('Composition%'!$B124,0,AK$13)*OFFSET('Composition%'!$B124,0,AK$14)))-IF(AK$2=2,0,OFFSET('Composition%'!$B124,0,AK$17)*OFFSET('Composition%'!$B124,0,AK$18)*(AK$24*EXP(-AK$25/($B154+273)/RGas)))+ReactionRateK3!AK154</f>
        <v>0</v>
      </c>
      <c r="AL154" s="73">
        <f ca="1">IF(AL$2=0,0,AL$22*EXP(AL$23/($B154+273)/RGas)*(OFFSET('Composition%'!$B124,0,AL$13)*OFFSET('Composition%'!$B124,0,AL$14)))-IF(AL$2=2,0,OFFSET('Composition%'!$B124,0,AL$17)*OFFSET('Composition%'!$B124,0,AL$18)*(AL$24*EXP(-AL$25/($B154+273)/RGas)))+ReactionRateK3!AL154</f>
        <v>0</v>
      </c>
      <c r="AM154" s="73"/>
      <c r="AN154" s="73">
        <f ca="1">IF(AN$2=0,0,AN$22*EXP(AN$23/($B154+273)/RGas)*(OFFSET('Composition%'!$B124,0,AN$13)*OFFSET('Composition%'!$B124,0,AN$14)))-IF(AN$2=2,0,OFFSET('Composition%'!$B124,0,AN$17)*OFFSET('Composition%'!$B124,0,AN$18)*(AN$24*EXP(-AN$25/($B154+273)/RGas)))+ReactionRateK3!AN154</f>
        <v>0</v>
      </c>
      <c r="AO154" s="73">
        <f ca="1">IF(AO$2=0,0,AO$22*EXP(AO$23/($B154+273)/RGas)*(OFFSET('Composition%'!$B124,0,AO$13)*OFFSET('Composition%'!$B124,0,AO$14)))-IF(AO$2=2,0,OFFSET('Composition%'!$B124,0,AO$17)*OFFSET('Composition%'!$B124,0,AO$18)*(AO$24*EXP(-AO$25/($B154+273)/RGas)))+ReactionRateK3!AO154</f>
        <v>0</v>
      </c>
      <c r="AP154" s="73">
        <f ca="1">IF(AP$2=0,0,AP$22*EXP(AP$23/($B154+273)/RGas)*(OFFSET('Composition%'!$B124,0,AP$13)*OFFSET('Composition%'!$B124,0,AP$14)))-IF(AP$2=2,0,OFFSET('Composition%'!$B124,0,AP$17)*OFFSET('Composition%'!$B124,0,AP$18)*(AP$24*EXP(-AP$25/($B154+273)/RGas)))+ReactionRateK3!AP154</f>
        <v>7.4391945965968701E-12</v>
      </c>
      <c r="AQ154" s="73">
        <f ca="1">IF(AQ$2=0,0,AQ$22*EXP(AQ$23/($B154+273)/RGas)*(OFFSET('Composition%'!$B124,0,AQ$13)*OFFSET('Composition%'!$B124,0,AQ$14)))-IF(AQ$2=2,0,OFFSET('Composition%'!$B124,0,AQ$17)*OFFSET('Composition%'!$B124,0,AQ$18)*(AQ$24*EXP(-AQ$25/($B154+273)/RGas)))+ReactionRateK3!AQ154</f>
        <v>0</v>
      </c>
      <c r="AR154" s="73">
        <f ca="1">IF(AR$2=0,0,AR$22*EXP(AR$23/($B154+273)/RGas)*(OFFSET('Composition%'!$B124,0,AR$13)*OFFSET('Composition%'!$B124,0,AR$14)))-IF(AR$2=2,0,OFFSET('Composition%'!$B124,0,AR$17)*OFFSET('Composition%'!$B124,0,AR$18)*(AR$24*EXP(-AR$25/($B154+273)/RGas)))+ReactionRateK3!AR154</f>
        <v>0</v>
      </c>
    </row>
    <row r="155" spans="1:44">
      <c r="A155" s="3">
        <f t="shared" si="12"/>
        <v>6.1499999999999861</v>
      </c>
      <c r="B155" s="19">
        <f ca="1">'Composition%'!B125</f>
        <v>414.79192575146851</v>
      </c>
      <c r="C155">
        <f t="shared" si="11"/>
        <v>30</v>
      </c>
      <c r="D155" s="26" t="e">
        <f>(#REF!*ReactionRateK4!C155)^3</f>
        <v>#REF!</v>
      </c>
      <c r="E155" s="4"/>
      <c r="F155" s="73">
        <f ca="1">IF(F$2=0,0,F$22*EXP(F$23/($B155+273)/RGas)*(OFFSET('Composition%'!$B125,0,F$13)*OFFSET('Composition%'!$B125,0,F$14)))-IF(F$2=2,0,OFFSET('Composition%'!$B125,0,F$17)*OFFSET('Composition%'!$B125,0,F$18)*(F$24*EXP(-F$25/($B155+273)/RGas)))+ReactionRateK3!F155</f>
        <v>3.1423281677785018E-3</v>
      </c>
      <c r="G155" s="73">
        <f ca="1">IF(G$2=0,0,G$22*EXP(G$23/($B155+273)/RGas)*(OFFSET('Composition%'!$B125,0,G$13)*OFFSET('Composition%'!$B125,0,G$14)))-IF(G$2=2,0,OFFSET('Composition%'!$B125,0,G$17)*OFFSET('Composition%'!$B125,0,G$18)*(G$24*EXP(-G$25/($B155+273)/RGas)))+ReactionRateK3!G155</f>
        <v>1.284242166238744E-3</v>
      </c>
      <c r="H155" s="73">
        <f ca="1">IF(H$2=0,0,H$22*EXP(H$23/($B155+273)/RGas)*(OFFSET('Composition%'!$B125,0,H$13)*OFFSET('Composition%'!$B125,0,H$14)))-IF(H$2=2,0,OFFSET('Composition%'!$B125,0,H$17)*OFFSET('Composition%'!$B125,0,H$18)*(H$24*EXP(-H$25/($B155+273)/RGas)))+ReactionRateK3!H155</f>
        <v>-4.5350095490049751E-6</v>
      </c>
      <c r="I155" s="73">
        <f ca="1">IF(I$2=0,0,I$22*EXP(I$23/($B155+273)/RGas)*(OFFSET('Composition%'!$B125,0,I$13)*OFFSET('Composition%'!$B125,0,I$14)))-IF(I$2=2,0,OFFSET('Composition%'!$B125,0,I$17)*OFFSET('Composition%'!$B125,0,I$18)*(I$24*EXP(-I$25/($B155+273)/RGas)))+ReactionRateK3!I155</f>
        <v>6.8873506575934799E-7</v>
      </c>
      <c r="J155" s="73"/>
      <c r="K155" s="73">
        <f ca="1">IF(K$2=0,0,K$22*EXP(K$23/($B155+273)/RGas)*(OFFSET('Composition%'!$B125,0,K$13)*OFFSET('Composition%'!$B125,0,K$14)))-IF(K$2=2,0,OFFSET('Composition%'!$B125,0,K$17)*OFFSET('Composition%'!$B125,0,K$18)*(K$24*EXP(-K$25/($B155+273)/RGas)))+ReactionRateK3!K155</f>
        <v>7.4175707355499613E-3</v>
      </c>
      <c r="L155" s="73">
        <f ca="1">IF(L$2=0,0,L$22*EXP(L$23/($B155+273)/RGas)*(OFFSET('Composition%'!$B125,0,L$13)*OFFSET('Composition%'!$B125,0,L$14)))-IF(L$2=2,0,OFFSET('Composition%'!$B125,0,L$17)*OFFSET('Composition%'!$B125,0,L$18)*(L$24*EXP(-L$25/($B155+273)/RGas)))+ReactionRateK3!L155</f>
        <v>-2.7435160420044426E-3</v>
      </c>
      <c r="M155" s="73">
        <f ca="1">IF(M$2=0,0,M$22*EXP(M$23/($B155+273)/RGas)*(OFFSET('Composition%'!$B125,0,M$13)*OFFSET('Composition%'!$B125,0,M$14)))-IF(M$2=2,0,OFFSET('Composition%'!$B125,0,M$17)*OFFSET('Composition%'!$B125,0,M$18)*(M$24*EXP(-M$25/($B155+273)/RGas)))+ReactionRateK3!M155</f>
        <v>0</v>
      </c>
      <c r="N155" s="73"/>
      <c r="O155" s="73">
        <f ca="1">IF(O$2=0,0,O$22*EXP(O$23/($B155+273)/RGas)*(OFFSET('Composition%'!$B125,0,O$13)*OFFSET('Composition%'!$B125,0,O$14)))-IF(O$2=2,0,OFFSET('Composition%'!$B125,0,O$17)*OFFSET('Composition%'!$B125,0,O$18)*(O$24*EXP(-O$25/($B155+273)/RGas)))+ReactionRateK3!O155</f>
        <v>0</v>
      </c>
      <c r="P155" s="73">
        <f ca="1">IF(P$2=0,0,P$22*EXP(P$23/($B155+273)/RGas)*(OFFSET('Composition%'!$B125,0,P$13)*OFFSET('Composition%'!$B125,0,P$14)))-IF(P$2=2,0,OFFSET('Composition%'!$B125,0,P$17)*OFFSET('Composition%'!$B125,0,P$18)*(P$24*EXP(-P$25/($B155+273)/RGas)))+ReactionRateK3!P155</f>
        <v>1.8184793916421711E-2</v>
      </c>
      <c r="Q155" s="73">
        <f ca="1">IF(Q$2=0,0,Q$22*EXP(Q$23/($B155+273)/RGas)*(OFFSET('Composition%'!$B125,0,Q$13)*OFFSET('Composition%'!$B125,0,Q$14)))-IF(Q$2=2,0,OFFSET('Composition%'!$B125,0,Q$17)*OFFSET('Composition%'!$B125,0,Q$18)*(Q$24*EXP(-Q$25/($B155+273)/RGas)))+ReactionRateK3!Q155</f>
        <v>3.1889742982006507E-4</v>
      </c>
      <c r="R155" s="73">
        <f ca="1">IF(R$2=0,0,R$22*EXP(R$23/($B155+273)/RGas)*(OFFSET('Composition%'!$B125,0,R$13)*OFFSET('Composition%'!$B125,0,R$14)))-IF(R$2=2,0,OFFSET('Composition%'!$B125,0,R$17)*OFFSET('Composition%'!$B125,0,R$18)*(R$24*EXP(-R$25/($B155+273)/RGas)))+ReactionRateK3!R155</f>
        <v>1.4223905216870789E-4</v>
      </c>
      <c r="S155" s="73"/>
      <c r="T155" s="73">
        <f ca="1">IF(T$2=0,0,T$22*EXP(T$23/($B155+273)/RGas)*(OFFSET('Composition%'!$B125,0,T$13)*OFFSET('Composition%'!$B125,0,T$14)))-IF(T$2=2,0,OFFSET('Composition%'!$B125,0,T$17)*OFFSET('Composition%'!$B125,0,T$18)*(T$24*EXP(-T$25/($B155+273)/RGas)))+ReactionRateK3!T155</f>
        <v>1.9211143080649809E-5</v>
      </c>
      <c r="U155" s="73">
        <f ca="1">IF(U$2=0,0,U$22*EXP(U$23/($B155+273)/RGas)*(OFFSET('Composition%'!$B125,0,U$13)*OFFSET('Composition%'!$B125,0,U$14)))-IF(U$2=2,0,OFFSET('Composition%'!$B125,0,U$17)*OFFSET('Composition%'!$B125,0,U$18)*(U$24*EXP(-U$25/($B155+273)/RGas)))+ReactionRateK3!U155</f>
        <v>2.6503113811395388E-8</v>
      </c>
      <c r="V155" s="73">
        <f ca="1">IF(V$2=0,0,V$22*EXP(V$23/($B155+273)/RGas)*(OFFSET('Composition%'!$B125,0,V$13)*OFFSET('Composition%'!$B125,0,V$14)))-IF(V$2=2,0,OFFSET('Composition%'!$B125,0,V$17)*OFFSET('Composition%'!$B125,0,V$18)*(V$24*EXP(-V$25/($B155+273)/RGas)))+ReactionRateK3!V155</f>
        <v>0</v>
      </c>
      <c r="W155" s="73">
        <f ca="1">IF(W$2=0,0,W$22*EXP(W$23/($B155+273)/RGas)*(OFFSET('Composition%'!$B125,0,W$13)*OFFSET('Composition%'!$B125,0,W$14)))-IF(W$2=2,0,OFFSET('Composition%'!$B125,0,W$17)*OFFSET('Composition%'!$B125,0,W$18)*(W$24*EXP(-W$25/($B155+273)/RGas)))+ReactionRateK3!W155</f>
        <v>0</v>
      </c>
      <c r="X155" s="73">
        <f ca="1">IF(X$2=0,0,X$22*EXP(X$23/($B155+273)/RGas)*(OFFSET('Composition%'!$B125,0,X$13)*OFFSET('Composition%'!$B125,0,X$14)))-IF(X$2=2,0,OFFSET('Composition%'!$B125,0,X$17)*OFFSET('Composition%'!$B125,0,X$18)*(X$24*EXP(-X$25/($B155+273)/RGas)))+ReactionRateK3!X155</f>
        <v>6.8488717617666978E-8</v>
      </c>
      <c r="Y155" s="73">
        <f ca="1">IF(Y$2=0,0,Y$22*EXP(Y$23/($B155+273)/RGas)*(OFFSET('Composition%'!$B125,0,Y$13)*OFFSET('Composition%'!$B125,0,Y$14)))-IF(Y$2=2,0,OFFSET('Composition%'!$B125,0,Y$17)*OFFSET('Composition%'!$B125,0,Y$18)*(Y$24*EXP(-Y$25/($B155+273)/RGas)))+ReactionRateK3!Y155</f>
        <v>3.3897866548595967E-9</v>
      </c>
      <c r="Z155" s="73">
        <f ca="1">IF(Z$2=0,0,Z$22*EXP(Z$23/($B155+273)/RGas)*(OFFSET('Composition%'!$B125,0,Z$13)*OFFSET('Composition%'!$B125,0,Z$14)))-IF(Z$2=2,0,OFFSET('Composition%'!$B125,0,Z$17)*OFFSET('Composition%'!$B125,0,Z$18)*(Z$24*EXP(-Z$25/($B155+273)/RGas)))+ReactionRateK3!Z155</f>
        <v>0</v>
      </c>
      <c r="AA155" s="73">
        <f ca="1">IF(AA$2=0,0,AA$22*EXP(AA$23/($B155+273)/RGas)*(OFFSET('Composition%'!$B125,0,AA$13)*OFFSET('Composition%'!$B125,0,AA$14)))-IF(AA$2=2,0,OFFSET('Composition%'!$B125,0,AA$17)*OFFSET('Composition%'!$B125,0,AA$18)*(AA$24*EXP(-AA$25/($B155+273)/RGas)))+ReactionRateK3!AA155</f>
        <v>0</v>
      </c>
      <c r="AB155" s="73">
        <f ca="1">IF(AB$2=0,0,AB$22*EXP(AB$23/($B155+273)/RGas)*(OFFSET('Composition%'!$B125,0,AB$13)*OFFSET('Composition%'!$B125,0,AB$14)))-IF(AB$2=2,0,OFFSET('Composition%'!$B125,0,AB$17)*OFFSET('Composition%'!$B125,0,AB$18)*(AB$24*EXP(-AB$25/($B155+273)/RGas)))+ReactionRateK3!AB155</f>
        <v>0</v>
      </c>
      <c r="AC155" s="73">
        <f ca="1">IF(AC$2=0,0,AC$22*EXP(AC$23/($B155+273)/RGas)*(OFFSET('Composition%'!$B125,0,AC$13)*OFFSET('Composition%'!$B125,0,AC$14)))-IF(AC$2=2,0,OFFSET('Composition%'!$B125,0,AC$17)*OFFSET('Composition%'!$B125,0,AC$18)*(AC$24*EXP(-AC$25/($B155+273)/RGas)))+ReactionRateK3!AC155</f>
        <v>0</v>
      </c>
      <c r="AD155" s="73">
        <f ca="1">IF(AD$2=0,0,AD$22*EXP(AD$23/($B155+273)/RGas)*(OFFSET('Composition%'!$B125,0,AD$13)*OFFSET('Composition%'!$B125,0,AD$14)))-IF(AD$2=2,0,OFFSET('Composition%'!$B125,0,AD$17)*OFFSET('Composition%'!$B125,0,AD$18)*(AD$24*EXP(-AD$25/($B155+273)/RGas)))+ReactionRateK3!AD155</f>
        <v>0</v>
      </c>
      <c r="AE155" s="73">
        <f ca="1">IF(AE$2=0,0,AE$22*EXP(AE$23/($B155+273)/RGas)*(OFFSET('Composition%'!$B125,0,AE$13)*OFFSET('Composition%'!$B125,0,AE$14)))-IF(AE$2=2,0,OFFSET('Composition%'!$B125,0,AE$17)*OFFSET('Composition%'!$B125,0,AE$18)*(AE$24*EXP(-AE$25/($B155+273)/RGas)))+ReactionRateK3!AE155</f>
        <v>0</v>
      </c>
      <c r="AF155" s="73"/>
      <c r="AG155" s="73">
        <f ca="1">IF(AG$2=0,0,AG$22*EXP(AG$23/($B155+273)/RGas)*(OFFSET('Composition%'!$B125,0,AG$13)*OFFSET('Composition%'!$B125,0,AG$14)))-IF(AG$2=2,0,OFFSET('Composition%'!$B125,0,AG$17)*OFFSET('Composition%'!$B125,0,AG$18)*(AG$24*EXP(-AG$25/($B155+273)/RGas)))+ReactionRateK3!AG155</f>
        <v>0</v>
      </c>
      <c r="AH155" s="73">
        <f ca="1">IF(AH$2=0,0,AH$22*EXP(AH$23/($B155+273)/RGas)*(OFFSET('Composition%'!$B125,0,AH$13)*OFFSET('Composition%'!$B125,0,AH$14)))-IF(AH$2=2,0,OFFSET('Composition%'!$B125,0,AH$17)*OFFSET('Composition%'!$B125,0,AH$18)*(AH$24*EXP(-AH$25/($B155+273)/RGas)))+ReactionRateK3!AH155</f>
        <v>0</v>
      </c>
      <c r="AI155" s="73">
        <f ca="1">IF(AI$2=0,0,AI$22*EXP(AI$23/($B155+273)/RGas)*(OFFSET('Composition%'!$B125,0,AI$13)*OFFSET('Composition%'!$B125,0,AI$14)))-IF(AI$2=2,0,OFFSET('Composition%'!$B125,0,AI$17)*OFFSET('Composition%'!$B125,0,AI$18)*(AI$24*EXP(-AI$25/($B155+273)/RGas)))+ReactionRateK3!AI155</f>
        <v>0</v>
      </c>
      <c r="AJ155" s="73">
        <f ca="1">IF(AJ$2=0,0,AJ$22*EXP(AJ$23/($B155+273)/RGas)*(OFFSET('Composition%'!$B125,0,AJ$13)*OFFSET('Composition%'!$B125,0,AJ$14)))-IF(AJ$2=2,0,OFFSET('Composition%'!$B125,0,AJ$17)*OFFSET('Composition%'!$B125,0,AJ$18)*(AJ$24*EXP(-AJ$25/($B155+273)/RGas)))+ReactionRateK3!AJ155</f>
        <v>0</v>
      </c>
      <c r="AK155" s="73">
        <f ca="1">IF(AK$2=0,0,AK$22*EXP(AK$23/($B155+273)/RGas)*(OFFSET('Composition%'!$B125,0,AK$13)*OFFSET('Composition%'!$B125,0,AK$14)))-IF(AK$2=2,0,OFFSET('Composition%'!$B125,0,AK$17)*OFFSET('Composition%'!$B125,0,AK$18)*(AK$24*EXP(-AK$25/($B155+273)/RGas)))+ReactionRateK3!AK155</f>
        <v>0</v>
      </c>
      <c r="AL155" s="73">
        <f ca="1">IF(AL$2=0,0,AL$22*EXP(AL$23/($B155+273)/RGas)*(OFFSET('Composition%'!$B125,0,AL$13)*OFFSET('Composition%'!$B125,0,AL$14)))-IF(AL$2=2,0,OFFSET('Composition%'!$B125,0,AL$17)*OFFSET('Composition%'!$B125,0,AL$18)*(AL$24*EXP(-AL$25/($B155+273)/RGas)))+ReactionRateK3!AL155</f>
        <v>0</v>
      </c>
      <c r="AM155" s="73"/>
      <c r="AN155" s="73">
        <f ca="1">IF(AN$2=0,0,AN$22*EXP(AN$23/($B155+273)/RGas)*(OFFSET('Composition%'!$B125,0,AN$13)*OFFSET('Composition%'!$B125,0,AN$14)))-IF(AN$2=2,0,OFFSET('Composition%'!$B125,0,AN$17)*OFFSET('Composition%'!$B125,0,AN$18)*(AN$24*EXP(-AN$25/($B155+273)/RGas)))+ReactionRateK3!AN155</f>
        <v>0</v>
      </c>
      <c r="AO155" s="73">
        <f ca="1">IF(AO$2=0,0,AO$22*EXP(AO$23/($B155+273)/RGas)*(OFFSET('Composition%'!$B125,0,AO$13)*OFFSET('Composition%'!$B125,0,AO$14)))-IF(AO$2=2,0,OFFSET('Composition%'!$B125,0,AO$17)*OFFSET('Composition%'!$B125,0,AO$18)*(AO$24*EXP(-AO$25/($B155+273)/RGas)))+ReactionRateK3!AO155</f>
        <v>0</v>
      </c>
      <c r="AP155" s="73">
        <f ca="1">IF(AP$2=0,0,AP$22*EXP(AP$23/($B155+273)/RGas)*(OFFSET('Composition%'!$B125,0,AP$13)*OFFSET('Composition%'!$B125,0,AP$14)))-IF(AP$2=2,0,OFFSET('Composition%'!$B125,0,AP$17)*OFFSET('Composition%'!$B125,0,AP$18)*(AP$24*EXP(-AP$25/($B155+273)/RGas)))+ReactionRateK3!AP155</f>
        <v>7.4391955096445025E-12</v>
      </c>
      <c r="AQ155" s="73">
        <f ca="1">IF(AQ$2=0,0,AQ$22*EXP(AQ$23/($B155+273)/RGas)*(OFFSET('Composition%'!$B125,0,AQ$13)*OFFSET('Composition%'!$B125,0,AQ$14)))-IF(AQ$2=2,0,OFFSET('Composition%'!$B125,0,AQ$17)*OFFSET('Composition%'!$B125,0,AQ$18)*(AQ$24*EXP(-AQ$25/($B155+273)/RGas)))+ReactionRateK3!AQ155</f>
        <v>0</v>
      </c>
      <c r="AR155" s="73">
        <f ca="1">IF(AR$2=0,0,AR$22*EXP(AR$23/($B155+273)/RGas)*(OFFSET('Composition%'!$B125,0,AR$13)*OFFSET('Composition%'!$B125,0,AR$14)))-IF(AR$2=2,0,OFFSET('Composition%'!$B125,0,AR$17)*OFFSET('Composition%'!$B125,0,AR$18)*(AR$24*EXP(-AR$25/($B155+273)/RGas)))+ReactionRateK3!AR155</f>
        <v>0</v>
      </c>
    </row>
    <row r="156" spans="1:44">
      <c r="A156" s="3">
        <f t="shared" si="12"/>
        <v>6.199999999999986</v>
      </c>
      <c r="B156" s="19">
        <f ca="1">'Composition%'!B126</f>
        <v>414.79873971474615</v>
      </c>
      <c r="C156">
        <f t="shared" si="11"/>
        <v>30</v>
      </c>
      <c r="D156" s="26" t="e">
        <f>(#REF!*ReactionRateK4!C156)^3</f>
        <v>#REF!</v>
      </c>
      <c r="E156" s="4"/>
      <c r="F156" s="73">
        <f ca="1">IF(F$2=0,0,F$22*EXP(F$23/($B156+273)/RGas)*(OFFSET('Composition%'!$B126,0,F$13)*OFFSET('Composition%'!$B126,0,F$14)))-IF(F$2=2,0,OFFSET('Composition%'!$B126,0,F$17)*OFFSET('Composition%'!$B126,0,F$18)*(F$24*EXP(-F$25/($B156+273)/RGas)))+ReactionRateK3!F156</f>
        <v>3.1040968173872193E-3</v>
      </c>
      <c r="G156" s="73">
        <f ca="1">IF(G$2=0,0,G$22*EXP(G$23/($B156+273)/RGas)*(OFFSET('Composition%'!$B126,0,G$13)*OFFSET('Composition%'!$B126,0,G$14)))-IF(G$2=2,0,OFFSET('Composition%'!$B126,0,G$17)*OFFSET('Composition%'!$B126,0,G$18)*(G$24*EXP(-G$25/($B156+273)/RGas)))+ReactionRateK3!G156</f>
        <v>1.2689560467541285E-3</v>
      </c>
      <c r="H156" s="73">
        <f ca="1">IF(H$2=0,0,H$22*EXP(H$23/($B156+273)/RGas)*(OFFSET('Composition%'!$B126,0,H$13)*OFFSET('Composition%'!$B126,0,H$14)))-IF(H$2=2,0,OFFSET('Composition%'!$B126,0,H$17)*OFFSET('Composition%'!$B126,0,H$18)*(H$24*EXP(-H$25/($B156+273)/RGas)))+ReactionRateK3!H156</f>
        <v>-4.4903807339667557E-6</v>
      </c>
      <c r="I156" s="73">
        <f ca="1">IF(I$2=0,0,I$22*EXP(I$23/($B156+273)/RGas)*(OFFSET('Composition%'!$B126,0,I$13)*OFFSET('Composition%'!$B126,0,I$14)))-IF(I$2=2,0,OFFSET('Composition%'!$B126,0,I$17)*OFFSET('Composition%'!$B126,0,I$18)*(I$24*EXP(-I$25/($B156+273)/RGas)))+ReactionRateK3!I156</f>
        <v>6.5125157794689666E-7</v>
      </c>
      <c r="J156" s="73"/>
      <c r="K156" s="73">
        <f ca="1">IF(K$2=0,0,K$22*EXP(K$23/($B156+273)/RGas)*(OFFSET('Composition%'!$B126,0,K$13)*OFFSET('Composition%'!$B126,0,K$14)))-IF(K$2=2,0,OFFSET('Composition%'!$B126,0,K$17)*OFFSET('Composition%'!$B126,0,K$18)*(K$24*EXP(-K$25/($B156+273)/RGas)))+ReactionRateK3!K156</f>
        <v>7.1859755572032434E-3</v>
      </c>
      <c r="L156" s="73">
        <f ca="1">IF(L$2=0,0,L$22*EXP(L$23/($B156+273)/RGas)*(OFFSET('Composition%'!$B126,0,L$13)*OFFSET('Composition%'!$B126,0,L$14)))-IF(L$2=2,0,OFFSET('Composition%'!$B126,0,L$17)*OFFSET('Composition%'!$B126,0,L$18)*(L$24*EXP(-L$25/($B156+273)/RGas)))+ReactionRateK3!L156</f>
        <v>-2.7127513312302631E-3</v>
      </c>
      <c r="M156" s="73">
        <f ca="1">IF(M$2=0,0,M$22*EXP(M$23/($B156+273)/RGas)*(OFFSET('Composition%'!$B126,0,M$13)*OFFSET('Composition%'!$B126,0,M$14)))-IF(M$2=2,0,OFFSET('Composition%'!$B126,0,M$17)*OFFSET('Composition%'!$B126,0,M$18)*(M$24*EXP(-M$25/($B156+273)/RGas)))+ReactionRateK3!M156</f>
        <v>0</v>
      </c>
      <c r="N156" s="73"/>
      <c r="O156" s="73">
        <f ca="1">IF(O$2=0,0,O$22*EXP(O$23/($B156+273)/RGas)*(OFFSET('Composition%'!$B126,0,O$13)*OFFSET('Composition%'!$B126,0,O$14)))-IF(O$2=2,0,OFFSET('Composition%'!$B126,0,O$17)*OFFSET('Composition%'!$B126,0,O$18)*(O$24*EXP(-O$25/($B156+273)/RGas)))+ReactionRateK3!O156</f>
        <v>0</v>
      </c>
      <c r="P156" s="73">
        <f ca="1">IF(P$2=0,0,P$22*EXP(P$23/($B156+273)/RGas)*(OFFSET('Composition%'!$B126,0,P$13)*OFFSET('Composition%'!$B126,0,P$14)))-IF(P$2=2,0,OFFSET('Composition%'!$B126,0,P$17)*OFFSET('Composition%'!$B126,0,P$18)*(P$24*EXP(-P$25/($B156+273)/RGas)))+ReactionRateK3!P156</f>
        <v>1.800578975652203E-2</v>
      </c>
      <c r="Q156" s="73">
        <f ca="1">IF(Q$2=0,0,Q$22*EXP(Q$23/($B156+273)/RGas)*(OFFSET('Composition%'!$B126,0,Q$13)*OFFSET('Composition%'!$B126,0,Q$14)))-IF(Q$2=2,0,OFFSET('Composition%'!$B126,0,Q$17)*OFFSET('Composition%'!$B126,0,Q$18)*(Q$24*EXP(-Q$25/($B156+273)/RGas)))+ReactionRateK3!Q156</f>
        <v>3.1974173665804973E-4</v>
      </c>
      <c r="R156" s="73">
        <f ca="1">IF(R$2=0,0,R$22*EXP(R$23/($B156+273)/RGas)*(OFFSET('Composition%'!$B126,0,R$13)*OFFSET('Composition%'!$B126,0,R$14)))-IF(R$2=2,0,OFFSET('Composition%'!$B126,0,R$17)*OFFSET('Composition%'!$B126,0,R$18)*(R$24*EXP(-R$25/($B156+273)/RGas)))+ReactionRateK3!R156</f>
        <v>1.4365378588803877E-4</v>
      </c>
      <c r="S156" s="73"/>
      <c r="T156" s="73">
        <f ca="1">IF(T$2=0,0,T$22*EXP(T$23/($B156+273)/RGas)*(OFFSET('Composition%'!$B126,0,T$13)*OFFSET('Composition%'!$B126,0,T$14)))-IF(T$2=2,0,OFFSET('Composition%'!$B126,0,T$17)*OFFSET('Composition%'!$B126,0,T$18)*(T$24*EXP(-T$25/($B156+273)/RGas)))+ReactionRateK3!T156</f>
        <v>1.8170490203677713E-5</v>
      </c>
      <c r="U156" s="73">
        <f ca="1">IF(U$2=0,0,U$22*EXP(U$23/($B156+273)/RGas)*(OFFSET('Composition%'!$B126,0,U$13)*OFFSET('Composition%'!$B126,0,U$14)))-IF(U$2=2,0,OFFSET('Composition%'!$B126,0,U$17)*OFFSET('Composition%'!$B126,0,U$18)*(U$24*EXP(-U$25/($B156+273)/RGas)))+ReactionRateK3!U156</f>
        <v>2.3795549483242377E-8</v>
      </c>
      <c r="V156" s="73">
        <f ca="1">IF(V$2=0,0,V$22*EXP(V$23/($B156+273)/RGas)*(OFFSET('Composition%'!$B126,0,V$13)*OFFSET('Composition%'!$B126,0,V$14)))-IF(V$2=2,0,OFFSET('Composition%'!$B126,0,V$17)*OFFSET('Composition%'!$B126,0,V$18)*(V$24*EXP(-V$25/($B156+273)/RGas)))+ReactionRateK3!V156</f>
        <v>0</v>
      </c>
      <c r="W156" s="73">
        <f ca="1">IF(W$2=0,0,W$22*EXP(W$23/($B156+273)/RGas)*(OFFSET('Composition%'!$B126,0,W$13)*OFFSET('Composition%'!$B126,0,W$14)))-IF(W$2=2,0,OFFSET('Composition%'!$B126,0,W$17)*OFFSET('Composition%'!$B126,0,W$18)*(W$24*EXP(-W$25/($B156+273)/RGas)))+ReactionRateK3!W156</f>
        <v>0</v>
      </c>
      <c r="X156" s="73">
        <f ca="1">IF(X$2=0,0,X$22*EXP(X$23/($B156+273)/RGas)*(OFFSET('Composition%'!$B126,0,X$13)*OFFSET('Composition%'!$B126,0,X$14)))-IF(X$2=2,0,OFFSET('Composition%'!$B126,0,X$17)*OFFSET('Composition%'!$B126,0,X$18)*(X$24*EXP(-X$25/($B156+273)/RGas)))+ReactionRateK3!X156</f>
        <v>6.8487997203025393E-8</v>
      </c>
      <c r="Y156" s="73">
        <f ca="1">IF(Y$2=0,0,Y$22*EXP(Y$23/($B156+273)/RGas)*(OFFSET('Composition%'!$B126,0,Y$13)*OFFSET('Composition%'!$B126,0,Y$14)))-IF(Y$2=2,0,OFFSET('Composition%'!$B126,0,Y$17)*OFFSET('Composition%'!$B126,0,Y$18)*(Y$24*EXP(-Y$25/($B156+273)/RGas)))+ReactionRateK3!Y156</f>
        <v>3.3897509985935284E-9</v>
      </c>
      <c r="Z156" s="73">
        <f ca="1">IF(Z$2=0,0,Z$22*EXP(Z$23/($B156+273)/RGas)*(OFFSET('Composition%'!$B126,0,Z$13)*OFFSET('Composition%'!$B126,0,Z$14)))-IF(Z$2=2,0,OFFSET('Composition%'!$B126,0,Z$17)*OFFSET('Composition%'!$B126,0,Z$18)*(Z$24*EXP(-Z$25/($B156+273)/RGas)))+ReactionRateK3!Z156</f>
        <v>0</v>
      </c>
      <c r="AA156" s="73">
        <f ca="1">IF(AA$2=0,0,AA$22*EXP(AA$23/($B156+273)/RGas)*(OFFSET('Composition%'!$B126,0,AA$13)*OFFSET('Composition%'!$B126,0,AA$14)))-IF(AA$2=2,0,OFFSET('Composition%'!$B126,0,AA$17)*OFFSET('Composition%'!$B126,0,AA$18)*(AA$24*EXP(-AA$25/($B156+273)/RGas)))+ReactionRateK3!AA156</f>
        <v>0</v>
      </c>
      <c r="AB156" s="73">
        <f ca="1">IF(AB$2=0,0,AB$22*EXP(AB$23/($B156+273)/RGas)*(OFFSET('Composition%'!$B126,0,AB$13)*OFFSET('Composition%'!$B126,0,AB$14)))-IF(AB$2=2,0,OFFSET('Composition%'!$B126,0,AB$17)*OFFSET('Composition%'!$B126,0,AB$18)*(AB$24*EXP(-AB$25/($B156+273)/RGas)))+ReactionRateK3!AB156</f>
        <v>0</v>
      </c>
      <c r="AC156" s="73">
        <f ca="1">IF(AC$2=0,0,AC$22*EXP(AC$23/($B156+273)/RGas)*(OFFSET('Composition%'!$B126,0,AC$13)*OFFSET('Composition%'!$B126,0,AC$14)))-IF(AC$2=2,0,OFFSET('Composition%'!$B126,0,AC$17)*OFFSET('Composition%'!$B126,0,AC$18)*(AC$24*EXP(-AC$25/($B156+273)/RGas)))+ReactionRateK3!AC156</f>
        <v>0</v>
      </c>
      <c r="AD156" s="73">
        <f ca="1">IF(AD$2=0,0,AD$22*EXP(AD$23/($B156+273)/RGas)*(OFFSET('Composition%'!$B126,0,AD$13)*OFFSET('Composition%'!$B126,0,AD$14)))-IF(AD$2=2,0,OFFSET('Composition%'!$B126,0,AD$17)*OFFSET('Composition%'!$B126,0,AD$18)*(AD$24*EXP(-AD$25/($B156+273)/RGas)))+ReactionRateK3!AD156</f>
        <v>0</v>
      </c>
      <c r="AE156" s="73">
        <f ca="1">IF(AE$2=0,0,AE$22*EXP(AE$23/($B156+273)/RGas)*(OFFSET('Composition%'!$B126,0,AE$13)*OFFSET('Composition%'!$B126,0,AE$14)))-IF(AE$2=2,0,OFFSET('Composition%'!$B126,0,AE$17)*OFFSET('Composition%'!$B126,0,AE$18)*(AE$24*EXP(-AE$25/($B156+273)/RGas)))+ReactionRateK3!AE156</f>
        <v>0</v>
      </c>
      <c r="AF156" s="73"/>
      <c r="AG156" s="73">
        <f ca="1">IF(AG$2=0,0,AG$22*EXP(AG$23/($B156+273)/RGas)*(OFFSET('Composition%'!$B126,0,AG$13)*OFFSET('Composition%'!$B126,0,AG$14)))-IF(AG$2=2,0,OFFSET('Composition%'!$B126,0,AG$17)*OFFSET('Composition%'!$B126,0,AG$18)*(AG$24*EXP(-AG$25/($B156+273)/RGas)))+ReactionRateK3!AG156</f>
        <v>0</v>
      </c>
      <c r="AH156" s="73">
        <f ca="1">IF(AH$2=0,0,AH$22*EXP(AH$23/($B156+273)/RGas)*(OFFSET('Composition%'!$B126,0,AH$13)*OFFSET('Composition%'!$B126,0,AH$14)))-IF(AH$2=2,0,OFFSET('Composition%'!$B126,0,AH$17)*OFFSET('Composition%'!$B126,0,AH$18)*(AH$24*EXP(-AH$25/($B156+273)/RGas)))+ReactionRateK3!AH156</f>
        <v>0</v>
      </c>
      <c r="AI156" s="73">
        <f ca="1">IF(AI$2=0,0,AI$22*EXP(AI$23/($B156+273)/RGas)*(OFFSET('Composition%'!$B126,0,AI$13)*OFFSET('Composition%'!$B126,0,AI$14)))-IF(AI$2=2,0,OFFSET('Composition%'!$B126,0,AI$17)*OFFSET('Composition%'!$B126,0,AI$18)*(AI$24*EXP(-AI$25/($B156+273)/RGas)))+ReactionRateK3!AI156</f>
        <v>0</v>
      </c>
      <c r="AJ156" s="73">
        <f ca="1">IF(AJ$2=0,0,AJ$22*EXP(AJ$23/($B156+273)/RGas)*(OFFSET('Composition%'!$B126,0,AJ$13)*OFFSET('Composition%'!$B126,0,AJ$14)))-IF(AJ$2=2,0,OFFSET('Composition%'!$B126,0,AJ$17)*OFFSET('Composition%'!$B126,0,AJ$18)*(AJ$24*EXP(-AJ$25/($B156+273)/RGas)))+ReactionRateK3!AJ156</f>
        <v>0</v>
      </c>
      <c r="AK156" s="73">
        <f ca="1">IF(AK$2=0,0,AK$22*EXP(AK$23/($B156+273)/RGas)*(OFFSET('Composition%'!$B126,0,AK$13)*OFFSET('Composition%'!$B126,0,AK$14)))-IF(AK$2=2,0,OFFSET('Composition%'!$B126,0,AK$17)*OFFSET('Composition%'!$B126,0,AK$18)*(AK$24*EXP(-AK$25/($B156+273)/RGas)))+ReactionRateK3!AK156</f>
        <v>0</v>
      </c>
      <c r="AL156" s="73">
        <f ca="1">IF(AL$2=0,0,AL$22*EXP(AL$23/($B156+273)/RGas)*(OFFSET('Composition%'!$B126,0,AL$13)*OFFSET('Composition%'!$B126,0,AL$14)))-IF(AL$2=2,0,OFFSET('Composition%'!$B126,0,AL$17)*OFFSET('Composition%'!$B126,0,AL$18)*(AL$24*EXP(-AL$25/($B156+273)/RGas)))+ReactionRateK3!AL156</f>
        <v>0</v>
      </c>
      <c r="AM156" s="73"/>
      <c r="AN156" s="73">
        <f ca="1">IF(AN$2=0,0,AN$22*EXP(AN$23/($B156+273)/RGas)*(OFFSET('Composition%'!$B126,0,AN$13)*OFFSET('Composition%'!$B126,0,AN$14)))-IF(AN$2=2,0,OFFSET('Composition%'!$B126,0,AN$17)*OFFSET('Composition%'!$B126,0,AN$18)*(AN$24*EXP(-AN$25/($B156+273)/RGas)))+ReactionRateK3!AN156</f>
        <v>0</v>
      </c>
      <c r="AO156" s="73">
        <f ca="1">IF(AO$2=0,0,AO$22*EXP(AO$23/($B156+273)/RGas)*(OFFSET('Composition%'!$B126,0,AO$13)*OFFSET('Composition%'!$B126,0,AO$14)))-IF(AO$2=2,0,OFFSET('Composition%'!$B126,0,AO$17)*OFFSET('Composition%'!$B126,0,AO$18)*(AO$24*EXP(-AO$25/($B156+273)/RGas)))+ReactionRateK3!AO156</f>
        <v>0</v>
      </c>
      <c r="AP156" s="73">
        <f ca="1">IF(AP$2=0,0,AP$22*EXP(AP$23/($B156+273)/RGas)*(OFFSET('Composition%'!$B126,0,AP$13)*OFFSET('Composition%'!$B126,0,AP$14)))-IF(AP$2=2,0,OFFSET('Composition%'!$B126,0,AP$17)*OFFSET('Composition%'!$B126,0,AP$18)*(AP$24*EXP(-AP$25/($B156+273)/RGas)))+ReactionRateK3!AP156</f>
        <v>7.4391962969952296E-12</v>
      </c>
      <c r="AQ156" s="73">
        <f ca="1">IF(AQ$2=0,0,AQ$22*EXP(AQ$23/($B156+273)/RGas)*(OFFSET('Composition%'!$B126,0,AQ$13)*OFFSET('Composition%'!$B126,0,AQ$14)))-IF(AQ$2=2,0,OFFSET('Composition%'!$B126,0,AQ$17)*OFFSET('Composition%'!$B126,0,AQ$18)*(AQ$24*EXP(-AQ$25/($B156+273)/RGas)))+ReactionRateK3!AQ156</f>
        <v>0</v>
      </c>
      <c r="AR156" s="73">
        <f ca="1">IF(AR$2=0,0,AR$22*EXP(AR$23/($B156+273)/RGas)*(OFFSET('Composition%'!$B126,0,AR$13)*OFFSET('Composition%'!$B126,0,AR$14)))-IF(AR$2=2,0,OFFSET('Composition%'!$B126,0,AR$17)*OFFSET('Composition%'!$B126,0,AR$18)*(AR$24*EXP(-AR$25/($B156+273)/RGas)))+ReactionRateK3!AR156</f>
        <v>0</v>
      </c>
    </row>
    <row r="157" spans="1:44">
      <c r="A157" s="3">
        <f t="shared" si="12"/>
        <v>6.2499999999999858</v>
      </c>
      <c r="B157" s="19">
        <f ca="1">'Composition%'!B127</f>
        <v>414.8055410760644</v>
      </c>
      <c r="C157">
        <f t="shared" si="11"/>
        <v>30</v>
      </c>
      <c r="D157" s="26" t="e">
        <f>(#REF!*ReactionRateK4!C157)^3</f>
        <v>#REF!</v>
      </c>
      <c r="E157" s="4"/>
      <c r="F157" s="73">
        <f ca="1">IF(F$2=0,0,F$22*EXP(F$23/($B157+273)/RGas)*(OFFSET('Composition%'!$B127,0,F$13)*OFFSET('Composition%'!$B127,0,F$14)))-IF(F$2=2,0,OFFSET('Composition%'!$B127,0,F$17)*OFFSET('Composition%'!$B127,0,F$18)*(F$24*EXP(-F$25/($B157+273)/RGas)))+ReactionRateK3!F157</f>
        <v>3.0665026332679169E-3</v>
      </c>
      <c r="G157" s="73">
        <f ca="1">IF(G$2=0,0,G$22*EXP(G$23/($B157+273)/RGas)*(OFFSET('Composition%'!$B127,0,G$13)*OFFSET('Composition%'!$B127,0,G$14)))-IF(G$2=2,0,OFFSET('Composition%'!$B127,0,G$17)*OFFSET('Composition%'!$B127,0,G$18)*(G$24*EXP(-G$25/($B157+273)/RGas)))+ReactionRateK3!G157</f>
        <v>1.2539114426231212E-3</v>
      </c>
      <c r="H157" s="73">
        <f ca="1">IF(H$2=0,0,H$22*EXP(H$23/($B157+273)/RGas)*(OFFSET('Composition%'!$B127,0,H$13)*OFFSET('Composition%'!$B127,0,H$14)))-IF(H$2=2,0,OFFSET('Composition%'!$B127,0,H$17)*OFFSET('Composition%'!$B127,0,H$18)*(H$24*EXP(-H$25/($B157+273)/RGas)))+ReactionRateK3!H157</f>
        <v>-4.4460829955342744E-6</v>
      </c>
      <c r="I157" s="73">
        <f ca="1">IF(I$2=0,0,I$22*EXP(I$23/($B157+273)/RGas)*(OFFSET('Composition%'!$B127,0,I$13)*OFFSET('Composition%'!$B127,0,I$14)))-IF(I$2=2,0,OFFSET('Composition%'!$B127,0,I$17)*OFFSET('Composition%'!$B127,0,I$18)*(I$24*EXP(-I$25/($B157+273)/RGas)))+ReactionRateK3!I157</f>
        <v>6.1629245434652306E-7</v>
      </c>
      <c r="J157" s="73"/>
      <c r="K157" s="73">
        <f ca="1">IF(K$2=0,0,K$22*EXP(K$23/($B157+273)/RGas)*(OFFSET('Composition%'!$B127,0,K$13)*OFFSET('Composition%'!$B127,0,K$14)))-IF(K$2=2,0,OFFSET('Composition%'!$B127,0,K$17)*OFFSET('Composition%'!$B127,0,K$18)*(K$24*EXP(-K$25/($B157+273)/RGas)))+ReactionRateK3!K157</f>
        <v>6.9593134143067087E-3</v>
      </c>
      <c r="L157" s="73">
        <f ca="1">IF(L$2=0,0,L$22*EXP(L$23/($B157+273)/RGas)*(OFFSET('Composition%'!$B127,0,L$13)*OFFSET('Composition%'!$B127,0,L$14)))-IF(L$2=2,0,OFFSET('Composition%'!$B127,0,L$17)*OFFSET('Composition%'!$B127,0,L$18)*(L$24*EXP(-L$25/($B157+273)/RGas)))+ReactionRateK3!L157</f>
        <v>-2.6832467283118976E-3</v>
      </c>
      <c r="M157" s="73">
        <f ca="1">IF(M$2=0,0,M$22*EXP(M$23/($B157+273)/RGas)*(OFFSET('Composition%'!$B127,0,M$13)*OFFSET('Composition%'!$B127,0,M$14)))-IF(M$2=2,0,OFFSET('Composition%'!$B127,0,M$17)*OFFSET('Composition%'!$B127,0,M$18)*(M$24*EXP(-M$25/($B157+273)/RGas)))+ReactionRateK3!M157</f>
        <v>0</v>
      </c>
      <c r="N157" s="73"/>
      <c r="O157" s="73">
        <f ca="1">IF(O$2=0,0,O$22*EXP(O$23/($B157+273)/RGas)*(OFFSET('Composition%'!$B127,0,O$13)*OFFSET('Composition%'!$B127,0,O$14)))-IF(O$2=2,0,OFFSET('Composition%'!$B127,0,O$17)*OFFSET('Composition%'!$B127,0,O$18)*(O$24*EXP(-O$25/($B157+273)/RGas)))+ReactionRateK3!O157</f>
        <v>0</v>
      </c>
      <c r="P157" s="73">
        <f ca="1">IF(P$2=0,0,P$22*EXP(P$23/($B157+273)/RGas)*(OFFSET('Composition%'!$B127,0,P$13)*OFFSET('Composition%'!$B127,0,P$14)))-IF(P$2=2,0,OFFSET('Composition%'!$B127,0,P$17)*OFFSET('Composition%'!$B127,0,P$18)*(P$24*EXP(-P$25/($B157+273)/RGas)))+ReactionRateK3!P157</f>
        <v>1.7828117098752573E-2</v>
      </c>
      <c r="Q157" s="73">
        <f ca="1">IF(Q$2=0,0,Q$22*EXP(Q$23/($B157+273)/RGas)*(OFFSET('Composition%'!$B127,0,Q$13)*OFFSET('Composition%'!$B127,0,Q$14)))-IF(Q$2=2,0,OFFSET('Composition%'!$B127,0,Q$17)*OFFSET('Composition%'!$B127,0,Q$18)*(Q$24*EXP(-Q$25/($B157+273)/RGas)))+ReactionRateK3!Q157</f>
        <v>3.2055695211502929E-4</v>
      </c>
      <c r="R157" s="73">
        <f ca="1">IF(R$2=0,0,R$22*EXP(R$23/($B157+273)/RGas)*(OFFSET('Composition%'!$B127,0,R$13)*OFFSET('Composition%'!$B127,0,R$14)))-IF(R$2=2,0,OFFSET('Composition%'!$B127,0,R$17)*OFFSET('Composition%'!$B127,0,R$18)*(R$24*EXP(-R$25/($B157+273)/RGas)))+ReactionRateK3!R157</f>
        <v>1.4505797143822468E-4</v>
      </c>
      <c r="S157" s="73"/>
      <c r="T157" s="73">
        <f ca="1">IF(T$2=0,0,T$22*EXP(T$23/($B157+273)/RGas)*(OFFSET('Composition%'!$B127,0,T$13)*OFFSET('Composition%'!$B127,0,T$14)))-IF(T$2=2,0,OFFSET('Composition%'!$B127,0,T$17)*OFFSET('Composition%'!$B127,0,T$18)*(T$24*EXP(-T$25/($B157+273)/RGas)))+ReactionRateK3!T157</f>
        <v>1.7200051997080461E-5</v>
      </c>
      <c r="U157" s="73">
        <f ca="1">IF(U$2=0,0,U$22*EXP(U$23/($B157+273)/RGas)*(OFFSET('Composition%'!$B127,0,U$13)*OFFSET('Composition%'!$B127,0,U$14)))-IF(U$2=2,0,OFFSET('Composition%'!$B127,0,U$17)*OFFSET('Composition%'!$B127,0,U$18)*(U$24*EXP(-U$25/($B157+273)/RGas)))+ReactionRateK3!U157</f>
        <v>2.13646336469575E-8</v>
      </c>
      <c r="V157" s="73">
        <f ca="1">IF(V$2=0,0,V$22*EXP(V$23/($B157+273)/RGas)*(OFFSET('Composition%'!$B127,0,V$13)*OFFSET('Composition%'!$B127,0,V$14)))-IF(V$2=2,0,OFFSET('Composition%'!$B127,0,V$17)*OFFSET('Composition%'!$B127,0,V$18)*(V$24*EXP(-V$25/($B157+273)/RGas)))+ReactionRateK3!V157</f>
        <v>0</v>
      </c>
      <c r="W157" s="73">
        <f ca="1">IF(W$2=0,0,W$22*EXP(W$23/($B157+273)/RGas)*(OFFSET('Composition%'!$B127,0,W$13)*OFFSET('Composition%'!$B127,0,W$14)))-IF(W$2=2,0,OFFSET('Composition%'!$B127,0,W$17)*OFFSET('Composition%'!$B127,0,W$18)*(W$24*EXP(-W$25/($B157+273)/RGas)))+ReactionRateK3!W157</f>
        <v>0</v>
      </c>
      <c r="X157" s="73">
        <f ca="1">IF(X$2=0,0,X$22*EXP(X$23/($B157+273)/RGas)*(OFFSET('Composition%'!$B127,0,X$13)*OFFSET('Composition%'!$B127,0,X$14)))-IF(X$2=2,0,OFFSET('Composition%'!$B127,0,X$17)*OFFSET('Composition%'!$B127,0,X$18)*(X$24*EXP(-X$25/($B157+273)/RGas)))+ReactionRateK3!X157</f>
        <v>6.8487316237970695E-8</v>
      </c>
      <c r="Y157" s="73">
        <f ca="1">IF(Y$2=0,0,Y$22*EXP(Y$23/($B157+273)/RGas)*(OFFSET('Composition%'!$B127,0,Y$13)*OFFSET('Composition%'!$B127,0,Y$14)))-IF(Y$2=2,0,OFFSET('Composition%'!$B127,0,Y$17)*OFFSET('Composition%'!$B127,0,Y$18)*(Y$24*EXP(-Y$25/($B157+273)/RGas)))+ReactionRateK3!Y157</f>
        <v>3.3897172948488069E-9</v>
      </c>
      <c r="Z157" s="73">
        <f ca="1">IF(Z$2=0,0,Z$22*EXP(Z$23/($B157+273)/RGas)*(OFFSET('Composition%'!$B127,0,Z$13)*OFFSET('Composition%'!$B127,0,Z$14)))-IF(Z$2=2,0,OFFSET('Composition%'!$B127,0,Z$17)*OFFSET('Composition%'!$B127,0,Z$18)*(Z$24*EXP(-Z$25/($B157+273)/RGas)))+ReactionRateK3!Z157</f>
        <v>0</v>
      </c>
      <c r="AA157" s="73">
        <f ca="1">IF(AA$2=0,0,AA$22*EXP(AA$23/($B157+273)/RGas)*(OFFSET('Composition%'!$B127,0,AA$13)*OFFSET('Composition%'!$B127,0,AA$14)))-IF(AA$2=2,0,OFFSET('Composition%'!$B127,0,AA$17)*OFFSET('Composition%'!$B127,0,AA$18)*(AA$24*EXP(-AA$25/($B157+273)/RGas)))+ReactionRateK3!AA157</f>
        <v>0</v>
      </c>
      <c r="AB157" s="73">
        <f ca="1">IF(AB$2=0,0,AB$22*EXP(AB$23/($B157+273)/RGas)*(OFFSET('Composition%'!$B127,0,AB$13)*OFFSET('Composition%'!$B127,0,AB$14)))-IF(AB$2=2,0,OFFSET('Composition%'!$B127,0,AB$17)*OFFSET('Composition%'!$B127,0,AB$18)*(AB$24*EXP(-AB$25/($B157+273)/RGas)))+ReactionRateK3!AB157</f>
        <v>0</v>
      </c>
      <c r="AC157" s="73">
        <f ca="1">IF(AC$2=0,0,AC$22*EXP(AC$23/($B157+273)/RGas)*(OFFSET('Composition%'!$B127,0,AC$13)*OFFSET('Composition%'!$B127,0,AC$14)))-IF(AC$2=2,0,OFFSET('Composition%'!$B127,0,AC$17)*OFFSET('Composition%'!$B127,0,AC$18)*(AC$24*EXP(-AC$25/($B157+273)/RGas)))+ReactionRateK3!AC157</f>
        <v>0</v>
      </c>
      <c r="AD157" s="73">
        <f ca="1">IF(AD$2=0,0,AD$22*EXP(AD$23/($B157+273)/RGas)*(OFFSET('Composition%'!$B127,0,AD$13)*OFFSET('Composition%'!$B127,0,AD$14)))-IF(AD$2=2,0,OFFSET('Composition%'!$B127,0,AD$17)*OFFSET('Composition%'!$B127,0,AD$18)*(AD$24*EXP(-AD$25/($B157+273)/RGas)))+ReactionRateK3!AD157</f>
        <v>0</v>
      </c>
      <c r="AE157" s="73">
        <f ca="1">IF(AE$2=0,0,AE$22*EXP(AE$23/($B157+273)/RGas)*(OFFSET('Composition%'!$B127,0,AE$13)*OFFSET('Composition%'!$B127,0,AE$14)))-IF(AE$2=2,0,OFFSET('Composition%'!$B127,0,AE$17)*OFFSET('Composition%'!$B127,0,AE$18)*(AE$24*EXP(-AE$25/($B157+273)/RGas)))+ReactionRateK3!AE157</f>
        <v>0</v>
      </c>
      <c r="AF157" s="73"/>
      <c r="AG157" s="73">
        <f ca="1">IF(AG$2=0,0,AG$22*EXP(AG$23/($B157+273)/RGas)*(OFFSET('Composition%'!$B127,0,AG$13)*OFFSET('Composition%'!$B127,0,AG$14)))-IF(AG$2=2,0,OFFSET('Composition%'!$B127,0,AG$17)*OFFSET('Composition%'!$B127,0,AG$18)*(AG$24*EXP(-AG$25/($B157+273)/RGas)))+ReactionRateK3!AG157</f>
        <v>0</v>
      </c>
      <c r="AH157" s="73">
        <f ca="1">IF(AH$2=0,0,AH$22*EXP(AH$23/($B157+273)/RGas)*(OFFSET('Composition%'!$B127,0,AH$13)*OFFSET('Composition%'!$B127,0,AH$14)))-IF(AH$2=2,0,OFFSET('Composition%'!$B127,0,AH$17)*OFFSET('Composition%'!$B127,0,AH$18)*(AH$24*EXP(-AH$25/($B157+273)/RGas)))+ReactionRateK3!AH157</f>
        <v>0</v>
      </c>
      <c r="AI157" s="73">
        <f ca="1">IF(AI$2=0,0,AI$22*EXP(AI$23/($B157+273)/RGas)*(OFFSET('Composition%'!$B127,0,AI$13)*OFFSET('Composition%'!$B127,0,AI$14)))-IF(AI$2=2,0,OFFSET('Composition%'!$B127,0,AI$17)*OFFSET('Composition%'!$B127,0,AI$18)*(AI$24*EXP(-AI$25/($B157+273)/RGas)))+ReactionRateK3!AI157</f>
        <v>0</v>
      </c>
      <c r="AJ157" s="73">
        <f ca="1">IF(AJ$2=0,0,AJ$22*EXP(AJ$23/($B157+273)/RGas)*(OFFSET('Composition%'!$B127,0,AJ$13)*OFFSET('Composition%'!$B127,0,AJ$14)))-IF(AJ$2=2,0,OFFSET('Composition%'!$B127,0,AJ$17)*OFFSET('Composition%'!$B127,0,AJ$18)*(AJ$24*EXP(-AJ$25/($B157+273)/RGas)))+ReactionRateK3!AJ157</f>
        <v>0</v>
      </c>
      <c r="AK157" s="73">
        <f ca="1">IF(AK$2=0,0,AK$22*EXP(AK$23/($B157+273)/RGas)*(OFFSET('Composition%'!$B127,0,AK$13)*OFFSET('Composition%'!$B127,0,AK$14)))-IF(AK$2=2,0,OFFSET('Composition%'!$B127,0,AK$17)*OFFSET('Composition%'!$B127,0,AK$18)*(AK$24*EXP(-AK$25/($B157+273)/RGas)))+ReactionRateK3!AK157</f>
        <v>0</v>
      </c>
      <c r="AL157" s="73">
        <f ca="1">IF(AL$2=0,0,AL$22*EXP(AL$23/($B157+273)/RGas)*(OFFSET('Composition%'!$B127,0,AL$13)*OFFSET('Composition%'!$B127,0,AL$14)))-IF(AL$2=2,0,OFFSET('Composition%'!$B127,0,AL$17)*OFFSET('Composition%'!$B127,0,AL$18)*(AL$24*EXP(-AL$25/($B157+273)/RGas)))+ReactionRateK3!AL157</f>
        <v>0</v>
      </c>
      <c r="AM157" s="73"/>
      <c r="AN157" s="73">
        <f ca="1">IF(AN$2=0,0,AN$22*EXP(AN$23/($B157+273)/RGas)*(OFFSET('Composition%'!$B127,0,AN$13)*OFFSET('Composition%'!$B127,0,AN$14)))-IF(AN$2=2,0,OFFSET('Composition%'!$B127,0,AN$17)*OFFSET('Composition%'!$B127,0,AN$18)*(AN$24*EXP(-AN$25/($B157+273)/RGas)))+ReactionRateK3!AN157</f>
        <v>0</v>
      </c>
      <c r="AO157" s="73">
        <f ca="1">IF(AO$2=0,0,AO$22*EXP(AO$23/($B157+273)/RGas)*(OFFSET('Composition%'!$B127,0,AO$13)*OFFSET('Composition%'!$B127,0,AO$14)))-IF(AO$2=2,0,OFFSET('Composition%'!$B127,0,AO$17)*OFFSET('Composition%'!$B127,0,AO$18)*(AO$24*EXP(-AO$25/($B157+273)/RGas)))+ReactionRateK3!AO157</f>
        <v>0</v>
      </c>
      <c r="AP157" s="73">
        <f ca="1">IF(AP$2=0,0,AP$22*EXP(AP$23/($B157+273)/RGas)*(OFFSET('Composition%'!$B127,0,AP$13)*OFFSET('Composition%'!$B127,0,AP$14)))-IF(AP$2=2,0,OFFSET('Composition%'!$B127,0,AP$17)*OFFSET('Composition%'!$B127,0,AP$18)*(AP$24*EXP(-AP$25/($B157+273)/RGas)))+ReactionRateK3!AP157</f>
        <v>7.4391969715950014E-12</v>
      </c>
      <c r="AQ157" s="73">
        <f ca="1">IF(AQ$2=0,0,AQ$22*EXP(AQ$23/($B157+273)/RGas)*(OFFSET('Composition%'!$B127,0,AQ$13)*OFFSET('Composition%'!$B127,0,AQ$14)))-IF(AQ$2=2,0,OFFSET('Composition%'!$B127,0,AQ$17)*OFFSET('Composition%'!$B127,0,AQ$18)*(AQ$24*EXP(-AQ$25/($B157+273)/RGas)))+ReactionRateK3!AQ157</f>
        <v>0</v>
      </c>
      <c r="AR157" s="73">
        <f ca="1">IF(AR$2=0,0,AR$22*EXP(AR$23/($B157+273)/RGas)*(OFFSET('Composition%'!$B127,0,AR$13)*OFFSET('Composition%'!$B127,0,AR$14)))-IF(AR$2=2,0,OFFSET('Composition%'!$B127,0,AR$17)*OFFSET('Composition%'!$B127,0,AR$18)*(AR$24*EXP(-AR$25/($B157+273)/RGas)))+ReactionRateK3!AR157</f>
        <v>0</v>
      </c>
    </row>
    <row r="158" spans="1:44">
      <c r="A158" s="3">
        <f t="shared" si="12"/>
        <v>6.2999999999999856</v>
      </c>
      <c r="B158" s="19">
        <f ca="1">'Composition%'!B128</f>
        <v>414.81233472024542</v>
      </c>
      <c r="C158">
        <f t="shared" si="11"/>
        <v>30</v>
      </c>
      <c r="D158" s="26" t="e">
        <f>(#REF!*ReactionRateK4!C158)^3</f>
        <v>#REF!</v>
      </c>
      <c r="E158" s="4"/>
      <c r="F158" s="73">
        <f ca="1">IF(F$2=0,0,F$22*EXP(F$23/($B158+273)/RGas)*(OFFSET('Composition%'!$B128,0,F$13)*OFFSET('Composition%'!$B128,0,F$14)))-IF(F$2=2,0,OFFSET('Composition%'!$B128,0,F$17)*OFFSET('Composition%'!$B128,0,F$18)*(F$24*EXP(-F$25/($B158+273)/RGas)))+ReactionRateK3!F158</f>
        <v>3.0295294259088702E-3</v>
      </c>
      <c r="G158" s="73">
        <f ca="1">IF(G$2=0,0,G$22*EXP(G$23/($B158+273)/RGas)*(OFFSET('Composition%'!$B128,0,G$13)*OFFSET('Composition%'!$B128,0,G$14)))-IF(G$2=2,0,OFFSET('Composition%'!$B128,0,G$17)*OFFSET('Composition%'!$B128,0,G$18)*(G$24*EXP(-G$25/($B158+273)/RGas)))+ReactionRateK3!G158</f>
        <v>1.2391026868189088E-3</v>
      </c>
      <c r="H158" s="73">
        <f ca="1">IF(H$2=0,0,H$22*EXP(H$23/($B158+273)/RGas)*(OFFSET('Composition%'!$B128,0,H$13)*OFFSET('Composition%'!$B128,0,H$14)))-IF(H$2=2,0,OFFSET('Composition%'!$B128,0,H$17)*OFFSET('Composition%'!$B128,0,H$18)*(H$24*EXP(-H$25/($B158+273)/RGas)))+ReactionRateK3!H158</f>
        <v>-4.4021225728727174E-6</v>
      </c>
      <c r="I158" s="73">
        <f ca="1">IF(I$2=0,0,I$22*EXP(I$23/($B158+273)/RGas)*(OFFSET('Composition%'!$B128,0,I$13)*OFFSET('Composition%'!$B128,0,I$14)))-IF(I$2=2,0,OFFSET('Composition%'!$B128,0,I$17)*OFFSET('Composition%'!$B128,0,I$18)*(I$24*EXP(-I$25/($B158+273)/RGas)))+ReactionRateK3!I158</f>
        <v>5.8368287559937337E-7</v>
      </c>
      <c r="J158" s="73"/>
      <c r="K158" s="73">
        <f ca="1">IF(K$2=0,0,K$22*EXP(K$23/($B158+273)/RGas)*(OFFSET('Composition%'!$B128,0,K$13)*OFFSET('Composition%'!$B128,0,K$14)))-IF(K$2=2,0,OFFSET('Composition%'!$B128,0,K$17)*OFFSET('Composition%'!$B128,0,K$18)*(K$24*EXP(-K$25/($B158+273)/RGas)))+ReactionRateK3!K158</f>
        <v>6.7375026630272401E-3</v>
      </c>
      <c r="L158" s="73">
        <f ca="1">IF(L$2=0,0,L$22*EXP(L$23/($B158+273)/RGas)*(OFFSET('Composition%'!$B128,0,L$13)*OFFSET('Composition%'!$B128,0,L$14)))-IF(L$2=2,0,OFFSET('Composition%'!$B128,0,L$17)*OFFSET('Composition%'!$B128,0,L$18)*(L$24*EXP(-L$25/($B158+273)/RGas)))+ReactionRateK3!L158</f>
        <v>-2.6551385170519399E-3</v>
      </c>
      <c r="M158" s="73">
        <f ca="1">IF(M$2=0,0,M$22*EXP(M$23/($B158+273)/RGas)*(OFFSET('Composition%'!$B128,0,M$13)*OFFSET('Composition%'!$B128,0,M$14)))-IF(M$2=2,0,OFFSET('Composition%'!$B128,0,M$17)*OFFSET('Composition%'!$B128,0,M$18)*(M$24*EXP(-M$25/($B158+273)/RGas)))+ReactionRateK3!M158</f>
        <v>0</v>
      </c>
      <c r="N158" s="73"/>
      <c r="O158" s="73">
        <f ca="1">IF(O$2=0,0,O$22*EXP(O$23/($B158+273)/RGas)*(OFFSET('Composition%'!$B128,0,O$13)*OFFSET('Composition%'!$B128,0,O$14)))-IF(O$2=2,0,OFFSET('Composition%'!$B128,0,O$17)*OFFSET('Composition%'!$B128,0,O$18)*(O$24*EXP(-O$25/($B158+273)/RGas)))+ReactionRateK3!O158</f>
        <v>0</v>
      </c>
      <c r="P158" s="73">
        <f ca="1">IF(P$2=0,0,P$22*EXP(P$23/($B158+273)/RGas)*(OFFSET('Composition%'!$B128,0,P$13)*OFFSET('Composition%'!$B128,0,P$14)))-IF(P$2=2,0,OFFSET('Composition%'!$B128,0,P$17)*OFFSET('Composition%'!$B128,0,P$18)*(P$24*EXP(-P$25/($B158+273)/RGas)))+ReactionRateK3!P158</f>
        <v>1.7651800672639967E-2</v>
      </c>
      <c r="Q158" s="73">
        <f ca="1">IF(Q$2=0,0,Q$22*EXP(Q$23/($B158+273)/RGas)*(OFFSET('Composition%'!$B128,0,Q$13)*OFFSET('Composition%'!$B128,0,Q$14)))-IF(Q$2=2,0,OFFSET('Composition%'!$B128,0,Q$17)*OFFSET('Composition%'!$B128,0,Q$18)*(Q$24*EXP(-Q$25/($B158+273)/RGas)))+ReactionRateK3!Q158</f>
        <v>3.2134360760688221E-4</v>
      </c>
      <c r="R158" s="73">
        <f ca="1">IF(R$2=0,0,R$22*EXP(R$23/($B158+273)/RGas)*(OFFSET('Composition%'!$B128,0,R$13)*OFFSET('Composition%'!$B128,0,R$14)))-IF(R$2=2,0,OFFSET('Composition%'!$B128,0,R$17)*OFFSET('Composition%'!$B128,0,R$18)*(R$24*EXP(-R$25/($B158+273)/RGas)))+ReactionRateK3!R158</f>
        <v>1.4645155439305194E-4</v>
      </c>
      <c r="S158" s="73"/>
      <c r="T158" s="73">
        <f ca="1">IF(T$2=0,0,T$22*EXP(T$23/($B158+273)/RGas)*(OFFSET('Composition%'!$B128,0,T$13)*OFFSET('Composition%'!$B128,0,T$14)))-IF(T$2=2,0,OFFSET('Composition%'!$B128,0,T$17)*OFFSET('Composition%'!$B128,0,T$18)*(T$24*EXP(-T$25/($B158+273)/RGas)))+ReactionRateK3!T158</f>
        <v>1.6294904906589555E-5</v>
      </c>
      <c r="U158" s="73">
        <f ca="1">IF(U$2=0,0,U$22*EXP(U$23/($B158+273)/RGas)*(OFFSET('Composition%'!$B128,0,U$13)*OFFSET('Composition%'!$B128,0,U$14)))-IF(U$2=2,0,OFFSET('Composition%'!$B128,0,U$17)*OFFSET('Composition%'!$B128,0,U$18)*(U$24*EXP(-U$25/($B158+273)/RGas)))+ReactionRateK3!U158</f>
        <v>1.9182092739863529E-8</v>
      </c>
      <c r="V158" s="73">
        <f ca="1">IF(V$2=0,0,V$22*EXP(V$23/($B158+273)/RGas)*(OFFSET('Composition%'!$B128,0,V$13)*OFFSET('Composition%'!$B128,0,V$14)))-IF(V$2=2,0,OFFSET('Composition%'!$B128,0,V$17)*OFFSET('Composition%'!$B128,0,V$18)*(V$24*EXP(-V$25/($B158+273)/RGas)))+ReactionRateK3!V158</f>
        <v>0</v>
      </c>
      <c r="W158" s="73">
        <f ca="1">IF(W$2=0,0,W$22*EXP(W$23/($B158+273)/RGas)*(OFFSET('Composition%'!$B128,0,W$13)*OFFSET('Composition%'!$B128,0,W$14)))-IF(W$2=2,0,OFFSET('Composition%'!$B128,0,W$17)*OFFSET('Composition%'!$B128,0,W$18)*(W$24*EXP(-W$25/($B158+273)/RGas)))+ReactionRateK3!W158</f>
        <v>0</v>
      </c>
      <c r="X158" s="73">
        <f ca="1">IF(X$2=0,0,X$22*EXP(X$23/($B158+273)/RGas)*(OFFSET('Composition%'!$B128,0,X$13)*OFFSET('Composition%'!$B128,0,X$14)))-IF(X$2=2,0,OFFSET('Composition%'!$B128,0,X$17)*OFFSET('Composition%'!$B128,0,X$18)*(X$24*EXP(-X$25/($B158+273)/RGas)))+ReactionRateK3!X158</f>
        <v>6.8486672048195273E-8</v>
      </c>
      <c r="Y158" s="73">
        <f ca="1">IF(Y$2=0,0,Y$22*EXP(Y$23/($B158+273)/RGas)*(OFFSET('Composition%'!$B128,0,Y$13)*OFFSET('Composition%'!$B128,0,Y$14)))-IF(Y$2=2,0,OFFSET('Composition%'!$B128,0,Y$17)*OFFSET('Composition%'!$B128,0,Y$18)*(Y$24*EXP(-Y$25/($B158+273)/RGas)))+ReactionRateK3!Y158</f>
        <v>3.389685411263016E-9</v>
      </c>
      <c r="Z158" s="73">
        <f ca="1">IF(Z$2=0,0,Z$22*EXP(Z$23/($B158+273)/RGas)*(OFFSET('Composition%'!$B128,0,Z$13)*OFFSET('Composition%'!$B128,0,Z$14)))-IF(Z$2=2,0,OFFSET('Composition%'!$B128,0,Z$17)*OFFSET('Composition%'!$B128,0,Z$18)*(Z$24*EXP(-Z$25/($B158+273)/RGas)))+ReactionRateK3!Z158</f>
        <v>0</v>
      </c>
      <c r="AA158" s="73">
        <f ca="1">IF(AA$2=0,0,AA$22*EXP(AA$23/($B158+273)/RGas)*(OFFSET('Composition%'!$B128,0,AA$13)*OFFSET('Composition%'!$B128,0,AA$14)))-IF(AA$2=2,0,OFFSET('Composition%'!$B128,0,AA$17)*OFFSET('Composition%'!$B128,0,AA$18)*(AA$24*EXP(-AA$25/($B158+273)/RGas)))+ReactionRateK3!AA158</f>
        <v>0</v>
      </c>
      <c r="AB158" s="73">
        <f ca="1">IF(AB$2=0,0,AB$22*EXP(AB$23/($B158+273)/RGas)*(OFFSET('Composition%'!$B128,0,AB$13)*OFFSET('Composition%'!$B128,0,AB$14)))-IF(AB$2=2,0,OFFSET('Composition%'!$B128,0,AB$17)*OFFSET('Composition%'!$B128,0,AB$18)*(AB$24*EXP(-AB$25/($B158+273)/RGas)))+ReactionRateK3!AB158</f>
        <v>0</v>
      </c>
      <c r="AC158" s="73">
        <f ca="1">IF(AC$2=0,0,AC$22*EXP(AC$23/($B158+273)/RGas)*(OFFSET('Composition%'!$B128,0,AC$13)*OFFSET('Composition%'!$B128,0,AC$14)))-IF(AC$2=2,0,OFFSET('Composition%'!$B128,0,AC$17)*OFFSET('Composition%'!$B128,0,AC$18)*(AC$24*EXP(-AC$25/($B158+273)/RGas)))+ReactionRateK3!AC158</f>
        <v>0</v>
      </c>
      <c r="AD158" s="73">
        <f ca="1">IF(AD$2=0,0,AD$22*EXP(AD$23/($B158+273)/RGas)*(OFFSET('Composition%'!$B128,0,AD$13)*OFFSET('Composition%'!$B128,0,AD$14)))-IF(AD$2=2,0,OFFSET('Composition%'!$B128,0,AD$17)*OFFSET('Composition%'!$B128,0,AD$18)*(AD$24*EXP(-AD$25/($B158+273)/RGas)))+ReactionRateK3!AD158</f>
        <v>0</v>
      </c>
      <c r="AE158" s="73">
        <f ca="1">IF(AE$2=0,0,AE$22*EXP(AE$23/($B158+273)/RGas)*(OFFSET('Composition%'!$B128,0,AE$13)*OFFSET('Composition%'!$B128,0,AE$14)))-IF(AE$2=2,0,OFFSET('Composition%'!$B128,0,AE$17)*OFFSET('Composition%'!$B128,0,AE$18)*(AE$24*EXP(-AE$25/($B158+273)/RGas)))+ReactionRateK3!AE158</f>
        <v>0</v>
      </c>
      <c r="AF158" s="73"/>
      <c r="AG158" s="73">
        <f ca="1">IF(AG$2=0,0,AG$22*EXP(AG$23/($B158+273)/RGas)*(OFFSET('Composition%'!$B128,0,AG$13)*OFFSET('Composition%'!$B128,0,AG$14)))-IF(AG$2=2,0,OFFSET('Composition%'!$B128,0,AG$17)*OFFSET('Composition%'!$B128,0,AG$18)*(AG$24*EXP(-AG$25/($B158+273)/RGas)))+ReactionRateK3!AG158</f>
        <v>0</v>
      </c>
      <c r="AH158" s="73">
        <f ca="1">IF(AH$2=0,0,AH$22*EXP(AH$23/($B158+273)/RGas)*(OFFSET('Composition%'!$B128,0,AH$13)*OFFSET('Composition%'!$B128,0,AH$14)))-IF(AH$2=2,0,OFFSET('Composition%'!$B128,0,AH$17)*OFFSET('Composition%'!$B128,0,AH$18)*(AH$24*EXP(-AH$25/($B158+273)/RGas)))+ReactionRateK3!AH158</f>
        <v>0</v>
      </c>
      <c r="AI158" s="73">
        <f ca="1">IF(AI$2=0,0,AI$22*EXP(AI$23/($B158+273)/RGas)*(OFFSET('Composition%'!$B128,0,AI$13)*OFFSET('Composition%'!$B128,0,AI$14)))-IF(AI$2=2,0,OFFSET('Composition%'!$B128,0,AI$17)*OFFSET('Composition%'!$B128,0,AI$18)*(AI$24*EXP(-AI$25/($B158+273)/RGas)))+ReactionRateK3!AI158</f>
        <v>0</v>
      </c>
      <c r="AJ158" s="73">
        <f ca="1">IF(AJ$2=0,0,AJ$22*EXP(AJ$23/($B158+273)/RGas)*(OFFSET('Composition%'!$B128,0,AJ$13)*OFFSET('Composition%'!$B128,0,AJ$14)))-IF(AJ$2=2,0,OFFSET('Composition%'!$B128,0,AJ$17)*OFFSET('Composition%'!$B128,0,AJ$18)*(AJ$24*EXP(-AJ$25/($B158+273)/RGas)))+ReactionRateK3!AJ158</f>
        <v>0</v>
      </c>
      <c r="AK158" s="73">
        <f ca="1">IF(AK$2=0,0,AK$22*EXP(AK$23/($B158+273)/RGas)*(OFFSET('Composition%'!$B128,0,AK$13)*OFFSET('Composition%'!$B128,0,AK$14)))-IF(AK$2=2,0,OFFSET('Composition%'!$B128,0,AK$17)*OFFSET('Composition%'!$B128,0,AK$18)*(AK$24*EXP(-AK$25/($B158+273)/RGas)))+ReactionRateK3!AK158</f>
        <v>0</v>
      </c>
      <c r="AL158" s="73">
        <f ca="1">IF(AL$2=0,0,AL$22*EXP(AL$23/($B158+273)/RGas)*(OFFSET('Composition%'!$B128,0,AL$13)*OFFSET('Composition%'!$B128,0,AL$14)))-IF(AL$2=2,0,OFFSET('Composition%'!$B128,0,AL$17)*OFFSET('Composition%'!$B128,0,AL$18)*(AL$24*EXP(-AL$25/($B158+273)/RGas)))+ReactionRateK3!AL158</f>
        <v>0</v>
      </c>
      <c r="AM158" s="73"/>
      <c r="AN158" s="73">
        <f ca="1">IF(AN$2=0,0,AN$22*EXP(AN$23/($B158+273)/RGas)*(OFFSET('Composition%'!$B128,0,AN$13)*OFFSET('Composition%'!$B128,0,AN$14)))-IF(AN$2=2,0,OFFSET('Composition%'!$B128,0,AN$17)*OFFSET('Composition%'!$B128,0,AN$18)*(AN$24*EXP(-AN$25/($B158+273)/RGas)))+ReactionRateK3!AN158</f>
        <v>0</v>
      </c>
      <c r="AO158" s="73">
        <f ca="1">IF(AO$2=0,0,AO$22*EXP(AO$23/($B158+273)/RGas)*(OFFSET('Composition%'!$B128,0,AO$13)*OFFSET('Composition%'!$B128,0,AO$14)))-IF(AO$2=2,0,OFFSET('Composition%'!$B128,0,AO$17)*OFFSET('Composition%'!$B128,0,AO$18)*(AO$24*EXP(-AO$25/($B158+273)/RGas)))+ReactionRateK3!AO158</f>
        <v>0</v>
      </c>
      <c r="AP158" s="73">
        <f ca="1">IF(AP$2=0,0,AP$22*EXP(AP$23/($B158+273)/RGas)*(OFFSET('Composition%'!$B128,0,AP$13)*OFFSET('Composition%'!$B128,0,AP$14)))-IF(AP$2=2,0,OFFSET('Composition%'!$B128,0,AP$17)*OFFSET('Composition%'!$B128,0,AP$18)*(AP$24*EXP(-AP$25/($B158+273)/RGas)))+ReactionRateK3!AP158</f>
        <v>7.4391975447951399E-12</v>
      </c>
      <c r="AQ158" s="73">
        <f ca="1">IF(AQ$2=0,0,AQ$22*EXP(AQ$23/($B158+273)/RGas)*(OFFSET('Composition%'!$B128,0,AQ$13)*OFFSET('Composition%'!$B128,0,AQ$14)))-IF(AQ$2=2,0,OFFSET('Composition%'!$B128,0,AQ$17)*OFFSET('Composition%'!$B128,0,AQ$18)*(AQ$24*EXP(-AQ$25/($B158+273)/RGas)))+ReactionRateK3!AQ158</f>
        <v>0</v>
      </c>
      <c r="AR158" s="73">
        <f ca="1">IF(AR$2=0,0,AR$22*EXP(AR$23/($B158+273)/RGas)*(OFFSET('Composition%'!$B128,0,AR$13)*OFFSET('Composition%'!$B128,0,AR$14)))-IF(AR$2=2,0,OFFSET('Composition%'!$B128,0,AR$17)*OFFSET('Composition%'!$B128,0,AR$18)*(AR$24*EXP(-AR$25/($B158+273)/RGas)))+ReactionRateK3!AR158</f>
        <v>0</v>
      </c>
    </row>
    <row r="159" spans="1:44">
      <c r="A159" s="3">
        <f t="shared" si="12"/>
        <v>6.3499999999999854</v>
      </c>
      <c r="B159" s="19">
        <f ca="1">'Composition%'!B129</f>
        <v>414.81912644633229</v>
      </c>
      <c r="C159">
        <f>C158</f>
        <v>30</v>
      </c>
      <c r="D159" s="26" t="e">
        <f>(#REF!*ReactionRateK4!C159)^3</f>
        <v>#REF!</v>
      </c>
      <c r="E159" s="4"/>
      <c r="F159" s="73">
        <f ca="1">IF(F$2=0,0,F$22*EXP(F$23/($B159+273)/RGas)*(OFFSET('Composition%'!$B129,0,F$13)*OFFSET('Composition%'!$B129,0,F$14)))-IF(F$2=2,0,OFFSET('Composition%'!$B129,0,F$17)*OFFSET('Composition%'!$B129,0,F$18)*(F$24*EXP(-F$25/($B159+273)/RGas)))+ReactionRateK3!F159</f>
        <v>2.9931619918967681E-3</v>
      </c>
      <c r="G159" s="73">
        <f ca="1">IF(G$2=0,0,G$22*EXP(G$23/($B159+273)/RGas)*(OFFSET('Composition%'!$B129,0,G$13)*OFFSET('Composition%'!$B129,0,G$14)))-IF(G$2=2,0,OFFSET('Composition%'!$B129,0,G$17)*OFFSET('Composition%'!$B129,0,G$18)*(G$24*EXP(-G$25/($B159+273)/RGas)))+ReactionRateK3!G159</f>
        <v>1.2245244508687994E-3</v>
      </c>
      <c r="H159" s="73">
        <f ca="1">IF(H$2=0,0,H$22*EXP(H$23/($B159+273)/RGas)*(OFFSET('Composition%'!$B129,0,H$13)*OFFSET('Composition%'!$B129,0,H$14)))-IF(H$2=2,0,OFFSET('Composition%'!$B129,0,H$17)*OFFSET('Composition%'!$B129,0,H$18)*(H$24*EXP(-H$25/($B159+273)/RGas)))+ReactionRateK3!H159</f>
        <v>-4.3585051182785409E-6</v>
      </c>
      <c r="I159" s="73">
        <f ca="1">IF(I$2=0,0,I$22*EXP(I$23/($B159+273)/RGas)*(OFFSET('Composition%'!$B129,0,I$13)*OFFSET('Composition%'!$B129,0,I$14)))-IF(I$2=2,0,OFFSET('Composition%'!$B129,0,I$17)*OFFSET('Composition%'!$B129,0,I$18)*(I$24*EXP(-I$25/($B159+273)/RGas)))+ReactionRateK3!I159</f>
        <v>5.5325997987464362E-7</v>
      </c>
      <c r="J159" s="73"/>
      <c r="K159" s="73">
        <f ca="1">IF(K$2=0,0,K$22*EXP(K$23/($B159+273)/RGas)*(OFFSET('Composition%'!$B129,0,K$13)*OFFSET('Composition%'!$B129,0,K$14)))-IF(K$2=2,0,OFFSET('Composition%'!$B129,0,K$17)*OFFSET('Composition%'!$B129,0,K$18)*(K$24*EXP(-K$25/($B159+273)/RGas)))+ReactionRateK3!K159</f>
        <v>6.5204767267296538E-3</v>
      </c>
      <c r="L159" s="73">
        <f ca="1">IF(L$2=0,0,L$22*EXP(L$23/($B159+273)/RGas)*(OFFSET('Composition%'!$B129,0,L$13)*OFFSET('Composition%'!$B129,0,L$14)))-IF(L$2=2,0,OFFSET('Composition%'!$B129,0,L$17)*OFFSET('Composition%'!$B129,0,L$18)*(L$24*EXP(-L$25/($B159+273)/RGas)))+ReactionRateK3!L159</f>
        <v>-2.6276351372529457E-3</v>
      </c>
      <c r="M159" s="73">
        <f ca="1">IF(M$2=0,0,M$22*EXP(M$23/($B159+273)/RGas)*(OFFSET('Composition%'!$B129,0,M$13)*OFFSET('Composition%'!$B129,0,M$14)))-IF(M$2=2,0,OFFSET('Composition%'!$B129,0,M$17)*OFFSET('Composition%'!$B129,0,M$18)*(M$24*EXP(-M$25/($B159+273)/RGas)))+ReactionRateK3!M159</f>
        <v>0</v>
      </c>
      <c r="N159" s="73"/>
      <c r="O159" s="73">
        <f ca="1">IF(O$2=0,0,O$22*EXP(O$23/($B159+273)/RGas)*(OFFSET('Composition%'!$B129,0,O$13)*OFFSET('Composition%'!$B129,0,O$14)))-IF(O$2=2,0,OFFSET('Composition%'!$B129,0,O$17)*OFFSET('Composition%'!$B129,0,O$18)*(O$24*EXP(-O$25/($B159+273)/RGas)))+ReactionRateK3!O159</f>
        <v>0</v>
      </c>
      <c r="P159" s="73">
        <f ca="1">IF(P$2=0,0,P$22*EXP(P$23/($B159+273)/RGas)*(OFFSET('Composition%'!$B129,0,P$13)*OFFSET('Composition%'!$B129,0,P$14)))-IF(P$2=2,0,OFFSET('Composition%'!$B129,0,P$17)*OFFSET('Composition%'!$B129,0,P$18)*(P$24*EXP(-P$25/($B159+273)/RGas)))+ReactionRateK3!P159</f>
        <v>1.7476862875493528E-2</v>
      </c>
      <c r="Q159" s="73">
        <f ca="1">IF(Q$2=0,0,Q$22*EXP(Q$23/($B159+273)/RGas)*(OFFSET('Composition%'!$B129,0,Q$13)*OFFSET('Composition%'!$B129,0,Q$14)))-IF(Q$2=2,0,OFFSET('Composition%'!$B129,0,Q$17)*OFFSET('Composition%'!$B129,0,Q$18)*(Q$24*EXP(-Q$25/($B159+273)/RGas)))+ReactionRateK3!Q159</f>
        <v>3.221022297634819E-4</v>
      </c>
      <c r="R159" s="73">
        <f ca="1">IF(R$2=0,0,R$22*EXP(R$23/($B159+273)/RGas)*(OFFSET('Composition%'!$B129,0,R$13)*OFFSET('Composition%'!$B129,0,R$14)))-IF(R$2=2,0,OFFSET('Composition%'!$B129,0,R$17)*OFFSET('Composition%'!$B129,0,R$18)*(R$24*EXP(-R$25/($B159+273)/RGas)))+ReactionRateK3!R159</f>
        <v>1.4783448705207985E-4</v>
      </c>
      <c r="S159" s="73"/>
      <c r="T159" s="73">
        <f ca="1">IF(T$2=0,0,T$22*EXP(T$23/($B159+273)/RGas)*(OFFSET('Composition%'!$B129,0,T$13)*OFFSET('Composition%'!$B129,0,T$14)))-IF(T$2=2,0,OFFSET('Composition%'!$B129,0,T$17)*OFFSET('Composition%'!$B129,0,T$18)*(T$24*EXP(-T$25/($B159+273)/RGas)))+ReactionRateK3!T159</f>
        <v>1.5450472752528896E-5</v>
      </c>
      <c r="U159" s="73">
        <f ca="1">IF(U$2=0,0,U$22*EXP(U$23/($B159+273)/RGas)*(OFFSET('Composition%'!$B129,0,U$13)*OFFSET('Composition%'!$B129,0,U$14)))-IF(U$2=2,0,OFFSET('Composition%'!$B129,0,U$17)*OFFSET('Composition%'!$B129,0,U$18)*(U$24*EXP(-U$25/($B159+273)/RGas)))+ReactionRateK3!U159</f>
        <v>1.7222543823246004E-8</v>
      </c>
      <c r="V159" s="73">
        <f ca="1">IF(V$2=0,0,V$22*EXP(V$23/($B159+273)/RGas)*(OFFSET('Composition%'!$B129,0,V$13)*OFFSET('Composition%'!$B129,0,V$14)))-IF(V$2=2,0,OFFSET('Composition%'!$B129,0,V$17)*OFFSET('Composition%'!$B129,0,V$18)*(V$24*EXP(-V$25/($B159+273)/RGas)))+ReactionRateK3!V159</f>
        <v>0</v>
      </c>
      <c r="W159" s="73">
        <f ca="1">IF(W$2=0,0,W$22*EXP(W$23/($B159+273)/RGas)*(OFFSET('Composition%'!$B129,0,W$13)*OFFSET('Composition%'!$B129,0,W$14)))-IF(W$2=2,0,OFFSET('Composition%'!$B129,0,W$17)*OFFSET('Composition%'!$B129,0,W$18)*(W$24*EXP(-W$25/($B159+273)/RGas)))+ReactionRateK3!W159</f>
        <v>0</v>
      </c>
      <c r="X159" s="73">
        <f ca="1">IF(X$2=0,0,X$22*EXP(X$23/($B159+273)/RGas)*(OFFSET('Composition%'!$B129,0,X$13)*OFFSET('Composition%'!$B129,0,X$14)))-IF(X$2=2,0,OFFSET('Composition%'!$B129,0,X$17)*OFFSET('Composition%'!$B129,0,X$18)*(X$24*EXP(-X$25/($B159+273)/RGas)))+ReactionRateK3!X159</f>
        <v>6.8486062146800559E-8</v>
      </c>
      <c r="Y159" s="73">
        <f ca="1">IF(Y$2=0,0,Y$22*EXP(Y$23/($B159+273)/RGas)*(OFFSET('Composition%'!$B129,0,Y$13)*OFFSET('Composition%'!$B129,0,Y$14)))-IF(Y$2=2,0,OFFSET('Composition%'!$B129,0,Y$17)*OFFSET('Composition%'!$B129,0,Y$18)*(Y$24*EXP(-Y$25/($B159+273)/RGas)))+ReactionRateK3!Y159</f>
        <v>3.3896552247493756E-9</v>
      </c>
      <c r="Z159" s="73">
        <f ca="1">IF(Z$2=0,0,Z$22*EXP(Z$23/($B159+273)/RGas)*(OFFSET('Composition%'!$B129,0,Z$13)*OFFSET('Composition%'!$B129,0,Z$14)))-IF(Z$2=2,0,OFFSET('Composition%'!$B129,0,Z$17)*OFFSET('Composition%'!$B129,0,Z$18)*(Z$24*EXP(-Z$25/($B159+273)/RGas)))+ReactionRateK3!Z159</f>
        <v>0</v>
      </c>
      <c r="AA159" s="73">
        <f ca="1">IF(AA$2=0,0,AA$22*EXP(AA$23/($B159+273)/RGas)*(OFFSET('Composition%'!$B129,0,AA$13)*OFFSET('Composition%'!$B129,0,AA$14)))-IF(AA$2=2,0,OFFSET('Composition%'!$B129,0,AA$17)*OFFSET('Composition%'!$B129,0,AA$18)*(AA$24*EXP(-AA$25/($B159+273)/RGas)))+ReactionRateK3!AA159</f>
        <v>0</v>
      </c>
      <c r="AB159" s="73">
        <f ca="1">IF(AB$2=0,0,AB$22*EXP(AB$23/($B159+273)/RGas)*(OFFSET('Composition%'!$B129,0,AB$13)*OFFSET('Composition%'!$B129,0,AB$14)))-IF(AB$2=2,0,OFFSET('Composition%'!$B129,0,AB$17)*OFFSET('Composition%'!$B129,0,AB$18)*(AB$24*EXP(-AB$25/($B159+273)/RGas)))+ReactionRateK3!AB159</f>
        <v>0</v>
      </c>
      <c r="AC159" s="73">
        <f ca="1">IF(AC$2=0,0,AC$22*EXP(AC$23/($B159+273)/RGas)*(OFFSET('Composition%'!$B129,0,AC$13)*OFFSET('Composition%'!$B129,0,AC$14)))-IF(AC$2=2,0,OFFSET('Composition%'!$B129,0,AC$17)*OFFSET('Composition%'!$B129,0,AC$18)*(AC$24*EXP(-AC$25/($B159+273)/RGas)))+ReactionRateK3!AC159</f>
        <v>0</v>
      </c>
      <c r="AD159" s="73">
        <f ca="1">IF(AD$2=0,0,AD$22*EXP(AD$23/($B159+273)/RGas)*(OFFSET('Composition%'!$B129,0,AD$13)*OFFSET('Composition%'!$B129,0,AD$14)))-IF(AD$2=2,0,OFFSET('Composition%'!$B129,0,AD$17)*OFFSET('Composition%'!$B129,0,AD$18)*(AD$24*EXP(-AD$25/($B159+273)/RGas)))+ReactionRateK3!AD159</f>
        <v>0</v>
      </c>
      <c r="AE159" s="73">
        <f ca="1">IF(AE$2=0,0,AE$22*EXP(AE$23/($B159+273)/RGas)*(OFFSET('Composition%'!$B129,0,AE$13)*OFFSET('Composition%'!$B129,0,AE$14)))-IF(AE$2=2,0,OFFSET('Composition%'!$B129,0,AE$17)*OFFSET('Composition%'!$B129,0,AE$18)*(AE$24*EXP(-AE$25/($B159+273)/RGas)))+ReactionRateK3!AE159</f>
        <v>0</v>
      </c>
      <c r="AF159" s="73"/>
      <c r="AG159" s="73">
        <f ca="1">IF(AG$2=0,0,AG$22*EXP(AG$23/($B159+273)/RGas)*(OFFSET('Composition%'!$B129,0,AG$13)*OFFSET('Composition%'!$B129,0,AG$14)))-IF(AG$2=2,0,OFFSET('Composition%'!$B129,0,AG$17)*OFFSET('Composition%'!$B129,0,AG$18)*(AG$24*EXP(-AG$25/($B159+273)/RGas)))+ReactionRateK3!AG159</f>
        <v>0</v>
      </c>
      <c r="AH159" s="73">
        <f ca="1">IF(AH$2=0,0,AH$22*EXP(AH$23/($B159+273)/RGas)*(OFFSET('Composition%'!$B129,0,AH$13)*OFFSET('Composition%'!$B129,0,AH$14)))-IF(AH$2=2,0,OFFSET('Composition%'!$B129,0,AH$17)*OFFSET('Composition%'!$B129,0,AH$18)*(AH$24*EXP(-AH$25/($B159+273)/RGas)))+ReactionRateK3!AH159</f>
        <v>0</v>
      </c>
      <c r="AI159" s="73">
        <f ca="1">IF(AI$2=0,0,AI$22*EXP(AI$23/($B159+273)/RGas)*(OFFSET('Composition%'!$B129,0,AI$13)*OFFSET('Composition%'!$B129,0,AI$14)))-IF(AI$2=2,0,OFFSET('Composition%'!$B129,0,AI$17)*OFFSET('Composition%'!$B129,0,AI$18)*(AI$24*EXP(-AI$25/($B159+273)/RGas)))+ReactionRateK3!AI159</f>
        <v>0</v>
      </c>
      <c r="AJ159" s="73">
        <f ca="1">IF(AJ$2=0,0,AJ$22*EXP(AJ$23/($B159+273)/RGas)*(OFFSET('Composition%'!$B129,0,AJ$13)*OFFSET('Composition%'!$B129,0,AJ$14)))-IF(AJ$2=2,0,OFFSET('Composition%'!$B129,0,AJ$17)*OFFSET('Composition%'!$B129,0,AJ$18)*(AJ$24*EXP(-AJ$25/($B159+273)/RGas)))+ReactionRateK3!AJ159</f>
        <v>0</v>
      </c>
      <c r="AK159" s="73">
        <f ca="1">IF(AK$2=0,0,AK$22*EXP(AK$23/($B159+273)/RGas)*(OFFSET('Composition%'!$B129,0,AK$13)*OFFSET('Composition%'!$B129,0,AK$14)))-IF(AK$2=2,0,OFFSET('Composition%'!$B129,0,AK$17)*OFFSET('Composition%'!$B129,0,AK$18)*(AK$24*EXP(-AK$25/($B159+273)/RGas)))+ReactionRateK3!AK159</f>
        <v>0</v>
      </c>
      <c r="AL159" s="73">
        <f ca="1">IF(AL$2=0,0,AL$22*EXP(AL$23/($B159+273)/RGas)*(OFFSET('Composition%'!$B129,0,AL$13)*OFFSET('Composition%'!$B129,0,AL$14)))-IF(AL$2=2,0,OFFSET('Composition%'!$B129,0,AL$17)*OFFSET('Composition%'!$B129,0,AL$18)*(AL$24*EXP(-AL$25/($B159+273)/RGas)))+ReactionRateK3!AL159</f>
        <v>0</v>
      </c>
      <c r="AM159" s="73"/>
      <c r="AN159" s="73">
        <f ca="1">IF(AN$2=0,0,AN$22*EXP(AN$23/($B159+273)/RGas)*(OFFSET('Composition%'!$B129,0,AN$13)*OFFSET('Composition%'!$B129,0,AN$14)))-IF(AN$2=2,0,OFFSET('Composition%'!$B129,0,AN$17)*OFFSET('Composition%'!$B129,0,AN$18)*(AN$24*EXP(-AN$25/($B159+273)/RGas)))+ReactionRateK3!AN159</f>
        <v>0</v>
      </c>
      <c r="AO159" s="73">
        <f ca="1">IF(AO$2=0,0,AO$22*EXP(AO$23/($B159+273)/RGas)*(OFFSET('Composition%'!$B129,0,AO$13)*OFFSET('Composition%'!$B129,0,AO$14)))-IF(AO$2=2,0,OFFSET('Composition%'!$B129,0,AO$17)*OFFSET('Composition%'!$B129,0,AO$18)*(AO$24*EXP(-AO$25/($B159+273)/RGas)))+ReactionRateK3!AO159</f>
        <v>0</v>
      </c>
      <c r="AP159" s="73">
        <f ca="1">IF(AP$2=0,0,AP$22*EXP(AP$23/($B159+273)/RGas)*(OFFSET('Composition%'!$B129,0,AP$13)*OFFSET('Composition%'!$B129,0,AP$14)))-IF(AP$2=2,0,OFFSET('Composition%'!$B129,0,AP$17)*OFFSET('Composition%'!$B129,0,AP$18)*(AP$24*EXP(-AP$25/($B159+273)/RGas)))+ReactionRateK3!AP159</f>
        <v>7.4391980267200095E-12</v>
      </c>
      <c r="AQ159" s="73">
        <f ca="1">IF(AQ$2=0,0,AQ$22*EXP(AQ$23/($B159+273)/RGas)*(OFFSET('Composition%'!$B129,0,AQ$13)*OFFSET('Composition%'!$B129,0,AQ$14)))-IF(AQ$2=2,0,OFFSET('Composition%'!$B129,0,AQ$17)*OFFSET('Composition%'!$B129,0,AQ$18)*(AQ$24*EXP(-AQ$25/($B159+273)/RGas)))+ReactionRateK3!AQ159</f>
        <v>0</v>
      </c>
      <c r="AR159" s="73">
        <f ca="1">IF(AR$2=0,0,AR$22*EXP(AR$23/($B159+273)/RGas)*(OFFSET('Composition%'!$B129,0,AR$13)*OFFSET('Composition%'!$B129,0,AR$14)))-IF(AR$2=2,0,OFFSET('Composition%'!$B129,0,AR$17)*OFFSET('Composition%'!$B129,0,AR$18)*(AR$24*EXP(-AR$25/($B159+273)/RGas)))+ReactionRateK3!AR159</f>
        <v>0</v>
      </c>
    </row>
  </sheetData>
  <phoneticPr fontId="3" type="noConversion"/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W170"/>
  <sheetViews>
    <sheetView showGridLines="0" zoomScale="75" workbookViewId="0">
      <selection activeCell="C12" sqref="C12"/>
    </sheetView>
  </sheetViews>
  <sheetFormatPr defaultRowHeight="12"/>
  <cols>
    <col min="1" max="1" width="12.85546875" bestFit="1" customWidth="1"/>
    <col min="2" max="2" width="14.140625" customWidth="1"/>
    <col min="3" max="3" width="12.140625" customWidth="1"/>
    <col min="4" max="4" width="9.42578125" customWidth="1"/>
    <col min="5" max="5" width="8.85546875" customWidth="1"/>
    <col min="6" max="26" width="12.140625" style="22" customWidth="1"/>
  </cols>
  <sheetData>
    <row r="1" spans="1:75" ht="43.5" customHeight="1">
      <c r="F1" s="135" t="str">
        <f>Control!B10</f>
        <v>H2</v>
      </c>
      <c r="G1" s="135" t="str">
        <f>Control!C10</f>
        <v>C1</v>
      </c>
      <c r="H1" s="135" t="str">
        <f>Control!D10</f>
        <v>C2</v>
      </c>
      <c r="I1" s="135" t="str">
        <f>Control!E10</f>
        <v>C3</v>
      </c>
      <c r="J1" s="135" t="str">
        <f>Control!F10</f>
        <v>IC4</v>
      </c>
      <c r="K1" s="135" t="str">
        <f>Control!G10</f>
        <v>NC4</v>
      </c>
      <c r="L1" s="135" t="str">
        <f>Control!H10</f>
        <v>IC5</v>
      </c>
      <c r="M1" s="135" t="str">
        <f>Control!I10</f>
        <v>NC5</v>
      </c>
      <c r="N1" s="135" t="str">
        <f>Control!J10</f>
        <v>CC5</v>
      </c>
      <c r="O1" s="135" t="str">
        <f>Control!K10</f>
        <v>C6</v>
      </c>
      <c r="P1" s="135" t="str">
        <f>Control!L10</f>
        <v>22MC4</v>
      </c>
      <c r="Q1" s="135" t="str">
        <f>Control!M10</f>
        <v>CC6</v>
      </c>
      <c r="R1" s="135" t="str">
        <f>Control!N10</f>
        <v>MCP</v>
      </c>
      <c r="S1" s="135" t="str">
        <f>Control!O10</f>
        <v>C6A</v>
      </c>
      <c r="T1" s="135" t="str">
        <f>Control!P10</f>
        <v>NC7</v>
      </c>
      <c r="U1" s="135" t="str">
        <f>Control!Q10</f>
        <v>3EC5</v>
      </c>
      <c r="V1" s="135" t="str">
        <f>Control!R10</f>
        <v>MCC6</v>
      </c>
      <c r="W1" s="135" t="str">
        <f>Control!S10</f>
        <v>DMCC5</v>
      </c>
      <c r="X1" s="135" t="str">
        <f>Control!T10</f>
        <v>ECC5</v>
      </c>
      <c r="Y1" s="135" t="str">
        <f>Control!U10</f>
        <v>C7A</v>
      </c>
      <c r="Z1" s="135" t="str">
        <f>Control!V10</f>
        <v>NC8</v>
      </c>
      <c r="AA1" s="135" t="str">
        <f>Control!W10</f>
        <v>3MC7</v>
      </c>
      <c r="AB1" s="135" t="str">
        <f>Control!X10</f>
        <v>11DMCC6</v>
      </c>
      <c r="AC1" s="135" t="str">
        <f>Control!Y10</f>
        <v>113MCC5</v>
      </c>
      <c r="AD1" s="135" t="str">
        <f>Control!Z10</f>
        <v>1M-TR3-ECC5</v>
      </c>
      <c r="AE1" s="135" t="str">
        <f>Control!AA10</f>
        <v>IPCC5</v>
      </c>
      <c r="AF1" s="135" t="str">
        <f>Control!AB10</f>
        <v>ECC6</v>
      </c>
      <c r="AG1" s="135" t="str">
        <f>Control!AC10</f>
        <v>EB</v>
      </c>
      <c r="AH1" s="135" t="str">
        <f>Control!AD10</f>
        <v>PC8A</v>
      </c>
      <c r="AI1" s="135" t="str">
        <f>Control!AE10</f>
        <v>MC8A</v>
      </c>
      <c r="AJ1" s="135" t="str">
        <f>Control!AF10</f>
        <v>OC8A</v>
      </c>
      <c r="AK1" s="135" t="str">
        <f>Control!AG10</f>
        <v>N-NONANE</v>
      </c>
      <c r="AL1" s="135" t="str">
        <f>Control!AH10</f>
        <v>IPCC6</v>
      </c>
      <c r="AM1" s="135" t="str">
        <f>Control!AI10</f>
        <v>1-TR2-ECC5</v>
      </c>
      <c r="AN1" s="135" t="str">
        <f>Control!AJ10</f>
        <v>CUMENE</v>
      </c>
      <c r="AO1" s="135" t="str">
        <f>Control!AK10</f>
        <v>NPB</v>
      </c>
      <c r="AP1" s="135" t="str">
        <f>Control!AL10</f>
        <v>M-EC7A</v>
      </c>
      <c r="AQ1" s="135" t="str">
        <f>Control!AM10</f>
        <v>P-EC7A</v>
      </c>
      <c r="AR1" s="135" t="str">
        <f>Control!AN10</f>
        <v>O-EC7A</v>
      </c>
      <c r="AS1" s="135" t="str">
        <f>Control!AO10</f>
        <v>135TMB</v>
      </c>
      <c r="AT1" s="135" t="str">
        <f>Control!AP10</f>
        <v>124TMB</v>
      </c>
      <c r="AU1" s="135" t="str">
        <f>Control!AQ10</f>
        <v>123TMB</v>
      </c>
      <c r="AV1" s="135" t="str">
        <f>Control!AR10</f>
        <v>INDANE</v>
      </c>
      <c r="AW1" s="135" t="str">
        <f>Control!AS10</f>
        <v>N-DECANE</v>
      </c>
      <c r="AX1" s="135" t="str">
        <f>Control!AT10</f>
        <v>NBCC6</v>
      </c>
      <c r="AY1" s="135" t="str">
        <f>Control!AU10</f>
        <v>NBB</v>
      </c>
      <c r="AZ1" s="135" t="str">
        <f>Control!AV10</f>
        <v>IBB</v>
      </c>
      <c r="BA1" s="135" t="str">
        <f>Control!AW10</f>
        <v>SEC-BUTYLBENZENE</v>
      </c>
      <c r="BB1" s="135" t="str">
        <f>Control!AX10</f>
        <v>TERT-BUTYLBENZENEN</v>
      </c>
      <c r="BC1" s="135" t="str">
        <f>Control!AY10</f>
        <v>1M2NC3C6A</v>
      </c>
      <c r="BD1" s="135" t="str">
        <f>Control!AZ10</f>
        <v>1M3NC3C6A</v>
      </c>
      <c r="BE1" s="135" t="str">
        <f>Control!BA10</f>
        <v>1M4NC3C6A</v>
      </c>
      <c r="BF1" s="135" t="str">
        <f>Control!BB10</f>
        <v>O-CYMENE</v>
      </c>
      <c r="BG1" s="135" t="str">
        <f>Control!BC10</f>
        <v>M-CYMENE</v>
      </c>
      <c r="BH1" s="135" t="str">
        <f>Control!BD10</f>
        <v>P-CYMENE</v>
      </c>
      <c r="BI1" s="135" t="str">
        <f>Control!BE10</f>
        <v>O-DEC6A</v>
      </c>
      <c r="BJ1" s="135" t="str">
        <f>Control!BF10</f>
        <v>M-DEC6A</v>
      </c>
      <c r="BK1" s="135" t="str">
        <f>Control!BG10</f>
        <v>P-DEC6A</v>
      </c>
      <c r="BL1" s="135" t="str">
        <f>Control!BH10</f>
        <v>3EOC8A</v>
      </c>
      <c r="BM1" s="135" t="str">
        <f>Control!BI10</f>
        <v>4EOC8A</v>
      </c>
      <c r="BN1" s="135" t="str">
        <f>Control!BJ10</f>
        <v>2EMC8A</v>
      </c>
      <c r="BO1" s="135" t="str">
        <f>Control!BK10</f>
        <v>4EMC8A</v>
      </c>
      <c r="BP1" s="135" t="str">
        <f>Control!BL10</f>
        <v>5EMC8A</v>
      </c>
      <c r="BQ1" s="135" t="str">
        <f>Control!BM10</f>
        <v>2EPC8A</v>
      </c>
      <c r="BR1" s="135" t="str">
        <f>Control!BN10</f>
        <v>1234TMC6A</v>
      </c>
      <c r="BS1" s="135" t="str">
        <f>Control!BO10</f>
        <v>1235TMC6A</v>
      </c>
      <c r="BT1" s="135" t="str">
        <f>Control!BP10</f>
        <v>1235TMC6A</v>
      </c>
      <c r="BU1" s="135" t="str">
        <f>Control!BQ10</f>
        <v>NAPHTHALENE</v>
      </c>
      <c r="BV1" s="135" t="str">
        <f>Control!BR10</f>
        <v>1E2IPC6A</v>
      </c>
      <c r="BW1" s="135" t="str">
        <f>Control!BS10</f>
        <v>HEAVIES</v>
      </c>
    </row>
    <row r="2" spans="1:75">
      <c r="F2" s="58">
        <v>0</v>
      </c>
      <c r="G2" s="58">
        <v>1</v>
      </c>
      <c r="H2" s="58">
        <v>2</v>
      </c>
      <c r="I2" s="58">
        <v>3</v>
      </c>
      <c r="J2" s="58">
        <v>4</v>
      </c>
      <c r="K2" s="58">
        <v>5</v>
      </c>
      <c r="L2" s="58">
        <v>6</v>
      </c>
      <c r="M2" s="58">
        <v>7</v>
      </c>
      <c r="N2" s="58">
        <v>8</v>
      </c>
      <c r="O2" s="58">
        <v>9</v>
      </c>
      <c r="P2" s="58">
        <v>10</v>
      </c>
      <c r="Q2" s="58">
        <v>11</v>
      </c>
      <c r="R2" s="58">
        <v>12</v>
      </c>
      <c r="S2" s="58">
        <v>13</v>
      </c>
      <c r="T2" s="58">
        <v>14</v>
      </c>
      <c r="U2" s="58">
        <v>15</v>
      </c>
      <c r="V2" s="58">
        <v>16</v>
      </c>
      <c r="W2" s="58">
        <v>17</v>
      </c>
      <c r="X2" s="58">
        <v>18</v>
      </c>
      <c r="Y2" s="58">
        <v>19</v>
      </c>
      <c r="Z2" s="58">
        <v>20</v>
      </c>
      <c r="AA2" s="58">
        <v>21</v>
      </c>
      <c r="AB2" s="58">
        <v>22</v>
      </c>
      <c r="AC2" s="58">
        <v>23</v>
      </c>
      <c r="AD2" s="58">
        <v>24</v>
      </c>
      <c r="AE2" s="58">
        <v>25</v>
      </c>
      <c r="AF2" s="58">
        <v>26</v>
      </c>
      <c r="AG2" s="58">
        <v>27</v>
      </c>
      <c r="AH2" s="58">
        <v>28</v>
      </c>
      <c r="AI2" s="58">
        <v>29</v>
      </c>
      <c r="AJ2" s="58">
        <v>30</v>
      </c>
      <c r="AK2" s="58">
        <v>31</v>
      </c>
      <c r="AL2" s="58">
        <v>32</v>
      </c>
      <c r="AM2" s="58">
        <v>33</v>
      </c>
      <c r="AN2" s="58">
        <v>34</v>
      </c>
      <c r="AO2" s="58">
        <v>35</v>
      </c>
      <c r="AP2" s="58">
        <v>36</v>
      </c>
      <c r="AQ2" s="58">
        <v>37</v>
      </c>
      <c r="AR2" s="58">
        <v>38</v>
      </c>
      <c r="AS2" s="58">
        <v>39</v>
      </c>
      <c r="AT2" s="58">
        <v>40</v>
      </c>
      <c r="AU2" s="58">
        <v>41</v>
      </c>
      <c r="AV2" s="58">
        <v>42</v>
      </c>
      <c r="AW2" s="58">
        <v>43</v>
      </c>
      <c r="AX2" s="58">
        <v>44</v>
      </c>
      <c r="AY2" s="58">
        <v>45</v>
      </c>
      <c r="AZ2" s="58">
        <v>46</v>
      </c>
      <c r="BA2" s="58">
        <v>47</v>
      </c>
      <c r="BB2" s="58">
        <v>48</v>
      </c>
      <c r="BC2" s="58">
        <v>49</v>
      </c>
      <c r="BD2" s="58">
        <v>50</v>
      </c>
      <c r="BE2" s="58">
        <v>51</v>
      </c>
      <c r="BF2" s="58">
        <v>52</v>
      </c>
      <c r="BG2" s="58">
        <v>53</v>
      </c>
      <c r="BH2" s="58">
        <v>54</v>
      </c>
      <c r="BI2" s="58">
        <v>55</v>
      </c>
      <c r="BJ2" s="58">
        <v>56</v>
      </c>
      <c r="BK2" s="58">
        <v>57</v>
      </c>
      <c r="BL2" s="58">
        <v>58</v>
      </c>
      <c r="BM2" s="58">
        <v>59</v>
      </c>
      <c r="BN2" s="58">
        <v>60</v>
      </c>
      <c r="BO2" s="58">
        <v>61</v>
      </c>
      <c r="BP2" s="58">
        <v>62</v>
      </c>
      <c r="BQ2" s="58">
        <v>63</v>
      </c>
      <c r="BR2" s="58">
        <v>64</v>
      </c>
      <c r="BS2" s="58">
        <v>65</v>
      </c>
      <c r="BT2" s="58">
        <v>66</v>
      </c>
      <c r="BU2" s="58">
        <v>67</v>
      </c>
      <c r="BV2" s="58">
        <v>68</v>
      </c>
      <c r="BW2" s="58">
        <v>69</v>
      </c>
    </row>
    <row r="3" spans="1:75"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75"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</row>
    <row r="5" spans="1:75">
      <c r="A5" t="s">
        <v>22</v>
      </c>
      <c r="E5" t="s">
        <v>59</v>
      </c>
      <c r="F5" s="32">
        <f>VLOOKUP(F1,_xlnm.DataBase,5, FALSE)</f>
        <v>0</v>
      </c>
      <c r="G5" s="32">
        <f t="shared" ref="G5:BR5" si="0">VLOOKUP(G1,_xlnm.DataBase,5, FALSE)</f>
        <v>-74900.082689600007</v>
      </c>
      <c r="H5" s="32">
        <f t="shared" si="0"/>
        <v>-84738.093550752004</v>
      </c>
      <c r="I5" s="32">
        <f t="shared" si="0"/>
        <v>-103890.11469456</v>
      </c>
      <c r="J5" s="32">
        <f t="shared" si="0"/>
        <v>-134590.14858736002</v>
      </c>
      <c r="K5" s="32">
        <f t="shared" si="0"/>
        <v>-126190.13931376001</v>
      </c>
      <c r="L5" s="32">
        <f t="shared" si="0"/>
        <v>-154590.17066736001</v>
      </c>
      <c r="M5" s="32">
        <f t="shared" si="0"/>
        <v>-146490.16172496002</v>
      </c>
      <c r="N5" s="32">
        <f t="shared" si="0"/>
        <v>-77288.085325952008</v>
      </c>
      <c r="O5" s="32">
        <f t="shared" si="0"/>
        <v>-167290.18468815999</v>
      </c>
      <c r="P5" s="32">
        <f t="shared" si="0"/>
        <v>-185690.20500176001</v>
      </c>
      <c r="Q5" s="32">
        <f t="shared" si="0"/>
        <v>-123190.13600176001</v>
      </c>
      <c r="R5" s="32">
        <f t="shared" si="0"/>
        <v>-106790.11789616001</v>
      </c>
      <c r="S5" s="32">
        <f t="shared" si="0"/>
        <v>82977.09160660801</v>
      </c>
      <c r="T5" s="32">
        <f t="shared" si="0"/>
        <v>-187890.20743056</v>
      </c>
      <c r="U5" s="32">
        <f t="shared" si="0"/>
        <v>-189790.20952816002</v>
      </c>
      <c r="V5" s="32">
        <f t="shared" si="0"/>
        <v>-154890.17099856</v>
      </c>
      <c r="W5" s="32">
        <f t="shared" si="0"/>
        <v>-138390.15278256001</v>
      </c>
      <c r="X5" s="32">
        <f t="shared" si="0"/>
        <v>-127190.14041776001</v>
      </c>
      <c r="Y5" s="32">
        <f t="shared" si="0"/>
        <v>50029.055232016006</v>
      </c>
      <c r="Z5" s="32">
        <f t="shared" si="0"/>
        <v>-208590.23028336</v>
      </c>
      <c r="AA5" s="32">
        <f t="shared" si="0"/>
        <v>-212790.23492016</v>
      </c>
      <c r="AB5" s="32">
        <f t="shared" si="0"/>
        <v>-181090.19992335999</v>
      </c>
      <c r="AC5" s="32">
        <f t="shared" si="0"/>
        <v>-110860.10676442296</v>
      </c>
      <c r="AD5" s="32">
        <f t="shared" si="0"/>
        <v>-107390.11074605127</v>
      </c>
      <c r="AE5" s="32">
        <f t="shared" si="0"/>
        <v>-107390.11074605127</v>
      </c>
      <c r="AF5" s="32">
        <f t="shared" si="0"/>
        <v>-171890.18976656001</v>
      </c>
      <c r="AG5" s="32">
        <f t="shared" si="0"/>
        <v>29809.032909136004</v>
      </c>
      <c r="AH5" s="32">
        <f t="shared" si="0"/>
        <v>17950.019816799999</v>
      </c>
      <c r="AI5" s="32">
        <f t="shared" si="0"/>
        <v>17249.019042896001</v>
      </c>
      <c r="AJ5" s="32">
        <f t="shared" si="0"/>
        <v>19000.020976</v>
      </c>
      <c r="AK5" s="32">
        <f t="shared" si="0"/>
        <v>-229190.25302576</v>
      </c>
      <c r="AL5" s="32">
        <f t="shared" si="0"/>
        <v>-128030.13353261127</v>
      </c>
      <c r="AM5" s="32">
        <f t="shared" si="0"/>
        <v>-128030.13353261127</v>
      </c>
      <c r="AN5" s="32">
        <f t="shared" si="0"/>
        <v>3940.104447526759</v>
      </c>
      <c r="AO5" s="32">
        <f t="shared" si="0"/>
        <v>7820.0086332800001</v>
      </c>
      <c r="AP5" s="32">
        <f t="shared" si="0"/>
        <v>-1929.5621888280555</v>
      </c>
      <c r="AQ5" s="32">
        <f t="shared" si="0"/>
        <v>-2049.8023118073797</v>
      </c>
      <c r="AR5" s="32">
        <f t="shared" si="0"/>
        <v>1100.0012144000002</v>
      </c>
      <c r="AS5" s="32">
        <f t="shared" si="0"/>
        <v>-16080.01775232</v>
      </c>
      <c r="AT5" s="32">
        <f t="shared" si="0"/>
        <v>-13939.015388656</v>
      </c>
      <c r="AU5" s="32">
        <f t="shared" si="0"/>
        <v>-9589.9109778750371</v>
      </c>
      <c r="AV5" s="32">
        <f t="shared" si="0"/>
        <v>107590.11877936</v>
      </c>
      <c r="AW5" s="32">
        <f t="shared" si="0"/>
        <v>-249790.27576816001</v>
      </c>
      <c r="AX5" s="32">
        <f t="shared" si="0"/>
        <v>-213289.23547105602</v>
      </c>
      <c r="AY5" s="32">
        <f t="shared" si="0"/>
        <v>-13819.015256176001</v>
      </c>
      <c r="AZ5" s="32">
        <f t="shared" si="0"/>
        <v>-21559.023801136002</v>
      </c>
      <c r="BA5" s="32">
        <f t="shared" si="0"/>
        <v>-17459.019274736002</v>
      </c>
      <c r="BB5" s="32">
        <f t="shared" si="0"/>
        <v>-22689.025048656</v>
      </c>
      <c r="BC5" s="32">
        <f t="shared" si="0"/>
        <v>-19780.021837119999</v>
      </c>
      <c r="BD5" s="32">
        <f t="shared" si="0"/>
        <v>-24140.026650560001</v>
      </c>
      <c r="BE5" s="32">
        <f t="shared" si="0"/>
        <v>-23140.025546559998</v>
      </c>
      <c r="BF5" s="32">
        <f t="shared" si="0"/>
        <v>-29950.035017927141</v>
      </c>
      <c r="BG5" s="32">
        <f t="shared" si="0"/>
        <v>-29309.032357135999</v>
      </c>
      <c r="BH5" s="32">
        <f t="shared" si="0"/>
        <v>-29950.035017927141</v>
      </c>
      <c r="BI5" s="32">
        <f t="shared" si="0"/>
        <v>-15730.017365919999</v>
      </c>
      <c r="BJ5" s="32">
        <f t="shared" si="0"/>
        <v>-21840.024111360002</v>
      </c>
      <c r="BK5" s="32">
        <f t="shared" si="0"/>
        <v>-22269.024584975999</v>
      </c>
      <c r="BL5" s="32">
        <f t="shared" si="0"/>
        <v>-25650.028317600001</v>
      </c>
      <c r="BM5" s="32">
        <f t="shared" si="0"/>
        <v>-32090.035427360002</v>
      </c>
      <c r="BN5" s="32">
        <f t="shared" si="0"/>
        <v>-26230.02895792</v>
      </c>
      <c r="BO5" s="32">
        <f t="shared" si="0"/>
        <v>-30800.034003200002</v>
      </c>
      <c r="BP5" s="32">
        <f t="shared" si="0"/>
        <v>-35400.039081600007</v>
      </c>
      <c r="BQ5" s="32">
        <f t="shared" si="0"/>
        <v>-32180.035526720003</v>
      </c>
      <c r="BR5" s="32">
        <f t="shared" si="0"/>
        <v>-41910.046268639999</v>
      </c>
      <c r="BS5" s="32">
        <f t="shared" ref="BS5:BW5" si="1">VLOOKUP(BS1,_xlnm.DataBase,5, FALSE)</f>
        <v>-44837.850282181906</v>
      </c>
      <c r="BT5" s="32">
        <f t="shared" si="1"/>
        <v>-44837.850282181906</v>
      </c>
      <c r="BU5" s="32">
        <f t="shared" si="1"/>
        <v>151090.16680335999</v>
      </c>
      <c r="BV5" s="32">
        <f t="shared" si="1"/>
        <v>-47220.052130880002</v>
      </c>
      <c r="BW5" s="32">
        <f t="shared" si="1"/>
        <v>-21000.023184000001</v>
      </c>
    </row>
    <row r="6" spans="1:75">
      <c r="A6" t="s">
        <v>23</v>
      </c>
      <c r="E6" t="s">
        <v>60</v>
      </c>
      <c r="F6" s="32">
        <f t="shared" ref="F6:AK6" si="2">VLOOKUP(F1,_xlnm.DataBase,6, FALSE)</f>
        <v>28.191203547716356</v>
      </c>
      <c r="G6" s="32">
        <f t="shared" si="2"/>
        <v>36.150263104865637</v>
      </c>
      <c r="H6" s="32">
        <f t="shared" si="2"/>
        <v>43.672068531530329</v>
      </c>
      <c r="I6" s="32">
        <f t="shared" si="2"/>
        <v>49.496966963164326</v>
      </c>
      <c r="J6" s="32">
        <f t="shared" si="2"/>
        <v>58.432277753377456</v>
      </c>
      <c r="K6" s="32">
        <f t="shared" si="2"/>
        <v>55.62995536854168</v>
      </c>
      <c r="L6" s="32">
        <f t="shared" si="2"/>
        <v>63.296984864977119</v>
      </c>
      <c r="M6" s="32">
        <f t="shared" si="2"/>
        <v>68.008575248306698</v>
      </c>
      <c r="N6" s="32">
        <f t="shared" si="2"/>
        <v>23.669125283449809</v>
      </c>
      <c r="O6" s="32">
        <f t="shared" si="2"/>
        <v>76.916808098598892</v>
      </c>
      <c r="P6" s="32">
        <f t="shared" si="2"/>
        <v>61.952270316844135</v>
      </c>
      <c r="Q6" s="32">
        <f t="shared" si="2"/>
        <v>35.882731218896915</v>
      </c>
      <c r="R6" s="32">
        <f t="shared" si="2"/>
        <v>36.718076408499627</v>
      </c>
      <c r="S6" s="32">
        <f t="shared" si="2"/>
        <v>29.195838998347057</v>
      </c>
      <c r="T6" s="32">
        <f t="shared" si="2"/>
        <v>89.187462488538145</v>
      </c>
      <c r="U6" s="32">
        <f t="shared" si="2"/>
        <v>100.67403739292529</v>
      </c>
      <c r="V6" s="32">
        <f t="shared" si="2"/>
        <v>45.233691262482665</v>
      </c>
      <c r="W6" s="32">
        <f t="shared" si="2"/>
        <v>63.169040705744756</v>
      </c>
      <c r="X6" s="32">
        <f t="shared" si="2"/>
        <v>46.385133696283631</v>
      </c>
      <c r="Y6" s="32">
        <f t="shared" si="2"/>
        <v>41.951420630146679</v>
      </c>
      <c r="Z6" s="32">
        <f t="shared" si="2"/>
        <v>93.813597601566784</v>
      </c>
      <c r="AA6" s="32">
        <f t="shared" si="2"/>
        <v>118.39802334848761</v>
      </c>
      <c r="AB6" s="32">
        <f t="shared" si="2"/>
        <v>73.192048868025651</v>
      </c>
      <c r="AC6" s="32">
        <f t="shared" si="2"/>
        <v>93.314982708989774</v>
      </c>
      <c r="AD6" s="32">
        <f t="shared" si="2"/>
        <v>89.629219831811696</v>
      </c>
      <c r="AE6" s="32">
        <f t="shared" si="2"/>
        <v>86.71085471381663</v>
      </c>
      <c r="AF6" s="32">
        <f t="shared" si="2"/>
        <v>83.083585129789981</v>
      </c>
      <c r="AG6" s="32">
        <f t="shared" si="2"/>
        <v>54.896352403944668</v>
      </c>
      <c r="AH6" s="32">
        <f t="shared" si="2"/>
        <v>65.728048529025685</v>
      </c>
      <c r="AI6" s="32">
        <f t="shared" si="2"/>
        <v>59.551987282914126</v>
      </c>
      <c r="AJ6" s="32">
        <f t="shared" si="2"/>
        <v>72.2504842413788</v>
      </c>
      <c r="AK6" s="32">
        <f t="shared" si="2"/>
        <v>116.20692273264712</v>
      </c>
      <c r="AL6" s="32">
        <f t="shared" ref="AL6:BQ6" si="3">VLOOKUP(AL1,_xlnm.DataBase,6, FALSE)</f>
        <v>93.71009754863654</v>
      </c>
      <c r="AM6" s="32">
        <f t="shared" si="3"/>
        <v>101.40369305686838</v>
      </c>
      <c r="AN6" s="32">
        <f t="shared" si="3"/>
        <v>68.410135497631316</v>
      </c>
      <c r="AO6" s="32">
        <f t="shared" si="3"/>
        <v>61.807514785012053</v>
      </c>
      <c r="AP6" s="32">
        <f t="shared" si="3"/>
        <v>77.940008242211533</v>
      </c>
      <c r="AQ6" s="32">
        <f t="shared" si="3"/>
        <v>78.956471307868938</v>
      </c>
      <c r="AR6" s="32">
        <f t="shared" si="3"/>
        <v>79.82824290207401</v>
      </c>
      <c r="AS6" s="32">
        <f t="shared" si="3"/>
        <v>76.451399990411346</v>
      </c>
      <c r="AT6" s="32">
        <f t="shared" si="3"/>
        <v>103.72185736241528</v>
      </c>
      <c r="AU6" s="32">
        <f t="shared" si="3"/>
        <v>102.12518760938276</v>
      </c>
      <c r="AV6" s="32">
        <f t="shared" si="3"/>
        <v>53.666737132941591</v>
      </c>
      <c r="AW6" s="32">
        <f t="shared" si="3"/>
        <v>129.32567579407007</v>
      </c>
      <c r="AX6" s="32">
        <f t="shared" si="3"/>
        <v>114.55175318566071</v>
      </c>
      <c r="AY6" s="32">
        <f t="shared" si="3"/>
        <v>90.031481856533631</v>
      </c>
      <c r="AZ6" s="32">
        <f t="shared" si="3"/>
        <v>78.316390305617574</v>
      </c>
      <c r="BA6" s="32">
        <f t="shared" si="3"/>
        <v>72.982519173758462</v>
      </c>
      <c r="BB6" s="32">
        <f t="shared" si="3"/>
        <v>70.137714671569512</v>
      </c>
      <c r="BC6" s="32">
        <f t="shared" si="3"/>
        <v>88.636789259530516</v>
      </c>
      <c r="BD6" s="32">
        <f t="shared" si="3"/>
        <v>83.534034415463893</v>
      </c>
      <c r="BE6" s="32">
        <f t="shared" si="3"/>
        <v>83.534034415463893</v>
      </c>
      <c r="BF6" s="32">
        <f t="shared" si="3"/>
        <v>67.832993951691421</v>
      </c>
      <c r="BG6" s="32">
        <f t="shared" si="3"/>
        <v>74.958701359783333</v>
      </c>
      <c r="BH6" s="32">
        <f t="shared" si="3"/>
        <v>77.5484924327058</v>
      </c>
      <c r="BI6" s="32">
        <f t="shared" si="3"/>
        <v>119.22386499312621</v>
      </c>
      <c r="BJ6" s="32">
        <f t="shared" si="3"/>
        <v>85.037804029656485</v>
      </c>
      <c r="BK6" s="32">
        <f t="shared" si="3"/>
        <v>113.29336810531076</v>
      </c>
      <c r="BL6" s="32">
        <f t="shared" si="3"/>
        <v>86.807242137391654</v>
      </c>
      <c r="BM6" s="32">
        <f t="shared" si="3"/>
        <v>86.966792589138223</v>
      </c>
      <c r="BN6" s="32">
        <f t="shared" si="3"/>
        <v>89.135366721911353</v>
      </c>
      <c r="BO6" s="32">
        <f t="shared" si="3"/>
        <v>86.966792589138223</v>
      </c>
      <c r="BP6" s="32">
        <f t="shared" si="3"/>
        <v>88.288021535252341</v>
      </c>
      <c r="BQ6" s="32">
        <f t="shared" si="3"/>
        <v>86.966792589138223</v>
      </c>
      <c r="BR6" s="32">
        <f t="shared" ref="BR6:BW6" si="4">VLOOKUP(BR1,_xlnm.DataBase,6, FALSE)</f>
        <v>109.30256176618866</v>
      </c>
      <c r="BS6" s="32">
        <f t="shared" si="4"/>
        <v>115.2498099333101</v>
      </c>
      <c r="BT6" s="32">
        <f t="shared" si="4"/>
        <v>115.2498099333101</v>
      </c>
      <c r="BU6" s="32">
        <f t="shared" si="4"/>
        <v>45.257892420983154</v>
      </c>
      <c r="BV6" s="32">
        <f t="shared" si="4"/>
        <v>88.34958428724407</v>
      </c>
      <c r="BW6" s="32">
        <f t="shared" si="4"/>
        <v>94.830401941953284</v>
      </c>
    </row>
    <row r="7" spans="1:75"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75">
      <c r="B8" s="2" t="s">
        <v>24</v>
      </c>
      <c r="C8" s="2" t="s">
        <v>26</v>
      </c>
      <c r="D8" s="2" t="s">
        <v>25</v>
      </c>
      <c r="F8" s="33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75" ht="14.25" customHeight="1"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75">
      <c r="A10">
        <v>0</v>
      </c>
      <c r="B10" s="20">
        <f ca="1">SUMPRODUCT(F10:BW10,$F$5:$BW$5)</f>
        <v>-127036.44508229796</v>
      </c>
      <c r="C10" s="20">
        <f>'Composition Moles'!BZ22</f>
        <v>143716.88850794305</v>
      </c>
      <c r="D10" s="26">
        <f ca="1">B10/C10</f>
        <v>-0.88393539827629108</v>
      </c>
      <c r="F10" s="32">
        <f ca="1">SUMPRODUCT(ReactionRateK1!$F32:$V32*OFFSET(ReactionStoich!$E$5:$U$5,F$2,0))*(TimeStep)*'Composition Moles'!$C22</f>
        <v>-3.9880171695965556</v>
      </c>
      <c r="G10" s="32">
        <f ca="1">SUMPRODUCT(ReactionRateK1!$F32:$V32*OFFSET(ReactionStoich!$E$5:$U$5,G$2,0))*(TimeStep)*'Composition Moles'!$C22</f>
        <v>0</v>
      </c>
      <c r="H10" s="32">
        <f ca="1">SUMPRODUCT(ReactionRateK1!$F32:$V32*OFFSET(ReactionStoich!$E$5:$U$5,H$2,0))*(TimeStep)*'Composition Moles'!$C22</f>
        <v>2.9141986006060159</v>
      </c>
      <c r="I10" s="32">
        <f ca="1">SUMPRODUCT(ReactionRateK1!$F32:$V32*OFFSET(ReactionStoich!$E$5:$U$5,I$2,0))*(TimeStep)*'Composition Moles'!$C22</f>
        <v>1.0738185689905395</v>
      </c>
      <c r="J10" s="32">
        <f ca="1">SUMPRODUCT(ReactionRateK1!$F32:$V32*OFFSET(ReactionStoich!$E$5:$U$5,J$2,0))*(TimeStep)*'Composition Moles'!$C22</f>
        <v>0</v>
      </c>
      <c r="K10" s="32">
        <f ca="1">SUMPRODUCT(ReactionRateK1!$F32:$V32*OFFSET(ReactionStoich!$E$5:$U$5,K$2,0))*(TimeStep)*'Composition Moles'!$C22</f>
        <v>0</v>
      </c>
      <c r="L10" s="32">
        <f ca="1">SUMPRODUCT(ReactionRateK1!$F32:$V32*OFFSET(ReactionStoich!$E$5:$U$5,L$2,0))*(TimeStep)*'Composition Moles'!$C22</f>
        <v>0</v>
      </c>
      <c r="M10" s="32">
        <f ca="1">SUMPRODUCT(ReactionRateK1!$F32:$V32*OFFSET(ReactionStoich!$E$5:$U$5,M$2,0))*(TimeStep)*'Composition Moles'!$C22</f>
        <v>0</v>
      </c>
      <c r="N10" s="32">
        <f ca="1">SUMPRODUCT(ReactionRateK1!$F32:$V32*OFFSET(ReactionStoich!$E$5:$U$5,N$2,0))*(TimeStep)*'Composition Moles'!$C22</f>
        <v>0</v>
      </c>
      <c r="O10" s="32">
        <f ca="1">SUMPRODUCT(ReactionRateK1!$F32:$V32*OFFSET(ReactionStoich!$E$5:$U$5,O$2,0))*(TimeStep)*'Composition Moles'!$C22</f>
        <v>0</v>
      </c>
      <c r="P10" s="32">
        <f ca="1">SUMPRODUCT(ReactionRateK1!$F32:$V32*OFFSET(ReactionStoich!$E$5:$U$5,P$2,0))*(TimeStep)*'Composition Moles'!$C22</f>
        <v>0</v>
      </c>
      <c r="Q10" s="32">
        <f ca="1">SUMPRODUCT(ReactionRateK1!$F32:$V32*OFFSET(ReactionStoich!$E$5:$U$5,Q$2,0))*(TimeStep)*'Composition Moles'!$C22</f>
        <v>0</v>
      </c>
      <c r="R10" s="32">
        <f ca="1">SUMPRODUCT(ReactionRateK1!$F32:$V32*OFFSET(ReactionStoich!$E$5:$U$5,R$2,0))*(TimeStep)*'Composition Moles'!$C22</f>
        <v>0</v>
      </c>
      <c r="S10" s="32">
        <f ca="1">SUMPRODUCT(ReactionRateK1!$F32:$AR32*OFFSET(ReactionStoich!$E$5:$AQ$5,S$2,0))*(TimeStep)*'Composition Moles'!$C22</f>
        <v>6.5976410792385121</v>
      </c>
      <c r="T10" s="32">
        <f ca="1">SUMPRODUCT(ReactionRateK1!$F32:$V32*OFFSET(ReactionStoich!$E$5:$U$5,T$2,0))*(TimeStep)*'Composition Moles'!$C22</f>
        <v>0</v>
      </c>
      <c r="U10" s="32">
        <f ca="1">SUMPRODUCT(ReactionRateK1!$F32:$V32*OFFSET(ReactionStoich!$E$5:$U$5,U$2,0))*(TimeStep)*'Composition Moles'!$C22</f>
        <v>0</v>
      </c>
      <c r="V10" s="32">
        <f ca="1">SUMPRODUCT(ReactionRateK1!$F32:$V32*OFFSET(ReactionStoich!$E$5:$U$5,V$2,0))*(TimeStep)*'Composition Moles'!$C22</f>
        <v>0</v>
      </c>
      <c r="W10" s="32">
        <f ca="1">SUMPRODUCT(ReactionRateK1!$F32:$V32*OFFSET(ReactionStoich!$E$5:$U$5,W$2,0))*(TimeStep)*'Composition Moles'!$C22</f>
        <v>0</v>
      </c>
      <c r="X10" s="32">
        <f ca="1">SUMPRODUCT(ReactionRateK1!$F32:$V32*OFFSET(ReactionStoich!$E$5:$U$5,X$2,0))*(TimeStep)*'Composition Moles'!$C22</f>
        <v>0</v>
      </c>
      <c r="Y10" s="32">
        <f ca="1">SUMPRODUCT(ReactionRateK1!$F32:$V32*OFFSET(ReactionStoich!$E$5:$U$5,Y$2,0))*(TimeStep)*'Composition Moles'!$C22</f>
        <v>-8.9431153899548619</v>
      </c>
      <c r="Z10" s="32">
        <f ca="1">SUMPRODUCT(ReactionRateK1!$F32:$V32*OFFSET(ReactionStoich!$E$5:$U$5,Z$2,0))*(TimeStep)*'Composition Moles'!$C22</f>
        <v>0</v>
      </c>
      <c r="AA10" s="32">
        <f ca="1">SUMPRODUCT(ReactionRateK1!$F32:$V32*OFFSET(ReactionStoich!$E$5:$U$5,AA$2,0))*(TimeStep)*'Composition Moles'!$C22</f>
        <v>0</v>
      </c>
      <c r="AB10" s="32">
        <f ca="1">SUMPRODUCT(ReactionRateK1!$F32:$V32*OFFSET(ReactionStoich!$E$5:$U$5,AB$2,0))*(TimeStep)*'Composition Moles'!$C22</f>
        <v>0</v>
      </c>
      <c r="AC10" s="32">
        <f ca="1">SUMPRODUCT(ReactionRateK1!$F32:$V32*OFFSET(ReactionStoich!$E$5:$U$5,AC$2,0))*(TimeStep)*'Composition Moles'!$C22</f>
        <v>0</v>
      </c>
      <c r="AD10" s="32">
        <f ca="1">SUMPRODUCT(ReactionRateK1!$F32:$V32*OFFSET(ReactionStoich!$E$5:$U$5,AD$2,0))*(TimeStep)*'Composition Moles'!$C22</f>
        <v>0</v>
      </c>
      <c r="AE10" s="32">
        <f ca="1">SUMPRODUCT(ReactionRateK1!$F32:$V32*OFFSET(ReactionStoich!$E$5:$U$5,AE$2,0))*(TimeStep)*'Composition Moles'!$C22</f>
        <v>0</v>
      </c>
      <c r="AF10" s="32">
        <f ca="1">SUMPRODUCT(ReactionRateK1!$F32:$V32*OFFSET(ReactionStoich!$E$5:$U$5,AF$2,0))*(TimeStep)*'Composition Moles'!$C22</f>
        <v>0</v>
      </c>
      <c r="AG10" s="32">
        <f ca="1">SUMPRODUCT(ReactionRateK1!$F32:$V32*OFFSET(ReactionStoich!$E$5:$U$5,AG$2,0))*(TimeStep)*'Composition Moles'!$C22</f>
        <v>-2.0609334114203457</v>
      </c>
      <c r="AH10" s="32">
        <f ca="1">SUMPRODUCT(ReactionRateK1!$F32:$V32*OFFSET(ReactionStoich!$E$5:$U$5,AH$2,0))*(TimeStep)*'Composition Moles'!$C22</f>
        <v>5.5178503134727883</v>
      </c>
      <c r="AI10" s="32">
        <f ca="1">SUMPRODUCT(ReactionRateK1!$F32:$V32*OFFSET(ReactionStoich!$E$5:$U$5,AI$2,0))*(TimeStep)*'Composition Moles'!$C22</f>
        <v>1.8431704927503711</v>
      </c>
      <c r="AJ10" s="32">
        <f ca="1">SUMPRODUCT(ReactionRateK1!$F32:$V32*OFFSET(ReactionStoich!$E$5:$U$5,AJ$2,0))*(TimeStep)*'Composition Moles'!$C22</f>
        <v>1.8430908301333371</v>
      </c>
      <c r="AK10" s="32">
        <f ca="1">SUMPRODUCT(ReactionRateK1!$F32:$V32*OFFSET(ReactionStoich!$E$5:$U$5,AK$2,0))*(TimeStep)*'Composition Moles'!$C22</f>
        <v>0</v>
      </c>
      <c r="AL10" s="32">
        <f ca="1">SUMPRODUCT(ReactionRateK1!$F32:$V32*OFFSET(ReactionStoich!$E$5:$U$5,AL$2,0))*(TimeStep)*'Composition Moles'!$C22</f>
        <v>0</v>
      </c>
      <c r="AM10" s="32">
        <f ca="1">SUMPRODUCT(ReactionRateK1!$F32:$V32*OFFSET(ReactionStoich!$E$5:$U$5,AM$2,0))*(TimeStep)*'Composition Moles'!$C22</f>
        <v>0</v>
      </c>
      <c r="AN10" s="32">
        <f ca="1">SUMPRODUCT(ReactionRateK1!$F32:$V32*OFFSET(ReactionStoich!$E$5:$U$5,AN$2,0))*(TimeStep)*'Composition Moles'!$C22</f>
        <v>0</v>
      </c>
      <c r="AO10" s="32">
        <f ca="1">SUMPRODUCT(ReactionRateK1!$F32:$V32*OFFSET(ReactionStoich!$E$5:$U$5,AO$2,0))*(TimeStep)*'Composition Moles'!$C22</f>
        <v>-1.0738185689905395</v>
      </c>
      <c r="AP10" s="32">
        <f ca="1">SUMPRODUCT(ReactionRateK1!$F32:$V32*OFFSET(ReactionStoich!$E$5:$U$5,AP$2,0))*(TimeStep)*'Composition Moles'!$C22</f>
        <v>-1.2208283433886964</v>
      </c>
      <c r="AQ10" s="32">
        <f ca="1">SUMPRODUCT(ReactionRateK1!$F32:$V32*OFFSET(ReactionStoich!$E$5:$U$5,AQ$2,0))*(TimeStep)*'Composition Moles'!$C22</f>
        <v>0</v>
      </c>
      <c r="AR10" s="32">
        <f ca="1">SUMPRODUCT(ReactionRateK1!$F32:$V32*OFFSET(ReactionStoich!$E$5:$U$5,AR$2,0))*(TimeStep)*'Composition Moles'!$C22</f>
        <v>0</v>
      </c>
      <c r="AS10" s="32">
        <f ca="1">SUMPRODUCT(ReactionRateK1!$F32:$V32*OFFSET(ReactionStoich!$E$5:$U$5,AS$2,0))*(TimeStep)*'Composition Moles'!$C22</f>
        <v>-0.83435035899593146</v>
      </c>
      <c r="AT10" s="32">
        <f ca="1">SUMPRODUCT(ReactionRateK1!$F32:$V32*OFFSET(ReactionStoich!$E$5:$U$5,AT$2,0))*(TimeStep)*'Composition Moles'!$C22</f>
        <v>-0.83435035899593146</v>
      </c>
      <c r="AU10" s="32">
        <f ca="1">SUMPRODUCT(ReactionRateK1!$F32:$V32*OFFSET(ReactionStoich!$E$5:$U$5,AU$2,0))*(TimeStep)*'Composition Moles'!$C22</f>
        <v>-0.83435035899593146</v>
      </c>
      <c r="AV10" s="32">
        <f ca="1">SUMPRODUCT(ReactionRateK1!$F32:$V32*OFFSET(ReactionStoich!$E$5:$U$5,AV$2,0))*(TimeStep)*'Composition Moles'!$C22</f>
        <v>0</v>
      </c>
      <c r="AW10" s="32">
        <f ca="1">SUMPRODUCT(ReactionRateK1!$F32:$V32*OFFSET(ReactionStoich!$E$5:$U$5,AW$2,0))*(TimeStep)*'Composition Moles'!$C22</f>
        <v>0</v>
      </c>
      <c r="AX10" s="32">
        <f ca="1">SUMPRODUCT(ReactionRateK1!$F32:$V32*OFFSET(ReactionStoich!$E$5:$U$5,AX$2,0))*(TimeStep)*'Composition Moles'!$C22</f>
        <v>0</v>
      </c>
      <c r="AY10" s="32">
        <f ca="1">SUMPRODUCT(ReactionRateK1!$F32:$V32*OFFSET(ReactionStoich!$E$5:$U$5,AY$2,0))*(TimeStep)*'Composition Moles'!$C22</f>
        <v>0</v>
      </c>
      <c r="AZ10" s="32">
        <f ca="1">SUMPRODUCT(ReactionRateK1!$F32:$V32*OFFSET(ReactionStoich!$E$5:$U$5,AZ$2,0))*(TimeStep)*'Composition Moles'!$C22</f>
        <v>0</v>
      </c>
      <c r="BA10" s="32">
        <f ca="1">SUMPRODUCT(ReactionRateK1!$F32:$V32*OFFSET(ReactionStoich!$E$5:$U$5,BA$2,0))*(TimeStep)*'Composition Moles'!$C22</f>
        <v>0</v>
      </c>
      <c r="BB10" s="32">
        <f ca="1">SUMPRODUCT(ReactionRateK1!$F32:$V32*OFFSET(ReactionStoich!$E$5:$U$5,BB$2,0))*(TimeStep)*'Composition Moles'!$C22</f>
        <v>0</v>
      </c>
      <c r="BC10" s="32">
        <f ca="1">SUMPRODUCT(ReactionRateK1!$F32:$V32*OFFSET(ReactionStoich!$E$5:$U$5,BC$2,0))*(TimeStep)*'Composition Moles'!$C22</f>
        <v>0</v>
      </c>
      <c r="BD10" s="32">
        <f ca="1">SUMPRODUCT(ReactionRateK1!$F32:$V32*OFFSET(ReactionStoich!$E$5:$U$5,BD$2,0))*(TimeStep)*'Composition Moles'!$C22</f>
        <v>0</v>
      </c>
      <c r="BE10" s="32">
        <f ca="1">SUMPRODUCT(ReactionRateK1!$F32:$V32*OFFSET(ReactionStoich!$E$5:$U$5,BE$2,0))*(TimeStep)*'Composition Moles'!$C22</f>
        <v>0</v>
      </c>
      <c r="BF10" s="32">
        <f ca="1">SUMPRODUCT(ReactionRateK1!$F32:$V32*OFFSET(ReactionStoich!$E$5:$U$5,BF$2,0))*(TimeStep)*'Composition Moles'!$C22</f>
        <v>0</v>
      </c>
      <c r="BG10" s="32">
        <f ca="1">SUMPRODUCT(ReactionRateK1!$F32:$V32*OFFSET(ReactionStoich!$E$5:$U$5,BG$2,0))*(TimeStep)*'Composition Moles'!$C22</f>
        <v>0</v>
      </c>
      <c r="BH10" s="32">
        <f ca="1">SUMPRODUCT(ReactionRateK1!$F32:$V32*OFFSET(ReactionStoich!$E$5:$U$5,BH$2,0))*(TimeStep)*'Composition Moles'!$C22</f>
        <v>0</v>
      </c>
      <c r="BI10" s="32">
        <f ca="1">SUMPRODUCT(ReactionRateK1!$F32:$V32*OFFSET(ReactionStoich!$E$5:$U$5,BI$2,0))*(TimeStep)*'Composition Moles'!$C22</f>
        <v>0</v>
      </c>
      <c r="BJ10" s="32">
        <f ca="1">SUMPRODUCT(ReactionRateK1!$F32:$V32*OFFSET(ReactionStoich!$E$5:$U$5,BJ$2,0))*(TimeStep)*'Composition Moles'!$C22</f>
        <v>0</v>
      </c>
      <c r="BK10" s="32">
        <f ca="1">SUMPRODUCT(ReactionRateK1!$F32:$V32*OFFSET(ReactionStoich!$E$5:$U$5,BK$2,0))*(TimeStep)*'Composition Moles'!$C22</f>
        <v>0</v>
      </c>
      <c r="BL10" s="32">
        <f ca="1">SUMPRODUCT(ReactionRateK1!$F32:$V32*OFFSET(ReactionStoich!$E$5:$U$5,BL$2,0))*(TimeStep)*'Composition Moles'!$C22</f>
        <v>0</v>
      </c>
      <c r="BM10" s="32">
        <f ca="1">SUMPRODUCT(ReactionRateK1!$F32:$V32*OFFSET(ReactionStoich!$E$5:$U$5,BM$2,0))*(TimeStep)*'Composition Moles'!$C22</f>
        <v>0</v>
      </c>
      <c r="BN10" s="32">
        <f ca="1">SUMPRODUCT(ReactionRateK1!$F32:$V32*OFFSET(ReactionStoich!$E$5:$U$5,BN$2,0))*(TimeStep)*'Composition Moles'!$C22</f>
        <v>0</v>
      </c>
      <c r="BO10" s="32">
        <f ca="1">SUMPRODUCT(ReactionRateK1!$F32:$V32*OFFSET(ReactionStoich!$E$5:$U$5,BO$2,0))*(TimeStep)*'Composition Moles'!$C22</f>
        <v>0</v>
      </c>
      <c r="BP10" s="32">
        <f ca="1">SUMPRODUCT(ReactionRateK1!$F32:$V32*OFFSET(ReactionStoich!$E$5:$U$5,BP$2,0))*(TimeStep)*'Composition Moles'!$C22</f>
        <v>0</v>
      </c>
      <c r="BQ10" s="32">
        <f ca="1">SUMPRODUCT(ReactionRateK1!$F32:$V32*OFFSET(ReactionStoich!$E$5:$U$5,BQ$2,0))*(TimeStep)*'Composition Moles'!$C22</f>
        <v>0</v>
      </c>
      <c r="BR10" s="32">
        <f ca="1">SUMPRODUCT(ReactionRateK1!$F32:$V32*OFFSET(ReactionStoich!$E$5:$U$5,BR$2,0))*(TimeStep)*'Composition Moles'!$C22</f>
        <v>0</v>
      </c>
      <c r="BS10" s="32">
        <f ca="1">SUMPRODUCT(ReactionRateK1!$F32:$V32*OFFSET(ReactionStoich!$E$5:$U$5,BS$2,0))*(TimeStep)*'Composition Moles'!$C22</f>
        <v>0</v>
      </c>
      <c r="BT10" s="32">
        <f ca="1">SUMPRODUCT(ReactionRateK1!$F32:$V32*OFFSET(ReactionStoich!$E$5:$U$5,BT$2,0))*(TimeStep)*'Composition Moles'!$C22</f>
        <v>0</v>
      </c>
      <c r="BU10" s="32">
        <f ca="1">SUMPRODUCT(ReactionRateK1!$F32:$V32*OFFSET(ReactionStoich!$E$5:$U$5,BU$2,0))*(TimeStep)*'Composition Moles'!$C22</f>
        <v>0</v>
      </c>
      <c r="BV10" s="32">
        <f ca="1">SUMPRODUCT(ReactionRateK1!$F32:$V32*OFFSET(ReactionStoich!$E$5:$U$5,BV$2,0))*(TimeStep)*'Composition Moles'!$C22</f>
        <v>0</v>
      </c>
      <c r="BW10" s="32">
        <f ca="1">SUMPRODUCT(ReactionRateK1!$F32:$V32*OFFSET(ReactionStoich!$E$5:$U$5,BW$2,0))*(TimeStep)*'Composition Moles'!$C22</f>
        <v>0</v>
      </c>
    </row>
    <row r="11" spans="1:75">
      <c r="A11">
        <f>ReactionRateK1!A33</f>
        <v>0.05</v>
      </c>
      <c r="B11" s="20">
        <f t="shared" ref="B11:B74" ca="1" si="5">SUMPRODUCT(F11:BW11,$F$5:$BW$5)</f>
        <v>-114636.7901999226</v>
      </c>
      <c r="C11" s="20">
        <f ca="1">'Composition Moles'!BZ23</f>
        <v>143684.17596528895</v>
      </c>
      <c r="D11" s="26">
        <f ca="1">B11/C11</f>
        <v>-0.79783865850068569</v>
      </c>
      <c r="F11" s="32">
        <f ca="1">SUMPRODUCT(ReactionRateK1!$F33:$V33*OFFSET(ReactionStoich!$E$5:$U$5,F$2,0))*(TimeStep)*'Composition Moles'!$C23</f>
        <v>-3.6250707877423354</v>
      </c>
      <c r="G11" s="32">
        <f ca="1">SUMPRODUCT(ReactionRateK1!$F33:$V33*OFFSET(ReactionStoich!$E$5:$U$5,G$2,0))*(TimeStep)*'Composition Moles'!$C23</f>
        <v>0</v>
      </c>
      <c r="H11" s="32">
        <f ca="1">SUMPRODUCT(ReactionRateK1!$F33:$V33*OFFSET(ReactionStoich!$E$5:$U$5,H$2,0))*(TimeStep)*'Composition Moles'!$C23</f>
        <v>2.725864697836589</v>
      </c>
      <c r="I11" s="32">
        <f ca="1">SUMPRODUCT(ReactionRateK1!$F33:$V33*OFFSET(ReactionStoich!$E$5:$U$5,I$2,0))*(TimeStep)*'Composition Moles'!$C23</f>
        <v>0.89920608990574591</v>
      </c>
      <c r="J11" s="32">
        <f ca="1">SUMPRODUCT(ReactionRateK1!$F33:$V33*OFFSET(ReactionStoich!$E$5:$U$5,J$2,0))*(TimeStep)*'Composition Moles'!$C23</f>
        <v>0</v>
      </c>
      <c r="K11" s="32">
        <f ca="1">SUMPRODUCT(ReactionRateK1!$F33:$V33*OFFSET(ReactionStoich!$E$5:$U$5,K$2,0))*(TimeStep)*'Composition Moles'!$C23</f>
        <v>0</v>
      </c>
      <c r="L11" s="32">
        <f ca="1">SUMPRODUCT(ReactionRateK1!$F33:$V33*OFFSET(ReactionStoich!$E$5:$U$5,L$2,0))*(TimeStep)*'Composition Moles'!$C23</f>
        <v>0</v>
      </c>
      <c r="M11" s="32">
        <f ca="1">SUMPRODUCT(ReactionRateK1!$F33:$V33*OFFSET(ReactionStoich!$E$5:$U$5,M$2,0))*(TimeStep)*'Composition Moles'!$C23</f>
        <v>0</v>
      </c>
      <c r="N11" s="32">
        <f ca="1">SUMPRODUCT(ReactionRateK1!$F33:$V33*OFFSET(ReactionStoich!$E$5:$U$5,N$2,0))*(TimeStep)*'Composition Moles'!$C23</f>
        <v>0</v>
      </c>
      <c r="O11" s="32">
        <f ca="1">SUMPRODUCT(ReactionRateK1!$F33:$V33*OFFSET(ReactionStoich!$E$5:$U$5,O$2,0))*(TimeStep)*'Composition Moles'!$C23</f>
        <v>0</v>
      </c>
      <c r="P11" s="32">
        <f ca="1">SUMPRODUCT(ReactionRateK1!$F33:$V33*OFFSET(ReactionStoich!$E$5:$U$5,P$2,0))*(TimeStep)*'Composition Moles'!$C23</f>
        <v>0</v>
      </c>
      <c r="Q11" s="32">
        <f ca="1">SUMPRODUCT(ReactionRateK1!$F33:$V33*OFFSET(ReactionStoich!$E$5:$U$5,Q$2,0))*(TimeStep)*'Composition Moles'!$C23</f>
        <v>0</v>
      </c>
      <c r="R11" s="32">
        <f ca="1">SUMPRODUCT(ReactionRateK1!$F33:$V33*OFFSET(ReactionStoich!$E$5:$U$5,R$2,0))*(TimeStep)*'Composition Moles'!$C23</f>
        <v>0</v>
      </c>
      <c r="S11" s="32">
        <f ca="1">SUMPRODUCT(ReactionRateK1!$F33:$V33*OFFSET(ReactionStoich!$E$5:$U$5,S$2,0))*(TimeStep)*'Composition Moles'!$C23</f>
        <v>6.3486286542856609</v>
      </c>
      <c r="T11" s="32">
        <f ca="1">SUMPRODUCT(ReactionRateK1!$F33:$V33*OFFSET(ReactionStoich!$E$5:$U$5,T$2,0))*(TimeStep)*'Composition Moles'!$C23</f>
        <v>0</v>
      </c>
      <c r="U11" s="32">
        <f ca="1">SUMPRODUCT(ReactionRateK1!$F33:$V33*OFFSET(ReactionStoich!$E$5:$U$5,U$2,0))*(TimeStep)*'Composition Moles'!$C23</f>
        <v>0</v>
      </c>
      <c r="V11" s="32">
        <f ca="1">SUMPRODUCT(ReactionRateK1!$F33:$V33*OFFSET(ReactionStoich!$E$5:$U$5,V$2,0))*(TimeStep)*'Composition Moles'!$C23</f>
        <v>0</v>
      </c>
      <c r="W11" s="32">
        <f ca="1">SUMPRODUCT(ReactionRateK1!$F33:$V33*OFFSET(ReactionStoich!$E$5:$U$5,W$2,0))*(TimeStep)*'Composition Moles'!$C23</f>
        <v>0</v>
      </c>
      <c r="X11" s="32">
        <f ca="1">SUMPRODUCT(ReactionRateK1!$F33:$V33*OFFSET(ReactionStoich!$E$5:$U$5,X$2,0))*(TimeStep)*'Composition Moles'!$C23</f>
        <v>0</v>
      </c>
      <c r="Y11" s="32">
        <f ca="1">SUMPRODUCT(ReactionRateK1!$F33:$V33*OFFSET(ReactionStoich!$E$5:$U$5,Y$2,0))*(TimeStep)*'Composition Moles'!$C23</f>
        <v>-9.0531684441227132</v>
      </c>
      <c r="Z11" s="32">
        <f ca="1">SUMPRODUCT(ReactionRateK1!$F33:$V33*OFFSET(ReactionStoich!$E$5:$U$5,Z$2,0))*(TimeStep)*'Composition Moles'!$C23</f>
        <v>0</v>
      </c>
      <c r="AA11" s="32">
        <f ca="1">SUMPRODUCT(ReactionRateK1!$F33:$V33*OFFSET(ReactionStoich!$E$5:$U$5,AA$2,0))*(TimeStep)*'Composition Moles'!$C23</f>
        <v>0</v>
      </c>
      <c r="AB11" s="32">
        <f ca="1">SUMPRODUCT(ReactionRateK1!$F33:$V33*OFFSET(ReactionStoich!$E$5:$U$5,AB$2,0))*(TimeStep)*'Composition Moles'!$C23</f>
        <v>0</v>
      </c>
      <c r="AC11" s="32">
        <f ca="1">SUMPRODUCT(ReactionRateK1!$F33:$V33*OFFSET(ReactionStoich!$E$5:$U$5,AC$2,0))*(TimeStep)*'Composition Moles'!$C23</f>
        <v>0</v>
      </c>
      <c r="AD11" s="32">
        <f ca="1">SUMPRODUCT(ReactionRateK1!$F33:$V33*OFFSET(ReactionStoich!$E$5:$U$5,AD$2,0))*(TimeStep)*'Composition Moles'!$C23</f>
        <v>0</v>
      </c>
      <c r="AE11" s="32">
        <f ca="1">SUMPRODUCT(ReactionRateK1!$F33:$V33*OFFSET(ReactionStoich!$E$5:$U$5,AE$2,0))*(TimeStep)*'Composition Moles'!$C23</f>
        <v>0</v>
      </c>
      <c r="AF11" s="32">
        <f ca="1">SUMPRODUCT(ReactionRateK1!$F33:$V33*OFFSET(ReactionStoich!$E$5:$U$5,AF$2,0))*(TimeStep)*'Composition Moles'!$C23</f>
        <v>0</v>
      </c>
      <c r="AG11" s="32">
        <f ca="1">SUMPRODUCT(ReactionRateK1!$F33:$V33*OFFSET(ReactionStoich!$E$5:$U$5,AG$2,0))*(TimeStep)*'Composition Moles'!$C23</f>
        <v>-1.8148704189977449</v>
      </c>
      <c r="AH11" s="32">
        <f ca="1">SUMPRODUCT(ReactionRateK1!$F33:$V33*OFFSET(ReactionStoich!$E$5:$U$5,AH$2,0))*(TimeStep)*'Composition Moles'!$C23</f>
        <v>5.3872598287150737</v>
      </c>
      <c r="AI11" s="32">
        <f ca="1">SUMPRODUCT(ReactionRateK1!$F33:$V33*OFFSET(ReactionStoich!$E$5:$U$5,AI$2,0))*(TimeStep)*'Composition Moles'!$C23</f>
        <v>1.8206233418794844</v>
      </c>
      <c r="AJ11" s="32">
        <f ca="1">SUMPRODUCT(ReactionRateK1!$F33:$V33*OFFSET(ReactionStoich!$E$5:$U$5,AJ$2,0))*(TimeStep)*'Composition Moles'!$C23</f>
        <v>1.8167858391820484</v>
      </c>
      <c r="AK11" s="32">
        <f ca="1">SUMPRODUCT(ReactionRateK1!$F33:$V33*OFFSET(ReactionStoich!$E$5:$U$5,AK$2,0))*(TimeStep)*'Composition Moles'!$C23</f>
        <v>0</v>
      </c>
      <c r="AL11" s="32">
        <f ca="1">SUMPRODUCT(ReactionRateK1!$F33:$V33*OFFSET(ReactionStoich!$E$5:$U$5,AL$2,0))*(TimeStep)*'Composition Moles'!$C23</f>
        <v>0</v>
      </c>
      <c r="AM11" s="32">
        <f ca="1">SUMPRODUCT(ReactionRateK1!$F33:$V33*OFFSET(ReactionStoich!$E$5:$U$5,AM$2,0))*(TimeStep)*'Composition Moles'!$C23</f>
        <v>0</v>
      </c>
      <c r="AN11" s="32">
        <f ca="1">SUMPRODUCT(ReactionRateK1!$F33:$V33*OFFSET(ReactionStoich!$E$5:$U$5,AN$2,0))*(TimeStep)*'Composition Moles'!$C23</f>
        <v>0</v>
      </c>
      <c r="AO11" s="32">
        <f ca="1">SUMPRODUCT(ReactionRateK1!$F33:$V33*OFFSET(ReactionStoich!$E$5:$U$5,AO$2,0))*(TimeStep)*'Composition Moles'!$C23</f>
        <v>-0.89920608990574591</v>
      </c>
      <c r="AP11" s="32">
        <f ca="1">SUMPRODUCT(ReactionRateK1!$F33:$V33*OFFSET(ReactionStoich!$E$5:$U$5,AP$2,0))*(TimeStep)*'Composition Moles'!$C23</f>
        <v>-1.1714757943451795</v>
      </c>
      <c r="AQ11" s="32">
        <f ca="1">SUMPRODUCT(ReactionRateK1!$F33:$V33*OFFSET(ReactionStoich!$E$5:$U$5,AQ$2,0))*(TimeStep)*'Composition Moles'!$C23</f>
        <v>0</v>
      </c>
      <c r="AR11" s="32">
        <f ca="1">SUMPRODUCT(ReactionRateK1!$F33:$V33*OFFSET(ReactionStoich!$E$5:$U$5,AR$2,0))*(TimeStep)*'Composition Moles'!$C23</f>
        <v>0</v>
      </c>
      <c r="AS11" s="32">
        <f ca="1">SUMPRODUCT(ReactionRateK1!$F33:$V33*OFFSET(ReactionStoich!$E$5:$U$5,AS$2,0))*(TimeStep)*'Composition Moles'!$C23</f>
        <v>-0.81152563889696117</v>
      </c>
      <c r="AT11" s="32">
        <f ca="1">SUMPRODUCT(ReactionRateK1!$F33:$V33*OFFSET(ReactionStoich!$E$5:$U$5,AT$2,0))*(TimeStep)*'Composition Moles'!$C23</f>
        <v>-0.81152563889696117</v>
      </c>
      <c r="AU11" s="32">
        <f ca="1">SUMPRODUCT(ReactionRateK1!$F33:$V33*OFFSET(ReactionStoich!$E$5:$U$5,AU$2,0))*(TimeStep)*'Composition Moles'!$C23</f>
        <v>-0.81152563889696117</v>
      </c>
      <c r="AV11" s="32">
        <f ca="1">SUMPRODUCT(ReactionRateK1!$F33:$V33*OFFSET(ReactionStoich!$E$5:$U$5,AV$2,0))*(TimeStep)*'Composition Moles'!$C23</f>
        <v>0</v>
      </c>
      <c r="AW11" s="32">
        <f ca="1">SUMPRODUCT(ReactionRateK1!$F33:$V33*OFFSET(ReactionStoich!$E$5:$U$5,AW$2,0))*(TimeStep)*'Composition Moles'!$C23</f>
        <v>0</v>
      </c>
      <c r="AX11" s="32">
        <f ca="1">SUMPRODUCT(ReactionRateK1!$F33:$V33*OFFSET(ReactionStoich!$E$5:$U$5,AX$2,0))*(TimeStep)*'Composition Moles'!$C23</f>
        <v>0</v>
      </c>
      <c r="AY11" s="32">
        <f ca="1">SUMPRODUCT(ReactionRateK1!$F33:$V33*OFFSET(ReactionStoich!$E$5:$U$5,AY$2,0))*(TimeStep)*'Composition Moles'!$C23</f>
        <v>0</v>
      </c>
      <c r="AZ11" s="32">
        <f ca="1">SUMPRODUCT(ReactionRateK1!$F33:$V33*OFFSET(ReactionStoich!$E$5:$U$5,AZ$2,0))*(TimeStep)*'Composition Moles'!$C23</f>
        <v>0</v>
      </c>
      <c r="BA11" s="32">
        <f ca="1">SUMPRODUCT(ReactionRateK1!$F33:$V33*OFFSET(ReactionStoich!$E$5:$U$5,BA$2,0))*(TimeStep)*'Composition Moles'!$C23</f>
        <v>0</v>
      </c>
      <c r="BB11" s="32">
        <f ca="1">SUMPRODUCT(ReactionRateK1!$F33:$V33*OFFSET(ReactionStoich!$E$5:$U$5,BB$2,0))*(TimeStep)*'Composition Moles'!$C23</f>
        <v>0</v>
      </c>
      <c r="BC11" s="32">
        <f ca="1">SUMPRODUCT(ReactionRateK1!$F33:$V33*OFFSET(ReactionStoich!$E$5:$U$5,BC$2,0))*(TimeStep)*'Composition Moles'!$C23</f>
        <v>0</v>
      </c>
      <c r="BD11" s="32">
        <f ca="1">SUMPRODUCT(ReactionRateK1!$F33:$V33*OFFSET(ReactionStoich!$E$5:$U$5,BD$2,0))*(TimeStep)*'Composition Moles'!$C23</f>
        <v>0</v>
      </c>
      <c r="BE11" s="32">
        <f ca="1">SUMPRODUCT(ReactionRateK1!$F33:$V33*OFFSET(ReactionStoich!$E$5:$U$5,BE$2,0))*(TimeStep)*'Composition Moles'!$C23</f>
        <v>0</v>
      </c>
      <c r="BF11" s="32">
        <f ca="1">SUMPRODUCT(ReactionRateK1!$F33:$V33*OFFSET(ReactionStoich!$E$5:$U$5,BF$2,0))*(TimeStep)*'Composition Moles'!$C23</f>
        <v>0</v>
      </c>
      <c r="BG11" s="32">
        <f ca="1">SUMPRODUCT(ReactionRateK1!$F33:$V33*OFFSET(ReactionStoich!$E$5:$U$5,BG$2,0))*(TimeStep)*'Composition Moles'!$C23</f>
        <v>0</v>
      </c>
      <c r="BH11" s="32">
        <f ca="1">SUMPRODUCT(ReactionRateK1!$F33:$V33*OFFSET(ReactionStoich!$E$5:$U$5,BH$2,0))*(TimeStep)*'Composition Moles'!$C23</f>
        <v>0</v>
      </c>
      <c r="BI11" s="32">
        <f ca="1">SUMPRODUCT(ReactionRateK1!$F33:$V33*OFFSET(ReactionStoich!$E$5:$U$5,BI$2,0))*(TimeStep)*'Composition Moles'!$C23</f>
        <v>0</v>
      </c>
      <c r="BJ11" s="32">
        <f ca="1">SUMPRODUCT(ReactionRateK1!$F33:$V33*OFFSET(ReactionStoich!$E$5:$U$5,BJ$2,0))*(TimeStep)*'Composition Moles'!$C23</f>
        <v>0</v>
      </c>
      <c r="BK11" s="32">
        <f ca="1">SUMPRODUCT(ReactionRateK1!$F33:$V33*OFFSET(ReactionStoich!$E$5:$U$5,BK$2,0))*(TimeStep)*'Composition Moles'!$C23</f>
        <v>0</v>
      </c>
      <c r="BL11" s="32">
        <f ca="1">SUMPRODUCT(ReactionRateK1!$F33:$V33*OFFSET(ReactionStoich!$E$5:$U$5,BL$2,0))*(TimeStep)*'Composition Moles'!$C23</f>
        <v>0</v>
      </c>
      <c r="BM11" s="32">
        <f ca="1">SUMPRODUCT(ReactionRateK1!$F33:$V33*OFFSET(ReactionStoich!$E$5:$U$5,BM$2,0))*(TimeStep)*'Composition Moles'!$C23</f>
        <v>0</v>
      </c>
      <c r="BN11" s="32">
        <f ca="1">SUMPRODUCT(ReactionRateK1!$F33:$V33*OFFSET(ReactionStoich!$E$5:$U$5,BN$2,0))*(TimeStep)*'Composition Moles'!$C23</f>
        <v>0</v>
      </c>
      <c r="BO11" s="32">
        <f ca="1">SUMPRODUCT(ReactionRateK1!$F33:$V33*OFFSET(ReactionStoich!$E$5:$U$5,BO$2,0))*(TimeStep)*'Composition Moles'!$C23</f>
        <v>0</v>
      </c>
      <c r="BP11" s="32">
        <f ca="1">SUMPRODUCT(ReactionRateK1!$F33:$V33*OFFSET(ReactionStoich!$E$5:$U$5,BP$2,0))*(TimeStep)*'Composition Moles'!$C23</f>
        <v>0</v>
      </c>
      <c r="BQ11" s="32">
        <f ca="1">SUMPRODUCT(ReactionRateK1!$F33:$V33*OFFSET(ReactionStoich!$E$5:$U$5,BQ$2,0))*(TimeStep)*'Composition Moles'!$C23</f>
        <v>0</v>
      </c>
      <c r="BR11" s="32">
        <f ca="1">SUMPRODUCT(ReactionRateK1!$F33:$V33*OFFSET(ReactionStoich!$E$5:$U$5,BR$2,0))*(TimeStep)*'Composition Moles'!$C23</f>
        <v>0</v>
      </c>
      <c r="BS11" s="32">
        <f ca="1">SUMPRODUCT(ReactionRateK1!$F33:$V33*OFFSET(ReactionStoich!$E$5:$U$5,BS$2,0))*(TimeStep)*'Composition Moles'!$C23</f>
        <v>0</v>
      </c>
      <c r="BT11" s="32">
        <f ca="1">SUMPRODUCT(ReactionRateK1!$F33:$V33*OFFSET(ReactionStoich!$E$5:$U$5,BT$2,0))*(TimeStep)*'Composition Moles'!$C23</f>
        <v>0</v>
      </c>
      <c r="BU11" s="32">
        <f ca="1">SUMPRODUCT(ReactionRateK1!$F33:$V33*OFFSET(ReactionStoich!$E$5:$U$5,BU$2,0))*(TimeStep)*'Composition Moles'!$C23</f>
        <v>0</v>
      </c>
      <c r="BV11" s="32">
        <f ca="1">SUMPRODUCT(ReactionRateK1!$F33:$V33*OFFSET(ReactionStoich!$E$5:$U$5,BV$2,0))*(TimeStep)*'Composition Moles'!$C23</f>
        <v>0</v>
      </c>
      <c r="BW11" s="32">
        <f ca="1">SUMPRODUCT(ReactionRateK1!$F33:$V33*OFFSET(ReactionStoich!$E$5:$U$5,BW$2,0))*(TimeStep)*'Composition Moles'!$C23</f>
        <v>0</v>
      </c>
    </row>
    <row r="12" spans="1:75">
      <c r="A12">
        <f>ReactionRateK1!A34</f>
        <v>0.1</v>
      </c>
      <c r="B12" s="20">
        <f t="shared" ca="1" si="5"/>
        <v>-102673.96755226256</v>
      </c>
      <c r="C12" s="20">
        <f ca="1">'Composition Moles'!BZ24</f>
        <v>143658.70818256892</v>
      </c>
      <c r="D12" s="26">
        <f t="shared" ref="D12:D74" ca="1" si="6">B12/C12</f>
        <v>-0.71470757917284877</v>
      </c>
      <c r="F12" s="32">
        <f ca="1">SUMPRODUCT(ReactionRateK1!$F34:$V34*OFFSET(ReactionStoich!$E$5:$U$5,F$2,0))*(TimeStep)*'Composition Moles'!$C24</f>
        <v>-3.3114641106223091</v>
      </c>
      <c r="G12" s="32">
        <f ca="1">SUMPRODUCT(ReactionRateK1!$F34:$V34*OFFSET(ReactionStoich!$E$5:$U$5,G$2,0))*(TimeStep)*'Composition Moles'!$C24</f>
        <v>0</v>
      </c>
      <c r="H12" s="32">
        <f ca="1">SUMPRODUCT(ReactionRateK1!$F34:$V34*OFFSET(ReactionStoich!$E$5:$U$5,H$2,0))*(TimeStep)*'Composition Moles'!$C24</f>
        <v>2.5540833877511289</v>
      </c>
      <c r="I12" s="32">
        <f ca="1">SUMPRODUCT(ReactionRateK1!$F34:$V34*OFFSET(ReactionStoich!$E$5:$U$5,I$2,0))*(TimeStep)*'Composition Moles'!$C24</f>
        <v>0.75738072287117975</v>
      </c>
      <c r="J12" s="32">
        <f ca="1">SUMPRODUCT(ReactionRateK1!$F34:$V34*OFFSET(ReactionStoich!$E$5:$U$5,J$2,0))*(TimeStep)*'Composition Moles'!$C24</f>
        <v>0</v>
      </c>
      <c r="K12" s="32">
        <f ca="1">SUMPRODUCT(ReactionRateK1!$F34:$V34*OFFSET(ReactionStoich!$E$5:$U$5,K$2,0))*(TimeStep)*'Composition Moles'!$C24</f>
        <v>0</v>
      </c>
      <c r="L12" s="32">
        <f ca="1">SUMPRODUCT(ReactionRateK1!$F34:$V34*OFFSET(ReactionStoich!$E$5:$U$5,L$2,0))*(TimeStep)*'Composition Moles'!$C24</f>
        <v>0</v>
      </c>
      <c r="M12" s="32">
        <f ca="1">SUMPRODUCT(ReactionRateK1!$F34:$V34*OFFSET(ReactionStoich!$E$5:$U$5,M$2,0))*(TimeStep)*'Composition Moles'!$C24</f>
        <v>0</v>
      </c>
      <c r="N12" s="32">
        <f ca="1">SUMPRODUCT(ReactionRateK1!$F34:$V34*OFFSET(ReactionStoich!$E$5:$U$5,N$2,0))*(TimeStep)*'Composition Moles'!$C24</f>
        <v>0</v>
      </c>
      <c r="O12" s="32">
        <f ca="1">SUMPRODUCT(ReactionRateK1!$F34:$V34*OFFSET(ReactionStoich!$E$5:$U$5,O$2,0))*(TimeStep)*'Composition Moles'!$C24</f>
        <v>0</v>
      </c>
      <c r="P12" s="32">
        <f ca="1">SUMPRODUCT(ReactionRateK1!$F34:$V34*OFFSET(ReactionStoich!$E$5:$U$5,P$2,0))*(TimeStep)*'Composition Moles'!$C24</f>
        <v>0</v>
      </c>
      <c r="Q12" s="32">
        <f ca="1">SUMPRODUCT(ReactionRateK1!$F34:$V34*OFFSET(ReactionStoich!$E$5:$U$5,Q$2,0))*(TimeStep)*'Composition Moles'!$C24</f>
        <v>0</v>
      </c>
      <c r="R12" s="32">
        <f ca="1">SUMPRODUCT(ReactionRateK1!$F34:$V34*OFFSET(ReactionStoich!$E$5:$U$5,R$2,0))*(TimeStep)*'Composition Moles'!$C24</f>
        <v>0</v>
      </c>
      <c r="S12" s="32">
        <f ca="1">SUMPRODUCT(ReactionRateK1!$F34:$V34*OFFSET(ReactionStoich!$E$5:$U$5,S$2,0))*(TimeStep)*'Composition Moles'!$C24</f>
        <v>6.2234892123164656</v>
      </c>
      <c r="T12" s="32">
        <f ca="1">SUMPRODUCT(ReactionRateK1!$F34:$V34*OFFSET(ReactionStoich!$E$5:$U$5,T$2,0))*(TimeStep)*'Composition Moles'!$C24</f>
        <v>0</v>
      </c>
      <c r="U12" s="32">
        <f ca="1">SUMPRODUCT(ReactionRateK1!$F34:$V34*OFFSET(ReactionStoich!$E$5:$U$5,U$2,0))*(TimeStep)*'Composition Moles'!$C24</f>
        <v>0</v>
      </c>
      <c r="V12" s="32">
        <f ca="1">SUMPRODUCT(ReactionRateK1!$F34:$V34*OFFSET(ReactionStoich!$E$5:$U$5,V$2,0))*(TimeStep)*'Composition Moles'!$C24</f>
        <v>0</v>
      </c>
      <c r="W12" s="32">
        <f ca="1">SUMPRODUCT(ReactionRateK1!$F34:$V34*OFFSET(ReactionStoich!$E$5:$U$5,W$2,0))*(TimeStep)*'Composition Moles'!$C24</f>
        <v>0</v>
      </c>
      <c r="X12" s="32">
        <f ca="1">SUMPRODUCT(ReactionRateK1!$F34:$V34*OFFSET(ReactionStoich!$E$5:$U$5,X$2,0))*(TimeStep)*'Composition Moles'!$C24</f>
        <v>0</v>
      </c>
      <c r="Y12" s="32">
        <f ca="1">SUMPRODUCT(ReactionRateK1!$F34:$V34*OFFSET(ReactionStoich!$E$5:$U$5,Y$2,0))*(TimeStep)*'Composition Moles'!$C24</f>
        <v>-9.3193547943321384</v>
      </c>
      <c r="Z12" s="32">
        <f ca="1">SUMPRODUCT(ReactionRateK1!$F34:$V34*OFFSET(ReactionStoich!$E$5:$U$5,Z$2,0))*(TimeStep)*'Composition Moles'!$C24</f>
        <v>0</v>
      </c>
      <c r="AA12" s="32">
        <f ca="1">SUMPRODUCT(ReactionRateK1!$F34:$V34*OFFSET(ReactionStoich!$E$5:$U$5,AA$2,0))*(TimeStep)*'Composition Moles'!$C24</f>
        <v>0</v>
      </c>
      <c r="AB12" s="32">
        <f ca="1">SUMPRODUCT(ReactionRateK1!$F34:$V34*OFFSET(ReactionStoich!$E$5:$U$5,AB$2,0))*(TimeStep)*'Composition Moles'!$C24</f>
        <v>0</v>
      </c>
      <c r="AC12" s="32">
        <f ca="1">SUMPRODUCT(ReactionRateK1!$F34:$V34*OFFSET(ReactionStoich!$E$5:$U$5,AC$2,0))*(TimeStep)*'Composition Moles'!$C24</f>
        <v>0</v>
      </c>
      <c r="AD12" s="32">
        <f ca="1">SUMPRODUCT(ReactionRateK1!$F34:$V34*OFFSET(ReactionStoich!$E$5:$U$5,AD$2,0))*(TimeStep)*'Composition Moles'!$C24</f>
        <v>0</v>
      </c>
      <c r="AE12" s="32">
        <f ca="1">SUMPRODUCT(ReactionRateK1!$F34:$V34*OFFSET(ReactionStoich!$E$5:$U$5,AE$2,0))*(TimeStep)*'Composition Moles'!$C24</f>
        <v>0</v>
      </c>
      <c r="AF12" s="32">
        <f ca="1">SUMPRODUCT(ReactionRateK1!$F34:$V34*OFFSET(ReactionStoich!$E$5:$U$5,AF$2,0))*(TimeStep)*'Composition Moles'!$C24</f>
        <v>0</v>
      </c>
      <c r="AG12" s="32">
        <f ca="1">SUMPRODUCT(ReactionRateK1!$F34:$V34*OFFSET(ReactionStoich!$E$5:$U$5,AG$2,0))*(TimeStep)*'Composition Moles'!$C24</f>
        <v>-1.4982708436568668</v>
      </c>
      <c r="AH12" s="32">
        <f ca="1">SUMPRODUCT(ReactionRateK1!$F34:$V34*OFFSET(ReactionStoich!$E$5:$U$5,AH$2,0))*(TimeStep)*'Composition Moles'!$C24</f>
        <v>5.2535528740275845</v>
      </c>
      <c r="AI12" s="32">
        <f ca="1">SUMPRODUCT(ReactionRateK1!$F34:$V34*OFFSET(ReactionStoich!$E$5:$U$5,AI$2,0))*(TimeStep)*'Composition Moles'!$C24</f>
        <v>1.8031154539379346</v>
      </c>
      <c r="AJ12" s="32">
        <f ca="1">SUMPRODUCT(ReactionRateK1!$F34:$V34*OFFSET(ReactionStoich!$E$5:$U$5,AJ$2,0))*(TimeStep)*'Composition Moles'!$C24</f>
        <v>1.7901534115220208</v>
      </c>
      <c r="AK12" s="32">
        <f ca="1">SUMPRODUCT(ReactionRateK1!$F34:$V34*OFFSET(ReactionStoich!$E$5:$U$5,AK$2,0))*(TimeStep)*'Composition Moles'!$C24</f>
        <v>0</v>
      </c>
      <c r="AL12" s="32">
        <f ca="1">SUMPRODUCT(ReactionRateK1!$F34:$V34*OFFSET(ReactionStoich!$E$5:$U$5,AL$2,0))*(TimeStep)*'Composition Moles'!$C24</f>
        <v>0</v>
      </c>
      <c r="AM12" s="32">
        <f ca="1">SUMPRODUCT(ReactionRateK1!$F34:$V34*OFFSET(ReactionStoich!$E$5:$U$5,AM$2,0))*(TimeStep)*'Composition Moles'!$C24</f>
        <v>0</v>
      </c>
      <c r="AN12" s="32">
        <f ca="1">SUMPRODUCT(ReactionRateK1!$F34:$V34*OFFSET(ReactionStoich!$E$5:$U$5,AN$2,0))*(TimeStep)*'Composition Moles'!$C24</f>
        <v>0</v>
      </c>
      <c r="AO12" s="32">
        <f ca="1">SUMPRODUCT(ReactionRateK1!$F34:$V34*OFFSET(ReactionStoich!$E$5:$U$5,AO$2,0))*(TimeStep)*'Composition Moles'!$C24</f>
        <v>-0.75738072287117975</v>
      </c>
      <c r="AP12" s="32">
        <f ca="1">SUMPRODUCT(ReactionRateK1!$F34:$V34*OFFSET(ReactionStoich!$E$5:$U$5,AP$2,0))*(TimeStep)*'Composition Moles'!$C24</f>
        <v>-1.1274285981390006</v>
      </c>
      <c r="AQ12" s="32">
        <f ca="1">SUMPRODUCT(ReactionRateK1!$F34:$V34*OFFSET(ReactionStoich!$E$5:$U$5,AQ$2,0))*(TimeStep)*'Composition Moles'!$C24</f>
        <v>0</v>
      </c>
      <c r="AR12" s="32">
        <f ca="1">SUMPRODUCT(ReactionRateK1!$F34:$V34*OFFSET(ReactionStoich!$E$5:$U$5,AR$2,0))*(TimeStep)*'Composition Moles'!$C24</f>
        <v>0</v>
      </c>
      <c r="AS12" s="32">
        <f ca="1">SUMPRODUCT(ReactionRateK1!$F34:$V34*OFFSET(ReactionStoich!$E$5:$U$5,AS$2,0))*(TimeStep)*'Composition Moles'!$C24</f>
        <v>-0.7892919976016074</v>
      </c>
      <c r="AT12" s="32">
        <f ca="1">SUMPRODUCT(ReactionRateK1!$F34:$V34*OFFSET(ReactionStoich!$E$5:$U$5,AT$2,0))*(TimeStep)*'Composition Moles'!$C24</f>
        <v>-0.7892919976016074</v>
      </c>
      <c r="AU12" s="32">
        <f ca="1">SUMPRODUCT(ReactionRateK1!$F34:$V34*OFFSET(ReactionStoich!$E$5:$U$5,AU$2,0))*(TimeStep)*'Composition Moles'!$C24</f>
        <v>-0.7892919976016074</v>
      </c>
      <c r="AV12" s="32">
        <f ca="1">SUMPRODUCT(ReactionRateK1!$F34:$V34*OFFSET(ReactionStoich!$E$5:$U$5,AV$2,0))*(TimeStep)*'Composition Moles'!$C24</f>
        <v>0</v>
      </c>
      <c r="AW12" s="32">
        <f ca="1">SUMPRODUCT(ReactionRateK1!$F34:$V34*OFFSET(ReactionStoich!$E$5:$U$5,AW$2,0))*(TimeStep)*'Composition Moles'!$C24</f>
        <v>0</v>
      </c>
      <c r="AX12" s="32">
        <f ca="1">SUMPRODUCT(ReactionRateK1!$F34:$V34*OFFSET(ReactionStoich!$E$5:$U$5,AX$2,0))*(TimeStep)*'Composition Moles'!$C24</f>
        <v>0</v>
      </c>
      <c r="AY12" s="32">
        <f ca="1">SUMPRODUCT(ReactionRateK1!$F34:$V34*OFFSET(ReactionStoich!$E$5:$U$5,AY$2,0))*(TimeStep)*'Composition Moles'!$C24</f>
        <v>0</v>
      </c>
      <c r="AZ12" s="32">
        <f ca="1">SUMPRODUCT(ReactionRateK1!$F34:$V34*OFFSET(ReactionStoich!$E$5:$U$5,AZ$2,0))*(TimeStep)*'Composition Moles'!$C24</f>
        <v>0</v>
      </c>
      <c r="BA12" s="32">
        <f ca="1">SUMPRODUCT(ReactionRateK1!$F34:$V34*OFFSET(ReactionStoich!$E$5:$U$5,BA$2,0))*(TimeStep)*'Composition Moles'!$C24</f>
        <v>0</v>
      </c>
      <c r="BB12" s="32">
        <f ca="1">SUMPRODUCT(ReactionRateK1!$F34:$V34*OFFSET(ReactionStoich!$E$5:$U$5,BB$2,0))*(TimeStep)*'Composition Moles'!$C24</f>
        <v>0</v>
      </c>
      <c r="BC12" s="32">
        <f ca="1">SUMPRODUCT(ReactionRateK1!$F34:$V34*OFFSET(ReactionStoich!$E$5:$U$5,BC$2,0))*(TimeStep)*'Composition Moles'!$C24</f>
        <v>0</v>
      </c>
      <c r="BD12" s="32">
        <f ca="1">SUMPRODUCT(ReactionRateK1!$F34:$V34*OFFSET(ReactionStoich!$E$5:$U$5,BD$2,0))*(TimeStep)*'Composition Moles'!$C24</f>
        <v>0</v>
      </c>
      <c r="BE12" s="32">
        <f ca="1">SUMPRODUCT(ReactionRateK1!$F34:$V34*OFFSET(ReactionStoich!$E$5:$U$5,BE$2,0))*(TimeStep)*'Composition Moles'!$C24</f>
        <v>0</v>
      </c>
      <c r="BF12" s="32">
        <f ca="1">SUMPRODUCT(ReactionRateK1!$F34:$V34*OFFSET(ReactionStoich!$E$5:$U$5,BF$2,0))*(TimeStep)*'Composition Moles'!$C24</f>
        <v>0</v>
      </c>
      <c r="BG12" s="32">
        <f ca="1">SUMPRODUCT(ReactionRateK1!$F34:$V34*OFFSET(ReactionStoich!$E$5:$U$5,BG$2,0))*(TimeStep)*'Composition Moles'!$C24</f>
        <v>0</v>
      </c>
      <c r="BH12" s="32">
        <f ca="1">SUMPRODUCT(ReactionRateK1!$F34:$V34*OFFSET(ReactionStoich!$E$5:$U$5,BH$2,0))*(TimeStep)*'Composition Moles'!$C24</f>
        <v>0</v>
      </c>
      <c r="BI12" s="32">
        <f ca="1">SUMPRODUCT(ReactionRateK1!$F34:$V34*OFFSET(ReactionStoich!$E$5:$U$5,BI$2,0))*(TimeStep)*'Composition Moles'!$C24</f>
        <v>0</v>
      </c>
      <c r="BJ12" s="32">
        <f ca="1">SUMPRODUCT(ReactionRateK1!$F34:$V34*OFFSET(ReactionStoich!$E$5:$U$5,BJ$2,0))*(TimeStep)*'Composition Moles'!$C24</f>
        <v>0</v>
      </c>
      <c r="BK12" s="32">
        <f ca="1">SUMPRODUCT(ReactionRateK1!$F34:$V34*OFFSET(ReactionStoich!$E$5:$U$5,BK$2,0))*(TimeStep)*'Composition Moles'!$C24</f>
        <v>0</v>
      </c>
      <c r="BL12" s="32">
        <f ca="1">SUMPRODUCT(ReactionRateK1!$F34:$V34*OFFSET(ReactionStoich!$E$5:$U$5,BL$2,0))*(TimeStep)*'Composition Moles'!$C24</f>
        <v>0</v>
      </c>
      <c r="BM12" s="32">
        <f ca="1">SUMPRODUCT(ReactionRateK1!$F34:$V34*OFFSET(ReactionStoich!$E$5:$U$5,BM$2,0))*(TimeStep)*'Composition Moles'!$C24</f>
        <v>0</v>
      </c>
      <c r="BN12" s="32">
        <f ca="1">SUMPRODUCT(ReactionRateK1!$F34:$V34*OFFSET(ReactionStoich!$E$5:$U$5,BN$2,0))*(TimeStep)*'Composition Moles'!$C24</f>
        <v>0</v>
      </c>
      <c r="BO12" s="32">
        <f ca="1">SUMPRODUCT(ReactionRateK1!$F34:$V34*OFFSET(ReactionStoich!$E$5:$U$5,BO$2,0))*(TimeStep)*'Composition Moles'!$C24</f>
        <v>0</v>
      </c>
      <c r="BP12" s="32">
        <f ca="1">SUMPRODUCT(ReactionRateK1!$F34:$V34*OFFSET(ReactionStoich!$E$5:$U$5,BP$2,0))*(TimeStep)*'Composition Moles'!$C24</f>
        <v>0</v>
      </c>
      <c r="BQ12" s="32">
        <f ca="1">SUMPRODUCT(ReactionRateK1!$F34:$V34*OFFSET(ReactionStoich!$E$5:$U$5,BQ$2,0))*(TimeStep)*'Composition Moles'!$C24</f>
        <v>0</v>
      </c>
      <c r="BR12" s="32">
        <f ca="1">SUMPRODUCT(ReactionRateK1!$F34:$V34*OFFSET(ReactionStoich!$E$5:$U$5,BR$2,0))*(TimeStep)*'Composition Moles'!$C24</f>
        <v>0</v>
      </c>
      <c r="BS12" s="32">
        <f ca="1">SUMPRODUCT(ReactionRateK1!$F34:$V34*OFFSET(ReactionStoich!$E$5:$U$5,BS$2,0))*(TimeStep)*'Composition Moles'!$C24</f>
        <v>0</v>
      </c>
      <c r="BT12" s="32">
        <f ca="1">SUMPRODUCT(ReactionRateK1!$F34:$V34*OFFSET(ReactionStoich!$E$5:$U$5,BT$2,0))*(TimeStep)*'Composition Moles'!$C24</f>
        <v>0</v>
      </c>
      <c r="BU12" s="32">
        <f ca="1">SUMPRODUCT(ReactionRateK1!$F34:$V34*OFFSET(ReactionStoich!$E$5:$U$5,BU$2,0))*(TimeStep)*'Composition Moles'!$C24</f>
        <v>0</v>
      </c>
      <c r="BV12" s="32">
        <f ca="1">SUMPRODUCT(ReactionRateK1!$F34:$V34*OFFSET(ReactionStoich!$E$5:$U$5,BV$2,0))*(TimeStep)*'Composition Moles'!$C24</f>
        <v>0</v>
      </c>
      <c r="BW12" s="32">
        <f ca="1">SUMPRODUCT(ReactionRateK1!$F34:$V34*OFFSET(ReactionStoich!$E$5:$U$5,BW$2,0))*(TimeStep)*'Composition Moles'!$C24</f>
        <v>0</v>
      </c>
    </row>
    <row r="13" spans="1:75">
      <c r="A13">
        <f>ReactionRateK1!A35</f>
        <v>0.15000000000000002</v>
      </c>
      <c r="B13" s="20">
        <f t="shared" ca="1" si="5"/>
        <v>-91208.861684882839</v>
      </c>
      <c r="C13" s="20">
        <f ca="1">'Composition Moles'!BZ25</f>
        <v>143639.38868549879</v>
      </c>
      <c r="D13" s="26">
        <f t="shared" ca="1" si="6"/>
        <v>-0.6349850310529126</v>
      </c>
      <c r="F13" s="32">
        <f ca="1">SUMPRODUCT(ReactionRateK1!$F35:$V35*OFFSET(ReactionStoich!$E$5:$U$5,F$2,0))*(TimeStep)*'Composition Moles'!$C25</f>
        <v>-3.0377567201635163</v>
      </c>
      <c r="G13" s="32">
        <f ca="1">SUMPRODUCT(ReactionRateK1!$F35:$V35*OFFSET(ReactionStoich!$E$5:$U$5,G$2,0))*(TimeStep)*'Composition Moles'!$C25</f>
        <v>0</v>
      </c>
      <c r="H13" s="32">
        <f ca="1">SUMPRODUCT(ReactionRateK1!$F35:$V35*OFFSET(ReactionStoich!$E$5:$U$5,H$2,0))*(TimeStep)*'Composition Moles'!$C25</f>
        <v>2.3964805376426126</v>
      </c>
      <c r="I13" s="32">
        <f ca="1">SUMPRODUCT(ReactionRateK1!$F35:$V35*OFFSET(ReactionStoich!$E$5:$U$5,I$2,0))*(TimeStep)*'Composition Moles'!$C25</f>
        <v>0.64127618252090357</v>
      </c>
      <c r="J13" s="32">
        <f ca="1">SUMPRODUCT(ReactionRateK1!$F35:$V35*OFFSET(ReactionStoich!$E$5:$U$5,J$2,0))*(TimeStep)*'Composition Moles'!$C25</f>
        <v>0</v>
      </c>
      <c r="K13" s="32">
        <f ca="1">SUMPRODUCT(ReactionRateK1!$F35:$V35*OFFSET(ReactionStoich!$E$5:$U$5,K$2,0))*(TimeStep)*'Composition Moles'!$C25</f>
        <v>0</v>
      </c>
      <c r="L13" s="32">
        <f ca="1">SUMPRODUCT(ReactionRateK1!$F35:$V35*OFFSET(ReactionStoich!$E$5:$U$5,L$2,0))*(TimeStep)*'Composition Moles'!$C25</f>
        <v>0</v>
      </c>
      <c r="M13" s="32">
        <f ca="1">SUMPRODUCT(ReactionRateK1!$F35:$V35*OFFSET(ReactionStoich!$E$5:$U$5,M$2,0))*(TimeStep)*'Composition Moles'!$C25</f>
        <v>0</v>
      </c>
      <c r="N13" s="32">
        <f ca="1">SUMPRODUCT(ReactionRateK1!$F35:$V35*OFFSET(ReactionStoich!$E$5:$U$5,N$2,0))*(TimeStep)*'Composition Moles'!$C25</f>
        <v>0</v>
      </c>
      <c r="O13" s="32">
        <f ca="1">SUMPRODUCT(ReactionRateK1!$F35:$V35*OFFSET(ReactionStoich!$E$5:$U$5,O$2,0))*(TimeStep)*'Composition Moles'!$C25</f>
        <v>0</v>
      </c>
      <c r="P13" s="32">
        <f ca="1">SUMPRODUCT(ReactionRateK1!$F35:$V35*OFFSET(ReactionStoich!$E$5:$U$5,P$2,0))*(TimeStep)*'Composition Moles'!$C25</f>
        <v>0</v>
      </c>
      <c r="Q13" s="32">
        <f ca="1">SUMPRODUCT(ReactionRateK1!$F35:$V35*OFFSET(ReactionStoich!$E$5:$U$5,Q$2,0))*(TimeStep)*'Composition Moles'!$C25</f>
        <v>0</v>
      </c>
      <c r="R13" s="32">
        <f ca="1">SUMPRODUCT(ReactionRateK1!$F35:$V35*OFFSET(ReactionStoich!$E$5:$U$5,R$2,0))*(TimeStep)*'Composition Moles'!$C25</f>
        <v>0</v>
      </c>
      <c r="S13" s="32">
        <f ca="1">SUMPRODUCT(ReactionRateK1!$F35:$V35*OFFSET(ReactionStoich!$E$5:$U$5,S$2,0))*(TimeStep)*'Composition Moles'!$C25</f>
        <v>6.1861517676138877</v>
      </c>
      <c r="T13" s="32">
        <f ca="1">SUMPRODUCT(ReactionRateK1!$F35:$V35*OFFSET(ReactionStoich!$E$5:$U$5,T$2,0))*(TimeStep)*'Composition Moles'!$C25</f>
        <v>0</v>
      </c>
      <c r="U13" s="32">
        <f ca="1">SUMPRODUCT(ReactionRateK1!$F35:$V35*OFFSET(ReactionStoich!$E$5:$U$5,U$2,0))*(TimeStep)*'Composition Moles'!$C25</f>
        <v>0</v>
      </c>
      <c r="V13" s="32">
        <f ca="1">SUMPRODUCT(ReactionRateK1!$F35:$V35*OFFSET(ReactionStoich!$E$5:$U$5,V$2,0))*(TimeStep)*'Composition Moles'!$C25</f>
        <v>0</v>
      </c>
      <c r="W13" s="32">
        <f ca="1">SUMPRODUCT(ReactionRateK1!$F35:$V35*OFFSET(ReactionStoich!$E$5:$U$5,W$2,0))*(TimeStep)*'Composition Moles'!$C25</f>
        <v>0</v>
      </c>
      <c r="X13" s="32">
        <f ca="1">SUMPRODUCT(ReactionRateK1!$F35:$V35*OFFSET(ReactionStoich!$E$5:$U$5,X$2,0))*(TimeStep)*'Composition Moles'!$C25</f>
        <v>0</v>
      </c>
      <c r="Y13" s="32">
        <f ca="1">SUMPRODUCT(ReactionRateK1!$F35:$V35*OFFSET(ReactionStoich!$E$5:$U$5,Y$2,0))*(TimeStep)*'Composition Moles'!$C25</f>
        <v>-9.6869440858661306</v>
      </c>
      <c r="Z13" s="32">
        <f ca="1">SUMPRODUCT(ReactionRateK1!$F35:$V35*OFFSET(ReactionStoich!$E$5:$U$5,Z$2,0))*(TimeStep)*'Composition Moles'!$C25</f>
        <v>0</v>
      </c>
      <c r="AA13" s="32">
        <f ca="1">SUMPRODUCT(ReactionRateK1!$F35:$V35*OFFSET(ReactionStoich!$E$5:$U$5,AA$2,0))*(TimeStep)*'Composition Moles'!$C25</f>
        <v>0</v>
      </c>
      <c r="AB13" s="32">
        <f ca="1">SUMPRODUCT(ReactionRateK1!$F35:$V35*OFFSET(ReactionStoich!$E$5:$U$5,AB$2,0))*(TimeStep)*'Composition Moles'!$C25</f>
        <v>0</v>
      </c>
      <c r="AC13" s="32">
        <f ca="1">SUMPRODUCT(ReactionRateK1!$F35:$V35*OFFSET(ReactionStoich!$E$5:$U$5,AC$2,0))*(TimeStep)*'Composition Moles'!$C25</f>
        <v>0</v>
      </c>
      <c r="AD13" s="32">
        <f ca="1">SUMPRODUCT(ReactionRateK1!$F35:$V35*OFFSET(ReactionStoich!$E$5:$U$5,AD$2,0))*(TimeStep)*'Composition Moles'!$C25</f>
        <v>0</v>
      </c>
      <c r="AE13" s="32">
        <f ca="1">SUMPRODUCT(ReactionRateK1!$F35:$V35*OFFSET(ReactionStoich!$E$5:$U$5,AE$2,0))*(TimeStep)*'Composition Moles'!$C25</f>
        <v>0</v>
      </c>
      <c r="AF13" s="32">
        <f ca="1">SUMPRODUCT(ReactionRateK1!$F35:$V35*OFFSET(ReactionStoich!$E$5:$U$5,AF$2,0))*(TimeStep)*'Composition Moles'!$C25</f>
        <v>0</v>
      </c>
      <c r="AG13" s="32">
        <f ca="1">SUMPRODUCT(ReactionRateK1!$F35:$V35*OFFSET(ReactionStoich!$E$5:$U$5,AG$2,0))*(TimeStep)*'Composition Moles'!$C25</f>
        <v>-1.1365584890826264</v>
      </c>
      <c r="AH13" s="32">
        <f ca="1">SUMPRODUCT(ReactionRateK1!$F35:$V35*OFFSET(ReactionStoich!$E$5:$U$5,AH$2,0))*(TimeStep)*'Composition Moles'!$C25</f>
        <v>5.1162077398142465</v>
      </c>
      <c r="AI13" s="32">
        <f ca="1">SUMPRODUCT(ReactionRateK1!$F35:$V35*OFFSET(ReactionStoich!$E$5:$U$5,AI$2,0))*(TimeStep)*'Composition Moles'!$C25</f>
        <v>1.7898126833952799</v>
      </c>
      <c r="AJ13" s="32">
        <f ca="1">SUMPRODUCT(ReactionRateK1!$F35:$V35*OFFSET(ReactionStoich!$E$5:$U$5,AJ$2,0))*(TimeStep)*'Composition Moles'!$C25</f>
        <v>1.762760557611631</v>
      </c>
      <c r="AK13" s="32">
        <f ca="1">SUMPRODUCT(ReactionRateK1!$F35:$V35*OFFSET(ReactionStoich!$E$5:$U$5,AK$2,0))*(TimeStep)*'Composition Moles'!$C25</f>
        <v>0</v>
      </c>
      <c r="AL13" s="32">
        <f ca="1">SUMPRODUCT(ReactionRateK1!$F35:$V35*OFFSET(ReactionStoich!$E$5:$U$5,AL$2,0))*(TimeStep)*'Composition Moles'!$C25</f>
        <v>0</v>
      </c>
      <c r="AM13" s="32">
        <f ca="1">SUMPRODUCT(ReactionRateK1!$F35:$V35*OFFSET(ReactionStoich!$E$5:$U$5,AM$2,0))*(TimeStep)*'Composition Moles'!$C25</f>
        <v>0</v>
      </c>
      <c r="AN13" s="32">
        <f ca="1">SUMPRODUCT(ReactionRateK1!$F35:$V35*OFFSET(ReactionStoich!$E$5:$U$5,AN$2,0))*(TimeStep)*'Composition Moles'!$C25</f>
        <v>0</v>
      </c>
      <c r="AO13" s="32">
        <f ca="1">SUMPRODUCT(ReactionRateK1!$F35:$V35*OFFSET(ReactionStoich!$E$5:$U$5,AO$2,0))*(TimeStep)*'Composition Moles'!$C25</f>
        <v>-0.64127618252090357</v>
      </c>
      <c r="AP13" s="32">
        <f ca="1">SUMPRODUCT(ReactionRateK1!$F35:$V35*OFFSET(ReactionStoich!$E$5:$U$5,AP$2,0))*(TimeStep)*'Composition Moles'!$C25</f>
        <v>-1.0875414818686937</v>
      </c>
      <c r="AQ13" s="32">
        <f ca="1">SUMPRODUCT(ReactionRateK1!$F35:$V35*OFFSET(ReactionStoich!$E$5:$U$5,AQ$2,0))*(TimeStep)*'Composition Moles'!$C25</f>
        <v>0</v>
      </c>
      <c r="AR13" s="32">
        <f ca="1">SUMPRODUCT(ReactionRateK1!$F35:$V35*OFFSET(ReactionStoich!$E$5:$U$5,AR$2,0))*(TimeStep)*'Composition Moles'!$C25</f>
        <v>0</v>
      </c>
      <c r="AS13" s="32">
        <f ca="1">SUMPRODUCT(ReactionRateK1!$F35:$V35*OFFSET(ReactionStoich!$E$5:$U$5,AS$2,0))*(TimeStep)*'Composition Moles'!$C25</f>
        <v>-0.76753750303223112</v>
      </c>
      <c r="AT13" s="32">
        <f ca="1">SUMPRODUCT(ReactionRateK1!$F35:$V35*OFFSET(ReactionStoich!$E$5:$U$5,AT$2,0))*(TimeStep)*'Composition Moles'!$C25</f>
        <v>-0.76753750303223112</v>
      </c>
      <c r="AU13" s="32">
        <f ca="1">SUMPRODUCT(ReactionRateK1!$F35:$V35*OFFSET(ReactionStoich!$E$5:$U$5,AU$2,0))*(TimeStep)*'Composition Moles'!$C25</f>
        <v>-0.76753750303223112</v>
      </c>
      <c r="AV13" s="32">
        <f ca="1">SUMPRODUCT(ReactionRateK1!$F35:$V35*OFFSET(ReactionStoich!$E$5:$U$5,AV$2,0))*(TimeStep)*'Composition Moles'!$C25</f>
        <v>0</v>
      </c>
      <c r="AW13" s="32">
        <f ca="1">SUMPRODUCT(ReactionRateK1!$F35:$V35*OFFSET(ReactionStoich!$E$5:$U$5,AW$2,0))*(TimeStep)*'Composition Moles'!$C25</f>
        <v>0</v>
      </c>
      <c r="AX13" s="32">
        <f ca="1">SUMPRODUCT(ReactionRateK1!$F35:$V35*OFFSET(ReactionStoich!$E$5:$U$5,AX$2,0))*(TimeStep)*'Composition Moles'!$C25</f>
        <v>0</v>
      </c>
      <c r="AY13" s="32">
        <f ca="1">SUMPRODUCT(ReactionRateK1!$F35:$V35*OFFSET(ReactionStoich!$E$5:$U$5,AY$2,0))*(TimeStep)*'Composition Moles'!$C25</f>
        <v>0</v>
      </c>
      <c r="AZ13" s="32">
        <f ca="1">SUMPRODUCT(ReactionRateK1!$F35:$V35*OFFSET(ReactionStoich!$E$5:$U$5,AZ$2,0))*(TimeStep)*'Composition Moles'!$C25</f>
        <v>0</v>
      </c>
      <c r="BA13" s="32">
        <f ca="1">SUMPRODUCT(ReactionRateK1!$F35:$V35*OFFSET(ReactionStoich!$E$5:$U$5,BA$2,0))*(TimeStep)*'Composition Moles'!$C25</f>
        <v>0</v>
      </c>
      <c r="BB13" s="32">
        <f ca="1">SUMPRODUCT(ReactionRateK1!$F35:$V35*OFFSET(ReactionStoich!$E$5:$U$5,BB$2,0))*(TimeStep)*'Composition Moles'!$C25</f>
        <v>0</v>
      </c>
      <c r="BC13" s="32">
        <f ca="1">SUMPRODUCT(ReactionRateK1!$F35:$V35*OFFSET(ReactionStoich!$E$5:$U$5,BC$2,0))*(TimeStep)*'Composition Moles'!$C25</f>
        <v>0</v>
      </c>
      <c r="BD13" s="32">
        <f ca="1">SUMPRODUCT(ReactionRateK1!$F35:$V35*OFFSET(ReactionStoich!$E$5:$U$5,BD$2,0))*(TimeStep)*'Composition Moles'!$C25</f>
        <v>0</v>
      </c>
      <c r="BE13" s="32">
        <f ca="1">SUMPRODUCT(ReactionRateK1!$F35:$V35*OFFSET(ReactionStoich!$E$5:$U$5,BE$2,0))*(TimeStep)*'Composition Moles'!$C25</f>
        <v>0</v>
      </c>
      <c r="BF13" s="32">
        <f ca="1">SUMPRODUCT(ReactionRateK1!$F35:$V35*OFFSET(ReactionStoich!$E$5:$U$5,BF$2,0))*(TimeStep)*'Composition Moles'!$C25</f>
        <v>0</v>
      </c>
      <c r="BG13" s="32">
        <f ca="1">SUMPRODUCT(ReactionRateK1!$F35:$V35*OFFSET(ReactionStoich!$E$5:$U$5,BG$2,0))*(TimeStep)*'Composition Moles'!$C25</f>
        <v>0</v>
      </c>
      <c r="BH13" s="32">
        <f ca="1">SUMPRODUCT(ReactionRateK1!$F35:$V35*OFFSET(ReactionStoich!$E$5:$U$5,BH$2,0))*(TimeStep)*'Composition Moles'!$C25</f>
        <v>0</v>
      </c>
      <c r="BI13" s="32">
        <f ca="1">SUMPRODUCT(ReactionRateK1!$F35:$V35*OFFSET(ReactionStoich!$E$5:$U$5,BI$2,0))*(TimeStep)*'Composition Moles'!$C25</f>
        <v>0</v>
      </c>
      <c r="BJ13" s="32">
        <f ca="1">SUMPRODUCT(ReactionRateK1!$F35:$V35*OFFSET(ReactionStoich!$E$5:$U$5,BJ$2,0))*(TimeStep)*'Composition Moles'!$C25</f>
        <v>0</v>
      </c>
      <c r="BK13" s="32">
        <f ca="1">SUMPRODUCT(ReactionRateK1!$F35:$V35*OFFSET(ReactionStoich!$E$5:$U$5,BK$2,0))*(TimeStep)*'Composition Moles'!$C25</f>
        <v>0</v>
      </c>
      <c r="BL13" s="32">
        <f ca="1">SUMPRODUCT(ReactionRateK1!$F35:$V35*OFFSET(ReactionStoich!$E$5:$U$5,BL$2,0))*(TimeStep)*'Composition Moles'!$C25</f>
        <v>0</v>
      </c>
      <c r="BM13" s="32">
        <f ca="1">SUMPRODUCT(ReactionRateK1!$F35:$V35*OFFSET(ReactionStoich!$E$5:$U$5,BM$2,0))*(TimeStep)*'Composition Moles'!$C25</f>
        <v>0</v>
      </c>
      <c r="BN13" s="32">
        <f ca="1">SUMPRODUCT(ReactionRateK1!$F35:$V35*OFFSET(ReactionStoich!$E$5:$U$5,BN$2,0))*(TimeStep)*'Composition Moles'!$C25</f>
        <v>0</v>
      </c>
      <c r="BO13" s="32">
        <f ca="1">SUMPRODUCT(ReactionRateK1!$F35:$V35*OFFSET(ReactionStoich!$E$5:$U$5,BO$2,0))*(TimeStep)*'Composition Moles'!$C25</f>
        <v>0</v>
      </c>
      <c r="BP13" s="32">
        <f ca="1">SUMPRODUCT(ReactionRateK1!$F35:$V35*OFFSET(ReactionStoich!$E$5:$U$5,BP$2,0))*(TimeStep)*'Composition Moles'!$C25</f>
        <v>0</v>
      </c>
      <c r="BQ13" s="32">
        <f ca="1">SUMPRODUCT(ReactionRateK1!$F35:$V35*OFFSET(ReactionStoich!$E$5:$U$5,BQ$2,0))*(TimeStep)*'Composition Moles'!$C25</f>
        <v>0</v>
      </c>
      <c r="BR13" s="32">
        <f ca="1">SUMPRODUCT(ReactionRateK1!$F35:$V35*OFFSET(ReactionStoich!$E$5:$U$5,BR$2,0))*(TimeStep)*'Composition Moles'!$C25</f>
        <v>0</v>
      </c>
      <c r="BS13" s="32">
        <f ca="1">SUMPRODUCT(ReactionRateK1!$F35:$V35*OFFSET(ReactionStoich!$E$5:$U$5,BS$2,0))*(TimeStep)*'Composition Moles'!$C25</f>
        <v>0</v>
      </c>
      <c r="BT13" s="32">
        <f ca="1">SUMPRODUCT(ReactionRateK1!$F35:$V35*OFFSET(ReactionStoich!$E$5:$U$5,BT$2,0))*(TimeStep)*'Composition Moles'!$C25</f>
        <v>0</v>
      </c>
      <c r="BU13" s="32">
        <f ca="1">SUMPRODUCT(ReactionRateK1!$F35:$V35*OFFSET(ReactionStoich!$E$5:$U$5,BU$2,0))*(TimeStep)*'Composition Moles'!$C25</f>
        <v>0</v>
      </c>
      <c r="BV13" s="32">
        <f ca="1">SUMPRODUCT(ReactionRateK1!$F35:$V35*OFFSET(ReactionStoich!$E$5:$U$5,BV$2,0))*(TimeStep)*'Composition Moles'!$C25</f>
        <v>0</v>
      </c>
      <c r="BW13" s="32">
        <f ca="1">SUMPRODUCT(ReactionRateK1!$F35:$V35*OFFSET(ReactionStoich!$E$5:$U$5,BW$2,0))*(TimeStep)*'Composition Moles'!$C25</f>
        <v>0</v>
      </c>
    </row>
    <row r="14" spans="1:75">
      <c r="A14">
        <f>ReactionRateK1!A36</f>
        <v>0.2</v>
      </c>
      <c r="B14" s="20">
        <f t="shared" ca="1" si="5"/>
        <v>-80380.265249977572</v>
      </c>
      <c r="C14" s="20">
        <f ca="1">'Composition Moles'!BZ26</f>
        <v>143625.29598422916</v>
      </c>
      <c r="D14" s="26">
        <f t="shared" ca="1" si="6"/>
        <v>-0.55965256467637681</v>
      </c>
      <c r="F14" s="32">
        <f ca="1">SUMPRODUCT(ReactionRateK1!$F36:$V36*OFFSET(ReactionStoich!$E$5:$U$5,F$2,0))*(TimeStep)*'Composition Moles'!$C26</f>
        <v>-2.7967180576472153</v>
      </c>
      <c r="G14" s="32">
        <f ca="1">SUMPRODUCT(ReactionRateK1!$F36:$V36*OFFSET(ReactionStoich!$E$5:$U$5,G$2,0))*(TimeStep)*'Composition Moles'!$C26</f>
        <v>0</v>
      </c>
      <c r="H14" s="32">
        <f ca="1">SUMPRODUCT(ReactionRateK1!$F36:$V36*OFFSET(ReactionStoich!$E$5:$U$5,H$2,0))*(TimeStep)*'Composition Moles'!$C26</f>
        <v>2.2511621913293767</v>
      </c>
      <c r="I14" s="32">
        <f ca="1">SUMPRODUCT(ReactionRateK1!$F36:$V36*OFFSET(ReactionStoich!$E$5:$U$5,I$2,0))*(TimeStep)*'Composition Moles'!$C26</f>
        <v>0.54555586631783837</v>
      </c>
      <c r="J14" s="32">
        <f ca="1">SUMPRODUCT(ReactionRateK1!$F36:$V36*OFFSET(ReactionStoich!$E$5:$U$5,J$2,0))*(TimeStep)*'Composition Moles'!$C26</f>
        <v>0</v>
      </c>
      <c r="K14" s="32">
        <f ca="1">SUMPRODUCT(ReactionRateK1!$F36:$V36*OFFSET(ReactionStoich!$E$5:$U$5,K$2,0))*(TimeStep)*'Composition Moles'!$C26</f>
        <v>0</v>
      </c>
      <c r="L14" s="32">
        <f ca="1">SUMPRODUCT(ReactionRateK1!$F36:$V36*OFFSET(ReactionStoich!$E$5:$U$5,L$2,0))*(TimeStep)*'Composition Moles'!$C26</f>
        <v>0</v>
      </c>
      <c r="M14" s="32">
        <f ca="1">SUMPRODUCT(ReactionRateK1!$F36:$V36*OFFSET(ReactionStoich!$E$5:$U$5,M$2,0))*(TimeStep)*'Composition Moles'!$C26</f>
        <v>0</v>
      </c>
      <c r="N14" s="32">
        <f ca="1">SUMPRODUCT(ReactionRateK1!$F36:$V36*OFFSET(ReactionStoich!$E$5:$U$5,N$2,0))*(TimeStep)*'Composition Moles'!$C26</f>
        <v>0</v>
      </c>
      <c r="O14" s="32">
        <f ca="1">SUMPRODUCT(ReactionRateK1!$F36:$V36*OFFSET(ReactionStoich!$E$5:$U$5,O$2,0))*(TimeStep)*'Composition Moles'!$C26</f>
        <v>0</v>
      </c>
      <c r="P14" s="32">
        <f ca="1">SUMPRODUCT(ReactionRateK1!$F36:$V36*OFFSET(ReactionStoich!$E$5:$U$5,P$2,0))*(TimeStep)*'Composition Moles'!$C26</f>
        <v>0</v>
      </c>
      <c r="Q14" s="32">
        <f ca="1">SUMPRODUCT(ReactionRateK1!$F36:$V36*OFFSET(ReactionStoich!$E$5:$U$5,Q$2,0))*(TimeStep)*'Composition Moles'!$C26</f>
        <v>0</v>
      </c>
      <c r="R14" s="32">
        <f ca="1">SUMPRODUCT(ReactionRateK1!$F36:$V36*OFFSET(ReactionStoich!$E$5:$U$5,R$2,0))*(TimeStep)*'Composition Moles'!$C26</f>
        <v>0</v>
      </c>
      <c r="S14" s="32">
        <f ca="1">SUMPRODUCT(ReactionRateK1!$F36:$V36*OFFSET(ReactionStoich!$E$5:$U$5,S$2,0))*(TimeStep)*'Composition Moles'!$C26</f>
        <v>6.2018663347870886</v>
      </c>
      <c r="T14" s="32">
        <f ca="1">SUMPRODUCT(ReactionRateK1!$F36:$V36*OFFSET(ReactionStoich!$E$5:$U$5,T$2,0))*(TimeStep)*'Composition Moles'!$C26</f>
        <v>0</v>
      </c>
      <c r="U14" s="32">
        <f ca="1">SUMPRODUCT(ReactionRateK1!$F36:$V36*OFFSET(ReactionStoich!$E$5:$U$5,U$2,0))*(TimeStep)*'Composition Moles'!$C26</f>
        <v>0</v>
      </c>
      <c r="V14" s="32">
        <f ca="1">SUMPRODUCT(ReactionRateK1!$F36:$V36*OFFSET(ReactionStoich!$E$5:$U$5,V$2,0))*(TimeStep)*'Composition Moles'!$C26</f>
        <v>0</v>
      </c>
      <c r="W14" s="32">
        <f ca="1">SUMPRODUCT(ReactionRateK1!$F36:$V36*OFFSET(ReactionStoich!$E$5:$U$5,W$2,0))*(TimeStep)*'Composition Moles'!$C26</f>
        <v>0</v>
      </c>
      <c r="X14" s="32">
        <f ca="1">SUMPRODUCT(ReactionRateK1!$F36:$V36*OFFSET(ReactionStoich!$E$5:$U$5,X$2,0))*(TimeStep)*'Composition Moles'!$C26</f>
        <v>0</v>
      </c>
      <c r="Y14" s="32">
        <f ca="1">SUMPRODUCT(ReactionRateK1!$F36:$V36*OFFSET(ReactionStoich!$E$5:$U$5,Y$2,0))*(TimeStep)*'Composition Moles'!$C26</f>
        <v>-10.099799551398489</v>
      </c>
      <c r="Z14" s="32">
        <f ca="1">SUMPRODUCT(ReactionRateK1!$F36:$V36*OFFSET(ReactionStoich!$E$5:$U$5,Z$2,0))*(TimeStep)*'Composition Moles'!$C26</f>
        <v>0</v>
      </c>
      <c r="AA14" s="32">
        <f ca="1">SUMPRODUCT(ReactionRateK1!$F36:$V36*OFFSET(ReactionStoich!$E$5:$U$5,AA$2,0))*(TimeStep)*'Composition Moles'!$C26</f>
        <v>0</v>
      </c>
      <c r="AB14" s="32">
        <f ca="1">SUMPRODUCT(ReactionRateK1!$F36:$V36*OFFSET(ReactionStoich!$E$5:$U$5,AB$2,0))*(TimeStep)*'Composition Moles'!$C26</f>
        <v>0</v>
      </c>
      <c r="AC14" s="32">
        <f ca="1">SUMPRODUCT(ReactionRateK1!$F36:$V36*OFFSET(ReactionStoich!$E$5:$U$5,AC$2,0))*(TimeStep)*'Composition Moles'!$C26</f>
        <v>0</v>
      </c>
      <c r="AD14" s="32">
        <f ca="1">SUMPRODUCT(ReactionRateK1!$F36:$V36*OFFSET(ReactionStoich!$E$5:$U$5,AD$2,0))*(TimeStep)*'Composition Moles'!$C26</f>
        <v>0</v>
      </c>
      <c r="AE14" s="32">
        <f ca="1">SUMPRODUCT(ReactionRateK1!$F36:$V36*OFFSET(ReactionStoich!$E$5:$U$5,AE$2,0))*(TimeStep)*'Composition Moles'!$C26</f>
        <v>0</v>
      </c>
      <c r="AF14" s="32">
        <f ca="1">SUMPRODUCT(ReactionRateK1!$F36:$V36*OFFSET(ReactionStoich!$E$5:$U$5,AF$2,0))*(TimeStep)*'Composition Moles'!$C26</f>
        <v>0</v>
      </c>
      <c r="AG14" s="32">
        <f ca="1">SUMPRODUCT(ReactionRateK1!$F36:$V36*OFFSET(ReactionStoich!$E$5:$U$5,AG$2,0))*(TimeStep)*'Composition Moles'!$C26</f>
        <v>-0.75644875301182768</v>
      </c>
      <c r="AH14" s="32">
        <f ca="1">SUMPRODUCT(ReactionRateK1!$F36:$V36*OFFSET(ReactionStoich!$E$5:$U$5,AH$2,0))*(TimeStep)*'Composition Moles'!$C26</f>
        <v>4.9750627117206969</v>
      </c>
      <c r="AI14" s="32">
        <f ca="1">SUMPRODUCT(ReactionRateK1!$F36:$V36*OFFSET(ReactionStoich!$E$5:$U$5,AI$2,0))*(TimeStep)*'Composition Moles'!$C26</f>
        <v>1.7800401140880302</v>
      </c>
      <c r="AJ14" s="32">
        <f ca="1">SUMPRODUCT(ReactionRateK1!$F36:$V36*OFFSET(ReactionStoich!$E$5:$U$5,AJ$2,0))*(TimeStep)*'Composition Moles'!$C26</f>
        <v>1.7343380072510828</v>
      </c>
      <c r="AK14" s="32">
        <f ca="1">SUMPRODUCT(ReactionRateK1!$F36:$V36*OFFSET(ReactionStoich!$E$5:$U$5,AK$2,0))*(TimeStep)*'Composition Moles'!$C26</f>
        <v>0</v>
      </c>
      <c r="AL14" s="32">
        <f ca="1">SUMPRODUCT(ReactionRateK1!$F36:$V36*OFFSET(ReactionStoich!$E$5:$U$5,AL$2,0))*(TimeStep)*'Composition Moles'!$C26</f>
        <v>0</v>
      </c>
      <c r="AM14" s="32">
        <f ca="1">SUMPRODUCT(ReactionRateK1!$F36:$V36*OFFSET(ReactionStoich!$E$5:$U$5,AM$2,0))*(TimeStep)*'Composition Moles'!$C26</f>
        <v>0</v>
      </c>
      <c r="AN14" s="32">
        <f ca="1">SUMPRODUCT(ReactionRateK1!$F36:$V36*OFFSET(ReactionStoich!$E$5:$U$5,AN$2,0))*(TimeStep)*'Composition Moles'!$C26</f>
        <v>0</v>
      </c>
      <c r="AO14" s="32">
        <f ca="1">SUMPRODUCT(ReactionRateK1!$F36:$V36*OFFSET(ReactionStoich!$E$5:$U$5,AO$2,0))*(TimeStep)*'Composition Moles'!$C26</f>
        <v>-0.54555586631783837</v>
      </c>
      <c r="AP14" s="32">
        <f ca="1">SUMPRODUCT(ReactionRateK1!$F36:$V36*OFFSET(ReactionStoich!$E$5:$U$5,AP$2,0))*(TimeStep)*'Composition Moles'!$C26</f>
        <v>-1.0509216962094008</v>
      </c>
      <c r="AQ14" s="32">
        <f ca="1">SUMPRODUCT(ReactionRateK1!$F36:$V36*OFFSET(ReactionStoich!$E$5:$U$5,AQ$2,0))*(TimeStep)*'Composition Moles'!$C26</f>
        <v>0</v>
      </c>
      <c r="AR14" s="32">
        <f ca="1">SUMPRODUCT(ReactionRateK1!$F36:$V36*OFFSET(ReactionStoich!$E$5:$U$5,AR$2,0))*(TimeStep)*'Composition Moles'!$C26</f>
        <v>0</v>
      </c>
      <c r="AS14" s="32">
        <f ca="1">SUMPRODUCT(ReactionRateK1!$F36:$V36*OFFSET(ReactionStoich!$E$5:$U$5,AS$2,0))*(TimeStep)*'Composition Moles'!$C26</f>
        <v>-0.7461937669697809</v>
      </c>
      <c r="AT14" s="32">
        <f ca="1">SUMPRODUCT(ReactionRateK1!$F36:$V36*OFFSET(ReactionStoich!$E$5:$U$5,AT$2,0))*(TimeStep)*'Composition Moles'!$C26</f>
        <v>-0.7461937669697809</v>
      </c>
      <c r="AU14" s="32">
        <f ca="1">SUMPRODUCT(ReactionRateK1!$F36:$V36*OFFSET(ReactionStoich!$E$5:$U$5,AU$2,0))*(TimeStep)*'Composition Moles'!$C26</f>
        <v>-0.7461937669697809</v>
      </c>
      <c r="AV14" s="32">
        <f ca="1">SUMPRODUCT(ReactionRateK1!$F36:$V36*OFFSET(ReactionStoich!$E$5:$U$5,AV$2,0))*(TimeStep)*'Composition Moles'!$C26</f>
        <v>0</v>
      </c>
      <c r="AW14" s="32">
        <f ca="1">SUMPRODUCT(ReactionRateK1!$F36:$V36*OFFSET(ReactionStoich!$E$5:$U$5,AW$2,0))*(TimeStep)*'Composition Moles'!$C26</f>
        <v>0</v>
      </c>
      <c r="AX14" s="32">
        <f ca="1">SUMPRODUCT(ReactionRateK1!$F36:$V36*OFFSET(ReactionStoich!$E$5:$U$5,AX$2,0))*(TimeStep)*'Composition Moles'!$C26</f>
        <v>0</v>
      </c>
      <c r="AY14" s="32">
        <f ca="1">SUMPRODUCT(ReactionRateK1!$F36:$V36*OFFSET(ReactionStoich!$E$5:$U$5,AY$2,0))*(TimeStep)*'Composition Moles'!$C26</f>
        <v>0</v>
      </c>
      <c r="AZ14" s="32">
        <f ca="1">SUMPRODUCT(ReactionRateK1!$F36:$V36*OFFSET(ReactionStoich!$E$5:$U$5,AZ$2,0))*(TimeStep)*'Composition Moles'!$C26</f>
        <v>0</v>
      </c>
      <c r="BA14" s="32">
        <f ca="1">SUMPRODUCT(ReactionRateK1!$F36:$V36*OFFSET(ReactionStoich!$E$5:$U$5,BA$2,0))*(TimeStep)*'Composition Moles'!$C26</f>
        <v>0</v>
      </c>
      <c r="BB14" s="32">
        <f ca="1">SUMPRODUCT(ReactionRateK1!$F36:$V36*OFFSET(ReactionStoich!$E$5:$U$5,BB$2,0))*(TimeStep)*'Composition Moles'!$C26</f>
        <v>0</v>
      </c>
      <c r="BC14" s="32">
        <f ca="1">SUMPRODUCT(ReactionRateK1!$F36:$V36*OFFSET(ReactionStoich!$E$5:$U$5,BC$2,0))*(TimeStep)*'Composition Moles'!$C26</f>
        <v>0</v>
      </c>
      <c r="BD14" s="32">
        <f ca="1">SUMPRODUCT(ReactionRateK1!$F36:$V36*OFFSET(ReactionStoich!$E$5:$U$5,BD$2,0))*(TimeStep)*'Composition Moles'!$C26</f>
        <v>0</v>
      </c>
      <c r="BE14" s="32">
        <f ca="1">SUMPRODUCT(ReactionRateK1!$F36:$V36*OFFSET(ReactionStoich!$E$5:$U$5,BE$2,0))*(TimeStep)*'Composition Moles'!$C26</f>
        <v>0</v>
      </c>
      <c r="BF14" s="32">
        <f ca="1">SUMPRODUCT(ReactionRateK1!$F36:$V36*OFFSET(ReactionStoich!$E$5:$U$5,BF$2,0))*(TimeStep)*'Composition Moles'!$C26</f>
        <v>0</v>
      </c>
      <c r="BG14" s="32">
        <f ca="1">SUMPRODUCT(ReactionRateK1!$F36:$V36*OFFSET(ReactionStoich!$E$5:$U$5,BG$2,0))*(TimeStep)*'Composition Moles'!$C26</f>
        <v>0</v>
      </c>
      <c r="BH14" s="32">
        <f ca="1">SUMPRODUCT(ReactionRateK1!$F36:$V36*OFFSET(ReactionStoich!$E$5:$U$5,BH$2,0))*(TimeStep)*'Composition Moles'!$C26</f>
        <v>0</v>
      </c>
      <c r="BI14" s="32">
        <f ca="1">SUMPRODUCT(ReactionRateK1!$F36:$V36*OFFSET(ReactionStoich!$E$5:$U$5,BI$2,0))*(TimeStep)*'Composition Moles'!$C26</f>
        <v>0</v>
      </c>
      <c r="BJ14" s="32">
        <f ca="1">SUMPRODUCT(ReactionRateK1!$F36:$V36*OFFSET(ReactionStoich!$E$5:$U$5,BJ$2,0))*(TimeStep)*'Composition Moles'!$C26</f>
        <v>0</v>
      </c>
      <c r="BK14" s="32">
        <f ca="1">SUMPRODUCT(ReactionRateK1!$F36:$V36*OFFSET(ReactionStoich!$E$5:$U$5,BK$2,0))*(TimeStep)*'Composition Moles'!$C26</f>
        <v>0</v>
      </c>
      <c r="BL14" s="32">
        <f ca="1">SUMPRODUCT(ReactionRateK1!$F36:$V36*OFFSET(ReactionStoich!$E$5:$U$5,BL$2,0))*(TimeStep)*'Composition Moles'!$C26</f>
        <v>0</v>
      </c>
      <c r="BM14" s="32">
        <f ca="1">SUMPRODUCT(ReactionRateK1!$F36:$V36*OFFSET(ReactionStoich!$E$5:$U$5,BM$2,0))*(TimeStep)*'Composition Moles'!$C26</f>
        <v>0</v>
      </c>
      <c r="BN14" s="32">
        <f ca="1">SUMPRODUCT(ReactionRateK1!$F36:$V36*OFFSET(ReactionStoich!$E$5:$U$5,BN$2,0))*(TimeStep)*'Composition Moles'!$C26</f>
        <v>0</v>
      </c>
      <c r="BO14" s="32">
        <f ca="1">SUMPRODUCT(ReactionRateK1!$F36:$V36*OFFSET(ReactionStoich!$E$5:$U$5,BO$2,0))*(TimeStep)*'Composition Moles'!$C26</f>
        <v>0</v>
      </c>
      <c r="BP14" s="32">
        <f ca="1">SUMPRODUCT(ReactionRateK1!$F36:$V36*OFFSET(ReactionStoich!$E$5:$U$5,BP$2,0))*(TimeStep)*'Composition Moles'!$C26</f>
        <v>0</v>
      </c>
      <c r="BQ14" s="32">
        <f ca="1">SUMPRODUCT(ReactionRateK1!$F36:$V36*OFFSET(ReactionStoich!$E$5:$U$5,BQ$2,0))*(TimeStep)*'Composition Moles'!$C26</f>
        <v>0</v>
      </c>
      <c r="BR14" s="32">
        <f ca="1">SUMPRODUCT(ReactionRateK1!$F36:$V36*OFFSET(ReactionStoich!$E$5:$U$5,BR$2,0))*(TimeStep)*'Composition Moles'!$C26</f>
        <v>0</v>
      </c>
      <c r="BS14" s="32">
        <f ca="1">SUMPRODUCT(ReactionRateK1!$F36:$V36*OFFSET(ReactionStoich!$E$5:$U$5,BS$2,0))*(TimeStep)*'Composition Moles'!$C26</f>
        <v>0</v>
      </c>
      <c r="BT14" s="32">
        <f ca="1">SUMPRODUCT(ReactionRateK1!$F36:$V36*OFFSET(ReactionStoich!$E$5:$U$5,BT$2,0))*(TimeStep)*'Composition Moles'!$C26</f>
        <v>0</v>
      </c>
      <c r="BU14" s="32">
        <f ca="1">SUMPRODUCT(ReactionRateK1!$F36:$V36*OFFSET(ReactionStoich!$E$5:$U$5,BU$2,0))*(TimeStep)*'Composition Moles'!$C26</f>
        <v>0</v>
      </c>
      <c r="BV14" s="32">
        <f ca="1">SUMPRODUCT(ReactionRateK1!$F36:$V36*OFFSET(ReactionStoich!$E$5:$U$5,BV$2,0))*(TimeStep)*'Composition Moles'!$C26</f>
        <v>0</v>
      </c>
      <c r="BW14" s="32">
        <f ca="1">SUMPRODUCT(ReactionRateK1!$F36:$V36*OFFSET(ReactionStoich!$E$5:$U$5,BW$2,0))*(TimeStep)*'Composition Moles'!$C26</f>
        <v>0</v>
      </c>
    </row>
    <row r="15" spans="1:75">
      <c r="A15">
        <f>ReactionRateK1!A37</f>
        <v>0.25</v>
      </c>
      <c r="B15" s="20">
        <f t="shared" ca="1" si="5"/>
        <v>-70370.88983908396</v>
      </c>
      <c r="C15" s="20">
        <f ca="1">'Composition Moles'!BZ27</f>
        <v>143615.64408715974</v>
      </c>
      <c r="D15" s="26">
        <f t="shared" ca="1" si="6"/>
        <v>-0.48999459833481762</v>
      </c>
      <c r="F15" s="32">
        <f ca="1">SUMPRODUCT(ReactionRateK1!$F37:$V37*OFFSET(ReactionStoich!$E$5:$U$5,F$2,0))*(TimeStep)*'Composition Moles'!$C27</f>
        <v>-2.582736183781269</v>
      </c>
      <c r="G15" s="32">
        <f ca="1">SUMPRODUCT(ReactionRateK1!$F37:$V37*OFFSET(ReactionStoich!$E$5:$U$5,G$2,0))*(TimeStep)*'Composition Moles'!$C27</f>
        <v>0</v>
      </c>
      <c r="H15" s="32">
        <f ca="1">SUMPRODUCT(ReactionRateK1!$F37:$V37*OFFSET(ReactionStoich!$E$5:$U$5,H$2,0))*(TimeStep)*'Composition Moles'!$C27</f>
        <v>2.116598268362992</v>
      </c>
      <c r="I15" s="32">
        <f ca="1">SUMPRODUCT(ReactionRateK1!$F37:$V37*OFFSET(ReactionStoich!$E$5:$U$5,I$2,0))*(TimeStep)*'Composition Moles'!$C27</f>
        <v>0.46613791541827754</v>
      </c>
      <c r="J15" s="32">
        <f ca="1">SUMPRODUCT(ReactionRateK1!$F37:$V37*OFFSET(ReactionStoich!$E$5:$U$5,J$2,0))*(TimeStep)*'Composition Moles'!$C27</f>
        <v>0</v>
      </c>
      <c r="K15" s="32">
        <f ca="1">SUMPRODUCT(ReactionRateK1!$F37:$V37*OFFSET(ReactionStoich!$E$5:$U$5,K$2,0))*(TimeStep)*'Composition Moles'!$C27</f>
        <v>0</v>
      </c>
      <c r="L15" s="32">
        <f ca="1">SUMPRODUCT(ReactionRateK1!$F37:$V37*OFFSET(ReactionStoich!$E$5:$U$5,L$2,0))*(TimeStep)*'Composition Moles'!$C27</f>
        <v>0</v>
      </c>
      <c r="M15" s="32">
        <f ca="1">SUMPRODUCT(ReactionRateK1!$F37:$V37*OFFSET(ReactionStoich!$E$5:$U$5,M$2,0))*(TimeStep)*'Composition Moles'!$C27</f>
        <v>0</v>
      </c>
      <c r="N15" s="32">
        <f ca="1">SUMPRODUCT(ReactionRateK1!$F37:$V37*OFFSET(ReactionStoich!$E$5:$U$5,N$2,0))*(TimeStep)*'Composition Moles'!$C27</f>
        <v>0</v>
      </c>
      <c r="O15" s="32">
        <f ca="1">SUMPRODUCT(ReactionRateK1!$F37:$V37*OFFSET(ReactionStoich!$E$5:$U$5,O$2,0))*(TimeStep)*'Composition Moles'!$C27</f>
        <v>0</v>
      </c>
      <c r="P15" s="32">
        <f ca="1">SUMPRODUCT(ReactionRateK1!$F37:$V37*OFFSET(ReactionStoich!$E$5:$U$5,P$2,0))*(TimeStep)*'Composition Moles'!$C27</f>
        <v>0</v>
      </c>
      <c r="Q15" s="32">
        <f ca="1">SUMPRODUCT(ReactionRateK1!$F37:$V37*OFFSET(ReactionStoich!$E$5:$U$5,Q$2,0))*(TimeStep)*'Composition Moles'!$C27</f>
        <v>0</v>
      </c>
      <c r="R15" s="32">
        <f ca="1">SUMPRODUCT(ReactionRateK1!$F37:$V37*OFFSET(ReactionStoich!$E$5:$U$5,R$2,0))*(TimeStep)*'Composition Moles'!$C27</f>
        <v>0</v>
      </c>
      <c r="S15" s="32">
        <f ca="1">SUMPRODUCT(ReactionRateK1!$F37:$V37*OFFSET(ReactionStoich!$E$5:$U$5,S$2,0))*(TimeStep)*'Composition Moles'!$C27</f>
        <v>6.2380191507678431</v>
      </c>
      <c r="T15" s="32">
        <f ca="1">SUMPRODUCT(ReactionRateK1!$F37:$V37*OFFSET(ReactionStoich!$E$5:$U$5,T$2,0))*(TimeStep)*'Composition Moles'!$C27</f>
        <v>0</v>
      </c>
      <c r="U15" s="32">
        <f ca="1">SUMPRODUCT(ReactionRateK1!$F37:$V37*OFFSET(ReactionStoich!$E$5:$U$5,U$2,0))*(TimeStep)*'Composition Moles'!$C27</f>
        <v>0</v>
      </c>
      <c r="V15" s="32">
        <f ca="1">SUMPRODUCT(ReactionRateK1!$F37:$V37*OFFSET(ReactionStoich!$E$5:$U$5,V$2,0))*(TimeStep)*'Composition Moles'!$C27</f>
        <v>0</v>
      </c>
      <c r="W15" s="32">
        <f ca="1">SUMPRODUCT(ReactionRateK1!$F37:$V37*OFFSET(ReactionStoich!$E$5:$U$5,W$2,0))*(TimeStep)*'Composition Moles'!$C27</f>
        <v>0</v>
      </c>
      <c r="X15" s="32">
        <f ca="1">SUMPRODUCT(ReactionRateK1!$F37:$V37*OFFSET(ReactionStoich!$E$5:$U$5,X$2,0))*(TimeStep)*'Composition Moles'!$C27</f>
        <v>0</v>
      </c>
      <c r="Y15" s="32">
        <f ca="1">SUMPRODUCT(ReactionRateK1!$F37:$V37*OFFSET(ReactionStoich!$E$5:$U$5,Y$2,0))*(TimeStep)*'Composition Moles'!$C27</f>
        <v>-10.503130523048982</v>
      </c>
      <c r="Z15" s="32">
        <f ca="1">SUMPRODUCT(ReactionRateK1!$F37:$V37*OFFSET(ReactionStoich!$E$5:$U$5,Z$2,0))*(TimeStep)*'Composition Moles'!$C27</f>
        <v>0</v>
      </c>
      <c r="AA15" s="32">
        <f ca="1">SUMPRODUCT(ReactionRateK1!$F37:$V37*OFFSET(ReactionStoich!$E$5:$U$5,AA$2,0))*(TimeStep)*'Composition Moles'!$C27</f>
        <v>0</v>
      </c>
      <c r="AB15" s="32">
        <f ca="1">SUMPRODUCT(ReactionRateK1!$F37:$V37*OFFSET(ReactionStoich!$E$5:$U$5,AB$2,0))*(TimeStep)*'Composition Moles'!$C27</f>
        <v>0</v>
      </c>
      <c r="AC15" s="32">
        <f ca="1">SUMPRODUCT(ReactionRateK1!$F37:$V37*OFFSET(ReactionStoich!$E$5:$U$5,AC$2,0))*(TimeStep)*'Composition Moles'!$C27</f>
        <v>0</v>
      </c>
      <c r="AD15" s="32">
        <f ca="1">SUMPRODUCT(ReactionRateK1!$F37:$V37*OFFSET(ReactionStoich!$E$5:$U$5,AD$2,0))*(TimeStep)*'Composition Moles'!$C27</f>
        <v>0</v>
      </c>
      <c r="AE15" s="32">
        <f ca="1">SUMPRODUCT(ReactionRateK1!$F37:$V37*OFFSET(ReactionStoich!$E$5:$U$5,AE$2,0))*(TimeStep)*'Composition Moles'!$C27</f>
        <v>0</v>
      </c>
      <c r="AF15" s="32">
        <f ca="1">SUMPRODUCT(ReactionRateK1!$F37:$V37*OFFSET(ReactionStoich!$E$5:$U$5,AF$2,0))*(TimeStep)*'Composition Moles'!$C27</f>
        <v>0</v>
      </c>
      <c r="AG15" s="32">
        <f ca="1">SUMPRODUCT(ReactionRateK1!$F37:$V37*OFFSET(ReactionStoich!$E$5:$U$5,AG$2,0))*(TimeStep)*'Composition Moles'!$C27</f>
        <v>-0.38455174346464904</v>
      </c>
      <c r="AH15" s="32">
        <f ca="1">SUMPRODUCT(ReactionRateK1!$F37:$V37*OFFSET(ReactionStoich!$E$5:$U$5,AH$2,0))*(TimeStep)*'Composition Moles'!$C27</f>
        <v>4.8303000960563534</v>
      </c>
      <c r="AI15" s="32">
        <f ca="1">SUMPRODUCT(ReactionRateK1!$F37:$V37*OFFSET(ReactionStoich!$E$5:$U$5,AI$2,0))*(TimeStep)*'Composition Moles'!$C27</f>
        <v>1.7732837700115798</v>
      </c>
      <c r="AJ15" s="32">
        <f ca="1">SUMPRODUCT(ReactionRateK1!$F37:$V37*OFFSET(ReactionStoich!$E$5:$U$5,AJ$2,0))*(TimeStep)*'Composition Moles'!$C27</f>
        <v>1.7047817541719683</v>
      </c>
      <c r="AK15" s="32">
        <f ca="1">SUMPRODUCT(ReactionRateK1!$F37:$V37*OFFSET(ReactionStoich!$E$5:$U$5,AK$2,0))*(TimeStep)*'Composition Moles'!$C27</f>
        <v>0</v>
      </c>
      <c r="AL15" s="32">
        <f ca="1">SUMPRODUCT(ReactionRateK1!$F37:$V37*OFFSET(ReactionStoich!$E$5:$U$5,AL$2,0))*(TimeStep)*'Composition Moles'!$C27</f>
        <v>0</v>
      </c>
      <c r="AM15" s="32">
        <f ca="1">SUMPRODUCT(ReactionRateK1!$F37:$V37*OFFSET(ReactionStoich!$E$5:$U$5,AM$2,0))*(TimeStep)*'Composition Moles'!$C27</f>
        <v>0</v>
      </c>
      <c r="AN15" s="32">
        <f ca="1">SUMPRODUCT(ReactionRateK1!$F37:$V37*OFFSET(ReactionStoich!$E$5:$U$5,AN$2,0))*(TimeStep)*'Composition Moles'!$C27</f>
        <v>0</v>
      </c>
      <c r="AO15" s="32">
        <f ca="1">SUMPRODUCT(ReactionRateK1!$F37:$V37*OFFSET(ReactionStoich!$E$5:$U$5,AO$2,0))*(TimeStep)*'Composition Moles'!$C27</f>
        <v>-0.46613791541827754</v>
      </c>
      <c r="AP15" s="32">
        <f ca="1">SUMPRODUCT(ReactionRateK1!$F37:$V37*OFFSET(ReactionStoich!$E$5:$U$5,AP$2,0))*(TimeStep)*'Composition Moles'!$C27</f>
        <v>-1.0168685565495597</v>
      </c>
      <c r="AQ15" s="32">
        <f ca="1">SUMPRODUCT(ReactionRateK1!$F37:$V37*OFFSET(ReactionStoich!$E$5:$U$5,AQ$2,0))*(TimeStep)*'Composition Moles'!$C27</f>
        <v>0</v>
      </c>
      <c r="AR15" s="32">
        <f ca="1">SUMPRODUCT(ReactionRateK1!$F37:$V37*OFFSET(ReactionStoich!$E$5:$U$5,AR$2,0))*(TimeStep)*'Composition Moles'!$C27</f>
        <v>0</v>
      </c>
      <c r="AS15" s="32">
        <f ca="1">SUMPRODUCT(ReactionRateK1!$F37:$V37*OFFSET(ReactionStoich!$E$5:$U$5,AS$2,0))*(TimeStep)*'Composition Moles'!$C27</f>
        <v>-0.72523201084209166</v>
      </c>
      <c r="AT15" s="32">
        <f ca="1">SUMPRODUCT(ReactionRateK1!$F37:$V37*OFFSET(ReactionStoich!$E$5:$U$5,AT$2,0))*(TimeStep)*'Composition Moles'!$C27</f>
        <v>-0.72523201084209166</v>
      </c>
      <c r="AU15" s="32">
        <f ca="1">SUMPRODUCT(ReactionRateK1!$F37:$V37*OFFSET(ReactionStoich!$E$5:$U$5,AU$2,0))*(TimeStep)*'Composition Moles'!$C27</f>
        <v>-0.72523201084209166</v>
      </c>
      <c r="AV15" s="32">
        <f ca="1">SUMPRODUCT(ReactionRateK1!$F37:$V37*OFFSET(ReactionStoich!$E$5:$U$5,AV$2,0))*(TimeStep)*'Composition Moles'!$C27</f>
        <v>0</v>
      </c>
      <c r="AW15" s="32">
        <f ca="1">SUMPRODUCT(ReactionRateK1!$F37:$V37*OFFSET(ReactionStoich!$E$5:$U$5,AW$2,0))*(TimeStep)*'Composition Moles'!$C27</f>
        <v>0</v>
      </c>
      <c r="AX15" s="32">
        <f ca="1">SUMPRODUCT(ReactionRateK1!$F37:$V37*OFFSET(ReactionStoich!$E$5:$U$5,AX$2,0))*(TimeStep)*'Composition Moles'!$C27</f>
        <v>0</v>
      </c>
      <c r="AY15" s="32">
        <f ca="1">SUMPRODUCT(ReactionRateK1!$F37:$V37*OFFSET(ReactionStoich!$E$5:$U$5,AY$2,0))*(TimeStep)*'Composition Moles'!$C27</f>
        <v>0</v>
      </c>
      <c r="AZ15" s="32">
        <f ca="1">SUMPRODUCT(ReactionRateK1!$F37:$V37*OFFSET(ReactionStoich!$E$5:$U$5,AZ$2,0))*(TimeStep)*'Composition Moles'!$C27</f>
        <v>0</v>
      </c>
      <c r="BA15" s="32">
        <f ca="1">SUMPRODUCT(ReactionRateK1!$F37:$V37*OFFSET(ReactionStoich!$E$5:$U$5,BA$2,0))*(TimeStep)*'Composition Moles'!$C27</f>
        <v>0</v>
      </c>
      <c r="BB15" s="32">
        <f ca="1">SUMPRODUCT(ReactionRateK1!$F37:$V37*OFFSET(ReactionStoich!$E$5:$U$5,BB$2,0))*(TimeStep)*'Composition Moles'!$C27</f>
        <v>0</v>
      </c>
      <c r="BC15" s="32">
        <f ca="1">SUMPRODUCT(ReactionRateK1!$F37:$V37*OFFSET(ReactionStoich!$E$5:$U$5,BC$2,0))*(TimeStep)*'Composition Moles'!$C27</f>
        <v>0</v>
      </c>
      <c r="BD15" s="32">
        <f ca="1">SUMPRODUCT(ReactionRateK1!$F37:$V37*OFFSET(ReactionStoich!$E$5:$U$5,BD$2,0))*(TimeStep)*'Composition Moles'!$C27</f>
        <v>0</v>
      </c>
      <c r="BE15" s="32">
        <f ca="1">SUMPRODUCT(ReactionRateK1!$F37:$V37*OFFSET(ReactionStoich!$E$5:$U$5,BE$2,0))*(TimeStep)*'Composition Moles'!$C27</f>
        <v>0</v>
      </c>
      <c r="BF15" s="32">
        <f ca="1">SUMPRODUCT(ReactionRateK1!$F37:$V37*OFFSET(ReactionStoich!$E$5:$U$5,BF$2,0))*(TimeStep)*'Composition Moles'!$C27</f>
        <v>0</v>
      </c>
      <c r="BG15" s="32">
        <f ca="1">SUMPRODUCT(ReactionRateK1!$F37:$V37*OFFSET(ReactionStoich!$E$5:$U$5,BG$2,0))*(TimeStep)*'Composition Moles'!$C27</f>
        <v>0</v>
      </c>
      <c r="BH15" s="32">
        <f ca="1">SUMPRODUCT(ReactionRateK1!$F37:$V37*OFFSET(ReactionStoich!$E$5:$U$5,BH$2,0))*(TimeStep)*'Composition Moles'!$C27</f>
        <v>0</v>
      </c>
      <c r="BI15" s="32">
        <f ca="1">SUMPRODUCT(ReactionRateK1!$F37:$V37*OFFSET(ReactionStoich!$E$5:$U$5,BI$2,0))*(TimeStep)*'Composition Moles'!$C27</f>
        <v>0</v>
      </c>
      <c r="BJ15" s="32">
        <f ca="1">SUMPRODUCT(ReactionRateK1!$F37:$V37*OFFSET(ReactionStoich!$E$5:$U$5,BJ$2,0))*(TimeStep)*'Composition Moles'!$C27</f>
        <v>0</v>
      </c>
      <c r="BK15" s="32">
        <f ca="1">SUMPRODUCT(ReactionRateK1!$F37:$V37*OFFSET(ReactionStoich!$E$5:$U$5,BK$2,0))*(TimeStep)*'Composition Moles'!$C27</f>
        <v>0</v>
      </c>
      <c r="BL15" s="32">
        <f ca="1">SUMPRODUCT(ReactionRateK1!$F37:$V37*OFFSET(ReactionStoich!$E$5:$U$5,BL$2,0))*(TimeStep)*'Composition Moles'!$C27</f>
        <v>0</v>
      </c>
      <c r="BM15" s="32">
        <f ca="1">SUMPRODUCT(ReactionRateK1!$F37:$V37*OFFSET(ReactionStoich!$E$5:$U$5,BM$2,0))*(TimeStep)*'Composition Moles'!$C27</f>
        <v>0</v>
      </c>
      <c r="BN15" s="32">
        <f ca="1">SUMPRODUCT(ReactionRateK1!$F37:$V37*OFFSET(ReactionStoich!$E$5:$U$5,BN$2,0))*(TimeStep)*'Composition Moles'!$C27</f>
        <v>0</v>
      </c>
      <c r="BO15" s="32">
        <f ca="1">SUMPRODUCT(ReactionRateK1!$F37:$V37*OFFSET(ReactionStoich!$E$5:$U$5,BO$2,0))*(TimeStep)*'Composition Moles'!$C27</f>
        <v>0</v>
      </c>
      <c r="BP15" s="32">
        <f ca="1">SUMPRODUCT(ReactionRateK1!$F37:$V37*OFFSET(ReactionStoich!$E$5:$U$5,BP$2,0))*(TimeStep)*'Composition Moles'!$C27</f>
        <v>0</v>
      </c>
      <c r="BQ15" s="32">
        <f ca="1">SUMPRODUCT(ReactionRateK1!$F37:$V37*OFFSET(ReactionStoich!$E$5:$U$5,BQ$2,0))*(TimeStep)*'Composition Moles'!$C27</f>
        <v>0</v>
      </c>
      <c r="BR15" s="32">
        <f ca="1">SUMPRODUCT(ReactionRateK1!$F37:$V37*OFFSET(ReactionStoich!$E$5:$U$5,BR$2,0))*(TimeStep)*'Composition Moles'!$C27</f>
        <v>0</v>
      </c>
      <c r="BS15" s="32">
        <f ca="1">SUMPRODUCT(ReactionRateK1!$F37:$V37*OFFSET(ReactionStoich!$E$5:$U$5,BS$2,0))*(TimeStep)*'Composition Moles'!$C27</f>
        <v>0</v>
      </c>
      <c r="BT15" s="32">
        <f ca="1">SUMPRODUCT(ReactionRateK1!$F37:$V37*OFFSET(ReactionStoich!$E$5:$U$5,BT$2,0))*(TimeStep)*'Composition Moles'!$C27</f>
        <v>0</v>
      </c>
      <c r="BU15" s="32">
        <f ca="1">SUMPRODUCT(ReactionRateK1!$F37:$V37*OFFSET(ReactionStoich!$E$5:$U$5,BU$2,0))*(TimeStep)*'Composition Moles'!$C27</f>
        <v>0</v>
      </c>
      <c r="BV15" s="32">
        <f ca="1">SUMPRODUCT(ReactionRateK1!$F37:$V37*OFFSET(ReactionStoich!$E$5:$U$5,BV$2,0))*(TimeStep)*'Composition Moles'!$C27</f>
        <v>0</v>
      </c>
      <c r="BW15" s="32">
        <f ca="1">SUMPRODUCT(ReactionRateK1!$F37:$V37*OFFSET(ReactionStoich!$E$5:$U$5,BW$2,0))*(TimeStep)*'Composition Moles'!$C27</f>
        <v>0</v>
      </c>
    </row>
    <row r="16" spans="1:75">
      <c r="A16">
        <f>ReactionRateK1!A38</f>
        <v>0.3</v>
      </c>
      <c r="B16" s="20">
        <f t="shared" ca="1" si="5"/>
        <v>-61372.050014412125</v>
      </c>
      <c r="C16" s="20">
        <f ca="1">'Composition Moles'!BZ28</f>
        <v>143609.75598261683</v>
      </c>
      <c r="D16" s="26">
        <f t="shared" ca="1" si="6"/>
        <v>-0.42735293012990616</v>
      </c>
      <c r="F16" s="32">
        <f ca="1">SUMPRODUCT(ReactionRateK1!$F38:$V38*OFFSET(ReactionStoich!$E$5:$U$5,F$2,0))*(TimeStep)*'Composition Moles'!$C28</f>
        <v>-2.3914029476175087</v>
      </c>
      <c r="G16" s="32">
        <f ca="1">SUMPRODUCT(ReactionRateK1!$F38:$V38*OFFSET(ReactionStoich!$E$5:$U$5,G$2,0))*(TimeStep)*'Composition Moles'!$C28</f>
        <v>0</v>
      </c>
      <c r="H16" s="32">
        <f ca="1">SUMPRODUCT(ReactionRateK1!$F38:$V38*OFFSET(ReactionStoich!$E$5:$U$5,H$2,0))*(TimeStep)*'Composition Moles'!$C28</f>
        <v>1.9915382764409046</v>
      </c>
      <c r="I16" s="32">
        <f ca="1">SUMPRODUCT(ReactionRateK1!$F38:$V38*OFFSET(ReactionStoich!$E$5:$U$5,I$2,0))*(TimeStep)*'Composition Moles'!$C28</f>
        <v>0.39986467117660407</v>
      </c>
      <c r="J16" s="32">
        <f ca="1">SUMPRODUCT(ReactionRateK1!$F38:$V38*OFFSET(ReactionStoich!$E$5:$U$5,J$2,0))*(TimeStep)*'Composition Moles'!$C28</f>
        <v>0</v>
      </c>
      <c r="K16" s="32">
        <f ca="1">SUMPRODUCT(ReactionRateK1!$F38:$V38*OFFSET(ReactionStoich!$E$5:$U$5,K$2,0))*(TimeStep)*'Composition Moles'!$C28</f>
        <v>0</v>
      </c>
      <c r="L16" s="32">
        <f ca="1">SUMPRODUCT(ReactionRateK1!$F38:$V38*OFFSET(ReactionStoich!$E$5:$U$5,L$2,0))*(TimeStep)*'Composition Moles'!$C28</f>
        <v>0</v>
      </c>
      <c r="M16" s="32">
        <f ca="1">SUMPRODUCT(ReactionRateK1!$F38:$V38*OFFSET(ReactionStoich!$E$5:$U$5,M$2,0))*(TimeStep)*'Composition Moles'!$C28</f>
        <v>0</v>
      </c>
      <c r="N16" s="32">
        <f ca="1">SUMPRODUCT(ReactionRateK1!$F38:$V38*OFFSET(ReactionStoich!$E$5:$U$5,N$2,0))*(TimeStep)*'Composition Moles'!$C28</f>
        <v>0</v>
      </c>
      <c r="O16" s="32">
        <f ca="1">SUMPRODUCT(ReactionRateK1!$F38:$V38*OFFSET(ReactionStoich!$E$5:$U$5,O$2,0))*(TimeStep)*'Composition Moles'!$C28</f>
        <v>0</v>
      </c>
      <c r="P16" s="32">
        <f ca="1">SUMPRODUCT(ReactionRateK1!$F38:$V38*OFFSET(ReactionStoich!$E$5:$U$5,P$2,0))*(TimeStep)*'Composition Moles'!$C28</f>
        <v>0</v>
      </c>
      <c r="Q16" s="32">
        <f ca="1">SUMPRODUCT(ReactionRateK1!$F38:$V38*OFFSET(ReactionStoich!$E$5:$U$5,Q$2,0))*(TimeStep)*'Composition Moles'!$C28</f>
        <v>0</v>
      </c>
      <c r="R16" s="32">
        <f ca="1">SUMPRODUCT(ReactionRateK1!$F38:$V38*OFFSET(ReactionStoich!$E$5:$U$5,R$2,0))*(TimeStep)*'Composition Moles'!$C28</f>
        <v>0</v>
      </c>
      <c r="S16" s="32">
        <f ca="1">SUMPRODUCT(ReactionRateK1!$F38:$V38*OFFSET(ReactionStoich!$E$5:$U$5,S$2,0))*(TimeStep)*'Composition Moles'!$C28</f>
        <v>6.2655633844450298</v>
      </c>
      <c r="T16" s="32">
        <f ca="1">SUMPRODUCT(ReactionRateK1!$F38:$V38*OFFSET(ReactionStoich!$E$5:$U$5,T$2,0))*(TimeStep)*'Composition Moles'!$C28</f>
        <v>0</v>
      </c>
      <c r="U16" s="32">
        <f ca="1">SUMPRODUCT(ReactionRateK1!$F38:$V38*OFFSET(ReactionStoich!$E$5:$U$5,U$2,0))*(TimeStep)*'Composition Moles'!$C28</f>
        <v>0</v>
      </c>
      <c r="V16" s="32">
        <f ca="1">SUMPRODUCT(ReactionRateK1!$F38:$V38*OFFSET(ReactionStoich!$E$5:$U$5,V$2,0))*(TimeStep)*'Composition Moles'!$C28</f>
        <v>0</v>
      </c>
      <c r="W16" s="32">
        <f ca="1">SUMPRODUCT(ReactionRateK1!$F38:$V38*OFFSET(ReactionStoich!$E$5:$U$5,W$2,0))*(TimeStep)*'Composition Moles'!$C28</f>
        <v>0</v>
      </c>
      <c r="X16" s="32">
        <f ca="1">SUMPRODUCT(ReactionRateK1!$F38:$V38*OFFSET(ReactionStoich!$E$5:$U$5,X$2,0))*(TimeStep)*'Composition Moles'!$C28</f>
        <v>0</v>
      </c>
      <c r="Y16" s="32">
        <f ca="1">SUMPRODUCT(ReactionRateK1!$F38:$V38*OFFSET(ReactionStoich!$E$5:$U$5,Y$2,0))*(TimeStep)*'Composition Moles'!$C28</f>
        <v>-10.847124263176198</v>
      </c>
      <c r="Z16" s="32">
        <f ca="1">SUMPRODUCT(ReactionRateK1!$F38:$V38*OFFSET(ReactionStoich!$E$5:$U$5,Z$2,0))*(TimeStep)*'Composition Moles'!$C28</f>
        <v>0</v>
      </c>
      <c r="AA16" s="32">
        <f ca="1">SUMPRODUCT(ReactionRateK1!$F38:$V38*OFFSET(ReactionStoich!$E$5:$U$5,AA$2,0))*(TimeStep)*'Composition Moles'!$C28</f>
        <v>0</v>
      </c>
      <c r="AB16" s="32">
        <f ca="1">SUMPRODUCT(ReactionRateK1!$F38:$V38*OFFSET(ReactionStoich!$E$5:$U$5,AB$2,0))*(TimeStep)*'Composition Moles'!$C28</f>
        <v>0</v>
      </c>
      <c r="AC16" s="32">
        <f ca="1">SUMPRODUCT(ReactionRateK1!$F38:$V38*OFFSET(ReactionStoich!$E$5:$U$5,AC$2,0))*(TimeStep)*'Composition Moles'!$C28</f>
        <v>0</v>
      </c>
      <c r="AD16" s="32">
        <f ca="1">SUMPRODUCT(ReactionRateK1!$F38:$V38*OFFSET(ReactionStoich!$E$5:$U$5,AD$2,0))*(TimeStep)*'Composition Moles'!$C28</f>
        <v>0</v>
      </c>
      <c r="AE16" s="32">
        <f ca="1">SUMPRODUCT(ReactionRateK1!$F38:$V38*OFFSET(ReactionStoich!$E$5:$U$5,AE$2,0))*(TimeStep)*'Composition Moles'!$C28</f>
        <v>0</v>
      </c>
      <c r="AF16" s="32">
        <f ca="1">SUMPRODUCT(ReactionRateK1!$F38:$V38*OFFSET(ReactionStoich!$E$5:$U$5,AF$2,0))*(TimeStep)*'Composition Moles'!$C28</f>
        <v>0</v>
      </c>
      <c r="AG16" s="32">
        <f ca="1">SUMPRODUCT(ReactionRateK1!$F38:$V38*OFFSET(ReactionStoich!$E$5:$U$5,AG$2,0))*(TimeStep)*'Composition Moles'!$C28</f>
        <v>-4.5516130603926667E-2</v>
      </c>
      <c r="AH16" s="32">
        <f ca="1">SUMPRODUCT(ReactionRateK1!$F38:$V38*OFFSET(ReactionStoich!$E$5:$U$5,AH$2,0))*(TimeStep)*'Composition Moles'!$C28</f>
        <v>4.6824136056183301</v>
      </c>
      <c r="AI16" s="32">
        <f ca="1">SUMPRODUCT(ReactionRateK1!$F38:$V38*OFFSET(ReactionStoich!$E$5:$U$5,AI$2,0))*(TimeStep)*'Composition Moles'!$C28</f>
        <v>1.769185632491916</v>
      </c>
      <c r="AJ16" s="32">
        <f ca="1">SUMPRODUCT(ReactionRateK1!$F38:$V38*OFFSET(ReactionStoich!$E$5:$U$5,AJ$2,0))*(TimeStep)*'Composition Moles'!$C28</f>
        <v>1.6741458319226048</v>
      </c>
      <c r="AK16" s="32">
        <f ca="1">SUMPRODUCT(ReactionRateK1!$F38:$V38*OFFSET(ReactionStoich!$E$5:$U$5,AK$2,0))*(TimeStep)*'Composition Moles'!$C28</f>
        <v>0</v>
      </c>
      <c r="AL16" s="32">
        <f ca="1">SUMPRODUCT(ReactionRateK1!$F38:$V38*OFFSET(ReactionStoich!$E$5:$U$5,AL$2,0))*(TimeStep)*'Composition Moles'!$C28</f>
        <v>0</v>
      </c>
      <c r="AM16" s="32">
        <f ca="1">SUMPRODUCT(ReactionRateK1!$F38:$V38*OFFSET(ReactionStoich!$E$5:$U$5,AM$2,0))*(TimeStep)*'Composition Moles'!$C28</f>
        <v>0</v>
      </c>
      <c r="AN16" s="32">
        <f ca="1">SUMPRODUCT(ReactionRateK1!$F38:$V38*OFFSET(ReactionStoich!$E$5:$U$5,AN$2,0))*(TimeStep)*'Composition Moles'!$C28</f>
        <v>0</v>
      </c>
      <c r="AO16" s="32">
        <f ca="1">SUMPRODUCT(ReactionRateK1!$F38:$V38*OFFSET(ReactionStoich!$E$5:$U$5,AO$2,0))*(TimeStep)*'Composition Moles'!$C28</f>
        <v>-0.39986467117660407</v>
      </c>
      <c r="AP16" s="32">
        <f ca="1">SUMPRODUCT(ReactionRateK1!$F38:$V38*OFFSET(ReactionStoich!$E$5:$U$5,AP$2,0))*(TimeStep)*'Composition Moles'!$C28</f>
        <v>-0.98482994066551355</v>
      </c>
      <c r="AQ16" s="32">
        <f ca="1">SUMPRODUCT(ReactionRateK1!$F38:$V38*OFFSET(ReactionStoich!$E$5:$U$5,AQ$2,0))*(TimeStep)*'Composition Moles'!$C28</f>
        <v>0</v>
      </c>
      <c r="AR16" s="32">
        <f ca="1">SUMPRODUCT(ReactionRateK1!$F38:$V38*OFFSET(ReactionStoich!$E$5:$U$5,AR$2,0))*(TimeStep)*'Composition Moles'!$C28</f>
        <v>0</v>
      </c>
      <c r="AS16" s="32">
        <f ca="1">SUMPRODUCT(ReactionRateK1!$F38:$V38*OFFSET(ReactionStoich!$E$5:$U$5,AS$2,0))*(TimeStep)*'Composition Moles'!$C28</f>
        <v>-0.7046578162852134</v>
      </c>
      <c r="AT16" s="32">
        <f ca="1">SUMPRODUCT(ReactionRateK1!$F38:$V38*OFFSET(ReactionStoich!$E$5:$U$5,AT$2,0))*(TimeStep)*'Composition Moles'!$C28</f>
        <v>-0.7046578162852134</v>
      </c>
      <c r="AU16" s="32">
        <f ca="1">SUMPRODUCT(ReactionRateK1!$F38:$V38*OFFSET(ReactionStoich!$E$5:$U$5,AU$2,0))*(TimeStep)*'Composition Moles'!$C28</f>
        <v>-0.7046578162852134</v>
      </c>
      <c r="AV16" s="32">
        <f ca="1">SUMPRODUCT(ReactionRateK1!$F38:$V38*OFFSET(ReactionStoich!$E$5:$U$5,AV$2,0))*(TimeStep)*'Composition Moles'!$C28</f>
        <v>0</v>
      </c>
      <c r="AW16" s="32">
        <f ca="1">SUMPRODUCT(ReactionRateK1!$F38:$V38*OFFSET(ReactionStoich!$E$5:$U$5,AW$2,0))*(TimeStep)*'Composition Moles'!$C28</f>
        <v>0</v>
      </c>
      <c r="AX16" s="32">
        <f ca="1">SUMPRODUCT(ReactionRateK1!$F38:$V38*OFFSET(ReactionStoich!$E$5:$U$5,AX$2,0))*(TimeStep)*'Composition Moles'!$C28</f>
        <v>0</v>
      </c>
      <c r="AY16" s="32">
        <f ca="1">SUMPRODUCT(ReactionRateK1!$F38:$V38*OFFSET(ReactionStoich!$E$5:$U$5,AY$2,0))*(TimeStep)*'Composition Moles'!$C28</f>
        <v>0</v>
      </c>
      <c r="AZ16" s="32">
        <f ca="1">SUMPRODUCT(ReactionRateK1!$F38:$V38*OFFSET(ReactionStoich!$E$5:$U$5,AZ$2,0))*(TimeStep)*'Composition Moles'!$C28</f>
        <v>0</v>
      </c>
      <c r="BA16" s="32">
        <f ca="1">SUMPRODUCT(ReactionRateK1!$F38:$V38*OFFSET(ReactionStoich!$E$5:$U$5,BA$2,0))*(TimeStep)*'Composition Moles'!$C28</f>
        <v>0</v>
      </c>
      <c r="BB16" s="32">
        <f ca="1">SUMPRODUCT(ReactionRateK1!$F38:$V38*OFFSET(ReactionStoich!$E$5:$U$5,BB$2,0))*(TimeStep)*'Composition Moles'!$C28</f>
        <v>0</v>
      </c>
      <c r="BC16" s="32">
        <f ca="1">SUMPRODUCT(ReactionRateK1!$F38:$V38*OFFSET(ReactionStoich!$E$5:$U$5,BC$2,0))*(TimeStep)*'Composition Moles'!$C28</f>
        <v>0</v>
      </c>
      <c r="BD16" s="32">
        <f ca="1">SUMPRODUCT(ReactionRateK1!$F38:$V38*OFFSET(ReactionStoich!$E$5:$U$5,BD$2,0))*(TimeStep)*'Composition Moles'!$C28</f>
        <v>0</v>
      </c>
      <c r="BE16" s="32">
        <f ca="1">SUMPRODUCT(ReactionRateK1!$F38:$V38*OFFSET(ReactionStoich!$E$5:$U$5,BE$2,0))*(TimeStep)*'Composition Moles'!$C28</f>
        <v>0</v>
      </c>
      <c r="BF16" s="32">
        <f ca="1">SUMPRODUCT(ReactionRateK1!$F38:$V38*OFFSET(ReactionStoich!$E$5:$U$5,BF$2,0))*(TimeStep)*'Composition Moles'!$C28</f>
        <v>0</v>
      </c>
      <c r="BG16" s="32">
        <f ca="1">SUMPRODUCT(ReactionRateK1!$F38:$V38*OFFSET(ReactionStoich!$E$5:$U$5,BG$2,0))*(TimeStep)*'Composition Moles'!$C28</f>
        <v>0</v>
      </c>
      <c r="BH16" s="32">
        <f ca="1">SUMPRODUCT(ReactionRateK1!$F38:$V38*OFFSET(ReactionStoich!$E$5:$U$5,BH$2,0))*(TimeStep)*'Composition Moles'!$C28</f>
        <v>0</v>
      </c>
      <c r="BI16" s="32">
        <f ca="1">SUMPRODUCT(ReactionRateK1!$F38:$V38*OFFSET(ReactionStoich!$E$5:$U$5,BI$2,0))*(TimeStep)*'Composition Moles'!$C28</f>
        <v>0</v>
      </c>
      <c r="BJ16" s="32">
        <f ca="1">SUMPRODUCT(ReactionRateK1!$F38:$V38*OFFSET(ReactionStoich!$E$5:$U$5,BJ$2,0))*(TimeStep)*'Composition Moles'!$C28</f>
        <v>0</v>
      </c>
      <c r="BK16" s="32">
        <f ca="1">SUMPRODUCT(ReactionRateK1!$F38:$V38*OFFSET(ReactionStoich!$E$5:$U$5,BK$2,0))*(TimeStep)*'Composition Moles'!$C28</f>
        <v>0</v>
      </c>
      <c r="BL16" s="32">
        <f ca="1">SUMPRODUCT(ReactionRateK1!$F38:$V38*OFFSET(ReactionStoich!$E$5:$U$5,BL$2,0))*(TimeStep)*'Composition Moles'!$C28</f>
        <v>0</v>
      </c>
      <c r="BM16" s="32">
        <f ca="1">SUMPRODUCT(ReactionRateK1!$F38:$V38*OFFSET(ReactionStoich!$E$5:$U$5,BM$2,0))*(TimeStep)*'Composition Moles'!$C28</f>
        <v>0</v>
      </c>
      <c r="BN16" s="32">
        <f ca="1">SUMPRODUCT(ReactionRateK1!$F38:$V38*OFFSET(ReactionStoich!$E$5:$U$5,BN$2,0))*(TimeStep)*'Composition Moles'!$C28</f>
        <v>0</v>
      </c>
      <c r="BO16" s="32">
        <f ca="1">SUMPRODUCT(ReactionRateK1!$F38:$V38*OFFSET(ReactionStoich!$E$5:$U$5,BO$2,0))*(TimeStep)*'Composition Moles'!$C28</f>
        <v>0</v>
      </c>
      <c r="BP16" s="32">
        <f ca="1">SUMPRODUCT(ReactionRateK1!$F38:$V38*OFFSET(ReactionStoich!$E$5:$U$5,BP$2,0))*(TimeStep)*'Composition Moles'!$C28</f>
        <v>0</v>
      </c>
      <c r="BQ16" s="32">
        <f ca="1">SUMPRODUCT(ReactionRateK1!$F38:$V38*OFFSET(ReactionStoich!$E$5:$U$5,BQ$2,0))*(TimeStep)*'Composition Moles'!$C28</f>
        <v>0</v>
      </c>
      <c r="BR16" s="32">
        <f ca="1">SUMPRODUCT(ReactionRateK1!$F38:$V38*OFFSET(ReactionStoich!$E$5:$U$5,BR$2,0))*(TimeStep)*'Composition Moles'!$C28</f>
        <v>0</v>
      </c>
      <c r="BS16" s="32">
        <f ca="1">SUMPRODUCT(ReactionRateK1!$F38:$V38*OFFSET(ReactionStoich!$E$5:$U$5,BS$2,0))*(TimeStep)*'Composition Moles'!$C28</f>
        <v>0</v>
      </c>
      <c r="BT16" s="32">
        <f ca="1">SUMPRODUCT(ReactionRateK1!$F38:$V38*OFFSET(ReactionStoich!$E$5:$U$5,BT$2,0))*(TimeStep)*'Composition Moles'!$C28</f>
        <v>0</v>
      </c>
      <c r="BU16" s="32">
        <f ca="1">SUMPRODUCT(ReactionRateK1!$F38:$V38*OFFSET(ReactionStoich!$E$5:$U$5,BU$2,0))*(TimeStep)*'Composition Moles'!$C28</f>
        <v>0</v>
      </c>
      <c r="BV16" s="32">
        <f ca="1">SUMPRODUCT(ReactionRateK1!$F38:$V38*OFFSET(ReactionStoich!$E$5:$U$5,BV$2,0))*(TimeStep)*'Composition Moles'!$C28</f>
        <v>0</v>
      </c>
      <c r="BW16" s="32">
        <f ca="1">SUMPRODUCT(ReactionRateK1!$F38:$V38*OFFSET(ReactionStoich!$E$5:$U$5,BW$2,0))*(TimeStep)*'Composition Moles'!$C28</f>
        <v>0</v>
      </c>
    </row>
    <row r="17" spans="1:75">
      <c r="A17">
        <f>ReactionRateK1!A39</f>
        <v>0.35</v>
      </c>
      <c r="B17" s="20">
        <f t="shared" ca="1" si="5"/>
        <v>-53546.579110653911</v>
      </c>
      <c r="C17" s="20">
        <f ca="1">'Composition Moles'!BZ29</f>
        <v>143607.04617289634</v>
      </c>
      <c r="D17" s="26">
        <f t="shared" ca="1" si="6"/>
        <v>-0.3728687452159295</v>
      </c>
      <c r="F17" s="32">
        <f ca="1">SUMPRODUCT(ReactionRateK1!$F39:$V39*OFFSET(ReactionStoich!$E$5:$U$5,F$2,0))*(TimeStep)*'Composition Moles'!$C29</f>
        <v>-2.219217738267337</v>
      </c>
      <c r="G17" s="32">
        <f ca="1">SUMPRODUCT(ReactionRateK1!$F39:$V39*OFFSET(ReactionStoich!$E$5:$U$5,G$2,0))*(TimeStep)*'Composition Moles'!$C29</f>
        <v>0</v>
      </c>
      <c r="H17" s="32">
        <f ca="1">SUMPRODUCT(ReactionRateK1!$F39:$V39*OFFSET(ReactionStoich!$E$5:$U$5,H$2,0))*(TimeStep)*'Composition Moles'!$C29</f>
        <v>1.87494920818175</v>
      </c>
      <c r="I17" s="32">
        <f ca="1">SUMPRODUCT(ReactionRateK1!$F39:$V39*OFFSET(ReactionStoich!$E$5:$U$5,I$2,0))*(TimeStep)*'Composition Moles'!$C29</f>
        <v>0.344268530085587</v>
      </c>
      <c r="J17" s="32">
        <f ca="1">SUMPRODUCT(ReactionRateK1!$F39:$V39*OFFSET(ReactionStoich!$E$5:$U$5,J$2,0))*(TimeStep)*'Composition Moles'!$C29</f>
        <v>0</v>
      </c>
      <c r="K17" s="32">
        <f ca="1">SUMPRODUCT(ReactionRateK1!$F39:$V39*OFFSET(ReactionStoich!$E$5:$U$5,K$2,0))*(TimeStep)*'Composition Moles'!$C29</f>
        <v>0</v>
      </c>
      <c r="L17" s="32">
        <f ca="1">SUMPRODUCT(ReactionRateK1!$F39:$V39*OFFSET(ReactionStoich!$E$5:$U$5,L$2,0))*(TimeStep)*'Composition Moles'!$C29</f>
        <v>0</v>
      </c>
      <c r="M17" s="32">
        <f ca="1">SUMPRODUCT(ReactionRateK1!$F39:$V39*OFFSET(ReactionStoich!$E$5:$U$5,M$2,0))*(TimeStep)*'Composition Moles'!$C29</f>
        <v>0</v>
      </c>
      <c r="N17" s="32">
        <f ca="1">SUMPRODUCT(ReactionRateK1!$F39:$V39*OFFSET(ReactionStoich!$E$5:$U$5,N$2,0))*(TimeStep)*'Composition Moles'!$C29</f>
        <v>0</v>
      </c>
      <c r="O17" s="32">
        <f ca="1">SUMPRODUCT(ReactionRateK1!$F39:$V39*OFFSET(ReactionStoich!$E$5:$U$5,O$2,0))*(TimeStep)*'Composition Moles'!$C29</f>
        <v>0</v>
      </c>
      <c r="P17" s="32">
        <f ca="1">SUMPRODUCT(ReactionRateK1!$F39:$V39*OFFSET(ReactionStoich!$E$5:$U$5,P$2,0))*(TimeStep)*'Composition Moles'!$C29</f>
        <v>0</v>
      </c>
      <c r="Q17" s="32">
        <f ca="1">SUMPRODUCT(ReactionRateK1!$F39:$V39*OFFSET(ReactionStoich!$E$5:$U$5,Q$2,0))*(TimeStep)*'Composition Moles'!$C29</f>
        <v>0</v>
      </c>
      <c r="R17" s="32">
        <f ca="1">SUMPRODUCT(ReactionRateK1!$F39:$V39*OFFSET(ReactionStoich!$E$5:$U$5,R$2,0))*(TimeStep)*'Composition Moles'!$C29</f>
        <v>0</v>
      </c>
      <c r="S17" s="32">
        <f ca="1">SUMPRODUCT(ReactionRateK1!$F39:$V39*OFFSET(ReactionStoich!$E$5:$U$5,S$2,0))*(TimeStep)*'Composition Moles'!$C29</f>
        <v>6.2609411575177738</v>
      </c>
      <c r="T17" s="32">
        <f ca="1">SUMPRODUCT(ReactionRateK1!$F39:$V39*OFFSET(ReactionStoich!$E$5:$U$5,T$2,0))*(TimeStep)*'Composition Moles'!$C29</f>
        <v>0</v>
      </c>
      <c r="U17" s="32">
        <f ca="1">SUMPRODUCT(ReactionRateK1!$F39:$V39*OFFSET(ReactionStoich!$E$5:$U$5,U$2,0))*(TimeStep)*'Composition Moles'!$C29</f>
        <v>0</v>
      </c>
      <c r="V17" s="32">
        <f ca="1">SUMPRODUCT(ReactionRateK1!$F39:$V39*OFFSET(ReactionStoich!$E$5:$U$5,V$2,0))*(TimeStep)*'Composition Moles'!$C29</f>
        <v>0</v>
      </c>
      <c r="W17" s="32">
        <f ca="1">SUMPRODUCT(ReactionRateK1!$F39:$V39*OFFSET(ReactionStoich!$E$5:$U$5,W$2,0))*(TimeStep)*'Composition Moles'!$C29</f>
        <v>0</v>
      </c>
      <c r="X17" s="32">
        <f ca="1">SUMPRODUCT(ReactionRateK1!$F39:$V39*OFFSET(ReactionStoich!$E$5:$U$5,X$2,0))*(TimeStep)*'Composition Moles'!$C29</f>
        <v>0</v>
      </c>
      <c r="Y17" s="32">
        <f ca="1">SUMPRODUCT(ReactionRateK1!$F39:$V39*OFFSET(ReactionStoich!$E$5:$U$5,Y$2,0))*(TimeStep)*'Composition Moles'!$C29</f>
        <v>-11.091329946576062</v>
      </c>
      <c r="Z17" s="32">
        <f ca="1">SUMPRODUCT(ReactionRateK1!$F39:$V39*OFFSET(ReactionStoich!$E$5:$U$5,Z$2,0))*(TimeStep)*'Composition Moles'!$C29</f>
        <v>0</v>
      </c>
      <c r="AA17" s="32">
        <f ca="1">SUMPRODUCT(ReactionRateK1!$F39:$V39*OFFSET(ReactionStoich!$E$5:$U$5,AA$2,0))*(TimeStep)*'Composition Moles'!$C29</f>
        <v>0</v>
      </c>
      <c r="AB17" s="32">
        <f ca="1">SUMPRODUCT(ReactionRateK1!$F39:$V39*OFFSET(ReactionStoich!$E$5:$U$5,AB$2,0))*(TimeStep)*'Composition Moles'!$C29</f>
        <v>0</v>
      </c>
      <c r="AC17" s="32">
        <f ca="1">SUMPRODUCT(ReactionRateK1!$F39:$V39*OFFSET(ReactionStoich!$E$5:$U$5,AC$2,0))*(TimeStep)*'Composition Moles'!$C29</f>
        <v>0</v>
      </c>
      <c r="AD17" s="32">
        <f ca="1">SUMPRODUCT(ReactionRateK1!$F39:$V39*OFFSET(ReactionStoich!$E$5:$U$5,AD$2,0))*(TimeStep)*'Composition Moles'!$C29</f>
        <v>0</v>
      </c>
      <c r="AE17" s="32">
        <f ca="1">SUMPRODUCT(ReactionRateK1!$F39:$V39*OFFSET(ReactionStoich!$E$5:$U$5,AE$2,0))*(TimeStep)*'Composition Moles'!$C29</f>
        <v>0</v>
      </c>
      <c r="AF17" s="32">
        <f ca="1">SUMPRODUCT(ReactionRateK1!$F39:$V39*OFFSET(ReactionStoich!$E$5:$U$5,AF$2,0))*(TimeStep)*'Composition Moles'!$C29</f>
        <v>0</v>
      </c>
      <c r="AG17" s="32">
        <f ca="1">SUMPRODUCT(ReactionRateK1!$F39:$V39*OFFSET(ReactionStoich!$E$5:$U$5,AG$2,0))*(TimeStep)*'Composition Moles'!$C29</f>
        <v>0.24023104103988485</v>
      </c>
      <c r="AH17" s="32">
        <f ca="1">SUMPRODUCT(ReactionRateK1!$F39:$V39*OFFSET(ReactionStoich!$E$5:$U$5,AH$2,0))*(TimeStep)*'Composition Moles'!$C29</f>
        <v>4.5321560719426834</v>
      </c>
      <c r="AI17" s="32">
        <f ca="1">SUMPRODUCT(ReactionRateK1!$F39:$V39*OFFSET(ReactionStoich!$E$5:$U$5,AI$2,0))*(TimeStep)*'Composition Moles'!$C29</f>
        <v>1.7675292755270136</v>
      </c>
      <c r="AJ17" s="32">
        <f ca="1">SUMPRODUCT(ReactionRateK1!$F39:$V39*OFFSET(ReactionStoich!$E$5:$U$5,AJ$2,0))*(TimeStep)*'Composition Moles'!$C29</f>
        <v>1.6426240387094804</v>
      </c>
      <c r="AK17" s="32">
        <f ca="1">SUMPRODUCT(ReactionRateK1!$F39:$V39*OFFSET(ReactionStoich!$E$5:$U$5,AK$2,0))*(TimeStep)*'Composition Moles'!$C29</f>
        <v>0</v>
      </c>
      <c r="AL17" s="32">
        <f ca="1">SUMPRODUCT(ReactionRateK1!$F39:$V39*OFFSET(ReactionStoich!$E$5:$U$5,AL$2,0))*(TimeStep)*'Composition Moles'!$C29</f>
        <v>0</v>
      </c>
      <c r="AM17" s="32">
        <f ca="1">SUMPRODUCT(ReactionRateK1!$F39:$V39*OFFSET(ReactionStoich!$E$5:$U$5,AM$2,0))*(TimeStep)*'Composition Moles'!$C29</f>
        <v>0</v>
      </c>
      <c r="AN17" s="32">
        <f ca="1">SUMPRODUCT(ReactionRateK1!$F39:$V39*OFFSET(ReactionStoich!$E$5:$U$5,AN$2,0))*(TimeStep)*'Composition Moles'!$C29</f>
        <v>0</v>
      </c>
      <c r="AO17" s="32">
        <f ca="1">SUMPRODUCT(ReactionRateK1!$F39:$V39*OFFSET(ReactionStoich!$E$5:$U$5,AO$2,0))*(TimeStep)*'Composition Moles'!$C29</f>
        <v>-0.344268530085587</v>
      </c>
      <c r="AP17" s="32">
        <f ca="1">SUMPRODUCT(ReactionRateK1!$F39:$V39*OFFSET(ReactionStoich!$E$5:$U$5,AP$2,0))*(TimeStep)*'Composition Moles'!$C29</f>
        <v>-0.95437021691646073</v>
      </c>
      <c r="AQ17" s="32">
        <f ca="1">SUMPRODUCT(ReactionRateK1!$F39:$V39*OFFSET(ReactionStoich!$E$5:$U$5,AQ$2,0))*(TimeStep)*'Composition Moles'!$C29</f>
        <v>0</v>
      </c>
      <c r="AR17" s="32">
        <f ca="1">SUMPRODUCT(ReactionRateK1!$F39:$V39*OFFSET(ReactionStoich!$E$5:$U$5,AR$2,0))*(TimeStep)*'Composition Moles'!$C29</f>
        <v>0</v>
      </c>
      <c r="AS17" s="32">
        <f ca="1">SUMPRODUCT(ReactionRateK1!$F39:$V39*OFFSET(ReactionStoich!$E$5:$U$5,AS$2,0))*(TimeStep)*'Composition Moles'!$C29</f>
        <v>-0.68450429705290905</v>
      </c>
      <c r="AT17" s="32">
        <f ca="1">SUMPRODUCT(ReactionRateK1!$F39:$V39*OFFSET(ReactionStoich!$E$5:$U$5,AT$2,0))*(TimeStep)*'Composition Moles'!$C29</f>
        <v>-0.68450429705290905</v>
      </c>
      <c r="AU17" s="32">
        <f ca="1">SUMPRODUCT(ReactionRateK1!$F39:$V39*OFFSET(ReactionStoich!$E$5:$U$5,AU$2,0))*(TimeStep)*'Composition Moles'!$C29</f>
        <v>-0.68450429705290905</v>
      </c>
      <c r="AV17" s="32">
        <f ca="1">SUMPRODUCT(ReactionRateK1!$F39:$V39*OFFSET(ReactionStoich!$E$5:$U$5,AV$2,0))*(TimeStep)*'Composition Moles'!$C29</f>
        <v>0</v>
      </c>
      <c r="AW17" s="32">
        <f ca="1">SUMPRODUCT(ReactionRateK1!$F39:$V39*OFFSET(ReactionStoich!$E$5:$U$5,AW$2,0))*(TimeStep)*'Composition Moles'!$C29</f>
        <v>0</v>
      </c>
      <c r="AX17" s="32">
        <f ca="1">SUMPRODUCT(ReactionRateK1!$F39:$V39*OFFSET(ReactionStoich!$E$5:$U$5,AX$2,0))*(TimeStep)*'Composition Moles'!$C29</f>
        <v>0</v>
      </c>
      <c r="AY17" s="32">
        <f ca="1">SUMPRODUCT(ReactionRateK1!$F39:$V39*OFFSET(ReactionStoich!$E$5:$U$5,AY$2,0))*(TimeStep)*'Composition Moles'!$C29</f>
        <v>0</v>
      </c>
      <c r="AZ17" s="32">
        <f ca="1">SUMPRODUCT(ReactionRateK1!$F39:$V39*OFFSET(ReactionStoich!$E$5:$U$5,AZ$2,0))*(TimeStep)*'Composition Moles'!$C29</f>
        <v>0</v>
      </c>
      <c r="BA17" s="32">
        <f ca="1">SUMPRODUCT(ReactionRateK1!$F39:$V39*OFFSET(ReactionStoich!$E$5:$U$5,BA$2,0))*(TimeStep)*'Composition Moles'!$C29</f>
        <v>0</v>
      </c>
      <c r="BB17" s="32">
        <f ca="1">SUMPRODUCT(ReactionRateK1!$F39:$V39*OFFSET(ReactionStoich!$E$5:$U$5,BB$2,0))*(TimeStep)*'Composition Moles'!$C29</f>
        <v>0</v>
      </c>
      <c r="BC17" s="32">
        <f ca="1">SUMPRODUCT(ReactionRateK1!$F39:$V39*OFFSET(ReactionStoich!$E$5:$U$5,BC$2,0))*(TimeStep)*'Composition Moles'!$C29</f>
        <v>0</v>
      </c>
      <c r="BD17" s="32">
        <f ca="1">SUMPRODUCT(ReactionRateK1!$F39:$V39*OFFSET(ReactionStoich!$E$5:$U$5,BD$2,0))*(TimeStep)*'Composition Moles'!$C29</f>
        <v>0</v>
      </c>
      <c r="BE17" s="32">
        <f ca="1">SUMPRODUCT(ReactionRateK1!$F39:$V39*OFFSET(ReactionStoich!$E$5:$U$5,BE$2,0))*(TimeStep)*'Composition Moles'!$C29</f>
        <v>0</v>
      </c>
      <c r="BF17" s="32">
        <f ca="1">SUMPRODUCT(ReactionRateK1!$F39:$V39*OFFSET(ReactionStoich!$E$5:$U$5,BF$2,0))*(TimeStep)*'Composition Moles'!$C29</f>
        <v>0</v>
      </c>
      <c r="BG17" s="32">
        <f ca="1">SUMPRODUCT(ReactionRateK1!$F39:$V39*OFFSET(ReactionStoich!$E$5:$U$5,BG$2,0))*(TimeStep)*'Composition Moles'!$C29</f>
        <v>0</v>
      </c>
      <c r="BH17" s="32">
        <f ca="1">SUMPRODUCT(ReactionRateK1!$F39:$V39*OFFSET(ReactionStoich!$E$5:$U$5,BH$2,0))*(TimeStep)*'Composition Moles'!$C29</f>
        <v>0</v>
      </c>
      <c r="BI17" s="32">
        <f ca="1">SUMPRODUCT(ReactionRateK1!$F39:$V39*OFFSET(ReactionStoich!$E$5:$U$5,BI$2,0))*(TimeStep)*'Composition Moles'!$C29</f>
        <v>0</v>
      </c>
      <c r="BJ17" s="32">
        <f ca="1">SUMPRODUCT(ReactionRateK1!$F39:$V39*OFFSET(ReactionStoich!$E$5:$U$5,BJ$2,0))*(TimeStep)*'Composition Moles'!$C29</f>
        <v>0</v>
      </c>
      <c r="BK17" s="32">
        <f ca="1">SUMPRODUCT(ReactionRateK1!$F39:$V39*OFFSET(ReactionStoich!$E$5:$U$5,BK$2,0))*(TimeStep)*'Composition Moles'!$C29</f>
        <v>0</v>
      </c>
      <c r="BL17" s="32">
        <f ca="1">SUMPRODUCT(ReactionRateK1!$F39:$V39*OFFSET(ReactionStoich!$E$5:$U$5,BL$2,0))*(TimeStep)*'Composition Moles'!$C29</f>
        <v>0</v>
      </c>
      <c r="BM17" s="32">
        <f ca="1">SUMPRODUCT(ReactionRateK1!$F39:$V39*OFFSET(ReactionStoich!$E$5:$U$5,BM$2,0))*(TimeStep)*'Composition Moles'!$C29</f>
        <v>0</v>
      </c>
      <c r="BN17" s="32">
        <f ca="1">SUMPRODUCT(ReactionRateK1!$F39:$V39*OFFSET(ReactionStoich!$E$5:$U$5,BN$2,0))*(TimeStep)*'Composition Moles'!$C29</f>
        <v>0</v>
      </c>
      <c r="BO17" s="32">
        <f ca="1">SUMPRODUCT(ReactionRateK1!$F39:$V39*OFFSET(ReactionStoich!$E$5:$U$5,BO$2,0))*(TimeStep)*'Composition Moles'!$C29</f>
        <v>0</v>
      </c>
      <c r="BP17" s="32">
        <f ca="1">SUMPRODUCT(ReactionRateK1!$F39:$V39*OFFSET(ReactionStoich!$E$5:$U$5,BP$2,0))*(TimeStep)*'Composition Moles'!$C29</f>
        <v>0</v>
      </c>
      <c r="BQ17" s="32">
        <f ca="1">SUMPRODUCT(ReactionRateK1!$F39:$V39*OFFSET(ReactionStoich!$E$5:$U$5,BQ$2,0))*(TimeStep)*'Composition Moles'!$C29</f>
        <v>0</v>
      </c>
      <c r="BR17" s="32">
        <f ca="1">SUMPRODUCT(ReactionRateK1!$F39:$V39*OFFSET(ReactionStoich!$E$5:$U$5,BR$2,0))*(TimeStep)*'Composition Moles'!$C29</f>
        <v>0</v>
      </c>
      <c r="BS17" s="32">
        <f ca="1">SUMPRODUCT(ReactionRateK1!$F39:$V39*OFFSET(ReactionStoich!$E$5:$U$5,BS$2,0))*(TimeStep)*'Composition Moles'!$C29</f>
        <v>0</v>
      </c>
      <c r="BT17" s="32">
        <f ca="1">SUMPRODUCT(ReactionRateK1!$F39:$V39*OFFSET(ReactionStoich!$E$5:$U$5,BT$2,0))*(TimeStep)*'Composition Moles'!$C29</f>
        <v>0</v>
      </c>
      <c r="BU17" s="32">
        <f ca="1">SUMPRODUCT(ReactionRateK1!$F39:$V39*OFFSET(ReactionStoich!$E$5:$U$5,BU$2,0))*(TimeStep)*'Composition Moles'!$C29</f>
        <v>0</v>
      </c>
      <c r="BV17" s="32">
        <f ca="1">SUMPRODUCT(ReactionRateK1!$F39:$V39*OFFSET(ReactionStoich!$E$5:$U$5,BV$2,0))*(TimeStep)*'Composition Moles'!$C29</f>
        <v>0</v>
      </c>
      <c r="BW17" s="32">
        <f ca="1">SUMPRODUCT(ReactionRateK1!$F39:$V39*OFFSET(ReactionStoich!$E$5:$U$5,BW$2,0))*(TimeStep)*'Composition Moles'!$C29</f>
        <v>0</v>
      </c>
    </row>
    <row r="18" spans="1:75">
      <c r="A18">
        <f>ReactionRateK1!A40</f>
        <v>0.39999999999999997</v>
      </c>
      <c r="B18" s="20">
        <f t="shared" ca="1" si="5"/>
        <v>-46994.21765017142</v>
      </c>
      <c r="C18" s="20">
        <f ca="1">'Composition Moles'!BZ30</f>
        <v>143607.00938102711</v>
      </c>
      <c r="D18" s="26">
        <f t="shared" ca="1" si="6"/>
        <v>-0.32724180980249662</v>
      </c>
      <c r="F18" s="32">
        <f ca="1">SUMPRODUCT(ReactionRateK1!$F40:$V40*OFFSET(ReactionStoich!$E$5:$U$5,F$2,0))*(TimeStep)*'Composition Moles'!$C30</f>
        <v>-2.0633725578011579</v>
      </c>
      <c r="G18" s="32">
        <f ca="1">SUMPRODUCT(ReactionRateK1!$F40:$V40*OFFSET(ReactionStoich!$E$5:$U$5,G$2,0))*(TimeStep)*'Composition Moles'!$C30</f>
        <v>0</v>
      </c>
      <c r="H18" s="32">
        <f ca="1">SUMPRODUCT(ReactionRateK1!$F40:$V40*OFFSET(ReactionStoich!$E$5:$U$5,H$2,0))*(TimeStep)*'Composition Moles'!$C30</f>
        <v>1.7659691149442156</v>
      </c>
      <c r="I18" s="32">
        <f ca="1">SUMPRODUCT(ReactionRateK1!$F40:$V40*OFFSET(ReactionStoich!$E$5:$U$5,I$2,0))*(TimeStep)*'Composition Moles'!$C30</f>
        <v>0.29740344285694231</v>
      </c>
      <c r="J18" s="32">
        <f ca="1">SUMPRODUCT(ReactionRateK1!$F40:$V40*OFFSET(ReactionStoich!$E$5:$U$5,J$2,0))*(TimeStep)*'Composition Moles'!$C30</f>
        <v>0</v>
      </c>
      <c r="K18" s="32">
        <f ca="1">SUMPRODUCT(ReactionRateK1!$F40:$V40*OFFSET(ReactionStoich!$E$5:$U$5,K$2,0))*(TimeStep)*'Composition Moles'!$C30</f>
        <v>0</v>
      </c>
      <c r="L18" s="32">
        <f ca="1">SUMPRODUCT(ReactionRateK1!$F40:$V40*OFFSET(ReactionStoich!$E$5:$U$5,L$2,0))*(TimeStep)*'Composition Moles'!$C30</f>
        <v>0</v>
      </c>
      <c r="M18" s="32">
        <f ca="1">SUMPRODUCT(ReactionRateK1!$F40:$V40*OFFSET(ReactionStoich!$E$5:$U$5,M$2,0))*(TimeStep)*'Composition Moles'!$C30</f>
        <v>0</v>
      </c>
      <c r="N18" s="32">
        <f ca="1">SUMPRODUCT(ReactionRateK1!$F40:$V40*OFFSET(ReactionStoich!$E$5:$U$5,N$2,0))*(TimeStep)*'Composition Moles'!$C30</f>
        <v>0</v>
      </c>
      <c r="O18" s="32">
        <f ca="1">SUMPRODUCT(ReactionRateK1!$F40:$V40*OFFSET(ReactionStoich!$E$5:$U$5,O$2,0))*(TimeStep)*'Composition Moles'!$C30</f>
        <v>0</v>
      </c>
      <c r="P18" s="32">
        <f ca="1">SUMPRODUCT(ReactionRateK1!$F40:$V40*OFFSET(ReactionStoich!$E$5:$U$5,P$2,0))*(TimeStep)*'Composition Moles'!$C30</f>
        <v>0</v>
      </c>
      <c r="Q18" s="32">
        <f ca="1">SUMPRODUCT(ReactionRateK1!$F40:$V40*OFFSET(ReactionStoich!$E$5:$U$5,Q$2,0))*(TimeStep)*'Composition Moles'!$C30</f>
        <v>0</v>
      </c>
      <c r="R18" s="32">
        <f ca="1">SUMPRODUCT(ReactionRateK1!$F40:$V40*OFFSET(ReactionStoich!$E$5:$U$5,R$2,0))*(TimeStep)*'Composition Moles'!$C30</f>
        <v>0</v>
      </c>
      <c r="S18" s="32">
        <f ca="1">SUMPRODUCT(ReactionRateK1!$F40:$V40*OFFSET(ReactionStoich!$E$5:$U$5,S$2,0))*(TimeStep)*'Composition Moles'!$C30</f>
        <v>6.2080400643336029</v>
      </c>
      <c r="T18" s="32">
        <f ca="1">SUMPRODUCT(ReactionRateK1!$F40:$V40*OFFSET(ReactionStoich!$E$5:$U$5,T$2,0))*(TimeStep)*'Composition Moles'!$C30</f>
        <v>0</v>
      </c>
      <c r="U18" s="32">
        <f ca="1">SUMPRODUCT(ReactionRateK1!$F40:$V40*OFFSET(ReactionStoich!$E$5:$U$5,U$2,0))*(TimeStep)*'Composition Moles'!$C30</f>
        <v>0</v>
      </c>
      <c r="V18" s="32">
        <f ca="1">SUMPRODUCT(ReactionRateK1!$F40:$V40*OFFSET(ReactionStoich!$E$5:$U$5,V$2,0))*(TimeStep)*'Composition Moles'!$C30</f>
        <v>0</v>
      </c>
      <c r="W18" s="32">
        <f ca="1">SUMPRODUCT(ReactionRateK1!$F40:$V40*OFFSET(ReactionStoich!$E$5:$U$5,W$2,0))*(TimeStep)*'Composition Moles'!$C30</f>
        <v>0</v>
      </c>
      <c r="X18" s="32">
        <f ca="1">SUMPRODUCT(ReactionRateK1!$F40:$V40*OFFSET(ReactionStoich!$E$5:$U$5,X$2,0))*(TimeStep)*'Composition Moles'!$C30</f>
        <v>0</v>
      </c>
      <c r="Y18" s="32">
        <f ca="1">SUMPRODUCT(ReactionRateK1!$F40:$V40*OFFSET(ReactionStoich!$E$5:$U$5,Y$2,0))*(TimeStep)*'Composition Moles'!$C30</f>
        <v>-11.208951707449472</v>
      </c>
      <c r="Z18" s="32">
        <f ca="1">SUMPRODUCT(ReactionRateK1!$F40:$V40*OFFSET(ReactionStoich!$E$5:$U$5,Z$2,0))*(TimeStep)*'Composition Moles'!$C30</f>
        <v>0</v>
      </c>
      <c r="AA18" s="32">
        <f ca="1">SUMPRODUCT(ReactionRateK1!$F40:$V40*OFFSET(ReactionStoich!$E$5:$U$5,AA$2,0))*(TimeStep)*'Composition Moles'!$C30</f>
        <v>0</v>
      </c>
      <c r="AB18" s="32">
        <f ca="1">SUMPRODUCT(ReactionRateK1!$F40:$V40*OFFSET(ReactionStoich!$E$5:$U$5,AB$2,0))*(TimeStep)*'Composition Moles'!$C30</f>
        <v>0</v>
      </c>
      <c r="AC18" s="32">
        <f ca="1">SUMPRODUCT(ReactionRateK1!$F40:$V40*OFFSET(ReactionStoich!$E$5:$U$5,AC$2,0))*(TimeStep)*'Composition Moles'!$C30</f>
        <v>0</v>
      </c>
      <c r="AD18" s="32">
        <f ca="1">SUMPRODUCT(ReactionRateK1!$F40:$V40*OFFSET(ReactionStoich!$E$5:$U$5,AD$2,0))*(TimeStep)*'Composition Moles'!$C30</f>
        <v>0</v>
      </c>
      <c r="AE18" s="32">
        <f ca="1">SUMPRODUCT(ReactionRateK1!$F40:$V40*OFFSET(ReactionStoich!$E$5:$U$5,AE$2,0))*(TimeStep)*'Composition Moles'!$C30</f>
        <v>0</v>
      </c>
      <c r="AF18" s="32">
        <f ca="1">SUMPRODUCT(ReactionRateK1!$F40:$V40*OFFSET(ReactionStoich!$E$5:$U$5,AF$2,0))*(TimeStep)*'Composition Moles'!$C30</f>
        <v>0</v>
      </c>
      <c r="AG18" s="32">
        <f ca="1">SUMPRODUCT(ReactionRateK1!$F40:$V40*OFFSET(ReactionStoich!$E$5:$U$5,AG$2,0))*(TimeStep)*'Composition Moles'!$C30</f>
        <v>0.4587326806400519</v>
      </c>
      <c r="AH18" s="32">
        <f ca="1">SUMPRODUCT(ReactionRateK1!$F40:$V40*OFFSET(ReactionStoich!$E$5:$U$5,AH$2,0))*(TimeStep)*'Composition Moles'!$C30</f>
        <v>4.3804659318883648</v>
      </c>
      <c r="AI18" s="32">
        <f ca="1">SUMPRODUCT(ReactionRateK1!$F40:$V40*OFFSET(ReactionStoich!$E$5:$U$5,AI$2,0))*(TimeStep)*'Composition Moles'!$C30</f>
        <v>1.7682140670261846</v>
      </c>
      <c r="AJ18" s="32">
        <f ca="1">SUMPRODUCT(ReactionRateK1!$F40:$V40*OFFSET(ReactionStoich!$E$5:$U$5,AJ$2,0))*(TimeStep)*'Composition Moles'!$C30</f>
        <v>1.6105191008027924</v>
      </c>
      <c r="AK18" s="32">
        <f ca="1">SUMPRODUCT(ReactionRateK1!$F40:$V40*OFFSET(ReactionStoich!$E$5:$U$5,AK$2,0))*(TimeStep)*'Composition Moles'!$C30</f>
        <v>0</v>
      </c>
      <c r="AL18" s="32">
        <f ca="1">SUMPRODUCT(ReactionRateK1!$F40:$V40*OFFSET(ReactionStoich!$E$5:$U$5,AL$2,0))*(TimeStep)*'Composition Moles'!$C30</f>
        <v>0</v>
      </c>
      <c r="AM18" s="32">
        <f ca="1">SUMPRODUCT(ReactionRateK1!$F40:$V40*OFFSET(ReactionStoich!$E$5:$U$5,AM$2,0))*(TimeStep)*'Composition Moles'!$C30</f>
        <v>0</v>
      </c>
      <c r="AN18" s="32">
        <f ca="1">SUMPRODUCT(ReactionRateK1!$F40:$V40*OFFSET(ReactionStoich!$E$5:$U$5,AN$2,0))*(TimeStep)*'Composition Moles'!$C30</f>
        <v>0</v>
      </c>
      <c r="AO18" s="32">
        <f ca="1">SUMPRODUCT(ReactionRateK1!$F40:$V40*OFFSET(ReactionStoich!$E$5:$U$5,AO$2,0))*(TimeStep)*'Composition Moles'!$C30</f>
        <v>-0.29740344285694231</v>
      </c>
      <c r="AP18" s="32">
        <f ca="1">SUMPRODUCT(ReactionRateK1!$F40:$V40*OFFSET(ReactionStoich!$E$5:$U$5,AP$2,0))*(TimeStep)*'Composition Moles'!$C30</f>
        <v>-0.92514601671109231</v>
      </c>
      <c r="AQ18" s="32">
        <f ca="1">SUMPRODUCT(ReactionRateK1!$F40:$V40*OFFSET(ReactionStoich!$E$5:$U$5,AQ$2,0))*(TimeStep)*'Composition Moles'!$C30</f>
        <v>0</v>
      </c>
      <c r="AR18" s="32">
        <f ca="1">SUMPRODUCT(ReactionRateK1!$F40:$V40*OFFSET(ReactionStoich!$E$5:$U$5,AR$2,0))*(TimeStep)*'Composition Moles'!$C30</f>
        <v>0</v>
      </c>
      <c r="AS18" s="32">
        <f ca="1">SUMPRODUCT(ReactionRateK1!$F40:$V40*OFFSET(ReactionStoich!$E$5:$U$5,AS$2,0))*(TimeStep)*'Composition Moles'!$C30</f>
        <v>-0.66482355922449665</v>
      </c>
      <c r="AT18" s="32">
        <f ca="1">SUMPRODUCT(ReactionRateK1!$F40:$V40*OFFSET(ReactionStoich!$E$5:$U$5,AT$2,0))*(TimeStep)*'Composition Moles'!$C30</f>
        <v>-0.66482355922449665</v>
      </c>
      <c r="AU18" s="32">
        <f ca="1">SUMPRODUCT(ReactionRateK1!$F40:$V40*OFFSET(ReactionStoich!$E$5:$U$5,AU$2,0))*(TimeStep)*'Composition Moles'!$C30</f>
        <v>-0.66482355922449665</v>
      </c>
      <c r="AV18" s="32">
        <f ca="1">SUMPRODUCT(ReactionRateK1!$F40:$V40*OFFSET(ReactionStoich!$E$5:$U$5,AV$2,0))*(TimeStep)*'Composition Moles'!$C30</f>
        <v>0</v>
      </c>
      <c r="AW18" s="32">
        <f ca="1">SUMPRODUCT(ReactionRateK1!$F40:$V40*OFFSET(ReactionStoich!$E$5:$U$5,AW$2,0))*(TimeStep)*'Composition Moles'!$C30</f>
        <v>0</v>
      </c>
      <c r="AX18" s="32">
        <f ca="1">SUMPRODUCT(ReactionRateK1!$F40:$V40*OFFSET(ReactionStoich!$E$5:$U$5,AX$2,0))*(TimeStep)*'Composition Moles'!$C30</f>
        <v>0</v>
      </c>
      <c r="AY18" s="32">
        <f ca="1">SUMPRODUCT(ReactionRateK1!$F40:$V40*OFFSET(ReactionStoich!$E$5:$U$5,AY$2,0))*(TimeStep)*'Composition Moles'!$C30</f>
        <v>0</v>
      </c>
      <c r="AZ18" s="32">
        <f ca="1">SUMPRODUCT(ReactionRateK1!$F40:$V40*OFFSET(ReactionStoich!$E$5:$U$5,AZ$2,0))*(TimeStep)*'Composition Moles'!$C30</f>
        <v>0</v>
      </c>
      <c r="BA18" s="32">
        <f ca="1">SUMPRODUCT(ReactionRateK1!$F40:$V40*OFFSET(ReactionStoich!$E$5:$U$5,BA$2,0))*(TimeStep)*'Composition Moles'!$C30</f>
        <v>0</v>
      </c>
      <c r="BB18" s="32">
        <f ca="1">SUMPRODUCT(ReactionRateK1!$F40:$V40*OFFSET(ReactionStoich!$E$5:$U$5,BB$2,0))*(TimeStep)*'Composition Moles'!$C30</f>
        <v>0</v>
      </c>
      <c r="BC18" s="32">
        <f ca="1">SUMPRODUCT(ReactionRateK1!$F40:$V40*OFFSET(ReactionStoich!$E$5:$U$5,BC$2,0))*(TimeStep)*'Composition Moles'!$C30</f>
        <v>0</v>
      </c>
      <c r="BD18" s="32">
        <f ca="1">SUMPRODUCT(ReactionRateK1!$F40:$V40*OFFSET(ReactionStoich!$E$5:$U$5,BD$2,0))*(TimeStep)*'Composition Moles'!$C30</f>
        <v>0</v>
      </c>
      <c r="BE18" s="32">
        <f ca="1">SUMPRODUCT(ReactionRateK1!$F40:$V40*OFFSET(ReactionStoich!$E$5:$U$5,BE$2,0))*(TimeStep)*'Composition Moles'!$C30</f>
        <v>0</v>
      </c>
      <c r="BF18" s="32">
        <f ca="1">SUMPRODUCT(ReactionRateK1!$F40:$V40*OFFSET(ReactionStoich!$E$5:$U$5,BF$2,0))*(TimeStep)*'Composition Moles'!$C30</f>
        <v>0</v>
      </c>
      <c r="BG18" s="32">
        <f ca="1">SUMPRODUCT(ReactionRateK1!$F40:$V40*OFFSET(ReactionStoich!$E$5:$U$5,BG$2,0))*(TimeStep)*'Composition Moles'!$C30</f>
        <v>0</v>
      </c>
      <c r="BH18" s="32">
        <f ca="1">SUMPRODUCT(ReactionRateK1!$F40:$V40*OFFSET(ReactionStoich!$E$5:$U$5,BH$2,0))*(TimeStep)*'Composition Moles'!$C30</f>
        <v>0</v>
      </c>
      <c r="BI18" s="32">
        <f ca="1">SUMPRODUCT(ReactionRateK1!$F40:$V40*OFFSET(ReactionStoich!$E$5:$U$5,BI$2,0))*(TimeStep)*'Composition Moles'!$C30</f>
        <v>0</v>
      </c>
      <c r="BJ18" s="32">
        <f ca="1">SUMPRODUCT(ReactionRateK1!$F40:$V40*OFFSET(ReactionStoich!$E$5:$U$5,BJ$2,0))*(TimeStep)*'Composition Moles'!$C30</f>
        <v>0</v>
      </c>
      <c r="BK18" s="32">
        <f ca="1">SUMPRODUCT(ReactionRateK1!$F40:$V40*OFFSET(ReactionStoich!$E$5:$U$5,BK$2,0))*(TimeStep)*'Composition Moles'!$C30</f>
        <v>0</v>
      </c>
      <c r="BL18" s="32">
        <f ca="1">SUMPRODUCT(ReactionRateK1!$F40:$V40*OFFSET(ReactionStoich!$E$5:$U$5,BL$2,0))*(TimeStep)*'Composition Moles'!$C30</f>
        <v>0</v>
      </c>
      <c r="BM18" s="32">
        <f ca="1">SUMPRODUCT(ReactionRateK1!$F40:$V40*OFFSET(ReactionStoich!$E$5:$U$5,BM$2,0))*(TimeStep)*'Composition Moles'!$C30</f>
        <v>0</v>
      </c>
      <c r="BN18" s="32">
        <f ca="1">SUMPRODUCT(ReactionRateK1!$F40:$V40*OFFSET(ReactionStoich!$E$5:$U$5,BN$2,0))*(TimeStep)*'Composition Moles'!$C30</f>
        <v>0</v>
      </c>
      <c r="BO18" s="32">
        <f ca="1">SUMPRODUCT(ReactionRateK1!$F40:$V40*OFFSET(ReactionStoich!$E$5:$U$5,BO$2,0))*(TimeStep)*'Composition Moles'!$C30</f>
        <v>0</v>
      </c>
      <c r="BP18" s="32">
        <f ca="1">SUMPRODUCT(ReactionRateK1!$F40:$V40*OFFSET(ReactionStoich!$E$5:$U$5,BP$2,0))*(TimeStep)*'Composition Moles'!$C30</f>
        <v>0</v>
      </c>
      <c r="BQ18" s="32">
        <f ca="1">SUMPRODUCT(ReactionRateK1!$F40:$V40*OFFSET(ReactionStoich!$E$5:$U$5,BQ$2,0))*(TimeStep)*'Composition Moles'!$C30</f>
        <v>0</v>
      </c>
      <c r="BR18" s="32">
        <f ca="1">SUMPRODUCT(ReactionRateK1!$F40:$V40*OFFSET(ReactionStoich!$E$5:$U$5,BR$2,0))*(TimeStep)*'Composition Moles'!$C30</f>
        <v>0</v>
      </c>
      <c r="BS18" s="32">
        <f ca="1">SUMPRODUCT(ReactionRateK1!$F40:$V40*OFFSET(ReactionStoich!$E$5:$U$5,BS$2,0))*(TimeStep)*'Composition Moles'!$C30</f>
        <v>0</v>
      </c>
      <c r="BT18" s="32">
        <f ca="1">SUMPRODUCT(ReactionRateK1!$F40:$V40*OFFSET(ReactionStoich!$E$5:$U$5,BT$2,0))*(TimeStep)*'Composition Moles'!$C30</f>
        <v>0</v>
      </c>
      <c r="BU18" s="32">
        <f ca="1">SUMPRODUCT(ReactionRateK1!$F40:$V40*OFFSET(ReactionStoich!$E$5:$U$5,BU$2,0))*(TimeStep)*'Composition Moles'!$C30</f>
        <v>0</v>
      </c>
      <c r="BV18" s="32">
        <f ca="1">SUMPRODUCT(ReactionRateK1!$F40:$V40*OFFSET(ReactionStoich!$E$5:$U$5,BV$2,0))*(TimeStep)*'Composition Moles'!$C30</f>
        <v>0</v>
      </c>
      <c r="BW18" s="32">
        <f ca="1">SUMPRODUCT(ReactionRateK1!$F40:$V40*OFFSET(ReactionStoich!$E$5:$U$5,BW$2,0))*(TimeStep)*'Composition Moles'!$C30</f>
        <v>0</v>
      </c>
    </row>
    <row r="19" spans="1:75">
      <c r="A19">
        <f>ReactionRateK1!A41</f>
        <v>0.44999999999999996</v>
      </c>
      <c r="B19" s="20">
        <f t="shared" ca="1" si="5"/>
        <v>-41727.044263338619</v>
      </c>
      <c r="C19" s="20">
        <f ca="1">'Composition Moles'!BZ31</f>
        <v>143609.21311245387</v>
      </c>
      <c r="D19" s="26">
        <f t="shared" ca="1" si="6"/>
        <v>-0.29055966089490415</v>
      </c>
      <c r="F19" s="32">
        <f ca="1">SUMPRODUCT(ReactionRateK1!$F41:$V41*OFFSET(ReactionStoich!$E$5:$U$5,F$2,0))*(TimeStep)*'Composition Moles'!$C31</f>
        <v>-1.9215938759565472</v>
      </c>
      <c r="G19" s="32">
        <f ca="1">SUMPRODUCT(ReactionRateK1!$F41:$V41*OFFSET(ReactionStoich!$E$5:$U$5,G$2,0))*(TimeStep)*'Composition Moles'!$C31</f>
        <v>0</v>
      </c>
      <c r="H19" s="32">
        <f ca="1">SUMPRODUCT(ReactionRateK1!$F41:$V41*OFFSET(ReactionStoich!$E$5:$U$5,H$2,0))*(TimeStep)*'Composition Moles'!$C31</f>
        <v>1.6638719578819601</v>
      </c>
      <c r="I19" s="32">
        <f ca="1">SUMPRODUCT(ReactionRateK1!$F41:$V41*OFFSET(ReactionStoich!$E$5:$U$5,I$2,0))*(TimeStep)*'Composition Moles'!$C31</f>
        <v>0.25772191807458733</v>
      </c>
      <c r="J19" s="32">
        <f ca="1">SUMPRODUCT(ReactionRateK1!$F41:$V41*OFFSET(ReactionStoich!$E$5:$U$5,J$2,0))*(TimeStep)*'Composition Moles'!$C31</f>
        <v>0</v>
      </c>
      <c r="K19" s="32">
        <f ca="1">SUMPRODUCT(ReactionRateK1!$F41:$V41*OFFSET(ReactionStoich!$E$5:$U$5,K$2,0))*(TimeStep)*'Composition Moles'!$C31</f>
        <v>0</v>
      </c>
      <c r="L19" s="32">
        <f ca="1">SUMPRODUCT(ReactionRateK1!$F41:$V41*OFFSET(ReactionStoich!$E$5:$U$5,L$2,0))*(TimeStep)*'Composition Moles'!$C31</f>
        <v>0</v>
      </c>
      <c r="M19" s="32">
        <f ca="1">SUMPRODUCT(ReactionRateK1!$F41:$V41*OFFSET(ReactionStoich!$E$5:$U$5,M$2,0))*(TimeStep)*'Composition Moles'!$C31</f>
        <v>0</v>
      </c>
      <c r="N19" s="32">
        <f ca="1">SUMPRODUCT(ReactionRateK1!$F41:$V41*OFFSET(ReactionStoich!$E$5:$U$5,N$2,0))*(TimeStep)*'Composition Moles'!$C31</f>
        <v>0</v>
      </c>
      <c r="O19" s="32">
        <f ca="1">SUMPRODUCT(ReactionRateK1!$F41:$V41*OFFSET(ReactionStoich!$E$5:$U$5,O$2,0))*(TimeStep)*'Composition Moles'!$C31</f>
        <v>0</v>
      </c>
      <c r="P19" s="32">
        <f ca="1">SUMPRODUCT(ReactionRateK1!$F41:$V41*OFFSET(ReactionStoich!$E$5:$U$5,P$2,0))*(TimeStep)*'Composition Moles'!$C31</f>
        <v>0</v>
      </c>
      <c r="Q19" s="32">
        <f ca="1">SUMPRODUCT(ReactionRateK1!$F41:$V41*OFFSET(ReactionStoich!$E$5:$U$5,Q$2,0))*(TimeStep)*'Composition Moles'!$C31</f>
        <v>0</v>
      </c>
      <c r="R19" s="32">
        <f ca="1">SUMPRODUCT(ReactionRateK1!$F41:$V41*OFFSET(ReactionStoich!$E$5:$U$5,R$2,0))*(TimeStep)*'Composition Moles'!$C31</f>
        <v>0</v>
      </c>
      <c r="S19" s="32">
        <f ca="1">SUMPRODUCT(ReactionRateK1!$F41:$V41*OFFSET(ReactionStoich!$E$5:$U$5,S$2,0))*(TimeStep)*'Composition Moles'!$C31</f>
        <v>6.0995134118628842</v>
      </c>
      <c r="T19" s="32">
        <f ca="1">SUMPRODUCT(ReactionRateK1!$F41:$V41*OFFSET(ReactionStoich!$E$5:$U$5,T$2,0))*(TimeStep)*'Composition Moles'!$C31</f>
        <v>0</v>
      </c>
      <c r="U19" s="32">
        <f ca="1">SUMPRODUCT(ReactionRateK1!$F41:$V41*OFFSET(ReactionStoich!$E$5:$U$5,U$2,0))*(TimeStep)*'Composition Moles'!$C31</f>
        <v>0</v>
      </c>
      <c r="V19" s="32">
        <f ca="1">SUMPRODUCT(ReactionRateK1!$F41:$V41*OFFSET(ReactionStoich!$E$5:$U$5,V$2,0))*(TimeStep)*'Composition Moles'!$C31</f>
        <v>0</v>
      </c>
      <c r="W19" s="32">
        <f ca="1">SUMPRODUCT(ReactionRateK1!$F41:$V41*OFFSET(ReactionStoich!$E$5:$U$5,W$2,0))*(TimeStep)*'Composition Moles'!$C31</f>
        <v>0</v>
      </c>
      <c r="X19" s="32">
        <f ca="1">SUMPRODUCT(ReactionRateK1!$F41:$V41*OFFSET(ReactionStoich!$E$5:$U$5,X$2,0))*(TimeStep)*'Composition Moles'!$C31</f>
        <v>0</v>
      </c>
      <c r="Y19" s="32">
        <f ca="1">SUMPRODUCT(ReactionRateK1!$F41:$V41*OFFSET(ReactionStoich!$E$5:$U$5,Y$2,0))*(TimeStep)*'Composition Moles'!$C31</f>
        <v>-11.189757054711006</v>
      </c>
      <c r="Z19" s="32">
        <f ca="1">SUMPRODUCT(ReactionRateK1!$F41:$V41*OFFSET(ReactionStoich!$E$5:$U$5,Z$2,0))*(TimeStep)*'Composition Moles'!$C31</f>
        <v>0</v>
      </c>
      <c r="AA19" s="32">
        <f ca="1">SUMPRODUCT(ReactionRateK1!$F41:$V41*OFFSET(ReactionStoich!$E$5:$U$5,AA$2,0))*(TimeStep)*'Composition Moles'!$C31</f>
        <v>0</v>
      </c>
      <c r="AB19" s="32">
        <f ca="1">SUMPRODUCT(ReactionRateK1!$F41:$V41*OFFSET(ReactionStoich!$E$5:$U$5,AB$2,0))*(TimeStep)*'Composition Moles'!$C31</f>
        <v>0</v>
      </c>
      <c r="AC19" s="32">
        <f ca="1">SUMPRODUCT(ReactionRateK1!$F41:$V41*OFFSET(ReactionStoich!$E$5:$U$5,AC$2,0))*(TimeStep)*'Composition Moles'!$C31</f>
        <v>0</v>
      </c>
      <c r="AD19" s="32">
        <f ca="1">SUMPRODUCT(ReactionRateK1!$F41:$V41*OFFSET(ReactionStoich!$E$5:$U$5,AD$2,0))*(TimeStep)*'Composition Moles'!$C31</f>
        <v>0</v>
      </c>
      <c r="AE19" s="32">
        <f ca="1">SUMPRODUCT(ReactionRateK1!$F41:$V41*OFFSET(ReactionStoich!$E$5:$U$5,AE$2,0))*(TimeStep)*'Composition Moles'!$C31</f>
        <v>0</v>
      </c>
      <c r="AF19" s="32">
        <f ca="1">SUMPRODUCT(ReactionRateK1!$F41:$V41*OFFSET(ReactionStoich!$E$5:$U$5,AF$2,0))*(TimeStep)*'Composition Moles'!$C31</f>
        <v>0</v>
      </c>
      <c r="AG19" s="32">
        <f ca="1">SUMPRODUCT(ReactionRateK1!$F41:$V41*OFFSET(ReactionStoich!$E$5:$U$5,AG$2,0))*(TimeStep)*'Composition Moles'!$C31</f>
        <v>0.60408867223098428</v>
      </c>
      <c r="AH19" s="32">
        <f ca="1">SUMPRODUCT(ReactionRateK1!$F41:$V41*OFFSET(ReactionStoich!$E$5:$U$5,AH$2,0))*(TimeStep)*'Composition Moles'!$C31</f>
        <v>4.228375954979998</v>
      </c>
      <c r="AI19" s="32">
        <f ca="1">SUMPRODUCT(ReactionRateK1!$F41:$V41*OFFSET(ReactionStoich!$E$5:$U$5,AI$2,0))*(TimeStep)*'Composition Moles'!$C31</f>
        <v>1.7712184552606751</v>
      </c>
      <c r="AJ19" s="32">
        <f ca="1">SUMPRODUCT(ReactionRateK1!$F41:$V41*OFFSET(ReactionStoich!$E$5:$U$5,AJ$2,0))*(TimeStep)*'Composition Moles'!$C31</f>
        <v>1.5782004613493787</v>
      </c>
      <c r="AK19" s="32">
        <f ca="1">SUMPRODUCT(ReactionRateK1!$F41:$V41*OFFSET(ReactionStoich!$E$5:$U$5,AK$2,0))*(TimeStep)*'Composition Moles'!$C31</f>
        <v>0</v>
      </c>
      <c r="AL19" s="32">
        <f ca="1">SUMPRODUCT(ReactionRateK1!$F41:$V41*OFFSET(ReactionStoich!$E$5:$U$5,AL$2,0))*(TimeStep)*'Composition Moles'!$C31</f>
        <v>0</v>
      </c>
      <c r="AM19" s="32">
        <f ca="1">SUMPRODUCT(ReactionRateK1!$F41:$V41*OFFSET(ReactionStoich!$E$5:$U$5,AM$2,0))*(TimeStep)*'Composition Moles'!$C31</f>
        <v>0</v>
      </c>
      <c r="AN19" s="32">
        <f ca="1">SUMPRODUCT(ReactionRateK1!$F41:$V41*OFFSET(ReactionStoich!$E$5:$U$5,AN$2,0))*(TimeStep)*'Composition Moles'!$C31</f>
        <v>0</v>
      </c>
      <c r="AO19" s="32">
        <f ca="1">SUMPRODUCT(ReactionRateK1!$F41:$V41*OFFSET(ReactionStoich!$E$5:$U$5,AO$2,0))*(TimeStep)*'Composition Moles'!$C31</f>
        <v>-0.25772191807458733</v>
      </c>
      <c r="AP19" s="32">
        <f ca="1">SUMPRODUCT(ReactionRateK1!$F41:$V41*OFFSET(ReactionStoich!$E$5:$U$5,AP$2,0))*(TimeStep)*'Composition Moles'!$C31</f>
        <v>-0.89688753705853097</v>
      </c>
      <c r="AQ19" s="32">
        <f ca="1">SUMPRODUCT(ReactionRateK1!$F41:$V41*OFFSET(ReactionStoich!$E$5:$U$5,AQ$2,0))*(TimeStep)*'Composition Moles'!$C31</f>
        <v>0</v>
      </c>
      <c r="AR19" s="32">
        <f ca="1">SUMPRODUCT(ReactionRateK1!$F41:$V41*OFFSET(ReactionStoich!$E$5:$U$5,AR$2,0))*(TimeStep)*'Composition Moles'!$C31</f>
        <v>0</v>
      </c>
      <c r="AS19" s="32">
        <f ca="1">SUMPRODUCT(ReactionRateK1!$F41:$V41*OFFSET(ReactionStoich!$E$5:$U$5,AS$2,0))*(TimeStep)*'Composition Moles'!$C31</f>
        <v>-0.64567681527993281</v>
      </c>
      <c r="AT19" s="32">
        <f ca="1">SUMPRODUCT(ReactionRateK1!$F41:$V41*OFFSET(ReactionStoich!$E$5:$U$5,AT$2,0))*(TimeStep)*'Composition Moles'!$C31</f>
        <v>-0.64567681527993281</v>
      </c>
      <c r="AU19" s="32">
        <f ca="1">SUMPRODUCT(ReactionRateK1!$F41:$V41*OFFSET(ReactionStoich!$E$5:$U$5,AU$2,0))*(TimeStep)*'Composition Moles'!$C31</f>
        <v>-0.64567681527993281</v>
      </c>
      <c r="AV19" s="32">
        <f ca="1">SUMPRODUCT(ReactionRateK1!$F41:$V41*OFFSET(ReactionStoich!$E$5:$U$5,AV$2,0))*(TimeStep)*'Composition Moles'!$C31</f>
        <v>0</v>
      </c>
      <c r="AW19" s="32">
        <f ca="1">SUMPRODUCT(ReactionRateK1!$F41:$V41*OFFSET(ReactionStoich!$E$5:$U$5,AW$2,0))*(TimeStep)*'Composition Moles'!$C31</f>
        <v>0</v>
      </c>
      <c r="AX19" s="32">
        <f ca="1">SUMPRODUCT(ReactionRateK1!$F41:$V41*OFFSET(ReactionStoich!$E$5:$U$5,AX$2,0))*(TimeStep)*'Composition Moles'!$C31</f>
        <v>0</v>
      </c>
      <c r="AY19" s="32">
        <f ca="1">SUMPRODUCT(ReactionRateK1!$F41:$V41*OFFSET(ReactionStoich!$E$5:$U$5,AY$2,0))*(TimeStep)*'Composition Moles'!$C31</f>
        <v>0</v>
      </c>
      <c r="AZ19" s="32">
        <f ca="1">SUMPRODUCT(ReactionRateK1!$F41:$V41*OFFSET(ReactionStoich!$E$5:$U$5,AZ$2,0))*(TimeStep)*'Composition Moles'!$C31</f>
        <v>0</v>
      </c>
      <c r="BA19" s="32">
        <f ca="1">SUMPRODUCT(ReactionRateK1!$F41:$V41*OFFSET(ReactionStoich!$E$5:$U$5,BA$2,0))*(TimeStep)*'Composition Moles'!$C31</f>
        <v>0</v>
      </c>
      <c r="BB19" s="32">
        <f ca="1">SUMPRODUCT(ReactionRateK1!$F41:$V41*OFFSET(ReactionStoich!$E$5:$U$5,BB$2,0))*(TimeStep)*'Composition Moles'!$C31</f>
        <v>0</v>
      </c>
      <c r="BC19" s="32">
        <f ca="1">SUMPRODUCT(ReactionRateK1!$F41:$V41*OFFSET(ReactionStoich!$E$5:$U$5,BC$2,0))*(TimeStep)*'Composition Moles'!$C31</f>
        <v>0</v>
      </c>
      <c r="BD19" s="32">
        <f ca="1">SUMPRODUCT(ReactionRateK1!$F41:$V41*OFFSET(ReactionStoich!$E$5:$U$5,BD$2,0))*(TimeStep)*'Composition Moles'!$C31</f>
        <v>0</v>
      </c>
      <c r="BE19" s="32">
        <f ca="1">SUMPRODUCT(ReactionRateK1!$F41:$V41*OFFSET(ReactionStoich!$E$5:$U$5,BE$2,0))*(TimeStep)*'Composition Moles'!$C31</f>
        <v>0</v>
      </c>
      <c r="BF19" s="32">
        <f ca="1">SUMPRODUCT(ReactionRateK1!$F41:$V41*OFFSET(ReactionStoich!$E$5:$U$5,BF$2,0))*(TimeStep)*'Composition Moles'!$C31</f>
        <v>0</v>
      </c>
      <c r="BG19" s="32">
        <f ca="1">SUMPRODUCT(ReactionRateK1!$F41:$V41*OFFSET(ReactionStoich!$E$5:$U$5,BG$2,0))*(TimeStep)*'Composition Moles'!$C31</f>
        <v>0</v>
      </c>
      <c r="BH19" s="32">
        <f ca="1">SUMPRODUCT(ReactionRateK1!$F41:$V41*OFFSET(ReactionStoich!$E$5:$U$5,BH$2,0))*(TimeStep)*'Composition Moles'!$C31</f>
        <v>0</v>
      </c>
      <c r="BI19" s="32">
        <f ca="1">SUMPRODUCT(ReactionRateK1!$F41:$V41*OFFSET(ReactionStoich!$E$5:$U$5,BI$2,0))*(TimeStep)*'Composition Moles'!$C31</f>
        <v>0</v>
      </c>
      <c r="BJ19" s="32">
        <f ca="1">SUMPRODUCT(ReactionRateK1!$F41:$V41*OFFSET(ReactionStoich!$E$5:$U$5,BJ$2,0))*(TimeStep)*'Composition Moles'!$C31</f>
        <v>0</v>
      </c>
      <c r="BK19" s="32">
        <f ca="1">SUMPRODUCT(ReactionRateK1!$F41:$V41*OFFSET(ReactionStoich!$E$5:$U$5,BK$2,0))*(TimeStep)*'Composition Moles'!$C31</f>
        <v>0</v>
      </c>
      <c r="BL19" s="32">
        <f ca="1">SUMPRODUCT(ReactionRateK1!$F41:$V41*OFFSET(ReactionStoich!$E$5:$U$5,BL$2,0))*(TimeStep)*'Composition Moles'!$C31</f>
        <v>0</v>
      </c>
      <c r="BM19" s="32">
        <f ca="1">SUMPRODUCT(ReactionRateK1!$F41:$V41*OFFSET(ReactionStoich!$E$5:$U$5,BM$2,0))*(TimeStep)*'Composition Moles'!$C31</f>
        <v>0</v>
      </c>
      <c r="BN19" s="32">
        <f ca="1">SUMPRODUCT(ReactionRateK1!$F41:$V41*OFFSET(ReactionStoich!$E$5:$U$5,BN$2,0))*(TimeStep)*'Composition Moles'!$C31</f>
        <v>0</v>
      </c>
      <c r="BO19" s="32">
        <f ca="1">SUMPRODUCT(ReactionRateK1!$F41:$V41*OFFSET(ReactionStoich!$E$5:$U$5,BO$2,0))*(TimeStep)*'Composition Moles'!$C31</f>
        <v>0</v>
      </c>
      <c r="BP19" s="32">
        <f ca="1">SUMPRODUCT(ReactionRateK1!$F41:$V41*OFFSET(ReactionStoich!$E$5:$U$5,BP$2,0))*(TimeStep)*'Composition Moles'!$C31</f>
        <v>0</v>
      </c>
      <c r="BQ19" s="32">
        <f ca="1">SUMPRODUCT(ReactionRateK1!$F41:$V41*OFFSET(ReactionStoich!$E$5:$U$5,BQ$2,0))*(TimeStep)*'Composition Moles'!$C31</f>
        <v>0</v>
      </c>
      <c r="BR19" s="32">
        <f ca="1">SUMPRODUCT(ReactionRateK1!$F41:$V41*OFFSET(ReactionStoich!$E$5:$U$5,BR$2,0))*(TimeStep)*'Composition Moles'!$C31</f>
        <v>0</v>
      </c>
      <c r="BS19" s="32">
        <f ca="1">SUMPRODUCT(ReactionRateK1!$F41:$V41*OFFSET(ReactionStoich!$E$5:$U$5,BS$2,0))*(TimeStep)*'Composition Moles'!$C31</f>
        <v>0</v>
      </c>
      <c r="BT19" s="32">
        <f ca="1">SUMPRODUCT(ReactionRateK1!$F41:$V41*OFFSET(ReactionStoich!$E$5:$U$5,BT$2,0))*(TimeStep)*'Composition Moles'!$C31</f>
        <v>0</v>
      </c>
      <c r="BU19" s="32">
        <f ca="1">SUMPRODUCT(ReactionRateK1!$F41:$V41*OFFSET(ReactionStoich!$E$5:$U$5,BU$2,0))*(TimeStep)*'Composition Moles'!$C31</f>
        <v>0</v>
      </c>
      <c r="BV19" s="32">
        <f ca="1">SUMPRODUCT(ReactionRateK1!$F41:$V41*OFFSET(ReactionStoich!$E$5:$U$5,BV$2,0))*(TimeStep)*'Composition Moles'!$C31</f>
        <v>0</v>
      </c>
      <c r="BW19" s="32">
        <f ca="1">SUMPRODUCT(ReactionRateK1!$F41:$V41*OFFSET(ReactionStoich!$E$5:$U$5,BW$2,0))*(TimeStep)*'Composition Moles'!$C31</f>
        <v>0</v>
      </c>
    </row>
    <row r="20" spans="1:75">
      <c r="A20">
        <f>ReactionRateK1!A42</f>
        <v>0.49999999999999994</v>
      </c>
      <c r="B20" s="20">
        <f t="shared" ca="1" si="5"/>
        <v>-37662.251091780563</v>
      </c>
      <c r="C20" s="20">
        <f ca="1">'Composition Moles'!BZ32</f>
        <v>143613.29210478265</v>
      </c>
      <c r="D20" s="26">
        <f t="shared" ca="1" si="6"/>
        <v>-0.26224766899920071</v>
      </c>
      <c r="F20" s="32">
        <f ca="1">SUMPRODUCT(ReactionRateK1!$F42:$V42*OFFSET(ReactionStoich!$E$5:$U$5,F$2,0))*(TimeStep)*'Composition Moles'!$C32</f>
        <v>-1.7920247807385921</v>
      </c>
      <c r="G20" s="32">
        <f ca="1">SUMPRODUCT(ReactionRateK1!$F42:$V42*OFFSET(ReactionStoich!$E$5:$U$5,G$2,0))*(TimeStep)*'Composition Moles'!$C32</f>
        <v>0</v>
      </c>
      <c r="H20" s="32">
        <f ca="1">SUMPRODUCT(ReactionRateK1!$F42:$V42*OFFSET(ReactionStoich!$E$5:$U$5,H$2,0))*(TimeStep)*'Composition Moles'!$C32</f>
        <v>1.5680406999098675</v>
      </c>
      <c r="I20" s="32">
        <f ca="1">SUMPRODUCT(ReactionRateK1!$F42:$V42*OFFSET(ReactionStoich!$E$5:$U$5,I$2,0))*(TimeStep)*'Composition Moles'!$C32</f>
        <v>0.22398408082872454</v>
      </c>
      <c r="J20" s="32">
        <f ca="1">SUMPRODUCT(ReactionRateK1!$F42:$V42*OFFSET(ReactionStoich!$E$5:$U$5,J$2,0))*(TimeStep)*'Composition Moles'!$C32</f>
        <v>0</v>
      </c>
      <c r="K20" s="32">
        <f ca="1">SUMPRODUCT(ReactionRateK1!$F42:$V42*OFFSET(ReactionStoich!$E$5:$U$5,K$2,0))*(TimeStep)*'Composition Moles'!$C32</f>
        <v>0</v>
      </c>
      <c r="L20" s="32">
        <f ca="1">SUMPRODUCT(ReactionRateK1!$F42:$V42*OFFSET(ReactionStoich!$E$5:$U$5,L$2,0))*(TimeStep)*'Composition Moles'!$C32</f>
        <v>0</v>
      </c>
      <c r="M20" s="32">
        <f ca="1">SUMPRODUCT(ReactionRateK1!$F42:$V42*OFFSET(ReactionStoich!$E$5:$U$5,M$2,0))*(TimeStep)*'Composition Moles'!$C32</f>
        <v>0</v>
      </c>
      <c r="N20" s="32">
        <f ca="1">SUMPRODUCT(ReactionRateK1!$F42:$V42*OFFSET(ReactionStoich!$E$5:$U$5,N$2,0))*(TimeStep)*'Composition Moles'!$C32</f>
        <v>0</v>
      </c>
      <c r="O20" s="32">
        <f ca="1">SUMPRODUCT(ReactionRateK1!$F42:$V42*OFFSET(ReactionStoich!$E$5:$U$5,O$2,0))*(TimeStep)*'Composition Moles'!$C32</f>
        <v>0</v>
      </c>
      <c r="P20" s="32">
        <f ca="1">SUMPRODUCT(ReactionRateK1!$F42:$V42*OFFSET(ReactionStoich!$E$5:$U$5,P$2,0))*(TimeStep)*'Composition Moles'!$C32</f>
        <v>0</v>
      </c>
      <c r="Q20" s="32">
        <f ca="1">SUMPRODUCT(ReactionRateK1!$F42:$V42*OFFSET(ReactionStoich!$E$5:$U$5,Q$2,0))*(TimeStep)*'Composition Moles'!$C32</f>
        <v>0</v>
      </c>
      <c r="R20" s="32">
        <f ca="1">SUMPRODUCT(ReactionRateK1!$F42:$V42*OFFSET(ReactionStoich!$E$5:$U$5,R$2,0))*(TimeStep)*'Composition Moles'!$C32</f>
        <v>0</v>
      </c>
      <c r="S20" s="32">
        <f ca="1">SUMPRODUCT(ReactionRateK1!$F42:$V42*OFFSET(ReactionStoich!$E$5:$U$5,S$2,0))*(TimeStep)*'Composition Moles'!$C32</f>
        <v>5.9368495180027132</v>
      </c>
      <c r="T20" s="32">
        <f ca="1">SUMPRODUCT(ReactionRateK1!$F42:$V42*OFFSET(ReactionStoich!$E$5:$U$5,T$2,0))*(TimeStep)*'Composition Moles'!$C32</f>
        <v>0</v>
      </c>
      <c r="U20" s="32">
        <f ca="1">SUMPRODUCT(ReactionRateK1!$F42:$V42*OFFSET(ReactionStoich!$E$5:$U$5,U$2,0))*(TimeStep)*'Composition Moles'!$C32</f>
        <v>0</v>
      </c>
      <c r="V20" s="32">
        <f ca="1">SUMPRODUCT(ReactionRateK1!$F42:$V42*OFFSET(ReactionStoich!$E$5:$U$5,V$2,0))*(TimeStep)*'Composition Moles'!$C32</f>
        <v>0</v>
      </c>
      <c r="W20" s="32">
        <f ca="1">SUMPRODUCT(ReactionRateK1!$F42:$V42*OFFSET(ReactionStoich!$E$5:$U$5,W$2,0))*(TimeStep)*'Composition Moles'!$C32</f>
        <v>0</v>
      </c>
      <c r="X20" s="32">
        <f ca="1">SUMPRODUCT(ReactionRateK1!$F42:$V42*OFFSET(ReactionStoich!$E$5:$U$5,X$2,0))*(TimeStep)*'Composition Moles'!$C32</f>
        <v>0</v>
      </c>
      <c r="Y20" s="32">
        <f ca="1">SUMPRODUCT(ReactionRateK1!$F42:$V42*OFFSET(ReactionStoich!$E$5:$U$5,Y$2,0))*(TimeStep)*'Composition Moles'!$C32</f>
        <v>-11.04040587202887</v>
      </c>
      <c r="Z20" s="32">
        <f ca="1">SUMPRODUCT(ReactionRateK1!$F42:$V42*OFFSET(ReactionStoich!$E$5:$U$5,Z$2,0))*(TimeStep)*'Composition Moles'!$C32</f>
        <v>0</v>
      </c>
      <c r="AA20" s="32">
        <f ca="1">SUMPRODUCT(ReactionRateK1!$F42:$V42*OFFSET(ReactionStoich!$E$5:$U$5,AA$2,0))*(TimeStep)*'Composition Moles'!$C32</f>
        <v>0</v>
      </c>
      <c r="AB20" s="32">
        <f ca="1">SUMPRODUCT(ReactionRateK1!$F42:$V42*OFFSET(ReactionStoich!$E$5:$U$5,AB$2,0))*(TimeStep)*'Composition Moles'!$C32</f>
        <v>0</v>
      </c>
      <c r="AC20" s="32">
        <f ca="1">SUMPRODUCT(ReactionRateK1!$F42:$V42*OFFSET(ReactionStoich!$E$5:$U$5,AC$2,0))*(TimeStep)*'Composition Moles'!$C32</f>
        <v>0</v>
      </c>
      <c r="AD20" s="32">
        <f ca="1">SUMPRODUCT(ReactionRateK1!$F42:$V42*OFFSET(ReactionStoich!$E$5:$U$5,AD$2,0))*(TimeStep)*'Composition Moles'!$C32</f>
        <v>0</v>
      </c>
      <c r="AE20" s="32">
        <f ca="1">SUMPRODUCT(ReactionRateK1!$F42:$V42*OFFSET(ReactionStoich!$E$5:$U$5,AE$2,0))*(TimeStep)*'Composition Moles'!$C32</f>
        <v>0</v>
      </c>
      <c r="AF20" s="32">
        <f ca="1">SUMPRODUCT(ReactionRateK1!$F42:$V42*OFFSET(ReactionStoich!$E$5:$U$5,AF$2,0))*(TimeStep)*'Composition Moles'!$C32</f>
        <v>0</v>
      </c>
      <c r="AG20" s="32">
        <f ca="1">SUMPRODUCT(ReactionRateK1!$F42:$V42*OFFSET(ReactionStoich!$E$5:$U$5,AG$2,0))*(TimeStep)*'Composition Moles'!$C32</f>
        <v>0.67877059868233025</v>
      </c>
      <c r="AH20" s="32">
        <f ca="1">SUMPRODUCT(ReactionRateK1!$F42:$V42*OFFSET(ReactionStoich!$E$5:$U$5,AH$2,0))*(TimeStep)*'Composition Moles'!$C32</f>
        <v>4.076914243855815</v>
      </c>
      <c r="AI20" s="32">
        <f ca="1">SUMPRODUCT(ReactionRateK1!$F42:$V42*OFFSET(ReactionStoich!$E$5:$U$5,AI$2,0))*(TimeStep)*'Composition Moles'!$C32</f>
        <v>1.7765564516711647</v>
      </c>
      <c r="AJ20" s="32">
        <f ca="1">SUMPRODUCT(ReactionRateK1!$F42:$V42*OFFSET(ReactionStoich!$E$5:$U$5,AJ$2,0))*(TimeStep)*'Composition Moles'!$C32</f>
        <v>1.5460555381462009</v>
      </c>
      <c r="AK20" s="32">
        <f ca="1">SUMPRODUCT(ReactionRateK1!$F42:$V42*OFFSET(ReactionStoich!$E$5:$U$5,AK$2,0))*(TimeStep)*'Composition Moles'!$C32</f>
        <v>0</v>
      </c>
      <c r="AL20" s="32">
        <f ca="1">SUMPRODUCT(ReactionRateK1!$F42:$V42*OFFSET(ReactionStoich!$E$5:$U$5,AL$2,0))*(TimeStep)*'Composition Moles'!$C32</f>
        <v>0</v>
      </c>
      <c r="AM20" s="32">
        <f ca="1">SUMPRODUCT(ReactionRateK1!$F42:$V42*OFFSET(ReactionStoich!$E$5:$U$5,AM$2,0))*(TimeStep)*'Composition Moles'!$C32</f>
        <v>0</v>
      </c>
      <c r="AN20" s="32">
        <f ca="1">SUMPRODUCT(ReactionRateK1!$F42:$V42*OFFSET(ReactionStoich!$E$5:$U$5,AN$2,0))*(TimeStep)*'Composition Moles'!$C32</f>
        <v>0</v>
      </c>
      <c r="AO20" s="32">
        <f ca="1">SUMPRODUCT(ReactionRateK1!$F42:$V42*OFFSET(ReactionStoich!$E$5:$U$5,AO$2,0))*(TimeStep)*'Composition Moles'!$C32</f>
        <v>-0.22398408082872454</v>
      </c>
      <c r="AP20" s="32">
        <f ca="1">SUMPRODUCT(ReactionRateK1!$F42:$V42*OFFSET(ReactionStoich!$E$5:$U$5,AP$2,0))*(TimeStep)*'Composition Moles'!$C32</f>
        <v>-0.86938390683087019</v>
      </c>
      <c r="AQ20" s="32">
        <f ca="1">SUMPRODUCT(ReactionRateK1!$F42:$V42*OFFSET(ReactionStoich!$E$5:$U$5,AQ$2,0))*(TimeStep)*'Composition Moles'!$C32</f>
        <v>0</v>
      </c>
      <c r="AR20" s="32">
        <f ca="1">SUMPRODUCT(ReactionRateK1!$F42:$V42*OFFSET(ReactionStoich!$E$5:$U$5,AR$2,0))*(TimeStep)*'Composition Moles'!$C32</f>
        <v>0</v>
      </c>
      <c r="AS20" s="32">
        <f ca="1">SUMPRODUCT(ReactionRateK1!$F42:$V42*OFFSET(ReactionStoich!$E$5:$U$5,AS$2,0))*(TimeStep)*'Composition Moles'!$C32</f>
        <v>-0.62712416355658618</v>
      </c>
      <c r="AT20" s="32">
        <f ca="1">SUMPRODUCT(ReactionRateK1!$F42:$V42*OFFSET(ReactionStoich!$E$5:$U$5,AT$2,0))*(TimeStep)*'Composition Moles'!$C32</f>
        <v>-0.62712416355658618</v>
      </c>
      <c r="AU20" s="32">
        <f ca="1">SUMPRODUCT(ReactionRateK1!$F42:$V42*OFFSET(ReactionStoich!$E$5:$U$5,AU$2,0))*(TimeStep)*'Composition Moles'!$C32</f>
        <v>-0.62712416355658618</v>
      </c>
      <c r="AV20" s="32">
        <f ca="1">SUMPRODUCT(ReactionRateK1!$F42:$V42*OFFSET(ReactionStoich!$E$5:$U$5,AV$2,0))*(TimeStep)*'Composition Moles'!$C32</f>
        <v>0</v>
      </c>
      <c r="AW20" s="32">
        <f ca="1">SUMPRODUCT(ReactionRateK1!$F42:$V42*OFFSET(ReactionStoich!$E$5:$U$5,AW$2,0))*(TimeStep)*'Composition Moles'!$C32</f>
        <v>0</v>
      </c>
      <c r="AX20" s="32">
        <f ca="1">SUMPRODUCT(ReactionRateK1!$F42:$V42*OFFSET(ReactionStoich!$E$5:$U$5,AX$2,0))*(TimeStep)*'Composition Moles'!$C32</f>
        <v>0</v>
      </c>
      <c r="AY20" s="32">
        <f ca="1">SUMPRODUCT(ReactionRateK1!$F42:$V42*OFFSET(ReactionStoich!$E$5:$U$5,AY$2,0))*(TimeStep)*'Composition Moles'!$C32</f>
        <v>0</v>
      </c>
      <c r="AZ20" s="32">
        <f ca="1">SUMPRODUCT(ReactionRateK1!$F42:$V42*OFFSET(ReactionStoich!$E$5:$U$5,AZ$2,0))*(TimeStep)*'Composition Moles'!$C32</f>
        <v>0</v>
      </c>
      <c r="BA20" s="32">
        <f ca="1">SUMPRODUCT(ReactionRateK1!$F42:$V42*OFFSET(ReactionStoich!$E$5:$U$5,BA$2,0))*(TimeStep)*'Composition Moles'!$C32</f>
        <v>0</v>
      </c>
      <c r="BB20" s="32">
        <f ca="1">SUMPRODUCT(ReactionRateK1!$F42:$V42*OFFSET(ReactionStoich!$E$5:$U$5,BB$2,0))*(TimeStep)*'Composition Moles'!$C32</f>
        <v>0</v>
      </c>
      <c r="BC20" s="32">
        <f ca="1">SUMPRODUCT(ReactionRateK1!$F42:$V42*OFFSET(ReactionStoich!$E$5:$U$5,BC$2,0))*(TimeStep)*'Composition Moles'!$C32</f>
        <v>0</v>
      </c>
      <c r="BD20" s="32">
        <f ca="1">SUMPRODUCT(ReactionRateK1!$F42:$V42*OFFSET(ReactionStoich!$E$5:$U$5,BD$2,0))*(TimeStep)*'Composition Moles'!$C32</f>
        <v>0</v>
      </c>
      <c r="BE20" s="32">
        <f ca="1">SUMPRODUCT(ReactionRateK1!$F42:$V42*OFFSET(ReactionStoich!$E$5:$U$5,BE$2,0))*(TimeStep)*'Composition Moles'!$C32</f>
        <v>0</v>
      </c>
      <c r="BF20" s="32">
        <f ca="1">SUMPRODUCT(ReactionRateK1!$F42:$V42*OFFSET(ReactionStoich!$E$5:$U$5,BF$2,0))*(TimeStep)*'Composition Moles'!$C32</f>
        <v>0</v>
      </c>
      <c r="BG20" s="32">
        <f ca="1">SUMPRODUCT(ReactionRateK1!$F42:$V42*OFFSET(ReactionStoich!$E$5:$U$5,BG$2,0))*(TimeStep)*'Composition Moles'!$C32</f>
        <v>0</v>
      </c>
      <c r="BH20" s="32">
        <f ca="1">SUMPRODUCT(ReactionRateK1!$F42:$V42*OFFSET(ReactionStoich!$E$5:$U$5,BH$2,0))*(TimeStep)*'Composition Moles'!$C32</f>
        <v>0</v>
      </c>
      <c r="BI20" s="32">
        <f ca="1">SUMPRODUCT(ReactionRateK1!$F42:$V42*OFFSET(ReactionStoich!$E$5:$U$5,BI$2,0))*(TimeStep)*'Composition Moles'!$C32</f>
        <v>0</v>
      </c>
      <c r="BJ20" s="32">
        <f ca="1">SUMPRODUCT(ReactionRateK1!$F42:$V42*OFFSET(ReactionStoich!$E$5:$U$5,BJ$2,0))*(TimeStep)*'Composition Moles'!$C32</f>
        <v>0</v>
      </c>
      <c r="BK20" s="32">
        <f ca="1">SUMPRODUCT(ReactionRateK1!$F42:$V42*OFFSET(ReactionStoich!$E$5:$U$5,BK$2,0))*(TimeStep)*'Composition Moles'!$C32</f>
        <v>0</v>
      </c>
      <c r="BL20" s="32">
        <f ca="1">SUMPRODUCT(ReactionRateK1!$F42:$V42*OFFSET(ReactionStoich!$E$5:$U$5,BL$2,0))*(TimeStep)*'Composition Moles'!$C32</f>
        <v>0</v>
      </c>
      <c r="BM20" s="32">
        <f ca="1">SUMPRODUCT(ReactionRateK1!$F42:$V42*OFFSET(ReactionStoich!$E$5:$U$5,BM$2,0))*(TimeStep)*'Composition Moles'!$C32</f>
        <v>0</v>
      </c>
      <c r="BN20" s="32">
        <f ca="1">SUMPRODUCT(ReactionRateK1!$F42:$V42*OFFSET(ReactionStoich!$E$5:$U$5,BN$2,0))*(TimeStep)*'Composition Moles'!$C32</f>
        <v>0</v>
      </c>
      <c r="BO20" s="32">
        <f ca="1">SUMPRODUCT(ReactionRateK1!$F42:$V42*OFFSET(ReactionStoich!$E$5:$U$5,BO$2,0))*(TimeStep)*'Composition Moles'!$C32</f>
        <v>0</v>
      </c>
      <c r="BP20" s="32">
        <f ca="1">SUMPRODUCT(ReactionRateK1!$F42:$V42*OFFSET(ReactionStoich!$E$5:$U$5,BP$2,0))*(TimeStep)*'Composition Moles'!$C32</f>
        <v>0</v>
      </c>
      <c r="BQ20" s="32">
        <f ca="1">SUMPRODUCT(ReactionRateK1!$F42:$V42*OFFSET(ReactionStoich!$E$5:$U$5,BQ$2,0))*(TimeStep)*'Composition Moles'!$C32</f>
        <v>0</v>
      </c>
      <c r="BR20" s="32">
        <f ca="1">SUMPRODUCT(ReactionRateK1!$F42:$V42*OFFSET(ReactionStoich!$E$5:$U$5,BR$2,0))*(TimeStep)*'Composition Moles'!$C32</f>
        <v>0</v>
      </c>
      <c r="BS20" s="32">
        <f ca="1">SUMPRODUCT(ReactionRateK1!$F42:$V42*OFFSET(ReactionStoich!$E$5:$U$5,BS$2,0))*(TimeStep)*'Composition Moles'!$C32</f>
        <v>0</v>
      </c>
      <c r="BT20" s="32">
        <f ca="1">SUMPRODUCT(ReactionRateK1!$F42:$V42*OFFSET(ReactionStoich!$E$5:$U$5,BT$2,0))*(TimeStep)*'Composition Moles'!$C32</f>
        <v>0</v>
      </c>
      <c r="BU20" s="32">
        <f ca="1">SUMPRODUCT(ReactionRateK1!$F42:$V42*OFFSET(ReactionStoich!$E$5:$U$5,BU$2,0))*(TimeStep)*'Composition Moles'!$C32</f>
        <v>0</v>
      </c>
      <c r="BV20" s="32">
        <f ca="1">SUMPRODUCT(ReactionRateK1!$F42:$V42*OFFSET(ReactionStoich!$E$5:$U$5,BV$2,0))*(TimeStep)*'Composition Moles'!$C32</f>
        <v>0</v>
      </c>
      <c r="BW20" s="32">
        <f ca="1">SUMPRODUCT(ReactionRateK1!$F42:$V42*OFFSET(ReactionStoich!$E$5:$U$5,BW$2,0))*(TimeStep)*'Composition Moles'!$C32</f>
        <v>0</v>
      </c>
    </row>
    <row r="21" spans="1:75">
      <c r="A21">
        <f>ReactionRateK1!A43</f>
        <v>0.54999999999999993</v>
      </c>
      <c r="B21" s="20">
        <f t="shared" ca="1" si="5"/>
        <v>-34635.227830373631</v>
      </c>
      <c r="C21" s="20">
        <f ca="1">'Composition Moles'!BZ33</f>
        <v>143618.94306912395</v>
      </c>
      <c r="D21" s="26">
        <f t="shared" ca="1" si="6"/>
        <v>-0.24116058153765732</v>
      </c>
      <c r="F21" s="32">
        <f ca="1">SUMPRODUCT(ReactionRateK1!$F43:$V43*OFFSET(ReactionStoich!$E$5:$U$5,F$2,0))*(TimeStep)*'Composition Moles'!$C33</f>
        <v>-1.6731361429308398</v>
      </c>
      <c r="G21" s="32">
        <f ca="1">SUMPRODUCT(ReactionRateK1!$F43:$V43*OFFSET(ReactionStoich!$E$5:$U$5,G$2,0))*(TimeStep)*'Composition Moles'!$C33</f>
        <v>0</v>
      </c>
      <c r="H21" s="32">
        <f ca="1">SUMPRODUCT(ReactionRateK1!$F43:$V43*OFFSET(ReactionStoich!$E$5:$U$5,H$2,0))*(TimeStep)*'Composition Moles'!$C33</f>
        <v>1.4779464993351383</v>
      </c>
      <c r="I21" s="32">
        <f ca="1">SUMPRODUCT(ReactionRateK1!$F43:$V43*OFFSET(ReactionStoich!$E$5:$U$5,I$2,0))*(TimeStep)*'Composition Moles'!$C33</f>
        <v>0.19518964359570148</v>
      </c>
      <c r="J21" s="32">
        <f ca="1">SUMPRODUCT(ReactionRateK1!$F43:$V43*OFFSET(ReactionStoich!$E$5:$U$5,J$2,0))*(TimeStep)*'Composition Moles'!$C33</f>
        <v>0</v>
      </c>
      <c r="K21" s="32">
        <f ca="1">SUMPRODUCT(ReactionRateK1!$F43:$V43*OFFSET(ReactionStoich!$E$5:$U$5,K$2,0))*(TimeStep)*'Composition Moles'!$C33</f>
        <v>0</v>
      </c>
      <c r="L21" s="32">
        <f ca="1">SUMPRODUCT(ReactionRateK1!$F43:$V43*OFFSET(ReactionStoich!$E$5:$U$5,L$2,0))*(TimeStep)*'Composition Moles'!$C33</f>
        <v>0</v>
      </c>
      <c r="M21" s="32">
        <f ca="1">SUMPRODUCT(ReactionRateK1!$F43:$V43*OFFSET(ReactionStoich!$E$5:$U$5,M$2,0))*(TimeStep)*'Composition Moles'!$C33</f>
        <v>0</v>
      </c>
      <c r="N21" s="32">
        <f ca="1">SUMPRODUCT(ReactionRateK1!$F43:$V43*OFFSET(ReactionStoich!$E$5:$U$5,N$2,0))*(TimeStep)*'Composition Moles'!$C33</f>
        <v>0</v>
      </c>
      <c r="O21" s="32">
        <f ca="1">SUMPRODUCT(ReactionRateK1!$F43:$V43*OFFSET(ReactionStoich!$E$5:$U$5,O$2,0))*(TimeStep)*'Composition Moles'!$C33</f>
        <v>0</v>
      </c>
      <c r="P21" s="32">
        <f ca="1">SUMPRODUCT(ReactionRateK1!$F43:$V43*OFFSET(ReactionStoich!$E$5:$U$5,P$2,0))*(TimeStep)*'Composition Moles'!$C33</f>
        <v>0</v>
      </c>
      <c r="Q21" s="32">
        <f ca="1">SUMPRODUCT(ReactionRateK1!$F43:$V43*OFFSET(ReactionStoich!$E$5:$U$5,Q$2,0))*(TimeStep)*'Composition Moles'!$C33</f>
        <v>0</v>
      </c>
      <c r="R21" s="32">
        <f ca="1">SUMPRODUCT(ReactionRateK1!$F43:$V43*OFFSET(ReactionStoich!$E$5:$U$5,R$2,0))*(TimeStep)*'Composition Moles'!$C33</f>
        <v>0</v>
      </c>
      <c r="S21" s="32">
        <f ca="1">SUMPRODUCT(ReactionRateK1!$F43:$V43*OFFSET(ReactionStoich!$E$5:$U$5,S$2,0))*(TimeStep)*'Composition Moles'!$C33</f>
        <v>5.7289404955759933</v>
      </c>
      <c r="T21" s="32">
        <f ca="1">SUMPRODUCT(ReactionRateK1!$F43:$V43*OFFSET(ReactionStoich!$E$5:$U$5,T$2,0))*(TimeStep)*'Composition Moles'!$C33</f>
        <v>0</v>
      </c>
      <c r="U21" s="32">
        <f ca="1">SUMPRODUCT(ReactionRateK1!$F43:$V43*OFFSET(ReactionStoich!$E$5:$U$5,U$2,0))*(TimeStep)*'Composition Moles'!$C33</f>
        <v>0</v>
      </c>
      <c r="V21" s="32">
        <f ca="1">SUMPRODUCT(ReactionRateK1!$F43:$V43*OFFSET(ReactionStoich!$E$5:$U$5,V$2,0))*(TimeStep)*'Composition Moles'!$C33</f>
        <v>0</v>
      </c>
      <c r="W21" s="32">
        <f ca="1">SUMPRODUCT(ReactionRateK1!$F43:$V43*OFFSET(ReactionStoich!$E$5:$U$5,W$2,0))*(TimeStep)*'Composition Moles'!$C33</f>
        <v>0</v>
      </c>
      <c r="X21" s="32">
        <f ca="1">SUMPRODUCT(ReactionRateK1!$F43:$V43*OFFSET(ReactionStoich!$E$5:$U$5,X$2,0))*(TimeStep)*'Composition Moles'!$C33</f>
        <v>0</v>
      </c>
      <c r="Y21" s="32">
        <f ca="1">SUMPRODUCT(ReactionRateK1!$F43:$V43*OFFSET(ReactionStoich!$E$5:$U$5,Y$2,0))*(TimeStep)*'Composition Moles'!$C33</f>
        <v>-10.781726934893847</v>
      </c>
      <c r="Z21" s="32">
        <f ca="1">SUMPRODUCT(ReactionRateK1!$F43:$V43*OFFSET(ReactionStoich!$E$5:$U$5,Z$2,0))*(TimeStep)*'Composition Moles'!$C33</f>
        <v>0</v>
      </c>
      <c r="AA21" s="32">
        <f ca="1">SUMPRODUCT(ReactionRateK1!$F43:$V43*OFFSET(ReactionStoich!$E$5:$U$5,AA$2,0))*(TimeStep)*'Composition Moles'!$C33</f>
        <v>0</v>
      </c>
      <c r="AB21" s="32">
        <f ca="1">SUMPRODUCT(ReactionRateK1!$F43:$V43*OFFSET(ReactionStoich!$E$5:$U$5,AB$2,0))*(TimeStep)*'Composition Moles'!$C33</f>
        <v>0</v>
      </c>
      <c r="AC21" s="32">
        <f ca="1">SUMPRODUCT(ReactionRateK1!$F43:$V43*OFFSET(ReactionStoich!$E$5:$U$5,AC$2,0))*(TimeStep)*'Composition Moles'!$C33</f>
        <v>0</v>
      </c>
      <c r="AD21" s="32">
        <f ca="1">SUMPRODUCT(ReactionRateK1!$F43:$V43*OFFSET(ReactionStoich!$E$5:$U$5,AD$2,0))*(TimeStep)*'Composition Moles'!$C33</f>
        <v>0</v>
      </c>
      <c r="AE21" s="32">
        <f ca="1">SUMPRODUCT(ReactionRateK1!$F43:$V43*OFFSET(ReactionStoich!$E$5:$U$5,AE$2,0))*(TimeStep)*'Composition Moles'!$C33</f>
        <v>0</v>
      </c>
      <c r="AF21" s="32">
        <f ca="1">SUMPRODUCT(ReactionRateK1!$F43:$V43*OFFSET(ReactionStoich!$E$5:$U$5,AF$2,0))*(TimeStep)*'Composition Moles'!$C33</f>
        <v>0</v>
      </c>
      <c r="AG21" s="32">
        <f ca="1">SUMPRODUCT(ReactionRateK1!$F43:$V43*OFFSET(ReactionStoich!$E$5:$U$5,AG$2,0))*(TimeStep)*'Composition Moles'!$C33</f>
        <v>0.69240509953999352</v>
      </c>
      <c r="AH21" s="32">
        <f ca="1">SUMPRODUCT(ReactionRateK1!$F43:$V43*OFFSET(ReactionStoich!$E$5:$U$5,AH$2,0))*(TimeStep)*'Composition Moles'!$C33</f>
        <v>3.9270125127895255</v>
      </c>
      <c r="AI21" s="32">
        <f ca="1">SUMPRODUCT(ReactionRateK1!$F43:$V43*OFFSET(ReactionStoich!$E$5:$U$5,AI$2,0))*(TimeStep)*'Composition Moles'!$C33</f>
        <v>1.7842344396122607</v>
      </c>
      <c r="AJ21" s="32">
        <f ca="1">SUMPRODUCT(ReactionRateK1!$F43:$V43*OFFSET(ReactionStoich!$E$5:$U$5,AJ$2,0))*(TimeStep)*'Composition Moles'!$C33</f>
        <v>1.5144422605753152</v>
      </c>
      <c r="AK21" s="32">
        <f ca="1">SUMPRODUCT(ReactionRateK1!$F43:$V43*OFFSET(ReactionStoich!$E$5:$U$5,AK$2,0))*(TimeStep)*'Composition Moles'!$C33</f>
        <v>0</v>
      </c>
      <c r="AL21" s="32">
        <f ca="1">SUMPRODUCT(ReactionRateK1!$F43:$V43*OFFSET(ReactionStoich!$E$5:$U$5,AL$2,0))*(TimeStep)*'Composition Moles'!$C33</f>
        <v>0</v>
      </c>
      <c r="AM21" s="32">
        <f ca="1">SUMPRODUCT(ReactionRateK1!$F43:$V43*OFFSET(ReactionStoich!$E$5:$U$5,AM$2,0))*(TimeStep)*'Composition Moles'!$C33</f>
        <v>0</v>
      </c>
      <c r="AN21" s="32">
        <f ca="1">SUMPRODUCT(ReactionRateK1!$F43:$V43*OFFSET(ReactionStoich!$E$5:$U$5,AN$2,0))*(TimeStep)*'Composition Moles'!$C33</f>
        <v>0</v>
      </c>
      <c r="AO21" s="32">
        <f ca="1">SUMPRODUCT(ReactionRateK1!$F43:$V43*OFFSET(ReactionStoich!$E$5:$U$5,AO$2,0))*(TimeStep)*'Composition Moles'!$C33</f>
        <v>-0.19518964359570148</v>
      </c>
      <c r="AP21" s="32">
        <f ca="1">SUMPRODUCT(ReactionRateK1!$F43:$V43*OFFSET(ReactionStoich!$E$5:$U$5,AP$2,0))*(TimeStep)*'Composition Moles'!$C33</f>
        <v>-0.84247169362657981</v>
      </c>
      <c r="AQ21" s="32">
        <f ca="1">SUMPRODUCT(ReactionRateK1!$F43:$V43*OFFSET(ReactionStoich!$E$5:$U$5,AQ$2,0))*(TimeStep)*'Composition Moles'!$C33</f>
        <v>0</v>
      </c>
      <c r="AR21" s="32">
        <f ca="1">SUMPRODUCT(ReactionRateK1!$F43:$V43*OFFSET(ReactionStoich!$E$5:$U$5,AR$2,0))*(TimeStep)*'Composition Moles'!$C33</f>
        <v>0</v>
      </c>
      <c r="AS21" s="32">
        <f ca="1">SUMPRODUCT(ReactionRateK1!$F43:$V43*OFFSET(ReactionStoich!$E$5:$U$5,AS$2,0))*(TimeStep)*'Composition Moles'!$C33</f>
        <v>-0.60921551199232016</v>
      </c>
      <c r="AT21" s="32">
        <f ca="1">SUMPRODUCT(ReactionRateK1!$F43:$V43*OFFSET(ReactionStoich!$E$5:$U$5,AT$2,0))*(TimeStep)*'Composition Moles'!$C33</f>
        <v>-0.60921551199232016</v>
      </c>
      <c r="AU21" s="32">
        <f ca="1">SUMPRODUCT(ReactionRateK1!$F43:$V43*OFFSET(ReactionStoich!$E$5:$U$5,AU$2,0))*(TimeStep)*'Composition Moles'!$C33</f>
        <v>-0.60921551199232016</v>
      </c>
      <c r="AV21" s="32">
        <f ca="1">SUMPRODUCT(ReactionRateK1!$F43:$V43*OFFSET(ReactionStoich!$E$5:$U$5,AV$2,0))*(TimeStep)*'Composition Moles'!$C33</f>
        <v>0</v>
      </c>
      <c r="AW21" s="32">
        <f ca="1">SUMPRODUCT(ReactionRateK1!$F43:$V43*OFFSET(ReactionStoich!$E$5:$U$5,AW$2,0))*(TimeStep)*'Composition Moles'!$C33</f>
        <v>0</v>
      </c>
      <c r="AX21" s="32">
        <f ca="1">SUMPRODUCT(ReactionRateK1!$F43:$V43*OFFSET(ReactionStoich!$E$5:$U$5,AX$2,0))*(TimeStep)*'Composition Moles'!$C33</f>
        <v>0</v>
      </c>
      <c r="AY21" s="32">
        <f ca="1">SUMPRODUCT(ReactionRateK1!$F43:$V43*OFFSET(ReactionStoich!$E$5:$U$5,AY$2,0))*(TimeStep)*'Composition Moles'!$C33</f>
        <v>0</v>
      </c>
      <c r="AZ21" s="32">
        <f ca="1">SUMPRODUCT(ReactionRateK1!$F43:$V43*OFFSET(ReactionStoich!$E$5:$U$5,AZ$2,0))*(TimeStep)*'Composition Moles'!$C33</f>
        <v>0</v>
      </c>
      <c r="BA21" s="32">
        <f ca="1">SUMPRODUCT(ReactionRateK1!$F43:$V43*OFFSET(ReactionStoich!$E$5:$U$5,BA$2,0))*(TimeStep)*'Composition Moles'!$C33</f>
        <v>0</v>
      </c>
      <c r="BB21" s="32">
        <f ca="1">SUMPRODUCT(ReactionRateK1!$F43:$V43*OFFSET(ReactionStoich!$E$5:$U$5,BB$2,0))*(TimeStep)*'Composition Moles'!$C33</f>
        <v>0</v>
      </c>
      <c r="BC21" s="32">
        <f ca="1">SUMPRODUCT(ReactionRateK1!$F43:$V43*OFFSET(ReactionStoich!$E$5:$U$5,BC$2,0))*(TimeStep)*'Composition Moles'!$C33</f>
        <v>0</v>
      </c>
      <c r="BD21" s="32">
        <f ca="1">SUMPRODUCT(ReactionRateK1!$F43:$V43*OFFSET(ReactionStoich!$E$5:$U$5,BD$2,0))*(TimeStep)*'Composition Moles'!$C33</f>
        <v>0</v>
      </c>
      <c r="BE21" s="32">
        <f ca="1">SUMPRODUCT(ReactionRateK1!$F43:$V43*OFFSET(ReactionStoich!$E$5:$U$5,BE$2,0))*(TimeStep)*'Composition Moles'!$C33</f>
        <v>0</v>
      </c>
      <c r="BF21" s="32">
        <f ca="1">SUMPRODUCT(ReactionRateK1!$F43:$V43*OFFSET(ReactionStoich!$E$5:$U$5,BF$2,0))*(TimeStep)*'Composition Moles'!$C33</f>
        <v>0</v>
      </c>
      <c r="BG21" s="32">
        <f ca="1">SUMPRODUCT(ReactionRateK1!$F43:$V43*OFFSET(ReactionStoich!$E$5:$U$5,BG$2,0))*(TimeStep)*'Composition Moles'!$C33</f>
        <v>0</v>
      </c>
      <c r="BH21" s="32">
        <f ca="1">SUMPRODUCT(ReactionRateK1!$F43:$V43*OFFSET(ReactionStoich!$E$5:$U$5,BH$2,0))*(TimeStep)*'Composition Moles'!$C33</f>
        <v>0</v>
      </c>
      <c r="BI21" s="32">
        <f ca="1">SUMPRODUCT(ReactionRateK1!$F43:$V43*OFFSET(ReactionStoich!$E$5:$U$5,BI$2,0))*(TimeStep)*'Composition Moles'!$C33</f>
        <v>0</v>
      </c>
      <c r="BJ21" s="32">
        <f ca="1">SUMPRODUCT(ReactionRateK1!$F43:$V43*OFFSET(ReactionStoich!$E$5:$U$5,BJ$2,0))*(TimeStep)*'Composition Moles'!$C33</f>
        <v>0</v>
      </c>
      <c r="BK21" s="32">
        <f ca="1">SUMPRODUCT(ReactionRateK1!$F43:$V43*OFFSET(ReactionStoich!$E$5:$U$5,BK$2,0))*(TimeStep)*'Composition Moles'!$C33</f>
        <v>0</v>
      </c>
      <c r="BL21" s="32">
        <f ca="1">SUMPRODUCT(ReactionRateK1!$F43:$V43*OFFSET(ReactionStoich!$E$5:$U$5,BL$2,0))*(TimeStep)*'Composition Moles'!$C33</f>
        <v>0</v>
      </c>
      <c r="BM21" s="32">
        <f ca="1">SUMPRODUCT(ReactionRateK1!$F43:$V43*OFFSET(ReactionStoich!$E$5:$U$5,BM$2,0))*(TimeStep)*'Composition Moles'!$C33</f>
        <v>0</v>
      </c>
      <c r="BN21" s="32">
        <f ca="1">SUMPRODUCT(ReactionRateK1!$F43:$V43*OFFSET(ReactionStoich!$E$5:$U$5,BN$2,0))*(TimeStep)*'Composition Moles'!$C33</f>
        <v>0</v>
      </c>
      <c r="BO21" s="32">
        <f ca="1">SUMPRODUCT(ReactionRateK1!$F43:$V43*OFFSET(ReactionStoich!$E$5:$U$5,BO$2,0))*(TimeStep)*'Composition Moles'!$C33</f>
        <v>0</v>
      </c>
      <c r="BP21" s="32">
        <f ca="1">SUMPRODUCT(ReactionRateK1!$F43:$V43*OFFSET(ReactionStoich!$E$5:$U$5,BP$2,0))*(TimeStep)*'Composition Moles'!$C33</f>
        <v>0</v>
      </c>
      <c r="BQ21" s="32">
        <f ca="1">SUMPRODUCT(ReactionRateK1!$F43:$V43*OFFSET(ReactionStoich!$E$5:$U$5,BQ$2,0))*(TimeStep)*'Composition Moles'!$C33</f>
        <v>0</v>
      </c>
      <c r="BR21" s="32">
        <f ca="1">SUMPRODUCT(ReactionRateK1!$F43:$V43*OFFSET(ReactionStoich!$E$5:$U$5,BR$2,0))*(TimeStep)*'Composition Moles'!$C33</f>
        <v>0</v>
      </c>
      <c r="BS21" s="32">
        <f ca="1">SUMPRODUCT(ReactionRateK1!$F43:$V43*OFFSET(ReactionStoich!$E$5:$U$5,BS$2,0))*(TimeStep)*'Composition Moles'!$C33</f>
        <v>0</v>
      </c>
      <c r="BT21" s="32">
        <f ca="1">SUMPRODUCT(ReactionRateK1!$F43:$V43*OFFSET(ReactionStoich!$E$5:$U$5,BT$2,0))*(TimeStep)*'Composition Moles'!$C33</f>
        <v>0</v>
      </c>
      <c r="BU21" s="32">
        <f ca="1">SUMPRODUCT(ReactionRateK1!$F43:$V43*OFFSET(ReactionStoich!$E$5:$U$5,BU$2,0))*(TimeStep)*'Composition Moles'!$C33</f>
        <v>0</v>
      </c>
      <c r="BV21" s="32">
        <f ca="1">SUMPRODUCT(ReactionRateK1!$F43:$V43*OFFSET(ReactionStoich!$E$5:$U$5,BV$2,0))*(TimeStep)*'Composition Moles'!$C33</f>
        <v>0</v>
      </c>
      <c r="BW21" s="32">
        <f ca="1">SUMPRODUCT(ReactionRateK1!$F43:$V43*OFFSET(ReactionStoich!$E$5:$U$5,BW$2,0))*(TimeStep)*'Composition Moles'!$C33</f>
        <v>0</v>
      </c>
    </row>
    <row r="22" spans="1:75">
      <c r="A22">
        <f>ReactionRateK1!A44</f>
        <v>0.6</v>
      </c>
      <c r="B22" s="20">
        <f t="shared" ca="1" si="5"/>
        <v>-32429.275527183014</v>
      </c>
      <c r="C22" s="20">
        <f ca="1">'Composition Moles'!BZ34</f>
        <v>143625.91864622961</v>
      </c>
      <c r="D22" s="26">
        <f t="shared" ca="1" si="6"/>
        <v>-0.22578985626585116</v>
      </c>
      <c r="F22" s="32">
        <f ca="1">SUMPRODUCT(ReactionRateK1!$F44:$V44*OFFSET(ReactionStoich!$E$5:$U$5,F$2,0))*(TimeStep)*'Composition Moles'!$C34</f>
        <v>-1.5636589403168137</v>
      </c>
      <c r="G22" s="32">
        <f ca="1">SUMPRODUCT(ReactionRateK1!$F44:$V44*OFFSET(ReactionStoich!$E$5:$U$5,G$2,0))*(TimeStep)*'Composition Moles'!$C34</f>
        <v>0</v>
      </c>
      <c r="H22" s="32">
        <f ca="1">SUMPRODUCT(ReactionRateK1!$F44:$V44*OFFSET(ReactionStoich!$E$5:$U$5,H$2,0))*(TimeStep)*'Composition Moles'!$C34</f>
        <v>1.3931324670922984</v>
      </c>
      <c r="I22" s="32">
        <f ca="1">SUMPRODUCT(ReactionRateK1!$F44:$V44*OFFSET(ReactionStoich!$E$5:$U$5,I$2,0))*(TimeStep)*'Composition Moles'!$C34</f>
        <v>0.17052647322451533</v>
      </c>
      <c r="J22" s="32">
        <f ca="1">SUMPRODUCT(ReactionRateK1!$F44:$V44*OFFSET(ReactionStoich!$E$5:$U$5,J$2,0))*(TimeStep)*'Composition Moles'!$C34</f>
        <v>0</v>
      </c>
      <c r="K22" s="32">
        <f ca="1">SUMPRODUCT(ReactionRateK1!$F44:$V44*OFFSET(ReactionStoich!$E$5:$U$5,K$2,0))*(TimeStep)*'Composition Moles'!$C34</f>
        <v>0</v>
      </c>
      <c r="L22" s="32">
        <f ca="1">SUMPRODUCT(ReactionRateK1!$F44:$V44*OFFSET(ReactionStoich!$E$5:$U$5,L$2,0))*(TimeStep)*'Composition Moles'!$C34</f>
        <v>0</v>
      </c>
      <c r="M22" s="32">
        <f ca="1">SUMPRODUCT(ReactionRateK1!$F44:$V44*OFFSET(ReactionStoich!$E$5:$U$5,M$2,0))*(TimeStep)*'Composition Moles'!$C34</f>
        <v>0</v>
      </c>
      <c r="N22" s="32">
        <f ca="1">SUMPRODUCT(ReactionRateK1!$F44:$V44*OFFSET(ReactionStoich!$E$5:$U$5,N$2,0))*(TimeStep)*'Composition Moles'!$C34</f>
        <v>0</v>
      </c>
      <c r="O22" s="32">
        <f ca="1">SUMPRODUCT(ReactionRateK1!$F44:$V44*OFFSET(ReactionStoich!$E$5:$U$5,O$2,0))*(TimeStep)*'Composition Moles'!$C34</f>
        <v>0</v>
      </c>
      <c r="P22" s="32">
        <f ca="1">SUMPRODUCT(ReactionRateK1!$F44:$V44*OFFSET(ReactionStoich!$E$5:$U$5,P$2,0))*(TimeStep)*'Composition Moles'!$C34</f>
        <v>0</v>
      </c>
      <c r="Q22" s="32">
        <f ca="1">SUMPRODUCT(ReactionRateK1!$F44:$V44*OFFSET(ReactionStoich!$E$5:$U$5,Q$2,0))*(TimeStep)*'Composition Moles'!$C34</f>
        <v>0</v>
      </c>
      <c r="R22" s="32">
        <f ca="1">SUMPRODUCT(ReactionRateK1!$F44:$V44*OFFSET(ReactionStoich!$E$5:$U$5,R$2,0))*(TimeStep)*'Composition Moles'!$C34</f>
        <v>0</v>
      </c>
      <c r="S22" s="32">
        <f ca="1">SUMPRODUCT(ReactionRateK1!$F44:$V44*OFFSET(ReactionStoich!$E$5:$U$5,S$2,0))*(TimeStep)*'Composition Moles'!$C34</f>
        <v>5.4894357062693846</v>
      </c>
      <c r="T22" s="32">
        <f ca="1">SUMPRODUCT(ReactionRateK1!$F44:$V44*OFFSET(ReactionStoich!$E$5:$U$5,T$2,0))*(TimeStep)*'Composition Moles'!$C34</f>
        <v>0</v>
      </c>
      <c r="U22" s="32">
        <f ca="1">SUMPRODUCT(ReactionRateK1!$F44:$V44*OFFSET(ReactionStoich!$E$5:$U$5,U$2,0))*(TimeStep)*'Composition Moles'!$C34</f>
        <v>0</v>
      </c>
      <c r="V22" s="32">
        <f ca="1">SUMPRODUCT(ReactionRateK1!$F44:$V44*OFFSET(ReactionStoich!$E$5:$U$5,V$2,0))*(TimeStep)*'Composition Moles'!$C34</f>
        <v>0</v>
      </c>
      <c r="W22" s="32">
        <f ca="1">SUMPRODUCT(ReactionRateK1!$F44:$V44*OFFSET(ReactionStoich!$E$5:$U$5,W$2,0))*(TimeStep)*'Composition Moles'!$C34</f>
        <v>0</v>
      </c>
      <c r="X22" s="32">
        <f ca="1">SUMPRODUCT(ReactionRateK1!$F44:$V44*OFFSET(ReactionStoich!$E$5:$U$5,X$2,0))*(TimeStep)*'Composition Moles'!$C34</f>
        <v>0</v>
      </c>
      <c r="Y22" s="32">
        <f ca="1">SUMPRODUCT(ReactionRateK1!$F44:$V44*OFFSET(ReactionStoich!$E$5:$U$5,Y$2,0))*(TimeStep)*'Composition Moles'!$C34</f>
        <v>-10.443531830955559</v>
      </c>
      <c r="Z22" s="32">
        <f ca="1">SUMPRODUCT(ReactionRateK1!$F44:$V44*OFFSET(ReactionStoich!$E$5:$U$5,Z$2,0))*(TimeStep)*'Composition Moles'!$C34</f>
        <v>0</v>
      </c>
      <c r="AA22" s="32">
        <f ca="1">SUMPRODUCT(ReactionRateK1!$F44:$V44*OFFSET(ReactionStoich!$E$5:$U$5,AA$2,0))*(TimeStep)*'Composition Moles'!$C34</f>
        <v>0</v>
      </c>
      <c r="AB22" s="32">
        <f ca="1">SUMPRODUCT(ReactionRateK1!$F44:$V44*OFFSET(ReactionStoich!$E$5:$U$5,AB$2,0))*(TimeStep)*'Composition Moles'!$C34</f>
        <v>0</v>
      </c>
      <c r="AC22" s="32">
        <f ca="1">SUMPRODUCT(ReactionRateK1!$F44:$V44*OFFSET(ReactionStoich!$E$5:$U$5,AC$2,0))*(TimeStep)*'Composition Moles'!$C34</f>
        <v>0</v>
      </c>
      <c r="AD22" s="32">
        <f ca="1">SUMPRODUCT(ReactionRateK1!$F44:$V44*OFFSET(ReactionStoich!$E$5:$U$5,AD$2,0))*(TimeStep)*'Composition Moles'!$C34</f>
        <v>0</v>
      </c>
      <c r="AE22" s="32">
        <f ca="1">SUMPRODUCT(ReactionRateK1!$F44:$V44*OFFSET(ReactionStoich!$E$5:$U$5,AE$2,0))*(TimeStep)*'Composition Moles'!$C34</f>
        <v>0</v>
      </c>
      <c r="AF22" s="32">
        <f ca="1">SUMPRODUCT(ReactionRateK1!$F44:$V44*OFFSET(ReactionStoich!$E$5:$U$5,AF$2,0))*(TimeStep)*'Composition Moles'!$C34</f>
        <v>0</v>
      </c>
      <c r="AG22" s="32">
        <f ca="1">SUMPRODUCT(ReactionRateK1!$F44:$V44*OFFSET(ReactionStoich!$E$5:$U$5,AG$2,0))*(TimeStep)*'Composition Moles'!$C34</f>
        <v>0.65929618172821713</v>
      </c>
      <c r="AH22" s="32">
        <f ca="1">SUMPRODUCT(ReactionRateK1!$F44:$V44*OFFSET(ReactionStoich!$E$5:$U$5,AH$2,0))*(TimeStep)*'Composition Moles'!$C34</f>
        <v>3.7794370885806399</v>
      </c>
      <c r="AI22" s="32">
        <f ca="1">SUMPRODUCT(ReactionRateK1!$F44:$V44*OFFSET(ReactionStoich!$E$5:$U$5,AI$2,0))*(TimeStep)*'Composition Moles'!$C34</f>
        <v>1.794216281270161</v>
      </c>
      <c r="AJ22" s="32">
        <f ca="1">SUMPRODUCT(ReactionRateK1!$F44:$V44*OFFSET(ReactionStoich!$E$5:$U$5,AJ$2,0))*(TimeStep)*'Composition Moles'!$C34</f>
        <v>1.4836513453820885</v>
      </c>
      <c r="AK22" s="32">
        <f ca="1">SUMPRODUCT(ReactionRateK1!$F44:$V44*OFFSET(ReactionStoich!$E$5:$U$5,AK$2,0))*(TimeStep)*'Composition Moles'!$C34</f>
        <v>0</v>
      </c>
      <c r="AL22" s="32">
        <f ca="1">SUMPRODUCT(ReactionRateK1!$F44:$V44*OFFSET(ReactionStoich!$E$5:$U$5,AL$2,0))*(TimeStep)*'Composition Moles'!$C34</f>
        <v>0</v>
      </c>
      <c r="AM22" s="32">
        <f ca="1">SUMPRODUCT(ReactionRateK1!$F44:$V44*OFFSET(ReactionStoich!$E$5:$U$5,AM$2,0))*(TimeStep)*'Composition Moles'!$C34</f>
        <v>0</v>
      </c>
      <c r="AN22" s="32">
        <f ca="1">SUMPRODUCT(ReactionRateK1!$F44:$V44*OFFSET(ReactionStoich!$E$5:$U$5,AN$2,0))*(TimeStep)*'Composition Moles'!$C34</f>
        <v>0</v>
      </c>
      <c r="AO22" s="32">
        <f ca="1">SUMPRODUCT(ReactionRateK1!$F44:$V44*OFFSET(ReactionStoich!$E$5:$U$5,AO$2,0))*(TimeStep)*'Composition Moles'!$C34</f>
        <v>-0.17052647322451533</v>
      </c>
      <c r="AP22" s="32">
        <f ca="1">SUMPRODUCT(ReactionRateK1!$F44:$V44*OFFSET(ReactionStoich!$E$5:$U$5,AP$2,0))*(TimeStep)*'Composition Moles'!$C34</f>
        <v>-0.81602593487166153</v>
      </c>
      <c r="AQ22" s="32">
        <f ca="1">SUMPRODUCT(ReactionRateK1!$F44:$V44*OFFSET(ReactionStoich!$E$5:$U$5,AQ$2,0))*(TimeStep)*'Composition Moles'!$C34</f>
        <v>0</v>
      </c>
      <c r="AR22" s="32">
        <f ca="1">SUMPRODUCT(ReactionRateK1!$F44:$V44*OFFSET(ReactionStoich!$E$5:$U$5,AR$2,0))*(TimeStep)*'Composition Moles'!$C34</f>
        <v>0</v>
      </c>
      <c r="AS22" s="32">
        <f ca="1">SUMPRODUCT(ReactionRateK1!$F44:$V44*OFFSET(ReactionStoich!$E$5:$U$5,AS$2,0))*(TimeStep)*'Composition Moles'!$C34</f>
        <v>-0.59198412139291856</v>
      </c>
      <c r="AT22" s="32">
        <f ca="1">SUMPRODUCT(ReactionRateK1!$F44:$V44*OFFSET(ReactionStoich!$E$5:$U$5,AT$2,0))*(TimeStep)*'Composition Moles'!$C34</f>
        <v>-0.59198412139291856</v>
      </c>
      <c r="AU22" s="32">
        <f ca="1">SUMPRODUCT(ReactionRateK1!$F44:$V44*OFFSET(ReactionStoich!$E$5:$U$5,AU$2,0))*(TimeStep)*'Composition Moles'!$C34</f>
        <v>-0.59198412139291856</v>
      </c>
      <c r="AV22" s="32">
        <f ca="1">SUMPRODUCT(ReactionRateK1!$F44:$V44*OFFSET(ReactionStoich!$E$5:$U$5,AV$2,0))*(TimeStep)*'Composition Moles'!$C34</f>
        <v>0</v>
      </c>
      <c r="AW22" s="32">
        <f ca="1">SUMPRODUCT(ReactionRateK1!$F44:$V44*OFFSET(ReactionStoich!$E$5:$U$5,AW$2,0))*(TimeStep)*'Composition Moles'!$C34</f>
        <v>0</v>
      </c>
      <c r="AX22" s="32">
        <f ca="1">SUMPRODUCT(ReactionRateK1!$F44:$V44*OFFSET(ReactionStoich!$E$5:$U$5,AX$2,0))*(TimeStep)*'Composition Moles'!$C34</f>
        <v>0</v>
      </c>
      <c r="AY22" s="32">
        <f ca="1">SUMPRODUCT(ReactionRateK1!$F44:$V44*OFFSET(ReactionStoich!$E$5:$U$5,AY$2,0))*(TimeStep)*'Composition Moles'!$C34</f>
        <v>0</v>
      </c>
      <c r="AZ22" s="32">
        <f ca="1">SUMPRODUCT(ReactionRateK1!$F44:$V44*OFFSET(ReactionStoich!$E$5:$U$5,AZ$2,0))*(TimeStep)*'Composition Moles'!$C34</f>
        <v>0</v>
      </c>
      <c r="BA22" s="32">
        <f ca="1">SUMPRODUCT(ReactionRateK1!$F44:$V44*OFFSET(ReactionStoich!$E$5:$U$5,BA$2,0))*(TimeStep)*'Composition Moles'!$C34</f>
        <v>0</v>
      </c>
      <c r="BB22" s="32">
        <f ca="1">SUMPRODUCT(ReactionRateK1!$F44:$V44*OFFSET(ReactionStoich!$E$5:$U$5,BB$2,0))*(TimeStep)*'Composition Moles'!$C34</f>
        <v>0</v>
      </c>
      <c r="BC22" s="32">
        <f ca="1">SUMPRODUCT(ReactionRateK1!$F44:$V44*OFFSET(ReactionStoich!$E$5:$U$5,BC$2,0))*(TimeStep)*'Composition Moles'!$C34</f>
        <v>0</v>
      </c>
      <c r="BD22" s="32">
        <f ca="1">SUMPRODUCT(ReactionRateK1!$F44:$V44*OFFSET(ReactionStoich!$E$5:$U$5,BD$2,0))*(TimeStep)*'Composition Moles'!$C34</f>
        <v>0</v>
      </c>
      <c r="BE22" s="32">
        <f ca="1">SUMPRODUCT(ReactionRateK1!$F44:$V44*OFFSET(ReactionStoich!$E$5:$U$5,BE$2,0))*(TimeStep)*'Composition Moles'!$C34</f>
        <v>0</v>
      </c>
      <c r="BF22" s="32">
        <f ca="1">SUMPRODUCT(ReactionRateK1!$F44:$V44*OFFSET(ReactionStoich!$E$5:$U$5,BF$2,0))*(TimeStep)*'Composition Moles'!$C34</f>
        <v>0</v>
      </c>
      <c r="BG22" s="32">
        <f ca="1">SUMPRODUCT(ReactionRateK1!$F44:$V44*OFFSET(ReactionStoich!$E$5:$U$5,BG$2,0))*(TimeStep)*'Composition Moles'!$C34</f>
        <v>0</v>
      </c>
      <c r="BH22" s="32">
        <f ca="1">SUMPRODUCT(ReactionRateK1!$F44:$V44*OFFSET(ReactionStoich!$E$5:$U$5,BH$2,0))*(TimeStep)*'Composition Moles'!$C34</f>
        <v>0</v>
      </c>
      <c r="BI22" s="32">
        <f ca="1">SUMPRODUCT(ReactionRateK1!$F44:$V44*OFFSET(ReactionStoich!$E$5:$U$5,BI$2,0))*(TimeStep)*'Composition Moles'!$C34</f>
        <v>0</v>
      </c>
      <c r="BJ22" s="32">
        <f ca="1">SUMPRODUCT(ReactionRateK1!$F44:$V44*OFFSET(ReactionStoich!$E$5:$U$5,BJ$2,0))*(TimeStep)*'Composition Moles'!$C34</f>
        <v>0</v>
      </c>
      <c r="BK22" s="32">
        <f ca="1">SUMPRODUCT(ReactionRateK1!$F44:$V44*OFFSET(ReactionStoich!$E$5:$U$5,BK$2,0))*(TimeStep)*'Composition Moles'!$C34</f>
        <v>0</v>
      </c>
      <c r="BL22" s="32">
        <f ca="1">SUMPRODUCT(ReactionRateK1!$F44:$V44*OFFSET(ReactionStoich!$E$5:$U$5,BL$2,0))*(TimeStep)*'Composition Moles'!$C34</f>
        <v>0</v>
      </c>
      <c r="BM22" s="32">
        <f ca="1">SUMPRODUCT(ReactionRateK1!$F44:$V44*OFFSET(ReactionStoich!$E$5:$U$5,BM$2,0))*(TimeStep)*'Composition Moles'!$C34</f>
        <v>0</v>
      </c>
      <c r="BN22" s="32">
        <f ca="1">SUMPRODUCT(ReactionRateK1!$F44:$V44*OFFSET(ReactionStoich!$E$5:$U$5,BN$2,0))*(TimeStep)*'Composition Moles'!$C34</f>
        <v>0</v>
      </c>
      <c r="BO22" s="32">
        <f ca="1">SUMPRODUCT(ReactionRateK1!$F44:$V44*OFFSET(ReactionStoich!$E$5:$U$5,BO$2,0))*(TimeStep)*'Composition Moles'!$C34</f>
        <v>0</v>
      </c>
      <c r="BP22" s="32">
        <f ca="1">SUMPRODUCT(ReactionRateK1!$F44:$V44*OFFSET(ReactionStoich!$E$5:$U$5,BP$2,0))*(TimeStep)*'Composition Moles'!$C34</f>
        <v>0</v>
      </c>
      <c r="BQ22" s="32">
        <f ca="1">SUMPRODUCT(ReactionRateK1!$F44:$V44*OFFSET(ReactionStoich!$E$5:$U$5,BQ$2,0))*(TimeStep)*'Composition Moles'!$C34</f>
        <v>0</v>
      </c>
      <c r="BR22" s="32">
        <f ca="1">SUMPRODUCT(ReactionRateK1!$F44:$V44*OFFSET(ReactionStoich!$E$5:$U$5,BR$2,0))*(TimeStep)*'Composition Moles'!$C34</f>
        <v>0</v>
      </c>
      <c r="BS22" s="32">
        <f ca="1">SUMPRODUCT(ReactionRateK1!$F44:$V44*OFFSET(ReactionStoich!$E$5:$U$5,BS$2,0))*(TimeStep)*'Composition Moles'!$C34</f>
        <v>0</v>
      </c>
      <c r="BT22" s="32">
        <f ca="1">SUMPRODUCT(ReactionRateK1!$F44:$V44*OFFSET(ReactionStoich!$E$5:$U$5,BT$2,0))*(TimeStep)*'Composition Moles'!$C34</f>
        <v>0</v>
      </c>
      <c r="BU22" s="32">
        <f ca="1">SUMPRODUCT(ReactionRateK1!$F44:$V44*OFFSET(ReactionStoich!$E$5:$U$5,BU$2,0))*(TimeStep)*'Composition Moles'!$C34</f>
        <v>0</v>
      </c>
      <c r="BV22" s="32">
        <f ca="1">SUMPRODUCT(ReactionRateK1!$F44:$V44*OFFSET(ReactionStoich!$E$5:$U$5,BV$2,0))*(TimeStep)*'Composition Moles'!$C34</f>
        <v>0</v>
      </c>
      <c r="BW22" s="32">
        <f ca="1">SUMPRODUCT(ReactionRateK1!$F44:$V44*OFFSET(ReactionStoich!$E$5:$U$5,BW$2,0))*(TimeStep)*'Composition Moles'!$C34</f>
        <v>0</v>
      </c>
    </row>
    <row r="23" spans="1:75">
      <c r="A23">
        <f>ReactionRateK1!A45</f>
        <v>0.65</v>
      </c>
      <c r="B23" s="20">
        <f t="shared" ca="1" si="5"/>
        <v>-30812.724758681958</v>
      </c>
      <c r="C23" s="20">
        <f ca="1">'Composition Moles'!BZ35</f>
        <v>143634.02015635199</v>
      </c>
      <c r="D23" s="26">
        <f t="shared" ca="1" si="6"/>
        <v>-0.2145224698517868</v>
      </c>
      <c r="F23" s="32">
        <f ca="1">SUMPRODUCT(ReactionRateK1!$F45:$V45*OFFSET(ReactionStoich!$E$5:$U$5,F$2,0))*(TimeStep)*'Composition Moles'!$C35</f>
        <v>-1.4625321884743891</v>
      </c>
      <c r="G23" s="32">
        <f ca="1">SUMPRODUCT(ReactionRateK1!$F45:$V45*OFFSET(ReactionStoich!$E$5:$U$5,G$2,0))*(TimeStep)*'Composition Moles'!$C35</f>
        <v>0</v>
      </c>
      <c r="H23" s="32">
        <f ca="1">SUMPRODUCT(ReactionRateK1!$F45:$V45*OFFSET(ReactionStoich!$E$5:$U$5,H$2,0))*(TimeStep)*'Composition Moles'!$C35</f>
        <v>1.3132008626471627</v>
      </c>
      <c r="I23" s="32">
        <f ca="1">SUMPRODUCT(ReactionRateK1!$F45:$V45*OFFSET(ReactionStoich!$E$5:$U$5,I$2,0))*(TimeStep)*'Composition Moles'!$C35</f>
        <v>0.14933132582722625</v>
      </c>
      <c r="J23" s="32">
        <f ca="1">SUMPRODUCT(ReactionRateK1!$F45:$V45*OFFSET(ReactionStoich!$E$5:$U$5,J$2,0))*(TimeStep)*'Composition Moles'!$C35</f>
        <v>0</v>
      </c>
      <c r="K23" s="32">
        <f ca="1">SUMPRODUCT(ReactionRateK1!$F45:$V45*OFFSET(ReactionStoich!$E$5:$U$5,K$2,0))*(TimeStep)*'Composition Moles'!$C35</f>
        <v>0</v>
      </c>
      <c r="L23" s="32">
        <f ca="1">SUMPRODUCT(ReactionRateK1!$F45:$V45*OFFSET(ReactionStoich!$E$5:$U$5,L$2,0))*(TimeStep)*'Composition Moles'!$C35</f>
        <v>0</v>
      </c>
      <c r="M23" s="32">
        <f ca="1">SUMPRODUCT(ReactionRateK1!$F45:$V45*OFFSET(ReactionStoich!$E$5:$U$5,M$2,0))*(TimeStep)*'Composition Moles'!$C35</f>
        <v>0</v>
      </c>
      <c r="N23" s="32">
        <f ca="1">SUMPRODUCT(ReactionRateK1!$F45:$V45*OFFSET(ReactionStoich!$E$5:$U$5,N$2,0))*(TimeStep)*'Composition Moles'!$C35</f>
        <v>0</v>
      </c>
      <c r="O23" s="32">
        <f ca="1">SUMPRODUCT(ReactionRateK1!$F45:$V45*OFFSET(ReactionStoich!$E$5:$U$5,O$2,0))*(TimeStep)*'Composition Moles'!$C35</f>
        <v>0</v>
      </c>
      <c r="P23" s="32">
        <f ca="1">SUMPRODUCT(ReactionRateK1!$F45:$V45*OFFSET(ReactionStoich!$E$5:$U$5,P$2,0))*(TimeStep)*'Composition Moles'!$C35</f>
        <v>0</v>
      </c>
      <c r="Q23" s="32">
        <f ca="1">SUMPRODUCT(ReactionRateK1!$F45:$V45*OFFSET(ReactionStoich!$E$5:$U$5,Q$2,0))*(TimeStep)*'Composition Moles'!$C35</f>
        <v>0</v>
      </c>
      <c r="R23" s="32">
        <f ca="1">SUMPRODUCT(ReactionRateK1!$F45:$V45*OFFSET(ReactionStoich!$E$5:$U$5,R$2,0))*(TimeStep)*'Composition Moles'!$C35</f>
        <v>0</v>
      </c>
      <c r="S23" s="32">
        <f ca="1">SUMPRODUCT(ReactionRateK1!$F45:$V45*OFFSET(ReactionStoich!$E$5:$U$5,S$2,0))*(TimeStep)*'Composition Moles'!$C35</f>
        <v>5.2336026399423217</v>
      </c>
      <c r="T23" s="32">
        <f ca="1">SUMPRODUCT(ReactionRateK1!$F45:$V45*OFFSET(ReactionStoich!$E$5:$U$5,T$2,0))*(TimeStep)*'Composition Moles'!$C35</f>
        <v>0</v>
      </c>
      <c r="U23" s="32">
        <f ca="1">SUMPRODUCT(ReactionRateK1!$F45:$V45*OFFSET(ReactionStoich!$E$5:$U$5,U$2,0))*(TimeStep)*'Composition Moles'!$C35</f>
        <v>0</v>
      </c>
      <c r="V23" s="32">
        <f ca="1">SUMPRODUCT(ReactionRateK1!$F45:$V45*OFFSET(ReactionStoich!$E$5:$U$5,V$2,0))*(TimeStep)*'Composition Moles'!$C35</f>
        <v>0</v>
      </c>
      <c r="W23" s="32">
        <f ca="1">SUMPRODUCT(ReactionRateK1!$F45:$V45*OFFSET(ReactionStoich!$E$5:$U$5,W$2,0))*(TimeStep)*'Composition Moles'!$C35</f>
        <v>0</v>
      </c>
      <c r="X23" s="32">
        <f ca="1">SUMPRODUCT(ReactionRateK1!$F45:$V45*OFFSET(ReactionStoich!$E$5:$U$5,X$2,0))*(TimeStep)*'Composition Moles'!$C35</f>
        <v>0</v>
      </c>
      <c r="Y23" s="32">
        <f ca="1">SUMPRODUCT(ReactionRateK1!$F45:$V45*OFFSET(ReactionStoich!$E$5:$U$5,Y$2,0))*(TimeStep)*'Composition Moles'!$C35</f>
        <v>-10.05842517324354</v>
      </c>
      <c r="Z23" s="32">
        <f ca="1">SUMPRODUCT(ReactionRateK1!$F45:$V45*OFFSET(ReactionStoich!$E$5:$U$5,Z$2,0))*(TimeStep)*'Composition Moles'!$C35</f>
        <v>0</v>
      </c>
      <c r="AA23" s="32">
        <f ca="1">SUMPRODUCT(ReactionRateK1!$F45:$V45*OFFSET(ReactionStoich!$E$5:$U$5,AA$2,0))*(TimeStep)*'Composition Moles'!$C35</f>
        <v>0</v>
      </c>
      <c r="AB23" s="32">
        <f ca="1">SUMPRODUCT(ReactionRateK1!$F45:$V45*OFFSET(ReactionStoich!$E$5:$U$5,AB$2,0))*(TimeStep)*'Composition Moles'!$C35</f>
        <v>0</v>
      </c>
      <c r="AC23" s="32">
        <f ca="1">SUMPRODUCT(ReactionRateK1!$F45:$V45*OFFSET(ReactionStoich!$E$5:$U$5,AC$2,0))*(TimeStep)*'Composition Moles'!$C35</f>
        <v>0</v>
      </c>
      <c r="AD23" s="32">
        <f ca="1">SUMPRODUCT(ReactionRateK1!$F45:$V45*OFFSET(ReactionStoich!$E$5:$U$5,AD$2,0))*(TimeStep)*'Composition Moles'!$C35</f>
        <v>0</v>
      </c>
      <c r="AE23" s="32">
        <f ca="1">SUMPRODUCT(ReactionRateK1!$F45:$V45*OFFSET(ReactionStoich!$E$5:$U$5,AE$2,0))*(TimeStep)*'Composition Moles'!$C35</f>
        <v>0</v>
      </c>
      <c r="AF23" s="32">
        <f ca="1">SUMPRODUCT(ReactionRateK1!$F45:$V45*OFFSET(ReactionStoich!$E$5:$U$5,AF$2,0))*(TimeStep)*'Composition Moles'!$C35</f>
        <v>0</v>
      </c>
      <c r="AG23" s="32">
        <f ca="1">SUMPRODUCT(ReactionRateK1!$F45:$V45*OFFSET(ReactionStoich!$E$5:$U$5,AG$2,0))*(TimeStep)*'Composition Moles'!$C35</f>
        <v>0.59539796380849064</v>
      </c>
      <c r="AH23" s="32">
        <f ca="1">SUMPRODUCT(ReactionRateK1!$F45:$V45*OFFSET(ReactionStoich!$E$5:$U$5,AH$2,0))*(TimeStep)*'Composition Moles'!$C35</f>
        <v>3.6347530146587479</v>
      </c>
      <c r="AI23" s="32">
        <f ca="1">SUMPRODUCT(ReactionRateK1!$F45:$V45*OFFSET(ReactionStoich!$E$5:$U$5,AI$2,0))*(TimeStep)*'Composition Moles'!$C35</f>
        <v>1.8064026883641455</v>
      </c>
      <c r="AJ23" s="32">
        <f ca="1">SUMPRODUCT(ReactionRateK1!$F45:$V45*OFFSET(ReactionStoich!$E$5:$U$5,AJ$2,0))*(TimeStep)*'Composition Moles'!$C35</f>
        <v>1.453884462604734</v>
      </c>
      <c r="AK23" s="32">
        <f ca="1">SUMPRODUCT(ReactionRateK1!$F45:$V45*OFFSET(ReactionStoich!$E$5:$U$5,AK$2,0))*(TimeStep)*'Composition Moles'!$C35</f>
        <v>0</v>
      </c>
      <c r="AL23" s="32">
        <f ca="1">SUMPRODUCT(ReactionRateK1!$F45:$V45*OFFSET(ReactionStoich!$E$5:$U$5,AL$2,0))*(TimeStep)*'Composition Moles'!$C35</f>
        <v>0</v>
      </c>
      <c r="AM23" s="32">
        <f ca="1">SUMPRODUCT(ReactionRateK1!$F45:$V45*OFFSET(ReactionStoich!$E$5:$U$5,AM$2,0))*(TimeStep)*'Composition Moles'!$C35</f>
        <v>0</v>
      </c>
      <c r="AN23" s="32">
        <f ca="1">SUMPRODUCT(ReactionRateK1!$F45:$V45*OFFSET(ReactionStoich!$E$5:$U$5,AN$2,0))*(TimeStep)*'Composition Moles'!$C35</f>
        <v>0</v>
      </c>
      <c r="AO23" s="32">
        <f ca="1">SUMPRODUCT(ReactionRateK1!$F45:$V45*OFFSET(ReactionStoich!$E$5:$U$5,AO$2,0))*(TimeStep)*'Composition Moles'!$C35</f>
        <v>-0.14933132582722625</v>
      </c>
      <c r="AP23" s="32">
        <f ca="1">SUMPRODUCT(ReactionRateK1!$F45:$V45*OFFSET(ReactionStoich!$E$5:$U$5,AP$2,0))*(TimeStep)*'Composition Moles'!$C35</f>
        <v>-0.7899532105157856</v>
      </c>
      <c r="AQ23" s="32">
        <f ca="1">SUMPRODUCT(ReactionRateK1!$F45:$V45*OFFSET(ReactionStoich!$E$5:$U$5,AQ$2,0))*(TimeStep)*'Composition Moles'!$C35</f>
        <v>0</v>
      </c>
      <c r="AR23" s="32">
        <f ca="1">SUMPRODUCT(ReactionRateK1!$F45:$V45*OFFSET(ReactionStoich!$E$5:$U$5,AR$2,0))*(TimeStep)*'Composition Moles'!$C35</f>
        <v>0</v>
      </c>
      <c r="AS23" s="32">
        <f ca="1">SUMPRODUCT(ReactionRateK1!$F45:$V45*OFFSET(ReactionStoich!$E$5:$U$5,AS$2,0))*(TimeStep)*'Composition Moles'!$C35</f>
        <v>-0.57544368659729628</v>
      </c>
      <c r="AT23" s="32">
        <f ca="1">SUMPRODUCT(ReactionRateK1!$F45:$V45*OFFSET(ReactionStoich!$E$5:$U$5,AT$2,0))*(TimeStep)*'Composition Moles'!$C35</f>
        <v>-0.57544368659729628</v>
      </c>
      <c r="AU23" s="32">
        <f ca="1">SUMPRODUCT(ReactionRateK1!$F45:$V45*OFFSET(ReactionStoich!$E$5:$U$5,AU$2,0))*(TimeStep)*'Composition Moles'!$C35</f>
        <v>-0.57544368659729628</v>
      </c>
      <c r="AV23" s="32">
        <f ca="1">SUMPRODUCT(ReactionRateK1!$F45:$V45*OFFSET(ReactionStoich!$E$5:$U$5,AV$2,0))*(TimeStep)*'Composition Moles'!$C35</f>
        <v>0</v>
      </c>
      <c r="AW23" s="32">
        <f ca="1">SUMPRODUCT(ReactionRateK1!$F45:$V45*OFFSET(ReactionStoich!$E$5:$U$5,AW$2,0))*(TimeStep)*'Composition Moles'!$C35</f>
        <v>0</v>
      </c>
      <c r="AX23" s="32">
        <f ca="1">SUMPRODUCT(ReactionRateK1!$F45:$V45*OFFSET(ReactionStoich!$E$5:$U$5,AX$2,0))*(TimeStep)*'Composition Moles'!$C35</f>
        <v>0</v>
      </c>
      <c r="AY23" s="32">
        <f ca="1">SUMPRODUCT(ReactionRateK1!$F45:$V45*OFFSET(ReactionStoich!$E$5:$U$5,AY$2,0))*(TimeStep)*'Composition Moles'!$C35</f>
        <v>0</v>
      </c>
      <c r="AZ23" s="32">
        <f ca="1">SUMPRODUCT(ReactionRateK1!$F45:$V45*OFFSET(ReactionStoich!$E$5:$U$5,AZ$2,0))*(TimeStep)*'Composition Moles'!$C35</f>
        <v>0</v>
      </c>
      <c r="BA23" s="32">
        <f ca="1">SUMPRODUCT(ReactionRateK1!$F45:$V45*OFFSET(ReactionStoich!$E$5:$U$5,BA$2,0))*(TimeStep)*'Composition Moles'!$C35</f>
        <v>0</v>
      </c>
      <c r="BB23" s="32">
        <f ca="1">SUMPRODUCT(ReactionRateK1!$F45:$V45*OFFSET(ReactionStoich!$E$5:$U$5,BB$2,0))*(TimeStep)*'Composition Moles'!$C35</f>
        <v>0</v>
      </c>
      <c r="BC23" s="32">
        <f ca="1">SUMPRODUCT(ReactionRateK1!$F45:$V45*OFFSET(ReactionStoich!$E$5:$U$5,BC$2,0))*(TimeStep)*'Composition Moles'!$C35</f>
        <v>0</v>
      </c>
      <c r="BD23" s="32">
        <f ca="1">SUMPRODUCT(ReactionRateK1!$F45:$V45*OFFSET(ReactionStoich!$E$5:$U$5,BD$2,0))*(TimeStep)*'Composition Moles'!$C35</f>
        <v>0</v>
      </c>
      <c r="BE23" s="32">
        <f ca="1">SUMPRODUCT(ReactionRateK1!$F45:$V45*OFFSET(ReactionStoich!$E$5:$U$5,BE$2,0))*(TimeStep)*'Composition Moles'!$C35</f>
        <v>0</v>
      </c>
      <c r="BF23" s="32">
        <f ca="1">SUMPRODUCT(ReactionRateK1!$F45:$V45*OFFSET(ReactionStoich!$E$5:$U$5,BF$2,0))*(TimeStep)*'Composition Moles'!$C35</f>
        <v>0</v>
      </c>
      <c r="BG23" s="32">
        <f ca="1">SUMPRODUCT(ReactionRateK1!$F45:$V45*OFFSET(ReactionStoich!$E$5:$U$5,BG$2,0))*(TimeStep)*'Composition Moles'!$C35</f>
        <v>0</v>
      </c>
      <c r="BH23" s="32">
        <f ca="1">SUMPRODUCT(ReactionRateK1!$F45:$V45*OFFSET(ReactionStoich!$E$5:$U$5,BH$2,0))*(TimeStep)*'Composition Moles'!$C35</f>
        <v>0</v>
      </c>
      <c r="BI23" s="32">
        <f ca="1">SUMPRODUCT(ReactionRateK1!$F45:$V45*OFFSET(ReactionStoich!$E$5:$U$5,BI$2,0))*(TimeStep)*'Composition Moles'!$C35</f>
        <v>0</v>
      </c>
      <c r="BJ23" s="32">
        <f ca="1">SUMPRODUCT(ReactionRateK1!$F45:$V45*OFFSET(ReactionStoich!$E$5:$U$5,BJ$2,0))*(TimeStep)*'Composition Moles'!$C35</f>
        <v>0</v>
      </c>
      <c r="BK23" s="32">
        <f ca="1">SUMPRODUCT(ReactionRateK1!$F45:$V45*OFFSET(ReactionStoich!$E$5:$U$5,BK$2,0))*(TimeStep)*'Composition Moles'!$C35</f>
        <v>0</v>
      </c>
      <c r="BL23" s="32">
        <f ca="1">SUMPRODUCT(ReactionRateK1!$F45:$V45*OFFSET(ReactionStoich!$E$5:$U$5,BL$2,0))*(TimeStep)*'Composition Moles'!$C35</f>
        <v>0</v>
      </c>
      <c r="BM23" s="32">
        <f ca="1">SUMPRODUCT(ReactionRateK1!$F45:$V45*OFFSET(ReactionStoich!$E$5:$U$5,BM$2,0))*(TimeStep)*'Composition Moles'!$C35</f>
        <v>0</v>
      </c>
      <c r="BN23" s="32">
        <f ca="1">SUMPRODUCT(ReactionRateK1!$F45:$V45*OFFSET(ReactionStoich!$E$5:$U$5,BN$2,0))*(TimeStep)*'Composition Moles'!$C35</f>
        <v>0</v>
      </c>
      <c r="BO23" s="32">
        <f ca="1">SUMPRODUCT(ReactionRateK1!$F45:$V45*OFFSET(ReactionStoich!$E$5:$U$5,BO$2,0))*(TimeStep)*'Composition Moles'!$C35</f>
        <v>0</v>
      </c>
      <c r="BP23" s="32">
        <f ca="1">SUMPRODUCT(ReactionRateK1!$F45:$V45*OFFSET(ReactionStoich!$E$5:$U$5,BP$2,0))*(TimeStep)*'Composition Moles'!$C35</f>
        <v>0</v>
      </c>
      <c r="BQ23" s="32">
        <f ca="1">SUMPRODUCT(ReactionRateK1!$F45:$V45*OFFSET(ReactionStoich!$E$5:$U$5,BQ$2,0))*(TimeStep)*'Composition Moles'!$C35</f>
        <v>0</v>
      </c>
      <c r="BR23" s="32">
        <f ca="1">SUMPRODUCT(ReactionRateK1!$F45:$V45*OFFSET(ReactionStoich!$E$5:$U$5,BR$2,0))*(TimeStep)*'Composition Moles'!$C35</f>
        <v>0</v>
      </c>
      <c r="BS23" s="32">
        <f ca="1">SUMPRODUCT(ReactionRateK1!$F45:$V45*OFFSET(ReactionStoich!$E$5:$U$5,BS$2,0))*(TimeStep)*'Composition Moles'!$C35</f>
        <v>0</v>
      </c>
      <c r="BT23" s="32">
        <f ca="1">SUMPRODUCT(ReactionRateK1!$F45:$V45*OFFSET(ReactionStoich!$E$5:$U$5,BT$2,0))*(TimeStep)*'Composition Moles'!$C35</f>
        <v>0</v>
      </c>
      <c r="BU23" s="32">
        <f ca="1">SUMPRODUCT(ReactionRateK1!$F45:$V45*OFFSET(ReactionStoich!$E$5:$U$5,BU$2,0))*(TimeStep)*'Composition Moles'!$C35</f>
        <v>0</v>
      </c>
      <c r="BV23" s="32">
        <f ca="1">SUMPRODUCT(ReactionRateK1!$F45:$V45*OFFSET(ReactionStoich!$E$5:$U$5,BV$2,0))*(TimeStep)*'Composition Moles'!$C35</f>
        <v>0</v>
      </c>
      <c r="BW23" s="32">
        <f ca="1">SUMPRODUCT(ReactionRateK1!$F45:$V45*OFFSET(ReactionStoich!$E$5:$U$5,BW$2,0))*(TimeStep)*'Composition Moles'!$C35</f>
        <v>0</v>
      </c>
    </row>
    <row r="24" spans="1:75">
      <c r="A24">
        <f>ReactionRateK1!A46</f>
        <v>0.70000000000000007</v>
      </c>
      <c r="B24" s="20">
        <f t="shared" ca="1" si="5"/>
        <v>-29572.697632110197</v>
      </c>
      <c r="C24" s="20">
        <f ca="1">'Composition Moles'!BZ36</f>
        <v>143643.08936914729</v>
      </c>
      <c r="D24" s="26">
        <f t="shared" ca="1" si="6"/>
        <v>-0.20587622949344639</v>
      </c>
      <c r="F24" s="32">
        <f ca="1">SUMPRODUCT(ReactionRateK1!$F46:$V46*OFFSET(ReactionStoich!$E$5:$U$5,F$2,0))*(TimeStep)*'Composition Moles'!$C36</f>
        <v>-1.3688624998724446</v>
      </c>
      <c r="G24" s="32">
        <f ca="1">SUMPRODUCT(ReactionRateK1!$F46:$V46*OFFSET(ReactionStoich!$E$5:$U$5,G$2,0))*(TimeStep)*'Composition Moles'!$C36</f>
        <v>0</v>
      </c>
      <c r="H24" s="32">
        <f ca="1">SUMPRODUCT(ReactionRateK1!$F46:$V46*OFFSET(ReactionStoich!$E$5:$U$5,H$2,0))*(TimeStep)*'Composition Moles'!$C36</f>
        <v>1.2378028971353201</v>
      </c>
      <c r="I24" s="32">
        <f ca="1">SUMPRODUCT(ReactionRateK1!$F46:$V46*OFFSET(ReactionStoich!$E$5:$U$5,I$2,0))*(TimeStep)*'Composition Moles'!$C36</f>
        <v>0.13105960273712453</v>
      </c>
      <c r="J24" s="32">
        <f ca="1">SUMPRODUCT(ReactionRateK1!$F46:$V46*OFFSET(ReactionStoich!$E$5:$U$5,J$2,0))*(TimeStep)*'Composition Moles'!$C36</f>
        <v>0</v>
      </c>
      <c r="K24" s="32">
        <f ca="1">SUMPRODUCT(ReactionRateK1!$F46:$V46*OFFSET(ReactionStoich!$E$5:$U$5,K$2,0))*(TimeStep)*'Composition Moles'!$C36</f>
        <v>0</v>
      </c>
      <c r="L24" s="32">
        <f ca="1">SUMPRODUCT(ReactionRateK1!$F46:$V46*OFFSET(ReactionStoich!$E$5:$U$5,L$2,0))*(TimeStep)*'Composition Moles'!$C36</f>
        <v>0</v>
      </c>
      <c r="M24" s="32">
        <f ca="1">SUMPRODUCT(ReactionRateK1!$F46:$V46*OFFSET(ReactionStoich!$E$5:$U$5,M$2,0))*(TimeStep)*'Composition Moles'!$C36</f>
        <v>0</v>
      </c>
      <c r="N24" s="32">
        <f ca="1">SUMPRODUCT(ReactionRateK1!$F46:$V46*OFFSET(ReactionStoich!$E$5:$U$5,N$2,0))*(TimeStep)*'Composition Moles'!$C36</f>
        <v>0</v>
      </c>
      <c r="O24" s="32">
        <f ca="1">SUMPRODUCT(ReactionRateK1!$F46:$V46*OFFSET(ReactionStoich!$E$5:$U$5,O$2,0))*(TimeStep)*'Composition Moles'!$C36</f>
        <v>0</v>
      </c>
      <c r="P24" s="32">
        <f ca="1">SUMPRODUCT(ReactionRateK1!$F46:$V46*OFFSET(ReactionStoich!$E$5:$U$5,P$2,0))*(TimeStep)*'Composition Moles'!$C36</f>
        <v>0</v>
      </c>
      <c r="Q24" s="32">
        <f ca="1">SUMPRODUCT(ReactionRateK1!$F46:$V46*OFFSET(ReactionStoich!$E$5:$U$5,Q$2,0))*(TimeStep)*'Composition Moles'!$C36</f>
        <v>0</v>
      </c>
      <c r="R24" s="32">
        <f ca="1">SUMPRODUCT(ReactionRateK1!$F46:$V46*OFFSET(ReactionStoich!$E$5:$U$5,R$2,0))*(TimeStep)*'Composition Moles'!$C36</f>
        <v>0</v>
      </c>
      <c r="S24" s="32">
        <f ca="1">SUMPRODUCT(ReactionRateK1!$F46:$V46*OFFSET(ReactionStoich!$E$5:$U$5,S$2,0))*(TimeStep)*'Composition Moles'!$C36</f>
        <v>4.9755327222274479</v>
      </c>
      <c r="T24" s="32">
        <f ca="1">SUMPRODUCT(ReactionRateK1!$F46:$V46*OFFSET(ReactionStoich!$E$5:$U$5,T$2,0))*(TimeStep)*'Composition Moles'!$C36</f>
        <v>0</v>
      </c>
      <c r="U24" s="32">
        <f ca="1">SUMPRODUCT(ReactionRateK1!$F46:$V46*OFFSET(ReactionStoich!$E$5:$U$5,U$2,0))*(TimeStep)*'Composition Moles'!$C36</f>
        <v>0</v>
      </c>
      <c r="V24" s="32">
        <f ca="1">SUMPRODUCT(ReactionRateK1!$F46:$V46*OFFSET(ReactionStoich!$E$5:$U$5,V$2,0))*(TimeStep)*'Composition Moles'!$C36</f>
        <v>0</v>
      </c>
      <c r="W24" s="32">
        <f ca="1">SUMPRODUCT(ReactionRateK1!$F46:$V46*OFFSET(ReactionStoich!$E$5:$U$5,W$2,0))*(TimeStep)*'Composition Moles'!$C36</f>
        <v>0</v>
      </c>
      <c r="X24" s="32">
        <f ca="1">SUMPRODUCT(ReactionRateK1!$F46:$V46*OFFSET(ReactionStoich!$E$5:$U$5,X$2,0))*(TimeStep)*'Composition Moles'!$C36</f>
        <v>0</v>
      </c>
      <c r="Y24" s="32">
        <f ca="1">SUMPRODUCT(ReactionRateK1!$F46:$V46*OFFSET(ReactionStoich!$E$5:$U$5,Y$2,0))*(TimeStep)*'Composition Moles'!$C36</f>
        <v>-9.6562936741656991</v>
      </c>
      <c r="Z24" s="32">
        <f ca="1">SUMPRODUCT(ReactionRateK1!$F46:$V46*OFFSET(ReactionStoich!$E$5:$U$5,Z$2,0))*(TimeStep)*'Composition Moles'!$C36</f>
        <v>0</v>
      </c>
      <c r="AA24" s="32">
        <f ca="1">SUMPRODUCT(ReactionRateK1!$F46:$V46*OFFSET(ReactionStoich!$E$5:$U$5,AA$2,0))*(TimeStep)*'Composition Moles'!$C36</f>
        <v>0</v>
      </c>
      <c r="AB24" s="32">
        <f ca="1">SUMPRODUCT(ReactionRateK1!$F46:$V46*OFFSET(ReactionStoich!$E$5:$U$5,AB$2,0))*(TimeStep)*'Composition Moles'!$C36</f>
        <v>0</v>
      </c>
      <c r="AC24" s="32">
        <f ca="1">SUMPRODUCT(ReactionRateK1!$F46:$V46*OFFSET(ReactionStoich!$E$5:$U$5,AC$2,0))*(TimeStep)*'Composition Moles'!$C36</f>
        <v>0</v>
      </c>
      <c r="AD24" s="32">
        <f ca="1">SUMPRODUCT(ReactionRateK1!$F46:$V46*OFFSET(ReactionStoich!$E$5:$U$5,AD$2,0))*(TimeStep)*'Composition Moles'!$C36</f>
        <v>0</v>
      </c>
      <c r="AE24" s="32">
        <f ca="1">SUMPRODUCT(ReactionRateK1!$F46:$V46*OFFSET(ReactionStoich!$E$5:$U$5,AE$2,0))*(TimeStep)*'Composition Moles'!$C36</f>
        <v>0</v>
      </c>
      <c r="AF24" s="32">
        <f ca="1">SUMPRODUCT(ReactionRateK1!$F46:$V46*OFFSET(ReactionStoich!$E$5:$U$5,AF$2,0))*(TimeStep)*'Composition Moles'!$C36</f>
        <v>0</v>
      </c>
      <c r="AG24" s="32">
        <f ca="1">SUMPRODUCT(ReactionRateK1!$F46:$V46*OFFSET(ReactionStoich!$E$5:$U$5,AG$2,0))*(TimeStep)*'Composition Moles'!$C36</f>
        <v>0.51557406085546409</v>
      </c>
      <c r="AH24" s="32">
        <f ca="1">SUMPRODUCT(ReactionRateK1!$F46:$V46*OFFSET(ReactionStoich!$E$5:$U$5,AH$2,0))*(TimeStep)*'Composition Moles'!$C36</f>
        <v>3.4933229409588957</v>
      </c>
      <c r="AI24" s="32">
        <f ca="1">SUMPRODUCT(ReactionRateK1!$F46:$V46*OFFSET(ReactionStoich!$E$5:$U$5,AI$2,0))*(TimeStep)*'Composition Moles'!$C36</f>
        <v>1.8206267430916767</v>
      </c>
      <c r="AJ24" s="32">
        <f ca="1">SUMPRODUCT(ReactionRateK1!$F46:$V46*OFFSET(ReactionStoich!$E$5:$U$5,AJ$2,0))*(TimeStep)*'Composition Moles'!$C36</f>
        <v>1.4252500392250267</v>
      </c>
      <c r="AK24" s="32">
        <f ca="1">SUMPRODUCT(ReactionRateK1!$F46:$V46*OFFSET(ReactionStoich!$E$5:$U$5,AK$2,0))*(TimeStep)*'Composition Moles'!$C36</f>
        <v>0</v>
      </c>
      <c r="AL24" s="32">
        <f ca="1">SUMPRODUCT(ReactionRateK1!$F46:$V46*OFFSET(ReactionStoich!$E$5:$U$5,AL$2,0))*(TimeStep)*'Composition Moles'!$C36</f>
        <v>0</v>
      </c>
      <c r="AM24" s="32">
        <f ca="1">SUMPRODUCT(ReactionRateK1!$F46:$V46*OFFSET(ReactionStoich!$E$5:$U$5,AM$2,0))*(TimeStep)*'Composition Moles'!$C36</f>
        <v>0</v>
      </c>
      <c r="AN24" s="32">
        <f ca="1">SUMPRODUCT(ReactionRateK1!$F46:$V46*OFFSET(ReactionStoich!$E$5:$U$5,AN$2,0))*(TimeStep)*'Composition Moles'!$C36</f>
        <v>0</v>
      </c>
      <c r="AO24" s="32">
        <f ca="1">SUMPRODUCT(ReactionRateK1!$F46:$V46*OFFSET(ReactionStoich!$E$5:$U$5,AO$2,0))*(TimeStep)*'Composition Moles'!$C36</f>
        <v>-0.13105960273712453</v>
      </c>
      <c r="AP24" s="32">
        <f ca="1">SUMPRODUCT(ReactionRateK1!$F46:$V46*OFFSET(ReactionStoich!$E$5:$U$5,AP$2,0))*(TimeStep)*'Composition Moles'!$C36</f>
        <v>-0.76418631155983108</v>
      </c>
      <c r="AQ24" s="32">
        <f ca="1">SUMPRODUCT(ReactionRateK1!$F46:$V46*OFFSET(ReactionStoich!$E$5:$U$5,AQ$2,0))*(TimeStep)*'Composition Moles'!$C36</f>
        <v>0</v>
      </c>
      <c r="AR24" s="32">
        <f ca="1">SUMPRODUCT(ReactionRateK1!$F46:$V46*OFFSET(ReactionStoich!$E$5:$U$5,AR$2,0))*(TimeStep)*'Composition Moles'!$C36</f>
        <v>0</v>
      </c>
      <c r="AS24" s="32">
        <f ca="1">SUMPRODUCT(ReactionRateK1!$F46:$V46*OFFSET(ReactionStoich!$E$5:$U$5,AS$2,0))*(TimeStep)*'Composition Moles'!$C36</f>
        <v>-0.55958897263195306</v>
      </c>
      <c r="AT24" s="32">
        <f ca="1">SUMPRODUCT(ReactionRateK1!$F46:$V46*OFFSET(ReactionStoich!$E$5:$U$5,AT$2,0))*(TimeStep)*'Composition Moles'!$C36</f>
        <v>-0.55958897263195306</v>
      </c>
      <c r="AU24" s="32">
        <f ca="1">SUMPRODUCT(ReactionRateK1!$F46:$V46*OFFSET(ReactionStoich!$E$5:$U$5,AU$2,0))*(TimeStep)*'Composition Moles'!$C36</f>
        <v>-0.55958897263195306</v>
      </c>
      <c r="AV24" s="32">
        <f ca="1">SUMPRODUCT(ReactionRateK1!$F46:$V46*OFFSET(ReactionStoich!$E$5:$U$5,AV$2,0))*(TimeStep)*'Composition Moles'!$C36</f>
        <v>0</v>
      </c>
      <c r="AW24" s="32">
        <f ca="1">SUMPRODUCT(ReactionRateK1!$F46:$V46*OFFSET(ReactionStoich!$E$5:$U$5,AW$2,0))*(TimeStep)*'Composition Moles'!$C36</f>
        <v>0</v>
      </c>
      <c r="AX24" s="32">
        <f ca="1">SUMPRODUCT(ReactionRateK1!$F46:$V46*OFFSET(ReactionStoich!$E$5:$U$5,AX$2,0))*(TimeStep)*'Composition Moles'!$C36</f>
        <v>0</v>
      </c>
      <c r="AY24" s="32">
        <f ca="1">SUMPRODUCT(ReactionRateK1!$F46:$V46*OFFSET(ReactionStoich!$E$5:$U$5,AY$2,0))*(TimeStep)*'Composition Moles'!$C36</f>
        <v>0</v>
      </c>
      <c r="AZ24" s="32">
        <f ca="1">SUMPRODUCT(ReactionRateK1!$F46:$V46*OFFSET(ReactionStoich!$E$5:$U$5,AZ$2,0))*(TimeStep)*'Composition Moles'!$C36</f>
        <v>0</v>
      </c>
      <c r="BA24" s="32">
        <f ca="1">SUMPRODUCT(ReactionRateK1!$F46:$V46*OFFSET(ReactionStoich!$E$5:$U$5,BA$2,0))*(TimeStep)*'Composition Moles'!$C36</f>
        <v>0</v>
      </c>
      <c r="BB24" s="32">
        <f ca="1">SUMPRODUCT(ReactionRateK1!$F46:$V46*OFFSET(ReactionStoich!$E$5:$U$5,BB$2,0))*(TimeStep)*'Composition Moles'!$C36</f>
        <v>0</v>
      </c>
      <c r="BC24" s="32">
        <f ca="1">SUMPRODUCT(ReactionRateK1!$F46:$V46*OFFSET(ReactionStoich!$E$5:$U$5,BC$2,0))*(TimeStep)*'Composition Moles'!$C36</f>
        <v>0</v>
      </c>
      <c r="BD24" s="32">
        <f ca="1">SUMPRODUCT(ReactionRateK1!$F46:$V46*OFFSET(ReactionStoich!$E$5:$U$5,BD$2,0))*(TimeStep)*'Composition Moles'!$C36</f>
        <v>0</v>
      </c>
      <c r="BE24" s="32">
        <f ca="1">SUMPRODUCT(ReactionRateK1!$F46:$V46*OFFSET(ReactionStoich!$E$5:$U$5,BE$2,0))*(TimeStep)*'Composition Moles'!$C36</f>
        <v>0</v>
      </c>
      <c r="BF24" s="32">
        <f ca="1">SUMPRODUCT(ReactionRateK1!$F46:$V46*OFFSET(ReactionStoich!$E$5:$U$5,BF$2,0))*(TimeStep)*'Composition Moles'!$C36</f>
        <v>0</v>
      </c>
      <c r="BG24" s="32">
        <f ca="1">SUMPRODUCT(ReactionRateK1!$F46:$V46*OFFSET(ReactionStoich!$E$5:$U$5,BG$2,0))*(TimeStep)*'Composition Moles'!$C36</f>
        <v>0</v>
      </c>
      <c r="BH24" s="32">
        <f ca="1">SUMPRODUCT(ReactionRateK1!$F46:$V46*OFFSET(ReactionStoich!$E$5:$U$5,BH$2,0))*(TimeStep)*'Composition Moles'!$C36</f>
        <v>0</v>
      </c>
      <c r="BI24" s="32">
        <f ca="1">SUMPRODUCT(ReactionRateK1!$F46:$V46*OFFSET(ReactionStoich!$E$5:$U$5,BI$2,0))*(TimeStep)*'Composition Moles'!$C36</f>
        <v>0</v>
      </c>
      <c r="BJ24" s="32">
        <f ca="1">SUMPRODUCT(ReactionRateK1!$F46:$V46*OFFSET(ReactionStoich!$E$5:$U$5,BJ$2,0))*(TimeStep)*'Composition Moles'!$C36</f>
        <v>0</v>
      </c>
      <c r="BK24" s="32">
        <f ca="1">SUMPRODUCT(ReactionRateK1!$F46:$V46*OFFSET(ReactionStoich!$E$5:$U$5,BK$2,0))*(TimeStep)*'Composition Moles'!$C36</f>
        <v>0</v>
      </c>
      <c r="BL24" s="32">
        <f ca="1">SUMPRODUCT(ReactionRateK1!$F46:$V46*OFFSET(ReactionStoich!$E$5:$U$5,BL$2,0))*(TimeStep)*'Composition Moles'!$C36</f>
        <v>0</v>
      </c>
      <c r="BM24" s="32">
        <f ca="1">SUMPRODUCT(ReactionRateK1!$F46:$V46*OFFSET(ReactionStoich!$E$5:$U$5,BM$2,0))*(TimeStep)*'Composition Moles'!$C36</f>
        <v>0</v>
      </c>
      <c r="BN24" s="32">
        <f ca="1">SUMPRODUCT(ReactionRateK1!$F46:$V46*OFFSET(ReactionStoich!$E$5:$U$5,BN$2,0))*(TimeStep)*'Composition Moles'!$C36</f>
        <v>0</v>
      </c>
      <c r="BO24" s="32">
        <f ca="1">SUMPRODUCT(ReactionRateK1!$F46:$V46*OFFSET(ReactionStoich!$E$5:$U$5,BO$2,0))*(TimeStep)*'Composition Moles'!$C36</f>
        <v>0</v>
      </c>
      <c r="BP24" s="32">
        <f ca="1">SUMPRODUCT(ReactionRateK1!$F46:$V46*OFFSET(ReactionStoich!$E$5:$U$5,BP$2,0))*(TimeStep)*'Composition Moles'!$C36</f>
        <v>0</v>
      </c>
      <c r="BQ24" s="32">
        <f ca="1">SUMPRODUCT(ReactionRateK1!$F46:$V46*OFFSET(ReactionStoich!$E$5:$U$5,BQ$2,0))*(TimeStep)*'Composition Moles'!$C36</f>
        <v>0</v>
      </c>
      <c r="BR24" s="32">
        <f ca="1">SUMPRODUCT(ReactionRateK1!$F46:$V46*OFFSET(ReactionStoich!$E$5:$U$5,BR$2,0))*(TimeStep)*'Composition Moles'!$C36</f>
        <v>0</v>
      </c>
      <c r="BS24" s="32">
        <f ca="1">SUMPRODUCT(ReactionRateK1!$F46:$V46*OFFSET(ReactionStoich!$E$5:$U$5,BS$2,0))*(TimeStep)*'Composition Moles'!$C36</f>
        <v>0</v>
      </c>
      <c r="BT24" s="32">
        <f ca="1">SUMPRODUCT(ReactionRateK1!$F46:$V46*OFFSET(ReactionStoich!$E$5:$U$5,BT$2,0))*(TimeStep)*'Composition Moles'!$C36</f>
        <v>0</v>
      </c>
      <c r="BU24" s="32">
        <f ca="1">SUMPRODUCT(ReactionRateK1!$F46:$V46*OFFSET(ReactionStoich!$E$5:$U$5,BU$2,0))*(TimeStep)*'Composition Moles'!$C36</f>
        <v>0</v>
      </c>
      <c r="BV24" s="32">
        <f ca="1">SUMPRODUCT(ReactionRateK1!$F46:$V46*OFFSET(ReactionStoich!$E$5:$U$5,BV$2,0))*(TimeStep)*'Composition Moles'!$C36</f>
        <v>0</v>
      </c>
      <c r="BW24" s="32">
        <f ca="1">SUMPRODUCT(ReactionRateK1!$F46:$V46*OFFSET(ReactionStoich!$E$5:$U$5,BW$2,0))*(TimeStep)*'Composition Moles'!$C36</f>
        <v>0</v>
      </c>
    </row>
    <row r="25" spans="1:75">
      <c r="A25">
        <f>ReactionRateK1!A47</f>
        <v>0.75000000000000011</v>
      </c>
      <c r="B25" s="20">
        <f t="shared" ca="1" si="5"/>
        <v>-28537.679167076618</v>
      </c>
      <c r="C25" s="20">
        <f ca="1">'Composition Moles'!BZ37</f>
        <v>143652.99997077396</v>
      </c>
      <c r="D25" s="26">
        <f t="shared" ca="1" si="6"/>
        <v>-0.19865703586338312</v>
      </c>
      <c r="F25" s="32">
        <f ca="1">SUMPRODUCT(ReactionRateK1!$F47:$V47*OFFSET(ReactionStoich!$E$5:$U$5,F$2,0))*(TimeStep)*'Composition Moles'!$C37</f>
        <v>-1.2818923912933875</v>
      </c>
      <c r="G25" s="32">
        <f ca="1">SUMPRODUCT(ReactionRateK1!$F47:$V47*OFFSET(ReactionStoich!$E$5:$U$5,G$2,0))*(TimeStep)*'Composition Moles'!$C37</f>
        <v>0</v>
      </c>
      <c r="H25" s="32">
        <f ca="1">SUMPRODUCT(ReactionRateK1!$F47:$V47*OFFSET(ReactionStoich!$E$5:$U$5,H$2,0))*(TimeStep)*'Composition Moles'!$C37</f>
        <v>1.1666305280265563</v>
      </c>
      <c r="I25" s="32">
        <f ca="1">SUMPRODUCT(ReactionRateK1!$F47:$V47*OFFSET(ReactionStoich!$E$5:$U$5,I$2,0))*(TimeStep)*'Composition Moles'!$C37</f>
        <v>0.11526186326683123</v>
      </c>
      <c r="J25" s="32">
        <f ca="1">SUMPRODUCT(ReactionRateK1!$F47:$V47*OFFSET(ReactionStoich!$E$5:$U$5,J$2,0))*(TimeStep)*'Composition Moles'!$C37</f>
        <v>0</v>
      </c>
      <c r="K25" s="32">
        <f ca="1">SUMPRODUCT(ReactionRateK1!$F47:$V47*OFFSET(ReactionStoich!$E$5:$U$5,K$2,0))*(TimeStep)*'Composition Moles'!$C37</f>
        <v>0</v>
      </c>
      <c r="L25" s="32">
        <f ca="1">SUMPRODUCT(ReactionRateK1!$F47:$V47*OFFSET(ReactionStoich!$E$5:$U$5,L$2,0))*(TimeStep)*'Composition Moles'!$C37</f>
        <v>0</v>
      </c>
      <c r="M25" s="32">
        <f ca="1">SUMPRODUCT(ReactionRateK1!$F47:$V47*OFFSET(ReactionStoich!$E$5:$U$5,M$2,0))*(TimeStep)*'Composition Moles'!$C37</f>
        <v>0</v>
      </c>
      <c r="N25" s="32">
        <f ca="1">SUMPRODUCT(ReactionRateK1!$F47:$V47*OFFSET(ReactionStoich!$E$5:$U$5,N$2,0))*(TimeStep)*'Composition Moles'!$C37</f>
        <v>0</v>
      </c>
      <c r="O25" s="32">
        <f ca="1">SUMPRODUCT(ReactionRateK1!$F47:$V47*OFFSET(ReactionStoich!$E$5:$U$5,O$2,0))*(TimeStep)*'Composition Moles'!$C37</f>
        <v>0</v>
      </c>
      <c r="P25" s="32">
        <f ca="1">SUMPRODUCT(ReactionRateK1!$F47:$V47*OFFSET(ReactionStoich!$E$5:$U$5,P$2,0))*(TimeStep)*'Composition Moles'!$C37</f>
        <v>0</v>
      </c>
      <c r="Q25" s="32">
        <f ca="1">SUMPRODUCT(ReactionRateK1!$F47:$V47*OFFSET(ReactionStoich!$E$5:$U$5,Q$2,0))*(TimeStep)*'Composition Moles'!$C37</f>
        <v>0</v>
      </c>
      <c r="R25" s="32">
        <f ca="1">SUMPRODUCT(ReactionRateK1!$F47:$V47*OFFSET(ReactionStoich!$E$5:$U$5,R$2,0))*(TimeStep)*'Composition Moles'!$C37</f>
        <v>0</v>
      </c>
      <c r="S25" s="32">
        <f ca="1">SUMPRODUCT(ReactionRateK1!$F47:$V47*OFFSET(ReactionStoich!$E$5:$U$5,S$2,0))*(TimeStep)*'Composition Moles'!$C37</f>
        <v>4.7262916912050104</v>
      </c>
      <c r="T25" s="32">
        <f ca="1">SUMPRODUCT(ReactionRateK1!$F47:$V47*OFFSET(ReactionStoich!$E$5:$U$5,T$2,0))*(TimeStep)*'Composition Moles'!$C37</f>
        <v>0</v>
      </c>
      <c r="U25" s="32">
        <f ca="1">SUMPRODUCT(ReactionRateK1!$F47:$V47*OFFSET(ReactionStoich!$E$5:$U$5,U$2,0))*(TimeStep)*'Composition Moles'!$C37</f>
        <v>0</v>
      </c>
      <c r="V25" s="32">
        <f ca="1">SUMPRODUCT(ReactionRateK1!$F47:$V47*OFFSET(ReactionStoich!$E$5:$U$5,V$2,0))*(TimeStep)*'Composition Moles'!$C37</f>
        <v>0</v>
      </c>
      <c r="W25" s="32">
        <f ca="1">SUMPRODUCT(ReactionRateK1!$F47:$V47*OFFSET(ReactionStoich!$E$5:$U$5,W$2,0))*(TimeStep)*'Composition Moles'!$C37</f>
        <v>0</v>
      </c>
      <c r="X25" s="32">
        <f ca="1">SUMPRODUCT(ReactionRateK1!$F47:$V47*OFFSET(ReactionStoich!$E$5:$U$5,X$2,0))*(TimeStep)*'Composition Moles'!$C37</f>
        <v>0</v>
      </c>
      <c r="Y25" s="32">
        <f ca="1">SUMPRODUCT(ReactionRateK1!$F47:$V47*OFFSET(ReactionStoich!$E$5:$U$5,Y$2,0))*(TimeStep)*'Composition Moles'!$C37</f>
        <v>-9.2606761798564943</v>
      </c>
      <c r="Z25" s="32">
        <f ca="1">SUMPRODUCT(ReactionRateK1!$F47:$V47*OFFSET(ReactionStoich!$E$5:$U$5,Z$2,0))*(TimeStep)*'Composition Moles'!$C37</f>
        <v>0</v>
      </c>
      <c r="AA25" s="32">
        <f ca="1">SUMPRODUCT(ReactionRateK1!$F47:$V47*OFFSET(ReactionStoich!$E$5:$U$5,AA$2,0))*(TimeStep)*'Composition Moles'!$C37</f>
        <v>0</v>
      </c>
      <c r="AB25" s="32">
        <f ca="1">SUMPRODUCT(ReactionRateK1!$F47:$V47*OFFSET(ReactionStoich!$E$5:$U$5,AB$2,0))*(TimeStep)*'Composition Moles'!$C37</f>
        <v>0</v>
      </c>
      <c r="AC25" s="32">
        <f ca="1">SUMPRODUCT(ReactionRateK1!$F47:$V47*OFFSET(ReactionStoich!$E$5:$U$5,AC$2,0))*(TimeStep)*'Composition Moles'!$C37</f>
        <v>0</v>
      </c>
      <c r="AD25" s="32">
        <f ca="1">SUMPRODUCT(ReactionRateK1!$F47:$V47*OFFSET(ReactionStoich!$E$5:$U$5,AD$2,0))*(TimeStep)*'Composition Moles'!$C37</f>
        <v>0</v>
      </c>
      <c r="AE25" s="32">
        <f ca="1">SUMPRODUCT(ReactionRateK1!$F47:$V47*OFFSET(ReactionStoich!$E$5:$U$5,AE$2,0))*(TimeStep)*'Composition Moles'!$C37</f>
        <v>0</v>
      </c>
      <c r="AF25" s="32">
        <f ca="1">SUMPRODUCT(ReactionRateK1!$F47:$V47*OFFSET(ReactionStoich!$E$5:$U$5,AF$2,0))*(TimeStep)*'Composition Moles'!$C37</f>
        <v>0</v>
      </c>
      <c r="AG25" s="32">
        <f ca="1">SUMPRODUCT(ReactionRateK1!$F47:$V47*OFFSET(ReactionStoich!$E$5:$U$5,AG$2,0))*(TimeStep)*'Composition Moles'!$C37</f>
        <v>0.43175304954320676</v>
      </c>
      <c r="AH25" s="32">
        <f ca="1">SUMPRODUCT(ReactionRateK1!$F47:$V47*OFFSET(ReactionStoich!$E$5:$U$5,AH$2,0))*(TimeStep)*'Composition Moles'!$C37</f>
        <v>3.355333891127537</v>
      </c>
      <c r="AI25" s="32">
        <f ca="1">SUMPRODUCT(ReactionRateK1!$F47:$V47*OFFSET(ReactionStoich!$E$5:$U$5,AI$2,0))*(TimeStep)*'Composition Moles'!$C37</f>
        <v>1.8366631231795831</v>
      </c>
      <c r="AJ25" s="32">
        <f ca="1">SUMPRODUCT(ReactionRateK1!$F47:$V47*OFFSET(ReactionStoich!$E$5:$U$5,AJ$2,0))*(TimeStep)*'Composition Moles'!$C37</f>
        <v>1.3977738681012355</v>
      </c>
      <c r="AK25" s="32">
        <f ca="1">SUMPRODUCT(ReactionRateK1!$F47:$V47*OFFSET(ReactionStoich!$E$5:$U$5,AK$2,0))*(TimeStep)*'Composition Moles'!$C37</f>
        <v>0</v>
      </c>
      <c r="AL25" s="32">
        <f ca="1">SUMPRODUCT(ReactionRateK1!$F47:$V47*OFFSET(ReactionStoich!$E$5:$U$5,AL$2,0))*(TimeStep)*'Composition Moles'!$C37</f>
        <v>0</v>
      </c>
      <c r="AM25" s="32">
        <f ca="1">SUMPRODUCT(ReactionRateK1!$F47:$V47*OFFSET(ReactionStoich!$E$5:$U$5,AM$2,0))*(TimeStep)*'Composition Moles'!$C37</f>
        <v>0</v>
      </c>
      <c r="AN25" s="32">
        <f ca="1">SUMPRODUCT(ReactionRateK1!$F47:$V47*OFFSET(ReactionStoich!$E$5:$U$5,AN$2,0))*(TimeStep)*'Composition Moles'!$C37</f>
        <v>0</v>
      </c>
      <c r="AO25" s="32">
        <f ca="1">SUMPRODUCT(ReactionRateK1!$F47:$V47*OFFSET(ReactionStoich!$E$5:$U$5,AO$2,0))*(TimeStep)*'Composition Moles'!$C37</f>
        <v>-0.11526186326683123</v>
      </c>
      <c r="AP25" s="32">
        <f ca="1">SUMPRODUCT(ReactionRateK1!$F47:$V47*OFFSET(ReactionStoich!$E$5:$U$5,AP$2,0))*(TimeStep)*'Composition Moles'!$C37</f>
        <v>-0.73868007472075892</v>
      </c>
      <c r="AQ25" s="32">
        <f ca="1">SUMPRODUCT(ReactionRateK1!$F47:$V47*OFFSET(ReactionStoich!$E$5:$U$5,AQ$2,0))*(TimeStep)*'Composition Moles'!$C37</f>
        <v>0</v>
      </c>
      <c r="AR25" s="32">
        <f ca="1">SUMPRODUCT(ReactionRateK1!$F47:$V47*OFFSET(ReactionStoich!$E$5:$U$5,AR$2,0))*(TimeStep)*'Composition Moles'!$C37</f>
        <v>0</v>
      </c>
      <c r="AS25" s="32">
        <f ca="1">SUMPRODUCT(ReactionRateK1!$F47:$V47*OFFSET(ReactionStoich!$E$5:$U$5,AS$2,0))*(TimeStep)*'Composition Moles'!$C37</f>
        <v>-0.54439916843749647</v>
      </c>
      <c r="AT25" s="32">
        <f ca="1">SUMPRODUCT(ReactionRateK1!$F47:$V47*OFFSET(ReactionStoich!$E$5:$U$5,AT$2,0))*(TimeStep)*'Composition Moles'!$C37</f>
        <v>-0.54439916843749647</v>
      </c>
      <c r="AU25" s="32">
        <f ca="1">SUMPRODUCT(ReactionRateK1!$F47:$V47*OFFSET(ReactionStoich!$E$5:$U$5,AU$2,0))*(TimeStep)*'Composition Moles'!$C37</f>
        <v>-0.54439916843749647</v>
      </c>
      <c r="AV25" s="32">
        <f ca="1">SUMPRODUCT(ReactionRateK1!$F47:$V47*OFFSET(ReactionStoich!$E$5:$U$5,AV$2,0))*(TimeStep)*'Composition Moles'!$C37</f>
        <v>0</v>
      </c>
      <c r="AW25" s="32">
        <f ca="1">SUMPRODUCT(ReactionRateK1!$F47:$V47*OFFSET(ReactionStoich!$E$5:$U$5,AW$2,0))*(TimeStep)*'Composition Moles'!$C37</f>
        <v>0</v>
      </c>
      <c r="AX25" s="32">
        <f ca="1">SUMPRODUCT(ReactionRateK1!$F47:$V47*OFFSET(ReactionStoich!$E$5:$U$5,AX$2,0))*(TimeStep)*'Composition Moles'!$C37</f>
        <v>0</v>
      </c>
      <c r="AY25" s="32">
        <f ca="1">SUMPRODUCT(ReactionRateK1!$F47:$V47*OFFSET(ReactionStoich!$E$5:$U$5,AY$2,0))*(TimeStep)*'Composition Moles'!$C37</f>
        <v>0</v>
      </c>
      <c r="AZ25" s="32">
        <f ca="1">SUMPRODUCT(ReactionRateK1!$F47:$V47*OFFSET(ReactionStoich!$E$5:$U$5,AZ$2,0))*(TimeStep)*'Composition Moles'!$C37</f>
        <v>0</v>
      </c>
      <c r="BA25" s="32">
        <f ca="1">SUMPRODUCT(ReactionRateK1!$F47:$V47*OFFSET(ReactionStoich!$E$5:$U$5,BA$2,0))*(TimeStep)*'Composition Moles'!$C37</f>
        <v>0</v>
      </c>
      <c r="BB25" s="32">
        <f ca="1">SUMPRODUCT(ReactionRateK1!$F47:$V47*OFFSET(ReactionStoich!$E$5:$U$5,BB$2,0))*(TimeStep)*'Composition Moles'!$C37</f>
        <v>0</v>
      </c>
      <c r="BC25" s="32">
        <f ca="1">SUMPRODUCT(ReactionRateK1!$F47:$V47*OFFSET(ReactionStoich!$E$5:$U$5,BC$2,0))*(TimeStep)*'Composition Moles'!$C37</f>
        <v>0</v>
      </c>
      <c r="BD25" s="32">
        <f ca="1">SUMPRODUCT(ReactionRateK1!$F47:$V47*OFFSET(ReactionStoich!$E$5:$U$5,BD$2,0))*(TimeStep)*'Composition Moles'!$C37</f>
        <v>0</v>
      </c>
      <c r="BE25" s="32">
        <f ca="1">SUMPRODUCT(ReactionRateK1!$F47:$V47*OFFSET(ReactionStoich!$E$5:$U$5,BE$2,0))*(TimeStep)*'Composition Moles'!$C37</f>
        <v>0</v>
      </c>
      <c r="BF25" s="32">
        <f ca="1">SUMPRODUCT(ReactionRateK1!$F47:$V47*OFFSET(ReactionStoich!$E$5:$U$5,BF$2,0))*(TimeStep)*'Composition Moles'!$C37</f>
        <v>0</v>
      </c>
      <c r="BG25" s="32">
        <f ca="1">SUMPRODUCT(ReactionRateK1!$F47:$V47*OFFSET(ReactionStoich!$E$5:$U$5,BG$2,0))*(TimeStep)*'Composition Moles'!$C37</f>
        <v>0</v>
      </c>
      <c r="BH25" s="32">
        <f ca="1">SUMPRODUCT(ReactionRateK1!$F47:$V47*OFFSET(ReactionStoich!$E$5:$U$5,BH$2,0))*(TimeStep)*'Composition Moles'!$C37</f>
        <v>0</v>
      </c>
      <c r="BI25" s="32">
        <f ca="1">SUMPRODUCT(ReactionRateK1!$F47:$V47*OFFSET(ReactionStoich!$E$5:$U$5,BI$2,0))*(TimeStep)*'Composition Moles'!$C37</f>
        <v>0</v>
      </c>
      <c r="BJ25" s="32">
        <f ca="1">SUMPRODUCT(ReactionRateK1!$F47:$V47*OFFSET(ReactionStoich!$E$5:$U$5,BJ$2,0))*(TimeStep)*'Composition Moles'!$C37</f>
        <v>0</v>
      </c>
      <c r="BK25" s="32">
        <f ca="1">SUMPRODUCT(ReactionRateK1!$F47:$V47*OFFSET(ReactionStoich!$E$5:$U$5,BK$2,0))*(TimeStep)*'Composition Moles'!$C37</f>
        <v>0</v>
      </c>
      <c r="BL25" s="32">
        <f ca="1">SUMPRODUCT(ReactionRateK1!$F47:$V47*OFFSET(ReactionStoich!$E$5:$U$5,BL$2,0))*(TimeStep)*'Composition Moles'!$C37</f>
        <v>0</v>
      </c>
      <c r="BM25" s="32">
        <f ca="1">SUMPRODUCT(ReactionRateK1!$F47:$V47*OFFSET(ReactionStoich!$E$5:$U$5,BM$2,0))*(TimeStep)*'Composition Moles'!$C37</f>
        <v>0</v>
      </c>
      <c r="BN25" s="32">
        <f ca="1">SUMPRODUCT(ReactionRateK1!$F47:$V47*OFFSET(ReactionStoich!$E$5:$U$5,BN$2,0))*(TimeStep)*'Composition Moles'!$C37</f>
        <v>0</v>
      </c>
      <c r="BO25" s="32">
        <f ca="1">SUMPRODUCT(ReactionRateK1!$F47:$V47*OFFSET(ReactionStoich!$E$5:$U$5,BO$2,0))*(TimeStep)*'Composition Moles'!$C37</f>
        <v>0</v>
      </c>
      <c r="BP25" s="32">
        <f ca="1">SUMPRODUCT(ReactionRateK1!$F47:$V47*OFFSET(ReactionStoich!$E$5:$U$5,BP$2,0))*(TimeStep)*'Composition Moles'!$C37</f>
        <v>0</v>
      </c>
      <c r="BQ25" s="32">
        <f ca="1">SUMPRODUCT(ReactionRateK1!$F47:$V47*OFFSET(ReactionStoich!$E$5:$U$5,BQ$2,0))*(TimeStep)*'Composition Moles'!$C37</f>
        <v>0</v>
      </c>
      <c r="BR25" s="32">
        <f ca="1">SUMPRODUCT(ReactionRateK1!$F47:$V47*OFFSET(ReactionStoich!$E$5:$U$5,BR$2,0))*(TimeStep)*'Composition Moles'!$C37</f>
        <v>0</v>
      </c>
      <c r="BS25" s="32">
        <f ca="1">SUMPRODUCT(ReactionRateK1!$F47:$V47*OFFSET(ReactionStoich!$E$5:$U$5,BS$2,0))*(TimeStep)*'Composition Moles'!$C37</f>
        <v>0</v>
      </c>
      <c r="BT25" s="32">
        <f ca="1">SUMPRODUCT(ReactionRateK1!$F47:$V47*OFFSET(ReactionStoich!$E$5:$U$5,BT$2,0))*(TimeStep)*'Composition Moles'!$C37</f>
        <v>0</v>
      </c>
      <c r="BU25" s="32">
        <f ca="1">SUMPRODUCT(ReactionRateK1!$F47:$V47*OFFSET(ReactionStoich!$E$5:$U$5,BU$2,0))*(TimeStep)*'Composition Moles'!$C37</f>
        <v>0</v>
      </c>
      <c r="BV25" s="32">
        <f ca="1">SUMPRODUCT(ReactionRateK1!$F47:$V47*OFFSET(ReactionStoich!$E$5:$U$5,BV$2,0))*(TimeStep)*'Composition Moles'!$C37</f>
        <v>0</v>
      </c>
      <c r="BW25" s="32">
        <f ca="1">SUMPRODUCT(ReactionRateK1!$F47:$V47*OFFSET(ReactionStoich!$E$5:$U$5,BW$2,0))*(TimeStep)*'Composition Moles'!$C37</f>
        <v>0</v>
      </c>
    </row>
    <row r="26" spans="1:75">
      <c r="A26">
        <f>ReactionRateK1!A48</f>
        <v>0.80000000000000016</v>
      </c>
      <c r="B26" s="20">
        <f t="shared" ca="1" si="5"/>
        <v>-27586.35127277307</v>
      </c>
      <c r="C26" s="20">
        <f ca="1">'Composition Moles'!BZ38</f>
        <v>143663.64954356395</v>
      </c>
      <c r="D26" s="26">
        <f t="shared" ca="1" si="6"/>
        <v>-0.19202039876070323</v>
      </c>
      <c r="F26" s="32">
        <f ca="1">SUMPRODUCT(ReactionRateK1!$F48:$V48*OFFSET(ReactionStoich!$E$5:$U$5,F$2,0))*(TimeStep)*'Composition Moles'!$C38</f>
        <v>-1.2009752376556759</v>
      </c>
      <c r="G26" s="32">
        <f ca="1">SUMPRODUCT(ReactionRateK1!$F48:$V48*OFFSET(ReactionStoich!$E$5:$U$5,G$2,0))*(TimeStep)*'Composition Moles'!$C38</f>
        <v>0</v>
      </c>
      <c r="H26" s="32">
        <f ca="1">SUMPRODUCT(ReactionRateK1!$F48:$V48*OFFSET(ReactionStoich!$E$5:$U$5,H$2,0))*(TimeStep)*'Composition Moles'!$C38</f>
        <v>1.0994097914559384</v>
      </c>
      <c r="I26" s="32">
        <f ca="1">SUMPRODUCT(ReactionRateK1!$F48:$V48*OFFSET(ReactionStoich!$E$5:$U$5,I$2,0))*(TimeStep)*'Composition Moles'!$C38</f>
        <v>0.10156544619973734</v>
      </c>
      <c r="J26" s="32">
        <f ca="1">SUMPRODUCT(ReactionRateK1!$F48:$V48*OFFSET(ReactionStoich!$E$5:$U$5,J$2,0))*(TimeStep)*'Composition Moles'!$C38</f>
        <v>0</v>
      </c>
      <c r="K26" s="32">
        <f ca="1">SUMPRODUCT(ReactionRateK1!$F48:$V48*OFFSET(ReactionStoich!$E$5:$U$5,K$2,0))*(TimeStep)*'Composition Moles'!$C38</f>
        <v>0</v>
      </c>
      <c r="L26" s="32">
        <f ca="1">SUMPRODUCT(ReactionRateK1!$F48:$V48*OFFSET(ReactionStoich!$E$5:$U$5,L$2,0))*(TimeStep)*'Composition Moles'!$C38</f>
        <v>0</v>
      </c>
      <c r="M26" s="32">
        <f ca="1">SUMPRODUCT(ReactionRateK1!$F48:$V48*OFFSET(ReactionStoich!$E$5:$U$5,M$2,0))*(TimeStep)*'Composition Moles'!$C38</f>
        <v>0</v>
      </c>
      <c r="N26" s="32">
        <f ca="1">SUMPRODUCT(ReactionRateK1!$F48:$V48*OFFSET(ReactionStoich!$E$5:$U$5,N$2,0))*(TimeStep)*'Composition Moles'!$C38</f>
        <v>0</v>
      </c>
      <c r="O26" s="32">
        <f ca="1">SUMPRODUCT(ReactionRateK1!$F48:$V48*OFFSET(ReactionStoich!$E$5:$U$5,O$2,0))*(TimeStep)*'Composition Moles'!$C38</f>
        <v>0</v>
      </c>
      <c r="P26" s="32">
        <f ca="1">SUMPRODUCT(ReactionRateK1!$F48:$V48*OFFSET(ReactionStoich!$E$5:$U$5,P$2,0))*(TimeStep)*'Composition Moles'!$C38</f>
        <v>0</v>
      </c>
      <c r="Q26" s="32">
        <f ca="1">SUMPRODUCT(ReactionRateK1!$F48:$V48*OFFSET(ReactionStoich!$E$5:$U$5,Q$2,0))*(TimeStep)*'Composition Moles'!$C38</f>
        <v>0</v>
      </c>
      <c r="R26" s="32">
        <f ca="1">SUMPRODUCT(ReactionRateK1!$F48:$V48*OFFSET(ReactionStoich!$E$5:$U$5,R$2,0))*(TimeStep)*'Composition Moles'!$C38</f>
        <v>0</v>
      </c>
      <c r="S26" s="32">
        <f ca="1">SUMPRODUCT(ReactionRateK1!$F48:$V48*OFFSET(ReactionStoich!$E$5:$U$5,S$2,0))*(TimeStep)*'Composition Moles'!$C38</f>
        <v>4.4931937686834322</v>
      </c>
      <c r="T26" s="32">
        <f ca="1">SUMPRODUCT(ReactionRateK1!$F48:$V48*OFFSET(ReactionStoich!$E$5:$U$5,T$2,0))*(TimeStep)*'Composition Moles'!$C38</f>
        <v>0</v>
      </c>
      <c r="U26" s="32">
        <f ca="1">SUMPRODUCT(ReactionRateK1!$F48:$V48*OFFSET(ReactionStoich!$E$5:$U$5,U$2,0))*(TimeStep)*'Composition Moles'!$C38</f>
        <v>0</v>
      </c>
      <c r="V26" s="32">
        <f ca="1">SUMPRODUCT(ReactionRateK1!$F48:$V48*OFFSET(ReactionStoich!$E$5:$U$5,V$2,0))*(TimeStep)*'Composition Moles'!$C38</f>
        <v>0</v>
      </c>
      <c r="W26" s="32">
        <f ca="1">SUMPRODUCT(ReactionRateK1!$F48:$V48*OFFSET(ReactionStoich!$E$5:$U$5,W$2,0))*(TimeStep)*'Composition Moles'!$C38</f>
        <v>0</v>
      </c>
      <c r="X26" s="32">
        <f ca="1">SUMPRODUCT(ReactionRateK1!$F48:$V48*OFFSET(ReactionStoich!$E$5:$U$5,X$2,0))*(TimeStep)*'Composition Moles'!$C38</f>
        <v>0</v>
      </c>
      <c r="Y26" s="32">
        <f ca="1">SUMPRODUCT(ReactionRateK1!$F48:$V48*OFFSET(ReactionStoich!$E$5:$U$5,Y$2,0))*(TimeStep)*'Composition Moles'!$C38</f>
        <v>-8.8873730175623873</v>
      </c>
      <c r="Z26" s="32">
        <f ca="1">SUMPRODUCT(ReactionRateK1!$F48:$V48*OFFSET(ReactionStoich!$E$5:$U$5,Z$2,0))*(TimeStep)*'Composition Moles'!$C38</f>
        <v>0</v>
      </c>
      <c r="AA26" s="32">
        <f ca="1">SUMPRODUCT(ReactionRateK1!$F48:$V48*OFFSET(ReactionStoich!$E$5:$U$5,AA$2,0))*(TimeStep)*'Composition Moles'!$C38</f>
        <v>0</v>
      </c>
      <c r="AB26" s="32">
        <f ca="1">SUMPRODUCT(ReactionRateK1!$F48:$V48*OFFSET(ReactionStoich!$E$5:$U$5,AB$2,0))*(TimeStep)*'Composition Moles'!$C38</f>
        <v>0</v>
      </c>
      <c r="AC26" s="32">
        <f ca="1">SUMPRODUCT(ReactionRateK1!$F48:$V48*OFFSET(ReactionStoich!$E$5:$U$5,AC$2,0))*(TimeStep)*'Composition Moles'!$C38</f>
        <v>0</v>
      </c>
      <c r="AD26" s="32">
        <f ca="1">SUMPRODUCT(ReactionRateK1!$F48:$V48*OFFSET(ReactionStoich!$E$5:$U$5,AD$2,0))*(TimeStep)*'Composition Moles'!$C38</f>
        <v>0</v>
      </c>
      <c r="AE26" s="32">
        <f ca="1">SUMPRODUCT(ReactionRateK1!$F48:$V48*OFFSET(ReactionStoich!$E$5:$U$5,AE$2,0))*(TimeStep)*'Composition Moles'!$C38</f>
        <v>0</v>
      </c>
      <c r="AF26" s="32">
        <f ca="1">SUMPRODUCT(ReactionRateK1!$F48:$V48*OFFSET(ReactionStoich!$E$5:$U$5,AF$2,0))*(TimeStep)*'Composition Moles'!$C38</f>
        <v>0</v>
      </c>
      <c r="AG26" s="32">
        <f ca="1">SUMPRODUCT(ReactionRateK1!$F48:$V48*OFFSET(ReactionStoich!$E$5:$U$5,AG$2,0))*(TimeStep)*'Composition Moles'!$C38</f>
        <v>0.35217623127903425</v>
      </c>
      <c r="AH26" s="32">
        <f ca="1">SUMPRODUCT(ReactionRateK1!$F48:$V48*OFFSET(ReactionStoich!$E$5:$U$5,AH$2,0))*(TimeStep)*'Composition Moles'!$C38</f>
        <v>3.2208398995108038</v>
      </c>
      <c r="AI26" s="32">
        <f ca="1">SUMPRODUCT(ReactionRateK1!$F48:$V48*OFFSET(ReactionStoich!$E$5:$U$5,AI$2,0))*(TimeStep)*'Composition Moles'!$C38</f>
        <v>1.8542457602184765</v>
      </c>
      <c r="AJ26" s="32">
        <f ca="1">SUMPRODUCT(ReactionRateK1!$F48:$V48*OFFSET(ReactionStoich!$E$5:$U$5,AJ$2,0))*(TimeStep)*'Composition Moles'!$C38</f>
        <v>1.3714187595772491</v>
      </c>
      <c r="AK26" s="32">
        <f ca="1">SUMPRODUCT(ReactionRateK1!$F48:$V48*OFFSET(ReactionStoich!$E$5:$U$5,AK$2,0))*(TimeStep)*'Composition Moles'!$C38</f>
        <v>0</v>
      </c>
      <c r="AL26" s="32">
        <f ca="1">SUMPRODUCT(ReactionRateK1!$F48:$V48*OFFSET(ReactionStoich!$E$5:$U$5,AL$2,0))*(TimeStep)*'Composition Moles'!$C38</f>
        <v>0</v>
      </c>
      <c r="AM26" s="32">
        <f ca="1">SUMPRODUCT(ReactionRateK1!$F48:$V48*OFFSET(ReactionStoich!$E$5:$U$5,AM$2,0))*(TimeStep)*'Composition Moles'!$C38</f>
        <v>0</v>
      </c>
      <c r="AN26" s="32">
        <f ca="1">SUMPRODUCT(ReactionRateK1!$F48:$V48*OFFSET(ReactionStoich!$E$5:$U$5,AN$2,0))*(TimeStep)*'Composition Moles'!$C38</f>
        <v>0</v>
      </c>
      <c r="AO26" s="32">
        <f ca="1">SUMPRODUCT(ReactionRateK1!$F48:$V48*OFFSET(ReactionStoich!$E$5:$U$5,AO$2,0))*(TimeStep)*'Composition Moles'!$C38</f>
        <v>-0.10156544619973734</v>
      </c>
      <c r="AP26" s="32">
        <f ca="1">SUMPRODUCT(ReactionRateK1!$F48:$V48*OFFSET(ReactionStoich!$E$5:$U$5,AP$2,0))*(TimeStep)*'Composition Moles'!$C38</f>
        <v>-0.71340799897638651</v>
      </c>
      <c r="AQ26" s="32">
        <f ca="1">SUMPRODUCT(ReactionRateK1!$F48:$V48*OFFSET(ReactionStoich!$E$5:$U$5,AQ$2,0))*(TimeStep)*'Composition Moles'!$C38</f>
        <v>0</v>
      </c>
      <c r="AR26" s="32">
        <f ca="1">SUMPRODUCT(ReactionRateK1!$F48:$V48*OFFSET(ReactionStoich!$E$5:$U$5,AR$2,0))*(TimeStep)*'Composition Moles'!$C38</f>
        <v>0</v>
      </c>
      <c r="AS26" s="32">
        <f ca="1">SUMPRODUCT(ReactionRateK1!$F48:$V48*OFFSET(ReactionStoich!$E$5:$U$5,AS$2,0))*(TimeStep)*'Composition Moles'!$C38</f>
        <v>-0.5298426521768288</v>
      </c>
      <c r="AT26" s="32">
        <f ca="1">SUMPRODUCT(ReactionRateK1!$F48:$V48*OFFSET(ReactionStoich!$E$5:$U$5,AT$2,0))*(TimeStep)*'Composition Moles'!$C38</f>
        <v>-0.5298426521768288</v>
      </c>
      <c r="AU26" s="32">
        <f ca="1">SUMPRODUCT(ReactionRateK1!$F48:$V48*OFFSET(ReactionStoich!$E$5:$U$5,AU$2,0))*(TimeStep)*'Composition Moles'!$C38</f>
        <v>-0.5298426521768288</v>
      </c>
      <c r="AV26" s="32">
        <f ca="1">SUMPRODUCT(ReactionRateK1!$F48:$V48*OFFSET(ReactionStoich!$E$5:$U$5,AV$2,0))*(TimeStep)*'Composition Moles'!$C38</f>
        <v>0</v>
      </c>
      <c r="AW26" s="32">
        <f ca="1">SUMPRODUCT(ReactionRateK1!$F48:$V48*OFFSET(ReactionStoich!$E$5:$U$5,AW$2,0))*(TimeStep)*'Composition Moles'!$C38</f>
        <v>0</v>
      </c>
      <c r="AX26" s="32">
        <f ca="1">SUMPRODUCT(ReactionRateK1!$F48:$V48*OFFSET(ReactionStoich!$E$5:$U$5,AX$2,0))*(TimeStep)*'Composition Moles'!$C38</f>
        <v>0</v>
      </c>
      <c r="AY26" s="32">
        <f ca="1">SUMPRODUCT(ReactionRateK1!$F48:$V48*OFFSET(ReactionStoich!$E$5:$U$5,AY$2,0))*(TimeStep)*'Composition Moles'!$C38</f>
        <v>0</v>
      </c>
      <c r="AZ26" s="32">
        <f ca="1">SUMPRODUCT(ReactionRateK1!$F48:$V48*OFFSET(ReactionStoich!$E$5:$U$5,AZ$2,0))*(TimeStep)*'Composition Moles'!$C38</f>
        <v>0</v>
      </c>
      <c r="BA26" s="32">
        <f ca="1">SUMPRODUCT(ReactionRateK1!$F48:$V48*OFFSET(ReactionStoich!$E$5:$U$5,BA$2,0))*(TimeStep)*'Composition Moles'!$C38</f>
        <v>0</v>
      </c>
      <c r="BB26" s="32">
        <f ca="1">SUMPRODUCT(ReactionRateK1!$F48:$V48*OFFSET(ReactionStoich!$E$5:$U$5,BB$2,0))*(TimeStep)*'Composition Moles'!$C38</f>
        <v>0</v>
      </c>
      <c r="BC26" s="32">
        <f ca="1">SUMPRODUCT(ReactionRateK1!$F48:$V48*OFFSET(ReactionStoich!$E$5:$U$5,BC$2,0))*(TimeStep)*'Composition Moles'!$C38</f>
        <v>0</v>
      </c>
      <c r="BD26" s="32">
        <f ca="1">SUMPRODUCT(ReactionRateK1!$F48:$V48*OFFSET(ReactionStoich!$E$5:$U$5,BD$2,0))*(TimeStep)*'Composition Moles'!$C38</f>
        <v>0</v>
      </c>
      <c r="BE26" s="32">
        <f ca="1">SUMPRODUCT(ReactionRateK1!$F48:$V48*OFFSET(ReactionStoich!$E$5:$U$5,BE$2,0))*(TimeStep)*'Composition Moles'!$C38</f>
        <v>0</v>
      </c>
      <c r="BF26" s="32">
        <f ca="1">SUMPRODUCT(ReactionRateK1!$F48:$V48*OFFSET(ReactionStoich!$E$5:$U$5,BF$2,0))*(TimeStep)*'Composition Moles'!$C38</f>
        <v>0</v>
      </c>
      <c r="BG26" s="32">
        <f ca="1">SUMPRODUCT(ReactionRateK1!$F48:$V48*OFFSET(ReactionStoich!$E$5:$U$5,BG$2,0))*(TimeStep)*'Composition Moles'!$C38</f>
        <v>0</v>
      </c>
      <c r="BH26" s="32">
        <f ca="1">SUMPRODUCT(ReactionRateK1!$F48:$V48*OFFSET(ReactionStoich!$E$5:$U$5,BH$2,0))*(TimeStep)*'Composition Moles'!$C38</f>
        <v>0</v>
      </c>
      <c r="BI26" s="32">
        <f ca="1">SUMPRODUCT(ReactionRateK1!$F48:$V48*OFFSET(ReactionStoich!$E$5:$U$5,BI$2,0))*(TimeStep)*'Composition Moles'!$C38</f>
        <v>0</v>
      </c>
      <c r="BJ26" s="32">
        <f ca="1">SUMPRODUCT(ReactionRateK1!$F48:$V48*OFFSET(ReactionStoich!$E$5:$U$5,BJ$2,0))*(TimeStep)*'Composition Moles'!$C38</f>
        <v>0</v>
      </c>
      <c r="BK26" s="32">
        <f ca="1">SUMPRODUCT(ReactionRateK1!$F48:$V48*OFFSET(ReactionStoich!$E$5:$U$5,BK$2,0))*(TimeStep)*'Composition Moles'!$C38</f>
        <v>0</v>
      </c>
      <c r="BL26" s="32">
        <f ca="1">SUMPRODUCT(ReactionRateK1!$F48:$V48*OFFSET(ReactionStoich!$E$5:$U$5,BL$2,0))*(TimeStep)*'Composition Moles'!$C38</f>
        <v>0</v>
      </c>
      <c r="BM26" s="32">
        <f ca="1">SUMPRODUCT(ReactionRateK1!$F48:$V48*OFFSET(ReactionStoich!$E$5:$U$5,BM$2,0))*(TimeStep)*'Composition Moles'!$C38</f>
        <v>0</v>
      </c>
      <c r="BN26" s="32">
        <f ca="1">SUMPRODUCT(ReactionRateK1!$F48:$V48*OFFSET(ReactionStoich!$E$5:$U$5,BN$2,0))*(TimeStep)*'Composition Moles'!$C38</f>
        <v>0</v>
      </c>
      <c r="BO26" s="32">
        <f ca="1">SUMPRODUCT(ReactionRateK1!$F48:$V48*OFFSET(ReactionStoich!$E$5:$U$5,BO$2,0))*(TimeStep)*'Composition Moles'!$C38</f>
        <v>0</v>
      </c>
      <c r="BP26" s="32">
        <f ca="1">SUMPRODUCT(ReactionRateK1!$F48:$V48*OFFSET(ReactionStoich!$E$5:$U$5,BP$2,0))*(TimeStep)*'Composition Moles'!$C38</f>
        <v>0</v>
      </c>
      <c r="BQ26" s="32">
        <f ca="1">SUMPRODUCT(ReactionRateK1!$F48:$V48*OFFSET(ReactionStoich!$E$5:$U$5,BQ$2,0))*(TimeStep)*'Composition Moles'!$C38</f>
        <v>0</v>
      </c>
      <c r="BR26" s="32">
        <f ca="1">SUMPRODUCT(ReactionRateK1!$F48:$V48*OFFSET(ReactionStoich!$E$5:$U$5,BR$2,0))*(TimeStep)*'Composition Moles'!$C38</f>
        <v>0</v>
      </c>
      <c r="BS26" s="32">
        <f ca="1">SUMPRODUCT(ReactionRateK1!$F48:$V48*OFFSET(ReactionStoich!$E$5:$U$5,BS$2,0))*(TimeStep)*'Composition Moles'!$C38</f>
        <v>0</v>
      </c>
      <c r="BT26" s="32">
        <f ca="1">SUMPRODUCT(ReactionRateK1!$F48:$V48*OFFSET(ReactionStoich!$E$5:$U$5,BT$2,0))*(TimeStep)*'Composition Moles'!$C38</f>
        <v>0</v>
      </c>
      <c r="BU26" s="32">
        <f ca="1">SUMPRODUCT(ReactionRateK1!$F48:$V48*OFFSET(ReactionStoich!$E$5:$U$5,BU$2,0))*(TimeStep)*'Composition Moles'!$C38</f>
        <v>0</v>
      </c>
      <c r="BV26" s="32">
        <f ca="1">SUMPRODUCT(ReactionRateK1!$F48:$V48*OFFSET(ReactionStoich!$E$5:$U$5,BV$2,0))*(TimeStep)*'Composition Moles'!$C38</f>
        <v>0</v>
      </c>
      <c r="BW26" s="32">
        <f ca="1">SUMPRODUCT(ReactionRateK1!$F48:$V48*OFFSET(ReactionStoich!$E$5:$U$5,BW$2,0))*(TimeStep)*'Composition Moles'!$C38</f>
        <v>0</v>
      </c>
    </row>
    <row r="27" spans="1:75">
      <c r="A27">
        <f>ReactionRateK1!A49</f>
        <v>0.8500000000000002</v>
      </c>
      <c r="B27" s="20">
        <f t="shared" ca="1" si="5"/>
        <v>-26644.896193880133</v>
      </c>
      <c r="C27" s="20">
        <f ca="1">'Composition Moles'!BZ39</f>
        <v>143674.95271948189</v>
      </c>
      <c r="D27" s="26">
        <f t="shared" ca="1" si="6"/>
        <v>-0.18545261849435196</v>
      </c>
      <c r="F27" s="32">
        <f ca="1">SUMPRODUCT(ReactionRateK1!$F49:$V49*OFFSET(ReactionStoich!$E$5:$U$5,F$2,0))*(TimeStep)*'Composition Moles'!$C39</f>
        <v>-1.1255553270918355</v>
      </c>
      <c r="G27" s="32">
        <f ca="1">SUMPRODUCT(ReactionRateK1!$F49:$V49*OFFSET(ReactionStoich!$E$5:$U$5,G$2,0))*(TimeStep)*'Composition Moles'!$C39</f>
        <v>0</v>
      </c>
      <c r="H27" s="32">
        <f ca="1">SUMPRODUCT(ReactionRateK1!$F49:$V49*OFFSET(ReactionStoich!$E$5:$U$5,H$2,0))*(TimeStep)*'Composition Moles'!$C39</f>
        <v>1.0358953394516588</v>
      </c>
      <c r="I27" s="32">
        <f ca="1">SUMPRODUCT(ReactionRateK1!$F49:$V49*OFFSET(ReactionStoich!$E$5:$U$5,I$2,0))*(TimeStep)*'Composition Moles'!$C39</f>
        <v>8.965998764017663E-2</v>
      </c>
      <c r="J27" s="32">
        <f ca="1">SUMPRODUCT(ReactionRateK1!$F49:$V49*OFFSET(ReactionStoich!$E$5:$U$5,J$2,0))*(TimeStep)*'Composition Moles'!$C39</f>
        <v>0</v>
      </c>
      <c r="K27" s="32">
        <f ca="1">SUMPRODUCT(ReactionRateK1!$F49:$V49*OFFSET(ReactionStoich!$E$5:$U$5,K$2,0))*(TimeStep)*'Composition Moles'!$C39</f>
        <v>0</v>
      </c>
      <c r="L27" s="32">
        <f ca="1">SUMPRODUCT(ReactionRateK1!$F49:$V49*OFFSET(ReactionStoich!$E$5:$U$5,L$2,0))*(TimeStep)*'Composition Moles'!$C39</f>
        <v>0</v>
      </c>
      <c r="M27" s="32">
        <f ca="1">SUMPRODUCT(ReactionRateK1!$F49:$V49*OFFSET(ReactionStoich!$E$5:$U$5,M$2,0))*(TimeStep)*'Composition Moles'!$C39</f>
        <v>0</v>
      </c>
      <c r="N27" s="32">
        <f ca="1">SUMPRODUCT(ReactionRateK1!$F49:$V49*OFFSET(ReactionStoich!$E$5:$U$5,N$2,0))*(TimeStep)*'Composition Moles'!$C39</f>
        <v>0</v>
      </c>
      <c r="O27" s="32">
        <f ca="1">SUMPRODUCT(ReactionRateK1!$F49:$V49*OFFSET(ReactionStoich!$E$5:$U$5,O$2,0))*(TimeStep)*'Composition Moles'!$C39</f>
        <v>0</v>
      </c>
      <c r="P27" s="32">
        <f ca="1">SUMPRODUCT(ReactionRateK1!$F49:$V49*OFFSET(ReactionStoich!$E$5:$U$5,P$2,0))*(TimeStep)*'Composition Moles'!$C39</f>
        <v>0</v>
      </c>
      <c r="Q27" s="32">
        <f ca="1">SUMPRODUCT(ReactionRateK1!$F49:$V49*OFFSET(ReactionStoich!$E$5:$U$5,Q$2,0))*(TimeStep)*'Composition Moles'!$C39</f>
        <v>0</v>
      </c>
      <c r="R27" s="32">
        <f ca="1">SUMPRODUCT(ReactionRateK1!$F49:$V49*OFFSET(ReactionStoich!$E$5:$U$5,R$2,0))*(TimeStep)*'Composition Moles'!$C39</f>
        <v>0</v>
      </c>
      <c r="S27" s="32">
        <f ca="1">SUMPRODUCT(ReactionRateK1!$F49:$V49*OFFSET(ReactionStoich!$E$5:$U$5,S$2,0))*(TimeStep)*'Composition Moles'!$C39</f>
        <v>4.2800056419822994</v>
      </c>
      <c r="T27" s="32">
        <f ca="1">SUMPRODUCT(ReactionRateK1!$F49:$V49*OFFSET(ReactionStoich!$E$5:$U$5,T$2,0))*(TimeStep)*'Composition Moles'!$C39</f>
        <v>0</v>
      </c>
      <c r="U27" s="32">
        <f ca="1">SUMPRODUCT(ReactionRateK1!$F49:$V49*OFFSET(ReactionStoich!$E$5:$U$5,U$2,0))*(TimeStep)*'Composition Moles'!$C39</f>
        <v>0</v>
      </c>
      <c r="V27" s="32">
        <f ca="1">SUMPRODUCT(ReactionRateK1!$F49:$V49*OFFSET(ReactionStoich!$E$5:$U$5,V$2,0))*(TimeStep)*'Composition Moles'!$C39</f>
        <v>0</v>
      </c>
      <c r="W27" s="32">
        <f ca="1">SUMPRODUCT(ReactionRateK1!$F49:$V49*OFFSET(ReactionStoich!$E$5:$U$5,W$2,0))*(TimeStep)*'Composition Moles'!$C39</f>
        <v>0</v>
      </c>
      <c r="X27" s="32">
        <f ca="1">SUMPRODUCT(ReactionRateK1!$F49:$V49*OFFSET(ReactionStoich!$E$5:$U$5,X$2,0))*(TimeStep)*'Composition Moles'!$C39</f>
        <v>0</v>
      </c>
      <c r="Y27" s="32">
        <f ca="1">SUMPRODUCT(ReactionRateK1!$F49:$V49*OFFSET(ReactionStoich!$E$5:$U$5,Y$2,0))*(TimeStep)*'Composition Moles'!$C39</f>
        <v>-8.5449056275369397</v>
      </c>
      <c r="Z27" s="32">
        <f ca="1">SUMPRODUCT(ReactionRateK1!$F49:$V49*OFFSET(ReactionStoich!$E$5:$U$5,Z$2,0))*(TimeStep)*'Composition Moles'!$C39</f>
        <v>0</v>
      </c>
      <c r="AA27" s="32">
        <f ca="1">SUMPRODUCT(ReactionRateK1!$F49:$V49*OFFSET(ReactionStoich!$E$5:$U$5,AA$2,0))*(TimeStep)*'Composition Moles'!$C39</f>
        <v>0</v>
      </c>
      <c r="AB27" s="32">
        <f ca="1">SUMPRODUCT(ReactionRateK1!$F49:$V49*OFFSET(ReactionStoich!$E$5:$U$5,AB$2,0))*(TimeStep)*'Composition Moles'!$C39</f>
        <v>0</v>
      </c>
      <c r="AC27" s="32">
        <f ca="1">SUMPRODUCT(ReactionRateK1!$F49:$V49*OFFSET(ReactionStoich!$E$5:$U$5,AC$2,0))*(TimeStep)*'Composition Moles'!$C39</f>
        <v>0</v>
      </c>
      <c r="AD27" s="32">
        <f ca="1">SUMPRODUCT(ReactionRateK1!$F49:$V49*OFFSET(ReactionStoich!$E$5:$U$5,AD$2,0))*(TimeStep)*'Composition Moles'!$C39</f>
        <v>0</v>
      </c>
      <c r="AE27" s="32">
        <f ca="1">SUMPRODUCT(ReactionRateK1!$F49:$V49*OFFSET(ReactionStoich!$E$5:$U$5,AE$2,0))*(TimeStep)*'Composition Moles'!$C39</f>
        <v>0</v>
      </c>
      <c r="AF27" s="32">
        <f ca="1">SUMPRODUCT(ReactionRateK1!$F49:$V49*OFFSET(ReactionStoich!$E$5:$U$5,AF$2,0))*(TimeStep)*'Composition Moles'!$C39</f>
        <v>0</v>
      </c>
      <c r="AG27" s="32">
        <f ca="1">SUMPRODUCT(ReactionRateK1!$F49:$V49*OFFSET(ReactionStoich!$E$5:$U$5,AG$2,0))*(TimeStep)*'Composition Moles'!$C39</f>
        <v>0.28156181546191394</v>
      </c>
      <c r="AH27" s="32">
        <f ca="1">SUMPRODUCT(ReactionRateK1!$F49:$V49*OFFSET(ReactionStoich!$E$5:$U$5,AH$2,0))*(TimeStep)*'Composition Moles'!$C39</f>
        <v>3.0898081180468733</v>
      </c>
      <c r="AI27" s="32">
        <f ca="1">SUMPRODUCT(ReactionRateK1!$F49:$V49*OFFSET(ReactionStoich!$E$5:$U$5,AI$2,0))*(TimeStep)*'Composition Moles'!$C39</f>
        <v>1.8730880930685876</v>
      </c>
      <c r="AJ27" s="32">
        <f ca="1">SUMPRODUCT(ReactionRateK1!$F49:$V49*OFFSET(ReactionStoich!$E$5:$U$5,AJ$2,0))*(TimeStep)*'Composition Moles'!$C39</f>
        <v>1.3461069443734548</v>
      </c>
      <c r="AK27" s="32">
        <f ca="1">SUMPRODUCT(ReactionRateK1!$F49:$V49*OFFSET(ReactionStoich!$E$5:$U$5,AK$2,0))*(TimeStep)*'Composition Moles'!$C39</f>
        <v>0</v>
      </c>
      <c r="AL27" s="32">
        <f ca="1">SUMPRODUCT(ReactionRateK1!$F49:$V49*OFFSET(ReactionStoich!$E$5:$U$5,AL$2,0))*(TimeStep)*'Composition Moles'!$C39</f>
        <v>0</v>
      </c>
      <c r="AM27" s="32">
        <f ca="1">SUMPRODUCT(ReactionRateK1!$F49:$V49*OFFSET(ReactionStoich!$E$5:$U$5,AM$2,0))*(TimeStep)*'Composition Moles'!$C39</f>
        <v>0</v>
      </c>
      <c r="AN27" s="32">
        <f ca="1">SUMPRODUCT(ReactionRateK1!$F49:$V49*OFFSET(ReactionStoich!$E$5:$U$5,AN$2,0))*(TimeStep)*'Composition Moles'!$C39</f>
        <v>0</v>
      </c>
      <c r="AO27" s="32">
        <f ca="1">SUMPRODUCT(ReactionRateK1!$F49:$V49*OFFSET(ReactionStoich!$E$5:$U$5,AO$2,0))*(TimeStep)*'Composition Moles'!$C39</f>
        <v>-8.965998764017663E-2</v>
      </c>
      <c r="AP27" s="32">
        <f ca="1">SUMPRODUCT(ReactionRateK1!$F49:$V49*OFFSET(ReactionStoich!$E$5:$U$5,AP$2,0))*(TimeStep)*'Composition Moles'!$C39</f>
        <v>-0.68835934501301843</v>
      </c>
      <c r="AQ27" s="32">
        <f ca="1">SUMPRODUCT(ReactionRateK1!$F49:$V49*OFFSET(ReactionStoich!$E$5:$U$5,AQ$2,0))*(TimeStep)*'Composition Moles'!$C39</f>
        <v>0</v>
      </c>
      <c r="AR27" s="32">
        <f ca="1">SUMPRODUCT(ReactionRateK1!$F49:$V49*OFFSET(ReactionStoich!$E$5:$U$5,AR$2,0))*(TimeStep)*'Composition Moles'!$C39</f>
        <v>0</v>
      </c>
      <c r="AS27" s="32">
        <f ca="1">SUMPRODUCT(ReactionRateK1!$F49:$V49*OFFSET(ReactionStoich!$E$5:$U$5,AS$2,0))*(TimeStep)*'Composition Moles'!$C39</f>
        <v>-0.51588188424766457</v>
      </c>
      <c r="AT27" s="32">
        <f ca="1">SUMPRODUCT(ReactionRateK1!$F49:$V49*OFFSET(ReactionStoich!$E$5:$U$5,AT$2,0))*(TimeStep)*'Composition Moles'!$C39</f>
        <v>-0.51588188424766457</v>
      </c>
      <c r="AU27" s="32">
        <f ca="1">SUMPRODUCT(ReactionRateK1!$F49:$V49*OFFSET(ReactionStoich!$E$5:$U$5,AU$2,0))*(TimeStep)*'Composition Moles'!$C39</f>
        <v>-0.51588188424766457</v>
      </c>
      <c r="AV27" s="32">
        <f ca="1">SUMPRODUCT(ReactionRateK1!$F49:$V49*OFFSET(ReactionStoich!$E$5:$U$5,AV$2,0))*(TimeStep)*'Composition Moles'!$C39</f>
        <v>0</v>
      </c>
      <c r="AW27" s="32">
        <f ca="1">SUMPRODUCT(ReactionRateK1!$F49:$V49*OFFSET(ReactionStoich!$E$5:$U$5,AW$2,0))*(TimeStep)*'Composition Moles'!$C39</f>
        <v>0</v>
      </c>
      <c r="AX27" s="32">
        <f ca="1">SUMPRODUCT(ReactionRateK1!$F49:$V49*OFFSET(ReactionStoich!$E$5:$U$5,AX$2,0))*(TimeStep)*'Composition Moles'!$C39</f>
        <v>0</v>
      </c>
      <c r="AY27" s="32">
        <f ca="1">SUMPRODUCT(ReactionRateK1!$F49:$V49*OFFSET(ReactionStoich!$E$5:$U$5,AY$2,0))*(TimeStep)*'Composition Moles'!$C39</f>
        <v>0</v>
      </c>
      <c r="AZ27" s="32">
        <f ca="1">SUMPRODUCT(ReactionRateK1!$F49:$V49*OFFSET(ReactionStoich!$E$5:$U$5,AZ$2,0))*(TimeStep)*'Composition Moles'!$C39</f>
        <v>0</v>
      </c>
      <c r="BA27" s="32">
        <f ca="1">SUMPRODUCT(ReactionRateK1!$F49:$V49*OFFSET(ReactionStoich!$E$5:$U$5,BA$2,0))*(TimeStep)*'Composition Moles'!$C39</f>
        <v>0</v>
      </c>
      <c r="BB27" s="32">
        <f ca="1">SUMPRODUCT(ReactionRateK1!$F49:$V49*OFFSET(ReactionStoich!$E$5:$U$5,BB$2,0))*(TimeStep)*'Composition Moles'!$C39</f>
        <v>0</v>
      </c>
      <c r="BC27" s="32">
        <f ca="1">SUMPRODUCT(ReactionRateK1!$F49:$V49*OFFSET(ReactionStoich!$E$5:$U$5,BC$2,0))*(TimeStep)*'Composition Moles'!$C39</f>
        <v>0</v>
      </c>
      <c r="BD27" s="32">
        <f ca="1">SUMPRODUCT(ReactionRateK1!$F49:$V49*OFFSET(ReactionStoich!$E$5:$U$5,BD$2,0))*(TimeStep)*'Composition Moles'!$C39</f>
        <v>0</v>
      </c>
      <c r="BE27" s="32">
        <f ca="1">SUMPRODUCT(ReactionRateK1!$F49:$V49*OFFSET(ReactionStoich!$E$5:$U$5,BE$2,0))*(TimeStep)*'Composition Moles'!$C39</f>
        <v>0</v>
      </c>
      <c r="BF27" s="32">
        <f ca="1">SUMPRODUCT(ReactionRateK1!$F49:$V49*OFFSET(ReactionStoich!$E$5:$U$5,BF$2,0))*(TimeStep)*'Composition Moles'!$C39</f>
        <v>0</v>
      </c>
      <c r="BG27" s="32">
        <f ca="1">SUMPRODUCT(ReactionRateK1!$F49:$V49*OFFSET(ReactionStoich!$E$5:$U$5,BG$2,0))*(TimeStep)*'Composition Moles'!$C39</f>
        <v>0</v>
      </c>
      <c r="BH27" s="32">
        <f ca="1">SUMPRODUCT(ReactionRateK1!$F49:$V49*OFFSET(ReactionStoich!$E$5:$U$5,BH$2,0))*(TimeStep)*'Composition Moles'!$C39</f>
        <v>0</v>
      </c>
      <c r="BI27" s="32">
        <f ca="1">SUMPRODUCT(ReactionRateK1!$F49:$V49*OFFSET(ReactionStoich!$E$5:$U$5,BI$2,0))*(TimeStep)*'Composition Moles'!$C39</f>
        <v>0</v>
      </c>
      <c r="BJ27" s="32">
        <f ca="1">SUMPRODUCT(ReactionRateK1!$F49:$V49*OFFSET(ReactionStoich!$E$5:$U$5,BJ$2,0))*(TimeStep)*'Composition Moles'!$C39</f>
        <v>0</v>
      </c>
      <c r="BK27" s="32">
        <f ca="1">SUMPRODUCT(ReactionRateK1!$F49:$V49*OFFSET(ReactionStoich!$E$5:$U$5,BK$2,0))*(TimeStep)*'Composition Moles'!$C39</f>
        <v>0</v>
      </c>
      <c r="BL27" s="32">
        <f ca="1">SUMPRODUCT(ReactionRateK1!$F49:$V49*OFFSET(ReactionStoich!$E$5:$U$5,BL$2,0))*(TimeStep)*'Composition Moles'!$C39</f>
        <v>0</v>
      </c>
      <c r="BM27" s="32">
        <f ca="1">SUMPRODUCT(ReactionRateK1!$F49:$V49*OFFSET(ReactionStoich!$E$5:$U$5,BM$2,0))*(TimeStep)*'Composition Moles'!$C39</f>
        <v>0</v>
      </c>
      <c r="BN27" s="32">
        <f ca="1">SUMPRODUCT(ReactionRateK1!$F49:$V49*OFFSET(ReactionStoich!$E$5:$U$5,BN$2,0))*(TimeStep)*'Composition Moles'!$C39</f>
        <v>0</v>
      </c>
      <c r="BO27" s="32">
        <f ca="1">SUMPRODUCT(ReactionRateK1!$F49:$V49*OFFSET(ReactionStoich!$E$5:$U$5,BO$2,0))*(TimeStep)*'Composition Moles'!$C39</f>
        <v>0</v>
      </c>
      <c r="BP27" s="32">
        <f ca="1">SUMPRODUCT(ReactionRateK1!$F49:$V49*OFFSET(ReactionStoich!$E$5:$U$5,BP$2,0))*(TimeStep)*'Composition Moles'!$C39</f>
        <v>0</v>
      </c>
      <c r="BQ27" s="32">
        <f ca="1">SUMPRODUCT(ReactionRateK1!$F49:$V49*OFFSET(ReactionStoich!$E$5:$U$5,BQ$2,0))*(TimeStep)*'Composition Moles'!$C39</f>
        <v>0</v>
      </c>
      <c r="BR27" s="32">
        <f ca="1">SUMPRODUCT(ReactionRateK1!$F49:$V49*OFFSET(ReactionStoich!$E$5:$U$5,BR$2,0))*(TimeStep)*'Composition Moles'!$C39</f>
        <v>0</v>
      </c>
      <c r="BS27" s="32">
        <f ca="1">SUMPRODUCT(ReactionRateK1!$F49:$V49*OFFSET(ReactionStoich!$E$5:$U$5,BS$2,0))*(TimeStep)*'Composition Moles'!$C39</f>
        <v>0</v>
      </c>
      <c r="BT27" s="32">
        <f ca="1">SUMPRODUCT(ReactionRateK1!$F49:$V49*OFFSET(ReactionStoich!$E$5:$U$5,BT$2,0))*(TimeStep)*'Composition Moles'!$C39</f>
        <v>0</v>
      </c>
      <c r="BU27" s="32">
        <f ca="1">SUMPRODUCT(ReactionRateK1!$F49:$V49*OFFSET(ReactionStoich!$E$5:$U$5,BU$2,0))*(TimeStep)*'Composition Moles'!$C39</f>
        <v>0</v>
      </c>
      <c r="BV27" s="32">
        <f ca="1">SUMPRODUCT(ReactionRateK1!$F49:$V49*OFFSET(ReactionStoich!$E$5:$U$5,BV$2,0))*(TimeStep)*'Composition Moles'!$C39</f>
        <v>0</v>
      </c>
      <c r="BW27" s="32">
        <f ca="1">SUMPRODUCT(ReactionRateK1!$F49:$V49*OFFSET(ReactionStoich!$E$5:$U$5,BW$2,0))*(TimeStep)*'Composition Moles'!$C39</f>
        <v>0</v>
      </c>
    </row>
    <row r="28" spans="1:75">
      <c r="A28">
        <f>ReactionRateK1!A50</f>
        <v>0.90000000000000024</v>
      </c>
      <c r="B28" s="20">
        <f t="shared" ca="1" si="5"/>
        <v>-25677.402930398268</v>
      </c>
      <c r="C28" s="20">
        <f ca="1">'Composition Moles'!BZ40</f>
        <v>143686.8358510969</v>
      </c>
      <c r="D28" s="26">
        <f t="shared" ca="1" si="6"/>
        <v>-0.17870393469453136</v>
      </c>
      <c r="F28" s="32">
        <f ca="1">SUMPRODUCT(ReactionRateK1!$F50:$V50*OFFSET(ReactionStoich!$E$5:$U$5,F$2,0))*(TimeStep)*'Composition Moles'!$C40</f>
        <v>-1.0551518722913165</v>
      </c>
      <c r="G28" s="32">
        <f ca="1">SUMPRODUCT(ReactionRateK1!$F50:$V50*OFFSET(ReactionStoich!$E$5:$U$5,G$2,0))*(TimeStep)*'Composition Moles'!$C40</f>
        <v>0</v>
      </c>
      <c r="H28" s="32">
        <f ca="1">SUMPRODUCT(ReactionRateK1!$F50:$V50*OFFSET(ReactionStoich!$E$5:$U$5,H$2,0))*(TimeStep)*'Composition Moles'!$C40</f>
        <v>0.97586593773439878</v>
      </c>
      <c r="I28" s="32">
        <f ca="1">SUMPRODUCT(ReactionRateK1!$F50:$V50*OFFSET(ReactionStoich!$E$5:$U$5,I$2,0))*(TimeStep)*'Composition Moles'!$C40</f>
        <v>7.9285934556917667E-2</v>
      </c>
      <c r="J28" s="32">
        <f ca="1">SUMPRODUCT(ReactionRateK1!$F50:$V50*OFFSET(ReactionStoich!$E$5:$U$5,J$2,0))*(TimeStep)*'Composition Moles'!$C40</f>
        <v>0</v>
      </c>
      <c r="K28" s="32">
        <f ca="1">SUMPRODUCT(ReactionRateK1!$F50:$V50*OFFSET(ReactionStoich!$E$5:$U$5,K$2,0))*(TimeStep)*'Composition Moles'!$C40</f>
        <v>0</v>
      </c>
      <c r="L28" s="32">
        <f ca="1">SUMPRODUCT(ReactionRateK1!$F50:$V50*OFFSET(ReactionStoich!$E$5:$U$5,L$2,0))*(TimeStep)*'Composition Moles'!$C40</f>
        <v>0</v>
      </c>
      <c r="M28" s="32">
        <f ca="1">SUMPRODUCT(ReactionRateK1!$F50:$V50*OFFSET(ReactionStoich!$E$5:$U$5,M$2,0))*(TimeStep)*'Composition Moles'!$C40</f>
        <v>0</v>
      </c>
      <c r="N28" s="32">
        <f ca="1">SUMPRODUCT(ReactionRateK1!$F50:$V50*OFFSET(ReactionStoich!$E$5:$U$5,N$2,0))*(TimeStep)*'Composition Moles'!$C40</f>
        <v>0</v>
      </c>
      <c r="O28" s="32">
        <f ca="1">SUMPRODUCT(ReactionRateK1!$F50:$V50*OFFSET(ReactionStoich!$E$5:$U$5,O$2,0))*(TimeStep)*'Composition Moles'!$C40</f>
        <v>0</v>
      </c>
      <c r="P28" s="32">
        <f ca="1">SUMPRODUCT(ReactionRateK1!$F50:$V50*OFFSET(ReactionStoich!$E$5:$U$5,P$2,0))*(TimeStep)*'Composition Moles'!$C40</f>
        <v>0</v>
      </c>
      <c r="Q28" s="32">
        <f ca="1">SUMPRODUCT(ReactionRateK1!$F50:$V50*OFFSET(ReactionStoich!$E$5:$U$5,Q$2,0))*(TimeStep)*'Composition Moles'!$C40</f>
        <v>0</v>
      </c>
      <c r="R28" s="32">
        <f ca="1">SUMPRODUCT(ReactionRateK1!$F50:$V50*OFFSET(ReactionStoich!$E$5:$U$5,R$2,0))*(TimeStep)*'Composition Moles'!$C40</f>
        <v>0</v>
      </c>
      <c r="S28" s="32">
        <f ca="1">SUMPRODUCT(ReactionRateK1!$F50:$V50*OFFSET(ReactionStoich!$E$5:$U$5,S$2,0))*(TimeStep)*'Composition Moles'!$C40</f>
        <v>4.0877002396417392</v>
      </c>
      <c r="T28" s="32">
        <f ca="1">SUMPRODUCT(ReactionRateK1!$F50:$V50*OFFSET(ReactionStoich!$E$5:$U$5,T$2,0))*(TimeStep)*'Composition Moles'!$C40</f>
        <v>0</v>
      </c>
      <c r="U28" s="32">
        <f ca="1">SUMPRODUCT(ReactionRateK1!$F50:$V50*OFFSET(ReactionStoich!$E$5:$U$5,U$2,0))*(TimeStep)*'Composition Moles'!$C40</f>
        <v>0</v>
      </c>
      <c r="V28" s="32">
        <f ca="1">SUMPRODUCT(ReactionRateK1!$F50:$V50*OFFSET(ReactionStoich!$E$5:$U$5,V$2,0))*(TimeStep)*'Composition Moles'!$C40</f>
        <v>0</v>
      </c>
      <c r="W28" s="32">
        <f ca="1">SUMPRODUCT(ReactionRateK1!$F50:$V50*OFFSET(ReactionStoich!$E$5:$U$5,W$2,0))*(TimeStep)*'Composition Moles'!$C40</f>
        <v>0</v>
      </c>
      <c r="X28" s="32">
        <f ca="1">SUMPRODUCT(ReactionRateK1!$F50:$V50*OFFSET(ReactionStoich!$E$5:$U$5,X$2,0))*(TimeStep)*'Composition Moles'!$C40</f>
        <v>0</v>
      </c>
      <c r="Y28" s="32">
        <f ca="1">SUMPRODUCT(ReactionRateK1!$F50:$V50*OFFSET(ReactionStoich!$E$5:$U$5,Y$2,0))*(TimeStep)*'Composition Moles'!$C40</f>
        <v>-8.2360658217821676</v>
      </c>
      <c r="Z28" s="32">
        <f ca="1">SUMPRODUCT(ReactionRateK1!$F50:$V50*OFFSET(ReactionStoich!$E$5:$U$5,Z$2,0))*(TimeStep)*'Composition Moles'!$C40</f>
        <v>0</v>
      </c>
      <c r="AA28" s="32">
        <f ca="1">SUMPRODUCT(ReactionRateK1!$F50:$V50*OFFSET(ReactionStoich!$E$5:$U$5,AA$2,0))*(TimeStep)*'Composition Moles'!$C40</f>
        <v>0</v>
      </c>
      <c r="AB28" s="32">
        <f ca="1">SUMPRODUCT(ReactionRateK1!$F50:$V50*OFFSET(ReactionStoich!$E$5:$U$5,AB$2,0))*(TimeStep)*'Composition Moles'!$C40</f>
        <v>0</v>
      </c>
      <c r="AC28" s="32">
        <f ca="1">SUMPRODUCT(ReactionRateK1!$F50:$V50*OFFSET(ReactionStoich!$E$5:$U$5,AC$2,0))*(TimeStep)*'Composition Moles'!$C40</f>
        <v>0</v>
      </c>
      <c r="AD28" s="32">
        <f ca="1">SUMPRODUCT(ReactionRateK1!$F50:$V50*OFFSET(ReactionStoich!$E$5:$U$5,AD$2,0))*(TimeStep)*'Composition Moles'!$C40</f>
        <v>0</v>
      </c>
      <c r="AE28" s="32">
        <f ca="1">SUMPRODUCT(ReactionRateK1!$F50:$V50*OFFSET(ReactionStoich!$E$5:$U$5,AE$2,0))*(TimeStep)*'Composition Moles'!$C40</f>
        <v>0</v>
      </c>
      <c r="AF28" s="32">
        <f ca="1">SUMPRODUCT(ReactionRateK1!$F50:$V50*OFFSET(ReactionStoich!$E$5:$U$5,AF$2,0))*(TimeStep)*'Composition Moles'!$C40</f>
        <v>0</v>
      </c>
      <c r="AG28" s="32">
        <f ca="1">SUMPRODUCT(ReactionRateK1!$F50:$V50*OFFSET(ReactionStoich!$E$5:$U$5,AG$2,0))*(TimeStep)*'Composition Moles'!$C40</f>
        <v>0.22181973233256508</v>
      </c>
      <c r="AH28" s="32">
        <f ca="1">SUMPRODUCT(ReactionRateK1!$F50:$V50*OFFSET(ReactionStoich!$E$5:$U$5,AH$2,0))*(TimeStep)*'Composition Moles'!$C40</f>
        <v>2.9621591876765745</v>
      </c>
      <c r="AI28" s="32">
        <f ca="1">SUMPRODUCT(ReactionRateK1!$F50:$V50*OFFSET(ReactionStoich!$E$5:$U$5,AI$2,0))*(TimeStep)*'Composition Moles'!$C40</f>
        <v>1.8929013465164464</v>
      </c>
      <c r="AJ28" s="32">
        <f ca="1">SUMPRODUCT(ReactionRateK1!$F50:$V50*OFFSET(ReactionStoich!$E$5:$U$5,AJ$2,0))*(TimeStep)*'Composition Moles'!$C40</f>
        <v>1.3217403372530783</v>
      </c>
      <c r="AK28" s="32">
        <f ca="1">SUMPRODUCT(ReactionRateK1!$F50:$V50*OFFSET(ReactionStoich!$E$5:$U$5,AK$2,0))*(TimeStep)*'Composition Moles'!$C40</f>
        <v>0</v>
      </c>
      <c r="AL28" s="32">
        <f ca="1">SUMPRODUCT(ReactionRateK1!$F50:$V50*OFFSET(ReactionStoich!$E$5:$U$5,AL$2,0))*(TimeStep)*'Composition Moles'!$C40</f>
        <v>0</v>
      </c>
      <c r="AM28" s="32">
        <f ca="1">SUMPRODUCT(ReactionRateK1!$F50:$V50*OFFSET(ReactionStoich!$E$5:$U$5,AM$2,0))*(TimeStep)*'Composition Moles'!$C40</f>
        <v>0</v>
      </c>
      <c r="AN28" s="32">
        <f ca="1">SUMPRODUCT(ReactionRateK1!$F50:$V50*OFFSET(ReactionStoich!$E$5:$U$5,AN$2,0))*(TimeStep)*'Composition Moles'!$C40</f>
        <v>0</v>
      </c>
      <c r="AO28" s="32">
        <f ca="1">SUMPRODUCT(ReactionRateK1!$F50:$V50*OFFSET(ReactionStoich!$E$5:$U$5,AO$2,0))*(TimeStep)*'Composition Moles'!$C40</f>
        <v>-7.9285934556917667E-2</v>
      </c>
      <c r="AP28" s="32">
        <f ca="1">SUMPRODUCT(ReactionRateK1!$F50:$V50*OFFSET(ReactionStoich!$E$5:$U$5,AP$2,0))*(TimeStep)*'Composition Moles'!$C40</f>
        <v>-0.66353652356397397</v>
      </c>
      <c r="AQ28" s="32">
        <f ca="1">SUMPRODUCT(ReactionRateK1!$F50:$V50*OFFSET(ReactionStoich!$E$5:$U$5,AQ$2,0))*(TimeStep)*'Composition Moles'!$C40</f>
        <v>0</v>
      </c>
      <c r="AR28" s="32">
        <f ca="1">SUMPRODUCT(ReactionRateK1!$F50:$V50*OFFSET(ReactionStoich!$E$5:$U$5,AR$2,0))*(TimeStep)*'Composition Moles'!$C40</f>
        <v>0</v>
      </c>
      <c r="AS28" s="32">
        <f ca="1">SUMPRODUCT(ReactionRateK1!$F50:$V50*OFFSET(ReactionStoich!$E$5:$U$5,AS$2,0))*(TimeStep)*'Composition Moles'!$C40</f>
        <v>-0.5024775211724487</v>
      </c>
      <c r="AT28" s="32">
        <f ca="1">SUMPRODUCT(ReactionRateK1!$F50:$V50*OFFSET(ReactionStoich!$E$5:$U$5,AT$2,0))*(TimeStep)*'Composition Moles'!$C40</f>
        <v>-0.5024775211724487</v>
      </c>
      <c r="AU28" s="32">
        <f ca="1">SUMPRODUCT(ReactionRateK1!$F50:$V50*OFFSET(ReactionStoich!$E$5:$U$5,AU$2,0))*(TimeStep)*'Composition Moles'!$C40</f>
        <v>-0.5024775211724487</v>
      </c>
      <c r="AV28" s="32">
        <f ca="1">SUMPRODUCT(ReactionRateK1!$F50:$V50*OFFSET(ReactionStoich!$E$5:$U$5,AV$2,0))*(TimeStep)*'Composition Moles'!$C40</f>
        <v>0</v>
      </c>
      <c r="AW28" s="32">
        <f ca="1">SUMPRODUCT(ReactionRateK1!$F50:$V50*OFFSET(ReactionStoich!$E$5:$U$5,AW$2,0))*(TimeStep)*'Composition Moles'!$C40</f>
        <v>0</v>
      </c>
      <c r="AX28" s="32">
        <f ca="1">SUMPRODUCT(ReactionRateK1!$F50:$V50*OFFSET(ReactionStoich!$E$5:$U$5,AX$2,0))*(TimeStep)*'Composition Moles'!$C40</f>
        <v>0</v>
      </c>
      <c r="AY28" s="32">
        <f ca="1">SUMPRODUCT(ReactionRateK1!$F50:$V50*OFFSET(ReactionStoich!$E$5:$U$5,AY$2,0))*(TimeStep)*'Composition Moles'!$C40</f>
        <v>0</v>
      </c>
      <c r="AZ28" s="32">
        <f ca="1">SUMPRODUCT(ReactionRateK1!$F50:$V50*OFFSET(ReactionStoich!$E$5:$U$5,AZ$2,0))*(TimeStep)*'Composition Moles'!$C40</f>
        <v>0</v>
      </c>
      <c r="BA28" s="32">
        <f ca="1">SUMPRODUCT(ReactionRateK1!$F50:$V50*OFFSET(ReactionStoich!$E$5:$U$5,BA$2,0))*(TimeStep)*'Composition Moles'!$C40</f>
        <v>0</v>
      </c>
      <c r="BB28" s="32">
        <f ca="1">SUMPRODUCT(ReactionRateK1!$F50:$V50*OFFSET(ReactionStoich!$E$5:$U$5,BB$2,0))*(TimeStep)*'Composition Moles'!$C40</f>
        <v>0</v>
      </c>
      <c r="BC28" s="32">
        <f ca="1">SUMPRODUCT(ReactionRateK1!$F50:$V50*OFFSET(ReactionStoich!$E$5:$U$5,BC$2,0))*(TimeStep)*'Composition Moles'!$C40</f>
        <v>0</v>
      </c>
      <c r="BD28" s="32">
        <f ca="1">SUMPRODUCT(ReactionRateK1!$F50:$V50*OFFSET(ReactionStoich!$E$5:$U$5,BD$2,0))*(TimeStep)*'Composition Moles'!$C40</f>
        <v>0</v>
      </c>
      <c r="BE28" s="32">
        <f ca="1">SUMPRODUCT(ReactionRateK1!$F50:$V50*OFFSET(ReactionStoich!$E$5:$U$5,BE$2,0))*(TimeStep)*'Composition Moles'!$C40</f>
        <v>0</v>
      </c>
      <c r="BF28" s="32">
        <f ca="1">SUMPRODUCT(ReactionRateK1!$F50:$V50*OFFSET(ReactionStoich!$E$5:$U$5,BF$2,0))*(TimeStep)*'Composition Moles'!$C40</f>
        <v>0</v>
      </c>
      <c r="BG28" s="32">
        <f ca="1">SUMPRODUCT(ReactionRateK1!$F50:$V50*OFFSET(ReactionStoich!$E$5:$U$5,BG$2,0))*(TimeStep)*'Composition Moles'!$C40</f>
        <v>0</v>
      </c>
      <c r="BH28" s="32">
        <f ca="1">SUMPRODUCT(ReactionRateK1!$F50:$V50*OFFSET(ReactionStoich!$E$5:$U$5,BH$2,0))*(TimeStep)*'Composition Moles'!$C40</f>
        <v>0</v>
      </c>
      <c r="BI28" s="32">
        <f ca="1">SUMPRODUCT(ReactionRateK1!$F50:$V50*OFFSET(ReactionStoich!$E$5:$U$5,BI$2,0))*(TimeStep)*'Composition Moles'!$C40</f>
        <v>0</v>
      </c>
      <c r="BJ28" s="32">
        <f ca="1">SUMPRODUCT(ReactionRateK1!$F50:$V50*OFFSET(ReactionStoich!$E$5:$U$5,BJ$2,0))*(TimeStep)*'Composition Moles'!$C40</f>
        <v>0</v>
      </c>
      <c r="BK28" s="32">
        <f ca="1">SUMPRODUCT(ReactionRateK1!$F50:$V50*OFFSET(ReactionStoich!$E$5:$U$5,BK$2,0))*(TimeStep)*'Composition Moles'!$C40</f>
        <v>0</v>
      </c>
      <c r="BL28" s="32">
        <f ca="1">SUMPRODUCT(ReactionRateK1!$F50:$V50*OFFSET(ReactionStoich!$E$5:$U$5,BL$2,0))*(TimeStep)*'Composition Moles'!$C40</f>
        <v>0</v>
      </c>
      <c r="BM28" s="32">
        <f ca="1">SUMPRODUCT(ReactionRateK1!$F50:$V50*OFFSET(ReactionStoich!$E$5:$U$5,BM$2,0))*(TimeStep)*'Composition Moles'!$C40</f>
        <v>0</v>
      </c>
      <c r="BN28" s="32">
        <f ca="1">SUMPRODUCT(ReactionRateK1!$F50:$V50*OFFSET(ReactionStoich!$E$5:$U$5,BN$2,0))*(TimeStep)*'Composition Moles'!$C40</f>
        <v>0</v>
      </c>
      <c r="BO28" s="32">
        <f ca="1">SUMPRODUCT(ReactionRateK1!$F50:$V50*OFFSET(ReactionStoich!$E$5:$U$5,BO$2,0))*(TimeStep)*'Composition Moles'!$C40</f>
        <v>0</v>
      </c>
      <c r="BP28" s="32">
        <f ca="1">SUMPRODUCT(ReactionRateK1!$F50:$V50*OFFSET(ReactionStoich!$E$5:$U$5,BP$2,0))*(TimeStep)*'Composition Moles'!$C40</f>
        <v>0</v>
      </c>
      <c r="BQ28" s="32">
        <f ca="1">SUMPRODUCT(ReactionRateK1!$F50:$V50*OFFSET(ReactionStoich!$E$5:$U$5,BQ$2,0))*(TimeStep)*'Composition Moles'!$C40</f>
        <v>0</v>
      </c>
      <c r="BR28" s="32">
        <f ca="1">SUMPRODUCT(ReactionRateK1!$F50:$V50*OFFSET(ReactionStoich!$E$5:$U$5,BR$2,0))*(TimeStep)*'Composition Moles'!$C40</f>
        <v>0</v>
      </c>
      <c r="BS28" s="32">
        <f ca="1">SUMPRODUCT(ReactionRateK1!$F50:$V50*OFFSET(ReactionStoich!$E$5:$U$5,BS$2,0))*(TimeStep)*'Composition Moles'!$C40</f>
        <v>0</v>
      </c>
      <c r="BT28" s="32">
        <f ca="1">SUMPRODUCT(ReactionRateK1!$F50:$V50*OFFSET(ReactionStoich!$E$5:$U$5,BT$2,0))*(TimeStep)*'Composition Moles'!$C40</f>
        <v>0</v>
      </c>
      <c r="BU28" s="32">
        <f ca="1">SUMPRODUCT(ReactionRateK1!$F50:$V50*OFFSET(ReactionStoich!$E$5:$U$5,BU$2,0))*(TimeStep)*'Composition Moles'!$C40</f>
        <v>0</v>
      </c>
      <c r="BV28" s="32">
        <f ca="1">SUMPRODUCT(ReactionRateK1!$F50:$V50*OFFSET(ReactionStoich!$E$5:$U$5,BV$2,0))*(TimeStep)*'Composition Moles'!$C40</f>
        <v>0</v>
      </c>
      <c r="BW28" s="32">
        <f ca="1">SUMPRODUCT(ReactionRateK1!$F50:$V50*OFFSET(ReactionStoich!$E$5:$U$5,BW$2,0))*(TimeStep)*'Composition Moles'!$C40</f>
        <v>0</v>
      </c>
    </row>
    <row r="29" spans="1:75">
      <c r="A29">
        <f>ReactionRateK1!A51</f>
        <v>0.95000000000000029</v>
      </c>
      <c r="B29" s="20">
        <f t="shared" ca="1" si="5"/>
        <v>-24674.031010578514</v>
      </c>
      <c r="C29" s="20">
        <f ca="1">'Composition Moles'!BZ41</f>
        <v>143699.23321660841</v>
      </c>
      <c r="D29" s="26">
        <f t="shared" ca="1" si="6"/>
        <v>-0.17170607287364947</v>
      </c>
      <c r="F29" s="32">
        <f ca="1">SUMPRODUCT(ReactionRateK1!$F51:$V51*OFFSET(ReactionStoich!$E$5:$U$5,F$2,0))*(TimeStep)*'Composition Moles'!$C41</f>
        <v>-0.98934612106031761</v>
      </c>
      <c r="G29" s="32">
        <f ca="1">SUMPRODUCT(ReactionRateK1!$F51:$V51*OFFSET(ReactionStoich!$E$5:$U$5,G$2,0))*(TimeStep)*'Composition Moles'!$C41</f>
        <v>0</v>
      </c>
      <c r="H29" s="32">
        <f ca="1">SUMPRODUCT(ReactionRateK1!$F51:$V51*OFFSET(ReactionStoich!$E$5:$U$5,H$2,0))*(TimeStep)*'Composition Moles'!$C41</f>
        <v>0.91912074224039919</v>
      </c>
      <c r="I29" s="32">
        <f ca="1">SUMPRODUCT(ReactionRateK1!$F51:$V51*OFFSET(ReactionStoich!$E$5:$U$5,I$2,0))*(TimeStep)*'Composition Moles'!$C41</f>
        <v>7.0225378819918347E-2</v>
      </c>
      <c r="J29" s="32">
        <f ca="1">SUMPRODUCT(ReactionRateK1!$F51:$V51*OFFSET(ReactionStoich!$E$5:$U$5,J$2,0))*(TimeStep)*'Composition Moles'!$C41</f>
        <v>0</v>
      </c>
      <c r="K29" s="32">
        <f ca="1">SUMPRODUCT(ReactionRateK1!$F51:$V51*OFFSET(ReactionStoich!$E$5:$U$5,K$2,0))*(TimeStep)*'Composition Moles'!$C41</f>
        <v>0</v>
      </c>
      <c r="L29" s="32">
        <f ca="1">SUMPRODUCT(ReactionRateK1!$F51:$V51*OFFSET(ReactionStoich!$E$5:$U$5,L$2,0))*(TimeStep)*'Composition Moles'!$C41</f>
        <v>0</v>
      </c>
      <c r="M29" s="32">
        <f ca="1">SUMPRODUCT(ReactionRateK1!$F51:$V51*OFFSET(ReactionStoich!$E$5:$U$5,M$2,0))*(TimeStep)*'Composition Moles'!$C41</f>
        <v>0</v>
      </c>
      <c r="N29" s="32">
        <f ca="1">SUMPRODUCT(ReactionRateK1!$F51:$V51*OFFSET(ReactionStoich!$E$5:$U$5,N$2,0))*(TimeStep)*'Composition Moles'!$C41</f>
        <v>0</v>
      </c>
      <c r="O29" s="32">
        <f ca="1">SUMPRODUCT(ReactionRateK1!$F51:$V51*OFFSET(ReactionStoich!$E$5:$U$5,O$2,0))*(TimeStep)*'Composition Moles'!$C41</f>
        <v>0</v>
      </c>
      <c r="P29" s="32">
        <f ca="1">SUMPRODUCT(ReactionRateK1!$F51:$V51*OFFSET(ReactionStoich!$E$5:$U$5,P$2,0))*(TimeStep)*'Composition Moles'!$C41</f>
        <v>0</v>
      </c>
      <c r="Q29" s="32">
        <f ca="1">SUMPRODUCT(ReactionRateK1!$F51:$V51*OFFSET(ReactionStoich!$E$5:$U$5,Q$2,0))*(TimeStep)*'Composition Moles'!$C41</f>
        <v>0</v>
      </c>
      <c r="R29" s="32">
        <f ca="1">SUMPRODUCT(ReactionRateK1!$F51:$V51*OFFSET(ReactionStoich!$E$5:$U$5,R$2,0))*(TimeStep)*'Composition Moles'!$C41</f>
        <v>0</v>
      </c>
      <c r="S29" s="32">
        <f ca="1">SUMPRODUCT(ReactionRateK1!$F51:$V51*OFFSET(ReactionStoich!$E$5:$U$5,S$2,0))*(TimeStep)*'Composition Moles'!$C41</f>
        <v>3.9153850367406458</v>
      </c>
      <c r="T29" s="32">
        <f ca="1">SUMPRODUCT(ReactionRateK1!$F51:$V51*OFFSET(ReactionStoich!$E$5:$U$5,T$2,0))*(TimeStep)*'Composition Moles'!$C41</f>
        <v>0</v>
      </c>
      <c r="U29" s="32">
        <f ca="1">SUMPRODUCT(ReactionRateK1!$F51:$V51*OFFSET(ReactionStoich!$E$5:$U$5,U$2,0))*(TimeStep)*'Composition Moles'!$C41</f>
        <v>0</v>
      </c>
      <c r="V29" s="32">
        <f ca="1">SUMPRODUCT(ReactionRateK1!$F51:$V51*OFFSET(ReactionStoich!$E$5:$U$5,V$2,0))*(TimeStep)*'Composition Moles'!$C41</f>
        <v>0</v>
      </c>
      <c r="W29" s="32">
        <f ca="1">SUMPRODUCT(ReactionRateK1!$F51:$V51*OFFSET(ReactionStoich!$E$5:$U$5,W$2,0))*(TimeStep)*'Composition Moles'!$C41</f>
        <v>0</v>
      </c>
      <c r="X29" s="32">
        <f ca="1">SUMPRODUCT(ReactionRateK1!$F51:$V51*OFFSET(ReactionStoich!$E$5:$U$5,X$2,0))*(TimeStep)*'Composition Moles'!$C41</f>
        <v>0</v>
      </c>
      <c r="Y29" s="32">
        <f ca="1">SUMPRODUCT(ReactionRateK1!$F51:$V51*OFFSET(ReactionStoich!$E$5:$U$5,Y$2,0))*(TimeStep)*'Composition Moles'!$C41</f>
        <v>-7.9598045107735178</v>
      </c>
      <c r="Z29" s="32">
        <f ca="1">SUMPRODUCT(ReactionRateK1!$F51:$V51*OFFSET(ReactionStoich!$E$5:$U$5,Z$2,0))*(TimeStep)*'Composition Moles'!$C41</f>
        <v>0</v>
      </c>
      <c r="AA29" s="32">
        <f ca="1">SUMPRODUCT(ReactionRateK1!$F51:$V51*OFFSET(ReactionStoich!$E$5:$U$5,AA$2,0))*(TimeStep)*'Composition Moles'!$C41</f>
        <v>0</v>
      </c>
      <c r="AB29" s="32">
        <f ca="1">SUMPRODUCT(ReactionRateK1!$F51:$V51*OFFSET(ReactionStoich!$E$5:$U$5,AB$2,0))*(TimeStep)*'Composition Moles'!$C41</f>
        <v>0</v>
      </c>
      <c r="AC29" s="32">
        <f ca="1">SUMPRODUCT(ReactionRateK1!$F51:$V51*OFFSET(ReactionStoich!$E$5:$U$5,AC$2,0))*(TimeStep)*'Composition Moles'!$C41</f>
        <v>0</v>
      </c>
      <c r="AD29" s="32">
        <f ca="1">SUMPRODUCT(ReactionRateK1!$F51:$V51*OFFSET(ReactionStoich!$E$5:$U$5,AD$2,0))*(TimeStep)*'Composition Moles'!$C41</f>
        <v>0</v>
      </c>
      <c r="AE29" s="32">
        <f ca="1">SUMPRODUCT(ReactionRateK1!$F51:$V51*OFFSET(ReactionStoich!$E$5:$U$5,AE$2,0))*(TimeStep)*'Composition Moles'!$C41</f>
        <v>0</v>
      </c>
      <c r="AF29" s="32">
        <f ca="1">SUMPRODUCT(ReactionRateK1!$F51:$V51*OFFSET(ReactionStoich!$E$5:$U$5,AF$2,0))*(TimeStep)*'Composition Moles'!$C41</f>
        <v>0</v>
      </c>
      <c r="AG29" s="32">
        <f ca="1">SUMPRODUCT(ReactionRateK1!$F51:$V51*OFFSET(ReactionStoich!$E$5:$U$5,AG$2,0))*(TimeStep)*'Composition Moles'!$C41</f>
        <v>0.1729499867864458</v>
      </c>
      <c r="AH29" s="32">
        <f ca="1">SUMPRODUCT(ReactionRateK1!$F51:$V51*OFFSET(ReactionStoich!$E$5:$U$5,AH$2,0))*(TimeStep)*'Composition Moles'!$C41</f>
        <v>2.8377972171448382</v>
      </c>
      <c r="AI29" s="32">
        <f ca="1">SUMPRODUCT(ReactionRateK1!$F51:$V51*OFFSET(ReactionStoich!$E$5:$U$5,AI$2,0))*(TimeStep)*'Composition Moles'!$C41</f>
        <v>1.9134083320951298</v>
      </c>
      <c r="AJ29" s="32">
        <f ca="1">SUMPRODUCT(ReactionRateK1!$F51:$V51*OFFSET(ReactionStoich!$E$5:$U$5,AJ$2,0))*(TimeStep)*'Composition Moles'!$C41</f>
        <v>1.2982159962392366</v>
      </c>
      <c r="AK29" s="32">
        <f ca="1">SUMPRODUCT(ReactionRateK1!$F51:$V51*OFFSET(ReactionStoich!$E$5:$U$5,AK$2,0))*(TimeStep)*'Composition Moles'!$C41</f>
        <v>0</v>
      </c>
      <c r="AL29" s="32">
        <f ca="1">SUMPRODUCT(ReactionRateK1!$F51:$V51*OFFSET(ReactionStoich!$E$5:$U$5,AL$2,0))*(TimeStep)*'Composition Moles'!$C41</f>
        <v>0</v>
      </c>
      <c r="AM29" s="32">
        <f ca="1">SUMPRODUCT(ReactionRateK1!$F51:$V51*OFFSET(ReactionStoich!$E$5:$U$5,AM$2,0))*(TimeStep)*'Composition Moles'!$C41</f>
        <v>0</v>
      </c>
      <c r="AN29" s="32">
        <f ca="1">SUMPRODUCT(ReactionRateK1!$F51:$V51*OFFSET(ReactionStoich!$E$5:$U$5,AN$2,0))*(TimeStep)*'Composition Moles'!$C41</f>
        <v>0</v>
      </c>
      <c r="AO29" s="32">
        <f ca="1">SUMPRODUCT(ReactionRateK1!$F51:$V51*OFFSET(ReactionStoich!$E$5:$U$5,AO$2,0))*(TimeStep)*'Composition Moles'!$C41</f>
        <v>-7.0225378819918347E-2</v>
      </c>
      <c r="AP29" s="32">
        <f ca="1">SUMPRODUCT(ReactionRateK1!$F51:$V51*OFFSET(ReactionStoich!$E$5:$U$5,AP$2,0))*(TimeStep)*'Composition Moles'!$C41</f>
        <v>-0.63895267471505113</v>
      </c>
      <c r="AQ29" s="32">
        <f ca="1">SUMPRODUCT(ReactionRateK1!$F51:$V51*OFFSET(ReactionStoich!$E$5:$U$5,AQ$2,0))*(TimeStep)*'Composition Moles'!$C41</f>
        <v>0</v>
      </c>
      <c r="AR29" s="32">
        <f ca="1">SUMPRODUCT(ReactionRateK1!$F51:$V51*OFFSET(ReactionStoich!$E$5:$U$5,AR$2,0))*(TimeStep)*'Composition Moles'!$C41</f>
        <v>0</v>
      </c>
      <c r="AS29" s="32">
        <f ca="1">SUMPRODUCT(ReactionRateK1!$F51:$V51*OFFSET(ReactionStoich!$E$5:$U$5,AS$2,0))*(TimeStep)*'Composition Moles'!$C41</f>
        <v>-0.48959133489926981</v>
      </c>
      <c r="AT29" s="32">
        <f ca="1">SUMPRODUCT(ReactionRateK1!$F51:$V51*OFFSET(ReactionStoich!$E$5:$U$5,AT$2,0))*(TimeStep)*'Composition Moles'!$C41</f>
        <v>-0.48959133489926981</v>
      </c>
      <c r="AU29" s="32">
        <f ca="1">SUMPRODUCT(ReactionRateK1!$F51:$V51*OFFSET(ReactionStoich!$E$5:$U$5,AU$2,0))*(TimeStep)*'Composition Moles'!$C41</f>
        <v>-0.48959133489926981</v>
      </c>
      <c r="AV29" s="32">
        <f ca="1">SUMPRODUCT(ReactionRateK1!$F51:$V51*OFFSET(ReactionStoich!$E$5:$U$5,AV$2,0))*(TimeStep)*'Composition Moles'!$C41</f>
        <v>0</v>
      </c>
      <c r="AW29" s="32">
        <f ca="1">SUMPRODUCT(ReactionRateK1!$F51:$V51*OFFSET(ReactionStoich!$E$5:$U$5,AW$2,0))*(TimeStep)*'Composition Moles'!$C41</f>
        <v>0</v>
      </c>
      <c r="AX29" s="32">
        <f ca="1">SUMPRODUCT(ReactionRateK1!$F51:$V51*OFFSET(ReactionStoich!$E$5:$U$5,AX$2,0))*(TimeStep)*'Composition Moles'!$C41</f>
        <v>0</v>
      </c>
      <c r="AY29" s="32">
        <f ca="1">SUMPRODUCT(ReactionRateK1!$F51:$V51*OFFSET(ReactionStoich!$E$5:$U$5,AY$2,0))*(TimeStep)*'Composition Moles'!$C41</f>
        <v>0</v>
      </c>
      <c r="AZ29" s="32">
        <f ca="1">SUMPRODUCT(ReactionRateK1!$F51:$V51*OFFSET(ReactionStoich!$E$5:$U$5,AZ$2,0))*(TimeStep)*'Composition Moles'!$C41</f>
        <v>0</v>
      </c>
      <c r="BA29" s="32">
        <f ca="1">SUMPRODUCT(ReactionRateK1!$F51:$V51*OFFSET(ReactionStoich!$E$5:$U$5,BA$2,0))*(TimeStep)*'Composition Moles'!$C41</f>
        <v>0</v>
      </c>
      <c r="BB29" s="32">
        <f ca="1">SUMPRODUCT(ReactionRateK1!$F51:$V51*OFFSET(ReactionStoich!$E$5:$U$5,BB$2,0))*(TimeStep)*'Composition Moles'!$C41</f>
        <v>0</v>
      </c>
      <c r="BC29" s="32">
        <f ca="1">SUMPRODUCT(ReactionRateK1!$F51:$V51*OFFSET(ReactionStoich!$E$5:$U$5,BC$2,0))*(TimeStep)*'Composition Moles'!$C41</f>
        <v>0</v>
      </c>
      <c r="BD29" s="32">
        <f ca="1">SUMPRODUCT(ReactionRateK1!$F51:$V51*OFFSET(ReactionStoich!$E$5:$U$5,BD$2,0))*(TimeStep)*'Composition Moles'!$C41</f>
        <v>0</v>
      </c>
      <c r="BE29" s="32">
        <f ca="1">SUMPRODUCT(ReactionRateK1!$F51:$V51*OFFSET(ReactionStoich!$E$5:$U$5,BE$2,0))*(TimeStep)*'Composition Moles'!$C41</f>
        <v>0</v>
      </c>
      <c r="BF29" s="32">
        <f ca="1">SUMPRODUCT(ReactionRateK1!$F51:$V51*OFFSET(ReactionStoich!$E$5:$U$5,BF$2,0))*(TimeStep)*'Composition Moles'!$C41</f>
        <v>0</v>
      </c>
      <c r="BG29" s="32">
        <f ca="1">SUMPRODUCT(ReactionRateK1!$F51:$V51*OFFSET(ReactionStoich!$E$5:$U$5,BG$2,0))*(TimeStep)*'Composition Moles'!$C41</f>
        <v>0</v>
      </c>
      <c r="BH29" s="32">
        <f ca="1">SUMPRODUCT(ReactionRateK1!$F51:$V51*OFFSET(ReactionStoich!$E$5:$U$5,BH$2,0))*(TimeStep)*'Composition Moles'!$C41</f>
        <v>0</v>
      </c>
      <c r="BI29" s="32">
        <f ca="1">SUMPRODUCT(ReactionRateK1!$F51:$V51*OFFSET(ReactionStoich!$E$5:$U$5,BI$2,0))*(TimeStep)*'Composition Moles'!$C41</f>
        <v>0</v>
      </c>
      <c r="BJ29" s="32">
        <f ca="1">SUMPRODUCT(ReactionRateK1!$F51:$V51*OFFSET(ReactionStoich!$E$5:$U$5,BJ$2,0))*(TimeStep)*'Composition Moles'!$C41</f>
        <v>0</v>
      </c>
      <c r="BK29" s="32">
        <f ca="1">SUMPRODUCT(ReactionRateK1!$F51:$V51*OFFSET(ReactionStoich!$E$5:$U$5,BK$2,0))*(TimeStep)*'Composition Moles'!$C41</f>
        <v>0</v>
      </c>
      <c r="BL29" s="32">
        <f ca="1">SUMPRODUCT(ReactionRateK1!$F51:$V51*OFFSET(ReactionStoich!$E$5:$U$5,BL$2,0))*(TimeStep)*'Composition Moles'!$C41</f>
        <v>0</v>
      </c>
      <c r="BM29" s="32">
        <f ca="1">SUMPRODUCT(ReactionRateK1!$F51:$V51*OFFSET(ReactionStoich!$E$5:$U$5,BM$2,0))*(TimeStep)*'Composition Moles'!$C41</f>
        <v>0</v>
      </c>
      <c r="BN29" s="32">
        <f ca="1">SUMPRODUCT(ReactionRateK1!$F51:$V51*OFFSET(ReactionStoich!$E$5:$U$5,BN$2,0))*(TimeStep)*'Composition Moles'!$C41</f>
        <v>0</v>
      </c>
      <c r="BO29" s="32">
        <f ca="1">SUMPRODUCT(ReactionRateK1!$F51:$V51*OFFSET(ReactionStoich!$E$5:$U$5,BO$2,0))*(TimeStep)*'Composition Moles'!$C41</f>
        <v>0</v>
      </c>
      <c r="BP29" s="32">
        <f ca="1">SUMPRODUCT(ReactionRateK1!$F51:$V51*OFFSET(ReactionStoich!$E$5:$U$5,BP$2,0))*(TimeStep)*'Composition Moles'!$C41</f>
        <v>0</v>
      </c>
      <c r="BQ29" s="32">
        <f ca="1">SUMPRODUCT(ReactionRateK1!$F51:$V51*OFFSET(ReactionStoich!$E$5:$U$5,BQ$2,0))*(TimeStep)*'Composition Moles'!$C41</f>
        <v>0</v>
      </c>
      <c r="BR29" s="32">
        <f ca="1">SUMPRODUCT(ReactionRateK1!$F51:$V51*OFFSET(ReactionStoich!$E$5:$U$5,BR$2,0))*(TimeStep)*'Composition Moles'!$C41</f>
        <v>0</v>
      </c>
      <c r="BS29" s="32">
        <f ca="1">SUMPRODUCT(ReactionRateK1!$F51:$V51*OFFSET(ReactionStoich!$E$5:$U$5,BS$2,0))*(TimeStep)*'Composition Moles'!$C41</f>
        <v>0</v>
      </c>
      <c r="BT29" s="32">
        <f ca="1">SUMPRODUCT(ReactionRateK1!$F51:$V51*OFFSET(ReactionStoich!$E$5:$U$5,BT$2,0))*(TimeStep)*'Composition Moles'!$C41</f>
        <v>0</v>
      </c>
      <c r="BU29" s="32">
        <f ca="1">SUMPRODUCT(ReactionRateK1!$F51:$V51*OFFSET(ReactionStoich!$E$5:$U$5,BU$2,0))*(TimeStep)*'Composition Moles'!$C41</f>
        <v>0</v>
      </c>
      <c r="BV29" s="32">
        <f ca="1">SUMPRODUCT(ReactionRateK1!$F51:$V51*OFFSET(ReactionStoich!$E$5:$U$5,BV$2,0))*(TimeStep)*'Composition Moles'!$C41</f>
        <v>0</v>
      </c>
      <c r="BW29" s="32">
        <f ca="1">SUMPRODUCT(ReactionRateK1!$F51:$V51*OFFSET(ReactionStoich!$E$5:$U$5,BW$2,0))*(TimeStep)*'Composition Moles'!$C41</f>
        <v>0</v>
      </c>
    </row>
    <row r="30" spans="1:75">
      <c r="A30">
        <f>ReactionRateK1!A52</f>
        <v>1.0000000000000002</v>
      </c>
      <c r="B30" s="20">
        <f t="shared" ca="1" si="5"/>
        <v>-23640.195808822231</v>
      </c>
      <c r="C30" s="20">
        <f ca="1">'Composition Moles'!BZ42</f>
        <v>143712.08454307544</v>
      </c>
      <c r="D30" s="26">
        <f t="shared" ca="1" si="6"/>
        <v>-0.16449692372068025</v>
      </c>
      <c r="F30" s="32">
        <f ca="1">SUMPRODUCT(ReactionRateK1!$F52:$V52*OFFSET(ReactionStoich!$E$5:$U$5,F$2,0))*(TimeStep)*'Composition Moles'!$C42</f>
        <v>-0.92777091675928169</v>
      </c>
      <c r="G30" s="32">
        <f ca="1">SUMPRODUCT(ReactionRateK1!$F52:$V52*OFFSET(ReactionStoich!$E$5:$U$5,G$2,0))*(TimeStep)*'Composition Moles'!$C42</f>
        <v>0</v>
      </c>
      <c r="H30" s="32">
        <f ca="1">SUMPRODUCT(ReactionRateK1!$F52:$V52*OFFSET(ReactionStoich!$E$5:$U$5,H$2,0))*(TimeStep)*'Composition Moles'!$C42</f>
        <v>0.86547621548073528</v>
      </c>
      <c r="I30" s="32">
        <f ca="1">SUMPRODUCT(ReactionRateK1!$F52:$V52*OFFSET(ReactionStoich!$E$5:$U$5,I$2,0))*(TimeStep)*'Composition Moles'!$C42</f>
        <v>6.2294701278546354E-2</v>
      </c>
      <c r="J30" s="32">
        <f ca="1">SUMPRODUCT(ReactionRateK1!$F52:$V52*OFFSET(ReactionStoich!$E$5:$U$5,J$2,0))*(TimeStep)*'Composition Moles'!$C42</f>
        <v>0</v>
      </c>
      <c r="K30" s="32">
        <f ca="1">SUMPRODUCT(ReactionRateK1!$F52:$V52*OFFSET(ReactionStoich!$E$5:$U$5,K$2,0))*(TimeStep)*'Composition Moles'!$C42</f>
        <v>0</v>
      </c>
      <c r="L30" s="32">
        <f ca="1">SUMPRODUCT(ReactionRateK1!$F52:$V52*OFFSET(ReactionStoich!$E$5:$U$5,L$2,0))*(TimeStep)*'Composition Moles'!$C42</f>
        <v>0</v>
      </c>
      <c r="M30" s="32">
        <f ca="1">SUMPRODUCT(ReactionRateK1!$F52:$V52*OFFSET(ReactionStoich!$E$5:$U$5,M$2,0))*(TimeStep)*'Composition Moles'!$C42</f>
        <v>0</v>
      </c>
      <c r="N30" s="32">
        <f ca="1">SUMPRODUCT(ReactionRateK1!$F52:$V52*OFFSET(ReactionStoich!$E$5:$U$5,N$2,0))*(TimeStep)*'Composition Moles'!$C42</f>
        <v>0</v>
      </c>
      <c r="O30" s="32">
        <f ca="1">SUMPRODUCT(ReactionRateK1!$F52:$V52*OFFSET(ReactionStoich!$E$5:$U$5,O$2,0))*(TimeStep)*'Composition Moles'!$C42</f>
        <v>0</v>
      </c>
      <c r="P30" s="32">
        <f ca="1">SUMPRODUCT(ReactionRateK1!$F52:$V52*OFFSET(ReactionStoich!$E$5:$U$5,P$2,0))*(TimeStep)*'Composition Moles'!$C42</f>
        <v>0</v>
      </c>
      <c r="Q30" s="32">
        <f ca="1">SUMPRODUCT(ReactionRateK1!$F52:$V52*OFFSET(ReactionStoich!$E$5:$U$5,Q$2,0))*(TimeStep)*'Composition Moles'!$C42</f>
        <v>0</v>
      </c>
      <c r="R30" s="32">
        <f ca="1">SUMPRODUCT(ReactionRateK1!$F52:$V52*OFFSET(ReactionStoich!$E$5:$U$5,R$2,0))*(TimeStep)*'Composition Moles'!$C42</f>
        <v>0</v>
      </c>
      <c r="S30" s="32">
        <f ca="1">SUMPRODUCT(ReactionRateK1!$F52:$V52*OFFSET(ReactionStoich!$E$5:$U$5,S$2,0))*(TimeStep)*'Composition Moles'!$C42</f>
        <v>3.7611445945579334</v>
      </c>
      <c r="T30" s="32">
        <f ca="1">SUMPRODUCT(ReactionRateK1!$F52:$V52*OFFSET(ReactionStoich!$E$5:$U$5,T$2,0))*(TimeStep)*'Composition Moles'!$C42</f>
        <v>0</v>
      </c>
      <c r="U30" s="32">
        <f ca="1">SUMPRODUCT(ReactionRateK1!$F52:$V52*OFFSET(ReactionStoich!$E$5:$U$5,U$2,0))*(TimeStep)*'Composition Moles'!$C42</f>
        <v>0</v>
      </c>
      <c r="V30" s="32">
        <f ca="1">SUMPRODUCT(ReactionRateK1!$F52:$V52*OFFSET(ReactionStoich!$E$5:$U$5,V$2,0))*(TimeStep)*'Composition Moles'!$C42</f>
        <v>0</v>
      </c>
      <c r="W30" s="32">
        <f ca="1">SUMPRODUCT(ReactionRateK1!$F52:$V52*OFFSET(ReactionStoich!$E$5:$U$5,W$2,0))*(TimeStep)*'Composition Moles'!$C42</f>
        <v>0</v>
      </c>
      <c r="X30" s="32">
        <f ca="1">SUMPRODUCT(ReactionRateK1!$F52:$V52*OFFSET(ReactionStoich!$E$5:$U$5,X$2,0))*(TimeStep)*'Composition Moles'!$C42</f>
        <v>0</v>
      </c>
      <c r="Y30" s="32">
        <f ca="1">SUMPRODUCT(ReactionRateK1!$F52:$V52*OFFSET(ReactionStoich!$E$5:$U$5,Y$2,0))*(TimeStep)*'Composition Moles'!$C42</f>
        <v>-7.7129405551939811</v>
      </c>
      <c r="Z30" s="32">
        <f ca="1">SUMPRODUCT(ReactionRateK1!$F52:$V52*OFFSET(ReactionStoich!$E$5:$U$5,Z$2,0))*(TimeStep)*'Composition Moles'!$C42</f>
        <v>0</v>
      </c>
      <c r="AA30" s="32">
        <f ca="1">SUMPRODUCT(ReactionRateK1!$F52:$V52*OFFSET(ReactionStoich!$E$5:$U$5,AA$2,0))*(TimeStep)*'Composition Moles'!$C42</f>
        <v>0</v>
      </c>
      <c r="AB30" s="32">
        <f ca="1">SUMPRODUCT(ReactionRateK1!$F52:$V52*OFFSET(ReactionStoich!$E$5:$U$5,AB$2,0))*(TimeStep)*'Composition Moles'!$C42</f>
        <v>0</v>
      </c>
      <c r="AC30" s="32">
        <f ca="1">SUMPRODUCT(ReactionRateK1!$F52:$V52*OFFSET(ReactionStoich!$E$5:$U$5,AC$2,0))*(TimeStep)*'Composition Moles'!$C42</f>
        <v>0</v>
      </c>
      <c r="AD30" s="32">
        <f ca="1">SUMPRODUCT(ReactionRateK1!$F52:$V52*OFFSET(ReactionStoich!$E$5:$U$5,AD$2,0))*(TimeStep)*'Composition Moles'!$C42</f>
        <v>0</v>
      </c>
      <c r="AE30" s="32">
        <f ca="1">SUMPRODUCT(ReactionRateK1!$F52:$V52*OFFSET(ReactionStoich!$E$5:$U$5,AE$2,0))*(TimeStep)*'Composition Moles'!$C42</f>
        <v>0</v>
      </c>
      <c r="AF30" s="32">
        <f ca="1">SUMPRODUCT(ReactionRateK1!$F52:$V52*OFFSET(ReactionStoich!$E$5:$U$5,AF$2,0))*(TimeStep)*'Composition Moles'!$C42</f>
        <v>0</v>
      </c>
      <c r="AG30" s="32">
        <f ca="1">SUMPRODUCT(ReactionRateK1!$F52:$V52*OFFSET(ReactionStoich!$E$5:$U$5,AG$2,0))*(TimeStep)*'Composition Moles'!$C42</f>
        <v>0.13386685002169707</v>
      </c>
      <c r="AH30" s="32">
        <f ca="1">SUMPRODUCT(ReactionRateK1!$F52:$V52*OFFSET(ReactionStoich!$E$5:$U$5,AH$2,0))*(TimeStep)*'Composition Moles'!$C42</f>
        <v>2.7166286826011161</v>
      </c>
      <c r="AI30" s="32">
        <f ca="1">SUMPRODUCT(ReactionRateK1!$F52:$V52*OFFSET(ReactionStoich!$E$5:$U$5,AI$2,0))*(TimeStep)*'Composition Moles'!$C42</f>
        <v>1.9343521764024758</v>
      </c>
      <c r="AJ30" s="32">
        <f ca="1">SUMPRODUCT(ReactionRateK1!$F52:$V52*OFFSET(ReactionStoich!$E$5:$U$5,AJ$2,0))*(TimeStep)*'Composition Moles'!$C42</f>
        <v>1.2754361524859821</v>
      </c>
      <c r="AK30" s="32">
        <f ca="1">SUMPRODUCT(ReactionRateK1!$F52:$V52*OFFSET(ReactionStoich!$E$5:$U$5,AK$2,0))*(TimeStep)*'Composition Moles'!$C42</f>
        <v>0</v>
      </c>
      <c r="AL30" s="32">
        <f ca="1">SUMPRODUCT(ReactionRateK1!$F52:$V52*OFFSET(ReactionStoich!$E$5:$U$5,AL$2,0))*(TimeStep)*'Composition Moles'!$C42</f>
        <v>0</v>
      </c>
      <c r="AM30" s="32">
        <f ca="1">SUMPRODUCT(ReactionRateK1!$F52:$V52*OFFSET(ReactionStoich!$E$5:$U$5,AM$2,0))*(TimeStep)*'Composition Moles'!$C42</f>
        <v>0</v>
      </c>
      <c r="AN30" s="32">
        <f ca="1">SUMPRODUCT(ReactionRateK1!$F52:$V52*OFFSET(ReactionStoich!$E$5:$U$5,AN$2,0))*(TimeStep)*'Composition Moles'!$C42</f>
        <v>0</v>
      </c>
      <c r="AO30" s="32">
        <f ca="1">SUMPRODUCT(ReactionRateK1!$F52:$V52*OFFSET(ReactionStoich!$E$5:$U$5,AO$2,0))*(TimeStep)*'Composition Moles'!$C42</f>
        <v>-6.2294701278546354E-2</v>
      </c>
      <c r="AP30" s="32">
        <f ca="1">SUMPRODUCT(ReactionRateK1!$F52:$V52*OFFSET(ReactionStoich!$E$5:$U$5,AP$2,0))*(TimeStep)*'Composition Moles'!$C42</f>
        <v>-0.61462940864186155</v>
      </c>
      <c r="AQ30" s="32">
        <f ca="1">SUMPRODUCT(ReactionRateK1!$F52:$V52*OFFSET(ReactionStoich!$E$5:$U$5,AQ$2,0))*(TimeStep)*'Composition Moles'!$C42</f>
        <v>0</v>
      </c>
      <c r="AR30" s="32">
        <f ca="1">SUMPRODUCT(ReactionRateK1!$F52:$V52*OFFSET(ReactionStoich!$E$5:$U$5,AR$2,0))*(TimeStep)*'Composition Moles'!$C42</f>
        <v>0</v>
      </c>
      <c r="AS30" s="32">
        <f ca="1">SUMPRODUCT(ReactionRateK1!$F52:$V52*OFFSET(ReactionStoich!$E$5:$U$5,AS$2,0))*(TimeStep)*'Composition Moles'!$C42</f>
        <v>-0.47718793031827184</v>
      </c>
      <c r="AT30" s="32">
        <f ca="1">SUMPRODUCT(ReactionRateK1!$F52:$V52*OFFSET(ReactionStoich!$E$5:$U$5,AT$2,0))*(TimeStep)*'Composition Moles'!$C42</f>
        <v>-0.47718793031827184</v>
      </c>
      <c r="AU30" s="32">
        <f ca="1">SUMPRODUCT(ReactionRateK1!$F52:$V52*OFFSET(ReactionStoich!$E$5:$U$5,AU$2,0))*(TimeStep)*'Composition Moles'!$C42</f>
        <v>-0.47718793031827184</v>
      </c>
      <c r="AV30" s="32">
        <f ca="1">SUMPRODUCT(ReactionRateK1!$F52:$V52*OFFSET(ReactionStoich!$E$5:$U$5,AV$2,0))*(TimeStep)*'Composition Moles'!$C42</f>
        <v>0</v>
      </c>
      <c r="AW30" s="32">
        <f ca="1">SUMPRODUCT(ReactionRateK1!$F52:$V52*OFFSET(ReactionStoich!$E$5:$U$5,AW$2,0))*(TimeStep)*'Composition Moles'!$C42</f>
        <v>0</v>
      </c>
      <c r="AX30" s="32">
        <f ca="1">SUMPRODUCT(ReactionRateK1!$F52:$V52*OFFSET(ReactionStoich!$E$5:$U$5,AX$2,0))*(TimeStep)*'Composition Moles'!$C42</f>
        <v>0</v>
      </c>
      <c r="AY30" s="32">
        <f ca="1">SUMPRODUCT(ReactionRateK1!$F52:$V52*OFFSET(ReactionStoich!$E$5:$U$5,AY$2,0))*(TimeStep)*'Composition Moles'!$C42</f>
        <v>0</v>
      </c>
      <c r="AZ30" s="32">
        <f ca="1">SUMPRODUCT(ReactionRateK1!$F52:$V52*OFFSET(ReactionStoich!$E$5:$U$5,AZ$2,0))*(TimeStep)*'Composition Moles'!$C42</f>
        <v>0</v>
      </c>
      <c r="BA30" s="32">
        <f ca="1">SUMPRODUCT(ReactionRateK1!$F52:$V52*OFFSET(ReactionStoich!$E$5:$U$5,BA$2,0))*(TimeStep)*'Composition Moles'!$C42</f>
        <v>0</v>
      </c>
      <c r="BB30" s="32">
        <f ca="1">SUMPRODUCT(ReactionRateK1!$F52:$V52*OFFSET(ReactionStoich!$E$5:$U$5,BB$2,0))*(TimeStep)*'Composition Moles'!$C42</f>
        <v>0</v>
      </c>
      <c r="BC30" s="32">
        <f ca="1">SUMPRODUCT(ReactionRateK1!$F52:$V52*OFFSET(ReactionStoich!$E$5:$U$5,BC$2,0))*(TimeStep)*'Composition Moles'!$C42</f>
        <v>0</v>
      </c>
      <c r="BD30" s="32">
        <f ca="1">SUMPRODUCT(ReactionRateK1!$F52:$V52*OFFSET(ReactionStoich!$E$5:$U$5,BD$2,0))*(TimeStep)*'Composition Moles'!$C42</f>
        <v>0</v>
      </c>
      <c r="BE30" s="32">
        <f ca="1">SUMPRODUCT(ReactionRateK1!$F52:$V52*OFFSET(ReactionStoich!$E$5:$U$5,BE$2,0))*(TimeStep)*'Composition Moles'!$C42</f>
        <v>0</v>
      </c>
      <c r="BF30" s="32">
        <f ca="1">SUMPRODUCT(ReactionRateK1!$F52:$V52*OFFSET(ReactionStoich!$E$5:$U$5,BF$2,0))*(TimeStep)*'Composition Moles'!$C42</f>
        <v>0</v>
      </c>
      <c r="BG30" s="32">
        <f ca="1">SUMPRODUCT(ReactionRateK1!$F52:$V52*OFFSET(ReactionStoich!$E$5:$U$5,BG$2,0))*(TimeStep)*'Composition Moles'!$C42</f>
        <v>0</v>
      </c>
      <c r="BH30" s="32">
        <f ca="1">SUMPRODUCT(ReactionRateK1!$F52:$V52*OFFSET(ReactionStoich!$E$5:$U$5,BH$2,0))*(TimeStep)*'Composition Moles'!$C42</f>
        <v>0</v>
      </c>
      <c r="BI30" s="32">
        <f ca="1">SUMPRODUCT(ReactionRateK1!$F52:$V52*OFFSET(ReactionStoich!$E$5:$U$5,BI$2,0))*(TimeStep)*'Composition Moles'!$C42</f>
        <v>0</v>
      </c>
      <c r="BJ30" s="32">
        <f ca="1">SUMPRODUCT(ReactionRateK1!$F52:$V52*OFFSET(ReactionStoich!$E$5:$U$5,BJ$2,0))*(TimeStep)*'Composition Moles'!$C42</f>
        <v>0</v>
      </c>
      <c r="BK30" s="32">
        <f ca="1">SUMPRODUCT(ReactionRateK1!$F52:$V52*OFFSET(ReactionStoich!$E$5:$U$5,BK$2,0))*(TimeStep)*'Composition Moles'!$C42</f>
        <v>0</v>
      </c>
      <c r="BL30" s="32">
        <f ca="1">SUMPRODUCT(ReactionRateK1!$F52:$V52*OFFSET(ReactionStoich!$E$5:$U$5,BL$2,0))*(TimeStep)*'Composition Moles'!$C42</f>
        <v>0</v>
      </c>
      <c r="BM30" s="32">
        <f ca="1">SUMPRODUCT(ReactionRateK1!$F52:$V52*OFFSET(ReactionStoich!$E$5:$U$5,BM$2,0))*(TimeStep)*'Composition Moles'!$C42</f>
        <v>0</v>
      </c>
      <c r="BN30" s="32">
        <f ca="1">SUMPRODUCT(ReactionRateK1!$F52:$V52*OFFSET(ReactionStoich!$E$5:$U$5,BN$2,0))*(TimeStep)*'Composition Moles'!$C42</f>
        <v>0</v>
      </c>
      <c r="BO30" s="32">
        <f ca="1">SUMPRODUCT(ReactionRateK1!$F52:$V52*OFFSET(ReactionStoich!$E$5:$U$5,BO$2,0))*(TimeStep)*'Composition Moles'!$C42</f>
        <v>0</v>
      </c>
      <c r="BP30" s="32">
        <f ca="1">SUMPRODUCT(ReactionRateK1!$F52:$V52*OFFSET(ReactionStoich!$E$5:$U$5,BP$2,0))*(TimeStep)*'Composition Moles'!$C42</f>
        <v>0</v>
      </c>
      <c r="BQ30" s="32">
        <f ca="1">SUMPRODUCT(ReactionRateK1!$F52:$V52*OFFSET(ReactionStoich!$E$5:$U$5,BQ$2,0))*(TimeStep)*'Composition Moles'!$C42</f>
        <v>0</v>
      </c>
      <c r="BR30" s="32">
        <f ca="1">SUMPRODUCT(ReactionRateK1!$F52:$V52*OFFSET(ReactionStoich!$E$5:$U$5,BR$2,0))*(TimeStep)*'Composition Moles'!$C42</f>
        <v>0</v>
      </c>
      <c r="BS30" s="32">
        <f ca="1">SUMPRODUCT(ReactionRateK1!$F52:$V52*OFFSET(ReactionStoich!$E$5:$U$5,BS$2,0))*(TimeStep)*'Composition Moles'!$C42</f>
        <v>0</v>
      </c>
      <c r="BT30" s="32">
        <f ca="1">SUMPRODUCT(ReactionRateK1!$F52:$V52*OFFSET(ReactionStoich!$E$5:$U$5,BT$2,0))*(TimeStep)*'Composition Moles'!$C42</f>
        <v>0</v>
      </c>
      <c r="BU30" s="32">
        <f ca="1">SUMPRODUCT(ReactionRateK1!$F52:$V52*OFFSET(ReactionStoich!$E$5:$U$5,BU$2,0))*(TimeStep)*'Composition Moles'!$C42</f>
        <v>0</v>
      </c>
      <c r="BV30" s="32">
        <f ca="1">SUMPRODUCT(ReactionRateK1!$F52:$V52*OFFSET(ReactionStoich!$E$5:$U$5,BV$2,0))*(TimeStep)*'Composition Moles'!$C42</f>
        <v>0</v>
      </c>
      <c r="BW30" s="32">
        <f ca="1">SUMPRODUCT(ReactionRateK1!$F52:$V52*OFFSET(ReactionStoich!$E$5:$U$5,BW$2,0))*(TimeStep)*'Composition Moles'!$C42</f>
        <v>0</v>
      </c>
    </row>
    <row r="31" spans="1:75">
      <c r="A31">
        <f>ReactionRateK1!A53</f>
        <v>1.0500000000000003</v>
      </c>
      <c r="B31" s="20">
        <f t="shared" ca="1" si="5"/>
        <v>-22588.351046859407</v>
      </c>
      <c r="C31" s="20">
        <f ca="1">'Composition Moles'!BZ43</f>
        <v>143725.33352580888</v>
      </c>
      <c r="D31" s="26">
        <f t="shared" ca="1" si="6"/>
        <v>-0.15716332321332341</v>
      </c>
      <c r="F31" s="32">
        <f ca="1">SUMPRODUCT(ReactionRateK1!$F53:$V53*OFFSET(ReactionStoich!$E$5:$U$5,F$2,0))*(TimeStep)*'Composition Moles'!$C43</f>
        <v>-0.87010221018519029</v>
      </c>
      <c r="G31" s="32">
        <f ca="1">SUMPRODUCT(ReactionRateK1!$F53:$V53*OFFSET(ReactionStoich!$E$5:$U$5,G$2,0))*(TimeStep)*'Composition Moles'!$C43</f>
        <v>0</v>
      </c>
      <c r="H31" s="32">
        <f ca="1">SUMPRODUCT(ReactionRateK1!$F53:$V53*OFFSET(ReactionStoich!$E$5:$U$5,H$2,0))*(TimeStep)*'Composition Moles'!$C43</f>
        <v>0.81476357323905524</v>
      </c>
      <c r="I31" s="32">
        <f ca="1">SUMPRODUCT(ReactionRateK1!$F53:$V53*OFFSET(ReactionStoich!$E$5:$U$5,I$2,0))*(TimeStep)*'Composition Moles'!$C43</f>
        <v>5.5338636946134966E-2</v>
      </c>
      <c r="J31" s="32">
        <f ca="1">SUMPRODUCT(ReactionRateK1!$F53:$V53*OFFSET(ReactionStoich!$E$5:$U$5,J$2,0))*(TimeStep)*'Composition Moles'!$C43</f>
        <v>0</v>
      </c>
      <c r="K31" s="32">
        <f ca="1">SUMPRODUCT(ReactionRateK1!$F53:$V53*OFFSET(ReactionStoich!$E$5:$U$5,K$2,0))*(TimeStep)*'Composition Moles'!$C43</f>
        <v>0</v>
      </c>
      <c r="L31" s="32">
        <f ca="1">SUMPRODUCT(ReactionRateK1!$F53:$V53*OFFSET(ReactionStoich!$E$5:$U$5,L$2,0))*(TimeStep)*'Composition Moles'!$C43</f>
        <v>0</v>
      </c>
      <c r="M31" s="32">
        <f ca="1">SUMPRODUCT(ReactionRateK1!$F53:$V53*OFFSET(ReactionStoich!$E$5:$U$5,M$2,0))*(TimeStep)*'Composition Moles'!$C43</f>
        <v>0</v>
      </c>
      <c r="N31" s="32">
        <f ca="1">SUMPRODUCT(ReactionRateK1!$F53:$V53*OFFSET(ReactionStoich!$E$5:$U$5,N$2,0))*(TimeStep)*'Composition Moles'!$C43</f>
        <v>0</v>
      </c>
      <c r="O31" s="32">
        <f ca="1">SUMPRODUCT(ReactionRateK1!$F53:$V53*OFFSET(ReactionStoich!$E$5:$U$5,O$2,0))*(TimeStep)*'Composition Moles'!$C43</f>
        <v>0</v>
      </c>
      <c r="P31" s="32">
        <f ca="1">SUMPRODUCT(ReactionRateK1!$F53:$V53*OFFSET(ReactionStoich!$E$5:$U$5,P$2,0))*(TimeStep)*'Composition Moles'!$C43</f>
        <v>0</v>
      </c>
      <c r="Q31" s="32">
        <f ca="1">SUMPRODUCT(ReactionRateK1!$F53:$V53*OFFSET(ReactionStoich!$E$5:$U$5,Q$2,0))*(TimeStep)*'Composition Moles'!$C43</f>
        <v>0</v>
      </c>
      <c r="R31" s="32">
        <f ca="1">SUMPRODUCT(ReactionRateK1!$F53:$V53*OFFSET(ReactionStoich!$E$5:$U$5,R$2,0))*(TimeStep)*'Composition Moles'!$C43</f>
        <v>0</v>
      </c>
      <c r="S31" s="32">
        <f ca="1">SUMPRODUCT(ReactionRateK1!$F53:$V53*OFFSET(ReactionStoich!$E$5:$U$5,S$2,0))*(TimeStep)*'Composition Moles'!$C43</f>
        <v>3.6226735474737009</v>
      </c>
      <c r="T31" s="32">
        <f ca="1">SUMPRODUCT(ReactionRateK1!$F53:$V53*OFFSET(ReactionStoich!$E$5:$U$5,T$2,0))*(TimeStep)*'Composition Moles'!$C43</f>
        <v>0</v>
      </c>
      <c r="U31" s="32">
        <f ca="1">SUMPRODUCT(ReactionRateK1!$F53:$V53*OFFSET(ReactionStoich!$E$5:$U$5,U$2,0))*(TimeStep)*'Composition Moles'!$C43</f>
        <v>0</v>
      </c>
      <c r="V31" s="32">
        <f ca="1">SUMPRODUCT(ReactionRateK1!$F53:$V53*OFFSET(ReactionStoich!$E$5:$U$5,V$2,0))*(TimeStep)*'Composition Moles'!$C43</f>
        <v>0</v>
      </c>
      <c r="W31" s="32">
        <f ca="1">SUMPRODUCT(ReactionRateK1!$F53:$V53*OFFSET(ReactionStoich!$E$5:$U$5,W$2,0))*(TimeStep)*'Composition Moles'!$C43</f>
        <v>0</v>
      </c>
      <c r="X31" s="32">
        <f ca="1">SUMPRODUCT(ReactionRateK1!$F53:$V53*OFFSET(ReactionStoich!$E$5:$U$5,X$2,0))*(TimeStep)*'Composition Moles'!$C43</f>
        <v>0</v>
      </c>
      <c r="Y31" s="32">
        <f ca="1">SUMPRODUCT(ReactionRateK1!$F53:$V53*OFFSET(ReactionStoich!$E$5:$U$5,Y$2,0))*(TimeStep)*'Composition Moles'!$C43</f>
        <v>-7.4914438676259367</v>
      </c>
      <c r="Z31" s="32">
        <f ca="1">SUMPRODUCT(ReactionRateK1!$F53:$V53*OFFSET(ReactionStoich!$E$5:$U$5,Z$2,0))*(TimeStep)*'Composition Moles'!$C43</f>
        <v>0</v>
      </c>
      <c r="AA31" s="32">
        <f ca="1">SUMPRODUCT(ReactionRateK1!$F53:$V53*OFFSET(ReactionStoich!$E$5:$U$5,AA$2,0))*(TimeStep)*'Composition Moles'!$C43</f>
        <v>0</v>
      </c>
      <c r="AB31" s="32">
        <f ca="1">SUMPRODUCT(ReactionRateK1!$F53:$V53*OFFSET(ReactionStoich!$E$5:$U$5,AB$2,0))*(TimeStep)*'Composition Moles'!$C43</f>
        <v>0</v>
      </c>
      <c r="AC31" s="32">
        <f ca="1">SUMPRODUCT(ReactionRateK1!$F53:$V53*OFFSET(ReactionStoich!$E$5:$U$5,AC$2,0))*(TimeStep)*'Composition Moles'!$C43</f>
        <v>0</v>
      </c>
      <c r="AD31" s="32">
        <f ca="1">SUMPRODUCT(ReactionRateK1!$F53:$V53*OFFSET(ReactionStoich!$E$5:$U$5,AD$2,0))*(TimeStep)*'Composition Moles'!$C43</f>
        <v>0</v>
      </c>
      <c r="AE31" s="32">
        <f ca="1">SUMPRODUCT(ReactionRateK1!$F53:$V53*OFFSET(ReactionStoich!$E$5:$U$5,AE$2,0))*(TimeStep)*'Composition Moles'!$C43</f>
        <v>0</v>
      </c>
      <c r="AF31" s="32">
        <f ca="1">SUMPRODUCT(ReactionRateK1!$F53:$V53*OFFSET(ReactionStoich!$E$5:$U$5,AF$2,0))*(TimeStep)*'Composition Moles'!$C43</f>
        <v>0</v>
      </c>
      <c r="AG31" s="32">
        <f ca="1">SUMPRODUCT(ReactionRateK1!$F53:$V53*OFFSET(ReactionStoich!$E$5:$U$5,AG$2,0))*(TimeStep)*'Composition Moles'!$C43</f>
        <v>0.10302397281131058</v>
      </c>
      <c r="AH31" s="32">
        <f ca="1">SUMPRODUCT(ReactionRateK1!$F53:$V53*OFFSET(ReactionStoich!$E$5:$U$5,AH$2,0))*(TimeStep)*'Composition Moles'!$C43</f>
        <v>2.5985720270411927</v>
      </c>
      <c r="AI31" s="32">
        <f ca="1">SUMPRODUCT(ReactionRateK1!$F53:$V53*OFFSET(ReactionStoich!$E$5:$U$5,AI$2,0))*(TimeStep)*'Composition Moles'!$C43</f>
        <v>1.9555006324153674</v>
      </c>
      <c r="AJ31" s="32">
        <f ca="1">SUMPRODUCT(ReactionRateK1!$F53:$V53*OFFSET(ReactionStoich!$E$5:$U$5,AJ$2,0))*(TimeStep)*'Composition Moles'!$C43</f>
        <v>1.253313517879415</v>
      </c>
      <c r="AK31" s="32">
        <f ca="1">SUMPRODUCT(ReactionRateK1!$F53:$V53*OFFSET(ReactionStoich!$E$5:$U$5,AK$2,0))*(TimeStep)*'Composition Moles'!$C43</f>
        <v>0</v>
      </c>
      <c r="AL31" s="32">
        <f ca="1">SUMPRODUCT(ReactionRateK1!$F53:$V53*OFFSET(ReactionStoich!$E$5:$U$5,AL$2,0))*(TimeStep)*'Composition Moles'!$C43</f>
        <v>0</v>
      </c>
      <c r="AM31" s="32">
        <f ca="1">SUMPRODUCT(ReactionRateK1!$F53:$V53*OFFSET(ReactionStoich!$E$5:$U$5,AM$2,0))*(TimeStep)*'Composition Moles'!$C43</f>
        <v>0</v>
      </c>
      <c r="AN31" s="32">
        <f ca="1">SUMPRODUCT(ReactionRateK1!$F53:$V53*OFFSET(ReactionStoich!$E$5:$U$5,AN$2,0))*(TimeStep)*'Composition Moles'!$C43</f>
        <v>0</v>
      </c>
      <c r="AO31" s="32">
        <f ca="1">SUMPRODUCT(ReactionRateK1!$F53:$V53*OFFSET(ReactionStoich!$E$5:$U$5,AO$2,0))*(TimeStep)*'Composition Moles'!$C43</f>
        <v>-5.5338636946134966E-2</v>
      </c>
      <c r="AP31" s="32">
        <f ca="1">SUMPRODUCT(ReactionRateK1!$F53:$V53*OFFSET(ReactionStoich!$E$5:$U$5,AP$2,0))*(TimeStep)*'Composition Moles'!$C43</f>
        <v>-0.59059471518964268</v>
      </c>
      <c r="AQ31" s="32">
        <f ca="1">SUMPRODUCT(ReactionRateK1!$F53:$V53*OFFSET(ReactionStoich!$E$5:$U$5,AQ$2,0))*(TimeStep)*'Composition Moles'!$C43</f>
        <v>0</v>
      </c>
      <c r="AR31" s="32">
        <f ca="1">SUMPRODUCT(ReactionRateK1!$F53:$V53*OFFSET(ReactionStoich!$E$5:$U$5,AR$2,0))*(TimeStep)*'Composition Moles'!$C43</f>
        <v>0</v>
      </c>
      <c r="AS31" s="32">
        <f ca="1">SUMPRODUCT(ReactionRateK1!$F53:$V53*OFFSET(ReactionStoich!$E$5:$U$5,AS$2,0))*(TimeStep)*'Composition Moles'!$C43</f>
        <v>-0.46523549261975744</v>
      </c>
      <c r="AT31" s="32">
        <f ca="1">SUMPRODUCT(ReactionRateK1!$F53:$V53*OFFSET(ReactionStoich!$E$5:$U$5,AT$2,0))*(TimeStep)*'Composition Moles'!$C43</f>
        <v>-0.46523549261975744</v>
      </c>
      <c r="AU31" s="32">
        <f ca="1">SUMPRODUCT(ReactionRateK1!$F53:$V53*OFFSET(ReactionStoich!$E$5:$U$5,AU$2,0))*(TimeStep)*'Composition Moles'!$C43</f>
        <v>-0.46523549261975744</v>
      </c>
      <c r="AV31" s="32">
        <f ca="1">SUMPRODUCT(ReactionRateK1!$F53:$V53*OFFSET(ReactionStoich!$E$5:$U$5,AV$2,0))*(TimeStep)*'Composition Moles'!$C43</f>
        <v>0</v>
      </c>
      <c r="AW31" s="32">
        <f ca="1">SUMPRODUCT(ReactionRateK1!$F53:$V53*OFFSET(ReactionStoich!$E$5:$U$5,AW$2,0))*(TimeStep)*'Composition Moles'!$C43</f>
        <v>0</v>
      </c>
      <c r="AX31" s="32">
        <f ca="1">SUMPRODUCT(ReactionRateK1!$F53:$V53*OFFSET(ReactionStoich!$E$5:$U$5,AX$2,0))*(TimeStep)*'Composition Moles'!$C43</f>
        <v>0</v>
      </c>
      <c r="AY31" s="32">
        <f ca="1">SUMPRODUCT(ReactionRateK1!$F53:$V53*OFFSET(ReactionStoich!$E$5:$U$5,AY$2,0))*(TimeStep)*'Composition Moles'!$C43</f>
        <v>0</v>
      </c>
      <c r="AZ31" s="32">
        <f ca="1">SUMPRODUCT(ReactionRateK1!$F53:$V53*OFFSET(ReactionStoich!$E$5:$U$5,AZ$2,0))*(TimeStep)*'Composition Moles'!$C43</f>
        <v>0</v>
      </c>
      <c r="BA31" s="32">
        <f ca="1">SUMPRODUCT(ReactionRateK1!$F53:$V53*OFFSET(ReactionStoich!$E$5:$U$5,BA$2,0))*(TimeStep)*'Composition Moles'!$C43</f>
        <v>0</v>
      </c>
      <c r="BB31" s="32">
        <f ca="1">SUMPRODUCT(ReactionRateK1!$F53:$V53*OFFSET(ReactionStoich!$E$5:$U$5,BB$2,0))*(TimeStep)*'Composition Moles'!$C43</f>
        <v>0</v>
      </c>
      <c r="BC31" s="32">
        <f ca="1">SUMPRODUCT(ReactionRateK1!$F53:$V53*OFFSET(ReactionStoich!$E$5:$U$5,BC$2,0))*(TimeStep)*'Composition Moles'!$C43</f>
        <v>0</v>
      </c>
      <c r="BD31" s="32">
        <f ca="1">SUMPRODUCT(ReactionRateK1!$F53:$V53*OFFSET(ReactionStoich!$E$5:$U$5,BD$2,0))*(TimeStep)*'Composition Moles'!$C43</f>
        <v>0</v>
      </c>
      <c r="BE31" s="32">
        <f ca="1">SUMPRODUCT(ReactionRateK1!$F53:$V53*OFFSET(ReactionStoich!$E$5:$U$5,BE$2,0))*(TimeStep)*'Composition Moles'!$C43</f>
        <v>0</v>
      </c>
      <c r="BF31" s="32">
        <f ca="1">SUMPRODUCT(ReactionRateK1!$F53:$V53*OFFSET(ReactionStoich!$E$5:$U$5,BF$2,0))*(TimeStep)*'Composition Moles'!$C43</f>
        <v>0</v>
      </c>
      <c r="BG31" s="32">
        <f ca="1">SUMPRODUCT(ReactionRateK1!$F53:$V53*OFFSET(ReactionStoich!$E$5:$U$5,BG$2,0))*(TimeStep)*'Composition Moles'!$C43</f>
        <v>0</v>
      </c>
      <c r="BH31" s="32">
        <f ca="1">SUMPRODUCT(ReactionRateK1!$F53:$V53*OFFSET(ReactionStoich!$E$5:$U$5,BH$2,0))*(TimeStep)*'Composition Moles'!$C43</f>
        <v>0</v>
      </c>
      <c r="BI31" s="32">
        <f ca="1">SUMPRODUCT(ReactionRateK1!$F53:$V53*OFFSET(ReactionStoich!$E$5:$U$5,BI$2,0))*(TimeStep)*'Composition Moles'!$C43</f>
        <v>0</v>
      </c>
      <c r="BJ31" s="32">
        <f ca="1">SUMPRODUCT(ReactionRateK1!$F53:$V53*OFFSET(ReactionStoich!$E$5:$U$5,BJ$2,0))*(TimeStep)*'Composition Moles'!$C43</f>
        <v>0</v>
      </c>
      <c r="BK31" s="32">
        <f ca="1">SUMPRODUCT(ReactionRateK1!$F53:$V53*OFFSET(ReactionStoich!$E$5:$U$5,BK$2,0))*(TimeStep)*'Composition Moles'!$C43</f>
        <v>0</v>
      </c>
      <c r="BL31" s="32">
        <f ca="1">SUMPRODUCT(ReactionRateK1!$F53:$V53*OFFSET(ReactionStoich!$E$5:$U$5,BL$2,0))*(TimeStep)*'Composition Moles'!$C43</f>
        <v>0</v>
      </c>
      <c r="BM31" s="32">
        <f ca="1">SUMPRODUCT(ReactionRateK1!$F53:$V53*OFFSET(ReactionStoich!$E$5:$U$5,BM$2,0))*(TimeStep)*'Composition Moles'!$C43</f>
        <v>0</v>
      </c>
      <c r="BN31" s="32">
        <f ca="1">SUMPRODUCT(ReactionRateK1!$F53:$V53*OFFSET(ReactionStoich!$E$5:$U$5,BN$2,0))*(TimeStep)*'Composition Moles'!$C43</f>
        <v>0</v>
      </c>
      <c r="BO31" s="32">
        <f ca="1">SUMPRODUCT(ReactionRateK1!$F53:$V53*OFFSET(ReactionStoich!$E$5:$U$5,BO$2,0))*(TimeStep)*'Composition Moles'!$C43</f>
        <v>0</v>
      </c>
      <c r="BP31" s="32">
        <f ca="1">SUMPRODUCT(ReactionRateK1!$F53:$V53*OFFSET(ReactionStoich!$E$5:$U$5,BP$2,0))*(TimeStep)*'Composition Moles'!$C43</f>
        <v>0</v>
      </c>
      <c r="BQ31" s="32">
        <f ca="1">SUMPRODUCT(ReactionRateK1!$F53:$V53*OFFSET(ReactionStoich!$E$5:$U$5,BQ$2,0))*(TimeStep)*'Composition Moles'!$C43</f>
        <v>0</v>
      </c>
      <c r="BR31" s="32">
        <f ca="1">SUMPRODUCT(ReactionRateK1!$F53:$V53*OFFSET(ReactionStoich!$E$5:$U$5,BR$2,0))*(TimeStep)*'Composition Moles'!$C43</f>
        <v>0</v>
      </c>
      <c r="BS31" s="32">
        <f ca="1">SUMPRODUCT(ReactionRateK1!$F53:$V53*OFFSET(ReactionStoich!$E$5:$U$5,BS$2,0))*(TimeStep)*'Composition Moles'!$C43</f>
        <v>0</v>
      </c>
      <c r="BT31" s="32">
        <f ca="1">SUMPRODUCT(ReactionRateK1!$F53:$V53*OFFSET(ReactionStoich!$E$5:$U$5,BT$2,0))*(TimeStep)*'Composition Moles'!$C43</f>
        <v>0</v>
      </c>
      <c r="BU31" s="32">
        <f ca="1">SUMPRODUCT(ReactionRateK1!$F53:$V53*OFFSET(ReactionStoich!$E$5:$U$5,BU$2,0))*(TimeStep)*'Composition Moles'!$C43</f>
        <v>0</v>
      </c>
      <c r="BV31" s="32">
        <f ca="1">SUMPRODUCT(ReactionRateK1!$F53:$V53*OFFSET(ReactionStoich!$E$5:$U$5,BV$2,0))*(TimeStep)*'Composition Moles'!$C43</f>
        <v>0</v>
      </c>
      <c r="BW31" s="32">
        <f ca="1">SUMPRODUCT(ReactionRateK1!$F53:$V53*OFFSET(ReactionStoich!$E$5:$U$5,BW$2,0))*(TimeStep)*'Composition Moles'!$C43</f>
        <v>0</v>
      </c>
    </row>
    <row r="32" spans="1:75">
      <c r="A32">
        <f>ReactionRateK1!A54</f>
        <v>1.1000000000000003</v>
      </c>
      <c r="B32" s="20">
        <f t="shared" ca="1" si="5"/>
        <v>-21532.637689622672</v>
      </c>
      <c r="C32" s="20">
        <f ca="1">'Composition Moles'!BZ44</f>
        <v>143738.92701922887</v>
      </c>
      <c r="D32" s="26">
        <f t="shared" ca="1" si="6"/>
        <v>-0.14980380149033751</v>
      </c>
      <c r="F32" s="32">
        <f ca="1">SUMPRODUCT(ReactionRateK1!$F54:$V54*OFFSET(ReactionStoich!$E$5:$U$5,F$2,0))*(TimeStep)*'Composition Moles'!$C44</f>
        <v>-0.8160521355087883</v>
      </c>
      <c r="G32" s="32">
        <f ca="1">SUMPRODUCT(ReactionRateK1!$F54:$V54*OFFSET(ReactionStoich!$E$5:$U$5,G$2,0))*(TimeStep)*'Composition Moles'!$C44</f>
        <v>0</v>
      </c>
      <c r="H32" s="32">
        <f ca="1">SUMPRODUCT(ReactionRateK1!$F54:$V54*OFFSET(ReactionStoich!$E$5:$U$5,H$2,0))*(TimeStep)*'Composition Moles'!$C44</f>
        <v>0.76682667274240435</v>
      </c>
      <c r="I32" s="32">
        <f ca="1">SUMPRODUCT(ReactionRateK1!$F54:$V54*OFFSET(ReactionStoich!$E$5:$U$5,I$2,0))*(TimeStep)*'Composition Moles'!$C44</f>
        <v>4.922546276638385E-2</v>
      </c>
      <c r="J32" s="32">
        <f ca="1">SUMPRODUCT(ReactionRateK1!$F54:$V54*OFFSET(ReactionStoich!$E$5:$U$5,J$2,0))*(TimeStep)*'Composition Moles'!$C44</f>
        <v>0</v>
      </c>
      <c r="K32" s="32">
        <f ca="1">SUMPRODUCT(ReactionRateK1!$F54:$V54*OFFSET(ReactionStoich!$E$5:$U$5,K$2,0))*(TimeStep)*'Composition Moles'!$C44</f>
        <v>0</v>
      </c>
      <c r="L32" s="32">
        <f ca="1">SUMPRODUCT(ReactionRateK1!$F54:$V54*OFFSET(ReactionStoich!$E$5:$U$5,L$2,0))*(TimeStep)*'Composition Moles'!$C44</f>
        <v>0</v>
      </c>
      <c r="M32" s="32">
        <f ca="1">SUMPRODUCT(ReactionRateK1!$F54:$V54*OFFSET(ReactionStoich!$E$5:$U$5,M$2,0))*(TimeStep)*'Composition Moles'!$C44</f>
        <v>0</v>
      </c>
      <c r="N32" s="32">
        <f ca="1">SUMPRODUCT(ReactionRateK1!$F54:$V54*OFFSET(ReactionStoich!$E$5:$U$5,N$2,0))*(TimeStep)*'Composition Moles'!$C44</f>
        <v>0</v>
      </c>
      <c r="O32" s="32">
        <f ca="1">SUMPRODUCT(ReactionRateK1!$F54:$V54*OFFSET(ReactionStoich!$E$5:$U$5,O$2,0))*(TimeStep)*'Composition Moles'!$C44</f>
        <v>0</v>
      </c>
      <c r="P32" s="32">
        <f ca="1">SUMPRODUCT(ReactionRateK1!$F54:$V54*OFFSET(ReactionStoich!$E$5:$U$5,P$2,0))*(TimeStep)*'Composition Moles'!$C44</f>
        <v>0</v>
      </c>
      <c r="Q32" s="32">
        <f ca="1">SUMPRODUCT(ReactionRateK1!$F54:$V54*OFFSET(ReactionStoich!$E$5:$U$5,Q$2,0))*(TimeStep)*'Composition Moles'!$C44</f>
        <v>0</v>
      </c>
      <c r="R32" s="32">
        <f ca="1">SUMPRODUCT(ReactionRateK1!$F54:$V54*OFFSET(ReactionStoich!$E$5:$U$5,R$2,0))*(TimeStep)*'Composition Moles'!$C44</f>
        <v>0</v>
      </c>
      <c r="S32" s="32">
        <f ca="1">SUMPRODUCT(ReactionRateK1!$F54:$V54*OFFSET(ReactionStoich!$E$5:$U$5,S$2,0))*(TimeStep)*'Composition Moles'!$C44</f>
        <v>3.4976807322736247</v>
      </c>
      <c r="T32" s="32">
        <f ca="1">SUMPRODUCT(ReactionRateK1!$F54:$V54*OFFSET(ReactionStoich!$E$5:$U$5,T$2,0))*(TimeStep)*'Composition Moles'!$C44</f>
        <v>0</v>
      </c>
      <c r="U32" s="32">
        <f ca="1">SUMPRODUCT(ReactionRateK1!$F54:$V54*OFFSET(ReactionStoich!$E$5:$U$5,U$2,0))*(TimeStep)*'Composition Moles'!$C44</f>
        <v>0</v>
      </c>
      <c r="V32" s="32">
        <f ca="1">SUMPRODUCT(ReactionRateK1!$F54:$V54*OFFSET(ReactionStoich!$E$5:$U$5,V$2,0))*(TimeStep)*'Composition Moles'!$C44</f>
        <v>0</v>
      </c>
      <c r="W32" s="32">
        <f ca="1">SUMPRODUCT(ReactionRateK1!$F54:$V54*OFFSET(ReactionStoich!$E$5:$U$5,W$2,0))*(TimeStep)*'Composition Moles'!$C44</f>
        <v>0</v>
      </c>
      <c r="X32" s="32">
        <f ca="1">SUMPRODUCT(ReactionRateK1!$F54:$V54*OFFSET(ReactionStoich!$E$5:$U$5,X$2,0))*(TimeStep)*'Composition Moles'!$C44</f>
        <v>0</v>
      </c>
      <c r="Y32" s="32">
        <f ca="1">SUMPRODUCT(ReactionRateK1!$F54:$V54*OFFSET(ReactionStoich!$E$5:$U$5,Y$2,0))*(TimeStep)*'Composition Moles'!$C44</f>
        <v>-7.2912558805346217</v>
      </c>
      <c r="Z32" s="32">
        <f ca="1">SUMPRODUCT(ReactionRateK1!$F54:$V54*OFFSET(ReactionStoich!$E$5:$U$5,Z$2,0))*(TimeStep)*'Composition Moles'!$C44</f>
        <v>0</v>
      </c>
      <c r="AA32" s="32">
        <f ca="1">SUMPRODUCT(ReactionRateK1!$F54:$V54*OFFSET(ReactionStoich!$E$5:$U$5,AA$2,0))*(TimeStep)*'Composition Moles'!$C44</f>
        <v>0</v>
      </c>
      <c r="AB32" s="32">
        <f ca="1">SUMPRODUCT(ReactionRateK1!$F54:$V54*OFFSET(ReactionStoich!$E$5:$U$5,AB$2,0))*(TimeStep)*'Composition Moles'!$C44</f>
        <v>0</v>
      </c>
      <c r="AC32" s="32">
        <f ca="1">SUMPRODUCT(ReactionRateK1!$F54:$V54*OFFSET(ReactionStoich!$E$5:$U$5,AC$2,0))*(TimeStep)*'Composition Moles'!$C44</f>
        <v>0</v>
      </c>
      <c r="AD32" s="32">
        <f ca="1">SUMPRODUCT(ReactionRateK1!$F54:$V54*OFFSET(ReactionStoich!$E$5:$U$5,AD$2,0))*(TimeStep)*'Composition Moles'!$C44</f>
        <v>0</v>
      </c>
      <c r="AE32" s="32">
        <f ca="1">SUMPRODUCT(ReactionRateK1!$F54:$V54*OFFSET(ReactionStoich!$E$5:$U$5,AE$2,0))*(TimeStep)*'Composition Moles'!$C44</f>
        <v>0</v>
      </c>
      <c r="AF32" s="32">
        <f ca="1">SUMPRODUCT(ReactionRateK1!$F54:$V54*OFFSET(ReactionStoich!$E$5:$U$5,AF$2,0))*(TimeStep)*'Composition Moles'!$C44</f>
        <v>0</v>
      </c>
      <c r="AG32" s="32">
        <f ca="1">SUMPRODUCT(ReactionRateK1!$F54:$V54*OFFSET(ReactionStoich!$E$5:$U$5,AG$2,0))*(TimeStep)*'Composition Moles'!$C44</f>
        <v>7.881828492347541E-2</v>
      </c>
      <c r="AH32" s="32">
        <f ca="1">SUMPRODUCT(ReactionRateK1!$F54:$V54*OFFSET(ReactionStoich!$E$5:$U$5,AH$2,0))*(TimeStep)*'Composition Moles'!$C44</f>
        <v>2.4835606928255567</v>
      </c>
      <c r="AI32" s="32">
        <f ca="1">SUMPRODUCT(ReactionRateK1!$F54:$V54*OFFSET(ReactionStoich!$E$5:$U$5,AI$2,0))*(TimeStep)*'Composition Moles'!$C44</f>
        <v>1.9766471693842351</v>
      </c>
      <c r="AJ32" s="32">
        <f ca="1">SUMPRODUCT(ReactionRateK1!$F54:$V54*OFFSET(ReactionStoich!$E$5:$U$5,AJ$2,0))*(TimeStep)*'Composition Moles'!$C44</f>
        <v>1.2317731508990644</v>
      </c>
      <c r="AK32" s="32">
        <f ca="1">SUMPRODUCT(ReactionRateK1!$F54:$V54*OFFSET(ReactionStoich!$E$5:$U$5,AK$2,0))*(TimeStep)*'Composition Moles'!$C44</f>
        <v>0</v>
      </c>
      <c r="AL32" s="32">
        <f ca="1">SUMPRODUCT(ReactionRateK1!$F54:$V54*OFFSET(ReactionStoich!$E$5:$U$5,AL$2,0))*(TimeStep)*'Composition Moles'!$C44</f>
        <v>0</v>
      </c>
      <c r="AM32" s="32">
        <f ca="1">SUMPRODUCT(ReactionRateK1!$F54:$V54*OFFSET(ReactionStoich!$E$5:$U$5,AM$2,0))*(TimeStep)*'Composition Moles'!$C44</f>
        <v>0</v>
      </c>
      <c r="AN32" s="32">
        <f ca="1">SUMPRODUCT(ReactionRateK1!$F54:$V54*OFFSET(ReactionStoich!$E$5:$U$5,AN$2,0))*(TimeStep)*'Composition Moles'!$C44</f>
        <v>0</v>
      </c>
      <c r="AO32" s="32">
        <f ca="1">SUMPRODUCT(ReactionRateK1!$F54:$V54*OFFSET(ReactionStoich!$E$5:$U$5,AO$2,0))*(TimeStep)*'Composition Moles'!$C44</f>
        <v>-4.922546276638385E-2</v>
      </c>
      <c r="AP32" s="32">
        <f ca="1">SUMPRODUCT(ReactionRateK1!$F54:$V54*OFFSET(ReactionStoich!$E$5:$U$5,AP$2,0))*(TimeStep)*'Composition Moles'!$C44</f>
        <v>-0.56688106198438371</v>
      </c>
      <c r="AQ32" s="32">
        <f ca="1">SUMPRODUCT(ReactionRateK1!$F54:$V54*OFFSET(ReactionStoich!$E$5:$U$5,AQ$2,0))*(TimeStep)*'Composition Moles'!$C44</f>
        <v>0</v>
      </c>
      <c r="AR32" s="32">
        <f ca="1">SUMPRODUCT(ReactionRateK1!$F54:$V54*OFFSET(ReactionStoich!$E$5:$U$5,AR$2,0))*(TimeStep)*'Composition Moles'!$C44</f>
        <v>0</v>
      </c>
      <c r="AS32" s="32">
        <f ca="1">SUMPRODUCT(ReactionRateK1!$F54:$V54*OFFSET(ReactionStoich!$E$5:$U$5,AS$2,0))*(TimeStep)*'Composition Moles'!$C44</f>
        <v>-0.45370587500685533</v>
      </c>
      <c r="AT32" s="32">
        <f ca="1">SUMPRODUCT(ReactionRateK1!$F54:$V54*OFFSET(ReactionStoich!$E$5:$U$5,AT$2,0))*(TimeStep)*'Composition Moles'!$C44</f>
        <v>-0.45370587500685533</v>
      </c>
      <c r="AU32" s="32">
        <f ca="1">SUMPRODUCT(ReactionRateK1!$F54:$V54*OFFSET(ReactionStoich!$E$5:$U$5,AU$2,0))*(TimeStep)*'Composition Moles'!$C44</f>
        <v>-0.45370587500685533</v>
      </c>
      <c r="AV32" s="32">
        <f ca="1">SUMPRODUCT(ReactionRateK1!$F54:$V54*OFFSET(ReactionStoich!$E$5:$U$5,AV$2,0))*(TimeStep)*'Composition Moles'!$C44</f>
        <v>0</v>
      </c>
      <c r="AW32" s="32">
        <f ca="1">SUMPRODUCT(ReactionRateK1!$F54:$V54*OFFSET(ReactionStoich!$E$5:$U$5,AW$2,0))*(TimeStep)*'Composition Moles'!$C44</f>
        <v>0</v>
      </c>
      <c r="AX32" s="32">
        <f ca="1">SUMPRODUCT(ReactionRateK1!$F54:$V54*OFFSET(ReactionStoich!$E$5:$U$5,AX$2,0))*(TimeStep)*'Composition Moles'!$C44</f>
        <v>0</v>
      </c>
      <c r="AY32" s="32">
        <f ca="1">SUMPRODUCT(ReactionRateK1!$F54:$V54*OFFSET(ReactionStoich!$E$5:$U$5,AY$2,0))*(TimeStep)*'Composition Moles'!$C44</f>
        <v>0</v>
      </c>
      <c r="AZ32" s="32">
        <f ca="1">SUMPRODUCT(ReactionRateK1!$F54:$V54*OFFSET(ReactionStoich!$E$5:$U$5,AZ$2,0))*(TimeStep)*'Composition Moles'!$C44</f>
        <v>0</v>
      </c>
      <c r="BA32" s="32">
        <f ca="1">SUMPRODUCT(ReactionRateK1!$F54:$V54*OFFSET(ReactionStoich!$E$5:$U$5,BA$2,0))*(TimeStep)*'Composition Moles'!$C44</f>
        <v>0</v>
      </c>
      <c r="BB32" s="32">
        <f ca="1">SUMPRODUCT(ReactionRateK1!$F54:$V54*OFFSET(ReactionStoich!$E$5:$U$5,BB$2,0))*(TimeStep)*'Composition Moles'!$C44</f>
        <v>0</v>
      </c>
      <c r="BC32" s="32">
        <f ca="1">SUMPRODUCT(ReactionRateK1!$F54:$V54*OFFSET(ReactionStoich!$E$5:$U$5,BC$2,0))*(TimeStep)*'Composition Moles'!$C44</f>
        <v>0</v>
      </c>
      <c r="BD32" s="32">
        <f ca="1">SUMPRODUCT(ReactionRateK1!$F54:$V54*OFFSET(ReactionStoich!$E$5:$U$5,BD$2,0))*(TimeStep)*'Composition Moles'!$C44</f>
        <v>0</v>
      </c>
      <c r="BE32" s="32">
        <f ca="1">SUMPRODUCT(ReactionRateK1!$F54:$V54*OFFSET(ReactionStoich!$E$5:$U$5,BE$2,0))*(TimeStep)*'Composition Moles'!$C44</f>
        <v>0</v>
      </c>
      <c r="BF32" s="32">
        <f ca="1">SUMPRODUCT(ReactionRateK1!$F54:$V54*OFFSET(ReactionStoich!$E$5:$U$5,BF$2,0))*(TimeStep)*'Composition Moles'!$C44</f>
        <v>0</v>
      </c>
      <c r="BG32" s="32">
        <f ca="1">SUMPRODUCT(ReactionRateK1!$F54:$V54*OFFSET(ReactionStoich!$E$5:$U$5,BG$2,0))*(TimeStep)*'Composition Moles'!$C44</f>
        <v>0</v>
      </c>
      <c r="BH32" s="32">
        <f ca="1">SUMPRODUCT(ReactionRateK1!$F54:$V54*OFFSET(ReactionStoich!$E$5:$U$5,BH$2,0))*(TimeStep)*'Composition Moles'!$C44</f>
        <v>0</v>
      </c>
      <c r="BI32" s="32">
        <f ca="1">SUMPRODUCT(ReactionRateK1!$F54:$V54*OFFSET(ReactionStoich!$E$5:$U$5,BI$2,0))*(TimeStep)*'Composition Moles'!$C44</f>
        <v>0</v>
      </c>
      <c r="BJ32" s="32">
        <f ca="1">SUMPRODUCT(ReactionRateK1!$F54:$V54*OFFSET(ReactionStoich!$E$5:$U$5,BJ$2,0))*(TimeStep)*'Composition Moles'!$C44</f>
        <v>0</v>
      </c>
      <c r="BK32" s="32">
        <f ca="1">SUMPRODUCT(ReactionRateK1!$F54:$V54*OFFSET(ReactionStoich!$E$5:$U$5,BK$2,0))*(TimeStep)*'Composition Moles'!$C44</f>
        <v>0</v>
      </c>
      <c r="BL32" s="32">
        <f ca="1">SUMPRODUCT(ReactionRateK1!$F54:$V54*OFFSET(ReactionStoich!$E$5:$U$5,BL$2,0))*(TimeStep)*'Composition Moles'!$C44</f>
        <v>0</v>
      </c>
      <c r="BM32" s="32">
        <f ca="1">SUMPRODUCT(ReactionRateK1!$F54:$V54*OFFSET(ReactionStoich!$E$5:$U$5,BM$2,0))*(TimeStep)*'Composition Moles'!$C44</f>
        <v>0</v>
      </c>
      <c r="BN32" s="32">
        <f ca="1">SUMPRODUCT(ReactionRateK1!$F54:$V54*OFFSET(ReactionStoich!$E$5:$U$5,BN$2,0))*(TimeStep)*'Composition Moles'!$C44</f>
        <v>0</v>
      </c>
      <c r="BO32" s="32">
        <f ca="1">SUMPRODUCT(ReactionRateK1!$F54:$V54*OFFSET(ReactionStoich!$E$5:$U$5,BO$2,0))*(TimeStep)*'Composition Moles'!$C44</f>
        <v>0</v>
      </c>
      <c r="BP32" s="32">
        <f ca="1">SUMPRODUCT(ReactionRateK1!$F54:$V54*OFFSET(ReactionStoich!$E$5:$U$5,BP$2,0))*(TimeStep)*'Composition Moles'!$C44</f>
        <v>0</v>
      </c>
      <c r="BQ32" s="32">
        <f ca="1">SUMPRODUCT(ReactionRateK1!$F54:$V54*OFFSET(ReactionStoich!$E$5:$U$5,BQ$2,0))*(TimeStep)*'Composition Moles'!$C44</f>
        <v>0</v>
      </c>
      <c r="BR32" s="32">
        <f ca="1">SUMPRODUCT(ReactionRateK1!$F54:$V54*OFFSET(ReactionStoich!$E$5:$U$5,BR$2,0))*(TimeStep)*'Composition Moles'!$C44</f>
        <v>0</v>
      </c>
      <c r="BS32" s="32">
        <f ca="1">SUMPRODUCT(ReactionRateK1!$F54:$V54*OFFSET(ReactionStoich!$E$5:$U$5,BS$2,0))*(TimeStep)*'Composition Moles'!$C44</f>
        <v>0</v>
      </c>
      <c r="BT32" s="32">
        <f ca="1">SUMPRODUCT(ReactionRateK1!$F54:$V54*OFFSET(ReactionStoich!$E$5:$U$5,BT$2,0))*(TimeStep)*'Composition Moles'!$C44</f>
        <v>0</v>
      </c>
      <c r="BU32" s="32">
        <f ca="1">SUMPRODUCT(ReactionRateK1!$F54:$V54*OFFSET(ReactionStoich!$E$5:$U$5,BU$2,0))*(TimeStep)*'Composition Moles'!$C44</f>
        <v>0</v>
      </c>
      <c r="BV32" s="32">
        <f ca="1">SUMPRODUCT(ReactionRateK1!$F54:$V54*OFFSET(ReactionStoich!$E$5:$U$5,BV$2,0))*(TimeStep)*'Composition Moles'!$C44</f>
        <v>0</v>
      </c>
      <c r="BW32" s="32">
        <f ca="1">SUMPRODUCT(ReactionRateK1!$F54:$V54*OFFSET(ReactionStoich!$E$5:$U$5,BW$2,0))*(TimeStep)*'Composition Moles'!$C44</f>
        <v>0</v>
      </c>
    </row>
    <row r="33" spans="1:75">
      <c r="A33">
        <f>ReactionRateK1!A55</f>
        <v>1.1500000000000004</v>
      </c>
      <c r="B33" s="20">
        <f t="shared" ca="1" si="5"/>
        <v>-20485.939395643567</v>
      </c>
      <c r="C33" s="20">
        <f ca="1">'Composition Moles'!BZ45</f>
        <v>143752.8146316073</v>
      </c>
      <c r="D33" s="26">
        <f t="shared" ca="1" si="6"/>
        <v>-0.14250809243730295</v>
      </c>
      <c r="F33" s="32">
        <f ca="1">SUMPRODUCT(ReactionRateK1!$F55:$V55*OFFSET(ReactionStoich!$E$5:$U$5,F$2,0))*(TimeStep)*'Composition Moles'!$C45</f>
        <v>-0.76536334594520616</v>
      </c>
      <c r="G33" s="32">
        <f ca="1">SUMPRODUCT(ReactionRateK1!$F55:$V55*OFFSET(ReactionStoich!$E$5:$U$5,G$2,0))*(TimeStep)*'Composition Moles'!$C45</f>
        <v>0</v>
      </c>
      <c r="H33" s="32">
        <f ca="1">SUMPRODUCT(ReactionRateK1!$F55:$V55*OFFSET(ReactionStoich!$E$5:$U$5,H$2,0))*(TimeStep)*'Composition Moles'!$C45</f>
        <v>0.72152026869544594</v>
      </c>
      <c r="I33" s="32">
        <f ca="1">SUMPRODUCT(ReactionRateK1!$F55:$V55*OFFSET(ReactionStoich!$E$5:$U$5,I$2,0))*(TimeStep)*'Composition Moles'!$C45</f>
        <v>4.3843077249760179E-2</v>
      </c>
      <c r="J33" s="32">
        <f ca="1">SUMPRODUCT(ReactionRateK1!$F55:$V55*OFFSET(ReactionStoich!$E$5:$U$5,J$2,0))*(TimeStep)*'Composition Moles'!$C45</f>
        <v>0</v>
      </c>
      <c r="K33" s="32">
        <f ca="1">SUMPRODUCT(ReactionRateK1!$F55:$V55*OFFSET(ReactionStoich!$E$5:$U$5,K$2,0))*(TimeStep)*'Composition Moles'!$C45</f>
        <v>0</v>
      </c>
      <c r="L33" s="32">
        <f ca="1">SUMPRODUCT(ReactionRateK1!$F55:$V55*OFFSET(ReactionStoich!$E$5:$U$5,L$2,0))*(TimeStep)*'Composition Moles'!$C45</f>
        <v>0</v>
      </c>
      <c r="M33" s="32">
        <f ca="1">SUMPRODUCT(ReactionRateK1!$F55:$V55*OFFSET(ReactionStoich!$E$5:$U$5,M$2,0))*(TimeStep)*'Composition Moles'!$C45</f>
        <v>0</v>
      </c>
      <c r="N33" s="32">
        <f ca="1">SUMPRODUCT(ReactionRateK1!$F55:$V55*OFFSET(ReactionStoich!$E$5:$U$5,N$2,0))*(TimeStep)*'Composition Moles'!$C45</f>
        <v>0</v>
      </c>
      <c r="O33" s="32">
        <f ca="1">SUMPRODUCT(ReactionRateK1!$F55:$V55*OFFSET(ReactionStoich!$E$5:$U$5,O$2,0))*(TimeStep)*'Composition Moles'!$C45</f>
        <v>0</v>
      </c>
      <c r="P33" s="32">
        <f ca="1">SUMPRODUCT(ReactionRateK1!$F55:$V55*OFFSET(ReactionStoich!$E$5:$U$5,P$2,0))*(TimeStep)*'Composition Moles'!$C45</f>
        <v>0</v>
      </c>
      <c r="Q33" s="32">
        <f ca="1">SUMPRODUCT(ReactionRateK1!$F55:$V55*OFFSET(ReactionStoich!$E$5:$U$5,Q$2,0))*(TimeStep)*'Composition Moles'!$C45</f>
        <v>0</v>
      </c>
      <c r="R33" s="32">
        <f ca="1">SUMPRODUCT(ReactionRateK1!$F55:$V55*OFFSET(ReactionStoich!$E$5:$U$5,R$2,0))*(TimeStep)*'Composition Moles'!$C45</f>
        <v>0</v>
      </c>
      <c r="S33" s="32">
        <f ca="1">SUMPRODUCT(ReactionRateK1!$F55:$V55*OFFSET(ReactionStoich!$E$5:$U$5,S$2,0))*(TimeStep)*'Composition Moles'!$C45</f>
        <v>3.3841028136795464</v>
      </c>
      <c r="T33" s="32">
        <f ca="1">SUMPRODUCT(ReactionRateK1!$F55:$V55*OFFSET(ReactionStoich!$E$5:$U$5,T$2,0))*(TimeStep)*'Composition Moles'!$C45</f>
        <v>0</v>
      </c>
      <c r="U33" s="32">
        <f ca="1">SUMPRODUCT(ReactionRateK1!$F55:$V55*OFFSET(ReactionStoich!$E$5:$U$5,U$2,0))*(TimeStep)*'Composition Moles'!$C45</f>
        <v>0</v>
      </c>
      <c r="V33" s="32">
        <f ca="1">SUMPRODUCT(ReactionRateK1!$F55:$V55*OFFSET(ReactionStoich!$E$5:$U$5,V$2,0))*(TimeStep)*'Composition Moles'!$C45</f>
        <v>0</v>
      </c>
      <c r="W33" s="32">
        <f ca="1">SUMPRODUCT(ReactionRateK1!$F55:$V55*OFFSET(ReactionStoich!$E$5:$U$5,W$2,0))*(TimeStep)*'Composition Moles'!$C45</f>
        <v>0</v>
      </c>
      <c r="X33" s="32">
        <f ca="1">SUMPRODUCT(ReactionRateK1!$F55:$V55*OFFSET(ReactionStoich!$E$5:$U$5,X$2,0))*(TimeStep)*'Composition Moles'!$C45</f>
        <v>0</v>
      </c>
      <c r="Y33" s="32">
        <f ca="1">SUMPRODUCT(ReactionRateK1!$F55:$V55*OFFSET(ReactionStoich!$E$5:$U$5,Y$2,0))*(TimeStep)*'Composition Moles'!$C45</f>
        <v>-7.1087255684163351</v>
      </c>
      <c r="Z33" s="32">
        <f ca="1">SUMPRODUCT(ReactionRateK1!$F55:$V55*OFFSET(ReactionStoich!$E$5:$U$5,Z$2,0))*(TimeStep)*'Composition Moles'!$C45</f>
        <v>0</v>
      </c>
      <c r="AA33" s="32">
        <f ca="1">SUMPRODUCT(ReactionRateK1!$F55:$V55*OFFSET(ReactionStoich!$E$5:$U$5,AA$2,0))*(TimeStep)*'Composition Moles'!$C45</f>
        <v>0</v>
      </c>
      <c r="AB33" s="32">
        <f ca="1">SUMPRODUCT(ReactionRateK1!$F55:$V55*OFFSET(ReactionStoich!$E$5:$U$5,AB$2,0))*(TimeStep)*'Composition Moles'!$C45</f>
        <v>0</v>
      </c>
      <c r="AC33" s="32">
        <f ca="1">SUMPRODUCT(ReactionRateK1!$F55:$V55*OFFSET(ReactionStoich!$E$5:$U$5,AC$2,0))*(TimeStep)*'Composition Moles'!$C45</f>
        <v>0</v>
      </c>
      <c r="AD33" s="32">
        <f ca="1">SUMPRODUCT(ReactionRateK1!$F55:$V55*OFFSET(ReactionStoich!$E$5:$U$5,AD$2,0))*(TimeStep)*'Composition Moles'!$C45</f>
        <v>0</v>
      </c>
      <c r="AE33" s="32">
        <f ca="1">SUMPRODUCT(ReactionRateK1!$F55:$V55*OFFSET(ReactionStoich!$E$5:$U$5,AE$2,0))*(TimeStep)*'Composition Moles'!$C45</f>
        <v>0</v>
      </c>
      <c r="AF33" s="32">
        <f ca="1">SUMPRODUCT(ReactionRateK1!$F55:$V55*OFFSET(ReactionStoich!$E$5:$U$5,AF$2,0))*(TimeStep)*'Composition Moles'!$C45</f>
        <v>0</v>
      </c>
      <c r="AG33" s="32">
        <f ca="1">SUMPRODUCT(ReactionRateK1!$F55:$V55*OFFSET(ReactionStoich!$E$5:$U$5,AG$2,0))*(TimeStep)*'Composition Moles'!$C45</f>
        <v>5.9807983357726142E-2</v>
      </c>
      <c r="AH33" s="32">
        <f ca="1">SUMPRODUCT(ReactionRateK1!$F55:$V55*OFFSET(ReactionStoich!$E$5:$U$5,AH$2,0))*(TimeStep)*'Composition Moles'!$C45</f>
        <v>2.3715422318753823</v>
      </c>
      <c r="AI33" s="32">
        <f ca="1">SUMPRODUCT(ReactionRateK1!$F55:$V55*OFFSET(ReactionStoich!$E$5:$U$5,AI$2,0))*(TimeStep)*'Composition Moles'!$C45</f>
        <v>1.9976100628967934</v>
      </c>
      <c r="AJ33" s="32">
        <f ca="1">SUMPRODUCT(ReactionRateK1!$F55:$V55*OFFSET(ReactionStoich!$E$5:$U$5,AJ$2,0))*(TimeStep)*'Composition Moles'!$C45</f>
        <v>1.210752186804301</v>
      </c>
      <c r="AK33" s="32">
        <f ca="1">SUMPRODUCT(ReactionRateK1!$F55:$V55*OFFSET(ReactionStoich!$E$5:$U$5,AK$2,0))*(TimeStep)*'Composition Moles'!$C45</f>
        <v>0</v>
      </c>
      <c r="AL33" s="32">
        <f ca="1">SUMPRODUCT(ReactionRateK1!$F55:$V55*OFFSET(ReactionStoich!$E$5:$U$5,AL$2,0))*(TimeStep)*'Composition Moles'!$C45</f>
        <v>0</v>
      </c>
      <c r="AM33" s="32">
        <f ca="1">SUMPRODUCT(ReactionRateK1!$F55:$V55*OFFSET(ReactionStoich!$E$5:$U$5,AM$2,0))*(TimeStep)*'Composition Moles'!$C45</f>
        <v>0</v>
      </c>
      <c r="AN33" s="32">
        <f ca="1">SUMPRODUCT(ReactionRateK1!$F55:$V55*OFFSET(ReactionStoich!$E$5:$U$5,AN$2,0))*(TimeStep)*'Composition Moles'!$C45</f>
        <v>0</v>
      </c>
      <c r="AO33" s="32">
        <f ca="1">SUMPRODUCT(ReactionRateK1!$F55:$V55*OFFSET(ReactionStoich!$E$5:$U$5,AO$2,0))*(TimeStep)*'Composition Moles'!$C45</f>
        <v>-4.3843077249760179E-2</v>
      </c>
      <c r="AP33" s="32">
        <f ca="1">SUMPRODUCT(ReactionRateK1!$F55:$V55*OFFSET(ReactionStoich!$E$5:$U$5,AP$2,0))*(TimeStep)*'Composition Moles'!$C45</f>
        <v>-0.54352369850368587</v>
      </c>
      <c r="AQ33" s="32">
        <f ca="1">SUMPRODUCT(ReactionRateK1!$F55:$V55*OFFSET(ReactionStoich!$E$5:$U$5,AQ$2,0))*(TimeStep)*'Composition Moles'!$C45</f>
        <v>0</v>
      </c>
      <c r="AR33" s="32">
        <f ca="1">SUMPRODUCT(ReactionRateK1!$F55:$V55*OFFSET(ReactionStoich!$E$5:$U$5,AR$2,0))*(TimeStep)*'Composition Moles'!$C45</f>
        <v>0</v>
      </c>
      <c r="AS33" s="32">
        <f ca="1">SUMPRODUCT(ReactionRateK1!$F55:$V55*OFFSET(ReactionStoich!$E$5:$U$5,AS$2,0))*(TimeStep)*'Composition Moles'!$C45</f>
        <v>-0.44257431148132281</v>
      </c>
      <c r="AT33" s="32">
        <f ca="1">SUMPRODUCT(ReactionRateK1!$F55:$V55*OFFSET(ReactionStoich!$E$5:$U$5,AT$2,0))*(TimeStep)*'Composition Moles'!$C45</f>
        <v>-0.44257431148132281</v>
      </c>
      <c r="AU33" s="32">
        <f ca="1">SUMPRODUCT(ReactionRateK1!$F55:$V55*OFFSET(ReactionStoich!$E$5:$U$5,AU$2,0))*(TimeStep)*'Composition Moles'!$C45</f>
        <v>-0.44257431148132281</v>
      </c>
      <c r="AV33" s="32">
        <f ca="1">SUMPRODUCT(ReactionRateK1!$F55:$V55*OFFSET(ReactionStoich!$E$5:$U$5,AV$2,0))*(TimeStep)*'Composition Moles'!$C45</f>
        <v>0</v>
      </c>
      <c r="AW33" s="32">
        <f ca="1">SUMPRODUCT(ReactionRateK1!$F55:$V55*OFFSET(ReactionStoich!$E$5:$U$5,AW$2,0))*(TimeStep)*'Composition Moles'!$C45</f>
        <v>0</v>
      </c>
      <c r="AX33" s="32">
        <f ca="1">SUMPRODUCT(ReactionRateK1!$F55:$V55*OFFSET(ReactionStoich!$E$5:$U$5,AX$2,0))*(TimeStep)*'Composition Moles'!$C45</f>
        <v>0</v>
      </c>
      <c r="AY33" s="32">
        <f ca="1">SUMPRODUCT(ReactionRateK1!$F55:$V55*OFFSET(ReactionStoich!$E$5:$U$5,AY$2,0))*(TimeStep)*'Composition Moles'!$C45</f>
        <v>0</v>
      </c>
      <c r="AZ33" s="32">
        <f ca="1">SUMPRODUCT(ReactionRateK1!$F55:$V55*OFFSET(ReactionStoich!$E$5:$U$5,AZ$2,0))*(TimeStep)*'Composition Moles'!$C45</f>
        <v>0</v>
      </c>
      <c r="BA33" s="32">
        <f ca="1">SUMPRODUCT(ReactionRateK1!$F55:$V55*OFFSET(ReactionStoich!$E$5:$U$5,BA$2,0))*(TimeStep)*'Composition Moles'!$C45</f>
        <v>0</v>
      </c>
      <c r="BB33" s="32">
        <f ca="1">SUMPRODUCT(ReactionRateK1!$F55:$V55*OFFSET(ReactionStoich!$E$5:$U$5,BB$2,0))*(TimeStep)*'Composition Moles'!$C45</f>
        <v>0</v>
      </c>
      <c r="BC33" s="32">
        <f ca="1">SUMPRODUCT(ReactionRateK1!$F55:$V55*OFFSET(ReactionStoich!$E$5:$U$5,BC$2,0))*(TimeStep)*'Composition Moles'!$C45</f>
        <v>0</v>
      </c>
      <c r="BD33" s="32">
        <f ca="1">SUMPRODUCT(ReactionRateK1!$F55:$V55*OFFSET(ReactionStoich!$E$5:$U$5,BD$2,0))*(TimeStep)*'Composition Moles'!$C45</f>
        <v>0</v>
      </c>
      <c r="BE33" s="32">
        <f ca="1">SUMPRODUCT(ReactionRateK1!$F55:$V55*OFFSET(ReactionStoich!$E$5:$U$5,BE$2,0))*(TimeStep)*'Composition Moles'!$C45</f>
        <v>0</v>
      </c>
      <c r="BF33" s="32">
        <f ca="1">SUMPRODUCT(ReactionRateK1!$F55:$V55*OFFSET(ReactionStoich!$E$5:$U$5,BF$2,0))*(TimeStep)*'Composition Moles'!$C45</f>
        <v>0</v>
      </c>
      <c r="BG33" s="32">
        <f ca="1">SUMPRODUCT(ReactionRateK1!$F55:$V55*OFFSET(ReactionStoich!$E$5:$U$5,BG$2,0))*(TimeStep)*'Composition Moles'!$C45</f>
        <v>0</v>
      </c>
      <c r="BH33" s="32">
        <f ca="1">SUMPRODUCT(ReactionRateK1!$F55:$V55*OFFSET(ReactionStoich!$E$5:$U$5,BH$2,0))*(TimeStep)*'Composition Moles'!$C45</f>
        <v>0</v>
      </c>
      <c r="BI33" s="32">
        <f ca="1">SUMPRODUCT(ReactionRateK1!$F55:$V55*OFFSET(ReactionStoich!$E$5:$U$5,BI$2,0))*(TimeStep)*'Composition Moles'!$C45</f>
        <v>0</v>
      </c>
      <c r="BJ33" s="32">
        <f ca="1">SUMPRODUCT(ReactionRateK1!$F55:$V55*OFFSET(ReactionStoich!$E$5:$U$5,BJ$2,0))*(TimeStep)*'Composition Moles'!$C45</f>
        <v>0</v>
      </c>
      <c r="BK33" s="32">
        <f ca="1">SUMPRODUCT(ReactionRateK1!$F55:$V55*OFFSET(ReactionStoich!$E$5:$U$5,BK$2,0))*(TimeStep)*'Composition Moles'!$C45</f>
        <v>0</v>
      </c>
      <c r="BL33" s="32">
        <f ca="1">SUMPRODUCT(ReactionRateK1!$F55:$V55*OFFSET(ReactionStoich!$E$5:$U$5,BL$2,0))*(TimeStep)*'Composition Moles'!$C45</f>
        <v>0</v>
      </c>
      <c r="BM33" s="32">
        <f ca="1">SUMPRODUCT(ReactionRateK1!$F55:$V55*OFFSET(ReactionStoich!$E$5:$U$5,BM$2,0))*(TimeStep)*'Composition Moles'!$C45</f>
        <v>0</v>
      </c>
      <c r="BN33" s="32">
        <f ca="1">SUMPRODUCT(ReactionRateK1!$F55:$V55*OFFSET(ReactionStoich!$E$5:$U$5,BN$2,0))*(TimeStep)*'Composition Moles'!$C45</f>
        <v>0</v>
      </c>
      <c r="BO33" s="32">
        <f ca="1">SUMPRODUCT(ReactionRateK1!$F55:$V55*OFFSET(ReactionStoich!$E$5:$U$5,BO$2,0))*(TimeStep)*'Composition Moles'!$C45</f>
        <v>0</v>
      </c>
      <c r="BP33" s="32">
        <f ca="1">SUMPRODUCT(ReactionRateK1!$F55:$V55*OFFSET(ReactionStoich!$E$5:$U$5,BP$2,0))*(TimeStep)*'Composition Moles'!$C45</f>
        <v>0</v>
      </c>
      <c r="BQ33" s="32">
        <f ca="1">SUMPRODUCT(ReactionRateK1!$F55:$V55*OFFSET(ReactionStoich!$E$5:$U$5,BQ$2,0))*(TimeStep)*'Composition Moles'!$C45</f>
        <v>0</v>
      </c>
      <c r="BR33" s="32">
        <f ca="1">SUMPRODUCT(ReactionRateK1!$F55:$V55*OFFSET(ReactionStoich!$E$5:$U$5,BR$2,0))*(TimeStep)*'Composition Moles'!$C45</f>
        <v>0</v>
      </c>
      <c r="BS33" s="32">
        <f ca="1">SUMPRODUCT(ReactionRateK1!$F55:$V55*OFFSET(ReactionStoich!$E$5:$U$5,BS$2,0))*(TimeStep)*'Composition Moles'!$C45</f>
        <v>0</v>
      </c>
      <c r="BT33" s="32">
        <f ca="1">SUMPRODUCT(ReactionRateK1!$F55:$V55*OFFSET(ReactionStoich!$E$5:$U$5,BT$2,0))*(TimeStep)*'Composition Moles'!$C45</f>
        <v>0</v>
      </c>
      <c r="BU33" s="32">
        <f ca="1">SUMPRODUCT(ReactionRateK1!$F55:$V55*OFFSET(ReactionStoich!$E$5:$U$5,BU$2,0))*(TimeStep)*'Composition Moles'!$C45</f>
        <v>0</v>
      </c>
      <c r="BV33" s="32">
        <f ca="1">SUMPRODUCT(ReactionRateK1!$F55:$V55*OFFSET(ReactionStoich!$E$5:$U$5,BV$2,0))*(TimeStep)*'Composition Moles'!$C45</f>
        <v>0</v>
      </c>
      <c r="BW33" s="32">
        <f ca="1">SUMPRODUCT(ReactionRateK1!$F55:$V55*OFFSET(ReactionStoich!$E$5:$U$5,BW$2,0))*(TimeStep)*'Composition Moles'!$C45</f>
        <v>0</v>
      </c>
    </row>
    <row r="34" spans="1:75">
      <c r="A34">
        <f>ReactionRateK1!A56</f>
        <v>1.2000000000000004</v>
      </c>
      <c r="B34" s="20">
        <f t="shared" ca="1" si="5"/>
        <v>-19458.634990021332</v>
      </c>
      <c r="C34" s="20">
        <f ca="1">'Composition Moles'!BZ46</f>
        <v>143766.94853311969</v>
      </c>
      <c r="D34" s="26">
        <f t="shared" ca="1" si="6"/>
        <v>-0.13534845935426273</v>
      </c>
      <c r="F34" s="32">
        <f ca="1">SUMPRODUCT(ReactionRateK1!$F56:$V56*OFFSET(ReactionStoich!$E$5:$U$5,F$2,0))*(TimeStep)*'Composition Moles'!$C46</f>
        <v>-0.7178043680460624</v>
      </c>
      <c r="G34" s="32">
        <f ca="1">SUMPRODUCT(ReactionRateK1!$F56:$V56*OFFSET(ReactionStoich!$E$5:$U$5,G$2,0))*(TimeStep)*'Composition Moles'!$C46</f>
        <v>0</v>
      </c>
      <c r="H34" s="32">
        <f ca="1">SUMPRODUCT(ReactionRateK1!$F56:$V56*OFFSET(ReactionStoich!$E$5:$U$5,H$2,0))*(TimeStep)*'Composition Moles'!$C46</f>
        <v>0.67870857552835329</v>
      </c>
      <c r="I34" s="32">
        <f ca="1">SUMPRODUCT(ReactionRateK1!$F56:$V56*OFFSET(ReactionStoich!$E$5:$U$5,I$2,0))*(TimeStep)*'Composition Moles'!$C46</f>
        <v>3.909579251770906E-2</v>
      </c>
      <c r="J34" s="32">
        <f ca="1">SUMPRODUCT(ReactionRateK1!$F56:$V56*OFFSET(ReactionStoich!$E$5:$U$5,J$2,0))*(TimeStep)*'Composition Moles'!$C46</f>
        <v>0</v>
      </c>
      <c r="K34" s="32">
        <f ca="1">SUMPRODUCT(ReactionRateK1!$F56:$V56*OFFSET(ReactionStoich!$E$5:$U$5,K$2,0))*(TimeStep)*'Composition Moles'!$C46</f>
        <v>0</v>
      </c>
      <c r="L34" s="32">
        <f ca="1">SUMPRODUCT(ReactionRateK1!$F56:$V56*OFFSET(ReactionStoich!$E$5:$U$5,L$2,0))*(TimeStep)*'Composition Moles'!$C46</f>
        <v>0</v>
      </c>
      <c r="M34" s="32">
        <f ca="1">SUMPRODUCT(ReactionRateK1!$F56:$V56*OFFSET(ReactionStoich!$E$5:$U$5,M$2,0))*(TimeStep)*'Composition Moles'!$C46</f>
        <v>0</v>
      </c>
      <c r="N34" s="32">
        <f ca="1">SUMPRODUCT(ReactionRateK1!$F56:$V56*OFFSET(ReactionStoich!$E$5:$U$5,N$2,0))*(TimeStep)*'Composition Moles'!$C46</f>
        <v>0</v>
      </c>
      <c r="O34" s="32">
        <f ca="1">SUMPRODUCT(ReactionRateK1!$F56:$V56*OFFSET(ReactionStoich!$E$5:$U$5,O$2,0))*(TimeStep)*'Composition Moles'!$C46</f>
        <v>0</v>
      </c>
      <c r="P34" s="32">
        <f ca="1">SUMPRODUCT(ReactionRateK1!$F56:$V56*OFFSET(ReactionStoich!$E$5:$U$5,P$2,0))*(TimeStep)*'Composition Moles'!$C46</f>
        <v>0</v>
      </c>
      <c r="Q34" s="32">
        <f ca="1">SUMPRODUCT(ReactionRateK1!$F56:$V56*OFFSET(ReactionStoich!$E$5:$U$5,Q$2,0))*(TimeStep)*'Composition Moles'!$C46</f>
        <v>0</v>
      </c>
      <c r="R34" s="32">
        <f ca="1">SUMPRODUCT(ReactionRateK1!$F56:$V56*OFFSET(ReactionStoich!$E$5:$U$5,R$2,0))*(TimeStep)*'Composition Moles'!$C46</f>
        <v>0</v>
      </c>
      <c r="S34" s="32">
        <f ca="1">SUMPRODUCT(ReactionRateK1!$F56:$V56*OFFSET(ReactionStoich!$E$5:$U$5,S$2,0))*(TimeStep)*'Composition Moles'!$C46</f>
        <v>3.280184972224089</v>
      </c>
      <c r="T34" s="32">
        <f ca="1">SUMPRODUCT(ReactionRateK1!$F56:$V56*OFFSET(ReactionStoich!$E$5:$U$5,T$2,0))*(TimeStep)*'Composition Moles'!$C46</f>
        <v>0</v>
      </c>
      <c r="U34" s="32">
        <f ca="1">SUMPRODUCT(ReactionRateK1!$F56:$V56*OFFSET(ReactionStoich!$E$5:$U$5,U$2,0))*(TimeStep)*'Composition Moles'!$C46</f>
        <v>0</v>
      </c>
      <c r="V34" s="32">
        <f ca="1">SUMPRODUCT(ReactionRateK1!$F56:$V56*OFFSET(ReactionStoich!$E$5:$U$5,V$2,0))*(TimeStep)*'Composition Moles'!$C46</f>
        <v>0</v>
      </c>
      <c r="W34" s="32">
        <f ca="1">SUMPRODUCT(ReactionRateK1!$F56:$V56*OFFSET(ReactionStoich!$E$5:$U$5,W$2,0))*(TimeStep)*'Composition Moles'!$C46</f>
        <v>0</v>
      </c>
      <c r="X34" s="32">
        <f ca="1">SUMPRODUCT(ReactionRateK1!$F56:$V56*OFFSET(ReactionStoich!$E$5:$U$5,X$2,0))*(TimeStep)*'Composition Moles'!$C46</f>
        <v>0</v>
      </c>
      <c r="Y34" s="32">
        <f ca="1">SUMPRODUCT(ReactionRateK1!$F56:$V56*OFFSET(ReactionStoich!$E$5:$U$5,Y$2,0))*(TimeStep)*'Composition Moles'!$C46</f>
        <v>-6.9407772851558871</v>
      </c>
      <c r="Z34" s="32">
        <f ca="1">SUMPRODUCT(ReactionRateK1!$F56:$V56*OFFSET(ReactionStoich!$E$5:$U$5,Z$2,0))*(TimeStep)*'Composition Moles'!$C46</f>
        <v>0</v>
      </c>
      <c r="AA34" s="32">
        <f ca="1">SUMPRODUCT(ReactionRateK1!$F56:$V56*OFFSET(ReactionStoich!$E$5:$U$5,AA$2,0))*(TimeStep)*'Composition Moles'!$C46</f>
        <v>0</v>
      </c>
      <c r="AB34" s="32">
        <f ca="1">SUMPRODUCT(ReactionRateK1!$F56:$V56*OFFSET(ReactionStoich!$E$5:$U$5,AB$2,0))*(TimeStep)*'Composition Moles'!$C46</f>
        <v>0</v>
      </c>
      <c r="AC34" s="32">
        <f ca="1">SUMPRODUCT(ReactionRateK1!$F56:$V56*OFFSET(ReactionStoich!$E$5:$U$5,AC$2,0))*(TimeStep)*'Composition Moles'!$C46</f>
        <v>0</v>
      </c>
      <c r="AD34" s="32">
        <f ca="1">SUMPRODUCT(ReactionRateK1!$F56:$V56*OFFSET(ReactionStoich!$E$5:$U$5,AD$2,0))*(TimeStep)*'Composition Moles'!$C46</f>
        <v>0</v>
      </c>
      <c r="AE34" s="32">
        <f ca="1">SUMPRODUCT(ReactionRateK1!$F56:$V56*OFFSET(ReactionStoich!$E$5:$U$5,AE$2,0))*(TimeStep)*'Composition Moles'!$C46</f>
        <v>0</v>
      </c>
      <c r="AF34" s="32">
        <f ca="1">SUMPRODUCT(ReactionRateK1!$F56:$V56*OFFSET(ReactionStoich!$E$5:$U$5,AF$2,0))*(TimeStep)*'Composition Moles'!$C46</f>
        <v>0</v>
      </c>
      <c r="AG34" s="32">
        <f ca="1">SUMPRODUCT(ReactionRateK1!$F56:$V56*OFFSET(ReactionStoich!$E$5:$U$5,AG$2,0))*(TimeStep)*'Composition Moles'!$C46</f>
        <v>4.4799691174785924E-2</v>
      </c>
      <c r="AH34" s="32">
        <f ca="1">SUMPRODUCT(ReactionRateK1!$F56:$V56*OFFSET(ReactionStoich!$E$5:$U$5,AH$2,0))*(TimeStep)*'Composition Moles'!$C46</f>
        <v>2.2624755442289359</v>
      </c>
      <c r="AI34" s="32">
        <f ca="1">SUMPRODUCT(ReactionRateK1!$F56:$V56*OFFSET(ReactionStoich!$E$5:$U$5,AI$2,0))*(TimeStep)*'Composition Moles'!$C46</f>
        <v>2.0182304665259303</v>
      </c>
      <c r="AJ34" s="32">
        <f ca="1">SUMPRODUCT(ReactionRateK1!$F56:$V56*OFFSET(ReactionStoich!$E$5:$U$5,AJ$2,0))*(TimeStep)*'Composition Moles'!$C46</f>
        <v>1.1901984803196861</v>
      </c>
      <c r="AK34" s="32">
        <f ca="1">SUMPRODUCT(ReactionRateK1!$F56:$V56*OFFSET(ReactionStoich!$E$5:$U$5,AK$2,0))*(TimeStep)*'Composition Moles'!$C46</f>
        <v>0</v>
      </c>
      <c r="AL34" s="32">
        <f ca="1">SUMPRODUCT(ReactionRateK1!$F56:$V56*OFFSET(ReactionStoich!$E$5:$U$5,AL$2,0))*(TimeStep)*'Composition Moles'!$C46</f>
        <v>0</v>
      </c>
      <c r="AM34" s="32">
        <f ca="1">SUMPRODUCT(ReactionRateK1!$F56:$V56*OFFSET(ReactionStoich!$E$5:$U$5,AM$2,0))*(TimeStep)*'Composition Moles'!$C46</f>
        <v>0</v>
      </c>
      <c r="AN34" s="32">
        <f ca="1">SUMPRODUCT(ReactionRateK1!$F56:$V56*OFFSET(ReactionStoich!$E$5:$U$5,AN$2,0))*(TimeStep)*'Composition Moles'!$C46</f>
        <v>0</v>
      </c>
      <c r="AO34" s="32">
        <f ca="1">SUMPRODUCT(ReactionRateK1!$F56:$V56*OFFSET(ReactionStoich!$E$5:$U$5,AO$2,0))*(TimeStep)*'Composition Moles'!$C46</f>
        <v>-3.909579251770906E-2</v>
      </c>
      <c r="AP34" s="32">
        <f ca="1">SUMPRODUCT(ReactionRateK1!$F56:$V56*OFFSET(ReactionStoich!$E$5:$U$5,AP$2,0))*(TimeStep)*'Composition Moles'!$C46</f>
        <v>-0.52055917530071771</v>
      </c>
      <c r="AQ34" s="32">
        <f ca="1">SUMPRODUCT(ReactionRateK1!$F56:$V56*OFFSET(ReactionStoich!$E$5:$U$5,AQ$2,0))*(TimeStep)*'Composition Moles'!$C46</f>
        <v>0</v>
      </c>
      <c r="AR34" s="32">
        <f ca="1">SUMPRODUCT(ReactionRateK1!$F56:$V56*OFFSET(ReactionStoich!$E$5:$U$5,AR$2,0))*(TimeStep)*'Composition Moles'!$C46</f>
        <v>0</v>
      </c>
      <c r="AS34" s="32">
        <f ca="1">SUMPRODUCT(ReactionRateK1!$F56:$V56*OFFSET(ReactionStoich!$E$5:$U$5,AS$2,0))*(TimeStep)*'Composition Moles'!$C46</f>
        <v>-0.43181896716637169</v>
      </c>
      <c r="AT34" s="32">
        <f ca="1">SUMPRODUCT(ReactionRateK1!$F56:$V56*OFFSET(ReactionStoich!$E$5:$U$5,AT$2,0))*(TimeStep)*'Composition Moles'!$C46</f>
        <v>-0.43181896716637169</v>
      </c>
      <c r="AU34" s="32">
        <f ca="1">SUMPRODUCT(ReactionRateK1!$F56:$V56*OFFSET(ReactionStoich!$E$5:$U$5,AU$2,0))*(TimeStep)*'Composition Moles'!$C46</f>
        <v>-0.43181896716637169</v>
      </c>
      <c r="AV34" s="32">
        <f ca="1">SUMPRODUCT(ReactionRateK1!$F56:$V56*OFFSET(ReactionStoich!$E$5:$U$5,AV$2,0))*(TimeStep)*'Composition Moles'!$C46</f>
        <v>0</v>
      </c>
      <c r="AW34" s="32">
        <f ca="1">SUMPRODUCT(ReactionRateK1!$F56:$V56*OFFSET(ReactionStoich!$E$5:$U$5,AW$2,0))*(TimeStep)*'Composition Moles'!$C46</f>
        <v>0</v>
      </c>
      <c r="AX34" s="32">
        <f ca="1">SUMPRODUCT(ReactionRateK1!$F56:$V56*OFFSET(ReactionStoich!$E$5:$U$5,AX$2,0))*(TimeStep)*'Composition Moles'!$C46</f>
        <v>0</v>
      </c>
      <c r="AY34" s="32">
        <f ca="1">SUMPRODUCT(ReactionRateK1!$F56:$V56*OFFSET(ReactionStoich!$E$5:$U$5,AY$2,0))*(TimeStep)*'Composition Moles'!$C46</f>
        <v>0</v>
      </c>
      <c r="AZ34" s="32">
        <f ca="1">SUMPRODUCT(ReactionRateK1!$F56:$V56*OFFSET(ReactionStoich!$E$5:$U$5,AZ$2,0))*(TimeStep)*'Composition Moles'!$C46</f>
        <v>0</v>
      </c>
      <c r="BA34" s="32">
        <f ca="1">SUMPRODUCT(ReactionRateK1!$F56:$V56*OFFSET(ReactionStoich!$E$5:$U$5,BA$2,0))*(TimeStep)*'Composition Moles'!$C46</f>
        <v>0</v>
      </c>
      <c r="BB34" s="32">
        <f ca="1">SUMPRODUCT(ReactionRateK1!$F56:$V56*OFFSET(ReactionStoich!$E$5:$U$5,BB$2,0))*(TimeStep)*'Composition Moles'!$C46</f>
        <v>0</v>
      </c>
      <c r="BC34" s="32">
        <f ca="1">SUMPRODUCT(ReactionRateK1!$F56:$V56*OFFSET(ReactionStoich!$E$5:$U$5,BC$2,0))*(TimeStep)*'Composition Moles'!$C46</f>
        <v>0</v>
      </c>
      <c r="BD34" s="32">
        <f ca="1">SUMPRODUCT(ReactionRateK1!$F56:$V56*OFFSET(ReactionStoich!$E$5:$U$5,BD$2,0))*(TimeStep)*'Composition Moles'!$C46</f>
        <v>0</v>
      </c>
      <c r="BE34" s="32">
        <f ca="1">SUMPRODUCT(ReactionRateK1!$F56:$V56*OFFSET(ReactionStoich!$E$5:$U$5,BE$2,0))*(TimeStep)*'Composition Moles'!$C46</f>
        <v>0</v>
      </c>
      <c r="BF34" s="32">
        <f ca="1">SUMPRODUCT(ReactionRateK1!$F56:$V56*OFFSET(ReactionStoich!$E$5:$U$5,BF$2,0))*(TimeStep)*'Composition Moles'!$C46</f>
        <v>0</v>
      </c>
      <c r="BG34" s="32">
        <f ca="1">SUMPRODUCT(ReactionRateK1!$F56:$V56*OFFSET(ReactionStoich!$E$5:$U$5,BG$2,0))*(TimeStep)*'Composition Moles'!$C46</f>
        <v>0</v>
      </c>
      <c r="BH34" s="32">
        <f ca="1">SUMPRODUCT(ReactionRateK1!$F56:$V56*OFFSET(ReactionStoich!$E$5:$U$5,BH$2,0))*(TimeStep)*'Composition Moles'!$C46</f>
        <v>0</v>
      </c>
      <c r="BI34" s="32">
        <f ca="1">SUMPRODUCT(ReactionRateK1!$F56:$V56*OFFSET(ReactionStoich!$E$5:$U$5,BI$2,0))*(TimeStep)*'Composition Moles'!$C46</f>
        <v>0</v>
      </c>
      <c r="BJ34" s="32">
        <f ca="1">SUMPRODUCT(ReactionRateK1!$F56:$V56*OFFSET(ReactionStoich!$E$5:$U$5,BJ$2,0))*(TimeStep)*'Composition Moles'!$C46</f>
        <v>0</v>
      </c>
      <c r="BK34" s="32">
        <f ca="1">SUMPRODUCT(ReactionRateK1!$F56:$V56*OFFSET(ReactionStoich!$E$5:$U$5,BK$2,0))*(TimeStep)*'Composition Moles'!$C46</f>
        <v>0</v>
      </c>
      <c r="BL34" s="32">
        <f ca="1">SUMPRODUCT(ReactionRateK1!$F56:$V56*OFFSET(ReactionStoich!$E$5:$U$5,BL$2,0))*(TimeStep)*'Composition Moles'!$C46</f>
        <v>0</v>
      </c>
      <c r="BM34" s="32">
        <f ca="1">SUMPRODUCT(ReactionRateK1!$F56:$V56*OFFSET(ReactionStoich!$E$5:$U$5,BM$2,0))*(TimeStep)*'Composition Moles'!$C46</f>
        <v>0</v>
      </c>
      <c r="BN34" s="32">
        <f ca="1">SUMPRODUCT(ReactionRateK1!$F56:$V56*OFFSET(ReactionStoich!$E$5:$U$5,BN$2,0))*(TimeStep)*'Composition Moles'!$C46</f>
        <v>0</v>
      </c>
      <c r="BO34" s="32">
        <f ca="1">SUMPRODUCT(ReactionRateK1!$F56:$V56*OFFSET(ReactionStoich!$E$5:$U$5,BO$2,0))*(TimeStep)*'Composition Moles'!$C46</f>
        <v>0</v>
      </c>
      <c r="BP34" s="32">
        <f ca="1">SUMPRODUCT(ReactionRateK1!$F56:$V56*OFFSET(ReactionStoich!$E$5:$U$5,BP$2,0))*(TimeStep)*'Composition Moles'!$C46</f>
        <v>0</v>
      </c>
      <c r="BQ34" s="32">
        <f ca="1">SUMPRODUCT(ReactionRateK1!$F56:$V56*OFFSET(ReactionStoich!$E$5:$U$5,BQ$2,0))*(TimeStep)*'Composition Moles'!$C46</f>
        <v>0</v>
      </c>
      <c r="BR34" s="32">
        <f ca="1">SUMPRODUCT(ReactionRateK1!$F56:$V56*OFFSET(ReactionStoich!$E$5:$U$5,BR$2,0))*(TimeStep)*'Composition Moles'!$C46</f>
        <v>0</v>
      </c>
      <c r="BS34" s="32">
        <f ca="1">SUMPRODUCT(ReactionRateK1!$F56:$V56*OFFSET(ReactionStoich!$E$5:$U$5,BS$2,0))*(TimeStep)*'Composition Moles'!$C46</f>
        <v>0</v>
      </c>
      <c r="BT34" s="32">
        <f ca="1">SUMPRODUCT(ReactionRateK1!$F56:$V56*OFFSET(ReactionStoich!$E$5:$U$5,BT$2,0))*(TimeStep)*'Composition Moles'!$C46</f>
        <v>0</v>
      </c>
      <c r="BU34" s="32">
        <f ca="1">SUMPRODUCT(ReactionRateK1!$F56:$V56*OFFSET(ReactionStoich!$E$5:$U$5,BU$2,0))*(TimeStep)*'Composition Moles'!$C46</f>
        <v>0</v>
      </c>
      <c r="BV34" s="32">
        <f ca="1">SUMPRODUCT(ReactionRateK1!$F56:$V56*OFFSET(ReactionStoich!$E$5:$U$5,BV$2,0))*(TimeStep)*'Composition Moles'!$C46</f>
        <v>0</v>
      </c>
      <c r="BW34" s="32">
        <f ca="1">SUMPRODUCT(ReactionRateK1!$F56:$V56*OFFSET(ReactionStoich!$E$5:$U$5,BW$2,0))*(TimeStep)*'Composition Moles'!$C46</f>
        <v>0</v>
      </c>
    </row>
    <row r="35" spans="1:75">
      <c r="A35">
        <f>ReactionRateK1!A57</f>
        <v>1.2500000000000004</v>
      </c>
      <c r="B35" s="20">
        <f t="shared" ca="1" si="5"/>
        <v>-18458.377803643209</v>
      </c>
      <c r="C35" s="20">
        <f ca="1">'Composition Moles'!BZ47</f>
        <v>143781.28335794591</v>
      </c>
      <c r="D35" s="26">
        <f t="shared" ca="1" si="6"/>
        <v>-0.12837816837182325</v>
      </c>
      <c r="F35" s="32">
        <f ca="1">SUMPRODUCT(ReactionRateK1!$F57:$V57*OFFSET(ReactionStoich!$E$5:$U$5,F$2,0))*(TimeStep)*'Composition Moles'!$C47</f>
        <v>-0.67316578232021873</v>
      </c>
      <c r="G35" s="32">
        <f ca="1">SUMPRODUCT(ReactionRateK1!$F57:$V57*OFFSET(ReactionStoich!$E$5:$U$5,G$2,0))*(TimeStep)*'Composition Moles'!$C47</f>
        <v>0</v>
      </c>
      <c r="H35" s="32">
        <f ca="1">SUMPRODUCT(ReactionRateK1!$F57:$V57*OFFSET(ReactionStoich!$E$5:$U$5,H$2,0))*(TimeStep)*'Composition Moles'!$C47</f>
        <v>0.63826408401782897</v>
      </c>
      <c r="I35" s="32">
        <f ca="1">SUMPRODUCT(ReactionRateK1!$F57:$V57*OFFSET(ReactionStoich!$E$5:$U$5,I$2,0))*(TimeStep)*'Composition Moles'!$C47</f>
        <v>3.4901698302389816E-2</v>
      </c>
      <c r="J35" s="32">
        <f ca="1">SUMPRODUCT(ReactionRateK1!$F57:$V57*OFFSET(ReactionStoich!$E$5:$U$5,J$2,0))*(TimeStep)*'Composition Moles'!$C47</f>
        <v>0</v>
      </c>
      <c r="K35" s="32">
        <f ca="1">SUMPRODUCT(ReactionRateK1!$F57:$V57*OFFSET(ReactionStoich!$E$5:$U$5,K$2,0))*(TimeStep)*'Composition Moles'!$C47</f>
        <v>0</v>
      </c>
      <c r="L35" s="32">
        <f ca="1">SUMPRODUCT(ReactionRateK1!$F57:$V57*OFFSET(ReactionStoich!$E$5:$U$5,L$2,0))*(TimeStep)*'Composition Moles'!$C47</f>
        <v>0</v>
      </c>
      <c r="M35" s="32">
        <f ca="1">SUMPRODUCT(ReactionRateK1!$F57:$V57*OFFSET(ReactionStoich!$E$5:$U$5,M$2,0))*(TimeStep)*'Composition Moles'!$C47</f>
        <v>0</v>
      </c>
      <c r="N35" s="32">
        <f ca="1">SUMPRODUCT(ReactionRateK1!$F57:$V57*OFFSET(ReactionStoich!$E$5:$U$5,N$2,0))*(TimeStep)*'Composition Moles'!$C47</f>
        <v>0</v>
      </c>
      <c r="O35" s="32">
        <f ca="1">SUMPRODUCT(ReactionRateK1!$F57:$V57*OFFSET(ReactionStoich!$E$5:$U$5,O$2,0))*(TimeStep)*'Composition Moles'!$C47</f>
        <v>0</v>
      </c>
      <c r="P35" s="32">
        <f ca="1">SUMPRODUCT(ReactionRateK1!$F57:$V57*OFFSET(ReactionStoich!$E$5:$U$5,P$2,0))*(TimeStep)*'Composition Moles'!$C47</f>
        <v>0</v>
      </c>
      <c r="Q35" s="32">
        <f ca="1">SUMPRODUCT(ReactionRateK1!$F57:$V57*OFFSET(ReactionStoich!$E$5:$U$5,Q$2,0))*(TimeStep)*'Composition Moles'!$C47</f>
        <v>0</v>
      </c>
      <c r="R35" s="32">
        <f ca="1">SUMPRODUCT(ReactionRateK1!$F57:$V57*OFFSET(ReactionStoich!$E$5:$U$5,R$2,0))*(TimeStep)*'Composition Moles'!$C47</f>
        <v>0</v>
      </c>
      <c r="S35" s="32">
        <f ca="1">SUMPRODUCT(ReactionRateK1!$F57:$V57*OFFSET(ReactionStoich!$E$5:$U$5,S$2,0))*(TimeStep)*'Composition Moles'!$C47</f>
        <v>3.1844824642222318</v>
      </c>
      <c r="T35" s="32">
        <f ca="1">SUMPRODUCT(ReactionRateK1!$F57:$V57*OFFSET(ReactionStoich!$E$5:$U$5,T$2,0))*(TimeStep)*'Composition Moles'!$C47</f>
        <v>0</v>
      </c>
      <c r="U35" s="32">
        <f ca="1">SUMPRODUCT(ReactionRateK1!$F57:$V57*OFFSET(ReactionStoich!$E$5:$U$5,U$2,0))*(TimeStep)*'Composition Moles'!$C47</f>
        <v>0</v>
      </c>
      <c r="V35" s="32">
        <f ca="1">SUMPRODUCT(ReactionRateK1!$F57:$V57*OFFSET(ReactionStoich!$E$5:$U$5,V$2,0))*(TimeStep)*'Composition Moles'!$C47</f>
        <v>0</v>
      </c>
      <c r="W35" s="32">
        <f ca="1">SUMPRODUCT(ReactionRateK1!$F57:$V57*OFFSET(ReactionStoich!$E$5:$U$5,W$2,0))*(TimeStep)*'Composition Moles'!$C47</f>
        <v>0</v>
      </c>
      <c r="X35" s="32">
        <f ca="1">SUMPRODUCT(ReactionRateK1!$F57:$V57*OFFSET(ReactionStoich!$E$5:$U$5,X$2,0))*(TimeStep)*'Composition Moles'!$C47</f>
        <v>0</v>
      </c>
      <c r="Y35" s="32">
        <f ca="1">SUMPRODUCT(ReactionRateK1!$F57:$V57*OFFSET(ReactionStoich!$E$5:$U$5,Y$2,0))*(TimeStep)*'Composition Moles'!$C47</f>
        <v>-6.7849188242194005</v>
      </c>
      <c r="Z35" s="32">
        <f ca="1">SUMPRODUCT(ReactionRateK1!$F57:$V57*OFFSET(ReactionStoich!$E$5:$U$5,Z$2,0))*(TimeStep)*'Composition Moles'!$C47</f>
        <v>0</v>
      </c>
      <c r="AA35" s="32">
        <f ca="1">SUMPRODUCT(ReactionRateK1!$F57:$V57*OFFSET(ReactionStoich!$E$5:$U$5,AA$2,0))*(TimeStep)*'Composition Moles'!$C47</f>
        <v>0</v>
      </c>
      <c r="AB35" s="32">
        <f ca="1">SUMPRODUCT(ReactionRateK1!$F57:$V57*OFFSET(ReactionStoich!$E$5:$U$5,AB$2,0))*(TimeStep)*'Composition Moles'!$C47</f>
        <v>0</v>
      </c>
      <c r="AC35" s="32">
        <f ca="1">SUMPRODUCT(ReactionRateK1!$F57:$V57*OFFSET(ReactionStoich!$E$5:$U$5,AC$2,0))*(TimeStep)*'Composition Moles'!$C47</f>
        <v>0</v>
      </c>
      <c r="AD35" s="32">
        <f ca="1">SUMPRODUCT(ReactionRateK1!$F57:$V57*OFFSET(ReactionStoich!$E$5:$U$5,AD$2,0))*(TimeStep)*'Composition Moles'!$C47</f>
        <v>0</v>
      </c>
      <c r="AE35" s="32">
        <f ca="1">SUMPRODUCT(ReactionRateK1!$F57:$V57*OFFSET(ReactionStoich!$E$5:$U$5,AE$2,0))*(TimeStep)*'Composition Moles'!$C47</f>
        <v>0</v>
      </c>
      <c r="AF35" s="32">
        <f ca="1">SUMPRODUCT(ReactionRateK1!$F57:$V57*OFFSET(ReactionStoich!$E$5:$U$5,AF$2,0))*(TimeStep)*'Composition Moles'!$C47</f>
        <v>0</v>
      </c>
      <c r="AG35" s="32">
        <f ca="1">SUMPRODUCT(ReactionRateK1!$F57:$V57*OFFSET(ReactionStoich!$E$5:$U$5,AG$2,0))*(TimeStep)*'Composition Moles'!$C47</f>
        <v>3.2856921819108806E-2</v>
      </c>
      <c r="AH35" s="32">
        <f ca="1">SUMPRODUCT(ReactionRateK1!$F57:$V57*OFFSET(ReactionStoich!$E$5:$U$5,AH$2,0))*(TimeStep)*'Composition Moles'!$C47</f>
        <v>2.1563275927083789</v>
      </c>
      <c r="AI35" s="32">
        <f ca="1">SUMPRODUCT(ReactionRateK1!$F57:$V57*OFFSET(ReactionStoich!$E$5:$U$5,AI$2,0))*(TimeStep)*'Composition Moles'!$C47</f>
        <v>2.0383701320044789</v>
      </c>
      <c r="AJ35" s="32">
        <f ca="1">SUMPRODUCT(ReactionRateK1!$F57:$V57*OFFSET(ReactionStoich!$E$5:$U$5,AJ$2,0))*(TimeStep)*'Composition Moles'!$C47</f>
        <v>1.1700688721829671</v>
      </c>
      <c r="AK35" s="32">
        <f ca="1">SUMPRODUCT(ReactionRateK1!$F57:$V57*OFFSET(ReactionStoich!$E$5:$U$5,AK$2,0))*(TimeStep)*'Composition Moles'!$C47</f>
        <v>0</v>
      </c>
      <c r="AL35" s="32">
        <f ca="1">SUMPRODUCT(ReactionRateK1!$F57:$V57*OFFSET(ReactionStoich!$E$5:$U$5,AL$2,0))*(TimeStep)*'Composition Moles'!$C47</f>
        <v>0</v>
      </c>
      <c r="AM35" s="32">
        <f ca="1">SUMPRODUCT(ReactionRateK1!$F57:$V57*OFFSET(ReactionStoich!$E$5:$U$5,AM$2,0))*(TimeStep)*'Composition Moles'!$C47</f>
        <v>0</v>
      </c>
      <c r="AN35" s="32">
        <f ca="1">SUMPRODUCT(ReactionRateK1!$F57:$V57*OFFSET(ReactionStoich!$E$5:$U$5,AN$2,0))*(TimeStep)*'Composition Moles'!$C47</f>
        <v>0</v>
      </c>
      <c r="AO35" s="32">
        <f ca="1">SUMPRODUCT(ReactionRateK1!$F57:$V57*OFFSET(ReactionStoich!$E$5:$U$5,AO$2,0))*(TimeStep)*'Composition Moles'!$C47</f>
        <v>-3.4901698302389816E-2</v>
      </c>
      <c r="AP35" s="32">
        <f ca="1">SUMPRODUCT(ReactionRateK1!$F57:$V57*OFFSET(ReactionStoich!$E$5:$U$5,AP$2,0))*(TimeStep)*'Composition Moles'!$C47</f>
        <v>-0.49802407865824799</v>
      </c>
      <c r="AQ35" s="32">
        <f ca="1">SUMPRODUCT(ReactionRateK1!$F57:$V57*OFFSET(ReactionStoich!$E$5:$U$5,AQ$2,0))*(TimeStep)*'Composition Moles'!$C47</f>
        <v>0</v>
      </c>
      <c r="AR35" s="32">
        <f ca="1">SUMPRODUCT(ReactionRateK1!$F57:$V57*OFFSET(ReactionStoich!$E$5:$U$5,AR$2,0))*(TimeStep)*'Composition Moles'!$C47</f>
        <v>0</v>
      </c>
      <c r="AS35" s="32">
        <f ca="1">SUMPRODUCT(ReactionRateK1!$F57:$V57*OFFSET(ReactionStoich!$E$5:$U$5,AS$2,0))*(TimeStep)*'Composition Moles'!$C47</f>
        <v>-0.42142046058570909</v>
      </c>
      <c r="AT35" s="32">
        <f ca="1">SUMPRODUCT(ReactionRateK1!$F57:$V57*OFFSET(ReactionStoich!$E$5:$U$5,AT$2,0))*(TimeStep)*'Composition Moles'!$C47</f>
        <v>-0.42142046058570909</v>
      </c>
      <c r="AU35" s="32">
        <f ca="1">SUMPRODUCT(ReactionRateK1!$F57:$V57*OFFSET(ReactionStoich!$E$5:$U$5,AU$2,0))*(TimeStep)*'Composition Moles'!$C47</f>
        <v>-0.42142046058570909</v>
      </c>
      <c r="AV35" s="32">
        <f ca="1">SUMPRODUCT(ReactionRateK1!$F57:$V57*OFFSET(ReactionStoich!$E$5:$U$5,AV$2,0))*(TimeStep)*'Composition Moles'!$C47</f>
        <v>0</v>
      </c>
      <c r="AW35" s="32">
        <f ca="1">SUMPRODUCT(ReactionRateK1!$F57:$V57*OFFSET(ReactionStoich!$E$5:$U$5,AW$2,0))*(TimeStep)*'Composition Moles'!$C47</f>
        <v>0</v>
      </c>
      <c r="AX35" s="32">
        <f ca="1">SUMPRODUCT(ReactionRateK1!$F57:$V57*OFFSET(ReactionStoich!$E$5:$U$5,AX$2,0))*(TimeStep)*'Composition Moles'!$C47</f>
        <v>0</v>
      </c>
      <c r="AY35" s="32">
        <f ca="1">SUMPRODUCT(ReactionRateK1!$F57:$V57*OFFSET(ReactionStoich!$E$5:$U$5,AY$2,0))*(TimeStep)*'Composition Moles'!$C47</f>
        <v>0</v>
      </c>
      <c r="AZ35" s="32">
        <f ca="1">SUMPRODUCT(ReactionRateK1!$F57:$V57*OFFSET(ReactionStoich!$E$5:$U$5,AZ$2,0))*(TimeStep)*'Composition Moles'!$C47</f>
        <v>0</v>
      </c>
      <c r="BA35" s="32">
        <f ca="1">SUMPRODUCT(ReactionRateK1!$F57:$V57*OFFSET(ReactionStoich!$E$5:$U$5,BA$2,0))*(TimeStep)*'Composition Moles'!$C47</f>
        <v>0</v>
      </c>
      <c r="BB35" s="32">
        <f ca="1">SUMPRODUCT(ReactionRateK1!$F57:$V57*OFFSET(ReactionStoich!$E$5:$U$5,BB$2,0))*(TimeStep)*'Composition Moles'!$C47</f>
        <v>0</v>
      </c>
      <c r="BC35" s="32">
        <f ca="1">SUMPRODUCT(ReactionRateK1!$F57:$V57*OFFSET(ReactionStoich!$E$5:$U$5,BC$2,0))*(TimeStep)*'Composition Moles'!$C47</f>
        <v>0</v>
      </c>
      <c r="BD35" s="32">
        <f ca="1">SUMPRODUCT(ReactionRateK1!$F57:$V57*OFFSET(ReactionStoich!$E$5:$U$5,BD$2,0))*(TimeStep)*'Composition Moles'!$C47</f>
        <v>0</v>
      </c>
      <c r="BE35" s="32">
        <f ca="1">SUMPRODUCT(ReactionRateK1!$F57:$V57*OFFSET(ReactionStoich!$E$5:$U$5,BE$2,0))*(TimeStep)*'Composition Moles'!$C47</f>
        <v>0</v>
      </c>
      <c r="BF35" s="32">
        <f ca="1">SUMPRODUCT(ReactionRateK1!$F57:$V57*OFFSET(ReactionStoich!$E$5:$U$5,BF$2,0))*(TimeStep)*'Composition Moles'!$C47</f>
        <v>0</v>
      </c>
      <c r="BG35" s="32">
        <f ca="1">SUMPRODUCT(ReactionRateK1!$F57:$V57*OFFSET(ReactionStoich!$E$5:$U$5,BG$2,0))*(TimeStep)*'Composition Moles'!$C47</f>
        <v>0</v>
      </c>
      <c r="BH35" s="32">
        <f ca="1">SUMPRODUCT(ReactionRateK1!$F57:$V57*OFFSET(ReactionStoich!$E$5:$U$5,BH$2,0))*(TimeStep)*'Composition Moles'!$C47</f>
        <v>0</v>
      </c>
      <c r="BI35" s="32">
        <f ca="1">SUMPRODUCT(ReactionRateK1!$F57:$V57*OFFSET(ReactionStoich!$E$5:$U$5,BI$2,0))*(TimeStep)*'Composition Moles'!$C47</f>
        <v>0</v>
      </c>
      <c r="BJ35" s="32">
        <f ca="1">SUMPRODUCT(ReactionRateK1!$F57:$V57*OFFSET(ReactionStoich!$E$5:$U$5,BJ$2,0))*(TimeStep)*'Composition Moles'!$C47</f>
        <v>0</v>
      </c>
      <c r="BK35" s="32">
        <f ca="1">SUMPRODUCT(ReactionRateK1!$F57:$V57*OFFSET(ReactionStoich!$E$5:$U$5,BK$2,0))*(TimeStep)*'Composition Moles'!$C47</f>
        <v>0</v>
      </c>
      <c r="BL35" s="32">
        <f ca="1">SUMPRODUCT(ReactionRateK1!$F57:$V57*OFFSET(ReactionStoich!$E$5:$U$5,BL$2,0))*(TimeStep)*'Composition Moles'!$C47</f>
        <v>0</v>
      </c>
      <c r="BM35" s="32">
        <f ca="1">SUMPRODUCT(ReactionRateK1!$F57:$V57*OFFSET(ReactionStoich!$E$5:$U$5,BM$2,0))*(TimeStep)*'Composition Moles'!$C47</f>
        <v>0</v>
      </c>
      <c r="BN35" s="32">
        <f ca="1">SUMPRODUCT(ReactionRateK1!$F57:$V57*OFFSET(ReactionStoich!$E$5:$U$5,BN$2,0))*(TimeStep)*'Composition Moles'!$C47</f>
        <v>0</v>
      </c>
      <c r="BO35" s="32">
        <f ca="1">SUMPRODUCT(ReactionRateK1!$F57:$V57*OFFSET(ReactionStoich!$E$5:$U$5,BO$2,0))*(TimeStep)*'Composition Moles'!$C47</f>
        <v>0</v>
      </c>
      <c r="BP35" s="32">
        <f ca="1">SUMPRODUCT(ReactionRateK1!$F57:$V57*OFFSET(ReactionStoich!$E$5:$U$5,BP$2,0))*(TimeStep)*'Composition Moles'!$C47</f>
        <v>0</v>
      </c>
      <c r="BQ35" s="32">
        <f ca="1">SUMPRODUCT(ReactionRateK1!$F57:$V57*OFFSET(ReactionStoich!$E$5:$U$5,BQ$2,0))*(TimeStep)*'Composition Moles'!$C47</f>
        <v>0</v>
      </c>
      <c r="BR35" s="32">
        <f ca="1">SUMPRODUCT(ReactionRateK1!$F57:$V57*OFFSET(ReactionStoich!$E$5:$U$5,BR$2,0))*(TimeStep)*'Composition Moles'!$C47</f>
        <v>0</v>
      </c>
      <c r="BS35" s="32">
        <f ca="1">SUMPRODUCT(ReactionRateK1!$F57:$V57*OFFSET(ReactionStoich!$E$5:$U$5,BS$2,0))*(TimeStep)*'Composition Moles'!$C47</f>
        <v>0</v>
      </c>
      <c r="BT35" s="32">
        <f ca="1">SUMPRODUCT(ReactionRateK1!$F57:$V57*OFFSET(ReactionStoich!$E$5:$U$5,BT$2,0))*(TimeStep)*'Composition Moles'!$C47</f>
        <v>0</v>
      </c>
      <c r="BU35" s="32">
        <f ca="1">SUMPRODUCT(ReactionRateK1!$F57:$V57*OFFSET(ReactionStoich!$E$5:$U$5,BU$2,0))*(TimeStep)*'Composition Moles'!$C47</f>
        <v>0</v>
      </c>
      <c r="BV35" s="32">
        <f ca="1">SUMPRODUCT(ReactionRateK1!$F57:$V57*OFFSET(ReactionStoich!$E$5:$U$5,BV$2,0))*(TimeStep)*'Composition Moles'!$C47</f>
        <v>0</v>
      </c>
      <c r="BW35" s="32">
        <f ca="1">SUMPRODUCT(ReactionRateK1!$F57:$V57*OFFSET(ReactionStoich!$E$5:$U$5,BW$2,0))*(TimeStep)*'Composition Moles'!$C47</f>
        <v>0</v>
      </c>
    </row>
    <row r="36" spans="1:75">
      <c r="A36">
        <f>ReactionRateK1!A58</f>
        <v>1.3000000000000005</v>
      </c>
      <c r="B36" s="20">
        <f t="shared" ca="1" si="5"/>
        <v>-17490.393703224174</v>
      </c>
      <c r="C36" s="20">
        <f ca="1">'Composition Moles'!BZ48</f>
        <v>143795.77613548655</v>
      </c>
      <c r="D36" s="26">
        <f t="shared" ca="1" si="6"/>
        <v>-0.12163357070199657</v>
      </c>
      <c r="F36" s="32">
        <f ca="1">SUMPRODUCT(ReactionRateK1!$F58:$V58*OFFSET(ReactionStoich!$E$5:$U$5,F$2,0))*(TimeStep)*'Composition Moles'!$C48</f>
        <v>-0.63125707602927761</v>
      </c>
      <c r="G36" s="32">
        <f ca="1">SUMPRODUCT(ReactionRateK1!$F58:$V58*OFFSET(ReactionStoich!$E$5:$U$5,G$2,0))*(TimeStep)*'Composition Moles'!$C48</f>
        <v>0</v>
      </c>
      <c r="H36" s="32">
        <f ca="1">SUMPRODUCT(ReactionRateK1!$F58:$V58*OFFSET(ReactionStoich!$E$5:$U$5,H$2,0))*(TimeStep)*'Composition Moles'!$C48</f>
        <v>0.60006658868468832</v>
      </c>
      <c r="I36" s="32">
        <f ca="1">SUMPRODUCT(ReactionRateK1!$F58:$V58*OFFSET(ReactionStoich!$E$5:$U$5,I$2,0))*(TimeStep)*'Composition Moles'!$C48</f>
        <v>3.1190487344589273E-2</v>
      </c>
      <c r="J36" s="32">
        <f ca="1">SUMPRODUCT(ReactionRateK1!$F58:$V58*OFFSET(ReactionStoich!$E$5:$U$5,J$2,0))*(TimeStep)*'Composition Moles'!$C48</f>
        <v>0</v>
      </c>
      <c r="K36" s="32">
        <f ca="1">SUMPRODUCT(ReactionRateK1!$F58:$V58*OFFSET(ReactionStoich!$E$5:$U$5,K$2,0))*(TimeStep)*'Composition Moles'!$C48</f>
        <v>0</v>
      </c>
      <c r="L36" s="32">
        <f ca="1">SUMPRODUCT(ReactionRateK1!$F58:$V58*OFFSET(ReactionStoich!$E$5:$U$5,L$2,0))*(TimeStep)*'Composition Moles'!$C48</f>
        <v>0</v>
      </c>
      <c r="M36" s="32">
        <f ca="1">SUMPRODUCT(ReactionRateK1!$F58:$V58*OFFSET(ReactionStoich!$E$5:$U$5,M$2,0))*(TimeStep)*'Composition Moles'!$C48</f>
        <v>0</v>
      </c>
      <c r="N36" s="32">
        <f ca="1">SUMPRODUCT(ReactionRateK1!$F58:$V58*OFFSET(ReactionStoich!$E$5:$U$5,N$2,0))*(TimeStep)*'Composition Moles'!$C48</f>
        <v>0</v>
      </c>
      <c r="O36" s="32">
        <f ca="1">SUMPRODUCT(ReactionRateK1!$F58:$V58*OFFSET(ReactionStoich!$E$5:$U$5,O$2,0))*(TimeStep)*'Composition Moles'!$C48</f>
        <v>0</v>
      </c>
      <c r="P36" s="32">
        <f ca="1">SUMPRODUCT(ReactionRateK1!$F58:$V58*OFFSET(ReactionStoich!$E$5:$U$5,P$2,0))*(TimeStep)*'Composition Moles'!$C48</f>
        <v>0</v>
      </c>
      <c r="Q36" s="32">
        <f ca="1">SUMPRODUCT(ReactionRateK1!$F58:$V58*OFFSET(ReactionStoich!$E$5:$U$5,Q$2,0))*(TimeStep)*'Composition Moles'!$C48</f>
        <v>0</v>
      </c>
      <c r="R36" s="32">
        <f ca="1">SUMPRODUCT(ReactionRateK1!$F58:$V58*OFFSET(ReactionStoich!$E$5:$U$5,R$2,0))*(TimeStep)*'Composition Moles'!$C48</f>
        <v>0</v>
      </c>
      <c r="S36" s="32">
        <f ca="1">SUMPRODUCT(ReactionRateK1!$F58:$V58*OFFSET(ReactionStoich!$E$5:$U$5,S$2,0))*(TimeStep)*'Composition Moles'!$C48</f>
        <v>3.0958235216158698</v>
      </c>
      <c r="T36" s="32">
        <f ca="1">SUMPRODUCT(ReactionRateK1!$F58:$V58*OFFSET(ReactionStoich!$E$5:$U$5,T$2,0))*(TimeStep)*'Composition Moles'!$C48</f>
        <v>0</v>
      </c>
      <c r="U36" s="32">
        <f ca="1">SUMPRODUCT(ReactionRateK1!$F58:$V58*OFFSET(ReactionStoich!$E$5:$U$5,U$2,0))*(TimeStep)*'Composition Moles'!$C48</f>
        <v>0</v>
      </c>
      <c r="V36" s="32">
        <f ca="1">SUMPRODUCT(ReactionRateK1!$F58:$V58*OFFSET(ReactionStoich!$E$5:$U$5,V$2,0))*(TimeStep)*'Composition Moles'!$C48</f>
        <v>0</v>
      </c>
      <c r="W36" s="32">
        <f ca="1">SUMPRODUCT(ReactionRateK1!$F58:$V58*OFFSET(ReactionStoich!$E$5:$U$5,W$2,0))*(TimeStep)*'Composition Moles'!$C48</f>
        <v>0</v>
      </c>
      <c r="X36" s="32">
        <f ca="1">SUMPRODUCT(ReactionRateK1!$F58:$V58*OFFSET(ReactionStoich!$E$5:$U$5,X$2,0))*(TimeStep)*'Composition Moles'!$C48</f>
        <v>0</v>
      </c>
      <c r="Y36" s="32">
        <f ca="1">SUMPRODUCT(ReactionRateK1!$F58:$V58*OFFSET(ReactionStoich!$E$5:$U$5,Y$2,0))*(TimeStep)*'Composition Moles'!$C48</f>
        <v>-6.6391711516066794</v>
      </c>
      <c r="Z36" s="32">
        <f ca="1">SUMPRODUCT(ReactionRateK1!$F58:$V58*OFFSET(ReactionStoich!$E$5:$U$5,Z$2,0))*(TimeStep)*'Composition Moles'!$C48</f>
        <v>0</v>
      </c>
      <c r="AA36" s="32">
        <f ca="1">SUMPRODUCT(ReactionRateK1!$F58:$V58*OFFSET(ReactionStoich!$E$5:$U$5,AA$2,0))*(TimeStep)*'Composition Moles'!$C48</f>
        <v>0</v>
      </c>
      <c r="AB36" s="32">
        <f ca="1">SUMPRODUCT(ReactionRateK1!$F58:$V58*OFFSET(ReactionStoich!$E$5:$U$5,AB$2,0))*(TimeStep)*'Composition Moles'!$C48</f>
        <v>0</v>
      </c>
      <c r="AC36" s="32">
        <f ca="1">SUMPRODUCT(ReactionRateK1!$F58:$V58*OFFSET(ReactionStoich!$E$5:$U$5,AC$2,0))*(TimeStep)*'Composition Moles'!$C48</f>
        <v>0</v>
      </c>
      <c r="AD36" s="32">
        <f ca="1">SUMPRODUCT(ReactionRateK1!$F58:$V58*OFFSET(ReactionStoich!$E$5:$U$5,AD$2,0))*(TimeStep)*'Composition Moles'!$C48</f>
        <v>0</v>
      </c>
      <c r="AE36" s="32">
        <f ca="1">SUMPRODUCT(ReactionRateK1!$F58:$V58*OFFSET(ReactionStoich!$E$5:$U$5,AE$2,0))*(TimeStep)*'Composition Moles'!$C48</f>
        <v>0</v>
      </c>
      <c r="AF36" s="32">
        <f ca="1">SUMPRODUCT(ReactionRateK1!$F58:$V58*OFFSET(ReactionStoich!$E$5:$U$5,AF$2,0))*(TimeStep)*'Composition Moles'!$C48</f>
        <v>0</v>
      </c>
      <c r="AG36" s="32">
        <f ca="1">SUMPRODUCT(ReactionRateK1!$F58:$V58*OFFSET(ReactionStoich!$E$5:$U$5,AG$2,0))*(TimeStep)*'Composition Moles'!$C48</f>
        <v>2.3269379261609019E-2</v>
      </c>
      <c r="AH36" s="32">
        <f ca="1">SUMPRODUCT(ReactionRateK1!$F58:$V58*OFFSET(ReactionStoich!$E$5:$U$5,AH$2,0))*(TimeStep)*'Composition Moles'!$C48</f>
        <v>2.0530703425473171</v>
      </c>
      <c r="AI36" s="32">
        <f ca="1">SUMPRODUCT(ReactionRateK1!$F58:$V58*OFFSET(ReactionStoich!$E$5:$U$5,AI$2,0))*(TimeStep)*'Composition Moles'!$C48</f>
        <v>2.0579091648352081</v>
      </c>
      <c r="AJ36" s="32">
        <f ca="1">SUMPRODUCT(ReactionRateK1!$F58:$V58*OFFSET(ReactionStoich!$E$5:$U$5,AJ$2,0))*(TimeStep)*'Composition Moles'!$C48</f>
        <v>1.1503274911247594</v>
      </c>
      <c r="AK36" s="32">
        <f ca="1">SUMPRODUCT(ReactionRateK1!$F58:$V58*OFFSET(ReactionStoich!$E$5:$U$5,AK$2,0))*(TimeStep)*'Composition Moles'!$C48</f>
        <v>0</v>
      </c>
      <c r="AL36" s="32">
        <f ca="1">SUMPRODUCT(ReactionRateK1!$F58:$V58*OFFSET(ReactionStoich!$E$5:$U$5,AL$2,0))*(TimeStep)*'Composition Moles'!$C48</f>
        <v>0</v>
      </c>
      <c r="AM36" s="32">
        <f ca="1">SUMPRODUCT(ReactionRateK1!$F58:$V58*OFFSET(ReactionStoich!$E$5:$U$5,AM$2,0))*(TimeStep)*'Composition Moles'!$C48</f>
        <v>0</v>
      </c>
      <c r="AN36" s="32">
        <f ca="1">SUMPRODUCT(ReactionRateK1!$F58:$V58*OFFSET(ReactionStoich!$E$5:$U$5,AN$2,0))*(TimeStep)*'Composition Moles'!$C48</f>
        <v>0</v>
      </c>
      <c r="AO36" s="32">
        <f ca="1">SUMPRODUCT(ReactionRateK1!$F58:$V58*OFFSET(ReactionStoich!$E$5:$U$5,AO$2,0))*(TimeStep)*'Composition Moles'!$C48</f>
        <v>-3.1190487344589273E-2</v>
      </c>
      <c r="AP36" s="32">
        <f ca="1">SUMPRODUCT(ReactionRateK1!$F58:$V58*OFFSET(ReactionStoich!$E$5:$U$5,AP$2,0))*(TimeStep)*'Composition Moles'!$C48</f>
        <v>-0.47595397373793952</v>
      </c>
      <c r="AQ36" s="32">
        <f ca="1">SUMPRODUCT(ReactionRateK1!$F58:$V58*OFFSET(ReactionStoich!$E$5:$U$5,AQ$2,0))*(TimeStep)*'Composition Moles'!$C48</f>
        <v>0</v>
      </c>
      <c r="AR36" s="32">
        <f ca="1">SUMPRODUCT(ReactionRateK1!$F58:$V58*OFFSET(ReactionStoich!$E$5:$U$5,AR$2,0))*(TimeStep)*'Composition Moles'!$C48</f>
        <v>0</v>
      </c>
      <c r="AS36" s="32">
        <f ca="1">SUMPRODUCT(ReactionRateK1!$F58:$V58*OFFSET(ReactionStoich!$E$5:$U$5,AS$2,0))*(TimeStep)*'Composition Moles'!$C48</f>
        <v>-0.41136142889851857</v>
      </c>
      <c r="AT36" s="32">
        <f ca="1">SUMPRODUCT(ReactionRateK1!$F58:$V58*OFFSET(ReactionStoich!$E$5:$U$5,AT$2,0))*(TimeStep)*'Composition Moles'!$C48</f>
        <v>-0.41136142889851857</v>
      </c>
      <c r="AU36" s="32">
        <f ca="1">SUMPRODUCT(ReactionRateK1!$F58:$V58*OFFSET(ReactionStoich!$E$5:$U$5,AU$2,0))*(TimeStep)*'Composition Moles'!$C48</f>
        <v>-0.41136142889851857</v>
      </c>
      <c r="AV36" s="32">
        <f ca="1">SUMPRODUCT(ReactionRateK1!$F58:$V58*OFFSET(ReactionStoich!$E$5:$U$5,AV$2,0))*(TimeStep)*'Composition Moles'!$C48</f>
        <v>0</v>
      </c>
      <c r="AW36" s="32">
        <f ca="1">SUMPRODUCT(ReactionRateK1!$F58:$V58*OFFSET(ReactionStoich!$E$5:$U$5,AW$2,0))*(TimeStep)*'Composition Moles'!$C48</f>
        <v>0</v>
      </c>
      <c r="AX36" s="32">
        <f ca="1">SUMPRODUCT(ReactionRateK1!$F58:$V58*OFFSET(ReactionStoich!$E$5:$U$5,AX$2,0))*(TimeStep)*'Composition Moles'!$C48</f>
        <v>0</v>
      </c>
      <c r="AY36" s="32">
        <f ca="1">SUMPRODUCT(ReactionRateK1!$F58:$V58*OFFSET(ReactionStoich!$E$5:$U$5,AY$2,0))*(TimeStep)*'Composition Moles'!$C48</f>
        <v>0</v>
      </c>
      <c r="AZ36" s="32">
        <f ca="1">SUMPRODUCT(ReactionRateK1!$F58:$V58*OFFSET(ReactionStoich!$E$5:$U$5,AZ$2,0))*(TimeStep)*'Composition Moles'!$C48</f>
        <v>0</v>
      </c>
      <c r="BA36" s="32">
        <f ca="1">SUMPRODUCT(ReactionRateK1!$F58:$V58*OFFSET(ReactionStoich!$E$5:$U$5,BA$2,0))*(TimeStep)*'Composition Moles'!$C48</f>
        <v>0</v>
      </c>
      <c r="BB36" s="32">
        <f ca="1">SUMPRODUCT(ReactionRateK1!$F58:$V58*OFFSET(ReactionStoich!$E$5:$U$5,BB$2,0))*(TimeStep)*'Composition Moles'!$C48</f>
        <v>0</v>
      </c>
      <c r="BC36" s="32">
        <f ca="1">SUMPRODUCT(ReactionRateK1!$F58:$V58*OFFSET(ReactionStoich!$E$5:$U$5,BC$2,0))*(TimeStep)*'Composition Moles'!$C48</f>
        <v>0</v>
      </c>
      <c r="BD36" s="32">
        <f ca="1">SUMPRODUCT(ReactionRateK1!$F58:$V58*OFFSET(ReactionStoich!$E$5:$U$5,BD$2,0))*(TimeStep)*'Composition Moles'!$C48</f>
        <v>0</v>
      </c>
      <c r="BE36" s="32">
        <f ca="1">SUMPRODUCT(ReactionRateK1!$F58:$V58*OFFSET(ReactionStoich!$E$5:$U$5,BE$2,0))*(TimeStep)*'Composition Moles'!$C48</f>
        <v>0</v>
      </c>
      <c r="BF36" s="32">
        <f ca="1">SUMPRODUCT(ReactionRateK1!$F58:$V58*OFFSET(ReactionStoich!$E$5:$U$5,BF$2,0))*(TimeStep)*'Composition Moles'!$C48</f>
        <v>0</v>
      </c>
      <c r="BG36" s="32">
        <f ca="1">SUMPRODUCT(ReactionRateK1!$F58:$V58*OFFSET(ReactionStoich!$E$5:$U$5,BG$2,0))*(TimeStep)*'Composition Moles'!$C48</f>
        <v>0</v>
      </c>
      <c r="BH36" s="32">
        <f ca="1">SUMPRODUCT(ReactionRateK1!$F58:$V58*OFFSET(ReactionStoich!$E$5:$U$5,BH$2,0))*(TimeStep)*'Composition Moles'!$C48</f>
        <v>0</v>
      </c>
      <c r="BI36" s="32">
        <f ca="1">SUMPRODUCT(ReactionRateK1!$F58:$V58*OFFSET(ReactionStoich!$E$5:$U$5,BI$2,0))*(TimeStep)*'Composition Moles'!$C48</f>
        <v>0</v>
      </c>
      <c r="BJ36" s="32">
        <f ca="1">SUMPRODUCT(ReactionRateK1!$F58:$V58*OFFSET(ReactionStoich!$E$5:$U$5,BJ$2,0))*(TimeStep)*'Composition Moles'!$C48</f>
        <v>0</v>
      </c>
      <c r="BK36" s="32">
        <f ca="1">SUMPRODUCT(ReactionRateK1!$F58:$V58*OFFSET(ReactionStoich!$E$5:$U$5,BK$2,0))*(TimeStep)*'Composition Moles'!$C48</f>
        <v>0</v>
      </c>
      <c r="BL36" s="32">
        <f ca="1">SUMPRODUCT(ReactionRateK1!$F58:$V58*OFFSET(ReactionStoich!$E$5:$U$5,BL$2,0))*(TimeStep)*'Composition Moles'!$C48</f>
        <v>0</v>
      </c>
      <c r="BM36" s="32">
        <f ca="1">SUMPRODUCT(ReactionRateK1!$F58:$V58*OFFSET(ReactionStoich!$E$5:$U$5,BM$2,0))*(TimeStep)*'Composition Moles'!$C48</f>
        <v>0</v>
      </c>
      <c r="BN36" s="32">
        <f ca="1">SUMPRODUCT(ReactionRateK1!$F58:$V58*OFFSET(ReactionStoich!$E$5:$U$5,BN$2,0))*(TimeStep)*'Composition Moles'!$C48</f>
        <v>0</v>
      </c>
      <c r="BO36" s="32">
        <f ca="1">SUMPRODUCT(ReactionRateK1!$F58:$V58*OFFSET(ReactionStoich!$E$5:$U$5,BO$2,0))*(TimeStep)*'Composition Moles'!$C48</f>
        <v>0</v>
      </c>
      <c r="BP36" s="32">
        <f ca="1">SUMPRODUCT(ReactionRateK1!$F58:$V58*OFFSET(ReactionStoich!$E$5:$U$5,BP$2,0))*(TimeStep)*'Composition Moles'!$C48</f>
        <v>0</v>
      </c>
      <c r="BQ36" s="32">
        <f ca="1">SUMPRODUCT(ReactionRateK1!$F58:$V58*OFFSET(ReactionStoich!$E$5:$U$5,BQ$2,0))*(TimeStep)*'Composition Moles'!$C48</f>
        <v>0</v>
      </c>
      <c r="BR36" s="32">
        <f ca="1">SUMPRODUCT(ReactionRateK1!$F58:$V58*OFFSET(ReactionStoich!$E$5:$U$5,BR$2,0))*(TimeStep)*'Composition Moles'!$C48</f>
        <v>0</v>
      </c>
      <c r="BS36" s="32">
        <f ca="1">SUMPRODUCT(ReactionRateK1!$F58:$V58*OFFSET(ReactionStoich!$E$5:$U$5,BS$2,0))*(TimeStep)*'Composition Moles'!$C48</f>
        <v>0</v>
      </c>
      <c r="BT36" s="32">
        <f ca="1">SUMPRODUCT(ReactionRateK1!$F58:$V58*OFFSET(ReactionStoich!$E$5:$U$5,BT$2,0))*(TimeStep)*'Composition Moles'!$C48</f>
        <v>0</v>
      </c>
      <c r="BU36" s="32">
        <f ca="1">SUMPRODUCT(ReactionRateK1!$F58:$V58*OFFSET(ReactionStoich!$E$5:$U$5,BU$2,0))*(TimeStep)*'Composition Moles'!$C48</f>
        <v>0</v>
      </c>
      <c r="BV36" s="32">
        <f ca="1">SUMPRODUCT(ReactionRateK1!$F58:$V58*OFFSET(ReactionStoich!$E$5:$U$5,BV$2,0))*(TimeStep)*'Composition Moles'!$C48</f>
        <v>0</v>
      </c>
      <c r="BW36" s="32">
        <f ca="1">SUMPRODUCT(ReactionRateK1!$F58:$V58*OFFSET(ReactionStoich!$E$5:$U$5,BW$2,0))*(TimeStep)*'Composition Moles'!$C48</f>
        <v>0</v>
      </c>
    </row>
    <row r="37" spans="1:75">
      <c r="A37">
        <f>ReactionRateK1!A59</f>
        <v>1.3500000000000005</v>
      </c>
      <c r="B37" s="20">
        <f t="shared" ca="1" si="5"/>
        <v>-16557.968829428577</v>
      </c>
      <c r="C37" s="20">
        <f ca="1">'Composition Moles'!BZ49</f>
        <v>143810.38622149732</v>
      </c>
      <c r="D37" s="26">
        <f t="shared" ca="1" si="6"/>
        <v>-0.11513750337841336</v>
      </c>
      <c r="F37" s="32">
        <f ca="1">SUMPRODUCT(ReactionRateK1!$F59:$V59*OFFSET(ReactionStoich!$E$5:$U$5,F$2,0))*(TimeStep)*'Composition Moles'!$C49</f>
        <v>-0.59190404404500185</v>
      </c>
      <c r="G37" s="32">
        <f ca="1">SUMPRODUCT(ReactionRateK1!$F59:$V59*OFFSET(ReactionStoich!$E$5:$U$5,G$2,0))*(TimeStep)*'Composition Moles'!$C49</f>
        <v>0</v>
      </c>
      <c r="H37" s="32">
        <f ca="1">SUMPRODUCT(ReactionRateK1!$F59:$V59*OFFSET(ReactionStoich!$E$5:$U$5,H$2,0))*(TimeStep)*'Composition Moles'!$C49</f>
        <v>0.5640023893553533</v>
      </c>
      <c r="I37" s="32">
        <f ca="1">SUMPRODUCT(ReactionRateK1!$F59:$V59*OFFSET(ReactionStoich!$E$5:$U$5,I$2,0))*(TimeStep)*'Composition Moles'!$C49</f>
        <v>2.7901654689648493E-2</v>
      </c>
      <c r="J37" s="32">
        <f ca="1">SUMPRODUCT(ReactionRateK1!$F59:$V59*OFFSET(ReactionStoich!$E$5:$U$5,J$2,0))*(TimeStep)*'Composition Moles'!$C49</f>
        <v>0</v>
      </c>
      <c r="K37" s="32">
        <f ca="1">SUMPRODUCT(ReactionRateK1!$F59:$V59*OFFSET(ReactionStoich!$E$5:$U$5,K$2,0))*(TimeStep)*'Composition Moles'!$C49</f>
        <v>0</v>
      </c>
      <c r="L37" s="32">
        <f ca="1">SUMPRODUCT(ReactionRateK1!$F59:$V59*OFFSET(ReactionStoich!$E$5:$U$5,L$2,0))*(TimeStep)*'Composition Moles'!$C49</f>
        <v>0</v>
      </c>
      <c r="M37" s="32">
        <f ca="1">SUMPRODUCT(ReactionRateK1!$F59:$V59*OFFSET(ReactionStoich!$E$5:$U$5,M$2,0))*(TimeStep)*'Composition Moles'!$C49</f>
        <v>0</v>
      </c>
      <c r="N37" s="32">
        <f ca="1">SUMPRODUCT(ReactionRateK1!$F59:$V59*OFFSET(ReactionStoich!$E$5:$U$5,N$2,0))*(TimeStep)*'Composition Moles'!$C49</f>
        <v>0</v>
      </c>
      <c r="O37" s="32">
        <f ca="1">SUMPRODUCT(ReactionRateK1!$F59:$V59*OFFSET(ReactionStoich!$E$5:$U$5,O$2,0))*(TimeStep)*'Composition Moles'!$C49</f>
        <v>0</v>
      </c>
      <c r="P37" s="32">
        <f ca="1">SUMPRODUCT(ReactionRateK1!$F59:$V59*OFFSET(ReactionStoich!$E$5:$U$5,P$2,0))*(TimeStep)*'Composition Moles'!$C49</f>
        <v>0</v>
      </c>
      <c r="Q37" s="32">
        <f ca="1">SUMPRODUCT(ReactionRateK1!$F59:$V59*OFFSET(ReactionStoich!$E$5:$U$5,Q$2,0))*(TimeStep)*'Composition Moles'!$C49</f>
        <v>0</v>
      </c>
      <c r="R37" s="32">
        <f ca="1">SUMPRODUCT(ReactionRateK1!$F59:$V59*OFFSET(ReactionStoich!$E$5:$U$5,R$2,0))*(TimeStep)*'Composition Moles'!$C49</f>
        <v>0</v>
      </c>
      <c r="S37" s="32">
        <f ca="1">SUMPRODUCT(ReactionRateK1!$F59:$V59*OFFSET(ReactionStoich!$E$5:$U$5,S$2,0))*(TimeStep)*'Composition Moles'!$C49</f>
        <v>3.0132595349015006</v>
      </c>
      <c r="T37" s="32">
        <f ca="1">SUMPRODUCT(ReactionRateK1!$F59:$V59*OFFSET(ReactionStoich!$E$5:$U$5,T$2,0))*(TimeStep)*'Composition Moles'!$C49</f>
        <v>0</v>
      </c>
      <c r="U37" s="32">
        <f ca="1">SUMPRODUCT(ReactionRateK1!$F59:$V59*OFFSET(ReactionStoich!$E$5:$U$5,U$2,0))*(TimeStep)*'Composition Moles'!$C49</f>
        <v>0</v>
      </c>
      <c r="V37" s="32">
        <f ca="1">SUMPRODUCT(ReactionRateK1!$F59:$V59*OFFSET(ReactionStoich!$E$5:$U$5,V$2,0))*(TimeStep)*'Composition Moles'!$C49</f>
        <v>0</v>
      </c>
      <c r="W37" s="32">
        <f ca="1">SUMPRODUCT(ReactionRateK1!$F59:$V59*OFFSET(ReactionStoich!$E$5:$U$5,W$2,0))*(TimeStep)*'Composition Moles'!$C49</f>
        <v>0</v>
      </c>
      <c r="X37" s="32">
        <f ca="1">SUMPRODUCT(ReactionRateK1!$F59:$V59*OFFSET(ReactionStoich!$E$5:$U$5,X$2,0))*(TimeStep)*'Composition Moles'!$C49</f>
        <v>0</v>
      </c>
      <c r="Y37" s="32">
        <f ca="1">SUMPRODUCT(ReactionRateK1!$F59:$V59*OFFSET(ReactionStoich!$E$5:$U$5,Y$2,0))*(TimeStep)*'Composition Moles'!$C49</f>
        <v>-6.5019720180122009</v>
      </c>
      <c r="Z37" s="32">
        <f ca="1">SUMPRODUCT(ReactionRateK1!$F59:$V59*OFFSET(ReactionStoich!$E$5:$U$5,Z$2,0))*(TimeStep)*'Composition Moles'!$C49</f>
        <v>0</v>
      </c>
      <c r="AA37" s="32">
        <f ca="1">SUMPRODUCT(ReactionRateK1!$F59:$V59*OFFSET(ReactionStoich!$E$5:$U$5,AA$2,0))*(TimeStep)*'Composition Moles'!$C49</f>
        <v>0</v>
      </c>
      <c r="AB37" s="32">
        <f ca="1">SUMPRODUCT(ReactionRateK1!$F59:$V59*OFFSET(ReactionStoich!$E$5:$U$5,AB$2,0))*(TimeStep)*'Composition Moles'!$C49</f>
        <v>0</v>
      </c>
      <c r="AC37" s="32">
        <f ca="1">SUMPRODUCT(ReactionRateK1!$F59:$V59*OFFSET(ReactionStoich!$E$5:$U$5,AC$2,0))*(TimeStep)*'Composition Moles'!$C49</f>
        <v>0</v>
      </c>
      <c r="AD37" s="32">
        <f ca="1">SUMPRODUCT(ReactionRateK1!$F59:$V59*OFFSET(ReactionStoich!$E$5:$U$5,AD$2,0))*(TimeStep)*'Composition Moles'!$C49</f>
        <v>0</v>
      </c>
      <c r="AE37" s="32">
        <f ca="1">SUMPRODUCT(ReactionRateK1!$F59:$V59*OFFSET(ReactionStoich!$E$5:$U$5,AE$2,0))*(TimeStep)*'Composition Moles'!$C49</f>
        <v>0</v>
      </c>
      <c r="AF37" s="32">
        <f ca="1">SUMPRODUCT(ReactionRateK1!$F59:$V59*OFFSET(ReactionStoich!$E$5:$U$5,AF$2,0))*(TimeStep)*'Composition Moles'!$C49</f>
        <v>0</v>
      </c>
      <c r="AG37" s="32">
        <f ca="1">SUMPRODUCT(ReactionRateK1!$F59:$V59*OFFSET(ReactionStoich!$E$5:$U$5,AG$2,0))*(TimeStep)*'Composition Moles'!$C49</f>
        <v>1.550864012954154E-2</v>
      </c>
      <c r="AH37" s="32">
        <f ca="1">SUMPRODUCT(ReactionRateK1!$F59:$V59*OFFSET(ReactionStoich!$E$5:$U$5,AH$2,0))*(TimeStep)*'Composition Moles'!$C49</f>
        <v>1.9526782518788708</v>
      </c>
      <c r="AI37" s="32">
        <f ca="1">SUMPRODUCT(ReactionRateK1!$F59:$V59*OFFSET(ReactionStoich!$E$5:$U$5,AI$2,0))*(TimeStep)*'Composition Moles'!$C49</f>
        <v>2.0767439979466755</v>
      </c>
      <c r="AJ37" s="32">
        <f ca="1">SUMPRODUCT(ReactionRateK1!$F59:$V59*OFFSET(ReactionStoich!$E$5:$U$5,AJ$2,0))*(TimeStep)*'Composition Moles'!$C49</f>
        <v>1.1309442841444644</v>
      </c>
      <c r="AK37" s="32">
        <f ca="1">SUMPRODUCT(ReactionRateK1!$F59:$V59*OFFSET(ReactionStoich!$E$5:$U$5,AK$2,0))*(TimeStep)*'Composition Moles'!$C49</f>
        <v>0</v>
      </c>
      <c r="AL37" s="32">
        <f ca="1">SUMPRODUCT(ReactionRateK1!$F59:$V59*OFFSET(ReactionStoich!$E$5:$U$5,AL$2,0))*(TimeStep)*'Composition Moles'!$C49</f>
        <v>0</v>
      </c>
      <c r="AM37" s="32">
        <f ca="1">SUMPRODUCT(ReactionRateK1!$F59:$V59*OFFSET(ReactionStoich!$E$5:$U$5,AM$2,0))*(TimeStep)*'Composition Moles'!$C49</f>
        <v>0</v>
      </c>
      <c r="AN37" s="32">
        <f ca="1">SUMPRODUCT(ReactionRateK1!$F59:$V59*OFFSET(ReactionStoich!$E$5:$U$5,AN$2,0))*(TimeStep)*'Composition Moles'!$C49</f>
        <v>0</v>
      </c>
      <c r="AO37" s="32">
        <f ca="1">SUMPRODUCT(ReactionRateK1!$F59:$V59*OFFSET(ReactionStoich!$E$5:$U$5,AO$2,0))*(TimeStep)*'Composition Moles'!$C49</f>
        <v>-2.7901654689648493E-2</v>
      </c>
      <c r="AP37" s="32">
        <f ca="1">SUMPRODUCT(ReactionRateK1!$F59:$V59*OFFSET(ReactionStoich!$E$5:$U$5,AP$2,0))*(TimeStep)*'Composition Moles'!$C49</f>
        <v>-0.45438254433353148</v>
      </c>
      <c r="AQ37" s="32">
        <f ca="1">SUMPRODUCT(ReactionRateK1!$F59:$V59*OFFSET(ReactionStoich!$E$5:$U$5,AQ$2,0))*(TimeStep)*'Composition Moles'!$C49</f>
        <v>0</v>
      </c>
      <c r="AR37" s="32">
        <f ca="1">SUMPRODUCT(ReactionRateK1!$F59:$V59*OFFSET(ReactionStoich!$E$5:$U$5,AR$2,0))*(TimeStep)*'Composition Moles'!$C49</f>
        <v>0</v>
      </c>
      <c r="AS37" s="32">
        <f ca="1">SUMPRODUCT(ReactionRateK1!$F59:$V59*OFFSET(ReactionStoich!$E$5:$U$5,AS$2,0))*(TimeStep)*'Composition Moles'!$C49</f>
        <v>-0.40162616398855711</v>
      </c>
      <c r="AT37" s="32">
        <f ca="1">SUMPRODUCT(ReactionRateK1!$F59:$V59*OFFSET(ReactionStoich!$E$5:$U$5,AT$2,0))*(TimeStep)*'Composition Moles'!$C49</f>
        <v>-0.40162616398855711</v>
      </c>
      <c r="AU37" s="32">
        <f ca="1">SUMPRODUCT(ReactionRateK1!$F59:$V59*OFFSET(ReactionStoich!$E$5:$U$5,AU$2,0))*(TimeStep)*'Composition Moles'!$C49</f>
        <v>-0.40162616398855711</v>
      </c>
      <c r="AV37" s="32">
        <f ca="1">SUMPRODUCT(ReactionRateK1!$F59:$V59*OFFSET(ReactionStoich!$E$5:$U$5,AV$2,0))*(TimeStep)*'Composition Moles'!$C49</f>
        <v>0</v>
      </c>
      <c r="AW37" s="32">
        <f ca="1">SUMPRODUCT(ReactionRateK1!$F59:$V59*OFFSET(ReactionStoich!$E$5:$U$5,AW$2,0))*(TimeStep)*'Composition Moles'!$C49</f>
        <v>0</v>
      </c>
      <c r="AX37" s="32">
        <f ca="1">SUMPRODUCT(ReactionRateK1!$F59:$V59*OFFSET(ReactionStoich!$E$5:$U$5,AX$2,0))*(TimeStep)*'Composition Moles'!$C49</f>
        <v>0</v>
      </c>
      <c r="AY37" s="32">
        <f ca="1">SUMPRODUCT(ReactionRateK1!$F59:$V59*OFFSET(ReactionStoich!$E$5:$U$5,AY$2,0))*(TimeStep)*'Composition Moles'!$C49</f>
        <v>0</v>
      </c>
      <c r="AZ37" s="32">
        <f ca="1">SUMPRODUCT(ReactionRateK1!$F59:$V59*OFFSET(ReactionStoich!$E$5:$U$5,AZ$2,0))*(TimeStep)*'Composition Moles'!$C49</f>
        <v>0</v>
      </c>
      <c r="BA37" s="32">
        <f ca="1">SUMPRODUCT(ReactionRateK1!$F59:$V59*OFFSET(ReactionStoich!$E$5:$U$5,BA$2,0))*(TimeStep)*'Composition Moles'!$C49</f>
        <v>0</v>
      </c>
      <c r="BB37" s="32">
        <f ca="1">SUMPRODUCT(ReactionRateK1!$F59:$V59*OFFSET(ReactionStoich!$E$5:$U$5,BB$2,0))*(TimeStep)*'Composition Moles'!$C49</f>
        <v>0</v>
      </c>
      <c r="BC37" s="32">
        <f ca="1">SUMPRODUCT(ReactionRateK1!$F59:$V59*OFFSET(ReactionStoich!$E$5:$U$5,BC$2,0))*(TimeStep)*'Composition Moles'!$C49</f>
        <v>0</v>
      </c>
      <c r="BD37" s="32">
        <f ca="1">SUMPRODUCT(ReactionRateK1!$F59:$V59*OFFSET(ReactionStoich!$E$5:$U$5,BD$2,0))*(TimeStep)*'Composition Moles'!$C49</f>
        <v>0</v>
      </c>
      <c r="BE37" s="32">
        <f ca="1">SUMPRODUCT(ReactionRateK1!$F59:$V59*OFFSET(ReactionStoich!$E$5:$U$5,BE$2,0))*(TimeStep)*'Composition Moles'!$C49</f>
        <v>0</v>
      </c>
      <c r="BF37" s="32">
        <f ca="1">SUMPRODUCT(ReactionRateK1!$F59:$V59*OFFSET(ReactionStoich!$E$5:$U$5,BF$2,0))*(TimeStep)*'Composition Moles'!$C49</f>
        <v>0</v>
      </c>
      <c r="BG37" s="32">
        <f ca="1">SUMPRODUCT(ReactionRateK1!$F59:$V59*OFFSET(ReactionStoich!$E$5:$U$5,BG$2,0))*(TimeStep)*'Composition Moles'!$C49</f>
        <v>0</v>
      </c>
      <c r="BH37" s="32">
        <f ca="1">SUMPRODUCT(ReactionRateK1!$F59:$V59*OFFSET(ReactionStoich!$E$5:$U$5,BH$2,0))*(TimeStep)*'Composition Moles'!$C49</f>
        <v>0</v>
      </c>
      <c r="BI37" s="32">
        <f ca="1">SUMPRODUCT(ReactionRateK1!$F59:$V59*OFFSET(ReactionStoich!$E$5:$U$5,BI$2,0))*(TimeStep)*'Composition Moles'!$C49</f>
        <v>0</v>
      </c>
      <c r="BJ37" s="32">
        <f ca="1">SUMPRODUCT(ReactionRateK1!$F59:$V59*OFFSET(ReactionStoich!$E$5:$U$5,BJ$2,0))*(TimeStep)*'Composition Moles'!$C49</f>
        <v>0</v>
      </c>
      <c r="BK37" s="32">
        <f ca="1">SUMPRODUCT(ReactionRateK1!$F59:$V59*OFFSET(ReactionStoich!$E$5:$U$5,BK$2,0))*(TimeStep)*'Composition Moles'!$C49</f>
        <v>0</v>
      </c>
      <c r="BL37" s="32">
        <f ca="1">SUMPRODUCT(ReactionRateK1!$F59:$V59*OFFSET(ReactionStoich!$E$5:$U$5,BL$2,0))*(TimeStep)*'Composition Moles'!$C49</f>
        <v>0</v>
      </c>
      <c r="BM37" s="32">
        <f ca="1">SUMPRODUCT(ReactionRateK1!$F59:$V59*OFFSET(ReactionStoich!$E$5:$U$5,BM$2,0))*(TimeStep)*'Composition Moles'!$C49</f>
        <v>0</v>
      </c>
      <c r="BN37" s="32">
        <f ca="1">SUMPRODUCT(ReactionRateK1!$F59:$V59*OFFSET(ReactionStoich!$E$5:$U$5,BN$2,0))*(TimeStep)*'Composition Moles'!$C49</f>
        <v>0</v>
      </c>
      <c r="BO37" s="32">
        <f ca="1">SUMPRODUCT(ReactionRateK1!$F59:$V59*OFFSET(ReactionStoich!$E$5:$U$5,BO$2,0))*(TimeStep)*'Composition Moles'!$C49</f>
        <v>0</v>
      </c>
      <c r="BP37" s="32">
        <f ca="1">SUMPRODUCT(ReactionRateK1!$F59:$V59*OFFSET(ReactionStoich!$E$5:$U$5,BP$2,0))*(TimeStep)*'Composition Moles'!$C49</f>
        <v>0</v>
      </c>
      <c r="BQ37" s="32">
        <f ca="1">SUMPRODUCT(ReactionRateK1!$F59:$V59*OFFSET(ReactionStoich!$E$5:$U$5,BQ$2,0))*(TimeStep)*'Composition Moles'!$C49</f>
        <v>0</v>
      </c>
      <c r="BR37" s="32">
        <f ca="1">SUMPRODUCT(ReactionRateK1!$F59:$V59*OFFSET(ReactionStoich!$E$5:$U$5,BR$2,0))*(TimeStep)*'Composition Moles'!$C49</f>
        <v>0</v>
      </c>
      <c r="BS37" s="32">
        <f ca="1">SUMPRODUCT(ReactionRateK1!$F59:$V59*OFFSET(ReactionStoich!$E$5:$U$5,BS$2,0))*(TimeStep)*'Composition Moles'!$C49</f>
        <v>0</v>
      </c>
      <c r="BT37" s="32">
        <f ca="1">SUMPRODUCT(ReactionRateK1!$F59:$V59*OFFSET(ReactionStoich!$E$5:$U$5,BT$2,0))*(TimeStep)*'Composition Moles'!$C49</f>
        <v>0</v>
      </c>
      <c r="BU37" s="32">
        <f ca="1">SUMPRODUCT(ReactionRateK1!$F59:$V59*OFFSET(ReactionStoich!$E$5:$U$5,BU$2,0))*(TimeStep)*'Composition Moles'!$C49</f>
        <v>0</v>
      </c>
      <c r="BV37" s="32">
        <f ca="1">SUMPRODUCT(ReactionRateK1!$F59:$V59*OFFSET(ReactionStoich!$E$5:$U$5,BV$2,0))*(TimeStep)*'Composition Moles'!$C49</f>
        <v>0</v>
      </c>
      <c r="BW37" s="32">
        <f ca="1">SUMPRODUCT(ReactionRateK1!$F59:$V59*OFFSET(ReactionStoich!$E$5:$U$5,BW$2,0))*(TimeStep)*'Composition Moles'!$C49</f>
        <v>0</v>
      </c>
    </row>
    <row r="38" spans="1:75">
      <c r="A38">
        <f>ReactionRateK1!A60</f>
        <v>1.4000000000000006</v>
      </c>
      <c r="B38" s="20">
        <f t="shared" ca="1" si="5"/>
        <v>-15662.944601562234</v>
      </c>
      <c r="C38" s="20">
        <f ca="1">'Composition Moles'!BZ50</f>
        <v>143825.07522035658</v>
      </c>
      <c r="D38" s="26">
        <f t="shared" ca="1" si="6"/>
        <v>-0.10890273881355389</v>
      </c>
      <c r="F38" s="32">
        <f ca="1">SUMPRODUCT(ReactionRateK1!$F60:$V60*OFFSET(ReactionStoich!$E$5:$U$5,F$2,0))*(TimeStep)*'Composition Moles'!$C50</f>
        <v>-0.554946637459099</v>
      </c>
      <c r="G38" s="32">
        <f ca="1">SUMPRODUCT(ReactionRateK1!$F60:$V60*OFFSET(ReactionStoich!$E$5:$U$5,G$2,0))*(TimeStep)*'Composition Moles'!$C50</f>
        <v>0</v>
      </c>
      <c r="H38" s="32">
        <f ca="1">SUMPRODUCT(ReactionRateK1!$F60:$V60*OFFSET(ReactionStoich!$E$5:$U$5,H$2,0))*(TimeStep)*'Composition Moles'!$C50</f>
        <v>0.52996363618601849</v>
      </c>
      <c r="I38" s="32">
        <f ca="1">SUMPRODUCT(ReactionRateK1!$F60:$V60*OFFSET(ReactionStoich!$E$5:$U$5,I$2,0))*(TimeStep)*'Composition Moles'!$C50</f>
        <v>2.4983001273080521E-2</v>
      </c>
      <c r="J38" s="32">
        <f ca="1">SUMPRODUCT(ReactionRateK1!$F60:$V60*OFFSET(ReactionStoich!$E$5:$U$5,J$2,0))*(TimeStep)*'Composition Moles'!$C50</f>
        <v>0</v>
      </c>
      <c r="K38" s="32">
        <f ca="1">SUMPRODUCT(ReactionRateK1!$F60:$V60*OFFSET(ReactionStoich!$E$5:$U$5,K$2,0))*(TimeStep)*'Composition Moles'!$C50</f>
        <v>0</v>
      </c>
      <c r="L38" s="32">
        <f ca="1">SUMPRODUCT(ReactionRateK1!$F60:$V60*OFFSET(ReactionStoich!$E$5:$U$5,L$2,0))*(TimeStep)*'Composition Moles'!$C50</f>
        <v>0</v>
      </c>
      <c r="M38" s="32">
        <f ca="1">SUMPRODUCT(ReactionRateK1!$F60:$V60*OFFSET(ReactionStoich!$E$5:$U$5,M$2,0))*(TimeStep)*'Composition Moles'!$C50</f>
        <v>0</v>
      </c>
      <c r="N38" s="32">
        <f ca="1">SUMPRODUCT(ReactionRateK1!$F60:$V60*OFFSET(ReactionStoich!$E$5:$U$5,N$2,0))*(TimeStep)*'Composition Moles'!$C50</f>
        <v>0</v>
      </c>
      <c r="O38" s="32">
        <f ca="1">SUMPRODUCT(ReactionRateK1!$F60:$V60*OFFSET(ReactionStoich!$E$5:$U$5,O$2,0))*(TimeStep)*'Composition Moles'!$C50</f>
        <v>0</v>
      </c>
      <c r="P38" s="32">
        <f ca="1">SUMPRODUCT(ReactionRateK1!$F60:$V60*OFFSET(ReactionStoich!$E$5:$U$5,P$2,0))*(TimeStep)*'Composition Moles'!$C50</f>
        <v>0</v>
      </c>
      <c r="Q38" s="32">
        <f ca="1">SUMPRODUCT(ReactionRateK1!$F60:$V60*OFFSET(ReactionStoich!$E$5:$U$5,Q$2,0))*(TimeStep)*'Composition Moles'!$C50</f>
        <v>0</v>
      </c>
      <c r="R38" s="32">
        <f ca="1">SUMPRODUCT(ReactionRateK1!$F60:$V60*OFFSET(ReactionStoich!$E$5:$U$5,R$2,0))*(TimeStep)*'Composition Moles'!$C50</f>
        <v>0</v>
      </c>
      <c r="S38" s="32">
        <f ca="1">SUMPRODUCT(ReactionRateK1!$F60:$V60*OFFSET(ReactionStoich!$E$5:$U$5,S$2,0))*(TimeStep)*'Composition Moles'!$C50</f>
        <v>2.9360166847587541</v>
      </c>
      <c r="T38" s="32">
        <f ca="1">SUMPRODUCT(ReactionRateK1!$F60:$V60*OFFSET(ReactionStoich!$E$5:$U$5,T$2,0))*(TimeStep)*'Composition Moles'!$C50</f>
        <v>0</v>
      </c>
      <c r="U38" s="32">
        <f ca="1">SUMPRODUCT(ReactionRateK1!$F60:$V60*OFFSET(ReactionStoich!$E$5:$U$5,U$2,0))*(TimeStep)*'Composition Moles'!$C50</f>
        <v>0</v>
      </c>
      <c r="V38" s="32">
        <f ca="1">SUMPRODUCT(ReactionRateK1!$F60:$V60*OFFSET(ReactionStoich!$E$5:$U$5,V$2,0))*(TimeStep)*'Composition Moles'!$C50</f>
        <v>0</v>
      </c>
      <c r="W38" s="32">
        <f ca="1">SUMPRODUCT(ReactionRateK1!$F60:$V60*OFFSET(ReactionStoich!$E$5:$U$5,W$2,0))*(TimeStep)*'Composition Moles'!$C50</f>
        <v>0</v>
      </c>
      <c r="X38" s="32">
        <f ca="1">SUMPRODUCT(ReactionRateK1!$F60:$V60*OFFSET(ReactionStoich!$E$5:$U$5,X$2,0))*(TimeStep)*'Composition Moles'!$C50</f>
        <v>0</v>
      </c>
      <c r="Y38" s="32">
        <f ca="1">SUMPRODUCT(ReactionRateK1!$F60:$V60*OFFSET(ReactionStoich!$E$5:$U$5,Y$2,0))*(TimeStep)*'Composition Moles'!$C50</f>
        <v>-6.3720819758653411</v>
      </c>
      <c r="Z38" s="32">
        <f ca="1">SUMPRODUCT(ReactionRateK1!$F60:$V60*OFFSET(ReactionStoich!$E$5:$U$5,Z$2,0))*(TimeStep)*'Composition Moles'!$C50</f>
        <v>0</v>
      </c>
      <c r="AA38" s="32">
        <f ca="1">SUMPRODUCT(ReactionRateK1!$F60:$V60*OFFSET(ReactionStoich!$E$5:$U$5,AA$2,0))*(TimeStep)*'Composition Moles'!$C50</f>
        <v>0</v>
      </c>
      <c r="AB38" s="32">
        <f ca="1">SUMPRODUCT(ReactionRateK1!$F60:$V60*OFFSET(ReactionStoich!$E$5:$U$5,AB$2,0))*(TimeStep)*'Composition Moles'!$C50</f>
        <v>0</v>
      </c>
      <c r="AC38" s="32">
        <f ca="1">SUMPRODUCT(ReactionRateK1!$F60:$V60*OFFSET(ReactionStoich!$E$5:$U$5,AC$2,0))*(TimeStep)*'Composition Moles'!$C50</f>
        <v>0</v>
      </c>
      <c r="AD38" s="32">
        <f ca="1">SUMPRODUCT(ReactionRateK1!$F60:$V60*OFFSET(ReactionStoich!$E$5:$U$5,AD$2,0))*(TimeStep)*'Composition Moles'!$C50</f>
        <v>0</v>
      </c>
      <c r="AE38" s="32">
        <f ca="1">SUMPRODUCT(ReactionRateK1!$F60:$V60*OFFSET(ReactionStoich!$E$5:$U$5,AE$2,0))*(TimeStep)*'Composition Moles'!$C50</f>
        <v>0</v>
      </c>
      <c r="AF38" s="32">
        <f ca="1">SUMPRODUCT(ReactionRateK1!$F60:$V60*OFFSET(ReactionStoich!$E$5:$U$5,AF$2,0))*(TimeStep)*'Composition Moles'!$C50</f>
        <v>0</v>
      </c>
      <c r="AG38" s="32">
        <f ca="1">SUMPRODUCT(ReactionRateK1!$F60:$V60*OFFSET(ReactionStoich!$E$5:$U$5,AG$2,0))*(TimeStep)*'Composition Moles'!$C50</f>
        <v>9.1843205957818971E-3</v>
      </c>
      <c r="AH38" s="32">
        <f ca="1">SUMPRODUCT(ReactionRateK1!$F60:$V60*OFFSET(ReactionStoich!$E$5:$U$5,AH$2,0))*(TimeStep)*'Composition Moles'!$C50</f>
        <v>1.8551263833243579</v>
      </c>
      <c r="AI38" s="32">
        <f ca="1">SUMPRODUCT(ReactionRateK1!$F60:$V60*OFFSET(ReactionStoich!$E$5:$U$5,AI$2,0))*(TimeStep)*'Composition Moles'!$C50</f>
        <v>2.0947856383840371</v>
      </c>
      <c r="AJ38" s="32">
        <f ca="1">SUMPRODUCT(ReactionRateK1!$F60:$V60*OFFSET(ReactionStoich!$E$5:$U$5,AJ$2,0))*(TimeStep)*'Composition Moles'!$C50</f>
        <v>1.1118938313415219</v>
      </c>
      <c r="AK38" s="32">
        <f ca="1">SUMPRODUCT(ReactionRateK1!$F60:$V60*OFFSET(ReactionStoich!$E$5:$U$5,AK$2,0))*(TimeStep)*'Composition Moles'!$C50</f>
        <v>0</v>
      </c>
      <c r="AL38" s="32">
        <f ca="1">SUMPRODUCT(ReactionRateK1!$F60:$V60*OFFSET(ReactionStoich!$E$5:$U$5,AL$2,0))*(TimeStep)*'Composition Moles'!$C50</f>
        <v>0</v>
      </c>
      <c r="AM38" s="32">
        <f ca="1">SUMPRODUCT(ReactionRateK1!$F60:$V60*OFFSET(ReactionStoich!$E$5:$U$5,AM$2,0))*(TimeStep)*'Composition Moles'!$C50</f>
        <v>0</v>
      </c>
      <c r="AN38" s="32">
        <f ca="1">SUMPRODUCT(ReactionRateK1!$F60:$V60*OFFSET(ReactionStoich!$E$5:$U$5,AN$2,0))*(TimeStep)*'Composition Moles'!$C50</f>
        <v>0</v>
      </c>
      <c r="AO38" s="32">
        <f ca="1">SUMPRODUCT(ReactionRateK1!$F60:$V60*OFFSET(ReactionStoich!$E$5:$U$5,AO$2,0))*(TimeStep)*'Composition Moles'!$C50</f>
        <v>-2.4983001273080521E-2</v>
      </c>
      <c r="AP38" s="32">
        <f ca="1">SUMPRODUCT(ReactionRateK1!$F60:$V60*OFFSET(ReactionStoich!$E$5:$U$5,AP$2,0))*(TimeStep)*'Composition Moles'!$C50</f>
        <v>-0.43334091432680238</v>
      </c>
      <c r="AQ38" s="32">
        <f ca="1">SUMPRODUCT(ReactionRateK1!$F60:$V60*OFFSET(ReactionStoich!$E$5:$U$5,AQ$2,0))*(TimeStep)*'Composition Moles'!$C50</f>
        <v>0</v>
      </c>
      <c r="AR38" s="32">
        <f ca="1">SUMPRODUCT(ReactionRateK1!$F60:$V60*OFFSET(ReactionStoich!$E$5:$U$5,AR$2,0))*(TimeStep)*'Composition Moles'!$C50</f>
        <v>0</v>
      </c>
      <c r="AS38" s="32">
        <f ca="1">SUMPRODUCT(ReactionRateK1!$F60:$V60*OFFSET(ReactionStoich!$E$5:$U$5,AS$2,0))*(TimeStep)*'Composition Moles'!$C50</f>
        <v>-0.39220032231307628</v>
      </c>
      <c r="AT38" s="32">
        <f ca="1">SUMPRODUCT(ReactionRateK1!$F60:$V60*OFFSET(ReactionStoich!$E$5:$U$5,AT$2,0))*(TimeStep)*'Composition Moles'!$C50</f>
        <v>-0.39220032231307628</v>
      </c>
      <c r="AU38" s="32">
        <f ca="1">SUMPRODUCT(ReactionRateK1!$F60:$V60*OFFSET(ReactionStoich!$E$5:$U$5,AU$2,0))*(TimeStep)*'Composition Moles'!$C50</f>
        <v>-0.39220032231307628</v>
      </c>
      <c r="AV38" s="32">
        <f ca="1">SUMPRODUCT(ReactionRateK1!$F60:$V60*OFFSET(ReactionStoich!$E$5:$U$5,AV$2,0))*(TimeStep)*'Composition Moles'!$C50</f>
        <v>0</v>
      </c>
      <c r="AW38" s="32">
        <f ca="1">SUMPRODUCT(ReactionRateK1!$F60:$V60*OFFSET(ReactionStoich!$E$5:$U$5,AW$2,0))*(TimeStep)*'Composition Moles'!$C50</f>
        <v>0</v>
      </c>
      <c r="AX38" s="32">
        <f ca="1">SUMPRODUCT(ReactionRateK1!$F60:$V60*OFFSET(ReactionStoich!$E$5:$U$5,AX$2,0))*(TimeStep)*'Composition Moles'!$C50</f>
        <v>0</v>
      </c>
      <c r="AY38" s="32">
        <f ca="1">SUMPRODUCT(ReactionRateK1!$F60:$V60*OFFSET(ReactionStoich!$E$5:$U$5,AY$2,0))*(TimeStep)*'Composition Moles'!$C50</f>
        <v>0</v>
      </c>
      <c r="AZ38" s="32">
        <f ca="1">SUMPRODUCT(ReactionRateK1!$F60:$V60*OFFSET(ReactionStoich!$E$5:$U$5,AZ$2,0))*(TimeStep)*'Composition Moles'!$C50</f>
        <v>0</v>
      </c>
      <c r="BA38" s="32">
        <f ca="1">SUMPRODUCT(ReactionRateK1!$F60:$V60*OFFSET(ReactionStoich!$E$5:$U$5,BA$2,0))*(TimeStep)*'Composition Moles'!$C50</f>
        <v>0</v>
      </c>
      <c r="BB38" s="32">
        <f ca="1">SUMPRODUCT(ReactionRateK1!$F60:$V60*OFFSET(ReactionStoich!$E$5:$U$5,BB$2,0))*(TimeStep)*'Composition Moles'!$C50</f>
        <v>0</v>
      </c>
      <c r="BC38" s="32">
        <f ca="1">SUMPRODUCT(ReactionRateK1!$F60:$V60*OFFSET(ReactionStoich!$E$5:$U$5,BC$2,0))*(TimeStep)*'Composition Moles'!$C50</f>
        <v>0</v>
      </c>
      <c r="BD38" s="32">
        <f ca="1">SUMPRODUCT(ReactionRateK1!$F60:$V60*OFFSET(ReactionStoich!$E$5:$U$5,BD$2,0))*(TimeStep)*'Composition Moles'!$C50</f>
        <v>0</v>
      </c>
      <c r="BE38" s="32">
        <f ca="1">SUMPRODUCT(ReactionRateK1!$F60:$V60*OFFSET(ReactionStoich!$E$5:$U$5,BE$2,0))*(TimeStep)*'Composition Moles'!$C50</f>
        <v>0</v>
      </c>
      <c r="BF38" s="32">
        <f ca="1">SUMPRODUCT(ReactionRateK1!$F60:$V60*OFFSET(ReactionStoich!$E$5:$U$5,BF$2,0))*(TimeStep)*'Composition Moles'!$C50</f>
        <v>0</v>
      </c>
      <c r="BG38" s="32">
        <f ca="1">SUMPRODUCT(ReactionRateK1!$F60:$V60*OFFSET(ReactionStoich!$E$5:$U$5,BG$2,0))*(TimeStep)*'Composition Moles'!$C50</f>
        <v>0</v>
      </c>
      <c r="BH38" s="32">
        <f ca="1">SUMPRODUCT(ReactionRateK1!$F60:$V60*OFFSET(ReactionStoich!$E$5:$U$5,BH$2,0))*(TimeStep)*'Composition Moles'!$C50</f>
        <v>0</v>
      </c>
      <c r="BI38" s="32">
        <f ca="1">SUMPRODUCT(ReactionRateK1!$F60:$V60*OFFSET(ReactionStoich!$E$5:$U$5,BI$2,0))*(TimeStep)*'Composition Moles'!$C50</f>
        <v>0</v>
      </c>
      <c r="BJ38" s="32">
        <f ca="1">SUMPRODUCT(ReactionRateK1!$F60:$V60*OFFSET(ReactionStoich!$E$5:$U$5,BJ$2,0))*(TimeStep)*'Composition Moles'!$C50</f>
        <v>0</v>
      </c>
      <c r="BK38" s="32">
        <f ca="1">SUMPRODUCT(ReactionRateK1!$F60:$V60*OFFSET(ReactionStoich!$E$5:$U$5,BK$2,0))*(TimeStep)*'Composition Moles'!$C50</f>
        <v>0</v>
      </c>
      <c r="BL38" s="32">
        <f ca="1">SUMPRODUCT(ReactionRateK1!$F60:$V60*OFFSET(ReactionStoich!$E$5:$U$5,BL$2,0))*(TimeStep)*'Composition Moles'!$C50</f>
        <v>0</v>
      </c>
      <c r="BM38" s="32">
        <f ca="1">SUMPRODUCT(ReactionRateK1!$F60:$V60*OFFSET(ReactionStoich!$E$5:$U$5,BM$2,0))*(TimeStep)*'Composition Moles'!$C50</f>
        <v>0</v>
      </c>
      <c r="BN38" s="32">
        <f ca="1">SUMPRODUCT(ReactionRateK1!$F60:$V60*OFFSET(ReactionStoich!$E$5:$U$5,BN$2,0))*(TimeStep)*'Composition Moles'!$C50</f>
        <v>0</v>
      </c>
      <c r="BO38" s="32">
        <f ca="1">SUMPRODUCT(ReactionRateK1!$F60:$V60*OFFSET(ReactionStoich!$E$5:$U$5,BO$2,0))*(TimeStep)*'Composition Moles'!$C50</f>
        <v>0</v>
      </c>
      <c r="BP38" s="32">
        <f ca="1">SUMPRODUCT(ReactionRateK1!$F60:$V60*OFFSET(ReactionStoich!$E$5:$U$5,BP$2,0))*(TimeStep)*'Composition Moles'!$C50</f>
        <v>0</v>
      </c>
      <c r="BQ38" s="32">
        <f ca="1">SUMPRODUCT(ReactionRateK1!$F60:$V60*OFFSET(ReactionStoich!$E$5:$U$5,BQ$2,0))*(TimeStep)*'Composition Moles'!$C50</f>
        <v>0</v>
      </c>
      <c r="BR38" s="32">
        <f ca="1">SUMPRODUCT(ReactionRateK1!$F60:$V60*OFFSET(ReactionStoich!$E$5:$U$5,BR$2,0))*(TimeStep)*'Composition Moles'!$C50</f>
        <v>0</v>
      </c>
      <c r="BS38" s="32">
        <f ca="1">SUMPRODUCT(ReactionRateK1!$F60:$V60*OFFSET(ReactionStoich!$E$5:$U$5,BS$2,0))*(TimeStep)*'Composition Moles'!$C50</f>
        <v>0</v>
      </c>
      <c r="BT38" s="32">
        <f ca="1">SUMPRODUCT(ReactionRateK1!$F60:$V60*OFFSET(ReactionStoich!$E$5:$U$5,BT$2,0))*(TimeStep)*'Composition Moles'!$C50</f>
        <v>0</v>
      </c>
      <c r="BU38" s="32">
        <f ca="1">SUMPRODUCT(ReactionRateK1!$F60:$V60*OFFSET(ReactionStoich!$E$5:$U$5,BU$2,0))*(TimeStep)*'Composition Moles'!$C50</f>
        <v>0</v>
      </c>
      <c r="BV38" s="32">
        <f ca="1">SUMPRODUCT(ReactionRateK1!$F60:$V60*OFFSET(ReactionStoich!$E$5:$U$5,BV$2,0))*(TimeStep)*'Composition Moles'!$C50</f>
        <v>0</v>
      </c>
      <c r="BW38" s="32">
        <f ca="1">SUMPRODUCT(ReactionRateK1!$F60:$V60*OFFSET(ReactionStoich!$E$5:$U$5,BW$2,0))*(TimeStep)*'Composition Moles'!$C50</f>
        <v>0</v>
      </c>
    </row>
    <row r="39" spans="1:75">
      <c r="A39">
        <f>ReactionRateK1!A61</f>
        <v>1.4500000000000006</v>
      </c>
      <c r="B39" s="20">
        <f t="shared" ca="1" si="5"/>
        <v>-14806.137975703919</v>
      </c>
      <c r="C39" s="20">
        <f ca="1">'Composition Moles'!BZ51</f>
        <v>143839.80689944947</v>
      </c>
      <c r="D39" s="26">
        <f t="shared" ca="1" si="6"/>
        <v>-0.10293491276760458</v>
      </c>
      <c r="F39" s="32">
        <f ca="1">SUMPRODUCT(ReactionRateK1!$F61:$V61*OFFSET(ReactionStoich!$E$5:$U$5,F$2,0))*(TimeStep)*'Composition Moles'!$C51</f>
        <v>-0.52023717858579643</v>
      </c>
      <c r="G39" s="32">
        <f ca="1">SUMPRODUCT(ReactionRateK1!$F61:$V61*OFFSET(ReactionStoich!$E$5:$U$5,G$2,0))*(TimeStep)*'Composition Moles'!$C51</f>
        <v>0</v>
      </c>
      <c r="H39" s="32">
        <f ca="1">SUMPRODUCT(ReactionRateK1!$F61:$V61*OFFSET(ReactionStoich!$E$5:$U$5,H$2,0))*(TimeStep)*'Composition Moles'!$C51</f>
        <v>0.49784779243440985</v>
      </c>
      <c r="I39" s="32">
        <f ca="1">SUMPRODUCT(ReactionRateK1!$F61:$V61*OFFSET(ReactionStoich!$E$5:$U$5,I$2,0))*(TimeStep)*'Composition Moles'!$C51</f>
        <v>2.238938615138656E-2</v>
      </c>
      <c r="J39" s="32">
        <f ca="1">SUMPRODUCT(ReactionRateK1!$F61:$V61*OFFSET(ReactionStoich!$E$5:$U$5,J$2,0))*(TimeStep)*'Composition Moles'!$C51</f>
        <v>0</v>
      </c>
      <c r="K39" s="32">
        <f ca="1">SUMPRODUCT(ReactionRateK1!$F61:$V61*OFFSET(ReactionStoich!$E$5:$U$5,K$2,0))*(TimeStep)*'Composition Moles'!$C51</f>
        <v>0</v>
      </c>
      <c r="L39" s="32">
        <f ca="1">SUMPRODUCT(ReactionRateK1!$F61:$V61*OFFSET(ReactionStoich!$E$5:$U$5,L$2,0))*(TimeStep)*'Composition Moles'!$C51</f>
        <v>0</v>
      </c>
      <c r="M39" s="32">
        <f ca="1">SUMPRODUCT(ReactionRateK1!$F61:$V61*OFFSET(ReactionStoich!$E$5:$U$5,M$2,0))*(TimeStep)*'Composition Moles'!$C51</f>
        <v>0</v>
      </c>
      <c r="N39" s="32">
        <f ca="1">SUMPRODUCT(ReactionRateK1!$F61:$V61*OFFSET(ReactionStoich!$E$5:$U$5,N$2,0))*(TimeStep)*'Composition Moles'!$C51</f>
        <v>0</v>
      </c>
      <c r="O39" s="32">
        <f ca="1">SUMPRODUCT(ReactionRateK1!$F61:$V61*OFFSET(ReactionStoich!$E$5:$U$5,O$2,0))*(TimeStep)*'Composition Moles'!$C51</f>
        <v>0</v>
      </c>
      <c r="P39" s="32">
        <f ca="1">SUMPRODUCT(ReactionRateK1!$F61:$V61*OFFSET(ReactionStoich!$E$5:$U$5,P$2,0))*(TimeStep)*'Composition Moles'!$C51</f>
        <v>0</v>
      </c>
      <c r="Q39" s="32">
        <f ca="1">SUMPRODUCT(ReactionRateK1!$F61:$V61*OFFSET(ReactionStoich!$E$5:$U$5,Q$2,0))*(TimeStep)*'Composition Moles'!$C51</f>
        <v>0</v>
      </c>
      <c r="R39" s="32">
        <f ca="1">SUMPRODUCT(ReactionRateK1!$F61:$V61*OFFSET(ReactionStoich!$E$5:$U$5,R$2,0))*(TimeStep)*'Composition Moles'!$C51</f>
        <v>0</v>
      </c>
      <c r="S39" s="32">
        <f ca="1">SUMPRODUCT(ReactionRateK1!$F61:$V61*OFFSET(ReactionStoich!$E$5:$U$5,S$2,0))*(TimeStep)*'Composition Moles'!$C51</f>
        <v>2.8634551770177863</v>
      </c>
      <c r="T39" s="32">
        <f ca="1">SUMPRODUCT(ReactionRateK1!$F61:$V61*OFFSET(ReactionStoich!$E$5:$U$5,T$2,0))*(TimeStep)*'Composition Moles'!$C51</f>
        <v>0</v>
      </c>
      <c r="U39" s="32">
        <f ca="1">SUMPRODUCT(ReactionRateK1!$F61:$V61*OFFSET(ReactionStoich!$E$5:$U$5,U$2,0))*(TimeStep)*'Composition Moles'!$C51</f>
        <v>0</v>
      </c>
      <c r="V39" s="32">
        <f ca="1">SUMPRODUCT(ReactionRateK1!$F61:$V61*OFFSET(ReactionStoich!$E$5:$U$5,V$2,0))*(TimeStep)*'Composition Moles'!$C51</f>
        <v>0</v>
      </c>
      <c r="W39" s="32">
        <f ca="1">SUMPRODUCT(ReactionRateK1!$F61:$V61*OFFSET(ReactionStoich!$E$5:$U$5,W$2,0))*(TimeStep)*'Composition Moles'!$C51</f>
        <v>0</v>
      </c>
      <c r="X39" s="32">
        <f ca="1">SUMPRODUCT(ReactionRateK1!$F61:$V61*OFFSET(ReactionStoich!$E$5:$U$5,X$2,0))*(TimeStep)*'Composition Moles'!$C51</f>
        <v>0</v>
      </c>
      <c r="Y39" s="32">
        <f ca="1">SUMPRODUCT(ReactionRateK1!$F61:$V61*OFFSET(ReactionStoich!$E$5:$U$5,Y$2,0))*(TimeStep)*'Composition Moles'!$C51</f>
        <v>-6.2485052297063026</v>
      </c>
      <c r="Z39" s="32">
        <f ca="1">SUMPRODUCT(ReactionRateK1!$F61:$V61*OFFSET(ReactionStoich!$E$5:$U$5,Z$2,0))*(TimeStep)*'Composition Moles'!$C51</f>
        <v>0</v>
      </c>
      <c r="AA39" s="32">
        <f ca="1">SUMPRODUCT(ReactionRateK1!$F61:$V61*OFFSET(ReactionStoich!$E$5:$U$5,AA$2,0))*(TimeStep)*'Composition Moles'!$C51</f>
        <v>0</v>
      </c>
      <c r="AB39" s="32">
        <f ca="1">SUMPRODUCT(ReactionRateK1!$F61:$V61*OFFSET(ReactionStoich!$E$5:$U$5,AB$2,0))*(TimeStep)*'Composition Moles'!$C51</f>
        <v>0</v>
      </c>
      <c r="AC39" s="32">
        <f ca="1">SUMPRODUCT(ReactionRateK1!$F61:$V61*OFFSET(ReactionStoich!$E$5:$U$5,AC$2,0))*(TimeStep)*'Composition Moles'!$C51</f>
        <v>0</v>
      </c>
      <c r="AD39" s="32">
        <f ca="1">SUMPRODUCT(ReactionRateK1!$F61:$V61*OFFSET(ReactionStoich!$E$5:$U$5,AD$2,0))*(TimeStep)*'Composition Moles'!$C51</f>
        <v>0</v>
      </c>
      <c r="AE39" s="32">
        <f ca="1">SUMPRODUCT(ReactionRateK1!$F61:$V61*OFFSET(ReactionStoich!$E$5:$U$5,AE$2,0))*(TimeStep)*'Composition Moles'!$C51</f>
        <v>0</v>
      </c>
      <c r="AF39" s="32">
        <f ca="1">SUMPRODUCT(ReactionRateK1!$F61:$V61*OFFSET(ReactionStoich!$E$5:$U$5,AF$2,0))*(TimeStep)*'Composition Moles'!$C51</f>
        <v>0</v>
      </c>
      <c r="AG39" s="32">
        <f ca="1">SUMPRODUCT(ReactionRateK1!$F61:$V61*OFFSET(ReactionStoich!$E$5:$U$5,AG$2,0))*(TimeStep)*'Composition Moles'!$C51</f>
        <v>4.0069907695747097E-3</v>
      </c>
      <c r="AH39" s="32">
        <f ca="1">SUMPRODUCT(ReactionRateK1!$F61:$V61*OFFSET(ReactionStoich!$E$5:$U$5,AH$2,0))*(TimeStep)*'Composition Moles'!$C51</f>
        <v>1.7603890773641588</v>
      </c>
      <c r="AI39" s="32">
        <f ca="1">SUMPRODUCT(ReactionRateK1!$F61:$V61*OFFSET(ReactionStoich!$E$5:$U$5,AI$2,0))*(TimeStep)*'Composition Moles'!$C51</f>
        <v>2.1119581743622868</v>
      </c>
      <c r="AJ39" s="32">
        <f ca="1">SUMPRODUCT(ReactionRateK1!$F61:$V61*OFFSET(ReactionStoich!$E$5:$U$5,AJ$2,0))*(TimeStep)*'Composition Moles'!$C51</f>
        <v>1.0931544291862041</v>
      </c>
      <c r="AK39" s="32">
        <f ca="1">SUMPRODUCT(ReactionRateK1!$F61:$V61*OFFSET(ReactionStoich!$E$5:$U$5,AK$2,0))*(TimeStep)*'Composition Moles'!$C51</f>
        <v>0</v>
      </c>
      <c r="AL39" s="32">
        <f ca="1">SUMPRODUCT(ReactionRateK1!$F61:$V61*OFFSET(ReactionStoich!$E$5:$U$5,AL$2,0))*(TimeStep)*'Composition Moles'!$C51</f>
        <v>0</v>
      </c>
      <c r="AM39" s="32">
        <f ca="1">SUMPRODUCT(ReactionRateK1!$F61:$V61*OFFSET(ReactionStoich!$E$5:$U$5,AM$2,0))*(TimeStep)*'Composition Moles'!$C51</f>
        <v>0</v>
      </c>
      <c r="AN39" s="32">
        <f ca="1">SUMPRODUCT(ReactionRateK1!$F61:$V61*OFFSET(ReactionStoich!$E$5:$U$5,AN$2,0))*(TimeStep)*'Composition Moles'!$C51</f>
        <v>0</v>
      </c>
      <c r="AO39" s="32">
        <f ca="1">SUMPRODUCT(ReactionRateK1!$F61:$V61*OFFSET(ReactionStoich!$E$5:$U$5,AO$2,0))*(TimeStep)*'Composition Moles'!$C51</f>
        <v>-2.238938615138656E-2</v>
      </c>
      <c r="AP39" s="32">
        <f ca="1">SUMPRODUCT(ReactionRateK1!$F61:$V61*OFFSET(ReactionStoich!$E$5:$U$5,AP$2,0))*(TimeStep)*'Composition Moles'!$C51</f>
        <v>-0.41285713433702803</v>
      </c>
      <c r="AQ39" s="32">
        <f ca="1">SUMPRODUCT(ReactionRateK1!$F61:$V61*OFFSET(ReactionStoich!$E$5:$U$5,AQ$2,0))*(TimeStep)*'Composition Moles'!$C51</f>
        <v>0</v>
      </c>
      <c r="AR39" s="32">
        <f ca="1">SUMPRODUCT(ReactionRateK1!$F61:$V61*OFFSET(ReactionStoich!$E$5:$U$5,AR$2,0))*(TimeStep)*'Composition Moles'!$C51</f>
        <v>0</v>
      </c>
      <c r="AS39" s="32">
        <f ca="1">SUMPRODUCT(ReactionRateK1!$F61:$V61*OFFSET(ReactionStoich!$E$5:$U$5,AS$2,0))*(TimeStep)*'Composition Moles'!$C51</f>
        <v>-0.38307069950176459</v>
      </c>
      <c r="AT39" s="32">
        <f ca="1">SUMPRODUCT(ReactionRateK1!$F61:$V61*OFFSET(ReactionStoich!$E$5:$U$5,AT$2,0))*(TimeStep)*'Composition Moles'!$C51</f>
        <v>-0.38307069950176459</v>
      </c>
      <c r="AU39" s="32">
        <f ca="1">SUMPRODUCT(ReactionRateK1!$F61:$V61*OFFSET(ReactionStoich!$E$5:$U$5,AU$2,0))*(TimeStep)*'Composition Moles'!$C51</f>
        <v>-0.38307069950176459</v>
      </c>
      <c r="AV39" s="32">
        <f ca="1">SUMPRODUCT(ReactionRateK1!$F61:$V61*OFFSET(ReactionStoich!$E$5:$U$5,AV$2,0))*(TimeStep)*'Composition Moles'!$C51</f>
        <v>0</v>
      </c>
      <c r="AW39" s="32">
        <f ca="1">SUMPRODUCT(ReactionRateK1!$F61:$V61*OFFSET(ReactionStoich!$E$5:$U$5,AW$2,0))*(TimeStep)*'Composition Moles'!$C51</f>
        <v>0</v>
      </c>
      <c r="AX39" s="32">
        <f ca="1">SUMPRODUCT(ReactionRateK1!$F61:$V61*OFFSET(ReactionStoich!$E$5:$U$5,AX$2,0))*(TimeStep)*'Composition Moles'!$C51</f>
        <v>0</v>
      </c>
      <c r="AY39" s="32">
        <f ca="1">SUMPRODUCT(ReactionRateK1!$F61:$V61*OFFSET(ReactionStoich!$E$5:$U$5,AY$2,0))*(TimeStep)*'Composition Moles'!$C51</f>
        <v>0</v>
      </c>
      <c r="AZ39" s="32">
        <f ca="1">SUMPRODUCT(ReactionRateK1!$F61:$V61*OFFSET(ReactionStoich!$E$5:$U$5,AZ$2,0))*(TimeStep)*'Composition Moles'!$C51</f>
        <v>0</v>
      </c>
      <c r="BA39" s="32">
        <f ca="1">SUMPRODUCT(ReactionRateK1!$F61:$V61*OFFSET(ReactionStoich!$E$5:$U$5,BA$2,0))*(TimeStep)*'Composition Moles'!$C51</f>
        <v>0</v>
      </c>
      <c r="BB39" s="32">
        <f ca="1">SUMPRODUCT(ReactionRateK1!$F61:$V61*OFFSET(ReactionStoich!$E$5:$U$5,BB$2,0))*(TimeStep)*'Composition Moles'!$C51</f>
        <v>0</v>
      </c>
      <c r="BC39" s="32">
        <f ca="1">SUMPRODUCT(ReactionRateK1!$F61:$V61*OFFSET(ReactionStoich!$E$5:$U$5,BC$2,0))*(TimeStep)*'Composition Moles'!$C51</f>
        <v>0</v>
      </c>
      <c r="BD39" s="32">
        <f ca="1">SUMPRODUCT(ReactionRateK1!$F61:$V61*OFFSET(ReactionStoich!$E$5:$U$5,BD$2,0))*(TimeStep)*'Composition Moles'!$C51</f>
        <v>0</v>
      </c>
      <c r="BE39" s="32">
        <f ca="1">SUMPRODUCT(ReactionRateK1!$F61:$V61*OFFSET(ReactionStoich!$E$5:$U$5,BE$2,0))*(TimeStep)*'Composition Moles'!$C51</f>
        <v>0</v>
      </c>
      <c r="BF39" s="32">
        <f ca="1">SUMPRODUCT(ReactionRateK1!$F61:$V61*OFFSET(ReactionStoich!$E$5:$U$5,BF$2,0))*(TimeStep)*'Composition Moles'!$C51</f>
        <v>0</v>
      </c>
      <c r="BG39" s="32">
        <f ca="1">SUMPRODUCT(ReactionRateK1!$F61:$V61*OFFSET(ReactionStoich!$E$5:$U$5,BG$2,0))*(TimeStep)*'Composition Moles'!$C51</f>
        <v>0</v>
      </c>
      <c r="BH39" s="32">
        <f ca="1">SUMPRODUCT(ReactionRateK1!$F61:$V61*OFFSET(ReactionStoich!$E$5:$U$5,BH$2,0))*(TimeStep)*'Composition Moles'!$C51</f>
        <v>0</v>
      </c>
      <c r="BI39" s="32">
        <f ca="1">SUMPRODUCT(ReactionRateK1!$F61:$V61*OFFSET(ReactionStoich!$E$5:$U$5,BI$2,0))*(TimeStep)*'Composition Moles'!$C51</f>
        <v>0</v>
      </c>
      <c r="BJ39" s="32">
        <f ca="1">SUMPRODUCT(ReactionRateK1!$F61:$V61*OFFSET(ReactionStoich!$E$5:$U$5,BJ$2,0))*(TimeStep)*'Composition Moles'!$C51</f>
        <v>0</v>
      </c>
      <c r="BK39" s="32">
        <f ca="1">SUMPRODUCT(ReactionRateK1!$F61:$V61*OFFSET(ReactionStoich!$E$5:$U$5,BK$2,0))*(TimeStep)*'Composition Moles'!$C51</f>
        <v>0</v>
      </c>
      <c r="BL39" s="32">
        <f ca="1">SUMPRODUCT(ReactionRateK1!$F61:$V61*OFFSET(ReactionStoich!$E$5:$U$5,BL$2,0))*(TimeStep)*'Composition Moles'!$C51</f>
        <v>0</v>
      </c>
      <c r="BM39" s="32">
        <f ca="1">SUMPRODUCT(ReactionRateK1!$F61:$V61*OFFSET(ReactionStoich!$E$5:$U$5,BM$2,0))*(TimeStep)*'Composition Moles'!$C51</f>
        <v>0</v>
      </c>
      <c r="BN39" s="32">
        <f ca="1">SUMPRODUCT(ReactionRateK1!$F61:$V61*OFFSET(ReactionStoich!$E$5:$U$5,BN$2,0))*(TimeStep)*'Composition Moles'!$C51</f>
        <v>0</v>
      </c>
      <c r="BO39" s="32">
        <f ca="1">SUMPRODUCT(ReactionRateK1!$F61:$V61*OFFSET(ReactionStoich!$E$5:$U$5,BO$2,0))*(TimeStep)*'Composition Moles'!$C51</f>
        <v>0</v>
      </c>
      <c r="BP39" s="32">
        <f ca="1">SUMPRODUCT(ReactionRateK1!$F61:$V61*OFFSET(ReactionStoich!$E$5:$U$5,BP$2,0))*(TimeStep)*'Composition Moles'!$C51</f>
        <v>0</v>
      </c>
      <c r="BQ39" s="32">
        <f ca="1">SUMPRODUCT(ReactionRateK1!$F61:$V61*OFFSET(ReactionStoich!$E$5:$U$5,BQ$2,0))*(TimeStep)*'Composition Moles'!$C51</f>
        <v>0</v>
      </c>
      <c r="BR39" s="32">
        <f ca="1">SUMPRODUCT(ReactionRateK1!$F61:$V61*OFFSET(ReactionStoich!$E$5:$U$5,BR$2,0))*(TimeStep)*'Composition Moles'!$C51</f>
        <v>0</v>
      </c>
      <c r="BS39" s="32">
        <f ca="1">SUMPRODUCT(ReactionRateK1!$F61:$V61*OFFSET(ReactionStoich!$E$5:$U$5,BS$2,0))*(TimeStep)*'Composition Moles'!$C51</f>
        <v>0</v>
      </c>
      <c r="BT39" s="32">
        <f ca="1">SUMPRODUCT(ReactionRateK1!$F61:$V61*OFFSET(ReactionStoich!$E$5:$U$5,BT$2,0))*(TimeStep)*'Composition Moles'!$C51</f>
        <v>0</v>
      </c>
      <c r="BU39" s="32">
        <f ca="1">SUMPRODUCT(ReactionRateK1!$F61:$V61*OFFSET(ReactionStoich!$E$5:$U$5,BU$2,0))*(TimeStep)*'Composition Moles'!$C51</f>
        <v>0</v>
      </c>
      <c r="BV39" s="32">
        <f ca="1">SUMPRODUCT(ReactionRateK1!$F61:$V61*OFFSET(ReactionStoich!$E$5:$U$5,BV$2,0))*(TimeStep)*'Composition Moles'!$C51</f>
        <v>0</v>
      </c>
      <c r="BW39" s="32">
        <f ca="1">SUMPRODUCT(ReactionRateK1!$F61:$V61*OFFSET(ReactionStoich!$E$5:$U$5,BW$2,0))*(TimeStep)*'Composition Moles'!$C51</f>
        <v>0</v>
      </c>
    </row>
    <row r="40" spans="1:75">
      <c r="A40">
        <f>ReactionRateK1!A62</f>
        <v>1.5000000000000007</v>
      </c>
      <c r="B40" s="20">
        <f t="shared" ca="1" si="5"/>
        <v>-13987.664268606539</v>
      </c>
      <c r="C40" s="20">
        <f ca="1">'Composition Moles'!BZ52</f>
        <v>143854.54710001027</v>
      </c>
      <c r="D40" s="26">
        <f t="shared" ca="1" si="6"/>
        <v>-9.7234773252471901E-2</v>
      </c>
      <c r="F40" s="32">
        <f ca="1">SUMPRODUCT(ReactionRateK1!$F62:$V62*OFFSET(ReactionStoich!$E$5:$U$5,F$2,0))*(TimeStep)*'Composition Moles'!$C52</f>
        <v>-0.48763887614968909</v>
      </c>
      <c r="G40" s="32">
        <f ca="1">SUMPRODUCT(ReactionRateK1!$F62:$V62*OFFSET(ReactionStoich!$E$5:$U$5,G$2,0))*(TimeStep)*'Composition Moles'!$C52</f>
        <v>0</v>
      </c>
      <c r="H40" s="32">
        <f ca="1">SUMPRODUCT(ReactionRateK1!$F62:$V62*OFFSET(ReactionStoich!$E$5:$U$5,H$2,0))*(TimeStep)*'Composition Moles'!$C52</f>
        <v>0.46755719345834867</v>
      </c>
      <c r="I40" s="32">
        <f ca="1">SUMPRODUCT(ReactionRateK1!$F62:$V62*OFFSET(ReactionStoich!$E$5:$U$5,I$2,0))*(TimeStep)*'Composition Moles'!$C52</f>
        <v>2.0081682691340436E-2</v>
      </c>
      <c r="J40" s="32">
        <f ca="1">SUMPRODUCT(ReactionRateK1!$F62:$V62*OFFSET(ReactionStoich!$E$5:$U$5,J$2,0))*(TimeStep)*'Composition Moles'!$C52</f>
        <v>0</v>
      </c>
      <c r="K40" s="32">
        <f ca="1">SUMPRODUCT(ReactionRateK1!$F62:$V62*OFFSET(ReactionStoich!$E$5:$U$5,K$2,0))*(TimeStep)*'Composition Moles'!$C52</f>
        <v>0</v>
      </c>
      <c r="L40" s="32">
        <f ca="1">SUMPRODUCT(ReactionRateK1!$F62:$V62*OFFSET(ReactionStoich!$E$5:$U$5,L$2,0))*(TimeStep)*'Composition Moles'!$C52</f>
        <v>0</v>
      </c>
      <c r="M40" s="32">
        <f ca="1">SUMPRODUCT(ReactionRateK1!$F62:$V62*OFFSET(ReactionStoich!$E$5:$U$5,M$2,0))*(TimeStep)*'Composition Moles'!$C52</f>
        <v>0</v>
      </c>
      <c r="N40" s="32">
        <f ca="1">SUMPRODUCT(ReactionRateK1!$F62:$V62*OFFSET(ReactionStoich!$E$5:$U$5,N$2,0))*(TimeStep)*'Composition Moles'!$C52</f>
        <v>0</v>
      </c>
      <c r="O40" s="32">
        <f ca="1">SUMPRODUCT(ReactionRateK1!$F62:$V62*OFFSET(ReactionStoich!$E$5:$U$5,O$2,0))*(TimeStep)*'Composition Moles'!$C52</f>
        <v>0</v>
      </c>
      <c r="P40" s="32">
        <f ca="1">SUMPRODUCT(ReactionRateK1!$F62:$V62*OFFSET(ReactionStoich!$E$5:$U$5,P$2,0))*(TimeStep)*'Composition Moles'!$C52</f>
        <v>0</v>
      </c>
      <c r="Q40" s="32">
        <f ca="1">SUMPRODUCT(ReactionRateK1!$F62:$V62*OFFSET(ReactionStoich!$E$5:$U$5,Q$2,0))*(TimeStep)*'Composition Moles'!$C52</f>
        <v>0</v>
      </c>
      <c r="R40" s="32">
        <f ca="1">SUMPRODUCT(ReactionRateK1!$F62:$V62*OFFSET(ReactionStoich!$E$5:$U$5,R$2,0))*(TimeStep)*'Composition Moles'!$C52</f>
        <v>0</v>
      </c>
      <c r="S40" s="32">
        <f ca="1">SUMPRODUCT(ReactionRateK1!$F62:$V62*OFFSET(ReactionStoich!$E$5:$U$5,S$2,0))*(TimeStep)*'Composition Moles'!$C52</f>
        <v>2.7950375479599896</v>
      </c>
      <c r="T40" s="32">
        <f ca="1">SUMPRODUCT(ReactionRateK1!$F62:$V62*OFFSET(ReactionStoich!$E$5:$U$5,T$2,0))*(TimeStep)*'Composition Moles'!$C52</f>
        <v>0</v>
      </c>
      <c r="U40" s="32">
        <f ca="1">SUMPRODUCT(ReactionRateK1!$F62:$V62*OFFSET(ReactionStoich!$E$5:$U$5,U$2,0))*(TimeStep)*'Composition Moles'!$C52</f>
        <v>0</v>
      </c>
      <c r="V40" s="32">
        <f ca="1">SUMPRODUCT(ReactionRateK1!$F62:$V62*OFFSET(ReactionStoich!$E$5:$U$5,V$2,0))*(TimeStep)*'Composition Moles'!$C52</f>
        <v>0</v>
      </c>
      <c r="W40" s="32">
        <f ca="1">SUMPRODUCT(ReactionRateK1!$F62:$V62*OFFSET(ReactionStoich!$E$5:$U$5,W$2,0))*(TimeStep)*'Composition Moles'!$C52</f>
        <v>0</v>
      </c>
      <c r="X40" s="32">
        <f ca="1">SUMPRODUCT(ReactionRateK1!$F62:$V62*OFFSET(ReactionStoich!$E$5:$U$5,X$2,0))*(TimeStep)*'Composition Moles'!$C52</f>
        <v>0</v>
      </c>
      <c r="Y40" s="32">
        <f ca="1">SUMPRODUCT(ReactionRateK1!$F62:$V62*OFFSET(ReactionStoich!$E$5:$U$5,Y$2,0))*(TimeStep)*'Composition Moles'!$C52</f>
        <v>-6.1304283305181855</v>
      </c>
      <c r="Z40" s="32">
        <f ca="1">SUMPRODUCT(ReactionRateK1!$F62:$V62*OFFSET(ReactionStoich!$E$5:$U$5,Z$2,0))*(TimeStep)*'Composition Moles'!$C52</f>
        <v>0</v>
      </c>
      <c r="AA40" s="32">
        <f ca="1">SUMPRODUCT(ReactionRateK1!$F62:$V62*OFFSET(ReactionStoich!$E$5:$U$5,AA$2,0))*(TimeStep)*'Composition Moles'!$C52</f>
        <v>0</v>
      </c>
      <c r="AB40" s="32">
        <f ca="1">SUMPRODUCT(ReactionRateK1!$F62:$V62*OFFSET(ReactionStoich!$E$5:$U$5,AB$2,0))*(TimeStep)*'Composition Moles'!$C52</f>
        <v>0</v>
      </c>
      <c r="AC40" s="32">
        <f ca="1">SUMPRODUCT(ReactionRateK1!$F62:$V62*OFFSET(ReactionStoich!$E$5:$U$5,AC$2,0))*(TimeStep)*'Composition Moles'!$C52</f>
        <v>0</v>
      </c>
      <c r="AD40" s="32">
        <f ca="1">SUMPRODUCT(ReactionRateK1!$F62:$V62*OFFSET(ReactionStoich!$E$5:$U$5,AD$2,0))*(TimeStep)*'Composition Moles'!$C52</f>
        <v>0</v>
      </c>
      <c r="AE40" s="32">
        <f ca="1">SUMPRODUCT(ReactionRateK1!$F62:$V62*OFFSET(ReactionStoich!$E$5:$U$5,AE$2,0))*(TimeStep)*'Composition Moles'!$C52</f>
        <v>0</v>
      </c>
      <c r="AF40" s="32">
        <f ca="1">SUMPRODUCT(ReactionRateK1!$F62:$V62*OFFSET(ReactionStoich!$E$5:$U$5,AF$2,0))*(TimeStep)*'Composition Moles'!$C52</f>
        <v>0</v>
      </c>
      <c r="AG40" s="32">
        <f ca="1">SUMPRODUCT(ReactionRateK1!$F62:$V62*OFFSET(ReactionStoich!$E$5:$U$5,AG$2,0))*(TimeStep)*'Composition Moles'!$C52</f>
        <v>-2.4052572790970794E-4</v>
      </c>
      <c r="AH40" s="32">
        <f ca="1">SUMPRODUCT(ReactionRateK1!$F62:$V62*OFFSET(ReactionStoich!$E$5:$U$5,AH$2,0))*(TimeStep)*'Composition Moles'!$C52</f>
        <v>1.6684390795381352</v>
      </c>
      <c r="AI40" s="32">
        <f ca="1">SUMPRODUCT(ReactionRateK1!$F62:$V62*OFFSET(ReactionStoich!$E$5:$U$5,AI$2,0))*(TimeStep)*'Composition Moles'!$C52</f>
        <v>2.1281975020462869</v>
      </c>
      <c r="AJ40" s="32">
        <f ca="1">SUMPRODUCT(ReactionRateK1!$F62:$V62*OFFSET(ReactionStoich!$E$5:$U$5,AJ$2,0))*(TimeStep)*'Composition Moles'!$C52</f>
        <v>1.0747073962906075</v>
      </c>
      <c r="AK40" s="32">
        <f ca="1">SUMPRODUCT(ReactionRateK1!$F62:$V62*OFFSET(ReactionStoich!$E$5:$U$5,AK$2,0))*(TimeStep)*'Composition Moles'!$C52</f>
        <v>0</v>
      </c>
      <c r="AL40" s="32">
        <f ca="1">SUMPRODUCT(ReactionRateK1!$F62:$V62*OFFSET(ReactionStoich!$E$5:$U$5,AL$2,0))*(TimeStep)*'Composition Moles'!$C52</f>
        <v>0</v>
      </c>
      <c r="AM40" s="32">
        <f ca="1">SUMPRODUCT(ReactionRateK1!$F62:$V62*OFFSET(ReactionStoich!$E$5:$U$5,AM$2,0))*(TimeStep)*'Composition Moles'!$C52</f>
        <v>0</v>
      </c>
      <c r="AN40" s="32">
        <f ca="1">SUMPRODUCT(ReactionRateK1!$F62:$V62*OFFSET(ReactionStoich!$E$5:$U$5,AN$2,0))*(TimeStep)*'Composition Moles'!$C52</f>
        <v>0</v>
      </c>
      <c r="AO40" s="32">
        <f ca="1">SUMPRODUCT(ReactionRateK1!$F62:$V62*OFFSET(ReactionStoich!$E$5:$U$5,AO$2,0))*(TimeStep)*'Composition Moles'!$C52</f>
        <v>-2.0081682691340436E-2</v>
      </c>
      <c r="AP40" s="32">
        <f ca="1">SUMPRODUCT(ReactionRateK1!$F62:$V62*OFFSET(ReactionStoich!$E$5:$U$5,AP$2,0))*(TimeStep)*'Composition Moles'!$C52</f>
        <v>-0.39295581636257698</v>
      </c>
      <c r="AQ40" s="32">
        <f ca="1">SUMPRODUCT(ReactionRateK1!$F62:$V62*OFFSET(ReactionStoich!$E$5:$U$5,AQ$2,0))*(TimeStep)*'Composition Moles'!$C52</f>
        <v>0</v>
      </c>
      <c r="AR40" s="32">
        <f ca="1">SUMPRODUCT(ReactionRateK1!$F62:$V62*OFFSET(ReactionStoich!$E$5:$U$5,AR$2,0))*(TimeStep)*'Composition Moles'!$C52</f>
        <v>0</v>
      </c>
      <c r="AS40" s="32">
        <f ca="1">SUMPRODUCT(ReactionRateK1!$F62:$V62*OFFSET(ReactionStoich!$E$5:$U$5,AS$2,0))*(TimeStep)*'Composition Moles'!$C52</f>
        <v>-0.37422505684500224</v>
      </c>
      <c r="AT40" s="32">
        <f ca="1">SUMPRODUCT(ReactionRateK1!$F62:$V62*OFFSET(ReactionStoich!$E$5:$U$5,AT$2,0))*(TimeStep)*'Composition Moles'!$C52</f>
        <v>-0.37422505684500224</v>
      </c>
      <c r="AU40" s="32">
        <f ca="1">SUMPRODUCT(ReactionRateK1!$F62:$V62*OFFSET(ReactionStoich!$E$5:$U$5,AU$2,0))*(TimeStep)*'Composition Moles'!$C52</f>
        <v>-0.37422505684500224</v>
      </c>
      <c r="AV40" s="32">
        <f ca="1">SUMPRODUCT(ReactionRateK1!$F62:$V62*OFFSET(ReactionStoich!$E$5:$U$5,AV$2,0))*(TimeStep)*'Composition Moles'!$C52</f>
        <v>0</v>
      </c>
      <c r="AW40" s="32">
        <f ca="1">SUMPRODUCT(ReactionRateK1!$F62:$V62*OFFSET(ReactionStoich!$E$5:$U$5,AW$2,0))*(TimeStep)*'Composition Moles'!$C52</f>
        <v>0</v>
      </c>
      <c r="AX40" s="32">
        <f ca="1">SUMPRODUCT(ReactionRateK1!$F62:$V62*OFFSET(ReactionStoich!$E$5:$U$5,AX$2,0))*(TimeStep)*'Composition Moles'!$C52</f>
        <v>0</v>
      </c>
      <c r="AY40" s="32">
        <f ca="1">SUMPRODUCT(ReactionRateK1!$F62:$V62*OFFSET(ReactionStoich!$E$5:$U$5,AY$2,0))*(TimeStep)*'Composition Moles'!$C52</f>
        <v>0</v>
      </c>
      <c r="AZ40" s="32">
        <f ca="1">SUMPRODUCT(ReactionRateK1!$F62:$V62*OFFSET(ReactionStoich!$E$5:$U$5,AZ$2,0))*(TimeStep)*'Composition Moles'!$C52</f>
        <v>0</v>
      </c>
      <c r="BA40" s="32">
        <f ca="1">SUMPRODUCT(ReactionRateK1!$F62:$V62*OFFSET(ReactionStoich!$E$5:$U$5,BA$2,0))*(TimeStep)*'Composition Moles'!$C52</f>
        <v>0</v>
      </c>
      <c r="BB40" s="32">
        <f ca="1">SUMPRODUCT(ReactionRateK1!$F62:$V62*OFFSET(ReactionStoich!$E$5:$U$5,BB$2,0))*(TimeStep)*'Composition Moles'!$C52</f>
        <v>0</v>
      </c>
      <c r="BC40" s="32">
        <f ca="1">SUMPRODUCT(ReactionRateK1!$F62:$V62*OFFSET(ReactionStoich!$E$5:$U$5,BC$2,0))*(TimeStep)*'Composition Moles'!$C52</f>
        <v>0</v>
      </c>
      <c r="BD40" s="32">
        <f ca="1">SUMPRODUCT(ReactionRateK1!$F62:$V62*OFFSET(ReactionStoich!$E$5:$U$5,BD$2,0))*(TimeStep)*'Composition Moles'!$C52</f>
        <v>0</v>
      </c>
      <c r="BE40" s="32">
        <f ca="1">SUMPRODUCT(ReactionRateK1!$F62:$V62*OFFSET(ReactionStoich!$E$5:$U$5,BE$2,0))*(TimeStep)*'Composition Moles'!$C52</f>
        <v>0</v>
      </c>
      <c r="BF40" s="32">
        <f ca="1">SUMPRODUCT(ReactionRateK1!$F62:$V62*OFFSET(ReactionStoich!$E$5:$U$5,BF$2,0))*(TimeStep)*'Composition Moles'!$C52</f>
        <v>0</v>
      </c>
      <c r="BG40" s="32">
        <f ca="1">SUMPRODUCT(ReactionRateK1!$F62:$V62*OFFSET(ReactionStoich!$E$5:$U$5,BG$2,0))*(TimeStep)*'Composition Moles'!$C52</f>
        <v>0</v>
      </c>
      <c r="BH40" s="32">
        <f ca="1">SUMPRODUCT(ReactionRateK1!$F62:$V62*OFFSET(ReactionStoich!$E$5:$U$5,BH$2,0))*(TimeStep)*'Composition Moles'!$C52</f>
        <v>0</v>
      </c>
      <c r="BI40" s="32">
        <f ca="1">SUMPRODUCT(ReactionRateK1!$F62:$V62*OFFSET(ReactionStoich!$E$5:$U$5,BI$2,0))*(TimeStep)*'Composition Moles'!$C52</f>
        <v>0</v>
      </c>
      <c r="BJ40" s="32">
        <f ca="1">SUMPRODUCT(ReactionRateK1!$F62:$V62*OFFSET(ReactionStoich!$E$5:$U$5,BJ$2,0))*(TimeStep)*'Composition Moles'!$C52</f>
        <v>0</v>
      </c>
      <c r="BK40" s="32">
        <f ca="1">SUMPRODUCT(ReactionRateK1!$F62:$V62*OFFSET(ReactionStoich!$E$5:$U$5,BK$2,0))*(TimeStep)*'Composition Moles'!$C52</f>
        <v>0</v>
      </c>
      <c r="BL40" s="32">
        <f ca="1">SUMPRODUCT(ReactionRateK1!$F62:$V62*OFFSET(ReactionStoich!$E$5:$U$5,BL$2,0))*(TimeStep)*'Composition Moles'!$C52</f>
        <v>0</v>
      </c>
      <c r="BM40" s="32">
        <f ca="1">SUMPRODUCT(ReactionRateK1!$F62:$V62*OFFSET(ReactionStoich!$E$5:$U$5,BM$2,0))*(TimeStep)*'Composition Moles'!$C52</f>
        <v>0</v>
      </c>
      <c r="BN40" s="32">
        <f ca="1">SUMPRODUCT(ReactionRateK1!$F62:$V62*OFFSET(ReactionStoich!$E$5:$U$5,BN$2,0))*(TimeStep)*'Composition Moles'!$C52</f>
        <v>0</v>
      </c>
      <c r="BO40" s="32">
        <f ca="1">SUMPRODUCT(ReactionRateK1!$F62:$V62*OFFSET(ReactionStoich!$E$5:$U$5,BO$2,0))*(TimeStep)*'Composition Moles'!$C52</f>
        <v>0</v>
      </c>
      <c r="BP40" s="32">
        <f ca="1">SUMPRODUCT(ReactionRateK1!$F62:$V62*OFFSET(ReactionStoich!$E$5:$U$5,BP$2,0))*(TimeStep)*'Composition Moles'!$C52</f>
        <v>0</v>
      </c>
      <c r="BQ40" s="32">
        <f ca="1">SUMPRODUCT(ReactionRateK1!$F62:$V62*OFFSET(ReactionStoich!$E$5:$U$5,BQ$2,0))*(TimeStep)*'Composition Moles'!$C52</f>
        <v>0</v>
      </c>
      <c r="BR40" s="32">
        <f ca="1">SUMPRODUCT(ReactionRateK1!$F62:$V62*OFFSET(ReactionStoich!$E$5:$U$5,BR$2,0))*(TimeStep)*'Composition Moles'!$C52</f>
        <v>0</v>
      </c>
      <c r="BS40" s="32">
        <f ca="1">SUMPRODUCT(ReactionRateK1!$F62:$V62*OFFSET(ReactionStoich!$E$5:$U$5,BS$2,0))*(TimeStep)*'Composition Moles'!$C52</f>
        <v>0</v>
      </c>
      <c r="BT40" s="32">
        <f ca="1">SUMPRODUCT(ReactionRateK1!$F62:$V62*OFFSET(ReactionStoich!$E$5:$U$5,BT$2,0))*(TimeStep)*'Composition Moles'!$C52</f>
        <v>0</v>
      </c>
      <c r="BU40" s="32">
        <f ca="1">SUMPRODUCT(ReactionRateK1!$F62:$V62*OFFSET(ReactionStoich!$E$5:$U$5,BU$2,0))*(TimeStep)*'Composition Moles'!$C52</f>
        <v>0</v>
      </c>
      <c r="BV40" s="32">
        <f ca="1">SUMPRODUCT(ReactionRateK1!$F62:$V62*OFFSET(ReactionStoich!$E$5:$U$5,BV$2,0))*(TimeStep)*'Composition Moles'!$C52</f>
        <v>0</v>
      </c>
      <c r="BW40" s="32">
        <f ca="1">SUMPRODUCT(ReactionRateK1!$F62:$V62*OFFSET(ReactionStoich!$E$5:$U$5,BW$2,0))*(TimeStep)*'Composition Moles'!$C52</f>
        <v>0</v>
      </c>
    </row>
    <row r="41" spans="1:75">
      <c r="A41">
        <f>ReactionRateK1!A63</f>
        <v>1.5500000000000007</v>
      </c>
      <c r="B41" s="20">
        <f t="shared" ca="1" si="5"/>
        <v>-13207.16946290442</v>
      </c>
      <c r="C41" s="20">
        <f ca="1">'Composition Moles'!BZ53</f>
        <v>143869.2636488475</v>
      </c>
      <c r="D41" s="26">
        <f t="shared" ca="1" si="6"/>
        <v>-9.179979884473552E-2</v>
      </c>
      <c r="F41" s="32">
        <f ca="1">SUMPRODUCT(ReactionRateK1!$F63:$V63*OFFSET(ReactionStoich!$E$5:$U$5,F$2,0))*(TimeStep)*'Composition Moles'!$C53</f>
        <v>-0.45702458662074452</v>
      </c>
      <c r="G41" s="32">
        <f ca="1">SUMPRODUCT(ReactionRateK1!$F63:$V63*OFFSET(ReactionStoich!$E$5:$U$5,G$2,0))*(TimeStep)*'Composition Moles'!$C53</f>
        <v>0</v>
      </c>
      <c r="H41" s="32">
        <f ca="1">SUMPRODUCT(ReactionRateK1!$F63:$V63*OFFSET(ReactionStoich!$E$5:$U$5,H$2,0))*(TimeStep)*'Composition Moles'!$C53</f>
        <v>0.43899868394639324</v>
      </c>
      <c r="I41" s="32">
        <f ca="1">SUMPRODUCT(ReactionRateK1!$F63:$V63*OFFSET(ReactionStoich!$E$5:$U$5,I$2,0))*(TimeStep)*'Composition Moles'!$C53</f>
        <v>1.80259026743513E-2</v>
      </c>
      <c r="J41" s="32">
        <f ca="1">SUMPRODUCT(ReactionRateK1!$F63:$V63*OFFSET(ReactionStoich!$E$5:$U$5,J$2,0))*(TimeStep)*'Composition Moles'!$C53</f>
        <v>0</v>
      </c>
      <c r="K41" s="32">
        <f ca="1">SUMPRODUCT(ReactionRateK1!$F63:$V63*OFFSET(ReactionStoich!$E$5:$U$5,K$2,0))*(TimeStep)*'Composition Moles'!$C53</f>
        <v>0</v>
      </c>
      <c r="L41" s="32">
        <f ca="1">SUMPRODUCT(ReactionRateK1!$F63:$V63*OFFSET(ReactionStoich!$E$5:$U$5,L$2,0))*(TimeStep)*'Composition Moles'!$C53</f>
        <v>0</v>
      </c>
      <c r="M41" s="32">
        <f ca="1">SUMPRODUCT(ReactionRateK1!$F63:$V63*OFFSET(ReactionStoich!$E$5:$U$5,M$2,0))*(TimeStep)*'Composition Moles'!$C53</f>
        <v>0</v>
      </c>
      <c r="N41" s="32">
        <f ca="1">SUMPRODUCT(ReactionRateK1!$F63:$V63*OFFSET(ReactionStoich!$E$5:$U$5,N$2,0))*(TimeStep)*'Composition Moles'!$C53</f>
        <v>0</v>
      </c>
      <c r="O41" s="32">
        <f ca="1">SUMPRODUCT(ReactionRateK1!$F63:$V63*OFFSET(ReactionStoich!$E$5:$U$5,O$2,0))*(TimeStep)*'Composition Moles'!$C53</f>
        <v>0</v>
      </c>
      <c r="P41" s="32">
        <f ca="1">SUMPRODUCT(ReactionRateK1!$F63:$V63*OFFSET(ReactionStoich!$E$5:$U$5,P$2,0))*(TimeStep)*'Composition Moles'!$C53</f>
        <v>0</v>
      </c>
      <c r="Q41" s="32">
        <f ca="1">SUMPRODUCT(ReactionRateK1!$F63:$V63*OFFSET(ReactionStoich!$E$5:$U$5,Q$2,0))*(TimeStep)*'Composition Moles'!$C53</f>
        <v>0</v>
      </c>
      <c r="R41" s="32">
        <f ca="1">SUMPRODUCT(ReactionRateK1!$F63:$V63*OFFSET(ReactionStoich!$E$5:$U$5,R$2,0))*(TimeStep)*'Composition Moles'!$C53</f>
        <v>0</v>
      </c>
      <c r="S41" s="32">
        <f ca="1">SUMPRODUCT(ReactionRateK1!$F63:$V63*OFFSET(ReactionStoich!$E$5:$U$5,S$2,0))*(TimeStep)*'Composition Moles'!$C53</f>
        <v>2.7303052057873756</v>
      </c>
      <c r="T41" s="32">
        <f ca="1">SUMPRODUCT(ReactionRateK1!$F63:$V63*OFFSET(ReactionStoich!$E$5:$U$5,T$2,0))*(TimeStep)*'Composition Moles'!$C53</f>
        <v>0</v>
      </c>
      <c r="U41" s="32">
        <f ca="1">SUMPRODUCT(ReactionRateK1!$F63:$V63*OFFSET(ReactionStoich!$E$5:$U$5,U$2,0))*(TimeStep)*'Composition Moles'!$C53</f>
        <v>0</v>
      </c>
      <c r="V41" s="32">
        <f ca="1">SUMPRODUCT(ReactionRateK1!$F63:$V63*OFFSET(ReactionStoich!$E$5:$U$5,V$2,0))*(TimeStep)*'Composition Moles'!$C53</f>
        <v>0</v>
      </c>
      <c r="W41" s="32">
        <f ca="1">SUMPRODUCT(ReactionRateK1!$F63:$V63*OFFSET(ReactionStoich!$E$5:$U$5,W$2,0))*(TimeStep)*'Composition Moles'!$C53</f>
        <v>0</v>
      </c>
      <c r="X41" s="32">
        <f ca="1">SUMPRODUCT(ReactionRateK1!$F63:$V63*OFFSET(ReactionStoich!$E$5:$U$5,X$2,0))*(TimeStep)*'Composition Moles'!$C53</f>
        <v>0</v>
      </c>
      <c r="Y41" s="32">
        <f ca="1">SUMPRODUCT(ReactionRateK1!$F63:$V63*OFFSET(ReactionStoich!$E$5:$U$5,Y$2,0))*(TimeStep)*'Composition Moles'!$C53</f>
        <v>-6.0171750989929498</v>
      </c>
      <c r="Z41" s="32">
        <f ca="1">SUMPRODUCT(ReactionRateK1!$F63:$V63*OFFSET(ReactionStoich!$E$5:$U$5,Z$2,0))*(TimeStep)*'Composition Moles'!$C53</f>
        <v>0</v>
      </c>
      <c r="AA41" s="32">
        <f ca="1">SUMPRODUCT(ReactionRateK1!$F63:$V63*OFFSET(ReactionStoich!$E$5:$U$5,AA$2,0))*(TimeStep)*'Composition Moles'!$C53</f>
        <v>0</v>
      </c>
      <c r="AB41" s="32">
        <f ca="1">SUMPRODUCT(ReactionRateK1!$F63:$V63*OFFSET(ReactionStoich!$E$5:$U$5,AB$2,0))*(TimeStep)*'Composition Moles'!$C53</f>
        <v>0</v>
      </c>
      <c r="AC41" s="32">
        <f ca="1">SUMPRODUCT(ReactionRateK1!$F63:$V63*OFFSET(ReactionStoich!$E$5:$U$5,AC$2,0))*(TimeStep)*'Composition Moles'!$C53</f>
        <v>0</v>
      </c>
      <c r="AD41" s="32">
        <f ca="1">SUMPRODUCT(ReactionRateK1!$F63:$V63*OFFSET(ReactionStoich!$E$5:$U$5,AD$2,0))*(TimeStep)*'Composition Moles'!$C53</f>
        <v>0</v>
      </c>
      <c r="AE41" s="32">
        <f ca="1">SUMPRODUCT(ReactionRateK1!$F63:$V63*OFFSET(ReactionStoich!$E$5:$U$5,AE$2,0))*(TimeStep)*'Composition Moles'!$C53</f>
        <v>0</v>
      </c>
      <c r="AF41" s="32">
        <f ca="1">SUMPRODUCT(ReactionRateK1!$F63:$V63*OFFSET(ReactionStoich!$E$5:$U$5,AF$2,0))*(TimeStep)*'Composition Moles'!$C53</f>
        <v>0</v>
      </c>
      <c r="AG41" s="32">
        <f ca="1">SUMPRODUCT(ReactionRateK1!$F63:$V63*OFFSET(ReactionStoich!$E$5:$U$5,AG$2,0))*(TimeStep)*'Composition Moles'!$C53</f>
        <v>-3.7241291147828278E-3</v>
      </c>
      <c r="AH41" s="32">
        <f ca="1">SUMPRODUCT(ReactionRateK1!$F63:$V63*OFFSET(ReactionStoich!$E$5:$U$5,AH$2,0))*(TimeStep)*'Composition Moles'!$C53</f>
        <v>1.5792470094047701</v>
      </c>
      <c r="AI41" s="32">
        <f ca="1">SUMPRODUCT(ReactionRateK1!$F63:$V63*OFFSET(ReactionStoich!$E$5:$U$5,AI$2,0))*(TimeStep)*'Composition Moles'!$C53</f>
        <v>2.1434502260739028</v>
      </c>
      <c r="AJ41" s="32">
        <f ca="1">SUMPRODUCT(ReactionRateK1!$F63:$V63*OFFSET(ReactionStoich!$E$5:$U$5,AJ$2,0))*(TimeStep)*'Composition Moles'!$C53</f>
        <v>1.0565365501757233</v>
      </c>
      <c r="AK41" s="32">
        <f ca="1">SUMPRODUCT(ReactionRateK1!$F63:$V63*OFFSET(ReactionStoich!$E$5:$U$5,AK$2,0))*(TimeStep)*'Composition Moles'!$C53</f>
        <v>0</v>
      </c>
      <c r="AL41" s="32">
        <f ca="1">SUMPRODUCT(ReactionRateK1!$F63:$V63*OFFSET(ReactionStoich!$E$5:$U$5,AL$2,0))*(TimeStep)*'Composition Moles'!$C53</f>
        <v>0</v>
      </c>
      <c r="AM41" s="32">
        <f ca="1">SUMPRODUCT(ReactionRateK1!$F63:$V63*OFFSET(ReactionStoich!$E$5:$U$5,AM$2,0))*(TimeStep)*'Composition Moles'!$C53</f>
        <v>0</v>
      </c>
      <c r="AN41" s="32">
        <f ca="1">SUMPRODUCT(ReactionRateK1!$F63:$V63*OFFSET(ReactionStoich!$E$5:$U$5,AN$2,0))*(TimeStep)*'Composition Moles'!$C53</f>
        <v>0</v>
      </c>
      <c r="AO41" s="32">
        <f ca="1">SUMPRODUCT(ReactionRateK1!$F63:$V63*OFFSET(ReactionStoich!$E$5:$U$5,AO$2,0))*(TimeStep)*'Composition Moles'!$C53</f>
        <v>-1.80259026743513E-2</v>
      </c>
      <c r="AP41" s="32">
        <f ca="1">SUMPRODUCT(ReactionRateK1!$F63:$V63*OFFSET(ReactionStoich!$E$5:$U$5,AP$2,0))*(TimeStep)*'Composition Moles'!$C53</f>
        <v>-0.37365789910120328</v>
      </c>
      <c r="AQ41" s="32">
        <f ca="1">SUMPRODUCT(ReactionRateK1!$F63:$V63*OFFSET(ReactionStoich!$E$5:$U$5,AQ$2,0))*(TimeStep)*'Composition Moles'!$C53</f>
        <v>0</v>
      </c>
      <c r="AR41" s="32">
        <f ca="1">SUMPRODUCT(ReactionRateK1!$F63:$V63*OFFSET(ReactionStoich!$E$5:$U$5,AR$2,0))*(TimeStep)*'Composition Moles'!$C53</f>
        <v>0</v>
      </c>
      <c r="AS41" s="32">
        <f ca="1">SUMPRODUCT(ReactionRateK1!$F63:$V63*OFFSET(ReactionStoich!$E$5:$U$5,AS$2,0))*(TimeStep)*'Composition Moles'!$C53</f>
        <v>-0.36565198718616138</v>
      </c>
      <c r="AT41" s="32">
        <f ca="1">SUMPRODUCT(ReactionRateK1!$F63:$V63*OFFSET(ReactionStoich!$E$5:$U$5,AT$2,0))*(TimeStep)*'Composition Moles'!$C53</f>
        <v>-0.36565198718616138</v>
      </c>
      <c r="AU41" s="32">
        <f ca="1">SUMPRODUCT(ReactionRateK1!$F63:$V63*OFFSET(ReactionStoich!$E$5:$U$5,AU$2,0))*(TimeStep)*'Composition Moles'!$C53</f>
        <v>-0.36565198718616138</v>
      </c>
      <c r="AV41" s="32">
        <f ca="1">SUMPRODUCT(ReactionRateK1!$F63:$V63*OFFSET(ReactionStoich!$E$5:$U$5,AV$2,0))*(TimeStep)*'Composition Moles'!$C53</f>
        <v>0</v>
      </c>
      <c r="AW41" s="32">
        <f ca="1">SUMPRODUCT(ReactionRateK1!$F63:$V63*OFFSET(ReactionStoich!$E$5:$U$5,AW$2,0))*(TimeStep)*'Composition Moles'!$C53</f>
        <v>0</v>
      </c>
      <c r="AX41" s="32">
        <f ca="1">SUMPRODUCT(ReactionRateK1!$F63:$V63*OFFSET(ReactionStoich!$E$5:$U$5,AX$2,0))*(TimeStep)*'Composition Moles'!$C53</f>
        <v>0</v>
      </c>
      <c r="AY41" s="32">
        <f ca="1">SUMPRODUCT(ReactionRateK1!$F63:$V63*OFFSET(ReactionStoich!$E$5:$U$5,AY$2,0))*(TimeStep)*'Composition Moles'!$C53</f>
        <v>0</v>
      </c>
      <c r="AZ41" s="32">
        <f ca="1">SUMPRODUCT(ReactionRateK1!$F63:$V63*OFFSET(ReactionStoich!$E$5:$U$5,AZ$2,0))*(TimeStep)*'Composition Moles'!$C53</f>
        <v>0</v>
      </c>
      <c r="BA41" s="32">
        <f ca="1">SUMPRODUCT(ReactionRateK1!$F63:$V63*OFFSET(ReactionStoich!$E$5:$U$5,BA$2,0))*(TimeStep)*'Composition Moles'!$C53</f>
        <v>0</v>
      </c>
      <c r="BB41" s="32">
        <f ca="1">SUMPRODUCT(ReactionRateK1!$F63:$V63*OFFSET(ReactionStoich!$E$5:$U$5,BB$2,0))*(TimeStep)*'Composition Moles'!$C53</f>
        <v>0</v>
      </c>
      <c r="BC41" s="32">
        <f ca="1">SUMPRODUCT(ReactionRateK1!$F63:$V63*OFFSET(ReactionStoich!$E$5:$U$5,BC$2,0))*(TimeStep)*'Composition Moles'!$C53</f>
        <v>0</v>
      </c>
      <c r="BD41" s="32">
        <f ca="1">SUMPRODUCT(ReactionRateK1!$F63:$V63*OFFSET(ReactionStoich!$E$5:$U$5,BD$2,0))*(TimeStep)*'Composition Moles'!$C53</f>
        <v>0</v>
      </c>
      <c r="BE41" s="32">
        <f ca="1">SUMPRODUCT(ReactionRateK1!$F63:$V63*OFFSET(ReactionStoich!$E$5:$U$5,BE$2,0))*(TimeStep)*'Composition Moles'!$C53</f>
        <v>0</v>
      </c>
      <c r="BF41" s="32">
        <f ca="1">SUMPRODUCT(ReactionRateK1!$F63:$V63*OFFSET(ReactionStoich!$E$5:$U$5,BF$2,0))*(TimeStep)*'Composition Moles'!$C53</f>
        <v>0</v>
      </c>
      <c r="BG41" s="32">
        <f ca="1">SUMPRODUCT(ReactionRateK1!$F63:$V63*OFFSET(ReactionStoich!$E$5:$U$5,BG$2,0))*(TimeStep)*'Composition Moles'!$C53</f>
        <v>0</v>
      </c>
      <c r="BH41" s="32">
        <f ca="1">SUMPRODUCT(ReactionRateK1!$F63:$V63*OFFSET(ReactionStoich!$E$5:$U$5,BH$2,0))*(TimeStep)*'Composition Moles'!$C53</f>
        <v>0</v>
      </c>
      <c r="BI41" s="32">
        <f ca="1">SUMPRODUCT(ReactionRateK1!$F63:$V63*OFFSET(ReactionStoich!$E$5:$U$5,BI$2,0))*(TimeStep)*'Composition Moles'!$C53</f>
        <v>0</v>
      </c>
      <c r="BJ41" s="32">
        <f ca="1">SUMPRODUCT(ReactionRateK1!$F63:$V63*OFFSET(ReactionStoich!$E$5:$U$5,BJ$2,0))*(TimeStep)*'Composition Moles'!$C53</f>
        <v>0</v>
      </c>
      <c r="BK41" s="32">
        <f ca="1">SUMPRODUCT(ReactionRateK1!$F63:$V63*OFFSET(ReactionStoich!$E$5:$U$5,BK$2,0))*(TimeStep)*'Composition Moles'!$C53</f>
        <v>0</v>
      </c>
      <c r="BL41" s="32">
        <f ca="1">SUMPRODUCT(ReactionRateK1!$F63:$V63*OFFSET(ReactionStoich!$E$5:$U$5,BL$2,0))*(TimeStep)*'Composition Moles'!$C53</f>
        <v>0</v>
      </c>
      <c r="BM41" s="32">
        <f ca="1">SUMPRODUCT(ReactionRateK1!$F63:$V63*OFFSET(ReactionStoich!$E$5:$U$5,BM$2,0))*(TimeStep)*'Composition Moles'!$C53</f>
        <v>0</v>
      </c>
      <c r="BN41" s="32">
        <f ca="1">SUMPRODUCT(ReactionRateK1!$F63:$V63*OFFSET(ReactionStoich!$E$5:$U$5,BN$2,0))*(TimeStep)*'Composition Moles'!$C53</f>
        <v>0</v>
      </c>
      <c r="BO41" s="32">
        <f ca="1">SUMPRODUCT(ReactionRateK1!$F63:$V63*OFFSET(ReactionStoich!$E$5:$U$5,BO$2,0))*(TimeStep)*'Composition Moles'!$C53</f>
        <v>0</v>
      </c>
      <c r="BP41" s="32">
        <f ca="1">SUMPRODUCT(ReactionRateK1!$F63:$V63*OFFSET(ReactionStoich!$E$5:$U$5,BP$2,0))*(TimeStep)*'Composition Moles'!$C53</f>
        <v>0</v>
      </c>
      <c r="BQ41" s="32">
        <f ca="1">SUMPRODUCT(ReactionRateK1!$F63:$V63*OFFSET(ReactionStoich!$E$5:$U$5,BQ$2,0))*(TimeStep)*'Composition Moles'!$C53</f>
        <v>0</v>
      </c>
      <c r="BR41" s="32">
        <f ca="1">SUMPRODUCT(ReactionRateK1!$F63:$V63*OFFSET(ReactionStoich!$E$5:$U$5,BR$2,0))*(TimeStep)*'Composition Moles'!$C53</f>
        <v>0</v>
      </c>
      <c r="BS41" s="32">
        <f ca="1">SUMPRODUCT(ReactionRateK1!$F63:$V63*OFFSET(ReactionStoich!$E$5:$U$5,BS$2,0))*(TimeStep)*'Composition Moles'!$C53</f>
        <v>0</v>
      </c>
      <c r="BT41" s="32">
        <f ca="1">SUMPRODUCT(ReactionRateK1!$F63:$V63*OFFSET(ReactionStoich!$E$5:$U$5,BT$2,0))*(TimeStep)*'Composition Moles'!$C53</f>
        <v>0</v>
      </c>
      <c r="BU41" s="32">
        <f ca="1">SUMPRODUCT(ReactionRateK1!$F63:$V63*OFFSET(ReactionStoich!$E$5:$U$5,BU$2,0))*(TimeStep)*'Composition Moles'!$C53</f>
        <v>0</v>
      </c>
      <c r="BV41" s="32">
        <f ca="1">SUMPRODUCT(ReactionRateK1!$F63:$V63*OFFSET(ReactionStoich!$E$5:$U$5,BV$2,0))*(TimeStep)*'Composition Moles'!$C53</f>
        <v>0</v>
      </c>
      <c r="BW41" s="32">
        <f ca="1">SUMPRODUCT(ReactionRateK1!$F63:$V63*OFFSET(ReactionStoich!$E$5:$U$5,BW$2,0))*(TimeStep)*'Composition Moles'!$C53</f>
        <v>0</v>
      </c>
    </row>
    <row r="42" spans="1:75">
      <c r="A42">
        <f>ReactionRateK1!A64</f>
        <v>1.6000000000000008</v>
      </c>
      <c r="B42" s="20">
        <f t="shared" ca="1" si="5"/>
        <v>-12463.990068443321</v>
      </c>
      <c r="C42" s="20">
        <f ca="1">'Composition Moles'!BZ54</f>
        <v>143883.92627414552</v>
      </c>
      <c r="D42" s="26">
        <f t="shared" ca="1" si="6"/>
        <v>-8.6625312438968205E-2</v>
      </c>
      <c r="F42" s="32">
        <f ca="1">SUMPRODUCT(ReactionRateK1!$F64:$V64*OFFSET(ReactionStoich!$E$5:$U$5,F$2,0))*(TimeStep)*'Composition Moles'!$C54</f>
        <v>-0.42827577747825735</v>
      </c>
      <c r="G42" s="32">
        <f ca="1">SUMPRODUCT(ReactionRateK1!$F64:$V64*OFFSET(ReactionStoich!$E$5:$U$5,G$2,0))*(TimeStep)*'Composition Moles'!$C54</f>
        <v>0</v>
      </c>
      <c r="H42" s="32">
        <f ca="1">SUMPRODUCT(ReactionRateK1!$F64:$V64*OFFSET(ReactionStoich!$E$5:$U$5,H$2,0))*(TimeStep)*'Composition Moles'!$C54</f>
        <v>0.41208331835454304</v>
      </c>
      <c r="I42" s="32">
        <f ca="1">SUMPRODUCT(ReactionRateK1!$F64:$V64*OFFSET(ReactionStoich!$E$5:$U$5,I$2,0))*(TimeStep)*'Composition Moles'!$C54</f>
        <v>1.6192459123714323E-2</v>
      </c>
      <c r="J42" s="32">
        <f ca="1">SUMPRODUCT(ReactionRateK1!$F64:$V64*OFFSET(ReactionStoich!$E$5:$U$5,J$2,0))*(TimeStep)*'Composition Moles'!$C54</f>
        <v>0</v>
      </c>
      <c r="K42" s="32">
        <f ca="1">SUMPRODUCT(ReactionRateK1!$F64:$V64*OFFSET(ReactionStoich!$E$5:$U$5,K$2,0))*(TimeStep)*'Composition Moles'!$C54</f>
        <v>0</v>
      </c>
      <c r="L42" s="32">
        <f ca="1">SUMPRODUCT(ReactionRateK1!$F64:$V64*OFFSET(ReactionStoich!$E$5:$U$5,L$2,0))*(TimeStep)*'Composition Moles'!$C54</f>
        <v>0</v>
      </c>
      <c r="M42" s="32">
        <f ca="1">SUMPRODUCT(ReactionRateK1!$F64:$V64*OFFSET(ReactionStoich!$E$5:$U$5,M$2,0))*(TimeStep)*'Composition Moles'!$C54</f>
        <v>0</v>
      </c>
      <c r="N42" s="32">
        <f ca="1">SUMPRODUCT(ReactionRateK1!$F64:$V64*OFFSET(ReactionStoich!$E$5:$U$5,N$2,0))*(TimeStep)*'Composition Moles'!$C54</f>
        <v>0</v>
      </c>
      <c r="O42" s="32">
        <f ca="1">SUMPRODUCT(ReactionRateK1!$F64:$V64*OFFSET(ReactionStoich!$E$5:$U$5,O$2,0))*(TimeStep)*'Composition Moles'!$C54</f>
        <v>0</v>
      </c>
      <c r="P42" s="32">
        <f ca="1">SUMPRODUCT(ReactionRateK1!$F64:$V64*OFFSET(ReactionStoich!$E$5:$U$5,P$2,0))*(TimeStep)*'Composition Moles'!$C54</f>
        <v>0</v>
      </c>
      <c r="Q42" s="32">
        <f ca="1">SUMPRODUCT(ReactionRateK1!$F64:$V64*OFFSET(ReactionStoich!$E$5:$U$5,Q$2,0))*(TimeStep)*'Composition Moles'!$C54</f>
        <v>0</v>
      </c>
      <c r="R42" s="32">
        <f ca="1">SUMPRODUCT(ReactionRateK1!$F64:$V64*OFFSET(ReactionStoich!$E$5:$U$5,R$2,0))*(TimeStep)*'Composition Moles'!$C54</f>
        <v>0</v>
      </c>
      <c r="S42" s="32">
        <f ca="1">SUMPRODUCT(ReactionRateK1!$F64:$V64*OFFSET(ReactionStoich!$E$5:$U$5,S$2,0))*(TimeStep)*'Composition Moles'!$C54</f>
        <v>2.6688615434461687</v>
      </c>
      <c r="T42" s="32">
        <f ca="1">SUMPRODUCT(ReactionRateK1!$F64:$V64*OFFSET(ReactionStoich!$E$5:$U$5,T$2,0))*(TimeStep)*'Composition Moles'!$C54</f>
        <v>0</v>
      </c>
      <c r="U42" s="32">
        <f ca="1">SUMPRODUCT(ReactionRateK1!$F64:$V64*OFFSET(ReactionStoich!$E$5:$U$5,U$2,0))*(TimeStep)*'Composition Moles'!$C54</f>
        <v>0</v>
      </c>
      <c r="V42" s="32">
        <f ca="1">SUMPRODUCT(ReactionRateK1!$F64:$V64*OFFSET(ReactionStoich!$E$5:$U$5,V$2,0))*(TimeStep)*'Composition Moles'!$C54</f>
        <v>0</v>
      </c>
      <c r="W42" s="32">
        <f ca="1">SUMPRODUCT(ReactionRateK1!$F64:$V64*OFFSET(ReactionStoich!$E$5:$U$5,W$2,0))*(TimeStep)*'Composition Moles'!$C54</f>
        <v>0</v>
      </c>
      <c r="X42" s="32">
        <f ca="1">SUMPRODUCT(ReactionRateK1!$F64:$V64*OFFSET(ReactionStoich!$E$5:$U$5,X$2,0))*(TimeStep)*'Composition Moles'!$C54</f>
        <v>0</v>
      </c>
      <c r="Y42" s="32">
        <f ca="1">SUMPRODUCT(ReactionRateK1!$F64:$V64*OFFSET(ReactionStoich!$E$5:$U$5,Y$2,0))*(TimeStep)*'Composition Moles'!$C54</f>
        <v>-5.908174488389113</v>
      </c>
      <c r="Z42" s="32">
        <f ca="1">SUMPRODUCT(ReactionRateK1!$F64:$V64*OFFSET(ReactionStoich!$E$5:$U$5,Z$2,0))*(TimeStep)*'Composition Moles'!$C54</f>
        <v>0</v>
      </c>
      <c r="AA42" s="32">
        <f ca="1">SUMPRODUCT(ReactionRateK1!$F64:$V64*OFFSET(ReactionStoich!$E$5:$U$5,AA$2,0))*(TimeStep)*'Composition Moles'!$C54</f>
        <v>0</v>
      </c>
      <c r="AB42" s="32">
        <f ca="1">SUMPRODUCT(ReactionRateK1!$F64:$V64*OFFSET(ReactionStoich!$E$5:$U$5,AB$2,0))*(TimeStep)*'Composition Moles'!$C54</f>
        <v>0</v>
      </c>
      <c r="AC42" s="32">
        <f ca="1">SUMPRODUCT(ReactionRateK1!$F64:$V64*OFFSET(ReactionStoich!$E$5:$U$5,AC$2,0))*(TimeStep)*'Composition Moles'!$C54</f>
        <v>0</v>
      </c>
      <c r="AD42" s="32">
        <f ca="1">SUMPRODUCT(ReactionRateK1!$F64:$V64*OFFSET(ReactionStoich!$E$5:$U$5,AD$2,0))*(TimeStep)*'Composition Moles'!$C54</f>
        <v>0</v>
      </c>
      <c r="AE42" s="32">
        <f ca="1">SUMPRODUCT(ReactionRateK1!$F64:$V64*OFFSET(ReactionStoich!$E$5:$U$5,AE$2,0))*(TimeStep)*'Composition Moles'!$C54</f>
        <v>0</v>
      </c>
      <c r="AF42" s="32">
        <f ca="1">SUMPRODUCT(ReactionRateK1!$F64:$V64*OFFSET(ReactionStoich!$E$5:$U$5,AF$2,0))*(TimeStep)*'Composition Moles'!$C54</f>
        <v>0</v>
      </c>
      <c r="AG42" s="32">
        <f ca="1">SUMPRODUCT(ReactionRateK1!$F64:$V64*OFFSET(ReactionStoich!$E$5:$U$5,AG$2,0))*(TimeStep)*'Composition Moles'!$C54</f>
        <v>-6.5732171476716684E-3</v>
      </c>
      <c r="AH42" s="32">
        <f ca="1">SUMPRODUCT(ReactionRateK1!$F64:$V64*OFFSET(ReactionStoich!$E$5:$U$5,AH$2,0))*(TimeStep)*'Composition Moles'!$C54</f>
        <v>1.4927810750210071</v>
      </c>
      <c r="AI42" s="32">
        <f ca="1">SUMPRODUCT(ReactionRateK1!$F64:$V64*OFFSET(ReactionStoich!$E$5:$U$5,AI$2,0))*(TimeStep)*'Composition Moles'!$C54</f>
        <v>2.1576726931898649</v>
      </c>
      <c r="AJ42" s="32">
        <f ca="1">SUMPRODUCT(ReactionRateK1!$F64:$V64*OFFSET(ReactionStoich!$E$5:$U$5,AJ$2,0))*(TimeStep)*'Composition Moles'!$C54</f>
        <v>1.0386278094567483</v>
      </c>
      <c r="AK42" s="32">
        <f ca="1">SUMPRODUCT(ReactionRateK1!$F64:$V64*OFFSET(ReactionStoich!$E$5:$U$5,AK$2,0))*(TimeStep)*'Composition Moles'!$C54</f>
        <v>0</v>
      </c>
      <c r="AL42" s="32">
        <f ca="1">SUMPRODUCT(ReactionRateK1!$F64:$V64*OFFSET(ReactionStoich!$E$5:$U$5,AL$2,0))*(TimeStep)*'Composition Moles'!$C54</f>
        <v>0</v>
      </c>
      <c r="AM42" s="32">
        <f ca="1">SUMPRODUCT(ReactionRateK1!$F64:$V64*OFFSET(ReactionStoich!$E$5:$U$5,AM$2,0))*(TimeStep)*'Composition Moles'!$C54</f>
        <v>0</v>
      </c>
      <c r="AN42" s="32">
        <f ca="1">SUMPRODUCT(ReactionRateK1!$F64:$V64*OFFSET(ReactionStoich!$E$5:$U$5,AN$2,0))*(TimeStep)*'Composition Moles'!$C54</f>
        <v>0</v>
      </c>
      <c r="AO42" s="32">
        <f ca="1">SUMPRODUCT(ReactionRateK1!$F64:$V64*OFFSET(ReactionStoich!$E$5:$U$5,AO$2,0))*(TimeStep)*'Composition Moles'!$C54</f>
        <v>-1.6192459123714323E-2</v>
      </c>
      <c r="AP42" s="32">
        <f ca="1">SUMPRODUCT(ReactionRateK1!$F64:$V64*OFFSET(ReactionStoich!$E$5:$U$5,AP$2,0))*(TimeStep)*'Composition Moles'!$C54</f>
        <v>-0.35498052690482379</v>
      </c>
      <c r="AQ42" s="32">
        <f ca="1">SUMPRODUCT(ReactionRateK1!$F64:$V64*OFFSET(ReactionStoich!$E$5:$U$5,AQ$2,0))*(TimeStep)*'Composition Moles'!$C54</f>
        <v>0</v>
      </c>
      <c r="AR42" s="32">
        <f ca="1">SUMPRODUCT(ReactionRateK1!$F64:$V64*OFFSET(ReactionStoich!$E$5:$U$5,AR$2,0))*(TimeStep)*'Composition Moles'!$C54</f>
        <v>0</v>
      </c>
      <c r="AS42" s="32">
        <f ca="1">SUMPRODUCT(ReactionRateK1!$F64:$V64*OFFSET(ReactionStoich!$E$5:$U$5,AS$2,0))*(TimeStep)*'Composition Moles'!$C54</f>
        <v>-0.35734080984948874</v>
      </c>
      <c r="AT42" s="32">
        <f ca="1">SUMPRODUCT(ReactionRateK1!$F64:$V64*OFFSET(ReactionStoich!$E$5:$U$5,AT$2,0))*(TimeStep)*'Composition Moles'!$C54</f>
        <v>-0.35734080984948874</v>
      </c>
      <c r="AU42" s="32">
        <f ca="1">SUMPRODUCT(ReactionRateK1!$F64:$V64*OFFSET(ReactionStoich!$E$5:$U$5,AU$2,0))*(TimeStep)*'Composition Moles'!$C54</f>
        <v>-0.35734080984948874</v>
      </c>
      <c r="AV42" s="32">
        <f ca="1">SUMPRODUCT(ReactionRateK1!$F64:$V64*OFFSET(ReactionStoich!$E$5:$U$5,AV$2,0))*(TimeStep)*'Composition Moles'!$C54</f>
        <v>0</v>
      </c>
      <c r="AW42" s="32">
        <f ca="1">SUMPRODUCT(ReactionRateK1!$F64:$V64*OFFSET(ReactionStoich!$E$5:$U$5,AW$2,0))*(TimeStep)*'Composition Moles'!$C54</f>
        <v>0</v>
      </c>
      <c r="AX42" s="32">
        <f ca="1">SUMPRODUCT(ReactionRateK1!$F64:$V64*OFFSET(ReactionStoich!$E$5:$U$5,AX$2,0))*(TimeStep)*'Composition Moles'!$C54</f>
        <v>0</v>
      </c>
      <c r="AY42" s="32">
        <f ca="1">SUMPRODUCT(ReactionRateK1!$F64:$V64*OFFSET(ReactionStoich!$E$5:$U$5,AY$2,0))*(TimeStep)*'Composition Moles'!$C54</f>
        <v>0</v>
      </c>
      <c r="AZ42" s="32">
        <f ca="1">SUMPRODUCT(ReactionRateK1!$F64:$V64*OFFSET(ReactionStoich!$E$5:$U$5,AZ$2,0))*(TimeStep)*'Composition Moles'!$C54</f>
        <v>0</v>
      </c>
      <c r="BA42" s="32">
        <f ca="1">SUMPRODUCT(ReactionRateK1!$F64:$V64*OFFSET(ReactionStoich!$E$5:$U$5,BA$2,0))*(TimeStep)*'Composition Moles'!$C54</f>
        <v>0</v>
      </c>
      <c r="BB42" s="32">
        <f ca="1">SUMPRODUCT(ReactionRateK1!$F64:$V64*OFFSET(ReactionStoich!$E$5:$U$5,BB$2,0))*(TimeStep)*'Composition Moles'!$C54</f>
        <v>0</v>
      </c>
      <c r="BC42" s="32">
        <f ca="1">SUMPRODUCT(ReactionRateK1!$F64:$V64*OFFSET(ReactionStoich!$E$5:$U$5,BC$2,0))*(TimeStep)*'Composition Moles'!$C54</f>
        <v>0</v>
      </c>
      <c r="BD42" s="32">
        <f ca="1">SUMPRODUCT(ReactionRateK1!$F64:$V64*OFFSET(ReactionStoich!$E$5:$U$5,BD$2,0))*(TimeStep)*'Composition Moles'!$C54</f>
        <v>0</v>
      </c>
      <c r="BE42" s="32">
        <f ca="1">SUMPRODUCT(ReactionRateK1!$F64:$V64*OFFSET(ReactionStoich!$E$5:$U$5,BE$2,0))*(TimeStep)*'Composition Moles'!$C54</f>
        <v>0</v>
      </c>
      <c r="BF42" s="32">
        <f ca="1">SUMPRODUCT(ReactionRateK1!$F64:$V64*OFFSET(ReactionStoich!$E$5:$U$5,BF$2,0))*(TimeStep)*'Composition Moles'!$C54</f>
        <v>0</v>
      </c>
      <c r="BG42" s="32">
        <f ca="1">SUMPRODUCT(ReactionRateK1!$F64:$V64*OFFSET(ReactionStoich!$E$5:$U$5,BG$2,0))*(TimeStep)*'Composition Moles'!$C54</f>
        <v>0</v>
      </c>
      <c r="BH42" s="32">
        <f ca="1">SUMPRODUCT(ReactionRateK1!$F64:$V64*OFFSET(ReactionStoich!$E$5:$U$5,BH$2,0))*(TimeStep)*'Composition Moles'!$C54</f>
        <v>0</v>
      </c>
      <c r="BI42" s="32">
        <f ca="1">SUMPRODUCT(ReactionRateK1!$F64:$V64*OFFSET(ReactionStoich!$E$5:$U$5,BI$2,0))*(TimeStep)*'Composition Moles'!$C54</f>
        <v>0</v>
      </c>
      <c r="BJ42" s="32">
        <f ca="1">SUMPRODUCT(ReactionRateK1!$F64:$V64*OFFSET(ReactionStoich!$E$5:$U$5,BJ$2,0))*(TimeStep)*'Composition Moles'!$C54</f>
        <v>0</v>
      </c>
      <c r="BK42" s="32">
        <f ca="1">SUMPRODUCT(ReactionRateK1!$F64:$V64*OFFSET(ReactionStoich!$E$5:$U$5,BK$2,0))*(TimeStep)*'Composition Moles'!$C54</f>
        <v>0</v>
      </c>
      <c r="BL42" s="32">
        <f ca="1">SUMPRODUCT(ReactionRateK1!$F64:$V64*OFFSET(ReactionStoich!$E$5:$U$5,BL$2,0))*(TimeStep)*'Composition Moles'!$C54</f>
        <v>0</v>
      </c>
      <c r="BM42" s="32">
        <f ca="1">SUMPRODUCT(ReactionRateK1!$F64:$V64*OFFSET(ReactionStoich!$E$5:$U$5,BM$2,0))*(TimeStep)*'Composition Moles'!$C54</f>
        <v>0</v>
      </c>
      <c r="BN42" s="32">
        <f ca="1">SUMPRODUCT(ReactionRateK1!$F64:$V64*OFFSET(ReactionStoich!$E$5:$U$5,BN$2,0))*(TimeStep)*'Composition Moles'!$C54</f>
        <v>0</v>
      </c>
      <c r="BO42" s="32">
        <f ca="1">SUMPRODUCT(ReactionRateK1!$F64:$V64*OFFSET(ReactionStoich!$E$5:$U$5,BO$2,0))*(TimeStep)*'Composition Moles'!$C54</f>
        <v>0</v>
      </c>
      <c r="BP42" s="32">
        <f ca="1">SUMPRODUCT(ReactionRateK1!$F64:$V64*OFFSET(ReactionStoich!$E$5:$U$5,BP$2,0))*(TimeStep)*'Composition Moles'!$C54</f>
        <v>0</v>
      </c>
      <c r="BQ42" s="32">
        <f ca="1">SUMPRODUCT(ReactionRateK1!$F64:$V64*OFFSET(ReactionStoich!$E$5:$U$5,BQ$2,0))*(TimeStep)*'Composition Moles'!$C54</f>
        <v>0</v>
      </c>
      <c r="BR42" s="32">
        <f ca="1">SUMPRODUCT(ReactionRateK1!$F64:$V64*OFFSET(ReactionStoich!$E$5:$U$5,BR$2,0))*(TimeStep)*'Composition Moles'!$C54</f>
        <v>0</v>
      </c>
      <c r="BS42" s="32">
        <f ca="1">SUMPRODUCT(ReactionRateK1!$F64:$V64*OFFSET(ReactionStoich!$E$5:$U$5,BS$2,0))*(TimeStep)*'Composition Moles'!$C54</f>
        <v>0</v>
      </c>
      <c r="BT42" s="32">
        <f ca="1">SUMPRODUCT(ReactionRateK1!$F64:$V64*OFFSET(ReactionStoich!$E$5:$U$5,BT$2,0))*(TimeStep)*'Composition Moles'!$C54</f>
        <v>0</v>
      </c>
      <c r="BU42" s="32">
        <f ca="1">SUMPRODUCT(ReactionRateK1!$F64:$V64*OFFSET(ReactionStoich!$E$5:$U$5,BU$2,0))*(TimeStep)*'Composition Moles'!$C54</f>
        <v>0</v>
      </c>
      <c r="BV42" s="32">
        <f ca="1">SUMPRODUCT(ReactionRateK1!$F64:$V64*OFFSET(ReactionStoich!$E$5:$U$5,BV$2,0))*(TimeStep)*'Composition Moles'!$C54</f>
        <v>0</v>
      </c>
      <c r="BW42" s="32">
        <f ca="1">SUMPRODUCT(ReactionRateK1!$F64:$V64*OFFSET(ReactionStoich!$E$5:$U$5,BW$2,0))*(TimeStep)*'Composition Moles'!$C54</f>
        <v>0</v>
      </c>
    </row>
    <row r="43" spans="1:75">
      <c r="A43">
        <f>ReactionRateK1!A65</f>
        <v>1.6500000000000008</v>
      </c>
      <c r="B43" s="20">
        <f t="shared" ca="1" si="5"/>
        <v>-11757.259943336203</v>
      </c>
      <c r="C43" s="20">
        <f ca="1">'Composition Moles'!BZ55</f>
        <v>143898.50652707118</v>
      </c>
      <c r="D43" s="26">
        <f t="shared" ca="1" si="6"/>
        <v>-8.1705225628066869E-2</v>
      </c>
      <c r="F43" s="32">
        <f ca="1">SUMPRODUCT(ReactionRateK1!$F65:$V65*OFFSET(ReactionStoich!$E$5:$U$5,F$2,0))*(TimeStep)*'Composition Moles'!$C55</f>
        <v>-0.40128165614803535</v>
      </c>
      <c r="G43" s="32">
        <f ca="1">SUMPRODUCT(ReactionRateK1!$F65:$V65*OFFSET(ReactionStoich!$E$5:$U$5,G$2,0))*(TimeStep)*'Composition Moles'!$C55</f>
        <v>0</v>
      </c>
      <c r="H43" s="32">
        <f ca="1">SUMPRODUCT(ReactionRateK1!$F65:$V65*OFFSET(ReactionStoich!$E$5:$U$5,H$2,0))*(TimeStep)*'Composition Moles'!$C55</f>
        <v>0.38672611202955648</v>
      </c>
      <c r="I43" s="32">
        <f ca="1">SUMPRODUCT(ReactionRateK1!$F65:$V65*OFFSET(ReactionStoich!$E$5:$U$5,I$2,0))*(TimeStep)*'Composition Moles'!$C55</f>
        <v>1.4555544118478893E-2</v>
      </c>
      <c r="J43" s="32">
        <f ca="1">SUMPRODUCT(ReactionRateK1!$F65:$V65*OFFSET(ReactionStoich!$E$5:$U$5,J$2,0))*(TimeStep)*'Composition Moles'!$C55</f>
        <v>0</v>
      </c>
      <c r="K43" s="32">
        <f ca="1">SUMPRODUCT(ReactionRateK1!$F65:$V65*OFFSET(ReactionStoich!$E$5:$U$5,K$2,0))*(TimeStep)*'Composition Moles'!$C55</f>
        <v>0</v>
      </c>
      <c r="L43" s="32">
        <f ca="1">SUMPRODUCT(ReactionRateK1!$F65:$V65*OFFSET(ReactionStoich!$E$5:$U$5,L$2,0))*(TimeStep)*'Composition Moles'!$C55</f>
        <v>0</v>
      </c>
      <c r="M43" s="32">
        <f ca="1">SUMPRODUCT(ReactionRateK1!$F65:$V65*OFFSET(ReactionStoich!$E$5:$U$5,M$2,0))*(TimeStep)*'Composition Moles'!$C55</f>
        <v>0</v>
      </c>
      <c r="N43" s="32">
        <f ca="1">SUMPRODUCT(ReactionRateK1!$F65:$V65*OFFSET(ReactionStoich!$E$5:$U$5,N$2,0))*(TimeStep)*'Composition Moles'!$C55</f>
        <v>0</v>
      </c>
      <c r="O43" s="32">
        <f ca="1">SUMPRODUCT(ReactionRateK1!$F65:$V65*OFFSET(ReactionStoich!$E$5:$U$5,O$2,0))*(TimeStep)*'Composition Moles'!$C55</f>
        <v>0</v>
      </c>
      <c r="P43" s="32">
        <f ca="1">SUMPRODUCT(ReactionRateK1!$F65:$V65*OFFSET(ReactionStoich!$E$5:$U$5,P$2,0))*(TimeStep)*'Composition Moles'!$C55</f>
        <v>0</v>
      </c>
      <c r="Q43" s="32">
        <f ca="1">SUMPRODUCT(ReactionRateK1!$F65:$V65*OFFSET(ReactionStoich!$E$5:$U$5,Q$2,0))*(TimeStep)*'Composition Moles'!$C55</f>
        <v>0</v>
      </c>
      <c r="R43" s="32">
        <f ca="1">SUMPRODUCT(ReactionRateK1!$F65:$V65*OFFSET(ReactionStoich!$E$5:$U$5,R$2,0))*(TimeStep)*'Composition Moles'!$C55</f>
        <v>0</v>
      </c>
      <c r="S43" s="32">
        <f ca="1">SUMPRODUCT(ReactionRateK1!$F65:$V65*OFFSET(ReactionStoich!$E$5:$U$5,S$2,0))*(TimeStep)*'Composition Moles'!$C55</f>
        <v>2.6103599033803748</v>
      </c>
      <c r="T43" s="32">
        <f ca="1">SUMPRODUCT(ReactionRateK1!$F65:$V65*OFFSET(ReactionStoich!$E$5:$U$5,T$2,0))*(TimeStep)*'Composition Moles'!$C55</f>
        <v>0</v>
      </c>
      <c r="U43" s="32">
        <f ca="1">SUMPRODUCT(ReactionRateK1!$F65:$V65*OFFSET(ReactionStoich!$E$5:$U$5,U$2,0))*(TimeStep)*'Composition Moles'!$C55</f>
        <v>0</v>
      </c>
      <c r="V43" s="32">
        <f ca="1">SUMPRODUCT(ReactionRateK1!$F65:$V65*OFFSET(ReactionStoich!$E$5:$U$5,V$2,0))*(TimeStep)*'Composition Moles'!$C55</f>
        <v>0</v>
      </c>
      <c r="W43" s="32">
        <f ca="1">SUMPRODUCT(ReactionRateK1!$F65:$V65*OFFSET(ReactionStoich!$E$5:$U$5,W$2,0))*(TimeStep)*'Composition Moles'!$C55</f>
        <v>0</v>
      </c>
      <c r="X43" s="32">
        <f ca="1">SUMPRODUCT(ReactionRateK1!$F65:$V65*OFFSET(ReactionStoich!$E$5:$U$5,X$2,0))*(TimeStep)*'Composition Moles'!$C55</f>
        <v>0</v>
      </c>
      <c r="Y43" s="32">
        <f ca="1">SUMPRODUCT(ReactionRateK1!$F65:$V65*OFFSET(ReactionStoich!$E$5:$U$5,Y$2,0))*(TimeStep)*'Composition Moles'!$C55</f>
        <v>-5.8029379804644732</v>
      </c>
      <c r="Z43" s="32">
        <f ca="1">SUMPRODUCT(ReactionRateK1!$F65:$V65*OFFSET(ReactionStoich!$E$5:$U$5,Z$2,0))*(TimeStep)*'Composition Moles'!$C55</f>
        <v>0</v>
      </c>
      <c r="AA43" s="32">
        <f ca="1">SUMPRODUCT(ReactionRateK1!$F65:$V65*OFFSET(ReactionStoich!$E$5:$U$5,AA$2,0))*(TimeStep)*'Composition Moles'!$C55</f>
        <v>0</v>
      </c>
      <c r="AB43" s="32">
        <f ca="1">SUMPRODUCT(ReactionRateK1!$F65:$V65*OFFSET(ReactionStoich!$E$5:$U$5,AB$2,0))*(TimeStep)*'Composition Moles'!$C55</f>
        <v>0</v>
      </c>
      <c r="AC43" s="32">
        <f ca="1">SUMPRODUCT(ReactionRateK1!$F65:$V65*OFFSET(ReactionStoich!$E$5:$U$5,AC$2,0))*(TimeStep)*'Composition Moles'!$C55</f>
        <v>0</v>
      </c>
      <c r="AD43" s="32">
        <f ca="1">SUMPRODUCT(ReactionRateK1!$F65:$V65*OFFSET(ReactionStoich!$E$5:$U$5,AD$2,0))*(TimeStep)*'Composition Moles'!$C55</f>
        <v>0</v>
      </c>
      <c r="AE43" s="32">
        <f ca="1">SUMPRODUCT(ReactionRateK1!$F65:$V65*OFFSET(ReactionStoich!$E$5:$U$5,AE$2,0))*(TimeStep)*'Composition Moles'!$C55</f>
        <v>0</v>
      </c>
      <c r="AF43" s="32">
        <f ca="1">SUMPRODUCT(ReactionRateK1!$F65:$V65*OFFSET(ReactionStoich!$E$5:$U$5,AF$2,0))*(TimeStep)*'Composition Moles'!$C55</f>
        <v>0</v>
      </c>
      <c r="AG43" s="32">
        <f ca="1">SUMPRODUCT(ReactionRateK1!$F65:$V65*OFFSET(ReactionStoich!$E$5:$U$5,AG$2,0))*(TimeStep)*'Composition Moles'!$C55</f>
        <v>-8.890863865277987E-3</v>
      </c>
      <c r="AH43" s="32">
        <f ca="1">SUMPRODUCT(ReactionRateK1!$F65:$V65*OFFSET(ReactionStoich!$E$5:$U$5,AH$2,0))*(TimeStep)*'Composition Moles'!$C55</f>
        <v>1.4090069582053726</v>
      </c>
      <c r="AI43" s="32">
        <f ca="1">SUMPRODUCT(ReactionRateK1!$F65:$V65*OFFSET(ReactionStoich!$E$5:$U$5,AI$2,0))*(TimeStep)*'Composition Moles'!$C55</f>
        <v>2.1708301272508042</v>
      </c>
      <c r="AJ43" s="32">
        <f ca="1">SUMPRODUCT(ReactionRateK1!$F65:$V65*OFFSET(ReactionStoich!$E$5:$U$5,AJ$2,0))*(TimeStep)*'Composition Moles'!$C55</f>
        <v>1.0209688856114734</v>
      </c>
      <c r="AK43" s="32">
        <f ca="1">SUMPRODUCT(ReactionRateK1!$F65:$V65*OFFSET(ReactionStoich!$E$5:$U$5,AK$2,0))*(TimeStep)*'Composition Moles'!$C55</f>
        <v>0</v>
      </c>
      <c r="AL43" s="32">
        <f ca="1">SUMPRODUCT(ReactionRateK1!$F65:$V65*OFFSET(ReactionStoich!$E$5:$U$5,AL$2,0))*(TimeStep)*'Composition Moles'!$C55</f>
        <v>0</v>
      </c>
      <c r="AM43" s="32">
        <f ca="1">SUMPRODUCT(ReactionRateK1!$F65:$V65*OFFSET(ReactionStoich!$E$5:$U$5,AM$2,0))*(TimeStep)*'Composition Moles'!$C55</f>
        <v>0</v>
      </c>
      <c r="AN43" s="32">
        <f ca="1">SUMPRODUCT(ReactionRateK1!$F65:$V65*OFFSET(ReactionStoich!$E$5:$U$5,AN$2,0))*(TimeStep)*'Composition Moles'!$C55</f>
        <v>0</v>
      </c>
      <c r="AO43" s="32">
        <f ca="1">SUMPRODUCT(ReactionRateK1!$F65:$V65*OFFSET(ReactionStoich!$E$5:$U$5,AO$2,0))*(TimeStep)*'Composition Moles'!$C55</f>
        <v>-1.4555544118478893E-2</v>
      </c>
      <c r="AP43" s="32">
        <f ca="1">SUMPRODUCT(ReactionRateK1!$F65:$V65*OFFSET(ReactionStoich!$E$5:$U$5,AP$2,0))*(TimeStep)*'Composition Moles'!$C55</f>
        <v>-0.33693702586934604</v>
      </c>
      <c r="AQ43" s="32">
        <f ca="1">SUMPRODUCT(ReactionRateK1!$F65:$V65*OFFSET(ReactionStoich!$E$5:$U$5,AQ$2,0))*(TimeStep)*'Composition Moles'!$C55</f>
        <v>0</v>
      </c>
      <c r="AR43" s="32">
        <f ca="1">SUMPRODUCT(ReactionRateK1!$F65:$V65*OFFSET(ReactionStoich!$E$5:$U$5,AR$2,0))*(TimeStep)*'Composition Moles'!$C55</f>
        <v>0</v>
      </c>
      <c r="AS43" s="32">
        <f ca="1">SUMPRODUCT(ReactionRateK1!$F65:$V65*OFFSET(ReactionStoich!$E$5:$U$5,AS$2,0))*(TimeStep)*'Composition Moles'!$C55</f>
        <v>-0.34928148671014958</v>
      </c>
      <c r="AT43" s="32">
        <f ca="1">SUMPRODUCT(ReactionRateK1!$F65:$V65*OFFSET(ReactionStoich!$E$5:$U$5,AT$2,0))*(TimeStep)*'Composition Moles'!$C55</f>
        <v>-0.34928148671014958</v>
      </c>
      <c r="AU43" s="32">
        <f ca="1">SUMPRODUCT(ReactionRateK1!$F65:$V65*OFFSET(ReactionStoich!$E$5:$U$5,AU$2,0))*(TimeStep)*'Composition Moles'!$C55</f>
        <v>-0.34928148671014958</v>
      </c>
      <c r="AV43" s="32">
        <f ca="1">SUMPRODUCT(ReactionRateK1!$F65:$V65*OFFSET(ReactionStoich!$E$5:$U$5,AV$2,0))*(TimeStep)*'Composition Moles'!$C55</f>
        <v>0</v>
      </c>
      <c r="AW43" s="32">
        <f ca="1">SUMPRODUCT(ReactionRateK1!$F65:$V65*OFFSET(ReactionStoich!$E$5:$U$5,AW$2,0))*(TimeStep)*'Composition Moles'!$C55</f>
        <v>0</v>
      </c>
      <c r="AX43" s="32">
        <f ca="1">SUMPRODUCT(ReactionRateK1!$F65:$V65*OFFSET(ReactionStoich!$E$5:$U$5,AX$2,0))*(TimeStep)*'Composition Moles'!$C55</f>
        <v>0</v>
      </c>
      <c r="AY43" s="32">
        <f ca="1">SUMPRODUCT(ReactionRateK1!$F65:$V65*OFFSET(ReactionStoich!$E$5:$U$5,AY$2,0))*(TimeStep)*'Composition Moles'!$C55</f>
        <v>0</v>
      </c>
      <c r="AZ43" s="32">
        <f ca="1">SUMPRODUCT(ReactionRateK1!$F65:$V65*OFFSET(ReactionStoich!$E$5:$U$5,AZ$2,0))*(TimeStep)*'Composition Moles'!$C55</f>
        <v>0</v>
      </c>
      <c r="BA43" s="32">
        <f ca="1">SUMPRODUCT(ReactionRateK1!$F65:$V65*OFFSET(ReactionStoich!$E$5:$U$5,BA$2,0))*(TimeStep)*'Composition Moles'!$C55</f>
        <v>0</v>
      </c>
      <c r="BB43" s="32">
        <f ca="1">SUMPRODUCT(ReactionRateK1!$F65:$V65*OFFSET(ReactionStoich!$E$5:$U$5,BB$2,0))*(TimeStep)*'Composition Moles'!$C55</f>
        <v>0</v>
      </c>
      <c r="BC43" s="32">
        <f ca="1">SUMPRODUCT(ReactionRateK1!$F65:$V65*OFFSET(ReactionStoich!$E$5:$U$5,BC$2,0))*(TimeStep)*'Composition Moles'!$C55</f>
        <v>0</v>
      </c>
      <c r="BD43" s="32">
        <f ca="1">SUMPRODUCT(ReactionRateK1!$F65:$V65*OFFSET(ReactionStoich!$E$5:$U$5,BD$2,0))*(TimeStep)*'Composition Moles'!$C55</f>
        <v>0</v>
      </c>
      <c r="BE43" s="32">
        <f ca="1">SUMPRODUCT(ReactionRateK1!$F65:$V65*OFFSET(ReactionStoich!$E$5:$U$5,BE$2,0))*(TimeStep)*'Composition Moles'!$C55</f>
        <v>0</v>
      </c>
      <c r="BF43" s="32">
        <f ca="1">SUMPRODUCT(ReactionRateK1!$F65:$V65*OFFSET(ReactionStoich!$E$5:$U$5,BF$2,0))*(TimeStep)*'Composition Moles'!$C55</f>
        <v>0</v>
      </c>
      <c r="BG43" s="32">
        <f ca="1">SUMPRODUCT(ReactionRateK1!$F65:$V65*OFFSET(ReactionStoich!$E$5:$U$5,BG$2,0))*(TimeStep)*'Composition Moles'!$C55</f>
        <v>0</v>
      </c>
      <c r="BH43" s="32">
        <f ca="1">SUMPRODUCT(ReactionRateK1!$F65:$V65*OFFSET(ReactionStoich!$E$5:$U$5,BH$2,0))*(TimeStep)*'Composition Moles'!$C55</f>
        <v>0</v>
      </c>
      <c r="BI43" s="32">
        <f ca="1">SUMPRODUCT(ReactionRateK1!$F65:$V65*OFFSET(ReactionStoich!$E$5:$U$5,BI$2,0))*(TimeStep)*'Composition Moles'!$C55</f>
        <v>0</v>
      </c>
      <c r="BJ43" s="32">
        <f ca="1">SUMPRODUCT(ReactionRateK1!$F65:$V65*OFFSET(ReactionStoich!$E$5:$U$5,BJ$2,0))*(TimeStep)*'Composition Moles'!$C55</f>
        <v>0</v>
      </c>
      <c r="BK43" s="32">
        <f ca="1">SUMPRODUCT(ReactionRateK1!$F65:$V65*OFFSET(ReactionStoich!$E$5:$U$5,BK$2,0))*(TimeStep)*'Composition Moles'!$C55</f>
        <v>0</v>
      </c>
      <c r="BL43" s="32">
        <f ca="1">SUMPRODUCT(ReactionRateK1!$F65:$V65*OFFSET(ReactionStoich!$E$5:$U$5,BL$2,0))*(TimeStep)*'Composition Moles'!$C55</f>
        <v>0</v>
      </c>
      <c r="BM43" s="32">
        <f ca="1">SUMPRODUCT(ReactionRateK1!$F65:$V65*OFFSET(ReactionStoich!$E$5:$U$5,BM$2,0))*(TimeStep)*'Composition Moles'!$C55</f>
        <v>0</v>
      </c>
      <c r="BN43" s="32">
        <f ca="1">SUMPRODUCT(ReactionRateK1!$F65:$V65*OFFSET(ReactionStoich!$E$5:$U$5,BN$2,0))*(TimeStep)*'Composition Moles'!$C55</f>
        <v>0</v>
      </c>
      <c r="BO43" s="32">
        <f ca="1">SUMPRODUCT(ReactionRateK1!$F65:$V65*OFFSET(ReactionStoich!$E$5:$U$5,BO$2,0))*(TimeStep)*'Composition Moles'!$C55</f>
        <v>0</v>
      </c>
      <c r="BP43" s="32">
        <f ca="1">SUMPRODUCT(ReactionRateK1!$F65:$V65*OFFSET(ReactionStoich!$E$5:$U$5,BP$2,0))*(TimeStep)*'Composition Moles'!$C55</f>
        <v>0</v>
      </c>
      <c r="BQ43" s="32">
        <f ca="1">SUMPRODUCT(ReactionRateK1!$F65:$V65*OFFSET(ReactionStoich!$E$5:$U$5,BQ$2,0))*(TimeStep)*'Composition Moles'!$C55</f>
        <v>0</v>
      </c>
      <c r="BR43" s="32">
        <f ca="1">SUMPRODUCT(ReactionRateK1!$F65:$V65*OFFSET(ReactionStoich!$E$5:$U$5,BR$2,0))*(TimeStep)*'Composition Moles'!$C55</f>
        <v>0</v>
      </c>
      <c r="BS43" s="32">
        <f ca="1">SUMPRODUCT(ReactionRateK1!$F65:$V65*OFFSET(ReactionStoich!$E$5:$U$5,BS$2,0))*(TimeStep)*'Composition Moles'!$C55</f>
        <v>0</v>
      </c>
      <c r="BT43" s="32">
        <f ca="1">SUMPRODUCT(ReactionRateK1!$F65:$V65*OFFSET(ReactionStoich!$E$5:$U$5,BT$2,0))*(TimeStep)*'Composition Moles'!$C55</f>
        <v>0</v>
      </c>
      <c r="BU43" s="32">
        <f ca="1">SUMPRODUCT(ReactionRateK1!$F65:$V65*OFFSET(ReactionStoich!$E$5:$U$5,BU$2,0))*(TimeStep)*'Composition Moles'!$C55</f>
        <v>0</v>
      </c>
      <c r="BV43" s="32">
        <f ca="1">SUMPRODUCT(ReactionRateK1!$F65:$V65*OFFSET(ReactionStoich!$E$5:$U$5,BV$2,0))*(TimeStep)*'Composition Moles'!$C55</f>
        <v>0</v>
      </c>
      <c r="BW43" s="32">
        <f ca="1">SUMPRODUCT(ReactionRateK1!$F65:$V65*OFFSET(ReactionStoich!$E$5:$U$5,BW$2,0))*(TimeStep)*'Composition Moles'!$C55</f>
        <v>0</v>
      </c>
    </row>
    <row r="44" spans="1:75">
      <c r="A44">
        <f>ReactionRateK1!A66</f>
        <v>1.7000000000000008</v>
      </c>
      <c r="B44" s="20">
        <f t="shared" ca="1" si="5"/>
        <v>-11085.980551713414</v>
      </c>
      <c r="C44" s="20">
        <f ca="1">'Composition Moles'!BZ56</f>
        <v>143912.97770969846</v>
      </c>
      <c r="D44" s="26">
        <f t="shared" ca="1" si="6"/>
        <v>-7.7032528463666941E-2</v>
      </c>
      <c r="F44" s="32">
        <f ca="1">SUMPRODUCT(ReactionRateK1!$F66:$V66*OFFSET(ReactionStoich!$E$5:$U$5,F$2,0))*(TimeStep)*'Composition Moles'!$C56</f>
        <v>-0.37593843484423844</v>
      </c>
      <c r="G44" s="32">
        <f ca="1">SUMPRODUCT(ReactionRateK1!$F66:$V66*OFFSET(ReactionStoich!$E$5:$U$5,G$2,0))*(TimeStep)*'Composition Moles'!$C56</f>
        <v>0</v>
      </c>
      <c r="H44" s="32">
        <f ca="1">SUMPRODUCT(ReactionRateK1!$F66:$V66*OFFSET(ReactionStoich!$E$5:$U$5,H$2,0))*(TimeStep)*'Composition Moles'!$C56</f>
        <v>0.36284583262257403</v>
      </c>
      <c r="I44" s="32">
        <f ca="1">SUMPRODUCT(ReactionRateK1!$F66:$V66*OFFSET(ReactionStoich!$E$5:$U$5,I$2,0))*(TimeStep)*'Composition Moles'!$C56</f>
        <v>1.3092602221664444E-2</v>
      </c>
      <c r="J44" s="32">
        <f ca="1">SUMPRODUCT(ReactionRateK1!$F66:$V66*OFFSET(ReactionStoich!$E$5:$U$5,J$2,0))*(TimeStep)*'Composition Moles'!$C56</f>
        <v>0</v>
      </c>
      <c r="K44" s="32">
        <f ca="1">SUMPRODUCT(ReactionRateK1!$F66:$V66*OFFSET(ReactionStoich!$E$5:$U$5,K$2,0))*(TimeStep)*'Composition Moles'!$C56</f>
        <v>0</v>
      </c>
      <c r="L44" s="32">
        <f ca="1">SUMPRODUCT(ReactionRateK1!$F66:$V66*OFFSET(ReactionStoich!$E$5:$U$5,L$2,0))*(TimeStep)*'Composition Moles'!$C56</f>
        <v>0</v>
      </c>
      <c r="M44" s="32">
        <f ca="1">SUMPRODUCT(ReactionRateK1!$F66:$V66*OFFSET(ReactionStoich!$E$5:$U$5,M$2,0))*(TimeStep)*'Composition Moles'!$C56</f>
        <v>0</v>
      </c>
      <c r="N44" s="32">
        <f ca="1">SUMPRODUCT(ReactionRateK1!$F66:$V66*OFFSET(ReactionStoich!$E$5:$U$5,N$2,0))*(TimeStep)*'Composition Moles'!$C56</f>
        <v>0</v>
      </c>
      <c r="O44" s="32">
        <f ca="1">SUMPRODUCT(ReactionRateK1!$F66:$V66*OFFSET(ReactionStoich!$E$5:$U$5,O$2,0))*(TimeStep)*'Composition Moles'!$C56</f>
        <v>0</v>
      </c>
      <c r="P44" s="32">
        <f ca="1">SUMPRODUCT(ReactionRateK1!$F66:$V66*OFFSET(ReactionStoich!$E$5:$U$5,P$2,0))*(TimeStep)*'Composition Moles'!$C56</f>
        <v>0</v>
      </c>
      <c r="Q44" s="32">
        <f ca="1">SUMPRODUCT(ReactionRateK1!$F66:$V66*OFFSET(ReactionStoich!$E$5:$U$5,Q$2,0))*(TimeStep)*'Composition Moles'!$C56</f>
        <v>0</v>
      </c>
      <c r="R44" s="32">
        <f ca="1">SUMPRODUCT(ReactionRateK1!$F66:$V66*OFFSET(ReactionStoich!$E$5:$U$5,R$2,0))*(TimeStep)*'Composition Moles'!$C56</f>
        <v>0</v>
      </c>
      <c r="S44" s="32">
        <f ca="1">SUMPRODUCT(ReactionRateK1!$F66:$V66*OFFSET(ReactionStoich!$E$5:$U$5,S$2,0))*(TimeStep)*'Composition Moles'!$C56</f>
        <v>2.5544949494525961</v>
      </c>
      <c r="T44" s="32">
        <f ca="1">SUMPRODUCT(ReactionRateK1!$F66:$V66*OFFSET(ReactionStoich!$E$5:$U$5,T$2,0))*(TimeStep)*'Composition Moles'!$C56</f>
        <v>0</v>
      </c>
      <c r="U44" s="32">
        <f ca="1">SUMPRODUCT(ReactionRateK1!$F66:$V66*OFFSET(ReactionStoich!$E$5:$U$5,U$2,0))*(TimeStep)*'Composition Moles'!$C56</f>
        <v>0</v>
      </c>
      <c r="V44" s="32">
        <f ca="1">SUMPRODUCT(ReactionRateK1!$F66:$V66*OFFSET(ReactionStoich!$E$5:$U$5,V$2,0))*(TimeStep)*'Composition Moles'!$C56</f>
        <v>0</v>
      </c>
      <c r="W44" s="32">
        <f ca="1">SUMPRODUCT(ReactionRateK1!$F66:$V66*OFFSET(ReactionStoich!$E$5:$U$5,W$2,0))*(TimeStep)*'Composition Moles'!$C56</f>
        <v>0</v>
      </c>
      <c r="X44" s="32">
        <f ca="1">SUMPRODUCT(ReactionRateK1!$F66:$V66*OFFSET(ReactionStoich!$E$5:$U$5,X$2,0))*(TimeStep)*'Composition Moles'!$C56</f>
        <v>0</v>
      </c>
      <c r="Y44" s="32">
        <f ca="1">SUMPRODUCT(ReactionRateK1!$F66:$V66*OFFSET(ReactionStoich!$E$5:$U$5,Y$2,0))*(TimeStep)*'Composition Moles'!$C56</f>
        <v>-5.7010436516653771</v>
      </c>
      <c r="Z44" s="32">
        <f ca="1">SUMPRODUCT(ReactionRateK1!$F66:$V66*OFFSET(ReactionStoich!$E$5:$U$5,Z$2,0))*(TimeStep)*'Composition Moles'!$C56</f>
        <v>0</v>
      </c>
      <c r="AA44" s="32">
        <f ca="1">SUMPRODUCT(ReactionRateK1!$F66:$V66*OFFSET(ReactionStoich!$E$5:$U$5,AA$2,0))*(TimeStep)*'Composition Moles'!$C56</f>
        <v>0</v>
      </c>
      <c r="AB44" s="32">
        <f ca="1">SUMPRODUCT(ReactionRateK1!$F66:$V66*OFFSET(ReactionStoich!$E$5:$U$5,AB$2,0))*(TimeStep)*'Composition Moles'!$C56</f>
        <v>0</v>
      </c>
      <c r="AC44" s="32">
        <f ca="1">SUMPRODUCT(ReactionRateK1!$F66:$V66*OFFSET(ReactionStoich!$E$5:$U$5,AC$2,0))*(TimeStep)*'Composition Moles'!$C56</f>
        <v>0</v>
      </c>
      <c r="AD44" s="32">
        <f ca="1">SUMPRODUCT(ReactionRateK1!$F66:$V66*OFFSET(ReactionStoich!$E$5:$U$5,AD$2,0))*(TimeStep)*'Composition Moles'!$C56</f>
        <v>0</v>
      </c>
      <c r="AE44" s="32">
        <f ca="1">SUMPRODUCT(ReactionRateK1!$F66:$V66*OFFSET(ReactionStoich!$E$5:$U$5,AE$2,0))*(TimeStep)*'Composition Moles'!$C56</f>
        <v>0</v>
      </c>
      <c r="AF44" s="32">
        <f ca="1">SUMPRODUCT(ReactionRateK1!$F66:$V66*OFFSET(ReactionStoich!$E$5:$U$5,AF$2,0))*(TimeStep)*'Composition Moles'!$C56</f>
        <v>0</v>
      </c>
      <c r="AG44" s="32">
        <f ca="1">SUMPRODUCT(ReactionRateK1!$F66:$V66*OFFSET(ReactionStoich!$E$5:$U$5,AG$2,0))*(TimeStep)*'Composition Moles'!$C56</f>
        <v>-1.0760769868936284E-2</v>
      </c>
      <c r="AH44" s="32">
        <f ca="1">SUMPRODUCT(ReactionRateK1!$F66:$V66*OFFSET(ReactionStoich!$E$5:$U$5,AH$2,0))*(TimeStep)*'Composition Moles'!$C56</f>
        <v>1.3278878160011827</v>
      </c>
      <c r="AI44" s="32">
        <f ca="1">SUMPRODUCT(ReactionRateK1!$F66:$V66*OFFSET(ReactionStoich!$E$5:$U$5,AI$2,0))*(TimeStep)*'Composition Moles'!$C56</f>
        <v>2.1828958426301148</v>
      </c>
      <c r="AJ44" s="32">
        <f ca="1">SUMPRODUCT(ReactionRateK1!$F66:$V66*OFFSET(ReactionStoich!$E$5:$U$5,AJ$2,0))*(TimeStep)*'Composition Moles'!$C56</f>
        <v>1.0035490381207441</v>
      </c>
      <c r="AK44" s="32">
        <f ca="1">SUMPRODUCT(ReactionRateK1!$F66:$V66*OFFSET(ReactionStoich!$E$5:$U$5,AK$2,0))*(TimeStep)*'Composition Moles'!$C56</f>
        <v>0</v>
      </c>
      <c r="AL44" s="32">
        <f ca="1">SUMPRODUCT(ReactionRateK1!$F66:$V66*OFFSET(ReactionStoich!$E$5:$U$5,AL$2,0))*(TimeStep)*'Composition Moles'!$C56</f>
        <v>0</v>
      </c>
      <c r="AM44" s="32">
        <f ca="1">SUMPRODUCT(ReactionRateK1!$F66:$V66*OFFSET(ReactionStoich!$E$5:$U$5,AM$2,0))*(TimeStep)*'Composition Moles'!$C56</f>
        <v>0</v>
      </c>
      <c r="AN44" s="32">
        <f ca="1">SUMPRODUCT(ReactionRateK1!$F66:$V66*OFFSET(ReactionStoich!$E$5:$U$5,AN$2,0))*(TimeStep)*'Composition Moles'!$C56</f>
        <v>0</v>
      </c>
      <c r="AO44" s="32">
        <f ca="1">SUMPRODUCT(ReactionRateK1!$F66:$V66*OFFSET(ReactionStoich!$E$5:$U$5,AO$2,0))*(TimeStep)*'Composition Moles'!$C56</f>
        <v>-1.3092602221664444E-2</v>
      </c>
      <c r="AP44" s="32">
        <f ca="1">SUMPRODUCT(ReactionRateK1!$F66:$V66*OFFSET(ReactionStoich!$E$5:$U$5,AP$2,0))*(TimeStep)*'Composition Moles'!$C56</f>
        <v>-0.31953696132435022</v>
      </c>
      <c r="AQ44" s="32">
        <f ca="1">SUMPRODUCT(ReactionRateK1!$F66:$V66*OFFSET(ReactionStoich!$E$5:$U$5,AQ$2,0))*(TimeStep)*'Composition Moles'!$C56</f>
        <v>0</v>
      </c>
      <c r="AR44" s="32">
        <f ca="1">SUMPRODUCT(ReactionRateK1!$F66:$V66*OFFSET(ReactionStoich!$E$5:$U$5,AR$2,0))*(TimeStep)*'Composition Moles'!$C56</f>
        <v>0</v>
      </c>
      <c r="AS44" s="32">
        <f ca="1">SUMPRODUCT(ReactionRateK1!$F66:$V66*OFFSET(ReactionStoich!$E$5:$U$5,AS$2,0))*(TimeStep)*'Composition Moles'!$C56</f>
        <v>-0.34146455370810352</v>
      </c>
      <c r="AT44" s="32">
        <f ca="1">SUMPRODUCT(ReactionRateK1!$F66:$V66*OFFSET(ReactionStoich!$E$5:$U$5,AT$2,0))*(TimeStep)*'Composition Moles'!$C56</f>
        <v>-0.34146455370810352</v>
      </c>
      <c r="AU44" s="32">
        <f ca="1">SUMPRODUCT(ReactionRateK1!$F66:$V66*OFFSET(ReactionStoich!$E$5:$U$5,AU$2,0))*(TimeStep)*'Composition Moles'!$C56</f>
        <v>-0.34146455370810352</v>
      </c>
      <c r="AV44" s="32">
        <f ca="1">SUMPRODUCT(ReactionRateK1!$F66:$V66*OFFSET(ReactionStoich!$E$5:$U$5,AV$2,0))*(TimeStep)*'Composition Moles'!$C56</f>
        <v>0</v>
      </c>
      <c r="AW44" s="32">
        <f ca="1">SUMPRODUCT(ReactionRateK1!$F66:$V66*OFFSET(ReactionStoich!$E$5:$U$5,AW$2,0))*(TimeStep)*'Composition Moles'!$C56</f>
        <v>0</v>
      </c>
      <c r="AX44" s="32">
        <f ca="1">SUMPRODUCT(ReactionRateK1!$F66:$V66*OFFSET(ReactionStoich!$E$5:$U$5,AX$2,0))*(TimeStep)*'Composition Moles'!$C56</f>
        <v>0</v>
      </c>
      <c r="AY44" s="32">
        <f ca="1">SUMPRODUCT(ReactionRateK1!$F66:$V66*OFFSET(ReactionStoich!$E$5:$U$5,AY$2,0))*(TimeStep)*'Composition Moles'!$C56</f>
        <v>0</v>
      </c>
      <c r="AZ44" s="32">
        <f ca="1">SUMPRODUCT(ReactionRateK1!$F66:$V66*OFFSET(ReactionStoich!$E$5:$U$5,AZ$2,0))*(TimeStep)*'Composition Moles'!$C56</f>
        <v>0</v>
      </c>
      <c r="BA44" s="32">
        <f ca="1">SUMPRODUCT(ReactionRateK1!$F66:$V66*OFFSET(ReactionStoich!$E$5:$U$5,BA$2,0))*(TimeStep)*'Composition Moles'!$C56</f>
        <v>0</v>
      </c>
      <c r="BB44" s="32">
        <f ca="1">SUMPRODUCT(ReactionRateK1!$F66:$V66*OFFSET(ReactionStoich!$E$5:$U$5,BB$2,0))*(TimeStep)*'Composition Moles'!$C56</f>
        <v>0</v>
      </c>
      <c r="BC44" s="32">
        <f ca="1">SUMPRODUCT(ReactionRateK1!$F66:$V66*OFFSET(ReactionStoich!$E$5:$U$5,BC$2,0))*(TimeStep)*'Composition Moles'!$C56</f>
        <v>0</v>
      </c>
      <c r="BD44" s="32">
        <f ca="1">SUMPRODUCT(ReactionRateK1!$F66:$V66*OFFSET(ReactionStoich!$E$5:$U$5,BD$2,0))*(TimeStep)*'Composition Moles'!$C56</f>
        <v>0</v>
      </c>
      <c r="BE44" s="32">
        <f ca="1">SUMPRODUCT(ReactionRateK1!$F66:$V66*OFFSET(ReactionStoich!$E$5:$U$5,BE$2,0))*(TimeStep)*'Composition Moles'!$C56</f>
        <v>0</v>
      </c>
      <c r="BF44" s="32">
        <f ca="1">SUMPRODUCT(ReactionRateK1!$F66:$V66*OFFSET(ReactionStoich!$E$5:$U$5,BF$2,0))*(TimeStep)*'Composition Moles'!$C56</f>
        <v>0</v>
      </c>
      <c r="BG44" s="32">
        <f ca="1">SUMPRODUCT(ReactionRateK1!$F66:$V66*OFFSET(ReactionStoich!$E$5:$U$5,BG$2,0))*(TimeStep)*'Composition Moles'!$C56</f>
        <v>0</v>
      </c>
      <c r="BH44" s="32">
        <f ca="1">SUMPRODUCT(ReactionRateK1!$F66:$V66*OFFSET(ReactionStoich!$E$5:$U$5,BH$2,0))*(TimeStep)*'Composition Moles'!$C56</f>
        <v>0</v>
      </c>
      <c r="BI44" s="32">
        <f ca="1">SUMPRODUCT(ReactionRateK1!$F66:$V66*OFFSET(ReactionStoich!$E$5:$U$5,BI$2,0))*(TimeStep)*'Composition Moles'!$C56</f>
        <v>0</v>
      </c>
      <c r="BJ44" s="32">
        <f ca="1">SUMPRODUCT(ReactionRateK1!$F66:$V66*OFFSET(ReactionStoich!$E$5:$U$5,BJ$2,0))*(TimeStep)*'Composition Moles'!$C56</f>
        <v>0</v>
      </c>
      <c r="BK44" s="32">
        <f ca="1">SUMPRODUCT(ReactionRateK1!$F66:$V66*OFFSET(ReactionStoich!$E$5:$U$5,BK$2,0))*(TimeStep)*'Composition Moles'!$C56</f>
        <v>0</v>
      </c>
      <c r="BL44" s="32">
        <f ca="1">SUMPRODUCT(ReactionRateK1!$F66:$V66*OFFSET(ReactionStoich!$E$5:$U$5,BL$2,0))*(TimeStep)*'Composition Moles'!$C56</f>
        <v>0</v>
      </c>
      <c r="BM44" s="32">
        <f ca="1">SUMPRODUCT(ReactionRateK1!$F66:$V66*OFFSET(ReactionStoich!$E$5:$U$5,BM$2,0))*(TimeStep)*'Composition Moles'!$C56</f>
        <v>0</v>
      </c>
      <c r="BN44" s="32">
        <f ca="1">SUMPRODUCT(ReactionRateK1!$F66:$V66*OFFSET(ReactionStoich!$E$5:$U$5,BN$2,0))*(TimeStep)*'Composition Moles'!$C56</f>
        <v>0</v>
      </c>
      <c r="BO44" s="32">
        <f ca="1">SUMPRODUCT(ReactionRateK1!$F66:$V66*OFFSET(ReactionStoich!$E$5:$U$5,BO$2,0))*(TimeStep)*'Composition Moles'!$C56</f>
        <v>0</v>
      </c>
      <c r="BP44" s="32">
        <f ca="1">SUMPRODUCT(ReactionRateK1!$F66:$V66*OFFSET(ReactionStoich!$E$5:$U$5,BP$2,0))*(TimeStep)*'Composition Moles'!$C56</f>
        <v>0</v>
      </c>
      <c r="BQ44" s="32">
        <f ca="1">SUMPRODUCT(ReactionRateK1!$F66:$V66*OFFSET(ReactionStoich!$E$5:$U$5,BQ$2,0))*(TimeStep)*'Composition Moles'!$C56</f>
        <v>0</v>
      </c>
      <c r="BR44" s="32">
        <f ca="1">SUMPRODUCT(ReactionRateK1!$F66:$V66*OFFSET(ReactionStoich!$E$5:$U$5,BR$2,0))*(TimeStep)*'Composition Moles'!$C56</f>
        <v>0</v>
      </c>
      <c r="BS44" s="32">
        <f ca="1">SUMPRODUCT(ReactionRateK1!$F66:$V66*OFFSET(ReactionStoich!$E$5:$U$5,BS$2,0))*(TimeStep)*'Composition Moles'!$C56</f>
        <v>0</v>
      </c>
      <c r="BT44" s="32">
        <f ca="1">SUMPRODUCT(ReactionRateK1!$F66:$V66*OFFSET(ReactionStoich!$E$5:$U$5,BT$2,0))*(TimeStep)*'Composition Moles'!$C56</f>
        <v>0</v>
      </c>
      <c r="BU44" s="32">
        <f ca="1">SUMPRODUCT(ReactionRateK1!$F66:$V66*OFFSET(ReactionStoich!$E$5:$U$5,BU$2,0))*(TimeStep)*'Composition Moles'!$C56</f>
        <v>0</v>
      </c>
      <c r="BV44" s="32">
        <f ca="1">SUMPRODUCT(ReactionRateK1!$F66:$V66*OFFSET(ReactionStoich!$E$5:$U$5,BV$2,0))*(TimeStep)*'Composition Moles'!$C56</f>
        <v>0</v>
      </c>
      <c r="BW44" s="32">
        <f ca="1">SUMPRODUCT(ReactionRateK1!$F66:$V66*OFFSET(ReactionStoich!$E$5:$U$5,BW$2,0))*(TimeStep)*'Composition Moles'!$C56</f>
        <v>0</v>
      </c>
    </row>
    <row r="45" spans="1:75">
      <c r="A45">
        <f>ReactionRateK1!A67</f>
        <v>1.7500000000000009</v>
      </c>
      <c r="B45" s="20">
        <f t="shared" ca="1" si="5"/>
        <v>-10449.067067579004</v>
      </c>
      <c r="C45" s="20">
        <f ca="1">'Composition Moles'!BZ57</f>
        <v>143927.31480892759</v>
      </c>
      <c r="D45" s="26">
        <f t="shared" ca="1" si="6"/>
        <v>-7.259961100122507E-2</v>
      </c>
      <c r="F45" s="32">
        <f ca="1">SUMPRODUCT(ReactionRateK1!$F67:$V67*OFFSET(ReactionStoich!$E$5:$U$5,F$2,0))*(TimeStep)*'Composition Moles'!$C57</f>
        <v>-0.35214870685578731</v>
      </c>
      <c r="G45" s="32">
        <f ca="1">SUMPRODUCT(ReactionRateK1!$F67:$V67*OFFSET(ReactionStoich!$E$5:$U$5,G$2,0))*(TimeStep)*'Composition Moles'!$C57</f>
        <v>0</v>
      </c>
      <c r="H45" s="32">
        <f ca="1">SUMPRODUCT(ReactionRateK1!$F67:$V67*OFFSET(ReactionStoich!$E$5:$U$5,H$2,0))*(TimeStep)*'Composition Moles'!$C57</f>
        <v>0.3403648231999451</v>
      </c>
      <c r="I45" s="32">
        <f ca="1">SUMPRODUCT(ReactionRateK1!$F67:$V67*OFFSET(ReactionStoich!$E$5:$U$5,I$2,0))*(TimeStep)*'Composition Moles'!$C57</f>
        <v>1.1783883655842251E-2</v>
      </c>
      <c r="J45" s="32">
        <f ca="1">SUMPRODUCT(ReactionRateK1!$F67:$V67*OFFSET(ReactionStoich!$E$5:$U$5,J$2,0))*(TimeStep)*'Composition Moles'!$C57</f>
        <v>0</v>
      </c>
      <c r="K45" s="32">
        <f ca="1">SUMPRODUCT(ReactionRateK1!$F67:$V67*OFFSET(ReactionStoich!$E$5:$U$5,K$2,0))*(TimeStep)*'Composition Moles'!$C57</f>
        <v>0</v>
      </c>
      <c r="L45" s="32">
        <f ca="1">SUMPRODUCT(ReactionRateK1!$F67:$V67*OFFSET(ReactionStoich!$E$5:$U$5,L$2,0))*(TimeStep)*'Composition Moles'!$C57</f>
        <v>0</v>
      </c>
      <c r="M45" s="32">
        <f ca="1">SUMPRODUCT(ReactionRateK1!$F67:$V67*OFFSET(ReactionStoich!$E$5:$U$5,M$2,0))*(TimeStep)*'Composition Moles'!$C57</f>
        <v>0</v>
      </c>
      <c r="N45" s="32">
        <f ca="1">SUMPRODUCT(ReactionRateK1!$F67:$V67*OFFSET(ReactionStoich!$E$5:$U$5,N$2,0))*(TimeStep)*'Composition Moles'!$C57</f>
        <v>0</v>
      </c>
      <c r="O45" s="32">
        <f ca="1">SUMPRODUCT(ReactionRateK1!$F67:$V67*OFFSET(ReactionStoich!$E$5:$U$5,O$2,0))*(TimeStep)*'Composition Moles'!$C57</f>
        <v>0</v>
      </c>
      <c r="P45" s="32">
        <f ca="1">SUMPRODUCT(ReactionRateK1!$F67:$V67*OFFSET(ReactionStoich!$E$5:$U$5,P$2,0))*(TimeStep)*'Composition Moles'!$C57</f>
        <v>0</v>
      </c>
      <c r="Q45" s="32">
        <f ca="1">SUMPRODUCT(ReactionRateK1!$F67:$V67*OFFSET(ReactionStoich!$E$5:$U$5,Q$2,0))*(TimeStep)*'Composition Moles'!$C57</f>
        <v>0</v>
      </c>
      <c r="R45" s="32">
        <f ca="1">SUMPRODUCT(ReactionRateK1!$F67:$V67*OFFSET(ReactionStoich!$E$5:$U$5,R$2,0))*(TimeStep)*'Composition Moles'!$C57</f>
        <v>0</v>
      </c>
      <c r="S45" s="32">
        <f ca="1">SUMPRODUCT(ReactionRateK1!$F67:$V67*OFFSET(ReactionStoich!$E$5:$U$5,S$2,0))*(TimeStep)*'Composition Moles'!$C57</f>
        <v>2.5009963573895595</v>
      </c>
      <c r="T45" s="32">
        <f ca="1">SUMPRODUCT(ReactionRateK1!$F67:$V67*OFFSET(ReactionStoich!$E$5:$U$5,T$2,0))*(TimeStep)*'Composition Moles'!$C57</f>
        <v>0</v>
      </c>
      <c r="U45" s="32">
        <f ca="1">SUMPRODUCT(ReactionRateK1!$F67:$V67*OFFSET(ReactionStoich!$E$5:$U$5,U$2,0))*(TimeStep)*'Composition Moles'!$C57</f>
        <v>0</v>
      </c>
      <c r="V45" s="32">
        <f ca="1">SUMPRODUCT(ReactionRateK1!$F67:$V67*OFFSET(ReactionStoich!$E$5:$U$5,V$2,0))*(TimeStep)*'Composition Moles'!$C57</f>
        <v>0</v>
      </c>
      <c r="W45" s="32">
        <f ca="1">SUMPRODUCT(ReactionRateK1!$F67:$V67*OFFSET(ReactionStoich!$E$5:$U$5,W$2,0))*(TimeStep)*'Composition Moles'!$C57</f>
        <v>0</v>
      </c>
      <c r="X45" s="32">
        <f ca="1">SUMPRODUCT(ReactionRateK1!$F67:$V67*OFFSET(ReactionStoich!$E$5:$U$5,X$2,0))*(TimeStep)*'Composition Moles'!$C57</f>
        <v>0</v>
      </c>
      <c r="Y45" s="32">
        <f ca="1">SUMPRODUCT(ReactionRateK1!$F67:$V67*OFFSET(ReactionStoich!$E$5:$U$5,Y$2,0))*(TimeStep)*'Composition Moles'!$C57</f>
        <v>-5.6021247544546178</v>
      </c>
      <c r="Z45" s="32">
        <f ca="1">SUMPRODUCT(ReactionRateK1!$F67:$V67*OFFSET(ReactionStoich!$E$5:$U$5,Z$2,0))*(TimeStep)*'Composition Moles'!$C57</f>
        <v>0</v>
      </c>
      <c r="AA45" s="32">
        <f ca="1">SUMPRODUCT(ReactionRateK1!$F67:$V67*OFFSET(ReactionStoich!$E$5:$U$5,AA$2,0))*(TimeStep)*'Composition Moles'!$C57</f>
        <v>0</v>
      </c>
      <c r="AB45" s="32">
        <f ca="1">SUMPRODUCT(ReactionRateK1!$F67:$V67*OFFSET(ReactionStoich!$E$5:$U$5,AB$2,0))*(TimeStep)*'Composition Moles'!$C57</f>
        <v>0</v>
      </c>
      <c r="AC45" s="32">
        <f ca="1">SUMPRODUCT(ReactionRateK1!$F67:$V67*OFFSET(ReactionStoich!$E$5:$U$5,AC$2,0))*(TimeStep)*'Composition Moles'!$C57</f>
        <v>0</v>
      </c>
      <c r="AD45" s="32">
        <f ca="1">SUMPRODUCT(ReactionRateK1!$F67:$V67*OFFSET(ReactionStoich!$E$5:$U$5,AD$2,0))*(TimeStep)*'Composition Moles'!$C57</f>
        <v>0</v>
      </c>
      <c r="AE45" s="32">
        <f ca="1">SUMPRODUCT(ReactionRateK1!$F67:$V67*OFFSET(ReactionStoich!$E$5:$U$5,AE$2,0))*(TimeStep)*'Composition Moles'!$C57</f>
        <v>0</v>
      </c>
      <c r="AF45" s="32">
        <f ca="1">SUMPRODUCT(ReactionRateK1!$F67:$V67*OFFSET(ReactionStoich!$E$5:$U$5,AF$2,0))*(TimeStep)*'Composition Moles'!$C57</f>
        <v>0</v>
      </c>
      <c r="AG45" s="32">
        <f ca="1">SUMPRODUCT(ReactionRateK1!$F67:$V67*OFFSET(ReactionStoich!$E$5:$U$5,AG$2,0))*(TimeStep)*'Composition Moles'!$C57</f>
        <v>-1.2252020759061448E-2</v>
      </c>
      <c r="AH45" s="32">
        <f ca="1">SUMPRODUCT(ReactionRateK1!$F67:$V67*OFFSET(ReactionStoich!$E$5:$U$5,AH$2,0))*(TimeStep)*'Composition Moles'!$C57</f>
        <v>1.2493843599608478</v>
      </c>
      <c r="AI45" s="32">
        <f ca="1">SUMPRODUCT(ReactionRateK1!$F67:$V67*OFFSET(ReactionStoich!$E$5:$U$5,AI$2,0))*(TimeStep)*'Composition Moles'!$C57</f>
        <v>2.1938505202187453</v>
      </c>
      <c r="AJ45" s="32">
        <f ca="1">SUMPRODUCT(ReactionRateK1!$F67:$V67*OFFSET(ReactionStoich!$E$5:$U$5,AJ$2,0))*(TimeStep)*'Composition Moles'!$C57</f>
        <v>0.98635887468744154</v>
      </c>
      <c r="AK45" s="32">
        <f ca="1">SUMPRODUCT(ReactionRateK1!$F67:$V67*OFFSET(ReactionStoich!$E$5:$U$5,AK$2,0))*(TimeStep)*'Composition Moles'!$C57</f>
        <v>0</v>
      </c>
      <c r="AL45" s="32">
        <f ca="1">SUMPRODUCT(ReactionRateK1!$F67:$V67*OFFSET(ReactionStoich!$E$5:$U$5,AL$2,0))*(TimeStep)*'Composition Moles'!$C57</f>
        <v>0</v>
      </c>
      <c r="AM45" s="32">
        <f ca="1">SUMPRODUCT(ReactionRateK1!$F67:$V67*OFFSET(ReactionStoich!$E$5:$U$5,AM$2,0))*(TimeStep)*'Composition Moles'!$C57</f>
        <v>0</v>
      </c>
      <c r="AN45" s="32">
        <f ca="1">SUMPRODUCT(ReactionRateK1!$F67:$V67*OFFSET(ReactionStoich!$E$5:$U$5,AN$2,0))*(TimeStep)*'Composition Moles'!$C57</f>
        <v>0</v>
      </c>
      <c r="AO45" s="32">
        <f ca="1">SUMPRODUCT(ReactionRateK1!$F67:$V67*OFFSET(ReactionStoich!$E$5:$U$5,AO$2,0))*(TimeStep)*'Composition Moles'!$C57</f>
        <v>-1.1783883655842251E-2</v>
      </c>
      <c r="AP45" s="32">
        <f ca="1">SUMPRODUCT(ReactionRateK1!$F67:$V67*OFFSET(ReactionStoich!$E$5:$U$5,AP$2,0))*(TimeStep)*'Composition Moles'!$C57</f>
        <v>-0.30278626193475244</v>
      </c>
      <c r="AQ45" s="32">
        <f ca="1">SUMPRODUCT(ReactionRateK1!$F67:$V67*OFFSET(ReactionStoich!$E$5:$U$5,AQ$2,0))*(TimeStep)*'Composition Moles'!$C57</f>
        <v>0</v>
      </c>
      <c r="AR45" s="32">
        <f ca="1">SUMPRODUCT(ReactionRateK1!$F67:$V67*OFFSET(ReactionStoich!$E$5:$U$5,AR$2,0))*(TimeStep)*'Composition Moles'!$C57</f>
        <v>0</v>
      </c>
      <c r="AS45" s="32">
        <f ca="1">SUMPRODUCT(ReactionRateK1!$F67:$V67*OFFSET(ReactionStoich!$E$5:$U$5,AS$2,0))*(TimeStep)*'Composition Moles'!$C57</f>
        <v>-0.33388106381744015</v>
      </c>
      <c r="AT45" s="32">
        <f ca="1">SUMPRODUCT(ReactionRateK1!$F67:$V67*OFFSET(ReactionStoich!$E$5:$U$5,AT$2,0))*(TimeStep)*'Composition Moles'!$C57</f>
        <v>-0.33388106381744015</v>
      </c>
      <c r="AU45" s="32">
        <f ca="1">SUMPRODUCT(ReactionRateK1!$F67:$V67*OFFSET(ReactionStoich!$E$5:$U$5,AU$2,0))*(TimeStep)*'Composition Moles'!$C57</f>
        <v>-0.33388106381744015</v>
      </c>
      <c r="AV45" s="32">
        <f ca="1">SUMPRODUCT(ReactionRateK1!$F67:$V67*OFFSET(ReactionStoich!$E$5:$U$5,AV$2,0))*(TimeStep)*'Composition Moles'!$C57</f>
        <v>0</v>
      </c>
      <c r="AW45" s="32">
        <f ca="1">SUMPRODUCT(ReactionRateK1!$F67:$V67*OFFSET(ReactionStoich!$E$5:$U$5,AW$2,0))*(TimeStep)*'Composition Moles'!$C57</f>
        <v>0</v>
      </c>
      <c r="AX45" s="32">
        <f ca="1">SUMPRODUCT(ReactionRateK1!$F67:$V67*OFFSET(ReactionStoich!$E$5:$U$5,AX$2,0))*(TimeStep)*'Composition Moles'!$C57</f>
        <v>0</v>
      </c>
      <c r="AY45" s="32">
        <f ca="1">SUMPRODUCT(ReactionRateK1!$F67:$V67*OFFSET(ReactionStoich!$E$5:$U$5,AY$2,0))*(TimeStep)*'Composition Moles'!$C57</f>
        <v>0</v>
      </c>
      <c r="AZ45" s="32">
        <f ca="1">SUMPRODUCT(ReactionRateK1!$F67:$V67*OFFSET(ReactionStoich!$E$5:$U$5,AZ$2,0))*(TimeStep)*'Composition Moles'!$C57</f>
        <v>0</v>
      </c>
      <c r="BA45" s="32">
        <f ca="1">SUMPRODUCT(ReactionRateK1!$F67:$V67*OFFSET(ReactionStoich!$E$5:$U$5,BA$2,0))*(TimeStep)*'Composition Moles'!$C57</f>
        <v>0</v>
      </c>
      <c r="BB45" s="32">
        <f ca="1">SUMPRODUCT(ReactionRateK1!$F67:$V67*OFFSET(ReactionStoich!$E$5:$U$5,BB$2,0))*(TimeStep)*'Composition Moles'!$C57</f>
        <v>0</v>
      </c>
      <c r="BC45" s="32">
        <f ca="1">SUMPRODUCT(ReactionRateK1!$F67:$V67*OFFSET(ReactionStoich!$E$5:$U$5,BC$2,0))*(TimeStep)*'Composition Moles'!$C57</f>
        <v>0</v>
      </c>
      <c r="BD45" s="32">
        <f ca="1">SUMPRODUCT(ReactionRateK1!$F67:$V67*OFFSET(ReactionStoich!$E$5:$U$5,BD$2,0))*(TimeStep)*'Composition Moles'!$C57</f>
        <v>0</v>
      </c>
      <c r="BE45" s="32">
        <f ca="1">SUMPRODUCT(ReactionRateK1!$F67:$V67*OFFSET(ReactionStoich!$E$5:$U$5,BE$2,0))*(TimeStep)*'Composition Moles'!$C57</f>
        <v>0</v>
      </c>
      <c r="BF45" s="32">
        <f ca="1">SUMPRODUCT(ReactionRateK1!$F67:$V67*OFFSET(ReactionStoich!$E$5:$U$5,BF$2,0))*(TimeStep)*'Composition Moles'!$C57</f>
        <v>0</v>
      </c>
      <c r="BG45" s="32">
        <f ca="1">SUMPRODUCT(ReactionRateK1!$F67:$V67*OFFSET(ReactionStoich!$E$5:$U$5,BG$2,0))*(TimeStep)*'Composition Moles'!$C57</f>
        <v>0</v>
      </c>
      <c r="BH45" s="32">
        <f ca="1">SUMPRODUCT(ReactionRateK1!$F67:$V67*OFFSET(ReactionStoich!$E$5:$U$5,BH$2,0))*(TimeStep)*'Composition Moles'!$C57</f>
        <v>0</v>
      </c>
      <c r="BI45" s="32">
        <f ca="1">SUMPRODUCT(ReactionRateK1!$F67:$V67*OFFSET(ReactionStoich!$E$5:$U$5,BI$2,0))*(TimeStep)*'Composition Moles'!$C57</f>
        <v>0</v>
      </c>
      <c r="BJ45" s="32">
        <f ca="1">SUMPRODUCT(ReactionRateK1!$F67:$V67*OFFSET(ReactionStoich!$E$5:$U$5,BJ$2,0))*(TimeStep)*'Composition Moles'!$C57</f>
        <v>0</v>
      </c>
      <c r="BK45" s="32">
        <f ca="1">SUMPRODUCT(ReactionRateK1!$F67:$V67*OFFSET(ReactionStoich!$E$5:$U$5,BK$2,0))*(TimeStep)*'Composition Moles'!$C57</f>
        <v>0</v>
      </c>
      <c r="BL45" s="32">
        <f ca="1">SUMPRODUCT(ReactionRateK1!$F67:$V67*OFFSET(ReactionStoich!$E$5:$U$5,BL$2,0))*(TimeStep)*'Composition Moles'!$C57</f>
        <v>0</v>
      </c>
      <c r="BM45" s="32">
        <f ca="1">SUMPRODUCT(ReactionRateK1!$F67:$V67*OFFSET(ReactionStoich!$E$5:$U$5,BM$2,0))*(TimeStep)*'Composition Moles'!$C57</f>
        <v>0</v>
      </c>
      <c r="BN45" s="32">
        <f ca="1">SUMPRODUCT(ReactionRateK1!$F67:$V67*OFFSET(ReactionStoich!$E$5:$U$5,BN$2,0))*(TimeStep)*'Composition Moles'!$C57</f>
        <v>0</v>
      </c>
      <c r="BO45" s="32">
        <f ca="1">SUMPRODUCT(ReactionRateK1!$F67:$V67*OFFSET(ReactionStoich!$E$5:$U$5,BO$2,0))*(TimeStep)*'Composition Moles'!$C57</f>
        <v>0</v>
      </c>
      <c r="BP45" s="32">
        <f ca="1">SUMPRODUCT(ReactionRateK1!$F67:$V67*OFFSET(ReactionStoich!$E$5:$U$5,BP$2,0))*(TimeStep)*'Composition Moles'!$C57</f>
        <v>0</v>
      </c>
      <c r="BQ45" s="32">
        <f ca="1">SUMPRODUCT(ReactionRateK1!$F67:$V67*OFFSET(ReactionStoich!$E$5:$U$5,BQ$2,0))*(TimeStep)*'Composition Moles'!$C57</f>
        <v>0</v>
      </c>
      <c r="BR45" s="32">
        <f ca="1">SUMPRODUCT(ReactionRateK1!$F67:$V67*OFFSET(ReactionStoich!$E$5:$U$5,BR$2,0))*(TimeStep)*'Composition Moles'!$C57</f>
        <v>0</v>
      </c>
      <c r="BS45" s="32">
        <f ca="1">SUMPRODUCT(ReactionRateK1!$F67:$V67*OFFSET(ReactionStoich!$E$5:$U$5,BS$2,0))*(TimeStep)*'Composition Moles'!$C57</f>
        <v>0</v>
      </c>
      <c r="BT45" s="32">
        <f ca="1">SUMPRODUCT(ReactionRateK1!$F67:$V67*OFFSET(ReactionStoich!$E$5:$U$5,BT$2,0))*(TimeStep)*'Composition Moles'!$C57</f>
        <v>0</v>
      </c>
      <c r="BU45" s="32">
        <f ca="1">SUMPRODUCT(ReactionRateK1!$F67:$V67*OFFSET(ReactionStoich!$E$5:$U$5,BU$2,0))*(TimeStep)*'Composition Moles'!$C57</f>
        <v>0</v>
      </c>
      <c r="BV45" s="32">
        <f ca="1">SUMPRODUCT(ReactionRateK1!$F67:$V67*OFFSET(ReactionStoich!$E$5:$U$5,BV$2,0))*(TimeStep)*'Composition Moles'!$C57</f>
        <v>0</v>
      </c>
      <c r="BW45" s="32">
        <f ca="1">SUMPRODUCT(ReactionRateK1!$F67:$V67*OFFSET(ReactionStoich!$E$5:$U$5,BW$2,0))*(TimeStep)*'Composition Moles'!$C57</f>
        <v>0</v>
      </c>
    </row>
    <row r="46" spans="1:75">
      <c r="A46">
        <f>ReactionRateK1!A68</f>
        <v>1.8000000000000009</v>
      </c>
      <c r="B46" s="20">
        <f t="shared" ca="1" si="5"/>
        <v>-9845.3789852544669</v>
      </c>
      <c r="C46" s="20">
        <f ca="1">'Composition Moles'!BZ58</f>
        <v>143941.49443560367</v>
      </c>
      <c r="D46" s="26">
        <f t="shared" ca="1" si="6"/>
        <v>-6.8398476921879378E-2</v>
      </c>
      <c r="F46" s="32">
        <f ca="1">SUMPRODUCT(ReactionRateK1!$F68:$V68*OFFSET(ReactionStoich!$E$5:$U$5,F$2,0))*(TimeStep)*'Composition Moles'!$C58</f>
        <v>-0.32982091417787968</v>
      </c>
      <c r="G46" s="32">
        <f ca="1">SUMPRODUCT(ReactionRateK1!$F68:$V68*OFFSET(ReactionStoich!$E$5:$U$5,G$2,0))*(TimeStep)*'Composition Moles'!$C58</f>
        <v>0</v>
      </c>
      <c r="H46" s="32">
        <f ca="1">SUMPRODUCT(ReactionRateK1!$F68:$V68*OFFSET(ReactionStoich!$E$5:$U$5,H$2,0))*(TimeStep)*'Composition Moles'!$C58</f>
        <v>0.31920884999195903</v>
      </c>
      <c r="I46" s="32">
        <f ca="1">SUMPRODUCT(ReactionRateK1!$F68:$V68*OFFSET(ReactionStoich!$E$5:$U$5,I$2,0))*(TimeStep)*'Composition Moles'!$C58</f>
        <v>1.0612064185920624E-2</v>
      </c>
      <c r="J46" s="32">
        <f ca="1">SUMPRODUCT(ReactionRateK1!$F68:$V68*OFFSET(ReactionStoich!$E$5:$U$5,J$2,0))*(TimeStep)*'Composition Moles'!$C58</f>
        <v>0</v>
      </c>
      <c r="K46" s="32">
        <f ca="1">SUMPRODUCT(ReactionRateK1!$F68:$V68*OFFSET(ReactionStoich!$E$5:$U$5,K$2,0))*(TimeStep)*'Composition Moles'!$C58</f>
        <v>0</v>
      </c>
      <c r="L46" s="32">
        <f ca="1">SUMPRODUCT(ReactionRateK1!$F68:$V68*OFFSET(ReactionStoich!$E$5:$U$5,L$2,0))*(TimeStep)*'Composition Moles'!$C58</f>
        <v>0</v>
      </c>
      <c r="M46" s="32">
        <f ca="1">SUMPRODUCT(ReactionRateK1!$F68:$V68*OFFSET(ReactionStoich!$E$5:$U$5,M$2,0))*(TimeStep)*'Composition Moles'!$C58</f>
        <v>0</v>
      </c>
      <c r="N46" s="32">
        <f ca="1">SUMPRODUCT(ReactionRateK1!$F68:$V68*OFFSET(ReactionStoich!$E$5:$U$5,N$2,0))*(TimeStep)*'Composition Moles'!$C58</f>
        <v>0</v>
      </c>
      <c r="O46" s="32">
        <f ca="1">SUMPRODUCT(ReactionRateK1!$F68:$V68*OFFSET(ReactionStoich!$E$5:$U$5,O$2,0))*(TimeStep)*'Composition Moles'!$C58</f>
        <v>0</v>
      </c>
      <c r="P46" s="32">
        <f ca="1">SUMPRODUCT(ReactionRateK1!$F68:$V68*OFFSET(ReactionStoich!$E$5:$U$5,P$2,0))*(TimeStep)*'Composition Moles'!$C58</f>
        <v>0</v>
      </c>
      <c r="Q46" s="32">
        <f ca="1">SUMPRODUCT(ReactionRateK1!$F68:$V68*OFFSET(ReactionStoich!$E$5:$U$5,Q$2,0))*(TimeStep)*'Composition Moles'!$C58</f>
        <v>0</v>
      </c>
      <c r="R46" s="32">
        <f ca="1">SUMPRODUCT(ReactionRateK1!$F68:$V68*OFFSET(ReactionStoich!$E$5:$U$5,R$2,0))*(TimeStep)*'Composition Moles'!$C58</f>
        <v>0</v>
      </c>
      <c r="S46" s="32">
        <f ca="1">SUMPRODUCT(ReactionRateK1!$F68:$V68*OFFSET(ReactionStoich!$E$5:$U$5,S$2,0))*(TimeStep)*'Composition Moles'!$C58</f>
        <v>2.4496240579153938</v>
      </c>
      <c r="T46" s="32">
        <f ca="1">SUMPRODUCT(ReactionRateK1!$F68:$V68*OFFSET(ReactionStoich!$E$5:$U$5,T$2,0))*(TimeStep)*'Composition Moles'!$C58</f>
        <v>0</v>
      </c>
      <c r="U46" s="32">
        <f ca="1">SUMPRODUCT(ReactionRateK1!$F68:$V68*OFFSET(ReactionStoich!$E$5:$U$5,U$2,0))*(TimeStep)*'Composition Moles'!$C58</f>
        <v>0</v>
      </c>
      <c r="V46" s="32">
        <f ca="1">SUMPRODUCT(ReactionRateK1!$F68:$V68*OFFSET(ReactionStoich!$E$5:$U$5,V$2,0))*(TimeStep)*'Composition Moles'!$C58</f>
        <v>0</v>
      </c>
      <c r="W46" s="32">
        <f ca="1">SUMPRODUCT(ReactionRateK1!$F68:$V68*OFFSET(ReactionStoich!$E$5:$U$5,W$2,0))*(TimeStep)*'Composition Moles'!$C58</f>
        <v>0</v>
      </c>
      <c r="X46" s="32">
        <f ca="1">SUMPRODUCT(ReactionRateK1!$F68:$V68*OFFSET(ReactionStoich!$E$5:$U$5,X$2,0))*(TimeStep)*'Composition Moles'!$C58</f>
        <v>0</v>
      </c>
      <c r="Y46" s="32">
        <f ca="1">SUMPRODUCT(ReactionRateK1!$F68:$V68*OFFSET(ReactionStoich!$E$5:$U$5,Y$2,0))*(TimeStep)*'Composition Moles'!$C58</f>
        <v>-5.5058613003482</v>
      </c>
      <c r="Z46" s="32">
        <f ca="1">SUMPRODUCT(ReactionRateK1!$F68:$V68*OFFSET(ReactionStoich!$E$5:$U$5,Z$2,0))*(TimeStep)*'Composition Moles'!$C58</f>
        <v>0</v>
      </c>
      <c r="AA46" s="32">
        <f ca="1">SUMPRODUCT(ReactionRateK1!$F68:$V68*OFFSET(ReactionStoich!$E$5:$U$5,AA$2,0))*(TimeStep)*'Composition Moles'!$C58</f>
        <v>0</v>
      </c>
      <c r="AB46" s="32">
        <f ca="1">SUMPRODUCT(ReactionRateK1!$F68:$V68*OFFSET(ReactionStoich!$E$5:$U$5,AB$2,0))*(TimeStep)*'Composition Moles'!$C58</f>
        <v>0</v>
      </c>
      <c r="AC46" s="32">
        <f ca="1">SUMPRODUCT(ReactionRateK1!$F68:$V68*OFFSET(ReactionStoich!$E$5:$U$5,AC$2,0))*(TimeStep)*'Composition Moles'!$C58</f>
        <v>0</v>
      </c>
      <c r="AD46" s="32">
        <f ca="1">SUMPRODUCT(ReactionRateK1!$F68:$V68*OFFSET(ReactionStoich!$E$5:$U$5,AD$2,0))*(TimeStep)*'Composition Moles'!$C58</f>
        <v>0</v>
      </c>
      <c r="AE46" s="32">
        <f ca="1">SUMPRODUCT(ReactionRateK1!$F68:$V68*OFFSET(ReactionStoich!$E$5:$U$5,AE$2,0))*(TimeStep)*'Composition Moles'!$C58</f>
        <v>0</v>
      </c>
      <c r="AF46" s="32">
        <f ca="1">SUMPRODUCT(ReactionRateK1!$F68:$V68*OFFSET(ReactionStoich!$E$5:$U$5,AF$2,0))*(TimeStep)*'Composition Moles'!$C58</f>
        <v>0</v>
      </c>
      <c r="AG46" s="32">
        <f ca="1">SUMPRODUCT(ReactionRateK1!$F68:$V68*OFFSET(ReactionStoich!$E$5:$U$5,AG$2,0))*(TimeStep)*'Composition Moles'!$C58</f>
        <v>-1.3422386949552676E-2</v>
      </c>
      <c r="AH46" s="32">
        <f ca="1">SUMPRODUCT(ReactionRateK1!$F68:$V68*OFFSET(ReactionStoich!$E$5:$U$5,AH$2,0))*(TimeStep)*'Composition Moles'!$C58</f>
        <v>1.1734549868183075</v>
      </c>
      <c r="AI46" s="32">
        <f ca="1">SUMPRODUCT(ReactionRateK1!$F68:$V68*OFFSET(ReactionStoich!$E$5:$U$5,AI$2,0))*(TimeStep)*'Composition Moles'!$C58</f>
        <v>2.2036815354917763</v>
      </c>
      <c r="AJ46" s="32">
        <f ca="1">SUMPRODUCT(ReactionRateK1!$F68:$V68*OFFSET(ReactionStoich!$E$5:$U$5,AJ$2,0))*(TimeStep)*'Composition Moles'!$C58</f>
        <v>0.96939018413136713</v>
      </c>
      <c r="AK46" s="32">
        <f ca="1">SUMPRODUCT(ReactionRateK1!$F68:$V68*OFFSET(ReactionStoich!$E$5:$U$5,AK$2,0))*(TimeStep)*'Composition Moles'!$C58</f>
        <v>0</v>
      </c>
      <c r="AL46" s="32">
        <f ca="1">SUMPRODUCT(ReactionRateK1!$F68:$V68*OFFSET(ReactionStoich!$E$5:$U$5,AL$2,0))*(TimeStep)*'Composition Moles'!$C58</f>
        <v>0</v>
      </c>
      <c r="AM46" s="32">
        <f ca="1">SUMPRODUCT(ReactionRateK1!$F68:$V68*OFFSET(ReactionStoich!$E$5:$U$5,AM$2,0))*(TimeStep)*'Composition Moles'!$C58</f>
        <v>0</v>
      </c>
      <c r="AN46" s="32">
        <f ca="1">SUMPRODUCT(ReactionRateK1!$F68:$V68*OFFSET(ReactionStoich!$E$5:$U$5,AN$2,0))*(TimeStep)*'Composition Moles'!$C58</f>
        <v>0</v>
      </c>
      <c r="AO46" s="32">
        <f ca="1">SUMPRODUCT(ReactionRateK1!$F68:$V68*OFFSET(ReactionStoich!$E$5:$U$5,AO$2,0))*(TimeStep)*'Composition Moles'!$C58</f>
        <v>-1.0612064185920624E-2</v>
      </c>
      <c r="AP46" s="32">
        <f ca="1">SUMPRODUCT(ReactionRateK1!$F68:$V68*OFFSET(ReactionStoich!$E$5:$U$5,AP$2,0))*(TimeStep)*'Composition Moles'!$C58</f>
        <v>-0.2866873967241062</v>
      </c>
      <c r="AQ46" s="32">
        <f ca="1">SUMPRODUCT(ReactionRateK1!$F68:$V68*OFFSET(ReactionStoich!$E$5:$U$5,AQ$2,0))*(TimeStep)*'Composition Moles'!$C58</f>
        <v>0</v>
      </c>
      <c r="AR46" s="32">
        <f ca="1">SUMPRODUCT(ReactionRateK1!$F68:$V68*OFFSET(ReactionStoich!$E$5:$U$5,AR$2,0))*(TimeStep)*'Composition Moles'!$C58</f>
        <v>0</v>
      </c>
      <c r="AS46" s="32">
        <f ca="1">SUMPRODUCT(ReactionRateK1!$F68:$V68*OFFSET(ReactionStoich!$E$5:$U$5,AS$2,0))*(TimeStep)*'Composition Moles'!$C58</f>
        <v>-0.32652253871635506</v>
      </c>
      <c r="AT46" s="32">
        <f ca="1">SUMPRODUCT(ReactionRateK1!$F68:$V68*OFFSET(ReactionStoich!$E$5:$U$5,AT$2,0))*(TimeStep)*'Composition Moles'!$C58</f>
        <v>-0.32652253871635506</v>
      </c>
      <c r="AU46" s="32">
        <f ca="1">SUMPRODUCT(ReactionRateK1!$F68:$V68*OFFSET(ReactionStoich!$E$5:$U$5,AU$2,0))*(TimeStep)*'Composition Moles'!$C58</f>
        <v>-0.32652253871635506</v>
      </c>
      <c r="AV46" s="32">
        <f ca="1">SUMPRODUCT(ReactionRateK1!$F68:$V68*OFFSET(ReactionStoich!$E$5:$U$5,AV$2,0))*(TimeStep)*'Composition Moles'!$C58</f>
        <v>0</v>
      </c>
      <c r="AW46" s="32">
        <f ca="1">SUMPRODUCT(ReactionRateK1!$F68:$V68*OFFSET(ReactionStoich!$E$5:$U$5,AW$2,0))*(TimeStep)*'Composition Moles'!$C58</f>
        <v>0</v>
      </c>
      <c r="AX46" s="32">
        <f ca="1">SUMPRODUCT(ReactionRateK1!$F68:$V68*OFFSET(ReactionStoich!$E$5:$U$5,AX$2,0))*(TimeStep)*'Composition Moles'!$C58</f>
        <v>0</v>
      </c>
      <c r="AY46" s="32">
        <f ca="1">SUMPRODUCT(ReactionRateK1!$F68:$V68*OFFSET(ReactionStoich!$E$5:$U$5,AY$2,0))*(TimeStep)*'Composition Moles'!$C58</f>
        <v>0</v>
      </c>
      <c r="AZ46" s="32">
        <f ca="1">SUMPRODUCT(ReactionRateK1!$F68:$V68*OFFSET(ReactionStoich!$E$5:$U$5,AZ$2,0))*(TimeStep)*'Composition Moles'!$C58</f>
        <v>0</v>
      </c>
      <c r="BA46" s="32">
        <f ca="1">SUMPRODUCT(ReactionRateK1!$F68:$V68*OFFSET(ReactionStoich!$E$5:$U$5,BA$2,0))*(TimeStep)*'Composition Moles'!$C58</f>
        <v>0</v>
      </c>
      <c r="BB46" s="32">
        <f ca="1">SUMPRODUCT(ReactionRateK1!$F68:$V68*OFFSET(ReactionStoich!$E$5:$U$5,BB$2,0))*(TimeStep)*'Composition Moles'!$C58</f>
        <v>0</v>
      </c>
      <c r="BC46" s="32">
        <f ca="1">SUMPRODUCT(ReactionRateK1!$F68:$V68*OFFSET(ReactionStoich!$E$5:$U$5,BC$2,0))*(TimeStep)*'Composition Moles'!$C58</f>
        <v>0</v>
      </c>
      <c r="BD46" s="32">
        <f ca="1">SUMPRODUCT(ReactionRateK1!$F68:$V68*OFFSET(ReactionStoich!$E$5:$U$5,BD$2,0))*(TimeStep)*'Composition Moles'!$C58</f>
        <v>0</v>
      </c>
      <c r="BE46" s="32">
        <f ca="1">SUMPRODUCT(ReactionRateK1!$F68:$V68*OFFSET(ReactionStoich!$E$5:$U$5,BE$2,0))*(TimeStep)*'Composition Moles'!$C58</f>
        <v>0</v>
      </c>
      <c r="BF46" s="32">
        <f ca="1">SUMPRODUCT(ReactionRateK1!$F68:$V68*OFFSET(ReactionStoich!$E$5:$U$5,BF$2,0))*(TimeStep)*'Composition Moles'!$C58</f>
        <v>0</v>
      </c>
      <c r="BG46" s="32">
        <f ca="1">SUMPRODUCT(ReactionRateK1!$F68:$V68*OFFSET(ReactionStoich!$E$5:$U$5,BG$2,0))*(TimeStep)*'Composition Moles'!$C58</f>
        <v>0</v>
      </c>
      <c r="BH46" s="32">
        <f ca="1">SUMPRODUCT(ReactionRateK1!$F68:$V68*OFFSET(ReactionStoich!$E$5:$U$5,BH$2,0))*(TimeStep)*'Composition Moles'!$C58</f>
        <v>0</v>
      </c>
      <c r="BI46" s="32">
        <f ca="1">SUMPRODUCT(ReactionRateK1!$F68:$V68*OFFSET(ReactionStoich!$E$5:$U$5,BI$2,0))*(TimeStep)*'Composition Moles'!$C58</f>
        <v>0</v>
      </c>
      <c r="BJ46" s="32">
        <f ca="1">SUMPRODUCT(ReactionRateK1!$F68:$V68*OFFSET(ReactionStoich!$E$5:$U$5,BJ$2,0))*(TimeStep)*'Composition Moles'!$C58</f>
        <v>0</v>
      </c>
      <c r="BK46" s="32">
        <f ca="1">SUMPRODUCT(ReactionRateK1!$F68:$V68*OFFSET(ReactionStoich!$E$5:$U$5,BK$2,0))*(TimeStep)*'Composition Moles'!$C58</f>
        <v>0</v>
      </c>
      <c r="BL46" s="32">
        <f ca="1">SUMPRODUCT(ReactionRateK1!$F68:$V68*OFFSET(ReactionStoich!$E$5:$U$5,BL$2,0))*(TimeStep)*'Composition Moles'!$C58</f>
        <v>0</v>
      </c>
      <c r="BM46" s="32">
        <f ca="1">SUMPRODUCT(ReactionRateK1!$F68:$V68*OFFSET(ReactionStoich!$E$5:$U$5,BM$2,0))*(TimeStep)*'Composition Moles'!$C58</f>
        <v>0</v>
      </c>
      <c r="BN46" s="32">
        <f ca="1">SUMPRODUCT(ReactionRateK1!$F68:$V68*OFFSET(ReactionStoich!$E$5:$U$5,BN$2,0))*(TimeStep)*'Composition Moles'!$C58</f>
        <v>0</v>
      </c>
      <c r="BO46" s="32">
        <f ca="1">SUMPRODUCT(ReactionRateK1!$F68:$V68*OFFSET(ReactionStoich!$E$5:$U$5,BO$2,0))*(TimeStep)*'Composition Moles'!$C58</f>
        <v>0</v>
      </c>
      <c r="BP46" s="32">
        <f ca="1">SUMPRODUCT(ReactionRateK1!$F68:$V68*OFFSET(ReactionStoich!$E$5:$U$5,BP$2,0))*(TimeStep)*'Composition Moles'!$C58</f>
        <v>0</v>
      </c>
      <c r="BQ46" s="32">
        <f ca="1">SUMPRODUCT(ReactionRateK1!$F68:$V68*OFFSET(ReactionStoich!$E$5:$U$5,BQ$2,0))*(TimeStep)*'Composition Moles'!$C58</f>
        <v>0</v>
      </c>
      <c r="BR46" s="32">
        <f ca="1">SUMPRODUCT(ReactionRateK1!$F68:$V68*OFFSET(ReactionStoich!$E$5:$U$5,BR$2,0))*(TimeStep)*'Composition Moles'!$C58</f>
        <v>0</v>
      </c>
      <c r="BS46" s="32">
        <f ca="1">SUMPRODUCT(ReactionRateK1!$F68:$V68*OFFSET(ReactionStoich!$E$5:$U$5,BS$2,0))*(TimeStep)*'Composition Moles'!$C58</f>
        <v>0</v>
      </c>
      <c r="BT46" s="32">
        <f ca="1">SUMPRODUCT(ReactionRateK1!$F68:$V68*OFFSET(ReactionStoich!$E$5:$U$5,BT$2,0))*(TimeStep)*'Composition Moles'!$C58</f>
        <v>0</v>
      </c>
      <c r="BU46" s="32">
        <f ca="1">SUMPRODUCT(ReactionRateK1!$F68:$V68*OFFSET(ReactionStoich!$E$5:$U$5,BU$2,0))*(TimeStep)*'Composition Moles'!$C58</f>
        <v>0</v>
      </c>
      <c r="BV46" s="32">
        <f ca="1">SUMPRODUCT(ReactionRateK1!$F68:$V68*OFFSET(ReactionStoich!$E$5:$U$5,BV$2,0))*(TimeStep)*'Composition Moles'!$C58</f>
        <v>0</v>
      </c>
      <c r="BW46" s="32">
        <f ca="1">SUMPRODUCT(ReactionRateK1!$F68:$V68*OFFSET(ReactionStoich!$E$5:$U$5,BW$2,0))*(TimeStep)*'Composition Moles'!$C58</f>
        <v>0</v>
      </c>
    </row>
    <row r="47" spans="1:75">
      <c r="A47">
        <f>ReactionRateK1!A69</f>
        <v>1.850000000000001</v>
      </c>
      <c r="B47" s="20">
        <f t="shared" ca="1" si="5"/>
        <v>-9273.7409675204035</v>
      </c>
      <c r="C47" s="20">
        <f ca="1">'Composition Moles'!BZ59</f>
        <v>143955.49476783772</v>
      </c>
      <c r="D47" s="26">
        <f t="shared" ca="1" si="6"/>
        <v>-6.442088912602123E-2</v>
      </c>
      <c r="F47" s="32">
        <f ca="1">SUMPRODUCT(ReactionRateK1!$F69:$V69*OFFSET(ReactionStoich!$E$5:$U$5,F$2,0))*(TimeStep)*'Composition Moles'!$C59</f>
        <v>-0.30886888998216416</v>
      </c>
      <c r="G47" s="32">
        <f ca="1">SUMPRODUCT(ReactionRateK1!$F69:$V69*OFFSET(ReactionStoich!$E$5:$U$5,G$2,0))*(TimeStep)*'Composition Moles'!$C59</f>
        <v>0</v>
      </c>
      <c r="H47" s="32">
        <f ca="1">SUMPRODUCT(ReactionRateK1!$F69:$V69*OFFSET(ReactionStoich!$E$5:$U$5,H$2,0))*(TimeStep)*'Composition Moles'!$C59</f>
        <v>0.29930696902481874</v>
      </c>
      <c r="I47" s="32">
        <f ca="1">SUMPRODUCT(ReactionRateK1!$F69:$V69*OFFSET(ReactionStoich!$E$5:$U$5,I$2,0))*(TimeStep)*'Composition Moles'!$C59</f>
        <v>9.5619209573454007E-3</v>
      </c>
      <c r="J47" s="32">
        <f ca="1">SUMPRODUCT(ReactionRateK1!$F69:$V69*OFFSET(ReactionStoich!$E$5:$U$5,J$2,0))*(TimeStep)*'Composition Moles'!$C59</f>
        <v>0</v>
      </c>
      <c r="K47" s="32">
        <f ca="1">SUMPRODUCT(ReactionRateK1!$F69:$V69*OFFSET(ReactionStoich!$E$5:$U$5,K$2,0))*(TimeStep)*'Composition Moles'!$C59</f>
        <v>0</v>
      </c>
      <c r="L47" s="32">
        <f ca="1">SUMPRODUCT(ReactionRateK1!$F69:$V69*OFFSET(ReactionStoich!$E$5:$U$5,L$2,0))*(TimeStep)*'Composition Moles'!$C59</f>
        <v>0</v>
      </c>
      <c r="M47" s="32">
        <f ca="1">SUMPRODUCT(ReactionRateK1!$F69:$V69*OFFSET(ReactionStoich!$E$5:$U$5,M$2,0))*(TimeStep)*'Composition Moles'!$C59</f>
        <v>0</v>
      </c>
      <c r="N47" s="32">
        <f ca="1">SUMPRODUCT(ReactionRateK1!$F69:$V69*OFFSET(ReactionStoich!$E$5:$U$5,N$2,0))*(TimeStep)*'Composition Moles'!$C59</f>
        <v>0</v>
      </c>
      <c r="O47" s="32">
        <f ca="1">SUMPRODUCT(ReactionRateK1!$F69:$V69*OFFSET(ReactionStoich!$E$5:$U$5,O$2,0))*(TimeStep)*'Composition Moles'!$C59</f>
        <v>0</v>
      </c>
      <c r="P47" s="32">
        <f ca="1">SUMPRODUCT(ReactionRateK1!$F69:$V69*OFFSET(ReactionStoich!$E$5:$U$5,P$2,0))*(TimeStep)*'Composition Moles'!$C59</f>
        <v>0</v>
      </c>
      <c r="Q47" s="32">
        <f ca="1">SUMPRODUCT(ReactionRateK1!$F69:$V69*OFFSET(ReactionStoich!$E$5:$U$5,Q$2,0))*(TimeStep)*'Composition Moles'!$C59</f>
        <v>0</v>
      </c>
      <c r="R47" s="32">
        <f ca="1">SUMPRODUCT(ReactionRateK1!$F69:$V69*OFFSET(ReactionStoich!$E$5:$U$5,R$2,0))*(TimeStep)*'Composition Moles'!$C59</f>
        <v>0</v>
      </c>
      <c r="S47" s="32">
        <f ca="1">SUMPRODUCT(ReactionRateK1!$F69:$V69*OFFSET(ReactionStoich!$E$5:$U$5,S$2,0))*(TimeStep)*'Composition Moles'!$C59</f>
        <v>2.4001645180644458</v>
      </c>
      <c r="T47" s="32">
        <f ca="1">SUMPRODUCT(ReactionRateK1!$F69:$V69*OFFSET(ReactionStoich!$E$5:$U$5,T$2,0))*(TimeStep)*'Composition Moles'!$C59</f>
        <v>0</v>
      </c>
      <c r="U47" s="32">
        <f ca="1">SUMPRODUCT(ReactionRateK1!$F69:$V69*OFFSET(ReactionStoich!$E$5:$U$5,U$2,0))*(TimeStep)*'Composition Moles'!$C59</f>
        <v>0</v>
      </c>
      <c r="V47" s="32">
        <f ca="1">SUMPRODUCT(ReactionRateK1!$F69:$V69*OFFSET(ReactionStoich!$E$5:$U$5,V$2,0))*(TimeStep)*'Composition Moles'!$C59</f>
        <v>0</v>
      </c>
      <c r="W47" s="32">
        <f ca="1">SUMPRODUCT(ReactionRateK1!$F69:$V69*OFFSET(ReactionStoich!$E$5:$U$5,W$2,0))*(TimeStep)*'Composition Moles'!$C59</f>
        <v>0</v>
      </c>
      <c r="X47" s="32">
        <f ca="1">SUMPRODUCT(ReactionRateK1!$F69:$V69*OFFSET(ReactionStoich!$E$5:$U$5,X$2,0))*(TimeStep)*'Composition Moles'!$C59</f>
        <v>0</v>
      </c>
      <c r="Y47" s="32">
        <f ca="1">SUMPRODUCT(ReactionRateK1!$F69:$V69*OFFSET(ReactionStoich!$E$5:$U$5,Y$2,0))*(TimeStep)*'Composition Moles'!$C59</f>
        <v>-5.4119736304575019</v>
      </c>
      <c r="Z47" s="32">
        <f ca="1">SUMPRODUCT(ReactionRateK1!$F69:$V69*OFFSET(ReactionStoich!$E$5:$U$5,Z$2,0))*(TimeStep)*'Composition Moles'!$C59</f>
        <v>0</v>
      </c>
      <c r="AA47" s="32">
        <f ca="1">SUMPRODUCT(ReactionRateK1!$F69:$V69*OFFSET(ReactionStoich!$E$5:$U$5,AA$2,0))*(TimeStep)*'Composition Moles'!$C59</f>
        <v>0</v>
      </c>
      <c r="AB47" s="32">
        <f ca="1">SUMPRODUCT(ReactionRateK1!$F69:$V69*OFFSET(ReactionStoich!$E$5:$U$5,AB$2,0))*(TimeStep)*'Composition Moles'!$C59</f>
        <v>0</v>
      </c>
      <c r="AC47" s="32">
        <f ca="1">SUMPRODUCT(ReactionRateK1!$F69:$V69*OFFSET(ReactionStoich!$E$5:$U$5,AC$2,0))*(TimeStep)*'Composition Moles'!$C59</f>
        <v>0</v>
      </c>
      <c r="AD47" s="32">
        <f ca="1">SUMPRODUCT(ReactionRateK1!$F69:$V69*OFFSET(ReactionStoich!$E$5:$U$5,AD$2,0))*(TimeStep)*'Composition Moles'!$C59</f>
        <v>0</v>
      </c>
      <c r="AE47" s="32">
        <f ca="1">SUMPRODUCT(ReactionRateK1!$F69:$V69*OFFSET(ReactionStoich!$E$5:$U$5,AE$2,0))*(TimeStep)*'Composition Moles'!$C59</f>
        <v>0</v>
      </c>
      <c r="AF47" s="32">
        <f ca="1">SUMPRODUCT(ReactionRateK1!$F69:$V69*OFFSET(ReactionStoich!$E$5:$U$5,AF$2,0))*(TimeStep)*'Composition Moles'!$C59</f>
        <v>0</v>
      </c>
      <c r="AG47" s="32">
        <f ca="1">SUMPRODUCT(ReactionRateK1!$F69:$V69*OFFSET(ReactionStoich!$E$5:$U$5,AG$2,0))*(TimeStep)*'Composition Moles'!$C59</f>
        <v>-1.4320660211226213E-2</v>
      </c>
      <c r="AH47" s="32">
        <f ca="1">SUMPRODUCT(ReactionRateK1!$F69:$V69*OFFSET(ReactionStoich!$E$5:$U$5,AH$2,0))*(TimeStep)*'Composition Moles'!$C59</f>
        <v>1.1000559424608505</v>
      </c>
      <c r="AI47" s="32">
        <f ca="1">SUMPRODUCT(ReactionRateK1!$F69:$V69*OFFSET(ReactionStoich!$E$5:$U$5,AI$2,0))*(TimeStep)*'Composition Moles'!$C59</f>
        <v>2.2123823317255367</v>
      </c>
      <c r="AJ47" s="32">
        <f ca="1">SUMPRODUCT(ReactionRateK1!$F69:$V69*OFFSET(ReactionStoich!$E$5:$U$5,AJ$2,0))*(TimeStep)*'Composition Moles'!$C59</f>
        <v>0.95263579366817996</v>
      </c>
      <c r="AK47" s="32">
        <f ca="1">SUMPRODUCT(ReactionRateK1!$F69:$V69*OFFSET(ReactionStoich!$E$5:$U$5,AK$2,0))*(TimeStep)*'Composition Moles'!$C59</f>
        <v>0</v>
      </c>
      <c r="AL47" s="32">
        <f ca="1">SUMPRODUCT(ReactionRateK1!$F69:$V69*OFFSET(ReactionStoich!$E$5:$U$5,AL$2,0))*(TimeStep)*'Composition Moles'!$C59</f>
        <v>0</v>
      </c>
      <c r="AM47" s="32">
        <f ca="1">SUMPRODUCT(ReactionRateK1!$F69:$V69*OFFSET(ReactionStoich!$E$5:$U$5,AM$2,0))*(TimeStep)*'Composition Moles'!$C59</f>
        <v>0</v>
      </c>
      <c r="AN47" s="32">
        <f ca="1">SUMPRODUCT(ReactionRateK1!$F69:$V69*OFFSET(ReactionStoich!$E$5:$U$5,AN$2,0))*(TimeStep)*'Composition Moles'!$C59</f>
        <v>0</v>
      </c>
      <c r="AO47" s="32">
        <f ca="1">SUMPRODUCT(ReactionRateK1!$F69:$V69*OFFSET(ReactionStoich!$E$5:$U$5,AO$2,0))*(TimeStep)*'Composition Moles'!$C59</f>
        <v>-9.5619209573454007E-3</v>
      </c>
      <c r="AP47" s="32">
        <f ca="1">SUMPRODUCT(ReactionRateK1!$F69:$V69*OFFSET(ReactionStoich!$E$5:$U$5,AP$2,0))*(TimeStep)*'Composition Moles'!$C59</f>
        <v>-0.2712395925413843</v>
      </c>
      <c r="AQ47" s="32">
        <f ca="1">SUMPRODUCT(ReactionRateK1!$F69:$V69*OFFSET(ReactionStoich!$E$5:$U$5,AQ$2,0))*(TimeStep)*'Composition Moles'!$C59</f>
        <v>0</v>
      </c>
      <c r="AR47" s="32">
        <f ca="1">SUMPRODUCT(ReactionRateK1!$F69:$V69*OFFSET(ReactionStoich!$E$5:$U$5,AR$2,0))*(TimeStep)*'Composition Moles'!$C59</f>
        <v>0</v>
      </c>
      <c r="AS47" s="32">
        <f ca="1">SUMPRODUCT(ReactionRateK1!$F69:$V69*OFFSET(ReactionStoich!$E$5:$U$5,AS$2,0))*(TimeStep)*'Composition Moles'!$C59</f>
        <v>-0.31938092725051814</v>
      </c>
      <c r="AT47" s="32">
        <f ca="1">SUMPRODUCT(ReactionRateK1!$F69:$V69*OFFSET(ReactionStoich!$E$5:$U$5,AT$2,0))*(TimeStep)*'Composition Moles'!$C59</f>
        <v>-0.31938092725051814</v>
      </c>
      <c r="AU47" s="32">
        <f ca="1">SUMPRODUCT(ReactionRateK1!$F69:$V69*OFFSET(ReactionStoich!$E$5:$U$5,AU$2,0))*(TimeStep)*'Composition Moles'!$C59</f>
        <v>-0.31938092725051814</v>
      </c>
      <c r="AV47" s="32">
        <f ca="1">SUMPRODUCT(ReactionRateK1!$F69:$V69*OFFSET(ReactionStoich!$E$5:$U$5,AV$2,0))*(TimeStep)*'Composition Moles'!$C59</f>
        <v>0</v>
      </c>
      <c r="AW47" s="32">
        <f ca="1">SUMPRODUCT(ReactionRateK1!$F69:$V69*OFFSET(ReactionStoich!$E$5:$U$5,AW$2,0))*(TimeStep)*'Composition Moles'!$C59</f>
        <v>0</v>
      </c>
      <c r="AX47" s="32">
        <f ca="1">SUMPRODUCT(ReactionRateK1!$F69:$V69*OFFSET(ReactionStoich!$E$5:$U$5,AX$2,0))*(TimeStep)*'Composition Moles'!$C59</f>
        <v>0</v>
      </c>
      <c r="AY47" s="32">
        <f ca="1">SUMPRODUCT(ReactionRateK1!$F69:$V69*OFFSET(ReactionStoich!$E$5:$U$5,AY$2,0))*(TimeStep)*'Composition Moles'!$C59</f>
        <v>0</v>
      </c>
      <c r="AZ47" s="32">
        <f ca="1">SUMPRODUCT(ReactionRateK1!$F69:$V69*OFFSET(ReactionStoich!$E$5:$U$5,AZ$2,0))*(TimeStep)*'Composition Moles'!$C59</f>
        <v>0</v>
      </c>
      <c r="BA47" s="32">
        <f ca="1">SUMPRODUCT(ReactionRateK1!$F69:$V69*OFFSET(ReactionStoich!$E$5:$U$5,BA$2,0))*(TimeStep)*'Composition Moles'!$C59</f>
        <v>0</v>
      </c>
      <c r="BB47" s="32">
        <f ca="1">SUMPRODUCT(ReactionRateK1!$F69:$V69*OFFSET(ReactionStoich!$E$5:$U$5,BB$2,0))*(TimeStep)*'Composition Moles'!$C59</f>
        <v>0</v>
      </c>
      <c r="BC47" s="32">
        <f ca="1">SUMPRODUCT(ReactionRateK1!$F69:$V69*OFFSET(ReactionStoich!$E$5:$U$5,BC$2,0))*(TimeStep)*'Composition Moles'!$C59</f>
        <v>0</v>
      </c>
      <c r="BD47" s="32">
        <f ca="1">SUMPRODUCT(ReactionRateK1!$F69:$V69*OFFSET(ReactionStoich!$E$5:$U$5,BD$2,0))*(TimeStep)*'Composition Moles'!$C59</f>
        <v>0</v>
      </c>
      <c r="BE47" s="32">
        <f ca="1">SUMPRODUCT(ReactionRateK1!$F69:$V69*OFFSET(ReactionStoich!$E$5:$U$5,BE$2,0))*(TimeStep)*'Composition Moles'!$C59</f>
        <v>0</v>
      </c>
      <c r="BF47" s="32">
        <f ca="1">SUMPRODUCT(ReactionRateK1!$F69:$V69*OFFSET(ReactionStoich!$E$5:$U$5,BF$2,0))*(TimeStep)*'Composition Moles'!$C59</f>
        <v>0</v>
      </c>
      <c r="BG47" s="32">
        <f ca="1">SUMPRODUCT(ReactionRateK1!$F69:$V69*OFFSET(ReactionStoich!$E$5:$U$5,BG$2,0))*(TimeStep)*'Composition Moles'!$C59</f>
        <v>0</v>
      </c>
      <c r="BH47" s="32">
        <f ca="1">SUMPRODUCT(ReactionRateK1!$F69:$V69*OFFSET(ReactionStoich!$E$5:$U$5,BH$2,0))*(TimeStep)*'Composition Moles'!$C59</f>
        <v>0</v>
      </c>
      <c r="BI47" s="32">
        <f ca="1">SUMPRODUCT(ReactionRateK1!$F69:$V69*OFFSET(ReactionStoich!$E$5:$U$5,BI$2,0))*(TimeStep)*'Composition Moles'!$C59</f>
        <v>0</v>
      </c>
      <c r="BJ47" s="32">
        <f ca="1">SUMPRODUCT(ReactionRateK1!$F69:$V69*OFFSET(ReactionStoich!$E$5:$U$5,BJ$2,0))*(TimeStep)*'Composition Moles'!$C59</f>
        <v>0</v>
      </c>
      <c r="BK47" s="32">
        <f ca="1">SUMPRODUCT(ReactionRateK1!$F69:$V69*OFFSET(ReactionStoich!$E$5:$U$5,BK$2,0))*(TimeStep)*'Composition Moles'!$C59</f>
        <v>0</v>
      </c>
      <c r="BL47" s="32">
        <f ca="1">SUMPRODUCT(ReactionRateK1!$F69:$V69*OFFSET(ReactionStoich!$E$5:$U$5,BL$2,0))*(TimeStep)*'Composition Moles'!$C59</f>
        <v>0</v>
      </c>
      <c r="BM47" s="32">
        <f ca="1">SUMPRODUCT(ReactionRateK1!$F69:$V69*OFFSET(ReactionStoich!$E$5:$U$5,BM$2,0))*(TimeStep)*'Composition Moles'!$C59</f>
        <v>0</v>
      </c>
      <c r="BN47" s="32">
        <f ca="1">SUMPRODUCT(ReactionRateK1!$F69:$V69*OFFSET(ReactionStoich!$E$5:$U$5,BN$2,0))*(TimeStep)*'Composition Moles'!$C59</f>
        <v>0</v>
      </c>
      <c r="BO47" s="32">
        <f ca="1">SUMPRODUCT(ReactionRateK1!$F69:$V69*OFFSET(ReactionStoich!$E$5:$U$5,BO$2,0))*(TimeStep)*'Composition Moles'!$C59</f>
        <v>0</v>
      </c>
      <c r="BP47" s="32">
        <f ca="1">SUMPRODUCT(ReactionRateK1!$F69:$V69*OFFSET(ReactionStoich!$E$5:$U$5,BP$2,0))*(TimeStep)*'Composition Moles'!$C59</f>
        <v>0</v>
      </c>
      <c r="BQ47" s="32">
        <f ca="1">SUMPRODUCT(ReactionRateK1!$F69:$V69*OFFSET(ReactionStoich!$E$5:$U$5,BQ$2,0))*(TimeStep)*'Composition Moles'!$C59</f>
        <v>0</v>
      </c>
      <c r="BR47" s="32">
        <f ca="1">SUMPRODUCT(ReactionRateK1!$F69:$V69*OFFSET(ReactionStoich!$E$5:$U$5,BR$2,0))*(TimeStep)*'Composition Moles'!$C59</f>
        <v>0</v>
      </c>
      <c r="BS47" s="32">
        <f ca="1">SUMPRODUCT(ReactionRateK1!$F69:$V69*OFFSET(ReactionStoich!$E$5:$U$5,BS$2,0))*(TimeStep)*'Composition Moles'!$C59</f>
        <v>0</v>
      </c>
      <c r="BT47" s="32">
        <f ca="1">SUMPRODUCT(ReactionRateK1!$F69:$V69*OFFSET(ReactionStoich!$E$5:$U$5,BT$2,0))*(TimeStep)*'Composition Moles'!$C59</f>
        <v>0</v>
      </c>
      <c r="BU47" s="32">
        <f ca="1">SUMPRODUCT(ReactionRateK1!$F69:$V69*OFFSET(ReactionStoich!$E$5:$U$5,BU$2,0))*(TimeStep)*'Composition Moles'!$C59</f>
        <v>0</v>
      </c>
      <c r="BV47" s="32">
        <f ca="1">SUMPRODUCT(ReactionRateK1!$F69:$V69*OFFSET(ReactionStoich!$E$5:$U$5,BV$2,0))*(TimeStep)*'Composition Moles'!$C59</f>
        <v>0</v>
      </c>
      <c r="BW47" s="32">
        <f ca="1">SUMPRODUCT(ReactionRateK1!$F69:$V69*OFFSET(ReactionStoich!$E$5:$U$5,BW$2,0))*(TimeStep)*'Composition Moles'!$C59</f>
        <v>0</v>
      </c>
    </row>
    <row r="48" spans="1:75">
      <c r="A48">
        <f>ReactionRateK1!A70</f>
        <v>1.900000000000001</v>
      </c>
      <c r="B48" s="20">
        <f t="shared" ca="1" si="5"/>
        <v>-8732.9575808300742</v>
      </c>
      <c r="C48" s="20">
        <f ca="1">'Composition Moles'!BZ60</f>
        <v>143969.29549751864</v>
      </c>
      <c r="D48" s="26">
        <f t="shared" ca="1" si="6"/>
        <v>-6.0658472701775427E-2</v>
      </c>
      <c r="F48" s="32">
        <f ca="1">SUMPRODUCT(ReactionRateK1!$F70:$V70*OFFSET(ReactionStoich!$E$5:$U$5,F$2,0))*(TimeStep)*'Composition Moles'!$C60</f>
        <v>-0.28921146238623519</v>
      </c>
      <c r="G48" s="32">
        <f ca="1">SUMPRODUCT(ReactionRateK1!$F70:$V70*OFFSET(ReactionStoich!$E$5:$U$5,G$2,0))*(TimeStep)*'Composition Moles'!$C60</f>
        <v>0</v>
      </c>
      <c r="H48" s="32">
        <f ca="1">SUMPRODUCT(ReactionRateK1!$F70:$V70*OFFSET(ReactionStoich!$E$5:$U$5,H$2,0))*(TimeStep)*'Composition Moles'!$C60</f>
        <v>0.2805914069890672</v>
      </c>
      <c r="I48" s="32">
        <f ca="1">SUMPRODUCT(ReactionRateK1!$F70:$V70*OFFSET(ReactionStoich!$E$5:$U$5,I$2,0))*(TimeStep)*'Composition Moles'!$C60</f>
        <v>8.6200553971679389E-3</v>
      </c>
      <c r="J48" s="32">
        <f ca="1">SUMPRODUCT(ReactionRateK1!$F70:$V70*OFFSET(ReactionStoich!$E$5:$U$5,J$2,0))*(TimeStep)*'Composition Moles'!$C60</f>
        <v>0</v>
      </c>
      <c r="K48" s="32">
        <f ca="1">SUMPRODUCT(ReactionRateK1!$F70:$V70*OFFSET(ReactionStoich!$E$5:$U$5,K$2,0))*(TimeStep)*'Composition Moles'!$C60</f>
        <v>0</v>
      </c>
      <c r="L48" s="32">
        <f ca="1">SUMPRODUCT(ReactionRateK1!$F70:$V70*OFFSET(ReactionStoich!$E$5:$U$5,L$2,0))*(TimeStep)*'Composition Moles'!$C60</f>
        <v>0</v>
      </c>
      <c r="M48" s="32">
        <f ca="1">SUMPRODUCT(ReactionRateK1!$F70:$V70*OFFSET(ReactionStoich!$E$5:$U$5,M$2,0))*(TimeStep)*'Composition Moles'!$C60</f>
        <v>0</v>
      </c>
      <c r="N48" s="32">
        <f ca="1">SUMPRODUCT(ReactionRateK1!$F70:$V70*OFFSET(ReactionStoich!$E$5:$U$5,N$2,0))*(TimeStep)*'Composition Moles'!$C60</f>
        <v>0</v>
      </c>
      <c r="O48" s="32">
        <f ca="1">SUMPRODUCT(ReactionRateK1!$F70:$V70*OFFSET(ReactionStoich!$E$5:$U$5,O$2,0))*(TimeStep)*'Composition Moles'!$C60</f>
        <v>0</v>
      </c>
      <c r="P48" s="32">
        <f ca="1">SUMPRODUCT(ReactionRateK1!$F70:$V70*OFFSET(ReactionStoich!$E$5:$U$5,P$2,0))*(TimeStep)*'Composition Moles'!$C60</f>
        <v>0</v>
      </c>
      <c r="Q48" s="32">
        <f ca="1">SUMPRODUCT(ReactionRateK1!$F70:$V70*OFFSET(ReactionStoich!$E$5:$U$5,Q$2,0))*(TimeStep)*'Composition Moles'!$C60</f>
        <v>0</v>
      </c>
      <c r="R48" s="32">
        <f ca="1">SUMPRODUCT(ReactionRateK1!$F70:$V70*OFFSET(ReactionStoich!$E$5:$U$5,R$2,0))*(TimeStep)*'Composition Moles'!$C60</f>
        <v>0</v>
      </c>
      <c r="S48" s="32">
        <f ca="1">SUMPRODUCT(ReactionRateK1!$F70:$V70*OFFSET(ReactionStoich!$E$5:$U$5,S$2,0))*(TimeStep)*'Composition Moles'!$C60</f>
        <v>2.3524277253383046</v>
      </c>
      <c r="T48" s="32">
        <f ca="1">SUMPRODUCT(ReactionRateK1!$F70:$V70*OFFSET(ReactionStoich!$E$5:$U$5,T$2,0))*(TimeStep)*'Composition Moles'!$C60</f>
        <v>0</v>
      </c>
      <c r="U48" s="32">
        <f ca="1">SUMPRODUCT(ReactionRateK1!$F70:$V70*OFFSET(ReactionStoich!$E$5:$U$5,U$2,0))*(TimeStep)*'Composition Moles'!$C60</f>
        <v>0</v>
      </c>
      <c r="V48" s="32">
        <f ca="1">SUMPRODUCT(ReactionRateK1!$F70:$V70*OFFSET(ReactionStoich!$E$5:$U$5,V$2,0))*(TimeStep)*'Composition Moles'!$C60</f>
        <v>0</v>
      </c>
      <c r="W48" s="32">
        <f ca="1">SUMPRODUCT(ReactionRateK1!$F70:$V70*OFFSET(ReactionStoich!$E$5:$U$5,W$2,0))*(TimeStep)*'Composition Moles'!$C60</f>
        <v>0</v>
      </c>
      <c r="X48" s="32">
        <f ca="1">SUMPRODUCT(ReactionRateK1!$F70:$V70*OFFSET(ReactionStoich!$E$5:$U$5,X$2,0))*(TimeStep)*'Composition Moles'!$C60</f>
        <v>0</v>
      </c>
      <c r="Y48" s="32">
        <f ca="1">SUMPRODUCT(ReactionRateK1!$F70:$V70*OFFSET(ReactionStoich!$E$5:$U$5,Y$2,0))*(TimeStep)*'Composition Moles'!$C60</f>
        <v>-5.3202173147298533</v>
      </c>
      <c r="Z48" s="32">
        <f ca="1">SUMPRODUCT(ReactionRateK1!$F70:$V70*OFFSET(ReactionStoich!$E$5:$U$5,Z$2,0))*(TimeStep)*'Composition Moles'!$C60</f>
        <v>0</v>
      </c>
      <c r="AA48" s="32">
        <f ca="1">SUMPRODUCT(ReactionRateK1!$F70:$V70*OFFSET(ReactionStoich!$E$5:$U$5,AA$2,0))*(TimeStep)*'Composition Moles'!$C60</f>
        <v>0</v>
      </c>
      <c r="AB48" s="32">
        <f ca="1">SUMPRODUCT(ReactionRateK1!$F70:$V70*OFFSET(ReactionStoich!$E$5:$U$5,AB$2,0))*(TimeStep)*'Composition Moles'!$C60</f>
        <v>0</v>
      </c>
      <c r="AC48" s="32">
        <f ca="1">SUMPRODUCT(ReactionRateK1!$F70:$V70*OFFSET(ReactionStoich!$E$5:$U$5,AC$2,0))*(TimeStep)*'Composition Moles'!$C60</f>
        <v>0</v>
      </c>
      <c r="AD48" s="32">
        <f ca="1">SUMPRODUCT(ReactionRateK1!$F70:$V70*OFFSET(ReactionStoich!$E$5:$U$5,AD$2,0))*(TimeStep)*'Composition Moles'!$C60</f>
        <v>0</v>
      </c>
      <c r="AE48" s="32">
        <f ca="1">SUMPRODUCT(ReactionRateK1!$F70:$V70*OFFSET(ReactionStoich!$E$5:$U$5,AE$2,0))*(TimeStep)*'Composition Moles'!$C60</f>
        <v>0</v>
      </c>
      <c r="AF48" s="32">
        <f ca="1">SUMPRODUCT(ReactionRateK1!$F70:$V70*OFFSET(ReactionStoich!$E$5:$U$5,AF$2,0))*(TimeStep)*'Composition Moles'!$C60</f>
        <v>0</v>
      </c>
      <c r="AG48" s="32">
        <f ca="1">SUMPRODUCT(ReactionRateK1!$F70:$V70*OFFSET(ReactionStoich!$E$5:$U$5,AG$2,0))*(TimeStep)*'Composition Moles'!$C60</f>
        <v>-1.4988351967434569E-2</v>
      </c>
      <c r="AH48" s="32">
        <f ca="1">SUMPRODUCT(ReactionRateK1!$F70:$V70*OFFSET(ReactionStoich!$E$5:$U$5,AH$2,0))*(TimeStep)*'Composition Moles'!$C60</f>
        <v>1.0291415067531351</v>
      </c>
      <c r="AI48" s="32">
        <f ca="1">SUMPRODUCT(ReactionRateK1!$F70:$V70*OFFSET(ReactionStoich!$E$5:$U$5,AI$2,0))*(TimeStep)*'Composition Moles'!$C60</f>
        <v>2.2199518337999633</v>
      </c>
      <c r="AJ48" s="32">
        <f ca="1">SUMPRODUCT(ReactionRateK1!$F70:$V70*OFFSET(ReactionStoich!$E$5:$U$5,AJ$2,0))*(TimeStep)*'Composition Moles'!$C60</f>
        <v>0.93608944502876468</v>
      </c>
      <c r="AK48" s="32">
        <f ca="1">SUMPRODUCT(ReactionRateK1!$F70:$V70*OFFSET(ReactionStoich!$E$5:$U$5,AK$2,0))*(TimeStep)*'Composition Moles'!$C60</f>
        <v>0</v>
      </c>
      <c r="AL48" s="32">
        <f ca="1">SUMPRODUCT(ReactionRateK1!$F70:$V70*OFFSET(ReactionStoich!$E$5:$U$5,AL$2,0))*(TimeStep)*'Composition Moles'!$C60</f>
        <v>0</v>
      </c>
      <c r="AM48" s="32">
        <f ca="1">SUMPRODUCT(ReactionRateK1!$F70:$V70*OFFSET(ReactionStoich!$E$5:$U$5,AM$2,0))*(TimeStep)*'Composition Moles'!$C60</f>
        <v>0</v>
      </c>
      <c r="AN48" s="32">
        <f ca="1">SUMPRODUCT(ReactionRateK1!$F70:$V70*OFFSET(ReactionStoich!$E$5:$U$5,AN$2,0))*(TimeStep)*'Composition Moles'!$C60</f>
        <v>0</v>
      </c>
      <c r="AO48" s="32">
        <f ca="1">SUMPRODUCT(ReactionRateK1!$F70:$V70*OFFSET(ReactionStoich!$E$5:$U$5,AO$2,0))*(TimeStep)*'Composition Moles'!$C60</f>
        <v>-8.6200553971679389E-3</v>
      </c>
      <c r="AP48" s="32">
        <f ca="1">SUMPRODUCT(ReactionRateK1!$F70:$V70*OFFSET(ReactionStoich!$E$5:$U$5,AP$2,0))*(TimeStep)*'Composition Moles'!$C60</f>
        <v>-0.25643908078133099</v>
      </c>
      <c r="AQ48" s="32">
        <f ca="1">SUMPRODUCT(ReactionRateK1!$F70:$V70*OFFSET(ReactionStoich!$E$5:$U$5,AQ$2,0))*(TimeStep)*'Composition Moles'!$C60</f>
        <v>0</v>
      </c>
      <c r="AR48" s="32">
        <f ca="1">SUMPRODUCT(ReactionRateK1!$F70:$V70*OFFSET(ReactionStoich!$E$5:$U$5,AR$2,0))*(TimeStep)*'Composition Moles'!$C60</f>
        <v>0</v>
      </c>
      <c r="AS48" s="32">
        <f ca="1">SUMPRODUCT(ReactionRateK1!$F70:$V70*OFFSET(ReactionStoich!$E$5:$U$5,AS$2,0))*(TimeStep)*'Composition Moles'!$C60</f>
        <v>-0.31244856934812731</v>
      </c>
      <c r="AT48" s="32">
        <f ca="1">SUMPRODUCT(ReactionRateK1!$F70:$V70*OFFSET(ReactionStoich!$E$5:$U$5,AT$2,0))*(TimeStep)*'Composition Moles'!$C60</f>
        <v>-0.31244856934812731</v>
      </c>
      <c r="AU48" s="32">
        <f ca="1">SUMPRODUCT(ReactionRateK1!$F70:$V70*OFFSET(ReactionStoich!$E$5:$U$5,AU$2,0))*(TimeStep)*'Composition Moles'!$C60</f>
        <v>-0.31244856934812731</v>
      </c>
      <c r="AV48" s="32">
        <f ca="1">SUMPRODUCT(ReactionRateK1!$F70:$V70*OFFSET(ReactionStoich!$E$5:$U$5,AV$2,0))*(TimeStep)*'Composition Moles'!$C60</f>
        <v>0</v>
      </c>
      <c r="AW48" s="32">
        <f ca="1">SUMPRODUCT(ReactionRateK1!$F70:$V70*OFFSET(ReactionStoich!$E$5:$U$5,AW$2,0))*(TimeStep)*'Composition Moles'!$C60</f>
        <v>0</v>
      </c>
      <c r="AX48" s="32">
        <f ca="1">SUMPRODUCT(ReactionRateK1!$F70:$V70*OFFSET(ReactionStoich!$E$5:$U$5,AX$2,0))*(TimeStep)*'Composition Moles'!$C60</f>
        <v>0</v>
      </c>
      <c r="AY48" s="32">
        <f ca="1">SUMPRODUCT(ReactionRateK1!$F70:$V70*OFFSET(ReactionStoich!$E$5:$U$5,AY$2,0))*(TimeStep)*'Composition Moles'!$C60</f>
        <v>0</v>
      </c>
      <c r="AZ48" s="32">
        <f ca="1">SUMPRODUCT(ReactionRateK1!$F70:$V70*OFFSET(ReactionStoich!$E$5:$U$5,AZ$2,0))*(TimeStep)*'Composition Moles'!$C60</f>
        <v>0</v>
      </c>
      <c r="BA48" s="32">
        <f ca="1">SUMPRODUCT(ReactionRateK1!$F70:$V70*OFFSET(ReactionStoich!$E$5:$U$5,BA$2,0))*(TimeStep)*'Composition Moles'!$C60</f>
        <v>0</v>
      </c>
      <c r="BB48" s="32">
        <f ca="1">SUMPRODUCT(ReactionRateK1!$F70:$V70*OFFSET(ReactionStoich!$E$5:$U$5,BB$2,0))*(TimeStep)*'Composition Moles'!$C60</f>
        <v>0</v>
      </c>
      <c r="BC48" s="32">
        <f ca="1">SUMPRODUCT(ReactionRateK1!$F70:$V70*OFFSET(ReactionStoich!$E$5:$U$5,BC$2,0))*(TimeStep)*'Composition Moles'!$C60</f>
        <v>0</v>
      </c>
      <c r="BD48" s="32">
        <f ca="1">SUMPRODUCT(ReactionRateK1!$F70:$V70*OFFSET(ReactionStoich!$E$5:$U$5,BD$2,0))*(TimeStep)*'Composition Moles'!$C60</f>
        <v>0</v>
      </c>
      <c r="BE48" s="32">
        <f ca="1">SUMPRODUCT(ReactionRateK1!$F70:$V70*OFFSET(ReactionStoich!$E$5:$U$5,BE$2,0))*(TimeStep)*'Composition Moles'!$C60</f>
        <v>0</v>
      </c>
      <c r="BF48" s="32">
        <f ca="1">SUMPRODUCT(ReactionRateK1!$F70:$V70*OFFSET(ReactionStoich!$E$5:$U$5,BF$2,0))*(TimeStep)*'Composition Moles'!$C60</f>
        <v>0</v>
      </c>
      <c r="BG48" s="32">
        <f ca="1">SUMPRODUCT(ReactionRateK1!$F70:$V70*OFFSET(ReactionStoich!$E$5:$U$5,BG$2,0))*(TimeStep)*'Composition Moles'!$C60</f>
        <v>0</v>
      </c>
      <c r="BH48" s="32">
        <f ca="1">SUMPRODUCT(ReactionRateK1!$F70:$V70*OFFSET(ReactionStoich!$E$5:$U$5,BH$2,0))*(TimeStep)*'Composition Moles'!$C60</f>
        <v>0</v>
      </c>
      <c r="BI48" s="32">
        <f ca="1">SUMPRODUCT(ReactionRateK1!$F70:$V70*OFFSET(ReactionStoich!$E$5:$U$5,BI$2,0))*(TimeStep)*'Composition Moles'!$C60</f>
        <v>0</v>
      </c>
      <c r="BJ48" s="32">
        <f ca="1">SUMPRODUCT(ReactionRateK1!$F70:$V70*OFFSET(ReactionStoich!$E$5:$U$5,BJ$2,0))*(TimeStep)*'Composition Moles'!$C60</f>
        <v>0</v>
      </c>
      <c r="BK48" s="32">
        <f ca="1">SUMPRODUCT(ReactionRateK1!$F70:$V70*OFFSET(ReactionStoich!$E$5:$U$5,BK$2,0))*(TimeStep)*'Composition Moles'!$C60</f>
        <v>0</v>
      </c>
      <c r="BL48" s="32">
        <f ca="1">SUMPRODUCT(ReactionRateK1!$F70:$V70*OFFSET(ReactionStoich!$E$5:$U$5,BL$2,0))*(TimeStep)*'Composition Moles'!$C60</f>
        <v>0</v>
      </c>
      <c r="BM48" s="32">
        <f ca="1">SUMPRODUCT(ReactionRateK1!$F70:$V70*OFFSET(ReactionStoich!$E$5:$U$5,BM$2,0))*(TimeStep)*'Composition Moles'!$C60</f>
        <v>0</v>
      </c>
      <c r="BN48" s="32">
        <f ca="1">SUMPRODUCT(ReactionRateK1!$F70:$V70*OFFSET(ReactionStoich!$E$5:$U$5,BN$2,0))*(TimeStep)*'Composition Moles'!$C60</f>
        <v>0</v>
      </c>
      <c r="BO48" s="32">
        <f ca="1">SUMPRODUCT(ReactionRateK1!$F70:$V70*OFFSET(ReactionStoich!$E$5:$U$5,BO$2,0))*(TimeStep)*'Composition Moles'!$C60</f>
        <v>0</v>
      </c>
      <c r="BP48" s="32">
        <f ca="1">SUMPRODUCT(ReactionRateK1!$F70:$V70*OFFSET(ReactionStoich!$E$5:$U$5,BP$2,0))*(TimeStep)*'Composition Moles'!$C60</f>
        <v>0</v>
      </c>
      <c r="BQ48" s="32">
        <f ca="1">SUMPRODUCT(ReactionRateK1!$F70:$V70*OFFSET(ReactionStoich!$E$5:$U$5,BQ$2,0))*(TimeStep)*'Composition Moles'!$C60</f>
        <v>0</v>
      </c>
      <c r="BR48" s="32">
        <f ca="1">SUMPRODUCT(ReactionRateK1!$F70:$V70*OFFSET(ReactionStoich!$E$5:$U$5,BR$2,0))*(TimeStep)*'Composition Moles'!$C60</f>
        <v>0</v>
      </c>
      <c r="BS48" s="32">
        <f ca="1">SUMPRODUCT(ReactionRateK1!$F70:$V70*OFFSET(ReactionStoich!$E$5:$U$5,BS$2,0))*(TimeStep)*'Composition Moles'!$C60</f>
        <v>0</v>
      </c>
      <c r="BT48" s="32">
        <f ca="1">SUMPRODUCT(ReactionRateK1!$F70:$V70*OFFSET(ReactionStoich!$E$5:$U$5,BT$2,0))*(TimeStep)*'Composition Moles'!$C60</f>
        <v>0</v>
      </c>
      <c r="BU48" s="32">
        <f ca="1">SUMPRODUCT(ReactionRateK1!$F70:$V70*OFFSET(ReactionStoich!$E$5:$U$5,BU$2,0))*(TimeStep)*'Composition Moles'!$C60</f>
        <v>0</v>
      </c>
      <c r="BV48" s="32">
        <f ca="1">SUMPRODUCT(ReactionRateK1!$F70:$V70*OFFSET(ReactionStoich!$E$5:$U$5,BV$2,0))*(TimeStep)*'Composition Moles'!$C60</f>
        <v>0</v>
      </c>
      <c r="BW48" s="32">
        <f ca="1">SUMPRODUCT(ReactionRateK1!$F70:$V70*OFFSET(ReactionStoich!$E$5:$U$5,BW$2,0))*(TimeStep)*'Composition Moles'!$C60</f>
        <v>0</v>
      </c>
    </row>
    <row r="49" spans="1:75">
      <c r="A49">
        <f>ReactionRateK1!A71</f>
        <v>1.9500000000000011</v>
      </c>
      <c r="B49" s="20">
        <f t="shared" ca="1" si="5"/>
        <v>-8221.8241777283747</v>
      </c>
      <c r="C49" s="20">
        <f ca="1">'Composition Moles'!BZ61</f>
        <v>143982.87777909375</v>
      </c>
      <c r="D49" s="26">
        <f t="shared" ca="1" si="6"/>
        <v>-5.710279100229361E-2</v>
      </c>
      <c r="F49" s="32">
        <f ca="1">SUMPRODUCT(ReactionRateK1!$F71:$V71*OFFSET(ReactionStoich!$E$5:$U$5,F$2,0))*(TimeStep)*'Composition Moles'!$C61</f>
        <v>-0.27077210843662164</v>
      </c>
      <c r="G49" s="32">
        <f ca="1">SUMPRODUCT(ReactionRateK1!$F71:$V71*OFFSET(ReactionStoich!$E$5:$U$5,G$2,0))*(TimeStep)*'Composition Moles'!$C61</f>
        <v>0</v>
      </c>
      <c r="H49" s="32">
        <f ca="1">SUMPRODUCT(ReactionRateK1!$F71:$V71*OFFSET(ReactionStoich!$E$5:$U$5,H$2,0))*(TimeStep)*'Composition Moles'!$C61</f>
        <v>0.26299745263535074</v>
      </c>
      <c r="I49" s="32">
        <f ca="1">SUMPRODUCT(ReactionRateK1!$F71:$V71*OFFSET(ReactionStoich!$E$5:$U$5,I$2,0))*(TimeStep)*'Composition Moles'!$C61</f>
        <v>7.7746558012709464E-3</v>
      </c>
      <c r="J49" s="32">
        <f ca="1">SUMPRODUCT(ReactionRateK1!$F71:$V71*OFFSET(ReactionStoich!$E$5:$U$5,J$2,0))*(TimeStep)*'Composition Moles'!$C61</f>
        <v>0</v>
      </c>
      <c r="K49" s="32">
        <f ca="1">SUMPRODUCT(ReactionRateK1!$F71:$V71*OFFSET(ReactionStoich!$E$5:$U$5,K$2,0))*(TimeStep)*'Composition Moles'!$C61</f>
        <v>0</v>
      </c>
      <c r="L49" s="32">
        <f ca="1">SUMPRODUCT(ReactionRateK1!$F71:$V71*OFFSET(ReactionStoich!$E$5:$U$5,L$2,0))*(TimeStep)*'Composition Moles'!$C61</f>
        <v>0</v>
      </c>
      <c r="M49" s="32">
        <f ca="1">SUMPRODUCT(ReactionRateK1!$F71:$V71*OFFSET(ReactionStoich!$E$5:$U$5,M$2,0))*(TimeStep)*'Composition Moles'!$C61</f>
        <v>0</v>
      </c>
      <c r="N49" s="32">
        <f ca="1">SUMPRODUCT(ReactionRateK1!$F71:$V71*OFFSET(ReactionStoich!$E$5:$U$5,N$2,0))*(TimeStep)*'Composition Moles'!$C61</f>
        <v>0</v>
      </c>
      <c r="O49" s="32">
        <f ca="1">SUMPRODUCT(ReactionRateK1!$F71:$V71*OFFSET(ReactionStoich!$E$5:$U$5,O$2,0))*(TimeStep)*'Composition Moles'!$C61</f>
        <v>0</v>
      </c>
      <c r="P49" s="32">
        <f ca="1">SUMPRODUCT(ReactionRateK1!$F71:$V71*OFFSET(ReactionStoich!$E$5:$U$5,P$2,0))*(TimeStep)*'Composition Moles'!$C61</f>
        <v>0</v>
      </c>
      <c r="Q49" s="32">
        <f ca="1">SUMPRODUCT(ReactionRateK1!$F71:$V71*OFFSET(ReactionStoich!$E$5:$U$5,Q$2,0))*(TimeStep)*'Composition Moles'!$C61</f>
        <v>0</v>
      </c>
      <c r="R49" s="32">
        <f ca="1">SUMPRODUCT(ReactionRateK1!$F71:$V71*OFFSET(ReactionStoich!$E$5:$U$5,R$2,0))*(TimeStep)*'Composition Moles'!$C61</f>
        <v>0</v>
      </c>
      <c r="S49" s="32">
        <f ca="1">SUMPRODUCT(ReactionRateK1!$F71:$V71*OFFSET(ReactionStoich!$E$5:$U$5,S$2,0))*(TimeStep)*'Composition Moles'!$C61</f>
        <v>2.3062446599833315</v>
      </c>
      <c r="T49" s="32">
        <f ca="1">SUMPRODUCT(ReactionRateK1!$F71:$V71*OFFSET(ReactionStoich!$E$5:$U$5,T$2,0))*(TimeStep)*'Composition Moles'!$C61</f>
        <v>0</v>
      </c>
      <c r="U49" s="32">
        <f ca="1">SUMPRODUCT(ReactionRateK1!$F71:$V71*OFFSET(ReactionStoich!$E$5:$U$5,U$2,0))*(TimeStep)*'Composition Moles'!$C61</f>
        <v>0</v>
      </c>
      <c r="V49" s="32">
        <f ca="1">SUMPRODUCT(ReactionRateK1!$F71:$V71*OFFSET(ReactionStoich!$E$5:$U$5,V$2,0))*(TimeStep)*'Composition Moles'!$C61</f>
        <v>0</v>
      </c>
      <c r="W49" s="32">
        <f ca="1">SUMPRODUCT(ReactionRateK1!$F71:$V71*OFFSET(ReactionStoich!$E$5:$U$5,W$2,0))*(TimeStep)*'Composition Moles'!$C61</f>
        <v>0</v>
      </c>
      <c r="X49" s="32">
        <f ca="1">SUMPRODUCT(ReactionRateK1!$F71:$V71*OFFSET(ReactionStoich!$E$5:$U$5,X$2,0))*(TimeStep)*'Composition Moles'!$C61</f>
        <v>0</v>
      </c>
      <c r="Y49" s="32">
        <f ca="1">SUMPRODUCT(ReactionRateK1!$F71:$V71*OFFSET(ReactionStoich!$E$5:$U$5,Y$2,0))*(TimeStep)*'Composition Moles'!$C61</f>
        <v>-5.2303789598387507</v>
      </c>
      <c r="Z49" s="32">
        <f ca="1">SUMPRODUCT(ReactionRateK1!$F71:$V71*OFFSET(ReactionStoich!$E$5:$U$5,Z$2,0))*(TimeStep)*'Composition Moles'!$C61</f>
        <v>0</v>
      </c>
      <c r="AA49" s="32">
        <f ca="1">SUMPRODUCT(ReactionRateK1!$F71:$V71*OFFSET(ReactionStoich!$E$5:$U$5,AA$2,0))*(TimeStep)*'Composition Moles'!$C61</f>
        <v>0</v>
      </c>
      <c r="AB49" s="32">
        <f ca="1">SUMPRODUCT(ReactionRateK1!$F71:$V71*OFFSET(ReactionStoich!$E$5:$U$5,AB$2,0))*(TimeStep)*'Composition Moles'!$C61</f>
        <v>0</v>
      </c>
      <c r="AC49" s="32">
        <f ca="1">SUMPRODUCT(ReactionRateK1!$F71:$V71*OFFSET(ReactionStoich!$E$5:$U$5,AC$2,0))*(TimeStep)*'Composition Moles'!$C61</f>
        <v>0</v>
      </c>
      <c r="AD49" s="32">
        <f ca="1">SUMPRODUCT(ReactionRateK1!$F71:$V71*OFFSET(ReactionStoich!$E$5:$U$5,AD$2,0))*(TimeStep)*'Composition Moles'!$C61</f>
        <v>0</v>
      </c>
      <c r="AE49" s="32">
        <f ca="1">SUMPRODUCT(ReactionRateK1!$F71:$V71*OFFSET(ReactionStoich!$E$5:$U$5,AE$2,0))*(TimeStep)*'Composition Moles'!$C61</f>
        <v>0</v>
      </c>
      <c r="AF49" s="32">
        <f ca="1">SUMPRODUCT(ReactionRateK1!$F71:$V71*OFFSET(ReactionStoich!$E$5:$U$5,AF$2,0))*(TimeStep)*'Composition Moles'!$C61</f>
        <v>0</v>
      </c>
      <c r="AG49" s="32">
        <f ca="1">SUMPRODUCT(ReactionRateK1!$F71:$V71*OFFSET(ReactionStoich!$E$5:$U$5,AG$2,0))*(TimeStep)*'Composition Moles'!$C61</f>
        <v>-1.546096326732904E-2</v>
      </c>
      <c r="AH49" s="32">
        <f ca="1">SUMPRODUCT(ReactionRateK1!$F71:$V71*OFFSET(ReactionStoich!$E$5:$U$5,AH$2,0))*(TimeStep)*'Composition Moles'!$C61</f>
        <v>0.96066419052200824</v>
      </c>
      <c r="AI49" s="32">
        <f ca="1">SUMPRODUCT(ReactionRateK1!$F71:$V71*OFFSET(ReactionStoich!$E$5:$U$5,AI$2,0))*(TimeStep)*'Composition Moles'!$C61</f>
        <v>2.2263938994843482</v>
      </c>
      <c r="AJ49" s="32">
        <f ca="1">SUMPRODUCT(ReactionRateK1!$F71:$V71*OFFSET(ReactionStoich!$E$5:$U$5,AJ$2,0))*(TimeStep)*'Composition Moles'!$C61</f>
        <v>0.91974568566299419</v>
      </c>
      <c r="AK49" s="32">
        <f ca="1">SUMPRODUCT(ReactionRateK1!$F71:$V71*OFFSET(ReactionStoich!$E$5:$U$5,AK$2,0))*(TimeStep)*'Composition Moles'!$C61</f>
        <v>0</v>
      </c>
      <c r="AL49" s="32">
        <f ca="1">SUMPRODUCT(ReactionRateK1!$F71:$V71*OFFSET(ReactionStoich!$E$5:$U$5,AL$2,0))*(TimeStep)*'Composition Moles'!$C61</f>
        <v>0</v>
      </c>
      <c r="AM49" s="32">
        <f ca="1">SUMPRODUCT(ReactionRateK1!$F71:$V71*OFFSET(ReactionStoich!$E$5:$U$5,AM$2,0))*(TimeStep)*'Composition Moles'!$C61</f>
        <v>0</v>
      </c>
      <c r="AN49" s="32">
        <f ca="1">SUMPRODUCT(ReactionRateK1!$F71:$V71*OFFSET(ReactionStoich!$E$5:$U$5,AN$2,0))*(TimeStep)*'Composition Moles'!$C61</f>
        <v>0</v>
      </c>
      <c r="AO49" s="32">
        <f ca="1">SUMPRODUCT(ReactionRateK1!$F71:$V71*OFFSET(ReactionStoich!$E$5:$U$5,AO$2,0))*(TimeStep)*'Composition Moles'!$C61</f>
        <v>-7.7746558012709464E-3</v>
      </c>
      <c r="AP49" s="32">
        <f ca="1">SUMPRODUCT(ReactionRateK1!$F71:$V71*OFFSET(ReactionStoich!$E$5:$U$5,AP$2,0))*(TimeStep)*'Composition Moles'!$C61</f>
        <v>-0.24227936349332724</v>
      </c>
      <c r="AQ49" s="32">
        <f ca="1">SUMPRODUCT(ReactionRateK1!$F71:$V71*OFFSET(ReactionStoich!$E$5:$U$5,AQ$2,0))*(TimeStep)*'Composition Moles'!$C61</f>
        <v>0</v>
      </c>
      <c r="AR49" s="32">
        <f ca="1">SUMPRODUCT(ReactionRateK1!$F71:$V71*OFFSET(ReactionStoich!$E$5:$U$5,AR$2,0))*(TimeStep)*'Composition Moles'!$C61</f>
        <v>0</v>
      </c>
      <c r="AS49" s="32">
        <f ca="1">SUMPRODUCT(ReactionRateK1!$F71:$V71*OFFSET(ReactionStoich!$E$5:$U$5,AS$2,0))*(TimeStep)*'Composition Moles'!$C61</f>
        <v>-0.30571816441733474</v>
      </c>
      <c r="AT49" s="32">
        <f ca="1">SUMPRODUCT(ReactionRateK1!$F71:$V71*OFFSET(ReactionStoich!$E$5:$U$5,AT$2,0))*(TimeStep)*'Composition Moles'!$C61</f>
        <v>-0.30571816441733474</v>
      </c>
      <c r="AU49" s="32">
        <f ca="1">SUMPRODUCT(ReactionRateK1!$F71:$V71*OFFSET(ReactionStoich!$E$5:$U$5,AU$2,0))*(TimeStep)*'Composition Moles'!$C61</f>
        <v>-0.30571816441733474</v>
      </c>
      <c r="AV49" s="32">
        <f ca="1">SUMPRODUCT(ReactionRateK1!$F71:$V71*OFFSET(ReactionStoich!$E$5:$U$5,AV$2,0))*(TimeStep)*'Composition Moles'!$C61</f>
        <v>0</v>
      </c>
      <c r="AW49" s="32">
        <f ca="1">SUMPRODUCT(ReactionRateK1!$F71:$V71*OFFSET(ReactionStoich!$E$5:$U$5,AW$2,0))*(TimeStep)*'Composition Moles'!$C61</f>
        <v>0</v>
      </c>
      <c r="AX49" s="32">
        <f ca="1">SUMPRODUCT(ReactionRateK1!$F71:$V71*OFFSET(ReactionStoich!$E$5:$U$5,AX$2,0))*(TimeStep)*'Composition Moles'!$C61</f>
        <v>0</v>
      </c>
      <c r="AY49" s="32">
        <f ca="1">SUMPRODUCT(ReactionRateK1!$F71:$V71*OFFSET(ReactionStoich!$E$5:$U$5,AY$2,0))*(TimeStep)*'Composition Moles'!$C61</f>
        <v>0</v>
      </c>
      <c r="AZ49" s="32">
        <f ca="1">SUMPRODUCT(ReactionRateK1!$F71:$V71*OFFSET(ReactionStoich!$E$5:$U$5,AZ$2,0))*(TimeStep)*'Composition Moles'!$C61</f>
        <v>0</v>
      </c>
      <c r="BA49" s="32">
        <f ca="1">SUMPRODUCT(ReactionRateK1!$F71:$V71*OFFSET(ReactionStoich!$E$5:$U$5,BA$2,0))*(TimeStep)*'Composition Moles'!$C61</f>
        <v>0</v>
      </c>
      <c r="BB49" s="32">
        <f ca="1">SUMPRODUCT(ReactionRateK1!$F71:$V71*OFFSET(ReactionStoich!$E$5:$U$5,BB$2,0))*(TimeStep)*'Composition Moles'!$C61</f>
        <v>0</v>
      </c>
      <c r="BC49" s="32">
        <f ca="1">SUMPRODUCT(ReactionRateK1!$F71:$V71*OFFSET(ReactionStoich!$E$5:$U$5,BC$2,0))*(TimeStep)*'Composition Moles'!$C61</f>
        <v>0</v>
      </c>
      <c r="BD49" s="32">
        <f ca="1">SUMPRODUCT(ReactionRateK1!$F71:$V71*OFFSET(ReactionStoich!$E$5:$U$5,BD$2,0))*(TimeStep)*'Composition Moles'!$C61</f>
        <v>0</v>
      </c>
      <c r="BE49" s="32">
        <f ca="1">SUMPRODUCT(ReactionRateK1!$F71:$V71*OFFSET(ReactionStoich!$E$5:$U$5,BE$2,0))*(TimeStep)*'Composition Moles'!$C61</f>
        <v>0</v>
      </c>
      <c r="BF49" s="32">
        <f ca="1">SUMPRODUCT(ReactionRateK1!$F71:$V71*OFFSET(ReactionStoich!$E$5:$U$5,BF$2,0))*(TimeStep)*'Composition Moles'!$C61</f>
        <v>0</v>
      </c>
      <c r="BG49" s="32">
        <f ca="1">SUMPRODUCT(ReactionRateK1!$F71:$V71*OFFSET(ReactionStoich!$E$5:$U$5,BG$2,0))*(TimeStep)*'Composition Moles'!$C61</f>
        <v>0</v>
      </c>
      <c r="BH49" s="32">
        <f ca="1">SUMPRODUCT(ReactionRateK1!$F71:$V71*OFFSET(ReactionStoich!$E$5:$U$5,BH$2,0))*(TimeStep)*'Composition Moles'!$C61</f>
        <v>0</v>
      </c>
      <c r="BI49" s="32">
        <f ca="1">SUMPRODUCT(ReactionRateK1!$F71:$V71*OFFSET(ReactionStoich!$E$5:$U$5,BI$2,0))*(TimeStep)*'Composition Moles'!$C61</f>
        <v>0</v>
      </c>
      <c r="BJ49" s="32">
        <f ca="1">SUMPRODUCT(ReactionRateK1!$F71:$V71*OFFSET(ReactionStoich!$E$5:$U$5,BJ$2,0))*(TimeStep)*'Composition Moles'!$C61</f>
        <v>0</v>
      </c>
      <c r="BK49" s="32">
        <f ca="1">SUMPRODUCT(ReactionRateK1!$F71:$V71*OFFSET(ReactionStoich!$E$5:$U$5,BK$2,0))*(TimeStep)*'Composition Moles'!$C61</f>
        <v>0</v>
      </c>
      <c r="BL49" s="32">
        <f ca="1">SUMPRODUCT(ReactionRateK1!$F71:$V71*OFFSET(ReactionStoich!$E$5:$U$5,BL$2,0))*(TimeStep)*'Composition Moles'!$C61</f>
        <v>0</v>
      </c>
      <c r="BM49" s="32">
        <f ca="1">SUMPRODUCT(ReactionRateK1!$F71:$V71*OFFSET(ReactionStoich!$E$5:$U$5,BM$2,0))*(TimeStep)*'Composition Moles'!$C61</f>
        <v>0</v>
      </c>
      <c r="BN49" s="32">
        <f ca="1">SUMPRODUCT(ReactionRateK1!$F71:$V71*OFFSET(ReactionStoich!$E$5:$U$5,BN$2,0))*(TimeStep)*'Composition Moles'!$C61</f>
        <v>0</v>
      </c>
      <c r="BO49" s="32">
        <f ca="1">SUMPRODUCT(ReactionRateK1!$F71:$V71*OFFSET(ReactionStoich!$E$5:$U$5,BO$2,0))*(TimeStep)*'Composition Moles'!$C61</f>
        <v>0</v>
      </c>
      <c r="BP49" s="32">
        <f ca="1">SUMPRODUCT(ReactionRateK1!$F71:$V71*OFFSET(ReactionStoich!$E$5:$U$5,BP$2,0))*(TimeStep)*'Composition Moles'!$C61</f>
        <v>0</v>
      </c>
      <c r="BQ49" s="32">
        <f ca="1">SUMPRODUCT(ReactionRateK1!$F71:$V71*OFFSET(ReactionStoich!$E$5:$U$5,BQ$2,0))*(TimeStep)*'Composition Moles'!$C61</f>
        <v>0</v>
      </c>
      <c r="BR49" s="32">
        <f ca="1">SUMPRODUCT(ReactionRateK1!$F71:$V71*OFFSET(ReactionStoich!$E$5:$U$5,BR$2,0))*(TimeStep)*'Composition Moles'!$C61</f>
        <v>0</v>
      </c>
      <c r="BS49" s="32">
        <f ca="1">SUMPRODUCT(ReactionRateK1!$F71:$V71*OFFSET(ReactionStoich!$E$5:$U$5,BS$2,0))*(TimeStep)*'Composition Moles'!$C61</f>
        <v>0</v>
      </c>
      <c r="BT49" s="32">
        <f ca="1">SUMPRODUCT(ReactionRateK1!$F71:$V71*OFFSET(ReactionStoich!$E$5:$U$5,BT$2,0))*(TimeStep)*'Composition Moles'!$C61</f>
        <v>0</v>
      </c>
      <c r="BU49" s="32">
        <f ca="1">SUMPRODUCT(ReactionRateK1!$F71:$V71*OFFSET(ReactionStoich!$E$5:$U$5,BU$2,0))*(TimeStep)*'Composition Moles'!$C61</f>
        <v>0</v>
      </c>
      <c r="BV49" s="32">
        <f ca="1">SUMPRODUCT(ReactionRateK1!$F71:$V71*OFFSET(ReactionStoich!$E$5:$U$5,BV$2,0))*(TimeStep)*'Composition Moles'!$C61</f>
        <v>0</v>
      </c>
      <c r="BW49" s="32">
        <f ca="1">SUMPRODUCT(ReactionRateK1!$F71:$V71*OFFSET(ReactionStoich!$E$5:$U$5,BW$2,0))*(TimeStep)*'Composition Moles'!$C61</f>
        <v>0</v>
      </c>
    </row>
    <row r="50" spans="1:75">
      <c r="A50">
        <f>ReactionRateK1!A72</f>
        <v>2.0000000000000009</v>
      </c>
      <c r="B50" s="20">
        <f t="shared" ca="1" si="5"/>
        <v>-7739.1352995436573</v>
      </c>
      <c r="C50" s="20">
        <f ca="1">'Composition Moles'!BZ62</f>
        <v>143996.22417984292</v>
      </c>
      <c r="D50" s="26">
        <f t="shared" ca="1" si="6"/>
        <v>-5.374540439253412E-2</v>
      </c>
      <c r="F50" s="32">
        <f ca="1">SUMPRODUCT(ReactionRateK1!$F72:$V72*OFFSET(ReactionStoich!$E$5:$U$5,F$2,0))*(TimeStep)*'Composition Moles'!$C62</f>
        <v>-0.25347864924918695</v>
      </c>
      <c r="G50" s="32">
        <f ca="1">SUMPRODUCT(ReactionRateK1!$F72:$V72*OFFSET(ReactionStoich!$E$5:$U$5,G$2,0))*(TimeStep)*'Composition Moles'!$C62</f>
        <v>0</v>
      </c>
      <c r="H50" s="32">
        <f ca="1">SUMPRODUCT(ReactionRateK1!$F72:$V72*OFFSET(ReactionStoich!$E$5:$U$5,H$2,0))*(TimeStep)*'Composition Moles'!$C62</f>
        <v>0.24646335577816927</v>
      </c>
      <c r="I50" s="32">
        <f ca="1">SUMPRODUCT(ReactionRateK1!$F72:$V72*OFFSET(ReactionStoich!$E$5:$U$5,I$2,0))*(TimeStep)*'Composition Moles'!$C62</f>
        <v>7.0152934710176777E-3</v>
      </c>
      <c r="J50" s="32">
        <f ca="1">SUMPRODUCT(ReactionRateK1!$F72:$V72*OFFSET(ReactionStoich!$E$5:$U$5,J$2,0))*(TimeStep)*'Composition Moles'!$C62</f>
        <v>0</v>
      </c>
      <c r="K50" s="32">
        <f ca="1">SUMPRODUCT(ReactionRateK1!$F72:$V72*OFFSET(ReactionStoich!$E$5:$U$5,K$2,0))*(TimeStep)*'Composition Moles'!$C62</f>
        <v>0</v>
      </c>
      <c r="L50" s="32">
        <f ca="1">SUMPRODUCT(ReactionRateK1!$F72:$V72*OFFSET(ReactionStoich!$E$5:$U$5,L$2,0))*(TimeStep)*'Composition Moles'!$C62</f>
        <v>0</v>
      </c>
      <c r="M50" s="32">
        <f ca="1">SUMPRODUCT(ReactionRateK1!$F72:$V72*OFFSET(ReactionStoich!$E$5:$U$5,M$2,0))*(TimeStep)*'Composition Moles'!$C62</f>
        <v>0</v>
      </c>
      <c r="N50" s="32">
        <f ca="1">SUMPRODUCT(ReactionRateK1!$F72:$V72*OFFSET(ReactionStoich!$E$5:$U$5,N$2,0))*(TimeStep)*'Composition Moles'!$C62</f>
        <v>0</v>
      </c>
      <c r="O50" s="32">
        <f ca="1">SUMPRODUCT(ReactionRateK1!$F72:$V72*OFFSET(ReactionStoich!$E$5:$U$5,O$2,0))*(TimeStep)*'Composition Moles'!$C62</f>
        <v>0</v>
      </c>
      <c r="P50" s="32">
        <f ca="1">SUMPRODUCT(ReactionRateK1!$F72:$V72*OFFSET(ReactionStoich!$E$5:$U$5,P$2,0))*(TimeStep)*'Composition Moles'!$C62</f>
        <v>0</v>
      </c>
      <c r="Q50" s="32">
        <f ca="1">SUMPRODUCT(ReactionRateK1!$F72:$V72*OFFSET(ReactionStoich!$E$5:$U$5,Q$2,0))*(TimeStep)*'Composition Moles'!$C62</f>
        <v>0</v>
      </c>
      <c r="R50" s="32">
        <f ca="1">SUMPRODUCT(ReactionRateK1!$F72:$V72*OFFSET(ReactionStoich!$E$5:$U$5,R$2,0))*(TimeStep)*'Composition Moles'!$C62</f>
        <v>0</v>
      </c>
      <c r="S50" s="32">
        <f ca="1">SUMPRODUCT(ReactionRateK1!$F72:$V72*OFFSET(ReactionStoich!$E$5:$U$5,S$2,0))*(TimeStep)*'Composition Moles'!$C62</f>
        <v>2.2614651187968806</v>
      </c>
      <c r="T50" s="32">
        <f ca="1">SUMPRODUCT(ReactionRateK1!$F72:$V72*OFFSET(ReactionStoich!$E$5:$U$5,T$2,0))*(TimeStep)*'Composition Moles'!$C62</f>
        <v>0</v>
      </c>
      <c r="U50" s="32">
        <f ca="1">SUMPRODUCT(ReactionRateK1!$F72:$V72*OFFSET(ReactionStoich!$E$5:$U$5,U$2,0))*(TimeStep)*'Composition Moles'!$C62</f>
        <v>0</v>
      </c>
      <c r="V50" s="32">
        <f ca="1">SUMPRODUCT(ReactionRateK1!$F72:$V72*OFFSET(ReactionStoich!$E$5:$U$5,V$2,0))*(TimeStep)*'Composition Moles'!$C62</f>
        <v>0</v>
      </c>
      <c r="W50" s="32">
        <f ca="1">SUMPRODUCT(ReactionRateK1!$F72:$V72*OFFSET(ReactionStoich!$E$5:$U$5,W$2,0))*(TimeStep)*'Composition Moles'!$C62</f>
        <v>0</v>
      </c>
      <c r="X50" s="32">
        <f ca="1">SUMPRODUCT(ReactionRateK1!$F72:$V72*OFFSET(ReactionStoich!$E$5:$U$5,X$2,0))*(TimeStep)*'Composition Moles'!$C62</f>
        <v>0</v>
      </c>
      <c r="Y50" s="32">
        <f ca="1">SUMPRODUCT(ReactionRateK1!$F72:$V72*OFFSET(ReactionStoich!$E$5:$U$5,Y$2,0))*(TimeStep)*'Composition Moles'!$C62</f>
        <v>-5.1422726599397564</v>
      </c>
      <c r="Z50" s="32">
        <f ca="1">SUMPRODUCT(ReactionRateK1!$F72:$V72*OFFSET(ReactionStoich!$E$5:$U$5,Z$2,0))*(TimeStep)*'Composition Moles'!$C62</f>
        <v>0</v>
      </c>
      <c r="AA50" s="32">
        <f ca="1">SUMPRODUCT(ReactionRateK1!$F72:$V72*OFFSET(ReactionStoich!$E$5:$U$5,AA$2,0))*(TimeStep)*'Composition Moles'!$C62</f>
        <v>0</v>
      </c>
      <c r="AB50" s="32">
        <f ca="1">SUMPRODUCT(ReactionRateK1!$F72:$V72*OFFSET(ReactionStoich!$E$5:$U$5,AB$2,0))*(TimeStep)*'Composition Moles'!$C62</f>
        <v>0</v>
      </c>
      <c r="AC50" s="32">
        <f ca="1">SUMPRODUCT(ReactionRateK1!$F72:$V72*OFFSET(ReactionStoich!$E$5:$U$5,AC$2,0))*(TimeStep)*'Composition Moles'!$C62</f>
        <v>0</v>
      </c>
      <c r="AD50" s="32">
        <f ca="1">SUMPRODUCT(ReactionRateK1!$F72:$V72*OFFSET(ReactionStoich!$E$5:$U$5,AD$2,0))*(TimeStep)*'Composition Moles'!$C62</f>
        <v>0</v>
      </c>
      <c r="AE50" s="32">
        <f ca="1">SUMPRODUCT(ReactionRateK1!$F72:$V72*OFFSET(ReactionStoich!$E$5:$U$5,AE$2,0))*(TimeStep)*'Composition Moles'!$C62</f>
        <v>0</v>
      </c>
      <c r="AF50" s="32">
        <f ca="1">SUMPRODUCT(ReactionRateK1!$F72:$V72*OFFSET(ReactionStoich!$E$5:$U$5,AF$2,0))*(TimeStep)*'Composition Moles'!$C62</f>
        <v>0</v>
      </c>
      <c r="AG50" s="32">
        <f ca="1">SUMPRODUCT(ReactionRateK1!$F72:$V72*OFFSET(ReactionStoich!$E$5:$U$5,AG$2,0))*(TimeStep)*'Composition Moles'!$C62</f>
        <v>-1.5768961451021812E-2</v>
      </c>
      <c r="AH50" s="32">
        <f ca="1">SUMPRODUCT(ReactionRateK1!$F72:$V72*OFFSET(ReactionStoich!$E$5:$U$5,AH$2,0))*(TimeStep)*'Composition Moles'!$C62</f>
        <v>0.89457493851008052</v>
      </c>
      <c r="AI50" s="32">
        <f ca="1">SUMPRODUCT(ReactionRateK1!$F72:$V72*OFFSET(ReactionStoich!$E$5:$U$5,AI$2,0))*(TimeStep)*'Composition Moles'!$C62</f>
        <v>2.2317168059816392</v>
      </c>
      <c r="AJ50" s="32">
        <f ca="1">SUMPRODUCT(ReactionRateK1!$F72:$V72*OFFSET(ReactionStoich!$E$5:$U$5,AJ$2,0))*(TimeStep)*'Composition Moles'!$C62</f>
        <v>0.90359977241756284</v>
      </c>
      <c r="AK50" s="32">
        <f ca="1">SUMPRODUCT(ReactionRateK1!$F72:$V72*OFFSET(ReactionStoich!$E$5:$U$5,AK$2,0))*(TimeStep)*'Composition Moles'!$C62</f>
        <v>0</v>
      </c>
      <c r="AL50" s="32">
        <f ca="1">SUMPRODUCT(ReactionRateK1!$F72:$V72*OFFSET(ReactionStoich!$E$5:$U$5,AL$2,0))*(TimeStep)*'Composition Moles'!$C62</f>
        <v>0</v>
      </c>
      <c r="AM50" s="32">
        <f ca="1">SUMPRODUCT(ReactionRateK1!$F72:$V72*OFFSET(ReactionStoich!$E$5:$U$5,AM$2,0))*(TimeStep)*'Composition Moles'!$C62</f>
        <v>0</v>
      </c>
      <c r="AN50" s="32">
        <f ca="1">SUMPRODUCT(ReactionRateK1!$F72:$V72*OFFSET(ReactionStoich!$E$5:$U$5,AN$2,0))*(TimeStep)*'Composition Moles'!$C62</f>
        <v>0</v>
      </c>
      <c r="AO50" s="32">
        <f ca="1">SUMPRODUCT(ReactionRateK1!$F72:$V72*OFFSET(ReactionStoich!$E$5:$U$5,AO$2,0))*(TimeStep)*'Composition Moles'!$C62</f>
        <v>-7.0152934710176777E-3</v>
      </c>
      <c r="AP50" s="32">
        <f ca="1">SUMPRODUCT(ReactionRateK1!$F72:$V72*OFFSET(ReactionStoich!$E$5:$U$5,AP$2,0))*(TimeStep)*'Composition Moles'!$C62</f>
        <v>-0.22875149033759481</v>
      </c>
      <c r="AQ50" s="32">
        <f ca="1">SUMPRODUCT(ReactionRateK1!$F72:$V72*OFFSET(ReactionStoich!$E$5:$U$5,AQ$2,0))*(TimeStep)*'Composition Moles'!$C62</f>
        <v>0</v>
      </c>
      <c r="AR50" s="32">
        <f ca="1">SUMPRODUCT(ReactionRateK1!$F72:$V72*OFFSET(ReactionStoich!$E$5:$U$5,AR$2,0))*(TimeStep)*'Composition Moles'!$C62</f>
        <v>0</v>
      </c>
      <c r="AS50" s="32">
        <f ca="1">SUMPRODUCT(ReactionRateK1!$F72:$V72*OFFSET(ReactionStoich!$E$5:$U$5,AS$2,0))*(TimeStep)*'Composition Moles'!$C62</f>
        <v>-0.29918274350225782</v>
      </c>
      <c r="AT50" s="32">
        <f ca="1">SUMPRODUCT(ReactionRateK1!$F72:$V72*OFFSET(ReactionStoich!$E$5:$U$5,AT$2,0))*(TimeStep)*'Composition Moles'!$C62</f>
        <v>-0.29918274350225782</v>
      </c>
      <c r="AU50" s="32">
        <f ca="1">SUMPRODUCT(ReactionRateK1!$F72:$V72*OFFSET(ReactionStoich!$E$5:$U$5,AU$2,0))*(TimeStep)*'Composition Moles'!$C62</f>
        <v>-0.29918274350225782</v>
      </c>
      <c r="AV50" s="32">
        <f ca="1">SUMPRODUCT(ReactionRateK1!$F72:$V72*OFFSET(ReactionStoich!$E$5:$U$5,AV$2,0))*(TimeStep)*'Composition Moles'!$C62</f>
        <v>0</v>
      </c>
      <c r="AW50" s="32">
        <f ca="1">SUMPRODUCT(ReactionRateK1!$F72:$V72*OFFSET(ReactionStoich!$E$5:$U$5,AW$2,0))*(TimeStep)*'Composition Moles'!$C62</f>
        <v>0</v>
      </c>
      <c r="AX50" s="32">
        <f ca="1">SUMPRODUCT(ReactionRateK1!$F72:$V72*OFFSET(ReactionStoich!$E$5:$U$5,AX$2,0))*(TimeStep)*'Composition Moles'!$C62</f>
        <v>0</v>
      </c>
      <c r="AY50" s="32">
        <f ca="1">SUMPRODUCT(ReactionRateK1!$F72:$V72*OFFSET(ReactionStoich!$E$5:$U$5,AY$2,0))*(TimeStep)*'Composition Moles'!$C62</f>
        <v>0</v>
      </c>
      <c r="AZ50" s="32">
        <f ca="1">SUMPRODUCT(ReactionRateK1!$F72:$V72*OFFSET(ReactionStoich!$E$5:$U$5,AZ$2,0))*(TimeStep)*'Composition Moles'!$C62</f>
        <v>0</v>
      </c>
      <c r="BA50" s="32">
        <f ca="1">SUMPRODUCT(ReactionRateK1!$F72:$V72*OFFSET(ReactionStoich!$E$5:$U$5,BA$2,0))*(TimeStep)*'Composition Moles'!$C62</f>
        <v>0</v>
      </c>
      <c r="BB50" s="32">
        <f ca="1">SUMPRODUCT(ReactionRateK1!$F72:$V72*OFFSET(ReactionStoich!$E$5:$U$5,BB$2,0))*(TimeStep)*'Composition Moles'!$C62</f>
        <v>0</v>
      </c>
      <c r="BC50" s="32">
        <f ca="1">SUMPRODUCT(ReactionRateK1!$F72:$V72*OFFSET(ReactionStoich!$E$5:$U$5,BC$2,0))*(TimeStep)*'Composition Moles'!$C62</f>
        <v>0</v>
      </c>
      <c r="BD50" s="32">
        <f ca="1">SUMPRODUCT(ReactionRateK1!$F72:$V72*OFFSET(ReactionStoich!$E$5:$U$5,BD$2,0))*(TimeStep)*'Composition Moles'!$C62</f>
        <v>0</v>
      </c>
      <c r="BE50" s="32">
        <f ca="1">SUMPRODUCT(ReactionRateK1!$F72:$V72*OFFSET(ReactionStoich!$E$5:$U$5,BE$2,0))*(TimeStep)*'Composition Moles'!$C62</f>
        <v>0</v>
      </c>
      <c r="BF50" s="32">
        <f ca="1">SUMPRODUCT(ReactionRateK1!$F72:$V72*OFFSET(ReactionStoich!$E$5:$U$5,BF$2,0))*(TimeStep)*'Composition Moles'!$C62</f>
        <v>0</v>
      </c>
      <c r="BG50" s="32">
        <f ca="1">SUMPRODUCT(ReactionRateK1!$F72:$V72*OFFSET(ReactionStoich!$E$5:$U$5,BG$2,0))*(TimeStep)*'Composition Moles'!$C62</f>
        <v>0</v>
      </c>
      <c r="BH50" s="32">
        <f ca="1">SUMPRODUCT(ReactionRateK1!$F72:$V72*OFFSET(ReactionStoich!$E$5:$U$5,BH$2,0))*(TimeStep)*'Composition Moles'!$C62</f>
        <v>0</v>
      </c>
      <c r="BI50" s="32">
        <f ca="1">SUMPRODUCT(ReactionRateK1!$F72:$V72*OFFSET(ReactionStoich!$E$5:$U$5,BI$2,0))*(TimeStep)*'Composition Moles'!$C62</f>
        <v>0</v>
      </c>
      <c r="BJ50" s="32">
        <f ca="1">SUMPRODUCT(ReactionRateK1!$F72:$V72*OFFSET(ReactionStoich!$E$5:$U$5,BJ$2,0))*(TimeStep)*'Composition Moles'!$C62</f>
        <v>0</v>
      </c>
      <c r="BK50" s="32">
        <f ca="1">SUMPRODUCT(ReactionRateK1!$F72:$V72*OFFSET(ReactionStoich!$E$5:$U$5,BK$2,0))*(TimeStep)*'Composition Moles'!$C62</f>
        <v>0</v>
      </c>
      <c r="BL50" s="32">
        <f ca="1">SUMPRODUCT(ReactionRateK1!$F72:$V72*OFFSET(ReactionStoich!$E$5:$U$5,BL$2,0))*(TimeStep)*'Composition Moles'!$C62</f>
        <v>0</v>
      </c>
      <c r="BM50" s="32">
        <f ca="1">SUMPRODUCT(ReactionRateK1!$F72:$V72*OFFSET(ReactionStoich!$E$5:$U$5,BM$2,0))*(TimeStep)*'Composition Moles'!$C62</f>
        <v>0</v>
      </c>
      <c r="BN50" s="32">
        <f ca="1">SUMPRODUCT(ReactionRateK1!$F72:$V72*OFFSET(ReactionStoich!$E$5:$U$5,BN$2,0))*(TimeStep)*'Composition Moles'!$C62</f>
        <v>0</v>
      </c>
      <c r="BO50" s="32">
        <f ca="1">SUMPRODUCT(ReactionRateK1!$F72:$V72*OFFSET(ReactionStoich!$E$5:$U$5,BO$2,0))*(TimeStep)*'Composition Moles'!$C62</f>
        <v>0</v>
      </c>
      <c r="BP50" s="32">
        <f ca="1">SUMPRODUCT(ReactionRateK1!$F72:$V72*OFFSET(ReactionStoich!$E$5:$U$5,BP$2,0))*(TimeStep)*'Composition Moles'!$C62</f>
        <v>0</v>
      </c>
      <c r="BQ50" s="32">
        <f ca="1">SUMPRODUCT(ReactionRateK1!$F72:$V72*OFFSET(ReactionStoich!$E$5:$U$5,BQ$2,0))*(TimeStep)*'Composition Moles'!$C62</f>
        <v>0</v>
      </c>
      <c r="BR50" s="32">
        <f ca="1">SUMPRODUCT(ReactionRateK1!$F72:$V72*OFFSET(ReactionStoich!$E$5:$U$5,BR$2,0))*(TimeStep)*'Composition Moles'!$C62</f>
        <v>0</v>
      </c>
      <c r="BS50" s="32">
        <f ca="1">SUMPRODUCT(ReactionRateK1!$F72:$V72*OFFSET(ReactionStoich!$E$5:$U$5,BS$2,0))*(TimeStep)*'Composition Moles'!$C62</f>
        <v>0</v>
      </c>
      <c r="BT50" s="32">
        <f ca="1">SUMPRODUCT(ReactionRateK1!$F72:$V72*OFFSET(ReactionStoich!$E$5:$U$5,BT$2,0))*(TimeStep)*'Composition Moles'!$C62</f>
        <v>0</v>
      </c>
      <c r="BU50" s="32">
        <f ca="1">SUMPRODUCT(ReactionRateK1!$F72:$V72*OFFSET(ReactionStoich!$E$5:$U$5,BU$2,0))*(TimeStep)*'Composition Moles'!$C62</f>
        <v>0</v>
      </c>
      <c r="BV50" s="32">
        <f ca="1">SUMPRODUCT(ReactionRateK1!$F72:$V72*OFFSET(ReactionStoich!$E$5:$U$5,BV$2,0))*(TimeStep)*'Composition Moles'!$C62</f>
        <v>0</v>
      </c>
      <c r="BW50" s="32">
        <f ca="1">SUMPRODUCT(ReactionRateK1!$F72:$V72*OFFSET(ReactionStoich!$E$5:$U$5,BW$2,0))*(TimeStep)*'Composition Moles'!$C62</f>
        <v>0</v>
      </c>
    </row>
    <row r="51" spans="1:75">
      <c r="A51">
        <f>ReactionRateK1!A73</f>
        <v>2.0500000000000007</v>
      </c>
      <c r="B51" s="20">
        <f t="shared" ca="1" si="5"/>
        <v>-7283.6914235384211</v>
      </c>
      <c r="C51" s="20">
        <f ca="1">'Composition Moles'!BZ63</f>
        <v>144009.31863103341</v>
      </c>
      <c r="D51" s="26">
        <f t="shared" ca="1" si="6"/>
        <v>-5.0577917406858804E-2</v>
      </c>
      <c r="F51" s="32">
        <f ca="1">SUMPRODUCT(ReactionRateK1!$F73:$V73*OFFSET(ReactionStoich!$E$5:$U$5,F$2,0))*(TimeStep)*'Composition Moles'!$C63</f>
        <v>-0.23726297892937132</v>
      </c>
      <c r="G51" s="32">
        <f ca="1">SUMPRODUCT(ReactionRateK1!$F73:$V73*OFFSET(ReactionStoich!$E$5:$U$5,G$2,0))*(TimeStep)*'Composition Moles'!$C63</f>
        <v>0</v>
      </c>
      <c r="H51" s="32">
        <f ca="1">SUMPRODUCT(ReactionRateK1!$F73:$V73*OFFSET(ReactionStoich!$E$5:$U$5,H$2,0))*(TimeStep)*'Composition Moles'!$C63</f>
        <v>0.23093023164923657</v>
      </c>
      <c r="I51" s="32">
        <f ca="1">SUMPRODUCT(ReactionRateK1!$F73:$V73*OFFSET(ReactionStoich!$E$5:$U$5,I$2,0))*(TimeStep)*'Composition Moles'!$C63</f>
        <v>6.3327472801347649E-3</v>
      </c>
      <c r="J51" s="32">
        <f ca="1">SUMPRODUCT(ReactionRateK1!$F73:$V73*OFFSET(ReactionStoich!$E$5:$U$5,J$2,0))*(TimeStep)*'Composition Moles'!$C63</f>
        <v>0</v>
      </c>
      <c r="K51" s="32">
        <f ca="1">SUMPRODUCT(ReactionRateK1!$F73:$V73*OFFSET(ReactionStoich!$E$5:$U$5,K$2,0))*(TimeStep)*'Composition Moles'!$C63</f>
        <v>0</v>
      </c>
      <c r="L51" s="32">
        <f ca="1">SUMPRODUCT(ReactionRateK1!$F73:$V73*OFFSET(ReactionStoich!$E$5:$U$5,L$2,0))*(TimeStep)*'Composition Moles'!$C63</f>
        <v>0</v>
      </c>
      <c r="M51" s="32">
        <f ca="1">SUMPRODUCT(ReactionRateK1!$F73:$V73*OFFSET(ReactionStoich!$E$5:$U$5,M$2,0))*(TimeStep)*'Composition Moles'!$C63</f>
        <v>0</v>
      </c>
      <c r="N51" s="32">
        <f ca="1">SUMPRODUCT(ReactionRateK1!$F73:$V73*OFFSET(ReactionStoich!$E$5:$U$5,N$2,0))*(TimeStep)*'Composition Moles'!$C63</f>
        <v>0</v>
      </c>
      <c r="O51" s="32">
        <f ca="1">SUMPRODUCT(ReactionRateK1!$F73:$V73*OFFSET(ReactionStoich!$E$5:$U$5,O$2,0))*(TimeStep)*'Composition Moles'!$C63</f>
        <v>0</v>
      </c>
      <c r="P51" s="32">
        <f ca="1">SUMPRODUCT(ReactionRateK1!$F73:$V73*OFFSET(ReactionStoich!$E$5:$U$5,P$2,0))*(TimeStep)*'Composition Moles'!$C63</f>
        <v>0</v>
      </c>
      <c r="Q51" s="32">
        <f ca="1">SUMPRODUCT(ReactionRateK1!$F73:$V73*OFFSET(ReactionStoich!$E$5:$U$5,Q$2,0))*(TimeStep)*'Composition Moles'!$C63</f>
        <v>0</v>
      </c>
      <c r="R51" s="32">
        <f ca="1">SUMPRODUCT(ReactionRateK1!$F73:$V73*OFFSET(ReactionStoich!$E$5:$U$5,R$2,0))*(TimeStep)*'Composition Moles'!$C63</f>
        <v>0</v>
      </c>
      <c r="S51" s="32">
        <f ca="1">SUMPRODUCT(ReactionRateK1!$F73:$V73*OFFSET(ReactionStoich!$E$5:$U$5,S$2,0))*(TimeStep)*'Composition Moles'!$C63</f>
        <v>2.2179558032502706</v>
      </c>
      <c r="T51" s="32">
        <f ca="1">SUMPRODUCT(ReactionRateK1!$F73:$V73*OFFSET(ReactionStoich!$E$5:$U$5,T$2,0))*(TimeStep)*'Composition Moles'!$C63</f>
        <v>0</v>
      </c>
      <c r="U51" s="32">
        <f ca="1">SUMPRODUCT(ReactionRateK1!$F73:$V73*OFFSET(ReactionStoich!$E$5:$U$5,U$2,0))*(TimeStep)*'Composition Moles'!$C63</f>
        <v>0</v>
      </c>
      <c r="V51" s="32">
        <f ca="1">SUMPRODUCT(ReactionRateK1!$F73:$V73*OFFSET(ReactionStoich!$E$5:$U$5,V$2,0))*(TimeStep)*'Composition Moles'!$C63</f>
        <v>0</v>
      </c>
      <c r="W51" s="32">
        <f ca="1">SUMPRODUCT(ReactionRateK1!$F73:$V73*OFFSET(ReactionStoich!$E$5:$U$5,W$2,0))*(TimeStep)*'Composition Moles'!$C63</f>
        <v>0</v>
      </c>
      <c r="X51" s="32">
        <f ca="1">SUMPRODUCT(ReactionRateK1!$F73:$V73*OFFSET(ReactionStoich!$E$5:$U$5,X$2,0))*(TimeStep)*'Composition Moles'!$C63</f>
        <v>0</v>
      </c>
      <c r="Y51" s="32">
        <f ca="1">SUMPRODUCT(ReactionRateK1!$F73:$V73*OFFSET(ReactionStoich!$E$5:$U$5,Y$2,0))*(TimeStep)*'Composition Moles'!$C63</f>
        <v>-5.0557369216930983</v>
      </c>
      <c r="Z51" s="32">
        <f ca="1">SUMPRODUCT(ReactionRateK1!$F73:$V73*OFFSET(ReactionStoich!$E$5:$U$5,Z$2,0))*(TimeStep)*'Composition Moles'!$C63</f>
        <v>0</v>
      </c>
      <c r="AA51" s="32">
        <f ca="1">SUMPRODUCT(ReactionRateK1!$F73:$V73*OFFSET(ReactionStoich!$E$5:$U$5,AA$2,0))*(TimeStep)*'Composition Moles'!$C63</f>
        <v>0</v>
      </c>
      <c r="AB51" s="32">
        <f ca="1">SUMPRODUCT(ReactionRateK1!$F73:$V73*OFFSET(ReactionStoich!$E$5:$U$5,AB$2,0))*(TimeStep)*'Composition Moles'!$C63</f>
        <v>0</v>
      </c>
      <c r="AC51" s="32">
        <f ca="1">SUMPRODUCT(ReactionRateK1!$F73:$V73*OFFSET(ReactionStoich!$E$5:$U$5,AC$2,0))*(TimeStep)*'Composition Moles'!$C63</f>
        <v>0</v>
      </c>
      <c r="AD51" s="32">
        <f ca="1">SUMPRODUCT(ReactionRateK1!$F73:$V73*OFFSET(ReactionStoich!$E$5:$U$5,AD$2,0))*(TimeStep)*'Composition Moles'!$C63</f>
        <v>0</v>
      </c>
      <c r="AE51" s="32">
        <f ca="1">SUMPRODUCT(ReactionRateK1!$F73:$V73*OFFSET(ReactionStoich!$E$5:$U$5,AE$2,0))*(TimeStep)*'Composition Moles'!$C63</f>
        <v>0</v>
      </c>
      <c r="AF51" s="32">
        <f ca="1">SUMPRODUCT(ReactionRateK1!$F73:$V73*OFFSET(ReactionStoich!$E$5:$U$5,AF$2,0))*(TimeStep)*'Composition Moles'!$C63</f>
        <v>0</v>
      </c>
      <c r="AG51" s="32">
        <f ca="1">SUMPRODUCT(ReactionRateK1!$F73:$V73*OFFSET(ReactionStoich!$E$5:$U$5,AG$2,0))*(TimeStep)*'Composition Moles'!$C63</f>
        <v>-1.5938550838630078E-2</v>
      </c>
      <c r="AH51" s="32">
        <f ca="1">SUMPRODUCT(ReactionRateK1!$F73:$V73*OFFSET(ReactionStoich!$E$5:$U$5,AH$2,0))*(TimeStep)*'Composition Moles'!$C63</f>
        <v>0.83082333379143869</v>
      </c>
      <c r="AI51" s="32">
        <f ca="1">SUMPRODUCT(ReactionRateK1!$F73:$V73*OFFSET(ReactionStoich!$E$5:$U$5,AI$2,0))*(TimeStep)*'Composition Moles'!$C63</f>
        <v>2.2359327700119032</v>
      </c>
      <c r="AJ51" s="32">
        <f ca="1">SUMPRODUCT(ReactionRateK1!$F73:$V73*OFFSET(ReactionStoich!$E$5:$U$5,AJ$2,0))*(TimeStep)*'Composition Moles'!$C63</f>
        <v>0.88764758580954861</v>
      </c>
      <c r="AK51" s="32">
        <f ca="1">SUMPRODUCT(ReactionRateK1!$F73:$V73*OFFSET(ReactionStoich!$E$5:$U$5,AK$2,0))*(TimeStep)*'Composition Moles'!$C63</f>
        <v>0</v>
      </c>
      <c r="AL51" s="32">
        <f ca="1">SUMPRODUCT(ReactionRateK1!$F73:$V73*OFFSET(ReactionStoich!$E$5:$U$5,AL$2,0))*(TimeStep)*'Composition Moles'!$C63</f>
        <v>0</v>
      </c>
      <c r="AM51" s="32">
        <f ca="1">SUMPRODUCT(ReactionRateK1!$F73:$V73*OFFSET(ReactionStoich!$E$5:$U$5,AM$2,0))*(TimeStep)*'Composition Moles'!$C63</f>
        <v>0</v>
      </c>
      <c r="AN51" s="32">
        <f ca="1">SUMPRODUCT(ReactionRateK1!$F73:$V73*OFFSET(ReactionStoich!$E$5:$U$5,AN$2,0))*(TimeStep)*'Composition Moles'!$C63</f>
        <v>0</v>
      </c>
      <c r="AO51" s="32">
        <f ca="1">SUMPRODUCT(ReactionRateK1!$F73:$V73*OFFSET(ReactionStoich!$E$5:$U$5,AO$2,0))*(TimeStep)*'Composition Moles'!$C63</f>
        <v>-6.3327472801347649E-3</v>
      </c>
      <c r="AP51" s="32">
        <f ca="1">SUMPRODUCT(ReactionRateK1!$F73:$V73*OFFSET(ReactionStoich!$E$5:$U$5,AP$2,0))*(TimeStep)*'Composition Moles'!$C63</f>
        <v>-0.21584433913703502</v>
      </c>
      <c r="AQ51" s="32">
        <f ca="1">SUMPRODUCT(ReactionRateK1!$F73:$V73*OFFSET(ReactionStoich!$E$5:$U$5,AQ$2,0))*(TimeStep)*'Composition Moles'!$C63</f>
        <v>0</v>
      </c>
      <c r="AR51" s="32">
        <f ca="1">SUMPRODUCT(ReactionRateK1!$F73:$V73*OFFSET(ReactionStoich!$E$5:$U$5,AR$2,0))*(TimeStep)*'Composition Moles'!$C63</f>
        <v>0</v>
      </c>
      <c r="AS51" s="32">
        <f ca="1">SUMPRODUCT(ReactionRateK1!$F73:$V73*OFFSET(ReactionStoich!$E$5:$U$5,AS$2,0))*(TimeStep)*'Composition Moles'!$C63</f>
        <v>-0.29283564463808787</v>
      </c>
      <c r="AT51" s="32">
        <f ca="1">SUMPRODUCT(ReactionRateK1!$F73:$V73*OFFSET(ReactionStoich!$E$5:$U$5,AT$2,0))*(TimeStep)*'Composition Moles'!$C63</f>
        <v>-0.29283564463808787</v>
      </c>
      <c r="AU51" s="32">
        <f ca="1">SUMPRODUCT(ReactionRateK1!$F73:$V73*OFFSET(ReactionStoich!$E$5:$U$5,AU$2,0))*(TimeStep)*'Composition Moles'!$C63</f>
        <v>-0.29283564463808787</v>
      </c>
      <c r="AV51" s="32">
        <f ca="1">SUMPRODUCT(ReactionRateK1!$F73:$V73*OFFSET(ReactionStoich!$E$5:$U$5,AV$2,0))*(TimeStep)*'Composition Moles'!$C63</f>
        <v>0</v>
      </c>
      <c r="AW51" s="32">
        <f ca="1">SUMPRODUCT(ReactionRateK1!$F73:$V73*OFFSET(ReactionStoich!$E$5:$U$5,AW$2,0))*(TimeStep)*'Composition Moles'!$C63</f>
        <v>0</v>
      </c>
      <c r="AX51" s="32">
        <f ca="1">SUMPRODUCT(ReactionRateK1!$F73:$V73*OFFSET(ReactionStoich!$E$5:$U$5,AX$2,0))*(TimeStep)*'Composition Moles'!$C63</f>
        <v>0</v>
      </c>
      <c r="AY51" s="32">
        <f ca="1">SUMPRODUCT(ReactionRateK1!$F73:$V73*OFFSET(ReactionStoich!$E$5:$U$5,AY$2,0))*(TimeStep)*'Composition Moles'!$C63</f>
        <v>0</v>
      </c>
      <c r="AZ51" s="32">
        <f ca="1">SUMPRODUCT(ReactionRateK1!$F73:$V73*OFFSET(ReactionStoich!$E$5:$U$5,AZ$2,0))*(TimeStep)*'Composition Moles'!$C63</f>
        <v>0</v>
      </c>
      <c r="BA51" s="32">
        <f ca="1">SUMPRODUCT(ReactionRateK1!$F73:$V73*OFFSET(ReactionStoich!$E$5:$U$5,BA$2,0))*(TimeStep)*'Composition Moles'!$C63</f>
        <v>0</v>
      </c>
      <c r="BB51" s="32">
        <f ca="1">SUMPRODUCT(ReactionRateK1!$F73:$V73*OFFSET(ReactionStoich!$E$5:$U$5,BB$2,0))*(TimeStep)*'Composition Moles'!$C63</f>
        <v>0</v>
      </c>
      <c r="BC51" s="32">
        <f ca="1">SUMPRODUCT(ReactionRateK1!$F73:$V73*OFFSET(ReactionStoich!$E$5:$U$5,BC$2,0))*(TimeStep)*'Composition Moles'!$C63</f>
        <v>0</v>
      </c>
      <c r="BD51" s="32">
        <f ca="1">SUMPRODUCT(ReactionRateK1!$F73:$V73*OFFSET(ReactionStoich!$E$5:$U$5,BD$2,0))*(TimeStep)*'Composition Moles'!$C63</f>
        <v>0</v>
      </c>
      <c r="BE51" s="32">
        <f ca="1">SUMPRODUCT(ReactionRateK1!$F73:$V73*OFFSET(ReactionStoich!$E$5:$U$5,BE$2,0))*(TimeStep)*'Composition Moles'!$C63</f>
        <v>0</v>
      </c>
      <c r="BF51" s="32">
        <f ca="1">SUMPRODUCT(ReactionRateK1!$F73:$V73*OFFSET(ReactionStoich!$E$5:$U$5,BF$2,0))*(TimeStep)*'Composition Moles'!$C63</f>
        <v>0</v>
      </c>
      <c r="BG51" s="32">
        <f ca="1">SUMPRODUCT(ReactionRateK1!$F73:$V73*OFFSET(ReactionStoich!$E$5:$U$5,BG$2,0))*(TimeStep)*'Composition Moles'!$C63</f>
        <v>0</v>
      </c>
      <c r="BH51" s="32">
        <f ca="1">SUMPRODUCT(ReactionRateK1!$F73:$V73*OFFSET(ReactionStoich!$E$5:$U$5,BH$2,0))*(TimeStep)*'Composition Moles'!$C63</f>
        <v>0</v>
      </c>
      <c r="BI51" s="32">
        <f ca="1">SUMPRODUCT(ReactionRateK1!$F73:$V73*OFFSET(ReactionStoich!$E$5:$U$5,BI$2,0))*(TimeStep)*'Composition Moles'!$C63</f>
        <v>0</v>
      </c>
      <c r="BJ51" s="32">
        <f ca="1">SUMPRODUCT(ReactionRateK1!$F73:$V73*OFFSET(ReactionStoich!$E$5:$U$5,BJ$2,0))*(TimeStep)*'Composition Moles'!$C63</f>
        <v>0</v>
      </c>
      <c r="BK51" s="32">
        <f ca="1">SUMPRODUCT(ReactionRateK1!$F73:$V73*OFFSET(ReactionStoich!$E$5:$U$5,BK$2,0))*(TimeStep)*'Composition Moles'!$C63</f>
        <v>0</v>
      </c>
      <c r="BL51" s="32">
        <f ca="1">SUMPRODUCT(ReactionRateK1!$F73:$V73*OFFSET(ReactionStoich!$E$5:$U$5,BL$2,0))*(TimeStep)*'Composition Moles'!$C63</f>
        <v>0</v>
      </c>
      <c r="BM51" s="32">
        <f ca="1">SUMPRODUCT(ReactionRateK1!$F73:$V73*OFFSET(ReactionStoich!$E$5:$U$5,BM$2,0))*(TimeStep)*'Composition Moles'!$C63</f>
        <v>0</v>
      </c>
      <c r="BN51" s="32">
        <f ca="1">SUMPRODUCT(ReactionRateK1!$F73:$V73*OFFSET(ReactionStoich!$E$5:$U$5,BN$2,0))*(TimeStep)*'Composition Moles'!$C63</f>
        <v>0</v>
      </c>
      <c r="BO51" s="32">
        <f ca="1">SUMPRODUCT(ReactionRateK1!$F73:$V73*OFFSET(ReactionStoich!$E$5:$U$5,BO$2,0))*(TimeStep)*'Composition Moles'!$C63</f>
        <v>0</v>
      </c>
      <c r="BP51" s="32">
        <f ca="1">SUMPRODUCT(ReactionRateK1!$F73:$V73*OFFSET(ReactionStoich!$E$5:$U$5,BP$2,0))*(TimeStep)*'Composition Moles'!$C63</f>
        <v>0</v>
      </c>
      <c r="BQ51" s="32">
        <f ca="1">SUMPRODUCT(ReactionRateK1!$F73:$V73*OFFSET(ReactionStoich!$E$5:$U$5,BQ$2,0))*(TimeStep)*'Composition Moles'!$C63</f>
        <v>0</v>
      </c>
      <c r="BR51" s="32">
        <f ca="1">SUMPRODUCT(ReactionRateK1!$F73:$V73*OFFSET(ReactionStoich!$E$5:$U$5,BR$2,0))*(TimeStep)*'Composition Moles'!$C63</f>
        <v>0</v>
      </c>
      <c r="BS51" s="32">
        <f ca="1">SUMPRODUCT(ReactionRateK1!$F73:$V73*OFFSET(ReactionStoich!$E$5:$U$5,BS$2,0))*(TimeStep)*'Composition Moles'!$C63</f>
        <v>0</v>
      </c>
      <c r="BT51" s="32">
        <f ca="1">SUMPRODUCT(ReactionRateK1!$F73:$V73*OFFSET(ReactionStoich!$E$5:$U$5,BT$2,0))*(TimeStep)*'Composition Moles'!$C63</f>
        <v>0</v>
      </c>
      <c r="BU51" s="32">
        <f ca="1">SUMPRODUCT(ReactionRateK1!$F73:$V73*OFFSET(ReactionStoich!$E$5:$U$5,BU$2,0))*(TimeStep)*'Composition Moles'!$C63</f>
        <v>0</v>
      </c>
      <c r="BV51" s="32">
        <f ca="1">SUMPRODUCT(ReactionRateK1!$F73:$V73*OFFSET(ReactionStoich!$E$5:$U$5,BV$2,0))*(TimeStep)*'Composition Moles'!$C63</f>
        <v>0</v>
      </c>
      <c r="BW51" s="32">
        <f ca="1">SUMPRODUCT(ReactionRateK1!$F73:$V73*OFFSET(ReactionStoich!$E$5:$U$5,BW$2,0))*(TimeStep)*'Composition Moles'!$C63</f>
        <v>0</v>
      </c>
    </row>
    <row r="52" spans="1:75">
      <c r="A52">
        <f>ReactionRateK1!A74</f>
        <v>2.1000000000000005</v>
      </c>
      <c r="B52" s="20">
        <f t="shared" ca="1" si="5"/>
        <v>-6854.3045465510659</v>
      </c>
      <c r="C52" s="20">
        <f ca="1">'Composition Moles'!BZ64</f>
        <v>144022.14637950252</v>
      </c>
      <c r="D52" s="26">
        <f t="shared" ca="1" si="6"/>
        <v>-4.7592017747671772E-2</v>
      </c>
      <c r="F52" s="32">
        <f ca="1">SUMPRODUCT(ReactionRateK1!$F74:$V74*OFFSET(ReactionStoich!$E$5:$U$5,F$2,0))*(TimeStep)*'Composition Moles'!$C64</f>
        <v>-0.22206082128114776</v>
      </c>
      <c r="G52" s="32">
        <f ca="1">SUMPRODUCT(ReactionRateK1!$F74:$V74*OFFSET(ReactionStoich!$E$5:$U$5,G$2,0))*(TimeStep)*'Composition Moles'!$C64</f>
        <v>0</v>
      </c>
      <c r="H52" s="32">
        <f ca="1">SUMPRODUCT(ReactionRateK1!$F74:$V74*OFFSET(ReactionStoich!$E$5:$U$5,H$2,0))*(TimeStep)*'Composition Moles'!$C64</f>
        <v>0.21634196889094759</v>
      </c>
      <c r="I52" s="32">
        <f ca="1">SUMPRODUCT(ReactionRateK1!$F74:$V74*OFFSET(ReactionStoich!$E$5:$U$5,I$2,0))*(TimeStep)*'Composition Moles'!$C64</f>
        <v>5.7188523902001881E-3</v>
      </c>
      <c r="J52" s="32">
        <f ca="1">SUMPRODUCT(ReactionRateK1!$F74:$V74*OFFSET(ReactionStoich!$E$5:$U$5,J$2,0))*(TimeStep)*'Composition Moles'!$C64</f>
        <v>0</v>
      </c>
      <c r="K52" s="32">
        <f ca="1">SUMPRODUCT(ReactionRateK1!$F74:$V74*OFFSET(ReactionStoich!$E$5:$U$5,K$2,0))*(TimeStep)*'Composition Moles'!$C64</f>
        <v>0</v>
      </c>
      <c r="L52" s="32">
        <f ca="1">SUMPRODUCT(ReactionRateK1!$F74:$V74*OFFSET(ReactionStoich!$E$5:$U$5,L$2,0))*(TimeStep)*'Composition Moles'!$C64</f>
        <v>0</v>
      </c>
      <c r="M52" s="32">
        <f ca="1">SUMPRODUCT(ReactionRateK1!$F74:$V74*OFFSET(ReactionStoich!$E$5:$U$5,M$2,0))*(TimeStep)*'Composition Moles'!$C64</f>
        <v>0</v>
      </c>
      <c r="N52" s="32">
        <f ca="1">SUMPRODUCT(ReactionRateK1!$F74:$V74*OFFSET(ReactionStoich!$E$5:$U$5,N$2,0))*(TimeStep)*'Composition Moles'!$C64</f>
        <v>0</v>
      </c>
      <c r="O52" s="32">
        <f ca="1">SUMPRODUCT(ReactionRateK1!$F74:$V74*OFFSET(ReactionStoich!$E$5:$U$5,O$2,0))*(TimeStep)*'Composition Moles'!$C64</f>
        <v>0</v>
      </c>
      <c r="P52" s="32">
        <f ca="1">SUMPRODUCT(ReactionRateK1!$F74:$V74*OFFSET(ReactionStoich!$E$5:$U$5,P$2,0))*(TimeStep)*'Composition Moles'!$C64</f>
        <v>0</v>
      </c>
      <c r="Q52" s="32">
        <f ca="1">SUMPRODUCT(ReactionRateK1!$F74:$V74*OFFSET(ReactionStoich!$E$5:$U$5,Q$2,0))*(TimeStep)*'Composition Moles'!$C64</f>
        <v>0</v>
      </c>
      <c r="R52" s="32">
        <f ca="1">SUMPRODUCT(ReactionRateK1!$F74:$V74*OFFSET(ReactionStoich!$E$5:$U$5,R$2,0))*(TimeStep)*'Composition Moles'!$C64</f>
        <v>0</v>
      </c>
      <c r="S52" s="32">
        <f ca="1">SUMPRODUCT(ReactionRateK1!$F74:$V74*OFFSET(ReactionStoich!$E$5:$U$5,S$2,0))*(TimeStep)*'Composition Moles'!$C64</f>
        <v>2.1755986154941018</v>
      </c>
      <c r="T52" s="32">
        <f ca="1">SUMPRODUCT(ReactionRateK1!$F74:$V74*OFFSET(ReactionStoich!$E$5:$U$5,T$2,0))*(TimeStep)*'Composition Moles'!$C64</f>
        <v>0</v>
      </c>
      <c r="U52" s="32">
        <f ca="1">SUMPRODUCT(ReactionRateK1!$F74:$V74*OFFSET(ReactionStoich!$E$5:$U$5,U$2,0))*(TimeStep)*'Composition Moles'!$C64</f>
        <v>0</v>
      </c>
      <c r="V52" s="32">
        <f ca="1">SUMPRODUCT(ReactionRateK1!$F74:$V74*OFFSET(ReactionStoich!$E$5:$U$5,V$2,0))*(TimeStep)*'Composition Moles'!$C64</f>
        <v>0</v>
      </c>
      <c r="W52" s="32">
        <f ca="1">SUMPRODUCT(ReactionRateK1!$F74:$V74*OFFSET(ReactionStoich!$E$5:$U$5,W$2,0))*(TimeStep)*'Composition Moles'!$C64</f>
        <v>0</v>
      </c>
      <c r="X52" s="32">
        <f ca="1">SUMPRODUCT(ReactionRateK1!$F74:$V74*OFFSET(ReactionStoich!$E$5:$U$5,X$2,0))*(TimeStep)*'Composition Moles'!$C64</f>
        <v>0</v>
      </c>
      <c r="Y52" s="32">
        <f ca="1">SUMPRODUCT(ReactionRateK1!$F74:$V74*OFFSET(ReactionStoich!$E$5:$U$5,Y$2,0))*(TimeStep)*'Composition Moles'!$C64</f>
        <v>-4.9706319553022205</v>
      </c>
      <c r="Z52" s="32">
        <f ca="1">SUMPRODUCT(ReactionRateK1!$F74:$V74*OFFSET(ReactionStoich!$E$5:$U$5,Z$2,0))*(TimeStep)*'Composition Moles'!$C64</f>
        <v>0</v>
      </c>
      <c r="AA52" s="32">
        <f ca="1">SUMPRODUCT(ReactionRateK1!$F74:$V74*OFFSET(ReactionStoich!$E$5:$U$5,AA$2,0))*(TimeStep)*'Composition Moles'!$C64</f>
        <v>0</v>
      </c>
      <c r="AB52" s="32">
        <f ca="1">SUMPRODUCT(ReactionRateK1!$F74:$V74*OFFSET(ReactionStoich!$E$5:$U$5,AB$2,0))*(TimeStep)*'Composition Moles'!$C64</f>
        <v>0</v>
      </c>
      <c r="AC52" s="32">
        <f ca="1">SUMPRODUCT(ReactionRateK1!$F74:$V74*OFFSET(ReactionStoich!$E$5:$U$5,AC$2,0))*(TimeStep)*'Composition Moles'!$C64</f>
        <v>0</v>
      </c>
      <c r="AD52" s="32">
        <f ca="1">SUMPRODUCT(ReactionRateK1!$F74:$V74*OFFSET(ReactionStoich!$E$5:$U$5,AD$2,0))*(TimeStep)*'Composition Moles'!$C64</f>
        <v>0</v>
      </c>
      <c r="AE52" s="32">
        <f ca="1">SUMPRODUCT(ReactionRateK1!$F74:$V74*OFFSET(ReactionStoich!$E$5:$U$5,AE$2,0))*(TimeStep)*'Composition Moles'!$C64</f>
        <v>0</v>
      </c>
      <c r="AF52" s="32">
        <f ca="1">SUMPRODUCT(ReactionRateK1!$F74:$V74*OFFSET(ReactionStoich!$E$5:$U$5,AF$2,0))*(TimeStep)*'Composition Moles'!$C64</f>
        <v>0</v>
      </c>
      <c r="AG52" s="32">
        <f ca="1">SUMPRODUCT(ReactionRateK1!$F74:$V74*OFFSET(ReactionStoich!$E$5:$U$5,AG$2,0))*(TimeStep)*'Composition Moles'!$C64</f>
        <v>-1.5992294714642051E-2</v>
      </c>
      <c r="AH52" s="32">
        <f ca="1">SUMPRODUCT(ReactionRateK1!$F74:$V74*OFFSET(ReactionStoich!$E$5:$U$5,AH$2,0))*(TimeStep)*'Composition Moles'!$C64</f>
        <v>0.76935780030752521</v>
      </c>
      <c r="AI52" s="32">
        <f ca="1">SUMPRODUCT(ReactionRateK1!$F74:$V74*OFFSET(ReactionStoich!$E$5:$U$5,AI$2,0))*(TimeStep)*'Composition Moles'!$C64</f>
        <v>2.2390574999932391</v>
      </c>
      <c r="AJ52" s="32">
        <f ca="1">SUMPRODUCT(ReactionRateK1!$F74:$V74*OFFSET(ReactionStoich!$E$5:$U$5,AJ$2,0))*(TimeStep)*'Composition Moles'!$C64</f>
        <v>0.87188555348850905</v>
      </c>
      <c r="AK52" s="32">
        <f ca="1">SUMPRODUCT(ReactionRateK1!$F74:$V74*OFFSET(ReactionStoich!$E$5:$U$5,AK$2,0))*(TimeStep)*'Composition Moles'!$C64</f>
        <v>0</v>
      </c>
      <c r="AL52" s="32">
        <f ca="1">SUMPRODUCT(ReactionRateK1!$F74:$V74*OFFSET(ReactionStoich!$E$5:$U$5,AL$2,0))*(TimeStep)*'Composition Moles'!$C64</f>
        <v>0</v>
      </c>
      <c r="AM52" s="32">
        <f ca="1">SUMPRODUCT(ReactionRateK1!$F74:$V74*OFFSET(ReactionStoich!$E$5:$U$5,AM$2,0))*(TimeStep)*'Composition Moles'!$C64</f>
        <v>0</v>
      </c>
      <c r="AN52" s="32">
        <f ca="1">SUMPRODUCT(ReactionRateK1!$F74:$V74*OFFSET(ReactionStoich!$E$5:$U$5,AN$2,0))*(TimeStep)*'Composition Moles'!$C64</f>
        <v>0</v>
      </c>
      <c r="AO52" s="32">
        <f ca="1">SUMPRODUCT(ReactionRateK1!$F74:$V74*OFFSET(ReactionStoich!$E$5:$U$5,AO$2,0))*(TimeStep)*'Composition Moles'!$C64</f>
        <v>-5.7188523902001881E-3</v>
      </c>
      <c r="AP52" s="32">
        <f ca="1">SUMPRODUCT(ReactionRateK1!$F74:$V74*OFFSET(ReactionStoich!$E$5:$U$5,AP$2,0))*(TimeStep)*'Composition Moles'!$C64</f>
        <v>-0.20354489400027187</v>
      </c>
      <c r="AQ52" s="32">
        <f ca="1">SUMPRODUCT(ReactionRateK1!$F74:$V74*OFFSET(ReactionStoich!$E$5:$U$5,AQ$2,0))*(TimeStep)*'Composition Moles'!$C64</f>
        <v>0</v>
      </c>
      <c r="AR52" s="32">
        <f ca="1">SUMPRODUCT(ReactionRateK1!$F74:$V74*OFFSET(ReactionStoich!$E$5:$U$5,AR$2,0))*(TimeStep)*'Composition Moles'!$C64</f>
        <v>0</v>
      </c>
      <c r="AS52" s="32">
        <f ca="1">SUMPRODUCT(ReactionRateK1!$F74:$V74*OFFSET(ReactionStoich!$E$5:$U$5,AS$2,0))*(TimeStep)*'Composition Moles'!$C64</f>
        <v>-0.28667049095868019</v>
      </c>
      <c r="AT52" s="32">
        <f ca="1">SUMPRODUCT(ReactionRateK1!$F74:$V74*OFFSET(ReactionStoich!$E$5:$U$5,AT$2,0))*(TimeStep)*'Composition Moles'!$C64</f>
        <v>-0.28667049095868019</v>
      </c>
      <c r="AU52" s="32">
        <f ca="1">SUMPRODUCT(ReactionRateK1!$F74:$V74*OFFSET(ReactionStoich!$E$5:$U$5,AU$2,0))*(TimeStep)*'Composition Moles'!$C64</f>
        <v>-0.28667049095868019</v>
      </c>
      <c r="AV52" s="32">
        <f ca="1">SUMPRODUCT(ReactionRateK1!$F74:$V74*OFFSET(ReactionStoich!$E$5:$U$5,AV$2,0))*(TimeStep)*'Composition Moles'!$C64</f>
        <v>0</v>
      </c>
      <c r="AW52" s="32">
        <f ca="1">SUMPRODUCT(ReactionRateK1!$F74:$V74*OFFSET(ReactionStoich!$E$5:$U$5,AW$2,0))*(TimeStep)*'Composition Moles'!$C64</f>
        <v>0</v>
      </c>
      <c r="AX52" s="32">
        <f ca="1">SUMPRODUCT(ReactionRateK1!$F74:$V74*OFFSET(ReactionStoich!$E$5:$U$5,AX$2,0))*(TimeStep)*'Composition Moles'!$C64</f>
        <v>0</v>
      </c>
      <c r="AY52" s="32">
        <f ca="1">SUMPRODUCT(ReactionRateK1!$F74:$V74*OFFSET(ReactionStoich!$E$5:$U$5,AY$2,0))*(TimeStep)*'Composition Moles'!$C64</f>
        <v>0</v>
      </c>
      <c r="AZ52" s="32">
        <f ca="1">SUMPRODUCT(ReactionRateK1!$F74:$V74*OFFSET(ReactionStoich!$E$5:$U$5,AZ$2,0))*(TimeStep)*'Composition Moles'!$C64</f>
        <v>0</v>
      </c>
      <c r="BA52" s="32">
        <f ca="1">SUMPRODUCT(ReactionRateK1!$F74:$V74*OFFSET(ReactionStoich!$E$5:$U$5,BA$2,0))*(TimeStep)*'Composition Moles'!$C64</f>
        <v>0</v>
      </c>
      <c r="BB52" s="32">
        <f ca="1">SUMPRODUCT(ReactionRateK1!$F74:$V74*OFFSET(ReactionStoich!$E$5:$U$5,BB$2,0))*(TimeStep)*'Composition Moles'!$C64</f>
        <v>0</v>
      </c>
      <c r="BC52" s="32">
        <f ca="1">SUMPRODUCT(ReactionRateK1!$F74:$V74*OFFSET(ReactionStoich!$E$5:$U$5,BC$2,0))*(TimeStep)*'Composition Moles'!$C64</f>
        <v>0</v>
      </c>
      <c r="BD52" s="32">
        <f ca="1">SUMPRODUCT(ReactionRateK1!$F74:$V74*OFFSET(ReactionStoich!$E$5:$U$5,BD$2,0))*(TimeStep)*'Composition Moles'!$C64</f>
        <v>0</v>
      </c>
      <c r="BE52" s="32">
        <f ca="1">SUMPRODUCT(ReactionRateK1!$F74:$V74*OFFSET(ReactionStoich!$E$5:$U$5,BE$2,0))*(TimeStep)*'Composition Moles'!$C64</f>
        <v>0</v>
      </c>
      <c r="BF52" s="32">
        <f ca="1">SUMPRODUCT(ReactionRateK1!$F74:$V74*OFFSET(ReactionStoich!$E$5:$U$5,BF$2,0))*(TimeStep)*'Composition Moles'!$C64</f>
        <v>0</v>
      </c>
      <c r="BG52" s="32">
        <f ca="1">SUMPRODUCT(ReactionRateK1!$F74:$V74*OFFSET(ReactionStoich!$E$5:$U$5,BG$2,0))*(TimeStep)*'Composition Moles'!$C64</f>
        <v>0</v>
      </c>
      <c r="BH52" s="32">
        <f ca="1">SUMPRODUCT(ReactionRateK1!$F74:$V74*OFFSET(ReactionStoich!$E$5:$U$5,BH$2,0))*(TimeStep)*'Composition Moles'!$C64</f>
        <v>0</v>
      </c>
      <c r="BI52" s="32">
        <f ca="1">SUMPRODUCT(ReactionRateK1!$F74:$V74*OFFSET(ReactionStoich!$E$5:$U$5,BI$2,0))*(TimeStep)*'Composition Moles'!$C64</f>
        <v>0</v>
      </c>
      <c r="BJ52" s="32">
        <f ca="1">SUMPRODUCT(ReactionRateK1!$F74:$V74*OFFSET(ReactionStoich!$E$5:$U$5,BJ$2,0))*(TimeStep)*'Composition Moles'!$C64</f>
        <v>0</v>
      </c>
      <c r="BK52" s="32">
        <f ca="1">SUMPRODUCT(ReactionRateK1!$F74:$V74*OFFSET(ReactionStoich!$E$5:$U$5,BK$2,0))*(TimeStep)*'Composition Moles'!$C64</f>
        <v>0</v>
      </c>
      <c r="BL52" s="32">
        <f ca="1">SUMPRODUCT(ReactionRateK1!$F74:$V74*OFFSET(ReactionStoich!$E$5:$U$5,BL$2,0))*(TimeStep)*'Composition Moles'!$C64</f>
        <v>0</v>
      </c>
      <c r="BM52" s="32">
        <f ca="1">SUMPRODUCT(ReactionRateK1!$F74:$V74*OFFSET(ReactionStoich!$E$5:$U$5,BM$2,0))*(TimeStep)*'Composition Moles'!$C64</f>
        <v>0</v>
      </c>
      <c r="BN52" s="32">
        <f ca="1">SUMPRODUCT(ReactionRateK1!$F74:$V74*OFFSET(ReactionStoich!$E$5:$U$5,BN$2,0))*(TimeStep)*'Composition Moles'!$C64</f>
        <v>0</v>
      </c>
      <c r="BO52" s="32">
        <f ca="1">SUMPRODUCT(ReactionRateK1!$F74:$V74*OFFSET(ReactionStoich!$E$5:$U$5,BO$2,0))*(TimeStep)*'Composition Moles'!$C64</f>
        <v>0</v>
      </c>
      <c r="BP52" s="32">
        <f ca="1">SUMPRODUCT(ReactionRateK1!$F74:$V74*OFFSET(ReactionStoich!$E$5:$U$5,BP$2,0))*(TimeStep)*'Composition Moles'!$C64</f>
        <v>0</v>
      </c>
      <c r="BQ52" s="32">
        <f ca="1">SUMPRODUCT(ReactionRateK1!$F74:$V74*OFFSET(ReactionStoich!$E$5:$U$5,BQ$2,0))*(TimeStep)*'Composition Moles'!$C64</f>
        <v>0</v>
      </c>
      <c r="BR52" s="32">
        <f ca="1">SUMPRODUCT(ReactionRateK1!$F74:$V74*OFFSET(ReactionStoich!$E$5:$U$5,BR$2,0))*(TimeStep)*'Composition Moles'!$C64</f>
        <v>0</v>
      </c>
      <c r="BS52" s="32">
        <f ca="1">SUMPRODUCT(ReactionRateK1!$F74:$V74*OFFSET(ReactionStoich!$E$5:$U$5,BS$2,0))*(TimeStep)*'Composition Moles'!$C64</f>
        <v>0</v>
      </c>
      <c r="BT52" s="32">
        <f ca="1">SUMPRODUCT(ReactionRateK1!$F74:$V74*OFFSET(ReactionStoich!$E$5:$U$5,BT$2,0))*(TimeStep)*'Composition Moles'!$C64</f>
        <v>0</v>
      </c>
      <c r="BU52" s="32">
        <f ca="1">SUMPRODUCT(ReactionRateK1!$F74:$V74*OFFSET(ReactionStoich!$E$5:$U$5,BU$2,0))*(TimeStep)*'Composition Moles'!$C64</f>
        <v>0</v>
      </c>
      <c r="BV52" s="32">
        <f ca="1">SUMPRODUCT(ReactionRateK1!$F74:$V74*OFFSET(ReactionStoich!$E$5:$U$5,BV$2,0))*(TimeStep)*'Composition Moles'!$C64</f>
        <v>0</v>
      </c>
      <c r="BW52" s="32">
        <f ca="1">SUMPRODUCT(ReactionRateK1!$F74:$V74*OFFSET(ReactionStoich!$E$5:$U$5,BW$2,0))*(TimeStep)*'Composition Moles'!$C64</f>
        <v>0</v>
      </c>
    </row>
    <row r="53" spans="1:75">
      <c r="A53">
        <f>ReactionRateK1!A75</f>
        <v>2.1500000000000004</v>
      </c>
      <c r="B53" s="20">
        <f t="shared" ca="1" si="5"/>
        <v>-6449.8028992838481</v>
      </c>
      <c r="C53" s="20">
        <f ca="1">'Composition Moles'!BZ65</f>
        <v>144034.69393936059</v>
      </c>
      <c r="D53" s="26">
        <f t="shared" ca="1" si="6"/>
        <v>-4.4779509178526467E-2</v>
      </c>
      <c r="F53" s="32">
        <f ca="1">SUMPRODUCT(ReactionRateK1!$F75:$V75*OFFSET(ReactionStoich!$E$5:$U$5,F$2,0))*(TimeStep)*'Composition Moles'!$C65</f>
        <v>-0.20781150945653362</v>
      </c>
      <c r="G53" s="32">
        <f ca="1">SUMPRODUCT(ReactionRateK1!$F75:$V75*OFFSET(ReactionStoich!$E$5:$U$5,G$2,0))*(TimeStep)*'Composition Moles'!$C65</f>
        <v>0</v>
      </c>
      <c r="H53" s="32">
        <f ca="1">SUMPRODUCT(ReactionRateK1!$F75:$V75*OFFSET(ReactionStoich!$E$5:$U$5,H$2,0))*(TimeStep)*'Composition Moles'!$C65</f>
        <v>0.2026451399319982</v>
      </c>
      <c r="I53" s="32">
        <f ca="1">SUMPRODUCT(ReactionRateK1!$F75:$V75*OFFSET(ReactionStoich!$E$5:$U$5,I$2,0))*(TimeStep)*'Composition Moles'!$C65</f>
        <v>5.1663695245354156E-3</v>
      </c>
      <c r="J53" s="32">
        <f ca="1">SUMPRODUCT(ReactionRateK1!$F75:$V75*OFFSET(ReactionStoich!$E$5:$U$5,J$2,0))*(TimeStep)*'Composition Moles'!$C65</f>
        <v>0</v>
      </c>
      <c r="K53" s="32">
        <f ca="1">SUMPRODUCT(ReactionRateK1!$F75:$V75*OFFSET(ReactionStoich!$E$5:$U$5,K$2,0))*(TimeStep)*'Composition Moles'!$C65</f>
        <v>0</v>
      </c>
      <c r="L53" s="32">
        <f ca="1">SUMPRODUCT(ReactionRateK1!$F75:$V75*OFFSET(ReactionStoich!$E$5:$U$5,L$2,0))*(TimeStep)*'Composition Moles'!$C65</f>
        <v>0</v>
      </c>
      <c r="M53" s="32">
        <f ca="1">SUMPRODUCT(ReactionRateK1!$F75:$V75*OFFSET(ReactionStoich!$E$5:$U$5,M$2,0))*(TimeStep)*'Composition Moles'!$C65</f>
        <v>0</v>
      </c>
      <c r="N53" s="32">
        <f ca="1">SUMPRODUCT(ReactionRateK1!$F75:$V75*OFFSET(ReactionStoich!$E$5:$U$5,N$2,0))*(TimeStep)*'Composition Moles'!$C65</f>
        <v>0</v>
      </c>
      <c r="O53" s="32">
        <f ca="1">SUMPRODUCT(ReactionRateK1!$F75:$V75*OFFSET(ReactionStoich!$E$5:$U$5,O$2,0))*(TimeStep)*'Composition Moles'!$C65</f>
        <v>0</v>
      </c>
      <c r="P53" s="32">
        <f ca="1">SUMPRODUCT(ReactionRateK1!$F75:$V75*OFFSET(ReactionStoich!$E$5:$U$5,P$2,0))*(TimeStep)*'Composition Moles'!$C65</f>
        <v>0</v>
      </c>
      <c r="Q53" s="32">
        <f ca="1">SUMPRODUCT(ReactionRateK1!$F75:$V75*OFFSET(ReactionStoich!$E$5:$U$5,Q$2,0))*(TimeStep)*'Composition Moles'!$C65</f>
        <v>0</v>
      </c>
      <c r="R53" s="32">
        <f ca="1">SUMPRODUCT(ReactionRateK1!$F75:$V75*OFFSET(ReactionStoich!$E$5:$U$5,R$2,0))*(TimeStep)*'Composition Moles'!$C65</f>
        <v>0</v>
      </c>
      <c r="S53" s="32">
        <f ca="1">SUMPRODUCT(ReactionRateK1!$F75:$V75*OFFSET(ReactionStoich!$E$5:$U$5,S$2,0))*(TimeStep)*'Composition Moles'!$C65</f>
        <v>2.1342891248921005</v>
      </c>
      <c r="T53" s="32">
        <f ca="1">SUMPRODUCT(ReactionRateK1!$F75:$V75*OFFSET(ReactionStoich!$E$5:$U$5,T$2,0))*(TimeStep)*'Composition Moles'!$C65</f>
        <v>0</v>
      </c>
      <c r="U53" s="32">
        <f ca="1">SUMPRODUCT(ReactionRateK1!$F75:$V75*OFFSET(ReactionStoich!$E$5:$U$5,U$2,0))*(TimeStep)*'Composition Moles'!$C65</f>
        <v>0</v>
      </c>
      <c r="V53" s="32">
        <f ca="1">SUMPRODUCT(ReactionRateK1!$F75:$V75*OFFSET(ReactionStoich!$E$5:$U$5,V$2,0))*(TimeStep)*'Composition Moles'!$C65</f>
        <v>0</v>
      </c>
      <c r="W53" s="32">
        <f ca="1">SUMPRODUCT(ReactionRateK1!$F75:$V75*OFFSET(ReactionStoich!$E$5:$U$5,W$2,0))*(TimeStep)*'Composition Moles'!$C65</f>
        <v>0</v>
      </c>
      <c r="X53" s="32">
        <f ca="1">SUMPRODUCT(ReactionRateK1!$F75:$V75*OFFSET(ReactionStoich!$E$5:$U$5,X$2,0))*(TimeStep)*'Composition Moles'!$C65</f>
        <v>0</v>
      </c>
      <c r="Y53" s="32">
        <f ca="1">SUMPRODUCT(ReactionRateK1!$F75:$V75*OFFSET(ReactionStoich!$E$5:$U$5,Y$2,0))*(TimeStep)*'Composition Moles'!$C65</f>
        <v>-4.8868372605769688</v>
      </c>
      <c r="Z53" s="32">
        <f ca="1">SUMPRODUCT(ReactionRateK1!$F75:$V75*OFFSET(ReactionStoich!$E$5:$U$5,Z$2,0))*(TimeStep)*'Composition Moles'!$C65</f>
        <v>0</v>
      </c>
      <c r="AA53" s="32">
        <f ca="1">SUMPRODUCT(ReactionRateK1!$F75:$V75*OFFSET(ReactionStoich!$E$5:$U$5,AA$2,0))*(TimeStep)*'Composition Moles'!$C65</f>
        <v>0</v>
      </c>
      <c r="AB53" s="32">
        <f ca="1">SUMPRODUCT(ReactionRateK1!$F75:$V75*OFFSET(ReactionStoich!$E$5:$U$5,AB$2,0))*(TimeStep)*'Composition Moles'!$C65</f>
        <v>0</v>
      </c>
      <c r="AC53" s="32">
        <f ca="1">SUMPRODUCT(ReactionRateK1!$F75:$V75*OFFSET(ReactionStoich!$E$5:$U$5,AC$2,0))*(TimeStep)*'Composition Moles'!$C65</f>
        <v>0</v>
      </c>
      <c r="AD53" s="32">
        <f ca="1">SUMPRODUCT(ReactionRateK1!$F75:$V75*OFFSET(ReactionStoich!$E$5:$U$5,AD$2,0))*(TimeStep)*'Composition Moles'!$C65</f>
        <v>0</v>
      </c>
      <c r="AE53" s="32">
        <f ca="1">SUMPRODUCT(ReactionRateK1!$F75:$V75*OFFSET(ReactionStoich!$E$5:$U$5,AE$2,0))*(TimeStep)*'Composition Moles'!$C65</f>
        <v>0</v>
      </c>
      <c r="AF53" s="32">
        <f ca="1">SUMPRODUCT(ReactionRateK1!$F75:$V75*OFFSET(ReactionStoich!$E$5:$U$5,AF$2,0))*(TimeStep)*'Composition Moles'!$C65</f>
        <v>0</v>
      </c>
      <c r="AG53" s="32">
        <f ca="1">SUMPRODUCT(ReactionRateK1!$F75:$V75*OFFSET(ReactionStoich!$E$5:$U$5,AG$2,0))*(TimeStep)*'Composition Moles'!$C65</f>
        <v>-1.594962690602944E-2</v>
      </c>
      <c r="AH53" s="32">
        <f ca="1">SUMPRODUCT(ReactionRateK1!$F75:$V75*OFFSET(ReactionStoich!$E$5:$U$5,AH$2,0))*(TimeStep)*'Composition Moles'!$C65</f>
        <v>0.71012580101203171</v>
      </c>
      <c r="AI53" s="32">
        <f ca="1">SUMPRODUCT(ReactionRateK1!$F75:$V75*OFFSET(ReactionStoich!$E$5:$U$5,AI$2,0))*(TimeStep)*'Composition Moles'!$C65</f>
        <v>2.2411097790207943</v>
      </c>
      <c r="AJ53" s="32">
        <f ca="1">SUMPRODUCT(ReactionRateK1!$F75:$V75*OFFSET(ReactionStoich!$E$5:$U$5,AJ$2,0))*(TimeStep)*'Composition Moles'!$C65</f>
        <v>0.85631058178844333</v>
      </c>
      <c r="AK53" s="32">
        <f ca="1">SUMPRODUCT(ReactionRateK1!$F75:$V75*OFFSET(ReactionStoich!$E$5:$U$5,AK$2,0))*(TimeStep)*'Composition Moles'!$C65</f>
        <v>0</v>
      </c>
      <c r="AL53" s="32">
        <f ca="1">SUMPRODUCT(ReactionRateK1!$F75:$V75*OFFSET(ReactionStoich!$E$5:$U$5,AL$2,0))*(TimeStep)*'Composition Moles'!$C65</f>
        <v>0</v>
      </c>
      <c r="AM53" s="32">
        <f ca="1">SUMPRODUCT(ReactionRateK1!$F75:$V75*OFFSET(ReactionStoich!$E$5:$U$5,AM$2,0))*(TimeStep)*'Composition Moles'!$C65</f>
        <v>0</v>
      </c>
      <c r="AN53" s="32">
        <f ca="1">SUMPRODUCT(ReactionRateK1!$F75:$V75*OFFSET(ReactionStoich!$E$5:$U$5,AN$2,0))*(TimeStep)*'Composition Moles'!$C65</f>
        <v>0</v>
      </c>
      <c r="AO53" s="32">
        <f ca="1">SUMPRODUCT(ReactionRateK1!$F75:$V75*OFFSET(ReactionStoich!$E$5:$U$5,AO$2,0))*(TimeStep)*'Composition Moles'!$C65</f>
        <v>-5.1663695245354156E-3</v>
      </c>
      <c r="AP53" s="32">
        <f ca="1">SUMPRODUCT(ReactionRateK1!$F75:$V75*OFFSET(ReactionStoich!$E$5:$U$5,AP$2,0))*(TimeStep)*'Composition Moles'!$C65</f>
        <v>-0.19183851613503361</v>
      </c>
      <c r="AQ53" s="32">
        <f ca="1">SUMPRODUCT(ReactionRateK1!$F75:$V75*OFFSET(ReactionStoich!$E$5:$U$5,AQ$2,0))*(TimeStep)*'Composition Moles'!$C65</f>
        <v>0</v>
      </c>
      <c r="AR53" s="32">
        <f ca="1">SUMPRODUCT(ReactionRateK1!$F75:$V75*OFFSET(ReactionStoich!$E$5:$U$5,AR$2,0))*(TimeStep)*'Composition Moles'!$C65</f>
        <v>0</v>
      </c>
      <c r="AS53" s="32">
        <f ca="1">SUMPRODUCT(ReactionRateK1!$F75:$V75*OFFSET(ReactionStoich!$E$5:$U$5,AS$2,0))*(TimeStep)*'Composition Moles'!$C65</f>
        <v>-0.28068117119026725</v>
      </c>
      <c r="AT53" s="32">
        <f ca="1">SUMPRODUCT(ReactionRateK1!$F75:$V75*OFFSET(ReactionStoich!$E$5:$U$5,AT$2,0))*(TimeStep)*'Composition Moles'!$C65</f>
        <v>-0.28068117119026725</v>
      </c>
      <c r="AU53" s="32">
        <f ca="1">SUMPRODUCT(ReactionRateK1!$F75:$V75*OFFSET(ReactionStoich!$E$5:$U$5,AU$2,0))*(TimeStep)*'Composition Moles'!$C65</f>
        <v>-0.28068117119026725</v>
      </c>
      <c r="AV53" s="32">
        <f ca="1">SUMPRODUCT(ReactionRateK1!$F75:$V75*OFFSET(ReactionStoich!$E$5:$U$5,AV$2,0))*(TimeStep)*'Composition Moles'!$C65</f>
        <v>0</v>
      </c>
      <c r="AW53" s="32">
        <f ca="1">SUMPRODUCT(ReactionRateK1!$F75:$V75*OFFSET(ReactionStoich!$E$5:$U$5,AW$2,0))*(TimeStep)*'Composition Moles'!$C65</f>
        <v>0</v>
      </c>
      <c r="AX53" s="32">
        <f ca="1">SUMPRODUCT(ReactionRateK1!$F75:$V75*OFFSET(ReactionStoich!$E$5:$U$5,AX$2,0))*(TimeStep)*'Composition Moles'!$C65</f>
        <v>0</v>
      </c>
      <c r="AY53" s="32">
        <f ca="1">SUMPRODUCT(ReactionRateK1!$F75:$V75*OFFSET(ReactionStoich!$E$5:$U$5,AY$2,0))*(TimeStep)*'Composition Moles'!$C65</f>
        <v>0</v>
      </c>
      <c r="AZ53" s="32">
        <f ca="1">SUMPRODUCT(ReactionRateK1!$F75:$V75*OFFSET(ReactionStoich!$E$5:$U$5,AZ$2,0))*(TimeStep)*'Composition Moles'!$C65</f>
        <v>0</v>
      </c>
      <c r="BA53" s="32">
        <f ca="1">SUMPRODUCT(ReactionRateK1!$F75:$V75*OFFSET(ReactionStoich!$E$5:$U$5,BA$2,0))*(TimeStep)*'Composition Moles'!$C65</f>
        <v>0</v>
      </c>
      <c r="BB53" s="32">
        <f ca="1">SUMPRODUCT(ReactionRateK1!$F75:$V75*OFFSET(ReactionStoich!$E$5:$U$5,BB$2,0))*(TimeStep)*'Composition Moles'!$C65</f>
        <v>0</v>
      </c>
      <c r="BC53" s="32">
        <f ca="1">SUMPRODUCT(ReactionRateK1!$F75:$V75*OFFSET(ReactionStoich!$E$5:$U$5,BC$2,0))*(TimeStep)*'Composition Moles'!$C65</f>
        <v>0</v>
      </c>
      <c r="BD53" s="32">
        <f ca="1">SUMPRODUCT(ReactionRateK1!$F75:$V75*OFFSET(ReactionStoich!$E$5:$U$5,BD$2,0))*(TimeStep)*'Composition Moles'!$C65</f>
        <v>0</v>
      </c>
      <c r="BE53" s="32">
        <f ca="1">SUMPRODUCT(ReactionRateK1!$F75:$V75*OFFSET(ReactionStoich!$E$5:$U$5,BE$2,0))*(TimeStep)*'Composition Moles'!$C65</f>
        <v>0</v>
      </c>
      <c r="BF53" s="32">
        <f ca="1">SUMPRODUCT(ReactionRateK1!$F75:$V75*OFFSET(ReactionStoich!$E$5:$U$5,BF$2,0))*(TimeStep)*'Composition Moles'!$C65</f>
        <v>0</v>
      </c>
      <c r="BG53" s="32">
        <f ca="1">SUMPRODUCT(ReactionRateK1!$F75:$V75*OFFSET(ReactionStoich!$E$5:$U$5,BG$2,0))*(TimeStep)*'Composition Moles'!$C65</f>
        <v>0</v>
      </c>
      <c r="BH53" s="32">
        <f ca="1">SUMPRODUCT(ReactionRateK1!$F75:$V75*OFFSET(ReactionStoich!$E$5:$U$5,BH$2,0))*(TimeStep)*'Composition Moles'!$C65</f>
        <v>0</v>
      </c>
      <c r="BI53" s="32">
        <f ca="1">SUMPRODUCT(ReactionRateK1!$F75:$V75*OFFSET(ReactionStoich!$E$5:$U$5,BI$2,0))*(TimeStep)*'Composition Moles'!$C65</f>
        <v>0</v>
      </c>
      <c r="BJ53" s="32">
        <f ca="1">SUMPRODUCT(ReactionRateK1!$F75:$V75*OFFSET(ReactionStoich!$E$5:$U$5,BJ$2,0))*(TimeStep)*'Composition Moles'!$C65</f>
        <v>0</v>
      </c>
      <c r="BK53" s="32">
        <f ca="1">SUMPRODUCT(ReactionRateK1!$F75:$V75*OFFSET(ReactionStoich!$E$5:$U$5,BK$2,0))*(TimeStep)*'Composition Moles'!$C65</f>
        <v>0</v>
      </c>
      <c r="BL53" s="32">
        <f ca="1">SUMPRODUCT(ReactionRateK1!$F75:$V75*OFFSET(ReactionStoich!$E$5:$U$5,BL$2,0))*(TimeStep)*'Composition Moles'!$C65</f>
        <v>0</v>
      </c>
      <c r="BM53" s="32">
        <f ca="1">SUMPRODUCT(ReactionRateK1!$F75:$V75*OFFSET(ReactionStoich!$E$5:$U$5,BM$2,0))*(TimeStep)*'Composition Moles'!$C65</f>
        <v>0</v>
      </c>
      <c r="BN53" s="32">
        <f ca="1">SUMPRODUCT(ReactionRateK1!$F75:$V75*OFFSET(ReactionStoich!$E$5:$U$5,BN$2,0))*(TimeStep)*'Composition Moles'!$C65</f>
        <v>0</v>
      </c>
      <c r="BO53" s="32">
        <f ca="1">SUMPRODUCT(ReactionRateK1!$F75:$V75*OFFSET(ReactionStoich!$E$5:$U$5,BO$2,0))*(TimeStep)*'Composition Moles'!$C65</f>
        <v>0</v>
      </c>
      <c r="BP53" s="32">
        <f ca="1">SUMPRODUCT(ReactionRateK1!$F75:$V75*OFFSET(ReactionStoich!$E$5:$U$5,BP$2,0))*(TimeStep)*'Composition Moles'!$C65</f>
        <v>0</v>
      </c>
      <c r="BQ53" s="32">
        <f ca="1">SUMPRODUCT(ReactionRateK1!$F75:$V75*OFFSET(ReactionStoich!$E$5:$U$5,BQ$2,0))*(TimeStep)*'Composition Moles'!$C65</f>
        <v>0</v>
      </c>
      <c r="BR53" s="32">
        <f ca="1">SUMPRODUCT(ReactionRateK1!$F75:$V75*OFFSET(ReactionStoich!$E$5:$U$5,BR$2,0))*(TimeStep)*'Composition Moles'!$C65</f>
        <v>0</v>
      </c>
      <c r="BS53" s="32">
        <f ca="1">SUMPRODUCT(ReactionRateK1!$F75:$V75*OFFSET(ReactionStoich!$E$5:$U$5,BS$2,0))*(TimeStep)*'Composition Moles'!$C65</f>
        <v>0</v>
      </c>
      <c r="BT53" s="32">
        <f ca="1">SUMPRODUCT(ReactionRateK1!$F75:$V75*OFFSET(ReactionStoich!$E$5:$U$5,BT$2,0))*(TimeStep)*'Composition Moles'!$C65</f>
        <v>0</v>
      </c>
      <c r="BU53" s="32">
        <f ca="1">SUMPRODUCT(ReactionRateK1!$F75:$V75*OFFSET(ReactionStoich!$E$5:$U$5,BU$2,0))*(TimeStep)*'Composition Moles'!$C65</f>
        <v>0</v>
      </c>
      <c r="BV53" s="32">
        <f ca="1">SUMPRODUCT(ReactionRateK1!$F75:$V75*OFFSET(ReactionStoich!$E$5:$U$5,BV$2,0))*(TimeStep)*'Composition Moles'!$C65</f>
        <v>0</v>
      </c>
      <c r="BW53" s="32">
        <f ca="1">SUMPRODUCT(ReactionRateK1!$F75:$V75*OFFSET(ReactionStoich!$E$5:$U$5,BW$2,0))*(TimeStep)*'Composition Moles'!$C65</f>
        <v>0</v>
      </c>
    </row>
    <row r="54" spans="1:75">
      <c r="A54">
        <f>ReactionRateK1!A76</f>
        <v>2.2000000000000002</v>
      </c>
      <c r="B54" s="20">
        <f t="shared" ca="1" si="5"/>
        <v>-6069.0349689337072</v>
      </c>
      <c r="C54" s="20">
        <f ca="1">'Composition Moles'!BZ66</f>
        <v>144046.94904363307</v>
      </c>
      <c r="D54" s="26">
        <f t="shared" ca="1" si="6"/>
        <v>-4.2132339554761027E-2</v>
      </c>
      <c r="F54" s="32">
        <f ca="1">SUMPRODUCT(ReactionRateK1!$F76:$V76*OFFSET(ReactionStoich!$E$5:$U$5,F$2,0))*(TimeStep)*'Composition Moles'!$C66</f>
        <v>-0.1944577846373215</v>
      </c>
      <c r="G54" s="32">
        <f ca="1">SUMPRODUCT(ReactionRateK1!$F76:$V76*OFFSET(ReactionStoich!$E$5:$U$5,G$2,0))*(TimeStep)*'Composition Moles'!$C66</f>
        <v>0</v>
      </c>
      <c r="H54" s="32">
        <f ca="1">SUMPRODUCT(ReactionRateK1!$F76:$V76*OFFSET(ReactionStoich!$E$5:$U$5,H$2,0))*(TimeStep)*'Composition Moles'!$C66</f>
        <v>0.18978891285462945</v>
      </c>
      <c r="I54" s="32">
        <f ca="1">SUMPRODUCT(ReactionRateK1!$F76:$V76*OFFSET(ReactionStoich!$E$5:$U$5,I$2,0))*(TimeStep)*'Composition Moles'!$C66</f>
        <v>4.6688717826920533E-3</v>
      </c>
      <c r="J54" s="32">
        <f ca="1">SUMPRODUCT(ReactionRateK1!$F76:$V76*OFFSET(ReactionStoich!$E$5:$U$5,J$2,0))*(TimeStep)*'Composition Moles'!$C66</f>
        <v>0</v>
      </c>
      <c r="K54" s="32">
        <f ca="1">SUMPRODUCT(ReactionRateK1!$F76:$V76*OFFSET(ReactionStoich!$E$5:$U$5,K$2,0))*(TimeStep)*'Composition Moles'!$C66</f>
        <v>0</v>
      </c>
      <c r="L54" s="32">
        <f ca="1">SUMPRODUCT(ReactionRateK1!$F76:$V76*OFFSET(ReactionStoich!$E$5:$U$5,L$2,0))*(TimeStep)*'Composition Moles'!$C66</f>
        <v>0</v>
      </c>
      <c r="M54" s="32">
        <f ca="1">SUMPRODUCT(ReactionRateK1!$F76:$V76*OFFSET(ReactionStoich!$E$5:$U$5,M$2,0))*(TimeStep)*'Composition Moles'!$C66</f>
        <v>0</v>
      </c>
      <c r="N54" s="32">
        <f ca="1">SUMPRODUCT(ReactionRateK1!$F76:$V76*OFFSET(ReactionStoich!$E$5:$U$5,N$2,0))*(TimeStep)*'Composition Moles'!$C66</f>
        <v>0</v>
      </c>
      <c r="O54" s="32">
        <f ca="1">SUMPRODUCT(ReactionRateK1!$F76:$V76*OFFSET(ReactionStoich!$E$5:$U$5,O$2,0))*(TimeStep)*'Composition Moles'!$C66</f>
        <v>0</v>
      </c>
      <c r="P54" s="32">
        <f ca="1">SUMPRODUCT(ReactionRateK1!$F76:$V76*OFFSET(ReactionStoich!$E$5:$U$5,P$2,0))*(TimeStep)*'Composition Moles'!$C66</f>
        <v>0</v>
      </c>
      <c r="Q54" s="32">
        <f ca="1">SUMPRODUCT(ReactionRateK1!$F76:$V76*OFFSET(ReactionStoich!$E$5:$U$5,Q$2,0))*(TimeStep)*'Composition Moles'!$C66</f>
        <v>0</v>
      </c>
      <c r="R54" s="32">
        <f ca="1">SUMPRODUCT(ReactionRateK1!$F76:$V76*OFFSET(ReactionStoich!$E$5:$U$5,R$2,0))*(TimeStep)*'Composition Moles'!$C66</f>
        <v>0</v>
      </c>
      <c r="S54" s="32">
        <f ca="1">SUMPRODUCT(ReactionRateK1!$F76:$V76*OFFSET(ReactionStoich!$E$5:$U$5,S$2,0))*(TimeStep)*'Composition Moles'!$C66</f>
        <v>2.0939351795703054</v>
      </c>
      <c r="T54" s="32">
        <f ca="1">SUMPRODUCT(ReactionRateK1!$F76:$V76*OFFSET(ReactionStoich!$E$5:$U$5,T$2,0))*(TimeStep)*'Composition Moles'!$C66</f>
        <v>0</v>
      </c>
      <c r="U54" s="32">
        <f ca="1">SUMPRODUCT(ReactionRateK1!$F76:$V76*OFFSET(ReactionStoich!$E$5:$U$5,U$2,0))*(TimeStep)*'Composition Moles'!$C66</f>
        <v>0</v>
      </c>
      <c r="V54" s="32">
        <f ca="1">SUMPRODUCT(ReactionRateK1!$F76:$V76*OFFSET(ReactionStoich!$E$5:$U$5,V$2,0))*(TimeStep)*'Composition Moles'!$C66</f>
        <v>0</v>
      </c>
      <c r="W54" s="32">
        <f ca="1">SUMPRODUCT(ReactionRateK1!$F76:$V76*OFFSET(ReactionStoich!$E$5:$U$5,W$2,0))*(TimeStep)*'Composition Moles'!$C66</f>
        <v>0</v>
      </c>
      <c r="X54" s="32">
        <f ca="1">SUMPRODUCT(ReactionRateK1!$F76:$V76*OFFSET(ReactionStoich!$E$5:$U$5,X$2,0))*(TimeStep)*'Composition Moles'!$C66</f>
        <v>0</v>
      </c>
      <c r="Y54" s="32">
        <f ca="1">SUMPRODUCT(ReactionRateK1!$F76:$V76*OFFSET(ReactionStoich!$E$5:$U$5,Y$2,0))*(TimeStep)*'Composition Moles'!$C66</f>
        <v>-4.8042494600544838</v>
      </c>
      <c r="Z54" s="32">
        <f ca="1">SUMPRODUCT(ReactionRateK1!$F76:$V76*OFFSET(ReactionStoich!$E$5:$U$5,Z$2,0))*(TimeStep)*'Composition Moles'!$C66</f>
        <v>0</v>
      </c>
      <c r="AA54" s="32">
        <f ca="1">SUMPRODUCT(ReactionRateK1!$F76:$V76*OFFSET(ReactionStoich!$E$5:$U$5,AA$2,0))*(TimeStep)*'Composition Moles'!$C66</f>
        <v>0</v>
      </c>
      <c r="AB54" s="32">
        <f ca="1">SUMPRODUCT(ReactionRateK1!$F76:$V76*OFFSET(ReactionStoich!$E$5:$U$5,AB$2,0))*(TimeStep)*'Composition Moles'!$C66</f>
        <v>0</v>
      </c>
      <c r="AC54" s="32">
        <f ca="1">SUMPRODUCT(ReactionRateK1!$F76:$V76*OFFSET(ReactionStoich!$E$5:$U$5,AC$2,0))*(TimeStep)*'Composition Moles'!$C66</f>
        <v>0</v>
      </c>
      <c r="AD54" s="32">
        <f ca="1">SUMPRODUCT(ReactionRateK1!$F76:$V76*OFFSET(ReactionStoich!$E$5:$U$5,AD$2,0))*(TimeStep)*'Composition Moles'!$C66</f>
        <v>0</v>
      </c>
      <c r="AE54" s="32">
        <f ca="1">SUMPRODUCT(ReactionRateK1!$F76:$V76*OFFSET(ReactionStoich!$E$5:$U$5,AE$2,0))*(TimeStep)*'Composition Moles'!$C66</f>
        <v>0</v>
      </c>
      <c r="AF54" s="32">
        <f ca="1">SUMPRODUCT(ReactionRateK1!$F76:$V76*OFFSET(ReactionStoich!$E$5:$U$5,AF$2,0))*(TimeStep)*'Composition Moles'!$C66</f>
        <v>0</v>
      </c>
      <c r="AG54" s="32">
        <f ca="1">SUMPRODUCT(ReactionRateK1!$F76:$V76*OFFSET(ReactionStoich!$E$5:$U$5,AG$2,0))*(TimeStep)*'Composition Moles'!$C66</f>
        <v>-1.5827279159221625E-2</v>
      </c>
      <c r="AH54" s="32">
        <f ca="1">SUMPRODUCT(ReactionRateK1!$F76:$V76*OFFSET(ReactionStoich!$E$5:$U$5,AH$2,0))*(TimeStep)*'Composition Moles'!$C66</f>
        <v>0.65307402972735329</v>
      </c>
      <c r="AI54" s="32">
        <f ca="1">SUMPRODUCT(ReactionRateK1!$F76:$V76*OFFSET(ReactionStoich!$E$5:$U$5,AI$2,0))*(TimeStep)*'Composition Moles'!$C66</f>
        <v>2.2421110774089907</v>
      </c>
      <c r="AJ54" s="32">
        <f ca="1">SUMPRODUCT(ReactionRateK1!$F76:$V76*OFFSET(ReactionStoich!$E$5:$U$5,AJ$2,0))*(TimeStep)*'Composition Moles'!$C66</f>
        <v>0.84091999447826316</v>
      </c>
      <c r="AK54" s="32">
        <f ca="1">SUMPRODUCT(ReactionRateK1!$F76:$V76*OFFSET(ReactionStoich!$E$5:$U$5,AK$2,0))*(TimeStep)*'Composition Moles'!$C66</f>
        <v>0</v>
      </c>
      <c r="AL54" s="32">
        <f ca="1">SUMPRODUCT(ReactionRateK1!$F76:$V76*OFFSET(ReactionStoich!$E$5:$U$5,AL$2,0))*(TimeStep)*'Composition Moles'!$C66</f>
        <v>0</v>
      </c>
      <c r="AM54" s="32">
        <f ca="1">SUMPRODUCT(ReactionRateK1!$F76:$V76*OFFSET(ReactionStoich!$E$5:$U$5,AM$2,0))*(TimeStep)*'Composition Moles'!$C66</f>
        <v>0</v>
      </c>
      <c r="AN54" s="32">
        <f ca="1">SUMPRODUCT(ReactionRateK1!$F76:$V76*OFFSET(ReactionStoich!$E$5:$U$5,AN$2,0))*(TimeStep)*'Composition Moles'!$C66</f>
        <v>0</v>
      </c>
      <c r="AO54" s="32">
        <f ca="1">SUMPRODUCT(ReactionRateK1!$F76:$V76*OFFSET(ReactionStoich!$E$5:$U$5,AO$2,0))*(TimeStep)*'Composition Moles'!$C66</f>
        <v>-4.6688717826920533E-3</v>
      </c>
      <c r="AP54" s="32">
        <f ca="1">SUMPRODUCT(ReactionRateK1!$F76:$V76*OFFSET(ReactionStoich!$E$5:$U$5,AP$2,0))*(TimeStep)*'Composition Moles'!$C66</f>
        <v>-0.18070920351572636</v>
      </c>
      <c r="AQ54" s="32">
        <f ca="1">SUMPRODUCT(ReactionRateK1!$F76:$V76*OFFSET(ReactionStoich!$E$5:$U$5,AQ$2,0))*(TimeStep)*'Composition Moles'!$C66</f>
        <v>0</v>
      </c>
      <c r="AR54" s="32">
        <f ca="1">SUMPRODUCT(ReactionRateK1!$F76:$V76*OFFSET(ReactionStoich!$E$5:$U$5,AR$2,0))*(TimeStep)*'Composition Moles'!$C66</f>
        <v>0</v>
      </c>
      <c r="AS54" s="32">
        <f ca="1">SUMPRODUCT(ReactionRateK1!$F76:$V76*OFFSET(ReactionStoich!$E$5:$U$5,AS$2,0))*(TimeStep)*'Composition Moles'!$C66</f>
        <v>-0.27486182222426297</v>
      </c>
      <c r="AT54" s="32">
        <f ca="1">SUMPRODUCT(ReactionRateK1!$F76:$V76*OFFSET(ReactionStoich!$E$5:$U$5,AT$2,0))*(TimeStep)*'Composition Moles'!$C66</f>
        <v>-0.27486182222426297</v>
      </c>
      <c r="AU54" s="32">
        <f ca="1">SUMPRODUCT(ReactionRateK1!$F76:$V76*OFFSET(ReactionStoich!$E$5:$U$5,AU$2,0))*(TimeStep)*'Composition Moles'!$C66</f>
        <v>-0.27486182222426297</v>
      </c>
      <c r="AV54" s="32">
        <f ca="1">SUMPRODUCT(ReactionRateK1!$F76:$V76*OFFSET(ReactionStoich!$E$5:$U$5,AV$2,0))*(TimeStep)*'Composition Moles'!$C66</f>
        <v>0</v>
      </c>
      <c r="AW54" s="32">
        <f ca="1">SUMPRODUCT(ReactionRateK1!$F76:$V76*OFFSET(ReactionStoich!$E$5:$U$5,AW$2,0))*(TimeStep)*'Composition Moles'!$C66</f>
        <v>0</v>
      </c>
      <c r="AX54" s="32">
        <f ca="1">SUMPRODUCT(ReactionRateK1!$F76:$V76*OFFSET(ReactionStoich!$E$5:$U$5,AX$2,0))*(TimeStep)*'Composition Moles'!$C66</f>
        <v>0</v>
      </c>
      <c r="AY54" s="32">
        <f ca="1">SUMPRODUCT(ReactionRateK1!$F76:$V76*OFFSET(ReactionStoich!$E$5:$U$5,AY$2,0))*(TimeStep)*'Composition Moles'!$C66</f>
        <v>0</v>
      </c>
      <c r="AZ54" s="32">
        <f ca="1">SUMPRODUCT(ReactionRateK1!$F76:$V76*OFFSET(ReactionStoich!$E$5:$U$5,AZ$2,0))*(TimeStep)*'Composition Moles'!$C66</f>
        <v>0</v>
      </c>
      <c r="BA54" s="32">
        <f ca="1">SUMPRODUCT(ReactionRateK1!$F76:$V76*OFFSET(ReactionStoich!$E$5:$U$5,BA$2,0))*(TimeStep)*'Composition Moles'!$C66</f>
        <v>0</v>
      </c>
      <c r="BB54" s="32">
        <f ca="1">SUMPRODUCT(ReactionRateK1!$F76:$V76*OFFSET(ReactionStoich!$E$5:$U$5,BB$2,0))*(TimeStep)*'Composition Moles'!$C66</f>
        <v>0</v>
      </c>
      <c r="BC54" s="32">
        <f ca="1">SUMPRODUCT(ReactionRateK1!$F76:$V76*OFFSET(ReactionStoich!$E$5:$U$5,BC$2,0))*(TimeStep)*'Composition Moles'!$C66</f>
        <v>0</v>
      </c>
      <c r="BD54" s="32">
        <f ca="1">SUMPRODUCT(ReactionRateK1!$F76:$V76*OFFSET(ReactionStoich!$E$5:$U$5,BD$2,0))*(TimeStep)*'Composition Moles'!$C66</f>
        <v>0</v>
      </c>
      <c r="BE54" s="32">
        <f ca="1">SUMPRODUCT(ReactionRateK1!$F76:$V76*OFFSET(ReactionStoich!$E$5:$U$5,BE$2,0))*(TimeStep)*'Composition Moles'!$C66</f>
        <v>0</v>
      </c>
      <c r="BF54" s="32">
        <f ca="1">SUMPRODUCT(ReactionRateK1!$F76:$V76*OFFSET(ReactionStoich!$E$5:$U$5,BF$2,0))*(TimeStep)*'Composition Moles'!$C66</f>
        <v>0</v>
      </c>
      <c r="BG54" s="32">
        <f ca="1">SUMPRODUCT(ReactionRateK1!$F76:$V76*OFFSET(ReactionStoich!$E$5:$U$5,BG$2,0))*(TimeStep)*'Composition Moles'!$C66</f>
        <v>0</v>
      </c>
      <c r="BH54" s="32">
        <f ca="1">SUMPRODUCT(ReactionRateK1!$F76:$V76*OFFSET(ReactionStoich!$E$5:$U$5,BH$2,0))*(TimeStep)*'Composition Moles'!$C66</f>
        <v>0</v>
      </c>
      <c r="BI54" s="32">
        <f ca="1">SUMPRODUCT(ReactionRateK1!$F76:$V76*OFFSET(ReactionStoich!$E$5:$U$5,BI$2,0))*(TimeStep)*'Composition Moles'!$C66</f>
        <v>0</v>
      </c>
      <c r="BJ54" s="32">
        <f ca="1">SUMPRODUCT(ReactionRateK1!$F76:$V76*OFFSET(ReactionStoich!$E$5:$U$5,BJ$2,0))*(TimeStep)*'Composition Moles'!$C66</f>
        <v>0</v>
      </c>
      <c r="BK54" s="32">
        <f ca="1">SUMPRODUCT(ReactionRateK1!$F76:$V76*OFFSET(ReactionStoich!$E$5:$U$5,BK$2,0))*(TimeStep)*'Composition Moles'!$C66</f>
        <v>0</v>
      </c>
      <c r="BL54" s="32">
        <f ca="1">SUMPRODUCT(ReactionRateK1!$F76:$V76*OFFSET(ReactionStoich!$E$5:$U$5,BL$2,0))*(TimeStep)*'Composition Moles'!$C66</f>
        <v>0</v>
      </c>
      <c r="BM54" s="32">
        <f ca="1">SUMPRODUCT(ReactionRateK1!$F76:$V76*OFFSET(ReactionStoich!$E$5:$U$5,BM$2,0))*(TimeStep)*'Composition Moles'!$C66</f>
        <v>0</v>
      </c>
      <c r="BN54" s="32">
        <f ca="1">SUMPRODUCT(ReactionRateK1!$F76:$V76*OFFSET(ReactionStoich!$E$5:$U$5,BN$2,0))*(TimeStep)*'Composition Moles'!$C66</f>
        <v>0</v>
      </c>
      <c r="BO54" s="32">
        <f ca="1">SUMPRODUCT(ReactionRateK1!$F76:$V76*OFFSET(ReactionStoich!$E$5:$U$5,BO$2,0))*(TimeStep)*'Composition Moles'!$C66</f>
        <v>0</v>
      </c>
      <c r="BP54" s="32">
        <f ca="1">SUMPRODUCT(ReactionRateK1!$F76:$V76*OFFSET(ReactionStoich!$E$5:$U$5,BP$2,0))*(TimeStep)*'Composition Moles'!$C66</f>
        <v>0</v>
      </c>
      <c r="BQ54" s="32">
        <f ca="1">SUMPRODUCT(ReactionRateK1!$F76:$V76*OFFSET(ReactionStoich!$E$5:$U$5,BQ$2,0))*(TimeStep)*'Composition Moles'!$C66</f>
        <v>0</v>
      </c>
      <c r="BR54" s="32">
        <f ca="1">SUMPRODUCT(ReactionRateK1!$F76:$V76*OFFSET(ReactionStoich!$E$5:$U$5,BR$2,0))*(TimeStep)*'Composition Moles'!$C66</f>
        <v>0</v>
      </c>
      <c r="BS54" s="32">
        <f ca="1">SUMPRODUCT(ReactionRateK1!$F76:$V76*OFFSET(ReactionStoich!$E$5:$U$5,BS$2,0))*(TimeStep)*'Composition Moles'!$C66</f>
        <v>0</v>
      </c>
      <c r="BT54" s="32">
        <f ca="1">SUMPRODUCT(ReactionRateK1!$F76:$V76*OFFSET(ReactionStoich!$E$5:$U$5,BT$2,0))*(TimeStep)*'Composition Moles'!$C66</f>
        <v>0</v>
      </c>
      <c r="BU54" s="32">
        <f ca="1">SUMPRODUCT(ReactionRateK1!$F76:$V76*OFFSET(ReactionStoich!$E$5:$U$5,BU$2,0))*(TimeStep)*'Composition Moles'!$C66</f>
        <v>0</v>
      </c>
      <c r="BV54" s="32">
        <f ca="1">SUMPRODUCT(ReactionRateK1!$F76:$V76*OFFSET(ReactionStoich!$E$5:$U$5,BV$2,0))*(TimeStep)*'Composition Moles'!$C66</f>
        <v>0</v>
      </c>
      <c r="BW54" s="32">
        <f ca="1">SUMPRODUCT(ReactionRateK1!$F76:$V76*OFFSET(ReactionStoich!$E$5:$U$5,BW$2,0))*(TimeStep)*'Composition Moles'!$C66</f>
        <v>0</v>
      </c>
    </row>
    <row r="55" spans="1:75">
      <c r="A55">
        <f>ReactionRateK1!A77</f>
        <v>2.25</v>
      </c>
      <c r="B55" s="20">
        <f t="shared" ca="1" si="5"/>
        <v>-5710.8729401111204</v>
      </c>
      <c r="C55" s="20">
        <f ca="1">'Composition Moles'!BZ67</f>
        <v>144058.9005957609</v>
      </c>
      <c r="D55" s="26">
        <f t="shared" ca="1" si="6"/>
        <v>-3.964262476316003E-2</v>
      </c>
      <c r="F55" s="32">
        <f ca="1">SUMPRODUCT(ReactionRateK1!$F77:$V77*OFFSET(ReactionStoich!$E$5:$U$5,F$2,0))*(TimeStep)*'Composition Moles'!$C67</f>
        <v>-0.18194561061093112</v>
      </c>
      <c r="G55" s="32">
        <f ca="1">SUMPRODUCT(ReactionRateK1!$F77:$V77*OFFSET(ReactionStoich!$E$5:$U$5,G$2,0))*(TimeStep)*'Composition Moles'!$C67</f>
        <v>0</v>
      </c>
      <c r="H55" s="32">
        <f ca="1">SUMPRODUCT(ReactionRateK1!$F77:$V77*OFFSET(ReactionStoich!$E$5:$U$5,H$2,0))*(TimeStep)*'Composition Moles'!$C67</f>
        <v>0.17772496415808375</v>
      </c>
      <c r="I55" s="32">
        <f ca="1">SUMPRODUCT(ReactionRateK1!$F77:$V77*OFFSET(ReactionStoich!$E$5:$U$5,I$2,0))*(TimeStep)*'Composition Moles'!$C67</f>
        <v>4.2206464528473679E-3</v>
      </c>
      <c r="J55" s="32">
        <f ca="1">SUMPRODUCT(ReactionRateK1!$F77:$V77*OFFSET(ReactionStoich!$E$5:$U$5,J$2,0))*(TimeStep)*'Composition Moles'!$C67</f>
        <v>0</v>
      </c>
      <c r="K55" s="32">
        <f ca="1">SUMPRODUCT(ReactionRateK1!$F77:$V77*OFFSET(ReactionStoich!$E$5:$U$5,K$2,0))*(TimeStep)*'Composition Moles'!$C67</f>
        <v>0</v>
      </c>
      <c r="L55" s="32">
        <f ca="1">SUMPRODUCT(ReactionRateK1!$F77:$V77*OFFSET(ReactionStoich!$E$5:$U$5,L$2,0))*(TimeStep)*'Composition Moles'!$C67</f>
        <v>0</v>
      </c>
      <c r="M55" s="32">
        <f ca="1">SUMPRODUCT(ReactionRateK1!$F77:$V77*OFFSET(ReactionStoich!$E$5:$U$5,M$2,0))*(TimeStep)*'Composition Moles'!$C67</f>
        <v>0</v>
      </c>
      <c r="N55" s="32">
        <f ca="1">SUMPRODUCT(ReactionRateK1!$F77:$V77*OFFSET(ReactionStoich!$E$5:$U$5,N$2,0))*(TimeStep)*'Composition Moles'!$C67</f>
        <v>0</v>
      </c>
      <c r="O55" s="32">
        <f ca="1">SUMPRODUCT(ReactionRateK1!$F77:$V77*OFFSET(ReactionStoich!$E$5:$U$5,O$2,0))*(TimeStep)*'Composition Moles'!$C67</f>
        <v>0</v>
      </c>
      <c r="P55" s="32">
        <f ca="1">SUMPRODUCT(ReactionRateK1!$F77:$V77*OFFSET(ReactionStoich!$E$5:$U$5,P$2,0))*(TimeStep)*'Composition Moles'!$C67</f>
        <v>0</v>
      </c>
      <c r="Q55" s="32">
        <f ca="1">SUMPRODUCT(ReactionRateK1!$F77:$V77*OFFSET(ReactionStoich!$E$5:$U$5,Q$2,0))*(TimeStep)*'Composition Moles'!$C67</f>
        <v>0</v>
      </c>
      <c r="R55" s="32">
        <f ca="1">SUMPRODUCT(ReactionRateK1!$F77:$V77*OFFSET(ReactionStoich!$E$5:$U$5,R$2,0))*(TimeStep)*'Composition Moles'!$C67</f>
        <v>0</v>
      </c>
      <c r="S55" s="32">
        <f ca="1">SUMPRODUCT(ReactionRateK1!$F77:$V77*OFFSET(ReactionStoich!$E$5:$U$5,S$2,0))*(TimeStep)*'Composition Moles'!$C67</f>
        <v>2.0544556448544666</v>
      </c>
      <c r="T55" s="32">
        <f ca="1">SUMPRODUCT(ReactionRateK1!$F77:$V77*OFFSET(ReactionStoich!$E$5:$U$5,T$2,0))*(TimeStep)*'Composition Moles'!$C67</f>
        <v>0</v>
      </c>
      <c r="U55" s="32">
        <f ca="1">SUMPRODUCT(ReactionRateK1!$F77:$V77*OFFSET(ReactionStoich!$E$5:$U$5,U$2,0))*(TimeStep)*'Composition Moles'!$C67</f>
        <v>0</v>
      </c>
      <c r="V55" s="32">
        <f ca="1">SUMPRODUCT(ReactionRateK1!$F77:$V77*OFFSET(ReactionStoich!$E$5:$U$5,V$2,0))*(TimeStep)*'Composition Moles'!$C67</f>
        <v>0</v>
      </c>
      <c r="W55" s="32">
        <f ca="1">SUMPRODUCT(ReactionRateK1!$F77:$V77*OFFSET(ReactionStoich!$E$5:$U$5,W$2,0))*(TimeStep)*'Composition Moles'!$C67</f>
        <v>0</v>
      </c>
      <c r="X55" s="32">
        <f ca="1">SUMPRODUCT(ReactionRateK1!$F77:$V77*OFFSET(ReactionStoich!$E$5:$U$5,X$2,0))*(TimeStep)*'Composition Moles'!$C67</f>
        <v>0</v>
      </c>
      <c r="Y55" s="32">
        <f ca="1">SUMPRODUCT(ReactionRateK1!$F77:$V77*OFFSET(ReactionStoich!$E$5:$U$5,Y$2,0))*(TimeStep)*'Composition Moles'!$C67</f>
        <v>-4.7227803455157913</v>
      </c>
      <c r="Z55" s="32">
        <f ca="1">SUMPRODUCT(ReactionRateK1!$F77:$V77*OFFSET(ReactionStoich!$E$5:$U$5,Z$2,0))*(TimeStep)*'Composition Moles'!$C67</f>
        <v>0</v>
      </c>
      <c r="AA55" s="32">
        <f ca="1">SUMPRODUCT(ReactionRateK1!$F77:$V77*OFFSET(ReactionStoich!$E$5:$U$5,AA$2,0))*(TimeStep)*'Composition Moles'!$C67</f>
        <v>0</v>
      </c>
      <c r="AB55" s="32">
        <f ca="1">SUMPRODUCT(ReactionRateK1!$F77:$V77*OFFSET(ReactionStoich!$E$5:$U$5,AB$2,0))*(TimeStep)*'Composition Moles'!$C67</f>
        <v>0</v>
      </c>
      <c r="AC55" s="32">
        <f ca="1">SUMPRODUCT(ReactionRateK1!$F77:$V77*OFFSET(ReactionStoich!$E$5:$U$5,AC$2,0))*(TimeStep)*'Composition Moles'!$C67</f>
        <v>0</v>
      </c>
      <c r="AD55" s="32">
        <f ca="1">SUMPRODUCT(ReactionRateK1!$F77:$V77*OFFSET(ReactionStoich!$E$5:$U$5,AD$2,0))*(TimeStep)*'Composition Moles'!$C67</f>
        <v>0</v>
      </c>
      <c r="AE55" s="32">
        <f ca="1">SUMPRODUCT(ReactionRateK1!$F77:$V77*OFFSET(ReactionStoich!$E$5:$U$5,AE$2,0))*(TimeStep)*'Composition Moles'!$C67</f>
        <v>0</v>
      </c>
      <c r="AF55" s="32">
        <f ca="1">SUMPRODUCT(ReactionRateK1!$F77:$V77*OFFSET(ReactionStoich!$E$5:$U$5,AF$2,0))*(TimeStep)*'Composition Moles'!$C67</f>
        <v>0</v>
      </c>
      <c r="AG55" s="32">
        <f ca="1">SUMPRODUCT(ReactionRateK1!$F77:$V77*OFFSET(ReactionStoich!$E$5:$U$5,AG$2,0))*(TimeStep)*'Composition Moles'!$C67</f>
        <v>-1.5639642688517336E-2</v>
      </c>
      <c r="AH55" s="32">
        <f ca="1">SUMPRODUCT(ReactionRateK1!$F77:$V77*OFFSET(ReactionStoich!$E$5:$U$5,AH$2,0))*(TimeStep)*'Composition Moles'!$C67</f>
        <v>0.59814859528392827</v>
      </c>
      <c r="AI55" s="32">
        <f ca="1">SUMPRODUCT(ReactionRateK1!$F77:$V77*OFFSET(ReactionStoich!$E$5:$U$5,AI$2,0))*(TimeStep)*'Composition Moles'!$C67</f>
        <v>2.2420851935840429</v>
      </c>
      <c r="AJ55" s="32">
        <f ca="1">SUMPRODUCT(ReactionRateK1!$F77:$V77*OFFSET(ReactionStoich!$E$5:$U$5,AJ$2,0))*(TimeStep)*'Composition Moles'!$C67</f>
        <v>0.82571147796343713</v>
      </c>
      <c r="AK55" s="32">
        <f ca="1">SUMPRODUCT(ReactionRateK1!$F77:$V77*OFFSET(ReactionStoich!$E$5:$U$5,AK$2,0))*(TimeStep)*'Composition Moles'!$C67</f>
        <v>0</v>
      </c>
      <c r="AL55" s="32">
        <f ca="1">SUMPRODUCT(ReactionRateK1!$F77:$V77*OFFSET(ReactionStoich!$E$5:$U$5,AL$2,0))*(TimeStep)*'Composition Moles'!$C67</f>
        <v>0</v>
      </c>
      <c r="AM55" s="32">
        <f ca="1">SUMPRODUCT(ReactionRateK1!$F77:$V77*OFFSET(ReactionStoich!$E$5:$U$5,AM$2,0))*(TimeStep)*'Composition Moles'!$C67</f>
        <v>0</v>
      </c>
      <c r="AN55" s="32">
        <f ca="1">SUMPRODUCT(ReactionRateK1!$F77:$V77*OFFSET(ReactionStoich!$E$5:$U$5,AN$2,0))*(TimeStep)*'Composition Moles'!$C67</f>
        <v>0</v>
      </c>
      <c r="AO55" s="32">
        <f ca="1">SUMPRODUCT(ReactionRateK1!$F77:$V77*OFFSET(ReactionStoich!$E$5:$U$5,AO$2,0))*(TimeStep)*'Composition Moles'!$C67</f>
        <v>-4.2206464528473679E-3</v>
      </c>
      <c r="AP55" s="32">
        <f ca="1">SUMPRODUCT(ReactionRateK1!$F77:$V77*OFFSET(ReactionStoich!$E$5:$U$5,AP$2,0))*(TimeStep)*'Composition Moles'!$C67</f>
        <v>-0.17013983650566716</v>
      </c>
      <c r="AQ55" s="32">
        <f ca="1">SUMPRODUCT(ReactionRateK1!$F77:$V77*OFFSET(ReactionStoich!$E$5:$U$5,AQ$2,0))*(TimeStep)*'Composition Moles'!$C67</f>
        <v>0</v>
      </c>
      <c r="AR55" s="32">
        <f ca="1">SUMPRODUCT(ReactionRateK1!$F77:$V77*OFFSET(ReactionStoich!$E$5:$U$5,AR$2,0))*(TimeStep)*'Composition Moles'!$C67</f>
        <v>0</v>
      </c>
      <c r="AS55" s="32">
        <f ca="1">SUMPRODUCT(ReactionRateK1!$F77:$V77*OFFSET(ReactionStoich!$E$5:$U$5,AS$2,0))*(TimeStep)*'Composition Moles'!$C67</f>
        <v>-0.26920681350768422</v>
      </c>
      <c r="AT55" s="32">
        <f ca="1">SUMPRODUCT(ReactionRateK1!$F77:$V77*OFFSET(ReactionStoich!$E$5:$U$5,AT$2,0))*(TimeStep)*'Composition Moles'!$C67</f>
        <v>-0.26920681350768422</v>
      </c>
      <c r="AU55" s="32">
        <f ca="1">SUMPRODUCT(ReactionRateK1!$F77:$V77*OFFSET(ReactionStoich!$E$5:$U$5,AU$2,0))*(TimeStep)*'Composition Moles'!$C67</f>
        <v>-0.26920681350768422</v>
      </c>
      <c r="AV55" s="32">
        <f ca="1">SUMPRODUCT(ReactionRateK1!$F77:$V77*OFFSET(ReactionStoich!$E$5:$U$5,AV$2,0))*(TimeStep)*'Composition Moles'!$C67</f>
        <v>0</v>
      </c>
      <c r="AW55" s="32">
        <f ca="1">SUMPRODUCT(ReactionRateK1!$F77:$V77*OFFSET(ReactionStoich!$E$5:$U$5,AW$2,0))*(TimeStep)*'Composition Moles'!$C67</f>
        <v>0</v>
      </c>
      <c r="AX55" s="32">
        <f ca="1">SUMPRODUCT(ReactionRateK1!$F77:$V77*OFFSET(ReactionStoich!$E$5:$U$5,AX$2,0))*(TimeStep)*'Composition Moles'!$C67</f>
        <v>0</v>
      </c>
      <c r="AY55" s="32">
        <f ca="1">SUMPRODUCT(ReactionRateK1!$F77:$V77*OFFSET(ReactionStoich!$E$5:$U$5,AY$2,0))*(TimeStep)*'Composition Moles'!$C67</f>
        <v>0</v>
      </c>
      <c r="AZ55" s="32">
        <f ca="1">SUMPRODUCT(ReactionRateK1!$F77:$V77*OFFSET(ReactionStoich!$E$5:$U$5,AZ$2,0))*(TimeStep)*'Composition Moles'!$C67</f>
        <v>0</v>
      </c>
      <c r="BA55" s="32">
        <f ca="1">SUMPRODUCT(ReactionRateK1!$F77:$V77*OFFSET(ReactionStoich!$E$5:$U$5,BA$2,0))*(TimeStep)*'Composition Moles'!$C67</f>
        <v>0</v>
      </c>
      <c r="BB55" s="32">
        <f ca="1">SUMPRODUCT(ReactionRateK1!$F77:$V77*OFFSET(ReactionStoich!$E$5:$U$5,BB$2,0))*(TimeStep)*'Composition Moles'!$C67</f>
        <v>0</v>
      </c>
      <c r="BC55" s="32">
        <f ca="1">SUMPRODUCT(ReactionRateK1!$F77:$V77*OFFSET(ReactionStoich!$E$5:$U$5,BC$2,0))*(TimeStep)*'Composition Moles'!$C67</f>
        <v>0</v>
      </c>
      <c r="BD55" s="32">
        <f ca="1">SUMPRODUCT(ReactionRateK1!$F77:$V77*OFFSET(ReactionStoich!$E$5:$U$5,BD$2,0))*(TimeStep)*'Composition Moles'!$C67</f>
        <v>0</v>
      </c>
      <c r="BE55" s="32">
        <f ca="1">SUMPRODUCT(ReactionRateK1!$F77:$V77*OFFSET(ReactionStoich!$E$5:$U$5,BE$2,0))*(TimeStep)*'Composition Moles'!$C67</f>
        <v>0</v>
      </c>
      <c r="BF55" s="32">
        <f ca="1">SUMPRODUCT(ReactionRateK1!$F77:$V77*OFFSET(ReactionStoich!$E$5:$U$5,BF$2,0))*(TimeStep)*'Composition Moles'!$C67</f>
        <v>0</v>
      </c>
      <c r="BG55" s="32">
        <f ca="1">SUMPRODUCT(ReactionRateK1!$F77:$V77*OFFSET(ReactionStoich!$E$5:$U$5,BG$2,0))*(TimeStep)*'Composition Moles'!$C67</f>
        <v>0</v>
      </c>
      <c r="BH55" s="32">
        <f ca="1">SUMPRODUCT(ReactionRateK1!$F77:$V77*OFFSET(ReactionStoich!$E$5:$U$5,BH$2,0))*(TimeStep)*'Composition Moles'!$C67</f>
        <v>0</v>
      </c>
      <c r="BI55" s="32">
        <f ca="1">SUMPRODUCT(ReactionRateK1!$F77:$V77*OFFSET(ReactionStoich!$E$5:$U$5,BI$2,0))*(TimeStep)*'Composition Moles'!$C67</f>
        <v>0</v>
      </c>
      <c r="BJ55" s="32">
        <f ca="1">SUMPRODUCT(ReactionRateK1!$F77:$V77*OFFSET(ReactionStoich!$E$5:$U$5,BJ$2,0))*(TimeStep)*'Composition Moles'!$C67</f>
        <v>0</v>
      </c>
      <c r="BK55" s="32">
        <f ca="1">SUMPRODUCT(ReactionRateK1!$F77:$V77*OFFSET(ReactionStoich!$E$5:$U$5,BK$2,0))*(TimeStep)*'Composition Moles'!$C67</f>
        <v>0</v>
      </c>
      <c r="BL55" s="32">
        <f ca="1">SUMPRODUCT(ReactionRateK1!$F77:$V77*OFFSET(ReactionStoich!$E$5:$U$5,BL$2,0))*(TimeStep)*'Composition Moles'!$C67</f>
        <v>0</v>
      </c>
      <c r="BM55" s="32">
        <f ca="1">SUMPRODUCT(ReactionRateK1!$F77:$V77*OFFSET(ReactionStoich!$E$5:$U$5,BM$2,0))*(TimeStep)*'Composition Moles'!$C67</f>
        <v>0</v>
      </c>
      <c r="BN55" s="32">
        <f ca="1">SUMPRODUCT(ReactionRateK1!$F77:$V77*OFFSET(ReactionStoich!$E$5:$U$5,BN$2,0))*(TimeStep)*'Composition Moles'!$C67</f>
        <v>0</v>
      </c>
      <c r="BO55" s="32">
        <f ca="1">SUMPRODUCT(ReactionRateK1!$F77:$V77*OFFSET(ReactionStoich!$E$5:$U$5,BO$2,0))*(TimeStep)*'Composition Moles'!$C67</f>
        <v>0</v>
      </c>
      <c r="BP55" s="32">
        <f ca="1">SUMPRODUCT(ReactionRateK1!$F77:$V77*OFFSET(ReactionStoich!$E$5:$U$5,BP$2,0))*(TimeStep)*'Composition Moles'!$C67</f>
        <v>0</v>
      </c>
      <c r="BQ55" s="32">
        <f ca="1">SUMPRODUCT(ReactionRateK1!$F77:$V77*OFFSET(ReactionStoich!$E$5:$U$5,BQ$2,0))*(TimeStep)*'Composition Moles'!$C67</f>
        <v>0</v>
      </c>
      <c r="BR55" s="32">
        <f ca="1">SUMPRODUCT(ReactionRateK1!$F77:$V77*OFFSET(ReactionStoich!$E$5:$U$5,BR$2,0))*(TimeStep)*'Composition Moles'!$C67</f>
        <v>0</v>
      </c>
      <c r="BS55" s="32">
        <f ca="1">SUMPRODUCT(ReactionRateK1!$F77:$V77*OFFSET(ReactionStoich!$E$5:$U$5,BS$2,0))*(TimeStep)*'Composition Moles'!$C67</f>
        <v>0</v>
      </c>
      <c r="BT55" s="32">
        <f ca="1">SUMPRODUCT(ReactionRateK1!$F77:$V77*OFFSET(ReactionStoich!$E$5:$U$5,BT$2,0))*(TimeStep)*'Composition Moles'!$C67</f>
        <v>0</v>
      </c>
      <c r="BU55" s="32">
        <f ca="1">SUMPRODUCT(ReactionRateK1!$F77:$V77*OFFSET(ReactionStoich!$E$5:$U$5,BU$2,0))*(TimeStep)*'Composition Moles'!$C67</f>
        <v>0</v>
      </c>
      <c r="BV55" s="32">
        <f ca="1">SUMPRODUCT(ReactionRateK1!$F77:$V77*OFFSET(ReactionStoich!$E$5:$U$5,BV$2,0))*(TimeStep)*'Composition Moles'!$C67</f>
        <v>0</v>
      </c>
      <c r="BW55" s="32">
        <f ca="1">SUMPRODUCT(ReactionRateK1!$F77:$V77*OFFSET(ReactionStoich!$E$5:$U$5,BW$2,0))*(TimeStep)*'Composition Moles'!$C67</f>
        <v>0</v>
      </c>
    </row>
    <row r="56" spans="1:75">
      <c r="A56">
        <f>ReactionRateK1!A78</f>
        <v>2.2999999999999998</v>
      </c>
      <c r="B56" s="20">
        <f t="shared" ca="1" si="5"/>
        <v>-5374.2156251758315</v>
      </c>
      <c r="C56" s="20">
        <f ca="1">'Composition Moles'!BZ68</f>
        <v>144070.53862096238</v>
      </c>
      <c r="D56" s="26">
        <f t="shared" ca="1" si="6"/>
        <v>-3.7302669071814509E-2</v>
      </c>
      <c r="F56" s="32">
        <f ca="1">SUMPRODUCT(ReactionRateK1!$F78:$V78*OFFSET(ReactionStoich!$E$5:$U$5,F$2,0))*(TimeStep)*'Composition Moles'!$C68</f>
        <v>-0.17022400173110003</v>
      </c>
      <c r="G56" s="32">
        <f ca="1">SUMPRODUCT(ReactionRateK1!$F78:$V78*OFFSET(ReactionStoich!$E$5:$U$5,G$2,0))*(TimeStep)*'Composition Moles'!$C68</f>
        <v>0</v>
      </c>
      <c r="H56" s="32">
        <f ca="1">SUMPRODUCT(ReactionRateK1!$F78:$V78*OFFSET(ReactionStoich!$E$5:$U$5,H$2,0))*(TimeStep)*'Composition Moles'!$C68</f>
        <v>0.16640739205627042</v>
      </c>
      <c r="I56" s="32">
        <f ca="1">SUMPRODUCT(ReactionRateK1!$F78:$V78*OFFSET(ReactionStoich!$E$5:$U$5,I$2,0))*(TimeStep)*'Composition Moles'!$C68</f>
        <v>3.8166096748295962E-3</v>
      </c>
      <c r="J56" s="32">
        <f ca="1">SUMPRODUCT(ReactionRateK1!$F78:$V78*OFFSET(ReactionStoich!$E$5:$U$5,J$2,0))*(TimeStep)*'Composition Moles'!$C68</f>
        <v>0</v>
      </c>
      <c r="K56" s="32">
        <f ca="1">SUMPRODUCT(ReactionRateK1!$F78:$V78*OFFSET(ReactionStoich!$E$5:$U$5,K$2,0))*(TimeStep)*'Composition Moles'!$C68</f>
        <v>0</v>
      </c>
      <c r="L56" s="32">
        <f ca="1">SUMPRODUCT(ReactionRateK1!$F78:$V78*OFFSET(ReactionStoich!$E$5:$U$5,L$2,0))*(TimeStep)*'Composition Moles'!$C68</f>
        <v>0</v>
      </c>
      <c r="M56" s="32">
        <f ca="1">SUMPRODUCT(ReactionRateK1!$F78:$V78*OFFSET(ReactionStoich!$E$5:$U$5,M$2,0))*(TimeStep)*'Composition Moles'!$C68</f>
        <v>0</v>
      </c>
      <c r="N56" s="32">
        <f ca="1">SUMPRODUCT(ReactionRateK1!$F78:$V78*OFFSET(ReactionStoich!$E$5:$U$5,N$2,0))*(TimeStep)*'Composition Moles'!$C68</f>
        <v>0</v>
      </c>
      <c r="O56" s="32">
        <f ca="1">SUMPRODUCT(ReactionRateK1!$F78:$V78*OFFSET(ReactionStoich!$E$5:$U$5,O$2,0))*(TimeStep)*'Composition Moles'!$C68</f>
        <v>0</v>
      </c>
      <c r="P56" s="32">
        <f ca="1">SUMPRODUCT(ReactionRateK1!$F78:$V78*OFFSET(ReactionStoich!$E$5:$U$5,P$2,0))*(TimeStep)*'Composition Moles'!$C68</f>
        <v>0</v>
      </c>
      <c r="Q56" s="32">
        <f ca="1">SUMPRODUCT(ReactionRateK1!$F78:$V78*OFFSET(ReactionStoich!$E$5:$U$5,Q$2,0))*(TimeStep)*'Composition Moles'!$C68</f>
        <v>0</v>
      </c>
      <c r="R56" s="32">
        <f ca="1">SUMPRODUCT(ReactionRateK1!$F78:$V78*OFFSET(ReactionStoich!$E$5:$U$5,R$2,0))*(TimeStep)*'Composition Moles'!$C68</f>
        <v>0</v>
      </c>
      <c r="S56" s="32">
        <f ca="1">SUMPRODUCT(ReactionRateK1!$F78:$V78*OFFSET(ReactionStoich!$E$5:$U$5,S$2,0))*(TimeStep)*'Composition Moles'!$C68</f>
        <v>2.0157792551101044</v>
      </c>
      <c r="T56" s="32">
        <f ca="1">SUMPRODUCT(ReactionRateK1!$F78:$V78*OFFSET(ReactionStoich!$E$5:$U$5,T$2,0))*(TimeStep)*'Composition Moles'!$C68</f>
        <v>0</v>
      </c>
      <c r="U56" s="32">
        <f ca="1">SUMPRODUCT(ReactionRateK1!$F78:$V78*OFFSET(ReactionStoich!$E$5:$U$5,U$2,0))*(TimeStep)*'Composition Moles'!$C68</f>
        <v>0</v>
      </c>
      <c r="V56" s="32">
        <f ca="1">SUMPRODUCT(ReactionRateK1!$F78:$V78*OFFSET(ReactionStoich!$E$5:$U$5,V$2,0))*(TimeStep)*'Composition Moles'!$C68</f>
        <v>0</v>
      </c>
      <c r="W56" s="32">
        <f ca="1">SUMPRODUCT(ReactionRateK1!$F78:$V78*OFFSET(ReactionStoich!$E$5:$U$5,W$2,0))*(TimeStep)*'Composition Moles'!$C68</f>
        <v>0</v>
      </c>
      <c r="X56" s="32">
        <f ca="1">SUMPRODUCT(ReactionRateK1!$F78:$V78*OFFSET(ReactionStoich!$E$5:$U$5,X$2,0))*(TimeStep)*'Composition Moles'!$C68</f>
        <v>0</v>
      </c>
      <c r="Y56" s="32">
        <f ca="1">SUMPRODUCT(ReactionRateK1!$F78:$V78*OFFSET(ReactionStoich!$E$5:$U$5,Y$2,0))*(TimeStep)*'Composition Moles'!$C68</f>
        <v>-4.6423551131947312</v>
      </c>
      <c r="Z56" s="32">
        <f ca="1">SUMPRODUCT(ReactionRateK1!$F78:$V78*OFFSET(ReactionStoich!$E$5:$U$5,Z$2,0))*(TimeStep)*'Composition Moles'!$C68</f>
        <v>0</v>
      </c>
      <c r="AA56" s="32">
        <f ca="1">SUMPRODUCT(ReactionRateK1!$F78:$V78*OFFSET(ReactionStoich!$E$5:$U$5,AA$2,0))*(TimeStep)*'Composition Moles'!$C68</f>
        <v>0</v>
      </c>
      <c r="AB56" s="32">
        <f ca="1">SUMPRODUCT(ReactionRateK1!$F78:$V78*OFFSET(ReactionStoich!$E$5:$U$5,AB$2,0))*(TimeStep)*'Composition Moles'!$C68</f>
        <v>0</v>
      </c>
      <c r="AC56" s="32">
        <f ca="1">SUMPRODUCT(ReactionRateK1!$F78:$V78*OFFSET(ReactionStoich!$E$5:$U$5,AC$2,0))*(TimeStep)*'Composition Moles'!$C68</f>
        <v>0</v>
      </c>
      <c r="AD56" s="32">
        <f ca="1">SUMPRODUCT(ReactionRateK1!$F78:$V78*OFFSET(ReactionStoich!$E$5:$U$5,AD$2,0))*(TimeStep)*'Composition Moles'!$C68</f>
        <v>0</v>
      </c>
      <c r="AE56" s="32">
        <f ca="1">SUMPRODUCT(ReactionRateK1!$F78:$V78*OFFSET(ReactionStoich!$E$5:$U$5,AE$2,0))*(TimeStep)*'Composition Moles'!$C68</f>
        <v>0</v>
      </c>
      <c r="AF56" s="32">
        <f ca="1">SUMPRODUCT(ReactionRateK1!$F78:$V78*OFFSET(ReactionStoich!$E$5:$U$5,AF$2,0))*(TimeStep)*'Composition Moles'!$C68</f>
        <v>0</v>
      </c>
      <c r="AG56" s="32">
        <f ca="1">SUMPRODUCT(ReactionRateK1!$F78:$V78*OFFSET(ReactionStoich!$E$5:$U$5,AG$2,0))*(TimeStep)*'Composition Moles'!$C68</f>
        <v>-1.5399077095751518E-2</v>
      </c>
      <c r="AH56" s="32">
        <f ca="1">SUMPRODUCT(ReactionRateK1!$F78:$V78*OFFSET(ReactionStoich!$E$5:$U$5,AH$2,0))*(TimeStep)*'Composition Moles'!$C68</f>
        <v>0.54529519688227868</v>
      </c>
      <c r="AI56" s="32">
        <f ca="1">SUMPRODUCT(ReactionRateK1!$F78:$V78*OFFSET(ReactionStoich!$E$5:$U$5,AI$2,0))*(TimeStep)*'Composition Moles'!$C68</f>
        <v>2.2410579221143041</v>
      </c>
      <c r="AJ56" s="32">
        <f ca="1">SUMPRODUCT(ReactionRateK1!$F78:$V78*OFFSET(ReactionStoich!$E$5:$U$5,AJ$2,0))*(TimeStep)*'Composition Moles'!$C68</f>
        <v>0.81068303229534766</v>
      </c>
      <c r="AK56" s="32">
        <f ca="1">SUMPRODUCT(ReactionRateK1!$F78:$V78*OFFSET(ReactionStoich!$E$5:$U$5,AK$2,0))*(TimeStep)*'Composition Moles'!$C68</f>
        <v>0</v>
      </c>
      <c r="AL56" s="32">
        <f ca="1">SUMPRODUCT(ReactionRateK1!$F78:$V78*OFFSET(ReactionStoich!$E$5:$U$5,AL$2,0))*(TimeStep)*'Composition Moles'!$C68</f>
        <v>0</v>
      </c>
      <c r="AM56" s="32">
        <f ca="1">SUMPRODUCT(ReactionRateK1!$F78:$V78*OFFSET(ReactionStoich!$E$5:$U$5,AM$2,0))*(TimeStep)*'Composition Moles'!$C68</f>
        <v>0</v>
      </c>
      <c r="AN56" s="32">
        <f ca="1">SUMPRODUCT(ReactionRateK1!$F78:$V78*OFFSET(ReactionStoich!$E$5:$U$5,AN$2,0))*(TimeStep)*'Composition Moles'!$C68</f>
        <v>0</v>
      </c>
      <c r="AO56" s="32">
        <f ca="1">SUMPRODUCT(ReactionRateK1!$F78:$V78*OFFSET(ReactionStoich!$E$5:$U$5,AO$2,0))*(TimeStep)*'Composition Moles'!$C68</f>
        <v>-3.8166096748295962E-3</v>
      </c>
      <c r="AP56" s="32">
        <f ca="1">SUMPRODUCT(ReactionRateK1!$F78:$V78*OFFSET(ReactionStoich!$E$5:$U$5,AP$2,0))*(TimeStep)*'Composition Moles'!$C68</f>
        <v>-0.16011240735889168</v>
      </c>
      <c r="AQ56" s="32">
        <f ca="1">SUMPRODUCT(ReactionRateK1!$F78:$V78*OFFSET(ReactionStoich!$E$5:$U$5,AQ$2,0))*(TimeStep)*'Composition Moles'!$C68</f>
        <v>0</v>
      </c>
      <c r="AR56" s="32">
        <f ca="1">SUMPRODUCT(ReactionRateK1!$F78:$V78*OFFSET(ReactionStoich!$E$5:$U$5,AR$2,0))*(TimeStep)*'Composition Moles'!$C68</f>
        <v>0</v>
      </c>
      <c r="AS56" s="32">
        <f ca="1">SUMPRODUCT(ReactionRateK1!$F78:$V78*OFFSET(ReactionStoich!$E$5:$U$5,AS$2,0))*(TimeStep)*'Composition Moles'!$C68</f>
        <v>-0.26371073302594367</v>
      </c>
      <c r="AT56" s="32">
        <f ca="1">SUMPRODUCT(ReactionRateK1!$F78:$V78*OFFSET(ReactionStoich!$E$5:$U$5,AT$2,0))*(TimeStep)*'Composition Moles'!$C68</f>
        <v>-0.26371073302594367</v>
      </c>
      <c r="AU56" s="32">
        <f ca="1">SUMPRODUCT(ReactionRateK1!$F78:$V78*OFFSET(ReactionStoich!$E$5:$U$5,AU$2,0))*(TimeStep)*'Composition Moles'!$C68</f>
        <v>-0.26371073302594367</v>
      </c>
      <c r="AV56" s="32">
        <f ca="1">SUMPRODUCT(ReactionRateK1!$F78:$V78*OFFSET(ReactionStoich!$E$5:$U$5,AV$2,0))*(TimeStep)*'Composition Moles'!$C68</f>
        <v>0</v>
      </c>
      <c r="AW56" s="32">
        <f ca="1">SUMPRODUCT(ReactionRateK1!$F78:$V78*OFFSET(ReactionStoich!$E$5:$U$5,AW$2,0))*(TimeStep)*'Composition Moles'!$C68</f>
        <v>0</v>
      </c>
      <c r="AX56" s="32">
        <f ca="1">SUMPRODUCT(ReactionRateK1!$F78:$V78*OFFSET(ReactionStoich!$E$5:$U$5,AX$2,0))*(TimeStep)*'Composition Moles'!$C68</f>
        <v>0</v>
      </c>
      <c r="AY56" s="32">
        <f ca="1">SUMPRODUCT(ReactionRateK1!$F78:$V78*OFFSET(ReactionStoich!$E$5:$U$5,AY$2,0))*(TimeStep)*'Composition Moles'!$C68</f>
        <v>0</v>
      </c>
      <c r="AZ56" s="32">
        <f ca="1">SUMPRODUCT(ReactionRateK1!$F78:$V78*OFFSET(ReactionStoich!$E$5:$U$5,AZ$2,0))*(TimeStep)*'Composition Moles'!$C68</f>
        <v>0</v>
      </c>
      <c r="BA56" s="32">
        <f ca="1">SUMPRODUCT(ReactionRateK1!$F78:$V78*OFFSET(ReactionStoich!$E$5:$U$5,BA$2,0))*(TimeStep)*'Composition Moles'!$C68</f>
        <v>0</v>
      </c>
      <c r="BB56" s="32">
        <f ca="1">SUMPRODUCT(ReactionRateK1!$F78:$V78*OFFSET(ReactionStoich!$E$5:$U$5,BB$2,0))*(TimeStep)*'Composition Moles'!$C68</f>
        <v>0</v>
      </c>
      <c r="BC56" s="32">
        <f ca="1">SUMPRODUCT(ReactionRateK1!$F78:$V78*OFFSET(ReactionStoich!$E$5:$U$5,BC$2,0))*(TimeStep)*'Composition Moles'!$C68</f>
        <v>0</v>
      </c>
      <c r="BD56" s="32">
        <f ca="1">SUMPRODUCT(ReactionRateK1!$F78:$V78*OFFSET(ReactionStoich!$E$5:$U$5,BD$2,0))*(TimeStep)*'Composition Moles'!$C68</f>
        <v>0</v>
      </c>
      <c r="BE56" s="32">
        <f ca="1">SUMPRODUCT(ReactionRateK1!$F78:$V78*OFFSET(ReactionStoich!$E$5:$U$5,BE$2,0))*(TimeStep)*'Composition Moles'!$C68</f>
        <v>0</v>
      </c>
      <c r="BF56" s="32">
        <f ca="1">SUMPRODUCT(ReactionRateK1!$F78:$V78*OFFSET(ReactionStoich!$E$5:$U$5,BF$2,0))*(TimeStep)*'Composition Moles'!$C68</f>
        <v>0</v>
      </c>
      <c r="BG56" s="32">
        <f ca="1">SUMPRODUCT(ReactionRateK1!$F78:$V78*OFFSET(ReactionStoich!$E$5:$U$5,BG$2,0))*(TimeStep)*'Composition Moles'!$C68</f>
        <v>0</v>
      </c>
      <c r="BH56" s="32">
        <f ca="1">SUMPRODUCT(ReactionRateK1!$F78:$V78*OFFSET(ReactionStoich!$E$5:$U$5,BH$2,0))*(TimeStep)*'Composition Moles'!$C68</f>
        <v>0</v>
      </c>
      <c r="BI56" s="32">
        <f ca="1">SUMPRODUCT(ReactionRateK1!$F78:$V78*OFFSET(ReactionStoich!$E$5:$U$5,BI$2,0))*(TimeStep)*'Composition Moles'!$C68</f>
        <v>0</v>
      </c>
      <c r="BJ56" s="32">
        <f ca="1">SUMPRODUCT(ReactionRateK1!$F78:$V78*OFFSET(ReactionStoich!$E$5:$U$5,BJ$2,0))*(TimeStep)*'Composition Moles'!$C68</f>
        <v>0</v>
      </c>
      <c r="BK56" s="32">
        <f ca="1">SUMPRODUCT(ReactionRateK1!$F78:$V78*OFFSET(ReactionStoich!$E$5:$U$5,BK$2,0))*(TimeStep)*'Composition Moles'!$C68</f>
        <v>0</v>
      </c>
      <c r="BL56" s="32">
        <f ca="1">SUMPRODUCT(ReactionRateK1!$F78:$V78*OFFSET(ReactionStoich!$E$5:$U$5,BL$2,0))*(TimeStep)*'Composition Moles'!$C68</f>
        <v>0</v>
      </c>
      <c r="BM56" s="32">
        <f ca="1">SUMPRODUCT(ReactionRateK1!$F78:$V78*OFFSET(ReactionStoich!$E$5:$U$5,BM$2,0))*(TimeStep)*'Composition Moles'!$C68</f>
        <v>0</v>
      </c>
      <c r="BN56" s="32">
        <f ca="1">SUMPRODUCT(ReactionRateK1!$F78:$V78*OFFSET(ReactionStoich!$E$5:$U$5,BN$2,0))*(TimeStep)*'Composition Moles'!$C68</f>
        <v>0</v>
      </c>
      <c r="BO56" s="32">
        <f ca="1">SUMPRODUCT(ReactionRateK1!$F78:$V78*OFFSET(ReactionStoich!$E$5:$U$5,BO$2,0))*(TimeStep)*'Composition Moles'!$C68</f>
        <v>0</v>
      </c>
      <c r="BP56" s="32">
        <f ca="1">SUMPRODUCT(ReactionRateK1!$F78:$V78*OFFSET(ReactionStoich!$E$5:$U$5,BP$2,0))*(TimeStep)*'Composition Moles'!$C68</f>
        <v>0</v>
      </c>
      <c r="BQ56" s="32">
        <f ca="1">SUMPRODUCT(ReactionRateK1!$F78:$V78*OFFSET(ReactionStoich!$E$5:$U$5,BQ$2,0))*(TimeStep)*'Composition Moles'!$C68</f>
        <v>0</v>
      </c>
      <c r="BR56" s="32">
        <f ca="1">SUMPRODUCT(ReactionRateK1!$F78:$V78*OFFSET(ReactionStoich!$E$5:$U$5,BR$2,0))*(TimeStep)*'Composition Moles'!$C68</f>
        <v>0</v>
      </c>
      <c r="BS56" s="32">
        <f ca="1">SUMPRODUCT(ReactionRateK1!$F78:$V78*OFFSET(ReactionStoich!$E$5:$U$5,BS$2,0))*(TimeStep)*'Composition Moles'!$C68</f>
        <v>0</v>
      </c>
      <c r="BT56" s="32">
        <f ca="1">SUMPRODUCT(ReactionRateK1!$F78:$V78*OFFSET(ReactionStoich!$E$5:$U$5,BT$2,0))*(TimeStep)*'Composition Moles'!$C68</f>
        <v>0</v>
      </c>
      <c r="BU56" s="32">
        <f ca="1">SUMPRODUCT(ReactionRateK1!$F78:$V78*OFFSET(ReactionStoich!$E$5:$U$5,BU$2,0))*(TimeStep)*'Composition Moles'!$C68</f>
        <v>0</v>
      </c>
      <c r="BV56" s="32">
        <f ca="1">SUMPRODUCT(ReactionRateK1!$F78:$V78*OFFSET(ReactionStoich!$E$5:$U$5,BV$2,0))*(TimeStep)*'Composition Moles'!$C68</f>
        <v>0</v>
      </c>
      <c r="BW56" s="32">
        <f ca="1">SUMPRODUCT(ReactionRateK1!$F78:$V78*OFFSET(ReactionStoich!$E$5:$U$5,BW$2,0))*(TimeStep)*'Composition Moles'!$C68</f>
        <v>0</v>
      </c>
    </row>
    <row r="57" spans="1:75">
      <c r="A57">
        <f>ReactionRateK1!A79</f>
        <v>2.3499999999999996</v>
      </c>
      <c r="B57" s="20">
        <f t="shared" ca="1" si="5"/>
        <v>-5057.9909333834439</v>
      </c>
      <c r="C57" s="20">
        <f ca="1">'Composition Moles'!BZ69</f>
        <v>144081.8542175199</v>
      </c>
      <c r="D57" s="26">
        <f t="shared" ca="1" si="6"/>
        <v>-3.5104982239799687E-2</v>
      </c>
      <c r="F57" s="32">
        <f ca="1">SUMPRODUCT(ReactionRateK1!$F79:$V79*OFFSET(ReactionStoich!$E$5:$U$5,F$2,0))*(TimeStep)*'Composition Moles'!$C69</f>
        <v>-0.1592448622651674</v>
      </c>
      <c r="G57" s="32">
        <f ca="1">SUMPRODUCT(ReactionRateK1!$F79:$V79*OFFSET(ReactionStoich!$E$5:$U$5,G$2,0))*(TimeStep)*'Composition Moles'!$C69</f>
        <v>0</v>
      </c>
      <c r="H57" s="32">
        <f ca="1">SUMPRODUCT(ReactionRateK1!$F79:$V79*OFFSET(ReactionStoich!$E$5:$U$5,H$2,0))*(TimeStep)*'Composition Moles'!$C69</f>
        <v>0.15579263012878924</v>
      </c>
      <c r="I57" s="32">
        <f ca="1">SUMPRODUCT(ReactionRateK1!$F79:$V79*OFFSET(ReactionStoich!$E$5:$U$5,I$2,0))*(TimeStep)*'Composition Moles'!$C69</f>
        <v>3.4522321363781305E-3</v>
      </c>
      <c r="J57" s="32">
        <f ca="1">SUMPRODUCT(ReactionRateK1!$F79:$V79*OFFSET(ReactionStoich!$E$5:$U$5,J$2,0))*(TimeStep)*'Composition Moles'!$C69</f>
        <v>0</v>
      </c>
      <c r="K57" s="32">
        <f ca="1">SUMPRODUCT(ReactionRateK1!$F79:$V79*OFFSET(ReactionStoich!$E$5:$U$5,K$2,0))*(TimeStep)*'Composition Moles'!$C69</f>
        <v>0</v>
      </c>
      <c r="L57" s="32">
        <f ca="1">SUMPRODUCT(ReactionRateK1!$F79:$V79*OFFSET(ReactionStoich!$E$5:$U$5,L$2,0))*(TimeStep)*'Composition Moles'!$C69</f>
        <v>0</v>
      </c>
      <c r="M57" s="32">
        <f ca="1">SUMPRODUCT(ReactionRateK1!$F79:$V79*OFFSET(ReactionStoich!$E$5:$U$5,M$2,0))*(TimeStep)*'Composition Moles'!$C69</f>
        <v>0</v>
      </c>
      <c r="N57" s="32">
        <f ca="1">SUMPRODUCT(ReactionRateK1!$F79:$V79*OFFSET(ReactionStoich!$E$5:$U$5,N$2,0))*(TimeStep)*'Composition Moles'!$C69</f>
        <v>0</v>
      </c>
      <c r="O57" s="32">
        <f ca="1">SUMPRODUCT(ReactionRateK1!$F79:$V79*OFFSET(ReactionStoich!$E$5:$U$5,O$2,0))*(TimeStep)*'Composition Moles'!$C69</f>
        <v>0</v>
      </c>
      <c r="P57" s="32">
        <f ca="1">SUMPRODUCT(ReactionRateK1!$F79:$V79*OFFSET(ReactionStoich!$E$5:$U$5,P$2,0))*(TimeStep)*'Composition Moles'!$C69</f>
        <v>0</v>
      </c>
      <c r="Q57" s="32">
        <f ca="1">SUMPRODUCT(ReactionRateK1!$F79:$V79*OFFSET(ReactionStoich!$E$5:$U$5,Q$2,0))*(TimeStep)*'Composition Moles'!$C69</f>
        <v>0</v>
      </c>
      <c r="R57" s="32">
        <f ca="1">SUMPRODUCT(ReactionRateK1!$F79:$V79*OFFSET(ReactionStoich!$E$5:$U$5,R$2,0))*(TimeStep)*'Composition Moles'!$C69</f>
        <v>0</v>
      </c>
      <c r="S57" s="32">
        <f ca="1">SUMPRODUCT(ReactionRateK1!$F79:$V79*OFFSET(ReactionStoich!$E$5:$U$5,S$2,0))*(TimeStep)*'Composition Moles'!$C69</f>
        <v>1.9778435684425828</v>
      </c>
      <c r="T57" s="32">
        <f ca="1">SUMPRODUCT(ReactionRateK1!$F79:$V79*OFFSET(ReactionStoich!$E$5:$U$5,T$2,0))*(TimeStep)*'Composition Moles'!$C69</f>
        <v>0</v>
      </c>
      <c r="U57" s="32">
        <f ca="1">SUMPRODUCT(ReactionRateK1!$F79:$V79*OFFSET(ReactionStoich!$E$5:$U$5,U$2,0))*(TimeStep)*'Composition Moles'!$C69</f>
        <v>0</v>
      </c>
      <c r="V57" s="32">
        <f ca="1">SUMPRODUCT(ReactionRateK1!$F79:$V79*OFFSET(ReactionStoich!$E$5:$U$5,V$2,0))*(TimeStep)*'Composition Moles'!$C69</f>
        <v>0</v>
      </c>
      <c r="W57" s="32">
        <f ca="1">SUMPRODUCT(ReactionRateK1!$F79:$V79*OFFSET(ReactionStoich!$E$5:$U$5,W$2,0))*(TimeStep)*'Composition Moles'!$C69</f>
        <v>0</v>
      </c>
      <c r="X57" s="32">
        <f ca="1">SUMPRODUCT(ReactionRateK1!$F79:$V79*OFFSET(ReactionStoich!$E$5:$U$5,X$2,0))*(TimeStep)*'Composition Moles'!$C69</f>
        <v>0</v>
      </c>
      <c r="Y57" s="32">
        <f ca="1">SUMPRODUCT(ReactionRateK1!$F79:$V79*OFFSET(ReactionStoich!$E$5:$U$5,Y$2,0))*(TimeStep)*'Composition Moles'!$C69</f>
        <v>-4.5629107686411752</v>
      </c>
      <c r="Z57" s="32">
        <f ca="1">SUMPRODUCT(ReactionRateK1!$F79:$V79*OFFSET(ReactionStoich!$E$5:$U$5,Z$2,0))*(TimeStep)*'Composition Moles'!$C69</f>
        <v>0</v>
      </c>
      <c r="AA57" s="32">
        <f ca="1">SUMPRODUCT(ReactionRateK1!$F79:$V79*OFFSET(ReactionStoich!$E$5:$U$5,AA$2,0))*(TimeStep)*'Composition Moles'!$C69</f>
        <v>0</v>
      </c>
      <c r="AB57" s="32">
        <f ca="1">SUMPRODUCT(ReactionRateK1!$F79:$V79*OFFSET(ReactionStoich!$E$5:$U$5,AB$2,0))*(TimeStep)*'Composition Moles'!$C69</f>
        <v>0</v>
      </c>
      <c r="AC57" s="32">
        <f ca="1">SUMPRODUCT(ReactionRateK1!$F79:$V79*OFFSET(ReactionStoich!$E$5:$U$5,AC$2,0))*(TimeStep)*'Composition Moles'!$C69</f>
        <v>0</v>
      </c>
      <c r="AD57" s="32">
        <f ca="1">SUMPRODUCT(ReactionRateK1!$F79:$V79*OFFSET(ReactionStoich!$E$5:$U$5,AD$2,0))*(TimeStep)*'Composition Moles'!$C69</f>
        <v>0</v>
      </c>
      <c r="AE57" s="32">
        <f ca="1">SUMPRODUCT(ReactionRateK1!$F79:$V79*OFFSET(ReactionStoich!$E$5:$U$5,AE$2,0))*(TimeStep)*'Composition Moles'!$C69</f>
        <v>0</v>
      </c>
      <c r="AF57" s="32">
        <f ca="1">SUMPRODUCT(ReactionRateK1!$F79:$V79*OFFSET(ReactionStoich!$E$5:$U$5,AF$2,0))*(TimeStep)*'Composition Moles'!$C69</f>
        <v>0</v>
      </c>
      <c r="AG57" s="32">
        <f ca="1">SUMPRODUCT(ReactionRateK1!$F79:$V79*OFFSET(ReactionStoich!$E$5:$U$5,AG$2,0))*(TimeStep)*'Composition Moles'!$C69</f>
        <v>-1.5116176373847481E-2</v>
      </c>
      <c r="AH57" s="32">
        <f ca="1">SUMPRODUCT(ReactionRateK1!$F79:$V79*OFFSET(ReactionStoich!$E$5:$U$5,AH$2,0))*(TimeStep)*'Composition Moles'!$C69</f>
        <v>0.49445928991412275</v>
      </c>
      <c r="AI57" s="32">
        <f ca="1">SUMPRODUCT(ReactionRateK1!$F79:$V79*OFFSET(ReactionStoich!$E$5:$U$5,AI$2,0))*(TimeStep)*'Composition Moles'!$C69</f>
        <v>2.2390567476579619</v>
      </c>
      <c r="AJ57" s="32">
        <f ca="1">SUMPRODUCT(ReactionRateK1!$F79:$V79*OFFSET(ReactionStoich!$E$5:$U$5,AJ$2,0))*(TimeStep)*'Composition Moles'!$C69</f>
        <v>0.79583292742307687</v>
      </c>
      <c r="AK57" s="32">
        <f ca="1">SUMPRODUCT(ReactionRateK1!$F79:$V79*OFFSET(ReactionStoich!$E$5:$U$5,AK$2,0))*(TimeStep)*'Composition Moles'!$C69</f>
        <v>0</v>
      </c>
      <c r="AL57" s="32">
        <f ca="1">SUMPRODUCT(ReactionRateK1!$F79:$V79*OFFSET(ReactionStoich!$E$5:$U$5,AL$2,0))*(TimeStep)*'Composition Moles'!$C69</f>
        <v>0</v>
      </c>
      <c r="AM57" s="32">
        <f ca="1">SUMPRODUCT(ReactionRateK1!$F79:$V79*OFFSET(ReactionStoich!$E$5:$U$5,AM$2,0))*(TimeStep)*'Composition Moles'!$C69</f>
        <v>0</v>
      </c>
      <c r="AN57" s="32">
        <f ca="1">SUMPRODUCT(ReactionRateK1!$F79:$V79*OFFSET(ReactionStoich!$E$5:$U$5,AN$2,0))*(TimeStep)*'Composition Moles'!$C69</f>
        <v>0</v>
      </c>
      <c r="AO57" s="32">
        <f ca="1">SUMPRODUCT(ReactionRateK1!$F79:$V79*OFFSET(ReactionStoich!$E$5:$U$5,AO$2,0))*(TimeStep)*'Composition Moles'!$C69</f>
        <v>-3.4522321363781305E-3</v>
      </c>
      <c r="AP57" s="32">
        <f ca="1">SUMPRODUCT(ReactionRateK1!$F79:$V79*OFFSET(ReactionStoich!$E$5:$U$5,AP$2,0))*(TimeStep)*'Composition Moles'!$C69</f>
        <v>-0.15060823223899933</v>
      </c>
      <c r="AQ57" s="32">
        <f ca="1">SUMPRODUCT(ReactionRateK1!$F79:$V79*OFFSET(ReactionStoich!$E$5:$U$5,AQ$2,0))*(TimeStep)*'Composition Moles'!$C69</f>
        <v>0</v>
      </c>
      <c r="AR57" s="32">
        <f ca="1">SUMPRODUCT(ReactionRateK1!$F79:$V79*OFFSET(ReactionStoich!$E$5:$U$5,AR$2,0))*(TimeStep)*'Composition Moles'!$C69</f>
        <v>0</v>
      </c>
      <c r="AS57" s="32">
        <f ca="1">SUMPRODUCT(ReactionRateK1!$F79:$V79*OFFSET(ReactionStoich!$E$5:$U$5,AS$2,0))*(TimeStep)*'Composition Moles'!$C69</f>
        <v>-0.25836837468244822</v>
      </c>
      <c r="AT57" s="32">
        <f ca="1">SUMPRODUCT(ReactionRateK1!$F79:$V79*OFFSET(ReactionStoich!$E$5:$U$5,AT$2,0))*(TimeStep)*'Composition Moles'!$C69</f>
        <v>-0.25836837468244822</v>
      </c>
      <c r="AU57" s="32">
        <f ca="1">SUMPRODUCT(ReactionRateK1!$F79:$V79*OFFSET(ReactionStoich!$E$5:$U$5,AU$2,0))*(TimeStep)*'Composition Moles'!$C69</f>
        <v>-0.25836837468244822</v>
      </c>
      <c r="AV57" s="32">
        <f ca="1">SUMPRODUCT(ReactionRateK1!$F79:$V79*OFFSET(ReactionStoich!$E$5:$U$5,AV$2,0))*(TimeStep)*'Composition Moles'!$C69</f>
        <v>0</v>
      </c>
      <c r="AW57" s="32">
        <f ca="1">SUMPRODUCT(ReactionRateK1!$F79:$V79*OFFSET(ReactionStoich!$E$5:$U$5,AW$2,0))*(TimeStep)*'Composition Moles'!$C69</f>
        <v>0</v>
      </c>
      <c r="AX57" s="32">
        <f ca="1">SUMPRODUCT(ReactionRateK1!$F79:$V79*OFFSET(ReactionStoich!$E$5:$U$5,AX$2,0))*(TimeStep)*'Composition Moles'!$C69</f>
        <v>0</v>
      </c>
      <c r="AY57" s="32">
        <f ca="1">SUMPRODUCT(ReactionRateK1!$F79:$V79*OFFSET(ReactionStoich!$E$5:$U$5,AY$2,0))*(TimeStep)*'Composition Moles'!$C69</f>
        <v>0</v>
      </c>
      <c r="AZ57" s="32">
        <f ca="1">SUMPRODUCT(ReactionRateK1!$F79:$V79*OFFSET(ReactionStoich!$E$5:$U$5,AZ$2,0))*(TimeStep)*'Composition Moles'!$C69</f>
        <v>0</v>
      </c>
      <c r="BA57" s="32">
        <f ca="1">SUMPRODUCT(ReactionRateK1!$F79:$V79*OFFSET(ReactionStoich!$E$5:$U$5,BA$2,0))*(TimeStep)*'Composition Moles'!$C69</f>
        <v>0</v>
      </c>
      <c r="BB57" s="32">
        <f ca="1">SUMPRODUCT(ReactionRateK1!$F79:$V79*OFFSET(ReactionStoich!$E$5:$U$5,BB$2,0))*(TimeStep)*'Composition Moles'!$C69</f>
        <v>0</v>
      </c>
      <c r="BC57" s="32">
        <f ca="1">SUMPRODUCT(ReactionRateK1!$F79:$V79*OFFSET(ReactionStoich!$E$5:$U$5,BC$2,0))*(TimeStep)*'Composition Moles'!$C69</f>
        <v>0</v>
      </c>
      <c r="BD57" s="32">
        <f ca="1">SUMPRODUCT(ReactionRateK1!$F79:$V79*OFFSET(ReactionStoich!$E$5:$U$5,BD$2,0))*(TimeStep)*'Composition Moles'!$C69</f>
        <v>0</v>
      </c>
      <c r="BE57" s="32">
        <f ca="1">SUMPRODUCT(ReactionRateK1!$F79:$V79*OFFSET(ReactionStoich!$E$5:$U$5,BE$2,0))*(TimeStep)*'Composition Moles'!$C69</f>
        <v>0</v>
      </c>
      <c r="BF57" s="32">
        <f ca="1">SUMPRODUCT(ReactionRateK1!$F79:$V79*OFFSET(ReactionStoich!$E$5:$U$5,BF$2,0))*(TimeStep)*'Composition Moles'!$C69</f>
        <v>0</v>
      </c>
      <c r="BG57" s="32">
        <f ca="1">SUMPRODUCT(ReactionRateK1!$F79:$V79*OFFSET(ReactionStoich!$E$5:$U$5,BG$2,0))*(TimeStep)*'Composition Moles'!$C69</f>
        <v>0</v>
      </c>
      <c r="BH57" s="32">
        <f ca="1">SUMPRODUCT(ReactionRateK1!$F79:$V79*OFFSET(ReactionStoich!$E$5:$U$5,BH$2,0))*(TimeStep)*'Composition Moles'!$C69</f>
        <v>0</v>
      </c>
      <c r="BI57" s="32">
        <f ca="1">SUMPRODUCT(ReactionRateK1!$F79:$V79*OFFSET(ReactionStoich!$E$5:$U$5,BI$2,0))*(TimeStep)*'Composition Moles'!$C69</f>
        <v>0</v>
      </c>
      <c r="BJ57" s="32">
        <f ca="1">SUMPRODUCT(ReactionRateK1!$F79:$V79*OFFSET(ReactionStoich!$E$5:$U$5,BJ$2,0))*(TimeStep)*'Composition Moles'!$C69</f>
        <v>0</v>
      </c>
      <c r="BK57" s="32">
        <f ca="1">SUMPRODUCT(ReactionRateK1!$F79:$V79*OFFSET(ReactionStoich!$E$5:$U$5,BK$2,0))*(TimeStep)*'Composition Moles'!$C69</f>
        <v>0</v>
      </c>
      <c r="BL57" s="32">
        <f ca="1">SUMPRODUCT(ReactionRateK1!$F79:$V79*OFFSET(ReactionStoich!$E$5:$U$5,BL$2,0))*(TimeStep)*'Composition Moles'!$C69</f>
        <v>0</v>
      </c>
      <c r="BM57" s="32">
        <f ca="1">SUMPRODUCT(ReactionRateK1!$F79:$V79*OFFSET(ReactionStoich!$E$5:$U$5,BM$2,0))*(TimeStep)*'Composition Moles'!$C69</f>
        <v>0</v>
      </c>
      <c r="BN57" s="32">
        <f ca="1">SUMPRODUCT(ReactionRateK1!$F79:$V79*OFFSET(ReactionStoich!$E$5:$U$5,BN$2,0))*(TimeStep)*'Composition Moles'!$C69</f>
        <v>0</v>
      </c>
      <c r="BO57" s="32">
        <f ca="1">SUMPRODUCT(ReactionRateK1!$F79:$V79*OFFSET(ReactionStoich!$E$5:$U$5,BO$2,0))*(TimeStep)*'Composition Moles'!$C69</f>
        <v>0</v>
      </c>
      <c r="BP57" s="32">
        <f ca="1">SUMPRODUCT(ReactionRateK1!$F79:$V79*OFFSET(ReactionStoich!$E$5:$U$5,BP$2,0))*(TimeStep)*'Composition Moles'!$C69</f>
        <v>0</v>
      </c>
      <c r="BQ57" s="32">
        <f ca="1">SUMPRODUCT(ReactionRateK1!$F79:$V79*OFFSET(ReactionStoich!$E$5:$U$5,BQ$2,0))*(TimeStep)*'Composition Moles'!$C69</f>
        <v>0</v>
      </c>
      <c r="BR57" s="32">
        <f ca="1">SUMPRODUCT(ReactionRateK1!$F79:$V79*OFFSET(ReactionStoich!$E$5:$U$5,BR$2,0))*(TimeStep)*'Composition Moles'!$C69</f>
        <v>0</v>
      </c>
      <c r="BS57" s="32">
        <f ca="1">SUMPRODUCT(ReactionRateK1!$F79:$V79*OFFSET(ReactionStoich!$E$5:$U$5,BS$2,0))*(TimeStep)*'Composition Moles'!$C69</f>
        <v>0</v>
      </c>
      <c r="BT57" s="32">
        <f ca="1">SUMPRODUCT(ReactionRateK1!$F79:$V79*OFFSET(ReactionStoich!$E$5:$U$5,BT$2,0))*(TimeStep)*'Composition Moles'!$C69</f>
        <v>0</v>
      </c>
      <c r="BU57" s="32">
        <f ca="1">SUMPRODUCT(ReactionRateK1!$F79:$V79*OFFSET(ReactionStoich!$E$5:$U$5,BU$2,0))*(TimeStep)*'Composition Moles'!$C69</f>
        <v>0</v>
      </c>
      <c r="BV57" s="32">
        <f ca="1">SUMPRODUCT(ReactionRateK1!$F79:$V79*OFFSET(ReactionStoich!$E$5:$U$5,BV$2,0))*(TimeStep)*'Composition Moles'!$C69</f>
        <v>0</v>
      </c>
      <c r="BW57" s="32">
        <f ca="1">SUMPRODUCT(ReactionRateK1!$F79:$V79*OFFSET(ReactionStoich!$E$5:$U$5,BW$2,0))*(TimeStep)*'Composition Moles'!$C69</f>
        <v>0</v>
      </c>
    </row>
    <row r="58" spans="1:75">
      <c r="A58">
        <f>ReactionRateK1!A80</f>
        <v>2.3999999999999995</v>
      </c>
      <c r="B58" s="20">
        <f t="shared" ca="1" si="5"/>
        <v>-4761.157916519086</v>
      </c>
      <c r="C58" s="20">
        <f ca="1">'Composition Moles'!BZ70</f>
        <v>144092.83950810201</v>
      </c>
      <c r="D58" s="26">
        <f t="shared" ca="1" si="6"/>
        <v>-3.3042293654372584E-2</v>
      </c>
      <c r="F58" s="32">
        <f ca="1">SUMPRODUCT(ReactionRateK1!$F80:$V80*OFFSET(ReactionStoich!$E$5:$U$5,F$2,0))*(TimeStep)*'Composition Moles'!$C70</f>
        <v>-0.14896283554290829</v>
      </c>
      <c r="G58" s="32">
        <f ca="1">SUMPRODUCT(ReactionRateK1!$F80:$V80*OFFSET(ReactionStoich!$E$5:$U$5,G$2,0))*(TimeStep)*'Composition Moles'!$C70</f>
        <v>0</v>
      </c>
      <c r="H58" s="32">
        <f ca="1">SUMPRODUCT(ReactionRateK1!$F80:$V80*OFFSET(ReactionStoich!$E$5:$U$5,H$2,0))*(TimeStep)*'Composition Moles'!$C70</f>
        <v>0.1458393612817841</v>
      </c>
      <c r="I58" s="32">
        <f ca="1">SUMPRODUCT(ReactionRateK1!$F80:$V80*OFFSET(ReactionStoich!$E$5:$U$5,I$2,0))*(TimeStep)*'Composition Moles'!$C70</f>
        <v>3.1234742611242002E-3</v>
      </c>
      <c r="J58" s="32">
        <f ca="1">SUMPRODUCT(ReactionRateK1!$F80:$V80*OFFSET(ReactionStoich!$E$5:$U$5,J$2,0))*(TimeStep)*'Composition Moles'!$C70</f>
        <v>0</v>
      </c>
      <c r="K58" s="32">
        <f ca="1">SUMPRODUCT(ReactionRateK1!$F80:$V80*OFFSET(ReactionStoich!$E$5:$U$5,K$2,0))*(TimeStep)*'Composition Moles'!$C70</f>
        <v>0</v>
      </c>
      <c r="L58" s="32">
        <f ca="1">SUMPRODUCT(ReactionRateK1!$F80:$V80*OFFSET(ReactionStoich!$E$5:$U$5,L$2,0))*(TimeStep)*'Composition Moles'!$C70</f>
        <v>0</v>
      </c>
      <c r="M58" s="32">
        <f ca="1">SUMPRODUCT(ReactionRateK1!$F80:$V80*OFFSET(ReactionStoich!$E$5:$U$5,M$2,0))*(TimeStep)*'Composition Moles'!$C70</f>
        <v>0</v>
      </c>
      <c r="N58" s="32">
        <f ca="1">SUMPRODUCT(ReactionRateK1!$F80:$V80*OFFSET(ReactionStoich!$E$5:$U$5,N$2,0))*(TimeStep)*'Composition Moles'!$C70</f>
        <v>0</v>
      </c>
      <c r="O58" s="32">
        <f ca="1">SUMPRODUCT(ReactionRateK1!$F80:$V80*OFFSET(ReactionStoich!$E$5:$U$5,O$2,0))*(TimeStep)*'Composition Moles'!$C70</f>
        <v>0</v>
      </c>
      <c r="P58" s="32">
        <f ca="1">SUMPRODUCT(ReactionRateK1!$F80:$V80*OFFSET(ReactionStoich!$E$5:$U$5,P$2,0))*(TimeStep)*'Composition Moles'!$C70</f>
        <v>0</v>
      </c>
      <c r="Q58" s="32">
        <f ca="1">SUMPRODUCT(ReactionRateK1!$F80:$V80*OFFSET(ReactionStoich!$E$5:$U$5,Q$2,0))*(TimeStep)*'Composition Moles'!$C70</f>
        <v>0</v>
      </c>
      <c r="R58" s="32">
        <f ca="1">SUMPRODUCT(ReactionRateK1!$F80:$V80*OFFSET(ReactionStoich!$E$5:$U$5,R$2,0))*(TimeStep)*'Composition Moles'!$C70</f>
        <v>0</v>
      </c>
      <c r="S58" s="32">
        <f ca="1">SUMPRODUCT(ReactionRateK1!$F80:$V80*OFFSET(ReactionStoich!$E$5:$U$5,S$2,0))*(TimeStep)*'Composition Moles'!$C70</f>
        <v>1.9405940156002688</v>
      </c>
      <c r="T58" s="32">
        <f ca="1">SUMPRODUCT(ReactionRateK1!$F80:$V80*OFFSET(ReactionStoich!$E$5:$U$5,T$2,0))*(TimeStep)*'Composition Moles'!$C70</f>
        <v>0</v>
      </c>
      <c r="U58" s="32">
        <f ca="1">SUMPRODUCT(ReactionRateK1!$F80:$V80*OFFSET(ReactionStoich!$E$5:$U$5,U$2,0))*(TimeStep)*'Composition Moles'!$C70</f>
        <v>0</v>
      </c>
      <c r="V58" s="32">
        <f ca="1">SUMPRODUCT(ReactionRateK1!$F80:$V80*OFFSET(ReactionStoich!$E$5:$U$5,V$2,0))*(TimeStep)*'Composition Moles'!$C70</f>
        <v>0</v>
      </c>
      <c r="W58" s="32">
        <f ca="1">SUMPRODUCT(ReactionRateK1!$F80:$V80*OFFSET(ReactionStoich!$E$5:$U$5,W$2,0))*(TimeStep)*'Composition Moles'!$C70</f>
        <v>0</v>
      </c>
      <c r="X58" s="32">
        <f ca="1">SUMPRODUCT(ReactionRateK1!$F80:$V80*OFFSET(ReactionStoich!$E$5:$U$5,X$2,0))*(TimeStep)*'Composition Moles'!$C70</f>
        <v>0</v>
      </c>
      <c r="Y58" s="32">
        <f ca="1">SUMPRODUCT(ReactionRateK1!$F80:$V80*OFFSET(ReactionStoich!$E$5:$U$5,Y$2,0))*(TimeStep)*'Composition Moles'!$C70</f>
        <v>-4.4843946858245252</v>
      </c>
      <c r="Z58" s="32">
        <f ca="1">SUMPRODUCT(ReactionRateK1!$F80:$V80*OFFSET(ReactionStoich!$E$5:$U$5,Z$2,0))*(TimeStep)*'Composition Moles'!$C70</f>
        <v>0</v>
      </c>
      <c r="AA58" s="32">
        <f ca="1">SUMPRODUCT(ReactionRateK1!$F80:$V80*OFFSET(ReactionStoich!$E$5:$U$5,AA$2,0))*(TimeStep)*'Composition Moles'!$C70</f>
        <v>0</v>
      </c>
      <c r="AB58" s="32">
        <f ca="1">SUMPRODUCT(ReactionRateK1!$F80:$V80*OFFSET(ReactionStoich!$E$5:$U$5,AB$2,0))*(TimeStep)*'Composition Moles'!$C70</f>
        <v>0</v>
      </c>
      <c r="AC58" s="32">
        <f ca="1">SUMPRODUCT(ReactionRateK1!$F80:$V80*OFFSET(ReactionStoich!$E$5:$U$5,AC$2,0))*(TimeStep)*'Composition Moles'!$C70</f>
        <v>0</v>
      </c>
      <c r="AD58" s="32">
        <f ca="1">SUMPRODUCT(ReactionRateK1!$F80:$V80*OFFSET(ReactionStoich!$E$5:$U$5,AD$2,0))*(TimeStep)*'Composition Moles'!$C70</f>
        <v>0</v>
      </c>
      <c r="AE58" s="32">
        <f ca="1">SUMPRODUCT(ReactionRateK1!$F80:$V80*OFFSET(ReactionStoich!$E$5:$U$5,AE$2,0))*(TimeStep)*'Composition Moles'!$C70</f>
        <v>0</v>
      </c>
      <c r="AF58" s="32">
        <f ca="1">SUMPRODUCT(ReactionRateK1!$F80:$V80*OFFSET(ReactionStoich!$E$5:$U$5,AF$2,0))*(TimeStep)*'Composition Moles'!$C70</f>
        <v>0</v>
      </c>
      <c r="AG58" s="32">
        <f ca="1">SUMPRODUCT(ReactionRateK1!$F80:$V80*OFFSET(ReactionStoich!$E$5:$U$5,AG$2,0))*(TimeStep)*'Composition Moles'!$C70</f>
        <v>-1.4799999308312949E-2</v>
      </c>
      <c r="AH58" s="32">
        <f ca="1">SUMPRODUCT(ReactionRateK1!$F80:$V80*OFFSET(ReactionStoich!$E$5:$U$5,AH$2,0))*(TimeStep)*'Composition Moles'!$C70</f>
        <v>0.44558624172144545</v>
      </c>
      <c r="AI58" s="32">
        <f ca="1">SUMPRODUCT(ReactionRateK1!$F80:$V80*OFFSET(ReactionStoich!$E$5:$U$5,AI$2,0))*(TimeStep)*'Composition Moles'!$C70</f>
        <v>2.2361105635984275</v>
      </c>
      <c r="AJ58" s="32">
        <f ca="1">SUMPRODUCT(ReactionRateK1!$F80:$V80*OFFSET(ReactionStoich!$E$5:$U$5,AJ$2,0))*(TimeStep)*'Composition Moles'!$C70</f>
        <v>0.78115966418362481</v>
      </c>
      <c r="AK58" s="32">
        <f ca="1">SUMPRODUCT(ReactionRateK1!$F80:$V80*OFFSET(ReactionStoich!$E$5:$U$5,AK$2,0))*(TimeStep)*'Composition Moles'!$C70</f>
        <v>0</v>
      </c>
      <c r="AL58" s="32">
        <f ca="1">SUMPRODUCT(ReactionRateK1!$F80:$V80*OFFSET(ReactionStoich!$E$5:$U$5,AL$2,0))*(TimeStep)*'Composition Moles'!$C70</f>
        <v>0</v>
      </c>
      <c r="AM58" s="32">
        <f ca="1">SUMPRODUCT(ReactionRateK1!$F80:$V80*OFFSET(ReactionStoich!$E$5:$U$5,AM$2,0))*(TimeStep)*'Composition Moles'!$C70</f>
        <v>0</v>
      </c>
      <c r="AN58" s="32">
        <f ca="1">SUMPRODUCT(ReactionRateK1!$F80:$V80*OFFSET(ReactionStoich!$E$5:$U$5,AN$2,0))*(TimeStep)*'Composition Moles'!$C70</f>
        <v>0</v>
      </c>
      <c r="AO58" s="32">
        <f ca="1">SUMPRODUCT(ReactionRateK1!$F80:$V80*OFFSET(ReactionStoich!$E$5:$U$5,AO$2,0))*(TimeStep)*'Composition Moles'!$C70</f>
        <v>-3.1234742611242002E-3</v>
      </c>
      <c r="AP58" s="32">
        <f ca="1">SUMPRODUCT(ReactionRateK1!$F80:$V80*OFFSET(ReactionStoich!$E$5:$U$5,AP$2,0))*(TimeStep)*'Composition Moles'!$C70</f>
        <v>-0.14160814499682911</v>
      </c>
      <c r="AQ58" s="32">
        <f ca="1">SUMPRODUCT(ReactionRateK1!$F80:$V80*OFFSET(ReactionStoich!$E$5:$U$5,AQ$2,0))*(TimeStep)*'Composition Moles'!$C70</f>
        <v>0</v>
      </c>
      <c r="AR58" s="32">
        <f ca="1">SUMPRODUCT(ReactionRateK1!$F80:$V80*OFFSET(ReactionStoich!$E$5:$U$5,AR$2,0))*(TimeStep)*'Composition Moles'!$C70</f>
        <v>0</v>
      </c>
      <c r="AS58" s="32">
        <f ca="1">SUMPRODUCT(ReactionRateK1!$F80:$V80*OFFSET(ReactionStoich!$E$5:$U$5,AS$2,0))*(TimeStep)*'Composition Moles'!$C70</f>
        <v>-0.25317472690432502</v>
      </c>
      <c r="AT58" s="32">
        <f ca="1">SUMPRODUCT(ReactionRateK1!$F80:$V80*OFFSET(ReactionStoich!$E$5:$U$5,AT$2,0))*(TimeStep)*'Composition Moles'!$C70</f>
        <v>-0.25317472690432502</v>
      </c>
      <c r="AU58" s="32">
        <f ca="1">SUMPRODUCT(ReactionRateK1!$F80:$V80*OFFSET(ReactionStoich!$E$5:$U$5,AU$2,0))*(TimeStep)*'Composition Moles'!$C70</f>
        <v>-0.25317472690432502</v>
      </c>
      <c r="AV58" s="32">
        <f ca="1">SUMPRODUCT(ReactionRateK1!$F80:$V80*OFFSET(ReactionStoich!$E$5:$U$5,AV$2,0))*(TimeStep)*'Composition Moles'!$C70</f>
        <v>0</v>
      </c>
      <c r="AW58" s="32">
        <f ca="1">SUMPRODUCT(ReactionRateK1!$F80:$V80*OFFSET(ReactionStoich!$E$5:$U$5,AW$2,0))*(TimeStep)*'Composition Moles'!$C70</f>
        <v>0</v>
      </c>
      <c r="AX58" s="32">
        <f ca="1">SUMPRODUCT(ReactionRateK1!$F80:$V80*OFFSET(ReactionStoich!$E$5:$U$5,AX$2,0))*(TimeStep)*'Composition Moles'!$C70</f>
        <v>0</v>
      </c>
      <c r="AY58" s="32">
        <f ca="1">SUMPRODUCT(ReactionRateK1!$F80:$V80*OFFSET(ReactionStoich!$E$5:$U$5,AY$2,0))*(TimeStep)*'Composition Moles'!$C70</f>
        <v>0</v>
      </c>
      <c r="AZ58" s="32">
        <f ca="1">SUMPRODUCT(ReactionRateK1!$F80:$V80*OFFSET(ReactionStoich!$E$5:$U$5,AZ$2,0))*(TimeStep)*'Composition Moles'!$C70</f>
        <v>0</v>
      </c>
      <c r="BA58" s="32">
        <f ca="1">SUMPRODUCT(ReactionRateK1!$F80:$V80*OFFSET(ReactionStoich!$E$5:$U$5,BA$2,0))*(TimeStep)*'Composition Moles'!$C70</f>
        <v>0</v>
      </c>
      <c r="BB58" s="32">
        <f ca="1">SUMPRODUCT(ReactionRateK1!$F80:$V80*OFFSET(ReactionStoich!$E$5:$U$5,BB$2,0))*(TimeStep)*'Composition Moles'!$C70</f>
        <v>0</v>
      </c>
      <c r="BC58" s="32">
        <f ca="1">SUMPRODUCT(ReactionRateK1!$F80:$V80*OFFSET(ReactionStoich!$E$5:$U$5,BC$2,0))*(TimeStep)*'Composition Moles'!$C70</f>
        <v>0</v>
      </c>
      <c r="BD58" s="32">
        <f ca="1">SUMPRODUCT(ReactionRateK1!$F80:$V80*OFFSET(ReactionStoich!$E$5:$U$5,BD$2,0))*(TimeStep)*'Composition Moles'!$C70</f>
        <v>0</v>
      </c>
      <c r="BE58" s="32">
        <f ca="1">SUMPRODUCT(ReactionRateK1!$F80:$V80*OFFSET(ReactionStoich!$E$5:$U$5,BE$2,0))*(TimeStep)*'Composition Moles'!$C70</f>
        <v>0</v>
      </c>
      <c r="BF58" s="32">
        <f ca="1">SUMPRODUCT(ReactionRateK1!$F80:$V80*OFFSET(ReactionStoich!$E$5:$U$5,BF$2,0))*(TimeStep)*'Composition Moles'!$C70</f>
        <v>0</v>
      </c>
      <c r="BG58" s="32">
        <f ca="1">SUMPRODUCT(ReactionRateK1!$F80:$V80*OFFSET(ReactionStoich!$E$5:$U$5,BG$2,0))*(TimeStep)*'Composition Moles'!$C70</f>
        <v>0</v>
      </c>
      <c r="BH58" s="32">
        <f ca="1">SUMPRODUCT(ReactionRateK1!$F80:$V80*OFFSET(ReactionStoich!$E$5:$U$5,BH$2,0))*(TimeStep)*'Composition Moles'!$C70</f>
        <v>0</v>
      </c>
      <c r="BI58" s="32">
        <f ca="1">SUMPRODUCT(ReactionRateK1!$F80:$V80*OFFSET(ReactionStoich!$E$5:$U$5,BI$2,0))*(TimeStep)*'Composition Moles'!$C70</f>
        <v>0</v>
      </c>
      <c r="BJ58" s="32">
        <f ca="1">SUMPRODUCT(ReactionRateK1!$F80:$V80*OFFSET(ReactionStoich!$E$5:$U$5,BJ$2,0))*(TimeStep)*'Composition Moles'!$C70</f>
        <v>0</v>
      </c>
      <c r="BK58" s="32">
        <f ca="1">SUMPRODUCT(ReactionRateK1!$F80:$V80*OFFSET(ReactionStoich!$E$5:$U$5,BK$2,0))*(TimeStep)*'Composition Moles'!$C70</f>
        <v>0</v>
      </c>
      <c r="BL58" s="32">
        <f ca="1">SUMPRODUCT(ReactionRateK1!$F80:$V80*OFFSET(ReactionStoich!$E$5:$U$5,BL$2,0))*(TimeStep)*'Composition Moles'!$C70</f>
        <v>0</v>
      </c>
      <c r="BM58" s="32">
        <f ca="1">SUMPRODUCT(ReactionRateK1!$F80:$V80*OFFSET(ReactionStoich!$E$5:$U$5,BM$2,0))*(TimeStep)*'Composition Moles'!$C70</f>
        <v>0</v>
      </c>
      <c r="BN58" s="32">
        <f ca="1">SUMPRODUCT(ReactionRateK1!$F80:$V80*OFFSET(ReactionStoich!$E$5:$U$5,BN$2,0))*(TimeStep)*'Composition Moles'!$C70</f>
        <v>0</v>
      </c>
      <c r="BO58" s="32">
        <f ca="1">SUMPRODUCT(ReactionRateK1!$F80:$V80*OFFSET(ReactionStoich!$E$5:$U$5,BO$2,0))*(TimeStep)*'Composition Moles'!$C70</f>
        <v>0</v>
      </c>
      <c r="BP58" s="32">
        <f ca="1">SUMPRODUCT(ReactionRateK1!$F80:$V80*OFFSET(ReactionStoich!$E$5:$U$5,BP$2,0))*(TimeStep)*'Composition Moles'!$C70</f>
        <v>0</v>
      </c>
      <c r="BQ58" s="32">
        <f ca="1">SUMPRODUCT(ReactionRateK1!$F80:$V80*OFFSET(ReactionStoich!$E$5:$U$5,BQ$2,0))*(TimeStep)*'Composition Moles'!$C70</f>
        <v>0</v>
      </c>
      <c r="BR58" s="32">
        <f ca="1">SUMPRODUCT(ReactionRateK1!$F80:$V80*OFFSET(ReactionStoich!$E$5:$U$5,BR$2,0))*(TimeStep)*'Composition Moles'!$C70</f>
        <v>0</v>
      </c>
      <c r="BS58" s="32">
        <f ca="1">SUMPRODUCT(ReactionRateK1!$F80:$V80*OFFSET(ReactionStoich!$E$5:$U$5,BS$2,0))*(TimeStep)*'Composition Moles'!$C70</f>
        <v>0</v>
      </c>
      <c r="BT58" s="32">
        <f ca="1">SUMPRODUCT(ReactionRateK1!$F80:$V80*OFFSET(ReactionStoich!$E$5:$U$5,BT$2,0))*(TimeStep)*'Composition Moles'!$C70</f>
        <v>0</v>
      </c>
      <c r="BU58" s="32">
        <f ca="1">SUMPRODUCT(ReactionRateK1!$F80:$V80*OFFSET(ReactionStoich!$E$5:$U$5,BU$2,0))*(TimeStep)*'Composition Moles'!$C70</f>
        <v>0</v>
      </c>
      <c r="BV58" s="32">
        <f ca="1">SUMPRODUCT(ReactionRateK1!$F80:$V80*OFFSET(ReactionStoich!$E$5:$U$5,BV$2,0))*(TimeStep)*'Composition Moles'!$C70</f>
        <v>0</v>
      </c>
      <c r="BW58" s="32">
        <f ca="1">SUMPRODUCT(ReactionRateK1!$F80:$V80*OFFSET(ReactionStoich!$E$5:$U$5,BW$2,0))*(TimeStep)*'Composition Moles'!$C70</f>
        <v>0</v>
      </c>
    </row>
    <row r="59" spans="1:75">
      <c r="A59">
        <f>ReactionRateK1!A81</f>
        <v>2.4499999999999993</v>
      </c>
      <c r="B59" s="20">
        <f t="shared" ca="1" si="5"/>
        <v>-4482.7084227442501</v>
      </c>
      <c r="C59" s="20">
        <f ca="1">'Composition Moles'!BZ71</f>
        <v>144103.48759125761</v>
      </c>
      <c r="D59" s="26">
        <f t="shared" ca="1" si="6"/>
        <v>-3.1107563721561201E-2</v>
      </c>
      <c r="F59" s="32">
        <f ca="1">SUMPRODUCT(ReactionRateK1!$F81:$V81*OFFSET(ReactionStoich!$E$5:$U$5,F$2,0))*(TimeStep)*'Composition Moles'!$C71</f>
        <v>-0.13933516165403853</v>
      </c>
      <c r="G59" s="32">
        <f ca="1">SUMPRODUCT(ReactionRateK1!$F81:$V81*OFFSET(ReactionStoich!$E$5:$U$5,G$2,0))*(TimeStep)*'Composition Moles'!$C71</f>
        <v>0</v>
      </c>
      <c r="H59" s="32">
        <f ca="1">SUMPRODUCT(ReactionRateK1!$F81:$V81*OFFSET(ReactionStoich!$E$5:$U$5,H$2,0))*(TimeStep)*'Composition Moles'!$C71</f>
        <v>0.13650843207600846</v>
      </c>
      <c r="I59" s="32">
        <f ca="1">SUMPRODUCT(ReactionRateK1!$F81:$V81*OFFSET(ReactionStoich!$E$5:$U$5,I$2,0))*(TimeStep)*'Composition Moles'!$C71</f>
        <v>2.8267295780300813E-3</v>
      </c>
      <c r="J59" s="32">
        <f ca="1">SUMPRODUCT(ReactionRateK1!$F81:$V81*OFFSET(ReactionStoich!$E$5:$U$5,J$2,0))*(TimeStep)*'Composition Moles'!$C71</f>
        <v>0</v>
      </c>
      <c r="K59" s="32">
        <f ca="1">SUMPRODUCT(ReactionRateK1!$F81:$V81*OFFSET(ReactionStoich!$E$5:$U$5,K$2,0))*(TimeStep)*'Composition Moles'!$C71</f>
        <v>0</v>
      </c>
      <c r="L59" s="32">
        <f ca="1">SUMPRODUCT(ReactionRateK1!$F81:$V81*OFFSET(ReactionStoich!$E$5:$U$5,L$2,0))*(TimeStep)*'Composition Moles'!$C71</f>
        <v>0</v>
      </c>
      <c r="M59" s="32">
        <f ca="1">SUMPRODUCT(ReactionRateK1!$F81:$V81*OFFSET(ReactionStoich!$E$5:$U$5,M$2,0))*(TimeStep)*'Composition Moles'!$C71</f>
        <v>0</v>
      </c>
      <c r="N59" s="32">
        <f ca="1">SUMPRODUCT(ReactionRateK1!$F81:$V81*OFFSET(ReactionStoich!$E$5:$U$5,N$2,0))*(TimeStep)*'Composition Moles'!$C71</f>
        <v>0</v>
      </c>
      <c r="O59" s="32">
        <f ca="1">SUMPRODUCT(ReactionRateK1!$F81:$V81*OFFSET(ReactionStoich!$E$5:$U$5,O$2,0))*(TimeStep)*'Composition Moles'!$C71</f>
        <v>0</v>
      </c>
      <c r="P59" s="32">
        <f ca="1">SUMPRODUCT(ReactionRateK1!$F81:$V81*OFFSET(ReactionStoich!$E$5:$U$5,P$2,0))*(TimeStep)*'Composition Moles'!$C71</f>
        <v>0</v>
      </c>
      <c r="Q59" s="32">
        <f ca="1">SUMPRODUCT(ReactionRateK1!$F81:$V81*OFFSET(ReactionStoich!$E$5:$U$5,Q$2,0))*(TimeStep)*'Composition Moles'!$C71</f>
        <v>0</v>
      </c>
      <c r="R59" s="32">
        <f ca="1">SUMPRODUCT(ReactionRateK1!$F81:$V81*OFFSET(ReactionStoich!$E$5:$U$5,R$2,0))*(TimeStep)*'Composition Moles'!$C71</f>
        <v>0</v>
      </c>
      <c r="S59" s="32">
        <f ca="1">SUMPRODUCT(ReactionRateK1!$F81:$V81*OFFSET(ReactionStoich!$E$5:$U$5,S$2,0))*(TimeStep)*'Composition Moles'!$C71</f>
        <v>1.9039830356505667</v>
      </c>
      <c r="T59" s="32">
        <f ca="1">SUMPRODUCT(ReactionRateK1!$F81:$V81*OFFSET(ReactionStoich!$E$5:$U$5,T$2,0))*(TimeStep)*'Composition Moles'!$C71</f>
        <v>0</v>
      </c>
      <c r="U59" s="32">
        <f ca="1">SUMPRODUCT(ReactionRateK1!$F81:$V81*OFFSET(ReactionStoich!$E$5:$U$5,U$2,0))*(TimeStep)*'Composition Moles'!$C71</f>
        <v>0</v>
      </c>
      <c r="V59" s="32">
        <f ca="1">SUMPRODUCT(ReactionRateK1!$F81:$V81*OFFSET(ReactionStoich!$E$5:$U$5,V$2,0))*(TimeStep)*'Composition Moles'!$C71</f>
        <v>0</v>
      </c>
      <c r="W59" s="32">
        <f ca="1">SUMPRODUCT(ReactionRateK1!$F81:$V81*OFFSET(ReactionStoich!$E$5:$U$5,W$2,0))*(TimeStep)*'Composition Moles'!$C71</f>
        <v>0</v>
      </c>
      <c r="X59" s="32">
        <f ca="1">SUMPRODUCT(ReactionRateK1!$F81:$V81*OFFSET(ReactionStoich!$E$5:$U$5,X$2,0))*(TimeStep)*'Composition Moles'!$C71</f>
        <v>0</v>
      </c>
      <c r="Y59" s="32">
        <f ca="1">SUMPRODUCT(ReactionRateK1!$F81:$V81*OFFSET(ReactionStoich!$E$5:$U$5,Y$2,0))*(TimeStep)*'Composition Moles'!$C71</f>
        <v>-4.4067633074187293</v>
      </c>
      <c r="Z59" s="32">
        <f ca="1">SUMPRODUCT(ReactionRateK1!$F81:$V81*OFFSET(ReactionStoich!$E$5:$U$5,Z$2,0))*(TimeStep)*'Composition Moles'!$C71</f>
        <v>0</v>
      </c>
      <c r="AA59" s="32">
        <f ca="1">SUMPRODUCT(ReactionRateK1!$F81:$V81*OFFSET(ReactionStoich!$E$5:$U$5,AA$2,0))*(TimeStep)*'Composition Moles'!$C71</f>
        <v>0</v>
      </c>
      <c r="AB59" s="32">
        <f ca="1">SUMPRODUCT(ReactionRateK1!$F81:$V81*OFFSET(ReactionStoich!$E$5:$U$5,AB$2,0))*(TimeStep)*'Composition Moles'!$C71</f>
        <v>0</v>
      </c>
      <c r="AC59" s="32">
        <f ca="1">SUMPRODUCT(ReactionRateK1!$F81:$V81*OFFSET(ReactionStoich!$E$5:$U$5,AC$2,0))*(TimeStep)*'Composition Moles'!$C71</f>
        <v>0</v>
      </c>
      <c r="AD59" s="32">
        <f ca="1">SUMPRODUCT(ReactionRateK1!$F81:$V81*OFFSET(ReactionStoich!$E$5:$U$5,AD$2,0))*(TimeStep)*'Composition Moles'!$C71</f>
        <v>0</v>
      </c>
      <c r="AE59" s="32">
        <f ca="1">SUMPRODUCT(ReactionRateK1!$F81:$V81*OFFSET(ReactionStoich!$E$5:$U$5,AE$2,0))*(TimeStep)*'Composition Moles'!$C71</f>
        <v>0</v>
      </c>
      <c r="AF59" s="32">
        <f ca="1">SUMPRODUCT(ReactionRateK1!$F81:$V81*OFFSET(ReactionStoich!$E$5:$U$5,AF$2,0))*(TimeStep)*'Composition Moles'!$C71</f>
        <v>0</v>
      </c>
      <c r="AG59" s="32">
        <f ca="1">SUMPRODUCT(ReactionRateK1!$F81:$V81*OFFSET(ReactionStoich!$E$5:$U$5,AG$2,0))*(TimeStep)*'Composition Moles'!$C71</f>
        <v>-1.4458269909466153E-2</v>
      </c>
      <c r="AH59" s="32">
        <f ca="1">SUMPRODUCT(ReactionRateK1!$F81:$V81*OFFSET(ReactionStoich!$E$5:$U$5,AH$2,0))*(TimeStep)*'Composition Moles'!$C71</f>
        <v>0.3986214769730444</v>
      </c>
      <c r="AI59" s="32">
        <f ca="1">SUMPRODUCT(ReactionRateK1!$F81:$V81*OFFSET(ReactionStoich!$E$5:$U$5,AI$2,0))*(TimeStep)*'Composition Moles'!$C71</f>
        <v>2.2322494141317115</v>
      </c>
      <c r="AJ59" s="32">
        <f ca="1">SUMPRODUCT(ReactionRateK1!$F81:$V81*OFFSET(ReactionStoich!$E$5:$U$5,AJ$2,0))*(TimeStep)*'Composition Moles'!$C71</f>
        <v>0.76666193957657536</v>
      </c>
      <c r="AK59" s="32">
        <f ca="1">SUMPRODUCT(ReactionRateK1!$F81:$V81*OFFSET(ReactionStoich!$E$5:$U$5,AK$2,0))*(TimeStep)*'Composition Moles'!$C71</f>
        <v>0</v>
      </c>
      <c r="AL59" s="32">
        <f ca="1">SUMPRODUCT(ReactionRateK1!$F81:$V81*OFFSET(ReactionStoich!$E$5:$U$5,AL$2,0))*(TimeStep)*'Composition Moles'!$C71</f>
        <v>0</v>
      </c>
      <c r="AM59" s="32">
        <f ca="1">SUMPRODUCT(ReactionRateK1!$F81:$V81*OFFSET(ReactionStoich!$E$5:$U$5,AM$2,0))*(TimeStep)*'Composition Moles'!$C71</f>
        <v>0</v>
      </c>
      <c r="AN59" s="32">
        <f ca="1">SUMPRODUCT(ReactionRateK1!$F81:$V81*OFFSET(ReactionStoich!$E$5:$U$5,AN$2,0))*(TimeStep)*'Composition Moles'!$C71</f>
        <v>0</v>
      </c>
      <c r="AO59" s="32">
        <f ca="1">SUMPRODUCT(ReactionRateK1!$F81:$V81*OFFSET(ReactionStoich!$E$5:$U$5,AO$2,0))*(TimeStep)*'Composition Moles'!$C71</f>
        <v>-2.8267295780300813E-3</v>
      </c>
      <c r="AP59" s="32">
        <f ca="1">SUMPRODUCT(ReactionRateK1!$F81:$V81*OFFSET(ReactionStoich!$E$5:$U$5,AP$2,0))*(TimeStep)*'Composition Moles'!$C71</f>
        <v>-0.13309267245112275</v>
      </c>
      <c r="AQ59" s="32">
        <f ca="1">SUMPRODUCT(ReactionRateK1!$F81:$V81*OFFSET(ReactionStoich!$E$5:$U$5,AQ$2,0))*(TimeStep)*'Composition Moles'!$C71</f>
        <v>0</v>
      </c>
      <c r="AR59" s="32">
        <f ca="1">SUMPRODUCT(ReactionRateK1!$F81:$V81*OFFSET(ReactionStoich!$E$5:$U$5,AR$2,0))*(TimeStep)*'Composition Moles'!$C71</f>
        <v>0</v>
      </c>
      <c r="AS59" s="32">
        <f ca="1">SUMPRODUCT(ReactionRateK1!$F81:$V81*OFFSET(ReactionStoich!$E$5:$U$5,AS$2,0))*(TimeStep)*'Composition Moles'!$C71</f>
        <v>-0.24812496232484998</v>
      </c>
      <c r="AT59" s="32">
        <f ca="1">SUMPRODUCT(ReactionRateK1!$F81:$V81*OFFSET(ReactionStoich!$E$5:$U$5,AT$2,0))*(TimeStep)*'Composition Moles'!$C71</f>
        <v>-0.24812496232484998</v>
      </c>
      <c r="AU59" s="32">
        <f ca="1">SUMPRODUCT(ReactionRateK1!$F81:$V81*OFFSET(ReactionStoich!$E$5:$U$5,AU$2,0))*(TimeStep)*'Composition Moles'!$C71</f>
        <v>-0.24812496232484998</v>
      </c>
      <c r="AV59" s="32">
        <f ca="1">SUMPRODUCT(ReactionRateK1!$F81:$V81*OFFSET(ReactionStoich!$E$5:$U$5,AV$2,0))*(TimeStep)*'Composition Moles'!$C71</f>
        <v>0</v>
      </c>
      <c r="AW59" s="32">
        <f ca="1">SUMPRODUCT(ReactionRateK1!$F81:$V81*OFFSET(ReactionStoich!$E$5:$U$5,AW$2,0))*(TimeStep)*'Composition Moles'!$C71</f>
        <v>0</v>
      </c>
      <c r="AX59" s="32">
        <f ca="1">SUMPRODUCT(ReactionRateK1!$F81:$V81*OFFSET(ReactionStoich!$E$5:$U$5,AX$2,0))*(TimeStep)*'Composition Moles'!$C71</f>
        <v>0</v>
      </c>
      <c r="AY59" s="32">
        <f ca="1">SUMPRODUCT(ReactionRateK1!$F81:$V81*OFFSET(ReactionStoich!$E$5:$U$5,AY$2,0))*(TimeStep)*'Composition Moles'!$C71</f>
        <v>0</v>
      </c>
      <c r="AZ59" s="32">
        <f ca="1">SUMPRODUCT(ReactionRateK1!$F81:$V81*OFFSET(ReactionStoich!$E$5:$U$5,AZ$2,0))*(TimeStep)*'Composition Moles'!$C71</f>
        <v>0</v>
      </c>
      <c r="BA59" s="32">
        <f ca="1">SUMPRODUCT(ReactionRateK1!$F81:$V81*OFFSET(ReactionStoich!$E$5:$U$5,BA$2,0))*(TimeStep)*'Composition Moles'!$C71</f>
        <v>0</v>
      </c>
      <c r="BB59" s="32">
        <f ca="1">SUMPRODUCT(ReactionRateK1!$F81:$V81*OFFSET(ReactionStoich!$E$5:$U$5,BB$2,0))*(TimeStep)*'Composition Moles'!$C71</f>
        <v>0</v>
      </c>
      <c r="BC59" s="32">
        <f ca="1">SUMPRODUCT(ReactionRateK1!$F81:$V81*OFFSET(ReactionStoich!$E$5:$U$5,BC$2,0))*(TimeStep)*'Composition Moles'!$C71</f>
        <v>0</v>
      </c>
      <c r="BD59" s="32">
        <f ca="1">SUMPRODUCT(ReactionRateK1!$F81:$V81*OFFSET(ReactionStoich!$E$5:$U$5,BD$2,0))*(TimeStep)*'Composition Moles'!$C71</f>
        <v>0</v>
      </c>
      <c r="BE59" s="32">
        <f ca="1">SUMPRODUCT(ReactionRateK1!$F81:$V81*OFFSET(ReactionStoich!$E$5:$U$5,BE$2,0))*(TimeStep)*'Composition Moles'!$C71</f>
        <v>0</v>
      </c>
      <c r="BF59" s="32">
        <f ca="1">SUMPRODUCT(ReactionRateK1!$F81:$V81*OFFSET(ReactionStoich!$E$5:$U$5,BF$2,0))*(TimeStep)*'Composition Moles'!$C71</f>
        <v>0</v>
      </c>
      <c r="BG59" s="32">
        <f ca="1">SUMPRODUCT(ReactionRateK1!$F81:$V81*OFFSET(ReactionStoich!$E$5:$U$5,BG$2,0))*(TimeStep)*'Composition Moles'!$C71</f>
        <v>0</v>
      </c>
      <c r="BH59" s="32">
        <f ca="1">SUMPRODUCT(ReactionRateK1!$F81:$V81*OFFSET(ReactionStoich!$E$5:$U$5,BH$2,0))*(TimeStep)*'Composition Moles'!$C71</f>
        <v>0</v>
      </c>
      <c r="BI59" s="32">
        <f ca="1">SUMPRODUCT(ReactionRateK1!$F81:$V81*OFFSET(ReactionStoich!$E$5:$U$5,BI$2,0))*(TimeStep)*'Composition Moles'!$C71</f>
        <v>0</v>
      </c>
      <c r="BJ59" s="32">
        <f ca="1">SUMPRODUCT(ReactionRateK1!$F81:$V81*OFFSET(ReactionStoich!$E$5:$U$5,BJ$2,0))*(TimeStep)*'Composition Moles'!$C71</f>
        <v>0</v>
      </c>
      <c r="BK59" s="32">
        <f ca="1">SUMPRODUCT(ReactionRateK1!$F81:$V81*OFFSET(ReactionStoich!$E$5:$U$5,BK$2,0))*(TimeStep)*'Composition Moles'!$C71</f>
        <v>0</v>
      </c>
      <c r="BL59" s="32">
        <f ca="1">SUMPRODUCT(ReactionRateK1!$F81:$V81*OFFSET(ReactionStoich!$E$5:$U$5,BL$2,0))*(TimeStep)*'Composition Moles'!$C71</f>
        <v>0</v>
      </c>
      <c r="BM59" s="32">
        <f ca="1">SUMPRODUCT(ReactionRateK1!$F81:$V81*OFFSET(ReactionStoich!$E$5:$U$5,BM$2,0))*(TimeStep)*'Composition Moles'!$C71</f>
        <v>0</v>
      </c>
      <c r="BN59" s="32">
        <f ca="1">SUMPRODUCT(ReactionRateK1!$F81:$V81*OFFSET(ReactionStoich!$E$5:$U$5,BN$2,0))*(TimeStep)*'Composition Moles'!$C71</f>
        <v>0</v>
      </c>
      <c r="BO59" s="32">
        <f ca="1">SUMPRODUCT(ReactionRateK1!$F81:$V81*OFFSET(ReactionStoich!$E$5:$U$5,BO$2,0))*(TimeStep)*'Composition Moles'!$C71</f>
        <v>0</v>
      </c>
      <c r="BP59" s="32">
        <f ca="1">SUMPRODUCT(ReactionRateK1!$F81:$V81*OFFSET(ReactionStoich!$E$5:$U$5,BP$2,0))*(TimeStep)*'Composition Moles'!$C71</f>
        <v>0</v>
      </c>
      <c r="BQ59" s="32">
        <f ca="1">SUMPRODUCT(ReactionRateK1!$F81:$V81*OFFSET(ReactionStoich!$E$5:$U$5,BQ$2,0))*(TimeStep)*'Composition Moles'!$C71</f>
        <v>0</v>
      </c>
      <c r="BR59" s="32">
        <f ca="1">SUMPRODUCT(ReactionRateK1!$F81:$V81*OFFSET(ReactionStoich!$E$5:$U$5,BR$2,0))*(TimeStep)*'Composition Moles'!$C71</f>
        <v>0</v>
      </c>
      <c r="BS59" s="32">
        <f ca="1">SUMPRODUCT(ReactionRateK1!$F81:$V81*OFFSET(ReactionStoich!$E$5:$U$5,BS$2,0))*(TimeStep)*'Composition Moles'!$C71</f>
        <v>0</v>
      </c>
      <c r="BT59" s="32">
        <f ca="1">SUMPRODUCT(ReactionRateK1!$F81:$V81*OFFSET(ReactionStoich!$E$5:$U$5,BT$2,0))*(TimeStep)*'Composition Moles'!$C71</f>
        <v>0</v>
      </c>
      <c r="BU59" s="32">
        <f ca="1">SUMPRODUCT(ReactionRateK1!$F81:$V81*OFFSET(ReactionStoich!$E$5:$U$5,BU$2,0))*(TimeStep)*'Composition Moles'!$C71</f>
        <v>0</v>
      </c>
      <c r="BV59" s="32">
        <f ca="1">SUMPRODUCT(ReactionRateK1!$F81:$V81*OFFSET(ReactionStoich!$E$5:$U$5,BV$2,0))*(TimeStep)*'Composition Moles'!$C71</f>
        <v>0</v>
      </c>
      <c r="BW59" s="32">
        <f ca="1">SUMPRODUCT(ReactionRateK1!$F81:$V81*OFFSET(ReactionStoich!$E$5:$U$5,BW$2,0))*(TimeStep)*'Composition Moles'!$C71</f>
        <v>0</v>
      </c>
    </row>
    <row r="60" spans="1:75">
      <c r="A60">
        <f>ReactionRateK1!A82</f>
        <v>2.4999999999999991</v>
      </c>
      <c r="B60" s="20">
        <f t="shared" ca="1" si="5"/>
        <v>-4221.6683876417828</v>
      </c>
      <c r="C60" s="20">
        <f ca="1">'Composition Moles'!BZ72</f>
        <v>144113.79249324062</v>
      </c>
      <c r="D60" s="26">
        <f t="shared" ca="1" si="6"/>
        <v>-2.9293992716483346E-2</v>
      </c>
      <c r="F60" s="32">
        <f ca="1">SUMPRODUCT(ReactionRateK1!$F82:$V82*OFFSET(ReactionStoich!$E$5:$U$5,F$2,0))*(TimeStep)*'Composition Moles'!$C72</f>
        <v>-0.13032154270681401</v>
      </c>
      <c r="G60" s="32">
        <f ca="1">SUMPRODUCT(ReactionRateK1!$F82:$V82*OFFSET(ReactionStoich!$E$5:$U$5,G$2,0))*(TimeStep)*'Composition Moles'!$C72</f>
        <v>0</v>
      </c>
      <c r="H60" s="32">
        <f ca="1">SUMPRODUCT(ReactionRateK1!$F82:$V82*OFFSET(ReactionStoich!$E$5:$U$5,H$2,0))*(TimeStep)*'Composition Moles'!$C72</f>
        <v>0.127762767550511</v>
      </c>
      <c r="I60" s="32">
        <f ca="1">SUMPRODUCT(ReactionRateK1!$F82:$V82*OFFSET(ReactionStoich!$E$5:$U$5,I$2,0))*(TimeStep)*'Composition Moles'!$C72</f>
        <v>2.5587751563030088E-3</v>
      </c>
      <c r="J60" s="32">
        <f ca="1">SUMPRODUCT(ReactionRateK1!$F82:$V82*OFFSET(ReactionStoich!$E$5:$U$5,J$2,0))*(TimeStep)*'Composition Moles'!$C72</f>
        <v>0</v>
      </c>
      <c r="K60" s="32">
        <f ca="1">SUMPRODUCT(ReactionRateK1!$F82:$V82*OFFSET(ReactionStoich!$E$5:$U$5,K$2,0))*(TimeStep)*'Composition Moles'!$C72</f>
        <v>0</v>
      </c>
      <c r="L60" s="32">
        <f ca="1">SUMPRODUCT(ReactionRateK1!$F82:$V82*OFFSET(ReactionStoich!$E$5:$U$5,L$2,0))*(TimeStep)*'Composition Moles'!$C72</f>
        <v>0</v>
      </c>
      <c r="M60" s="32">
        <f ca="1">SUMPRODUCT(ReactionRateK1!$F82:$V82*OFFSET(ReactionStoich!$E$5:$U$5,M$2,0))*(TimeStep)*'Composition Moles'!$C72</f>
        <v>0</v>
      </c>
      <c r="N60" s="32">
        <f ca="1">SUMPRODUCT(ReactionRateK1!$F82:$V82*OFFSET(ReactionStoich!$E$5:$U$5,N$2,0))*(TimeStep)*'Composition Moles'!$C72</f>
        <v>0</v>
      </c>
      <c r="O60" s="32">
        <f ca="1">SUMPRODUCT(ReactionRateK1!$F82:$V82*OFFSET(ReactionStoich!$E$5:$U$5,O$2,0))*(TimeStep)*'Composition Moles'!$C72</f>
        <v>0</v>
      </c>
      <c r="P60" s="32">
        <f ca="1">SUMPRODUCT(ReactionRateK1!$F82:$V82*OFFSET(ReactionStoich!$E$5:$U$5,P$2,0))*(TimeStep)*'Composition Moles'!$C72</f>
        <v>0</v>
      </c>
      <c r="Q60" s="32">
        <f ca="1">SUMPRODUCT(ReactionRateK1!$F82:$V82*OFFSET(ReactionStoich!$E$5:$U$5,Q$2,0))*(TimeStep)*'Composition Moles'!$C72</f>
        <v>0</v>
      </c>
      <c r="R60" s="32">
        <f ca="1">SUMPRODUCT(ReactionRateK1!$F82:$V82*OFFSET(ReactionStoich!$E$5:$U$5,R$2,0))*(TimeStep)*'Composition Moles'!$C72</f>
        <v>0</v>
      </c>
      <c r="S60" s="32">
        <f ca="1">SUMPRODUCT(ReactionRateK1!$F82:$V82*OFFSET(ReactionStoich!$E$5:$U$5,S$2,0))*(TimeStep)*'Composition Moles'!$C72</f>
        <v>1.8679692918162691</v>
      </c>
      <c r="T60" s="32">
        <f ca="1">SUMPRODUCT(ReactionRateK1!$F82:$V82*OFFSET(ReactionStoich!$E$5:$U$5,T$2,0))*(TimeStep)*'Composition Moles'!$C72</f>
        <v>0</v>
      </c>
      <c r="U60" s="32">
        <f ca="1">SUMPRODUCT(ReactionRateK1!$F82:$V82*OFFSET(ReactionStoich!$E$5:$U$5,U$2,0))*(TimeStep)*'Composition Moles'!$C72</f>
        <v>0</v>
      </c>
      <c r="V60" s="32">
        <f ca="1">SUMPRODUCT(ReactionRateK1!$F82:$V82*OFFSET(ReactionStoich!$E$5:$U$5,V$2,0))*(TimeStep)*'Composition Moles'!$C72</f>
        <v>0</v>
      </c>
      <c r="W60" s="32">
        <f ca="1">SUMPRODUCT(ReactionRateK1!$F82:$V82*OFFSET(ReactionStoich!$E$5:$U$5,W$2,0))*(TimeStep)*'Composition Moles'!$C72</f>
        <v>0</v>
      </c>
      <c r="X60" s="32">
        <f ca="1">SUMPRODUCT(ReactionRateK1!$F82:$V82*OFFSET(ReactionStoich!$E$5:$U$5,X$2,0))*(TimeStep)*'Composition Moles'!$C72</f>
        <v>0</v>
      </c>
      <c r="Y60" s="32">
        <f ca="1">SUMPRODUCT(ReactionRateK1!$F82:$V82*OFFSET(ReactionStoich!$E$5:$U$5,Y$2,0))*(TimeStep)*'Composition Moles'!$C72</f>
        <v>-4.3299809747783167</v>
      </c>
      <c r="Z60" s="32">
        <f ca="1">SUMPRODUCT(ReactionRateK1!$F82:$V82*OFFSET(ReactionStoich!$E$5:$U$5,Z$2,0))*(TimeStep)*'Composition Moles'!$C72</f>
        <v>0</v>
      </c>
      <c r="AA60" s="32">
        <f ca="1">SUMPRODUCT(ReactionRateK1!$F82:$V82*OFFSET(ReactionStoich!$E$5:$U$5,AA$2,0))*(TimeStep)*'Composition Moles'!$C72</f>
        <v>0</v>
      </c>
      <c r="AB60" s="32">
        <f ca="1">SUMPRODUCT(ReactionRateK1!$F82:$V82*OFFSET(ReactionStoich!$E$5:$U$5,AB$2,0))*(TimeStep)*'Composition Moles'!$C72</f>
        <v>0</v>
      </c>
      <c r="AC60" s="32">
        <f ca="1">SUMPRODUCT(ReactionRateK1!$F82:$V82*OFFSET(ReactionStoich!$E$5:$U$5,AC$2,0))*(TimeStep)*'Composition Moles'!$C72</f>
        <v>0</v>
      </c>
      <c r="AD60" s="32">
        <f ca="1">SUMPRODUCT(ReactionRateK1!$F82:$V82*OFFSET(ReactionStoich!$E$5:$U$5,AD$2,0))*(TimeStep)*'Composition Moles'!$C72</f>
        <v>0</v>
      </c>
      <c r="AE60" s="32">
        <f ca="1">SUMPRODUCT(ReactionRateK1!$F82:$V82*OFFSET(ReactionStoich!$E$5:$U$5,AE$2,0))*(TimeStep)*'Composition Moles'!$C72</f>
        <v>0</v>
      </c>
      <c r="AF60" s="32">
        <f ca="1">SUMPRODUCT(ReactionRateK1!$F82:$V82*OFFSET(ReactionStoich!$E$5:$U$5,AF$2,0))*(TimeStep)*'Composition Moles'!$C72</f>
        <v>0</v>
      </c>
      <c r="AG60" s="32">
        <f ca="1">SUMPRODUCT(ReactionRateK1!$F82:$V82*OFFSET(ReactionStoich!$E$5:$U$5,AG$2,0))*(TimeStep)*'Composition Moles'!$C72</f>
        <v>-1.4097552308309586E-2</v>
      </c>
      <c r="AH60" s="32">
        <f ca="1">SUMPRODUCT(ReactionRateK1!$F82:$V82*OFFSET(ReactionStoich!$E$5:$U$5,AH$2,0))*(TimeStep)*'Composition Moles'!$C72</f>
        <v>0.35351061250492855</v>
      </c>
      <c r="AI60" s="32">
        <f ca="1">SUMPRODUCT(ReactionRateK1!$F82:$V82*OFFSET(ReactionStoich!$E$5:$U$5,AI$2,0))*(TimeStep)*'Composition Moles'!$C72</f>
        <v>2.2275042585695966</v>
      </c>
      <c r="AJ60" s="32">
        <f ca="1">SUMPRODUCT(ReactionRateK1!$F82:$V82*OFFSET(ReactionStoich!$E$5:$U$5,AJ$2,0))*(TimeStep)*'Composition Moles'!$C72</f>
        <v>0.75233861591154327</v>
      </c>
      <c r="AK60" s="32">
        <f ca="1">SUMPRODUCT(ReactionRateK1!$F82:$V82*OFFSET(ReactionStoich!$E$5:$U$5,AK$2,0))*(TimeStep)*'Composition Moles'!$C72</f>
        <v>0</v>
      </c>
      <c r="AL60" s="32">
        <f ca="1">SUMPRODUCT(ReactionRateK1!$F82:$V82*OFFSET(ReactionStoich!$E$5:$U$5,AL$2,0))*(TimeStep)*'Composition Moles'!$C72</f>
        <v>0</v>
      </c>
      <c r="AM60" s="32">
        <f ca="1">SUMPRODUCT(ReactionRateK1!$F82:$V82*OFFSET(ReactionStoich!$E$5:$U$5,AM$2,0))*(TimeStep)*'Composition Moles'!$C72</f>
        <v>0</v>
      </c>
      <c r="AN60" s="32">
        <f ca="1">SUMPRODUCT(ReactionRateK1!$F82:$V82*OFFSET(ReactionStoich!$E$5:$U$5,AN$2,0))*(TimeStep)*'Composition Moles'!$C72</f>
        <v>0</v>
      </c>
      <c r="AO60" s="32">
        <f ca="1">SUMPRODUCT(ReactionRateK1!$F82:$V82*OFFSET(ReactionStoich!$E$5:$U$5,AO$2,0))*(TimeStep)*'Composition Moles'!$C72</f>
        <v>-2.5587751563030088E-3</v>
      </c>
      <c r="AP60" s="32">
        <f ca="1">SUMPRODUCT(ReactionRateK1!$F82:$V82*OFFSET(ReactionStoich!$E$5:$U$5,AP$2,0))*(TimeStep)*'Composition Moles'!$C72</f>
        <v>-0.1250421913247485</v>
      </c>
      <c r="AQ60" s="32">
        <f ca="1">SUMPRODUCT(ReactionRateK1!$F82:$V82*OFFSET(ReactionStoich!$E$5:$U$5,AQ$2,0))*(TimeStep)*'Composition Moles'!$C72</f>
        <v>0</v>
      </c>
      <c r="AR60" s="32">
        <f ca="1">SUMPRODUCT(ReactionRateK1!$F82:$V82*OFFSET(ReactionStoich!$E$5:$U$5,AR$2,0))*(TimeStep)*'Composition Moles'!$C72</f>
        <v>0</v>
      </c>
      <c r="AS60" s="32">
        <f ca="1">SUMPRODUCT(ReactionRateK1!$F82:$V82*OFFSET(ReactionStoich!$E$5:$U$5,AS$2,0))*(TimeStep)*'Composition Moles'!$C72</f>
        <v>-0.24321442841155297</v>
      </c>
      <c r="AT60" s="32">
        <f ca="1">SUMPRODUCT(ReactionRateK1!$F82:$V82*OFFSET(ReactionStoich!$E$5:$U$5,AT$2,0))*(TimeStep)*'Composition Moles'!$C72</f>
        <v>-0.24321442841155297</v>
      </c>
      <c r="AU60" s="32">
        <f ca="1">SUMPRODUCT(ReactionRateK1!$F82:$V82*OFFSET(ReactionStoich!$E$5:$U$5,AU$2,0))*(TimeStep)*'Composition Moles'!$C72</f>
        <v>-0.24321442841155297</v>
      </c>
      <c r="AV60" s="32">
        <f ca="1">SUMPRODUCT(ReactionRateK1!$F82:$V82*OFFSET(ReactionStoich!$E$5:$U$5,AV$2,0))*(TimeStep)*'Composition Moles'!$C72</f>
        <v>0</v>
      </c>
      <c r="AW60" s="32">
        <f ca="1">SUMPRODUCT(ReactionRateK1!$F82:$V82*OFFSET(ReactionStoich!$E$5:$U$5,AW$2,0))*(TimeStep)*'Composition Moles'!$C72</f>
        <v>0</v>
      </c>
      <c r="AX60" s="32">
        <f ca="1">SUMPRODUCT(ReactionRateK1!$F82:$V82*OFFSET(ReactionStoich!$E$5:$U$5,AX$2,0))*(TimeStep)*'Composition Moles'!$C72</f>
        <v>0</v>
      </c>
      <c r="AY60" s="32">
        <f ca="1">SUMPRODUCT(ReactionRateK1!$F82:$V82*OFFSET(ReactionStoich!$E$5:$U$5,AY$2,0))*(TimeStep)*'Composition Moles'!$C72</f>
        <v>0</v>
      </c>
      <c r="AZ60" s="32">
        <f ca="1">SUMPRODUCT(ReactionRateK1!$F82:$V82*OFFSET(ReactionStoich!$E$5:$U$5,AZ$2,0))*(TimeStep)*'Composition Moles'!$C72</f>
        <v>0</v>
      </c>
      <c r="BA60" s="32">
        <f ca="1">SUMPRODUCT(ReactionRateK1!$F82:$V82*OFFSET(ReactionStoich!$E$5:$U$5,BA$2,0))*(TimeStep)*'Composition Moles'!$C72</f>
        <v>0</v>
      </c>
      <c r="BB60" s="32">
        <f ca="1">SUMPRODUCT(ReactionRateK1!$F82:$V82*OFFSET(ReactionStoich!$E$5:$U$5,BB$2,0))*(TimeStep)*'Composition Moles'!$C72</f>
        <v>0</v>
      </c>
      <c r="BC60" s="32">
        <f ca="1">SUMPRODUCT(ReactionRateK1!$F82:$V82*OFFSET(ReactionStoich!$E$5:$U$5,BC$2,0))*(TimeStep)*'Composition Moles'!$C72</f>
        <v>0</v>
      </c>
      <c r="BD60" s="32">
        <f ca="1">SUMPRODUCT(ReactionRateK1!$F82:$V82*OFFSET(ReactionStoich!$E$5:$U$5,BD$2,0))*(TimeStep)*'Composition Moles'!$C72</f>
        <v>0</v>
      </c>
      <c r="BE60" s="32">
        <f ca="1">SUMPRODUCT(ReactionRateK1!$F82:$V82*OFFSET(ReactionStoich!$E$5:$U$5,BE$2,0))*(TimeStep)*'Composition Moles'!$C72</f>
        <v>0</v>
      </c>
      <c r="BF60" s="32">
        <f ca="1">SUMPRODUCT(ReactionRateK1!$F82:$V82*OFFSET(ReactionStoich!$E$5:$U$5,BF$2,0))*(TimeStep)*'Composition Moles'!$C72</f>
        <v>0</v>
      </c>
      <c r="BG60" s="32">
        <f ca="1">SUMPRODUCT(ReactionRateK1!$F82:$V82*OFFSET(ReactionStoich!$E$5:$U$5,BG$2,0))*(TimeStep)*'Composition Moles'!$C72</f>
        <v>0</v>
      </c>
      <c r="BH60" s="32">
        <f ca="1">SUMPRODUCT(ReactionRateK1!$F82:$V82*OFFSET(ReactionStoich!$E$5:$U$5,BH$2,0))*(TimeStep)*'Composition Moles'!$C72</f>
        <v>0</v>
      </c>
      <c r="BI60" s="32">
        <f ca="1">SUMPRODUCT(ReactionRateK1!$F82:$V82*OFFSET(ReactionStoich!$E$5:$U$5,BI$2,0))*(TimeStep)*'Composition Moles'!$C72</f>
        <v>0</v>
      </c>
      <c r="BJ60" s="32">
        <f ca="1">SUMPRODUCT(ReactionRateK1!$F82:$V82*OFFSET(ReactionStoich!$E$5:$U$5,BJ$2,0))*(TimeStep)*'Composition Moles'!$C72</f>
        <v>0</v>
      </c>
      <c r="BK60" s="32">
        <f ca="1">SUMPRODUCT(ReactionRateK1!$F82:$V82*OFFSET(ReactionStoich!$E$5:$U$5,BK$2,0))*(TimeStep)*'Composition Moles'!$C72</f>
        <v>0</v>
      </c>
      <c r="BL60" s="32">
        <f ca="1">SUMPRODUCT(ReactionRateK1!$F82:$V82*OFFSET(ReactionStoich!$E$5:$U$5,BL$2,0))*(TimeStep)*'Composition Moles'!$C72</f>
        <v>0</v>
      </c>
      <c r="BM60" s="32">
        <f ca="1">SUMPRODUCT(ReactionRateK1!$F82:$V82*OFFSET(ReactionStoich!$E$5:$U$5,BM$2,0))*(TimeStep)*'Composition Moles'!$C72</f>
        <v>0</v>
      </c>
      <c r="BN60" s="32">
        <f ca="1">SUMPRODUCT(ReactionRateK1!$F82:$V82*OFFSET(ReactionStoich!$E$5:$U$5,BN$2,0))*(TimeStep)*'Composition Moles'!$C72</f>
        <v>0</v>
      </c>
      <c r="BO60" s="32">
        <f ca="1">SUMPRODUCT(ReactionRateK1!$F82:$V82*OFFSET(ReactionStoich!$E$5:$U$5,BO$2,0))*(TimeStep)*'Composition Moles'!$C72</f>
        <v>0</v>
      </c>
      <c r="BP60" s="32">
        <f ca="1">SUMPRODUCT(ReactionRateK1!$F82:$V82*OFFSET(ReactionStoich!$E$5:$U$5,BP$2,0))*(TimeStep)*'Composition Moles'!$C72</f>
        <v>0</v>
      </c>
      <c r="BQ60" s="32">
        <f ca="1">SUMPRODUCT(ReactionRateK1!$F82:$V82*OFFSET(ReactionStoich!$E$5:$U$5,BQ$2,0))*(TimeStep)*'Composition Moles'!$C72</f>
        <v>0</v>
      </c>
      <c r="BR60" s="32">
        <f ca="1">SUMPRODUCT(ReactionRateK1!$F82:$V82*OFFSET(ReactionStoich!$E$5:$U$5,BR$2,0))*(TimeStep)*'Composition Moles'!$C72</f>
        <v>0</v>
      </c>
      <c r="BS60" s="32">
        <f ca="1">SUMPRODUCT(ReactionRateK1!$F82:$V82*OFFSET(ReactionStoich!$E$5:$U$5,BS$2,0))*(TimeStep)*'Composition Moles'!$C72</f>
        <v>0</v>
      </c>
      <c r="BT60" s="32">
        <f ca="1">SUMPRODUCT(ReactionRateK1!$F82:$V82*OFFSET(ReactionStoich!$E$5:$U$5,BT$2,0))*(TimeStep)*'Composition Moles'!$C72</f>
        <v>0</v>
      </c>
      <c r="BU60" s="32">
        <f ca="1">SUMPRODUCT(ReactionRateK1!$F82:$V82*OFFSET(ReactionStoich!$E$5:$U$5,BU$2,0))*(TimeStep)*'Composition Moles'!$C72</f>
        <v>0</v>
      </c>
      <c r="BV60" s="32">
        <f ca="1">SUMPRODUCT(ReactionRateK1!$F82:$V82*OFFSET(ReactionStoich!$E$5:$U$5,BV$2,0))*(TimeStep)*'Composition Moles'!$C72</f>
        <v>0</v>
      </c>
      <c r="BW60" s="32">
        <f ca="1">SUMPRODUCT(ReactionRateK1!$F82:$V82*OFFSET(ReactionStoich!$E$5:$U$5,BW$2,0))*(TimeStep)*'Composition Moles'!$C72</f>
        <v>0</v>
      </c>
    </row>
    <row r="61" spans="1:75">
      <c r="A61">
        <f>ReactionRateK1!A83</f>
        <v>2.5499999999999989</v>
      </c>
      <c r="B61" s="20">
        <f t="shared" ca="1" si="5"/>
        <v>-3977.0987903830764</v>
      </c>
      <c r="C61" s="20">
        <f ca="1">'Composition Moles'!BZ73</f>
        <v>144123.74912032843</v>
      </c>
      <c r="D61" s="26">
        <f t="shared" ca="1" si="6"/>
        <v>-2.7595027291876857E-2</v>
      </c>
      <c r="F61" s="32">
        <f ca="1">SUMPRODUCT(ReactionRateK1!$F83:$V83*OFFSET(ReactionStoich!$E$5:$U$5,F$2,0))*(TimeStep)*'Composition Moles'!$C73</f>
        <v>-0.12188401487051577</v>
      </c>
      <c r="G61" s="32">
        <f ca="1">SUMPRODUCT(ReactionRateK1!$F83:$V83*OFFSET(ReactionStoich!$E$5:$U$5,G$2,0))*(TimeStep)*'Composition Moles'!$C73</f>
        <v>0</v>
      </c>
      <c r="H61" s="32">
        <f ca="1">SUMPRODUCT(ReactionRateK1!$F83:$V83*OFFSET(ReactionStoich!$E$5:$U$5,H$2,0))*(TimeStep)*'Composition Moles'!$C73</f>
        <v>0.119567286717146</v>
      </c>
      <c r="I61" s="32">
        <f ca="1">SUMPRODUCT(ReactionRateK1!$F83:$V83*OFFSET(ReactionStoich!$E$5:$U$5,I$2,0))*(TimeStep)*'Composition Moles'!$C73</f>
        <v>2.3167281533697601E-3</v>
      </c>
      <c r="J61" s="32">
        <f ca="1">SUMPRODUCT(ReactionRateK1!$F83:$V83*OFFSET(ReactionStoich!$E$5:$U$5,J$2,0))*(TimeStep)*'Composition Moles'!$C73</f>
        <v>0</v>
      </c>
      <c r="K61" s="32">
        <f ca="1">SUMPRODUCT(ReactionRateK1!$F83:$V83*OFFSET(ReactionStoich!$E$5:$U$5,K$2,0))*(TimeStep)*'Composition Moles'!$C73</f>
        <v>0</v>
      </c>
      <c r="L61" s="32">
        <f ca="1">SUMPRODUCT(ReactionRateK1!$F83:$V83*OFFSET(ReactionStoich!$E$5:$U$5,L$2,0))*(TimeStep)*'Composition Moles'!$C73</f>
        <v>0</v>
      </c>
      <c r="M61" s="32">
        <f ca="1">SUMPRODUCT(ReactionRateK1!$F83:$V83*OFFSET(ReactionStoich!$E$5:$U$5,M$2,0))*(TimeStep)*'Composition Moles'!$C73</f>
        <v>0</v>
      </c>
      <c r="N61" s="32">
        <f ca="1">SUMPRODUCT(ReactionRateK1!$F83:$V83*OFFSET(ReactionStoich!$E$5:$U$5,N$2,0))*(TimeStep)*'Composition Moles'!$C73</f>
        <v>0</v>
      </c>
      <c r="O61" s="32">
        <f ca="1">SUMPRODUCT(ReactionRateK1!$F83:$V83*OFFSET(ReactionStoich!$E$5:$U$5,O$2,0))*(TimeStep)*'Composition Moles'!$C73</f>
        <v>0</v>
      </c>
      <c r="P61" s="32">
        <f ca="1">SUMPRODUCT(ReactionRateK1!$F83:$V83*OFFSET(ReactionStoich!$E$5:$U$5,P$2,0))*(TimeStep)*'Composition Moles'!$C73</f>
        <v>0</v>
      </c>
      <c r="Q61" s="32">
        <f ca="1">SUMPRODUCT(ReactionRateK1!$F83:$V83*OFFSET(ReactionStoich!$E$5:$U$5,Q$2,0))*(TimeStep)*'Composition Moles'!$C73</f>
        <v>0</v>
      </c>
      <c r="R61" s="32">
        <f ca="1">SUMPRODUCT(ReactionRateK1!$F83:$V83*OFFSET(ReactionStoich!$E$5:$U$5,R$2,0))*(TimeStep)*'Composition Moles'!$C73</f>
        <v>0</v>
      </c>
      <c r="S61" s="32">
        <f ca="1">SUMPRODUCT(ReactionRateK1!$F83:$V83*OFFSET(ReactionStoich!$E$5:$U$5,S$2,0))*(TimeStep)*'Composition Moles'!$C73</f>
        <v>1.8325169614263972</v>
      </c>
      <c r="T61" s="32">
        <f ca="1">SUMPRODUCT(ReactionRateK1!$F83:$V83*OFFSET(ReactionStoich!$E$5:$U$5,T$2,0))*(TimeStep)*'Composition Moles'!$C73</f>
        <v>0</v>
      </c>
      <c r="U61" s="32">
        <f ca="1">SUMPRODUCT(ReactionRateK1!$F83:$V83*OFFSET(ReactionStoich!$E$5:$U$5,U$2,0))*(TimeStep)*'Composition Moles'!$C73</f>
        <v>0</v>
      </c>
      <c r="V61" s="32">
        <f ca="1">SUMPRODUCT(ReactionRateK1!$F83:$V83*OFFSET(ReactionStoich!$E$5:$U$5,V$2,0))*(TimeStep)*'Composition Moles'!$C73</f>
        <v>0</v>
      </c>
      <c r="W61" s="32">
        <f ca="1">SUMPRODUCT(ReactionRateK1!$F83:$V83*OFFSET(ReactionStoich!$E$5:$U$5,W$2,0))*(TimeStep)*'Composition Moles'!$C73</f>
        <v>0</v>
      </c>
      <c r="X61" s="32">
        <f ca="1">SUMPRODUCT(ReactionRateK1!$F83:$V83*OFFSET(ReactionStoich!$E$5:$U$5,X$2,0))*(TimeStep)*'Composition Moles'!$C73</f>
        <v>0</v>
      </c>
      <c r="Y61" s="32">
        <f ca="1">SUMPRODUCT(ReactionRateK1!$F83:$V83*OFFSET(ReactionStoich!$E$5:$U$5,Y$2,0))*(TimeStep)*'Composition Moles'!$C73</f>
        <v>-4.2540188771995116</v>
      </c>
      <c r="Z61" s="32">
        <f ca="1">SUMPRODUCT(ReactionRateK1!$F83:$V83*OFFSET(ReactionStoich!$E$5:$U$5,Z$2,0))*(TimeStep)*'Composition Moles'!$C73</f>
        <v>0</v>
      </c>
      <c r="AA61" s="32">
        <f ca="1">SUMPRODUCT(ReactionRateK1!$F83:$V83*OFFSET(ReactionStoich!$E$5:$U$5,AA$2,0))*(TimeStep)*'Composition Moles'!$C73</f>
        <v>0</v>
      </c>
      <c r="AB61" s="32">
        <f ca="1">SUMPRODUCT(ReactionRateK1!$F83:$V83*OFFSET(ReactionStoich!$E$5:$U$5,AB$2,0))*(TimeStep)*'Composition Moles'!$C73</f>
        <v>0</v>
      </c>
      <c r="AC61" s="32">
        <f ca="1">SUMPRODUCT(ReactionRateK1!$F83:$V83*OFFSET(ReactionStoich!$E$5:$U$5,AC$2,0))*(TimeStep)*'Composition Moles'!$C73</f>
        <v>0</v>
      </c>
      <c r="AD61" s="32">
        <f ca="1">SUMPRODUCT(ReactionRateK1!$F83:$V83*OFFSET(ReactionStoich!$E$5:$U$5,AD$2,0))*(TimeStep)*'Composition Moles'!$C73</f>
        <v>0</v>
      </c>
      <c r="AE61" s="32">
        <f ca="1">SUMPRODUCT(ReactionRateK1!$F83:$V83*OFFSET(ReactionStoich!$E$5:$U$5,AE$2,0))*(TimeStep)*'Composition Moles'!$C73</f>
        <v>0</v>
      </c>
      <c r="AF61" s="32">
        <f ca="1">SUMPRODUCT(ReactionRateK1!$F83:$V83*OFFSET(ReactionStoich!$E$5:$U$5,AF$2,0))*(TimeStep)*'Composition Moles'!$C73</f>
        <v>0</v>
      </c>
      <c r="AG61" s="32">
        <f ca="1">SUMPRODUCT(ReactionRateK1!$F83:$V83*OFFSET(ReactionStoich!$E$5:$U$5,AG$2,0))*(TimeStep)*'Composition Moles'!$C73</f>
        <v>-1.3723403677575434E-2</v>
      </c>
      <c r="AH61" s="32">
        <f ca="1">SUMPRODUCT(ReactionRateK1!$F83:$V83*OFFSET(ReactionStoich!$E$5:$U$5,AH$2,0))*(TimeStep)*'Composition Moles'!$C73</f>
        <v>0.31019958160995326</v>
      </c>
      <c r="AI61" s="32">
        <f ca="1">SUMPRODUCT(ReactionRateK1!$F83:$V83*OFFSET(ReactionStoich!$E$5:$U$5,AI$2,0))*(TimeStep)*'Composition Moles'!$C73</f>
        <v>2.2219067566283157</v>
      </c>
      <c r="AJ61" s="32">
        <f ca="1">SUMPRODUCT(ReactionRateK1!$F83:$V83*OFFSET(ReactionStoich!$E$5:$U$5,AJ$2,0))*(TimeStep)*'Composition Moles'!$C73</f>
        <v>0.7381886934535401</v>
      </c>
      <c r="AK61" s="32">
        <f ca="1">SUMPRODUCT(ReactionRateK1!$F83:$V83*OFFSET(ReactionStoich!$E$5:$U$5,AK$2,0))*(TimeStep)*'Composition Moles'!$C73</f>
        <v>0</v>
      </c>
      <c r="AL61" s="32">
        <f ca="1">SUMPRODUCT(ReactionRateK1!$F83:$V83*OFFSET(ReactionStoich!$E$5:$U$5,AL$2,0))*(TimeStep)*'Composition Moles'!$C73</f>
        <v>0</v>
      </c>
      <c r="AM61" s="32">
        <f ca="1">SUMPRODUCT(ReactionRateK1!$F83:$V83*OFFSET(ReactionStoich!$E$5:$U$5,AM$2,0))*(TimeStep)*'Composition Moles'!$C73</f>
        <v>0</v>
      </c>
      <c r="AN61" s="32">
        <f ca="1">SUMPRODUCT(ReactionRateK1!$F83:$V83*OFFSET(ReactionStoich!$E$5:$U$5,AN$2,0))*(TimeStep)*'Composition Moles'!$C73</f>
        <v>0</v>
      </c>
      <c r="AO61" s="32">
        <f ca="1">SUMPRODUCT(ReactionRateK1!$F83:$V83*OFFSET(ReactionStoich!$E$5:$U$5,AO$2,0))*(TimeStep)*'Composition Moles'!$C73</f>
        <v>-2.3167281533697601E-3</v>
      </c>
      <c r="AP61" s="32">
        <f ca="1">SUMPRODUCT(ReactionRateK1!$F83:$V83*OFFSET(ReactionStoich!$E$5:$U$5,AP$2,0))*(TimeStep)*'Composition Moles'!$C73</f>
        <v>-0.11743706731263039</v>
      </c>
      <c r="AQ61" s="32">
        <f ca="1">SUMPRODUCT(ReactionRateK1!$F83:$V83*OFFSET(ReactionStoich!$E$5:$U$5,AQ$2,0))*(TimeStep)*'Composition Moles'!$C73</f>
        <v>0</v>
      </c>
      <c r="AR61" s="32">
        <f ca="1">SUMPRODUCT(ReactionRateK1!$F83:$V83*OFFSET(ReactionStoich!$E$5:$U$5,AR$2,0))*(TimeStep)*'Composition Moles'!$C73</f>
        <v>0</v>
      </c>
      <c r="AS61" s="32">
        <f ca="1">SUMPRODUCT(ReactionRateK1!$F83:$V83*OFFSET(ReactionStoich!$E$5:$U$5,AS$2,0))*(TimeStep)*'Composition Moles'!$C73</f>
        <v>-0.23843863892503955</v>
      </c>
      <c r="AT61" s="32">
        <f ca="1">SUMPRODUCT(ReactionRateK1!$F83:$V83*OFFSET(ReactionStoich!$E$5:$U$5,AT$2,0))*(TimeStep)*'Composition Moles'!$C73</f>
        <v>-0.23843863892503955</v>
      </c>
      <c r="AU61" s="32">
        <f ca="1">SUMPRODUCT(ReactionRateK1!$F83:$V83*OFFSET(ReactionStoich!$E$5:$U$5,AU$2,0))*(TimeStep)*'Composition Moles'!$C73</f>
        <v>-0.23843863892503955</v>
      </c>
      <c r="AV61" s="32">
        <f ca="1">SUMPRODUCT(ReactionRateK1!$F83:$V83*OFFSET(ReactionStoich!$E$5:$U$5,AV$2,0))*(TimeStep)*'Composition Moles'!$C73</f>
        <v>0</v>
      </c>
      <c r="AW61" s="32">
        <f ca="1">SUMPRODUCT(ReactionRateK1!$F83:$V83*OFFSET(ReactionStoich!$E$5:$U$5,AW$2,0))*(TimeStep)*'Composition Moles'!$C73</f>
        <v>0</v>
      </c>
      <c r="AX61" s="32">
        <f ca="1">SUMPRODUCT(ReactionRateK1!$F83:$V83*OFFSET(ReactionStoich!$E$5:$U$5,AX$2,0))*(TimeStep)*'Composition Moles'!$C73</f>
        <v>0</v>
      </c>
      <c r="AY61" s="32">
        <f ca="1">SUMPRODUCT(ReactionRateK1!$F83:$V83*OFFSET(ReactionStoich!$E$5:$U$5,AY$2,0))*(TimeStep)*'Composition Moles'!$C73</f>
        <v>0</v>
      </c>
      <c r="AZ61" s="32">
        <f ca="1">SUMPRODUCT(ReactionRateK1!$F83:$V83*OFFSET(ReactionStoich!$E$5:$U$5,AZ$2,0))*(TimeStep)*'Composition Moles'!$C73</f>
        <v>0</v>
      </c>
      <c r="BA61" s="32">
        <f ca="1">SUMPRODUCT(ReactionRateK1!$F83:$V83*OFFSET(ReactionStoich!$E$5:$U$5,BA$2,0))*(TimeStep)*'Composition Moles'!$C73</f>
        <v>0</v>
      </c>
      <c r="BB61" s="32">
        <f ca="1">SUMPRODUCT(ReactionRateK1!$F83:$V83*OFFSET(ReactionStoich!$E$5:$U$5,BB$2,0))*(TimeStep)*'Composition Moles'!$C73</f>
        <v>0</v>
      </c>
      <c r="BC61" s="32">
        <f ca="1">SUMPRODUCT(ReactionRateK1!$F83:$V83*OFFSET(ReactionStoich!$E$5:$U$5,BC$2,0))*(TimeStep)*'Composition Moles'!$C73</f>
        <v>0</v>
      </c>
      <c r="BD61" s="32">
        <f ca="1">SUMPRODUCT(ReactionRateK1!$F83:$V83*OFFSET(ReactionStoich!$E$5:$U$5,BD$2,0))*(TimeStep)*'Composition Moles'!$C73</f>
        <v>0</v>
      </c>
      <c r="BE61" s="32">
        <f ca="1">SUMPRODUCT(ReactionRateK1!$F83:$V83*OFFSET(ReactionStoich!$E$5:$U$5,BE$2,0))*(TimeStep)*'Composition Moles'!$C73</f>
        <v>0</v>
      </c>
      <c r="BF61" s="32">
        <f ca="1">SUMPRODUCT(ReactionRateK1!$F83:$V83*OFFSET(ReactionStoich!$E$5:$U$5,BF$2,0))*(TimeStep)*'Composition Moles'!$C73</f>
        <v>0</v>
      </c>
      <c r="BG61" s="32">
        <f ca="1">SUMPRODUCT(ReactionRateK1!$F83:$V83*OFFSET(ReactionStoich!$E$5:$U$5,BG$2,0))*(TimeStep)*'Composition Moles'!$C73</f>
        <v>0</v>
      </c>
      <c r="BH61" s="32">
        <f ca="1">SUMPRODUCT(ReactionRateK1!$F83:$V83*OFFSET(ReactionStoich!$E$5:$U$5,BH$2,0))*(TimeStep)*'Composition Moles'!$C73</f>
        <v>0</v>
      </c>
      <c r="BI61" s="32">
        <f ca="1">SUMPRODUCT(ReactionRateK1!$F83:$V83*OFFSET(ReactionStoich!$E$5:$U$5,BI$2,0))*(TimeStep)*'Composition Moles'!$C73</f>
        <v>0</v>
      </c>
      <c r="BJ61" s="32">
        <f ca="1">SUMPRODUCT(ReactionRateK1!$F83:$V83*OFFSET(ReactionStoich!$E$5:$U$5,BJ$2,0))*(TimeStep)*'Composition Moles'!$C73</f>
        <v>0</v>
      </c>
      <c r="BK61" s="32">
        <f ca="1">SUMPRODUCT(ReactionRateK1!$F83:$V83*OFFSET(ReactionStoich!$E$5:$U$5,BK$2,0))*(TimeStep)*'Composition Moles'!$C73</f>
        <v>0</v>
      </c>
      <c r="BL61" s="32">
        <f ca="1">SUMPRODUCT(ReactionRateK1!$F83:$V83*OFFSET(ReactionStoich!$E$5:$U$5,BL$2,0))*(TimeStep)*'Composition Moles'!$C73</f>
        <v>0</v>
      </c>
      <c r="BM61" s="32">
        <f ca="1">SUMPRODUCT(ReactionRateK1!$F83:$V83*OFFSET(ReactionStoich!$E$5:$U$5,BM$2,0))*(TimeStep)*'Composition Moles'!$C73</f>
        <v>0</v>
      </c>
      <c r="BN61" s="32">
        <f ca="1">SUMPRODUCT(ReactionRateK1!$F83:$V83*OFFSET(ReactionStoich!$E$5:$U$5,BN$2,0))*(TimeStep)*'Composition Moles'!$C73</f>
        <v>0</v>
      </c>
      <c r="BO61" s="32">
        <f ca="1">SUMPRODUCT(ReactionRateK1!$F83:$V83*OFFSET(ReactionStoich!$E$5:$U$5,BO$2,0))*(TimeStep)*'Composition Moles'!$C73</f>
        <v>0</v>
      </c>
      <c r="BP61" s="32">
        <f ca="1">SUMPRODUCT(ReactionRateK1!$F83:$V83*OFFSET(ReactionStoich!$E$5:$U$5,BP$2,0))*(TimeStep)*'Composition Moles'!$C73</f>
        <v>0</v>
      </c>
      <c r="BQ61" s="32">
        <f ca="1">SUMPRODUCT(ReactionRateK1!$F83:$V83*OFFSET(ReactionStoich!$E$5:$U$5,BQ$2,0))*(TimeStep)*'Composition Moles'!$C73</f>
        <v>0</v>
      </c>
      <c r="BR61" s="32">
        <f ca="1">SUMPRODUCT(ReactionRateK1!$F83:$V83*OFFSET(ReactionStoich!$E$5:$U$5,BR$2,0))*(TimeStep)*'Composition Moles'!$C73</f>
        <v>0</v>
      </c>
      <c r="BS61" s="32">
        <f ca="1">SUMPRODUCT(ReactionRateK1!$F83:$V83*OFFSET(ReactionStoich!$E$5:$U$5,BS$2,0))*(TimeStep)*'Composition Moles'!$C73</f>
        <v>0</v>
      </c>
      <c r="BT61" s="32">
        <f ca="1">SUMPRODUCT(ReactionRateK1!$F83:$V83*OFFSET(ReactionStoich!$E$5:$U$5,BT$2,0))*(TimeStep)*'Composition Moles'!$C73</f>
        <v>0</v>
      </c>
      <c r="BU61" s="32">
        <f ca="1">SUMPRODUCT(ReactionRateK1!$F83:$V83*OFFSET(ReactionStoich!$E$5:$U$5,BU$2,0))*(TimeStep)*'Composition Moles'!$C73</f>
        <v>0</v>
      </c>
      <c r="BV61" s="32">
        <f ca="1">SUMPRODUCT(ReactionRateK1!$F83:$V83*OFFSET(ReactionStoich!$E$5:$U$5,BV$2,0))*(TimeStep)*'Composition Moles'!$C73</f>
        <v>0</v>
      </c>
      <c r="BW61" s="32">
        <f ca="1">SUMPRODUCT(ReactionRateK1!$F83:$V83*OFFSET(ReactionStoich!$E$5:$U$5,BW$2,0))*(TimeStep)*'Composition Moles'!$C73</f>
        <v>0</v>
      </c>
    </row>
    <row r="62" spans="1:75">
      <c r="A62">
        <f>ReactionRateK1!A84</f>
        <v>2.5999999999999988</v>
      </c>
      <c r="B62" s="20">
        <f t="shared" ca="1" si="5"/>
        <v>-3748.0963026296099</v>
      </c>
      <c r="C62" s="20">
        <f ca="1">'Composition Moles'!BZ74</f>
        <v>144133.35321179795</v>
      </c>
      <c r="D62" s="26">
        <f t="shared" ca="1" si="6"/>
        <v>-2.6004364840675972E-2</v>
      </c>
      <c r="F62" s="32">
        <f ca="1">SUMPRODUCT(ReactionRateK1!$F84:$V84*OFFSET(ReactionStoich!$E$5:$U$5,F$2,0))*(TimeStep)*'Composition Moles'!$C74</f>
        <v>-0.11398682659007753</v>
      </c>
      <c r="G62" s="32">
        <f ca="1">SUMPRODUCT(ReactionRateK1!$F84:$V84*OFFSET(ReactionStoich!$E$5:$U$5,G$2,0))*(TimeStep)*'Composition Moles'!$C74</f>
        <v>0</v>
      </c>
      <c r="H62" s="32">
        <f ca="1">SUMPRODUCT(ReactionRateK1!$F84:$V84*OFFSET(ReactionStoich!$E$5:$U$5,H$2,0))*(TimeStep)*'Composition Moles'!$C74</f>
        <v>0.11188881892857427</v>
      </c>
      <c r="I62" s="32">
        <f ca="1">SUMPRODUCT(ReactionRateK1!$F84:$V84*OFFSET(ReactionStoich!$E$5:$U$5,I$2,0))*(TimeStep)*'Composition Moles'!$C74</f>
        <v>2.0980076615032526E-3</v>
      </c>
      <c r="J62" s="32">
        <f ca="1">SUMPRODUCT(ReactionRateK1!$F84:$V84*OFFSET(ReactionStoich!$E$5:$U$5,J$2,0))*(TimeStep)*'Composition Moles'!$C74</f>
        <v>0</v>
      </c>
      <c r="K62" s="32">
        <f ca="1">SUMPRODUCT(ReactionRateK1!$F84:$V84*OFFSET(ReactionStoich!$E$5:$U$5,K$2,0))*(TimeStep)*'Composition Moles'!$C74</f>
        <v>0</v>
      </c>
      <c r="L62" s="32">
        <f ca="1">SUMPRODUCT(ReactionRateK1!$F84:$V84*OFFSET(ReactionStoich!$E$5:$U$5,L$2,0))*(TimeStep)*'Composition Moles'!$C74</f>
        <v>0</v>
      </c>
      <c r="M62" s="32">
        <f ca="1">SUMPRODUCT(ReactionRateK1!$F84:$V84*OFFSET(ReactionStoich!$E$5:$U$5,M$2,0))*(TimeStep)*'Composition Moles'!$C74</f>
        <v>0</v>
      </c>
      <c r="N62" s="32">
        <f ca="1">SUMPRODUCT(ReactionRateK1!$F84:$V84*OFFSET(ReactionStoich!$E$5:$U$5,N$2,0))*(TimeStep)*'Composition Moles'!$C74</f>
        <v>0</v>
      </c>
      <c r="O62" s="32">
        <f ca="1">SUMPRODUCT(ReactionRateK1!$F84:$V84*OFFSET(ReactionStoich!$E$5:$U$5,O$2,0))*(TimeStep)*'Composition Moles'!$C74</f>
        <v>0</v>
      </c>
      <c r="P62" s="32">
        <f ca="1">SUMPRODUCT(ReactionRateK1!$F84:$V84*OFFSET(ReactionStoich!$E$5:$U$5,P$2,0))*(TimeStep)*'Composition Moles'!$C74</f>
        <v>0</v>
      </c>
      <c r="Q62" s="32">
        <f ca="1">SUMPRODUCT(ReactionRateK1!$F84:$V84*OFFSET(ReactionStoich!$E$5:$U$5,Q$2,0))*(TimeStep)*'Composition Moles'!$C74</f>
        <v>0</v>
      </c>
      <c r="R62" s="32">
        <f ca="1">SUMPRODUCT(ReactionRateK1!$F84:$V84*OFFSET(ReactionStoich!$E$5:$U$5,R$2,0))*(TimeStep)*'Composition Moles'!$C74</f>
        <v>0</v>
      </c>
      <c r="S62" s="32">
        <f ca="1">SUMPRODUCT(ReactionRateK1!$F84:$V84*OFFSET(ReactionStoich!$E$5:$U$5,S$2,0))*(TimeStep)*'Composition Moles'!$C74</f>
        <v>1.7975950943525103</v>
      </c>
      <c r="T62" s="32">
        <f ca="1">SUMPRODUCT(ReactionRateK1!$F84:$V84*OFFSET(ReactionStoich!$E$5:$U$5,T$2,0))*(TimeStep)*'Composition Moles'!$C74</f>
        <v>0</v>
      </c>
      <c r="U62" s="32">
        <f ca="1">SUMPRODUCT(ReactionRateK1!$F84:$V84*OFFSET(ReactionStoich!$E$5:$U$5,U$2,0))*(TimeStep)*'Composition Moles'!$C74</f>
        <v>0</v>
      </c>
      <c r="V62" s="32">
        <f ca="1">SUMPRODUCT(ReactionRateK1!$F84:$V84*OFFSET(ReactionStoich!$E$5:$U$5,V$2,0))*(TimeStep)*'Composition Moles'!$C74</f>
        <v>0</v>
      </c>
      <c r="W62" s="32">
        <f ca="1">SUMPRODUCT(ReactionRateK1!$F84:$V84*OFFSET(ReactionStoich!$E$5:$U$5,W$2,0))*(TimeStep)*'Composition Moles'!$C74</f>
        <v>0</v>
      </c>
      <c r="X62" s="32">
        <f ca="1">SUMPRODUCT(ReactionRateK1!$F84:$V84*OFFSET(ReactionStoich!$E$5:$U$5,X$2,0))*(TimeStep)*'Composition Moles'!$C74</f>
        <v>0</v>
      </c>
      <c r="Y62" s="32">
        <f ca="1">SUMPRODUCT(ReactionRateK1!$F84:$V84*OFFSET(ReactionStoich!$E$5:$U$5,Y$2,0))*(TimeStep)*'Composition Moles'!$C74</f>
        <v>-4.1788541108538588</v>
      </c>
      <c r="Z62" s="32">
        <f ca="1">SUMPRODUCT(ReactionRateK1!$F84:$V84*OFFSET(ReactionStoich!$E$5:$U$5,Z$2,0))*(TimeStep)*'Composition Moles'!$C74</f>
        <v>0</v>
      </c>
      <c r="AA62" s="32">
        <f ca="1">SUMPRODUCT(ReactionRateK1!$F84:$V84*OFFSET(ReactionStoich!$E$5:$U$5,AA$2,0))*(TimeStep)*'Composition Moles'!$C74</f>
        <v>0</v>
      </c>
      <c r="AB62" s="32">
        <f ca="1">SUMPRODUCT(ReactionRateK1!$F84:$V84*OFFSET(ReactionStoich!$E$5:$U$5,AB$2,0))*(TimeStep)*'Composition Moles'!$C74</f>
        <v>0</v>
      </c>
      <c r="AC62" s="32">
        <f ca="1">SUMPRODUCT(ReactionRateK1!$F84:$V84*OFFSET(ReactionStoich!$E$5:$U$5,AC$2,0))*(TimeStep)*'Composition Moles'!$C74</f>
        <v>0</v>
      </c>
      <c r="AD62" s="32">
        <f ca="1">SUMPRODUCT(ReactionRateK1!$F84:$V84*OFFSET(ReactionStoich!$E$5:$U$5,AD$2,0))*(TimeStep)*'Composition Moles'!$C74</f>
        <v>0</v>
      </c>
      <c r="AE62" s="32">
        <f ca="1">SUMPRODUCT(ReactionRateK1!$F84:$V84*OFFSET(ReactionStoich!$E$5:$U$5,AE$2,0))*(TimeStep)*'Composition Moles'!$C74</f>
        <v>0</v>
      </c>
      <c r="AF62" s="32">
        <f ca="1">SUMPRODUCT(ReactionRateK1!$F84:$V84*OFFSET(ReactionStoich!$E$5:$U$5,AF$2,0))*(TimeStep)*'Composition Moles'!$C74</f>
        <v>0</v>
      </c>
      <c r="AG62" s="32">
        <f ca="1">SUMPRODUCT(ReactionRateK1!$F84:$V84*OFFSET(ReactionStoich!$E$5:$U$5,AG$2,0))*(TimeStep)*'Composition Moles'!$C74</f>
        <v>-1.3340508095107643E-2</v>
      </c>
      <c r="AH62" s="32">
        <f ca="1">SUMPRODUCT(ReactionRateK1!$F84:$V84*OFFSET(ReactionStoich!$E$5:$U$5,AH$2,0))*(TimeStep)*'Composition Moles'!$C74</f>
        <v>0.26863474787752778</v>
      </c>
      <c r="AI62" s="32">
        <f ca="1">SUMPRODUCT(ReactionRateK1!$F84:$V84*OFFSET(ReactionStoich!$E$5:$U$5,AI$2,0))*(TimeStep)*'Composition Moles'!$C74</f>
        <v>2.2154890734852137</v>
      </c>
      <c r="AJ62" s="32">
        <f ca="1">SUMPRODUCT(ReactionRateK1!$F84:$V84*OFFSET(ReactionStoich!$E$5:$U$5,AJ$2,0))*(TimeStep)*'Composition Moles'!$C74</f>
        <v>0.72421128622421083</v>
      </c>
      <c r="AK62" s="32">
        <f ca="1">SUMPRODUCT(ReactionRateK1!$F84:$V84*OFFSET(ReactionStoich!$E$5:$U$5,AK$2,0))*(TimeStep)*'Composition Moles'!$C74</f>
        <v>0</v>
      </c>
      <c r="AL62" s="32">
        <f ca="1">SUMPRODUCT(ReactionRateK1!$F84:$V84*OFFSET(ReactionStoich!$E$5:$U$5,AL$2,0))*(TimeStep)*'Composition Moles'!$C74</f>
        <v>0</v>
      </c>
      <c r="AM62" s="32">
        <f ca="1">SUMPRODUCT(ReactionRateK1!$F84:$V84*OFFSET(ReactionStoich!$E$5:$U$5,AM$2,0))*(TimeStep)*'Composition Moles'!$C74</f>
        <v>0</v>
      </c>
      <c r="AN62" s="32">
        <f ca="1">SUMPRODUCT(ReactionRateK1!$F84:$V84*OFFSET(ReactionStoich!$E$5:$U$5,AN$2,0))*(TimeStep)*'Composition Moles'!$C74</f>
        <v>0</v>
      </c>
      <c r="AO62" s="32">
        <f ca="1">SUMPRODUCT(ReactionRateK1!$F84:$V84*OFFSET(ReactionStoich!$E$5:$U$5,AO$2,0))*(TimeStep)*'Composition Moles'!$C74</f>
        <v>-2.0980076615032526E-3</v>
      </c>
      <c r="AP62" s="32">
        <f ca="1">SUMPRODUCT(ReactionRateK1!$F84:$V84*OFFSET(ReactionStoich!$E$5:$U$5,AP$2,0))*(TimeStep)*'Composition Moles'!$C74</f>
        <v>-0.11025777700589824</v>
      </c>
      <c r="AQ62" s="32">
        <f ca="1">SUMPRODUCT(ReactionRateK1!$F84:$V84*OFFSET(ReactionStoich!$E$5:$U$5,AQ$2,0))*(TimeStep)*'Composition Moles'!$C74</f>
        <v>0</v>
      </c>
      <c r="AR62" s="32">
        <f ca="1">SUMPRODUCT(ReactionRateK1!$F84:$V84*OFFSET(ReactionStoich!$E$5:$U$5,AR$2,0))*(TimeStep)*'Composition Moles'!$C74</f>
        <v>0</v>
      </c>
      <c r="AS62" s="32">
        <f ca="1">SUMPRODUCT(ReactionRateK1!$F84:$V84*OFFSET(ReactionStoich!$E$5:$U$5,AS$2,0))*(TimeStep)*'Composition Moles'!$C74</f>
        <v>-0.23379326610769829</v>
      </c>
      <c r="AT62" s="32">
        <f ca="1">SUMPRODUCT(ReactionRateK1!$F84:$V84*OFFSET(ReactionStoich!$E$5:$U$5,AT$2,0))*(TimeStep)*'Composition Moles'!$C74</f>
        <v>-0.23379326610769829</v>
      </c>
      <c r="AU62" s="32">
        <f ca="1">SUMPRODUCT(ReactionRateK1!$F84:$V84*OFFSET(ReactionStoich!$E$5:$U$5,AU$2,0))*(TimeStep)*'Composition Moles'!$C74</f>
        <v>-0.23379326610769829</v>
      </c>
      <c r="AV62" s="32">
        <f ca="1">SUMPRODUCT(ReactionRateK1!$F84:$V84*OFFSET(ReactionStoich!$E$5:$U$5,AV$2,0))*(TimeStep)*'Composition Moles'!$C74</f>
        <v>0</v>
      </c>
      <c r="AW62" s="32">
        <f ca="1">SUMPRODUCT(ReactionRateK1!$F84:$V84*OFFSET(ReactionStoich!$E$5:$U$5,AW$2,0))*(TimeStep)*'Composition Moles'!$C74</f>
        <v>0</v>
      </c>
      <c r="AX62" s="32">
        <f ca="1">SUMPRODUCT(ReactionRateK1!$F84:$V84*OFFSET(ReactionStoich!$E$5:$U$5,AX$2,0))*(TimeStep)*'Composition Moles'!$C74</f>
        <v>0</v>
      </c>
      <c r="AY62" s="32">
        <f ca="1">SUMPRODUCT(ReactionRateK1!$F84:$V84*OFFSET(ReactionStoich!$E$5:$U$5,AY$2,0))*(TimeStep)*'Composition Moles'!$C74</f>
        <v>0</v>
      </c>
      <c r="AZ62" s="32">
        <f ca="1">SUMPRODUCT(ReactionRateK1!$F84:$V84*OFFSET(ReactionStoich!$E$5:$U$5,AZ$2,0))*(TimeStep)*'Composition Moles'!$C74</f>
        <v>0</v>
      </c>
      <c r="BA62" s="32">
        <f ca="1">SUMPRODUCT(ReactionRateK1!$F84:$V84*OFFSET(ReactionStoich!$E$5:$U$5,BA$2,0))*(TimeStep)*'Composition Moles'!$C74</f>
        <v>0</v>
      </c>
      <c r="BB62" s="32">
        <f ca="1">SUMPRODUCT(ReactionRateK1!$F84:$V84*OFFSET(ReactionStoich!$E$5:$U$5,BB$2,0))*(TimeStep)*'Composition Moles'!$C74</f>
        <v>0</v>
      </c>
      <c r="BC62" s="32">
        <f ca="1">SUMPRODUCT(ReactionRateK1!$F84:$V84*OFFSET(ReactionStoich!$E$5:$U$5,BC$2,0))*(TimeStep)*'Composition Moles'!$C74</f>
        <v>0</v>
      </c>
      <c r="BD62" s="32">
        <f ca="1">SUMPRODUCT(ReactionRateK1!$F84:$V84*OFFSET(ReactionStoich!$E$5:$U$5,BD$2,0))*(TimeStep)*'Composition Moles'!$C74</f>
        <v>0</v>
      </c>
      <c r="BE62" s="32">
        <f ca="1">SUMPRODUCT(ReactionRateK1!$F84:$V84*OFFSET(ReactionStoich!$E$5:$U$5,BE$2,0))*(TimeStep)*'Composition Moles'!$C74</f>
        <v>0</v>
      </c>
      <c r="BF62" s="32">
        <f ca="1">SUMPRODUCT(ReactionRateK1!$F84:$V84*OFFSET(ReactionStoich!$E$5:$U$5,BF$2,0))*(TimeStep)*'Composition Moles'!$C74</f>
        <v>0</v>
      </c>
      <c r="BG62" s="32">
        <f ca="1">SUMPRODUCT(ReactionRateK1!$F84:$V84*OFFSET(ReactionStoich!$E$5:$U$5,BG$2,0))*(TimeStep)*'Composition Moles'!$C74</f>
        <v>0</v>
      </c>
      <c r="BH62" s="32">
        <f ca="1">SUMPRODUCT(ReactionRateK1!$F84:$V84*OFFSET(ReactionStoich!$E$5:$U$5,BH$2,0))*(TimeStep)*'Composition Moles'!$C74</f>
        <v>0</v>
      </c>
      <c r="BI62" s="32">
        <f ca="1">SUMPRODUCT(ReactionRateK1!$F84:$V84*OFFSET(ReactionStoich!$E$5:$U$5,BI$2,0))*(TimeStep)*'Composition Moles'!$C74</f>
        <v>0</v>
      </c>
      <c r="BJ62" s="32">
        <f ca="1">SUMPRODUCT(ReactionRateK1!$F84:$V84*OFFSET(ReactionStoich!$E$5:$U$5,BJ$2,0))*(TimeStep)*'Composition Moles'!$C74</f>
        <v>0</v>
      </c>
      <c r="BK62" s="32">
        <f ca="1">SUMPRODUCT(ReactionRateK1!$F84:$V84*OFFSET(ReactionStoich!$E$5:$U$5,BK$2,0))*(TimeStep)*'Composition Moles'!$C74</f>
        <v>0</v>
      </c>
      <c r="BL62" s="32">
        <f ca="1">SUMPRODUCT(ReactionRateK1!$F84:$V84*OFFSET(ReactionStoich!$E$5:$U$5,BL$2,0))*(TimeStep)*'Composition Moles'!$C74</f>
        <v>0</v>
      </c>
      <c r="BM62" s="32">
        <f ca="1">SUMPRODUCT(ReactionRateK1!$F84:$V84*OFFSET(ReactionStoich!$E$5:$U$5,BM$2,0))*(TimeStep)*'Composition Moles'!$C74</f>
        <v>0</v>
      </c>
      <c r="BN62" s="32">
        <f ca="1">SUMPRODUCT(ReactionRateK1!$F84:$V84*OFFSET(ReactionStoich!$E$5:$U$5,BN$2,0))*(TimeStep)*'Composition Moles'!$C74</f>
        <v>0</v>
      </c>
      <c r="BO62" s="32">
        <f ca="1">SUMPRODUCT(ReactionRateK1!$F84:$V84*OFFSET(ReactionStoich!$E$5:$U$5,BO$2,0))*(TimeStep)*'Composition Moles'!$C74</f>
        <v>0</v>
      </c>
      <c r="BP62" s="32">
        <f ca="1">SUMPRODUCT(ReactionRateK1!$F84:$V84*OFFSET(ReactionStoich!$E$5:$U$5,BP$2,0))*(TimeStep)*'Composition Moles'!$C74</f>
        <v>0</v>
      </c>
      <c r="BQ62" s="32">
        <f ca="1">SUMPRODUCT(ReactionRateK1!$F84:$V84*OFFSET(ReactionStoich!$E$5:$U$5,BQ$2,0))*(TimeStep)*'Composition Moles'!$C74</f>
        <v>0</v>
      </c>
      <c r="BR62" s="32">
        <f ca="1">SUMPRODUCT(ReactionRateK1!$F84:$V84*OFFSET(ReactionStoich!$E$5:$U$5,BR$2,0))*(TimeStep)*'Composition Moles'!$C74</f>
        <v>0</v>
      </c>
      <c r="BS62" s="32">
        <f ca="1">SUMPRODUCT(ReactionRateK1!$F84:$V84*OFFSET(ReactionStoich!$E$5:$U$5,BS$2,0))*(TimeStep)*'Composition Moles'!$C74</f>
        <v>0</v>
      </c>
      <c r="BT62" s="32">
        <f ca="1">SUMPRODUCT(ReactionRateK1!$F84:$V84*OFFSET(ReactionStoich!$E$5:$U$5,BT$2,0))*(TimeStep)*'Composition Moles'!$C74</f>
        <v>0</v>
      </c>
      <c r="BU62" s="32">
        <f ca="1">SUMPRODUCT(ReactionRateK1!$F84:$V84*OFFSET(ReactionStoich!$E$5:$U$5,BU$2,0))*(TimeStep)*'Composition Moles'!$C74</f>
        <v>0</v>
      </c>
      <c r="BV62" s="32">
        <f ca="1">SUMPRODUCT(ReactionRateK1!$F84:$V84*OFFSET(ReactionStoich!$E$5:$U$5,BV$2,0))*(TimeStep)*'Composition Moles'!$C74</f>
        <v>0</v>
      </c>
      <c r="BW62" s="32">
        <f ca="1">SUMPRODUCT(ReactionRateK1!$F84:$V84*OFFSET(ReactionStoich!$E$5:$U$5,BW$2,0))*(TimeStep)*'Composition Moles'!$C74</f>
        <v>0</v>
      </c>
    </row>
    <row r="63" spans="1:75">
      <c r="A63">
        <f>ReactionRateK1!A85</f>
        <v>2.6499999999999986</v>
      </c>
      <c r="B63" s="20">
        <f t="shared" ca="1" si="5"/>
        <v>-3533.7936576930751</v>
      </c>
      <c r="C63" s="20">
        <f ca="1">'Composition Moles'!BZ75</f>
        <v>144142.60129371699</v>
      </c>
      <c r="D63" s="26">
        <f t="shared" ca="1" si="6"/>
        <v>-2.4515955907388701E-2</v>
      </c>
      <c r="F63" s="32">
        <f ca="1">SUMPRODUCT(ReactionRateK1!$F85:$V85*OFFSET(ReactionStoich!$E$5:$U$5,F$2,0))*(TimeStep)*'Composition Moles'!$C75</f>
        <v>-0.10659632249007497</v>
      </c>
      <c r="G63" s="32">
        <f ca="1">SUMPRODUCT(ReactionRateK1!$F85:$V85*OFFSET(ReactionStoich!$E$5:$U$5,G$2,0))*(TimeStep)*'Composition Moles'!$C75</f>
        <v>0</v>
      </c>
      <c r="H63" s="32">
        <f ca="1">SUMPRODUCT(ReactionRateK1!$F85:$V85*OFFSET(ReactionStoich!$E$5:$U$5,H$2,0))*(TimeStep)*'Composition Moles'!$C75</f>
        <v>0.10469602133470775</v>
      </c>
      <c r="I63" s="32">
        <f ca="1">SUMPRODUCT(ReactionRateK1!$F85:$V85*OFFSET(ReactionStoich!$E$5:$U$5,I$2,0))*(TimeStep)*'Composition Moles'!$C75</f>
        <v>1.900301155367232E-3</v>
      </c>
      <c r="J63" s="32">
        <f ca="1">SUMPRODUCT(ReactionRateK1!$F85:$V85*OFFSET(ReactionStoich!$E$5:$U$5,J$2,0))*(TimeStep)*'Composition Moles'!$C75</f>
        <v>0</v>
      </c>
      <c r="K63" s="32">
        <f ca="1">SUMPRODUCT(ReactionRateK1!$F85:$V85*OFFSET(ReactionStoich!$E$5:$U$5,K$2,0))*(TimeStep)*'Composition Moles'!$C75</f>
        <v>0</v>
      </c>
      <c r="L63" s="32">
        <f ca="1">SUMPRODUCT(ReactionRateK1!$F85:$V85*OFFSET(ReactionStoich!$E$5:$U$5,L$2,0))*(TimeStep)*'Composition Moles'!$C75</f>
        <v>0</v>
      </c>
      <c r="M63" s="32">
        <f ca="1">SUMPRODUCT(ReactionRateK1!$F85:$V85*OFFSET(ReactionStoich!$E$5:$U$5,M$2,0))*(TimeStep)*'Composition Moles'!$C75</f>
        <v>0</v>
      </c>
      <c r="N63" s="32">
        <f ca="1">SUMPRODUCT(ReactionRateK1!$F85:$V85*OFFSET(ReactionStoich!$E$5:$U$5,N$2,0))*(TimeStep)*'Composition Moles'!$C75</f>
        <v>0</v>
      </c>
      <c r="O63" s="32">
        <f ca="1">SUMPRODUCT(ReactionRateK1!$F85:$V85*OFFSET(ReactionStoich!$E$5:$U$5,O$2,0))*(TimeStep)*'Composition Moles'!$C75</f>
        <v>0</v>
      </c>
      <c r="P63" s="32">
        <f ca="1">SUMPRODUCT(ReactionRateK1!$F85:$V85*OFFSET(ReactionStoich!$E$5:$U$5,P$2,0))*(TimeStep)*'Composition Moles'!$C75</f>
        <v>0</v>
      </c>
      <c r="Q63" s="32">
        <f ca="1">SUMPRODUCT(ReactionRateK1!$F85:$V85*OFFSET(ReactionStoich!$E$5:$U$5,Q$2,0))*(TimeStep)*'Composition Moles'!$C75</f>
        <v>0</v>
      </c>
      <c r="R63" s="32">
        <f ca="1">SUMPRODUCT(ReactionRateK1!$F85:$V85*OFFSET(ReactionStoich!$E$5:$U$5,R$2,0))*(TimeStep)*'Composition Moles'!$C75</f>
        <v>0</v>
      </c>
      <c r="S63" s="32">
        <f ca="1">SUMPRODUCT(ReactionRateK1!$F85:$V85*OFFSET(ReactionStoich!$E$5:$U$5,S$2,0))*(TimeStep)*'Composition Moles'!$C75</f>
        <v>1.7631770346319122</v>
      </c>
      <c r="T63" s="32">
        <f ca="1">SUMPRODUCT(ReactionRateK1!$F85:$V85*OFFSET(ReactionStoich!$E$5:$U$5,T$2,0))*(TimeStep)*'Composition Moles'!$C75</f>
        <v>0</v>
      </c>
      <c r="U63" s="32">
        <f ca="1">SUMPRODUCT(ReactionRateK1!$F85:$V85*OFFSET(ReactionStoich!$E$5:$U$5,U$2,0))*(TimeStep)*'Composition Moles'!$C75</f>
        <v>0</v>
      </c>
      <c r="V63" s="32">
        <f ca="1">SUMPRODUCT(ReactionRateK1!$F85:$V85*OFFSET(ReactionStoich!$E$5:$U$5,V$2,0))*(TimeStep)*'Composition Moles'!$C75</f>
        <v>0</v>
      </c>
      <c r="W63" s="32">
        <f ca="1">SUMPRODUCT(ReactionRateK1!$F85:$V85*OFFSET(ReactionStoich!$E$5:$U$5,W$2,0))*(TimeStep)*'Composition Moles'!$C75</f>
        <v>0</v>
      </c>
      <c r="X63" s="32">
        <f ca="1">SUMPRODUCT(ReactionRateK1!$F85:$V85*OFFSET(ReactionStoich!$E$5:$U$5,X$2,0))*(TimeStep)*'Composition Moles'!$C75</f>
        <v>0</v>
      </c>
      <c r="Y63" s="32">
        <f ca="1">SUMPRODUCT(ReactionRateK1!$F85:$V85*OFFSET(ReactionStoich!$E$5:$U$5,Y$2,0))*(TimeStep)*'Composition Moles'!$C75</f>
        <v>-4.1044688384050918</v>
      </c>
      <c r="Z63" s="32">
        <f ca="1">SUMPRODUCT(ReactionRateK1!$F85:$V85*OFFSET(ReactionStoich!$E$5:$U$5,Z$2,0))*(TimeStep)*'Composition Moles'!$C75</f>
        <v>0</v>
      </c>
      <c r="AA63" s="32">
        <f ca="1">SUMPRODUCT(ReactionRateK1!$F85:$V85*OFFSET(ReactionStoich!$E$5:$U$5,AA$2,0))*(TimeStep)*'Composition Moles'!$C75</f>
        <v>0</v>
      </c>
      <c r="AB63" s="32">
        <f ca="1">SUMPRODUCT(ReactionRateK1!$F85:$V85*OFFSET(ReactionStoich!$E$5:$U$5,AB$2,0))*(TimeStep)*'Composition Moles'!$C75</f>
        <v>0</v>
      </c>
      <c r="AC63" s="32">
        <f ca="1">SUMPRODUCT(ReactionRateK1!$F85:$V85*OFFSET(ReactionStoich!$E$5:$U$5,AC$2,0))*(TimeStep)*'Composition Moles'!$C75</f>
        <v>0</v>
      </c>
      <c r="AD63" s="32">
        <f ca="1">SUMPRODUCT(ReactionRateK1!$F85:$V85*OFFSET(ReactionStoich!$E$5:$U$5,AD$2,0))*(TimeStep)*'Composition Moles'!$C75</f>
        <v>0</v>
      </c>
      <c r="AE63" s="32">
        <f ca="1">SUMPRODUCT(ReactionRateK1!$F85:$V85*OFFSET(ReactionStoich!$E$5:$U$5,AE$2,0))*(TimeStep)*'Composition Moles'!$C75</f>
        <v>0</v>
      </c>
      <c r="AF63" s="32">
        <f ca="1">SUMPRODUCT(ReactionRateK1!$F85:$V85*OFFSET(ReactionStoich!$E$5:$U$5,AF$2,0))*(TimeStep)*'Composition Moles'!$C75</f>
        <v>0</v>
      </c>
      <c r="AG63" s="32">
        <f ca="1">SUMPRODUCT(ReactionRateK1!$F85:$V85*OFFSET(ReactionStoich!$E$5:$U$5,AG$2,0))*(TimeStep)*'Composition Moles'!$C75</f>
        <v>-1.2952793781226747E-2</v>
      </c>
      <c r="AH63" s="32">
        <f ca="1">SUMPRODUCT(ReactionRateK1!$F85:$V85*OFFSET(ReactionStoich!$E$5:$U$5,AH$2,0))*(TimeStep)*'Composition Moles'!$C75</f>
        <v>0.22876300877948241</v>
      </c>
      <c r="AI63" s="32">
        <f ca="1">SUMPRODUCT(ReactionRateK1!$F85:$V85*OFFSET(ReactionStoich!$E$5:$U$5,AI$2,0))*(TimeStep)*'Composition Moles'!$C75</f>
        <v>2.2082837034051113</v>
      </c>
      <c r="AJ63" s="32">
        <f ca="1">SUMPRODUCT(ReactionRateK1!$F85:$V85*OFFSET(ReactionStoich!$E$5:$U$5,AJ$2,0))*(TimeStep)*'Composition Moles'!$C75</f>
        <v>0.71040560064659564</v>
      </c>
      <c r="AK63" s="32">
        <f ca="1">SUMPRODUCT(ReactionRateK1!$F85:$V85*OFFSET(ReactionStoich!$E$5:$U$5,AK$2,0))*(TimeStep)*'Composition Moles'!$C75</f>
        <v>0</v>
      </c>
      <c r="AL63" s="32">
        <f ca="1">SUMPRODUCT(ReactionRateK1!$F85:$V85*OFFSET(ReactionStoich!$E$5:$U$5,AL$2,0))*(TimeStep)*'Composition Moles'!$C75</f>
        <v>0</v>
      </c>
      <c r="AM63" s="32">
        <f ca="1">SUMPRODUCT(ReactionRateK1!$F85:$V85*OFFSET(ReactionStoich!$E$5:$U$5,AM$2,0))*(TimeStep)*'Composition Moles'!$C75</f>
        <v>0</v>
      </c>
      <c r="AN63" s="32">
        <f ca="1">SUMPRODUCT(ReactionRateK1!$F85:$V85*OFFSET(ReactionStoich!$E$5:$U$5,AN$2,0))*(TimeStep)*'Composition Moles'!$C75</f>
        <v>0</v>
      </c>
      <c r="AO63" s="32">
        <f ca="1">SUMPRODUCT(ReactionRateK1!$F85:$V85*OFFSET(ReactionStoich!$E$5:$U$5,AO$2,0))*(TimeStep)*'Composition Moles'!$C75</f>
        <v>-1.900301155367232E-3</v>
      </c>
      <c r="AP63" s="32">
        <f ca="1">SUMPRODUCT(ReactionRateK1!$F85:$V85*OFFSET(ReactionStoich!$E$5:$U$5,AP$2,0))*(TimeStep)*'Composition Moles'!$C75</f>
        <v>-0.10348501357963408</v>
      </c>
      <c r="AQ63" s="32">
        <f ca="1">SUMPRODUCT(ReactionRateK1!$F85:$V85*OFFSET(ReactionStoich!$E$5:$U$5,AQ$2,0))*(TimeStep)*'Composition Moles'!$C75</f>
        <v>0</v>
      </c>
      <c r="AR63" s="32">
        <f ca="1">SUMPRODUCT(ReactionRateK1!$F85:$V85*OFFSET(ReactionStoich!$E$5:$U$5,AR$2,0))*(TimeStep)*'Composition Moles'!$C75</f>
        <v>0</v>
      </c>
      <c r="AS63" s="32">
        <f ca="1">SUMPRODUCT(ReactionRateK1!$F85:$V85*OFFSET(ReactionStoich!$E$5:$U$5,AS$2,0))*(TimeStep)*'Composition Moles'!$C75</f>
        <v>-0.22927413351392756</v>
      </c>
      <c r="AT63" s="32">
        <f ca="1">SUMPRODUCT(ReactionRateK1!$F85:$V85*OFFSET(ReactionStoich!$E$5:$U$5,AT$2,0))*(TimeStep)*'Composition Moles'!$C75</f>
        <v>-0.22927413351392756</v>
      </c>
      <c r="AU63" s="32">
        <f ca="1">SUMPRODUCT(ReactionRateK1!$F85:$V85*OFFSET(ReactionStoich!$E$5:$U$5,AU$2,0))*(TimeStep)*'Composition Moles'!$C75</f>
        <v>-0.22927413351392756</v>
      </c>
      <c r="AV63" s="32">
        <f ca="1">SUMPRODUCT(ReactionRateK1!$F85:$V85*OFFSET(ReactionStoich!$E$5:$U$5,AV$2,0))*(TimeStep)*'Composition Moles'!$C75</f>
        <v>0</v>
      </c>
      <c r="AW63" s="32">
        <f ca="1">SUMPRODUCT(ReactionRateK1!$F85:$V85*OFFSET(ReactionStoich!$E$5:$U$5,AW$2,0))*(TimeStep)*'Composition Moles'!$C75</f>
        <v>0</v>
      </c>
      <c r="AX63" s="32">
        <f ca="1">SUMPRODUCT(ReactionRateK1!$F85:$V85*OFFSET(ReactionStoich!$E$5:$U$5,AX$2,0))*(TimeStep)*'Composition Moles'!$C75</f>
        <v>0</v>
      </c>
      <c r="AY63" s="32">
        <f ca="1">SUMPRODUCT(ReactionRateK1!$F85:$V85*OFFSET(ReactionStoich!$E$5:$U$5,AY$2,0))*(TimeStep)*'Composition Moles'!$C75</f>
        <v>0</v>
      </c>
      <c r="AZ63" s="32">
        <f ca="1">SUMPRODUCT(ReactionRateK1!$F85:$V85*OFFSET(ReactionStoich!$E$5:$U$5,AZ$2,0))*(TimeStep)*'Composition Moles'!$C75</f>
        <v>0</v>
      </c>
      <c r="BA63" s="32">
        <f ca="1">SUMPRODUCT(ReactionRateK1!$F85:$V85*OFFSET(ReactionStoich!$E$5:$U$5,BA$2,0))*(TimeStep)*'Composition Moles'!$C75</f>
        <v>0</v>
      </c>
      <c r="BB63" s="32">
        <f ca="1">SUMPRODUCT(ReactionRateK1!$F85:$V85*OFFSET(ReactionStoich!$E$5:$U$5,BB$2,0))*(TimeStep)*'Composition Moles'!$C75</f>
        <v>0</v>
      </c>
      <c r="BC63" s="32">
        <f ca="1">SUMPRODUCT(ReactionRateK1!$F85:$V85*OFFSET(ReactionStoich!$E$5:$U$5,BC$2,0))*(TimeStep)*'Composition Moles'!$C75</f>
        <v>0</v>
      </c>
      <c r="BD63" s="32">
        <f ca="1">SUMPRODUCT(ReactionRateK1!$F85:$V85*OFFSET(ReactionStoich!$E$5:$U$5,BD$2,0))*(TimeStep)*'Composition Moles'!$C75</f>
        <v>0</v>
      </c>
      <c r="BE63" s="32">
        <f ca="1">SUMPRODUCT(ReactionRateK1!$F85:$V85*OFFSET(ReactionStoich!$E$5:$U$5,BE$2,0))*(TimeStep)*'Composition Moles'!$C75</f>
        <v>0</v>
      </c>
      <c r="BF63" s="32">
        <f ca="1">SUMPRODUCT(ReactionRateK1!$F85:$V85*OFFSET(ReactionStoich!$E$5:$U$5,BF$2,0))*(TimeStep)*'Composition Moles'!$C75</f>
        <v>0</v>
      </c>
      <c r="BG63" s="32">
        <f ca="1">SUMPRODUCT(ReactionRateK1!$F85:$V85*OFFSET(ReactionStoich!$E$5:$U$5,BG$2,0))*(TimeStep)*'Composition Moles'!$C75</f>
        <v>0</v>
      </c>
      <c r="BH63" s="32">
        <f ca="1">SUMPRODUCT(ReactionRateK1!$F85:$V85*OFFSET(ReactionStoich!$E$5:$U$5,BH$2,0))*(TimeStep)*'Composition Moles'!$C75</f>
        <v>0</v>
      </c>
      <c r="BI63" s="32">
        <f ca="1">SUMPRODUCT(ReactionRateK1!$F85:$V85*OFFSET(ReactionStoich!$E$5:$U$5,BI$2,0))*(TimeStep)*'Composition Moles'!$C75</f>
        <v>0</v>
      </c>
      <c r="BJ63" s="32">
        <f ca="1">SUMPRODUCT(ReactionRateK1!$F85:$V85*OFFSET(ReactionStoich!$E$5:$U$5,BJ$2,0))*(TimeStep)*'Composition Moles'!$C75</f>
        <v>0</v>
      </c>
      <c r="BK63" s="32">
        <f ca="1">SUMPRODUCT(ReactionRateK1!$F85:$V85*OFFSET(ReactionStoich!$E$5:$U$5,BK$2,0))*(TimeStep)*'Composition Moles'!$C75</f>
        <v>0</v>
      </c>
      <c r="BL63" s="32">
        <f ca="1">SUMPRODUCT(ReactionRateK1!$F85:$V85*OFFSET(ReactionStoich!$E$5:$U$5,BL$2,0))*(TimeStep)*'Composition Moles'!$C75</f>
        <v>0</v>
      </c>
      <c r="BM63" s="32">
        <f ca="1">SUMPRODUCT(ReactionRateK1!$F85:$V85*OFFSET(ReactionStoich!$E$5:$U$5,BM$2,0))*(TimeStep)*'Composition Moles'!$C75</f>
        <v>0</v>
      </c>
      <c r="BN63" s="32">
        <f ca="1">SUMPRODUCT(ReactionRateK1!$F85:$V85*OFFSET(ReactionStoich!$E$5:$U$5,BN$2,0))*(TimeStep)*'Composition Moles'!$C75</f>
        <v>0</v>
      </c>
      <c r="BO63" s="32">
        <f ca="1">SUMPRODUCT(ReactionRateK1!$F85:$V85*OFFSET(ReactionStoich!$E$5:$U$5,BO$2,0))*(TimeStep)*'Composition Moles'!$C75</f>
        <v>0</v>
      </c>
      <c r="BP63" s="32">
        <f ca="1">SUMPRODUCT(ReactionRateK1!$F85:$V85*OFFSET(ReactionStoich!$E$5:$U$5,BP$2,0))*(TimeStep)*'Composition Moles'!$C75</f>
        <v>0</v>
      </c>
      <c r="BQ63" s="32">
        <f ca="1">SUMPRODUCT(ReactionRateK1!$F85:$V85*OFFSET(ReactionStoich!$E$5:$U$5,BQ$2,0))*(TimeStep)*'Composition Moles'!$C75</f>
        <v>0</v>
      </c>
      <c r="BR63" s="32">
        <f ca="1">SUMPRODUCT(ReactionRateK1!$F85:$V85*OFFSET(ReactionStoich!$E$5:$U$5,BR$2,0))*(TimeStep)*'Composition Moles'!$C75</f>
        <v>0</v>
      </c>
      <c r="BS63" s="32">
        <f ca="1">SUMPRODUCT(ReactionRateK1!$F85:$V85*OFFSET(ReactionStoich!$E$5:$U$5,BS$2,0))*(TimeStep)*'Composition Moles'!$C75</f>
        <v>0</v>
      </c>
      <c r="BT63" s="32">
        <f ca="1">SUMPRODUCT(ReactionRateK1!$F85:$V85*OFFSET(ReactionStoich!$E$5:$U$5,BT$2,0))*(TimeStep)*'Composition Moles'!$C75</f>
        <v>0</v>
      </c>
      <c r="BU63" s="32">
        <f ca="1">SUMPRODUCT(ReactionRateK1!$F85:$V85*OFFSET(ReactionStoich!$E$5:$U$5,BU$2,0))*(TimeStep)*'Composition Moles'!$C75</f>
        <v>0</v>
      </c>
      <c r="BV63" s="32">
        <f ca="1">SUMPRODUCT(ReactionRateK1!$F85:$V85*OFFSET(ReactionStoich!$E$5:$U$5,BV$2,0))*(TimeStep)*'Composition Moles'!$C75</f>
        <v>0</v>
      </c>
      <c r="BW63" s="32">
        <f ca="1">SUMPRODUCT(ReactionRateK1!$F85:$V85*OFFSET(ReactionStoich!$E$5:$U$5,BW$2,0))*(TimeStep)*'Composition Moles'!$C75</f>
        <v>0</v>
      </c>
    </row>
    <row r="64" spans="1:75">
      <c r="A64">
        <f>ReactionRateK1!A86</f>
        <v>2.6999999999999984</v>
      </c>
      <c r="B64" s="20">
        <f t="shared" ca="1" si="5"/>
        <v>-3333.3597673068375</v>
      </c>
      <c r="C64" s="20">
        <f ca="1">'Composition Moles'!BZ76</f>
        <v>144151.49063369757</v>
      </c>
      <c r="D64" s="26">
        <f t="shared" ca="1" si="6"/>
        <v>-2.3124004841387432E-2</v>
      </c>
      <c r="F64" s="32">
        <f ca="1">SUMPRODUCT(ReactionRateK1!$F86:$V86*OFFSET(ReactionStoich!$E$5:$U$5,F$2,0))*(TimeStep)*'Composition Moles'!$C76</f>
        <v>-9.9680832584777251E-2</v>
      </c>
      <c r="G64" s="32">
        <f ca="1">SUMPRODUCT(ReactionRateK1!$F86:$V86*OFFSET(ReactionStoich!$E$5:$U$5,G$2,0))*(TimeStep)*'Composition Moles'!$C76</f>
        <v>0</v>
      </c>
      <c r="H64" s="32">
        <f ca="1">SUMPRODUCT(ReactionRateK1!$F86:$V86*OFFSET(ReactionStoich!$E$5:$U$5,H$2,0))*(TimeStep)*'Composition Moles'!$C76</f>
        <v>9.7959297643194693E-2</v>
      </c>
      <c r="I64" s="32">
        <f ca="1">SUMPRODUCT(ReactionRateK1!$F86:$V86*OFFSET(ReactionStoich!$E$5:$U$5,I$2,0))*(TimeStep)*'Composition Moles'!$C76</f>
        <v>1.7215349415825628E-3</v>
      </c>
      <c r="J64" s="32">
        <f ca="1">SUMPRODUCT(ReactionRateK1!$F86:$V86*OFFSET(ReactionStoich!$E$5:$U$5,J$2,0))*(TimeStep)*'Composition Moles'!$C76</f>
        <v>0</v>
      </c>
      <c r="K64" s="32">
        <f ca="1">SUMPRODUCT(ReactionRateK1!$F86:$V86*OFFSET(ReactionStoich!$E$5:$U$5,K$2,0))*(TimeStep)*'Composition Moles'!$C76</f>
        <v>0</v>
      </c>
      <c r="L64" s="32">
        <f ca="1">SUMPRODUCT(ReactionRateK1!$F86:$V86*OFFSET(ReactionStoich!$E$5:$U$5,L$2,0))*(TimeStep)*'Composition Moles'!$C76</f>
        <v>0</v>
      </c>
      <c r="M64" s="32">
        <f ca="1">SUMPRODUCT(ReactionRateK1!$F86:$V86*OFFSET(ReactionStoich!$E$5:$U$5,M$2,0))*(TimeStep)*'Composition Moles'!$C76</f>
        <v>0</v>
      </c>
      <c r="N64" s="32">
        <f ca="1">SUMPRODUCT(ReactionRateK1!$F86:$V86*OFFSET(ReactionStoich!$E$5:$U$5,N$2,0))*(TimeStep)*'Composition Moles'!$C76</f>
        <v>0</v>
      </c>
      <c r="O64" s="32">
        <f ca="1">SUMPRODUCT(ReactionRateK1!$F86:$V86*OFFSET(ReactionStoich!$E$5:$U$5,O$2,0))*(TimeStep)*'Composition Moles'!$C76</f>
        <v>0</v>
      </c>
      <c r="P64" s="32">
        <f ca="1">SUMPRODUCT(ReactionRateK1!$F86:$V86*OFFSET(ReactionStoich!$E$5:$U$5,P$2,0))*(TimeStep)*'Composition Moles'!$C76</f>
        <v>0</v>
      </c>
      <c r="Q64" s="32">
        <f ca="1">SUMPRODUCT(ReactionRateK1!$F86:$V86*OFFSET(ReactionStoich!$E$5:$U$5,Q$2,0))*(TimeStep)*'Composition Moles'!$C76</f>
        <v>0</v>
      </c>
      <c r="R64" s="32">
        <f ca="1">SUMPRODUCT(ReactionRateK1!$F86:$V86*OFFSET(ReactionStoich!$E$5:$U$5,R$2,0))*(TimeStep)*'Composition Moles'!$C76</f>
        <v>0</v>
      </c>
      <c r="S64" s="32">
        <f ca="1">SUMPRODUCT(ReactionRateK1!$F86:$V86*OFFSET(ReactionStoich!$E$5:$U$5,S$2,0))*(TimeStep)*'Composition Moles'!$C76</f>
        <v>1.7292399002631547</v>
      </c>
      <c r="T64" s="32">
        <f ca="1">SUMPRODUCT(ReactionRateK1!$F86:$V86*OFFSET(ReactionStoich!$E$5:$U$5,T$2,0))*(TimeStep)*'Composition Moles'!$C76</f>
        <v>0</v>
      </c>
      <c r="U64" s="32">
        <f ca="1">SUMPRODUCT(ReactionRateK1!$F86:$V86*OFFSET(ReactionStoich!$E$5:$U$5,U$2,0))*(TimeStep)*'Composition Moles'!$C76</f>
        <v>0</v>
      </c>
      <c r="V64" s="32">
        <f ca="1">SUMPRODUCT(ReactionRateK1!$F86:$V86*OFFSET(ReactionStoich!$E$5:$U$5,V$2,0))*(TimeStep)*'Composition Moles'!$C76</f>
        <v>0</v>
      </c>
      <c r="W64" s="32">
        <f ca="1">SUMPRODUCT(ReactionRateK1!$F86:$V86*OFFSET(ReactionStoich!$E$5:$U$5,W$2,0))*(TimeStep)*'Composition Moles'!$C76</f>
        <v>0</v>
      </c>
      <c r="X64" s="32">
        <f ca="1">SUMPRODUCT(ReactionRateK1!$F86:$V86*OFFSET(ReactionStoich!$E$5:$U$5,X$2,0))*(TimeStep)*'Composition Moles'!$C76</f>
        <v>0</v>
      </c>
      <c r="Y64" s="32">
        <f ca="1">SUMPRODUCT(ReactionRateK1!$F86:$V86*OFFSET(ReactionStoich!$E$5:$U$5,Y$2,0))*(TimeStep)*'Composition Moles'!$C76</f>
        <v>-4.0308495408487444</v>
      </c>
      <c r="Z64" s="32">
        <f ca="1">SUMPRODUCT(ReactionRateK1!$F86:$V86*OFFSET(ReactionStoich!$E$5:$U$5,Z$2,0))*(TimeStep)*'Composition Moles'!$C76</f>
        <v>0</v>
      </c>
      <c r="AA64" s="32">
        <f ca="1">SUMPRODUCT(ReactionRateK1!$F86:$V86*OFFSET(ReactionStoich!$E$5:$U$5,AA$2,0))*(TimeStep)*'Composition Moles'!$C76</f>
        <v>0</v>
      </c>
      <c r="AB64" s="32">
        <f ca="1">SUMPRODUCT(ReactionRateK1!$F86:$V86*OFFSET(ReactionStoich!$E$5:$U$5,AB$2,0))*(TimeStep)*'Composition Moles'!$C76</f>
        <v>0</v>
      </c>
      <c r="AC64" s="32">
        <f ca="1">SUMPRODUCT(ReactionRateK1!$F86:$V86*OFFSET(ReactionStoich!$E$5:$U$5,AC$2,0))*(TimeStep)*'Composition Moles'!$C76</f>
        <v>0</v>
      </c>
      <c r="AD64" s="32">
        <f ca="1">SUMPRODUCT(ReactionRateK1!$F86:$V86*OFFSET(ReactionStoich!$E$5:$U$5,AD$2,0))*(TimeStep)*'Composition Moles'!$C76</f>
        <v>0</v>
      </c>
      <c r="AE64" s="32">
        <f ca="1">SUMPRODUCT(ReactionRateK1!$F86:$V86*OFFSET(ReactionStoich!$E$5:$U$5,AE$2,0))*(TimeStep)*'Composition Moles'!$C76</f>
        <v>0</v>
      </c>
      <c r="AF64" s="32">
        <f ca="1">SUMPRODUCT(ReactionRateK1!$F86:$V86*OFFSET(ReactionStoich!$E$5:$U$5,AF$2,0))*(TimeStep)*'Composition Moles'!$C76</f>
        <v>0</v>
      </c>
      <c r="AG64" s="32">
        <f ca="1">SUMPRODUCT(ReactionRateK1!$F86:$V86*OFFSET(ReactionStoich!$E$5:$U$5,AG$2,0))*(TimeStep)*'Composition Moles'!$C76</f>
        <v>-1.2563535768427694E-2</v>
      </c>
      <c r="AH64" s="32">
        <f ca="1">SUMPRODUCT(ReactionRateK1!$F86:$V86*OFFSET(ReactionStoich!$E$5:$U$5,AH$2,0))*(TimeStep)*'Composition Moles'!$C76</f>
        <v>0.19053188927593875</v>
      </c>
      <c r="AI64" s="32">
        <f ca="1">SUMPRODUCT(ReactionRateK1!$F86:$V86*OFFSET(ReactionStoich!$E$5:$U$5,AI$2,0))*(TimeStep)*'Composition Moles'!$C76</f>
        <v>2.2003233107633711</v>
      </c>
      <c r="AJ64" s="32">
        <f ca="1">SUMPRODUCT(ReactionRateK1!$F86:$V86*OFFSET(ReactionStoich!$E$5:$U$5,AJ$2,0))*(TimeStep)*'Composition Moles'!$C76</f>
        <v>0.6967709167482804</v>
      </c>
      <c r="AK64" s="32">
        <f ca="1">SUMPRODUCT(ReactionRateK1!$F86:$V86*OFFSET(ReactionStoich!$E$5:$U$5,AK$2,0))*(TimeStep)*'Composition Moles'!$C76</f>
        <v>0</v>
      </c>
      <c r="AL64" s="32">
        <f ca="1">SUMPRODUCT(ReactionRateK1!$F86:$V86*OFFSET(ReactionStoich!$E$5:$U$5,AL$2,0))*(TimeStep)*'Composition Moles'!$C76</f>
        <v>0</v>
      </c>
      <c r="AM64" s="32">
        <f ca="1">SUMPRODUCT(ReactionRateK1!$F86:$V86*OFFSET(ReactionStoich!$E$5:$U$5,AM$2,0))*(TimeStep)*'Composition Moles'!$C76</f>
        <v>0</v>
      </c>
      <c r="AN64" s="32">
        <f ca="1">SUMPRODUCT(ReactionRateK1!$F86:$V86*OFFSET(ReactionStoich!$E$5:$U$5,AN$2,0))*(TimeStep)*'Composition Moles'!$C76</f>
        <v>0</v>
      </c>
      <c r="AO64" s="32">
        <f ca="1">SUMPRODUCT(ReactionRateK1!$F86:$V86*OFFSET(ReactionStoich!$E$5:$U$5,AO$2,0))*(TimeStep)*'Composition Moles'!$C76</f>
        <v>-1.7215349415825628E-3</v>
      </c>
      <c r="AP64" s="32">
        <f ca="1">SUMPRODUCT(ReactionRateK1!$F86:$V86*OFFSET(ReactionStoich!$E$5:$U$5,AP$2,0))*(TimeStep)*'Composition Moles'!$C76</f>
        <v>-9.7099777278374572E-2</v>
      </c>
      <c r="AQ64" s="32">
        <f ca="1">SUMPRODUCT(ReactionRateK1!$F86:$V86*OFFSET(ReactionStoich!$E$5:$U$5,AQ$2,0))*(TimeStep)*'Composition Moles'!$C76</f>
        <v>0</v>
      </c>
      <c r="AR64" s="32">
        <f ca="1">SUMPRODUCT(ReactionRateK1!$F86:$V86*OFFSET(ReactionStoich!$E$5:$U$5,AR$2,0))*(TimeStep)*'Composition Moles'!$C76</f>
        <v>0</v>
      </c>
      <c r="AS64" s="32">
        <f ca="1">SUMPRODUCT(ReactionRateK1!$F86:$V86*OFFSET(ReactionStoich!$E$5:$U$5,AS$2,0))*(TimeStep)*'Composition Moles'!$C76</f>
        <v>-0.22487720940453848</v>
      </c>
      <c r="AT64" s="32">
        <f ca="1">SUMPRODUCT(ReactionRateK1!$F86:$V86*OFFSET(ReactionStoich!$E$5:$U$5,AT$2,0))*(TimeStep)*'Composition Moles'!$C76</f>
        <v>-0.22487720940453848</v>
      </c>
      <c r="AU64" s="32">
        <f ca="1">SUMPRODUCT(ReactionRateK1!$F86:$V86*OFFSET(ReactionStoich!$E$5:$U$5,AU$2,0))*(TimeStep)*'Composition Moles'!$C76</f>
        <v>-0.22487720940453848</v>
      </c>
      <c r="AV64" s="32">
        <f ca="1">SUMPRODUCT(ReactionRateK1!$F86:$V86*OFFSET(ReactionStoich!$E$5:$U$5,AV$2,0))*(TimeStep)*'Composition Moles'!$C76</f>
        <v>0</v>
      </c>
      <c r="AW64" s="32">
        <f ca="1">SUMPRODUCT(ReactionRateK1!$F86:$V86*OFFSET(ReactionStoich!$E$5:$U$5,AW$2,0))*(TimeStep)*'Composition Moles'!$C76</f>
        <v>0</v>
      </c>
      <c r="AX64" s="32">
        <f ca="1">SUMPRODUCT(ReactionRateK1!$F86:$V86*OFFSET(ReactionStoich!$E$5:$U$5,AX$2,0))*(TimeStep)*'Composition Moles'!$C76</f>
        <v>0</v>
      </c>
      <c r="AY64" s="32">
        <f ca="1">SUMPRODUCT(ReactionRateK1!$F86:$V86*OFFSET(ReactionStoich!$E$5:$U$5,AY$2,0))*(TimeStep)*'Composition Moles'!$C76</f>
        <v>0</v>
      </c>
      <c r="AZ64" s="32">
        <f ca="1">SUMPRODUCT(ReactionRateK1!$F86:$V86*OFFSET(ReactionStoich!$E$5:$U$5,AZ$2,0))*(TimeStep)*'Composition Moles'!$C76</f>
        <v>0</v>
      </c>
      <c r="BA64" s="32">
        <f ca="1">SUMPRODUCT(ReactionRateK1!$F86:$V86*OFFSET(ReactionStoich!$E$5:$U$5,BA$2,0))*(TimeStep)*'Composition Moles'!$C76</f>
        <v>0</v>
      </c>
      <c r="BB64" s="32">
        <f ca="1">SUMPRODUCT(ReactionRateK1!$F86:$V86*OFFSET(ReactionStoich!$E$5:$U$5,BB$2,0))*(TimeStep)*'Composition Moles'!$C76</f>
        <v>0</v>
      </c>
      <c r="BC64" s="32">
        <f ca="1">SUMPRODUCT(ReactionRateK1!$F86:$V86*OFFSET(ReactionStoich!$E$5:$U$5,BC$2,0))*(TimeStep)*'Composition Moles'!$C76</f>
        <v>0</v>
      </c>
      <c r="BD64" s="32">
        <f ca="1">SUMPRODUCT(ReactionRateK1!$F86:$V86*OFFSET(ReactionStoich!$E$5:$U$5,BD$2,0))*(TimeStep)*'Composition Moles'!$C76</f>
        <v>0</v>
      </c>
      <c r="BE64" s="32">
        <f ca="1">SUMPRODUCT(ReactionRateK1!$F86:$V86*OFFSET(ReactionStoich!$E$5:$U$5,BE$2,0))*(TimeStep)*'Composition Moles'!$C76</f>
        <v>0</v>
      </c>
      <c r="BF64" s="32">
        <f ca="1">SUMPRODUCT(ReactionRateK1!$F86:$V86*OFFSET(ReactionStoich!$E$5:$U$5,BF$2,0))*(TimeStep)*'Composition Moles'!$C76</f>
        <v>0</v>
      </c>
      <c r="BG64" s="32">
        <f ca="1">SUMPRODUCT(ReactionRateK1!$F86:$V86*OFFSET(ReactionStoich!$E$5:$U$5,BG$2,0))*(TimeStep)*'Composition Moles'!$C76</f>
        <v>0</v>
      </c>
      <c r="BH64" s="32">
        <f ca="1">SUMPRODUCT(ReactionRateK1!$F86:$V86*OFFSET(ReactionStoich!$E$5:$U$5,BH$2,0))*(TimeStep)*'Composition Moles'!$C76</f>
        <v>0</v>
      </c>
      <c r="BI64" s="32">
        <f ca="1">SUMPRODUCT(ReactionRateK1!$F86:$V86*OFFSET(ReactionStoich!$E$5:$U$5,BI$2,0))*(TimeStep)*'Composition Moles'!$C76</f>
        <v>0</v>
      </c>
      <c r="BJ64" s="32">
        <f ca="1">SUMPRODUCT(ReactionRateK1!$F86:$V86*OFFSET(ReactionStoich!$E$5:$U$5,BJ$2,0))*(TimeStep)*'Composition Moles'!$C76</f>
        <v>0</v>
      </c>
      <c r="BK64" s="32">
        <f ca="1">SUMPRODUCT(ReactionRateK1!$F86:$V86*OFFSET(ReactionStoich!$E$5:$U$5,BK$2,0))*(TimeStep)*'Composition Moles'!$C76</f>
        <v>0</v>
      </c>
      <c r="BL64" s="32">
        <f ca="1">SUMPRODUCT(ReactionRateK1!$F86:$V86*OFFSET(ReactionStoich!$E$5:$U$5,BL$2,0))*(TimeStep)*'Composition Moles'!$C76</f>
        <v>0</v>
      </c>
      <c r="BM64" s="32">
        <f ca="1">SUMPRODUCT(ReactionRateK1!$F86:$V86*OFFSET(ReactionStoich!$E$5:$U$5,BM$2,0))*(TimeStep)*'Composition Moles'!$C76</f>
        <v>0</v>
      </c>
      <c r="BN64" s="32">
        <f ca="1">SUMPRODUCT(ReactionRateK1!$F86:$V86*OFFSET(ReactionStoich!$E$5:$U$5,BN$2,0))*(TimeStep)*'Composition Moles'!$C76</f>
        <v>0</v>
      </c>
      <c r="BO64" s="32">
        <f ca="1">SUMPRODUCT(ReactionRateK1!$F86:$V86*OFFSET(ReactionStoich!$E$5:$U$5,BO$2,0))*(TimeStep)*'Composition Moles'!$C76</f>
        <v>0</v>
      </c>
      <c r="BP64" s="32">
        <f ca="1">SUMPRODUCT(ReactionRateK1!$F86:$V86*OFFSET(ReactionStoich!$E$5:$U$5,BP$2,0))*(TimeStep)*'Composition Moles'!$C76</f>
        <v>0</v>
      </c>
      <c r="BQ64" s="32">
        <f ca="1">SUMPRODUCT(ReactionRateK1!$F86:$V86*OFFSET(ReactionStoich!$E$5:$U$5,BQ$2,0))*(TimeStep)*'Composition Moles'!$C76</f>
        <v>0</v>
      </c>
      <c r="BR64" s="32">
        <f ca="1">SUMPRODUCT(ReactionRateK1!$F86:$V86*OFFSET(ReactionStoich!$E$5:$U$5,BR$2,0))*(TimeStep)*'Composition Moles'!$C76</f>
        <v>0</v>
      </c>
      <c r="BS64" s="32">
        <f ca="1">SUMPRODUCT(ReactionRateK1!$F86:$V86*OFFSET(ReactionStoich!$E$5:$U$5,BS$2,0))*(TimeStep)*'Composition Moles'!$C76</f>
        <v>0</v>
      </c>
      <c r="BT64" s="32">
        <f ca="1">SUMPRODUCT(ReactionRateK1!$F86:$V86*OFFSET(ReactionStoich!$E$5:$U$5,BT$2,0))*(TimeStep)*'Composition Moles'!$C76</f>
        <v>0</v>
      </c>
      <c r="BU64" s="32">
        <f ca="1">SUMPRODUCT(ReactionRateK1!$F86:$V86*OFFSET(ReactionStoich!$E$5:$U$5,BU$2,0))*(TimeStep)*'Composition Moles'!$C76</f>
        <v>0</v>
      </c>
      <c r="BV64" s="32">
        <f ca="1">SUMPRODUCT(ReactionRateK1!$F86:$V86*OFFSET(ReactionStoich!$E$5:$U$5,BV$2,0))*(TimeStep)*'Composition Moles'!$C76</f>
        <v>0</v>
      </c>
      <c r="BW64" s="32">
        <f ca="1">SUMPRODUCT(ReactionRateK1!$F86:$V86*OFFSET(ReactionStoich!$E$5:$U$5,BW$2,0))*(TimeStep)*'Composition Moles'!$C76</f>
        <v>0</v>
      </c>
    </row>
    <row r="65" spans="1:75">
      <c r="A65">
        <f>ReactionRateK1!A87</f>
        <v>2.7499999999999982</v>
      </c>
      <c r="B65" s="20">
        <f t="shared" ca="1" si="5"/>
        <v>-3145.9996129723422</v>
      </c>
      <c r="C65" s="20">
        <f ca="1">'Composition Moles'!BZ77</f>
        <v>144160.01919674434</v>
      </c>
      <c r="D65" s="26">
        <f t="shared" ca="1" si="6"/>
        <v>-2.1822968882092036E-2</v>
      </c>
      <c r="F65" s="32">
        <f ca="1">SUMPRODUCT(ReactionRateK1!$F87:$V87*OFFSET(ReactionStoich!$E$5:$U$5,F$2,0))*(TimeStep)*'Composition Moles'!$C77</f>
        <v>-9.321056648679428E-2</v>
      </c>
      <c r="G65" s="32">
        <f ca="1">SUMPRODUCT(ReactionRateK1!$F87:$V87*OFFSET(ReactionStoich!$E$5:$U$5,G$2,0))*(TimeStep)*'Composition Moles'!$C77</f>
        <v>0</v>
      </c>
      <c r="H65" s="32">
        <f ca="1">SUMPRODUCT(ReactionRateK1!$F87:$V87*OFFSET(ReactionStoich!$E$5:$U$5,H$2,0))*(TimeStep)*'Composition Moles'!$C77</f>
        <v>9.1650718391485697E-2</v>
      </c>
      <c r="I65" s="32">
        <f ca="1">SUMPRODUCT(ReactionRateK1!$F87:$V87*OFFSET(ReactionStoich!$E$5:$U$5,I$2,0))*(TimeStep)*'Composition Moles'!$C77</f>
        <v>1.5598480953085982E-3</v>
      </c>
      <c r="J65" s="32">
        <f ca="1">SUMPRODUCT(ReactionRateK1!$F87:$V87*OFFSET(ReactionStoich!$E$5:$U$5,J$2,0))*(TimeStep)*'Composition Moles'!$C77</f>
        <v>0</v>
      </c>
      <c r="K65" s="32">
        <f ca="1">SUMPRODUCT(ReactionRateK1!$F87:$V87*OFFSET(ReactionStoich!$E$5:$U$5,K$2,0))*(TimeStep)*'Composition Moles'!$C77</f>
        <v>0</v>
      </c>
      <c r="L65" s="32">
        <f ca="1">SUMPRODUCT(ReactionRateK1!$F87:$V87*OFFSET(ReactionStoich!$E$5:$U$5,L$2,0))*(TimeStep)*'Composition Moles'!$C77</f>
        <v>0</v>
      </c>
      <c r="M65" s="32">
        <f ca="1">SUMPRODUCT(ReactionRateK1!$F87:$V87*OFFSET(ReactionStoich!$E$5:$U$5,M$2,0))*(TimeStep)*'Composition Moles'!$C77</f>
        <v>0</v>
      </c>
      <c r="N65" s="32">
        <f ca="1">SUMPRODUCT(ReactionRateK1!$F87:$V87*OFFSET(ReactionStoich!$E$5:$U$5,N$2,0))*(TimeStep)*'Composition Moles'!$C77</f>
        <v>0</v>
      </c>
      <c r="O65" s="32">
        <f ca="1">SUMPRODUCT(ReactionRateK1!$F87:$V87*OFFSET(ReactionStoich!$E$5:$U$5,O$2,0))*(TimeStep)*'Composition Moles'!$C77</f>
        <v>0</v>
      </c>
      <c r="P65" s="32">
        <f ca="1">SUMPRODUCT(ReactionRateK1!$F87:$V87*OFFSET(ReactionStoich!$E$5:$U$5,P$2,0))*(TimeStep)*'Composition Moles'!$C77</f>
        <v>0</v>
      </c>
      <c r="Q65" s="32">
        <f ca="1">SUMPRODUCT(ReactionRateK1!$F87:$V87*OFFSET(ReactionStoich!$E$5:$U$5,Q$2,0))*(TimeStep)*'Composition Moles'!$C77</f>
        <v>0</v>
      </c>
      <c r="R65" s="32">
        <f ca="1">SUMPRODUCT(ReactionRateK1!$F87:$V87*OFFSET(ReactionStoich!$E$5:$U$5,R$2,0))*(TimeStep)*'Composition Moles'!$C77</f>
        <v>0</v>
      </c>
      <c r="S65" s="32">
        <f ca="1">SUMPRODUCT(ReactionRateK1!$F87:$V87*OFFSET(ReactionStoich!$E$5:$U$5,S$2,0))*(TimeStep)*'Composition Moles'!$C77</f>
        <v>1.6957641164206019</v>
      </c>
      <c r="T65" s="32">
        <f ca="1">SUMPRODUCT(ReactionRateK1!$F87:$V87*OFFSET(ReactionStoich!$E$5:$U$5,T$2,0))*(TimeStep)*'Composition Moles'!$C77</f>
        <v>0</v>
      </c>
      <c r="U65" s="32">
        <f ca="1">SUMPRODUCT(ReactionRateK1!$F87:$V87*OFFSET(ReactionStoich!$E$5:$U$5,U$2,0))*(TimeStep)*'Composition Moles'!$C77</f>
        <v>0</v>
      </c>
      <c r="V65" s="32">
        <f ca="1">SUMPRODUCT(ReactionRateK1!$F87:$V87*OFFSET(ReactionStoich!$E$5:$U$5,V$2,0))*(TimeStep)*'Composition Moles'!$C77</f>
        <v>0</v>
      </c>
      <c r="W65" s="32">
        <f ca="1">SUMPRODUCT(ReactionRateK1!$F87:$V87*OFFSET(ReactionStoich!$E$5:$U$5,W$2,0))*(TimeStep)*'Composition Moles'!$C77</f>
        <v>0</v>
      </c>
      <c r="X65" s="32">
        <f ca="1">SUMPRODUCT(ReactionRateK1!$F87:$V87*OFFSET(ReactionStoich!$E$5:$U$5,X$2,0))*(TimeStep)*'Composition Moles'!$C77</f>
        <v>0</v>
      </c>
      <c r="Y65" s="32">
        <f ca="1">SUMPRODUCT(ReactionRateK1!$F87:$V87*OFFSET(ReactionStoich!$E$5:$U$5,Y$2,0))*(TimeStep)*'Composition Moles'!$C77</f>
        <v>-3.9579863535939732</v>
      </c>
      <c r="Z65" s="32">
        <f ca="1">SUMPRODUCT(ReactionRateK1!$F87:$V87*OFFSET(ReactionStoich!$E$5:$U$5,Z$2,0))*(TimeStep)*'Composition Moles'!$C77</f>
        <v>0</v>
      </c>
      <c r="AA65" s="32">
        <f ca="1">SUMPRODUCT(ReactionRateK1!$F87:$V87*OFFSET(ReactionStoich!$E$5:$U$5,AA$2,0))*(TimeStep)*'Composition Moles'!$C77</f>
        <v>0</v>
      </c>
      <c r="AB65" s="32">
        <f ca="1">SUMPRODUCT(ReactionRateK1!$F87:$V87*OFFSET(ReactionStoich!$E$5:$U$5,AB$2,0))*(TimeStep)*'Composition Moles'!$C77</f>
        <v>0</v>
      </c>
      <c r="AC65" s="32">
        <f ca="1">SUMPRODUCT(ReactionRateK1!$F87:$V87*OFFSET(ReactionStoich!$E$5:$U$5,AC$2,0))*(TimeStep)*'Composition Moles'!$C77</f>
        <v>0</v>
      </c>
      <c r="AD65" s="32">
        <f ca="1">SUMPRODUCT(ReactionRateK1!$F87:$V87*OFFSET(ReactionStoich!$E$5:$U$5,AD$2,0))*(TimeStep)*'Composition Moles'!$C77</f>
        <v>0</v>
      </c>
      <c r="AE65" s="32">
        <f ca="1">SUMPRODUCT(ReactionRateK1!$F87:$V87*OFFSET(ReactionStoich!$E$5:$U$5,AE$2,0))*(TimeStep)*'Composition Moles'!$C77</f>
        <v>0</v>
      </c>
      <c r="AF65" s="32">
        <f ca="1">SUMPRODUCT(ReactionRateK1!$F87:$V87*OFFSET(ReactionStoich!$E$5:$U$5,AF$2,0))*(TimeStep)*'Composition Moles'!$C77</f>
        <v>0</v>
      </c>
      <c r="AG65" s="32">
        <f ca="1">SUMPRODUCT(ReactionRateK1!$F87:$V87*OFFSET(ReactionStoich!$E$5:$U$5,AG$2,0))*(TimeStep)*'Composition Moles'!$C77</f>
        <v>-1.2175445768589685E-2</v>
      </c>
      <c r="AH65" s="32">
        <f ca="1">SUMPRODUCT(ReactionRateK1!$F87:$V87*OFFSET(ReactionStoich!$E$5:$U$5,AH$2,0))*(TimeStep)*'Composition Moles'!$C77</f>
        <v>0.15388962577748869</v>
      </c>
      <c r="AI65" s="32">
        <f ca="1">SUMPRODUCT(ReactionRateK1!$F87:$V87*OFFSET(ReactionStoich!$E$5:$U$5,AI$2,0))*(TimeStep)*'Composition Moles'!$C77</f>
        <v>2.1916405873232669</v>
      </c>
      <c r="AJ65" s="32">
        <f ca="1">SUMPRODUCT(ReactionRateK1!$F87:$V87*OFFSET(ReactionStoich!$E$5:$U$5,AJ$2,0))*(TimeStep)*'Composition Moles'!$C77</f>
        <v>0.68330657166287212</v>
      </c>
      <c r="AK65" s="32">
        <f ca="1">SUMPRODUCT(ReactionRateK1!$F87:$V87*OFFSET(ReactionStoich!$E$5:$U$5,AK$2,0))*(TimeStep)*'Composition Moles'!$C77</f>
        <v>0</v>
      </c>
      <c r="AL65" s="32">
        <f ca="1">SUMPRODUCT(ReactionRateK1!$F87:$V87*OFFSET(ReactionStoich!$E$5:$U$5,AL$2,0))*(TimeStep)*'Composition Moles'!$C77</f>
        <v>0</v>
      </c>
      <c r="AM65" s="32">
        <f ca="1">SUMPRODUCT(ReactionRateK1!$F87:$V87*OFFSET(ReactionStoich!$E$5:$U$5,AM$2,0))*(TimeStep)*'Composition Moles'!$C77</f>
        <v>0</v>
      </c>
      <c r="AN65" s="32">
        <f ca="1">SUMPRODUCT(ReactionRateK1!$F87:$V87*OFFSET(ReactionStoich!$E$5:$U$5,AN$2,0))*(TimeStep)*'Composition Moles'!$C77</f>
        <v>0</v>
      </c>
      <c r="AO65" s="32">
        <f ca="1">SUMPRODUCT(ReactionRateK1!$F87:$V87*OFFSET(ReactionStoich!$E$5:$U$5,AO$2,0))*(TimeStep)*'Composition Moles'!$C77</f>
        <v>-1.5598480953085982E-3</v>
      </c>
      <c r="AP65" s="32">
        <f ca="1">SUMPRODUCT(ReactionRateK1!$F87:$V87*OFFSET(ReactionStoich!$E$5:$U$5,AP$2,0))*(TimeStep)*'Composition Moles'!$C77</f>
        <v>-9.1083451813137678E-2</v>
      </c>
      <c r="AQ65" s="32">
        <f ca="1">SUMPRODUCT(ReactionRateK1!$F87:$V87*OFFSET(ReactionStoich!$E$5:$U$5,AQ$2,0))*(TimeStep)*'Composition Moles'!$C77</f>
        <v>0</v>
      </c>
      <c r="AR65" s="32">
        <f ca="1">SUMPRODUCT(ReactionRateK1!$F87:$V87*OFFSET(ReactionStoich!$E$5:$U$5,AR$2,0))*(TimeStep)*'Composition Moles'!$C77</f>
        <v>0</v>
      </c>
      <c r="AS65" s="32">
        <f ca="1">SUMPRODUCT(ReactionRateK1!$F87:$V87*OFFSET(ReactionStoich!$E$5:$U$5,AS$2,0))*(TimeStep)*'Composition Moles'!$C77</f>
        <v>-0.22059860063774017</v>
      </c>
      <c r="AT65" s="32">
        <f ca="1">SUMPRODUCT(ReactionRateK1!$F87:$V87*OFFSET(ReactionStoich!$E$5:$U$5,AT$2,0))*(TimeStep)*'Composition Moles'!$C77</f>
        <v>-0.22059860063774017</v>
      </c>
      <c r="AU65" s="32">
        <f ca="1">SUMPRODUCT(ReactionRateK1!$F87:$V87*OFFSET(ReactionStoich!$E$5:$U$5,AU$2,0))*(TimeStep)*'Composition Moles'!$C77</f>
        <v>-0.22059860063774017</v>
      </c>
      <c r="AV65" s="32">
        <f ca="1">SUMPRODUCT(ReactionRateK1!$F87:$V87*OFFSET(ReactionStoich!$E$5:$U$5,AV$2,0))*(TimeStep)*'Composition Moles'!$C77</f>
        <v>0</v>
      </c>
      <c r="AW65" s="32">
        <f ca="1">SUMPRODUCT(ReactionRateK1!$F87:$V87*OFFSET(ReactionStoich!$E$5:$U$5,AW$2,0))*(TimeStep)*'Composition Moles'!$C77</f>
        <v>0</v>
      </c>
      <c r="AX65" s="32">
        <f ca="1">SUMPRODUCT(ReactionRateK1!$F87:$V87*OFFSET(ReactionStoich!$E$5:$U$5,AX$2,0))*(TimeStep)*'Composition Moles'!$C77</f>
        <v>0</v>
      </c>
      <c r="AY65" s="32">
        <f ca="1">SUMPRODUCT(ReactionRateK1!$F87:$V87*OFFSET(ReactionStoich!$E$5:$U$5,AY$2,0))*(TimeStep)*'Composition Moles'!$C77</f>
        <v>0</v>
      </c>
      <c r="AZ65" s="32">
        <f ca="1">SUMPRODUCT(ReactionRateK1!$F87:$V87*OFFSET(ReactionStoich!$E$5:$U$5,AZ$2,0))*(TimeStep)*'Composition Moles'!$C77</f>
        <v>0</v>
      </c>
      <c r="BA65" s="32">
        <f ca="1">SUMPRODUCT(ReactionRateK1!$F87:$V87*OFFSET(ReactionStoich!$E$5:$U$5,BA$2,0))*(TimeStep)*'Composition Moles'!$C77</f>
        <v>0</v>
      </c>
      <c r="BB65" s="32">
        <f ca="1">SUMPRODUCT(ReactionRateK1!$F87:$V87*OFFSET(ReactionStoich!$E$5:$U$5,BB$2,0))*(TimeStep)*'Composition Moles'!$C77</f>
        <v>0</v>
      </c>
      <c r="BC65" s="32">
        <f ca="1">SUMPRODUCT(ReactionRateK1!$F87:$V87*OFFSET(ReactionStoich!$E$5:$U$5,BC$2,0))*(TimeStep)*'Composition Moles'!$C77</f>
        <v>0</v>
      </c>
      <c r="BD65" s="32">
        <f ca="1">SUMPRODUCT(ReactionRateK1!$F87:$V87*OFFSET(ReactionStoich!$E$5:$U$5,BD$2,0))*(TimeStep)*'Composition Moles'!$C77</f>
        <v>0</v>
      </c>
      <c r="BE65" s="32">
        <f ca="1">SUMPRODUCT(ReactionRateK1!$F87:$V87*OFFSET(ReactionStoich!$E$5:$U$5,BE$2,0))*(TimeStep)*'Composition Moles'!$C77</f>
        <v>0</v>
      </c>
      <c r="BF65" s="32">
        <f ca="1">SUMPRODUCT(ReactionRateK1!$F87:$V87*OFFSET(ReactionStoich!$E$5:$U$5,BF$2,0))*(TimeStep)*'Composition Moles'!$C77</f>
        <v>0</v>
      </c>
      <c r="BG65" s="32">
        <f ca="1">SUMPRODUCT(ReactionRateK1!$F87:$V87*OFFSET(ReactionStoich!$E$5:$U$5,BG$2,0))*(TimeStep)*'Composition Moles'!$C77</f>
        <v>0</v>
      </c>
      <c r="BH65" s="32">
        <f ca="1">SUMPRODUCT(ReactionRateK1!$F87:$V87*OFFSET(ReactionStoich!$E$5:$U$5,BH$2,0))*(TimeStep)*'Composition Moles'!$C77</f>
        <v>0</v>
      </c>
      <c r="BI65" s="32">
        <f ca="1">SUMPRODUCT(ReactionRateK1!$F87:$V87*OFFSET(ReactionStoich!$E$5:$U$5,BI$2,0))*(TimeStep)*'Composition Moles'!$C77</f>
        <v>0</v>
      </c>
      <c r="BJ65" s="32">
        <f ca="1">SUMPRODUCT(ReactionRateK1!$F87:$V87*OFFSET(ReactionStoich!$E$5:$U$5,BJ$2,0))*(TimeStep)*'Composition Moles'!$C77</f>
        <v>0</v>
      </c>
      <c r="BK65" s="32">
        <f ca="1">SUMPRODUCT(ReactionRateK1!$F87:$V87*OFFSET(ReactionStoich!$E$5:$U$5,BK$2,0))*(TimeStep)*'Composition Moles'!$C77</f>
        <v>0</v>
      </c>
      <c r="BL65" s="32">
        <f ca="1">SUMPRODUCT(ReactionRateK1!$F87:$V87*OFFSET(ReactionStoich!$E$5:$U$5,BL$2,0))*(TimeStep)*'Composition Moles'!$C77</f>
        <v>0</v>
      </c>
      <c r="BM65" s="32">
        <f ca="1">SUMPRODUCT(ReactionRateK1!$F87:$V87*OFFSET(ReactionStoich!$E$5:$U$5,BM$2,0))*(TimeStep)*'Composition Moles'!$C77</f>
        <v>0</v>
      </c>
      <c r="BN65" s="32">
        <f ca="1">SUMPRODUCT(ReactionRateK1!$F87:$V87*OFFSET(ReactionStoich!$E$5:$U$5,BN$2,0))*(TimeStep)*'Composition Moles'!$C77</f>
        <v>0</v>
      </c>
      <c r="BO65" s="32">
        <f ca="1">SUMPRODUCT(ReactionRateK1!$F87:$V87*OFFSET(ReactionStoich!$E$5:$U$5,BO$2,0))*(TimeStep)*'Composition Moles'!$C77</f>
        <v>0</v>
      </c>
      <c r="BP65" s="32">
        <f ca="1">SUMPRODUCT(ReactionRateK1!$F87:$V87*OFFSET(ReactionStoich!$E$5:$U$5,BP$2,0))*(TimeStep)*'Composition Moles'!$C77</f>
        <v>0</v>
      </c>
      <c r="BQ65" s="32">
        <f ca="1">SUMPRODUCT(ReactionRateK1!$F87:$V87*OFFSET(ReactionStoich!$E$5:$U$5,BQ$2,0))*(TimeStep)*'Composition Moles'!$C77</f>
        <v>0</v>
      </c>
      <c r="BR65" s="32">
        <f ca="1">SUMPRODUCT(ReactionRateK1!$F87:$V87*OFFSET(ReactionStoich!$E$5:$U$5,BR$2,0))*(TimeStep)*'Composition Moles'!$C77</f>
        <v>0</v>
      </c>
      <c r="BS65" s="32">
        <f ca="1">SUMPRODUCT(ReactionRateK1!$F87:$V87*OFFSET(ReactionStoich!$E$5:$U$5,BS$2,0))*(TimeStep)*'Composition Moles'!$C77</f>
        <v>0</v>
      </c>
      <c r="BT65" s="32">
        <f ca="1">SUMPRODUCT(ReactionRateK1!$F87:$V87*OFFSET(ReactionStoich!$E$5:$U$5,BT$2,0))*(TimeStep)*'Composition Moles'!$C77</f>
        <v>0</v>
      </c>
      <c r="BU65" s="32">
        <f ca="1">SUMPRODUCT(ReactionRateK1!$F87:$V87*OFFSET(ReactionStoich!$E$5:$U$5,BU$2,0))*(TimeStep)*'Composition Moles'!$C77</f>
        <v>0</v>
      </c>
      <c r="BV65" s="32">
        <f ca="1">SUMPRODUCT(ReactionRateK1!$F87:$V87*OFFSET(ReactionStoich!$E$5:$U$5,BV$2,0))*(TimeStep)*'Composition Moles'!$C77</f>
        <v>0</v>
      </c>
      <c r="BW65" s="32">
        <f ca="1">SUMPRODUCT(ReactionRateK1!$F87:$V87*OFFSET(ReactionStoich!$E$5:$U$5,BW$2,0))*(TimeStep)*'Composition Moles'!$C77</f>
        <v>0</v>
      </c>
    </row>
    <row r="66" spans="1:75">
      <c r="A66">
        <f>ReactionRateK1!A88</f>
        <v>2.799999999999998</v>
      </c>
      <c r="B66" s="20">
        <f t="shared" ca="1" si="5"/>
        <v>-2970.953938168132</v>
      </c>
      <c r="C66" s="20">
        <f ca="1">'Composition Moles'!BZ78</f>
        <v>144168.185602315</v>
      </c>
      <c r="D66" s="26">
        <f t="shared" ca="1" si="6"/>
        <v>-2.0607555860926541E-2</v>
      </c>
      <c r="F66" s="32">
        <f ca="1">SUMPRODUCT(ReactionRateK1!$F88:$V88*OFFSET(ReactionStoich!$E$5:$U$5,F$2,0))*(TimeStep)*'Composition Moles'!$C78</f>
        <v>-8.7157512363880529E-2</v>
      </c>
      <c r="G66" s="32">
        <f ca="1">SUMPRODUCT(ReactionRateK1!$F88:$V88*OFFSET(ReactionStoich!$E$5:$U$5,G$2,0))*(TimeStep)*'Composition Moles'!$C78</f>
        <v>0</v>
      </c>
      <c r="H66" s="32">
        <f ca="1">SUMPRODUCT(ReactionRateK1!$F88:$V88*OFFSET(ReactionStoich!$E$5:$U$5,H$2,0))*(TimeStep)*'Composition Moles'!$C78</f>
        <v>8.5743942923709224E-2</v>
      </c>
      <c r="I66" s="32">
        <f ca="1">SUMPRODUCT(ReactionRateK1!$F88:$V88*OFFSET(ReactionStoich!$E$5:$U$5,I$2,0))*(TimeStep)*'Composition Moles'!$C78</f>
        <v>1.4135694401712987E-3</v>
      </c>
      <c r="J66" s="32">
        <f ca="1">SUMPRODUCT(ReactionRateK1!$F88:$V88*OFFSET(ReactionStoich!$E$5:$U$5,J$2,0))*(TimeStep)*'Composition Moles'!$C78</f>
        <v>0</v>
      </c>
      <c r="K66" s="32">
        <f ca="1">SUMPRODUCT(ReactionRateK1!$F88:$V88*OFFSET(ReactionStoich!$E$5:$U$5,K$2,0))*(TimeStep)*'Composition Moles'!$C78</f>
        <v>0</v>
      </c>
      <c r="L66" s="32">
        <f ca="1">SUMPRODUCT(ReactionRateK1!$F88:$V88*OFFSET(ReactionStoich!$E$5:$U$5,L$2,0))*(TimeStep)*'Composition Moles'!$C78</f>
        <v>0</v>
      </c>
      <c r="M66" s="32">
        <f ca="1">SUMPRODUCT(ReactionRateK1!$F88:$V88*OFFSET(ReactionStoich!$E$5:$U$5,M$2,0))*(TimeStep)*'Composition Moles'!$C78</f>
        <v>0</v>
      </c>
      <c r="N66" s="32">
        <f ca="1">SUMPRODUCT(ReactionRateK1!$F88:$V88*OFFSET(ReactionStoich!$E$5:$U$5,N$2,0))*(TimeStep)*'Composition Moles'!$C78</f>
        <v>0</v>
      </c>
      <c r="O66" s="32">
        <f ca="1">SUMPRODUCT(ReactionRateK1!$F88:$V88*OFFSET(ReactionStoich!$E$5:$U$5,O$2,0))*(TimeStep)*'Composition Moles'!$C78</f>
        <v>0</v>
      </c>
      <c r="P66" s="32">
        <f ca="1">SUMPRODUCT(ReactionRateK1!$F88:$V88*OFFSET(ReactionStoich!$E$5:$U$5,P$2,0))*(TimeStep)*'Composition Moles'!$C78</f>
        <v>0</v>
      </c>
      <c r="Q66" s="32">
        <f ca="1">SUMPRODUCT(ReactionRateK1!$F88:$V88*OFFSET(ReactionStoich!$E$5:$U$5,Q$2,0))*(TimeStep)*'Composition Moles'!$C78</f>
        <v>0</v>
      </c>
      <c r="R66" s="32">
        <f ca="1">SUMPRODUCT(ReactionRateK1!$F88:$V88*OFFSET(ReactionStoich!$E$5:$U$5,R$2,0))*(TimeStep)*'Composition Moles'!$C78</f>
        <v>0</v>
      </c>
      <c r="S66" s="32">
        <f ca="1">SUMPRODUCT(ReactionRateK1!$F88:$V88*OFFSET(ReactionStoich!$E$5:$U$5,S$2,0))*(TimeStep)*'Composition Moles'!$C78</f>
        <v>1.6627329975872343</v>
      </c>
      <c r="T66" s="32">
        <f ca="1">SUMPRODUCT(ReactionRateK1!$F88:$V88*OFFSET(ReactionStoich!$E$5:$U$5,T$2,0))*(TimeStep)*'Composition Moles'!$C78</f>
        <v>0</v>
      </c>
      <c r="U66" s="32">
        <f ca="1">SUMPRODUCT(ReactionRateK1!$F88:$V88*OFFSET(ReactionStoich!$E$5:$U$5,U$2,0))*(TimeStep)*'Composition Moles'!$C78</f>
        <v>0</v>
      </c>
      <c r="V66" s="32">
        <f ca="1">SUMPRODUCT(ReactionRateK1!$F88:$V88*OFFSET(ReactionStoich!$E$5:$U$5,V$2,0))*(TimeStep)*'Composition Moles'!$C78</f>
        <v>0</v>
      </c>
      <c r="W66" s="32">
        <f ca="1">SUMPRODUCT(ReactionRateK1!$F88:$V88*OFFSET(ReactionStoich!$E$5:$U$5,W$2,0))*(TimeStep)*'Composition Moles'!$C78</f>
        <v>0</v>
      </c>
      <c r="X66" s="32">
        <f ca="1">SUMPRODUCT(ReactionRateK1!$F88:$V88*OFFSET(ReactionStoich!$E$5:$U$5,X$2,0))*(TimeStep)*'Composition Moles'!$C78</f>
        <v>0</v>
      </c>
      <c r="Y66" s="32">
        <f ca="1">SUMPRODUCT(ReactionRateK1!$F88:$V88*OFFSET(ReactionStoich!$E$5:$U$5,Y$2,0))*(TimeStep)*'Composition Moles'!$C78</f>
        <v>-3.8858724792643011</v>
      </c>
      <c r="Z66" s="32">
        <f ca="1">SUMPRODUCT(ReactionRateK1!$F88:$V88*OFFSET(ReactionStoich!$E$5:$U$5,Z$2,0))*(TimeStep)*'Composition Moles'!$C78</f>
        <v>0</v>
      </c>
      <c r="AA66" s="32">
        <f ca="1">SUMPRODUCT(ReactionRateK1!$F88:$V88*OFFSET(ReactionStoich!$E$5:$U$5,AA$2,0))*(TimeStep)*'Composition Moles'!$C78</f>
        <v>0</v>
      </c>
      <c r="AB66" s="32">
        <f ca="1">SUMPRODUCT(ReactionRateK1!$F88:$V88*OFFSET(ReactionStoich!$E$5:$U$5,AB$2,0))*(TimeStep)*'Composition Moles'!$C78</f>
        <v>0</v>
      </c>
      <c r="AC66" s="32">
        <f ca="1">SUMPRODUCT(ReactionRateK1!$F88:$V88*OFFSET(ReactionStoich!$E$5:$U$5,AC$2,0))*(TimeStep)*'Composition Moles'!$C78</f>
        <v>0</v>
      </c>
      <c r="AD66" s="32">
        <f ca="1">SUMPRODUCT(ReactionRateK1!$F88:$V88*OFFSET(ReactionStoich!$E$5:$U$5,AD$2,0))*(TimeStep)*'Composition Moles'!$C78</f>
        <v>0</v>
      </c>
      <c r="AE66" s="32">
        <f ca="1">SUMPRODUCT(ReactionRateK1!$F88:$V88*OFFSET(ReactionStoich!$E$5:$U$5,AE$2,0))*(TimeStep)*'Composition Moles'!$C78</f>
        <v>0</v>
      </c>
      <c r="AF66" s="32">
        <f ca="1">SUMPRODUCT(ReactionRateK1!$F88:$V88*OFFSET(ReactionStoich!$E$5:$U$5,AF$2,0))*(TimeStep)*'Composition Moles'!$C78</f>
        <v>0</v>
      </c>
      <c r="AG66" s="32">
        <f ca="1">SUMPRODUCT(ReactionRateK1!$F88:$V88*OFFSET(ReactionStoich!$E$5:$U$5,AG$2,0))*(TimeStep)*'Composition Moles'!$C78</f>
        <v>-1.1790750767635482E-2</v>
      </c>
      <c r="AH66" s="32">
        <f ca="1">SUMPRODUCT(ReactionRateK1!$F88:$V88*OFFSET(ReactionStoich!$E$5:$U$5,AH$2,0))*(TimeStep)*'Composition Moles'!$C78</f>
        <v>0.11878524084906734</v>
      </c>
      <c r="AI66" s="32">
        <f ca="1">SUMPRODUCT(ReactionRateK1!$F88:$V88*OFFSET(ReactionStoich!$E$5:$U$5,AI$2,0))*(TimeStep)*'Composition Moles'!$C78</f>
        <v>2.1822681246604287</v>
      </c>
      <c r="AJ66" s="32">
        <f ca="1">SUMPRODUCT(ReactionRateK1!$F88:$V88*OFFSET(ReactionStoich!$E$5:$U$5,AJ$2,0))*(TimeStep)*'Composition Moles'!$C78</f>
        <v>0.67001194519297047</v>
      </c>
      <c r="AK66" s="32">
        <f ca="1">SUMPRODUCT(ReactionRateK1!$F88:$V88*OFFSET(ReactionStoich!$E$5:$U$5,AK$2,0))*(TimeStep)*'Composition Moles'!$C78</f>
        <v>0</v>
      </c>
      <c r="AL66" s="32">
        <f ca="1">SUMPRODUCT(ReactionRateK1!$F88:$V88*OFFSET(ReactionStoich!$E$5:$U$5,AL$2,0))*(TimeStep)*'Composition Moles'!$C78</f>
        <v>0</v>
      </c>
      <c r="AM66" s="32">
        <f ca="1">SUMPRODUCT(ReactionRateK1!$F88:$V88*OFFSET(ReactionStoich!$E$5:$U$5,AM$2,0))*(TimeStep)*'Composition Moles'!$C78</f>
        <v>0</v>
      </c>
      <c r="AN66" s="32">
        <f ca="1">SUMPRODUCT(ReactionRateK1!$F88:$V88*OFFSET(ReactionStoich!$E$5:$U$5,AN$2,0))*(TimeStep)*'Composition Moles'!$C78</f>
        <v>0</v>
      </c>
      <c r="AO66" s="32">
        <f ca="1">SUMPRODUCT(ReactionRateK1!$F88:$V88*OFFSET(ReactionStoich!$E$5:$U$5,AO$2,0))*(TimeStep)*'Composition Moles'!$C78</f>
        <v>-1.4135694401712987E-3</v>
      </c>
      <c r="AP66" s="32">
        <f ca="1">SUMPRODUCT(ReactionRateK1!$F88:$V88*OFFSET(ReactionStoich!$E$5:$U$5,AP$2,0))*(TimeStep)*'Composition Moles'!$C78</f>
        <v>-8.5417867824388191E-2</v>
      </c>
      <c r="AQ66" s="32">
        <f ca="1">SUMPRODUCT(ReactionRateK1!$F88:$V88*OFFSET(ReactionStoich!$E$5:$U$5,AQ$2,0))*(TimeStep)*'Composition Moles'!$C78</f>
        <v>0</v>
      </c>
      <c r="AR66" s="32">
        <f ca="1">SUMPRODUCT(ReactionRateK1!$F88:$V88*OFFSET(ReactionStoich!$E$5:$U$5,AR$2,0))*(TimeStep)*'Composition Moles'!$C78</f>
        <v>0</v>
      </c>
      <c r="AS66" s="32">
        <f ca="1">SUMPRODUCT(ReactionRateK1!$F88:$V88*OFFSET(ReactionStoich!$E$5:$U$5,AS$2,0))*(TimeStep)*'Composition Moles'!$C78</f>
        <v>-0.21643454699773496</v>
      </c>
      <c r="AT66" s="32">
        <f ca="1">SUMPRODUCT(ReactionRateK1!$F88:$V88*OFFSET(ReactionStoich!$E$5:$U$5,AT$2,0))*(TimeStep)*'Composition Moles'!$C78</f>
        <v>-0.21643454699773496</v>
      </c>
      <c r="AU66" s="32">
        <f ca="1">SUMPRODUCT(ReactionRateK1!$F88:$V88*OFFSET(ReactionStoich!$E$5:$U$5,AU$2,0))*(TimeStep)*'Composition Moles'!$C78</f>
        <v>-0.21643454699773496</v>
      </c>
      <c r="AV66" s="32">
        <f ca="1">SUMPRODUCT(ReactionRateK1!$F88:$V88*OFFSET(ReactionStoich!$E$5:$U$5,AV$2,0))*(TimeStep)*'Composition Moles'!$C78</f>
        <v>0</v>
      </c>
      <c r="AW66" s="32">
        <f ca="1">SUMPRODUCT(ReactionRateK1!$F88:$V88*OFFSET(ReactionStoich!$E$5:$U$5,AW$2,0))*(TimeStep)*'Composition Moles'!$C78</f>
        <v>0</v>
      </c>
      <c r="AX66" s="32">
        <f ca="1">SUMPRODUCT(ReactionRateK1!$F88:$V88*OFFSET(ReactionStoich!$E$5:$U$5,AX$2,0))*(TimeStep)*'Composition Moles'!$C78</f>
        <v>0</v>
      </c>
      <c r="AY66" s="32">
        <f ca="1">SUMPRODUCT(ReactionRateK1!$F88:$V88*OFFSET(ReactionStoich!$E$5:$U$5,AY$2,0))*(TimeStep)*'Composition Moles'!$C78</f>
        <v>0</v>
      </c>
      <c r="AZ66" s="32">
        <f ca="1">SUMPRODUCT(ReactionRateK1!$F88:$V88*OFFSET(ReactionStoich!$E$5:$U$5,AZ$2,0))*(TimeStep)*'Composition Moles'!$C78</f>
        <v>0</v>
      </c>
      <c r="BA66" s="32">
        <f ca="1">SUMPRODUCT(ReactionRateK1!$F88:$V88*OFFSET(ReactionStoich!$E$5:$U$5,BA$2,0))*(TimeStep)*'Composition Moles'!$C78</f>
        <v>0</v>
      </c>
      <c r="BB66" s="32">
        <f ca="1">SUMPRODUCT(ReactionRateK1!$F88:$V88*OFFSET(ReactionStoich!$E$5:$U$5,BB$2,0))*(TimeStep)*'Composition Moles'!$C78</f>
        <v>0</v>
      </c>
      <c r="BC66" s="32">
        <f ca="1">SUMPRODUCT(ReactionRateK1!$F88:$V88*OFFSET(ReactionStoich!$E$5:$U$5,BC$2,0))*(TimeStep)*'Composition Moles'!$C78</f>
        <v>0</v>
      </c>
      <c r="BD66" s="32">
        <f ca="1">SUMPRODUCT(ReactionRateK1!$F88:$V88*OFFSET(ReactionStoich!$E$5:$U$5,BD$2,0))*(TimeStep)*'Composition Moles'!$C78</f>
        <v>0</v>
      </c>
      <c r="BE66" s="32">
        <f ca="1">SUMPRODUCT(ReactionRateK1!$F88:$V88*OFFSET(ReactionStoich!$E$5:$U$5,BE$2,0))*(TimeStep)*'Composition Moles'!$C78</f>
        <v>0</v>
      </c>
      <c r="BF66" s="32">
        <f ca="1">SUMPRODUCT(ReactionRateK1!$F88:$V88*OFFSET(ReactionStoich!$E$5:$U$5,BF$2,0))*(TimeStep)*'Composition Moles'!$C78</f>
        <v>0</v>
      </c>
      <c r="BG66" s="32">
        <f ca="1">SUMPRODUCT(ReactionRateK1!$F88:$V88*OFFSET(ReactionStoich!$E$5:$U$5,BG$2,0))*(TimeStep)*'Composition Moles'!$C78</f>
        <v>0</v>
      </c>
      <c r="BH66" s="32">
        <f ca="1">SUMPRODUCT(ReactionRateK1!$F88:$V88*OFFSET(ReactionStoich!$E$5:$U$5,BH$2,0))*(TimeStep)*'Composition Moles'!$C78</f>
        <v>0</v>
      </c>
      <c r="BI66" s="32">
        <f ca="1">SUMPRODUCT(ReactionRateK1!$F88:$V88*OFFSET(ReactionStoich!$E$5:$U$5,BI$2,0))*(TimeStep)*'Composition Moles'!$C78</f>
        <v>0</v>
      </c>
      <c r="BJ66" s="32">
        <f ca="1">SUMPRODUCT(ReactionRateK1!$F88:$V88*OFFSET(ReactionStoich!$E$5:$U$5,BJ$2,0))*(TimeStep)*'Composition Moles'!$C78</f>
        <v>0</v>
      </c>
      <c r="BK66" s="32">
        <f ca="1">SUMPRODUCT(ReactionRateK1!$F88:$V88*OFFSET(ReactionStoich!$E$5:$U$5,BK$2,0))*(TimeStep)*'Composition Moles'!$C78</f>
        <v>0</v>
      </c>
      <c r="BL66" s="32">
        <f ca="1">SUMPRODUCT(ReactionRateK1!$F88:$V88*OFFSET(ReactionStoich!$E$5:$U$5,BL$2,0))*(TimeStep)*'Composition Moles'!$C78</f>
        <v>0</v>
      </c>
      <c r="BM66" s="32">
        <f ca="1">SUMPRODUCT(ReactionRateK1!$F88:$V88*OFFSET(ReactionStoich!$E$5:$U$5,BM$2,0))*(TimeStep)*'Composition Moles'!$C78</f>
        <v>0</v>
      </c>
      <c r="BN66" s="32">
        <f ca="1">SUMPRODUCT(ReactionRateK1!$F88:$V88*OFFSET(ReactionStoich!$E$5:$U$5,BN$2,0))*(TimeStep)*'Composition Moles'!$C78</f>
        <v>0</v>
      </c>
      <c r="BO66" s="32">
        <f ca="1">SUMPRODUCT(ReactionRateK1!$F88:$V88*OFFSET(ReactionStoich!$E$5:$U$5,BO$2,0))*(TimeStep)*'Composition Moles'!$C78</f>
        <v>0</v>
      </c>
      <c r="BP66" s="32">
        <f ca="1">SUMPRODUCT(ReactionRateK1!$F88:$V88*OFFSET(ReactionStoich!$E$5:$U$5,BP$2,0))*(TimeStep)*'Composition Moles'!$C78</f>
        <v>0</v>
      </c>
      <c r="BQ66" s="32">
        <f ca="1">SUMPRODUCT(ReactionRateK1!$F88:$V88*OFFSET(ReactionStoich!$E$5:$U$5,BQ$2,0))*(TimeStep)*'Composition Moles'!$C78</f>
        <v>0</v>
      </c>
      <c r="BR66" s="32">
        <f ca="1">SUMPRODUCT(ReactionRateK1!$F88:$V88*OFFSET(ReactionStoich!$E$5:$U$5,BR$2,0))*(TimeStep)*'Composition Moles'!$C78</f>
        <v>0</v>
      </c>
      <c r="BS66" s="32">
        <f ca="1">SUMPRODUCT(ReactionRateK1!$F88:$V88*OFFSET(ReactionStoich!$E$5:$U$5,BS$2,0))*(TimeStep)*'Composition Moles'!$C78</f>
        <v>0</v>
      </c>
      <c r="BT66" s="32">
        <f ca="1">SUMPRODUCT(ReactionRateK1!$F88:$V88*OFFSET(ReactionStoich!$E$5:$U$5,BT$2,0))*(TimeStep)*'Composition Moles'!$C78</f>
        <v>0</v>
      </c>
      <c r="BU66" s="32">
        <f ca="1">SUMPRODUCT(ReactionRateK1!$F88:$V88*OFFSET(ReactionStoich!$E$5:$U$5,BU$2,0))*(TimeStep)*'Composition Moles'!$C78</f>
        <v>0</v>
      </c>
      <c r="BV66" s="32">
        <f ca="1">SUMPRODUCT(ReactionRateK1!$F88:$V88*OFFSET(ReactionStoich!$E$5:$U$5,BV$2,0))*(TimeStep)*'Composition Moles'!$C78</f>
        <v>0</v>
      </c>
      <c r="BW66" s="32">
        <f ca="1">SUMPRODUCT(ReactionRateK1!$F88:$V88*OFFSET(ReactionStoich!$E$5:$U$5,BW$2,0))*(TimeStep)*'Composition Moles'!$C78</f>
        <v>0</v>
      </c>
    </row>
    <row r="67" spans="1:75">
      <c r="A67">
        <f>ReactionRateK1!A89</f>
        <v>2.8499999999999979</v>
      </c>
      <c r="B67" s="20">
        <f t="shared" ca="1" si="5"/>
        <v>-2807.4987667619307</v>
      </c>
      <c r="C67" s="20">
        <f ca="1">'Composition Moles'!BZ79</f>
        <v>144175.98908269309</v>
      </c>
      <c r="D67" s="26">
        <f t="shared" ca="1" si="6"/>
        <v>-1.9472720697977463E-2</v>
      </c>
      <c r="F67" s="32">
        <f ca="1">SUMPRODUCT(ReactionRateK1!$F89:$V89*OFFSET(ReactionStoich!$E$5:$U$5,F$2,0))*(TimeStep)*'Composition Moles'!$C79</f>
        <v>-8.1495340435648156E-2</v>
      </c>
      <c r="G67" s="32">
        <f ca="1">SUMPRODUCT(ReactionRateK1!$F89:$V89*OFFSET(ReactionStoich!$E$5:$U$5,G$2,0))*(TimeStep)*'Composition Moles'!$C79</f>
        <v>0</v>
      </c>
      <c r="H67" s="32">
        <f ca="1">SUMPRODUCT(ReactionRateK1!$F89:$V89*OFFSET(ReactionStoich!$E$5:$U$5,H$2,0))*(TimeStep)*'Composition Moles'!$C79</f>
        <v>8.0214143247001213E-2</v>
      </c>
      <c r="I67" s="32">
        <f ca="1">SUMPRODUCT(ReactionRateK1!$F89:$V89*OFFSET(ReactionStoich!$E$5:$U$5,I$2,0))*(TimeStep)*'Composition Moles'!$C79</f>
        <v>1.2811971886469396E-3</v>
      </c>
      <c r="J67" s="32">
        <f ca="1">SUMPRODUCT(ReactionRateK1!$F89:$V89*OFFSET(ReactionStoich!$E$5:$U$5,J$2,0))*(TimeStep)*'Composition Moles'!$C79</f>
        <v>0</v>
      </c>
      <c r="K67" s="32">
        <f ca="1">SUMPRODUCT(ReactionRateK1!$F89:$V89*OFFSET(ReactionStoich!$E$5:$U$5,K$2,0))*(TimeStep)*'Composition Moles'!$C79</f>
        <v>0</v>
      </c>
      <c r="L67" s="32">
        <f ca="1">SUMPRODUCT(ReactionRateK1!$F89:$V89*OFFSET(ReactionStoich!$E$5:$U$5,L$2,0))*(TimeStep)*'Composition Moles'!$C79</f>
        <v>0</v>
      </c>
      <c r="M67" s="32">
        <f ca="1">SUMPRODUCT(ReactionRateK1!$F89:$V89*OFFSET(ReactionStoich!$E$5:$U$5,M$2,0))*(TimeStep)*'Composition Moles'!$C79</f>
        <v>0</v>
      </c>
      <c r="N67" s="32">
        <f ca="1">SUMPRODUCT(ReactionRateK1!$F89:$V89*OFFSET(ReactionStoich!$E$5:$U$5,N$2,0))*(TimeStep)*'Composition Moles'!$C79</f>
        <v>0</v>
      </c>
      <c r="O67" s="32">
        <f ca="1">SUMPRODUCT(ReactionRateK1!$F89:$V89*OFFSET(ReactionStoich!$E$5:$U$5,O$2,0))*(TimeStep)*'Composition Moles'!$C79</f>
        <v>0</v>
      </c>
      <c r="P67" s="32">
        <f ca="1">SUMPRODUCT(ReactionRateK1!$F89:$V89*OFFSET(ReactionStoich!$E$5:$U$5,P$2,0))*(TimeStep)*'Composition Moles'!$C79</f>
        <v>0</v>
      </c>
      <c r="Q67" s="32">
        <f ca="1">SUMPRODUCT(ReactionRateK1!$F89:$V89*OFFSET(ReactionStoich!$E$5:$U$5,Q$2,0))*(TimeStep)*'Composition Moles'!$C79</f>
        <v>0</v>
      </c>
      <c r="R67" s="32">
        <f ca="1">SUMPRODUCT(ReactionRateK1!$F89:$V89*OFFSET(ReactionStoich!$E$5:$U$5,R$2,0))*(TimeStep)*'Composition Moles'!$C79</f>
        <v>0</v>
      </c>
      <c r="S67" s="32">
        <f ca="1">SUMPRODUCT(ReactionRateK1!$F89:$V89*OFFSET(ReactionStoich!$E$5:$U$5,S$2,0))*(TimeStep)*'Composition Moles'!$C79</f>
        <v>1.6301323743552427</v>
      </c>
      <c r="T67" s="32">
        <f ca="1">SUMPRODUCT(ReactionRateK1!$F89:$V89*OFFSET(ReactionStoich!$E$5:$U$5,T$2,0))*(TimeStep)*'Composition Moles'!$C79</f>
        <v>0</v>
      </c>
      <c r="U67" s="32">
        <f ca="1">SUMPRODUCT(ReactionRateK1!$F89:$V89*OFFSET(ReactionStoich!$E$5:$U$5,U$2,0))*(TimeStep)*'Composition Moles'!$C79</f>
        <v>0</v>
      </c>
      <c r="V67" s="32">
        <f ca="1">SUMPRODUCT(ReactionRateK1!$F89:$V89*OFFSET(ReactionStoich!$E$5:$U$5,V$2,0))*(TimeStep)*'Composition Moles'!$C79</f>
        <v>0</v>
      </c>
      <c r="W67" s="32">
        <f ca="1">SUMPRODUCT(ReactionRateK1!$F89:$V89*OFFSET(ReactionStoich!$E$5:$U$5,W$2,0))*(TimeStep)*'Composition Moles'!$C79</f>
        <v>0</v>
      </c>
      <c r="X67" s="32">
        <f ca="1">SUMPRODUCT(ReactionRateK1!$F89:$V89*OFFSET(ReactionStoich!$E$5:$U$5,X$2,0))*(TimeStep)*'Composition Moles'!$C79</f>
        <v>0</v>
      </c>
      <c r="Y67" s="32">
        <f ca="1">SUMPRODUCT(ReactionRateK1!$F89:$V89*OFFSET(ReactionStoich!$E$5:$U$5,Y$2,0))*(TimeStep)*'Composition Moles'!$C79</f>
        <v>-3.8145036701423516</v>
      </c>
      <c r="Z67" s="32">
        <f ca="1">SUMPRODUCT(ReactionRateK1!$F89:$V89*OFFSET(ReactionStoich!$E$5:$U$5,Z$2,0))*(TimeStep)*'Composition Moles'!$C79</f>
        <v>0</v>
      </c>
      <c r="AA67" s="32">
        <f ca="1">SUMPRODUCT(ReactionRateK1!$F89:$V89*OFFSET(ReactionStoich!$E$5:$U$5,AA$2,0))*(TimeStep)*'Composition Moles'!$C79</f>
        <v>0</v>
      </c>
      <c r="AB67" s="32">
        <f ca="1">SUMPRODUCT(ReactionRateK1!$F89:$V89*OFFSET(ReactionStoich!$E$5:$U$5,AB$2,0))*(TimeStep)*'Composition Moles'!$C79</f>
        <v>0</v>
      </c>
      <c r="AC67" s="32">
        <f ca="1">SUMPRODUCT(ReactionRateK1!$F89:$V89*OFFSET(ReactionStoich!$E$5:$U$5,AC$2,0))*(TimeStep)*'Composition Moles'!$C79</f>
        <v>0</v>
      </c>
      <c r="AD67" s="32">
        <f ca="1">SUMPRODUCT(ReactionRateK1!$F89:$V89*OFFSET(ReactionStoich!$E$5:$U$5,AD$2,0))*(TimeStep)*'Composition Moles'!$C79</f>
        <v>0</v>
      </c>
      <c r="AE67" s="32">
        <f ca="1">SUMPRODUCT(ReactionRateK1!$F89:$V89*OFFSET(ReactionStoich!$E$5:$U$5,AE$2,0))*(TimeStep)*'Composition Moles'!$C79</f>
        <v>0</v>
      </c>
      <c r="AF67" s="32">
        <f ca="1">SUMPRODUCT(ReactionRateK1!$F89:$V89*OFFSET(ReactionStoich!$E$5:$U$5,AF$2,0))*(TimeStep)*'Composition Moles'!$C79</f>
        <v>0</v>
      </c>
      <c r="AG67" s="32">
        <f ca="1">SUMPRODUCT(ReactionRateK1!$F89:$V89*OFFSET(ReactionStoich!$E$5:$U$5,AG$2,0))*(TimeStep)*'Composition Moles'!$C79</f>
        <v>-1.1411261684707614E-2</v>
      </c>
      <c r="AH67" s="32">
        <f ca="1">SUMPRODUCT(ReactionRateK1!$F89:$V89*OFFSET(ReactionStoich!$E$5:$U$5,AH$2,0))*(TimeStep)*'Composition Moles'!$C79</f>
        <v>8.5168609078293836E-2</v>
      </c>
      <c r="AI67" s="32">
        <f ca="1">SUMPRODUCT(ReactionRateK1!$F89:$V89*OFFSET(ReactionStoich!$E$5:$U$5,AI$2,0))*(TimeStep)*'Composition Moles'!$C79</f>
        <v>2.1722383006660548</v>
      </c>
      <c r="AJ67" s="32">
        <f ca="1">SUMPRODUCT(ReactionRateK1!$F89:$V89*OFFSET(ReactionStoich!$E$5:$U$5,AJ$2,0))*(TimeStep)*'Composition Moles'!$C79</f>
        <v>0.65688644721927691</v>
      </c>
      <c r="AK67" s="32">
        <f ca="1">SUMPRODUCT(ReactionRateK1!$F89:$V89*OFFSET(ReactionStoich!$E$5:$U$5,AK$2,0))*(TimeStep)*'Composition Moles'!$C79</f>
        <v>0</v>
      </c>
      <c r="AL67" s="32">
        <f ca="1">SUMPRODUCT(ReactionRateK1!$F89:$V89*OFFSET(ReactionStoich!$E$5:$U$5,AL$2,0))*(TimeStep)*'Composition Moles'!$C79</f>
        <v>0</v>
      </c>
      <c r="AM67" s="32">
        <f ca="1">SUMPRODUCT(ReactionRateK1!$F89:$V89*OFFSET(ReactionStoich!$E$5:$U$5,AM$2,0))*(TimeStep)*'Composition Moles'!$C79</f>
        <v>0</v>
      </c>
      <c r="AN67" s="32">
        <f ca="1">SUMPRODUCT(ReactionRateK1!$F89:$V89*OFFSET(ReactionStoich!$E$5:$U$5,AN$2,0))*(TimeStep)*'Composition Moles'!$C79</f>
        <v>0</v>
      </c>
      <c r="AO67" s="32">
        <f ca="1">SUMPRODUCT(ReactionRateK1!$F89:$V89*OFFSET(ReactionStoich!$E$5:$U$5,AO$2,0))*(TimeStep)*'Composition Moles'!$C79</f>
        <v>-1.2811971886469396E-3</v>
      </c>
      <c r="AP67" s="32">
        <f ca="1">SUMPRODUCT(ReactionRateK1!$F89:$V89*OFFSET(ReactionStoich!$E$5:$U$5,AP$2,0))*(TimeStep)*'Composition Moles'!$C79</f>
        <v>-8.0085354574459103E-2</v>
      </c>
      <c r="AQ67" s="32">
        <f ca="1">SUMPRODUCT(ReactionRateK1!$F89:$V89*OFFSET(ReactionStoich!$E$5:$U$5,AQ$2,0))*(TimeStep)*'Composition Moles'!$C79</f>
        <v>0</v>
      </c>
      <c r="AR67" s="32">
        <f ca="1">SUMPRODUCT(ReactionRateK1!$F89:$V89*OFFSET(ReactionStoich!$E$5:$U$5,AR$2,0))*(TimeStep)*'Composition Moles'!$C79</f>
        <v>0</v>
      </c>
      <c r="AS67" s="32">
        <f ca="1">SUMPRODUCT(ReactionRateK1!$F89:$V89*OFFSET(ReactionStoich!$E$5:$U$5,AS$2,0))*(TimeStep)*'Composition Moles'!$C79</f>
        <v>-0.2123814159095678</v>
      </c>
      <c r="AT67" s="32">
        <f ca="1">SUMPRODUCT(ReactionRateK1!$F89:$V89*OFFSET(ReactionStoich!$E$5:$U$5,AT$2,0))*(TimeStep)*'Composition Moles'!$C79</f>
        <v>-0.2123814159095678</v>
      </c>
      <c r="AU67" s="32">
        <f ca="1">SUMPRODUCT(ReactionRateK1!$F89:$V89*OFFSET(ReactionStoich!$E$5:$U$5,AU$2,0))*(TimeStep)*'Composition Moles'!$C79</f>
        <v>-0.2123814159095678</v>
      </c>
      <c r="AV67" s="32">
        <f ca="1">SUMPRODUCT(ReactionRateK1!$F89:$V89*OFFSET(ReactionStoich!$E$5:$U$5,AV$2,0))*(TimeStep)*'Composition Moles'!$C79</f>
        <v>0</v>
      </c>
      <c r="AW67" s="32">
        <f ca="1">SUMPRODUCT(ReactionRateK1!$F89:$V89*OFFSET(ReactionStoich!$E$5:$U$5,AW$2,0))*(TimeStep)*'Composition Moles'!$C79</f>
        <v>0</v>
      </c>
      <c r="AX67" s="32">
        <f ca="1">SUMPRODUCT(ReactionRateK1!$F89:$V89*OFFSET(ReactionStoich!$E$5:$U$5,AX$2,0))*(TimeStep)*'Composition Moles'!$C79</f>
        <v>0</v>
      </c>
      <c r="AY67" s="32">
        <f ca="1">SUMPRODUCT(ReactionRateK1!$F89:$V89*OFFSET(ReactionStoich!$E$5:$U$5,AY$2,0))*(TimeStep)*'Composition Moles'!$C79</f>
        <v>0</v>
      </c>
      <c r="AZ67" s="32">
        <f ca="1">SUMPRODUCT(ReactionRateK1!$F89:$V89*OFFSET(ReactionStoich!$E$5:$U$5,AZ$2,0))*(TimeStep)*'Composition Moles'!$C79</f>
        <v>0</v>
      </c>
      <c r="BA67" s="32">
        <f ca="1">SUMPRODUCT(ReactionRateK1!$F89:$V89*OFFSET(ReactionStoich!$E$5:$U$5,BA$2,0))*(TimeStep)*'Composition Moles'!$C79</f>
        <v>0</v>
      </c>
      <c r="BB67" s="32">
        <f ca="1">SUMPRODUCT(ReactionRateK1!$F89:$V89*OFFSET(ReactionStoich!$E$5:$U$5,BB$2,0))*(TimeStep)*'Composition Moles'!$C79</f>
        <v>0</v>
      </c>
      <c r="BC67" s="32">
        <f ca="1">SUMPRODUCT(ReactionRateK1!$F89:$V89*OFFSET(ReactionStoich!$E$5:$U$5,BC$2,0))*(TimeStep)*'Composition Moles'!$C79</f>
        <v>0</v>
      </c>
      <c r="BD67" s="32">
        <f ca="1">SUMPRODUCT(ReactionRateK1!$F89:$V89*OFFSET(ReactionStoich!$E$5:$U$5,BD$2,0))*(TimeStep)*'Composition Moles'!$C79</f>
        <v>0</v>
      </c>
      <c r="BE67" s="32">
        <f ca="1">SUMPRODUCT(ReactionRateK1!$F89:$V89*OFFSET(ReactionStoich!$E$5:$U$5,BE$2,0))*(TimeStep)*'Composition Moles'!$C79</f>
        <v>0</v>
      </c>
      <c r="BF67" s="32">
        <f ca="1">SUMPRODUCT(ReactionRateK1!$F89:$V89*OFFSET(ReactionStoich!$E$5:$U$5,BF$2,0))*(TimeStep)*'Composition Moles'!$C79</f>
        <v>0</v>
      </c>
      <c r="BG67" s="32">
        <f ca="1">SUMPRODUCT(ReactionRateK1!$F89:$V89*OFFSET(ReactionStoich!$E$5:$U$5,BG$2,0))*(TimeStep)*'Composition Moles'!$C79</f>
        <v>0</v>
      </c>
      <c r="BH67" s="32">
        <f ca="1">SUMPRODUCT(ReactionRateK1!$F89:$V89*OFFSET(ReactionStoich!$E$5:$U$5,BH$2,0))*(TimeStep)*'Composition Moles'!$C79</f>
        <v>0</v>
      </c>
      <c r="BI67" s="32">
        <f ca="1">SUMPRODUCT(ReactionRateK1!$F89:$V89*OFFSET(ReactionStoich!$E$5:$U$5,BI$2,0))*(TimeStep)*'Composition Moles'!$C79</f>
        <v>0</v>
      </c>
      <c r="BJ67" s="32">
        <f ca="1">SUMPRODUCT(ReactionRateK1!$F89:$V89*OFFSET(ReactionStoich!$E$5:$U$5,BJ$2,0))*(TimeStep)*'Composition Moles'!$C79</f>
        <v>0</v>
      </c>
      <c r="BK67" s="32">
        <f ca="1">SUMPRODUCT(ReactionRateK1!$F89:$V89*OFFSET(ReactionStoich!$E$5:$U$5,BK$2,0))*(TimeStep)*'Composition Moles'!$C79</f>
        <v>0</v>
      </c>
      <c r="BL67" s="32">
        <f ca="1">SUMPRODUCT(ReactionRateK1!$F89:$V89*OFFSET(ReactionStoich!$E$5:$U$5,BL$2,0))*(TimeStep)*'Composition Moles'!$C79</f>
        <v>0</v>
      </c>
      <c r="BM67" s="32">
        <f ca="1">SUMPRODUCT(ReactionRateK1!$F89:$V89*OFFSET(ReactionStoich!$E$5:$U$5,BM$2,0))*(TimeStep)*'Composition Moles'!$C79</f>
        <v>0</v>
      </c>
      <c r="BN67" s="32">
        <f ca="1">SUMPRODUCT(ReactionRateK1!$F89:$V89*OFFSET(ReactionStoich!$E$5:$U$5,BN$2,0))*(TimeStep)*'Composition Moles'!$C79</f>
        <v>0</v>
      </c>
      <c r="BO67" s="32">
        <f ca="1">SUMPRODUCT(ReactionRateK1!$F89:$V89*OFFSET(ReactionStoich!$E$5:$U$5,BO$2,0))*(TimeStep)*'Composition Moles'!$C79</f>
        <v>0</v>
      </c>
      <c r="BP67" s="32">
        <f ca="1">SUMPRODUCT(ReactionRateK1!$F89:$V89*OFFSET(ReactionStoich!$E$5:$U$5,BP$2,0))*(TimeStep)*'Composition Moles'!$C79</f>
        <v>0</v>
      </c>
      <c r="BQ67" s="32">
        <f ca="1">SUMPRODUCT(ReactionRateK1!$F89:$V89*OFFSET(ReactionStoich!$E$5:$U$5,BQ$2,0))*(TimeStep)*'Composition Moles'!$C79</f>
        <v>0</v>
      </c>
      <c r="BR67" s="32">
        <f ca="1">SUMPRODUCT(ReactionRateK1!$F89:$V89*OFFSET(ReactionStoich!$E$5:$U$5,BR$2,0))*(TimeStep)*'Composition Moles'!$C79</f>
        <v>0</v>
      </c>
      <c r="BS67" s="32">
        <f ca="1">SUMPRODUCT(ReactionRateK1!$F89:$V89*OFFSET(ReactionStoich!$E$5:$U$5,BS$2,0))*(TimeStep)*'Composition Moles'!$C79</f>
        <v>0</v>
      </c>
      <c r="BT67" s="32">
        <f ca="1">SUMPRODUCT(ReactionRateK1!$F89:$V89*OFFSET(ReactionStoich!$E$5:$U$5,BT$2,0))*(TimeStep)*'Composition Moles'!$C79</f>
        <v>0</v>
      </c>
      <c r="BU67" s="32">
        <f ca="1">SUMPRODUCT(ReactionRateK1!$F89:$V89*OFFSET(ReactionStoich!$E$5:$U$5,BU$2,0))*(TimeStep)*'Composition Moles'!$C79</f>
        <v>0</v>
      </c>
      <c r="BV67" s="32">
        <f ca="1">SUMPRODUCT(ReactionRateK1!$F89:$V89*OFFSET(ReactionStoich!$E$5:$U$5,BV$2,0))*(TimeStep)*'Composition Moles'!$C79</f>
        <v>0</v>
      </c>
      <c r="BW67" s="32">
        <f ca="1">SUMPRODUCT(ReactionRateK1!$F89:$V89*OFFSET(ReactionStoich!$E$5:$U$5,BW$2,0))*(TimeStep)*'Composition Moles'!$C79</f>
        <v>0</v>
      </c>
    </row>
    <row r="68" spans="1:75">
      <c r="A68">
        <f>ReactionRateK1!A90</f>
        <v>2.8999999999999977</v>
      </c>
      <c r="B68" s="20">
        <f t="shared" ca="1" si="5"/>
        <v>-2654.944771765443</v>
      </c>
      <c r="C68" s="20">
        <f ca="1">'Composition Moles'!BZ80</f>
        <v>144183.42944275588</v>
      </c>
      <c r="D68" s="26">
        <f t="shared" ca="1" si="6"/>
        <v>-1.8413660862599449E-2</v>
      </c>
      <c r="F68" s="32">
        <f ca="1">SUMPRODUCT(ReactionRateK1!$F90:$V90*OFFSET(ReactionStoich!$E$5:$U$5,F$2,0))*(TimeStep)*'Composition Moles'!$C80</f>
        <v>-7.6199310832570019E-2</v>
      </c>
      <c r="G68" s="32">
        <f ca="1">SUMPRODUCT(ReactionRateK1!$F90:$V90*OFFSET(ReactionStoich!$E$5:$U$5,G$2,0))*(TimeStep)*'Composition Moles'!$C80</f>
        <v>0</v>
      </c>
      <c r="H68" s="32">
        <f ca="1">SUMPRODUCT(ReactionRateK1!$F90:$V90*OFFSET(ReactionStoich!$E$5:$U$5,H$2,0))*(TimeStep)*'Composition Moles'!$C80</f>
        <v>7.503792992068567E-2</v>
      </c>
      <c r="I68" s="32">
        <f ca="1">SUMPRODUCT(ReactionRateK1!$F90:$V90*OFFSET(ReactionStoich!$E$5:$U$5,I$2,0))*(TimeStep)*'Composition Moles'!$C80</f>
        <v>1.1613809118843309E-3</v>
      </c>
      <c r="J68" s="32">
        <f ca="1">SUMPRODUCT(ReactionRateK1!$F90:$V90*OFFSET(ReactionStoich!$E$5:$U$5,J$2,0))*(TimeStep)*'Composition Moles'!$C80</f>
        <v>0</v>
      </c>
      <c r="K68" s="32">
        <f ca="1">SUMPRODUCT(ReactionRateK1!$F90:$V90*OFFSET(ReactionStoich!$E$5:$U$5,K$2,0))*(TimeStep)*'Composition Moles'!$C80</f>
        <v>0</v>
      </c>
      <c r="L68" s="32">
        <f ca="1">SUMPRODUCT(ReactionRateK1!$F90:$V90*OFFSET(ReactionStoich!$E$5:$U$5,L$2,0))*(TimeStep)*'Composition Moles'!$C80</f>
        <v>0</v>
      </c>
      <c r="M68" s="32">
        <f ca="1">SUMPRODUCT(ReactionRateK1!$F90:$V90*OFFSET(ReactionStoich!$E$5:$U$5,M$2,0))*(TimeStep)*'Composition Moles'!$C80</f>
        <v>0</v>
      </c>
      <c r="N68" s="32">
        <f ca="1">SUMPRODUCT(ReactionRateK1!$F90:$V90*OFFSET(ReactionStoich!$E$5:$U$5,N$2,0))*(TimeStep)*'Composition Moles'!$C80</f>
        <v>0</v>
      </c>
      <c r="O68" s="32">
        <f ca="1">SUMPRODUCT(ReactionRateK1!$F90:$V90*OFFSET(ReactionStoich!$E$5:$U$5,O$2,0))*(TimeStep)*'Composition Moles'!$C80</f>
        <v>0</v>
      </c>
      <c r="P68" s="32">
        <f ca="1">SUMPRODUCT(ReactionRateK1!$F90:$V90*OFFSET(ReactionStoich!$E$5:$U$5,P$2,0))*(TimeStep)*'Composition Moles'!$C80</f>
        <v>0</v>
      </c>
      <c r="Q68" s="32">
        <f ca="1">SUMPRODUCT(ReactionRateK1!$F90:$V90*OFFSET(ReactionStoich!$E$5:$U$5,Q$2,0))*(TimeStep)*'Composition Moles'!$C80</f>
        <v>0</v>
      </c>
      <c r="R68" s="32">
        <f ca="1">SUMPRODUCT(ReactionRateK1!$F90:$V90*OFFSET(ReactionStoich!$E$5:$U$5,R$2,0))*(TimeStep)*'Composition Moles'!$C80</f>
        <v>0</v>
      </c>
      <c r="S68" s="32">
        <f ca="1">SUMPRODUCT(ReactionRateK1!$F90:$V90*OFFSET(ReactionStoich!$E$5:$U$5,S$2,0))*(TimeStep)*'Composition Moles'!$C80</f>
        <v>1.5979502608950782</v>
      </c>
      <c r="T68" s="32">
        <f ca="1">SUMPRODUCT(ReactionRateK1!$F90:$V90*OFFSET(ReactionStoich!$E$5:$U$5,T$2,0))*(TimeStep)*'Composition Moles'!$C80</f>
        <v>0</v>
      </c>
      <c r="U68" s="32">
        <f ca="1">SUMPRODUCT(ReactionRateK1!$F90:$V90*OFFSET(ReactionStoich!$E$5:$U$5,U$2,0))*(TimeStep)*'Composition Moles'!$C80</f>
        <v>0</v>
      </c>
      <c r="V68" s="32">
        <f ca="1">SUMPRODUCT(ReactionRateK1!$F90:$V90*OFFSET(ReactionStoich!$E$5:$U$5,V$2,0))*(TimeStep)*'Composition Moles'!$C80</f>
        <v>0</v>
      </c>
      <c r="W68" s="32">
        <f ca="1">SUMPRODUCT(ReactionRateK1!$F90:$V90*OFFSET(ReactionStoich!$E$5:$U$5,W$2,0))*(TimeStep)*'Composition Moles'!$C80</f>
        <v>0</v>
      </c>
      <c r="X68" s="32">
        <f ca="1">SUMPRODUCT(ReactionRateK1!$F90:$V90*OFFSET(ReactionStoich!$E$5:$U$5,X$2,0))*(TimeStep)*'Composition Moles'!$C80</f>
        <v>0</v>
      </c>
      <c r="Y68" s="32">
        <f ca="1">SUMPRODUCT(ReactionRateK1!$F90:$V90*OFFSET(ReactionStoich!$E$5:$U$5,Y$2,0))*(TimeStep)*'Composition Moles'!$C80</f>
        <v>-3.7438777736288453</v>
      </c>
      <c r="Z68" s="32">
        <f ca="1">SUMPRODUCT(ReactionRateK1!$F90:$V90*OFFSET(ReactionStoich!$E$5:$U$5,Z$2,0))*(TimeStep)*'Composition Moles'!$C80</f>
        <v>0</v>
      </c>
      <c r="AA68" s="32">
        <f ca="1">SUMPRODUCT(ReactionRateK1!$F90:$V90*OFFSET(ReactionStoich!$E$5:$U$5,AA$2,0))*(TimeStep)*'Composition Moles'!$C80</f>
        <v>0</v>
      </c>
      <c r="AB68" s="32">
        <f ca="1">SUMPRODUCT(ReactionRateK1!$F90:$V90*OFFSET(ReactionStoich!$E$5:$U$5,AB$2,0))*(TimeStep)*'Composition Moles'!$C80</f>
        <v>0</v>
      </c>
      <c r="AC68" s="32">
        <f ca="1">SUMPRODUCT(ReactionRateK1!$F90:$V90*OFFSET(ReactionStoich!$E$5:$U$5,AC$2,0))*(TimeStep)*'Composition Moles'!$C80</f>
        <v>0</v>
      </c>
      <c r="AD68" s="32">
        <f ca="1">SUMPRODUCT(ReactionRateK1!$F90:$V90*OFFSET(ReactionStoich!$E$5:$U$5,AD$2,0))*(TimeStep)*'Composition Moles'!$C80</f>
        <v>0</v>
      </c>
      <c r="AE68" s="32">
        <f ca="1">SUMPRODUCT(ReactionRateK1!$F90:$V90*OFFSET(ReactionStoich!$E$5:$U$5,AE$2,0))*(TimeStep)*'Composition Moles'!$C80</f>
        <v>0</v>
      </c>
      <c r="AF68" s="32">
        <f ca="1">SUMPRODUCT(ReactionRateK1!$F90:$V90*OFFSET(ReactionStoich!$E$5:$U$5,AF$2,0))*(TimeStep)*'Composition Moles'!$C80</f>
        <v>0</v>
      </c>
      <c r="AG68" s="32">
        <f ca="1">SUMPRODUCT(ReactionRateK1!$F90:$V90*OFFSET(ReactionStoich!$E$5:$U$5,AG$2,0))*(TimeStep)*'Composition Moles'!$C80</f>
        <v>-1.1038433271683946E-2</v>
      </c>
      <c r="AH68" s="32">
        <f ca="1">SUMPRODUCT(ReactionRateK1!$F90:$V90*OFFSET(ReactionStoich!$E$5:$U$5,AH$2,0))*(TimeStep)*'Composition Moles'!$C80</f>
        <v>5.2990514558186257E-2</v>
      </c>
      <c r="AI68" s="32">
        <f ca="1">SUMPRODUCT(ReactionRateK1!$F90:$V90*OFFSET(ReactionStoich!$E$5:$U$5,AI$2,0))*(TimeStep)*'Composition Moles'!$C80</f>
        <v>2.1615831791025459</v>
      </c>
      <c r="AJ68" s="32">
        <f ca="1">SUMPRODUCT(ReactionRateK1!$F90:$V90*OFFSET(ReactionStoich!$E$5:$U$5,AJ$2,0))*(TimeStep)*'Composition Moles'!$C80</f>
        <v>0.64392950676043315</v>
      </c>
      <c r="AK68" s="32">
        <f ca="1">SUMPRODUCT(ReactionRateK1!$F90:$V90*OFFSET(ReactionStoich!$E$5:$U$5,AK$2,0))*(TimeStep)*'Composition Moles'!$C80</f>
        <v>0</v>
      </c>
      <c r="AL68" s="32">
        <f ca="1">SUMPRODUCT(ReactionRateK1!$F90:$V90*OFFSET(ReactionStoich!$E$5:$U$5,AL$2,0))*(TimeStep)*'Composition Moles'!$C80</f>
        <v>0</v>
      </c>
      <c r="AM68" s="32">
        <f ca="1">SUMPRODUCT(ReactionRateK1!$F90:$V90*OFFSET(ReactionStoich!$E$5:$U$5,AM$2,0))*(TimeStep)*'Composition Moles'!$C80</f>
        <v>0</v>
      </c>
      <c r="AN68" s="32">
        <f ca="1">SUMPRODUCT(ReactionRateK1!$F90:$V90*OFFSET(ReactionStoich!$E$5:$U$5,AN$2,0))*(TimeStep)*'Composition Moles'!$C80</f>
        <v>0</v>
      </c>
      <c r="AO68" s="32">
        <f ca="1">SUMPRODUCT(ReactionRateK1!$F90:$V90*OFFSET(ReactionStoich!$E$5:$U$5,AO$2,0))*(TimeStep)*'Composition Moles'!$C80</f>
        <v>-1.1613809118843309E-3</v>
      </c>
      <c r="AP68" s="32">
        <f ca="1">SUMPRODUCT(ReactionRateK1!$F90:$V90*OFFSET(ReactionStoich!$E$5:$U$5,AP$2,0))*(TimeStep)*'Composition Moles'!$C80</f>
        <v>-7.5068781017089831E-2</v>
      </c>
      <c r="AQ68" s="32">
        <f ca="1">SUMPRODUCT(ReactionRateK1!$F90:$V90*OFFSET(ReactionStoich!$E$5:$U$5,AQ$2,0))*(TimeStep)*'Composition Moles'!$C80</f>
        <v>0</v>
      </c>
      <c r="AR68" s="32">
        <f ca="1">SUMPRODUCT(ReactionRateK1!$F90:$V90*OFFSET(ReactionStoich!$E$5:$U$5,AR$2,0))*(TimeStep)*'Composition Moles'!$C80</f>
        <v>0</v>
      </c>
      <c r="AS68" s="32">
        <f ca="1">SUMPRODUCT(ReactionRateK1!$F90:$V90*OFFSET(ReactionStoich!$E$5:$U$5,AS$2,0))*(TimeStep)*'Composition Moles'!$C80</f>
        <v>-0.2084356974955798</v>
      </c>
      <c r="AT68" s="32">
        <f ca="1">SUMPRODUCT(ReactionRateK1!$F90:$V90*OFFSET(ReactionStoich!$E$5:$U$5,AT$2,0))*(TimeStep)*'Composition Moles'!$C80</f>
        <v>-0.2084356974955798</v>
      </c>
      <c r="AU68" s="32">
        <f ca="1">SUMPRODUCT(ReactionRateK1!$F90:$V90*OFFSET(ReactionStoich!$E$5:$U$5,AU$2,0))*(TimeStep)*'Composition Moles'!$C80</f>
        <v>-0.2084356974955798</v>
      </c>
      <c r="AV68" s="32">
        <f ca="1">SUMPRODUCT(ReactionRateK1!$F90:$V90*OFFSET(ReactionStoich!$E$5:$U$5,AV$2,0))*(TimeStep)*'Composition Moles'!$C80</f>
        <v>0</v>
      </c>
      <c r="AW68" s="32">
        <f ca="1">SUMPRODUCT(ReactionRateK1!$F90:$V90*OFFSET(ReactionStoich!$E$5:$U$5,AW$2,0))*(TimeStep)*'Composition Moles'!$C80</f>
        <v>0</v>
      </c>
      <c r="AX68" s="32">
        <f ca="1">SUMPRODUCT(ReactionRateK1!$F90:$V90*OFFSET(ReactionStoich!$E$5:$U$5,AX$2,0))*(TimeStep)*'Composition Moles'!$C80</f>
        <v>0</v>
      </c>
      <c r="AY68" s="32">
        <f ca="1">SUMPRODUCT(ReactionRateK1!$F90:$V90*OFFSET(ReactionStoich!$E$5:$U$5,AY$2,0))*(TimeStep)*'Composition Moles'!$C80</f>
        <v>0</v>
      </c>
      <c r="AZ68" s="32">
        <f ca="1">SUMPRODUCT(ReactionRateK1!$F90:$V90*OFFSET(ReactionStoich!$E$5:$U$5,AZ$2,0))*(TimeStep)*'Composition Moles'!$C80</f>
        <v>0</v>
      </c>
      <c r="BA68" s="32">
        <f ca="1">SUMPRODUCT(ReactionRateK1!$F90:$V90*OFFSET(ReactionStoich!$E$5:$U$5,BA$2,0))*(TimeStep)*'Composition Moles'!$C80</f>
        <v>0</v>
      </c>
      <c r="BB68" s="32">
        <f ca="1">SUMPRODUCT(ReactionRateK1!$F90:$V90*OFFSET(ReactionStoich!$E$5:$U$5,BB$2,0))*(TimeStep)*'Composition Moles'!$C80</f>
        <v>0</v>
      </c>
      <c r="BC68" s="32">
        <f ca="1">SUMPRODUCT(ReactionRateK1!$F90:$V90*OFFSET(ReactionStoich!$E$5:$U$5,BC$2,0))*(TimeStep)*'Composition Moles'!$C80</f>
        <v>0</v>
      </c>
      <c r="BD68" s="32">
        <f ca="1">SUMPRODUCT(ReactionRateK1!$F90:$V90*OFFSET(ReactionStoich!$E$5:$U$5,BD$2,0))*(TimeStep)*'Composition Moles'!$C80</f>
        <v>0</v>
      </c>
      <c r="BE68" s="32">
        <f ca="1">SUMPRODUCT(ReactionRateK1!$F90:$V90*OFFSET(ReactionStoich!$E$5:$U$5,BE$2,0))*(TimeStep)*'Composition Moles'!$C80</f>
        <v>0</v>
      </c>
      <c r="BF68" s="32">
        <f ca="1">SUMPRODUCT(ReactionRateK1!$F90:$V90*OFFSET(ReactionStoich!$E$5:$U$5,BF$2,0))*(TimeStep)*'Composition Moles'!$C80</f>
        <v>0</v>
      </c>
      <c r="BG68" s="32">
        <f ca="1">SUMPRODUCT(ReactionRateK1!$F90:$V90*OFFSET(ReactionStoich!$E$5:$U$5,BG$2,0))*(TimeStep)*'Composition Moles'!$C80</f>
        <v>0</v>
      </c>
      <c r="BH68" s="32">
        <f ca="1">SUMPRODUCT(ReactionRateK1!$F90:$V90*OFFSET(ReactionStoich!$E$5:$U$5,BH$2,0))*(TimeStep)*'Composition Moles'!$C80</f>
        <v>0</v>
      </c>
      <c r="BI68" s="32">
        <f ca="1">SUMPRODUCT(ReactionRateK1!$F90:$V90*OFFSET(ReactionStoich!$E$5:$U$5,BI$2,0))*(TimeStep)*'Composition Moles'!$C80</f>
        <v>0</v>
      </c>
      <c r="BJ68" s="32">
        <f ca="1">SUMPRODUCT(ReactionRateK1!$F90:$V90*OFFSET(ReactionStoich!$E$5:$U$5,BJ$2,0))*(TimeStep)*'Composition Moles'!$C80</f>
        <v>0</v>
      </c>
      <c r="BK68" s="32">
        <f ca="1">SUMPRODUCT(ReactionRateK1!$F90:$V90*OFFSET(ReactionStoich!$E$5:$U$5,BK$2,0))*(TimeStep)*'Composition Moles'!$C80</f>
        <v>0</v>
      </c>
      <c r="BL68" s="32">
        <f ca="1">SUMPRODUCT(ReactionRateK1!$F90:$V90*OFFSET(ReactionStoich!$E$5:$U$5,BL$2,0))*(TimeStep)*'Composition Moles'!$C80</f>
        <v>0</v>
      </c>
      <c r="BM68" s="32">
        <f ca="1">SUMPRODUCT(ReactionRateK1!$F90:$V90*OFFSET(ReactionStoich!$E$5:$U$5,BM$2,0))*(TimeStep)*'Composition Moles'!$C80</f>
        <v>0</v>
      </c>
      <c r="BN68" s="32">
        <f ca="1">SUMPRODUCT(ReactionRateK1!$F90:$V90*OFFSET(ReactionStoich!$E$5:$U$5,BN$2,0))*(TimeStep)*'Composition Moles'!$C80</f>
        <v>0</v>
      </c>
      <c r="BO68" s="32">
        <f ca="1">SUMPRODUCT(ReactionRateK1!$F90:$V90*OFFSET(ReactionStoich!$E$5:$U$5,BO$2,0))*(TimeStep)*'Composition Moles'!$C80</f>
        <v>0</v>
      </c>
      <c r="BP68" s="32">
        <f ca="1">SUMPRODUCT(ReactionRateK1!$F90:$V90*OFFSET(ReactionStoich!$E$5:$U$5,BP$2,0))*(TimeStep)*'Composition Moles'!$C80</f>
        <v>0</v>
      </c>
      <c r="BQ68" s="32">
        <f ca="1">SUMPRODUCT(ReactionRateK1!$F90:$V90*OFFSET(ReactionStoich!$E$5:$U$5,BQ$2,0))*(TimeStep)*'Composition Moles'!$C80</f>
        <v>0</v>
      </c>
      <c r="BR68" s="32">
        <f ca="1">SUMPRODUCT(ReactionRateK1!$F90:$V90*OFFSET(ReactionStoich!$E$5:$U$5,BR$2,0))*(TimeStep)*'Composition Moles'!$C80</f>
        <v>0</v>
      </c>
      <c r="BS68" s="32">
        <f ca="1">SUMPRODUCT(ReactionRateK1!$F90:$V90*OFFSET(ReactionStoich!$E$5:$U$5,BS$2,0))*(TimeStep)*'Composition Moles'!$C80</f>
        <v>0</v>
      </c>
      <c r="BT68" s="32">
        <f ca="1">SUMPRODUCT(ReactionRateK1!$F90:$V90*OFFSET(ReactionStoich!$E$5:$U$5,BT$2,0))*(TimeStep)*'Composition Moles'!$C80</f>
        <v>0</v>
      </c>
      <c r="BU68" s="32">
        <f ca="1">SUMPRODUCT(ReactionRateK1!$F90:$V90*OFFSET(ReactionStoich!$E$5:$U$5,BU$2,0))*(TimeStep)*'Composition Moles'!$C80</f>
        <v>0</v>
      </c>
      <c r="BV68" s="32">
        <f ca="1">SUMPRODUCT(ReactionRateK1!$F90:$V90*OFFSET(ReactionStoich!$E$5:$U$5,BV$2,0))*(TimeStep)*'Composition Moles'!$C80</f>
        <v>0</v>
      </c>
      <c r="BW68" s="32">
        <f ca="1">SUMPRODUCT(ReactionRateK1!$F90:$V90*OFFSET(ReactionStoich!$E$5:$U$5,BW$2,0))*(TimeStep)*'Composition Moles'!$C80</f>
        <v>0</v>
      </c>
    </row>
    <row r="69" spans="1:75">
      <c r="A69">
        <f>ReactionRateK1!A91</f>
        <v>2.9499999999999975</v>
      </c>
      <c r="B69" s="20">
        <f t="shared" ca="1" si="5"/>
        <v>-2512.6365171718003</v>
      </c>
      <c r="C69" s="20">
        <f ca="1">'Composition Moles'!BZ81</f>
        <v>144190.50702120434</v>
      </c>
      <c r="D69" s="26">
        <f t="shared" ca="1" si="6"/>
        <v>-1.7425810957182482E-2</v>
      </c>
      <c r="F69" s="32">
        <f ca="1">SUMPRODUCT(ReactionRateK1!$F91:$V91*OFFSET(ReactionStoich!$E$5:$U$5,F$2,0))*(TimeStep)*'Composition Moles'!$C81</f>
        <v>-7.1246185661366063E-2</v>
      </c>
      <c r="G69" s="32">
        <f ca="1">SUMPRODUCT(ReactionRateK1!$F91:$V91*OFFSET(ReactionStoich!$E$5:$U$5,G$2,0))*(TimeStep)*'Composition Moles'!$C81</f>
        <v>0</v>
      </c>
      <c r="H69" s="32">
        <f ca="1">SUMPRODUCT(ReactionRateK1!$F91:$V91*OFFSET(ReactionStoich!$E$5:$U$5,H$2,0))*(TimeStep)*'Composition Moles'!$C81</f>
        <v>7.0193280109063255E-2</v>
      </c>
      <c r="I69" s="32">
        <f ca="1">SUMPRODUCT(ReactionRateK1!$F91:$V91*OFFSET(ReactionStoich!$E$5:$U$5,I$2,0))*(TimeStep)*'Composition Moles'!$C81</f>
        <v>1.052905552302807E-3</v>
      </c>
      <c r="J69" s="32">
        <f ca="1">SUMPRODUCT(ReactionRateK1!$F91:$V91*OFFSET(ReactionStoich!$E$5:$U$5,J$2,0))*(TimeStep)*'Composition Moles'!$C81</f>
        <v>0</v>
      </c>
      <c r="K69" s="32">
        <f ca="1">SUMPRODUCT(ReactionRateK1!$F91:$V91*OFFSET(ReactionStoich!$E$5:$U$5,K$2,0))*(TimeStep)*'Composition Moles'!$C81</f>
        <v>0</v>
      </c>
      <c r="L69" s="32">
        <f ca="1">SUMPRODUCT(ReactionRateK1!$F91:$V91*OFFSET(ReactionStoich!$E$5:$U$5,L$2,0))*(TimeStep)*'Composition Moles'!$C81</f>
        <v>0</v>
      </c>
      <c r="M69" s="32">
        <f ca="1">SUMPRODUCT(ReactionRateK1!$F91:$V91*OFFSET(ReactionStoich!$E$5:$U$5,M$2,0))*(TimeStep)*'Composition Moles'!$C81</f>
        <v>0</v>
      </c>
      <c r="N69" s="32">
        <f ca="1">SUMPRODUCT(ReactionRateK1!$F91:$V91*OFFSET(ReactionStoich!$E$5:$U$5,N$2,0))*(TimeStep)*'Composition Moles'!$C81</f>
        <v>0</v>
      </c>
      <c r="O69" s="32">
        <f ca="1">SUMPRODUCT(ReactionRateK1!$F91:$V91*OFFSET(ReactionStoich!$E$5:$U$5,O$2,0))*(TimeStep)*'Composition Moles'!$C81</f>
        <v>0</v>
      </c>
      <c r="P69" s="32">
        <f ca="1">SUMPRODUCT(ReactionRateK1!$F91:$V91*OFFSET(ReactionStoich!$E$5:$U$5,P$2,0))*(TimeStep)*'Composition Moles'!$C81</f>
        <v>0</v>
      </c>
      <c r="Q69" s="32">
        <f ca="1">SUMPRODUCT(ReactionRateK1!$F91:$V91*OFFSET(ReactionStoich!$E$5:$U$5,Q$2,0))*(TimeStep)*'Composition Moles'!$C81</f>
        <v>0</v>
      </c>
      <c r="R69" s="32">
        <f ca="1">SUMPRODUCT(ReactionRateK1!$F91:$V91*OFFSET(ReactionStoich!$E$5:$U$5,R$2,0))*(TimeStep)*'Composition Moles'!$C81</f>
        <v>0</v>
      </c>
      <c r="S69" s="32">
        <f ca="1">SUMPRODUCT(ReactionRateK1!$F91:$V91*OFFSET(ReactionStoich!$E$5:$U$5,S$2,0))*(TimeStep)*'Composition Moles'!$C81</f>
        <v>1.5661765593455077</v>
      </c>
      <c r="T69" s="32">
        <f ca="1">SUMPRODUCT(ReactionRateK1!$F91:$V91*OFFSET(ReactionStoich!$E$5:$U$5,T$2,0))*(TimeStep)*'Composition Moles'!$C81</f>
        <v>0</v>
      </c>
      <c r="U69" s="32">
        <f ca="1">SUMPRODUCT(ReactionRateK1!$F91:$V91*OFFSET(ReactionStoich!$E$5:$U$5,U$2,0))*(TimeStep)*'Composition Moles'!$C81</f>
        <v>0</v>
      </c>
      <c r="V69" s="32">
        <f ca="1">SUMPRODUCT(ReactionRateK1!$F91:$V91*OFFSET(ReactionStoich!$E$5:$U$5,V$2,0))*(TimeStep)*'Composition Moles'!$C81</f>
        <v>0</v>
      </c>
      <c r="W69" s="32">
        <f ca="1">SUMPRODUCT(ReactionRateK1!$F91:$V91*OFFSET(ReactionStoich!$E$5:$U$5,W$2,0))*(TimeStep)*'Composition Moles'!$C81</f>
        <v>0</v>
      </c>
      <c r="X69" s="32">
        <f ca="1">SUMPRODUCT(ReactionRateK1!$F91:$V91*OFFSET(ReactionStoich!$E$5:$U$5,X$2,0))*(TimeStep)*'Composition Moles'!$C81</f>
        <v>0</v>
      </c>
      <c r="Y69" s="32">
        <f ca="1">SUMPRODUCT(ReactionRateK1!$F91:$V91*OFFSET(ReactionStoich!$E$5:$U$5,Y$2,0))*(TimeStep)*'Composition Moles'!$C81</f>
        <v>-3.6739943345291444</v>
      </c>
      <c r="Z69" s="32">
        <f ca="1">SUMPRODUCT(ReactionRateK1!$F91:$V91*OFFSET(ReactionStoich!$E$5:$U$5,Z$2,0))*(TimeStep)*'Composition Moles'!$C81</f>
        <v>0</v>
      </c>
      <c r="AA69" s="32">
        <f ca="1">SUMPRODUCT(ReactionRateK1!$F91:$V91*OFFSET(ReactionStoich!$E$5:$U$5,AA$2,0))*(TimeStep)*'Composition Moles'!$C81</f>
        <v>0</v>
      </c>
      <c r="AB69" s="32">
        <f ca="1">SUMPRODUCT(ReactionRateK1!$F91:$V91*OFFSET(ReactionStoich!$E$5:$U$5,AB$2,0))*(TimeStep)*'Composition Moles'!$C81</f>
        <v>0</v>
      </c>
      <c r="AC69" s="32">
        <f ca="1">SUMPRODUCT(ReactionRateK1!$F91:$V91*OFFSET(ReactionStoich!$E$5:$U$5,AC$2,0))*(TimeStep)*'Composition Moles'!$C81</f>
        <v>0</v>
      </c>
      <c r="AD69" s="32">
        <f ca="1">SUMPRODUCT(ReactionRateK1!$F91:$V91*OFFSET(ReactionStoich!$E$5:$U$5,AD$2,0))*(TimeStep)*'Composition Moles'!$C81</f>
        <v>0</v>
      </c>
      <c r="AE69" s="32">
        <f ca="1">SUMPRODUCT(ReactionRateK1!$F91:$V91*OFFSET(ReactionStoich!$E$5:$U$5,AE$2,0))*(TimeStep)*'Composition Moles'!$C81</f>
        <v>0</v>
      </c>
      <c r="AF69" s="32">
        <f ca="1">SUMPRODUCT(ReactionRateK1!$F91:$V91*OFFSET(ReactionStoich!$E$5:$U$5,AF$2,0))*(TimeStep)*'Composition Moles'!$C81</f>
        <v>0</v>
      </c>
      <c r="AG69" s="32">
        <f ca="1">SUMPRODUCT(ReactionRateK1!$F91:$V91*OFFSET(ReactionStoich!$E$5:$U$5,AG$2,0))*(TimeStep)*'Composition Moles'!$C81</f>
        <v>-1.0673416291605599E-2</v>
      </c>
      <c r="AH69" s="32">
        <f ca="1">SUMPRODUCT(ReactionRateK1!$F91:$V91*OFFSET(ReactionStoich!$E$5:$U$5,AH$2,0))*(TimeStep)*'Composition Moles'!$C81</f>
        <v>2.2202700452438797E-2</v>
      </c>
      <c r="AI69" s="32">
        <f ca="1">SUMPRODUCT(ReactionRateK1!$F91:$V91*OFFSET(ReactionStoich!$E$5:$U$5,AI$2,0))*(TimeStep)*'Composition Moles'!$C81</f>
        <v>2.1503344212294064</v>
      </c>
      <c r="AJ69" s="32">
        <f ca="1">SUMPRODUCT(ReactionRateK1!$F91:$V91*OFFSET(ReactionStoich!$E$5:$U$5,AJ$2,0))*(TimeStep)*'Composition Moles'!$C81</f>
        <v>0.63114056250655992</v>
      </c>
      <c r="AK69" s="32">
        <f ca="1">SUMPRODUCT(ReactionRateK1!$F91:$V91*OFFSET(ReactionStoich!$E$5:$U$5,AK$2,0))*(TimeStep)*'Composition Moles'!$C81</f>
        <v>0</v>
      </c>
      <c r="AL69" s="32">
        <f ca="1">SUMPRODUCT(ReactionRateK1!$F91:$V91*OFFSET(ReactionStoich!$E$5:$U$5,AL$2,0))*(TimeStep)*'Composition Moles'!$C81</f>
        <v>0</v>
      </c>
      <c r="AM69" s="32">
        <f ca="1">SUMPRODUCT(ReactionRateK1!$F91:$V91*OFFSET(ReactionStoich!$E$5:$U$5,AM$2,0))*(TimeStep)*'Composition Moles'!$C81</f>
        <v>0</v>
      </c>
      <c r="AN69" s="32">
        <f ca="1">SUMPRODUCT(ReactionRateK1!$F91:$V91*OFFSET(ReactionStoich!$E$5:$U$5,AN$2,0))*(TimeStep)*'Composition Moles'!$C81</f>
        <v>0</v>
      </c>
      <c r="AO69" s="32">
        <f ca="1">SUMPRODUCT(ReactionRateK1!$F91:$V91*OFFSET(ReactionStoich!$E$5:$U$5,AO$2,0))*(TimeStep)*'Composition Moles'!$C81</f>
        <v>-1.052905552302807E-3</v>
      </c>
      <c r="AP69" s="32">
        <f ca="1">SUMPRODUCT(ReactionRateK1!$F91:$V91*OFFSET(ReactionStoich!$E$5:$U$5,AP$2,0))*(TimeStep)*'Composition Moles'!$C81</f>
        <v>-7.0351587356675307E-2</v>
      </c>
      <c r="AQ69" s="32">
        <f ca="1">SUMPRODUCT(ReactionRateK1!$F91:$V91*OFFSET(ReactionStoich!$E$5:$U$5,AQ$2,0))*(TimeStep)*'Composition Moles'!$C81</f>
        <v>0</v>
      </c>
      <c r="AR69" s="32">
        <f ca="1">SUMPRODUCT(ReactionRateK1!$F91:$V91*OFFSET(ReactionStoich!$E$5:$U$5,AR$2,0))*(TimeStep)*'Composition Moles'!$C81</f>
        <v>0</v>
      </c>
      <c r="AS69" s="32">
        <f ca="1">SUMPRODUCT(ReactionRateK1!$F91:$V91*OFFSET(ReactionStoich!$E$5:$U$5,AS$2,0))*(TimeStep)*'Composition Moles'!$C81</f>
        <v>-0.20459399993472835</v>
      </c>
      <c r="AT69" s="32">
        <f ca="1">SUMPRODUCT(ReactionRateK1!$F91:$V91*OFFSET(ReactionStoich!$E$5:$U$5,AT$2,0))*(TimeStep)*'Composition Moles'!$C81</f>
        <v>-0.20459399993472835</v>
      </c>
      <c r="AU69" s="32">
        <f ca="1">SUMPRODUCT(ReactionRateK1!$F91:$V91*OFFSET(ReactionStoich!$E$5:$U$5,AU$2,0))*(TimeStep)*'Composition Moles'!$C81</f>
        <v>-0.20459399993472835</v>
      </c>
      <c r="AV69" s="32">
        <f ca="1">SUMPRODUCT(ReactionRateK1!$F91:$V91*OFFSET(ReactionStoich!$E$5:$U$5,AV$2,0))*(TimeStep)*'Composition Moles'!$C81</f>
        <v>0</v>
      </c>
      <c r="AW69" s="32">
        <f ca="1">SUMPRODUCT(ReactionRateK1!$F91:$V91*OFFSET(ReactionStoich!$E$5:$U$5,AW$2,0))*(TimeStep)*'Composition Moles'!$C81</f>
        <v>0</v>
      </c>
      <c r="AX69" s="32">
        <f ca="1">SUMPRODUCT(ReactionRateK1!$F91:$V91*OFFSET(ReactionStoich!$E$5:$U$5,AX$2,0))*(TimeStep)*'Composition Moles'!$C81</f>
        <v>0</v>
      </c>
      <c r="AY69" s="32">
        <f ca="1">SUMPRODUCT(ReactionRateK1!$F91:$V91*OFFSET(ReactionStoich!$E$5:$U$5,AY$2,0))*(TimeStep)*'Composition Moles'!$C81</f>
        <v>0</v>
      </c>
      <c r="AZ69" s="32">
        <f ca="1">SUMPRODUCT(ReactionRateK1!$F91:$V91*OFFSET(ReactionStoich!$E$5:$U$5,AZ$2,0))*(TimeStep)*'Composition Moles'!$C81</f>
        <v>0</v>
      </c>
      <c r="BA69" s="32">
        <f ca="1">SUMPRODUCT(ReactionRateK1!$F91:$V91*OFFSET(ReactionStoich!$E$5:$U$5,BA$2,0))*(TimeStep)*'Composition Moles'!$C81</f>
        <v>0</v>
      </c>
      <c r="BB69" s="32">
        <f ca="1">SUMPRODUCT(ReactionRateK1!$F91:$V91*OFFSET(ReactionStoich!$E$5:$U$5,BB$2,0))*(TimeStep)*'Composition Moles'!$C81</f>
        <v>0</v>
      </c>
      <c r="BC69" s="32">
        <f ca="1">SUMPRODUCT(ReactionRateK1!$F91:$V91*OFFSET(ReactionStoich!$E$5:$U$5,BC$2,0))*(TimeStep)*'Composition Moles'!$C81</f>
        <v>0</v>
      </c>
      <c r="BD69" s="32">
        <f ca="1">SUMPRODUCT(ReactionRateK1!$F91:$V91*OFFSET(ReactionStoich!$E$5:$U$5,BD$2,0))*(TimeStep)*'Composition Moles'!$C81</f>
        <v>0</v>
      </c>
      <c r="BE69" s="32">
        <f ca="1">SUMPRODUCT(ReactionRateK1!$F91:$V91*OFFSET(ReactionStoich!$E$5:$U$5,BE$2,0))*(TimeStep)*'Composition Moles'!$C81</f>
        <v>0</v>
      </c>
      <c r="BF69" s="32">
        <f ca="1">SUMPRODUCT(ReactionRateK1!$F91:$V91*OFFSET(ReactionStoich!$E$5:$U$5,BF$2,0))*(TimeStep)*'Composition Moles'!$C81</f>
        <v>0</v>
      </c>
      <c r="BG69" s="32">
        <f ca="1">SUMPRODUCT(ReactionRateK1!$F91:$V91*OFFSET(ReactionStoich!$E$5:$U$5,BG$2,0))*(TimeStep)*'Composition Moles'!$C81</f>
        <v>0</v>
      </c>
      <c r="BH69" s="32">
        <f ca="1">SUMPRODUCT(ReactionRateK1!$F91:$V91*OFFSET(ReactionStoich!$E$5:$U$5,BH$2,0))*(TimeStep)*'Composition Moles'!$C81</f>
        <v>0</v>
      </c>
      <c r="BI69" s="32">
        <f ca="1">SUMPRODUCT(ReactionRateK1!$F91:$V91*OFFSET(ReactionStoich!$E$5:$U$5,BI$2,0))*(TimeStep)*'Composition Moles'!$C81</f>
        <v>0</v>
      </c>
      <c r="BJ69" s="32">
        <f ca="1">SUMPRODUCT(ReactionRateK1!$F91:$V91*OFFSET(ReactionStoich!$E$5:$U$5,BJ$2,0))*(TimeStep)*'Composition Moles'!$C81</f>
        <v>0</v>
      </c>
      <c r="BK69" s="32">
        <f ca="1">SUMPRODUCT(ReactionRateK1!$F91:$V91*OFFSET(ReactionStoich!$E$5:$U$5,BK$2,0))*(TimeStep)*'Composition Moles'!$C81</f>
        <v>0</v>
      </c>
      <c r="BL69" s="32">
        <f ca="1">SUMPRODUCT(ReactionRateK1!$F91:$V91*OFFSET(ReactionStoich!$E$5:$U$5,BL$2,0))*(TimeStep)*'Composition Moles'!$C81</f>
        <v>0</v>
      </c>
      <c r="BM69" s="32">
        <f ca="1">SUMPRODUCT(ReactionRateK1!$F91:$V91*OFFSET(ReactionStoich!$E$5:$U$5,BM$2,0))*(TimeStep)*'Composition Moles'!$C81</f>
        <v>0</v>
      </c>
      <c r="BN69" s="32">
        <f ca="1">SUMPRODUCT(ReactionRateK1!$F91:$V91*OFFSET(ReactionStoich!$E$5:$U$5,BN$2,0))*(TimeStep)*'Composition Moles'!$C81</f>
        <v>0</v>
      </c>
      <c r="BO69" s="32">
        <f ca="1">SUMPRODUCT(ReactionRateK1!$F91:$V91*OFFSET(ReactionStoich!$E$5:$U$5,BO$2,0))*(TimeStep)*'Composition Moles'!$C81</f>
        <v>0</v>
      </c>
      <c r="BP69" s="32">
        <f ca="1">SUMPRODUCT(ReactionRateK1!$F91:$V91*OFFSET(ReactionStoich!$E$5:$U$5,BP$2,0))*(TimeStep)*'Composition Moles'!$C81</f>
        <v>0</v>
      </c>
      <c r="BQ69" s="32">
        <f ca="1">SUMPRODUCT(ReactionRateK1!$F91:$V91*OFFSET(ReactionStoich!$E$5:$U$5,BQ$2,0))*(TimeStep)*'Composition Moles'!$C81</f>
        <v>0</v>
      </c>
      <c r="BR69" s="32">
        <f ca="1">SUMPRODUCT(ReactionRateK1!$F91:$V91*OFFSET(ReactionStoich!$E$5:$U$5,BR$2,0))*(TimeStep)*'Composition Moles'!$C81</f>
        <v>0</v>
      </c>
      <c r="BS69" s="32">
        <f ca="1">SUMPRODUCT(ReactionRateK1!$F91:$V91*OFFSET(ReactionStoich!$E$5:$U$5,BS$2,0))*(TimeStep)*'Composition Moles'!$C81</f>
        <v>0</v>
      </c>
      <c r="BT69" s="32">
        <f ca="1">SUMPRODUCT(ReactionRateK1!$F91:$V91*OFFSET(ReactionStoich!$E$5:$U$5,BT$2,0))*(TimeStep)*'Composition Moles'!$C81</f>
        <v>0</v>
      </c>
      <c r="BU69" s="32">
        <f ca="1">SUMPRODUCT(ReactionRateK1!$F91:$V91*OFFSET(ReactionStoich!$E$5:$U$5,BU$2,0))*(TimeStep)*'Composition Moles'!$C81</f>
        <v>0</v>
      </c>
      <c r="BV69" s="32">
        <f ca="1">SUMPRODUCT(ReactionRateK1!$F91:$V91*OFFSET(ReactionStoich!$E$5:$U$5,BV$2,0))*(TimeStep)*'Composition Moles'!$C81</f>
        <v>0</v>
      </c>
      <c r="BW69" s="32">
        <f ca="1">SUMPRODUCT(ReactionRateK1!$F91:$V91*OFFSET(ReactionStoich!$E$5:$U$5,BW$2,0))*(TimeStep)*'Composition Moles'!$C81</f>
        <v>0</v>
      </c>
    </row>
    <row r="70" spans="1:75">
      <c r="A70">
        <f>ReactionRateK1!A92</f>
        <v>2.9999999999999973</v>
      </c>
      <c r="B70" s="20">
        <f t="shared" ca="1" si="5"/>
        <v>-2379.9515940702331</v>
      </c>
      <c r="C70" s="20">
        <f ca="1">'Composition Moles'!BZ82</f>
        <v>144197.22265330411</v>
      </c>
      <c r="D70" s="26">
        <f t="shared" ca="1" si="6"/>
        <v>-1.6504836572285391E-2</v>
      </c>
      <c r="F70" s="32">
        <f ca="1">SUMPRODUCT(ReactionRateK1!$F92:$V92*OFFSET(ReactionStoich!$E$5:$U$5,F$2,0))*(TimeStep)*'Composition Moles'!$C82</f>
        <v>-6.6614145135809086E-2</v>
      </c>
      <c r="G70" s="32">
        <f ca="1">SUMPRODUCT(ReactionRateK1!$F92:$V92*OFFSET(ReactionStoich!$E$5:$U$5,G$2,0))*(TimeStep)*'Composition Moles'!$C82</f>
        <v>0</v>
      </c>
      <c r="H70" s="32">
        <f ca="1">SUMPRODUCT(ReactionRateK1!$F92:$V92*OFFSET(ReactionStoich!$E$5:$U$5,H$2,0))*(TimeStep)*'Composition Moles'!$C82</f>
        <v>6.5659467905514371E-2</v>
      </c>
      <c r="I70" s="32">
        <f ca="1">SUMPRODUCT(ReactionRateK1!$F92:$V92*OFFSET(ReactionStoich!$E$5:$U$5,I$2,0))*(TimeStep)*'Composition Moles'!$C82</f>
        <v>9.5467723029473567E-4</v>
      </c>
      <c r="J70" s="32">
        <f ca="1">SUMPRODUCT(ReactionRateK1!$F92:$V92*OFFSET(ReactionStoich!$E$5:$U$5,J$2,0))*(TimeStep)*'Composition Moles'!$C82</f>
        <v>0</v>
      </c>
      <c r="K70" s="32">
        <f ca="1">SUMPRODUCT(ReactionRateK1!$F92:$V92*OFFSET(ReactionStoich!$E$5:$U$5,K$2,0))*(TimeStep)*'Composition Moles'!$C82</f>
        <v>0</v>
      </c>
      <c r="L70" s="32">
        <f ca="1">SUMPRODUCT(ReactionRateK1!$F92:$V92*OFFSET(ReactionStoich!$E$5:$U$5,L$2,0))*(TimeStep)*'Composition Moles'!$C82</f>
        <v>0</v>
      </c>
      <c r="M70" s="32">
        <f ca="1">SUMPRODUCT(ReactionRateK1!$F92:$V92*OFFSET(ReactionStoich!$E$5:$U$5,M$2,0))*(TimeStep)*'Composition Moles'!$C82</f>
        <v>0</v>
      </c>
      <c r="N70" s="32">
        <f ca="1">SUMPRODUCT(ReactionRateK1!$F92:$V92*OFFSET(ReactionStoich!$E$5:$U$5,N$2,0))*(TimeStep)*'Composition Moles'!$C82</f>
        <v>0</v>
      </c>
      <c r="O70" s="32">
        <f ca="1">SUMPRODUCT(ReactionRateK1!$F92:$V92*OFFSET(ReactionStoich!$E$5:$U$5,O$2,0))*(TimeStep)*'Composition Moles'!$C82</f>
        <v>0</v>
      </c>
      <c r="P70" s="32">
        <f ca="1">SUMPRODUCT(ReactionRateK1!$F92:$V92*OFFSET(ReactionStoich!$E$5:$U$5,P$2,0))*(TimeStep)*'Composition Moles'!$C82</f>
        <v>0</v>
      </c>
      <c r="Q70" s="32">
        <f ca="1">SUMPRODUCT(ReactionRateK1!$F92:$V92*OFFSET(ReactionStoich!$E$5:$U$5,Q$2,0))*(TimeStep)*'Composition Moles'!$C82</f>
        <v>0</v>
      </c>
      <c r="R70" s="32">
        <f ca="1">SUMPRODUCT(ReactionRateK1!$F92:$V92*OFFSET(ReactionStoich!$E$5:$U$5,R$2,0))*(TimeStep)*'Composition Moles'!$C82</f>
        <v>0</v>
      </c>
      <c r="S70" s="32">
        <f ca="1">SUMPRODUCT(ReactionRateK1!$F92:$V92*OFFSET(ReactionStoich!$E$5:$U$5,S$2,0))*(TimeStep)*'Composition Moles'!$C82</f>
        <v>1.5348027976286909</v>
      </c>
      <c r="T70" s="32">
        <f ca="1">SUMPRODUCT(ReactionRateK1!$F92:$V92*OFFSET(ReactionStoich!$E$5:$U$5,T$2,0))*(TimeStep)*'Composition Moles'!$C82</f>
        <v>0</v>
      </c>
      <c r="U70" s="32">
        <f ca="1">SUMPRODUCT(ReactionRateK1!$F92:$V92*OFFSET(ReactionStoich!$E$5:$U$5,U$2,0))*(TimeStep)*'Composition Moles'!$C82</f>
        <v>0</v>
      </c>
      <c r="V70" s="32">
        <f ca="1">SUMPRODUCT(ReactionRateK1!$F92:$V92*OFFSET(ReactionStoich!$E$5:$U$5,V$2,0))*(TimeStep)*'Composition Moles'!$C82</f>
        <v>0</v>
      </c>
      <c r="W70" s="32">
        <f ca="1">SUMPRODUCT(ReactionRateK1!$F92:$V92*OFFSET(ReactionStoich!$E$5:$U$5,W$2,0))*(TimeStep)*'Composition Moles'!$C82</f>
        <v>0</v>
      </c>
      <c r="X70" s="32">
        <f ca="1">SUMPRODUCT(ReactionRateK1!$F92:$V92*OFFSET(ReactionStoich!$E$5:$U$5,X$2,0))*(TimeStep)*'Composition Moles'!$C82</f>
        <v>0</v>
      </c>
      <c r="Y70" s="32">
        <f ca="1">SUMPRODUCT(ReactionRateK1!$F92:$V92*OFFSET(ReactionStoich!$E$5:$U$5,Y$2,0))*(TimeStep)*'Composition Moles'!$C82</f>
        <v>-3.6048542484198438</v>
      </c>
      <c r="Z70" s="32">
        <f ca="1">SUMPRODUCT(ReactionRateK1!$F92:$V92*OFFSET(ReactionStoich!$E$5:$U$5,Z$2,0))*(TimeStep)*'Composition Moles'!$C82</f>
        <v>0</v>
      </c>
      <c r="AA70" s="32">
        <f ca="1">SUMPRODUCT(ReactionRateK1!$F92:$V92*OFFSET(ReactionStoich!$E$5:$U$5,AA$2,0))*(TimeStep)*'Composition Moles'!$C82</f>
        <v>0</v>
      </c>
      <c r="AB70" s="32">
        <f ca="1">SUMPRODUCT(ReactionRateK1!$F92:$V92*OFFSET(ReactionStoich!$E$5:$U$5,AB$2,0))*(TimeStep)*'Composition Moles'!$C82</f>
        <v>0</v>
      </c>
      <c r="AC70" s="32">
        <f ca="1">SUMPRODUCT(ReactionRateK1!$F92:$V92*OFFSET(ReactionStoich!$E$5:$U$5,AC$2,0))*(TimeStep)*'Composition Moles'!$C82</f>
        <v>0</v>
      </c>
      <c r="AD70" s="32">
        <f ca="1">SUMPRODUCT(ReactionRateK1!$F92:$V92*OFFSET(ReactionStoich!$E$5:$U$5,AD$2,0))*(TimeStep)*'Composition Moles'!$C82</f>
        <v>0</v>
      </c>
      <c r="AE70" s="32">
        <f ca="1">SUMPRODUCT(ReactionRateK1!$F92:$V92*OFFSET(ReactionStoich!$E$5:$U$5,AE$2,0))*(TimeStep)*'Composition Moles'!$C82</f>
        <v>0</v>
      </c>
      <c r="AF70" s="32">
        <f ca="1">SUMPRODUCT(ReactionRateK1!$F92:$V92*OFFSET(ReactionStoich!$E$5:$U$5,AF$2,0))*(TimeStep)*'Composition Moles'!$C82</f>
        <v>0</v>
      </c>
      <c r="AG70" s="32">
        <f ca="1">SUMPRODUCT(ReactionRateK1!$F92:$V92*OFFSET(ReactionStoich!$E$5:$U$5,AG$2,0))*(TimeStep)*'Composition Moles'!$C82</f>
        <v>-1.0317102896014868E-2</v>
      </c>
      <c r="AH70" s="32">
        <f ca="1">SUMPRODUCT(ReactionRateK1!$F92:$V92*OFFSET(ReactionStoich!$E$5:$U$5,AH$2,0))*(TimeStep)*'Composition Moles'!$C82</f>
        <v>-7.2420888780052161E-3</v>
      </c>
      <c r="AI70" s="32">
        <f ca="1">SUMPRODUCT(ReactionRateK1!$F92:$V92*OFFSET(ReactionStoich!$E$5:$U$5,AI$2,0))*(TimeStep)*'Composition Moles'!$C82</f>
        <v>2.1385232085630745</v>
      </c>
      <c r="AJ70" s="32">
        <f ca="1">SUMPRODUCT(ReactionRateK1!$F92:$V92*OFFSET(ReactionStoich!$E$5:$U$5,AJ$2,0))*(TimeStep)*'Composition Moles'!$C82</f>
        <v>0.61851905466647217</v>
      </c>
      <c r="AK70" s="32">
        <f ca="1">SUMPRODUCT(ReactionRateK1!$F92:$V92*OFFSET(ReactionStoich!$E$5:$U$5,AK$2,0))*(TimeStep)*'Composition Moles'!$C82</f>
        <v>0</v>
      </c>
      <c r="AL70" s="32">
        <f ca="1">SUMPRODUCT(ReactionRateK1!$F92:$V92*OFFSET(ReactionStoich!$E$5:$U$5,AL$2,0))*(TimeStep)*'Composition Moles'!$C82</f>
        <v>0</v>
      </c>
      <c r="AM70" s="32">
        <f ca="1">SUMPRODUCT(ReactionRateK1!$F92:$V92*OFFSET(ReactionStoich!$E$5:$U$5,AM$2,0))*(TimeStep)*'Composition Moles'!$C82</f>
        <v>0</v>
      </c>
      <c r="AN70" s="32">
        <f ca="1">SUMPRODUCT(ReactionRateK1!$F92:$V92*OFFSET(ReactionStoich!$E$5:$U$5,AN$2,0))*(TimeStep)*'Composition Moles'!$C82</f>
        <v>0</v>
      </c>
      <c r="AO70" s="32">
        <f ca="1">SUMPRODUCT(ReactionRateK1!$F92:$V92*OFFSET(ReactionStoich!$E$5:$U$5,AO$2,0))*(TimeStep)*'Composition Moles'!$C82</f>
        <v>-9.5467723029473567E-4</v>
      </c>
      <c r="AP70" s="32">
        <f ca="1">SUMPRODUCT(ReactionRateK1!$F92:$V92*OFFSET(ReactionStoich!$E$5:$U$5,AP$2,0))*(TimeStep)*'Composition Moles'!$C82</f>
        <v>-6.591780816046891E-2</v>
      </c>
      <c r="AQ70" s="32">
        <f ca="1">SUMPRODUCT(ReactionRateK1!$F92:$V92*OFFSET(ReactionStoich!$E$5:$U$5,AQ$2,0))*(TimeStep)*'Composition Moles'!$C82</f>
        <v>0</v>
      </c>
      <c r="AR70" s="32">
        <f ca="1">SUMPRODUCT(ReactionRateK1!$F92:$V92*OFFSET(ReactionStoich!$E$5:$U$5,AR$2,0))*(TimeStep)*'Composition Moles'!$C82</f>
        <v>0</v>
      </c>
      <c r="AS70" s="32">
        <f ca="1">SUMPRODUCT(ReactionRateK1!$F92:$V92*OFFSET(ReactionStoich!$E$5:$U$5,AS$2,0))*(TimeStep)*'Composition Moles'!$C82</f>
        <v>-0.20085304509120358</v>
      </c>
      <c r="AT70" s="32">
        <f ca="1">SUMPRODUCT(ReactionRateK1!$F92:$V92*OFFSET(ReactionStoich!$E$5:$U$5,AT$2,0))*(TimeStep)*'Composition Moles'!$C82</f>
        <v>-0.20085304509120358</v>
      </c>
      <c r="AU70" s="32">
        <f ca="1">SUMPRODUCT(ReactionRateK1!$F92:$V92*OFFSET(ReactionStoich!$E$5:$U$5,AU$2,0))*(TimeStep)*'Composition Moles'!$C82</f>
        <v>-0.20085304509120358</v>
      </c>
      <c r="AV70" s="32">
        <f ca="1">SUMPRODUCT(ReactionRateK1!$F92:$V92*OFFSET(ReactionStoich!$E$5:$U$5,AV$2,0))*(TimeStep)*'Composition Moles'!$C82</f>
        <v>0</v>
      </c>
      <c r="AW70" s="32">
        <f ca="1">SUMPRODUCT(ReactionRateK1!$F92:$V92*OFFSET(ReactionStoich!$E$5:$U$5,AW$2,0))*(TimeStep)*'Composition Moles'!$C82</f>
        <v>0</v>
      </c>
      <c r="AX70" s="32">
        <f ca="1">SUMPRODUCT(ReactionRateK1!$F92:$V92*OFFSET(ReactionStoich!$E$5:$U$5,AX$2,0))*(TimeStep)*'Composition Moles'!$C82</f>
        <v>0</v>
      </c>
      <c r="AY70" s="32">
        <f ca="1">SUMPRODUCT(ReactionRateK1!$F92:$V92*OFFSET(ReactionStoich!$E$5:$U$5,AY$2,0))*(TimeStep)*'Composition Moles'!$C82</f>
        <v>0</v>
      </c>
      <c r="AZ70" s="32">
        <f ca="1">SUMPRODUCT(ReactionRateK1!$F92:$V92*OFFSET(ReactionStoich!$E$5:$U$5,AZ$2,0))*(TimeStep)*'Composition Moles'!$C82</f>
        <v>0</v>
      </c>
      <c r="BA70" s="32">
        <f ca="1">SUMPRODUCT(ReactionRateK1!$F92:$V92*OFFSET(ReactionStoich!$E$5:$U$5,BA$2,0))*(TimeStep)*'Composition Moles'!$C82</f>
        <v>0</v>
      </c>
      <c r="BB70" s="32">
        <f ca="1">SUMPRODUCT(ReactionRateK1!$F92:$V92*OFFSET(ReactionStoich!$E$5:$U$5,BB$2,0))*(TimeStep)*'Composition Moles'!$C82</f>
        <v>0</v>
      </c>
      <c r="BC70" s="32">
        <f ca="1">SUMPRODUCT(ReactionRateK1!$F92:$V92*OFFSET(ReactionStoich!$E$5:$U$5,BC$2,0))*(TimeStep)*'Composition Moles'!$C82</f>
        <v>0</v>
      </c>
      <c r="BD70" s="32">
        <f ca="1">SUMPRODUCT(ReactionRateK1!$F92:$V92*OFFSET(ReactionStoich!$E$5:$U$5,BD$2,0))*(TimeStep)*'Composition Moles'!$C82</f>
        <v>0</v>
      </c>
      <c r="BE70" s="32">
        <f ca="1">SUMPRODUCT(ReactionRateK1!$F92:$V92*OFFSET(ReactionStoich!$E$5:$U$5,BE$2,0))*(TimeStep)*'Composition Moles'!$C82</f>
        <v>0</v>
      </c>
      <c r="BF70" s="32">
        <f ca="1">SUMPRODUCT(ReactionRateK1!$F92:$V92*OFFSET(ReactionStoich!$E$5:$U$5,BF$2,0))*(TimeStep)*'Composition Moles'!$C82</f>
        <v>0</v>
      </c>
      <c r="BG70" s="32">
        <f ca="1">SUMPRODUCT(ReactionRateK1!$F92:$V92*OFFSET(ReactionStoich!$E$5:$U$5,BG$2,0))*(TimeStep)*'Composition Moles'!$C82</f>
        <v>0</v>
      </c>
      <c r="BH70" s="32">
        <f ca="1">SUMPRODUCT(ReactionRateK1!$F92:$V92*OFFSET(ReactionStoich!$E$5:$U$5,BH$2,0))*(TimeStep)*'Composition Moles'!$C82</f>
        <v>0</v>
      </c>
      <c r="BI70" s="32">
        <f ca="1">SUMPRODUCT(ReactionRateK1!$F92:$V92*OFFSET(ReactionStoich!$E$5:$U$5,BI$2,0))*(TimeStep)*'Composition Moles'!$C82</f>
        <v>0</v>
      </c>
      <c r="BJ70" s="32">
        <f ca="1">SUMPRODUCT(ReactionRateK1!$F92:$V92*OFFSET(ReactionStoich!$E$5:$U$5,BJ$2,0))*(TimeStep)*'Composition Moles'!$C82</f>
        <v>0</v>
      </c>
      <c r="BK70" s="32">
        <f ca="1">SUMPRODUCT(ReactionRateK1!$F92:$V92*OFFSET(ReactionStoich!$E$5:$U$5,BK$2,0))*(TimeStep)*'Composition Moles'!$C82</f>
        <v>0</v>
      </c>
      <c r="BL70" s="32">
        <f ca="1">SUMPRODUCT(ReactionRateK1!$F92:$V92*OFFSET(ReactionStoich!$E$5:$U$5,BL$2,0))*(TimeStep)*'Composition Moles'!$C82</f>
        <v>0</v>
      </c>
      <c r="BM70" s="32">
        <f ca="1">SUMPRODUCT(ReactionRateK1!$F92:$V92*OFFSET(ReactionStoich!$E$5:$U$5,BM$2,0))*(TimeStep)*'Composition Moles'!$C82</f>
        <v>0</v>
      </c>
      <c r="BN70" s="32">
        <f ca="1">SUMPRODUCT(ReactionRateK1!$F92:$V92*OFFSET(ReactionStoich!$E$5:$U$5,BN$2,0))*(TimeStep)*'Composition Moles'!$C82</f>
        <v>0</v>
      </c>
      <c r="BO70" s="32">
        <f ca="1">SUMPRODUCT(ReactionRateK1!$F92:$V92*OFFSET(ReactionStoich!$E$5:$U$5,BO$2,0))*(TimeStep)*'Composition Moles'!$C82</f>
        <v>0</v>
      </c>
      <c r="BP70" s="32">
        <f ca="1">SUMPRODUCT(ReactionRateK1!$F92:$V92*OFFSET(ReactionStoich!$E$5:$U$5,BP$2,0))*(TimeStep)*'Composition Moles'!$C82</f>
        <v>0</v>
      </c>
      <c r="BQ70" s="32">
        <f ca="1">SUMPRODUCT(ReactionRateK1!$F92:$V92*OFFSET(ReactionStoich!$E$5:$U$5,BQ$2,0))*(TimeStep)*'Composition Moles'!$C82</f>
        <v>0</v>
      </c>
      <c r="BR70" s="32">
        <f ca="1">SUMPRODUCT(ReactionRateK1!$F92:$V92*OFFSET(ReactionStoich!$E$5:$U$5,BR$2,0))*(TimeStep)*'Composition Moles'!$C82</f>
        <v>0</v>
      </c>
      <c r="BS70" s="32">
        <f ca="1">SUMPRODUCT(ReactionRateK1!$F92:$V92*OFFSET(ReactionStoich!$E$5:$U$5,BS$2,0))*(TimeStep)*'Composition Moles'!$C82</f>
        <v>0</v>
      </c>
      <c r="BT70" s="32">
        <f ca="1">SUMPRODUCT(ReactionRateK1!$F92:$V92*OFFSET(ReactionStoich!$E$5:$U$5,BT$2,0))*(TimeStep)*'Composition Moles'!$C82</f>
        <v>0</v>
      </c>
      <c r="BU70" s="32">
        <f ca="1">SUMPRODUCT(ReactionRateK1!$F92:$V92*OFFSET(ReactionStoich!$E$5:$U$5,BU$2,0))*(TimeStep)*'Composition Moles'!$C82</f>
        <v>0</v>
      </c>
      <c r="BV70" s="32">
        <f ca="1">SUMPRODUCT(ReactionRateK1!$F92:$V92*OFFSET(ReactionStoich!$E$5:$U$5,BV$2,0))*(TimeStep)*'Composition Moles'!$C82</f>
        <v>0</v>
      </c>
      <c r="BW70" s="32">
        <f ca="1">SUMPRODUCT(ReactionRateK1!$F92:$V92*OFFSET(ReactionStoich!$E$5:$U$5,BW$2,0))*(TimeStep)*'Composition Moles'!$C82</f>
        <v>0</v>
      </c>
    </row>
    <row r="71" spans="1:75">
      <c r="A71">
        <f>ReactionRateK1!A93</f>
        <v>3.0499999999999972</v>
      </c>
      <c r="B71" s="20">
        <f t="shared" ca="1" si="5"/>
        <v>-2256.2996705860628</v>
      </c>
      <c r="C71" s="20">
        <f ca="1">'Composition Moles'!BZ83</f>
        <v>144203.57763517243</v>
      </c>
      <c r="D71" s="26">
        <f t="shared" ca="1" si="6"/>
        <v>-1.5646627549660272E-2</v>
      </c>
      <c r="F71" s="32">
        <f ca="1">SUMPRODUCT(ReactionRateK1!$F93:$V93*OFFSET(ReactionStoich!$E$5:$U$5,F$2,0))*(TimeStep)*'Composition Moles'!$C83</f>
        <v>-6.2282707641884497E-2</v>
      </c>
      <c r="G71" s="32">
        <f ca="1">SUMPRODUCT(ReactionRateK1!$F93:$V93*OFFSET(ReactionStoich!$E$5:$U$5,G$2,0))*(TimeStep)*'Composition Moles'!$C83</f>
        <v>0</v>
      </c>
      <c r="H71" s="32">
        <f ca="1">SUMPRODUCT(ReactionRateK1!$F93:$V93*OFFSET(ReactionStoich!$E$5:$U$5,H$2,0))*(TimeStep)*'Composition Moles'!$C83</f>
        <v>6.1416997012925391E-2</v>
      </c>
      <c r="I71" s="32">
        <f ca="1">SUMPRODUCT(ReactionRateK1!$F93:$V93*OFFSET(ReactionStoich!$E$5:$U$5,I$2,0))*(TimeStep)*'Composition Moles'!$C83</f>
        <v>8.6571062895910518E-4</v>
      </c>
      <c r="J71" s="32">
        <f ca="1">SUMPRODUCT(ReactionRateK1!$F93:$V93*OFFSET(ReactionStoich!$E$5:$U$5,J$2,0))*(TimeStep)*'Composition Moles'!$C83</f>
        <v>0</v>
      </c>
      <c r="K71" s="32">
        <f ca="1">SUMPRODUCT(ReactionRateK1!$F93:$V93*OFFSET(ReactionStoich!$E$5:$U$5,K$2,0))*(TimeStep)*'Composition Moles'!$C83</f>
        <v>0</v>
      </c>
      <c r="L71" s="32">
        <f ca="1">SUMPRODUCT(ReactionRateK1!$F93:$V93*OFFSET(ReactionStoich!$E$5:$U$5,L$2,0))*(TimeStep)*'Composition Moles'!$C83</f>
        <v>0</v>
      </c>
      <c r="M71" s="32">
        <f ca="1">SUMPRODUCT(ReactionRateK1!$F93:$V93*OFFSET(ReactionStoich!$E$5:$U$5,M$2,0))*(TimeStep)*'Composition Moles'!$C83</f>
        <v>0</v>
      </c>
      <c r="N71" s="32">
        <f ca="1">SUMPRODUCT(ReactionRateK1!$F93:$V93*OFFSET(ReactionStoich!$E$5:$U$5,N$2,0))*(TimeStep)*'Composition Moles'!$C83</f>
        <v>0</v>
      </c>
      <c r="O71" s="32">
        <f ca="1">SUMPRODUCT(ReactionRateK1!$F93:$V93*OFFSET(ReactionStoich!$E$5:$U$5,O$2,0))*(TimeStep)*'Composition Moles'!$C83</f>
        <v>0</v>
      </c>
      <c r="P71" s="32">
        <f ca="1">SUMPRODUCT(ReactionRateK1!$F93:$V93*OFFSET(ReactionStoich!$E$5:$U$5,P$2,0))*(TimeStep)*'Composition Moles'!$C83</f>
        <v>0</v>
      </c>
      <c r="Q71" s="32">
        <f ca="1">SUMPRODUCT(ReactionRateK1!$F93:$V93*OFFSET(ReactionStoich!$E$5:$U$5,Q$2,0))*(TimeStep)*'Composition Moles'!$C83</f>
        <v>0</v>
      </c>
      <c r="R71" s="32">
        <f ca="1">SUMPRODUCT(ReactionRateK1!$F93:$V93*OFFSET(ReactionStoich!$E$5:$U$5,R$2,0))*(TimeStep)*'Composition Moles'!$C83</f>
        <v>0</v>
      </c>
      <c r="S71" s="32">
        <f ca="1">SUMPRODUCT(ReactionRateK1!$F93:$V93*OFFSET(ReactionStoich!$E$5:$U$5,S$2,0))*(TimeStep)*'Composition Moles'!$C83</f>
        <v>1.5038218974432902</v>
      </c>
      <c r="T71" s="32">
        <f ca="1">SUMPRODUCT(ReactionRateK1!$F93:$V93*OFFSET(ReactionStoich!$E$5:$U$5,T$2,0))*(TimeStep)*'Composition Moles'!$C83</f>
        <v>0</v>
      </c>
      <c r="U71" s="32">
        <f ca="1">SUMPRODUCT(ReactionRateK1!$F93:$V93*OFFSET(ReactionStoich!$E$5:$U$5,U$2,0))*(TimeStep)*'Composition Moles'!$C83</f>
        <v>0</v>
      </c>
      <c r="V71" s="32">
        <f ca="1">SUMPRODUCT(ReactionRateK1!$F93:$V93*OFFSET(ReactionStoich!$E$5:$U$5,V$2,0))*(TimeStep)*'Composition Moles'!$C83</f>
        <v>0</v>
      </c>
      <c r="W71" s="32">
        <f ca="1">SUMPRODUCT(ReactionRateK1!$F93:$V93*OFFSET(ReactionStoich!$E$5:$U$5,W$2,0))*(TimeStep)*'Composition Moles'!$C83</f>
        <v>0</v>
      </c>
      <c r="X71" s="32">
        <f ca="1">SUMPRODUCT(ReactionRateK1!$F93:$V93*OFFSET(ReactionStoich!$E$5:$U$5,X$2,0))*(TimeStep)*'Composition Moles'!$C83</f>
        <v>0</v>
      </c>
      <c r="Y71" s="32">
        <f ca="1">SUMPRODUCT(ReactionRateK1!$F93:$V93*OFFSET(ReactionStoich!$E$5:$U$5,Y$2,0))*(TimeStep)*'Composition Moles'!$C83</f>
        <v>-3.5364594607802848</v>
      </c>
      <c r="Z71" s="32">
        <f ca="1">SUMPRODUCT(ReactionRateK1!$F93:$V93*OFFSET(ReactionStoich!$E$5:$U$5,Z$2,0))*(TimeStep)*'Composition Moles'!$C83</f>
        <v>0</v>
      </c>
      <c r="AA71" s="32">
        <f ca="1">SUMPRODUCT(ReactionRateK1!$F93:$V93*OFFSET(ReactionStoich!$E$5:$U$5,AA$2,0))*(TimeStep)*'Composition Moles'!$C83</f>
        <v>0</v>
      </c>
      <c r="AB71" s="32">
        <f ca="1">SUMPRODUCT(ReactionRateK1!$F93:$V93*OFFSET(ReactionStoich!$E$5:$U$5,AB$2,0))*(TimeStep)*'Composition Moles'!$C83</f>
        <v>0</v>
      </c>
      <c r="AC71" s="32">
        <f ca="1">SUMPRODUCT(ReactionRateK1!$F93:$V93*OFFSET(ReactionStoich!$E$5:$U$5,AC$2,0))*(TimeStep)*'Composition Moles'!$C83</f>
        <v>0</v>
      </c>
      <c r="AD71" s="32">
        <f ca="1">SUMPRODUCT(ReactionRateK1!$F93:$V93*OFFSET(ReactionStoich!$E$5:$U$5,AD$2,0))*(TimeStep)*'Composition Moles'!$C83</f>
        <v>0</v>
      </c>
      <c r="AE71" s="32">
        <f ca="1">SUMPRODUCT(ReactionRateK1!$F93:$V93*OFFSET(ReactionStoich!$E$5:$U$5,AE$2,0))*(TimeStep)*'Composition Moles'!$C83</f>
        <v>0</v>
      </c>
      <c r="AF71" s="32">
        <f ca="1">SUMPRODUCT(ReactionRateK1!$F93:$V93*OFFSET(ReactionStoich!$E$5:$U$5,AF$2,0))*(TimeStep)*'Composition Moles'!$C83</f>
        <v>0</v>
      </c>
      <c r="AG71" s="32">
        <f ca="1">SUMPRODUCT(ReactionRateK1!$F93:$V93*OFFSET(ReactionStoich!$E$5:$U$5,AG$2,0))*(TimeStep)*'Composition Moles'!$C83</f>
        <v>-9.970166017531654E-3</v>
      </c>
      <c r="AH71" s="32">
        <f ca="1">SUMPRODUCT(ReactionRateK1!$F93:$V93*OFFSET(ReactionStoich!$E$5:$U$5,AH$2,0))*(TimeStep)*'Composition Moles'!$C83</f>
        <v>-3.5390072704327126E-2</v>
      </c>
      <c r="AI71" s="32">
        <f ca="1">SUMPRODUCT(ReactionRateK1!$F93:$V93*OFFSET(ReactionStoich!$E$5:$U$5,AI$2,0))*(TimeStep)*'Composition Moles'!$C83</f>
        <v>2.1261801758811232</v>
      </c>
      <c r="AJ71" s="32">
        <f ca="1">SUMPRODUCT(ReactionRateK1!$F93:$V93*OFFSET(ReactionStoich!$E$5:$U$5,AJ$2,0))*(TimeStep)*'Composition Moles'!$C83</f>
        <v>0.60606441798416189</v>
      </c>
      <c r="AK71" s="32">
        <f ca="1">SUMPRODUCT(ReactionRateK1!$F93:$V93*OFFSET(ReactionStoich!$E$5:$U$5,AK$2,0))*(TimeStep)*'Composition Moles'!$C83</f>
        <v>0</v>
      </c>
      <c r="AL71" s="32">
        <f ca="1">SUMPRODUCT(ReactionRateK1!$F93:$V93*OFFSET(ReactionStoich!$E$5:$U$5,AL$2,0))*(TimeStep)*'Composition Moles'!$C83</f>
        <v>0</v>
      </c>
      <c r="AM71" s="32">
        <f ca="1">SUMPRODUCT(ReactionRateK1!$F93:$V93*OFFSET(ReactionStoich!$E$5:$U$5,AM$2,0))*(TimeStep)*'Composition Moles'!$C83</f>
        <v>0</v>
      </c>
      <c r="AN71" s="32">
        <f ca="1">SUMPRODUCT(ReactionRateK1!$F93:$V93*OFFSET(ReactionStoich!$E$5:$U$5,AN$2,0))*(TimeStep)*'Composition Moles'!$C83</f>
        <v>0</v>
      </c>
      <c r="AO71" s="32">
        <f ca="1">SUMPRODUCT(ReactionRateK1!$F93:$V93*OFFSET(ReactionStoich!$E$5:$U$5,AO$2,0))*(TimeStep)*'Composition Moles'!$C83</f>
        <v>-8.6571062895910518E-4</v>
      </c>
      <c r="AP71" s="32">
        <f ca="1">SUMPRODUCT(ReactionRateK1!$F93:$V93*OFFSET(ReactionStoich!$E$5:$U$5,AP$2,0))*(TimeStep)*'Composition Moles'!$C83</f>
        <v>-6.1752088027526755E-2</v>
      </c>
      <c r="AQ71" s="32">
        <f ca="1">SUMPRODUCT(ReactionRateK1!$F93:$V93*OFFSET(ReactionStoich!$E$5:$U$5,AQ$2,0))*(TimeStep)*'Composition Moles'!$C83</f>
        <v>0</v>
      </c>
      <c r="AR71" s="32">
        <f ca="1">SUMPRODUCT(ReactionRateK1!$F93:$V93*OFFSET(ReactionStoich!$E$5:$U$5,AR$2,0))*(TimeStep)*'Composition Moles'!$C83</f>
        <v>0</v>
      </c>
      <c r="AS71" s="32">
        <f ca="1">SUMPRODUCT(ReactionRateK1!$F93:$V93*OFFSET(ReactionStoich!$E$5:$U$5,AS$2,0))*(TimeStep)*'Composition Moles'!$C83</f>
        <v>-0.19720966438331547</v>
      </c>
      <c r="AT71" s="32">
        <f ca="1">SUMPRODUCT(ReactionRateK1!$F93:$V93*OFFSET(ReactionStoich!$E$5:$U$5,AT$2,0))*(TimeStep)*'Composition Moles'!$C83</f>
        <v>-0.19720966438331547</v>
      </c>
      <c r="AU71" s="32">
        <f ca="1">SUMPRODUCT(ReactionRateK1!$F93:$V93*OFFSET(ReactionStoich!$E$5:$U$5,AU$2,0))*(TimeStep)*'Composition Moles'!$C83</f>
        <v>-0.19720966438331547</v>
      </c>
      <c r="AV71" s="32">
        <f ca="1">SUMPRODUCT(ReactionRateK1!$F93:$V93*OFFSET(ReactionStoich!$E$5:$U$5,AV$2,0))*(TimeStep)*'Composition Moles'!$C83</f>
        <v>0</v>
      </c>
      <c r="AW71" s="32">
        <f ca="1">SUMPRODUCT(ReactionRateK1!$F93:$V93*OFFSET(ReactionStoich!$E$5:$U$5,AW$2,0))*(TimeStep)*'Composition Moles'!$C83</f>
        <v>0</v>
      </c>
      <c r="AX71" s="32">
        <f ca="1">SUMPRODUCT(ReactionRateK1!$F93:$V93*OFFSET(ReactionStoich!$E$5:$U$5,AX$2,0))*(TimeStep)*'Composition Moles'!$C83</f>
        <v>0</v>
      </c>
      <c r="AY71" s="32">
        <f ca="1">SUMPRODUCT(ReactionRateK1!$F93:$V93*OFFSET(ReactionStoich!$E$5:$U$5,AY$2,0))*(TimeStep)*'Composition Moles'!$C83</f>
        <v>0</v>
      </c>
      <c r="AZ71" s="32">
        <f ca="1">SUMPRODUCT(ReactionRateK1!$F93:$V93*OFFSET(ReactionStoich!$E$5:$U$5,AZ$2,0))*(TimeStep)*'Composition Moles'!$C83</f>
        <v>0</v>
      </c>
      <c r="BA71" s="32">
        <f ca="1">SUMPRODUCT(ReactionRateK1!$F93:$V93*OFFSET(ReactionStoich!$E$5:$U$5,BA$2,0))*(TimeStep)*'Composition Moles'!$C83</f>
        <v>0</v>
      </c>
      <c r="BB71" s="32">
        <f ca="1">SUMPRODUCT(ReactionRateK1!$F93:$V93*OFFSET(ReactionStoich!$E$5:$U$5,BB$2,0))*(TimeStep)*'Composition Moles'!$C83</f>
        <v>0</v>
      </c>
      <c r="BC71" s="32">
        <f ca="1">SUMPRODUCT(ReactionRateK1!$F93:$V93*OFFSET(ReactionStoich!$E$5:$U$5,BC$2,0))*(TimeStep)*'Composition Moles'!$C83</f>
        <v>0</v>
      </c>
      <c r="BD71" s="32">
        <f ca="1">SUMPRODUCT(ReactionRateK1!$F93:$V93*OFFSET(ReactionStoich!$E$5:$U$5,BD$2,0))*(TimeStep)*'Composition Moles'!$C83</f>
        <v>0</v>
      </c>
      <c r="BE71" s="32">
        <f ca="1">SUMPRODUCT(ReactionRateK1!$F93:$V93*OFFSET(ReactionStoich!$E$5:$U$5,BE$2,0))*(TimeStep)*'Composition Moles'!$C83</f>
        <v>0</v>
      </c>
      <c r="BF71" s="32">
        <f ca="1">SUMPRODUCT(ReactionRateK1!$F93:$V93*OFFSET(ReactionStoich!$E$5:$U$5,BF$2,0))*(TimeStep)*'Composition Moles'!$C83</f>
        <v>0</v>
      </c>
      <c r="BG71" s="32">
        <f ca="1">SUMPRODUCT(ReactionRateK1!$F93:$V93*OFFSET(ReactionStoich!$E$5:$U$5,BG$2,0))*(TimeStep)*'Composition Moles'!$C83</f>
        <v>0</v>
      </c>
      <c r="BH71" s="32">
        <f ca="1">SUMPRODUCT(ReactionRateK1!$F93:$V93*OFFSET(ReactionStoich!$E$5:$U$5,BH$2,0))*(TimeStep)*'Composition Moles'!$C83</f>
        <v>0</v>
      </c>
      <c r="BI71" s="32">
        <f ca="1">SUMPRODUCT(ReactionRateK1!$F93:$V93*OFFSET(ReactionStoich!$E$5:$U$5,BI$2,0))*(TimeStep)*'Composition Moles'!$C83</f>
        <v>0</v>
      </c>
      <c r="BJ71" s="32">
        <f ca="1">SUMPRODUCT(ReactionRateK1!$F93:$V93*OFFSET(ReactionStoich!$E$5:$U$5,BJ$2,0))*(TimeStep)*'Composition Moles'!$C83</f>
        <v>0</v>
      </c>
      <c r="BK71" s="32">
        <f ca="1">SUMPRODUCT(ReactionRateK1!$F93:$V93*OFFSET(ReactionStoich!$E$5:$U$5,BK$2,0))*(TimeStep)*'Composition Moles'!$C83</f>
        <v>0</v>
      </c>
      <c r="BL71" s="32">
        <f ca="1">SUMPRODUCT(ReactionRateK1!$F93:$V93*OFFSET(ReactionStoich!$E$5:$U$5,BL$2,0))*(TimeStep)*'Composition Moles'!$C83</f>
        <v>0</v>
      </c>
      <c r="BM71" s="32">
        <f ca="1">SUMPRODUCT(ReactionRateK1!$F93:$V93*OFFSET(ReactionStoich!$E$5:$U$5,BM$2,0))*(TimeStep)*'Composition Moles'!$C83</f>
        <v>0</v>
      </c>
      <c r="BN71" s="32">
        <f ca="1">SUMPRODUCT(ReactionRateK1!$F93:$V93*OFFSET(ReactionStoich!$E$5:$U$5,BN$2,0))*(TimeStep)*'Composition Moles'!$C83</f>
        <v>0</v>
      </c>
      <c r="BO71" s="32">
        <f ca="1">SUMPRODUCT(ReactionRateK1!$F93:$V93*OFFSET(ReactionStoich!$E$5:$U$5,BO$2,0))*(TimeStep)*'Composition Moles'!$C83</f>
        <v>0</v>
      </c>
      <c r="BP71" s="32">
        <f ca="1">SUMPRODUCT(ReactionRateK1!$F93:$V93*OFFSET(ReactionStoich!$E$5:$U$5,BP$2,0))*(TimeStep)*'Composition Moles'!$C83</f>
        <v>0</v>
      </c>
      <c r="BQ71" s="32">
        <f ca="1">SUMPRODUCT(ReactionRateK1!$F93:$V93*OFFSET(ReactionStoich!$E$5:$U$5,BQ$2,0))*(TimeStep)*'Composition Moles'!$C83</f>
        <v>0</v>
      </c>
      <c r="BR71" s="32">
        <f ca="1">SUMPRODUCT(ReactionRateK1!$F93:$V93*OFFSET(ReactionStoich!$E$5:$U$5,BR$2,0))*(TimeStep)*'Composition Moles'!$C83</f>
        <v>0</v>
      </c>
      <c r="BS71" s="32">
        <f ca="1">SUMPRODUCT(ReactionRateK1!$F93:$V93*OFFSET(ReactionStoich!$E$5:$U$5,BS$2,0))*(TimeStep)*'Composition Moles'!$C83</f>
        <v>0</v>
      </c>
      <c r="BT71" s="32">
        <f ca="1">SUMPRODUCT(ReactionRateK1!$F93:$V93*OFFSET(ReactionStoich!$E$5:$U$5,BT$2,0))*(TimeStep)*'Composition Moles'!$C83</f>
        <v>0</v>
      </c>
      <c r="BU71" s="32">
        <f ca="1">SUMPRODUCT(ReactionRateK1!$F93:$V93*OFFSET(ReactionStoich!$E$5:$U$5,BU$2,0))*(TimeStep)*'Composition Moles'!$C83</f>
        <v>0</v>
      </c>
      <c r="BV71" s="32">
        <f ca="1">SUMPRODUCT(ReactionRateK1!$F93:$V93*OFFSET(ReactionStoich!$E$5:$U$5,BV$2,0))*(TimeStep)*'Composition Moles'!$C83</f>
        <v>0</v>
      </c>
      <c r="BW71" s="32">
        <f ca="1">SUMPRODUCT(ReactionRateK1!$F93:$V93*OFFSET(ReactionStoich!$E$5:$U$5,BW$2,0))*(TimeStep)*'Composition Moles'!$C83</f>
        <v>0</v>
      </c>
    </row>
    <row r="72" spans="1:75">
      <c r="A72">
        <f>ReactionRateK1!A94</f>
        <v>3.099999999999997</v>
      </c>
      <c r="B72" s="20">
        <f t="shared" ca="1" si="5"/>
        <v>-2141.1214735007679</v>
      </c>
      <c r="C72" s="20">
        <f ca="1">'Composition Moles'!BZ84</f>
        <v>144209.57368963151</v>
      </c>
      <c r="D72" s="26">
        <f t="shared" ca="1" si="6"/>
        <v>-1.4847290777718401E-2</v>
      </c>
      <c r="F72" s="32">
        <f ca="1">SUMPRODUCT(ReactionRateK1!$F94:$V94*OFFSET(ReactionStoich!$E$5:$U$5,F$2,0))*(TimeStep)*'Composition Moles'!$C84</f>
        <v>-5.8232653612452751E-2</v>
      </c>
      <c r="G72" s="32">
        <f ca="1">SUMPRODUCT(ReactionRateK1!$F94:$V94*OFFSET(ReactionStoich!$E$5:$U$5,G$2,0))*(TimeStep)*'Composition Moles'!$C84</f>
        <v>0</v>
      </c>
      <c r="H72" s="32">
        <f ca="1">SUMPRODUCT(ReactionRateK1!$F94:$V94*OFFSET(ReactionStoich!$E$5:$U$5,H$2,0))*(TimeStep)*'Composition Moles'!$C84</f>
        <v>5.7447535843642351E-2</v>
      </c>
      <c r="I72" s="32">
        <f ca="1">SUMPRODUCT(ReactionRateK1!$F94:$V94*OFFSET(ReactionStoich!$E$5:$U$5,I$2,0))*(TimeStep)*'Composition Moles'!$C84</f>
        <v>7.8511776881040076E-4</v>
      </c>
      <c r="J72" s="32">
        <f ca="1">SUMPRODUCT(ReactionRateK1!$F94:$V94*OFFSET(ReactionStoich!$E$5:$U$5,J$2,0))*(TimeStep)*'Composition Moles'!$C84</f>
        <v>0</v>
      </c>
      <c r="K72" s="32">
        <f ca="1">SUMPRODUCT(ReactionRateK1!$F94:$V94*OFFSET(ReactionStoich!$E$5:$U$5,K$2,0))*(TimeStep)*'Composition Moles'!$C84</f>
        <v>0</v>
      </c>
      <c r="L72" s="32">
        <f ca="1">SUMPRODUCT(ReactionRateK1!$F94:$V94*OFFSET(ReactionStoich!$E$5:$U$5,L$2,0))*(TimeStep)*'Composition Moles'!$C84</f>
        <v>0</v>
      </c>
      <c r="M72" s="32">
        <f ca="1">SUMPRODUCT(ReactionRateK1!$F94:$V94*OFFSET(ReactionStoich!$E$5:$U$5,M$2,0))*(TimeStep)*'Composition Moles'!$C84</f>
        <v>0</v>
      </c>
      <c r="N72" s="32">
        <f ca="1">SUMPRODUCT(ReactionRateK1!$F94:$V94*OFFSET(ReactionStoich!$E$5:$U$5,N$2,0))*(TimeStep)*'Composition Moles'!$C84</f>
        <v>0</v>
      </c>
      <c r="O72" s="32">
        <f ca="1">SUMPRODUCT(ReactionRateK1!$F94:$V94*OFFSET(ReactionStoich!$E$5:$U$5,O$2,0))*(TimeStep)*'Composition Moles'!$C84</f>
        <v>0</v>
      </c>
      <c r="P72" s="32">
        <f ca="1">SUMPRODUCT(ReactionRateK1!$F94:$V94*OFFSET(ReactionStoich!$E$5:$U$5,P$2,0))*(TimeStep)*'Composition Moles'!$C84</f>
        <v>0</v>
      </c>
      <c r="Q72" s="32">
        <f ca="1">SUMPRODUCT(ReactionRateK1!$F94:$V94*OFFSET(ReactionStoich!$E$5:$U$5,Q$2,0))*(TimeStep)*'Composition Moles'!$C84</f>
        <v>0</v>
      </c>
      <c r="R72" s="32">
        <f ca="1">SUMPRODUCT(ReactionRateK1!$F94:$V94*OFFSET(ReactionStoich!$E$5:$U$5,R$2,0))*(TimeStep)*'Composition Moles'!$C84</f>
        <v>0</v>
      </c>
      <c r="S72" s="32">
        <f ca="1">SUMPRODUCT(ReactionRateK1!$F94:$V94*OFFSET(ReactionStoich!$E$5:$U$5,S$2,0))*(TimeStep)*'Composition Moles'!$C84</f>
        <v>1.4732279694329593</v>
      </c>
      <c r="T72" s="32">
        <f ca="1">SUMPRODUCT(ReactionRateK1!$F94:$V94*OFFSET(ReactionStoich!$E$5:$U$5,T$2,0))*(TimeStep)*'Composition Moles'!$C84</f>
        <v>0</v>
      </c>
      <c r="U72" s="32">
        <f ca="1">SUMPRODUCT(ReactionRateK1!$F94:$V94*OFFSET(ReactionStoich!$E$5:$U$5,U$2,0))*(TimeStep)*'Composition Moles'!$C84</f>
        <v>0</v>
      </c>
      <c r="V72" s="32">
        <f ca="1">SUMPRODUCT(ReactionRateK1!$F94:$V94*OFFSET(ReactionStoich!$E$5:$U$5,V$2,0))*(TimeStep)*'Composition Moles'!$C84</f>
        <v>0</v>
      </c>
      <c r="W72" s="32">
        <f ca="1">SUMPRODUCT(ReactionRateK1!$F94:$V94*OFFSET(ReactionStoich!$E$5:$U$5,W$2,0))*(TimeStep)*'Composition Moles'!$C84</f>
        <v>0</v>
      </c>
      <c r="X72" s="32">
        <f ca="1">SUMPRODUCT(ReactionRateK1!$F94:$V94*OFFSET(ReactionStoich!$E$5:$U$5,X$2,0))*(TimeStep)*'Composition Moles'!$C84</f>
        <v>0</v>
      </c>
      <c r="Y72" s="32">
        <f ca="1">SUMPRODUCT(ReactionRateK1!$F94:$V94*OFFSET(ReactionStoich!$E$5:$U$5,Y$2,0))*(TimeStep)*'Composition Moles'!$C84</f>
        <v>-3.4688127069957977</v>
      </c>
      <c r="Z72" s="32">
        <f ca="1">SUMPRODUCT(ReactionRateK1!$F94:$V94*OFFSET(ReactionStoich!$E$5:$U$5,Z$2,0))*(TimeStep)*'Composition Moles'!$C84</f>
        <v>0</v>
      </c>
      <c r="AA72" s="32">
        <f ca="1">SUMPRODUCT(ReactionRateK1!$F94:$V94*OFFSET(ReactionStoich!$E$5:$U$5,AA$2,0))*(TimeStep)*'Composition Moles'!$C84</f>
        <v>0</v>
      </c>
      <c r="AB72" s="32">
        <f ca="1">SUMPRODUCT(ReactionRateK1!$F94:$V94*OFFSET(ReactionStoich!$E$5:$U$5,AB$2,0))*(TimeStep)*'Composition Moles'!$C84</f>
        <v>0</v>
      </c>
      <c r="AC72" s="32">
        <f ca="1">SUMPRODUCT(ReactionRateK1!$F94:$V94*OFFSET(ReactionStoich!$E$5:$U$5,AC$2,0))*(TimeStep)*'Composition Moles'!$C84</f>
        <v>0</v>
      </c>
      <c r="AD72" s="32">
        <f ca="1">SUMPRODUCT(ReactionRateK1!$F94:$V94*OFFSET(ReactionStoich!$E$5:$U$5,AD$2,0))*(TimeStep)*'Composition Moles'!$C84</f>
        <v>0</v>
      </c>
      <c r="AE72" s="32">
        <f ca="1">SUMPRODUCT(ReactionRateK1!$F94:$V94*OFFSET(ReactionStoich!$E$5:$U$5,AE$2,0))*(TimeStep)*'Composition Moles'!$C84</f>
        <v>0</v>
      </c>
      <c r="AF72" s="32">
        <f ca="1">SUMPRODUCT(ReactionRateK1!$F94:$V94*OFFSET(ReactionStoich!$E$5:$U$5,AF$2,0))*(TimeStep)*'Composition Moles'!$C84</f>
        <v>0</v>
      </c>
      <c r="AG72" s="32">
        <f ca="1">SUMPRODUCT(ReactionRateK1!$F94:$V94*OFFSET(ReactionStoich!$E$5:$U$5,AG$2,0))*(TimeStep)*'Composition Moles'!$C84</f>
        <v>-9.6330935025095987E-3</v>
      </c>
      <c r="AH72" s="32">
        <f ca="1">SUMPRODUCT(ReactionRateK1!$F94:$V94*OFFSET(ReactionStoich!$E$5:$U$5,AH$2,0))*(TimeStep)*'Composition Moles'!$C84</f>
        <v>-6.2286405234037376E-2</v>
      </c>
      <c r="AI72" s="32">
        <f ca="1">SUMPRODUCT(ReactionRateK1!$F94:$V94*OFFSET(ReactionStoich!$E$5:$U$5,AI$2,0))*(TimeStep)*'Composition Moles'!$C84</f>
        <v>2.1133353536285098</v>
      </c>
      <c r="AJ72" s="32">
        <f ca="1">SUMPRODUCT(ReactionRateK1!$F94:$V94*OFFSET(ReactionStoich!$E$5:$U$5,AJ$2,0))*(TimeStep)*'Composition Moles'!$C84</f>
        <v>0.59377607579446945</v>
      </c>
      <c r="AK72" s="32">
        <f ca="1">SUMPRODUCT(ReactionRateK1!$F94:$V94*OFFSET(ReactionStoich!$E$5:$U$5,AK$2,0))*(TimeStep)*'Composition Moles'!$C84</f>
        <v>0</v>
      </c>
      <c r="AL72" s="32">
        <f ca="1">SUMPRODUCT(ReactionRateK1!$F94:$V94*OFFSET(ReactionStoich!$E$5:$U$5,AL$2,0))*(TimeStep)*'Composition Moles'!$C84</f>
        <v>0</v>
      </c>
      <c r="AM72" s="32">
        <f ca="1">SUMPRODUCT(ReactionRateK1!$F94:$V94*OFFSET(ReactionStoich!$E$5:$U$5,AM$2,0))*(TimeStep)*'Composition Moles'!$C84</f>
        <v>0</v>
      </c>
      <c r="AN72" s="32">
        <f ca="1">SUMPRODUCT(ReactionRateK1!$F94:$V94*OFFSET(ReactionStoich!$E$5:$U$5,AN$2,0))*(TimeStep)*'Composition Moles'!$C84</f>
        <v>0</v>
      </c>
      <c r="AO72" s="32">
        <f ca="1">SUMPRODUCT(ReactionRateK1!$F94:$V94*OFFSET(ReactionStoich!$E$5:$U$5,AO$2,0))*(TimeStep)*'Composition Moles'!$C84</f>
        <v>-7.8511776881040076E-4</v>
      </c>
      <c r="AP72" s="32">
        <f ca="1">SUMPRODUCT(ReactionRateK1!$F94:$V94*OFFSET(ReactionStoich!$E$5:$U$5,AP$2,0))*(TimeStep)*'Composition Moles'!$C84</f>
        <v>-5.7839690752078197E-2</v>
      </c>
      <c r="AQ72" s="32">
        <f ca="1">SUMPRODUCT(ReactionRateK1!$F94:$V94*OFFSET(ReactionStoich!$E$5:$U$5,AQ$2,0))*(TimeStep)*'Composition Moles'!$C84</f>
        <v>0</v>
      </c>
      <c r="AR72" s="32">
        <f ca="1">SUMPRODUCT(ReactionRateK1!$F94:$V94*OFFSET(ReactionStoich!$E$5:$U$5,AR$2,0))*(TimeStep)*'Composition Moles'!$C84</f>
        <v>0</v>
      </c>
      <c r="AS72" s="32">
        <f ca="1">SUMPRODUCT(ReactionRateK1!$F94:$V94*OFFSET(ReactionStoich!$E$5:$U$5,AS$2,0))*(TimeStep)*'Composition Moles'!$C84</f>
        <v>-0.19366079486756857</v>
      </c>
      <c r="AT72" s="32">
        <f ca="1">SUMPRODUCT(ReactionRateK1!$F94:$V94*OFFSET(ReactionStoich!$E$5:$U$5,AT$2,0))*(TimeStep)*'Composition Moles'!$C84</f>
        <v>-0.19366079486756857</v>
      </c>
      <c r="AU72" s="32">
        <f ca="1">SUMPRODUCT(ReactionRateK1!$F94:$V94*OFFSET(ReactionStoich!$E$5:$U$5,AU$2,0))*(TimeStep)*'Composition Moles'!$C84</f>
        <v>-0.19366079486756857</v>
      </c>
      <c r="AV72" s="32">
        <f ca="1">SUMPRODUCT(ReactionRateK1!$F94:$V94*OFFSET(ReactionStoich!$E$5:$U$5,AV$2,0))*(TimeStep)*'Composition Moles'!$C84</f>
        <v>0</v>
      </c>
      <c r="AW72" s="32">
        <f ca="1">SUMPRODUCT(ReactionRateK1!$F94:$V94*OFFSET(ReactionStoich!$E$5:$U$5,AW$2,0))*(TimeStep)*'Composition Moles'!$C84</f>
        <v>0</v>
      </c>
      <c r="AX72" s="32">
        <f ca="1">SUMPRODUCT(ReactionRateK1!$F94:$V94*OFFSET(ReactionStoich!$E$5:$U$5,AX$2,0))*(TimeStep)*'Composition Moles'!$C84</f>
        <v>0</v>
      </c>
      <c r="AY72" s="32">
        <f ca="1">SUMPRODUCT(ReactionRateK1!$F94:$V94*OFFSET(ReactionStoich!$E$5:$U$5,AY$2,0))*(TimeStep)*'Composition Moles'!$C84</f>
        <v>0</v>
      </c>
      <c r="AZ72" s="32">
        <f ca="1">SUMPRODUCT(ReactionRateK1!$F94:$V94*OFFSET(ReactionStoich!$E$5:$U$5,AZ$2,0))*(TimeStep)*'Composition Moles'!$C84</f>
        <v>0</v>
      </c>
      <c r="BA72" s="32">
        <f ca="1">SUMPRODUCT(ReactionRateK1!$F94:$V94*OFFSET(ReactionStoich!$E$5:$U$5,BA$2,0))*(TimeStep)*'Composition Moles'!$C84</f>
        <v>0</v>
      </c>
      <c r="BB72" s="32">
        <f ca="1">SUMPRODUCT(ReactionRateK1!$F94:$V94*OFFSET(ReactionStoich!$E$5:$U$5,BB$2,0))*(TimeStep)*'Composition Moles'!$C84</f>
        <v>0</v>
      </c>
      <c r="BC72" s="32">
        <f ca="1">SUMPRODUCT(ReactionRateK1!$F94:$V94*OFFSET(ReactionStoich!$E$5:$U$5,BC$2,0))*(TimeStep)*'Composition Moles'!$C84</f>
        <v>0</v>
      </c>
      <c r="BD72" s="32">
        <f ca="1">SUMPRODUCT(ReactionRateK1!$F94:$V94*OFFSET(ReactionStoich!$E$5:$U$5,BD$2,0))*(TimeStep)*'Composition Moles'!$C84</f>
        <v>0</v>
      </c>
      <c r="BE72" s="32">
        <f ca="1">SUMPRODUCT(ReactionRateK1!$F94:$V94*OFFSET(ReactionStoich!$E$5:$U$5,BE$2,0))*(TimeStep)*'Composition Moles'!$C84</f>
        <v>0</v>
      </c>
      <c r="BF72" s="32">
        <f ca="1">SUMPRODUCT(ReactionRateK1!$F94:$V94*OFFSET(ReactionStoich!$E$5:$U$5,BF$2,0))*(TimeStep)*'Composition Moles'!$C84</f>
        <v>0</v>
      </c>
      <c r="BG72" s="32">
        <f ca="1">SUMPRODUCT(ReactionRateK1!$F94:$V94*OFFSET(ReactionStoich!$E$5:$U$5,BG$2,0))*(TimeStep)*'Composition Moles'!$C84</f>
        <v>0</v>
      </c>
      <c r="BH72" s="32">
        <f ca="1">SUMPRODUCT(ReactionRateK1!$F94:$V94*OFFSET(ReactionStoich!$E$5:$U$5,BH$2,0))*(TimeStep)*'Composition Moles'!$C84</f>
        <v>0</v>
      </c>
      <c r="BI72" s="32">
        <f ca="1">SUMPRODUCT(ReactionRateK1!$F94:$V94*OFFSET(ReactionStoich!$E$5:$U$5,BI$2,0))*(TimeStep)*'Composition Moles'!$C84</f>
        <v>0</v>
      </c>
      <c r="BJ72" s="32">
        <f ca="1">SUMPRODUCT(ReactionRateK1!$F94:$V94*OFFSET(ReactionStoich!$E$5:$U$5,BJ$2,0))*(TimeStep)*'Composition Moles'!$C84</f>
        <v>0</v>
      </c>
      <c r="BK72" s="32">
        <f ca="1">SUMPRODUCT(ReactionRateK1!$F94:$V94*OFFSET(ReactionStoich!$E$5:$U$5,BK$2,0))*(TimeStep)*'Composition Moles'!$C84</f>
        <v>0</v>
      </c>
      <c r="BL72" s="32">
        <f ca="1">SUMPRODUCT(ReactionRateK1!$F94:$V94*OFFSET(ReactionStoich!$E$5:$U$5,BL$2,0))*(TimeStep)*'Composition Moles'!$C84</f>
        <v>0</v>
      </c>
      <c r="BM72" s="32">
        <f ca="1">SUMPRODUCT(ReactionRateK1!$F94:$V94*OFFSET(ReactionStoich!$E$5:$U$5,BM$2,0))*(TimeStep)*'Composition Moles'!$C84</f>
        <v>0</v>
      </c>
      <c r="BN72" s="32">
        <f ca="1">SUMPRODUCT(ReactionRateK1!$F94:$V94*OFFSET(ReactionStoich!$E$5:$U$5,BN$2,0))*(TimeStep)*'Composition Moles'!$C84</f>
        <v>0</v>
      </c>
      <c r="BO72" s="32">
        <f ca="1">SUMPRODUCT(ReactionRateK1!$F94:$V94*OFFSET(ReactionStoich!$E$5:$U$5,BO$2,0))*(TimeStep)*'Composition Moles'!$C84</f>
        <v>0</v>
      </c>
      <c r="BP72" s="32">
        <f ca="1">SUMPRODUCT(ReactionRateK1!$F94:$V94*OFFSET(ReactionStoich!$E$5:$U$5,BP$2,0))*(TimeStep)*'Composition Moles'!$C84</f>
        <v>0</v>
      </c>
      <c r="BQ72" s="32">
        <f ca="1">SUMPRODUCT(ReactionRateK1!$F94:$V94*OFFSET(ReactionStoich!$E$5:$U$5,BQ$2,0))*(TimeStep)*'Composition Moles'!$C84</f>
        <v>0</v>
      </c>
      <c r="BR72" s="32">
        <f ca="1">SUMPRODUCT(ReactionRateK1!$F94:$V94*OFFSET(ReactionStoich!$E$5:$U$5,BR$2,0))*(TimeStep)*'Composition Moles'!$C84</f>
        <v>0</v>
      </c>
      <c r="BS72" s="32">
        <f ca="1">SUMPRODUCT(ReactionRateK1!$F94:$V94*OFFSET(ReactionStoich!$E$5:$U$5,BS$2,0))*(TimeStep)*'Composition Moles'!$C84</f>
        <v>0</v>
      </c>
      <c r="BT72" s="32">
        <f ca="1">SUMPRODUCT(ReactionRateK1!$F94:$V94*OFFSET(ReactionStoich!$E$5:$U$5,BT$2,0))*(TimeStep)*'Composition Moles'!$C84</f>
        <v>0</v>
      </c>
      <c r="BU72" s="32">
        <f ca="1">SUMPRODUCT(ReactionRateK1!$F94:$V94*OFFSET(ReactionStoich!$E$5:$U$5,BU$2,0))*(TimeStep)*'Composition Moles'!$C84</f>
        <v>0</v>
      </c>
      <c r="BV72" s="32">
        <f ca="1">SUMPRODUCT(ReactionRateK1!$F94:$V94*OFFSET(ReactionStoich!$E$5:$U$5,BV$2,0))*(TimeStep)*'Composition Moles'!$C84</f>
        <v>0</v>
      </c>
      <c r="BW72" s="32">
        <f ca="1">SUMPRODUCT(ReactionRateK1!$F94:$V94*OFFSET(ReactionStoich!$E$5:$U$5,BW$2,0))*(TimeStep)*'Composition Moles'!$C84</f>
        <v>0</v>
      </c>
    </row>
    <row r="73" spans="1:75">
      <c r="A73">
        <f>ReactionRateK1!A95</f>
        <v>3.1499999999999968</v>
      </c>
      <c r="B73" s="20">
        <f t="shared" ca="1" si="5"/>
        <v>-2033.8877177049158</v>
      </c>
      <c r="C73" s="20">
        <f ca="1">'Composition Moles'!BZ85</f>
        <v>144215.2129336358</v>
      </c>
      <c r="D73" s="26">
        <f t="shared" ca="1" si="6"/>
        <v>-1.410314263198335E-2</v>
      </c>
      <c r="F73" s="32">
        <f ca="1">SUMPRODUCT(ReactionRateK1!$F95:$V95*OFFSET(ReactionStoich!$E$5:$U$5,F$2,0))*(TimeStep)*'Composition Moles'!$C85</f>
        <v>-5.4445953090179459E-2</v>
      </c>
      <c r="G73" s="32">
        <f ca="1">SUMPRODUCT(ReactionRateK1!$F95:$V95*OFFSET(ReactionStoich!$E$5:$U$5,G$2,0))*(TimeStep)*'Composition Moles'!$C85</f>
        <v>0</v>
      </c>
      <c r="H73" s="32">
        <f ca="1">SUMPRODUCT(ReactionRateK1!$F95:$V95*OFFSET(ReactionStoich!$E$5:$U$5,H$2,0))*(TimeStep)*'Composition Moles'!$C85</f>
        <v>5.3733855081650801E-2</v>
      </c>
      <c r="I73" s="32">
        <f ca="1">SUMPRODUCT(ReactionRateK1!$F95:$V95*OFFSET(ReactionStoich!$E$5:$U$5,I$2,0))*(TimeStep)*'Composition Moles'!$C85</f>
        <v>7.1209800852865682E-4</v>
      </c>
      <c r="J73" s="32">
        <f ca="1">SUMPRODUCT(ReactionRateK1!$F95:$V95*OFFSET(ReactionStoich!$E$5:$U$5,J$2,0))*(TimeStep)*'Composition Moles'!$C85</f>
        <v>0</v>
      </c>
      <c r="K73" s="32">
        <f ca="1">SUMPRODUCT(ReactionRateK1!$F95:$V95*OFFSET(ReactionStoich!$E$5:$U$5,K$2,0))*(TimeStep)*'Composition Moles'!$C85</f>
        <v>0</v>
      </c>
      <c r="L73" s="32">
        <f ca="1">SUMPRODUCT(ReactionRateK1!$F95:$V95*OFFSET(ReactionStoich!$E$5:$U$5,L$2,0))*(TimeStep)*'Composition Moles'!$C85</f>
        <v>0</v>
      </c>
      <c r="M73" s="32">
        <f ca="1">SUMPRODUCT(ReactionRateK1!$F95:$V95*OFFSET(ReactionStoich!$E$5:$U$5,M$2,0))*(TimeStep)*'Composition Moles'!$C85</f>
        <v>0</v>
      </c>
      <c r="N73" s="32">
        <f ca="1">SUMPRODUCT(ReactionRateK1!$F95:$V95*OFFSET(ReactionStoich!$E$5:$U$5,N$2,0))*(TimeStep)*'Composition Moles'!$C85</f>
        <v>0</v>
      </c>
      <c r="O73" s="32">
        <f ca="1">SUMPRODUCT(ReactionRateK1!$F95:$V95*OFFSET(ReactionStoich!$E$5:$U$5,O$2,0))*(TimeStep)*'Composition Moles'!$C85</f>
        <v>0</v>
      </c>
      <c r="P73" s="32">
        <f ca="1">SUMPRODUCT(ReactionRateK1!$F95:$V95*OFFSET(ReactionStoich!$E$5:$U$5,P$2,0))*(TimeStep)*'Composition Moles'!$C85</f>
        <v>0</v>
      </c>
      <c r="Q73" s="32">
        <f ca="1">SUMPRODUCT(ReactionRateK1!$F95:$V95*OFFSET(ReactionStoich!$E$5:$U$5,Q$2,0))*(TimeStep)*'Composition Moles'!$C85</f>
        <v>0</v>
      </c>
      <c r="R73" s="32">
        <f ca="1">SUMPRODUCT(ReactionRateK1!$F95:$V95*OFFSET(ReactionStoich!$E$5:$U$5,R$2,0))*(TimeStep)*'Composition Moles'!$C85</f>
        <v>0</v>
      </c>
      <c r="S73" s="32">
        <f ca="1">SUMPRODUCT(ReactionRateK1!$F95:$V95*OFFSET(ReactionStoich!$E$5:$U$5,S$2,0))*(TimeStep)*'Composition Moles'!$C85</f>
        <v>1.4430161327651225</v>
      </c>
      <c r="T73" s="32">
        <f ca="1">SUMPRODUCT(ReactionRateK1!$F95:$V95*OFFSET(ReactionStoich!$E$5:$U$5,T$2,0))*(TimeStep)*'Composition Moles'!$C85</f>
        <v>0</v>
      </c>
      <c r="U73" s="32">
        <f ca="1">SUMPRODUCT(ReactionRateK1!$F95:$V95*OFFSET(ReactionStoich!$E$5:$U$5,U$2,0))*(TimeStep)*'Composition Moles'!$C85</f>
        <v>0</v>
      </c>
      <c r="V73" s="32">
        <f ca="1">SUMPRODUCT(ReactionRateK1!$F95:$V95*OFFSET(ReactionStoich!$E$5:$U$5,V$2,0))*(TimeStep)*'Composition Moles'!$C85</f>
        <v>0</v>
      </c>
      <c r="W73" s="32">
        <f ca="1">SUMPRODUCT(ReactionRateK1!$F95:$V95*OFFSET(ReactionStoich!$E$5:$U$5,W$2,0))*(TimeStep)*'Composition Moles'!$C85</f>
        <v>0</v>
      </c>
      <c r="X73" s="32">
        <f ca="1">SUMPRODUCT(ReactionRateK1!$F95:$V95*OFFSET(ReactionStoich!$E$5:$U$5,X$2,0))*(TimeStep)*'Composition Moles'!$C85</f>
        <v>0</v>
      </c>
      <c r="Y73" s="32">
        <f ca="1">SUMPRODUCT(ReactionRateK1!$F95:$V95*OFFSET(ReactionStoich!$E$5:$U$5,Y$2,0))*(TimeStep)*'Composition Moles'!$C85</f>
        <v>-3.4019172887478648</v>
      </c>
      <c r="Z73" s="32">
        <f ca="1">SUMPRODUCT(ReactionRateK1!$F95:$V95*OFFSET(ReactionStoich!$E$5:$U$5,Z$2,0))*(TimeStep)*'Composition Moles'!$C85</f>
        <v>0</v>
      </c>
      <c r="AA73" s="32">
        <f ca="1">SUMPRODUCT(ReactionRateK1!$F95:$V95*OFFSET(ReactionStoich!$E$5:$U$5,AA$2,0))*(TimeStep)*'Composition Moles'!$C85</f>
        <v>0</v>
      </c>
      <c r="AB73" s="32">
        <f ca="1">SUMPRODUCT(ReactionRateK1!$F95:$V95*OFFSET(ReactionStoich!$E$5:$U$5,AB$2,0))*(TimeStep)*'Composition Moles'!$C85</f>
        <v>0</v>
      </c>
      <c r="AC73" s="32">
        <f ca="1">SUMPRODUCT(ReactionRateK1!$F95:$V95*OFFSET(ReactionStoich!$E$5:$U$5,AC$2,0))*(TimeStep)*'Composition Moles'!$C85</f>
        <v>0</v>
      </c>
      <c r="AD73" s="32">
        <f ca="1">SUMPRODUCT(ReactionRateK1!$F95:$V95*OFFSET(ReactionStoich!$E$5:$U$5,AD$2,0))*(TimeStep)*'Composition Moles'!$C85</f>
        <v>0</v>
      </c>
      <c r="AE73" s="32">
        <f ca="1">SUMPRODUCT(ReactionRateK1!$F95:$V95*OFFSET(ReactionStoich!$E$5:$U$5,AE$2,0))*(TimeStep)*'Composition Moles'!$C85</f>
        <v>0</v>
      </c>
      <c r="AF73" s="32">
        <f ca="1">SUMPRODUCT(ReactionRateK1!$F95:$V95*OFFSET(ReactionStoich!$E$5:$U$5,AF$2,0))*(TimeStep)*'Composition Moles'!$C85</f>
        <v>0</v>
      </c>
      <c r="AG73" s="32">
        <f ca="1">SUMPRODUCT(ReactionRateK1!$F95:$V95*OFFSET(ReactionStoich!$E$5:$U$5,AG$2,0))*(TimeStep)*'Composition Moles'!$C85</f>
        <v>-9.306217627343856E-3</v>
      </c>
      <c r="AH73" s="32">
        <f ca="1">SUMPRODUCT(ReactionRateK1!$F95:$V95*OFFSET(ReactionStoich!$E$5:$U$5,AH$2,0))*(TimeStep)*'Composition Moles'!$C85</f>
        <v>-8.7975152915171148E-2</v>
      </c>
      <c r="AI73" s="32">
        <f ca="1">SUMPRODUCT(ReactionRateK1!$F95:$V95*OFFSET(ReactionStoich!$E$5:$U$5,AI$2,0))*(TimeStep)*'Composition Moles'!$C85</f>
        <v>2.1000181189307696</v>
      </c>
      <c r="AJ73" s="32">
        <f ca="1">SUMPRODUCT(ReactionRateK1!$F95:$V95*OFFSET(ReactionStoich!$E$5:$U$5,AJ$2,0))*(TimeStep)*'Composition Moles'!$C85</f>
        <v>0.58165343500099409</v>
      </c>
      <c r="AK73" s="32">
        <f ca="1">SUMPRODUCT(ReactionRateK1!$F95:$V95*OFFSET(ReactionStoich!$E$5:$U$5,AK$2,0))*(TimeStep)*'Composition Moles'!$C85</f>
        <v>0</v>
      </c>
      <c r="AL73" s="32">
        <f ca="1">SUMPRODUCT(ReactionRateK1!$F95:$V95*OFFSET(ReactionStoich!$E$5:$U$5,AL$2,0))*(TimeStep)*'Composition Moles'!$C85</f>
        <v>0</v>
      </c>
      <c r="AM73" s="32">
        <f ca="1">SUMPRODUCT(ReactionRateK1!$F95:$V95*OFFSET(ReactionStoich!$E$5:$U$5,AM$2,0))*(TimeStep)*'Composition Moles'!$C85</f>
        <v>0</v>
      </c>
      <c r="AN73" s="32">
        <f ca="1">SUMPRODUCT(ReactionRateK1!$F95:$V95*OFFSET(ReactionStoich!$E$5:$U$5,AN$2,0))*(TimeStep)*'Composition Moles'!$C85</f>
        <v>0</v>
      </c>
      <c r="AO73" s="32">
        <f ca="1">SUMPRODUCT(ReactionRateK1!$F95:$V95*OFFSET(ReactionStoich!$E$5:$U$5,AO$2,0))*(TimeStep)*'Composition Moles'!$C85</f>
        <v>-7.1209800852865682E-4</v>
      </c>
      <c r="AP73" s="32">
        <f ca="1">SUMPRODUCT(ReactionRateK1!$F95:$V95*OFFSET(ReactionStoich!$E$5:$U$5,AP$2,0))*(TimeStep)*'Composition Moles'!$C85</f>
        <v>-5.4166502849107359E-2</v>
      </c>
      <c r="AQ73" s="32">
        <f ca="1">SUMPRODUCT(ReactionRateK1!$F95:$V95*OFFSET(ReactionStoich!$E$5:$U$5,AQ$2,0))*(TimeStep)*'Composition Moles'!$C85</f>
        <v>0</v>
      </c>
      <c r="AR73" s="32">
        <f ca="1">SUMPRODUCT(ReactionRateK1!$F95:$V95*OFFSET(ReactionStoich!$E$5:$U$5,AR$2,0))*(TimeStep)*'Composition Moles'!$C85</f>
        <v>0</v>
      </c>
      <c r="AS73" s="32">
        <f ca="1">SUMPRODUCT(ReactionRateK1!$F95:$V95*OFFSET(ReactionStoich!$E$5:$U$5,AS$2,0))*(TimeStep)*'Composition Moles'!$C85</f>
        <v>-0.1902034755162903</v>
      </c>
      <c r="AT73" s="32">
        <f ca="1">SUMPRODUCT(ReactionRateK1!$F95:$V95*OFFSET(ReactionStoich!$E$5:$U$5,AT$2,0))*(TimeStep)*'Composition Moles'!$C85</f>
        <v>-0.1902034755162903</v>
      </c>
      <c r="AU73" s="32">
        <f ca="1">SUMPRODUCT(ReactionRateK1!$F95:$V95*OFFSET(ReactionStoich!$E$5:$U$5,AU$2,0))*(TimeStep)*'Composition Moles'!$C85</f>
        <v>-0.1902034755162903</v>
      </c>
      <c r="AV73" s="32">
        <f ca="1">SUMPRODUCT(ReactionRateK1!$F95:$V95*OFFSET(ReactionStoich!$E$5:$U$5,AV$2,0))*(TimeStep)*'Composition Moles'!$C85</f>
        <v>0</v>
      </c>
      <c r="AW73" s="32">
        <f ca="1">SUMPRODUCT(ReactionRateK1!$F95:$V95*OFFSET(ReactionStoich!$E$5:$U$5,AW$2,0))*(TimeStep)*'Composition Moles'!$C85</f>
        <v>0</v>
      </c>
      <c r="AX73" s="32">
        <f ca="1">SUMPRODUCT(ReactionRateK1!$F95:$V95*OFFSET(ReactionStoich!$E$5:$U$5,AX$2,0))*(TimeStep)*'Composition Moles'!$C85</f>
        <v>0</v>
      </c>
      <c r="AY73" s="32">
        <f ca="1">SUMPRODUCT(ReactionRateK1!$F95:$V95*OFFSET(ReactionStoich!$E$5:$U$5,AY$2,0))*(TimeStep)*'Composition Moles'!$C85</f>
        <v>0</v>
      </c>
      <c r="AZ73" s="32">
        <f ca="1">SUMPRODUCT(ReactionRateK1!$F95:$V95*OFFSET(ReactionStoich!$E$5:$U$5,AZ$2,0))*(TimeStep)*'Composition Moles'!$C85</f>
        <v>0</v>
      </c>
      <c r="BA73" s="32">
        <f ca="1">SUMPRODUCT(ReactionRateK1!$F95:$V95*OFFSET(ReactionStoich!$E$5:$U$5,BA$2,0))*(TimeStep)*'Composition Moles'!$C85</f>
        <v>0</v>
      </c>
      <c r="BB73" s="32">
        <f ca="1">SUMPRODUCT(ReactionRateK1!$F95:$V95*OFFSET(ReactionStoich!$E$5:$U$5,BB$2,0))*(TimeStep)*'Composition Moles'!$C85</f>
        <v>0</v>
      </c>
      <c r="BC73" s="32">
        <f ca="1">SUMPRODUCT(ReactionRateK1!$F95:$V95*OFFSET(ReactionStoich!$E$5:$U$5,BC$2,0))*(TimeStep)*'Composition Moles'!$C85</f>
        <v>0</v>
      </c>
      <c r="BD73" s="32">
        <f ca="1">SUMPRODUCT(ReactionRateK1!$F95:$V95*OFFSET(ReactionStoich!$E$5:$U$5,BD$2,0))*(TimeStep)*'Composition Moles'!$C85</f>
        <v>0</v>
      </c>
      <c r="BE73" s="32">
        <f ca="1">SUMPRODUCT(ReactionRateK1!$F95:$V95*OFFSET(ReactionStoich!$E$5:$U$5,BE$2,0))*(TimeStep)*'Composition Moles'!$C85</f>
        <v>0</v>
      </c>
      <c r="BF73" s="32">
        <f ca="1">SUMPRODUCT(ReactionRateK1!$F95:$V95*OFFSET(ReactionStoich!$E$5:$U$5,BF$2,0))*(TimeStep)*'Composition Moles'!$C85</f>
        <v>0</v>
      </c>
      <c r="BG73" s="32">
        <f ca="1">SUMPRODUCT(ReactionRateK1!$F95:$V95*OFFSET(ReactionStoich!$E$5:$U$5,BG$2,0))*(TimeStep)*'Composition Moles'!$C85</f>
        <v>0</v>
      </c>
      <c r="BH73" s="32">
        <f ca="1">SUMPRODUCT(ReactionRateK1!$F95:$V95*OFFSET(ReactionStoich!$E$5:$U$5,BH$2,0))*(TimeStep)*'Composition Moles'!$C85</f>
        <v>0</v>
      </c>
      <c r="BI73" s="32">
        <f ca="1">SUMPRODUCT(ReactionRateK1!$F95:$V95*OFFSET(ReactionStoich!$E$5:$U$5,BI$2,0))*(TimeStep)*'Composition Moles'!$C85</f>
        <v>0</v>
      </c>
      <c r="BJ73" s="32">
        <f ca="1">SUMPRODUCT(ReactionRateK1!$F95:$V95*OFFSET(ReactionStoich!$E$5:$U$5,BJ$2,0))*(TimeStep)*'Composition Moles'!$C85</f>
        <v>0</v>
      </c>
      <c r="BK73" s="32">
        <f ca="1">SUMPRODUCT(ReactionRateK1!$F95:$V95*OFFSET(ReactionStoich!$E$5:$U$5,BK$2,0))*(TimeStep)*'Composition Moles'!$C85</f>
        <v>0</v>
      </c>
      <c r="BL73" s="32">
        <f ca="1">SUMPRODUCT(ReactionRateK1!$F95:$V95*OFFSET(ReactionStoich!$E$5:$U$5,BL$2,0))*(TimeStep)*'Composition Moles'!$C85</f>
        <v>0</v>
      </c>
      <c r="BM73" s="32">
        <f ca="1">SUMPRODUCT(ReactionRateK1!$F95:$V95*OFFSET(ReactionStoich!$E$5:$U$5,BM$2,0))*(TimeStep)*'Composition Moles'!$C85</f>
        <v>0</v>
      </c>
      <c r="BN73" s="32">
        <f ca="1">SUMPRODUCT(ReactionRateK1!$F95:$V95*OFFSET(ReactionStoich!$E$5:$U$5,BN$2,0))*(TimeStep)*'Composition Moles'!$C85</f>
        <v>0</v>
      </c>
      <c r="BO73" s="32">
        <f ca="1">SUMPRODUCT(ReactionRateK1!$F95:$V95*OFFSET(ReactionStoich!$E$5:$U$5,BO$2,0))*(TimeStep)*'Composition Moles'!$C85</f>
        <v>0</v>
      </c>
      <c r="BP73" s="32">
        <f ca="1">SUMPRODUCT(ReactionRateK1!$F95:$V95*OFFSET(ReactionStoich!$E$5:$U$5,BP$2,0))*(TimeStep)*'Composition Moles'!$C85</f>
        <v>0</v>
      </c>
      <c r="BQ73" s="32">
        <f ca="1">SUMPRODUCT(ReactionRateK1!$F95:$V95*OFFSET(ReactionStoich!$E$5:$U$5,BQ$2,0))*(TimeStep)*'Composition Moles'!$C85</f>
        <v>0</v>
      </c>
      <c r="BR73" s="32">
        <f ca="1">SUMPRODUCT(ReactionRateK1!$F95:$V95*OFFSET(ReactionStoich!$E$5:$U$5,BR$2,0))*(TimeStep)*'Composition Moles'!$C85</f>
        <v>0</v>
      </c>
      <c r="BS73" s="32">
        <f ca="1">SUMPRODUCT(ReactionRateK1!$F95:$V95*OFFSET(ReactionStoich!$E$5:$U$5,BS$2,0))*(TimeStep)*'Composition Moles'!$C85</f>
        <v>0</v>
      </c>
      <c r="BT73" s="32">
        <f ca="1">SUMPRODUCT(ReactionRateK1!$F95:$V95*OFFSET(ReactionStoich!$E$5:$U$5,BT$2,0))*(TimeStep)*'Composition Moles'!$C85</f>
        <v>0</v>
      </c>
      <c r="BU73" s="32">
        <f ca="1">SUMPRODUCT(ReactionRateK1!$F95:$V95*OFFSET(ReactionStoich!$E$5:$U$5,BU$2,0))*(TimeStep)*'Composition Moles'!$C85</f>
        <v>0</v>
      </c>
      <c r="BV73" s="32">
        <f ca="1">SUMPRODUCT(ReactionRateK1!$F95:$V95*OFFSET(ReactionStoich!$E$5:$U$5,BV$2,0))*(TimeStep)*'Composition Moles'!$C85</f>
        <v>0</v>
      </c>
      <c r="BW73" s="32">
        <f ca="1">SUMPRODUCT(ReactionRateK1!$F95:$V95*OFFSET(ReactionStoich!$E$5:$U$5,BW$2,0))*(TimeStep)*'Composition Moles'!$C85</f>
        <v>0</v>
      </c>
    </row>
    <row r="74" spans="1:75">
      <c r="A74">
        <f>ReactionRateK1!A96</f>
        <v>3.1999999999999966</v>
      </c>
      <c r="B74" s="20">
        <f t="shared" ca="1" si="5"/>
        <v>-1934.0979979612659</v>
      </c>
      <c r="C74" s="20">
        <f ca="1">'Composition Moles'!BZ86</f>
        <v>144220.49784726879</v>
      </c>
      <c r="D74" s="26">
        <f t="shared" ca="1" si="6"/>
        <v>-1.3410701161283596E-2</v>
      </c>
      <c r="F74" s="32">
        <f ca="1">SUMPRODUCT(ReactionRateK1!$F96:$V96*OFFSET(ReactionStoich!$E$5:$U$5,F$2,0))*(TimeStep)*'Composition Moles'!$C86</f>
        <v>-5.0905696859345297E-2</v>
      </c>
      <c r="G74" s="32">
        <f ca="1">SUMPRODUCT(ReactionRateK1!$F96:$V96*OFFSET(ReactionStoich!$E$5:$U$5,G$2,0))*(TimeStep)*'Composition Moles'!$C86</f>
        <v>0</v>
      </c>
      <c r="H74" s="32">
        <f ca="1">SUMPRODUCT(ReactionRateK1!$F96:$V96*OFFSET(ReactionStoich!$E$5:$U$5,H$2,0))*(TimeStep)*'Composition Moles'!$C86</f>
        <v>5.0259767730726761E-2</v>
      </c>
      <c r="I74" s="32">
        <f ca="1">SUMPRODUCT(ReactionRateK1!$F96:$V96*OFFSET(ReactionStoich!$E$5:$U$5,I$2,0))*(TimeStep)*'Composition Moles'!$C86</f>
        <v>6.4592912861854198E-4</v>
      </c>
      <c r="J74" s="32">
        <f ca="1">SUMPRODUCT(ReactionRateK1!$F96:$V96*OFFSET(ReactionStoich!$E$5:$U$5,J$2,0))*(TimeStep)*'Composition Moles'!$C86</f>
        <v>0</v>
      </c>
      <c r="K74" s="32">
        <f ca="1">SUMPRODUCT(ReactionRateK1!$F96:$V96*OFFSET(ReactionStoich!$E$5:$U$5,K$2,0))*(TimeStep)*'Composition Moles'!$C86</f>
        <v>0</v>
      </c>
      <c r="L74" s="32">
        <f ca="1">SUMPRODUCT(ReactionRateK1!$F96:$V96*OFFSET(ReactionStoich!$E$5:$U$5,L$2,0))*(TimeStep)*'Composition Moles'!$C86</f>
        <v>0</v>
      </c>
      <c r="M74" s="32">
        <f ca="1">SUMPRODUCT(ReactionRateK1!$F96:$V96*OFFSET(ReactionStoich!$E$5:$U$5,M$2,0))*(TimeStep)*'Composition Moles'!$C86</f>
        <v>0</v>
      </c>
      <c r="N74" s="32">
        <f ca="1">SUMPRODUCT(ReactionRateK1!$F96:$V96*OFFSET(ReactionStoich!$E$5:$U$5,N$2,0))*(TimeStep)*'Composition Moles'!$C86</f>
        <v>0</v>
      </c>
      <c r="O74" s="32">
        <f ca="1">SUMPRODUCT(ReactionRateK1!$F96:$V96*OFFSET(ReactionStoich!$E$5:$U$5,O$2,0))*(TimeStep)*'Composition Moles'!$C86</f>
        <v>0</v>
      </c>
      <c r="P74" s="32">
        <f ca="1">SUMPRODUCT(ReactionRateK1!$F96:$V96*OFFSET(ReactionStoich!$E$5:$U$5,P$2,0))*(TimeStep)*'Composition Moles'!$C86</f>
        <v>0</v>
      </c>
      <c r="Q74" s="32">
        <f ca="1">SUMPRODUCT(ReactionRateK1!$F96:$V96*OFFSET(ReactionStoich!$E$5:$U$5,Q$2,0))*(TimeStep)*'Composition Moles'!$C86</f>
        <v>0</v>
      </c>
      <c r="R74" s="32">
        <f ca="1">SUMPRODUCT(ReactionRateK1!$F96:$V96*OFFSET(ReactionStoich!$E$5:$U$5,R$2,0))*(TimeStep)*'Composition Moles'!$C86</f>
        <v>0</v>
      </c>
      <c r="S74" s="32">
        <f ca="1">SUMPRODUCT(ReactionRateK1!$F96:$V96*OFFSET(ReactionStoich!$E$5:$U$5,S$2,0))*(TimeStep)*'Composition Moles'!$C86</f>
        <v>1.4131823565837995</v>
      </c>
      <c r="T74" s="32">
        <f ca="1">SUMPRODUCT(ReactionRateK1!$F96:$V96*OFFSET(ReactionStoich!$E$5:$U$5,T$2,0))*(TimeStep)*'Composition Moles'!$C86</f>
        <v>0</v>
      </c>
      <c r="U74" s="32">
        <f ca="1">SUMPRODUCT(ReactionRateK1!$F96:$V96*OFFSET(ReactionStoich!$E$5:$U$5,U$2,0))*(TimeStep)*'Composition Moles'!$C86</f>
        <v>0</v>
      </c>
      <c r="V74" s="32">
        <f ca="1">SUMPRODUCT(ReactionRateK1!$F96:$V96*OFFSET(ReactionStoich!$E$5:$U$5,V$2,0))*(TimeStep)*'Composition Moles'!$C86</f>
        <v>0</v>
      </c>
      <c r="W74" s="32">
        <f ca="1">SUMPRODUCT(ReactionRateK1!$F96:$V96*OFFSET(ReactionStoich!$E$5:$U$5,W$2,0))*(TimeStep)*'Composition Moles'!$C86</f>
        <v>0</v>
      </c>
      <c r="X74" s="32">
        <f ca="1">SUMPRODUCT(ReactionRateK1!$F96:$V96*OFFSET(ReactionStoich!$E$5:$U$5,X$2,0))*(TimeStep)*'Composition Moles'!$C86</f>
        <v>0</v>
      </c>
      <c r="Y74" s="32">
        <f ca="1">SUMPRODUCT(ReactionRateK1!$F96:$V96*OFFSET(ReactionStoich!$E$5:$U$5,Y$2,0))*(TimeStep)*'Composition Moles'!$C86</f>
        <v>-3.335776882697886</v>
      </c>
      <c r="Z74" s="32">
        <f ca="1">SUMPRODUCT(ReactionRateK1!$F96:$V96*OFFSET(ReactionStoich!$E$5:$U$5,Z$2,0))*(TimeStep)*'Composition Moles'!$C86</f>
        <v>0</v>
      </c>
      <c r="AA74" s="32">
        <f ca="1">SUMPRODUCT(ReactionRateK1!$F96:$V96*OFFSET(ReactionStoich!$E$5:$U$5,AA$2,0))*(TimeStep)*'Composition Moles'!$C86</f>
        <v>0</v>
      </c>
      <c r="AB74" s="32">
        <f ca="1">SUMPRODUCT(ReactionRateK1!$F96:$V96*OFFSET(ReactionStoich!$E$5:$U$5,AB$2,0))*(TimeStep)*'Composition Moles'!$C86</f>
        <v>0</v>
      </c>
      <c r="AC74" s="32">
        <f ca="1">SUMPRODUCT(ReactionRateK1!$F96:$V96*OFFSET(ReactionStoich!$E$5:$U$5,AC$2,0))*(TimeStep)*'Composition Moles'!$C86</f>
        <v>0</v>
      </c>
      <c r="AD74" s="32">
        <f ca="1">SUMPRODUCT(ReactionRateK1!$F96:$V96*OFFSET(ReactionStoich!$E$5:$U$5,AD$2,0))*(TimeStep)*'Composition Moles'!$C86</f>
        <v>0</v>
      </c>
      <c r="AE74" s="32">
        <f ca="1">SUMPRODUCT(ReactionRateK1!$F96:$V96*OFFSET(ReactionStoich!$E$5:$U$5,AE$2,0))*(TimeStep)*'Composition Moles'!$C86</f>
        <v>0</v>
      </c>
      <c r="AF74" s="32">
        <f ca="1">SUMPRODUCT(ReactionRateK1!$F96:$V96*OFFSET(ReactionStoich!$E$5:$U$5,AF$2,0))*(TimeStep)*'Composition Moles'!$C86</f>
        <v>0</v>
      </c>
      <c r="AG74" s="32">
        <f ca="1">SUMPRODUCT(ReactionRateK1!$F96:$V96*OFFSET(ReactionStoich!$E$5:$U$5,AG$2,0))*(TimeStep)*'Composition Moles'!$C86</f>
        <v>-8.9897405695031039E-3</v>
      </c>
      <c r="AH74" s="32">
        <f ca="1">SUMPRODUCT(ReactionRateK1!$F96:$V96*OFFSET(ReactionStoich!$E$5:$U$5,AH$2,0))*(TimeStep)*'Composition Moles'!$C86</f>
        <v>-0.11249927727582132</v>
      </c>
      <c r="AI74" s="32">
        <f ca="1">SUMPRODUCT(ReactionRateK1!$F96:$V96*OFFSET(ReactionStoich!$E$5:$U$5,AI$2,0))*(TimeStep)*'Composition Moles'!$C86</f>
        <v>2.0862571544657826</v>
      </c>
      <c r="AJ74" s="32">
        <f ca="1">SUMPRODUCT(ReactionRateK1!$F96:$V96*OFFSET(ReactionStoich!$E$5:$U$5,AJ$2,0))*(TimeStep)*'Composition Moles'!$C86</f>
        <v>0.56969588187122455</v>
      </c>
      <c r="AK74" s="32">
        <f ca="1">SUMPRODUCT(ReactionRateK1!$F96:$V96*OFFSET(ReactionStoich!$E$5:$U$5,AK$2,0))*(TimeStep)*'Composition Moles'!$C86</f>
        <v>0</v>
      </c>
      <c r="AL74" s="32">
        <f ca="1">SUMPRODUCT(ReactionRateK1!$F96:$V96*OFFSET(ReactionStoich!$E$5:$U$5,AL$2,0))*(TimeStep)*'Composition Moles'!$C86</f>
        <v>0</v>
      </c>
      <c r="AM74" s="32">
        <f ca="1">SUMPRODUCT(ReactionRateK1!$F96:$V96*OFFSET(ReactionStoich!$E$5:$U$5,AM$2,0))*(TimeStep)*'Composition Moles'!$C86</f>
        <v>0</v>
      </c>
      <c r="AN74" s="32">
        <f ca="1">SUMPRODUCT(ReactionRateK1!$F96:$V96*OFFSET(ReactionStoich!$E$5:$U$5,AN$2,0))*(TimeStep)*'Composition Moles'!$C86</f>
        <v>0</v>
      </c>
      <c r="AO74" s="32">
        <f ca="1">SUMPRODUCT(ReactionRateK1!$F96:$V96*OFFSET(ReactionStoich!$E$5:$U$5,AO$2,0))*(TimeStep)*'Composition Moles'!$C86</f>
        <v>-6.4592912861854198E-4</v>
      </c>
      <c r="AP74" s="32">
        <f ca="1">SUMPRODUCT(ReactionRateK1!$F96:$V96*OFFSET(ReactionStoich!$E$5:$U$5,AP$2,0))*(TimeStep)*'Composition Moles'!$C86</f>
        <v>-5.0719032238503152E-2</v>
      </c>
      <c r="AQ74" s="32">
        <f ca="1">SUMPRODUCT(ReactionRateK1!$F96:$V96*OFFSET(ReactionStoich!$E$5:$U$5,AQ$2,0))*(TimeStep)*'Composition Moles'!$C86</f>
        <v>0</v>
      </c>
      <c r="AR74" s="32">
        <f ca="1">SUMPRODUCT(ReactionRateK1!$F96:$V96*OFFSET(ReactionStoich!$E$5:$U$5,AR$2,0))*(TimeStep)*'Composition Moles'!$C86</f>
        <v>0</v>
      </c>
      <c r="AS74" s="32">
        <f ca="1">SUMPRODUCT(ReactionRateK1!$F96:$V96*OFFSET(ReactionStoich!$E$5:$U$5,AS$2,0))*(TimeStep)*'Composition Moles'!$C86</f>
        <v>-0.18683484367015815</v>
      </c>
      <c r="AT74" s="32">
        <f ca="1">SUMPRODUCT(ReactionRateK1!$F96:$V96*OFFSET(ReactionStoich!$E$5:$U$5,AT$2,0))*(TimeStep)*'Composition Moles'!$C86</f>
        <v>-0.18683484367015815</v>
      </c>
      <c r="AU74" s="32">
        <f ca="1">SUMPRODUCT(ReactionRateK1!$F96:$V96*OFFSET(ReactionStoich!$E$5:$U$5,AU$2,0))*(TimeStep)*'Composition Moles'!$C86</f>
        <v>-0.18683484367015815</v>
      </c>
      <c r="AV74" s="32">
        <f ca="1">SUMPRODUCT(ReactionRateK1!$F96:$V96*OFFSET(ReactionStoich!$E$5:$U$5,AV$2,0))*(TimeStep)*'Composition Moles'!$C86</f>
        <v>0</v>
      </c>
      <c r="AW74" s="32">
        <f ca="1">SUMPRODUCT(ReactionRateK1!$F96:$V96*OFFSET(ReactionStoich!$E$5:$U$5,AW$2,0))*(TimeStep)*'Composition Moles'!$C86</f>
        <v>0</v>
      </c>
      <c r="AX74" s="32">
        <f ca="1">SUMPRODUCT(ReactionRateK1!$F96:$V96*OFFSET(ReactionStoich!$E$5:$U$5,AX$2,0))*(TimeStep)*'Composition Moles'!$C86</f>
        <v>0</v>
      </c>
      <c r="AY74" s="32">
        <f ca="1">SUMPRODUCT(ReactionRateK1!$F96:$V96*OFFSET(ReactionStoich!$E$5:$U$5,AY$2,0))*(TimeStep)*'Composition Moles'!$C86</f>
        <v>0</v>
      </c>
      <c r="AZ74" s="32">
        <f ca="1">SUMPRODUCT(ReactionRateK1!$F96:$V96*OFFSET(ReactionStoich!$E$5:$U$5,AZ$2,0))*(TimeStep)*'Composition Moles'!$C86</f>
        <v>0</v>
      </c>
      <c r="BA74" s="32">
        <f ca="1">SUMPRODUCT(ReactionRateK1!$F96:$V96*OFFSET(ReactionStoich!$E$5:$U$5,BA$2,0))*(TimeStep)*'Composition Moles'!$C86</f>
        <v>0</v>
      </c>
      <c r="BB74" s="32">
        <f ca="1">SUMPRODUCT(ReactionRateK1!$F96:$V96*OFFSET(ReactionStoich!$E$5:$U$5,BB$2,0))*(TimeStep)*'Composition Moles'!$C86</f>
        <v>0</v>
      </c>
      <c r="BC74" s="32">
        <f ca="1">SUMPRODUCT(ReactionRateK1!$F96:$V96*OFFSET(ReactionStoich!$E$5:$U$5,BC$2,0))*(TimeStep)*'Composition Moles'!$C86</f>
        <v>0</v>
      </c>
      <c r="BD74" s="32">
        <f ca="1">SUMPRODUCT(ReactionRateK1!$F96:$V96*OFFSET(ReactionStoich!$E$5:$U$5,BD$2,0))*(TimeStep)*'Composition Moles'!$C86</f>
        <v>0</v>
      </c>
      <c r="BE74" s="32">
        <f ca="1">SUMPRODUCT(ReactionRateK1!$F96:$V96*OFFSET(ReactionStoich!$E$5:$U$5,BE$2,0))*(TimeStep)*'Composition Moles'!$C86</f>
        <v>0</v>
      </c>
      <c r="BF74" s="32">
        <f ca="1">SUMPRODUCT(ReactionRateK1!$F96:$V96*OFFSET(ReactionStoich!$E$5:$U$5,BF$2,0))*(TimeStep)*'Composition Moles'!$C86</f>
        <v>0</v>
      </c>
      <c r="BG74" s="32">
        <f ca="1">SUMPRODUCT(ReactionRateK1!$F96:$V96*OFFSET(ReactionStoich!$E$5:$U$5,BG$2,0))*(TimeStep)*'Composition Moles'!$C86</f>
        <v>0</v>
      </c>
      <c r="BH74" s="32">
        <f ca="1">SUMPRODUCT(ReactionRateK1!$F96:$V96*OFFSET(ReactionStoich!$E$5:$U$5,BH$2,0))*(TimeStep)*'Composition Moles'!$C86</f>
        <v>0</v>
      </c>
      <c r="BI74" s="32">
        <f ca="1">SUMPRODUCT(ReactionRateK1!$F96:$V96*OFFSET(ReactionStoich!$E$5:$U$5,BI$2,0))*(TimeStep)*'Composition Moles'!$C86</f>
        <v>0</v>
      </c>
      <c r="BJ74" s="32">
        <f ca="1">SUMPRODUCT(ReactionRateK1!$F96:$V96*OFFSET(ReactionStoich!$E$5:$U$5,BJ$2,0))*(TimeStep)*'Composition Moles'!$C86</f>
        <v>0</v>
      </c>
      <c r="BK74" s="32">
        <f ca="1">SUMPRODUCT(ReactionRateK1!$F96:$V96*OFFSET(ReactionStoich!$E$5:$U$5,BK$2,0))*(TimeStep)*'Composition Moles'!$C86</f>
        <v>0</v>
      </c>
      <c r="BL74" s="32">
        <f ca="1">SUMPRODUCT(ReactionRateK1!$F96:$V96*OFFSET(ReactionStoich!$E$5:$U$5,BL$2,0))*(TimeStep)*'Composition Moles'!$C86</f>
        <v>0</v>
      </c>
      <c r="BM74" s="32">
        <f ca="1">SUMPRODUCT(ReactionRateK1!$F96:$V96*OFFSET(ReactionStoich!$E$5:$U$5,BM$2,0))*(TimeStep)*'Composition Moles'!$C86</f>
        <v>0</v>
      </c>
      <c r="BN74" s="32">
        <f ca="1">SUMPRODUCT(ReactionRateK1!$F96:$V96*OFFSET(ReactionStoich!$E$5:$U$5,BN$2,0))*(TimeStep)*'Composition Moles'!$C86</f>
        <v>0</v>
      </c>
      <c r="BO74" s="32">
        <f ca="1">SUMPRODUCT(ReactionRateK1!$F96:$V96*OFFSET(ReactionStoich!$E$5:$U$5,BO$2,0))*(TimeStep)*'Composition Moles'!$C86</f>
        <v>0</v>
      </c>
      <c r="BP74" s="32">
        <f ca="1">SUMPRODUCT(ReactionRateK1!$F96:$V96*OFFSET(ReactionStoich!$E$5:$U$5,BP$2,0))*(TimeStep)*'Composition Moles'!$C86</f>
        <v>0</v>
      </c>
      <c r="BQ74" s="32">
        <f ca="1">SUMPRODUCT(ReactionRateK1!$F96:$V96*OFFSET(ReactionStoich!$E$5:$U$5,BQ$2,0))*(TimeStep)*'Composition Moles'!$C86</f>
        <v>0</v>
      </c>
      <c r="BR74" s="32">
        <f ca="1">SUMPRODUCT(ReactionRateK1!$F96:$V96*OFFSET(ReactionStoich!$E$5:$U$5,BR$2,0))*(TimeStep)*'Composition Moles'!$C86</f>
        <v>0</v>
      </c>
      <c r="BS74" s="32">
        <f ca="1">SUMPRODUCT(ReactionRateK1!$F96:$V96*OFFSET(ReactionStoich!$E$5:$U$5,BS$2,0))*(TimeStep)*'Composition Moles'!$C86</f>
        <v>0</v>
      </c>
      <c r="BT74" s="32">
        <f ca="1">SUMPRODUCT(ReactionRateK1!$F96:$V96*OFFSET(ReactionStoich!$E$5:$U$5,BT$2,0))*(TimeStep)*'Composition Moles'!$C86</f>
        <v>0</v>
      </c>
      <c r="BU74" s="32">
        <f ca="1">SUMPRODUCT(ReactionRateK1!$F96:$V96*OFFSET(ReactionStoich!$E$5:$U$5,BU$2,0))*(TimeStep)*'Composition Moles'!$C86</f>
        <v>0</v>
      </c>
      <c r="BV74" s="32">
        <f ca="1">SUMPRODUCT(ReactionRateK1!$F96:$V96*OFFSET(ReactionStoich!$E$5:$U$5,BV$2,0))*(TimeStep)*'Composition Moles'!$C86</f>
        <v>0</v>
      </c>
      <c r="BW74" s="32">
        <f ca="1">SUMPRODUCT(ReactionRateK1!$F96:$V96*OFFSET(ReactionStoich!$E$5:$U$5,BW$2,0))*(TimeStep)*'Composition Moles'!$C86</f>
        <v>0</v>
      </c>
    </row>
    <row r="75" spans="1:75">
      <c r="A75">
        <f>ReactionRateK1!A97</f>
        <v>3.2499999999999964</v>
      </c>
      <c r="B75" s="20">
        <f t="shared" ref="B75:B137" ca="1" si="7">SUMPRODUCT(F75:BW75,$F$5:$BW$5)</f>
        <v>-1841.2796558326916</v>
      </c>
      <c r="C75" s="20">
        <f ca="1">'Composition Moles'!BZ87</f>
        <v>144225.43124429579</v>
      </c>
      <c r="D75" s="26">
        <f t="shared" ref="D75:D137" ca="1" si="8">B75/C75</f>
        <v>-1.2766678109035055E-2</v>
      </c>
      <c r="F75" s="32">
        <f ca="1">SUMPRODUCT(ReactionRateK1!$F97:$V97*OFFSET(ReactionStoich!$E$5:$U$5,F$2,0))*(TimeStep)*'Composition Moles'!$C87</f>
        <v>-4.7596031027876982E-2</v>
      </c>
      <c r="G75" s="32">
        <f ca="1">SUMPRODUCT(ReactionRateK1!$F97:$V97*OFFSET(ReactionStoich!$E$5:$U$5,G$2,0))*(TimeStep)*'Composition Moles'!$C87</f>
        <v>0</v>
      </c>
      <c r="H75" s="32">
        <f ca="1">SUMPRODUCT(ReactionRateK1!$F97:$V97*OFFSET(ReactionStoich!$E$5:$U$5,H$2,0))*(TimeStep)*'Composition Moles'!$C87</f>
        <v>4.7010071655062949E-2</v>
      </c>
      <c r="I75" s="32">
        <f ca="1">SUMPRODUCT(ReactionRateK1!$F97:$V97*OFFSET(ReactionStoich!$E$5:$U$5,I$2,0))*(TimeStep)*'Composition Moles'!$C87</f>
        <v>5.8595937281403609E-4</v>
      </c>
      <c r="J75" s="32">
        <f ca="1">SUMPRODUCT(ReactionRateK1!$F97:$V97*OFFSET(ReactionStoich!$E$5:$U$5,J$2,0))*(TimeStep)*'Composition Moles'!$C87</f>
        <v>0</v>
      </c>
      <c r="K75" s="32">
        <f ca="1">SUMPRODUCT(ReactionRateK1!$F97:$V97*OFFSET(ReactionStoich!$E$5:$U$5,K$2,0))*(TimeStep)*'Composition Moles'!$C87</f>
        <v>0</v>
      </c>
      <c r="L75" s="32">
        <f ca="1">SUMPRODUCT(ReactionRateK1!$F97:$V97*OFFSET(ReactionStoich!$E$5:$U$5,L$2,0))*(TimeStep)*'Composition Moles'!$C87</f>
        <v>0</v>
      </c>
      <c r="M75" s="32">
        <f ca="1">SUMPRODUCT(ReactionRateK1!$F97:$V97*OFFSET(ReactionStoich!$E$5:$U$5,M$2,0))*(TimeStep)*'Composition Moles'!$C87</f>
        <v>0</v>
      </c>
      <c r="N75" s="32">
        <f ca="1">SUMPRODUCT(ReactionRateK1!$F97:$V97*OFFSET(ReactionStoich!$E$5:$U$5,N$2,0))*(TimeStep)*'Composition Moles'!$C87</f>
        <v>0</v>
      </c>
      <c r="O75" s="32">
        <f ca="1">SUMPRODUCT(ReactionRateK1!$F97:$V97*OFFSET(ReactionStoich!$E$5:$U$5,O$2,0))*(TimeStep)*'Composition Moles'!$C87</f>
        <v>0</v>
      </c>
      <c r="P75" s="32">
        <f ca="1">SUMPRODUCT(ReactionRateK1!$F97:$V97*OFFSET(ReactionStoich!$E$5:$U$5,P$2,0))*(TimeStep)*'Composition Moles'!$C87</f>
        <v>0</v>
      </c>
      <c r="Q75" s="32">
        <f ca="1">SUMPRODUCT(ReactionRateK1!$F97:$V97*OFFSET(ReactionStoich!$E$5:$U$5,Q$2,0))*(TimeStep)*'Composition Moles'!$C87</f>
        <v>0</v>
      </c>
      <c r="R75" s="32">
        <f ca="1">SUMPRODUCT(ReactionRateK1!$F97:$V97*OFFSET(ReactionStoich!$E$5:$U$5,R$2,0))*(TimeStep)*'Composition Moles'!$C87</f>
        <v>0</v>
      </c>
      <c r="S75" s="32">
        <f ca="1">SUMPRODUCT(ReactionRateK1!$F97:$V97*OFFSET(ReactionStoich!$E$5:$U$5,S$2,0))*(TimeStep)*'Composition Moles'!$C87</f>
        <v>1.3837233210189543</v>
      </c>
      <c r="T75" s="32">
        <f ca="1">SUMPRODUCT(ReactionRateK1!$F97:$V97*OFFSET(ReactionStoich!$E$5:$U$5,T$2,0))*(TimeStep)*'Composition Moles'!$C87</f>
        <v>0</v>
      </c>
      <c r="U75" s="32">
        <f ca="1">SUMPRODUCT(ReactionRateK1!$F97:$V97*OFFSET(ReactionStoich!$E$5:$U$5,U$2,0))*(TimeStep)*'Composition Moles'!$C87</f>
        <v>0</v>
      </c>
      <c r="V75" s="32">
        <f ca="1">SUMPRODUCT(ReactionRateK1!$F97:$V97*OFFSET(ReactionStoich!$E$5:$U$5,V$2,0))*(TimeStep)*'Composition Moles'!$C87</f>
        <v>0</v>
      </c>
      <c r="W75" s="32">
        <f ca="1">SUMPRODUCT(ReactionRateK1!$F97:$V97*OFFSET(ReactionStoich!$E$5:$U$5,W$2,0))*(TimeStep)*'Composition Moles'!$C87</f>
        <v>0</v>
      </c>
      <c r="X75" s="32">
        <f ca="1">SUMPRODUCT(ReactionRateK1!$F97:$V97*OFFSET(ReactionStoich!$E$5:$U$5,X$2,0))*(TimeStep)*'Composition Moles'!$C87</f>
        <v>0</v>
      </c>
      <c r="Y75" s="32">
        <f ca="1">SUMPRODUCT(ReactionRateK1!$F97:$V97*OFFSET(ReactionStoich!$E$5:$U$5,Y$2,0))*(TimeStep)*'Composition Moles'!$C87</f>
        <v>-3.2703953777437977</v>
      </c>
      <c r="Z75" s="32">
        <f ca="1">SUMPRODUCT(ReactionRateK1!$F97:$V97*OFFSET(ReactionStoich!$E$5:$U$5,Z$2,0))*(TimeStep)*'Composition Moles'!$C87</f>
        <v>0</v>
      </c>
      <c r="AA75" s="32">
        <f ca="1">SUMPRODUCT(ReactionRateK1!$F97:$V97*OFFSET(ReactionStoich!$E$5:$U$5,AA$2,0))*(TimeStep)*'Composition Moles'!$C87</f>
        <v>0</v>
      </c>
      <c r="AB75" s="32">
        <f ca="1">SUMPRODUCT(ReactionRateK1!$F97:$V97*OFFSET(ReactionStoich!$E$5:$U$5,AB$2,0))*(TimeStep)*'Composition Moles'!$C87</f>
        <v>0</v>
      </c>
      <c r="AC75" s="32">
        <f ca="1">SUMPRODUCT(ReactionRateK1!$F97:$V97*OFFSET(ReactionStoich!$E$5:$U$5,AC$2,0))*(TimeStep)*'Composition Moles'!$C87</f>
        <v>0</v>
      </c>
      <c r="AD75" s="32">
        <f ca="1">SUMPRODUCT(ReactionRateK1!$F97:$V97*OFFSET(ReactionStoich!$E$5:$U$5,AD$2,0))*(TimeStep)*'Composition Moles'!$C87</f>
        <v>0</v>
      </c>
      <c r="AE75" s="32">
        <f ca="1">SUMPRODUCT(ReactionRateK1!$F97:$V97*OFFSET(ReactionStoich!$E$5:$U$5,AE$2,0))*(TimeStep)*'Composition Moles'!$C87</f>
        <v>0</v>
      </c>
      <c r="AF75" s="32">
        <f ca="1">SUMPRODUCT(ReactionRateK1!$F97:$V97*OFFSET(ReactionStoich!$E$5:$U$5,AF$2,0))*(TimeStep)*'Composition Moles'!$C87</f>
        <v>0</v>
      </c>
      <c r="AG75" s="32">
        <f ca="1">SUMPRODUCT(ReactionRateK1!$F97:$V97*OFFSET(ReactionStoich!$E$5:$U$5,AG$2,0))*(TimeStep)*'Composition Moles'!$C87</f>
        <v>-8.6837563395021009E-3</v>
      </c>
      <c r="AH75" s="32">
        <f ca="1">SUMPRODUCT(ReactionRateK1!$F97:$V97*OFFSET(ReactionStoich!$E$5:$U$5,AH$2,0))*(TimeStep)*'Composition Moles'!$C87</f>
        <v>-0.13590062284772927</v>
      </c>
      <c r="AI75" s="32">
        <f ca="1">SUMPRODUCT(ReactionRateK1!$F97:$V97*OFFSET(ReactionStoich!$E$5:$U$5,AI$2,0))*(TimeStep)*'Composition Moles'!$C87</f>
        <v>2.0720804144917584</v>
      </c>
      <c r="AJ75" s="32">
        <f ca="1">SUMPRODUCT(ReactionRateK1!$F97:$V97*OFFSET(ReactionStoich!$E$5:$U$5,AJ$2,0))*(TimeStep)*'Composition Moles'!$C87</f>
        <v>0.55790277855477444</v>
      </c>
      <c r="AK75" s="32">
        <f ca="1">SUMPRODUCT(ReactionRateK1!$F97:$V97*OFFSET(ReactionStoich!$E$5:$U$5,AK$2,0))*(TimeStep)*'Composition Moles'!$C87</f>
        <v>0</v>
      </c>
      <c r="AL75" s="32">
        <f ca="1">SUMPRODUCT(ReactionRateK1!$F97:$V97*OFFSET(ReactionStoich!$E$5:$U$5,AL$2,0))*(TimeStep)*'Composition Moles'!$C87</f>
        <v>0</v>
      </c>
      <c r="AM75" s="32">
        <f ca="1">SUMPRODUCT(ReactionRateK1!$F97:$V97*OFFSET(ReactionStoich!$E$5:$U$5,AM$2,0))*(TimeStep)*'Composition Moles'!$C87</f>
        <v>0</v>
      </c>
      <c r="AN75" s="32">
        <f ca="1">SUMPRODUCT(ReactionRateK1!$F97:$V97*OFFSET(ReactionStoich!$E$5:$U$5,AN$2,0))*(TimeStep)*'Composition Moles'!$C87</f>
        <v>0</v>
      </c>
      <c r="AO75" s="32">
        <f ca="1">SUMPRODUCT(ReactionRateK1!$F97:$V97*OFFSET(ReactionStoich!$E$5:$U$5,AO$2,0))*(TimeStep)*'Composition Moles'!$C87</f>
        <v>-5.8595937281403609E-4</v>
      </c>
      <c r="AP75" s="32">
        <f ca="1">SUMPRODUCT(ReactionRateK1!$F97:$V97*OFFSET(ReactionStoich!$E$5:$U$5,AP$2,0))*(TimeStep)*'Composition Moles'!$C87</f>
        <v>-4.7484402812980921E-2</v>
      </c>
      <c r="AQ75" s="32">
        <f ca="1">SUMPRODUCT(ReactionRateK1!$F97:$V97*OFFSET(ReactionStoich!$E$5:$U$5,AQ$2,0))*(TimeStep)*'Composition Moles'!$C87</f>
        <v>0</v>
      </c>
      <c r="AR75" s="32">
        <f ca="1">SUMPRODUCT(ReactionRateK1!$F97:$V97*OFFSET(ReactionStoich!$E$5:$U$5,AR$2,0))*(TimeStep)*'Composition Moles'!$C87</f>
        <v>0</v>
      </c>
      <c r="AS75" s="32">
        <f ca="1">SUMPRODUCT(ReactionRateK1!$F97:$V97*OFFSET(ReactionStoich!$E$5:$U$5,AS$2,0))*(TimeStep)*'Composition Moles'!$C87</f>
        <v>-0.18355213164955422</v>
      </c>
      <c r="AT75" s="32">
        <f ca="1">SUMPRODUCT(ReactionRateK1!$F97:$V97*OFFSET(ReactionStoich!$E$5:$U$5,AT$2,0))*(TimeStep)*'Composition Moles'!$C87</f>
        <v>-0.18355213164955422</v>
      </c>
      <c r="AU75" s="32">
        <f ca="1">SUMPRODUCT(ReactionRateK1!$F97:$V97*OFFSET(ReactionStoich!$E$5:$U$5,AU$2,0))*(TimeStep)*'Composition Moles'!$C87</f>
        <v>-0.18355213164955422</v>
      </c>
      <c r="AV75" s="32">
        <f ca="1">SUMPRODUCT(ReactionRateK1!$F97:$V97*OFFSET(ReactionStoich!$E$5:$U$5,AV$2,0))*(TimeStep)*'Composition Moles'!$C87</f>
        <v>0</v>
      </c>
      <c r="AW75" s="32">
        <f ca="1">SUMPRODUCT(ReactionRateK1!$F97:$V97*OFFSET(ReactionStoich!$E$5:$U$5,AW$2,0))*(TimeStep)*'Composition Moles'!$C87</f>
        <v>0</v>
      </c>
      <c r="AX75" s="32">
        <f ca="1">SUMPRODUCT(ReactionRateK1!$F97:$V97*OFFSET(ReactionStoich!$E$5:$U$5,AX$2,0))*(TimeStep)*'Composition Moles'!$C87</f>
        <v>0</v>
      </c>
      <c r="AY75" s="32">
        <f ca="1">SUMPRODUCT(ReactionRateK1!$F97:$V97*OFFSET(ReactionStoich!$E$5:$U$5,AY$2,0))*(TimeStep)*'Composition Moles'!$C87</f>
        <v>0</v>
      </c>
      <c r="AZ75" s="32">
        <f ca="1">SUMPRODUCT(ReactionRateK1!$F97:$V97*OFFSET(ReactionStoich!$E$5:$U$5,AZ$2,0))*(TimeStep)*'Composition Moles'!$C87</f>
        <v>0</v>
      </c>
      <c r="BA75" s="32">
        <f ca="1">SUMPRODUCT(ReactionRateK1!$F97:$V97*OFFSET(ReactionStoich!$E$5:$U$5,BA$2,0))*(TimeStep)*'Composition Moles'!$C87</f>
        <v>0</v>
      </c>
      <c r="BB75" s="32">
        <f ca="1">SUMPRODUCT(ReactionRateK1!$F97:$V97*OFFSET(ReactionStoich!$E$5:$U$5,BB$2,0))*(TimeStep)*'Composition Moles'!$C87</f>
        <v>0</v>
      </c>
      <c r="BC75" s="32">
        <f ca="1">SUMPRODUCT(ReactionRateK1!$F97:$V97*OFFSET(ReactionStoich!$E$5:$U$5,BC$2,0))*(TimeStep)*'Composition Moles'!$C87</f>
        <v>0</v>
      </c>
      <c r="BD75" s="32">
        <f ca="1">SUMPRODUCT(ReactionRateK1!$F97:$V97*OFFSET(ReactionStoich!$E$5:$U$5,BD$2,0))*(TimeStep)*'Composition Moles'!$C87</f>
        <v>0</v>
      </c>
      <c r="BE75" s="32">
        <f ca="1">SUMPRODUCT(ReactionRateK1!$F97:$V97*OFFSET(ReactionStoich!$E$5:$U$5,BE$2,0))*(TimeStep)*'Composition Moles'!$C87</f>
        <v>0</v>
      </c>
      <c r="BF75" s="32">
        <f ca="1">SUMPRODUCT(ReactionRateK1!$F97:$V97*OFFSET(ReactionStoich!$E$5:$U$5,BF$2,0))*(TimeStep)*'Composition Moles'!$C87</f>
        <v>0</v>
      </c>
      <c r="BG75" s="32">
        <f ca="1">SUMPRODUCT(ReactionRateK1!$F97:$V97*OFFSET(ReactionStoich!$E$5:$U$5,BG$2,0))*(TimeStep)*'Composition Moles'!$C87</f>
        <v>0</v>
      </c>
      <c r="BH75" s="32">
        <f ca="1">SUMPRODUCT(ReactionRateK1!$F97:$V97*OFFSET(ReactionStoich!$E$5:$U$5,BH$2,0))*(TimeStep)*'Composition Moles'!$C87</f>
        <v>0</v>
      </c>
      <c r="BI75" s="32">
        <f ca="1">SUMPRODUCT(ReactionRateK1!$F97:$V97*OFFSET(ReactionStoich!$E$5:$U$5,BI$2,0))*(TimeStep)*'Composition Moles'!$C87</f>
        <v>0</v>
      </c>
      <c r="BJ75" s="32">
        <f ca="1">SUMPRODUCT(ReactionRateK1!$F97:$V97*OFFSET(ReactionStoich!$E$5:$U$5,BJ$2,0))*(TimeStep)*'Composition Moles'!$C87</f>
        <v>0</v>
      </c>
      <c r="BK75" s="32">
        <f ca="1">SUMPRODUCT(ReactionRateK1!$F97:$V97*OFFSET(ReactionStoich!$E$5:$U$5,BK$2,0))*(TimeStep)*'Composition Moles'!$C87</f>
        <v>0</v>
      </c>
      <c r="BL75" s="32">
        <f ca="1">SUMPRODUCT(ReactionRateK1!$F97:$V97*OFFSET(ReactionStoich!$E$5:$U$5,BL$2,0))*(TimeStep)*'Composition Moles'!$C87</f>
        <v>0</v>
      </c>
      <c r="BM75" s="32">
        <f ca="1">SUMPRODUCT(ReactionRateK1!$F97:$V97*OFFSET(ReactionStoich!$E$5:$U$5,BM$2,0))*(TimeStep)*'Composition Moles'!$C87</f>
        <v>0</v>
      </c>
      <c r="BN75" s="32">
        <f ca="1">SUMPRODUCT(ReactionRateK1!$F97:$V97*OFFSET(ReactionStoich!$E$5:$U$5,BN$2,0))*(TimeStep)*'Composition Moles'!$C87</f>
        <v>0</v>
      </c>
      <c r="BO75" s="32">
        <f ca="1">SUMPRODUCT(ReactionRateK1!$F97:$V97*OFFSET(ReactionStoich!$E$5:$U$5,BO$2,0))*(TimeStep)*'Composition Moles'!$C87</f>
        <v>0</v>
      </c>
      <c r="BP75" s="32">
        <f ca="1">SUMPRODUCT(ReactionRateK1!$F97:$V97*OFFSET(ReactionStoich!$E$5:$U$5,BP$2,0))*(TimeStep)*'Composition Moles'!$C87</f>
        <v>0</v>
      </c>
      <c r="BQ75" s="32">
        <f ca="1">SUMPRODUCT(ReactionRateK1!$F97:$V97*OFFSET(ReactionStoich!$E$5:$U$5,BQ$2,0))*(TimeStep)*'Composition Moles'!$C87</f>
        <v>0</v>
      </c>
      <c r="BR75" s="32">
        <f ca="1">SUMPRODUCT(ReactionRateK1!$F97:$V97*OFFSET(ReactionStoich!$E$5:$U$5,BR$2,0))*(TimeStep)*'Composition Moles'!$C87</f>
        <v>0</v>
      </c>
      <c r="BS75" s="32">
        <f ca="1">SUMPRODUCT(ReactionRateK1!$F97:$V97*OFFSET(ReactionStoich!$E$5:$U$5,BS$2,0))*(TimeStep)*'Composition Moles'!$C87</f>
        <v>0</v>
      </c>
      <c r="BT75" s="32">
        <f ca="1">SUMPRODUCT(ReactionRateK1!$F97:$V97*OFFSET(ReactionStoich!$E$5:$U$5,BT$2,0))*(TimeStep)*'Composition Moles'!$C87</f>
        <v>0</v>
      </c>
      <c r="BU75" s="32">
        <f ca="1">SUMPRODUCT(ReactionRateK1!$F97:$V97*OFFSET(ReactionStoich!$E$5:$U$5,BU$2,0))*(TimeStep)*'Composition Moles'!$C87</f>
        <v>0</v>
      </c>
      <c r="BV75" s="32">
        <f ca="1">SUMPRODUCT(ReactionRateK1!$F97:$V97*OFFSET(ReactionStoich!$E$5:$U$5,BV$2,0))*(TimeStep)*'Composition Moles'!$C87</f>
        <v>0</v>
      </c>
      <c r="BW75" s="32">
        <f ca="1">SUMPRODUCT(ReactionRateK1!$F97:$V97*OFFSET(ReactionStoich!$E$5:$U$5,BW$2,0))*(TimeStep)*'Composition Moles'!$C87</f>
        <v>0</v>
      </c>
    </row>
    <row r="76" spans="1:75">
      <c r="A76">
        <f>ReactionRateK1!A98</f>
        <v>3.2999999999999963</v>
      </c>
      <c r="B76" s="20">
        <f t="shared" ca="1" si="7"/>
        <v>-1754.9866330819252</v>
      </c>
      <c r="C76" s="20">
        <f ca="1">'Composition Moles'!BZ88</f>
        <v>144230.01624424959</v>
      </c>
      <c r="D76" s="26">
        <f t="shared" ca="1" si="8"/>
        <v>-1.2167970848106287E-2</v>
      </c>
      <c r="F76" s="32">
        <f ca="1">SUMPRODUCT(ReactionRateK1!$F98:$V98*OFFSET(ReactionStoich!$E$5:$U$5,F$2,0))*(TimeStep)*'Composition Moles'!$C88</f>
        <v>-4.4502094941033056E-2</v>
      </c>
      <c r="G76" s="32">
        <f ca="1">SUMPRODUCT(ReactionRateK1!$F98:$V98*OFFSET(ReactionStoich!$E$5:$U$5,G$2,0))*(TimeStep)*'Composition Moles'!$C88</f>
        <v>0</v>
      </c>
      <c r="H76" s="32">
        <f ca="1">SUMPRODUCT(ReactionRateK1!$F98:$V98*OFFSET(ReactionStoich!$E$5:$U$5,H$2,0))*(TimeStep)*'Composition Moles'!$C88</f>
        <v>4.3970494603421291E-2</v>
      </c>
      <c r="I76" s="32">
        <f ca="1">SUMPRODUCT(ReactionRateK1!$F98:$V98*OFFSET(ReactionStoich!$E$5:$U$5,I$2,0))*(TimeStep)*'Composition Moles'!$C88</f>
        <v>5.3160033761175845E-4</v>
      </c>
      <c r="J76" s="32">
        <f ca="1">SUMPRODUCT(ReactionRateK1!$F98:$V98*OFFSET(ReactionStoich!$E$5:$U$5,J$2,0))*(TimeStep)*'Composition Moles'!$C88</f>
        <v>0</v>
      </c>
      <c r="K76" s="32">
        <f ca="1">SUMPRODUCT(ReactionRateK1!$F98:$V98*OFFSET(ReactionStoich!$E$5:$U$5,K$2,0))*(TimeStep)*'Composition Moles'!$C88</f>
        <v>0</v>
      </c>
      <c r="L76" s="32">
        <f ca="1">SUMPRODUCT(ReactionRateK1!$F98:$V98*OFFSET(ReactionStoich!$E$5:$U$5,L$2,0))*(TimeStep)*'Composition Moles'!$C88</f>
        <v>0</v>
      </c>
      <c r="M76" s="32">
        <f ca="1">SUMPRODUCT(ReactionRateK1!$F98:$V98*OFFSET(ReactionStoich!$E$5:$U$5,M$2,0))*(TimeStep)*'Composition Moles'!$C88</f>
        <v>0</v>
      </c>
      <c r="N76" s="32">
        <f ca="1">SUMPRODUCT(ReactionRateK1!$F98:$V98*OFFSET(ReactionStoich!$E$5:$U$5,N$2,0))*(TimeStep)*'Composition Moles'!$C88</f>
        <v>0</v>
      </c>
      <c r="O76" s="32">
        <f ca="1">SUMPRODUCT(ReactionRateK1!$F98:$V98*OFFSET(ReactionStoich!$E$5:$U$5,O$2,0))*(TimeStep)*'Composition Moles'!$C88</f>
        <v>0</v>
      </c>
      <c r="P76" s="32">
        <f ca="1">SUMPRODUCT(ReactionRateK1!$F98:$V98*OFFSET(ReactionStoich!$E$5:$U$5,P$2,0))*(TimeStep)*'Composition Moles'!$C88</f>
        <v>0</v>
      </c>
      <c r="Q76" s="32">
        <f ca="1">SUMPRODUCT(ReactionRateK1!$F98:$V98*OFFSET(ReactionStoich!$E$5:$U$5,Q$2,0))*(TimeStep)*'Composition Moles'!$C88</f>
        <v>0</v>
      </c>
      <c r="R76" s="32">
        <f ca="1">SUMPRODUCT(ReactionRateK1!$F98:$V98*OFFSET(ReactionStoich!$E$5:$U$5,R$2,0))*(TimeStep)*'Composition Moles'!$C88</f>
        <v>0</v>
      </c>
      <c r="S76" s="32">
        <f ca="1">SUMPRODUCT(ReactionRateK1!$F98:$V98*OFFSET(ReactionStoich!$E$5:$U$5,S$2,0))*(TimeStep)*'Composition Moles'!$C88</f>
        <v>1.3546362956421003</v>
      </c>
      <c r="T76" s="32">
        <f ca="1">SUMPRODUCT(ReactionRateK1!$F98:$V98*OFFSET(ReactionStoich!$E$5:$U$5,T$2,0))*(TimeStep)*'Composition Moles'!$C88</f>
        <v>0</v>
      </c>
      <c r="U76" s="32">
        <f ca="1">SUMPRODUCT(ReactionRateK1!$F98:$V98*OFFSET(ReactionStoich!$E$5:$U$5,U$2,0))*(TimeStep)*'Composition Moles'!$C88</f>
        <v>0</v>
      </c>
      <c r="V76" s="32">
        <f ca="1">SUMPRODUCT(ReactionRateK1!$F98:$V98*OFFSET(ReactionStoich!$E$5:$U$5,V$2,0))*(TimeStep)*'Composition Moles'!$C88</f>
        <v>0</v>
      </c>
      <c r="W76" s="32">
        <f ca="1">SUMPRODUCT(ReactionRateK1!$F98:$V98*OFFSET(ReactionStoich!$E$5:$U$5,W$2,0))*(TimeStep)*'Composition Moles'!$C88</f>
        <v>0</v>
      </c>
      <c r="X76" s="32">
        <f ca="1">SUMPRODUCT(ReactionRateK1!$F98:$V98*OFFSET(ReactionStoich!$E$5:$U$5,X$2,0))*(TimeStep)*'Composition Moles'!$C88</f>
        <v>0</v>
      </c>
      <c r="Y76" s="32">
        <f ca="1">SUMPRODUCT(ReactionRateK1!$F98:$V98*OFFSET(ReactionStoich!$E$5:$U$5,Y$2,0))*(TimeStep)*'Composition Moles'!$C88</f>
        <v>-3.2057767374803063</v>
      </c>
      <c r="Z76" s="32">
        <f ca="1">SUMPRODUCT(ReactionRateK1!$F98:$V98*OFFSET(ReactionStoich!$E$5:$U$5,Z$2,0))*(TimeStep)*'Composition Moles'!$C88</f>
        <v>0</v>
      </c>
      <c r="AA76" s="32">
        <f ca="1">SUMPRODUCT(ReactionRateK1!$F98:$V98*OFFSET(ReactionStoich!$E$5:$U$5,AA$2,0))*(TimeStep)*'Composition Moles'!$C88</f>
        <v>0</v>
      </c>
      <c r="AB76" s="32">
        <f ca="1">SUMPRODUCT(ReactionRateK1!$F98:$V98*OFFSET(ReactionStoich!$E$5:$U$5,AB$2,0))*(TimeStep)*'Composition Moles'!$C88</f>
        <v>0</v>
      </c>
      <c r="AC76" s="32">
        <f ca="1">SUMPRODUCT(ReactionRateK1!$F98:$V98*OFFSET(ReactionStoich!$E$5:$U$5,AC$2,0))*(TimeStep)*'Composition Moles'!$C88</f>
        <v>0</v>
      </c>
      <c r="AD76" s="32">
        <f ca="1">SUMPRODUCT(ReactionRateK1!$F98:$V98*OFFSET(ReactionStoich!$E$5:$U$5,AD$2,0))*(TimeStep)*'Composition Moles'!$C88</f>
        <v>0</v>
      </c>
      <c r="AE76" s="32">
        <f ca="1">SUMPRODUCT(ReactionRateK1!$F98:$V98*OFFSET(ReactionStoich!$E$5:$U$5,AE$2,0))*(TimeStep)*'Composition Moles'!$C88</f>
        <v>0</v>
      </c>
      <c r="AF76" s="32">
        <f ca="1">SUMPRODUCT(ReactionRateK1!$F98:$V98*OFFSET(ReactionStoich!$E$5:$U$5,AF$2,0))*(TimeStep)*'Composition Moles'!$C88</f>
        <v>0</v>
      </c>
      <c r="AG76" s="32">
        <f ca="1">SUMPRODUCT(ReactionRateK1!$F98:$V98*OFFSET(ReactionStoich!$E$5:$U$5,AG$2,0))*(TimeStep)*'Composition Moles'!$C88</f>
        <v>-8.3882696219418525E-3</v>
      </c>
      <c r="AH76" s="32">
        <f ca="1">SUMPRODUCT(ReactionRateK1!$F98:$V98*OFFSET(ReactionStoich!$E$5:$U$5,AH$2,0))*(TimeStep)*'Composition Moles'!$C88</f>
        <v>-0.15821990973846786</v>
      </c>
      <c r="AI76" s="32">
        <f ca="1">SUMPRODUCT(ReactionRateK1!$F98:$V98*OFFSET(ReactionStoich!$E$5:$U$5,AI$2,0))*(TimeStep)*'Composition Moles'!$C88</f>
        <v>2.0575150973739542</v>
      </c>
      <c r="AJ76" s="32">
        <f ca="1">SUMPRODUCT(ReactionRateK1!$F98:$V98*OFFSET(ReactionStoich!$E$5:$U$5,AJ$2,0))*(TimeStep)*'Composition Moles'!$C88</f>
        <v>0.54627346024044499</v>
      </c>
      <c r="AK76" s="32">
        <f ca="1">SUMPRODUCT(ReactionRateK1!$F98:$V98*OFFSET(ReactionStoich!$E$5:$U$5,AK$2,0))*(TimeStep)*'Composition Moles'!$C88</f>
        <v>0</v>
      </c>
      <c r="AL76" s="32">
        <f ca="1">SUMPRODUCT(ReactionRateK1!$F98:$V98*OFFSET(ReactionStoich!$E$5:$U$5,AL$2,0))*(TimeStep)*'Composition Moles'!$C88</f>
        <v>0</v>
      </c>
      <c r="AM76" s="32">
        <f ca="1">SUMPRODUCT(ReactionRateK1!$F98:$V98*OFFSET(ReactionStoich!$E$5:$U$5,AM$2,0))*(TimeStep)*'Composition Moles'!$C88</f>
        <v>0</v>
      </c>
      <c r="AN76" s="32">
        <f ca="1">SUMPRODUCT(ReactionRateK1!$F98:$V98*OFFSET(ReactionStoich!$E$5:$U$5,AN$2,0))*(TimeStep)*'Composition Moles'!$C88</f>
        <v>0</v>
      </c>
      <c r="AO76" s="32">
        <f ca="1">SUMPRODUCT(ReactionRateK1!$F98:$V98*OFFSET(ReactionStoich!$E$5:$U$5,AO$2,0))*(TimeStep)*'Composition Moles'!$C88</f>
        <v>-5.3160033761175845E-4</v>
      </c>
      <c r="AP76" s="32">
        <f ca="1">SUMPRODUCT(ReactionRateK1!$F98:$V98*OFFSET(ReactionStoich!$E$5:$U$5,AP$2,0))*(TimeStep)*'Composition Moles'!$C88</f>
        <v>-4.4450345545470477E-2</v>
      </c>
      <c r="AQ76" s="32">
        <f ca="1">SUMPRODUCT(ReactionRateK1!$F98:$V98*OFFSET(ReactionStoich!$E$5:$U$5,AQ$2,0))*(TimeStep)*'Composition Moles'!$C88</f>
        <v>0</v>
      </c>
      <c r="AR76" s="32">
        <f ca="1">SUMPRODUCT(ReactionRateK1!$F98:$V98*OFFSET(ReactionStoich!$E$5:$U$5,AR$2,0))*(TimeStep)*'Composition Moles'!$C88</f>
        <v>0</v>
      </c>
      <c r="AS76" s="32">
        <f ca="1">SUMPRODUCT(ReactionRateK1!$F98:$V98*OFFSET(ReactionStoich!$E$5:$U$5,AS$2,0))*(TimeStep)*'Composition Moles'!$C88</f>
        <v>-0.18035266351090037</v>
      </c>
      <c r="AT76" s="32">
        <f ca="1">SUMPRODUCT(ReactionRateK1!$F98:$V98*OFFSET(ReactionStoich!$E$5:$U$5,AT$2,0))*(TimeStep)*'Composition Moles'!$C88</f>
        <v>-0.18035266351090037</v>
      </c>
      <c r="AU76" s="32">
        <f ca="1">SUMPRODUCT(ReactionRateK1!$F98:$V98*OFFSET(ReactionStoich!$E$5:$U$5,AU$2,0))*(TimeStep)*'Composition Moles'!$C88</f>
        <v>-0.18035266351090037</v>
      </c>
      <c r="AV76" s="32">
        <f ca="1">SUMPRODUCT(ReactionRateK1!$F98:$V98*OFFSET(ReactionStoich!$E$5:$U$5,AV$2,0))*(TimeStep)*'Composition Moles'!$C88</f>
        <v>0</v>
      </c>
      <c r="AW76" s="32">
        <f ca="1">SUMPRODUCT(ReactionRateK1!$F98:$V98*OFFSET(ReactionStoich!$E$5:$U$5,AW$2,0))*(TimeStep)*'Composition Moles'!$C88</f>
        <v>0</v>
      </c>
      <c r="AX76" s="32">
        <f ca="1">SUMPRODUCT(ReactionRateK1!$F98:$V98*OFFSET(ReactionStoich!$E$5:$U$5,AX$2,0))*(TimeStep)*'Composition Moles'!$C88</f>
        <v>0</v>
      </c>
      <c r="AY76" s="32">
        <f ca="1">SUMPRODUCT(ReactionRateK1!$F98:$V98*OFFSET(ReactionStoich!$E$5:$U$5,AY$2,0))*(TimeStep)*'Composition Moles'!$C88</f>
        <v>0</v>
      </c>
      <c r="AZ76" s="32">
        <f ca="1">SUMPRODUCT(ReactionRateK1!$F98:$V98*OFFSET(ReactionStoich!$E$5:$U$5,AZ$2,0))*(TimeStep)*'Composition Moles'!$C88</f>
        <v>0</v>
      </c>
      <c r="BA76" s="32">
        <f ca="1">SUMPRODUCT(ReactionRateK1!$F98:$V98*OFFSET(ReactionStoich!$E$5:$U$5,BA$2,0))*(TimeStep)*'Composition Moles'!$C88</f>
        <v>0</v>
      </c>
      <c r="BB76" s="32">
        <f ca="1">SUMPRODUCT(ReactionRateK1!$F98:$V98*OFFSET(ReactionStoich!$E$5:$U$5,BB$2,0))*(TimeStep)*'Composition Moles'!$C88</f>
        <v>0</v>
      </c>
      <c r="BC76" s="32">
        <f ca="1">SUMPRODUCT(ReactionRateK1!$F98:$V98*OFFSET(ReactionStoich!$E$5:$U$5,BC$2,0))*(TimeStep)*'Composition Moles'!$C88</f>
        <v>0</v>
      </c>
      <c r="BD76" s="32">
        <f ca="1">SUMPRODUCT(ReactionRateK1!$F98:$V98*OFFSET(ReactionStoich!$E$5:$U$5,BD$2,0))*(TimeStep)*'Composition Moles'!$C88</f>
        <v>0</v>
      </c>
      <c r="BE76" s="32">
        <f ca="1">SUMPRODUCT(ReactionRateK1!$F98:$V98*OFFSET(ReactionStoich!$E$5:$U$5,BE$2,0))*(TimeStep)*'Composition Moles'!$C88</f>
        <v>0</v>
      </c>
      <c r="BF76" s="32">
        <f ca="1">SUMPRODUCT(ReactionRateK1!$F98:$V98*OFFSET(ReactionStoich!$E$5:$U$5,BF$2,0))*(TimeStep)*'Composition Moles'!$C88</f>
        <v>0</v>
      </c>
      <c r="BG76" s="32">
        <f ca="1">SUMPRODUCT(ReactionRateK1!$F98:$V98*OFFSET(ReactionStoich!$E$5:$U$5,BG$2,0))*(TimeStep)*'Composition Moles'!$C88</f>
        <v>0</v>
      </c>
      <c r="BH76" s="32">
        <f ca="1">SUMPRODUCT(ReactionRateK1!$F98:$V98*OFFSET(ReactionStoich!$E$5:$U$5,BH$2,0))*(TimeStep)*'Composition Moles'!$C88</f>
        <v>0</v>
      </c>
      <c r="BI76" s="32">
        <f ca="1">SUMPRODUCT(ReactionRateK1!$F98:$V98*OFFSET(ReactionStoich!$E$5:$U$5,BI$2,0))*(TimeStep)*'Composition Moles'!$C88</f>
        <v>0</v>
      </c>
      <c r="BJ76" s="32">
        <f ca="1">SUMPRODUCT(ReactionRateK1!$F98:$V98*OFFSET(ReactionStoich!$E$5:$U$5,BJ$2,0))*(TimeStep)*'Composition Moles'!$C88</f>
        <v>0</v>
      </c>
      <c r="BK76" s="32">
        <f ca="1">SUMPRODUCT(ReactionRateK1!$F98:$V98*OFFSET(ReactionStoich!$E$5:$U$5,BK$2,0))*(TimeStep)*'Composition Moles'!$C88</f>
        <v>0</v>
      </c>
      <c r="BL76" s="32">
        <f ca="1">SUMPRODUCT(ReactionRateK1!$F98:$V98*OFFSET(ReactionStoich!$E$5:$U$5,BL$2,0))*(TimeStep)*'Composition Moles'!$C88</f>
        <v>0</v>
      </c>
      <c r="BM76" s="32">
        <f ca="1">SUMPRODUCT(ReactionRateK1!$F98:$V98*OFFSET(ReactionStoich!$E$5:$U$5,BM$2,0))*(TimeStep)*'Composition Moles'!$C88</f>
        <v>0</v>
      </c>
      <c r="BN76" s="32">
        <f ca="1">SUMPRODUCT(ReactionRateK1!$F98:$V98*OFFSET(ReactionStoich!$E$5:$U$5,BN$2,0))*(TimeStep)*'Composition Moles'!$C88</f>
        <v>0</v>
      </c>
      <c r="BO76" s="32">
        <f ca="1">SUMPRODUCT(ReactionRateK1!$F98:$V98*OFFSET(ReactionStoich!$E$5:$U$5,BO$2,0))*(TimeStep)*'Composition Moles'!$C88</f>
        <v>0</v>
      </c>
      <c r="BP76" s="32">
        <f ca="1">SUMPRODUCT(ReactionRateK1!$F98:$V98*OFFSET(ReactionStoich!$E$5:$U$5,BP$2,0))*(TimeStep)*'Composition Moles'!$C88</f>
        <v>0</v>
      </c>
      <c r="BQ76" s="32">
        <f ca="1">SUMPRODUCT(ReactionRateK1!$F98:$V98*OFFSET(ReactionStoich!$E$5:$U$5,BQ$2,0))*(TimeStep)*'Composition Moles'!$C88</f>
        <v>0</v>
      </c>
      <c r="BR76" s="32">
        <f ca="1">SUMPRODUCT(ReactionRateK1!$F98:$V98*OFFSET(ReactionStoich!$E$5:$U$5,BR$2,0))*(TimeStep)*'Composition Moles'!$C88</f>
        <v>0</v>
      </c>
      <c r="BS76" s="32">
        <f ca="1">SUMPRODUCT(ReactionRateK1!$F98:$V98*OFFSET(ReactionStoich!$E$5:$U$5,BS$2,0))*(TimeStep)*'Composition Moles'!$C88</f>
        <v>0</v>
      </c>
      <c r="BT76" s="32">
        <f ca="1">SUMPRODUCT(ReactionRateK1!$F98:$V98*OFFSET(ReactionStoich!$E$5:$U$5,BT$2,0))*(TimeStep)*'Composition Moles'!$C88</f>
        <v>0</v>
      </c>
      <c r="BU76" s="32">
        <f ca="1">SUMPRODUCT(ReactionRateK1!$F98:$V98*OFFSET(ReactionStoich!$E$5:$U$5,BU$2,0))*(TimeStep)*'Composition Moles'!$C88</f>
        <v>0</v>
      </c>
      <c r="BV76" s="32">
        <f ca="1">SUMPRODUCT(ReactionRateK1!$F98:$V98*OFFSET(ReactionStoich!$E$5:$U$5,BV$2,0))*(TimeStep)*'Composition Moles'!$C88</f>
        <v>0</v>
      </c>
      <c r="BW76" s="32">
        <f ca="1">SUMPRODUCT(ReactionRateK1!$F98:$V98*OFFSET(ReactionStoich!$E$5:$U$5,BW$2,0))*(TimeStep)*'Composition Moles'!$C88</f>
        <v>0</v>
      </c>
    </row>
    <row r="77" spans="1:75">
      <c r="A77">
        <f>ReactionRateK1!A99</f>
        <v>3.3499999999999961</v>
      </c>
      <c r="B77" s="20">
        <f t="shared" ca="1" si="7"/>
        <v>-1674.7983213933289</v>
      </c>
      <c r="C77" s="20">
        <f ca="1">'Composition Moles'!BZ89</f>
        <v>144234.25624601846</v>
      </c>
      <c r="D77" s="26">
        <f t="shared" ca="1" si="8"/>
        <v>-1.1611654297552225E-2</v>
      </c>
      <c r="F77" s="32">
        <f ca="1">SUMPRODUCT(ReactionRateK1!$F99:$V99*OFFSET(ReactionStoich!$E$5:$U$5,F$2,0))*(TimeStep)*'Composition Moles'!$C89</f>
        <v>-4.1609962307995449E-2</v>
      </c>
      <c r="G77" s="32">
        <f ca="1">SUMPRODUCT(ReactionRateK1!$F99:$V99*OFFSET(ReactionStoich!$E$5:$U$5,G$2,0))*(TimeStep)*'Composition Moles'!$C89</f>
        <v>0</v>
      </c>
      <c r="H77" s="32">
        <f ca="1">SUMPRODUCT(ReactionRateK1!$F99:$V99*OFFSET(ReactionStoich!$E$5:$U$5,H$2,0))*(TimeStep)*'Composition Moles'!$C89</f>
        <v>4.1127641694206969E-2</v>
      </c>
      <c r="I77" s="32">
        <f ca="1">SUMPRODUCT(ReactionRateK1!$F99:$V99*OFFSET(ReactionStoich!$E$5:$U$5,I$2,0))*(TimeStep)*'Composition Moles'!$C89</f>
        <v>4.823206137884812E-4</v>
      </c>
      <c r="J77" s="32">
        <f ca="1">SUMPRODUCT(ReactionRateK1!$F99:$V99*OFFSET(ReactionStoich!$E$5:$U$5,J$2,0))*(TimeStep)*'Composition Moles'!$C89</f>
        <v>0</v>
      </c>
      <c r="K77" s="32">
        <f ca="1">SUMPRODUCT(ReactionRateK1!$F99:$V99*OFFSET(ReactionStoich!$E$5:$U$5,K$2,0))*(TimeStep)*'Composition Moles'!$C89</f>
        <v>0</v>
      </c>
      <c r="L77" s="32">
        <f ca="1">SUMPRODUCT(ReactionRateK1!$F99:$V99*OFFSET(ReactionStoich!$E$5:$U$5,L$2,0))*(TimeStep)*'Composition Moles'!$C89</f>
        <v>0</v>
      </c>
      <c r="M77" s="32">
        <f ca="1">SUMPRODUCT(ReactionRateK1!$F99:$V99*OFFSET(ReactionStoich!$E$5:$U$5,M$2,0))*(TimeStep)*'Composition Moles'!$C89</f>
        <v>0</v>
      </c>
      <c r="N77" s="32">
        <f ca="1">SUMPRODUCT(ReactionRateK1!$F99:$V99*OFFSET(ReactionStoich!$E$5:$U$5,N$2,0))*(TimeStep)*'Composition Moles'!$C89</f>
        <v>0</v>
      </c>
      <c r="O77" s="32">
        <f ca="1">SUMPRODUCT(ReactionRateK1!$F99:$V99*OFFSET(ReactionStoich!$E$5:$U$5,O$2,0))*(TimeStep)*'Composition Moles'!$C89</f>
        <v>0</v>
      </c>
      <c r="P77" s="32">
        <f ca="1">SUMPRODUCT(ReactionRateK1!$F99:$V99*OFFSET(ReactionStoich!$E$5:$U$5,P$2,0))*(TimeStep)*'Composition Moles'!$C89</f>
        <v>0</v>
      </c>
      <c r="Q77" s="32">
        <f ca="1">SUMPRODUCT(ReactionRateK1!$F99:$V99*OFFSET(ReactionStoich!$E$5:$U$5,Q$2,0))*(TimeStep)*'Composition Moles'!$C89</f>
        <v>0</v>
      </c>
      <c r="R77" s="32">
        <f ca="1">SUMPRODUCT(ReactionRateK1!$F99:$V99*OFFSET(ReactionStoich!$E$5:$U$5,R$2,0))*(TimeStep)*'Composition Moles'!$C89</f>
        <v>0</v>
      </c>
      <c r="S77" s="32">
        <f ca="1">SUMPRODUCT(ReactionRateK1!$F99:$V99*OFFSET(ReactionStoich!$E$5:$U$5,S$2,0))*(TimeStep)*'Composition Moles'!$C89</f>
        <v>1.3259190334530331</v>
      </c>
      <c r="T77" s="32">
        <f ca="1">SUMPRODUCT(ReactionRateK1!$F99:$V99*OFFSET(ReactionStoich!$E$5:$U$5,T$2,0))*(TimeStep)*'Composition Moles'!$C89</f>
        <v>0</v>
      </c>
      <c r="U77" s="32">
        <f ca="1">SUMPRODUCT(ReactionRateK1!$F99:$V99*OFFSET(ReactionStoich!$E$5:$U$5,U$2,0))*(TimeStep)*'Composition Moles'!$C89</f>
        <v>0</v>
      </c>
      <c r="V77" s="32">
        <f ca="1">SUMPRODUCT(ReactionRateK1!$F99:$V99*OFFSET(ReactionStoich!$E$5:$U$5,V$2,0))*(TimeStep)*'Composition Moles'!$C89</f>
        <v>0</v>
      </c>
      <c r="W77" s="32">
        <f ca="1">SUMPRODUCT(ReactionRateK1!$F99:$V99*OFFSET(ReactionStoich!$E$5:$U$5,W$2,0))*(TimeStep)*'Composition Moles'!$C89</f>
        <v>0</v>
      </c>
      <c r="X77" s="32">
        <f ca="1">SUMPRODUCT(ReactionRateK1!$F99:$V99*OFFSET(ReactionStoich!$E$5:$U$5,X$2,0))*(TimeStep)*'Composition Moles'!$C89</f>
        <v>0</v>
      </c>
      <c r="Y77" s="32">
        <f ca="1">SUMPRODUCT(ReactionRateK1!$F99:$V99*OFFSET(ReactionStoich!$E$5:$U$5,Y$2,0))*(TimeStep)*'Composition Moles'!$C89</f>
        <v>-3.1419248848230317</v>
      </c>
      <c r="Z77" s="32">
        <f ca="1">SUMPRODUCT(ReactionRateK1!$F99:$V99*OFFSET(ReactionStoich!$E$5:$U$5,Z$2,0))*(TimeStep)*'Composition Moles'!$C89</f>
        <v>0</v>
      </c>
      <c r="AA77" s="32">
        <f ca="1">SUMPRODUCT(ReactionRateK1!$F99:$V99*OFFSET(ReactionStoich!$E$5:$U$5,AA$2,0))*(TimeStep)*'Composition Moles'!$C89</f>
        <v>0</v>
      </c>
      <c r="AB77" s="32">
        <f ca="1">SUMPRODUCT(ReactionRateK1!$F99:$V99*OFFSET(ReactionStoich!$E$5:$U$5,AB$2,0))*(TimeStep)*'Composition Moles'!$C89</f>
        <v>0</v>
      </c>
      <c r="AC77" s="32">
        <f ca="1">SUMPRODUCT(ReactionRateK1!$F99:$V99*OFFSET(ReactionStoich!$E$5:$U$5,AC$2,0))*(TimeStep)*'Composition Moles'!$C89</f>
        <v>0</v>
      </c>
      <c r="AD77" s="32">
        <f ca="1">SUMPRODUCT(ReactionRateK1!$F99:$V99*OFFSET(ReactionStoich!$E$5:$U$5,AD$2,0))*(TimeStep)*'Composition Moles'!$C89</f>
        <v>0</v>
      </c>
      <c r="AE77" s="32">
        <f ca="1">SUMPRODUCT(ReactionRateK1!$F99:$V99*OFFSET(ReactionStoich!$E$5:$U$5,AE$2,0))*(TimeStep)*'Composition Moles'!$C89</f>
        <v>0</v>
      </c>
      <c r="AF77" s="32">
        <f ca="1">SUMPRODUCT(ReactionRateK1!$F99:$V99*OFFSET(ReactionStoich!$E$5:$U$5,AF$2,0))*(TimeStep)*'Composition Moles'!$C89</f>
        <v>0</v>
      </c>
      <c r="AG77" s="32">
        <f ca="1">SUMPRODUCT(ReactionRateK1!$F99:$V99*OFFSET(ReactionStoich!$E$5:$U$5,AG$2,0))*(TimeStep)*'Composition Moles'!$C89</f>
        <v>-8.1032119217244493E-3</v>
      </c>
      <c r="AH77" s="32">
        <f ca="1">SUMPRODUCT(ReactionRateK1!$F99:$V99*OFFSET(ReactionStoich!$E$5:$U$5,AH$2,0))*(TimeStep)*'Composition Moles'!$C89</f>
        <v>-0.1794967304345835</v>
      </c>
      <c r="AI77" s="32">
        <f ca="1">SUMPRODUCT(ReactionRateK1!$F99:$V99*OFFSET(ReactionStoich!$E$5:$U$5,AI$2,0))*(TimeStep)*'Composition Moles'!$C89</f>
        <v>2.0425876239962668</v>
      </c>
      <c r="AJ77" s="32">
        <f ca="1">SUMPRODUCT(ReactionRateK1!$F99:$V99*OFFSET(ReactionStoich!$E$5:$U$5,AJ$2,0))*(TimeStep)*'Composition Moles'!$C89</f>
        <v>0.53480723287678589</v>
      </c>
      <c r="AK77" s="32">
        <f ca="1">SUMPRODUCT(ReactionRateK1!$F99:$V99*OFFSET(ReactionStoich!$E$5:$U$5,AK$2,0))*(TimeStep)*'Composition Moles'!$C89</f>
        <v>0</v>
      </c>
      <c r="AL77" s="32">
        <f ca="1">SUMPRODUCT(ReactionRateK1!$F99:$V99*OFFSET(ReactionStoich!$E$5:$U$5,AL$2,0))*(TimeStep)*'Composition Moles'!$C89</f>
        <v>0</v>
      </c>
      <c r="AM77" s="32">
        <f ca="1">SUMPRODUCT(ReactionRateK1!$F99:$V99*OFFSET(ReactionStoich!$E$5:$U$5,AM$2,0))*(TimeStep)*'Composition Moles'!$C89</f>
        <v>0</v>
      </c>
      <c r="AN77" s="32">
        <f ca="1">SUMPRODUCT(ReactionRateK1!$F99:$V99*OFFSET(ReactionStoich!$E$5:$U$5,AN$2,0))*(TimeStep)*'Composition Moles'!$C89</f>
        <v>0</v>
      </c>
      <c r="AO77" s="32">
        <f ca="1">SUMPRODUCT(ReactionRateK1!$F99:$V99*OFFSET(ReactionStoich!$E$5:$U$5,AO$2,0))*(TimeStep)*'Composition Moles'!$C89</f>
        <v>-4.823206137884812E-4</v>
      </c>
      <c r="AP77" s="32">
        <f ca="1">SUMPRODUCT(ReactionRateK1!$F99:$V99*OFFSET(ReactionStoich!$E$5:$U$5,AP$2,0))*(TimeStep)*'Composition Moles'!$C89</f>
        <v>-4.1605186724828998E-2</v>
      </c>
      <c r="AQ77" s="32">
        <f ca="1">SUMPRODUCT(ReactionRateK1!$F99:$V99*OFFSET(ReactionStoich!$E$5:$U$5,AQ$2,0))*(TimeStep)*'Composition Moles'!$C89</f>
        <v>0</v>
      </c>
      <c r="AR77" s="32">
        <f ca="1">SUMPRODUCT(ReactionRateK1!$F99:$V99*OFFSET(ReactionStoich!$E$5:$U$5,AR$2,0))*(TimeStep)*'Composition Moles'!$C89</f>
        <v>0</v>
      </c>
      <c r="AS77" s="32">
        <f ca="1">SUMPRODUCT(ReactionRateK1!$F99:$V99*OFFSET(ReactionStoich!$E$5:$U$5,AS$2,0))*(TimeStep)*'Composition Moles'!$C89</f>
        <v>-0.17723385193604269</v>
      </c>
      <c r="AT77" s="32">
        <f ca="1">SUMPRODUCT(ReactionRateK1!$F99:$V99*OFFSET(ReactionStoich!$E$5:$U$5,AT$2,0))*(TimeStep)*'Composition Moles'!$C89</f>
        <v>-0.17723385193604269</v>
      </c>
      <c r="AU77" s="32">
        <f ca="1">SUMPRODUCT(ReactionRateK1!$F99:$V99*OFFSET(ReactionStoich!$E$5:$U$5,AU$2,0))*(TimeStep)*'Composition Moles'!$C89</f>
        <v>-0.17723385193604269</v>
      </c>
      <c r="AV77" s="32">
        <f ca="1">SUMPRODUCT(ReactionRateK1!$F99:$V99*OFFSET(ReactionStoich!$E$5:$U$5,AV$2,0))*(TimeStep)*'Composition Moles'!$C89</f>
        <v>0</v>
      </c>
      <c r="AW77" s="32">
        <f ca="1">SUMPRODUCT(ReactionRateK1!$F99:$V99*OFFSET(ReactionStoich!$E$5:$U$5,AW$2,0))*(TimeStep)*'Composition Moles'!$C89</f>
        <v>0</v>
      </c>
      <c r="AX77" s="32">
        <f ca="1">SUMPRODUCT(ReactionRateK1!$F99:$V99*OFFSET(ReactionStoich!$E$5:$U$5,AX$2,0))*(TimeStep)*'Composition Moles'!$C89</f>
        <v>0</v>
      </c>
      <c r="AY77" s="32">
        <f ca="1">SUMPRODUCT(ReactionRateK1!$F99:$V99*OFFSET(ReactionStoich!$E$5:$U$5,AY$2,0))*(TimeStep)*'Composition Moles'!$C89</f>
        <v>0</v>
      </c>
      <c r="AZ77" s="32">
        <f ca="1">SUMPRODUCT(ReactionRateK1!$F99:$V99*OFFSET(ReactionStoich!$E$5:$U$5,AZ$2,0))*(TimeStep)*'Composition Moles'!$C89</f>
        <v>0</v>
      </c>
      <c r="BA77" s="32">
        <f ca="1">SUMPRODUCT(ReactionRateK1!$F99:$V99*OFFSET(ReactionStoich!$E$5:$U$5,BA$2,0))*(TimeStep)*'Composition Moles'!$C89</f>
        <v>0</v>
      </c>
      <c r="BB77" s="32">
        <f ca="1">SUMPRODUCT(ReactionRateK1!$F99:$V99*OFFSET(ReactionStoich!$E$5:$U$5,BB$2,0))*(TimeStep)*'Composition Moles'!$C89</f>
        <v>0</v>
      </c>
      <c r="BC77" s="32">
        <f ca="1">SUMPRODUCT(ReactionRateK1!$F99:$V99*OFFSET(ReactionStoich!$E$5:$U$5,BC$2,0))*(TimeStep)*'Composition Moles'!$C89</f>
        <v>0</v>
      </c>
      <c r="BD77" s="32">
        <f ca="1">SUMPRODUCT(ReactionRateK1!$F99:$V99*OFFSET(ReactionStoich!$E$5:$U$5,BD$2,0))*(TimeStep)*'Composition Moles'!$C89</f>
        <v>0</v>
      </c>
      <c r="BE77" s="32">
        <f ca="1">SUMPRODUCT(ReactionRateK1!$F99:$V99*OFFSET(ReactionStoich!$E$5:$U$5,BE$2,0))*(TimeStep)*'Composition Moles'!$C89</f>
        <v>0</v>
      </c>
      <c r="BF77" s="32">
        <f ca="1">SUMPRODUCT(ReactionRateK1!$F99:$V99*OFFSET(ReactionStoich!$E$5:$U$5,BF$2,0))*(TimeStep)*'Composition Moles'!$C89</f>
        <v>0</v>
      </c>
      <c r="BG77" s="32">
        <f ca="1">SUMPRODUCT(ReactionRateK1!$F99:$V99*OFFSET(ReactionStoich!$E$5:$U$5,BG$2,0))*(TimeStep)*'Composition Moles'!$C89</f>
        <v>0</v>
      </c>
      <c r="BH77" s="32">
        <f ca="1">SUMPRODUCT(ReactionRateK1!$F99:$V99*OFFSET(ReactionStoich!$E$5:$U$5,BH$2,0))*(TimeStep)*'Composition Moles'!$C89</f>
        <v>0</v>
      </c>
      <c r="BI77" s="32">
        <f ca="1">SUMPRODUCT(ReactionRateK1!$F99:$V99*OFFSET(ReactionStoich!$E$5:$U$5,BI$2,0))*(TimeStep)*'Composition Moles'!$C89</f>
        <v>0</v>
      </c>
      <c r="BJ77" s="32">
        <f ca="1">SUMPRODUCT(ReactionRateK1!$F99:$V99*OFFSET(ReactionStoich!$E$5:$U$5,BJ$2,0))*(TimeStep)*'Composition Moles'!$C89</f>
        <v>0</v>
      </c>
      <c r="BK77" s="32">
        <f ca="1">SUMPRODUCT(ReactionRateK1!$F99:$V99*OFFSET(ReactionStoich!$E$5:$U$5,BK$2,0))*(TimeStep)*'Composition Moles'!$C89</f>
        <v>0</v>
      </c>
      <c r="BL77" s="32">
        <f ca="1">SUMPRODUCT(ReactionRateK1!$F99:$V99*OFFSET(ReactionStoich!$E$5:$U$5,BL$2,0))*(TimeStep)*'Composition Moles'!$C89</f>
        <v>0</v>
      </c>
      <c r="BM77" s="32">
        <f ca="1">SUMPRODUCT(ReactionRateK1!$F99:$V99*OFFSET(ReactionStoich!$E$5:$U$5,BM$2,0))*(TimeStep)*'Composition Moles'!$C89</f>
        <v>0</v>
      </c>
      <c r="BN77" s="32">
        <f ca="1">SUMPRODUCT(ReactionRateK1!$F99:$V99*OFFSET(ReactionStoich!$E$5:$U$5,BN$2,0))*(TimeStep)*'Composition Moles'!$C89</f>
        <v>0</v>
      </c>
      <c r="BO77" s="32">
        <f ca="1">SUMPRODUCT(ReactionRateK1!$F99:$V99*OFFSET(ReactionStoich!$E$5:$U$5,BO$2,0))*(TimeStep)*'Composition Moles'!$C89</f>
        <v>0</v>
      </c>
      <c r="BP77" s="32">
        <f ca="1">SUMPRODUCT(ReactionRateK1!$F99:$V99*OFFSET(ReactionStoich!$E$5:$U$5,BP$2,0))*(TimeStep)*'Composition Moles'!$C89</f>
        <v>0</v>
      </c>
      <c r="BQ77" s="32">
        <f ca="1">SUMPRODUCT(ReactionRateK1!$F99:$V99*OFFSET(ReactionStoich!$E$5:$U$5,BQ$2,0))*(TimeStep)*'Composition Moles'!$C89</f>
        <v>0</v>
      </c>
      <c r="BR77" s="32">
        <f ca="1">SUMPRODUCT(ReactionRateK1!$F99:$V99*OFFSET(ReactionStoich!$E$5:$U$5,BR$2,0))*(TimeStep)*'Composition Moles'!$C89</f>
        <v>0</v>
      </c>
      <c r="BS77" s="32">
        <f ca="1">SUMPRODUCT(ReactionRateK1!$F99:$V99*OFFSET(ReactionStoich!$E$5:$U$5,BS$2,0))*(TimeStep)*'Composition Moles'!$C89</f>
        <v>0</v>
      </c>
      <c r="BT77" s="32">
        <f ca="1">SUMPRODUCT(ReactionRateK1!$F99:$V99*OFFSET(ReactionStoich!$E$5:$U$5,BT$2,0))*(TimeStep)*'Composition Moles'!$C89</f>
        <v>0</v>
      </c>
      <c r="BU77" s="32">
        <f ca="1">SUMPRODUCT(ReactionRateK1!$F99:$V99*OFFSET(ReactionStoich!$E$5:$U$5,BU$2,0))*(TimeStep)*'Composition Moles'!$C89</f>
        <v>0</v>
      </c>
      <c r="BV77" s="32">
        <f ca="1">SUMPRODUCT(ReactionRateK1!$F99:$V99*OFFSET(ReactionStoich!$E$5:$U$5,BV$2,0))*(TimeStep)*'Composition Moles'!$C89</f>
        <v>0</v>
      </c>
      <c r="BW77" s="32">
        <f ca="1">SUMPRODUCT(ReactionRateK1!$F99:$V99*OFFSET(ReactionStoich!$E$5:$U$5,BW$2,0))*(TimeStep)*'Composition Moles'!$C89</f>
        <v>0</v>
      </c>
    </row>
    <row r="78" spans="1:75">
      <c r="A78">
        <f>ReactionRateK1!A100</f>
        <v>3.3999999999999959</v>
      </c>
      <c r="B78" s="20">
        <f t="shared" ca="1" si="7"/>
        <v>-1600.3184169091678</v>
      </c>
      <c r="C78" s="20">
        <f ca="1">'Composition Moles'!BZ90</f>
        <v>144238.15490290019</v>
      </c>
      <c r="D78" s="26">
        <f t="shared" ca="1" si="8"/>
        <v>-1.1094972880001741E-2</v>
      </c>
      <c r="F78" s="32">
        <f ca="1">SUMPRODUCT(ReactionRateK1!$F100:$V100*OFFSET(ReactionStoich!$E$5:$U$5,F$2,0))*(TimeStep)*'Composition Moles'!$C90</f>
        <v>-3.8906585422417789E-2</v>
      </c>
      <c r="G78" s="32">
        <f ca="1">SUMPRODUCT(ReactionRateK1!$F100:$V100*OFFSET(ReactionStoich!$E$5:$U$5,G$2,0))*(TimeStep)*'Composition Moles'!$C90</f>
        <v>0</v>
      </c>
      <c r="H78" s="32">
        <f ca="1">SUMPRODUCT(ReactionRateK1!$F100:$V100*OFFSET(ReactionStoich!$E$5:$U$5,H$2,0))*(TimeStep)*'Composition Moles'!$C90</f>
        <v>3.8468945326965778E-2</v>
      </c>
      <c r="I78" s="32">
        <f ca="1">SUMPRODUCT(ReactionRateK1!$F100:$V100*OFFSET(ReactionStoich!$E$5:$U$5,I$2,0))*(TimeStep)*'Composition Moles'!$C90</f>
        <v>4.3764009545200393E-4</v>
      </c>
      <c r="J78" s="32">
        <f ca="1">SUMPRODUCT(ReactionRateK1!$F100:$V100*OFFSET(ReactionStoich!$E$5:$U$5,J$2,0))*(TimeStep)*'Composition Moles'!$C90</f>
        <v>0</v>
      </c>
      <c r="K78" s="32">
        <f ca="1">SUMPRODUCT(ReactionRateK1!$F100:$V100*OFFSET(ReactionStoich!$E$5:$U$5,K$2,0))*(TimeStep)*'Composition Moles'!$C90</f>
        <v>0</v>
      </c>
      <c r="L78" s="32">
        <f ca="1">SUMPRODUCT(ReactionRateK1!$F100:$V100*OFFSET(ReactionStoich!$E$5:$U$5,L$2,0))*(TimeStep)*'Composition Moles'!$C90</f>
        <v>0</v>
      </c>
      <c r="M78" s="32">
        <f ca="1">SUMPRODUCT(ReactionRateK1!$F100:$V100*OFFSET(ReactionStoich!$E$5:$U$5,M$2,0))*(TimeStep)*'Composition Moles'!$C90</f>
        <v>0</v>
      </c>
      <c r="N78" s="32">
        <f ca="1">SUMPRODUCT(ReactionRateK1!$F100:$V100*OFFSET(ReactionStoich!$E$5:$U$5,N$2,0))*(TimeStep)*'Composition Moles'!$C90</f>
        <v>0</v>
      </c>
      <c r="O78" s="32">
        <f ca="1">SUMPRODUCT(ReactionRateK1!$F100:$V100*OFFSET(ReactionStoich!$E$5:$U$5,O$2,0))*(TimeStep)*'Composition Moles'!$C90</f>
        <v>0</v>
      </c>
      <c r="P78" s="32">
        <f ca="1">SUMPRODUCT(ReactionRateK1!$F100:$V100*OFFSET(ReactionStoich!$E$5:$U$5,P$2,0))*(TimeStep)*'Composition Moles'!$C90</f>
        <v>0</v>
      </c>
      <c r="Q78" s="32">
        <f ca="1">SUMPRODUCT(ReactionRateK1!$F100:$V100*OFFSET(ReactionStoich!$E$5:$U$5,Q$2,0))*(TimeStep)*'Composition Moles'!$C90</f>
        <v>0</v>
      </c>
      <c r="R78" s="32">
        <f ca="1">SUMPRODUCT(ReactionRateK1!$F100:$V100*OFFSET(ReactionStoich!$E$5:$U$5,R$2,0))*(TimeStep)*'Composition Moles'!$C90</f>
        <v>0</v>
      </c>
      <c r="S78" s="32">
        <f ca="1">SUMPRODUCT(ReactionRateK1!$F100:$V100*OFFSET(ReactionStoich!$E$5:$U$5,S$2,0))*(TimeStep)*'Composition Moles'!$C90</f>
        <v>1.297569678664982</v>
      </c>
      <c r="T78" s="32">
        <f ca="1">SUMPRODUCT(ReactionRateK1!$F100:$V100*OFFSET(ReactionStoich!$E$5:$U$5,T$2,0))*(TimeStep)*'Composition Moles'!$C90</f>
        <v>0</v>
      </c>
      <c r="U78" s="32">
        <f ca="1">SUMPRODUCT(ReactionRateK1!$F100:$V100*OFFSET(ReactionStoich!$E$5:$U$5,U$2,0))*(TimeStep)*'Composition Moles'!$C90</f>
        <v>0</v>
      </c>
      <c r="V78" s="32">
        <f ca="1">SUMPRODUCT(ReactionRateK1!$F100:$V100*OFFSET(ReactionStoich!$E$5:$U$5,V$2,0))*(TimeStep)*'Composition Moles'!$C90</f>
        <v>0</v>
      </c>
      <c r="W78" s="32">
        <f ca="1">SUMPRODUCT(ReactionRateK1!$F100:$V100*OFFSET(ReactionStoich!$E$5:$U$5,W$2,0))*(TimeStep)*'Composition Moles'!$C90</f>
        <v>0</v>
      </c>
      <c r="X78" s="32">
        <f ca="1">SUMPRODUCT(ReactionRateK1!$F100:$V100*OFFSET(ReactionStoich!$E$5:$U$5,X$2,0))*(TimeStep)*'Composition Moles'!$C90</f>
        <v>0</v>
      </c>
      <c r="Y78" s="32">
        <f ca="1">SUMPRODUCT(ReactionRateK1!$F100:$V100*OFFSET(ReactionStoich!$E$5:$U$5,Y$2,0))*(TimeStep)*'Composition Moles'!$C90</f>
        <v>-3.0788436060636108</v>
      </c>
      <c r="Z78" s="32">
        <f ca="1">SUMPRODUCT(ReactionRateK1!$F100:$V100*OFFSET(ReactionStoich!$E$5:$U$5,Z$2,0))*(TimeStep)*'Composition Moles'!$C90</f>
        <v>0</v>
      </c>
      <c r="AA78" s="32">
        <f ca="1">SUMPRODUCT(ReactionRateK1!$F100:$V100*OFFSET(ReactionStoich!$E$5:$U$5,AA$2,0))*(TimeStep)*'Composition Moles'!$C90</f>
        <v>0</v>
      </c>
      <c r="AB78" s="32">
        <f ca="1">SUMPRODUCT(ReactionRateK1!$F100:$V100*OFFSET(ReactionStoich!$E$5:$U$5,AB$2,0))*(TimeStep)*'Composition Moles'!$C90</f>
        <v>0</v>
      </c>
      <c r="AC78" s="32">
        <f ca="1">SUMPRODUCT(ReactionRateK1!$F100:$V100*OFFSET(ReactionStoich!$E$5:$U$5,AC$2,0))*(TimeStep)*'Composition Moles'!$C90</f>
        <v>0</v>
      </c>
      <c r="AD78" s="32">
        <f ca="1">SUMPRODUCT(ReactionRateK1!$F100:$V100*OFFSET(ReactionStoich!$E$5:$U$5,AD$2,0))*(TimeStep)*'Composition Moles'!$C90</f>
        <v>0</v>
      </c>
      <c r="AE78" s="32">
        <f ca="1">SUMPRODUCT(ReactionRateK1!$F100:$V100*OFFSET(ReactionStoich!$E$5:$U$5,AE$2,0))*(TimeStep)*'Composition Moles'!$C90</f>
        <v>0</v>
      </c>
      <c r="AF78" s="32">
        <f ca="1">SUMPRODUCT(ReactionRateK1!$F100:$V100*OFFSET(ReactionStoich!$E$5:$U$5,AF$2,0))*(TimeStep)*'Composition Moles'!$C90</f>
        <v>0</v>
      </c>
      <c r="AG78" s="32">
        <f ca="1">SUMPRODUCT(ReactionRateK1!$F100:$V100*OFFSET(ReactionStoich!$E$5:$U$5,AG$2,0))*(TimeStep)*'Composition Moles'!$C90</f>
        <v>-7.8284553649666418E-3</v>
      </c>
      <c r="AH78" s="32">
        <f ca="1">SUMPRODUCT(ReactionRateK1!$F100:$V100*OFFSET(ReactionStoich!$E$5:$U$5,AH$2,0))*(TimeStep)*'Composition Moles'!$C90</f>
        <v>-0.19976955043729119</v>
      </c>
      <c r="AI78" s="32">
        <f ca="1">SUMPRODUCT(ReactionRateK1!$F100:$V100*OFFSET(ReactionStoich!$E$5:$U$5,AI$2,0))*(TimeStep)*'Composition Moles'!$C90</f>
        <v>2.027323621485956</v>
      </c>
      <c r="AJ78" s="32">
        <f ca="1">SUMPRODUCT(ReactionRateK1!$F100:$V100*OFFSET(ReactionStoich!$E$5:$U$5,AJ$2,0))*(TimeStep)*'Composition Moles'!$C90</f>
        <v>0.52350337138886427</v>
      </c>
      <c r="AK78" s="32">
        <f ca="1">SUMPRODUCT(ReactionRateK1!$F100:$V100*OFFSET(ReactionStoich!$E$5:$U$5,AK$2,0))*(TimeStep)*'Composition Moles'!$C90</f>
        <v>0</v>
      </c>
      <c r="AL78" s="32">
        <f ca="1">SUMPRODUCT(ReactionRateK1!$F100:$V100*OFFSET(ReactionStoich!$E$5:$U$5,AL$2,0))*(TimeStep)*'Composition Moles'!$C90</f>
        <v>0</v>
      </c>
      <c r="AM78" s="32">
        <f ca="1">SUMPRODUCT(ReactionRateK1!$F100:$V100*OFFSET(ReactionStoich!$E$5:$U$5,AM$2,0))*(TimeStep)*'Composition Moles'!$C90</f>
        <v>0</v>
      </c>
      <c r="AN78" s="32">
        <f ca="1">SUMPRODUCT(ReactionRateK1!$F100:$V100*OFFSET(ReactionStoich!$E$5:$U$5,AN$2,0))*(TimeStep)*'Composition Moles'!$C90</f>
        <v>0</v>
      </c>
      <c r="AO78" s="32">
        <f ca="1">SUMPRODUCT(ReactionRateK1!$F100:$V100*OFFSET(ReactionStoich!$E$5:$U$5,AO$2,0))*(TimeStep)*'Composition Moles'!$C90</f>
        <v>-4.3764009545200393E-4</v>
      </c>
      <c r="AP78" s="32">
        <f ca="1">SUMPRODUCT(ReactionRateK1!$F100:$V100*OFFSET(ReactionStoich!$E$5:$U$5,AP$2,0))*(TimeStep)*'Composition Moles'!$C90</f>
        <v>-3.8937833845300474E-2</v>
      </c>
      <c r="AQ78" s="32">
        <f ca="1">SUMPRODUCT(ReactionRateK1!$F100:$V100*OFFSET(ReactionStoich!$E$5:$U$5,AQ$2,0))*(TimeStep)*'Composition Moles'!$C90</f>
        <v>0</v>
      </c>
      <c r="AR78" s="32">
        <f ca="1">SUMPRODUCT(ReactionRateK1!$F100:$V100*OFFSET(ReactionStoich!$E$5:$U$5,AR$2,0))*(TimeStep)*'Composition Moles'!$C90</f>
        <v>0</v>
      </c>
      <c r="AS78" s="32">
        <f ca="1">SUMPRODUCT(ReactionRateK1!$F100:$V100*OFFSET(ReactionStoich!$E$5:$U$5,AS$2,0))*(TimeStep)*'Composition Moles'!$C90</f>
        <v>-0.17419319524439389</v>
      </c>
      <c r="AT78" s="32">
        <f ca="1">SUMPRODUCT(ReactionRateK1!$F100:$V100*OFFSET(ReactionStoich!$E$5:$U$5,AT$2,0))*(TimeStep)*'Composition Moles'!$C90</f>
        <v>-0.17419319524439389</v>
      </c>
      <c r="AU78" s="32">
        <f ca="1">SUMPRODUCT(ReactionRateK1!$F100:$V100*OFFSET(ReactionStoich!$E$5:$U$5,AU$2,0))*(TimeStep)*'Composition Moles'!$C90</f>
        <v>-0.17419319524439389</v>
      </c>
      <c r="AV78" s="32">
        <f ca="1">SUMPRODUCT(ReactionRateK1!$F100:$V100*OFFSET(ReactionStoich!$E$5:$U$5,AV$2,0))*(TimeStep)*'Composition Moles'!$C90</f>
        <v>0</v>
      </c>
      <c r="AW78" s="32">
        <f ca="1">SUMPRODUCT(ReactionRateK1!$F100:$V100*OFFSET(ReactionStoich!$E$5:$U$5,AW$2,0))*(TimeStep)*'Composition Moles'!$C90</f>
        <v>0</v>
      </c>
      <c r="AX78" s="32">
        <f ca="1">SUMPRODUCT(ReactionRateK1!$F100:$V100*OFFSET(ReactionStoich!$E$5:$U$5,AX$2,0))*(TimeStep)*'Composition Moles'!$C90</f>
        <v>0</v>
      </c>
      <c r="AY78" s="32">
        <f ca="1">SUMPRODUCT(ReactionRateK1!$F100:$V100*OFFSET(ReactionStoich!$E$5:$U$5,AY$2,0))*(TimeStep)*'Composition Moles'!$C90</f>
        <v>0</v>
      </c>
      <c r="AZ78" s="32">
        <f ca="1">SUMPRODUCT(ReactionRateK1!$F100:$V100*OFFSET(ReactionStoich!$E$5:$U$5,AZ$2,0))*(TimeStep)*'Composition Moles'!$C90</f>
        <v>0</v>
      </c>
      <c r="BA78" s="32">
        <f ca="1">SUMPRODUCT(ReactionRateK1!$F100:$V100*OFFSET(ReactionStoich!$E$5:$U$5,BA$2,0))*(TimeStep)*'Composition Moles'!$C90</f>
        <v>0</v>
      </c>
      <c r="BB78" s="32">
        <f ca="1">SUMPRODUCT(ReactionRateK1!$F100:$V100*OFFSET(ReactionStoich!$E$5:$U$5,BB$2,0))*(TimeStep)*'Composition Moles'!$C90</f>
        <v>0</v>
      </c>
      <c r="BC78" s="32">
        <f ca="1">SUMPRODUCT(ReactionRateK1!$F100:$V100*OFFSET(ReactionStoich!$E$5:$U$5,BC$2,0))*(TimeStep)*'Composition Moles'!$C90</f>
        <v>0</v>
      </c>
      <c r="BD78" s="32">
        <f ca="1">SUMPRODUCT(ReactionRateK1!$F100:$V100*OFFSET(ReactionStoich!$E$5:$U$5,BD$2,0))*(TimeStep)*'Composition Moles'!$C90</f>
        <v>0</v>
      </c>
      <c r="BE78" s="32">
        <f ca="1">SUMPRODUCT(ReactionRateK1!$F100:$V100*OFFSET(ReactionStoich!$E$5:$U$5,BE$2,0))*(TimeStep)*'Composition Moles'!$C90</f>
        <v>0</v>
      </c>
      <c r="BF78" s="32">
        <f ca="1">SUMPRODUCT(ReactionRateK1!$F100:$V100*OFFSET(ReactionStoich!$E$5:$U$5,BF$2,0))*(TimeStep)*'Composition Moles'!$C90</f>
        <v>0</v>
      </c>
      <c r="BG78" s="32">
        <f ca="1">SUMPRODUCT(ReactionRateK1!$F100:$V100*OFFSET(ReactionStoich!$E$5:$U$5,BG$2,0))*(TimeStep)*'Composition Moles'!$C90</f>
        <v>0</v>
      </c>
      <c r="BH78" s="32">
        <f ca="1">SUMPRODUCT(ReactionRateK1!$F100:$V100*OFFSET(ReactionStoich!$E$5:$U$5,BH$2,0))*(TimeStep)*'Composition Moles'!$C90</f>
        <v>0</v>
      </c>
      <c r="BI78" s="32">
        <f ca="1">SUMPRODUCT(ReactionRateK1!$F100:$V100*OFFSET(ReactionStoich!$E$5:$U$5,BI$2,0))*(TimeStep)*'Composition Moles'!$C90</f>
        <v>0</v>
      </c>
      <c r="BJ78" s="32">
        <f ca="1">SUMPRODUCT(ReactionRateK1!$F100:$V100*OFFSET(ReactionStoich!$E$5:$U$5,BJ$2,0))*(TimeStep)*'Composition Moles'!$C90</f>
        <v>0</v>
      </c>
      <c r="BK78" s="32">
        <f ca="1">SUMPRODUCT(ReactionRateK1!$F100:$V100*OFFSET(ReactionStoich!$E$5:$U$5,BK$2,0))*(TimeStep)*'Composition Moles'!$C90</f>
        <v>0</v>
      </c>
      <c r="BL78" s="32">
        <f ca="1">SUMPRODUCT(ReactionRateK1!$F100:$V100*OFFSET(ReactionStoich!$E$5:$U$5,BL$2,0))*(TimeStep)*'Composition Moles'!$C90</f>
        <v>0</v>
      </c>
      <c r="BM78" s="32">
        <f ca="1">SUMPRODUCT(ReactionRateK1!$F100:$V100*OFFSET(ReactionStoich!$E$5:$U$5,BM$2,0))*(TimeStep)*'Composition Moles'!$C90</f>
        <v>0</v>
      </c>
      <c r="BN78" s="32">
        <f ca="1">SUMPRODUCT(ReactionRateK1!$F100:$V100*OFFSET(ReactionStoich!$E$5:$U$5,BN$2,0))*(TimeStep)*'Composition Moles'!$C90</f>
        <v>0</v>
      </c>
      <c r="BO78" s="32">
        <f ca="1">SUMPRODUCT(ReactionRateK1!$F100:$V100*OFFSET(ReactionStoich!$E$5:$U$5,BO$2,0))*(TimeStep)*'Composition Moles'!$C90</f>
        <v>0</v>
      </c>
      <c r="BP78" s="32">
        <f ca="1">SUMPRODUCT(ReactionRateK1!$F100:$V100*OFFSET(ReactionStoich!$E$5:$U$5,BP$2,0))*(TimeStep)*'Composition Moles'!$C90</f>
        <v>0</v>
      </c>
      <c r="BQ78" s="32">
        <f ca="1">SUMPRODUCT(ReactionRateK1!$F100:$V100*OFFSET(ReactionStoich!$E$5:$U$5,BQ$2,0))*(TimeStep)*'Composition Moles'!$C90</f>
        <v>0</v>
      </c>
      <c r="BR78" s="32">
        <f ca="1">SUMPRODUCT(ReactionRateK1!$F100:$V100*OFFSET(ReactionStoich!$E$5:$U$5,BR$2,0))*(TimeStep)*'Composition Moles'!$C90</f>
        <v>0</v>
      </c>
      <c r="BS78" s="32">
        <f ca="1">SUMPRODUCT(ReactionRateK1!$F100:$V100*OFFSET(ReactionStoich!$E$5:$U$5,BS$2,0))*(TimeStep)*'Composition Moles'!$C90</f>
        <v>0</v>
      </c>
      <c r="BT78" s="32">
        <f ca="1">SUMPRODUCT(ReactionRateK1!$F100:$V100*OFFSET(ReactionStoich!$E$5:$U$5,BT$2,0))*(TimeStep)*'Composition Moles'!$C90</f>
        <v>0</v>
      </c>
      <c r="BU78" s="32">
        <f ca="1">SUMPRODUCT(ReactionRateK1!$F100:$V100*OFFSET(ReactionStoich!$E$5:$U$5,BU$2,0))*(TimeStep)*'Composition Moles'!$C90</f>
        <v>0</v>
      </c>
      <c r="BV78" s="32">
        <f ca="1">SUMPRODUCT(ReactionRateK1!$F100:$V100*OFFSET(ReactionStoich!$E$5:$U$5,BV$2,0))*(TimeStep)*'Composition Moles'!$C90</f>
        <v>0</v>
      </c>
      <c r="BW78" s="32">
        <f ca="1">SUMPRODUCT(ReactionRateK1!$F100:$V100*OFFSET(ReactionStoich!$E$5:$U$5,BW$2,0))*(TimeStep)*'Composition Moles'!$C90</f>
        <v>0</v>
      </c>
    </row>
    <row r="79" spans="1:75">
      <c r="A79">
        <f>ReactionRateK1!A101</f>
        <v>3.4499999999999957</v>
      </c>
      <c r="B79" s="20">
        <f t="shared" ca="1" si="7"/>
        <v>-1531.1737868188225</v>
      </c>
      <c r="C79" s="20">
        <f ca="1">'Composition Moles'!BZ91</f>
        <v>144241.71609907973</v>
      </c>
      <c r="D79" s="26">
        <f t="shared" ca="1" si="8"/>
        <v>-1.0615332569719693E-2</v>
      </c>
      <c r="F79" s="32">
        <f ca="1">SUMPRODUCT(ReactionRateK1!$F101:$V101*OFFSET(ReactionStoich!$E$5:$U$5,F$2,0))*(TimeStep)*'Composition Moles'!$C91</f>
        <v>-3.6379742357945194E-2</v>
      </c>
      <c r="G79" s="32">
        <f ca="1">SUMPRODUCT(ReactionRateK1!$F101:$V101*OFFSET(ReactionStoich!$E$5:$U$5,G$2,0))*(TimeStep)*'Composition Moles'!$C91</f>
        <v>0</v>
      </c>
      <c r="H79" s="32">
        <f ca="1">SUMPRODUCT(ReactionRateK1!$F101:$V101*OFFSET(ReactionStoich!$E$5:$U$5,H$2,0))*(TimeStep)*'Composition Moles'!$C91</f>
        <v>3.5982617475605001E-2</v>
      </c>
      <c r="I79" s="32">
        <f ca="1">SUMPRODUCT(ReactionRateK1!$F101:$V101*OFFSET(ReactionStoich!$E$5:$U$5,I$2,0))*(TimeStep)*'Composition Moles'!$C91</f>
        <v>3.9712488234019559E-4</v>
      </c>
      <c r="J79" s="32">
        <f ca="1">SUMPRODUCT(ReactionRateK1!$F101:$V101*OFFSET(ReactionStoich!$E$5:$U$5,J$2,0))*(TimeStep)*'Composition Moles'!$C91</f>
        <v>0</v>
      </c>
      <c r="K79" s="32">
        <f ca="1">SUMPRODUCT(ReactionRateK1!$F101:$V101*OFFSET(ReactionStoich!$E$5:$U$5,K$2,0))*(TimeStep)*'Composition Moles'!$C91</f>
        <v>0</v>
      </c>
      <c r="L79" s="32">
        <f ca="1">SUMPRODUCT(ReactionRateK1!$F101:$V101*OFFSET(ReactionStoich!$E$5:$U$5,L$2,0))*(TimeStep)*'Composition Moles'!$C91</f>
        <v>0</v>
      </c>
      <c r="M79" s="32">
        <f ca="1">SUMPRODUCT(ReactionRateK1!$F101:$V101*OFFSET(ReactionStoich!$E$5:$U$5,M$2,0))*(TimeStep)*'Composition Moles'!$C91</f>
        <v>0</v>
      </c>
      <c r="N79" s="32">
        <f ca="1">SUMPRODUCT(ReactionRateK1!$F101:$V101*OFFSET(ReactionStoich!$E$5:$U$5,N$2,0))*(TimeStep)*'Composition Moles'!$C91</f>
        <v>0</v>
      </c>
      <c r="O79" s="32">
        <f ca="1">SUMPRODUCT(ReactionRateK1!$F101:$V101*OFFSET(ReactionStoich!$E$5:$U$5,O$2,0))*(TimeStep)*'Composition Moles'!$C91</f>
        <v>0</v>
      </c>
      <c r="P79" s="32">
        <f ca="1">SUMPRODUCT(ReactionRateK1!$F101:$V101*OFFSET(ReactionStoich!$E$5:$U$5,P$2,0))*(TimeStep)*'Composition Moles'!$C91</f>
        <v>0</v>
      </c>
      <c r="Q79" s="32">
        <f ca="1">SUMPRODUCT(ReactionRateK1!$F101:$V101*OFFSET(ReactionStoich!$E$5:$U$5,Q$2,0))*(TimeStep)*'Composition Moles'!$C91</f>
        <v>0</v>
      </c>
      <c r="R79" s="32">
        <f ca="1">SUMPRODUCT(ReactionRateK1!$F101:$V101*OFFSET(ReactionStoich!$E$5:$U$5,R$2,0))*(TimeStep)*'Composition Moles'!$C91</f>
        <v>0</v>
      </c>
      <c r="S79" s="32">
        <f ca="1">SUMPRODUCT(ReactionRateK1!$F101:$V101*OFFSET(ReactionStoich!$E$5:$U$5,S$2,0))*(TimeStep)*'Composition Moles'!$C91</f>
        <v>1.2695866867250536</v>
      </c>
      <c r="T79" s="32">
        <f ca="1">SUMPRODUCT(ReactionRateK1!$F101:$V101*OFFSET(ReactionStoich!$E$5:$U$5,T$2,0))*(TimeStep)*'Composition Moles'!$C91</f>
        <v>0</v>
      </c>
      <c r="U79" s="32">
        <f ca="1">SUMPRODUCT(ReactionRateK1!$F101:$V101*OFFSET(ReactionStoich!$E$5:$U$5,U$2,0))*(TimeStep)*'Composition Moles'!$C91</f>
        <v>0</v>
      </c>
      <c r="V79" s="32">
        <f ca="1">SUMPRODUCT(ReactionRateK1!$F101:$V101*OFFSET(ReactionStoich!$E$5:$U$5,V$2,0))*(TimeStep)*'Composition Moles'!$C91</f>
        <v>0</v>
      </c>
      <c r="W79" s="32">
        <f ca="1">SUMPRODUCT(ReactionRateK1!$F101:$V101*OFFSET(ReactionStoich!$E$5:$U$5,W$2,0))*(TimeStep)*'Composition Moles'!$C91</f>
        <v>0</v>
      </c>
      <c r="X79" s="32">
        <f ca="1">SUMPRODUCT(ReactionRateK1!$F101:$V101*OFFSET(ReactionStoich!$E$5:$U$5,X$2,0))*(TimeStep)*'Composition Moles'!$C91</f>
        <v>0</v>
      </c>
      <c r="Y79" s="32">
        <f ca="1">SUMPRODUCT(ReactionRateK1!$F101:$V101*OFFSET(ReactionStoich!$E$5:$U$5,Y$2,0))*(TimeStep)*'Composition Moles'!$C91</f>
        <v>-3.0165364719066496</v>
      </c>
      <c r="Z79" s="32">
        <f ca="1">SUMPRODUCT(ReactionRateK1!$F101:$V101*OFFSET(ReactionStoich!$E$5:$U$5,Z$2,0))*(TimeStep)*'Composition Moles'!$C91</f>
        <v>0</v>
      </c>
      <c r="AA79" s="32">
        <f ca="1">SUMPRODUCT(ReactionRateK1!$F101:$V101*OFFSET(ReactionStoich!$E$5:$U$5,AA$2,0))*(TimeStep)*'Composition Moles'!$C91</f>
        <v>0</v>
      </c>
      <c r="AB79" s="32">
        <f ca="1">SUMPRODUCT(ReactionRateK1!$F101:$V101*OFFSET(ReactionStoich!$E$5:$U$5,AB$2,0))*(TimeStep)*'Composition Moles'!$C91</f>
        <v>0</v>
      </c>
      <c r="AC79" s="32">
        <f ca="1">SUMPRODUCT(ReactionRateK1!$F101:$V101*OFFSET(ReactionStoich!$E$5:$U$5,AC$2,0))*(TimeStep)*'Composition Moles'!$C91</f>
        <v>0</v>
      </c>
      <c r="AD79" s="32">
        <f ca="1">SUMPRODUCT(ReactionRateK1!$F101:$V101*OFFSET(ReactionStoich!$E$5:$U$5,AD$2,0))*(TimeStep)*'Composition Moles'!$C91</f>
        <v>0</v>
      </c>
      <c r="AE79" s="32">
        <f ca="1">SUMPRODUCT(ReactionRateK1!$F101:$V101*OFFSET(ReactionStoich!$E$5:$U$5,AE$2,0))*(TimeStep)*'Composition Moles'!$C91</f>
        <v>0</v>
      </c>
      <c r="AF79" s="32">
        <f ca="1">SUMPRODUCT(ReactionRateK1!$F101:$V101*OFFSET(ReactionStoich!$E$5:$U$5,AF$2,0))*(TimeStep)*'Composition Moles'!$C91</f>
        <v>0</v>
      </c>
      <c r="AG79" s="32">
        <f ca="1">SUMPRODUCT(ReactionRateK1!$F101:$V101*OFFSET(ReactionStoich!$E$5:$U$5,AG$2,0))*(TimeStep)*'Composition Moles'!$C91</f>
        <v>-7.5638244625102612E-3</v>
      </c>
      <c r="AH79" s="32">
        <f ca="1">SUMPRODUCT(ReactionRateK1!$F101:$V101*OFFSET(ReactionStoich!$E$5:$U$5,AH$2,0))*(TimeStep)*'Composition Moles'!$C91</f>
        <v>-0.21907571235256507</v>
      </c>
      <c r="AI79" s="32">
        <f ca="1">SUMPRODUCT(ReactionRateK1!$F101:$V101*OFFSET(ReactionStoich!$E$5:$U$5,AI$2,0))*(TimeStep)*'Composition Moles'!$C91</f>
        <v>2.0117479117202253</v>
      </c>
      <c r="AJ79" s="32">
        <f ca="1">SUMPRODUCT(ReactionRateK1!$F101:$V101*OFFSET(ReactionStoich!$E$5:$U$5,AJ$2,0))*(TimeStep)*'Composition Moles'!$C91</f>
        <v>0.51236111833121878</v>
      </c>
      <c r="AK79" s="32">
        <f ca="1">SUMPRODUCT(ReactionRateK1!$F101:$V101*OFFSET(ReactionStoich!$E$5:$U$5,AK$2,0))*(TimeStep)*'Composition Moles'!$C91</f>
        <v>0</v>
      </c>
      <c r="AL79" s="32">
        <f ca="1">SUMPRODUCT(ReactionRateK1!$F101:$V101*OFFSET(ReactionStoich!$E$5:$U$5,AL$2,0))*(TimeStep)*'Composition Moles'!$C91</f>
        <v>0</v>
      </c>
      <c r="AM79" s="32">
        <f ca="1">SUMPRODUCT(ReactionRateK1!$F101:$V101*OFFSET(ReactionStoich!$E$5:$U$5,AM$2,0))*(TimeStep)*'Composition Moles'!$C91</f>
        <v>0</v>
      </c>
      <c r="AN79" s="32">
        <f ca="1">SUMPRODUCT(ReactionRateK1!$F101:$V101*OFFSET(ReactionStoich!$E$5:$U$5,AN$2,0))*(TimeStep)*'Composition Moles'!$C91</f>
        <v>0</v>
      </c>
      <c r="AO79" s="32">
        <f ca="1">SUMPRODUCT(ReactionRateK1!$F101:$V101*OFFSET(ReactionStoich!$E$5:$U$5,AO$2,0))*(TimeStep)*'Composition Moles'!$C91</f>
        <v>-3.9712488234019559E-4</v>
      </c>
      <c r="AP79" s="32">
        <f ca="1">SUMPRODUCT(ReactionRateK1!$F101:$V101*OFFSET(ReactionStoich!$E$5:$U$5,AP$2,0))*(TimeStep)*'Composition Moles'!$C91</f>
        <v>-3.6437759615596949E-2</v>
      </c>
      <c r="AQ79" s="32">
        <f ca="1">SUMPRODUCT(ReactionRateK1!$F101:$V101*OFFSET(ReactionStoich!$E$5:$U$5,AQ$2,0))*(TimeStep)*'Composition Moles'!$C91</f>
        <v>0</v>
      </c>
      <c r="AR79" s="32">
        <f ca="1">SUMPRODUCT(ReactionRateK1!$F101:$V101*OFFSET(ReactionStoich!$E$5:$U$5,AR$2,0))*(TimeStep)*'Composition Moles'!$C91</f>
        <v>0</v>
      </c>
      <c r="AS79" s="32">
        <f ca="1">SUMPRODUCT(ReactionRateK1!$F101:$V101*OFFSET(ReactionStoich!$E$5:$U$5,AS$2,0))*(TimeStep)*'Composition Moles'!$C91</f>
        <v>-0.17122827451894529</v>
      </c>
      <c r="AT79" s="32">
        <f ca="1">SUMPRODUCT(ReactionRateK1!$F101:$V101*OFFSET(ReactionStoich!$E$5:$U$5,AT$2,0))*(TimeStep)*'Composition Moles'!$C91</f>
        <v>-0.17122827451894529</v>
      </c>
      <c r="AU79" s="32">
        <f ca="1">SUMPRODUCT(ReactionRateK1!$F101:$V101*OFFSET(ReactionStoich!$E$5:$U$5,AU$2,0))*(TimeStep)*'Composition Moles'!$C91</f>
        <v>-0.17122827451894529</v>
      </c>
      <c r="AV79" s="32">
        <f ca="1">SUMPRODUCT(ReactionRateK1!$F101:$V101*OFFSET(ReactionStoich!$E$5:$U$5,AV$2,0))*(TimeStep)*'Composition Moles'!$C91</f>
        <v>0</v>
      </c>
      <c r="AW79" s="32">
        <f ca="1">SUMPRODUCT(ReactionRateK1!$F101:$V101*OFFSET(ReactionStoich!$E$5:$U$5,AW$2,0))*(TimeStep)*'Composition Moles'!$C91</f>
        <v>0</v>
      </c>
      <c r="AX79" s="32">
        <f ca="1">SUMPRODUCT(ReactionRateK1!$F101:$V101*OFFSET(ReactionStoich!$E$5:$U$5,AX$2,0))*(TimeStep)*'Composition Moles'!$C91</f>
        <v>0</v>
      </c>
      <c r="AY79" s="32">
        <f ca="1">SUMPRODUCT(ReactionRateK1!$F101:$V101*OFFSET(ReactionStoich!$E$5:$U$5,AY$2,0))*(TimeStep)*'Composition Moles'!$C91</f>
        <v>0</v>
      </c>
      <c r="AZ79" s="32">
        <f ca="1">SUMPRODUCT(ReactionRateK1!$F101:$V101*OFFSET(ReactionStoich!$E$5:$U$5,AZ$2,0))*(TimeStep)*'Composition Moles'!$C91</f>
        <v>0</v>
      </c>
      <c r="BA79" s="32">
        <f ca="1">SUMPRODUCT(ReactionRateK1!$F101:$V101*OFFSET(ReactionStoich!$E$5:$U$5,BA$2,0))*(TimeStep)*'Composition Moles'!$C91</f>
        <v>0</v>
      </c>
      <c r="BB79" s="32">
        <f ca="1">SUMPRODUCT(ReactionRateK1!$F101:$V101*OFFSET(ReactionStoich!$E$5:$U$5,BB$2,0))*(TimeStep)*'Composition Moles'!$C91</f>
        <v>0</v>
      </c>
      <c r="BC79" s="32">
        <f ca="1">SUMPRODUCT(ReactionRateK1!$F101:$V101*OFFSET(ReactionStoich!$E$5:$U$5,BC$2,0))*(TimeStep)*'Composition Moles'!$C91</f>
        <v>0</v>
      </c>
      <c r="BD79" s="32">
        <f ca="1">SUMPRODUCT(ReactionRateK1!$F101:$V101*OFFSET(ReactionStoich!$E$5:$U$5,BD$2,0))*(TimeStep)*'Composition Moles'!$C91</f>
        <v>0</v>
      </c>
      <c r="BE79" s="32">
        <f ca="1">SUMPRODUCT(ReactionRateK1!$F101:$V101*OFFSET(ReactionStoich!$E$5:$U$5,BE$2,0))*(TimeStep)*'Composition Moles'!$C91</f>
        <v>0</v>
      </c>
      <c r="BF79" s="32">
        <f ca="1">SUMPRODUCT(ReactionRateK1!$F101:$V101*OFFSET(ReactionStoich!$E$5:$U$5,BF$2,0))*(TimeStep)*'Composition Moles'!$C91</f>
        <v>0</v>
      </c>
      <c r="BG79" s="32">
        <f ca="1">SUMPRODUCT(ReactionRateK1!$F101:$V101*OFFSET(ReactionStoich!$E$5:$U$5,BG$2,0))*(TimeStep)*'Composition Moles'!$C91</f>
        <v>0</v>
      </c>
      <c r="BH79" s="32">
        <f ca="1">SUMPRODUCT(ReactionRateK1!$F101:$V101*OFFSET(ReactionStoich!$E$5:$U$5,BH$2,0))*(TimeStep)*'Composition Moles'!$C91</f>
        <v>0</v>
      </c>
      <c r="BI79" s="32">
        <f ca="1">SUMPRODUCT(ReactionRateK1!$F101:$V101*OFFSET(ReactionStoich!$E$5:$U$5,BI$2,0))*(TimeStep)*'Composition Moles'!$C91</f>
        <v>0</v>
      </c>
      <c r="BJ79" s="32">
        <f ca="1">SUMPRODUCT(ReactionRateK1!$F101:$V101*OFFSET(ReactionStoich!$E$5:$U$5,BJ$2,0))*(TimeStep)*'Composition Moles'!$C91</f>
        <v>0</v>
      </c>
      <c r="BK79" s="32">
        <f ca="1">SUMPRODUCT(ReactionRateK1!$F101:$V101*OFFSET(ReactionStoich!$E$5:$U$5,BK$2,0))*(TimeStep)*'Composition Moles'!$C91</f>
        <v>0</v>
      </c>
      <c r="BL79" s="32">
        <f ca="1">SUMPRODUCT(ReactionRateK1!$F101:$V101*OFFSET(ReactionStoich!$E$5:$U$5,BL$2,0))*(TimeStep)*'Composition Moles'!$C91</f>
        <v>0</v>
      </c>
      <c r="BM79" s="32">
        <f ca="1">SUMPRODUCT(ReactionRateK1!$F101:$V101*OFFSET(ReactionStoich!$E$5:$U$5,BM$2,0))*(TimeStep)*'Composition Moles'!$C91</f>
        <v>0</v>
      </c>
      <c r="BN79" s="32">
        <f ca="1">SUMPRODUCT(ReactionRateK1!$F101:$V101*OFFSET(ReactionStoich!$E$5:$U$5,BN$2,0))*(TimeStep)*'Composition Moles'!$C91</f>
        <v>0</v>
      </c>
      <c r="BO79" s="32">
        <f ca="1">SUMPRODUCT(ReactionRateK1!$F101:$V101*OFFSET(ReactionStoich!$E$5:$U$5,BO$2,0))*(TimeStep)*'Composition Moles'!$C91</f>
        <v>0</v>
      </c>
      <c r="BP79" s="32">
        <f ca="1">SUMPRODUCT(ReactionRateK1!$F101:$V101*OFFSET(ReactionStoich!$E$5:$U$5,BP$2,0))*(TimeStep)*'Composition Moles'!$C91</f>
        <v>0</v>
      </c>
      <c r="BQ79" s="32">
        <f ca="1">SUMPRODUCT(ReactionRateK1!$F101:$V101*OFFSET(ReactionStoich!$E$5:$U$5,BQ$2,0))*(TimeStep)*'Composition Moles'!$C91</f>
        <v>0</v>
      </c>
      <c r="BR79" s="32">
        <f ca="1">SUMPRODUCT(ReactionRateK1!$F101:$V101*OFFSET(ReactionStoich!$E$5:$U$5,BR$2,0))*(TimeStep)*'Composition Moles'!$C91</f>
        <v>0</v>
      </c>
      <c r="BS79" s="32">
        <f ca="1">SUMPRODUCT(ReactionRateK1!$F101:$V101*OFFSET(ReactionStoich!$E$5:$U$5,BS$2,0))*(TimeStep)*'Composition Moles'!$C91</f>
        <v>0</v>
      </c>
      <c r="BT79" s="32">
        <f ca="1">SUMPRODUCT(ReactionRateK1!$F101:$V101*OFFSET(ReactionStoich!$E$5:$U$5,BT$2,0))*(TimeStep)*'Composition Moles'!$C91</f>
        <v>0</v>
      </c>
      <c r="BU79" s="32">
        <f ca="1">SUMPRODUCT(ReactionRateK1!$F101:$V101*OFFSET(ReactionStoich!$E$5:$U$5,BU$2,0))*(TimeStep)*'Composition Moles'!$C91</f>
        <v>0</v>
      </c>
      <c r="BV79" s="32">
        <f ca="1">SUMPRODUCT(ReactionRateK1!$F101:$V101*OFFSET(ReactionStoich!$E$5:$U$5,BV$2,0))*(TimeStep)*'Composition Moles'!$C91</f>
        <v>0</v>
      </c>
      <c r="BW79" s="32">
        <f ca="1">SUMPRODUCT(ReactionRateK1!$F101:$V101*OFFSET(ReactionStoich!$E$5:$U$5,BW$2,0))*(TimeStep)*'Composition Moles'!$C91</f>
        <v>0</v>
      </c>
    </row>
    <row r="80" spans="1:75">
      <c r="A80">
        <f>ReactionRateK1!A102</f>
        <v>3.4999999999999956</v>
      </c>
      <c r="B80" s="20">
        <f t="shared" ca="1" si="7"/>
        <v>-1467.0133540991096</v>
      </c>
      <c r="C80" s="20">
        <f ca="1">'Composition Moles'!BZ92</f>
        <v>144244.94392748582</v>
      </c>
      <c r="D80" s="26">
        <f t="shared" ca="1" si="8"/>
        <v>-1.0170293073402975E-2</v>
      </c>
      <c r="F80" s="32">
        <f ca="1">SUMPRODUCT(ReactionRateK1!$F102:$V102*OFFSET(ReactionStoich!$E$5:$U$5,F$2,0))*(TimeStep)*'Composition Moles'!$C92</f>
        <v>-3.4017987019962372E-2</v>
      </c>
      <c r="G80" s="32">
        <f ca="1">SUMPRODUCT(ReactionRateK1!$F102:$V102*OFFSET(ReactionStoich!$E$5:$U$5,G$2,0))*(TimeStep)*'Composition Moles'!$C92</f>
        <v>0</v>
      </c>
      <c r="H80" s="32">
        <f ca="1">SUMPRODUCT(ReactionRateK1!$F102:$V102*OFFSET(ReactionStoich!$E$5:$U$5,H$2,0))*(TimeStep)*'Composition Moles'!$C92</f>
        <v>3.3657604310028434E-2</v>
      </c>
      <c r="I80" s="32">
        <f ca="1">SUMPRODUCT(ReactionRateK1!$F102:$V102*OFFSET(ReactionStoich!$E$5:$U$5,I$2,0))*(TimeStep)*'Composition Moles'!$C92</f>
        <v>3.6038270993394433E-4</v>
      </c>
      <c r="J80" s="32">
        <f ca="1">SUMPRODUCT(ReactionRateK1!$F102:$V102*OFFSET(ReactionStoich!$E$5:$U$5,J$2,0))*(TimeStep)*'Composition Moles'!$C92</f>
        <v>0</v>
      </c>
      <c r="K80" s="32">
        <f ca="1">SUMPRODUCT(ReactionRateK1!$F102:$V102*OFFSET(ReactionStoich!$E$5:$U$5,K$2,0))*(TimeStep)*'Composition Moles'!$C92</f>
        <v>0</v>
      </c>
      <c r="L80" s="32">
        <f ca="1">SUMPRODUCT(ReactionRateK1!$F102:$V102*OFFSET(ReactionStoich!$E$5:$U$5,L$2,0))*(TimeStep)*'Composition Moles'!$C92</f>
        <v>0</v>
      </c>
      <c r="M80" s="32">
        <f ca="1">SUMPRODUCT(ReactionRateK1!$F102:$V102*OFFSET(ReactionStoich!$E$5:$U$5,M$2,0))*(TimeStep)*'Composition Moles'!$C92</f>
        <v>0</v>
      </c>
      <c r="N80" s="32">
        <f ca="1">SUMPRODUCT(ReactionRateK1!$F102:$V102*OFFSET(ReactionStoich!$E$5:$U$5,N$2,0))*(TimeStep)*'Composition Moles'!$C92</f>
        <v>0</v>
      </c>
      <c r="O80" s="32">
        <f ca="1">SUMPRODUCT(ReactionRateK1!$F102:$V102*OFFSET(ReactionStoich!$E$5:$U$5,O$2,0))*(TimeStep)*'Composition Moles'!$C92</f>
        <v>0</v>
      </c>
      <c r="P80" s="32">
        <f ca="1">SUMPRODUCT(ReactionRateK1!$F102:$V102*OFFSET(ReactionStoich!$E$5:$U$5,P$2,0))*(TimeStep)*'Composition Moles'!$C92</f>
        <v>0</v>
      </c>
      <c r="Q80" s="32">
        <f ca="1">SUMPRODUCT(ReactionRateK1!$F102:$V102*OFFSET(ReactionStoich!$E$5:$U$5,Q$2,0))*(TimeStep)*'Composition Moles'!$C92</f>
        <v>0</v>
      </c>
      <c r="R80" s="32">
        <f ca="1">SUMPRODUCT(ReactionRateK1!$F102:$V102*OFFSET(ReactionStoich!$E$5:$U$5,R$2,0))*(TimeStep)*'Composition Moles'!$C92</f>
        <v>0</v>
      </c>
      <c r="S80" s="32">
        <f ca="1">SUMPRODUCT(ReactionRateK1!$F102:$V102*OFFSET(ReactionStoich!$E$5:$U$5,S$2,0))*(TimeStep)*'Composition Moles'!$C92</f>
        <v>1.2419687551635714</v>
      </c>
      <c r="T80" s="32">
        <f ca="1">SUMPRODUCT(ReactionRateK1!$F102:$V102*OFFSET(ReactionStoich!$E$5:$U$5,T$2,0))*(TimeStep)*'Composition Moles'!$C92</f>
        <v>0</v>
      </c>
      <c r="U80" s="32">
        <f ca="1">SUMPRODUCT(ReactionRateK1!$F102:$V102*OFFSET(ReactionStoich!$E$5:$U$5,U$2,0))*(TimeStep)*'Composition Moles'!$C92</f>
        <v>0</v>
      </c>
      <c r="V80" s="32">
        <f ca="1">SUMPRODUCT(ReactionRateK1!$F102:$V102*OFFSET(ReactionStoich!$E$5:$U$5,V$2,0))*(TimeStep)*'Composition Moles'!$C92</f>
        <v>0</v>
      </c>
      <c r="W80" s="32">
        <f ca="1">SUMPRODUCT(ReactionRateK1!$F102:$V102*OFFSET(ReactionStoich!$E$5:$U$5,W$2,0))*(TimeStep)*'Composition Moles'!$C92</f>
        <v>0</v>
      </c>
      <c r="X80" s="32">
        <f ca="1">SUMPRODUCT(ReactionRateK1!$F102:$V102*OFFSET(ReactionStoich!$E$5:$U$5,X$2,0))*(TimeStep)*'Composition Moles'!$C92</f>
        <v>0</v>
      </c>
      <c r="Y80" s="32">
        <f ca="1">SUMPRODUCT(ReactionRateK1!$F102:$V102*OFFSET(ReactionStoich!$E$5:$U$5,Y$2,0))*(TimeStep)*'Composition Moles'!$C92</f>
        <v>-2.9550067733006862</v>
      </c>
      <c r="Z80" s="32">
        <f ca="1">SUMPRODUCT(ReactionRateK1!$F102:$V102*OFFSET(ReactionStoich!$E$5:$U$5,Z$2,0))*(TimeStep)*'Composition Moles'!$C92</f>
        <v>0</v>
      </c>
      <c r="AA80" s="32">
        <f ca="1">SUMPRODUCT(ReactionRateK1!$F102:$V102*OFFSET(ReactionStoich!$E$5:$U$5,AA$2,0))*(TimeStep)*'Composition Moles'!$C92</f>
        <v>0</v>
      </c>
      <c r="AB80" s="32">
        <f ca="1">SUMPRODUCT(ReactionRateK1!$F102:$V102*OFFSET(ReactionStoich!$E$5:$U$5,AB$2,0))*(TimeStep)*'Composition Moles'!$C92</f>
        <v>0</v>
      </c>
      <c r="AC80" s="32">
        <f ca="1">SUMPRODUCT(ReactionRateK1!$F102:$V102*OFFSET(ReactionStoich!$E$5:$U$5,AC$2,0))*(TimeStep)*'Composition Moles'!$C92</f>
        <v>0</v>
      </c>
      <c r="AD80" s="32">
        <f ca="1">SUMPRODUCT(ReactionRateK1!$F102:$V102*OFFSET(ReactionStoich!$E$5:$U$5,AD$2,0))*(TimeStep)*'Composition Moles'!$C92</f>
        <v>0</v>
      </c>
      <c r="AE80" s="32">
        <f ca="1">SUMPRODUCT(ReactionRateK1!$F102:$V102*OFFSET(ReactionStoich!$E$5:$U$5,AE$2,0))*(TimeStep)*'Composition Moles'!$C92</f>
        <v>0</v>
      </c>
      <c r="AF80" s="32">
        <f ca="1">SUMPRODUCT(ReactionRateK1!$F102:$V102*OFFSET(ReactionStoich!$E$5:$U$5,AF$2,0))*(TimeStep)*'Composition Moles'!$C92</f>
        <v>0</v>
      </c>
      <c r="AG80" s="32">
        <f ca="1">SUMPRODUCT(ReactionRateK1!$F102:$V102*OFFSET(ReactionStoich!$E$5:$U$5,AG$2,0))*(TimeStep)*'Composition Moles'!$C92</f>
        <v>-7.3091061067485493E-3</v>
      </c>
      <c r="AH80" s="32">
        <f ca="1">SUMPRODUCT(ReactionRateK1!$F102:$V102*OFFSET(ReactionStoich!$E$5:$U$5,AH$2,0))*(TimeStep)*'Composition Moles'!$C92</f>
        <v>-0.23745144307832344</v>
      </c>
      <c r="AI80" s="32">
        <f ca="1">SUMPRODUCT(ReactionRateK1!$F102:$V102*OFFSET(ReactionStoich!$E$5:$U$5,AI$2,0))*(TimeStep)*'Composition Moles'!$C92</f>
        <v>1.9958845041221014</v>
      </c>
      <c r="AJ80" s="32">
        <f ca="1">SUMPRODUCT(ReactionRateK1!$F102:$V102*OFFSET(ReactionStoich!$E$5:$U$5,AJ$2,0))*(TimeStep)*'Composition Moles'!$C92</f>
        <v>0.50137968292348811</v>
      </c>
      <c r="AK80" s="32">
        <f ca="1">SUMPRODUCT(ReactionRateK1!$F102:$V102*OFFSET(ReactionStoich!$E$5:$U$5,AK$2,0))*(TimeStep)*'Composition Moles'!$C92</f>
        <v>0</v>
      </c>
      <c r="AL80" s="32">
        <f ca="1">SUMPRODUCT(ReactionRateK1!$F102:$V102*OFFSET(ReactionStoich!$E$5:$U$5,AL$2,0))*(TimeStep)*'Composition Moles'!$C92</f>
        <v>0</v>
      </c>
      <c r="AM80" s="32">
        <f ca="1">SUMPRODUCT(ReactionRateK1!$F102:$V102*OFFSET(ReactionStoich!$E$5:$U$5,AM$2,0))*(TimeStep)*'Composition Moles'!$C92</f>
        <v>0</v>
      </c>
      <c r="AN80" s="32">
        <f ca="1">SUMPRODUCT(ReactionRateK1!$F102:$V102*OFFSET(ReactionStoich!$E$5:$U$5,AN$2,0))*(TimeStep)*'Composition Moles'!$C92</f>
        <v>0</v>
      </c>
      <c r="AO80" s="32">
        <f ca="1">SUMPRODUCT(ReactionRateK1!$F102:$V102*OFFSET(ReactionStoich!$E$5:$U$5,AO$2,0))*(TimeStep)*'Composition Moles'!$C92</f>
        <v>-3.6038270993394433E-4</v>
      </c>
      <c r="AP80" s="32">
        <f ca="1">SUMPRODUCT(ReactionRateK1!$F102:$V102*OFFSET(ReactionStoich!$E$5:$U$5,AP$2,0))*(TimeStep)*'Composition Moles'!$C92</f>
        <v>-3.409498449810746E-2</v>
      </c>
      <c r="AQ80" s="32">
        <f ca="1">SUMPRODUCT(ReactionRateK1!$F102:$V102*OFFSET(ReactionStoich!$E$5:$U$5,AQ$2,0))*(TimeStep)*'Composition Moles'!$C92</f>
        <v>0</v>
      </c>
      <c r="AR80" s="32">
        <f ca="1">SUMPRODUCT(ReactionRateK1!$F102:$V102*OFFSET(ReactionStoich!$E$5:$U$5,AR$2,0))*(TimeStep)*'Composition Moles'!$C92</f>
        <v>0</v>
      </c>
      <c r="AS80" s="32">
        <f ca="1">SUMPRODUCT(ReactionRateK1!$F102:$V102*OFFSET(ReactionStoich!$E$5:$U$5,AS$2,0))*(TimeStep)*'Composition Moles'!$C92</f>
        <v>-0.1683367508384537</v>
      </c>
      <c r="AT80" s="32">
        <f ca="1">SUMPRODUCT(ReactionRateK1!$F102:$V102*OFFSET(ReactionStoich!$E$5:$U$5,AT$2,0))*(TimeStep)*'Composition Moles'!$C92</f>
        <v>-0.1683367508384537</v>
      </c>
      <c r="AU80" s="32">
        <f ca="1">SUMPRODUCT(ReactionRateK1!$F102:$V102*OFFSET(ReactionStoich!$E$5:$U$5,AU$2,0))*(TimeStep)*'Composition Moles'!$C92</f>
        <v>-0.1683367508384537</v>
      </c>
      <c r="AV80" s="32">
        <f ca="1">SUMPRODUCT(ReactionRateK1!$F102:$V102*OFFSET(ReactionStoich!$E$5:$U$5,AV$2,0))*(TimeStep)*'Composition Moles'!$C92</f>
        <v>0</v>
      </c>
      <c r="AW80" s="32">
        <f ca="1">SUMPRODUCT(ReactionRateK1!$F102:$V102*OFFSET(ReactionStoich!$E$5:$U$5,AW$2,0))*(TimeStep)*'Composition Moles'!$C92</f>
        <v>0</v>
      </c>
      <c r="AX80" s="32">
        <f ca="1">SUMPRODUCT(ReactionRateK1!$F102:$V102*OFFSET(ReactionStoich!$E$5:$U$5,AX$2,0))*(TimeStep)*'Composition Moles'!$C92</f>
        <v>0</v>
      </c>
      <c r="AY80" s="32">
        <f ca="1">SUMPRODUCT(ReactionRateK1!$F102:$V102*OFFSET(ReactionStoich!$E$5:$U$5,AY$2,0))*(TimeStep)*'Composition Moles'!$C92</f>
        <v>0</v>
      </c>
      <c r="AZ80" s="32">
        <f ca="1">SUMPRODUCT(ReactionRateK1!$F102:$V102*OFFSET(ReactionStoich!$E$5:$U$5,AZ$2,0))*(TimeStep)*'Composition Moles'!$C92</f>
        <v>0</v>
      </c>
      <c r="BA80" s="32">
        <f ca="1">SUMPRODUCT(ReactionRateK1!$F102:$V102*OFFSET(ReactionStoich!$E$5:$U$5,BA$2,0))*(TimeStep)*'Composition Moles'!$C92</f>
        <v>0</v>
      </c>
      <c r="BB80" s="32">
        <f ca="1">SUMPRODUCT(ReactionRateK1!$F102:$V102*OFFSET(ReactionStoich!$E$5:$U$5,BB$2,0))*(TimeStep)*'Composition Moles'!$C92</f>
        <v>0</v>
      </c>
      <c r="BC80" s="32">
        <f ca="1">SUMPRODUCT(ReactionRateK1!$F102:$V102*OFFSET(ReactionStoich!$E$5:$U$5,BC$2,0))*(TimeStep)*'Composition Moles'!$C92</f>
        <v>0</v>
      </c>
      <c r="BD80" s="32">
        <f ca="1">SUMPRODUCT(ReactionRateK1!$F102:$V102*OFFSET(ReactionStoich!$E$5:$U$5,BD$2,0))*(TimeStep)*'Composition Moles'!$C92</f>
        <v>0</v>
      </c>
      <c r="BE80" s="32">
        <f ca="1">SUMPRODUCT(ReactionRateK1!$F102:$V102*OFFSET(ReactionStoich!$E$5:$U$5,BE$2,0))*(TimeStep)*'Composition Moles'!$C92</f>
        <v>0</v>
      </c>
      <c r="BF80" s="32">
        <f ca="1">SUMPRODUCT(ReactionRateK1!$F102:$V102*OFFSET(ReactionStoich!$E$5:$U$5,BF$2,0))*(TimeStep)*'Composition Moles'!$C92</f>
        <v>0</v>
      </c>
      <c r="BG80" s="32">
        <f ca="1">SUMPRODUCT(ReactionRateK1!$F102:$V102*OFFSET(ReactionStoich!$E$5:$U$5,BG$2,0))*(TimeStep)*'Composition Moles'!$C92</f>
        <v>0</v>
      </c>
      <c r="BH80" s="32">
        <f ca="1">SUMPRODUCT(ReactionRateK1!$F102:$V102*OFFSET(ReactionStoich!$E$5:$U$5,BH$2,0))*(TimeStep)*'Composition Moles'!$C92</f>
        <v>0</v>
      </c>
      <c r="BI80" s="32">
        <f ca="1">SUMPRODUCT(ReactionRateK1!$F102:$V102*OFFSET(ReactionStoich!$E$5:$U$5,BI$2,0))*(TimeStep)*'Composition Moles'!$C92</f>
        <v>0</v>
      </c>
      <c r="BJ80" s="32">
        <f ca="1">SUMPRODUCT(ReactionRateK1!$F102:$V102*OFFSET(ReactionStoich!$E$5:$U$5,BJ$2,0))*(TimeStep)*'Composition Moles'!$C92</f>
        <v>0</v>
      </c>
      <c r="BK80" s="32">
        <f ca="1">SUMPRODUCT(ReactionRateK1!$F102:$V102*OFFSET(ReactionStoich!$E$5:$U$5,BK$2,0))*(TimeStep)*'Composition Moles'!$C92</f>
        <v>0</v>
      </c>
      <c r="BL80" s="32">
        <f ca="1">SUMPRODUCT(ReactionRateK1!$F102:$V102*OFFSET(ReactionStoich!$E$5:$U$5,BL$2,0))*(TimeStep)*'Composition Moles'!$C92</f>
        <v>0</v>
      </c>
      <c r="BM80" s="32">
        <f ca="1">SUMPRODUCT(ReactionRateK1!$F102:$V102*OFFSET(ReactionStoich!$E$5:$U$5,BM$2,0))*(TimeStep)*'Composition Moles'!$C92</f>
        <v>0</v>
      </c>
      <c r="BN80" s="32">
        <f ca="1">SUMPRODUCT(ReactionRateK1!$F102:$V102*OFFSET(ReactionStoich!$E$5:$U$5,BN$2,0))*(TimeStep)*'Composition Moles'!$C92</f>
        <v>0</v>
      </c>
      <c r="BO80" s="32">
        <f ca="1">SUMPRODUCT(ReactionRateK1!$F102:$V102*OFFSET(ReactionStoich!$E$5:$U$5,BO$2,0))*(TimeStep)*'Composition Moles'!$C92</f>
        <v>0</v>
      </c>
      <c r="BP80" s="32">
        <f ca="1">SUMPRODUCT(ReactionRateK1!$F102:$V102*OFFSET(ReactionStoich!$E$5:$U$5,BP$2,0))*(TimeStep)*'Composition Moles'!$C92</f>
        <v>0</v>
      </c>
      <c r="BQ80" s="32">
        <f ca="1">SUMPRODUCT(ReactionRateK1!$F102:$V102*OFFSET(ReactionStoich!$E$5:$U$5,BQ$2,0))*(TimeStep)*'Composition Moles'!$C92</f>
        <v>0</v>
      </c>
      <c r="BR80" s="32">
        <f ca="1">SUMPRODUCT(ReactionRateK1!$F102:$V102*OFFSET(ReactionStoich!$E$5:$U$5,BR$2,0))*(TimeStep)*'Composition Moles'!$C92</f>
        <v>0</v>
      </c>
      <c r="BS80" s="32">
        <f ca="1">SUMPRODUCT(ReactionRateK1!$F102:$V102*OFFSET(ReactionStoich!$E$5:$U$5,BS$2,0))*(TimeStep)*'Composition Moles'!$C92</f>
        <v>0</v>
      </c>
      <c r="BT80" s="32">
        <f ca="1">SUMPRODUCT(ReactionRateK1!$F102:$V102*OFFSET(ReactionStoich!$E$5:$U$5,BT$2,0))*(TimeStep)*'Composition Moles'!$C92</f>
        <v>0</v>
      </c>
      <c r="BU80" s="32">
        <f ca="1">SUMPRODUCT(ReactionRateK1!$F102:$V102*OFFSET(ReactionStoich!$E$5:$U$5,BU$2,0))*(TimeStep)*'Composition Moles'!$C92</f>
        <v>0</v>
      </c>
      <c r="BV80" s="32">
        <f ca="1">SUMPRODUCT(ReactionRateK1!$F102:$V102*OFFSET(ReactionStoich!$E$5:$U$5,BV$2,0))*(TimeStep)*'Composition Moles'!$C92</f>
        <v>0</v>
      </c>
      <c r="BW80" s="32">
        <f ca="1">SUMPRODUCT(ReactionRateK1!$F102:$V102*OFFSET(ReactionStoich!$E$5:$U$5,BW$2,0))*(TimeStep)*'Composition Moles'!$C92</f>
        <v>0</v>
      </c>
    </row>
    <row r="81" spans="1:75">
      <c r="A81">
        <f>ReactionRateK1!A103</f>
        <v>3.5499999999999954</v>
      </c>
      <c r="B81" s="20">
        <f t="shared" ca="1" si="7"/>
        <v>-1407.5070054638779</v>
      </c>
      <c r="C81" s="20">
        <f ca="1">'Composition Moles'!BZ93</f>
        <v>144247.84266897576</v>
      </c>
      <c r="D81" s="26">
        <f t="shared" ca="1" si="8"/>
        <v>-9.7575601785176557E-3</v>
      </c>
      <c r="F81" s="32">
        <f ca="1">SUMPRODUCT(ReactionRateK1!$F103:$V103*OFFSET(ReactionStoich!$E$5:$U$5,F$2,0))*(TimeStep)*'Composition Moles'!$C93</f>
        <v>-3.1810601935422345E-2</v>
      </c>
      <c r="G81" s="32">
        <f ca="1">SUMPRODUCT(ReactionRateK1!$F103:$V103*OFFSET(ReactionStoich!$E$5:$U$5,G$2,0))*(TimeStep)*'Composition Moles'!$C93</f>
        <v>0</v>
      </c>
      <c r="H81" s="32">
        <f ca="1">SUMPRODUCT(ReactionRateK1!$F103:$V103*OFFSET(ReactionStoich!$E$5:$U$5,H$2,0))*(TimeStep)*'Composition Moles'!$C93</f>
        <v>3.1483543085754476E-2</v>
      </c>
      <c r="I81" s="32">
        <f ca="1">SUMPRODUCT(ReactionRateK1!$F103:$V103*OFFSET(ReactionStoich!$E$5:$U$5,I$2,0))*(TimeStep)*'Composition Moles'!$C93</f>
        <v>3.270588496678688E-4</v>
      </c>
      <c r="J81" s="32">
        <f ca="1">SUMPRODUCT(ReactionRateK1!$F103:$V103*OFFSET(ReactionStoich!$E$5:$U$5,J$2,0))*(TimeStep)*'Composition Moles'!$C93</f>
        <v>0</v>
      </c>
      <c r="K81" s="32">
        <f ca="1">SUMPRODUCT(ReactionRateK1!$F103:$V103*OFFSET(ReactionStoich!$E$5:$U$5,K$2,0))*(TimeStep)*'Composition Moles'!$C93</f>
        <v>0</v>
      </c>
      <c r="L81" s="32">
        <f ca="1">SUMPRODUCT(ReactionRateK1!$F103:$V103*OFFSET(ReactionStoich!$E$5:$U$5,L$2,0))*(TimeStep)*'Composition Moles'!$C93</f>
        <v>0</v>
      </c>
      <c r="M81" s="32">
        <f ca="1">SUMPRODUCT(ReactionRateK1!$F103:$V103*OFFSET(ReactionStoich!$E$5:$U$5,M$2,0))*(TimeStep)*'Composition Moles'!$C93</f>
        <v>0</v>
      </c>
      <c r="N81" s="32">
        <f ca="1">SUMPRODUCT(ReactionRateK1!$F103:$V103*OFFSET(ReactionStoich!$E$5:$U$5,N$2,0))*(TimeStep)*'Composition Moles'!$C93</f>
        <v>0</v>
      </c>
      <c r="O81" s="32">
        <f ca="1">SUMPRODUCT(ReactionRateK1!$F103:$V103*OFFSET(ReactionStoich!$E$5:$U$5,O$2,0))*(TimeStep)*'Composition Moles'!$C93</f>
        <v>0</v>
      </c>
      <c r="P81" s="32">
        <f ca="1">SUMPRODUCT(ReactionRateK1!$F103:$V103*OFFSET(ReactionStoich!$E$5:$U$5,P$2,0))*(TimeStep)*'Composition Moles'!$C93</f>
        <v>0</v>
      </c>
      <c r="Q81" s="32">
        <f ca="1">SUMPRODUCT(ReactionRateK1!$F103:$V103*OFFSET(ReactionStoich!$E$5:$U$5,Q$2,0))*(TimeStep)*'Composition Moles'!$C93</f>
        <v>0</v>
      </c>
      <c r="R81" s="32">
        <f ca="1">SUMPRODUCT(ReactionRateK1!$F103:$V103*OFFSET(ReactionStoich!$E$5:$U$5,R$2,0))*(TimeStep)*'Composition Moles'!$C93</f>
        <v>0</v>
      </c>
      <c r="S81" s="32">
        <f ca="1">SUMPRODUCT(ReactionRateK1!$F103:$V103*OFFSET(ReactionStoich!$E$5:$U$5,S$2,0))*(TimeStep)*'Composition Moles'!$C93</f>
        <v>1.2147147640101734</v>
      </c>
      <c r="T81" s="32">
        <f ca="1">SUMPRODUCT(ReactionRateK1!$F103:$V103*OFFSET(ReactionStoich!$E$5:$U$5,T$2,0))*(TimeStep)*'Composition Moles'!$C93</f>
        <v>0</v>
      </c>
      <c r="U81" s="32">
        <f ca="1">SUMPRODUCT(ReactionRateK1!$F103:$V103*OFFSET(ReactionStoich!$E$5:$U$5,U$2,0))*(TimeStep)*'Composition Moles'!$C93</f>
        <v>0</v>
      </c>
      <c r="V81" s="32">
        <f ca="1">SUMPRODUCT(ReactionRateK1!$F103:$V103*OFFSET(ReactionStoich!$E$5:$U$5,V$2,0))*(TimeStep)*'Composition Moles'!$C93</f>
        <v>0</v>
      </c>
      <c r="W81" s="32">
        <f ca="1">SUMPRODUCT(ReactionRateK1!$F103:$V103*OFFSET(ReactionStoich!$E$5:$U$5,W$2,0))*(TimeStep)*'Composition Moles'!$C93</f>
        <v>0</v>
      </c>
      <c r="X81" s="32">
        <f ca="1">SUMPRODUCT(ReactionRateK1!$F103:$V103*OFFSET(ReactionStoich!$E$5:$U$5,X$2,0))*(TimeStep)*'Composition Moles'!$C93</f>
        <v>0</v>
      </c>
      <c r="Y81" s="32">
        <f ca="1">SUMPRODUCT(ReactionRateK1!$F103:$V103*OFFSET(ReactionStoich!$E$5:$U$5,Y$2,0))*(TimeStep)*'Composition Moles'!$C93</f>
        <v>-2.8942574701145869</v>
      </c>
      <c r="Z81" s="32">
        <f ca="1">SUMPRODUCT(ReactionRateK1!$F103:$V103*OFFSET(ReactionStoich!$E$5:$U$5,Z$2,0))*(TimeStep)*'Composition Moles'!$C93</f>
        <v>0</v>
      </c>
      <c r="AA81" s="32">
        <f ca="1">SUMPRODUCT(ReactionRateK1!$F103:$V103*OFFSET(ReactionStoich!$E$5:$U$5,AA$2,0))*(TimeStep)*'Composition Moles'!$C93</f>
        <v>0</v>
      </c>
      <c r="AB81" s="32">
        <f ca="1">SUMPRODUCT(ReactionRateK1!$F103:$V103*OFFSET(ReactionStoich!$E$5:$U$5,AB$2,0))*(TimeStep)*'Composition Moles'!$C93</f>
        <v>0</v>
      </c>
      <c r="AC81" s="32">
        <f ca="1">SUMPRODUCT(ReactionRateK1!$F103:$V103*OFFSET(ReactionStoich!$E$5:$U$5,AC$2,0))*(TimeStep)*'Composition Moles'!$C93</f>
        <v>0</v>
      </c>
      <c r="AD81" s="32">
        <f ca="1">SUMPRODUCT(ReactionRateK1!$F103:$V103*OFFSET(ReactionStoich!$E$5:$U$5,AD$2,0))*(TimeStep)*'Composition Moles'!$C93</f>
        <v>0</v>
      </c>
      <c r="AE81" s="32">
        <f ca="1">SUMPRODUCT(ReactionRateK1!$F103:$V103*OFFSET(ReactionStoich!$E$5:$U$5,AE$2,0))*(TimeStep)*'Composition Moles'!$C93</f>
        <v>0</v>
      </c>
      <c r="AF81" s="32">
        <f ca="1">SUMPRODUCT(ReactionRateK1!$F103:$V103*OFFSET(ReactionStoich!$E$5:$U$5,AF$2,0))*(TimeStep)*'Composition Moles'!$C93</f>
        <v>0</v>
      </c>
      <c r="AG81" s="32">
        <f ca="1">SUMPRODUCT(ReactionRateK1!$F103:$V103*OFFSET(ReactionStoich!$E$5:$U$5,AG$2,0))*(TimeStep)*'Composition Moles'!$C93</f>
        <v>-7.0640580393843072E-3</v>
      </c>
      <c r="AH81" s="32">
        <f ca="1">SUMPRODUCT(ReactionRateK1!$F103:$V103*OFFSET(ReactionStoich!$E$5:$U$5,AH$2,0))*(TimeStep)*'Composition Moles'!$C93</f>
        <v>-0.25493186375257954</v>
      </c>
      <c r="AI81" s="32">
        <f ca="1">SUMPRODUCT(ReactionRateK1!$F103:$V103*OFFSET(ReactionStoich!$E$5:$U$5,AI$2,0))*(TimeStep)*'Composition Moles'!$C93</f>
        <v>1.9797565922900537</v>
      </c>
      <c r="AJ81" s="32">
        <f ca="1">SUMPRODUCT(ReactionRateK1!$F103:$V103*OFFSET(ReactionStoich!$E$5:$U$5,AJ$2,0))*(TimeStep)*'Composition Moles'!$C93</f>
        <v>0.49055824042107532</v>
      </c>
      <c r="AK81" s="32">
        <f ca="1">SUMPRODUCT(ReactionRateK1!$F103:$V103*OFFSET(ReactionStoich!$E$5:$U$5,AK$2,0))*(TimeStep)*'Composition Moles'!$C93</f>
        <v>0</v>
      </c>
      <c r="AL81" s="32">
        <f ca="1">SUMPRODUCT(ReactionRateK1!$F103:$V103*OFFSET(ReactionStoich!$E$5:$U$5,AL$2,0))*(TimeStep)*'Composition Moles'!$C93</f>
        <v>0</v>
      </c>
      <c r="AM81" s="32">
        <f ca="1">SUMPRODUCT(ReactionRateK1!$F103:$V103*OFFSET(ReactionStoich!$E$5:$U$5,AM$2,0))*(TimeStep)*'Composition Moles'!$C93</f>
        <v>0</v>
      </c>
      <c r="AN81" s="32">
        <f ca="1">SUMPRODUCT(ReactionRateK1!$F103:$V103*OFFSET(ReactionStoich!$E$5:$U$5,AN$2,0))*(TimeStep)*'Composition Moles'!$C93</f>
        <v>0</v>
      </c>
      <c r="AO81" s="32">
        <f ca="1">SUMPRODUCT(ReactionRateK1!$F103:$V103*OFFSET(ReactionStoich!$E$5:$U$5,AO$2,0))*(TimeStep)*'Composition Moles'!$C93</f>
        <v>-3.270588496678688E-4</v>
      </c>
      <c r="AP81" s="32">
        <f ca="1">SUMPRODUCT(ReactionRateK1!$F103:$V103*OFFSET(ReactionStoich!$E$5:$U$5,AP$2,0))*(TimeStep)*'Composition Moles'!$C93</f>
        <v>-3.1900058137691575E-2</v>
      </c>
      <c r="AQ81" s="32">
        <f ca="1">SUMPRODUCT(ReactionRateK1!$F103:$V103*OFFSET(ReactionStoich!$E$5:$U$5,AQ$2,0))*(TimeStep)*'Composition Moles'!$C93</f>
        <v>0</v>
      </c>
      <c r="AR81" s="32">
        <f ca="1">SUMPRODUCT(ReactionRateK1!$F103:$V103*OFFSET(ReactionStoich!$E$5:$U$5,AR$2,0))*(TimeStep)*'Composition Moles'!$C93</f>
        <v>0</v>
      </c>
      <c r="AS81" s="32">
        <f ca="1">SUMPRODUCT(ReactionRateK1!$F103:$V103*OFFSET(ReactionStoich!$E$5:$U$5,AS$2,0))*(TimeStep)*'Composition Moles'!$C93</f>
        <v>-0.16551636260913083</v>
      </c>
      <c r="AT81" s="32">
        <f ca="1">SUMPRODUCT(ReactionRateK1!$F103:$V103*OFFSET(ReactionStoich!$E$5:$U$5,AT$2,0))*(TimeStep)*'Composition Moles'!$C93</f>
        <v>-0.16551636260913083</v>
      </c>
      <c r="AU81" s="32">
        <f ca="1">SUMPRODUCT(ReactionRateK1!$F103:$V103*OFFSET(ReactionStoich!$E$5:$U$5,AU$2,0))*(TimeStep)*'Composition Moles'!$C93</f>
        <v>-0.16551636260913083</v>
      </c>
      <c r="AV81" s="32">
        <f ca="1">SUMPRODUCT(ReactionRateK1!$F103:$V103*OFFSET(ReactionStoich!$E$5:$U$5,AV$2,0))*(TimeStep)*'Composition Moles'!$C93</f>
        <v>0</v>
      </c>
      <c r="AW81" s="32">
        <f ca="1">SUMPRODUCT(ReactionRateK1!$F103:$V103*OFFSET(ReactionStoich!$E$5:$U$5,AW$2,0))*(TimeStep)*'Composition Moles'!$C93</f>
        <v>0</v>
      </c>
      <c r="AX81" s="32">
        <f ca="1">SUMPRODUCT(ReactionRateK1!$F103:$V103*OFFSET(ReactionStoich!$E$5:$U$5,AX$2,0))*(TimeStep)*'Composition Moles'!$C93</f>
        <v>0</v>
      </c>
      <c r="AY81" s="32">
        <f ca="1">SUMPRODUCT(ReactionRateK1!$F103:$V103*OFFSET(ReactionStoich!$E$5:$U$5,AY$2,0))*(TimeStep)*'Composition Moles'!$C93</f>
        <v>0</v>
      </c>
      <c r="AZ81" s="32">
        <f ca="1">SUMPRODUCT(ReactionRateK1!$F103:$V103*OFFSET(ReactionStoich!$E$5:$U$5,AZ$2,0))*(TimeStep)*'Composition Moles'!$C93</f>
        <v>0</v>
      </c>
      <c r="BA81" s="32">
        <f ca="1">SUMPRODUCT(ReactionRateK1!$F103:$V103*OFFSET(ReactionStoich!$E$5:$U$5,BA$2,0))*(TimeStep)*'Composition Moles'!$C93</f>
        <v>0</v>
      </c>
      <c r="BB81" s="32">
        <f ca="1">SUMPRODUCT(ReactionRateK1!$F103:$V103*OFFSET(ReactionStoich!$E$5:$U$5,BB$2,0))*(TimeStep)*'Composition Moles'!$C93</f>
        <v>0</v>
      </c>
      <c r="BC81" s="32">
        <f ca="1">SUMPRODUCT(ReactionRateK1!$F103:$V103*OFFSET(ReactionStoich!$E$5:$U$5,BC$2,0))*(TimeStep)*'Composition Moles'!$C93</f>
        <v>0</v>
      </c>
      <c r="BD81" s="32">
        <f ca="1">SUMPRODUCT(ReactionRateK1!$F103:$V103*OFFSET(ReactionStoich!$E$5:$U$5,BD$2,0))*(TimeStep)*'Composition Moles'!$C93</f>
        <v>0</v>
      </c>
      <c r="BE81" s="32">
        <f ca="1">SUMPRODUCT(ReactionRateK1!$F103:$V103*OFFSET(ReactionStoich!$E$5:$U$5,BE$2,0))*(TimeStep)*'Composition Moles'!$C93</f>
        <v>0</v>
      </c>
      <c r="BF81" s="32">
        <f ca="1">SUMPRODUCT(ReactionRateK1!$F103:$V103*OFFSET(ReactionStoich!$E$5:$U$5,BF$2,0))*(TimeStep)*'Composition Moles'!$C93</f>
        <v>0</v>
      </c>
      <c r="BG81" s="32">
        <f ca="1">SUMPRODUCT(ReactionRateK1!$F103:$V103*OFFSET(ReactionStoich!$E$5:$U$5,BG$2,0))*(TimeStep)*'Composition Moles'!$C93</f>
        <v>0</v>
      </c>
      <c r="BH81" s="32">
        <f ca="1">SUMPRODUCT(ReactionRateK1!$F103:$V103*OFFSET(ReactionStoich!$E$5:$U$5,BH$2,0))*(TimeStep)*'Composition Moles'!$C93</f>
        <v>0</v>
      </c>
      <c r="BI81" s="32">
        <f ca="1">SUMPRODUCT(ReactionRateK1!$F103:$V103*OFFSET(ReactionStoich!$E$5:$U$5,BI$2,0))*(TimeStep)*'Composition Moles'!$C93</f>
        <v>0</v>
      </c>
      <c r="BJ81" s="32">
        <f ca="1">SUMPRODUCT(ReactionRateK1!$F103:$V103*OFFSET(ReactionStoich!$E$5:$U$5,BJ$2,0))*(TimeStep)*'Composition Moles'!$C93</f>
        <v>0</v>
      </c>
      <c r="BK81" s="32">
        <f ca="1">SUMPRODUCT(ReactionRateK1!$F103:$V103*OFFSET(ReactionStoich!$E$5:$U$5,BK$2,0))*(TimeStep)*'Composition Moles'!$C93</f>
        <v>0</v>
      </c>
      <c r="BL81" s="32">
        <f ca="1">SUMPRODUCT(ReactionRateK1!$F103:$V103*OFFSET(ReactionStoich!$E$5:$U$5,BL$2,0))*(TimeStep)*'Composition Moles'!$C93</f>
        <v>0</v>
      </c>
      <c r="BM81" s="32">
        <f ca="1">SUMPRODUCT(ReactionRateK1!$F103:$V103*OFFSET(ReactionStoich!$E$5:$U$5,BM$2,0))*(TimeStep)*'Composition Moles'!$C93</f>
        <v>0</v>
      </c>
      <c r="BN81" s="32">
        <f ca="1">SUMPRODUCT(ReactionRateK1!$F103:$V103*OFFSET(ReactionStoich!$E$5:$U$5,BN$2,0))*(TimeStep)*'Composition Moles'!$C93</f>
        <v>0</v>
      </c>
      <c r="BO81" s="32">
        <f ca="1">SUMPRODUCT(ReactionRateK1!$F103:$V103*OFFSET(ReactionStoich!$E$5:$U$5,BO$2,0))*(TimeStep)*'Composition Moles'!$C93</f>
        <v>0</v>
      </c>
      <c r="BP81" s="32">
        <f ca="1">SUMPRODUCT(ReactionRateK1!$F103:$V103*OFFSET(ReactionStoich!$E$5:$U$5,BP$2,0))*(TimeStep)*'Composition Moles'!$C93</f>
        <v>0</v>
      </c>
      <c r="BQ81" s="32">
        <f ca="1">SUMPRODUCT(ReactionRateK1!$F103:$V103*OFFSET(ReactionStoich!$E$5:$U$5,BQ$2,0))*(TimeStep)*'Composition Moles'!$C93</f>
        <v>0</v>
      </c>
      <c r="BR81" s="32">
        <f ca="1">SUMPRODUCT(ReactionRateK1!$F103:$V103*OFFSET(ReactionStoich!$E$5:$U$5,BR$2,0))*(TimeStep)*'Composition Moles'!$C93</f>
        <v>0</v>
      </c>
      <c r="BS81" s="32">
        <f ca="1">SUMPRODUCT(ReactionRateK1!$F103:$V103*OFFSET(ReactionStoich!$E$5:$U$5,BS$2,0))*(TimeStep)*'Composition Moles'!$C93</f>
        <v>0</v>
      </c>
      <c r="BT81" s="32">
        <f ca="1">SUMPRODUCT(ReactionRateK1!$F103:$V103*OFFSET(ReactionStoich!$E$5:$U$5,BT$2,0))*(TimeStep)*'Composition Moles'!$C93</f>
        <v>0</v>
      </c>
      <c r="BU81" s="32">
        <f ca="1">SUMPRODUCT(ReactionRateK1!$F103:$V103*OFFSET(ReactionStoich!$E$5:$U$5,BU$2,0))*(TimeStep)*'Composition Moles'!$C93</f>
        <v>0</v>
      </c>
      <c r="BV81" s="32">
        <f ca="1">SUMPRODUCT(ReactionRateK1!$F103:$V103*OFFSET(ReactionStoich!$E$5:$U$5,BV$2,0))*(TimeStep)*'Composition Moles'!$C93</f>
        <v>0</v>
      </c>
      <c r="BW81" s="32">
        <f ca="1">SUMPRODUCT(ReactionRateK1!$F103:$V103*OFFSET(ReactionStoich!$E$5:$U$5,BW$2,0))*(TimeStep)*'Composition Moles'!$C93</f>
        <v>0</v>
      </c>
    </row>
    <row r="82" spans="1:75">
      <c r="A82">
        <f>ReactionRateK1!A104</f>
        <v>3.5999999999999952</v>
      </c>
      <c r="B82" s="20">
        <f t="shared" ca="1" si="7"/>
        <v>-1352.3445266516412</v>
      </c>
      <c r="C82" s="20">
        <f ca="1">'Composition Moles'!BZ94</f>
        <v>144250.41677279864</v>
      </c>
      <c r="D82" s="26">
        <f t="shared" ca="1" si="8"/>
        <v>-9.3749782975091778E-3</v>
      </c>
      <c r="F82" s="32">
        <f ca="1">SUMPRODUCT(ReactionRateK1!$F104:$V104*OFFSET(ReactionStoich!$E$5:$U$5,F$2,0))*(TimeStep)*'Composition Moles'!$C94</f>
        <v>-2.97475536635863E-2</v>
      </c>
      <c r="G82" s="32">
        <f ca="1">SUMPRODUCT(ReactionRateK1!$F104:$V104*OFFSET(ReactionStoich!$E$5:$U$5,G$2,0))*(TimeStep)*'Composition Moles'!$C94</f>
        <v>0</v>
      </c>
      <c r="H82" s="32">
        <f ca="1">SUMPRODUCT(ReactionRateK1!$F104:$V104*OFFSET(ReactionStoich!$E$5:$U$5,H$2,0))*(TimeStep)*'Composition Moles'!$C94</f>
        <v>2.9450721235323298E-2</v>
      </c>
      <c r="I82" s="32">
        <f ca="1">SUMPRODUCT(ReactionRateK1!$F104:$V104*OFFSET(ReactionStoich!$E$5:$U$5,I$2,0))*(TimeStep)*'Composition Moles'!$C94</f>
        <v>2.9683242826300272E-4</v>
      </c>
      <c r="J82" s="32">
        <f ca="1">SUMPRODUCT(ReactionRateK1!$F104:$V104*OFFSET(ReactionStoich!$E$5:$U$5,J$2,0))*(TimeStep)*'Composition Moles'!$C94</f>
        <v>0</v>
      </c>
      <c r="K82" s="32">
        <f ca="1">SUMPRODUCT(ReactionRateK1!$F104:$V104*OFFSET(ReactionStoich!$E$5:$U$5,K$2,0))*(TimeStep)*'Composition Moles'!$C94</f>
        <v>0</v>
      </c>
      <c r="L82" s="32">
        <f ca="1">SUMPRODUCT(ReactionRateK1!$F104:$V104*OFFSET(ReactionStoich!$E$5:$U$5,L$2,0))*(TimeStep)*'Composition Moles'!$C94</f>
        <v>0</v>
      </c>
      <c r="M82" s="32">
        <f ca="1">SUMPRODUCT(ReactionRateK1!$F104:$V104*OFFSET(ReactionStoich!$E$5:$U$5,M$2,0))*(TimeStep)*'Composition Moles'!$C94</f>
        <v>0</v>
      </c>
      <c r="N82" s="32">
        <f ca="1">SUMPRODUCT(ReactionRateK1!$F104:$V104*OFFSET(ReactionStoich!$E$5:$U$5,N$2,0))*(TimeStep)*'Composition Moles'!$C94</f>
        <v>0</v>
      </c>
      <c r="O82" s="32">
        <f ca="1">SUMPRODUCT(ReactionRateK1!$F104:$V104*OFFSET(ReactionStoich!$E$5:$U$5,O$2,0))*(TimeStep)*'Composition Moles'!$C94</f>
        <v>0</v>
      </c>
      <c r="P82" s="32">
        <f ca="1">SUMPRODUCT(ReactionRateK1!$F104:$V104*OFFSET(ReactionStoich!$E$5:$U$5,P$2,0))*(TimeStep)*'Composition Moles'!$C94</f>
        <v>0</v>
      </c>
      <c r="Q82" s="32">
        <f ca="1">SUMPRODUCT(ReactionRateK1!$F104:$V104*OFFSET(ReactionStoich!$E$5:$U$5,Q$2,0))*(TimeStep)*'Composition Moles'!$C94</f>
        <v>0</v>
      </c>
      <c r="R82" s="32">
        <f ca="1">SUMPRODUCT(ReactionRateK1!$F104:$V104*OFFSET(ReactionStoich!$E$5:$U$5,R$2,0))*(TimeStep)*'Composition Moles'!$C94</f>
        <v>0</v>
      </c>
      <c r="S82" s="32">
        <f ca="1">SUMPRODUCT(ReactionRateK1!$F104:$V104*OFFSET(ReactionStoich!$E$5:$U$5,S$2,0))*(TimeStep)*'Composition Moles'!$C94</f>
        <v>1.1878237246465362</v>
      </c>
      <c r="T82" s="32">
        <f ca="1">SUMPRODUCT(ReactionRateK1!$F104:$V104*OFFSET(ReactionStoich!$E$5:$U$5,T$2,0))*(TimeStep)*'Composition Moles'!$C94</f>
        <v>0</v>
      </c>
      <c r="U82" s="32">
        <f ca="1">SUMPRODUCT(ReactionRateK1!$F104:$V104*OFFSET(ReactionStoich!$E$5:$U$5,U$2,0))*(TimeStep)*'Composition Moles'!$C94</f>
        <v>0</v>
      </c>
      <c r="V82" s="32">
        <f ca="1">SUMPRODUCT(ReactionRateK1!$F104:$V104*OFFSET(ReactionStoich!$E$5:$U$5,V$2,0))*(TimeStep)*'Composition Moles'!$C94</f>
        <v>0</v>
      </c>
      <c r="W82" s="32">
        <f ca="1">SUMPRODUCT(ReactionRateK1!$F104:$V104*OFFSET(ReactionStoich!$E$5:$U$5,W$2,0))*(TimeStep)*'Composition Moles'!$C94</f>
        <v>0</v>
      </c>
      <c r="X82" s="32">
        <f ca="1">SUMPRODUCT(ReactionRateK1!$F104:$V104*OFFSET(ReactionStoich!$E$5:$U$5,X$2,0))*(TimeStep)*'Composition Moles'!$C94</f>
        <v>0</v>
      </c>
      <c r="Y82" s="32">
        <f ca="1">SUMPRODUCT(ReactionRateK1!$F104:$V104*OFFSET(ReactionStoich!$E$5:$U$5,Y$2,0))*(TimeStep)*'Composition Moles'!$C94</f>
        <v>-2.8342911509287401</v>
      </c>
      <c r="Z82" s="32">
        <f ca="1">SUMPRODUCT(ReactionRateK1!$F104:$V104*OFFSET(ReactionStoich!$E$5:$U$5,Z$2,0))*(TimeStep)*'Composition Moles'!$C94</f>
        <v>0</v>
      </c>
      <c r="AA82" s="32">
        <f ca="1">SUMPRODUCT(ReactionRateK1!$F104:$V104*OFFSET(ReactionStoich!$E$5:$U$5,AA$2,0))*(TimeStep)*'Composition Moles'!$C94</f>
        <v>0</v>
      </c>
      <c r="AB82" s="32">
        <f ca="1">SUMPRODUCT(ReactionRateK1!$F104:$V104*OFFSET(ReactionStoich!$E$5:$U$5,AB$2,0))*(TimeStep)*'Composition Moles'!$C94</f>
        <v>0</v>
      </c>
      <c r="AC82" s="32">
        <f ca="1">SUMPRODUCT(ReactionRateK1!$F104:$V104*OFFSET(ReactionStoich!$E$5:$U$5,AC$2,0))*(TimeStep)*'Composition Moles'!$C94</f>
        <v>0</v>
      </c>
      <c r="AD82" s="32">
        <f ca="1">SUMPRODUCT(ReactionRateK1!$F104:$V104*OFFSET(ReactionStoich!$E$5:$U$5,AD$2,0))*(TimeStep)*'Composition Moles'!$C94</f>
        <v>0</v>
      </c>
      <c r="AE82" s="32">
        <f ca="1">SUMPRODUCT(ReactionRateK1!$F104:$V104*OFFSET(ReactionStoich!$E$5:$U$5,AE$2,0))*(TimeStep)*'Composition Moles'!$C94</f>
        <v>0</v>
      </c>
      <c r="AF82" s="32">
        <f ca="1">SUMPRODUCT(ReactionRateK1!$F104:$V104*OFFSET(ReactionStoich!$E$5:$U$5,AF$2,0))*(TimeStep)*'Composition Moles'!$C94</f>
        <v>0</v>
      </c>
      <c r="AG82" s="32">
        <f ca="1">SUMPRODUCT(ReactionRateK1!$F104:$V104*OFFSET(ReactionStoich!$E$5:$U$5,AG$2,0))*(TimeStep)*'Composition Moles'!$C94</f>
        <v>-6.8284159982805476E-3</v>
      </c>
      <c r="AH82" s="32">
        <f ca="1">SUMPRODUCT(ReactionRateK1!$F104:$V104*OFFSET(ReactionStoich!$E$5:$U$5,AH$2,0))*(TimeStep)*'Composition Moles'!$C94</f>
        <v>-0.27155100214764383</v>
      </c>
      <c r="AI82" s="32">
        <f ca="1">SUMPRODUCT(ReactionRateK1!$F104:$V104*OFFSET(ReactionStoich!$E$5:$U$5,AI$2,0))*(TimeStep)*'Composition Moles'!$C94</f>
        <v>1.9633865540407998</v>
      </c>
      <c r="AJ82" s="32">
        <f ca="1">SUMPRODUCT(ReactionRateK1!$F104:$V104*OFFSET(ReactionStoich!$E$5:$U$5,AJ$2,0))*(TimeStep)*'Composition Moles'!$C94</f>
        <v>0.47989593177843121</v>
      </c>
      <c r="AK82" s="32">
        <f ca="1">SUMPRODUCT(ReactionRateK1!$F104:$V104*OFFSET(ReactionStoich!$E$5:$U$5,AK$2,0))*(TimeStep)*'Composition Moles'!$C94</f>
        <v>0</v>
      </c>
      <c r="AL82" s="32">
        <f ca="1">SUMPRODUCT(ReactionRateK1!$F104:$V104*OFFSET(ReactionStoich!$E$5:$U$5,AL$2,0))*(TimeStep)*'Composition Moles'!$C94</f>
        <v>0</v>
      </c>
      <c r="AM82" s="32">
        <f ca="1">SUMPRODUCT(ReactionRateK1!$F104:$V104*OFFSET(ReactionStoich!$E$5:$U$5,AM$2,0))*(TimeStep)*'Composition Moles'!$C94</f>
        <v>0</v>
      </c>
      <c r="AN82" s="32">
        <f ca="1">SUMPRODUCT(ReactionRateK1!$F104:$V104*OFFSET(ReactionStoich!$E$5:$U$5,AN$2,0))*(TimeStep)*'Composition Moles'!$C94</f>
        <v>0</v>
      </c>
      <c r="AO82" s="32">
        <f ca="1">SUMPRODUCT(ReactionRateK1!$F104:$V104*OFFSET(ReactionStoich!$E$5:$U$5,AO$2,0))*(TimeStep)*'Composition Moles'!$C94</f>
        <v>-2.9683242826300272E-4</v>
      </c>
      <c r="AP82" s="32">
        <f ca="1">SUMPRODUCT(ReactionRateK1!$F104:$V104*OFFSET(ReactionStoich!$E$5:$U$5,AP$2,0))*(TimeStep)*'Composition Moles'!$C94</f>
        <v>-2.9844039992791321E-2</v>
      </c>
      <c r="AQ82" s="32">
        <f ca="1">SUMPRODUCT(ReactionRateK1!$F104:$V104*OFFSET(ReactionStoich!$E$5:$U$5,AQ$2,0))*(TimeStep)*'Composition Moles'!$C94</f>
        <v>0</v>
      </c>
      <c r="AR82" s="32">
        <f ca="1">SUMPRODUCT(ReactionRateK1!$F104:$V104*OFFSET(ReactionStoich!$E$5:$U$5,AR$2,0))*(TimeStep)*'Composition Moles'!$C94</f>
        <v>0</v>
      </c>
      <c r="AS82" s="32">
        <f ca="1">SUMPRODUCT(ReactionRateK1!$F104:$V104*OFFSET(ReactionStoich!$E$5:$U$5,AS$2,0))*(TimeStep)*'Composition Moles'!$C94</f>
        <v>-0.16276492299001624</v>
      </c>
      <c r="AT82" s="32">
        <f ca="1">SUMPRODUCT(ReactionRateK1!$F104:$V104*OFFSET(ReactionStoich!$E$5:$U$5,AT$2,0))*(TimeStep)*'Composition Moles'!$C94</f>
        <v>-0.16276492299001624</v>
      </c>
      <c r="AU82" s="32">
        <f ca="1">SUMPRODUCT(ReactionRateK1!$F104:$V104*OFFSET(ReactionStoich!$E$5:$U$5,AU$2,0))*(TimeStep)*'Composition Moles'!$C94</f>
        <v>-0.16276492299001624</v>
      </c>
      <c r="AV82" s="32">
        <f ca="1">SUMPRODUCT(ReactionRateK1!$F104:$V104*OFFSET(ReactionStoich!$E$5:$U$5,AV$2,0))*(TimeStep)*'Composition Moles'!$C94</f>
        <v>0</v>
      </c>
      <c r="AW82" s="32">
        <f ca="1">SUMPRODUCT(ReactionRateK1!$F104:$V104*OFFSET(ReactionStoich!$E$5:$U$5,AW$2,0))*(TimeStep)*'Composition Moles'!$C94</f>
        <v>0</v>
      </c>
      <c r="AX82" s="32">
        <f ca="1">SUMPRODUCT(ReactionRateK1!$F104:$V104*OFFSET(ReactionStoich!$E$5:$U$5,AX$2,0))*(TimeStep)*'Composition Moles'!$C94</f>
        <v>0</v>
      </c>
      <c r="AY82" s="32">
        <f ca="1">SUMPRODUCT(ReactionRateK1!$F104:$V104*OFFSET(ReactionStoich!$E$5:$U$5,AY$2,0))*(TimeStep)*'Composition Moles'!$C94</f>
        <v>0</v>
      </c>
      <c r="AZ82" s="32">
        <f ca="1">SUMPRODUCT(ReactionRateK1!$F104:$V104*OFFSET(ReactionStoich!$E$5:$U$5,AZ$2,0))*(TimeStep)*'Composition Moles'!$C94</f>
        <v>0</v>
      </c>
      <c r="BA82" s="32">
        <f ca="1">SUMPRODUCT(ReactionRateK1!$F104:$V104*OFFSET(ReactionStoich!$E$5:$U$5,BA$2,0))*(TimeStep)*'Composition Moles'!$C94</f>
        <v>0</v>
      </c>
      <c r="BB82" s="32">
        <f ca="1">SUMPRODUCT(ReactionRateK1!$F104:$V104*OFFSET(ReactionStoich!$E$5:$U$5,BB$2,0))*(TimeStep)*'Composition Moles'!$C94</f>
        <v>0</v>
      </c>
      <c r="BC82" s="32">
        <f ca="1">SUMPRODUCT(ReactionRateK1!$F104:$V104*OFFSET(ReactionStoich!$E$5:$U$5,BC$2,0))*(TimeStep)*'Composition Moles'!$C94</f>
        <v>0</v>
      </c>
      <c r="BD82" s="32">
        <f ca="1">SUMPRODUCT(ReactionRateK1!$F104:$V104*OFFSET(ReactionStoich!$E$5:$U$5,BD$2,0))*(TimeStep)*'Composition Moles'!$C94</f>
        <v>0</v>
      </c>
      <c r="BE82" s="32">
        <f ca="1">SUMPRODUCT(ReactionRateK1!$F104:$V104*OFFSET(ReactionStoich!$E$5:$U$5,BE$2,0))*(TimeStep)*'Composition Moles'!$C94</f>
        <v>0</v>
      </c>
      <c r="BF82" s="32">
        <f ca="1">SUMPRODUCT(ReactionRateK1!$F104:$V104*OFFSET(ReactionStoich!$E$5:$U$5,BF$2,0))*(TimeStep)*'Composition Moles'!$C94</f>
        <v>0</v>
      </c>
      <c r="BG82" s="32">
        <f ca="1">SUMPRODUCT(ReactionRateK1!$F104:$V104*OFFSET(ReactionStoich!$E$5:$U$5,BG$2,0))*(TimeStep)*'Composition Moles'!$C94</f>
        <v>0</v>
      </c>
      <c r="BH82" s="32">
        <f ca="1">SUMPRODUCT(ReactionRateK1!$F104:$V104*OFFSET(ReactionStoich!$E$5:$U$5,BH$2,0))*(TimeStep)*'Composition Moles'!$C94</f>
        <v>0</v>
      </c>
      <c r="BI82" s="32">
        <f ca="1">SUMPRODUCT(ReactionRateK1!$F104:$V104*OFFSET(ReactionStoich!$E$5:$U$5,BI$2,0))*(TimeStep)*'Composition Moles'!$C94</f>
        <v>0</v>
      </c>
      <c r="BJ82" s="32">
        <f ca="1">SUMPRODUCT(ReactionRateK1!$F104:$V104*OFFSET(ReactionStoich!$E$5:$U$5,BJ$2,0))*(TimeStep)*'Composition Moles'!$C94</f>
        <v>0</v>
      </c>
      <c r="BK82" s="32">
        <f ca="1">SUMPRODUCT(ReactionRateK1!$F104:$V104*OFFSET(ReactionStoich!$E$5:$U$5,BK$2,0))*(TimeStep)*'Composition Moles'!$C94</f>
        <v>0</v>
      </c>
      <c r="BL82" s="32">
        <f ca="1">SUMPRODUCT(ReactionRateK1!$F104:$V104*OFFSET(ReactionStoich!$E$5:$U$5,BL$2,0))*(TimeStep)*'Composition Moles'!$C94</f>
        <v>0</v>
      </c>
      <c r="BM82" s="32">
        <f ca="1">SUMPRODUCT(ReactionRateK1!$F104:$V104*OFFSET(ReactionStoich!$E$5:$U$5,BM$2,0))*(TimeStep)*'Composition Moles'!$C94</f>
        <v>0</v>
      </c>
      <c r="BN82" s="32">
        <f ca="1">SUMPRODUCT(ReactionRateK1!$F104:$V104*OFFSET(ReactionStoich!$E$5:$U$5,BN$2,0))*(TimeStep)*'Composition Moles'!$C94</f>
        <v>0</v>
      </c>
      <c r="BO82" s="32">
        <f ca="1">SUMPRODUCT(ReactionRateK1!$F104:$V104*OFFSET(ReactionStoich!$E$5:$U$5,BO$2,0))*(TimeStep)*'Composition Moles'!$C94</f>
        <v>0</v>
      </c>
      <c r="BP82" s="32">
        <f ca="1">SUMPRODUCT(ReactionRateK1!$F104:$V104*OFFSET(ReactionStoich!$E$5:$U$5,BP$2,0))*(TimeStep)*'Composition Moles'!$C94</f>
        <v>0</v>
      </c>
      <c r="BQ82" s="32">
        <f ca="1">SUMPRODUCT(ReactionRateK1!$F104:$V104*OFFSET(ReactionStoich!$E$5:$U$5,BQ$2,0))*(TimeStep)*'Composition Moles'!$C94</f>
        <v>0</v>
      </c>
      <c r="BR82" s="32">
        <f ca="1">SUMPRODUCT(ReactionRateK1!$F104:$V104*OFFSET(ReactionStoich!$E$5:$U$5,BR$2,0))*(TimeStep)*'Composition Moles'!$C94</f>
        <v>0</v>
      </c>
      <c r="BS82" s="32">
        <f ca="1">SUMPRODUCT(ReactionRateK1!$F104:$V104*OFFSET(ReactionStoich!$E$5:$U$5,BS$2,0))*(TimeStep)*'Composition Moles'!$C94</f>
        <v>0</v>
      </c>
      <c r="BT82" s="32">
        <f ca="1">SUMPRODUCT(ReactionRateK1!$F104:$V104*OFFSET(ReactionStoich!$E$5:$U$5,BT$2,0))*(TimeStep)*'Composition Moles'!$C94</f>
        <v>0</v>
      </c>
      <c r="BU82" s="32">
        <f ca="1">SUMPRODUCT(ReactionRateK1!$F104:$V104*OFFSET(ReactionStoich!$E$5:$U$5,BU$2,0))*(TimeStep)*'Composition Moles'!$C94</f>
        <v>0</v>
      </c>
      <c r="BV82" s="32">
        <f ca="1">SUMPRODUCT(ReactionRateK1!$F104:$V104*OFFSET(ReactionStoich!$E$5:$U$5,BV$2,0))*(TimeStep)*'Composition Moles'!$C94</f>
        <v>0</v>
      </c>
      <c r="BW82" s="32">
        <f ca="1">SUMPRODUCT(ReactionRateK1!$F104:$V104*OFFSET(ReactionStoich!$E$5:$U$5,BW$2,0))*(TimeStep)*'Composition Moles'!$C94</f>
        <v>0</v>
      </c>
    </row>
    <row r="83" spans="1:75">
      <c r="A83">
        <f>ReactionRateK1!A105</f>
        <v>3.649999999999995</v>
      </c>
      <c r="B83" s="20">
        <f t="shared" ca="1" si="7"/>
        <v>-1301.2345683490657</v>
      </c>
      <c r="C83" s="20">
        <f ca="1">'Composition Moles'!BZ95</f>
        <v>144252.67083828323</v>
      </c>
      <c r="D83" s="26">
        <f t="shared" ca="1" si="8"/>
        <v>-9.0205232304352654E-3</v>
      </c>
      <c r="F83" s="32">
        <f ca="1">SUMPRODUCT(ReactionRateK1!$F105:$V105*OFFSET(ReactionStoich!$E$5:$U$5,F$2,0))*(TimeStep)*'Composition Moles'!$C95</f>
        <v>-2.7819450711877979E-2</v>
      </c>
      <c r="G83" s="32">
        <f ca="1">SUMPRODUCT(ReactionRateK1!$F105:$V105*OFFSET(ReactionStoich!$E$5:$U$5,G$2,0))*(TimeStep)*'Composition Moles'!$C95</f>
        <v>0</v>
      </c>
      <c r="H83" s="32">
        <f ca="1">SUMPRODUCT(ReactionRateK1!$F105:$V105*OFFSET(ReactionStoich!$E$5:$U$5,H$2,0))*(TimeStep)*'Composition Moles'!$C95</f>
        <v>2.7550037590777031E-2</v>
      </c>
      <c r="I83" s="32">
        <f ca="1">SUMPRODUCT(ReactionRateK1!$F105:$V105*OFFSET(ReactionStoich!$E$5:$U$5,I$2,0))*(TimeStep)*'Composition Moles'!$C95</f>
        <v>2.6941312110094755E-4</v>
      </c>
      <c r="J83" s="32">
        <f ca="1">SUMPRODUCT(ReactionRateK1!$F105:$V105*OFFSET(ReactionStoich!$E$5:$U$5,J$2,0))*(TimeStep)*'Composition Moles'!$C95</f>
        <v>0</v>
      </c>
      <c r="K83" s="32">
        <f ca="1">SUMPRODUCT(ReactionRateK1!$F105:$V105*OFFSET(ReactionStoich!$E$5:$U$5,K$2,0))*(TimeStep)*'Composition Moles'!$C95</f>
        <v>0</v>
      </c>
      <c r="L83" s="32">
        <f ca="1">SUMPRODUCT(ReactionRateK1!$F105:$V105*OFFSET(ReactionStoich!$E$5:$U$5,L$2,0))*(TimeStep)*'Composition Moles'!$C95</f>
        <v>0</v>
      </c>
      <c r="M83" s="32">
        <f ca="1">SUMPRODUCT(ReactionRateK1!$F105:$V105*OFFSET(ReactionStoich!$E$5:$U$5,M$2,0))*(TimeStep)*'Composition Moles'!$C95</f>
        <v>0</v>
      </c>
      <c r="N83" s="32">
        <f ca="1">SUMPRODUCT(ReactionRateK1!$F105:$V105*OFFSET(ReactionStoich!$E$5:$U$5,N$2,0))*(TimeStep)*'Composition Moles'!$C95</f>
        <v>0</v>
      </c>
      <c r="O83" s="32">
        <f ca="1">SUMPRODUCT(ReactionRateK1!$F105:$V105*OFFSET(ReactionStoich!$E$5:$U$5,O$2,0))*(TimeStep)*'Composition Moles'!$C95</f>
        <v>0</v>
      </c>
      <c r="P83" s="32">
        <f ca="1">SUMPRODUCT(ReactionRateK1!$F105:$V105*OFFSET(ReactionStoich!$E$5:$U$5,P$2,0))*(TimeStep)*'Composition Moles'!$C95</f>
        <v>0</v>
      </c>
      <c r="Q83" s="32">
        <f ca="1">SUMPRODUCT(ReactionRateK1!$F105:$V105*OFFSET(ReactionStoich!$E$5:$U$5,Q$2,0))*(TimeStep)*'Composition Moles'!$C95</f>
        <v>0</v>
      </c>
      <c r="R83" s="32">
        <f ca="1">SUMPRODUCT(ReactionRateK1!$F105:$V105*OFFSET(ReactionStoich!$E$5:$U$5,R$2,0))*(TimeStep)*'Composition Moles'!$C95</f>
        <v>0</v>
      </c>
      <c r="S83" s="32">
        <f ca="1">SUMPRODUCT(ReactionRateK1!$F105:$V105*OFFSET(ReactionStoich!$E$5:$U$5,S$2,0))*(TimeStep)*'Composition Moles'!$C95</f>
        <v>1.161294736086065</v>
      </c>
      <c r="T83" s="32">
        <f ca="1">SUMPRODUCT(ReactionRateK1!$F105:$V105*OFFSET(ReactionStoich!$E$5:$U$5,T$2,0))*(TimeStep)*'Composition Moles'!$C95</f>
        <v>0</v>
      </c>
      <c r="U83" s="32">
        <f ca="1">SUMPRODUCT(ReactionRateK1!$F105:$V105*OFFSET(ReactionStoich!$E$5:$U$5,U$2,0))*(TimeStep)*'Composition Moles'!$C95</f>
        <v>0</v>
      </c>
      <c r="V83" s="32">
        <f ca="1">SUMPRODUCT(ReactionRateK1!$F105:$V105*OFFSET(ReactionStoich!$E$5:$U$5,V$2,0))*(TimeStep)*'Composition Moles'!$C95</f>
        <v>0</v>
      </c>
      <c r="W83" s="32">
        <f ca="1">SUMPRODUCT(ReactionRateK1!$F105:$V105*OFFSET(ReactionStoich!$E$5:$U$5,W$2,0))*(TimeStep)*'Composition Moles'!$C95</f>
        <v>0</v>
      </c>
      <c r="X83" s="32">
        <f ca="1">SUMPRODUCT(ReactionRateK1!$F105:$V105*OFFSET(ReactionStoich!$E$5:$U$5,X$2,0))*(TimeStep)*'Composition Moles'!$C95</f>
        <v>0</v>
      </c>
      <c r="Y83" s="32">
        <f ca="1">SUMPRODUCT(ReactionRateK1!$F105:$V105*OFFSET(ReactionStoich!$E$5:$U$5,Y$2,0))*(TimeStep)*'Composition Moles'!$C95</f>
        <v>-2.7751100024083555</v>
      </c>
      <c r="Z83" s="32">
        <f ca="1">SUMPRODUCT(ReactionRateK1!$F105:$V105*OFFSET(ReactionStoich!$E$5:$U$5,Z$2,0))*(TimeStep)*'Composition Moles'!$C95</f>
        <v>0</v>
      </c>
      <c r="AA83" s="32">
        <f ca="1">SUMPRODUCT(ReactionRateK1!$F105:$V105*OFFSET(ReactionStoich!$E$5:$U$5,AA$2,0))*(TimeStep)*'Composition Moles'!$C95</f>
        <v>0</v>
      </c>
      <c r="AB83" s="32">
        <f ca="1">SUMPRODUCT(ReactionRateK1!$F105:$V105*OFFSET(ReactionStoich!$E$5:$U$5,AB$2,0))*(TimeStep)*'Composition Moles'!$C95</f>
        <v>0</v>
      </c>
      <c r="AC83" s="32">
        <f ca="1">SUMPRODUCT(ReactionRateK1!$F105:$V105*OFFSET(ReactionStoich!$E$5:$U$5,AC$2,0))*(TimeStep)*'Composition Moles'!$C95</f>
        <v>0</v>
      </c>
      <c r="AD83" s="32">
        <f ca="1">SUMPRODUCT(ReactionRateK1!$F105:$V105*OFFSET(ReactionStoich!$E$5:$U$5,AD$2,0))*(TimeStep)*'Composition Moles'!$C95</f>
        <v>0</v>
      </c>
      <c r="AE83" s="32">
        <f ca="1">SUMPRODUCT(ReactionRateK1!$F105:$V105*OFFSET(ReactionStoich!$E$5:$U$5,AE$2,0))*(TimeStep)*'Composition Moles'!$C95</f>
        <v>0</v>
      </c>
      <c r="AF83" s="32">
        <f ca="1">SUMPRODUCT(ReactionRateK1!$F105:$V105*OFFSET(ReactionStoich!$E$5:$U$5,AF$2,0))*(TimeStep)*'Composition Moles'!$C95</f>
        <v>0</v>
      </c>
      <c r="AG83" s="32">
        <f ca="1">SUMPRODUCT(ReactionRateK1!$F105:$V105*OFFSET(ReactionStoich!$E$5:$U$5,AG$2,0))*(TimeStep)*'Composition Moles'!$C95</f>
        <v>-6.6018997254490789E-3</v>
      </c>
      <c r="AH83" s="32">
        <f ca="1">SUMPRODUCT(ReactionRateK1!$F105:$V105*OFFSET(ReactionStoich!$E$5:$U$5,AH$2,0))*(TimeStep)*'Composition Moles'!$C95</f>
        <v>-0.28734180721643798</v>
      </c>
      <c r="AI83" s="32">
        <f ca="1">SUMPRODUCT(ReactionRateK1!$F105:$V105*OFFSET(ReactionStoich!$E$5:$U$5,AI$2,0))*(TimeStep)*'Composition Moles'!$C95</f>
        <v>1.9467959544780065</v>
      </c>
      <c r="AJ83" s="32">
        <f ca="1">SUMPRODUCT(ReactionRateK1!$F105:$V105*OFFSET(ReactionStoich!$E$5:$U$5,AJ$2,0))*(TimeStep)*'Composition Moles'!$C95</f>
        <v>0.46939186356725399</v>
      </c>
      <c r="AK83" s="32">
        <f ca="1">SUMPRODUCT(ReactionRateK1!$F105:$V105*OFFSET(ReactionStoich!$E$5:$U$5,AK$2,0))*(TimeStep)*'Composition Moles'!$C95</f>
        <v>0</v>
      </c>
      <c r="AL83" s="32">
        <f ca="1">SUMPRODUCT(ReactionRateK1!$F105:$V105*OFFSET(ReactionStoich!$E$5:$U$5,AL$2,0))*(TimeStep)*'Composition Moles'!$C95</f>
        <v>0</v>
      </c>
      <c r="AM83" s="32">
        <f ca="1">SUMPRODUCT(ReactionRateK1!$F105:$V105*OFFSET(ReactionStoich!$E$5:$U$5,AM$2,0))*(TimeStep)*'Composition Moles'!$C95</f>
        <v>0</v>
      </c>
      <c r="AN83" s="32">
        <f ca="1">SUMPRODUCT(ReactionRateK1!$F105:$V105*OFFSET(ReactionStoich!$E$5:$U$5,AN$2,0))*(TimeStep)*'Composition Moles'!$C95</f>
        <v>0</v>
      </c>
      <c r="AO83" s="32">
        <f ca="1">SUMPRODUCT(ReactionRateK1!$F105:$V105*OFFSET(ReactionStoich!$E$5:$U$5,AO$2,0))*(TimeStep)*'Composition Moles'!$C95</f>
        <v>-2.6941312110094755E-4</v>
      </c>
      <c r="AP83" s="32">
        <f ca="1">SUMPRODUCT(ReactionRateK1!$F105:$V105*OFFSET(ReactionStoich!$E$5:$U$5,AP$2,0))*(TimeStep)*'Composition Moles'!$C95</f>
        <v>-2.7918479439127907E-2</v>
      </c>
      <c r="AQ83" s="32">
        <f ca="1">SUMPRODUCT(ReactionRateK1!$F105:$V105*OFFSET(ReactionStoich!$E$5:$U$5,AQ$2,0))*(TimeStep)*'Composition Moles'!$C95</f>
        <v>0</v>
      </c>
      <c r="AR83" s="32">
        <f ca="1">SUMPRODUCT(ReactionRateK1!$F105:$V105*OFFSET(ReactionStoich!$E$5:$U$5,AR$2,0))*(TimeStep)*'Composition Moles'!$C95</f>
        <v>0</v>
      </c>
      <c r="AS83" s="32">
        <f ca="1">SUMPRODUCT(ReactionRateK1!$F105:$V105*OFFSET(ReactionStoich!$E$5:$U$5,AS$2,0))*(TimeStep)*'Composition Moles'!$C95</f>
        <v>-0.16008031740695125</v>
      </c>
      <c r="AT83" s="32">
        <f ca="1">SUMPRODUCT(ReactionRateK1!$F105:$V105*OFFSET(ReactionStoich!$E$5:$U$5,AT$2,0))*(TimeStep)*'Composition Moles'!$C95</f>
        <v>-0.16008031740695125</v>
      </c>
      <c r="AU83" s="32">
        <f ca="1">SUMPRODUCT(ReactionRateK1!$F105:$V105*OFFSET(ReactionStoich!$E$5:$U$5,AU$2,0))*(TimeStep)*'Composition Moles'!$C95</f>
        <v>-0.16008031740695125</v>
      </c>
      <c r="AV83" s="32">
        <f ca="1">SUMPRODUCT(ReactionRateK1!$F105:$V105*OFFSET(ReactionStoich!$E$5:$U$5,AV$2,0))*(TimeStep)*'Composition Moles'!$C95</f>
        <v>0</v>
      </c>
      <c r="AW83" s="32">
        <f ca="1">SUMPRODUCT(ReactionRateK1!$F105:$V105*OFFSET(ReactionStoich!$E$5:$U$5,AW$2,0))*(TimeStep)*'Composition Moles'!$C95</f>
        <v>0</v>
      </c>
      <c r="AX83" s="32">
        <f ca="1">SUMPRODUCT(ReactionRateK1!$F105:$V105*OFFSET(ReactionStoich!$E$5:$U$5,AX$2,0))*(TimeStep)*'Composition Moles'!$C95</f>
        <v>0</v>
      </c>
      <c r="AY83" s="32">
        <f ca="1">SUMPRODUCT(ReactionRateK1!$F105:$V105*OFFSET(ReactionStoich!$E$5:$U$5,AY$2,0))*(TimeStep)*'Composition Moles'!$C95</f>
        <v>0</v>
      </c>
      <c r="AZ83" s="32">
        <f ca="1">SUMPRODUCT(ReactionRateK1!$F105:$V105*OFFSET(ReactionStoich!$E$5:$U$5,AZ$2,0))*(TimeStep)*'Composition Moles'!$C95</f>
        <v>0</v>
      </c>
      <c r="BA83" s="32">
        <f ca="1">SUMPRODUCT(ReactionRateK1!$F105:$V105*OFFSET(ReactionStoich!$E$5:$U$5,BA$2,0))*(TimeStep)*'Composition Moles'!$C95</f>
        <v>0</v>
      </c>
      <c r="BB83" s="32">
        <f ca="1">SUMPRODUCT(ReactionRateK1!$F105:$V105*OFFSET(ReactionStoich!$E$5:$U$5,BB$2,0))*(TimeStep)*'Composition Moles'!$C95</f>
        <v>0</v>
      </c>
      <c r="BC83" s="32">
        <f ca="1">SUMPRODUCT(ReactionRateK1!$F105:$V105*OFFSET(ReactionStoich!$E$5:$U$5,BC$2,0))*(TimeStep)*'Composition Moles'!$C95</f>
        <v>0</v>
      </c>
      <c r="BD83" s="32">
        <f ca="1">SUMPRODUCT(ReactionRateK1!$F105:$V105*OFFSET(ReactionStoich!$E$5:$U$5,BD$2,0))*(TimeStep)*'Composition Moles'!$C95</f>
        <v>0</v>
      </c>
      <c r="BE83" s="32">
        <f ca="1">SUMPRODUCT(ReactionRateK1!$F105:$V105*OFFSET(ReactionStoich!$E$5:$U$5,BE$2,0))*(TimeStep)*'Composition Moles'!$C95</f>
        <v>0</v>
      </c>
      <c r="BF83" s="32">
        <f ca="1">SUMPRODUCT(ReactionRateK1!$F105:$V105*OFFSET(ReactionStoich!$E$5:$U$5,BF$2,0))*(TimeStep)*'Composition Moles'!$C95</f>
        <v>0</v>
      </c>
      <c r="BG83" s="32">
        <f ca="1">SUMPRODUCT(ReactionRateK1!$F105:$V105*OFFSET(ReactionStoich!$E$5:$U$5,BG$2,0))*(TimeStep)*'Composition Moles'!$C95</f>
        <v>0</v>
      </c>
      <c r="BH83" s="32">
        <f ca="1">SUMPRODUCT(ReactionRateK1!$F105:$V105*OFFSET(ReactionStoich!$E$5:$U$5,BH$2,0))*(TimeStep)*'Composition Moles'!$C95</f>
        <v>0</v>
      </c>
      <c r="BI83" s="32">
        <f ca="1">SUMPRODUCT(ReactionRateK1!$F105:$V105*OFFSET(ReactionStoich!$E$5:$U$5,BI$2,0))*(TimeStep)*'Composition Moles'!$C95</f>
        <v>0</v>
      </c>
      <c r="BJ83" s="32">
        <f ca="1">SUMPRODUCT(ReactionRateK1!$F105:$V105*OFFSET(ReactionStoich!$E$5:$U$5,BJ$2,0))*(TimeStep)*'Composition Moles'!$C95</f>
        <v>0</v>
      </c>
      <c r="BK83" s="32">
        <f ca="1">SUMPRODUCT(ReactionRateK1!$F105:$V105*OFFSET(ReactionStoich!$E$5:$U$5,BK$2,0))*(TimeStep)*'Composition Moles'!$C95</f>
        <v>0</v>
      </c>
      <c r="BL83" s="32">
        <f ca="1">SUMPRODUCT(ReactionRateK1!$F105:$V105*OFFSET(ReactionStoich!$E$5:$U$5,BL$2,0))*(TimeStep)*'Composition Moles'!$C95</f>
        <v>0</v>
      </c>
      <c r="BM83" s="32">
        <f ca="1">SUMPRODUCT(ReactionRateK1!$F105:$V105*OFFSET(ReactionStoich!$E$5:$U$5,BM$2,0))*(TimeStep)*'Composition Moles'!$C95</f>
        <v>0</v>
      </c>
      <c r="BN83" s="32">
        <f ca="1">SUMPRODUCT(ReactionRateK1!$F105:$V105*OFFSET(ReactionStoich!$E$5:$U$5,BN$2,0))*(TimeStep)*'Composition Moles'!$C95</f>
        <v>0</v>
      </c>
      <c r="BO83" s="32">
        <f ca="1">SUMPRODUCT(ReactionRateK1!$F105:$V105*OFFSET(ReactionStoich!$E$5:$U$5,BO$2,0))*(TimeStep)*'Composition Moles'!$C95</f>
        <v>0</v>
      </c>
      <c r="BP83" s="32">
        <f ca="1">SUMPRODUCT(ReactionRateK1!$F105:$V105*OFFSET(ReactionStoich!$E$5:$U$5,BP$2,0))*(TimeStep)*'Composition Moles'!$C95</f>
        <v>0</v>
      </c>
      <c r="BQ83" s="32">
        <f ca="1">SUMPRODUCT(ReactionRateK1!$F105:$V105*OFFSET(ReactionStoich!$E$5:$U$5,BQ$2,0))*(TimeStep)*'Composition Moles'!$C95</f>
        <v>0</v>
      </c>
      <c r="BR83" s="32">
        <f ca="1">SUMPRODUCT(ReactionRateK1!$F105:$V105*OFFSET(ReactionStoich!$E$5:$U$5,BR$2,0))*(TimeStep)*'Composition Moles'!$C95</f>
        <v>0</v>
      </c>
      <c r="BS83" s="32">
        <f ca="1">SUMPRODUCT(ReactionRateK1!$F105:$V105*OFFSET(ReactionStoich!$E$5:$U$5,BS$2,0))*(TimeStep)*'Composition Moles'!$C95</f>
        <v>0</v>
      </c>
      <c r="BT83" s="32">
        <f ca="1">SUMPRODUCT(ReactionRateK1!$F105:$V105*OFFSET(ReactionStoich!$E$5:$U$5,BT$2,0))*(TimeStep)*'Composition Moles'!$C95</f>
        <v>0</v>
      </c>
      <c r="BU83" s="32">
        <f ca="1">SUMPRODUCT(ReactionRateK1!$F105:$V105*OFFSET(ReactionStoich!$E$5:$U$5,BU$2,0))*(TimeStep)*'Composition Moles'!$C95</f>
        <v>0</v>
      </c>
      <c r="BV83" s="32">
        <f ca="1">SUMPRODUCT(ReactionRateK1!$F105:$V105*OFFSET(ReactionStoich!$E$5:$U$5,BV$2,0))*(TimeStep)*'Composition Moles'!$C95</f>
        <v>0</v>
      </c>
      <c r="BW83" s="32">
        <f ca="1">SUMPRODUCT(ReactionRateK1!$F105:$V105*OFFSET(ReactionStoich!$E$5:$U$5,BW$2,0))*(TimeStep)*'Composition Moles'!$C95</f>
        <v>0</v>
      </c>
    </row>
    <row r="84" spans="1:75">
      <c r="A84">
        <f>ReactionRateK1!A106</f>
        <v>3.6999999999999948</v>
      </c>
      <c r="B84" s="20">
        <f t="shared" ca="1" si="7"/>
        <v>-1253.9036453118135</v>
      </c>
      <c r="C84" s="20">
        <f ca="1">'Composition Moles'!BZ96</f>
        <v>144254.60959769649</v>
      </c>
      <c r="D84" s="26">
        <f t="shared" ca="1" si="8"/>
        <v>-8.6922951634526933E-3</v>
      </c>
      <c r="F84" s="32">
        <f ca="1">SUMPRODUCT(ReactionRateK1!$F106:$V106*OFFSET(ReactionStoich!$E$5:$U$5,F$2,0))*(TimeStep)*'Composition Moles'!$C96</f>
        <v>-2.6017503842808942E-2</v>
      </c>
      <c r="G84" s="32">
        <f ca="1">SUMPRODUCT(ReactionRateK1!$F106:$V106*OFFSET(ReactionStoich!$E$5:$U$5,G$2,0))*(TimeStep)*'Composition Moles'!$C96</f>
        <v>0</v>
      </c>
      <c r="H84" s="32">
        <f ca="1">SUMPRODUCT(ReactionRateK1!$F106:$V106*OFFSET(ReactionStoich!$E$5:$U$5,H$2,0))*(TimeStep)*'Composition Moles'!$C96</f>
        <v>2.57729656630863E-2</v>
      </c>
      <c r="I84" s="32">
        <f ca="1">SUMPRODUCT(ReactionRateK1!$F106:$V106*OFFSET(ReactionStoich!$E$5:$U$5,I$2,0))*(TimeStep)*'Composition Moles'!$C96</f>
        <v>2.4453817972263915E-4</v>
      </c>
      <c r="J84" s="32">
        <f ca="1">SUMPRODUCT(ReactionRateK1!$F106:$V106*OFFSET(ReactionStoich!$E$5:$U$5,J$2,0))*(TimeStep)*'Composition Moles'!$C96</f>
        <v>0</v>
      </c>
      <c r="K84" s="32">
        <f ca="1">SUMPRODUCT(ReactionRateK1!$F106:$V106*OFFSET(ReactionStoich!$E$5:$U$5,K$2,0))*(TimeStep)*'Composition Moles'!$C96</f>
        <v>0</v>
      </c>
      <c r="L84" s="32">
        <f ca="1">SUMPRODUCT(ReactionRateK1!$F106:$V106*OFFSET(ReactionStoich!$E$5:$U$5,L$2,0))*(TimeStep)*'Composition Moles'!$C96</f>
        <v>0</v>
      </c>
      <c r="M84" s="32">
        <f ca="1">SUMPRODUCT(ReactionRateK1!$F106:$V106*OFFSET(ReactionStoich!$E$5:$U$5,M$2,0))*(TimeStep)*'Composition Moles'!$C96</f>
        <v>0</v>
      </c>
      <c r="N84" s="32">
        <f ca="1">SUMPRODUCT(ReactionRateK1!$F106:$V106*OFFSET(ReactionStoich!$E$5:$U$5,N$2,0))*(TimeStep)*'Composition Moles'!$C96</f>
        <v>0</v>
      </c>
      <c r="O84" s="32">
        <f ca="1">SUMPRODUCT(ReactionRateK1!$F106:$V106*OFFSET(ReactionStoich!$E$5:$U$5,O$2,0))*(TimeStep)*'Composition Moles'!$C96</f>
        <v>0</v>
      </c>
      <c r="P84" s="32">
        <f ca="1">SUMPRODUCT(ReactionRateK1!$F106:$V106*OFFSET(ReactionStoich!$E$5:$U$5,P$2,0))*(TimeStep)*'Composition Moles'!$C96</f>
        <v>0</v>
      </c>
      <c r="Q84" s="32">
        <f ca="1">SUMPRODUCT(ReactionRateK1!$F106:$V106*OFFSET(ReactionStoich!$E$5:$U$5,Q$2,0))*(TimeStep)*'Composition Moles'!$C96</f>
        <v>0</v>
      </c>
      <c r="R84" s="32">
        <f ca="1">SUMPRODUCT(ReactionRateK1!$F106:$V106*OFFSET(ReactionStoich!$E$5:$U$5,R$2,0))*(TimeStep)*'Composition Moles'!$C96</f>
        <v>0</v>
      </c>
      <c r="S84" s="32">
        <f ca="1">SUMPRODUCT(ReactionRateK1!$F106:$V106*OFFSET(ReactionStoich!$E$5:$U$5,S$2,0))*(TimeStep)*'Composition Moles'!$C96</f>
        <v>1.135126947780309</v>
      </c>
      <c r="T84" s="32">
        <f ca="1">SUMPRODUCT(ReactionRateK1!$F106:$V106*OFFSET(ReactionStoich!$E$5:$U$5,T$2,0))*(TimeStep)*'Composition Moles'!$C96</f>
        <v>0</v>
      </c>
      <c r="U84" s="32">
        <f ca="1">SUMPRODUCT(ReactionRateK1!$F106:$V106*OFFSET(ReactionStoich!$E$5:$U$5,U$2,0))*(TimeStep)*'Composition Moles'!$C96</f>
        <v>0</v>
      </c>
      <c r="V84" s="32">
        <f ca="1">SUMPRODUCT(ReactionRateK1!$F106:$V106*OFFSET(ReactionStoich!$E$5:$U$5,V$2,0))*(TimeStep)*'Composition Moles'!$C96</f>
        <v>0</v>
      </c>
      <c r="W84" s="32">
        <f ca="1">SUMPRODUCT(ReactionRateK1!$F106:$V106*OFFSET(ReactionStoich!$E$5:$U$5,W$2,0))*(TimeStep)*'Composition Moles'!$C96</f>
        <v>0</v>
      </c>
      <c r="X84" s="32">
        <f ca="1">SUMPRODUCT(ReactionRateK1!$F106:$V106*OFFSET(ReactionStoich!$E$5:$U$5,X$2,0))*(TimeStep)*'Composition Moles'!$C96</f>
        <v>0</v>
      </c>
      <c r="Y84" s="32">
        <f ca="1">SUMPRODUCT(ReactionRateK1!$F106:$V106*OFFSET(ReactionStoich!$E$5:$U$5,Y$2,0))*(TimeStep)*'Composition Moles'!$C96</f>
        <v>-2.7167157869049223</v>
      </c>
      <c r="Z84" s="32">
        <f ca="1">SUMPRODUCT(ReactionRateK1!$F106:$V106*OFFSET(ReactionStoich!$E$5:$U$5,Z$2,0))*(TimeStep)*'Composition Moles'!$C96</f>
        <v>0</v>
      </c>
      <c r="AA84" s="32">
        <f ca="1">SUMPRODUCT(ReactionRateK1!$F106:$V106*OFFSET(ReactionStoich!$E$5:$U$5,AA$2,0))*(TimeStep)*'Composition Moles'!$C96</f>
        <v>0</v>
      </c>
      <c r="AB84" s="32">
        <f ca="1">SUMPRODUCT(ReactionRateK1!$F106:$V106*OFFSET(ReactionStoich!$E$5:$U$5,AB$2,0))*(TimeStep)*'Composition Moles'!$C96</f>
        <v>0</v>
      </c>
      <c r="AC84" s="32">
        <f ca="1">SUMPRODUCT(ReactionRateK1!$F106:$V106*OFFSET(ReactionStoich!$E$5:$U$5,AC$2,0))*(TimeStep)*'Composition Moles'!$C96</f>
        <v>0</v>
      </c>
      <c r="AD84" s="32">
        <f ca="1">SUMPRODUCT(ReactionRateK1!$F106:$V106*OFFSET(ReactionStoich!$E$5:$U$5,AD$2,0))*(TimeStep)*'Composition Moles'!$C96</f>
        <v>0</v>
      </c>
      <c r="AE84" s="32">
        <f ca="1">SUMPRODUCT(ReactionRateK1!$F106:$V106*OFFSET(ReactionStoich!$E$5:$U$5,AE$2,0))*(TimeStep)*'Composition Moles'!$C96</f>
        <v>0</v>
      </c>
      <c r="AF84" s="32">
        <f ca="1">SUMPRODUCT(ReactionRateK1!$F106:$V106*OFFSET(ReactionStoich!$E$5:$U$5,AF$2,0))*(TimeStep)*'Composition Moles'!$C96</f>
        <v>0</v>
      </c>
      <c r="AG84" s="32">
        <f ca="1">SUMPRODUCT(ReactionRateK1!$F106:$V106*OFFSET(ReactionStoich!$E$5:$U$5,AG$2,0))*(TimeStep)*'Composition Moles'!$C96</f>
        <v>-6.3842179950824767E-3</v>
      </c>
      <c r="AH84" s="32">
        <f ca="1">SUMPRODUCT(ReactionRateK1!$F106:$V106*OFFSET(ReactionStoich!$E$5:$U$5,AH$2,0))*(TimeStep)*'Composition Moles'!$C96</f>
        <v>-0.30233616551761594</v>
      </c>
      <c r="AI84" s="32">
        <f ca="1">SUMPRODUCT(ReactionRateK1!$F106:$V106*OFFSET(ReactionStoich!$E$5:$U$5,AI$2,0))*(TimeStep)*'Composition Moles'!$C96</f>
        <v>1.9300055517308827</v>
      </c>
      <c r="AJ84" s="32">
        <f ca="1">SUMPRODUCT(ReactionRateK1!$F106:$V106*OFFSET(ReactionStoich!$E$5:$U$5,AJ$2,0))*(TimeStep)*'Composition Moles'!$C96</f>
        <v>0.45904510811607252</v>
      </c>
      <c r="AK84" s="32">
        <f ca="1">SUMPRODUCT(ReactionRateK1!$F106:$V106*OFFSET(ReactionStoich!$E$5:$U$5,AK$2,0))*(TimeStep)*'Composition Moles'!$C96</f>
        <v>0</v>
      </c>
      <c r="AL84" s="32">
        <f ca="1">SUMPRODUCT(ReactionRateK1!$F106:$V106*OFFSET(ReactionStoich!$E$5:$U$5,AL$2,0))*(TimeStep)*'Composition Moles'!$C96</f>
        <v>0</v>
      </c>
      <c r="AM84" s="32">
        <f ca="1">SUMPRODUCT(ReactionRateK1!$F106:$V106*OFFSET(ReactionStoich!$E$5:$U$5,AM$2,0))*(TimeStep)*'Composition Moles'!$C96</f>
        <v>0</v>
      </c>
      <c r="AN84" s="32">
        <f ca="1">SUMPRODUCT(ReactionRateK1!$F106:$V106*OFFSET(ReactionStoich!$E$5:$U$5,AN$2,0))*(TimeStep)*'Composition Moles'!$C96</f>
        <v>0</v>
      </c>
      <c r="AO84" s="32">
        <f ca="1">SUMPRODUCT(ReactionRateK1!$F106:$V106*OFFSET(ReactionStoich!$E$5:$U$5,AO$2,0))*(TimeStep)*'Composition Moles'!$C96</f>
        <v>-2.4453817972263915E-4</v>
      </c>
      <c r="AP84" s="32">
        <f ca="1">SUMPRODUCT(ReactionRateK1!$F106:$V106*OFFSET(ReactionStoich!$E$5:$U$5,AP$2,0))*(TimeStep)*'Composition Moles'!$C96</f>
        <v>-2.611539557788313E-2</v>
      </c>
      <c r="AQ84" s="32">
        <f ca="1">SUMPRODUCT(ReactionRateK1!$F106:$V106*OFFSET(ReactionStoich!$E$5:$U$5,AQ$2,0))*(TimeStep)*'Composition Moles'!$C96</f>
        <v>0</v>
      </c>
      <c r="AR84" s="32">
        <f ca="1">SUMPRODUCT(ReactionRateK1!$F106:$V106*OFFSET(ReactionStoich!$E$5:$U$5,AR$2,0))*(TimeStep)*'Composition Moles'!$C96</f>
        <v>0</v>
      </c>
      <c r="AS84" s="32">
        <f ca="1">SUMPRODUCT(ReactionRateK1!$F106:$V106*OFFSET(ReactionStoich!$E$5:$U$5,AS$2,0))*(TimeStep)*'Composition Moles'!$C96</f>
        <v>-0.15746050115067947</v>
      </c>
      <c r="AT84" s="32">
        <f ca="1">SUMPRODUCT(ReactionRateK1!$F106:$V106*OFFSET(ReactionStoich!$E$5:$U$5,AT$2,0))*(TimeStep)*'Composition Moles'!$C96</f>
        <v>-0.15746050115067947</v>
      </c>
      <c r="AU84" s="32">
        <f ca="1">SUMPRODUCT(ReactionRateK1!$F106:$V106*OFFSET(ReactionStoich!$E$5:$U$5,AU$2,0))*(TimeStep)*'Composition Moles'!$C96</f>
        <v>-0.15746050115067947</v>
      </c>
      <c r="AV84" s="32">
        <f ca="1">SUMPRODUCT(ReactionRateK1!$F106:$V106*OFFSET(ReactionStoich!$E$5:$U$5,AV$2,0))*(TimeStep)*'Composition Moles'!$C96</f>
        <v>0</v>
      </c>
      <c r="AW84" s="32">
        <f ca="1">SUMPRODUCT(ReactionRateK1!$F106:$V106*OFFSET(ReactionStoich!$E$5:$U$5,AW$2,0))*(TimeStep)*'Composition Moles'!$C96</f>
        <v>0</v>
      </c>
      <c r="AX84" s="32">
        <f ca="1">SUMPRODUCT(ReactionRateK1!$F106:$V106*OFFSET(ReactionStoich!$E$5:$U$5,AX$2,0))*(TimeStep)*'Composition Moles'!$C96</f>
        <v>0</v>
      </c>
      <c r="AY84" s="32">
        <f ca="1">SUMPRODUCT(ReactionRateK1!$F106:$V106*OFFSET(ReactionStoich!$E$5:$U$5,AY$2,0))*(TimeStep)*'Composition Moles'!$C96</f>
        <v>0</v>
      </c>
      <c r="AZ84" s="32">
        <f ca="1">SUMPRODUCT(ReactionRateK1!$F106:$V106*OFFSET(ReactionStoich!$E$5:$U$5,AZ$2,0))*(TimeStep)*'Composition Moles'!$C96</f>
        <v>0</v>
      </c>
      <c r="BA84" s="32">
        <f ca="1">SUMPRODUCT(ReactionRateK1!$F106:$V106*OFFSET(ReactionStoich!$E$5:$U$5,BA$2,0))*(TimeStep)*'Composition Moles'!$C96</f>
        <v>0</v>
      </c>
      <c r="BB84" s="32">
        <f ca="1">SUMPRODUCT(ReactionRateK1!$F106:$V106*OFFSET(ReactionStoich!$E$5:$U$5,BB$2,0))*(TimeStep)*'Composition Moles'!$C96</f>
        <v>0</v>
      </c>
      <c r="BC84" s="32">
        <f ca="1">SUMPRODUCT(ReactionRateK1!$F106:$V106*OFFSET(ReactionStoich!$E$5:$U$5,BC$2,0))*(TimeStep)*'Composition Moles'!$C96</f>
        <v>0</v>
      </c>
      <c r="BD84" s="32">
        <f ca="1">SUMPRODUCT(ReactionRateK1!$F106:$V106*OFFSET(ReactionStoich!$E$5:$U$5,BD$2,0))*(TimeStep)*'Composition Moles'!$C96</f>
        <v>0</v>
      </c>
      <c r="BE84" s="32">
        <f ca="1">SUMPRODUCT(ReactionRateK1!$F106:$V106*OFFSET(ReactionStoich!$E$5:$U$5,BE$2,0))*(TimeStep)*'Composition Moles'!$C96</f>
        <v>0</v>
      </c>
      <c r="BF84" s="32">
        <f ca="1">SUMPRODUCT(ReactionRateK1!$F106:$V106*OFFSET(ReactionStoich!$E$5:$U$5,BF$2,0))*(TimeStep)*'Composition Moles'!$C96</f>
        <v>0</v>
      </c>
      <c r="BG84" s="32">
        <f ca="1">SUMPRODUCT(ReactionRateK1!$F106:$V106*OFFSET(ReactionStoich!$E$5:$U$5,BG$2,0))*(TimeStep)*'Composition Moles'!$C96</f>
        <v>0</v>
      </c>
      <c r="BH84" s="32">
        <f ca="1">SUMPRODUCT(ReactionRateK1!$F106:$V106*OFFSET(ReactionStoich!$E$5:$U$5,BH$2,0))*(TimeStep)*'Composition Moles'!$C96</f>
        <v>0</v>
      </c>
      <c r="BI84" s="32">
        <f ca="1">SUMPRODUCT(ReactionRateK1!$F106:$V106*OFFSET(ReactionStoich!$E$5:$U$5,BI$2,0))*(TimeStep)*'Composition Moles'!$C96</f>
        <v>0</v>
      </c>
      <c r="BJ84" s="32">
        <f ca="1">SUMPRODUCT(ReactionRateK1!$F106:$V106*OFFSET(ReactionStoich!$E$5:$U$5,BJ$2,0))*(TimeStep)*'Composition Moles'!$C96</f>
        <v>0</v>
      </c>
      <c r="BK84" s="32">
        <f ca="1">SUMPRODUCT(ReactionRateK1!$F106:$V106*OFFSET(ReactionStoich!$E$5:$U$5,BK$2,0))*(TimeStep)*'Composition Moles'!$C96</f>
        <v>0</v>
      </c>
      <c r="BL84" s="32">
        <f ca="1">SUMPRODUCT(ReactionRateK1!$F106:$V106*OFFSET(ReactionStoich!$E$5:$U$5,BL$2,0))*(TimeStep)*'Composition Moles'!$C96</f>
        <v>0</v>
      </c>
      <c r="BM84" s="32">
        <f ca="1">SUMPRODUCT(ReactionRateK1!$F106:$V106*OFFSET(ReactionStoich!$E$5:$U$5,BM$2,0))*(TimeStep)*'Composition Moles'!$C96</f>
        <v>0</v>
      </c>
      <c r="BN84" s="32">
        <f ca="1">SUMPRODUCT(ReactionRateK1!$F106:$V106*OFFSET(ReactionStoich!$E$5:$U$5,BN$2,0))*(TimeStep)*'Composition Moles'!$C96</f>
        <v>0</v>
      </c>
      <c r="BO84" s="32">
        <f ca="1">SUMPRODUCT(ReactionRateK1!$F106:$V106*OFFSET(ReactionStoich!$E$5:$U$5,BO$2,0))*(TimeStep)*'Composition Moles'!$C96</f>
        <v>0</v>
      </c>
      <c r="BP84" s="32">
        <f ca="1">SUMPRODUCT(ReactionRateK1!$F106:$V106*OFFSET(ReactionStoich!$E$5:$U$5,BP$2,0))*(TimeStep)*'Composition Moles'!$C96</f>
        <v>0</v>
      </c>
      <c r="BQ84" s="32">
        <f ca="1">SUMPRODUCT(ReactionRateK1!$F106:$V106*OFFSET(ReactionStoich!$E$5:$U$5,BQ$2,0))*(TimeStep)*'Composition Moles'!$C96</f>
        <v>0</v>
      </c>
      <c r="BR84" s="32">
        <f ca="1">SUMPRODUCT(ReactionRateK1!$F106:$V106*OFFSET(ReactionStoich!$E$5:$U$5,BR$2,0))*(TimeStep)*'Composition Moles'!$C96</f>
        <v>0</v>
      </c>
      <c r="BS84" s="32">
        <f ca="1">SUMPRODUCT(ReactionRateK1!$F106:$V106*OFFSET(ReactionStoich!$E$5:$U$5,BS$2,0))*(TimeStep)*'Composition Moles'!$C96</f>
        <v>0</v>
      </c>
      <c r="BT84" s="32">
        <f ca="1">SUMPRODUCT(ReactionRateK1!$F106:$V106*OFFSET(ReactionStoich!$E$5:$U$5,BT$2,0))*(TimeStep)*'Composition Moles'!$C96</f>
        <v>0</v>
      </c>
      <c r="BU84" s="32">
        <f ca="1">SUMPRODUCT(ReactionRateK1!$F106:$V106*OFFSET(ReactionStoich!$E$5:$U$5,BU$2,0))*(TimeStep)*'Composition Moles'!$C96</f>
        <v>0</v>
      </c>
      <c r="BV84" s="32">
        <f ca="1">SUMPRODUCT(ReactionRateK1!$F106:$V106*OFFSET(ReactionStoich!$E$5:$U$5,BV$2,0))*(TimeStep)*'Composition Moles'!$C96</f>
        <v>0</v>
      </c>
      <c r="BW84" s="32">
        <f ca="1">SUMPRODUCT(ReactionRateK1!$F106:$V106*OFFSET(ReactionStoich!$E$5:$U$5,BW$2,0))*(TimeStep)*'Composition Moles'!$C96</f>
        <v>0</v>
      </c>
    </row>
    <row r="85" spans="1:75">
      <c r="A85">
        <f>ReactionRateK1!A107</f>
        <v>3.7499999999999947</v>
      </c>
      <c r="B85" s="20">
        <f t="shared" ca="1" si="7"/>
        <v>-1210.0951705979512</v>
      </c>
      <c r="C85" s="20">
        <f ca="1">'Composition Moles'!BZ97</f>
        <v>144256.23790021942</v>
      </c>
      <c r="D85" s="26">
        <f t="shared" ca="1" si="8"/>
        <v>-8.3885119161014148E-3</v>
      </c>
      <c r="F85" s="32">
        <f ca="1">SUMPRODUCT(ReactionRateK1!$F107:$V107*OFFSET(ReactionStoich!$E$5:$U$5,F$2,0))*(TimeStep)*'Composition Moles'!$C97</f>
        <v>-2.4333488660042549E-2</v>
      </c>
      <c r="G85" s="32">
        <f ca="1">SUMPRODUCT(ReactionRateK1!$F107:$V107*OFFSET(ReactionStoich!$E$5:$U$5,G$2,0))*(TimeStep)*'Composition Moles'!$C97</f>
        <v>0</v>
      </c>
      <c r="H85" s="32">
        <f ca="1">SUMPRODUCT(ReactionRateK1!$F107:$V107*OFFSET(ReactionStoich!$E$5:$U$5,H$2,0))*(TimeStep)*'Composition Moles'!$C97</f>
        <v>2.4111518901978303E-2</v>
      </c>
      <c r="I85" s="32">
        <f ca="1">SUMPRODUCT(ReactionRateK1!$F107:$V107*OFFSET(ReactionStoich!$E$5:$U$5,I$2,0))*(TimeStep)*'Composition Moles'!$C97</f>
        <v>2.219697580642421E-4</v>
      </c>
      <c r="J85" s="32">
        <f ca="1">SUMPRODUCT(ReactionRateK1!$F107:$V107*OFFSET(ReactionStoich!$E$5:$U$5,J$2,0))*(TimeStep)*'Composition Moles'!$C97</f>
        <v>0</v>
      </c>
      <c r="K85" s="32">
        <f ca="1">SUMPRODUCT(ReactionRateK1!$F107:$V107*OFFSET(ReactionStoich!$E$5:$U$5,K$2,0))*(TimeStep)*'Composition Moles'!$C97</f>
        <v>0</v>
      </c>
      <c r="L85" s="32">
        <f ca="1">SUMPRODUCT(ReactionRateK1!$F107:$V107*OFFSET(ReactionStoich!$E$5:$U$5,L$2,0))*(TimeStep)*'Composition Moles'!$C97</f>
        <v>0</v>
      </c>
      <c r="M85" s="32">
        <f ca="1">SUMPRODUCT(ReactionRateK1!$F107:$V107*OFFSET(ReactionStoich!$E$5:$U$5,M$2,0))*(TimeStep)*'Composition Moles'!$C97</f>
        <v>0</v>
      </c>
      <c r="N85" s="32">
        <f ca="1">SUMPRODUCT(ReactionRateK1!$F107:$V107*OFFSET(ReactionStoich!$E$5:$U$5,N$2,0))*(TimeStep)*'Composition Moles'!$C97</f>
        <v>0</v>
      </c>
      <c r="O85" s="32">
        <f ca="1">SUMPRODUCT(ReactionRateK1!$F107:$V107*OFFSET(ReactionStoich!$E$5:$U$5,O$2,0))*(TimeStep)*'Composition Moles'!$C97</f>
        <v>0</v>
      </c>
      <c r="P85" s="32">
        <f ca="1">SUMPRODUCT(ReactionRateK1!$F107:$V107*OFFSET(ReactionStoich!$E$5:$U$5,P$2,0))*(TimeStep)*'Composition Moles'!$C97</f>
        <v>0</v>
      </c>
      <c r="Q85" s="32">
        <f ca="1">SUMPRODUCT(ReactionRateK1!$F107:$V107*OFFSET(ReactionStoich!$E$5:$U$5,Q$2,0))*(TimeStep)*'Composition Moles'!$C97</f>
        <v>0</v>
      </c>
      <c r="R85" s="32">
        <f ca="1">SUMPRODUCT(ReactionRateK1!$F107:$V107*OFFSET(ReactionStoich!$E$5:$U$5,R$2,0))*(TimeStep)*'Composition Moles'!$C97</f>
        <v>0</v>
      </c>
      <c r="S85" s="32">
        <f ca="1">SUMPRODUCT(ReactionRateK1!$F107:$V107*OFFSET(ReactionStoich!$E$5:$U$5,S$2,0))*(TimeStep)*'Composition Moles'!$C97</f>
        <v>1.1093195281509964</v>
      </c>
      <c r="T85" s="32">
        <f ca="1">SUMPRODUCT(ReactionRateK1!$F107:$V107*OFFSET(ReactionStoich!$E$5:$U$5,T$2,0))*(TimeStep)*'Composition Moles'!$C97</f>
        <v>0</v>
      </c>
      <c r="U85" s="32">
        <f ca="1">SUMPRODUCT(ReactionRateK1!$F107:$V107*OFFSET(ReactionStoich!$E$5:$U$5,U$2,0))*(TimeStep)*'Composition Moles'!$C97</f>
        <v>0</v>
      </c>
      <c r="V85" s="32">
        <f ca="1">SUMPRODUCT(ReactionRateK1!$F107:$V107*OFFSET(ReactionStoich!$E$5:$U$5,V$2,0))*(TimeStep)*'Composition Moles'!$C97</f>
        <v>0</v>
      </c>
      <c r="W85" s="32">
        <f ca="1">SUMPRODUCT(ReactionRateK1!$F107:$V107*OFFSET(ReactionStoich!$E$5:$U$5,W$2,0))*(TimeStep)*'Composition Moles'!$C97</f>
        <v>0</v>
      </c>
      <c r="X85" s="32">
        <f ca="1">SUMPRODUCT(ReactionRateK1!$F107:$V107*OFFSET(ReactionStoich!$E$5:$U$5,X$2,0))*(TimeStep)*'Composition Moles'!$C97</f>
        <v>0</v>
      </c>
      <c r="Y85" s="32">
        <f ca="1">SUMPRODUCT(ReactionRateK1!$F107:$V107*OFFSET(ReactionStoich!$E$5:$U$5,Y$2,0))*(TimeStep)*'Composition Moles'!$C97</f>
        <v>-2.6591098270930829</v>
      </c>
      <c r="Z85" s="32">
        <f ca="1">SUMPRODUCT(ReactionRateK1!$F107:$V107*OFFSET(ReactionStoich!$E$5:$U$5,Z$2,0))*(TimeStep)*'Composition Moles'!$C97</f>
        <v>0</v>
      </c>
      <c r="AA85" s="32">
        <f ca="1">SUMPRODUCT(ReactionRateK1!$F107:$V107*OFFSET(ReactionStoich!$E$5:$U$5,AA$2,0))*(TimeStep)*'Composition Moles'!$C97</f>
        <v>0</v>
      </c>
      <c r="AB85" s="32">
        <f ca="1">SUMPRODUCT(ReactionRateK1!$F107:$V107*OFFSET(ReactionStoich!$E$5:$U$5,AB$2,0))*(TimeStep)*'Composition Moles'!$C97</f>
        <v>0</v>
      </c>
      <c r="AC85" s="32">
        <f ca="1">SUMPRODUCT(ReactionRateK1!$F107:$V107*OFFSET(ReactionStoich!$E$5:$U$5,AC$2,0))*(TimeStep)*'Composition Moles'!$C97</f>
        <v>0</v>
      </c>
      <c r="AD85" s="32">
        <f ca="1">SUMPRODUCT(ReactionRateK1!$F107:$V107*OFFSET(ReactionStoich!$E$5:$U$5,AD$2,0))*(TimeStep)*'Composition Moles'!$C97</f>
        <v>0</v>
      </c>
      <c r="AE85" s="32">
        <f ca="1">SUMPRODUCT(ReactionRateK1!$F107:$V107*OFFSET(ReactionStoich!$E$5:$U$5,AE$2,0))*(TimeStep)*'Composition Moles'!$C97</f>
        <v>0</v>
      </c>
      <c r="AF85" s="32">
        <f ca="1">SUMPRODUCT(ReactionRateK1!$F107:$V107*OFFSET(ReactionStoich!$E$5:$U$5,AF$2,0))*(TimeStep)*'Composition Moles'!$C97</f>
        <v>0</v>
      </c>
      <c r="AG85" s="32">
        <f ca="1">SUMPRODUCT(ReactionRateK1!$F107:$V107*OFFSET(ReactionStoich!$E$5:$U$5,AG$2,0))*(TimeStep)*'Composition Moles'!$C97</f>
        <v>-6.1750728001030595E-3</v>
      </c>
      <c r="AH85" s="32">
        <f ca="1">SUMPRODUCT(ReactionRateK1!$F107:$V107*OFFSET(ReactionStoich!$E$5:$U$5,AH$2,0))*(TimeStep)*'Composition Moles'!$C97</f>
        <v>-0.31656491926625452</v>
      </c>
      <c r="AI85" s="32">
        <f ca="1">SUMPRODUCT(ReactionRateK1!$F107:$V107*OFFSET(ReactionStoich!$E$5:$U$5,AI$2,0))*(TimeStep)*'Composition Moles'!$C97</f>
        <v>1.9130353050362305</v>
      </c>
      <c r="AJ85" s="32">
        <f ca="1">SUMPRODUCT(ReactionRateK1!$F107:$V107*OFFSET(ReactionStoich!$E$5:$U$5,AJ$2,0))*(TimeStep)*'Composition Moles'!$C97</f>
        <v>0.44885470384145276</v>
      </c>
      <c r="AK85" s="32">
        <f ca="1">SUMPRODUCT(ReactionRateK1!$F107:$V107*OFFSET(ReactionStoich!$E$5:$U$5,AK$2,0))*(TimeStep)*'Composition Moles'!$C97</f>
        <v>0</v>
      </c>
      <c r="AL85" s="32">
        <f ca="1">SUMPRODUCT(ReactionRateK1!$F107:$V107*OFFSET(ReactionStoich!$E$5:$U$5,AL$2,0))*(TimeStep)*'Composition Moles'!$C97</f>
        <v>0</v>
      </c>
      <c r="AM85" s="32">
        <f ca="1">SUMPRODUCT(ReactionRateK1!$F107:$V107*OFFSET(ReactionStoich!$E$5:$U$5,AM$2,0))*(TimeStep)*'Composition Moles'!$C97</f>
        <v>0</v>
      </c>
      <c r="AN85" s="32">
        <f ca="1">SUMPRODUCT(ReactionRateK1!$F107:$V107*OFFSET(ReactionStoich!$E$5:$U$5,AN$2,0))*(TimeStep)*'Composition Moles'!$C97</f>
        <v>0</v>
      </c>
      <c r="AO85" s="32">
        <f ca="1">SUMPRODUCT(ReactionRateK1!$F107:$V107*OFFSET(ReactionStoich!$E$5:$U$5,AO$2,0))*(TimeStep)*'Composition Moles'!$C97</f>
        <v>-2.219697580642421E-4</v>
      </c>
      <c r="AP85" s="32">
        <f ca="1">SUMPRODUCT(ReactionRateK1!$F107:$V107*OFFSET(ReactionStoich!$E$5:$U$5,AP$2,0))*(TimeStep)*'Composition Moles'!$C97</f>
        <v>-2.4427256945809196E-2</v>
      </c>
      <c r="AQ85" s="32">
        <f ca="1">SUMPRODUCT(ReactionRateK1!$F107:$V107*OFFSET(ReactionStoich!$E$5:$U$5,AQ$2,0))*(TimeStep)*'Composition Moles'!$C97</f>
        <v>0</v>
      </c>
      <c r="AR85" s="32">
        <f ca="1">SUMPRODUCT(ReactionRateK1!$F107:$V107*OFFSET(ReactionStoich!$E$5:$U$5,AR$2,0))*(TimeStep)*'Composition Moles'!$C97</f>
        <v>0</v>
      </c>
      <c r="AS85" s="32">
        <f ca="1">SUMPRODUCT(ReactionRateK1!$F107:$V107*OFFSET(ReactionStoich!$E$5:$U$5,AS$2,0))*(TimeStep)*'Composition Moles'!$C97</f>
        <v>-0.15490349705512194</v>
      </c>
      <c r="AT85" s="32">
        <f ca="1">SUMPRODUCT(ReactionRateK1!$F107:$V107*OFFSET(ReactionStoich!$E$5:$U$5,AT$2,0))*(TimeStep)*'Composition Moles'!$C97</f>
        <v>-0.15490349705512194</v>
      </c>
      <c r="AU85" s="32">
        <f ca="1">SUMPRODUCT(ReactionRateK1!$F107:$V107*OFFSET(ReactionStoich!$E$5:$U$5,AU$2,0))*(TimeStep)*'Composition Moles'!$C97</f>
        <v>-0.15490349705512194</v>
      </c>
      <c r="AV85" s="32">
        <f ca="1">SUMPRODUCT(ReactionRateK1!$F107:$V107*OFFSET(ReactionStoich!$E$5:$U$5,AV$2,0))*(TimeStep)*'Composition Moles'!$C97</f>
        <v>0</v>
      </c>
      <c r="AW85" s="32">
        <f ca="1">SUMPRODUCT(ReactionRateK1!$F107:$V107*OFFSET(ReactionStoich!$E$5:$U$5,AW$2,0))*(TimeStep)*'Composition Moles'!$C97</f>
        <v>0</v>
      </c>
      <c r="AX85" s="32">
        <f ca="1">SUMPRODUCT(ReactionRateK1!$F107:$V107*OFFSET(ReactionStoich!$E$5:$U$5,AX$2,0))*(TimeStep)*'Composition Moles'!$C97</f>
        <v>0</v>
      </c>
      <c r="AY85" s="32">
        <f ca="1">SUMPRODUCT(ReactionRateK1!$F107:$V107*OFFSET(ReactionStoich!$E$5:$U$5,AY$2,0))*(TimeStep)*'Composition Moles'!$C97</f>
        <v>0</v>
      </c>
      <c r="AZ85" s="32">
        <f ca="1">SUMPRODUCT(ReactionRateK1!$F107:$V107*OFFSET(ReactionStoich!$E$5:$U$5,AZ$2,0))*(TimeStep)*'Composition Moles'!$C97</f>
        <v>0</v>
      </c>
      <c r="BA85" s="32">
        <f ca="1">SUMPRODUCT(ReactionRateK1!$F107:$V107*OFFSET(ReactionStoich!$E$5:$U$5,BA$2,0))*(TimeStep)*'Composition Moles'!$C97</f>
        <v>0</v>
      </c>
      <c r="BB85" s="32">
        <f ca="1">SUMPRODUCT(ReactionRateK1!$F107:$V107*OFFSET(ReactionStoich!$E$5:$U$5,BB$2,0))*(TimeStep)*'Composition Moles'!$C97</f>
        <v>0</v>
      </c>
      <c r="BC85" s="32">
        <f ca="1">SUMPRODUCT(ReactionRateK1!$F107:$V107*OFFSET(ReactionStoich!$E$5:$U$5,BC$2,0))*(TimeStep)*'Composition Moles'!$C97</f>
        <v>0</v>
      </c>
      <c r="BD85" s="32">
        <f ca="1">SUMPRODUCT(ReactionRateK1!$F107:$V107*OFFSET(ReactionStoich!$E$5:$U$5,BD$2,0))*(TimeStep)*'Composition Moles'!$C97</f>
        <v>0</v>
      </c>
      <c r="BE85" s="32">
        <f ca="1">SUMPRODUCT(ReactionRateK1!$F107:$V107*OFFSET(ReactionStoich!$E$5:$U$5,BE$2,0))*(TimeStep)*'Composition Moles'!$C97</f>
        <v>0</v>
      </c>
      <c r="BF85" s="32">
        <f ca="1">SUMPRODUCT(ReactionRateK1!$F107:$V107*OFFSET(ReactionStoich!$E$5:$U$5,BF$2,0))*(TimeStep)*'Composition Moles'!$C97</f>
        <v>0</v>
      </c>
      <c r="BG85" s="32">
        <f ca="1">SUMPRODUCT(ReactionRateK1!$F107:$V107*OFFSET(ReactionStoich!$E$5:$U$5,BG$2,0))*(TimeStep)*'Composition Moles'!$C97</f>
        <v>0</v>
      </c>
      <c r="BH85" s="32">
        <f ca="1">SUMPRODUCT(ReactionRateK1!$F107:$V107*OFFSET(ReactionStoich!$E$5:$U$5,BH$2,0))*(TimeStep)*'Composition Moles'!$C97</f>
        <v>0</v>
      </c>
      <c r="BI85" s="32">
        <f ca="1">SUMPRODUCT(ReactionRateK1!$F107:$V107*OFFSET(ReactionStoich!$E$5:$U$5,BI$2,0))*(TimeStep)*'Composition Moles'!$C97</f>
        <v>0</v>
      </c>
      <c r="BJ85" s="32">
        <f ca="1">SUMPRODUCT(ReactionRateK1!$F107:$V107*OFFSET(ReactionStoich!$E$5:$U$5,BJ$2,0))*(TimeStep)*'Composition Moles'!$C97</f>
        <v>0</v>
      </c>
      <c r="BK85" s="32">
        <f ca="1">SUMPRODUCT(ReactionRateK1!$F107:$V107*OFFSET(ReactionStoich!$E$5:$U$5,BK$2,0))*(TimeStep)*'Composition Moles'!$C97</f>
        <v>0</v>
      </c>
      <c r="BL85" s="32">
        <f ca="1">SUMPRODUCT(ReactionRateK1!$F107:$V107*OFFSET(ReactionStoich!$E$5:$U$5,BL$2,0))*(TimeStep)*'Composition Moles'!$C97</f>
        <v>0</v>
      </c>
      <c r="BM85" s="32">
        <f ca="1">SUMPRODUCT(ReactionRateK1!$F107:$V107*OFFSET(ReactionStoich!$E$5:$U$5,BM$2,0))*(TimeStep)*'Composition Moles'!$C97</f>
        <v>0</v>
      </c>
      <c r="BN85" s="32">
        <f ca="1">SUMPRODUCT(ReactionRateK1!$F107:$V107*OFFSET(ReactionStoich!$E$5:$U$5,BN$2,0))*(TimeStep)*'Composition Moles'!$C97</f>
        <v>0</v>
      </c>
      <c r="BO85" s="32">
        <f ca="1">SUMPRODUCT(ReactionRateK1!$F107:$V107*OFFSET(ReactionStoich!$E$5:$U$5,BO$2,0))*(TimeStep)*'Composition Moles'!$C97</f>
        <v>0</v>
      </c>
      <c r="BP85" s="32">
        <f ca="1">SUMPRODUCT(ReactionRateK1!$F107:$V107*OFFSET(ReactionStoich!$E$5:$U$5,BP$2,0))*(TimeStep)*'Composition Moles'!$C97</f>
        <v>0</v>
      </c>
      <c r="BQ85" s="32">
        <f ca="1">SUMPRODUCT(ReactionRateK1!$F107:$V107*OFFSET(ReactionStoich!$E$5:$U$5,BQ$2,0))*(TimeStep)*'Composition Moles'!$C97</f>
        <v>0</v>
      </c>
      <c r="BR85" s="32">
        <f ca="1">SUMPRODUCT(ReactionRateK1!$F107:$V107*OFFSET(ReactionStoich!$E$5:$U$5,BR$2,0))*(TimeStep)*'Composition Moles'!$C97</f>
        <v>0</v>
      </c>
      <c r="BS85" s="32">
        <f ca="1">SUMPRODUCT(ReactionRateK1!$F107:$V107*OFFSET(ReactionStoich!$E$5:$U$5,BS$2,0))*(TimeStep)*'Composition Moles'!$C97</f>
        <v>0</v>
      </c>
      <c r="BT85" s="32">
        <f ca="1">SUMPRODUCT(ReactionRateK1!$F107:$V107*OFFSET(ReactionStoich!$E$5:$U$5,BT$2,0))*(TimeStep)*'Composition Moles'!$C97</f>
        <v>0</v>
      </c>
      <c r="BU85" s="32">
        <f ca="1">SUMPRODUCT(ReactionRateK1!$F107:$V107*OFFSET(ReactionStoich!$E$5:$U$5,BU$2,0))*(TimeStep)*'Composition Moles'!$C97</f>
        <v>0</v>
      </c>
      <c r="BV85" s="32">
        <f ca="1">SUMPRODUCT(ReactionRateK1!$F107:$V107*OFFSET(ReactionStoich!$E$5:$U$5,BV$2,0))*(TimeStep)*'Composition Moles'!$C97</f>
        <v>0</v>
      </c>
      <c r="BW85" s="32">
        <f ca="1">SUMPRODUCT(ReactionRateK1!$F107:$V107*OFFSET(ReactionStoich!$E$5:$U$5,BW$2,0))*(TimeStep)*'Composition Moles'!$C97</f>
        <v>0</v>
      </c>
    </row>
    <row r="86" spans="1:75">
      <c r="A86">
        <f>ReactionRateK1!A108</f>
        <v>3.7999999999999945</v>
      </c>
      <c r="B86" s="20">
        <f t="shared" ca="1" si="7"/>
        <v>-1169.5685262672046</v>
      </c>
      <c r="C86" s="20">
        <f ca="1">'Composition Moles'!BZ98</f>
        <v>144257.56069698482</v>
      </c>
      <c r="D86" s="26">
        <f t="shared" ca="1" si="8"/>
        <v>-8.107502446432607E-3</v>
      </c>
      <c r="F86" s="32">
        <f ca="1">SUMPRODUCT(ReactionRateK1!$F108:$V108*OFFSET(ReactionStoich!$E$5:$U$5,F$2,0))*(TimeStep)*'Composition Moles'!$C98</f>
        <v>-2.2759710364098018E-2</v>
      </c>
      <c r="G86" s="32">
        <f ca="1">SUMPRODUCT(ReactionRateK1!$F108:$V108*OFFSET(ReactionStoich!$E$5:$U$5,G$2,0))*(TimeStep)*'Composition Moles'!$C98</f>
        <v>0</v>
      </c>
      <c r="H86" s="32">
        <f ca="1">SUMPRODUCT(ReactionRateK1!$F108:$V108*OFFSET(ReactionStoich!$E$5:$U$5,H$2,0))*(TimeStep)*'Composition Moles'!$C98</f>
        <v>2.2558217858076768E-2</v>
      </c>
      <c r="I86" s="32">
        <f ca="1">SUMPRODUCT(ReactionRateK1!$F108:$V108*OFFSET(ReactionStoich!$E$5:$U$5,I$2,0))*(TimeStep)*'Composition Moles'!$C98</f>
        <v>2.0149250602125468E-4</v>
      </c>
      <c r="J86" s="32">
        <f ca="1">SUMPRODUCT(ReactionRateK1!$F108:$V108*OFFSET(ReactionStoich!$E$5:$U$5,J$2,0))*(TimeStep)*'Composition Moles'!$C98</f>
        <v>0</v>
      </c>
      <c r="K86" s="32">
        <f ca="1">SUMPRODUCT(ReactionRateK1!$F108:$V108*OFFSET(ReactionStoich!$E$5:$U$5,K$2,0))*(TimeStep)*'Composition Moles'!$C98</f>
        <v>0</v>
      </c>
      <c r="L86" s="32">
        <f ca="1">SUMPRODUCT(ReactionRateK1!$F108:$V108*OFFSET(ReactionStoich!$E$5:$U$5,L$2,0))*(TimeStep)*'Composition Moles'!$C98</f>
        <v>0</v>
      </c>
      <c r="M86" s="32">
        <f ca="1">SUMPRODUCT(ReactionRateK1!$F108:$V108*OFFSET(ReactionStoich!$E$5:$U$5,M$2,0))*(TimeStep)*'Composition Moles'!$C98</f>
        <v>0</v>
      </c>
      <c r="N86" s="32">
        <f ca="1">SUMPRODUCT(ReactionRateK1!$F108:$V108*OFFSET(ReactionStoich!$E$5:$U$5,N$2,0))*(TimeStep)*'Composition Moles'!$C98</f>
        <v>0</v>
      </c>
      <c r="O86" s="32">
        <f ca="1">SUMPRODUCT(ReactionRateK1!$F108:$V108*OFFSET(ReactionStoich!$E$5:$U$5,O$2,0))*(TimeStep)*'Composition Moles'!$C98</f>
        <v>0</v>
      </c>
      <c r="P86" s="32">
        <f ca="1">SUMPRODUCT(ReactionRateK1!$F108:$V108*OFFSET(ReactionStoich!$E$5:$U$5,P$2,0))*(TimeStep)*'Composition Moles'!$C98</f>
        <v>0</v>
      </c>
      <c r="Q86" s="32">
        <f ca="1">SUMPRODUCT(ReactionRateK1!$F108:$V108*OFFSET(ReactionStoich!$E$5:$U$5,Q$2,0))*(TimeStep)*'Composition Moles'!$C98</f>
        <v>0</v>
      </c>
      <c r="R86" s="32">
        <f ca="1">SUMPRODUCT(ReactionRateK1!$F108:$V108*OFFSET(ReactionStoich!$E$5:$U$5,R$2,0))*(TimeStep)*'Composition Moles'!$C98</f>
        <v>0</v>
      </c>
      <c r="S86" s="32">
        <f ca="1">SUMPRODUCT(ReactionRateK1!$F108:$V108*OFFSET(ReactionStoich!$E$5:$U$5,S$2,0))*(TimeStep)*'Composition Moles'!$C98</f>
        <v>1.0838716381359921</v>
      </c>
      <c r="T86" s="32">
        <f ca="1">SUMPRODUCT(ReactionRateK1!$F108:$V108*OFFSET(ReactionStoich!$E$5:$U$5,T$2,0))*(TimeStep)*'Composition Moles'!$C98</f>
        <v>0</v>
      </c>
      <c r="U86" s="32">
        <f ca="1">SUMPRODUCT(ReactionRateK1!$F108:$V108*OFFSET(ReactionStoich!$E$5:$U$5,U$2,0))*(TimeStep)*'Composition Moles'!$C98</f>
        <v>0</v>
      </c>
      <c r="V86" s="32">
        <f ca="1">SUMPRODUCT(ReactionRateK1!$F108:$V108*OFFSET(ReactionStoich!$E$5:$U$5,V$2,0))*(TimeStep)*'Composition Moles'!$C98</f>
        <v>0</v>
      </c>
      <c r="W86" s="32">
        <f ca="1">SUMPRODUCT(ReactionRateK1!$F108:$V108*OFFSET(ReactionStoich!$E$5:$U$5,W$2,0))*(TimeStep)*'Composition Moles'!$C98</f>
        <v>0</v>
      </c>
      <c r="X86" s="32">
        <f ca="1">SUMPRODUCT(ReactionRateK1!$F108:$V108*OFFSET(ReactionStoich!$E$5:$U$5,X$2,0))*(TimeStep)*'Composition Moles'!$C98</f>
        <v>0</v>
      </c>
      <c r="Y86" s="32">
        <f ca="1">SUMPRODUCT(ReactionRateK1!$F108:$V108*OFFSET(ReactionStoich!$E$5:$U$5,Y$2,0))*(TimeStep)*'Composition Moles'!$C98</f>
        <v>-2.6022929965946315</v>
      </c>
      <c r="Z86" s="32">
        <f ca="1">SUMPRODUCT(ReactionRateK1!$F108:$V108*OFFSET(ReactionStoich!$E$5:$U$5,Z$2,0))*(TimeStep)*'Composition Moles'!$C98</f>
        <v>0</v>
      </c>
      <c r="AA86" s="32">
        <f ca="1">SUMPRODUCT(ReactionRateK1!$F108:$V108*OFFSET(ReactionStoich!$E$5:$U$5,AA$2,0))*(TimeStep)*'Composition Moles'!$C98</f>
        <v>0</v>
      </c>
      <c r="AB86" s="32">
        <f ca="1">SUMPRODUCT(ReactionRateK1!$F108:$V108*OFFSET(ReactionStoich!$E$5:$U$5,AB$2,0))*(TimeStep)*'Composition Moles'!$C98</f>
        <v>0</v>
      </c>
      <c r="AC86" s="32">
        <f ca="1">SUMPRODUCT(ReactionRateK1!$F108:$V108*OFFSET(ReactionStoich!$E$5:$U$5,AC$2,0))*(TimeStep)*'Composition Moles'!$C98</f>
        <v>0</v>
      </c>
      <c r="AD86" s="32">
        <f ca="1">SUMPRODUCT(ReactionRateK1!$F108:$V108*OFFSET(ReactionStoich!$E$5:$U$5,AD$2,0))*(TimeStep)*'Composition Moles'!$C98</f>
        <v>0</v>
      </c>
      <c r="AE86" s="32">
        <f ca="1">SUMPRODUCT(ReactionRateK1!$F108:$V108*OFFSET(ReactionStoich!$E$5:$U$5,AE$2,0))*(TimeStep)*'Composition Moles'!$C98</f>
        <v>0</v>
      </c>
      <c r="AF86" s="32">
        <f ca="1">SUMPRODUCT(ReactionRateK1!$F108:$V108*OFFSET(ReactionStoich!$E$5:$U$5,AF$2,0))*(TimeStep)*'Composition Moles'!$C98</f>
        <v>0</v>
      </c>
      <c r="AG86" s="32">
        <f ca="1">SUMPRODUCT(ReactionRateK1!$F108:$V108*OFFSET(ReactionStoich!$E$5:$U$5,AG$2,0))*(TimeStep)*'Composition Moles'!$C98</f>
        <v>-5.9741628176757872E-3</v>
      </c>
      <c r="AH86" s="32">
        <f ca="1">SUMPRODUCT(ReactionRateK1!$F108:$V108*OFFSET(ReactionStoich!$E$5:$U$5,AH$2,0))*(TimeStep)*'Composition Moles'!$C98</f>
        <v>-0.3300578857762908</v>
      </c>
      <c r="AI86" s="32">
        <f ca="1">SUMPRODUCT(ReactionRateK1!$F108:$V108*OFFSET(ReactionStoich!$E$5:$U$5,AI$2,0))*(TimeStep)*'Composition Moles'!$C98</f>
        <v>1.8959043848651016</v>
      </c>
      <c r="AJ86" s="32">
        <f ca="1">SUMPRODUCT(ReactionRateK1!$F108:$V108*OFFSET(ReactionStoich!$E$5:$U$5,AJ$2,0))*(TimeStep)*'Composition Moles'!$C98</f>
        <v>0.43881965574436899</v>
      </c>
      <c r="AK86" s="32">
        <f ca="1">SUMPRODUCT(ReactionRateK1!$F108:$V108*OFFSET(ReactionStoich!$E$5:$U$5,AK$2,0))*(TimeStep)*'Composition Moles'!$C98</f>
        <v>0</v>
      </c>
      <c r="AL86" s="32">
        <f ca="1">SUMPRODUCT(ReactionRateK1!$F108:$V108*OFFSET(ReactionStoich!$E$5:$U$5,AL$2,0))*(TimeStep)*'Composition Moles'!$C98</f>
        <v>0</v>
      </c>
      <c r="AM86" s="32">
        <f ca="1">SUMPRODUCT(ReactionRateK1!$F108:$V108*OFFSET(ReactionStoich!$E$5:$U$5,AM$2,0))*(TimeStep)*'Composition Moles'!$C98</f>
        <v>0</v>
      </c>
      <c r="AN86" s="32">
        <f ca="1">SUMPRODUCT(ReactionRateK1!$F108:$V108*OFFSET(ReactionStoich!$E$5:$U$5,AN$2,0))*(TimeStep)*'Composition Moles'!$C98</f>
        <v>0</v>
      </c>
      <c r="AO86" s="32">
        <f ca="1">SUMPRODUCT(ReactionRateK1!$F108:$V108*OFFSET(ReactionStoich!$E$5:$U$5,AO$2,0))*(TimeStep)*'Composition Moles'!$C98</f>
        <v>-2.0149250602125468E-4</v>
      </c>
      <c r="AP86" s="32">
        <f ca="1">SUMPRODUCT(ReactionRateK1!$F108:$V108*OFFSET(ReactionStoich!$E$5:$U$5,AP$2,0))*(TimeStep)*'Composition Moles'!$C98</f>
        <v>-2.2846961293930722E-2</v>
      </c>
      <c r="AQ86" s="32">
        <f ca="1">SUMPRODUCT(ReactionRateK1!$F108:$V108*OFFSET(ReactionStoich!$E$5:$U$5,AQ$2,0))*(TimeStep)*'Composition Moles'!$C98</f>
        <v>0</v>
      </c>
      <c r="AR86" s="32">
        <f ca="1">SUMPRODUCT(ReactionRateK1!$F108:$V108*OFFSET(ReactionStoich!$E$5:$U$5,AR$2,0))*(TimeStep)*'Composition Moles'!$C98</f>
        <v>0</v>
      </c>
      <c r="AS86" s="32">
        <f ca="1">SUMPRODUCT(ReactionRateK1!$F108:$V108*OFFSET(ReactionStoich!$E$5:$U$5,AS$2,0))*(TimeStep)*'Composition Moles'!$C98</f>
        <v>-0.15240739325230415</v>
      </c>
      <c r="AT86" s="32">
        <f ca="1">SUMPRODUCT(ReactionRateK1!$F108:$V108*OFFSET(ReactionStoich!$E$5:$U$5,AT$2,0))*(TimeStep)*'Composition Moles'!$C98</f>
        <v>-0.15240739325230415</v>
      </c>
      <c r="AU86" s="32">
        <f ca="1">SUMPRODUCT(ReactionRateK1!$F108:$V108*OFFSET(ReactionStoich!$E$5:$U$5,AU$2,0))*(TimeStep)*'Composition Moles'!$C98</f>
        <v>-0.15240739325230415</v>
      </c>
      <c r="AV86" s="32">
        <f ca="1">SUMPRODUCT(ReactionRateK1!$F108:$V108*OFFSET(ReactionStoich!$E$5:$U$5,AV$2,0))*(TimeStep)*'Composition Moles'!$C98</f>
        <v>0</v>
      </c>
      <c r="AW86" s="32">
        <f ca="1">SUMPRODUCT(ReactionRateK1!$F108:$V108*OFFSET(ReactionStoich!$E$5:$U$5,AW$2,0))*(TimeStep)*'Composition Moles'!$C98</f>
        <v>0</v>
      </c>
      <c r="AX86" s="32">
        <f ca="1">SUMPRODUCT(ReactionRateK1!$F108:$V108*OFFSET(ReactionStoich!$E$5:$U$5,AX$2,0))*(TimeStep)*'Composition Moles'!$C98</f>
        <v>0</v>
      </c>
      <c r="AY86" s="32">
        <f ca="1">SUMPRODUCT(ReactionRateK1!$F108:$V108*OFFSET(ReactionStoich!$E$5:$U$5,AY$2,0))*(TimeStep)*'Composition Moles'!$C98</f>
        <v>0</v>
      </c>
      <c r="AZ86" s="32">
        <f ca="1">SUMPRODUCT(ReactionRateK1!$F108:$V108*OFFSET(ReactionStoich!$E$5:$U$5,AZ$2,0))*(TimeStep)*'Composition Moles'!$C98</f>
        <v>0</v>
      </c>
      <c r="BA86" s="32">
        <f ca="1">SUMPRODUCT(ReactionRateK1!$F108:$V108*OFFSET(ReactionStoich!$E$5:$U$5,BA$2,0))*(TimeStep)*'Composition Moles'!$C98</f>
        <v>0</v>
      </c>
      <c r="BB86" s="32">
        <f ca="1">SUMPRODUCT(ReactionRateK1!$F108:$V108*OFFSET(ReactionStoich!$E$5:$U$5,BB$2,0))*(TimeStep)*'Composition Moles'!$C98</f>
        <v>0</v>
      </c>
      <c r="BC86" s="32">
        <f ca="1">SUMPRODUCT(ReactionRateK1!$F108:$V108*OFFSET(ReactionStoich!$E$5:$U$5,BC$2,0))*(TimeStep)*'Composition Moles'!$C98</f>
        <v>0</v>
      </c>
      <c r="BD86" s="32">
        <f ca="1">SUMPRODUCT(ReactionRateK1!$F108:$V108*OFFSET(ReactionStoich!$E$5:$U$5,BD$2,0))*(TimeStep)*'Composition Moles'!$C98</f>
        <v>0</v>
      </c>
      <c r="BE86" s="32">
        <f ca="1">SUMPRODUCT(ReactionRateK1!$F108:$V108*OFFSET(ReactionStoich!$E$5:$U$5,BE$2,0))*(TimeStep)*'Composition Moles'!$C98</f>
        <v>0</v>
      </c>
      <c r="BF86" s="32">
        <f ca="1">SUMPRODUCT(ReactionRateK1!$F108:$V108*OFFSET(ReactionStoich!$E$5:$U$5,BF$2,0))*(TimeStep)*'Composition Moles'!$C98</f>
        <v>0</v>
      </c>
      <c r="BG86" s="32">
        <f ca="1">SUMPRODUCT(ReactionRateK1!$F108:$V108*OFFSET(ReactionStoich!$E$5:$U$5,BG$2,0))*(TimeStep)*'Composition Moles'!$C98</f>
        <v>0</v>
      </c>
      <c r="BH86" s="32">
        <f ca="1">SUMPRODUCT(ReactionRateK1!$F108:$V108*OFFSET(ReactionStoich!$E$5:$U$5,BH$2,0))*(TimeStep)*'Composition Moles'!$C98</f>
        <v>0</v>
      </c>
      <c r="BI86" s="32">
        <f ca="1">SUMPRODUCT(ReactionRateK1!$F108:$V108*OFFSET(ReactionStoich!$E$5:$U$5,BI$2,0))*(TimeStep)*'Composition Moles'!$C98</f>
        <v>0</v>
      </c>
      <c r="BJ86" s="32">
        <f ca="1">SUMPRODUCT(ReactionRateK1!$F108:$V108*OFFSET(ReactionStoich!$E$5:$U$5,BJ$2,0))*(TimeStep)*'Composition Moles'!$C98</f>
        <v>0</v>
      </c>
      <c r="BK86" s="32">
        <f ca="1">SUMPRODUCT(ReactionRateK1!$F108:$V108*OFFSET(ReactionStoich!$E$5:$U$5,BK$2,0))*(TimeStep)*'Composition Moles'!$C98</f>
        <v>0</v>
      </c>
      <c r="BL86" s="32">
        <f ca="1">SUMPRODUCT(ReactionRateK1!$F108:$V108*OFFSET(ReactionStoich!$E$5:$U$5,BL$2,0))*(TimeStep)*'Composition Moles'!$C98</f>
        <v>0</v>
      </c>
      <c r="BM86" s="32">
        <f ca="1">SUMPRODUCT(ReactionRateK1!$F108:$V108*OFFSET(ReactionStoich!$E$5:$U$5,BM$2,0))*(TimeStep)*'Composition Moles'!$C98</f>
        <v>0</v>
      </c>
      <c r="BN86" s="32">
        <f ca="1">SUMPRODUCT(ReactionRateK1!$F108:$V108*OFFSET(ReactionStoich!$E$5:$U$5,BN$2,0))*(TimeStep)*'Composition Moles'!$C98</f>
        <v>0</v>
      </c>
      <c r="BO86" s="32">
        <f ca="1">SUMPRODUCT(ReactionRateK1!$F108:$V108*OFFSET(ReactionStoich!$E$5:$U$5,BO$2,0))*(TimeStep)*'Composition Moles'!$C98</f>
        <v>0</v>
      </c>
      <c r="BP86" s="32">
        <f ca="1">SUMPRODUCT(ReactionRateK1!$F108:$V108*OFFSET(ReactionStoich!$E$5:$U$5,BP$2,0))*(TimeStep)*'Composition Moles'!$C98</f>
        <v>0</v>
      </c>
      <c r="BQ86" s="32">
        <f ca="1">SUMPRODUCT(ReactionRateK1!$F108:$V108*OFFSET(ReactionStoich!$E$5:$U$5,BQ$2,0))*(TimeStep)*'Composition Moles'!$C98</f>
        <v>0</v>
      </c>
      <c r="BR86" s="32">
        <f ca="1">SUMPRODUCT(ReactionRateK1!$F108:$V108*OFFSET(ReactionStoich!$E$5:$U$5,BR$2,0))*(TimeStep)*'Composition Moles'!$C98</f>
        <v>0</v>
      </c>
      <c r="BS86" s="32">
        <f ca="1">SUMPRODUCT(ReactionRateK1!$F108:$V108*OFFSET(ReactionStoich!$E$5:$U$5,BS$2,0))*(TimeStep)*'Composition Moles'!$C98</f>
        <v>0</v>
      </c>
      <c r="BT86" s="32">
        <f ca="1">SUMPRODUCT(ReactionRateK1!$F108:$V108*OFFSET(ReactionStoich!$E$5:$U$5,BT$2,0))*(TimeStep)*'Composition Moles'!$C98</f>
        <v>0</v>
      </c>
      <c r="BU86" s="32">
        <f ca="1">SUMPRODUCT(ReactionRateK1!$F108:$V108*OFFSET(ReactionStoich!$E$5:$U$5,BU$2,0))*(TimeStep)*'Composition Moles'!$C98</f>
        <v>0</v>
      </c>
      <c r="BV86" s="32">
        <f ca="1">SUMPRODUCT(ReactionRateK1!$F108:$V108*OFFSET(ReactionStoich!$E$5:$U$5,BV$2,0))*(TimeStep)*'Composition Moles'!$C98</f>
        <v>0</v>
      </c>
      <c r="BW86" s="32">
        <f ca="1">SUMPRODUCT(ReactionRateK1!$F108:$V108*OFFSET(ReactionStoich!$E$5:$U$5,BW$2,0))*(TimeStep)*'Composition Moles'!$C98</f>
        <v>0</v>
      </c>
    </row>
    <row r="87" spans="1:75">
      <c r="A87">
        <f>ReactionRateK1!A109</f>
        <v>3.8499999999999943</v>
      </c>
      <c r="B87" s="20">
        <f t="shared" ca="1" si="7"/>
        <v>-1132.0981714076381</v>
      </c>
      <c r="C87" s="20">
        <f ca="1">'Composition Moles'!BZ99</f>
        <v>144258.58302712502</v>
      </c>
      <c r="D87" s="26">
        <f t="shared" ca="1" si="8"/>
        <v>-7.8477006196211504E-3</v>
      </c>
      <c r="F87" s="32">
        <f ca="1">SUMPRODUCT(ReactionRateK1!$F109:$V109*OFFSET(ReactionStoich!$E$5:$U$5,F$2,0))*(TimeStep)*'Composition Moles'!$C99</f>
        <v>-2.1288970570916006E-2</v>
      </c>
      <c r="G87" s="32">
        <f ca="1">SUMPRODUCT(ReactionRateK1!$F109:$V109*OFFSET(ReactionStoich!$E$5:$U$5,G$2,0))*(TimeStep)*'Composition Moles'!$C99</f>
        <v>0</v>
      </c>
      <c r="H87" s="32">
        <f ca="1">SUMPRODUCT(ReactionRateK1!$F109:$V109*OFFSET(ReactionStoich!$E$5:$U$5,H$2,0))*(TimeStep)*'Composition Moles'!$C99</f>
        <v>2.1106059168484466E-2</v>
      </c>
      <c r="I87" s="32">
        <f ca="1">SUMPRODUCT(ReactionRateK1!$F109:$V109*OFFSET(ReactionStoich!$E$5:$U$5,I$2,0))*(TimeStep)*'Composition Moles'!$C99</f>
        <v>1.8291140243153787E-4</v>
      </c>
      <c r="J87" s="32">
        <f ca="1">SUMPRODUCT(ReactionRateK1!$F109:$V109*OFFSET(ReactionStoich!$E$5:$U$5,J$2,0))*(TimeStep)*'Composition Moles'!$C99</f>
        <v>0</v>
      </c>
      <c r="K87" s="32">
        <f ca="1">SUMPRODUCT(ReactionRateK1!$F109:$V109*OFFSET(ReactionStoich!$E$5:$U$5,K$2,0))*(TimeStep)*'Composition Moles'!$C99</f>
        <v>0</v>
      </c>
      <c r="L87" s="32">
        <f ca="1">SUMPRODUCT(ReactionRateK1!$F109:$V109*OFFSET(ReactionStoich!$E$5:$U$5,L$2,0))*(TimeStep)*'Composition Moles'!$C99</f>
        <v>0</v>
      </c>
      <c r="M87" s="32">
        <f ca="1">SUMPRODUCT(ReactionRateK1!$F109:$V109*OFFSET(ReactionStoich!$E$5:$U$5,M$2,0))*(TimeStep)*'Composition Moles'!$C99</f>
        <v>0</v>
      </c>
      <c r="N87" s="32">
        <f ca="1">SUMPRODUCT(ReactionRateK1!$F109:$V109*OFFSET(ReactionStoich!$E$5:$U$5,N$2,0))*(TimeStep)*'Composition Moles'!$C99</f>
        <v>0</v>
      </c>
      <c r="O87" s="32">
        <f ca="1">SUMPRODUCT(ReactionRateK1!$F109:$V109*OFFSET(ReactionStoich!$E$5:$U$5,O$2,0))*(TimeStep)*'Composition Moles'!$C99</f>
        <v>0</v>
      </c>
      <c r="P87" s="32">
        <f ca="1">SUMPRODUCT(ReactionRateK1!$F109:$V109*OFFSET(ReactionStoich!$E$5:$U$5,P$2,0))*(TimeStep)*'Composition Moles'!$C99</f>
        <v>0</v>
      </c>
      <c r="Q87" s="32">
        <f ca="1">SUMPRODUCT(ReactionRateK1!$F109:$V109*OFFSET(ReactionStoich!$E$5:$U$5,Q$2,0))*(TimeStep)*'Composition Moles'!$C99</f>
        <v>0</v>
      </c>
      <c r="R87" s="32">
        <f ca="1">SUMPRODUCT(ReactionRateK1!$F109:$V109*OFFSET(ReactionStoich!$E$5:$U$5,R$2,0))*(TimeStep)*'Composition Moles'!$C99</f>
        <v>0</v>
      </c>
      <c r="S87" s="32">
        <f ca="1">SUMPRODUCT(ReactionRateK1!$F109:$V109*OFFSET(ReactionStoich!$E$5:$U$5,S$2,0))*(TimeStep)*'Composition Moles'!$C99</f>
        <v>1.0587824091180578</v>
      </c>
      <c r="T87" s="32">
        <f ca="1">SUMPRODUCT(ReactionRateK1!$F109:$V109*OFFSET(ReactionStoich!$E$5:$U$5,T$2,0))*(TimeStep)*'Composition Moles'!$C99</f>
        <v>0</v>
      </c>
      <c r="U87" s="32">
        <f ca="1">SUMPRODUCT(ReactionRateK1!$F109:$V109*OFFSET(ReactionStoich!$E$5:$U$5,U$2,0))*(TimeStep)*'Composition Moles'!$C99</f>
        <v>0</v>
      </c>
      <c r="V87" s="32">
        <f ca="1">SUMPRODUCT(ReactionRateK1!$F109:$V109*OFFSET(ReactionStoich!$E$5:$U$5,V$2,0))*(TimeStep)*'Composition Moles'!$C99</f>
        <v>0</v>
      </c>
      <c r="W87" s="32">
        <f ca="1">SUMPRODUCT(ReactionRateK1!$F109:$V109*OFFSET(ReactionStoich!$E$5:$U$5,W$2,0))*(TimeStep)*'Composition Moles'!$C99</f>
        <v>0</v>
      </c>
      <c r="X87" s="32">
        <f ca="1">SUMPRODUCT(ReactionRateK1!$F109:$V109*OFFSET(ReactionStoich!$E$5:$U$5,X$2,0))*(TimeStep)*'Composition Moles'!$C99</f>
        <v>0</v>
      </c>
      <c r="Y87" s="32">
        <f ca="1">SUMPRODUCT(ReactionRateK1!$F109:$V109*OFFSET(ReactionStoich!$E$5:$U$5,Y$2,0))*(TimeStep)*'Composition Moles'!$C99</f>
        <v>-2.5462657156707746</v>
      </c>
      <c r="Z87" s="32">
        <f ca="1">SUMPRODUCT(ReactionRateK1!$F109:$V109*OFFSET(ReactionStoich!$E$5:$U$5,Z$2,0))*(TimeStep)*'Composition Moles'!$C99</f>
        <v>0</v>
      </c>
      <c r="AA87" s="32">
        <f ca="1">SUMPRODUCT(ReactionRateK1!$F109:$V109*OFFSET(ReactionStoich!$E$5:$U$5,AA$2,0))*(TimeStep)*'Composition Moles'!$C99</f>
        <v>0</v>
      </c>
      <c r="AB87" s="32">
        <f ca="1">SUMPRODUCT(ReactionRateK1!$F109:$V109*OFFSET(ReactionStoich!$E$5:$U$5,AB$2,0))*(TimeStep)*'Composition Moles'!$C99</f>
        <v>0</v>
      </c>
      <c r="AC87" s="32">
        <f ca="1">SUMPRODUCT(ReactionRateK1!$F109:$V109*OFFSET(ReactionStoich!$E$5:$U$5,AC$2,0))*(TimeStep)*'Composition Moles'!$C99</f>
        <v>0</v>
      </c>
      <c r="AD87" s="32">
        <f ca="1">SUMPRODUCT(ReactionRateK1!$F109:$V109*OFFSET(ReactionStoich!$E$5:$U$5,AD$2,0))*(TimeStep)*'Composition Moles'!$C99</f>
        <v>0</v>
      </c>
      <c r="AE87" s="32">
        <f ca="1">SUMPRODUCT(ReactionRateK1!$F109:$V109*OFFSET(ReactionStoich!$E$5:$U$5,AE$2,0))*(TimeStep)*'Composition Moles'!$C99</f>
        <v>0</v>
      </c>
      <c r="AF87" s="32">
        <f ca="1">SUMPRODUCT(ReactionRateK1!$F109:$V109*OFFSET(ReactionStoich!$E$5:$U$5,AF$2,0))*(TimeStep)*'Composition Moles'!$C99</f>
        <v>0</v>
      </c>
      <c r="AG87" s="32">
        <f ca="1">SUMPRODUCT(ReactionRateK1!$F109:$V109*OFFSET(ReactionStoich!$E$5:$U$5,AG$2,0))*(TimeStep)*'Composition Moles'!$C99</f>
        <v>-5.781186258286785E-3</v>
      </c>
      <c r="AH87" s="32">
        <f ca="1">SUMPRODUCT(ReactionRateK1!$F109:$V109*OFFSET(ReactionStoich!$E$5:$U$5,AH$2,0))*(TimeStep)*'Composition Moles'!$C99</f>
        <v>-0.34284387807957195</v>
      </c>
      <c r="AI87" s="32">
        <f ca="1">SUMPRODUCT(ReactionRateK1!$F109:$V109*OFFSET(ReactionStoich!$E$5:$U$5,AI$2,0))*(TimeStep)*'Composition Moles'!$C99</f>
        <v>1.8786311848212105</v>
      </c>
      <c r="AJ87" s="32">
        <f ca="1">SUMPRODUCT(ReactionRateK1!$F109:$V109*OFFSET(ReactionStoich!$E$5:$U$5,AJ$2,0))*(TimeStep)*'Composition Moles'!$C99</f>
        <v>0.42893893604828687</v>
      </c>
      <c r="AK87" s="32">
        <f ca="1">SUMPRODUCT(ReactionRateK1!$F109:$V109*OFFSET(ReactionStoich!$E$5:$U$5,AK$2,0))*(TimeStep)*'Composition Moles'!$C99</f>
        <v>0</v>
      </c>
      <c r="AL87" s="32">
        <f ca="1">SUMPRODUCT(ReactionRateK1!$F109:$V109*OFFSET(ReactionStoich!$E$5:$U$5,AL$2,0))*(TimeStep)*'Composition Moles'!$C99</f>
        <v>0</v>
      </c>
      <c r="AM87" s="32">
        <f ca="1">SUMPRODUCT(ReactionRateK1!$F109:$V109*OFFSET(ReactionStoich!$E$5:$U$5,AM$2,0))*(TimeStep)*'Composition Moles'!$C99</f>
        <v>0</v>
      </c>
      <c r="AN87" s="32">
        <f ca="1">SUMPRODUCT(ReactionRateK1!$F109:$V109*OFFSET(ReactionStoich!$E$5:$U$5,AN$2,0))*(TimeStep)*'Composition Moles'!$C99</f>
        <v>0</v>
      </c>
      <c r="AO87" s="32">
        <f ca="1">SUMPRODUCT(ReactionRateK1!$F109:$V109*OFFSET(ReactionStoich!$E$5:$U$5,AO$2,0))*(TimeStep)*'Composition Moles'!$C99</f>
        <v>-1.8291140243153787E-4</v>
      </c>
      <c r="AP87" s="32">
        <f ca="1">SUMPRODUCT(ReactionRateK1!$F109:$V109*OFFSET(ReactionStoich!$E$5:$U$5,AP$2,0))*(TimeStep)*'Composition Moles'!$C99</f>
        <v>-2.1367815574153813E-2</v>
      </c>
      <c r="AQ87" s="32">
        <f ca="1">SUMPRODUCT(ReactionRateK1!$F109:$V109*OFFSET(ReactionStoich!$E$5:$U$5,AQ$2,0))*(TimeStep)*'Composition Moles'!$C99</f>
        <v>0</v>
      </c>
      <c r="AR87" s="32">
        <f ca="1">SUMPRODUCT(ReactionRateK1!$F109:$V109*OFFSET(ReactionStoich!$E$5:$U$5,AR$2,0))*(TimeStep)*'Composition Moles'!$C99</f>
        <v>0</v>
      </c>
      <c r="AS87" s="32">
        <f ca="1">SUMPRODUCT(ReactionRateK1!$F109:$V109*OFFSET(ReactionStoich!$E$5:$U$5,AS$2,0))*(TimeStep)*'Composition Moles'!$C99</f>
        <v>-0.14997034100077894</v>
      </c>
      <c r="AT87" s="32">
        <f ca="1">SUMPRODUCT(ReactionRateK1!$F109:$V109*OFFSET(ReactionStoich!$E$5:$U$5,AT$2,0))*(TimeStep)*'Composition Moles'!$C99</f>
        <v>-0.14997034100077894</v>
      </c>
      <c r="AU87" s="32">
        <f ca="1">SUMPRODUCT(ReactionRateK1!$F109:$V109*OFFSET(ReactionStoich!$E$5:$U$5,AU$2,0))*(TimeStep)*'Composition Moles'!$C99</f>
        <v>-0.14997034100077894</v>
      </c>
      <c r="AV87" s="32">
        <f ca="1">SUMPRODUCT(ReactionRateK1!$F109:$V109*OFFSET(ReactionStoich!$E$5:$U$5,AV$2,0))*(TimeStep)*'Composition Moles'!$C99</f>
        <v>0</v>
      </c>
      <c r="AW87" s="32">
        <f ca="1">SUMPRODUCT(ReactionRateK1!$F109:$V109*OFFSET(ReactionStoich!$E$5:$U$5,AW$2,0))*(TimeStep)*'Composition Moles'!$C99</f>
        <v>0</v>
      </c>
      <c r="AX87" s="32">
        <f ca="1">SUMPRODUCT(ReactionRateK1!$F109:$V109*OFFSET(ReactionStoich!$E$5:$U$5,AX$2,0))*(TimeStep)*'Composition Moles'!$C99</f>
        <v>0</v>
      </c>
      <c r="AY87" s="32">
        <f ca="1">SUMPRODUCT(ReactionRateK1!$F109:$V109*OFFSET(ReactionStoich!$E$5:$U$5,AY$2,0))*(TimeStep)*'Composition Moles'!$C99</f>
        <v>0</v>
      </c>
      <c r="AZ87" s="32">
        <f ca="1">SUMPRODUCT(ReactionRateK1!$F109:$V109*OFFSET(ReactionStoich!$E$5:$U$5,AZ$2,0))*(TimeStep)*'Composition Moles'!$C99</f>
        <v>0</v>
      </c>
      <c r="BA87" s="32">
        <f ca="1">SUMPRODUCT(ReactionRateK1!$F109:$V109*OFFSET(ReactionStoich!$E$5:$U$5,BA$2,0))*(TimeStep)*'Composition Moles'!$C99</f>
        <v>0</v>
      </c>
      <c r="BB87" s="32">
        <f ca="1">SUMPRODUCT(ReactionRateK1!$F109:$V109*OFFSET(ReactionStoich!$E$5:$U$5,BB$2,0))*(TimeStep)*'Composition Moles'!$C99</f>
        <v>0</v>
      </c>
      <c r="BC87" s="32">
        <f ca="1">SUMPRODUCT(ReactionRateK1!$F109:$V109*OFFSET(ReactionStoich!$E$5:$U$5,BC$2,0))*(TimeStep)*'Composition Moles'!$C99</f>
        <v>0</v>
      </c>
      <c r="BD87" s="32">
        <f ca="1">SUMPRODUCT(ReactionRateK1!$F109:$V109*OFFSET(ReactionStoich!$E$5:$U$5,BD$2,0))*(TimeStep)*'Composition Moles'!$C99</f>
        <v>0</v>
      </c>
      <c r="BE87" s="32">
        <f ca="1">SUMPRODUCT(ReactionRateK1!$F109:$V109*OFFSET(ReactionStoich!$E$5:$U$5,BE$2,0))*(TimeStep)*'Composition Moles'!$C99</f>
        <v>0</v>
      </c>
      <c r="BF87" s="32">
        <f ca="1">SUMPRODUCT(ReactionRateK1!$F109:$V109*OFFSET(ReactionStoich!$E$5:$U$5,BF$2,0))*(TimeStep)*'Composition Moles'!$C99</f>
        <v>0</v>
      </c>
      <c r="BG87" s="32">
        <f ca="1">SUMPRODUCT(ReactionRateK1!$F109:$V109*OFFSET(ReactionStoich!$E$5:$U$5,BG$2,0))*(TimeStep)*'Composition Moles'!$C99</f>
        <v>0</v>
      </c>
      <c r="BH87" s="32">
        <f ca="1">SUMPRODUCT(ReactionRateK1!$F109:$V109*OFFSET(ReactionStoich!$E$5:$U$5,BH$2,0))*(TimeStep)*'Composition Moles'!$C99</f>
        <v>0</v>
      </c>
      <c r="BI87" s="32">
        <f ca="1">SUMPRODUCT(ReactionRateK1!$F109:$V109*OFFSET(ReactionStoich!$E$5:$U$5,BI$2,0))*(TimeStep)*'Composition Moles'!$C99</f>
        <v>0</v>
      </c>
      <c r="BJ87" s="32">
        <f ca="1">SUMPRODUCT(ReactionRateK1!$F109:$V109*OFFSET(ReactionStoich!$E$5:$U$5,BJ$2,0))*(TimeStep)*'Composition Moles'!$C99</f>
        <v>0</v>
      </c>
      <c r="BK87" s="32">
        <f ca="1">SUMPRODUCT(ReactionRateK1!$F109:$V109*OFFSET(ReactionStoich!$E$5:$U$5,BK$2,0))*(TimeStep)*'Composition Moles'!$C99</f>
        <v>0</v>
      </c>
      <c r="BL87" s="32">
        <f ca="1">SUMPRODUCT(ReactionRateK1!$F109:$V109*OFFSET(ReactionStoich!$E$5:$U$5,BL$2,0))*(TimeStep)*'Composition Moles'!$C99</f>
        <v>0</v>
      </c>
      <c r="BM87" s="32">
        <f ca="1">SUMPRODUCT(ReactionRateK1!$F109:$V109*OFFSET(ReactionStoich!$E$5:$U$5,BM$2,0))*(TimeStep)*'Composition Moles'!$C99</f>
        <v>0</v>
      </c>
      <c r="BN87" s="32">
        <f ca="1">SUMPRODUCT(ReactionRateK1!$F109:$V109*OFFSET(ReactionStoich!$E$5:$U$5,BN$2,0))*(TimeStep)*'Composition Moles'!$C99</f>
        <v>0</v>
      </c>
      <c r="BO87" s="32">
        <f ca="1">SUMPRODUCT(ReactionRateK1!$F109:$V109*OFFSET(ReactionStoich!$E$5:$U$5,BO$2,0))*(TimeStep)*'Composition Moles'!$C99</f>
        <v>0</v>
      </c>
      <c r="BP87" s="32">
        <f ca="1">SUMPRODUCT(ReactionRateK1!$F109:$V109*OFFSET(ReactionStoich!$E$5:$U$5,BP$2,0))*(TimeStep)*'Composition Moles'!$C99</f>
        <v>0</v>
      </c>
      <c r="BQ87" s="32">
        <f ca="1">SUMPRODUCT(ReactionRateK1!$F109:$V109*OFFSET(ReactionStoich!$E$5:$U$5,BQ$2,0))*(TimeStep)*'Composition Moles'!$C99</f>
        <v>0</v>
      </c>
      <c r="BR87" s="32">
        <f ca="1">SUMPRODUCT(ReactionRateK1!$F109:$V109*OFFSET(ReactionStoich!$E$5:$U$5,BR$2,0))*(TimeStep)*'Composition Moles'!$C99</f>
        <v>0</v>
      </c>
      <c r="BS87" s="32">
        <f ca="1">SUMPRODUCT(ReactionRateK1!$F109:$V109*OFFSET(ReactionStoich!$E$5:$U$5,BS$2,0))*(TimeStep)*'Composition Moles'!$C99</f>
        <v>0</v>
      </c>
      <c r="BT87" s="32">
        <f ca="1">SUMPRODUCT(ReactionRateK1!$F109:$V109*OFFSET(ReactionStoich!$E$5:$U$5,BT$2,0))*(TimeStep)*'Composition Moles'!$C99</f>
        <v>0</v>
      </c>
      <c r="BU87" s="32">
        <f ca="1">SUMPRODUCT(ReactionRateK1!$F109:$V109*OFFSET(ReactionStoich!$E$5:$U$5,BU$2,0))*(TimeStep)*'Composition Moles'!$C99</f>
        <v>0</v>
      </c>
      <c r="BV87" s="32">
        <f ca="1">SUMPRODUCT(ReactionRateK1!$F109:$V109*OFFSET(ReactionStoich!$E$5:$U$5,BV$2,0))*(TimeStep)*'Composition Moles'!$C99</f>
        <v>0</v>
      </c>
      <c r="BW87" s="32">
        <f ca="1">SUMPRODUCT(ReactionRateK1!$F109:$V109*OFFSET(ReactionStoich!$E$5:$U$5,BW$2,0))*(TimeStep)*'Composition Moles'!$C99</f>
        <v>0</v>
      </c>
    </row>
    <row r="88" spans="1:75">
      <c r="A88">
        <f>ReactionRateK1!A110</f>
        <v>3.8999999999999941</v>
      </c>
      <c r="B88" s="20">
        <f t="shared" ca="1" si="7"/>
        <v>-1097.4727879360305</v>
      </c>
      <c r="C88" s="20">
        <f ca="1">'Composition Moles'!BZ100</f>
        <v>144259.31000477503</v>
      </c>
      <c r="D88" s="26">
        <f t="shared" ca="1" si="8"/>
        <v>-7.6076392428308702E-3</v>
      </c>
      <c r="F88" s="32">
        <f ca="1">SUMPRODUCT(ReactionRateK1!$F110:$V110*OFFSET(ReactionStoich!$E$5:$U$5,F$2,0))*(TimeStep)*'Composition Moles'!$C100</f>
        <v>-1.9914536089470053E-2</v>
      </c>
      <c r="G88" s="32">
        <f ca="1">SUMPRODUCT(ReactionRateK1!$F110:$V110*OFFSET(ReactionStoich!$E$5:$U$5,G$2,0))*(TimeStep)*'Composition Moles'!$C100</f>
        <v>0</v>
      </c>
      <c r="H88" s="32">
        <f ca="1">SUMPRODUCT(ReactionRateK1!$F110:$V110*OFFSET(ReactionStoich!$E$5:$U$5,H$2,0))*(TimeStep)*'Composition Moles'!$C100</f>
        <v>1.9748486286819581E-2</v>
      </c>
      <c r="I88" s="32">
        <f ca="1">SUMPRODUCT(ReactionRateK1!$F110:$V110*OFFSET(ReactionStoich!$E$5:$U$5,I$2,0))*(TimeStep)*'Composition Moles'!$C100</f>
        <v>1.660498026504775E-4</v>
      </c>
      <c r="J88" s="32">
        <f ca="1">SUMPRODUCT(ReactionRateK1!$F110:$V110*OFFSET(ReactionStoich!$E$5:$U$5,J$2,0))*(TimeStep)*'Composition Moles'!$C100</f>
        <v>0</v>
      </c>
      <c r="K88" s="32">
        <f ca="1">SUMPRODUCT(ReactionRateK1!$F110:$V110*OFFSET(ReactionStoich!$E$5:$U$5,K$2,0))*(TimeStep)*'Composition Moles'!$C100</f>
        <v>0</v>
      </c>
      <c r="L88" s="32">
        <f ca="1">SUMPRODUCT(ReactionRateK1!$F110:$V110*OFFSET(ReactionStoich!$E$5:$U$5,L$2,0))*(TimeStep)*'Composition Moles'!$C100</f>
        <v>0</v>
      </c>
      <c r="M88" s="32">
        <f ca="1">SUMPRODUCT(ReactionRateK1!$F110:$V110*OFFSET(ReactionStoich!$E$5:$U$5,M$2,0))*(TimeStep)*'Composition Moles'!$C100</f>
        <v>0</v>
      </c>
      <c r="N88" s="32">
        <f ca="1">SUMPRODUCT(ReactionRateK1!$F110:$V110*OFFSET(ReactionStoich!$E$5:$U$5,N$2,0))*(TimeStep)*'Composition Moles'!$C100</f>
        <v>0</v>
      </c>
      <c r="O88" s="32">
        <f ca="1">SUMPRODUCT(ReactionRateK1!$F110:$V110*OFFSET(ReactionStoich!$E$5:$U$5,O$2,0))*(TimeStep)*'Composition Moles'!$C100</f>
        <v>0</v>
      </c>
      <c r="P88" s="32">
        <f ca="1">SUMPRODUCT(ReactionRateK1!$F110:$V110*OFFSET(ReactionStoich!$E$5:$U$5,P$2,0))*(TimeStep)*'Composition Moles'!$C100</f>
        <v>0</v>
      </c>
      <c r="Q88" s="32">
        <f ca="1">SUMPRODUCT(ReactionRateK1!$F110:$V110*OFFSET(ReactionStoich!$E$5:$U$5,Q$2,0))*(TimeStep)*'Composition Moles'!$C100</f>
        <v>0</v>
      </c>
      <c r="R88" s="32">
        <f ca="1">SUMPRODUCT(ReactionRateK1!$F110:$V110*OFFSET(ReactionStoich!$E$5:$U$5,R$2,0))*(TimeStep)*'Composition Moles'!$C100</f>
        <v>0</v>
      </c>
      <c r="S88" s="32">
        <f ca="1">SUMPRODUCT(ReactionRateK1!$F110:$V110*OFFSET(ReactionStoich!$E$5:$U$5,S$2,0))*(TimeStep)*'Composition Moles'!$C100</f>
        <v>1.0340509246775693</v>
      </c>
      <c r="T88" s="32">
        <f ca="1">SUMPRODUCT(ReactionRateK1!$F110:$V110*OFFSET(ReactionStoich!$E$5:$U$5,T$2,0))*(TimeStep)*'Composition Moles'!$C100</f>
        <v>0</v>
      </c>
      <c r="U88" s="32">
        <f ca="1">SUMPRODUCT(ReactionRateK1!$F110:$V110*OFFSET(ReactionStoich!$E$5:$U$5,U$2,0))*(TimeStep)*'Composition Moles'!$C100</f>
        <v>0</v>
      </c>
      <c r="V88" s="32">
        <f ca="1">SUMPRODUCT(ReactionRateK1!$F110:$V110*OFFSET(ReactionStoich!$E$5:$U$5,V$2,0))*(TimeStep)*'Composition Moles'!$C100</f>
        <v>0</v>
      </c>
      <c r="W88" s="32">
        <f ca="1">SUMPRODUCT(ReactionRateK1!$F110:$V110*OFFSET(ReactionStoich!$E$5:$U$5,W$2,0))*(TimeStep)*'Composition Moles'!$C100</f>
        <v>0</v>
      </c>
      <c r="X88" s="32">
        <f ca="1">SUMPRODUCT(ReactionRateK1!$F110:$V110*OFFSET(ReactionStoich!$E$5:$U$5,X$2,0))*(TimeStep)*'Composition Moles'!$C100</f>
        <v>0</v>
      </c>
      <c r="Y88" s="32">
        <f ca="1">SUMPRODUCT(ReactionRateK1!$F110:$V110*OFFSET(ReactionStoich!$E$5:$U$5,Y$2,0))*(TimeStep)*'Composition Moles'!$C100</f>
        <v>-2.4910279511791944</v>
      </c>
      <c r="Z88" s="32">
        <f ca="1">SUMPRODUCT(ReactionRateK1!$F110:$V110*OFFSET(ReactionStoich!$E$5:$U$5,Z$2,0))*(TimeStep)*'Composition Moles'!$C100</f>
        <v>0</v>
      </c>
      <c r="AA88" s="32">
        <f ca="1">SUMPRODUCT(ReactionRateK1!$F110:$V110*OFFSET(ReactionStoich!$E$5:$U$5,AA$2,0))*(TimeStep)*'Composition Moles'!$C100</f>
        <v>0</v>
      </c>
      <c r="AB88" s="32">
        <f ca="1">SUMPRODUCT(ReactionRateK1!$F110:$V110*OFFSET(ReactionStoich!$E$5:$U$5,AB$2,0))*(TimeStep)*'Composition Moles'!$C100</f>
        <v>0</v>
      </c>
      <c r="AC88" s="32">
        <f ca="1">SUMPRODUCT(ReactionRateK1!$F110:$V110*OFFSET(ReactionStoich!$E$5:$U$5,AC$2,0))*(TimeStep)*'Composition Moles'!$C100</f>
        <v>0</v>
      </c>
      <c r="AD88" s="32">
        <f ca="1">SUMPRODUCT(ReactionRateK1!$F110:$V110*OFFSET(ReactionStoich!$E$5:$U$5,AD$2,0))*(TimeStep)*'Composition Moles'!$C100</f>
        <v>0</v>
      </c>
      <c r="AE88" s="32">
        <f ca="1">SUMPRODUCT(ReactionRateK1!$F110:$V110*OFFSET(ReactionStoich!$E$5:$U$5,AE$2,0))*(TimeStep)*'Composition Moles'!$C100</f>
        <v>0</v>
      </c>
      <c r="AF88" s="32">
        <f ca="1">SUMPRODUCT(ReactionRateK1!$F110:$V110*OFFSET(ReactionStoich!$E$5:$U$5,AF$2,0))*(TimeStep)*'Composition Moles'!$C100</f>
        <v>0</v>
      </c>
      <c r="AG88" s="32">
        <f ca="1">SUMPRODUCT(ReactionRateK1!$F110:$V110*OFFSET(ReactionStoich!$E$5:$U$5,AG$2,0))*(TimeStep)*'Composition Moles'!$C100</f>
        <v>-5.5958431890550248E-3</v>
      </c>
      <c r="AH88" s="32">
        <f ca="1">SUMPRODUCT(ReactionRateK1!$F110:$V110*OFFSET(ReactionStoich!$E$5:$U$5,AH$2,0))*(TimeStep)*'Composition Moles'!$C100</f>
        <v>-0.3549507265241878</v>
      </c>
      <c r="AI88" s="32">
        <f ca="1">SUMPRODUCT(ReactionRateK1!$F110:$V110*OFFSET(ReactionStoich!$E$5:$U$5,AI$2,0))*(TimeStep)*'Composition Moles'!$C100</f>
        <v>1.8612333350623813</v>
      </c>
      <c r="AJ88" s="32">
        <f ca="1">SUMPRODUCT(ReactionRateK1!$F110:$V110*OFFSET(ReactionStoich!$E$5:$U$5,AJ$2,0))*(TimeStep)*'Composition Moles'!$C100</f>
        <v>0.41921148495813393</v>
      </c>
      <c r="AK88" s="32">
        <f ca="1">SUMPRODUCT(ReactionRateK1!$F110:$V110*OFFSET(ReactionStoich!$E$5:$U$5,AK$2,0))*(TimeStep)*'Composition Moles'!$C100</f>
        <v>0</v>
      </c>
      <c r="AL88" s="32">
        <f ca="1">SUMPRODUCT(ReactionRateK1!$F110:$V110*OFFSET(ReactionStoich!$E$5:$U$5,AL$2,0))*(TimeStep)*'Composition Moles'!$C100</f>
        <v>0</v>
      </c>
      <c r="AM88" s="32">
        <f ca="1">SUMPRODUCT(ReactionRateK1!$F110:$V110*OFFSET(ReactionStoich!$E$5:$U$5,AM$2,0))*(TimeStep)*'Composition Moles'!$C100</f>
        <v>0</v>
      </c>
      <c r="AN88" s="32">
        <f ca="1">SUMPRODUCT(ReactionRateK1!$F110:$V110*OFFSET(ReactionStoich!$E$5:$U$5,AN$2,0))*(TimeStep)*'Composition Moles'!$C100</f>
        <v>0</v>
      </c>
      <c r="AO88" s="32">
        <f ca="1">SUMPRODUCT(ReactionRateK1!$F110:$V110*OFFSET(ReactionStoich!$E$5:$U$5,AO$2,0))*(TimeStep)*'Composition Moles'!$C100</f>
        <v>-1.660498026504775E-4</v>
      </c>
      <c r="AP88" s="32">
        <f ca="1">SUMPRODUCT(ReactionRateK1!$F110:$V110*OFFSET(ReactionStoich!$E$5:$U$5,AP$2,0))*(TimeStep)*'Composition Moles'!$C100</f>
        <v>-1.9983516248916321E-2</v>
      </c>
      <c r="AQ88" s="32">
        <f ca="1">SUMPRODUCT(ReactionRateK1!$F110:$V110*OFFSET(ReactionStoich!$E$5:$U$5,AQ$2,0))*(TimeStep)*'Composition Moles'!$C100</f>
        <v>0</v>
      </c>
      <c r="AR88" s="32">
        <f ca="1">SUMPRODUCT(ReactionRateK1!$F110:$V110*OFFSET(ReactionStoich!$E$5:$U$5,AR$2,0))*(TimeStep)*'Composition Moles'!$C100</f>
        <v>0</v>
      </c>
      <c r="AS88" s="32">
        <f ca="1">SUMPRODUCT(ReactionRateK1!$F110:$V110*OFFSET(ReactionStoich!$E$5:$U$5,AS$2,0))*(TimeStep)*'Composition Moles'!$C100</f>
        <v>-0.14759055258469339</v>
      </c>
      <c r="AT88" s="32">
        <f ca="1">SUMPRODUCT(ReactionRateK1!$F110:$V110*OFFSET(ReactionStoich!$E$5:$U$5,AT$2,0))*(TimeStep)*'Composition Moles'!$C100</f>
        <v>-0.14759055258469339</v>
      </c>
      <c r="AU88" s="32">
        <f ca="1">SUMPRODUCT(ReactionRateK1!$F110:$V110*OFFSET(ReactionStoich!$E$5:$U$5,AU$2,0))*(TimeStep)*'Composition Moles'!$C100</f>
        <v>-0.14759055258469339</v>
      </c>
      <c r="AV88" s="32">
        <f ca="1">SUMPRODUCT(ReactionRateK1!$F110:$V110*OFFSET(ReactionStoich!$E$5:$U$5,AV$2,0))*(TimeStep)*'Composition Moles'!$C100</f>
        <v>0</v>
      </c>
      <c r="AW88" s="32">
        <f ca="1">SUMPRODUCT(ReactionRateK1!$F110:$V110*OFFSET(ReactionStoich!$E$5:$U$5,AW$2,0))*(TimeStep)*'Composition Moles'!$C100</f>
        <v>0</v>
      </c>
      <c r="AX88" s="32">
        <f ca="1">SUMPRODUCT(ReactionRateK1!$F110:$V110*OFFSET(ReactionStoich!$E$5:$U$5,AX$2,0))*(TimeStep)*'Composition Moles'!$C100</f>
        <v>0</v>
      </c>
      <c r="AY88" s="32">
        <f ca="1">SUMPRODUCT(ReactionRateK1!$F110:$V110*OFFSET(ReactionStoich!$E$5:$U$5,AY$2,0))*(TimeStep)*'Composition Moles'!$C100</f>
        <v>0</v>
      </c>
      <c r="AZ88" s="32">
        <f ca="1">SUMPRODUCT(ReactionRateK1!$F110:$V110*OFFSET(ReactionStoich!$E$5:$U$5,AZ$2,0))*(TimeStep)*'Composition Moles'!$C100</f>
        <v>0</v>
      </c>
      <c r="BA88" s="32">
        <f ca="1">SUMPRODUCT(ReactionRateK1!$F110:$V110*OFFSET(ReactionStoich!$E$5:$U$5,BA$2,0))*(TimeStep)*'Composition Moles'!$C100</f>
        <v>0</v>
      </c>
      <c r="BB88" s="32">
        <f ca="1">SUMPRODUCT(ReactionRateK1!$F110:$V110*OFFSET(ReactionStoich!$E$5:$U$5,BB$2,0))*(TimeStep)*'Composition Moles'!$C100</f>
        <v>0</v>
      </c>
      <c r="BC88" s="32">
        <f ca="1">SUMPRODUCT(ReactionRateK1!$F110:$V110*OFFSET(ReactionStoich!$E$5:$U$5,BC$2,0))*(TimeStep)*'Composition Moles'!$C100</f>
        <v>0</v>
      </c>
      <c r="BD88" s="32">
        <f ca="1">SUMPRODUCT(ReactionRateK1!$F110:$V110*OFFSET(ReactionStoich!$E$5:$U$5,BD$2,0))*(TimeStep)*'Composition Moles'!$C100</f>
        <v>0</v>
      </c>
      <c r="BE88" s="32">
        <f ca="1">SUMPRODUCT(ReactionRateK1!$F110:$V110*OFFSET(ReactionStoich!$E$5:$U$5,BE$2,0))*(TimeStep)*'Composition Moles'!$C100</f>
        <v>0</v>
      </c>
      <c r="BF88" s="32">
        <f ca="1">SUMPRODUCT(ReactionRateK1!$F110:$V110*OFFSET(ReactionStoich!$E$5:$U$5,BF$2,0))*(TimeStep)*'Composition Moles'!$C100</f>
        <v>0</v>
      </c>
      <c r="BG88" s="32">
        <f ca="1">SUMPRODUCT(ReactionRateK1!$F110:$V110*OFFSET(ReactionStoich!$E$5:$U$5,BG$2,0))*(TimeStep)*'Composition Moles'!$C100</f>
        <v>0</v>
      </c>
      <c r="BH88" s="32">
        <f ca="1">SUMPRODUCT(ReactionRateK1!$F110:$V110*OFFSET(ReactionStoich!$E$5:$U$5,BH$2,0))*(TimeStep)*'Composition Moles'!$C100</f>
        <v>0</v>
      </c>
      <c r="BI88" s="32">
        <f ca="1">SUMPRODUCT(ReactionRateK1!$F110:$V110*OFFSET(ReactionStoich!$E$5:$U$5,BI$2,0))*(TimeStep)*'Composition Moles'!$C100</f>
        <v>0</v>
      </c>
      <c r="BJ88" s="32">
        <f ca="1">SUMPRODUCT(ReactionRateK1!$F110:$V110*OFFSET(ReactionStoich!$E$5:$U$5,BJ$2,0))*(TimeStep)*'Composition Moles'!$C100</f>
        <v>0</v>
      </c>
      <c r="BK88" s="32">
        <f ca="1">SUMPRODUCT(ReactionRateK1!$F110:$V110*OFFSET(ReactionStoich!$E$5:$U$5,BK$2,0))*(TimeStep)*'Composition Moles'!$C100</f>
        <v>0</v>
      </c>
      <c r="BL88" s="32">
        <f ca="1">SUMPRODUCT(ReactionRateK1!$F110:$V110*OFFSET(ReactionStoich!$E$5:$U$5,BL$2,0))*(TimeStep)*'Composition Moles'!$C100</f>
        <v>0</v>
      </c>
      <c r="BM88" s="32">
        <f ca="1">SUMPRODUCT(ReactionRateK1!$F110:$V110*OFFSET(ReactionStoich!$E$5:$U$5,BM$2,0))*(TimeStep)*'Composition Moles'!$C100</f>
        <v>0</v>
      </c>
      <c r="BN88" s="32">
        <f ca="1">SUMPRODUCT(ReactionRateK1!$F110:$V110*OFFSET(ReactionStoich!$E$5:$U$5,BN$2,0))*(TimeStep)*'Composition Moles'!$C100</f>
        <v>0</v>
      </c>
      <c r="BO88" s="32">
        <f ca="1">SUMPRODUCT(ReactionRateK1!$F110:$V110*OFFSET(ReactionStoich!$E$5:$U$5,BO$2,0))*(TimeStep)*'Composition Moles'!$C100</f>
        <v>0</v>
      </c>
      <c r="BP88" s="32">
        <f ca="1">SUMPRODUCT(ReactionRateK1!$F110:$V110*OFFSET(ReactionStoich!$E$5:$U$5,BP$2,0))*(TimeStep)*'Composition Moles'!$C100</f>
        <v>0</v>
      </c>
      <c r="BQ88" s="32">
        <f ca="1">SUMPRODUCT(ReactionRateK1!$F110:$V110*OFFSET(ReactionStoich!$E$5:$U$5,BQ$2,0))*(TimeStep)*'Composition Moles'!$C100</f>
        <v>0</v>
      </c>
      <c r="BR88" s="32">
        <f ca="1">SUMPRODUCT(ReactionRateK1!$F110:$V110*OFFSET(ReactionStoich!$E$5:$U$5,BR$2,0))*(TimeStep)*'Composition Moles'!$C100</f>
        <v>0</v>
      </c>
      <c r="BS88" s="32">
        <f ca="1">SUMPRODUCT(ReactionRateK1!$F110:$V110*OFFSET(ReactionStoich!$E$5:$U$5,BS$2,0))*(TimeStep)*'Composition Moles'!$C100</f>
        <v>0</v>
      </c>
      <c r="BT88" s="32">
        <f ca="1">SUMPRODUCT(ReactionRateK1!$F110:$V110*OFFSET(ReactionStoich!$E$5:$U$5,BT$2,0))*(TimeStep)*'Composition Moles'!$C100</f>
        <v>0</v>
      </c>
      <c r="BU88" s="32">
        <f ca="1">SUMPRODUCT(ReactionRateK1!$F110:$V110*OFFSET(ReactionStoich!$E$5:$U$5,BU$2,0))*(TimeStep)*'Composition Moles'!$C100</f>
        <v>0</v>
      </c>
      <c r="BV88" s="32">
        <f ca="1">SUMPRODUCT(ReactionRateK1!$F110:$V110*OFFSET(ReactionStoich!$E$5:$U$5,BV$2,0))*(TimeStep)*'Composition Moles'!$C100</f>
        <v>0</v>
      </c>
      <c r="BW88" s="32">
        <f ca="1">SUMPRODUCT(ReactionRateK1!$F110:$V110*OFFSET(ReactionStoich!$E$5:$U$5,BW$2,0))*(TimeStep)*'Composition Moles'!$C100</f>
        <v>0</v>
      </c>
    </row>
    <row r="89" spans="1:75">
      <c r="A89">
        <f>ReactionRateK1!A111</f>
        <v>3.949999999999994</v>
      </c>
      <c r="B89" s="20">
        <f t="shared" ca="1" si="7"/>
        <v>-1065.4944642593191</v>
      </c>
      <c r="C89" s="20">
        <f ca="1">'Composition Moles'!BZ101</f>
        <v>144259.74680698162</v>
      </c>
      <c r="D89" s="26">
        <f t="shared" ca="1" si="8"/>
        <v>-7.3859443666218416E-3</v>
      </c>
      <c r="F89" s="32">
        <f ca="1">SUMPRODUCT(ReactionRateK1!$F111:$V111*OFFSET(ReactionStoich!$E$5:$U$5,F$2,0))*(TimeStep)*'Composition Moles'!$C101</f>
        <v>-1.8630109557774711E-2</v>
      </c>
      <c r="G89" s="32">
        <f ca="1">SUMPRODUCT(ReactionRateK1!$F111:$V111*OFFSET(ReactionStoich!$E$5:$U$5,G$2,0))*(TimeStep)*'Composition Moles'!$C101</f>
        <v>0</v>
      </c>
      <c r="H89" s="32">
        <f ca="1">SUMPRODUCT(ReactionRateK1!$F111:$V111*OFFSET(ReactionStoich!$E$5:$U$5,H$2,0))*(TimeStep)*'Composition Moles'!$C101</f>
        <v>1.8479361879164526E-2</v>
      </c>
      <c r="I89" s="32">
        <f ca="1">SUMPRODUCT(ReactionRateK1!$F111:$V111*OFFSET(ReactionStoich!$E$5:$U$5,I$2,0))*(TimeStep)*'Composition Moles'!$C101</f>
        <v>1.5074767861018585E-4</v>
      </c>
      <c r="J89" s="32">
        <f ca="1">SUMPRODUCT(ReactionRateK1!$F111:$V111*OFFSET(ReactionStoich!$E$5:$U$5,J$2,0))*(TimeStep)*'Composition Moles'!$C101</f>
        <v>0</v>
      </c>
      <c r="K89" s="32">
        <f ca="1">SUMPRODUCT(ReactionRateK1!$F111:$V111*OFFSET(ReactionStoich!$E$5:$U$5,K$2,0))*(TimeStep)*'Composition Moles'!$C101</f>
        <v>0</v>
      </c>
      <c r="L89" s="32">
        <f ca="1">SUMPRODUCT(ReactionRateK1!$F111:$V111*OFFSET(ReactionStoich!$E$5:$U$5,L$2,0))*(TimeStep)*'Composition Moles'!$C101</f>
        <v>0</v>
      </c>
      <c r="M89" s="32">
        <f ca="1">SUMPRODUCT(ReactionRateK1!$F111:$V111*OFFSET(ReactionStoich!$E$5:$U$5,M$2,0))*(TimeStep)*'Composition Moles'!$C101</f>
        <v>0</v>
      </c>
      <c r="N89" s="32">
        <f ca="1">SUMPRODUCT(ReactionRateK1!$F111:$V111*OFFSET(ReactionStoich!$E$5:$U$5,N$2,0))*(TimeStep)*'Composition Moles'!$C101</f>
        <v>0</v>
      </c>
      <c r="O89" s="32">
        <f ca="1">SUMPRODUCT(ReactionRateK1!$F111:$V111*OFFSET(ReactionStoich!$E$5:$U$5,O$2,0))*(TimeStep)*'Composition Moles'!$C101</f>
        <v>0</v>
      </c>
      <c r="P89" s="32">
        <f ca="1">SUMPRODUCT(ReactionRateK1!$F111:$V111*OFFSET(ReactionStoich!$E$5:$U$5,P$2,0))*(TimeStep)*'Composition Moles'!$C101</f>
        <v>0</v>
      </c>
      <c r="Q89" s="32">
        <f ca="1">SUMPRODUCT(ReactionRateK1!$F111:$V111*OFFSET(ReactionStoich!$E$5:$U$5,Q$2,0))*(TimeStep)*'Composition Moles'!$C101</f>
        <v>0</v>
      </c>
      <c r="R89" s="32">
        <f ca="1">SUMPRODUCT(ReactionRateK1!$F111:$V111*OFFSET(ReactionStoich!$E$5:$U$5,R$2,0))*(TimeStep)*'Composition Moles'!$C101</f>
        <v>0</v>
      </c>
      <c r="S89" s="32">
        <f ca="1">SUMPRODUCT(ReactionRateK1!$F111:$V111*OFFSET(ReactionStoich!$E$5:$U$5,S$2,0))*(TimeStep)*'Composition Moles'!$C101</f>
        <v>1.0096762056750934</v>
      </c>
      <c r="T89" s="32">
        <f ca="1">SUMPRODUCT(ReactionRateK1!$F111:$V111*OFFSET(ReactionStoich!$E$5:$U$5,T$2,0))*(TimeStep)*'Composition Moles'!$C101</f>
        <v>0</v>
      </c>
      <c r="U89" s="32">
        <f ca="1">SUMPRODUCT(ReactionRateK1!$F111:$V111*OFFSET(ReactionStoich!$E$5:$U$5,U$2,0))*(TimeStep)*'Composition Moles'!$C101</f>
        <v>0</v>
      </c>
      <c r="V89" s="32">
        <f ca="1">SUMPRODUCT(ReactionRateK1!$F111:$V111*OFFSET(ReactionStoich!$E$5:$U$5,V$2,0))*(TimeStep)*'Composition Moles'!$C101</f>
        <v>0</v>
      </c>
      <c r="W89" s="32">
        <f ca="1">SUMPRODUCT(ReactionRateK1!$F111:$V111*OFFSET(ReactionStoich!$E$5:$U$5,W$2,0))*(TimeStep)*'Composition Moles'!$C101</f>
        <v>0</v>
      </c>
      <c r="X89" s="32">
        <f ca="1">SUMPRODUCT(ReactionRateK1!$F111:$V111*OFFSET(ReactionStoich!$E$5:$U$5,X$2,0))*(TimeStep)*'Composition Moles'!$C101</f>
        <v>0</v>
      </c>
      <c r="Y89" s="32">
        <f ca="1">SUMPRODUCT(ReactionRateK1!$F111:$V111*OFFSET(ReactionStoich!$E$5:$U$5,Y$2,0))*(TimeStep)*'Composition Moles'!$C101</f>
        <v>-2.4365792200950764</v>
      </c>
      <c r="Z89" s="32">
        <f ca="1">SUMPRODUCT(ReactionRateK1!$F111:$V111*OFFSET(ReactionStoich!$E$5:$U$5,Z$2,0))*(TimeStep)*'Composition Moles'!$C101</f>
        <v>0</v>
      </c>
      <c r="AA89" s="32">
        <f ca="1">SUMPRODUCT(ReactionRateK1!$F111:$V111*OFFSET(ReactionStoich!$E$5:$U$5,AA$2,0))*(TimeStep)*'Composition Moles'!$C101</f>
        <v>0</v>
      </c>
      <c r="AB89" s="32">
        <f ca="1">SUMPRODUCT(ReactionRateK1!$F111:$V111*OFFSET(ReactionStoich!$E$5:$U$5,AB$2,0))*(TimeStep)*'Composition Moles'!$C101</f>
        <v>0</v>
      </c>
      <c r="AC89" s="32">
        <f ca="1">SUMPRODUCT(ReactionRateK1!$F111:$V111*OFFSET(ReactionStoich!$E$5:$U$5,AC$2,0))*(TimeStep)*'Composition Moles'!$C101</f>
        <v>0</v>
      </c>
      <c r="AD89" s="32">
        <f ca="1">SUMPRODUCT(ReactionRateK1!$F111:$V111*OFFSET(ReactionStoich!$E$5:$U$5,AD$2,0))*(TimeStep)*'Composition Moles'!$C101</f>
        <v>0</v>
      </c>
      <c r="AE89" s="32">
        <f ca="1">SUMPRODUCT(ReactionRateK1!$F111:$V111*OFFSET(ReactionStoich!$E$5:$U$5,AE$2,0))*(TimeStep)*'Composition Moles'!$C101</f>
        <v>0</v>
      </c>
      <c r="AF89" s="32">
        <f ca="1">SUMPRODUCT(ReactionRateK1!$F111:$V111*OFFSET(ReactionStoich!$E$5:$U$5,AF$2,0))*(TimeStep)*'Composition Moles'!$C101</f>
        <v>0</v>
      </c>
      <c r="AG89" s="32">
        <f ca="1">SUMPRODUCT(ReactionRateK1!$F111:$V111*OFFSET(ReactionStoich!$E$5:$U$5,AG$2,0))*(TimeStep)*'Composition Moles'!$C101</f>
        <v>-5.4178374097532973E-3</v>
      </c>
      <c r="AH89" s="32">
        <f ca="1">SUMPRODUCT(ReactionRateK1!$F111:$V111*OFFSET(ReactionStoich!$E$5:$U$5,AH$2,0))*(TimeStep)*'Composition Moles'!$C101</f>
        <v>-0.3664053011717841</v>
      </c>
      <c r="AI89" s="32">
        <f ca="1">SUMPRODUCT(ReactionRateK1!$F111:$V111*OFFSET(ReactionStoich!$E$5:$U$5,AI$2,0))*(TimeStep)*'Composition Moles'!$C101</f>
        <v>1.8437277170188759</v>
      </c>
      <c r="AJ89" s="32">
        <f ca="1">SUMPRODUCT(ReactionRateK1!$F111:$V111*OFFSET(ReactionStoich!$E$5:$U$5,AJ$2,0))*(TimeStep)*'Composition Moles'!$C101</f>
        <v>0.40963621152169455</v>
      </c>
      <c r="AK89" s="32">
        <f ca="1">SUMPRODUCT(ReactionRateK1!$F111:$V111*OFFSET(ReactionStoich!$E$5:$U$5,AK$2,0))*(TimeStep)*'Composition Moles'!$C101</f>
        <v>0</v>
      </c>
      <c r="AL89" s="32">
        <f ca="1">SUMPRODUCT(ReactionRateK1!$F111:$V111*OFFSET(ReactionStoich!$E$5:$U$5,AL$2,0))*(TimeStep)*'Composition Moles'!$C101</f>
        <v>0</v>
      </c>
      <c r="AM89" s="32">
        <f ca="1">SUMPRODUCT(ReactionRateK1!$F111:$V111*OFFSET(ReactionStoich!$E$5:$U$5,AM$2,0))*(TimeStep)*'Composition Moles'!$C101</f>
        <v>0</v>
      </c>
      <c r="AN89" s="32">
        <f ca="1">SUMPRODUCT(ReactionRateK1!$F111:$V111*OFFSET(ReactionStoich!$E$5:$U$5,AN$2,0))*(TimeStep)*'Composition Moles'!$C101</f>
        <v>0</v>
      </c>
      <c r="AO89" s="32">
        <f ca="1">SUMPRODUCT(ReactionRateK1!$F111:$V111*OFFSET(ReactionStoich!$E$5:$U$5,AO$2,0))*(TimeStep)*'Composition Moles'!$C101</f>
        <v>-1.5074767861018585E-4</v>
      </c>
      <c r="AP89" s="32">
        <f ca="1">SUMPRODUCT(ReactionRateK1!$F111:$V111*OFFSET(ReactionStoich!$E$5:$U$5,AP$2,0))*(TimeStep)*'Composition Moles'!$C101</f>
        <v>-1.8688130017743089E-2</v>
      </c>
      <c r="AQ89" s="32">
        <f ca="1">SUMPRODUCT(ReactionRateK1!$F111:$V111*OFFSET(ReactionStoich!$E$5:$U$5,AQ$2,0))*(TimeStep)*'Composition Moles'!$C101</f>
        <v>0</v>
      </c>
      <c r="AR89" s="32">
        <f ca="1">SUMPRODUCT(ReactionRateK1!$F111:$V111*OFFSET(ReactionStoich!$E$5:$U$5,AR$2,0))*(TimeStep)*'Composition Moles'!$C101</f>
        <v>0</v>
      </c>
      <c r="AS89" s="32">
        <f ca="1">SUMPRODUCT(ReactionRateK1!$F111:$V111*OFFSET(ReactionStoich!$E$5:$U$5,AS$2,0))*(TimeStep)*'Composition Moles'!$C101</f>
        <v>-0.14526629928089882</v>
      </c>
      <c r="AT89" s="32">
        <f ca="1">SUMPRODUCT(ReactionRateK1!$F111:$V111*OFFSET(ReactionStoich!$E$5:$U$5,AT$2,0))*(TimeStep)*'Composition Moles'!$C101</f>
        <v>-0.14526629928089882</v>
      </c>
      <c r="AU89" s="32">
        <f ca="1">SUMPRODUCT(ReactionRateK1!$F111:$V111*OFFSET(ReactionStoich!$E$5:$U$5,AU$2,0))*(TimeStep)*'Composition Moles'!$C101</f>
        <v>-0.14526629928089882</v>
      </c>
      <c r="AV89" s="32">
        <f ca="1">SUMPRODUCT(ReactionRateK1!$F111:$V111*OFFSET(ReactionStoich!$E$5:$U$5,AV$2,0))*(TimeStep)*'Composition Moles'!$C101</f>
        <v>0</v>
      </c>
      <c r="AW89" s="32">
        <f ca="1">SUMPRODUCT(ReactionRateK1!$F111:$V111*OFFSET(ReactionStoich!$E$5:$U$5,AW$2,0))*(TimeStep)*'Composition Moles'!$C101</f>
        <v>0</v>
      </c>
      <c r="AX89" s="32">
        <f ca="1">SUMPRODUCT(ReactionRateK1!$F111:$V111*OFFSET(ReactionStoich!$E$5:$U$5,AX$2,0))*(TimeStep)*'Composition Moles'!$C101</f>
        <v>0</v>
      </c>
      <c r="AY89" s="32">
        <f ca="1">SUMPRODUCT(ReactionRateK1!$F111:$V111*OFFSET(ReactionStoich!$E$5:$U$5,AY$2,0))*(TimeStep)*'Composition Moles'!$C101</f>
        <v>0</v>
      </c>
      <c r="AZ89" s="32">
        <f ca="1">SUMPRODUCT(ReactionRateK1!$F111:$V111*OFFSET(ReactionStoich!$E$5:$U$5,AZ$2,0))*(TimeStep)*'Composition Moles'!$C101</f>
        <v>0</v>
      </c>
      <c r="BA89" s="32">
        <f ca="1">SUMPRODUCT(ReactionRateK1!$F111:$V111*OFFSET(ReactionStoich!$E$5:$U$5,BA$2,0))*(TimeStep)*'Composition Moles'!$C101</f>
        <v>0</v>
      </c>
      <c r="BB89" s="32">
        <f ca="1">SUMPRODUCT(ReactionRateK1!$F111:$V111*OFFSET(ReactionStoich!$E$5:$U$5,BB$2,0))*(TimeStep)*'Composition Moles'!$C101</f>
        <v>0</v>
      </c>
      <c r="BC89" s="32">
        <f ca="1">SUMPRODUCT(ReactionRateK1!$F111:$V111*OFFSET(ReactionStoich!$E$5:$U$5,BC$2,0))*(TimeStep)*'Composition Moles'!$C101</f>
        <v>0</v>
      </c>
      <c r="BD89" s="32">
        <f ca="1">SUMPRODUCT(ReactionRateK1!$F111:$V111*OFFSET(ReactionStoich!$E$5:$U$5,BD$2,0))*(TimeStep)*'Composition Moles'!$C101</f>
        <v>0</v>
      </c>
      <c r="BE89" s="32">
        <f ca="1">SUMPRODUCT(ReactionRateK1!$F111:$V111*OFFSET(ReactionStoich!$E$5:$U$5,BE$2,0))*(TimeStep)*'Composition Moles'!$C101</f>
        <v>0</v>
      </c>
      <c r="BF89" s="32">
        <f ca="1">SUMPRODUCT(ReactionRateK1!$F111:$V111*OFFSET(ReactionStoich!$E$5:$U$5,BF$2,0))*(TimeStep)*'Composition Moles'!$C101</f>
        <v>0</v>
      </c>
      <c r="BG89" s="32">
        <f ca="1">SUMPRODUCT(ReactionRateK1!$F111:$V111*OFFSET(ReactionStoich!$E$5:$U$5,BG$2,0))*(TimeStep)*'Composition Moles'!$C101</f>
        <v>0</v>
      </c>
      <c r="BH89" s="32">
        <f ca="1">SUMPRODUCT(ReactionRateK1!$F111:$V111*OFFSET(ReactionStoich!$E$5:$U$5,BH$2,0))*(TimeStep)*'Composition Moles'!$C101</f>
        <v>0</v>
      </c>
      <c r="BI89" s="32">
        <f ca="1">SUMPRODUCT(ReactionRateK1!$F111:$V111*OFFSET(ReactionStoich!$E$5:$U$5,BI$2,0))*(TimeStep)*'Composition Moles'!$C101</f>
        <v>0</v>
      </c>
      <c r="BJ89" s="32">
        <f ca="1">SUMPRODUCT(ReactionRateK1!$F111:$V111*OFFSET(ReactionStoich!$E$5:$U$5,BJ$2,0))*(TimeStep)*'Composition Moles'!$C101</f>
        <v>0</v>
      </c>
      <c r="BK89" s="32">
        <f ca="1">SUMPRODUCT(ReactionRateK1!$F111:$V111*OFFSET(ReactionStoich!$E$5:$U$5,BK$2,0))*(TimeStep)*'Composition Moles'!$C101</f>
        <v>0</v>
      </c>
      <c r="BL89" s="32">
        <f ca="1">SUMPRODUCT(ReactionRateK1!$F111:$V111*OFFSET(ReactionStoich!$E$5:$U$5,BL$2,0))*(TimeStep)*'Composition Moles'!$C101</f>
        <v>0</v>
      </c>
      <c r="BM89" s="32">
        <f ca="1">SUMPRODUCT(ReactionRateK1!$F111:$V111*OFFSET(ReactionStoich!$E$5:$U$5,BM$2,0))*(TimeStep)*'Composition Moles'!$C101</f>
        <v>0</v>
      </c>
      <c r="BN89" s="32">
        <f ca="1">SUMPRODUCT(ReactionRateK1!$F111:$V111*OFFSET(ReactionStoich!$E$5:$U$5,BN$2,0))*(TimeStep)*'Composition Moles'!$C101</f>
        <v>0</v>
      </c>
      <c r="BO89" s="32">
        <f ca="1">SUMPRODUCT(ReactionRateK1!$F111:$V111*OFFSET(ReactionStoich!$E$5:$U$5,BO$2,0))*(TimeStep)*'Composition Moles'!$C101</f>
        <v>0</v>
      </c>
      <c r="BP89" s="32">
        <f ca="1">SUMPRODUCT(ReactionRateK1!$F111:$V111*OFFSET(ReactionStoich!$E$5:$U$5,BP$2,0))*(TimeStep)*'Composition Moles'!$C101</f>
        <v>0</v>
      </c>
      <c r="BQ89" s="32">
        <f ca="1">SUMPRODUCT(ReactionRateK1!$F111:$V111*OFFSET(ReactionStoich!$E$5:$U$5,BQ$2,0))*(TimeStep)*'Composition Moles'!$C101</f>
        <v>0</v>
      </c>
      <c r="BR89" s="32">
        <f ca="1">SUMPRODUCT(ReactionRateK1!$F111:$V111*OFFSET(ReactionStoich!$E$5:$U$5,BR$2,0))*(TimeStep)*'Composition Moles'!$C101</f>
        <v>0</v>
      </c>
      <c r="BS89" s="32">
        <f ca="1">SUMPRODUCT(ReactionRateK1!$F111:$V111*OFFSET(ReactionStoich!$E$5:$U$5,BS$2,0))*(TimeStep)*'Composition Moles'!$C101</f>
        <v>0</v>
      </c>
      <c r="BT89" s="32">
        <f ca="1">SUMPRODUCT(ReactionRateK1!$F111:$V111*OFFSET(ReactionStoich!$E$5:$U$5,BT$2,0))*(TimeStep)*'Composition Moles'!$C101</f>
        <v>0</v>
      </c>
      <c r="BU89" s="32">
        <f ca="1">SUMPRODUCT(ReactionRateK1!$F111:$V111*OFFSET(ReactionStoich!$E$5:$U$5,BU$2,0))*(TimeStep)*'Composition Moles'!$C101</f>
        <v>0</v>
      </c>
      <c r="BV89" s="32">
        <f ca="1">SUMPRODUCT(ReactionRateK1!$F111:$V111*OFFSET(ReactionStoich!$E$5:$U$5,BV$2,0))*(TimeStep)*'Composition Moles'!$C101</f>
        <v>0</v>
      </c>
      <c r="BW89" s="32">
        <f ca="1">SUMPRODUCT(ReactionRateK1!$F111:$V111*OFFSET(ReactionStoich!$E$5:$U$5,BW$2,0))*(TimeStep)*'Composition Moles'!$C101</f>
        <v>0</v>
      </c>
    </row>
    <row r="90" spans="1:75">
      <c r="A90">
        <f>ReactionRateK1!A112</f>
        <v>3.9999999999999938</v>
      </c>
      <c r="B90" s="20">
        <f t="shared" ca="1" si="7"/>
        <v>-1035.9779165834195</v>
      </c>
      <c r="C90" s="20">
        <f ca="1">'Composition Moles'!BZ102</f>
        <v>144259.89866246656</v>
      </c>
      <c r="D90" s="26">
        <f t="shared" ca="1" si="8"/>
        <v>-7.1813298511137769E-3</v>
      </c>
      <c r="F90" s="32">
        <f ca="1">SUMPRODUCT(ReactionRateK1!$F112:$V112*OFFSET(ReactionStoich!$E$5:$U$5,F$2,0))*(TimeStep)*'Composition Moles'!$C102</f>
        <v>-1.7429801839968815E-2</v>
      </c>
      <c r="G90" s="32">
        <f ca="1">SUMPRODUCT(ReactionRateK1!$F112:$V112*OFFSET(ReactionStoich!$E$5:$U$5,G$2,0))*(TimeStep)*'Composition Moles'!$C102</f>
        <v>0</v>
      </c>
      <c r="H90" s="32">
        <f ca="1">SUMPRODUCT(ReactionRateK1!$F112:$V112*OFFSET(ReactionStoich!$E$5:$U$5,H$2,0))*(TimeStep)*'Composition Moles'!$C102</f>
        <v>1.7292941808313221E-2</v>
      </c>
      <c r="I90" s="32">
        <f ca="1">SUMPRODUCT(ReactionRateK1!$F112:$V112*OFFSET(ReactionStoich!$E$5:$U$5,I$2,0))*(TimeStep)*'Composition Moles'!$C102</f>
        <v>1.3686003165559439E-4</v>
      </c>
      <c r="J90" s="32">
        <f ca="1">SUMPRODUCT(ReactionRateK1!$F112:$V112*OFFSET(ReactionStoich!$E$5:$U$5,J$2,0))*(TimeStep)*'Composition Moles'!$C102</f>
        <v>0</v>
      </c>
      <c r="K90" s="32">
        <f ca="1">SUMPRODUCT(ReactionRateK1!$F112:$V112*OFFSET(ReactionStoich!$E$5:$U$5,K$2,0))*(TimeStep)*'Composition Moles'!$C102</f>
        <v>0</v>
      </c>
      <c r="L90" s="32">
        <f ca="1">SUMPRODUCT(ReactionRateK1!$F112:$V112*OFFSET(ReactionStoich!$E$5:$U$5,L$2,0))*(TimeStep)*'Composition Moles'!$C102</f>
        <v>0</v>
      </c>
      <c r="M90" s="32">
        <f ca="1">SUMPRODUCT(ReactionRateK1!$F112:$V112*OFFSET(ReactionStoich!$E$5:$U$5,M$2,0))*(TimeStep)*'Composition Moles'!$C102</f>
        <v>0</v>
      </c>
      <c r="N90" s="32">
        <f ca="1">SUMPRODUCT(ReactionRateK1!$F112:$V112*OFFSET(ReactionStoich!$E$5:$U$5,N$2,0))*(TimeStep)*'Composition Moles'!$C102</f>
        <v>0</v>
      </c>
      <c r="O90" s="32">
        <f ca="1">SUMPRODUCT(ReactionRateK1!$F112:$V112*OFFSET(ReactionStoich!$E$5:$U$5,O$2,0))*(TimeStep)*'Composition Moles'!$C102</f>
        <v>0</v>
      </c>
      <c r="P90" s="32">
        <f ca="1">SUMPRODUCT(ReactionRateK1!$F112:$V112*OFFSET(ReactionStoich!$E$5:$U$5,P$2,0))*(TimeStep)*'Composition Moles'!$C102</f>
        <v>0</v>
      </c>
      <c r="Q90" s="32">
        <f ca="1">SUMPRODUCT(ReactionRateK1!$F112:$V112*OFFSET(ReactionStoich!$E$5:$U$5,Q$2,0))*(TimeStep)*'Composition Moles'!$C102</f>
        <v>0</v>
      </c>
      <c r="R90" s="32">
        <f ca="1">SUMPRODUCT(ReactionRateK1!$F112:$V112*OFFSET(ReactionStoich!$E$5:$U$5,R$2,0))*(TimeStep)*'Composition Moles'!$C102</f>
        <v>0</v>
      </c>
      <c r="S90" s="32">
        <f ca="1">SUMPRODUCT(ReactionRateK1!$F112:$V112*OFFSET(ReactionStoich!$E$5:$U$5,S$2,0))*(TimeStep)*'Composition Moles'!$C102</f>
        <v>0.98565719822764009</v>
      </c>
      <c r="T90" s="32">
        <f ca="1">SUMPRODUCT(ReactionRateK1!$F112:$V112*OFFSET(ReactionStoich!$E$5:$U$5,T$2,0))*(TimeStep)*'Composition Moles'!$C102</f>
        <v>0</v>
      </c>
      <c r="U90" s="32">
        <f ca="1">SUMPRODUCT(ReactionRateK1!$F112:$V112*OFFSET(ReactionStoich!$E$5:$U$5,U$2,0))*(TimeStep)*'Composition Moles'!$C102</f>
        <v>0</v>
      </c>
      <c r="V90" s="32">
        <f ca="1">SUMPRODUCT(ReactionRateK1!$F112:$V112*OFFSET(ReactionStoich!$E$5:$U$5,V$2,0))*(TimeStep)*'Composition Moles'!$C102</f>
        <v>0</v>
      </c>
      <c r="W90" s="32">
        <f ca="1">SUMPRODUCT(ReactionRateK1!$F112:$V112*OFFSET(ReactionStoich!$E$5:$U$5,W$2,0))*(TimeStep)*'Composition Moles'!$C102</f>
        <v>0</v>
      </c>
      <c r="X90" s="32">
        <f ca="1">SUMPRODUCT(ReactionRateK1!$F112:$V112*OFFSET(ReactionStoich!$E$5:$U$5,X$2,0))*(TimeStep)*'Composition Moles'!$C102</f>
        <v>0</v>
      </c>
      <c r="Y90" s="32">
        <f ca="1">SUMPRODUCT(ReactionRateK1!$F112:$V112*OFFSET(ReactionStoich!$E$5:$U$5,Y$2,0))*(TimeStep)*'Composition Moles'!$C102</f>
        <v>-2.3829185959864554</v>
      </c>
      <c r="Z90" s="32">
        <f ca="1">SUMPRODUCT(ReactionRateK1!$F112:$V112*OFFSET(ReactionStoich!$E$5:$U$5,Z$2,0))*(TimeStep)*'Composition Moles'!$C102</f>
        <v>0</v>
      </c>
      <c r="AA90" s="32">
        <f ca="1">SUMPRODUCT(ReactionRateK1!$F112:$V112*OFFSET(ReactionStoich!$E$5:$U$5,AA$2,0))*(TimeStep)*'Composition Moles'!$C102</f>
        <v>0</v>
      </c>
      <c r="AB90" s="32">
        <f ca="1">SUMPRODUCT(ReactionRateK1!$F112:$V112*OFFSET(ReactionStoich!$E$5:$U$5,AB$2,0))*(TimeStep)*'Composition Moles'!$C102</f>
        <v>0</v>
      </c>
      <c r="AC90" s="32">
        <f ca="1">SUMPRODUCT(ReactionRateK1!$F112:$V112*OFFSET(ReactionStoich!$E$5:$U$5,AC$2,0))*(TimeStep)*'Composition Moles'!$C102</f>
        <v>0</v>
      </c>
      <c r="AD90" s="32">
        <f ca="1">SUMPRODUCT(ReactionRateK1!$F112:$V112*OFFSET(ReactionStoich!$E$5:$U$5,AD$2,0))*(TimeStep)*'Composition Moles'!$C102</f>
        <v>0</v>
      </c>
      <c r="AE90" s="32">
        <f ca="1">SUMPRODUCT(ReactionRateK1!$F112:$V112*OFFSET(ReactionStoich!$E$5:$U$5,AE$2,0))*(TimeStep)*'Composition Moles'!$C102</f>
        <v>0</v>
      </c>
      <c r="AF90" s="32">
        <f ca="1">SUMPRODUCT(ReactionRateK1!$F112:$V112*OFFSET(ReactionStoich!$E$5:$U$5,AF$2,0))*(TimeStep)*'Composition Moles'!$C102</f>
        <v>0</v>
      </c>
      <c r="AG90" s="32">
        <f ca="1">SUMPRODUCT(ReactionRateK1!$F112:$V112*OFFSET(ReactionStoich!$E$5:$U$5,AG$2,0))*(TimeStep)*'Composition Moles'!$C102</f>
        <v>-5.2468779493273247E-3</v>
      </c>
      <c r="AH90" s="32">
        <f ca="1">SUMPRODUCT(ReactionRateK1!$F112:$V112*OFFSET(ReactionStoich!$E$5:$U$5,AH$2,0))*(TimeStep)*'Composition Moles'!$C102</f>
        <v>-0.37723353482961186</v>
      </c>
      <c r="AI90" s="32">
        <f ca="1">SUMPRODUCT(ReactionRateK1!$F112:$V112*OFFSET(ReactionStoich!$E$5:$U$5,AI$2,0))*(TimeStep)*'Composition Moles'!$C102</f>
        <v>1.8261304792034483</v>
      </c>
      <c r="AJ90" s="32">
        <f ca="1">SUMPRODUCT(ReactionRateK1!$F112:$V112*OFFSET(ReactionStoich!$E$5:$U$5,AJ$2,0))*(TimeStep)*'Composition Moles'!$C102</f>
        <v>0.40021199457707396</v>
      </c>
      <c r="AK90" s="32">
        <f ca="1">SUMPRODUCT(ReactionRateK1!$F112:$V112*OFFSET(ReactionStoich!$E$5:$U$5,AK$2,0))*(TimeStep)*'Composition Moles'!$C102</f>
        <v>0</v>
      </c>
      <c r="AL90" s="32">
        <f ca="1">SUMPRODUCT(ReactionRateK1!$F112:$V112*OFFSET(ReactionStoich!$E$5:$U$5,AL$2,0))*(TimeStep)*'Composition Moles'!$C102</f>
        <v>0</v>
      </c>
      <c r="AM90" s="32">
        <f ca="1">SUMPRODUCT(ReactionRateK1!$F112:$V112*OFFSET(ReactionStoich!$E$5:$U$5,AM$2,0))*(TimeStep)*'Composition Moles'!$C102</f>
        <v>0</v>
      </c>
      <c r="AN90" s="32">
        <f ca="1">SUMPRODUCT(ReactionRateK1!$F112:$V112*OFFSET(ReactionStoich!$E$5:$U$5,AN$2,0))*(TimeStep)*'Composition Moles'!$C102</f>
        <v>0</v>
      </c>
      <c r="AO90" s="32">
        <f ca="1">SUMPRODUCT(ReactionRateK1!$F112:$V112*OFFSET(ReactionStoich!$E$5:$U$5,AO$2,0))*(TimeStep)*'Composition Moles'!$C102</f>
        <v>-1.3686003165559439E-4</v>
      </c>
      <c r="AP90" s="32">
        <f ca="1">SUMPRODUCT(ReactionRateK1!$F112:$V112*OFFSET(ReactionStoich!$E$5:$U$5,AP$2,0))*(TimeStep)*'Composition Moles'!$C102</f>
        <v>-1.7476075035950597E-2</v>
      </c>
      <c r="AQ90" s="32">
        <f ca="1">SUMPRODUCT(ReactionRateK1!$F112:$V112*OFFSET(ReactionStoich!$E$5:$U$5,AQ$2,0))*(TimeStep)*'Composition Moles'!$C102</f>
        <v>0</v>
      </c>
      <c r="AR90" s="32">
        <f ca="1">SUMPRODUCT(ReactionRateK1!$F112:$V112*OFFSET(ReactionStoich!$E$5:$U$5,AR$2,0))*(TimeStep)*'Composition Moles'!$C102</f>
        <v>0</v>
      </c>
      <c r="AS90" s="32">
        <f ca="1">SUMPRODUCT(ReactionRateK1!$F112:$V112*OFFSET(ReactionStoich!$E$5:$U$5,AS$2,0))*(TimeStep)*'Composition Moles'!$C102</f>
        <v>-0.1429959093917206</v>
      </c>
      <c r="AT90" s="32">
        <f ca="1">SUMPRODUCT(ReactionRateK1!$F112:$V112*OFFSET(ReactionStoich!$E$5:$U$5,AT$2,0))*(TimeStep)*'Composition Moles'!$C102</f>
        <v>-0.1429959093917206</v>
      </c>
      <c r="AU90" s="32">
        <f ca="1">SUMPRODUCT(ReactionRateK1!$F112:$V112*OFFSET(ReactionStoich!$E$5:$U$5,AU$2,0))*(TimeStep)*'Composition Moles'!$C102</f>
        <v>-0.1429959093917206</v>
      </c>
      <c r="AV90" s="32">
        <f ca="1">SUMPRODUCT(ReactionRateK1!$F112:$V112*OFFSET(ReactionStoich!$E$5:$U$5,AV$2,0))*(TimeStep)*'Composition Moles'!$C102</f>
        <v>0</v>
      </c>
      <c r="AW90" s="32">
        <f ca="1">SUMPRODUCT(ReactionRateK1!$F112:$V112*OFFSET(ReactionStoich!$E$5:$U$5,AW$2,0))*(TimeStep)*'Composition Moles'!$C102</f>
        <v>0</v>
      </c>
      <c r="AX90" s="32">
        <f ca="1">SUMPRODUCT(ReactionRateK1!$F112:$V112*OFFSET(ReactionStoich!$E$5:$U$5,AX$2,0))*(TimeStep)*'Composition Moles'!$C102</f>
        <v>0</v>
      </c>
      <c r="AY90" s="32">
        <f ca="1">SUMPRODUCT(ReactionRateK1!$F112:$V112*OFFSET(ReactionStoich!$E$5:$U$5,AY$2,0))*(TimeStep)*'Composition Moles'!$C102</f>
        <v>0</v>
      </c>
      <c r="AZ90" s="32">
        <f ca="1">SUMPRODUCT(ReactionRateK1!$F112:$V112*OFFSET(ReactionStoich!$E$5:$U$5,AZ$2,0))*(TimeStep)*'Composition Moles'!$C102</f>
        <v>0</v>
      </c>
      <c r="BA90" s="32">
        <f ca="1">SUMPRODUCT(ReactionRateK1!$F112:$V112*OFFSET(ReactionStoich!$E$5:$U$5,BA$2,0))*(TimeStep)*'Composition Moles'!$C102</f>
        <v>0</v>
      </c>
      <c r="BB90" s="32">
        <f ca="1">SUMPRODUCT(ReactionRateK1!$F112:$V112*OFFSET(ReactionStoich!$E$5:$U$5,BB$2,0))*(TimeStep)*'Composition Moles'!$C102</f>
        <v>0</v>
      </c>
      <c r="BC90" s="32">
        <f ca="1">SUMPRODUCT(ReactionRateK1!$F112:$V112*OFFSET(ReactionStoich!$E$5:$U$5,BC$2,0))*(TimeStep)*'Composition Moles'!$C102</f>
        <v>0</v>
      </c>
      <c r="BD90" s="32">
        <f ca="1">SUMPRODUCT(ReactionRateK1!$F112:$V112*OFFSET(ReactionStoich!$E$5:$U$5,BD$2,0))*(TimeStep)*'Composition Moles'!$C102</f>
        <v>0</v>
      </c>
      <c r="BE90" s="32">
        <f ca="1">SUMPRODUCT(ReactionRateK1!$F112:$V112*OFFSET(ReactionStoich!$E$5:$U$5,BE$2,0))*(TimeStep)*'Composition Moles'!$C102</f>
        <v>0</v>
      </c>
      <c r="BF90" s="32">
        <f ca="1">SUMPRODUCT(ReactionRateK1!$F112:$V112*OFFSET(ReactionStoich!$E$5:$U$5,BF$2,0))*(TimeStep)*'Composition Moles'!$C102</f>
        <v>0</v>
      </c>
      <c r="BG90" s="32">
        <f ca="1">SUMPRODUCT(ReactionRateK1!$F112:$V112*OFFSET(ReactionStoich!$E$5:$U$5,BG$2,0))*(TimeStep)*'Composition Moles'!$C102</f>
        <v>0</v>
      </c>
      <c r="BH90" s="32">
        <f ca="1">SUMPRODUCT(ReactionRateK1!$F112:$V112*OFFSET(ReactionStoich!$E$5:$U$5,BH$2,0))*(TimeStep)*'Composition Moles'!$C102</f>
        <v>0</v>
      </c>
      <c r="BI90" s="32">
        <f ca="1">SUMPRODUCT(ReactionRateK1!$F112:$V112*OFFSET(ReactionStoich!$E$5:$U$5,BI$2,0))*(TimeStep)*'Composition Moles'!$C102</f>
        <v>0</v>
      </c>
      <c r="BJ90" s="32">
        <f ca="1">SUMPRODUCT(ReactionRateK1!$F112:$V112*OFFSET(ReactionStoich!$E$5:$U$5,BJ$2,0))*(TimeStep)*'Composition Moles'!$C102</f>
        <v>0</v>
      </c>
      <c r="BK90" s="32">
        <f ca="1">SUMPRODUCT(ReactionRateK1!$F112:$V112*OFFSET(ReactionStoich!$E$5:$U$5,BK$2,0))*(TimeStep)*'Composition Moles'!$C102</f>
        <v>0</v>
      </c>
      <c r="BL90" s="32">
        <f ca="1">SUMPRODUCT(ReactionRateK1!$F112:$V112*OFFSET(ReactionStoich!$E$5:$U$5,BL$2,0))*(TimeStep)*'Composition Moles'!$C102</f>
        <v>0</v>
      </c>
      <c r="BM90" s="32">
        <f ca="1">SUMPRODUCT(ReactionRateK1!$F112:$V112*OFFSET(ReactionStoich!$E$5:$U$5,BM$2,0))*(TimeStep)*'Composition Moles'!$C102</f>
        <v>0</v>
      </c>
      <c r="BN90" s="32">
        <f ca="1">SUMPRODUCT(ReactionRateK1!$F112:$V112*OFFSET(ReactionStoich!$E$5:$U$5,BN$2,0))*(TimeStep)*'Composition Moles'!$C102</f>
        <v>0</v>
      </c>
      <c r="BO90" s="32">
        <f ca="1">SUMPRODUCT(ReactionRateK1!$F112:$V112*OFFSET(ReactionStoich!$E$5:$U$5,BO$2,0))*(TimeStep)*'Composition Moles'!$C102</f>
        <v>0</v>
      </c>
      <c r="BP90" s="32">
        <f ca="1">SUMPRODUCT(ReactionRateK1!$F112:$V112*OFFSET(ReactionStoich!$E$5:$U$5,BP$2,0))*(TimeStep)*'Composition Moles'!$C102</f>
        <v>0</v>
      </c>
      <c r="BQ90" s="32">
        <f ca="1">SUMPRODUCT(ReactionRateK1!$F112:$V112*OFFSET(ReactionStoich!$E$5:$U$5,BQ$2,0))*(TimeStep)*'Composition Moles'!$C102</f>
        <v>0</v>
      </c>
      <c r="BR90" s="32">
        <f ca="1">SUMPRODUCT(ReactionRateK1!$F112:$V112*OFFSET(ReactionStoich!$E$5:$U$5,BR$2,0))*(TimeStep)*'Composition Moles'!$C102</f>
        <v>0</v>
      </c>
      <c r="BS90" s="32">
        <f ca="1">SUMPRODUCT(ReactionRateK1!$F112:$V112*OFFSET(ReactionStoich!$E$5:$U$5,BS$2,0))*(TimeStep)*'Composition Moles'!$C102</f>
        <v>0</v>
      </c>
      <c r="BT90" s="32">
        <f ca="1">SUMPRODUCT(ReactionRateK1!$F112:$V112*OFFSET(ReactionStoich!$E$5:$U$5,BT$2,0))*(TimeStep)*'Composition Moles'!$C102</f>
        <v>0</v>
      </c>
      <c r="BU90" s="32">
        <f ca="1">SUMPRODUCT(ReactionRateK1!$F112:$V112*OFFSET(ReactionStoich!$E$5:$U$5,BU$2,0))*(TimeStep)*'Composition Moles'!$C102</f>
        <v>0</v>
      </c>
      <c r="BV90" s="32">
        <f ca="1">SUMPRODUCT(ReactionRateK1!$F112:$V112*OFFSET(ReactionStoich!$E$5:$U$5,BV$2,0))*(TimeStep)*'Composition Moles'!$C102</f>
        <v>0</v>
      </c>
      <c r="BW90" s="32">
        <f ca="1">SUMPRODUCT(ReactionRateK1!$F112:$V112*OFFSET(ReactionStoich!$E$5:$U$5,BW$2,0))*(TimeStep)*'Composition Moles'!$C102</f>
        <v>0</v>
      </c>
    </row>
    <row r="91" spans="1:75">
      <c r="A91">
        <f>ReactionRateK1!A113</f>
        <v>4.0499999999999936</v>
      </c>
      <c r="B91" s="20">
        <f t="shared" ca="1" si="7"/>
        <v>-1008.7497474065831</v>
      </c>
      <c r="C91" s="20">
        <f ca="1">'Composition Moles'!BZ103</f>
        <v>144259.77084119635</v>
      </c>
      <c r="D91" s="26">
        <f t="shared" ca="1" si="8"/>
        <v>-6.9925921934052716E-3</v>
      </c>
      <c r="F91" s="32">
        <f ca="1">SUMPRODUCT(ReactionRateK1!$F113:$V113*OFFSET(ReactionStoich!$E$5:$U$5,F$2,0))*(TimeStep)*'Composition Moles'!$C103</f>
        <v>-1.6308106090603781E-2</v>
      </c>
      <c r="G91" s="32">
        <f ca="1">SUMPRODUCT(ReactionRateK1!$F113:$V113*OFFSET(ReactionStoich!$E$5:$U$5,G$2,0))*(TimeStep)*'Composition Moles'!$C103</f>
        <v>0</v>
      </c>
      <c r="H91" s="32">
        <f ca="1">SUMPRODUCT(ReactionRateK1!$F113:$V113*OFFSET(ReactionStoich!$E$5:$U$5,H$2,0))*(TimeStep)*'Composition Moles'!$C103</f>
        <v>1.6183850630030496E-2</v>
      </c>
      <c r="I91" s="32">
        <f ca="1">SUMPRODUCT(ReactionRateK1!$F113:$V113*OFFSET(ReactionStoich!$E$5:$U$5,I$2,0))*(TimeStep)*'Composition Moles'!$C103</f>
        <v>1.2425546057328433E-4</v>
      </c>
      <c r="J91" s="32">
        <f ca="1">SUMPRODUCT(ReactionRateK1!$F113:$V113*OFFSET(ReactionStoich!$E$5:$U$5,J$2,0))*(TimeStep)*'Composition Moles'!$C103</f>
        <v>0</v>
      </c>
      <c r="K91" s="32">
        <f ca="1">SUMPRODUCT(ReactionRateK1!$F113:$V113*OFFSET(ReactionStoich!$E$5:$U$5,K$2,0))*(TimeStep)*'Composition Moles'!$C103</f>
        <v>0</v>
      </c>
      <c r="L91" s="32">
        <f ca="1">SUMPRODUCT(ReactionRateK1!$F113:$V113*OFFSET(ReactionStoich!$E$5:$U$5,L$2,0))*(TimeStep)*'Composition Moles'!$C103</f>
        <v>0</v>
      </c>
      <c r="M91" s="32">
        <f ca="1">SUMPRODUCT(ReactionRateK1!$F113:$V113*OFFSET(ReactionStoich!$E$5:$U$5,M$2,0))*(TimeStep)*'Composition Moles'!$C103</f>
        <v>0</v>
      </c>
      <c r="N91" s="32">
        <f ca="1">SUMPRODUCT(ReactionRateK1!$F113:$V113*OFFSET(ReactionStoich!$E$5:$U$5,N$2,0))*(TimeStep)*'Composition Moles'!$C103</f>
        <v>0</v>
      </c>
      <c r="O91" s="32">
        <f ca="1">SUMPRODUCT(ReactionRateK1!$F113:$V113*OFFSET(ReactionStoich!$E$5:$U$5,O$2,0))*(TimeStep)*'Composition Moles'!$C103</f>
        <v>0</v>
      </c>
      <c r="P91" s="32">
        <f ca="1">SUMPRODUCT(ReactionRateK1!$F113:$V113*OFFSET(ReactionStoich!$E$5:$U$5,P$2,0))*(TimeStep)*'Composition Moles'!$C103</f>
        <v>0</v>
      </c>
      <c r="Q91" s="32">
        <f ca="1">SUMPRODUCT(ReactionRateK1!$F113:$V113*OFFSET(ReactionStoich!$E$5:$U$5,Q$2,0))*(TimeStep)*'Composition Moles'!$C103</f>
        <v>0</v>
      </c>
      <c r="R91" s="32">
        <f ca="1">SUMPRODUCT(ReactionRateK1!$F113:$V113*OFFSET(ReactionStoich!$E$5:$U$5,R$2,0))*(TimeStep)*'Composition Moles'!$C103</f>
        <v>0</v>
      </c>
      <c r="S91" s="32">
        <f ca="1">SUMPRODUCT(ReactionRateK1!$F113:$V113*OFFSET(ReactionStoich!$E$5:$U$5,S$2,0))*(TimeStep)*'Composition Moles'!$C103</f>
        <v>0.96199276419395607</v>
      </c>
      <c r="T91" s="32">
        <f ca="1">SUMPRODUCT(ReactionRateK1!$F113:$V113*OFFSET(ReactionStoich!$E$5:$U$5,T$2,0))*(TimeStep)*'Composition Moles'!$C103</f>
        <v>0</v>
      </c>
      <c r="U91" s="32">
        <f ca="1">SUMPRODUCT(ReactionRateK1!$F113:$V113*OFFSET(ReactionStoich!$E$5:$U$5,U$2,0))*(TimeStep)*'Composition Moles'!$C103</f>
        <v>0</v>
      </c>
      <c r="V91" s="32">
        <f ca="1">SUMPRODUCT(ReactionRateK1!$F113:$V113*OFFSET(ReactionStoich!$E$5:$U$5,V$2,0))*(TimeStep)*'Composition Moles'!$C103</f>
        <v>0</v>
      </c>
      <c r="W91" s="32">
        <f ca="1">SUMPRODUCT(ReactionRateK1!$F113:$V113*OFFSET(ReactionStoich!$E$5:$U$5,W$2,0))*(TimeStep)*'Composition Moles'!$C103</f>
        <v>0</v>
      </c>
      <c r="X91" s="32">
        <f ca="1">SUMPRODUCT(ReactionRateK1!$F113:$V113*OFFSET(ReactionStoich!$E$5:$U$5,X$2,0))*(TimeStep)*'Composition Moles'!$C103</f>
        <v>0</v>
      </c>
      <c r="Y91" s="32">
        <f ca="1">SUMPRODUCT(ReactionRateK1!$F113:$V113*OFFSET(ReactionStoich!$E$5:$U$5,Y$2,0))*(TimeStep)*'Composition Moles'!$C103</f>
        <v>-2.3300447179147632</v>
      </c>
      <c r="Z91" s="32">
        <f ca="1">SUMPRODUCT(ReactionRateK1!$F113:$V113*OFFSET(ReactionStoich!$E$5:$U$5,Z$2,0))*(TimeStep)*'Composition Moles'!$C103</f>
        <v>0</v>
      </c>
      <c r="AA91" s="32">
        <f ca="1">SUMPRODUCT(ReactionRateK1!$F113:$V113*OFFSET(ReactionStoich!$E$5:$U$5,AA$2,0))*(TimeStep)*'Composition Moles'!$C103</f>
        <v>0</v>
      </c>
      <c r="AB91" s="32">
        <f ca="1">SUMPRODUCT(ReactionRateK1!$F113:$V113*OFFSET(ReactionStoich!$E$5:$U$5,AB$2,0))*(TimeStep)*'Composition Moles'!$C103</f>
        <v>0</v>
      </c>
      <c r="AC91" s="32">
        <f ca="1">SUMPRODUCT(ReactionRateK1!$F113:$V113*OFFSET(ReactionStoich!$E$5:$U$5,AC$2,0))*(TimeStep)*'Composition Moles'!$C103</f>
        <v>0</v>
      </c>
      <c r="AD91" s="32">
        <f ca="1">SUMPRODUCT(ReactionRateK1!$F113:$V113*OFFSET(ReactionStoich!$E$5:$U$5,AD$2,0))*(TimeStep)*'Composition Moles'!$C103</f>
        <v>0</v>
      </c>
      <c r="AE91" s="32">
        <f ca="1">SUMPRODUCT(ReactionRateK1!$F113:$V113*OFFSET(ReactionStoich!$E$5:$U$5,AE$2,0))*(TimeStep)*'Composition Moles'!$C103</f>
        <v>0</v>
      </c>
      <c r="AF91" s="32">
        <f ca="1">SUMPRODUCT(ReactionRateK1!$F113:$V113*OFFSET(ReactionStoich!$E$5:$U$5,AF$2,0))*(TimeStep)*'Composition Moles'!$C103</f>
        <v>0</v>
      </c>
      <c r="AG91" s="32">
        <f ca="1">SUMPRODUCT(ReactionRateK1!$F113:$V113*OFFSET(ReactionStoich!$E$5:$U$5,AG$2,0))*(TimeStep)*'Composition Moles'!$C103</f>
        <v>-5.0826802413890069E-3</v>
      </c>
      <c r="AH91" s="32">
        <f ca="1">SUMPRODUCT(ReactionRateK1!$F113:$V113*OFFSET(ReactionStoich!$E$5:$U$5,AH$2,0))*(TimeStep)*'Composition Moles'!$C103</f>
        <v>-0.38746044656822309</v>
      </c>
      <c r="AI91" s="32">
        <f ca="1">SUMPRODUCT(ReactionRateK1!$F113:$V113*OFFSET(ReactionStoich!$E$5:$U$5,AI$2,0))*(TimeStep)*'Composition Moles'!$C103</f>
        <v>1.8084570539273284</v>
      </c>
      <c r="AJ91" s="32">
        <f ca="1">SUMPRODUCT(ReactionRateK1!$F113:$V113*OFFSET(ReactionStoich!$E$5:$U$5,AJ$2,0))*(TimeStep)*'Composition Moles'!$C103</f>
        <v>0.39093768377172217</v>
      </c>
      <c r="AK91" s="32">
        <f ca="1">SUMPRODUCT(ReactionRateK1!$F113:$V113*OFFSET(ReactionStoich!$E$5:$U$5,AK$2,0))*(TimeStep)*'Composition Moles'!$C103</f>
        <v>0</v>
      </c>
      <c r="AL91" s="32">
        <f ca="1">SUMPRODUCT(ReactionRateK1!$F113:$V113*OFFSET(ReactionStoich!$E$5:$U$5,AL$2,0))*(TimeStep)*'Composition Moles'!$C103</f>
        <v>0</v>
      </c>
      <c r="AM91" s="32">
        <f ca="1">SUMPRODUCT(ReactionRateK1!$F113:$V113*OFFSET(ReactionStoich!$E$5:$U$5,AM$2,0))*(TimeStep)*'Composition Moles'!$C103</f>
        <v>0</v>
      </c>
      <c r="AN91" s="32">
        <f ca="1">SUMPRODUCT(ReactionRateK1!$F113:$V113*OFFSET(ReactionStoich!$E$5:$U$5,AN$2,0))*(TimeStep)*'Composition Moles'!$C103</f>
        <v>0</v>
      </c>
      <c r="AO91" s="32">
        <f ca="1">SUMPRODUCT(ReactionRateK1!$F113:$V113*OFFSET(ReactionStoich!$E$5:$U$5,AO$2,0))*(TimeStep)*'Composition Moles'!$C103</f>
        <v>-1.2425546057328433E-4</v>
      </c>
      <c r="AP91" s="32">
        <f ca="1">SUMPRODUCT(ReactionRateK1!$F113:$V113*OFFSET(ReactionStoich!$E$5:$U$5,AP$2,0))*(TimeStep)*'Composition Moles'!$C103</f>
        <v>-1.6342102684530097E-2</v>
      </c>
      <c r="AQ91" s="32">
        <f ca="1">SUMPRODUCT(ReactionRateK1!$F113:$V113*OFFSET(ReactionStoich!$E$5:$U$5,AQ$2,0))*(TimeStep)*'Composition Moles'!$C103</f>
        <v>0</v>
      </c>
      <c r="AR91" s="32">
        <f ca="1">SUMPRODUCT(ReactionRateK1!$F113:$V113*OFFSET(ReactionStoich!$E$5:$U$5,AR$2,0))*(TimeStep)*'Composition Moles'!$C103</f>
        <v>0</v>
      </c>
      <c r="AS91" s="32">
        <f ca="1">SUMPRODUCT(ReactionRateK1!$F113:$V113*OFFSET(ReactionStoich!$E$5:$U$5,AS$2,0))*(TimeStep)*'Composition Moles'!$C103</f>
        <v>-0.14077776634117609</v>
      </c>
      <c r="AT91" s="32">
        <f ca="1">SUMPRODUCT(ReactionRateK1!$F113:$V113*OFFSET(ReactionStoich!$E$5:$U$5,AT$2,0))*(TimeStep)*'Composition Moles'!$C103</f>
        <v>-0.14077776634117609</v>
      </c>
      <c r="AU91" s="32">
        <f ca="1">SUMPRODUCT(ReactionRateK1!$F113:$V113*OFFSET(ReactionStoich!$E$5:$U$5,AU$2,0))*(TimeStep)*'Composition Moles'!$C103</f>
        <v>-0.14077776634117609</v>
      </c>
      <c r="AV91" s="32">
        <f ca="1">SUMPRODUCT(ReactionRateK1!$F113:$V113*OFFSET(ReactionStoich!$E$5:$U$5,AV$2,0))*(TimeStep)*'Composition Moles'!$C103</f>
        <v>0</v>
      </c>
      <c r="AW91" s="32">
        <f ca="1">SUMPRODUCT(ReactionRateK1!$F113:$V113*OFFSET(ReactionStoich!$E$5:$U$5,AW$2,0))*(TimeStep)*'Composition Moles'!$C103</f>
        <v>0</v>
      </c>
      <c r="AX91" s="32">
        <f ca="1">SUMPRODUCT(ReactionRateK1!$F113:$V113*OFFSET(ReactionStoich!$E$5:$U$5,AX$2,0))*(TimeStep)*'Composition Moles'!$C103</f>
        <v>0</v>
      </c>
      <c r="AY91" s="32">
        <f ca="1">SUMPRODUCT(ReactionRateK1!$F113:$V113*OFFSET(ReactionStoich!$E$5:$U$5,AY$2,0))*(TimeStep)*'Composition Moles'!$C103</f>
        <v>0</v>
      </c>
      <c r="AZ91" s="32">
        <f ca="1">SUMPRODUCT(ReactionRateK1!$F113:$V113*OFFSET(ReactionStoich!$E$5:$U$5,AZ$2,0))*(TimeStep)*'Composition Moles'!$C103</f>
        <v>0</v>
      </c>
      <c r="BA91" s="32">
        <f ca="1">SUMPRODUCT(ReactionRateK1!$F113:$V113*OFFSET(ReactionStoich!$E$5:$U$5,BA$2,0))*(TimeStep)*'Composition Moles'!$C103</f>
        <v>0</v>
      </c>
      <c r="BB91" s="32">
        <f ca="1">SUMPRODUCT(ReactionRateK1!$F113:$V113*OFFSET(ReactionStoich!$E$5:$U$5,BB$2,0))*(TimeStep)*'Composition Moles'!$C103</f>
        <v>0</v>
      </c>
      <c r="BC91" s="32">
        <f ca="1">SUMPRODUCT(ReactionRateK1!$F113:$V113*OFFSET(ReactionStoich!$E$5:$U$5,BC$2,0))*(TimeStep)*'Composition Moles'!$C103</f>
        <v>0</v>
      </c>
      <c r="BD91" s="32">
        <f ca="1">SUMPRODUCT(ReactionRateK1!$F113:$V113*OFFSET(ReactionStoich!$E$5:$U$5,BD$2,0))*(TimeStep)*'Composition Moles'!$C103</f>
        <v>0</v>
      </c>
      <c r="BE91" s="32">
        <f ca="1">SUMPRODUCT(ReactionRateK1!$F113:$V113*OFFSET(ReactionStoich!$E$5:$U$5,BE$2,0))*(TimeStep)*'Composition Moles'!$C103</f>
        <v>0</v>
      </c>
      <c r="BF91" s="32">
        <f ca="1">SUMPRODUCT(ReactionRateK1!$F113:$V113*OFFSET(ReactionStoich!$E$5:$U$5,BF$2,0))*(TimeStep)*'Composition Moles'!$C103</f>
        <v>0</v>
      </c>
      <c r="BG91" s="32">
        <f ca="1">SUMPRODUCT(ReactionRateK1!$F113:$V113*OFFSET(ReactionStoich!$E$5:$U$5,BG$2,0))*(TimeStep)*'Composition Moles'!$C103</f>
        <v>0</v>
      </c>
      <c r="BH91" s="32">
        <f ca="1">SUMPRODUCT(ReactionRateK1!$F113:$V113*OFFSET(ReactionStoich!$E$5:$U$5,BH$2,0))*(TimeStep)*'Composition Moles'!$C103</f>
        <v>0</v>
      </c>
      <c r="BI91" s="32">
        <f ca="1">SUMPRODUCT(ReactionRateK1!$F113:$V113*OFFSET(ReactionStoich!$E$5:$U$5,BI$2,0))*(TimeStep)*'Composition Moles'!$C103</f>
        <v>0</v>
      </c>
      <c r="BJ91" s="32">
        <f ca="1">SUMPRODUCT(ReactionRateK1!$F113:$V113*OFFSET(ReactionStoich!$E$5:$U$5,BJ$2,0))*(TimeStep)*'Composition Moles'!$C103</f>
        <v>0</v>
      </c>
      <c r="BK91" s="32">
        <f ca="1">SUMPRODUCT(ReactionRateK1!$F113:$V113*OFFSET(ReactionStoich!$E$5:$U$5,BK$2,0))*(TimeStep)*'Composition Moles'!$C103</f>
        <v>0</v>
      </c>
      <c r="BL91" s="32">
        <f ca="1">SUMPRODUCT(ReactionRateK1!$F113:$V113*OFFSET(ReactionStoich!$E$5:$U$5,BL$2,0))*(TimeStep)*'Composition Moles'!$C103</f>
        <v>0</v>
      </c>
      <c r="BM91" s="32">
        <f ca="1">SUMPRODUCT(ReactionRateK1!$F113:$V113*OFFSET(ReactionStoich!$E$5:$U$5,BM$2,0))*(TimeStep)*'Composition Moles'!$C103</f>
        <v>0</v>
      </c>
      <c r="BN91" s="32">
        <f ca="1">SUMPRODUCT(ReactionRateK1!$F113:$V113*OFFSET(ReactionStoich!$E$5:$U$5,BN$2,0))*(TimeStep)*'Composition Moles'!$C103</f>
        <v>0</v>
      </c>
      <c r="BO91" s="32">
        <f ca="1">SUMPRODUCT(ReactionRateK1!$F113:$V113*OFFSET(ReactionStoich!$E$5:$U$5,BO$2,0))*(TimeStep)*'Composition Moles'!$C103</f>
        <v>0</v>
      </c>
      <c r="BP91" s="32">
        <f ca="1">SUMPRODUCT(ReactionRateK1!$F113:$V113*OFFSET(ReactionStoich!$E$5:$U$5,BP$2,0))*(TimeStep)*'Composition Moles'!$C103</f>
        <v>0</v>
      </c>
      <c r="BQ91" s="32">
        <f ca="1">SUMPRODUCT(ReactionRateK1!$F113:$V113*OFFSET(ReactionStoich!$E$5:$U$5,BQ$2,0))*(TimeStep)*'Composition Moles'!$C103</f>
        <v>0</v>
      </c>
      <c r="BR91" s="32">
        <f ca="1">SUMPRODUCT(ReactionRateK1!$F113:$V113*OFFSET(ReactionStoich!$E$5:$U$5,BR$2,0))*(TimeStep)*'Composition Moles'!$C103</f>
        <v>0</v>
      </c>
      <c r="BS91" s="32">
        <f ca="1">SUMPRODUCT(ReactionRateK1!$F113:$V113*OFFSET(ReactionStoich!$E$5:$U$5,BS$2,0))*(TimeStep)*'Composition Moles'!$C103</f>
        <v>0</v>
      </c>
      <c r="BT91" s="32">
        <f ca="1">SUMPRODUCT(ReactionRateK1!$F113:$V113*OFFSET(ReactionStoich!$E$5:$U$5,BT$2,0))*(TimeStep)*'Composition Moles'!$C103</f>
        <v>0</v>
      </c>
      <c r="BU91" s="32">
        <f ca="1">SUMPRODUCT(ReactionRateK1!$F113:$V113*OFFSET(ReactionStoich!$E$5:$U$5,BU$2,0))*(TimeStep)*'Composition Moles'!$C103</f>
        <v>0</v>
      </c>
      <c r="BV91" s="32">
        <f ca="1">SUMPRODUCT(ReactionRateK1!$F113:$V113*OFFSET(ReactionStoich!$E$5:$U$5,BV$2,0))*(TimeStep)*'Composition Moles'!$C103</f>
        <v>0</v>
      </c>
      <c r="BW91" s="32">
        <f ca="1">SUMPRODUCT(ReactionRateK1!$F113:$V113*OFFSET(ReactionStoich!$E$5:$U$5,BW$2,0))*(TimeStep)*'Composition Moles'!$C103</f>
        <v>0</v>
      </c>
    </row>
    <row r="92" spans="1:75">
      <c r="A92">
        <f>ReactionRateK1!A114</f>
        <v>4.0999999999999934</v>
      </c>
      <c r="B92" s="20">
        <f t="shared" ca="1" si="7"/>
        <v>-983.64774052643384</v>
      </c>
      <c r="C92" s="20">
        <f ca="1">'Composition Moles'!BZ104</f>
        <v>144259.36864471136</v>
      </c>
      <c r="D92" s="26">
        <f t="shared" ca="1" si="8"/>
        <v>-6.818605611320863E-3</v>
      </c>
      <c r="F92" s="32">
        <f ca="1">SUMPRODUCT(ReactionRateK1!$F114:$V114*OFFSET(ReactionStoich!$E$5:$U$5,F$2,0))*(TimeStep)*'Composition Moles'!$C104</f>
        <v>-1.5259873395805174E-2</v>
      </c>
      <c r="G92" s="32">
        <f ca="1">SUMPRODUCT(ReactionRateK1!$F114:$V114*OFFSET(ReactionStoich!$E$5:$U$5,G$2,0))*(TimeStep)*'Composition Moles'!$C104</f>
        <v>0</v>
      </c>
      <c r="H92" s="32">
        <f ca="1">SUMPRODUCT(ReactionRateK1!$F114:$V114*OFFSET(ReactionStoich!$E$5:$U$5,H$2,0))*(TimeStep)*'Composition Moles'!$C104</f>
        <v>1.5147058526696722E-2</v>
      </c>
      <c r="I92" s="32">
        <f ca="1">SUMPRODUCT(ReactionRateK1!$F114:$V114*OFFSET(ReactionStoich!$E$5:$U$5,I$2,0))*(TimeStep)*'Composition Moles'!$C104</f>
        <v>1.1281486910845248E-4</v>
      </c>
      <c r="J92" s="32">
        <f ca="1">SUMPRODUCT(ReactionRateK1!$F114:$V114*OFFSET(ReactionStoich!$E$5:$U$5,J$2,0))*(TimeStep)*'Composition Moles'!$C104</f>
        <v>0</v>
      </c>
      <c r="K92" s="32">
        <f ca="1">SUMPRODUCT(ReactionRateK1!$F114:$V114*OFFSET(ReactionStoich!$E$5:$U$5,K$2,0))*(TimeStep)*'Composition Moles'!$C104</f>
        <v>0</v>
      </c>
      <c r="L92" s="32">
        <f ca="1">SUMPRODUCT(ReactionRateK1!$F114:$V114*OFFSET(ReactionStoich!$E$5:$U$5,L$2,0))*(TimeStep)*'Composition Moles'!$C104</f>
        <v>0</v>
      </c>
      <c r="M92" s="32">
        <f ca="1">SUMPRODUCT(ReactionRateK1!$F114:$V114*OFFSET(ReactionStoich!$E$5:$U$5,M$2,0))*(TimeStep)*'Composition Moles'!$C104</f>
        <v>0</v>
      </c>
      <c r="N92" s="32">
        <f ca="1">SUMPRODUCT(ReactionRateK1!$F114:$V114*OFFSET(ReactionStoich!$E$5:$U$5,N$2,0))*(TimeStep)*'Composition Moles'!$C104</f>
        <v>0</v>
      </c>
      <c r="O92" s="32">
        <f ca="1">SUMPRODUCT(ReactionRateK1!$F114:$V114*OFFSET(ReactionStoich!$E$5:$U$5,O$2,0))*(TimeStep)*'Composition Moles'!$C104</f>
        <v>0</v>
      </c>
      <c r="P92" s="32">
        <f ca="1">SUMPRODUCT(ReactionRateK1!$F114:$V114*OFFSET(ReactionStoich!$E$5:$U$5,P$2,0))*(TimeStep)*'Composition Moles'!$C104</f>
        <v>0</v>
      </c>
      <c r="Q92" s="32">
        <f ca="1">SUMPRODUCT(ReactionRateK1!$F114:$V114*OFFSET(ReactionStoich!$E$5:$U$5,Q$2,0))*(TimeStep)*'Composition Moles'!$C104</f>
        <v>0</v>
      </c>
      <c r="R92" s="32">
        <f ca="1">SUMPRODUCT(ReactionRateK1!$F114:$V114*OFFSET(ReactionStoich!$E$5:$U$5,R$2,0))*(TimeStep)*'Composition Moles'!$C104</f>
        <v>0</v>
      </c>
      <c r="S92" s="32">
        <f ca="1">SUMPRODUCT(ReactionRateK1!$F114:$V114*OFFSET(ReactionStoich!$E$5:$U$5,S$2,0))*(TimeStep)*'Composition Moles'!$C104</f>
        <v>0.93868167383023104</v>
      </c>
      <c r="T92" s="32">
        <f ca="1">SUMPRODUCT(ReactionRateK1!$F114:$V114*OFFSET(ReactionStoich!$E$5:$U$5,T$2,0))*(TimeStep)*'Composition Moles'!$C104</f>
        <v>0</v>
      </c>
      <c r="U92" s="32">
        <f ca="1">SUMPRODUCT(ReactionRateK1!$F114:$V114*OFFSET(ReactionStoich!$E$5:$U$5,U$2,0))*(TimeStep)*'Composition Moles'!$C104</f>
        <v>0</v>
      </c>
      <c r="V92" s="32">
        <f ca="1">SUMPRODUCT(ReactionRateK1!$F114:$V114*OFFSET(ReactionStoich!$E$5:$U$5,V$2,0))*(TimeStep)*'Composition Moles'!$C104</f>
        <v>0</v>
      </c>
      <c r="W92" s="32">
        <f ca="1">SUMPRODUCT(ReactionRateK1!$F114:$V114*OFFSET(ReactionStoich!$E$5:$U$5,W$2,0))*(TimeStep)*'Composition Moles'!$C104</f>
        <v>0</v>
      </c>
      <c r="X92" s="32">
        <f ca="1">SUMPRODUCT(ReactionRateK1!$F114:$V114*OFFSET(ReactionStoich!$E$5:$U$5,X$2,0))*(TimeStep)*'Composition Moles'!$C104</f>
        <v>0</v>
      </c>
      <c r="Y92" s="32">
        <f ca="1">SUMPRODUCT(ReactionRateK1!$F114:$V114*OFFSET(ReactionStoich!$E$5:$U$5,Y$2,0))*(TimeStep)*'Composition Moles'!$C104</f>
        <v>-2.2779558013027836</v>
      </c>
      <c r="Z92" s="32">
        <f ca="1">SUMPRODUCT(ReactionRateK1!$F114:$V114*OFFSET(ReactionStoich!$E$5:$U$5,Z$2,0))*(TimeStep)*'Composition Moles'!$C104</f>
        <v>0</v>
      </c>
      <c r="AA92" s="32">
        <f ca="1">SUMPRODUCT(ReactionRateK1!$F114:$V114*OFFSET(ReactionStoich!$E$5:$U$5,AA$2,0))*(TimeStep)*'Composition Moles'!$C104</f>
        <v>0</v>
      </c>
      <c r="AB92" s="32">
        <f ca="1">SUMPRODUCT(ReactionRateK1!$F114:$V114*OFFSET(ReactionStoich!$E$5:$U$5,AB$2,0))*(TimeStep)*'Composition Moles'!$C104</f>
        <v>0</v>
      </c>
      <c r="AC92" s="32">
        <f ca="1">SUMPRODUCT(ReactionRateK1!$F114:$V114*OFFSET(ReactionStoich!$E$5:$U$5,AC$2,0))*(TimeStep)*'Composition Moles'!$C104</f>
        <v>0</v>
      </c>
      <c r="AD92" s="32">
        <f ca="1">SUMPRODUCT(ReactionRateK1!$F114:$V114*OFFSET(ReactionStoich!$E$5:$U$5,AD$2,0))*(TimeStep)*'Composition Moles'!$C104</f>
        <v>0</v>
      </c>
      <c r="AE92" s="32">
        <f ca="1">SUMPRODUCT(ReactionRateK1!$F114:$V114*OFFSET(ReactionStoich!$E$5:$U$5,AE$2,0))*(TimeStep)*'Composition Moles'!$C104</f>
        <v>0</v>
      </c>
      <c r="AF92" s="32">
        <f ca="1">SUMPRODUCT(ReactionRateK1!$F114:$V114*OFFSET(ReactionStoich!$E$5:$U$5,AF$2,0))*(TimeStep)*'Composition Moles'!$C104</f>
        <v>0</v>
      </c>
      <c r="AG92" s="32">
        <f ca="1">SUMPRODUCT(ReactionRateK1!$F114:$V114*OFFSET(ReactionStoich!$E$5:$U$5,AG$2,0))*(TimeStep)*'Composition Moles'!$C104</f>
        <v>-4.9249670290275804E-3</v>
      </c>
      <c r="AH92" s="32">
        <f ca="1">SUMPRODUCT(ReactionRateK1!$F114:$V114*OFFSET(ReactionStoich!$E$5:$U$5,AH$2,0))*(TimeStep)*'Composition Moles'!$C104</f>
        <v>-0.39711016559001339</v>
      </c>
      <c r="AI92" s="32">
        <f ca="1">SUMPRODUCT(ReactionRateK1!$F114:$V114*OFFSET(ReactionStoich!$E$5:$U$5,AI$2,0))*(TimeStep)*'Composition Moles'!$C104</f>
        <v>1.7907221747544486</v>
      </c>
      <c r="AJ92" s="32">
        <f ca="1">SUMPRODUCT(ReactionRateK1!$F114:$V114*OFFSET(ReactionStoich!$E$5:$U$5,AJ$2,0))*(TimeStep)*'Composition Moles'!$C104</f>
        <v>0.38181210064018473</v>
      </c>
      <c r="AK92" s="32">
        <f ca="1">SUMPRODUCT(ReactionRateK1!$F114:$V114*OFFSET(ReactionStoich!$E$5:$U$5,AK$2,0))*(TimeStep)*'Composition Moles'!$C104</f>
        <v>0</v>
      </c>
      <c r="AL92" s="32">
        <f ca="1">SUMPRODUCT(ReactionRateK1!$F114:$V114*OFFSET(ReactionStoich!$E$5:$U$5,AL$2,0))*(TimeStep)*'Composition Moles'!$C104</f>
        <v>0</v>
      </c>
      <c r="AM92" s="32">
        <f ca="1">SUMPRODUCT(ReactionRateK1!$F114:$V114*OFFSET(ReactionStoich!$E$5:$U$5,AM$2,0))*(TimeStep)*'Composition Moles'!$C104</f>
        <v>0</v>
      </c>
      <c r="AN92" s="32">
        <f ca="1">SUMPRODUCT(ReactionRateK1!$F114:$V114*OFFSET(ReactionStoich!$E$5:$U$5,AN$2,0))*(TimeStep)*'Composition Moles'!$C104</f>
        <v>0</v>
      </c>
      <c r="AO92" s="32">
        <f ca="1">SUMPRODUCT(ReactionRateK1!$F114:$V114*OFFSET(ReactionStoich!$E$5:$U$5,AO$2,0))*(TimeStep)*'Composition Moles'!$C104</f>
        <v>-1.1281486910845248E-4</v>
      </c>
      <c r="AP92" s="32">
        <f ca="1">SUMPRODUCT(ReactionRateK1!$F114:$V114*OFFSET(ReactionStoich!$E$5:$U$5,AP$2,0))*(TimeStep)*'Composition Moles'!$C104</f>
        <v>-1.5281279936189423E-2</v>
      </c>
      <c r="AQ92" s="32">
        <f ca="1">SUMPRODUCT(ReactionRateK1!$F114:$V114*OFFSET(ReactionStoich!$E$5:$U$5,AQ$2,0))*(TimeStep)*'Composition Moles'!$C104</f>
        <v>0</v>
      </c>
      <c r="AR92" s="32">
        <f ca="1">SUMPRODUCT(ReactionRateK1!$F114:$V114*OFFSET(ReactionStoich!$E$5:$U$5,AR$2,0))*(TimeStep)*'Composition Moles'!$C104</f>
        <v>0</v>
      </c>
      <c r="AS92" s="32">
        <f ca="1">SUMPRODUCT(ReactionRateK1!$F114:$V114*OFFSET(ReactionStoich!$E$5:$U$5,AS$2,0))*(TimeStep)*'Composition Moles'!$C104</f>
        <v>-0.13861030683258072</v>
      </c>
      <c r="AT92" s="32">
        <f ca="1">SUMPRODUCT(ReactionRateK1!$F114:$V114*OFFSET(ReactionStoich!$E$5:$U$5,AT$2,0))*(TimeStep)*'Composition Moles'!$C104</f>
        <v>-0.13861030683258072</v>
      </c>
      <c r="AU92" s="32">
        <f ca="1">SUMPRODUCT(ReactionRateK1!$F114:$V114*OFFSET(ReactionStoich!$E$5:$U$5,AU$2,0))*(TimeStep)*'Composition Moles'!$C104</f>
        <v>-0.13861030683258072</v>
      </c>
      <c r="AV92" s="32">
        <f ca="1">SUMPRODUCT(ReactionRateK1!$F114:$V114*OFFSET(ReactionStoich!$E$5:$U$5,AV$2,0))*(TimeStep)*'Composition Moles'!$C104</f>
        <v>0</v>
      </c>
      <c r="AW92" s="32">
        <f ca="1">SUMPRODUCT(ReactionRateK1!$F114:$V114*OFFSET(ReactionStoich!$E$5:$U$5,AW$2,0))*(TimeStep)*'Composition Moles'!$C104</f>
        <v>0</v>
      </c>
      <c r="AX92" s="32">
        <f ca="1">SUMPRODUCT(ReactionRateK1!$F114:$V114*OFFSET(ReactionStoich!$E$5:$U$5,AX$2,0))*(TimeStep)*'Composition Moles'!$C104</f>
        <v>0</v>
      </c>
      <c r="AY92" s="32">
        <f ca="1">SUMPRODUCT(ReactionRateK1!$F114:$V114*OFFSET(ReactionStoich!$E$5:$U$5,AY$2,0))*(TimeStep)*'Composition Moles'!$C104</f>
        <v>0</v>
      </c>
      <c r="AZ92" s="32">
        <f ca="1">SUMPRODUCT(ReactionRateK1!$F114:$V114*OFFSET(ReactionStoich!$E$5:$U$5,AZ$2,0))*(TimeStep)*'Composition Moles'!$C104</f>
        <v>0</v>
      </c>
      <c r="BA92" s="32">
        <f ca="1">SUMPRODUCT(ReactionRateK1!$F114:$V114*OFFSET(ReactionStoich!$E$5:$U$5,BA$2,0))*(TimeStep)*'Composition Moles'!$C104</f>
        <v>0</v>
      </c>
      <c r="BB92" s="32">
        <f ca="1">SUMPRODUCT(ReactionRateK1!$F114:$V114*OFFSET(ReactionStoich!$E$5:$U$5,BB$2,0))*(TimeStep)*'Composition Moles'!$C104</f>
        <v>0</v>
      </c>
      <c r="BC92" s="32">
        <f ca="1">SUMPRODUCT(ReactionRateK1!$F114:$V114*OFFSET(ReactionStoich!$E$5:$U$5,BC$2,0))*(TimeStep)*'Composition Moles'!$C104</f>
        <v>0</v>
      </c>
      <c r="BD92" s="32">
        <f ca="1">SUMPRODUCT(ReactionRateK1!$F114:$V114*OFFSET(ReactionStoich!$E$5:$U$5,BD$2,0))*(TimeStep)*'Composition Moles'!$C104</f>
        <v>0</v>
      </c>
      <c r="BE92" s="32">
        <f ca="1">SUMPRODUCT(ReactionRateK1!$F114:$V114*OFFSET(ReactionStoich!$E$5:$U$5,BE$2,0))*(TimeStep)*'Composition Moles'!$C104</f>
        <v>0</v>
      </c>
      <c r="BF92" s="32">
        <f ca="1">SUMPRODUCT(ReactionRateK1!$F114:$V114*OFFSET(ReactionStoich!$E$5:$U$5,BF$2,0))*(TimeStep)*'Composition Moles'!$C104</f>
        <v>0</v>
      </c>
      <c r="BG92" s="32">
        <f ca="1">SUMPRODUCT(ReactionRateK1!$F114:$V114*OFFSET(ReactionStoich!$E$5:$U$5,BG$2,0))*(TimeStep)*'Composition Moles'!$C104</f>
        <v>0</v>
      </c>
      <c r="BH92" s="32">
        <f ca="1">SUMPRODUCT(ReactionRateK1!$F114:$V114*OFFSET(ReactionStoich!$E$5:$U$5,BH$2,0))*(TimeStep)*'Composition Moles'!$C104</f>
        <v>0</v>
      </c>
      <c r="BI92" s="32">
        <f ca="1">SUMPRODUCT(ReactionRateK1!$F114:$V114*OFFSET(ReactionStoich!$E$5:$U$5,BI$2,0))*(TimeStep)*'Composition Moles'!$C104</f>
        <v>0</v>
      </c>
      <c r="BJ92" s="32">
        <f ca="1">SUMPRODUCT(ReactionRateK1!$F114:$V114*OFFSET(ReactionStoich!$E$5:$U$5,BJ$2,0))*(TimeStep)*'Composition Moles'!$C104</f>
        <v>0</v>
      </c>
      <c r="BK92" s="32">
        <f ca="1">SUMPRODUCT(ReactionRateK1!$F114:$V114*OFFSET(ReactionStoich!$E$5:$U$5,BK$2,0))*(TimeStep)*'Composition Moles'!$C104</f>
        <v>0</v>
      </c>
      <c r="BL92" s="32">
        <f ca="1">SUMPRODUCT(ReactionRateK1!$F114:$V114*OFFSET(ReactionStoich!$E$5:$U$5,BL$2,0))*(TimeStep)*'Composition Moles'!$C104</f>
        <v>0</v>
      </c>
      <c r="BM92" s="32">
        <f ca="1">SUMPRODUCT(ReactionRateK1!$F114:$V114*OFFSET(ReactionStoich!$E$5:$U$5,BM$2,0))*(TimeStep)*'Composition Moles'!$C104</f>
        <v>0</v>
      </c>
      <c r="BN92" s="32">
        <f ca="1">SUMPRODUCT(ReactionRateK1!$F114:$V114*OFFSET(ReactionStoich!$E$5:$U$5,BN$2,0))*(TimeStep)*'Composition Moles'!$C104</f>
        <v>0</v>
      </c>
      <c r="BO92" s="32">
        <f ca="1">SUMPRODUCT(ReactionRateK1!$F114:$V114*OFFSET(ReactionStoich!$E$5:$U$5,BO$2,0))*(TimeStep)*'Composition Moles'!$C104</f>
        <v>0</v>
      </c>
      <c r="BP92" s="32">
        <f ca="1">SUMPRODUCT(ReactionRateK1!$F114:$V114*OFFSET(ReactionStoich!$E$5:$U$5,BP$2,0))*(TimeStep)*'Composition Moles'!$C104</f>
        <v>0</v>
      </c>
      <c r="BQ92" s="32">
        <f ca="1">SUMPRODUCT(ReactionRateK1!$F114:$V114*OFFSET(ReactionStoich!$E$5:$U$5,BQ$2,0))*(TimeStep)*'Composition Moles'!$C104</f>
        <v>0</v>
      </c>
      <c r="BR92" s="32">
        <f ca="1">SUMPRODUCT(ReactionRateK1!$F114:$V114*OFFSET(ReactionStoich!$E$5:$U$5,BR$2,0))*(TimeStep)*'Composition Moles'!$C104</f>
        <v>0</v>
      </c>
      <c r="BS92" s="32">
        <f ca="1">SUMPRODUCT(ReactionRateK1!$F114:$V114*OFFSET(ReactionStoich!$E$5:$U$5,BS$2,0))*(TimeStep)*'Composition Moles'!$C104</f>
        <v>0</v>
      </c>
      <c r="BT92" s="32">
        <f ca="1">SUMPRODUCT(ReactionRateK1!$F114:$V114*OFFSET(ReactionStoich!$E$5:$U$5,BT$2,0))*(TimeStep)*'Composition Moles'!$C104</f>
        <v>0</v>
      </c>
      <c r="BU92" s="32">
        <f ca="1">SUMPRODUCT(ReactionRateK1!$F114:$V114*OFFSET(ReactionStoich!$E$5:$U$5,BU$2,0))*(TimeStep)*'Composition Moles'!$C104</f>
        <v>0</v>
      </c>
      <c r="BV92" s="32">
        <f ca="1">SUMPRODUCT(ReactionRateK1!$F114:$V114*OFFSET(ReactionStoich!$E$5:$U$5,BV$2,0))*(TimeStep)*'Composition Moles'!$C104</f>
        <v>0</v>
      </c>
      <c r="BW92" s="32">
        <f ca="1">SUMPRODUCT(ReactionRateK1!$F114:$V114*OFFSET(ReactionStoich!$E$5:$U$5,BW$2,0))*(TimeStep)*'Composition Moles'!$C104</f>
        <v>0</v>
      </c>
    </row>
    <row r="93" spans="1:75">
      <c r="A93">
        <f>ReactionRateK1!A115</f>
        <v>4.1499999999999932</v>
      </c>
      <c r="B93" s="20">
        <f t="shared" ca="1" si="7"/>
        <v>-960.52019172223481</v>
      </c>
      <c r="C93" s="20">
        <f ca="1">'Composition Moles'!BZ105</f>
        <v>144258.69739716966</v>
      </c>
      <c r="D93" s="26">
        <f t="shared" ca="1" si="8"/>
        <v>-6.6583173774108963E-3</v>
      </c>
      <c r="F93" s="32">
        <f ca="1">SUMPRODUCT(ReactionRateK1!$F115:$V115*OFFSET(ReactionStoich!$E$5:$U$5,F$2,0))*(TimeStep)*'Composition Moles'!$C105</f>
        <v>-1.4280289904568715E-2</v>
      </c>
      <c r="G93" s="32">
        <f ca="1">SUMPRODUCT(ReactionRateK1!$F115:$V115*OFFSET(ReactionStoich!$E$5:$U$5,G$2,0))*(TimeStep)*'Composition Moles'!$C105</f>
        <v>0</v>
      </c>
      <c r="H93" s="32">
        <f ca="1">SUMPRODUCT(ReactionRateK1!$F115:$V115*OFFSET(ReactionStoich!$E$5:$U$5,H$2,0))*(TimeStep)*'Composition Moles'!$C105</f>
        <v>1.4177859605637307E-2</v>
      </c>
      <c r="I93" s="32">
        <f ca="1">SUMPRODUCT(ReactionRateK1!$F115:$V115*OFFSET(ReactionStoich!$E$5:$U$5,I$2,0))*(TimeStep)*'Composition Moles'!$C105</f>
        <v>1.0243029893140776E-4</v>
      </c>
      <c r="J93" s="32">
        <f ca="1">SUMPRODUCT(ReactionRateK1!$F115:$V115*OFFSET(ReactionStoich!$E$5:$U$5,J$2,0))*(TimeStep)*'Composition Moles'!$C105</f>
        <v>0</v>
      </c>
      <c r="K93" s="32">
        <f ca="1">SUMPRODUCT(ReactionRateK1!$F115:$V115*OFFSET(ReactionStoich!$E$5:$U$5,K$2,0))*(TimeStep)*'Composition Moles'!$C105</f>
        <v>0</v>
      </c>
      <c r="L93" s="32">
        <f ca="1">SUMPRODUCT(ReactionRateK1!$F115:$V115*OFFSET(ReactionStoich!$E$5:$U$5,L$2,0))*(TimeStep)*'Composition Moles'!$C105</f>
        <v>0</v>
      </c>
      <c r="M93" s="32">
        <f ca="1">SUMPRODUCT(ReactionRateK1!$F115:$V115*OFFSET(ReactionStoich!$E$5:$U$5,M$2,0))*(TimeStep)*'Composition Moles'!$C105</f>
        <v>0</v>
      </c>
      <c r="N93" s="32">
        <f ca="1">SUMPRODUCT(ReactionRateK1!$F115:$V115*OFFSET(ReactionStoich!$E$5:$U$5,N$2,0))*(TimeStep)*'Composition Moles'!$C105</f>
        <v>0</v>
      </c>
      <c r="O93" s="32">
        <f ca="1">SUMPRODUCT(ReactionRateK1!$F115:$V115*OFFSET(ReactionStoich!$E$5:$U$5,O$2,0))*(TimeStep)*'Composition Moles'!$C105</f>
        <v>0</v>
      </c>
      <c r="P93" s="32">
        <f ca="1">SUMPRODUCT(ReactionRateK1!$F115:$V115*OFFSET(ReactionStoich!$E$5:$U$5,P$2,0))*(TimeStep)*'Composition Moles'!$C105</f>
        <v>0</v>
      </c>
      <c r="Q93" s="32">
        <f ca="1">SUMPRODUCT(ReactionRateK1!$F115:$V115*OFFSET(ReactionStoich!$E$5:$U$5,Q$2,0))*(TimeStep)*'Composition Moles'!$C105</f>
        <v>0</v>
      </c>
      <c r="R93" s="32">
        <f ca="1">SUMPRODUCT(ReactionRateK1!$F115:$V115*OFFSET(ReactionStoich!$E$5:$U$5,R$2,0))*(TimeStep)*'Composition Moles'!$C105</f>
        <v>0</v>
      </c>
      <c r="S93" s="32">
        <f ca="1">SUMPRODUCT(ReactionRateK1!$F115:$V115*OFFSET(ReactionStoich!$E$5:$U$5,S$2,0))*(TimeStep)*'Composition Moles'!$C105</f>
        <v>0.9157226003183867</v>
      </c>
      <c r="T93" s="32">
        <f ca="1">SUMPRODUCT(ReactionRateK1!$F115:$V115*OFFSET(ReactionStoich!$E$5:$U$5,T$2,0))*(TimeStep)*'Composition Moles'!$C105</f>
        <v>0</v>
      </c>
      <c r="U93" s="32">
        <f ca="1">SUMPRODUCT(ReactionRateK1!$F115:$V115*OFFSET(ReactionStoich!$E$5:$U$5,U$2,0))*(TimeStep)*'Composition Moles'!$C105</f>
        <v>0</v>
      </c>
      <c r="V93" s="32">
        <f ca="1">SUMPRODUCT(ReactionRateK1!$F115:$V115*OFFSET(ReactionStoich!$E$5:$U$5,V$2,0))*(TimeStep)*'Composition Moles'!$C105</f>
        <v>0</v>
      </c>
      <c r="W93" s="32">
        <f ca="1">SUMPRODUCT(ReactionRateK1!$F115:$V115*OFFSET(ReactionStoich!$E$5:$U$5,W$2,0))*(TimeStep)*'Composition Moles'!$C105</f>
        <v>0</v>
      </c>
      <c r="X93" s="32">
        <f ca="1">SUMPRODUCT(ReactionRateK1!$F115:$V115*OFFSET(ReactionStoich!$E$5:$U$5,X$2,0))*(TimeStep)*'Composition Moles'!$C105</f>
        <v>0</v>
      </c>
      <c r="Y93" s="32">
        <f ca="1">SUMPRODUCT(ReactionRateK1!$F115:$V115*OFFSET(ReactionStoich!$E$5:$U$5,Y$2,0))*(TimeStep)*'Composition Moles'!$C105</f>
        <v>-2.2266496503748785</v>
      </c>
      <c r="Z93" s="32">
        <f ca="1">SUMPRODUCT(ReactionRateK1!$F115:$V115*OFFSET(ReactionStoich!$E$5:$U$5,Z$2,0))*(TimeStep)*'Composition Moles'!$C105</f>
        <v>0</v>
      </c>
      <c r="AA93" s="32">
        <f ca="1">SUMPRODUCT(ReactionRateK1!$F115:$V115*OFFSET(ReactionStoich!$E$5:$U$5,AA$2,0))*(TimeStep)*'Composition Moles'!$C105</f>
        <v>0</v>
      </c>
      <c r="AB93" s="32">
        <f ca="1">SUMPRODUCT(ReactionRateK1!$F115:$V115*OFFSET(ReactionStoich!$E$5:$U$5,AB$2,0))*(TimeStep)*'Composition Moles'!$C105</f>
        <v>0</v>
      </c>
      <c r="AC93" s="32">
        <f ca="1">SUMPRODUCT(ReactionRateK1!$F115:$V115*OFFSET(ReactionStoich!$E$5:$U$5,AC$2,0))*(TimeStep)*'Composition Moles'!$C105</f>
        <v>0</v>
      </c>
      <c r="AD93" s="32">
        <f ca="1">SUMPRODUCT(ReactionRateK1!$F115:$V115*OFFSET(ReactionStoich!$E$5:$U$5,AD$2,0))*(TimeStep)*'Composition Moles'!$C105</f>
        <v>0</v>
      </c>
      <c r="AE93" s="32">
        <f ca="1">SUMPRODUCT(ReactionRateK1!$F115:$V115*OFFSET(ReactionStoich!$E$5:$U$5,AE$2,0))*(TimeStep)*'Composition Moles'!$C105</f>
        <v>0</v>
      </c>
      <c r="AF93" s="32">
        <f ca="1">SUMPRODUCT(ReactionRateK1!$F115:$V115*OFFSET(ReactionStoich!$E$5:$U$5,AF$2,0))*(TimeStep)*'Composition Moles'!$C105</f>
        <v>0</v>
      </c>
      <c r="AG93" s="32">
        <f ca="1">SUMPRODUCT(ReactionRateK1!$F115:$V115*OFFSET(ReactionStoich!$E$5:$U$5,AG$2,0))*(TimeStep)*'Composition Moles'!$C105</f>
        <v>-4.7734690422109862E-3</v>
      </c>
      <c r="AH93" s="32">
        <f ca="1">SUMPRODUCT(ReactionRateK1!$F115:$V115*OFFSET(ReactionStoich!$E$5:$U$5,AH$2,0))*(TimeStep)*'Composition Moles'!$C105</f>
        <v>-0.40620595532712195</v>
      </c>
      <c r="AI93" s="32">
        <f ca="1">SUMPRODUCT(ReactionRateK1!$F115:$V115*OFFSET(ReactionStoich!$E$5:$U$5,AI$2,0))*(TimeStep)*'Composition Moles'!$C105</f>
        <v>1.7729398945427841</v>
      </c>
      <c r="AJ93" s="32">
        <f ca="1">SUMPRODUCT(ReactionRateK1!$F115:$V115*OFFSET(ReactionStoich!$E$5:$U$5,AJ$2,0))*(TimeStep)*'Composition Moles'!$C105</f>
        <v>0.37283403972921431</v>
      </c>
      <c r="AK93" s="32">
        <f ca="1">SUMPRODUCT(ReactionRateK1!$F115:$V115*OFFSET(ReactionStoich!$E$5:$U$5,AK$2,0))*(TimeStep)*'Composition Moles'!$C105</f>
        <v>0</v>
      </c>
      <c r="AL93" s="32">
        <f ca="1">SUMPRODUCT(ReactionRateK1!$F115:$V115*OFFSET(ReactionStoich!$E$5:$U$5,AL$2,0))*(TimeStep)*'Composition Moles'!$C105</f>
        <v>0</v>
      </c>
      <c r="AM93" s="32">
        <f ca="1">SUMPRODUCT(ReactionRateK1!$F115:$V115*OFFSET(ReactionStoich!$E$5:$U$5,AM$2,0))*(TimeStep)*'Composition Moles'!$C105</f>
        <v>0</v>
      </c>
      <c r="AN93" s="32">
        <f ca="1">SUMPRODUCT(ReactionRateK1!$F115:$V115*OFFSET(ReactionStoich!$E$5:$U$5,AN$2,0))*(TimeStep)*'Composition Moles'!$C105</f>
        <v>0</v>
      </c>
      <c r="AO93" s="32">
        <f ca="1">SUMPRODUCT(ReactionRateK1!$F115:$V115*OFFSET(ReactionStoich!$E$5:$U$5,AO$2,0))*(TimeStep)*'Composition Moles'!$C105</f>
        <v>-1.0243029893140776E-4</v>
      </c>
      <c r="AP93" s="32">
        <f ca="1">SUMPRODUCT(ReactionRateK1!$F115:$V115*OFFSET(ReactionStoich!$E$5:$U$5,AP$2,0))*(TimeStep)*'Composition Moles'!$C105</f>
        <v>-1.4288972350427873E-2</v>
      </c>
      <c r="AQ93" s="32">
        <f ca="1">SUMPRODUCT(ReactionRateK1!$F115:$V115*OFFSET(ReactionStoich!$E$5:$U$5,AQ$2,0))*(TimeStep)*'Composition Moles'!$C105</f>
        <v>0</v>
      </c>
      <c r="AR93" s="32">
        <f ca="1">SUMPRODUCT(ReactionRateK1!$F115:$V115*OFFSET(ReactionStoich!$E$5:$U$5,AR$2,0))*(TimeStep)*'Composition Moles'!$C105</f>
        <v>0</v>
      </c>
      <c r="AS93" s="32">
        <f ca="1">SUMPRODUCT(ReactionRateK1!$F115:$V115*OFFSET(ReactionStoich!$E$5:$U$5,AS$2,0))*(TimeStep)*'Composition Moles'!$C105</f>
        <v>-0.13649201906560485</v>
      </c>
      <c r="AT93" s="32">
        <f ca="1">SUMPRODUCT(ReactionRateK1!$F115:$V115*OFFSET(ReactionStoich!$E$5:$U$5,AT$2,0))*(TimeStep)*'Composition Moles'!$C105</f>
        <v>-0.13649201906560485</v>
      </c>
      <c r="AU93" s="32">
        <f ca="1">SUMPRODUCT(ReactionRateK1!$F115:$V115*OFFSET(ReactionStoich!$E$5:$U$5,AU$2,0))*(TimeStep)*'Composition Moles'!$C105</f>
        <v>-0.13649201906560485</v>
      </c>
      <c r="AV93" s="32">
        <f ca="1">SUMPRODUCT(ReactionRateK1!$F115:$V115*OFFSET(ReactionStoich!$E$5:$U$5,AV$2,0))*(TimeStep)*'Composition Moles'!$C105</f>
        <v>0</v>
      </c>
      <c r="AW93" s="32">
        <f ca="1">SUMPRODUCT(ReactionRateK1!$F115:$V115*OFFSET(ReactionStoich!$E$5:$U$5,AW$2,0))*(TimeStep)*'Composition Moles'!$C105</f>
        <v>0</v>
      </c>
      <c r="AX93" s="32">
        <f ca="1">SUMPRODUCT(ReactionRateK1!$F115:$V115*OFFSET(ReactionStoich!$E$5:$U$5,AX$2,0))*(TimeStep)*'Composition Moles'!$C105</f>
        <v>0</v>
      </c>
      <c r="AY93" s="32">
        <f ca="1">SUMPRODUCT(ReactionRateK1!$F115:$V115*OFFSET(ReactionStoich!$E$5:$U$5,AY$2,0))*(TimeStep)*'Composition Moles'!$C105</f>
        <v>0</v>
      </c>
      <c r="AZ93" s="32">
        <f ca="1">SUMPRODUCT(ReactionRateK1!$F115:$V115*OFFSET(ReactionStoich!$E$5:$U$5,AZ$2,0))*(TimeStep)*'Composition Moles'!$C105</f>
        <v>0</v>
      </c>
      <c r="BA93" s="32">
        <f ca="1">SUMPRODUCT(ReactionRateK1!$F115:$V115*OFFSET(ReactionStoich!$E$5:$U$5,BA$2,0))*(TimeStep)*'Composition Moles'!$C105</f>
        <v>0</v>
      </c>
      <c r="BB93" s="32">
        <f ca="1">SUMPRODUCT(ReactionRateK1!$F115:$V115*OFFSET(ReactionStoich!$E$5:$U$5,BB$2,0))*(TimeStep)*'Composition Moles'!$C105</f>
        <v>0</v>
      </c>
      <c r="BC93" s="32">
        <f ca="1">SUMPRODUCT(ReactionRateK1!$F115:$V115*OFFSET(ReactionStoich!$E$5:$U$5,BC$2,0))*(TimeStep)*'Composition Moles'!$C105</f>
        <v>0</v>
      </c>
      <c r="BD93" s="32">
        <f ca="1">SUMPRODUCT(ReactionRateK1!$F115:$V115*OFFSET(ReactionStoich!$E$5:$U$5,BD$2,0))*(TimeStep)*'Composition Moles'!$C105</f>
        <v>0</v>
      </c>
      <c r="BE93" s="32">
        <f ca="1">SUMPRODUCT(ReactionRateK1!$F115:$V115*OFFSET(ReactionStoich!$E$5:$U$5,BE$2,0))*(TimeStep)*'Composition Moles'!$C105</f>
        <v>0</v>
      </c>
      <c r="BF93" s="32">
        <f ca="1">SUMPRODUCT(ReactionRateK1!$F115:$V115*OFFSET(ReactionStoich!$E$5:$U$5,BF$2,0))*(TimeStep)*'Composition Moles'!$C105</f>
        <v>0</v>
      </c>
      <c r="BG93" s="32">
        <f ca="1">SUMPRODUCT(ReactionRateK1!$F115:$V115*OFFSET(ReactionStoich!$E$5:$U$5,BG$2,0))*(TimeStep)*'Composition Moles'!$C105</f>
        <v>0</v>
      </c>
      <c r="BH93" s="32">
        <f ca="1">SUMPRODUCT(ReactionRateK1!$F115:$V115*OFFSET(ReactionStoich!$E$5:$U$5,BH$2,0))*(TimeStep)*'Composition Moles'!$C105</f>
        <v>0</v>
      </c>
      <c r="BI93" s="32">
        <f ca="1">SUMPRODUCT(ReactionRateK1!$F115:$V115*OFFSET(ReactionStoich!$E$5:$U$5,BI$2,0))*(TimeStep)*'Composition Moles'!$C105</f>
        <v>0</v>
      </c>
      <c r="BJ93" s="32">
        <f ca="1">SUMPRODUCT(ReactionRateK1!$F115:$V115*OFFSET(ReactionStoich!$E$5:$U$5,BJ$2,0))*(TimeStep)*'Composition Moles'!$C105</f>
        <v>0</v>
      </c>
      <c r="BK93" s="32">
        <f ca="1">SUMPRODUCT(ReactionRateK1!$F115:$V115*OFFSET(ReactionStoich!$E$5:$U$5,BK$2,0))*(TimeStep)*'Composition Moles'!$C105</f>
        <v>0</v>
      </c>
      <c r="BL93" s="32">
        <f ca="1">SUMPRODUCT(ReactionRateK1!$F115:$V115*OFFSET(ReactionStoich!$E$5:$U$5,BL$2,0))*(TimeStep)*'Composition Moles'!$C105</f>
        <v>0</v>
      </c>
      <c r="BM93" s="32">
        <f ca="1">SUMPRODUCT(ReactionRateK1!$F115:$V115*OFFSET(ReactionStoich!$E$5:$U$5,BM$2,0))*(TimeStep)*'Composition Moles'!$C105</f>
        <v>0</v>
      </c>
      <c r="BN93" s="32">
        <f ca="1">SUMPRODUCT(ReactionRateK1!$F115:$V115*OFFSET(ReactionStoich!$E$5:$U$5,BN$2,0))*(TimeStep)*'Composition Moles'!$C105</f>
        <v>0</v>
      </c>
      <c r="BO93" s="32">
        <f ca="1">SUMPRODUCT(ReactionRateK1!$F115:$V115*OFFSET(ReactionStoich!$E$5:$U$5,BO$2,0))*(TimeStep)*'Composition Moles'!$C105</f>
        <v>0</v>
      </c>
      <c r="BP93" s="32">
        <f ca="1">SUMPRODUCT(ReactionRateK1!$F115:$V115*OFFSET(ReactionStoich!$E$5:$U$5,BP$2,0))*(TimeStep)*'Composition Moles'!$C105</f>
        <v>0</v>
      </c>
      <c r="BQ93" s="32">
        <f ca="1">SUMPRODUCT(ReactionRateK1!$F115:$V115*OFFSET(ReactionStoich!$E$5:$U$5,BQ$2,0))*(TimeStep)*'Composition Moles'!$C105</f>
        <v>0</v>
      </c>
      <c r="BR93" s="32">
        <f ca="1">SUMPRODUCT(ReactionRateK1!$F115:$V115*OFFSET(ReactionStoich!$E$5:$U$5,BR$2,0))*(TimeStep)*'Composition Moles'!$C105</f>
        <v>0</v>
      </c>
      <c r="BS93" s="32">
        <f ca="1">SUMPRODUCT(ReactionRateK1!$F115:$V115*OFFSET(ReactionStoich!$E$5:$U$5,BS$2,0))*(TimeStep)*'Composition Moles'!$C105</f>
        <v>0</v>
      </c>
      <c r="BT93" s="32">
        <f ca="1">SUMPRODUCT(ReactionRateK1!$F115:$V115*OFFSET(ReactionStoich!$E$5:$U$5,BT$2,0))*(TimeStep)*'Composition Moles'!$C105</f>
        <v>0</v>
      </c>
      <c r="BU93" s="32">
        <f ca="1">SUMPRODUCT(ReactionRateK1!$F115:$V115*OFFSET(ReactionStoich!$E$5:$U$5,BU$2,0))*(TimeStep)*'Composition Moles'!$C105</f>
        <v>0</v>
      </c>
      <c r="BV93" s="32">
        <f ca="1">SUMPRODUCT(ReactionRateK1!$F115:$V115*OFFSET(ReactionStoich!$E$5:$U$5,BV$2,0))*(TimeStep)*'Composition Moles'!$C105</f>
        <v>0</v>
      </c>
      <c r="BW93" s="32">
        <f ca="1">SUMPRODUCT(ReactionRateK1!$F115:$V115*OFFSET(ReactionStoich!$E$5:$U$5,BW$2,0))*(TimeStep)*'Composition Moles'!$C105</f>
        <v>0</v>
      </c>
    </row>
    <row r="94" spans="1:75">
      <c r="A94">
        <f>ReactionRateK1!A116</f>
        <v>4.1999999999999931</v>
      </c>
      <c r="B94" s="20">
        <f t="shared" ca="1" si="7"/>
        <v>-939.22527414148954</v>
      </c>
      <c r="C94" s="20">
        <f ca="1">'Composition Moles'!BZ106</f>
        <v>144257.76243706176</v>
      </c>
      <c r="D94" s="26">
        <f t="shared" ca="1" si="8"/>
        <v>-6.5107433962263506E-3</v>
      </c>
      <c r="F94" s="32">
        <f ca="1">SUMPRODUCT(ReactionRateK1!$F116:$V116*OFFSET(ReactionStoich!$E$5:$U$5,F$2,0))*(TimeStep)*'Composition Moles'!$C106</f>
        <v>-1.3364855367069084E-2</v>
      </c>
      <c r="G94" s="32">
        <f ca="1">SUMPRODUCT(ReactionRateK1!$F116:$V116*OFFSET(ReactionStoich!$E$5:$U$5,G$2,0))*(TimeStep)*'Composition Moles'!$C106</f>
        <v>0</v>
      </c>
      <c r="H94" s="32">
        <f ca="1">SUMPRODUCT(ReactionRateK1!$F116:$V116*OFFSET(ReactionStoich!$E$5:$U$5,H$2,0))*(TimeStep)*'Composition Moles'!$C106</f>
        <v>1.327185149157566E-2</v>
      </c>
      <c r="I94" s="32">
        <f ca="1">SUMPRODUCT(ReactionRateK1!$F116:$V116*OFFSET(ReactionStoich!$E$5:$U$5,I$2,0))*(TimeStep)*'Composition Moles'!$C106</f>
        <v>9.3003875493424086E-5</v>
      </c>
      <c r="J94" s="32">
        <f ca="1">SUMPRODUCT(ReactionRateK1!$F116:$V116*OFFSET(ReactionStoich!$E$5:$U$5,J$2,0))*(TimeStep)*'Composition Moles'!$C106</f>
        <v>0</v>
      </c>
      <c r="K94" s="32">
        <f ca="1">SUMPRODUCT(ReactionRateK1!$F116:$V116*OFFSET(ReactionStoich!$E$5:$U$5,K$2,0))*(TimeStep)*'Composition Moles'!$C106</f>
        <v>0</v>
      </c>
      <c r="L94" s="32">
        <f ca="1">SUMPRODUCT(ReactionRateK1!$F116:$V116*OFFSET(ReactionStoich!$E$5:$U$5,L$2,0))*(TimeStep)*'Composition Moles'!$C106</f>
        <v>0</v>
      </c>
      <c r="M94" s="32">
        <f ca="1">SUMPRODUCT(ReactionRateK1!$F116:$V116*OFFSET(ReactionStoich!$E$5:$U$5,M$2,0))*(TimeStep)*'Composition Moles'!$C106</f>
        <v>0</v>
      </c>
      <c r="N94" s="32">
        <f ca="1">SUMPRODUCT(ReactionRateK1!$F116:$V116*OFFSET(ReactionStoich!$E$5:$U$5,N$2,0))*(TimeStep)*'Composition Moles'!$C106</f>
        <v>0</v>
      </c>
      <c r="O94" s="32">
        <f ca="1">SUMPRODUCT(ReactionRateK1!$F116:$V116*OFFSET(ReactionStoich!$E$5:$U$5,O$2,0))*(TimeStep)*'Composition Moles'!$C106</f>
        <v>0</v>
      </c>
      <c r="P94" s="32">
        <f ca="1">SUMPRODUCT(ReactionRateK1!$F116:$V116*OFFSET(ReactionStoich!$E$5:$U$5,P$2,0))*(TimeStep)*'Composition Moles'!$C106</f>
        <v>0</v>
      </c>
      <c r="Q94" s="32">
        <f ca="1">SUMPRODUCT(ReactionRateK1!$F116:$V116*OFFSET(ReactionStoich!$E$5:$U$5,Q$2,0))*(TimeStep)*'Composition Moles'!$C106</f>
        <v>0</v>
      </c>
      <c r="R94" s="32">
        <f ca="1">SUMPRODUCT(ReactionRateK1!$F116:$V116*OFFSET(ReactionStoich!$E$5:$U$5,R$2,0))*(TimeStep)*'Composition Moles'!$C106</f>
        <v>0</v>
      </c>
      <c r="S94" s="32">
        <f ca="1">SUMPRODUCT(ReactionRateK1!$F116:$V116*OFFSET(ReactionStoich!$E$5:$U$5,S$2,0))*(TimeStep)*'Composition Moles'!$C106</f>
        <v>0.89311411590536693</v>
      </c>
      <c r="T94" s="32">
        <f ca="1">SUMPRODUCT(ReactionRateK1!$F116:$V116*OFFSET(ReactionStoich!$E$5:$U$5,T$2,0))*(TimeStep)*'Composition Moles'!$C106</f>
        <v>0</v>
      </c>
      <c r="U94" s="32">
        <f ca="1">SUMPRODUCT(ReactionRateK1!$F116:$V116*OFFSET(ReactionStoich!$E$5:$U$5,U$2,0))*(TimeStep)*'Composition Moles'!$C106</f>
        <v>0</v>
      </c>
      <c r="V94" s="32">
        <f ca="1">SUMPRODUCT(ReactionRateK1!$F116:$V116*OFFSET(ReactionStoich!$E$5:$U$5,V$2,0))*(TimeStep)*'Composition Moles'!$C106</f>
        <v>0</v>
      </c>
      <c r="W94" s="32">
        <f ca="1">SUMPRODUCT(ReactionRateK1!$F116:$V116*OFFSET(ReactionStoich!$E$5:$U$5,W$2,0))*(TimeStep)*'Composition Moles'!$C106</f>
        <v>0</v>
      </c>
      <c r="X94" s="32">
        <f ca="1">SUMPRODUCT(ReactionRateK1!$F116:$V116*OFFSET(ReactionStoich!$E$5:$U$5,X$2,0))*(TimeStep)*'Composition Moles'!$C106</f>
        <v>0</v>
      </c>
      <c r="Y94" s="32">
        <f ca="1">SUMPRODUCT(ReactionRateK1!$F116:$V116*OFFSET(ReactionStoich!$E$5:$U$5,Y$2,0))*(TimeStep)*'Composition Moles'!$C106</f>
        <v>-2.1761236718295915</v>
      </c>
      <c r="Z94" s="32">
        <f ca="1">SUMPRODUCT(ReactionRateK1!$F116:$V116*OFFSET(ReactionStoich!$E$5:$U$5,Z$2,0))*(TimeStep)*'Composition Moles'!$C106</f>
        <v>0</v>
      </c>
      <c r="AA94" s="32">
        <f ca="1">SUMPRODUCT(ReactionRateK1!$F116:$V116*OFFSET(ReactionStoich!$E$5:$U$5,AA$2,0))*(TimeStep)*'Composition Moles'!$C106</f>
        <v>0</v>
      </c>
      <c r="AB94" s="32">
        <f ca="1">SUMPRODUCT(ReactionRateK1!$F116:$V116*OFFSET(ReactionStoich!$E$5:$U$5,AB$2,0))*(TimeStep)*'Composition Moles'!$C106</f>
        <v>0</v>
      </c>
      <c r="AC94" s="32">
        <f ca="1">SUMPRODUCT(ReactionRateK1!$F116:$V116*OFFSET(ReactionStoich!$E$5:$U$5,AC$2,0))*(TimeStep)*'Composition Moles'!$C106</f>
        <v>0</v>
      </c>
      <c r="AD94" s="32">
        <f ca="1">SUMPRODUCT(ReactionRateK1!$F116:$V116*OFFSET(ReactionStoich!$E$5:$U$5,AD$2,0))*(TimeStep)*'Composition Moles'!$C106</f>
        <v>0</v>
      </c>
      <c r="AE94" s="32">
        <f ca="1">SUMPRODUCT(ReactionRateK1!$F116:$V116*OFFSET(ReactionStoich!$E$5:$U$5,AE$2,0))*(TimeStep)*'Composition Moles'!$C106</f>
        <v>0</v>
      </c>
      <c r="AF94" s="32">
        <f ca="1">SUMPRODUCT(ReactionRateK1!$F116:$V116*OFFSET(ReactionStoich!$E$5:$U$5,AF$2,0))*(TimeStep)*'Composition Moles'!$C106</f>
        <v>0</v>
      </c>
      <c r="AG94" s="32">
        <f ca="1">SUMPRODUCT(ReactionRateK1!$F116:$V116*OFFSET(ReactionStoich!$E$5:$U$5,AG$2,0))*(TimeStep)*'Composition Moles'!$C106</f>
        <v>-4.6279254849006081E-3</v>
      </c>
      <c r="AH94" s="32">
        <f ca="1">SUMPRODUCT(ReactionRateK1!$F116:$V116*OFFSET(ReactionStoich!$E$5:$U$5,AH$2,0))*(TimeStep)*'Composition Moles'!$C106</f>
        <v>-0.41477023765968479</v>
      </c>
      <c r="AI94" s="32">
        <f ca="1">SUMPRODUCT(ReactionRateK1!$F116:$V116*OFFSET(ReactionStoich!$E$5:$U$5,AI$2,0))*(TimeStep)*'Composition Moles'!$C106</f>
        <v>1.7551236039371081</v>
      </c>
      <c r="AJ94" s="32">
        <f ca="1">SUMPRODUCT(ReactionRateK1!$F116:$V116*OFFSET(ReactionStoich!$E$5:$U$5,AJ$2,0))*(TimeStep)*'Composition Moles'!$C106</f>
        <v>0.36400226976019145</v>
      </c>
      <c r="AK94" s="32">
        <f ca="1">SUMPRODUCT(ReactionRateK1!$F116:$V116*OFFSET(ReactionStoich!$E$5:$U$5,AK$2,0))*(TimeStep)*'Composition Moles'!$C106</f>
        <v>0</v>
      </c>
      <c r="AL94" s="32">
        <f ca="1">SUMPRODUCT(ReactionRateK1!$F116:$V116*OFFSET(ReactionStoich!$E$5:$U$5,AL$2,0))*(TimeStep)*'Composition Moles'!$C106</f>
        <v>0</v>
      </c>
      <c r="AM94" s="32">
        <f ca="1">SUMPRODUCT(ReactionRateK1!$F116:$V116*OFFSET(ReactionStoich!$E$5:$U$5,AM$2,0))*(TimeStep)*'Composition Moles'!$C106</f>
        <v>0</v>
      </c>
      <c r="AN94" s="32">
        <f ca="1">SUMPRODUCT(ReactionRateK1!$F116:$V116*OFFSET(ReactionStoich!$E$5:$U$5,AN$2,0))*(TimeStep)*'Composition Moles'!$C106</f>
        <v>0</v>
      </c>
      <c r="AO94" s="32">
        <f ca="1">SUMPRODUCT(ReactionRateK1!$F116:$V116*OFFSET(ReactionStoich!$E$5:$U$5,AO$2,0))*(TimeStep)*'Composition Moles'!$C106</f>
        <v>-9.3003875493424086E-5</v>
      </c>
      <c r="AP94" s="32">
        <f ca="1">SUMPRODUCT(ReactionRateK1!$F116:$V116*OFFSET(ReactionStoich!$E$5:$U$5,AP$2,0))*(TimeStep)*'Composition Moles'!$C106</f>
        <v>-1.3360827720147784E-2</v>
      </c>
      <c r="AQ94" s="32">
        <f ca="1">SUMPRODUCT(ReactionRateK1!$F116:$V116*OFFSET(ReactionStoich!$E$5:$U$5,AQ$2,0))*(TimeStep)*'Composition Moles'!$C106</f>
        <v>0</v>
      </c>
      <c r="AR94" s="32">
        <f ca="1">SUMPRODUCT(ReactionRateK1!$F116:$V116*OFFSET(ReactionStoich!$E$5:$U$5,AR$2,0))*(TimeStep)*'Composition Moles'!$C106</f>
        <v>0</v>
      </c>
      <c r="AS94" s="32">
        <f ca="1">SUMPRODUCT(ReactionRateK1!$F116:$V116*OFFSET(ReactionStoich!$E$5:$U$5,AS$2,0))*(TimeStep)*'Composition Moles'!$C106</f>
        <v>-0.13442144101094927</v>
      </c>
      <c r="AT94" s="32">
        <f ca="1">SUMPRODUCT(ReactionRateK1!$F116:$V116*OFFSET(ReactionStoich!$E$5:$U$5,AT$2,0))*(TimeStep)*'Composition Moles'!$C106</f>
        <v>-0.13442144101094927</v>
      </c>
      <c r="AU94" s="32">
        <f ca="1">SUMPRODUCT(ReactionRateK1!$F116:$V116*OFFSET(ReactionStoich!$E$5:$U$5,AU$2,0))*(TimeStep)*'Composition Moles'!$C106</f>
        <v>-0.13442144101094927</v>
      </c>
      <c r="AV94" s="32">
        <f ca="1">SUMPRODUCT(ReactionRateK1!$F116:$V116*OFFSET(ReactionStoich!$E$5:$U$5,AV$2,0))*(TimeStep)*'Composition Moles'!$C106</f>
        <v>0</v>
      </c>
      <c r="AW94" s="32">
        <f ca="1">SUMPRODUCT(ReactionRateK1!$F116:$V116*OFFSET(ReactionStoich!$E$5:$U$5,AW$2,0))*(TimeStep)*'Composition Moles'!$C106</f>
        <v>0</v>
      </c>
      <c r="AX94" s="32">
        <f ca="1">SUMPRODUCT(ReactionRateK1!$F116:$V116*OFFSET(ReactionStoich!$E$5:$U$5,AX$2,0))*(TimeStep)*'Composition Moles'!$C106</f>
        <v>0</v>
      </c>
      <c r="AY94" s="32">
        <f ca="1">SUMPRODUCT(ReactionRateK1!$F116:$V116*OFFSET(ReactionStoich!$E$5:$U$5,AY$2,0))*(TimeStep)*'Composition Moles'!$C106</f>
        <v>0</v>
      </c>
      <c r="AZ94" s="32">
        <f ca="1">SUMPRODUCT(ReactionRateK1!$F116:$V116*OFFSET(ReactionStoich!$E$5:$U$5,AZ$2,0))*(TimeStep)*'Composition Moles'!$C106</f>
        <v>0</v>
      </c>
      <c r="BA94" s="32">
        <f ca="1">SUMPRODUCT(ReactionRateK1!$F116:$V116*OFFSET(ReactionStoich!$E$5:$U$5,BA$2,0))*(TimeStep)*'Composition Moles'!$C106</f>
        <v>0</v>
      </c>
      <c r="BB94" s="32">
        <f ca="1">SUMPRODUCT(ReactionRateK1!$F116:$V116*OFFSET(ReactionStoich!$E$5:$U$5,BB$2,0))*(TimeStep)*'Composition Moles'!$C106</f>
        <v>0</v>
      </c>
      <c r="BC94" s="32">
        <f ca="1">SUMPRODUCT(ReactionRateK1!$F116:$V116*OFFSET(ReactionStoich!$E$5:$U$5,BC$2,0))*(TimeStep)*'Composition Moles'!$C106</f>
        <v>0</v>
      </c>
      <c r="BD94" s="32">
        <f ca="1">SUMPRODUCT(ReactionRateK1!$F116:$V116*OFFSET(ReactionStoich!$E$5:$U$5,BD$2,0))*(TimeStep)*'Composition Moles'!$C106</f>
        <v>0</v>
      </c>
      <c r="BE94" s="32">
        <f ca="1">SUMPRODUCT(ReactionRateK1!$F116:$V116*OFFSET(ReactionStoich!$E$5:$U$5,BE$2,0))*(TimeStep)*'Composition Moles'!$C106</f>
        <v>0</v>
      </c>
      <c r="BF94" s="32">
        <f ca="1">SUMPRODUCT(ReactionRateK1!$F116:$V116*OFFSET(ReactionStoich!$E$5:$U$5,BF$2,0))*(TimeStep)*'Composition Moles'!$C106</f>
        <v>0</v>
      </c>
      <c r="BG94" s="32">
        <f ca="1">SUMPRODUCT(ReactionRateK1!$F116:$V116*OFFSET(ReactionStoich!$E$5:$U$5,BG$2,0))*(TimeStep)*'Composition Moles'!$C106</f>
        <v>0</v>
      </c>
      <c r="BH94" s="32">
        <f ca="1">SUMPRODUCT(ReactionRateK1!$F116:$V116*OFFSET(ReactionStoich!$E$5:$U$5,BH$2,0))*(TimeStep)*'Composition Moles'!$C106</f>
        <v>0</v>
      </c>
      <c r="BI94" s="32">
        <f ca="1">SUMPRODUCT(ReactionRateK1!$F116:$V116*OFFSET(ReactionStoich!$E$5:$U$5,BI$2,0))*(TimeStep)*'Composition Moles'!$C106</f>
        <v>0</v>
      </c>
      <c r="BJ94" s="32">
        <f ca="1">SUMPRODUCT(ReactionRateK1!$F116:$V116*OFFSET(ReactionStoich!$E$5:$U$5,BJ$2,0))*(TimeStep)*'Composition Moles'!$C106</f>
        <v>0</v>
      </c>
      <c r="BK94" s="32">
        <f ca="1">SUMPRODUCT(ReactionRateK1!$F116:$V116*OFFSET(ReactionStoich!$E$5:$U$5,BK$2,0))*(TimeStep)*'Composition Moles'!$C106</f>
        <v>0</v>
      </c>
      <c r="BL94" s="32">
        <f ca="1">SUMPRODUCT(ReactionRateK1!$F116:$V116*OFFSET(ReactionStoich!$E$5:$U$5,BL$2,0))*(TimeStep)*'Composition Moles'!$C106</f>
        <v>0</v>
      </c>
      <c r="BM94" s="32">
        <f ca="1">SUMPRODUCT(ReactionRateK1!$F116:$V116*OFFSET(ReactionStoich!$E$5:$U$5,BM$2,0))*(TimeStep)*'Composition Moles'!$C106</f>
        <v>0</v>
      </c>
      <c r="BN94" s="32">
        <f ca="1">SUMPRODUCT(ReactionRateK1!$F116:$V116*OFFSET(ReactionStoich!$E$5:$U$5,BN$2,0))*(TimeStep)*'Composition Moles'!$C106</f>
        <v>0</v>
      </c>
      <c r="BO94" s="32">
        <f ca="1">SUMPRODUCT(ReactionRateK1!$F116:$V116*OFFSET(ReactionStoich!$E$5:$U$5,BO$2,0))*(TimeStep)*'Composition Moles'!$C106</f>
        <v>0</v>
      </c>
      <c r="BP94" s="32">
        <f ca="1">SUMPRODUCT(ReactionRateK1!$F116:$V116*OFFSET(ReactionStoich!$E$5:$U$5,BP$2,0))*(TimeStep)*'Composition Moles'!$C106</f>
        <v>0</v>
      </c>
      <c r="BQ94" s="32">
        <f ca="1">SUMPRODUCT(ReactionRateK1!$F116:$V116*OFFSET(ReactionStoich!$E$5:$U$5,BQ$2,0))*(TimeStep)*'Composition Moles'!$C106</f>
        <v>0</v>
      </c>
      <c r="BR94" s="32">
        <f ca="1">SUMPRODUCT(ReactionRateK1!$F116:$V116*OFFSET(ReactionStoich!$E$5:$U$5,BR$2,0))*(TimeStep)*'Composition Moles'!$C106</f>
        <v>0</v>
      </c>
      <c r="BS94" s="32">
        <f ca="1">SUMPRODUCT(ReactionRateK1!$F116:$V116*OFFSET(ReactionStoich!$E$5:$U$5,BS$2,0))*(TimeStep)*'Composition Moles'!$C106</f>
        <v>0</v>
      </c>
      <c r="BT94" s="32">
        <f ca="1">SUMPRODUCT(ReactionRateK1!$F116:$V116*OFFSET(ReactionStoich!$E$5:$U$5,BT$2,0))*(TimeStep)*'Composition Moles'!$C106</f>
        <v>0</v>
      </c>
      <c r="BU94" s="32">
        <f ca="1">SUMPRODUCT(ReactionRateK1!$F116:$V116*OFFSET(ReactionStoich!$E$5:$U$5,BU$2,0))*(TimeStep)*'Composition Moles'!$C106</f>
        <v>0</v>
      </c>
      <c r="BV94" s="32">
        <f ca="1">SUMPRODUCT(ReactionRateK1!$F116:$V116*OFFSET(ReactionStoich!$E$5:$U$5,BV$2,0))*(TimeStep)*'Composition Moles'!$C106</f>
        <v>0</v>
      </c>
      <c r="BW94" s="32">
        <f ca="1">SUMPRODUCT(ReactionRateK1!$F116:$V116*OFFSET(ReactionStoich!$E$5:$U$5,BW$2,0))*(TimeStep)*'Composition Moles'!$C106</f>
        <v>0</v>
      </c>
    </row>
    <row r="95" spans="1:75">
      <c r="A95">
        <f>ReactionRateK1!A117</f>
        <v>4.2499999999999929</v>
      </c>
      <c r="B95" s="20">
        <f t="shared" ca="1" si="7"/>
        <v>-919.63043731498124</v>
      </c>
      <c r="C95" s="20">
        <f ca="1">'Composition Moles'!BZ107</f>
        <v>144256.56910955565</v>
      </c>
      <c r="D95" s="26">
        <f t="shared" ca="1" si="8"/>
        <v>-6.3749640171780865E-3</v>
      </c>
      <c r="F95" s="32">
        <f ca="1">SUMPRODUCT(ReactionRateK1!$F117:$V117*OFFSET(ReactionStoich!$E$5:$U$5,F$2,0))*(TimeStep)*'Composition Moles'!$C107</f>
        <v>-1.2509363000475187E-2</v>
      </c>
      <c r="G95" s="32">
        <f ca="1">SUMPRODUCT(ReactionRateK1!$F117:$V117*OFFSET(ReactionStoich!$E$5:$U$5,G$2,0))*(TimeStep)*'Composition Moles'!$C107</f>
        <v>0</v>
      </c>
      <c r="H95" s="32">
        <f ca="1">SUMPRODUCT(ReactionRateK1!$F117:$V117*OFFSET(ReactionStoich!$E$5:$U$5,H$2,0))*(TimeStep)*'Composition Moles'!$C107</f>
        <v>1.2424916144949961E-2</v>
      </c>
      <c r="I95" s="32">
        <f ca="1">SUMPRODUCT(ReactionRateK1!$F117:$V117*OFFSET(ReactionStoich!$E$5:$U$5,I$2,0))*(TimeStep)*'Composition Moles'!$C107</f>
        <v>8.4446855525224229E-5</v>
      </c>
      <c r="J95" s="32">
        <f ca="1">SUMPRODUCT(ReactionRateK1!$F117:$V117*OFFSET(ReactionStoich!$E$5:$U$5,J$2,0))*(TimeStep)*'Composition Moles'!$C107</f>
        <v>0</v>
      </c>
      <c r="K95" s="32">
        <f ca="1">SUMPRODUCT(ReactionRateK1!$F117:$V117*OFFSET(ReactionStoich!$E$5:$U$5,K$2,0))*(TimeStep)*'Composition Moles'!$C107</f>
        <v>0</v>
      </c>
      <c r="L95" s="32">
        <f ca="1">SUMPRODUCT(ReactionRateK1!$F117:$V117*OFFSET(ReactionStoich!$E$5:$U$5,L$2,0))*(TimeStep)*'Composition Moles'!$C107</f>
        <v>0</v>
      </c>
      <c r="M95" s="32">
        <f ca="1">SUMPRODUCT(ReactionRateK1!$F117:$V117*OFFSET(ReactionStoich!$E$5:$U$5,M$2,0))*(TimeStep)*'Composition Moles'!$C107</f>
        <v>0</v>
      </c>
      <c r="N95" s="32">
        <f ca="1">SUMPRODUCT(ReactionRateK1!$F117:$V117*OFFSET(ReactionStoich!$E$5:$U$5,N$2,0))*(TimeStep)*'Composition Moles'!$C107</f>
        <v>0</v>
      </c>
      <c r="O95" s="32">
        <f ca="1">SUMPRODUCT(ReactionRateK1!$F117:$V117*OFFSET(ReactionStoich!$E$5:$U$5,O$2,0))*(TimeStep)*'Composition Moles'!$C107</f>
        <v>0</v>
      </c>
      <c r="P95" s="32">
        <f ca="1">SUMPRODUCT(ReactionRateK1!$F117:$V117*OFFSET(ReactionStoich!$E$5:$U$5,P$2,0))*(TimeStep)*'Composition Moles'!$C107</f>
        <v>0</v>
      </c>
      <c r="Q95" s="32">
        <f ca="1">SUMPRODUCT(ReactionRateK1!$F117:$V117*OFFSET(ReactionStoich!$E$5:$U$5,Q$2,0))*(TimeStep)*'Composition Moles'!$C107</f>
        <v>0</v>
      </c>
      <c r="R95" s="32">
        <f ca="1">SUMPRODUCT(ReactionRateK1!$F117:$V117*OFFSET(ReactionStoich!$E$5:$U$5,R$2,0))*(TimeStep)*'Composition Moles'!$C107</f>
        <v>0</v>
      </c>
      <c r="S95" s="32">
        <f ca="1">SUMPRODUCT(ReactionRateK1!$F117:$V117*OFFSET(ReactionStoich!$E$5:$U$5,S$2,0))*(TimeStep)*'Composition Moles'!$C107</f>
        <v>0.8708546894239324</v>
      </c>
      <c r="T95" s="32">
        <f ca="1">SUMPRODUCT(ReactionRateK1!$F117:$V117*OFFSET(ReactionStoich!$E$5:$U$5,T$2,0))*(TimeStep)*'Composition Moles'!$C107</f>
        <v>0</v>
      </c>
      <c r="U95" s="32">
        <f ca="1">SUMPRODUCT(ReactionRateK1!$F117:$V117*OFFSET(ReactionStoich!$E$5:$U$5,U$2,0))*(TimeStep)*'Composition Moles'!$C107</f>
        <v>0</v>
      </c>
      <c r="V95" s="32">
        <f ca="1">SUMPRODUCT(ReactionRateK1!$F117:$V117*OFFSET(ReactionStoich!$E$5:$U$5,V$2,0))*(TimeStep)*'Composition Moles'!$C107</f>
        <v>0</v>
      </c>
      <c r="W95" s="32">
        <f ca="1">SUMPRODUCT(ReactionRateK1!$F117:$V117*OFFSET(ReactionStoich!$E$5:$U$5,W$2,0))*(TimeStep)*'Composition Moles'!$C107</f>
        <v>0</v>
      </c>
      <c r="X95" s="32">
        <f ca="1">SUMPRODUCT(ReactionRateK1!$F117:$V117*OFFSET(ReactionStoich!$E$5:$U$5,X$2,0))*(TimeStep)*'Composition Moles'!$C107</f>
        <v>0</v>
      </c>
      <c r="Y95" s="32">
        <f ca="1">SUMPRODUCT(ReactionRateK1!$F117:$V117*OFFSET(ReactionStoich!$E$5:$U$5,Y$2,0))*(TimeStep)*'Composition Moles'!$C107</f>
        <v>-2.1263748894530701</v>
      </c>
      <c r="Z95" s="32">
        <f ca="1">SUMPRODUCT(ReactionRateK1!$F117:$V117*OFFSET(ReactionStoich!$E$5:$U$5,Z$2,0))*(TimeStep)*'Composition Moles'!$C107</f>
        <v>0</v>
      </c>
      <c r="AA95" s="32">
        <f ca="1">SUMPRODUCT(ReactionRateK1!$F117:$V117*OFFSET(ReactionStoich!$E$5:$U$5,AA$2,0))*(TimeStep)*'Composition Moles'!$C107</f>
        <v>0</v>
      </c>
      <c r="AB95" s="32">
        <f ca="1">SUMPRODUCT(ReactionRateK1!$F117:$V117*OFFSET(ReactionStoich!$E$5:$U$5,AB$2,0))*(TimeStep)*'Composition Moles'!$C107</f>
        <v>0</v>
      </c>
      <c r="AC95" s="32">
        <f ca="1">SUMPRODUCT(ReactionRateK1!$F117:$V117*OFFSET(ReactionStoich!$E$5:$U$5,AC$2,0))*(TimeStep)*'Composition Moles'!$C107</f>
        <v>0</v>
      </c>
      <c r="AD95" s="32">
        <f ca="1">SUMPRODUCT(ReactionRateK1!$F117:$V117*OFFSET(ReactionStoich!$E$5:$U$5,AD$2,0))*(TimeStep)*'Composition Moles'!$C107</f>
        <v>0</v>
      </c>
      <c r="AE95" s="32">
        <f ca="1">SUMPRODUCT(ReactionRateK1!$F117:$V117*OFFSET(ReactionStoich!$E$5:$U$5,AE$2,0))*(TimeStep)*'Composition Moles'!$C107</f>
        <v>0</v>
      </c>
      <c r="AF95" s="32">
        <f ca="1">SUMPRODUCT(ReactionRateK1!$F117:$V117*OFFSET(ReactionStoich!$E$5:$U$5,AF$2,0))*(TimeStep)*'Composition Moles'!$C107</f>
        <v>0</v>
      </c>
      <c r="AG95" s="32">
        <f ca="1">SUMPRODUCT(ReactionRateK1!$F117:$V117*OFFSET(ReactionStoich!$E$5:$U$5,AG$2,0))*(TimeStep)*'Composition Moles'!$C107</f>
        <v>-4.4880843636765089E-3</v>
      </c>
      <c r="AH95" s="32">
        <f ca="1">SUMPRODUCT(ReactionRateK1!$F117:$V117*OFFSET(ReactionStoich!$E$5:$U$5,AH$2,0))*(TimeStep)*'Composition Moles'!$C107</f>
        <v>-0.42282461715697378</v>
      </c>
      <c r="AI95" s="32">
        <f ca="1">SUMPRODUCT(ReactionRateK1!$F117:$V117*OFFSET(ReactionStoich!$E$5:$U$5,AI$2,0))*(TimeStep)*'Composition Moles'!$C107</f>
        <v>1.7372860501915006</v>
      </c>
      <c r="AJ95" s="32">
        <f ca="1">SUMPRODUCT(ReactionRateK1!$F117:$V117*OFFSET(ReactionStoich!$E$5:$U$5,AJ$2,0))*(TimeStep)*'Composition Moles'!$C107</f>
        <v>0.35531553481996786</v>
      </c>
      <c r="AK95" s="32">
        <f ca="1">SUMPRODUCT(ReactionRateK1!$F117:$V117*OFFSET(ReactionStoich!$E$5:$U$5,AK$2,0))*(TimeStep)*'Composition Moles'!$C107</f>
        <v>0</v>
      </c>
      <c r="AL95" s="32">
        <f ca="1">SUMPRODUCT(ReactionRateK1!$F117:$V117*OFFSET(ReactionStoich!$E$5:$U$5,AL$2,0))*(TimeStep)*'Composition Moles'!$C107</f>
        <v>0</v>
      </c>
      <c r="AM95" s="32">
        <f ca="1">SUMPRODUCT(ReactionRateK1!$F117:$V117*OFFSET(ReactionStoich!$E$5:$U$5,AM$2,0))*(TimeStep)*'Composition Moles'!$C107</f>
        <v>0</v>
      </c>
      <c r="AN95" s="32">
        <f ca="1">SUMPRODUCT(ReactionRateK1!$F117:$V117*OFFSET(ReactionStoich!$E$5:$U$5,AN$2,0))*(TimeStep)*'Composition Moles'!$C107</f>
        <v>0</v>
      </c>
      <c r="AO95" s="32">
        <f ca="1">SUMPRODUCT(ReactionRateK1!$F117:$V117*OFFSET(ReactionStoich!$E$5:$U$5,AO$2,0))*(TimeStep)*'Composition Moles'!$C107</f>
        <v>-8.4446855525224229E-5</v>
      </c>
      <c r="AP95" s="32">
        <f ca="1">SUMPRODUCT(ReactionRateK1!$F117:$V117*OFFSET(ReactionStoich!$E$5:$U$5,AP$2,0))*(TimeStep)*'Composition Moles'!$C107</f>
        <v>-1.2492760383477282E-2</v>
      </c>
      <c r="AQ95" s="32">
        <f ca="1">SUMPRODUCT(ReactionRateK1!$F117:$V117*OFFSET(ReactionStoich!$E$5:$U$5,AQ$2,0))*(TimeStep)*'Composition Moles'!$C107</f>
        <v>0</v>
      </c>
      <c r="AR95" s="32">
        <f ca="1">SUMPRODUCT(ReactionRateK1!$F117:$V117*OFFSET(ReactionStoich!$E$5:$U$5,AR$2,0))*(TimeStep)*'Composition Moles'!$C107</f>
        <v>0</v>
      </c>
      <c r="AS95" s="32">
        <f ca="1">SUMPRODUCT(ReactionRateK1!$F117:$V117*OFFSET(ReactionStoich!$E$5:$U$5,AS$2,0))*(TimeStep)*'Composition Moles'!$C107</f>
        <v>-0.13239715874089272</v>
      </c>
      <c r="AT95" s="32">
        <f ca="1">SUMPRODUCT(ReactionRateK1!$F117:$V117*OFFSET(ReactionStoich!$E$5:$U$5,AT$2,0))*(TimeStep)*'Composition Moles'!$C107</f>
        <v>-0.13239715874089272</v>
      </c>
      <c r="AU95" s="32">
        <f ca="1">SUMPRODUCT(ReactionRateK1!$F117:$V117*OFFSET(ReactionStoich!$E$5:$U$5,AU$2,0))*(TimeStep)*'Composition Moles'!$C107</f>
        <v>-0.13239715874089272</v>
      </c>
      <c r="AV95" s="32">
        <f ca="1">SUMPRODUCT(ReactionRateK1!$F117:$V117*OFFSET(ReactionStoich!$E$5:$U$5,AV$2,0))*(TimeStep)*'Composition Moles'!$C107</f>
        <v>0</v>
      </c>
      <c r="AW95" s="32">
        <f ca="1">SUMPRODUCT(ReactionRateK1!$F117:$V117*OFFSET(ReactionStoich!$E$5:$U$5,AW$2,0))*(TimeStep)*'Composition Moles'!$C107</f>
        <v>0</v>
      </c>
      <c r="AX95" s="32">
        <f ca="1">SUMPRODUCT(ReactionRateK1!$F117:$V117*OFFSET(ReactionStoich!$E$5:$U$5,AX$2,0))*(TimeStep)*'Composition Moles'!$C107</f>
        <v>0</v>
      </c>
      <c r="AY95" s="32">
        <f ca="1">SUMPRODUCT(ReactionRateK1!$F117:$V117*OFFSET(ReactionStoich!$E$5:$U$5,AY$2,0))*(TimeStep)*'Composition Moles'!$C107</f>
        <v>0</v>
      </c>
      <c r="AZ95" s="32">
        <f ca="1">SUMPRODUCT(ReactionRateK1!$F117:$V117*OFFSET(ReactionStoich!$E$5:$U$5,AZ$2,0))*(TimeStep)*'Composition Moles'!$C107</f>
        <v>0</v>
      </c>
      <c r="BA95" s="32">
        <f ca="1">SUMPRODUCT(ReactionRateK1!$F117:$V117*OFFSET(ReactionStoich!$E$5:$U$5,BA$2,0))*(TimeStep)*'Composition Moles'!$C107</f>
        <v>0</v>
      </c>
      <c r="BB95" s="32">
        <f ca="1">SUMPRODUCT(ReactionRateK1!$F117:$V117*OFFSET(ReactionStoich!$E$5:$U$5,BB$2,0))*(TimeStep)*'Composition Moles'!$C107</f>
        <v>0</v>
      </c>
      <c r="BC95" s="32">
        <f ca="1">SUMPRODUCT(ReactionRateK1!$F117:$V117*OFFSET(ReactionStoich!$E$5:$U$5,BC$2,0))*(TimeStep)*'Composition Moles'!$C107</f>
        <v>0</v>
      </c>
      <c r="BD95" s="32">
        <f ca="1">SUMPRODUCT(ReactionRateK1!$F117:$V117*OFFSET(ReactionStoich!$E$5:$U$5,BD$2,0))*(TimeStep)*'Composition Moles'!$C107</f>
        <v>0</v>
      </c>
      <c r="BE95" s="32">
        <f ca="1">SUMPRODUCT(ReactionRateK1!$F117:$V117*OFFSET(ReactionStoich!$E$5:$U$5,BE$2,0))*(TimeStep)*'Composition Moles'!$C107</f>
        <v>0</v>
      </c>
      <c r="BF95" s="32">
        <f ca="1">SUMPRODUCT(ReactionRateK1!$F117:$V117*OFFSET(ReactionStoich!$E$5:$U$5,BF$2,0))*(TimeStep)*'Composition Moles'!$C107</f>
        <v>0</v>
      </c>
      <c r="BG95" s="32">
        <f ca="1">SUMPRODUCT(ReactionRateK1!$F117:$V117*OFFSET(ReactionStoich!$E$5:$U$5,BG$2,0))*(TimeStep)*'Composition Moles'!$C107</f>
        <v>0</v>
      </c>
      <c r="BH95" s="32">
        <f ca="1">SUMPRODUCT(ReactionRateK1!$F117:$V117*OFFSET(ReactionStoich!$E$5:$U$5,BH$2,0))*(TimeStep)*'Composition Moles'!$C107</f>
        <v>0</v>
      </c>
      <c r="BI95" s="32">
        <f ca="1">SUMPRODUCT(ReactionRateK1!$F117:$V117*OFFSET(ReactionStoich!$E$5:$U$5,BI$2,0))*(TimeStep)*'Composition Moles'!$C107</f>
        <v>0</v>
      </c>
      <c r="BJ95" s="32">
        <f ca="1">SUMPRODUCT(ReactionRateK1!$F117:$V117*OFFSET(ReactionStoich!$E$5:$U$5,BJ$2,0))*(TimeStep)*'Composition Moles'!$C107</f>
        <v>0</v>
      </c>
      <c r="BK95" s="32">
        <f ca="1">SUMPRODUCT(ReactionRateK1!$F117:$V117*OFFSET(ReactionStoich!$E$5:$U$5,BK$2,0))*(TimeStep)*'Composition Moles'!$C107</f>
        <v>0</v>
      </c>
      <c r="BL95" s="32">
        <f ca="1">SUMPRODUCT(ReactionRateK1!$F117:$V117*OFFSET(ReactionStoich!$E$5:$U$5,BL$2,0))*(TimeStep)*'Composition Moles'!$C107</f>
        <v>0</v>
      </c>
      <c r="BM95" s="32">
        <f ca="1">SUMPRODUCT(ReactionRateK1!$F117:$V117*OFFSET(ReactionStoich!$E$5:$U$5,BM$2,0))*(TimeStep)*'Composition Moles'!$C107</f>
        <v>0</v>
      </c>
      <c r="BN95" s="32">
        <f ca="1">SUMPRODUCT(ReactionRateK1!$F117:$V117*OFFSET(ReactionStoich!$E$5:$U$5,BN$2,0))*(TimeStep)*'Composition Moles'!$C107</f>
        <v>0</v>
      </c>
      <c r="BO95" s="32">
        <f ca="1">SUMPRODUCT(ReactionRateK1!$F117:$V117*OFFSET(ReactionStoich!$E$5:$U$5,BO$2,0))*(TimeStep)*'Composition Moles'!$C107</f>
        <v>0</v>
      </c>
      <c r="BP95" s="32">
        <f ca="1">SUMPRODUCT(ReactionRateK1!$F117:$V117*OFFSET(ReactionStoich!$E$5:$U$5,BP$2,0))*(TimeStep)*'Composition Moles'!$C107</f>
        <v>0</v>
      </c>
      <c r="BQ95" s="32">
        <f ca="1">SUMPRODUCT(ReactionRateK1!$F117:$V117*OFFSET(ReactionStoich!$E$5:$U$5,BQ$2,0))*(TimeStep)*'Composition Moles'!$C107</f>
        <v>0</v>
      </c>
      <c r="BR95" s="32">
        <f ca="1">SUMPRODUCT(ReactionRateK1!$F117:$V117*OFFSET(ReactionStoich!$E$5:$U$5,BR$2,0))*(TimeStep)*'Composition Moles'!$C107</f>
        <v>0</v>
      </c>
      <c r="BS95" s="32">
        <f ca="1">SUMPRODUCT(ReactionRateK1!$F117:$V117*OFFSET(ReactionStoich!$E$5:$U$5,BS$2,0))*(TimeStep)*'Composition Moles'!$C107</f>
        <v>0</v>
      </c>
      <c r="BT95" s="32">
        <f ca="1">SUMPRODUCT(ReactionRateK1!$F117:$V117*OFFSET(ReactionStoich!$E$5:$U$5,BT$2,0))*(TimeStep)*'Composition Moles'!$C107</f>
        <v>0</v>
      </c>
      <c r="BU95" s="32">
        <f ca="1">SUMPRODUCT(ReactionRateK1!$F117:$V117*OFFSET(ReactionStoich!$E$5:$U$5,BU$2,0))*(TimeStep)*'Composition Moles'!$C107</f>
        <v>0</v>
      </c>
      <c r="BV95" s="32">
        <f ca="1">SUMPRODUCT(ReactionRateK1!$F117:$V117*OFFSET(ReactionStoich!$E$5:$U$5,BV$2,0))*(TimeStep)*'Composition Moles'!$C107</f>
        <v>0</v>
      </c>
      <c r="BW95" s="32">
        <f ca="1">SUMPRODUCT(ReactionRateK1!$F117:$V117*OFFSET(ReactionStoich!$E$5:$U$5,BW$2,0))*(TimeStep)*'Composition Moles'!$C107</f>
        <v>0</v>
      </c>
    </row>
    <row r="96" spans="1:75">
      <c r="A96">
        <f>ReactionRateK1!A118</f>
        <v>4.2999999999999927</v>
      </c>
      <c r="B96" s="20">
        <f t="shared" ca="1" si="7"/>
        <v>-901.61183864797522</v>
      </c>
      <c r="C96" s="20">
        <f ca="1">'Composition Moles'!BZ108</f>
        <v>144255.1227594325</v>
      </c>
      <c r="D96" s="26">
        <f t="shared" ca="1" si="8"/>
        <v>-6.2501200747757911E-3</v>
      </c>
      <c r="F96" s="32">
        <f ca="1">SUMPRODUCT(ReactionRateK1!$F118:$V118*OFFSET(ReactionStoich!$E$5:$U$5,F$2,0))*(TimeStep)*'Composition Moles'!$C108</f>
        <v>-1.1709880606356412E-2</v>
      </c>
      <c r="G96" s="32">
        <f ca="1">SUMPRODUCT(ReactionRateK1!$F118:$V118*OFFSET(ReactionStoich!$E$5:$U$5,G$2,0))*(TimeStep)*'Composition Moles'!$C108</f>
        <v>0</v>
      </c>
      <c r="H96" s="32">
        <f ca="1">SUMPRODUCT(ReactionRateK1!$F118:$V118*OFFSET(ReactionStoich!$E$5:$U$5,H$2,0))*(TimeStep)*'Composition Moles'!$C108</f>
        <v>1.1633201840256886E-2</v>
      </c>
      <c r="I96" s="32">
        <f ca="1">SUMPRODUCT(ReactionRateK1!$F118:$V118*OFFSET(ReactionStoich!$E$5:$U$5,I$2,0))*(TimeStep)*'Composition Moles'!$C108</f>
        <v>7.6678766099528013E-5</v>
      </c>
      <c r="J96" s="32">
        <f ca="1">SUMPRODUCT(ReactionRateK1!$F118:$V118*OFFSET(ReactionStoich!$E$5:$U$5,J$2,0))*(TimeStep)*'Composition Moles'!$C108</f>
        <v>0</v>
      </c>
      <c r="K96" s="32">
        <f ca="1">SUMPRODUCT(ReactionRateK1!$F118:$V118*OFFSET(ReactionStoich!$E$5:$U$5,K$2,0))*(TimeStep)*'Composition Moles'!$C108</f>
        <v>0</v>
      </c>
      <c r="L96" s="32">
        <f ca="1">SUMPRODUCT(ReactionRateK1!$F118:$V118*OFFSET(ReactionStoich!$E$5:$U$5,L$2,0))*(TimeStep)*'Composition Moles'!$C108</f>
        <v>0</v>
      </c>
      <c r="M96" s="32">
        <f ca="1">SUMPRODUCT(ReactionRateK1!$F118:$V118*OFFSET(ReactionStoich!$E$5:$U$5,M$2,0))*(TimeStep)*'Composition Moles'!$C108</f>
        <v>0</v>
      </c>
      <c r="N96" s="32">
        <f ca="1">SUMPRODUCT(ReactionRateK1!$F118:$V118*OFFSET(ReactionStoich!$E$5:$U$5,N$2,0))*(TimeStep)*'Composition Moles'!$C108</f>
        <v>0</v>
      </c>
      <c r="O96" s="32">
        <f ca="1">SUMPRODUCT(ReactionRateK1!$F118:$V118*OFFSET(ReactionStoich!$E$5:$U$5,O$2,0))*(TimeStep)*'Composition Moles'!$C108</f>
        <v>0</v>
      </c>
      <c r="P96" s="32">
        <f ca="1">SUMPRODUCT(ReactionRateK1!$F118:$V118*OFFSET(ReactionStoich!$E$5:$U$5,P$2,0))*(TimeStep)*'Composition Moles'!$C108</f>
        <v>0</v>
      </c>
      <c r="Q96" s="32">
        <f ca="1">SUMPRODUCT(ReactionRateK1!$F118:$V118*OFFSET(ReactionStoich!$E$5:$U$5,Q$2,0))*(TimeStep)*'Composition Moles'!$C108</f>
        <v>0</v>
      </c>
      <c r="R96" s="32">
        <f ca="1">SUMPRODUCT(ReactionRateK1!$F118:$V118*OFFSET(ReactionStoich!$E$5:$U$5,R$2,0))*(TimeStep)*'Composition Moles'!$C108</f>
        <v>0</v>
      </c>
      <c r="S96" s="32">
        <f ca="1">SUMPRODUCT(ReactionRateK1!$F118:$V118*OFFSET(ReactionStoich!$E$5:$U$5,S$2,0))*(TimeStep)*'Composition Moles'!$C108</f>
        <v>0.84894268499387504</v>
      </c>
      <c r="T96" s="32">
        <f ca="1">SUMPRODUCT(ReactionRateK1!$F118:$V118*OFFSET(ReactionStoich!$E$5:$U$5,T$2,0))*(TimeStep)*'Composition Moles'!$C108</f>
        <v>0</v>
      </c>
      <c r="U96" s="32">
        <f ca="1">SUMPRODUCT(ReactionRateK1!$F118:$V118*OFFSET(ReactionStoich!$E$5:$U$5,U$2,0))*(TimeStep)*'Composition Moles'!$C108</f>
        <v>0</v>
      </c>
      <c r="V96" s="32">
        <f ca="1">SUMPRODUCT(ReactionRateK1!$F118:$V118*OFFSET(ReactionStoich!$E$5:$U$5,V$2,0))*(TimeStep)*'Composition Moles'!$C108</f>
        <v>0</v>
      </c>
      <c r="W96" s="32">
        <f ca="1">SUMPRODUCT(ReactionRateK1!$F118:$V118*OFFSET(ReactionStoich!$E$5:$U$5,W$2,0))*(TimeStep)*'Composition Moles'!$C108</f>
        <v>0</v>
      </c>
      <c r="X96" s="32">
        <f ca="1">SUMPRODUCT(ReactionRateK1!$F118:$V118*OFFSET(ReactionStoich!$E$5:$U$5,X$2,0))*(TimeStep)*'Composition Moles'!$C108</f>
        <v>0</v>
      </c>
      <c r="Y96" s="32">
        <f ca="1">SUMPRODUCT(ReactionRateK1!$F118:$V118*OFFSET(ReactionStoich!$E$5:$U$5,Y$2,0))*(TimeStep)*'Composition Moles'!$C108</f>
        <v>-2.0773999594241799</v>
      </c>
      <c r="Z96" s="32">
        <f ca="1">SUMPRODUCT(ReactionRateK1!$F118:$V118*OFFSET(ReactionStoich!$E$5:$U$5,Z$2,0))*(TimeStep)*'Composition Moles'!$C108</f>
        <v>0</v>
      </c>
      <c r="AA96" s="32">
        <f ca="1">SUMPRODUCT(ReactionRateK1!$F118:$V118*OFFSET(ReactionStoich!$E$5:$U$5,AA$2,0))*(TimeStep)*'Composition Moles'!$C108</f>
        <v>0</v>
      </c>
      <c r="AB96" s="32">
        <f ca="1">SUMPRODUCT(ReactionRateK1!$F118:$V118*OFFSET(ReactionStoich!$E$5:$U$5,AB$2,0))*(TimeStep)*'Composition Moles'!$C108</f>
        <v>0</v>
      </c>
      <c r="AC96" s="32">
        <f ca="1">SUMPRODUCT(ReactionRateK1!$F118:$V118*OFFSET(ReactionStoich!$E$5:$U$5,AC$2,0))*(TimeStep)*'Composition Moles'!$C108</f>
        <v>0</v>
      </c>
      <c r="AD96" s="32">
        <f ca="1">SUMPRODUCT(ReactionRateK1!$F118:$V118*OFFSET(ReactionStoich!$E$5:$U$5,AD$2,0))*(TimeStep)*'Composition Moles'!$C108</f>
        <v>0</v>
      </c>
      <c r="AE96" s="32">
        <f ca="1">SUMPRODUCT(ReactionRateK1!$F118:$V118*OFFSET(ReactionStoich!$E$5:$U$5,AE$2,0))*(TimeStep)*'Composition Moles'!$C108</f>
        <v>0</v>
      </c>
      <c r="AF96" s="32">
        <f ca="1">SUMPRODUCT(ReactionRateK1!$F118:$V118*OFFSET(ReactionStoich!$E$5:$U$5,AF$2,0))*(TimeStep)*'Composition Moles'!$C108</f>
        <v>0</v>
      </c>
      <c r="AG96" s="32">
        <f ca="1">SUMPRODUCT(ReactionRateK1!$F118:$V118*OFFSET(ReactionStoich!$E$5:$U$5,AG$2,0))*(TimeStep)*'Composition Moles'!$C108</f>
        <v>-4.3537026850455239E-3</v>
      </c>
      <c r="AH96" s="32">
        <f ca="1">SUMPRODUCT(ReactionRateK1!$F118:$V118*OFFSET(ReactionStoich!$E$5:$U$5,AH$2,0))*(TimeStep)*'Composition Moles'!$C108</f>
        <v>-0.4303899052547594</v>
      </c>
      <c r="AI96" s="32">
        <f ca="1">SUMPRODUCT(ReactionRateK1!$F118:$V118*OFFSET(ReactionStoich!$E$5:$U$5,AI$2,0))*(TimeStep)*'Composition Moles'!$C108</f>
        <v>1.7194393562130632</v>
      </c>
      <c r="AJ96" s="32">
        <f ca="1">SUMPRODUCT(ReactionRateK1!$F118:$V118*OFFSET(ReactionStoich!$E$5:$U$5,AJ$2,0))*(TimeStep)*'Composition Moles'!$C108</f>
        <v>0.34677255557228892</v>
      </c>
      <c r="AK96" s="32">
        <f ca="1">SUMPRODUCT(ReactionRateK1!$F118:$V118*OFFSET(ReactionStoich!$E$5:$U$5,AK$2,0))*(TimeStep)*'Composition Moles'!$C108</f>
        <v>0</v>
      </c>
      <c r="AL96" s="32">
        <f ca="1">SUMPRODUCT(ReactionRateK1!$F118:$V118*OFFSET(ReactionStoich!$E$5:$U$5,AL$2,0))*(TimeStep)*'Composition Moles'!$C108</f>
        <v>0</v>
      </c>
      <c r="AM96" s="32">
        <f ca="1">SUMPRODUCT(ReactionRateK1!$F118:$V118*OFFSET(ReactionStoich!$E$5:$U$5,AM$2,0))*(TimeStep)*'Composition Moles'!$C108</f>
        <v>0</v>
      </c>
      <c r="AN96" s="32">
        <f ca="1">SUMPRODUCT(ReactionRateK1!$F118:$V118*OFFSET(ReactionStoich!$E$5:$U$5,AN$2,0))*(TimeStep)*'Composition Moles'!$C108</f>
        <v>0</v>
      </c>
      <c r="AO96" s="32">
        <f ca="1">SUMPRODUCT(ReactionRateK1!$F118:$V118*OFFSET(ReactionStoich!$E$5:$U$5,AO$2,0))*(TimeStep)*'Composition Moles'!$C108</f>
        <v>-7.6678766099528013E-5</v>
      </c>
      <c r="AP96" s="32">
        <f ca="1">SUMPRODUCT(ReactionRateK1!$F118:$V118*OFFSET(ReactionStoich!$E$5:$U$5,AP$2,0))*(TimeStep)*'Composition Moles'!$C108</f>
        <v>-1.168093620701504E-2</v>
      </c>
      <c r="AQ96" s="32">
        <f ca="1">SUMPRODUCT(ReactionRateK1!$F118:$V118*OFFSET(ReactionStoich!$E$5:$U$5,AQ$2,0))*(TimeStep)*'Composition Moles'!$C108</f>
        <v>0</v>
      </c>
      <c r="AR96" s="32">
        <f ca="1">SUMPRODUCT(ReactionRateK1!$F118:$V118*OFFSET(ReactionStoich!$E$5:$U$5,AR$2,0))*(TimeStep)*'Composition Moles'!$C108</f>
        <v>0</v>
      </c>
      <c r="AS96" s="32">
        <f ca="1">SUMPRODUCT(ReactionRateK1!$F118:$V118*OFFSET(ReactionStoich!$E$5:$U$5,AS$2,0))*(TimeStep)*'Composition Moles'!$C108</f>
        <v>-0.13041780481404253</v>
      </c>
      <c r="AT96" s="32">
        <f ca="1">SUMPRODUCT(ReactionRateK1!$F118:$V118*OFFSET(ReactionStoich!$E$5:$U$5,AT$2,0))*(TimeStep)*'Composition Moles'!$C108</f>
        <v>-0.13041780481404253</v>
      </c>
      <c r="AU96" s="32">
        <f ca="1">SUMPRODUCT(ReactionRateK1!$F118:$V118*OFFSET(ReactionStoich!$E$5:$U$5,AU$2,0))*(TimeStep)*'Composition Moles'!$C108</f>
        <v>-0.13041780481404253</v>
      </c>
      <c r="AV96" s="32">
        <f ca="1">SUMPRODUCT(ReactionRateK1!$F118:$V118*OFFSET(ReactionStoich!$E$5:$U$5,AV$2,0))*(TimeStep)*'Composition Moles'!$C108</f>
        <v>0</v>
      </c>
      <c r="AW96" s="32">
        <f ca="1">SUMPRODUCT(ReactionRateK1!$F118:$V118*OFFSET(ReactionStoich!$E$5:$U$5,AW$2,0))*(TimeStep)*'Composition Moles'!$C108</f>
        <v>0</v>
      </c>
      <c r="AX96" s="32">
        <f ca="1">SUMPRODUCT(ReactionRateK1!$F118:$V118*OFFSET(ReactionStoich!$E$5:$U$5,AX$2,0))*(TimeStep)*'Composition Moles'!$C108</f>
        <v>0</v>
      </c>
      <c r="AY96" s="32">
        <f ca="1">SUMPRODUCT(ReactionRateK1!$F118:$V118*OFFSET(ReactionStoich!$E$5:$U$5,AY$2,0))*(TimeStep)*'Composition Moles'!$C108</f>
        <v>0</v>
      </c>
      <c r="AZ96" s="32">
        <f ca="1">SUMPRODUCT(ReactionRateK1!$F118:$V118*OFFSET(ReactionStoich!$E$5:$U$5,AZ$2,0))*(TimeStep)*'Composition Moles'!$C108</f>
        <v>0</v>
      </c>
      <c r="BA96" s="32">
        <f ca="1">SUMPRODUCT(ReactionRateK1!$F118:$V118*OFFSET(ReactionStoich!$E$5:$U$5,BA$2,0))*(TimeStep)*'Composition Moles'!$C108</f>
        <v>0</v>
      </c>
      <c r="BB96" s="32">
        <f ca="1">SUMPRODUCT(ReactionRateK1!$F118:$V118*OFFSET(ReactionStoich!$E$5:$U$5,BB$2,0))*(TimeStep)*'Composition Moles'!$C108</f>
        <v>0</v>
      </c>
      <c r="BC96" s="32">
        <f ca="1">SUMPRODUCT(ReactionRateK1!$F118:$V118*OFFSET(ReactionStoich!$E$5:$U$5,BC$2,0))*(TimeStep)*'Composition Moles'!$C108</f>
        <v>0</v>
      </c>
      <c r="BD96" s="32">
        <f ca="1">SUMPRODUCT(ReactionRateK1!$F118:$V118*OFFSET(ReactionStoich!$E$5:$U$5,BD$2,0))*(TimeStep)*'Composition Moles'!$C108</f>
        <v>0</v>
      </c>
      <c r="BE96" s="32">
        <f ca="1">SUMPRODUCT(ReactionRateK1!$F118:$V118*OFFSET(ReactionStoich!$E$5:$U$5,BE$2,0))*(TimeStep)*'Composition Moles'!$C108</f>
        <v>0</v>
      </c>
      <c r="BF96" s="32">
        <f ca="1">SUMPRODUCT(ReactionRateK1!$F118:$V118*OFFSET(ReactionStoich!$E$5:$U$5,BF$2,0))*(TimeStep)*'Composition Moles'!$C108</f>
        <v>0</v>
      </c>
      <c r="BG96" s="32">
        <f ca="1">SUMPRODUCT(ReactionRateK1!$F118:$V118*OFFSET(ReactionStoich!$E$5:$U$5,BG$2,0))*(TimeStep)*'Composition Moles'!$C108</f>
        <v>0</v>
      </c>
      <c r="BH96" s="32">
        <f ca="1">SUMPRODUCT(ReactionRateK1!$F118:$V118*OFFSET(ReactionStoich!$E$5:$U$5,BH$2,0))*(TimeStep)*'Composition Moles'!$C108</f>
        <v>0</v>
      </c>
      <c r="BI96" s="32">
        <f ca="1">SUMPRODUCT(ReactionRateK1!$F118:$V118*OFFSET(ReactionStoich!$E$5:$U$5,BI$2,0))*(TimeStep)*'Composition Moles'!$C108</f>
        <v>0</v>
      </c>
      <c r="BJ96" s="32">
        <f ca="1">SUMPRODUCT(ReactionRateK1!$F118:$V118*OFFSET(ReactionStoich!$E$5:$U$5,BJ$2,0))*(TimeStep)*'Composition Moles'!$C108</f>
        <v>0</v>
      </c>
      <c r="BK96" s="32">
        <f ca="1">SUMPRODUCT(ReactionRateK1!$F118:$V118*OFFSET(ReactionStoich!$E$5:$U$5,BK$2,0))*(TimeStep)*'Composition Moles'!$C108</f>
        <v>0</v>
      </c>
      <c r="BL96" s="32">
        <f ca="1">SUMPRODUCT(ReactionRateK1!$F118:$V118*OFFSET(ReactionStoich!$E$5:$U$5,BL$2,0))*(TimeStep)*'Composition Moles'!$C108</f>
        <v>0</v>
      </c>
      <c r="BM96" s="32">
        <f ca="1">SUMPRODUCT(ReactionRateK1!$F118:$V118*OFFSET(ReactionStoich!$E$5:$U$5,BM$2,0))*(TimeStep)*'Composition Moles'!$C108</f>
        <v>0</v>
      </c>
      <c r="BN96" s="32">
        <f ca="1">SUMPRODUCT(ReactionRateK1!$F118:$V118*OFFSET(ReactionStoich!$E$5:$U$5,BN$2,0))*(TimeStep)*'Composition Moles'!$C108</f>
        <v>0</v>
      </c>
      <c r="BO96" s="32">
        <f ca="1">SUMPRODUCT(ReactionRateK1!$F118:$V118*OFFSET(ReactionStoich!$E$5:$U$5,BO$2,0))*(TimeStep)*'Composition Moles'!$C108</f>
        <v>0</v>
      </c>
      <c r="BP96" s="32">
        <f ca="1">SUMPRODUCT(ReactionRateK1!$F118:$V118*OFFSET(ReactionStoich!$E$5:$U$5,BP$2,0))*(TimeStep)*'Composition Moles'!$C108</f>
        <v>0</v>
      </c>
      <c r="BQ96" s="32">
        <f ca="1">SUMPRODUCT(ReactionRateK1!$F118:$V118*OFFSET(ReactionStoich!$E$5:$U$5,BQ$2,0))*(TimeStep)*'Composition Moles'!$C108</f>
        <v>0</v>
      </c>
      <c r="BR96" s="32">
        <f ca="1">SUMPRODUCT(ReactionRateK1!$F118:$V118*OFFSET(ReactionStoich!$E$5:$U$5,BR$2,0))*(TimeStep)*'Composition Moles'!$C108</f>
        <v>0</v>
      </c>
      <c r="BS96" s="32">
        <f ca="1">SUMPRODUCT(ReactionRateK1!$F118:$V118*OFFSET(ReactionStoich!$E$5:$U$5,BS$2,0))*(TimeStep)*'Composition Moles'!$C108</f>
        <v>0</v>
      </c>
      <c r="BT96" s="32">
        <f ca="1">SUMPRODUCT(ReactionRateK1!$F118:$V118*OFFSET(ReactionStoich!$E$5:$U$5,BT$2,0))*(TimeStep)*'Composition Moles'!$C108</f>
        <v>0</v>
      </c>
      <c r="BU96" s="32">
        <f ca="1">SUMPRODUCT(ReactionRateK1!$F118:$V118*OFFSET(ReactionStoich!$E$5:$U$5,BU$2,0))*(TimeStep)*'Composition Moles'!$C108</f>
        <v>0</v>
      </c>
      <c r="BV96" s="32">
        <f ca="1">SUMPRODUCT(ReactionRateK1!$F118:$V118*OFFSET(ReactionStoich!$E$5:$U$5,BV$2,0))*(TimeStep)*'Composition Moles'!$C108</f>
        <v>0</v>
      </c>
      <c r="BW96" s="32">
        <f ca="1">SUMPRODUCT(ReactionRateK1!$F118:$V118*OFFSET(ReactionStoich!$E$5:$U$5,BW$2,0))*(TimeStep)*'Composition Moles'!$C108</f>
        <v>0</v>
      </c>
    </row>
    <row r="97" spans="1:75">
      <c r="A97">
        <f>ReactionRateK1!A119</f>
        <v>4.3499999999999925</v>
      </c>
      <c r="B97" s="20">
        <f t="shared" ca="1" si="7"/>
        <v>-883.11915052794438</v>
      </c>
      <c r="C97" s="20">
        <f ca="1">'Composition Moles'!BZ109</f>
        <v>144253.67640930932</v>
      </c>
      <c r="D97" s="26">
        <f t="shared" ca="1" si="8"/>
        <v>-6.1219871306583407E-3</v>
      </c>
      <c r="F97" s="32">
        <f ca="1">SUMPRODUCT(ReactionRateK1!$F119:$V119*OFFSET(ReactionStoich!$E$5:$U$5,F$2,0))*(TimeStep)*'Composition Moles'!$C109</f>
        <v>-1.0910589902966063E-2</v>
      </c>
      <c r="G97" s="32">
        <f ca="1">SUMPRODUCT(ReactionRateK1!$F119:$V119*OFFSET(ReactionStoich!$E$5:$U$5,G$2,0))*(TimeStep)*'Composition Moles'!$C109</f>
        <v>0</v>
      </c>
      <c r="H97" s="32">
        <f ca="1">SUMPRODUCT(ReactionRateK1!$F119:$V119*OFFSET(ReactionStoich!$E$5:$U$5,H$2,0))*(TimeStep)*'Composition Moles'!$C109</f>
        <v>1.0841677362719661E-2</v>
      </c>
      <c r="I97" s="32">
        <f ca="1">SUMPRODUCT(ReactionRateK1!$F119:$V119*OFFSET(ReactionStoich!$E$5:$U$5,I$2,0))*(TimeStep)*'Composition Moles'!$C109</f>
        <v>6.891254024640258E-5</v>
      </c>
      <c r="J97" s="32">
        <f ca="1">SUMPRODUCT(ReactionRateK1!$F119:$V119*OFFSET(ReactionStoich!$E$5:$U$5,J$2,0))*(TimeStep)*'Composition Moles'!$C109</f>
        <v>0</v>
      </c>
      <c r="K97" s="32">
        <f ca="1">SUMPRODUCT(ReactionRateK1!$F119:$V119*OFFSET(ReactionStoich!$E$5:$U$5,K$2,0))*(TimeStep)*'Composition Moles'!$C109</f>
        <v>0</v>
      </c>
      <c r="L97" s="32">
        <f ca="1">SUMPRODUCT(ReactionRateK1!$F119:$V119*OFFSET(ReactionStoich!$E$5:$U$5,L$2,0))*(TimeStep)*'Composition Moles'!$C109</f>
        <v>0</v>
      </c>
      <c r="M97" s="32">
        <f ca="1">SUMPRODUCT(ReactionRateK1!$F119:$V119*OFFSET(ReactionStoich!$E$5:$U$5,M$2,0))*(TimeStep)*'Composition Moles'!$C109</f>
        <v>0</v>
      </c>
      <c r="N97" s="32">
        <f ca="1">SUMPRODUCT(ReactionRateK1!$F119:$V119*OFFSET(ReactionStoich!$E$5:$U$5,N$2,0))*(TimeStep)*'Composition Moles'!$C109</f>
        <v>0</v>
      </c>
      <c r="O97" s="32">
        <f ca="1">SUMPRODUCT(ReactionRateK1!$F119:$V119*OFFSET(ReactionStoich!$E$5:$U$5,O$2,0))*(TimeStep)*'Composition Moles'!$C109</f>
        <v>0</v>
      </c>
      <c r="P97" s="32">
        <f ca="1">SUMPRODUCT(ReactionRateK1!$F119:$V119*OFFSET(ReactionStoich!$E$5:$U$5,P$2,0))*(TimeStep)*'Composition Moles'!$C109</f>
        <v>0</v>
      </c>
      <c r="Q97" s="32">
        <f ca="1">SUMPRODUCT(ReactionRateK1!$F119:$V119*OFFSET(ReactionStoich!$E$5:$U$5,Q$2,0))*(TimeStep)*'Composition Moles'!$C109</f>
        <v>0</v>
      </c>
      <c r="R97" s="32">
        <f ca="1">SUMPRODUCT(ReactionRateK1!$F119:$V119*OFFSET(ReactionStoich!$E$5:$U$5,R$2,0))*(TimeStep)*'Composition Moles'!$C109</f>
        <v>0</v>
      </c>
      <c r="S97" s="32">
        <f ca="1">SUMPRODUCT(ReactionRateK1!$F119:$V119*OFFSET(ReactionStoich!$E$5:$U$5,S$2,0))*(TimeStep)*'Composition Moles'!$C109</f>
        <v>0.82701949986743384</v>
      </c>
      <c r="T97" s="32">
        <f ca="1">SUMPRODUCT(ReactionRateK1!$F119:$V119*OFFSET(ReactionStoich!$E$5:$U$5,T$2,0))*(TimeStep)*'Composition Moles'!$C109</f>
        <v>0</v>
      </c>
      <c r="U97" s="32">
        <f ca="1">SUMPRODUCT(ReactionRateK1!$F119:$V119*OFFSET(ReactionStoich!$E$5:$U$5,U$2,0))*(TimeStep)*'Composition Moles'!$C109</f>
        <v>0</v>
      </c>
      <c r="V97" s="32">
        <f ca="1">SUMPRODUCT(ReactionRateK1!$F119:$V119*OFFSET(ReactionStoich!$E$5:$U$5,V$2,0))*(TimeStep)*'Composition Moles'!$C109</f>
        <v>0</v>
      </c>
      <c r="W97" s="32">
        <f ca="1">SUMPRODUCT(ReactionRateK1!$F119:$V119*OFFSET(ReactionStoich!$E$5:$U$5,W$2,0))*(TimeStep)*'Composition Moles'!$C109</f>
        <v>0</v>
      </c>
      <c r="X97" s="32">
        <f ca="1">SUMPRODUCT(ReactionRateK1!$F119:$V119*OFFSET(ReactionStoich!$E$5:$U$5,X$2,0))*(TimeStep)*'Composition Moles'!$C109</f>
        <v>0</v>
      </c>
      <c r="Y97" s="32">
        <f ca="1">SUMPRODUCT(ReactionRateK1!$F119:$V119*OFFSET(ReactionStoich!$E$5:$U$5,Y$2,0))*(TimeStep)*'Composition Moles'!$C109</f>
        <v>-2.0284285791058414</v>
      </c>
      <c r="Z97" s="32">
        <f ca="1">SUMPRODUCT(ReactionRateK1!$F119:$V119*OFFSET(ReactionStoich!$E$5:$U$5,Z$2,0))*(TimeStep)*'Composition Moles'!$C109</f>
        <v>0</v>
      </c>
      <c r="AA97" s="32">
        <f ca="1">SUMPRODUCT(ReactionRateK1!$F119:$V119*OFFSET(ReactionStoich!$E$5:$U$5,AA$2,0))*(TimeStep)*'Composition Moles'!$C109</f>
        <v>0</v>
      </c>
      <c r="AB97" s="32">
        <f ca="1">SUMPRODUCT(ReactionRateK1!$F119:$V119*OFFSET(ReactionStoich!$E$5:$U$5,AB$2,0))*(TimeStep)*'Composition Moles'!$C109</f>
        <v>0</v>
      </c>
      <c r="AC97" s="32">
        <f ca="1">SUMPRODUCT(ReactionRateK1!$F119:$V119*OFFSET(ReactionStoich!$E$5:$U$5,AC$2,0))*(TimeStep)*'Composition Moles'!$C109</f>
        <v>0</v>
      </c>
      <c r="AD97" s="32">
        <f ca="1">SUMPRODUCT(ReactionRateK1!$F119:$V119*OFFSET(ReactionStoich!$E$5:$U$5,AD$2,0))*(TimeStep)*'Composition Moles'!$C109</f>
        <v>0</v>
      </c>
      <c r="AE97" s="32">
        <f ca="1">SUMPRODUCT(ReactionRateK1!$F119:$V119*OFFSET(ReactionStoich!$E$5:$U$5,AE$2,0))*(TimeStep)*'Composition Moles'!$C109</f>
        <v>0</v>
      </c>
      <c r="AF97" s="32">
        <f ca="1">SUMPRODUCT(ReactionRateK1!$F119:$V119*OFFSET(ReactionStoich!$E$5:$U$5,AF$2,0))*(TimeStep)*'Composition Moles'!$C109</f>
        <v>0</v>
      </c>
      <c r="AG97" s="32">
        <f ca="1">SUMPRODUCT(ReactionRateK1!$F119:$V119*OFFSET(ReactionStoich!$E$5:$U$5,AG$2,0))*(TimeStep)*'Composition Moles'!$C109</f>
        <v>-4.1740128748992602E-3</v>
      </c>
      <c r="AH97" s="32">
        <f ca="1">SUMPRODUCT(ReactionRateK1!$F119:$V119*OFFSET(ReactionStoich!$E$5:$U$5,AH$2,0))*(TimeStep)*'Composition Moles'!$C109</f>
        <v>-0.43796362520234816</v>
      </c>
      <c r="AI97" s="32">
        <f ca="1">SUMPRODUCT(ReactionRateK1!$F119:$V119*OFFSET(ReactionStoich!$E$5:$U$5,AI$2,0))*(TimeStep)*'Composition Moles'!$C109</f>
        <v>1.7016113416095078</v>
      </c>
      <c r="AJ97" s="32">
        <f ca="1">SUMPRODUCT(ReactionRateK1!$F119:$V119*OFFSET(ReactionStoich!$E$5:$U$5,AJ$2,0))*(TimeStep)*'Composition Moles'!$C109</f>
        <v>0.33821504742329922</v>
      </c>
      <c r="AK97" s="32">
        <f ca="1">SUMPRODUCT(ReactionRateK1!$F119:$V119*OFFSET(ReactionStoich!$E$5:$U$5,AK$2,0))*(TimeStep)*'Composition Moles'!$C109</f>
        <v>0</v>
      </c>
      <c r="AL97" s="32">
        <f ca="1">SUMPRODUCT(ReactionRateK1!$F119:$V119*OFFSET(ReactionStoich!$E$5:$U$5,AL$2,0))*(TimeStep)*'Composition Moles'!$C109</f>
        <v>0</v>
      </c>
      <c r="AM97" s="32">
        <f ca="1">SUMPRODUCT(ReactionRateK1!$F119:$V119*OFFSET(ReactionStoich!$E$5:$U$5,AM$2,0))*(TimeStep)*'Composition Moles'!$C109</f>
        <v>0</v>
      </c>
      <c r="AN97" s="32">
        <f ca="1">SUMPRODUCT(ReactionRateK1!$F119:$V119*OFFSET(ReactionStoich!$E$5:$U$5,AN$2,0))*(TimeStep)*'Composition Moles'!$C109</f>
        <v>0</v>
      </c>
      <c r="AO97" s="32">
        <f ca="1">SUMPRODUCT(ReactionRateK1!$F119:$V119*OFFSET(ReactionStoich!$E$5:$U$5,AO$2,0))*(TimeStep)*'Composition Moles'!$C109</f>
        <v>-6.891254024640258E-5</v>
      </c>
      <c r="AP97" s="32">
        <f ca="1">SUMPRODUCT(ReactionRateK1!$F119:$V119*OFFSET(ReactionStoich!$E$5:$U$5,AP$2,0))*(TimeStep)*'Composition Moles'!$C109</f>
        <v>-1.0868832009994719E-2</v>
      </c>
      <c r="AQ97" s="32">
        <f ca="1">SUMPRODUCT(ReactionRateK1!$F119:$V119*OFFSET(ReactionStoich!$E$5:$U$5,AQ$2,0))*(TimeStep)*'Composition Moles'!$C109</f>
        <v>0</v>
      </c>
      <c r="AR97" s="32">
        <f ca="1">SUMPRODUCT(ReactionRateK1!$F119:$V119*OFFSET(ReactionStoich!$E$5:$U$5,AR$2,0))*(TimeStep)*'Composition Moles'!$C109</f>
        <v>0</v>
      </c>
      <c r="AS97" s="32">
        <f ca="1">SUMPRODUCT(ReactionRateK1!$F119:$V119*OFFSET(ReactionStoich!$E$5:$U$5,AS$2,0))*(TimeStep)*'Composition Moles'!$C109</f>
        <v>-0.128447309055637</v>
      </c>
      <c r="AT97" s="32">
        <f ca="1">SUMPRODUCT(ReactionRateK1!$F119:$V119*OFFSET(ReactionStoich!$E$5:$U$5,AT$2,0))*(TimeStep)*'Composition Moles'!$C109</f>
        <v>-0.128447309055637</v>
      </c>
      <c r="AU97" s="32">
        <f ca="1">SUMPRODUCT(ReactionRateK1!$F119:$V119*OFFSET(ReactionStoich!$E$5:$U$5,AU$2,0))*(TimeStep)*'Composition Moles'!$C109</f>
        <v>-0.128447309055637</v>
      </c>
      <c r="AV97" s="32">
        <f ca="1">SUMPRODUCT(ReactionRateK1!$F119:$V119*OFFSET(ReactionStoich!$E$5:$U$5,AV$2,0))*(TimeStep)*'Composition Moles'!$C109</f>
        <v>0</v>
      </c>
      <c r="AW97" s="32">
        <f ca="1">SUMPRODUCT(ReactionRateK1!$F119:$V119*OFFSET(ReactionStoich!$E$5:$U$5,AW$2,0))*(TimeStep)*'Composition Moles'!$C109</f>
        <v>0</v>
      </c>
      <c r="AX97" s="32">
        <f ca="1">SUMPRODUCT(ReactionRateK1!$F119:$V119*OFFSET(ReactionStoich!$E$5:$U$5,AX$2,0))*(TimeStep)*'Composition Moles'!$C109</f>
        <v>0</v>
      </c>
      <c r="AY97" s="32">
        <f ca="1">SUMPRODUCT(ReactionRateK1!$F119:$V119*OFFSET(ReactionStoich!$E$5:$U$5,AY$2,0))*(TimeStep)*'Composition Moles'!$C109</f>
        <v>0</v>
      </c>
      <c r="AZ97" s="32">
        <f ca="1">SUMPRODUCT(ReactionRateK1!$F119:$V119*OFFSET(ReactionStoich!$E$5:$U$5,AZ$2,0))*(TimeStep)*'Composition Moles'!$C109</f>
        <v>0</v>
      </c>
      <c r="BA97" s="32">
        <f ca="1">SUMPRODUCT(ReactionRateK1!$F119:$V119*OFFSET(ReactionStoich!$E$5:$U$5,BA$2,0))*(TimeStep)*'Composition Moles'!$C109</f>
        <v>0</v>
      </c>
      <c r="BB97" s="32">
        <f ca="1">SUMPRODUCT(ReactionRateK1!$F119:$V119*OFFSET(ReactionStoich!$E$5:$U$5,BB$2,0))*(TimeStep)*'Composition Moles'!$C109</f>
        <v>0</v>
      </c>
      <c r="BC97" s="32">
        <f ca="1">SUMPRODUCT(ReactionRateK1!$F119:$V119*OFFSET(ReactionStoich!$E$5:$U$5,BC$2,0))*(TimeStep)*'Composition Moles'!$C109</f>
        <v>0</v>
      </c>
      <c r="BD97" s="32">
        <f ca="1">SUMPRODUCT(ReactionRateK1!$F119:$V119*OFFSET(ReactionStoich!$E$5:$U$5,BD$2,0))*(TimeStep)*'Composition Moles'!$C109</f>
        <v>0</v>
      </c>
      <c r="BE97" s="32">
        <f ca="1">SUMPRODUCT(ReactionRateK1!$F119:$V119*OFFSET(ReactionStoich!$E$5:$U$5,BE$2,0))*(TimeStep)*'Composition Moles'!$C109</f>
        <v>0</v>
      </c>
      <c r="BF97" s="32">
        <f ca="1">SUMPRODUCT(ReactionRateK1!$F119:$V119*OFFSET(ReactionStoich!$E$5:$U$5,BF$2,0))*(TimeStep)*'Composition Moles'!$C109</f>
        <v>0</v>
      </c>
      <c r="BG97" s="32">
        <f ca="1">SUMPRODUCT(ReactionRateK1!$F119:$V119*OFFSET(ReactionStoich!$E$5:$U$5,BG$2,0))*(TimeStep)*'Composition Moles'!$C109</f>
        <v>0</v>
      </c>
      <c r="BH97" s="32">
        <f ca="1">SUMPRODUCT(ReactionRateK1!$F119:$V119*OFFSET(ReactionStoich!$E$5:$U$5,BH$2,0))*(TimeStep)*'Composition Moles'!$C109</f>
        <v>0</v>
      </c>
      <c r="BI97" s="32">
        <f ca="1">SUMPRODUCT(ReactionRateK1!$F119:$V119*OFFSET(ReactionStoich!$E$5:$U$5,BI$2,0))*(TimeStep)*'Composition Moles'!$C109</f>
        <v>0</v>
      </c>
      <c r="BJ97" s="32">
        <f ca="1">SUMPRODUCT(ReactionRateK1!$F119:$V119*OFFSET(ReactionStoich!$E$5:$U$5,BJ$2,0))*(TimeStep)*'Composition Moles'!$C109</f>
        <v>0</v>
      </c>
      <c r="BK97" s="32">
        <f ca="1">SUMPRODUCT(ReactionRateK1!$F119:$V119*OFFSET(ReactionStoich!$E$5:$U$5,BK$2,0))*(TimeStep)*'Composition Moles'!$C109</f>
        <v>0</v>
      </c>
      <c r="BL97" s="32">
        <f ca="1">SUMPRODUCT(ReactionRateK1!$F119:$V119*OFFSET(ReactionStoich!$E$5:$U$5,BL$2,0))*(TimeStep)*'Composition Moles'!$C109</f>
        <v>0</v>
      </c>
      <c r="BM97" s="32">
        <f ca="1">SUMPRODUCT(ReactionRateK1!$F119:$V119*OFFSET(ReactionStoich!$E$5:$U$5,BM$2,0))*(TimeStep)*'Composition Moles'!$C109</f>
        <v>0</v>
      </c>
      <c r="BN97" s="32">
        <f ca="1">SUMPRODUCT(ReactionRateK1!$F119:$V119*OFFSET(ReactionStoich!$E$5:$U$5,BN$2,0))*(TimeStep)*'Composition Moles'!$C109</f>
        <v>0</v>
      </c>
      <c r="BO97" s="32">
        <f ca="1">SUMPRODUCT(ReactionRateK1!$F119:$V119*OFFSET(ReactionStoich!$E$5:$U$5,BO$2,0))*(TimeStep)*'Composition Moles'!$C109</f>
        <v>0</v>
      </c>
      <c r="BP97" s="32">
        <f ca="1">SUMPRODUCT(ReactionRateK1!$F119:$V119*OFFSET(ReactionStoich!$E$5:$U$5,BP$2,0))*(TimeStep)*'Composition Moles'!$C109</f>
        <v>0</v>
      </c>
      <c r="BQ97" s="32">
        <f ca="1">SUMPRODUCT(ReactionRateK1!$F119:$V119*OFFSET(ReactionStoich!$E$5:$U$5,BQ$2,0))*(TimeStep)*'Composition Moles'!$C109</f>
        <v>0</v>
      </c>
      <c r="BR97" s="32">
        <f ca="1">SUMPRODUCT(ReactionRateK1!$F119:$V119*OFFSET(ReactionStoich!$E$5:$U$5,BR$2,0))*(TimeStep)*'Composition Moles'!$C109</f>
        <v>0</v>
      </c>
      <c r="BS97" s="32">
        <f ca="1">SUMPRODUCT(ReactionRateK1!$F119:$V119*OFFSET(ReactionStoich!$E$5:$U$5,BS$2,0))*(TimeStep)*'Composition Moles'!$C109</f>
        <v>0</v>
      </c>
      <c r="BT97" s="32">
        <f ca="1">SUMPRODUCT(ReactionRateK1!$F119:$V119*OFFSET(ReactionStoich!$E$5:$U$5,BT$2,0))*(TimeStep)*'Composition Moles'!$C109</f>
        <v>0</v>
      </c>
      <c r="BU97" s="32">
        <f ca="1">SUMPRODUCT(ReactionRateK1!$F119:$V119*OFFSET(ReactionStoich!$E$5:$U$5,BU$2,0))*(TimeStep)*'Composition Moles'!$C109</f>
        <v>0</v>
      </c>
      <c r="BV97" s="32">
        <f ca="1">SUMPRODUCT(ReactionRateK1!$F119:$V119*OFFSET(ReactionStoich!$E$5:$U$5,BV$2,0))*(TimeStep)*'Composition Moles'!$C109</f>
        <v>0</v>
      </c>
      <c r="BW97" s="32">
        <f ca="1">SUMPRODUCT(ReactionRateK1!$F119:$V119*OFFSET(ReactionStoich!$E$5:$U$5,BW$2,0))*(TimeStep)*'Composition Moles'!$C109</f>
        <v>0</v>
      </c>
    </row>
    <row r="98" spans="1:75">
      <c r="A98">
        <f>ReactionRateK1!A120</f>
        <v>4.3999999999999924</v>
      </c>
      <c r="B98" s="20">
        <f t="shared" ca="1" si="7"/>
        <v>-866.09976028518804</v>
      </c>
      <c r="C98" s="20">
        <f ca="1">'Composition Moles'!BZ110</f>
        <v>144251.98237445252</v>
      </c>
      <c r="D98" s="26">
        <f t="shared" ca="1" si="8"/>
        <v>-6.0040752718180813E-3</v>
      </c>
      <c r="F98" s="32">
        <f ca="1">SUMPRODUCT(ReactionRateK1!$F120:$V120*OFFSET(ReactionStoich!$E$5:$U$5,F$2,0))*(TimeStep)*'Composition Moles'!$C110</f>
        <v>-1.0163621476937933E-2</v>
      </c>
      <c r="G98" s="32">
        <f ca="1">SUMPRODUCT(ReactionRateK1!$F120:$V120*OFFSET(ReactionStoich!$E$5:$U$5,G$2,0))*(TimeStep)*'Composition Moles'!$C110</f>
        <v>0</v>
      </c>
      <c r="H98" s="32">
        <f ca="1">SUMPRODUCT(ReactionRateK1!$F120:$V120*OFFSET(ReactionStoich!$E$5:$U$5,H$2,0))*(TimeStep)*'Composition Moles'!$C110</f>
        <v>1.0101759358252424E-2</v>
      </c>
      <c r="I98" s="32">
        <f ca="1">SUMPRODUCT(ReactionRateK1!$F120:$V120*OFFSET(ReactionStoich!$E$5:$U$5,I$2,0))*(TimeStep)*'Composition Moles'!$C110</f>
        <v>6.1862118685507546E-5</v>
      </c>
      <c r="J98" s="32">
        <f ca="1">SUMPRODUCT(ReactionRateK1!$F120:$V120*OFFSET(ReactionStoich!$E$5:$U$5,J$2,0))*(TimeStep)*'Composition Moles'!$C110</f>
        <v>0</v>
      </c>
      <c r="K98" s="32">
        <f ca="1">SUMPRODUCT(ReactionRateK1!$F120:$V120*OFFSET(ReactionStoich!$E$5:$U$5,K$2,0))*(TimeStep)*'Composition Moles'!$C110</f>
        <v>0</v>
      </c>
      <c r="L98" s="32">
        <f ca="1">SUMPRODUCT(ReactionRateK1!$F120:$V120*OFFSET(ReactionStoich!$E$5:$U$5,L$2,0))*(TimeStep)*'Composition Moles'!$C110</f>
        <v>0</v>
      </c>
      <c r="M98" s="32">
        <f ca="1">SUMPRODUCT(ReactionRateK1!$F120:$V120*OFFSET(ReactionStoich!$E$5:$U$5,M$2,0))*(TimeStep)*'Composition Moles'!$C110</f>
        <v>0</v>
      </c>
      <c r="N98" s="32">
        <f ca="1">SUMPRODUCT(ReactionRateK1!$F120:$V120*OFFSET(ReactionStoich!$E$5:$U$5,N$2,0))*(TimeStep)*'Composition Moles'!$C110</f>
        <v>0</v>
      </c>
      <c r="O98" s="32">
        <f ca="1">SUMPRODUCT(ReactionRateK1!$F120:$V120*OFFSET(ReactionStoich!$E$5:$U$5,O$2,0))*(TimeStep)*'Composition Moles'!$C110</f>
        <v>0</v>
      </c>
      <c r="P98" s="32">
        <f ca="1">SUMPRODUCT(ReactionRateK1!$F120:$V120*OFFSET(ReactionStoich!$E$5:$U$5,P$2,0))*(TimeStep)*'Composition Moles'!$C110</f>
        <v>0</v>
      </c>
      <c r="Q98" s="32">
        <f ca="1">SUMPRODUCT(ReactionRateK1!$F120:$V120*OFFSET(ReactionStoich!$E$5:$U$5,Q$2,0))*(TimeStep)*'Composition Moles'!$C110</f>
        <v>0</v>
      </c>
      <c r="R98" s="32">
        <f ca="1">SUMPRODUCT(ReactionRateK1!$F120:$V120*OFFSET(ReactionStoich!$E$5:$U$5,R$2,0))*(TimeStep)*'Composition Moles'!$C110</f>
        <v>0</v>
      </c>
      <c r="S98" s="32">
        <f ca="1">SUMPRODUCT(ReactionRateK1!$F120:$V120*OFFSET(ReactionStoich!$E$5:$U$5,S$2,0))*(TimeStep)*'Composition Moles'!$C110</f>
        <v>0.80544172334579334</v>
      </c>
      <c r="T98" s="32">
        <f ca="1">SUMPRODUCT(ReactionRateK1!$F120:$V120*OFFSET(ReactionStoich!$E$5:$U$5,T$2,0))*(TimeStep)*'Composition Moles'!$C110</f>
        <v>0</v>
      </c>
      <c r="U98" s="32">
        <f ca="1">SUMPRODUCT(ReactionRateK1!$F120:$V120*OFFSET(ReactionStoich!$E$5:$U$5,U$2,0))*(TimeStep)*'Composition Moles'!$C110</f>
        <v>0</v>
      </c>
      <c r="V98" s="32">
        <f ca="1">SUMPRODUCT(ReactionRateK1!$F120:$V120*OFFSET(ReactionStoich!$E$5:$U$5,V$2,0))*(TimeStep)*'Composition Moles'!$C110</f>
        <v>0</v>
      </c>
      <c r="W98" s="32">
        <f ca="1">SUMPRODUCT(ReactionRateK1!$F120:$V120*OFFSET(ReactionStoich!$E$5:$U$5,W$2,0))*(TimeStep)*'Composition Moles'!$C110</f>
        <v>0</v>
      </c>
      <c r="X98" s="32">
        <f ca="1">SUMPRODUCT(ReactionRateK1!$F120:$V120*OFFSET(ReactionStoich!$E$5:$U$5,X$2,0))*(TimeStep)*'Composition Moles'!$C110</f>
        <v>0</v>
      </c>
      <c r="Y98" s="32">
        <f ca="1">SUMPRODUCT(ReactionRateK1!$F120:$V120*OFFSET(ReactionStoich!$E$5:$U$5,Y$2,0))*(TimeStep)*'Composition Moles'!$C110</f>
        <v>-1.9802263246390692</v>
      </c>
      <c r="Z98" s="32">
        <f ca="1">SUMPRODUCT(ReactionRateK1!$F120:$V120*OFFSET(ReactionStoich!$E$5:$U$5,Z$2,0))*(TimeStep)*'Composition Moles'!$C110</f>
        <v>0</v>
      </c>
      <c r="AA98" s="32">
        <f ca="1">SUMPRODUCT(ReactionRateK1!$F120:$V120*OFFSET(ReactionStoich!$E$5:$U$5,AA$2,0))*(TimeStep)*'Composition Moles'!$C110</f>
        <v>0</v>
      </c>
      <c r="AB98" s="32">
        <f ca="1">SUMPRODUCT(ReactionRateK1!$F120:$V120*OFFSET(ReactionStoich!$E$5:$U$5,AB$2,0))*(TimeStep)*'Composition Moles'!$C110</f>
        <v>0</v>
      </c>
      <c r="AC98" s="32">
        <f ca="1">SUMPRODUCT(ReactionRateK1!$F120:$V120*OFFSET(ReactionStoich!$E$5:$U$5,AC$2,0))*(TimeStep)*'Composition Moles'!$C110</f>
        <v>0</v>
      </c>
      <c r="AD98" s="32">
        <f ca="1">SUMPRODUCT(ReactionRateK1!$F120:$V120*OFFSET(ReactionStoich!$E$5:$U$5,AD$2,0))*(TimeStep)*'Composition Moles'!$C110</f>
        <v>0</v>
      </c>
      <c r="AE98" s="32">
        <f ca="1">SUMPRODUCT(ReactionRateK1!$F120:$V120*OFFSET(ReactionStoich!$E$5:$U$5,AE$2,0))*(TimeStep)*'Composition Moles'!$C110</f>
        <v>0</v>
      </c>
      <c r="AF98" s="32">
        <f ca="1">SUMPRODUCT(ReactionRateK1!$F120:$V120*OFFSET(ReactionStoich!$E$5:$U$5,AF$2,0))*(TimeStep)*'Composition Moles'!$C110</f>
        <v>0</v>
      </c>
      <c r="AG98" s="32">
        <f ca="1">SUMPRODUCT(ReactionRateK1!$F120:$V120*OFFSET(ReactionStoich!$E$5:$U$5,AG$2,0))*(TimeStep)*'Composition Moles'!$C110</f>
        <v>-4.0006156130663103E-3</v>
      </c>
      <c r="AH98" s="32">
        <f ca="1">SUMPRODUCT(ReactionRateK1!$F120:$V120*OFFSET(ReactionStoich!$E$5:$U$5,AH$2,0))*(TimeStep)*'Composition Moles'!$C110</f>
        <v>-0.4450694827348568</v>
      </c>
      <c r="AI98" s="32">
        <f ca="1">SUMPRODUCT(ReactionRateK1!$F120:$V120*OFFSET(ReactionStoich!$E$5:$U$5,AI$2,0))*(TimeStep)*'Composition Moles'!$C110</f>
        <v>1.6837864842943029</v>
      </c>
      <c r="AJ98" s="32">
        <f ca="1">SUMPRODUCT(ReactionRateK1!$F120:$V120*OFFSET(ReactionStoich!$E$5:$U$5,AJ$2,0))*(TimeStep)*'Composition Moles'!$C110</f>
        <v>0.32980019836694008</v>
      </c>
      <c r="AK98" s="32">
        <f ca="1">SUMPRODUCT(ReactionRateK1!$F120:$V120*OFFSET(ReactionStoich!$E$5:$U$5,AK$2,0))*(TimeStep)*'Composition Moles'!$C110</f>
        <v>0</v>
      </c>
      <c r="AL98" s="32">
        <f ca="1">SUMPRODUCT(ReactionRateK1!$F120:$V120*OFFSET(ReactionStoich!$E$5:$U$5,AL$2,0))*(TimeStep)*'Composition Moles'!$C110</f>
        <v>0</v>
      </c>
      <c r="AM98" s="32">
        <f ca="1">SUMPRODUCT(ReactionRateK1!$F120:$V120*OFFSET(ReactionStoich!$E$5:$U$5,AM$2,0))*(TimeStep)*'Composition Moles'!$C110</f>
        <v>0</v>
      </c>
      <c r="AN98" s="32">
        <f ca="1">SUMPRODUCT(ReactionRateK1!$F120:$V120*OFFSET(ReactionStoich!$E$5:$U$5,AN$2,0))*(TimeStep)*'Composition Moles'!$C110</f>
        <v>0</v>
      </c>
      <c r="AO98" s="32">
        <f ca="1">SUMPRODUCT(ReactionRateK1!$F120:$V120*OFFSET(ReactionStoich!$E$5:$U$5,AO$2,0))*(TimeStep)*'Composition Moles'!$C110</f>
        <v>-6.1862118685507546E-5</v>
      </c>
      <c r="AP98" s="32">
        <f ca="1">SUMPRODUCT(ReactionRateK1!$F120:$V120*OFFSET(ReactionStoich!$E$5:$U$5,AP$2,0))*(TimeStep)*'Composition Moles'!$C110</f>
        <v>-1.0109395175256072E-2</v>
      </c>
      <c r="AQ98" s="32">
        <f ca="1">SUMPRODUCT(ReactionRateK1!$F120:$V120*OFFSET(ReactionStoich!$E$5:$U$5,AQ$2,0))*(TimeStep)*'Composition Moles'!$C110</f>
        <v>0</v>
      </c>
      <c r="AR98" s="32">
        <f ca="1">SUMPRODUCT(ReactionRateK1!$F120:$V120*OFFSET(ReactionStoich!$E$5:$U$5,AR$2,0))*(TimeStep)*'Composition Moles'!$C110</f>
        <v>0</v>
      </c>
      <c r="AS98" s="32">
        <f ca="1">SUMPRODUCT(ReactionRateK1!$F120:$V120*OFFSET(ReactionStoich!$E$5:$U$5,AS$2,0))*(TimeStep)*'Composition Moles'!$C110</f>
        <v>-0.12652024190870079</v>
      </c>
      <c r="AT98" s="32">
        <f ca="1">SUMPRODUCT(ReactionRateK1!$F120:$V120*OFFSET(ReactionStoich!$E$5:$U$5,AT$2,0))*(TimeStep)*'Composition Moles'!$C110</f>
        <v>-0.12652024190870079</v>
      </c>
      <c r="AU98" s="32">
        <f ca="1">SUMPRODUCT(ReactionRateK1!$F120:$V120*OFFSET(ReactionStoich!$E$5:$U$5,AU$2,0))*(TimeStep)*'Composition Moles'!$C110</f>
        <v>-0.12652024190870079</v>
      </c>
      <c r="AV98" s="32">
        <f ca="1">SUMPRODUCT(ReactionRateK1!$F120:$V120*OFFSET(ReactionStoich!$E$5:$U$5,AV$2,0))*(TimeStep)*'Composition Moles'!$C110</f>
        <v>0</v>
      </c>
      <c r="AW98" s="32">
        <f ca="1">SUMPRODUCT(ReactionRateK1!$F120:$V120*OFFSET(ReactionStoich!$E$5:$U$5,AW$2,0))*(TimeStep)*'Composition Moles'!$C110</f>
        <v>0</v>
      </c>
      <c r="AX98" s="32">
        <f ca="1">SUMPRODUCT(ReactionRateK1!$F120:$V120*OFFSET(ReactionStoich!$E$5:$U$5,AX$2,0))*(TimeStep)*'Composition Moles'!$C110</f>
        <v>0</v>
      </c>
      <c r="AY98" s="32">
        <f ca="1">SUMPRODUCT(ReactionRateK1!$F120:$V120*OFFSET(ReactionStoich!$E$5:$U$5,AY$2,0))*(TimeStep)*'Composition Moles'!$C110</f>
        <v>0</v>
      </c>
      <c r="AZ98" s="32">
        <f ca="1">SUMPRODUCT(ReactionRateK1!$F120:$V120*OFFSET(ReactionStoich!$E$5:$U$5,AZ$2,0))*(TimeStep)*'Composition Moles'!$C110</f>
        <v>0</v>
      </c>
      <c r="BA98" s="32">
        <f ca="1">SUMPRODUCT(ReactionRateK1!$F120:$V120*OFFSET(ReactionStoich!$E$5:$U$5,BA$2,0))*(TimeStep)*'Composition Moles'!$C110</f>
        <v>0</v>
      </c>
      <c r="BB98" s="32">
        <f ca="1">SUMPRODUCT(ReactionRateK1!$F120:$V120*OFFSET(ReactionStoich!$E$5:$U$5,BB$2,0))*(TimeStep)*'Composition Moles'!$C110</f>
        <v>0</v>
      </c>
      <c r="BC98" s="32">
        <f ca="1">SUMPRODUCT(ReactionRateK1!$F120:$V120*OFFSET(ReactionStoich!$E$5:$U$5,BC$2,0))*(TimeStep)*'Composition Moles'!$C110</f>
        <v>0</v>
      </c>
      <c r="BD98" s="32">
        <f ca="1">SUMPRODUCT(ReactionRateK1!$F120:$V120*OFFSET(ReactionStoich!$E$5:$U$5,BD$2,0))*(TimeStep)*'Composition Moles'!$C110</f>
        <v>0</v>
      </c>
      <c r="BE98" s="32">
        <f ca="1">SUMPRODUCT(ReactionRateK1!$F120:$V120*OFFSET(ReactionStoich!$E$5:$U$5,BE$2,0))*(TimeStep)*'Composition Moles'!$C110</f>
        <v>0</v>
      </c>
      <c r="BF98" s="32">
        <f ca="1">SUMPRODUCT(ReactionRateK1!$F120:$V120*OFFSET(ReactionStoich!$E$5:$U$5,BF$2,0))*(TimeStep)*'Composition Moles'!$C110</f>
        <v>0</v>
      </c>
      <c r="BG98" s="32">
        <f ca="1">SUMPRODUCT(ReactionRateK1!$F120:$V120*OFFSET(ReactionStoich!$E$5:$U$5,BG$2,0))*(TimeStep)*'Composition Moles'!$C110</f>
        <v>0</v>
      </c>
      <c r="BH98" s="32">
        <f ca="1">SUMPRODUCT(ReactionRateK1!$F120:$V120*OFFSET(ReactionStoich!$E$5:$U$5,BH$2,0))*(TimeStep)*'Composition Moles'!$C110</f>
        <v>0</v>
      </c>
      <c r="BI98" s="32">
        <f ca="1">SUMPRODUCT(ReactionRateK1!$F120:$V120*OFFSET(ReactionStoich!$E$5:$U$5,BI$2,0))*(TimeStep)*'Composition Moles'!$C110</f>
        <v>0</v>
      </c>
      <c r="BJ98" s="32">
        <f ca="1">SUMPRODUCT(ReactionRateK1!$F120:$V120*OFFSET(ReactionStoich!$E$5:$U$5,BJ$2,0))*(TimeStep)*'Composition Moles'!$C110</f>
        <v>0</v>
      </c>
      <c r="BK98" s="32">
        <f ca="1">SUMPRODUCT(ReactionRateK1!$F120:$V120*OFFSET(ReactionStoich!$E$5:$U$5,BK$2,0))*(TimeStep)*'Composition Moles'!$C110</f>
        <v>0</v>
      </c>
      <c r="BL98" s="32">
        <f ca="1">SUMPRODUCT(ReactionRateK1!$F120:$V120*OFFSET(ReactionStoich!$E$5:$U$5,BL$2,0))*(TimeStep)*'Composition Moles'!$C110</f>
        <v>0</v>
      </c>
      <c r="BM98" s="32">
        <f ca="1">SUMPRODUCT(ReactionRateK1!$F120:$V120*OFFSET(ReactionStoich!$E$5:$U$5,BM$2,0))*(TimeStep)*'Composition Moles'!$C110</f>
        <v>0</v>
      </c>
      <c r="BN98" s="32">
        <f ca="1">SUMPRODUCT(ReactionRateK1!$F120:$V120*OFFSET(ReactionStoich!$E$5:$U$5,BN$2,0))*(TimeStep)*'Composition Moles'!$C110</f>
        <v>0</v>
      </c>
      <c r="BO98" s="32">
        <f ca="1">SUMPRODUCT(ReactionRateK1!$F120:$V120*OFFSET(ReactionStoich!$E$5:$U$5,BO$2,0))*(TimeStep)*'Composition Moles'!$C110</f>
        <v>0</v>
      </c>
      <c r="BP98" s="32">
        <f ca="1">SUMPRODUCT(ReactionRateK1!$F120:$V120*OFFSET(ReactionStoich!$E$5:$U$5,BP$2,0))*(TimeStep)*'Composition Moles'!$C110</f>
        <v>0</v>
      </c>
      <c r="BQ98" s="32">
        <f ca="1">SUMPRODUCT(ReactionRateK1!$F120:$V120*OFFSET(ReactionStoich!$E$5:$U$5,BQ$2,0))*(TimeStep)*'Composition Moles'!$C110</f>
        <v>0</v>
      </c>
      <c r="BR98" s="32">
        <f ca="1">SUMPRODUCT(ReactionRateK1!$F120:$V120*OFFSET(ReactionStoich!$E$5:$U$5,BR$2,0))*(TimeStep)*'Composition Moles'!$C110</f>
        <v>0</v>
      </c>
      <c r="BS98" s="32">
        <f ca="1">SUMPRODUCT(ReactionRateK1!$F120:$V120*OFFSET(ReactionStoich!$E$5:$U$5,BS$2,0))*(TimeStep)*'Composition Moles'!$C110</f>
        <v>0</v>
      </c>
      <c r="BT98" s="32">
        <f ca="1">SUMPRODUCT(ReactionRateK1!$F120:$V120*OFFSET(ReactionStoich!$E$5:$U$5,BT$2,0))*(TimeStep)*'Composition Moles'!$C110</f>
        <v>0</v>
      </c>
      <c r="BU98" s="32">
        <f ca="1">SUMPRODUCT(ReactionRateK1!$F120:$V120*OFFSET(ReactionStoich!$E$5:$U$5,BU$2,0))*(TimeStep)*'Composition Moles'!$C110</f>
        <v>0</v>
      </c>
      <c r="BV98" s="32">
        <f ca="1">SUMPRODUCT(ReactionRateK1!$F120:$V120*OFFSET(ReactionStoich!$E$5:$U$5,BV$2,0))*(TimeStep)*'Composition Moles'!$C110</f>
        <v>0</v>
      </c>
      <c r="BW98" s="32">
        <f ca="1">SUMPRODUCT(ReactionRateK1!$F120:$V120*OFFSET(ReactionStoich!$E$5:$U$5,BW$2,0))*(TimeStep)*'Composition Moles'!$C110</f>
        <v>0</v>
      </c>
    </row>
    <row r="99" spans="1:75">
      <c r="A99">
        <f>ReactionRateK1!A121</f>
        <v>4.4499999999999922</v>
      </c>
      <c r="B99" s="20">
        <f t="shared" ca="1" si="7"/>
        <v>-851.14211934446325</v>
      </c>
      <c r="C99" s="20">
        <f ca="1">'Composition Moles'!BZ111</f>
        <v>144250.03902239838</v>
      </c>
      <c r="D99" s="26">
        <f t="shared" ca="1" si="8"/>
        <v>-5.9004637025595703E-3</v>
      </c>
      <c r="F99" s="32">
        <f ca="1">SUMPRODUCT(ReactionRateK1!$F121:$V121*OFFSET(ReactionStoich!$E$5:$U$5,F$2,0))*(TimeStep)*'Composition Moles'!$C111</f>
        <v>-9.4689581135805091E-3</v>
      </c>
      <c r="G99" s="32">
        <f ca="1">SUMPRODUCT(ReactionRateK1!$F121:$V121*OFFSET(ReactionStoich!$E$5:$U$5,G$2,0))*(TimeStep)*'Composition Moles'!$C111</f>
        <v>0</v>
      </c>
      <c r="H99" s="32">
        <f ca="1">SUMPRODUCT(ReactionRateK1!$F121:$V121*OFFSET(ReactionStoich!$E$5:$U$5,H$2,0))*(TimeStep)*'Composition Moles'!$C111</f>
        <v>9.4134311862751965E-3</v>
      </c>
      <c r="I99" s="32">
        <f ca="1">SUMPRODUCT(ReactionRateK1!$F121:$V121*OFFSET(ReactionStoich!$E$5:$U$5,I$2,0))*(TimeStep)*'Composition Moles'!$C111</f>
        <v>5.5526927305311141E-5</v>
      </c>
      <c r="J99" s="32">
        <f ca="1">SUMPRODUCT(ReactionRateK1!$F121:$V121*OFFSET(ReactionStoich!$E$5:$U$5,J$2,0))*(TimeStep)*'Composition Moles'!$C111</f>
        <v>0</v>
      </c>
      <c r="K99" s="32">
        <f ca="1">SUMPRODUCT(ReactionRateK1!$F121:$V121*OFFSET(ReactionStoich!$E$5:$U$5,K$2,0))*(TimeStep)*'Composition Moles'!$C111</f>
        <v>0</v>
      </c>
      <c r="L99" s="32">
        <f ca="1">SUMPRODUCT(ReactionRateK1!$F121:$V121*OFFSET(ReactionStoich!$E$5:$U$5,L$2,0))*(TimeStep)*'Composition Moles'!$C111</f>
        <v>0</v>
      </c>
      <c r="M99" s="32">
        <f ca="1">SUMPRODUCT(ReactionRateK1!$F121:$V121*OFFSET(ReactionStoich!$E$5:$U$5,M$2,0))*(TimeStep)*'Composition Moles'!$C111</f>
        <v>0</v>
      </c>
      <c r="N99" s="32">
        <f ca="1">SUMPRODUCT(ReactionRateK1!$F121:$V121*OFFSET(ReactionStoich!$E$5:$U$5,N$2,0))*(TimeStep)*'Composition Moles'!$C111</f>
        <v>0</v>
      </c>
      <c r="O99" s="32">
        <f ca="1">SUMPRODUCT(ReactionRateK1!$F121:$V121*OFFSET(ReactionStoich!$E$5:$U$5,O$2,0))*(TimeStep)*'Composition Moles'!$C111</f>
        <v>0</v>
      </c>
      <c r="P99" s="32">
        <f ca="1">SUMPRODUCT(ReactionRateK1!$F121:$V121*OFFSET(ReactionStoich!$E$5:$U$5,P$2,0))*(TimeStep)*'Composition Moles'!$C111</f>
        <v>0</v>
      </c>
      <c r="Q99" s="32">
        <f ca="1">SUMPRODUCT(ReactionRateK1!$F121:$V121*OFFSET(ReactionStoich!$E$5:$U$5,Q$2,0))*(TimeStep)*'Composition Moles'!$C111</f>
        <v>0</v>
      </c>
      <c r="R99" s="32">
        <f ca="1">SUMPRODUCT(ReactionRateK1!$F121:$V121*OFFSET(ReactionStoich!$E$5:$U$5,R$2,0))*(TimeStep)*'Composition Moles'!$C111</f>
        <v>0</v>
      </c>
      <c r="S99" s="32">
        <f ca="1">SUMPRODUCT(ReactionRateK1!$F121:$V121*OFFSET(ReactionStoich!$E$5:$U$5,S$2,0))*(TimeStep)*'Composition Moles'!$C111</f>
        <v>0.78416540120150535</v>
      </c>
      <c r="T99" s="32">
        <f ca="1">SUMPRODUCT(ReactionRateK1!$F121:$V121*OFFSET(ReactionStoich!$E$5:$U$5,T$2,0))*(TimeStep)*'Composition Moles'!$C111</f>
        <v>0</v>
      </c>
      <c r="U99" s="32">
        <f ca="1">SUMPRODUCT(ReactionRateK1!$F121:$V121*OFFSET(ReactionStoich!$E$5:$U$5,U$2,0))*(TimeStep)*'Composition Moles'!$C111</f>
        <v>0</v>
      </c>
      <c r="V99" s="32">
        <f ca="1">SUMPRODUCT(ReactionRateK1!$F121:$V121*OFFSET(ReactionStoich!$E$5:$U$5,V$2,0))*(TimeStep)*'Composition Moles'!$C111</f>
        <v>0</v>
      </c>
      <c r="W99" s="32">
        <f ca="1">SUMPRODUCT(ReactionRateK1!$F121:$V121*OFFSET(ReactionStoich!$E$5:$U$5,W$2,0))*(TimeStep)*'Composition Moles'!$C111</f>
        <v>0</v>
      </c>
      <c r="X99" s="32">
        <f ca="1">SUMPRODUCT(ReactionRateK1!$F121:$V121*OFFSET(ReactionStoich!$E$5:$U$5,X$2,0))*(TimeStep)*'Composition Moles'!$C111</f>
        <v>0</v>
      </c>
      <c r="Y99" s="32">
        <f ca="1">SUMPRODUCT(ReactionRateK1!$F121:$V121*OFFSET(ReactionStoich!$E$5:$U$5,Y$2,0))*(TimeStep)*'Composition Moles'!$C111</f>
        <v>-1.9327035031961348</v>
      </c>
      <c r="Z99" s="32">
        <f ca="1">SUMPRODUCT(ReactionRateK1!$F121:$V121*OFFSET(ReactionStoich!$E$5:$U$5,Z$2,0))*(TimeStep)*'Composition Moles'!$C111</f>
        <v>0</v>
      </c>
      <c r="AA99" s="32">
        <f ca="1">SUMPRODUCT(ReactionRateK1!$F121:$V121*OFFSET(ReactionStoich!$E$5:$U$5,AA$2,0))*(TimeStep)*'Composition Moles'!$C111</f>
        <v>0</v>
      </c>
      <c r="AB99" s="32">
        <f ca="1">SUMPRODUCT(ReactionRateK1!$F121:$V121*OFFSET(ReactionStoich!$E$5:$U$5,AB$2,0))*(TimeStep)*'Composition Moles'!$C111</f>
        <v>0</v>
      </c>
      <c r="AC99" s="32">
        <f ca="1">SUMPRODUCT(ReactionRateK1!$F121:$V121*OFFSET(ReactionStoich!$E$5:$U$5,AC$2,0))*(TimeStep)*'Composition Moles'!$C111</f>
        <v>0</v>
      </c>
      <c r="AD99" s="32">
        <f ca="1">SUMPRODUCT(ReactionRateK1!$F121:$V121*OFFSET(ReactionStoich!$E$5:$U$5,AD$2,0))*(TimeStep)*'Composition Moles'!$C111</f>
        <v>0</v>
      </c>
      <c r="AE99" s="32">
        <f ca="1">SUMPRODUCT(ReactionRateK1!$F121:$V121*OFFSET(ReactionStoich!$E$5:$U$5,AE$2,0))*(TimeStep)*'Composition Moles'!$C111</f>
        <v>0</v>
      </c>
      <c r="AF99" s="32">
        <f ca="1">SUMPRODUCT(ReactionRateK1!$F121:$V121*OFFSET(ReactionStoich!$E$5:$U$5,AF$2,0))*(TimeStep)*'Composition Moles'!$C111</f>
        <v>0</v>
      </c>
      <c r="AG99" s="32">
        <f ca="1">SUMPRODUCT(ReactionRateK1!$F121:$V121*OFFSET(ReactionStoich!$E$5:$U$5,AG$2,0))*(TimeStep)*'Composition Moles'!$C111</f>
        <v>-3.879935057302102E-3</v>
      </c>
      <c r="AH99" s="32">
        <f ca="1">SUMPRODUCT(ReactionRateK1!$F121:$V121*OFFSET(ReactionStoich!$E$5:$U$5,AH$2,0))*(TimeStep)*'Composition Moles'!$C111</f>
        <v>-0.45171135174958904</v>
      </c>
      <c r="AI99" s="32">
        <f ca="1">SUMPRODUCT(ReactionRateK1!$F121:$V121*OFFSET(ReactionStoich!$E$5:$U$5,AI$2,0))*(TimeStep)*'Composition Moles'!$C111</f>
        <v>1.6659669344822228</v>
      </c>
      <c r="AJ99" s="32">
        <f ca="1">SUMPRODUCT(ReactionRateK1!$F121:$V121*OFFSET(ReactionStoich!$E$5:$U$5,AJ$2,0))*(TimeStep)*'Composition Moles'!$C111</f>
        <v>0.32152859826688901</v>
      </c>
      <c r="AK99" s="32">
        <f ca="1">SUMPRODUCT(ReactionRateK1!$F121:$V121*OFFSET(ReactionStoich!$E$5:$U$5,AK$2,0))*(TimeStep)*'Composition Moles'!$C111</f>
        <v>0</v>
      </c>
      <c r="AL99" s="32">
        <f ca="1">SUMPRODUCT(ReactionRateK1!$F121:$V121*OFFSET(ReactionStoich!$E$5:$U$5,AL$2,0))*(TimeStep)*'Composition Moles'!$C111</f>
        <v>0</v>
      </c>
      <c r="AM99" s="32">
        <f ca="1">SUMPRODUCT(ReactionRateK1!$F121:$V121*OFFSET(ReactionStoich!$E$5:$U$5,AM$2,0))*(TimeStep)*'Composition Moles'!$C111</f>
        <v>0</v>
      </c>
      <c r="AN99" s="32">
        <f ca="1">SUMPRODUCT(ReactionRateK1!$F121:$V121*OFFSET(ReactionStoich!$E$5:$U$5,AN$2,0))*(TimeStep)*'Composition Moles'!$C111</f>
        <v>0</v>
      </c>
      <c r="AO99" s="32">
        <f ca="1">SUMPRODUCT(ReactionRateK1!$F121:$V121*OFFSET(ReactionStoich!$E$5:$U$5,AO$2,0))*(TimeStep)*'Composition Moles'!$C111</f>
        <v>-5.5526927305311141E-5</v>
      </c>
      <c r="AP99" s="32">
        <f ca="1">SUMPRODUCT(ReactionRateK1!$F121:$V121*OFFSET(ReactionStoich!$E$5:$U$5,AP$2,0))*(TimeStep)*'Composition Moles'!$C111</f>
        <v>-9.4027025429396938E-3</v>
      </c>
      <c r="AQ99" s="32">
        <f ca="1">SUMPRODUCT(ReactionRateK1!$F121:$V121*OFFSET(ReactionStoich!$E$5:$U$5,AQ$2,0))*(TimeStep)*'Composition Moles'!$C111</f>
        <v>0</v>
      </c>
      <c r="AR99" s="32">
        <f ca="1">SUMPRODUCT(ReactionRateK1!$F121:$V121*OFFSET(ReactionStoich!$E$5:$U$5,AR$2,0))*(TimeStep)*'Composition Moles'!$C111</f>
        <v>0</v>
      </c>
      <c r="AS99" s="32">
        <f ca="1">SUMPRODUCT(ReactionRateK1!$F121:$V121*OFFSET(ReactionStoich!$E$5:$U$5,AS$2,0))*(TimeStep)*'Composition Moles'!$C111</f>
        <v>-0.12463597149244864</v>
      </c>
      <c r="AT99" s="32">
        <f ca="1">SUMPRODUCT(ReactionRateK1!$F121:$V121*OFFSET(ReactionStoich!$E$5:$U$5,AT$2,0))*(TimeStep)*'Composition Moles'!$C111</f>
        <v>-0.12463597149244864</v>
      </c>
      <c r="AU99" s="32">
        <f ca="1">SUMPRODUCT(ReactionRateK1!$F121:$V121*OFFSET(ReactionStoich!$E$5:$U$5,AU$2,0))*(TimeStep)*'Composition Moles'!$C111</f>
        <v>-0.12463597149244864</v>
      </c>
      <c r="AV99" s="32">
        <f ca="1">SUMPRODUCT(ReactionRateK1!$F121:$V121*OFFSET(ReactionStoich!$E$5:$U$5,AV$2,0))*(TimeStep)*'Composition Moles'!$C111</f>
        <v>0</v>
      </c>
      <c r="AW99" s="32">
        <f ca="1">SUMPRODUCT(ReactionRateK1!$F121:$V121*OFFSET(ReactionStoich!$E$5:$U$5,AW$2,0))*(TimeStep)*'Composition Moles'!$C111</f>
        <v>0</v>
      </c>
      <c r="AX99" s="32">
        <f ca="1">SUMPRODUCT(ReactionRateK1!$F121:$V121*OFFSET(ReactionStoich!$E$5:$U$5,AX$2,0))*(TimeStep)*'Composition Moles'!$C111</f>
        <v>0</v>
      </c>
      <c r="AY99" s="32">
        <f ca="1">SUMPRODUCT(ReactionRateK1!$F121:$V121*OFFSET(ReactionStoich!$E$5:$U$5,AY$2,0))*(TimeStep)*'Composition Moles'!$C111</f>
        <v>0</v>
      </c>
      <c r="AZ99" s="32">
        <f ca="1">SUMPRODUCT(ReactionRateK1!$F121:$V121*OFFSET(ReactionStoich!$E$5:$U$5,AZ$2,0))*(TimeStep)*'Composition Moles'!$C111</f>
        <v>0</v>
      </c>
      <c r="BA99" s="32">
        <f ca="1">SUMPRODUCT(ReactionRateK1!$F121:$V121*OFFSET(ReactionStoich!$E$5:$U$5,BA$2,0))*(TimeStep)*'Composition Moles'!$C111</f>
        <v>0</v>
      </c>
      <c r="BB99" s="32">
        <f ca="1">SUMPRODUCT(ReactionRateK1!$F121:$V121*OFFSET(ReactionStoich!$E$5:$U$5,BB$2,0))*(TimeStep)*'Composition Moles'!$C111</f>
        <v>0</v>
      </c>
      <c r="BC99" s="32">
        <f ca="1">SUMPRODUCT(ReactionRateK1!$F121:$V121*OFFSET(ReactionStoich!$E$5:$U$5,BC$2,0))*(TimeStep)*'Composition Moles'!$C111</f>
        <v>0</v>
      </c>
      <c r="BD99" s="32">
        <f ca="1">SUMPRODUCT(ReactionRateK1!$F121:$V121*OFFSET(ReactionStoich!$E$5:$U$5,BD$2,0))*(TimeStep)*'Composition Moles'!$C111</f>
        <v>0</v>
      </c>
      <c r="BE99" s="32">
        <f ca="1">SUMPRODUCT(ReactionRateK1!$F121:$V121*OFFSET(ReactionStoich!$E$5:$U$5,BE$2,0))*(TimeStep)*'Composition Moles'!$C111</f>
        <v>0</v>
      </c>
      <c r="BF99" s="32">
        <f ca="1">SUMPRODUCT(ReactionRateK1!$F121:$V121*OFFSET(ReactionStoich!$E$5:$U$5,BF$2,0))*(TimeStep)*'Composition Moles'!$C111</f>
        <v>0</v>
      </c>
      <c r="BG99" s="32">
        <f ca="1">SUMPRODUCT(ReactionRateK1!$F121:$V121*OFFSET(ReactionStoich!$E$5:$U$5,BG$2,0))*(TimeStep)*'Composition Moles'!$C111</f>
        <v>0</v>
      </c>
      <c r="BH99" s="32">
        <f ca="1">SUMPRODUCT(ReactionRateK1!$F121:$V121*OFFSET(ReactionStoich!$E$5:$U$5,BH$2,0))*(TimeStep)*'Composition Moles'!$C111</f>
        <v>0</v>
      </c>
      <c r="BI99" s="32">
        <f ca="1">SUMPRODUCT(ReactionRateK1!$F121:$V121*OFFSET(ReactionStoich!$E$5:$U$5,BI$2,0))*(TimeStep)*'Composition Moles'!$C111</f>
        <v>0</v>
      </c>
      <c r="BJ99" s="32">
        <f ca="1">SUMPRODUCT(ReactionRateK1!$F121:$V121*OFFSET(ReactionStoich!$E$5:$U$5,BJ$2,0))*(TimeStep)*'Composition Moles'!$C111</f>
        <v>0</v>
      </c>
      <c r="BK99" s="32">
        <f ca="1">SUMPRODUCT(ReactionRateK1!$F121:$V121*OFFSET(ReactionStoich!$E$5:$U$5,BK$2,0))*(TimeStep)*'Composition Moles'!$C111</f>
        <v>0</v>
      </c>
      <c r="BL99" s="32">
        <f ca="1">SUMPRODUCT(ReactionRateK1!$F121:$V121*OFFSET(ReactionStoich!$E$5:$U$5,BL$2,0))*(TimeStep)*'Composition Moles'!$C111</f>
        <v>0</v>
      </c>
      <c r="BM99" s="32">
        <f ca="1">SUMPRODUCT(ReactionRateK1!$F121:$V121*OFFSET(ReactionStoich!$E$5:$U$5,BM$2,0))*(TimeStep)*'Composition Moles'!$C111</f>
        <v>0</v>
      </c>
      <c r="BN99" s="32">
        <f ca="1">SUMPRODUCT(ReactionRateK1!$F121:$V121*OFFSET(ReactionStoich!$E$5:$U$5,BN$2,0))*(TimeStep)*'Composition Moles'!$C111</f>
        <v>0</v>
      </c>
      <c r="BO99" s="32">
        <f ca="1">SUMPRODUCT(ReactionRateK1!$F121:$V121*OFFSET(ReactionStoich!$E$5:$U$5,BO$2,0))*(TimeStep)*'Composition Moles'!$C111</f>
        <v>0</v>
      </c>
      <c r="BP99" s="32">
        <f ca="1">SUMPRODUCT(ReactionRateK1!$F121:$V121*OFFSET(ReactionStoich!$E$5:$U$5,BP$2,0))*(TimeStep)*'Composition Moles'!$C111</f>
        <v>0</v>
      </c>
      <c r="BQ99" s="32">
        <f ca="1">SUMPRODUCT(ReactionRateK1!$F121:$V121*OFFSET(ReactionStoich!$E$5:$U$5,BQ$2,0))*(TimeStep)*'Composition Moles'!$C111</f>
        <v>0</v>
      </c>
      <c r="BR99" s="32">
        <f ca="1">SUMPRODUCT(ReactionRateK1!$F121:$V121*OFFSET(ReactionStoich!$E$5:$U$5,BR$2,0))*(TimeStep)*'Composition Moles'!$C111</f>
        <v>0</v>
      </c>
      <c r="BS99" s="32">
        <f ca="1">SUMPRODUCT(ReactionRateK1!$F121:$V121*OFFSET(ReactionStoich!$E$5:$U$5,BS$2,0))*(TimeStep)*'Composition Moles'!$C111</f>
        <v>0</v>
      </c>
      <c r="BT99" s="32">
        <f ca="1">SUMPRODUCT(ReactionRateK1!$F121:$V121*OFFSET(ReactionStoich!$E$5:$U$5,BT$2,0))*(TimeStep)*'Composition Moles'!$C111</f>
        <v>0</v>
      </c>
      <c r="BU99" s="32">
        <f ca="1">SUMPRODUCT(ReactionRateK1!$F121:$V121*OFFSET(ReactionStoich!$E$5:$U$5,BU$2,0))*(TimeStep)*'Composition Moles'!$C111</f>
        <v>0</v>
      </c>
      <c r="BV99" s="32">
        <f ca="1">SUMPRODUCT(ReactionRateK1!$F121:$V121*OFFSET(ReactionStoich!$E$5:$U$5,BV$2,0))*(TimeStep)*'Composition Moles'!$C111</f>
        <v>0</v>
      </c>
      <c r="BW99" s="32">
        <f ca="1">SUMPRODUCT(ReactionRateK1!$F121:$V121*OFFSET(ReactionStoich!$E$5:$U$5,BW$2,0))*(TimeStep)*'Composition Moles'!$C111</f>
        <v>0</v>
      </c>
    </row>
    <row r="100" spans="1:75">
      <c r="A100">
        <f>ReactionRateK1!A122</f>
        <v>4.499999999999992</v>
      </c>
      <c r="B100" s="20">
        <f t="shared" ca="1" si="7"/>
        <v>-838.12914439513042</v>
      </c>
      <c r="C100" s="20">
        <f ca="1">'Composition Moles'!BZ112</f>
        <v>144247.85169207494</v>
      </c>
      <c r="D100" s="26">
        <f t="shared" ca="1" si="8"/>
        <v>-5.810340567042065E-3</v>
      </c>
      <c r="F100" s="32">
        <f ca="1">SUMPRODUCT(ReactionRateK1!$F122:$V122*OFFSET(ReactionStoich!$E$5:$U$5,F$2,0))*(TimeStep)*'Composition Moles'!$C112</f>
        <v>-8.8231673167014479E-3</v>
      </c>
      <c r="G100" s="32">
        <f ca="1">SUMPRODUCT(ReactionRateK1!$F122:$V122*OFFSET(ReactionStoich!$E$5:$U$5,G$2,0))*(TimeStep)*'Composition Moles'!$C112</f>
        <v>0</v>
      </c>
      <c r="H100" s="32">
        <f ca="1">SUMPRODUCT(ReactionRateK1!$F122:$V122*OFFSET(ReactionStoich!$E$5:$U$5,H$2,0))*(TimeStep)*'Composition Moles'!$C112</f>
        <v>8.7733264763743789E-3</v>
      </c>
      <c r="I100" s="32">
        <f ca="1">SUMPRODUCT(ReactionRateK1!$F122:$V122*OFFSET(ReactionStoich!$E$5:$U$5,I$2,0))*(TimeStep)*'Composition Moles'!$C112</f>
        <v>4.9840840327067781E-5</v>
      </c>
      <c r="J100" s="32">
        <f ca="1">SUMPRODUCT(ReactionRateK1!$F122:$V122*OFFSET(ReactionStoich!$E$5:$U$5,J$2,0))*(TimeStep)*'Composition Moles'!$C112</f>
        <v>0</v>
      </c>
      <c r="K100" s="32">
        <f ca="1">SUMPRODUCT(ReactionRateK1!$F122:$V122*OFFSET(ReactionStoich!$E$5:$U$5,K$2,0))*(TimeStep)*'Composition Moles'!$C112</f>
        <v>0</v>
      </c>
      <c r="L100" s="32">
        <f ca="1">SUMPRODUCT(ReactionRateK1!$F122:$V122*OFFSET(ReactionStoich!$E$5:$U$5,L$2,0))*(TimeStep)*'Composition Moles'!$C112</f>
        <v>0</v>
      </c>
      <c r="M100" s="32">
        <f ca="1">SUMPRODUCT(ReactionRateK1!$F122:$V122*OFFSET(ReactionStoich!$E$5:$U$5,M$2,0))*(TimeStep)*'Composition Moles'!$C112</f>
        <v>0</v>
      </c>
      <c r="N100" s="32">
        <f ca="1">SUMPRODUCT(ReactionRateK1!$F122:$V122*OFFSET(ReactionStoich!$E$5:$U$5,N$2,0))*(TimeStep)*'Composition Moles'!$C112</f>
        <v>0</v>
      </c>
      <c r="O100" s="32">
        <f ca="1">SUMPRODUCT(ReactionRateK1!$F122:$V122*OFFSET(ReactionStoich!$E$5:$U$5,O$2,0))*(TimeStep)*'Composition Moles'!$C112</f>
        <v>0</v>
      </c>
      <c r="P100" s="32">
        <f ca="1">SUMPRODUCT(ReactionRateK1!$F122:$V122*OFFSET(ReactionStoich!$E$5:$U$5,P$2,0))*(TimeStep)*'Composition Moles'!$C112</f>
        <v>0</v>
      </c>
      <c r="Q100" s="32">
        <f ca="1">SUMPRODUCT(ReactionRateK1!$F122:$V122*OFFSET(ReactionStoich!$E$5:$U$5,Q$2,0))*(TimeStep)*'Composition Moles'!$C112</f>
        <v>0</v>
      </c>
      <c r="R100" s="32">
        <f ca="1">SUMPRODUCT(ReactionRateK1!$F122:$V122*OFFSET(ReactionStoich!$E$5:$U$5,R$2,0))*(TimeStep)*'Composition Moles'!$C112</f>
        <v>0</v>
      </c>
      <c r="S100" s="32">
        <f ca="1">SUMPRODUCT(ReactionRateK1!$F122:$V122*OFFSET(ReactionStoich!$E$5:$U$5,S$2,0))*(TimeStep)*'Composition Moles'!$C112</f>
        <v>0.76318937995962322</v>
      </c>
      <c r="T100" s="32">
        <f ca="1">SUMPRODUCT(ReactionRateK1!$F122:$V122*OFFSET(ReactionStoich!$E$5:$U$5,T$2,0))*(TimeStep)*'Composition Moles'!$C112</f>
        <v>0</v>
      </c>
      <c r="U100" s="32">
        <f ca="1">SUMPRODUCT(ReactionRateK1!$F122:$V122*OFFSET(ReactionStoich!$E$5:$U$5,U$2,0))*(TimeStep)*'Composition Moles'!$C112</f>
        <v>0</v>
      </c>
      <c r="V100" s="32">
        <f ca="1">SUMPRODUCT(ReactionRateK1!$F122:$V122*OFFSET(ReactionStoich!$E$5:$U$5,V$2,0))*(TimeStep)*'Composition Moles'!$C112</f>
        <v>0</v>
      </c>
      <c r="W100" s="32">
        <f ca="1">SUMPRODUCT(ReactionRateK1!$F122:$V122*OFFSET(ReactionStoich!$E$5:$U$5,W$2,0))*(TimeStep)*'Composition Moles'!$C112</f>
        <v>0</v>
      </c>
      <c r="X100" s="32">
        <f ca="1">SUMPRODUCT(ReactionRateK1!$F122:$V122*OFFSET(ReactionStoich!$E$5:$U$5,X$2,0))*(TimeStep)*'Composition Moles'!$C112</f>
        <v>0</v>
      </c>
      <c r="Y100" s="32">
        <f ca="1">SUMPRODUCT(ReactionRateK1!$F122:$V122*OFFSET(ReactionStoich!$E$5:$U$5,Y$2,0))*(TimeStep)*'Composition Moles'!$C112</f>
        <v>-1.8858575110321603</v>
      </c>
      <c r="Z100" s="32">
        <f ca="1">SUMPRODUCT(ReactionRateK1!$F122:$V122*OFFSET(ReactionStoich!$E$5:$U$5,Z$2,0))*(TimeStep)*'Composition Moles'!$C112</f>
        <v>0</v>
      </c>
      <c r="AA100" s="32">
        <f ca="1">SUMPRODUCT(ReactionRateK1!$F122:$V122*OFFSET(ReactionStoich!$E$5:$U$5,AA$2,0))*(TimeStep)*'Composition Moles'!$C112</f>
        <v>0</v>
      </c>
      <c r="AB100" s="32">
        <f ca="1">SUMPRODUCT(ReactionRateK1!$F122:$V122*OFFSET(ReactionStoich!$E$5:$U$5,AB$2,0))*(TimeStep)*'Composition Moles'!$C112</f>
        <v>0</v>
      </c>
      <c r="AC100" s="32">
        <f ca="1">SUMPRODUCT(ReactionRateK1!$F122:$V122*OFFSET(ReactionStoich!$E$5:$U$5,AC$2,0))*(TimeStep)*'Composition Moles'!$C112</f>
        <v>0</v>
      </c>
      <c r="AD100" s="32">
        <f ca="1">SUMPRODUCT(ReactionRateK1!$F122:$V122*OFFSET(ReactionStoich!$E$5:$U$5,AD$2,0))*(TimeStep)*'Composition Moles'!$C112</f>
        <v>0</v>
      </c>
      <c r="AE100" s="32">
        <f ca="1">SUMPRODUCT(ReactionRateK1!$F122:$V122*OFFSET(ReactionStoich!$E$5:$U$5,AE$2,0))*(TimeStep)*'Composition Moles'!$C112</f>
        <v>0</v>
      </c>
      <c r="AF100" s="32">
        <f ca="1">SUMPRODUCT(ReactionRateK1!$F122:$V122*OFFSET(ReactionStoich!$E$5:$U$5,AF$2,0))*(TimeStep)*'Composition Moles'!$C112</f>
        <v>0</v>
      </c>
      <c r="AG100" s="32">
        <f ca="1">SUMPRODUCT(ReactionRateK1!$F122:$V122*OFFSET(ReactionStoich!$E$5:$U$5,AG$2,0))*(TimeStep)*'Composition Moles'!$C112</f>
        <v>-3.8110356811165004E-3</v>
      </c>
      <c r="AH100" s="32">
        <f ca="1">SUMPRODUCT(ReactionRateK1!$F122:$V122*OFFSET(ReactionStoich!$E$5:$U$5,AH$2,0))*(TimeStep)*'Composition Moles'!$C112</f>
        <v>-0.45790837977179311</v>
      </c>
      <c r="AI100" s="32">
        <f ca="1">SUMPRODUCT(ReactionRateK1!$F122:$V122*OFFSET(ReactionStoich!$E$5:$U$5,AI$2,0))*(TimeStep)*'Composition Moles'!$C112</f>
        <v>1.6481635535573544</v>
      </c>
      <c r="AJ100" s="32">
        <f ca="1">SUMPRODUCT(ReactionRateK1!$F122:$V122*OFFSET(ReactionStoich!$E$5:$U$5,AJ$2,0))*(TimeStep)*'Composition Moles'!$C112</f>
        <v>0.31339891955473526</v>
      </c>
      <c r="AK100" s="32">
        <f ca="1">SUMPRODUCT(ReactionRateK1!$F122:$V122*OFFSET(ReactionStoich!$E$5:$U$5,AK$2,0))*(TimeStep)*'Composition Moles'!$C112</f>
        <v>0</v>
      </c>
      <c r="AL100" s="32">
        <f ca="1">SUMPRODUCT(ReactionRateK1!$F122:$V122*OFFSET(ReactionStoich!$E$5:$U$5,AL$2,0))*(TimeStep)*'Composition Moles'!$C112</f>
        <v>0</v>
      </c>
      <c r="AM100" s="32">
        <f ca="1">SUMPRODUCT(ReactionRateK1!$F122:$V122*OFFSET(ReactionStoich!$E$5:$U$5,AM$2,0))*(TimeStep)*'Composition Moles'!$C112</f>
        <v>0</v>
      </c>
      <c r="AN100" s="32">
        <f ca="1">SUMPRODUCT(ReactionRateK1!$F122:$V122*OFFSET(ReactionStoich!$E$5:$U$5,AN$2,0))*(TimeStep)*'Composition Moles'!$C112</f>
        <v>0</v>
      </c>
      <c r="AO100" s="32">
        <f ca="1">SUMPRODUCT(ReactionRateK1!$F122:$V122*OFFSET(ReactionStoich!$E$5:$U$5,AO$2,0))*(TimeStep)*'Composition Moles'!$C112</f>
        <v>-4.9840840327067781E-5</v>
      </c>
      <c r="AP100" s="32">
        <f ca="1">SUMPRODUCT(ReactionRateK1!$F122:$V122*OFFSET(ReactionStoich!$E$5:$U$5,AP$2,0))*(TimeStep)*'Composition Moles'!$C112</f>
        <v>-8.7453718605307474E-3</v>
      </c>
      <c r="AQ100" s="32">
        <f ca="1">SUMPRODUCT(ReactionRateK1!$F122:$V122*OFFSET(ReactionStoich!$E$5:$U$5,AQ$2,0))*(TimeStep)*'Composition Moles'!$C112</f>
        <v>0</v>
      </c>
      <c r="AR100" s="32">
        <f ca="1">SUMPRODUCT(ReactionRateK1!$F122:$V122*OFFSET(ReactionStoich!$E$5:$U$5,AR$2,0))*(TimeStep)*'Composition Moles'!$C112</f>
        <v>0</v>
      </c>
      <c r="AS100" s="32">
        <f ca="1">SUMPRODUCT(ReactionRateK1!$F122:$V122*OFFSET(ReactionStoich!$E$5:$U$5,AS$2,0))*(TimeStep)*'Composition Moles'!$C112</f>
        <v>-0.12279323796192859</v>
      </c>
      <c r="AT100" s="32">
        <f ca="1">SUMPRODUCT(ReactionRateK1!$F122:$V122*OFFSET(ReactionStoich!$E$5:$U$5,AT$2,0))*(TimeStep)*'Composition Moles'!$C112</f>
        <v>-0.12279323796192859</v>
      </c>
      <c r="AU100" s="32">
        <f ca="1">SUMPRODUCT(ReactionRateK1!$F122:$V122*OFFSET(ReactionStoich!$E$5:$U$5,AU$2,0))*(TimeStep)*'Composition Moles'!$C112</f>
        <v>-0.12279323796192859</v>
      </c>
      <c r="AV100" s="32">
        <f ca="1">SUMPRODUCT(ReactionRateK1!$F122:$V122*OFFSET(ReactionStoich!$E$5:$U$5,AV$2,0))*(TimeStep)*'Composition Moles'!$C112</f>
        <v>0</v>
      </c>
      <c r="AW100" s="32">
        <f ca="1">SUMPRODUCT(ReactionRateK1!$F122:$V122*OFFSET(ReactionStoich!$E$5:$U$5,AW$2,0))*(TimeStep)*'Composition Moles'!$C112</f>
        <v>0</v>
      </c>
      <c r="AX100" s="32">
        <f ca="1">SUMPRODUCT(ReactionRateK1!$F122:$V122*OFFSET(ReactionStoich!$E$5:$U$5,AX$2,0))*(TimeStep)*'Composition Moles'!$C112</f>
        <v>0</v>
      </c>
      <c r="AY100" s="32">
        <f ca="1">SUMPRODUCT(ReactionRateK1!$F122:$V122*OFFSET(ReactionStoich!$E$5:$U$5,AY$2,0))*(TimeStep)*'Composition Moles'!$C112</f>
        <v>0</v>
      </c>
      <c r="AZ100" s="32">
        <f ca="1">SUMPRODUCT(ReactionRateK1!$F122:$V122*OFFSET(ReactionStoich!$E$5:$U$5,AZ$2,0))*(TimeStep)*'Composition Moles'!$C112</f>
        <v>0</v>
      </c>
      <c r="BA100" s="32">
        <f ca="1">SUMPRODUCT(ReactionRateK1!$F122:$V122*OFFSET(ReactionStoich!$E$5:$U$5,BA$2,0))*(TimeStep)*'Composition Moles'!$C112</f>
        <v>0</v>
      </c>
      <c r="BB100" s="32">
        <f ca="1">SUMPRODUCT(ReactionRateK1!$F122:$V122*OFFSET(ReactionStoich!$E$5:$U$5,BB$2,0))*(TimeStep)*'Composition Moles'!$C112</f>
        <v>0</v>
      </c>
      <c r="BC100" s="32">
        <f ca="1">SUMPRODUCT(ReactionRateK1!$F122:$V122*OFFSET(ReactionStoich!$E$5:$U$5,BC$2,0))*(TimeStep)*'Composition Moles'!$C112</f>
        <v>0</v>
      </c>
      <c r="BD100" s="32">
        <f ca="1">SUMPRODUCT(ReactionRateK1!$F122:$V122*OFFSET(ReactionStoich!$E$5:$U$5,BD$2,0))*(TimeStep)*'Composition Moles'!$C112</f>
        <v>0</v>
      </c>
      <c r="BE100" s="32">
        <f ca="1">SUMPRODUCT(ReactionRateK1!$F122:$V122*OFFSET(ReactionStoich!$E$5:$U$5,BE$2,0))*(TimeStep)*'Composition Moles'!$C112</f>
        <v>0</v>
      </c>
      <c r="BF100" s="32">
        <f ca="1">SUMPRODUCT(ReactionRateK1!$F122:$V122*OFFSET(ReactionStoich!$E$5:$U$5,BF$2,0))*(TimeStep)*'Composition Moles'!$C112</f>
        <v>0</v>
      </c>
      <c r="BG100" s="32">
        <f ca="1">SUMPRODUCT(ReactionRateK1!$F122:$V122*OFFSET(ReactionStoich!$E$5:$U$5,BG$2,0))*(TimeStep)*'Composition Moles'!$C112</f>
        <v>0</v>
      </c>
      <c r="BH100" s="32">
        <f ca="1">SUMPRODUCT(ReactionRateK1!$F122:$V122*OFFSET(ReactionStoich!$E$5:$U$5,BH$2,0))*(TimeStep)*'Composition Moles'!$C112</f>
        <v>0</v>
      </c>
      <c r="BI100" s="32">
        <f ca="1">SUMPRODUCT(ReactionRateK1!$F122:$V122*OFFSET(ReactionStoich!$E$5:$U$5,BI$2,0))*(TimeStep)*'Composition Moles'!$C112</f>
        <v>0</v>
      </c>
      <c r="BJ100" s="32">
        <f ca="1">SUMPRODUCT(ReactionRateK1!$F122:$V122*OFFSET(ReactionStoich!$E$5:$U$5,BJ$2,0))*(TimeStep)*'Composition Moles'!$C112</f>
        <v>0</v>
      </c>
      <c r="BK100" s="32">
        <f ca="1">SUMPRODUCT(ReactionRateK1!$F122:$V122*OFFSET(ReactionStoich!$E$5:$U$5,BK$2,0))*(TimeStep)*'Composition Moles'!$C112</f>
        <v>0</v>
      </c>
      <c r="BL100" s="32">
        <f ca="1">SUMPRODUCT(ReactionRateK1!$F122:$V122*OFFSET(ReactionStoich!$E$5:$U$5,BL$2,0))*(TimeStep)*'Composition Moles'!$C112</f>
        <v>0</v>
      </c>
      <c r="BM100" s="32">
        <f ca="1">SUMPRODUCT(ReactionRateK1!$F122:$V122*OFFSET(ReactionStoich!$E$5:$U$5,BM$2,0))*(TimeStep)*'Composition Moles'!$C112</f>
        <v>0</v>
      </c>
      <c r="BN100" s="32">
        <f ca="1">SUMPRODUCT(ReactionRateK1!$F122:$V122*OFFSET(ReactionStoich!$E$5:$U$5,BN$2,0))*(TimeStep)*'Composition Moles'!$C112</f>
        <v>0</v>
      </c>
      <c r="BO100" s="32">
        <f ca="1">SUMPRODUCT(ReactionRateK1!$F122:$V122*OFFSET(ReactionStoich!$E$5:$U$5,BO$2,0))*(TimeStep)*'Composition Moles'!$C112</f>
        <v>0</v>
      </c>
      <c r="BP100" s="32">
        <f ca="1">SUMPRODUCT(ReactionRateK1!$F122:$V122*OFFSET(ReactionStoich!$E$5:$U$5,BP$2,0))*(TimeStep)*'Composition Moles'!$C112</f>
        <v>0</v>
      </c>
      <c r="BQ100" s="32">
        <f ca="1">SUMPRODUCT(ReactionRateK1!$F122:$V122*OFFSET(ReactionStoich!$E$5:$U$5,BQ$2,0))*(TimeStep)*'Composition Moles'!$C112</f>
        <v>0</v>
      </c>
      <c r="BR100" s="32">
        <f ca="1">SUMPRODUCT(ReactionRateK1!$F122:$V122*OFFSET(ReactionStoich!$E$5:$U$5,BR$2,0))*(TimeStep)*'Composition Moles'!$C112</f>
        <v>0</v>
      </c>
      <c r="BS100" s="32">
        <f ca="1">SUMPRODUCT(ReactionRateK1!$F122:$V122*OFFSET(ReactionStoich!$E$5:$U$5,BS$2,0))*(TimeStep)*'Composition Moles'!$C112</f>
        <v>0</v>
      </c>
      <c r="BT100" s="32">
        <f ca="1">SUMPRODUCT(ReactionRateK1!$F122:$V122*OFFSET(ReactionStoich!$E$5:$U$5,BT$2,0))*(TimeStep)*'Composition Moles'!$C112</f>
        <v>0</v>
      </c>
      <c r="BU100" s="32">
        <f ca="1">SUMPRODUCT(ReactionRateK1!$F122:$V122*OFFSET(ReactionStoich!$E$5:$U$5,BU$2,0))*(TimeStep)*'Composition Moles'!$C112</f>
        <v>0</v>
      </c>
      <c r="BV100" s="32">
        <f ca="1">SUMPRODUCT(ReactionRateK1!$F122:$V122*OFFSET(ReactionStoich!$E$5:$U$5,BV$2,0))*(TimeStep)*'Composition Moles'!$C112</f>
        <v>0</v>
      </c>
      <c r="BW100" s="32">
        <f ca="1">SUMPRODUCT(ReactionRateK1!$F122:$V122*OFFSET(ReactionStoich!$E$5:$U$5,BW$2,0))*(TimeStep)*'Composition Moles'!$C112</f>
        <v>0</v>
      </c>
    </row>
    <row r="101" spans="1:75">
      <c r="A101">
        <f>ReactionRateK1!A123</f>
        <v>4.5499999999999918</v>
      </c>
      <c r="B101" s="20">
        <f t="shared" ca="1" si="7"/>
        <v>-826.37330922840397</v>
      </c>
      <c r="C101" s="20">
        <f ca="1">'Composition Moles'!BZ113</f>
        <v>144245.42575511383</v>
      </c>
      <c r="D101" s="26">
        <f t="shared" ca="1" si="8"/>
        <v>-5.7289394440232858E-3</v>
      </c>
      <c r="F101" s="32">
        <f ca="1">SUMPRODUCT(ReactionRateK1!$F123:$V123*OFFSET(ReactionStoich!$E$5:$U$5,F$2,0))*(TimeStep)*'Composition Moles'!$C113</f>
        <v>-8.2228166037358868E-3</v>
      </c>
      <c r="G101" s="32">
        <f ca="1">SUMPRODUCT(ReactionRateK1!$F123:$V123*OFFSET(ReactionStoich!$E$5:$U$5,G$2,0))*(TimeStep)*'Composition Moles'!$C113</f>
        <v>0</v>
      </c>
      <c r="H101" s="32">
        <f ca="1">SUMPRODUCT(ReactionRateK1!$F123:$V123*OFFSET(ReactionStoich!$E$5:$U$5,H$2,0))*(TimeStep)*'Composition Moles'!$C113</f>
        <v>8.1780787524343094E-3</v>
      </c>
      <c r="I101" s="32">
        <f ca="1">SUMPRODUCT(ReactionRateK1!$F123:$V123*OFFSET(ReactionStoich!$E$5:$U$5,I$2,0))*(TimeStep)*'Composition Moles'!$C113</f>
        <v>4.4737851301577214E-5</v>
      </c>
      <c r="J101" s="32">
        <f ca="1">SUMPRODUCT(ReactionRateK1!$F123:$V123*OFFSET(ReactionStoich!$E$5:$U$5,J$2,0))*(TimeStep)*'Composition Moles'!$C113</f>
        <v>0</v>
      </c>
      <c r="K101" s="32">
        <f ca="1">SUMPRODUCT(ReactionRateK1!$F123:$V123*OFFSET(ReactionStoich!$E$5:$U$5,K$2,0))*(TimeStep)*'Composition Moles'!$C113</f>
        <v>0</v>
      </c>
      <c r="L101" s="32">
        <f ca="1">SUMPRODUCT(ReactionRateK1!$F123:$V123*OFFSET(ReactionStoich!$E$5:$U$5,L$2,0))*(TimeStep)*'Composition Moles'!$C113</f>
        <v>0</v>
      </c>
      <c r="M101" s="32">
        <f ca="1">SUMPRODUCT(ReactionRateK1!$F123:$V123*OFFSET(ReactionStoich!$E$5:$U$5,M$2,0))*(TimeStep)*'Composition Moles'!$C113</f>
        <v>0</v>
      </c>
      <c r="N101" s="32">
        <f ca="1">SUMPRODUCT(ReactionRateK1!$F123:$V123*OFFSET(ReactionStoich!$E$5:$U$5,N$2,0))*(TimeStep)*'Composition Moles'!$C113</f>
        <v>0</v>
      </c>
      <c r="O101" s="32">
        <f ca="1">SUMPRODUCT(ReactionRateK1!$F123:$V123*OFFSET(ReactionStoich!$E$5:$U$5,O$2,0))*(TimeStep)*'Composition Moles'!$C113</f>
        <v>0</v>
      </c>
      <c r="P101" s="32">
        <f ca="1">SUMPRODUCT(ReactionRateK1!$F123:$V123*OFFSET(ReactionStoich!$E$5:$U$5,P$2,0))*(TimeStep)*'Composition Moles'!$C113</f>
        <v>0</v>
      </c>
      <c r="Q101" s="32">
        <f ca="1">SUMPRODUCT(ReactionRateK1!$F123:$V123*OFFSET(ReactionStoich!$E$5:$U$5,Q$2,0))*(TimeStep)*'Composition Moles'!$C113</f>
        <v>0</v>
      </c>
      <c r="R101" s="32">
        <f ca="1">SUMPRODUCT(ReactionRateK1!$F123:$V123*OFFSET(ReactionStoich!$E$5:$U$5,R$2,0))*(TimeStep)*'Composition Moles'!$C113</f>
        <v>0</v>
      </c>
      <c r="S101" s="32">
        <f ca="1">SUMPRODUCT(ReactionRateK1!$F123:$V123*OFFSET(ReactionStoich!$E$5:$U$5,S$2,0))*(TimeStep)*'Composition Moles'!$C113</f>
        <v>0.74255786022081827</v>
      </c>
      <c r="T101" s="32">
        <f ca="1">SUMPRODUCT(ReactionRateK1!$F123:$V123*OFFSET(ReactionStoich!$E$5:$U$5,T$2,0))*(TimeStep)*'Composition Moles'!$C113</f>
        <v>0</v>
      </c>
      <c r="U101" s="32">
        <f ca="1">SUMPRODUCT(ReactionRateK1!$F123:$V123*OFFSET(ReactionStoich!$E$5:$U$5,U$2,0))*(TimeStep)*'Composition Moles'!$C113</f>
        <v>0</v>
      </c>
      <c r="V101" s="32">
        <f ca="1">SUMPRODUCT(ReactionRateK1!$F123:$V123*OFFSET(ReactionStoich!$E$5:$U$5,V$2,0))*(TimeStep)*'Composition Moles'!$C113</f>
        <v>0</v>
      </c>
      <c r="W101" s="32">
        <f ca="1">SUMPRODUCT(ReactionRateK1!$F123:$V123*OFFSET(ReactionStoich!$E$5:$U$5,W$2,0))*(TimeStep)*'Composition Moles'!$C113</f>
        <v>0</v>
      </c>
      <c r="X101" s="32">
        <f ca="1">SUMPRODUCT(ReactionRateK1!$F123:$V123*OFFSET(ReactionStoich!$E$5:$U$5,X$2,0))*(TimeStep)*'Composition Moles'!$C113</f>
        <v>0</v>
      </c>
      <c r="Y101" s="32">
        <f ca="1">SUMPRODUCT(ReactionRateK1!$F123:$V123*OFFSET(ReactionStoich!$E$5:$U$5,Y$2,0))*(TimeStep)*'Composition Moles'!$C113</f>
        <v>-1.8397765755261544</v>
      </c>
      <c r="Z101" s="32">
        <f ca="1">SUMPRODUCT(ReactionRateK1!$F123:$V123*OFFSET(ReactionStoich!$E$5:$U$5,Z$2,0))*(TimeStep)*'Composition Moles'!$C113</f>
        <v>0</v>
      </c>
      <c r="AA101" s="32">
        <f ca="1">SUMPRODUCT(ReactionRateK1!$F123:$V123*OFFSET(ReactionStoich!$E$5:$U$5,AA$2,0))*(TimeStep)*'Composition Moles'!$C113</f>
        <v>0</v>
      </c>
      <c r="AB101" s="32">
        <f ca="1">SUMPRODUCT(ReactionRateK1!$F123:$V123*OFFSET(ReactionStoich!$E$5:$U$5,AB$2,0))*(TimeStep)*'Composition Moles'!$C113</f>
        <v>0</v>
      </c>
      <c r="AC101" s="32">
        <f ca="1">SUMPRODUCT(ReactionRateK1!$F123:$V123*OFFSET(ReactionStoich!$E$5:$U$5,AC$2,0))*(TimeStep)*'Composition Moles'!$C113</f>
        <v>0</v>
      </c>
      <c r="AD101" s="32">
        <f ca="1">SUMPRODUCT(ReactionRateK1!$F123:$V123*OFFSET(ReactionStoich!$E$5:$U$5,AD$2,0))*(TimeStep)*'Composition Moles'!$C113</f>
        <v>0</v>
      </c>
      <c r="AE101" s="32">
        <f ca="1">SUMPRODUCT(ReactionRateK1!$F123:$V123*OFFSET(ReactionStoich!$E$5:$U$5,AE$2,0))*(TimeStep)*'Composition Moles'!$C113</f>
        <v>0</v>
      </c>
      <c r="AF101" s="32">
        <f ca="1">SUMPRODUCT(ReactionRateK1!$F123:$V123*OFFSET(ReactionStoich!$E$5:$U$5,AF$2,0))*(TimeStep)*'Composition Moles'!$C113</f>
        <v>0</v>
      </c>
      <c r="AG101" s="32">
        <f ca="1">SUMPRODUCT(ReactionRateK1!$F123:$V123*OFFSET(ReactionStoich!$E$5:$U$5,AG$2,0))*(TimeStep)*'Composition Moles'!$C113</f>
        <v>-3.7482252946865044E-3</v>
      </c>
      <c r="AH101" s="32">
        <f ca="1">SUMPRODUCT(ReactionRateK1!$F123:$V123*OFFSET(ReactionStoich!$E$5:$U$5,AH$2,0))*(TimeStep)*'Composition Moles'!$C113</f>
        <v>-0.4636790876964032</v>
      </c>
      <c r="AI101" s="32">
        <f ca="1">SUMPRODUCT(ReactionRateK1!$F123:$V123*OFFSET(ReactionStoich!$E$5:$U$5,AI$2,0))*(TimeStep)*'Composition Moles'!$C113</f>
        <v>1.6303872082405748</v>
      </c>
      <c r="AJ101" s="32">
        <f ca="1">SUMPRODUCT(ReactionRateK1!$F123:$V123*OFFSET(ReactionStoich!$E$5:$U$5,AJ$2,0))*(TimeStep)*'Composition Moles'!$C113</f>
        <v>0.30541004619914147</v>
      </c>
      <c r="AK101" s="32">
        <f ca="1">SUMPRODUCT(ReactionRateK1!$F123:$V123*OFFSET(ReactionStoich!$E$5:$U$5,AK$2,0))*(TimeStep)*'Composition Moles'!$C113</f>
        <v>0</v>
      </c>
      <c r="AL101" s="32">
        <f ca="1">SUMPRODUCT(ReactionRateK1!$F123:$V123*OFFSET(ReactionStoich!$E$5:$U$5,AL$2,0))*(TimeStep)*'Composition Moles'!$C113</f>
        <v>0</v>
      </c>
      <c r="AM101" s="32">
        <f ca="1">SUMPRODUCT(ReactionRateK1!$F123:$V123*OFFSET(ReactionStoich!$E$5:$U$5,AM$2,0))*(TimeStep)*'Composition Moles'!$C113</f>
        <v>0</v>
      </c>
      <c r="AN101" s="32">
        <f ca="1">SUMPRODUCT(ReactionRateK1!$F123:$V123*OFFSET(ReactionStoich!$E$5:$U$5,AN$2,0))*(TimeStep)*'Composition Moles'!$C113</f>
        <v>0</v>
      </c>
      <c r="AO101" s="32">
        <f ca="1">SUMPRODUCT(ReactionRateK1!$F123:$V123*OFFSET(ReactionStoich!$E$5:$U$5,AO$2,0))*(TimeStep)*'Composition Moles'!$C113</f>
        <v>-4.4737851301577214E-5</v>
      </c>
      <c r="AP101" s="32">
        <f ca="1">SUMPRODUCT(ReactionRateK1!$F123:$V123*OFFSET(ReactionStoich!$E$5:$U$5,AP$2,0))*(TimeStep)*'Composition Moles'!$C113</f>
        <v>-8.1340069318815572E-3</v>
      </c>
      <c r="AQ101" s="32">
        <f ca="1">SUMPRODUCT(ReactionRateK1!$F123:$V123*OFFSET(ReactionStoich!$E$5:$U$5,AQ$2,0))*(TimeStep)*'Composition Moles'!$C113</f>
        <v>0</v>
      </c>
      <c r="AR101" s="32">
        <f ca="1">SUMPRODUCT(ReactionRateK1!$F123:$V123*OFFSET(ReactionStoich!$E$5:$U$5,AR$2,0))*(TimeStep)*'Composition Moles'!$C113</f>
        <v>0</v>
      </c>
      <c r="AS101" s="32">
        <f ca="1">SUMPRODUCT(ReactionRateK1!$F123:$V123*OFFSET(ReactionStoich!$E$5:$U$5,AS$2,0))*(TimeStep)*'Composition Moles'!$C113</f>
        <v>-0.12099082712003595</v>
      </c>
      <c r="AT101" s="32">
        <f ca="1">SUMPRODUCT(ReactionRateK1!$F123:$V123*OFFSET(ReactionStoich!$E$5:$U$5,AT$2,0))*(TimeStep)*'Composition Moles'!$C113</f>
        <v>-0.12099082712003595</v>
      </c>
      <c r="AU101" s="32">
        <f ca="1">SUMPRODUCT(ReactionRateK1!$F123:$V123*OFFSET(ReactionStoich!$E$5:$U$5,AU$2,0))*(TimeStep)*'Composition Moles'!$C113</f>
        <v>-0.12099082712003595</v>
      </c>
      <c r="AV101" s="32">
        <f ca="1">SUMPRODUCT(ReactionRateK1!$F123:$V123*OFFSET(ReactionStoich!$E$5:$U$5,AV$2,0))*(TimeStep)*'Composition Moles'!$C113</f>
        <v>0</v>
      </c>
      <c r="AW101" s="32">
        <f ca="1">SUMPRODUCT(ReactionRateK1!$F123:$V123*OFFSET(ReactionStoich!$E$5:$U$5,AW$2,0))*(TimeStep)*'Composition Moles'!$C113</f>
        <v>0</v>
      </c>
      <c r="AX101" s="32">
        <f ca="1">SUMPRODUCT(ReactionRateK1!$F123:$V123*OFFSET(ReactionStoich!$E$5:$U$5,AX$2,0))*(TimeStep)*'Composition Moles'!$C113</f>
        <v>0</v>
      </c>
      <c r="AY101" s="32">
        <f ca="1">SUMPRODUCT(ReactionRateK1!$F123:$V123*OFFSET(ReactionStoich!$E$5:$U$5,AY$2,0))*(TimeStep)*'Composition Moles'!$C113</f>
        <v>0</v>
      </c>
      <c r="AZ101" s="32">
        <f ca="1">SUMPRODUCT(ReactionRateK1!$F123:$V123*OFFSET(ReactionStoich!$E$5:$U$5,AZ$2,0))*(TimeStep)*'Composition Moles'!$C113</f>
        <v>0</v>
      </c>
      <c r="BA101" s="32">
        <f ca="1">SUMPRODUCT(ReactionRateK1!$F123:$V123*OFFSET(ReactionStoich!$E$5:$U$5,BA$2,0))*(TimeStep)*'Composition Moles'!$C113</f>
        <v>0</v>
      </c>
      <c r="BB101" s="32">
        <f ca="1">SUMPRODUCT(ReactionRateK1!$F123:$V123*OFFSET(ReactionStoich!$E$5:$U$5,BB$2,0))*(TimeStep)*'Composition Moles'!$C113</f>
        <v>0</v>
      </c>
      <c r="BC101" s="32">
        <f ca="1">SUMPRODUCT(ReactionRateK1!$F123:$V123*OFFSET(ReactionStoich!$E$5:$U$5,BC$2,0))*(TimeStep)*'Composition Moles'!$C113</f>
        <v>0</v>
      </c>
      <c r="BD101" s="32">
        <f ca="1">SUMPRODUCT(ReactionRateK1!$F123:$V123*OFFSET(ReactionStoich!$E$5:$U$5,BD$2,0))*(TimeStep)*'Composition Moles'!$C113</f>
        <v>0</v>
      </c>
      <c r="BE101" s="32">
        <f ca="1">SUMPRODUCT(ReactionRateK1!$F123:$V123*OFFSET(ReactionStoich!$E$5:$U$5,BE$2,0))*(TimeStep)*'Composition Moles'!$C113</f>
        <v>0</v>
      </c>
      <c r="BF101" s="32">
        <f ca="1">SUMPRODUCT(ReactionRateK1!$F123:$V123*OFFSET(ReactionStoich!$E$5:$U$5,BF$2,0))*(TimeStep)*'Composition Moles'!$C113</f>
        <v>0</v>
      </c>
      <c r="BG101" s="32">
        <f ca="1">SUMPRODUCT(ReactionRateK1!$F123:$V123*OFFSET(ReactionStoich!$E$5:$U$5,BG$2,0))*(TimeStep)*'Composition Moles'!$C113</f>
        <v>0</v>
      </c>
      <c r="BH101" s="32">
        <f ca="1">SUMPRODUCT(ReactionRateK1!$F123:$V123*OFFSET(ReactionStoich!$E$5:$U$5,BH$2,0))*(TimeStep)*'Composition Moles'!$C113</f>
        <v>0</v>
      </c>
      <c r="BI101" s="32">
        <f ca="1">SUMPRODUCT(ReactionRateK1!$F123:$V123*OFFSET(ReactionStoich!$E$5:$U$5,BI$2,0))*(TimeStep)*'Composition Moles'!$C113</f>
        <v>0</v>
      </c>
      <c r="BJ101" s="32">
        <f ca="1">SUMPRODUCT(ReactionRateK1!$F123:$V123*OFFSET(ReactionStoich!$E$5:$U$5,BJ$2,0))*(TimeStep)*'Composition Moles'!$C113</f>
        <v>0</v>
      </c>
      <c r="BK101" s="32">
        <f ca="1">SUMPRODUCT(ReactionRateK1!$F123:$V123*OFFSET(ReactionStoich!$E$5:$U$5,BK$2,0))*(TimeStep)*'Composition Moles'!$C113</f>
        <v>0</v>
      </c>
      <c r="BL101" s="32">
        <f ca="1">SUMPRODUCT(ReactionRateK1!$F123:$V123*OFFSET(ReactionStoich!$E$5:$U$5,BL$2,0))*(TimeStep)*'Composition Moles'!$C113</f>
        <v>0</v>
      </c>
      <c r="BM101" s="32">
        <f ca="1">SUMPRODUCT(ReactionRateK1!$F123:$V123*OFFSET(ReactionStoich!$E$5:$U$5,BM$2,0))*(TimeStep)*'Composition Moles'!$C113</f>
        <v>0</v>
      </c>
      <c r="BN101" s="32">
        <f ca="1">SUMPRODUCT(ReactionRateK1!$F123:$V123*OFFSET(ReactionStoich!$E$5:$U$5,BN$2,0))*(TimeStep)*'Composition Moles'!$C113</f>
        <v>0</v>
      </c>
      <c r="BO101" s="32">
        <f ca="1">SUMPRODUCT(ReactionRateK1!$F123:$V123*OFFSET(ReactionStoich!$E$5:$U$5,BO$2,0))*(TimeStep)*'Composition Moles'!$C113</f>
        <v>0</v>
      </c>
      <c r="BP101" s="32">
        <f ca="1">SUMPRODUCT(ReactionRateK1!$F123:$V123*OFFSET(ReactionStoich!$E$5:$U$5,BP$2,0))*(TimeStep)*'Composition Moles'!$C113</f>
        <v>0</v>
      </c>
      <c r="BQ101" s="32">
        <f ca="1">SUMPRODUCT(ReactionRateK1!$F123:$V123*OFFSET(ReactionStoich!$E$5:$U$5,BQ$2,0))*(TimeStep)*'Composition Moles'!$C113</f>
        <v>0</v>
      </c>
      <c r="BR101" s="32">
        <f ca="1">SUMPRODUCT(ReactionRateK1!$F123:$V123*OFFSET(ReactionStoich!$E$5:$U$5,BR$2,0))*(TimeStep)*'Composition Moles'!$C113</f>
        <v>0</v>
      </c>
      <c r="BS101" s="32">
        <f ca="1">SUMPRODUCT(ReactionRateK1!$F123:$V123*OFFSET(ReactionStoich!$E$5:$U$5,BS$2,0))*(TimeStep)*'Composition Moles'!$C113</f>
        <v>0</v>
      </c>
      <c r="BT101" s="32">
        <f ca="1">SUMPRODUCT(ReactionRateK1!$F123:$V123*OFFSET(ReactionStoich!$E$5:$U$5,BT$2,0))*(TimeStep)*'Composition Moles'!$C113</f>
        <v>0</v>
      </c>
      <c r="BU101" s="32">
        <f ca="1">SUMPRODUCT(ReactionRateK1!$F123:$V123*OFFSET(ReactionStoich!$E$5:$U$5,BU$2,0))*(TimeStep)*'Composition Moles'!$C113</f>
        <v>0</v>
      </c>
      <c r="BV101" s="32">
        <f ca="1">SUMPRODUCT(ReactionRateK1!$F123:$V123*OFFSET(ReactionStoich!$E$5:$U$5,BV$2,0))*(TimeStep)*'Composition Moles'!$C113</f>
        <v>0</v>
      </c>
      <c r="BW101" s="32">
        <f ca="1">SUMPRODUCT(ReactionRateK1!$F123:$V123*OFFSET(ReactionStoich!$E$5:$U$5,BW$2,0))*(TimeStep)*'Composition Moles'!$C113</f>
        <v>0</v>
      </c>
    </row>
    <row r="102" spans="1:75">
      <c r="A102">
        <f>ReactionRateK1!A124</f>
        <v>4.5999999999999917</v>
      </c>
      <c r="B102" s="20">
        <f t="shared" ca="1" si="7"/>
        <v>-815.19560614792545</v>
      </c>
      <c r="C102" s="20">
        <f ca="1">'Composition Moles'!BZ114</f>
        <v>144242.7665645431</v>
      </c>
      <c r="D102" s="26">
        <f t="shared" ca="1" si="8"/>
        <v>-5.6515527645759397E-3</v>
      </c>
      <c r="F102" s="32">
        <f ca="1">SUMPRODUCT(ReactionRateK1!$F124:$V124*OFFSET(ReactionStoich!$E$5:$U$5,F$2,0))*(TimeStep)*'Composition Moles'!$C114</f>
        <v>-7.6646979756188095E-3</v>
      </c>
      <c r="G102" s="32">
        <f ca="1">SUMPRODUCT(ReactionRateK1!$F124:$V124*OFFSET(ReactionStoich!$E$5:$U$5,G$2,0))*(TimeStep)*'Composition Moles'!$C114</f>
        <v>0</v>
      </c>
      <c r="H102" s="32">
        <f ca="1">SUMPRODUCT(ReactionRateK1!$F124:$V124*OFFSET(ReactionStoich!$E$5:$U$5,H$2,0))*(TimeStep)*'Composition Moles'!$C114</f>
        <v>7.6245398904428953E-3</v>
      </c>
      <c r="I102" s="32">
        <f ca="1">SUMPRODUCT(ReactionRateK1!$F124:$V124*OFFSET(ReactionStoich!$E$5:$U$5,I$2,0))*(TimeStep)*'Composition Moles'!$C114</f>
        <v>4.0158085175914022E-5</v>
      </c>
      <c r="J102" s="32">
        <f ca="1">SUMPRODUCT(ReactionRateK1!$F124:$V124*OFFSET(ReactionStoich!$E$5:$U$5,J$2,0))*(TimeStep)*'Composition Moles'!$C114</f>
        <v>0</v>
      </c>
      <c r="K102" s="32">
        <f ca="1">SUMPRODUCT(ReactionRateK1!$F124:$V124*OFFSET(ReactionStoich!$E$5:$U$5,K$2,0))*(TimeStep)*'Composition Moles'!$C114</f>
        <v>0</v>
      </c>
      <c r="L102" s="32">
        <f ca="1">SUMPRODUCT(ReactionRateK1!$F124:$V124*OFFSET(ReactionStoich!$E$5:$U$5,L$2,0))*(TimeStep)*'Composition Moles'!$C114</f>
        <v>0</v>
      </c>
      <c r="M102" s="32">
        <f ca="1">SUMPRODUCT(ReactionRateK1!$F124:$V124*OFFSET(ReactionStoich!$E$5:$U$5,M$2,0))*(TimeStep)*'Composition Moles'!$C114</f>
        <v>0</v>
      </c>
      <c r="N102" s="32">
        <f ca="1">SUMPRODUCT(ReactionRateK1!$F124:$V124*OFFSET(ReactionStoich!$E$5:$U$5,N$2,0))*(TimeStep)*'Composition Moles'!$C114</f>
        <v>0</v>
      </c>
      <c r="O102" s="32">
        <f ca="1">SUMPRODUCT(ReactionRateK1!$F124:$V124*OFFSET(ReactionStoich!$E$5:$U$5,O$2,0))*(TimeStep)*'Composition Moles'!$C114</f>
        <v>0</v>
      </c>
      <c r="P102" s="32">
        <f ca="1">SUMPRODUCT(ReactionRateK1!$F124:$V124*OFFSET(ReactionStoich!$E$5:$U$5,P$2,0))*(TimeStep)*'Composition Moles'!$C114</f>
        <v>0</v>
      </c>
      <c r="Q102" s="32">
        <f ca="1">SUMPRODUCT(ReactionRateK1!$F124:$V124*OFFSET(ReactionStoich!$E$5:$U$5,Q$2,0))*(TimeStep)*'Composition Moles'!$C114</f>
        <v>0</v>
      </c>
      <c r="R102" s="32">
        <f ca="1">SUMPRODUCT(ReactionRateK1!$F124:$V124*OFFSET(ReactionStoich!$E$5:$U$5,R$2,0))*(TimeStep)*'Composition Moles'!$C114</f>
        <v>0</v>
      </c>
      <c r="S102" s="32">
        <f ca="1">SUMPRODUCT(ReactionRateK1!$F124:$V124*OFFSET(ReactionStoich!$E$5:$U$5,S$2,0))*(TimeStep)*'Composition Moles'!$C114</f>
        <v>0.72231482533382929</v>
      </c>
      <c r="T102" s="32">
        <f ca="1">SUMPRODUCT(ReactionRateK1!$F124:$V124*OFFSET(ReactionStoich!$E$5:$U$5,T$2,0))*(TimeStep)*'Composition Moles'!$C114</f>
        <v>0</v>
      </c>
      <c r="U102" s="32">
        <f ca="1">SUMPRODUCT(ReactionRateK1!$F124:$V124*OFFSET(ReactionStoich!$E$5:$U$5,U$2,0))*(TimeStep)*'Composition Moles'!$C114</f>
        <v>0</v>
      </c>
      <c r="V102" s="32">
        <f ca="1">SUMPRODUCT(ReactionRateK1!$F124:$V124*OFFSET(ReactionStoich!$E$5:$U$5,V$2,0))*(TimeStep)*'Composition Moles'!$C114</f>
        <v>0</v>
      </c>
      <c r="W102" s="32">
        <f ca="1">SUMPRODUCT(ReactionRateK1!$F124:$V124*OFFSET(ReactionStoich!$E$5:$U$5,W$2,0))*(TimeStep)*'Composition Moles'!$C114</f>
        <v>0</v>
      </c>
      <c r="X102" s="32">
        <f ca="1">SUMPRODUCT(ReactionRateK1!$F124:$V124*OFFSET(ReactionStoich!$E$5:$U$5,X$2,0))*(TimeStep)*'Composition Moles'!$C114</f>
        <v>0</v>
      </c>
      <c r="Y102" s="32">
        <f ca="1">SUMPRODUCT(ReactionRateK1!$F124:$V124*OFFSET(ReactionStoich!$E$5:$U$5,Y$2,0))*(TimeStep)*'Composition Moles'!$C114</f>
        <v>-1.7945483722340354</v>
      </c>
      <c r="Z102" s="32">
        <f ca="1">SUMPRODUCT(ReactionRateK1!$F124:$V124*OFFSET(ReactionStoich!$E$5:$U$5,Z$2,0))*(TimeStep)*'Composition Moles'!$C114</f>
        <v>0</v>
      </c>
      <c r="AA102" s="32">
        <f ca="1">SUMPRODUCT(ReactionRateK1!$F124:$V124*OFFSET(ReactionStoich!$E$5:$U$5,AA$2,0))*(TimeStep)*'Composition Moles'!$C114</f>
        <v>0</v>
      </c>
      <c r="AB102" s="32">
        <f ca="1">SUMPRODUCT(ReactionRateK1!$F124:$V124*OFFSET(ReactionStoich!$E$5:$U$5,AB$2,0))*(TimeStep)*'Composition Moles'!$C114</f>
        <v>0</v>
      </c>
      <c r="AC102" s="32">
        <f ca="1">SUMPRODUCT(ReactionRateK1!$F124:$V124*OFFSET(ReactionStoich!$E$5:$U$5,AC$2,0))*(TimeStep)*'Composition Moles'!$C114</f>
        <v>0</v>
      </c>
      <c r="AD102" s="32">
        <f ca="1">SUMPRODUCT(ReactionRateK1!$F124:$V124*OFFSET(ReactionStoich!$E$5:$U$5,AD$2,0))*(TimeStep)*'Composition Moles'!$C114</f>
        <v>0</v>
      </c>
      <c r="AE102" s="32">
        <f ca="1">SUMPRODUCT(ReactionRateK1!$F124:$V124*OFFSET(ReactionStoich!$E$5:$U$5,AE$2,0))*(TimeStep)*'Composition Moles'!$C114</f>
        <v>0</v>
      </c>
      <c r="AF102" s="32">
        <f ca="1">SUMPRODUCT(ReactionRateK1!$F124:$V124*OFFSET(ReactionStoich!$E$5:$U$5,AF$2,0))*(TimeStep)*'Composition Moles'!$C114</f>
        <v>0</v>
      </c>
      <c r="AG102" s="32">
        <f ca="1">SUMPRODUCT(ReactionRateK1!$F124:$V124*OFFSET(ReactionStoich!$E$5:$U$5,AG$2,0))*(TimeStep)*'Composition Moles'!$C114</f>
        <v>-3.645923375793583E-3</v>
      </c>
      <c r="AH102" s="32">
        <f ca="1">SUMPRODUCT(ReactionRateK1!$F124:$V124*OFFSET(ReactionStoich!$E$5:$U$5,AH$2,0))*(TimeStep)*'Composition Moles'!$C114</f>
        <v>-0.46904128950931068</v>
      </c>
      <c r="AI102" s="32">
        <f ca="1">SUMPRODUCT(ReactionRateK1!$F124:$V124*OFFSET(ReactionStoich!$E$5:$U$5,AI$2,0))*(TimeStep)*'Composition Moles'!$C114</f>
        <v>1.6126481962592345</v>
      </c>
      <c r="AJ102" s="32">
        <f ca="1">SUMPRODUCT(ReactionRateK1!$F124:$V124*OFFSET(ReactionStoich!$E$5:$U$5,AJ$2,0))*(TimeStep)*'Composition Moles'!$C114</f>
        <v>0.29756083912886605</v>
      </c>
      <c r="AK102" s="32">
        <f ca="1">SUMPRODUCT(ReactionRateK1!$F124:$V124*OFFSET(ReactionStoich!$E$5:$U$5,AK$2,0))*(TimeStep)*'Composition Moles'!$C114</f>
        <v>0</v>
      </c>
      <c r="AL102" s="32">
        <f ca="1">SUMPRODUCT(ReactionRateK1!$F124:$V124*OFFSET(ReactionStoich!$E$5:$U$5,AL$2,0))*(TimeStep)*'Composition Moles'!$C114</f>
        <v>0</v>
      </c>
      <c r="AM102" s="32">
        <f ca="1">SUMPRODUCT(ReactionRateK1!$F124:$V124*OFFSET(ReactionStoich!$E$5:$U$5,AM$2,0))*(TimeStep)*'Composition Moles'!$C114</f>
        <v>0</v>
      </c>
      <c r="AN102" s="32">
        <f ca="1">SUMPRODUCT(ReactionRateK1!$F124:$V124*OFFSET(ReactionStoich!$E$5:$U$5,AN$2,0))*(TimeStep)*'Composition Moles'!$C114</f>
        <v>0</v>
      </c>
      <c r="AO102" s="32">
        <f ca="1">SUMPRODUCT(ReactionRateK1!$F124:$V124*OFFSET(ReactionStoich!$E$5:$U$5,AO$2,0))*(TimeStep)*'Composition Moles'!$C114</f>
        <v>-4.0158085175914022E-5</v>
      </c>
      <c r="AP102" s="32">
        <f ca="1">SUMPRODUCT(ReactionRateK1!$F124:$V124*OFFSET(ReactionStoich!$E$5:$U$5,AP$2,0))*(TimeStep)*'Composition Moles'!$C114</f>
        <v>-7.5654242572112066E-3</v>
      </c>
      <c r="AQ102" s="32">
        <f ca="1">SUMPRODUCT(ReactionRateK1!$F124:$V124*OFFSET(ReactionStoich!$E$5:$U$5,AQ$2,0))*(TimeStep)*'Composition Moles'!$C114</f>
        <v>0</v>
      </c>
      <c r="AR102" s="32">
        <f ca="1">SUMPRODUCT(ReactionRateK1!$F124:$V124*OFFSET(ReactionStoich!$E$5:$U$5,AR$2,0))*(TimeStep)*'Composition Moles'!$C114</f>
        <v>0</v>
      </c>
      <c r="AS102" s="32">
        <f ca="1">SUMPRODUCT(ReactionRateK1!$F124:$V124*OFFSET(ReactionStoich!$E$5:$U$5,AS$2,0))*(TimeStep)*'Composition Moles'!$C114</f>
        <v>-0.11922756442013441</v>
      </c>
      <c r="AT102" s="32">
        <f ca="1">SUMPRODUCT(ReactionRateK1!$F124:$V124*OFFSET(ReactionStoich!$E$5:$U$5,AT$2,0))*(TimeStep)*'Composition Moles'!$C114</f>
        <v>-0.11922756442013441</v>
      </c>
      <c r="AU102" s="32">
        <f ca="1">SUMPRODUCT(ReactionRateK1!$F124:$V124*OFFSET(ReactionStoich!$E$5:$U$5,AU$2,0))*(TimeStep)*'Composition Moles'!$C114</f>
        <v>-0.11922756442013441</v>
      </c>
      <c r="AV102" s="32">
        <f ca="1">SUMPRODUCT(ReactionRateK1!$F124:$V124*OFFSET(ReactionStoich!$E$5:$U$5,AV$2,0))*(TimeStep)*'Composition Moles'!$C114</f>
        <v>0</v>
      </c>
      <c r="AW102" s="32">
        <f ca="1">SUMPRODUCT(ReactionRateK1!$F124:$V124*OFFSET(ReactionStoich!$E$5:$U$5,AW$2,0))*(TimeStep)*'Composition Moles'!$C114</f>
        <v>0</v>
      </c>
      <c r="AX102" s="32">
        <f ca="1">SUMPRODUCT(ReactionRateK1!$F124:$V124*OFFSET(ReactionStoich!$E$5:$U$5,AX$2,0))*(TimeStep)*'Composition Moles'!$C114</f>
        <v>0</v>
      </c>
      <c r="AY102" s="32">
        <f ca="1">SUMPRODUCT(ReactionRateK1!$F124:$V124*OFFSET(ReactionStoich!$E$5:$U$5,AY$2,0))*(TimeStep)*'Composition Moles'!$C114</f>
        <v>0</v>
      </c>
      <c r="AZ102" s="32">
        <f ca="1">SUMPRODUCT(ReactionRateK1!$F124:$V124*OFFSET(ReactionStoich!$E$5:$U$5,AZ$2,0))*(TimeStep)*'Composition Moles'!$C114</f>
        <v>0</v>
      </c>
      <c r="BA102" s="32">
        <f ca="1">SUMPRODUCT(ReactionRateK1!$F124:$V124*OFFSET(ReactionStoich!$E$5:$U$5,BA$2,0))*(TimeStep)*'Composition Moles'!$C114</f>
        <v>0</v>
      </c>
      <c r="BB102" s="32">
        <f ca="1">SUMPRODUCT(ReactionRateK1!$F124:$V124*OFFSET(ReactionStoich!$E$5:$U$5,BB$2,0))*(TimeStep)*'Composition Moles'!$C114</f>
        <v>0</v>
      </c>
      <c r="BC102" s="32">
        <f ca="1">SUMPRODUCT(ReactionRateK1!$F124:$V124*OFFSET(ReactionStoich!$E$5:$U$5,BC$2,0))*(TimeStep)*'Composition Moles'!$C114</f>
        <v>0</v>
      </c>
      <c r="BD102" s="32">
        <f ca="1">SUMPRODUCT(ReactionRateK1!$F124:$V124*OFFSET(ReactionStoich!$E$5:$U$5,BD$2,0))*(TimeStep)*'Composition Moles'!$C114</f>
        <v>0</v>
      </c>
      <c r="BE102" s="32">
        <f ca="1">SUMPRODUCT(ReactionRateK1!$F124:$V124*OFFSET(ReactionStoich!$E$5:$U$5,BE$2,0))*(TimeStep)*'Composition Moles'!$C114</f>
        <v>0</v>
      </c>
      <c r="BF102" s="32">
        <f ca="1">SUMPRODUCT(ReactionRateK1!$F124:$V124*OFFSET(ReactionStoich!$E$5:$U$5,BF$2,0))*(TimeStep)*'Composition Moles'!$C114</f>
        <v>0</v>
      </c>
      <c r="BG102" s="32">
        <f ca="1">SUMPRODUCT(ReactionRateK1!$F124:$V124*OFFSET(ReactionStoich!$E$5:$U$5,BG$2,0))*(TimeStep)*'Composition Moles'!$C114</f>
        <v>0</v>
      </c>
      <c r="BH102" s="32">
        <f ca="1">SUMPRODUCT(ReactionRateK1!$F124:$V124*OFFSET(ReactionStoich!$E$5:$U$5,BH$2,0))*(TimeStep)*'Composition Moles'!$C114</f>
        <v>0</v>
      </c>
      <c r="BI102" s="32">
        <f ca="1">SUMPRODUCT(ReactionRateK1!$F124:$V124*OFFSET(ReactionStoich!$E$5:$U$5,BI$2,0))*(TimeStep)*'Composition Moles'!$C114</f>
        <v>0</v>
      </c>
      <c r="BJ102" s="32">
        <f ca="1">SUMPRODUCT(ReactionRateK1!$F124:$V124*OFFSET(ReactionStoich!$E$5:$U$5,BJ$2,0))*(TimeStep)*'Composition Moles'!$C114</f>
        <v>0</v>
      </c>
      <c r="BK102" s="32">
        <f ca="1">SUMPRODUCT(ReactionRateK1!$F124:$V124*OFFSET(ReactionStoich!$E$5:$U$5,BK$2,0))*(TimeStep)*'Composition Moles'!$C114</f>
        <v>0</v>
      </c>
      <c r="BL102" s="32">
        <f ca="1">SUMPRODUCT(ReactionRateK1!$F124:$V124*OFFSET(ReactionStoich!$E$5:$U$5,BL$2,0))*(TimeStep)*'Composition Moles'!$C114</f>
        <v>0</v>
      </c>
      <c r="BM102" s="32">
        <f ca="1">SUMPRODUCT(ReactionRateK1!$F124:$V124*OFFSET(ReactionStoich!$E$5:$U$5,BM$2,0))*(TimeStep)*'Composition Moles'!$C114</f>
        <v>0</v>
      </c>
      <c r="BN102" s="32">
        <f ca="1">SUMPRODUCT(ReactionRateK1!$F124:$V124*OFFSET(ReactionStoich!$E$5:$U$5,BN$2,0))*(TimeStep)*'Composition Moles'!$C114</f>
        <v>0</v>
      </c>
      <c r="BO102" s="32">
        <f ca="1">SUMPRODUCT(ReactionRateK1!$F124:$V124*OFFSET(ReactionStoich!$E$5:$U$5,BO$2,0))*(TimeStep)*'Composition Moles'!$C114</f>
        <v>0</v>
      </c>
      <c r="BP102" s="32">
        <f ca="1">SUMPRODUCT(ReactionRateK1!$F124:$V124*OFFSET(ReactionStoich!$E$5:$U$5,BP$2,0))*(TimeStep)*'Composition Moles'!$C114</f>
        <v>0</v>
      </c>
      <c r="BQ102" s="32">
        <f ca="1">SUMPRODUCT(ReactionRateK1!$F124:$V124*OFFSET(ReactionStoich!$E$5:$U$5,BQ$2,0))*(TimeStep)*'Composition Moles'!$C114</f>
        <v>0</v>
      </c>
      <c r="BR102" s="32">
        <f ca="1">SUMPRODUCT(ReactionRateK1!$F124:$V124*OFFSET(ReactionStoich!$E$5:$U$5,BR$2,0))*(TimeStep)*'Composition Moles'!$C114</f>
        <v>0</v>
      </c>
      <c r="BS102" s="32">
        <f ca="1">SUMPRODUCT(ReactionRateK1!$F124:$V124*OFFSET(ReactionStoich!$E$5:$U$5,BS$2,0))*(TimeStep)*'Composition Moles'!$C114</f>
        <v>0</v>
      </c>
      <c r="BT102" s="32">
        <f ca="1">SUMPRODUCT(ReactionRateK1!$F124:$V124*OFFSET(ReactionStoich!$E$5:$U$5,BT$2,0))*(TimeStep)*'Composition Moles'!$C114</f>
        <v>0</v>
      </c>
      <c r="BU102" s="32">
        <f ca="1">SUMPRODUCT(ReactionRateK1!$F124:$V124*OFFSET(ReactionStoich!$E$5:$U$5,BU$2,0))*(TimeStep)*'Composition Moles'!$C114</f>
        <v>0</v>
      </c>
      <c r="BV102" s="32">
        <f ca="1">SUMPRODUCT(ReactionRateK1!$F124:$V124*OFFSET(ReactionStoich!$E$5:$U$5,BV$2,0))*(TimeStep)*'Composition Moles'!$C114</f>
        <v>0</v>
      </c>
      <c r="BW102" s="32">
        <f ca="1">SUMPRODUCT(ReactionRateK1!$F124:$V124*OFFSET(ReactionStoich!$E$5:$U$5,BW$2,0))*(TimeStep)*'Composition Moles'!$C114</f>
        <v>0</v>
      </c>
    </row>
    <row r="103" spans="1:75">
      <c r="A103">
        <f>ReactionRateK1!A125</f>
        <v>4.6499999999999915</v>
      </c>
      <c r="B103" s="20">
        <f t="shared" ca="1" si="7"/>
        <v>-804.4769577900272</v>
      </c>
      <c r="C103" s="20">
        <f ca="1">'Composition Moles'!BZ115</f>
        <v>144239.87948146433</v>
      </c>
      <c r="D103" s="26">
        <f t="shared" ca="1" si="8"/>
        <v>-5.5773546170593356E-3</v>
      </c>
      <c r="F103" s="32">
        <f ca="1">SUMPRODUCT(ReactionRateK1!$F125:$V125*OFFSET(ReactionStoich!$E$5:$U$5,F$2,0))*(TimeStep)*'Composition Moles'!$C115</f>
        <v>-7.1458281775892314E-3</v>
      </c>
      <c r="G103" s="32">
        <f ca="1">SUMPRODUCT(ReactionRateK1!$F125:$V125*OFFSET(ReactionStoich!$E$5:$U$5,G$2,0))*(TimeStep)*'Composition Moles'!$C115</f>
        <v>0</v>
      </c>
      <c r="H103" s="32">
        <f ca="1">SUMPRODUCT(ReactionRateK1!$F125:$V125*OFFSET(ReactionStoich!$E$5:$U$5,H$2,0))*(TimeStep)*'Composition Moles'!$C115</f>
        <v>7.1097804003038435E-3</v>
      </c>
      <c r="I103" s="32">
        <f ca="1">SUMPRODUCT(ReactionRateK1!$F125:$V125*OFFSET(ReactionStoich!$E$5:$U$5,I$2,0))*(TimeStep)*'Composition Moles'!$C115</f>
        <v>3.6047777285387105E-5</v>
      </c>
      <c r="J103" s="32">
        <f ca="1">SUMPRODUCT(ReactionRateK1!$F125:$V125*OFFSET(ReactionStoich!$E$5:$U$5,J$2,0))*(TimeStep)*'Composition Moles'!$C115</f>
        <v>0</v>
      </c>
      <c r="K103" s="32">
        <f ca="1">SUMPRODUCT(ReactionRateK1!$F125:$V125*OFFSET(ReactionStoich!$E$5:$U$5,K$2,0))*(TimeStep)*'Composition Moles'!$C115</f>
        <v>0</v>
      </c>
      <c r="L103" s="32">
        <f ca="1">SUMPRODUCT(ReactionRateK1!$F125:$V125*OFFSET(ReactionStoich!$E$5:$U$5,L$2,0))*(TimeStep)*'Composition Moles'!$C115</f>
        <v>0</v>
      </c>
      <c r="M103" s="32">
        <f ca="1">SUMPRODUCT(ReactionRateK1!$F125:$V125*OFFSET(ReactionStoich!$E$5:$U$5,M$2,0))*(TimeStep)*'Composition Moles'!$C115</f>
        <v>0</v>
      </c>
      <c r="N103" s="32">
        <f ca="1">SUMPRODUCT(ReactionRateK1!$F125:$V125*OFFSET(ReactionStoich!$E$5:$U$5,N$2,0))*(TimeStep)*'Composition Moles'!$C115</f>
        <v>0</v>
      </c>
      <c r="O103" s="32">
        <f ca="1">SUMPRODUCT(ReactionRateK1!$F125:$V125*OFFSET(ReactionStoich!$E$5:$U$5,O$2,0))*(TimeStep)*'Composition Moles'!$C115</f>
        <v>0</v>
      </c>
      <c r="P103" s="32">
        <f ca="1">SUMPRODUCT(ReactionRateK1!$F125:$V125*OFFSET(ReactionStoich!$E$5:$U$5,P$2,0))*(TimeStep)*'Composition Moles'!$C115</f>
        <v>0</v>
      </c>
      <c r="Q103" s="32">
        <f ca="1">SUMPRODUCT(ReactionRateK1!$F125:$V125*OFFSET(ReactionStoich!$E$5:$U$5,Q$2,0))*(TimeStep)*'Composition Moles'!$C115</f>
        <v>0</v>
      </c>
      <c r="R103" s="32">
        <f ca="1">SUMPRODUCT(ReactionRateK1!$F125:$V125*OFFSET(ReactionStoich!$E$5:$U$5,R$2,0))*(TimeStep)*'Composition Moles'!$C115</f>
        <v>0</v>
      </c>
      <c r="S103" s="32">
        <f ca="1">SUMPRODUCT(ReactionRateK1!$F125:$V125*OFFSET(ReactionStoich!$E$5:$U$5,S$2,0))*(TimeStep)*'Composition Moles'!$C115</f>
        <v>0.70246010290920025</v>
      </c>
      <c r="T103" s="32">
        <f ca="1">SUMPRODUCT(ReactionRateK1!$F125:$V125*OFFSET(ReactionStoich!$E$5:$U$5,T$2,0))*(TimeStep)*'Composition Moles'!$C115</f>
        <v>0</v>
      </c>
      <c r="U103" s="32">
        <f ca="1">SUMPRODUCT(ReactionRateK1!$F125:$V125*OFFSET(ReactionStoich!$E$5:$U$5,U$2,0))*(TimeStep)*'Composition Moles'!$C115</f>
        <v>0</v>
      </c>
      <c r="V103" s="32">
        <f ca="1">SUMPRODUCT(ReactionRateK1!$F125:$V125*OFFSET(ReactionStoich!$E$5:$U$5,V$2,0))*(TimeStep)*'Composition Moles'!$C115</f>
        <v>0</v>
      </c>
      <c r="W103" s="32">
        <f ca="1">SUMPRODUCT(ReactionRateK1!$F125:$V125*OFFSET(ReactionStoich!$E$5:$U$5,W$2,0))*(TimeStep)*'Composition Moles'!$C115</f>
        <v>0</v>
      </c>
      <c r="X103" s="32">
        <f ca="1">SUMPRODUCT(ReactionRateK1!$F125:$V125*OFFSET(ReactionStoich!$E$5:$U$5,X$2,0))*(TimeStep)*'Composition Moles'!$C115</f>
        <v>0</v>
      </c>
      <c r="Y103" s="32">
        <f ca="1">SUMPRODUCT(ReactionRateK1!$F125:$V125*OFFSET(ReactionStoich!$E$5:$U$5,Y$2,0))*(TimeStep)*'Composition Moles'!$C115</f>
        <v>-1.7501720997794685</v>
      </c>
      <c r="Z103" s="32">
        <f ca="1">SUMPRODUCT(ReactionRateK1!$F125:$V125*OFFSET(ReactionStoich!$E$5:$U$5,Z$2,0))*(TimeStep)*'Composition Moles'!$C115</f>
        <v>0</v>
      </c>
      <c r="AA103" s="32">
        <f ca="1">SUMPRODUCT(ReactionRateK1!$F125:$V125*OFFSET(ReactionStoich!$E$5:$U$5,AA$2,0))*(TimeStep)*'Composition Moles'!$C115</f>
        <v>0</v>
      </c>
      <c r="AB103" s="32">
        <f ca="1">SUMPRODUCT(ReactionRateK1!$F125:$V125*OFFSET(ReactionStoich!$E$5:$U$5,AB$2,0))*(TimeStep)*'Composition Moles'!$C115</f>
        <v>0</v>
      </c>
      <c r="AC103" s="32">
        <f ca="1">SUMPRODUCT(ReactionRateK1!$F125:$V125*OFFSET(ReactionStoich!$E$5:$U$5,AC$2,0))*(TimeStep)*'Composition Moles'!$C115</f>
        <v>0</v>
      </c>
      <c r="AD103" s="32">
        <f ca="1">SUMPRODUCT(ReactionRateK1!$F125:$V125*OFFSET(ReactionStoich!$E$5:$U$5,AD$2,0))*(TimeStep)*'Composition Moles'!$C115</f>
        <v>0</v>
      </c>
      <c r="AE103" s="32">
        <f ca="1">SUMPRODUCT(ReactionRateK1!$F125:$V125*OFFSET(ReactionStoich!$E$5:$U$5,AE$2,0))*(TimeStep)*'Composition Moles'!$C115</f>
        <v>0</v>
      </c>
      <c r="AF103" s="32">
        <f ca="1">SUMPRODUCT(ReactionRateK1!$F125:$V125*OFFSET(ReactionStoich!$E$5:$U$5,AF$2,0))*(TimeStep)*'Composition Moles'!$C115</f>
        <v>0</v>
      </c>
      <c r="AG103" s="32">
        <f ca="1">SUMPRODUCT(ReactionRateK1!$F125:$V125*OFFSET(ReactionStoich!$E$5:$U$5,AG$2,0))*(TimeStep)*'Composition Moles'!$C115</f>
        <v>-3.5019322018426499E-3</v>
      </c>
      <c r="AH103" s="32">
        <f ca="1">SUMPRODUCT(ReactionRateK1!$F125:$V125*OFFSET(ReactionStoich!$E$5:$U$5,AH$2,0))*(TimeStep)*'Composition Moles'!$C115</f>
        <v>-0.47401241176758241</v>
      </c>
      <c r="AI103" s="32">
        <f ca="1">SUMPRODUCT(ReactionRateK1!$F125:$V125*OFFSET(ReactionStoich!$E$5:$U$5,AI$2,0))*(TimeStep)*'Composition Moles'!$C115</f>
        <v>1.5949560326958887</v>
      </c>
      <c r="AJ103" s="32">
        <f ca="1">SUMPRODUCT(ReactionRateK1!$F125:$V125*OFFSET(ReactionStoich!$E$5:$U$5,AJ$2,0))*(TimeStep)*'Composition Moles'!$C115</f>
        <v>0.28984990623733581</v>
      </c>
      <c r="AK103" s="32">
        <f ca="1">SUMPRODUCT(ReactionRateK1!$F125:$V125*OFFSET(ReactionStoich!$E$5:$U$5,AK$2,0))*(TimeStep)*'Composition Moles'!$C115</f>
        <v>0</v>
      </c>
      <c r="AL103" s="32">
        <f ca="1">SUMPRODUCT(ReactionRateK1!$F125:$V125*OFFSET(ReactionStoich!$E$5:$U$5,AL$2,0))*(TimeStep)*'Composition Moles'!$C115</f>
        <v>0</v>
      </c>
      <c r="AM103" s="32">
        <f ca="1">SUMPRODUCT(ReactionRateK1!$F125:$V125*OFFSET(ReactionStoich!$E$5:$U$5,AM$2,0))*(TimeStep)*'Composition Moles'!$C115</f>
        <v>0</v>
      </c>
      <c r="AN103" s="32">
        <f ca="1">SUMPRODUCT(ReactionRateK1!$F125:$V125*OFFSET(ReactionStoich!$E$5:$U$5,AN$2,0))*(TimeStep)*'Composition Moles'!$C115</f>
        <v>0</v>
      </c>
      <c r="AO103" s="32">
        <f ca="1">SUMPRODUCT(ReactionRateK1!$F125:$V125*OFFSET(ReactionStoich!$E$5:$U$5,AO$2,0))*(TimeStep)*'Composition Moles'!$C115</f>
        <v>-3.6047777285387105E-5</v>
      </c>
      <c r="AP103" s="32">
        <f ca="1">SUMPRODUCT(ReactionRateK1!$F125:$V125*OFFSET(ReactionStoich!$E$5:$U$5,AP$2,0))*(TimeStep)*'Composition Moles'!$C115</f>
        <v>-7.0366551178491603E-3</v>
      </c>
      <c r="AQ103" s="32">
        <f ca="1">SUMPRODUCT(ReactionRateK1!$F125:$V125*OFFSET(ReactionStoich!$E$5:$U$5,AQ$2,0))*(TimeStep)*'Composition Moles'!$C115</f>
        <v>0</v>
      </c>
      <c r="AR103" s="32">
        <f ca="1">SUMPRODUCT(ReactionRateK1!$F125:$V125*OFFSET(ReactionStoich!$E$5:$U$5,AR$2,0))*(TimeStep)*'Composition Moles'!$C115</f>
        <v>0</v>
      </c>
      <c r="AS103" s="32">
        <f ca="1">SUMPRODUCT(ReactionRateK1!$F125:$V125*OFFSET(ReactionStoich!$E$5:$U$5,AS$2,0))*(TimeStep)*'Composition Moles'!$C115</f>
        <v>-0.11750229839946567</v>
      </c>
      <c r="AT103" s="32">
        <f ca="1">SUMPRODUCT(ReactionRateK1!$F125:$V125*OFFSET(ReactionStoich!$E$5:$U$5,AT$2,0))*(TimeStep)*'Composition Moles'!$C115</f>
        <v>-0.11750229839946567</v>
      </c>
      <c r="AU103" s="32">
        <f ca="1">SUMPRODUCT(ReactionRateK1!$F125:$V125*OFFSET(ReactionStoich!$E$5:$U$5,AU$2,0))*(TimeStep)*'Composition Moles'!$C115</f>
        <v>-0.11750229839946567</v>
      </c>
      <c r="AV103" s="32">
        <f ca="1">SUMPRODUCT(ReactionRateK1!$F125:$V125*OFFSET(ReactionStoich!$E$5:$U$5,AV$2,0))*(TimeStep)*'Composition Moles'!$C115</f>
        <v>0</v>
      </c>
      <c r="AW103" s="32">
        <f ca="1">SUMPRODUCT(ReactionRateK1!$F125:$V125*OFFSET(ReactionStoich!$E$5:$U$5,AW$2,0))*(TimeStep)*'Composition Moles'!$C115</f>
        <v>0</v>
      </c>
      <c r="AX103" s="32">
        <f ca="1">SUMPRODUCT(ReactionRateK1!$F125:$V125*OFFSET(ReactionStoich!$E$5:$U$5,AX$2,0))*(TimeStep)*'Composition Moles'!$C115</f>
        <v>0</v>
      </c>
      <c r="AY103" s="32">
        <f ca="1">SUMPRODUCT(ReactionRateK1!$F125:$V125*OFFSET(ReactionStoich!$E$5:$U$5,AY$2,0))*(TimeStep)*'Composition Moles'!$C115</f>
        <v>0</v>
      </c>
      <c r="AZ103" s="32">
        <f ca="1">SUMPRODUCT(ReactionRateK1!$F125:$V125*OFFSET(ReactionStoich!$E$5:$U$5,AZ$2,0))*(TimeStep)*'Composition Moles'!$C115</f>
        <v>0</v>
      </c>
      <c r="BA103" s="32">
        <f ca="1">SUMPRODUCT(ReactionRateK1!$F125:$V125*OFFSET(ReactionStoich!$E$5:$U$5,BA$2,0))*(TimeStep)*'Composition Moles'!$C115</f>
        <v>0</v>
      </c>
      <c r="BB103" s="32">
        <f ca="1">SUMPRODUCT(ReactionRateK1!$F125:$V125*OFFSET(ReactionStoich!$E$5:$U$5,BB$2,0))*(TimeStep)*'Composition Moles'!$C115</f>
        <v>0</v>
      </c>
      <c r="BC103" s="32">
        <f ca="1">SUMPRODUCT(ReactionRateK1!$F125:$V125*OFFSET(ReactionStoich!$E$5:$U$5,BC$2,0))*(TimeStep)*'Composition Moles'!$C115</f>
        <v>0</v>
      </c>
      <c r="BD103" s="32">
        <f ca="1">SUMPRODUCT(ReactionRateK1!$F125:$V125*OFFSET(ReactionStoich!$E$5:$U$5,BD$2,0))*(TimeStep)*'Composition Moles'!$C115</f>
        <v>0</v>
      </c>
      <c r="BE103" s="32">
        <f ca="1">SUMPRODUCT(ReactionRateK1!$F125:$V125*OFFSET(ReactionStoich!$E$5:$U$5,BE$2,0))*(TimeStep)*'Composition Moles'!$C115</f>
        <v>0</v>
      </c>
      <c r="BF103" s="32">
        <f ca="1">SUMPRODUCT(ReactionRateK1!$F125:$V125*OFFSET(ReactionStoich!$E$5:$U$5,BF$2,0))*(TimeStep)*'Composition Moles'!$C115</f>
        <v>0</v>
      </c>
      <c r="BG103" s="32">
        <f ca="1">SUMPRODUCT(ReactionRateK1!$F125:$V125*OFFSET(ReactionStoich!$E$5:$U$5,BG$2,0))*(TimeStep)*'Composition Moles'!$C115</f>
        <v>0</v>
      </c>
      <c r="BH103" s="32">
        <f ca="1">SUMPRODUCT(ReactionRateK1!$F125:$V125*OFFSET(ReactionStoich!$E$5:$U$5,BH$2,0))*(TimeStep)*'Composition Moles'!$C115</f>
        <v>0</v>
      </c>
      <c r="BI103" s="32">
        <f ca="1">SUMPRODUCT(ReactionRateK1!$F125:$V125*OFFSET(ReactionStoich!$E$5:$U$5,BI$2,0))*(TimeStep)*'Composition Moles'!$C115</f>
        <v>0</v>
      </c>
      <c r="BJ103" s="32">
        <f ca="1">SUMPRODUCT(ReactionRateK1!$F125:$V125*OFFSET(ReactionStoich!$E$5:$U$5,BJ$2,0))*(TimeStep)*'Composition Moles'!$C115</f>
        <v>0</v>
      </c>
      <c r="BK103" s="32">
        <f ca="1">SUMPRODUCT(ReactionRateK1!$F125:$V125*OFFSET(ReactionStoich!$E$5:$U$5,BK$2,0))*(TimeStep)*'Composition Moles'!$C115</f>
        <v>0</v>
      </c>
      <c r="BL103" s="32">
        <f ca="1">SUMPRODUCT(ReactionRateK1!$F125:$V125*OFFSET(ReactionStoich!$E$5:$U$5,BL$2,0))*(TimeStep)*'Composition Moles'!$C115</f>
        <v>0</v>
      </c>
      <c r="BM103" s="32">
        <f ca="1">SUMPRODUCT(ReactionRateK1!$F125:$V125*OFFSET(ReactionStoich!$E$5:$U$5,BM$2,0))*(TimeStep)*'Composition Moles'!$C115</f>
        <v>0</v>
      </c>
      <c r="BN103" s="32">
        <f ca="1">SUMPRODUCT(ReactionRateK1!$F125:$V125*OFFSET(ReactionStoich!$E$5:$U$5,BN$2,0))*(TimeStep)*'Composition Moles'!$C115</f>
        <v>0</v>
      </c>
      <c r="BO103" s="32">
        <f ca="1">SUMPRODUCT(ReactionRateK1!$F125:$V125*OFFSET(ReactionStoich!$E$5:$U$5,BO$2,0))*(TimeStep)*'Composition Moles'!$C115</f>
        <v>0</v>
      </c>
      <c r="BP103" s="32">
        <f ca="1">SUMPRODUCT(ReactionRateK1!$F125:$V125*OFFSET(ReactionStoich!$E$5:$U$5,BP$2,0))*(TimeStep)*'Composition Moles'!$C115</f>
        <v>0</v>
      </c>
      <c r="BQ103" s="32">
        <f ca="1">SUMPRODUCT(ReactionRateK1!$F125:$V125*OFFSET(ReactionStoich!$E$5:$U$5,BQ$2,0))*(TimeStep)*'Composition Moles'!$C115</f>
        <v>0</v>
      </c>
      <c r="BR103" s="32">
        <f ca="1">SUMPRODUCT(ReactionRateK1!$F125:$V125*OFFSET(ReactionStoich!$E$5:$U$5,BR$2,0))*(TimeStep)*'Composition Moles'!$C115</f>
        <v>0</v>
      </c>
      <c r="BS103" s="32">
        <f ca="1">SUMPRODUCT(ReactionRateK1!$F125:$V125*OFFSET(ReactionStoich!$E$5:$U$5,BS$2,0))*(TimeStep)*'Composition Moles'!$C115</f>
        <v>0</v>
      </c>
      <c r="BT103" s="32">
        <f ca="1">SUMPRODUCT(ReactionRateK1!$F125:$V125*OFFSET(ReactionStoich!$E$5:$U$5,BT$2,0))*(TimeStep)*'Composition Moles'!$C115</f>
        <v>0</v>
      </c>
      <c r="BU103" s="32">
        <f ca="1">SUMPRODUCT(ReactionRateK1!$F125:$V125*OFFSET(ReactionStoich!$E$5:$U$5,BU$2,0))*(TimeStep)*'Composition Moles'!$C115</f>
        <v>0</v>
      </c>
      <c r="BV103" s="32">
        <f ca="1">SUMPRODUCT(ReactionRateK1!$F125:$V125*OFFSET(ReactionStoich!$E$5:$U$5,BV$2,0))*(TimeStep)*'Composition Moles'!$C115</f>
        <v>0</v>
      </c>
      <c r="BW103" s="32">
        <f ca="1">SUMPRODUCT(ReactionRateK1!$F125:$V125*OFFSET(ReactionStoich!$E$5:$U$5,BW$2,0))*(TimeStep)*'Composition Moles'!$C115</f>
        <v>0</v>
      </c>
    </row>
    <row r="104" spans="1:75">
      <c r="A104">
        <f>ReactionRateK1!A126</f>
        <v>4.6999999999999913</v>
      </c>
      <c r="B104" s="20">
        <f t="shared" ca="1" si="7"/>
        <v>-794.66515254529031</v>
      </c>
      <c r="C104" s="20">
        <f ca="1">'Composition Moles'!BZ116</f>
        <v>144236.76986984615</v>
      </c>
      <c r="D104" s="26">
        <f t="shared" ca="1" si="8"/>
        <v>-5.5094491734830608E-3</v>
      </c>
      <c r="F104" s="32">
        <f ca="1">SUMPRODUCT(ReactionRateK1!$F126:$V126*OFFSET(ReactionStoich!$E$5:$U$5,F$2,0))*(TimeStep)*'Composition Moles'!$C116</f>
        <v>-6.6634341372896373E-3</v>
      </c>
      <c r="G104" s="32">
        <f ca="1">SUMPRODUCT(ReactionRateK1!$F126:$V126*OFFSET(ReactionStoich!$E$5:$U$5,G$2,0))*(TimeStep)*'Composition Moles'!$C116</f>
        <v>0</v>
      </c>
      <c r="H104" s="32">
        <f ca="1">SUMPRODUCT(ReactionRateK1!$F126:$V126*OFFSET(ReactionStoich!$E$5:$U$5,H$2,0))*(TimeStep)*'Composition Moles'!$C116</f>
        <v>6.6310754355656107E-3</v>
      </c>
      <c r="I104" s="32">
        <f ca="1">SUMPRODUCT(ReactionRateK1!$F126:$V126*OFFSET(ReactionStoich!$E$5:$U$5,I$2,0))*(TimeStep)*'Composition Moles'!$C116</f>
        <v>3.2358701724026642E-5</v>
      </c>
      <c r="J104" s="32">
        <f ca="1">SUMPRODUCT(ReactionRateK1!$F126:$V126*OFFSET(ReactionStoich!$E$5:$U$5,J$2,0))*(TimeStep)*'Composition Moles'!$C116</f>
        <v>0</v>
      </c>
      <c r="K104" s="32">
        <f ca="1">SUMPRODUCT(ReactionRateK1!$F126:$V126*OFFSET(ReactionStoich!$E$5:$U$5,K$2,0))*(TimeStep)*'Composition Moles'!$C116</f>
        <v>0</v>
      </c>
      <c r="L104" s="32">
        <f ca="1">SUMPRODUCT(ReactionRateK1!$F126:$V126*OFFSET(ReactionStoich!$E$5:$U$5,L$2,0))*(TimeStep)*'Composition Moles'!$C116</f>
        <v>0</v>
      </c>
      <c r="M104" s="32">
        <f ca="1">SUMPRODUCT(ReactionRateK1!$F126:$V126*OFFSET(ReactionStoich!$E$5:$U$5,M$2,0))*(TimeStep)*'Composition Moles'!$C116</f>
        <v>0</v>
      </c>
      <c r="N104" s="32">
        <f ca="1">SUMPRODUCT(ReactionRateK1!$F126:$V126*OFFSET(ReactionStoich!$E$5:$U$5,N$2,0))*(TimeStep)*'Composition Moles'!$C116</f>
        <v>0</v>
      </c>
      <c r="O104" s="32">
        <f ca="1">SUMPRODUCT(ReactionRateK1!$F126:$V126*OFFSET(ReactionStoich!$E$5:$U$5,O$2,0))*(TimeStep)*'Composition Moles'!$C116</f>
        <v>0</v>
      </c>
      <c r="P104" s="32">
        <f ca="1">SUMPRODUCT(ReactionRateK1!$F126:$V126*OFFSET(ReactionStoich!$E$5:$U$5,P$2,0))*(TimeStep)*'Composition Moles'!$C116</f>
        <v>0</v>
      </c>
      <c r="Q104" s="32">
        <f ca="1">SUMPRODUCT(ReactionRateK1!$F126:$V126*OFFSET(ReactionStoich!$E$5:$U$5,Q$2,0))*(TimeStep)*'Composition Moles'!$C116</f>
        <v>0</v>
      </c>
      <c r="R104" s="32">
        <f ca="1">SUMPRODUCT(ReactionRateK1!$F126:$V126*OFFSET(ReactionStoich!$E$5:$U$5,R$2,0))*(TimeStep)*'Composition Moles'!$C116</f>
        <v>0</v>
      </c>
      <c r="S104" s="32">
        <f ca="1">SUMPRODUCT(ReactionRateK1!$F126:$V126*OFFSET(ReactionStoich!$E$5:$U$5,S$2,0))*(TimeStep)*'Composition Moles'!$C116</f>
        <v>0.68294878434324957</v>
      </c>
      <c r="T104" s="32">
        <f ca="1">SUMPRODUCT(ReactionRateK1!$F126:$V126*OFFSET(ReactionStoich!$E$5:$U$5,T$2,0))*(TimeStep)*'Composition Moles'!$C116</f>
        <v>0</v>
      </c>
      <c r="U104" s="32">
        <f ca="1">SUMPRODUCT(ReactionRateK1!$F126:$V126*OFFSET(ReactionStoich!$E$5:$U$5,U$2,0))*(TimeStep)*'Composition Moles'!$C116</f>
        <v>0</v>
      </c>
      <c r="V104" s="32">
        <f ca="1">SUMPRODUCT(ReactionRateK1!$F126:$V126*OFFSET(ReactionStoich!$E$5:$U$5,V$2,0))*(TimeStep)*'Composition Moles'!$C116</f>
        <v>0</v>
      </c>
      <c r="W104" s="32">
        <f ca="1">SUMPRODUCT(ReactionRateK1!$F126:$V126*OFFSET(ReactionStoich!$E$5:$U$5,W$2,0))*(TimeStep)*'Composition Moles'!$C116</f>
        <v>0</v>
      </c>
      <c r="X104" s="32">
        <f ca="1">SUMPRODUCT(ReactionRateK1!$F126:$V126*OFFSET(ReactionStoich!$E$5:$U$5,X$2,0))*(TimeStep)*'Composition Moles'!$C116</f>
        <v>0</v>
      </c>
      <c r="Y104" s="32">
        <f ca="1">SUMPRODUCT(ReactionRateK1!$F126:$V126*OFFSET(ReactionStoich!$E$5:$U$5,Y$2,0))*(TimeStep)*'Composition Moles'!$C116</f>
        <v>-1.7065573340895228</v>
      </c>
      <c r="Z104" s="32">
        <f ca="1">SUMPRODUCT(ReactionRateK1!$F126:$V126*OFFSET(ReactionStoich!$E$5:$U$5,Z$2,0))*(TimeStep)*'Composition Moles'!$C116</f>
        <v>0</v>
      </c>
      <c r="AA104" s="32">
        <f ca="1">SUMPRODUCT(ReactionRateK1!$F126:$V126*OFFSET(ReactionStoich!$E$5:$U$5,AA$2,0))*(TimeStep)*'Composition Moles'!$C116</f>
        <v>0</v>
      </c>
      <c r="AB104" s="32">
        <f ca="1">SUMPRODUCT(ReactionRateK1!$F126:$V126*OFFSET(ReactionStoich!$E$5:$U$5,AB$2,0))*(TimeStep)*'Composition Moles'!$C116</f>
        <v>0</v>
      </c>
      <c r="AC104" s="32">
        <f ca="1">SUMPRODUCT(ReactionRateK1!$F126:$V126*OFFSET(ReactionStoich!$E$5:$U$5,AC$2,0))*(TimeStep)*'Composition Moles'!$C116</f>
        <v>0</v>
      </c>
      <c r="AD104" s="32">
        <f ca="1">SUMPRODUCT(ReactionRateK1!$F126:$V126*OFFSET(ReactionStoich!$E$5:$U$5,AD$2,0))*(TimeStep)*'Composition Moles'!$C116</f>
        <v>0</v>
      </c>
      <c r="AE104" s="32">
        <f ca="1">SUMPRODUCT(ReactionRateK1!$F126:$V126*OFFSET(ReactionStoich!$E$5:$U$5,AE$2,0))*(TimeStep)*'Composition Moles'!$C116</f>
        <v>0</v>
      </c>
      <c r="AF104" s="32">
        <f ca="1">SUMPRODUCT(ReactionRateK1!$F126:$V126*OFFSET(ReactionStoich!$E$5:$U$5,AF$2,0))*(TimeStep)*'Composition Moles'!$C116</f>
        <v>0</v>
      </c>
      <c r="AG104" s="32">
        <f ca="1">SUMPRODUCT(ReactionRateK1!$F126:$V126*OFFSET(ReactionStoich!$E$5:$U$5,AG$2,0))*(TimeStep)*'Composition Moles'!$C116</f>
        <v>-3.3580170520611948E-3</v>
      </c>
      <c r="AH104" s="32">
        <f ca="1">SUMPRODUCT(ReactionRateK1!$F126:$V126*OFFSET(ReactionStoich!$E$5:$U$5,AH$2,0))*(TimeStep)*'Composition Moles'!$C116</f>
        <v>-0.47860951310605004</v>
      </c>
      <c r="AI104" s="32">
        <f ca="1">SUMPRODUCT(ReactionRateK1!$F126:$V126*OFFSET(ReactionStoich!$E$5:$U$5,AI$2,0))*(TimeStep)*'Composition Moles'!$C116</f>
        <v>1.5773194690780823</v>
      </c>
      <c r="AJ104" s="32">
        <f ca="1">SUMPRODUCT(ReactionRateK1!$F126:$V126*OFFSET(ReactionStoich!$E$5:$U$5,AJ$2,0))*(TimeStep)*'Composition Moles'!$C116</f>
        <v>0.28227560320562883</v>
      </c>
      <c r="AK104" s="32">
        <f ca="1">SUMPRODUCT(ReactionRateK1!$F126:$V126*OFFSET(ReactionStoich!$E$5:$U$5,AK$2,0))*(TimeStep)*'Composition Moles'!$C116</f>
        <v>0</v>
      </c>
      <c r="AL104" s="32">
        <f ca="1">SUMPRODUCT(ReactionRateK1!$F126:$V126*OFFSET(ReactionStoich!$E$5:$U$5,AL$2,0))*(TimeStep)*'Composition Moles'!$C116</f>
        <v>0</v>
      </c>
      <c r="AM104" s="32">
        <f ca="1">SUMPRODUCT(ReactionRateK1!$F126:$V126*OFFSET(ReactionStoich!$E$5:$U$5,AM$2,0))*(TimeStep)*'Composition Moles'!$C116</f>
        <v>0</v>
      </c>
      <c r="AN104" s="32">
        <f ca="1">SUMPRODUCT(ReactionRateK1!$F126:$V126*OFFSET(ReactionStoich!$E$5:$U$5,AN$2,0))*(TimeStep)*'Composition Moles'!$C116</f>
        <v>0</v>
      </c>
      <c r="AO104" s="32">
        <f ca="1">SUMPRODUCT(ReactionRateK1!$F126:$V126*OFFSET(ReactionStoich!$E$5:$U$5,AO$2,0))*(TimeStep)*'Composition Moles'!$C116</f>
        <v>-3.2358701724026642E-5</v>
      </c>
      <c r="AP104" s="32">
        <f ca="1">SUMPRODUCT(ReactionRateK1!$F126:$V126*OFFSET(ReactionStoich!$E$5:$U$5,AP$2,0))*(TimeStep)*'Composition Moles'!$C116</f>
        <v>-6.5449327665214113E-3</v>
      </c>
      <c r="AQ104" s="32">
        <f ca="1">SUMPRODUCT(ReactionRateK1!$F126:$V126*OFFSET(ReactionStoich!$E$5:$U$5,AQ$2,0))*(TimeStep)*'Composition Moles'!$C116</f>
        <v>0</v>
      </c>
      <c r="AR104" s="32">
        <f ca="1">SUMPRODUCT(ReactionRateK1!$F126:$V126*OFFSET(ReactionStoich!$E$5:$U$5,AR$2,0))*(TimeStep)*'Composition Moles'!$C116</f>
        <v>0</v>
      </c>
      <c r="AS104" s="32">
        <f ca="1">SUMPRODUCT(ReactionRateK1!$F126:$V126*OFFSET(ReactionStoich!$E$5:$U$5,AS$2,0))*(TimeStep)*'Composition Moles'!$C116</f>
        <v>-0.11581390030369376</v>
      </c>
      <c r="AT104" s="32">
        <f ca="1">SUMPRODUCT(ReactionRateK1!$F126:$V126*OFFSET(ReactionStoich!$E$5:$U$5,AT$2,0))*(TimeStep)*'Composition Moles'!$C116</f>
        <v>-0.11581390030369376</v>
      </c>
      <c r="AU104" s="32">
        <f ca="1">SUMPRODUCT(ReactionRateK1!$F126:$V126*OFFSET(ReactionStoich!$E$5:$U$5,AU$2,0))*(TimeStep)*'Composition Moles'!$C116</f>
        <v>-0.11581390030369376</v>
      </c>
      <c r="AV104" s="32">
        <f ca="1">SUMPRODUCT(ReactionRateK1!$F126:$V126*OFFSET(ReactionStoich!$E$5:$U$5,AV$2,0))*(TimeStep)*'Composition Moles'!$C116</f>
        <v>0</v>
      </c>
      <c r="AW104" s="32">
        <f ca="1">SUMPRODUCT(ReactionRateK1!$F126:$V126*OFFSET(ReactionStoich!$E$5:$U$5,AW$2,0))*(TimeStep)*'Composition Moles'!$C116</f>
        <v>0</v>
      </c>
      <c r="AX104" s="32">
        <f ca="1">SUMPRODUCT(ReactionRateK1!$F126:$V126*OFFSET(ReactionStoich!$E$5:$U$5,AX$2,0))*(TimeStep)*'Composition Moles'!$C116</f>
        <v>0</v>
      </c>
      <c r="AY104" s="32">
        <f ca="1">SUMPRODUCT(ReactionRateK1!$F126:$V126*OFFSET(ReactionStoich!$E$5:$U$5,AY$2,0))*(TimeStep)*'Composition Moles'!$C116</f>
        <v>0</v>
      </c>
      <c r="AZ104" s="32">
        <f ca="1">SUMPRODUCT(ReactionRateK1!$F126:$V126*OFFSET(ReactionStoich!$E$5:$U$5,AZ$2,0))*(TimeStep)*'Composition Moles'!$C116</f>
        <v>0</v>
      </c>
      <c r="BA104" s="32">
        <f ca="1">SUMPRODUCT(ReactionRateK1!$F126:$V126*OFFSET(ReactionStoich!$E$5:$U$5,BA$2,0))*(TimeStep)*'Composition Moles'!$C116</f>
        <v>0</v>
      </c>
      <c r="BB104" s="32">
        <f ca="1">SUMPRODUCT(ReactionRateK1!$F126:$V126*OFFSET(ReactionStoich!$E$5:$U$5,BB$2,0))*(TimeStep)*'Composition Moles'!$C116</f>
        <v>0</v>
      </c>
      <c r="BC104" s="32">
        <f ca="1">SUMPRODUCT(ReactionRateK1!$F126:$V126*OFFSET(ReactionStoich!$E$5:$U$5,BC$2,0))*(TimeStep)*'Composition Moles'!$C116</f>
        <v>0</v>
      </c>
      <c r="BD104" s="32">
        <f ca="1">SUMPRODUCT(ReactionRateK1!$F126:$V126*OFFSET(ReactionStoich!$E$5:$U$5,BD$2,0))*(TimeStep)*'Composition Moles'!$C116</f>
        <v>0</v>
      </c>
      <c r="BE104" s="32">
        <f ca="1">SUMPRODUCT(ReactionRateK1!$F126:$V126*OFFSET(ReactionStoich!$E$5:$U$5,BE$2,0))*(TimeStep)*'Composition Moles'!$C116</f>
        <v>0</v>
      </c>
      <c r="BF104" s="32">
        <f ca="1">SUMPRODUCT(ReactionRateK1!$F126:$V126*OFFSET(ReactionStoich!$E$5:$U$5,BF$2,0))*(TimeStep)*'Composition Moles'!$C116</f>
        <v>0</v>
      </c>
      <c r="BG104" s="32">
        <f ca="1">SUMPRODUCT(ReactionRateK1!$F126:$V126*OFFSET(ReactionStoich!$E$5:$U$5,BG$2,0))*(TimeStep)*'Composition Moles'!$C116</f>
        <v>0</v>
      </c>
      <c r="BH104" s="32">
        <f ca="1">SUMPRODUCT(ReactionRateK1!$F126:$V126*OFFSET(ReactionStoich!$E$5:$U$5,BH$2,0))*(TimeStep)*'Composition Moles'!$C116</f>
        <v>0</v>
      </c>
      <c r="BI104" s="32">
        <f ca="1">SUMPRODUCT(ReactionRateK1!$F126:$V126*OFFSET(ReactionStoich!$E$5:$U$5,BI$2,0))*(TimeStep)*'Composition Moles'!$C116</f>
        <v>0</v>
      </c>
      <c r="BJ104" s="32">
        <f ca="1">SUMPRODUCT(ReactionRateK1!$F126:$V126*OFFSET(ReactionStoich!$E$5:$U$5,BJ$2,0))*(TimeStep)*'Composition Moles'!$C116</f>
        <v>0</v>
      </c>
      <c r="BK104" s="32">
        <f ca="1">SUMPRODUCT(ReactionRateK1!$F126:$V126*OFFSET(ReactionStoich!$E$5:$U$5,BK$2,0))*(TimeStep)*'Composition Moles'!$C116</f>
        <v>0</v>
      </c>
      <c r="BL104" s="32">
        <f ca="1">SUMPRODUCT(ReactionRateK1!$F126:$V126*OFFSET(ReactionStoich!$E$5:$U$5,BL$2,0))*(TimeStep)*'Composition Moles'!$C116</f>
        <v>0</v>
      </c>
      <c r="BM104" s="32">
        <f ca="1">SUMPRODUCT(ReactionRateK1!$F126:$V126*OFFSET(ReactionStoich!$E$5:$U$5,BM$2,0))*(TimeStep)*'Composition Moles'!$C116</f>
        <v>0</v>
      </c>
      <c r="BN104" s="32">
        <f ca="1">SUMPRODUCT(ReactionRateK1!$F126:$V126*OFFSET(ReactionStoich!$E$5:$U$5,BN$2,0))*(TimeStep)*'Composition Moles'!$C116</f>
        <v>0</v>
      </c>
      <c r="BO104" s="32">
        <f ca="1">SUMPRODUCT(ReactionRateK1!$F126:$V126*OFFSET(ReactionStoich!$E$5:$U$5,BO$2,0))*(TimeStep)*'Composition Moles'!$C116</f>
        <v>0</v>
      </c>
      <c r="BP104" s="32">
        <f ca="1">SUMPRODUCT(ReactionRateK1!$F126:$V126*OFFSET(ReactionStoich!$E$5:$U$5,BP$2,0))*(TimeStep)*'Composition Moles'!$C116</f>
        <v>0</v>
      </c>
      <c r="BQ104" s="32">
        <f ca="1">SUMPRODUCT(ReactionRateK1!$F126:$V126*OFFSET(ReactionStoich!$E$5:$U$5,BQ$2,0))*(TimeStep)*'Composition Moles'!$C116</f>
        <v>0</v>
      </c>
      <c r="BR104" s="32">
        <f ca="1">SUMPRODUCT(ReactionRateK1!$F126:$V126*OFFSET(ReactionStoich!$E$5:$U$5,BR$2,0))*(TimeStep)*'Composition Moles'!$C116</f>
        <v>0</v>
      </c>
      <c r="BS104" s="32">
        <f ca="1">SUMPRODUCT(ReactionRateK1!$F126:$V126*OFFSET(ReactionStoich!$E$5:$U$5,BS$2,0))*(TimeStep)*'Composition Moles'!$C116</f>
        <v>0</v>
      </c>
      <c r="BT104" s="32">
        <f ca="1">SUMPRODUCT(ReactionRateK1!$F126:$V126*OFFSET(ReactionStoich!$E$5:$U$5,BT$2,0))*(TimeStep)*'Composition Moles'!$C116</f>
        <v>0</v>
      </c>
      <c r="BU104" s="32">
        <f ca="1">SUMPRODUCT(ReactionRateK1!$F126:$V126*OFFSET(ReactionStoich!$E$5:$U$5,BU$2,0))*(TimeStep)*'Composition Moles'!$C116</f>
        <v>0</v>
      </c>
      <c r="BV104" s="32">
        <f ca="1">SUMPRODUCT(ReactionRateK1!$F126:$V126*OFFSET(ReactionStoich!$E$5:$U$5,BV$2,0))*(TimeStep)*'Composition Moles'!$C116</f>
        <v>0</v>
      </c>
      <c r="BW104" s="32">
        <f ca="1">SUMPRODUCT(ReactionRateK1!$F126:$V126*OFFSET(ReactionStoich!$E$5:$U$5,BW$2,0))*(TimeStep)*'Composition Moles'!$C116</f>
        <v>0</v>
      </c>
    </row>
    <row r="105" spans="1:75">
      <c r="A105">
        <f>ReactionRateK1!A127</f>
        <v>4.7499999999999911</v>
      </c>
      <c r="B105" s="20">
        <f t="shared" ca="1" si="7"/>
        <v>-786.24560675552561</v>
      </c>
      <c r="C105" s="20">
        <f ca="1">'Composition Moles'!BZ117</f>
        <v>144233.44306486406</v>
      </c>
      <c r="D105" s="26">
        <f t="shared" ca="1" si="8"/>
        <v>-5.4512018159473498E-3</v>
      </c>
      <c r="F105" s="32">
        <f ca="1">SUMPRODUCT(ReactionRateK1!$F127:$V127*OFFSET(ReactionStoich!$E$5:$U$5,F$2,0))*(TimeStep)*'Composition Moles'!$C117</f>
        <v>-6.2149383471615067E-3</v>
      </c>
      <c r="G105" s="32">
        <f ca="1">SUMPRODUCT(ReactionRateK1!$F127:$V127*OFFSET(ReactionStoich!$E$5:$U$5,G$2,0))*(TimeStep)*'Composition Moles'!$C117</f>
        <v>0</v>
      </c>
      <c r="H105" s="32">
        <f ca="1">SUMPRODUCT(ReactionRateK1!$F127:$V127*OFFSET(ReactionStoich!$E$5:$U$5,H$2,0))*(TimeStep)*'Composition Moles'!$C117</f>
        <v>6.1858907440596632E-3</v>
      </c>
      <c r="I105" s="32">
        <f ca="1">SUMPRODUCT(ReactionRateK1!$F127:$V127*OFFSET(ReactionStoich!$E$5:$U$5,I$2,0))*(TimeStep)*'Composition Moles'!$C117</f>
        <v>2.904760310184438E-5</v>
      </c>
      <c r="J105" s="32">
        <f ca="1">SUMPRODUCT(ReactionRateK1!$F127:$V127*OFFSET(ReactionStoich!$E$5:$U$5,J$2,0))*(TimeStep)*'Composition Moles'!$C117</f>
        <v>0</v>
      </c>
      <c r="K105" s="32">
        <f ca="1">SUMPRODUCT(ReactionRateK1!$F127:$V127*OFFSET(ReactionStoich!$E$5:$U$5,K$2,0))*(TimeStep)*'Composition Moles'!$C117</f>
        <v>0</v>
      </c>
      <c r="L105" s="32">
        <f ca="1">SUMPRODUCT(ReactionRateK1!$F127:$V127*OFFSET(ReactionStoich!$E$5:$U$5,L$2,0))*(TimeStep)*'Composition Moles'!$C117</f>
        <v>0</v>
      </c>
      <c r="M105" s="32">
        <f ca="1">SUMPRODUCT(ReactionRateK1!$F127:$V127*OFFSET(ReactionStoich!$E$5:$U$5,M$2,0))*(TimeStep)*'Composition Moles'!$C117</f>
        <v>0</v>
      </c>
      <c r="N105" s="32">
        <f ca="1">SUMPRODUCT(ReactionRateK1!$F127:$V127*OFFSET(ReactionStoich!$E$5:$U$5,N$2,0))*(TimeStep)*'Composition Moles'!$C117</f>
        <v>0</v>
      </c>
      <c r="O105" s="32">
        <f ca="1">SUMPRODUCT(ReactionRateK1!$F127:$V127*OFFSET(ReactionStoich!$E$5:$U$5,O$2,0))*(TimeStep)*'Composition Moles'!$C117</f>
        <v>0</v>
      </c>
      <c r="P105" s="32">
        <f ca="1">SUMPRODUCT(ReactionRateK1!$F127:$V127*OFFSET(ReactionStoich!$E$5:$U$5,P$2,0))*(TimeStep)*'Composition Moles'!$C117</f>
        <v>0</v>
      </c>
      <c r="Q105" s="32">
        <f ca="1">SUMPRODUCT(ReactionRateK1!$F127:$V127*OFFSET(ReactionStoich!$E$5:$U$5,Q$2,0))*(TimeStep)*'Composition Moles'!$C117</f>
        <v>0</v>
      </c>
      <c r="R105" s="32">
        <f ca="1">SUMPRODUCT(ReactionRateK1!$F127:$V127*OFFSET(ReactionStoich!$E$5:$U$5,R$2,0))*(TimeStep)*'Composition Moles'!$C117</f>
        <v>0</v>
      </c>
      <c r="S105" s="32">
        <f ca="1">SUMPRODUCT(ReactionRateK1!$F127:$V127*OFFSET(ReactionStoich!$E$5:$U$5,S$2,0))*(TimeStep)*'Composition Moles'!$C117</f>
        <v>0.66373336810473549</v>
      </c>
      <c r="T105" s="32">
        <f ca="1">SUMPRODUCT(ReactionRateK1!$F127:$V127*OFFSET(ReactionStoich!$E$5:$U$5,T$2,0))*(TimeStep)*'Composition Moles'!$C117</f>
        <v>0</v>
      </c>
      <c r="U105" s="32">
        <f ca="1">SUMPRODUCT(ReactionRateK1!$F127:$V127*OFFSET(ReactionStoich!$E$5:$U$5,U$2,0))*(TimeStep)*'Composition Moles'!$C117</f>
        <v>0</v>
      </c>
      <c r="V105" s="32">
        <f ca="1">SUMPRODUCT(ReactionRateK1!$F127:$V127*OFFSET(ReactionStoich!$E$5:$U$5,V$2,0))*(TimeStep)*'Composition Moles'!$C117</f>
        <v>0</v>
      </c>
      <c r="W105" s="32">
        <f ca="1">SUMPRODUCT(ReactionRateK1!$F127:$V127*OFFSET(ReactionStoich!$E$5:$U$5,W$2,0))*(TimeStep)*'Composition Moles'!$C117</f>
        <v>0</v>
      </c>
      <c r="X105" s="32">
        <f ca="1">SUMPRODUCT(ReactionRateK1!$F127:$V127*OFFSET(ReactionStoich!$E$5:$U$5,X$2,0))*(TimeStep)*'Composition Moles'!$C117</f>
        <v>0</v>
      </c>
      <c r="Y105" s="32">
        <f ca="1">SUMPRODUCT(ReactionRateK1!$F127:$V127*OFFSET(ReactionStoich!$E$5:$U$5,Y$2,0))*(TimeStep)*'Composition Moles'!$C117</f>
        <v>-1.6636083736767795</v>
      </c>
      <c r="Z105" s="32">
        <f ca="1">SUMPRODUCT(ReactionRateK1!$F127:$V127*OFFSET(ReactionStoich!$E$5:$U$5,Z$2,0))*(TimeStep)*'Composition Moles'!$C117</f>
        <v>0</v>
      </c>
      <c r="AA105" s="32">
        <f ca="1">SUMPRODUCT(ReactionRateK1!$F127:$V127*OFFSET(ReactionStoich!$E$5:$U$5,AA$2,0))*(TimeStep)*'Composition Moles'!$C117</f>
        <v>0</v>
      </c>
      <c r="AB105" s="32">
        <f ca="1">SUMPRODUCT(ReactionRateK1!$F127:$V127*OFFSET(ReactionStoich!$E$5:$U$5,AB$2,0))*(TimeStep)*'Composition Moles'!$C117</f>
        <v>0</v>
      </c>
      <c r="AC105" s="32">
        <f ca="1">SUMPRODUCT(ReactionRateK1!$F127:$V127*OFFSET(ReactionStoich!$E$5:$U$5,AC$2,0))*(TimeStep)*'Composition Moles'!$C117</f>
        <v>0</v>
      </c>
      <c r="AD105" s="32">
        <f ca="1">SUMPRODUCT(ReactionRateK1!$F127:$V127*OFFSET(ReactionStoich!$E$5:$U$5,AD$2,0))*(TimeStep)*'Composition Moles'!$C117</f>
        <v>0</v>
      </c>
      <c r="AE105" s="32">
        <f ca="1">SUMPRODUCT(ReactionRateK1!$F127:$V127*OFFSET(ReactionStoich!$E$5:$U$5,AE$2,0))*(TimeStep)*'Composition Moles'!$C117</f>
        <v>0</v>
      </c>
      <c r="AF105" s="32">
        <f ca="1">SUMPRODUCT(ReactionRateK1!$F127:$V127*OFFSET(ReactionStoich!$E$5:$U$5,AF$2,0))*(TimeStep)*'Composition Moles'!$C117</f>
        <v>0</v>
      </c>
      <c r="AG105" s="32">
        <f ca="1">SUMPRODUCT(ReactionRateK1!$F127:$V127*OFFSET(ReactionStoich!$E$5:$U$5,AG$2,0))*(TimeStep)*'Composition Moles'!$C117</f>
        <v>-3.2584087284558368E-3</v>
      </c>
      <c r="AH105" s="32">
        <f ca="1">SUMPRODUCT(ReactionRateK1!$F127:$V127*OFFSET(ReactionStoich!$E$5:$U$5,AH$2,0))*(TimeStep)*'Composition Moles'!$C117</f>
        <v>-0.48284900996647395</v>
      </c>
      <c r="AI105" s="32">
        <f ca="1">SUMPRODUCT(ReactionRateK1!$F127:$V127*OFFSET(ReactionStoich!$E$5:$U$5,AI$2,0))*(TimeStep)*'Composition Moles'!$C117</f>
        <v>1.5597467286907849</v>
      </c>
      <c r="AJ105" s="32">
        <f ca="1">SUMPRODUCT(ReactionRateK1!$F127:$V127*OFFSET(ReactionStoich!$E$5:$U$5,AJ$2,0))*(TimeStep)*'Composition Moles'!$C117</f>
        <v>0.2748362573409221</v>
      </c>
      <c r="AK105" s="32">
        <f ca="1">SUMPRODUCT(ReactionRateK1!$F127:$V127*OFFSET(ReactionStoich!$E$5:$U$5,AK$2,0))*(TimeStep)*'Composition Moles'!$C117</f>
        <v>0</v>
      </c>
      <c r="AL105" s="32">
        <f ca="1">SUMPRODUCT(ReactionRateK1!$F127:$V127*OFFSET(ReactionStoich!$E$5:$U$5,AL$2,0))*(TimeStep)*'Composition Moles'!$C117</f>
        <v>0</v>
      </c>
      <c r="AM105" s="32">
        <f ca="1">SUMPRODUCT(ReactionRateK1!$F127:$V127*OFFSET(ReactionStoich!$E$5:$U$5,AM$2,0))*(TimeStep)*'Composition Moles'!$C117</f>
        <v>0</v>
      </c>
      <c r="AN105" s="32">
        <f ca="1">SUMPRODUCT(ReactionRateK1!$F127:$V127*OFFSET(ReactionStoich!$E$5:$U$5,AN$2,0))*(TimeStep)*'Composition Moles'!$C117</f>
        <v>0</v>
      </c>
      <c r="AO105" s="32">
        <f ca="1">SUMPRODUCT(ReactionRateK1!$F127:$V127*OFFSET(ReactionStoich!$E$5:$U$5,AO$2,0))*(TimeStep)*'Composition Moles'!$C117</f>
        <v>-2.904760310184438E-5</v>
      </c>
      <c r="AP105" s="32">
        <f ca="1">SUMPRODUCT(ReactionRateK1!$F127:$V127*OFFSET(ReactionStoich!$E$5:$U$5,AP$2,0))*(TimeStep)*'Composition Moles'!$C117</f>
        <v>-6.0876793559909081E-3</v>
      </c>
      <c r="AQ105" s="32">
        <f ca="1">SUMPRODUCT(ReactionRateK1!$F127:$V127*OFFSET(ReactionStoich!$E$5:$U$5,AQ$2,0))*(TimeStep)*'Composition Moles'!$C117</f>
        <v>0</v>
      </c>
      <c r="AR105" s="32">
        <f ca="1">SUMPRODUCT(ReactionRateK1!$F127:$V127*OFFSET(ReactionStoich!$E$5:$U$5,AR$2,0))*(TimeStep)*'Composition Moles'!$C117</f>
        <v>0</v>
      </c>
      <c r="AS105" s="32">
        <f ca="1">SUMPRODUCT(ReactionRateK1!$F127:$V127*OFFSET(ReactionStoich!$E$5:$U$5,AS$2,0))*(TimeStep)*'Composition Moles'!$C117</f>
        <v>-0.11416127826854684</v>
      </c>
      <c r="AT105" s="32">
        <f ca="1">SUMPRODUCT(ReactionRateK1!$F127:$V127*OFFSET(ReactionStoich!$E$5:$U$5,AT$2,0))*(TimeStep)*'Composition Moles'!$C117</f>
        <v>-0.11416127826854684</v>
      </c>
      <c r="AU105" s="32">
        <f ca="1">SUMPRODUCT(ReactionRateK1!$F127:$V127*OFFSET(ReactionStoich!$E$5:$U$5,AU$2,0))*(TimeStep)*'Composition Moles'!$C117</f>
        <v>-0.11416127826854684</v>
      </c>
      <c r="AV105" s="32">
        <f ca="1">SUMPRODUCT(ReactionRateK1!$F127:$V127*OFFSET(ReactionStoich!$E$5:$U$5,AV$2,0))*(TimeStep)*'Composition Moles'!$C117</f>
        <v>0</v>
      </c>
      <c r="AW105" s="32">
        <f ca="1">SUMPRODUCT(ReactionRateK1!$F127:$V127*OFFSET(ReactionStoich!$E$5:$U$5,AW$2,0))*(TimeStep)*'Composition Moles'!$C117</f>
        <v>0</v>
      </c>
      <c r="AX105" s="32">
        <f ca="1">SUMPRODUCT(ReactionRateK1!$F127:$V127*OFFSET(ReactionStoich!$E$5:$U$5,AX$2,0))*(TimeStep)*'Composition Moles'!$C117</f>
        <v>0</v>
      </c>
      <c r="AY105" s="32">
        <f ca="1">SUMPRODUCT(ReactionRateK1!$F127:$V127*OFFSET(ReactionStoich!$E$5:$U$5,AY$2,0))*(TimeStep)*'Composition Moles'!$C117</f>
        <v>0</v>
      </c>
      <c r="AZ105" s="32">
        <f ca="1">SUMPRODUCT(ReactionRateK1!$F127:$V127*OFFSET(ReactionStoich!$E$5:$U$5,AZ$2,0))*(TimeStep)*'Composition Moles'!$C117</f>
        <v>0</v>
      </c>
      <c r="BA105" s="32">
        <f ca="1">SUMPRODUCT(ReactionRateK1!$F127:$V127*OFFSET(ReactionStoich!$E$5:$U$5,BA$2,0))*(TimeStep)*'Composition Moles'!$C117</f>
        <v>0</v>
      </c>
      <c r="BB105" s="32">
        <f ca="1">SUMPRODUCT(ReactionRateK1!$F127:$V127*OFFSET(ReactionStoich!$E$5:$U$5,BB$2,0))*(TimeStep)*'Composition Moles'!$C117</f>
        <v>0</v>
      </c>
      <c r="BC105" s="32">
        <f ca="1">SUMPRODUCT(ReactionRateK1!$F127:$V127*OFFSET(ReactionStoich!$E$5:$U$5,BC$2,0))*(TimeStep)*'Composition Moles'!$C117</f>
        <v>0</v>
      </c>
      <c r="BD105" s="32">
        <f ca="1">SUMPRODUCT(ReactionRateK1!$F127:$V127*OFFSET(ReactionStoich!$E$5:$U$5,BD$2,0))*(TimeStep)*'Composition Moles'!$C117</f>
        <v>0</v>
      </c>
      <c r="BE105" s="32">
        <f ca="1">SUMPRODUCT(ReactionRateK1!$F127:$V127*OFFSET(ReactionStoich!$E$5:$U$5,BE$2,0))*(TimeStep)*'Composition Moles'!$C117</f>
        <v>0</v>
      </c>
      <c r="BF105" s="32">
        <f ca="1">SUMPRODUCT(ReactionRateK1!$F127:$V127*OFFSET(ReactionStoich!$E$5:$U$5,BF$2,0))*(TimeStep)*'Composition Moles'!$C117</f>
        <v>0</v>
      </c>
      <c r="BG105" s="32">
        <f ca="1">SUMPRODUCT(ReactionRateK1!$F127:$V127*OFFSET(ReactionStoich!$E$5:$U$5,BG$2,0))*(TimeStep)*'Composition Moles'!$C117</f>
        <v>0</v>
      </c>
      <c r="BH105" s="32">
        <f ca="1">SUMPRODUCT(ReactionRateK1!$F127:$V127*OFFSET(ReactionStoich!$E$5:$U$5,BH$2,0))*(TimeStep)*'Composition Moles'!$C117</f>
        <v>0</v>
      </c>
      <c r="BI105" s="32">
        <f ca="1">SUMPRODUCT(ReactionRateK1!$F127:$V127*OFFSET(ReactionStoich!$E$5:$U$5,BI$2,0))*(TimeStep)*'Composition Moles'!$C117</f>
        <v>0</v>
      </c>
      <c r="BJ105" s="32">
        <f ca="1">SUMPRODUCT(ReactionRateK1!$F127:$V127*OFFSET(ReactionStoich!$E$5:$U$5,BJ$2,0))*(TimeStep)*'Composition Moles'!$C117</f>
        <v>0</v>
      </c>
      <c r="BK105" s="32">
        <f ca="1">SUMPRODUCT(ReactionRateK1!$F127:$V127*OFFSET(ReactionStoich!$E$5:$U$5,BK$2,0))*(TimeStep)*'Composition Moles'!$C117</f>
        <v>0</v>
      </c>
      <c r="BL105" s="32">
        <f ca="1">SUMPRODUCT(ReactionRateK1!$F127:$V127*OFFSET(ReactionStoich!$E$5:$U$5,BL$2,0))*(TimeStep)*'Composition Moles'!$C117</f>
        <v>0</v>
      </c>
      <c r="BM105" s="32">
        <f ca="1">SUMPRODUCT(ReactionRateK1!$F127:$V127*OFFSET(ReactionStoich!$E$5:$U$5,BM$2,0))*(TimeStep)*'Composition Moles'!$C117</f>
        <v>0</v>
      </c>
      <c r="BN105" s="32">
        <f ca="1">SUMPRODUCT(ReactionRateK1!$F127:$V127*OFFSET(ReactionStoich!$E$5:$U$5,BN$2,0))*(TimeStep)*'Composition Moles'!$C117</f>
        <v>0</v>
      </c>
      <c r="BO105" s="32">
        <f ca="1">SUMPRODUCT(ReactionRateK1!$F127:$V127*OFFSET(ReactionStoich!$E$5:$U$5,BO$2,0))*(TimeStep)*'Composition Moles'!$C117</f>
        <v>0</v>
      </c>
      <c r="BP105" s="32">
        <f ca="1">SUMPRODUCT(ReactionRateK1!$F127:$V127*OFFSET(ReactionStoich!$E$5:$U$5,BP$2,0))*(TimeStep)*'Composition Moles'!$C117</f>
        <v>0</v>
      </c>
      <c r="BQ105" s="32">
        <f ca="1">SUMPRODUCT(ReactionRateK1!$F127:$V127*OFFSET(ReactionStoich!$E$5:$U$5,BQ$2,0))*(TimeStep)*'Composition Moles'!$C117</f>
        <v>0</v>
      </c>
      <c r="BR105" s="32">
        <f ca="1">SUMPRODUCT(ReactionRateK1!$F127:$V127*OFFSET(ReactionStoich!$E$5:$U$5,BR$2,0))*(TimeStep)*'Composition Moles'!$C117</f>
        <v>0</v>
      </c>
      <c r="BS105" s="32">
        <f ca="1">SUMPRODUCT(ReactionRateK1!$F127:$V127*OFFSET(ReactionStoich!$E$5:$U$5,BS$2,0))*(TimeStep)*'Composition Moles'!$C117</f>
        <v>0</v>
      </c>
      <c r="BT105" s="32">
        <f ca="1">SUMPRODUCT(ReactionRateK1!$F127:$V127*OFFSET(ReactionStoich!$E$5:$U$5,BT$2,0))*(TimeStep)*'Composition Moles'!$C117</f>
        <v>0</v>
      </c>
      <c r="BU105" s="32">
        <f ca="1">SUMPRODUCT(ReactionRateK1!$F127:$V127*OFFSET(ReactionStoich!$E$5:$U$5,BU$2,0))*(TimeStep)*'Composition Moles'!$C117</f>
        <v>0</v>
      </c>
      <c r="BV105" s="32">
        <f ca="1">SUMPRODUCT(ReactionRateK1!$F127:$V127*OFFSET(ReactionStoich!$E$5:$U$5,BV$2,0))*(TimeStep)*'Composition Moles'!$C117</f>
        <v>0</v>
      </c>
      <c r="BW105" s="32">
        <f ca="1">SUMPRODUCT(ReactionRateK1!$F127:$V127*OFFSET(ReactionStoich!$E$5:$U$5,BW$2,0))*(TimeStep)*'Composition Moles'!$C117</f>
        <v>0</v>
      </c>
    </row>
    <row r="106" spans="1:75">
      <c r="A106">
        <f>ReactionRateK1!A128</f>
        <v>4.7999999999999909</v>
      </c>
      <c r="B106" s="20">
        <f t="shared" ca="1" si="7"/>
        <v>-779.19542898747432</v>
      </c>
      <c r="C106" s="20">
        <f ca="1">'Composition Moles'!BZ118</f>
        <v>144229.90434139944</v>
      </c>
      <c r="D106" s="26">
        <f t="shared" ca="1" si="8"/>
        <v>-5.4024540371536232E-3</v>
      </c>
      <c r="F106" s="32">
        <f ca="1">SUMPRODUCT(ReactionRateK1!$F128:$V128*OFFSET(ReactionStoich!$E$5:$U$5,F$2,0))*(TimeStep)*'Composition Moles'!$C118</f>
        <v>-5.7979451749591761E-3</v>
      </c>
      <c r="G106" s="32">
        <f ca="1">SUMPRODUCT(ReactionRateK1!$F128:$V128*OFFSET(ReactionStoich!$E$5:$U$5,G$2,0))*(TimeStep)*'Composition Moles'!$C118</f>
        <v>0</v>
      </c>
      <c r="H106" s="32">
        <f ca="1">SUMPRODUCT(ReactionRateK1!$F128:$V128*OFFSET(ReactionStoich!$E$5:$U$5,H$2,0))*(TimeStep)*'Composition Moles'!$C118</f>
        <v>5.7718694929384537E-3</v>
      </c>
      <c r="I106" s="32">
        <f ca="1">SUMPRODUCT(ReactionRateK1!$F128:$V128*OFFSET(ReactionStoich!$E$5:$U$5,I$2,0))*(TimeStep)*'Composition Moles'!$C118</f>
        <v>2.6075682020722365E-5</v>
      </c>
      <c r="J106" s="32">
        <f ca="1">SUMPRODUCT(ReactionRateK1!$F128:$V128*OFFSET(ReactionStoich!$E$5:$U$5,J$2,0))*(TimeStep)*'Composition Moles'!$C118</f>
        <v>0</v>
      </c>
      <c r="K106" s="32">
        <f ca="1">SUMPRODUCT(ReactionRateK1!$F128:$V128*OFFSET(ReactionStoich!$E$5:$U$5,K$2,0))*(TimeStep)*'Composition Moles'!$C118</f>
        <v>0</v>
      </c>
      <c r="L106" s="32">
        <f ca="1">SUMPRODUCT(ReactionRateK1!$F128:$V128*OFFSET(ReactionStoich!$E$5:$U$5,L$2,0))*(TimeStep)*'Composition Moles'!$C118</f>
        <v>0</v>
      </c>
      <c r="M106" s="32">
        <f ca="1">SUMPRODUCT(ReactionRateK1!$F128:$V128*OFFSET(ReactionStoich!$E$5:$U$5,M$2,0))*(TimeStep)*'Composition Moles'!$C118</f>
        <v>0</v>
      </c>
      <c r="N106" s="32">
        <f ca="1">SUMPRODUCT(ReactionRateK1!$F128:$V128*OFFSET(ReactionStoich!$E$5:$U$5,N$2,0))*(TimeStep)*'Composition Moles'!$C118</f>
        <v>0</v>
      </c>
      <c r="O106" s="32">
        <f ca="1">SUMPRODUCT(ReactionRateK1!$F128:$V128*OFFSET(ReactionStoich!$E$5:$U$5,O$2,0))*(TimeStep)*'Composition Moles'!$C118</f>
        <v>0</v>
      </c>
      <c r="P106" s="32">
        <f ca="1">SUMPRODUCT(ReactionRateK1!$F128:$V128*OFFSET(ReactionStoich!$E$5:$U$5,P$2,0))*(TimeStep)*'Composition Moles'!$C118</f>
        <v>0</v>
      </c>
      <c r="Q106" s="32">
        <f ca="1">SUMPRODUCT(ReactionRateK1!$F128:$V128*OFFSET(ReactionStoich!$E$5:$U$5,Q$2,0))*(TimeStep)*'Composition Moles'!$C118</f>
        <v>0</v>
      </c>
      <c r="R106" s="32">
        <f ca="1">SUMPRODUCT(ReactionRateK1!$F128:$V128*OFFSET(ReactionStoich!$E$5:$U$5,R$2,0))*(TimeStep)*'Composition Moles'!$C118</f>
        <v>0</v>
      </c>
      <c r="S106" s="32">
        <f ca="1">SUMPRODUCT(ReactionRateK1!$F128:$V128*OFFSET(ReactionStoich!$E$5:$U$5,S$2,0))*(TimeStep)*'Composition Moles'!$C118</f>
        <v>0.64480723021567576</v>
      </c>
      <c r="T106" s="32">
        <f ca="1">SUMPRODUCT(ReactionRateK1!$F128:$V128*OFFSET(ReactionStoich!$E$5:$U$5,T$2,0))*(TimeStep)*'Composition Moles'!$C118</f>
        <v>0</v>
      </c>
      <c r="U106" s="32">
        <f ca="1">SUMPRODUCT(ReactionRateK1!$F128:$V128*OFFSET(ReactionStoich!$E$5:$U$5,U$2,0))*(TimeStep)*'Composition Moles'!$C118</f>
        <v>0</v>
      </c>
      <c r="V106" s="32">
        <f ca="1">SUMPRODUCT(ReactionRateK1!$F128:$V128*OFFSET(ReactionStoich!$E$5:$U$5,V$2,0))*(TimeStep)*'Composition Moles'!$C118</f>
        <v>0</v>
      </c>
      <c r="W106" s="32">
        <f ca="1">SUMPRODUCT(ReactionRateK1!$F128:$V128*OFFSET(ReactionStoich!$E$5:$U$5,W$2,0))*(TimeStep)*'Composition Moles'!$C118</f>
        <v>0</v>
      </c>
      <c r="X106" s="32">
        <f ca="1">SUMPRODUCT(ReactionRateK1!$F128:$V128*OFFSET(ReactionStoich!$E$5:$U$5,X$2,0))*(TimeStep)*'Composition Moles'!$C118</f>
        <v>0</v>
      </c>
      <c r="Y106" s="32">
        <f ca="1">SUMPRODUCT(ReactionRateK1!$F128:$V128*OFFSET(ReactionStoich!$E$5:$U$5,Y$2,0))*(TimeStep)*'Composition Moles'!$C118</f>
        <v>-1.6213112357190116</v>
      </c>
      <c r="Z106" s="32">
        <f ca="1">SUMPRODUCT(ReactionRateK1!$F128:$V128*OFFSET(ReactionStoich!$E$5:$U$5,Z$2,0))*(TimeStep)*'Composition Moles'!$C118</f>
        <v>0</v>
      </c>
      <c r="AA106" s="32">
        <f ca="1">SUMPRODUCT(ReactionRateK1!$F128:$V128*OFFSET(ReactionStoich!$E$5:$U$5,AA$2,0))*(TimeStep)*'Composition Moles'!$C118</f>
        <v>0</v>
      </c>
      <c r="AB106" s="32">
        <f ca="1">SUMPRODUCT(ReactionRateK1!$F128:$V128*OFFSET(ReactionStoich!$E$5:$U$5,AB$2,0))*(TimeStep)*'Composition Moles'!$C118</f>
        <v>0</v>
      </c>
      <c r="AC106" s="32">
        <f ca="1">SUMPRODUCT(ReactionRateK1!$F128:$V128*OFFSET(ReactionStoich!$E$5:$U$5,AC$2,0))*(TimeStep)*'Composition Moles'!$C118</f>
        <v>0</v>
      </c>
      <c r="AD106" s="32">
        <f ca="1">SUMPRODUCT(ReactionRateK1!$F128:$V128*OFFSET(ReactionStoich!$E$5:$U$5,AD$2,0))*(TimeStep)*'Composition Moles'!$C118</f>
        <v>0</v>
      </c>
      <c r="AE106" s="32">
        <f ca="1">SUMPRODUCT(ReactionRateK1!$F128:$V128*OFFSET(ReactionStoich!$E$5:$U$5,AE$2,0))*(TimeStep)*'Composition Moles'!$C118</f>
        <v>0</v>
      </c>
      <c r="AF106" s="32">
        <f ca="1">SUMPRODUCT(ReactionRateK1!$F128:$V128*OFFSET(ReactionStoich!$E$5:$U$5,AF$2,0))*(TimeStep)*'Composition Moles'!$C118</f>
        <v>0</v>
      </c>
      <c r="AG106" s="32">
        <f ca="1">SUMPRODUCT(ReactionRateK1!$F128:$V128*OFFSET(ReactionStoich!$E$5:$U$5,AG$2,0))*(TimeStep)*'Composition Moles'!$C118</f>
        <v>-3.2069932462386844E-3</v>
      </c>
      <c r="AH106" s="32">
        <f ca="1">SUMPRODUCT(ReactionRateK1!$F128:$V128*OFFSET(ReactionStoich!$E$5:$U$5,AH$2,0))*(TimeStep)*'Composition Moles'!$C118</f>
        <v>-0.48674640164829575</v>
      </c>
      <c r="AI106" s="32">
        <f ca="1">SUMPRODUCT(ReactionRateK1!$F128:$V128*OFFSET(ReactionStoich!$E$5:$U$5,AI$2,0))*(TimeStep)*'Composition Moles'!$C118</f>
        <v>1.5422457460857306</v>
      </c>
      <c r="AJ106" s="32">
        <f ca="1">SUMPRODUCT(ReactionRateK1!$F128:$V128*OFFSET(ReactionStoich!$E$5:$U$5,AJ$2,0))*(TimeStep)*'Composition Moles'!$C118</f>
        <v>0.26753039563173797</v>
      </c>
      <c r="AK106" s="32">
        <f ca="1">SUMPRODUCT(ReactionRateK1!$F128:$V128*OFFSET(ReactionStoich!$E$5:$U$5,AK$2,0))*(TimeStep)*'Composition Moles'!$C118</f>
        <v>0</v>
      </c>
      <c r="AL106" s="32">
        <f ca="1">SUMPRODUCT(ReactionRateK1!$F128:$V128*OFFSET(ReactionStoich!$E$5:$U$5,AL$2,0))*(TimeStep)*'Composition Moles'!$C118</f>
        <v>0</v>
      </c>
      <c r="AM106" s="32">
        <f ca="1">SUMPRODUCT(ReactionRateK1!$F128:$V128*OFFSET(ReactionStoich!$E$5:$U$5,AM$2,0))*(TimeStep)*'Composition Moles'!$C118</f>
        <v>0</v>
      </c>
      <c r="AN106" s="32">
        <f ca="1">SUMPRODUCT(ReactionRateK1!$F128:$V128*OFFSET(ReactionStoich!$E$5:$U$5,AN$2,0))*(TimeStep)*'Composition Moles'!$C118</f>
        <v>0</v>
      </c>
      <c r="AO106" s="32">
        <f ca="1">SUMPRODUCT(ReactionRateK1!$F128:$V128*OFFSET(ReactionStoich!$E$5:$U$5,AO$2,0))*(TimeStep)*'Composition Moles'!$C118</f>
        <v>-2.6075682020722365E-5</v>
      </c>
      <c r="AP106" s="32">
        <f ca="1">SUMPRODUCT(ReactionRateK1!$F128:$V128*OFFSET(ReactionStoich!$E$5:$U$5,AP$2,0))*(TimeStep)*'Composition Moles'!$C118</f>
        <v>-5.6624935587445205E-3</v>
      </c>
      <c r="AQ106" s="32">
        <f ca="1">SUMPRODUCT(ReactionRateK1!$F128:$V128*OFFSET(ReactionStoich!$E$5:$U$5,AQ$2,0))*(TimeStep)*'Composition Moles'!$C118</f>
        <v>0</v>
      </c>
      <c r="AR106" s="32">
        <f ca="1">SUMPRODUCT(ReactionRateK1!$F128:$V128*OFFSET(ReactionStoich!$E$5:$U$5,AR$2,0))*(TimeStep)*'Composition Moles'!$C118</f>
        <v>0</v>
      </c>
      <c r="AS106" s="32">
        <f ca="1">SUMPRODUCT(ReactionRateK1!$F128:$V128*OFFSET(ReactionStoich!$E$5:$U$5,AS$2,0))*(TimeStep)*'Composition Moles'!$C118</f>
        <v>-0.11254339069294451</v>
      </c>
      <c r="AT106" s="32">
        <f ca="1">SUMPRODUCT(ReactionRateK1!$F128:$V128*OFFSET(ReactionStoich!$E$5:$U$5,AT$2,0))*(TimeStep)*'Composition Moles'!$C118</f>
        <v>-0.11254339069294451</v>
      </c>
      <c r="AU106" s="32">
        <f ca="1">SUMPRODUCT(ReactionRateK1!$F128:$V128*OFFSET(ReactionStoich!$E$5:$U$5,AU$2,0))*(TimeStep)*'Composition Moles'!$C118</f>
        <v>-0.11254339069294451</v>
      </c>
      <c r="AV106" s="32">
        <f ca="1">SUMPRODUCT(ReactionRateK1!$F128:$V128*OFFSET(ReactionStoich!$E$5:$U$5,AV$2,0))*(TimeStep)*'Composition Moles'!$C118</f>
        <v>0</v>
      </c>
      <c r="AW106" s="32">
        <f ca="1">SUMPRODUCT(ReactionRateK1!$F128:$V128*OFFSET(ReactionStoich!$E$5:$U$5,AW$2,0))*(TimeStep)*'Composition Moles'!$C118</f>
        <v>0</v>
      </c>
      <c r="AX106" s="32">
        <f ca="1">SUMPRODUCT(ReactionRateK1!$F128:$V128*OFFSET(ReactionStoich!$E$5:$U$5,AX$2,0))*(TimeStep)*'Composition Moles'!$C118</f>
        <v>0</v>
      </c>
      <c r="AY106" s="32">
        <f ca="1">SUMPRODUCT(ReactionRateK1!$F128:$V128*OFFSET(ReactionStoich!$E$5:$U$5,AY$2,0))*(TimeStep)*'Composition Moles'!$C118</f>
        <v>0</v>
      </c>
      <c r="AZ106" s="32">
        <f ca="1">SUMPRODUCT(ReactionRateK1!$F128:$V128*OFFSET(ReactionStoich!$E$5:$U$5,AZ$2,0))*(TimeStep)*'Composition Moles'!$C118</f>
        <v>0</v>
      </c>
      <c r="BA106" s="32">
        <f ca="1">SUMPRODUCT(ReactionRateK1!$F128:$V128*OFFSET(ReactionStoich!$E$5:$U$5,BA$2,0))*(TimeStep)*'Composition Moles'!$C118</f>
        <v>0</v>
      </c>
      <c r="BB106" s="32">
        <f ca="1">SUMPRODUCT(ReactionRateK1!$F128:$V128*OFFSET(ReactionStoich!$E$5:$U$5,BB$2,0))*(TimeStep)*'Composition Moles'!$C118</f>
        <v>0</v>
      </c>
      <c r="BC106" s="32">
        <f ca="1">SUMPRODUCT(ReactionRateK1!$F128:$V128*OFFSET(ReactionStoich!$E$5:$U$5,BC$2,0))*(TimeStep)*'Composition Moles'!$C118</f>
        <v>0</v>
      </c>
      <c r="BD106" s="32">
        <f ca="1">SUMPRODUCT(ReactionRateK1!$F128:$V128*OFFSET(ReactionStoich!$E$5:$U$5,BD$2,0))*(TimeStep)*'Composition Moles'!$C118</f>
        <v>0</v>
      </c>
      <c r="BE106" s="32">
        <f ca="1">SUMPRODUCT(ReactionRateK1!$F128:$V128*OFFSET(ReactionStoich!$E$5:$U$5,BE$2,0))*(TimeStep)*'Composition Moles'!$C118</f>
        <v>0</v>
      </c>
      <c r="BF106" s="32">
        <f ca="1">SUMPRODUCT(ReactionRateK1!$F128:$V128*OFFSET(ReactionStoich!$E$5:$U$5,BF$2,0))*(TimeStep)*'Composition Moles'!$C118</f>
        <v>0</v>
      </c>
      <c r="BG106" s="32">
        <f ca="1">SUMPRODUCT(ReactionRateK1!$F128:$V128*OFFSET(ReactionStoich!$E$5:$U$5,BG$2,0))*(TimeStep)*'Composition Moles'!$C118</f>
        <v>0</v>
      </c>
      <c r="BH106" s="32">
        <f ca="1">SUMPRODUCT(ReactionRateK1!$F128:$V128*OFFSET(ReactionStoich!$E$5:$U$5,BH$2,0))*(TimeStep)*'Composition Moles'!$C118</f>
        <v>0</v>
      </c>
      <c r="BI106" s="32">
        <f ca="1">SUMPRODUCT(ReactionRateK1!$F128:$V128*OFFSET(ReactionStoich!$E$5:$U$5,BI$2,0))*(TimeStep)*'Composition Moles'!$C118</f>
        <v>0</v>
      </c>
      <c r="BJ106" s="32">
        <f ca="1">SUMPRODUCT(ReactionRateK1!$F128:$V128*OFFSET(ReactionStoich!$E$5:$U$5,BJ$2,0))*(TimeStep)*'Composition Moles'!$C118</f>
        <v>0</v>
      </c>
      <c r="BK106" s="32">
        <f ca="1">SUMPRODUCT(ReactionRateK1!$F128:$V128*OFFSET(ReactionStoich!$E$5:$U$5,BK$2,0))*(TimeStep)*'Composition Moles'!$C118</f>
        <v>0</v>
      </c>
      <c r="BL106" s="32">
        <f ca="1">SUMPRODUCT(ReactionRateK1!$F128:$V128*OFFSET(ReactionStoich!$E$5:$U$5,BL$2,0))*(TimeStep)*'Composition Moles'!$C118</f>
        <v>0</v>
      </c>
      <c r="BM106" s="32">
        <f ca="1">SUMPRODUCT(ReactionRateK1!$F128:$V128*OFFSET(ReactionStoich!$E$5:$U$5,BM$2,0))*(TimeStep)*'Composition Moles'!$C118</f>
        <v>0</v>
      </c>
      <c r="BN106" s="32">
        <f ca="1">SUMPRODUCT(ReactionRateK1!$F128:$V128*OFFSET(ReactionStoich!$E$5:$U$5,BN$2,0))*(TimeStep)*'Composition Moles'!$C118</f>
        <v>0</v>
      </c>
      <c r="BO106" s="32">
        <f ca="1">SUMPRODUCT(ReactionRateK1!$F128:$V128*OFFSET(ReactionStoich!$E$5:$U$5,BO$2,0))*(TimeStep)*'Composition Moles'!$C118</f>
        <v>0</v>
      </c>
      <c r="BP106" s="32">
        <f ca="1">SUMPRODUCT(ReactionRateK1!$F128:$V128*OFFSET(ReactionStoich!$E$5:$U$5,BP$2,0))*(TimeStep)*'Composition Moles'!$C118</f>
        <v>0</v>
      </c>
      <c r="BQ106" s="32">
        <f ca="1">SUMPRODUCT(ReactionRateK1!$F128:$V128*OFFSET(ReactionStoich!$E$5:$U$5,BQ$2,0))*(TimeStep)*'Composition Moles'!$C118</f>
        <v>0</v>
      </c>
      <c r="BR106" s="32">
        <f ca="1">SUMPRODUCT(ReactionRateK1!$F128:$V128*OFFSET(ReactionStoich!$E$5:$U$5,BR$2,0))*(TimeStep)*'Composition Moles'!$C118</f>
        <v>0</v>
      </c>
      <c r="BS106" s="32">
        <f ca="1">SUMPRODUCT(ReactionRateK1!$F128:$V128*OFFSET(ReactionStoich!$E$5:$U$5,BS$2,0))*(TimeStep)*'Composition Moles'!$C118</f>
        <v>0</v>
      </c>
      <c r="BT106" s="32">
        <f ca="1">SUMPRODUCT(ReactionRateK1!$F128:$V128*OFFSET(ReactionStoich!$E$5:$U$5,BT$2,0))*(TimeStep)*'Composition Moles'!$C118</f>
        <v>0</v>
      </c>
      <c r="BU106" s="32">
        <f ca="1">SUMPRODUCT(ReactionRateK1!$F128:$V128*OFFSET(ReactionStoich!$E$5:$U$5,BU$2,0))*(TimeStep)*'Composition Moles'!$C118</f>
        <v>0</v>
      </c>
      <c r="BV106" s="32">
        <f ca="1">SUMPRODUCT(ReactionRateK1!$F128:$V128*OFFSET(ReactionStoich!$E$5:$U$5,BV$2,0))*(TimeStep)*'Composition Moles'!$C118</f>
        <v>0</v>
      </c>
      <c r="BW106" s="32">
        <f ca="1">SUMPRODUCT(ReactionRateK1!$F128:$V128*OFFSET(ReactionStoich!$E$5:$U$5,BW$2,0))*(TimeStep)*'Composition Moles'!$C118</f>
        <v>0</v>
      </c>
    </row>
    <row r="107" spans="1:75">
      <c r="A107">
        <f>ReactionRateK1!A129</f>
        <v>4.8499999999999908</v>
      </c>
      <c r="B107" s="20">
        <f t="shared" ca="1" si="7"/>
        <v>-772.94505713878857</v>
      </c>
      <c r="C107" s="20">
        <f ca="1">'Composition Moles'!BZ119</f>
        <v>144226.15890833142</v>
      </c>
      <c r="D107" s="26">
        <f t="shared" ca="1" si="8"/>
        <v>-5.3592570376228632E-3</v>
      </c>
      <c r="F107" s="32">
        <f ca="1">SUMPRODUCT(ReactionRateK1!$F129:$V129*OFFSET(ReactionStoich!$E$5:$U$5,F$2,0))*(TimeStep)*'Composition Moles'!$C119</f>
        <v>-5.4102281097001452E-3</v>
      </c>
      <c r="G107" s="32">
        <f ca="1">SUMPRODUCT(ReactionRateK1!$F129:$V129*OFFSET(ReactionStoich!$E$5:$U$5,G$2,0))*(TimeStep)*'Composition Moles'!$C119</f>
        <v>0</v>
      </c>
      <c r="H107" s="32">
        <f ca="1">SUMPRODUCT(ReactionRateK1!$F129:$V129*OFFSET(ReactionStoich!$E$5:$U$5,H$2,0))*(TimeStep)*'Composition Moles'!$C119</f>
        <v>5.386819975950123E-3</v>
      </c>
      <c r="I107" s="32">
        <f ca="1">SUMPRODUCT(ReactionRateK1!$F129:$V129*OFFSET(ReactionStoich!$E$5:$U$5,I$2,0))*(TimeStep)*'Composition Moles'!$C119</f>
        <v>2.3408133750022058E-5</v>
      </c>
      <c r="J107" s="32">
        <f ca="1">SUMPRODUCT(ReactionRateK1!$F129:$V129*OFFSET(ReactionStoich!$E$5:$U$5,J$2,0))*(TimeStep)*'Composition Moles'!$C119</f>
        <v>0</v>
      </c>
      <c r="K107" s="32">
        <f ca="1">SUMPRODUCT(ReactionRateK1!$F129:$V129*OFFSET(ReactionStoich!$E$5:$U$5,K$2,0))*(TimeStep)*'Composition Moles'!$C119</f>
        <v>0</v>
      </c>
      <c r="L107" s="32">
        <f ca="1">SUMPRODUCT(ReactionRateK1!$F129:$V129*OFFSET(ReactionStoich!$E$5:$U$5,L$2,0))*(TimeStep)*'Composition Moles'!$C119</f>
        <v>0</v>
      </c>
      <c r="M107" s="32">
        <f ca="1">SUMPRODUCT(ReactionRateK1!$F129:$V129*OFFSET(ReactionStoich!$E$5:$U$5,M$2,0))*(TimeStep)*'Composition Moles'!$C119</f>
        <v>0</v>
      </c>
      <c r="N107" s="32">
        <f ca="1">SUMPRODUCT(ReactionRateK1!$F129:$V129*OFFSET(ReactionStoich!$E$5:$U$5,N$2,0))*(TimeStep)*'Composition Moles'!$C119</f>
        <v>0</v>
      </c>
      <c r="O107" s="32">
        <f ca="1">SUMPRODUCT(ReactionRateK1!$F129:$V129*OFFSET(ReactionStoich!$E$5:$U$5,O$2,0))*(TimeStep)*'Composition Moles'!$C119</f>
        <v>0</v>
      </c>
      <c r="P107" s="32">
        <f ca="1">SUMPRODUCT(ReactionRateK1!$F129:$V129*OFFSET(ReactionStoich!$E$5:$U$5,P$2,0))*(TimeStep)*'Composition Moles'!$C119</f>
        <v>0</v>
      </c>
      <c r="Q107" s="32">
        <f ca="1">SUMPRODUCT(ReactionRateK1!$F129:$V129*OFFSET(ReactionStoich!$E$5:$U$5,Q$2,0))*(TimeStep)*'Composition Moles'!$C119</f>
        <v>0</v>
      </c>
      <c r="R107" s="32">
        <f ca="1">SUMPRODUCT(ReactionRateK1!$F129:$V129*OFFSET(ReactionStoich!$E$5:$U$5,R$2,0))*(TimeStep)*'Composition Moles'!$C119</f>
        <v>0</v>
      </c>
      <c r="S107" s="32">
        <f ca="1">SUMPRODUCT(ReactionRateK1!$F129:$V129*OFFSET(ReactionStoich!$E$5:$U$5,S$2,0))*(TimeStep)*'Composition Moles'!$C119</f>
        <v>0.62620764849623445</v>
      </c>
      <c r="T107" s="32">
        <f ca="1">SUMPRODUCT(ReactionRateK1!$F129:$V129*OFFSET(ReactionStoich!$E$5:$U$5,T$2,0))*(TimeStep)*'Composition Moles'!$C119</f>
        <v>0</v>
      </c>
      <c r="U107" s="32">
        <f ca="1">SUMPRODUCT(ReactionRateK1!$F129:$V129*OFFSET(ReactionStoich!$E$5:$U$5,U$2,0))*(TimeStep)*'Composition Moles'!$C119</f>
        <v>0</v>
      </c>
      <c r="V107" s="32">
        <f ca="1">SUMPRODUCT(ReactionRateK1!$F129:$V129*OFFSET(ReactionStoich!$E$5:$U$5,V$2,0))*(TimeStep)*'Composition Moles'!$C119</f>
        <v>0</v>
      </c>
      <c r="W107" s="32">
        <f ca="1">SUMPRODUCT(ReactionRateK1!$F129:$V129*OFFSET(ReactionStoich!$E$5:$U$5,W$2,0))*(TimeStep)*'Composition Moles'!$C119</f>
        <v>0</v>
      </c>
      <c r="X107" s="32">
        <f ca="1">SUMPRODUCT(ReactionRateK1!$F129:$V129*OFFSET(ReactionStoich!$E$5:$U$5,X$2,0))*(TimeStep)*'Composition Moles'!$C119</f>
        <v>0</v>
      </c>
      <c r="Y107" s="32">
        <f ca="1">SUMPRODUCT(ReactionRateK1!$F129:$V129*OFFSET(ReactionStoich!$E$5:$U$5,Y$2,0))*(TimeStep)*'Composition Moles'!$C119</f>
        <v>-1.5797397146962995</v>
      </c>
      <c r="Z107" s="32">
        <f ca="1">SUMPRODUCT(ReactionRateK1!$F129:$V129*OFFSET(ReactionStoich!$E$5:$U$5,Z$2,0))*(TimeStep)*'Composition Moles'!$C119</f>
        <v>0</v>
      </c>
      <c r="AA107" s="32">
        <f ca="1">SUMPRODUCT(ReactionRateK1!$F129:$V129*OFFSET(ReactionStoich!$E$5:$U$5,AA$2,0))*(TimeStep)*'Composition Moles'!$C119</f>
        <v>0</v>
      </c>
      <c r="AB107" s="32">
        <f ca="1">SUMPRODUCT(ReactionRateK1!$F129:$V129*OFFSET(ReactionStoich!$E$5:$U$5,AB$2,0))*(TimeStep)*'Composition Moles'!$C119</f>
        <v>0</v>
      </c>
      <c r="AC107" s="32">
        <f ca="1">SUMPRODUCT(ReactionRateK1!$F129:$V129*OFFSET(ReactionStoich!$E$5:$U$5,AC$2,0))*(TimeStep)*'Composition Moles'!$C119</f>
        <v>0</v>
      </c>
      <c r="AD107" s="32">
        <f ca="1">SUMPRODUCT(ReactionRateK1!$F129:$V129*OFFSET(ReactionStoich!$E$5:$U$5,AD$2,0))*(TimeStep)*'Composition Moles'!$C119</f>
        <v>0</v>
      </c>
      <c r="AE107" s="32">
        <f ca="1">SUMPRODUCT(ReactionRateK1!$F129:$V129*OFFSET(ReactionStoich!$E$5:$U$5,AE$2,0))*(TimeStep)*'Composition Moles'!$C119</f>
        <v>0</v>
      </c>
      <c r="AF107" s="32">
        <f ca="1">SUMPRODUCT(ReactionRateK1!$F129:$V129*OFFSET(ReactionStoich!$E$5:$U$5,AF$2,0))*(TimeStep)*'Composition Moles'!$C119</f>
        <v>0</v>
      </c>
      <c r="AG107" s="32">
        <f ca="1">SUMPRODUCT(ReactionRateK1!$F129:$V129*OFFSET(ReactionStoich!$E$5:$U$5,AG$2,0))*(TimeStep)*'Composition Moles'!$C119</f>
        <v>-3.1643327017675765E-3</v>
      </c>
      <c r="AH107" s="32">
        <f ca="1">SUMPRODUCT(ReactionRateK1!$F129:$V129*OFFSET(ReactionStoich!$E$5:$U$5,AH$2,0))*(TimeStep)*'Composition Moles'!$C119</f>
        <v>-0.49031627886386997</v>
      </c>
      <c r="AI107" s="32">
        <f ca="1">SUMPRODUCT(ReactionRateK1!$F129:$V129*OFFSET(ReactionStoich!$E$5:$U$5,AI$2,0))*(TimeStep)*'Composition Moles'!$C119</f>
        <v>1.5248241999924654</v>
      </c>
      <c r="AJ107" s="32">
        <f ca="1">SUMPRODUCT(ReactionRateK1!$F129:$V129*OFFSET(ReactionStoich!$E$5:$U$5,AJ$2,0))*(TimeStep)*'Composition Moles'!$C119</f>
        <v>0.26035675983021822</v>
      </c>
      <c r="AK107" s="32">
        <f ca="1">SUMPRODUCT(ReactionRateK1!$F129:$V129*OFFSET(ReactionStoich!$E$5:$U$5,AK$2,0))*(TimeStep)*'Composition Moles'!$C119</f>
        <v>0</v>
      </c>
      <c r="AL107" s="32">
        <f ca="1">SUMPRODUCT(ReactionRateK1!$F129:$V129*OFFSET(ReactionStoich!$E$5:$U$5,AL$2,0))*(TimeStep)*'Composition Moles'!$C119</f>
        <v>0</v>
      </c>
      <c r="AM107" s="32">
        <f ca="1">SUMPRODUCT(ReactionRateK1!$F129:$V129*OFFSET(ReactionStoich!$E$5:$U$5,AM$2,0))*(TimeStep)*'Composition Moles'!$C119</f>
        <v>0</v>
      </c>
      <c r="AN107" s="32">
        <f ca="1">SUMPRODUCT(ReactionRateK1!$F129:$V129*OFFSET(ReactionStoich!$E$5:$U$5,AN$2,0))*(TimeStep)*'Composition Moles'!$C119</f>
        <v>0</v>
      </c>
      <c r="AO107" s="32">
        <f ca="1">SUMPRODUCT(ReactionRateK1!$F129:$V129*OFFSET(ReactionStoich!$E$5:$U$5,AO$2,0))*(TimeStep)*'Composition Moles'!$C119</f>
        <v>-2.3408133750022058E-5</v>
      </c>
      <c r="AP107" s="32">
        <f ca="1">SUMPRODUCT(ReactionRateK1!$F129:$V129*OFFSET(ReactionStoich!$E$5:$U$5,AP$2,0))*(TimeStep)*'Composition Moles'!$C119</f>
        <v>-5.267138891298523E-3</v>
      </c>
      <c r="AQ107" s="32">
        <f ca="1">SUMPRODUCT(ReactionRateK1!$F129:$V129*OFFSET(ReactionStoich!$E$5:$U$5,AQ$2,0))*(TimeStep)*'Composition Moles'!$C119</f>
        <v>0</v>
      </c>
      <c r="AR107" s="32">
        <f ca="1">SUMPRODUCT(ReactionRateK1!$F129:$V129*OFFSET(ReactionStoich!$E$5:$U$5,AR$2,0))*(TimeStep)*'Composition Moles'!$C119</f>
        <v>0</v>
      </c>
      <c r="AS107" s="32">
        <f ca="1">SUMPRODUCT(ReactionRateK1!$F129:$V129*OFFSET(ReactionStoich!$E$5:$U$5,AS$2,0))*(TimeStep)*'Composition Moles'!$C119</f>
        <v>-0.11095924501064411</v>
      </c>
      <c r="AT107" s="32">
        <f ca="1">SUMPRODUCT(ReactionRateK1!$F129:$V129*OFFSET(ReactionStoich!$E$5:$U$5,AT$2,0))*(TimeStep)*'Composition Moles'!$C119</f>
        <v>-0.11095924501064411</v>
      </c>
      <c r="AU107" s="32">
        <f ca="1">SUMPRODUCT(ReactionRateK1!$F129:$V129*OFFSET(ReactionStoich!$E$5:$U$5,AU$2,0))*(TimeStep)*'Composition Moles'!$C119</f>
        <v>-0.11095924501064411</v>
      </c>
      <c r="AV107" s="32">
        <f ca="1">SUMPRODUCT(ReactionRateK1!$F129:$V129*OFFSET(ReactionStoich!$E$5:$U$5,AV$2,0))*(TimeStep)*'Composition Moles'!$C119</f>
        <v>0</v>
      </c>
      <c r="AW107" s="32">
        <f ca="1">SUMPRODUCT(ReactionRateK1!$F129:$V129*OFFSET(ReactionStoich!$E$5:$U$5,AW$2,0))*(TimeStep)*'Composition Moles'!$C119</f>
        <v>0</v>
      </c>
      <c r="AX107" s="32">
        <f ca="1">SUMPRODUCT(ReactionRateK1!$F129:$V129*OFFSET(ReactionStoich!$E$5:$U$5,AX$2,0))*(TimeStep)*'Composition Moles'!$C119</f>
        <v>0</v>
      </c>
      <c r="AY107" s="32">
        <f ca="1">SUMPRODUCT(ReactionRateK1!$F129:$V129*OFFSET(ReactionStoich!$E$5:$U$5,AY$2,0))*(TimeStep)*'Composition Moles'!$C119</f>
        <v>0</v>
      </c>
      <c r="AZ107" s="32">
        <f ca="1">SUMPRODUCT(ReactionRateK1!$F129:$V129*OFFSET(ReactionStoich!$E$5:$U$5,AZ$2,0))*(TimeStep)*'Composition Moles'!$C119</f>
        <v>0</v>
      </c>
      <c r="BA107" s="32">
        <f ca="1">SUMPRODUCT(ReactionRateK1!$F129:$V129*OFFSET(ReactionStoich!$E$5:$U$5,BA$2,0))*(TimeStep)*'Composition Moles'!$C119</f>
        <v>0</v>
      </c>
      <c r="BB107" s="32">
        <f ca="1">SUMPRODUCT(ReactionRateK1!$F129:$V129*OFFSET(ReactionStoich!$E$5:$U$5,BB$2,0))*(TimeStep)*'Composition Moles'!$C119</f>
        <v>0</v>
      </c>
      <c r="BC107" s="32">
        <f ca="1">SUMPRODUCT(ReactionRateK1!$F129:$V129*OFFSET(ReactionStoich!$E$5:$U$5,BC$2,0))*(TimeStep)*'Composition Moles'!$C119</f>
        <v>0</v>
      </c>
      <c r="BD107" s="32">
        <f ca="1">SUMPRODUCT(ReactionRateK1!$F129:$V129*OFFSET(ReactionStoich!$E$5:$U$5,BD$2,0))*(TimeStep)*'Composition Moles'!$C119</f>
        <v>0</v>
      </c>
      <c r="BE107" s="32">
        <f ca="1">SUMPRODUCT(ReactionRateK1!$F129:$V129*OFFSET(ReactionStoich!$E$5:$U$5,BE$2,0))*(TimeStep)*'Composition Moles'!$C119</f>
        <v>0</v>
      </c>
      <c r="BF107" s="32">
        <f ca="1">SUMPRODUCT(ReactionRateK1!$F129:$V129*OFFSET(ReactionStoich!$E$5:$U$5,BF$2,0))*(TimeStep)*'Composition Moles'!$C119</f>
        <v>0</v>
      </c>
      <c r="BG107" s="32">
        <f ca="1">SUMPRODUCT(ReactionRateK1!$F129:$V129*OFFSET(ReactionStoich!$E$5:$U$5,BG$2,0))*(TimeStep)*'Composition Moles'!$C119</f>
        <v>0</v>
      </c>
      <c r="BH107" s="32">
        <f ca="1">SUMPRODUCT(ReactionRateK1!$F129:$V129*OFFSET(ReactionStoich!$E$5:$U$5,BH$2,0))*(TimeStep)*'Composition Moles'!$C119</f>
        <v>0</v>
      </c>
      <c r="BI107" s="32">
        <f ca="1">SUMPRODUCT(ReactionRateK1!$F129:$V129*OFFSET(ReactionStoich!$E$5:$U$5,BI$2,0))*(TimeStep)*'Composition Moles'!$C119</f>
        <v>0</v>
      </c>
      <c r="BJ107" s="32">
        <f ca="1">SUMPRODUCT(ReactionRateK1!$F129:$V129*OFFSET(ReactionStoich!$E$5:$U$5,BJ$2,0))*(TimeStep)*'Composition Moles'!$C119</f>
        <v>0</v>
      </c>
      <c r="BK107" s="32">
        <f ca="1">SUMPRODUCT(ReactionRateK1!$F129:$V129*OFFSET(ReactionStoich!$E$5:$U$5,BK$2,0))*(TimeStep)*'Composition Moles'!$C119</f>
        <v>0</v>
      </c>
      <c r="BL107" s="32">
        <f ca="1">SUMPRODUCT(ReactionRateK1!$F129:$V129*OFFSET(ReactionStoich!$E$5:$U$5,BL$2,0))*(TimeStep)*'Composition Moles'!$C119</f>
        <v>0</v>
      </c>
      <c r="BM107" s="32">
        <f ca="1">SUMPRODUCT(ReactionRateK1!$F129:$V129*OFFSET(ReactionStoich!$E$5:$U$5,BM$2,0))*(TimeStep)*'Composition Moles'!$C119</f>
        <v>0</v>
      </c>
      <c r="BN107" s="32">
        <f ca="1">SUMPRODUCT(ReactionRateK1!$F129:$V129*OFFSET(ReactionStoich!$E$5:$U$5,BN$2,0))*(TimeStep)*'Composition Moles'!$C119</f>
        <v>0</v>
      </c>
      <c r="BO107" s="32">
        <f ca="1">SUMPRODUCT(ReactionRateK1!$F129:$V129*OFFSET(ReactionStoich!$E$5:$U$5,BO$2,0))*(TimeStep)*'Composition Moles'!$C119</f>
        <v>0</v>
      </c>
      <c r="BP107" s="32">
        <f ca="1">SUMPRODUCT(ReactionRateK1!$F129:$V129*OFFSET(ReactionStoich!$E$5:$U$5,BP$2,0))*(TimeStep)*'Composition Moles'!$C119</f>
        <v>0</v>
      </c>
      <c r="BQ107" s="32">
        <f ca="1">SUMPRODUCT(ReactionRateK1!$F129:$V129*OFFSET(ReactionStoich!$E$5:$U$5,BQ$2,0))*(TimeStep)*'Composition Moles'!$C119</f>
        <v>0</v>
      </c>
      <c r="BR107" s="32">
        <f ca="1">SUMPRODUCT(ReactionRateK1!$F129:$V129*OFFSET(ReactionStoich!$E$5:$U$5,BR$2,0))*(TimeStep)*'Composition Moles'!$C119</f>
        <v>0</v>
      </c>
      <c r="BS107" s="32">
        <f ca="1">SUMPRODUCT(ReactionRateK1!$F129:$V129*OFFSET(ReactionStoich!$E$5:$U$5,BS$2,0))*(TimeStep)*'Composition Moles'!$C119</f>
        <v>0</v>
      </c>
      <c r="BT107" s="32">
        <f ca="1">SUMPRODUCT(ReactionRateK1!$F129:$V129*OFFSET(ReactionStoich!$E$5:$U$5,BT$2,0))*(TimeStep)*'Composition Moles'!$C119</f>
        <v>0</v>
      </c>
      <c r="BU107" s="32">
        <f ca="1">SUMPRODUCT(ReactionRateK1!$F129:$V129*OFFSET(ReactionStoich!$E$5:$U$5,BU$2,0))*(TimeStep)*'Composition Moles'!$C119</f>
        <v>0</v>
      </c>
      <c r="BV107" s="32">
        <f ca="1">SUMPRODUCT(ReactionRateK1!$F129:$V129*OFFSET(ReactionStoich!$E$5:$U$5,BV$2,0))*(TimeStep)*'Composition Moles'!$C119</f>
        <v>0</v>
      </c>
      <c r="BW107" s="32">
        <f ca="1">SUMPRODUCT(ReactionRateK1!$F129:$V129*OFFSET(ReactionStoich!$E$5:$U$5,BW$2,0))*(TimeStep)*'Composition Moles'!$C119</f>
        <v>0</v>
      </c>
    </row>
    <row r="108" spans="1:75">
      <c r="A108">
        <f>ReactionRateK1!A130</f>
        <v>4.8999999999999906</v>
      </c>
      <c r="B108" s="20">
        <f t="shared" ca="1" si="7"/>
        <v>-766.87405085580349</v>
      </c>
      <c r="C108" s="20">
        <f ca="1">'Composition Moles'!BZ120</f>
        <v>144222.21192930234</v>
      </c>
      <c r="D108" s="26">
        <f t="shared" ca="1" si="8"/>
        <v>-5.3173088985192154E-3</v>
      </c>
      <c r="F108" s="32">
        <f ca="1">SUMPRODUCT(ReactionRateK1!$F130:$V130*OFFSET(ReactionStoich!$E$5:$U$5,F$2,0))*(TimeStep)*'Composition Moles'!$C120</f>
        <v>-5.0497178864804511E-3</v>
      </c>
      <c r="G108" s="32">
        <f ca="1">SUMPRODUCT(ReactionRateK1!$F130:$V130*OFFSET(ReactionStoich!$E$5:$U$5,G$2,0))*(TimeStep)*'Composition Moles'!$C120</f>
        <v>0</v>
      </c>
      <c r="H108" s="32">
        <f ca="1">SUMPRODUCT(ReactionRateK1!$F130:$V130*OFFSET(ReactionStoich!$E$5:$U$5,H$2,0))*(TimeStep)*'Composition Moles'!$C120</f>
        <v>5.0287041514855968E-3</v>
      </c>
      <c r="I108" s="32">
        <f ca="1">SUMPRODUCT(ReactionRateK1!$F130:$V130*OFFSET(ReactionStoich!$E$5:$U$5,I$2,0))*(TimeStep)*'Composition Moles'!$C120</f>
        <v>2.1013734994853788E-5</v>
      </c>
      <c r="J108" s="32">
        <f ca="1">SUMPRODUCT(ReactionRateK1!$F130:$V130*OFFSET(ReactionStoich!$E$5:$U$5,J$2,0))*(TimeStep)*'Composition Moles'!$C120</f>
        <v>0</v>
      </c>
      <c r="K108" s="32">
        <f ca="1">SUMPRODUCT(ReactionRateK1!$F130:$V130*OFFSET(ReactionStoich!$E$5:$U$5,K$2,0))*(TimeStep)*'Composition Moles'!$C120</f>
        <v>0</v>
      </c>
      <c r="L108" s="32">
        <f ca="1">SUMPRODUCT(ReactionRateK1!$F130:$V130*OFFSET(ReactionStoich!$E$5:$U$5,L$2,0))*(TimeStep)*'Composition Moles'!$C120</f>
        <v>0</v>
      </c>
      <c r="M108" s="32">
        <f ca="1">SUMPRODUCT(ReactionRateK1!$F130:$V130*OFFSET(ReactionStoich!$E$5:$U$5,M$2,0))*(TimeStep)*'Composition Moles'!$C120</f>
        <v>0</v>
      </c>
      <c r="N108" s="32">
        <f ca="1">SUMPRODUCT(ReactionRateK1!$F130:$V130*OFFSET(ReactionStoich!$E$5:$U$5,N$2,0))*(TimeStep)*'Composition Moles'!$C120</f>
        <v>0</v>
      </c>
      <c r="O108" s="32">
        <f ca="1">SUMPRODUCT(ReactionRateK1!$F130:$V130*OFFSET(ReactionStoich!$E$5:$U$5,O$2,0))*(TimeStep)*'Composition Moles'!$C120</f>
        <v>0</v>
      </c>
      <c r="P108" s="32">
        <f ca="1">SUMPRODUCT(ReactionRateK1!$F130:$V130*OFFSET(ReactionStoich!$E$5:$U$5,P$2,0))*(TimeStep)*'Composition Moles'!$C120</f>
        <v>0</v>
      </c>
      <c r="Q108" s="32">
        <f ca="1">SUMPRODUCT(ReactionRateK1!$F130:$V130*OFFSET(ReactionStoich!$E$5:$U$5,Q$2,0))*(TimeStep)*'Composition Moles'!$C120</f>
        <v>0</v>
      </c>
      <c r="R108" s="32">
        <f ca="1">SUMPRODUCT(ReactionRateK1!$F130:$V130*OFFSET(ReactionStoich!$E$5:$U$5,R$2,0))*(TimeStep)*'Composition Moles'!$C120</f>
        <v>0</v>
      </c>
      <c r="S108" s="32">
        <f ca="1">SUMPRODUCT(ReactionRateK1!$F130:$V130*OFFSET(ReactionStoich!$E$5:$U$5,S$2,0))*(TimeStep)*'Composition Moles'!$C120</f>
        <v>0.60797626828617668</v>
      </c>
      <c r="T108" s="32">
        <f ca="1">SUMPRODUCT(ReactionRateK1!$F130:$V130*OFFSET(ReactionStoich!$E$5:$U$5,T$2,0))*(TimeStep)*'Composition Moles'!$C120</f>
        <v>0</v>
      </c>
      <c r="U108" s="32">
        <f ca="1">SUMPRODUCT(ReactionRateK1!$F130:$V130*OFFSET(ReactionStoich!$E$5:$U$5,U$2,0))*(TimeStep)*'Composition Moles'!$C120</f>
        <v>0</v>
      </c>
      <c r="V108" s="32">
        <f ca="1">SUMPRODUCT(ReactionRateK1!$F130:$V130*OFFSET(ReactionStoich!$E$5:$U$5,V$2,0))*(TimeStep)*'Composition Moles'!$C120</f>
        <v>0</v>
      </c>
      <c r="W108" s="32">
        <f ca="1">SUMPRODUCT(ReactionRateK1!$F130:$V130*OFFSET(ReactionStoich!$E$5:$U$5,W$2,0))*(TimeStep)*'Composition Moles'!$C120</f>
        <v>0</v>
      </c>
      <c r="X108" s="32">
        <f ca="1">SUMPRODUCT(ReactionRateK1!$F130:$V130*OFFSET(ReactionStoich!$E$5:$U$5,X$2,0))*(TimeStep)*'Composition Moles'!$C120</f>
        <v>0</v>
      </c>
      <c r="Y108" s="32">
        <f ca="1">SUMPRODUCT(ReactionRateK1!$F130:$V130*OFFSET(ReactionStoich!$E$5:$U$5,Y$2,0))*(TimeStep)*'Composition Moles'!$C120</f>
        <v>-1.538976281249653</v>
      </c>
      <c r="Z108" s="32">
        <f ca="1">SUMPRODUCT(ReactionRateK1!$F130:$V130*OFFSET(ReactionStoich!$E$5:$U$5,Z$2,0))*(TimeStep)*'Composition Moles'!$C120</f>
        <v>0</v>
      </c>
      <c r="AA108" s="32">
        <f ca="1">SUMPRODUCT(ReactionRateK1!$F130:$V130*OFFSET(ReactionStoich!$E$5:$U$5,AA$2,0))*(TimeStep)*'Composition Moles'!$C120</f>
        <v>0</v>
      </c>
      <c r="AB108" s="32">
        <f ca="1">SUMPRODUCT(ReactionRateK1!$F130:$V130*OFFSET(ReactionStoich!$E$5:$U$5,AB$2,0))*(TimeStep)*'Composition Moles'!$C120</f>
        <v>0</v>
      </c>
      <c r="AC108" s="32">
        <f ca="1">SUMPRODUCT(ReactionRateK1!$F130:$V130*OFFSET(ReactionStoich!$E$5:$U$5,AC$2,0))*(TimeStep)*'Composition Moles'!$C120</f>
        <v>0</v>
      </c>
      <c r="AD108" s="32">
        <f ca="1">SUMPRODUCT(ReactionRateK1!$F130:$V130*OFFSET(ReactionStoich!$E$5:$U$5,AD$2,0))*(TimeStep)*'Composition Moles'!$C120</f>
        <v>0</v>
      </c>
      <c r="AE108" s="32">
        <f ca="1">SUMPRODUCT(ReactionRateK1!$F130:$V130*OFFSET(ReactionStoich!$E$5:$U$5,AE$2,0))*(TimeStep)*'Composition Moles'!$C120</f>
        <v>0</v>
      </c>
      <c r="AF108" s="32">
        <f ca="1">SUMPRODUCT(ReactionRateK1!$F130:$V130*OFFSET(ReactionStoich!$E$5:$U$5,AF$2,0))*(TimeStep)*'Composition Moles'!$C120</f>
        <v>0</v>
      </c>
      <c r="AG108" s="32">
        <f ca="1">SUMPRODUCT(ReactionRateK1!$F130:$V130*OFFSET(ReactionStoich!$E$5:$U$5,AG$2,0))*(TimeStep)*'Composition Moles'!$C120</f>
        <v>-3.0866038017075361E-3</v>
      </c>
      <c r="AH108" s="32">
        <f ca="1">SUMPRODUCT(ReactionRateK1!$F130:$V130*OFFSET(ReactionStoich!$E$5:$U$5,AH$2,0))*(TimeStep)*'Composition Moles'!$C120</f>
        <v>-0.49357262060024659</v>
      </c>
      <c r="AI108" s="32">
        <f ca="1">SUMPRODUCT(ReactionRateK1!$F130:$V130*OFFSET(ReactionStoich!$E$5:$U$5,AI$2,0))*(TimeStep)*'Composition Moles'!$C120</f>
        <v>1.5074893311895967</v>
      </c>
      <c r="AJ108" s="32">
        <f ca="1">SUMPRODUCT(ReactionRateK1!$F130:$V130*OFFSET(ReactionStoich!$E$5:$U$5,AJ$2,0))*(TimeStep)*'Composition Moles'!$C120</f>
        <v>0.2533141003610892</v>
      </c>
      <c r="AK108" s="32">
        <f ca="1">SUMPRODUCT(ReactionRateK1!$F130:$V130*OFFSET(ReactionStoich!$E$5:$U$5,AK$2,0))*(TimeStep)*'Composition Moles'!$C120</f>
        <v>0</v>
      </c>
      <c r="AL108" s="32">
        <f ca="1">SUMPRODUCT(ReactionRateK1!$F130:$V130*OFFSET(ReactionStoich!$E$5:$U$5,AL$2,0))*(TimeStep)*'Composition Moles'!$C120</f>
        <v>0</v>
      </c>
      <c r="AM108" s="32">
        <f ca="1">SUMPRODUCT(ReactionRateK1!$F130:$V130*OFFSET(ReactionStoich!$E$5:$U$5,AM$2,0))*(TimeStep)*'Composition Moles'!$C120</f>
        <v>0</v>
      </c>
      <c r="AN108" s="32">
        <f ca="1">SUMPRODUCT(ReactionRateK1!$F130:$V130*OFFSET(ReactionStoich!$E$5:$U$5,AN$2,0))*(TimeStep)*'Composition Moles'!$C120</f>
        <v>0</v>
      </c>
      <c r="AO108" s="32">
        <f ca="1">SUMPRODUCT(ReactionRateK1!$F130:$V130*OFFSET(ReactionStoich!$E$5:$U$5,AO$2,0))*(TimeStep)*'Composition Moles'!$C120</f>
        <v>-2.1013734994853788E-5</v>
      </c>
      <c r="AP108" s="32">
        <f ca="1">SUMPRODUCT(ReactionRateK1!$F130:$V130*OFFSET(ReactionStoich!$E$5:$U$5,AP$2,0))*(TimeStep)*'Composition Moles'!$C120</f>
        <v>-4.8995327262758657E-3</v>
      </c>
      <c r="AQ108" s="32">
        <f ca="1">SUMPRODUCT(ReactionRateK1!$F130:$V130*OFFSET(ReactionStoich!$E$5:$U$5,AQ$2,0))*(TimeStep)*'Composition Moles'!$C120</f>
        <v>0</v>
      </c>
      <c r="AR108" s="32">
        <f ca="1">SUMPRODUCT(ReactionRateK1!$F130:$V130*OFFSET(ReactionStoich!$E$5:$U$5,AR$2,0))*(TimeStep)*'Composition Moles'!$C120</f>
        <v>0</v>
      </c>
      <c r="AS108" s="32">
        <f ca="1">SUMPRODUCT(ReactionRateK1!$F130:$V130*OFFSET(ReactionStoich!$E$5:$U$5,AS$2,0))*(TimeStep)*'Composition Moles'!$C120</f>
        <v>-0.10940788257466157</v>
      </c>
      <c r="AT108" s="32">
        <f ca="1">SUMPRODUCT(ReactionRateK1!$F130:$V130*OFFSET(ReactionStoich!$E$5:$U$5,AT$2,0))*(TimeStep)*'Composition Moles'!$C120</f>
        <v>-0.10940788257466157</v>
      </c>
      <c r="AU108" s="32">
        <f ca="1">SUMPRODUCT(ReactionRateK1!$F130:$V130*OFFSET(ReactionStoich!$E$5:$U$5,AU$2,0))*(TimeStep)*'Composition Moles'!$C120</f>
        <v>-0.10940788257466157</v>
      </c>
      <c r="AV108" s="32">
        <f ca="1">SUMPRODUCT(ReactionRateK1!$F130:$V130*OFFSET(ReactionStoich!$E$5:$U$5,AV$2,0))*(TimeStep)*'Composition Moles'!$C120</f>
        <v>0</v>
      </c>
      <c r="AW108" s="32">
        <f ca="1">SUMPRODUCT(ReactionRateK1!$F130:$V130*OFFSET(ReactionStoich!$E$5:$U$5,AW$2,0))*(TimeStep)*'Composition Moles'!$C120</f>
        <v>0</v>
      </c>
      <c r="AX108" s="32">
        <f ca="1">SUMPRODUCT(ReactionRateK1!$F130:$V130*OFFSET(ReactionStoich!$E$5:$U$5,AX$2,0))*(TimeStep)*'Composition Moles'!$C120</f>
        <v>0</v>
      </c>
      <c r="AY108" s="32">
        <f ca="1">SUMPRODUCT(ReactionRateK1!$F130:$V130*OFFSET(ReactionStoich!$E$5:$U$5,AY$2,0))*(TimeStep)*'Composition Moles'!$C120</f>
        <v>0</v>
      </c>
      <c r="AZ108" s="32">
        <f ca="1">SUMPRODUCT(ReactionRateK1!$F130:$V130*OFFSET(ReactionStoich!$E$5:$U$5,AZ$2,0))*(TimeStep)*'Composition Moles'!$C120</f>
        <v>0</v>
      </c>
      <c r="BA108" s="32">
        <f ca="1">SUMPRODUCT(ReactionRateK1!$F130:$V130*OFFSET(ReactionStoich!$E$5:$U$5,BA$2,0))*(TimeStep)*'Composition Moles'!$C120</f>
        <v>0</v>
      </c>
      <c r="BB108" s="32">
        <f ca="1">SUMPRODUCT(ReactionRateK1!$F130:$V130*OFFSET(ReactionStoich!$E$5:$U$5,BB$2,0))*(TimeStep)*'Composition Moles'!$C120</f>
        <v>0</v>
      </c>
      <c r="BC108" s="32">
        <f ca="1">SUMPRODUCT(ReactionRateK1!$F130:$V130*OFFSET(ReactionStoich!$E$5:$U$5,BC$2,0))*(TimeStep)*'Composition Moles'!$C120</f>
        <v>0</v>
      </c>
      <c r="BD108" s="32">
        <f ca="1">SUMPRODUCT(ReactionRateK1!$F130:$V130*OFFSET(ReactionStoich!$E$5:$U$5,BD$2,0))*(TimeStep)*'Composition Moles'!$C120</f>
        <v>0</v>
      </c>
      <c r="BE108" s="32">
        <f ca="1">SUMPRODUCT(ReactionRateK1!$F130:$V130*OFFSET(ReactionStoich!$E$5:$U$5,BE$2,0))*(TimeStep)*'Composition Moles'!$C120</f>
        <v>0</v>
      </c>
      <c r="BF108" s="32">
        <f ca="1">SUMPRODUCT(ReactionRateK1!$F130:$V130*OFFSET(ReactionStoich!$E$5:$U$5,BF$2,0))*(TimeStep)*'Composition Moles'!$C120</f>
        <v>0</v>
      </c>
      <c r="BG108" s="32">
        <f ca="1">SUMPRODUCT(ReactionRateK1!$F130:$V130*OFFSET(ReactionStoich!$E$5:$U$5,BG$2,0))*(TimeStep)*'Composition Moles'!$C120</f>
        <v>0</v>
      </c>
      <c r="BH108" s="32">
        <f ca="1">SUMPRODUCT(ReactionRateK1!$F130:$V130*OFFSET(ReactionStoich!$E$5:$U$5,BH$2,0))*(TimeStep)*'Composition Moles'!$C120</f>
        <v>0</v>
      </c>
      <c r="BI108" s="32">
        <f ca="1">SUMPRODUCT(ReactionRateK1!$F130:$V130*OFFSET(ReactionStoich!$E$5:$U$5,BI$2,0))*(TimeStep)*'Composition Moles'!$C120</f>
        <v>0</v>
      </c>
      <c r="BJ108" s="32">
        <f ca="1">SUMPRODUCT(ReactionRateK1!$F130:$V130*OFFSET(ReactionStoich!$E$5:$U$5,BJ$2,0))*(TimeStep)*'Composition Moles'!$C120</f>
        <v>0</v>
      </c>
      <c r="BK108" s="32">
        <f ca="1">SUMPRODUCT(ReactionRateK1!$F130:$V130*OFFSET(ReactionStoich!$E$5:$U$5,BK$2,0))*(TimeStep)*'Composition Moles'!$C120</f>
        <v>0</v>
      </c>
      <c r="BL108" s="32">
        <f ca="1">SUMPRODUCT(ReactionRateK1!$F130:$V130*OFFSET(ReactionStoich!$E$5:$U$5,BL$2,0))*(TimeStep)*'Composition Moles'!$C120</f>
        <v>0</v>
      </c>
      <c r="BM108" s="32">
        <f ca="1">SUMPRODUCT(ReactionRateK1!$F130:$V130*OFFSET(ReactionStoich!$E$5:$U$5,BM$2,0))*(TimeStep)*'Composition Moles'!$C120</f>
        <v>0</v>
      </c>
      <c r="BN108" s="32">
        <f ca="1">SUMPRODUCT(ReactionRateK1!$F130:$V130*OFFSET(ReactionStoich!$E$5:$U$5,BN$2,0))*(TimeStep)*'Composition Moles'!$C120</f>
        <v>0</v>
      </c>
      <c r="BO108" s="32">
        <f ca="1">SUMPRODUCT(ReactionRateK1!$F130:$V130*OFFSET(ReactionStoich!$E$5:$U$5,BO$2,0))*(TimeStep)*'Composition Moles'!$C120</f>
        <v>0</v>
      </c>
      <c r="BP108" s="32">
        <f ca="1">SUMPRODUCT(ReactionRateK1!$F130:$V130*OFFSET(ReactionStoich!$E$5:$U$5,BP$2,0))*(TimeStep)*'Composition Moles'!$C120</f>
        <v>0</v>
      </c>
      <c r="BQ108" s="32">
        <f ca="1">SUMPRODUCT(ReactionRateK1!$F130:$V130*OFFSET(ReactionStoich!$E$5:$U$5,BQ$2,0))*(TimeStep)*'Composition Moles'!$C120</f>
        <v>0</v>
      </c>
      <c r="BR108" s="32">
        <f ca="1">SUMPRODUCT(ReactionRateK1!$F130:$V130*OFFSET(ReactionStoich!$E$5:$U$5,BR$2,0))*(TimeStep)*'Composition Moles'!$C120</f>
        <v>0</v>
      </c>
      <c r="BS108" s="32">
        <f ca="1">SUMPRODUCT(ReactionRateK1!$F130:$V130*OFFSET(ReactionStoich!$E$5:$U$5,BS$2,0))*(TimeStep)*'Composition Moles'!$C120</f>
        <v>0</v>
      </c>
      <c r="BT108" s="32">
        <f ca="1">SUMPRODUCT(ReactionRateK1!$F130:$V130*OFFSET(ReactionStoich!$E$5:$U$5,BT$2,0))*(TimeStep)*'Composition Moles'!$C120</f>
        <v>0</v>
      </c>
      <c r="BU108" s="32">
        <f ca="1">SUMPRODUCT(ReactionRateK1!$F130:$V130*OFFSET(ReactionStoich!$E$5:$U$5,BU$2,0))*(TimeStep)*'Composition Moles'!$C120</f>
        <v>0</v>
      </c>
      <c r="BV108" s="32">
        <f ca="1">SUMPRODUCT(ReactionRateK1!$F130:$V130*OFFSET(ReactionStoich!$E$5:$U$5,BV$2,0))*(TimeStep)*'Composition Moles'!$C120</f>
        <v>0</v>
      </c>
      <c r="BW108" s="32">
        <f ca="1">SUMPRODUCT(ReactionRateK1!$F130:$V130*OFFSET(ReactionStoich!$E$5:$U$5,BW$2,0))*(TimeStep)*'Composition Moles'!$C120</f>
        <v>0</v>
      </c>
    </row>
    <row r="109" spans="1:75">
      <c r="A109">
        <f>ReactionRateK1!A131</f>
        <v>4.9499999999999904</v>
      </c>
      <c r="B109" s="20">
        <f t="shared" ca="1" si="7"/>
        <v>-760.85233835418057</v>
      </c>
      <c r="C109" s="20">
        <f ca="1">'Composition Moles'!BZ121</f>
        <v>144218.06854560628</v>
      </c>
      <c r="D109" s="26">
        <f t="shared" ca="1" si="8"/>
        <v>-5.2757074479441888E-3</v>
      </c>
      <c r="F109" s="32">
        <f ca="1">SUMPRODUCT(ReactionRateK1!$F131:$V131*OFFSET(ReactionStoich!$E$5:$U$5,F$2,0))*(TimeStep)*'Composition Moles'!$C121</f>
        <v>-4.7144914339051422E-3</v>
      </c>
      <c r="G109" s="32">
        <f ca="1">SUMPRODUCT(ReactionRateK1!$F131:$V131*OFFSET(ReactionStoich!$E$5:$U$5,G$2,0))*(TimeStep)*'Composition Moles'!$C121</f>
        <v>0</v>
      </c>
      <c r="H109" s="32">
        <f ca="1">SUMPRODUCT(ReactionRateK1!$F131:$V131*OFFSET(ReactionStoich!$E$5:$U$5,H$2,0))*(TimeStep)*'Composition Moles'!$C121</f>
        <v>4.6956269601776662E-3</v>
      </c>
      <c r="I109" s="32">
        <f ca="1">SUMPRODUCT(ReactionRateK1!$F131:$V131*OFFSET(ReactionStoich!$E$5:$U$5,I$2,0))*(TimeStep)*'Composition Moles'!$C121</f>
        <v>1.8864473727475797E-5</v>
      </c>
      <c r="J109" s="32">
        <f ca="1">SUMPRODUCT(ReactionRateK1!$F131:$V131*OFFSET(ReactionStoich!$E$5:$U$5,J$2,0))*(TimeStep)*'Composition Moles'!$C121</f>
        <v>0</v>
      </c>
      <c r="K109" s="32">
        <f ca="1">SUMPRODUCT(ReactionRateK1!$F131:$V131*OFFSET(ReactionStoich!$E$5:$U$5,K$2,0))*(TimeStep)*'Composition Moles'!$C121</f>
        <v>0</v>
      </c>
      <c r="L109" s="32">
        <f ca="1">SUMPRODUCT(ReactionRateK1!$F131:$V131*OFFSET(ReactionStoich!$E$5:$U$5,L$2,0))*(TimeStep)*'Composition Moles'!$C121</f>
        <v>0</v>
      </c>
      <c r="M109" s="32">
        <f ca="1">SUMPRODUCT(ReactionRateK1!$F131:$V131*OFFSET(ReactionStoich!$E$5:$U$5,M$2,0))*(TimeStep)*'Composition Moles'!$C121</f>
        <v>0</v>
      </c>
      <c r="N109" s="32">
        <f ca="1">SUMPRODUCT(ReactionRateK1!$F131:$V131*OFFSET(ReactionStoich!$E$5:$U$5,N$2,0))*(TimeStep)*'Composition Moles'!$C121</f>
        <v>0</v>
      </c>
      <c r="O109" s="32">
        <f ca="1">SUMPRODUCT(ReactionRateK1!$F131:$V131*OFFSET(ReactionStoich!$E$5:$U$5,O$2,0))*(TimeStep)*'Composition Moles'!$C121</f>
        <v>0</v>
      </c>
      <c r="P109" s="32">
        <f ca="1">SUMPRODUCT(ReactionRateK1!$F131:$V131*OFFSET(ReactionStoich!$E$5:$U$5,P$2,0))*(TimeStep)*'Composition Moles'!$C121</f>
        <v>0</v>
      </c>
      <c r="Q109" s="32">
        <f ca="1">SUMPRODUCT(ReactionRateK1!$F131:$V131*OFFSET(ReactionStoich!$E$5:$U$5,Q$2,0))*(TimeStep)*'Composition Moles'!$C121</f>
        <v>0</v>
      </c>
      <c r="R109" s="32">
        <f ca="1">SUMPRODUCT(ReactionRateK1!$F131:$V131*OFFSET(ReactionStoich!$E$5:$U$5,R$2,0))*(TimeStep)*'Composition Moles'!$C121</f>
        <v>0</v>
      </c>
      <c r="S109" s="32">
        <f ca="1">SUMPRODUCT(ReactionRateK1!$F131:$V131*OFFSET(ReactionStoich!$E$5:$U$5,S$2,0))*(TimeStep)*'Composition Moles'!$C121</f>
        <v>0.59011595310210574</v>
      </c>
      <c r="T109" s="32">
        <f ca="1">SUMPRODUCT(ReactionRateK1!$F131:$V131*OFFSET(ReactionStoich!$E$5:$U$5,T$2,0))*(TimeStep)*'Composition Moles'!$C121</f>
        <v>0</v>
      </c>
      <c r="U109" s="32">
        <f ca="1">SUMPRODUCT(ReactionRateK1!$F131:$V131*OFFSET(ReactionStoich!$E$5:$U$5,U$2,0))*(TimeStep)*'Composition Moles'!$C121</f>
        <v>0</v>
      </c>
      <c r="V109" s="32">
        <f ca="1">SUMPRODUCT(ReactionRateK1!$F131:$V131*OFFSET(ReactionStoich!$E$5:$U$5,V$2,0))*(TimeStep)*'Composition Moles'!$C121</f>
        <v>0</v>
      </c>
      <c r="W109" s="32">
        <f ca="1">SUMPRODUCT(ReactionRateK1!$F131:$V131*OFFSET(ReactionStoich!$E$5:$U$5,W$2,0))*(TimeStep)*'Composition Moles'!$C121</f>
        <v>0</v>
      </c>
      <c r="X109" s="32">
        <f ca="1">SUMPRODUCT(ReactionRateK1!$F131:$V131*OFFSET(ReactionStoich!$E$5:$U$5,X$2,0))*(TimeStep)*'Composition Moles'!$C121</f>
        <v>0</v>
      </c>
      <c r="Y109" s="32">
        <f ca="1">SUMPRODUCT(ReactionRateK1!$F131:$V131*OFFSET(ReactionStoich!$E$5:$U$5,Y$2,0))*(TimeStep)*'Composition Moles'!$C121</f>
        <v>-1.4990257499929593</v>
      </c>
      <c r="Z109" s="32">
        <f ca="1">SUMPRODUCT(ReactionRateK1!$F131:$V131*OFFSET(ReactionStoich!$E$5:$U$5,Z$2,0))*(TimeStep)*'Composition Moles'!$C121</f>
        <v>0</v>
      </c>
      <c r="AA109" s="32">
        <f ca="1">SUMPRODUCT(ReactionRateK1!$F131:$V131*OFFSET(ReactionStoich!$E$5:$U$5,AA$2,0))*(TimeStep)*'Composition Moles'!$C121</f>
        <v>0</v>
      </c>
      <c r="AB109" s="32">
        <f ca="1">SUMPRODUCT(ReactionRateK1!$F131:$V131*OFFSET(ReactionStoich!$E$5:$U$5,AB$2,0))*(TimeStep)*'Composition Moles'!$C121</f>
        <v>0</v>
      </c>
      <c r="AC109" s="32">
        <f ca="1">SUMPRODUCT(ReactionRateK1!$F131:$V131*OFFSET(ReactionStoich!$E$5:$U$5,AC$2,0))*(TimeStep)*'Composition Moles'!$C121</f>
        <v>0</v>
      </c>
      <c r="AD109" s="32">
        <f ca="1">SUMPRODUCT(ReactionRateK1!$F131:$V131*OFFSET(ReactionStoich!$E$5:$U$5,AD$2,0))*(TimeStep)*'Composition Moles'!$C121</f>
        <v>0</v>
      </c>
      <c r="AE109" s="32">
        <f ca="1">SUMPRODUCT(ReactionRateK1!$F131:$V131*OFFSET(ReactionStoich!$E$5:$U$5,AE$2,0))*(TimeStep)*'Composition Moles'!$C121</f>
        <v>0</v>
      </c>
      <c r="AF109" s="32">
        <f ca="1">SUMPRODUCT(ReactionRateK1!$F131:$V131*OFFSET(ReactionStoich!$E$5:$U$5,AF$2,0))*(TimeStep)*'Composition Moles'!$C121</f>
        <v>0</v>
      </c>
      <c r="AG109" s="32">
        <f ca="1">SUMPRODUCT(ReactionRateK1!$F131:$V131*OFFSET(ReactionStoich!$E$5:$U$5,AG$2,0))*(TimeStep)*'Composition Moles'!$C121</f>
        <v>-2.9681017455658616E-3</v>
      </c>
      <c r="AH109" s="32">
        <f ca="1">SUMPRODUCT(ReactionRateK1!$F131:$V131*OFFSET(ReactionStoich!$E$5:$U$5,AH$2,0))*(TimeStep)*'Composition Moles'!$C121</f>
        <v>-0.49652910725781535</v>
      </c>
      <c r="AI109" s="32">
        <f ca="1">SUMPRODUCT(ReactionRateK1!$F131:$V131*OFFSET(ReactionStoich!$E$5:$U$5,AI$2,0))*(TimeStep)*'Composition Moles'!$C121</f>
        <v>1.4902477434426098</v>
      </c>
      <c r="AJ109" s="32">
        <f ca="1">SUMPRODUCT(ReactionRateK1!$F131:$V131*OFFSET(ReactionStoich!$E$5:$U$5,AJ$2,0))*(TimeStep)*'Composition Moles'!$C121</f>
        <v>0.24640095358191066</v>
      </c>
      <c r="AK109" s="32">
        <f ca="1">SUMPRODUCT(ReactionRateK1!$F131:$V131*OFFSET(ReactionStoich!$E$5:$U$5,AK$2,0))*(TimeStep)*'Composition Moles'!$C121</f>
        <v>0</v>
      </c>
      <c r="AL109" s="32">
        <f ca="1">SUMPRODUCT(ReactionRateK1!$F131:$V131*OFFSET(ReactionStoich!$E$5:$U$5,AL$2,0))*(TimeStep)*'Composition Moles'!$C121</f>
        <v>0</v>
      </c>
      <c r="AM109" s="32">
        <f ca="1">SUMPRODUCT(ReactionRateK1!$F131:$V131*OFFSET(ReactionStoich!$E$5:$U$5,AM$2,0))*(TimeStep)*'Composition Moles'!$C121</f>
        <v>0</v>
      </c>
      <c r="AN109" s="32">
        <f ca="1">SUMPRODUCT(ReactionRateK1!$F131:$V131*OFFSET(ReactionStoich!$E$5:$U$5,AN$2,0))*(TimeStep)*'Composition Moles'!$C121</f>
        <v>0</v>
      </c>
      <c r="AO109" s="32">
        <f ca="1">SUMPRODUCT(ReactionRateK1!$F131:$V131*OFFSET(ReactionStoich!$E$5:$U$5,AO$2,0))*(TimeStep)*'Composition Moles'!$C121</f>
        <v>-1.8864473727475797E-5</v>
      </c>
      <c r="AP109" s="32">
        <f ca="1">SUMPRODUCT(ReactionRateK1!$F131:$V131*OFFSET(ReactionStoich!$E$5:$U$5,AP$2,0))*(TimeStep)*'Composition Moles'!$C121</f>
        <v>-4.5577359905945615E-3</v>
      </c>
      <c r="AQ109" s="32">
        <f ca="1">SUMPRODUCT(ReactionRateK1!$F131:$V131*OFFSET(ReactionStoich!$E$5:$U$5,AQ$2,0))*(TimeStep)*'Composition Moles'!$C121</f>
        <v>0</v>
      </c>
      <c r="AR109" s="32">
        <f ca="1">SUMPRODUCT(ReactionRateK1!$F131:$V131*OFFSET(ReactionStoich!$E$5:$U$5,AR$2,0))*(TimeStep)*'Composition Moles'!$C121</f>
        <v>0</v>
      </c>
      <c r="AS109" s="32">
        <f ca="1">SUMPRODUCT(ReactionRateK1!$F131:$V131*OFFSET(ReactionStoich!$E$5:$U$5,AS$2,0))*(TimeStep)*'Composition Moles'!$C121</f>
        <v>-0.10788836355532118</v>
      </c>
      <c r="AT109" s="32">
        <f ca="1">SUMPRODUCT(ReactionRateK1!$F131:$V131*OFFSET(ReactionStoich!$E$5:$U$5,AT$2,0))*(TimeStep)*'Composition Moles'!$C121</f>
        <v>-0.10788836355532118</v>
      </c>
      <c r="AU109" s="32">
        <f ca="1">SUMPRODUCT(ReactionRateK1!$F131:$V131*OFFSET(ReactionStoich!$E$5:$U$5,AU$2,0))*(TimeStep)*'Composition Moles'!$C121</f>
        <v>-0.10788836355532118</v>
      </c>
      <c r="AV109" s="32">
        <f ca="1">SUMPRODUCT(ReactionRateK1!$F131:$V131*OFFSET(ReactionStoich!$E$5:$U$5,AV$2,0))*(TimeStep)*'Composition Moles'!$C121</f>
        <v>0</v>
      </c>
      <c r="AW109" s="32">
        <f ca="1">SUMPRODUCT(ReactionRateK1!$F131:$V131*OFFSET(ReactionStoich!$E$5:$U$5,AW$2,0))*(TimeStep)*'Composition Moles'!$C121</f>
        <v>0</v>
      </c>
      <c r="AX109" s="32">
        <f ca="1">SUMPRODUCT(ReactionRateK1!$F131:$V131*OFFSET(ReactionStoich!$E$5:$U$5,AX$2,0))*(TimeStep)*'Composition Moles'!$C121</f>
        <v>0</v>
      </c>
      <c r="AY109" s="32">
        <f ca="1">SUMPRODUCT(ReactionRateK1!$F131:$V131*OFFSET(ReactionStoich!$E$5:$U$5,AY$2,0))*(TimeStep)*'Composition Moles'!$C121</f>
        <v>0</v>
      </c>
      <c r="AZ109" s="32">
        <f ca="1">SUMPRODUCT(ReactionRateK1!$F131:$V131*OFFSET(ReactionStoich!$E$5:$U$5,AZ$2,0))*(TimeStep)*'Composition Moles'!$C121</f>
        <v>0</v>
      </c>
      <c r="BA109" s="32">
        <f ca="1">SUMPRODUCT(ReactionRateK1!$F131:$V131*OFFSET(ReactionStoich!$E$5:$U$5,BA$2,0))*(TimeStep)*'Composition Moles'!$C121</f>
        <v>0</v>
      </c>
      <c r="BB109" s="32">
        <f ca="1">SUMPRODUCT(ReactionRateK1!$F131:$V131*OFFSET(ReactionStoich!$E$5:$U$5,BB$2,0))*(TimeStep)*'Composition Moles'!$C121</f>
        <v>0</v>
      </c>
      <c r="BC109" s="32">
        <f ca="1">SUMPRODUCT(ReactionRateK1!$F131:$V131*OFFSET(ReactionStoich!$E$5:$U$5,BC$2,0))*(TimeStep)*'Composition Moles'!$C121</f>
        <v>0</v>
      </c>
      <c r="BD109" s="32">
        <f ca="1">SUMPRODUCT(ReactionRateK1!$F131:$V131*OFFSET(ReactionStoich!$E$5:$U$5,BD$2,0))*(TimeStep)*'Composition Moles'!$C121</f>
        <v>0</v>
      </c>
      <c r="BE109" s="32">
        <f ca="1">SUMPRODUCT(ReactionRateK1!$F131:$V131*OFFSET(ReactionStoich!$E$5:$U$5,BE$2,0))*(TimeStep)*'Composition Moles'!$C121</f>
        <v>0</v>
      </c>
      <c r="BF109" s="32">
        <f ca="1">SUMPRODUCT(ReactionRateK1!$F131:$V131*OFFSET(ReactionStoich!$E$5:$U$5,BF$2,0))*(TimeStep)*'Composition Moles'!$C121</f>
        <v>0</v>
      </c>
      <c r="BG109" s="32">
        <f ca="1">SUMPRODUCT(ReactionRateK1!$F131:$V131*OFFSET(ReactionStoich!$E$5:$U$5,BG$2,0))*(TimeStep)*'Composition Moles'!$C121</f>
        <v>0</v>
      </c>
      <c r="BH109" s="32">
        <f ca="1">SUMPRODUCT(ReactionRateK1!$F131:$V131*OFFSET(ReactionStoich!$E$5:$U$5,BH$2,0))*(TimeStep)*'Composition Moles'!$C121</f>
        <v>0</v>
      </c>
      <c r="BI109" s="32">
        <f ca="1">SUMPRODUCT(ReactionRateK1!$F131:$V131*OFFSET(ReactionStoich!$E$5:$U$5,BI$2,0))*(TimeStep)*'Composition Moles'!$C121</f>
        <v>0</v>
      </c>
      <c r="BJ109" s="32">
        <f ca="1">SUMPRODUCT(ReactionRateK1!$F131:$V131*OFFSET(ReactionStoich!$E$5:$U$5,BJ$2,0))*(TimeStep)*'Composition Moles'!$C121</f>
        <v>0</v>
      </c>
      <c r="BK109" s="32">
        <f ca="1">SUMPRODUCT(ReactionRateK1!$F131:$V131*OFFSET(ReactionStoich!$E$5:$U$5,BK$2,0))*(TimeStep)*'Composition Moles'!$C121</f>
        <v>0</v>
      </c>
      <c r="BL109" s="32">
        <f ca="1">SUMPRODUCT(ReactionRateK1!$F131:$V131*OFFSET(ReactionStoich!$E$5:$U$5,BL$2,0))*(TimeStep)*'Composition Moles'!$C121</f>
        <v>0</v>
      </c>
      <c r="BM109" s="32">
        <f ca="1">SUMPRODUCT(ReactionRateK1!$F131:$V131*OFFSET(ReactionStoich!$E$5:$U$5,BM$2,0))*(TimeStep)*'Composition Moles'!$C121</f>
        <v>0</v>
      </c>
      <c r="BN109" s="32">
        <f ca="1">SUMPRODUCT(ReactionRateK1!$F131:$V131*OFFSET(ReactionStoich!$E$5:$U$5,BN$2,0))*(TimeStep)*'Composition Moles'!$C121</f>
        <v>0</v>
      </c>
      <c r="BO109" s="32">
        <f ca="1">SUMPRODUCT(ReactionRateK1!$F131:$V131*OFFSET(ReactionStoich!$E$5:$U$5,BO$2,0))*(TimeStep)*'Composition Moles'!$C121</f>
        <v>0</v>
      </c>
      <c r="BP109" s="32">
        <f ca="1">SUMPRODUCT(ReactionRateK1!$F131:$V131*OFFSET(ReactionStoich!$E$5:$U$5,BP$2,0))*(TimeStep)*'Composition Moles'!$C121</f>
        <v>0</v>
      </c>
      <c r="BQ109" s="32">
        <f ca="1">SUMPRODUCT(ReactionRateK1!$F131:$V131*OFFSET(ReactionStoich!$E$5:$U$5,BQ$2,0))*(TimeStep)*'Composition Moles'!$C121</f>
        <v>0</v>
      </c>
      <c r="BR109" s="32">
        <f ca="1">SUMPRODUCT(ReactionRateK1!$F131:$V131*OFFSET(ReactionStoich!$E$5:$U$5,BR$2,0))*(TimeStep)*'Composition Moles'!$C121</f>
        <v>0</v>
      </c>
      <c r="BS109" s="32">
        <f ca="1">SUMPRODUCT(ReactionRateK1!$F131:$V131*OFFSET(ReactionStoich!$E$5:$U$5,BS$2,0))*(TimeStep)*'Composition Moles'!$C121</f>
        <v>0</v>
      </c>
      <c r="BT109" s="32">
        <f ca="1">SUMPRODUCT(ReactionRateK1!$F131:$V131*OFFSET(ReactionStoich!$E$5:$U$5,BT$2,0))*(TimeStep)*'Composition Moles'!$C121</f>
        <v>0</v>
      </c>
      <c r="BU109" s="32">
        <f ca="1">SUMPRODUCT(ReactionRateK1!$F131:$V131*OFFSET(ReactionStoich!$E$5:$U$5,BU$2,0))*(TimeStep)*'Composition Moles'!$C121</f>
        <v>0</v>
      </c>
      <c r="BV109" s="32">
        <f ca="1">SUMPRODUCT(ReactionRateK1!$F131:$V131*OFFSET(ReactionStoich!$E$5:$U$5,BV$2,0))*(TimeStep)*'Composition Moles'!$C121</f>
        <v>0</v>
      </c>
      <c r="BW109" s="32">
        <f ca="1">SUMPRODUCT(ReactionRateK1!$F131:$V131*OFFSET(ReactionStoich!$E$5:$U$5,BW$2,0))*(TimeStep)*'Composition Moles'!$C121</f>
        <v>0</v>
      </c>
    </row>
    <row r="110" spans="1:75">
      <c r="A110">
        <f>ReactionRateK1!A132</f>
        <v>4.9999999999999902</v>
      </c>
      <c r="B110" s="20">
        <f t="shared" ca="1" si="7"/>
        <v>-755.30130640030234</v>
      </c>
      <c r="C110" s="20">
        <f ca="1">'Composition Moles'!BZ122</f>
        <v>144213.73387567367</v>
      </c>
      <c r="D110" s="26">
        <f t="shared" ca="1" si="8"/>
        <v>-5.2373743200591827E-3</v>
      </c>
      <c r="F110" s="32">
        <f ca="1">SUMPRODUCT(ReactionRateK1!$F132:$V132*OFFSET(ReactionStoich!$E$5:$U$5,F$2,0))*(TimeStep)*'Composition Moles'!$C122</f>
        <v>-4.4027615905285313E-3</v>
      </c>
      <c r="G110" s="32">
        <f ca="1">SUMPRODUCT(ReactionRateK1!$F132:$V132*OFFSET(ReactionStoich!$E$5:$U$5,G$2,0))*(TimeStep)*'Composition Moles'!$C122</f>
        <v>0</v>
      </c>
      <c r="H110" s="32">
        <f ca="1">SUMPRODUCT(ReactionRateK1!$F132:$V132*OFFSET(ReactionStoich!$E$5:$U$5,H$2,0))*(TimeStep)*'Composition Moles'!$C122</f>
        <v>4.3858263729820209E-3</v>
      </c>
      <c r="I110" s="32">
        <f ca="1">SUMPRODUCT(ReactionRateK1!$F132:$V132*OFFSET(ReactionStoich!$E$5:$U$5,I$2,0))*(TimeStep)*'Composition Moles'!$C122</f>
        <v>1.6935217546510045E-5</v>
      </c>
      <c r="J110" s="32">
        <f ca="1">SUMPRODUCT(ReactionRateK1!$F132:$V132*OFFSET(ReactionStoich!$E$5:$U$5,J$2,0))*(TimeStep)*'Composition Moles'!$C122</f>
        <v>0</v>
      </c>
      <c r="K110" s="32">
        <f ca="1">SUMPRODUCT(ReactionRateK1!$F132:$V132*OFFSET(ReactionStoich!$E$5:$U$5,K$2,0))*(TimeStep)*'Composition Moles'!$C122</f>
        <v>0</v>
      </c>
      <c r="L110" s="32">
        <f ca="1">SUMPRODUCT(ReactionRateK1!$F132:$V132*OFFSET(ReactionStoich!$E$5:$U$5,L$2,0))*(TimeStep)*'Composition Moles'!$C122</f>
        <v>0</v>
      </c>
      <c r="M110" s="32">
        <f ca="1">SUMPRODUCT(ReactionRateK1!$F132:$V132*OFFSET(ReactionStoich!$E$5:$U$5,M$2,0))*(TimeStep)*'Composition Moles'!$C122</f>
        <v>0</v>
      </c>
      <c r="N110" s="32">
        <f ca="1">SUMPRODUCT(ReactionRateK1!$F132:$V132*OFFSET(ReactionStoich!$E$5:$U$5,N$2,0))*(TimeStep)*'Composition Moles'!$C122</f>
        <v>0</v>
      </c>
      <c r="O110" s="32">
        <f ca="1">SUMPRODUCT(ReactionRateK1!$F132:$V132*OFFSET(ReactionStoich!$E$5:$U$5,O$2,0))*(TimeStep)*'Composition Moles'!$C122</f>
        <v>0</v>
      </c>
      <c r="P110" s="32">
        <f ca="1">SUMPRODUCT(ReactionRateK1!$F132:$V132*OFFSET(ReactionStoich!$E$5:$U$5,P$2,0))*(TimeStep)*'Composition Moles'!$C122</f>
        <v>0</v>
      </c>
      <c r="Q110" s="32">
        <f ca="1">SUMPRODUCT(ReactionRateK1!$F132:$V132*OFFSET(ReactionStoich!$E$5:$U$5,Q$2,0))*(TimeStep)*'Composition Moles'!$C122</f>
        <v>0</v>
      </c>
      <c r="R110" s="32">
        <f ca="1">SUMPRODUCT(ReactionRateK1!$F132:$V132*OFFSET(ReactionStoich!$E$5:$U$5,R$2,0))*(TimeStep)*'Composition Moles'!$C122</f>
        <v>0</v>
      </c>
      <c r="S110" s="32">
        <f ca="1">SUMPRODUCT(ReactionRateK1!$F132:$V132*OFFSET(ReactionStoich!$E$5:$U$5,S$2,0))*(TimeStep)*'Composition Moles'!$C122</f>
        <v>0.57258589861655462</v>
      </c>
      <c r="T110" s="32">
        <f ca="1">SUMPRODUCT(ReactionRateK1!$F132:$V132*OFFSET(ReactionStoich!$E$5:$U$5,T$2,0))*(TimeStep)*'Composition Moles'!$C122</f>
        <v>0</v>
      </c>
      <c r="U110" s="32">
        <f ca="1">SUMPRODUCT(ReactionRateK1!$F132:$V132*OFFSET(ReactionStoich!$E$5:$U$5,U$2,0))*(TimeStep)*'Composition Moles'!$C122</f>
        <v>0</v>
      </c>
      <c r="V110" s="32">
        <f ca="1">SUMPRODUCT(ReactionRateK1!$F132:$V132*OFFSET(ReactionStoich!$E$5:$U$5,V$2,0))*(TimeStep)*'Composition Moles'!$C122</f>
        <v>0</v>
      </c>
      <c r="W110" s="32">
        <f ca="1">SUMPRODUCT(ReactionRateK1!$F132:$V132*OFFSET(ReactionStoich!$E$5:$U$5,W$2,0))*(TimeStep)*'Composition Moles'!$C122</f>
        <v>0</v>
      </c>
      <c r="X110" s="32">
        <f ca="1">SUMPRODUCT(ReactionRateK1!$F132:$V132*OFFSET(ReactionStoich!$E$5:$U$5,X$2,0))*(TimeStep)*'Composition Moles'!$C122</f>
        <v>0</v>
      </c>
      <c r="Y110" s="32">
        <f ca="1">SUMPRODUCT(ReactionRateK1!$F132:$V132*OFFSET(ReactionStoich!$E$5:$U$5,Y$2,0))*(TimeStep)*'Composition Moles'!$C122</f>
        <v>-1.459805513151724</v>
      </c>
      <c r="Z110" s="32">
        <f ca="1">SUMPRODUCT(ReactionRateK1!$F132:$V132*OFFSET(ReactionStoich!$E$5:$U$5,Z$2,0))*(TimeStep)*'Composition Moles'!$C122</f>
        <v>0</v>
      </c>
      <c r="AA110" s="32">
        <f ca="1">SUMPRODUCT(ReactionRateK1!$F132:$V132*OFFSET(ReactionStoich!$E$5:$U$5,AA$2,0))*(TimeStep)*'Composition Moles'!$C122</f>
        <v>0</v>
      </c>
      <c r="AB110" s="32">
        <f ca="1">SUMPRODUCT(ReactionRateK1!$F132:$V132*OFFSET(ReactionStoich!$E$5:$U$5,AB$2,0))*(TimeStep)*'Composition Moles'!$C122</f>
        <v>0</v>
      </c>
      <c r="AC110" s="32">
        <f ca="1">SUMPRODUCT(ReactionRateK1!$F132:$V132*OFFSET(ReactionStoich!$E$5:$U$5,AC$2,0))*(TimeStep)*'Composition Moles'!$C122</f>
        <v>0</v>
      </c>
      <c r="AD110" s="32">
        <f ca="1">SUMPRODUCT(ReactionRateK1!$F132:$V132*OFFSET(ReactionStoich!$E$5:$U$5,AD$2,0))*(TimeStep)*'Composition Moles'!$C122</f>
        <v>0</v>
      </c>
      <c r="AE110" s="32">
        <f ca="1">SUMPRODUCT(ReactionRateK1!$F132:$V132*OFFSET(ReactionStoich!$E$5:$U$5,AE$2,0))*(TimeStep)*'Composition Moles'!$C122</f>
        <v>0</v>
      </c>
      <c r="AF110" s="32">
        <f ca="1">SUMPRODUCT(ReactionRateK1!$F132:$V132*OFFSET(ReactionStoich!$E$5:$U$5,AF$2,0))*(TimeStep)*'Composition Moles'!$C122</f>
        <v>0</v>
      </c>
      <c r="AG110" s="32">
        <f ca="1">SUMPRODUCT(ReactionRateK1!$F132:$V132*OFFSET(ReactionStoich!$E$5:$U$5,AG$2,0))*(TimeStep)*'Composition Moles'!$C122</f>
        <v>-2.8460602860707609E-3</v>
      </c>
      <c r="AH110" s="32">
        <f ca="1">SUMPRODUCT(ReactionRateK1!$F132:$V132*OFFSET(ReactionStoich!$E$5:$U$5,AH$2,0))*(TimeStep)*'Composition Moles'!$C122</f>
        <v>-0.49919916829237893</v>
      </c>
      <c r="AI110" s="32">
        <f ca="1">SUMPRODUCT(ReactionRateK1!$F132:$V132*OFFSET(ReactionStoich!$E$5:$U$5,AI$2,0))*(TimeStep)*'Composition Moles'!$C122</f>
        <v>1.4731053981307576</v>
      </c>
      <c r="AJ110" s="32">
        <f ca="1">SUMPRODUCT(ReactionRateK1!$F132:$V132*OFFSET(ReactionStoich!$E$5:$U$5,AJ$2,0))*(TimeStep)*'Composition Moles'!$C122</f>
        <v>0.23961561930007944</v>
      </c>
      <c r="AK110" s="32">
        <f ca="1">SUMPRODUCT(ReactionRateK1!$F132:$V132*OFFSET(ReactionStoich!$E$5:$U$5,AK$2,0))*(TimeStep)*'Composition Moles'!$C122</f>
        <v>0</v>
      </c>
      <c r="AL110" s="32">
        <f ca="1">SUMPRODUCT(ReactionRateK1!$F132:$V132*OFFSET(ReactionStoich!$E$5:$U$5,AL$2,0))*(TimeStep)*'Composition Moles'!$C122</f>
        <v>0</v>
      </c>
      <c r="AM110" s="32">
        <f ca="1">SUMPRODUCT(ReactionRateK1!$F132:$V132*OFFSET(ReactionStoich!$E$5:$U$5,AM$2,0))*(TimeStep)*'Composition Moles'!$C122</f>
        <v>0</v>
      </c>
      <c r="AN110" s="32">
        <f ca="1">SUMPRODUCT(ReactionRateK1!$F132:$V132*OFFSET(ReactionStoich!$E$5:$U$5,AN$2,0))*(TimeStep)*'Composition Moles'!$C122</f>
        <v>0</v>
      </c>
      <c r="AO110" s="32">
        <f ca="1">SUMPRODUCT(ReactionRateK1!$F132:$V132*OFFSET(ReactionStoich!$E$5:$U$5,AO$2,0))*(TimeStep)*'Composition Moles'!$C122</f>
        <v>-1.6935217546510045E-5</v>
      </c>
      <c r="AP110" s="32">
        <f ca="1">SUMPRODUCT(ReactionRateK1!$F132:$V132*OFFSET(ReactionStoich!$E$5:$U$5,AP$2,0))*(TimeStep)*'Composition Moles'!$C122</f>
        <v>-4.2399435355581893E-3</v>
      </c>
      <c r="AQ110" s="32">
        <f ca="1">SUMPRODUCT(ReactionRateK1!$F132:$V132*OFFSET(ReactionStoich!$E$5:$U$5,AQ$2,0))*(TimeStep)*'Composition Moles'!$C122</f>
        <v>0</v>
      </c>
      <c r="AR110" s="32">
        <f ca="1">SUMPRODUCT(ReactionRateK1!$F132:$V132*OFFSET(ReactionStoich!$E$5:$U$5,AR$2,0))*(TimeStep)*'Composition Moles'!$C122</f>
        <v>0</v>
      </c>
      <c r="AS110" s="32">
        <f ca="1">SUMPRODUCT(ReactionRateK1!$F132:$V132*OFFSET(ReactionStoich!$E$5:$U$5,AS$2,0))*(TimeStep)*'Composition Moles'!$C122</f>
        <v>-0.10639976518803783</v>
      </c>
      <c r="AT110" s="32">
        <f ca="1">SUMPRODUCT(ReactionRateK1!$F132:$V132*OFFSET(ReactionStoich!$E$5:$U$5,AT$2,0))*(TimeStep)*'Composition Moles'!$C122</f>
        <v>-0.10639976518803783</v>
      </c>
      <c r="AU110" s="32">
        <f ca="1">SUMPRODUCT(ReactionRateK1!$F132:$V132*OFFSET(ReactionStoich!$E$5:$U$5,AU$2,0))*(TimeStep)*'Composition Moles'!$C122</f>
        <v>-0.10639976518803783</v>
      </c>
      <c r="AV110" s="32">
        <f ca="1">SUMPRODUCT(ReactionRateK1!$F132:$V132*OFFSET(ReactionStoich!$E$5:$U$5,AV$2,0))*(TimeStep)*'Composition Moles'!$C122</f>
        <v>0</v>
      </c>
      <c r="AW110" s="32">
        <f ca="1">SUMPRODUCT(ReactionRateK1!$F132:$V132*OFFSET(ReactionStoich!$E$5:$U$5,AW$2,0))*(TimeStep)*'Composition Moles'!$C122</f>
        <v>0</v>
      </c>
      <c r="AX110" s="32">
        <f ca="1">SUMPRODUCT(ReactionRateK1!$F132:$V132*OFFSET(ReactionStoich!$E$5:$U$5,AX$2,0))*(TimeStep)*'Composition Moles'!$C122</f>
        <v>0</v>
      </c>
      <c r="AY110" s="32">
        <f ca="1">SUMPRODUCT(ReactionRateK1!$F132:$V132*OFFSET(ReactionStoich!$E$5:$U$5,AY$2,0))*(TimeStep)*'Composition Moles'!$C122</f>
        <v>0</v>
      </c>
      <c r="AZ110" s="32">
        <f ca="1">SUMPRODUCT(ReactionRateK1!$F132:$V132*OFFSET(ReactionStoich!$E$5:$U$5,AZ$2,0))*(TimeStep)*'Composition Moles'!$C122</f>
        <v>0</v>
      </c>
      <c r="BA110" s="32">
        <f ca="1">SUMPRODUCT(ReactionRateK1!$F132:$V132*OFFSET(ReactionStoich!$E$5:$U$5,BA$2,0))*(TimeStep)*'Composition Moles'!$C122</f>
        <v>0</v>
      </c>
      <c r="BB110" s="32">
        <f ca="1">SUMPRODUCT(ReactionRateK1!$F132:$V132*OFFSET(ReactionStoich!$E$5:$U$5,BB$2,0))*(TimeStep)*'Composition Moles'!$C122</f>
        <v>0</v>
      </c>
      <c r="BC110" s="32">
        <f ca="1">SUMPRODUCT(ReactionRateK1!$F132:$V132*OFFSET(ReactionStoich!$E$5:$U$5,BC$2,0))*(TimeStep)*'Composition Moles'!$C122</f>
        <v>0</v>
      </c>
      <c r="BD110" s="32">
        <f ca="1">SUMPRODUCT(ReactionRateK1!$F132:$V132*OFFSET(ReactionStoich!$E$5:$U$5,BD$2,0))*(TimeStep)*'Composition Moles'!$C122</f>
        <v>0</v>
      </c>
      <c r="BE110" s="32">
        <f ca="1">SUMPRODUCT(ReactionRateK1!$F132:$V132*OFFSET(ReactionStoich!$E$5:$U$5,BE$2,0))*(TimeStep)*'Composition Moles'!$C122</f>
        <v>0</v>
      </c>
      <c r="BF110" s="32">
        <f ca="1">SUMPRODUCT(ReactionRateK1!$F132:$V132*OFFSET(ReactionStoich!$E$5:$U$5,BF$2,0))*(TimeStep)*'Composition Moles'!$C122</f>
        <v>0</v>
      </c>
      <c r="BG110" s="32">
        <f ca="1">SUMPRODUCT(ReactionRateK1!$F132:$V132*OFFSET(ReactionStoich!$E$5:$U$5,BG$2,0))*(TimeStep)*'Composition Moles'!$C122</f>
        <v>0</v>
      </c>
      <c r="BH110" s="32">
        <f ca="1">SUMPRODUCT(ReactionRateK1!$F132:$V132*OFFSET(ReactionStoich!$E$5:$U$5,BH$2,0))*(TimeStep)*'Composition Moles'!$C122</f>
        <v>0</v>
      </c>
      <c r="BI110" s="32">
        <f ca="1">SUMPRODUCT(ReactionRateK1!$F132:$V132*OFFSET(ReactionStoich!$E$5:$U$5,BI$2,0))*(TimeStep)*'Composition Moles'!$C122</f>
        <v>0</v>
      </c>
      <c r="BJ110" s="32">
        <f ca="1">SUMPRODUCT(ReactionRateK1!$F132:$V132*OFFSET(ReactionStoich!$E$5:$U$5,BJ$2,0))*(TimeStep)*'Composition Moles'!$C122</f>
        <v>0</v>
      </c>
      <c r="BK110" s="32">
        <f ca="1">SUMPRODUCT(ReactionRateK1!$F132:$V132*OFFSET(ReactionStoich!$E$5:$U$5,BK$2,0))*(TimeStep)*'Composition Moles'!$C122</f>
        <v>0</v>
      </c>
      <c r="BL110" s="32">
        <f ca="1">SUMPRODUCT(ReactionRateK1!$F132:$V132*OFFSET(ReactionStoich!$E$5:$U$5,BL$2,0))*(TimeStep)*'Composition Moles'!$C122</f>
        <v>0</v>
      </c>
      <c r="BM110" s="32">
        <f ca="1">SUMPRODUCT(ReactionRateK1!$F132:$V132*OFFSET(ReactionStoich!$E$5:$U$5,BM$2,0))*(TimeStep)*'Composition Moles'!$C122</f>
        <v>0</v>
      </c>
      <c r="BN110" s="32">
        <f ca="1">SUMPRODUCT(ReactionRateK1!$F132:$V132*OFFSET(ReactionStoich!$E$5:$U$5,BN$2,0))*(TimeStep)*'Composition Moles'!$C122</f>
        <v>0</v>
      </c>
      <c r="BO110" s="32">
        <f ca="1">SUMPRODUCT(ReactionRateK1!$F132:$V132*OFFSET(ReactionStoich!$E$5:$U$5,BO$2,0))*(TimeStep)*'Composition Moles'!$C122</f>
        <v>0</v>
      </c>
      <c r="BP110" s="32">
        <f ca="1">SUMPRODUCT(ReactionRateK1!$F132:$V132*OFFSET(ReactionStoich!$E$5:$U$5,BP$2,0))*(TimeStep)*'Composition Moles'!$C122</f>
        <v>0</v>
      </c>
      <c r="BQ110" s="32">
        <f ca="1">SUMPRODUCT(ReactionRateK1!$F132:$V132*OFFSET(ReactionStoich!$E$5:$U$5,BQ$2,0))*(TimeStep)*'Composition Moles'!$C122</f>
        <v>0</v>
      </c>
      <c r="BR110" s="32">
        <f ca="1">SUMPRODUCT(ReactionRateK1!$F132:$V132*OFFSET(ReactionStoich!$E$5:$U$5,BR$2,0))*(TimeStep)*'Composition Moles'!$C122</f>
        <v>0</v>
      </c>
      <c r="BS110" s="32">
        <f ca="1">SUMPRODUCT(ReactionRateK1!$F132:$V132*OFFSET(ReactionStoich!$E$5:$U$5,BS$2,0))*(TimeStep)*'Composition Moles'!$C122</f>
        <v>0</v>
      </c>
      <c r="BT110" s="32">
        <f ca="1">SUMPRODUCT(ReactionRateK1!$F132:$V132*OFFSET(ReactionStoich!$E$5:$U$5,BT$2,0))*(TimeStep)*'Composition Moles'!$C122</f>
        <v>0</v>
      </c>
      <c r="BU110" s="32">
        <f ca="1">SUMPRODUCT(ReactionRateK1!$F132:$V132*OFFSET(ReactionStoich!$E$5:$U$5,BU$2,0))*(TimeStep)*'Composition Moles'!$C122</f>
        <v>0</v>
      </c>
      <c r="BV110" s="32">
        <f ca="1">SUMPRODUCT(ReactionRateK1!$F132:$V132*OFFSET(ReactionStoich!$E$5:$U$5,BV$2,0))*(TimeStep)*'Composition Moles'!$C122</f>
        <v>0</v>
      </c>
      <c r="BW110" s="32">
        <f ca="1">SUMPRODUCT(ReactionRateK1!$F132:$V132*OFFSET(ReactionStoich!$E$5:$U$5,BW$2,0))*(TimeStep)*'Composition Moles'!$C122</f>
        <v>0</v>
      </c>
    </row>
    <row r="111" spans="1:75">
      <c r="A111">
        <f>ReactionRateK1!A133</f>
        <v>5.0499999999999901</v>
      </c>
      <c r="B111" s="20">
        <f t="shared" ca="1" si="7"/>
        <v>-750.72110020385458</v>
      </c>
      <c r="C111" s="20">
        <f ca="1">'Composition Moles'!BZ123</f>
        <v>144209.21298902403</v>
      </c>
      <c r="D111" s="26">
        <f t="shared" ca="1" si="8"/>
        <v>-5.2057776659594768E-3</v>
      </c>
      <c r="F111" s="32">
        <f ca="1">SUMPRODUCT(ReactionRateK1!$F133:$V133*OFFSET(ReactionStoich!$E$5:$U$5,F$2,0))*(TimeStep)*'Composition Moles'!$C123</f>
        <v>-4.112867538164082E-3</v>
      </c>
      <c r="G111" s="32">
        <f ca="1">SUMPRODUCT(ReactionRateK1!$F133:$V133*OFFSET(ReactionStoich!$E$5:$U$5,G$2,0))*(TimeStep)*'Composition Moles'!$C123</f>
        <v>0</v>
      </c>
      <c r="H111" s="32">
        <f ca="1">SUMPRODUCT(ReactionRateK1!$F133:$V133*OFFSET(ReactionStoich!$E$5:$U$5,H$2,0))*(TimeStep)*'Composition Moles'!$C123</f>
        <v>4.0976641216530574E-3</v>
      </c>
      <c r="I111" s="32">
        <f ca="1">SUMPRODUCT(ReactionRateK1!$F133:$V133*OFFSET(ReactionStoich!$E$5:$U$5,I$2,0))*(TimeStep)*'Composition Moles'!$C123</f>
        <v>1.5203416511024606E-5</v>
      </c>
      <c r="J111" s="32">
        <f ca="1">SUMPRODUCT(ReactionRateK1!$F133:$V133*OFFSET(ReactionStoich!$E$5:$U$5,J$2,0))*(TimeStep)*'Composition Moles'!$C123</f>
        <v>0</v>
      </c>
      <c r="K111" s="32">
        <f ca="1">SUMPRODUCT(ReactionRateK1!$F133:$V133*OFFSET(ReactionStoich!$E$5:$U$5,K$2,0))*(TimeStep)*'Composition Moles'!$C123</f>
        <v>0</v>
      </c>
      <c r="L111" s="32">
        <f ca="1">SUMPRODUCT(ReactionRateK1!$F133:$V133*OFFSET(ReactionStoich!$E$5:$U$5,L$2,0))*(TimeStep)*'Composition Moles'!$C123</f>
        <v>0</v>
      </c>
      <c r="M111" s="32">
        <f ca="1">SUMPRODUCT(ReactionRateK1!$F133:$V133*OFFSET(ReactionStoich!$E$5:$U$5,M$2,0))*(TimeStep)*'Composition Moles'!$C123</f>
        <v>0</v>
      </c>
      <c r="N111" s="32">
        <f ca="1">SUMPRODUCT(ReactionRateK1!$F133:$V133*OFFSET(ReactionStoich!$E$5:$U$5,N$2,0))*(TimeStep)*'Composition Moles'!$C123</f>
        <v>0</v>
      </c>
      <c r="O111" s="32">
        <f ca="1">SUMPRODUCT(ReactionRateK1!$F133:$V133*OFFSET(ReactionStoich!$E$5:$U$5,O$2,0))*(TimeStep)*'Composition Moles'!$C123</f>
        <v>0</v>
      </c>
      <c r="P111" s="32">
        <f ca="1">SUMPRODUCT(ReactionRateK1!$F133:$V133*OFFSET(ReactionStoich!$E$5:$U$5,P$2,0))*(TimeStep)*'Composition Moles'!$C123</f>
        <v>0</v>
      </c>
      <c r="Q111" s="32">
        <f ca="1">SUMPRODUCT(ReactionRateK1!$F133:$V133*OFFSET(ReactionStoich!$E$5:$U$5,Q$2,0))*(TimeStep)*'Composition Moles'!$C123</f>
        <v>0</v>
      </c>
      <c r="R111" s="32">
        <f ca="1">SUMPRODUCT(ReactionRateK1!$F133:$V133*OFFSET(ReactionStoich!$E$5:$U$5,R$2,0))*(TimeStep)*'Composition Moles'!$C123</f>
        <v>0</v>
      </c>
      <c r="S111" s="32">
        <f ca="1">SUMPRODUCT(ReactionRateK1!$F133:$V133*OFFSET(ReactionStoich!$E$5:$U$5,S$2,0))*(TimeStep)*'Composition Moles'!$C123</f>
        <v>0.55533927843106645</v>
      </c>
      <c r="T111" s="32">
        <f ca="1">SUMPRODUCT(ReactionRateK1!$F133:$V133*OFFSET(ReactionStoich!$E$5:$U$5,T$2,0))*(TimeStep)*'Composition Moles'!$C123</f>
        <v>0</v>
      </c>
      <c r="U111" s="32">
        <f ca="1">SUMPRODUCT(ReactionRateK1!$F133:$V133*OFFSET(ReactionStoich!$E$5:$U$5,U$2,0))*(TimeStep)*'Composition Moles'!$C123</f>
        <v>0</v>
      </c>
      <c r="V111" s="32">
        <f ca="1">SUMPRODUCT(ReactionRateK1!$F133:$V133*OFFSET(ReactionStoich!$E$5:$U$5,V$2,0))*(TimeStep)*'Composition Moles'!$C123</f>
        <v>0</v>
      </c>
      <c r="W111" s="32">
        <f ca="1">SUMPRODUCT(ReactionRateK1!$F133:$V133*OFFSET(ReactionStoich!$E$5:$U$5,W$2,0))*(TimeStep)*'Composition Moles'!$C123</f>
        <v>0</v>
      </c>
      <c r="X111" s="32">
        <f ca="1">SUMPRODUCT(ReactionRateK1!$F133:$V133*OFFSET(ReactionStoich!$E$5:$U$5,X$2,0))*(TimeStep)*'Composition Moles'!$C123</f>
        <v>0</v>
      </c>
      <c r="Y111" s="32">
        <f ca="1">SUMPRODUCT(ReactionRateK1!$F133:$V133*OFFSET(ReactionStoich!$E$5:$U$5,Y$2,0))*(TimeStep)*'Composition Moles'!$C123</f>
        <v>-1.4212208773053865</v>
      </c>
      <c r="Z111" s="32">
        <f ca="1">SUMPRODUCT(ReactionRateK1!$F133:$V133*OFFSET(ReactionStoich!$E$5:$U$5,Z$2,0))*(TimeStep)*'Composition Moles'!$C123</f>
        <v>0</v>
      </c>
      <c r="AA111" s="32">
        <f ca="1">SUMPRODUCT(ReactionRateK1!$F133:$V133*OFFSET(ReactionStoich!$E$5:$U$5,AA$2,0))*(TimeStep)*'Composition Moles'!$C123</f>
        <v>0</v>
      </c>
      <c r="AB111" s="32">
        <f ca="1">SUMPRODUCT(ReactionRateK1!$F133:$V133*OFFSET(ReactionStoich!$E$5:$U$5,AB$2,0))*(TimeStep)*'Composition Moles'!$C123</f>
        <v>0</v>
      </c>
      <c r="AC111" s="32">
        <f ca="1">SUMPRODUCT(ReactionRateK1!$F133:$V133*OFFSET(ReactionStoich!$E$5:$U$5,AC$2,0))*(TimeStep)*'Composition Moles'!$C123</f>
        <v>0</v>
      </c>
      <c r="AD111" s="32">
        <f ca="1">SUMPRODUCT(ReactionRateK1!$F133:$V133*OFFSET(ReactionStoich!$E$5:$U$5,AD$2,0))*(TimeStep)*'Composition Moles'!$C123</f>
        <v>0</v>
      </c>
      <c r="AE111" s="32">
        <f ca="1">SUMPRODUCT(ReactionRateK1!$F133:$V133*OFFSET(ReactionStoich!$E$5:$U$5,AE$2,0))*(TimeStep)*'Composition Moles'!$C123</f>
        <v>0</v>
      </c>
      <c r="AF111" s="32">
        <f ca="1">SUMPRODUCT(ReactionRateK1!$F133:$V133*OFFSET(ReactionStoich!$E$5:$U$5,AF$2,0))*(TimeStep)*'Composition Moles'!$C123</f>
        <v>0</v>
      </c>
      <c r="AG111" s="32">
        <f ca="1">SUMPRODUCT(ReactionRateK1!$F133:$V133*OFFSET(ReactionStoich!$E$5:$U$5,AG$2,0))*(TimeStep)*'Composition Moles'!$C123</f>
        <v>-2.763578889299366E-3</v>
      </c>
      <c r="AH111" s="32">
        <f ca="1">SUMPRODUCT(ReactionRateK1!$F133:$V133*OFFSET(ReactionStoich!$E$5:$U$5,AH$2,0))*(TimeStep)*'Composition Moles'!$C123</f>
        <v>-0.5015957439535389</v>
      </c>
      <c r="AI111" s="32">
        <f ca="1">SUMPRODUCT(ReactionRateK1!$F133:$V133*OFFSET(ReactionStoich!$E$5:$U$5,AI$2,0))*(TimeStep)*'Composition Moles'!$C123</f>
        <v>1.4560678222494692</v>
      </c>
      <c r="AJ111" s="32">
        <f ca="1">SUMPRODUCT(ReactionRateK1!$F133:$V133*OFFSET(ReactionStoich!$E$5:$U$5,AJ$2,0))*(TimeStep)*'Composition Moles'!$C123</f>
        <v>0.23295635840378184</v>
      </c>
      <c r="AK111" s="32">
        <f ca="1">SUMPRODUCT(ReactionRateK1!$F133:$V133*OFFSET(ReactionStoich!$E$5:$U$5,AK$2,0))*(TimeStep)*'Composition Moles'!$C123</f>
        <v>0</v>
      </c>
      <c r="AL111" s="32">
        <f ca="1">SUMPRODUCT(ReactionRateK1!$F133:$V133*OFFSET(ReactionStoich!$E$5:$U$5,AL$2,0))*(TimeStep)*'Composition Moles'!$C123</f>
        <v>0</v>
      </c>
      <c r="AM111" s="32">
        <f ca="1">SUMPRODUCT(ReactionRateK1!$F133:$V133*OFFSET(ReactionStoich!$E$5:$U$5,AM$2,0))*(TimeStep)*'Composition Moles'!$C123</f>
        <v>0</v>
      </c>
      <c r="AN111" s="32">
        <f ca="1">SUMPRODUCT(ReactionRateK1!$F133:$V133*OFFSET(ReactionStoich!$E$5:$U$5,AN$2,0))*(TimeStep)*'Composition Moles'!$C123</f>
        <v>0</v>
      </c>
      <c r="AO111" s="32">
        <f ca="1">SUMPRODUCT(ReactionRateK1!$F133:$V133*OFFSET(ReactionStoich!$E$5:$U$5,AO$2,0))*(TimeStep)*'Composition Moles'!$C123</f>
        <v>-1.5203416511024606E-5</v>
      </c>
      <c r="AP111" s="32">
        <f ca="1">SUMPRODUCT(ReactionRateK1!$F133:$V133*OFFSET(ReactionStoich!$E$5:$U$5,AP$2,0))*(TimeStep)*'Composition Moles'!$C123</f>
        <v>-3.9444751360964946E-3</v>
      </c>
      <c r="AQ111" s="32">
        <f ca="1">SUMPRODUCT(ReactionRateK1!$F133:$V133*OFFSET(ReactionStoich!$E$5:$U$5,AQ$2,0))*(TimeStep)*'Composition Moles'!$C123</f>
        <v>0</v>
      </c>
      <c r="AR111" s="32">
        <f ca="1">SUMPRODUCT(ReactionRateK1!$F133:$V133*OFFSET(ReactionStoich!$E$5:$U$5,AR$2,0))*(TimeStep)*'Composition Moles'!$C123</f>
        <v>0</v>
      </c>
      <c r="AS111" s="32">
        <f ca="1">SUMPRODUCT(ReactionRateK1!$F133:$V133*OFFSET(ReactionStoich!$E$5:$U$5,AS$2,0))*(TimeStep)*'Composition Moles'!$C123</f>
        <v>-0.10494119346116174</v>
      </c>
      <c r="AT111" s="32">
        <f ca="1">SUMPRODUCT(ReactionRateK1!$F133:$V133*OFFSET(ReactionStoich!$E$5:$U$5,AT$2,0))*(TimeStep)*'Composition Moles'!$C123</f>
        <v>-0.10494119346116174</v>
      </c>
      <c r="AU111" s="32">
        <f ca="1">SUMPRODUCT(ReactionRateK1!$F133:$V133*OFFSET(ReactionStoich!$E$5:$U$5,AU$2,0))*(TimeStep)*'Composition Moles'!$C123</f>
        <v>-0.10494119346116174</v>
      </c>
      <c r="AV111" s="32">
        <f ca="1">SUMPRODUCT(ReactionRateK1!$F133:$V133*OFFSET(ReactionStoich!$E$5:$U$5,AV$2,0))*(TimeStep)*'Composition Moles'!$C123</f>
        <v>0</v>
      </c>
      <c r="AW111" s="32">
        <f ca="1">SUMPRODUCT(ReactionRateK1!$F133:$V133*OFFSET(ReactionStoich!$E$5:$U$5,AW$2,0))*(TimeStep)*'Composition Moles'!$C123</f>
        <v>0</v>
      </c>
      <c r="AX111" s="32">
        <f ca="1">SUMPRODUCT(ReactionRateK1!$F133:$V133*OFFSET(ReactionStoich!$E$5:$U$5,AX$2,0))*(TimeStep)*'Composition Moles'!$C123</f>
        <v>0</v>
      </c>
      <c r="AY111" s="32">
        <f ca="1">SUMPRODUCT(ReactionRateK1!$F133:$V133*OFFSET(ReactionStoich!$E$5:$U$5,AY$2,0))*(TimeStep)*'Composition Moles'!$C123</f>
        <v>0</v>
      </c>
      <c r="AZ111" s="32">
        <f ca="1">SUMPRODUCT(ReactionRateK1!$F133:$V133*OFFSET(ReactionStoich!$E$5:$U$5,AZ$2,0))*(TimeStep)*'Composition Moles'!$C123</f>
        <v>0</v>
      </c>
      <c r="BA111" s="32">
        <f ca="1">SUMPRODUCT(ReactionRateK1!$F133:$V133*OFFSET(ReactionStoich!$E$5:$U$5,BA$2,0))*(TimeStep)*'Composition Moles'!$C123</f>
        <v>0</v>
      </c>
      <c r="BB111" s="32">
        <f ca="1">SUMPRODUCT(ReactionRateK1!$F133:$V133*OFFSET(ReactionStoich!$E$5:$U$5,BB$2,0))*(TimeStep)*'Composition Moles'!$C123</f>
        <v>0</v>
      </c>
      <c r="BC111" s="32">
        <f ca="1">SUMPRODUCT(ReactionRateK1!$F133:$V133*OFFSET(ReactionStoich!$E$5:$U$5,BC$2,0))*(TimeStep)*'Composition Moles'!$C123</f>
        <v>0</v>
      </c>
      <c r="BD111" s="32">
        <f ca="1">SUMPRODUCT(ReactionRateK1!$F133:$V133*OFFSET(ReactionStoich!$E$5:$U$5,BD$2,0))*(TimeStep)*'Composition Moles'!$C123</f>
        <v>0</v>
      </c>
      <c r="BE111" s="32">
        <f ca="1">SUMPRODUCT(ReactionRateK1!$F133:$V133*OFFSET(ReactionStoich!$E$5:$U$5,BE$2,0))*(TimeStep)*'Composition Moles'!$C123</f>
        <v>0</v>
      </c>
      <c r="BF111" s="32">
        <f ca="1">SUMPRODUCT(ReactionRateK1!$F133:$V133*OFFSET(ReactionStoich!$E$5:$U$5,BF$2,0))*(TimeStep)*'Composition Moles'!$C123</f>
        <v>0</v>
      </c>
      <c r="BG111" s="32">
        <f ca="1">SUMPRODUCT(ReactionRateK1!$F133:$V133*OFFSET(ReactionStoich!$E$5:$U$5,BG$2,0))*(TimeStep)*'Composition Moles'!$C123</f>
        <v>0</v>
      </c>
      <c r="BH111" s="32">
        <f ca="1">SUMPRODUCT(ReactionRateK1!$F133:$V133*OFFSET(ReactionStoich!$E$5:$U$5,BH$2,0))*(TimeStep)*'Composition Moles'!$C123</f>
        <v>0</v>
      </c>
      <c r="BI111" s="32">
        <f ca="1">SUMPRODUCT(ReactionRateK1!$F133:$V133*OFFSET(ReactionStoich!$E$5:$U$5,BI$2,0))*(TimeStep)*'Composition Moles'!$C123</f>
        <v>0</v>
      </c>
      <c r="BJ111" s="32">
        <f ca="1">SUMPRODUCT(ReactionRateK1!$F133:$V133*OFFSET(ReactionStoich!$E$5:$U$5,BJ$2,0))*(TimeStep)*'Composition Moles'!$C123</f>
        <v>0</v>
      </c>
      <c r="BK111" s="32">
        <f ca="1">SUMPRODUCT(ReactionRateK1!$F133:$V133*OFFSET(ReactionStoich!$E$5:$U$5,BK$2,0))*(TimeStep)*'Composition Moles'!$C123</f>
        <v>0</v>
      </c>
      <c r="BL111" s="32">
        <f ca="1">SUMPRODUCT(ReactionRateK1!$F133:$V133*OFFSET(ReactionStoich!$E$5:$U$5,BL$2,0))*(TimeStep)*'Composition Moles'!$C123</f>
        <v>0</v>
      </c>
      <c r="BM111" s="32">
        <f ca="1">SUMPRODUCT(ReactionRateK1!$F133:$V133*OFFSET(ReactionStoich!$E$5:$U$5,BM$2,0))*(TimeStep)*'Composition Moles'!$C123</f>
        <v>0</v>
      </c>
      <c r="BN111" s="32">
        <f ca="1">SUMPRODUCT(ReactionRateK1!$F133:$V133*OFFSET(ReactionStoich!$E$5:$U$5,BN$2,0))*(TimeStep)*'Composition Moles'!$C123</f>
        <v>0</v>
      </c>
      <c r="BO111" s="32">
        <f ca="1">SUMPRODUCT(ReactionRateK1!$F133:$V133*OFFSET(ReactionStoich!$E$5:$U$5,BO$2,0))*(TimeStep)*'Composition Moles'!$C123</f>
        <v>0</v>
      </c>
      <c r="BP111" s="32">
        <f ca="1">SUMPRODUCT(ReactionRateK1!$F133:$V133*OFFSET(ReactionStoich!$E$5:$U$5,BP$2,0))*(TimeStep)*'Composition Moles'!$C123</f>
        <v>0</v>
      </c>
      <c r="BQ111" s="32">
        <f ca="1">SUMPRODUCT(ReactionRateK1!$F133:$V133*OFFSET(ReactionStoich!$E$5:$U$5,BQ$2,0))*(TimeStep)*'Composition Moles'!$C123</f>
        <v>0</v>
      </c>
      <c r="BR111" s="32">
        <f ca="1">SUMPRODUCT(ReactionRateK1!$F133:$V133*OFFSET(ReactionStoich!$E$5:$U$5,BR$2,0))*(TimeStep)*'Composition Moles'!$C123</f>
        <v>0</v>
      </c>
      <c r="BS111" s="32">
        <f ca="1">SUMPRODUCT(ReactionRateK1!$F133:$V133*OFFSET(ReactionStoich!$E$5:$U$5,BS$2,0))*(TimeStep)*'Composition Moles'!$C123</f>
        <v>0</v>
      </c>
      <c r="BT111" s="32">
        <f ca="1">SUMPRODUCT(ReactionRateK1!$F133:$V133*OFFSET(ReactionStoich!$E$5:$U$5,BT$2,0))*(TimeStep)*'Composition Moles'!$C123</f>
        <v>0</v>
      </c>
      <c r="BU111" s="32">
        <f ca="1">SUMPRODUCT(ReactionRateK1!$F133:$V133*OFFSET(ReactionStoich!$E$5:$U$5,BU$2,0))*(TimeStep)*'Composition Moles'!$C123</f>
        <v>0</v>
      </c>
      <c r="BV111" s="32">
        <f ca="1">SUMPRODUCT(ReactionRateK1!$F133:$V133*OFFSET(ReactionStoich!$E$5:$U$5,BV$2,0))*(TimeStep)*'Composition Moles'!$C123</f>
        <v>0</v>
      </c>
      <c r="BW111" s="32">
        <f ca="1">SUMPRODUCT(ReactionRateK1!$F133:$V133*OFFSET(ReactionStoich!$E$5:$U$5,BW$2,0))*(TimeStep)*'Composition Moles'!$C123</f>
        <v>0</v>
      </c>
    </row>
    <row r="112" spans="1:75">
      <c r="A112">
        <f>ReactionRateK1!A134</f>
        <v>5.0999999999999899</v>
      </c>
      <c r="B112" s="20">
        <f t="shared" ca="1" si="7"/>
        <v>-747.15013942746702</v>
      </c>
      <c r="C112" s="20">
        <f ca="1">'Composition Moles'!BZ124</f>
        <v>144204.51087763321</v>
      </c>
      <c r="D112" s="26">
        <f t="shared" ca="1" si="8"/>
        <v>-5.1811842422978842E-3</v>
      </c>
      <c r="F112" s="32">
        <f ca="1">SUMPRODUCT(ReactionRateK1!$F134:$V134*OFFSET(ReactionStoich!$E$5:$U$5,F$2,0))*(TimeStep)*'Composition Moles'!$C124</f>
        <v>-3.8432659018477716E-3</v>
      </c>
      <c r="G112" s="32">
        <f ca="1">SUMPRODUCT(ReactionRateK1!$F134:$V134*OFFSET(ReactionStoich!$E$5:$U$5,G$2,0))*(TimeStep)*'Composition Moles'!$C124</f>
        <v>0</v>
      </c>
      <c r="H112" s="32">
        <f ca="1">SUMPRODUCT(ReactionRateK1!$F134:$V134*OFFSET(ReactionStoich!$E$5:$U$5,H$2,0))*(TimeStep)*'Composition Moles'!$C124</f>
        <v>3.8296170650184494E-3</v>
      </c>
      <c r="I112" s="32">
        <f ca="1">SUMPRODUCT(ReactionRateK1!$F134:$V134*OFFSET(ReactionStoich!$E$5:$U$5,I$2,0))*(TimeStep)*'Composition Moles'!$C124</f>
        <v>1.3648836829322256E-5</v>
      </c>
      <c r="J112" s="32">
        <f ca="1">SUMPRODUCT(ReactionRateK1!$F134:$V134*OFFSET(ReactionStoich!$E$5:$U$5,J$2,0))*(TimeStep)*'Composition Moles'!$C124</f>
        <v>0</v>
      </c>
      <c r="K112" s="32">
        <f ca="1">SUMPRODUCT(ReactionRateK1!$F134:$V134*OFFSET(ReactionStoich!$E$5:$U$5,K$2,0))*(TimeStep)*'Composition Moles'!$C124</f>
        <v>0</v>
      </c>
      <c r="L112" s="32">
        <f ca="1">SUMPRODUCT(ReactionRateK1!$F134:$V134*OFFSET(ReactionStoich!$E$5:$U$5,L$2,0))*(TimeStep)*'Composition Moles'!$C124</f>
        <v>0</v>
      </c>
      <c r="M112" s="32">
        <f ca="1">SUMPRODUCT(ReactionRateK1!$F134:$V134*OFFSET(ReactionStoich!$E$5:$U$5,M$2,0))*(TimeStep)*'Composition Moles'!$C124</f>
        <v>0</v>
      </c>
      <c r="N112" s="32">
        <f ca="1">SUMPRODUCT(ReactionRateK1!$F134:$V134*OFFSET(ReactionStoich!$E$5:$U$5,N$2,0))*(TimeStep)*'Composition Moles'!$C124</f>
        <v>0</v>
      </c>
      <c r="O112" s="32">
        <f ca="1">SUMPRODUCT(ReactionRateK1!$F134:$V134*OFFSET(ReactionStoich!$E$5:$U$5,O$2,0))*(TimeStep)*'Composition Moles'!$C124</f>
        <v>0</v>
      </c>
      <c r="P112" s="32">
        <f ca="1">SUMPRODUCT(ReactionRateK1!$F134:$V134*OFFSET(ReactionStoich!$E$5:$U$5,P$2,0))*(TimeStep)*'Composition Moles'!$C124</f>
        <v>0</v>
      </c>
      <c r="Q112" s="32">
        <f ca="1">SUMPRODUCT(ReactionRateK1!$F134:$V134*OFFSET(ReactionStoich!$E$5:$U$5,Q$2,0))*(TimeStep)*'Composition Moles'!$C124</f>
        <v>0</v>
      </c>
      <c r="R112" s="32">
        <f ca="1">SUMPRODUCT(ReactionRateK1!$F134:$V134*OFFSET(ReactionStoich!$E$5:$U$5,R$2,0))*(TimeStep)*'Composition Moles'!$C124</f>
        <v>0</v>
      </c>
      <c r="S112" s="32">
        <f ca="1">SUMPRODUCT(ReactionRateK1!$F134:$V134*OFFSET(ReactionStoich!$E$5:$U$5,S$2,0))*(TimeStep)*'Composition Moles'!$C124</f>
        <v>0.53836628867989189</v>
      </c>
      <c r="T112" s="32">
        <f ca="1">SUMPRODUCT(ReactionRateK1!$F134:$V134*OFFSET(ReactionStoich!$E$5:$U$5,T$2,0))*(TimeStep)*'Composition Moles'!$C124</f>
        <v>0</v>
      </c>
      <c r="U112" s="32">
        <f ca="1">SUMPRODUCT(ReactionRateK1!$F134:$V134*OFFSET(ReactionStoich!$E$5:$U$5,U$2,0))*(TimeStep)*'Composition Moles'!$C124</f>
        <v>0</v>
      </c>
      <c r="V112" s="32">
        <f ca="1">SUMPRODUCT(ReactionRateK1!$F134:$V134*OFFSET(ReactionStoich!$E$5:$U$5,V$2,0))*(TimeStep)*'Composition Moles'!$C124</f>
        <v>0</v>
      </c>
      <c r="W112" s="32">
        <f ca="1">SUMPRODUCT(ReactionRateK1!$F134:$V134*OFFSET(ReactionStoich!$E$5:$U$5,W$2,0))*(TimeStep)*'Composition Moles'!$C124</f>
        <v>0</v>
      </c>
      <c r="X112" s="32">
        <f ca="1">SUMPRODUCT(ReactionRateK1!$F134:$V134*OFFSET(ReactionStoich!$E$5:$U$5,X$2,0))*(TimeStep)*'Composition Moles'!$C124</f>
        <v>0</v>
      </c>
      <c r="Y112" s="32">
        <f ca="1">SUMPRODUCT(ReactionRateK1!$F134:$V134*OFFSET(ReactionStoich!$E$5:$U$5,Y$2,0))*(TimeStep)*'Composition Moles'!$C124</f>
        <v>-1.3832511990928535</v>
      </c>
      <c r="Z112" s="32">
        <f ca="1">SUMPRODUCT(ReactionRateK1!$F134:$V134*OFFSET(ReactionStoich!$E$5:$U$5,Z$2,0))*(TimeStep)*'Composition Moles'!$C124</f>
        <v>0</v>
      </c>
      <c r="AA112" s="32">
        <f ca="1">SUMPRODUCT(ReactionRateK1!$F134:$V134*OFFSET(ReactionStoich!$E$5:$U$5,AA$2,0))*(TimeStep)*'Composition Moles'!$C124</f>
        <v>0</v>
      </c>
      <c r="AB112" s="32">
        <f ca="1">SUMPRODUCT(ReactionRateK1!$F134:$V134*OFFSET(ReactionStoich!$E$5:$U$5,AB$2,0))*(TimeStep)*'Composition Moles'!$C124</f>
        <v>0</v>
      </c>
      <c r="AC112" s="32">
        <f ca="1">SUMPRODUCT(ReactionRateK1!$F134:$V134*OFFSET(ReactionStoich!$E$5:$U$5,AC$2,0))*(TimeStep)*'Composition Moles'!$C124</f>
        <v>0</v>
      </c>
      <c r="AD112" s="32">
        <f ca="1">SUMPRODUCT(ReactionRateK1!$F134:$V134*OFFSET(ReactionStoich!$E$5:$U$5,AD$2,0))*(TimeStep)*'Composition Moles'!$C124</f>
        <v>0</v>
      </c>
      <c r="AE112" s="32">
        <f ca="1">SUMPRODUCT(ReactionRateK1!$F134:$V134*OFFSET(ReactionStoich!$E$5:$U$5,AE$2,0))*(TimeStep)*'Composition Moles'!$C124</f>
        <v>0</v>
      </c>
      <c r="AF112" s="32">
        <f ca="1">SUMPRODUCT(ReactionRateK1!$F134:$V134*OFFSET(ReactionStoich!$E$5:$U$5,AF$2,0))*(TimeStep)*'Composition Moles'!$C124</f>
        <v>0</v>
      </c>
      <c r="AG112" s="32">
        <f ca="1">SUMPRODUCT(ReactionRateK1!$F134:$V134*OFFSET(ReactionStoich!$E$5:$U$5,AG$2,0))*(TimeStep)*'Composition Moles'!$C124</f>
        <v>-2.7272285884603806E-3</v>
      </c>
      <c r="AH112" s="32">
        <f ca="1">SUMPRODUCT(ReactionRateK1!$F134:$V134*OFFSET(ReactionStoich!$E$5:$U$5,AH$2,0))*(TimeStep)*'Composition Moles'!$C124</f>
        <v>-0.50373101700481115</v>
      </c>
      <c r="AI112" s="32">
        <f ca="1">SUMPRODUCT(ReactionRateK1!$F134:$V134*OFFSET(ReactionStoich!$E$5:$U$5,AI$2,0))*(TimeStep)*'Composition Moles'!$C124</f>
        <v>1.4391403417297537</v>
      </c>
      <c r="AJ112" s="32">
        <f ca="1">SUMPRODUCT(ReactionRateK1!$F134:$V134*OFFSET(ReactionStoich!$E$5:$U$5,AJ$2,0))*(TimeStep)*'Composition Moles'!$C124</f>
        <v>0.2264216166500746</v>
      </c>
      <c r="AK112" s="32">
        <f ca="1">SUMPRODUCT(ReactionRateK1!$F134:$V134*OFFSET(ReactionStoich!$E$5:$U$5,AK$2,0))*(TimeStep)*'Composition Moles'!$C124</f>
        <v>0</v>
      </c>
      <c r="AL112" s="32">
        <f ca="1">SUMPRODUCT(ReactionRateK1!$F134:$V134*OFFSET(ReactionStoich!$E$5:$U$5,AL$2,0))*(TimeStep)*'Composition Moles'!$C124</f>
        <v>0</v>
      </c>
      <c r="AM112" s="32">
        <f ca="1">SUMPRODUCT(ReactionRateK1!$F134:$V134*OFFSET(ReactionStoich!$E$5:$U$5,AM$2,0))*(TimeStep)*'Composition Moles'!$C124</f>
        <v>0</v>
      </c>
      <c r="AN112" s="32">
        <f ca="1">SUMPRODUCT(ReactionRateK1!$F134:$V134*OFFSET(ReactionStoich!$E$5:$U$5,AN$2,0))*(TimeStep)*'Composition Moles'!$C124</f>
        <v>0</v>
      </c>
      <c r="AO112" s="32">
        <f ca="1">SUMPRODUCT(ReactionRateK1!$F134:$V134*OFFSET(ReactionStoich!$E$5:$U$5,AO$2,0))*(TimeStep)*'Composition Moles'!$C124</f>
        <v>-1.3648836829322256E-5</v>
      </c>
      <c r="AP112" s="32">
        <f ca="1">SUMPRODUCT(ReactionRateK1!$F134:$V134*OFFSET(ReactionStoich!$E$5:$U$5,AP$2,0))*(TimeStep)*'Composition Moles'!$C124</f>
        <v>-3.6697670600775519E-3</v>
      </c>
      <c r="AQ112" s="32">
        <f ca="1">SUMPRODUCT(ReactionRateK1!$F134:$V134*OFFSET(ReactionStoich!$E$5:$U$5,AQ$2,0))*(TimeStep)*'Composition Moles'!$C124</f>
        <v>0</v>
      </c>
      <c r="AR112" s="32">
        <f ca="1">SUMPRODUCT(ReactionRateK1!$F134:$V134*OFFSET(ReactionStoich!$E$5:$U$5,AR$2,0))*(TimeStep)*'Composition Moles'!$C124</f>
        <v>0</v>
      </c>
      <c r="AS112" s="32">
        <f ca="1">SUMPRODUCT(ReactionRateK1!$F134:$V134*OFFSET(ReactionStoich!$E$5:$U$5,AS$2,0))*(TimeStep)*'Composition Moles'!$C124</f>
        <v>-0.10351179549222934</v>
      </c>
      <c r="AT112" s="32">
        <f ca="1">SUMPRODUCT(ReactionRateK1!$F134:$V134*OFFSET(ReactionStoich!$E$5:$U$5,AT$2,0))*(TimeStep)*'Composition Moles'!$C124</f>
        <v>-0.10351179549222934</v>
      </c>
      <c r="AU112" s="32">
        <f ca="1">SUMPRODUCT(ReactionRateK1!$F134:$V134*OFFSET(ReactionStoich!$E$5:$U$5,AU$2,0))*(TimeStep)*'Composition Moles'!$C124</f>
        <v>-0.10351179549222934</v>
      </c>
      <c r="AV112" s="32">
        <f ca="1">SUMPRODUCT(ReactionRateK1!$F134:$V134*OFFSET(ReactionStoich!$E$5:$U$5,AV$2,0))*(TimeStep)*'Composition Moles'!$C124</f>
        <v>0</v>
      </c>
      <c r="AW112" s="32">
        <f ca="1">SUMPRODUCT(ReactionRateK1!$F134:$V134*OFFSET(ReactionStoich!$E$5:$U$5,AW$2,0))*(TimeStep)*'Composition Moles'!$C124</f>
        <v>0</v>
      </c>
      <c r="AX112" s="32">
        <f ca="1">SUMPRODUCT(ReactionRateK1!$F134:$V134*OFFSET(ReactionStoich!$E$5:$U$5,AX$2,0))*(TimeStep)*'Composition Moles'!$C124</f>
        <v>0</v>
      </c>
      <c r="AY112" s="32">
        <f ca="1">SUMPRODUCT(ReactionRateK1!$F134:$V134*OFFSET(ReactionStoich!$E$5:$U$5,AY$2,0))*(TimeStep)*'Composition Moles'!$C124</f>
        <v>0</v>
      </c>
      <c r="AZ112" s="32">
        <f ca="1">SUMPRODUCT(ReactionRateK1!$F134:$V134*OFFSET(ReactionStoich!$E$5:$U$5,AZ$2,0))*(TimeStep)*'Composition Moles'!$C124</f>
        <v>0</v>
      </c>
      <c r="BA112" s="32">
        <f ca="1">SUMPRODUCT(ReactionRateK1!$F134:$V134*OFFSET(ReactionStoich!$E$5:$U$5,BA$2,0))*(TimeStep)*'Composition Moles'!$C124</f>
        <v>0</v>
      </c>
      <c r="BB112" s="32">
        <f ca="1">SUMPRODUCT(ReactionRateK1!$F134:$V134*OFFSET(ReactionStoich!$E$5:$U$5,BB$2,0))*(TimeStep)*'Composition Moles'!$C124</f>
        <v>0</v>
      </c>
      <c r="BC112" s="32">
        <f ca="1">SUMPRODUCT(ReactionRateK1!$F134:$V134*OFFSET(ReactionStoich!$E$5:$U$5,BC$2,0))*(TimeStep)*'Composition Moles'!$C124</f>
        <v>0</v>
      </c>
      <c r="BD112" s="32">
        <f ca="1">SUMPRODUCT(ReactionRateK1!$F134:$V134*OFFSET(ReactionStoich!$E$5:$U$5,BD$2,0))*(TimeStep)*'Composition Moles'!$C124</f>
        <v>0</v>
      </c>
      <c r="BE112" s="32">
        <f ca="1">SUMPRODUCT(ReactionRateK1!$F134:$V134*OFFSET(ReactionStoich!$E$5:$U$5,BE$2,0))*(TimeStep)*'Composition Moles'!$C124</f>
        <v>0</v>
      </c>
      <c r="BF112" s="32">
        <f ca="1">SUMPRODUCT(ReactionRateK1!$F134:$V134*OFFSET(ReactionStoich!$E$5:$U$5,BF$2,0))*(TimeStep)*'Composition Moles'!$C124</f>
        <v>0</v>
      </c>
      <c r="BG112" s="32">
        <f ca="1">SUMPRODUCT(ReactionRateK1!$F134:$V134*OFFSET(ReactionStoich!$E$5:$U$5,BG$2,0))*(TimeStep)*'Composition Moles'!$C124</f>
        <v>0</v>
      </c>
      <c r="BH112" s="32">
        <f ca="1">SUMPRODUCT(ReactionRateK1!$F134:$V134*OFFSET(ReactionStoich!$E$5:$U$5,BH$2,0))*(TimeStep)*'Composition Moles'!$C124</f>
        <v>0</v>
      </c>
      <c r="BI112" s="32">
        <f ca="1">SUMPRODUCT(ReactionRateK1!$F134:$V134*OFFSET(ReactionStoich!$E$5:$U$5,BI$2,0))*(TimeStep)*'Composition Moles'!$C124</f>
        <v>0</v>
      </c>
      <c r="BJ112" s="32">
        <f ca="1">SUMPRODUCT(ReactionRateK1!$F134:$V134*OFFSET(ReactionStoich!$E$5:$U$5,BJ$2,0))*(TimeStep)*'Composition Moles'!$C124</f>
        <v>0</v>
      </c>
      <c r="BK112" s="32">
        <f ca="1">SUMPRODUCT(ReactionRateK1!$F134:$V134*OFFSET(ReactionStoich!$E$5:$U$5,BK$2,0))*(TimeStep)*'Composition Moles'!$C124</f>
        <v>0</v>
      </c>
      <c r="BL112" s="32">
        <f ca="1">SUMPRODUCT(ReactionRateK1!$F134:$V134*OFFSET(ReactionStoich!$E$5:$U$5,BL$2,0))*(TimeStep)*'Composition Moles'!$C124</f>
        <v>0</v>
      </c>
      <c r="BM112" s="32">
        <f ca="1">SUMPRODUCT(ReactionRateK1!$F134:$V134*OFFSET(ReactionStoich!$E$5:$U$5,BM$2,0))*(TimeStep)*'Composition Moles'!$C124</f>
        <v>0</v>
      </c>
      <c r="BN112" s="32">
        <f ca="1">SUMPRODUCT(ReactionRateK1!$F134:$V134*OFFSET(ReactionStoich!$E$5:$U$5,BN$2,0))*(TimeStep)*'Composition Moles'!$C124</f>
        <v>0</v>
      </c>
      <c r="BO112" s="32">
        <f ca="1">SUMPRODUCT(ReactionRateK1!$F134:$V134*OFFSET(ReactionStoich!$E$5:$U$5,BO$2,0))*(TimeStep)*'Composition Moles'!$C124</f>
        <v>0</v>
      </c>
      <c r="BP112" s="32">
        <f ca="1">SUMPRODUCT(ReactionRateK1!$F134:$V134*OFFSET(ReactionStoich!$E$5:$U$5,BP$2,0))*(TimeStep)*'Composition Moles'!$C124</f>
        <v>0</v>
      </c>
      <c r="BQ112" s="32">
        <f ca="1">SUMPRODUCT(ReactionRateK1!$F134:$V134*OFFSET(ReactionStoich!$E$5:$U$5,BQ$2,0))*(TimeStep)*'Composition Moles'!$C124</f>
        <v>0</v>
      </c>
      <c r="BR112" s="32">
        <f ca="1">SUMPRODUCT(ReactionRateK1!$F134:$V134*OFFSET(ReactionStoich!$E$5:$U$5,BR$2,0))*(TimeStep)*'Composition Moles'!$C124</f>
        <v>0</v>
      </c>
      <c r="BS112" s="32">
        <f ca="1">SUMPRODUCT(ReactionRateK1!$F134:$V134*OFFSET(ReactionStoich!$E$5:$U$5,BS$2,0))*(TimeStep)*'Composition Moles'!$C124</f>
        <v>0</v>
      </c>
      <c r="BT112" s="32">
        <f ca="1">SUMPRODUCT(ReactionRateK1!$F134:$V134*OFFSET(ReactionStoich!$E$5:$U$5,BT$2,0))*(TimeStep)*'Composition Moles'!$C124</f>
        <v>0</v>
      </c>
      <c r="BU112" s="32">
        <f ca="1">SUMPRODUCT(ReactionRateK1!$F134:$V134*OFFSET(ReactionStoich!$E$5:$U$5,BU$2,0))*(TimeStep)*'Composition Moles'!$C124</f>
        <v>0</v>
      </c>
      <c r="BV112" s="32">
        <f ca="1">SUMPRODUCT(ReactionRateK1!$F134:$V134*OFFSET(ReactionStoich!$E$5:$U$5,BV$2,0))*(TimeStep)*'Composition Moles'!$C124</f>
        <v>0</v>
      </c>
      <c r="BW112" s="32">
        <f ca="1">SUMPRODUCT(ReactionRateK1!$F134:$V134*OFFSET(ReactionStoich!$E$5:$U$5,BW$2,0))*(TimeStep)*'Composition Moles'!$C124</f>
        <v>0</v>
      </c>
    </row>
    <row r="113" spans="1:75">
      <c r="A113">
        <f>ReactionRateK1!A135</f>
        <v>5.1499999999999897</v>
      </c>
      <c r="B113" s="20">
        <f t="shared" ca="1" si="7"/>
        <v>-744.08534766472803</v>
      </c>
      <c r="C113" s="20">
        <f ca="1">'Composition Moles'!BZ125</f>
        <v>144199.63245015295</v>
      </c>
      <c r="D113" s="26">
        <f t="shared" ca="1" si="8"/>
        <v>-5.1601057160942775E-3</v>
      </c>
      <c r="F113" s="32">
        <f ca="1">SUMPRODUCT(ReactionRateK1!$F135:$V135*OFFSET(ReactionStoich!$E$5:$U$5,F$2,0))*(TimeStep)*'Composition Moles'!$C125</f>
        <v>-3.5925224697342787E-3</v>
      </c>
      <c r="G113" s="32">
        <f ca="1">SUMPRODUCT(ReactionRateK1!$F135:$V135*OFFSET(ReactionStoich!$E$5:$U$5,G$2,0))*(TimeStep)*'Composition Moles'!$C125</f>
        <v>0</v>
      </c>
      <c r="H113" s="32">
        <f ca="1">SUMPRODUCT(ReactionRateK1!$F135:$V135*OFFSET(ReactionStoich!$E$5:$U$5,H$2,0))*(TimeStep)*'Composition Moles'!$C125</f>
        <v>3.5802691475665446E-3</v>
      </c>
      <c r="I113" s="32">
        <f ca="1">SUMPRODUCT(ReactionRateK1!$F135:$V135*OFFSET(ReactionStoich!$E$5:$U$5,I$2,0))*(TimeStep)*'Composition Moles'!$C125</f>
        <v>1.2253322167733811E-5</v>
      </c>
      <c r="J113" s="32">
        <f ca="1">SUMPRODUCT(ReactionRateK1!$F135:$V135*OFFSET(ReactionStoich!$E$5:$U$5,J$2,0))*(TimeStep)*'Composition Moles'!$C125</f>
        <v>0</v>
      </c>
      <c r="K113" s="32">
        <f ca="1">SUMPRODUCT(ReactionRateK1!$F135:$V135*OFFSET(ReactionStoich!$E$5:$U$5,K$2,0))*(TimeStep)*'Composition Moles'!$C125</f>
        <v>0</v>
      </c>
      <c r="L113" s="32">
        <f ca="1">SUMPRODUCT(ReactionRateK1!$F135:$V135*OFFSET(ReactionStoich!$E$5:$U$5,L$2,0))*(TimeStep)*'Composition Moles'!$C125</f>
        <v>0</v>
      </c>
      <c r="M113" s="32">
        <f ca="1">SUMPRODUCT(ReactionRateK1!$F135:$V135*OFFSET(ReactionStoich!$E$5:$U$5,M$2,0))*(TimeStep)*'Composition Moles'!$C125</f>
        <v>0</v>
      </c>
      <c r="N113" s="32">
        <f ca="1">SUMPRODUCT(ReactionRateK1!$F135:$V135*OFFSET(ReactionStoich!$E$5:$U$5,N$2,0))*(TimeStep)*'Composition Moles'!$C125</f>
        <v>0</v>
      </c>
      <c r="O113" s="32">
        <f ca="1">SUMPRODUCT(ReactionRateK1!$F135:$V135*OFFSET(ReactionStoich!$E$5:$U$5,O$2,0))*(TimeStep)*'Composition Moles'!$C125</f>
        <v>0</v>
      </c>
      <c r="P113" s="32">
        <f ca="1">SUMPRODUCT(ReactionRateK1!$F135:$V135*OFFSET(ReactionStoich!$E$5:$U$5,P$2,0))*(TimeStep)*'Composition Moles'!$C125</f>
        <v>0</v>
      </c>
      <c r="Q113" s="32">
        <f ca="1">SUMPRODUCT(ReactionRateK1!$F135:$V135*OFFSET(ReactionStoich!$E$5:$U$5,Q$2,0))*(TimeStep)*'Composition Moles'!$C125</f>
        <v>0</v>
      </c>
      <c r="R113" s="32">
        <f ca="1">SUMPRODUCT(ReactionRateK1!$F135:$V135*OFFSET(ReactionStoich!$E$5:$U$5,R$2,0))*(TimeStep)*'Composition Moles'!$C125</f>
        <v>0</v>
      </c>
      <c r="S113" s="32">
        <f ca="1">SUMPRODUCT(ReactionRateK1!$F135:$V135*OFFSET(ReactionStoich!$E$5:$U$5,S$2,0))*(TimeStep)*'Composition Moles'!$C125</f>
        <v>0.52170048424764492</v>
      </c>
      <c r="T113" s="32">
        <f ca="1">SUMPRODUCT(ReactionRateK1!$F135:$V135*OFFSET(ReactionStoich!$E$5:$U$5,T$2,0))*(TimeStep)*'Composition Moles'!$C125</f>
        <v>0</v>
      </c>
      <c r="U113" s="32">
        <f ca="1">SUMPRODUCT(ReactionRateK1!$F135:$V135*OFFSET(ReactionStoich!$E$5:$U$5,U$2,0))*(TimeStep)*'Composition Moles'!$C125</f>
        <v>0</v>
      </c>
      <c r="V113" s="32">
        <f ca="1">SUMPRODUCT(ReactionRateK1!$F135:$V135*OFFSET(ReactionStoich!$E$5:$U$5,V$2,0))*(TimeStep)*'Composition Moles'!$C125</f>
        <v>0</v>
      </c>
      <c r="W113" s="32">
        <f ca="1">SUMPRODUCT(ReactionRateK1!$F135:$V135*OFFSET(ReactionStoich!$E$5:$U$5,W$2,0))*(TimeStep)*'Composition Moles'!$C125</f>
        <v>0</v>
      </c>
      <c r="X113" s="32">
        <f ca="1">SUMPRODUCT(ReactionRateK1!$F135:$V135*OFFSET(ReactionStoich!$E$5:$U$5,X$2,0))*(TimeStep)*'Composition Moles'!$C125</f>
        <v>0</v>
      </c>
      <c r="Y113" s="32">
        <f ca="1">SUMPRODUCT(ReactionRateK1!$F135:$V135*OFFSET(ReactionStoich!$E$5:$U$5,Y$2,0))*(TimeStep)*'Composition Moles'!$C125</f>
        <v>-1.3459625667061901</v>
      </c>
      <c r="Z113" s="32">
        <f ca="1">SUMPRODUCT(ReactionRateK1!$F135:$V135*OFFSET(ReactionStoich!$E$5:$U$5,Z$2,0))*(TimeStep)*'Composition Moles'!$C125</f>
        <v>0</v>
      </c>
      <c r="AA113" s="32">
        <f ca="1">SUMPRODUCT(ReactionRateK1!$F135:$V135*OFFSET(ReactionStoich!$E$5:$U$5,AA$2,0))*(TimeStep)*'Composition Moles'!$C125</f>
        <v>0</v>
      </c>
      <c r="AB113" s="32">
        <f ca="1">SUMPRODUCT(ReactionRateK1!$F135:$V135*OFFSET(ReactionStoich!$E$5:$U$5,AB$2,0))*(TimeStep)*'Composition Moles'!$C125</f>
        <v>0</v>
      </c>
      <c r="AC113" s="32">
        <f ca="1">SUMPRODUCT(ReactionRateK1!$F135:$V135*OFFSET(ReactionStoich!$E$5:$U$5,AC$2,0))*(TimeStep)*'Composition Moles'!$C125</f>
        <v>0</v>
      </c>
      <c r="AD113" s="32">
        <f ca="1">SUMPRODUCT(ReactionRateK1!$F135:$V135*OFFSET(ReactionStoich!$E$5:$U$5,AD$2,0))*(TimeStep)*'Composition Moles'!$C125</f>
        <v>0</v>
      </c>
      <c r="AE113" s="32">
        <f ca="1">SUMPRODUCT(ReactionRateK1!$F135:$V135*OFFSET(ReactionStoich!$E$5:$U$5,AE$2,0))*(TimeStep)*'Composition Moles'!$C125</f>
        <v>0</v>
      </c>
      <c r="AF113" s="32">
        <f ca="1">SUMPRODUCT(ReactionRateK1!$F135:$V135*OFFSET(ReactionStoich!$E$5:$U$5,AF$2,0))*(TimeStep)*'Composition Moles'!$C125</f>
        <v>0</v>
      </c>
      <c r="AG113" s="32">
        <f ca="1">SUMPRODUCT(ReactionRateK1!$F135:$V135*OFFSET(ReactionStoich!$E$5:$U$5,AG$2,0))*(TimeStep)*'Composition Moles'!$C125</f>
        <v>-2.7008124535780847E-3</v>
      </c>
      <c r="AH113" s="32">
        <f ca="1">SUMPRODUCT(ReactionRateK1!$F135:$V135*OFFSET(ReactionStoich!$E$5:$U$5,AH$2,0))*(TimeStep)*'Composition Moles'!$C125</f>
        <v>-0.50561639468900277</v>
      </c>
      <c r="AI113" s="32">
        <f ca="1">SUMPRODUCT(ReactionRateK1!$F135:$V135*OFFSET(ReactionStoich!$E$5:$U$5,AI$2,0))*(TimeStep)*'Composition Moles'!$C125</f>
        <v>1.4223281288257636</v>
      </c>
      <c r="AJ113" s="32">
        <f ca="1">SUMPRODUCT(ReactionRateK1!$F135:$V135*OFFSET(ReactionStoich!$E$5:$U$5,AJ$2,0))*(TimeStep)*'Composition Moles'!$C125</f>
        <v>0.2200100572478981</v>
      </c>
      <c r="AK113" s="32">
        <f ca="1">SUMPRODUCT(ReactionRateK1!$F135:$V135*OFFSET(ReactionStoich!$E$5:$U$5,AK$2,0))*(TimeStep)*'Composition Moles'!$C125</f>
        <v>0</v>
      </c>
      <c r="AL113" s="32">
        <f ca="1">SUMPRODUCT(ReactionRateK1!$F135:$V135*OFFSET(ReactionStoich!$E$5:$U$5,AL$2,0))*(TimeStep)*'Composition Moles'!$C125</f>
        <v>0</v>
      </c>
      <c r="AM113" s="32">
        <f ca="1">SUMPRODUCT(ReactionRateK1!$F135:$V135*OFFSET(ReactionStoich!$E$5:$U$5,AM$2,0))*(TimeStep)*'Composition Moles'!$C125</f>
        <v>0</v>
      </c>
      <c r="AN113" s="32">
        <f ca="1">SUMPRODUCT(ReactionRateK1!$F135:$V135*OFFSET(ReactionStoich!$E$5:$U$5,AN$2,0))*(TimeStep)*'Composition Moles'!$C125</f>
        <v>0</v>
      </c>
      <c r="AO113" s="32">
        <f ca="1">SUMPRODUCT(ReactionRateK1!$F135:$V135*OFFSET(ReactionStoich!$E$5:$U$5,AO$2,0))*(TimeStep)*'Composition Moles'!$C125</f>
        <v>-1.2253322167733811E-5</v>
      </c>
      <c r="AP113" s="32">
        <f ca="1">SUMPRODUCT(ReactionRateK1!$F135:$V135*OFFSET(ReactionStoich!$E$5:$U$5,AP$2,0))*(TimeStep)*'Composition Moles'!$C125</f>
        <v>-3.4143641583393547E-3</v>
      </c>
      <c r="AQ113" s="32">
        <f ca="1">SUMPRODUCT(ReactionRateK1!$F135:$V135*OFFSET(ReactionStoich!$E$5:$U$5,AQ$2,0))*(TimeStep)*'Composition Moles'!$C125</f>
        <v>0</v>
      </c>
      <c r="AR113" s="32">
        <f ca="1">SUMPRODUCT(ReactionRateK1!$F135:$V135*OFFSET(ReactionStoich!$E$5:$U$5,AR$2,0))*(TimeStep)*'Composition Moles'!$C125</f>
        <v>0</v>
      </c>
      <c r="AS113" s="32">
        <f ca="1">SUMPRODUCT(ReactionRateK1!$F135:$V135*OFFSET(ReactionStoich!$E$5:$U$5,AS$2,0))*(TimeStep)*'Composition Moles'!$C125</f>
        <v>-0.10211075966400969</v>
      </c>
      <c r="AT113" s="32">
        <f ca="1">SUMPRODUCT(ReactionRateK1!$F135:$V135*OFFSET(ReactionStoich!$E$5:$U$5,AT$2,0))*(TimeStep)*'Composition Moles'!$C125</f>
        <v>-0.10211075966400969</v>
      </c>
      <c r="AU113" s="32">
        <f ca="1">SUMPRODUCT(ReactionRateK1!$F135:$V135*OFFSET(ReactionStoich!$E$5:$U$5,AU$2,0))*(TimeStep)*'Composition Moles'!$C125</f>
        <v>-0.10211075966400969</v>
      </c>
      <c r="AV113" s="32">
        <f ca="1">SUMPRODUCT(ReactionRateK1!$F135:$V135*OFFSET(ReactionStoich!$E$5:$U$5,AV$2,0))*(TimeStep)*'Composition Moles'!$C125</f>
        <v>0</v>
      </c>
      <c r="AW113" s="32">
        <f ca="1">SUMPRODUCT(ReactionRateK1!$F135:$V135*OFFSET(ReactionStoich!$E$5:$U$5,AW$2,0))*(TimeStep)*'Composition Moles'!$C125</f>
        <v>0</v>
      </c>
      <c r="AX113" s="32">
        <f ca="1">SUMPRODUCT(ReactionRateK1!$F135:$V135*OFFSET(ReactionStoich!$E$5:$U$5,AX$2,0))*(TimeStep)*'Composition Moles'!$C125</f>
        <v>0</v>
      </c>
      <c r="AY113" s="32">
        <f ca="1">SUMPRODUCT(ReactionRateK1!$F135:$V135*OFFSET(ReactionStoich!$E$5:$U$5,AY$2,0))*(TimeStep)*'Composition Moles'!$C125</f>
        <v>0</v>
      </c>
      <c r="AZ113" s="32">
        <f ca="1">SUMPRODUCT(ReactionRateK1!$F135:$V135*OFFSET(ReactionStoich!$E$5:$U$5,AZ$2,0))*(TimeStep)*'Composition Moles'!$C125</f>
        <v>0</v>
      </c>
      <c r="BA113" s="32">
        <f ca="1">SUMPRODUCT(ReactionRateK1!$F135:$V135*OFFSET(ReactionStoich!$E$5:$U$5,BA$2,0))*(TimeStep)*'Composition Moles'!$C125</f>
        <v>0</v>
      </c>
      <c r="BB113" s="32">
        <f ca="1">SUMPRODUCT(ReactionRateK1!$F135:$V135*OFFSET(ReactionStoich!$E$5:$U$5,BB$2,0))*(TimeStep)*'Composition Moles'!$C125</f>
        <v>0</v>
      </c>
      <c r="BC113" s="32">
        <f ca="1">SUMPRODUCT(ReactionRateK1!$F135:$V135*OFFSET(ReactionStoich!$E$5:$U$5,BC$2,0))*(TimeStep)*'Composition Moles'!$C125</f>
        <v>0</v>
      </c>
      <c r="BD113" s="32">
        <f ca="1">SUMPRODUCT(ReactionRateK1!$F135:$V135*OFFSET(ReactionStoich!$E$5:$U$5,BD$2,0))*(TimeStep)*'Composition Moles'!$C125</f>
        <v>0</v>
      </c>
      <c r="BE113" s="32">
        <f ca="1">SUMPRODUCT(ReactionRateK1!$F135:$V135*OFFSET(ReactionStoich!$E$5:$U$5,BE$2,0))*(TimeStep)*'Composition Moles'!$C125</f>
        <v>0</v>
      </c>
      <c r="BF113" s="32">
        <f ca="1">SUMPRODUCT(ReactionRateK1!$F135:$V135*OFFSET(ReactionStoich!$E$5:$U$5,BF$2,0))*(TimeStep)*'Composition Moles'!$C125</f>
        <v>0</v>
      </c>
      <c r="BG113" s="32">
        <f ca="1">SUMPRODUCT(ReactionRateK1!$F135:$V135*OFFSET(ReactionStoich!$E$5:$U$5,BG$2,0))*(TimeStep)*'Composition Moles'!$C125</f>
        <v>0</v>
      </c>
      <c r="BH113" s="32">
        <f ca="1">SUMPRODUCT(ReactionRateK1!$F135:$V135*OFFSET(ReactionStoich!$E$5:$U$5,BH$2,0))*(TimeStep)*'Composition Moles'!$C125</f>
        <v>0</v>
      </c>
      <c r="BI113" s="32">
        <f ca="1">SUMPRODUCT(ReactionRateK1!$F135:$V135*OFFSET(ReactionStoich!$E$5:$U$5,BI$2,0))*(TimeStep)*'Composition Moles'!$C125</f>
        <v>0</v>
      </c>
      <c r="BJ113" s="32">
        <f ca="1">SUMPRODUCT(ReactionRateK1!$F135:$V135*OFFSET(ReactionStoich!$E$5:$U$5,BJ$2,0))*(TimeStep)*'Composition Moles'!$C125</f>
        <v>0</v>
      </c>
      <c r="BK113" s="32">
        <f ca="1">SUMPRODUCT(ReactionRateK1!$F135:$V135*OFFSET(ReactionStoich!$E$5:$U$5,BK$2,0))*(TimeStep)*'Composition Moles'!$C125</f>
        <v>0</v>
      </c>
      <c r="BL113" s="32">
        <f ca="1">SUMPRODUCT(ReactionRateK1!$F135:$V135*OFFSET(ReactionStoich!$E$5:$U$5,BL$2,0))*(TimeStep)*'Composition Moles'!$C125</f>
        <v>0</v>
      </c>
      <c r="BM113" s="32">
        <f ca="1">SUMPRODUCT(ReactionRateK1!$F135:$V135*OFFSET(ReactionStoich!$E$5:$U$5,BM$2,0))*(TimeStep)*'Composition Moles'!$C125</f>
        <v>0</v>
      </c>
      <c r="BN113" s="32">
        <f ca="1">SUMPRODUCT(ReactionRateK1!$F135:$V135*OFFSET(ReactionStoich!$E$5:$U$5,BN$2,0))*(TimeStep)*'Composition Moles'!$C125</f>
        <v>0</v>
      </c>
      <c r="BO113" s="32">
        <f ca="1">SUMPRODUCT(ReactionRateK1!$F135:$V135*OFFSET(ReactionStoich!$E$5:$U$5,BO$2,0))*(TimeStep)*'Composition Moles'!$C125</f>
        <v>0</v>
      </c>
      <c r="BP113" s="32">
        <f ca="1">SUMPRODUCT(ReactionRateK1!$F135:$V135*OFFSET(ReactionStoich!$E$5:$U$5,BP$2,0))*(TimeStep)*'Composition Moles'!$C125</f>
        <v>0</v>
      </c>
      <c r="BQ113" s="32">
        <f ca="1">SUMPRODUCT(ReactionRateK1!$F135:$V135*OFFSET(ReactionStoich!$E$5:$U$5,BQ$2,0))*(TimeStep)*'Composition Moles'!$C125</f>
        <v>0</v>
      </c>
      <c r="BR113" s="32">
        <f ca="1">SUMPRODUCT(ReactionRateK1!$F135:$V135*OFFSET(ReactionStoich!$E$5:$U$5,BR$2,0))*(TimeStep)*'Composition Moles'!$C125</f>
        <v>0</v>
      </c>
      <c r="BS113" s="32">
        <f ca="1">SUMPRODUCT(ReactionRateK1!$F135:$V135*OFFSET(ReactionStoich!$E$5:$U$5,BS$2,0))*(TimeStep)*'Composition Moles'!$C125</f>
        <v>0</v>
      </c>
      <c r="BT113" s="32">
        <f ca="1">SUMPRODUCT(ReactionRateK1!$F135:$V135*OFFSET(ReactionStoich!$E$5:$U$5,BT$2,0))*(TimeStep)*'Composition Moles'!$C125</f>
        <v>0</v>
      </c>
      <c r="BU113" s="32">
        <f ca="1">SUMPRODUCT(ReactionRateK1!$F135:$V135*OFFSET(ReactionStoich!$E$5:$U$5,BU$2,0))*(TimeStep)*'Composition Moles'!$C125</f>
        <v>0</v>
      </c>
      <c r="BV113" s="32">
        <f ca="1">SUMPRODUCT(ReactionRateK1!$F135:$V135*OFFSET(ReactionStoich!$E$5:$U$5,BV$2,0))*(TimeStep)*'Composition Moles'!$C125</f>
        <v>0</v>
      </c>
      <c r="BW113" s="32">
        <f ca="1">SUMPRODUCT(ReactionRateK1!$F135:$V135*OFFSET(ReactionStoich!$E$5:$U$5,BW$2,0))*(TimeStep)*'Composition Moles'!$C125</f>
        <v>0</v>
      </c>
    </row>
    <row r="114" spans="1:75">
      <c r="A114">
        <f>ReactionRateK1!A136</f>
        <v>5.1999999999999895</v>
      </c>
      <c r="B114" s="20">
        <f t="shared" ca="1" si="7"/>
        <v>-740.93812474186973</v>
      </c>
      <c r="C114" s="20">
        <f ca="1">'Composition Moles'!BZ126</f>
        <v>144194.58255214759</v>
      </c>
      <c r="D114" s="26">
        <f t="shared" ca="1" si="8"/>
        <v>-5.1384602086136724E-3</v>
      </c>
      <c r="F114" s="32">
        <f ca="1">SUMPRODUCT(ReactionRateK1!$F136:$V136*OFFSET(ReactionStoich!$E$5:$U$5,F$2,0))*(TimeStep)*'Composition Moles'!$C126</f>
        <v>-3.3593044906803458E-3</v>
      </c>
      <c r="G114" s="32">
        <f ca="1">SUMPRODUCT(ReactionRateK1!$F136:$V136*OFFSET(ReactionStoich!$E$5:$U$5,G$2,0))*(TimeStep)*'Composition Moles'!$C126</f>
        <v>0</v>
      </c>
      <c r="H114" s="32">
        <f ca="1">SUMPRODUCT(ReactionRateK1!$F136:$V136*OFFSET(ReactionStoich!$E$5:$U$5,H$2,0))*(TimeStep)*'Composition Moles'!$C126</f>
        <v>3.3483039109918258E-3</v>
      </c>
      <c r="I114" s="32">
        <f ca="1">SUMPRODUCT(ReactionRateK1!$F136:$V136*OFFSET(ReactionStoich!$E$5:$U$5,I$2,0))*(TimeStep)*'Composition Moles'!$C126</f>
        <v>1.1000579688520384E-5</v>
      </c>
      <c r="J114" s="32">
        <f ca="1">SUMPRODUCT(ReactionRateK1!$F136:$V136*OFFSET(ReactionStoich!$E$5:$U$5,J$2,0))*(TimeStep)*'Composition Moles'!$C126</f>
        <v>0</v>
      </c>
      <c r="K114" s="32">
        <f ca="1">SUMPRODUCT(ReactionRateK1!$F136:$V136*OFFSET(ReactionStoich!$E$5:$U$5,K$2,0))*(TimeStep)*'Composition Moles'!$C126</f>
        <v>0</v>
      </c>
      <c r="L114" s="32">
        <f ca="1">SUMPRODUCT(ReactionRateK1!$F136:$V136*OFFSET(ReactionStoich!$E$5:$U$5,L$2,0))*(TimeStep)*'Composition Moles'!$C126</f>
        <v>0</v>
      </c>
      <c r="M114" s="32">
        <f ca="1">SUMPRODUCT(ReactionRateK1!$F136:$V136*OFFSET(ReactionStoich!$E$5:$U$5,M$2,0))*(TimeStep)*'Composition Moles'!$C126</f>
        <v>0</v>
      </c>
      <c r="N114" s="32">
        <f ca="1">SUMPRODUCT(ReactionRateK1!$F136:$V136*OFFSET(ReactionStoich!$E$5:$U$5,N$2,0))*(TimeStep)*'Composition Moles'!$C126</f>
        <v>0</v>
      </c>
      <c r="O114" s="32">
        <f ca="1">SUMPRODUCT(ReactionRateK1!$F136:$V136*OFFSET(ReactionStoich!$E$5:$U$5,O$2,0))*(TimeStep)*'Composition Moles'!$C126</f>
        <v>0</v>
      </c>
      <c r="P114" s="32">
        <f ca="1">SUMPRODUCT(ReactionRateK1!$F136:$V136*OFFSET(ReactionStoich!$E$5:$U$5,P$2,0))*(TimeStep)*'Composition Moles'!$C126</f>
        <v>0</v>
      </c>
      <c r="Q114" s="32">
        <f ca="1">SUMPRODUCT(ReactionRateK1!$F136:$V136*OFFSET(ReactionStoich!$E$5:$U$5,Q$2,0))*(TimeStep)*'Composition Moles'!$C126</f>
        <v>0</v>
      </c>
      <c r="R114" s="32">
        <f ca="1">SUMPRODUCT(ReactionRateK1!$F136:$V136*OFFSET(ReactionStoich!$E$5:$U$5,R$2,0))*(TimeStep)*'Composition Moles'!$C126</f>
        <v>0</v>
      </c>
      <c r="S114" s="32">
        <f ca="1">SUMPRODUCT(ReactionRateK1!$F136:$V136*OFFSET(ReactionStoich!$E$5:$U$5,S$2,0))*(TimeStep)*'Composition Moles'!$C126</f>
        <v>0.50538243224023227</v>
      </c>
      <c r="T114" s="32">
        <f ca="1">SUMPRODUCT(ReactionRateK1!$F136:$V136*OFFSET(ReactionStoich!$E$5:$U$5,T$2,0))*(TimeStep)*'Composition Moles'!$C126</f>
        <v>0</v>
      </c>
      <c r="U114" s="32">
        <f ca="1">SUMPRODUCT(ReactionRateK1!$F136:$V136*OFFSET(ReactionStoich!$E$5:$U$5,U$2,0))*(TimeStep)*'Composition Moles'!$C126</f>
        <v>0</v>
      </c>
      <c r="V114" s="32">
        <f ca="1">SUMPRODUCT(ReactionRateK1!$F136:$V136*OFFSET(ReactionStoich!$E$5:$U$5,V$2,0))*(TimeStep)*'Composition Moles'!$C126</f>
        <v>0</v>
      </c>
      <c r="W114" s="32">
        <f ca="1">SUMPRODUCT(ReactionRateK1!$F136:$V136*OFFSET(ReactionStoich!$E$5:$U$5,W$2,0))*(TimeStep)*'Composition Moles'!$C126</f>
        <v>0</v>
      </c>
      <c r="X114" s="32">
        <f ca="1">SUMPRODUCT(ReactionRateK1!$F136:$V136*OFFSET(ReactionStoich!$E$5:$U$5,X$2,0))*(TimeStep)*'Composition Moles'!$C126</f>
        <v>0</v>
      </c>
      <c r="Y114" s="32">
        <f ca="1">SUMPRODUCT(ReactionRateK1!$F136:$V136*OFFSET(ReactionStoich!$E$5:$U$5,Y$2,0))*(TimeStep)*'Composition Moles'!$C126</f>
        <v>-1.309435076481513</v>
      </c>
      <c r="Z114" s="32">
        <f ca="1">SUMPRODUCT(ReactionRateK1!$F136:$V136*OFFSET(ReactionStoich!$E$5:$U$5,Z$2,0))*(TimeStep)*'Composition Moles'!$C126</f>
        <v>0</v>
      </c>
      <c r="AA114" s="32">
        <f ca="1">SUMPRODUCT(ReactionRateK1!$F136:$V136*OFFSET(ReactionStoich!$E$5:$U$5,AA$2,0))*(TimeStep)*'Composition Moles'!$C126</f>
        <v>0</v>
      </c>
      <c r="AB114" s="32">
        <f ca="1">SUMPRODUCT(ReactionRateK1!$F136:$V136*OFFSET(ReactionStoich!$E$5:$U$5,AB$2,0))*(TimeStep)*'Composition Moles'!$C126</f>
        <v>0</v>
      </c>
      <c r="AC114" s="32">
        <f ca="1">SUMPRODUCT(ReactionRateK1!$F136:$V136*OFFSET(ReactionStoich!$E$5:$U$5,AC$2,0))*(TimeStep)*'Composition Moles'!$C126</f>
        <v>0</v>
      </c>
      <c r="AD114" s="32">
        <f ca="1">SUMPRODUCT(ReactionRateK1!$F136:$V136*OFFSET(ReactionStoich!$E$5:$U$5,AD$2,0))*(TimeStep)*'Composition Moles'!$C126</f>
        <v>0</v>
      </c>
      <c r="AE114" s="32">
        <f ca="1">SUMPRODUCT(ReactionRateK1!$F136:$V136*OFFSET(ReactionStoich!$E$5:$U$5,AE$2,0))*(TimeStep)*'Composition Moles'!$C126</f>
        <v>0</v>
      </c>
      <c r="AF114" s="32">
        <f ca="1">SUMPRODUCT(ReactionRateK1!$F136:$V136*OFFSET(ReactionStoich!$E$5:$U$5,AF$2,0))*(TimeStep)*'Composition Moles'!$C126</f>
        <v>0</v>
      </c>
      <c r="AG114" s="32">
        <f ca="1">SUMPRODUCT(ReactionRateK1!$F136:$V136*OFFSET(ReactionStoich!$E$5:$U$5,AG$2,0))*(TimeStep)*'Composition Moles'!$C126</f>
        <v>-2.6411690492992254E-3</v>
      </c>
      <c r="AH114" s="32">
        <f ca="1">SUMPRODUCT(ReactionRateK1!$F136:$V136*OFFSET(ReactionStoich!$E$5:$U$5,AH$2,0))*(TimeStep)*'Composition Moles'!$C126</f>
        <v>-0.5072627733378724</v>
      </c>
      <c r="AI114" s="32">
        <f ca="1">SUMPRODUCT(ReactionRateK1!$F136:$V136*OFFSET(ReactionStoich!$E$5:$U$5,AI$2,0))*(TimeStep)*'Composition Moles'!$C126</f>
        <v>1.4056360349747976</v>
      </c>
      <c r="AJ114" s="32">
        <f ca="1">SUMPRODUCT(ReactionRateK1!$F136:$V136*OFFSET(ReactionStoich!$E$5:$U$5,AJ$2,0))*(TimeStep)*'Composition Moles'!$C126</f>
        <v>0.21372037321575238</v>
      </c>
      <c r="AK114" s="32">
        <f ca="1">SUMPRODUCT(ReactionRateK1!$F136:$V136*OFFSET(ReactionStoich!$E$5:$U$5,AK$2,0))*(TimeStep)*'Composition Moles'!$C126</f>
        <v>0</v>
      </c>
      <c r="AL114" s="32">
        <f ca="1">SUMPRODUCT(ReactionRateK1!$F136:$V136*OFFSET(ReactionStoich!$E$5:$U$5,AL$2,0))*(TimeStep)*'Composition Moles'!$C126</f>
        <v>0</v>
      </c>
      <c r="AM114" s="32">
        <f ca="1">SUMPRODUCT(ReactionRateK1!$F136:$V136*OFFSET(ReactionStoich!$E$5:$U$5,AM$2,0))*(TimeStep)*'Composition Moles'!$C126</f>
        <v>0</v>
      </c>
      <c r="AN114" s="32">
        <f ca="1">SUMPRODUCT(ReactionRateK1!$F136:$V136*OFFSET(ReactionStoich!$E$5:$U$5,AN$2,0))*(TimeStep)*'Composition Moles'!$C126</f>
        <v>0</v>
      </c>
      <c r="AO114" s="32">
        <f ca="1">SUMPRODUCT(ReactionRateK1!$F136:$V136*OFFSET(ReactionStoich!$E$5:$U$5,AO$2,0))*(TimeStep)*'Composition Moles'!$C126</f>
        <v>-1.1000579688520384E-5</v>
      </c>
      <c r="AP114" s="32">
        <f ca="1">SUMPRODUCT(ReactionRateK1!$F136:$V136*OFFSET(ReactionStoich!$E$5:$U$5,AP$2,0))*(TimeStep)*'Composition Moles'!$C126</f>
        <v>-3.1769124504968222E-3</v>
      </c>
      <c r="AQ114" s="32">
        <f ca="1">SUMPRODUCT(ReactionRateK1!$F136:$V136*OFFSET(ReactionStoich!$E$5:$U$5,AQ$2,0))*(TimeStep)*'Composition Moles'!$C126</f>
        <v>0</v>
      </c>
      <c r="AR114" s="32">
        <f ca="1">SUMPRODUCT(ReactionRateK1!$F136:$V136*OFFSET(ReactionStoich!$E$5:$U$5,AR$2,0))*(TimeStep)*'Composition Moles'!$C126</f>
        <v>0</v>
      </c>
      <c r="AS114" s="32">
        <f ca="1">SUMPRODUCT(ReactionRateK1!$F136:$V136*OFFSET(ReactionStoich!$E$5:$U$5,AS$2,0))*(TimeStep)*'Composition Moles'!$C126</f>
        <v>-0.10073730284397081</v>
      </c>
      <c r="AT114" s="32">
        <f ca="1">SUMPRODUCT(ReactionRateK1!$F136:$V136*OFFSET(ReactionStoich!$E$5:$U$5,AT$2,0))*(TimeStep)*'Composition Moles'!$C126</f>
        <v>-0.10073730284397081</v>
      </c>
      <c r="AU114" s="32">
        <f ca="1">SUMPRODUCT(ReactionRateK1!$F136:$V136*OFFSET(ReactionStoich!$E$5:$U$5,AU$2,0))*(TimeStep)*'Composition Moles'!$C126</f>
        <v>-0.10073730284397081</v>
      </c>
      <c r="AV114" s="32">
        <f ca="1">SUMPRODUCT(ReactionRateK1!$F136:$V136*OFFSET(ReactionStoich!$E$5:$U$5,AV$2,0))*(TimeStep)*'Composition Moles'!$C126</f>
        <v>0</v>
      </c>
      <c r="AW114" s="32">
        <f ca="1">SUMPRODUCT(ReactionRateK1!$F136:$V136*OFFSET(ReactionStoich!$E$5:$U$5,AW$2,0))*(TimeStep)*'Composition Moles'!$C126</f>
        <v>0</v>
      </c>
      <c r="AX114" s="32">
        <f ca="1">SUMPRODUCT(ReactionRateK1!$F136:$V136*OFFSET(ReactionStoich!$E$5:$U$5,AX$2,0))*(TimeStep)*'Composition Moles'!$C126</f>
        <v>0</v>
      </c>
      <c r="AY114" s="32">
        <f ca="1">SUMPRODUCT(ReactionRateK1!$F136:$V136*OFFSET(ReactionStoich!$E$5:$U$5,AY$2,0))*(TimeStep)*'Composition Moles'!$C126</f>
        <v>0</v>
      </c>
      <c r="AZ114" s="32">
        <f ca="1">SUMPRODUCT(ReactionRateK1!$F136:$V136*OFFSET(ReactionStoich!$E$5:$U$5,AZ$2,0))*(TimeStep)*'Composition Moles'!$C126</f>
        <v>0</v>
      </c>
      <c r="BA114" s="32">
        <f ca="1">SUMPRODUCT(ReactionRateK1!$F136:$V136*OFFSET(ReactionStoich!$E$5:$U$5,BA$2,0))*(TimeStep)*'Composition Moles'!$C126</f>
        <v>0</v>
      </c>
      <c r="BB114" s="32">
        <f ca="1">SUMPRODUCT(ReactionRateK1!$F136:$V136*OFFSET(ReactionStoich!$E$5:$U$5,BB$2,0))*(TimeStep)*'Composition Moles'!$C126</f>
        <v>0</v>
      </c>
      <c r="BC114" s="32">
        <f ca="1">SUMPRODUCT(ReactionRateK1!$F136:$V136*OFFSET(ReactionStoich!$E$5:$U$5,BC$2,0))*(TimeStep)*'Composition Moles'!$C126</f>
        <v>0</v>
      </c>
      <c r="BD114" s="32">
        <f ca="1">SUMPRODUCT(ReactionRateK1!$F136:$V136*OFFSET(ReactionStoich!$E$5:$U$5,BD$2,0))*(TimeStep)*'Composition Moles'!$C126</f>
        <v>0</v>
      </c>
      <c r="BE114" s="32">
        <f ca="1">SUMPRODUCT(ReactionRateK1!$F136:$V136*OFFSET(ReactionStoich!$E$5:$U$5,BE$2,0))*(TimeStep)*'Composition Moles'!$C126</f>
        <v>0</v>
      </c>
      <c r="BF114" s="32">
        <f ca="1">SUMPRODUCT(ReactionRateK1!$F136:$V136*OFFSET(ReactionStoich!$E$5:$U$5,BF$2,0))*(TimeStep)*'Composition Moles'!$C126</f>
        <v>0</v>
      </c>
      <c r="BG114" s="32">
        <f ca="1">SUMPRODUCT(ReactionRateK1!$F136:$V136*OFFSET(ReactionStoich!$E$5:$U$5,BG$2,0))*(TimeStep)*'Composition Moles'!$C126</f>
        <v>0</v>
      </c>
      <c r="BH114" s="32">
        <f ca="1">SUMPRODUCT(ReactionRateK1!$F136:$V136*OFFSET(ReactionStoich!$E$5:$U$5,BH$2,0))*(TimeStep)*'Composition Moles'!$C126</f>
        <v>0</v>
      </c>
      <c r="BI114" s="32">
        <f ca="1">SUMPRODUCT(ReactionRateK1!$F136:$V136*OFFSET(ReactionStoich!$E$5:$U$5,BI$2,0))*(TimeStep)*'Composition Moles'!$C126</f>
        <v>0</v>
      </c>
      <c r="BJ114" s="32">
        <f ca="1">SUMPRODUCT(ReactionRateK1!$F136:$V136*OFFSET(ReactionStoich!$E$5:$U$5,BJ$2,0))*(TimeStep)*'Composition Moles'!$C126</f>
        <v>0</v>
      </c>
      <c r="BK114" s="32">
        <f ca="1">SUMPRODUCT(ReactionRateK1!$F136:$V136*OFFSET(ReactionStoich!$E$5:$U$5,BK$2,0))*(TimeStep)*'Composition Moles'!$C126</f>
        <v>0</v>
      </c>
      <c r="BL114" s="32">
        <f ca="1">SUMPRODUCT(ReactionRateK1!$F136:$V136*OFFSET(ReactionStoich!$E$5:$U$5,BL$2,0))*(TimeStep)*'Composition Moles'!$C126</f>
        <v>0</v>
      </c>
      <c r="BM114" s="32">
        <f ca="1">SUMPRODUCT(ReactionRateK1!$F136:$V136*OFFSET(ReactionStoich!$E$5:$U$5,BM$2,0))*(TimeStep)*'Composition Moles'!$C126</f>
        <v>0</v>
      </c>
      <c r="BN114" s="32">
        <f ca="1">SUMPRODUCT(ReactionRateK1!$F136:$V136*OFFSET(ReactionStoich!$E$5:$U$5,BN$2,0))*(TimeStep)*'Composition Moles'!$C126</f>
        <v>0</v>
      </c>
      <c r="BO114" s="32">
        <f ca="1">SUMPRODUCT(ReactionRateK1!$F136:$V136*OFFSET(ReactionStoich!$E$5:$U$5,BO$2,0))*(TimeStep)*'Composition Moles'!$C126</f>
        <v>0</v>
      </c>
      <c r="BP114" s="32">
        <f ca="1">SUMPRODUCT(ReactionRateK1!$F136:$V136*OFFSET(ReactionStoich!$E$5:$U$5,BP$2,0))*(TimeStep)*'Composition Moles'!$C126</f>
        <v>0</v>
      </c>
      <c r="BQ114" s="32">
        <f ca="1">SUMPRODUCT(ReactionRateK1!$F136:$V136*OFFSET(ReactionStoich!$E$5:$U$5,BQ$2,0))*(TimeStep)*'Composition Moles'!$C126</f>
        <v>0</v>
      </c>
      <c r="BR114" s="32">
        <f ca="1">SUMPRODUCT(ReactionRateK1!$F136:$V136*OFFSET(ReactionStoich!$E$5:$U$5,BR$2,0))*(TimeStep)*'Composition Moles'!$C126</f>
        <v>0</v>
      </c>
      <c r="BS114" s="32">
        <f ca="1">SUMPRODUCT(ReactionRateK1!$F136:$V136*OFFSET(ReactionStoich!$E$5:$U$5,BS$2,0))*(TimeStep)*'Composition Moles'!$C126</f>
        <v>0</v>
      </c>
      <c r="BT114" s="32">
        <f ca="1">SUMPRODUCT(ReactionRateK1!$F136:$V136*OFFSET(ReactionStoich!$E$5:$U$5,BT$2,0))*(TimeStep)*'Composition Moles'!$C126</f>
        <v>0</v>
      </c>
      <c r="BU114" s="32">
        <f ca="1">SUMPRODUCT(ReactionRateK1!$F136:$V136*OFFSET(ReactionStoich!$E$5:$U$5,BU$2,0))*(TimeStep)*'Composition Moles'!$C126</f>
        <v>0</v>
      </c>
      <c r="BV114" s="32">
        <f ca="1">SUMPRODUCT(ReactionRateK1!$F136:$V136*OFFSET(ReactionStoich!$E$5:$U$5,BV$2,0))*(TimeStep)*'Composition Moles'!$C126</f>
        <v>0</v>
      </c>
      <c r="BW114" s="32">
        <f ca="1">SUMPRODUCT(ReactionRateK1!$F136:$V136*OFFSET(ReactionStoich!$E$5:$U$5,BW$2,0))*(TimeStep)*'Composition Moles'!$C126</f>
        <v>0</v>
      </c>
    </row>
    <row r="115" spans="1:75">
      <c r="A115">
        <f>ReactionRateK1!A137</f>
        <v>5.2499999999999893</v>
      </c>
      <c r="B115" s="20">
        <f t="shared" ca="1" si="7"/>
        <v>-737.57565267712812</v>
      </c>
      <c r="C115" s="20">
        <f ca="1">'Composition Moles'!BZ127</f>
        <v>144189.36599032299</v>
      </c>
      <c r="D115" s="26">
        <f t="shared" ca="1" si="8"/>
        <v>-5.1153262767424136E-3</v>
      </c>
      <c r="F115" s="32">
        <f ca="1">SUMPRODUCT(ReactionRateK1!$F137:$V137*OFFSET(ReactionStoich!$E$5:$U$5,F$2,0))*(TimeStep)*'Composition Moles'!$C127</f>
        <v>-3.1423735111737235E-3</v>
      </c>
      <c r="G115" s="32">
        <f ca="1">SUMPRODUCT(ReactionRateK1!$F137:$V137*OFFSET(ReactionStoich!$E$5:$U$5,G$2,0))*(TimeStep)*'Composition Moles'!$C127</f>
        <v>0</v>
      </c>
      <c r="H115" s="32">
        <f ca="1">SUMPRODUCT(ReactionRateK1!$F137:$V137*OFFSET(ReactionStoich!$E$5:$U$5,H$2,0))*(TimeStep)*'Composition Moles'!$C127</f>
        <v>3.1324975229407095E-3</v>
      </c>
      <c r="I115" s="32">
        <f ca="1">SUMPRODUCT(ReactionRateK1!$F137:$V137*OFFSET(ReactionStoich!$E$5:$U$5,I$2,0))*(TimeStep)*'Composition Moles'!$C127</f>
        <v>9.875988233014026E-6</v>
      </c>
      <c r="J115" s="32">
        <f ca="1">SUMPRODUCT(ReactionRateK1!$F137:$V137*OFFSET(ReactionStoich!$E$5:$U$5,J$2,0))*(TimeStep)*'Composition Moles'!$C127</f>
        <v>0</v>
      </c>
      <c r="K115" s="32">
        <f ca="1">SUMPRODUCT(ReactionRateK1!$F137:$V137*OFFSET(ReactionStoich!$E$5:$U$5,K$2,0))*(TimeStep)*'Composition Moles'!$C127</f>
        <v>0</v>
      </c>
      <c r="L115" s="32">
        <f ca="1">SUMPRODUCT(ReactionRateK1!$F137:$V137*OFFSET(ReactionStoich!$E$5:$U$5,L$2,0))*(TimeStep)*'Composition Moles'!$C127</f>
        <v>0</v>
      </c>
      <c r="M115" s="32">
        <f ca="1">SUMPRODUCT(ReactionRateK1!$F137:$V137*OFFSET(ReactionStoich!$E$5:$U$5,M$2,0))*(TimeStep)*'Composition Moles'!$C127</f>
        <v>0</v>
      </c>
      <c r="N115" s="32">
        <f ca="1">SUMPRODUCT(ReactionRateK1!$F137:$V137*OFFSET(ReactionStoich!$E$5:$U$5,N$2,0))*(TimeStep)*'Composition Moles'!$C127</f>
        <v>0</v>
      </c>
      <c r="O115" s="32">
        <f ca="1">SUMPRODUCT(ReactionRateK1!$F137:$V137*OFFSET(ReactionStoich!$E$5:$U$5,O$2,0))*(TimeStep)*'Composition Moles'!$C127</f>
        <v>0</v>
      </c>
      <c r="P115" s="32">
        <f ca="1">SUMPRODUCT(ReactionRateK1!$F137:$V137*OFFSET(ReactionStoich!$E$5:$U$5,P$2,0))*(TimeStep)*'Composition Moles'!$C127</f>
        <v>0</v>
      </c>
      <c r="Q115" s="32">
        <f ca="1">SUMPRODUCT(ReactionRateK1!$F137:$V137*OFFSET(ReactionStoich!$E$5:$U$5,Q$2,0))*(TimeStep)*'Composition Moles'!$C127</f>
        <v>0</v>
      </c>
      <c r="R115" s="32">
        <f ca="1">SUMPRODUCT(ReactionRateK1!$F137:$V137*OFFSET(ReactionStoich!$E$5:$U$5,R$2,0))*(TimeStep)*'Composition Moles'!$C127</f>
        <v>0</v>
      </c>
      <c r="S115" s="32">
        <f ca="1">SUMPRODUCT(ReactionRateK1!$F137:$V137*OFFSET(ReactionStoich!$E$5:$U$5,S$2,0))*(TimeStep)*'Composition Moles'!$C127</f>
        <v>0.48941657068737338</v>
      </c>
      <c r="T115" s="32">
        <f ca="1">SUMPRODUCT(ReactionRateK1!$F137:$V137*OFFSET(ReactionStoich!$E$5:$U$5,T$2,0))*(TimeStep)*'Composition Moles'!$C127</f>
        <v>0</v>
      </c>
      <c r="U115" s="32">
        <f ca="1">SUMPRODUCT(ReactionRateK1!$F137:$V137*OFFSET(ReactionStoich!$E$5:$U$5,U$2,0))*(TimeStep)*'Composition Moles'!$C127</f>
        <v>0</v>
      </c>
      <c r="V115" s="32">
        <f ca="1">SUMPRODUCT(ReactionRateK1!$F137:$V137*OFFSET(ReactionStoich!$E$5:$U$5,V$2,0))*(TimeStep)*'Composition Moles'!$C127</f>
        <v>0</v>
      </c>
      <c r="W115" s="32">
        <f ca="1">SUMPRODUCT(ReactionRateK1!$F137:$V137*OFFSET(ReactionStoich!$E$5:$U$5,W$2,0))*(TimeStep)*'Composition Moles'!$C127</f>
        <v>0</v>
      </c>
      <c r="X115" s="32">
        <f ca="1">SUMPRODUCT(ReactionRateK1!$F137:$V137*OFFSET(ReactionStoich!$E$5:$U$5,X$2,0))*(TimeStep)*'Composition Moles'!$C127</f>
        <v>0</v>
      </c>
      <c r="Y115" s="32">
        <f ca="1">SUMPRODUCT(ReactionRateK1!$F137:$V137*OFFSET(ReactionStoich!$E$5:$U$5,Y$2,0))*(TimeStep)*'Composition Moles'!$C127</f>
        <v>-1.2736765161720651</v>
      </c>
      <c r="Z115" s="32">
        <f ca="1">SUMPRODUCT(ReactionRateK1!$F137:$V137*OFFSET(ReactionStoich!$E$5:$U$5,Z$2,0))*(TimeStep)*'Composition Moles'!$C127</f>
        <v>0</v>
      </c>
      <c r="AA115" s="32">
        <f ca="1">SUMPRODUCT(ReactionRateK1!$F137:$V137*OFFSET(ReactionStoich!$E$5:$U$5,AA$2,0))*(TimeStep)*'Composition Moles'!$C127</f>
        <v>0</v>
      </c>
      <c r="AB115" s="32">
        <f ca="1">SUMPRODUCT(ReactionRateK1!$F137:$V137*OFFSET(ReactionStoich!$E$5:$U$5,AB$2,0))*(TimeStep)*'Composition Moles'!$C127</f>
        <v>0</v>
      </c>
      <c r="AC115" s="32">
        <f ca="1">SUMPRODUCT(ReactionRateK1!$F137:$V137*OFFSET(ReactionStoich!$E$5:$U$5,AC$2,0))*(TimeStep)*'Composition Moles'!$C127</f>
        <v>0</v>
      </c>
      <c r="AD115" s="32">
        <f ca="1">SUMPRODUCT(ReactionRateK1!$F137:$V137*OFFSET(ReactionStoich!$E$5:$U$5,AD$2,0))*(TimeStep)*'Composition Moles'!$C127</f>
        <v>0</v>
      </c>
      <c r="AE115" s="32">
        <f ca="1">SUMPRODUCT(ReactionRateK1!$F137:$V137*OFFSET(ReactionStoich!$E$5:$U$5,AE$2,0))*(TimeStep)*'Composition Moles'!$C127</f>
        <v>0</v>
      </c>
      <c r="AF115" s="32">
        <f ca="1">SUMPRODUCT(ReactionRateK1!$F137:$V137*OFFSET(ReactionStoich!$E$5:$U$5,AF$2,0))*(TimeStep)*'Composition Moles'!$C127</f>
        <v>0</v>
      </c>
      <c r="AG115" s="32">
        <f ca="1">SUMPRODUCT(ReactionRateK1!$F137:$V137*OFFSET(ReactionStoich!$E$5:$U$5,AG$2,0))*(TimeStep)*'Composition Moles'!$C127</f>
        <v>-2.5406714624540785E-3</v>
      </c>
      <c r="AH115" s="32">
        <f ca="1">SUMPRODUCT(ReactionRateK1!$F137:$V137*OFFSET(ReactionStoich!$E$5:$U$5,AH$2,0))*(TimeStep)*'Composition Moles'!$C127</f>
        <v>-0.5086808414554006</v>
      </c>
      <c r="AI115" s="32">
        <f ca="1">SUMPRODUCT(ReactionRateK1!$F137:$V137*OFFSET(ReactionStoich!$E$5:$U$5,AI$2,0))*(TimeStep)*'Composition Moles'!$C127</f>
        <v>1.3890683901431642</v>
      </c>
      <c r="AJ115" s="32">
        <f ca="1">SUMPRODUCT(ReactionRateK1!$F137:$V137*OFFSET(ReactionStoich!$E$5:$U$5,AJ$2,0))*(TimeStep)*'Composition Moles'!$C127</f>
        <v>0.20755106606728052</v>
      </c>
      <c r="AK115" s="32">
        <f ca="1">SUMPRODUCT(ReactionRateK1!$F137:$V137*OFFSET(ReactionStoich!$E$5:$U$5,AK$2,0))*(TimeStep)*'Composition Moles'!$C127</f>
        <v>0</v>
      </c>
      <c r="AL115" s="32">
        <f ca="1">SUMPRODUCT(ReactionRateK1!$F137:$V137*OFFSET(ReactionStoich!$E$5:$U$5,AL$2,0))*(TimeStep)*'Composition Moles'!$C127</f>
        <v>0</v>
      </c>
      <c r="AM115" s="32">
        <f ca="1">SUMPRODUCT(ReactionRateK1!$F137:$V137*OFFSET(ReactionStoich!$E$5:$U$5,AM$2,0))*(TimeStep)*'Composition Moles'!$C127</f>
        <v>0</v>
      </c>
      <c r="AN115" s="32">
        <f ca="1">SUMPRODUCT(ReactionRateK1!$F137:$V137*OFFSET(ReactionStoich!$E$5:$U$5,AN$2,0))*(TimeStep)*'Composition Moles'!$C127</f>
        <v>0</v>
      </c>
      <c r="AO115" s="32">
        <f ca="1">SUMPRODUCT(ReactionRateK1!$F137:$V137*OFFSET(ReactionStoich!$E$5:$U$5,AO$2,0))*(TimeStep)*'Composition Moles'!$C127</f>
        <v>-9.875988233014026E-6</v>
      </c>
      <c r="AP115" s="32">
        <f ca="1">SUMPRODUCT(ReactionRateK1!$F137:$V137*OFFSET(ReactionStoich!$E$5:$U$5,AP$2,0))*(TimeStep)*'Composition Moles'!$C127</f>
        <v>-2.9561521975628191E-3</v>
      </c>
      <c r="AQ115" s="32">
        <f ca="1">SUMPRODUCT(ReactionRateK1!$F137:$V137*OFFSET(ReactionStoich!$E$5:$U$5,AQ$2,0))*(TimeStep)*'Composition Moles'!$C127</f>
        <v>0</v>
      </c>
      <c r="AR115" s="32">
        <f ca="1">SUMPRODUCT(ReactionRateK1!$F137:$V137*OFFSET(ReactionStoich!$E$5:$U$5,AR$2,0))*(TimeStep)*'Composition Moles'!$C127</f>
        <v>0</v>
      </c>
      <c r="AS115" s="32">
        <f ca="1">SUMPRODUCT(ReactionRateK1!$F137:$V137*OFFSET(ReactionStoich!$E$5:$U$5,AS$2,0))*(TimeStep)*'Composition Moles'!$C127</f>
        <v>-9.9390656540700895E-2</v>
      </c>
      <c r="AT115" s="32">
        <f ca="1">SUMPRODUCT(ReactionRateK1!$F137:$V137*OFFSET(ReactionStoich!$E$5:$U$5,AT$2,0))*(TimeStep)*'Composition Moles'!$C127</f>
        <v>-9.9390656540700895E-2</v>
      </c>
      <c r="AU115" s="32">
        <f ca="1">SUMPRODUCT(ReactionRateK1!$F137:$V137*OFFSET(ReactionStoich!$E$5:$U$5,AU$2,0))*(TimeStep)*'Composition Moles'!$C127</f>
        <v>-9.9390656540700895E-2</v>
      </c>
      <c r="AV115" s="32">
        <f ca="1">SUMPRODUCT(ReactionRateK1!$F137:$V137*OFFSET(ReactionStoich!$E$5:$U$5,AV$2,0))*(TimeStep)*'Composition Moles'!$C127</f>
        <v>0</v>
      </c>
      <c r="AW115" s="32">
        <f ca="1">SUMPRODUCT(ReactionRateK1!$F137:$V137*OFFSET(ReactionStoich!$E$5:$U$5,AW$2,0))*(TimeStep)*'Composition Moles'!$C127</f>
        <v>0</v>
      </c>
      <c r="AX115" s="32">
        <f ca="1">SUMPRODUCT(ReactionRateK1!$F137:$V137*OFFSET(ReactionStoich!$E$5:$U$5,AX$2,0))*(TimeStep)*'Composition Moles'!$C127</f>
        <v>0</v>
      </c>
      <c r="AY115" s="32">
        <f ca="1">SUMPRODUCT(ReactionRateK1!$F137:$V137*OFFSET(ReactionStoich!$E$5:$U$5,AY$2,0))*(TimeStep)*'Composition Moles'!$C127</f>
        <v>0</v>
      </c>
      <c r="AZ115" s="32">
        <f ca="1">SUMPRODUCT(ReactionRateK1!$F137:$V137*OFFSET(ReactionStoich!$E$5:$U$5,AZ$2,0))*(TimeStep)*'Composition Moles'!$C127</f>
        <v>0</v>
      </c>
      <c r="BA115" s="32">
        <f ca="1">SUMPRODUCT(ReactionRateK1!$F137:$V137*OFFSET(ReactionStoich!$E$5:$U$5,BA$2,0))*(TimeStep)*'Composition Moles'!$C127</f>
        <v>0</v>
      </c>
      <c r="BB115" s="32">
        <f ca="1">SUMPRODUCT(ReactionRateK1!$F137:$V137*OFFSET(ReactionStoich!$E$5:$U$5,BB$2,0))*(TimeStep)*'Composition Moles'!$C127</f>
        <v>0</v>
      </c>
      <c r="BC115" s="32">
        <f ca="1">SUMPRODUCT(ReactionRateK1!$F137:$V137*OFFSET(ReactionStoich!$E$5:$U$5,BC$2,0))*(TimeStep)*'Composition Moles'!$C127</f>
        <v>0</v>
      </c>
      <c r="BD115" s="32">
        <f ca="1">SUMPRODUCT(ReactionRateK1!$F137:$V137*OFFSET(ReactionStoich!$E$5:$U$5,BD$2,0))*(TimeStep)*'Composition Moles'!$C127</f>
        <v>0</v>
      </c>
      <c r="BE115" s="32">
        <f ca="1">SUMPRODUCT(ReactionRateK1!$F137:$V137*OFFSET(ReactionStoich!$E$5:$U$5,BE$2,0))*(TimeStep)*'Composition Moles'!$C127</f>
        <v>0</v>
      </c>
      <c r="BF115" s="32">
        <f ca="1">SUMPRODUCT(ReactionRateK1!$F137:$V137*OFFSET(ReactionStoich!$E$5:$U$5,BF$2,0))*(TimeStep)*'Composition Moles'!$C127</f>
        <v>0</v>
      </c>
      <c r="BG115" s="32">
        <f ca="1">SUMPRODUCT(ReactionRateK1!$F137:$V137*OFFSET(ReactionStoich!$E$5:$U$5,BG$2,0))*(TimeStep)*'Composition Moles'!$C127</f>
        <v>0</v>
      </c>
      <c r="BH115" s="32">
        <f ca="1">SUMPRODUCT(ReactionRateK1!$F137:$V137*OFFSET(ReactionStoich!$E$5:$U$5,BH$2,0))*(TimeStep)*'Composition Moles'!$C127</f>
        <v>0</v>
      </c>
      <c r="BI115" s="32">
        <f ca="1">SUMPRODUCT(ReactionRateK1!$F137:$V137*OFFSET(ReactionStoich!$E$5:$U$5,BI$2,0))*(TimeStep)*'Composition Moles'!$C127</f>
        <v>0</v>
      </c>
      <c r="BJ115" s="32">
        <f ca="1">SUMPRODUCT(ReactionRateK1!$F137:$V137*OFFSET(ReactionStoich!$E$5:$U$5,BJ$2,0))*(TimeStep)*'Composition Moles'!$C127</f>
        <v>0</v>
      </c>
      <c r="BK115" s="32">
        <f ca="1">SUMPRODUCT(ReactionRateK1!$F137:$V137*OFFSET(ReactionStoich!$E$5:$U$5,BK$2,0))*(TimeStep)*'Composition Moles'!$C127</f>
        <v>0</v>
      </c>
      <c r="BL115" s="32">
        <f ca="1">SUMPRODUCT(ReactionRateK1!$F137:$V137*OFFSET(ReactionStoich!$E$5:$U$5,BL$2,0))*(TimeStep)*'Composition Moles'!$C127</f>
        <v>0</v>
      </c>
      <c r="BM115" s="32">
        <f ca="1">SUMPRODUCT(ReactionRateK1!$F137:$V137*OFFSET(ReactionStoich!$E$5:$U$5,BM$2,0))*(TimeStep)*'Composition Moles'!$C127</f>
        <v>0</v>
      </c>
      <c r="BN115" s="32">
        <f ca="1">SUMPRODUCT(ReactionRateK1!$F137:$V137*OFFSET(ReactionStoich!$E$5:$U$5,BN$2,0))*(TimeStep)*'Composition Moles'!$C127</f>
        <v>0</v>
      </c>
      <c r="BO115" s="32">
        <f ca="1">SUMPRODUCT(ReactionRateK1!$F137:$V137*OFFSET(ReactionStoich!$E$5:$U$5,BO$2,0))*(TimeStep)*'Composition Moles'!$C127</f>
        <v>0</v>
      </c>
      <c r="BP115" s="32">
        <f ca="1">SUMPRODUCT(ReactionRateK1!$F137:$V137*OFFSET(ReactionStoich!$E$5:$U$5,BP$2,0))*(TimeStep)*'Composition Moles'!$C127</f>
        <v>0</v>
      </c>
      <c r="BQ115" s="32">
        <f ca="1">SUMPRODUCT(ReactionRateK1!$F137:$V137*OFFSET(ReactionStoich!$E$5:$U$5,BQ$2,0))*(TimeStep)*'Composition Moles'!$C127</f>
        <v>0</v>
      </c>
      <c r="BR115" s="32">
        <f ca="1">SUMPRODUCT(ReactionRateK1!$F137:$V137*OFFSET(ReactionStoich!$E$5:$U$5,BR$2,0))*(TimeStep)*'Composition Moles'!$C127</f>
        <v>0</v>
      </c>
      <c r="BS115" s="32">
        <f ca="1">SUMPRODUCT(ReactionRateK1!$F137:$V137*OFFSET(ReactionStoich!$E$5:$U$5,BS$2,0))*(TimeStep)*'Composition Moles'!$C127</f>
        <v>0</v>
      </c>
      <c r="BT115" s="32">
        <f ca="1">SUMPRODUCT(ReactionRateK1!$F137:$V137*OFFSET(ReactionStoich!$E$5:$U$5,BT$2,0))*(TimeStep)*'Composition Moles'!$C127</f>
        <v>0</v>
      </c>
      <c r="BU115" s="32">
        <f ca="1">SUMPRODUCT(ReactionRateK1!$F137:$V137*OFFSET(ReactionStoich!$E$5:$U$5,BU$2,0))*(TimeStep)*'Composition Moles'!$C127</f>
        <v>0</v>
      </c>
      <c r="BV115" s="32">
        <f ca="1">SUMPRODUCT(ReactionRateK1!$F137:$V137*OFFSET(ReactionStoich!$E$5:$U$5,BV$2,0))*(TimeStep)*'Composition Moles'!$C127</f>
        <v>0</v>
      </c>
      <c r="BW115" s="32">
        <f ca="1">SUMPRODUCT(ReactionRateK1!$F137:$V137*OFFSET(ReactionStoich!$E$5:$U$5,BW$2,0))*(TimeStep)*'Composition Moles'!$C127</f>
        <v>0</v>
      </c>
    </row>
    <row r="116" spans="1:75">
      <c r="A116">
        <f>ReactionRateK1!A138</f>
        <v>5.2999999999999892</v>
      </c>
      <c r="B116" s="20">
        <f t="shared" ca="1" si="7"/>
        <v>-734.41408854607653</v>
      </c>
      <c r="C116" s="20">
        <f ca="1">'Composition Moles'!BZ128</f>
        <v>144183.98753519449</v>
      </c>
      <c r="D116" s="26">
        <f t="shared" ca="1" si="8"/>
        <v>-5.0935898021741855E-3</v>
      </c>
      <c r="F116" s="32">
        <f ca="1">SUMPRODUCT(ReactionRateK1!$F138:$V138*OFFSET(ReactionStoich!$E$5:$U$5,F$2,0))*(TimeStep)*'Composition Moles'!$C128</f>
        <v>-2.9405787156206566E-3</v>
      </c>
      <c r="G116" s="32">
        <f ca="1">SUMPRODUCT(ReactionRateK1!$F138:$V138*OFFSET(ReactionStoich!$E$5:$U$5,G$2,0))*(TimeStep)*'Composition Moles'!$C128</f>
        <v>0</v>
      </c>
      <c r="H116" s="32">
        <f ca="1">SUMPRODUCT(ReactionRateK1!$F138:$V138*OFFSET(ReactionStoich!$E$5:$U$5,H$2,0))*(TimeStep)*'Composition Moles'!$C128</f>
        <v>2.9317122892805318E-3</v>
      </c>
      <c r="I116" s="32">
        <f ca="1">SUMPRODUCT(ReactionRateK1!$F138:$V138*OFFSET(ReactionStoich!$E$5:$U$5,I$2,0))*(TimeStep)*'Composition Moles'!$C128</f>
        <v>8.8664263401239554E-6</v>
      </c>
      <c r="J116" s="32">
        <f ca="1">SUMPRODUCT(ReactionRateK1!$F138:$V138*OFFSET(ReactionStoich!$E$5:$U$5,J$2,0))*(TimeStep)*'Composition Moles'!$C128</f>
        <v>0</v>
      </c>
      <c r="K116" s="32">
        <f ca="1">SUMPRODUCT(ReactionRateK1!$F138:$V138*OFFSET(ReactionStoich!$E$5:$U$5,K$2,0))*(TimeStep)*'Composition Moles'!$C128</f>
        <v>0</v>
      </c>
      <c r="L116" s="32">
        <f ca="1">SUMPRODUCT(ReactionRateK1!$F138:$V138*OFFSET(ReactionStoich!$E$5:$U$5,L$2,0))*(TimeStep)*'Composition Moles'!$C128</f>
        <v>0</v>
      </c>
      <c r="M116" s="32">
        <f ca="1">SUMPRODUCT(ReactionRateK1!$F138:$V138*OFFSET(ReactionStoich!$E$5:$U$5,M$2,0))*(TimeStep)*'Composition Moles'!$C128</f>
        <v>0</v>
      </c>
      <c r="N116" s="32">
        <f ca="1">SUMPRODUCT(ReactionRateK1!$F138:$V138*OFFSET(ReactionStoich!$E$5:$U$5,N$2,0))*(TimeStep)*'Composition Moles'!$C128</f>
        <v>0</v>
      </c>
      <c r="O116" s="32">
        <f ca="1">SUMPRODUCT(ReactionRateK1!$F138:$V138*OFFSET(ReactionStoich!$E$5:$U$5,O$2,0))*(TimeStep)*'Composition Moles'!$C128</f>
        <v>0</v>
      </c>
      <c r="P116" s="32">
        <f ca="1">SUMPRODUCT(ReactionRateK1!$F138:$V138*OFFSET(ReactionStoich!$E$5:$U$5,P$2,0))*(TimeStep)*'Composition Moles'!$C128</f>
        <v>0</v>
      </c>
      <c r="Q116" s="32">
        <f ca="1">SUMPRODUCT(ReactionRateK1!$F138:$V138*OFFSET(ReactionStoich!$E$5:$U$5,Q$2,0))*(TimeStep)*'Composition Moles'!$C128</f>
        <v>0</v>
      </c>
      <c r="R116" s="32">
        <f ca="1">SUMPRODUCT(ReactionRateK1!$F138:$V138*OFFSET(ReactionStoich!$E$5:$U$5,R$2,0))*(TimeStep)*'Composition Moles'!$C128</f>
        <v>0</v>
      </c>
      <c r="S116" s="32">
        <f ca="1">SUMPRODUCT(ReactionRateK1!$F138:$V138*OFFSET(ReactionStoich!$E$5:$U$5,S$2,0))*(TimeStep)*'Composition Moles'!$C128</f>
        <v>0.47376377263070674</v>
      </c>
      <c r="T116" s="32">
        <f ca="1">SUMPRODUCT(ReactionRateK1!$F138:$V138*OFFSET(ReactionStoich!$E$5:$U$5,T$2,0))*(TimeStep)*'Composition Moles'!$C128</f>
        <v>0</v>
      </c>
      <c r="U116" s="32">
        <f ca="1">SUMPRODUCT(ReactionRateK1!$F138:$V138*OFFSET(ReactionStoich!$E$5:$U$5,U$2,0))*(TimeStep)*'Composition Moles'!$C128</f>
        <v>0</v>
      </c>
      <c r="V116" s="32">
        <f ca="1">SUMPRODUCT(ReactionRateK1!$F138:$V138*OFFSET(ReactionStoich!$E$5:$U$5,V$2,0))*(TimeStep)*'Composition Moles'!$C128</f>
        <v>0</v>
      </c>
      <c r="W116" s="32">
        <f ca="1">SUMPRODUCT(ReactionRateK1!$F138:$V138*OFFSET(ReactionStoich!$E$5:$U$5,W$2,0))*(TimeStep)*'Composition Moles'!$C128</f>
        <v>0</v>
      </c>
      <c r="X116" s="32">
        <f ca="1">SUMPRODUCT(ReactionRateK1!$F138:$V138*OFFSET(ReactionStoich!$E$5:$U$5,X$2,0))*(TimeStep)*'Composition Moles'!$C128</f>
        <v>0</v>
      </c>
      <c r="Y116" s="32">
        <f ca="1">SUMPRODUCT(ReactionRateK1!$F138:$V138*OFFSET(ReactionStoich!$E$5:$U$5,Y$2,0))*(TimeStep)*'Composition Moles'!$C128</f>
        <v>-1.238607492988701</v>
      </c>
      <c r="Z116" s="32">
        <f ca="1">SUMPRODUCT(ReactionRateK1!$F138:$V138*OFFSET(ReactionStoich!$E$5:$U$5,Z$2,0))*(TimeStep)*'Composition Moles'!$C128</f>
        <v>0</v>
      </c>
      <c r="AA116" s="32">
        <f ca="1">SUMPRODUCT(ReactionRateK1!$F138:$V138*OFFSET(ReactionStoich!$E$5:$U$5,AA$2,0))*(TimeStep)*'Composition Moles'!$C128</f>
        <v>0</v>
      </c>
      <c r="AB116" s="32">
        <f ca="1">SUMPRODUCT(ReactionRateK1!$F138:$V138*OFFSET(ReactionStoich!$E$5:$U$5,AB$2,0))*(TimeStep)*'Composition Moles'!$C128</f>
        <v>0</v>
      </c>
      <c r="AC116" s="32">
        <f ca="1">SUMPRODUCT(ReactionRateK1!$F138:$V138*OFFSET(ReactionStoich!$E$5:$U$5,AC$2,0))*(TimeStep)*'Composition Moles'!$C128</f>
        <v>0</v>
      </c>
      <c r="AD116" s="32">
        <f ca="1">SUMPRODUCT(ReactionRateK1!$F138:$V138*OFFSET(ReactionStoich!$E$5:$U$5,AD$2,0))*(TimeStep)*'Composition Moles'!$C128</f>
        <v>0</v>
      </c>
      <c r="AE116" s="32">
        <f ca="1">SUMPRODUCT(ReactionRateK1!$F138:$V138*OFFSET(ReactionStoich!$E$5:$U$5,AE$2,0))*(TimeStep)*'Composition Moles'!$C128</f>
        <v>0</v>
      </c>
      <c r="AF116" s="32">
        <f ca="1">SUMPRODUCT(ReactionRateK1!$F138:$V138*OFFSET(ReactionStoich!$E$5:$U$5,AF$2,0))*(TimeStep)*'Composition Moles'!$C128</f>
        <v>0</v>
      </c>
      <c r="AG116" s="32">
        <f ca="1">SUMPRODUCT(ReactionRateK1!$F138:$V138*OFFSET(ReactionStoich!$E$5:$U$5,AG$2,0))*(TimeStep)*'Composition Moles'!$C128</f>
        <v>-2.4345577480392815E-3</v>
      </c>
      <c r="AH116" s="32">
        <f ca="1">SUMPRODUCT(ReactionRateK1!$F138:$V138*OFFSET(ReactionStoich!$E$5:$U$5,AH$2,0))*(TimeStep)*'Composition Moles'!$C128</f>
        <v>-0.50988114129519979</v>
      </c>
      <c r="AI116" s="32">
        <f ca="1">SUMPRODUCT(ReactionRateK1!$F138:$V138*OFFSET(ReactionStoich!$E$5:$U$5,AI$2,0))*(TimeStep)*'Composition Moles'!$C128</f>
        <v>1.3726289814066517</v>
      </c>
      <c r="AJ116" s="32">
        <f ca="1">SUMPRODUCT(ReactionRateK1!$F138:$V138*OFFSET(ReactionStoich!$E$5:$U$5,AJ$2,0))*(TimeStep)*'Composition Moles'!$C128</f>
        <v>0.20150040957945073</v>
      </c>
      <c r="AK116" s="32">
        <f ca="1">SUMPRODUCT(ReactionRateK1!$F138:$V138*OFFSET(ReactionStoich!$E$5:$U$5,AK$2,0))*(TimeStep)*'Composition Moles'!$C128</f>
        <v>0</v>
      </c>
      <c r="AL116" s="32">
        <f ca="1">SUMPRODUCT(ReactionRateK1!$F138:$V138*OFFSET(ReactionStoich!$E$5:$U$5,AL$2,0))*(TimeStep)*'Composition Moles'!$C128</f>
        <v>0</v>
      </c>
      <c r="AM116" s="32">
        <f ca="1">SUMPRODUCT(ReactionRateK1!$F138:$V138*OFFSET(ReactionStoich!$E$5:$U$5,AM$2,0))*(TimeStep)*'Composition Moles'!$C128</f>
        <v>0</v>
      </c>
      <c r="AN116" s="32">
        <f ca="1">SUMPRODUCT(ReactionRateK1!$F138:$V138*OFFSET(ReactionStoich!$E$5:$U$5,AN$2,0))*(TimeStep)*'Composition Moles'!$C128</f>
        <v>0</v>
      </c>
      <c r="AO116" s="32">
        <f ca="1">SUMPRODUCT(ReactionRateK1!$F138:$V138*OFFSET(ReactionStoich!$E$5:$U$5,AO$2,0))*(TimeStep)*'Composition Moles'!$C128</f>
        <v>-8.8664263401239554E-6</v>
      </c>
      <c r="AP116" s="32">
        <f ca="1">SUMPRODUCT(ReactionRateK1!$F138:$V138*OFFSET(ReactionStoich!$E$5:$U$5,AP$2,0))*(TimeStep)*'Composition Moles'!$C128</f>
        <v>-2.7509114475180291E-3</v>
      </c>
      <c r="AQ116" s="32">
        <f ca="1">SUMPRODUCT(ReactionRateK1!$F138:$V138*OFFSET(ReactionStoich!$E$5:$U$5,AQ$2,0))*(TimeStep)*'Composition Moles'!$C128</f>
        <v>0</v>
      </c>
      <c r="AR116" s="32">
        <f ca="1">SUMPRODUCT(ReactionRateK1!$F138:$V138*OFFSET(ReactionStoich!$E$5:$U$5,AR$2,0))*(TimeStep)*'Composition Moles'!$C128</f>
        <v>0</v>
      </c>
      <c r="AS116" s="32">
        <f ca="1">SUMPRODUCT(ReactionRateK1!$F138:$V138*OFFSET(ReactionStoich!$E$5:$U$5,AS$2,0))*(TimeStep)*'Composition Moles'!$C128</f>
        <v>-9.8070064570336929E-2</v>
      </c>
      <c r="AT116" s="32">
        <f ca="1">SUMPRODUCT(ReactionRateK1!$F138:$V138*OFFSET(ReactionStoich!$E$5:$U$5,AT$2,0))*(TimeStep)*'Composition Moles'!$C128</f>
        <v>-9.8070064570336929E-2</v>
      </c>
      <c r="AU116" s="32">
        <f ca="1">SUMPRODUCT(ReactionRateK1!$F138:$V138*OFFSET(ReactionStoich!$E$5:$U$5,AU$2,0))*(TimeStep)*'Composition Moles'!$C128</f>
        <v>-9.8070064570336929E-2</v>
      </c>
      <c r="AV116" s="32">
        <f ca="1">SUMPRODUCT(ReactionRateK1!$F138:$V138*OFFSET(ReactionStoich!$E$5:$U$5,AV$2,0))*(TimeStep)*'Composition Moles'!$C128</f>
        <v>0</v>
      </c>
      <c r="AW116" s="32">
        <f ca="1">SUMPRODUCT(ReactionRateK1!$F138:$V138*OFFSET(ReactionStoich!$E$5:$U$5,AW$2,0))*(TimeStep)*'Composition Moles'!$C128</f>
        <v>0</v>
      </c>
      <c r="AX116" s="32">
        <f ca="1">SUMPRODUCT(ReactionRateK1!$F138:$V138*OFFSET(ReactionStoich!$E$5:$U$5,AX$2,0))*(TimeStep)*'Composition Moles'!$C128</f>
        <v>0</v>
      </c>
      <c r="AY116" s="32">
        <f ca="1">SUMPRODUCT(ReactionRateK1!$F138:$V138*OFFSET(ReactionStoich!$E$5:$U$5,AY$2,0))*(TimeStep)*'Composition Moles'!$C128</f>
        <v>0</v>
      </c>
      <c r="AZ116" s="32">
        <f ca="1">SUMPRODUCT(ReactionRateK1!$F138:$V138*OFFSET(ReactionStoich!$E$5:$U$5,AZ$2,0))*(TimeStep)*'Composition Moles'!$C128</f>
        <v>0</v>
      </c>
      <c r="BA116" s="32">
        <f ca="1">SUMPRODUCT(ReactionRateK1!$F138:$V138*OFFSET(ReactionStoich!$E$5:$U$5,BA$2,0))*(TimeStep)*'Composition Moles'!$C128</f>
        <v>0</v>
      </c>
      <c r="BB116" s="32">
        <f ca="1">SUMPRODUCT(ReactionRateK1!$F138:$V138*OFFSET(ReactionStoich!$E$5:$U$5,BB$2,0))*(TimeStep)*'Composition Moles'!$C128</f>
        <v>0</v>
      </c>
      <c r="BC116" s="32">
        <f ca="1">SUMPRODUCT(ReactionRateK1!$F138:$V138*OFFSET(ReactionStoich!$E$5:$U$5,BC$2,0))*(TimeStep)*'Composition Moles'!$C128</f>
        <v>0</v>
      </c>
      <c r="BD116" s="32">
        <f ca="1">SUMPRODUCT(ReactionRateK1!$F138:$V138*OFFSET(ReactionStoich!$E$5:$U$5,BD$2,0))*(TimeStep)*'Composition Moles'!$C128</f>
        <v>0</v>
      </c>
      <c r="BE116" s="32">
        <f ca="1">SUMPRODUCT(ReactionRateK1!$F138:$V138*OFFSET(ReactionStoich!$E$5:$U$5,BE$2,0))*(TimeStep)*'Composition Moles'!$C128</f>
        <v>0</v>
      </c>
      <c r="BF116" s="32">
        <f ca="1">SUMPRODUCT(ReactionRateK1!$F138:$V138*OFFSET(ReactionStoich!$E$5:$U$5,BF$2,0))*(TimeStep)*'Composition Moles'!$C128</f>
        <v>0</v>
      </c>
      <c r="BG116" s="32">
        <f ca="1">SUMPRODUCT(ReactionRateK1!$F138:$V138*OFFSET(ReactionStoich!$E$5:$U$5,BG$2,0))*(TimeStep)*'Composition Moles'!$C128</f>
        <v>0</v>
      </c>
      <c r="BH116" s="32">
        <f ca="1">SUMPRODUCT(ReactionRateK1!$F138:$V138*OFFSET(ReactionStoich!$E$5:$U$5,BH$2,0))*(TimeStep)*'Composition Moles'!$C128</f>
        <v>0</v>
      </c>
      <c r="BI116" s="32">
        <f ca="1">SUMPRODUCT(ReactionRateK1!$F138:$V138*OFFSET(ReactionStoich!$E$5:$U$5,BI$2,0))*(TimeStep)*'Composition Moles'!$C128</f>
        <v>0</v>
      </c>
      <c r="BJ116" s="32">
        <f ca="1">SUMPRODUCT(ReactionRateK1!$F138:$V138*OFFSET(ReactionStoich!$E$5:$U$5,BJ$2,0))*(TimeStep)*'Composition Moles'!$C128</f>
        <v>0</v>
      </c>
      <c r="BK116" s="32">
        <f ca="1">SUMPRODUCT(ReactionRateK1!$F138:$V138*OFFSET(ReactionStoich!$E$5:$U$5,BK$2,0))*(TimeStep)*'Composition Moles'!$C128</f>
        <v>0</v>
      </c>
      <c r="BL116" s="32">
        <f ca="1">SUMPRODUCT(ReactionRateK1!$F138:$V138*OFFSET(ReactionStoich!$E$5:$U$5,BL$2,0))*(TimeStep)*'Composition Moles'!$C128</f>
        <v>0</v>
      </c>
      <c r="BM116" s="32">
        <f ca="1">SUMPRODUCT(ReactionRateK1!$F138:$V138*OFFSET(ReactionStoich!$E$5:$U$5,BM$2,0))*(TimeStep)*'Composition Moles'!$C128</f>
        <v>0</v>
      </c>
      <c r="BN116" s="32">
        <f ca="1">SUMPRODUCT(ReactionRateK1!$F138:$V138*OFFSET(ReactionStoich!$E$5:$U$5,BN$2,0))*(TimeStep)*'Composition Moles'!$C128</f>
        <v>0</v>
      </c>
      <c r="BO116" s="32">
        <f ca="1">SUMPRODUCT(ReactionRateK1!$F138:$V138*OFFSET(ReactionStoich!$E$5:$U$5,BO$2,0))*(TimeStep)*'Composition Moles'!$C128</f>
        <v>0</v>
      </c>
      <c r="BP116" s="32">
        <f ca="1">SUMPRODUCT(ReactionRateK1!$F138:$V138*OFFSET(ReactionStoich!$E$5:$U$5,BP$2,0))*(TimeStep)*'Composition Moles'!$C128</f>
        <v>0</v>
      </c>
      <c r="BQ116" s="32">
        <f ca="1">SUMPRODUCT(ReactionRateK1!$F138:$V138*OFFSET(ReactionStoich!$E$5:$U$5,BQ$2,0))*(TimeStep)*'Composition Moles'!$C128</f>
        <v>0</v>
      </c>
      <c r="BR116" s="32">
        <f ca="1">SUMPRODUCT(ReactionRateK1!$F138:$V138*OFFSET(ReactionStoich!$E$5:$U$5,BR$2,0))*(TimeStep)*'Composition Moles'!$C128</f>
        <v>0</v>
      </c>
      <c r="BS116" s="32">
        <f ca="1">SUMPRODUCT(ReactionRateK1!$F138:$V138*OFFSET(ReactionStoich!$E$5:$U$5,BS$2,0))*(TimeStep)*'Composition Moles'!$C128</f>
        <v>0</v>
      </c>
      <c r="BT116" s="32">
        <f ca="1">SUMPRODUCT(ReactionRateK1!$F138:$V138*OFFSET(ReactionStoich!$E$5:$U$5,BT$2,0))*(TimeStep)*'Composition Moles'!$C128</f>
        <v>0</v>
      </c>
      <c r="BU116" s="32">
        <f ca="1">SUMPRODUCT(ReactionRateK1!$F138:$V138*OFFSET(ReactionStoich!$E$5:$U$5,BU$2,0))*(TimeStep)*'Composition Moles'!$C128</f>
        <v>0</v>
      </c>
      <c r="BV116" s="32">
        <f ca="1">SUMPRODUCT(ReactionRateK1!$F138:$V138*OFFSET(ReactionStoich!$E$5:$U$5,BV$2,0))*(TimeStep)*'Composition Moles'!$C128</f>
        <v>0</v>
      </c>
      <c r="BW116" s="32">
        <f ca="1">SUMPRODUCT(ReactionRateK1!$F138:$V138*OFFSET(ReactionStoich!$E$5:$U$5,BW$2,0))*(TimeStep)*'Composition Moles'!$C128</f>
        <v>0</v>
      </c>
    </row>
    <row r="117" spans="1:75">
      <c r="A117">
        <f>ReactionRateK1!A139</f>
        <v>5.349999999999989</v>
      </c>
      <c r="B117" s="20">
        <f t="shared" ca="1" si="7"/>
        <v>-731.97161842595324</v>
      </c>
      <c r="C117" s="20">
        <f ca="1">'Composition Moles'!BZ129</f>
        <v>144178.45189814494</v>
      </c>
      <c r="D117" s="26">
        <f t="shared" ca="1" si="8"/>
        <v>-5.076844762787823E-3</v>
      </c>
      <c r="F117" s="32">
        <f ca="1">SUMPRODUCT(ReactionRateK1!$F139:$V139*OFFSET(ReactionStoich!$E$5:$U$5,F$2,0))*(TimeStep)*'Composition Moles'!$C129</f>
        <v>-2.7528507352216139E-3</v>
      </c>
      <c r="G117" s="32">
        <f ca="1">SUMPRODUCT(ReactionRateK1!$F139:$V139*OFFSET(ReactionStoich!$E$5:$U$5,G$2,0))*(TimeStep)*'Composition Moles'!$C129</f>
        <v>0</v>
      </c>
      <c r="H117" s="32">
        <f ca="1">SUMPRODUCT(ReactionRateK1!$F139:$V139*OFFSET(ReactionStoich!$E$5:$U$5,H$2,0))*(TimeStep)*'Composition Moles'!$C129</f>
        <v>2.744890617187132E-3</v>
      </c>
      <c r="I117" s="32">
        <f ca="1">SUMPRODUCT(ReactionRateK1!$F139:$V139*OFFSET(ReactionStoich!$E$5:$U$5,I$2,0))*(TimeStep)*'Composition Moles'!$C129</f>
        <v>7.9601180344820043E-6</v>
      </c>
      <c r="J117" s="32">
        <f ca="1">SUMPRODUCT(ReactionRateK1!$F139:$V139*OFFSET(ReactionStoich!$E$5:$U$5,J$2,0))*(TimeStep)*'Composition Moles'!$C129</f>
        <v>0</v>
      </c>
      <c r="K117" s="32">
        <f ca="1">SUMPRODUCT(ReactionRateK1!$F139:$V139*OFFSET(ReactionStoich!$E$5:$U$5,K$2,0))*(TimeStep)*'Composition Moles'!$C129</f>
        <v>0</v>
      </c>
      <c r="L117" s="32">
        <f ca="1">SUMPRODUCT(ReactionRateK1!$F139:$V139*OFFSET(ReactionStoich!$E$5:$U$5,L$2,0))*(TimeStep)*'Composition Moles'!$C129</f>
        <v>0</v>
      </c>
      <c r="M117" s="32">
        <f ca="1">SUMPRODUCT(ReactionRateK1!$F139:$V139*OFFSET(ReactionStoich!$E$5:$U$5,M$2,0))*(TimeStep)*'Composition Moles'!$C129</f>
        <v>0</v>
      </c>
      <c r="N117" s="32">
        <f ca="1">SUMPRODUCT(ReactionRateK1!$F139:$V139*OFFSET(ReactionStoich!$E$5:$U$5,N$2,0))*(TimeStep)*'Composition Moles'!$C129</f>
        <v>0</v>
      </c>
      <c r="O117" s="32">
        <f ca="1">SUMPRODUCT(ReactionRateK1!$F139:$V139*OFFSET(ReactionStoich!$E$5:$U$5,O$2,0))*(TimeStep)*'Composition Moles'!$C129</f>
        <v>0</v>
      </c>
      <c r="P117" s="32">
        <f ca="1">SUMPRODUCT(ReactionRateK1!$F139:$V139*OFFSET(ReactionStoich!$E$5:$U$5,P$2,0))*(TimeStep)*'Composition Moles'!$C129</f>
        <v>0</v>
      </c>
      <c r="Q117" s="32">
        <f ca="1">SUMPRODUCT(ReactionRateK1!$F139:$V139*OFFSET(ReactionStoich!$E$5:$U$5,Q$2,0))*(TimeStep)*'Composition Moles'!$C129</f>
        <v>0</v>
      </c>
      <c r="R117" s="32">
        <f ca="1">SUMPRODUCT(ReactionRateK1!$F139:$V139*OFFSET(ReactionStoich!$E$5:$U$5,R$2,0))*(TimeStep)*'Composition Moles'!$C129</f>
        <v>0</v>
      </c>
      <c r="S117" s="32">
        <f ca="1">SUMPRODUCT(ReactionRateK1!$F139:$V139*OFFSET(ReactionStoich!$E$5:$U$5,S$2,0))*(TimeStep)*'Composition Moles'!$C129</f>
        <v>0.45837694459858563</v>
      </c>
      <c r="T117" s="32">
        <f ca="1">SUMPRODUCT(ReactionRateK1!$F139:$V139*OFFSET(ReactionStoich!$E$5:$U$5,T$2,0))*(TimeStep)*'Composition Moles'!$C129</f>
        <v>0</v>
      </c>
      <c r="U117" s="32">
        <f ca="1">SUMPRODUCT(ReactionRateK1!$F139:$V139*OFFSET(ReactionStoich!$E$5:$U$5,U$2,0))*(TimeStep)*'Composition Moles'!$C129</f>
        <v>0</v>
      </c>
      <c r="V117" s="32">
        <f ca="1">SUMPRODUCT(ReactionRateK1!$F139:$V139*OFFSET(ReactionStoich!$E$5:$U$5,V$2,0))*(TimeStep)*'Composition Moles'!$C129</f>
        <v>0</v>
      </c>
      <c r="W117" s="32">
        <f ca="1">SUMPRODUCT(ReactionRateK1!$F139:$V139*OFFSET(ReactionStoich!$E$5:$U$5,W$2,0))*(TimeStep)*'Composition Moles'!$C129</f>
        <v>0</v>
      </c>
      <c r="X117" s="32">
        <f ca="1">SUMPRODUCT(ReactionRateK1!$F139:$V139*OFFSET(ReactionStoich!$E$5:$U$5,X$2,0))*(TimeStep)*'Composition Moles'!$C129</f>
        <v>0</v>
      </c>
      <c r="Y117" s="32">
        <f ca="1">SUMPRODUCT(ReactionRateK1!$F139:$V139*OFFSET(ReactionStoich!$E$5:$U$5,Y$2,0))*(TimeStep)*'Composition Moles'!$C129</f>
        <v>-1.2041326677232356</v>
      </c>
      <c r="Z117" s="32">
        <f ca="1">SUMPRODUCT(ReactionRateK1!$F139:$V139*OFFSET(ReactionStoich!$E$5:$U$5,Z$2,0))*(TimeStep)*'Composition Moles'!$C129</f>
        <v>0</v>
      </c>
      <c r="AA117" s="32">
        <f ca="1">SUMPRODUCT(ReactionRateK1!$F139:$V139*OFFSET(ReactionStoich!$E$5:$U$5,AA$2,0))*(TimeStep)*'Composition Moles'!$C129</f>
        <v>0</v>
      </c>
      <c r="AB117" s="32">
        <f ca="1">SUMPRODUCT(ReactionRateK1!$F139:$V139*OFFSET(ReactionStoich!$E$5:$U$5,AB$2,0))*(TimeStep)*'Composition Moles'!$C129</f>
        <v>0</v>
      </c>
      <c r="AC117" s="32">
        <f ca="1">SUMPRODUCT(ReactionRateK1!$F139:$V139*OFFSET(ReactionStoich!$E$5:$U$5,AC$2,0))*(TimeStep)*'Composition Moles'!$C129</f>
        <v>0</v>
      </c>
      <c r="AD117" s="32">
        <f ca="1">SUMPRODUCT(ReactionRateK1!$F139:$V139*OFFSET(ReactionStoich!$E$5:$U$5,AD$2,0))*(TimeStep)*'Composition Moles'!$C129</f>
        <v>0</v>
      </c>
      <c r="AE117" s="32">
        <f ca="1">SUMPRODUCT(ReactionRateK1!$F139:$V139*OFFSET(ReactionStoich!$E$5:$U$5,AE$2,0))*(TimeStep)*'Composition Moles'!$C129</f>
        <v>0</v>
      </c>
      <c r="AF117" s="32">
        <f ca="1">SUMPRODUCT(ReactionRateK1!$F139:$V139*OFFSET(ReactionStoich!$E$5:$U$5,AF$2,0))*(TimeStep)*'Composition Moles'!$C129</f>
        <v>0</v>
      </c>
      <c r="AG117" s="32">
        <f ca="1">SUMPRODUCT(ReactionRateK1!$F139:$V139*OFFSET(ReactionStoich!$E$5:$U$5,AG$2,0))*(TimeStep)*'Composition Moles'!$C129</f>
        <v>-2.3658707981970197E-3</v>
      </c>
      <c r="AH117" s="32">
        <f ca="1">SUMPRODUCT(ReactionRateK1!$F139:$V139*OFFSET(ReactionStoich!$E$5:$U$5,AH$2,0))*(TimeStep)*'Composition Moles'!$C129</f>
        <v>-0.51087384726450102</v>
      </c>
      <c r="AI117" s="32">
        <f ca="1">SUMPRODUCT(ReactionRateK1!$F139:$V139*OFFSET(ReactionStoich!$E$5:$U$5,AI$2,0))*(TimeStep)*'Composition Moles'!$C129</f>
        <v>1.3563212463977832</v>
      </c>
      <c r="AJ117" s="32">
        <f ca="1">SUMPRODUCT(ReactionRateK1!$F139:$V139*OFFSET(ReactionStoich!$E$5:$U$5,AJ$2,0))*(TimeStep)*'Composition Moles'!$C129</f>
        <v>0.19556663490410683</v>
      </c>
      <c r="AK117" s="32">
        <f ca="1">SUMPRODUCT(ReactionRateK1!$F139:$V139*OFFSET(ReactionStoich!$E$5:$U$5,AK$2,0))*(TimeStep)*'Composition Moles'!$C129</f>
        <v>0</v>
      </c>
      <c r="AL117" s="32">
        <f ca="1">SUMPRODUCT(ReactionRateK1!$F139:$V139*OFFSET(ReactionStoich!$E$5:$U$5,AL$2,0))*(TimeStep)*'Composition Moles'!$C129</f>
        <v>0</v>
      </c>
      <c r="AM117" s="32">
        <f ca="1">SUMPRODUCT(ReactionRateK1!$F139:$V139*OFFSET(ReactionStoich!$E$5:$U$5,AM$2,0))*(TimeStep)*'Composition Moles'!$C129</f>
        <v>0</v>
      </c>
      <c r="AN117" s="32">
        <f ca="1">SUMPRODUCT(ReactionRateK1!$F139:$V139*OFFSET(ReactionStoich!$E$5:$U$5,AN$2,0))*(TimeStep)*'Composition Moles'!$C129</f>
        <v>0</v>
      </c>
      <c r="AO117" s="32">
        <f ca="1">SUMPRODUCT(ReactionRateK1!$F139:$V139*OFFSET(ReactionStoich!$E$5:$U$5,AO$2,0))*(TimeStep)*'Composition Moles'!$C129</f>
        <v>-7.9601180344820043E-6</v>
      </c>
      <c r="AP117" s="32">
        <f ca="1">SUMPRODUCT(ReactionRateK1!$F139:$V139*OFFSET(ReactionStoich!$E$5:$U$5,AP$2,0))*(TimeStep)*'Composition Moles'!$C129</f>
        <v>-2.5601000223351195E-3</v>
      </c>
      <c r="AQ117" s="32">
        <f ca="1">SUMPRODUCT(ReactionRateK1!$F139:$V139*OFFSET(ReactionStoich!$E$5:$U$5,AQ$2,0))*(TimeStep)*'Composition Moles'!$C129</f>
        <v>0</v>
      </c>
      <c r="AR117" s="32">
        <f ca="1">SUMPRODUCT(ReactionRateK1!$F139:$V139*OFFSET(ReactionStoich!$E$5:$U$5,AR$2,0))*(TimeStep)*'Composition Moles'!$C129</f>
        <v>0</v>
      </c>
      <c r="AS117" s="32">
        <f ca="1">SUMPRODUCT(ReactionRateK1!$F139:$V139*OFFSET(ReactionStoich!$E$5:$U$5,AS$2,0))*(TimeStep)*'Composition Moles'!$C129</f>
        <v>-9.6774793324724107E-2</v>
      </c>
      <c r="AT117" s="32">
        <f ca="1">SUMPRODUCT(ReactionRateK1!$F139:$V139*OFFSET(ReactionStoich!$E$5:$U$5,AT$2,0))*(TimeStep)*'Composition Moles'!$C129</f>
        <v>-9.6774793324724107E-2</v>
      </c>
      <c r="AU117" s="32">
        <f ca="1">SUMPRODUCT(ReactionRateK1!$F139:$V139*OFFSET(ReactionStoich!$E$5:$U$5,AU$2,0))*(TimeStep)*'Composition Moles'!$C129</f>
        <v>-9.6774793324724107E-2</v>
      </c>
      <c r="AV117" s="32">
        <f ca="1">SUMPRODUCT(ReactionRateK1!$F139:$V139*OFFSET(ReactionStoich!$E$5:$U$5,AV$2,0))*(TimeStep)*'Composition Moles'!$C129</f>
        <v>0</v>
      </c>
      <c r="AW117" s="32">
        <f ca="1">SUMPRODUCT(ReactionRateK1!$F139:$V139*OFFSET(ReactionStoich!$E$5:$U$5,AW$2,0))*(TimeStep)*'Composition Moles'!$C129</f>
        <v>0</v>
      </c>
      <c r="AX117" s="32">
        <f ca="1">SUMPRODUCT(ReactionRateK1!$F139:$V139*OFFSET(ReactionStoich!$E$5:$U$5,AX$2,0))*(TimeStep)*'Composition Moles'!$C129</f>
        <v>0</v>
      </c>
      <c r="AY117" s="32">
        <f ca="1">SUMPRODUCT(ReactionRateK1!$F139:$V139*OFFSET(ReactionStoich!$E$5:$U$5,AY$2,0))*(TimeStep)*'Composition Moles'!$C129</f>
        <v>0</v>
      </c>
      <c r="AZ117" s="32">
        <f ca="1">SUMPRODUCT(ReactionRateK1!$F139:$V139*OFFSET(ReactionStoich!$E$5:$U$5,AZ$2,0))*(TimeStep)*'Composition Moles'!$C129</f>
        <v>0</v>
      </c>
      <c r="BA117" s="32">
        <f ca="1">SUMPRODUCT(ReactionRateK1!$F139:$V139*OFFSET(ReactionStoich!$E$5:$U$5,BA$2,0))*(TimeStep)*'Composition Moles'!$C129</f>
        <v>0</v>
      </c>
      <c r="BB117" s="32">
        <f ca="1">SUMPRODUCT(ReactionRateK1!$F139:$V139*OFFSET(ReactionStoich!$E$5:$U$5,BB$2,0))*(TimeStep)*'Composition Moles'!$C129</f>
        <v>0</v>
      </c>
      <c r="BC117" s="32">
        <f ca="1">SUMPRODUCT(ReactionRateK1!$F139:$V139*OFFSET(ReactionStoich!$E$5:$U$5,BC$2,0))*(TimeStep)*'Composition Moles'!$C129</f>
        <v>0</v>
      </c>
      <c r="BD117" s="32">
        <f ca="1">SUMPRODUCT(ReactionRateK1!$F139:$V139*OFFSET(ReactionStoich!$E$5:$U$5,BD$2,0))*(TimeStep)*'Composition Moles'!$C129</f>
        <v>0</v>
      </c>
      <c r="BE117" s="32">
        <f ca="1">SUMPRODUCT(ReactionRateK1!$F139:$V139*OFFSET(ReactionStoich!$E$5:$U$5,BE$2,0))*(TimeStep)*'Composition Moles'!$C129</f>
        <v>0</v>
      </c>
      <c r="BF117" s="32">
        <f ca="1">SUMPRODUCT(ReactionRateK1!$F139:$V139*OFFSET(ReactionStoich!$E$5:$U$5,BF$2,0))*(TimeStep)*'Composition Moles'!$C129</f>
        <v>0</v>
      </c>
      <c r="BG117" s="32">
        <f ca="1">SUMPRODUCT(ReactionRateK1!$F139:$V139*OFFSET(ReactionStoich!$E$5:$U$5,BG$2,0))*(TimeStep)*'Composition Moles'!$C129</f>
        <v>0</v>
      </c>
      <c r="BH117" s="32">
        <f ca="1">SUMPRODUCT(ReactionRateK1!$F139:$V139*OFFSET(ReactionStoich!$E$5:$U$5,BH$2,0))*(TimeStep)*'Composition Moles'!$C129</f>
        <v>0</v>
      </c>
      <c r="BI117" s="32">
        <f ca="1">SUMPRODUCT(ReactionRateK1!$F139:$V139*OFFSET(ReactionStoich!$E$5:$U$5,BI$2,0))*(TimeStep)*'Composition Moles'!$C129</f>
        <v>0</v>
      </c>
      <c r="BJ117" s="32">
        <f ca="1">SUMPRODUCT(ReactionRateK1!$F139:$V139*OFFSET(ReactionStoich!$E$5:$U$5,BJ$2,0))*(TimeStep)*'Composition Moles'!$C129</f>
        <v>0</v>
      </c>
      <c r="BK117" s="32">
        <f ca="1">SUMPRODUCT(ReactionRateK1!$F139:$V139*OFFSET(ReactionStoich!$E$5:$U$5,BK$2,0))*(TimeStep)*'Composition Moles'!$C129</f>
        <v>0</v>
      </c>
      <c r="BL117" s="32">
        <f ca="1">SUMPRODUCT(ReactionRateK1!$F139:$V139*OFFSET(ReactionStoich!$E$5:$U$5,BL$2,0))*(TimeStep)*'Composition Moles'!$C129</f>
        <v>0</v>
      </c>
      <c r="BM117" s="32">
        <f ca="1">SUMPRODUCT(ReactionRateK1!$F139:$V139*OFFSET(ReactionStoich!$E$5:$U$5,BM$2,0))*(TimeStep)*'Composition Moles'!$C129</f>
        <v>0</v>
      </c>
      <c r="BN117" s="32">
        <f ca="1">SUMPRODUCT(ReactionRateK1!$F139:$V139*OFFSET(ReactionStoich!$E$5:$U$5,BN$2,0))*(TimeStep)*'Composition Moles'!$C129</f>
        <v>0</v>
      </c>
      <c r="BO117" s="32">
        <f ca="1">SUMPRODUCT(ReactionRateK1!$F139:$V139*OFFSET(ReactionStoich!$E$5:$U$5,BO$2,0))*(TimeStep)*'Composition Moles'!$C129</f>
        <v>0</v>
      </c>
      <c r="BP117" s="32">
        <f ca="1">SUMPRODUCT(ReactionRateK1!$F139:$V139*OFFSET(ReactionStoich!$E$5:$U$5,BP$2,0))*(TimeStep)*'Composition Moles'!$C129</f>
        <v>0</v>
      </c>
      <c r="BQ117" s="32">
        <f ca="1">SUMPRODUCT(ReactionRateK1!$F139:$V139*OFFSET(ReactionStoich!$E$5:$U$5,BQ$2,0))*(TimeStep)*'Composition Moles'!$C129</f>
        <v>0</v>
      </c>
      <c r="BR117" s="32">
        <f ca="1">SUMPRODUCT(ReactionRateK1!$F139:$V139*OFFSET(ReactionStoich!$E$5:$U$5,BR$2,0))*(TimeStep)*'Composition Moles'!$C129</f>
        <v>0</v>
      </c>
      <c r="BS117" s="32">
        <f ca="1">SUMPRODUCT(ReactionRateK1!$F139:$V139*OFFSET(ReactionStoich!$E$5:$U$5,BS$2,0))*(TimeStep)*'Composition Moles'!$C129</f>
        <v>0</v>
      </c>
      <c r="BT117" s="32">
        <f ca="1">SUMPRODUCT(ReactionRateK1!$F139:$V139*OFFSET(ReactionStoich!$E$5:$U$5,BT$2,0))*(TimeStep)*'Composition Moles'!$C129</f>
        <v>0</v>
      </c>
      <c r="BU117" s="32">
        <f ca="1">SUMPRODUCT(ReactionRateK1!$F139:$V139*OFFSET(ReactionStoich!$E$5:$U$5,BU$2,0))*(TimeStep)*'Composition Moles'!$C129</f>
        <v>0</v>
      </c>
      <c r="BV117" s="32">
        <f ca="1">SUMPRODUCT(ReactionRateK1!$F139:$V139*OFFSET(ReactionStoich!$E$5:$U$5,BV$2,0))*(TimeStep)*'Composition Moles'!$C129</f>
        <v>0</v>
      </c>
      <c r="BW117" s="32">
        <f ca="1">SUMPRODUCT(ReactionRateK1!$F139:$V139*OFFSET(ReactionStoich!$E$5:$U$5,BW$2,0))*(TimeStep)*'Composition Moles'!$C129</f>
        <v>0</v>
      </c>
    </row>
    <row r="118" spans="1:75">
      <c r="A118">
        <f>ReactionRateK1!A140</f>
        <v>5.3999999999999888</v>
      </c>
      <c r="B118" s="20">
        <f t="shared" ca="1" si="7"/>
        <v>-730.32254213080114</v>
      </c>
      <c r="C118" s="20">
        <f ca="1">'Composition Moles'!BZ130</f>
        <v>144172.7637042373</v>
      </c>
      <c r="D118" s="26">
        <f t="shared" ca="1" si="8"/>
        <v>-5.0656068689160921E-3</v>
      </c>
      <c r="F118" s="32">
        <f ca="1">SUMPRODUCT(ReactionRateK1!$F140:$V140*OFFSET(ReactionStoich!$E$5:$U$5,F$2,0))*(TimeStep)*'Composition Moles'!$C130</f>
        <v>-2.5781958920026628E-3</v>
      </c>
      <c r="G118" s="32">
        <f ca="1">SUMPRODUCT(ReactionRateK1!$F140:$V140*OFFSET(ReactionStoich!$E$5:$U$5,G$2,0))*(TimeStep)*'Composition Moles'!$C130</f>
        <v>0</v>
      </c>
      <c r="H118" s="32">
        <f ca="1">SUMPRODUCT(ReactionRateK1!$F140:$V140*OFFSET(ReactionStoich!$E$5:$U$5,H$2,0))*(TimeStep)*'Composition Moles'!$C130</f>
        <v>2.5710493974667181E-3</v>
      </c>
      <c r="I118" s="32">
        <f ca="1">SUMPRODUCT(ReactionRateK1!$F140:$V140*OFFSET(ReactionStoich!$E$5:$U$5,I$2,0))*(TimeStep)*'Composition Moles'!$C130</f>
        <v>7.1464945359446589E-6</v>
      </c>
      <c r="J118" s="32">
        <f ca="1">SUMPRODUCT(ReactionRateK1!$F140:$V140*OFFSET(ReactionStoich!$E$5:$U$5,J$2,0))*(TimeStep)*'Composition Moles'!$C130</f>
        <v>0</v>
      </c>
      <c r="K118" s="32">
        <f ca="1">SUMPRODUCT(ReactionRateK1!$F140:$V140*OFFSET(ReactionStoich!$E$5:$U$5,K$2,0))*(TimeStep)*'Composition Moles'!$C130</f>
        <v>0</v>
      </c>
      <c r="L118" s="32">
        <f ca="1">SUMPRODUCT(ReactionRateK1!$F140:$V140*OFFSET(ReactionStoich!$E$5:$U$5,L$2,0))*(TimeStep)*'Composition Moles'!$C130</f>
        <v>0</v>
      </c>
      <c r="M118" s="32">
        <f ca="1">SUMPRODUCT(ReactionRateK1!$F140:$V140*OFFSET(ReactionStoich!$E$5:$U$5,M$2,0))*(TimeStep)*'Composition Moles'!$C130</f>
        <v>0</v>
      </c>
      <c r="N118" s="32">
        <f ca="1">SUMPRODUCT(ReactionRateK1!$F140:$V140*OFFSET(ReactionStoich!$E$5:$U$5,N$2,0))*(TimeStep)*'Composition Moles'!$C130</f>
        <v>0</v>
      </c>
      <c r="O118" s="32">
        <f ca="1">SUMPRODUCT(ReactionRateK1!$F140:$V140*OFFSET(ReactionStoich!$E$5:$U$5,O$2,0))*(TimeStep)*'Composition Moles'!$C130</f>
        <v>0</v>
      </c>
      <c r="P118" s="32">
        <f ca="1">SUMPRODUCT(ReactionRateK1!$F140:$V140*OFFSET(ReactionStoich!$E$5:$U$5,P$2,0))*(TimeStep)*'Composition Moles'!$C130</f>
        <v>0</v>
      </c>
      <c r="Q118" s="32">
        <f ca="1">SUMPRODUCT(ReactionRateK1!$F140:$V140*OFFSET(ReactionStoich!$E$5:$U$5,Q$2,0))*(TimeStep)*'Composition Moles'!$C130</f>
        <v>0</v>
      </c>
      <c r="R118" s="32">
        <f ca="1">SUMPRODUCT(ReactionRateK1!$F140:$V140*OFFSET(ReactionStoich!$E$5:$U$5,R$2,0))*(TimeStep)*'Composition Moles'!$C130</f>
        <v>0</v>
      </c>
      <c r="S118" s="32">
        <f ca="1">SUMPRODUCT(ReactionRateK1!$F140:$V140*OFFSET(ReactionStoich!$E$5:$U$5,S$2,0))*(TimeStep)*'Composition Moles'!$C130</f>
        <v>0.44324450906578167</v>
      </c>
      <c r="T118" s="32">
        <f ca="1">SUMPRODUCT(ReactionRateK1!$F140:$V140*OFFSET(ReactionStoich!$E$5:$U$5,T$2,0))*(TimeStep)*'Composition Moles'!$C130</f>
        <v>0</v>
      </c>
      <c r="U118" s="32">
        <f ca="1">SUMPRODUCT(ReactionRateK1!$F140:$V140*OFFSET(ReactionStoich!$E$5:$U$5,U$2,0))*(TimeStep)*'Composition Moles'!$C130</f>
        <v>0</v>
      </c>
      <c r="V118" s="32">
        <f ca="1">SUMPRODUCT(ReactionRateK1!$F140:$V140*OFFSET(ReactionStoich!$E$5:$U$5,V$2,0))*(TimeStep)*'Composition Moles'!$C130</f>
        <v>0</v>
      </c>
      <c r="W118" s="32">
        <f ca="1">SUMPRODUCT(ReactionRateK1!$F140:$V140*OFFSET(ReactionStoich!$E$5:$U$5,W$2,0))*(TimeStep)*'Composition Moles'!$C130</f>
        <v>0</v>
      </c>
      <c r="X118" s="32">
        <f ca="1">SUMPRODUCT(ReactionRateK1!$F140:$V140*OFFSET(ReactionStoich!$E$5:$U$5,X$2,0))*(TimeStep)*'Composition Moles'!$C130</f>
        <v>0</v>
      </c>
      <c r="Y118" s="32">
        <f ca="1">SUMPRODUCT(ReactionRateK1!$F140:$V140*OFFSET(ReactionStoich!$E$5:$U$5,Y$2,0))*(TimeStep)*'Composition Moles'!$C130</f>
        <v>-1.1702277606623579</v>
      </c>
      <c r="Z118" s="32">
        <f ca="1">SUMPRODUCT(ReactionRateK1!$F140:$V140*OFFSET(ReactionStoich!$E$5:$U$5,Z$2,0))*(TimeStep)*'Composition Moles'!$C130</f>
        <v>0</v>
      </c>
      <c r="AA118" s="32">
        <f ca="1">SUMPRODUCT(ReactionRateK1!$F140:$V140*OFFSET(ReactionStoich!$E$5:$U$5,AA$2,0))*(TimeStep)*'Composition Moles'!$C130</f>
        <v>0</v>
      </c>
      <c r="AB118" s="32">
        <f ca="1">SUMPRODUCT(ReactionRateK1!$F140:$V140*OFFSET(ReactionStoich!$E$5:$U$5,AB$2,0))*(TimeStep)*'Composition Moles'!$C130</f>
        <v>0</v>
      </c>
      <c r="AC118" s="32">
        <f ca="1">SUMPRODUCT(ReactionRateK1!$F140:$V140*OFFSET(ReactionStoich!$E$5:$U$5,AC$2,0))*(TimeStep)*'Composition Moles'!$C130</f>
        <v>0</v>
      </c>
      <c r="AD118" s="32">
        <f ca="1">SUMPRODUCT(ReactionRateK1!$F140:$V140*OFFSET(ReactionStoich!$E$5:$U$5,AD$2,0))*(TimeStep)*'Composition Moles'!$C130</f>
        <v>0</v>
      </c>
      <c r="AE118" s="32">
        <f ca="1">SUMPRODUCT(ReactionRateK1!$F140:$V140*OFFSET(ReactionStoich!$E$5:$U$5,AE$2,0))*(TimeStep)*'Composition Moles'!$C130</f>
        <v>0</v>
      </c>
      <c r="AF118" s="32">
        <f ca="1">SUMPRODUCT(ReactionRateK1!$F140:$V140*OFFSET(ReactionStoich!$E$5:$U$5,AF$2,0))*(TimeStep)*'Composition Moles'!$C130</f>
        <v>0</v>
      </c>
      <c r="AG118" s="32">
        <f ca="1">SUMPRODUCT(ReactionRateK1!$F140:$V140*OFFSET(ReactionStoich!$E$5:$U$5,AG$2,0))*(TimeStep)*'Composition Moles'!$C130</f>
        <v>-2.3426301656038514E-3</v>
      </c>
      <c r="AH118" s="32">
        <f ca="1">SUMPRODUCT(ReactionRateK1!$F140:$V140*OFFSET(ReactionStoich!$E$5:$U$5,AH$2,0))*(TimeStep)*'Composition Moles'!$C130</f>
        <v>-0.51166849743951015</v>
      </c>
      <c r="AI118" s="32">
        <f ca="1">SUMPRODUCT(ReactionRateK1!$F140:$V140*OFFSET(ReactionStoich!$E$5:$U$5,AI$2,0))*(TimeStep)*'Composition Moles'!$C130</f>
        <v>1.3401485049361466</v>
      </c>
      <c r="AJ118" s="32">
        <f ca="1">SUMPRODUCT(ReactionRateK1!$F140:$V140*OFFSET(ReactionStoich!$E$5:$U$5,AJ$2,0))*(TimeStep)*'Composition Moles'!$C130</f>
        <v>0.18974815507487944</v>
      </c>
      <c r="AK118" s="32">
        <f ca="1">SUMPRODUCT(ReactionRateK1!$F140:$V140*OFFSET(ReactionStoich!$E$5:$U$5,AK$2,0))*(TimeStep)*'Composition Moles'!$C130</f>
        <v>0</v>
      </c>
      <c r="AL118" s="32">
        <f ca="1">SUMPRODUCT(ReactionRateK1!$F140:$V140*OFFSET(ReactionStoich!$E$5:$U$5,AL$2,0))*(TimeStep)*'Composition Moles'!$C130</f>
        <v>0</v>
      </c>
      <c r="AM118" s="32">
        <f ca="1">SUMPRODUCT(ReactionRateK1!$F140:$V140*OFFSET(ReactionStoich!$E$5:$U$5,AM$2,0))*(TimeStep)*'Composition Moles'!$C130</f>
        <v>0</v>
      </c>
      <c r="AN118" s="32">
        <f ca="1">SUMPRODUCT(ReactionRateK1!$F140:$V140*OFFSET(ReactionStoich!$E$5:$U$5,AN$2,0))*(TimeStep)*'Composition Moles'!$C130</f>
        <v>0</v>
      </c>
      <c r="AO118" s="32">
        <f ca="1">SUMPRODUCT(ReactionRateK1!$F140:$V140*OFFSET(ReactionStoich!$E$5:$U$5,AO$2,0))*(TimeStep)*'Composition Moles'!$C130</f>
        <v>-7.1464945359446589E-6</v>
      </c>
      <c r="AP118" s="32">
        <f ca="1">SUMPRODUCT(ReactionRateK1!$F140:$V140*OFFSET(ReactionStoich!$E$5:$U$5,AP$2,0))*(TimeStep)*'Composition Moles'!$C130</f>
        <v>-2.3827039034406338E-3</v>
      </c>
      <c r="AQ118" s="32">
        <f ca="1">SUMPRODUCT(ReactionRateK1!$F140:$V140*OFFSET(ReactionStoich!$E$5:$U$5,AQ$2,0))*(TimeStep)*'Composition Moles'!$C130</f>
        <v>0</v>
      </c>
      <c r="AR118" s="32">
        <f ca="1">SUMPRODUCT(ReactionRateK1!$F140:$V140*OFFSET(ReactionStoich!$E$5:$U$5,AR$2,0))*(TimeStep)*'Composition Moles'!$C130</f>
        <v>0</v>
      </c>
      <c r="AS118" s="32">
        <f ca="1">SUMPRODUCT(ReactionRateK1!$F140:$V140*OFFSET(ReactionStoich!$E$5:$U$5,AS$2,0))*(TimeStep)*'Composition Moles'!$C130</f>
        <v>-9.5504143470453134E-2</v>
      </c>
      <c r="AT118" s="32">
        <f ca="1">SUMPRODUCT(ReactionRateK1!$F140:$V140*OFFSET(ReactionStoich!$E$5:$U$5,AT$2,0))*(TimeStep)*'Composition Moles'!$C130</f>
        <v>-9.5504143470453134E-2</v>
      </c>
      <c r="AU118" s="32">
        <f ca="1">SUMPRODUCT(ReactionRateK1!$F140:$V140*OFFSET(ReactionStoich!$E$5:$U$5,AU$2,0))*(TimeStep)*'Composition Moles'!$C130</f>
        <v>-9.5504143470453134E-2</v>
      </c>
      <c r="AV118" s="32">
        <f ca="1">SUMPRODUCT(ReactionRateK1!$F140:$V140*OFFSET(ReactionStoich!$E$5:$U$5,AV$2,0))*(TimeStep)*'Composition Moles'!$C130</f>
        <v>0</v>
      </c>
      <c r="AW118" s="32">
        <f ca="1">SUMPRODUCT(ReactionRateK1!$F140:$V140*OFFSET(ReactionStoich!$E$5:$U$5,AW$2,0))*(TimeStep)*'Composition Moles'!$C130</f>
        <v>0</v>
      </c>
      <c r="AX118" s="32">
        <f ca="1">SUMPRODUCT(ReactionRateK1!$F140:$V140*OFFSET(ReactionStoich!$E$5:$U$5,AX$2,0))*(TimeStep)*'Composition Moles'!$C130</f>
        <v>0</v>
      </c>
      <c r="AY118" s="32">
        <f ca="1">SUMPRODUCT(ReactionRateK1!$F140:$V140*OFFSET(ReactionStoich!$E$5:$U$5,AY$2,0))*(TimeStep)*'Composition Moles'!$C130</f>
        <v>0</v>
      </c>
      <c r="AZ118" s="32">
        <f ca="1">SUMPRODUCT(ReactionRateK1!$F140:$V140*OFFSET(ReactionStoich!$E$5:$U$5,AZ$2,0))*(TimeStep)*'Composition Moles'!$C130</f>
        <v>0</v>
      </c>
      <c r="BA118" s="32">
        <f ca="1">SUMPRODUCT(ReactionRateK1!$F140:$V140*OFFSET(ReactionStoich!$E$5:$U$5,BA$2,0))*(TimeStep)*'Composition Moles'!$C130</f>
        <v>0</v>
      </c>
      <c r="BB118" s="32">
        <f ca="1">SUMPRODUCT(ReactionRateK1!$F140:$V140*OFFSET(ReactionStoich!$E$5:$U$5,BB$2,0))*(TimeStep)*'Composition Moles'!$C130</f>
        <v>0</v>
      </c>
      <c r="BC118" s="32">
        <f ca="1">SUMPRODUCT(ReactionRateK1!$F140:$V140*OFFSET(ReactionStoich!$E$5:$U$5,BC$2,0))*(TimeStep)*'Composition Moles'!$C130</f>
        <v>0</v>
      </c>
      <c r="BD118" s="32">
        <f ca="1">SUMPRODUCT(ReactionRateK1!$F140:$V140*OFFSET(ReactionStoich!$E$5:$U$5,BD$2,0))*(TimeStep)*'Composition Moles'!$C130</f>
        <v>0</v>
      </c>
      <c r="BE118" s="32">
        <f ca="1">SUMPRODUCT(ReactionRateK1!$F140:$V140*OFFSET(ReactionStoich!$E$5:$U$5,BE$2,0))*(TimeStep)*'Composition Moles'!$C130</f>
        <v>0</v>
      </c>
      <c r="BF118" s="32">
        <f ca="1">SUMPRODUCT(ReactionRateK1!$F140:$V140*OFFSET(ReactionStoich!$E$5:$U$5,BF$2,0))*(TimeStep)*'Composition Moles'!$C130</f>
        <v>0</v>
      </c>
      <c r="BG118" s="32">
        <f ca="1">SUMPRODUCT(ReactionRateK1!$F140:$V140*OFFSET(ReactionStoich!$E$5:$U$5,BG$2,0))*(TimeStep)*'Composition Moles'!$C130</f>
        <v>0</v>
      </c>
      <c r="BH118" s="32">
        <f ca="1">SUMPRODUCT(ReactionRateK1!$F140:$V140*OFFSET(ReactionStoich!$E$5:$U$5,BH$2,0))*(TimeStep)*'Composition Moles'!$C130</f>
        <v>0</v>
      </c>
      <c r="BI118" s="32">
        <f ca="1">SUMPRODUCT(ReactionRateK1!$F140:$V140*OFFSET(ReactionStoich!$E$5:$U$5,BI$2,0))*(TimeStep)*'Composition Moles'!$C130</f>
        <v>0</v>
      </c>
      <c r="BJ118" s="32">
        <f ca="1">SUMPRODUCT(ReactionRateK1!$F140:$V140*OFFSET(ReactionStoich!$E$5:$U$5,BJ$2,0))*(TimeStep)*'Composition Moles'!$C130</f>
        <v>0</v>
      </c>
      <c r="BK118" s="32">
        <f ca="1">SUMPRODUCT(ReactionRateK1!$F140:$V140*OFFSET(ReactionStoich!$E$5:$U$5,BK$2,0))*(TimeStep)*'Composition Moles'!$C130</f>
        <v>0</v>
      </c>
      <c r="BL118" s="32">
        <f ca="1">SUMPRODUCT(ReactionRateK1!$F140:$V140*OFFSET(ReactionStoich!$E$5:$U$5,BL$2,0))*(TimeStep)*'Composition Moles'!$C130</f>
        <v>0</v>
      </c>
      <c r="BM118" s="32">
        <f ca="1">SUMPRODUCT(ReactionRateK1!$F140:$V140*OFFSET(ReactionStoich!$E$5:$U$5,BM$2,0))*(TimeStep)*'Composition Moles'!$C130</f>
        <v>0</v>
      </c>
      <c r="BN118" s="32">
        <f ca="1">SUMPRODUCT(ReactionRateK1!$F140:$V140*OFFSET(ReactionStoich!$E$5:$U$5,BN$2,0))*(TimeStep)*'Composition Moles'!$C130</f>
        <v>0</v>
      </c>
      <c r="BO118" s="32">
        <f ca="1">SUMPRODUCT(ReactionRateK1!$F140:$V140*OFFSET(ReactionStoich!$E$5:$U$5,BO$2,0))*(TimeStep)*'Composition Moles'!$C130</f>
        <v>0</v>
      </c>
      <c r="BP118" s="32">
        <f ca="1">SUMPRODUCT(ReactionRateK1!$F140:$V140*OFFSET(ReactionStoich!$E$5:$U$5,BP$2,0))*(TimeStep)*'Composition Moles'!$C130</f>
        <v>0</v>
      </c>
      <c r="BQ118" s="32">
        <f ca="1">SUMPRODUCT(ReactionRateK1!$F140:$V140*OFFSET(ReactionStoich!$E$5:$U$5,BQ$2,0))*(TimeStep)*'Composition Moles'!$C130</f>
        <v>0</v>
      </c>
      <c r="BR118" s="32">
        <f ca="1">SUMPRODUCT(ReactionRateK1!$F140:$V140*OFFSET(ReactionStoich!$E$5:$U$5,BR$2,0))*(TimeStep)*'Composition Moles'!$C130</f>
        <v>0</v>
      </c>
      <c r="BS118" s="32">
        <f ca="1">SUMPRODUCT(ReactionRateK1!$F140:$V140*OFFSET(ReactionStoich!$E$5:$U$5,BS$2,0))*(TimeStep)*'Composition Moles'!$C130</f>
        <v>0</v>
      </c>
      <c r="BT118" s="32">
        <f ca="1">SUMPRODUCT(ReactionRateK1!$F140:$V140*OFFSET(ReactionStoich!$E$5:$U$5,BT$2,0))*(TimeStep)*'Composition Moles'!$C130</f>
        <v>0</v>
      </c>
      <c r="BU118" s="32">
        <f ca="1">SUMPRODUCT(ReactionRateK1!$F140:$V140*OFFSET(ReactionStoich!$E$5:$U$5,BU$2,0))*(TimeStep)*'Composition Moles'!$C130</f>
        <v>0</v>
      </c>
      <c r="BV118" s="32">
        <f ca="1">SUMPRODUCT(ReactionRateK1!$F140:$V140*OFFSET(ReactionStoich!$E$5:$U$5,BV$2,0))*(TimeStep)*'Composition Moles'!$C130</f>
        <v>0</v>
      </c>
      <c r="BW118" s="32">
        <f ca="1">SUMPRODUCT(ReactionRateK1!$F140:$V140*OFFSET(ReactionStoich!$E$5:$U$5,BW$2,0))*(TimeStep)*'Composition Moles'!$C130</f>
        <v>0</v>
      </c>
    </row>
    <row r="119" spans="1:75">
      <c r="A119">
        <f>ReactionRateK1!A141</f>
        <v>5.4499999999999886</v>
      </c>
      <c r="B119" s="20">
        <f t="shared" ca="1" si="7"/>
        <v>-728.99312360207784</v>
      </c>
      <c r="C119" s="20">
        <f ca="1">'Composition Moles'!BZ131</f>
        <v>144166.9274865021</v>
      </c>
      <c r="D119" s="26">
        <f t="shared" ca="1" si="8"/>
        <v>-5.0565905531303719E-3</v>
      </c>
      <c r="F119" s="32">
        <f ca="1">SUMPRODUCT(ReactionRateK1!$F141:$V141*OFFSET(ReactionStoich!$E$5:$U$5,F$2,0))*(TimeStep)*'Composition Moles'!$C131</f>
        <v>-2.415690846888478E-3</v>
      </c>
      <c r="G119" s="32">
        <f ca="1">SUMPRODUCT(ReactionRateK1!$F141:$V141*OFFSET(ReactionStoich!$E$5:$U$5,G$2,0))*(TimeStep)*'Composition Moles'!$C131</f>
        <v>0</v>
      </c>
      <c r="H119" s="32">
        <f ca="1">SUMPRODUCT(ReactionRateK1!$F141:$V141*OFFSET(ReactionStoich!$E$5:$U$5,H$2,0))*(TimeStep)*'Composition Moles'!$C131</f>
        <v>2.4092747766523604E-3</v>
      </c>
      <c r="I119" s="32">
        <f ca="1">SUMPRODUCT(ReactionRateK1!$F141:$V141*OFFSET(ReactionStoich!$E$5:$U$5,I$2,0))*(TimeStep)*'Composition Moles'!$C131</f>
        <v>6.4160702361185231E-6</v>
      </c>
      <c r="J119" s="32">
        <f ca="1">SUMPRODUCT(ReactionRateK1!$F141:$V141*OFFSET(ReactionStoich!$E$5:$U$5,J$2,0))*(TimeStep)*'Composition Moles'!$C131</f>
        <v>0</v>
      </c>
      <c r="K119" s="32">
        <f ca="1">SUMPRODUCT(ReactionRateK1!$F141:$V141*OFFSET(ReactionStoich!$E$5:$U$5,K$2,0))*(TimeStep)*'Composition Moles'!$C131</f>
        <v>0</v>
      </c>
      <c r="L119" s="32">
        <f ca="1">SUMPRODUCT(ReactionRateK1!$F141:$V141*OFFSET(ReactionStoich!$E$5:$U$5,L$2,0))*(TimeStep)*'Composition Moles'!$C131</f>
        <v>0</v>
      </c>
      <c r="M119" s="32">
        <f ca="1">SUMPRODUCT(ReactionRateK1!$F141:$V141*OFFSET(ReactionStoich!$E$5:$U$5,M$2,0))*(TimeStep)*'Composition Moles'!$C131</f>
        <v>0</v>
      </c>
      <c r="N119" s="32">
        <f ca="1">SUMPRODUCT(ReactionRateK1!$F141:$V141*OFFSET(ReactionStoich!$E$5:$U$5,N$2,0))*(TimeStep)*'Composition Moles'!$C131</f>
        <v>0</v>
      </c>
      <c r="O119" s="32">
        <f ca="1">SUMPRODUCT(ReactionRateK1!$F141:$V141*OFFSET(ReactionStoich!$E$5:$U$5,O$2,0))*(TimeStep)*'Composition Moles'!$C131</f>
        <v>0</v>
      </c>
      <c r="P119" s="32">
        <f ca="1">SUMPRODUCT(ReactionRateK1!$F141:$V141*OFFSET(ReactionStoich!$E$5:$U$5,P$2,0))*(TimeStep)*'Composition Moles'!$C131</f>
        <v>0</v>
      </c>
      <c r="Q119" s="32">
        <f ca="1">SUMPRODUCT(ReactionRateK1!$F141:$V141*OFFSET(ReactionStoich!$E$5:$U$5,Q$2,0))*(TimeStep)*'Composition Moles'!$C131</f>
        <v>0</v>
      </c>
      <c r="R119" s="32">
        <f ca="1">SUMPRODUCT(ReactionRateK1!$F141:$V141*OFFSET(ReactionStoich!$E$5:$U$5,R$2,0))*(TimeStep)*'Composition Moles'!$C131</f>
        <v>0</v>
      </c>
      <c r="S119" s="32">
        <f ca="1">SUMPRODUCT(ReactionRateK1!$F141:$V141*OFFSET(ReactionStoich!$E$5:$U$5,S$2,0))*(TimeStep)*'Composition Moles'!$C131</f>
        <v>0.42839869078726317</v>
      </c>
      <c r="T119" s="32">
        <f ca="1">SUMPRODUCT(ReactionRateK1!$F141:$V141*OFFSET(ReactionStoich!$E$5:$U$5,T$2,0))*(TimeStep)*'Composition Moles'!$C131</f>
        <v>0</v>
      </c>
      <c r="U119" s="32">
        <f ca="1">SUMPRODUCT(ReactionRateK1!$F141:$V141*OFFSET(ReactionStoich!$E$5:$U$5,U$2,0))*(TimeStep)*'Composition Moles'!$C131</f>
        <v>0</v>
      </c>
      <c r="V119" s="32">
        <f ca="1">SUMPRODUCT(ReactionRateK1!$F141:$V141*OFFSET(ReactionStoich!$E$5:$U$5,V$2,0))*(TimeStep)*'Composition Moles'!$C131</f>
        <v>0</v>
      </c>
      <c r="W119" s="32">
        <f ca="1">SUMPRODUCT(ReactionRateK1!$F141:$V141*OFFSET(ReactionStoich!$E$5:$U$5,W$2,0))*(TimeStep)*'Composition Moles'!$C131</f>
        <v>0</v>
      </c>
      <c r="X119" s="32">
        <f ca="1">SUMPRODUCT(ReactionRateK1!$F141:$V141*OFFSET(ReactionStoich!$E$5:$U$5,X$2,0))*(TimeStep)*'Composition Moles'!$C131</f>
        <v>0</v>
      </c>
      <c r="Y119" s="32">
        <f ca="1">SUMPRODUCT(ReactionRateK1!$F141:$V141*OFFSET(ReactionStoich!$E$5:$U$5,Y$2,0))*(TimeStep)*'Composition Moles'!$C131</f>
        <v>-1.1369561322493169</v>
      </c>
      <c r="Z119" s="32">
        <f ca="1">SUMPRODUCT(ReactionRateK1!$F141:$V141*OFFSET(ReactionStoich!$E$5:$U$5,Z$2,0))*(TimeStep)*'Composition Moles'!$C131</f>
        <v>0</v>
      </c>
      <c r="AA119" s="32">
        <f ca="1">SUMPRODUCT(ReactionRateK1!$F141:$V141*OFFSET(ReactionStoich!$E$5:$U$5,AA$2,0))*(TimeStep)*'Composition Moles'!$C131</f>
        <v>0</v>
      </c>
      <c r="AB119" s="32">
        <f ca="1">SUMPRODUCT(ReactionRateK1!$F141:$V141*OFFSET(ReactionStoich!$E$5:$U$5,AB$2,0))*(TimeStep)*'Composition Moles'!$C131</f>
        <v>0</v>
      </c>
      <c r="AC119" s="32">
        <f ca="1">SUMPRODUCT(ReactionRateK1!$F141:$V141*OFFSET(ReactionStoich!$E$5:$U$5,AC$2,0))*(TimeStep)*'Composition Moles'!$C131</f>
        <v>0</v>
      </c>
      <c r="AD119" s="32">
        <f ca="1">SUMPRODUCT(ReactionRateK1!$F141:$V141*OFFSET(ReactionStoich!$E$5:$U$5,AD$2,0))*(TimeStep)*'Composition Moles'!$C131</f>
        <v>0</v>
      </c>
      <c r="AE119" s="32">
        <f ca="1">SUMPRODUCT(ReactionRateK1!$F141:$V141*OFFSET(ReactionStoich!$E$5:$U$5,AE$2,0))*(TimeStep)*'Composition Moles'!$C131</f>
        <v>0</v>
      </c>
      <c r="AF119" s="32">
        <f ca="1">SUMPRODUCT(ReactionRateK1!$F141:$V141*OFFSET(ReactionStoich!$E$5:$U$5,AF$2,0))*(TimeStep)*'Composition Moles'!$C131</f>
        <v>0</v>
      </c>
      <c r="AG119" s="32">
        <f ca="1">SUMPRODUCT(ReactionRateK1!$F141:$V141*OFFSET(ReactionStoich!$E$5:$U$5,AG$2,0))*(TimeStep)*'Composition Moles'!$C131</f>
        <v>-2.3296720945251577E-3</v>
      </c>
      <c r="AH119" s="32">
        <f ca="1">SUMPRODUCT(ReactionRateK1!$F141:$V141*OFFSET(ReactionStoich!$E$5:$U$5,AH$2,0))*(TimeStep)*'Composition Moles'!$C131</f>
        <v>-0.51227395926002817</v>
      </c>
      <c r="AI119" s="32">
        <f ca="1">SUMPRODUCT(ReactionRateK1!$F141:$V141*OFFSET(ReactionStoich!$E$5:$U$5,AI$2,0))*(TimeStep)*'Composition Moles'!$C131</f>
        <v>1.3241140135560114</v>
      </c>
      <c r="AJ119" s="32">
        <f ca="1">SUMPRODUCT(ReactionRateK1!$F141:$V141*OFFSET(ReactionStoich!$E$5:$U$5,AJ$2,0))*(TimeStep)*'Composition Moles'!$C131</f>
        <v>0.18404360769939868</v>
      </c>
      <c r="AK119" s="32">
        <f ca="1">SUMPRODUCT(ReactionRateK1!$F141:$V141*OFFSET(ReactionStoich!$E$5:$U$5,AK$2,0))*(TimeStep)*'Composition Moles'!$C131</f>
        <v>0</v>
      </c>
      <c r="AL119" s="32">
        <f ca="1">SUMPRODUCT(ReactionRateK1!$F141:$V141*OFFSET(ReactionStoich!$E$5:$U$5,AL$2,0))*(TimeStep)*'Composition Moles'!$C131</f>
        <v>0</v>
      </c>
      <c r="AM119" s="32">
        <f ca="1">SUMPRODUCT(ReactionRateK1!$F141:$V141*OFFSET(ReactionStoich!$E$5:$U$5,AM$2,0))*(TimeStep)*'Composition Moles'!$C131</f>
        <v>0</v>
      </c>
      <c r="AN119" s="32">
        <f ca="1">SUMPRODUCT(ReactionRateK1!$F141:$V141*OFFSET(ReactionStoich!$E$5:$U$5,AN$2,0))*(TimeStep)*'Composition Moles'!$C131</f>
        <v>0</v>
      </c>
      <c r="AO119" s="32">
        <f ca="1">SUMPRODUCT(ReactionRateK1!$F141:$V141*OFFSET(ReactionStoich!$E$5:$U$5,AO$2,0))*(TimeStep)*'Composition Moles'!$C131</f>
        <v>-6.4160702361185231E-6</v>
      </c>
      <c r="AP119" s="32">
        <f ca="1">SUMPRODUCT(ReactionRateK1!$F141:$V141*OFFSET(ReactionStoich!$E$5:$U$5,AP$2,0))*(TimeStep)*'Composition Moles'!$C131</f>
        <v>-2.2177799782110803E-3</v>
      </c>
      <c r="AQ119" s="32">
        <f ca="1">SUMPRODUCT(ReactionRateK1!$F141:$V141*OFFSET(ReactionStoich!$E$5:$U$5,AQ$2,0))*(TimeStep)*'Composition Moles'!$C131</f>
        <v>0</v>
      </c>
      <c r="AR119" s="32">
        <f ca="1">SUMPRODUCT(ReactionRateK1!$F141:$V141*OFFSET(ReactionStoich!$E$5:$U$5,AR$2,0))*(TimeStep)*'Composition Moles'!$C131</f>
        <v>0</v>
      </c>
      <c r="AS119" s="32">
        <f ca="1">SUMPRODUCT(ReactionRateK1!$F141:$V141*OFFSET(ReactionStoich!$E$5:$U$5,AS$2,0))*(TimeStep)*'Composition Moles'!$C131</f>
        <v>-9.425745079678545E-2</v>
      </c>
      <c r="AT119" s="32">
        <f ca="1">SUMPRODUCT(ReactionRateK1!$F141:$V141*OFFSET(ReactionStoich!$E$5:$U$5,AT$2,0))*(TimeStep)*'Composition Moles'!$C131</f>
        <v>-9.425745079678545E-2</v>
      </c>
      <c r="AU119" s="32">
        <f ca="1">SUMPRODUCT(ReactionRateK1!$F141:$V141*OFFSET(ReactionStoich!$E$5:$U$5,AU$2,0))*(TimeStep)*'Composition Moles'!$C131</f>
        <v>-9.425745079678545E-2</v>
      </c>
      <c r="AV119" s="32">
        <f ca="1">SUMPRODUCT(ReactionRateK1!$F141:$V141*OFFSET(ReactionStoich!$E$5:$U$5,AV$2,0))*(TimeStep)*'Composition Moles'!$C131</f>
        <v>0</v>
      </c>
      <c r="AW119" s="32">
        <f ca="1">SUMPRODUCT(ReactionRateK1!$F141:$V141*OFFSET(ReactionStoich!$E$5:$U$5,AW$2,0))*(TimeStep)*'Composition Moles'!$C131</f>
        <v>0</v>
      </c>
      <c r="AX119" s="32">
        <f ca="1">SUMPRODUCT(ReactionRateK1!$F141:$V141*OFFSET(ReactionStoich!$E$5:$U$5,AX$2,0))*(TimeStep)*'Composition Moles'!$C131</f>
        <v>0</v>
      </c>
      <c r="AY119" s="32">
        <f ca="1">SUMPRODUCT(ReactionRateK1!$F141:$V141*OFFSET(ReactionStoich!$E$5:$U$5,AY$2,0))*(TimeStep)*'Composition Moles'!$C131</f>
        <v>0</v>
      </c>
      <c r="AZ119" s="32">
        <f ca="1">SUMPRODUCT(ReactionRateK1!$F141:$V141*OFFSET(ReactionStoich!$E$5:$U$5,AZ$2,0))*(TimeStep)*'Composition Moles'!$C131</f>
        <v>0</v>
      </c>
      <c r="BA119" s="32">
        <f ca="1">SUMPRODUCT(ReactionRateK1!$F141:$V141*OFFSET(ReactionStoich!$E$5:$U$5,BA$2,0))*(TimeStep)*'Composition Moles'!$C131</f>
        <v>0</v>
      </c>
      <c r="BB119" s="32">
        <f ca="1">SUMPRODUCT(ReactionRateK1!$F141:$V141*OFFSET(ReactionStoich!$E$5:$U$5,BB$2,0))*(TimeStep)*'Composition Moles'!$C131</f>
        <v>0</v>
      </c>
      <c r="BC119" s="32">
        <f ca="1">SUMPRODUCT(ReactionRateK1!$F141:$V141*OFFSET(ReactionStoich!$E$5:$U$5,BC$2,0))*(TimeStep)*'Composition Moles'!$C131</f>
        <v>0</v>
      </c>
      <c r="BD119" s="32">
        <f ca="1">SUMPRODUCT(ReactionRateK1!$F141:$V141*OFFSET(ReactionStoich!$E$5:$U$5,BD$2,0))*(TimeStep)*'Composition Moles'!$C131</f>
        <v>0</v>
      </c>
      <c r="BE119" s="32">
        <f ca="1">SUMPRODUCT(ReactionRateK1!$F141:$V141*OFFSET(ReactionStoich!$E$5:$U$5,BE$2,0))*(TimeStep)*'Composition Moles'!$C131</f>
        <v>0</v>
      </c>
      <c r="BF119" s="32">
        <f ca="1">SUMPRODUCT(ReactionRateK1!$F141:$V141*OFFSET(ReactionStoich!$E$5:$U$5,BF$2,0))*(TimeStep)*'Composition Moles'!$C131</f>
        <v>0</v>
      </c>
      <c r="BG119" s="32">
        <f ca="1">SUMPRODUCT(ReactionRateK1!$F141:$V141*OFFSET(ReactionStoich!$E$5:$U$5,BG$2,0))*(TimeStep)*'Composition Moles'!$C131</f>
        <v>0</v>
      </c>
      <c r="BH119" s="32">
        <f ca="1">SUMPRODUCT(ReactionRateK1!$F141:$V141*OFFSET(ReactionStoich!$E$5:$U$5,BH$2,0))*(TimeStep)*'Composition Moles'!$C131</f>
        <v>0</v>
      </c>
      <c r="BI119" s="32">
        <f ca="1">SUMPRODUCT(ReactionRateK1!$F141:$V141*OFFSET(ReactionStoich!$E$5:$U$5,BI$2,0))*(TimeStep)*'Composition Moles'!$C131</f>
        <v>0</v>
      </c>
      <c r="BJ119" s="32">
        <f ca="1">SUMPRODUCT(ReactionRateK1!$F141:$V141*OFFSET(ReactionStoich!$E$5:$U$5,BJ$2,0))*(TimeStep)*'Composition Moles'!$C131</f>
        <v>0</v>
      </c>
      <c r="BK119" s="32">
        <f ca="1">SUMPRODUCT(ReactionRateK1!$F141:$V141*OFFSET(ReactionStoich!$E$5:$U$5,BK$2,0))*(TimeStep)*'Composition Moles'!$C131</f>
        <v>0</v>
      </c>
      <c r="BL119" s="32">
        <f ca="1">SUMPRODUCT(ReactionRateK1!$F141:$V141*OFFSET(ReactionStoich!$E$5:$U$5,BL$2,0))*(TimeStep)*'Composition Moles'!$C131</f>
        <v>0</v>
      </c>
      <c r="BM119" s="32">
        <f ca="1">SUMPRODUCT(ReactionRateK1!$F141:$V141*OFFSET(ReactionStoich!$E$5:$U$5,BM$2,0))*(TimeStep)*'Composition Moles'!$C131</f>
        <v>0</v>
      </c>
      <c r="BN119" s="32">
        <f ca="1">SUMPRODUCT(ReactionRateK1!$F141:$V141*OFFSET(ReactionStoich!$E$5:$U$5,BN$2,0))*(TimeStep)*'Composition Moles'!$C131</f>
        <v>0</v>
      </c>
      <c r="BO119" s="32">
        <f ca="1">SUMPRODUCT(ReactionRateK1!$F141:$V141*OFFSET(ReactionStoich!$E$5:$U$5,BO$2,0))*(TimeStep)*'Composition Moles'!$C131</f>
        <v>0</v>
      </c>
      <c r="BP119" s="32">
        <f ca="1">SUMPRODUCT(ReactionRateK1!$F141:$V141*OFFSET(ReactionStoich!$E$5:$U$5,BP$2,0))*(TimeStep)*'Composition Moles'!$C131</f>
        <v>0</v>
      </c>
      <c r="BQ119" s="32">
        <f ca="1">SUMPRODUCT(ReactionRateK1!$F141:$V141*OFFSET(ReactionStoich!$E$5:$U$5,BQ$2,0))*(TimeStep)*'Composition Moles'!$C131</f>
        <v>0</v>
      </c>
      <c r="BR119" s="32">
        <f ca="1">SUMPRODUCT(ReactionRateK1!$F141:$V141*OFFSET(ReactionStoich!$E$5:$U$5,BR$2,0))*(TimeStep)*'Composition Moles'!$C131</f>
        <v>0</v>
      </c>
      <c r="BS119" s="32">
        <f ca="1">SUMPRODUCT(ReactionRateK1!$F141:$V141*OFFSET(ReactionStoich!$E$5:$U$5,BS$2,0))*(TimeStep)*'Composition Moles'!$C131</f>
        <v>0</v>
      </c>
      <c r="BT119" s="32">
        <f ca="1">SUMPRODUCT(ReactionRateK1!$F141:$V141*OFFSET(ReactionStoich!$E$5:$U$5,BT$2,0))*(TimeStep)*'Composition Moles'!$C131</f>
        <v>0</v>
      </c>
      <c r="BU119" s="32">
        <f ca="1">SUMPRODUCT(ReactionRateK1!$F141:$V141*OFFSET(ReactionStoich!$E$5:$U$5,BU$2,0))*(TimeStep)*'Composition Moles'!$C131</f>
        <v>0</v>
      </c>
      <c r="BV119" s="32">
        <f ca="1">SUMPRODUCT(ReactionRateK1!$F141:$V141*OFFSET(ReactionStoich!$E$5:$U$5,BV$2,0))*(TimeStep)*'Composition Moles'!$C131</f>
        <v>0</v>
      </c>
      <c r="BW119" s="32">
        <f ca="1">SUMPRODUCT(ReactionRateK1!$F141:$V141*OFFSET(ReactionStoich!$E$5:$U$5,BW$2,0))*(TimeStep)*'Composition Moles'!$C131</f>
        <v>0</v>
      </c>
    </row>
    <row r="120" spans="1:75">
      <c r="A120">
        <f>ReactionRateK1!A142</f>
        <v>5.4999999999999885</v>
      </c>
      <c r="B120" s="20">
        <f t="shared" ca="1" si="7"/>
        <v>-727.40467539451106</v>
      </c>
      <c r="C120" s="20">
        <f ca="1">'Composition Moles'!BZ132</f>
        <v>144160.94770638083</v>
      </c>
      <c r="D120" s="26">
        <f t="shared" ca="1" si="8"/>
        <v>-5.0457817249928826E-3</v>
      </c>
      <c r="F120" s="32">
        <f ca="1">SUMPRODUCT(ReactionRateK1!$F142:$V142*OFFSET(ReactionStoich!$E$5:$U$5,F$2,0))*(TimeStep)*'Composition Moles'!$C132</f>
        <v>-2.2644776237321987E-3</v>
      </c>
      <c r="G120" s="32">
        <f ca="1">SUMPRODUCT(ReactionRateK1!$F142:$V142*OFFSET(ReactionStoich!$E$5:$U$5,G$2,0))*(TimeStep)*'Composition Moles'!$C132</f>
        <v>0</v>
      </c>
      <c r="H120" s="32">
        <f ca="1">SUMPRODUCT(ReactionRateK1!$F142:$V142*OFFSET(ReactionStoich!$E$5:$U$5,H$2,0))*(TimeStep)*'Composition Moles'!$C132</f>
        <v>2.2587172922712089E-3</v>
      </c>
      <c r="I120" s="32">
        <f ca="1">SUMPRODUCT(ReactionRateK1!$F142:$V142*OFFSET(ReactionStoich!$E$5:$U$5,I$2,0))*(TimeStep)*'Composition Moles'!$C132</f>
        <v>5.7603314609897511E-6</v>
      </c>
      <c r="J120" s="32">
        <f ca="1">SUMPRODUCT(ReactionRateK1!$F142:$V142*OFFSET(ReactionStoich!$E$5:$U$5,J$2,0))*(TimeStep)*'Composition Moles'!$C132</f>
        <v>0</v>
      </c>
      <c r="K120" s="32">
        <f ca="1">SUMPRODUCT(ReactionRateK1!$F142:$V142*OFFSET(ReactionStoich!$E$5:$U$5,K$2,0))*(TimeStep)*'Composition Moles'!$C132</f>
        <v>0</v>
      </c>
      <c r="L120" s="32">
        <f ca="1">SUMPRODUCT(ReactionRateK1!$F142:$V142*OFFSET(ReactionStoich!$E$5:$U$5,L$2,0))*(TimeStep)*'Composition Moles'!$C132</f>
        <v>0</v>
      </c>
      <c r="M120" s="32">
        <f ca="1">SUMPRODUCT(ReactionRateK1!$F142:$V142*OFFSET(ReactionStoich!$E$5:$U$5,M$2,0))*(TimeStep)*'Composition Moles'!$C132</f>
        <v>0</v>
      </c>
      <c r="N120" s="32">
        <f ca="1">SUMPRODUCT(ReactionRateK1!$F142:$V142*OFFSET(ReactionStoich!$E$5:$U$5,N$2,0))*(TimeStep)*'Composition Moles'!$C132</f>
        <v>0</v>
      </c>
      <c r="O120" s="32">
        <f ca="1">SUMPRODUCT(ReactionRateK1!$F142:$V142*OFFSET(ReactionStoich!$E$5:$U$5,O$2,0))*(TimeStep)*'Composition Moles'!$C132</f>
        <v>0</v>
      </c>
      <c r="P120" s="32">
        <f ca="1">SUMPRODUCT(ReactionRateK1!$F142:$V142*OFFSET(ReactionStoich!$E$5:$U$5,P$2,0))*(TimeStep)*'Composition Moles'!$C132</f>
        <v>0</v>
      </c>
      <c r="Q120" s="32">
        <f ca="1">SUMPRODUCT(ReactionRateK1!$F142:$V142*OFFSET(ReactionStoich!$E$5:$U$5,Q$2,0))*(TimeStep)*'Composition Moles'!$C132</f>
        <v>0</v>
      </c>
      <c r="R120" s="32">
        <f ca="1">SUMPRODUCT(ReactionRateK1!$F142:$V142*OFFSET(ReactionStoich!$E$5:$U$5,R$2,0))*(TimeStep)*'Composition Moles'!$C132</f>
        <v>0</v>
      </c>
      <c r="S120" s="32">
        <f ca="1">SUMPRODUCT(ReactionRateK1!$F142:$V142*OFFSET(ReactionStoich!$E$5:$U$5,S$2,0))*(TimeStep)*'Composition Moles'!$C132</f>
        <v>0.41388020623781813</v>
      </c>
      <c r="T120" s="32">
        <f ca="1">SUMPRODUCT(ReactionRateK1!$F142:$V142*OFFSET(ReactionStoich!$E$5:$U$5,T$2,0))*(TimeStep)*'Composition Moles'!$C132</f>
        <v>0</v>
      </c>
      <c r="U120" s="32">
        <f ca="1">SUMPRODUCT(ReactionRateK1!$F142:$V142*OFFSET(ReactionStoich!$E$5:$U$5,U$2,0))*(TimeStep)*'Composition Moles'!$C132</f>
        <v>0</v>
      </c>
      <c r="V120" s="32">
        <f ca="1">SUMPRODUCT(ReactionRateK1!$F142:$V142*OFFSET(ReactionStoich!$E$5:$U$5,V$2,0))*(TimeStep)*'Composition Moles'!$C132</f>
        <v>0</v>
      </c>
      <c r="W120" s="32">
        <f ca="1">SUMPRODUCT(ReactionRateK1!$F142:$V142*OFFSET(ReactionStoich!$E$5:$U$5,W$2,0))*(TimeStep)*'Composition Moles'!$C132</f>
        <v>0</v>
      </c>
      <c r="X120" s="32">
        <f ca="1">SUMPRODUCT(ReactionRateK1!$F142:$V142*OFFSET(ReactionStoich!$E$5:$U$5,X$2,0))*(TimeStep)*'Composition Moles'!$C132</f>
        <v>0</v>
      </c>
      <c r="Y120" s="32">
        <f ca="1">SUMPRODUCT(ReactionRateK1!$F142:$V142*OFFSET(ReactionStoich!$E$5:$U$5,Y$2,0))*(TimeStep)*'Composition Moles'!$C132</f>
        <v>-1.1043981328392067</v>
      </c>
      <c r="Z120" s="32">
        <f ca="1">SUMPRODUCT(ReactionRateK1!$F142:$V142*OFFSET(ReactionStoich!$E$5:$U$5,Z$2,0))*(TimeStep)*'Composition Moles'!$C132</f>
        <v>0</v>
      </c>
      <c r="AA120" s="32">
        <f ca="1">SUMPRODUCT(ReactionRateK1!$F142:$V142*OFFSET(ReactionStoich!$E$5:$U$5,AA$2,0))*(TimeStep)*'Composition Moles'!$C132</f>
        <v>0</v>
      </c>
      <c r="AB120" s="32">
        <f ca="1">SUMPRODUCT(ReactionRateK1!$F142:$V142*OFFSET(ReactionStoich!$E$5:$U$5,AB$2,0))*(TimeStep)*'Composition Moles'!$C132</f>
        <v>0</v>
      </c>
      <c r="AC120" s="32">
        <f ca="1">SUMPRODUCT(ReactionRateK1!$F142:$V142*OFFSET(ReactionStoich!$E$5:$U$5,AC$2,0))*(TimeStep)*'Composition Moles'!$C132</f>
        <v>0</v>
      </c>
      <c r="AD120" s="32">
        <f ca="1">SUMPRODUCT(ReactionRateK1!$F142:$V142*OFFSET(ReactionStoich!$E$5:$U$5,AD$2,0))*(TimeStep)*'Composition Moles'!$C132</f>
        <v>0</v>
      </c>
      <c r="AE120" s="32">
        <f ca="1">SUMPRODUCT(ReactionRateK1!$F142:$V142*OFFSET(ReactionStoich!$E$5:$U$5,AE$2,0))*(TimeStep)*'Composition Moles'!$C132</f>
        <v>0</v>
      </c>
      <c r="AF120" s="32">
        <f ca="1">SUMPRODUCT(ReactionRateK1!$F142:$V142*OFFSET(ReactionStoich!$E$5:$U$5,AF$2,0))*(TimeStep)*'Composition Moles'!$C132</f>
        <v>0</v>
      </c>
      <c r="AG120" s="32">
        <f ca="1">SUMPRODUCT(ReactionRateK1!$F142:$V142*OFFSET(ReactionStoich!$E$5:$U$5,AG$2,0))*(TimeStep)*'Composition Moles'!$C132</f>
        <v>-2.2834348104172376E-3</v>
      </c>
      <c r="AH120" s="32">
        <f ca="1">SUMPRODUCT(ReactionRateK1!$F142:$V142*OFFSET(ReactionStoich!$E$5:$U$5,AH$2,0))*(TimeStep)*'Composition Moles'!$C132</f>
        <v>-0.51269867822974613</v>
      </c>
      <c r="AI120" s="32">
        <f ca="1">SUMPRODUCT(ReactionRateK1!$F142:$V142*OFFSET(ReactionStoich!$E$5:$U$5,AI$2,0))*(TimeStep)*'Composition Moles'!$C132</f>
        <v>1.308220801729534</v>
      </c>
      <c r="AJ120" s="32">
        <f ca="1">SUMPRODUCT(ReactionRateK1!$F142:$V142*OFFSET(ReactionStoich!$E$5:$U$5,AJ$2,0))*(TimeStep)*'Composition Moles'!$C132</f>
        <v>0.17845167385451341</v>
      </c>
      <c r="AK120" s="32">
        <f ca="1">SUMPRODUCT(ReactionRateK1!$F142:$V142*OFFSET(ReactionStoich!$E$5:$U$5,AK$2,0))*(TimeStep)*'Composition Moles'!$C132</f>
        <v>0</v>
      </c>
      <c r="AL120" s="32">
        <f ca="1">SUMPRODUCT(ReactionRateK1!$F142:$V142*OFFSET(ReactionStoich!$E$5:$U$5,AL$2,0))*(TimeStep)*'Composition Moles'!$C132</f>
        <v>0</v>
      </c>
      <c r="AM120" s="32">
        <f ca="1">SUMPRODUCT(ReactionRateK1!$F142:$V142*OFFSET(ReactionStoich!$E$5:$U$5,AM$2,0))*(TimeStep)*'Composition Moles'!$C132</f>
        <v>0</v>
      </c>
      <c r="AN120" s="32">
        <f ca="1">SUMPRODUCT(ReactionRateK1!$F142:$V142*OFFSET(ReactionStoich!$E$5:$U$5,AN$2,0))*(TimeStep)*'Composition Moles'!$C132</f>
        <v>0</v>
      </c>
      <c r="AO120" s="32">
        <f ca="1">SUMPRODUCT(ReactionRateK1!$F142:$V142*OFFSET(ReactionStoich!$E$5:$U$5,AO$2,0))*(TimeStep)*'Composition Moles'!$C132</f>
        <v>-5.7603314609897511E-6</v>
      </c>
      <c r="AP120" s="32">
        <f ca="1">SUMPRODUCT(ReactionRateK1!$F142:$V142*OFFSET(ReactionStoich!$E$5:$U$5,AP$2,0))*(TimeStep)*'Composition Moles'!$C132</f>
        <v>-2.0644511268650338E-3</v>
      </c>
      <c r="AQ120" s="32">
        <f ca="1">SUMPRODUCT(ReactionRateK1!$F142:$V142*OFFSET(ReactionStoich!$E$5:$U$5,AQ$2,0))*(TimeStep)*'Composition Moles'!$C132</f>
        <v>0</v>
      </c>
      <c r="AR120" s="32">
        <f ca="1">SUMPRODUCT(ReactionRateK1!$F142:$V142*OFFSET(ReactionStoich!$E$5:$U$5,AR$2,0))*(TimeStep)*'Composition Moles'!$C132</f>
        <v>0</v>
      </c>
      <c r="AS120" s="32">
        <f ca="1">SUMPRODUCT(ReactionRateK1!$F142:$V142*OFFSET(ReactionStoich!$E$5:$U$5,AS$2,0))*(TimeStep)*'Composition Moles'!$C132</f>
        <v>-9.3034074828056576E-2</v>
      </c>
      <c r="AT120" s="32">
        <f ca="1">SUMPRODUCT(ReactionRateK1!$F142:$V142*OFFSET(ReactionStoich!$E$5:$U$5,AT$2,0))*(TimeStep)*'Composition Moles'!$C132</f>
        <v>-9.3034074828056576E-2</v>
      </c>
      <c r="AU120" s="32">
        <f ca="1">SUMPRODUCT(ReactionRateK1!$F142:$V142*OFFSET(ReactionStoich!$E$5:$U$5,AU$2,0))*(TimeStep)*'Composition Moles'!$C132</f>
        <v>-9.3034074828056576E-2</v>
      </c>
      <c r="AV120" s="32">
        <f ca="1">SUMPRODUCT(ReactionRateK1!$F142:$V142*OFFSET(ReactionStoich!$E$5:$U$5,AV$2,0))*(TimeStep)*'Composition Moles'!$C132</f>
        <v>0</v>
      </c>
      <c r="AW120" s="32">
        <f ca="1">SUMPRODUCT(ReactionRateK1!$F142:$V142*OFFSET(ReactionStoich!$E$5:$U$5,AW$2,0))*(TimeStep)*'Composition Moles'!$C132</f>
        <v>0</v>
      </c>
      <c r="AX120" s="32">
        <f ca="1">SUMPRODUCT(ReactionRateK1!$F142:$V142*OFFSET(ReactionStoich!$E$5:$U$5,AX$2,0))*(TimeStep)*'Composition Moles'!$C132</f>
        <v>0</v>
      </c>
      <c r="AY120" s="32">
        <f ca="1">SUMPRODUCT(ReactionRateK1!$F142:$V142*OFFSET(ReactionStoich!$E$5:$U$5,AY$2,0))*(TimeStep)*'Composition Moles'!$C132</f>
        <v>0</v>
      </c>
      <c r="AZ120" s="32">
        <f ca="1">SUMPRODUCT(ReactionRateK1!$F142:$V142*OFFSET(ReactionStoich!$E$5:$U$5,AZ$2,0))*(TimeStep)*'Composition Moles'!$C132</f>
        <v>0</v>
      </c>
      <c r="BA120" s="32">
        <f ca="1">SUMPRODUCT(ReactionRateK1!$F142:$V142*OFFSET(ReactionStoich!$E$5:$U$5,BA$2,0))*(TimeStep)*'Composition Moles'!$C132</f>
        <v>0</v>
      </c>
      <c r="BB120" s="32">
        <f ca="1">SUMPRODUCT(ReactionRateK1!$F142:$V142*OFFSET(ReactionStoich!$E$5:$U$5,BB$2,0))*(TimeStep)*'Composition Moles'!$C132</f>
        <v>0</v>
      </c>
      <c r="BC120" s="32">
        <f ca="1">SUMPRODUCT(ReactionRateK1!$F142:$V142*OFFSET(ReactionStoich!$E$5:$U$5,BC$2,0))*(TimeStep)*'Composition Moles'!$C132</f>
        <v>0</v>
      </c>
      <c r="BD120" s="32">
        <f ca="1">SUMPRODUCT(ReactionRateK1!$F142:$V142*OFFSET(ReactionStoich!$E$5:$U$5,BD$2,0))*(TimeStep)*'Composition Moles'!$C132</f>
        <v>0</v>
      </c>
      <c r="BE120" s="32">
        <f ca="1">SUMPRODUCT(ReactionRateK1!$F142:$V142*OFFSET(ReactionStoich!$E$5:$U$5,BE$2,0))*(TimeStep)*'Composition Moles'!$C132</f>
        <v>0</v>
      </c>
      <c r="BF120" s="32">
        <f ca="1">SUMPRODUCT(ReactionRateK1!$F142:$V142*OFFSET(ReactionStoich!$E$5:$U$5,BF$2,0))*(TimeStep)*'Composition Moles'!$C132</f>
        <v>0</v>
      </c>
      <c r="BG120" s="32">
        <f ca="1">SUMPRODUCT(ReactionRateK1!$F142:$V142*OFFSET(ReactionStoich!$E$5:$U$5,BG$2,0))*(TimeStep)*'Composition Moles'!$C132</f>
        <v>0</v>
      </c>
      <c r="BH120" s="32">
        <f ca="1">SUMPRODUCT(ReactionRateK1!$F142:$V142*OFFSET(ReactionStoich!$E$5:$U$5,BH$2,0))*(TimeStep)*'Composition Moles'!$C132</f>
        <v>0</v>
      </c>
      <c r="BI120" s="32">
        <f ca="1">SUMPRODUCT(ReactionRateK1!$F142:$V142*OFFSET(ReactionStoich!$E$5:$U$5,BI$2,0))*(TimeStep)*'Composition Moles'!$C132</f>
        <v>0</v>
      </c>
      <c r="BJ120" s="32">
        <f ca="1">SUMPRODUCT(ReactionRateK1!$F142:$V142*OFFSET(ReactionStoich!$E$5:$U$5,BJ$2,0))*(TimeStep)*'Composition Moles'!$C132</f>
        <v>0</v>
      </c>
      <c r="BK120" s="32">
        <f ca="1">SUMPRODUCT(ReactionRateK1!$F142:$V142*OFFSET(ReactionStoich!$E$5:$U$5,BK$2,0))*(TimeStep)*'Composition Moles'!$C132</f>
        <v>0</v>
      </c>
      <c r="BL120" s="32">
        <f ca="1">SUMPRODUCT(ReactionRateK1!$F142:$V142*OFFSET(ReactionStoich!$E$5:$U$5,BL$2,0))*(TimeStep)*'Composition Moles'!$C132</f>
        <v>0</v>
      </c>
      <c r="BM120" s="32">
        <f ca="1">SUMPRODUCT(ReactionRateK1!$F142:$V142*OFFSET(ReactionStoich!$E$5:$U$5,BM$2,0))*(TimeStep)*'Composition Moles'!$C132</f>
        <v>0</v>
      </c>
      <c r="BN120" s="32">
        <f ca="1">SUMPRODUCT(ReactionRateK1!$F142:$V142*OFFSET(ReactionStoich!$E$5:$U$5,BN$2,0))*(TimeStep)*'Composition Moles'!$C132</f>
        <v>0</v>
      </c>
      <c r="BO120" s="32">
        <f ca="1">SUMPRODUCT(ReactionRateK1!$F142:$V142*OFFSET(ReactionStoich!$E$5:$U$5,BO$2,0))*(TimeStep)*'Composition Moles'!$C132</f>
        <v>0</v>
      </c>
      <c r="BP120" s="32">
        <f ca="1">SUMPRODUCT(ReactionRateK1!$F142:$V142*OFFSET(ReactionStoich!$E$5:$U$5,BP$2,0))*(TimeStep)*'Composition Moles'!$C132</f>
        <v>0</v>
      </c>
      <c r="BQ120" s="32">
        <f ca="1">SUMPRODUCT(ReactionRateK1!$F142:$V142*OFFSET(ReactionStoich!$E$5:$U$5,BQ$2,0))*(TimeStep)*'Composition Moles'!$C132</f>
        <v>0</v>
      </c>
      <c r="BR120" s="32">
        <f ca="1">SUMPRODUCT(ReactionRateK1!$F142:$V142*OFFSET(ReactionStoich!$E$5:$U$5,BR$2,0))*(TimeStep)*'Composition Moles'!$C132</f>
        <v>0</v>
      </c>
      <c r="BS120" s="32">
        <f ca="1">SUMPRODUCT(ReactionRateK1!$F142:$V142*OFFSET(ReactionStoich!$E$5:$U$5,BS$2,0))*(TimeStep)*'Composition Moles'!$C132</f>
        <v>0</v>
      </c>
      <c r="BT120" s="32">
        <f ca="1">SUMPRODUCT(ReactionRateK1!$F142:$V142*OFFSET(ReactionStoich!$E$5:$U$5,BT$2,0))*(TimeStep)*'Composition Moles'!$C132</f>
        <v>0</v>
      </c>
      <c r="BU120" s="32">
        <f ca="1">SUMPRODUCT(ReactionRateK1!$F142:$V142*OFFSET(ReactionStoich!$E$5:$U$5,BU$2,0))*(TimeStep)*'Composition Moles'!$C132</f>
        <v>0</v>
      </c>
      <c r="BV120" s="32">
        <f ca="1">SUMPRODUCT(ReactionRateK1!$F142:$V142*OFFSET(ReactionStoich!$E$5:$U$5,BV$2,0))*(TimeStep)*'Composition Moles'!$C132</f>
        <v>0</v>
      </c>
      <c r="BW120" s="32">
        <f ca="1">SUMPRODUCT(ReactionRateK1!$F142:$V142*OFFSET(ReactionStoich!$E$5:$U$5,BW$2,0))*(TimeStep)*'Composition Moles'!$C132</f>
        <v>0</v>
      </c>
    </row>
    <row r="121" spans="1:75">
      <c r="A121">
        <f>ReactionRateK1!A143</f>
        <v>5.5499999999999883</v>
      </c>
      <c r="B121" s="20">
        <f t="shared" ca="1" si="7"/>
        <v>-725.42617507890361</v>
      </c>
      <c r="C121" s="20">
        <f ca="1">'Composition Moles'!BZ133</f>
        <v>144154.82877925667</v>
      </c>
      <c r="D121" s="26">
        <f t="shared" ca="1" si="8"/>
        <v>-5.032271074247148E-3</v>
      </c>
      <c r="F121" s="32">
        <f ca="1">SUMPRODUCT(ReactionRateK1!$F143:$V143*OFFSET(ReactionStoich!$E$5:$U$5,F$2,0))*(TimeStep)*'Composition Moles'!$C133</f>
        <v>-2.1237589839427102E-3</v>
      </c>
      <c r="G121" s="32">
        <f ca="1">SUMPRODUCT(ReactionRateK1!$F143:$V143*OFFSET(ReactionStoich!$E$5:$U$5,G$2,0))*(TimeStep)*'Composition Moles'!$C133</f>
        <v>0</v>
      </c>
      <c r="H121" s="32">
        <f ca="1">SUMPRODUCT(ReactionRateK1!$F143:$V143*OFFSET(ReactionStoich!$E$5:$U$5,H$2,0))*(TimeStep)*'Composition Moles'!$C133</f>
        <v>2.1185873472487145E-3</v>
      </c>
      <c r="I121" s="32">
        <f ca="1">SUMPRODUCT(ReactionRateK1!$F143:$V143*OFFSET(ReactionStoich!$E$5:$U$5,I$2,0))*(TimeStep)*'Composition Moles'!$C133</f>
        <v>5.1716366939958251E-6</v>
      </c>
      <c r="J121" s="32">
        <f ca="1">SUMPRODUCT(ReactionRateK1!$F143:$V143*OFFSET(ReactionStoich!$E$5:$U$5,J$2,0))*(TimeStep)*'Composition Moles'!$C133</f>
        <v>0</v>
      </c>
      <c r="K121" s="32">
        <f ca="1">SUMPRODUCT(ReactionRateK1!$F143:$V143*OFFSET(ReactionStoich!$E$5:$U$5,K$2,0))*(TimeStep)*'Composition Moles'!$C133</f>
        <v>0</v>
      </c>
      <c r="L121" s="32">
        <f ca="1">SUMPRODUCT(ReactionRateK1!$F143:$V143*OFFSET(ReactionStoich!$E$5:$U$5,L$2,0))*(TimeStep)*'Composition Moles'!$C133</f>
        <v>0</v>
      </c>
      <c r="M121" s="32">
        <f ca="1">SUMPRODUCT(ReactionRateK1!$F143:$V143*OFFSET(ReactionStoich!$E$5:$U$5,M$2,0))*(TimeStep)*'Composition Moles'!$C133</f>
        <v>0</v>
      </c>
      <c r="N121" s="32">
        <f ca="1">SUMPRODUCT(ReactionRateK1!$F143:$V143*OFFSET(ReactionStoich!$E$5:$U$5,N$2,0))*(TimeStep)*'Composition Moles'!$C133</f>
        <v>0</v>
      </c>
      <c r="O121" s="32">
        <f ca="1">SUMPRODUCT(ReactionRateK1!$F143:$V143*OFFSET(ReactionStoich!$E$5:$U$5,O$2,0))*(TimeStep)*'Composition Moles'!$C133</f>
        <v>0</v>
      </c>
      <c r="P121" s="32">
        <f ca="1">SUMPRODUCT(ReactionRateK1!$F143:$V143*OFFSET(ReactionStoich!$E$5:$U$5,P$2,0))*(TimeStep)*'Composition Moles'!$C133</f>
        <v>0</v>
      </c>
      <c r="Q121" s="32">
        <f ca="1">SUMPRODUCT(ReactionRateK1!$F143:$V143*OFFSET(ReactionStoich!$E$5:$U$5,Q$2,0))*(TimeStep)*'Composition Moles'!$C133</f>
        <v>0</v>
      </c>
      <c r="R121" s="32">
        <f ca="1">SUMPRODUCT(ReactionRateK1!$F143:$V143*OFFSET(ReactionStoich!$E$5:$U$5,R$2,0))*(TimeStep)*'Composition Moles'!$C133</f>
        <v>0</v>
      </c>
      <c r="S121" s="32">
        <f ca="1">SUMPRODUCT(ReactionRateK1!$F143:$V143*OFFSET(ReactionStoich!$E$5:$U$5,S$2,0))*(TimeStep)*'Composition Moles'!$C133</f>
        <v>0.39969422885485251</v>
      </c>
      <c r="T121" s="32">
        <f ca="1">SUMPRODUCT(ReactionRateK1!$F143:$V143*OFFSET(ReactionStoich!$E$5:$U$5,T$2,0))*(TimeStep)*'Composition Moles'!$C133</f>
        <v>0</v>
      </c>
      <c r="U121" s="32">
        <f ca="1">SUMPRODUCT(ReactionRateK1!$F143:$V143*OFFSET(ReactionStoich!$E$5:$U$5,U$2,0))*(TimeStep)*'Composition Moles'!$C133</f>
        <v>0</v>
      </c>
      <c r="V121" s="32">
        <f ca="1">SUMPRODUCT(ReactionRateK1!$F143:$V143*OFFSET(ReactionStoich!$E$5:$U$5,V$2,0))*(TimeStep)*'Composition Moles'!$C133</f>
        <v>0</v>
      </c>
      <c r="W121" s="32">
        <f ca="1">SUMPRODUCT(ReactionRateK1!$F143:$V143*OFFSET(ReactionStoich!$E$5:$U$5,W$2,0))*(TimeStep)*'Composition Moles'!$C133</f>
        <v>0</v>
      </c>
      <c r="X121" s="32">
        <f ca="1">SUMPRODUCT(ReactionRateK1!$F143:$V143*OFFSET(ReactionStoich!$E$5:$U$5,X$2,0))*(TimeStep)*'Composition Moles'!$C133</f>
        <v>0</v>
      </c>
      <c r="Y121" s="32">
        <f ca="1">SUMPRODUCT(ReactionRateK1!$F143:$V143*OFFSET(ReactionStoich!$E$5:$U$5,Y$2,0))*(TimeStep)*'Composition Moles'!$C133</f>
        <v>-1.0725629989662318</v>
      </c>
      <c r="Z121" s="32">
        <f ca="1">SUMPRODUCT(ReactionRateK1!$F143:$V143*OFFSET(ReactionStoich!$E$5:$U$5,Z$2,0))*(TimeStep)*'Composition Moles'!$C133</f>
        <v>0</v>
      </c>
      <c r="AA121" s="32">
        <f ca="1">SUMPRODUCT(ReactionRateK1!$F143:$V143*OFFSET(ReactionStoich!$E$5:$U$5,AA$2,0))*(TimeStep)*'Composition Moles'!$C133</f>
        <v>0</v>
      </c>
      <c r="AB121" s="32">
        <f ca="1">SUMPRODUCT(ReactionRateK1!$F143:$V143*OFFSET(ReactionStoich!$E$5:$U$5,AB$2,0))*(TimeStep)*'Composition Moles'!$C133</f>
        <v>0</v>
      </c>
      <c r="AC121" s="32">
        <f ca="1">SUMPRODUCT(ReactionRateK1!$F143:$V143*OFFSET(ReactionStoich!$E$5:$U$5,AC$2,0))*(TimeStep)*'Composition Moles'!$C133</f>
        <v>0</v>
      </c>
      <c r="AD121" s="32">
        <f ca="1">SUMPRODUCT(ReactionRateK1!$F143:$V143*OFFSET(ReactionStoich!$E$5:$U$5,AD$2,0))*(TimeStep)*'Composition Moles'!$C133</f>
        <v>0</v>
      </c>
      <c r="AE121" s="32">
        <f ca="1">SUMPRODUCT(ReactionRateK1!$F143:$V143*OFFSET(ReactionStoich!$E$5:$U$5,AE$2,0))*(TimeStep)*'Composition Moles'!$C133</f>
        <v>0</v>
      </c>
      <c r="AF121" s="32">
        <f ca="1">SUMPRODUCT(ReactionRateK1!$F143:$V143*OFFSET(ReactionStoich!$E$5:$U$5,AF$2,0))*(TimeStep)*'Composition Moles'!$C133</f>
        <v>0</v>
      </c>
      <c r="AG121" s="32">
        <f ca="1">SUMPRODUCT(ReactionRateK1!$F143:$V143*OFFSET(ReactionStoich!$E$5:$U$5,AG$2,0))*(TimeStep)*'Composition Moles'!$C133</f>
        <v>-2.1953387870279817E-3</v>
      </c>
      <c r="AH121" s="32">
        <f ca="1">SUMPRODUCT(ReactionRateK1!$F143:$V143*OFFSET(ReactionStoich!$E$5:$U$5,AH$2,0))*(TimeStep)*'Composition Moles'!$C133</f>
        <v>-0.51295097787603394</v>
      </c>
      <c r="AI121" s="32">
        <f ca="1">SUMPRODUCT(ReactionRateK1!$F143:$V143*OFFSET(ReactionStoich!$E$5:$U$5,AI$2,0))*(TimeStep)*'Composition Moles'!$C133</f>
        <v>1.2924714645883721</v>
      </c>
      <c r="AJ121" s="32">
        <f ca="1">SUMPRODUCT(ReactionRateK1!$F143:$V143*OFFSET(ReactionStoich!$E$5:$U$5,AJ$2,0))*(TimeStep)*'Composition Moles'!$C133</f>
        <v>0.17297085304717469</v>
      </c>
      <c r="AK121" s="32">
        <f ca="1">SUMPRODUCT(ReactionRateK1!$F143:$V143*OFFSET(ReactionStoich!$E$5:$U$5,AK$2,0))*(TimeStep)*'Composition Moles'!$C133</f>
        <v>0</v>
      </c>
      <c r="AL121" s="32">
        <f ca="1">SUMPRODUCT(ReactionRateK1!$F143:$V143*OFFSET(ReactionStoich!$E$5:$U$5,AL$2,0))*(TimeStep)*'Composition Moles'!$C133</f>
        <v>0</v>
      </c>
      <c r="AM121" s="32">
        <f ca="1">SUMPRODUCT(ReactionRateK1!$F143:$V143*OFFSET(ReactionStoich!$E$5:$U$5,AM$2,0))*(TimeStep)*'Composition Moles'!$C133</f>
        <v>0</v>
      </c>
      <c r="AN121" s="32">
        <f ca="1">SUMPRODUCT(ReactionRateK1!$F143:$V143*OFFSET(ReactionStoich!$E$5:$U$5,AN$2,0))*(TimeStep)*'Composition Moles'!$C133</f>
        <v>0</v>
      </c>
      <c r="AO121" s="32">
        <f ca="1">SUMPRODUCT(ReactionRateK1!$F143:$V143*OFFSET(ReactionStoich!$E$5:$U$5,AO$2,0))*(TimeStep)*'Composition Moles'!$C133</f>
        <v>-5.1716366939958251E-6</v>
      </c>
      <c r="AP121" s="32">
        <f ca="1">SUMPRODUCT(ReactionRateK1!$F143:$V143*OFFSET(ReactionStoich!$E$5:$U$5,AP$2,0))*(TimeStep)*'Composition Moles'!$C133</f>
        <v>-1.9219016414422987E-3</v>
      </c>
      <c r="AQ121" s="32">
        <f ca="1">SUMPRODUCT(ReactionRateK1!$F143:$V143*OFFSET(ReactionStoich!$E$5:$U$5,AQ$2,0))*(TimeStep)*'Composition Moles'!$C133</f>
        <v>0</v>
      </c>
      <c r="AR121" s="32">
        <f ca="1">SUMPRODUCT(ReactionRateK1!$F143:$V143*OFFSET(ReactionStoich!$E$5:$U$5,AR$2,0))*(TimeStep)*'Composition Moles'!$C133</f>
        <v>0</v>
      </c>
      <c r="AS121" s="32">
        <f ca="1">SUMPRODUCT(ReactionRateK1!$F143:$V143*OFFSET(ReactionStoich!$E$5:$U$5,AS$2,0))*(TimeStep)*'Composition Moles'!$C133</f>
        <v>-9.1833385860989866E-2</v>
      </c>
      <c r="AT121" s="32">
        <f ca="1">SUMPRODUCT(ReactionRateK1!$F143:$V143*OFFSET(ReactionStoich!$E$5:$U$5,AT$2,0))*(TimeStep)*'Composition Moles'!$C133</f>
        <v>-9.1833385860989866E-2</v>
      </c>
      <c r="AU121" s="32">
        <f ca="1">SUMPRODUCT(ReactionRateK1!$F143:$V143*OFFSET(ReactionStoich!$E$5:$U$5,AU$2,0))*(TimeStep)*'Composition Moles'!$C133</f>
        <v>-9.1833385860989866E-2</v>
      </c>
      <c r="AV121" s="32">
        <f ca="1">SUMPRODUCT(ReactionRateK1!$F143:$V143*OFFSET(ReactionStoich!$E$5:$U$5,AV$2,0))*(TimeStep)*'Composition Moles'!$C133</f>
        <v>0</v>
      </c>
      <c r="AW121" s="32">
        <f ca="1">SUMPRODUCT(ReactionRateK1!$F143:$V143*OFFSET(ReactionStoich!$E$5:$U$5,AW$2,0))*(TimeStep)*'Composition Moles'!$C133</f>
        <v>0</v>
      </c>
      <c r="AX121" s="32">
        <f ca="1">SUMPRODUCT(ReactionRateK1!$F143:$V143*OFFSET(ReactionStoich!$E$5:$U$5,AX$2,0))*(TimeStep)*'Composition Moles'!$C133</f>
        <v>0</v>
      </c>
      <c r="AY121" s="32">
        <f ca="1">SUMPRODUCT(ReactionRateK1!$F143:$V143*OFFSET(ReactionStoich!$E$5:$U$5,AY$2,0))*(TimeStep)*'Composition Moles'!$C133</f>
        <v>0</v>
      </c>
      <c r="AZ121" s="32">
        <f ca="1">SUMPRODUCT(ReactionRateK1!$F143:$V143*OFFSET(ReactionStoich!$E$5:$U$5,AZ$2,0))*(TimeStep)*'Composition Moles'!$C133</f>
        <v>0</v>
      </c>
      <c r="BA121" s="32">
        <f ca="1">SUMPRODUCT(ReactionRateK1!$F143:$V143*OFFSET(ReactionStoich!$E$5:$U$5,BA$2,0))*(TimeStep)*'Composition Moles'!$C133</f>
        <v>0</v>
      </c>
      <c r="BB121" s="32">
        <f ca="1">SUMPRODUCT(ReactionRateK1!$F143:$V143*OFFSET(ReactionStoich!$E$5:$U$5,BB$2,0))*(TimeStep)*'Composition Moles'!$C133</f>
        <v>0</v>
      </c>
      <c r="BC121" s="32">
        <f ca="1">SUMPRODUCT(ReactionRateK1!$F143:$V143*OFFSET(ReactionStoich!$E$5:$U$5,BC$2,0))*(TimeStep)*'Composition Moles'!$C133</f>
        <v>0</v>
      </c>
      <c r="BD121" s="32">
        <f ca="1">SUMPRODUCT(ReactionRateK1!$F143:$V143*OFFSET(ReactionStoich!$E$5:$U$5,BD$2,0))*(TimeStep)*'Composition Moles'!$C133</f>
        <v>0</v>
      </c>
      <c r="BE121" s="32">
        <f ca="1">SUMPRODUCT(ReactionRateK1!$F143:$V143*OFFSET(ReactionStoich!$E$5:$U$5,BE$2,0))*(TimeStep)*'Composition Moles'!$C133</f>
        <v>0</v>
      </c>
      <c r="BF121" s="32">
        <f ca="1">SUMPRODUCT(ReactionRateK1!$F143:$V143*OFFSET(ReactionStoich!$E$5:$U$5,BF$2,0))*(TimeStep)*'Composition Moles'!$C133</f>
        <v>0</v>
      </c>
      <c r="BG121" s="32">
        <f ca="1">SUMPRODUCT(ReactionRateK1!$F143:$V143*OFFSET(ReactionStoich!$E$5:$U$5,BG$2,0))*(TimeStep)*'Composition Moles'!$C133</f>
        <v>0</v>
      </c>
      <c r="BH121" s="32">
        <f ca="1">SUMPRODUCT(ReactionRateK1!$F143:$V143*OFFSET(ReactionStoich!$E$5:$U$5,BH$2,0))*(TimeStep)*'Composition Moles'!$C133</f>
        <v>0</v>
      </c>
      <c r="BI121" s="32">
        <f ca="1">SUMPRODUCT(ReactionRateK1!$F143:$V143*OFFSET(ReactionStoich!$E$5:$U$5,BI$2,0))*(TimeStep)*'Composition Moles'!$C133</f>
        <v>0</v>
      </c>
      <c r="BJ121" s="32">
        <f ca="1">SUMPRODUCT(ReactionRateK1!$F143:$V143*OFFSET(ReactionStoich!$E$5:$U$5,BJ$2,0))*(TimeStep)*'Composition Moles'!$C133</f>
        <v>0</v>
      </c>
      <c r="BK121" s="32">
        <f ca="1">SUMPRODUCT(ReactionRateK1!$F143:$V143*OFFSET(ReactionStoich!$E$5:$U$5,BK$2,0))*(TimeStep)*'Composition Moles'!$C133</f>
        <v>0</v>
      </c>
      <c r="BL121" s="32">
        <f ca="1">SUMPRODUCT(ReactionRateK1!$F143:$V143*OFFSET(ReactionStoich!$E$5:$U$5,BL$2,0))*(TimeStep)*'Composition Moles'!$C133</f>
        <v>0</v>
      </c>
      <c r="BM121" s="32">
        <f ca="1">SUMPRODUCT(ReactionRateK1!$F143:$V143*OFFSET(ReactionStoich!$E$5:$U$5,BM$2,0))*(TimeStep)*'Composition Moles'!$C133</f>
        <v>0</v>
      </c>
      <c r="BN121" s="32">
        <f ca="1">SUMPRODUCT(ReactionRateK1!$F143:$V143*OFFSET(ReactionStoich!$E$5:$U$5,BN$2,0))*(TimeStep)*'Composition Moles'!$C133</f>
        <v>0</v>
      </c>
      <c r="BO121" s="32">
        <f ca="1">SUMPRODUCT(ReactionRateK1!$F143:$V143*OFFSET(ReactionStoich!$E$5:$U$5,BO$2,0))*(TimeStep)*'Composition Moles'!$C133</f>
        <v>0</v>
      </c>
      <c r="BP121" s="32">
        <f ca="1">SUMPRODUCT(ReactionRateK1!$F143:$V143*OFFSET(ReactionStoich!$E$5:$U$5,BP$2,0))*(TimeStep)*'Composition Moles'!$C133</f>
        <v>0</v>
      </c>
      <c r="BQ121" s="32">
        <f ca="1">SUMPRODUCT(ReactionRateK1!$F143:$V143*OFFSET(ReactionStoich!$E$5:$U$5,BQ$2,0))*(TimeStep)*'Composition Moles'!$C133</f>
        <v>0</v>
      </c>
      <c r="BR121" s="32">
        <f ca="1">SUMPRODUCT(ReactionRateK1!$F143:$V143*OFFSET(ReactionStoich!$E$5:$U$5,BR$2,0))*(TimeStep)*'Composition Moles'!$C133</f>
        <v>0</v>
      </c>
      <c r="BS121" s="32">
        <f ca="1">SUMPRODUCT(ReactionRateK1!$F143:$V143*OFFSET(ReactionStoich!$E$5:$U$5,BS$2,0))*(TimeStep)*'Composition Moles'!$C133</f>
        <v>0</v>
      </c>
      <c r="BT121" s="32">
        <f ca="1">SUMPRODUCT(ReactionRateK1!$F143:$V143*OFFSET(ReactionStoich!$E$5:$U$5,BT$2,0))*(TimeStep)*'Composition Moles'!$C133</f>
        <v>0</v>
      </c>
      <c r="BU121" s="32">
        <f ca="1">SUMPRODUCT(ReactionRateK1!$F143:$V143*OFFSET(ReactionStoich!$E$5:$U$5,BU$2,0))*(TimeStep)*'Composition Moles'!$C133</f>
        <v>0</v>
      </c>
      <c r="BV121" s="32">
        <f ca="1">SUMPRODUCT(ReactionRateK1!$F143:$V143*OFFSET(ReactionStoich!$E$5:$U$5,BV$2,0))*(TimeStep)*'Composition Moles'!$C133</f>
        <v>0</v>
      </c>
      <c r="BW121" s="32">
        <f ca="1">SUMPRODUCT(ReactionRateK1!$F143:$V143*OFFSET(ReactionStoich!$E$5:$U$5,BW$2,0))*(TimeStep)*'Composition Moles'!$C133</f>
        <v>0</v>
      </c>
    </row>
    <row r="122" spans="1:75">
      <c r="A122">
        <f>ReactionRateK1!A144</f>
        <v>5.5999999999999881</v>
      </c>
      <c r="B122" s="20">
        <f t="shared" ca="1" si="7"/>
        <v>-723.48588688609425</v>
      </c>
      <c r="C122" s="20">
        <f ca="1">'Composition Moles'!BZ134</f>
        <v>144148.57507899476</v>
      </c>
      <c r="D122" s="26">
        <f t="shared" ca="1" si="8"/>
        <v>-5.0190290572738388E-3</v>
      </c>
      <c r="F122" s="32">
        <f ca="1">SUMPRODUCT(ReactionRateK1!$F144:$V144*OFFSET(ReactionStoich!$E$5:$U$5,F$2,0))*(TimeStep)*'Composition Moles'!$C134</f>
        <v>-1.9927941280370584E-3</v>
      </c>
      <c r="G122" s="32">
        <f ca="1">SUMPRODUCT(ReactionRateK1!$F144:$V144*OFFSET(ReactionStoich!$E$5:$U$5,G$2,0))*(TimeStep)*'Composition Moles'!$C134</f>
        <v>0</v>
      </c>
      <c r="H122" s="32">
        <f ca="1">SUMPRODUCT(ReactionRateK1!$F144:$V144*OFFSET(ReactionStoich!$E$5:$U$5,H$2,0))*(TimeStep)*'Composition Moles'!$C134</f>
        <v>1.9881510009642808E-3</v>
      </c>
      <c r="I122" s="32">
        <f ca="1">SUMPRODUCT(ReactionRateK1!$F144:$V144*OFFSET(ReactionStoich!$E$5:$U$5,I$2,0))*(TimeStep)*'Composition Moles'!$C134</f>
        <v>4.6431270727776588E-6</v>
      </c>
      <c r="J122" s="32">
        <f ca="1">SUMPRODUCT(ReactionRateK1!$F144:$V144*OFFSET(ReactionStoich!$E$5:$U$5,J$2,0))*(TimeStep)*'Composition Moles'!$C134</f>
        <v>0</v>
      </c>
      <c r="K122" s="32">
        <f ca="1">SUMPRODUCT(ReactionRateK1!$F144:$V144*OFFSET(ReactionStoich!$E$5:$U$5,K$2,0))*(TimeStep)*'Composition Moles'!$C134</f>
        <v>0</v>
      </c>
      <c r="L122" s="32">
        <f ca="1">SUMPRODUCT(ReactionRateK1!$F144:$V144*OFFSET(ReactionStoich!$E$5:$U$5,L$2,0))*(TimeStep)*'Composition Moles'!$C134</f>
        <v>0</v>
      </c>
      <c r="M122" s="32">
        <f ca="1">SUMPRODUCT(ReactionRateK1!$F144:$V144*OFFSET(ReactionStoich!$E$5:$U$5,M$2,0))*(TimeStep)*'Composition Moles'!$C134</f>
        <v>0</v>
      </c>
      <c r="N122" s="32">
        <f ca="1">SUMPRODUCT(ReactionRateK1!$F144:$V144*OFFSET(ReactionStoich!$E$5:$U$5,N$2,0))*(TimeStep)*'Composition Moles'!$C134</f>
        <v>0</v>
      </c>
      <c r="O122" s="32">
        <f ca="1">SUMPRODUCT(ReactionRateK1!$F144:$V144*OFFSET(ReactionStoich!$E$5:$U$5,O$2,0))*(TimeStep)*'Composition Moles'!$C134</f>
        <v>0</v>
      </c>
      <c r="P122" s="32">
        <f ca="1">SUMPRODUCT(ReactionRateK1!$F144:$V144*OFFSET(ReactionStoich!$E$5:$U$5,P$2,0))*(TimeStep)*'Composition Moles'!$C134</f>
        <v>0</v>
      </c>
      <c r="Q122" s="32">
        <f ca="1">SUMPRODUCT(ReactionRateK1!$F144:$V144*OFFSET(ReactionStoich!$E$5:$U$5,Q$2,0))*(TimeStep)*'Composition Moles'!$C134</f>
        <v>0</v>
      </c>
      <c r="R122" s="32">
        <f ca="1">SUMPRODUCT(ReactionRateK1!$F144:$V144*OFFSET(ReactionStoich!$E$5:$U$5,R$2,0))*(TimeStep)*'Composition Moles'!$C134</f>
        <v>0</v>
      </c>
      <c r="S122" s="32">
        <f ca="1">SUMPRODUCT(ReactionRateK1!$F144:$V144*OFFSET(ReactionStoich!$E$5:$U$5,S$2,0))*(TimeStep)*'Composition Moles'!$C134</f>
        <v>0.38580148954854149</v>
      </c>
      <c r="T122" s="32">
        <f ca="1">SUMPRODUCT(ReactionRateK1!$F144:$V144*OFFSET(ReactionStoich!$E$5:$U$5,T$2,0))*(TimeStep)*'Composition Moles'!$C134</f>
        <v>0</v>
      </c>
      <c r="U122" s="32">
        <f ca="1">SUMPRODUCT(ReactionRateK1!$F144:$V144*OFFSET(ReactionStoich!$E$5:$U$5,U$2,0))*(TimeStep)*'Composition Moles'!$C134</f>
        <v>0</v>
      </c>
      <c r="V122" s="32">
        <f ca="1">SUMPRODUCT(ReactionRateK1!$F144:$V144*OFFSET(ReactionStoich!$E$5:$U$5,V$2,0))*(TimeStep)*'Composition Moles'!$C134</f>
        <v>0</v>
      </c>
      <c r="W122" s="32">
        <f ca="1">SUMPRODUCT(ReactionRateK1!$F144:$V144*OFFSET(ReactionStoich!$E$5:$U$5,W$2,0))*(TimeStep)*'Composition Moles'!$C134</f>
        <v>0</v>
      </c>
      <c r="X122" s="32">
        <f ca="1">SUMPRODUCT(ReactionRateK1!$F144:$V144*OFFSET(ReactionStoich!$E$5:$U$5,X$2,0))*(TimeStep)*'Composition Moles'!$C134</f>
        <v>0</v>
      </c>
      <c r="Y122" s="32">
        <f ca="1">SUMPRODUCT(ReactionRateK1!$F144:$V144*OFFSET(ReactionStoich!$E$5:$U$5,Y$2,0))*(TimeStep)*'Composition Moles'!$C134</f>
        <v>-1.0413710512274388</v>
      </c>
      <c r="Z122" s="32">
        <f ca="1">SUMPRODUCT(ReactionRateK1!$F144:$V144*OFFSET(ReactionStoich!$E$5:$U$5,Z$2,0))*(TimeStep)*'Composition Moles'!$C134</f>
        <v>0</v>
      </c>
      <c r="AA122" s="32">
        <f ca="1">SUMPRODUCT(ReactionRateK1!$F144:$V144*OFFSET(ReactionStoich!$E$5:$U$5,AA$2,0))*(TimeStep)*'Composition Moles'!$C134</f>
        <v>0</v>
      </c>
      <c r="AB122" s="32">
        <f ca="1">SUMPRODUCT(ReactionRateK1!$F144:$V144*OFFSET(ReactionStoich!$E$5:$U$5,AB$2,0))*(TimeStep)*'Composition Moles'!$C134</f>
        <v>0</v>
      </c>
      <c r="AC122" s="32">
        <f ca="1">SUMPRODUCT(ReactionRateK1!$F144:$V144*OFFSET(ReactionStoich!$E$5:$U$5,AC$2,0))*(TimeStep)*'Composition Moles'!$C134</f>
        <v>0</v>
      </c>
      <c r="AD122" s="32">
        <f ca="1">SUMPRODUCT(ReactionRateK1!$F144:$V144*OFFSET(ReactionStoich!$E$5:$U$5,AD$2,0))*(TimeStep)*'Composition Moles'!$C134</f>
        <v>0</v>
      </c>
      <c r="AE122" s="32">
        <f ca="1">SUMPRODUCT(ReactionRateK1!$F144:$V144*OFFSET(ReactionStoich!$E$5:$U$5,AE$2,0))*(TimeStep)*'Composition Moles'!$C134</f>
        <v>0</v>
      </c>
      <c r="AF122" s="32">
        <f ca="1">SUMPRODUCT(ReactionRateK1!$F144:$V144*OFFSET(ReactionStoich!$E$5:$U$5,AF$2,0))*(TimeStep)*'Composition Moles'!$C134</f>
        <v>0</v>
      </c>
      <c r="AG122" s="32">
        <f ca="1">SUMPRODUCT(ReactionRateK1!$F144:$V144*OFFSET(ReactionStoich!$E$5:$U$5,AG$2,0))*(TimeStep)*'Composition Moles'!$C134</f>
        <v>-2.1005574643383953E-3</v>
      </c>
      <c r="AH122" s="32">
        <f ca="1">SUMPRODUCT(ReactionRateK1!$F144:$V144*OFFSET(ReactionStoich!$E$5:$U$5,AH$2,0))*(TimeStep)*'Composition Moles'!$C134</f>
        <v>-0.51303912743832492</v>
      </c>
      <c r="AI122" s="32">
        <f ca="1">SUMPRODUCT(ReactionRateK1!$F144:$V144*OFFSET(ReactionStoich!$E$5:$U$5,AI$2,0))*(TimeStep)*'Composition Moles'!$C134</f>
        <v>1.276868131070573</v>
      </c>
      <c r="AJ122" s="32">
        <f ca="1">SUMPRODUCT(ReactionRateK1!$F144:$V144*OFFSET(ReactionStoich!$E$5:$U$5,AJ$2,0))*(TimeStep)*'Composition Moles'!$C134</f>
        <v>0.16759941902449049</v>
      </c>
      <c r="AK122" s="32">
        <f ca="1">SUMPRODUCT(ReactionRateK1!$F144:$V144*OFFSET(ReactionStoich!$E$5:$U$5,AK$2,0))*(TimeStep)*'Composition Moles'!$C134</f>
        <v>0</v>
      </c>
      <c r="AL122" s="32">
        <f ca="1">SUMPRODUCT(ReactionRateK1!$F144:$V144*OFFSET(ReactionStoich!$E$5:$U$5,AL$2,0))*(TimeStep)*'Composition Moles'!$C134</f>
        <v>0</v>
      </c>
      <c r="AM122" s="32">
        <f ca="1">SUMPRODUCT(ReactionRateK1!$F144:$V144*OFFSET(ReactionStoich!$E$5:$U$5,AM$2,0))*(TimeStep)*'Composition Moles'!$C134</f>
        <v>0</v>
      </c>
      <c r="AN122" s="32">
        <f ca="1">SUMPRODUCT(ReactionRateK1!$F144:$V144*OFFSET(ReactionStoich!$E$5:$U$5,AN$2,0))*(TimeStep)*'Composition Moles'!$C134</f>
        <v>0</v>
      </c>
      <c r="AO122" s="32">
        <f ca="1">SUMPRODUCT(ReactionRateK1!$F144:$V144*OFFSET(ReactionStoich!$E$5:$U$5,AO$2,0))*(TimeStep)*'Composition Moles'!$C134</f>
        <v>-4.6431270727776588E-6</v>
      </c>
      <c r="AP122" s="32">
        <f ca="1">SUMPRODUCT(ReactionRateK1!$F144:$V144*OFFSET(ReactionStoich!$E$5:$U$5,AP$2,0))*(TimeStep)*'Composition Moles'!$C134</f>
        <v>-1.7893729666573108E-3</v>
      </c>
      <c r="AQ122" s="32">
        <f ca="1">SUMPRODUCT(ReactionRateK1!$F144:$V144*OFFSET(ReactionStoich!$E$5:$U$5,AQ$2,0))*(TimeStep)*'Composition Moles'!$C134</f>
        <v>0</v>
      </c>
      <c r="AR122" s="32">
        <f ca="1">SUMPRODUCT(ReactionRateK1!$F144:$V144*OFFSET(ReactionStoich!$E$5:$U$5,AR$2,0))*(TimeStep)*'Composition Moles'!$C134</f>
        <v>0</v>
      </c>
      <c r="AS122" s="32">
        <f ca="1">SUMPRODUCT(ReactionRateK1!$F144:$V144*OFFSET(ReactionStoich!$E$5:$U$5,AS$2,0))*(TimeStep)*'Composition Moles'!$C134</f>
        <v>-9.0654762473257544E-2</v>
      </c>
      <c r="AT122" s="32">
        <f ca="1">SUMPRODUCT(ReactionRateK1!$F144:$V144*OFFSET(ReactionStoich!$E$5:$U$5,AT$2,0))*(TimeStep)*'Composition Moles'!$C134</f>
        <v>-9.0654762473257544E-2</v>
      </c>
      <c r="AU122" s="32">
        <f ca="1">SUMPRODUCT(ReactionRateK1!$F144:$V144*OFFSET(ReactionStoich!$E$5:$U$5,AU$2,0))*(TimeStep)*'Composition Moles'!$C134</f>
        <v>-9.0654762473257544E-2</v>
      </c>
      <c r="AV122" s="32">
        <f ca="1">SUMPRODUCT(ReactionRateK1!$F144:$V144*OFFSET(ReactionStoich!$E$5:$U$5,AV$2,0))*(TimeStep)*'Composition Moles'!$C134</f>
        <v>0</v>
      </c>
      <c r="AW122" s="32">
        <f ca="1">SUMPRODUCT(ReactionRateK1!$F144:$V144*OFFSET(ReactionStoich!$E$5:$U$5,AW$2,0))*(TimeStep)*'Composition Moles'!$C134</f>
        <v>0</v>
      </c>
      <c r="AX122" s="32">
        <f ca="1">SUMPRODUCT(ReactionRateK1!$F144:$V144*OFFSET(ReactionStoich!$E$5:$U$5,AX$2,0))*(TimeStep)*'Composition Moles'!$C134</f>
        <v>0</v>
      </c>
      <c r="AY122" s="32">
        <f ca="1">SUMPRODUCT(ReactionRateK1!$F144:$V144*OFFSET(ReactionStoich!$E$5:$U$5,AY$2,0))*(TimeStep)*'Composition Moles'!$C134</f>
        <v>0</v>
      </c>
      <c r="AZ122" s="32">
        <f ca="1">SUMPRODUCT(ReactionRateK1!$F144:$V144*OFFSET(ReactionStoich!$E$5:$U$5,AZ$2,0))*(TimeStep)*'Composition Moles'!$C134</f>
        <v>0</v>
      </c>
      <c r="BA122" s="32">
        <f ca="1">SUMPRODUCT(ReactionRateK1!$F144:$V144*OFFSET(ReactionStoich!$E$5:$U$5,BA$2,0))*(TimeStep)*'Composition Moles'!$C134</f>
        <v>0</v>
      </c>
      <c r="BB122" s="32">
        <f ca="1">SUMPRODUCT(ReactionRateK1!$F144:$V144*OFFSET(ReactionStoich!$E$5:$U$5,BB$2,0))*(TimeStep)*'Composition Moles'!$C134</f>
        <v>0</v>
      </c>
      <c r="BC122" s="32">
        <f ca="1">SUMPRODUCT(ReactionRateK1!$F144:$V144*OFFSET(ReactionStoich!$E$5:$U$5,BC$2,0))*(TimeStep)*'Composition Moles'!$C134</f>
        <v>0</v>
      </c>
      <c r="BD122" s="32">
        <f ca="1">SUMPRODUCT(ReactionRateK1!$F144:$V144*OFFSET(ReactionStoich!$E$5:$U$5,BD$2,0))*(TimeStep)*'Composition Moles'!$C134</f>
        <v>0</v>
      </c>
      <c r="BE122" s="32">
        <f ca="1">SUMPRODUCT(ReactionRateK1!$F144:$V144*OFFSET(ReactionStoich!$E$5:$U$5,BE$2,0))*(TimeStep)*'Composition Moles'!$C134</f>
        <v>0</v>
      </c>
      <c r="BF122" s="32">
        <f ca="1">SUMPRODUCT(ReactionRateK1!$F144:$V144*OFFSET(ReactionStoich!$E$5:$U$5,BF$2,0))*(TimeStep)*'Composition Moles'!$C134</f>
        <v>0</v>
      </c>
      <c r="BG122" s="32">
        <f ca="1">SUMPRODUCT(ReactionRateK1!$F144:$V144*OFFSET(ReactionStoich!$E$5:$U$5,BG$2,0))*(TimeStep)*'Composition Moles'!$C134</f>
        <v>0</v>
      </c>
      <c r="BH122" s="32">
        <f ca="1">SUMPRODUCT(ReactionRateK1!$F144:$V144*OFFSET(ReactionStoich!$E$5:$U$5,BH$2,0))*(TimeStep)*'Composition Moles'!$C134</f>
        <v>0</v>
      </c>
      <c r="BI122" s="32">
        <f ca="1">SUMPRODUCT(ReactionRateK1!$F144:$V144*OFFSET(ReactionStoich!$E$5:$U$5,BI$2,0))*(TimeStep)*'Composition Moles'!$C134</f>
        <v>0</v>
      </c>
      <c r="BJ122" s="32">
        <f ca="1">SUMPRODUCT(ReactionRateK1!$F144:$V144*OFFSET(ReactionStoich!$E$5:$U$5,BJ$2,0))*(TimeStep)*'Composition Moles'!$C134</f>
        <v>0</v>
      </c>
      <c r="BK122" s="32">
        <f ca="1">SUMPRODUCT(ReactionRateK1!$F144:$V144*OFFSET(ReactionStoich!$E$5:$U$5,BK$2,0))*(TimeStep)*'Composition Moles'!$C134</f>
        <v>0</v>
      </c>
      <c r="BL122" s="32">
        <f ca="1">SUMPRODUCT(ReactionRateK1!$F144:$V144*OFFSET(ReactionStoich!$E$5:$U$5,BL$2,0))*(TimeStep)*'Composition Moles'!$C134</f>
        <v>0</v>
      </c>
      <c r="BM122" s="32">
        <f ca="1">SUMPRODUCT(ReactionRateK1!$F144:$V144*OFFSET(ReactionStoich!$E$5:$U$5,BM$2,0))*(TimeStep)*'Composition Moles'!$C134</f>
        <v>0</v>
      </c>
      <c r="BN122" s="32">
        <f ca="1">SUMPRODUCT(ReactionRateK1!$F144:$V144*OFFSET(ReactionStoich!$E$5:$U$5,BN$2,0))*(TimeStep)*'Composition Moles'!$C134</f>
        <v>0</v>
      </c>
      <c r="BO122" s="32">
        <f ca="1">SUMPRODUCT(ReactionRateK1!$F144:$V144*OFFSET(ReactionStoich!$E$5:$U$5,BO$2,0))*(TimeStep)*'Composition Moles'!$C134</f>
        <v>0</v>
      </c>
      <c r="BP122" s="32">
        <f ca="1">SUMPRODUCT(ReactionRateK1!$F144:$V144*OFFSET(ReactionStoich!$E$5:$U$5,BP$2,0))*(TimeStep)*'Composition Moles'!$C134</f>
        <v>0</v>
      </c>
      <c r="BQ122" s="32">
        <f ca="1">SUMPRODUCT(ReactionRateK1!$F144:$V144*OFFSET(ReactionStoich!$E$5:$U$5,BQ$2,0))*(TimeStep)*'Composition Moles'!$C134</f>
        <v>0</v>
      </c>
      <c r="BR122" s="32">
        <f ca="1">SUMPRODUCT(ReactionRateK1!$F144:$V144*OFFSET(ReactionStoich!$E$5:$U$5,BR$2,0))*(TimeStep)*'Composition Moles'!$C134</f>
        <v>0</v>
      </c>
      <c r="BS122" s="32">
        <f ca="1">SUMPRODUCT(ReactionRateK1!$F144:$V144*OFFSET(ReactionStoich!$E$5:$U$5,BS$2,0))*(TimeStep)*'Composition Moles'!$C134</f>
        <v>0</v>
      </c>
      <c r="BT122" s="32">
        <f ca="1">SUMPRODUCT(ReactionRateK1!$F144:$V144*OFFSET(ReactionStoich!$E$5:$U$5,BT$2,0))*(TimeStep)*'Composition Moles'!$C134</f>
        <v>0</v>
      </c>
      <c r="BU122" s="32">
        <f ca="1">SUMPRODUCT(ReactionRateK1!$F144:$V144*OFFSET(ReactionStoich!$E$5:$U$5,BU$2,0))*(TimeStep)*'Composition Moles'!$C134</f>
        <v>0</v>
      </c>
      <c r="BV122" s="32">
        <f ca="1">SUMPRODUCT(ReactionRateK1!$F144:$V144*OFFSET(ReactionStoich!$E$5:$U$5,BV$2,0))*(TimeStep)*'Composition Moles'!$C134</f>
        <v>0</v>
      </c>
      <c r="BW122" s="32">
        <f ca="1">SUMPRODUCT(ReactionRateK1!$F144:$V144*OFFSET(ReactionStoich!$E$5:$U$5,BW$2,0))*(TimeStep)*'Composition Moles'!$C134</f>
        <v>0</v>
      </c>
    </row>
    <row r="123" spans="1:75">
      <c r="A123">
        <f>ReactionRateK1!A145</f>
        <v>5.6499999999999879</v>
      </c>
      <c r="B123" s="20">
        <f t="shared" ca="1" si="7"/>
        <v>-722.12601316415066</v>
      </c>
      <c r="C123" s="20">
        <f ca="1">'Composition Moles'!BZ135</f>
        <v>144142.19091627406</v>
      </c>
      <c r="D123" s="26">
        <f t="shared" ca="1" si="8"/>
        <v>-5.0098171019448585E-3</v>
      </c>
      <c r="F123" s="32">
        <f ca="1">SUMPRODUCT(ReactionRateK1!$F145:$V145*OFFSET(ReactionStoich!$E$5:$U$5,F$2,0))*(TimeStep)*'Composition Moles'!$C135</f>
        <v>-1.8708947012909664E-3</v>
      </c>
      <c r="G123" s="32">
        <f ca="1">SUMPRODUCT(ReactionRateK1!$F145:$V145*OFFSET(ReactionStoich!$E$5:$U$5,G$2,0))*(TimeStep)*'Composition Moles'!$C135</f>
        <v>0</v>
      </c>
      <c r="H123" s="32">
        <f ca="1">SUMPRODUCT(ReactionRateK1!$F145:$V145*OFFSET(ReactionStoich!$E$5:$U$5,H$2,0))*(TimeStep)*'Composition Moles'!$C135</f>
        <v>1.8667260551940728E-3</v>
      </c>
      <c r="I123" s="32">
        <f ca="1">SUMPRODUCT(ReactionRateK1!$F145:$V145*OFFSET(ReactionStoich!$E$5:$U$5,I$2,0))*(TimeStep)*'Composition Moles'!$C135</f>
        <v>4.1686460968937635E-6</v>
      </c>
      <c r="J123" s="32">
        <f ca="1">SUMPRODUCT(ReactionRateK1!$F145:$V145*OFFSET(ReactionStoich!$E$5:$U$5,J$2,0))*(TimeStep)*'Composition Moles'!$C135</f>
        <v>0</v>
      </c>
      <c r="K123" s="32">
        <f ca="1">SUMPRODUCT(ReactionRateK1!$F145:$V145*OFFSET(ReactionStoich!$E$5:$U$5,K$2,0))*(TimeStep)*'Composition Moles'!$C135</f>
        <v>0</v>
      </c>
      <c r="L123" s="32">
        <f ca="1">SUMPRODUCT(ReactionRateK1!$F145:$V145*OFFSET(ReactionStoich!$E$5:$U$5,L$2,0))*(TimeStep)*'Composition Moles'!$C135</f>
        <v>0</v>
      </c>
      <c r="M123" s="32">
        <f ca="1">SUMPRODUCT(ReactionRateK1!$F145:$V145*OFFSET(ReactionStoich!$E$5:$U$5,M$2,0))*(TimeStep)*'Composition Moles'!$C135</f>
        <v>0</v>
      </c>
      <c r="N123" s="32">
        <f ca="1">SUMPRODUCT(ReactionRateK1!$F145:$V145*OFFSET(ReactionStoich!$E$5:$U$5,N$2,0))*(TimeStep)*'Composition Moles'!$C135</f>
        <v>0</v>
      </c>
      <c r="O123" s="32">
        <f ca="1">SUMPRODUCT(ReactionRateK1!$F145:$V145*OFFSET(ReactionStoich!$E$5:$U$5,O$2,0))*(TimeStep)*'Composition Moles'!$C135</f>
        <v>0</v>
      </c>
      <c r="P123" s="32">
        <f ca="1">SUMPRODUCT(ReactionRateK1!$F145:$V145*OFFSET(ReactionStoich!$E$5:$U$5,P$2,0))*(TimeStep)*'Composition Moles'!$C135</f>
        <v>0</v>
      </c>
      <c r="Q123" s="32">
        <f ca="1">SUMPRODUCT(ReactionRateK1!$F145:$V145*OFFSET(ReactionStoich!$E$5:$U$5,Q$2,0))*(TimeStep)*'Composition Moles'!$C135</f>
        <v>0</v>
      </c>
      <c r="R123" s="32">
        <f ca="1">SUMPRODUCT(ReactionRateK1!$F145:$V145*OFFSET(ReactionStoich!$E$5:$U$5,R$2,0))*(TimeStep)*'Composition Moles'!$C135</f>
        <v>0</v>
      </c>
      <c r="S123" s="32">
        <f ca="1">SUMPRODUCT(ReactionRateK1!$F145:$V145*OFFSET(ReactionStoich!$E$5:$U$5,S$2,0))*(TimeStep)*'Composition Moles'!$C135</f>
        <v>0.37215375076915691</v>
      </c>
      <c r="T123" s="32">
        <f ca="1">SUMPRODUCT(ReactionRateK1!$F145:$V145*OFFSET(ReactionStoich!$E$5:$U$5,T$2,0))*(TimeStep)*'Composition Moles'!$C135</f>
        <v>0</v>
      </c>
      <c r="U123" s="32">
        <f ca="1">SUMPRODUCT(ReactionRateK1!$F145:$V145*OFFSET(ReactionStoich!$E$5:$U$5,U$2,0))*(TimeStep)*'Composition Moles'!$C135</f>
        <v>0</v>
      </c>
      <c r="V123" s="32">
        <f ca="1">SUMPRODUCT(ReactionRateK1!$F145:$V145*OFFSET(ReactionStoich!$E$5:$U$5,V$2,0))*(TimeStep)*'Composition Moles'!$C135</f>
        <v>0</v>
      </c>
      <c r="W123" s="32">
        <f ca="1">SUMPRODUCT(ReactionRateK1!$F145:$V145*OFFSET(ReactionStoich!$E$5:$U$5,W$2,0))*(TimeStep)*'Composition Moles'!$C135</f>
        <v>0</v>
      </c>
      <c r="X123" s="32">
        <f ca="1">SUMPRODUCT(ReactionRateK1!$F145:$V145*OFFSET(ReactionStoich!$E$5:$U$5,X$2,0))*(TimeStep)*'Composition Moles'!$C135</f>
        <v>0</v>
      </c>
      <c r="Y123" s="32">
        <f ca="1">SUMPRODUCT(ReactionRateK1!$F145:$V145*OFFSET(ReactionStoich!$E$5:$U$5,Y$2,0))*(TimeStep)*'Composition Moles'!$C135</f>
        <v>-1.0107246751111341</v>
      </c>
      <c r="Z123" s="32">
        <f ca="1">SUMPRODUCT(ReactionRateK1!$F145:$V145*OFFSET(ReactionStoich!$E$5:$U$5,Z$2,0))*(TimeStep)*'Composition Moles'!$C135</f>
        <v>0</v>
      </c>
      <c r="AA123" s="32">
        <f ca="1">SUMPRODUCT(ReactionRateK1!$F145:$V145*OFFSET(ReactionStoich!$E$5:$U$5,AA$2,0))*(TimeStep)*'Composition Moles'!$C135</f>
        <v>0</v>
      </c>
      <c r="AB123" s="32">
        <f ca="1">SUMPRODUCT(ReactionRateK1!$F145:$V145*OFFSET(ReactionStoich!$E$5:$U$5,AB$2,0))*(TimeStep)*'Composition Moles'!$C135</f>
        <v>0</v>
      </c>
      <c r="AC123" s="32">
        <f ca="1">SUMPRODUCT(ReactionRateK1!$F145:$V145*OFFSET(ReactionStoich!$E$5:$U$5,AC$2,0))*(TimeStep)*'Composition Moles'!$C135</f>
        <v>0</v>
      </c>
      <c r="AD123" s="32">
        <f ca="1">SUMPRODUCT(ReactionRateK1!$F145:$V145*OFFSET(ReactionStoich!$E$5:$U$5,AD$2,0))*(TimeStep)*'Composition Moles'!$C135</f>
        <v>0</v>
      </c>
      <c r="AE123" s="32">
        <f ca="1">SUMPRODUCT(ReactionRateK1!$F145:$V145*OFFSET(ReactionStoich!$E$5:$U$5,AE$2,0))*(TimeStep)*'Composition Moles'!$C135</f>
        <v>0</v>
      </c>
      <c r="AF123" s="32">
        <f ca="1">SUMPRODUCT(ReactionRateK1!$F145:$V145*OFFSET(ReactionStoich!$E$5:$U$5,AF$2,0))*(TimeStep)*'Composition Moles'!$C135</f>
        <v>0</v>
      </c>
      <c r="AG123" s="32">
        <f ca="1">SUMPRODUCT(ReactionRateK1!$F145:$V145*OFFSET(ReactionStoich!$E$5:$U$5,AG$2,0))*(TimeStep)*'Composition Moles'!$C135</f>
        <v>-2.0430769728501655E-3</v>
      </c>
      <c r="AH123" s="32">
        <f ca="1">SUMPRODUCT(ReactionRateK1!$F145:$V145*OFFSET(ReactionStoich!$E$5:$U$5,AH$2,0))*(TimeStep)*'Composition Moles'!$C135</f>
        <v>-0.51297112305281478</v>
      </c>
      <c r="AI123" s="32">
        <f ca="1">SUMPRODUCT(ReactionRateK1!$F145:$V145*OFFSET(ReactionStoich!$E$5:$U$5,AI$2,0))*(TimeStep)*'Composition Moles'!$C135</f>
        <v>1.2614126530905678</v>
      </c>
      <c r="AJ123" s="32">
        <f ca="1">SUMPRODUCT(ReactionRateK1!$F145:$V145*OFFSET(ReactionStoich!$E$5:$U$5,AJ$2,0))*(TimeStep)*'Composition Moles'!$C135</f>
        <v>0.16233560289857324</v>
      </c>
      <c r="AK123" s="32">
        <f ca="1">SUMPRODUCT(ReactionRateK1!$F145:$V145*OFFSET(ReactionStoich!$E$5:$U$5,AK$2,0))*(TimeStep)*'Composition Moles'!$C135</f>
        <v>0</v>
      </c>
      <c r="AL123" s="32">
        <f ca="1">SUMPRODUCT(ReactionRateK1!$F145:$V145*OFFSET(ReactionStoich!$E$5:$U$5,AL$2,0))*(TimeStep)*'Composition Moles'!$C135</f>
        <v>0</v>
      </c>
      <c r="AM123" s="32">
        <f ca="1">SUMPRODUCT(ReactionRateK1!$F145:$V145*OFFSET(ReactionStoich!$E$5:$U$5,AM$2,0))*(TimeStep)*'Composition Moles'!$C135</f>
        <v>0</v>
      </c>
      <c r="AN123" s="32">
        <f ca="1">SUMPRODUCT(ReactionRateK1!$F145:$V145*OFFSET(ReactionStoich!$E$5:$U$5,AN$2,0))*(TimeStep)*'Composition Moles'!$C135</f>
        <v>0</v>
      </c>
      <c r="AO123" s="32">
        <f ca="1">SUMPRODUCT(ReactionRateK1!$F145:$V145*OFFSET(ReactionStoich!$E$5:$U$5,AO$2,0))*(TimeStep)*'Composition Moles'!$C135</f>
        <v>-4.1686460968937635E-6</v>
      </c>
      <c r="AP123" s="32">
        <f ca="1">SUMPRODUCT(ReactionRateK1!$F145:$V145*OFFSET(ReactionStoich!$E$5:$U$5,AP$2,0))*(TimeStep)*'Composition Moles'!$C135</f>
        <v>-1.6661597406764156E-3</v>
      </c>
      <c r="AQ123" s="32">
        <f ca="1">SUMPRODUCT(ReactionRateK1!$F145:$V145*OFFSET(ReactionStoich!$E$5:$U$5,AQ$2,0))*(TimeStep)*'Composition Moles'!$C135</f>
        <v>0</v>
      </c>
      <c r="AR123" s="32">
        <f ca="1">SUMPRODUCT(ReactionRateK1!$F145:$V145*OFFSET(ReactionStoich!$E$5:$U$5,AR$2,0))*(TimeStep)*'Composition Moles'!$C135</f>
        <v>0</v>
      </c>
      <c r="AS123" s="32">
        <f ca="1">SUMPRODUCT(ReactionRateK1!$F145:$V145*OFFSET(ReactionStoich!$E$5:$U$5,AS$2,0))*(TimeStep)*'Composition Moles'!$C135</f>
        <v>-8.9497601078241937E-2</v>
      </c>
      <c r="AT123" s="32">
        <f ca="1">SUMPRODUCT(ReactionRateK1!$F145:$V145*OFFSET(ReactionStoich!$E$5:$U$5,AT$2,0))*(TimeStep)*'Composition Moles'!$C135</f>
        <v>-8.9497601078241937E-2</v>
      </c>
      <c r="AU123" s="32">
        <f ca="1">SUMPRODUCT(ReactionRateK1!$F145:$V145*OFFSET(ReactionStoich!$E$5:$U$5,AU$2,0))*(TimeStep)*'Composition Moles'!$C135</f>
        <v>-8.9497601078241937E-2</v>
      </c>
      <c r="AV123" s="32">
        <f ca="1">SUMPRODUCT(ReactionRateK1!$F145:$V145*OFFSET(ReactionStoich!$E$5:$U$5,AV$2,0))*(TimeStep)*'Composition Moles'!$C135</f>
        <v>0</v>
      </c>
      <c r="AW123" s="32">
        <f ca="1">SUMPRODUCT(ReactionRateK1!$F145:$V145*OFFSET(ReactionStoich!$E$5:$U$5,AW$2,0))*(TimeStep)*'Composition Moles'!$C135</f>
        <v>0</v>
      </c>
      <c r="AX123" s="32">
        <f ca="1">SUMPRODUCT(ReactionRateK1!$F145:$V145*OFFSET(ReactionStoich!$E$5:$U$5,AX$2,0))*(TimeStep)*'Composition Moles'!$C135</f>
        <v>0</v>
      </c>
      <c r="AY123" s="32">
        <f ca="1">SUMPRODUCT(ReactionRateK1!$F145:$V145*OFFSET(ReactionStoich!$E$5:$U$5,AY$2,0))*(TimeStep)*'Composition Moles'!$C135</f>
        <v>0</v>
      </c>
      <c r="AZ123" s="32">
        <f ca="1">SUMPRODUCT(ReactionRateK1!$F145:$V145*OFFSET(ReactionStoich!$E$5:$U$5,AZ$2,0))*(TimeStep)*'Composition Moles'!$C135</f>
        <v>0</v>
      </c>
      <c r="BA123" s="32">
        <f ca="1">SUMPRODUCT(ReactionRateK1!$F145:$V145*OFFSET(ReactionStoich!$E$5:$U$5,BA$2,0))*(TimeStep)*'Composition Moles'!$C135</f>
        <v>0</v>
      </c>
      <c r="BB123" s="32">
        <f ca="1">SUMPRODUCT(ReactionRateK1!$F145:$V145*OFFSET(ReactionStoich!$E$5:$U$5,BB$2,0))*(TimeStep)*'Composition Moles'!$C135</f>
        <v>0</v>
      </c>
      <c r="BC123" s="32">
        <f ca="1">SUMPRODUCT(ReactionRateK1!$F145:$V145*OFFSET(ReactionStoich!$E$5:$U$5,BC$2,0))*(TimeStep)*'Composition Moles'!$C135</f>
        <v>0</v>
      </c>
      <c r="BD123" s="32">
        <f ca="1">SUMPRODUCT(ReactionRateK1!$F145:$V145*OFFSET(ReactionStoich!$E$5:$U$5,BD$2,0))*(TimeStep)*'Composition Moles'!$C135</f>
        <v>0</v>
      </c>
      <c r="BE123" s="32">
        <f ca="1">SUMPRODUCT(ReactionRateK1!$F145:$V145*OFFSET(ReactionStoich!$E$5:$U$5,BE$2,0))*(TimeStep)*'Composition Moles'!$C135</f>
        <v>0</v>
      </c>
      <c r="BF123" s="32">
        <f ca="1">SUMPRODUCT(ReactionRateK1!$F145:$V145*OFFSET(ReactionStoich!$E$5:$U$5,BF$2,0))*(TimeStep)*'Composition Moles'!$C135</f>
        <v>0</v>
      </c>
      <c r="BG123" s="32">
        <f ca="1">SUMPRODUCT(ReactionRateK1!$F145:$V145*OFFSET(ReactionStoich!$E$5:$U$5,BG$2,0))*(TimeStep)*'Composition Moles'!$C135</f>
        <v>0</v>
      </c>
      <c r="BH123" s="32">
        <f ca="1">SUMPRODUCT(ReactionRateK1!$F145:$V145*OFFSET(ReactionStoich!$E$5:$U$5,BH$2,0))*(TimeStep)*'Composition Moles'!$C135</f>
        <v>0</v>
      </c>
      <c r="BI123" s="32">
        <f ca="1">SUMPRODUCT(ReactionRateK1!$F145:$V145*OFFSET(ReactionStoich!$E$5:$U$5,BI$2,0))*(TimeStep)*'Composition Moles'!$C135</f>
        <v>0</v>
      </c>
      <c r="BJ123" s="32">
        <f ca="1">SUMPRODUCT(ReactionRateK1!$F145:$V145*OFFSET(ReactionStoich!$E$5:$U$5,BJ$2,0))*(TimeStep)*'Composition Moles'!$C135</f>
        <v>0</v>
      </c>
      <c r="BK123" s="32">
        <f ca="1">SUMPRODUCT(ReactionRateK1!$F145:$V145*OFFSET(ReactionStoich!$E$5:$U$5,BK$2,0))*(TimeStep)*'Composition Moles'!$C135</f>
        <v>0</v>
      </c>
      <c r="BL123" s="32">
        <f ca="1">SUMPRODUCT(ReactionRateK1!$F145:$V145*OFFSET(ReactionStoich!$E$5:$U$5,BL$2,0))*(TimeStep)*'Composition Moles'!$C135</f>
        <v>0</v>
      </c>
      <c r="BM123" s="32">
        <f ca="1">SUMPRODUCT(ReactionRateK1!$F145:$V145*OFFSET(ReactionStoich!$E$5:$U$5,BM$2,0))*(TimeStep)*'Composition Moles'!$C135</f>
        <v>0</v>
      </c>
      <c r="BN123" s="32">
        <f ca="1">SUMPRODUCT(ReactionRateK1!$F145:$V145*OFFSET(ReactionStoich!$E$5:$U$5,BN$2,0))*(TimeStep)*'Composition Moles'!$C135</f>
        <v>0</v>
      </c>
      <c r="BO123" s="32">
        <f ca="1">SUMPRODUCT(ReactionRateK1!$F145:$V145*OFFSET(ReactionStoich!$E$5:$U$5,BO$2,0))*(TimeStep)*'Composition Moles'!$C135</f>
        <v>0</v>
      </c>
      <c r="BP123" s="32">
        <f ca="1">SUMPRODUCT(ReactionRateK1!$F145:$V145*OFFSET(ReactionStoich!$E$5:$U$5,BP$2,0))*(TimeStep)*'Composition Moles'!$C135</f>
        <v>0</v>
      </c>
      <c r="BQ123" s="32">
        <f ca="1">SUMPRODUCT(ReactionRateK1!$F145:$V145*OFFSET(ReactionStoich!$E$5:$U$5,BQ$2,0))*(TimeStep)*'Composition Moles'!$C135</f>
        <v>0</v>
      </c>
      <c r="BR123" s="32">
        <f ca="1">SUMPRODUCT(ReactionRateK1!$F145:$V145*OFFSET(ReactionStoich!$E$5:$U$5,BR$2,0))*(TimeStep)*'Composition Moles'!$C135</f>
        <v>0</v>
      </c>
      <c r="BS123" s="32">
        <f ca="1">SUMPRODUCT(ReactionRateK1!$F145:$V145*OFFSET(ReactionStoich!$E$5:$U$5,BS$2,0))*(TimeStep)*'Composition Moles'!$C135</f>
        <v>0</v>
      </c>
      <c r="BT123" s="32">
        <f ca="1">SUMPRODUCT(ReactionRateK1!$F145:$V145*OFFSET(ReactionStoich!$E$5:$U$5,BT$2,0))*(TimeStep)*'Composition Moles'!$C135</f>
        <v>0</v>
      </c>
      <c r="BU123" s="32">
        <f ca="1">SUMPRODUCT(ReactionRateK1!$F145:$V145*OFFSET(ReactionStoich!$E$5:$U$5,BU$2,0))*(TimeStep)*'Composition Moles'!$C135</f>
        <v>0</v>
      </c>
      <c r="BV123" s="32">
        <f ca="1">SUMPRODUCT(ReactionRateK1!$F145:$V145*OFFSET(ReactionStoich!$E$5:$U$5,BV$2,0))*(TimeStep)*'Composition Moles'!$C135</f>
        <v>0</v>
      </c>
      <c r="BW123" s="32">
        <f ca="1">SUMPRODUCT(ReactionRateK1!$F145:$V145*OFFSET(ReactionStoich!$E$5:$U$5,BW$2,0))*(TimeStep)*'Composition Moles'!$C135</f>
        <v>0</v>
      </c>
    </row>
    <row r="124" spans="1:75">
      <c r="A124">
        <f>ReactionRateK1!A146</f>
        <v>5.6999999999999877</v>
      </c>
      <c r="B124" s="20">
        <f t="shared" ca="1" si="7"/>
        <v>-721.43996009947682</v>
      </c>
      <c r="C124" s="20">
        <f ca="1">'Composition Moles'!BZ136</f>
        <v>144135.68051170939</v>
      </c>
      <c r="D124" s="26">
        <f t="shared" ca="1" si="8"/>
        <v>-5.0052836156753563E-3</v>
      </c>
      <c r="F124" s="32">
        <f ca="1">SUMPRODUCT(ReactionRateK1!$F146:$V146*OFFSET(ReactionStoich!$E$5:$U$5,F$2,0))*(TimeStep)*'Composition Moles'!$C136</f>
        <v>-1.7574210815139994E-3</v>
      </c>
      <c r="G124" s="32">
        <f ca="1">SUMPRODUCT(ReactionRateK1!$F146:$V146*OFFSET(ReactionStoich!$E$5:$U$5,G$2,0))*(TimeStep)*'Composition Moles'!$C136</f>
        <v>0</v>
      </c>
      <c r="H124" s="32">
        <f ca="1">SUMPRODUCT(ReactionRateK1!$F146:$V146*OFFSET(ReactionStoich!$E$5:$U$5,H$2,0))*(TimeStep)*'Composition Moles'!$C136</f>
        <v>1.7536784139195289E-3</v>
      </c>
      <c r="I124" s="32">
        <f ca="1">SUMPRODUCT(ReactionRateK1!$F146:$V146*OFFSET(ReactionStoich!$E$5:$U$5,I$2,0))*(TimeStep)*'Composition Moles'!$C136</f>
        <v>3.7426675944705879E-6</v>
      </c>
      <c r="J124" s="32">
        <f ca="1">SUMPRODUCT(ReactionRateK1!$F146:$V146*OFFSET(ReactionStoich!$E$5:$U$5,J$2,0))*(TimeStep)*'Composition Moles'!$C136</f>
        <v>0</v>
      </c>
      <c r="K124" s="32">
        <f ca="1">SUMPRODUCT(ReactionRateK1!$F146:$V146*OFFSET(ReactionStoich!$E$5:$U$5,K$2,0))*(TimeStep)*'Composition Moles'!$C136</f>
        <v>0</v>
      </c>
      <c r="L124" s="32">
        <f ca="1">SUMPRODUCT(ReactionRateK1!$F146:$V146*OFFSET(ReactionStoich!$E$5:$U$5,L$2,0))*(TimeStep)*'Composition Moles'!$C136</f>
        <v>0</v>
      </c>
      <c r="M124" s="32">
        <f ca="1">SUMPRODUCT(ReactionRateK1!$F146:$V146*OFFSET(ReactionStoich!$E$5:$U$5,M$2,0))*(TimeStep)*'Composition Moles'!$C136</f>
        <v>0</v>
      </c>
      <c r="N124" s="32">
        <f ca="1">SUMPRODUCT(ReactionRateK1!$F146:$V146*OFFSET(ReactionStoich!$E$5:$U$5,N$2,0))*(TimeStep)*'Composition Moles'!$C136</f>
        <v>0</v>
      </c>
      <c r="O124" s="32">
        <f ca="1">SUMPRODUCT(ReactionRateK1!$F146:$V146*OFFSET(ReactionStoich!$E$5:$U$5,O$2,0))*(TimeStep)*'Composition Moles'!$C136</f>
        <v>0</v>
      </c>
      <c r="P124" s="32">
        <f ca="1">SUMPRODUCT(ReactionRateK1!$F146:$V146*OFFSET(ReactionStoich!$E$5:$U$5,P$2,0))*(TimeStep)*'Composition Moles'!$C136</f>
        <v>0</v>
      </c>
      <c r="Q124" s="32">
        <f ca="1">SUMPRODUCT(ReactionRateK1!$F146:$V146*OFFSET(ReactionStoich!$E$5:$U$5,Q$2,0))*(TimeStep)*'Composition Moles'!$C136</f>
        <v>0</v>
      </c>
      <c r="R124" s="32">
        <f ca="1">SUMPRODUCT(ReactionRateK1!$F146:$V146*OFFSET(ReactionStoich!$E$5:$U$5,R$2,0))*(TimeStep)*'Composition Moles'!$C136</f>
        <v>0</v>
      </c>
      <c r="S124" s="32">
        <f ca="1">SUMPRODUCT(ReactionRateK1!$F146:$V146*OFFSET(ReactionStoich!$E$5:$U$5,S$2,0))*(TimeStep)*'Composition Moles'!$C136</f>
        <v>0.35873863234946385</v>
      </c>
      <c r="T124" s="32">
        <f ca="1">SUMPRODUCT(ReactionRateK1!$F146:$V146*OFFSET(ReactionStoich!$E$5:$U$5,T$2,0))*(TimeStep)*'Composition Moles'!$C136</f>
        <v>0</v>
      </c>
      <c r="U124" s="32">
        <f ca="1">SUMPRODUCT(ReactionRateK1!$F146:$V146*OFFSET(ReactionStoich!$E$5:$U$5,U$2,0))*(TimeStep)*'Composition Moles'!$C136</f>
        <v>0</v>
      </c>
      <c r="V124" s="32">
        <f ca="1">SUMPRODUCT(ReactionRateK1!$F146:$V146*OFFSET(ReactionStoich!$E$5:$U$5,V$2,0))*(TimeStep)*'Composition Moles'!$C136</f>
        <v>0</v>
      </c>
      <c r="W124" s="32">
        <f ca="1">SUMPRODUCT(ReactionRateK1!$F146:$V146*OFFSET(ReactionStoich!$E$5:$U$5,W$2,0))*(TimeStep)*'Composition Moles'!$C136</f>
        <v>0</v>
      </c>
      <c r="X124" s="32">
        <f ca="1">SUMPRODUCT(ReactionRateK1!$F146:$V146*OFFSET(ReactionStoich!$E$5:$U$5,X$2,0))*(TimeStep)*'Composition Moles'!$C136</f>
        <v>0</v>
      </c>
      <c r="Y124" s="32">
        <f ca="1">SUMPRODUCT(ReactionRateK1!$F146:$V146*OFFSET(ReactionStoich!$E$5:$U$5,Y$2,0))*(TimeStep)*'Composition Moles'!$C136</f>
        <v>-0.98059801031336646</v>
      </c>
      <c r="Z124" s="32">
        <f ca="1">SUMPRODUCT(ReactionRateK1!$F146:$V146*OFFSET(ReactionStoich!$E$5:$U$5,Z$2,0))*(TimeStep)*'Composition Moles'!$C136</f>
        <v>0</v>
      </c>
      <c r="AA124" s="32">
        <f ca="1">SUMPRODUCT(ReactionRateK1!$F146:$V146*OFFSET(ReactionStoich!$E$5:$U$5,AA$2,0))*(TimeStep)*'Composition Moles'!$C136</f>
        <v>0</v>
      </c>
      <c r="AB124" s="32">
        <f ca="1">SUMPRODUCT(ReactionRateK1!$F146:$V146*OFFSET(ReactionStoich!$E$5:$U$5,AB$2,0))*(TimeStep)*'Composition Moles'!$C136</f>
        <v>0</v>
      </c>
      <c r="AC124" s="32">
        <f ca="1">SUMPRODUCT(ReactionRateK1!$F146:$V146*OFFSET(ReactionStoich!$E$5:$U$5,AC$2,0))*(TimeStep)*'Composition Moles'!$C136</f>
        <v>0</v>
      </c>
      <c r="AD124" s="32">
        <f ca="1">SUMPRODUCT(ReactionRateK1!$F146:$V146*OFFSET(ReactionStoich!$E$5:$U$5,AD$2,0))*(TimeStep)*'Composition Moles'!$C136</f>
        <v>0</v>
      </c>
      <c r="AE124" s="32">
        <f ca="1">SUMPRODUCT(ReactionRateK1!$F146:$V146*OFFSET(ReactionStoich!$E$5:$U$5,AE$2,0))*(TimeStep)*'Composition Moles'!$C136</f>
        <v>0</v>
      </c>
      <c r="AF124" s="32">
        <f ca="1">SUMPRODUCT(ReactionRateK1!$F146:$V146*OFFSET(ReactionStoich!$E$5:$U$5,AF$2,0))*(TimeStep)*'Composition Moles'!$C136</f>
        <v>0</v>
      </c>
      <c r="AG124" s="32">
        <f ca="1">SUMPRODUCT(ReactionRateK1!$F146:$V146*OFFSET(ReactionStoich!$E$5:$U$5,AG$2,0))*(TimeStep)*'Composition Moles'!$C136</f>
        <v>-2.0315429813320641E-3</v>
      </c>
      <c r="AH124" s="32">
        <f ca="1">SUMPRODUCT(ReactionRateK1!$F146:$V146*OFFSET(ReactionStoich!$E$5:$U$5,AH$2,0))*(TimeStep)*'Composition Moles'!$C136</f>
        <v>-0.51275441271128896</v>
      </c>
      <c r="AI124" s="32">
        <f ca="1">SUMPRODUCT(ReactionRateK1!$F146:$V146*OFFSET(ReactionStoich!$E$5:$U$5,AI$2,0))*(TimeStep)*'Composition Moles'!$C136</f>
        <v>1.2461068405991687</v>
      </c>
      <c r="AJ124" s="32">
        <f ca="1">SUMPRODUCT(ReactionRateK1!$F146:$V146*OFFSET(ReactionStoich!$E$5:$U$5,AJ$2,0))*(TimeStep)*'Composition Moles'!$C136</f>
        <v>0.15717782350241621</v>
      </c>
      <c r="AK124" s="32">
        <f ca="1">SUMPRODUCT(ReactionRateK1!$F146:$V146*OFFSET(ReactionStoich!$E$5:$U$5,AK$2,0))*(TimeStep)*'Composition Moles'!$C136</f>
        <v>0</v>
      </c>
      <c r="AL124" s="32">
        <f ca="1">SUMPRODUCT(ReactionRateK1!$F146:$V146*OFFSET(ReactionStoich!$E$5:$U$5,AL$2,0))*(TimeStep)*'Composition Moles'!$C136</f>
        <v>0</v>
      </c>
      <c r="AM124" s="32">
        <f ca="1">SUMPRODUCT(ReactionRateK1!$F146:$V146*OFFSET(ReactionStoich!$E$5:$U$5,AM$2,0))*(TimeStep)*'Composition Moles'!$C136</f>
        <v>0</v>
      </c>
      <c r="AN124" s="32">
        <f ca="1">SUMPRODUCT(ReactionRateK1!$F146:$V146*OFFSET(ReactionStoich!$E$5:$U$5,AN$2,0))*(TimeStep)*'Composition Moles'!$C136</f>
        <v>0</v>
      </c>
      <c r="AO124" s="32">
        <f ca="1">SUMPRODUCT(ReactionRateK1!$F146:$V146*OFFSET(ReactionStoich!$E$5:$U$5,AO$2,0))*(TimeStep)*'Composition Moles'!$C136</f>
        <v>-3.7426675944705879E-6</v>
      </c>
      <c r="AP124" s="32">
        <f ca="1">SUMPRODUCT(ReactionRateK1!$F146:$V146*OFFSET(ReactionStoich!$E$5:$U$5,AP$2,0))*(TimeStep)*'Composition Moles'!$C136</f>
        <v>-1.5516061053267294E-3</v>
      </c>
      <c r="AQ124" s="32">
        <f ca="1">SUMPRODUCT(ReactionRateK1!$F146:$V146*OFFSET(ReactionStoich!$E$5:$U$5,AQ$2,0))*(TimeStep)*'Composition Moles'!$C136</f>
        <v>0</v>
      </c>
      <c r="AR124" s="32">
        <f ca="1">SUMPRODUCT(ReactionRateK1!$F146:$V146*OFFSET(ReactionStoich!$E$5:$U$5,AR$2,0))*(TimeStep)*'Composition Moles'!$C136</f>
        <v>0</v>
      </c>
      <c r="AS124" s="32">
        <f ca="1">SUMPRODUCT(ReactionRateK1!$F146:$V146*OFFSET(ReactionStoich!$E$5:$U$5,AS$2,0))*(TimeStep)*'Composition Moles'!$C136</f>
        <v>-8.8361327224046715E-2</v>
      </c>
      <c r="AT124" s="32">
        <f ca="1">SUMPRODUCT(ReactionRateK1!$F146:$V146*OFFSET(ReactionStoich!$E$5:$U$5,AT$2,0))*(TimeStep)*'Composition Moles'!$C136</f>
        <v>-8.8361327224046715E-2</v>
      </c>
      <c r="AU124" s="32">
        <f ca="1">SUMPRODUCT(ReactionRateK1!$F146:$V146*OFFSET(ReactionStoich!$E$5:$U$5,AU$2,0))*(TimeStep)*'Composition Moles'!$C136</f>
        <v>-8.8361327224046715E-2</v>
      </c>
      <c r="AV124" s="32">
        <f ca="1">SUMPRODUCT(ReactionRateK1!$F146:$V146*OFFSET(ReactionStoich!$E$5:$U$5,AV$2,0))*(TimeStep)*'Composition Moles'!$C136</f>
        <v>0</v>
      </c>
      <c r="AW124" s="32">
        <f ca="1">SUMPRODUCT(ReactionRateK1!$F146:$V146*OFFSET(ReactionStoich!$E$5:$U$5,AW$2,0))*(TimeStep)*'Composition Moles'!$C136</f>
        <v>0</v>
      </c>
      <c r="AX124" s="32">
        <f ca="1">SUMPRODUCT(ReactionRateK1!$F146:$V146*OFFSET(ReactionStoich!$E$5:$U$5,AX$2,0))*(TimeStep)*'Composition Moles'!$C136</f>
        <v>0</v>
      </c>
      <c r="AY124" s="32">
        <f ca="1">SUMPRODUCT(ReactionRateK1!$F146:$V146*OFFSET(ReactionStoich!$E$5:$U$5,AY$2,0))*(TimeStep)*'Composition Moles'!$C136</f>
        <v>0</v>
      </c>
      <c r="AZ124" s="32">
        <f ca="1">SUMPRODUCT(ReactionRateK1!$F146:$V146*OFFSET(ReactionStoich!$E$5:$U$5,AZ$2,0))*(TimeStep)*'Composition Moles'!$C136</f>
        <v>0</v>
      </c>
      <c r="BA124" s="32">
        <f ca="1">SUMPRODUCT(ReactionRateK1!$F146:$V146*OFFSET(ReactionStoich!$E$5:$U$5,BA$2,0))*(TimeStep)*'Composition Moles'!$C136</f>
        <v>0</v>
      </c>
      <c r="BB124" s="32">
        <f ca="1">SUMPRODUCT(ReactionRateK1!$F146:$V146*OFFSET(ReactionStoich!$E$5:$U$5,BB$2,0))*(TimeStep)*'Composition Moles'!$C136</f>
        <v>0</v>
      </c>
      <c r="BC124" s="32">
        <f ca="1">SUMPRODUCT(ReactionRateK1!$F146:$V146*OFFSET(ReactionStoich!$E$5:$U$5,BC$2,0))*(TimeStep)*'Composition Moles'!$C136</f>
        <v>0</v>
      </c>
      <c r="BD124" s="32">
        <f ca="1">SUMPRODUCT(ReactionRateK1!$F146:$V146*OFFSET(ReactionStoich!$E$5:$U$5,BD$2,0))*(TimeStep)*'Composition Moles'!$C136</f>
        <v>0</v>
      </c>
      <c r="BE124" s="32">
        <f ca="1">SUMPRODUCT(ReactionRateK1!$F146:$V146*OFFSET(ReactionStoich!$E$5:$U$5,BE$2,0))*(TimeStep)*'Composition Moles'!$C136</f>
        <v>0</v>
      </c>
      <c r="BF124" s="32">
        <f ca="1">SUMPRODUCT(ReactionRateK1!$F146:$V146*OFFSET(ReactionStoich!$E$5:$U$5,BF$2,0))*(TimeStep)*'Composition Moles'!$C136</f>
        <v>0</v>
      </c>
      <c r="BG124" s="32">
        <f ca="1">SUMPRODUCT(ReactionRateK1!$F146:$V146*OFFSET(ReactionStoich!$E$5:$U$5,BG$2,0))*(TimeStep)*'Composition Moles'!$C136</f>
        <v>0</v>
      </c>
      <c r="BH124" s="32">
        <f ca="1">SUMPRODUCT(ReactionRateK1!$F146:$V146*OFFSET(ReactionStoich!$E$5:$U$5,BH$2,0))*(TimeStep)*'Composition Moles'!$C136</f>
        <v>0</v>
      </c>
      <c r="BI124" s="32">
        <f ca="1">SUMPRODUCT(ReactionRateK1!$F146:$V146*OFFSET(ReactionStoich!$E$5:$U$5,BI$2,0))*(TimeStep)*'Composition Moles'!$C136</f>
        <v>0</v>
      </c>
      <c r="BJ124" s="32">
        <f ca="1">SUMPRODUCT(ReactionRateK1!$F146:$V146*OFFSET(ReactionStoich!$E$5:$U$5,BJ$2,0))*(TimeStep)*'Composition Moles'!$C136</f>
        <v>0</v>
      </c>
      <c r="BK124" s="32">
        <f ca="1">SUMPRODUCT(ReactionRateK1!$F146:$V146*OFFSET(ReactionStoich!$E$5:$U$5,BK$2,0))*(TimeStep)*'Composition Moles'!$C136</f>
        <v>0</v>
      </c>
      <c r="BL124" s="32">
        <f ca="1">SUMPRODUCT(ReactionRateK1!$F146:$V146*OFFSET(ReactionStoich!$E$5:$U$5,BL$2,0))*(TimeStep)*'Composition Moles'!$C136</f>
        <v>0</v>
      </c>
      <c r="BM124" s="32">
        <f ca="1">SUMPRODUCT(ReactionRateK1!$F146:$V146*OFFSET(ReactionStoich!$E$5:$U$5,BM$2,0))*(TimeStep)*'Composition Moles'!$C136</f>
        <v>0</v>
      </c>
      <c r="BN124" s="32">
        <f ca="1">SUMPRODUCT(ReactionRateK1!$F146:$V146*OFFSET(ReactionStoich!$E$5:$U$5,BN$2,0))*(TimeStep)*'Composition Moles'!$C136</f>
        <v>0</v>
      </c>
      <c r="BO124" s="32">
        <f ca="1">SUMPRODUCT(ReactionRateK1!$F146:$V146*OFFSET(ReactionStoich!$E$5:$U$5,BO$2,0))*(TimeStep)*'Composition Moles'!$C136</f>
        <v>0</v>
      </c>
      <c r="BP124" s="32">
        <f ca="1">SUMPRODUCT(ReactionRateK1!$F146:$V146*OFFSET(ReactionStoich!$E$5:$U$5,BP$2,0))*(TimeStep)*'Composition Moles'!$C136</f>
        <v>0</v>
      </c>
      <c r="BQ124" s="32">
        <f ca="1">SUMPRODUCT(ReactionRateK1!$F146:$V146*OFFSET(ReactionStoich!$E$5:$U$5,BQ$2,0))*(TimeStep)*'Composition Moles'!$C136</f>
        <v>0</v>
      </c>
      <c r="BR124" s="32">
        <f ca="1">SUMPRODUCT(ReactionRateK1!$F146:$V146*OFFSET(ReactionStoich!$E$5:$U$5,BR$2,0))*(TimeStep)*'Composition Moles'!$C136</f>
        <v>0</v>
      </c>
      <c r="BS124" s="32">
        <f ca="1">SUMPRODUCT(ReactionRateK1!$F146:$V146*OFFSET(ReactionStoich!$E$5:$U$5,BS$2,0))*(TimeStep)*'Composition Moles'!$C136</f>
        <v>0</v>
      </c>
      <c r="BT124" s="32">
        <f ca="1">SUMPRODUCT(ReactionRateK1!$F146:$V146*OFFSET(ReactionStoich!$E$5:$U$5,BT$2,0))*(TimeStep)*'Composition Moles'!$C136</f>
        <v>0</v>
      </c>
      <c r="BU124" s="32">
        <f ca="1">SUMPRODUCT(ReactionRateK1!$F146:$V146*OFFSET(ReactionStoich!$E$5:$U$5,BU$2,0))*(TimeStep)*'Composition Moles'!$C136</f>
        <v>0</v>
      </c>
      <c r="BV124" s="32">
        <f ca="1">SUMPRODUCT(ReactionRateK1!$F146:$V146*OFFSET(ReactionStoich!$E$5:$U$5,BV$2,0))*(TimeStep)*'Composition Moles'!$C136</f>
        <v>0</v>
      </c>
      <c r="BW124" s="32">
        <f ca="1">SUMPRODUCT(ReactionRateK1!$F146:$V146*OFFSET(ReactionStoich!$E$5:$U$5,BW$2,0))*(TimeStep)*'Composition Moles'!$C136</f>
        <v>0</v>
      </c>
    </row>
    <row r="125" spans="1:75">
      <c r="A125">
        <f>ReactionRateK1!A147</f>
        <v>5.7499999999999876</v>
      </c>
      <c r="B125" s="20">
        <f t="shared" ca="1" si="7"/>
        <v>-720.9550952744346</v>
      </c>
      <c r="C125" s="20">
        <f ca="1">'Composition Moles'!BZ137</f>
        <v>144129.04799028501</v>
      </c>
      <c r="D125" s="26">
        <f t="shared" ca="1" si="8"/>
        <v>-5.0021498464558681E-3</v>
      </c>
      <c r="F125" s="32">
        <f ca="1">SUMPRODUCT(ReactionRateK1!$F147:$V147*OFFSET(ReactionStoich!$E$5:$U$5,F$2,0))*(TimeStep)*'Composition Moles'!$C137</f>
        <v>-1.6517789284900804E-3</v>
      </c>
      <c r="G125" s="32">
        <f ca="1">SUMPRODUCT(ReactionRateK1!$F147:$V147*OFFSET(ReactionStoich!$E$5:$U$5,G$2,0))*(TimeStep)*'Composition Moles'!$C137</f>
        <v>0</v>
      </c>
      <c r="H125" s="32">
        <f ca="1">SUMPRODUCT(ReactionRateK1!$F147:$V147*OFFSET(ReactionStoich!$E$5:$U$5,H$2,0))*(TimeStep)*'Composition Moles'!$C137</f>
        <v>1.6484186973954073E-3</v>
      </c>
      <c r="I125" s="32">
        <f ca="1">SUMPRODUCT(ReactionRateK1!$F147:$V147*OFFSET(ReactionStoich!$E$5:$U$5,I$2,0))*(TimeStep)*'Composition Moles'!$C137</f>
        <v>3.360231094672963E-6</v>
      </c>
      <c r="J125" s="32">
        <f ca="1">SUMPRODUCT(ReactionRateK1!$F147:$V147*OFFSET(ReactionStoich!$E$5:$U$5,J$2,0))*(TimeStep)*'Composition Moles'!$C137</f>
        <v>0</v>
      </c>
      <c r="K125" s="32">
        <f ca="1">SUMPRODUCT(ReactionRateK1!$F147:$V147*OFFSET(ReactionStoich!$E$5:$U$5,K$2,0))*(TimeStep)*'Composition Moles'!$C137</f>
        <v>0</v>
      </c>
      <c r="L125" s="32">
        <f ca="1">SUMPRODUCT(ReactionRateK1!$F147:$V147*OFFSET(ReactionStoich!$E$5:$U$5,L$2,0))*(TimeStep)*'Composition Moles'!$C137</f>
        <v>0</v>
      </c>
      <c r="M125" s="32">
        <f ca="1">SUMPRODUCT(ReactionRateK1!$F147:$V147*OFFSET(ReactionStoich!$E$5:$U$5,M$2,0))*(TimeStep)*'Composition Moles'!$C137</f>
        <v>0</v>
      </c>
      <c r="N125" s="32">
        <f ca="1">SUMPRODUCT(ReactionRateK1!$F147:$V147*OFFSET(ReactionStoich!$E$5:$U$5,N$2,0))*(TimeStep)*'Composition Moles'!$C137</f>
        <v>0</v>
      </c>
      <c r="O125" s="32">
        <f ca="1">SUMPRODUCT(ReactionRateK1!$F147:$V147*OFFSET(ReactionStoich!$E$5:$U$5,O$2,0))*(TimeStep)*'Composition Moles'!$C137</f>
        <v>0</v>
      </c>
      <c r="P125" s="32">
        <f ca="1">SUMPRODUCT(ReactionRateK1!$F147:$V147*OFFSET(ReactionStoich!$E$5:$U$5,P$2,0))*(TimeStep)*'Composition Moles'!$C137</f>
        <v>0</v>
      </c>
      <c r="Q125" s="32">
        <f ca="1">SUMPRODUCT(ReactionRateK1!$F147:$V147*OFFSET(ReactionStoich!$E$5:$U$5,Q$2,0))*(TimeStep)*'Composition Moles'!$C137</f>
        <v>0</v>
      </c>
      <c r="R125" s="32">
        <f ca="1">SUMPRODUCT(ReactionRateK1!$F147:$V147*OFFSET(ReactionStoich!$E$5:$U$5,R$2,0))*(TimeStep)*'Composition Moles'!$C137</f>
        <v>0</v>
      </c>
      <c r="S125" s="32">
        <f ca="1">SUMPRODUCT(ReactionRateK1!$F147:$V147*OFFSET(ReactionStoich!$E$5:$U$5,S$2,0))*(TimeStep)*'Composition Moles'!$C137</f>
        <v>0.3455889458869606</v>
      </c>
      <c r="T125" s="32">
        <f ca="1">SUMPRODUCT(ReactionRateK1!$F147:$V147*OFFSET(ReactionStoich!$E$5:$U$5,T$2,0))*(TimeStep)*'Composition Moles'!$C137</f>
        <v>0</v>
      </c>
      <c r="U125" s="32">
        <f ca="1">SUMPRODUCT(ReactionRateK1!$F147:$V147*OFFSET(ReactionStoich!$E$5:$U$5,U$2,0))*(TimeStep)*'Composition Moles'!$C137</f>
        <v>0</v>
      </c>
      <c r="V125" s="32">
        <f ca="1">SUMPRODUCT(ReactionRateK1!$F147:$V147*OFFSET(ReactionStoich!$E$5:$U$5,V$2,0))*(TimeStep)*'Composition Moles'!$C137</f>
        <v>0</v>
      </c>
      <c r="W125" s="32">
        <f ca="1">SUMPRODUCT(ReactionRateK1!$F147:$V147*OFFSET(ReactionStoich!$E$5:$U$5,W$2,0))*(TimeStep)*'Composition Moles'!$C137</f>
        <v>0</v>
      </c>
      <c r="X125" s="32">
        <f ca="1">SUMPRODUCT(ReactionRateK1!$F147:$V147*OFFSET(ReactionStoich!$E$5:$U$5,X$2,0))*(TimeStep)*'Composition Moles'!$C137</f>
        <v>0</v>
      </c>
      <c r="Y125" s="32">
        <f ca="1">SUMPRODUCT(ReactionRateK1!$F147:$V147*OFFSET(ReactionStoich!$E$5:$U$5,Y$2,0))*(TimeStep)*'Composition Moles'!$C137</f>
        <v>-0.95105562647506625</v>
      </c>
      <c r="Z125" s="32">
        <f ca="1">SUMPRODUCT(ReactionRateK1!$F147:$V147*OFFSET(ReactionStoich!$E$5:$U$5,Z$2,0))*(TimeStep)*'Composition Moles'!$C137</f>
        <v>0</v>
      </c>
      <c r="AA125" s="32">
        <f ca="1">SUMPRODUCT(ReactionRateK1!$F147:$V147*OFFSET(ReactionStoich!$E$5:$U$5,AA$2,0))*(TimeStep)*'Composition Moles'!$C137</f>
        <v>0</v>
      </c>
      <c r="AB125" s="32">
        <f ca="1">SUMPRODUCT(ReactionRateK1!$F147:$V147*OFFSET(ReactionStoich!$E$5:$U$5,AB$2,0))*(TimeStep)*'Composition Moles'!$C137</f>
        <v>0</v>
      </c>
      <c r="AC125" s="32">
        <f ca="1">SUMPRODUCT(ReactionRateK1!$F147:$V147*OFFSET(ReactionStoich!$E$5:$U$5,AC$2,0))*(TimeStep)*'Composition Moles'!$C137</f>
        <v>0</v>
      </c>
      <c r="AD125" s="32">
        <f ca="1">SUMPRODUCT(ReactionRateK1!$F147:$V147*OFFSET(ReactionStoich!$E$5:$U$5,AD$2,0))*(TimeStep)*'Composition Moles'!$C137</f>
        <v>0</v>
      </c>
      <c r="AE125" s="32">
        <f ca="1">SUMPRODUCT(ReactionRateK1!$F147:$V147*OFFSET(ReactionStoich!$E$5:$U$5,AE$2,0))*(TimeStep)*'Composition Moles'!$C137</f>
        <v>0</v>
      </c>
      <c r="AF125" s="32">
        <f ca="1">SUMPRODUCT(ReactionRateK1!$F147:$V147*OFFSET(ReactionStoich!$E$5:$U$5,AF$2,0))*(TimeStep)*'Composition Moles'!$C137</f>
        <v>0</v>
      </c>
      <c r="AG125" s="32">
        <f ca="1">SUMPRODUCT(ReactionRateK1!$F147:$V147*OFFSET(ReactionStoich!$E$5:$U$5,AG$2,0))*(TimeStep)*'Composition Moles'!$C137</f>
        <v>-2.0300685207877878E-3</v>
      </c>
      <c r="AH125" s="32">
        <f ca="1">SUMPRODUCT(ReactionRateK1!$F147:$V147*OFFSET(ReactionStoich!$E$5:$U$5,AH$2,0))*(TimeStep)*'Composition Moles'!$C137</f>
        <v>-0.51239585245420316</v>
      </c>
      <c r="AI125" s="32">
        <f ca="1">SUMPRODUCT(ReactionRateK1!$F147:$V147*OFFSET(ReactionStoich!$E$5:$U$5,AI$2,0))*(TimeStep)*'Composition Moles'!$C137</f>
        <v>1.2309525188781247</v>
      </c>
      <c r="AJ125" s="32">
        <f ca="1">SUMPRODUCT(ReactionRateK1!$F147:$V147*OFFSET(ReactionStoich!$E$5:$U$5,AJ$2,0))*(TimeStep)*'Composition Moles'!$C137</f>
        <v>0.15212473547419175</v>
      </c>
      <c r="AK125" s="32">
        <f ca="1">SUMPRODUCT(ReactionRateK1!$F147:$V147*OFFSET(ReactionStoich!$E$5:$U$5,AK$2,0))*(TimeStep)*'Composition Moles'!$C137</f>
        <v>0</v>
      </c>
      <c r="AL125" s="32">
        <f ca="1">SUMPRODUCT(ReactionRateK1!$F147:$V147*OFFSET(ReactionStoich!$E$5:$U$5,AL$2,0))*(TimeStep)*'Composition Moles'!$C137</f>
        <v>0</v>
      </c>
      <c r="AM125" s="32">
        <f ca="1">SUMPRODUCT(ReactionRateK1!$F147:$V147*OFFSET(ReactionStoich!$E$5:$U$5,AM$2,0))*(TimeStep)*'Composition Moles'!$C137</f>
        <v>0</v>
      </c>
      <c r="AN125" s="32">
        <f ca="1">SUMPRODUCT(ReactionRateK1!$F147:$V147*OFFSET(ReactionStoich!$E$5:$U$5,AN$2,0))*(TimeStep)*'Composition Moles'!$C137</f>
        <v>0</v>
      </c>
      <c r="AO125" s="32">
        <f ca="1">SUMPRODUCT(ReactionRateK1!$F147:$V147*OFFSET(ReactionStoich!$E$5:$U$5,AO$2,0))*(TimeStep)*'Composition Moles'!$C137</f>
        <v>-3.360231094672963E-6</v>
      </c>
      <c r="AP125" s="32">
        <f ca="1">SUMPRODUCT(ReactionRateK1!$F147:$V147*OFFSET(ReactionStoich!$E$5:$U$5,AP$2,0))*(TimeStep)*'Composition Moles'!$C137</f>
        <v>-1.4451022585932421E-3</v>
      </c>
      <c r="AQ125" s="32">
        <f ca="1">SUMPRODUCT(ReactionRateK1!$F147:$V147*OFFSET(ReactionStoich!$E$5:$U$5,AQ$2,0))*(TimeStep)*'Composition Moles'!$C137</f>
        <v>0</v>
      </c>
      <c r="AR125" s="32">
        <f ca="1">SUMPRODUCT(ReactionRateK1!$F147:$V147*OFFSET(ReactionStoich!$E$5:$U$5,AR$2,0))*(TimeStep)*'Composition Moles'!$C137</f>
        <v>0</v>
      </c>
      <c r="AS125" s="32">
        <f ca="1">SUMPRODUCT(ReactionRateK1!$F147:$V147*OFFSET(ReactionStoich!$E$5:$U$5,AS$2,0))*(TimeStep)*'Composition Moles'!$C137</f>
        <v>-8.7245396766510608E-2</v>
      </c>
      <c r="AT125" s="32">
        <f ca="1">SUMPRODUCT(ReactionRateK1!$F147:$V147*OFFSET(ReactionStoich!$E$5:$U$5,AT$2,0))*(TimeStep)*'Composition Moles'!$C137</f>
        <v>-8.7245396766510608E-2</v>
      </c>
      <c r="AU125" s="32">
        <f ca="1">SUMPRODUCT(ReactionRateK1!$F147:$V147*OFFSET(ReactionStoich!$E$5:$U$5,AU$2,0))*(TimeStep)*'Composition Moles'!$C137</f>
        <v>-8.7245396766510608E-2</v>
      </c>
      <c r="AV125" s="32">
        <f ca="1">SUMPRODUCT(ReactionRateK1!$F147:$V147*OFFSET(ReactionStoich!$E$5:$U$5,AV$2,0))*(TimeStep)*'Composition Moles'!$C137</f>
        <v>0</v>
      </c>
      <c r="AW125" s="32">
        <f ca="1">SUMPRODUCT(ReactionRateK1!$F147:$V147*OFFSET(ReactionStoich!$E$5:$U$5,AW$2,0))*(TimeStep)*'Composition Moles'!$C137</f>
        <v>0</v>
      </c>
      <c r="AX125" s="32">
        <f ca="1">SUMPRODUCT(ReactionRateK1!$F147:$V147*OFFSET(ReactionStoich!$E$5:$U$5,AX$2,0))*(TimeStep)*'Composition Moles'!$C137</f>
        <v>0</v>
      </c>
      <c r="AY125" s="32">
        <f ca="1">SUMPRODUCT(ReactionRateK1!$F147:$V147*OFFSET(ReactionStoich!$E$5:$U$5,AY$2,0))*(TimeStep)*'Composition Moles'!$C137</f>
        <v>0</v>
      </c>
      <c r="AZ125" s="32">
        <f ca="1">SUMPRODUCT(ReactionRateK1!$F147:$V147*OFFSET(ReactionStoich!$E$5:$U$5,AZ$2,0))*(TimeStep)*'Composition Moles'!$C137</f>
        <v>0</v>
      </c>
      <c r="BA125" s="32">
        <f ca="1">SUMPRODUCT(ReactionRateK1!$F147:$V147*OFFSET(ReactionStoich!$E$5:$U$5,BA$2,0))*(TimeStep)*'Composition Moles'!$C137</f>
        <v>0</v>
      </c>
      <c r="BB125" s="32">
        <f ca="1">SUMPRODUCT(ReactionRateK1!$F147:$V147*OFFSET(ReactionStoich!$E$5:$U$5,BB$2,0))*(TimeStep)*'Composition Moles'!$C137</f>
        <v>0</v>
      </c>
      <c r="BC125" s="32">
        <f ca="1">SUMPRODUCT(ReactionRateK1!$F147:$V147*OFFSET(ReactionStoich!$E$5:$U$5,BC$2,0))*(TimeStep)*'Composition Moles'!$C137</f>
        <v>0</v>
      </c>
      <c r="BD125" s="32">
        <f ca="1">SUMPRODUCT(ReactionRateK1!$F147:$V147*OFFSET(ReactionStoich!$E$5:$U$5,BD$2,0))*(TimeStep)*'Composition Moles'!$C137</f>
        <v>0</v>
      </c>
      <c r="BE125" s="32">
        <f ca="1">SUMPRODUCT(ReactionRateK1!$F147:$V147*OFFSET(ReactionStoich!$E$5:$U$5,BE$2,0))*(TimeStep)*'Composition Moles'!$C137</f>
        <v>0</v>
      </c>
      <c r="BF125" s="32">
        <f ca="1">SUMPRODUCT(ReactionRateK1!$F147:$V147*OFFSET(ReactionStoich!$E$5:$U$5,BF$2,0))*(TimeStep)*'Composition Moles'!$C137</f>
        <v>0</v>
      </c>
      <c r="BG125" s="32">
        <f ca="1">SUMPRODUCT(ReactionRateK1!$F147:$V147*OFFSET(ReactionStoich!$E$5:$U$5,BG$2,0))*(TimeStep)*'Composition Moles'!$C137</f>
        <v>0</v>
      </c>
      <c r="BH125" s="32">
        <f ca="1">SUMPRODUCT(ReactionRateK1!$F147:$V147*OFFSET(ReactionStoich!$E$5:$U$5,BH$2,0))*(TimeStep)*'Composition Moles'!$C137</f>
        <v>0</v>
      </c>
      <c r="BI125" s="32">
        <f ca="1">SUMPRODUCT(ReactionRateK1!$F147:$V147*OFFSET(ReactionStoich!$E$5:$U$5,BI$2,0))*(TimeStep)*'Composition Moles'!$C137</f>
        <v>0</v>
      </c>
      <c r="BJ125" s="32">
        <f ca="1">SUMPRODUCT(ReactionRateK1!$F147:$V147*OFFSET(ReactionStoich!$E$5:$U$5,BJ$2,0))*(TimeStep)*'Composition Moles'!$C137</f>
        <v>0</v>
      </c>
      <c r="BK125" s="32">
        <f ca="1">SUMPRODUCT(ReactionRateK1!$F147:$V147*OFFSET(ReactionStoich!$E$5:$U$5,BK$2,0))*(TimeStep)*'Composition Moles'!$C137</f>
        <v>0</v>
      </c>
      <c r="BL125" s="32">
        <f ca="1">SUMPRODUCT(ReactionRateK1!$F147:$V147*OFFSET(ReactionStoich!$E$5:$U$5,BL$2,0))*(TimeStep)*'Composition Moles'!$C137</f>
        <v>0</v>
      </c>
      <c r="BM125" s="32">
        <f ca="1">SUMPRODUCT(ReactionRateK1!$F147:$V147*OFFSET(ReactionStoich!$E$5:$U$5,BM$2,0))*(TimeStep)*'Composition Moles'!$C137</f>
        <v>0</v>
      </c>
      <c r="BN125" s="32">
        <f ca="1">SUMPRODUCT(ReactionRateK1!$F147:$V147*OFFSET(ReactionStoich!$E$5:$U$5,BN$2,0))*(TimeStep)*'Composition Moles'!$C137</f>
        <v>0</v>
      </c>
      <c r="BO125" s="32">
        <f ca="1">SUMPRODUCT(ReactionRateK1!$F147:$V147*OFFSET(ReactionStoich!$E$5:$U$5,BO$2,0))*(TimeStep)*'Composition Moles'!$C137</f>
        <v>0</v>
      </c>
      <c r="BP125" s="32">
        <f ca="1">SUMPRODUCT(ReactionRateK1!$F147:$V147*OFFSET(ReactionStoich!$E$5:$U$5,BP$2,0))*(TimeStep)*'Composition Moles'!$C137</f>
        <v>0</v>
      </c>
      <c r="BQ125" s="32">
        <f ca="1">SUMPRODUCT(ReactionRateK1!$F147:$V147*OFFSET(ReactionStoich!$E$5:$U$5,BQ$2,0))*(TimeStep)*'Composition Moles'!$C137</f>
        <v>0</v>
      </c>
      <c r="BR125" s="32">
        <f ca="1">SUMPRODUCT(ReactionRateK1!$F147:$V147*OFFSET(ReactionStoich!$E$5:$U$5,BR$2,0))*(TimeStep)*'Composition Moles'!$C137</f>
        <v>0</v>
      </c>
      <c r="BS125" s="32">
        <f ca="1">SUMPRODUCT(ReactionRateK1!$F147:$V147*OFFSET(ReactionStoich!$E$5:$U$5,BS$2,0))*(TimeStep)*'Composition Moles'!$C137</f>
        <v>0</v>
      </c>
      <c r="BT125" s="32">
        <f ca="1">SUMPRODUCT(ReactionRateK1!$F147:$V147*OFFSET(ReactionStoich!$E$5:$U$5,BT$2,0))*(TimeStep)*'Composition Moles'!$C137</f>
        <v>0</v>
      </c>
      <c r="BU125" s="32">
        <f ca="1">SUMPRODUCT(ReactionRateK1!$F147:$V147*OFFSET(ReactionStoich!$E$5:$U$5,BU$2,0))*(TimeStep)*'Composition Moles'!$C137</f>
        <v>0</v>
      </c>
      <c r="BV125" s="32">
        <f ca="1">SUMPRODUCT(ReactionRateK1!$F147:$V147*OFFSET(ReactionStoich!$E$5:$U$5,BV$2,0))*(TimeStep)*'Composition Moles'!$C137</f>
        <v>0</v>
      </c>
      <c r="BW125" s="32">
        <f ca="1">SUMPRODUCT(ReactionRateK1!$F147:$V147*OFFSET(ReactionStoich!$E$5:$U$5,BW$2,0))*(TimeStep)*'Composition Moles'!$C137</f>
        <v>0</v>
      </c>
    </row>
    <row r="126" spans="1:75">
      <c r="A126">
        <f>ReactionRateK1!A148</f>
        <v>5.7999999999999874</v>
      </c>
      <c r="B126" s="20">
        <f t="shared" ca="1" si="7"/>
        <v>-720.08491513567208</v>
      </c>
      <c r="C126" s="20">
        <f ca="1">'Composition Moles'!BZ138</f>
        <v>144122.29740268562</v>
      </c>
      <c r="D126" s="26">
        <f t="shared" ca="1" si="8"/>
        <v>-4.9963463538449937E-3</v>
      </c>
      <c r="F126" s="32">
        <f ca="1">SUMPRODUCT(ReactionRateK1!$F148:$V148*OFFSET(ReactionStoich!$E$5:$U$5,F$2,0))*(TimeStep)*'Composition Moles'!$C138</f>
        <v>-1.553415976674636E-3</v>
      </c>
      <c r="G126" s="32">
        <f ca="1">SUMPRODUCT(ReactionRateK1!$F148:$V148*OFFSET(ReactionStoich!$E$5:$U$5,G$2,0))*(TimeStep)*'Composition Moles'!$C138</f>
        <v>0</v>
      </c>
      <c r="H126" s="32">
        <f ca="1">SUMPRODUCT(ReactionRateK1!$F148:$V148*OFFSET(ReactionStoich!$E$5:$U$5,H$2,0))*(TimeStep)*'Composition Moles'!$C138</f>
        <v>1.5503990928331622E-3</v>
      </c>
      <c r="I126" s="32">
        <f ca="1">SUMPRODUCT(ReactionRateK1!$F148:$V148*OFFSET(ReactionStoich!$E$5:$U$5,I$2,0))*(TimeStep)*'Composition Moles'!$C138</f>
        <v>3.0168838414736782E-6</v>
      </c>
      <c r="J126" s="32">
        <f ca="1">SUMPRODUCT(ReactionRateK1!$F148:$V148*OFFSET(ReactionStoich!$E$5:$U$5,J$2,0))*(TimeStep)*'Composition Moles'!$C138</f>
        <v>0</v>
      </c>
      <c r="K126" s="32">
        <f ca="1">SUMPRODUCT(ReactionRateK1!$F148:$V148*OFFSET(ReactionStoich!$E$5:$U$5,K$2,0))*(TimeStep)*'Composition Moles'!$C138</f>
        <v>0</v>
      </c>
      <c r="L126" s="32">
        <f ca="1">SUMPRODUCT(ReactionRateK1!$F148:$V148*OFFSET(ReactionStoich!$E$5:$U$5,L$2,0))*(TimeStep)*'Composition Moles'!$C138</f>
        <v>0</v>
      </c>
      <c r="M126" s="32">
        <f ca="1">SUMPRODUCT(ReactionRateK1!$F148:$V148*OFFSET(ReactionStoich!$E$5:$U$5,M$2,0))*(TimeStep)*'Composition Moles'!$C138</f>
        <v>0</v>
      </c>
      <c r="N126" s="32">
        <f ca="1">SUMPRODUCT(ReactionRateK1!$F148:$V148*OFFSET(ReactionStoich!$E$5:$U$5,N$2,0))*(TimeStep)*'Composition Moles'!$C138</f>
        <v>0</v>
      </c>
      <c r="O126" s="32">
        <f ca="1">SUMPRODUCT(ReactionRateK1!$F148:$V148*OFFSET(ReactionStoich!$E$5:$U$5,O$2,0))*(TimeStep)*'Composition Moles'!$C138</f>
        <v>0</v>
      </c>
      <c r="P126" s="32">
        <f ca="1">SUMPRODUCT(ReactionRateK1!$F148:$V148*OFFSET(ReactionStoich!$E$5:$U$5,P$2,0))*(TimeStep)*'Composition Moles'!$C138</f>
        <v>0</v>
      </c>
      <c r="Q126" s="32">
        <f ca="1">SUMPRODUCT(ReactionRateK1!$F148:$V148*OFFSET(ReactionStoich!$E$5:$U$5,Q$2,0))*(TimeStep)*'Composition Moles'!$C138</f>
        <v>0</v>
      </c>
      <c r="R126" s="32">
        <f ca="1">SUMPRODUCT(ReactionRateK1!$F148:$V148*OFFSET(ReactionStoich!$E$5:$U$5,R$2,0))*(TimeStep)*'Composition Moles'!$C138</f>
        <v>0</v>
      </c>
      <c r="S126" s="32">
        <f ca="1">SUMPRODUCT(ReactionRateK1!$F148:$V148*OFFSET(ReactionStoich!$E$5:$U$5,S$2,0))*(TimeStep)*'Composition Moles'!$C138</f>
        <v>0.33274666591576013</v>
      </c>
      <c r="T126" s="32">
        <f ca="1">SUMPRODUCT(ReactionRateK1!$F148:$V148*OFFSET(ReactionStoich!$E$5:$U$5,T$2,0))*(TimeStep)*'Composition Moles'!$C138</f>
        <v>0</v>
      </c>
      <c r="U126" s="32">
        <f ca="1">SUMPRODUCT(ReactionRateK1!$F148:$V148*OFFSET(ReactionStoich!$E$5:$U$5,U$2,0))*(TimeStep)*'Composition Moles'!$C138</f>
        <v>0</v>
      </c>
      <c r="V126" s="32">
        <f ca="1">SUMPRODUCT(ReactionRateK1!$F148:$V148*OFFSET(ReactionStoich!$E$5:$U$5,V$2,0))*(TimeStep)*'Composition Moles'!$C138</f>
        <v>0</v>
      </c>
      <c r="W126" s="32">
        <f ca="1">SUMPRODUCT(ReactionRateK1!$F148:$V148*OFFSET(ReactionStoich!$E$5:$U$5,W$2,0))*(TimeStep)*'Composition Moles'!$C138</f>
        <v>0</v>
      </c>
      <c r="X126" s="32">
        <f ca="1">SUMPRODUCT(ReactionRateK1!$F148:$V148*OFFSET(ReactionStoich!$E$5:$U$5,X$2,0))*(TimeStep)*'Composition Moles'!$C138</f>
        <v>0</v>
      </c>
      <c r="Y126" s="32">
        <f ca="1">SUMPRODUCT(ReactionRateK1!$F148:$V148*OFFSET(ReactionStoich!$E$5:$U$5,Y$2,0))*(TimeStep)*'Composition Moles'!$C138</f>
        <v>-0.92218043679036854</v>
      </c>
      <c r="Z126" s="32">
        <f ca="1">SUMPRODUCT(ReactionRateK1!$F148:$V148*OFFSET(ReactionStoich!$E$5:$U$5,Z$2,0))*(TimeStep)*'Composition Moles'!$C138</f>
        <v>0</v>
      </c>
      <c r="AA126" s="32">
        <f ca="1">SUMPRODUCT(ReactionRateK1!$F148:$V148*OFFSET(ReactionStoich!$E$5:$U$5,AA$2,0))*(TimeStep)*'Composition Moles'!$C138</f>
        <v>0</v>
      </c>
      <c r="AB126" s="32">
        <f ca="1">SUMPRODUCT(ReactionRateK1!$F148:$V148*OFFSET(ReactionStoich!$E$5:$U$5,AB$2,0))*(TimeStep)*'Composition Moles'!$C138</f>
        <v>0</v>
      </c>
      <c r="AC126" s="32">
        <f ca="1">SUMPRODUCT(ReactionRateK1!$F148:$V148*OFFSET(ReactionStoich!$E$5:$U$5,AC$2,0))*(TimeStep)*'Composition Moles'!$C138</f>
        <v>0</v>
      </c>
      <c r="AD126" s="32">
        <f ca="1">SUMPRODUCT(ReactionRateK1!$F148:$V148*OFFSET(ReactionStoich!$E$5:$U$5,AD$2,0))*(TimeStep)*'Composition Moles'!$C138</f>
        <v>0</v>
      </c>
      <c r="AE126" s="32">
        <f ca="1">SUMPRODUCT(ReactionRateK1!$F148:$V148*OFFSET(ReactionStoich!$E$5:$U$5,AE$2,0))*(TimeStep)*'Composition Moles'!$C138</f>
        <v>0</v>
      </c>
      <c r="AF126" s="32">
        <f ca="1">SUMPRODUCT(ReactionRateK1!$F148:$V148*OFFSET(ReactionStoich!$E$5:$U$5,AF$2,0))*(TimeStep)*'Composition Moles'!$C138</f>
        <v>0</v>
      </c>
      <c r="AG126" s="32">
        <f ca="1">SUMPRODUCT(ReactionRateK1!$F148:$V148*OFFSET(ReactionStoich!$E$5:$U$5,AG$2,0))*(TimeStep)*'Composition Moles'!$C138</f>
        <v>-1.9937275991709601E-3</v>
      </c>
      <c r="AH126" s="32">
        <f ca="1">SUMPRODUCT(ReactionRateK1!$F148:$V148*OFFSET(ReactionStoich!$E$5:$U$5,AH$2,0))*(TimeStep)*'Composition Moles'!$C138</f>
        <v>-0.51190195204346367</v>
      </c>
      <c r="AI126" s="32">
        <f ca="1">SUMPRODUCT(ReactionRateK1!$F148:$V148*OFFSET(ReactionStoich!$E$5:$U$5,AI$2,0))*(TimeStep)*'Composition Moles'!$C138</f>
        <v>1.2159513591323103</v>
      </c>
      <c r="AJ126" s="32">
        <f ca="1">SUMPRODUCT(ReactionRateK1!$F148:$V148*OFFSET(ReactionStoich!$E$5:$U$5,AJ$2,0))*(TimeStep)*'Composition Moles'!$C138</f>
        <v>0.14717504518097188</v>
      </c>
      <c r="AK126" s="32">
        <f ca="1">SUMPRODUCT(ReactionRateK1!$F148:$V148*OFFSET(ReactionStoich!$E$5:$U$5,AK$2,0))*(TimeStep)*'Composition Moles'!$C138</f>
        <v>0</v>
      </c>
      <c r="AL126" s="32">
        <f ca="1">SUMPRODUCT(ReactionRateK1!$F148:$V148*OFFSET(ReactionStoich!$E$5:$U$5,AL$2,0))*(TimeStep)*'Composition Moles'!$C138</f>
        <v>0</v>
      </c>
      <c r="AM126" s="32">
        <f ca="1">SUMPRODUCT(ReactionRateK1!$F148:$V148*OFFSET(ReactionStoich!$E$5:$U$5,AM$2,0))*(TimeStep)*'Composition Moles'!$C138</f>
        <v>0</v>
      </c>
      <c r="AN126" s="32">
        <f ca="1">SUMPRODUCT(ReactionRateK1!$F148:$V148*OFFSET(ReactionStoich!$E$5:$U$5,AN$2,0))*(TimeStep)*'Composition Moles'!$C138</f>
        <v>0</v>
      </c>
      <c r="AO126" s="32">
        <f ca="1">SUMPRODUCT(ReactionRateK1!$F148:$V148*OFFSET(ReactionStoich!$E$5:$U$5,AO$2,0))*(TimeStep)*'Composition Moles'!$C138</f>
        <v>-3.0168838414736782E-6</v>
      </c>
      <c r="AP126" s="32">
        <f ca="1">SUMPRODUCT(ReactionRateK1!$F148:$V148*OFFSET(ReactionStoich!$E$5:$U$5,AP$2,0))*(TimeStep)*'Composition Moles'!$C138</f>
        <v>-1.3460812342137973E-3</v>
      </c>
      <c r="AQ126" s="32">
        <f ca="1">SUMPRODUCT(ReactionRateK1!$F148:$V148*OFFSET(ReactionStoich!$E$5:$U$5,AQ$2,0))*(TimeStep)*'Composition Moles'!$C138</f>
        <v>0</v>
      </c>
      <c r="AR126" s="32">
        <f ca="1">SUMPRODUCT(ReactionRateK1!$F148:$V148*OFFSET(ReactionStoich!$E$5:$U$5,AR$2,0))*(TimeStep)*'Composition Moles'!$C138</f>
        <v>0</v>
      </c>
      <c r="AS126" s="32">
        <f ca="1">SUMPRODUCT(ReactionRateK1!$F148:$V148*OFFSET(ReactionStoich!$E$5:$U$5,AS$2,0))*(TimeStep)*'Composition Moles'!$C138</f>
        <v>-8.614928522599459E-2</v>
      </c>
      <c r="AT126" s="32">
        <f ca="1">SUMPRODUCT(ReactionRateK1!$F148:$V148*OFFSET(ReactionStoich!$E$5:$U$5,AT$2,0))*(TimeStep)*'Composition Moles'!$C138</f>
        <v>-8.614928522599459E-2</v>
      </c>
      <c r="AU126" s="32">
        <f ca="1">SUMPRODUCT(ReactionRateK1!$F148:$V148*OFFSET(ReactionStoich!$E$5:$U$5,AU$2,0))*(TimeStep)*'Composition Moles'!$C138</f>
        <v>-8.614928522599459E-2</v>
      </c>
      <c r="AV126" s="32">
        <f ca="1">SUMPRODUCT(ReactionRateK1!$F148:$V148*OFFSET(ReactionStoich!$E$5:$U$5,AV$2,0))*(TimeStep)*'Composition Moles'!$C138</f>
        <v>0</v>
      </c>
      <c r="AW126" s="32">
        <f ca="1">SUMPRODUCT(ReactionRateK1!$F148:$V148*OFFSET(ReactionStoich!$E$5:$U$5,AW$2,0))*(TimeStep)*'Composition Moles'!$C138</f>
        <v>0</v>
      </c>
      <c r="AX126" s="32">
        <f ca="1">SUMPRODUCT(ReactionRateK1!$F148:$V148*OFFSET(ReactionStoich!$E$5:$U$5,AX$2,0))*(TimeStep)*'Composition Moles'!$C138</f>
        <v>0</v>
      </c>
      <c r="AY126" s="32">
        <f ca="1">SUMPRODUCT(ReactionRateK1!$F148:$V148*OFFSET(ReactionStoich!$E$5:$U$5,AY$2,0))*(TimeStep)*'Composition Moles'!$C138</f>
        <v>0</v>
      </c>
      <c r="AZ126" s="32">
        <f ca="1">SUMPRODUCT(ReactionRateK1!$F148:$V148*OFFSET(ReactionStoich!$E$5:$U$5,AZ$2,0))*(TimeStep)*'Composition Moles'!$C138</f>
        <v>0</v>
      </c>
      <c r="BA126" s="32">
        <f ca="1">SUMPRODUCT(ReactionRateK1!$F148:$V148*OFFSET(ReactionStoich!$E$5:$U$5,BA$2,0))*(TimeStep)*'Composition Moles'!$C138</f>
        <v>0</v>
      </c>
      <c r="BB126" s="32">
        <f ca="1">SUMPRODUCT(ReactionRateK1!$F148:$V148*OFFSET(ReactionStoich!$E$5:$U$5,BB$2,0))*(TimeStep)*'Composition Moles'!$C138</f>
        <v>0</v>
      </c>
      <c r="BC126" s="32">
        <f ca="1">SUMPRODUCT(ReactionRateK1!$F148:$V148*OFFSET(ReactionStoich!$E$5:$U$5,BC$2,0))*(TimeStep)*'Composition Moles'!$C138</f>
        <v>0</v>
      </c>
      <c r="BD126" s="32">
        <f ca="1">SUMPRODUCT(ReactionRateK1!$F148:$V148*OFFSET(ReactionStoich!$E$5:$U$5,BD$2,0))*(TimeStep)*'Composition Moles'!$C138</f>
        <v>0</v>
      </c>
      <c r="BE126" s="32">
        <f ca="1">SUMPRODUCT(ReactionRateK1!$F148:$V148*OFFSET(ReactionStoich!$E$5:$U$5,BE$2,0))*(TimeStep)*'Composition Moles'!$C138</f>
        <v>0</v>
      </c>
      <c r="BF126" s="32">
        <f ca="1">SUMPRODUCT(ReactionRateK1!$F148:$V148*OFFSET(ReactionStoich!$E$5:$U$5,BF$2,0))*(TimeStep)*'Composition Moles'!$C138</f>
        <v>0</v>
      </c>
      <c r="BG126" s="32">
        <f ca="1">SUMPRODUCT(ReactionRateK1!$F148:$V148*OFFSET(ReactionStoich!$E$5:$U$5,BG$2,0))*(TimeStep)*'Composition Moles'!$C138</f>
        <v>0</v>
      </c>
      <c r="BH126" s="32">
        <f ca="1">SUMPRODUCT(ReactionRateK1!$F148:$V148*OFFSET(ReactionStoich!$E$5:$U$5,BH$2,0))*(TimeStep)*'Composition Moles'!$C138</f>
        <v>0</v>
      </c>
      <c r="BI126" s="32">
        <f ca="1">SUMPRODUCT(ReactionRateK1!$F148:$V148*OFFSET(ReactionStoich!$E$5:$U$5,BI$2,0))*(TimeStep)*'Composition Moles'!$C138</f>
        <v>0</v>
      </c>
      <c r="BJ126" s="32">
        <f ca="1">SUMPRODUCT(ReactionRateK1!$F148:$V148*OFFSET(ReactionStoich!$E$5:$U$5,BJ$2,0))*(TimeStep)*'Composition Moles'!$C138</f>
        <v>0</v>
      </c>
      <c r="BK126" s="32">
        <f ca="1">SUMPRODUCT(ReactionRateK1!$F148:$V148*OFFSET(ReactionStoich!$E$5:$U$5,BK$2,0))*(TimeStep)*'Composition Moles'!$C138</f>
        <v>0</v>
      </c>
      <c r="BL126" s="32">
        <f ca="1">SUMPRODUCT(ReactionRateK1!$F148:$V148*OFFSET(ReactionStoich!$E$5:$U$5,BL$2,0))*(TimeStep)*'Composition Moles'!$C138</f>
        <v>0</v>
      </c>
      <c r="BM126" s="32">
        <f ca="1">SUMPRODUCT(ReactionRateK1!$F148:$V148*OFFSET(ReactionStoich!$E$5:$U$5,BM$2,0))*(TimeStep)*'Composition Moles'!$C138</f>
        <v>0</v>
      </c>
      <c r="BN126" s="32">
        <f ca="1">SUMPRODUCT(ReactionRateK1!$F148:$V148*OFFSET(ReactionStoich!$E$5:$U$5,BN$2,0))*(TimeStep)*'Composition Moles'!$C138</f>
        <v>0</v>
      </c>
      <c r="BO126" s="32">
        <f ca="1">SUMPRODUCT(ReactionRateK1!$F148:$V148*OFFSET(ReactionStoich!$E$5:$U$5,BO$2,0))*(TimeStep)*'Composition Moles'!$C138</f>
        <v>0</v>
      </c>
      <c r="BP126" s="32">
        <f ca="1">SUMPRODUCT(ReactionRateK1!$F148:$V148*OFFSET(ReactionStoich!$E$5:$U$5,BP$2,0))*(TimeStep)*'Composition Moles'!$C138</f>
        <v>0</v>
      </c>
      <c r="BQ126" s="32">
        <f ca="1">SUMPRODUCT(ReactionRateK1!$F148:$V148*OFFSET(ReactionStoich!$E$5:$U$5,BQ$2,0))*(TimeStep)*'Composition Moles'!$C138</f>
        <v>0</v>
      </c>
      <c r="BR126" s="32">
        <f ca="1">SUMPRODUCT(ReactionRateK1!$F148:$V148*OFFSET(ReactionStoich!$E$5:$U$5,BR$2,0))*(TimeStep)*'Composition Moles'!$C138</f>
        <v>0</v>
      </c>
      <c r="BS126" s="32">
        <f ca="1">SUMPRODUCT(ReactionRateK1!$F148:$V148*OFFSET(ReactionStoich!$E$5:$U$5,BS$2,0))*(TimeStep)*'Composition Moles'!$C138</f>
        <v>0</v>
      </c>
      <c r="BT126" s="32">
        <f ca="1">SUMPRODUCT(ReactionRateK1!$F148:$V148*OFFSET(ReactionStoich!$E$5:$U$5,BT$2,0))*(TimeStep)*'Composition Moles'!$C138</f>
        <v>0</v>
      </c>
      <c r="BU126" s="32">
        <f ca="1">SUMPRODUCT(ReactionRateK1!$F148:$V148*OFFSET(ReactionStoich!$E$5:$U$5,BU$2,0))*(TimeStep)*'Composition Moles'!$C138</f>
        <v>0</v>
      </c>
      <c r="BV126" s="32">
        <f ca="1">SUMPRODUCT(ReactionRateK1!$F148:$V148*OFFSET(ReactionStoich!$E$5:$U$5,BV$2,0))*(TimeStep)*'Composition Moles'!$C138</f>
        <v>0</v>
      </c>
      <c r="BW126" s="32">
        <f ca="1">SUMPRODUCT(ReactionRateK1!$F148:$V148*OFFSET(ReactionStoich!$E$5:$U$5,BW$2,0))*(TimeStep)*'Composition Moles'!$C138</f>
        <v>0</v>
      </c>
    </row>
    <row r="127" spans="1:75">
      <c r="A127">
        <f>ReactionRateK1!A149</f>
        <v>5.8499999999999872</v>
      </c>
      <c r="B127" s="20">
        <f t="shared" ca="1" si="7"/>
        <v>-718.70412677400805</v>
      </c>
      <c r="C127" s="20">
        <f ca="1">'Composition Moles'!BZ139</f>
        <v>144115.43275230125</v>
      </c>
      <c r="D127" s="26">
        <f t="shared" ca="1" si="8"/>
        <v>-4.9870032171313843E-3</v>
      </c>
      <c r="F127" s="32">
        <f ca="1">SUMPRODUCT(ReactionRateK1!$F149:$V149*OFFSET(ReactionStoich!$E$5:$U$5,F$2,0))*(TimeStep)*'Composition Moles'!$C139</f>
        <v>-1.4618190546246529E-3</v>
      </c>
      <c r="G127" s="32">
        <f ca="1">SUMPRODUCT(ReactionRateK1!$F149:$V149*OFFSET(ReactionStoich!$E$5:$U$5,G$2,0))*(TimeStep)*'Composition Moles'!$C139</f>
        <v>0</v>
      </c>
      <c r="H127" s="32">
        <f ca="1">SUMPRODUCT(ReactionRateK1!$F149:$V149*OFFSET(ReactionStoich!$E$5:$U$5,H$2,0))*(TimeStep)*'Composition Moles'!$C139</f>
        <v>1.4591104258609897E-3</v>
      </c>
      <c r="I127" s="32">
        <f ca="1">SUMPRODUCT(ReactionRateK1!$F149:$V149*OFFSET(ReactionStoich!$E$5:$U$5,I$2,0))*(TimeStep)*'Composition Moles'!$C139</f>
        <v>2.7086287636633264E-6</v>
      </c>
      <c r="J127" s="32">
        <f ca="1">SUMPRODUCT(ReactionRateK1!$F149:$V149*OFFSET(ReactionStoich!$E$5:$U$5,J$2,0))*(TimeStep)*'Composition Moles'!$C139</f>
        <v>0</v>
      </c>
      <c r="K127" s="32">
        <f ca="1">SUMPRODUCT(ReactionRateK1!$F149:$V149*OFFSET(ReactionStoich!$E$5:$U$5,K$2,0))*(TimeStep)*'Composition Moles'!$C139</f>
        <v>0</v>
      </c>
      <c r="L127" s="32">
        <f ca="1">SUMPRODUCT(ReactionRateK1!$F149:$V149*OFFSET(ReactionStoich!$E$5:$U$5,L$2,0))*(TimeStep)*'Composition Moles'!$C139</f>
        <v>0</v>
      </c>
      <c r="M127" s="32">
        <f ca="1">SUMPRODUCT(ReactionRateK1!$F149:$V149*OFFSET(ReactionStoich!$E$5:$U$5,M$2,0))*(TimeStep)*'Composition Moles'!$C139</f>
        <v>0</v>
      </c>
      <c r="N127" s="32">
        <f ca="1">SUMPRODUCT(ReactionRateK1!$F149:$V149*OFFSET(ReactionStoich!$E$5:$U$5,N$2,0))*(TimeStep)*'Composition Moles'!$C139</f>
        <v>0</v>
      </c>
      <c r="O127" s="32">
        <f ca="1">SUMPRODUCT(ReactionRateK1!$F149:$V149*OFFSET(ReactionStoich!$E$5:$U$5,O$2,0))*(TimeStep)*'Composition Moles'!$C139</f>
        <v>0</v>
      </c>
      <c r="P127" s="32">
        <f ca="1">SUMPRODUCT(ReactionRateK1!$F149:$V149*OFFSET(ReactionStoich!$E$5:$U$5,P$2,0))*(TimeStep)*'Composition Moles'!$C139</f>
        <v>0</v>
      </c>
      <c r="Q127" s="32">
        <f ca="1">SUMPRODUCT(ReactionRateK1!$F149:$V149*OFFSET(ReactionStoich!$E$5:$U$5,Q$2,0))*(TimeStep)*'Composition Moles'!$C139</f>
        <v>0</v>
      </c>
      <c r="R127" s="32">
        <f ca="1">SUMPRODUCT(ReactionRateK1!$F149:$V149*OFFSET(ReactionStoich!$E$5:$U$5,R$2,0))*(TimeStep)*'Composition Moles'!$C139</f>
        <v>0</v>
      </c>
      <c r="S127" s="32">
        <f ca="1">SUMPRODUCT(ReactionRateK1!$F149:$V149*OFFSET(ReactionStoich!$E$5:$U$5,S$2,0))*(TimeStep)*'Composition Moles'!$C139</f>
        <v>0.32021710943891685</v>
      </c>
      <c r="T127" s="32">
        <f ca="1">SUMPRODUCT(ReactionRateK1!$F149:$V149*OFFSET(ReactionStoich!$E$5:$U$5,T$2,0))*(TimeStep)*'Composition Moles'!$C139</f>
        <v>0</v>
      </c>
      <c r="U127" s="32">
        <f ca="1">SUMPRODUCT(ReactionRateK1!$F149:$V149*OFFSET(ReactionStoich!$E$5:$U$5,U$2,0))*(TimeStep)*'Composition Moles'!$C139</f>
        <v>0</v>
      </c>
      <c r="V127" s="32">
        <f ca="1">SUMPRODUCT(ReactionRateK1!$F149:$V149*OFFSET(ReactionStoich!$E$5:$U$5,V$2,0))*(TimeStep)*'Composition Moles'!$C139</f>
        <v>0</v>
      </c>
      <c r="W127" s="32">
        <f ca="1">SUMPRODUCT(ReactionRateK1!$F149:$V149*OFFSET(ReactionStoich!$E$5:$U$5,W$2,0))*(TimeStep)*'Composition Moles'!$C139</f>
        <v>0</v>
      </c>
      <c r="X127" s="32">
        <f ca="1">SUMPRODUCT(ReactionRateK1!$F149:$V149*OFFSET(ReactionStoich!$E$5:$U$5,X$2,0))*(TimeStep)*'Composition Moles'!$C139</f>
        <v>0</v>
      </c>
      <c r="Y127" s="32">
        <f ca="1">SUMPRODUCT(ReactionRateK1!$F149:$V149*OFFSET(ReactionStoich!$E$5:$U$5,Y$2,0))*(TimeStep)*'Composition Moles'!$C139</f>
        <v>-0.89398202285417139</v>
      </c>
      <c r="Z127" s="32">
        <f ca="1">SUMPRODUCT(ReactionRateK1!$F149:$V149*OFFSET(ReactionStoich!$E$5:$U$5,Z$2,0))*(TimeStep)*'Composition Moles'!$C139</f>
        <v>0</v>
      </c>
      <c r="AA127" s="32">
        <f ca="1">SUMPRODUCT(ReactionRateK1!$F149:$V149*OFFSET(ReactionStoich!$E$5:$U$5,AA$2,0))*(TimeStep)*'Composition Moles'!$C139</f>
        <v>0</v>
      </c>
      <c r="AB127" s="32">
        <f ca="1">SUMPRODUCT(ReactionRateK1!$F149:$V149*OFFSET(ReactionStoich!$E$5:$U$5,AB$2,0))*(TimeStep)*'Composition Moles'!$C139</f>
        <v>0</v>
      </c>
      <c r="AC127" s="32">
        <f ca="1">SUMPRODUCT(ReactionRateK1!$F149:$V149*OFFSET(ReactionStoich!$E$5:$U$5,AC$2,0))*(TimeStep)*'Composition Moles'!$C139</f>
        <v>0</v>
      </c>
      <c r="AD127" s="32">
        <f ca="1">SUMPRODUCT(ReactionRateK1!$F149:$V149*OFFSET(ReactionStoich!$E$5:$U$5,AD$2,0))*(TimeStep)*'Composition Moles'!$C139</f>
        <v>0</v>
      </c>
      <c r="AE127" s="32">
        <f ca="1">SUMPRODUCT(ReactionRateK1!$F149:$V149*OFFSET(ReactionStoich!$E$5:$U$5,AE$2,0))*(TimeStep)*'Composition Moles'!$C139</f>
        <v>0</v>
      </c>
      <c r="AF127" s="32">
        <f ca="1">SUMPRODUCT(ReactionRateK1!$F149:$V149*OFFSET(ReactionStoich!$E$5:$U$5,AF$2,0))*(TimeStep)*'Composition Moles'!$C139</f>
        <v>0</v>
      </c>
      <c r="AG127" s="32">
        <f ca="1">SUMPRODUCT(ReactionRateK1!$F149:$V149*OFFSET(ReactionStoich!$E$5:$U$5,AG$2,0))*(TimeStep)*'Composition Moles'!$C139</f>
        <v>-1.9136942267565841E-3</v>
      </c>
      <c r="AH127" s="32">
        <f ca="1">SUMPRODUCT(ReactionRateK1!$F149:$V149*OFFSET(ReactionStoich!$E$5:$U$5,AH$2,0))*(TimeStep)*'Composition Moles'!$C139</f>
        <v>-0.51127917857605154</v>
      </c>
      <c r="AI127" s="32">
        <f ca="1">SUMPRODUCT(ReactionRateK1!$F149:$V149*OFFSET(ReactionStoich!$E$5:$U$5,AI$2,0))*(TimeStep)*'Composition Moles'!$C139</f>
        <v>1.2011046599812072</v>
      </c>
      <c r="AJ127" s="32">
        <f ca="1">SUMPRODUCT(ReactionRateK1!$F149:$V149*OFFSET(ReactionStoich!$E$5:$U$5,AJ$2,0))*(TimeStep)*'Composition Moles'!$C139</f>
        <v>0.14232727695120623</v>
      </c>
      <c r="AK127" s="32">
        <f ca="1">SUMPRODUCT(ReactionRateK1!$F149:$V149*OFFSET(ReactionStoich!$E$5:$U$5,AK$2,0))*(TimeStep)*'Composition Moles'!$C139</f>
        <v>0</v>
      </c>
      <c r="AL127" s="32">
        <f ca="1">SUMPRODUCT(ReactionRateK1!$F149:$V149*OFFSET(ReactionStoich!$E$5:$U$5,AL$2,0))*(TimeStep)*'Composition Moles'!$C139</f>
        <v>0</v>
      </c>
      <c r="AM127" s="32">
        <f ca="1">SUMPRODUCT(ReactionRateK1!$F149:$V149*OFFSET(ReactionStoich!$E$5:$U$5,AM$2,0))*(TimeStep)*'Composition Moles'!$C139</f>
        <v>0</v>
      </c>
      <c r="AN127" s="32">
        <f ca="1">SUMPRODUCT(ReactionRateK1!$F149:$V149*OFFSET(ReactionStoich!$E$5:$U$5,AN$2,0))*(TimeStep)*'Composition Moles'!$C139</f>
        <v>0</v>
      </c>
      <c r="AO127" s="32">
        <f ca="1">SUMPRODUCT(ReactionRateK1!$F149:$V149*OFFSET(ReactionStoich!$E$5:$U$5,AO$2,0))*(TimeStep)*'Composition Moles'!$C139</f>
        <v>-2.7086287636633264E-6</v>
      </c>
      <c r="AP127" s="32">
        <f ca="1">SUMPRODUCT(ReactionRateK1!$F149:$V149*OFFSET(ReactionStoich!$E$5:$U$5,AP$2,0))*(TimeStep)*'Composition Moles'!$C139</f>
        <v>-1.2540159026903119E-3</v>
      </c>
      <c r="AQ127" s="32">
        <f ca="1">SUMPRODUCT(ReactionRateK1!$F149:$V149*OFFSET(ReactionStoich!$E$5:$U$5,AQ$2,0))*(TimeStep)*'Composition Moles'!$C139</f>
        <v>0</v>
      </c>
      <c r="AR127" s="32">
        <f ca="1">SUMPRODUCT(ReactionRateK1!$F149:$V149*OFFSET(ReactionStoich!$E$5:$U$5,AR$2,0))*(TimeStep)*'Composition Moles'!$C139</f>
        <v>0</v>
      </c>
      <c r="AS127" s="32">
        <f ca="1">SUMPRODUCT(ReactionRateK1!$F149:$V149*OFFSET(ReactionStoich!$E$5:$U$5,AS$2,0))*(TimeStep)*'Composition Moles'!$C139</f>
        <v>-8.5072475394298921E-2</v>
      </c>
      <c r="AT127" s="32">
        <f ca="1">SUMPRODUCT(ReactionRateK1!$F149:$V149*OFFSET(ReactionStoich!$E$5:$U$5,AT$2,0))*(TimeStep)*'Composition Moles'!$C139</f>
        <v>-8.5072475394298921E-2</v>
      </c>
      <c r="AU127" s="32">
        <f ca="1">SUMPRODUCT(ReactionRateK1!$F149:$V149*OFFSET(ReactionStoich!$E$5:$U$5,AU$2,0))*(TimeStep)*'Composition Moles'!$C139</f>
        <v>-8.5072475394298921E-2</v>
      </c>
      <c r="AV127" s="32">
        <f ca="1">SUMPRODUCT(ReactionRateK1!$F149:$V149*OFFSET(ReactionStoich!$E$5:$U$5,AV$2,0))*(TimeStep)*'Composition Moles'!$C139</f>
        <v>0</v>
      </c>
      <c r="AW127" s="32">
        <f ca="1">SUMPRODUCT(ReactionRateK1!$F149:$V149*OFFSET(ReactionStoich!$E$5:$U$5,AW$2,0))*(TimeStep)*'Composition Moles'!$C139</f>
        <v>0</v>
      </c>
      <c r="AX127" s="32">
        <f ca="1">SUMPRODUCT(ReactionRateK1!$F149:$V149*OFFSET(ReactionStoich!$E$5:$U$5,AX$2,0))*(TimeStep)*'Composition Moles'!$C139</f>
        <v>0</v>
      </c>
      <c r="AY127" s="32">
        <f ca="1">SUMPRODUCT(ReactionRateK1!$F149:$V149*OFFSET(ReactionStoich!$E$5:$U$5,AY$2,0))*(TimeStep)*'Composition Moles'!$C139</f>
        <v>0</v>
      </c>
      <c r="AZ127" s="32">
        <f ca="1">SUMPRODUCT(ReactionRateK1!$F149:$V149*OFFSET(ReactionStoich!$E$5:$U$5,AZ$2,0))*(TimeStep)*'Composition Moles'!$C139</f>
        <v>0</v>
      </c>
      <c r="BA127" s="32">
        <f ca="1">SUMPRODUCT(ReactionRateK1!$F149:$V149*OFFSET(ReactionStoich!$E$5:$U$5,BA$2,0))*(TimeStep)*'Composition Moles'!$C139</f>
        <v>0</v>
      </c>
      <c r="BB127" s="32">
        <f ca="1">SUMPRODUCT(ReactionRateK1!$F149:$V149*OFFSET(ReactionStoich!$E$5:$U$5,BB$2,0))*(TimeStep)*'Composition Moles'!$C139</f>
        <v>0</v>
      </c>
      <c r="BC127" s="32">
        <f ca="1">SUMPRODUCT(ReactionRateK1!$F149:$V149*OFFSET(ReactionStoich!$E$5:$U$5,BC$2,0))*(TimeStep)*'Composition Moles'!$C139</f>
        <v>0</v>
      </c>
      <c r="BD127" s="32">
        <f ca="1">SUMPRODUCT(ReactionRateK1!$F149:$V149*OFFSET(ReactionStoich!$E$5:$U$5,BD$2,0))*(TimeStep)*'Composition Moles'!$C139</f>
        <v>0</v>
      </c>
      <c r="BE127" s="32">
        <f ca="1">SUMPRODUCT(ReactionRateK1!$F149:$V149*OFFSET(ReactionStoich!$E$5:$U$5,BE$2,0))*(TimeStep)*'Composition Moles'!$C139</f>
        <v>0</v>
      </c>
      <c r="BF127" s="32">
        <f ca="1">SUMPRODUCT(ReactionRateK1!$F149:$V149*OFFSET(ReactionStoich!$E$5:$U$5,BF$2,0))*(TimeStep)*'Composition Moles'!$C139</f>
        <v>0</v>
      </c>
      <c r="BG127" s="32">
        <f ca="1">SUMPRODUCT(ReactionRateK1!$F149:$V149*OFFSET(ReactionStoich!$E$5:$U$5,BG$2,0))*(TimeStep)*'Composition Moles'!$C139</f>
        <v>0</v>
      </c>
      <c r="BH127" s="32">
        <f ca="1">SUMPRODUCT(ReactionRateK1!$F149:$V149*OFFSET(ReactionStoich!$E$5:$U$5,BH$2,0))*(TimeStep)*'Composition Moles'!$C139</f>
        <v>0</v>
      </c>
      <c r="BI127" s="32">
        <f ca="1">SUMPRODUCT(ReactionRateK1!$F149:$V149*OFFSET(ReactionStoich!$E$5:$U$5,BI$2,0))*(TimeStep)*'Composition Moles'!$C139</f>
        <v>0</v>
      </c>
      <c r="BJ127" s="32">
        <f ca="1">SUMPRODUCT(ReactionRateK1!$F149:$V149*OFFSET(ReactionStoich!$E$5:$U$5,BJ$2,0))*(TimeStep)*'Composition Moles'!$C139</f>
        <v>0</v>
      </c>
      <c r="BK127" s="32">
        <f ca="1">SUMPRODUCT(ReactionRateK1!$F149:$V149*OFFSET(ReactionStoich!$E$5:$U$5,BK$2,0))*(TimeStep)*'Composition Moles'!$C139</f>
        <v>0</v>
      </c>
      <c r="BL127" s="32">
        <f ca="1">SUMPRODUCT(ReactionRateK1!$F149:$V149*OFFSET(ReactionStoich!$E$5:$U$5,BL$2,0))*(TimeStep)*'Composition Moles'!$C139</f>
        <v>0</v>
      </c>
      <c r="BM127" s="32">
        <f ca="1">SUMPRODUCT(ReactionRateK1!$F149:$V149*OFFSET(ReactionStoich!$E$5:$U$5,BM$2,0))*(TimeStep)*'Composition Moles'!$C139</f>
        <v>0</v>
      </c>
      <c r="BN127" s="32">
        <f ca="1">SUMPRODUCT(ReactionRateK1!$F149:$V149*OFFSET(ReactionStoich!$E$5:$U$5,BN$2,0))*(TimeStep)*'Composition Moles'!$C139</f>
        <v>0</v>
      </c>
      <c r="BO127" s="32">
        <f ca="1">SUMPRODUCT(ReactionRateK1!$F149:$V149*OFFSET(ReactionStoich!$E$5:$U$5,BO$2,0))*(TimeStep)*'Composition Moles'!$C139</f>
        <v>0</v>
      </c>
      <c r="BP127" s="32">
        <f ca="1">SUMPRODUCT(ReactionRateK1!$F149:$V149*OFFSET(ReactionStoich!$E$5:$U$5,BP$2,0))*(TimeStep)*'Composition Moles'!$C139</f>
        <v>0</v>
      </c>
      <c r="BQ127" s="32">
        <f ca="1">SUMPRODUCT(ReactionRateK1!$F149:$V149*OFFSET(ReactionStoich!$E$5:$U$5,BQ$2,0))*(TimeStep)*'Composition Moles'!$C139</f>
        <v>0</v>
      </c>
      <c r="BR127" s="32">
        <f ca="1">SUMPRODUCT(ReactionRateK1!$F149:$V149*OFFSET(ReactionStoich!$E$5:$U$5,BR$2,0))*(TimeStep)*'Composition Moles'!$C139</f>
        <v>0</v>
      </c>
      <c r="BS127" s="32">
        <f ca="1">SUMPRODUCT(ReactionRateK1!$F149:$V149*OFFSET(ReactionStoich!$E$5:$U$5,BS$2,0))*(TimeStep)*'Composition Moles'!$C139</f>
        <v>0</v>
      </c>
      <c r="BT127" s="32">
        <f ca="1">SUMPRODUCT(ReactionRateK1!$F149:$V149*OFFSET(ReactionStoich!$E$5:$U$5,BT$2,0))*(TimeStep)*'Composition Moles'!$C139</f>
        <v>0</v>
      </c>
      <c r="BU127" s="32">
        <f ca="1">SUMPRODUCT(ReactionRateK1!$F149:$V149*OFFSET(ReactionStoich!$E$5:$U$5,BU$2,0))*(TimeStep)*'Composition Moles'!$C139</f>
        <v>0</v>
      </c>
      <c r="BV127" s="32">
        <f ca="1">SUMPRODUCT(ReactionRateK1!$F149:$V149*OFFSET(ReactionStoich!$E$5:$U$5,BV$2,0))*(TimeStep)*'Composition Moles'!$C139</f>
        <v>0</v>
      </c>
      <c r="BW127" s="32">
        <f ca="1">SUMPRODUCT(ReactionRateK1!$F149:$V149*OFFSET(ReactionStoich!$E$5:$U$5,BW$2,0))*(TimeStep)*'Composition Moles'!$C139</f>
        <v>0</v>
      </c>
    </row>
    <row r="128" spans="1:75">
      <c r="A128">
        <f>ReactionRateK1!A150</f>
        <v>5.899999999999987</v>
      </c>
      <c r="B128" s="20">
        <f t="shared" ca="1" si="7"/>
        <v>-717.26884161904036</v>
      </c>
      <c r="C128" s="20">
        <f ca="1">'Composition Moles'!BZ140</f>
        <v>144108.45800077292</v>
      </c>
      <c r="D128" s="26">
        <f t="shared" ca="1" si="8"/>
        <v>-4.977284828175688E-3</v>
      </c>
      <c r="F128" s="32">
        <f ca="1">SUMPRODUCT(ReactionRateK1!$F150:$V150*OFFSET(ReactionStoich!$E$5:$U$5,F$2,0))*(TimeStep)*'Composition Moles'!$C140</f>
        <v>-1.3765113157954319E-3</v>
      </c>
      <c r="G128" s="32">
        <f ca="1">SUMPRODUCT(ReactionRateK1!$F150:$V150*OFFSET(ReactionStoich!$E$5:$U$5,G$2,0))*(TimeStep)*'Composition Moles'!$C140</f>
        <v>0</v>
      </c>
      <c r="H128" s="32">
        <f ca="1">SUMPRODUCT(ReactionRateK1!$F150:$V150*OFFSET(ReactionStoich!$E$5:$U$5,H$2,0))*(TimeStep)*'Composition Moles'!$C140</f>
        <v>1.3740794380081799E-3</v>
      </c>
      <c r="I128" s="32">
        <f ca="1">SUMPRODUCT(ReactionRateK1!$F150:$V150*OFFSET(ReactionStoich!$E$5:$U$5,I$2,0))*(TimeStep)*'Composition Moles'!$C140</f>
        <v>2.4318777872519457E-6</v>
      </c>
      <c r="J128" s="32">
        <f ca="1">SUMPRODUCT(ReactionRateK1!$F150:$V150*OFFSET(ReactionStoich!$E$5:$U$5,J$2,0))*(TimeStep)*'Composition Moles'!$C140</f>
        <v>0</v>
      </c>
      <c r="K128" s="32">
        <f ca="1">SUMPRODUCT(ReactionRateK1!$F150:$V150*OFFSET(ReactionStoich!$E$5:$U$5,K$2,0))*(TimeStep)*'Composition Moles'!$C140</f>
        <v>0</v>
      </c>
      <c r="L128" s="32">
        <f ca="1">SUMPRODUCT(ReactionRateK1!$F150:$V150*OFFSET(ReactionStoich!$E$5:$U$5,L$2,0))*(TimeStep)*'Composition Moles'!$C140</f>
        <v>0</v>
      </c>
      <c r="M128" s="32">
        <f ca="1">SUMPRODUCT(ReactionRateK1!$F150:$V150*OFFSET(ReactionStoich!$E$5:$U$5,M$2,0))*(TimeStep)*'Composition Moles'!$C140</f>
        <v>0</v>
      </c>
      <c r="N128" s="32">
        <f ca="1">SUMPRODUCT(ReactionRateK1!$F150:$V150*OFFSET(ReactionStoich!$E$5:$U$5,N$2,0))*(TimeStep)*'Composition Moles'!$C140</f>
        <v>0</v>
      </c>
      <c r="O128" s="32">
        <f ca="1">SUMPRODUCT(ReactionRateK1!$F150:$V150*OFFSET(ReactionStoich!$E$5:$U$5,O$2,0))*(TimeStep)*'Composition Moles'!$C140</f>
        <v>0</v>
      </c>
      <c r="P128" s="32">
        <f ca="1">SUMPRODUCT(ReactionRateK1!$F150:$V150*OFFSET(ReactionStoich!$E$5:$U$5,P$2,0))*(TimeStep)*'Composition Moles'!$C140</f>
        <v>0</v>
      </c>
      <c r="Q128" s="32">
        <f ca="1">SUMPRODUCT(ReactionRateK1!$F150:$V150*OFFSET(ReactionStoich!$E$5:$U$5,Q$2,0))*(TimeStep)*'Composition Moles'!$C140</f>
        <v>0</v>
      </c>
      <c r="R128" s="32">
        <f ca="1">SUMPRODUCT(ReactionRateK1!$F150:$V150*OFFSET(ReactionStoich!$E$5:$U$5,R$2,0))*(TimeStep)*'Composition Moles'!$C140</f>
        <v>0</v>
      </c>
      <c r="S128" s="32">
        <f ca="1">SUMPRODUCT(ReactionRateK1!$F150:$V150*OFFSET(ReactionStoich!$E$5:$U$5,S$2,0))*(TimeStep)*'Composition Moles'!$C140</f>
        <v>0.30795935594944412</v>
      </c>
      <c r="T128" s="32">
        <f ca="1">SUMPRODUCT(ReactionRateK1!$F150:$V150*OFFSET(ReactionStoich!$E$5:$U$5,T$2,0))*(TimeStep)*'Composition Moles'!$C140</f>
        <v>0</v>
      </c>
      <c r="U128" s="32">
        <f ca="1">SUMPRODUCT(ReactionRateK1!$F150:$V150*OFFSET(ReactionStoich!$E$5:$U$5,U$2,0))*(TimeStep)*'Composition Moles'!$C140</f>
        <v>0</v>
      </c>
      <c r="V128" s="32">
        <f ca="1">SUMPRODUCT(ReactionRateK1!$F150:$V150*OFFSET(ReactionStoich!$E$5:$U$5,V$2,0))*(TimeStep)*'Composition Moles'!$C140</f>
        <v>0</v>
      </c>
      <c r="W128" s="32">
        <f ca="1">SUMPRODUCT(ReactionRateK1!$F150:$V150*OFFSET(ReactionStoich!$E$5:$U$5,W$2,0))*(TimeStep)*'Composition Moles'!$C140</f>
        <v>0</v>
      </c>
      <c r="X128" s="32">
        <f ca="1">SUMPRODUCT(ReactionRateK1!$F150:$V150*OFFSET(ReactionStoich!$E$5:$U$5,X$2,0))*(TimeStep)*'Composition Moles'!$C140</f>
        <v>0</v>
      </c>
      <c r="Y128" s="32">
        <f ca="1">SUMPRODUCT(ReactionRateK1!$F150:$V150*OFFSET(ReactionStoich!$E$5:$U$5,Y$2,0))*(TimeStep)*'Composition Moles'!$C140</f>
        <v>-0.86637747025508349</v>
      </c>
      <c r="Z128" s="32">
        <f ca="1">SUMPRODUCT(ReactionRateK1!$F150:$V150*OFFSET(ReactionStoich!$E$5:$U$5,Z$2,0))*(TimeStep)*'Composition Moles'!$C140</f>
        <v>0</v>
      </c>
      <c r="AA128" s="32">
        <f ca="1">SUMPRODUCT(ReactionRateK1!$F150:$V150*OFFSET(ReactionStoich!$E$5:$U$5,AA$2,0))*(TimeStep)*'Composition Moles'!$C140</f>
        <v>0</v>
      </c>
      <c r="AB128" s="32">
        <f ca="1">SUMPRODUCT(ReactionRateK1!$F150:$V150*OFFSET(ReactionStoich!$E$5:$U$5,AB$2,0))*(TimeStep)*'Composition Moles'!$C140</f>
        <v>0</v>
      </c>
      <c r="AC128" s="32">
        <f ca="1">SUMPRODUCT(ReactionRateK1!$F150:$V150*OFFSET(ReactionStoich!$E$5:$U$5,AC$2,0))*(TimeStep)*'Composition Moles'!$C140</f>
        <v>0</v>
      </c>
      <c r="AD128" s="32">
        <f ca="1">SUMPRODUCT(ReactionRateK1!$F150:$V150*OFFSET(ReactionStoich!$E$5:$U$5,AD$2,0))*(TimeStep)*'Composition Moles'!$C140</f>
        <v>0</v>
      </c>
      <c r="AE128" s="32">
        <f ca="1">SUMPRODUCT(ReactionRateK1!$F150:$V150*OFFSET(ReactionStoich!$E$5:$U$5,AE$2,0))*(TimeStep)*'Composition Moles'!$C140</f>
        <v>0</v>
      </c>
      <c r="AF128" s="32">
        <f ca="1">SUMPRODUCT(ReactionRateK1!$F150:$V150*OFFSET(ReactionStoich!$E$5:$U$5,AF$2,0))*(TimeStep)*'Composition Moles'!$C140</f>
        <v>0</v>
      </c>
      <c r="AG128" s="32">
        <f ca="1">SUMPRODUCT(ReactionRateK1!$F150:$V150*OFFSET(ReactionStoich!$E$5:$U$5,AG$2,0))*(TimeStep)*'Composition Moles'!$C140</f>
        <v>-1.8266818963678356E-3</v>
      </c>
      <c r="AH128" s="32">
        <f ca="1">SUMPRODUCT(ReactionRateK1!$F150:$V150*OFFSET(ReactionStoich!$E$5:$U$5,AH$2,0))*(TimeStep)*'Composition Moles'!$C140</f>
        <v>-0.51053402530520331</v>
      </c>
      <c r="AI128" s="32">
        <f ca="1">SUMPRODUCT(ReactionRateK1!$F150:$V150*OFFSET(ReactionStoich!$E$5:$U$5,AI$2,0))*(TimeStep)*'Composition Moles'!$C140</f>
        <v>1.1864133093892821</v>
      </c>
      <c r="AJ128" s="32">
        <f ca="1">SUMPRODUCT(ReactionRateK1!$F150:$V150*OFFSET(ReactionStoich!$E$5:$U$5,AJ$2,0))*(TimeStep)*'Composition Moles'!$C140</f>
        <v>0.13757972498350185</v>
      </c>
      <c r="AK128" s="32">
        <f ca="1">SUMPRODUCT(ReactionRateK1!$F150:$V150*OFFSET(ReactionStoich!$E$5:$U$5,AK$2,0))*(TimeStep)*'Composition Moles'!$C140</f>
        <v>0</v>
      </c>
      <c r="AL128" s="32">
        <f ca="1">SUMPRODUCT(ReactionRateK1!$F150:$V150*OFFSET(ReactionStoich!$E$5:$U$5,AL$2,0))*(TimeStep)*'Composition Moles'!$C140</f>
        <v>0</v>
      </c>
      <c r="AM128" s="32">
        <f ca="1">SUMPRODUCT(ReactionRateK1!$F150:$V150*OFFSET(ReactionStoich!$E$5:$U$5,AM$2,0))*(TimeStep)*'Composition Moles'!$C140</f>
        <v>0</v>
      </c>
      <c r="AN128" s="32">
        <f ca="1">SUMPRODUCT(ReactionRateK1!$F150:$V150*OFFSET(ReactionStoich!$E$5:$U$5,AN$2,0))*(TimeStep)*'Composition Moles'!$C140</f>
        <v>0</v>
      </c>
      <c r="AO128" s="32">
        <f ca="1">SUMPRODUCT(ReactionRateK1!$F150:$V150*OFFSET(ReactionStoich!$E$5:$U$5,AO$2,0))*(TimeStep)*'Composition Moles'!$C140</f>
        <v>-2.4318777872519457E-6</v>
      </c>
      <c r="AP128" s="32">
        <f ca="1">SUMPRODUCT(ReactionRateK1!$F150:$V150*OFFSET(ReactionStoich!$E$5:$U$5,AP$2,0))*(TimeStep)*'Composition Moles'!$C140</f>
        <v>-1.168416187331158E-3</v>
      </c>
      <c r="AQ128" s="32">
        <f ca="1">SUMPRODUCT(ReactionRateK1!$F150:$V150*OFFSET(ReactionStoich!$E$5:$U$5,AQ$2,0))*(TimeStep)*'Composition Moles'!$C140</f>
        <v>0</v>
      </c>
      <c r="AR128" s="32">
        <f ca="1">SUMPRODUCT(ReactionRateK1!$F150:$V150*OFFSET(ReactionStoich!$E$5:$U$5,AR$2,0))*(TimeStep)*'Composition Moles'!$C140</f>
        <v>0</v>
      </c>
      <c r="AS128" s="32">
        <f ca="1">SUMPRODUCT(ReactionRateK1!$F150:$V150*OFFSET(ReactionStoich!$E$5:$U$5,AS$2,0))*(TimeStep)*'Composition Moles'!$C140</f>
        <v>-8.4014454933484972E-2</v>
      </c>
      <c r="AT128" s="32">
        <f ca="1">SUMPRODUCT(ReactionRateK1!$F150:$V150*OFFSET(ReactionStoich!$E$5:$U$5,AT$2,0))*(TimeStep)*'Composition Moles'!$C140</f>
        <v>-8.4014454933484972E-2</v>
      </c>
      <c r="AU128" s="32">
        <f ca="1">SUMPRODUCT(ReactionRateK1!$F150:$V150*OFFSET(ReactionStoich!$E$5:$U$5,AU$2,0))*(TimeStep)*'Composition Moles'!$C140</f>
        <v>-8.4014454933484972E-2</v>
      </c>
      <c r="AV128" s="32">
        <f ca="1">SUMPRODUCT(ReactionRateK1!$F150:$V150*OFFSET(ReactionStoich!$E$5:$U$5,AV$2,0))*(TimeStep)*'Composition Moles'!$C140</f>
        <v>0</v>
      </c>
      <c r="AW128" s="32">
        <f ca="1">SUMPRODUCT(ReactionRateK1!$F150:$V150*OFFSET(ReactionStoich!$E$5:$U$5,AW$2,0))*(TimeStep)*'Composition Moles'!$C140</f>
        <v>0</v>
      </c>
      <c r="AX128" s="32">
        <f ca="1">SUMPRODUCT(ReactionRateK1!$F150:$V150*OFFSET(ReactionStoich!$E$5:$U$5,AX$2,0))*(TimeStep)*'Composition Moles'!$C140</f>
        <v>0</v>
      </c>
      <c r="AY128" s="32">
        <f ca="1">SUMPRODUCT(ReactionRateK1!$F150:$V150*OFFSET(ReactionStoich!$E$5:$U$5,AY$2,0))*(TimeStep)*'Composition Moles'!$C140</f>
        <v>0</v>
      </c>
      <c r="AZ128" s="32">
        <f ca="1">SUMPRODUCT(ReactionRateK1!$F150:$V150*OFFSET(ReactionStoich!$E$5:$U$5,AZ$2,0))*(TimeStep)*'Composition Moles'!$C140</f>
        <v>0</v>
      </c>
      <c r="BA128" s="32">
        <f ca="1">SUMPRODUCT(ReactionRateK1!$F150:$V150*OFFSET(ReactionStoich!$E$5:$U$5,BA$2,0))*(TimeStep)*'Composition Moles'!$C140</f>
        <v>0</v>
      </c>
      <c r="BB128" s="32">
        <f ca="1">SUMPRODUCT(ReactionRateK1!$F150:$V150*OFFSET(ReactionStoich!$E$5:$U$5,BB$2,0))*(TimeStep)*'Composition Moles'!$C140</f>
        <v>0</v>
      </c>
      <c r="BC128" s="32">
        <f ca="1">SUMPRODUCT(ReactionRateK1!$F150:$V150*OFFSET(ReactionStoich!$E$5:$U$5,BC$2,0))*(TimeStep)*'Composition Moles'!$C140</f>
        <v>0</v>
      </c>
      <c r="BD128" s="32">
        <f ca="1">SUMPRODUCT(ReactionRateK1!$F150:$V150*OFFSET(ReactionStoich!$E$5:$U$5,BD$2,0))*(TimeStep)*'Composition Moles'!$C140</f>
        <v>0</v>
      </c>
      <c r="BE128" s="32">
        <f ca="1">SUMPRODUCT(ReactionRateK1!$F150:$V150*OFFSET(ReactionStoich!$E$5:$U$5,BE$2,0))*(TimeStep)*'Composition Moles'!$C140</f>
        <v>0</v>
      </c>
      <c r="BF128" s="32">
        <f ca="1">SUMPRODUCT(ReactionRateK1!$F150:$V150*OFFSET(ReactionStoich!$E$5:$U$5,BF$2,0))*(TimeStep)*'Composition Moles'!$C140</f>
        <v>0</v>
      </c>
      <c r="BG128" s="32">
        <f ca="1">SUMPRODUCT(ReactionRateK1!$F150:$V150*OFFSET(ReactionStoich!$E$5:$U$5,BG$2,0))*(TimeStep)*'Composition Moles'!$C140</f>
        <v>0</v>
      </c>
      <c r="BH128" s="32">
        <f ca="1">SUMPRODUCT(ReactionRateK1!$F150:$V150*OFFSET(ReactionStoich!$E$5:$U$5,BH$2,0))*(TimeStep)*'Composition Moles'!$C140</f>
        <v>0</v>
      </c>
      <c r="BI128" s="32">
        <f ca="1">SUMPRODUCT(ReactionRateK1!$F150:$V150*OFFSET(ReactionStoich!$E$5:$U$5,BI$2,0))*(TimeStep)*'Composition Moles'!$C140</f>
        <v>0</v>
      </c>
      <c r="BJ128" s="32">
        <f ca="1">SUMPRODUCT(ReactionRateK1!$F150:$V150*OFFSET(ReactionStoich!$E$5:$U$5,BJ$2,0))*(TimeStep)*'Composition Moles'!$C140</f>
        <v>0</v>
      </c>
      <c r="BK128" s="32">
        <f ca="1">SUMPRODUCT(ReactionRateK1!$F150:$V150*OFFSET(ReactionStoich!$E$5:$U$5,BK$2,0))*(TimeStep)*'Composition Moles'!$C140</f>
        <v>0</v>
      </c>
      <c r="BL128" s="32">
        <f ca="1">SUMPRODUCT(ReactionRateK1!$F150:$V150*OFFSET(ReactionStoich!$E$5:$U$5,BL$2,0))*(TimeStep)*'Composition Moles'!$C140</f>
        <v>0</v>
      </c>
      <c r="BM128" s="32">
        <f ca="1">SUMPRODUCT(ReactionRateK1!$F150:$V150*OFFSET(ReactionStoich!$E$5:$U$5,BM$2,0))*(TimeStep)*'Composition Moles'!$C140</f>
        <v>0</v>
      </c>
      <c r="BN128" s="32">
        <f ca="1">SUMPRODUCT(ReactionRateK1!$F150:$V150*OFFSET(ReactionStoich!$E$5:$U$5,BN$2,0))*(TimeStep)*'Composition Moles'!$C140</f>
        <v>0</v>
      </c>
      <c r="BO128" s="32">
        <f ca="1">SUMPRODUCT(ReactionRateK1!$F150:$V150*OFFSET(ReactionStoich!$E$5:$U$5,BO$2,0))*(TimeStep)*'Composition Moles'!$C140</f>
        <v>0</v>
      </c>
      <c r="BP128" s="32">
        <f ca="1">SUMPRODUCT(ReactionRateK1!$F150:$V150*OFFSET(ReactionStoich!$E$5:$U$5,BP$2,0))*(TimeStep)*'Composition Moles'!$C140</f>
        <v>0</v>
      </c>
      <c r="BQ128" s="32">
        <f ca="1">SUMPRODUCT(ReactionRateK1!$F150:$V150*OFFSET(ReactionStoich!$E$5:$U$5,BQ$2,0))*(TimeStep)*'Composition Moles'!$C140</f>
        <v>0</v>
      </c>
      <c r="BR128" s="32">
        <f ca="1">SUMPRODUCT(ReactionRateK1!$F150:$V150*OFFSET(ReactionStoich!$E$5:$U$5,BR$2,0))*(TimeStep)*'Composition Moles'!$C140</f>
        <v>0</v>
      </c>
      <c r="BS128" s="32">
        <f ca="1">SUMPRODUCT(ReactionRateK1!$F150:$V150*OFFSET(ReactionStoich!$E$5:$U$5,BS$2,0))*(TimeStep)*'Composition Moles'!$C140</f>
        <v>0</v>
      </c>
      <c r="BT128" s="32">
        <f ca="1">SUMPRODUCT(ReactionRateK1!$F150:$V150*OFFSET(ReactionStoich!$E$5:$U$5,BT$2,0))*(TimeStep)*'Composition Moles'!$C140</f>
        <v>0</v>
      </c>
      <c r="BU128" s="32">
        <f ca="1">SUMPRODUCT(ReactionRateK1!$F150:$V150*OFFSET(ReactionStoich!$E$5:$U$5,BU$2,0))*(TimeStep)*'Composition Moles'!$C140</f>
        <v>0</v>
      </c>
      <c r="BV128" s="32">
        <f ca="1">SUMPRODUCT(ReactionRateK1!$F150:$V150*OFFSET(ReactionStoich!$E$5:$U$5,BV$2,0))*(TimeStep)*'Composition Moles'!$C140</f>
        <v>0</v>
      </c>
      <c r="BW128" s="32">
        <f ca="1">SUMPRODUCT(ReactionRateK1!$F150:$V150*OFFSET(ReactionStoich!$E$5:$U$5,BW$2,0))*(TimeStep)*'Composition Moles'!$C140</f>
        <v>0</v>
      </c>
    </row>
    <row r="129" spans="1:75">
      <c r="A129">
        <f>ReactionRateK1!A151</f>
        <v>5.9499999999999869</v>
      </c>
      <c r="B129" s="20">
        <f t="shared" ca="1" si="7"/>
        <v>-716.35233245797087</v>
      </c>
      <c r="C129" s="20">
        <f ca="1">'Composition Moles'!BZ141</f>
        <v>144101.37704620205</v>
      </c>
      <c r="D129" s="26">
        <f t="shared" ca="1" si="8"/>
        <v>-4.9711692361433342E-3</v>
      </c>
      <c r="F129" s="32">
        <f ca="1">SUMPRODUCT(ReactionRateK1!$F151:$V151*OFFSET(ReactionStoich!$E$5:$U$5,F$2,0))*(TimeStep)*'Composition Moles'!$C141</f>
        <v>-1.297049665861937E-3</v>
      </c>
      <c r="G129" s="32">
        <f ca="1">SUMPRODUCT(ReactionRateK1!$F151:$V151*OFFSET(ReactionStoich!$E$5:$U$5,G$2,0))*(TimeStep)*'Composition Moles'!$C141</f>
        <v>0</v>
      </c>
      <c r="H129" s="32">
        <f ca="1">SUMPRODUCT(ReactionRateK1!$F151:$V151*OFFSET(ReactionStoich!$E$5:$U$5,H$2,0))*(TimeStep)*'Composition Moles'!$C141</f>
        <v>1.2948662559218369E-3</v>
      </c>
      <c r="I129" s="32">
        <f ca="1">SUMPRODUCT(ReactionRateK1!$F151:$V151*OFFSET(ReactionStoich!$E$5:$U$5,I$2,0))*(TimeStep)*'Composition Moles'!$C141</f>
        <v>2.1834099401001775E-6</v>
      </c>
      <c r="J129" s="32">
        <f ca="1">SUMPRODUCT(ReactionRateK1!$F151:$V151*OFFSET(ReactionStoich!$E$5:$U$5,J$2,0))*(TimeStep)*'Composition Moles'!$C141</f>
        <v>0</v>
      </c>
      <c r="K129" s="32">
        <f ca="1">SUMPRODUCT(ReactionRateK1!$F151:$V151*OFFSET(ReactionStoich!$E$5:$U$5,K$2,0))*(TimeStep)*'Composition Moles'!$C141</f>
        <v>0</v>
      </c>
      <c r="L129" s="32">
        <f ca="1">SUMPRODUCT(ReactionRateK1!$F151:$V151*OFFSET(ReactionStoich!$E$5:$U$5,L$2,0))*(TimeStep)*'Composition Moles'!$C141</f>
        <v>0</v>
      </c>
      <c r="M129" s="32">
        <f ca="1">SUMPRODUCT(ReactionRateK1!$F151:$V151*OFFSET(ReactionStoich!$E$5:$U$5,M$2,0))*(TimeStep)*'Composition Moles'!$C141</f>
        <v>0</v>
      </c>
      <c r="N129" s="32">
        <f ca="1">SUMPRODUCT(ReactionRateK1!$F151:$V151*OFFSET(ReactionStoich!$E$5:$U$5,N$2,0))*(TimeStep)*'Composition Moles'!$C141</f>
        <v>0</v>
      </c>
      <c r="O129" s="32">
        <f ca="1">SUMPRODUCT(ReactionRateK1!$F151:$V151*OFFSET(ReactionStoich!$E$5:$U$5,O$2,0))*(TimeStep)*'Composition Moles'!$C141</f>
        <v>0</v>
      </c>
      <c r="P129" s="32">
        <f ca="1">SUMPRODUCT(ReactionRateK1!$F151:$V151*OFFSET(ReactionStoich!$E$5:$U$5,P$2,0))*(TimeStep)*'Composition Moles'!$C141</f>
        <v>0</v>
      </c>
      <c r="Q129" s="32">
        <f ca="1">SUMPRODUCT(ReactionRateK1!$F151:$V151*OFFSET(ReactionStoich!$E$5:$U$5,Q$2,0))*(TimeStep)*'Composition Moles'!$C141</f>
        <v>0</v>
      </c>
      <c r="R129" s="32">
        <f ca="1">SUMPRODUCT(ReactionRateK1!$F151:$V151*OFFSET(ReactionStoich!$E$5:$U$5,R$2,0))*(TimeStep)*'Composition Moles'!$C141</f>
        <v>0</v>
      </c>
      <c r="S129" s="32">
        <f ca="1">SUMPRODUCT(ReactionRateK1!$F151:$V151*OFFSET(ReactionStoich!$E$5:$U$5,S$2,0))*(TimeStep)*'Composition Moles'!$C141</f>
        <v>0.29592322877651478</v>
      </c>
      <c r="T129" s="32">
        <f ca="1">SUMPRODUCT(ReactionRateK1!$F151:$V151*OFFSET(ReactionStoich!$E$5:$U$5,T$2,0))*(TimeStep)*'Composition Moles'!$C141</f>
        <v>0</v>
      </c>
      <c r="U129" s="32">
        <f ca="1">SUMPRODUCT(ReactionRateK1!$F151:$V151*OFFSET(ReactionStoich!$E$5:$U$5,U$2,0))*(TimeStep)*'Composition Moles'!$C141</f>
        <v>0</v>
      </c>
      <c r="V129" s="32">
        <f ca="1">SUMPRODUCT(ReactionRateK1!$F151:$V151*OFFSET(ReactionStoich!$E$5:$U$5,V$2,0))*(TimeStep)*'Composition Moles'!$C141</f>
        <v>0</v>
      </c>
      <c r="W129" s="32">
        <f ca="1">SUMPRODUCT(ReactionRateK1!$F151:$V151*OFFSET(ReactionStoich!$E$5:$U$5,W$2,0))*(TimeStep)*'Composition Moles'!$C141</f>
        <v>0</v>
      </c>
      <c r="X129" s="32">
        <f ca="1">SUMPRODUCT(ReactionRateK1!$F151:$V151*OFFSET(ReactionStoich!$E$5:$U$5,X$2,0))*(TimeStep)*'Composition Moles'!$C141</f>
        <v>0</v>
      </c>
      <c r="Y129" s="32">
        <f ca="1">SUMPRODUCT(ReactionRateK1!$F151:$V151*OFFSET(ReactionStoich!$E$5:$U$5,Y$2,0))*(TimeStep)*'Composition Moles'!$C141</f>
        <v>-0.83926536181424527</v>
      </c>
      <c r="Z129" s="32">
        <f ca="1">SUMPRODUCT(ReactionRateK1!$F151:$V151*OFFSET(ReactionStoich!$E$5:$U$5,Z$2,0))*(TimeStep)*'Composition Moles'!$C141</f>
        <v>0</v>
      </c>
      <c r="AA129" s="32">
        <f ca="1">SUMPRODUCT(ReactionRateK1!$F151:$V151*OFFSET(ReactionStoich!$E$5:$U$5,AA$2,0))*(TimeStep)*'Composition Moles'!$C141</f>
        <v>0</v>
      </c>
      <c r="AB129" s="32">
        <f ca="1">SUMPRODUCT(ReactionRateK1!$F151:$V151*OFFSET(ReactionStoich!$E$5:$U$5,AB$2,0))*(TimeStep)*'Composition Moles'!$C141</f>
        <v>0</v>
      </c>
      <c r="AC129" s="32">
        <f ca="1">SUMPRODUCT(ReactionRateK1!$F151:$V151*OFFSET(ReactionStoich!$E$5:$U$5,AC$2,0))*(TimeStep)*'Composition Moles'!$C141</f>
        <v>0</v>
      </c>
      <c r="AD129" s="32">
        <f ca="1">SUMPRODUCT(ReactionRateK1!$F151:$V151*OFFSET(ReactionStoich!$E$5:$U$5,AD$2,0))*(TimeStep)*'Composition Moles'!$C141</f>
        <v>0</v>
      </c>
      <c r="AE129" s="32">
        <f ca="1">SUMPRODUCT(ReactionRateK1!$F151:$V151*OFFSET(ReactionStoich!$E$5:$U$5,AE$2,0))*(TimeStep)*'Composition Moles'!$C141</f>
        <v>0</v>
      </c>
      <c r="AF129" s="32">
        <f ca="1">SUMPRODUCT(ReactionRateK1!$F151:$V151*OFFSET(ReactionStoich!$E$5:$U$5,AF$2,0))*(TimeStep)*'Composition Moles'!$C141</f>
        <v>0</v>
      </c>
      <c r="AG129" s="32">
        <f ca="1">SUMPRODUCT(ReactionRateK1!$F151:$V151*OFFSET(ReactionStoich!$E$5:$U$5,AG$2,0))*(TimeStep)*'Composition Moles'!$C141</f>
        <v>-1.778516976545621E-3</v>
      </c>
      <c r="AH129" s="32">
        <f ca="1">SUMPRODUCT(ReactionRateK1!$F151:$V151*OFFSET(ReactionStoich!$E$5:$U$5,AH$2,0))*(TimeStep)*'Composition Moles'!$C141</f>
        <v>-0.50967278472109745</v>
      </c>
      <c r="AI129" s="32">
        <f ca="1">SUMPRODUCT(ReactionRateK1!$F151:$V151*OFFSET(ReactionStoich!$E$5:$U$5,AI$2,0))*(TimeStep)*'Composition Moles'!$C141</f>
        <v>1.1718779784368334</v>
      </c>
      <c r="AJ129" s="32">
        <f ca="1">SUMPRODUCT(ReactionRateK1!$F151:$V151*OFFSET(ReactionStoich!$E$5:$U$5,AJ$2,0))*(TimeStep)*'Composition Moles'!$C141</f>
        <v>0.13293064330141993</v>
      </c>
      <c r="AK129" s="32">
        <f ca="1">SUMPRODUCT(ReactionRateK1!$F151:$V151*OFFSET(ReactionStoich!$E$5:$U$5,AK$2,0))*(TimeStep)*'Composition Moles'!$C141</f>
        <v>0</v>
      </c>
      <c r="AL129" s="32">
        <f ca="1">SUMPRODUCT(ReactionRateK1!$F151:$V151*OFFSET(ReactionStoich!$E$5:$U$5,AL$2,0))*(TimeStep)*'Composition Moles'!$C141</f>
        <v>0</v>
      </c>
      <c r="AM129" s="32">
        <f ca="1">SUMPRODUCT(ReactionRateK1!$F151:$V151*OFFSET(ReactionStoich!$E$5:$U$5,AM$2,0))*(TimeStep)*'Composition Moles'!$C141</f>
        <v>0</v>
      </c>
      <c r="AN129" s="32">
        <f ca="1">SUMPRODUCT(ReactionRateK1!$F151:$V151*OFFSET(ReactionStoich!$E$5:$U$5,AN$2,0))*(TimeStep)*'Composition Moles'!$C141</f>
        <v>0</v>
      </c>
      <c r="AO129" s="32">
        <f ca="1">SUMPRODUCT(ReactionRateK1!$F151:$V151*OFFSET(ReactionStoich!$E$5:$U$5,AO$2,0))*(TimeStep)*'Composition Moles'!$C141</f>
        <v>-2.1834099401001775E-6</v>
      </c>
      <c r="AP129" s="32">
        <f ca="1">SUMPRODUCT(ReactionRateK1!$F151:$V151*OFFSET(ReactionStoich!$E$5:$U$5,AP$2,0))*(TimeStep)*'Composition Moles'!$C141</f>
        <v>-1.0888264804999746E-3</v>
      </c>
      <c r="AQ129" s="32">
        <f ca="1">SUMPRODUCT(ReactionRateK1!$F151:$V151*OFFSET(ReactionStoich!$E$5:$U$5,AQ$2,0))*(TimeStep)*'Composition Moles'!$C141</f>
        <v>0</v>
      </c>
      <c r="AR129" s="32">
        <f ca="1">SUMPRODUCT(ReactionRateK1!$F151:$V151*OFFSET(ReactionStoich!$E$5:$U$5,AR$2,0))*(TimeStep)*'Composition Moles'!$C141</f>
        <v>0</v>
      </c>
      <c r="AS129" s="32">
        <f ca="1">SUMPRODUCT(ReactionRateK1!$F151:$V151*OFFSET(ReactionStoich!$E$5:$U$5,AS$2,0))*(TimeStep)*'Composition Moles'!$C141</f>
        <v>-8.2974725704146546E-2</v>
      </c>
      <c r="AT129" s="32">
        <f ca="1">SUMPRODUCT(ReactionRateK1!$F151:$V151*OFFSET(ReactionStoich!$E$5:$U$5,AT$2,0))*(TimeStep)*'Composition Moles'!$C141</f>
        <v>-8.2974725704146546E-2</v>
      </c>
      <c r="AU129" s="32">
        <f ca="1">SUMPRODUCT(ReactionRateK1!$F151:$V151*OFFSET(ReactionStoich!$E$5:$U$5,AU$2,0))*(TimeStep)*'Composition Moles'!$C141</f>
        <v>-8.2974725704146546E-2</v>
      </c>
      <c r="AV129" s="32">
        <f ca="1">SUMPRODUCT(ReactionRateK1!$F151:$V151*OFFSET(ReactionStoich!$E$5:$U$5,AV$2,0))*(TimeStep)*'Composition Moles'!$C141</f>
        <v>0</v>
      </c>
      <c r="AW129" s="32">
        <f ca="1">SUMPRODUCT(ReactionRateK1!$F151:$V151*OFFSET(ReactionStoich!$E$5:$U$5,AW$2,0))*(TimeStep)*'Composition Moles'!$C141</f>
        <v>0</v>
      </c>
      <c r="AX129" s="32">
        <f ca="1">SUMPRODUCT(ReactionRateK1!$F151:$V151*OFFSET(ReactionStoich!$E$5:$U$5,AX$2,0))*(TimeStep)*'Composition Moles'!$C141</f>
        <v>0</v>
      </c>
      <c r="AY129" s="32">
        <f ca="1">SUMPRODUCT(ReactionRateK1!$F151:$V151*OFFSET(ReactionStoich!$E$5:$U$5,AY$2,0))*(TimeStep)*'Composition Moles'!$C141</f>
        <v>0</v>
      </c>
      <c r="AZ129" s="32">
        <f ca="1">SUMPRODUCT(ReactionRateK1!$F151:$V151*OFFSET(ReactionStoich!$E$5:$U$5,AZ$2,0))*(TimeStep)*'Composition Moles'!$C141</f>
        <v>0</v>
      </c>
      <c r="BA129" s="32">
        <f ca="1">SUMPRODUCT(ReactionRateK1!$F151:$V151*OFFSET(ReactionStoich!$E$5:$U$5,BA$2,0))*(TimeStep)*'Composition Moles'!$C141</f>
        <v>0</v>
      </c>
      <c r="BB129" s="32">
        <f ca="1">SUMPRODUCT(ReactionRateK1!$F151:$V151*OFFSET(ReactionStoich!$E$5:$U$5,BB$2,0))*(TimeStep)*'Composition Moles'!$C141</f>
        <v>0</v>
      </c>
      <c r="BC129" s="32">
        <f ca="1">SUMPRODUCT(ReactionRateK1!$F151:$V151*OFFSET(ReactionStoich!$E$5:$U$5,BC$2,0))*(TimeStep)*'Composition Moles'!$C141</f>
        <v>0</v>
      </c>
      <c r="BD129" s="32">
        <f ca="1">SUMPRODUCT(ReactionRateK1!$F151:$V151*OFFSET(ReactionStoich!$E$5:$U$5,BD$2,0))*(TimeStep)*'Composition Moles'!$C141</f>
        <v>0</v>
      </c>
      <c r="BE129" s="32">
        <f ca="1">SUMPRODUCT(ReactionRateK1!$F151:$V151*OFFSET(ReactionStoich!$E$5:$U$5,BE$2,0))*(TimeStep)*'Composition Moles'!$C141</f>
        <v>0</v>
      </c>
      <c r="BF129" s="32">
        <f ca="1">SUMPRODUCT(ReactionRateK1!$F151:$V151*OFFSET(ReactionStoich!$E$5:$U$5,BF$2,0))*(TimeStep)*'Composition Moles'!$C141</f>
        <v>0</v>
      </c>
      <c r="BG129" s="32">
        <f ca="1">SUMPRODUCT(ReactionRateK1!$F151:$V151*OFFSET(ReactionStoich!$E$5:$U$5,BG$2,0))*(TimeStep)*'Composition Moles'!$C141</f>
        <v>0</v>
      </c>
      <c r="BH129" s="32">
        <f ca="1">SUMPRODUCT(ReactionRateK1!$F151:$V151*OFFSET(ReactionStoich!$E$5:$U$5,BH$2,0))*(TimeStep)*'Composition Moles'!$C141</f>
        <v>0</v>
      </c>
      <c r="BI129" s="32">
        <f ca="1">SUMPRODUCT(ReactionRateK1!$F151:$V151*OFFSET(ReactionStoich!$E$5:$U$5,BI$2,0))*(TimeStep)*'Composition Moles'!$C141</f>
        <v>0</v>
      </c>
      <c r="BJ129" s="32">
        <f ca="1">SUMPRODUCT(ReactionRateK1!$F151:$V151*OFFSET(ReactionStoich!$E$5:$U$5,BJ$2,0))*(TimeStep)*'Composition Moles'!$C141</f>
        <v>0</v>
      </c>
      <c r="BK129" s="32">
        <f ca="1">SUMPRODUCT(ReactionRateK1!$F151:$V151*OFFSET(ReactionStoich!$E$5:$U$5,BK$2,0))*(TimeStep)*'Composition Moles'!$C141</f>
        <v>0</v>
      </c>
      <c r="BL129" s="32">
        <f ca="1">SUMPRODUCT(ReactionRateK1!$F151:$V151*OFFSET(ReactionStoich!$E$5:$U$5,BL$2,0))*(TimeStep)*'Composition Moles'!$C141</f>
        <v>0</v>
      </c>
      <c r="BM129" s="32">
        <f ca="1">SUMPRODUCT(ReactionRateK1!$F151:$V151*OFFSET(ReactionStoich!$E$5:$U$5,BM$2,0))*(TimeStep)*'Composition Moles'!$C141</f>
        <v>0</v>
      </c>
      <c r="BN129" s="32">
        <f ca="1">SUMPRODUCT(ReactionRateK1!$F151:$V151*OFFSET(ReactionStoich!$E$5:$U$5,BN$2,0))*(TimeStep)*'Composition Moles'!$C141</f>
        <v>0</v>
      </c>
      <c r="BO129" s="32">
        <f ca="1">SUMPRODUCT(ReactionRateK1!$F151:$V151*OFFSET(ReactionStoich!$E$5:$U$5,BO$2,0))*(TimeStep)*'Composition Moles'!$C141</f>
        <v>0</v>
      </c>
      <c r="BP129" s="32">
        <f ca="1">SUMPRODUCT(ReactionRateK1!$F151:$V151*OFFSET(ReactionStoich!$E$5:$U$5,BP$2,0))*(TimeStep)*'Composition Moles'!$C141</f>
        <v>0</v>
      </c>
      <c r="BQ129" s="32">
        <f ca="1">SUMPRODUCT(ReactionRateK1!$F151:$V151*OFFSET(ReactionStoich!$E$5:$U$5,BQ$2,0))*(TimeStep)*'Composition Moles'!$C141</f>
        <v>0</v>
      </c>
      <c r="BR129" s="32">
        <f ca="1">SUMPRODUCT(ReactionRateK1!$F151:$V151*OFFSET(ReactionStoich!$E$5:$U$5,BR$2,0))*(TimeStep)*'Composition Moles'!$C141</f>
        <v>0</v>
      </c>
      <c r="BS129" s="32">
        <f ca="1">SUMPRODUCT(ReactionRateK1!$F151:$V151*OFFSET(ReactionStoich!$E$5:$U$5,BS$2,0))*(TimeStep)*'Composition Moles'!$C141</f>
        <v>0</v>
      </c>
      <c r="BT129" s="32">
        <f ca="1">SUMPRODUCT(ReactionRateK1!$F151:$V151*OFFSET(ReactionStoich!$E$5:$U$5,BT$2,0))*(TimeStep)*'Composition Moles'!$C141</f>
        <v>0</v>
      </c>
      <c r="BU129" s="32">
        <f ca="1">SUMPRODUCT(ReactionRateK1!$F151:$V151*OFFSET(ReactionStoich!$E$5:$U$5,BU$2,0))*(TimeStep)*'Composition Moles'!$C141</f>
        <v>0</v>
      </c>
      <c r="BV129" s="32">
        <f ca="1">SUMPRODUCT(ReactionRateK1!$F151:$V151*OFFSET(ReactionStoich!$E$5:$U$5,BV$2,0))*(TimeStep)*'Composition Moles'!$C141</f>
        <v>0</v>
      </c>
      <c r="BW129" s="32">
        <f ca="1">SUMPRODUCT(ReactionRateK1!$F151:$V151*OFFSET(ReactionStoich!$E$5:$U$5,BW$2,0))*(TimeStep)*'Composition Moles'!$C141</f>
        <v>0</v>
      </c>
    </row>
    <row r="130" spans="1:75">
      <c r="A130">
        <f>ReactionRateK1!A152</f>
        <v>5.9999999999999867</v>
      </c>
      <c r="B130" s="20">
        <f t="shared" ca="1" si="7"/>
        <v>-716.05458926181416</v>
      </c>
      <c r="C130" s="20">
        <f ca="1">'Composition Moles'!BZ142</f>
        <v>144094.19369568003</v>
      </c>
      <c r="D130" s="26">
        <f t="shared" ca="1" si="8"/>
        <v>-4.9693507482618405E-3</v>
      </c>
      <c r="F130" s="32">
        <f ca="1">SUMPRODUCT(ReactionRateK1!$F152:$V152*OFFSET(ReactionStoich!$E$5:$U$5,F$2,0))*(TimeStep)*'Composition Moles'!$C142</f>
        <v>-1.2230223722200517E-3</v>
      </c>
      <c r="G130" s="32">
        <f ca="1">SUMPRODUCT(ReactionRateK1!$F152:$V152*OFFSET(ReactionStoich!$E$5:$U$5,G$2,0))*(TimeStep)*'Composition Moles'!$C142</f>
        <v>0</v>
      </c>
      <c r="H130" s="32">
        <f ca="1">SUMPRODUCT(ReactionRateK1!$F152:$V152*OFFSET(ReactionStoich!$E$5:$U$5,H$2,0))*(TimeStep)*'Composition Moles'!$C142</f>
        <v>1.2210620384645321E-3</v>
      </c>
      <c r="I130" s="32">
        <f ca="1">SUMPRODUCT(ReactionRateK1!$F152:$V152*OFFSET(ReactionStoich!$E$5:$U$5,I$2,0))*(TimeStep)*'Composition Moles'!$C142</f>
        <v>1.9603337555196588E-6</v>
      </c>
      <c r="J130" s="32">
        <f ca="1">SUMPRODUCT(ReactionRateK1!$F152:$V152*OFFSET(ReactionStoich!$E$5:$U$5,J$2,0))*(TimeStep)*'Composition Moles'!$C142</f>
        <v>0</v>
      </c>
      <c r="K130" s="32">
        <f ca="1">SUMPRODUCT(ReactionRateK1!$F152:$V152*OFFSET(ReactionStoich!$E$5:$U$5,K$2,0))*(TimeStep)*'Composition Moles'!$C142</f>
        <v>0</v>
      </c>
      <c r="L130" s="32">
        <f ca="1">SUMPRODUCT(ReactionRateK1!$F152:$V152*OFFSET(ReactionStoich!$E$5:$U$5,L$2,0))*(TimeStep)*'Composition Moles'!$C142</f>
        <v>0</v>
      </c>
      <c r="M130" s="32">
        <f ca="1">SUMPRODUCT(ReactionRateK1!$F152:$V152*OFFSET(ReactionStoich!$E$5:$U$5,M$2,0))*(TimeStep)*'Composition Moles'!$C142</f>
        <v>0</v>
      </c>
      <c r="N130" s="32">
        <f ca="1">SUMPRODUCT(ReactionRateK1!$F152:$V152*OFFSET(ReactionStoich!$E$5:$U$5,N$2,0))*(TimeStep)*'Composition Moles'!$C142</f>
        <v>0</v>
      </c>
      <c r="O130" s="32">
        <f ca="1">SUMPRODUCT(ReactionRateK1!$F152:$V152*OFFSET(ReactionStoich!$E$5:$U$5,O$2,0))*(TimeStep)*'Composition Moles'!$C142</f>
        <v>0</v>
      </c>
      <c r="P130" s="32">
        <f ca="1">SUMPRODUCT(ReactionRateK1!$F152:$V152*OFFSET(ReactionStoich!$E$5:$U$5,P$2,0))*(TimeStep)*'Composition Moles'!$C142</f>
        <v>0</v>
      </c>
      <c r="Q130" s="32">
        <f ca="1">SUMPRODUCT(ReactionRateK1!$F152:$V152*OFFSET(ReactionStoich!$E$5:$U$5,Q$2,0))*(TimeStep)*'Composition Moles'!$C142</f>
        <v>0</v>
      </c>
      <c r="R130" s="32">
        <f ca="1">SUMPRODUCT(ReactionRateK1!$F152:$V152*OFFSET(ReactionStoich!$E$5:$U$5,R$2,0))*(TimeStep)*'Composition Moles'!$C142</f>
        <v>0</v>
      </c>
      <c r="S130" s="32">
        <f ca="1">SUMPRODUCT(ReactionRateK1!$F152:$V152*OFFSET(ReactionStoich!$E$5:$U$5,S$2,0))*(TimeStep)*'Composition Moles'!$C142</f>
        <v>0.28409633129148382</v>
      </c>
      <c r="T130" s="32">
        <f ca="1">SUMPRODUCT(ReactionRateK1!$F152:$V152*OFFSET(ReactionStoich!$E$5:$U$5,T$2,0))*(TimeStep)*'Composition Moles'!$C142</f>
        <v>0</v>
      </c>
      <c r="U130" s="32">
        <f ca="1">SUMPRODUCT(ReactionRateK1!$F152:$V152*OFFSET(ReactionStoich!$E$5:$U$5,U$2,0))*(TimeStep)*'Composition Moles'!$C142</f>
        <v>0</v>
      </c>
      <c r="V130" s="32">
        <f ca="1">SUMPRODUCT(ReactionRateK1!$F152:$V152*OFFSET(ReactionStoich!$E$5:$U$5,V$2,0))*(TimeStep)*'Composition Moles'!$C142</f>
        <v>0</v>
      </c>
      <c r="W130" s="32">
        <f ca="1">SUMPRODUCT(ReactionRateK1!$F152:$V152*OFFSET(ReactionStoich!$E$5:$U$5,W$2,0))*(TimeStep)*'Composition Moles'!$C142</f>
        <v>0</v>
      </c>
      <c r="X130" s="32">
        <f ca="1">SUMPRODUCT(ReactionRateK1!$F152:$V152*OFFSET(ReactionStoich!$E$5:$U$5,X$2,0))*(TimeStep)*'Composition Moles'!$C142</f>
        <v>0</v>
      </c>
      <c r="Y130" s="32">
        <f ca="1">SUMPRODUCT(ReactionRateK1!$F152:$V152*OFFSET(ReactionStoich!$E$5:$U$5,Y$2,0))*(TimeStep)*'Composition Moles'!$C142</f>
        <v>-0.81261988571918997</v>
      </c>
      <c r="Z130" s="32">
        <f ca="1">SUMPRODUCT(ReactionRateK1!$F152:$V152*OFFSET(ReactionStoich!$E$5:$U$5,Z$2,0))*(TimeStep)*'Composition Moles'!$C142</f>
        <v>0</v>
      </c>
      <c r="AA130" s="32">
        <f ca="1">SUMPRODUCT(ReactionRateK1!$F152:$V152*OFFSET(ReactionStoich!$E$5:$U$5,AA$2,0))*(TimeStep)*'Composition Moles'!$C142</f>
        <v>0</v>
      </c>
      <c r="AB130" s="32">
        <f ca="1">SUMPRODUCT(ReactionRateK1!$F152:$V152*OFFSET(ReactionStoich!$E$5:$U$5,AB$2,0))*(TimeStep)*'Composition Moles'!$C142</f>
        <v>0</v>
      </c>
      <c r="AC130" s="32">
        <f ca="1">SUMPRODUCT(ReactionRateK1!$F152:$V152*OFFSET(ReactionStoich!$E$5:$U$5,AC$2,0))*(TimeStep)*'Composition Moles'!$C142</f>
        <v>0</v>
      </c>
      <c r="AD130" s="32">
        <f ca="1">SUMPRODUCT(ReactionRateK1!$F152:$V152*OFFSET(ReactionStoich!$E$5:$U$5,AD$2,0))*(TimeStep)*'Composition Moles'!$C142</f>
        <v>0</v>
      </c>
      <c r="AE130" s="32">
        <f ca="1">SUMPRODUCT(ReactionRateK1!$F152:$V152*OFFSET(ReactionStoich!$E$5:$U$5,AE$2,0))*(TimeStep)*'Composition Moles'!$C142</f>
        <v>0</v>
      </c>
      <c r="AF130" s="32">
        <f ca="1">SUMPRODUCT(ReactionRateK1!$F152:$V152*OFFSET(ReactionStoich!$E$5:$U$5,AF$2,0))*(TimeStep)*'Composition Moles'!$C142</f>
        <v>0</v>
      </c>
      <c r="AG130" s="32">
        <f ca="1">SUMPRODUCT(ReactionRateK1!$F152:$V152*OFFSET(ReactionStoich!$E$5:$U$5,AG$2,0))*(TimeStep)*'Composition Moles'!$C142</f>
        <v>-1.7778077673770941E-3</v>
      </c>
      <c r="AH130" s="32">
        <f ca="1">SUMPRODUCT(ReactionRateK1!$F152:$V152*OFFSET(ReactionStoich!$E$5:$U$5,AH$2,0))*(TimeStep)*'Composition Moles'!$C142</f>
        <v>-0.50870126133242655</v>
      </c>
      <c r="AI130" s="32">
        <f ca="1">SUMPRODUCT(ReactionRateK1!$F152:$V152*OFFSET(ReactionStoich!$E$5:$U$5,AI$2,0))*(TimeStep)*'Composition Moles'!$C142</f>
        <v>1.1574993648987806</v>
      </c>
      <c r="AJ130" s="32">
        <f ca="1">SUMPRODUCT(ReactionRateK1!$F152:$V152*OFFSET(ReactionStoich!$E$5:$U$5,AJ$2,0))*(TimeStep)*'Composition Moles'!$C142</f>
        <v>0.12837848684314718</v>
      </c>
      <c r="AK130" s="32">
        <f ca="1">SUMPRODUCT(ReactionRateK1!$F152:$V152*OFFSET(ReactionStoich!$E$5:$U$5,AK$2,0))*(TimeStep)*'Composition Moles'!$C142</f>
        <v>0</v>
      </c>
      <c r="AL130" s="32">
        <f ca="1">SUMPRODUCT(ReactionRateK1!$F152:$V152*OFFSET(ReactionStoich!$E$5:$U$5,AL$2,0))*(TimeStep)*'Composition Moles'!$C142</f>
        <v>0</v>
      </c>
      <c r="AM130" s="32">
        <f ca="1">SUMPRODUCT(ReactionRateK1!$F152:$V152*OFFSET(ReactionStoich!$E$5:$U$5,AM$2,0))*(TimeStep)*'Composition Moles'!$C142</f>
        <v>0</v>
      </c>
      <c r="AN130" s="32">
        <f ca="1">SUMPRODUCT(ReactionRateK1!$F152:$V152*OFFSET(ReactionStoich!$E$5:$U$5,AN$2,0))*(TimeStep)*'Composition Moles'!$C142</f>
        <v>0</v>
      </c>
      <c r="AO130" s="32">
        <f ca="1">SUMPRODUCT(ReactionRateK1!$F152:$V152*OFFSET(ReactionStoich!$E$5:$U$5,AO$2,0))*(TimeStep)*'Composition Moles'!$C142</f>
        <v>-1.9603337555196588E-6</v>
      </c>
      <c r="AP130" s="32">
        <f ca="1">SUMPRODUCT(ReactionRateK1!$F152:$V152*OFFSET(ReactionStoich!$E$5:$U$5,AP$2,0))*(TimeStep)*'Composition Moles'!$C142</f>
        <v>-1.0148232385602354E-3</v>
      </c>
      <c r="AQ130" s="32">
        <f ca="1">SUMPRODUCT(ReactionRateK1!$F152:$V152*OFFSET(ReactionStoich!$E$5:$U$5,AQ$2,0))*(TimeStep)*'Composition Moles'!$C142</f>
        <v>0</v>
      </c>
      <c r="AR130" s="32">
        <f ca="1">SUMPRODUCT(ReactionRateK1!$F152:$V152*OFFSET(ReactionStoich!$E$5:$U$5,AR$2,0))*(TimeStep)*'Composition Moles'!$C142</f>
        <v>0</v>
      </c>
      <c r="AS130" s="32">
        <f ca="1">SUMPRODUCT(ReactionRateK1!$F152:$V152*OFFSET(ReactionStoich!$E$5:$U$5,AS$2,0))*(TimeStep)*'Composition Moles'!$C142</f>
        <v>-8.1952814880700692E-2</v>
      </c>
      <c r="AT130" s="32">
        <f ca="1">SUMPRODUCT(ReactionRateK1!$F152:$V152*OFFSET(ReactionStoich!$E$5:$U$5,AT$2,0))*(TimeStep)*'Composition Moles'!$C142</f>
        <v>-8.1952814880700692E-2</v>
      </c>
      <c r="AU130" s="32">
        <f ca="1">SUMPRODUCT(ReactionRateK1!$F152:$V152*OFFSET(ReactionStoich!$E$5:$U$5,AU$2,0))*(TimeStep)*'Composition Moles'!$C142</f>
        <v>-8.1952814880700692E-2</v>
      </c>
      <c r="AV130" s="32">
        <f ca="1">SUMPRODUCT(ReactionRateK1!$F152:$V152*OFFSET(ReactionStoich!$E$5:$U$5,AV$2,0))*(TimeStep)*'Composition Moles'!$C142</f>
        <v>0</v>
      </c>
      <c r="AW130" s="32">
        <f ca="1">SUMPRODUCT(ReactionRateK1!$F152:$V152*OFFSET(ReactionStoich!$E$5:$U$5,AW$2,0))*(TimeStep)*'Composition Moles'!$C142</f>
        <v>0</v>
      </c>
      <c r="AX130" s="32">
        <f ca="1">SUMPRODUCT(ReactionRateK1!$F152:$V152*OFFSET(ReactionStoich!$E$5:$U$5,AX$2,0))*(TimeStep)*'Composition Moles'!$C142</f>
        <v>0</v>
      </c>
      <c r="AY130" s="32">
        <f ca="1">SUMPRODUCT(ReactionRateK1!$F152:$V152*OFFSET(ReactionStoich!$E$5:$U$5,AY$2,0))*(TimeStep)*'Composition Moles'!$C142</f>
        <v>0</v>
      </c>
      <c r="AZ130" s="32">
        <f ca="1">SUMPRODUCT(ReactionRateK1!$F152:$V152*OFFSET(ReactionStoich!$E$5:$U$5,AZ$2,0))*(TimeStep)*'Composition Moles'!$C142</f>
        <v>0</v>
      </c>
      <c r="BA130" s="32">
        <f ca="1">SUMPRODUCT(ReactionRateK1!$F152:$V152*OFFSET(ReactionStoich!$E$5:$U$5,BA$2,0))*(TimeStep)*'Composition Moles'!$C142</f>
        <v>0</v>
      </c>
      <c r="BB130" s="32">
        <f ca="1">SUMPRODUCT(ReactionRateK1!$F152:$V152*OFFSET(ReactionStoich!$E$5:$U$5,BB$2,0))*(TimeStep)*'Composition Moles'!$C142</f>
        <v>0</v>
      </c>
      <c r="BC130" s="32">
        <f ca="1">SUMPRODUCT(ReactionRateK1!$F152:$V152*OFFSET(ReactionStoich!$E$5:$U$5,BC$2,0))*(TimeStep)*'Composition Moles'!$C142</f>
        <v>0</v>
      </c>
      <c r="BD130" s="32">
        <f ca="1">SUMPRODUCT(ReactionRateK1!$F152:$V152*OFFSET(ReactionStoich!$E$5:$U$5,BD$2,0))*(TimeStep)*'Composition Moles'!$C142</f>
        <v>0</v>
      </c>
      <c r="BE130" s="32">
        <f ca="1">SUMPRODUCT(ReactionRateK1!$F152:$V152*OFFSET(ReactionStoich!$E$5:$U$5,BE$2,0))*(TimeStep)*'Composition Moles'!$C142</f>
        <v>0</v>
      </c>
      <c r="BF130" s="32">
        <f ca="1">SUMPRODUCT(ReactionRateK1!$F152:$V152*OFFSET(ReactionStoich!$E$5:$U$5,BF$2,0))*(TimeStep)*'Composition Moles'!$C142</f>
        <v>0</v>
      </c>
      <c r="BG130" s="32">
        <f ca="1">SUMPRODUCT(ReactionRateK1!$F152:$V152*OFFSET(ReactionStoich!$E$5:$U$5,BG$2,0))*(TimeStep)*'Composition Moles'!$C142</f>
        <v>0</v>
      </c>
      <c r="BH130" s="32">
        <f ca="1">SUMPRODUCT(ReactionRateK1!$F152:$V152*OFFSET(ReactionStoich!$E$5:$U$5,BH$2,0))*(TimeStep)*'Composition Moles'!$C142</f>
        <v>0</v>
      </c>
      <c r="BI130" s="32">
        <f ca="1">SUMPRODUCT(ReactionRateK1!$F152:$V152*OFFSET(ReactionStoich!$E$5:$U$5,BI$2,0))*(TimeStep)*'Composition Moles'!$C142</f>
        <v>0</v>
      </c>
      <c r="BJ130" s="32">
        <f ca="1">SUMPRODUCT(ReactionRateK1!$F152:$V152*OFFSET(ReactionStoich!$E$5:$U$5,BJ$2,0))*(TimeStep)*'Composition Moles'!$C142</f>
        <v>0</v>
      </c>
      <c r="BK130" s="32">
        <f ca="1">SUMPRODUCT(ReactionRateK1!$F152:$V152*OFFSET(ReactionStoich!$E$5:$U$5,BK$2,0))*(TimeStep)*'Composition Moles'!$C142</f>
        <v>0</v>
      </c>
      <c r="BL130" s="32">
        <f ca="1">SUMPRODUCT(ReactionRateK1!$F152:$V152*OFFSET(ReactionStoich!$E$5:$U$5,BL$2,0))*(TimeStep)*'Composition Moles'!$C142</f>
        <v>0</v>
      </c>
      <c r="BM130" s="32">
        <f ca="1">SUMPRODUCT(ReactionRateK1!$F152:$V152*OFFSET(ReactionStoich!$E$5:$U$5,BM$2,0))*(TimeStep)*'Composition Moles'!$C142</f>
        <v>0</v>
      </c>
      <c r="BN130" s="32">
        <f ca="1">SUMPRODUCT(ReactionRateK1!$F152:$V152*OFFSET(ReactionStoich!$E$5:$U$5,BN$2,0))*(TimeStep)*'Composition Moles'!$C142</f>
        <v>0</v>
      </c>
      <c r="BO130" s="32">
        <f ca="1">SUMPRODUCT(ReactionRateK1!$F152:$V152*OFFSET(ReactionStoich!$E$5:$U$5,BO$2,0))*(TimeStep)*'Composition Moles'!$C142</f>
        <v>0</v>
      </c>
      <c r="BP130" s="32">
        <f ca="1">SUMPRODUCT(ReactionRateK1!$F152:$V152*OFFSET(ReactionStoich!$E$5:$U$5,BP$2,0))*(TimeStep)*'Composition Moles'!$C142</f>
        <v>0</v>
      </c>
      <c r="BQ130" s="32">
        <f ca="1">SUMPRODUCT(ReactionRateK1!$F152:$V152*OFFSET(ReactionStoich!$E$5:$U$5,BQ$2,0))*(TimeStep)*'Composition Moles'!$C142</f>
        <v>0</v>
      </c>
      <c r="BR130" s="32">
        <f ca="1">SUMPRODUCT(ReactionRateK1!$F152:$V152*OFFSET(ReactionStoich!$E$5:$U$5,BR$2,0))*(TimeStep)*'Composition Moles'!$C142</f>
        <v>0</v>
      </c>
      <c r="BS130" s="32">
        <f ca="1">SUMPRODUCT(ReactionRateK1!$F152:$V152*OFFSET(ReactionStoich!$E$5:$U$5,BS$2,0))*(TimeStep)*'Composition Moles'!$C142</f>
        <v>0</v>
      </c>
      <c r="BT130" s="32">
        <f ca="1">SUMPRODUCT(ReactionRateK1!$F152:$V152*OFFSET(ReactionStoich!$E$5:$U$5,BT$2,0))*(TimeStep)*'Composition Moles'!$C142</f>
        <v>0</v>
      </c>
      <c r="BU130" s="32">
        <f ca="1">SUMPRODUCT(ReactionRateK1!$F152:$V152*OFFSET(ReactionStoich!$E$5:$U$5,BU$2,0))*(TimeStep)*'Composition Moles'!$C142</f>
        <v>0</v>
      </c>
      <c r="BV130" s="32">
        <f ca="1">SUMPRODUCT(ReactionRateK1!$F152:$V152*OFFSET(ReactionStoich!$E$5:$U$5,BV$2,0))*(TimeStep)*'Composition Moles'!$C142</f>
        <v>0</v>
      </c>
      <c r="BW130" s="32">
        <f ca="1">SUMPRODUCT(ReactionRateK1!$F152:$V152*OFFSET(ReactionStoich!$E$5:$U$5,BW$2,0))*(TimeStep)*'Composition Moles'!$C142</f>
        <v>0</v>
      </c>
    </row>
    <row r="131" spans="1:75">
      <c r="A131">
        <f>ReactionRateK1!A153</f>
        <v>6.0499999999999865</v>
      </c>
      <c r="B131" s="20">
        <f t="shared" ca="1" si="7"/>
        <v>-715.88093148739097</v>
      </c>
      <c r="C131" s="20">
        <f ca="1">'Composition Moles'!BZ143</f>
        <v>144086.91165998703</v>
      </c>
      <c r="D131" s="26">
        <f t="shared" ca="1" si="8"/>
        <v>-4.9683966658728186E-3</v>
      </c>
      <c r="F131" s="32">
        <f ca="1">SUMPRODUCT(ReactionRateK1!$F153:$V153*OFFSET(ReactionStoich!$E$5:$U$5,F$2,0))*(TimeStep)*'Composition Moles'!$C143</f>
        <v>-1.1540468423009451E-3</v>
      </c>
      <c r="G131" s="32">
        <f ca="1">SUMPRODUCT(ReactionRateK1!$F153:$V153*OFFSET(ReactionStoich!$E$5:$U$5,G$2,0))*(TimeStep)*'Composition Moles'!$C143</f>
        <v>0</v>
      </c>
      <c r="H131" s="32">
        <f ca="1">SUMPRODUCT(ReactionRateK1!$F153:$V153*OFFSET(ReactionStoich!$E$5:$U$5,H$2,0))*(TimeStep)*'Composition Moles'!$C143</f>
        <v>1.1522867887684579E-3</v>
      </c>
      <c r="I131" s="32">
        <f ca="1">SUMPRODUCT(ReactionRateK1!$F153:$V153*OFFSET(ReactionStoich!$E$5:$U$5,I$2,0))*(TimeStep)*'Composition Moles'!$C143</f>
        <v>1.7600535324872035E-6</v>
      </c>
      <c r="J131" s="32">
        <f ca="1">SUMPRODUCT(ReactionRateK1!$F153:$V153*OFFSET(ReactionStoich!$E$5:$U$5,J$2,0))*(TimeStep)*'Composition Moles'!$C143</f>
        <v>0</v>
      </c>
      <c r="K131" s="32">
        <f ca="1">SUMPRODUCT(ReactionRateK1!$F153:$V153*OFFSET(ReactionStoich!$E$5:$U$5,K$2,0))*(TimeStep)*'Composition Moles'!$C143</f>
        <v>0</v>
      </c>
      <c r="L131" s="32">
        <f ca="1">SUMPRODUCT(ReactionRateK1!$F153:$V153*OFFSET(ReactionStoich!$E$5:$U$5,L$2,0))*(TimeStep)*'Composition Moles'!$C143</f>
        <v>0</v>
      </c>
      <c r="M131" s="32">
        <f ca="1">SUMPRODUCT(ReactionRateK1!$F153:$V153*OFFSET(ReactionStoich!$E$5:$U$5,M$2,0))*(TimeStep)*'Composition Moles'!$C143</f>
        <v>0</v>
      </c>
      <c r="N131" s="32">
        <f ca="1">SUMPRODUCT(ReactionRateK1!$F153:$V153*OFFSET(ReactionStoich!$E$5:$U$5,N$2,0))*(TimeStep)*'Composition Moles'!$C143</f>
        <v>0</v>
      </c>
      <c r="O131" s="32">
        <f ca="1">SUMPRODUCT(ReactionRateK1!$F153:$V153*OFFSET(ReactionStoich!$E$5:$U$5,O$2,0))*(TimeStep)*'Composition Moles'!$C143</f>
        <v>0</v>
      </c>
      <c r="P131" s="32">
        <f ca="1">SUMPRODUCT(ReactionRateK1!$F153:$V153*OFFSET(ReactionStoich!$E$5:$U$5,P$2,0))*(TimeStep)*'Composition Moles'!$C143</f>
        <v>0</v>
      </c>
      <c r="Q131" s="32">
        <f ca="1">SUMPRODUCT(ReactionRateK1!$F153:$V153*OFFSET(ReactionStoich!$E$5:$U$5,Q$2,0))*(TimeStep)*'Composition Moles'!$C143</f>
        <v>0</v>
      </c>
      <c r="R131" s="32">
        <f ca="1">SUMPRODUCT(ReactionRateK1!$F153:$V153*OFFSET(ReactionStoich!$E$5:$U$5,R$2,0))*(TimeStep)*'Composition Moles'!$C143</f>
        <v>0</v>
      </c>
      <c r="S131" s="32">
        <f ca="1">SUMPRODUCT(ReactionRateK1!$F153:$V153*OFFSET(ReactionStoich!$E$5:$U$5,S$2,0))*(TimeStep)*'Composition Moles'!$C143</f>
        <v>0.27251371490313492</v>
      </c>
      <c r="T131" s="32">
        <f ca="1">SUMPRODUCT(ReactionRateK1!$F153:$V153*OFFSET(ReactionStoich!$E$5:$U$5,T$2,0))*(TimeStep)*'Composition Moles'!$C143</f>
        <v>0</v>
      </c>
      <c r="U131" s="32">
        <f ca="1">SUMPRODUCT(ReactionRateK1!$F153:$V153*OFFSET(ReactionStoich!$E$5:$U$5,U$2,0))*(TimeStep)*'Composition Moles'!$C143</f>
        <v>0</v>
      </c>
      <c r="V131" s="32">
        <f ca="1">SUMPRODUCT(ReactionRateK1!$F153:$V153*OFFSET(ReactionStoich!$E$5:$U$5,V$2,0))*(TimeStep)*'Composition Moles'!$C143</f>
        <v>0</v>
      </c>
      <c r="W131" s="32">
        <f ca="1">SUMPRODUCT(ReactionRateK1!$F153:$V153*OFFSET(ReactionStoich!$E$5:$U$5,W$2,0))*(TimeStep)*'Composition Moles'!$C143</f>
        <v>0</v>
      </c>
      <c r="X131" s="32">
        <f ca="1">SUMPRODUCT(ReactionRateK1!$F153:$V153*OFFSET(ReactionStoich!$E$5:$U$5,X$2,0))*(TimeStep)*'Composition Moles'!$C143</f>
        <v>0</v>
      </c>
      <c r="Y131" s="32">
        <f ca="1">SUMPRODUCT(ReactionRateK1!$F153:$V153*OFFSET(ReactionStoich!$E$5:$U$5,Y$2,0))*(TimeStep)*'Composition Moles'!$C143</f>
        <v>-0.78651017743320228</v>
      </c>
      <c r="Z131" s="32">
        <f ca="1">SUMPRODUCT(ReactionRateK1!$F153:$V153*OFFSET(ReactionStoich!$E$5:$U$5,Z$2,0))*(TimeStep)*'Composition Moles'!$C143</f>
        <v>0</v>
      </c>
      <c r="AA131" s="32">
        <f ca="1">SUMPRODUCT(ReactionRateK1!$F153:$V153*OFFSET(ReactionStoich!$E$5:$U$5,AA$2,0))*(TimeStep)*'Composition Moles'!$C143</f>
        <v>0</v>
      </c>
      <c r="AB131" s="32">
        <f ca="1">SUMPRODUCT(ReactionRateK1!$F153:$V153*OFFSET(ReactionStoich!$E$5:$U$5,AB$2,0))*(TimeStep)*'Composition Moles'!$C143</f>
        <v>0</v>
      </c>
      <c r="AC131" s="32">
        <f ca="1">SUMPRODUCT(ReactionRateK1!$F153:$V153*OFFSET(ReactionStoich!$E$5:$U$5,AC$2,0))*(TimeStep)*'Composition Moles'!$C143</f>
        <v>0</v>
      </c>
      <c r="AD131" s="32">
        <f ca="1">SUMPRODUCT(ReactionRateK1!$F153:$V153*OFFSET(ReactionStoich!$E$5:$U$5,AD$2,0))*(TimeStep)*'Composition Moles'!$C143</f>
        <v>0</v>
      </c>
      <c r="AE131" s="32">
        <f ca="1">SUMPRODUCT(ReactionRateK1!$F153:$V153*OFFSET(ReactionStoich!$E$5:$U$5,AE$2,0))*(TimeStep)*'Composition Moles'!$C143</f>
        <v>0</v>
      </c>
      <c r="AF131" s="32">
        <f ca="1">SUMPRODUCT(ReactionRateK1!$F153:$V153*OFFSET(ReactionStoich!$E$5:$U$5,AF$2,0))*(TimeStep)*'Composition Moles'!$C143</f>
        <v>0</v>
      </c>
      <c r="AG131" s="32">
        <f ca="1">SUMPRODUCT(ReactionRateK1!$F153:$V153*OFFSET(ReactionStoich!$E$5:$U$5,AG$2,0))*(TimeStep)*'Composition Moles'!$C143</f>
        <v>-1.786423998785099E-3</v>
      </c>
      <c r="AH131" s="32">
        <f ca="1">SUMPRODUCT(ReactionRateK1!$F153:$V153*OFFSET(ReactionStoich!$E$5:$U$5,AH$2,0))*(TimeStep)*'Composition Moles'!$C143</f>
        <v>-0.50762472356818023</v>
      </c>
      <c r="AI131" s="32">
        <f ca="1">SUMPRODUCT(ReactionRateK1!$F153:$V153*OFFSET(ReactionStoich!$E$5:$U$5,AI$2,0))*(TimeStep)*'Composition Moles'!$C143</f>
        <v>1.1432782501411682</v>
      </c>
      <c r="AJ131" s="32">
        <f ca="1">SUMPRODUCT(ReactionRateK1!$F153:$V153*OFFSET(ReactionStoich!$E$5:$U$5,AJ$2,0))*(TimeStep)*'Composition Moles'!$C143</f>
        <v>0.12392196132093083</v>
      </c>
      <c r="AK131" s="32">
        <f ca="1">SUMPRODUCT(ReactionRateK1!$F153:$V153*OFFSET(ReactionStoich!$E$5:$U$5,AK$2,0))*(TimeStep)*'Composition Moles'!$C143</f>
        <v>0</v>
      </c>
      <c r="AL131" s="32">
        <f ca="1">SUMPRODUCT(ReactionRateK1!$F153:$V153*OFFSET(ReactionStoich!$E$5:$U$5,AL$2,0))*(TimeStep)*'Composition Moles'!$C143</f>
        <v>0</v>
      </c>
      <c r="AM131" s="32">
        <f ca="1">SUMPRODUCT(ReactionRateK1!$F153:$V153*OFFSET(ReactionStoich!$E$5:$U$5,AM$2,0))*(TimeStep)*'Composition Moles'!$C143</f>
        <v>0</v>
      </c>
      <c r="AN131" s="32">
        <f ca="1">SUMPRODUCT(ReactionRateK1!$F153:$V153*OFFSET(ReactionStoich!$E$5:$U$5,AN$2,0))*(TimeStep)*'Composition Moles'!$C143</f>
        <v>0</v>
      </c>
      <c r="AO131" s="32">
        <f ca="1">SUMPRODUCT(ReactionRateK1!$F153:$V153*OFFSET(ReactionStoich!$E$5:$U$5,AO$2,0))*(TimeStep)*'Composition Moles'!$C143</f>
        <v>-1.7600535324872035E-6</v>
      </c>
      <c r="AP131" s="32">
        <f ca="1">SUMPRODUCT(ReactionRateK1!$F153:$V153*OFFSET(ReactionStoich!$E$5:$U$5,AP$2,0))*(TimeStep)*'Composition Moles'!$C143</f>
        <v>-9.4601273605817815E-4</v>
      </c>
      <c r="AQ131" s="32">
        <f ca="1">SUMPRODUCT(ReactionRateK1!$F153:$V153*OFFSET(ReactionStoich!$E$5:$U$5,AQ$2,0))*(TimeStep)*'Composition Moles'!$C143</f>
        <v>0</v>
      </c>
      <c r="AR131" s="32">
        <f ca="1">SUMPRODUCT(ReactionRateK1!$F153:$V153*OFFSET(ReactionStoich!$E$5:$U$5,AR$2,0))*(TimeStep)*'Composition Moles'!$C143</f>
        <v>0</v>
      </c>
      <c r="AS131" s="32">
        <f ca="1">SUMPRODUCT(ReactionRateK1!$F153:$V153*OFFSET(ReactionStoich!$E$5:$U$5,AS$2,0))*(TimeStep)*'Composition Moles'!$C143</f>
        <v>-8.0948276191825333E-2</v>
      </c>
      <c r="AT131" s="32">
        <f ca="1">SUMPRODUCT(ReactionRateK1!$F153:$V153*OFFSET(ReactionStoich!$E$5:$U$5,AT$2,0))*(TimeStep)*'Composition Moles'!$C143</f>
        <v>-8.0948276191825333E-2</v>
      </c>
      <c r="AU131" s="32">
        <f ca="1">SUMPRODUCT(ReactionRateK1!$F153:$V153*OFFSET(ReactionStoich!$E$5:$U$5,AU$2,0))*(TimeStep)*'Composition Moles'!$C143</f>
        <v>-8.0948276191825333E-2</v>
      </c>
      <c r="AV131" s="32">
        <f ca="1">SUMPRODUCT(ReactionRateK1!$F153:$V153*OFFSET(ReactionStoich!$E$5:$U$5,AV$2,0))*(TimeStep)*'Composition Moles'!$C143</f>
        <v>0</v>
      </c>
      <c r="AW131" s="32">
        <f ca="1">SUMPRODUCT(ReactionRateK1!$F153:$V153*OFFSET(ReactionStoich!$E$5:$U$5,AW$2,0))*(TimeStep)*'Composition Moles'!$C143</f>
        <v>0</v>
      </c>
      <c r="AX131" s="32">
        <f ca="1">SUMPRODUCT(ReactionRateK1!$F153:$V153*OFFSET(ReactionStoich!$E$5:$U$5,AX$2,0))*(TimeStep)*'Composition Moles'!$C143</f>
        <v>0</v>
      </c>
      <c r="AY131" s="32">
        <f ca="1">SUMPRODUCT(ReactionRateK1!$F153:$V153*OFFSET(ReactionStoich!$E$5:$U$5,AY$2,0))*(TimeStep)*'Composition Moles'!$C143</f>
        <v>0</v>
      </c>
      <c r="AZ131" s="32">
        <f ca="1">SUMPRODUCT(ReactionRateK1!$F153:$V153*OFFSET(ReactionStoich!$E$5:$U$5,AZ$2,0))*(TimeStep)*'Composition Moles'!$C143</f>
        <v>0</v>
      </c>
      <c r="BA131" s="32">
        <f ca="1">SUMPRODUCT(ReactionRateK1!$F153:$V153*OFFSET(ReactionStoich!$E$5:$U$5,BA$2,0))*(TimeStep)*'Composition Moles'!$C143</f>
        <v>0</v>
      </c>
      <c r="BB131" s="32">
        <f ca="1">SUMPRODUCT(ReactionRateK1!$F153:$V153*OFFSET(ReactionStoich!$E$5:$U$5,BB$2,0))*(TimeStep)*'Composition Moles'!$C143</f>
        <v>0</v>
      </c>
      <c r="BC131" s="32">
        <f ca="1">SUMPRODUCT(ReactionRateK1!$F153:$V153*OFFSET(ReactionStoich!$E$5:$U$5,BC$2,0))*(TimeStep)*'Composition Moles'!$C143</f>
        <v>0</v>
      </c>
      <c r="BD131" s="32">
        <f ca="1">SUMPRODUCT(ReactionRateK1!$F153:$V153*OFFSET(ReactionStoich!$E$5:$U$5,BD$2,0))*(TimeStep)*'Composition Moles'!$C143</f>
        <v>0</v>
      </c>
      <c r="BE131" s="32">
        <f ca="1">SUMPRODUCT(ReactionRateK1!$F153:$V153*OFFSET(ReactionStoich!$E$5:$U$5,BE$2,0))*(TimeStep)*'Composition Moles'!$C143</f>
        <v>0</v>
      </c>
      <c r="BF131" s="32">
        <f ca="1">SUMPRODUCT(ReactionRateK1!$F153:$V153*OFFSET(ReactionStoich!$E$5:$U$5,BF$2,0))*(TimeStep)*'Composition Moles'!$C143</f>
        <v>0</v>
      </c>
      <c r="BG131" s="32">
        <f ca="1">SUMPRODUCT(ReactionRateK1!$F153:$V153*OFFSET(ReactionStoich!$E$5:$U$5,BG$2,0))*(TimeStep)*'Composition Moles'!$C143</f>
        <v>0</v>
      </c>
      <c r="BH131" s="32">
        <f ca="1">SUMPRODUCT(ReactionRateK1!$F153:$V153*OFFSET(ReactionStoich!$E$5:$U$5,BH$2,0))*(TimeStep)*'Composition Moles'!$C143</f>
        <v>0</v>
      </c>
      <c r="BI131" s="32">
        <f ca="1">SUMPRODUCT(ReactionRateK1!$F153:$V153*OFFSET(ReactionStoich!$E$5:$U$5,BI$2,0))*(TimeStep)*'Composition Moles'!$C143</f>
        <v>0</v>
      </c>
      <c r="BJ131" s="32">
        <f ca="1">SUMPRODUCT(ReactionRateK1!$F153:$V153*OFFSET(ReactionStoich!$E$5:$U$5,BJ$2,0))*(TimeStep)*'Composition Moles'!$C143</f>
        <v>0</v>
      </c>
      <c r="BK131" s="32">
        <f ca="1">SUMPRODUCT(ReactionRateK1!$F153:$V153*OFFSET(ReactionStoich!$E$5:$U$5,BK$2,0))*(TimeStep)*'Composition Moles'!$C143</f>
        <v>0</v>
      </c>
      <c r="BL131" s="32">
        <f ca="1">SUMPRODUCT(ReactionRateK1!$F153:$V153*OFFSET(ReactionStoich!$E$5:$U$5,BL$2,0))*(TimeStep)*'Composition Moles'!$C143</f>
        <v>0</v>
      </c>
      <c r="BM131" s="32">
        <f ca="1">SUMPRODUCT(ReactionRateK1!$F153:$V153*OFFSET(ReactionStoich!$E$5:$U$5,BM$2,0))*(TimeStep)*'Composition Moles'!$C143</f>
        <v>0</v>
      </c>
      <c r="BN131" s="32">
        <f ca="1">SUMPRODUCT(ReactionRateK1!$F153:$V153*OFFSET(ReactionStoich!$E$5:$U$5,BN$2,0))*(TimeStep)*'Composition Moles'!$C143</f>
        <v>0</v>
      </c>
      <c r="BO131" s="32">
        <f ca="1">SUMPRODUCT(ReactionRateK1!$F153:$V153*OFFSET(ReactionStoich!$E$5:$U$5,BO$2,0))*(TimeStep)*'Composition Moles'!$C143</f>
        <v>0</v>
      </c>
      <c r="BP131" s="32">
        <f ca="1">SUMPRODUCT(ReactionRateK1!$F153:$V153*OFFSET(ReactionStoich!$E$5:$U$5,BP$2,0))*(TimeStep)*'Composition Moles'!$C143</f>
        <v>0</v>
      </c>
      <c r="BQ131" s="32">
        <f ca="1">SUMPRODUCT(ReactionRateK1!$F153:$V153*OFFSET(ReactionStoich!$E$5:$U$5,BQ$2,0))*(TimeStep)*'Composition Moles'!$C143</f>
        <v>0</v>
      </c>
      <c r="BR131" s="32">
        <f ca="1">SUMPRODUCT(ReactionRateK1!$F153:$V153*OFFSET(ReactionStoich!$E$5:$U$5,BR$2,0))*(TimeStep)*'Composition Moles'!$C143</f>
        <v>0</v>
      </c>
      <c r="BS131" s="32">
        <f ca="1">SUMPRODUCT(ReactionRateK1!$F153:$V153*OFFSET(ReactionStoich!$E$5:$U$5,BS$2,0))*(TimeStep)*'Composition Moles'!$C143</f>
        <v>0</v>
      </c>
      <c r="BT131" s="32">
        <f ca="1">SUMPRODUCT(ReactionRateK1!$F153:$V153*OFFSET(ReactionStoich!$E$5:$U$5,BT$2,0))*(TimeStep)*'Composition Moles'!$C143</f>
        <v>0</v>
      </c>
      <c r="BU131" s="32">
        <f ca="1">SUMPRODUCT(ReactionRateK1!$F153:$V153*OFFSET(ReactionStoich!$E$5:$U$5,BU$2,0))*(TimeStep)*'Composition Moles'!$C143</f>
        <v>0</v>
      </c>
      <c r="BV131" s="32">
        <f ca="1">SUMPRODUCT(ReactionRateK1!$F153:$V153*OFFSET(ReactionStoich!$E$5:$U$5,BV$2,0))*(TimeStep)*'Composition Moles'!$C143</f>
        <v>0</v>
      </c>
      <c r="BW131" s="32">
        <f ca="1">SUMPRODUCT(ReactionRateK1!$F153:$V153*OFFSET(ReactionStoich!$E$5:$U$5,BW$2,0))*(TimeStep)*'Composition Moles'!$C143</f>
        <v>0</v>
      </c>
    </row>
    <row r="132" spans="1:75">
      <c r="A132">
        <f>ReactionRateK1!A154</f>
        <v>6.0999999999999863</v>
      </c>
      <c r="B132" s="20">
        <f t="shared" ca="1" si="7"/>
        <v>-715.22263572523809</v>
      </c>
      <c r="C132" s="20">
        <f ca="1">'Composition Moles'!BZ144</f>
        <v>144079.53457649262</v>
      </c>
      <c r="D132" s="26">
        <f t="shared" ca="1" si="8"/>
        <v>-4.9640820802729791E-3</v>
      </c>
      <c r="F132" s="32">
        <f ca="1">SUMPRODUCT(ReactionRateK1!$F154:$V154*OFFSET(ReactionStoich!$E$5:$U$5,F$2,0))*(TimeStep)*'Composition Moles'!$C144</f>
        <v>-1.0897675587338911E-3</v>
      </c>
      <c r="G132" s="32">
        <f ca="1">SUMPRODUCT(ReactionRateK1!$F154:$V154*OFFSET(ReactionStoich!$E$5:$U$5,G$2,0))*(TimeStep)*'Composition Moles'!$C144</f>
        <v>0</v>
      </c>
      <c r="H132" s="32">
        <f ca="1">SUMPRODUCT(ReactionRateK1!$F154:$V154*OFFSET(ReactionStoich!$E$5:$U$5,H$2,0))*(TimeStep)*'Composition Moles'!$C144</f>
        <v>1.0881873196781206E-3</v>
      </c>
      <c r="I132" s="32">
        <f ca="1">SUMPRODUCT(ReactionRateK1!$F154:$V154*OFFSET(ReactionStoich!$E$5:$U$5,I$2,0))*(TimeStep)*'Composition Moles'!$C144</f>
        <v>1.5802390557705747E-6</v>
      </c>
      <c r="J132" s="32">
        <f ca="1">SUMPRODUCT(ReactionRateK1!$F154:$V154*OFFSET(ReactionStoich!$E$5:$U$5,J$2,0))*(TimeStep)*'Composition Moles'!$C144</f>
        <v>0</v>
      </c>
      <c r="K132" s="32">
        <f ca="1">SUMPRODUCT(ReactionRateK1!$F154:$V154*OFFSET(ReactionStoich!$E$5:$U$5,K$2,0))*(TimeStep)*'Composition Moles'!$C144</f>
        <v>0</v>
      </c>
      <c r="L132" s="32">
        <f ca="1">SUMPRODUCT(ReactionRateK1!$F154:$V154*OFFSET(ReactionStoich!$E$5:$U$5,L$2,0))*(TimeStep)*'Composition Moles'!$C144</f>
        <v>0</v>
      </c>
      <c r="M132" s="32">
        <f ca="1">SUMPRODUCT(ReactionRateK1!$F154:$V154*OFFSET(ReactionStoich!$E$5:$U$5,M$2,0))*(TimeStep)*'Composition Moles'!$C144</f>
        <v>0</v>
      </c>
      <c r="N132" s="32">
        <f ca="1">SUMPRODUCT(ReactionRateK1!$F154:$V154*OFFSET(ReactionStoich!$E$5:$U$5,N$2,0))*(TimeStep)*'Composition Moles'!$C144</f>
        <v>0</v>
      </c>
      <c r="O132" s="32">
        <f ca="1">SUMPRODUCT(ReactionRateK1!$F154:$V154*OFFSET(ReactionStoich!$E$5:$U$5,O$2,0))*(TimeStep)*'Composition Moles'!$C144</f>
        <v>0</v>
      </c>
      <c r="P132" s="32">
        <f ca="1">SUMPRODUCT(ReactionRateK1!$F154:$V154*OFFSET(ReactionStoich!$E$5:$U$5,P$2,0))*(TimeStep)*'Composition Moles'!$C144</f>
        <v>0</v>
      </c>
      <c r="Q132" s="32">
        <f ca="1">SUMPRODUCT(ReactionRateK1!$F154:$V154*OFFSET(ReactionStoich!$E$5:$U$5,Q$2,0))*(TimeStep)*'Composition Moles'!$C144</f>
        <v>0</v>
      </c>
      <c r="R132" s="32">
        <f ca="1">SUMPRODUCT(ReactionRateK1!$F154:$V154*OFFSET(ReactionStoich!$E$5:$U$5,R$2,0))*(TimeStep)*'Composition Moles'!$C144</f>
        <v>0</v>
      </c>
      <c r="S132" s="32">
        <f ca="1">SUMPRODUCT(ReactionRateK1!$F154:$V154*OFFSET(ReactionStoich!$E$5:$U$5,S$2,0))*(TimeStep)*'Composition Moles'!$C144</f>
        <v>0.26121958560493747</v>
      </c>
      <c r="T132" s="32">
        <f ca="1">SUMPRODUCT(ReactionRateK1!$F154:$V154*OFFSET(ReactionStoich!$E$5:$U$5,T$2,0))*(TimeStep)*'Composition Moles'!$C144</f>
        <v>0</v>
      </c>
      <c r="U132" s="32">
        <f ca="1">SUMPRODUCT(ReactionRateK1!$F154:$V154*OFFSET(ReactionStoich!$E$5:$U$5,U$2,0))*(TimeStep)*'Composition Moles'!$C144</f>
        <v>0</v>
      </c>
      <c r="V132" s="32">
        <f ca="1">SUMPRODUCT(ReactionRateK1!$F154:$V154*OFFSET(ReactionStoich!$E$5:$U$5,V$2,0))*(TimeStep)*'Composition Moles'!$C144</f>
        <v>0</v>
      </c>
      <c r="W132" s="32">
        <f ca="1">SUMPRODUCT(ReactionRateK1!$F154:$V154*OFFSET(ReactionStoich!$E$5:$U$5,W$2,0))*(TimeStep)*'Composition Moles'!$C144</f>
        <v>0</v>
      </c>
      <c r="X132" s="32">
        <f ca="1">SUMPRODUCT(ReactionRateK1!$F154:$V154*OFFSET(ReactionStoich!$E$5:$U$5,X$2,0))*(TimeStep)*'Composition Moles'!$C144</f>
        <v>0</v>
      </c>
      <c r="Y132" s="32">
        <f ca="1">SUMPRODUCT(ReactionRateK1!$F154:$V154*OFFSET(ReactionStoich!$E$5:$U$5,Y$2,0))*(TimeStep)*'Composition Moles'!$C144</f>
        <v>-0.76102370372186068</v>
      </c>
      <c r="Z132" s="32">
        <f ca="1">SUMPRODUCT(ReactionRateK1!$F154:$V154*OFFSET(ReactionStoich!$E$5:$U$5,Z$2,0))*(TimeStep)*'Composition Moles'!$C144</f>
        <v>0</v>
      </c>
      <c r="AA132" s="32">
        <f ca="1">SUMPRODUCT(ReactionRateK1!$F154:$V154*OFFSET(ReactionStoich!$E$5:$U$5,AA$2,0))*(TimeStep)*'Composition Moles'!$C144</f>
        <v>0</v>
      </c>
      <c r="AB132" s="32">
        <f ca="1">SUMPRODUCT(ReactionRateK1!$F154:$V154*OFFSET(ReactionStoich!$E$5:$U$5,AB$2,0))*(TimeStep)*'Composition Moles'!$C144</f>
        <v>0</v>
      </c>
      <c r="AC132" s="32">
        <f ca="1">SUMPRODUCT(ReactionRateK1!$F154:$V154*OFFSET(ReactionStoich!$E$5:$U$5,AC$2,0))*(TimeStep)*'Composition Moles'!$C144</f>
        <v>0</v>
      </c>
      <c r="AD132" s="32">
        <f ca="1">SUMPRODUCT(ReactionRateK1!$F154:$V154*OFFSET(ReactionStoich!$E$5:$U$5,AD$2,0))*(TimeStep)*'Composition Moles'!$C144</f>
        <v>0</v>
      </c>
      <c r="AE132" s="32">
        <f ca="1">SUMPRODUCT(ReactionRateK1!$F154:$V154*OFFSET(ReactionStoich!$E$5:$U$5,AE$2,0))*(TimeStep)*'Composition Moles'!$C144</f>
        <v>0</v>
      </c>
      <c r="AF132" s="32">
        <f ca="1">SUMPRODUCT(ReactionRateK1!$F154:$V154*OFFSET(ReactionStoich!$E$5:$U$5,AF$2,0))*(TimeStep)*'Composition Moles'!$C144</f>
        <v>0</v>
      </c>
      <c r="AG132" s="32">
        <f ca="1">SUMPRODUCT(ReactionRateK1!$F154:$V154*OFFSET(ReactionStoich!$E$5:$U$5,AG$2,0))*(TimeStep)*'Composition Moles'!$C144</f>
        <v>-1.7572209444416847E-3</v>
      </c>
      <c r="AH132" s="32">
        <f ca="1">SUMPRODUCT(ReactionRateK1!$F154:$V154*OFFSET(ReactionStoich!$E$5:$U$5,AH$2,0))*(TimeStep)*'Composition Moles'!$C144</f>
        <v>-0.50644815734285453</v>
      </c>
      <c r="AI132" s="32">
        <f ca="1">SUMPRODUCT(ReactionRateK1!$F154:$V154*OFFSET(ReactionStoich!$E$5:$U$5,AI$2,0))*(TimeStep)*'Composition Moles'!$C144</f>
        <v>1.1292153163789407</v>
      </c>
      <c r="AJ132" s="32">
        <f ca="1">SUMPRODUCT(ReactionRateK1!$F154:$V154*OFFSET(ReactionStoich!$E$5:$U$5,AJ$2,0))*(TimeStep)*'Composition Moles'!$C144</f>
        <v>0.11955982789378763</v>
      </c>
      <c r="AK132" s="32">
        <f ca="1">SUMPRODUCT(ReactionRateK1!$F154:$V154*OFFSET(ReactionStoich!$E$5:$U$5,AK$2,0))*(TimeStep)*'Composition Moles'!$C144</f>
        <v>0</v>
      </c>
      <c r="AL132" s="32">
        <f ca="1">SUMPRODUCT(ReactionRateK1!$F154:$V154*OFFSET(ReactionStoich!$E$5:$U$5,AL$2,0))*(TimeStep)*'Composition Moles'!$C144</f>
        <v>0</v>
      </c>
      <c r="AM132" s="32">
        <f ca="1">SUMPRODUCT(ReactionRateK1!$F154:$V154*OFFSET(ReactionStoich!$E$5:$U$5,AM$2,0))*(TimeStep)*'Composition Moles'!$C144</f>
        <v>0</v>
      </c>
      <c r="AN132" s="32">
        <f ca="1">SUMPRODUCT(ReactionRateK1!$F154:$V154*OFFSET(ReactionStoich!$E$5:$U$5,AN$2,0))*(TimeStep)*'Composition Moles'!$C144</f>
        <v>0</v>
      </c>
      <c r="AO132" s="32">
        <f ca="1">SUMPRODUCT(ReactionRateK1!$F154:$V154*OFFSET(ReactionStoich!$E$5:$U$5,AO$2,0))*(TimeStep)*'Composition Moles'!$C144</f>
        <v>-1.5802390557705747E-6</v>
      </c>
      <c r="AP132" s="32">
        <f ca="1">SUMPRODUCT(ReactionRateK1!$F154:$V154*OFFSET(ReactionStoich!$E$5:$U$5,AP$2,0))*(TimeStep)*'Composition Moles'!$C144</f>
        <v>-8.8202896859314057E-4</v>
      </c>
      <c r="AQ132" s="32">
        <f ca="1">SUMPRODUCT(ReactionRateK1!$F154:$V154*OFFSET(ReactionStoich!$E$5:$U$5,AQ$2,0))*(TimeStep)*'Composition Moles'!$C144</f>
        <v>0</v>
      </c>
      <c r="AR132" s="32">
        <f ca="1">SUMPRODUCT(ReactionRateK1!$F154:$V154*OFFSET(ReactionStoich!$E$5:$U$5,AR$2,0))*(TimeStep)*'Composition Moles'!$C144</f>
        <v>0</v>
      </c>
      <c r="AS132" s="32">
        <f ca="1">SUMPRODUCT(ReactionRateK1!$F154:$V154*OFFSET(ReactionStoich!$E$5:$U$5,AS$2,0))*(TimeStep)*'Composition Moles'!$C144</f>
        <v>-7.9960679553620087E-2</v>
      </c>
      <c r="AT132" s="32">
        <f ca="1">SUMPRODUCT(ReactionRateK1!$F154:$V154*OFFSET(ReactionStoich!$E$5:$U$5,AT$2,0))*(TimeStep)*'Composition Moles'!$C144</f>
        <v>-7.9960679553620087E-2</v>
      </c>
      <c r="AU132" s="32">
        <f ca="1">SUMPRODUCT(ReactionRateK1!$F154:$V154*OFFSET(ReactionStoich!$E$5:$U$5,AU$2,0))*(TimeStep)*'Composition Moles'!$C144</f>
        <v>-7.9960679553620087E-2</v>
      </c>
      <c r="AV132" s="32">
        <f ca="1">SUMPRODUCT(ReactionRateK1!$F154:$V154*OFFSET(ReactionStoich!$E$5:$U$5,AV$2,0))*(TimeStep)*'Composition Moles'!$C144</f>
        <v>0</v>
      </c>
      <c r="AW132" s="32">
        <f ca="1">SUMPRODUCT(ReactionRateK1!$F154:$V154*OFFSET(ReactionStoich!$E$5:$U$5,AW$2,0))*(TimeStep)*'Composition Moles'!$C144</f>
        <v>0</v>
      </c>
      <c r="AX132" s="32">
        <f ca="1">SUMPRODUCT(ReactionRateK1!$F154:$V154*OFFSET(ReactionStoich!$E$5:$U$5,AX$2,0))*(TimeStep)*'Composition Moles'!$C144</f>
        <v>0</v>
      </c>
      <c r="AY132" s="32">
        <f ca="1">SUMPRODUCT(ReactionRateK1!$F154:$V154*OFFSET(ReactionStoich!$E$5:$U$5,AY$2,0))*(TimeStep)*'Composition Moles'!$C144</f>
        <v>0</v>
      </c>
      <c r="AZ132" s="32">
        <f ca="1">SUMPRODUCT(ReactionRateK1!$F154:$V154*OFFSET(ReactionStoich!$E$5:$U$5,AZ$2,0))*(TimeStep)*'Composition Moles'!$C144</f>
        <v>0</v>
      </c>
      <c r="BA132" s="32">
        <f ca="1">SUMPRODUCT(ReactionRateK1!$F154:$V154*OFFSET(ReactionStoich!$E$5:$U$5,BA$2,0))*(TimeStep)*'Composition Moles'!$C144</f>
        <v>0</v>
      </c>
      <c r="BB132" s="32">
        <f ca="1">SUMPRODUCT(ReactionRateK1!$F154:$V154*OFFSET(ReactionStoich!$E$5:$U$5,BB$2,0))*(TimeStep)*'Composition Moles'!$C144</f>
        <v>0</v>
      </c>
      <c r="BC132" s="32">
        <f ca="1">SUMPRODUCT(ReactionRateK1!$F154:$V154*OFFSET(ReactionStoich!$E$5:$U$5,BC$2,0))*(TimeStep)*'Composition Moles'!$C144</f>
        <v>0</v>
      </c>
      <c r="BD132" s="32">
        <f ca="1">SUMPRODUCT(ReactionRateK1!$F154:$V154*OFFSET(ReactionStoich!$E$5:$U$5,BD$2,0))*(TimeStep)*'Composition Moles'!$C144</f>
        <v>0</v>
      </c>
      <c r="BE132" s="32">
        <f ca="1">SUMPRODUCT(ReactionRateK1!$F154:$V154*OFFSET(ReactionStoich!$E$5:$U$5,BE$2,0))*(TimeStep)*'Composition Moles'!$C144</f>
        <v>0</v>
      </c>
      <c r="BF132" s="32">
        <f ca="1">SUMPRODUCT(ReactionRateK1!$F154:$V154*OFFSET(ReactionStoich!$E$5:$U$5,BF$2,0))*(TimeStep)*'Composition Moles'!$C144</f>
        <v>0</v>
      </c>
      <c r="BG132" s="32">
        <f ca="1">SUMPRODUCT(ReactionRateK1!$F154:$V154*OFFSET(ReactionStoich!$E$5:$U$5,BG$2,0))*(TimeStep)*'Composition Moles'!$C144</f>
        <v>0</v>
      </c>
      <c r="BH132" s="32">
        <f ca="1">SUMPRODUCT(ReactionRateK1!$F154:$V154*OFFSET(ReactionStoich!$E$5:$U$5,BH$2,0))*(TimeStep)*'Composition Moles'!$C144</f>
        <v>0</v>
      </c>
      <c r="BI132" s="32">
        <f ca="1">SUMPRODUCT(ReactionRateK1!$F154:$V154*OFFSET(ReactionStoich!$E$5:$U$5,BI$2,0))*(TimeStep)*'Composition Moles'!$C144</f>
        <v>0</v>
      </c>
      <c r="BJ132" s="32">
        <f ca="1">SUMPRODUCT(ReactionRateK1!$F154:$V154*OFFSET(ReactionStoich!$E$5:$U$5,BJ$2,0))*(TimeStep)*'Composition Moles'!$C144</f>
        <v>0</v>
      </c>
      <c r="BK132" s="32">
        <f ca="1">SUMPRODUCT(ReactionRateK1!$F154:$V154*OFFSET(ReactionStoich!$E$5:$U$5,BK$2,0))*(TimeStep)*'Composition Moles'!$C144</f>
        <v>0</v>
      </c>
      <c r="BL132" s="32">
        <f ca="1">SUMPRODUCT(ReactionRateK1!$F154:$V154*OFFSET(ReactionStoich!$E$5:$U$5,BL$2,0))*(TimeStep)*'Composition Moles'!$C144</f>
        <v>0</v>
      </c>
      <c r="BM132" s="32">
        <f ca="1">SUMPRODUCT(ReactionRateK1!$F154:$V154*OFFSET(ReactionStoich!$E$5:$U$5,BM$2,0))*(TimeStep)*'Composition Moles'!$C144</f>
        <v>0</v>
      </c>
      <c r="BN132" s="32">
        <f ca="1">SUMPRODUCT(ReactionRateK1!$F154:$V154*OFFSET(ReactionStoich!$E$5:$U$5,BN$2,0))*(TimeStep)*'Composition Moles'!$C144</f>
        <v>0</v>
      </c>
      <c r="BO132" s="32">
        <f ca="1">SUMPRODUCT(ReactionRateK1!$F154:$V154*OFFSET(ReactionStoich!$E$5:$U$5,BO$2,0))*(TimeStep)*'Composition Moles'!$C144</f>
        <v>0</v>
      </c>
      <c r="BP132" s="32">
        <f ca="1">SUMPRODUCT(ReactionRateK1!$F154:$V154*OFFSET(ReactionStoich!$E$5:$U$5,BP$2,0))*(TimeStep)*'Composition Moles'!$C144</f>
        <v>0</v>
      </c>
      <c r="BQ132" s="32">
        <f ca="1">SUMPRODUCT(ReactionRateK1!$F154:$V154*OFFSET(ReactionStoich!$E$5:$U$5,BQ$2,0))*(TimeStep)*'Composition Moles'!$C144</f>
        <v>0</v>
      </c>
      <c r="BR132" s="32">
        <f ca="1">SUMPRODUCT(ReactionRateK1!$F154:$V154*OFFSET(ReactionStoich!$E$5:$U$5,BR$2,0))*(TimeStep)*'Composition Moles'!$C144</f>
        <v>0</v>
      </c>
      <c r="BS132" s="32">
        <f ca="1">SUMPRODUCT(ReactionRateK1!$F154:$V154*OFFSET(ReactionStoich!$E$5:$U$5,BS$2,0))*(TimeStep)*'Composition Moles'!$C144</f>
        <v>0</v>
      </c>
      <c r="BT132" s="32">
        <f ca="1">SUMPRODUCT(ReactionRateK1!$F154:$V154*OFFSET(ReactionStoich!$E$5:$U$5,BT$2,0))*(TimeStep)*'Composition Moles'!$C144</f>
        <v>0</v>
      </c>
      <c r="BU132" s="32">
        <f ca="1">SUMPRODUCT(ReactionRateK1!$F154:$V154*OFFSET(ReactionStoich!$E$5:$U$5,BU$2,0))*(TimeStep)*'Composition Moles'!$C144</f>
        <v>0</v>
      </c>
      <c r="BV132" s="32">
        <f ca="1">SUMPRODUCT(ReactionRateK1!$F154:$V154*OFFSET(ReactionStoich!$E$5:$U$5,BV$2,0))*(TimeStep)*'Composition Moles'!$C144</f>
        <v>0</v>
      </c>
      <c r="BW132" s="32">
        <f ca="1">SUMPRODUCT(ReactionRateK1!$F154:$V154*OFFSET(ReactionStoich!$E$5:$U$5,BW$2,0))*(TimeStep)*'Composition Moles'!$C144</f>
        <v>0</v>
      </c>
    </row>
    <row r="133" spans="1:75">
      <c r="A133">
        <f>ReactionRateK1!A155</f>
        <v>6.1499999999999861</v>
      </c>
      <c r="B133" s="20">
        <f t="shared" ca="1" si="7"/>
        <v>-713.96492168146381</v>
      </c>
      <c r="C133" s="20">
        <f ca="1">'Composition Moles'!BZ145</f>
        <v>144072.06603791707</v>
      </c>
      <c r="D133" s="26">
        <f t="shared" ca="1" si="8"/>
        <v>-4.9556096564448626E-3</v>
      </c>
      <c r="F133" s="32">
        <f ca="1">SUMPRODUCT(ReactionRateK1!$F155:$V155*OFFSET(ReactionStoich!$E$5:$U$5,F$2,0))*(TimeStep)*'Composition Moles'!$C145</f>
        <v>-1.0298541607042663E-3</v>
      </c>
      <c r="G133" s="32">
        <f ca="1">SUMPRODUCT(ReactionRateK1!$F155:$V155*OFFSET(ReactionStoich!$E$5:$U$5,G$2,0))*(TimeStep)*'Composition Moles'!$C145</f>
        <v>0</v>
      </c>
      <c r="H133" s="32">
        <f ca="1">SUMPRODUCT(ReactionRateK1!$F155:$V155*OFFSET(ReactionStoich!$E$5:$U$5,H$2,0))*(TimeStep)*'Composition Moles'!$C145</f>
        <v>1.0284353622840032E-3</v>
      </c>
      <c r="I133" s="32">
        <f ca="1">SUMPRODUCT(ReactionRateK1!$F155:$V155*OFFSET(ReactionStoich!$E$5:$U$5,I$2,0))*(TimeStep)*'Composition Moles'!$C145</f>
        <v>1.418798420263217E-6</v>
      </c>
      <c r="J133" s="32">
        <f ca="1">SUMPRODUCT(ReactionRateK1!$F155:$V155*OFFSET(ReactionStoich!$E$5:$U$5,J$2,0))*(TimeStep)*'Composition Moles'!$C145</f>
        <v>0</v>
      </c>
      <c r="K133" s="32">
        <f ca="1">SUMPRODUCT(ReactionRateK1!$F155:$V155*OFFSET(ReactionStoich!$E$5:$U$5,K$2,0))*(TimeStep)*'Composition Moles'!$C145</f>
        <v>0</v>
      </c>
      <c r="L133" s="32">
        <f ca="1">SUMPRODUCT(ReactionRateK1!$F155:$V155*OFFSET(ReactionStoich!$E$5:$U$5,L$2,0))*(TimeStep)*'Composition Moles'!$C145</f>
        <v>0</v>
      </c>
      <c r="M133" s="32">
        <f ca="1">SUMPRODUCT(ReactionRateK1!$F155:$V155*OFFSET(ReactionStoich!$E$5:$U$5,M$2,0))*(TimeStep)*'Composition Moles'!$C145</f>
        <v>0</v>
      </c>
      <c r="N133" s="32">
        <f ca="1">SUMPRODUCT(ReactionRateK1!$F155:$V155*OFFSET(ReactionStoich!$E$5:$U$5,N$2,0))*(TimeStep)*'Composition Moles'!$C145</f>
        <v>0</v>
      </c>
      <c r="O133" s="32">
        <f ca="1">SUMPRODUCT(ReactionRateK1!$F155:$V155*OFFSET(ReactionStoich!$E$5:$U$5,O$2,0))*(TimeStep)*'Composition Moles'!$C145</f>
        <v>0</v>
      </c>
      <c r="P133" s="32">
        <f ca="1">SUMPRODUCT(ReactionRateK1!$F155:$V155*OFFSET(ReactionStoich!$E$5:$U$5,P$2,0))*(TimeStep)*'Composition Moles'!$C145</f>
        <v>0</v>
      </c>
      <c r="Q133" s="32">
        <f ca="1">SUMPRODUCT(ReactionRateK1!$F155:$V155*OFFSET(ReactionStoich!$E$5:$U$5,Q$2,0))*(TimeStep)*'Composition Moles'!$C145</f>
        <v>0</v>
      </c>
      <c r="R133" s="32">
        <f ca="1">SUMPRODUCT(ReactionRateK1!$F155:$V155*OFFSET(ReactionStoich!$E$5:$U$5,R$2,0))*(TimeStep)*'Composition Moles'!$C145</f>
        <v>0</v>
      </c>
      <c r="S133" s="32">
        <f ca="1">SUMPRODUCT(ReactionRateK1!$F155:$V155*OFFSET(ReactionStoich!$E$5:$U$5,S$2,0))*(TimeStep)*'Composition Moles'!$C145</f>
        <v>0.25021886353410006</v>
      </c>
      <c r="T133" s="32">
        <f ca="1">SUMPRODUCT(ReactionRateK1!$F155:$V155*OFFSET(ReactionStoich!$E$5:$U$5,T$2,0))*(TimeStep)*'Composition Moles'!$C145</f>
        <v>0</v>
      </c>
      <c r="U133" s="32">
        <f ca="1">SUMPRODUCT(ReactionRateK1!$F155:$V155*OFFSET(ReactionStoich!$E$5:$U$5,U$2,0))*(TimeStep)*'Composition Moles'!$C145</f>
        <v>0</v>
      </c>
      <c r="V133" s="32">
        <f ca="1">SUMPRODUCT(ReactionRateK1!$F155:$V155*OFFSET(ReactionStoich!$E$5:$U$5,V$2,0))*(TimeStep)*'Composition Moles'!$C145</f>
        <v>0</v>
      </c>
      <c r="W133" s="32">
        <f ca="1">SUMPRODUCT(ReactionRateK1!$F155:$V155*OFFSET(ReactionStoich!$E$5:$U$5,W$2,0))*(TimeStep)*'Composition Moles'!$C145</f>
        <v>0</v>
      </c>
      <c r="X133" s="32">
        <f ca="1">SUMPRODUCT(ReactionRateK1!$F155:$V155*OFFSET(ReactionStoich!$E$5:$U$5,X$2,0))*(TimeStep)*'Composition Moles'!$C145</f>
        <v>0</v>
      </c>
      <c r="Y133" s="32">
        <f ca="1">SUMPRODUCT(ReactionRateK1!$F155:$V155*OFFSET(ReactionStoich!$E$5:$U$5,Y$2,0))*(TimeStep)*'Composition Moles'!$C145</f>
        <v>-0.73616934746498586</v>
      </c>
      <c r="Z133" s="32">
        <f ca="1">SUMPRODUCT(ReactionRateK1!$F155:$V155*OFFSET(ReactionStoich!$E$5:$U$5,Z$2,0))*(TimeStep)*'Composition Moles'!$C145</f>
        <v>0</v>
      </c>
      <c r="AA133" s="32">
        <f ca="1">SUMPRODUCT(ReactionRateK1!$F155:$V155*OFFSET(ReactionStoich!$E$5:$U$5,AA$2,0))*(TimeStep)*'Composition Moles'!$C145</f>
        <v>0</v>
      </c>
      <c r="AB133" s="32">
        <f ca="1">SUMPRODUCT(ReactionRateK1!$F155:$V155*OFFSET(ReactionStoich!$E$5:$U$5,AB$2,0))*(TimeStep)*'Composition Moles'!$C145</f>
        <v>0</v>
      </c>
      <c r="AC133" s="32">
        <f ca="1">SUMPRODUCT(ReactionRateK1!$F155:$V155*OFFSET(ReactionStoich!$E$5:$U$5,AC$2,0))*(TimeStep)*'Composition Moles'!$C145</f>
        <v>0</v>
      </c>
      <c r="AD133" s="32">
        <f ca="1">SUMPRODUCT(ReactionRateK1!$F155:$V155*OFFSET(ReactionStoich!$E$5:$U$5,AD$2,0))*(TimeStep)*'Composition Moles'!$C145</f>
        <v>0</v>
      </c>
      <c r="AE133" s="32">
        <f ca="1">SUMPRODUCT(ReactionRateK1!$F155:$V155*OFFSET(ReactionStoich!$E$5:$U$5,AE$2,0))*(TimeStep)*'Composition Moles'!$C145</f>
        <v>0</v>
      </c>
      <c r="AF133" s="32">
        <f ca="1">SUMPRODUCT(ReactionRateK1!$F155:$V155*OFFSET(ReactionStoich!$E$5:$U$5,AF$2,0))*(TimeStep)*'Composition Moles'!$C145</f>
        <v>0</v>
      </c>
      <c r="AG133" s="32">
        <f ca="1">SUMPRODUCT(ReactionRateK1!$F155:$V155*OFFSET(ReactionStoich!$E$5:$U$5,AG$2,0))*(TimeStep)*'Composition Moles'!$C145</f>
        <v>-1.6817577861507967E-3</v>
      </c>
      <c r="AH133" s="32">
        <f ca="1">SUMPRODUCT(ReactionRateK1!$F155:$V155*OFFSET(ReactionStoich!$E$5:$U$5,AH$2,0))*(TimeStep)*'Composition Moles'!$C145</f>
        <v>-0.50517657953059592</v>
      </c>
      <c r="AI133" s="32">
        <f ca="1">SUMPRODUCT(ReactionRateK1!$F155:$V155*OFFSET(ReactionStoich!$E$5:$U$5,AI$2,0))*(TimeStep)*'Composition Moles'!$C145</f>
        <v>1.1153109127548204</v>
      </c>
      <c r="AJ133" s="32">
        <f ca="1">SUMPRODUCT(ReactionRateK1!$F155:$V155*OFFSET(ReactionStoich!$E$5:$U$5,AJ$2,0))*(TimeStep)*'Composition Moles'!$C145</f>
        <v>0.11529065600942688</v>
      </c>
      <c r="AK133" s="32">
        <f ca="1">SUMPRODUCT(ReactionRateK1!$F155:$V155*OFFSET(ReactionStoich!$E$5:$U$5,AK$2,0))*(TimeStep)*'Composition Moles'!$C145</f>
        <v>0</v>
      </c>
      <c r="AL133" s="32">
        <f ca="1">SUMPRODUCT(ReactionRateK1!$F155:$V155*OFFSET(ReactionStoich!$E$5:$U$5,AL$2,0))*(TimeStep)*'Composition Moles'!$C145</f>
        <v>0</v>
      </c>
      <c r="AM133" s="32">
        <f ca="1">SUMPRODUCT(ReactionRateK1!$F155:$V155*OFFSET(ReactionStoich!$E$5:$U$5,AM$2,0))*(TimeStep)*'Composition Moles'!$C145</f>
        <v>0</v>
      </c>
      <c r="AN133" s="32">
        <f ca="1">SUMPRODUCT(ReactionRateK1!$F155:$V155*OFFSET(ReactionStoich!$E$5:$U$5,AN$2,0))*(TimeStep)*'Composition Moles'!$C145</f>
        <v>0</v>
      </c>
      <c r="AO133" s="32">
        <f ca="1">SUMPRODUCT(ReactionRateK1!$F155:$V155*OFFSET(ReactionStoich!$E$5:$U$5,AO$2,0))*(TimeStep)*'Composition Moles'!$C145</f>
        <v>-1.418798420263217E-6</v>
      </c>
      <c r="AP133" s="32">
        <f ca="1">SUMPRODUCT(ReactionRateK1!$F155:$V155*OFFSET(ReactionStoich!$E$5:$U$5,AP$2,0))*(TimeStep)*'Composition Moles'!$C145</f>
        <v>-8.2253170131940862E-4</v>
      </c>
      <c r="AQ133" s="32">
        <f ca="1">SUMPRODUCT(ReactionRateK1!$F155:$V155*OFFSET(ReactionStoich!$E$5:$U$5,AQ$2,0))*(TimeStep)*'Composition Moles'!$C145</f>
        <v>0</v>
      </c>
      <c r="AR133" s="32">
        <f ca="1">SUMPRODUCT(ReactionRateK1!$F155:$V155*OFFSET(ReactionStoich!$E$5:$U$5,AR$2,0))*(TimeStep)*'Composition Moles'!$C145</f>
        <v>0</v>
      </c>
      <c r="AS133" s="32">
        <f ca="1">SUMPRODUCT(ReactionRateK1!$F155:$V155*OFFSET(ReactionStoich!$E$5:$U$5,AS$2,0))*(TimeStep)*'Composition Moles'!$C145</f>
        <v>-7.8989599005624994E-2</v>
      </c>
      <c r="AT133" s="32">
        <f ca="1">SUMPRODUCT(ReactionRateK1!$F155:$V155*OFFSET(ReactionStoich!$E$5:$U$5,AT$2,0))*(TimeStep)*'Composition Moles'!$C145</f>
        <v>-7.8989599005624994E-2</v>
      </c>
      <c r="AU133" s="32">
        <f ca="1">SUMPRODUCT(ReactionRateK1!$F155:$V155*OFFSET(ReactionStoich!$E$5:$U$5,AU$2,0))*(TimeStep)*'Composition Moles'!$C145</f>
        <v>-7.8989599005624994E-2</v>
      </c>
      <c r="AV133" s="32">
        <f ca="1">SUMPRODUCT(ReactionRateK1!$F155:$V155*OFFSET(ReactionStoich!$E$5:$U$5,AV$2,0))*(TimeStep)*'Composition Moles'!$C145</f>
        <v>0</v>
      </c>
      <c r="AW133" s="32">
        <f ca="1">SUMPRODUCT(ReactionRateK1!$F155:$V155*OFFSET(ReactionStoich!$E$5:$U$5,AW$2,0))*(TimeStep)*'Composition Moles'!$C145</f>
        <v>0</v>
      </c>
      <c r="AX133" s="32">
        <f ca="1">SUMPRODUCT(ReactionRateK1!$F155:$V155*OFFSET(ReactionStoich!$E$5:$U$5,AX$2,0))*(TimeStep)*'Composition Moles'!$C145</f>
        <v>0</v>
      </c>
      <c r="AY133" s="32">
        <f ca="1">SUMPRODUCT(ReactionRateK1!$F155:$V155*OFFSET(ReactionStoich!$E$5:$U$5,AY$2,0))*(TimeStep)*'Composition Moles'!$C145</f>
        <v>0</v>
      </c>
      <c r="AZ133" s="32">
        <f ca="1">SUMPRODUCT(ReactionRateK1!$F155:$V155*OFFSET(ReactionStoich!$E$5:$U$5,AZ$2,0))*(TimeStep)*'Composition Moles'!$C145</f>
        <v>0</v>
      </c>
      <c r="BA133" s="32">
        <f ca="1">SUMPRODUCT(ReactionRateK1!$F155:$V155*OFFSET(ReactionStoich!$E$5:$U$5,BA$2,0))*(TimeStep)*'Composition Moles'!$C145</f>
        <v>0</v>
      </c>
      <c r="BB133" s="32">
        <f ca="1">SUMPRODUCT(ReactionRateK1!$F155:$V155*OFFSET(ReactionStoich!$E$5:$U$5,BB$2,0))*(TimeStep)*'Composition Moles'!$C145</f>
        <v>0</v>
      </c>
      <c r="BC133" s="32">
        <f ca="1">SUMPRODUCT(ReactionRateK1!$F155:$V155*OFFSET(ReactionStoich!$E$5:$U$5,BC$2,0))*(TimeStep)*'Composition Moles'!$C145</f>
        <v>0</v>
      </c>
      <c r="BD133" s="32">
        <f ca="1">SUMPRODUCT(ReactionRateK1!$F155:$V155*OFFSET(ReactionStoich!$E$5:$U$5,BD$2,0))*(TimeStep)*'Composition Moles'!$C145</f>
        <v>0</v>
      </c>
      <c r="BE133" s="32">
        <f ca="1">SUMPRODUCT(ReactionRateK1!$F155:$V155*OFFSET(ReactionStoich!$E$5:$U$5,BE$2,0))*(TimeStep)*'Composition Moles'!$C145</f>
        <v>0</v>
      </c>
      <c r="BF133" s="32">
        <f ca="1">SUMPRODUCT(ReactionRateK1!$F155:$V155*OFFSET(ReactionStoich!$E$5:$U$5,BF$2,0))*(TimeStep)*'Composition Moles'!$C145</f>
        <v>0</v>
      </c>
      <c r="BG133" s="32">
        <f ca="1">SUMPRODUCT(ReactionRateK1!$F155:$V155*OFFSET(ReactionStoich!$E$5:$U$5,BG$2,0))*(TimeStep)*'Composition Moles'!$C145</f>
        <v>0</v>
      </c>
      <c r="BH133" s="32">
        <f ca="1">SUMPRODUCT(ReactionRateK1!$F155:$V155*OFFSET(ReactionStoich!$E$5:$U$5,BH$2,0))*(TimeStep)*'Composition Moles'!$C145</f>
        <v>0</v>
      </c>
      <c r="BI133" s="32">
        <f ca="1">SUMPRODUCT(ReactionRateK1!$F155:$V155*OFFSET(ReactionStoich!$E$5:$U$5,BI$2,0))*(TimeStep)*'Composition Moles'!$C145</f>
        <v>0</v>
      </c>
      <c r="BJ133" s="32">
        <f ca="1">SUMPRODUCT(ReactionRateK1!$F155:$V155*OFFSET(ReactionStoich!$E$5:$U$5,BJ$2,0))*(TimeStep)*'Composition Moles'!$C145</f>
        <v>0</v>
      </c>
      <c r="BK133" s="32">
        <f ca="1">SUMPRODUCT(ReactionRateK1!$F155:$V155*OFFSET(ReactionStoich!$E$5:$U$5,BK$2,0))*(TimeStep)*'Composition Moles'!$C145</f>
        <v>0</v>
      </c>
      <c r="BL133" s="32">
        <f ca="1">SUMPRODUCT(ReactionRateK1!$F155:$V155*OFFSET(ReactionStoich!$E$5:$U$5,BL$2,0))*(TimeStep)*'Composition Moles'!$C145</f>
        <v>0</v>
      </c>
      <c r="BM133" s="32">
        <f ca="1">SUMPRODUCT(ReactionRateK1!$F155:$V155*OFFSET(ReactionStoich!$E$5:$U$5,BM$2,0))*(TimeStep)*'Composition Moles'!$C145</f>
        <v>0</v>
      </c>
      <c r="BN133" s="32">
        <f ca="1">SUMPRODUCT(ReactionRateK1!$F155:$V155*OFFSET(ReactionStoich!$E$5:$U$5,BN$2,0))*(TimeStep)*'Composition Moles'!$C145</f>
        <v>0</v>
      </c>
      <c r="BO133" s="32">
        <f ca="1">SUMPRODUCT(ReactionRateK1!$F155:$V155*OFFSET(ReactionStoich!$E$5:$U$5,BO$2,0))*(TimeStep)*'Composition Moles'!$C145</f>
        <v>0</v>
      </c>
      <c r="BP133" s="32">
        <f ca="1">SUMPRODUCT(ReactionRateK1!$F155:$V155*OFFSET(ReactionStoich!$E$5:$U$5,BP$2,0))*(TimeStep)*'Composition Moles'!$C145</f>
        <v>0</v>
      </c>
      <c r="BQ133" s="32">
        <f ca="1">SUMPRODUCT(ReactionRateK1!$F155:$V155*OFFSET(ReactionStoich!$E$5:$U$5,BQ$2,0))*(TimeStep)*'Composition Moles'!$C145</f>
        <v>0</v>
      </c>
      <c r="BR133" s="32">
        <f ca="1">SUMPRODUCT(ReactionRateK1!$F155:$V155*OFFSET(ReactionStoich!$E$5:$U$5,BR$2,0))*(TimeStep)*'Composition Moles'!$C145</f>
        <v>0</v>
      </c>
      <c r="BS133" s="32">
        <f ca="1">SUMPRODUCT(ReactionRateK1!$F155:$V155*OFFSET(ReactionStoich!$E$5:$U$5,BS$2,0))*(TimeStep)*'Composition Moles'!$C145</f>
        <v>0</v>
      </c>
      <c r="BT133" s="32">
        <f ca="1">SUMPRODUCT(ReactionRateK1!$F155:$V155*OFFSET(ReactionStoich!$E$5:$U$5,BT$2,0))*(TimeStep)*'Composition Moles'!$C145</f>
        <v>0</v>
      </c>
      <c r="BU133" s="32">
        <f ca="1">SUMPRODUCT(ReactionRateK1!$F155:$V155*OFFSET(ReactionStoich!$E$5:$U$5,BU$2,0))*(TimeStep)*'Composition Moles'!$C145</f>
        <v>0</v>
      </c>
      <c r="BV133" s="32">
        <f ca="1">SUMPRODUCT(ReactionRateK1!$F155:$V155*OFFSET(ReactionStoich!$E$5:$U$5,BV$2,0))*(TimeStep)*'Composition Moles'!$C145</f>
        <v>0</v>
      </c>
      <c r="BW133" s="32">
        <f ca="1">SUMPRODUCT(ReactionRateK1!$F155:$V155*OFFSET(ReactionStoich!$E$5:$U$5,BW$2,0))*(TimeStep)*'Composition Moles'!$C145</f>
        <v>0</v>
      </c>
    </row>
    <row r="134" spans="1:75">
      <c r="A134">
        <f>ReactionRateK1!A156</f>
        <v>6.199999999999986</v>
      </c>
      <c r="B134" s="20">
        <f t="shared" ca="1" si="7"/>
        <v>-712.6071148495123</v>
      </c>
      <c r="C134" s="20">
        <f ca="1">'Composition Moles'!BZ146</f>
        <v>144064.50959823665</v>
      </c>
      <c r="D134" s="26">
        <f t="shared" ca="1" si="8"/>
        <v>-4.9464445951109852E-3</v>
      </c>
      <c r="F134" s="32">
        <f ca="1">SUMPRODUCT(ReactionRateK1!$F156:$V156*OFFSET(ReactionStoich!$E$5:$U$5,F$2,0))*(TimeStep)*'Composition Moles'!$C146</f>
        <v>-9.7399966162856023E-4</v>
      </c>
      <c r="G134" s="32">
        <f ca="1">SUMPRODUCT(ReactionRateK1!$F156:$V156*OFFSET(ReactionStoich!$E$5:$U$5,G$2,0))*(TimeStep)*'Composition Moles'!$C146</f>
        <v>0</v>
      </c>
      <c r="H134" s="32">
        <f ca="1">SUMPRODUCT(ReactionRateK1!$F156:$V156*OFFSET(ReactionStoich!$E$5:$U$5,H$2,0))*(TimeStep)*'Composition Moles'!$C146</f>
        <v>9.727258079879512E-4</v>
      </c>
      <c r="I134" s="32">
        <f ca="1">SUMPRODUCT(ReactionRateK1!$F156:$V156*OFFSET(ReactionStoich!$E$5:$U$5,I$2,0))*(TimeStep)*'Composition Moles'!$C146</f>
        <v>1.2738536406089557E-6</v>
      </c>
      <c r="J134" s="32">
        <f ca="1">SUMPRODUCT(ReactionRateK1!$F156:$V156*OFFSET(ReactionStoich!$E$5:$U$5,J$2,0))*(TimeStep)*'Composition Moles'!$C146</f>
        <v>0</v>
      </c>
      <c r="K134" s="32">
        <f ca="1">SUMPRODUCT(ReactionRateK1!$F156:$V156*OFFSET(ReactionStoich!$E$5:$U$5,K$2,0))*(TimeStep)*'Composition Moles'!$C146</f>
        <v>0</v>
      </c>
      <c r="L134" s="32">
        <f ca="1">SUMPRODUCT(ReactionRateK1!$F156:$V156*OFFSET(ReactionStoich!$E$5:$U$5,L$2,0))*(TimeStep)*'Composition Moles'!$C146</f>
        <v>0</v>
      </c>
      <c r="M134" s="32">
        <f ca="1">SUMPRODUCT(ReactionRateK1!$F156:$V156*OFFSET(ReactionStoich!$E$5:$U$5,M$2,0))*(TimeStep)*'Composition Moles'!$C146</f>
        <v>0</v>
      </c>
      <c r="N134" s="32">
        <f ca="1">SUMPRODUCT(ReactionRateK1!$F156:$V156*OFFSET(ReactionStoich!$E$5:$U$5,N$2,0))*(TimeStep)*'Composition Moles'!$C146</f>
        <v>0</v>
      </c>
      <c r="O134" s="32">
        <f ca="1">SUMPRODUCT(ReactionRateK1!$F156:$V156*OFFSET(ReactionStoich!$E$5:$U$5,O$2,0))*(TimeStep)*'Composition Moles'!$C146</f>
        <v>0</v>
      </c>
      <c r="P134" s="32">
        <f ca="1">SUMPRODUCT(ReactionRateK1!$F156:$V156*OFFSET(ReactionStoich!$E$5:$U$5,P$2,0))*(TimeStep)*'Composition Moles'!$C146</f>
        <v>0</v>
      </c>
      <c r="Q134" s="32">
        <f ca="1">SUMPRODUCT(ReactionRateK1!$F156:$V156*OFFSET(ReactionStoich!$E$5:$U$5,Q$2,0))*(TimeStep)*'Composition Moles'!$C146</f>
        <v>0</v>
      </c>
      <c r="R134" s="32">
        <f ca="1">SUMPRODUCT(ReactionRateK1!$F156:$V156*OFFSET(ReactionStoich!$E$5:$U$5,R$2,0))*(TimeStep)*'Composition Moles'!$C146</f>
        <v>0</v>
      </c>
      <c r="S134" s="32">
        <f ca="1">SUMPRODUCT(ReactionRateK1!$F156:$V156*OFFSET(ReactionStoich!$E$5:$U$5,S$2,0))*(TimeStep)*'Composition Moles'!$C146</f>
        <v>0.23946760639320835</v>
      </c>
      <c r="T134" s="32">
        <f ca="1">SUMPRODUCT(ReactionRateK1!$F156:$V156*OFFSET(ReactionStoich!$E$5:$U$5,T$2,0))*(TimeStep)*'Composition Moles'!$C146</f>
        <v>0</v>
      </c>
      <c r="U134" s="32">
        <f ca="1">SUMPRODUCT(ReactionRateK1!$F156:$V156*OFFSET(ReactionStoich!$E$5:$U$5,U$2,0))*(TimeStep)*'Composition Moles'!$C146</f>
        <v>0</v>
      </c>
      <c r="V134" s="32">
        <f ca="1">SUMPRODUCT(ReactionRateK1!$F156:$V156*OFFSET(ReactionStoich!$E$5:$U$5,V$2,0))*(TimeStep)*'Composition Moles'!$C146</f>
        <v>0</v>
      </c>
      <c r="W134" s="32">
        <f ca="1">SUMPRODUCT(ReactionRateK1!$F156:$V156*OFFSET(ReactionStoich!$E$5:$U$5,W$2,0))*(TimeStep)*'Composition Moles'!$C146</f>
        <v>0</v>
      </c>
      <c r="X134" s="32">
        <f ca="1">SUMPRODUCT(ReactionRateK1!$F156:$V156*OFFSET(ReactionStoich!$E$5:$U$5,X$2,0))*(TimeStep)*'Composition Moles'!$C146</f>
        <v>0</v>
      </c>
      <c r="Y134" s="32">
        <f ca="1">SUMPRODUCT(ReactionRateK1!$F156:$V156*OFFSET(ReactionStoich!$E$5:$U$5,Y$2,0))*(TimeStep)*'Composition Moles'!$C146</f>
        <v>-0.71185824982830836</v>
      </c>
      <c r="Z134" s="32">
        <f ca="1">SUMPRODUCT(ReactionRateK1!$F156:$V156*OFFSET(ReactionStoich!$E$5:$U$5,Z$2,0))*(TimeStep)*'Composition Moles'!$C146</f>
        <v>0</v>
      </c>
      <c r="AA134" s="32">
        <f ca="1">SUMPRODUCT(ReactionRateK1!$F156:$V156*OFFSET(ReactionStoich!$E$5:$U$5,AA$2,0))*(TimeStep)*'Composition Moles'!$C146</f>
        <v>0</v>
      </c>
      <c r="AB134" s="32">
        <f ca="1">SUMPRODUCT(ReactionRateK1!$F156:$V156*OFFSET(ReactionStoich!$E$5:$U$5,AB$2,0))*(TimeStep)*'Composition Moles'!$C146</f>
        <v>0</v>
      </c>
      <c r="AC134" s="32">
        <f ca="1">SUMPRODUCT(ReactionRateK1!$F156:$V156*OFFSET(ReactionStoich!$E$5:$U$5,AC$2,0))*(TimeStep)*'Composition Moles'!$C146</f>
        <v>0</v>
      </c>
      <c r="AD134" s="32">
        <f ca="1">SUMPRODUCT(ReactionRateK1!$F156:$V156*OFFSET(ReactionStoich!$E$5:$U$5,AD$2,0))*(TimeStep)*'Composition Moles'!$C146</f>
        <v>0</v>
      </c>
      <c r="AE134" s="32">
        <f ca="1">SUMPRODUCT(ReactionRateK1!$F156:$V156*OFFSET(ReactionStoich!$E$5:$U$5,AE$2,0))*(TimeStep)*'Composition Moles'!$C146</f>
        <v>0</v>
      </c>
      <c r="AF134" s="32">
        <f ca="1">SUMPRODUCT(ReactionRateK1!$F156:$V156*OFFSET(ReactionStoich!$E$5:$U$5,AF$2,0))*(TimeStep)*'Composition Moles'!$C146</f>
        <v>0</v>
      </c>
      <c r="AG134" s="32">
        <f ca="1">SUMPRODUCT(ReactionRateK1!$F156:$V156*OFFSET(ReactionStoich!$E$5:$U$5,AG$2,0))*(TimeStep)*'Composition Moles'!$C146</f>
        <v>-1.5997320420149176E-3</v>
      </c>
      <c r="AH134" s="32">
        <f ca="1">SUMPRODUCT(ReactionRateK1!$F156:$V156*OFFSET(ReactionStoich!$E$5:$U$5,AH$2,0))*(TimeStep)*'Composition Moles'!$C146</f>
        <v>-0.50381510399523521</v>
      </c>
      <c r="AI134" s="32">
        <f ca="1">SUMPRODUCT(ReactionRateK1!$F156:$V156*OFFSET(ReactionStoich!$E$5:$U$5,AI$2,0))*(TimeStep)*'Composition Moles'!$C146</f>
        <v>1.1015650148062559</v>
      </c>
      <c r="AJ134" s="32">
        <f ca="1">SUMPRODUCT(ReactionRateK1!$F156:$V156*OFFSET(ReactionStoich!$E$5:$U$5,AJ$2,0))*(TimeStep)*'Composition Moles'!$C146</f>
        <v>0.11111277488488366</v>
      </c>
      <c r="AK134" s="32">
        <f ca="1">SUMPRODUCT(ReactionRateK1!$F156:$V156*OFFSET(ReactionStoich!$E$5:$U$5,AK$2,0))*(TimeStep)*'Composition Moles'!$C146</f>
        <v>0</v>
      </c>
      <c r="AL134" s="32">
        <f ca="1">SUMPRODUCT(ReactionRateK1!$F156:$V156*OFFSET(ReactionStoich!$E$5:$U$5,AL$2,0))*(TimeStep)*'Composition Moles'!$C146</f>
        <v>0</v>
      </c>
      <c r="AM134" s="32">
        <f ca="1">SUMPRODUCT(ReactionRateK1!$F156:$V156*OFFSET(ReactionStoich!$E$5:$U$5,AM$2,0))*(TimeStep)*'Composition Moles'!$C146</f>
        <v>0</v>
      </c>
      <c r="AN134" s="32">
        <f ca="1">SUMPRODUCT(ReactionRateK1!$F156:$V156*OFFSET(ReactionStoich!$E$5:$U$5,AN$2,0))*(TimeStep)*'Composition Moles'!$C146</f>
        <v>0</v>
      </c>
      <c r="AO134" s="32">
        <f ca="1">SUMPRODUCT(ReactionRateK1!$F156:$V156*OFFSET(ReactionStoich!$E$5:$U$5,AO$2,0))*(TimeStep)*'Composition Moles'!$C146</f>
        <v>-1.2738536406089557E-6</v>
      </c>
      <c r="AP134" s="32">
        <f ca="1">SUMPRODUCT(ReactionRateK1!$F156:$V156*OFFSET(ReactionStoich!$E$5:$U$5,AP$2,0))*(TimeStep)*'Composition Moles'!$C146</f>
        <v>-7.6720465977458767E-4</v>
      </c>
      <c r="AQ134" s="32">
        <f ca="1">SUMPRODUCT(ReactionRateK1!$F156:$V156*OFFSET(ReactionStoich!$E$5:$U$5,AQ$2,0))*(TimeStep)*'Composition Moles'!$C146</f>
        <v>0</v>
      </c>
      <c r="AR134" s="32">
        <f ca="1">SUMPRODUCT(ReactionRateK1!$F156:$V156*OFFSET(ReactionStoich!$E$5:$U$5,AR$2,0))*(TimeStep)*'Composition Moles'!$C146</f>
        <v>0</v>
      </c>
      <c r="AS134" s="32">
        <f ca="1">SUMPRODUCT(ReactionRateK1!$F156:$V156*OFFSET(ReactionStoich!$E$5:$U$5,AS$2,0))*(TimeStep)*'Composition Moles'!$C146</f>
        <v>-7.8034610568458063E-2</v>
      </c>
      <c r="AT134" s="32">
        <f ca="1">SUMPRODUCT(ReactionRateK1!$F156:$V156*OFFSET(ReactionStoich!$E$5:$U$5,AT$2,0))*(TimeStep)*'Composition Moles'!$C146</f>
        <v>-7.8034610568458063E-2</v>
      </c>
      <c r="AU134" s="32">
        <f ca="1">SUMPRODUCT(ReactionRateK1!$F156:$V156*OFFSET(ReactionStoich!$E$5:$U$5,AU$2,0))*(TimeStep)*'Composition Moles'!$C146</f>
        <v>-7.8034610568458063E-2</v>
      </c>
      <c r="AV134" s="32">
        <f ca="1">SUMPRODUCT(ReactionRateK1!$F156:$V156*OFFSET(ReactionStoich!$E$5:$U$5,AV$2,0))*(TimeStep)*'Composition Moles'!$C146</f>
        <v>0</v>
      </c>
      <c r="AW134" s="32">
        <f ca="1">SUMPRODUCT(ReactionRateK1!$F156:$V156*OFFSET(ReactionStoich!$E$5:$U$5,AW$2,0))*(TimeStep)*'Composition Moles'!$C146</f>
        <v>0</v>
      </c>
      <c r="AX134" s="32">
        <f ca="1">SUMPRODUCT(ReactionRateK1!$F156:$V156*OFFSET(ReactionStoich!$E$5:$U$5,AX$2,0))*(TimeStep)*'Composition Moles'!$C146</f>
        <v>0</v>
      </c>
      <c r="AY134" s="32">
        <f ca="1">SUMPRODUCT(ReactionRateK1!$F156:$V156*OFFSET(ReactionStoich!$E$5:$U$5,AY$2,0))*(TimeStep)*'Composition Moles'!$C146</f>
        <v>0</v>
      </c>
      <c r="AZ134" s="32">
        <f ca="1">SUMPRODUCT(ReactionRateK1!$F156:$V156*OFFSET(ReactionStoich!$E$5:$U$5,AZ$2,0))*(TimeStep)*'Composition Moles'!$C146</f>
        <v>0</v>
      </c>
      <c r="BA134" s="32">
        <f ca="1">SUMPRODUCT(ReactionRateK1!$F156:$V156*OFFSET(ReactionStoich!$E$5:$U$5,BA$2,0))*(TimeStep)*'Composition Moles'!$C146</f>
        <v>0</v>
      </c>
      <c r="BB134" s="32">
        <f ca="1">SUMPRODUCT(ReactionRateK1!$F156:$V156*OFFSET(ReactionStoich!$E$5:$U$5,BB$2,0))*(TimeStep)*'Composition Moles'!$C146</f>
        <v>0</v>
      </c>
      <c r="BC134" s="32">
        <f ca="1">SUMPRODUCT(ReactionRateK1!$F156:$V156*OFFSET(ReactionStoich!$E$5:$U$5,BC$2,0))*(TimeStep)*'Composition Moles'!$C146</f>
        <v>0</v>
      </c>
      <c r="BD134" s="32">
        <f ca="1">SUMPRODUCT(ReactionRateK1!$F156:$V156*OFFSET(ReactionStoich!$E$5:$U$5,BD$2,0))*(TimeStep)*'Composition Moles'!$C146</f>
        <v>0</v>
      </c>
      <c r="BE134" s="32">
        <f ca="1">SUMPRODUCT(ReactionRateK1!$F156:$V156*OFFSET(ReactionStoich!$E$5:$U$5,BE$2,0))*(TimeStep)*'Composition Moles'!$C146</f>
        <v>0</v>
      </c>
      <c r="BF134" s="32">
        <f ca="1">SUMPRODUCT(ReactionRateK1!$F156:$V156*OFFSET(ReactionStoich!$E$5:$U$5,BF$2,0))*(TimeStep)*'Composition Moles'!$C146</f>
        <v>0</v>
      </c>
      <c r="BG134" s="32">
        <f ca="1">SUMPRODUCT(ReactionRateK1!$F156:$V156*OFFSET(ReactionStoich!$E$5:$U$5,BG$2,0))*(TimeStep)*'Composition Moles'!$C146</f>
        <v>0</v>
      </c>
      <c r="BH134" s="32">
        <f ca="1">SUMPRODUCT(ReactionRateK1!$F156:$V156*OFFSET(ReactionStoich!$E$5:$U$5,BH$2,0))*(TimeStep)*'Composition Moles'!$C146</f>
        <v>0</v>
      </c>
      <c r="BI134" s="32">
        <f ca="1">SUMPRODUCT(ReactionRateK1!$F156:$V156*OFFSET(ReactionStoich!$E$5:$U$5,BI$2,0))*(TimeStep)*'Composition Moles'!$C146</f>
        <v>0</v>
      </c>
      <c r="BJ134" s="32">
        <f ca="1">SUMPRODUCT(ReactionRateK1!$F156:$V156*OFFSET(ReactionStoich!$E$5:$U$5,BJ$2,0))*(TimeStep)*'Composition Moles'!$C146</f>
        <v>0</v>
      </c>
      <c r="BK134" s="32">
        <f ca="1">SUMPRODUCT(ReactionRateK1!$F156:$V156*OFFSET(ReactionStoich!$E$5:$U$5,BK$2,0))*(TimeStep)*'Composition Moles'!$C146</f>
        <v>0</v>
      </c>
      <c r="BL134" s="32">
        <f ca="1">SUMPRODUCT(ReactionRateK1!$F156:$V156*OFFSET(ReactionStoich!$E$5:$U$5,BL$2,0))*(TimeStep)*'Composition Moles'!$C146</f>
        <v>0</v>
      </c>
      <c r="BM134" s="32">
        <f ca="1">SUMPRODUCT(ReactionRateK1!$F156:$V156*OFFSET(ReactionStoich!$E$5:$U$5,BM$2,0))*(TimeStep)*'Composition Moles'!$C146</f>
        <v>0</v>
      </c>
      <c r="BN134" s="32">
        <f ca="1">SUMPRODUCT(ReactionRateK1!$F156:$V156*OFFSET(ReactionStoich!$E$5:$U$5,BN$2,0))*(TimeStep)*'Composition Moles'!$C146</f>
        <v>0</v>
      </c>
      <c r="BO134" s="32">
        <f ca="1">SUMPRODUCT(ReactionRateK1!$F156:$V156*OFFSET(ReactionStoich!$E$5:$U$5,BO$2,0))*(TimeStep)*'Composition Moles'!$C146</f>
        <v>0</v>
      </c>
      <c r="BP134" s="32">
        <f ca="1">SUMPRODUCT(ReactionRateK1!$F156:$V156*OFFSET(ReactionStoich!$E$5:$U$5,BP$2,0))*(TimeStep)*'Composition Moles'!$C146</f>
        <v>0</v>
      </c>
      <c r="BQ134" s="32">
        <f ca="1">SUMPRODUCT(ReactionRateK1!$F156:$V156*OFFSET(ReactionStoich!$E$5:$U$5,BQ$2,0))*(TimeStep)*'Composition Moles'!$C146</f>
        <v>0</v>
      </c>
      <c r="BR134" s="32">
        <f ca="1">SUMPRODUCT(ReactionRateK1!$F156:$V156*OFFSET(ReactionStoich!$E$5:$U$5,BR$2,0))*(TimeStep)*'Composition Moles'!$C146</f>
        <v>0</v>
      </c>
      <c r="BS134" s="32">
        <f ca="1">SUMPRODUCT(ReactionRateK1!$F156:$V156*OFFSET(ReactionStoich!$E$5:$U$5,BS$2,0))*(TimeStep)*'Composition Moles'!$C146</f>
        <v>0</v>
      </c>
      <c r="BT134" s="32">
        <f ca="1">SUMPRODUCT(ReactionRateK1!$F156:$V156*OFFSET(ReactionStoich!$E$5:$U$5,BT$2,0))*(TimeStep)*'Composition Moles'!$C146</f>
        <v>0</v>
      </c>
      <c r="BU134" s="32">
        <f ca="1">SUMPRODUCT(ReactionRateK1!$F156:$V156*OFFSET(ReactionStoich!$E$5:$U$5,BU$2,0))*(TimeStep)*'Composition Moles'!$C146</f>
        <v>0</v>
      </c>
      <c r="BV134" s="32">
        <f ca="1">SUMPRODUCT(ReactionRateK1!$F156:$V156*OFFSET(ReactionStoich!$E$5:$U$5,BV$2,0))*(TimeStep)*'Composition Moles'!$C146</f>
        <v>0</v>
      </c>
      <c r="BW134" s="32">
        <f ca="1">SUMPRODUCT(ReactionRateK1!$F156:$V156*OFFSET(ReactionStoich!$E$5:$U$5,BW$2,0))*(TimeStep)*'Composition Moles'!$C146</f>
        <v>0</v>
      </c>
    </row>
    <row r="135" spans="1:75">
      <c r="A135">
        <f>ReactionRateK1!A157</f>
        <v>6.2499999999999858</v>
      </c>
      <c r="B135" s="20">
        <f t="shared" ca="1" si="7"/>
        <v>-711.76080590052004</v>
      </c>
      <c r="C135" s="20">
        <f ca="1">'Composition Moles'!BZ147</f>
        <v>144056.86874962292</v>
      </c>
      <c r="D135" s="26">
        <f t="shared" ca="1" si="8"/>
        <v>-4.9408321316326206E-3</v>
      </c>
      <c r="F135" s="32">
        <f ca="1">SUMPRODUCT(ReactionRateK1!$F157:$V157*OFFSET(ReactionStoich!$E$5:$U$5,F$2,0))*(TimeStep)*'Composition Moles'!$C147</f>
        <v>-9.2191879355191621E-4</v>
      </c>
      <c r="G135" s="32">
        <f ca="1">SUMPRODUCT(ReactionRateK1!$F157:$V157*OFFSET(ReactionStoich!$E$5:$U$5,G$2,0))*(TimeStep)*'Composition Moles'!$C147</f>
        <v>0</v>
      </c>
      <c r="H135" s="32">
        <f ca="1">SUMPRODUCT(ReactionRateK1!$F157:$V157*OFFSET(ReactionStoich!$E$5:$U$5,H$2,0))*(TimeStep)*'Composition Moles'!$C147</f>
        <v>9.2077507479179177E-4</v>
      </c>
      <c r="I135" s="32">
        <f ca="1">SUMPRODUCT(ReactionRateK1!$F157:$V157*OFFSET(ReactionStoich!$E$5:$U$5,I$2,0))*(TimeStep)*'Composition Moles'!$C147</f>
        <v>1.143718760124426E-6</v>
      </c>
      <c r="J135" s="32">
        <f ca="1">SUMPRODUCT(ReactionRateK1!$F157:$V157*OFFSET(ReactionStoich!$E$5:$U$5,J$2,0))*(TimeStep)*'Composition Moles'!$C147</f>
        <v>0</v>
      </c>
      <c r="K135" s="32">
        <f ca="1">SUMPRODUCT(ReactionRateK1!$F157:$V157*OFFSET(ReactionStoich!$E$5:$U$5,K$2,0))*(TimeStep)*'Composition Moles'!$C147</f>
        <v>0</v>
      </c>
      <c r="L135" s="32">
        <f ca="1">SUMPRODUCT(ReactionRateK1!$F157:$V157*OFFSET(ReactionStoich!$E$5:$U$5,L$2,0))*(TimeStep)*'Composition Moles'!$C147</f>
        <v>0</v>
      </c>
      <c r="M135" s="32">
        <f ca="1">SUMPRODUCT(ReactionRateK1!$F157:$V157*OFFSET(ReactionStoich!$E$5:$U$5,M$2,0))*(TimeStep)*'Composition Moles'!$C147</f>
        <v>0</v>
      </c>
      <c r="N135" s="32">
        <f ca="1">SUMPRODUCT(ReactionRateK1!$F157:$V157*OFFSET(ReactionStoich!$E$5:$U$5,N$2,0))*(TimeStep)*'Composition Moles'!$C147</f>
        <v>0</v>
      </c>
      <c r="O135" s="32">
        <f ca="1">SUMPRODUCT(ReactionRateK1!$F157:$V157*OFFSET(ReactionStoich!$E$5:$U$5,O$2,0))*(TimeStep)*'Composition Moles'!$C147</f>
        <v>0</v>
      </c>
      <c r="P135" s="32">
        <f ca="1">SUMPRODUCT(ReactionRateK1!$F157:$V157*OFFSET(ReactionStoich!$E$5:$U$5,P$2,0))*(TimeStep)*'Composition Moles'!$C147</f>
        <v>0</v>
      </c>
      <c r="Q135" s="32">
        <f ca="1">SUMPRODUCT(ReactionRateK1!$F157:$V157*OFFSET(ReactionStoich!$E$5:$U$5,Q$2,0))*(TimeStep)*'Composition Moles'!$C147</f>
        <v>0</v>
      </c>
      <c r="R135" s="32">
        <f ca="1">SUMPRODUCT(ReactionRateK1!$F157:$V157*OFFSET(ReactionStoich!$E$5:$U$5,R$2,0))*(TimeStep)*'Composition Moles'!$C147</f>
        <v>0</v>
      </c>
      <c r="S135" s="32">
        <f ca="1">SUMPRODUCT(ReactionRateK1!$F157:$V157*OFFSET(ReactionStoich!$E$5:$U$5,S$2,0))*(TimeStep)*'Composition Moles'!$C147</f>
        <v>0.22891298789689854</v>
      </c>
      <c r="T135" s="32">
        <f ca="1">SUMPRODUCT(ReactionRateK1!$F157:$V157*OFFSET(ReactionStoich!$E$5:$U$5,T$2,0))*(TimeStep)*'Composition Moles'!$C147</f>
        <v>0</v>
      </c>
      <c r="U135" s="32">
        <f ca="1">SUMPRODUCT(ReactionRateK1!$F157:$V157*OFFSET(ReactionStoich!$E$5:$U$5,U$2,0))*(TimeStep)*'Composition Moles'!$C147</f>
        <v>0</v>
      </c>
      <c r="V135" s="32">
        <f ca="1">SUMPRODUCT(ReactionRateK1!$F157:$V157*OFFSET(ReactionStoich!$E$5:$U$5,V$2,0))*(TimeStep)*'Composition Moles'!$C147</f>
        <v>0</v>
      </c>
      <c r="W135" s="32">
        <f ca="1">SUMPRODUCT(ReactionRateK1!$F157:$V157*OFFSET(ReactionStoich!$E$5:$U$5,W$2,0))*(TimeStep)*'Composition Moles'!$C147</f>
        <v>0</v>
      </c>
      <c r="X135" s="32">
        <f ca="1">SUMPRODUCT(ReactionRateK1!$F157:$V157*OFFSET(ReactionStoich!$E$5:$U$5,X$2,0))*(TimeStep)*'Composition Moles'!$C147</f>
        <v>0</v>
      </c>
      <c r="Y135" s="32">
        <f ca="1">SUMPRODUCT(ReactionRateK1!$F157:$V157*OFFSET(ReactionStoich!$E$5:$U$5,Y$2,0))*(TimeStep)*'Composition Moles'!$C147</f>
        <v>-0.68798379715687863</v>
      </c>
      <c r="Z135" s="32">
        <f ca="1">SUMPRODUCT(ReactionRateK1!$F157:$V157*OFFSET(ReactionStoich!$E$5:$U$5,Z$2,0))*(TimeStep)*'Composition Moles'!$C147</f>
        <v>0</v>
      </c>
      <c r="AA135" s="32">
        <f ca="1">SUMPRODUCT(ReactionRateK1!$F157:$V157*OFFSET(ReactionStoich!$E$5:$U$5,AA$2,0))*(TimeStep)*'Composition Moles'!$C147</f>
        <v>0</v>
      </c>
      <c r="AB135" s="32">
        <f ca="1">SUMPRODUCT(ReactionRateK1!$F157:$V157*OFFSET(ReactionStoich!$E$5:$U$5,AB$2,0))*(TimeStep)*'Composition Moles'!$C147</f>
        <v>0</v>
      </c>
      <c r="AC135" s="32">
        <f ca="1">SUMPRODUCT(ReactionRateK1!$F157:$V157*OFFSET(ReactionStoich!$E$5:$U$5,AC$2,0))*(TimeStep)*'Composition Moles'!$C147</f>
        <v>0</v>
      </c>
      <c r="AD135" s="32">
        <f ca="1">SUMPRODUCT(ReactionRateK1!$F157:$V157*OFFSET(ReactionStoich!$E$5:$U$5,AD$2,0))*(TimeStep)*'Composition Moles'!$C147</f>
        <v>0</v>
      </c>
      <c r="AE135" s="32">
        <f ca="1">SUMPRODUCT(ReactionRateK1!$F157:$V157*OFFSET(ReactionStoich!$E$5:$U$5,AE$2,0))*(TimeStep)*'Composition Moles'!$C147</f>
        <v>0</v>
      </c>
      <c r="AF135" s="32">
        <f ca="1">SUMPRODUCT(ReactionRateK1!$F157:$V157*OFFSET(ReactionStoich!$E$5:$U$5,AF$2,0))*(TimeStep)*'Composition Moles'!$C147</f>
        <v>0</v>
      </c>
      <c r="AG135" s="32">
        <f ca="1">SUMPRODUCT(ReactionRateK1!$F157:$V157*OFFSET(ReactionStoich!$E$5:$U$5,AG$2,0))*(TimeStep)*'Composition Moles'!$C147</f>
        <v>-1.5596001838790723E-3</v>
      </c>
      <c r="AH135" s="32">
        <f ca="1">SUMPRODUCT(ReactionRateK1!$F157:$V157*OFFSET(ReactionStoich!$E$5:$U$5,AH$2,0))*(TimeStep)*'Composition Moles'!$C147</f>
        <v>-0.50236869720475164</v>
      </c>
      <c r="AI135" s="32">
        <f ca="1">SUMPRODUCT(ReactionRateK1!$F157:$V157*OFFSET(ReactionStoich!$E$5:$U$5,AI$2,0))*(TimeStep)*'Composition Moles'!$C147</f>
        <v>1.0879774310229766</v>
      </c>
      <c r="AJ135" s="32">
        <f ca="1">SUMPRODUCT(ReactionRateK1!$F157:$V157*OFFSET(ReactionStoich!$E$5:$U$5,AJ$2,0))*(TimeStep)*'Composition Moles'!$C147</f>
        <v>0.10702447829457978</v>
      </c>
      <c r="AK135" s="32">
        <f ca="1">SUMPRODUCT(ReactionRateK1!$F157:$V157*OFFSET(ReactionStoich!$E$5:$U$5,AK$2,0))*(TimeStep)*'Composition Moles'!$C147</f>
        <v>0</v>
      </c>
      <c r="AL135" s="32">
        <f ca="1">SUMPRODUCT(ReactionRateK1!$F157:$V157*OFFSET(ReactionStoich!$E$5:$U$5,AL$2,0))*(TimeStep)*'Composition Moles'!$C147</f>
        <v>0</v>
      </c>
      <c r="AM135" s="32">
        <f ca="1">SUMPRODUCT(ReactionRateK1!$F157:$V157*OFFSET(ReactionStoich!$E$5:$U$5,AM$2,0))*(TimeStep)*'Composition Moles'!$C147</f>
        <v>0</v>
      </c>
      <c r="AN135" s="32">
        <f ca="1">SUMPRODUCT(ReactionRateK1!$F157:$V157*OFFSET(ReactionStoich!$E$5:$U$5,AN$2,0))*(TimeStep)*'Composition Moles'!$C147</f>
        <v>0</v>
      </c>
      <c r="AO135" s="32">
        <f ca="1">SUMPRODUCT(ReactionRateK1!$F157:$V157*OFFSET(ReactionStoich!$E$5:$U$5,AO$2,0))*(TimeStep)*'Composition Moles'!$C147</f>
        <v>-1.143718760124426E-6</v>
      </c>
      <c r="AP135" s="32">
        <f ca="1">SUMPRODUCT(ReactionRateK1!$F157:$V157*OFFSET(ReactionStoich!$E$5:$U$5,AP$2,0))*(TimeStep)*'Composition Moles'!$C147</f>
        <v>-7.1575385319329809E-4</v>
      </c>
      <c r="AQ135" s="32">
        <f ca="1">SUMPRODUCT(ReactionRateK1!$F157:$V157*OFFSET(ReactionStoich!$E$5:$U$5,AQ$2,0))*(TimeStep)*'Composition Moles'!$C147</f>
        <v>0</v>
      </c>
      <c r="AR135" s="32">
        <f ca="1">SUMPRODUCT(ReactionRateK1!$F157:$V157*OFFSET(ReactionStoich!$E$5:$U$5,AR$2,0))*(TimeStep)*'Composition Moles'!$C147</f>
        <v>0</v>
      </c>
      <c r="AS135" s="32">
        <f ca="1">SUMPRODUCT(ReactionRateK1!$F157:$V157*OFFSET(ReactionStoich!$E$5:$U$5,AS$2,0))*(TimeStep)*'Composition Moles'!$C147</f>
        <v>-7.7095301698997365E-2</v>
      </c>
      <c r="AT135" s="32">
        <f ca="1">SUMPRODUCT(ReactionRateK1!$F157:$V157*OFFSET(ReactionStoich!$E$5:$U$5,AT$2,0))*(TimeStep)*'Composition Moles'!$C147</f>
        <v>-7.7095301698997365E-2</v>
      </c>
      <c r="AU135" s="32">
        <f ca="1">SUMPRODUCT(ReactionRateK1!$F157:$V157*OFFSET(ReactionStoich!$E$5:$U$5,AU$2,0))*(TimeStep)*'Composition Moles'!$C147</f>
        <v>-7.7095301698997365E-2</v>
      </c>
      <c r="AV135" s="32">
        <f ca="1">SUMPRODUCT(ReactionRateK1!$F157:$V157*OFFSET(ReactionStoich!$E$5:$U$5,AV$2,0))*(TimeStep)*'Composition Moles'!$C147</f>
        <v>0</v>
      </c>
      <c r="AW135" s="32">
        <f ca="1">SUMPRODUCT(ReactionRateK1!$F157:$V157*OFFSET(ReactionStoich!$E$5:$U$5,AW$2,0))*(TimeStep)*'Composition Moles'!$C147</f>
        <v>0</v>
      </c>
      <c r="AX135" s="32">
        <f ca="1">SUMPRODUCT(ReactionRateK1!$F157:$V157*OFFSET(ReactionStoich!$E$5:$U$5,AX$2,0))*(TimeStep)*'Composition Moles'!$C147</f>
        <v>0</v>
      </c>
      <c r="AY135" s="32">
        <f ca="1">SUMPRODUCT(ReactionRateK1!$F157:$V157*OFFSET(ReactionStoich!$E$5:$U$5,AY$2,0))*(TimeStep)*'Composition Moles'!$C147</f>
        <v>0</v>
      </c>
      <c r="AZ135" s="32">
        <f ca="1">SUMPRODUCT(ReactionRateK1!$F157:$V157*OFFSET(ReactionStoich!$E$5:$U$5,AZ$2,0))*(TimeStep)*'Composition Moles'!$C147</f>
        <v>0</v>
      </c>
      <c r="BA135" s="32">
        <f ca="1">SUMPRODUCT(ReactionRateK1!$F157:$V157*OFFSET(ReactionStoich!$E$5:$U$5,BA$2,0))*(TimeStep)*'Composition Moles'!$C147</f>
        <v>0</v>
      </c>
      <c r="BB135" s="32">
        <f ca="1">SUMPRODUCT(ReactionRateK1!$F157:$V157*OFFSET(ReactionStoich!$E$5:$U$5,BB$2,0))*(TimeStep)*'Composition Moles'!$C147</f>
        <v>0</v>
      </c>
      <c r="BC135" s="32">
        <f ca="1">SUMPRODUCT(ReactionRateK1!$F157:$V157*OFFSET(ReactionStoich!$E$5:$U$5,BC$2,0))*(TimeStep)*'Composition Moles'!$C147</f>
        <v>0</v>
      </c>
      <c r="BD135" s="32">
        <f ca="1">SUMPRODUCT(ReactionRateK1!$F157:$V157*OFFSET(ReactionStoich!$E$5:$U$5,BD$2,0))*(TimeStep)*'Composition Moles'!$C147</f>
        <v>0</v>
      </c>
      <c r="BE135" s="32">
        <f ca="1">SUMPRODUCT(ReactionRateK1!$F157:$V157*OFFSET(ReactionStoich!$E$5:$U$5,BE$2,0))*(TimeStep)*'Composition Moles'!$C147</f>
        <v>0</v>
      </c>
      <c r="BF135" s="32">
        <f ca="1">SUMPRODUCT(ReactionRateK1!$F157:$V157*OFFSET(ReactionStoich!$E$5:$U$5,BF$2,0))*(TimeStep)*'Composition Moles'!$C147</f>
        <v>0</v>
      </c>
      <c r="BG135" s="32">
        <f ca="1">SUMPRODUCT(ReactionRateK1!$F157:$V157*OFFSET(ReactionStoich!$E$5:$U$5,BG$2,0))*(TimeStep)*'Composition Moles'!$C147</f>
        <v>0</v>
      </c>
      <c r="BH135" s="32">
        <f ca="1">SUMPRODUCT(ReactionRateK1!$F157:$V157*OFFSET(ReactionStoich!$E$5:$U$5,BH$2,0))*(TimeStep)*'Composition Moles'!$C147</f>
        <v>0</v>
      </c>
      <c r="BI135" s="32">
        <f ca="1">SUMPRODUCT(ReactionRateK1!$F157:$V157*OFFSET(ReactionStoich!$E$5:$U$5,BI$2,0))*(TimeStep)*'Composition Moles'!$C147</f>
        <v>0</v>
      </c>
      <c r="BJ135" s="32">
        <f ca="1">SUMPRODUCT(ReactionRateK1!$F157:$V157*OFFSET(ReactionStoich!$E$5:$U$5,BJ$2,0))*(TimeStep)*'Composition Moles'!$C147</f>
        <v>0</v>
      </c>
      <c r="BK135" s="32">
        <f ca="1">SUMPRODUCT(ReactionRateK1!$F157:$V157*OFFSET(ReactionStoich!$E$5:$U$5,BK$2,0))*(TimeStep)*'Composition Moles'!$C147</f>
        <v>0</v>
      </c>
      <c r="BL135" s="32">
        <f ca="1">SUMPRODUCT(ReactionRateK1!$F157:$V157*OFFSET(ReactionStoich!$E$5:$U$5,BL$2,0))*(TimeStep)*'Composition Moles'!$C147</f>
        <v>0</v>
      </c>
      <c r="BM135" s="32">
        <f ca="1">SUMPRODUCT(ReactionRateK1!$F157:$V157*OFFSET(ReactionStoich!$E$5:$U$5,BM$2,0))*(TimeStep)*'Composition Moles'!$C147</f>
        <v>0</v>
      </c>
      <c r="BN135" s="32">
        <f ca="1">SUMPRODUCT(ReactionRateK1!$F157:$V157*OFFSET(ReactionStoich!$E$5:$U$5,BN$2,0))*(TimeStep)*'Composition Moles'!$C147</f>
        <v>0</v>
      </c>
      <c r="BO135" s="32">
        <f ca="1">SUMPRODUCT(ReactionRateK1!$F157:$V157*OFFSET(ReactionStoich!$E$5:$U$5,BO$2,0))*(TimeStep)*'Composition Moles'!$C147</f>
        <v>0</v>
      </c>
      <c r="BP135" s="32">
        <f ca="1">SUMPRODUCT(ReactionRateK1!$F157:$V157*OFFSET(ReactionStoich!$E$5:$U$5,BP$2,0))*(TimeStep)*'Composition Moles'!$C147</f>
        <v>0</v>
      </c>
      <c r="BQ135" s="32">
        <f ca="1">SUMPRODUCT(ReactionRateK1!$F157:$V157*OFFSET(ReactionStoich!$E$5:$U$5,BQ$2,0))*(TimeStep)*'Composition Moles'!$C147</f>
        <v>0</v>
      </c>
      <c r="BR135" s="32">
        <f ca="1">SUMPRODUCT(ReactionRateK1!$F157:$V157*OFFSET(ReactionStoich!$E$5:$U$5,BR$2,0))*(TimeStep)*'Composition Moles'!$C147</f>
        <v>0</v>
      </c>
      <c r="BS135" s="32">
        <f ca="1">SUMPRODUCT(ReactionRateK1!$F157:$V157*OFFSET(ReactionStoich!$E$5:$U$5,BS$2,0))*(TimeStep)*'Composition Moles'!$C147</f>
        <v>0</v>
      </c>
      <c r="BT135" s="32">
        <f ca="1">SUMPRODUCT(ReactionRateK1!$F157:$V157*OFFSET(ReactionStoich!$E$5:$U$5,BT$2,0))*(TimeStep)*'Composition Moles'!$C147</f>
        <v>0</v>
      </c>
      <c r="BU135" s="32">
        <f ca="1">SUMPRODUCT(ReactionRateK1!$F157:$V157*OFFSET(ReactionStoich!$E$5:$U$5,BU$2,0))*(TimeStep)*'Composition Moles'!$C147</f>
        <v>0</v>
      </c>
      <c r="BV135" s="32">
        <f ca="1">SUMPRODUCT(ReactionRateK1!$F157:$V157*OFFSET(ReactionStoich!$E$5:$U$5,BV$2,0))*(TimeStep)*'Composition Moles'!$C147</f>
        <v>0</v>
      </c>
      <c r="BW135" s="32">
        <f ca="1">SUMPRODUCT(ReactionRateK1!$F157:$V157*OFFSET(ReactionStoich!$E$5:$U$5,BW$2,0))*(TimeStep)*'Composition Moles'!$C147</f>
        <v>0</v>
      </c>
    </row>
    <row r="136" spans="1:75">
      <c r="A136">
        <f>ReactionRateK1!A158</f>
        <v>6.2999999999999856</v>
      </c>
      <c r="B136" s="20">
        <f t="shared" ca="1" si="7"/>
        <v>-711.52170818177694</v>
      </c>
      <c r="C136" s="20">
        <f ca="1">'Composition Moles'!BZ148</f>
        <v>144049.14689365288</v>
      </c>
      <c r="D136" s="26">
        <f t="shared" ca="1" si="8"/>
        <v>-4.9394371540920808E-3</v>
      </c>
      <c r="F136" s="32">
        <f ca="1">SUMPRODUCT(ReactionRateK1!$F158:$V158*OFFSET(ReactionStoich!$E$5:$U$5,F$2,0))*(TimeStep)*'Composition Moles'!$C148</f>
        <v>-8.7334646892446111E-4</v>
      </c>
      <c r="G136" s="32">
        <f ca="1">SUMPRODUCT(ReactionRateK1!$F158:$V158*OFFSET(ReactionStoich!$E$5:$U$5,G$2,0))*(TimeStep)*'Composition Moles'!$C148</f>
        <v>0</v>
      </c>
      <c r="H136" s="32">
        <f ca="1">SUMPRODUCT(ReactionRateK1!$F158:$V158*OFFSET(ReactionStoich!$E$5:$U$5,H$2,0))*(TimeStep)*'Composition Moles'!$C148</f>
        <v>8.7231958872199377E-4</v>
      </c>
      <c r="I136" s="32">
        <f ca="1">SUMPRODUCT(ReactionRateK1!$F158:$V158*OFFSET(ReactionStoich!$E$5:$U$5,I$2,0))*(TimeStep)*'Composition Moles'!$C148</f>
        <v>1.0268802024673498E-6</v>
      </c>
      <c r="J136" s="32">
        <f ca="1">SUMPRODUCT(ReactionRateK1!$F158:$V158*OFFSET(ReactionStoich!$E$5:$U$5,J$2,0))*(TimeStep)*'Composition Moles'!$C148</f>
        <v>0</v>
      </c>
      <c r="K136" s="32">
        <f ca="1">SUMPRODUCT(ReactionRateK1!$F158:$V158*OFFSET(ReactionStoich!$E$5:$U$5,K$2,0))*(TimeStep)*'Composition Moles'!$C148</f>
        <v>0</v>
      </c>
      <c r="L136" s="32">
        <f ca="1">SUMPRODUCT(ReactionRateK1!$F158:$V158*OFFSET(ReactionStoich!$E$5:$U$5,L$2,0))*(TimeStep)*'Composition Moles'!$C148</f>
        <v>0</v>
      </c>
      <c r="M136" s="32">
        <f ca="1">SUMPRODUCT(ReactionRateK1!$F158:$V158*OFFSET(ReactionStoich!$E$5:$U$5,M$2,0))*(TimeStep)*'Composition Moles'!$C148</f>
        <v>0</v>
      </c>
      <c r="N136" s="32">
        <f ca="1">SUMPRODUCT(ReactionRateK1!$F158:$V158*OFFSET(ReactionStoich!$E$5:$U$5,N$2,0))*(TimeStep)*'Composition Moles'!$C148</f>
        <v>0</v>
      </c>
      <c r="O136" s="32">
        <f ca="1">SUMPRODUCT(ReactionRateK1!$F158:$V158*OFFSET(ReactionStoich!$E$5:$U$5,O$2,0))*(TimeStep)*'Composition Moles'!$C148</f>
        <v>0</v>
      </c>
      <c r="P136" s="32">
        <f ca="1">SUMPRODUCT(ReactionRateK1!$F158:$V158*OFFSET(ReactionStoich!$E$5:$U$5,P$2,0))*(TimeStep)*'Composition Moles'!$C148</f>
        <v>0</v>
      </c>
      <c r="Q136" s="32">
        <f ca="1">SUMPRODUCT(ReactionRateK1!$F158:$V158*OFFSET(ReactionStoich!$E$5:$U$5,Q$2,0))*(TimeStep)*'Composition Moles'!$C148</f>
        <v>0</v>
      </c>
      <c r="R136" s="32">
        <f ca="1">SUMPRODUCT(ReactionRateK1!$F158:$V158*OFFSET(ReactionStoich!$E$5:$U$5,R$2,0))*(TimeStep)*'Composition Moles'!$C148</f>
        <v>0</v>
      </c>
      <c r="S136" s="32">
        <f ca="1">SUMPRODUCT(ReactionRateK1!$F158:$V158*OFFSET(ReactionStoich!$E$5:$U$5,S$2,0))*(TimeStep)*'Composition Moles'!$C148</f>
        <v>0.21854334015203325</v>
      </c>
      <c r="T136" s="32">
        <f ca="1">SUMPRODUCT(ReactionRateK1!$F158:$V158*OFFSET(ReactionStoich!$E$5:$U$5,T$2,0))*(TimeStep)*'Composition Moles'!$C148</f>
        <v>0</v>
      </c>
      <c r="U136" s="32">
        <f ca="1">SUMPRODUCT(ReactionRateK1!$F158:$V158*OFFSET(ReactionStoich!$E$5:$U$5,U$2,0))*(TimeStep)*'Composition Moles'!$C148</f>
        <v>0</v>
      </c>
      <c r="V136" s="32">
        <f ca="1">SUMPRODUCT(ReactionRateK1!$F158:$V158*OFFSET(ReactionStoich!$E$5:$U$5,V$2,0))*(TimeStep)*'Composition Moles'!$C148</f>
        <v>0</v>
      </c>
      <c r="W136" s="32">
        <f ca="1">SUMPRODUCT(ReactionRateK1!$F158:$V158*OFFSET(ReactionStoich!$E$5:$U$5,W$2,0))*(TimeStep)*'Composition Moles'!$C148</f>
        <v>0</v>
      </c>
      <c r="X136" s="32">
        <f ca="1">SUMPRODUCT(ReactionRateK1!$F158:$V158*OFFSET(ReactionStoich!$E$5:$U$5,X$2,0))*(TimeStep)*'Composition Moles'!$C148</f>
        <v>0</v>
      </c>
      <c r="Y136" s="32">
        <f ca="1">SUMPRODUCT(ReactionRateK1!$F158:$V158*OFFSET(ReactionStoich!$E$5:$U$5,Y$2,0))*(TimeStep)*'Composition Moles'!$C148</f>
        <v>-0.66452174052085433</v>
      </c>
      <c r="Z136" s="32">
        <f ca="1">SUMPRODUCT(ReactionRateK1!$F158:$V158*OFFSET(ReactionStoich!$E$5:$U$5,Z$2,0))*(TimeStep)*'Composition Moles'!$C148</f>
        <v>0</v>
      </c>
      <c r="AA136" s="32">
        <f ca="1">SUMPRODUCT(ReactionRateK1!$F158:$V158*OFFSET(ReactionStoich!$E$5:$U$5,AA$2,0))*(TimeStep)*'Composition Moles'!$C148</f>
        <v>0</v>
      </c>
      <c r="AB136" s="32">
        <f ca="1">SUMPRODUCT(ReactionRateK1!$F158:$V158*OFFSET(ReactionStoich!$E$5:$U$5,AB$2,0))*(TimeStep)*'Composition Moles'!$C148</f>
        <v>0</v>
      </c>
      <c r="AC136" s="32">
        <f ca="1">SUMPRODUCT(ReactionRateK1!$F158:$V158*OFFSET(ReactionStoich!$E$5:$U$5,AC$2,0))*(TimeStep)*'Composition Moles'!$C148</f>
        <v>0</v>
      </c>
      <c r="AD136" s="32">
        <f ca="1">SUMPRODUCT(ReactionRateK1!$F158:$V158*OFFSET(ReactionStoich!$E$5:$U$5,AD$2,0))*(TimeStep)*'Composition Moles'!$C148</f>
        <v>0</v>
      </c>
      <c r="AE136" s="32">
        <f ca="1">SUMPRODUCT(ReactionRateK1!$F158:$V158*OFFSET(ReactionStoich!$E$5:$U$5,AE$2,0))*(TimeStep)*'Composition Moles'!$C148</f>
        <v>0</v>
      </c>
      <c r="AF136" s="32">
        <f ca="1">SUMPRODUCT(ReactionRateK1!$F158:$V158*OFFSET(ReactionStoich!$E$5:$U$5,AF$2,0))*(TimeStep)*'Composition Moles'!$C148</f>
        <v>0</v>
      </c>
      <c r="AG136" s="32">
        <f ca="1">SUMPRODUCT(ReactionRateK1!$F158:$V158*OFFSET(ReactionStoich!$E$5:$U$5,AG$2,0))*(TimeStep)*'Composition Moles'!$C148</f>
        <v>-1.569286309620522E-3</v>
      </c>
      <c r="AH136" s="32">
        <f ca="1">SUMPRODUCT(ReactionRateK1!$F158:$V158*OFFSET(ReactionStoich!$E$5:$U$5,AH$2,0))*(TimeStep)*'Composition Moles'!$C148</f>
        <v>-0.50084187392193369</v>
      </c>
      <c r="AI136" s="32">
        <f ca="1">SUMPRODUCT(ReactionRateK1!$F158:$V158*OFFSET(ReactionStoich!$E$5:$U$5,AI$2,0))*(TimeStep)*'Composition Moles'!$C148</f>
        <v>1.0745480597323258</v>
      </c>
      <c r="AJ136" s="32">
        <f ca="1">SUMPRODUCT(ReactionRateK1!$F158:$V158*OFFSET(ReactionStoich!$E$5:$U$5,AJ$2,0))*(TimeStep)*'Composition Moles'!$C148</f>
        <v>0.10302428090288876</v>
      </c>
      <c r="AK136" s="32">
        <f ca="1">SUMPRODUCT(ReactionRateK1!$F158:$V158*OFFSET(ReactionStoich!$E$5:$U$5,AK$2,0))*(TimeStep)*'Composition Moles'!$C148</f>
        <v>0</v>
      </c>
      <c r="AL136" s="32">
        <f ca="1">SUMPRODUCT(ReactionRateK1!$F158:$V158*OFFSET(ReactionStoich!$E$5:$U$5,AL$2,0))*(TimeStep)*'Composition Moles'!$C148</f>
        <v>0</v>
      </c>
      <c r="AM136" s="32">
        <f ca="1">SUMPRODUCT(ReactionRateK1!$F158:$V158*OFFSET(ReactionStoich!$E$5:$U$5,AM$2,0))*(TimeStep)*'Composition Moles'!$C148</f>
        <v>0</v>
      </c>
      <c r="AN136" s="32">
        <f ca="1">SUMPRODUCT(ReactionRateK1!$F158:$V158*OFFSET(ReactionStoich!$E$5:$U$5,AN$2,0))*(TimeStep)*'Composition Moles'!$C148</f>
        <v>0</v>
      </c>
      <c r="AO136" s="32">
        <f ca="1">SUMPRODUCT(ReactionRateK1!$F158:$V158*OFFSET(ReactionStoich!$E$5:$U$5,AO$2,0))*(TimeStep)*'Composition Moles'!$C148</f>
        <v>-1.0268802024673498E-6</v>
      </c>
      <c r="AP136" s="32">
        <f ca="1">SUMPRODUCT(ReactionRateK1!$F158:$V158*OFFSET(ReactionStoich!$E$5:$U$5,AP$2,0))*(TimeStep)*'Composition Moles'!$C148</f>
        <v>-6.679060149466584E-4</v>
      </c>
      <c r="AQ136" s="32">
        <f ca="1">SUMPRODUCT(ReactionRateK1!$F158:$V158*OFFSET(ReactionStoich!$E$5:$U$5,AQ$2,0))*(TimeStep)*'Composition Moles'!$C148</f>
        <v>0</v>
      </c>
      <c r="AR136" s="32">
        <f ca="1">SUMPRODUCT(ReactionRateK1!$F158:$V158*OFFSET(ReactionStoich!$E$5:$U$5,AR$2,0))*(TimeStep)*'Composition Moles'!$C148</f>
        <v>0</v>
      </c>
      <c r="AS136" s="32">
        <f ca="1">SUMPRODUCT(ReactionRateK1!$F158:$V158*OFFSET(ReactionStoich!$E$5:$U$5,AS$2,0))*(TimeStep)*'Composition Moles'!$C148</f>
        <v>-7.617128237989669E-2</v>
      </c>
      <c r="AT136" s="32">
        <f ca="1">SUMPRODUCT(ReactionRateK1!$F158:$V158*OFFSET(ReactionStoich!$E$5:$U$5,AT$2,0))*(TimeStep)*'Composition Moles'!$C148</f>
        <v>-7.617128237989669E-2</v>
      </c>
      <c r="AU136" s="32">
        <f ca="1">SUMPRODUCT(ReactionRateK1!$F158:$V158*OFFSET(ReactionStoich!$E$5:$U$5,AU$2,0))*(TimeStep)*'Composition Moles'!$C148</f>
        <v>-7.617128237989669E-2</v>
      </c>
      <c r="AV136" s="32">
        <f ca="1">SUMPRODUCT(ReactionRateK1!$F158:$V158*OFFSET(ReactionStoich!$E$5:$U$5,AV$2,0))*(TimeStep)*'Composition Moles'!$C148</f>
        <v>0</v>
      </c>
      <c r="AW136" s="32">
        <f ca="1">SUMPRODUCT(ReactionRateK1!$F158:$V158*OFFSET(ReactionStoich!$E$5:$U$5,AW$2,0))*(TimeStep)*'Composition Moles'!$C148</f>
        <v>0</v>
      </c>
      <c r="AX136" s="32">
        <f ca="1">SUMPRODUCT(ReactionRateK1!$F158:$V158*OFFSET(ReactionStoich!$E$5:$U$5,AX$2,0))*(TimeStep)*'Composition Moles'!$C148</f>
        <v>0</v>
      </c>
      <c r="AY136" s="32">
        <f ca="1">SUMPRODUCT(ReactionRateK1!$F158:$V158*OFFSET(ReactionStoich!$E$5:$U$5,AY$2,0))*(TimeStep)*'Composition Moles'!$C148</f>
        <v>0</v>
      </c>
      <c r="AZ136" s="32">
        <f ca="1">SUMPRODUCT(ReactionRateK1!$F158:$V158*OFFSET(ReactionStoich!$E$5:$U$5,AZ$2,0))*(TimeStep)*'Composition Moles'!$C148</f>
        <v>0</v>
      </c>
      <c r="BA136" s="32">
        <f ca="1">SUMPRODUCT(ReactionRateK1!$F158:$V158*OFFSET(ReactionStoich!$E$5:$U$5,BA$2,0))*(TimeStep)*'Composition Moles'!$C148</f>
        <v>0</v>
      </c>
      <c r="BB136" s="32">
        <f ca="1">SUMPRODUCT(ReactionRateK1!$F158:$V158*OFFSET(ReactionStoich!$E$5:$U$5,BB$2,0))*(TimeStep)*'Composition Moles'!$C148</f>
        <v>0</v>
      </c>
      <c r="BC136" s="32">
        <f ca="1">SUMPRODUCT(ReactionRateK1!$F158:$V158*OFFSET(ReactionStoich!$E$5:$U$5,BC$2,0))*(TimeStep)*'Composition Moles'!$C148</f>
        <v>0</v>
      </c>
      <c r="BD136" s="32">
        <f ca="1">SUMPRODUCT(ReactionRateK1!$F158:$V158*OFFSET(ReactionStoich!$E$5:$U$5,BD$2,0))*(TimeStep)*'Composition Moles'!$C148</f>
        <v>0</v>
      </c>
      <c r="BE136" s="32">
        <f ca="1">SUMPRODUCT(ReactionRateK1!$F158:$V158*OFFSET(ReactionStoich!$E$5:$U$5,BE$2,0))*(TimeStep)*'Composition Moles'!$C148</f>
        <v>0</v>
      </c>
      <c r="BF136" s="32">
        <f ca="1">SUMPRODUCT(ReactionRateK1!$F158:$V158*OFFSET(ReactionStoich!$E$5:$U$5,BF$2,0))*(TimeStep)*'Composition Moles'!$C148</f>
        <v>0</v>
      </c>
      <c r="BG136" s="32">
        <f ca="1">SUMPRODUCT(ReactionRateK1!$F158:$V158*OFFSET(ReactionStoich!$E$5:$U$5,BG$2,0))*(TimeStep)*'Composition Moles'!$C148</f>
        <v>0</v>
      </c>
      <c r="BH136" s="32">
        <f ca="1">SUMPRODUCT(ReactionRateK1!$F158:$V158*OFFSET(ReactionStoich!$E$5:$U$5,BH$2,0))*(TimeStep)*'Composition Moles'!$C148</f>
        <v>0</v>
      </c>
      <c r="BI136" s="32">
        <f ca="1">SUMPRODUCT(ReactionRateK1!$F158:$V158*OFFSET(ReactionStoich!$E$5:$U$5,BI$2,0))*(TimeStep)*'Composition Moles'!$C148</f>
        <v>0</v>
      </c>
      <c r="BJ136" s="32">
        <f ca="1">SUMPRODUCT(ReactionRateK1!$F158:$V158*OFFSET(ReactionStoich!$E$5:$U$5,BJ$2,0))*(TimeStep)*'Composition Moles'!$C148</f>
        <v>0</v>
      </c>
      <c r="BK136" s="32">
        <f ca="1">SUMPRODUCT(ReactionRateK1!$F158:$V158*OFFSET(ReactionStoich!$E$5:$U$5,BK$2,0))*(TimeStep)*'Composition Moles'!$C148</f>
        <v>0</v>
      </c>
      <c r="BL136" s="32">
        <f ca="1">SUMPRODUCT(ReactionRateK1!$F158:$V158*OFFSET(ReactionStoich!$E$5:$U$5,BL$2,0))*(TimeStep)*'Composition Moles'!$C148</f>
        <v>0</v>
      </c>
      <c r="BM136" s="32">
        <f ca="1">SUMPRODUCT(ReactionRateK1!$F158:$V158*OFFSET(ReactionStoich!$E$5:$U$5,BM$2,0))*(TimeStep)*'Composition Moles'!$C148</f>
        <v>0</v>
      </c>
      <c r="BN136" s="32">
        <f ca="1">SUMPRODUCT(ReactionRateK1!$F158:$V158*OFFSET(ReactionStoich!$E$5:$U$5,BN$2,0))*(TimeStep)*'Composition Moles'!$C148</f>
        <v>0</v>
      </c>
      <c r="BO136" s="32">
        <f ca="1">SUMPRODUCT(ReactionRateK1!$F158:$V158*OFFSET(ReactionStoich!$E$5:$U$5,BO$2,0))*(TimeStep)*'Composition Moles'!$C148</f>
        <v>0</v>
      </c>
      <c r="BP136" s="32">
        <f ca="1">SUMPRODUCT(ReactionRateK1!$F158:$V158*OFFSET(ReactionStoich!$E$5:$U$5,BP$2,0))*(TimeStep)*'Composition Moles'!$C148</f>
        <v>0</v>
      </c>
      <c r="BQ136" s="32">
        <f ca="1">SUMPRODUCT(ReactionRateK1!$F158:$V158*OFFSET(ReactionStoich!$E$5:$U$5,BQ$2,0))*(TimeStep)*'Composition Moles'!$C148</f>
        <v>0</v>
      </c>
      <c r="BR136" s="32">
        <f ca="1">SUMPRODUCT(ReactionRateK1!$F158:$V158*OFFSET(ReactionStoich!$E$5:$U$5,BR$2,0))*(TimeStep)*'Composition Moles'!$C148</f>
        <v>0</v>
      </c>
      <c r="BS136" s="32">
        <f ca="1">SUMPRODUCT(ReactionRateK1!$F158:$V158*OFFSET(ReactionStoich!$E$5:$U$5,BS$2,0))*(TimeStep)*'Composition Moles'!$C148</f>
        <v>0</v>
      </c>
      <c r="BT136" s="32">
        <f ca="1">SUMPRODUCT(ReactionRateK1!$F158:$V158*OFFSET(ReactionStoich!$E$5:$U$5,BT$2,0))*(TimeStep)*'Composition Moles'!$C148</f>
        <v>0</v>
      </c>
      <c r="BU136" s="32">
        <f ca="1">SUMPRODUCT(ReactionRateK1!$F158:$V158*OFFSET(ReactionStoich!$E$5:$U$5,BU$2,0))*(TimeStep)*'Composition Moles'!$C148</f>
        <v>0</v>
      </c>
      <c r="BV136" s="32">
        <f ca="1">SUMPRODUCT(ReactionRateK1!$F158:$V158*OFFSET(ReactionStoich!$E$5:$U$5,BV$2,0))*(TimeStep)*'Composition Moles'!$C148</f>
        <v>0</v>
      </c>
      <c r="BW136" s="32">
        <f ca="1">SUMPRODUCT(ReactionRateK1!$F158:$V158*OFFSET(ReactionStoich!$E$5:$U$5,BW$2,0))*(TimeStep)*'Composition Moles'!$C148</f>
        <v>0</v>
      </c>
    </row>
    <row r="137" spans="1:75">
      <c r="A137">
        <f>ReactionRateK1!A159</f>
        <v>6.3499999999999854</v>
      </c>
      <c r="B137" s="20">
        <f t="shared" ca="1" si="7"/>
        <v>-711.35268346087253</v>
      </c>
      <c r="C137" s="20">
        <f ca="1">'Composition Moles'!BZ149</f>
        <v>144041.34733647341</v>
      </c>
      <c r="D137" s="26">
        <f t="shared" ca="1" si="8"/>
        <v>-4.9385311691037444E-3</v>
      </c>
      <c r="F137" s="32">
        <f ca="1">SUMPRODUCT(ReactionRateK1!$F159:$V159*OFFSET(ReactionStoich!$E$5:$U$5,F$2,0))*(TimeStep)*'Composition Moles'!$C149</f>
        <v>-8.2803635103968147E-4</v>
      </c>
      <c r="G137" s="32">
        <f ca="1">SUMPRODUCT(ReactionRateK1!$F159:$V159*OFFSET(ReactionStoich!$E$5:$U$5,G$2,0))*(TimeStep)*'Composition Moles'!$C149</f>
        <v>0</v>
      </c>
      <c r="H137" s="32">
        <f ca="1">SUMPRODUCT(ReactionRateK1!$F159:$V159*OFFSET(ReactionStoich!$E$5:$U$5,H$2,0))*(TimeStep)*'Composition Moles'!$C149</f>
        <v>8.2711437190382501E-4</v>
      </c>
      <c r="I137" s="32">
        <f ca="1">SUMPRODUCT(ReactionRateK1!$F159:$V159*OFFSET(ReactionStoich!$E$5:$U$5,I$2,0))*(TimeStep)*'Composition Moles'!$C149</f>
        <v>9.2197913585644998E-7</v>
      </c>
      <c r="J137" s="32">
        <f ca="1">SUMPRODUCT(ReactionRateK1!$F159:$V159*OFFSET(ReactionStoich!$E$5:$U$5,J$2,0))*(TimeStep)*'Composition Moles'!$C149</f>
        <v>0</v>
      </c>
      <c r="K137" s="32">
        <f ca="1">SUMPRODUCT(ReactionRateK1!$F159:$V159*OFFSET(ReactionStoich!$E$5:$U$5,K$2,0))*(TimeStep)*'Composition Moles'!$C149</f>
        <v>0</v>
      </c>
      <c r="L137" s="32">
        <f ca="1">SUMPRODUCT(ReactionRateK1!$F159:$V159*OFFSET(ReactionStoich!$E$5:$U$5,L$2,0))*(TimeStep)*'Composition Moles'!$C149</f>
        <v>0</v>
      </c>
      <c r="M137" s="32">
        <f ca="1">SUMPRODUCT(ReactionRateK1!$F159:$V159*OFFSET(ReactionStoich!$E$5:$U$5,M$2,0))*(TimeStep)*'Composition Moles'!$C149</f>
        <v>0</v>
      </c>
      <c r="N137" s="32">
        <f ca="1">SUMPRODUCT(ReactionRateK1!$F159:$V159*OFFSET(ReactionStoich!$E$5:$U$5,N$2,0))*(TimeStep)*'Composition Moles'!$C149</f>
        <v>0</v>
      </c>
      <c r="O137" s="32">
        <f ca="1">SUMPRODUCT(ReactionRateK1!$F159:$V159*OFFSET(ReactionStoich!$E$5:$U$5,O$2,0))*(TimeStep)*'Composition Moles'!$C149</f>
        <v>0</v>
      </c>
      <c r="P137" s="32">
        <f ca="1">SUMPRODUCT(ReactionRateK1!$F159:$V159*OFFSET(ReactionStoich!$E$5:$U$5,P$2,0))*(TimeStep)*'Composition Moles'!$C149</f>
        <v>0</v>
      </c>
      <c r="Q137" s="32">
        <f ca="1">SUMPRODUCT(ReactionRateK1!$F159:$V159*OFFSET(ReactionStoich!$E$5:$U$5,Q$2,0))*(TimeStep)*'Composition Moles'!$C149</f>
        <v>0</v>
      </c>
      <c r="R137" s="32">
        <f ca="1">SUMPRODUCT(ReactionRateK1!$F159:$V159*OFFSET(ReactionStoich!$E$5:$U$5,R$2,0))*(TimeStep)*'Composition Moles'!$C149</f>
        <v>0</v>
      </c>
      <c r="S137" s="32">
        <f ca="1">SUMPRODUCT(ReactionRateK1!$F159:$V159*OFFSET(ReactionStoich!$E$5:$U$5,S$2,0))*(TimeStep)*'Composition Moles'!$C149</f>
        <v>0.20839747254255481</v>
      </c>
      <c r="T137" s="32">
        <f ca="1">SUMPRODUCT(ReactionRateK1!$F159:$V159*OFFSET(ReactionStoich!$E$5:$U$5,T$2,0))*(TimeStep)*'Composition Moles'!$C149</f>
        <v>0</v>
      </c>
      <c r="U137" s="32">
        <f ca="1">SUMPRODUCT(ReactionRateK1!$F159:$V159*OFFSET(ReactionStoich!$E$5:$U$5,U$2,0))*(TimeStep)*'Composition Moles'!$C149</f>
        <v>0</v>
      </c>
      <c r="V137" s="32">
        <f ca="1">SUMPRODUCT(ReactionRateK1!$F159:$V159*OFFSET(ReactionStoich!$E$5:$U$5,V$2,0))*(TimeStep)*'Composition Moles'!$C149</f>
        <v>0</v>
      </c>
      <c r="W137" s="32">
        <f ca="1">SUMPRODUCT(ReactionRateK1!$F159:$V159*OFFSET(ReactionStoich!$E$5:$U$5,W$2,0))*(TimeStep)*'Composition Moles'!$C149</f>
        <v>0</v>
      </c>
      <c r="X137" s="32">
        <f ca="1">SUMPRODUCT(ReactionRateK1!$F159:$V159*OFFSET(ReactionStoich!$E$5:$U$5,X$2,0))*(TimeStep)*'Composition Moles'!$C149</f>
        <v>0</v>
      </c>
      <c r="Y137" s="32">
        <f ca="1">SUMPRODUCT(ReactionRateK1!$F159:$V159*OFFSET(ReactionStoich!$E$5:$U$5,Y$2,0))*(TimeStep)*'Composition Moles'!$C149</f>
        <v>-0.64154883822349218</v>
      </c>
      <c r="Z137" s="32">
        <f ca="1">SUMPRODUCT(ReactionRateK1!$F159:$V159*OFFSET(ReactionStoich!$E$5:$U$5,Z$2,0))*(TimeStep)*'Composition Moles'!$C149</f>
        <v>0</v>
      </c>
      <c r="AA137" s="32">
        <f ca="1">SUMPRODUCT(ReactionRateK1!$F159:$V159*OFFSET(ReactionStoich!$E$5:$U$5,AA$2,0))*(TimeStep)*'Composition Moles'!$C149</f>
        <v>0</v>
      </c>
      <c r="AB137" s="32">
        <f ca="1">SUMPRODUCT(ReactionRateK1!$F159:$V159*OFFSET(ReactionStoich!$E$5:$U$5,AB$2,0))*(TimeStep)*'Composition Moles'!$C149</f>
        <v>0</v>
      </c>
      <c r="AC137" s="32">
        <f ca="1">SUMPRODUCT(ReactionRateK1!$F159:$V159*OFFSET(ReactionStoich!$E$5:$U$5,AC$2,0))*(TimeStep)*'Composition Moles'!$C149</f>
        <v>0</v>
      </c>
      <c r="AD137" s="32">
        <f ca="1">SUMPRODUCT(ReactionRateK1!$F159:$V159*OFFSET(ReactionStoich!$E$5:$U$5,AD$2,0))*(TimeStep)*'Composition Moles'!$C149</f>
        <v>0</v>
      </c>
      <c r="AE137" s="32">
        <f ca="1">SUMPRODUCT(ReactionRateK1!$F159:$V159*OFFSET(ReactionStoich!$E$5:$U$5,AE$2,0))*(TimeStep)*'Composition Moles'!$C149</f>
        <v>0</v>
      </c>
      <c r="AF137" s="32">
        <f ca="1">SUMPRODUCT(ReactionRateK1!$F159:$V159*OFFSET(ReactionStoich!$E$5:$U$5,AF$2,0))*(TimeStep)*'Composition Moles'!$C149</f>
        <v>0</v>
      </c>
      <c r="AG137" s="32">
        <f ca="1">SUMPRODUCT(ReactionRateK1!$F159:$V159*OFFSET(ReactionStoich!$E$5:$U$5,AG$2,0))*(TimeStep)*'Composition Moles'!$C149</f>
        <v>-1.5870061030733779E-3</v>
      </c>
      <c r="AH137" s="32">
        <f ca="1">SUMPRODUCT(ReactionRateK1!$F159:$V159*OFFSET(ReactionStoich!$E$5:$U$5,AH$2,0))*(TimeStep)*'Composition Moles'!$C149</f>
        <v>-0.49923864955188779</v>
      </c>
      <c r="AI137" s="32">
        <f ca="1">SUMPRODUCT(ReactionRateK1!$F159:$V159*OFFSET(ReactionStoich!$E$5:$U$5,AI$2,0))*(TimeStep)*'Composition Moles'!$C149</f>
        <v>1.0612769426596296</v>
      </c>
      <c r="AJ137" s="32">
        <f ca="1">SUMPRODUCT(ReactionRateK1!$F159:$V159*OFFSET(ReactionStoich!$E$5:$U$5,AJ$2,0))*(TimeStep)*'Composition Moles'!$C149</f>
        <v>9.9110966495866606E-2</v>
      </c>
      <c r="AK137" s="32">
        <f ca="1">SUMPRODUCT(ReactionRateK1!$F159:$V159*OFFSET(ReactionStoich!$E$5:$U$5,AK$2,0))*(TimeStep)*'Composition Moles'!$C149</f>
        <v>0</v>
      </c>
      <c r="AL137" s="32">
        <f ca="1">SUMPRODUCT(ReactionRateK1!$F159:$V159*OFFSET(ReactionStoich!$E$5:$U$5,AL$2,0))*(TimeStep)*'Composition Moles'!$C149</f>
        <v>0</v>
      </c>
      <c r="AM137" s="32">
        <f ca="1">SUMPRODUCT(ReactionRateK1!$F159:$V159*OFFSET(ReactionStoich!$E$5:$U$5,AM$2,0))*(TimeStep)*'Composition Moles'!$C149</f>
        <v>0</v>
      </c>
      <c r="AN137" s="32">
        <f ca="1">SUMPRODUCT(ReactionRateK1!$F159:$V159*OFFSET(ReactionStoich!$E$5:$U$5,AN$2,0))*(TimeStep)*'Composition Moles'!$C149</f>
        <v>0</v>
      </c>
      <c r="AO137" s="32">
        <f ca="1">SUMPRODUCT(ReactionRateK1!$F159:$V159*OFFSET(ReactionStoich!$E$5:$U$5,AO$2,0))*(TimeStep)*'Composition Moles'!$C149</f>
        <v>-9.2197913585644998E-7</v>
      </c>
      <c r="AP137" s="32">
        <f ca="1">SUMPRODUCT(ReactionRateK1!$F159:$V159*OFFSET(ReactionStoich!$E$5:$U$5,AP$2,0))*(TimeStep)*'Composition Moles'!$C149</f>
        <v>-6.2340714604720078E-4</v>
      </c>
      <c r="AQ137" s="32">
        <f ca="1">SUMPRODUCT(ReactionRateK1!$F159:$V159*OFFSET(ReactionStoich!$E$5:$U$5,AQ$2,0))*(TimeStep)*'Composition Moles'!$C149</f>
        <v>0</v>
      </c>
      <c r="AR137" s="32">
        <f ca="1">SUMPRODUCT(ReactionRateK1!$F159:$V159*OFFSET(ReactionStoich!$E$5:$U$5,AR$2,0))*(TimeStep)*'Composition Moles'!$C149</f>
        <v>0</v>
      </c>
      <c r="AS137" s="32">
        <f ca="1">SUMPRODUCT(ReactionRateK1!$F159:$V159*OFFSET(ReactionStoich!$E$5:$U$5,AS$2,0))*(TimeStep)*'Composition Moles'!$C149</f>
        <v>-7.5262186231471545E-2</v>
      </c>
      <c r="AT137" s="32">
        <f ca="1">SUMPRODUCT(ReactionRateK1!$F159:$V159*OFFSET(ReactionStoich!$E$5:$U$5,AT$2,0))*(TimeStep)*'Composition Moles'!$C149</f>
        <v>-7.5262186231471545E-2</v>
      </c>
      <c r="AU137" s="32">
        <f ca="1">SUMPRODUCT(ReactionRateK1!$F159:$V159*OFFSET(ReactionStoich!$E$5:$U$5,AU$2,0))*(TimeStep)*'Composition Moles'!$C149</f>
        <v>-7.5262186231471545E-2</v>
      </c>
      <c r="AV137" s="32">
        <f ca="1">SUMPRODUCT(ReactionRateK1!$F159:$V159*OFFSET(ReactionStoich!$E$5:$U$5,AV$2,0))*(TimeStep)*'Composition Moles'!$C149</f>
        <v>0</v>
      </c>
      <c r="AW137" s="32">
        <f ca="1">SUMPRODUCT(ReactionRateK1!$F159:$V159*OFFSET(ReactionStoich!$E$5:$U$5,AW$2,0))*(TimeStep)*'Composition Moles'!$C149</f>
        <v>0</v>
      </c>
      <c r="AX137" s="32">
        <f ca="1">SUMPRODUCT(ReactionRateK1!$F159:$V159*OFFSET(ReactionStoich!$E$5:$U$5,AX$2,0))*(TimeStep)*'Composition Moles'!$C149</f>
        <v>0</v>
      </c>
      <c r="AY137" s="32">
        <f ca="1">SUMPRODUCT(ReactionRateK1!$F159:$V159*OFFSET(ReactionStoich!$E$5:$U$5,AY$2,0))*(TimeStep)*'Composition Moles'!$C149</f>
        <v>0</v>
      </c>
      <c r="AZ137" s="32">
        <f ca="1">SUMPRODUCT(ReactionRateK1!$F159:$V159*OFFSET(ReactionStoich!$E$5:$U$5,AZ$2,0))*(TimeStep)*'Composition Moles'!$C149</f>
        <v>0</v>
      </c>
      <c r="BA137" s="32">
        <f ca="1">SUMPRODUCT(ReactionRateK1!$F159:$V159*OFFSET(ReactionStoich!$E$5:$U$5,BA$2,0))*(TimeStep)*'Composition Moles'!$C149</f>
        <v>0</v>
      </c>
      <c r="BB137" s="32">
        <f ca="1">SUMPRODUCT(ReactionRateK1!$F159:$V159*OFFSET(ReactionStoich!$E$5:$U$5,BB$2,0))*(TimeStep)*'Composition Moles'!$C149</f>
        <v>0</v>
      </c>
      <c r="BC137" s="32">
        <f ca="1">SUMPRODUCT(ReactionRateK1!$F159:$V159*OFFSET(ReactionStoich!$E$5:$U$5,BC$2,0))*(TimeStep)*'Composition Moles'!$C149</f>
        <v>0</v>
      </c>
      <c r="BD137" s="32">
        <f ca="1">SUMPRODUCT(ReactionRateK1!$F159:$V159*OFFSET(ReactionStoich!$E$5:$U$5,BD$2,0))*(TimeStep)*'Composition Moles'!$C149</f>
        <v>0</v>
      </c>
      <c r="BE137" s="32">
        <f ca="1">SUMPRODUCT(ReactionRateK1!$F159:$V159*OFFSET(ReactionStoich!$E$5:$U$5,BE$2,0))*(TimeStep)*'Composition Moles'!$C149</f>
        <v>0</v>
      </c>
      <c r="BF137" s="32">
        <f ca="1">SUMPRODUCT(ReactionRateK1!$F159:$V159*OFFSET(ReactionStoich!$E$5:$U$5,BF$2,0))*(TimeStep)*'Composition Moles'!$C149</f>
        <v>0</v>
      </c>
      <c r="BG137" s="32">
        <f ca="1">SUMPRODUCT(ReactionRateK1!$F159:$V159*OFFSET(ReactionStoich!$E$5:$U$5,BG$2,0))*(TimeStep)*'Composition Moles'!$C149</f>
        <v>0</v>
      </c>
      <c r="BH137" s="32">
        <f ca="1">SUMPRODUCT(ReactionRateK1!$F159:$V159*OFFSET(ReactionStoich!$E$5:$U$5,BH$2,0))*(TimeStep)*'Composition Moles'!$C149</f>
        <v>0</v>
      </c>
      <c r="BI137" s="32">
        <f ca="1">SUMPRODUCT(ReactionRateK1!$F159:$V159*OFFSET(ReactionStoich!$E$5:$U$5,BI$2,0))*(TimeStep)*'Composition Moles'!$C149</f>
        <v>0</v>
      </c>
      <c r="BJ137" s="32">
        <f ca="1">SUMPRODUCT(ReactionRateK1!$F159:$V159*OFFSET(ReactionStoich!$E$5:$U$5,BJ$2,0))*(TimeStep)*'Composition Moles'!$C149</f>
        <v>0</v>
      </c>
      <c r="BK137" s="32">
        <f ca="1">SUMPRODUCT(ReactionRateK1!$F159:$V159*OFFSET(ReactionStoich!$E$5:$U$5,BK$2,0))*(TimeStep)*'Composition Moles'!$C149</f>
        <v>0</v>
      </c>
      <c r="BL137" s="32">
        <f ca="1">SUMPRODUCT(ReactionRateK1!$F159:$V159*OFFSET(ReactionStoich!$E$5:$U$5,BL$2,0))*(TimeStep)*'Composition Moles'!$C149</f>
        <v>0</v>
      </c>
      <c r="BM137" s="32">
        <f ca="1">SUMPRODUCT(ReactionRateK1!$F159:$V159*OFFSET(ReactionStoich!$E$5:$U$5,BM$2,0))*(TimeStep)*'Composition Moles'!$C149</f>
        <v>0</v>
      </c>
      <c r="BN137" s="32">
        <f ca="1">SUMPRODUCT(ReactionRateK1!$F159:$V159*OFFSET(ReactionStoich!$E$5:$U$5,BN$2,0))*(TimeStep)*'Composition Moles'!$C149</f>
        <v>0</v>
      </c>
      <c r="BO137" s="32">
        <f ca="1">SUMPRODUCT(ReactionRateK1!$F159:$V159*OFFSET(ReactionStoich!$E$5:$U$5,BO$2,0))*(TimeStep)*'Composition Moles'!$C149</f>
        <v>0</v>
      </c>
      <c r="BP137" s="32">
        <f ca="1">SUMPRODUCT(ReactionRateK1!$F159:$V159*OFFSET(ReactionStoich!$E$5:$U$5,BP$2,0))*(TimeStep)*'Composition Moles'!$C149</f>
        <v>0</v>
      </c>
      <c r="BQ137" s="32">
        <f ca="1">SUMPRODUCT(ReactionRateK1!$F159:$V159*OFFSET(ReactionStoich!$E$5:$U$5,BQ$2,0))*(TimeStep)*'Composition Moles'!$C149</f>
        <v>0</v>
      </c>
      <c r="BR137" s="32">
        <f ca="1">SUMPRODUCT(ReactionRateK1!$F159:$V159*OFFSET(ReactionStoich!$E$5:$U$5,BR$2,0))*(TimeStep)*'Composition Moles'!$C149</f>
        <v>0</v>
      </c>
      <c r="BS137" s="32">
        <f ca="1">SUMPRODUCT(ReactionRateK1!$F159:$V159*OFFSET(ReactionStoich!$E$5:$U$5,BS$2,0))*(TimeStep)*'Composition Moles'!$C149</f>
        <v>0</v>
      </c>
      <c r="BT137" s="32">
        <f ca="1">SUMPRODUCT(ReactionRateK1!$F159:$V159*OFFSET(ReactionStoich!$E$5:$U$5,BT$2,0))*(TimeStep)*'Composition Moles'!$C149</f>
        <v>0</v>
      </c>
      <c r="BU137" s="32">
        <f ca="1">SUMPRODUCT(ReactionRateK1!$F159:$V159*OFFSET(ReactionStoich!$E$5:$U$5,BU$2,0))*(TimeStep)*'Composition Moles'!$C149</f>
        <v>0</v>
      </c>
      <c r="BV137" s="32">
        <f ca="1">SUMPRODUCT(ReactionRateK1!$F159:$V159*OFFSET(ReactionStoich!$E$5:$U$5,BV$2,0))*(TimeStep)*'Composition Moles'!$C149</f>
        <v>0</v>
      </c>
      <c r="BW137" s="32">
        <f ca="1">SUMPRODUCT(ReactionRateK1!$F159:$V159*OFFSET(ReactionStoich!$E$5:$U$5,BW$2,0))*(TimeStep)*'Composition Moles'!$C149</f>
        <v>0</v>
      </c>
    </row>
    <row r="138" spans="1:75">
      <c r="B138" s="20"/>
      <c r="C138" s="20"/>
      <c r="D138" s="26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75">
      <c r="B139" s="20"/>
      <c r="C139" s="20"/>
      <c r="D139" s="26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75">
      <c r="B140" s="20"/>
      <c r="C140" s="20"/>
      <c r="D140" s="26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75">
      <c r="B141" s="20"/>
      <c r="C141" s="20"/>
      <c r="D141" s="26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75">
      <c r="B142" s="20"/>
      <c r="C142" s="20"/>
      <c r="D142" s="26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75">
      <c r="B143" s="20"/>
      <c r="C143" s="20"/>
      <c r="D143" s="26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75">
      <c r="B144" s="20"/>
      <c r="C144" s="20"/>
      <c r="D144" s="26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2:26">
      <c r="B145" s="20"/>
      <c r="C145" s="20"/>
      <c r="D145" s="26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2:26">
      <c r="B146" s="20"/>
      <c r="C146" s="20"/>
      <c r="D146" s="26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2:26">
      <c r="B147" s="20"/>
      <c r="C147" s="20"/>
      <c r="D147" s="26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2:26">
      <c r="B148" s="20"/>
      <c r="C148" s="20"/>
      <c r="D148" s="26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2:26">
      <c r="B149" s="20"/>
      <c r="C149" s="20"/>
      <c r="D149" s="26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2:26"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2:26"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2:26"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2:26"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2:26"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2:26"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2:26"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2:26"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2:26"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2:26"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2:26"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6:26"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6:26"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6:26"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6:26"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6:26"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6:26"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6:26"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6:26"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6:26"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6:26"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</sheetData>
  <phoneticPr fontId="3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BW170"/>
  <sheetViews>
    <sheetView showGridLines="0" zoomScale="75" workbookViewId="0">
      <selection activeCell="C12" sqref="C12"/>
    </sheetView>
  </sheetViews>
  <sheetFormatPr defaultRowHeight="12"/>
  <cols>
    <col min="1" max="2" width="14.140625" customWidth="1"/>
    <col min="3" max="3" width="12.140625" customWidth="1"/>
    <col min="4" max="4" width="11.85546875" customWidth="1"/>
    <col min="5" max="5" width="8.85546875" customWidth="1"/>
    <col min="6" max="26" width="9.28515625" customWidth="1"/>
  </cols>
  <sheetData>
    <row r="1" spans="1:75" ht="43.5" customHeight="1">
      <c r="F1" s="135" t="str">
        <f>Control!B10</f>
        <v>H2</v>
      </c>
      <c r="G1" s="135" t="str">
        <f>Control!C10</f>
        <v>C1</v>
      </c>
      <c r="H1" s="135" t="str">
        <f>Control!D10</f>
        <v>C2</v>
      </c>
      <c r="I1" s="135" t="str">
        <f>Control!E10</f>
        <v>C3</v>
      </c>
      <c r="J1" s="135" t="str">
        <f>Control!F10</f>
        <v>IC4</v>
      </c>
      <c r="K1" s="135" t="str">
        <f>Control!G10</f>
        <v>NC4</v>
      </c>
      <c r="L1" s="135" t="str">
        <f>Control!H10</f>
        <v>IC5</v>
      </c>
      <c r="M1" s="135" t="str">
        <f>Control!I10</f>
        <v>NC5</v>
      </c>
      <c r="N1" s="135" t="str">
        <f>Control!J10</f>
        <v>CC5</v>
      </c>
      <c r="O1" s="135" t="str">
        <f>Control!K10</f>
        <v>C6</v>
      </c>
      <c r="P1" s="135" t="str">
        <f>Control!L10</f>
        <v>22MC4</v>
      </c>
      <c r="Q1" s="135" t="str">
        <f>Control!M10</f>
        <v>CC6</v>
      </c>
      <c r="R1" s="135" t="str">
        <f>Control!N10</f>
        <v>MCP</v>
      </c>
      <c r="S1" s="135" t="str">
        <f>Control!O10</f>
        <v>C6A</v>
      </c>
      <c r="T1" s="135" t="str">
        <f>Control!P10</f>
        <v>NC7</v>
      </c>
      <c r="U1" s="135" t="str">
        <f>Control!Q10</f>
        <v>3EC5</v>
      </c>
      <c r="V1" s="135" t="str">
        <f>Control!R10</f>
        <v>MCC6</v>
      </c>
      <c r="W1" s="135" t="str">
        <f>Control!S10</f>
        <v>DMCC5</v>
      </c>
      <c r="X1" s="135" t="str">
        <f>Control!T10</f>
        <v>ECC5</v>
      </c>
      <c r="Y1" s="135" t="str">
        <f>Control!U10</f>
        <v>C7A</v>
      </c>
      <c r="Z1" s="135" t="str">
        <f>Control!V10</f>
        <v>NC8</v>
      </c>
      <c r="AA1" s="135" t="str">
        <f>Control!W10</f>
        <v>3MC7</v>
      </c>
      <c r="AB1" s="135" t="str">
        <f>Control!X10</f>
        <v>11DMCC6</v>
      </c>
      <c r="AC1" s="135" t="str">
        <f>Control!Y10</f>
        <v>113MCC5</v>
      </c>
      <c r="AD1" s="135" t="str">
        <f>Control!Z10</f>
        <v>1M-TR3-ECC5</v>
      </c>
      <c r="AE1" s="135" t="str">
        <f>Control!AA10</f>
        <v>IPCC5</v>
      </c>
      <c r="AF1" s="135" t="str">
        <f>Control!AB10</f>
        <v>ECC6</v>
      </c>
      <c r="AG1" s="135" t="str">
        <f>Control!AC10</f>
        <v>EB</v>
      </c>
      <c r="AH1" s="135" t="str">
        <f>Control!AD10</f>
        <v>PC8A</v>
      </c>
      <c r="AI1" s="135" t="str">
        <f>Control!AE10</f>
        <v>MC8A</v>
      </c>
      <c r="AJ1" s="135" t="str">
        <f>Control!AF10</f>
        <v>OC8A</v>
      </c>
      <c r="AK1" s="135" t="str">
        <f>Control!AG10</f>
        <v>N-NONANE</v>
      </c>
      <c r="AL1" s="135" t="str">
        <f>Control!AH10</f>
        <v>IPCC6</v>
      </c>
      <c r="AM1" s="135" t="str">
        <f>Control!AI10</f>
        <v>1-TR2-ECC5</v>
      </c>
      <c r="AN1" s="135" t="str">
        <f>Control!AJ10</f>
        <v>CUMENE</v>
      </c>
      <c r="AO1" s="135" t="str">
        <f>Control!AK10</f>
        <v>NPB</v>
      </c>
      <c r="AP1" s="135" t="str">
        <f>Control!AL10</f>
        <v>M-EC7A</v>
      </c>
      <c r="AQ1" s="135" t="str">
        <f>Control!AM10</f>
        <v>P-EC7A</v>
      </c>
      <c r="AR1" s="135" t="str">
        <f>Control!AN10</f>
        <v>O-EC7A</v>
      </c>
      <c r="AS1" s="135" t="str">
        <f>Control!AO10</f>
        <v>135TMB</v>
      </c>
      <c r="AT1" s="135" t="str">
        <f>Control!AP10</f>
        <v>124TMB</v>
      </c>
      <c r="AU1" s="135" t="str">
        <f>Control!AQ10</f>
        <v>123TMB</v>
      </c>
      <c r="AV1" s="135" t="str">
        <f>Control!AR10</f>
        <v>INDANE</v>
      </c>
      <c r="AW1" s="135" t="str">
        <f>Control!AS10</f>
        <v>N-DECANE</v>
      </c>
      <c r="AX1" s="135" t="str">
        <f>Control!AT10</f>
        <v>NBCC6</v>
      </c>
      <c r="AY1" s="135" t="str">
        <f>Control!AU10</f>
        <v>NBB</v>
      </c>
      <c r="AZ1" s="135" t="str">
        <f>Control!AV10</f>
        <v>IBB</v>
      </c>
      <c r="BA1" s="135" t="str">
        <f>Control!AW10</f>
        <v>SEC-BUTYLBENZENE</v>
      </c>
      <c r="BB1" s="135" t="str">
        <f>Control!AX10</f>
        <v>TERT-BUTYLBENZENEN</v>
      </c>
      <c r="BC1" s="135" t="str">
        <f>Control!AY10</f>
        <v>1M2NC3C6A</v>
      </c>
      <c r="BD1" s="135" t="str">
        <f>Control!AZ10</f>
        <v>1M3NC3C6A</v>
      </c>
      <c r="BE1" s="135" t="str">
        <f>Control!BA10</f>
        <v>1M4NC3C6A</v>
      </c>
      <c r="BF1" s="135" t="str">
        <f>Control!BB10</f>
        <v>O-CYMENE</v>
      </c>
      <c r="BG1" s="135" t="str">
        <f>Control!BC10</f>
        <v>M-CYMENE</v>
      </c>
      <c r="BH1" s="135" t="str">
        <f>Control!BD10</f>
        <v>P-CYMENE</v>
      </c>
      <c r="BI1" s="135" t="str">
        <f>Control!BE10</f>
        <v>O-DEC6A</v>
      </c>
      <c r="BJ1" s="135" t="str">
        <f>Control!BF10</f>
        <v>M-DEC6A</v>
      </c>
      <c r="BK1" s="135" t="str">
        <f>Control!BG10</f>
        <v>P-DEC6A</v>
      </c>
      <c r="BL1" s="135" t="str">
        <f>Control!BH10</f>
        <v>3EOC8A</v>
      </c>
      <c r="BM1" s="135" t="str">
        <f>Control!BI10</f>
        <v>4EOC8A</v>
      </c>
      <c r="BN1" s="135" t="str">
        <f>Control!BJ10</f>
        <v>2EMC8A</v>
      </c>
      <c r="BO1" s="135" t="str">
        <f>Control!BK10</f>
        <v>4EMC8A</v>
      </c>
      <c r="BP1" s="135" t="str">
        <f>Control!BL10</f>
        <v>5EMC8A</v>
      </c>
      <c r="BQ1" s="135" t="str">
        <f>Control!BM10</f>
        <v>2EPC8A</v>
      </c>
      <c r="BR1" s="135" t="str">
        <f>Control!BN10</f>
        <v>1234TMC6A</v>
      </c>
      <c r="BS1" s="135" t="str">
        <f>Control!BO10</f>
        <v>1235TMC6A</v>
      </c>
      <c r="BT1" s="135" t="str">
        <f>Control!BP10</f>
        <v>1235TMC6A</v>
      </c>
      <c r="BU1" s="135" t="str">
        <f>Control!BQ10</f>
        <v>NAPHTHALENE</v>
      </c>
      <c r="BV1" s="135" t="str">
        <f>Control!BR10</f>
        <v>1E2IPC6A</v>
      </c>
      <c r="BW1" s="135" t="str">
        <f>Control!BS10</f>
        <v>HEAVIES</v>
      </c>
    </row>
    <row r="2" spans="1:75">
      <c r="F2" s="58">
        <v>0</v>
      </c>
      <c r="G2" s="58">
        <v>1</v>
      </c>
      <c r="H2" s="58">
        <v>2</v>
      </c>
      <c r="I2" s="58">
        <v>3</v>
      </c>
      <c r="J2" s="58">
        <v>4</v>
      </c>
      <c r="K2" s="58">
        <v>5</v>
      </c>
      <c r="L2" s="58">
        <v>6</v>
      </c>
      <c r="M2" s="58">
        <v>7</v>
      </c>
      <c r="N2" s="58">
        <v>8</v>
      </c>
      <c r="O2" s="58">
        <v>9</v>
      </c>
      <c r="P2" s="58">
        <v>10</v>
      </c>
      <c r="Q2" s="58">
        <v>11</v>
      </c>
      <c r="R2" s="58">
        <v>12</v>
      </c>
      <c r="S2" s="58">
        <v>13</v>
      </c>
      <c r="T2" s="58">
        <v>14</v>
      </c>
      <c r="U2" s="58">
        <v>15</v>
      </c>
      <c r="V2" s="58">
        <v>16</v>
      </c>
      <c r="W2" s="58">
        <v>17</v>
      </c>
      <c r="X2" s="58">
        <v>18</v>
      </c>
      <c r="Y2" s="58">
        <v>19</v>
      </c>
      <c r="Z2" s="58">
        <v>20</v>
      </c>
      <c r="AA2" s="58">
        <v>21</v>
      </c>
      <c r="AB2" s="58">
        <v>22</v>
      </c>
      <c r="AC2" s="58">
        <v>23</v>
      </c>
      <c r="AD2" s="58">
        <v>24</v>
      </c>
      <c r="AE2" s="58">
        <v>25</v>
      </c>
      <c r="AF2" s="58">
        <v>26</v>
      </c>
      <c r="AG2" s="58">
        <v>27</v>
      </c>
      <c r="AH2" s="58">
        <v>28</v>
      </c>
      <c r="AI2" s="58">
        <v>29</v>
      </c>
      <c r="AJ2" s="58">
        <v>30</v>
      </c>
      <c r="AK2" s="58">
        <v>31</v>
      </c>
      <c r="AL2" s="58">
        <v>32</v>
      </c>
      <c r="AM2" s="58">
        <v>33</v>
      </c>
      <c r="AN2" s="58">
        <v>34</v>
      </c>
      <c r="AO2" s="58">
        <v>35</v>
      </c>
      <c r="AP2" s="58">
        <v>36</v>
      </c>
      <c r="AQ2" s="58">
        <v>37</v>
      </c>
      <c r="AR2" s="58">
        <v>38</v>
      </c>
      <c r="AS2" s="58">
        <v>39</v>
      </c>
      <c r="AT2" s="58">
        <v>40</v>
      </c>
      <c r="AU2" s="58">
        <v>41</v>
      </c>
      <c r="AV2" s="58">
        <v>42</v>
      </c>
      <c r="AW2" s="58">
        <v>43</v>
      </c>
      <c r="AX2" s="58">
        <v>44</v>
      </c>
      <c r="AY2" s="58">
        <v>45</v>
      </c>
      <c r="AZ2" s="58">
        <v>46</v>
      </c>
      <c r="BA2" s="58">
        <v>47</v>
      </c>
      <c r="BB2" s="58">
        <v>48</v>
      </c>
      <c r="BC2" s="58">
        <v>49</v>
      </c>
      <c r="BD2" s="58">
        <v>50</v>
      </c>
      <c r="BE2" s="58">
        <v>51</v>
      </c>
      <c r="BF2" s="58">
        <v>52</v>
      </c>
      <c r="BG2" s="58">
        <v>53</v>
      </c>
      <c r="BH2" s="58">
        <v>54</v>
      </c>
      <c r="BI2" s="58">
        <v>55</v>
      </c>
      <c r="BJ2" s="58">
        <v>56</v>
      </c>
      <c r="BK2" s="58">
        <v>57</v>
      </c>
      <c r="BL2" s="58">
        <v>58</v>
      </c>
      <c r="BM2" s="58">
        <v>59</v>
      </c>
      <c r="BN2" s="58">
        <v>60</v>
      </c>
      <c r="BO2" s="58">
        <v>61</v>
      </c>
      <c r="BP2" s="58">
        <v>62</v>
      </c>
      <c r="BQ2" s="58">
        <v>63</v>
      </c>
      <c r="BR2" s="58">
        <v>64</v>
      </c>
      <c r="BS2" s="58">
        <v>65</v>
      </c>
      <c r="BT2" s="58">
        <v>66</v>
      </c>
      <c r="BU2" s="58">
        <v>67</v>
      </c>
      <c r="BV2" s="58">
        <v>68</v>
      </c>
      <c r="BW2" s="58">
        <v>69</v>
      </c>
    </row>
    <row r="5" spans="1:75">
      <c r="A5" t="s">
        <v>22</v>
      </c>
      <c r="E5" t="s">
        <v>59</v>
      </c>
      <c r="F5" s="32">
        <f>VLOOKUP(F1,_xlnm.DataBase,5, FALSE)</f>
        <v>0</v>
      </c>
      <c r="G5" s="32">
        <f t="shared" ref="G5:Z5" si="0">VLOOKUP(G1,_xlnm.DataBase,5, FALSE)</f>
        <v>-74900.082689600007</v>
      </c>
      <c r="H5" s="32">
        <f t="shared" si="0"/>
        <v>-84738.093550752004</v>
      </c>
      <c r="I5" s="32">
        <f t="shared" si="0"/>
        <v>-103890.11469456</v>
      </c>
      <c r="J5" s="32">
        <f t="shared" si="0"/>
        <v>-134590.14858736002</v>
      </c>
      <c r="K5" s="32">
        <f t="shared" si="0"/>
        <v>-126190.13931376001</v>
      </c>
      <c r="L5" s="32">
        <f t="shared" si="0"/>
        <v>-154590.17066736001</v>
      </c>
      <c r="M5" s="32">
        <f t="shared" si="0"/>
        <v>-146490.16172496002</v>
      </c>
      <c r="N5" s="32">
        <f t="shared" si="0"/>
        <v>-77288.085325952008</v>
      </c>
      <c r="O5" s="32">
        <f t="shared" si="0"/>
        <v>-167290.18468815999</v>
      </c>
      <c r="P5" s="32">
        <f t="shared" si="0"/>
        <v>-185690.20500176001</v>
      </c>
      <c r="Q5" s="32">
        <f t="shared" si="0"/>
        <v>-123190.13600176001</v>
      </c>
      <c r="R5" s="32">
        <f t="shared" si="0"/>
        <v>-106790.11789616001</v>
      </c>
      <c r="S5" s="32">
        <f t="shared" si="0"/>
        <v>82977.09160660801</v>
      </c>
      <c r="T5" s="32">
        <f t="shared" si="0"/>
        <v>-187890.20743056</v>
      </c>
      <c r="U5" s="32">
        <f t="shared" si="0"/>
        <v>-189790.20952816002</v>
      </c>
      <c r="V5" s="32">
        <f t="shared" si="0"/>
        <v>-154890.17099856</v>
      </c>
      <c r="W5" s="32">
        <f t="shared" si="0"/>
        <v>-138390.15278256001</v>
      </c>
      <c r="X5" s="32">
        <f t="shared" si="0"/>
        <v>-127190.14041776001</v>
      </c>
      <c r="Y5" s="32">
        <f t="shared" si="0"/>
        <v>50029.055232016006</v>
      </c>
      <c r="Z5" s="32">
        <f t="shared" si="0"/>
        <v>-208590.23028336</v>
      </c>
      <c r="AA5" s="32">
        <f t="shared" ref="AA5:BW5" si="1">VLOOKUP(AA1,_xlnm.DataBase,5, FALSE)</f>
        <v>-212790.23492016</v>
      </c>
      <c r="AB5" s="32">
        <f t="shared" si="1"/>
        <v>-181090.19992335999</v>
      </c>
      <c r="AC5" s="32">
        <f t="shared" si="1"/>
        <v>-110860.10676442296</v>
      </c>
      <c r="AD5" s="32">
        <f t="shared" si="1"/>
        <v>-107390.11074605127</v>
      </c>
      <c r="AE5" s="32">
        <f t="shared" si="1"/>
        <v>-107390.11074605127</v>
      </c>
      <c r="AF5" s="32">
        <f t="shared" si="1"/>
        <v>-171890.18976656001</v>
      </c>
      <c r="AG5" s="32">
        <f t="shared" si="1"/>
        <v>29809.032909136004</v>
      </c>
      <c r="AH5" s="32">
        <f t="shared" si="1"/>
        <v>17950.019816799999</v>
      </c>
      <c r="AI5" s="32">
        <f t="shared" si="1"/>
        <v>17249.019042896001</v>
      </c>
      <c r="AJ5" s="32">
        <f t="shared" si="1"/>
        <v>19000.020976</v>
      </c>
      <c r="AK5" s="32">
        <f t="shared" si="1"/>
        <v>-229190.25302576</v>
      </c>
      <c r="AL5" s="32">
        <f t="shared" si="1"/>
        <v>-128030.13353261127</v>
      </c>
      <c r="AM5" s="32">
        <f t="shared" si="1"/>
        <v>-128030.13353261127</v>
      </c>
      <c r="AN5" s="32">
        <f t="shared" si="1"/>
        <v>3940.104447526759</v>
      </c>
      <c r="AO5" s="32">
        <f t="shared" si="1"/>
        <v>7820.0086332800001</v>
      </c>
      <c r="AP5" s="32">
        <f t="shared" si="1"/>
        <v>-1929.5621888280555</v>
      </c>
      <c r="AQ5" s="32">
        <f t="shared" si="1"/>
        <v>-2049.8023118073797</v>
      </c>
      <c r="AR5" s="32">
        <f t="shared" si="1"/>
        <v>1100.0012144000002</v>
      </c>
      <c r="AS5" s="32">
        <f t="shared" si="1"/>
        <v>-16080.01775232</v>
      </c>
      <c r="AT5" s="32">
        <f t="shared" si="1"/>
        <v>-13939.015388656</v>
      </c>
      <c r="AU5" s="32">
        <f t="shared" si="1"/>
        <v>-9589.9109778750371</v>
      </c>
      <c r="AV5" s="32">
        <f t="shared" si="1"/>
        <v>107590.11877936</v>
      </c>
      <c r="AW5" s="32">
        <f t="shared" si="1"/>
        <v>-249790.27576816001</v>
      </c>
      <c r="AX5" s="32">
        <f t="shared" si="1"/>
        <v>-213289.23547105602</v>
      </c>
      <c r="AY5" s="32">
        <f t="shared" si="1"/>
        <v>-13819.015256176001</v>
      </c>
      <c r="AZ5" s="32">
        <f t="shared" si="1"/>
        <v>-21559.023801136002</v>
      </c>
      <c r="BA5" s="32">
        <f t="shared" si="1"/>
        <v>-17459.019274736002</v>
      </c>
      <c r="BB5" s="32">
        <f t="shared" si="1"/>
        <v>-22689.025048656</v>
      </c>
      <c r="BC5" s="32">
        <f t="shared" si="1"/>
        <v>-19780.021837119999</v>
      </c>
      <c r="BD5" s="32">
        <f t="shared" si="1"/>
        <v>-24140.026650560001</v>
      </c>
      <c r="BE5" s="32">
        <f t="shared" si="1"/>
        <v>-23140.025546559998</v>
      </c>
      <c r="BF5" s="32">
        <f t="shared" si="1"/>
        <v>-29950.035017927141</v>
      </c>
      <c r="BG5" s="32">
        <f t="shared" si="1"/>
        <v>-29309.032357135999</v>
      </c>
      <c r="BH5" s="32">
        <f t="shared" si="1"/>
        <v>-29950.035017927141</v>
      </c>
      <c r="BI5" s="32">
        <f t="shared" si="1"/>
        <v>-15730.017365919999</v>
      </c>
      <c r="BJ5" s="32">
        <f t="shared" si="1"/>
        <v>-21840.024111360002</v>
      </c>
      <c r="BK5" s="32">
        <f t="shared" si="1"/>
        <v>-22269.024584975999</v>
      </c>
      <c r="BL5" s="32">
        <f t="shared" si="1"/>
        <v>-25650.028317600001</v>
      </c>
      <c r="BM5" s="32">
        <f t="shared" si="1"/>
        <v>-32090.035427360002</v>
      </c>
      <c r="BN5" s="32">
        <f t="shared" si="1"/>
        <v>-26230.02895792</v>
      </c>
      <c r="BO5" s="32">
        <f t="shared" si="1"/>
        <v>-30800.034003200002</v>
      </c>
      <c r="BP5" s="32">
        <f t="shared" si="1"/>
        <v>-35400.039081600007</v>
      </c>
      <c r="BQ5" s="32">
        <f t="shared" si="1"/>
        <v>-32180.035526720003</v>
      </c>
      <c r="BR5" s="32">
        <f t="shared" si="1"/>
        <v>-41910.046268639999</v>
      </c>
      <c r="BS5" s="32">
        <f t="shared" si="1"/>
        <v>-44837.850282181906</v>
      </c>
      <c r="BT5" s="32">
        <f t="shared" si="1"/>
        <v>-44837.850282181906</v>
      </c>
      <c r="BU5" s="32">
        <f t="shared" si="1"/>
        <v>151090.16680335999</v>
      </c>
      <c r="BV5" s="32">
        <f t="shared" si="1"/>
        <v>-47220.052130880002</v>
      </c>
      <c r="BW5" s="32">
        <f t="shared" si="1"/>
        <v>-21000.023184000001</v>
      </c>
    </row>
    <row r="6" spans="1:75">
      <c r="A6" t="s">
        <v>23</v>
      </c>
      <c r="E6" t="s">
        <v>60</v>
      </c>
      <c r="F6" s="32">
        <f t="shared" ref="F6:AK6" si="2">VLOOKUP(F1,_xlnm.DataBase,6, FALSE)</f>
        <v>28.191203547716356</v>
      </c>
      <c r="G6" s="32">
        <f t="shared" si="2"/>
        <v>36.150263104865637</v>
      </c>
      <c r="H6" s="32">
        <f t="shared" si="2"/>
        <v>43.672068531530329</v>
      </c>
      <c r="I6" s="32">
        <f t="shared" si="2"/>
        <v>49.496966963164326</v>
      </c>
      <c r="J6" s="32">
        <f t="shared" si="2"/>
        <v>58.432277753377456</v>
      </c>
      <c r="K6" s="32">
        <f t="shared" si="2"/>
        <v>55.62995536854168</v>
      </c>
      <c r="L6" s="32">
        <f t="shared" si="2"/>
        <v>63.296984864977119</v>
      </c>
      <c r="M6" s="32">
        <f t="shared" si="2"/>
        <v>68.008575248306698</v>
      </c>
      <c r="N6" s="32">
        <f t="shared" si="2"/>
        <v>23.669125283449809</v>
      </c>
      <c r="O6" s="32">
        <f t="shared" si="2"/>
        <v>76.916808098598892</v>
      </c>
      <c r="P6" s="32">
        <f t="shared" si="2"/>
        <v>61.952270316844135</v>
      </c>
      <c r="Q6" s="32">
        <f t="shared" si="2"/>
        <v>35.882731218896915</v>
      </c>
      <c r="R6" s="32">
        <f t="shared" si="2"/>
        <v>36.718076408499627</v>
      </c>
      <c r="S6" s="32">
        <f t="shared" si="2"/>
        <v>29.195838998347057</v>
      </c>
      <c r="T6" s="32">
        <f t="shared" si="2"/>
        <v>89.187462488538145</v>
      </c>
      <c r="U6" s="32">
        <f t="shared" si="2"/>
        <v>100.67403739292529</v>
      </c>
      <c r="V6" s="32">
        <f t="shared" si="2"/>
        <v>45.233691262482665</v>
      </c>
      <c r="W6" s="32">
        <f t="shared" si="2"/>
        <v>63.169040705744756</v>
      </c>
      <c r="X6" s="32">
        <f t="shared" si="2"/>
        <v>46.385133696283631</v>
      </c>
      <c r="Y6" s="32">
        <f t="shared" si="2"/>
        <v>41.951420630146679</v>
      </c>
      <c r="Z6" s="32">
        <f t="shared" si="2"/>
        <v>93.813597601566784</v>
      </c>
      <c r="AA6" s="32">
        <f t="shared" si="2"/>
        <v>118.39802334848761</v>
      </c>
      <c r="AB6" s="32">
        <f t="shared" si="2"/>
        <v>73.192048868025651</v>
      </c>
      <c r="AC6" s="32">
        <f t="shared" si="2"/>
        <v>93.314982708989774</v>
      </c>
      <c r="AD6" s="32">
        <f t="shared" si="2"/>
        <v>89.629219831811696</v>
      </c>
      <c r="AE6" s="32">
        <f t="shared" si="2"/>
        <v>86.71085471381663</v>
      </c>
      <c r="AF6" s="32">
        <f t="shared" si="2"/>
        <v>83.083585129789981</v>
      </c>
      <c r="AG6" s="32">
        <f t="shared" si="2"/>
        <v>54.896352403944668</v>
      </c>
      <c r="AH6" s="32">
        <f t="shared" si="2"/>
        <v>65.728048529025685</v>
      </c>
      <c r="AI6" s="32">
        <f t="shared" si="2"/>
        <v>59.551987282914126</v>
      </c>
      <c r="AJ6" s="32">
        <f t="shared" si="2"/>
        <v>72.2504842413788</v>
      </c>
      <c r="AK6" s="32">
        <f t="shared" si="2"/>
        <v>116.20692273264712</v>
      </c>
      <c r="AL6" s="32">
        <f t="shared" ref="AL6:BQ6" si="3">VLOOKUP(AL1,_xlnm.DataBase,6, FALSE)</f>
        <v>93.71009754863654</v>
      </c>
      <c r="AM6" s="32">
        <f t="shared" si="3"/>
        <v>101.40369305686838</v>
      </c>
      <c r="AN6" s="32">
        <f t="shared" si="3"/>
        <v>68.410135497631316</v>
      </c>
      <c r="AO6" s="32">
        <f t="shared" si="3"/>
        <v>61.807514785012053</v>
      </c>
      <c r="AP6" s="32">
        <f t="shared" si="3"/>
        <v>77.940008242211533</v>
      </c>
      <c r="AQ6" s="32">
        <f t="shared" si="3"/>
        <v>78.956471307868938</v>
      </c>
      <c r="AR6" s="32">
        <f t="shared" si="3"/>
        <v>79.82824290207401</v>
      </c>
      <c r="AS6" s="32">
        <f t="shared" si="3"/>
        <v>76.451399990411346</v>
      </c>
      <c r="AT6" s="32">
        <f t="shared" si="3"/>
        <v>103.72185736241528</v>
      </c>
      <c r="AU6" s="32">
        <f t="shared" si="3"/>
        <v>102.12518760938276</v>
      </c>
      <c r="AV6" s="32">
        <f t="shared" si="3"/>
        <v>53.666737132941591</v>
      </c>
      <c r="AW6" s="32">
        <f t="shared" si="3"/>
        <v>129.32567579407007</v>
      </c>
      <c r="AX6" s="32">
        <f t="shared" si="3"/>
        <v>114.55175318566071</v>
      </c>
      <c r="AY6" s="32">
        <f t="shared" si="3"/>
        <v>90.031481856533631</v>
      </c>
      <c r="AZ6" s="32">
        <f t="shared" si="3"/>
        <v>78.316390305617574</v>
      </c>
      <c r="BA6" s="32">
        <f t="shared" si="3"/>
        <v>72.982519173758462</v>
      </c>
      <c r="BB6" s="32">
        <f t="shared" si="3"/>
        <v>70.137714671569512</v>
      </c>
      <c r="BC6" s="32">
        <f t="shared" si="3"/>
        <v>88.636789259530516</v>
      </c>
      <c r="BD6" s="32">
        <f t="shared" si="3"/>
        <v>83.534034415463893</v>
      </c>
      <c r="BE6" s="32">
        <f t="shared" si="3"/>
        <v>83.534034415463893</v>
      </c>
      <c r="BF6" s="32">
        <f t="shared" si="3"/>
        <v>67.832993951691421</v>
      </c>
      <c r="BG6" s="32">
        <f t="shared" si="3"/>
        <v>74.958701359783333</v>
      </c>
      <c r="BH6" s="32">
        <f t="shared" si="3"/>
        <v>77.5484924327058</v>
      </c>
      <c r="BI6" s="32">
        <f t="shared" si="3"/>
        <v>119.22386499312621</v>
      </c>
      <c r="BJ6" s="32">
        <f t="shared" si="3"/>
        <v>85.037804029656485</v>
      </c>
      <c r="BK6" s="32">
        <f t="shared" si="3"/>
        <v>113.29336810531076</v>
      </c>
      <c r="BL6" s="32">
        <f t="shared" si="3"/>
        <v>86.807242137391654</v>
      </c>
      <c r="BM6" s="32">
        <f t="shared" si="3"/>
        <v>86.966792589138223</v>
      </c>
      <c r="BN6" s="32">
        <f t="shared" si="3"/>
        <v>89.135366721911353</v>
      </c>
      <c r="BO6" s="32">
        <f t="shared" si="3"/>
        <v>86.966792589138223</v>
      </c>
      <c r="BP6" s="32">
        <f t="shared" si="3"/>
        <v>88.288021535252341</v>
      </c>
      <c r="BQ6" s="32">
        <f t="shared" si="3"/>
        <v>86.966792589138223</v>
      </c>
      <c r="BR6" s="32">
        <f t="shared" ref="BR6:BW6" si="4">VLOOKUP(BR1,_xlnm.DataBase,6, FALSE)</f>
        <v>109.30256176618866</v>
      </c>
      <c r="BS6" s="32">
        <f t="shared" si="4"/>
        <v>115.2498099333101</v>
      </c>
      <c r="BT6" s="32">
        <f t="shared" si="4"/>
        <v>115.2498099333101</v>
      </c>
      <c r="BU6" s="32">
        <f t="shared" si="4"/>
        <v>45.257892420983154</v>
      </c>
      <c r="BV6" s="32">
        <f t="shared" si="4"/>
        <v>88.34958428724407</v>
      </c>
      <c r="BW6" s="32">
        <f t="shared" si="4"/>
        <v>94.830401941953284</v>
      </c>
    </row>
    <row r="7" spans="1:75"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75">
      <c r="B8" s="2" t="s">
        <v>24</v>
      </c>
      <c r="C8" s="2" t="s">
        <v>26</v>
      </c>
      <c r="D8" s="2" t="s">
        <v>25</v>
      </c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</row>
    <row r="9" spans="1:75" ht="14.25" customHeight="1"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</row>
    <row r="10" spans="1:75">
      <c r="A10">
        <f>ReactionRateK1!A32</f>
        <v>0</v>
      </c>
      <c r="B10" s="20">
        <f ca="1">SUMPRODUCT(F10:BW10,$F$5:$BW$5)</f>
        <v>-190555.40506402365</v>
      </c>
      <c r="C10" s="20">
        <f>'Composition Moles'!BZ22</f>
        <v>143716.88850794305</v>
      </c>
      <c r="D10" s="26">
        <f ca="1">-B10/C10</f>
        <v>1.3259082286177655</v>
      </c>
      <c r="F10" s="19">
        <f ca="1">SUMPRODUCT(ReactionRateK2!$F32:$V32*OFFSET(ReactionStoich!$E$5:$U$5,F$2,0))*(TimeStep)*'Composition Moles'!$C22</f>
        <v>-5.982025754394833</v>
      </c>
      <c r="G10" s="19">
        <f ca="1">SUMPRODUCT(ReactionRateK2!$F32:$V32*OFFSET(ReactionStoich!$E$5:$U$5,G$2,0))*(TimeStep)*'Composition Moles'!$C22</f>
        <v>0</v>
      </c>
      <c r="H10" s="19">
        <f ca="1">SUMPRODUCT(ReactionRateK2!$F32:$V32*OFFSET(ReactionStoich!$E$5:$U$5,H$2,0))*(TimeStep)*'Composition Moles'!$C22</f>
        <v>4.371297900909024</v>
      </c>
      <c r="I10" s="19">
        <f ca="1">SUMPRODUCT(ReactionRateK2!$F32:$V32*OFFSET(ReactionStoich!$E$5:$U$5,I$2,0))*(TimeStep)*'Composition Moles'!$C22</f>
        <v>1.6107278534858089</v>
      </c>
      <c r="J10" s="19">
        <f ca="1">SUMPRODUCT(ReactionRateK2!$F32:$V32*OFFSET(ReactionStoich!$E$5:$U$5,J$2,0))*(TimeStep)*'Composition Moles'!$C22</f>
        <v>0</v>
      </c>
      <c r="K10" s="19">
        <f ca="1">SUMPRODUCT(ReactionRateK2!$F32:$V32*OFFSET(ReactionStoich!$E$5:$U$5,K$2,0))*(TimeStep)*'Composition Moles'!$C22</f>
        <v>0</v>
      </c>
      <c r="L10" s="19">
        <f ca="1">SUMPRODUCT(ReactionRateK2!$F32:$V32*OFFSET(ReactionStoich!$E$5:$U$5,L$2,0))*(TimeStep)*'Composition Moles'!$C22</f>
        <v>0</v>
      </c>
      <c r="M10" s="19">
        <f ca="1">SUMPRODUCT(ReactionRateK2!$F32:$V32*OFFSET(ReactionStoich!$E$5:$U$5,M$2,0))*(TimeStep)*'Composition Moles'!$C22</f>
        <v>0</v>
      </c>
      <c r="N10" s="19">
        <f ca="1">SUMPRODUCT(ReactionRateK2!$F32:$V32*OFFSET(ReactionStoich!$E$5:$U$5,N$2,0))*(TimeStep)*'Composition Moles'!$C22</f>
        <v>0</v>
      </c>
      <c r="O10" s="19">
        <f ca="1">SUMPRODUCT(ReactionRateK2!$F32:$V32*OFFSET(ReactionStoich!$E$5:$U$5,O$2,0))*(TimeStep)*'Composition Moles'!$C22</f>
        <v>0</v>
      </c>
      <c r="P10" s="19">
        <f ca="1">SUMPRODUCT(ReactionRateK2!$F32:$V32*OFFSET(ReactionStoich!$E$5:$U$5,P$2,0))*(TimeStep)*'Composition Moles'!$C22</f>
        <v>0</v>
      </c>
      <c r="Q10" s="19">
        <f ca="1">SUMPRODUCT(ReactionRateK2!$F32:$V32*OFFSET(ReactionStoich!$E$5:$U$5,Q$2,0))*(TimeStep)*'Composition Moles'!$C22</f>
        <v>0</v>
      </c>
      <c r="R10" s="19">
        <f ca="1">SUMPRODUCT(ReactionRateK2!$F32:$V32*OFFSET(ReactionStoich!$E$5:$U$5,R$2,0))*(TimeStep)*'Composition Moles'!$C22</f>
        <v>0</v>
      </c>
      <c r="S10" s="19">
        <f ca="1">SUMPRODUCT(ReactionRateK2!$F32:$V32*OFFSET(ReactionStoich!$E$5:$U$5,S$2,0))*(TimeStep)*'Composition Moles'!$C22</f>
        <v>9.8964527315786111</v>
      </c>
      <c r="T10" s="19">
        <f ca="1">SUMPRODUCT(ReactionRateK2!$F32:$V32*OFFSET(ReactionStoich!$E$5:$U$5,T$2,0))*(TimeStep)*'Composition Moles'!$C22</f>
        <v>0</v>
      </c>
      <c r="U10" s="19">
        <f ca="1">SUMPRODUCT(ReactionRateK2!$F32:$V32*OFFSET(ReactionStoich!$E$5:$U$5,U$2,0))*(TimeStep)*'Composition Moles'!$C22</f>
        <v>0</v>
      </c>
      <c r="V10" s="19">
        <f ca="1">SUMPRODUCT(ReactionRateK2!$F32:$V32*OFFSET(ReactionStoich!$E$5:$U$5,V$2,0))*(TimeStep)*'Composition Moles'!$C22</f>
        <v>0</v>
      </c>
      <c r="W10" s="19">
        <f ca="1">SUMPRODUCT(ReactionRateK2!$F32:$V32*OFFSET(ReactionStoich!$E$5:$U$5,W$2,0))*(TimeStep)*'Composition Moles'!$C22</f>
        <v>0</v>
      </c>
      <c r="X10" s="19">
        <f ca="1">SUMPRODUCT(ReactionRateK2!$F32:$V32*OFFSET(ReactionStoich!$E$5:$U$5,X$2,0))*(TimeStep)*'Composition Moles'!$C22</f>
        <v>0</v>
      </c>
      <c r="Y10" s="19">
        <f ca="1">SUMPRODUCT(ReactionRateK2!$F32:$V32*OFFSET(ReactionStoich!$E$5:$U$5,Y$2,0))*(TimeStep)*'Composition Moles'!$C22</f>
        <v>-13.414673084932293</v>
      </c>
      <c r="Z10" s="19">
        <f ca="1">SUMPRODUCT(ReactionRateK2!$F32:$V32*OFFSET(ReactionStoich!$E$5:$U$5,Z$2,0))*(TimeStep)*'Composition Moles'!$C22</f>
        <v>0</v>
      </c>
      <c r="AA10" s="19">
        <f ca="1">SUMPRODUCT(ReactionRateK2!$F32:$V32*OFFSET(ReactionStoich!$E$5:$U$5,AA$2,0))*(TimeStep)*'Composition Moles'!$C22</f>
        <v>0</v>
      </c>
      <c r="AB10" s="19">
        <f ca="1">SUMPRODUCT(ReactionRateK2!$F32:$V32*OFFSET(ReactionStoich!$E$5:$U$5,AB$2,0))*(TimeStep)*'Composition Moles'!$C22</f>
        <v>0</v>
      </c>
      <c r="AC10" s="19">
        <f ca="1">SUMPRODUCT(ReactionRateK2!$F32:$V32*OFFSET(ReactionStoich!$E$5:$U$5,AC$2,0))*(TimeStep)*'Composition Moles'!$C22</f>
        <v>0</v>
      </c>
      <c r="AD10" s="19">
        <f ca="1">SUMPRODUCT(ReactionRateK2!$F32:$V32*OFFSET(ReactionStoich!$E$5:$U$5,AD$2,0))*(TimeStep)*'Composition Moles'!$C22</f>
        <v>0</v>
      </c>
      <c r="AE10" s="19">
        <f ca="1">SUMPRODUCT(ReactionRateK2!$F32:$V32*OFFSET(ReactionStoich!$E$5:$U$5,AE$2,0))*(TimeStep)*'Composition Moles'!$C22</f>
        <v>0</v>
      </c>
      <c r="AF10" s="19">
        <f ca="1">SUMPRODUCT(ReactionRateK2!$F32:$V32*OFFSET(ReactionStoich!$E$5:$U$5,AF$2,0))*(TimeStep)*'Composition Moles'!$C22</f>
        <v>0</v>
      </c>
      <c r="AG10" s="19">
        <f ca="1">SUMPRODUCT(ReactionRateK2!$F32:$V32*OFFSET(ReactionStoich!$E$5:$U$5,AG$2,0))*(TimeStep)*'Composition Moles'!$C22</f>
        <v>-3.0914001171305179</v>
      </c>
      <c r="AH10" s="19">
        <f ca="1">SUMPRODUCT(ReactionRateK2!$F32:$V32*OFFSET(ReactionStoich!$E$5:$U$5,AH$2,0))*(TimeStep)*'Composition Moles'!$C22</f>
        <v>8.2767754702091842</v>
      </c>
      <c r="AI10" s="19">
        <f ca="1">SUMPRODUCT(ReactionRateK2!$F32:$V32*OFFSET(ReactionStoich!$E$5:$U$5,AI$2,0))*(TimeStep)*'Composition Moles'!$C22</f>
        <v>2.7647557391255573</v>
      </c>
      <c r="AJ10" s="19">
        <f ca="1">SUMPRODUCT(ReactionRateK2!$F32:$V32*OFFSET(ReactionStoich!$E$5:$U$5,AJ$2,0))*(TimeStep)*'Composition Moles'!$C22</f>
        <v>2.7646362452000055</v>
      </c>
      <c r="AK10" s="19">
        <f ca="1">SUMPRODUCT(ReactionRateK2!$F32:$V32*OFFSET(ReactionStoich!$E$5:$U$5,AK$2,0))*(TimeStep)*'Composition Moles'!$C22</f>
        <v>0</v>
      </c>
      <c r="AL10" s="19">
        <f ca="1">SUMPRODUCT(ReactionRateK2!$F32:$V32*OFFSET(ReactionStoich!$E$5:$U$5,AL$2,0))*(TimeStep)*'Composition Moles'!$C22</f>
        <v>0</v>
      </c>
      <c r="AM10" s="19">
        <f ca="1">SUMPRODUCT(ReactionRateK2!$F32:$V32*OFFSET(ReactionStoich!$E$5:$U$5,AM$2,0))*(TimeStep)*'Composition Moles'!$C22</f>
        <v>0</v>
      </c>
      <c r="AN10" s="19">
        <f ca="1">SUMPRODUCT(ReactionRateK2!$F32:$V32*OFFSET(ReactionStoich!$E$5:$U$5,AN$2,0))*(TimeStep)*'Composition Moles'!$C22</f>
        <v>0</v>
      </c>
      <c r="AO10" s="19">
        <f ca="1">SUMPRODUCT(ReactionRateK2!$F32:$V32*OFFSET(ReactionStoich!$E$5:$U$5,AO$2,0))*(TimeStep)*'Composition Moles'!$C22</f>
        <v>-1.6107278534858089</v>
      </c>
      <c r="AP10" s="19">
        <f ca="1">SUMPRODUCT(ReactionRateK2!$F32:$V32*OFFSET(ReactionStoich!$E$5:$U$5,AP$2,0))*(TimeStep)*'Composition Moles'!$C22</f>
        <v>-1.8312425150830447</v>
      </c>
      <c r="AQ10" s="19">
        <f ca="1">SUMPRODUCT(ReactionRateK2!$F32:$V32*OFFSET(ReactionStoich!$E$5:$U$5,AQ$2,0))*(TimeStep)*'Composition Moles'!$C22</f>
        <v>0</v>
      </c>
      <c r="AR10" s="19">
        <f ca="1">SUMPRODUCT(ReactionRateK2!$F32:$V32*OFFSET(ReactionStoich!$E$5:$U$5,AR$2,0))*(TimeStep)*'Composition Moles'!$C22</f>
        <v>0</v>
      </c>
      <c r="AS10" s="19">
        <f ca="1">SUMPRODUCT(ReactionRateK2!$F32:$V32*OFFSET(ReactionStoich!$E$5:$U$5,AS$2,0))*(TimeStep)*'Composition Moles'!$C22</f>
        <v>-1.251525538493897</v>
      </c>
      <c r="AT10" s="19">
        <f ca="1">SUMPRODUCT(ReactionRateK2!$F32:$V32*OFFSET(ReactionStoich!$E$5:$U$5,AT$2,0))*(TimeStep)*'Composition Moles'!$C22</f>
        <v>-1.251525538493897</v>
      </c>
      <c r="AU10" s="19">
        <f ca="1">SUMPRODUCT(ReactionRateK2!$F32:$V32*OFFSET(ReactionStoich!$E$5:$U$5,AU$2,0))*(TimeStep)*'Composition Moles'!$C22</f>
        <v>-1.251525538493897</v>
      </c>
      <c r="AV10" s="19">
        <f ca="1">SUMPRODUCT(ReactionRateK2!$F32:$V32*OFFSET(ReactionStoich!$E$5:$U$5,AV$2,0))*(TimeStep)*'Composition Moles'!$C22</f>
        <v>0</v>
      </c>
      <c r="AW10" s="19">
        <f ca="1">SUMPRODUCT(ReactionRateK2!$F32:$V32*OFFSET(ReactionStoich!$E$5:$U$5,AW$2,0))*(TimeStep)*'Composition Moles'!$C22</f>
        <v>0</v>
      </c>
      <c r="AX10" s="19">
        <f ca="1">SUMPRODUCT(ReactionRateK2!$F32:$V32*OFFSET(ReactionStoich!$E$5:$U$5,AX$2,0))*(TimeStep)*'Composition Moles'!$C22</f>
        <v>0</v>
      </c>
      <c r="AY10" s="19">
        <f ca="1">SUMPRODUCT(ReactionRateK2!$F32:$V32*OFFSET(ReactionStoich!$E$5:$U$5,AY$2,0))*(TimeStep)*'Composition Moles'!$C22</f>
        <v>0</v>
      </c>
      <c r="AZ10" s="19">
        <f ca="1">SUMPRODUCT(ReactionRateK2!$F32:$V32*OFFSET(ReactionStoich!$E$5:$U$5,AZ$2,0))*(TimeStep)*'Composition Moles'!$C22</f>
        <v>0</v>
      </c>
      <c r="BA10" s="19">
        <f ca="1">SUMPRODUCT(ReactionRateK2!$F32:$V32*OFFSET(ReactionStoich!$E$5:$U$5,BA$2,0))*(TimeStep)*'Composition Moles'!$C22</f>
        <v>0</v>
      </c>
      <c r="BB10" s="19">
        <f ca="1">SUMPRODUCT(ReactionRateK2!$F32:$V32*OFFSET(ReactionStoich!$E$5:$U$5,BB$2,0))*(TimeStep)*'Composition Moles'!$C22</f>
        <v>0</v>
      </c>
      <c r="BC10" s="19">
        <f ca="1">SUMPRODUCT(ReactionRateK2!$F32:$V32*OFFSET(ReactionStoich!$E$5:$U$5,BC$2,0))*(TimeStep)*'Composition Moles'!$C22</f>
        <v>0</v>
      </c>
      <c r="BD10" s="19">
        <f ca="1">SUMPRODUCT(ReactionRateK2!$F32:$V32*OFFSET(ReactionStoich!$E$5:$U$5,BD$2,0))*(TimeStep)*'Composition Moles'!$C22</f>
        <v>0</v>
      </c>
      <c r="BE10" s="19">
        <f ca="1">SUMPRODUCT(ReactionRateK2!$F32:$V32*OFFSET(ReactionStoich!$E$5:$U$5,BE$2,0))*(TimeStep)*'Composition Moles'!$C22</f>
        <v>0</v>
      </c>
      <c r="BF10" s="19">
        <f ca="1">SUMPRODUCT(ReactionRateK2!$F32:$V32*OFFSET(ReactionStoich!$E$5:$U$5,BF$2,0))*(TimeStep)*'Composition Moles'!$C22</f>
        <v>0</v>
      </c>
      <c r="BG10" s="19">
        <f ca="1">SUMPRODUCT(ReactionRateK2!$F32:$V32*OFFSET(ReactionStoich!$E$5:$U$5,BG$2,0))*(TimeStep)*'Composition Moles'!$C22</f>
        <v>0</v>
      </c>
      <c r="BH10" s="19">
        <f ca="1">SUMPRODUCT(ReactionRateK2!$F32:$V32*OFFSET(ReactionStoich!$E$5:$U$5,BH$2,0))*(TimeStep)*'Composition Moles'!$C22</f>
        <v>0</v>
      </c>
      <c r="BI10" s="19">
        <f ca="1">SUMPRODUCT(ReactionRateK2!$F32:$V32*OFFSET(ReactionStoich!$E$5:$U$5,BI$2,0))*(TimeStep)*'Composition Moles'!$C22</f>
        <v>0</v>
      </c>
      <c r="BJ10" s="19">
        <f ca="1">SUMPRODUCT(ReactionRateK2!$F32:$V32*OFFSET(ReactionStoich!$E$5:$U$5,BJ$2,0))*(TimeStep)*'Composition Moles'!$C22</f>
        <v>0</v>
      </c>
      <c r="BK10" s="19">
        <f ca="1">SUMPRODUCT(ReactionRateK2!$F32:$V32*OFFSET(ReactionStoich!$E$5:$U$5,BK$2,0))*(TimeStep)*'Composition Moles'!$C22</f>
        <v>0</v>
      </c>
      <c r="BL10" s="19">
        <f ca="1">SUMPRODUCT(ReactionRateK2!$F32:$V32*OFFSET(ReactionStoich!$E$5:$U$5,BL$2,0))*(TimeStep)*'Composition Moles'!$C22</f>
        <v>0</v>
      </c>
      <c r="BM10" s="19">
        <f ca="1">SUMPRODUCT(ReactionRateK2!$F32:$V32*OFFSET(ReactionStoich!$E$5:$U$5,BM$2,0))*(TimeStep)*'Composition Moles'!$C22</f>
        <v>0</v>
      </c>
      <c r="BN10" s="19">
        <f ca="1">SUMPRODUCT(ReactionRateK2!$F32:$V32*OFFSET(ReactionStoich!$E$5:$U$5,BN$2,0))*(TimeStep)*'Composition Moles'!$C22</f>
        <v>0</v>
      </c>
      <c r="BO10" s="19">
        <f ca="1">SUMPRODUCT(ReactionRateK2!$F32:$V32*OFFSET(ReactionStoich!$E$5:$U$5,BO$2,0))*(TimeStep)*'Composition Moles'!$C22</f>
        <v>0</v>
      </c>
      <c r="BP10" s="19">
        <f ca="1">SUMPRODUCT(ReactionRateK2!$F32:$V32*OFFSET(ReactionStoich!$E$5:$U$5,BP$2,0))*(TimeStep)*'Composition Moles'!$C22</f>
        <v>0</v>
      </c>
      <c r="BQ10" s="19">
        <f ca="1">SUMPRODUCT(ReactionRateK2!$F32:$V32*OFFSET(ReactionStoich!$E$5:$U$5,BQ$2,0))*(TimeStep)*'Composition Moles'!$C22</f>
        <v>0</v>
      </c>
      <c r="BR10" s="19">
        <f ca="1">SUMPRODUCT(ReactionRateK2!$F32:$V32*OFFSET(ReactionStoich!$E$5:$U$5,BR$2,0))*(TimeStep)*'Composition Moles'!$C22</f>
        <v>0</v>
      </c>
      <c r="BS10" s="19">
        <f ca="1">SUMPRODUCT(ReactionRateK2!$F32:$V32*OFFSET(ReactionStoich!$E$5:$U$5,BS$2,0))*(TimeStep)*'Composition Moles'!$C22</f>
        <v>0</v>
      </c>
      <c r="BT10" s="19">
        <f ca="1">SUMPRODUCT(ReactionRateK2!$F32:$V32*OFFSET(ReactionStoich!$E$5:$U$5,BT$2,0))*(TimeStep)*'Composition Moles'!$C22</f>
        <v>0</v>
      </c>
      <c r="BU10" s="19">
        <f ca="1">SUMPRODUCT(ReactionRateK2!$F32:$V32*OFFSET(ReactionStoich!$E$5:$U$5,BU$2,0))*(TimeStep)*'Composition Moles'!$C22</f>
        <v>0</v>
      </c>
      <c r="BV10" s="19">
        <f ca="1">SUMPRODUCT(ReactionRateK2!$F32:$V32*OFFSET(ReactionStoich!$E$5:$U$5,BV$2,0))*(TimeStep)*'Composition Moles'!$C22</f>
        <v>0</v>
      </c>
      <c r="BW10" s="19">
        <f ca="1">SUMPRODUCT(ReactionRateK2!$F32:$V32*OFFSET(ReactionStoich!$E$5:$U$5,BW$2,0))*(TimeStep)*'Composition Moles'!$C22</f>
        <v>0</v>
      </c>
    </row>
    <row r="11" spans="1:75">
      <c r="A11">
        <f>ReactionRateK1!A33</f>
        <v>0.05</v>
      </c>
      <c r="B11" s="20">
        <f t="shared" ref="B11:B74" ca="1" si="5">SUMPRODUCT(F11:BW11,$F$5:$BW$5)</f>
        <v>-171955.185299884</v>
      </c>
      <c r="C11" s="20">
        <f ca="1">'Composition Moles'!BZ23</f>
        <v>143684.17596528895</v>
      </c>
      <c r="D11" s="26">
        <f t="shared" ref="D11:D74" ca="1" si="6">-B11/C11</f>
        <v>1.1967579877510293</v>
      </c>
      <c r="F11" s="19">
        <f ca="1">SUMPRODUCT(ReactionRateK2!$F33:$V33*OFFSET(ReactionStoich!$E$5:$U$5,F$2,0))*(TimeStep)*'Composition Moles'!$C23</f>
        <v>-5.4376061816135026</v>
      </c>
      <c r="G11" s="19">
        <f ca="1">SUMPRODUCT(ReactionRateK2!$F33:$V33*OFFSET(ReactionStoich!$E$5:$U$5,G$2,0))*(TimeStep)*'Composition Moles'!$C23</f>
        <v>0</v>
      </c>
      <c r="H11" s="19">
        <f ca="1">SUMPRODUCT(ReactionRateK2!$F33:$V33*OFFSET(ReactionStoich!$E$5:$U$5,H$2,0))*(TimeStep)*'Composition Moles'!$C23</f>
        <v>4.088797046754884</v>
      </c>
      <c r="I11" s="19">
        <f ca="1">SUMPRODUCT(ReactionRateK2!$F33:$V33*OFFSET(ReactionStoich!$E$5:$U$5,I$2,0))*(TimeStep)*'Composition Moles'!$C23</f>
        <v>1.3488091348586189</v>
      </c>
      <c r="J11" s="19">
        <f ca="1">SUMPRODUCT(ReactionRateK2!$F33:$V33*OFFSET(ReactionStoich!$E$5:$U$5,J$2,0))*(TimeStep)*'Composition Moles'!$C23</f>
        <v>0</v>
      </c>
      <c r="K11" s="19">
        <f ca="1">SUMPRODUCT(ReactionRateK2!$F33:$V33*OFFSET(ReactionStoich!$E$5:$U$5,K$2,0))*(TimeStep)*'Composition Moles'!$C23</f>
        <v>0</v>
      </c>
      <c r="L11" s="19">
        <f ca="1">SUMPRODUCT(ReactionRateK2!$F33:$V33*OFFSET(ReactionStoich!$E$5:$U$5,L$2,0))*(TimeStep)*'Composition Moles'!$C23</f>
        <v>0</v>
      </c>
      <c r="M11" s="19">
        <f ca="1">SUMPRODUCT(ReactionRateK2!$F33:$V33*OFFSET(ReactionStoich!$E$5:$U$5,M$2,0))*(TimeStep)*'Composition Moles'!$C23</f>
        <v>0</v>
      </c>
      <c r="N11" s="19">
        <f ca="1">SUMPRODUCT(ReactionRateK2!$F33:$V33*OFFSET(ReactionStoich!$E$5:$U$5,N$2,0))*(TimeStep)*'Composition Moles'!$C23</f>
        <v>0</v>
      </c>
      <c r="O11" s="19">
        <f ca="1">SUMPRODUCT(ReactionRateK2!$F33:$V33*OFFSET(ReactionStoich!$E$5:$U$5,O$2,0))*(TimeStep)*'Composition Moles'!$C23</f>
        <v>0</v>
      </c>
      <c r="P11" s="19">
        <f ca="1">SUMPRODUCT(ReactionRateK2!$F33:$V33*OFFSET(ReactionStoich!$E$5:$U$5,P$2,0))*(TimeStep)*'Composition Moles'!$C23</f>
        <v>0</v>
      </c>
      <c r="Q11" s="19">
        <f ca="1">SUMPRODUCT(ReactionRateK2!$F33:$V33*OFFSET(ReactionStoich!$E$5:$U$5,Q$2,0))*(TimeStep)*'Composition Moles'!$C23</f>
        <v>0</v>
      </c>
      <c r="R11" s="19">
        <f ca="1">SUMPRODUCT(ReactionRateK2!$F33:$V33*OFFSET(ReactionStoich!$E$5:$U$5,R$2,0))*(TimeStep)*'Composition Moles'!$C23</f>
        <v>0</v>
      </c>
      <c r="S11" s="19">
        <f ca="1">SUMPRODUCT(ReactionRateK2!$F33:$V33*OFFSET(ReactionStoich!$E$5:$U$5,S$2,0))*(TimeStep)*'Composition Moles'!$C23</f>
        <v>9.5229429814284909</v>
      </c>
      <c r="T11" s="19">
        <f ca="1">SUMPRODUCT(ReactionRateK2!$F33:$V33*OFFSET(ReactionStoich!$E$5:$U$5,T$2,0))*(TimeStep)*'Composition Moles'!$C23</f>
        <v>0</v>
      </c>
      <c r="U11" s="19">
        <f ca="1">SUMPRODUCT(ReactionRateK2!$F33:$V33*OFFSET(ReactionStoich!$E$5:$U$5,U$2,0))*(TimeStep)*'Composition Moles'!$C23</f>
        <v>0</v>
      </c>
      <c r="V11" s="19">
        <f ca="1">SUMPRODUCT(ReactionRateK2!$F33:$V33*OFFSET(ReactionStoich!$E$5:$U$5,V$2,0))*(TimeStep)*'Composition Moles'!$C23</f>
        <v>0</v>
      </c>
      <c r="W11" s="19">
        <f ca="1">SUMPRODUCT(ReactionRateK2!$F33:$V33*OFFSET(ReactionStoich!$E$5:$U$5,W$2,0))*(TimeStep)*'Composition Moles'!$C23</f>
        <v>0</v>
      </c>
      <c r="X11" s="19">
        <f ca="1">SUMPRODUCT(ReactionRateK2!$F33:$V33*OFFSET(ReactionStoich!$E$5:$U$5,X$2,0))*(TimeStep)*'Composition Moles'!$C23</f>
        <v>0</v>
      </c>
      <c r="Y11" s="19">
        <f ca="1">SUMPRODUCT(ReactionRateK2!$F33:$V33*OFFSET(ReactionStoich!$E$5:$U$5,Y$2,0))*(TimeStep)*'Composition Moles'!$C23</f>
        <v>-13.579752666184072</v>
      </c>
      <c r="Z11" s="19">
        <f ca="1">SUMPRODUCT(ReactionRateK2!$F33:$V33*OFFSET(ReactionStoich!$E$5:$U$5,Z$2,0))*(TimeStep)*'Composition Moles'!$C23</f>
        <v>0</v>
      </c>
      <c r="AA11" s="19">
        <f ca="1">SUMPRODUCT(ReactionRateK2!$F33:$V33*OFFSET(ReactionStoich!$E$5:$U$5,AA$2,0))*(TimeStep)*'Composition Moles'!$C23</f>
        <v>0</v>
      </c>
      <c r="AB11" s="19">
        <f ca="1">SUMPRODUCT(ReactionRateK2!$F33:$V33*OFFSET(ReactionStoich!$E$5:$U$5,AB$2,0))*(TimeStep)*'Composition Moles'!$C23</f>
        <v>0</v>
      </c>
      <c r="AC11" s="19">
        <f ca="1">SUMPRODUCT(ReactionRateK2!$F33:$V33*OFFSET(ReactionStoich!$E$5:$U$5,AC$2,0))*(TimeStep)*'Composition Moles'!$C23</f>
        <v>0</v>
      </c>
      <c r="AD11" s="19">
        <f ca="1">SUMPRODUCT(ReactionRateK2!$F33:$V33*OFFSET(ReactionStoich!$E$5:$U$5,AD$2,0))*(TimeStep)*'Composition Moles'!$C23</f>
        <v>0</v>
      </c>
      <c r="AE11" s="19">
        <f ca="1">SUMPRODUCT(ReactionRateK2!$F33:$V33*OFFSET(ReactionStoich!$E$5:$U$5,AE$2,0))*(TimeStep)*'Composition Moles'!$C23</f>
        <v>0</v>
      </c>
      <c r="AF11" s="19">
        <f ca="1">SUMPRODUCT(ReactionRateK2!$F33:$V33*OFFSET(ReactionStoich!$E$5:$U$5,AF$2,0))*(TimeStep)*'Composition Moles'!$C23</f>
        <v>0</v>
      </c>
      <c r="AG11" s="19">
        <f ca="1">SUMPRODUCT(ReactionRateK2!$F33:$V33*OFFSET(ReactionStoich!$E$5:$U$5,AG$2,0))*(TimeStep)*'Composition Moles'!$C23</f>
        <v>-2.7223056284966174</v>
      </c>
      <c r="AH11" s="19">
        <f ca="1">SUMPRODUCT(ReactionRateK2!$F33:$V33*OFFSET(ReactionStoich!$E$5:$U$5,AH$2,0))*(TimeStep)*'Composition Moles'!$C23</f>
        <v>8.0808897430726105</v>
      </c>
      <c r="AI11" s="19">
        <f ca="1">SUMPRODUCT(ReactionRateK2!$F33:$V33*OFFSET(ReactionStoich!$E$5:$U$5,AI$2,0))*(TimeStep)*'Composition Moles'!$C23</f>
        <v>2.7309350128192267</v>
      </c>
      <c r="AJ11" s="19">
        <f ca="1">SUMPRODUCT(ReactionRateK2!$F33:$V33*OFFSET(ReactionStoich!$E$5:$U$5,AJ$2,0))*(TimeStep)*'Composition Moles'!$C23</f>
        <v>2.7251787587730729</v>
      </c>
      <c r="AK11" s="19">
        <f ca="1">SUMPRODUCT(ReactionRateK2!$F33:$V33*OFFSET(ReactionStoich!$E$5:$U$5,AK$2,0))*(TimeStep)*'Composition Moles'!$C23</f>
        <v>0</v>
      </c>
      <c r="AL11" s="19">
        <f ca="1">SUMPRODUCT(ReactionRateK2!$F33:$V33*OFFSET(ReactionStoich!$E$5:$U$5,AL$2,0))*(TimeStep)*'Composition Moles'!$C23</f>
        <v>0</v>
      </c>
      <c r="AM11" s="19">
        <f ca="1">SUMPRODUCT(ReactionRateK2!$F33:$V33*OFFSET(ReactionStoich!$E$5:$U$5,AM$2,0))*(TimeStep)*'Composition Moles'!$C23</f>
        <v>0</v>
      </c>
      <c r="AN11" s="19">
        <f ca="1">SUMPRODUCT(ReactionRateK2!$F33:$V33*OFFSET(ReactionStoich!$E$5:$U$5,AN$2,0))*(TimeStep)*'Composition Moles'!$C23</f>
        <v>0</v>
      </c>
      <c r="AO11" s="19">
        <f ca="1">SUMPRODUCT(ReactionRateK2!$F33:$V33*OFFSET(ReactionStoich!$E$5:$U$5,AO$2,0))*(TimeStep)*'Composition Moles'!$C23</f>
        <v>-1.3488091348586189</v>
      </c>
      <c r="AP11" s="19">
        <f ca="1">SUMPRODUCT(ReactionRateK2!$F33:$V33*OFFSET(ReactionStoich!$E$5:$U$5,AP$2,0))*(TimeStep)*'Composition Moles'!$C23</f>
        <v>-1.7572136915177683</v>
      </c>
      <c r="AQ11" s="19">
        <f ca="1">SUMPRODUCT(ReactionRateK2!$F33:$V33*OFFSET(ReactionStoich!$E$5:$U$5,AQ$2,0))*(TimeStep)*'Composition Moles'!$C23</f>
        <v>0</v>
      </c>
      <c r="AR11" s="19">
        <f ca="1">SUMPRODUCT(ReactionRateK2!$F33:$V33*OFFSET(ReactionStoich!$E$5:$U$5,AR$2,0))*(TimeStep)*'Composition Moles'!$C23</f>
        <v>0</v>
      </c>
      <c r="AS11" s="19">
        <f ca="1">SUMPRODUCT(ReactionRateK2!$F33:$V33*OFFSET(ReactionStoich!$E$5:$U$5,AS$2,0))*(TimeStep)*'Composition Moles'!$C23</f>
        <v>-1.2172884583454415</v>
      </c>
      <c r="AT11" s="19">
        <f ca="1">SUMPRODUCT(ReactionRateK2!$F33:$V33*OFFSET(ReactionStoich!$E$5:$U$5,AT$2,0))*(TimeStep)*'Composition Moles'!$C23</f>
        <v>-1.2172884583454415</v>
      </c>
      <c r="AU11" s="19">
        <f ca="1">SUMPRODUCT(ReactionRateK2!$F33:$V33*OFFSET(ReactionStoich!$E$5:$U$5,AU$2,0))*(TimeStep)*'Composition Moles'!$C23</f>
        <v>-1.2172884583454415</v>
      </c>
      <c r="AV11" s="19">
        <f ca="1">SUMPRODUCT(ReactionRateK2!$F33:$V33*OFFSET(ReactionStoich!$E$5:$U$5,AV$2,0))*(TimeStep)*'Composition Moles'!$C23</f>
        <v>0</v>
      </c>
      <c r="AW11" s="19">
        <f ca="1">SUMPRODUCT(ReactionRateK2!$F33:$V33*OFFSET(ReactionStoich!$E$5:$U$5,AW$2,0))*(TimeStep)*'Composition Moles'!$C23</f>
        <v>0</v>
      </c>
      <c r="AX11" s="19">
        <f ca="1">SUMPRODUCT(ReactionRateK2!$F33:$V33*OFFSET(ReactionStoich!$E$5:$U$5,AX$2,0))*(TimeStep)*'Composition Moles'!$C23</f>
        <v>0</v>
      </c>
      <c r="AY11" s="19">
        <f ca="1">SUMPRODUCT(ReactionRateK2!$F33:$V33*OFFSET(ReactionStoich!$E$5:$U$5,AY$2,0))*(TimeStep)*'Composition Moles'!$C23</f>
        <v>0</v>
      </c>
      <c r="AZ11" s="19">
        <f ca="1">SUMPRODUCT(ReactionRateK2!$F33:$V33*OFFSET(ReactionStoich!$E$5:$U$5,AZ$2,0))*(TimeStep)*'Composition Moles'!$C23</f>
        <v>0</v>
      </c>
      <c r="BA11" s="19">
        <f ca="1">SUMPRODUCT(ReactionRateK2!$F33:$V33*OFFSET(ReactionStoich!$E$5:$U$5,BA$2,0))*(TimeStep)*'Composition Moles'!$C23</f>
        <v>0</v>
      </c>
      <c r="BB11" s="19">
        <f ca="1">SUMPRODUCT(ReactionRateK2!$F33:$V33*OFFSET(ReactionStoich!$E$5:$U$5,BB$2,0))*(TimeStep)*'Composition Moles'!$C23</f>
        <v>0</v>
      </c>
      <c r="BC11" s="19">
        <f ca="1">SUMPRODUCT(ReactionRateK2!$F33:$V33*OFFSET(ReactionStoich!$E$5:$U$5,BC$2,0))*(TimeStep)*'Composition Moles'!$C23</f>
        <v>0</v>
      </c>
      <c r="BD11" s="19">
        <f ca="1">SUMPRODUCT(ReactionRateK2!$F33:$V33*OFFSET(ReactionStoich!$E$5:$U$5,BD$2,0))*(TimeStep)*'Composition Moles'!$C23</f>
        <v>0</v>
      </c>
      <c r="BE11" s="19">
        <f ca="1">SUMPRODUCT(ReactionRateK2!$F33:$V33*OFFSET(ReactionStoich!$E$5:$U$5,BE$2,0))*(TimeStep)*'Composition Moles'!$C23</f>
        <v>0</v>
      </c>
      <c r="BF11" s="19">
        <f ca="1">SUMPRODUCT(ReactionRateK2!$F33:$V33*OFFSET(ReactionStoich!$E$5:$U$5,BF$2,0))*(TimeStep)*'Composition Moles'!$C23</f>
        <v>0</v>
      </c>
      <c r="BG11" s="19">
        <f ca="1">SUMPRODUCT(ReactionRateK2!$F33:$V33*OFFSET(ReactionStoich!$E$5:$U$5,BG$2,0))*(TimeStep)*'Composition Moles'!$C23</f>
        <v>0</v>
      </c>
      <c r="BH11" s="19">
        <f ca="1">SUMPRODUCT(ReactionRateK2!$F33:$V33*OFFSET(ReactionStoich!$E$5:$U$5,BH$2,0))*(TimeStep)*'Composition Moles'!$C23</f>
        <v>0</v>
      </c>
      <c r="BI11" s="19">
        <f ca="1">SUMPRODUCT(ReactionRateK2!$F33:$V33*OFFSET(ReactionStoich!$E$5:$U$5,BI$2,0))*(TimeStep)*'Composition Moles'!$C23</f>
        <v>0</v>
      </c>
      <c r="BJ11" s="19">
        <f ca="1">SUMPRODUCT(ReactionRateK2!$F33:$V33*OFFSET(ReactionStoich!$E$5:$U$5,BJ$2,0))*(TimeStep)*'Composition Moles'!$C23</f>
        <v>0</v>
      </c>
      <c r="BK11" s="19">
        <f ca="1">SUMPRODUCT(ReactionRateK2!$F33:$V33*OFFSET(ReactionStoich!$E$5:$U$5,BK$2,0))*(TimeStep)*'Composition Moles'!$C23</f>
        <v>0</v>
      </c>
      <c r="BL11" s="19">
        <f ca="1">SUMPRODUCT(ReactionRateK2!$F33:$V33*OFFSET(ReactionStoich!$E$5:$U$5,BL$2,0))*(TimeStep)*'Composition Moles'!$C23</f>
        <v>0</v>
      </c>
      <c r="BM11" s="19">
        <f ca="1">SUMPRODUCT(ReactionRateK2!$F33:$V33*OFFSET(ReactionStoich!$E$5:$U$5,BM$2,0))*(TimeStep)*'Composition Moles'!$C23</f>
        <v>0</v>
      </c>
      <c r="BN11" s="19">
        <f ca="1">SUMPRODUCT(ReactionRateK2!$F33:$V33*OFFSET(ReactionStoich!$E$5:$U$5,BN$2,0))*(TimeStep)*'Composition Moles'!$C23</f>
        <v>0</v>
      </c>
      <c r="BO11" s="19">
        <f ca="1">SUMPRODUCT(ReactionRateK2!$F33:$V33*OFFSET(ReactionStoich!$E$5:$U$5,BO$2,0))*(TimeStep)*'Composition Moles'!$C23</f>
        <v>0</v>
      </c>
      <c r="BP11" s="19">
        <f ca="1">SUMPRODUCT(ReactionRateK2!$F33:$V33*OFFSET(ReactionStoich!$E$5:$U$5,BP$2,0))*(TimeStep)*'Composition Moles'!$C23</f>
        <v>0</v>
      </c>
      <c r="BQ11" s="19">
        <f ca="1">SUMPRODUCT(ReactionRateK2!$F33:$V33*OFFSET(ReactionStoich!$E$5:$U$5,BQ$2,0))*(TimeStep)*'Composition Moles'!$C23</f>
        <v>0</v>
      </c>
      <c r="BR11" s="19">
        <f ca="1">SUMPRODUCT(ReactionRateK2!$F33:$V33*OFFSET(ReactionStoich!$E$5:$U$5,BR$2,0))*(TimeStep)*'Composition Moles'!$C23</f>
        <v>0</v>
      </c>
      <c r="BS11" s="19">
        <f ca="1">SUMPRODUCT(ReactionRateK2!$F33:$V33*OFFSET(ReactionStoich!$E$5:$U$5,BS$2,0))*(TimeStep)*'Composition Moles'!$C23</f>
        <v>0</v>
      </c>
      <c r="BT11" s="19">
        <f ca="1">SUMPRODUCT(ReactionRateK2!$F33:$V33*OFFSET(ReactionStoich!$E$5:$U$5,BT$2,0))*(TimeStep)*'Composition Moles'!$C23</f>
        <v>0</v>
      </c>
      <c r="BU11" s="19">
        <f ca="1">SUMPRODUCT(ReactionRateK2!$F33:$V33*OFFSET(ReactionStoich!$E$5:$U$5,BU$2,0))*(TimeStep)*'Composition Moles'!$C23</f>
        <v>0</v>
      </c>
      <c r="BV11" s="19">
        <f ca="1">SUMPRODUCT(ReactionRateK2!$F33:$V33*OFFSET(ReactionStoich!$E$5:$U$5,BV$2,0))*(TimeStep)*'Composition Moles'!$C23</f>
        <v>0</v>
      </c>
      <c r="BW11" s="19">
        <f ca="1">SUMPRODUCT(ReactionRateK2!$F33:$V33*OFFSET(ReactionStoich!$E$5:$U$5,BW$2,0))*(TimeStep)*'Composition Moles'!$C23</f>
        <v>0</v>
      </c>
    </row>
    <row r="12" spans="1:75">
      <c r="A12">
        <f>ReactionRateK1!A34</f>
        <v>0.1</v>
      </c>
      <c r="B12" s="20">
        <f t="shared" ca="1" si="5"/>
        <v>-154010.95132839386</v>
      </c>
      <c r="C12" s="20">
        <f ca="1">'Composition Moles'!BZ24</f>
        <v>143658.70818256892</v>
      </c>
      <c r="D12" s="26">
        <f t="shared" ca="1" si="6"/>
        <v>1.0720613687592733</v>
      </c>
      <c r="F12" s="19">
        <f ca="1">SUMPRODUCT(ReactionRateK2!$F34:$V34*OFFSET(ReactionStoich!$E$5:$U$5,F$2,0))*(TimeStep)*'Composition Moles'!$C24</f>
        <v>-4.9671961659334629</v>
      </c>
      <c r="G12" s="19">
        <f ca="1">SUMPRODUCT(ReactionRateK2!$F34:$V34*OFFSET(ReactionStoich!$E$5:$U$5,G$2,0))*(TimeStep)*'Composition Moles'!$C24</f>
        <v>0</v>
      </c>
      <c r="H12" s="19">
        <f ca="1">SUMPRODUCT(ReactionRateK2!$F34:$V34*OFFSET(ReactionStoich!$E$5:$U$5,H$2,0))*(TimeStep)*'Composition Moles'!$C24</f>
        <v>3.8311250816266935</v>
      </c>
      <c r="I12" s="19">
        <f ca="1">SUMPRODUCT(ReactionRateK2!$F34:$V34*OFFSET(ReactionStoich!$E$5:$U$5,I$2,0))*(TimeStep)*'Composition Moles'!$C24</f>
        <v>1.1360710843067698</v>
      </c>
      <c r="J12" s="19">
        <f ca="1">SUMPRODUCT(ReactionRateK2!$F34:$V34*OFFSET(ReactionStoich!$E$5:$U$5,J$2,0))*(TimeStep)*'Composition Moles'!$C24</f>
        <v>0</v>
      </c>
      <c r="K12" s="19">
        <f ca="1">SUMPRODUCT(ReactionRateK2!$F34:$V34*OFFSET(ReactionStoich!$E$5:$U$5,K$2,0))*(TimeStep)*'Composition Moles'!$C24</f>
        <v>0</v>
      </c>
      <c r="L12" s="19">
        <f ca="1">SUMPRODUCT(ReactionRateK2!$F34:$V34*OFFSET(ReactionStoich!$E$5:$U$5,L$2,0))*(TimeStep)*'Composition Moles'!$C24</f>
        <v>0</v>
      </c>
      <c r="M12" s="19">
        <f ca="1">SUMPRODUCT(ReactionRateK2!$F34:$V34*OFFSET(ReactionStoich!$E$5:$U$5,M$2,0))*(TimeStep)*'Composition Moles'!$C24</f>
        <v>0</v>
      </c>
      <c r="N12" s="19">
        <f ca="1">SUMPRODUCT(ReactionRateK2!$F34:$V34*OFFSET(ReactionStoich!$E$5:$U$5,N$2,0))*(TimeStep)*'Composition Moles'!$C24</f>
        <v>0</v>
      </c>
      <c r="O12" s="19">
        <f ca="1">SUMPRODUCT(ReactionRateK2!$F34:$V34*OFFSET(ReactionStoich!$E$5:$U$5,O$2,0))*(TimeStep)*'Composition Moles'!$C24</f>
        <v>0</v>
      </c>
      <c r="P12" s="19">
        <f ca="1">SUMPRODUCT(ReactionRateK2!$F34:$V34*OFFSET(ReactionStoich!$E$5:$U$5,P$2,0))*(TimeStep)*'Composition Moles'!$C24</f>
        <v>0</v>
      </c>
      <c r="Q12" s="19">
        <f ca="1">SUMPRODUCT(ReactionRateK2!$F34:$V34*OFFSET(ReactionStoich!$E$5:$U$5,Q$2,0))*(TimeStep)*'Composition Moles'!$C24</f>
        <v>0</v>
      </c>
      <c r="R12" s="19">
        <f ca="1">SUMPRODUCT(ReactionRateK2!$F34:$V34*OFFSET(ReactionStoich!$E$5:$U$5,R$2,0))*(TimeStep)*'Composition Moles'!$C24</f>
        <v>0</v>
      </c>
      <c r="S12" s="19">
        <f ca="1">SUMPRODUCT(ReactionRateK2!$F34:$V34*OFFSET(ReactionStoich!$E$5:$U$5,S$2,0))*(TimeStep)*'Composition Moles'!$C24</f>
        <v>9.3352338184746984</v>
      </c>
      <c r="T12" s="19">
        <f ca="1">SUMPRODUCT(ReactionRateK2!$F34:$V34*OFFSET(ReactionStoich!$E$5:$U$5,T$2,0))*(TimeStep)*'Composition Moles'!$C24</f>
        <v>0</v>
      </c>
      <c r="U12" s="19">
        <f ca="1">SUMPRODUCT(ReactionRateK2!$F34:$V34*OFFSET(ReactionStoich!$E$5:$U$5,U$2,0))*(TimeStep)*'Composition Moles'!$C24</f>
        <v>0</v>
      </c>
      <c r="V12" s="19">
        <f ca="1">SUMPRODUCT(ReactionRateK2!$F34:$V34*OFFSET(ReactionStoich!$E$5:$U$5,V$2,0))*(TimeStep)*'Composition Moles'!$C24</f>
        <v>0</v>
      </c>
      <c r="W12" s="19">
        <f ca="1">SUMPRODUCT(ReactionRateK2!$F34:$V34*OFFSET(ReactionStoich!$E$5:$U$5,W$2,0))*(TimeStep)*'Composition Moles'!$C24</f>
        <v>0</v>
      </c>
      <c r="X12" s="19">
        <f ca="1">SUMPRODUCT(ReactionRateK2!$F34:$V34*OFFSET(ReactionStoich!$E$5:$U$5,X$2,0))*(TimeStep)*'Composition Moles'!$C24</f>
        <v>0</v>
      </c>
      <c r="Y12" s="19">
        <f ca="1">SUMPRODUCT(ReactionRateK2!$F34:$V34*OFFSET(ReactionStoich!$E$5:$U$5,Y$2,0))*(TimeStep)*'Composition Moles'!$C24</f>
        <v>-13.979032191498206</v>
      </c>
      <c r="Z12" s="19">
        <f ca="1">SUMPRODUCT(ReactionRateK2!$F34:$V34*OFFSET(ReactionStoich!$E$5:$U$5,Z$2,0))*(TimeStep)*'Composition Moles'!$C24</f>
        <v>0</v>
      </c>
      <c r="AA12" s="19">
        <f ca="1">SUMPRODUCT(ReactionRateK2!$F34:$V34*OFFSET(ReactionStoich!$E$5:$U$5,AA$2,0))*(TimeStep)*'Composition Moles'!$C24</f>
        <v>0</v>
      </c>
      <c r="AB12" s="19">
        <f ca="1">SUMPRODUCT(ReactionRateK2!$F34:$V34*OFFSET(ReactionStoich!$E$5:$U$5,AB$2,0))*(TimeStep)*'Composition Moles'!$C24</f>
        <v>0</v>
      </c>
      <c r="AC12" s="19">
        <f ca="1">SUMPRODUCT(ReactionRateK2!$F34:$V34*OFFSET(ReactionStoich!$E$5:$U$5,AC$2,0))*(TimeStep)*'Composition Moles'!$C24</f>
        <v>0</v>
      </c>
      <c r="AD12" s="19">
        <f ca="1">SUMPRODUCT(ReactionRateK2!$F34:$V34*OFFSET(ReactionStoich!$E$5:$U$5,AD$2,0))*(TimeStep)*'Composition Moles'!$C24</f>
        <v>0</v>
      </c>
      <c r="AE12" s="19">
        <f ca="1">SUMPRODUCT(ReactionRateK2!$F34:$V34*OFFSET(ReactionStoich!$E$5:$U$5,AE$2,0))*(TimeStep)*'Composition Moles'!$C24</f>
        <v>0</v>
      </c>
      <c r="AF12" s="19">
        <f ca="1">SUMPRODUCT(ReactionRateK2!$F34:$V34*OFFSET(ReactionStoich!$E$5:$U$5,AF$2,0))*(TimeStep)*'Composition Moles'!$C24</f>
        <v>0</v>
      </c>
      <c r="AG12" s="19">
        <f ca="1">SUMPRODUCT(ReactionRateK2!$F34:$V34*OFFSET(ReactionStoich!$E$5:$U$5,AG$2,0))*(TimeStep)*'Composition Moles'!$C24</f>
        <v>-2.2474062654853002</v>
      </c>
      <c r="AH12" s="19">
        <f ca="1">SUMPRODUCT(ReactionRateK2!$F34:$V34*OFFSET(ReactionStoich!$E$5:$U$5,AH$2,0))*(TimeStep)*'Composition Moles'!$C24</f>
        <v>7.8803293110413781</v>
      </c>
      <c r="AI12" s="19">
        <f ca="1">SUMPRODUCT(ReactionRateK2!$F34:$V34*OFFSET(ReactionStoich!$E$5:$U$5,AI$2,0))*(TimeStep)*'Composition Moles'!$C24</f>
        <v>2.704673180906902</v>
      </c>
      <c r="AJ12" s="19">
        <f ca="1">SUMPRODUCT(ReactionRateK2!$F34:$V34*OFFSET(ReactionStoich!$E$5:$U$5,AJ$2,0))*(TimeStep)*'Composition Moles'!$C24</f>
        <v>2.6852301172830311</v>
      </c>
      <c r="AK12" s="19">
        <f ca="1">SUMPRODUCT(ReactionRateK2!$F34:$V34*OFFSET(ReactionStoich!$E$5:$U$5,AK$2,0))*(TimeStep)*'Composition Moles'!$C24</f>
        <v>0</v>
      </c>
      <c r="AL12" s="19">
        <f ca="1">SUMPRODUCT(ReactionRateK2!$F34:$V34*OFFSET(ReactionStoich!$E$5:$U$5,AL$2,0))*(TimeStep)*'Composition Moles'!$C24</f>
        <v>0</v>
      </c>
      <c r="AM12" s="19">
        <f ca="1">SUMPRODUCT(ReactionRateK2!$F34:$V34*OFFSET(ReactionStoich!$E$5:$U$5,AM$2,0))*(TimeStep)*'Composition Moles'!$C24</f>
        <v>0</v>
      </c>
      <c r="AN12" s="19">
        <f ca="1">SUMPRODUCT(ReactionRateK2!$F34:$V34*OFFSET(ReactionStoich!$E$5:$U$5,AN$2,0))*(TimeStep)*'Composition Moles'!$C24</f>
        <v>0</v>
      </c>
      <c r="AO12" s="19">
        <f ca="1">SUMPRODUCT(ReactionRateK2!$F34:$V34*OFFSET(ReactionStoich!$E$5:$U$5,AO$2,0))*(TimeStep)*'Composition Moles'!$C24</f>
        <v>-1.1360710843067698</v>
      </c>
      <c r="AP12" s="19">
        <f ca="1">SUMPRODUCT(ReactionRateK2!$F34:$V34*OFFSET(ReactionStoich!$E$5:$U$5,AP$2,0))*(TimeStep)*'Composition Moles'!$C24</f>
        <v>-1.691142897208501</v>
      </c>
      <c r="AQ12" s="19">
        <f ca="1">SUMPRODUCT(ReactionRateK2!$F34:$V34*OFFSET(ReactionStoich!$E$5:$U$5,AQ$2,0))*(TimeStep)*'Composition Moles'!$C24</f>
        <v>0</v>
      </c>
      <c r="AR12" s="19">
        <f ca="1">SUMPRODUCT(ReactionRateK2!$F34:$V34*OFFSET(ReactionStoich!$E$5:$U$5,AR$2,0))*(TimeStep)*'Composition Moles'!$C24</f>
        <v>0</v>
      </c>
      <c r="AS12" s="19">
        <f ca="1">SUMPRODUCT(ReactionRateK2!$F34:$V34*OFFSET(ReactionStoich!$E$5:$U$5,AS$2,0))*(TimeStep)*'Composition Moles'!$C24</f>
        <v>-1.183937996402411</v>
      </c>
      <c r="AT12" s="19">
        <f ca="1">SUMPRODUCT(ReactionRateK2!$F34:$V34*OFFSET(ReactionStoich!$E$5:$U$5,AT$2,0))*(TimeStep)*'Composition Moles'!$C24</f>
        <v>-1.183937996402411</v>
      </c>
      <c r="AU12" s="19">
        <f ca="1">SUMPRODUCT(ReactionRateK2!$F34:$V34*OFFSET(ReactionStoich!$E$5:$U$5,AU$2,0))*(TimeStep)*'Composition Moles'!$C24</f>
        <v>-1.183937996402411</v>
      </c>
      <c r="AV12" s="19">
        <f ca="1">SUMPRODUCT(ReactionRateK2!$F34:$V34*OFFSET(ReactionStoich!$E$5:$U$5,AV$2,0))*(TimeStep)*'Composition Moles'!$C24</f>
        <v>0</v>
      </c>
      <c r="AW12" s="19">
        <f ca="1">SUMPRODUCT(ReactionRateK2!$F34:$V34*OFFSET(ReactionStoich!$E$5:$U$5,AW$2,0))*(TimeStep)*'Composition Moles'!$C24</f>
        <v>0</v>
      </c>
      <c r="AX12" s="19">
        <f ca="1">SUMPRODUCT(ReactionRateK2!$F34:$V34*OFFSET(ReactionStoich!$E$5:$U$5,AX$2,0))*(TimeStep)*'Composition Moles'!$C24</f>
        <v>0</v>
      </c>
      <c r="AY12" s="19">
        <f ca="1">SUMPRODUCT(ReactionRateK2!$F34:$V34*OFFSET(ReactionStoich!$E$5:$U$5,AY$2,0))*(TimeStep)*'Composition Moles'!$C24</f>
        <v>0</v>
      </c>
      <c r="AZ12" s="19">
        <f ca="1">SUMPRODUCT(ReactionRateK2!$F34:$V34*OFFSET(ReactionStoich!$E$5:$U$5,AZ$2,0))*(TimeStep)*'Composition Moles'!$C24</f>
        <v>0</v>
      </c>
      <c r="BA12" s="19">
        <f ca="1">SUMPRODUCT(ReactionRateK2!$F34:$V34*OFFSET(ReactionStoich!$E$5:$U$5,BA$2,0))*(TimeStep)*'Composition Moles'!$C24</f>
        <v>0</v>
      </c>
      <c r="BB12" s="19">
        <f ca="1">SUMPRODUCT(ReactionRateK2!$F34:$V34*OFFSET(ReactionStoich!$E$5:$U$5,BB$2,0))*(TimeStep)*'Composition Moles'!$C24</f>
        <v>0</v>
      </c>
      <c r="BC12" s="19">
        <f ca="1">SUMPRODUCT(ReactionRateK2!$F34:$V34*OFFSET(ReactionStoich!$E$5:$U$5,BC$2,0))*(TimeStep)*'Composition Moles'!$C24</f>
        <v>0</v>
      </c>
      <c r="BD12" s="19">
        <f ca="1">SUMPRODUCT(ReactionRateK2!$F34:$V34*OFFSET(ReactionStoich!$E$5:$U$5,BD$2,0))*(TimeStep)*'Composition Moles'!$C24</f>
        <v>0</v>
      </c>
      <c r="BE12" s="19">
        <f ca="1">SUMPRODUCT(ReactionRateK2!$F34:$V34*OFFSET(ReactionStoich!$E$5:$U$5,BE$2,0))*(TimeStep)*'Composition Moles'!$C24</f>
        <v>0</v>
      </c>
      <c r="BF12" s="19">
        <f ca="1">SUMPRODUCT(ReactionRateK2!$F34:$V34*OFFSET(ReactionStoich!$E$5:$U$5,BF$2,0))*(TimeStep)*'Composition Moles'!$C24</f>
        <v>0</v>
      </c>
      <c r="BG12" s="19">
        <f ca="1">SUMPRODUCT(ReactionRateK2!$F34:$V34*OFFSET(ReactionStoich!$E$5:$U$5,BG$2,0))*(TimeStep)*'Composition Moles'!$C24</f>
        <v>0</v>
      </c>
      <c r="BH12" s="19">
        <f ca="1">SUMPRODUCT(ReactionRateK2!$F34:$V34*OFFSET(ReactionStoich!$E$5:$U$5,BH$2,0))*(TimeStep)*'Composition Moles'!$C24</f>
        <v>0</v>
      </c>
      <c r="BI12" s="19">
        <f ca="1">SUMPRODUCT(ReactionRateK2!$F34:$V34*OFFSET(ReactionStoich!$E$5:$U$5,BI$2,0))*(TimeStep)*'Composition Moles'!$C24</f>
        <v>0</v>
      </c>
      <c r="BJ12" s="19">
        <f ca="1">SUMPRODUCT(ReactionRateK2!$F34:$V34*OFFSET(ReactionStoich!$E$5:$U$5,BJ$2,0))*(TimeStep)*'Composition Moles'!$C24</f>
        <v>0</v>
      </c>
      <c r="BK12" s="19">
        <f ca="1">SUMPRODUCT(ReactionRateK2!$F34:$V34*OFFSET(ReactionStoich!$E$5:$U$5,BK$2,0))*(TimeStep)*'Composition Moles'!$C24</f>
        <v>0</v>
      </c>
      <c r="BL12" s="19">
        <f ca="1">SUMPRODUCT(ReactionRateK2!$F34:$V34*OFFSET(ReactionStoich!$E$5:$U$5,BL$2,0))*(TimeStep)*'Composition Moles'!$C24</f>
        <v>0</v>
      </c>
      <c r="BM12" s="19">
        <f ca="1">SUMPRODUCT(ReactionRateK2!$F34:$V34*OFFSET(ReactionStoich!$E$5:$U$5,BM$2,0))*(TimeStep)*'Composition Moles'!$C24</f>
        <v>0</v>
      </c>
      <c r="BN12" s="19">
        <f ca="1">SUMPRODUCT(ReactionRateK2!$F34:$V34*OFFSET(ReactionStoich!$E$5:$U$5,BN$2,0))*(TimeStep)*'Composition Moles'!$C24</f>
        <v>0</v>
      </c>
      <c r="BO12" s="19">
        <f ca="1">SUMPRODUCT(ReactionRateK2!$F34:$V34*OFFSET(ReactionStoich!$E$5:$U$5,BO$2,0))*(TimeStep)*'Composition Moles'!$C24</f>
        <v>0</v>
      </c>
      <c r="BP12" s="19">
        <f ca="1">SUMPRODUCT(ReactionRateK2!$F34:$V34*OFFSET(ReactionStoich!$E$5:$U$5,BP$2,0))*(TimeStep)*'Composition Moles'!$C24</f>
        <v>0</v>
      </c>
      <c r="BQ12" s="19">
        <f ca="1">SUMPRODUCT(ReactionRateK2!$F34:$V34*OFFSET(ReactionStoich!$E$5:$U$5,BQ$2,0))*(TimeStep)*'Composition Moles'!$C24</f>
        <v>0</v>
      </c>
      <c r="BR12" s="19">
        <f ca="1">SUMPRODUCT(ReactionRateK2!$F34:$V34*OFFSET(ReactionStoich!$E$5:$U$5,BR$2,0))*(TimeStep)*'Composition Moles'!$C24</f>
        <v>0</v>
      </c>
      <c r="BS12" s="19">
        <f ca="1">SUMPRODUCT(ReactionRateK2!$F34:$V34*OFFSET(ReactionStoich!$E$5:$U$5,BS$2,0))*(TimeStep)*'Composition Moles'!$C24</f>
        <v>0</v>
      </c>
      <c r="BT12" s="19">
        <f ca="1">SUMPRODUCT(ReactionRateK2!$F34:$V34*OFFSET(ReactionStoich!$E$5:$U$5,BT$2,0))*(TimeStep)*'Composition Moles'!$C24</f>
        <v>0</v>
      </c>
      <c r="BU12" s="19">
        <f ca="1">SUMPRODUCT(ReactionRateK2!$F34:$V34*OFFSET(ReactionStoich!$E$5:$U$5,BU$2,0))*(TimeStep)*'Composition Moles'!$C24</f>
        <v>0</v>
      </c>
      <c r="BV12" s="19">
        <f ca="1">SUMPRODUCT(ReactionRateK2!$F34:$V34*OFFSET(ReactionStoich!$E$5:$U$5,BV$2,0))*(TimeStep)*'Composition Moles'!$C24</f>
        <v>0</v>
      </c>
      <c r="BW12" s="19">
        <f ca="1">SUMPRODUCT(ReactionRateK2!$F34:$V34*OFFSET(ReactionStoich!$E$5:$U$5,BW$2,0))*(TimeStep)*'Composition Moles'!$C24</f>
        <v>0</v>
      </c>
    </row>
    <row r="13" spans="1:75">
      <c r="A13">
        <f>ReactionRateK1!A35</f>
        <v>0.15000000000000002</v>
      </c>
      <c r="B13" s="20">
        <f t="shared" ca="1" si="5"/>
        <v>-136813.29252732417</v>
      </c>
      <c r="C13" s="20">
        <f ca="1">'Composition Moles'!BZ25</f>
        <v>143639.38868549879</v>
      </c>
      <c r="D13" s="26">
        <f t="shared" ca="1" si="6"/>
        <v>0.95247754657936834</v>
      </c>
      <c r="F13" s="19">
        <f ca="1">SUMPRODUCT(ReactionRateK2!$F35:$V35*OFFSET(ReactionStoich!$E$5:$U$5,F$2,0))*(TimeStep)*'Composition Moles'!$C25</f>
        <v>-4.5566350802452753</v>
      </c>
      <c r="G13" s="19">
        <f ca="1">SUMPRODUCT(ReactionRateK2!$F35:$V35*OFFSET(ReactionStoich!$E$5:$U$5,G$2,0))*(TimeStep)*'Composition Moles'!$C25</f>
        <v>0</v>
      </c>
      <c r="H13" s="19">
        <f ca="1">SUMPRODUCT(ReactionRateK2!$F35:$V35*OFFSET(ReactionStoich!$E$5:$U$5,H$2,0))*(TimeStep)*'Composition Moles'!$C25</f>
        <v>3.5947208064639193</v>
      </c>
      <c r="I13" s="19">
        <f ca="1">SUMPRODUCT(ReactionRateK2!$F35:$V35*OFFSET(ReactionStoich!$E$5:$U$5,I$2,0))*(TimeStep)*'Composition Moles'!$C25</f>
        <v>0.9619142737813553</v>
      </c>
      <c r="J13" s="19">
        <f ca="1">SUMPRODUCT(ReactionRateK2!$F35:$V35*OFFSET(ReactionStoich!$E$5:$U$5,J$2,0))*(TimeStep)*'Composition Moles'!$C25</f>
        <v>0</v>
      </c>
      <c r="K13" s="19">
        <f ca="1">SUMPRODUCT(ReactionRateK2!$F35:$V35*OFFSET(ReactionStoich!$E$5:$U$5,K$2,0))*(TimeStep)*'Composition Moles'!$C25</f>
        <v>0</v>
      </c>
      <c r="L13" s="19">
        <f ca="1">SUMPRODUCT(ReactionRateK2!$F35:$V35*OFFSET(ReactionStoich!$E$5:$U$5,L$2,0))*(TimeStep)*'Composition Moles'!$C25</f>
        <v>0</v>
      </c>
      <c r="M13" s="19">
        <f ca="1">SUMPRODUCT(ReactionRateK2!$F35:$V35*OFFSET(ReactionStoich!$E$5:$U$5,M$2,0))*(TimeStep)*'Composition Moles'!$C25</f>
        <v>0</v>
      </c>
      <c r="N13" s="19">
        <f ca="1">SUMPRODUCT(ReactionRateK2!$F35:$V35*OFFSET(ReactionStoich!$E$5:$U$5,N$2,0))*(TimeStep)*'Composition Moles'!$C25</f>
        <v>0</v>
      </c>
      <c r="O13" s="19">
        <f ca="1">SUMPRODUCT(ReactionRateK2!$F35:$V35*OFFSET(ReactionStoich!$E$5:$U$5,O$2,0))*(TimeStep)*'Composition Moles'!$C25</f>
        <v>0</v>
      </c>
      <c r="P13" s="19">
        <f ca="1">SUMPRODUCT(ReactionRateK2!$F35:$V35*OFFSET(ReactionStoich!$E$5:$U$5,P$2,0))*(TimeStep)*'Composition Moles'!$C25</f>
        <v>0</v>
      </c>
      <c r="Q13" s="19">
        <f ca="1">SUMPRODUCT(ReactionRateK2!$F35:$V35*OFFSET(ReactionStoich!$E$5:$U$5,Q$2,0))*(TimeStep)*'Composition Moles'!$C25</f>
        <v>0</v>
      </c>
      <c r="R13" s="19">
        <f ca="1">SUMPRODUCT(ReactionRateK2!$F35:$V35*OFFSET(ReactionStoich!$E$5:$U$5,R$2,0))*(TimeStep)*'Composition Moles'!$C25</f>
        <v>0</v>
      </c>
      <c r="S13" s="19">
        <f ca="1">SUMPRODUCT(ReactionRateK2!$F35:$V35*OFFSET(ReactionStoich!$E$5:$U$5,S$2,0))*(TimeStep)*'Composition Moles'!$C25</f>
        <v>9.2792276514208325</v>
      </c>
      <c r="T13" s="19">
        <f ca="1">SUMPRODUCT(ReactionRateK2!$F35:$V35*OFFSET(ReactionStoich!$E$5:$U$5,T$2,0))*(TimeStep)*'Composition Moles'!$C25</f>
        <v>0</v>
      </c>
      <c r="U13" s="19">
        <f ca="1">SUMPRODUCT(ReactionRateK2!$F35:$V35*OFFSET(ReactionStoich!$E$5:$U$5,U$2,0))*(TimeStep)*'Composition Moles'!$C25</f>
        <v>0</v>
      </c>
      <c r="V13" s="19">
        <f ca="1">SUMPRODUCT(ReactionRateK2!$F35:$V35*OFFSET(ReactionStoich!$E$5:$U$5,V$2,0))*(TimeStep)*'Composition Moles'!$C25</f>
        <v>0</v>
      </c>
      <c r="W13" s="19">
        <f ca="1">SUMPRODUCT(ReactionRateK2!$F35:$V35*OFFSET(ReactionStoich!$E$5:$U$5,W$2,0))*(TimeStep)*'Composition Moles'!$C25</f>
        <v>0</v>
      </c>
      <c r="X13" s="19">
        <f ca="1">SUMPRODUCT(ReactionRateK2!$F35:$V35*OFFSET(ReactionStoich!$E$5:$U$5,X$2,0))*(TimeStep)*'Composition Moles'!$C25</f>
        <v>0</v>
      </c>
      <c r="Y13" s="19">
        <f ca="1">SUMPRODUCT(ReactionRateK2!$F35:$V35*OFFSET(ReactionStoich!$E$5:$U$5,Y$2,0))*(TimeStep)*'Composition Moles'!$C25</f>
        <v>-14.530416128799198</v>
      </c>
      <c r="Z13" s="19">
        <f ca="1">SUMPRODUCT(ReactionRateK2!$F35:$V35*OFFSET(ReactionStoich!$E$5:$U$5,Z$2,0))*(TimeStep)*'Composition Moles'!$C25</f>
        <v>0</v>
      </c>
      <c r="AA13" s="19">
        <f ca="1">SUMPRODUCT(ReactionRateK2!$F35:$V35*OFFSET(ReactionStoich!$E$5:$U$5,AA$2,0))*(TimeStep)*'Composition Moles'!$C25</f>
        <v>0</v>
      </c>
      <c r="AB13" s="19">
        <f ca="1">SUMPRODUCT(ReactionRateK2!$F35:$V35*OFFSET(ReactionStoich!$E$5:$U$5,AB$2,0))*(TimeStep)*'Composition Moles'!$C25</f>
        <v>0</v>
      </c>
      <c r="AC13" s="19">
        <f ca="1">SUMPRODUCT(ReactionRateK2!$F35:$V35*OFFSET(ReactionStoich!$E$5:$U$5,AC$2,0))*(TimeStep)*'Composition Moles'!$C25</f>
        <v>0</v>
      </c>
      <c r="AD13" s="19">
        <f ca="1">SUMPRODUCT(ReactionRateK2!$F35:$V35*OFFSET(ReactionStoich!$E$5:$U$5,AD$2,0))*(TimeStep)*'Composition Moles'!$C25</f>
        <v>0</v>
      </c>
      <c r="AE13" s="19">
        <f ca="1">SUMPRODUCT(ReactionRateK2!$F35:$V35*OFFSET(ReactionStoich!$E$5:$U$5,AE$2,0))*(TimeStep)*'Composition Moles'!$C25</f>
        <v>0</v>
      </c>
      <c r="AF13" s="19">
        <f ca="1">SUMPRODUCT(ReactionRateK2!$F35:$V35*OFFSET(ReactionStoich!$E$5:$U$5,AF$2,0))*(TimeStep)*'Composition Moles'!$C25</f>
        <v>0</v>
      </c>
      <c r="AG13" s="19">
        <f ca="1">SUMPRODUCT(ReactionRateK2!$F35:$V35*OFFSET(ReactionStoich!$E$5:$U$5,AG$2,0))*(TimeStep)*'Composition Moles'!$C25</f>
        <v>-1.7048377336239391</v>
      </c>
      <c r="AH13" s="19">
        <f ca="1">SUMPRODUCT(ReactionRateK2!$F35:$V35*OFFSET(ReactionStoich!$E$5:$U$5,AH$2,0))*(TimeStep)*'Composition Moles'!$C25</f>
        <v>7.6743116097213715</v>
      </c>
      <c r="AI13" s="19">
        <f ca="1">SUMPRODUCT(ReactionRateK2!$F35:$V35*OFFSET(ReactionStoich!$E$5:$U$5,AI$2,0))*(TimeStep)*'Composition Moles'!$C25</f>
        <v>2.68471902509292</v>
      </c>
      <c r="AJ13" s="19">
        <f ca="1">SUMPRODUCT(ReactionRateK2!$F35:$V35*OFFSET(ReactionStoich!$E$5:$U$5,AJ$2,0))*(TimeStep)*'Composition Moles'!$C25</f>
        <v>2.6441408364174461</v>
      </c>
      <c r="AK13" s="19">
        <f ca="1">SUMPRODUCT(ReactionRateK2!$F35:$V35*OFFSET(ReactionStoich!$E$5:$U$5,AK$2,0))*(TimeStep)*'Composition Moles'!$C25</f>
        <v>0</v>
      </c>
      <c r="AL13" s="19">
        <f ca="1">SUMPRODUCT(ReactionRateK2!$F35:$V35*OFFSET(ReactionStoich!$E$5:$U$5,AL$2,0))*(TimeStep)*'Composition Moles'!$C25</f>
        <v>0</v>
      </c>
      <c r="AM13" s="19">
        <f ca="1">SUMPRODUCT(ReactionRateK2!$F35:$V35*OFFSET(ReactionStoich!$E$5:$U$5,AM$2,0))*(TimeStep)*'Composition Moles'!$C25</f>
        <v>0</v>
      </c>
      <c r="AN13" s="19">
        <f ca="1">SUMPRODUCT(ReactionRateK2!$F35:$V35*OFFSET(ReactionStoich!$E$5:$U$5,AN$2,0))*(TimeStep)*'Composition Moles'!$C25</f>
        <v>0</v>
      </c>
      <c r="AO13" s="19">
        <f ca="1">SUMPRODUCT(ReactionRateK2!$F35:$V35*OFFSET(ReactionStoich!$E$5:$U$5,AO$2,0))*(TimeStep)*'Composition Moles'!$C25</f>
        <v>-0.9619142737813553</v>
      </c>
      <c r="AP13" s="19">
        <f ca="1">SUMPRODUCT(ReactionRateK2!$F35:$V35*OFFSET(ReactionStoich!$E$5:$U$5,AP$2,0))*(TimeStep)*'Composition Moles'!$C25</f>
        <v>-1.6313122228030408</v>
      </c>
      <c r="AQ13" s="19">
        <f ca="1">SUMPRODUCT(ReactionRateK2!$F35:$V35*OFFSET(ReactionStoich!$E$5:$U$5,AQ$2,0))*(TimeStep)*'Composition Moles'!$C25</f>
        <v>0</v>
      </c>
      <c r="AR13" s="19">
        <f ca="1">SUMPRODUCT(ReactionRateK2!$F35:$V35*OFFSET(ReactionStoich!$E$5:$U$5,AR$2,0))*(TimeStep)*'Composition Moles'!$C25</f>
        <v>0</v>
      </c>
      <c r="AS13" s="19">
        <f ca="1">SUMPRODUCT(ReactionRateK2!$F35:$V35*OFFSET(ReactionStoich!$E$5:$U$5,AS$2,0))*(TimeStep)*'Composition Moles'!$C25</f>
        <v>-1.1513062545483466</v>
      </c>
      <c r="AT13" s="19">
        <f ca="1">SUMPRODUCT(ReactionRateK2!$F35:$V35*OFFSET(ReactionStoich!$E$5:$U$5,AT$2,0))*(TimeStep)*'Composition Moles'!$C25</f>
        <v>-1.1513062545483466</v>
      </c>
      <c r="AU13" s="19">
        <f ca="1">SUMPRODUCT(ReactionRateK2!$F35:$V35*OFFSET(ReactionStoich!$E$5:$U$5,AU$2,0))*(TimeStep)*'Composition Moles'!$C25</f>
        <v>-1.1513062545483466</v>
      </c>
      <c r="AV13" s="19">
        <f ca="1">SUMPRODUCT(ReactionRateK2!$F35:$V35*OFFSET(ReactionStoich!$E$5:$U$5,AV$2,0))*(TimeStep)*'Composition Moles'!$C25</f>
        <v>0</v>
      </c>
      <c r="AW13" s="19">
        <f ca="1">SUMPRODUCT(ReactionRateK2!$F35:$V35*OFFSET(ReactionStoich!$E$5:$U$5,AW$2,0))*(TimeStep)*'Composition Moles'!$C25</f>
        <v>0</v>
      </c>
      <c r="AX13" s="19">
        <f ca="1">SUMPRODUCT(ReactionRateK2!$F35:$V35*OFFSET(ReactionStoich!$E$5:$U$5,AX$2,0))*(TimeStep)*'Composition Moles'!$C25</f>
        <v>0</v>
      </c>
      <c r="AY13" s="19">
        <f ca="1">SUMPRODUCT(ReactionRateK2!$F35:$V35*OFFSET(ReactionStoich!$E$5:$U$5,AY$2,0))*(TimeStep)*'Composition Moles'!$C25</f>
        <v>0</v>
      </c>
      <c r="AZ13" s="19">
        <f ca="1">SUMPRODUCT(ReactionRateK2!$F35:$V35*OFFSET(ReactionStoich!$E$5:$U$5,AZ$2,0))*(TimeStep)*'Composition Moles'!$C25</f>
        <v>0</v>
      </c>
      <c r="BA13" s="19">
        <f ca="1">SUMPRODUCT(ReactionRateK2!$F35:$V35*OFFSET(ReactionStoich!$E$5:$U$5,BA$2,0))*(TimeStep)*'Composition Moles'!$C25</f>
        <v>0</v>
      </c>
      <c r="BB13" s="19">
        <f ca="1">SUMPRODUCT(ReactionRateK2!$F35:$V35*OFFSET(ReactionStoich!$E$5:$U$5,BB$2,0))*(TimeStep)*'Composition Moles'!$C25</f>
        <v>0</v>
      </c>
      <c r="BC13" s="19">
        <f ca="1">SUMPRODUCT(ReactionRateK2!$F35:$V35*OFFSET(ReactionStoich!$E$5:$U$5,BC$2,0))*(TimeStep)*'Composition Moles'!$C25</f>
        <v>0</v>
      </c>
      <c r="BD13" s="19">
        <f ca="1">SUMPRODUCT(ReactionRateK2!$F35:$V35*OFFSET(ReactionStoich!$E$5:$U$5,BD$2,0))*(TimeStep)*'Composition Moles'!$C25</f>
        <v>0</v>
      </c>
      <c r="BE13" s="19">
        <f ca="1">SUMPRODUCT(ReactionRateK2!$F35:$V35*OFFSET(ReactionStoich!$E$5:$U$5,BE$2,0))*(TimeStep)*'Composition Moles'!$C25</f>
        <v>0</v>
      </c>
      <c r="BF13" s="19">
        <f ca="1">SUMPRODUCT(ReactionRateK2!$F35:$V35*OFFSET(ReactionStoich!$E$5:$U$5,BF$2,0))*(TimeStep)*'Composition Moles'!$C25</f>
        <v>0</v>
      </c>
      <c r="BG13" s="19">
        <f ca="1">SUMPRODUCT(ReactionRateK2!$F35:$V35*OFFSET(ReactionStoich!$E$5:$U$5,BG$2,0))*(TimeStep)*'Composition Moles'!$C25</f>
        <v>0</v>
      </c>
      <c r="BH13" s="19">
        <f ca="1">SUMPRODUCT(ReactionRateK2!$F35:$V35*OFFSET(ReactionStoich!$E$5:$U$5,BH$2,0))*(TimeStep)*'Composition Moles'!$C25</f>
        <v>0</v>
      </c>
      <c r="BI13" s="19">
        <f ca="1">SUMPRODUCT(ReactionRateK2!$F35:$V35*OFFSET(ReactionStoich!$E$5:$U$5,BI$2,0))*(TimeStep)*'Composition Moles'!$C25</f>
        <v>0</v>
      </c>
      <c r="BJ13" s="19">
        <f ca="1">SUMPRODUCT(ReactionRateK2!$F35:$V35*OFFSET(ReactionStoich!$E$5:$U$5,BJ$2,0))*(TimeStep)*'Composition Moles'!$C25</f>
        <v>0</v>
      </c>
      <c r="BK13" s="19">
        <f ca="1">SUMPRODUCT(ReactionRateK2!$F35:$V35*OFFSET(ReactionStoich!$E$5:$U$5,BK$2,0))*(TimeStep)*'Composition Moles'!$C25</f>
        <v>0</v>
      </c>
      <c r="BL13" s="19">
        <f ca="1">SUMPRODUCT(ReactionRateK2!$F35:$V35*OFFSET(ReactionStoich!$E$5:$U$5,BL$2,0))*(TimeStep)*'Composition Moles'!$C25</f>
        <v>0</v>
      </c>
      <c r="BM13" s="19">
        <f ca="1">SUMPRODUCT(ReactionRateK2!$F35:$V35*OFFSET(ReactionStoich!$E$5:$U$5,BM$2,0))*(TimeStep)*'Composition Moles'!$C25</f>
        <v>0</v>
      </c>
      <c r="BN13" s="19">
        <f ca="1">SUMPRODUCT(ReactionRateK2!$F35:$V35*OFFSET(ReactionStoich!$E$5:$U$5,BN$2,0))*(TimeStep)*'Composition Moles'!$C25</f>
        <v>0</v>
      </c>
      <c r="BO13" s="19">
        <f ca="1">SUMPRODUCT(ReactionRateK2!$F35:$V35*OFFSET(ReactionStoich!$E$5:$U$5,BO$2,0))*(TimeStep)*'Composition Moles'!$C25</f>
        <v>0</v>
      </c>
      <c r="BP13" s="19">
        <f ca="1">SUMPRODUCT(ReactionRateK2!$F35:$V35*OFFSET(ReactionStoich!$E$5:$U$5,BP$2,0))*(TimeStep)*'Composition Moles'!$C25</f>
        <v>0</v>
      </c>
      <c r="BQ13" s="19">
        <f ca="1">SUMPRODUCT(ReactionRateK2!$F35:$V35*OFFSET(ReactionStoich!$E$5:$U$5,BQ$2,0))*(TimeStep)*'Composition Moles'!$C25</f>
        <v>0</v>
      </c>
      <c r="BR13" s="19">
        <f ca="1">SUMPRODUCT(ReactionRateK2!$F35:$V35*OFFSET(ReactionStoich!$E$5:$U$5,BR$2,0))*(TimeStep)*'Composition Moles'!$C25</f>
        <v>0</v>
      </c>
      <c r="BS13" s="19">
        <f ca="1">SUMPRODUCT(ReactionRateK2!$F35:$V35*OFFSET(ReactionStoich!$E$5:$U$5,BS$2,0))*(TimeStep)*'Composition Moles'!$C25</f>
        <v>0</v>
      </c>
      <c r="BT13" s="19">
        <f ca="1">SUMPRODUCT(ReactionRateK2!$F35:$V35*OFFSET(ReactionStoich!$E$5:$U$5,BT$2,0))*(TimeStep)*'Composition Moles'!$C25</f>
        <v>0</v>
      </c>
      <c r="BU13" s="19">
        <f ca="1">SUMPRODUCT(ReactionRateK2!$F35:$V35*OFFSET(ReactionStoich!$E$5:$U$5,BU$2,0))*(TimeStep)*'Composition Moles'!$C25</f>
        <v>0</v>
      </c>
      <c r="BV13" s="19">
        <f ca="1">SUMPRODUCT(ReactionRateK2!$F35:$V35*OFFSET(ReactionStoich!$E$5:$U$5,BV$2,0))*(TimeStep)*'Composition Moles'!$C25</f>
        <v>0</v>
      </c>
      <c r="BW13" s="19">
        <f ca="1">SUMPRODUCT(ReactionRateK2!$F35:$V35*OFFSET(ReactionStoich!$E$5:$U$5,BW$2,0))*(TimeStep)*'Composition Moles'!$C25</f>
        <v>0</v>
      </c>
    </row>
    <row r="14" spans="1:75">
      <c r="A14">
        <f>ReactionRateK1!A36</f>
        <v>0.2</v>
      </c>
      <c r="B14" s="20">
        <f t="shared" ca="1" si="5"/>
        <v>-120570.39787496632</v>
      </c>
      <c r="C14" s="20">
        <f ca="1">'Composition Moles'!BZ26</f>
        <v>143625.29598422916</v>
      </c>
      <c r="D14" s="26">
        <f t="shared" ca="1" si="6"/>
        <v>0.83947884701456499</v>
      </c>
      <c r="F14" s="19">
        <f ca="1">SUMPRODUCT(ReactionRateK2!$F36:$V36*OFFSET(ReactionStoich!$E$5:$U$5,F$2,0))*(TimeStep)*'Composition Moles'!$C26</f>
        <v>-4.1950770864708229</v>
      </c>
      <c r="G14" s="19">
        <f ca="1">SUMPRODUCT(ReactionRateK2!$F36:$V36*OFFSET(ReactionStoich!$E$5:$U$5,G$2,0))*(TimeStep)*'Composition Moles'!$C26</f>
        <v>0</v>
      </c>
      <c r="H14" s="19">
        <f ca="1">SUMPRODUCT(ReactionRateK2!$F36:$V36*OFFSET(ReactionStoich!$E$5:$U$5,H$2,0))*(TimeStep)*'Composition Moles'!$C26</f>
        <v>3.3767432869940652</v>
      </c>
      <c r="I14" s="19">
        <f ca="1">SUMPRODUCT(ReactionRateK2!$F36:$V36*OFFSET(ReactionStoich!$E$5:$U$5,I$2,0))*(TimeStep)*'Composition Moles'!$C26</f>
        <v>0.81833379947675755</v>
      </c>
      <c r="J14" s="19">
        <f ca="1">SUMPRODUCT(ReactionRateK2!$F36:$V36*OFFSET(ReactionStoich!$E$5:$U$5,J$2,0))*(TimeStep)*'Composition Moles'!$C26</f>
        <v>0</v>
      </c>
      <c r="K14" s="19">
        <f ca="1">SUMPRODUCT(ReactionRateK2!$F36:$V36*OFFSET(ReactionStoich!$E$5:$U$5,K$2,0))*(TimeStep)*'Composition Moles'!$C26</f>
        <v>0</v>
      </c>
      <c r="L14" s="19">
        <f ca="1">SUMPRODUCT(ReactionRateK2!$F36:$V36*OFFSET(ReactionStoich!$E$5:$U$5,L$2,0))*(TimeStep)*'Composition Moles'!$C26</f>
        <v>0</v>
      </c>
      <c r="M14" s="19">
        <f ca="1">SUMPRODUCT(ReactionRateK2!$F36:$V36*OFFSET(ReactionStoich!$E$5:$U$5,M$2,0))*(TimeStep)*'Composition Moles'!$C26</f>
        <v>0</v>
      </c>
      <c r="N14" s="19">
        <f ca="1">SUMPRODUCT(ReactionRateK2!$F36:$V36*OFFSET(ReactionStoich!$E$5:$U$5,N$2,0))*(TimeStep)*'Composition Moles'!$C26</f>
        <v>0</v>
      </c>
      <c r="O14" s="19">
        <f ca="1">SUMPRODUCT(ReactionRateK2!$F36:$V36*OFFSET(ReactionStoich!$E$5:$U$5,O$2,0))*(TimeStep)*'Composition Moles'!$C26</f>
        <v>0</v>
      </c>
      <c r="P14" s="19">
        <f ca="1">SUMPRODUCT(ReactionRateK2!$F36:$V36*OFFSET(ReactionStoich!$E$5:$U$5,P$2,0))*(TimeStep)*'Composition Moles'!$C26</f>
        <v>0</v>
      </c>
      <c r="Q14" s="19">
        <f ca="1">SUMPRODUCT(ReactionRateK2!$F36:$V36*OFFSET(ReactionStoich!$E$5:$U$5,Q$2,0))*(TimeStep)*'Composition Moles'!$C26</f>
        <v>0</v>
      </c>
      <c r="R14" s="19">
        <f ca="1">SUMPRODUCT(ReactionRateK2!$F36:$V36*OFFSET(ReactionStoich!$E$5:$U$5,R$2,0))*(TimeStep)*'Composition Moles'!$C26</f>
        <v>0</v>
      </c>
      <c r="S14" s="19">
        <f ca="1">SUMPRODUCT(ReactionRateK2!$F36:$V36*OFFSET(ReactionStoich!$E$5:$U$5,S$2,0))*(TimeStep)*'Composition Moles'!$C26</f>
        <v>9.3027995021806316</v>
      </c>
      <c r="T14" s="19">
        <f ca="1">SUMPRODUCT(ReactionRateK2!$F36:$V36*OFFSET(ReactionStoich!$E$5:$U$5,T$2,0))*(TimeStep)*'Composition Moles'!$C26</f>
        <v>0</v>
      </c>
      <c r="U14" s="19">
        <f ca="1">SUMPRODUCT(ReactionRateK2!$F36:$V36*OFFSET(ReactionStoich!$E$5:$U$5,U$2,0))*(TimeStep)*'Composition Moles'!$C26</f>
        <v>0</v>
      </c>
      <c r="V14" s="19">
        <f ca="1">SUMPRODUCT(ReactionRateK2!$F36:$V36*OFFSET(ReactionStoich!$E$5:$U$5,V$2,0))*(TimeStep)*'Composition Moles'!$C26</f>
        <v>0</v>
      </c>
      <c r="W14" s="19">
        <f ca="1">SUMPRODUCT(ReactionRateK2!$F36:$V36*OFFSET(ReactionStoich!$E$5:$U$5,W$2,0))*(TimeStep)*'Composition Moles'!$C26</f>
        <v>0</v>
      </c>
      <c r="X14" s="19">
        <f ca="1">SUMPRODUCT(ReactionRateK2!$F36:$V36*OFFSET(ReactionStoich!$E$5:$U$5,X$2,0))*(TimeStep)*'Composition Moles'!$C26</f>
        <v>0</v>
      </c>
      <c r="Y14" s="19">
        <f ca="1">SUMPRODUCT(ReactionRateK2!$F36:$V36*OFFSET(ReactionStoich!$E$5:$U$5,Y$2,0))*(TimeStep)*'Composition Moles'!$C26</f>
        <v>-15.14969932709773</v>
      </c>
      <c r="Z14" s="19">
        <f ca="1">SUMPRODUCT(ReactionRateK2!$F36:$V36*OFFSET(ReactionStoich!$E$5:$U$5,Z$2,0))*(TimeStep)*'Composition Moles'!$C26</f>
        <v>0</v>
      </c>
      <c r="AA14" s="19">
        <f ca="1">SUMPRODUCT(ReactionRateK2!$F36:$V36*OFFSET(ReactionStoich!$E$5:$U$5,AA$2,0))*(TimeStep)*'Composition Moles'!$C26</f>
        <v>0</v>
      </c>
      <c r="AB14" s="19">
        <f ca="1">SUMPRODUCT(ReactionRateK2!$F36:$V36*OFFSET(ReactionStoich!$E$5:$U$5,AB$2,0))*(TimeStep)*'Composition Moles'!$C26</f>
        <v>0</v>
      </c>
      <c r="AC14" s="19">
        <f ca="1">SUMPRODUCT(ReactionRateK2!$F36:$V36*OFFSET(ReactionStoich!$E$5:$U$5,AC$2,0))*(TimeStep)*'Composition Moles'!$C26</f>
        <v>0</v>
      </c>
      <c r="AD14" s="19">
        <f ca="1">SUMPRODUCT(ReactionRateK2!$F36:$V36*OFFSET(ReactionStoich!$E$5:$U$5,AD$2,0))*(TimeStep)*'Composition Moles'!$C26</f>
        <v>0</v>
      </c>
      <c r="AE14" s="19">
        <f ca="1">SUMPRODUCT(ReactionRateK2!$F36:$V36*OFFSET(ReactionStoich!$E$5:$U$5,AE$2,0))*(TimeStep)*'Composition Moles'!$C26</f>
        <v>0</v>
      </c>
      <c r="AF14" s="19">
        <f ca="1">SUMPRODUCT(ReactionRateK2!$F36:$V36*OFFSET(ReactionStoich!$E$5:$U$5,AF$2,0))*(TimeStep)*'Composition Moles'!$C26</f>
        <v>0</v>
      </c>
      <c r="AG14" s="19">
        <f ca="1">SUMPRODUCT(ReactionRateK2!$F36:$V36*OFFSET(ReactionStoich!$E$5:$U$5,AG$2,0))*(TimeStep)*'Composition Moles'!$C26</f>
        <v>-1.1346731295177415</v>
      </c>
      <c r="AH14" s="19">
        <f ca="1">SUMPRODUCT(ReactionRateK2!$F36:$V36*OFFSET(ReactionStoich!$E$5:$U$5,AH$2,0))*(TimeStep)*'Composition Moles'!$C26</f>
        <v>7.4625940675810449</v>
      </c>
      <c r="AI14" s="19">
        <f ca="1">SUMPRODUCT(ReactionRateK2!$F36:$V36*OFFSET(ReactionStoich!$E$5:$U$5,AI$2,0))*(TimeStep)*'Composition Moles'!$C26</f>
        <v>2.6700601711320453</v>
      </c>
      <c r="AJ14" s="19">
        <f ca="1">SUMPRODUCT(ReactionRateK2!$F36:$V36*OFFSET(ReactionStoich!$E$5:$U$5,AJ$2,0))*(TimeStep)*'Composition Moles'!$C26</f>
        <v>2.6015070108766243</v>
      </c>
      <c r="AK14" s="19">
        <f ca="1">SUMPRODUCT(ReactionRateK2!$F36:$V36*OFFSET(ReactionStoich!$E$5:$U$5,AK$2,0))*(TimeStep)*'Composition Moles'!$C26</f>
        <v>0</v>
      </c>
      <c r="AL14" s="19">
        <f ca="1">SUMPRODUCT(ReactionRateK2!$F36:$V36*OFFSET(ReactionStoich!$E$5:$U$5,AL$2,0))*(TimeStep)*'Composition Moles'!$C26</f>
        <v>0</v>
      </c>
      <c r="AM14" s="19">
        <f ca="1">SUMPRODUCT(ReactionRateK2!$F36:$V36*OFFSET(ReactionStoich!$E$5:$U$5,AM$2,0))*(TimeStep)*'Composition Moles'!$C26</f>
        <v>0</v>
      </c>
      <c r="AN14" s="19">
        <f ca="1">SUMPRODUCT(ReactionRateK2!$F36:$V36*OFFSET(ReactionStoich!$E$5:$U$5,AN$2,0))*(TimeStep)*'Composition Moles'!$C26</f>
        <v>0</v>
      </c>
      <c r="AO14" s="19">
        <f ca="1">SUMPRODUCT(ReactionRateK2!$F36:$V36*OFFSET(ReactionStoich!$E$5:$U$5,AO$2,0))*(TimeStep)*'Composition Moles'!$C26</f>
        <v>-0.81833379947675755</v>
      </c>
      <c r="AP14" s="19">
        <f ca="1">SUMPRODUCT(ReactionRateK2!$F36:$V36*OFFSET(ReactionStoich!$E$5:$U$5,AP$2,0))*(TimeStep)*'Composition Moles'!$C26</f>
        <v>-1.5763825443141011</v>
      </c>
      <c r="AQ14" s="19">
        <f ca="1">SUMPRODUCT(ReactionRateK2!$F36:$V36*OFFSET(ReactionStoich!$E$5:$U$5,AQ$2,0))*(TimeStep)*'Composition Moles'!$C26</f>
        <v>0</v>
      </c>
      <c r="AR14" s="19">
        <f ca="1">SUMPRODUCT(ReactionRateK2!$F36:$V36*OFFSET(ReactionStoich!$E$5:$U$5,AR$2,0))*(TimeStep)*'Composition Moles'!$C26</f>
        <v>0</v>
      </c>
      <c r="AS14" s="19">
        <f ca="1">SUMPRODUCT(ReactionRateK2!$F36:$V36*OFFSET(ReactionStoich!$E$5:$U$5,AS$2,0))*(TimeStep)*'Composition Moles'!$C26</f>
        <v>-1.1192906504546714</v>
      </c>
      <c r="AT14" s="19">
        <f ca="1">SUMPRODUCT(ReactionRateK2!$F36:$V36*OFFSET(ReactionStoich!$E$5:$U$5,AT$2,0))*(TimeStep)*'Composition Moles'!$C26</f>
        <v>-1.1192906504546714</v>
      </c>
      <c r="AU14" s="19">
        <f ca="1">SUMPRODUCT(ReactionRateK2!$F36:$V36*OFFSET(ReactionStoich!$E$5:$U$5,AU$2,0))*(TimeStep)*'Composition Moles'!$C26</f>
        <v>-1.1192906504546714</v>
      </c>
      <c r="AV14" s="19">
        <f ca="1">SUMPRODUCT(ReactionRateK2!$F36:$V36*OFFSET(ReactionStoich!$E$5:$U$5,AV$2,0))*(TimeStep)*'Composition Moles'!$C26</f>
        <v>0</v>
      </c>
      <c r="AW14" s="19">
        <f ca="1">SUMPRODUCT(ReactionRateK2!$F36:$V36*OFFSET(ReactionStoich!$E$5:$U$5,AW$2,0))*(TimeStep)*'Composition Moles'!$C26</f>
        <v>0</v>
      </c>
      <c r="AX14" s="19">
        <f ca="1">SUMPRODUCT(ReactionRateK2!$F36:$V36*OFFSET(ReactionStoich!$E$5:$U$5,AX$2,0))*(TimeStep)*'Composition Moles'!$C26</f>
        <v>0</v>
      </c>
      <c r="AY14" s="19">
        <f ca="1">SUMPRODUCT(ReactionRateK2!$F36:$V36*OFFSET(ReactionStoich!$E$5:$U$5,AY$2,0))*(TimeStep)*'Composition Moles'!$C26</f>
        <v>0</v>
      </c>
      <c r="AZ14" s="19">
        <f ca="1">SUMPRODUCT(ReactionRateK2!$F36:$V36*OFFSET(ReactionStoich!$E$5:$U$5,AZ$2,0))*(TimeStep)*'Composition Moles'!$C26</f>
        <v>0</v>
      </c>
      <c r="BA14" s="19">
        <f ca="1">SUMPRODUCT(ReactionRateK2!$F36:$V36*OFFSET(ReactionStoich!$E$5:$U$5,BA$2,0))*(TimeStep)*'Composition Moles'!$C26</f>
        <v>0</v>
      </c>
      <c r="BB14" s="19">
        <f ca="1">SUMPRODUCT(ReactionRateK2!$F36:$V36*OFFSET(ReactionStoich!$E$5:$U$5,BB$2,0))*(TimeStep)*'Composition Moles'!$C26</f>
        <v>0</v>
      </c>
      <c r="BC14" s="19">
        <f ca="1">SUMPRODUCT(ReactionRateK2!$F36:$V36*OFFSET(ReactionStoich!$E$5:$U$5,BC$2,0))*(TimeStep)*'Composition Moles'!$C26</f>
        <v>0</v>
      </c>
      <c r="BD14" s="19">
        <f ca="1">SUMPRODUCT(ReactionRateK2!$F36:$V36*OFFSET(ReactionStoich!$E$5:$U$5,BD$2,0))*(TimeStep)*'Composition Moles'!$C26</f>
        <v>0</v>
      </c>
      <c r="BE14" s="19">
        <f ca="1">SUMPRODUCT(ReactionRateK2!$F36:$V36*OFFSET(ReactionStoich!$E$5:$U$5,BE$2,0))*(TimeStep)*'Composition Moles'!$C26</f>
        <v>0</v>
      </c>
      <c r="BF14" s="19">
        <f ca="1">SUMPRODUCT(ReactionRateK2!$F36:$V36*OFFSET(ReactionStoich!$E$5:$U$5,BF$2,0))*(TimeStep)*'Composition Moles'!$C26</f>
        <v>0</v>
      </c>
      <c r="BG14" s="19">
        <f ca="1">SUMPRODUCT(ReactionRateK2!$F36:$V36*OFFSET(ReactionStoich!$E$5:$U$5,BG$2,0))*(TimeStep)*'Composition Moles'!$C26</f>
        <v>0</v>
      </c>
      <c r="BH14" s="19">
        <f ca="1">SUMPRODUCT(ReactionRateK2!$F36:$V36*OFFSET(ReactionStoich!$E$5:$U$5,BH$2,0))*(TimeStep)*'Composition Moles'!$C26</f>
        <v>0</v>
      </c>
      <c r="BI14" s="19">
        <f ca="1">SUMPRODUCT(ReactionRateK2!$F36:$V36*OFFSET(ReactionStoich!$E$5:$U$5,BI$2,0))*(TimeStep)*'Composition Moles'!$C26</f>
        <v>0</v>
      </c>
      <c r="BJ14" s="19">
        <f ca="1">SUMPRODUCT(ReactionRateK2!$F36:$V36*OFFSET(ReactionStoich!$E$5:$U$5,BJ$2,0))*(TimeStep)*'Composition Moles'!$C26</f>
        <v>0</v>
      </c>
      <c r="BK14" s="19">
        <f ca="1">SUMPRODUCT(ReactionRateK2!$F36:$V36*OFFSET(ReactionStoich!$E$5:$U$5,BK$2,0))*(TimeStep)*'Composition Moles'!$C26</f>
        <v>0</v>
      </c>
      <c r="BL14" s="19">
        <f ca="1">SUMPRODUCT(ReactionRateK2!$F36:$V36*OFFSET(ReactionStoich!$E$5:$U$5,BL$2,0))*(TimeStep)*'Composition Moles'!$C26</f>
        <v>0</v>
      </c>
      <c r="BM14" s="19">
        <f ca="1">SUMPRODUCT(ReactionRateK2!$F36:$V36*OFFSET(ReactionStoich!$E$5:$U$5,BM$2,0))*(TimeStep)*'Composition Moles'!$C26</f>
        <v>0</v>
      </c>
      <c r="BN14" s="19">
        <f ca="1">SUMPRODUCT(ReactionRateK2!$F36:$V36*OFFSET(ReactionStoich!$E$5:$U$5,BN$2,0))*(TimeStep)*'Composition Moles'!$C26</f>
        <v>0</v>
      </c>
      <c r="BO14" s="19">
        <f ca="1">SUMPRODUCT(ReactionRateK2!$F36:$V36*OFFSET(ReactionStoich!$E$5:$U$5,BO$2,0))*(TimeStep)*'Composition Moles'!$C26</f>
        <v>0</v>
      </c>
      <c r="BP14" s="19">
        <f ca="1">SUMPRODUCT(ReactionRateK2!$F36:$V36*OFFSET(ReactionStoich!$E$5:$U$5,BP$2,0))*(TimeStep)*'Composition Moles'!$C26</f>
        <v>0</v>
      </c>
      <c r="BQ14" s="19">
        <f ca="1">SUMPRODUCT(ReactionRateK2!$F36:$V36*OFFSET(ReactionStoich!$E$5:$U$5,BQ$2,0))*(TimeStep)*'Composition Moles'!$C26</f>
        <v>0</v>
      </c>
      <c r="BR14" s="19">
        <f ca="1">SUMPRODUCT(ReactionRateK2!$F36:$V36*OFFSET(ReactionStoich!$E$5:$U$5,BR$2,0))*(TimeStep)*'Composition Moles'!$C26</f>
        <v>0</v>
      </c>
      <c r="BS14" s="19">
        <f ca="1">SUMPRODUCT(ReactionRateK2!$F36:$V36*OFFSET(ReactionStoich!$E$5:$U$5,BS$2,0))*(TimeStep)*'Composition Moles'!$C26</f>
        <v>0</v>
      </c>
      <c r="BT14" s="19">
        <f ca="1">SUMPRODUCT(ReactionRateK2!$F36:$V36*OFFSET(ReactionStoich!$E$5:$U$5,BT$2,0))*(TimeStep)*'Composition Moles'!$C26</f>
        <v>0</v>
      </c>
      <c r="BU14" s="19">
        <f ca="1">SUMPRODUCT(ReactionRateK2!$F36:$V36*OFFSET(ReactionStoich!$E$5:$U$5,BU$2,0))*(TimeStep)*'Composition Moles'!$C26</f>
        <v>0</v>
      </c>
      <c r="BV14" s="19">
        <f ca="1">SUMPRODUCT(ReactionRateK2!$F36:$V36*OFFSET(ReactionStoich!$E$5:$U$5,BV$2,0))*(TimeStep)*'Composition Moles'!$C26</f>
        <v>0</v>
      </c>
      <c r="BW14" s="19">
        <f ca="1">SUMPRODUCT(ReactionRateK2!$F36:$V36*OFFSET(ReactionStoich!$E$5:$U$5,BW$2,0))*(TimeStep)*'Composition Moles'!$C26</f>
        <v>0</v>
      </c>
    </row>
    <row r="15" spans="1:75">
      <c r="A15">
        <f>ReactionRateK1!A37</f>
        <v>0.25</v>
      </c>
      <c r="B15" s="20">
        <f t="shared" ca="1" si="5"/>
        <v>-105556.33475862588</v>
      </c>
      <c r="C15" s="20">
        <f ca="1">'Composition Moles'!BZ27</f>
        <v>143615.64408715974</v>
      </c>
      <c r="D15" s="26">
        <f t="shared" ca="1" si="6"/>
        <v>0.73499189750222593</v>
      </c>
      <c r="F15" s="19">
        <f ca="1">SUMPRODUCT(ReactionRateK2!$F37:$V37*OFFSET(ReactionStoich!$E$5:$U$5,F$2,0))*(TimeStep)*'Composition Moles'!$C27</f>
        <v>-3.8741042756719044</v>
      </c>
      <c r="G15" s="19">
        <f ca="1">SUMPRODUCT(ReactionRateK2!$F37:$V37*OFFSET(ReactionStoich!$E$5:$U$5,G$2,0))*(TimeStep)*'Composition Moles'!$C27</f>
        <v>0</v>
      </c>
      <c r="H15" s="19">
        <f ca="1">SUMPRODUCT(ReactionRateK2!$F37:$V37*OFFSET(ReactionStoich!$E$5:$U$5,H$2,0))*(TimeStep)*'Composition Moles'!$C27</f>
        <v>3.174897402544488</v>
      </c>
      <c r="I15" s="19">
        <f ca="1">SUMPRODUCT(ReactionRateK2!$F37:$V37*OFFSET(ReactionStoich!$E$5:$U$5,I$2,0))*(TimeStep)*'Composition Moles'!$C27</f>
        <v>0.69920687312741625</v>
      </c>
      <c r="J15" s="19">
        <f ca="1">SUMPRODUCT(ReactionRateK2!$F37:$V37*OFFSET(ReactionStoich!$E$5:$U$5,J$2,0))*(TimeStep)*'Composition Moles'!$C27</f>
        <v>0</v>
      </c>
      <c r="K15" s="19">
        <f ca="1">SUMPRODUCT(ReactionRateK2!$F37:$V37*OFFSET(ReactionStoich!$E$5:$U$5,K$2,0))*(TimeStep)*'Composition Moles'!$C27</f>
        <v>0</v>
      </c>
      <c r="L15" s="19">
        <f ca="1">SUMPRODUCT(ReactionRateK2!$F37:$V37*OFFSET(ReactionStoich!$E$5:$U$5,L$2,0))*(TimeStep)*'Composition Moles'!$C27</f>
        <v>0</v>
      </c>
      <c r="M15" s="19">
        <f ca="1">SUMPRODUCT(ReactionRateK2!$F37:$V37*OFFSET(ReactionStoich!$E$5:$U$5,M$2,0))*(TimeStep)*'Composition Moles'!$C27</f>
        <v>0</v>
      </c>
      <c r="N15" s="19">
        <f ca="1">SUMPRODUCT(ReactionRateK2!$F37:$V37*OFFSET(ReactionStoich!$E$5:$U$5,N$2,0))*(TimeStep)*'Composition Moles'!$C27</f>
        <v>0</v>
      </c>
      <c r="O15" s="19">
        <f ca="1">SUMPRODUCT(ReactionRateK2!$F37:$V37*OFFSET(ReactionStoich!$E$5:$U$5,O$2,0))*(TimeStep)*'Composition Moles'!$C27</f>
        <v>0</v>
      </c>
      <c r="P15" s="19">
        <f ca="1">SUMPRODUCT(ReactionRateK2!$F37:$V37*OFFSET(ReactionStoich!$E$5:$U$5,P$2,0))*(TimeStep)*'Composition Moles'!$C27</f>
        <v>0</v>
      </c>
      <c r="Q15" s="19">
        <f ca="1">SUMPRODUCT(ReactionRateK2!$F37:$V37*OFFSET(ReactionStoich!$E$5:$U$5,Q$2,0))*(TimeStep)*'Composition Moles'!$C27</f>
        <v>0</v>
      </c>
      <c r="R15" s="19">
        <f ca="1">SUMPRODUCT(ReactionRateK2!$F37:$V37*OFFSET(ReactionStoich!$E$5:$U$5,R$2,0))*(TimeStep)*'Composition Moles'!$C27</f>
        <v>0</v>
      </c>
      <c r="S15" s="19">
        <f ca="1">SUMPRODUCT(ReactionRateK2!$F37:$V37*OFFSET(ReactionStoich!$E$5:$U$5,S$2,0))*(TimeStep)*'Composition Moles'!$C27</f>
        <v>9.3570287261517642</v>
      </c>
      <c r="T15" s="19">
        <f ca="1">SUMPRODUCT(ReactionRateK2!$F37:$V37*OFFSET(ReactionStoich!$E$5:$U$5,T$2,0))*(TimeStep)*'Composition Moles'!$C27</f>
        <v>0</v>
      </c>
      <c r="U15" s="19">
        <f ca="1">SUMPRODUCT(ReactionRateK2!$F37:$V37*OFFSET(ReactionStoich!$E$5:$U$5,U$2,0))*(TimeStep)*'Composition Moles'!$C27</f>
        <v>0</v>
      </c>
      <c r="V15" s="19">
        <f ca="1">SUMPRODUCT(ReactionRateK2!$F37:$V37*OFFSET(ReactionStoich!$E$5:$U$5,V$2,0))*(TimeStep)*'Composition Moles'!$C27</f>
        <v>0</v>
      </c>
      <c r="W15" s="19">
        <f ca="1">SUMPRODUCT(ReactionRateK2!$F37:$V37*OFFSET(ReactionStoich!$E$5:$U$5,W$2,0))*(TimeStep)*'Composition Moles'!$C27</f>
        <v>0</v>
      </c>
      <c r="X15" s="19">
        <f ca="1">SUMPRODUCT(ReactionRateK2!$F37:$V37*OFFSET(ReactionStoich!$E$5:$U$5,X$2,0))*(TimeStep)*'Composition Moles'!$C27</f>
        <v>0</v>
      </c>
      <c r="Y15" s="19">
        <f ca="1">SUMPRODUCT(ReactionRateK2!$F37:$V37*OFFSET(ReactionStoich!$E$5:$U$5,Y$2,0))*(TimeStep)*'Composition Moles'!$C27</f>
        <v>-15.754695784573475</v>
      </c>
      <c r="Z15" s="19">
        <f ca="1">SUMPRODUCT(ReactionRateK2!$F37:$V37*OFFSET(ReactionStoich!$E$5:$U$5,Z$2,0))*(TimeStep)*'Composition Moles'!$C27</f>
        <v>0</v>
      </c>
      <c r="AA15" s="19">
        <f ca="1">SUMPRODUCT(ReactionRateK2!$F37:$V37*OFFSET(ReactionStoich!$E$5:$U$5,AA$2,0))*(TimeStep)*'Composition Moles'!$C27</f>
        <v>0</v>
      </c>
      <c r="AB15" s="19">
        <f ca="1">SUMPRODUCT(ReactionRateK2!$F37:$V37*OFFSET(ReactionStoich!$E$5:$U$5,AB$2,0))*(TimeStep)*'Composition Moles'!$C27</f>
        <v>0</v>
      </c>
      <c r="AC15" s="19">
        <f ca="1">SUMPRODUCT(ReactionRateK2!$F37:$V37*OFFSET(ReactionStoich!$E$5:$U$5,AC$2,0))*(TimeStep)*'Composition Moles'!$C27</f>
        <v>0</v>
      </c>
      <c r="AD15" s="19">
        <f ca="1">SUMPRODUCT(ReactionRateK2!$F37:$V37*OFFSET(ReactionStoich!$E$5:$U$5,AD$2,0))*(TimeStep)*'Composition Moles'!$C27</f>
        <v>0</v>
      </c>
      <c r="AE15" s="19">
        <f ca="1">SUMPRODUCT(ReactionRateK2!$F37:$V37*OFFSET(ReactionStoich!$E$5:$U$5,AE$2,0))*(TimeStep)*'Composition Moles'!$C27</f>
        <v>0</v>
      </c>
      <c r="AF15" s="19">
        <f ca="1">SUMPRODUCT(ReactionRateK2!$F37:$V37*OFFSET(ReactionStoich!$E$5:$U$5,AF$2,0))*(TimeStep)*'Composition Moles'!$C27</f>
        <v>0</v>
      </c>
      <c r="AG15" s="19">
        <f ca="1">SUMPRODUCT(ReactionRateK2!$F37:$V37*OFFSET(ReactionStoich!$E$5:$U$5,AG$2,0))*(TimeStep)*'Composition Moles'!$C27</f>
        <v>-0.57682761519697323</v>
      </c>
      <c r="AH15" s="19">
        <f ca="1">SUMPRODUCT(ReactionRateK2!$F37:$V37*OFFSET(ReactionStoich!$E$5:$U$5,AH$2,0))*(TimeStep)*'Composition Moles'!$C27</f>
        <v>7.2454501440845291</v>
      </c>
      <c r="AI15" s="19">
        <f ca="1">SUMPRODUCT(ReactionRateK2!$F37:$V37*OFFSET(ReactionStoich!$E$5:$U$5,AI$2,0))*(TimeStep)*'Composition Moles'!$C27</f>
        <v>2.6599256550173696</v>
      </c>
      <c r="AJ15" s="19">
        <f ca="1">SUMPRODUCT(ReactionRateK2!$F37:$V37*OFFSET(ReactionStoich!$E$5:$U$5,AJ$2,0))*(TimeStep)*'Composition Moles'!$C27</f>
        <v>2.5571726312579526</v>
      </c>
      <c r="AK15" s="19">
        <f ca="1">SUMPRODUCT(ReactionRateK2!$F37:$V37*OFFSET(ReactionStoich!$E$5:$U$5,AK$2,0))*(TimeStep)*'Composition Moles'!$C27</f>
        <v>0</v>
      </c>
      <c r="AL15" s="19">
        <f ca="1">SUMPRODUCT(ReactionRateK2!$F37:$V37*OFFSET(ReactionStoich!$E$5:$U$5,AL$2,0))*(TimeStep)*'Composition Moles'!$C27</f>
        <v>0</v>
      </c>
      <c r="AM15" s="19">
        <f ca="1">SUMPRODUCT(ReactionRateK2!$F37:$V37*OFFSET(ReactionStoich!$E$5:$U$5,AM$2,0))*(TimeStep)*'Composition Moles'!$C27</f>
        <v>0</v>
      </c>
      <c r="AN15" s="19">
        <f ca="1">SUMPRODUCT(ReactionRateK2!$F37:$V37*OFFSET(ReactionStoich!$E$5:$U$5,AN$2,0))*(TimeStep)*'Composition Moles'!$C27</f>
        <v>0</v>
      </c>
      <c r="AO15" s="19">
        <f ca="1">SUMPRODUCT(ReactionRateK2!$F37:$V37*OFFSET(ReactionStoich!$E$5:$U$5,AO$2,0))*(TimeStep)*'Composition Moles'!$C27</f>
        <v>-0.69920687312741625</v>
      </c>
      <c r="AP15" s="19">
        <f ca="1">SUMPRODUCT(ReactionRateK2!$F37:$V37*OFFSET(ReactionStoich!$E$5:$U$5,AP$2,0))*(TimeStep)*'Composition Moles'!$C27</f>
        <v>-1.5253028348243403</v>
      </c>
      <c r="AQ15" s="19">
        <f ca="1">SUMPRODUCT(ReactionRateK2!$F37:$V37*OFFSET(ReactionStoich!$E$5:$U$5,AQ$2,0))*(TimeStep)*'Composition Moles'!$C27</f>
        <v>0</v>
      </c>
      <c r="AR15" s="19">
        <f ca="1">SUMPRODUCT(ReactionRateK2!$F37:$V37*OFFSET(ReactionStoich!$E$5:$U$5,AR$2,0))*(TimeStep)*'Composition Moles'!$C27</f>
        <v>0</v>
      </c>
      <c r="AS15" s="19">
        <f ca="1">SUMPRODUCT(ReactionRateK2!$F37:$V37*OFFSET(ReactionStoich!$E$5:$U$5,AS$2,0))*(TimeStep)*'Composition Moles'!$C27</f>
        <v>-1.0878480162631377</v>
      </c>
      <c r="AT15" s="19">
        <f ca="1">SUMPRODUCT(ReactionRateK2!$F37:$V37*OFFSET(ReactionStoich!$E$5:$U$5,AT$2,0))*(TimeStep)*'Composition Moles'!$C27</f>
        <v>-1.0878480162631377</v>
      </c>
      <c r="AU15" s="19">
        <f ca="1">SUMPRODUCT(ReactionRateK2!$F37:$V37*OFFSET(ReactionStoich!$E$5:$U$5,AU$2,0))*(TimeStep)*'Composition Moles'!$C27</f>
        <v>-1.0878480162631377</v>
      </c>
      <c r="AV15" s="19">
        <f ca="1">SUMPRODUCT(ReactionRateK2!$F37:$V37*OFFSET(ReactionStoich!$E$5:$U$5,AV$2,0))*(TimeStep)*'Composition Moles'!$C27</f>
        <v>0</v>
      </c>
      <c r="AW15" s="19">
        <f ca="1">SUMPRODUCT(ReactionRateK2!$F37:$V37*OFFSET(ReactionStoich!$E$5:$U$5,AW$2,0))*(TimeStep)*'Composition Moles'!$C27</f>
        <v>0</v>
      </c>
      <c r="AX15" s="19">
        <f ca="1">SUMPRODUCT(ReactionRateK2!$F37:$V37*OFFSET(ReactionStoich!$E$5:$U$5,AX$2,0))*(TimeStep)*'Composition Moles'!$C27</f>
        <v>0</v>
      </c>
      <c r="AY15" s="19">
        <f ca="1">SUMPRODUCT(ReactionRateK2!$F37:$V37*OFFSET(ReactionStoich!$E$5:$U$5,AY$2,0))*(TimeStep)*'Composition Moles'!$C27</f>
        <v>0</v>
      </c>
      <c r="AZ15" s="19">
        <f ca="1">SUMPRODUCT(ReactionRateK2!$F37:$V37*OFFSET(ReactionStoich!$E$5:$U$5,AZ$2,0))*(TimeStep)*'Composition Moles'!$C27</f>
        <v>0</v>
      </c>
      <c r="BA15" s="19">
        <f ca="1">SUMPRODUCT(ReactionRateK2!$F37:$V37*OFFSET(ReactionStoich!$E$5:$U$5,BA$2,0))*(TimeStep)*'Composition Moles'!$C27</f>
        <v>0</v>
      </c>
      <c r="BB15" s="19">
        <f ca="1">SUMPRODUCT(ReactionRateK2!$F37:$V37*OFFSET(ReactionStoich!$E$5:$U$5,BB$2,0))*(TimeStep)*'Composition Moles'!$C27</f>
        <v>0</v>
      </c>
      <c r="BC15" s="19">
        <f ca="1">SUMPRODUCT(ReactionRateK2!$F37:$V37*OFFSET(ReactionStoich!$E$5:$U$5,BC$2,0))*(TimeStep)*'Composition Moles'!$C27</f>
        <v>0</v>
      </c>
      <c r="BD15" s="19">
        <f ca="1">SUMPRODUCT(ReactionRateK2!$F37:$V37*OFFSET(ReactionStoich!$E$5:$U$5,BD$2,0))*(TimeStep)*'Composition Moles'!$C27</f>
        <v>0</v>
      </c>
      <c r="BE15" s="19">
        <f ca="1">SUMPRODUCT(ReactionRateK2!$F37:$V37*OFFSET(ReactionStoich!$E$5:$U$5,BE$2,0))*(TimeStep)*'Composition Moles'!$C27</f>
        <v>0</v>
      </c>
      <c r="BF15" s="19">
        <f ca="1">SUMPRODUCT(ReactionRateK2!$F37:$V37*OFFSET(ReactionStoich!$E$5:$U$5,BF$2,0))*(TimeStep)*'Composition Moles'!$C27</f>
        <v>0</v>
      </c>
      <c r="BG15" s="19">
        <f ca="1">SUMPRODUCT(ReactionRateK2!$F37:$V37*OFFSET(ReactionStoich!$E$5:$U$5,BG$2,0))*(TimeStep)*'Composition Moles'!$C27</f>
        <v>0</v>
      </c>
      <c r="BH15" s="19">
        <f ca="1">SUMPRODUCT(ReactionRateK2!$F37:$V37*OFFSET(ReactionStoich!$E$5:$U$5,BH$2,0))*(TimeStep)*'Composition Moles'!$C27</f>
        <v>0</v>
      </c>
      <c r="BI15" s="19">
        <f ca="1">SUMPRODUCT(ReactionRateK2!$F37:$V37*OFFSET(ReactionStoich!$E$5:$U$5,BI$2,0))*(TimeStep)*'Composition Moles'!$C27</f>
        <v>0</v>
      </c>
      <c r="BJ15" s="19">
        <f ca="1">SUMPRODUCT(ReactionRateK2!$F37:$V37*OFFSET(ReactionStoich!$E$5:$U$5,BJ$2,0))*(TimeStep)*'Composition Moles'!$C27</f>
        <v>0</v>
      </c>
      <c r="BK15" s="19">
        <f ca="1">SUMPRODUCT(ReactionRateK2!$F37:$V37*OFFSET(ReactionStoich!$E$5:$U$5,BK$2,0))*(TimeStep)*'Composition Moles'!$C27</f>
        <v>0</v>
      </c>
      <c r="BL15" s="19">
        <f ca="1">SUMPRODUCT(ReactionRateK2!$F37:$V37*OFFSET(ReactionStoich!$E$5:$U$5,BL$2,0))*(TimeStep)*'Composition Moles'!$C27</f>
        <v>0</v>
      </c>
      <c r="BM15" s="19">
        <f ca="1">SUMPRODUCT(ReactionRateK2!$F37:$V37*OFFSET(ReactionStoich!$E$5:$U$5,BM$2,0))*(TimeStep)*'Composition Moles'!$C27</f>
        <v>0</v>
      </c>
      <c r="BN15" s="19">
        <f ca="1">SUMPRODUCT(ReactionRateK2!$F37:$V37*OFFSET(ReactionStoich!$E$5:$U$5,BN$2,0))*(TimeStep)*'Composition Moles'!$C27</f>
        <v>0</v>
      </c>
      <c r="BO15" s="19">
        <f ca="1">SUMPRODUCT(ReactionRateK2!$F37:$V37*OFFSET(ReactionStoich!$E$5:$U$5,BO$2,0))*(TimeStep)*'Composition Moles'!$C27</f>
        <v>0</v>
      </c>
      <c r="BP15" s="19">
        <f ca="1">SUMPRODUCT(ReactionRateK2!$F37:$V37*OFFSET(ReactionStoich!$E$5:$U$5,BP$2,0))*(TimeStep)*'Composition Moles'!$C27</f>
        <v>0</v>
      </c>
      <c r="BQ15" s="19">
        <f ca="1">SUMPRODUCT(ReactionRateK2!$F37:$V37*OFFSET(ReactionStoich!$E$5:$U$5,BQ$2,0))*(TimeStep)*'Composition Moles'!$C27</f>
        <v>0</v>
      </c>
      <c r="BR15" s="19">
        <f ca="1">SUMPRODUCT(ReactionRateK2!$F37:$V37*OFFSET(ReactionStoich!$E$5:$U$5,BR$2,0))*(TimeStep)*'Composition Moles'!$C27</f>
        <v>0</v>
      </c>
      <c r="BS15" s="19">
        <f ca="1">SUMPRODUCT(ReactionRateK2!$F37:$V37*OFFSET(ReactionStoich!$E$5:$U$5,BS$2,0))*(TimeStep)*'Composition Moles'!$C27</f>
        <v>0</v>
      </c>
      <c r="BT15" s="19">
        <f ca="1">SUMPRODUCT(ReactionRateK2!$F37:$V37*OFFSET(ReactionStoich!$E$5:$U$5,BT$2,0))*(TimeStep)*'Composition Moles'!$C27</f>
        <v>0</v>
      </c>
      <c r="BU15" s="19">
        <f ca="1">SUMPRODUCT(ReactionRateK2!$F37:$V37*OFFSET(ReactionStoich!$E$5:$U$5,BU$2,0))*(TimeStep)*'Composition Moles'!$C27</f>
        <v>0</v>
      </c>
      <c r="BV15" s="19">
        <f ca="1">SUMPRODUCT(ReactionRateK2!$F37:$V37*OFFSET(ReactionStoich!$E$5:$U$5,BV$2,0))*(TimeStep)*'Composition Moles'!$C27</f>
        <v>0</v>
      </c>
      <c r="BW15" s="19">
        <f ca="1">SUMPRODUCT(ReactionRateK2!$F37:$V37*OFFSET(ReactionStoich!$E$5:$U$5,BW$2,0))*(TimeStep)*'Composition Moles'!$C27</f>
        <v>0</v>
      </c>
    </row>
    <row r="16" spans="1:75">
      <c r="A16">
        <f>ReactionRateK1!A38</f>
        <v>0.3</v>
      </c>
      <c r="B16" s="20">
        <f t="shared" ca="1" si="5"/>
        <v>-92058.075021618031</v>
      </c>
      <c r="C16" s="20">
        <f ca="1">'Composition Moles'!BZ28</f>
        <v>143609.75598261683</v>
      </c>
      <c r="D16" s="26">
        <f t="shared" ca="1" si="6"/>
        <v>0.64102939519485813</v>
      </c>
      <c r="F16" s="19">
        <f ca="1">SUMPRODUCT(ReactionRateK2!$F38:$V38*OFFSET(ReactionStoich!$E$5:$U$5,F$2,0))*(TimeStep)*'Composition Moles'!$C28</f>
        <v>-3.5871044214262633</v>
      </c>
      <c r="G16" s="19">
        <f ca="1">SUMPRODUCT(ReactionRateK2!$F38:$V38*OFFSET(ReactionStoich!$E$5:$U$5,G$2,0))*(TimeStep)*'Composition Moles'!$C28</f>
        <v>0</v>
      </c>
      <c r="H16" s="19">
        <f ca="1">SUMPRODUCT(ReactionRateK2!$F38:$V38*OFFSET(ReactionStoich!$E$5:$U$5,H$2,0))*(TimeStep)*'Composition Moles'!$C28</f>
        <v>2.9873074146613572</v>
      </c>
      <c r="I16" s="19">
        <f ca="1">SUMPRODUCT(ReactionRateK2!$F38:$V38*OFFSET(ReactionStoich!$E$5:$U$5,I$2,0))*(TimeStep)*'Composition Moles'!$C28</f>
        <v>0.59979700676490622</v>
      </c>
      <c r="J16" s="19">
        <f ca="1">SUMPRODUCT(ReactionRateK2!$F38:$V38*OFFSET(ReactionStoich!$E$5:$U$5,J$2,0))*(TimeStep)*'Composition Moles'!$C28</f>
        <v>0</v>
      </c>
      <c r="K16" s="19">
        <f ca="1">SUMPRODUCT(ReactionRateK2!$F38:$V38*OFFSET(ReactionStoich!$E$5:$U$5,K$2,0))*(TimeStep)*'Composition Moles'!$C28</f>
        <v>0</v>
      </c>
      <c r="L16" s="19">
        <f ca="1">SUMPRODUCT(ReactionRateK2!$F38:$V38*OFFSET(ReactionStoich!$E$5:$U$5,L$2,0))*(TimeStep)*'Composition Moles'!$C28</f>
        <v>0</v>
      </c>
      <c r="M16" s="19">
        <f ca="1">SUMPRODUCT(ReactionRateK2!$F38:$V38*OFFSET(ReactionStoich!$E$5:$U$5,M$2,0))*(TimeStep)*'Composition Moles'!$C28</f>
        <v>0</v>
      </c>
      <c r="N16" s="19">
        <f ca="1">SUMPRODUCT(ReactionRateK2!$F38:$V38*OFFSET(ReactionStoich!$E$5:$U$5,N$2,0))*(TimeStep)*'Composition Moles'!$C28</f>
        <v>0</v>
      </c>
      <c r="O16" s="19">
        <f ca="1">SUMPRODUCT(ReactionRateK2!$F38:$V38*OFFSET(ReactionStoich!$E$5:$U$5,O$2,0))*(TimeStep)*'Composition Moles'!$C28</f>
        <v>0</v>
      </c>
      <c r="P16" s="19">
        <f ca="1">SUMPRODUCT(ReactionRateK2!$F38:$V38*OFFSET(ReactionStoich!$E$5:$U$5,P$2,0))*(TimeStep)*'Composition Moles'!$C28</f>
        <v>0</v>
      </c>
      <c r="Q16" s="19">
        <f ca="1">SUMPRODUCT(ReactionRateK2!$F38:$V38*OFFSET(ReactionStoich!$E$5:$U$5,Q$2,0))*(TimeStep)*'Composition Moles'!$C28</f>
        <v>0</v>
      </c>
      <c r="R16" s="19">
        <f ca="1">SUMPRODUCT(ReactionRateK2!$F38:$V38*OFFSET(ReactionStoich!$E$5:$U$5,R$2,0))*(TimeStep)*'Composition Moles'!$C28</f>
        <v>0</v>
      </c>
      <c r="S16" s="19">
        <f ca="1">SUMPRODUCT(ReactionRateK2!$F38:$V38*OFFSET(ReactionStoich!$E$5:$U$5,S$2,0))*(TimeStep)*'Composition Moles'!$C28</f>
        <v>9.398345076667546</v>
      </c>
      <c r="T16" s="19">
        <f ca="1">SUMPRODUCT(ReactionRateK2!$F38:$V38*OFFSET(ReactionStoich!$E$5:$U$5,T$2,0))*(TimeStep)*'Composition Moles'!$C28</f>
        <v>0</v>
      </c>
      <c r="U16" s="19">
        <f ca="1">SUMPRODUCT(ReactionRateK2!$F38:$V38*OFFSET(ReactionStoich!$E$5:$U$5,U$2,0))*(TimeStep)*'Composition Moles'!$C28</f>
        <v>0</v>
      </c>
      <c r="V16" s="19">
        <f ca="1">SUMPRODUCT(ReactionRateK2!$F38:$V38*OFFSET(ReactionStoich!$E$5:$U$5,V$2,0))*(TimeStep)*'Composition Moles'!$C28</f>
        <v>0</v>
      </c>
      <c r="W16" s="19">
        <f ca="1">SUMPRODUCT(ReactionRateK2!$F38:$V38*OFFSET(ReactionStoich!$E$5:$U$5,W$2,0))*(TimeStep)*'Composition Moles'!$C28</f>
        <v>0</v>
      </c>
      <c r="X16" s="19">
        <f ca="1">SUMPRODUCT(ReactionRateK2!$F38:$V38*OFFSET(ReactionStoich!$E$5:$U$5,X$2,0))*(TimeStep)*'Composition Moles'!$C28</f>
        <v>0</v>
      </c>
      <c r="Y16" s="19">
        <f ca="1">SUMPRODUCT(ReactionRateK2!$F38:$V38*OFFSET(ReactionStoich!$E$5:$U$5,Y$2,0))*(TimeStep)*'Composition Moles'!$C28</f>
        <v>-16.270686394764297</v>
      </c>
      <c r="Z16" s="19">
        <f ca="1">SUMPRODUCT(ReactionRateK2!$F38:$V38*OFFSET(ReactionStoich!$E$5:$U$5,Z$2,0))*(TimeStep)*'Composition Moles'!$C28</f>
        <v>0</v>
      </c>
      <c r="AA16" s="19">
        <f ca="1">SUMPRODUCT(ReactionRateK2!$F38:$V38*OFFSET(ReactionStoich!$E$5:$U$5,AA$2,0))*(TimeStep)*'Composition Moles'!$C28</f>
        <v>0</v>
      </c>
      <c r="AB16" s="19">
        <f ca="1">SUMPRODUCT(ReactionRateK2!$F38:$V38*OFFSET(ReactionStoich!$E$5:$U$5,AB$2,0))*(TimeStep)*'Composition Moles'!$C28</f>
        <v>0</v>
      </c>
      <c r="AC16" s="19">
        <f ca="1">SUMPRODUCT(ReactionRateK2!$F38:$V38*OFFSET(ReactionStoich!$E$5:$U$5,AC$2,0))*(TimeStep)*'Composition Moles'!$C28</f>
        <v>0</v>
      </c>
      <c r="AD16" s="19">
        <f ca="1">SUMPRODUCT(ReactionRateK2!$F38:$V38*OFFSET(ReactionStoich!$E$5:$U$5,AD$2,0))*(TimeStep)*'Composition Moles'!$C28</f>
        <v>0</v>
      </c>
      <c r="AE16" s="19">
        <f ca="1">SUMPRODUCT(ReactionRateK2!$F38:$V38*OFFSET(ReactionStoich!$E$5:$U$5,AE$2,0))*(TimeStep)*'Composition Moles'!$C28</f>
        <v>0</v>
      </c>
      <c r="AF16" s="19">
        <f ca="1">SUMPRODUCT(ReactionRateK2!$F38:$V38*OFFSET(ReactionStoich!$E$5:$U$5,AF$2,0))*(TimeStep)*'Composition Moles'!$C28</f>
        <v>0</v>
      </c>
      <c r="AG16" s="19">
        <f ca="1">SUMPRODUCT(ReactionRateK2!$F38:$V38*OFFSET(ReactionStoich!$E$5:$U$5,AG$2,0))*(TimeStep)*'Composition Moles'!$C28</f>
        <v>-6.8274195905890261E-2</v>
      </c>
      <c r="AH16" s="19">
        <f ca="1">SUMPRODUCT(ReactionRateK2!$F38:$V38*OFFSET(ReactionStoich!$E$5:$U$5,AH$2,0))*(TimeStep)*'Composition Moles'!$C28</f>
        <v>7.0236204084274947</v>
      </c>
      <c r="AI16" s="19">
        <f ca="1">SUMPRODUCT(ReactionRateK2!$F38:$V38*OFFSET(ReactionStoich!$E$5:$U$5,AI$2,0))*(TimeStep)*'Composition Moles'!$C28</f>
        <v>2.6537784487378744</v>
      </c>
      <c r="AJ16" s="19">
        <f ca="1">SUMPRODUCT(ReactionRateK2!$F38:$V38*OFFSET(ReactionStoich!$E$5:$U$5,AJ$2,0))*(TimeStep)*'Composition Moles'!$C28</f>
        <v>2.5112187478839076</v>
      </c>
      <c r="AK16" s="19">
        <f ca="1">SUMPRODUCT(ReactionRateK2!$F38:$V38*OFFSET(ReactionStoich!$E$5:$U$5,AK$2,0))*(TimeStep)*'Composition Moles'!$C28</f>
        <v>0</v>
      </c>
      <c r="AL16" s="19">
        <f ca="1">SUMPRODUCT(ReactionRateK2!$F38:$V38*OFFSET(ReactionStoich!$E$5:$U$5,AL$2,0))*(TimeStep)*'Composition Moles'!$C28</f>
        <v>0</v>
      </c>
      <c r="AM16" s="19">
        <f ca="1">SUMPRODUCT(ReactionRateK2!$F38:$V38*OFFSET(ReactionStoich!$E$5:$U$5,AM$2,0))*(TimeStep)*'Composition Moles'!$C28</f>
        <v>0</v>
      </c>
      <c r="AN16" s="19">
        <f ca="1">SUMPRODUCT(ReactionRateK2!$F38:$V38*OFFSET(ReactionStoich!$E$5:$U$5,AN$2,0))*(TimeStep)*'Composition Moles'!$C28</f>
        <v>0</v>
      </c>
      <c r="AO16" s="19">
        <f ca="1">SUMPRODUCT(ReactionRateK2!$F38:$V38*OFFSET(ReactionStoich!$E$5:$U$5,AO$2,0))*(TimeStep)*'Composition Moles'!$C28</f>
        <v>-0.59979700676490622</v>
      </c>
      <c r="AP16" s="19">
        <f ca="1">SUMPRODUCT(ReactionRateK2!$F38:$V38*OFFSET(ReactionStoich!$E$5:$U$5,AP$2,0))*(TimeStep)*'Composition Moles'!$C28</f>
        <v>-1.4772449109982704</v>
      </c>
      <c r="AQ16" s="19">
        <f ca="1">SUMPRODUCT(ReactionRateK2!$F38:$V38*OFFSET(ReactionStoich!$E$5:$U$5,AQ$2,0))*(TimeStep)*'Composition Moles'!$C28</f>
        <v>0</v>
      </c>
      <c r="AR16" s="19">
        <f ca="1">SUMPRODUCT(ReactionRateK2!$F38:$V38*OFFSET(ReactionStoich!$E$5:$U$5,AR$2,0))*(TimeStep)*'Composition Moles'!$C28</f>
        <v>0</v>
      </c>
      <c r="AS16" s="19">
        <f ca="1">SUMPRODUCT(ReactionRateK2!$F38:$V38*OFFSET(ReactionStoich!$E$5:$U$5,AS$2,0))*(TimeStep)*'Composition Moles'!$C28</f>
        <v>-1.0569867244278202</v>
      </c>
      <c r="AT16" s="19">
        <f ca="1">SUMPRODUCT(ReactionRateK2!$F38:$V38*OFFSET(ReactionStoich!$E$5:$U$5,AT$2,0))*(TimeStep)*'Composition Moles'!$C28</f>
        <v>-1.0569867244278202</v>
      </c>
      <c r="AU16" s="19">
        <f ca="1">SUMPRODUCT(ReactionRateK2!$F38:$V38*OFFSET(ReactionStoich!$E$5:$U$5,AU$2,0))*(TimeStep)*'Composition Moles'!$C28</f>
        <v>-1.0569867244278202</v>
      </c>
      <c r="AV16" s="19">
        <f ca="1">SUMPRODUCT(ReactionRateK2!$F38:$V38*OFFSET(ReactionStoich!$E$5:$U$5,AV$2,0))*(TimeStep)*'Composition Moles'!$C28</f>
        <v>0</v>
      </c>
      <c r="AW16" s="19">
        <f ca="1">SUMPRODUCT(ReactionRateK2!$F38:$V38*OFFSET(ReactionStoich!$E$5:$U$5,AW$2,0))*(TimeStep)*'Composition Moles'!$C28</f>
        <v>0</v>
      </c>
      <c r="AX16" s="19">
        <f ca="1">SUMPRODUCT(ReactionRateK2!$F38:$V38*OFFSET(ReactionStoich!$E$5:$U$5,AX$2,0))*(TimeStep)*'Composition Moles'!$C28</f>
        <v>0</v>
      </c>
      <c r="AY16" s="19">
        <f ca="1">SUMPRODUCT(ReactionRateK2!$F38:$V38*OFFSET(ReactionStoich!$E$5:$U$5,AY$2,0))*(TimeStep)*'Composition Moles'!$C28</f>
        <v>0</v>
      </c>
      <c r="AZ16" s="19">
        <f ca="1">SUMPRODUCT(ReactionRateK2!$F38:$V38*OFFSET(ReactionStoich!$E$5:$U$5,AZ$2,0))*(TimeStep)*'Composition Moles'!$C28</f>
        <v>0</v>
      </c>
      <c r="BA16" s="19">
        <f ca="1">SUMPRODUCT(ReactionRateK2!$F38:$V38*OFFSET(ReactionStoich!$E$5:$U$5,BA$2,0))*(TimeStep)*'Composition Moles'!$C28</f>
        <v>0</v>
      </c>
      <c r="BB16" s="19">
        <f ca="1">SUMPRODUCT(ReactionRateK2!$F38:$V38*OFFSET(ReactionStoich!$E$5:$U$5,BB$2,0))*(TimeStep)*'Composition Moles'!$C28</f>
        <v>0</v>
      </c>
      <c r="BC16" s="19">
        <f ca="1">SUMPRODUCT(ReactionRateK2!$F38:$V38*OFFSET(ReactionStoich!$E$5:$U$5,BC$2,0))*(TimeStep)*'Composition Moles'!$C28</f>
        <v>0</v>
      </c>
      <c r="BD16" s="19">
        <f ca="1">SUMPRODUCT(ReactionRateK2!$F38:$V38*OFFSET(ReactionStoich!$E$5:$U$5,BD$2,0))*(TimeStep)*'Composition Moles'!$C28</f>
        <v>0</v>
      </c>
      <c r="BE16" s="19">
        <f ca="1">SUMPRODUCT(ReactionRateK2!$F38:$V38*OFFSET(ReactionStoich!$E$5:$U$5,BE$2,0))*(TimeStep)*'Composition Moles'!$C28</f>
        <v>0</v>
      </c>
      <c r="BF16" s="19">
        <f ca="1">SUMPRODUCT(ReactionRateK2!$F38:$V38*OFFSET(ReactionStoich!$E$5:$U$5,BF$2,0))*(TimeStep)*'Composition Moles'!$C28</f>
        <v>0</v>
      </c>
      <c r="BG16" s="19">
        <f ca="1">SUMPRODUCT(ReactionRateK2!$F38:$V38*OFFSET(ReactionStoich!$E$5:$U$5,BG$2,0))*(TimeStep)*'Composition Moles'!$C28</f>
        <v>0</v>
      </c>
      <c r="BH16" s="19">
        <f ca="1">SUMPRODUCT(ReactionRateK2!$F38:$V38*OFFSET(ReactionStoich!$E$5:$U$5,BH$2,0))*(TimeStep)*'Composition Moles'!$C28</f>
        <v>0</v>
      </c>
      <c r="BI16" s="19">
        <f ca="1">SUMPRODUCT(ReactionRateK2!$F38:$V38*OFFSET(ReactionStoich!$E$5:$U$5,BI$2,0))*(TimeStep)*'Composition Moles'!$C28</f>
        <v>0</v>
      </c>
      <c r="BJ16" s="19">
        <f ca="1">SUMPRODUCT(ReactionRateK2!$F38:$V38*OFFSET(ReactionStoich!$E$5:$U$5,BJ$2,0))*(TimeStep)*'Composition Moles'!$C28</f>
        <v>0</v>
      </c>
      <c r="BK16" s="19">
        <f ca="1">SUMPRODUCT(ReactionRateK2!$F38:$V38*OFFSET(ReactionStoich!$E$5:$U$5,BK$2,0))*(TimeStep)*'Composition Moles'!$C28</f>
        <v>0</v>
      </c>
      <c r="BL16" s="19">
        <f ca="1">SUMPRODUCT(ReactionRateK2!$F38:$V38*OFFSET(ReactionStoich!$E$5:$U$5,BL$2,0))*(TimeStep)*'Composition Moles'!$C28</f>
        <v>0</v>
      </c>
      <c r="BM16" s="19">
        <f ca="1">SUMPRODUCT(ReactionRateK2!$F38:$V38*OFFSET(ReactionStoich!$E$5:$U$5,BM$2,0))*(TimeStep)*'Composition Moles'!$C28</f>
        <v>0</v>
      </c>
      <c r="BN16" s="19">
        <f ca="1">SUMPRODUCT(ReactionRateK2!$F38:$V38*OFFSET(ReactionStoich!$E$5:$U$5,BN$2,0))*(TimeStep)*'Composition Moles'!$C28</f>
        <v>0</v>
      </c>
      <c r="BO16" s="19">
        <f ca="1">SUMPRODUCT(ReactionRateK2!$F38:$V38*OFFSET(ReactionStoich!$E$5:$U$5,BO$2,0))*(TimeStep)*'Composition Moles'!$C28</f>
        <v>0</v>
      </c>
      <c r="BP16" s="19">
        <f ca="1">SUMPRODUCT(ReactionRateK2!$F38:$V38*OFFSET(ReactionStoich!$E$5:$U$5,BP$2,0))*(TimeStep)*'Composition Moles'!$C28</f>
        <v>0</v>
      </c>
      <c r="BQ16" s="19">
        <f ca="1">SUMPRODUCT(ReactionRateK2!$F38:$V38*OFFSET(ReactionStoich!$E$5:$U$5,BQ$2,0))*(TimeStep)*'Composition Moles'!$C28</f>
        <v>0</v>
      </c>
      <c r="BR16" s="19">
        <f ca="1">SUMPRODUCT(ReactionRateK2!$F38:$V38*OFFSET(ReactionStoich!$E$5:$U$5,BR$2,0))*(TimeStep)*'Composition Moles'!$C28</f>
        <v>0</v>
      </c>
      <c r="BS16" s="19">
        <f ca="1">SUMPRODUCT(ReactionRateK2!$F38:$V38*OFFSET(ReactionStoich!$E$5:$U$5,BS$2,0))*(TimeStep)*'Composition Moles'!$C28</f>
        <v>0</v>
      </c>
      <c r="BT16" s="19">
        <f ca="1">SUMPRODUCT(ReactionRateK2!$F38:$V38*OFFSET(ReactionStoich!$E$5:$U$5,BT$2,0))*(TimeStep)*'Composition Moles'!$C28</f>
        <v>0</v>
      </c>
      <c r="BU16" s="19">
        <f ca="1">SUMPRODUCT(ReactionRateK2!$F38:$V38*OFFSET(ReactionStoich!$E$5:$U$5,BU$2,0))*(TimeStep)*'Composition Moles'!$C28</f>
        <v>0</v>
      </c>
      <c r="BV16" s="19">
        <f ca="1">SUMPRODUCT(ReactionRateK2!$F38:$V38*OFFSET(ReactionStoich!$E$5:$U$5,BV$2,0))*(TimeStep)*'Composition Moles'!$C28</f>
        <v>0</v>
      </c>
      <c r="BW16" s="19">
        <f ca="1">SUMPRODUCT(ReactionRateK2!$F38:$V38*OFFSET(ReactionStoich!$E$5:$U$5,BW$2,0))*(TimeStep)*'Composition Moles'!$C28</f>
        <v>0</v>
      </c>
    </row>
    <row r="17" spans="1:75">
      <c r="A17">
        <f>ReactionRateK1!A39</f>
        <v>0.35</v>
      </c>
      <c r="B17" s="20">
        <f t="shared" ca="1" si="5"/>
        <v>-80319.868665981165</v>
      </c>
      <c r="C17" s="20">
        <f ca="1">'Composition Moles'!BZ29</f>
        <v>143607.04617289634</v>
      </c>
      <c r="D17" s="26">
        <f t="shared" ca="1" si="6"/>
        <v>0.5593031178238963</v>
      </c>
      <c r="F17" s="19">
        <f ca="1">SUMPRODUCT(ReactionRateK2!$F39:$V39*OFFSET(ReactionStoich!$E$5:$U$5,F$2,0))*(TimeStep)*'Composition Moles'!$C29</f>
        <v>-3.3288266074010053</v>
      </c>
      <c r="G17" s="19">
        <f ca="1">SUMPRODUCT(ReactionRateK2!$F39:$V39*OFFSET(ReactionStoich!$E$5:$U$5,G$2,0))*(TimeStep)*'Composition Moles'!$C29</f>
        <v>0</v>
      </c>
      <c r="H17" s="19">
        <f ca="1">SUMPRODUCT(ReactionRateK2!$F39:$V39*OFFSET(ReactionStoich!$E$5:$U$5,H$2,0))*(TimeStep)*'Composition Moles'!$C29</f>
        <v>2.8124238122726246</v>
      </c>
      <c r="I17" s="19">
        <f ca="1">SUMPRODUCT(ReactionRateK2!$F39:$V39*OFFSET(ReactionStoich!$E$5:$U$5,I$2,0))*(TimeStep)*'Composition Moles'!$C29</f>
        <v>0.51640279512838039</v>
      </c>
      <c r="J17" s="19">
        <f ca="1">SUMPRODUCT(ReactionRateK2!$F39:$V39*OFFSET(ReactionStoich!$E$5:$U$5,J$2,0))*(TimeStep)*'Composition Moles'!$C29</f>
        <v>0</v>
      </c>
      <c r="K17" s="19">
        <f ca="1">SUMPRODUCT(ReactionRateK2!$F39:$V39*OFFSET(ReactionStoich!$E$5:$U$5,K$2,0))*(TimeStep)*'Composition Moles'!$C29</f>
        <v>0</v>
      </c>
      <c r="L17" s="19">
        <f ca="1">SUMPRODUCT(ReactionRateK2!$F39:$V39*OFFSET(ReactionStoich!$E$5:$U$5,L$2,0))*(TimeStep)*'Composition Moles'!$C29</f>
        <v>0</v>
      </c>
      <c r="M17" s="19">
        <f ca="1">SUMPRODUCT(ReactionRateK2!$F39:$V39*OFFSET(ReactionStoich!$E$5:$U$5,M$2,0))*(TimeStep)*'Composition Moles'!$C29</f>
        <v>0</v>
      </c>
      <c r="N17" s="19">
        <f ca="1">SUMPRODUCT(ReactionRateK2!$F39:$V39*OFFSET(ReactionStoich!$E$5:$U$5,N$2,0))*(TimeStep)*'Composition Moles'!$C29</f>
        <v>0</v>
      </c>
      <c r="O17" s="19">
        <f ca="1">SUMPRODUCT(ReactionRateK2!$F39:$V39*OFFSET(ReactionStoich!$E$5:$U$5,O$2,0))*(TimeStep)*'Composition Moles'!$C29</f>
        <v>0</v>
      </c>
      <c r="P17" s="19">
        <f ca="1">SUMPRODUCT(ReactionRateK2!$F39:$V39*OFFSET(ReactionStoich!$E$5:$U$5,P$2,0))*(TimeStep)*'Composition Moles'!$C29</f>
        <v>0</v>
      </c>
      <c r="Q17" s="19">
        <f ca="1">SUMPRODUCT(ReactionRateK2!$F39:$V39*OFFSET(ReactionStoich!$E$5:$U$5,Q$2,0))*(TimeStep)*'Composition Moles'!$C29</f>
        <v>0</v>
      </c>
      <c r="R17" s="19">
        <f ca="1">SUMPRODUCT(ReactionRateK2!$F39:$V39*OFFSET(ReactionStoich!$E$5:$U$5,R$2,0))*(TimeStep)*'Composition Moles'!$C29</f>
        <v>0</v>
      </c>
      <c r="S17" s="19">
        <f ca="1">SUMPRODUCT(ReactionRateK2!$F39:$V39*OFFSET(ReactionStoich!$E$5:$U$5,S$2,0))*(TimeStep)*'Composition Moles'!$C29</f>
        <v>9.3914117362766607</v>
      </c>
      <c r="T17" s="19">
        <f ca="1">SUMPRODUCT(ReactionRateK2!$F39:$V39*OFFSET(ReactionStoich!$E$5:$U$5,T$2,0))*(TimeStep)*'Composition Moles'!$C29</f>
        <v>0</v>
      </c>
      <c r="U17" s="19">
        <f ca="1">SUMPRODUCT(ReactionRateK2!$F39:$V39*OFFSET(ReactionStoich!$E$5:$U$5,U$2,0))*(TimeStep)*'Composition Moles'!$C29</f>
        <v>0</v>
      </c>
      <c r="V17" s="19">
        <f ca="1">SUMPRODUCT(ReactionRateK2!$F39:$V39*OFFSET(ReactionStoich!$E$5:$U$5,V$2,0))*(TimeStep)*'Composition Moles'!$C29</f>
        <v>0</v>
      </c>
      <c r="W17" s="19">
        <f ca="1">SUMPRODUCT(ReactionRateK2!$F39:$V39*OFFSET(ReactionStoich!$E$5:$U$5,W$2,0))*(TimeStep)*'Composition Moles'!$C29</f>
        <v>0</v>
      </c>
      <c r="X17" s="19">
        <f ca="1">SUMPRODUCT(ReactionRateK2!$F39:$V39*OFFSET(ReactionStoich!$E$5:$U$5,X$2,0))*(TimeStep)*'Composition Moles'!$C29</f>
        <v>0</v>
      </c>
      <c r="Y17" s="19">
        <f ca="1">SUMPRODUCT(ReactionRateK2!$F39:$V39*OFFSET(ReactionStoich!$E$5:$U$5,Y$2,0))*(TimeStep)*'Composition Moles'!$C29</f>
        <v>-16.636994919864094</v>
      </c>
      <c r="Z17" s="19">
        <f ca="1">SUMPRODUCT(ReactionRateK2!$F39:$V39*OFFSET(ReactionStoich!$E$5:$U$5,Z$2,0))*(TimeStep)*'Composition Moles'!$C29</f>
        <v>0</v>
      </c>
      <c r="AA17" s="19">
        <f ca="1">SUMPRODUCT(ReactionRateK2!$F39:$V39*OFFSET(ReactionStoich!$E$5:$U$5,AA$2,0))*(TimeStep)*'Composition Moles'!$C29</f>
        <v>0</v>
      </c>
      <c r="AB17" s="19">
        <f ca="1">SUMPRODUCT(ReactionRateK2!$F39:$V39*OFFSET(ReactionStoich!$E$5:$U$5,AB$2,0))*(TimeStep)*'Composition Moles'!$C29</f>
        <v>0</v>
      </c>
      <c r="AC17" s="19">
        <f ca="1">SUMPRODUCT(ReactionRateK2!$F39:$V39*OFFSET(ReactionStoich!$E$5:$U$5,AC$2,0))*(TimeStep)*'Composition Moles'!$C29</f>
        <v>0</v>
      </c>
      <c r="AD17" s="19">
        <f ca="1">SUMPRODUCT(ReactionRateK2!$F39:$V39*OFFSET(ReactionStoich!$E$5:$U$5,AD$2,0))*(TimeStep)*'Composition Moles'!$C29</f>
        <v>0</v>
      </c>
      <c r="AE17" s="19">
        <f ca="1">SUMPRODUCT(ReactionRateK2!$F39:$V39*OFFSET(ReactionStoich!$E$5:$U$5,AE$2,0))*(TimeStep)*'Composition Moles'!$C29</f>
        <v>0</v>
      </c>
      <c r="AF17" s="19">
        <f ca="1">SUMPRODUCT(ReactionRateK2!$F39:$V39*OFFSET(ReactionStoich!$E$5:$U$5,AF$2,0))*(TimeStep)*'Composition Moles'!$C29</f>
        <v>0</v>
      </c>
      <c r="AG17" s="19">
        <f ca="1">SUMPRODUCT(ReactionRateK2!$F39:$V39*OFFSET(ReactionStoich!$E$5:$U$5,AG$2,0))*(TimeStep)*'Composition Moles'!$C29</f>
        <v>0.36034656155982719</v>
      </c>
      <c r="AH17" s="19">
        <f ca="1">SUMPRODUCT(ReactionRateK2!$F39:$V39*OFFSET(ReactionStoich!$E$5:$U$5,AH$2,0))*(TimeStep)*'Composition Moles'!$C29</f>
        <v>6.7982341079140243</v>
      </c>
      <c r="AI17" s="19">
        <f ca="1">SUMPRODUCT(ReactionRateK2!$F39:$V39*OFFSET(ReactionStoich!$E$5:$U$5,AI$2,0))*(TimeStep)*'Composition Moles'!$C29</f>
        <v>2.6512939132905204</v>
      </c>
      <c r="AJ17" s="19">
        <f ca="1">SUMPRODUCT(ReactionRateK2!$F39:$V39*OFFSET(ReactionStoich!$E$5:$U$5,AJ$2,0))*(TimeStep)*'Composition Moles'!$C29</f>
        <v>2.4639360580642204</v>
      </c>
      <c r="AK17" s="19">
        <f ca="1">SUMPRODUCT(ReactionRateK2!$F39:$V39*OFFSET(ReactionStoich!$E$5:$U$5,AK$2,0))*(TimeStep)*'Composition Moles'!$C29</f>
        <v>0</v>
      </c>
      <c r="AL17" s="19">
        <f ca="1">SUMPRODUCT(ReactionRateK2!$F39:$V39*OFFSET(ReactionStoich!$E$5:$U$5,AL$2,0))*(TimeStep)*'Composition Moles'!$C29</f>
        <v>0</v>
      </c>
      <c r="AM17" s="19">
        <f ca="1">SUMPRODUCT(ReactionRateK2!$F39:$V39*OFFSET(ReactionStoich!$E$5:$U$5,AM$2,0))*(TimeStep)*'Composition Moles'!$C29</f>
        <v>0</v>
      </c>
      <c r="AN17" s="19">
        <f ca="1">SUMPRODUCT(ReactionRateK2!$F39:$V39*OFFSET(ReactionStoich!$E$5:$U$5,AN$2,0))*(TimeStep)*'Composition Moles'!$C29</f>
        <v>0</v>
      </c>
      <c r="AO17" s="19">
        <f ca="1">SUMPRODUCT(ReactionRateK2!$F39:$V39*OFFSET(ReactionStoich!$E$5:$U$5,AO$2,0))*(TimeStep)*'Composition Moles'!$C29</f>
        <v>-0.51640279512838039</v>
      </c>
      <c r="AP17" s="19">
        <f ca="1">SUMPRODUCT(ReactionRateK2!$F39:$V39*OFFSET(ReactionStoich!$E$5:$U$5,AP$2,0))*(TimeStep)*'Composition Moles'!$C29</f>
        <v>-1.4315553253746909</v>
      </c>
      <c r="AQ17" s="19">
        <f ca="1">SUMPRODUCT(ReactionRateK2!$F39:$V39*OFFSET(ReactionStoich!$E$5:$U$5,AQ$2,0))*(TimeStep)*'Composition Moles'!$C29</f>
        <v>0</v>
      </c>
      <c r="AR17" s="19">
        <f ca="1">SUMPRODUCT(ReactionRateK2!$F39:$V39*OFFSET(ReactionStoich!$E$5:$U$5,AR$2,0))*(TimeStep)*'Composition Moles'!$C29</f>
        <v>0</v>
      </c>
      <c r="AS17" s="19">
        <f ca="1">SUMPRODUCT(ReactionRateK2!$F39:$V39*OFFSET(ReactionStoich!$E$5:$U$5,AS$2,0))*(TimeStep)*'Composition Moles'!$C29</f>
        <v>-1.0267564455793634</v>
      </c>
      <c r="AT17" s="19">
        <f ca="1">SUMPRODUCT(ReactionRateK2!$F39:$V39*OFFSET(ReactionStoich!$E$5:$U$5,AT$2,0))*(TimeStep)*'Composition Moles'!$C29</f>
        <v>-1.0267564455793634</v>
      </c>
      <c r="AU17" s="19">
        <f ca="1">SUMPRODUCT(ReactionRateK2!$F39:$V39*OFFSET(ReactionStoich!$E$5:$U$5,AU$2,0))*(TimeStep)*'Composition Moles'!$C29</f>
        <v>-1.0267564455793634</v>
      </c>
      <c r="AV17" s="19">
        <f ca="1">SUMPRODUCT(ReactionRateK2!$F39:$V39*OFFSET(ReactionStoich!$E$5:$U$5,AV$2,0))*(TimeStep)*'Composition Moles'!$C29</f>
        <v>0</v>
      </c>
      <c r="AW17" s="19">
        <f ca="1">SUMPRODUCT(ReactionRateK2!$F39:$V39*OFFSET(ReactionStoich!$E$5:$U$5,AW$2,0))*(TimeStep)*'Composition Moles'!$C29</f>
        <v>0</v>
      </c>
      <c r="AX17" s="19">
        <f ca="1">SUMPRODUCT(ReactionRateK2!$F39:$V39*OFFSET(ReactionStoich!$E$5:$U$5,AX$2,0))*(TimeStep)*'Composition Moles'!$C29</f>
        <v>0</v>
      </c>
      <c r="AY17" s="19">
        <f ca="1">SUMPRODUCT(ReactionRateK2!$F39:$V39*OFFSET(ReactionStoich!$E$5:$U$5,AY$2,0))*(TimeStep)*'Composition Moles'!$C29</f>
        <v>0</v>
      </c>
      <c r="AZ17" s="19">
        <f ca="1">SUMPRODUCT(ReactionRateK2!$F39:$V39*OFFSET(ReactionStoich!$E$5:$U$5,AZ$2,0))*(TimeStep)*'Composition Moles'!$C29</f>
        <v>0</v>
      </c>
      <c r="BA17" s="19">
        <f ca="1">SUMPRODUCT(ReactionRateK2!$F39:$V39*OFFSET(ReactionStoich!$E$5:$U$5,BA$2,0))*(TimeStep)*'Composition Moles'!$C29</f>
        <v>0</v>
      </c>
      <c r="BB17" s="19">
        <f ca="1">SUMPRODUCT(ReactionRateK2!$F39:$V39*OFFSET(ReactionStoich!$E$5:$U$5,BB$2,0))*(TimeStep)*'Composition Moles'!$C29</f>
        <v>0</v>
      </c>
      <c r="BC17" s="19">
        <f ca="1">SUMPRODUCT(ReactionRateK2!$F39:$V39*OFFSET(ReactionStoich!$E$5:$U$5,BC$2,0))*(TimeStep)*'Composition Moles'!$C29</f>
        <v>0</v>
      </c>
      <c r="BD17" s="19">
        <f ca="1">SUMPRODUCT(ReactionRateK2!$F39:$V39*OFFSET(ReactionStoich!$E$5:$U$5,BD$2,0))*(TimeStep)*'Composition Moles'!$C29</f>
        <v>0</v>
      </c>
      <c r="BE17" s="19">
        <f ca="1">SUMPRODUCT(ReactionRateK2!$F39:$V39*OFFSET(ReactionStoich!$E$5:$U$5,BE$2,0))*(TimeStep)*'Composition Moles'!$C29</f>
        <v>0</v>
      </c>
      <c r="BF17" s="19">
        <f ca="1">SUMPRODUCT(ReactionRateK2!$F39:$V39*OFFSET(ReactionStoich!$E$5:$U$5,BF$2,0))*(TimeStep)*'Composition Moles'!$C29</f>
        <v>0</v>
      </c>
      <c r="BG17" s="19">
        <f ca="1">SUMPRODUCT(ReactionRateK2!$F39:$V39*OFFSET(ReactionStoich!$E$5:$U$5,BG$2,0))*(TimeStep)*'Composition Moles'!$C29</f>
        <v>0</v>
      </c>
      <c r="BH17" s="19">
        <f ca="1">SUMPRODUCT(ReactionRateK2!$F39:$V39*OFFSET(ReactionStoich!$E$5:$U$5,BH$2,0))*(TimeStep)*'Composition Moles'!$C29</f>
        <v>0</v>
      </c>
      <c r="BI17" s="19">
        <f ca="1">SUMPRODUCT(ReactionRateK2!$F39:$V39*OFFSET(ReactionStoich!$E$5:$U$5,BI$2,0))*(TimeStep)*'Composition Moles'!$C29</f>
        <v>0</v>
      </c>
      <c r="BJ17" s="19">
        <f ca="1">SUMPRODUCT(ReactionRateK2!$F39:$V39*OFFSET(ReactionStoich!$E$5:$U$5,BJ$2,0))*(TimeStep)*'Composition Moles'!$C29</f>
        <v>0</v>
      </c>
      <c r="BK17" s="19">
        <f ca="1">SUMPRODUCT(ReactionRateK2!$F39:$V39*OFFSET(ReactionStoich!$E$5:$U$5,BK$2,0))*(TimeStep)*'Composition Moles'!$C29</f>
        <v>0</v>
      </c>
      <c r="BL17" s="19">
        <f ca="1">SUMPRODUCT(ReactionRateK2!$F39:$V39*OFFSET(ReactionStoich!$E$5:$U$5,BL$2,0))*(TimeStep)*'Composition Moles'!$C29</f>
        <v>0</v>
      </c>
      <c r="BM17" s="19">
        <f ca="1">SUMPRODUCT(ReactionRateK2!$F39:$V39*OFFSET(ReactionStoich!$E$5:$U$5,BM$2,0))*(TimeStep)*'Composition Moles'!$C29</f>
        <v>0</v>
      </c>
      <c r="BN17" s="19">
        <f ca="1">SUMPRODUCT(ReactionRateK2!$F39:$V39*OFFSET(ReactionStoich!$E$5:$U$5,BN$2,0))*(TimeStep)*'Composition Moles'!$C29</f>
        <v>0</v>
      </c>
      <c r="BO17" s="19">
        <f ca="1">SUMPRODUCT(ReactionRateK2!$F39:$V39*OFFSET(ReactionStoich!$E$5:$U$5,BO$2,0))*(TimeStep)*'Composition Moles'!$C29</f>
        <v>0</v>
      </c>
      <c r="BP17" s="19">
        <f ca="1">SUMPRODUCT(ReactionRateK2!$F39:$V39*OFFSET(ReactionStoich!$E$5:$U$5,BP$2,0))*(TimeStep)*'Composition Moles'!$C29</f>
        <v>0</v>
      </c>
      <c r="BQ17" s="19">
        <f ca="1">SUMPRODUCT(ReactionRateK2!$F39:$V39*OFFSET(ReactionStoich!$E$5:$U$5,BQ$2,0))*(TimeStep)*'Composition Moles'!$C29</f>
        <v>0</v>
      </c>
      <c r="BR17" s="19">
        <f ca="1">SUMPRODUCT(ReactionRateK2!$F39:$V39*OFFSET(ReactionStoich!$E$5:$U$5,BR$2,0))*(TimeStep)*'Composition Moles'!$C29</f>
        <v>0</v>
      </c>
      <c r="BS17" s="19">
        <f ca="1">SUMPRODUCT(ReactionRateK2!$F39:$V39*OFFSET(ReactionStoich!$E$5:$U$5,BS$2,0))*(TimeStep)*'Composition Moles'!$C29</f>
        <v>0</v>
      </c>
      <c r="BT17" s="19">
        <f ca="1">SUMPRODUCT(ReactionRateK2!$F39:$V39*OFFSET(ReactionStoich!$E$5:$U$5,BT$2,0))*(TimeStep)*'Composition Moles'!$C29</f>
        <v>0</v>
      </c>
      <c r="BU17" s="19">
        <f ca="1">SUMPRODUCT(ReactionRateK2!$F39:$V39*OFFSET(ReactionStoich!$E$5:$U$5,BU$2,0))*(TimeStep)*'Composition Moles'!$C29</f>
        <v>0</v>
      </c>
      <c r="BV17" s="19">
        <f ca="1">SUMPRODUCT(ReactionRateK2!$F39:$V39*OFFSET(ReactionStoich!$E$5:$U$5,BV$2,0))*(TimeStep)*'Composition Moles'!$C29</f>
        <v>0</v>
      </c>
      <c r="BW17" s="19">
        <f ca="1">SUMPRODUCT(ReactionRateK2!$F39:$V39*OFFSET(ReactionStoich!$E$5:$U$5,BW$2,0))*(TimeStep)*'Composition Moles'!$C29</f>
        <v>0</v>
      </c>
    </row>
    <row r="18" spans="1:75">
      <c r="A18">
        <f>ReactionRateK1!A40</f>
        <v>0.39999999999999997</v>
      </c>
      <c r="B18" s="20">
        <f t="shared" ca="1" si="5"/>
        <v>-70491.326475256894</v>
      </c>
      <c r="C18" s="20">
        <f ca="1">'Composition Moles'!BZ30</f>
        <v>143607.00938102711</v>
      </c>
      <c r="D18" s="26">
        <f t="shared" ca="1" si="6"/>
        <v>0.49086271470374326</v>
      </c>
      <c r="F18" s="19">
        <f ca="1">SUMPRODUCT(ReactionRateK2!$F40:$V40*OFFSET(ReactionStoich!$E$5:$U$5,F$2,0))*(TimeStep)*'Composition Moles'!$C30</f>
        <v>-3.0950588367017366</v>
      </c>
      <c r="G18" s="19">
        <f ca="1">SUMPRODUCT(ReactionRateK2!$F40:$V40*OFFSET(ReactionStoich!$E$5:$U$5,G$2,0))*(TimeStep)*'Composition Moles'!$C30</f>
        <v>0</v>
      </c>
      <c r="H18" s="19">
        <f ca="1">SUMPRODUCT(ReactionRateK2!$F40:$V40*OFFSET(ReactionStoich!$E$5:$U$5,H$2,0))*(TimeStep)*'Composition Moles'!$C30</f>
        <v>2.6489536724163232</v>
      </c>
      <c r="I18" s="19">
        <f ca="1">SUMPRODUCT(ReactionRateK2!$F40:$V40*OFFSET(ReactionStoich!$E$5:$U$5,I$2,0))*(TimeStep)*'Composition Moles'!$C30</f>
        <v>0.44610516428541347</v>
      </c>
      <c r="J18" s="19">
        <f ca="1">SUMPRODUCT(ReactionRateK2!$F40:$V40*OFFSET(ReactionStoich!$E$5:$U$5,J$2,0))*(TimeStep)*'Composition Moles'!$C30</f>
        <v>0</v>
      </c>
      <c r="K18" s="19">
        <f ca="1">SUMPRODUCT(ReactionRateK2!$F40:$V40*OFFSET(ReactionStoich!$E$5:$U$5,K$2,0))*(TimeStep)*'Composition Moles'!$C30</f>
        <v>0</v>
      </c>
      <c r="L18" s="19">
        <f ca="1">SUMPRODUCT(ReactionRateK2!$F40:$V40*OFFSET(ReactionStoich!$E$5:$U$5,L$2,0))*(TimeStep)*'Composition Moles'!$C30</f>
        <v>0</v>
      </c>
      <c r="M18" s="19">
        <f ca="1">SUMPRODUCT(ReactionRateK2!$F40:$V40*OFFSET(ReactionStoich!$E$5:$U$5,M$2,0))*(TimeStep)*'Composition Moles'!$C30</f>
        <v>0</v>
      </c>
      <c r="N18" s="19">
        <f ca="1">SUMPRODUCT(ReactionRateK2!$F40:$V40*OFFSET(ReactionStoich!$E$5:$U$5,N$2,0))*(TimeStep)*'Composition Moles'!$C30</f>
        <v>0</v>
      </c>
      <c r="O18" s="19">
        <f ca="1">SUMPRODUCT(ReactionRateK2!$F40:$V40*OFFSET(ReactionStoich!$E$5:$U$5,O$2,0))*(TimeStep)*'Composition Moles'!$C30</f>
        <v>0</v>
      </c>
      <c r="P18" s="19">
        <f ca="1">SUMPRODUCT(ReactionRateK2!$F40:$V40*OFFSET(ReactionStoich!$E$5:$U$5,P$2,0))*(TimeStep)*'Composition Moles'!$C30</f>
        <v>0</v>
      </c>
      <c r="Q18" s="19">
        <f ca="1">SUMPRODUCT(ReactionRateK2!$F40:$V40*OFFSET(ReactionStoich!$E$5:$U$5,Q$2,0))*(TimeStep)*'Composition Moles'!$C30</f>
        <v>0</v>
      </c>
      <c r="R18" s="19">
        <f ca="1">SUMPRODUCT(ReactionRateK2!$F40:$V40*OFFSET(ReactionStoich!$E$5:$U$5,R$2,0))*(TimeStep)*'Composition Moles'!$C30</f>
        <v>0</v>
      </c>
      <c r="S18" s="19">
        <f ca="1">SUMPRODUCT(ReactionRateK2!$F40:$V40*OFFSET(ReactionStoich!$E$5:$U$5,S$2,0))*(TimeStep)*'Composition Moles'!$C30</f>
        <v>9.3120600965004048</v>
      </c>
      <c r="T18" s="19">
        <f ca="1">SUMPRODUCT(ReactionRateK2!$F40:$V40*OFFSET(ReactionStoich!$E$5:$U$5,T$2,0))*(TimeStep)*'Composition Moles'!$C30</f>
        <v>0</v>
      </c>
      <c r="U18" s="19">
        <f ca="1">SUMPRODUCT(ReactionRateK2!$F40:$V40*OFFSET(ReactionStoich!$E$5:$U$5,U$2,0))*(TimeStep)*'Composition Moles'!$C30</f>
        <v>0</v>
      </c>
      <c r="V18" s="19">
        <f ca="1">SUMPRODUCT(ReactionRateK2!$F40:$V40*OFFSET(ReactionStoich!$E$5:$U$5,V$2,0))*(TimeStep)*'Composition Moles'!$C30</f>
        <v>0</v>
      </c>
      <c r="W18" s="19">
        <f ca="1">SUMPRODUCT(ReactionRateK2!$F40:$V40*OFFSET(ReactionStoich!$E$5:$U$5,W$2,0))*(TimeStep)*'Composition Moles'!$C30</f>
        <v>0</v>
      </c>
      <c r="X18" s="19">
        <f ca="1">SUMPRODUCT(ReactionRateK2!$F40:$V40*OFFSET(ReactionStoich!$E$5:$U$5,X$2,0))*(TimeStep)*'Composition Moles'!$C30</f>
        <v>0</v>
      </c>
      <c r="Y18" s="19">
        <f ca="1">SUMPRODUCT(ReactionRateK2!$F40:$V40*OFFSET(ReactionStoich!$E$5:$U$5,Y$2,0))*(TimeStep)*'Composition Moles'!$C30</f>
        <v>-16.813427561174205</v>
      </c>
      <c r="Z18" s="19">
        <f ca="1">SUMPRODUCT(ReactionRateK2!$F40:$V40*OFFSET(ReactionStoich!$E$5:$U$5,Z$2,0))*(TimeStep)*'Composition Moles'!$C30</f>
        <v>0</v>
      </c>
      <c r="AA18" s="19">
        <f ca="1">SUMPRODUCT(ReactionRateK2!$F40:$V40*OFFSET(ReactionStoich!$E$5:$U$5,AA$2,0))*(TimeStep)*'Composition Moles'!$C30</f>
        <v>0</v>
      </c>
      <c r="AB18" s="19">
        <f ca="1">SUMPRODUCT(ReactionRateK2!$F40:$V40*OFFSET(ReactionStoich!$E$5:$U$5,AB$2,0))*(TimeStep)*'Composition Moles'!$C30</f>
        <v>0</v>
      </c>
      <c r="AC18" s="19">
        <f ca="1">SUMPRODUCT(ReactionRateK2!$F40:$V40*OFFSET(ReactionStoich!$E$5:$U$5,AC$2,0))*(TimeStep)*'Composition Moles'!$C30</f>
        <v>0</v>
      </c>
      <c r="AD18" s="19">
        <f ca="1">SUMPRODUCT(ReactionRateK2!$F40:$V40*OFFSET(ReactionStoich!$E$5:$U$5,AD$2,0))*(TimeStep)*'Composition Moles'!$C30</f>
        <v>0</v>
      </c>
      <c r="AE18" s="19">
        <f ca="1">SUMPRODUCT(ReactionRateK2!$F40:$V40*OFFSET(ReactionStoich!$E$5:$U$5,AE$2,0))*(TimeStep)*'Composition Moles'!$C30</f>
        <v>0</v>
      </c>
      <c r="AF18" s="19">
        <f ca="1">SUMPRODUCT(ReactionRateK2!$F40:$V40*OFFSET(ReactionStoich!$E$5:$U$5,AF$2,0))*(TimeStep)*'Composition Moles'!$C30</f>
        <v>0</v>
      </c>
      <c r="AG18" s="19">
        <f ca="1">SUMPRODUCT(ReactionRateK2!$F40:$V40*OFFSET(ReactionStoich!$E$5:$U$5,AG$2,0))*(TimeStep)*'Composition Moles'!$C30</f>
        <v>0.68809902096007802</v>
      </c>
      <c r="AH18" s="19">
        <f ca="1">SUMPRODUCT(ReactionRateK2!$F40:$V40*OFFSET(ReactionStoich!$E$5:$U$5,AH$2,0))*(TimeStep)*'Composition Moles'!$C30</f>
        <v>6.5706988978325462</v>
      </c>
      <c r="AI18" s="19">
        <f ca="1">SUMPRODUCT(ReactionRateK2!$F40:$V40*OFFSET(ReactionStoich!$E$5:$U$5,AI$2,0))*(TimeStep)*'Composition Moles'!$C30</f>
        <v>2.6523211005392762</v>
      </c>
      <c r="AJ18" s="19">
        <f ca="1">SUMPRODUCT(ReactionRateK2!$F40:$V40*OFFSET(ReactionStoich!$E$5:$U$5,AJ$2,0))*(TimeStep)*'Composition Moles'!$C30</f>
        <v>2.4157786512041883</v>
      </c>
      <c r="AK18" s="19">
        <f ca="1">SUMPRODUCT(ReactionRateK2!$F40:$V40*OFFSET(ReactionStoich!$E$5:$U$5,AK$2,0))*(TimeStep)*'Composition Moles'!$C30</f>
        <v>0</v>
      </c>
      <c r="AL18" s="19">
        <f ca="1">SUMPRODUCT(ReactionRateK2!$F40:$V40*OFFSET(ReactionStoich!$E$5:$U$5,AL$2,0))*(TimeStep)*'Composition Moles'!$C30</f>
        <v>0</v>
      </c>
      <c r="AM18" s="19">
        <f ca="1">SUMPRODUCT(ReactionRateK2!$F40:$V40*OFFSET(ReactionStoich!$E$5:$U$5,AM$2,0))*(TimeStep)*'Composition Moles'!$C30</f>
        <v>0</v>
      </c>
      <c r="AN18" s="19">
        <f ca="1">SUMPRODUCT(ReactionRateK2!$F40:$V40*OFFSET(ReactionStoich!$E$5:$U$5,AN$2,0))*(TimeStep)*'Composition Moles'!$C30</f>
        <v>0</v>
      </c>
      <c r="AO18" s="19">
        <f ca="1">SUMPRODUCT(ReactionRateK2!$F40:$V40*OFFSET(ReactionStoich!$E$5:$U$5,AO$2,0))*(TimeStep)*'Composition Moles'!$C30</f>
        <v>-0.44610516428541347</v>
      </c>
      <c r="AP18" s="19">
        <f ca="1">SUMPRODUCT(ReactionRateK2!$F40:$V40*OFFSET(ReactionStoich!$E$5:$U$5,AP$2,0))*(TimeStep)*'Composition Moles'!$C30</f>
        <v>-1.3877190250666385</v>
      </c>
      <c r="AQ18" s="19">
        <f ca="1">SUMPRODUCT(ReactionRateK2!$F40:$V40*OFFSET(ReactionStoich!$E$5:$U$5,AQ$2,0))*(TimeStep)*'Composition Moles'!$C30</f>
        <v>0</v>
      </c>
      <c r="AR18" s="19">
        <f ca="1">SUMPRODUCT(ReactionRateK2!$F40:$V40*OFFSET(ReactionStoich!$E$5:$U$5,AR$2,0))*(TimeStep)*'Composition Moles'!$C30</f>
        <v>0</v>
      </c>
      <c r="AS18" s="19">
        <f ca="1">SUMPRODUCT(ReactionRateK2!$F40:$V40*OFFSET(ReactionStoich!$E$5:$U$5,AS$2,0))*(TimeStep)*'Composition Moles'!$C30</f>
        <v>-0.99723533883674498</v>
      </c>
      <c r="AT18" s="19">
        <f ca="1">SUMPRODUCT(ReactionRateK2!$F40:$V40*OFFSET(ReactionStoich!$E$5:$U$5,AT$2,0))*(TimeStep)*'Composition Moles'!$C30</f>
        <v>-0.99723533883674498</v>
      </c>
      <c r="AU18" s="19">
        <f ca="1">SUMPRODUCT(ReactionRateK2!$F40:$V40*OFFSET(ReactionStoich!$E$5:$U$5,AU$2,0))*(TimeStep)*'Composition Moles'!$C30</f>
        <v>-0.99723533883674498</v>
      </c>
      <c r="AV18" s="19">
        <f ca="1">SUMPRODUCT(ReactionRateK2!$F40:$V40*OFFSET(ReactionStoich!$E$5:$U$5,AV$2,0))*(TimeStep)*'Composition Moles'!$C30</f>
        <v>0</v>
      </c>
      <c r="AW18" s="19">
        <f ca="1">SUMPRODUCT(ReactionRateK2!$F40:$V40*OFFSET(ReactionStoich!$E$5:$U$5,AW$2,0))*(TimeStep)*'Composition Moles'!$C30</f>
        <v>0</v>
      </c>
      <c r="AX18" s="19">
        <f ca="1">SUMPRODUCT(ReactionRateK2!$F40:$V40*OFFSET(ReactionStoich!$E$5:$U$5,AX$2,0))*(TimeStep)*'Composition Moles'!$C30</f>
        <v>0</v>
      </c>
      <c r="AY18" s="19">
        <f ca="1">SUMPRODUCT(ReactionRateK2!$F40:$V40*OFFSET(ReactionStoich!$E$5:$U$5,AY$2,0))*(TimeStep)*'Composition Moles'!$C30</f>
        <v>0</v>
      </c>
      <c r="AZ18" s="19">
        <f ca="1">SUMPRODUCT(ReactionRateK2!$F40:$V40*OFFSET(ReactionStoich!$E$5:$U$5,AZ$2,0))*(TimeStep)*'Composition Moles'!$C30</f>
        <v>0</v>
      </c>
      <c r="BA18" s="19">
        <f ca="1">SUMPRODUCT(ReactionRateK2!$F40:$V40*OFFSET(ReactionStoich!$E$5:$U$5,BA$2,0))*(TimeStep)*'Composition Moles'!$C30</f>
        <v>0</v>
      </c>
      <c r="BB18" s="19">
        <f ca="1">SUMPRODUCT(ReactionRateK2!$F40:$V40*OFFSET(ReactionStoich!$E$5:$U$5,BB$2,0))*(TimeStep)*'Composition Moles'!$C30</f>
        <v>0</v>
      </c>
      <c r="BC18" s="19">
        <f ca="1">SUMPRODUCT(ReactionRateK2!$F40:$V40*OFFSET(ReactionStoich!$E$5:$U$5,BC$2,0))*(TimeStep)*'Composition Moles'!$C30</f>
        <v>0</v>
      </c>
      <c r="BD18" s="19">
        <f ca="1">SUMPRODUCT(ReactionRateK2!$F40:$V40*OFFSET(ReactionStoich!$E$5:$U$5,BD$2,0))*(TimeStep)*'Composition Moles'!$C30</f>
        <v>0</v>
      </c>
      <c r="BE18" s="19">
        <f ca="1">SUMPRODUCT(ReactionRateK2!$F40:$V40*OFFSET(ReactionStoich!$E$5:$U$5,BE$2,0))*(TimeStep)*'Composition Moles'!$C30</f>
        <v>0</v>
      </c>
      <c r="BF18" s="19">
        <f ca="1">SUMPRODUCT(ReactionRateK2!$F40:$V40*OFFSET(ReactionStoich!$E$5:$U$5,BF$2,0))*(TimeStep)*'Composition Moles'!$C30</f>
        <v>0</v>
      </c>
      <c r="BG18" s="19">
        <f ca="1">SUMPRODUCT(ReactionRateK2!$F40:$V40*OFFSET(ReactionStoich!$E$5:$U$5,BG$2,0))*(TimeStep)*'Composition Moles'!$C30</f>
        <v>0</v>
      </c>
      <c r="BH18" s="19">
        <f ca="1">SUMPRODUCT(ReactionRateK2!$F40:$V40*OFFSET(ReactionStoich!$E$5:$U$5,BH$2,0))*(TimeStep)*'Composition Moles'!$C30</f>
        <v>0</v>
      </c>
      <c r="BI18" s="19">
        <f ca="1">SUMPRODUCT(ReactionRateK2!$F40:$V40*OFFSET(ReactionStoich!$E$5:$U$5,BI$2,0))*(TimeStep)*'Composition Moles'!$C30</f>
        <v>0</v>
      </c>
      <c r="BJ18" s="19">
        <f ca="1">SUMPRODUCT(ReactionRateK2!$F40:$V40*OFFSET(ReactionStoich!$E$5:$U$5,BJ$2,0))*(TimeStep)*'Composition Moles'!$C30</f>
        <v>0</v>
      </c>
      <c r="BK18" s="19">
        <f ca="1">SUMPRODUCT(ReactionRateK2!$F40:$V40*OFFSET(ReactionStoich!$E$5:$U$5,BK$2,0))*(TimeStep)*'Composition Moles'!$C30</f>
        <v>0</v>
      </c>
      <c r="BL18" s="19">
        <f ca="1">SUMPRODUCT(ReactionRateK2!$F40:$V40*OFFSET(ReactionStoich!$E$5:$U$5,BL$2,0))*(TimeStep)*'Composition Moles'!$C30</f>
        <v>0</v>
      </c>
      <c r="BM18" s="19">
        <f ca="1">SUMPRODUCT(ReactionRateK2!$F40:$V40*OFFSET(ReactionStoich!$E$5:$U$5,BM$2,0))*(TimeStep)*'Composition Moles'!$C30</f>
        <v>0</v>
      </c>
      <c r="BN18" s="19">
        <f ca="1">SUMPRODUCT(ReactionRateK2!$F40:$V40*OFFSET(ReactionStoich!$E$5:$U$5,BN$2,0))*(TimeStep)*'Composition Moles'!$C30</f>
        <v>0</v>
      </c>
      <c r="BO18" s="19">
        <f ca="1">SUMPRODUCT(ReactionRateK2!$F40:$V40*OFFSET(ReactionStoich!$E$5:$U$5,BO$2,0))*(TimeStep)*'Composition Moles'!$C30</f>
        <v>0</v>
      </c>
      <c r="BP18" s="19">
        <f ca="1">SUMPRODUCT(ReactionRateK2!$F40:$V40*OFFSET(ReactionStoich!$E$5:$U$5,BP$2,0))*(TimeStep)*'Composition Moles'!$C30</f>
        <v>0</v>
      </c>
      <c r="BQ18" s="19">
        <f ca="1">SUMPRODUCT(ReactionRateK2!$F40:$V40*OFFSET(ReactionStoich!$E$5:$U$5,BQ$2,0))*(TimeStep)*'Composition Moles'!$C30</f>
        <v>0</v>
      </c>
      <c r="BR18" s="19">
        <f ca="1">SUMPRODUCT(ReactionRateK2!$F40:$V40*OFFSET(ReactionStoich!$E$5:$U$5,BR$2,0))*(TimeStep)*'Composition Moles'!$C30</f>
        <v>0</v>
      </c>
      <c r="BS18" s="19">
        <f ca="1">SUMPRODUCT(ReactionRateK2!$F40:$V40*OFFSET(ReactionStoich!$E$5:$U$5,BS$2,0))*(TimeStep)*'Composition Moles'!$C30</f>
        <v>0</v>
      </c>
      <c r="BT18" s="19">
        <f ca="1">SUMPRODUCT(ReactionRateK2!$F40:$V40*OFFSET(ReactionStoich!$E$5:$U$5,BT$2,0))*(TimeStep)*'Composition Moles'!$C30</f>
        <v>0</v>
      </c>
      <c r="BU18" s="19">
        <f ca="1">SUMPRODUCT(ReactionRateK2!$F40:$V40*OFFSET(ReactionStoich!$E$5:$U$5,BU$2,0))*(TimeStep)*'Composition Moles'!$C30</f>
        <v>0</v>
      </c>
      <c r="BV18" s="19">
        <f ca="1">SUMPRODUCT(ReactionRateK2!$F40:$V40*OFFSET(ReactionStoich!$E$5:$U$5,BV$2,0))*(TimeStep)*'Composition Moles'!$C30</f>
        <v>0</v>
      </c>
      <c r="BW18" s="19">
        <f ca="1">SUMPRODUCT(ReactionRateK2!$F40:$V40*OFFSET(ReactionStoich!$E$5:$U$5,BW$2,0))*(TimeStep)*'Composition Moles'!$C30</f>
        <v>0</v>
      </c>
    </row>
    <row r="19" spans="1:75">
      <c r="A19">
        <f>ReactionRateK1!A41</f>
        <v>0.44999999999999996</v>
      </c>
      <c r="B19" s="20">
        <f t="shared" ca="1" si="5"/>
        <v>-62590.566395007743</v>
      </c>
      <c r="C19" s="20">
        <f ca="1">'Composition Moles'!BZ31</f>
        <v>143609.21311245387</v>
      </c>
      <c r="D19" s="26">
        <f t="shared" ca="1" si="6"/>
        <v>0.43583949134235495</v>
      </c>
      <c r="F19" s="19">
        <f ca="1">SUMPRODUCT(ReactionRateK2!$F41:$V41*OFFSET(ReactionStoich!$E$5:$U$5,F$2,0))*(TimeStep)*'Composition Moles'!$C31</f>
        <v>-2.8823908139348204</v>
      </c>
      <c r="G19" s="19">
        <f ca="1">SUMPRODUCT(ReactionRateK2!$F41:$V41*OFFSET(ReactionStoich!$E$5:$U$5,G$2,0))*(TimeStep)*'Composition Moles'!$C31</f>
        <v>0</v>
      </c>
      <c r="H19" s="19">
        <f ca="1">SUMPRODUCT(ReactionRateK2!$F41:$V41*OFFSET(ReactionStoich!$E$5:$U$5,H$2,0))*(TimeStep)*'Composition Moles'!$C31</f>
        <v>2.4958079368229398</v>
      </c>
      <c r="I19" s="19">
        <f ca="1">SUMPRODUCT(ReactionRateK2!$F41:$V41*OFFSET(ReactionStoich!$E$5:$U$5,I$2,0))*(TimeStep)*'Composition Moles'!$C31</f>
        <v>0.386582877111881</v>
      </c>
      <c r="J19" s="19">
        <f ca="1">SUMPRODUCT(ReactionRateK2!$F41:$V41*OFFSET(ReactionStoich!$E$5:$U$5,J$2,0))*(TimeStep)*'Composition Moles'!$C31</f>
        <v>0</v>
      </c>
      <c r="K19" s="19">
        <f ca="1">SUMPRODUCT(ReactionRateK2!$F41:$V41*OFFSET(ReactionStoich!$E$5:$U$5,K$2,0))*(TimeStep)*'Composition Moles'!$C31</f>
        <v>0</v>
      </c>
      <c r="L19" s="19">
        <f ca="1">SUMPRODUCT(ReactionRateK2!$F41:$V41*OFFSET(ReactionStoich!$E$5:$U$5,L$2,0))*(TimeStep)*'Composition Moles'!$C31</f>
        <v>0</v>
      </c>
      <c r="M19" s="19">
        <f ca="1">SUMPRODUCT(ReactionRateK2!$F41:$V41*OFFSET(ReactionStoich!$E$5:$U$5,M$2,0))*(TimeStep)*'Composition Moles'!$C31</f>
        <v>0</v>
      </c>
      <c r="N19" s="19">
        <f ca="1">SUMPRODUCT(ReactionRateK2!$F41:$V41*OFFSET(ReactionStoich!$E$5:$U$5,N$2,0))*(TimeStep)*'Composition Moles'!$C31</f>
        <v>0</v>
      </c>
      <c r="O19" s="19">
        <f ca="1">SUMPRODUCT(ReactionRateK2!$F41:$V41*OFFSET(ReactionStoich!$E$5:$U$5,O$2,0))*(TimeStep)*'Composition Moles'!$C31</f>
        <v>0</v>
      </c>
      <c r="P19" s="19">
        <f ca="1">SUMPRODUCT(ReactionRateK2!$F41:$V41*OFFSET(ReactionStoich!$E$5:$U$5,P$2,0))*(TimeStep)*'Composition Moles'!$C31</f>
        <v>0</v>
      </c>
      <c r="Q19" s="19">
        <f ca="1">SUMPRODUCT(ReactionRateK2!$F41:$V41*OFFSET(ReactionStoich!$E$5:$U$5,Q$2,0))*(TimeStep)*'Composition Moles'!$C31</f>
        <v>0</v>
      </c>
      <c r="R19" s="19">
        <f ca="1">SUMPRODUCT(ReactionRateK2!$F41:$V41*OFFSET(ReactionStoich!$E$5:$U$5,R$2,0))*(TimeStep)*'Composition Moles'!$C31</f>
        <v>0</v>
      </c>
      <c r="S19" s="19">
        <f ca="1">SUMPRODUCT(ReactionRateK2!$F41:$V41*OFFSET(ReactionStoich!$E$5:$U$5,S$2,0))*(TimeStep)*'Composition Moles'!$C31</f>
        <v>9.1492701177943268</v>
      </c>
      <c r="T19" s="19">
        <f ca="1">SUMPRODUCT(ReactionRateK2!$F41:$V41*OFFSET(ReactionStoich!$E$5:$U$5,T$2,0))*(TimeStep)*'Composition Moles'!$C31</f>
        <v>0</v>
      </c>
      <c r="U19" s="19">
        <f ca="1">SUMPRODUCT(ReactionRateK2!$F41:$V41*OFFSET(ReactionStoich!$E$5:$U$5,U$2,0))*(TimeStep)*'Composition Moles'!$C31</f>
        <v>0</v>
      </c>
      <c r="V19" s="19">
        <f ca="1">SUMPRODUCT(ReactionRateK2!$F41:$V41*OFFSET(ReactionStoich!$E$5:$U$5,V$2,0))*(TimeStep)*'Composition Moles'!$C31</f>
        <v>0</v>
      </c>
      <c r="W19" s="19">
        <f ca="1">SUMPRODUCT(ReactionRateK2!$F41:$V41*OFFSET(ReactionStoich!$E$5:$U$5,W$2,0))*(TimeStep)*'Composition Moles'!$C31</f>
        <v>0</v>
      </c>
      <c r="X19" s="19">
        <f ca="1">SUMPRODUCT(ReactionRateK2!$F41:$V41*OFFSET(ReactionStoich!$E$5:$U$5,X$2,0))*(TimeStep)*'Composition Moles'!$C31</f>
        <v>0</v>
      </c>
      <c r="Y19" s="19">
        <f ca="1">SUMPRODUCT(ReactionRateK2!$F41:$V41*OFFSET(ReactionStoich!$E$5:$U$5,Y$2,0))*(TimeStep)*'Composition Moles'!$C31</f>
        <v>-16.784635582066507</v>
      </c>
      <c r="Z19" s="19">
        <f ca="1">SUMPRODUCT(ReactionRateK2!$F41:$V41*OFFSET(ReactionStoich!$E$5:$U$5,Z$2,0))*(TimeStep)*'Composition Moles'!$C31</f>
        <v>0</v>
      </c>
      <c r="AA19" s="19">
        <f ca="1">SUMPRODUCT(ReactionRateK2!$F41:$V41*OFFSET(ReactionStoich!$E$5:$U$5,AA$2,0))*(TimeStep)*'Composition Moles'!$C31</f>
        <v>0</v>
      </c>
      <c r="AB19" s="19">
        <f ca="1">SUMPRODUCT(ReactionRateK2!$F41:$V41*OFFSET(ReactionStoich!$E$5:$U$5,AB$2,0))*(TimeStep)*'Composition Moles'!$C31</f>
        <v>0</v>
      </c>
      <c r="AC19" s="19">
        <f ca="1">SUMPRODUCT(ReactionRateK2!$F41:$V41*OFFSET(ReactionStoich!$E$5:$U$5,AC$2,0))*(TimeStep)*'Composition Moles'!$C31</f>
        <v>0</v>
      </c>
      <c r="AD19" s="19">
        <f ca="1">SUMPRODUCT(ReactionRateK2!$F41:$V41*OFFSET(ReactionStoich!$E$5:$U$5,AD$2,0))*(TimeStep)*'Composition Moles'!$C31</f>
        <v>0</v>
      </c>
      <c r="AE19" s="19">
        <f ca="1">SUMPRODUCT(ReactionRateK2!$F41:$V41*OFFSET(ReactionStoich!$E$5:$U$5,AE$2,0))*(TimeStep)*'Composition Moles'!$C31</f>
        <v>0</v>
      </c>
      <c r="AF19" s="19">
        <f ca="1">SUMPRODUCT(ReactionRateK2!$F41:$V41*OFFSET(ReactionStoich!$E$5:$U$5,AF$2,0))*(TimeStep)*'Composition Moles'!$C31</f>
        <v>0</v>
      </c>
      <c r="AG19" s="19">
        <f ca="1">SUMPRODUCT(ReactionRateK2!$F41:$V41*OFFSET(ReactionStoich!$E$5:$U$5,AG$2,0))*(TimeStep)*'Composition Moles'!$C31</f>
        <v>0.90613300834647659</v>
      </c>
      <c r="AH19" s="19">
        <f ca="1">SUMPRODUCT(ReactionRateK2!$F41:$V41*OFFSET(ReactionStoich!$E$5:$U$5,AH$2,0))*(TimeStep)*'Composition Moles'!$C31</f>
        <v>6.3425639324699983</v>
      </c>
      <c r="AI19" s="19">
        <f ca="1">SUMPRODUCT(ReactionRateK2!$F41:$V41*OFFSET(ReactionStoich!$E$5:$U$5,AI$2,0))*(TimeStep)*'Composition Moles'!$C31</f>
        <v>2.6568276828910125</v>
      </c>
      <c r="AJ19" s="19">
        <f ca="1">SUMPRODUCT(ReactionRateK2!$F41:$V41*OFFSET(ReactionStoich!$E$5:$U$5,AJ$2,0))*(TimeStep)*'Composition Moles'!$C31</f>
        <v>2.367300692024068</v>
      </c>
      <c r="AK19" s="19">
        <f ca="1">SUMPRODUCT(ReactionRateK2!$F41:$V41*OFFSET(ReactionStoich!$E$5:$U$5,AK$2,0))*(TimeStep)*'Composition Moles'!$C31</f>
        <v>0</v>
      </c>
      <c r="AL19" s="19">
        <f ca="1">SUMPRODUCT(ReactionRateK2!$F41:$V41*OFFSET(ReactionStoich!$E$5:$U$5,AL$2,0))*(TimeStep)*'Composition Moles'!$C31</f>
        <v>0</v>
      </c>
      <c r="AM19" s="19">
        <f ca="1">SUMPRODUCT(ReactionRateK2!$F41:$V41*OFFSET(ReactionStoich!$E$5:$U$5,AM$2,0))*(TimeStep)*'Composition Moles'!$C31</f>
        <v>0</v>
      </c>
      <c r="AN19" s="19">
        <f ca="1">SUMPRODUCT(ReactionRateK2!$F41:$V41*OFFSET(ReactionStoich!$E$5:$U$5,AN$2,0))*(TimeStep)*'Composition Moles'!$C31</f>
        <v>0</v>
      </c>
      <c r="AO19" s="19">
        <f ca="1">SUMPRODUCT(ReactionRateK2!$F41:$V41*OFFSET(ReactionStoich!$E$5:$U$5,AO$2,0))*(TimeStep)*'Composition Moles'!$C31</f>
        <v>-0.386582877111881</v>
      </c>
      <c r="AP19" s="19">
        <f ca="1">SUMPRODUCT(ReactionRateK2!$F41:$V41*OFFSET(ReactionStoich!$E$5:$U$5,AP$2,0))*(TimeStep)*'Composition Moles'!$C31</f>
        <v>-1.3453313055877965</v>
      </c>
      <c r="AQ19" s="19">
        <f ca="1">SUMPRODUCT(ReactionRateK2!$F41:$V41*OFFSET(ReactionStoich!$E$5:$U$5,AQ$2,0))*(TimeStep)*'Composition Moles'!$C31</f>
        <v>0</v>
      </c>
      <c r="AR19" s="19">
        <f ca="1">SUMPRODUCT(ReactionRateK2!$F41:$V41*OFFSET(ReactionStoich!$E$5:$U$5,AR$2,0))*(TimeStep)*'Composition Moles'!$C31</f>
        <v>0</v>
      </c>
      <c r="AS19" s="19">
        <f ca="1">SUMPRODUCT(ReactionRateK2!$F41:$V41*OFFSET(ReactionStoich!$E$5:$U$5,AS$2,0))*(TimeStep)*'Composition Moles'!$C31</f>
        <v>-0.96851522291989922</v>
      </c>
      <c r="AT19" s="19">
        <f ca="1">SUMPRODUCT(ReactionRateK2!$F41:$V41*OFFSET(ReactionStoich!$E$5:$U$5,AT$2,0))*(TimeStep)*'Composition Moles'!$C31</f>
        <v>-0.96851522291989922</v>
      </c>
      <c r="AU19" s="19">
        <f ca="1">SUMPRODUCT(ReactionRateK2!$F41:$V41*OFFSET(ReactionStoich!$E$5:$U$5,AU$2,0))*(TimeStep)*'Composition Moles'!$C31</f>
        <v>-0.96851522291989922</v>
      </c>
      <c r="AV19" s="19">
        <f ca="1">SUMPRODUCT(ReactionRateK2!$F41:$V41*OFFSET(ReactionStoich!$E$5:$U$5,AV$2,0))*(TimeStep)*'Composition Moles'!$C31</f>
        <v>0</v>
      </c>
      <c r="AW19" s="19">
        <f ca="1">SUMPRODUCT(ReactionRateK2!$F41:$V41*OFFSET(ReactionStoich!$E$5:$U$5,AW$2,0))*(TimeStep)*'Composition Moles'!$C31</f>
        <v>0</v>
      </c>
      <c r="AX19" s="19">
        <f ca="1">SUMPRODUCT(ReactionRateK2!$F41:$V41*OFFSET(ReactionStoich!$E$5:$U$5,AX$2,0))*(TimeStep)*'Composition Moles'!$C31</f>
        <v>0</v>
      </c>
      <c r="AY19" s="19">
        <f ca="1">SUMPRODUCT(ReactionRateK2!$F41:$V41*OFFSET(ReactionStoich!$E$5:$U$5,AY$2,0))*(TimeStep)*'Composition Moles'!$C31</f>
        <v>0</v>
      </c>
      <c r="AZ19" s="19">
        <f ca="1">SUMPRODUCT(ReactionRateK2!$F41:$V41*OFFSET(ReactionStoich!$E$5:$U$5,AZ$2,0))*(TimeStep)*'Composition Moles'!$C31</f>
        <v>0</v>
      </c>
      <c r="BA19" s="19">
        <f ca="1">SUMPRODUCT(ReactionRateK2!$F41:$V41*OFFSET(ReactionStoich!$E$5:$U$5,BA$2,0))*(TimeStep)*'Composition Moles'!$C31</f>
        <v>0</v>
      </c>
      <c r="BB19" s="19">
        <f ca="1">SUMPRODUCT(ReactionRateK2!$F41:$V41*OFFSET(ReactionStoich!$E$5:$U$5,BB$2,0))*(TimeStep)*'Composition Moles'!$C31</f>
        <v>0</v>
      </c>
      <c r="BC19" s="19">
        <f ca="1">SUMPRODUCT(ReactionRateK2!$F41:$V41*OFFSET(ReactionStoich!$E$5:$U$5,BC$2,0))*(TimeStep)*'Composition Moles'!$C31</f>
        <v>0</v>
      </c>
      <c r="BD19" s="19">
        <f ca="1">SUMPRODUCT(ReactionRateK2!$F41:$V41*OFFSET(ReactionStoich!$E$5:$U$5,BD$2,0))*(TimeStep)*'Composition Moles'!$C31</f>
        <v>0</v>
      </c>
      <c r="BE19" s="19">
        <f ca="1">SUMPRODUCT(ReactionRateK2!$F41:$V41*OFFSET(ReactionStoich!$E$5:$U$5,BE$2,0))*(TimeStep)*'Composition Moles'!$C31</f>
        <v>0</v>
      </c>
      <c r="BF19" s="19">
        <f ca="1">SUMPRODUCT(ReactionRateK2!$F41:$V41*OFFSET(ReactionStoich!$E$5:$U$5,BF$2,0))*(TimeStep)*'Composition Moles'!$C31</f>
        <v>0</v>
      </c>
      <c r="BG19" s="19">
        <f ca="1">SUMPRODUCT(ReactionRateK2!$F41:$V41*OFFSET(ReactionStoich!$E$5:$U$5,BG$2,0))*(TimeStep)*'Composition Moles'!$C31</f>
        <v>0</v>
      </c>
      <c r="BH19" s="19">
        <f ca="1">SUMPRODUCT(ReactionRateK2!$F41:$V41*OFFSET(ReactionStoich!$E$5:$U$5,BH$2,0))*(TimeStep)*'Composition Moles'!$C31</f>
        <v>0</v>
      </c>
      <c r="BI19" s="19">
        <f ca="1">SUMPRODUCT(ReactionRateK2!$F41:$V41*OFFSET(ReactionStoich!$E$5:$U$5,BI$2,0))*(TimeStep)*'Composition Moles'!$C31</f>
        <v>0</v>
      </c>
      <c r="BJ19" s="19">
        <f ca="1">SUMPRODUCT(ReactionRateK2!$F41:$V41*OFFSET(ReactionStoich!$E$5:$U$5,BJ$2,0))*(TimeStep)*'Composition Moles'!$C31</f>
        <v>0</v>
      </c>
      <c r="BK19" s="19">
        <f ca="1">SUMPRODUCT(ReactionRateK2!$F41:$V41*OFFSET(ReactionStoich!$E$5:$U$5,BK$2,0))*(TimeStep)*'Composition Moles'!$C31</f>
        <v>0</v>
      </c>
      <c r="BL19" s="19">
        <f ca="1">SUMPRODUCT(ReactionRateK2!$F41:$V41*OFFSET(ReactionStoich!$E$5:$U$5,BL$2,0))*(TimeStep)*'Composition Moles'!$C31</f>
        <v>0</v>
      </c>
      <c r="BM19" s="19">
        <f ca="1">SUMPRODUCT(ReactionRateK2!$F41:$V41*OFFSET(ReactionStoich!$E$5:$U$5,BM$2,0))*(TimeStep)*'Composition Moles'!$C31</f>
        <v>0</v>
      </c>
      <c r="BN19" s="19">
        <f ca="1">SUMPRODUCT(ReactionRateK2!$F41:$V41*OFFSET(ReactionStoich!$E$5:$U$5,BN$2,0))*(TimeStep)*'Composition Moles'!$C31</f>
        <v>0</v>
      </c>
      <c r="BO19" s="19">
        <f ca="1">SUMPRODUCT(ReactionRateK2!$F41:$V41*OFFSET(ReactionStoich!$E$5:$U$5,BO$2,0))*(TimeStep)*'Composition Moles'!$C31</f>
        <v>0</v>
      </c>
      <c r="BP19" s="19">
        <f ca="1">SUMPRODUCT(ReactionRateK2!$F41:$V41*OFFSET(ReactionStoich!$E$5:$U$5,BP$2,0))*(TimeStep)*'Composition Moles'!$C31</f>
        <v>0</v>
      </c>
      <c r="BQ19" s="19">
        <f ca="1">SUMPRODUCT(ReactionRateK2!$F41:$V41*OFFSET(ReactionStoich!$E$5:$U$5,BQ$2,0))*(TimeStep)*'Composition Moles'!$C31</f>
        <v>0</v>
      </c>
      <c r="BR19" s="19">
        <f ca="1">SUMPRODUCT(ReactionRateK2!$F41:$V41*OFFSET(ReactionStoich!$E$5:$U$5,BR$2,0))*(TimeStep)*'Composition Moles'!$C31</f>
        <v>0</v>
      </c>
      <c r="BS19" s="19">
        <f ca="1">SUMPRODUCT(ReactionRateK2!$F41:$V41*OFFSET(ReactionStoich!$E$5:$U$5,BS$2,0))*(TimeStep)*'Composition Moles'!$C31</f>
        <v>0</v>
      </c>
      <c r="BT19" s="19">
        <f ca="1">SUMPRODUCT(ReactionRateK2!$F41:$V41*OFFSET(ReactionStoich!$E$5:$U$5,BT$2,0))*(TimeStep)*'Composition Moles'!$C31</f>
        <v>0</v>
      </c>
      <c r="BU19" s="19">
        <f ca="1">SUMPRODUCT(ReactionRateK2!$F41:$V41*OFFSET(ReactionStoich!$E$5:$U$5,BU$2,0))*(TimeStep)*'Composition Moles'!$C31</f>
        <v>0</v>
      </c>
      <c r="BV19" s="19">
        <f ca="1">SUMPRODUCT(ReactionRateK2!$F41:$V41*OFFSET(ReactionStoich!$E$5:$U$5,BV$2,0))*(TimeStep)*'Composition Moles'!$C31</f>
        <v>0</v>
      </c>
      <c r="BW19" s="19">
        <f ca="1">SUMPRODUCT(ReactionRateK2!$F41:$V41*OFFSET(ReactionStoich!$E$5:$U$5,BW$2,0))*(TimeStep)*'Composition Moles'!$C31</f>
        <v>0</v>
      </c>
    </row>
    <row r="20" spans="1:75">
      <c r="A20">
        <f>ReactionRateK1!A42</f>
        <v>0.49999999999999994</v>
      </c>
      <c r="B20" s="20">
        <f t="shared" ca="1" si="5"/>
        <v>-56493.376637671252</v>
      </c>
      <c r="C20" s="20">
        <f ca="1">'Composition Moles'!BZ32</f>
        <v>143613.29210478265</v>
      </c>
      <c r="D20" s="26">
        <f t="shared" ca="1" si="6"/>
        <v>0.3933715034988039</v>
      </c>
      <c r="F20" s="19">
        <f ca="1">SUMPRODUCT(ReactionRateK2!$F42:$V42*OFFSET(ReactionStoich!$E$5:$U$5,F$2,0))*(TimeStep)*'Composition Moles'!$C32</f>
        <v>-2.6880371711078879</v>
      </c>
      <c r="G20" s="19">
        <f ca="1">SUMPRODUCT(ReactionRateK2!$F42:$V42*OFFSET(ReactionStoich!$E$5:$U$5,G$2,0))*(TimeStep)*'Composition Moles'!$C32</f>
        <v>0</v>
      </c>
      <c r="H20" s="19">
        <f ca="1">SUMPRODUCT(ReactionRateK2!$F42:$V42*OFFSET(ReactionStoich!$E$5:$U$5,H$2,0))*(TimeStep)*'Composition Moles'!$C32</f>
        <v>2.3520610498648007</v>
      </c>
      <c r="I20" s="19">
        <f ca="1">SUMPRODUCT(ReactionRateK2!$F42:$V42*OFFSET(ReactionStoich!$E$5:$U$5,I$2,0))*(TimeStep)*'Composition Moles'!$C32</f>
        <v>0.33597612124308679</v>
      </c>
      <c r="J20" s="19">
        <f ca="1">SUMPRODUCT(ReactionRateK2!$F42:$V42*OFFSET(ReactionStoich!$E$5:$U$5,J$2,0))*(TimeStep)*'Composition Moles'!$C32</f>
        <v>0</v>
      </c>
      <c r="K20" s="19">
        <f ca="1">SUMPRODUCT(ReactionRateK2!$F42:$V42*OFFSET(ReactionStoich!$E$5:$U$5,K$2,0))*(TimeStep)*'Composition Moles'!$C32</f>
        <v>0</v>
      </c>
      <c r="L20" s="19">
        <f ca="1">SUMPRODUCT(ReactionRateK2!$F42:$V42*OFFSET(ReactionStoich!$E$5:$U$5,L$2,0))*(TimeStep)*'Composition Moles'!$C32</f>
        <v>0</v>
      </c>
      <c r="M20" s="19">
        <f ca="1">SUMPRODUCT(ReactionRateK2!$F42:$V42*OFFSET(ReactionStoich!$E$5:$U$5,M$2,0))*(TimeStep)*'Composition Moles'!$C32</f>
        <v>0</v>
      </c>
      <c r="N20" s="19">
        <f ca="1">SUMPRODUCT(ReactionRateK2!$F42:$V42*OFFSET(ReactionStoich!$E$5:$U$5,N$2,0))*(TimeStep)*'Composition Moles'!$C32</f>
        <v>0</v>
      </c>
      <c r="O20" s="19">
        <f ca="1">SUMPRODUCT(ReactionRateK2!$F42:$V42*OFFSET(ReactionStoich!$E$5:$U$5,O$2,0))*(TimeStep)*'Composition Moles'!$C32</f>
        <v>0</v>
      </c>
      <c r="P20" s="19">
        <f ca="1">SUMPRODUCT(ReactionRateK2!$F42:$V42*OFFSET(ReactionStoich!$E$5:$U$5,P$2,0))*(TimeStep)*'Composition Moles'!$C32</f>
        <v>0</v>
      </c>
      <c r="Q20" s="19">
        <f ca="1">SUMPRODUCT(ReactionRateK2!$F42:$V42*OFFSET(ReactionStoich!$E$5:$U$5,Q$2,0))*(TimeStep)*'Composition Moles'!$C32</f>
        <v>0</v>
      </c>
      <c r="R20" s="19">
        <f ca="1">SUMPRODUCT(ReactionRateK2!$F42:$V42*OFFSET(ReactionStoich!$E$5:$U$5,R$2,0))*(TimeStep)*'Composition Moles'!$C32</f>
        <v>0</v>
      </c>
      <c r="S20" s="19">
        <f ca="1">SUMPRODUCT(ReactionRateK2!$F42:$V42*OFFSET(ReactionStoich!$E$5:$U$5,S$2,0))*(TimeStep)*'Composition Moles'!$C32</f>
        <v>8.905274277004068</v>
      </c>
      <c r="T20" s="19">
        <f ca="1">SUMPRODUCT(ReactionRateK2!$F42:$V42*OFFSET(ReactionStoich!$E$5:$U$5,T$2,0))*(TimeStep)*'Composition Moles'!$C32</f>
        <v>0</v>
      </c>
      <c r="U20" s="19">
        <f ca="1">SUMPRODUCT(ReactionRateK2!$F42:$V42*OFFSET(ReactionStoich!$E$5:$U$5,U$2,0))*(TimeStep)*'Composition Moles'!$C32</f>
        <v>0</v>
      </c>
      <c r="V20" s="19">
        <f ca="1">SUMPRODUCT(ReactionRateK2!$F42:$V42*OFFSET(ReactionStoich!$E$5:$U$5,V$2,0))*(TimeStep)*'Composition Moles'!$C32</f>
        <v>0</v>
      </c>
      <c r="W20" s="19">
        <f ca="1">SUMPRODUCT(ReactionRateK2!$F42:$V42*OFFSET(ReactionStoich!$E$5:$U$5,W$2,0))*(TimeStep)*'Composition Moles'!$C32</f>
        <v>0</v>
      </c>
      <c r="X20" s="19">
        <f ca="1">SUMPRODUCT(ReactionRateK2!$F42:$V42*OFFSET(ReactionStoich!$E$5:$U$5,X$2,0))*(TimeStep)*'Composition Moles'!$C32</f>
        <v>0</v>
      </c>
      <c r="Y20" s="19">
        <f ca="1">SUMPRODUCT(ReactionRateK2!$F42:$V42*OFFSET(ReactionStoich!$E$5:$U$5,Y$2,0))*(TimeStep)*'Composition Moles'!$C32</f>
        <v>-16.560608808043309</v>
      </c>
      <c r="Z20" s="19">
        <f ca="1">SUMPRODUCT(ReactionRateK2!$F42:$V42*OFFSET(ReactionStoich!$E$5:$U$5,Z$2,0))*(TimeStep)*'Composition Moles'!$C32</f>
        <v>0</v>
      </c>
      <c r="AA20" s="19">
        <f ca="1">SUMPRODUCT(ReactionRateK2!$F42:$V42*OFFSET(ReactionStoich!$E$5:$U$5,AA$2,0))*(TimeStep)*'Composition Moles'!$C32</f>
        <v>0</v>
      </c>
      <c r="AB20" s="19">
        <f ca="1">SUMPRODUCT(ReactionRateK2!$F42:$V42*OFFSET(ReactionStoich!$E$5:$U$5,AB$2,0))*(TimeStep)*'Composition Moles'!$C32</f>
        <v>0</v>
      </c>
      <c r="AC20" s="19">
        <f ca="1">SUMPRODUCT(ReactionRateK2!$F42:$V42*OFFSET(ReactionStoich!$E$5:$U$5,AC$2,0))*(TimeStep)*'Composition Moles'!$C32</f>
        <v>0</v>
      </c>
      <c r="AD20" s="19">
        <f ca="1">SUMPRODUCT(ReactionRateK2!$F42:$V42*OFFSET(ReactionStoich!$E$5:$U$5,AD$2,0))*(TimeStep)*'Composition Moles'!$C32</f>
        <v>0</v>
      </c>
      <c r="AE20" s="19">
        <f ca="1">SUMPRODUCT(ReactionRateK2!$F42:$V42*OFFSET(ReactionStoich!$E$5:$U$5,AE$2,0))*(TimeStep)*'Composition Moles'!$C32</f>
        <v>0</v>
      </c>
      <c r="AF20" s="19">
        <f ca="1">SUMPRODUCT(ReactionRateK2!$F42:$V42*OFFSET(ReactionStoich!$E$5:$U$5,AF$2,0))*(TimeStep)*'Composition Moles'!$C32</f>
        <v>0</v>
      </c>
      <c r="AG20" s="19">
        <f ca="1">SUMPRODUCT(ReactionRateK2!$F42:$V42*OFFSET(ReactionStoich!$E$5:$U$5,AG$2,0))*(TimeStep)*'Composition Moles'!$C32</f>
        <v>1.0181558980234955</v>
      </c>
      <c r="AH20" s="19">
        <f ca="1">SUMPRODUCT(ReactionRateK2!$F42:$V42*OFFSET(ReactionStoich!$E$5:$U$5,AH$2,0))*(TimeStep)*'Composition Moles'!$C32</f>
        <v>6.115371365783723</v>
      </c>
      <c r="AI20" s="19">
        <f ca="1">SUMPRODUCT(ReactionRateK2!$F42:$V42*OFFSET(ReactionStoich!$E$5:$U$5,AI$2,0))*(TimeStep)*'Composition Moles'!$C32</f>
        <v>2.6648346775067475</v>
      </c>
      <c r="AJ20" s="19">
        <f ca="1">SUMPRODUCT(ReactionRateK2!$F42:$V42*OFFSET(ReactionStoich!$E$5:$U$5,AJ$2,0))*(TimeStep)*'Composition Moles'!$C32</f>
        <v>2.3190833072193011</v>
      </c>
      <c r="AK20" s="19">
        <f ca="1">SUMPRODUCT(ReactionRateK2!$F42:$V42*OFFSET(ReactionStoich!$E$5:$U$5,AK$2,0))*(TimeStep)*'Composition Moles'!$C32</f>
        <v>0</v>
      </c>
      <c r="AL20" s="19">
        <f ca="1">SUMPRODUCT(ReactionRateK2!$F42:$V42*OFFSET(ReactionStoich!$E$5:$U$5,AL$2,0))*(TimeStep)*'Composition Moles'!$C32</f>
        <v>0</v>
      </c>
      <c r="AM20" s="19">
        <f ca="1">SUMPRODUCT(ReactionRateK2!$F42:$V42*OFFSET(ReactionStoich!$E$5:$U$5,AM$2,0))*(TimeStep)*'Composition Moles'!$C32</f>
        <v>0</v>
      </c>
      <c r="AN20" s="19">
        <f ca="1">SUMPRODUCT(ReactionRateK2!$F42:$V42*OFFSET(ReactionStoich!$E$5:$U$5,AN$2,0))*(TimeStep)*'Composition Moles'!$C32</f>
        <v>0</v>
      </c>
      <c r="AO20" s="19">
        <f ca="1">SUMPRODUCT(ReactionRateK2!$F42:$V42*OFFSET(ReactionStoich!$E$5:$U$5,AO$2,0))*(TimeStep)*'Composition Moles'!$C32</f>
        <v>-0.33597612124308679</v>
      </c>
      <c r="AP20" s="19">
        <f ca="1">SUMPRODUCT(ReactionRateK2!$F42:$V42*OFFSET(ReactionStoich!$E$5:$U$5,AP$2,0))*(TimeStep)*'Composition Moles'!$C32</f>
        <v>-1.3040758602463047</v>
      </c>
      <c r="AQ20" s="19">
        <f ca="1">SUMPRODUCT(ReactionRateK2!$F42:$V42*OFFSET(ReactionStoich!$E$5:$U$5,AQ$2,0))*(TimeStep)*'Composition Moles'!$C32</f>
        <v>0</v>
      </c>
      <c r="AR20" s="19">
        <f ca="1">SUMPRODUCT(ReactionRateK2!$F42:$V42*OFFSET(ReactionStoich!$E$5:$U$5,AR$2,0))*(TimeStep)*'Composition Moles'!$C32</f>
        <v>0</v>
      </c>
      <c r="AS20" s="19">
        <f ca="1">SUMPRODUCT(ReactionRateK2!$F42:$V42*OFFSET(ReactionStoich!$E$5:$U$5,AS$2,0))*(TimeStep)*'Composition Moles'!$C32</f>
        <v>-0.94068624533487932</v>
      </c>
      <c r="AT20" s="19">
        <f ca="1">SUMPRODUCT(ReactionRateK2!$F42:$V42*OFFSET(ReactionStoich!$E$5:$U$5,AT$2,0))*(TimeStep)*'Composition Moles'!$C32</f>
        <v>-0.94068624533487932</v>
      </c>
      <c r="AU20" s="19">
        <f ca="1">SUMPRODUCT(ReactionRateK2!$F42:$V42*OFFSET(ReactionStoich!$E$5:$U$5,AU$2,0))*(TimeStep)*'Composition Moles'!$C32</f>
        <v>-0.94068624533487932</v>
      </c>
      <c r="AV20" s="19">
        <f ca="1">SUMPRODUCT(ReactionRateK2!$F42:$V42*OFFSET(ReactionStoich!$E$5:$U$5,AV$2,0))*(TimeStep)*'Composition Moles'!$C32</f>
        <v>0</v>
      </c>
      <c r="AW20" s="19">
        <f ca="1">SUMPRODUCT(ReactionRateK2!$F42:$V42*OFFSET(ReactionStoich!$E$5:$U$5,AW$2,0))*(TimeStep)*'Composition Moles'!$C32</f>
        <v>0</v>
      </c>
      <c r="AX20" s="19">
        <f ca="1">SUMPRODUCT(ReactionRateK2!$F42:$V42*OFFSET(ReactionStoich!$E$5:$U$5,AX$2,0))*(TimeStep)*'Composition Moles'!$C32</f>
        <v>0</v>
      </c>
      <c r="AY20" s="19">
        <f ca="1">SUMPRODUCT(ReactionRateK2!$F42:$V42*OFFSET(ReactionStoich!$E$5:$U$5,AY$2,0))*(TimeStep)*'Composition Moles'!$C32</f>
        <v>0</v>
      </c>
      <c r="AZ20" s="19">
        <f ca="1">SUMPRODUCT(ReactionRateK2!$F42:$V42*OFFSET(ReactionStoich!$E$5:$U$5,AZ$2,0))*(TimeStep)*'Composition Moles'!$C32</f>
        <v>0</v>
      </c>
      <c r="BA20" s="19">
        <f ca="1">SUMPRODUCT(ReactionRateK2!$F42:$V42*OFFSET(ReactionStoich!$E$5:$U$5,BA$2,0))*(TimeStep)*'Composition Moles'!$C32</f>
        <v>0</v>
      </c>
      <c r="BB20" s="19">
        <f ca="1">SUMPRODUCT(ReactionRateK2!$F42:$V42*OFFSET(ReactionStoich!$E$5:$U$5,BB$2,0))*(TimeStep)*'Composition Moles'!$C32</f>
        <v>0</v>
      </c>
      <c r="BC20" s="19">
        <f ca="1">SUMPRODUCT(ReactionRateK2!$F42:$V42*OFFSET(ReactionStoich!$E$5:$U$5,BC$2,0))*(TimeStep)*'Composition Moles'!$C32</f>
        <v>0</v>
      </c>
      <c r="BD20" s="19">
        <f ca="1">SUMPRODUCT(ReactionRateK2!$F42:$V42*OFFSET(ReactionStoich!$E$5:$U$5,BD$2,0))*(TimeStep)*'Composition Moles'!$C32</f>
        <v>0</v>
      </c>
      <c r="BE20" s="19">
        <f ca="1">SUMPRODUCT(ReactionRateK2!$F42:$V42*OFFSET(ReactionStoich!$E$5:$U$5,BE$2,0))*(TimeStep)*'Composition Moles'!$C32</f>
        <v>0</v>
      </c>
      <c r="BF20" s="19">
        <f ca="1">SUMPRODUCT(ReactionRateK2!$F42:$V42*OFFSET(ReactionStoich!$E$5:$U$5,BF$2,0))*(TimeStep)*'Composition Moles'!$C32</f>
        <v>0</v>
      </c>
      <c r="BG20" s="19">
        <f ca="1">SUMPRODUCT(ReactionRateK2!$F42:$V42*OFFSET(ReactionStoich!$E$5:$U$5,BG$2,0))*(TimeStep)*'Composition Moles'!$C32</f>
        <v>0</v>
      </c>
      <c r="BH20" s="19">
        <f ca="1">SUMPRODUCT(ReactionRateK2!$F42:$V42*OFFSET(ReactionStoich!$E$5:$U$5,BH$2,0))*(TimeStep)*'Composition Moles'!$C32</f>
        <v>0</v>
      </c>
      <c r="BI20" s="19">
        <f ca="1">SUMPRODUCT(ReactionRateK2!$F42:$V42*OFFSET(ReactionStoich!$E$5:$U$5,BI$2,0))*(TimeStep)*'Composition Moles'!$C32</f>
        <v>0</v>
      </c>
      <c r="BJ20" s="19">
        <f ca="1">SUMPRODUCT(ReactionRateK2!$F42:$V42*OFFSET(ReactionStoich!$E$5:$U$5,BJ$2,0))*(TimeStep)*'Composition Moles'!$C32</f>
        <v>0</v>
      </c>
      <c r="BK20" s="19">
        <f ca="1">SUMPRODUCT(ReactionRateK2!$F42:$V42*OFFSET(ReactionStoich!$E$5:$U$5,BK$2,0))*(TimeStep)*'Composition Moles'!$C32</f>
        <v>0</v>
      </c>
      <c r="BL20" s="19">
        <f ca="1">SUMPRODUCT(ReactionRateK2!$F42:$V42*OFFSET(ReactionStoich!$E$5:$U$5,BL$2,0))*(TimeStep)*'Composition Moles'!$C32</f>
        <v>0</v>
      </c>
      <c r="BM20" s="19">
        <f ca="1">SUMPRODUCT(ReactionRateK2!$F42:$V42*OFFSET(ReactionStoich!$E$5:$U$5,BM$2,0))*(TimeStep)*'Composition Moles'!$C32</f>
        <v>0</v>
      </c>
      <c r="BN20" s="19">
        <f ca="1">SUMPRODUCT(ReactionRateK2!$F42:$V42*OFFSET(ReactionStoich!$E$5:$U$5,BN$2,0))*(TimeStep)*'Composition Moles'!$C32</f>
        <v>0</v>
      </c>
      <c r="BO20" s="19">
        <f ca="1">SUMPRODUCT(ReactionRateK2!$F42:$V42*OFFSET(ReactionStoich!$E$5:$U$5,BO$2,0))*(TimeStep)*'Composition Moles'!$C32</f>
        <v>0</v>
      </c>
      <c r="BP20" s="19">
        <f ca="1">SUMPRODUCT(ReactionRateK2!$F42:$V42*OFFSET(ReactionStoich!$E$5:$U$5,BP$2,0))*(TimeStep)*'Composition Moles'!$C32</f>
        <v>0</v>
      </c>
      <c r="BQ20" s="19">
        <f ca="1">SUMPRODUCT(ReactionRateK2!$F42:$V42*OFFSET(ReactionStoich!$E$5:$U$5,BQ$2,0))*(TimeStep)*'Composition Moles'!$C32</f>
        <v>0</v>
      </c>
      <c r="BR20" s="19">
        <f ca="1">SUMPRODUCT(ReactionRateK2!$F42:$V42*OFFSET(ReactionStoich!$E$5:$U$5,BR$2,0))*(TimeStep)*'Composition Moles'!$C32</f>
        <v>0</v>
      </c>
      <c r="BS20" s="19">
        <f ca="1">SUMPRODUCT(ReactionRateK2!$F42:$V42*OFFSET(ReactionStoich!$E$5:$U$5,BS$2,0))*(TimeStep)*'Composition Moles'!$C32</f>
        <v>0</v>
      </c>
      <c r="BT20" s="19">
        <f ca="1">SUMPRODUCT(ReactionRateK2!$F42:$V42*OFFSET(ReactionStoich!$E$5:$U$5,BT$2,0))*(TimeStep)*'Composition Moles'!$C32</f>
        <v>0</v>
      </c>
      <c r="BU20" s="19">
        <f ca="1">SUMPRODUCT(ReactionRateK2!$F42:$V42*OFFSET(ReactionStoich!$E$5:$U$5,BU$2,0))*(TimeStep)*'Composition Moles'!$C32</f>
        <v>0</v>
      </c>
      <c r="BV20" s="19">
        <f ca="1">SUMPRODUCT(ReactionRateK2!$F42:$V42*OFFSET(ReactionStoich!$E$5:$U$5,BV$2,0))*(TimeStep)*'Composition Moles'!$C32</f>
        <v>0</v>
      </c>
      <c r="BW20" s="19">
        <f ca="1">SUMPRODUCT(ReactionRateK2!$F42:$V42*OFFSET(ReactionStoich!$E$5:$U$5,BW$2,0))*(TimeStep)*'Composition Moles'!$C32</f>
        <v>0</v>
      </c>
    </row>
    <row r="21" spans="1:75">
      <c r="A21">
        <f>ReactionRateK1!A43</f>
        <v>0.54999999999999993</v>
      </c>
      <c r="B21" s="20">
        <f t="shared" ca="1" si="5"/>
        <v>-51952.841745560407</v>
      </c>
      <c r="C21" s="20">
        <f ca="1">'Composition Moles'!BZ33</f>
        <v>143618.94306912395</v>
      </c>
      <c r="D21" s="26">
        <f t="shared" ca="1" si="6"/>
        <v>0.36174087230648572</v>
      </c>
      <c r="F21" s="19">
        <f ca="1">SUMPRODUCT(ReactionRateK2!$F43:$V43*OFFSET(ReactionStoich!$E$5:$U$5,F$2,0))*(TimeStep)*'Composition Moles'!$C33</f>
        <v>-2.5097042143962596</v>
      </c>
      <c r="G21" s="19">
        <f ca="1">SUMPRODUCT(ReactionRateK2!$F43:$V43*OFFSET(ReactionStoich!$E$5:$U$5,G$2,0))*(TimeStep)*'Composition Moles'!$C33</f>
        <v>0</v>
      </c>
      <c r="H21" s="19">
        <f ca="1">SUMPRODUCT(ReactionRateK2!$F43:$V43*OFFSET(ReactionStoich!$E$5:$U$5,H$2,0))*(TimeStep)*'Composition Moles'!$C33</f>
        <v>2.2169197490027073</v>
      </c>
      <c r="I21" s="19">
        <f ca="1">SUMPRODUCT(ReactionRateK2!$F43:$V43*OFFSET(ReactionStoich!$E$5:$U$5,I$2,0))*(TimeStep)*'Composition Moles'!$C33</f>
        <v>0.29278446539355218</v>
      </c>
      <c r="J21" s="19">
        <f ca="1">SUMPRODUCT(ReactionRateK2!$F43:$V43*OFFSET(ReactionStoich!$E$5:$U$5,J$2,0))*(TimeStep)*'Composition Moles'!$C33</f>
        <v>0</v>
      </c>
      <c r="K21" s="19">
        <f ca="1">SUMPRODUCT(ReactionRateK2!$F43:$V43*OFFSET(ReactionStoich!$E$5:$U$5,K$2,0))*(TimeStep)*'Composition Moles'!$C33</f>
        <v>0</v>
      </c>
      <c r="L21" s="19">
        <f ca="1">SUMPRODUCT(ReactionRateK2!$F43:$V43*OFFSET(ReactionStoich!$E$5:$U$5,L$2,0))*(TimeStep)*'Composition Moles'!$C33</f>
        <v>0</v>
      </c>
      <c r="M21" s="19">
        <f ca="1">SUMPRODUCT(ReactionRateK2!$F43:$V43*OFFSET(ReactionStoich!$E$5:$U$5,M$2,0))*(TimeStep)*'Composition Moles'!$C33</f>
        <v>0</v>
      </c>
      <c r="N21" s="19">
        <f ca="1">SUMPRODUCT(ReactionRateK2!$F43:$V43*OFFSET(ReactionStoich!$E$5:$U$5,N$2,0))*(TimeStep)*'Composition Moles'!$C33</f>
        <v>0</v>
      </c>
      <c r="O21" s="19">
        <f ca="1">SUMPRODUCT(ReactionRateK2!$F43:$V43*OFFSET(ReactionStoich!$E$5:$U$5,O$2,0))*(TimeStep)*'Composition Moles'!$C33</f>
        <v>0</v>
      </c>
      <c r="P21" s="19">
        <f ca="1">SUMPRODUCT(ReactionRateK2!$F43:$V43*OFFSET(ReactionStoich!$E$5:$U$5,P$2,0))*(TimeStep)*'Composition Moles'!$C33</f>
        <v>0</v>
      </c>
      <c r="Q21" s="19">
        <f ca="1">SUMPRODUCT(ReactionRateK2!$F43:$V43*OFFSET(ReactionStoich!$E$5:$U$5,Q$2,0))*(TimeStep)*'Composition Moles'!$C33</f>
        <v>0</v>
      </c>
      <c r="R21" s="19">
        <f ca="1">SUMPRODUCT(ReactionRateK2!$F43:$V43*OFFSET(ReactionStoich!$E$5:$U$5,R$2,0))*(TimeStep)*'Composition Moles'!$C33</f>
        <v>0</v>
      </c>
      <c r="S21" s="19">
        <f ca="1">SUMPRODUCT(ReactionRateK2!$F43:$V43*OFFSET(ReactionStoich!$E$5:$U$5,S$2,0))*(TimeStep)*'Composition Moles'!$C33</f>
        <v>8.5934107433639895</v>
      </c>
      <c r="T21" s="19">
        <f ca="1">SUMPRODUCT(ReactionRateK2!$F43:$V43*OFFSET(ReactionStoich!$E$5:$U$5,T$2,0))*(TimeStep)*'Composition Moles'!$C33</f>
        <v>0</v>
      </c>
      <c r="U21" s="19">
        <f ca="1">SUMPRODUCT(ReactionRateK2!$F43:$V43*OFFSET(ReactionStoich!$E$5:$U$5,U$2,0))*(TimeStep)*'Composition Moles'!$C33</f>
        <v>0</v>
      </c>
      <c r="V21" s="19">
        <f ca="1">SUMPRODUCT(ReactionRateK2!$F43:$V43*OFFSET(ReactionStoich!$E$5:$U$5,V$2,0))*(TimeStep)*'Composition Moles'!$C33</f>
        <v>0</v>
      </c>
      <c r="W21" s="19">
        <f ca="1">SUMPRODUCT(ReactionRateK2!$F43:$V43*OFFSET(ReactionStoich!$E$5:$U$5,W$2,0))*(TimeStep)*'Composition Moles'!$C33</f>
        <v>0</v>
      </c>
      <c r="X21" s="19">
        <f ca="1">SUMPRODUCT(ReactionRateK2!$F43:$V43*OFFSET(ReactionStoich!$E$5:$U$5,X$2,0))*(TimeStep)*'Composition Moles'!$C33</f>
        <v>0</v>
      </c>
      <c r="Y21" s="19">
        <f ca="1">SUMPRODUCT(ReactionRateK2!$F43:$V43*OFFSET(ReactionStoich!$E$5:$U$5,Y$2,0))*(TimeStep)*'Composition Moles'!$C33</f>
        <v>-16.17259040234077</v>
      </c>
      <c r="Z21" s="19">
        <f ca="1">SUMPRODUCT(ReactionRateK2!$F43:$V43*OFFSET(ReactionStoich!$E$5:$U$5,Z$2,0))*(TimeStep)*'Composition Moles'!$C33</f>
        <v>0</v>
      </c>
      <c r="AA21" s="19">
        <f ca="1">SUMPRODUCT(ReactionRateK2!$F43:$V43*OFFSET(ReactionStoich!$E$5:$U$5,AA$2,0))*(TimeStep)*'Composition Moles'!$C33</f>
        <v>0</v>
      </c>
      <c r="AB21" s="19">
        <f ca="1">SUMPRODUCT(ReactionRateK2!$F43:$V43*OFFSET(ReactionStoich!$E$5:$U$5,AB$2,0))*(TimeStep)*'Composition Moles'!$C33</f>
        <v>0</v>
      </c>
      <c r="AC21" s="19">
        <f ca="1">SUMPRODUCT(ReactionRateK2!$F43:$V43*OFFSET(ReactionStoich!$E$5:$U$5,AC$2,0))*(TimeStep)*'Composition Moles'!$C33</f>
        <v>0</v>
      </c>
      <c r="AD21" s="19">
        <f ca="1">SUMPRODUCT(ReactionRateK2!$F43:$V43*OFFSET(ReactionStoich!$E$5:$U$5,AD$2,0))*(TimeStep)*'Composition Moles'!$C33</f>
        <v>0</v>
      </c>
      <c r="AE21" s="19">
        <f ca="1">SUMPRODUCT(ReactionRateK2!$F43:$V43*OFFSET(ReactionStoich!$E$5:$U$5,AE$2,0))*(TimeStep)*'Composition Moles'!$C33</f>
        <v>0</v>
      </c>
      <c r="AF21" s="19">
        <f ca="1">SUMPRODUCT(ReactionRateK2!$F43:$V43*OFFSET(ReactionStoich!$E$5:$U$5,AF$2,0))*(TimeStep)*'Composition Moles'!$C33</f>
        <v>0</v>
      </c>
      <c r="AG21" s="19">
        <f ca="1">SUMPRODUCT(ReactionRateK2!$F43:$V43*OFFSET(ReactionStoich!$E$5:$U$5,AG$2,0))*(TimeStep)*'Composition Moles'!$C33</f>
        <v>1.0386076493099901</v>
      </c>
      <c r="AH21" s="19">
        <f ca="1">SUMPRODUCT(ReactionRateK2!$F43:$V43*OFFSET(ReactionStoich!$E$5:$U$5,AH$2,0))*(TimeStep)*'Composition Moles'!$C33</f>
        <v>5.8905187691842871</v>
      </c>
      <c r="AI21" s="19">
        <f ca="1">SUMPRODUCT(ReactionRateK2!$F43:$V43*OFFSET(ReactionStoich!$E$5:$U$5,AI$2,0))*(TimeStep)*'Composition Moles'!$C33</f>
        <v>2.6763516594183914</v>
      </c>
      <c r="AJ21" s="19">
        <f ca="1">SUMPRODUCT(ReactionRateK2!$F43:$V43*OFFSET(ReactionStoich!$E$5:$U$5,AJ$2,0))*(TimeStep)*'Composition Moles'!$C33</f>
        <v>2.2716633908629729</v>
      </c>
      <c r="AK21" s="19">
        <f ca="1">SUMPRODUCT(ReactionRateK2!$F43:$V43*OFFSET(ReactionStoich!$E$5:$U$5,AK$2,0))*(TimeStep)*'Composition Moles'!$C33</f>
        <v>0</v>
      </c>
      <c r="AL21" s="19">
        <f ca="1">SUMPRODUCT(ReactionRateK2!$F43:$V43*OFFSET(ReactionStoich!$E$5:$U$5,AL$2,0))*(TimeStep)*'Composition Moles'!$C33</f>
        <v>0</v>
      </c>
      <c r="AM21" s="19">
        <f ca="1">SUMPRODUCT(ReactionRateK2!$F43:$V43*OFFSET(ReactionStoich!$E$5:$U$5,AM$2,0))*(TimeStep)*'Composition Moles'!$C33</f>
        <v>0</v>
      </c>
      <c r="AN21" s="19">
        <f ca="1">SUMPRODUCT(ReactionRateK2!$F43:$V43*OFFSET(ReactionStoich!$E$5:$U$5,AN$2,0))*(TimeStep)*'Composition Moles'!$C33</f>
        <v>0</v>
      </c>
      <c r="AO21" s="19">
        <f ca="1">SUMPRODUCT(ReactionRateK2!$F43:$V43*OFFSET(ReactionStoich!$E$5:$U$5,AO$2,0))*(TimeStep)*'Composition Moles'!$C33</f>
        <v>-0.29278446539355218</v>
      </c>
      <c r="AP21" s="19">
        <f ca="1">SUMPRODUCT(ReactionRateK2!$F43:$V43*OFFSET(ReactionStoich!$E$5:$U$5,AP$2,0))*(TimeStep)*'Composition Moles'!$C33</f>
        <v>-1.2637075404398699</v>
      </c>
      <c r="AQ21" s="19">
        <f ca="1">SUMPRODUCT(ReactionRateK2!$F43:$V43*OFFSET(ReactionStoich!$E$5:$U$5,AQ$2,0))*(TimeStep)*'Composition Moles'!$C33</f>
        <v>0</v>
      </c>
      <c r="AR21" s="19">
        <f ca="1">SUMPRODUCT(ReactionRateK2!$F43:$V43*OFFSET(ReactionStoich!$E$5:$U$5,AR$2,0))*(TimeStep)*'Composition Moles'!$C33</f>
        <v>0</v>
      </c>
      <c r="AS21" s="19">
        <f ca="1">SUMPRODUCT(ReactionRateK2!$F43:$V43*OFFSET(ReactionStoich!$E$5:$U$5,AS$2,0))*(TimeStep)*'Composition Moles'!$C33</f>
        <v>-0.91382326798848024</v>
      </c>
      <c r="AT21" s="19">
        <f ca="1">SUMPRODUCT(ReactionRateK2!$F43:$V43*OFFSET(ReactionStoich!$E$5:$U$5,AT$2,0))*(TimeStep)*'Composition Moles'!$C33</f>
        <v>-0.91382326798848024</v>
      </c>
      <c r="AU21" s="19">
        <f ca="1">SUMPRODUCT(ReactionRateK2!$F43:$V43*OFFSET(ReactionStoich!$E$5:$U$5,AU$2,0))*(TimeStep)*'Composition Moles'!$C33</f>
        <v>-0.91382326798848024</v>
      </c>
      <c r="AV21" s="19">
        <f ca="1">SUMPRODUCT(ReactionRateK2!$F43:$V43*OFFSET(ReactionStoich!$E$5:$U$5,AV$2,0))*(TimeStep)*'Composition Moles'!$C33</f>
        <v>0</v>
      </c>
      <c r="AW21" s="19">
        <f ca="1">SUMPRODUCT(ReactionRateK2!$F43:$V43*OFFSET(ReactionStoich!$E$5:$U$5,AW$2,0))*(TimeStep)*'Composition Moles'!$C33</f>
        <v>0</v>
      </c>
      <c r="AX21" s="19">
        <f ca="1">SUMPRODUCT(ReactionRateK2!$F43:$V43*OFFSET(ReactionStoich!$E$5:$U$5,AX$2,0))*(TimeStep)*'Composition Moles'!$C33</f>
        <v>0</v>
      </c>
      <c r="AY21" s="19">
        <f ca="1">SUMPRODUCT(ReactionRateK2!$F43:$V43*OFFSET(ReactionStoich!$E$5:$U$5,AY$2,0))*(TimeStep)*'Composition Moles'!$C33</f>
        <v>0</v>
      </c>
      <c r="AZ21" s="19">
        <f ca="1">SUMPRODUCT(ReactionRateK2!$F43:$V43*OFFSET(ReactionStoich!$E$5:$U$5,AZ$2,0))*(TimeStep)*'Composition Moles'!$C33</f>
        <v>0</v>
      </c>
      <c r="BA21" s="19">
        <f ca="1">SUMPRODUCT(ReactionRateK2!$F43:$V43*OFFSET(ReactionStoich!$E$5:$U$5,BA$2,0))*(TimeStep)*'Composition Moles'!$C33</f>
        <v>0</v>
      </c>
      <c r="BB21" s="19">
        <f ca="1">SUMPRODUCT(ReactionRateK2!$F43:$V43*OFFSET(ReactionStoich!$E$5:$U$5,BB$2,0))*(TimeStep)*'Composition Moles'!$C33</f>
        <v>0</v>
      </c>
      <c r="BC21" s="19">
        <f ca="1">SUMPRODUCT(ReactionRateK2!$F43:$V43*OFFSET(ReactionStoich!$E$5:$U$5,BC$2,0))*(TimeStep)*'Composition Moles'!$C33</f>
        <v>0</v>
      </c>
      <c r="BD21" s="19">
        <f ca="1">SUMPRODUCT(ReactionRateK2!$F43:$V43*OFFSET(ReactionStoich!$E$5:$U$5,BD$2,0))*(TimeStep)*'Composition Moles'!$C33</f>
        <v>0</v>
      </c>
      <c r="BE21" s="19">
        <f ca="1">SUMPRODUCT(ReactionRateK2!$F43:$V43*OFFSET(ReactionStoich!$E$5:$U$5,BE$2,0))*(TimeStep)*'Composition Moles'!$C33</f>
        <v>0</v>
      </c>
      <c r="BF21" s="19">
        <f ca="1">SUMPRODUCT(ReactionRateK2!$F43:$V43*OFFSET(ReactionStoich!$E$5:$U$5,BF$2,0))*(TimeStep)*'Composition Moles'!$C33</f>
        <v>0</v>
      </c>
      <c r="BG21" s="19">
        <f ca="1">SUMPRODUCT(ReactionRateK2!$F43:$V43*OFFSET(ReactionStoich!$E$5:$U$5,BG$2,0))*(TimeStep)*'Composition Moles'!$C33</f>
        <v>0</v>
      </c>
      <c r="BH21" s="19">
        <f ca="1">SUMPRODUCT(ReactionRateK2!$F43:$V43*OFFSET(ReactionStoich!$E$5:$U$5,BH$2,0))*(TimeStep)*'Composition Moles'!$C33</f>
        <v>0</v>
      </c>
      <c r="BI21" s="19">
        <f ca="1">SUMPRODUCT(ReactionRateK2!$F43:$V43*OFFSET(ReactionStoich!$E$5:$U$5,BI$2,0))*(TimeStep)*'Composition Moles'!$C33</f>
        <v>0</v>
      </c>
      <c r="BJ21" s="19">
        <f ca="1">SUMPRODUCT(ReactionRateK2!$F43:$V43*OFFSET(ReactionStoich!$E$5:$U$5,BJ$2,0))*(TimeStep)*'Composition Moles'!$C33</f>
        <v>0</v>
      </c>
      <c r="BK21" s="19">
        <f ca="1">SUMPRODUCT(ReactionRateK2!$F43:$V43*OFFSET(ReactionStoich!$E$5:$U$5,BK$2,0))*(TimeStep)*'Composition Moles'!$C33</f>
        <v>0</v>
      </c>
      <c r="BL21" s="19">
        <f ca="1">SUMPRODUCT(ReactionRateK2!$F43:$V43*OFFSET(ReactionStoich!$E$5:$U$5,BL$2,0))*(TimeStep)*'Composition Moles'!$C33</f>
        <v>0</v>
      </c>
      <c r="BM21" s="19">
        <f ca="1">SUMPRODUCT(ReactionRateK2!$F43:$V43*OFFSET(ReactionStoich!$E$5:$U$5,BM$2,0))*(TimeStep)*'Composition Moles'!$C33</f>
        <v>0</v>
      </c>
      <c r="BN21" s="19">
        <f ca="1">SUMPRODUCT(ReactionRateK2!$F43:$V43*OFFSET(ReactionStoich!$E$5:$U$5,BN$2,0))*(TimeStep)*'Composition Moles'!$C33</f>
        <v>0</v>
      </c>
      <c r="BO21" s="19">
        <f ca="1">SUMPRODUCT(ReactionRateK2!$F43:$V43*OFFSET(ReactionStoich!$E$5:$U$5,BO$2,0))*(TimeStep)*'Composition Moles'!$C33</f>
        <v>0</v>
      </c>
      <c r="BP21" s="19">
        <f ca="1">SUMPRODUCT(ReactionRateK2!$F43:$V43*OFFSET(ReactionStoich!$E$5:$U$5,BP$2,0))*(TimeStep)*'Composition Moles'!$C33</f>
        <v>0</v>
      </c>
      <c r="BQ21" s="19">
        <f ca="1">SUMPRODUCT(ReactionRateK2!$F43:$V43*OFFSET(ReactionStoich!$E$5:$U$5,BQ$2,0))*(TimeStep)*'Composition Moles'!$C33</f>
        <v>0</v>
      </c>
      <c r="BR21" s="19">
        <f ca="1">SUMPRODUCT(ReactionRateK2!$F43:$V43*OFFSET(ReactionStoich!$E$5:$U$5,BR$2,0))*(TimeStep)*'Composition Moles'!$C33</f>
        <v>0</v>
      </c>
      <c r="BS21" s="19">
        <f ca="1">SUMPRODUCT(ReactionRateK2!$F43:$V43*OFFSET(ReactionStoich!$E$5:$U$5,BS$2,0))*(TimeStep)*'Composition Moles'!$C33</f>
        <v>0</v>
      </c>
      <c r="BT21" s="19">
        <f ca="1">SUMPRODUCT(ReactionRateK2!$F43:$V43*OFFSET(ReactionStoich!$E$5:$U$5,BT$2,0))*(TimeStep)*'Composition Moles'!$C33</f>
        <v>0</v>
      </c>
      <c r="BU21" s="19">
        <f ca="1">SUMPRODUCT(ReactionRateK2!$F43:$V43*OFFSET(ReactionStoich!$E$5:$U$5,BU$2,0))*(TimeStep)*'Composition Moles'!$C33</f>
        <v>0</v>
      </c>
      <c r="BV21" s="19">
        <f ca="1">SUMPRODUCT(ReactionRateK2!$F43:$V43*OFFSET(ReactionStoich!$E$5:$U$5,BV$2,0))*(TimeStep)*'Composition Moles'!$C33</f>
        <v>0</v>
      </c>
      <c r="BW21" s="19">
        <f ca="1">SUMPRODUCT(ReactionRateK2!$F43:$V43*OFFSET(ReactionStoich!$E$5:$U$5,BW$2,0))*(TimeStep)*'Composition Moles'!$C33</f>
        <v>0</v>
      </c>
    </row>
    <row r="22" spans="1:75">
      <c r="A22">
        <f>ReactionRateK1!A44</f>
        <v>0.6</v>
      </c>
      <c r="B22" s="20">
        <f t="shared" ca="1" si="5"/>
        <v>-48643.913290774479</v>
      </c>
      <c r="C22" s="20">
        <f ca="1">'Composition Moles'!BZ34</f>
        <v>143625.91864622961</v>
      </c>
      <c r="D22" s="26">
        <f t="shared" ca="1" si="6"/>
        <v>0.33868478439877642</v>
      </c>
      <c r="F22" s="19">
        <f ca="1">SUMPRODUCT(ReactionRateK2!$F44:$V44*OFFSET(ReactionStoich!$E$5:$U$5,F$2,0))*(TimeStep)*'Composition Moles'!$C34</f>
        <v>-2.3454884104752205</v>
      </c>
      <c r="G22" s="19">
        <f ca="1">SUMPRODUCT(ReactionRateK2!$F44:$V44*OFFSET(ReactionStoich!$E$5:$U$5,G$2,0))*(TimeStep)*'Composition Moles'!$C34</f>
        <v>0</v>
      </c>
      <c r="H22" s="19">
        <f ca="1">SUMPRODUCT(ReactionRateK2!$F44:$V44*OFFSET(ReactionStoich!$E$5:$U$5,H$2,0))*(TimeStep)*'Composition Moles'!$C34</f>
        <v>2.0896987006384475</v>
      </c>
      <c r="I22" s="19">
        <f ca="1">SUMPRODUCT(ReactionRateK2!$F44:$V44*OFFSET(ReactionStoich!$E$5:$U$5,I$2,0))*(TimeStep)*'Composition Moles'!$C34</f>
        <v>0.25578970983677302</v>
      </c>
      <c r="J22" s="19">
        <f ca="1">SUMPRODUCT(ReactionRateK2!$F44:$V44*OFFSET(ReactionStoich!$E$5:$U$5,J$2,0))*(TimeStep)*'Composition Moles'!$C34</f>
        <v>0</v>
      </c>
      <c r="K22" s="19">
        <f ca="1">SUMPRODUCT(ReactionRateK2!$F44:$V44*OFFSET(ReactionStoich!$E$5:$U$5,K$2,0))*(TimeStep)*'Composition Moles'!$C34</f>
        <v>0</v>
      </c>
      <c r="L22" s="19">
        <f ca="1">SUMPRODUCT(ReactionRateK2!$F44:$V44*OFFSET(ReactionStoich!$E$5:$U$5,L$2,0))*(TimeStep)*'Composition Moles'!$C34</f>
        <v>0</v>
      </c>
      <c r="M22" s="19">
        <f ca="1">SUMPRODUCT(ReactionRateK2!$F44:$V44*OFFSET(ReactionStoich!$E$5:$U$5,M$2,0))*(TimeStep)*'Composition Moles'!$C34</f>
        <v>0</v>
      </c>
      <c r="N22" s="19">
        <f ca="1">SUMPRODUCT(ReactionRateK2!$F44:$V44*OFFSET(ReactionStoich!$E$5:$U$5,N$2,0))*(TimeStep)*'Composition Moles'!$C34</f>
        <v>0</v>
      </c>
      <c r="O22" s="19">
        <f ca="1">SUMPRODUCT(ReactionRateK2!$F44:$V44*OFFSET(ReactionStoich!$E$5:$U$5,O$2,0))*(TimeStep)*'Composition Moles'!$C34</f>
        <v>0</v>
      </c>
      <c r="P22" s="19">
        <f ca="1">SUMPRODUCT(ReactionRateK2!$F44:$V44*OFFSET(ReactionStoich!$E$5:$U$5,P$2,0))*(TimeStep)*'Composition Moles'!$C34</f>
        <v>0</v>
      </c>
      <c r="Q22" s="19">
        <f ca="1">SUMPRODUCT(ReactionRateK2!$F44:$V44*OFFSET(ReactionStoich!$E$5:$U$5,Q$2,0))*(TimeStep)*'Composition Moles'!$C34</f>
        <v>0</v>
      </c>
      <c r="R22" s="19">
        <f ca="1">SUMPRODUCT(ReactionRateK2!$F44:$V44*OFFSET(ReactionStoich!$E$5:$U$5,R$2,0))*(TimeStep)*'Composition Moles'!$C34</f>
        <v>0</v>
      </c>
      <c r="S22" s="19">
        <f ca="1">SUMPRODUCT(ReactionRateK2!$F44:$V44*OFFSET(ReactionStoich!$E$5:$U$5,S$2,0))*(TimeStep)*'Composition Moles'!$C34</f>
        <v>8.2341535594040778</v>
      </c>
      <c r="T22" s="19">
        <f ca="1">SUMPRODUCT(ReactionRateK2!$F44:$V44*OFFSET(ReactionStoich!$E$5:$U$5,T$2,0))*(TimeStep)*'Composition Moles'!$C34</f>
        <v>0</v>
      </c>
      <c r="U22" s="19">
        <f ca="1">SUMPRODUCT(ReactionRateK2!$F44:$V44*OFFSET(ReactionStoich!$E$5:$U$5,U$2,0))*(TimeStep)*'Composition Moles'!$C34</f>
        <v>0</v>
      </c>
      <c r="V22" s="19">
        <f ca="1">SUMPRODUCT(ReactionRateK2!$F44:$V44*OFFSET(ReactionStoich!$E$5:$U$5,V$2,0))*(TimeStep)*'Composition Moles'!$C34</f>
        <v>0</v>
      </c>
      <c r="W22" s="19">
        <f ca="1">SUMPRODUCT(ReactionRateK2!$F44:$V44*OFFSET(ReactionStoich!$E$5:$U$5,W$2,0))*(TimeStep)*'Composition Moles'!$C34</f>
        <v>0</v>
      </c>
      <c r="X22" s="19">
        <f ca="1">SUMPRODUCT(ReactionRateK2!$F44:$V44*OFFSET(ReactionStoich!$E$5:$U$5,X$2,0))*(TimeStep)*'Composition Moles'!$C34</f>
        <v>0</v>
      </c>
      <c r="Y22" s="19">
        <f ca="1">SUMPRODUCT(ReactionRateK2!$F44:$V44*OFFSET(ReactionStoich!$E$5:$U$5,Y$2,0))*(TimeStep)*'Composition Moles'!$C34</f>
        <v>-15.665297746433339</v>
      </c>
      <c r="Z22" s="19">
        <f ca="1">SUMPRODUCT(ReactionRateK2!$F44:$V44*OFFSET(ReactionStoich!$E$5:$U$5,Z$2,0))*(TimeStep)*'Composition Moles'!$C34</f>
        <v>0</v>
      </c>
      <c r="AA22" s="19">
        <f ca="1">SUMPRODUCT(ReactionRateK2!$F44:$V44*OFFSET(ReactionStoich!$E$5:$U$5,AA$2,0))*(TimeStep)*'Composition Moles'!$C34</f>
        <v>0</v>
      </c>
      <c r="AB22" s="19">
        <f ca="1">SUMPRODUCT(ReactionRateK2!$F44:$V44*OFFSET(ReactionStoich!$E$5:$U$5,AB$2,0))*(TimeStep)*'Composition Moles'!$C34</f>
        <v>0</v>
      </c>
      <c r="AC22" s="19">
        <f ca="1">SUMPRODUCT(ReactionRateK2!$F44:$V44*OFFSET(ReactionStoich!$E$5:$U$5,AC$2,0))*(TimeStep)*'Composition Moles'!$C34</f>
        <v>0</v>
      </c>
      <c r="AD22" s="19">
        <f ca="1">SUMPRODUCT(ReactionRateK2!$F44:$V44*OFFSET(ReactionStoich!$E$5:$U$5,AD$2,0))*(TimeStep)*'Composition Moles'!$C34</f>
        <v>0</v>
      </c>
      <c r="AE22" s="19">
        <f ca="1">SUMPRODUCT(ReactionRateK2!$F44:$V44*OFFSET(ReactionStoich!$E$5:$U$5,AE$2,0))*(TimeStep)*'Composition Moles'!$C34</f>
        <v>0</v>
      </c>
      <c r="AF22" s="19">
        <f ca="1">SUMPRODUCT(ReactionRateK2!$F44:$V44*OFFSET(ReactionStoich!$E$5:$U$5,AF$2,0))*(TimeStep)*'Composition Moles'!$C34</f>
        <v>0</v>
      </c>
      <c r="AG22" s="19">
        <f ca="1">SUMPRODUCT(ReactionRateK2!$F44:$V44*OFFSET(ReactionStoich!$E$5:$U$5,AG$2,0))*(TimeStep)*'Composition Moles'!$C34</f>
        <v>0.98894427259232598</v>
      </c>
      <c r="AH22" s="19">
        <f ca="1">SUMPRODUCT(ReactionRateK2!$F44:$V44*OFFSET(ReactionStoich!$E$5:$U$5,AH$2,0))*(TimeStep)*'Composition Moles'!$C34</f>
        <v>5.66915563287096</v>
      </c>
      <c r="AI22" s="19">
        <f ca="1">SUMPRODUCT(ReactionRateK2!$F44:$V44*OFFSET(ReactionStoich!$E$5:$U$5,AI$2,0))*(TimeStep)*'Composition Moles'!$C34</f>
        <v>2.6913244219052412</v>
      </c>
      <c r="AJ22" s="19">
        <f ca="1">SUMPRODUCT(ReactionRateK2!$F44:$V44*OFFSET(ReactionStoich!$E$5:$U$5,AJ$2,0))*(TimeStep)*'Composition Moles'!$C34</f>
        <v>2.2254770180731329</v>
      </c>
      <c r="AK22" s="19">
        <f ca="1">SUMPRODUCT(ReactionRateK2!$F44:$V44*OFFSET(ReactionStoich!$E$5:$U$5,AK$2,0))*(TimeStep)*'Composition Moles'!$C34</f>
        <v>0</v>
      </c>
      <c r="AL22" s="19">
        <f ca="1">SUMPRODUCT(ReactionRateK2!$F44:$V44*OFFSET(ReactionStoich!$E$5:$U$5,AL$2,0))*(TimeStep)*'Composition Moles'!$C34</f>
        <v>0</v>
      </c>
      <c r="AM22" s="19">
        <f ca="1">SUMPRODUCT(ReactionRateK2!$F44:$V44*OFFSET(ReactionStoich!$E$5:$U$5,AM$2,0))*(TimeStep)*'Composition Moles'!$C34</f>
        <v>0</v>
      </c>
      <c r="AN22" s="19">
        <f ca="1">SUMPRODUCT(ReactionRateK2!$F44:$V44*OFFSET(ReactionStoich!$E$5:$U$5,AN$2,0))*(TimeStep)*'Composition Moles'!$C34</f>
        <v>0</v>
      </c>
      <c r="AO22" s="19">
        <f ca="1">SUMPRODUCT(ReactionRateK2!$F44:$V44*OFFSET(ReactionStoich!$E$5:$U$5,AO$2,0))*(TimeStep)*'Composition Moles'!$C34</f>
        <v>-0.25578970983677302</v>
      </c>
      <c r="AP22" s="19">
        <f ca="1">SUMPRODUCT(ReactionRateK2!$F44:$V44*OFFSET(ReactionStoich!$E$5:$U$5,AP$2,0))*(TimeStep)*'Composition Moles'!$C34</f>
        <v>-1.224038902307492</v>
      </c>
      <c r="AQ22" s="19">
        <f ca="1">SUMPRODUCT(ReactionRateK2!$F44:$V44*OFFSET(ReactionStoich!$E$5:$U$5,AQ$2,0))*(TimeStep)*'Composition Moles'!$C34</f>
        <v>0</v>
      </c>
      <c r="AR22" s="19">
        <f ca="1">SUMPRODUCT(ReactionRateK2!$F44:$V44*OFFSET(ReactionStoich!$E$5:$U$5,AR$2,0))*(TimeStep)*'Composition Moles'!$C34</f>
        <v>0</v>
      </c>
      <c r="AS22" s="19">
        <f ca="1">SUMPRODUCT(ReactionRateK2!$F44:$V44*OFFSET(ReactionStoich!$E$5:$U$5,AS$2,0))*(TimeStep)*'Composition Moles'!$C34</f>
        <v>-0.8879761820893779</v>
      </c>
      <c r="AT22" s="19">
        <f ca="1">SUMPRODUCT(ReactionRateK2!$F44:$V44*OFFSET(ReactionStoich!$E$5:$U$5,AT$2,0))*(TimeStep)*'Composition Moles'!$C34</f>
        <v>-0.8879761820893779</v>
      </c>
      <c r="AU22" s="19">
        <f ca="1">SUMPRODUCT(ReactionRateK2!$F44:$V44*OFFSET(ReactionStoich!$E$5:$U$5,AU$2,0))*(TimeStep)*'Composition Moles'!$C34</f>
        <v>-0.8879761820893779</v>
      </c>
      <c r="AV22" s="19">
        <f ca="1">SUMPRODUCT(ReactionRateK2!$F44:$V44*OFFSET(ReactionStoich!$E$5:$U$5,AV$2,0))*(TimeStep)*'Composition Moles'!$C34</f>
        <v>0</v>
      </c>
      <c r="AW22" s="19">
        <f ca="1">SUMPRODUCT(ReactionRateK2!$F44:$V44*OFFSET(ReactionStoich!$E$5:$U$5,AW$2,0))*(TimeStep)*'Composition Moles'!$C34</f>
        <v>0</v>
      </c>
      <c r="AX22" s="19">
        <f ca="1">SUMPRODUCT(ReactionRateK2!$F44:$V44*OFFSET(ReactionStoich!$E$5:$U$5,AX$2,0))*(TimeStep)*'Composition Moles'!$C34</f>
        <v>0</v>
      </c>
      <c r="AY22" s="19">
        <f ca="1">SUMPRODUCT(ReactionRateK2!$F44:$V44*OFFSET(ReactionStoich!$E$5:$U$5,AY$2,0))*(TimeStep)*'Composition Moles'!$C34</f>
        <v>0</v>
      </c>
      <c r="AZ22" s="19">
        <f ca="1">SUMPRODUCT(ReactionRateK2!$F44:$V44*OFFSET(ReactionStoich!$E$5:$U$5,AZ$2,0))*(TimeStep)*'Composition Moles'!$C34</f>
        <v>0</v>
      </c>
      <c r="BA22" s="19">
        <f ca="1">SUMPRODUCT(ReactionRateK2!$F44:$V44*OFFSET(ReactionStoich!$E$5:$U$5,BA$2,0))*(TimeStep)*'Composition Moles'!$C34</f>
        <v>0</v>
      </c>
      <c r="BB22" s="19">
        <f ca="1">SUMPRODUCT(ReactionRateK2!$F44:$V44*OFFSET(ReactionStoich!$E$5:$U$5,BB$2,0))*(TimeStep)*'Composition Moles'!$C34</f>
        <v>0</v>
      </c>
      <c r="BC22" s="19">
        <f ca="1">SUMPRODUCT(ReactionRateK2!$F44:$V44*OFFSET(ReactionStoich!$E$5:$U$5,BC$2,0))*(TimeStep)*'Composition Moles'!$C34</f>
        <v>0</v>
      </c>
      <c r="BD22" s="19">
        <f ca="1">SUMPRODUCT(ReactionRateK2!$F44:$V44*OFFSET(ReactionStoich!$E$5:$U$5,BD$2,0))*(TimeStep)*'Composition Moles'!$C34</f>
        <v>0</v>
      </c>
      <c r="BE22" s="19">
        <f ca="1">SUMPRODUCT(ReactionRateK2!$F44:$V44*OFFSET(ReactionStoich!$E$5:$U$5,BE$2,0))*(TimeStep)*'Composition Moles'!$C34</f>
        <v>0</v>
      </c>
      <c r="BF22" s="19">
        <f ca="1">SUMPRODUCT(ReactionRateK2!$F44:$V44*OFFSET(ReactionStoich!$E$5:$U$5,BF$2,0))*(TimeStep)*'Composition Moles'!$C34</f>
        <v>0</v>
      </c>
      <c r="BG22" s="19">
        <f ca="1">SUMPRODUCT(ReactionRateK2!$F44:$V44*OFFSET(ReactionStoich!$E$5:$U$5,BG$2,0))*(TimeStep)*'Composition Moles'!$C34</f>
        <v>0</v>
      </c>
      <c r="BH22" s="19">
        <f ca="1">SUMPRODUCT(ReactionRateK2!$F44:$V44*OFFSET(ReactionStoich!$E$5:$U$5,BH$2,0))*(TimeStep)*'Composition Moles'!$C34</f>
        <v>0</v>
      </c>
      <c r="BI22" s="19">
        <f ca="1">SUMPRODUCT(ReactionRateK2!$F44:$V44*OFFSET(ReactionStoich!$E$5:$U$5,BI$2,0))*(TimeStep)*'Composition Moles'!$C34</f>
        <v>0</v>
      </c>
      <c r="BJ22" s="19">
        <f ca="1">SUMPRODUCT(ReactionRateK2!$F44:$V44*OFFSET(ReactionStoich!$E$5:$U$5,BJ$2,0))*(TimeStep)*'Composition Moles'!$C34</f>
        <v>0</v>
      </c>
      <c r="BK22" s="19">
        <f ca="1">SUMPRODUCT(ReactionRateK2!$F44:$V44*OFFSET(ReactionStoich!$E$5:$U$5,BK$2,0))*(TimeStep)*'Composition Moles'!$C34</f>
        <v>0</v>
      </c>
      <c r="BL22" s="19">
        <f ca="1">SUMPRODUCT(ReactionRateK2!$F44:$V44*OFFSET(ReactionStoich!$E$5:$U$5,BL$2,0))*(TimeStep)*'Composition Moles'!$C34</f>
        <v>0</v>
      </c>
      <c r="BM22" s="19">
        <f ca="1">SUMPRODUCT(ReactionRateK2!$F44:$V44*OFFSET(ReactionStoich!$E$5:$U$5,BM$2,0))*(TimeStep)*'Composition Moles'!$C34</f>
        <v>0</v>
      </c>
      <c r="BN22" s="19">
        <f ca="1">SUMPRODUCT(ReactionRateK2!$F44:$V44*OFFSET(ReactionStoich!$E$5:$U$5,BN$2,0))*(TimeStep)*'Composition Moles'!$C34</f>
        <v>0</v>
      </c>
      <c r="BO22" s="19">
        <f ca="1">SUMPRODUCT(ReactionRateK2!$F44:$V44*OFFSET(ReactionStoich!$E$5:$U$5,BO$2,0))*(TimeStep)*'Composition Moles'!$C34</f>
        <v>0</v>
      </c>
      <c r="BP22" s="19">
        <f ca="1">SUMPRODUCT(ReactionRateK2!$F44:$V44*OFFSET(ReactionStoich!$E$5:$U$5,BP$2,0))*(TimeStep)*'Composition Moles'!$C34</f>
        <v>0</v>
      </c>
      <c r="BQ22" s="19">
        <f ca="1">SUMPRODUCT(ReactionRateK2!$F44:$V44*OFFSET(ReactionStoich!$E$5:$U$5,BQ$2,0))*(TimeStep)*'Composition Moles'!$C34</f>
        <v>0</v>
      </c>
      <c r="BR22" s="19">
        <f ca="1">SUMPRODUCT(ReactionRateK2!$F44:$V44*OFFSET(ReactionStoich!$E$5:$U$5,BR$2,0))*(TimeStep)*'Composition Moles'!$C34</f>
        <v>0</v>
      </c>
      <c r="BS22" s="19">
        <f ca="1">SUMPRODUCT(ReactionRateK2!$F44:$V44*OFFSET(ReactionStoich!$E$5:$U$5,BS$2,0))*(TimeStep)*'Composition Moles'!$C34</f>
        <v>0</v>
      </c>
      <c r="BT22" s="19">
        <f ca="1">SUMPRODUCT(ReactionRateK2!$F44:$V44*OFFSET(ReactionStoich!$E$5:$U$5,BT$2,0))*(TimeStep)*'Composition Moles'!$C34</f>
        <v>0</v>
      </c>
      <c r="BU22" s="19">
        <f ca="1">SUMPRODUCT(ReactionRateK2!$F44:$V44*OFFSET(ReactionStoich!$E$5:$U$5,BU$2,0))*(TimeStep)*'Composition Moles'!$C34</f>
        <v>0</v>
      </c>
      <c r="BV22" s="19">
        <f ca="1">SUMPRODUCT(ReactionRateK2!$F44:$V44*OFFSET(ReactionStoich!$E$5:$U$5,BV$2,0))*(TimeStep)*'Composition Moles'!$C34</f>
        <v>0</v>
      </c>
      <c r="BW22" s="19">
        <f ca="1">SUMPRODUCT(ReactionRateK2!$F44:$V44*OFFSET(ReactionStoich!$E$5:$U$5,BW$2,0))*(TimeStep)*'Composition Moles'!$C34</f>
        <v>0</v>
      </c>
    </row>
    <row r="23" spans="1:75">
      <c r="A23">
        <f>ReactionRateK1!A45</f>
        <v>0.65</v>
      </c>
      <c r="B23" s="20">
        <f t="shared" ca="1" si="5"/>
        <v>-46219.087138022805</v>
      </c>
      <c r="C23" s="20">
        <f ca="1">'Composition Moles'!BZ35</f>
        <v>143634.02015635199</v>
      </c>
      <c r="D23" s="26">
        <f t="shared" ca="1" si="6"/>
        <v>0.32178370477767926</v>
      </c>
      <c r="F23" s="19">
        <f ca="1">SUMPRODUCT(ReactionRateK2!$F45:$V45*OFFSET(ReactionStoich!$E$5:$U$5,F$2,0))*(TimeStep)*'Composition Moles'!$C35</f>
        <v>-2.1937982827115836</v>
      </c>
      <c r="G23" s="19">
        <f ca="1">SUMPRODUCT(ReactionRateK2!$F45:$V45*OFFSET(ReactionStoich!$E$5:$U$5,G$2,0))*(TimeStep)*'Composition Moles'!$C35</f>
        <v>0</v>
      </c>
      <c r="H23" s="19">
        <f ca="1">SUMPRODUCT(ReactionRateK2!$F45:$V45*OFFSET(ReactionStoich!$E$5:$U$5,H$2,0))*(TimeStep)*'Composition Moles'!$C35</f>
        <v>1.9698012939707443</v>
      </c>
      <c r="I23" s="19">
        <f ca="1">SUMPRODUCT(ReactionRateK2!$F45:$V45*OFFSET(ReactionStoich!$E$5:$U$5,I$2,0))*(TimeStep)*'Composition Moles'!$C35</f>
        <v>0.2239969887408394</v>
      </c>
      <c r="J23" s="19">
        <f ca="1">SUMPRODUCT(ReactionRateK2!$F45:$V45*OFFSET(ReactionStoich!$E$5:$U$5,J$2,0))*(TimeStep)*'Composition Moles'!$C35</f>
        <v>0</v>
      </c>
      <c r="K23" s="19">
        <f ca="1">SUMPRODUCT(ReactionRateK2!$F45:$V45*OFFSET(ReactionStoich!$E$5:$U$5,K$2,0))*(TimeStep)*'Composition Moles'!$C35</f>
        <v>0</v>
      </c>
      <c r="L23" s="19">
        <f ca="1">SUMPRODUCT(ReactionRateK2!$F45:$V45*OFFSET(ReactionStoich!$E$5:$U$5,L$2,0))*(TimeStep)*'Composition Moles'!$C35</f>
        <v>0</v>
      </c>
      <c r="M23" s="19">
        <f ca="1">SUMPRODUCT(ReactionRateK2!$F45:$V45*OFFSET(ReactionStoich!$E$5:$U$5,M$2,0))*(TimeStep)*'Composition Moles'!$C35</f>
        <v>0</v>
      </c>
      <c r="N23" s="19">
        <f ca="1">SUMPRODUCT(ReactionRateK2!$F45:$V45*OFFSET(ReactionStoich!$E$5:$U$5,N$2,0))*(TimeStep)*'Composition Moles'!$C35</f>
        <v>0</v>
      </c>
      <c r="O23" s="19">
        <f ca="1">SUMPRODUCT(ReactionRateK2!$F45:$V45*OFFSET(ReactionStoich!$E$5:$U$5,O$2,0))*(TimeStep)*'Composition Moles'!$C35</f>
        <v>0</v>
      </c>
      <c r="P23" s="19">
        <f ca="1">SUMPRODUCT(ReactionRateK2!$F45:$V45*OFFSET(ReactionStoich!$E$5:$U$5,P$2,0))*(TimeStep)*'Composition Moles'!$C35</f>
        <v>0</v>
      </c>
      <c r="Q23" s="19">
        <f ca="1">SUMPRODUCT(ReactionRateK2!$F45:$V45*OFFSET(ReactionStoich!$E$5:$U$5,Q$2,0))*(TimeStep)*'Composition Moles'!$C35</f>
        <v>0</v>
      </c>
      <c r="R23" s="19">
        <f ca="1">SUMPRODUCT(ReactionRateK2!$F45:$V45*OFFSET(ReactionStoich!$E$5:$U$5,R$2,0))*(TimeStep)*'Composition Moles'!$C35</f>
        <v>0</v>
      </c>
      <c r="S23" s="19">
        <f ca="1">SUMPRODUCT(ReactionRateK2!$F45:$V45*OFFSET(ReactionStoich!$E$5:$U$5,S$2,0))*(TimeStep)*'Composition Moles'!$C35</f>
        <v>7.8504039599134838</v>
      </c>
      <c r="T23" s="19">
        <f ca="1">SUMPRODUCT(ReactionRateK2!$F45:$V45*OFFSET(ReactionStoich!$E$5:$U$5,T$2,0))*(TimeStep)*'Composition Moles'!$C35</f>
        <v>0</v>
      </c>
      <c r="U23" s="19">
        <f ca="1">SUMPRODUCT(ReactionRateK2!$F45:$V45*OFFSET(ReactionStoich!$E$5:$U$5,U$2,0))*(TimeStep)*'Composition Moles'!$C35</f>
        <v>0</v>
      </c>
      <c r="V23" s="19">
        <f ca="1">SUMPRODUCT(ReactionRateK2!$F45:$V45*OFFSET(ReactionStoich!$E$5:$U$5,V$2,0))*(TimeStep)*'Composition Moles'!$C35</f>
        <v>0</v>
      </c>
      <c r="W23" s="19">
        <f ca="1">SUMPRODUCT(ReactionRateK2!$F45:$V45*OFFSET(ReactionStoich!$E$5:$U$5,W$2,0))*(TimeStep)*'Composition Moles'!$C35</f>
        <v>0</v>
      </c>
      <c r="X23" s="19">
        <f ca="1">SUMPRODUCT(ReactionRateK2!$F45:$V45*OFFSET(ReactionStoich!$E$5:$U$5,X$2,0))*(TimeStep)*'Composition Moles'!$C35</f>
        <v>0</v>
      </c>
      <c r="Y23" s="19">
        <f ca="1">SUMPRODUCT(ReactionRateK2!$F45:$V45*OFFSET(ReactionStoich!$E$5:$U$5,Y$2,0))*(TimeStep)*'Composition Moles'!$C35</f>
        <v>-15.087637759865309</v>
      </c>
      <c r="Z23" s="19">
        <f ca="1">SUMPRODUCT(ReactionRateK2!$F45:$V45*OFFSET(ReactionStoich!$E$5:$U$5,Z$2,0))*(TimeStep)*'Composition Moles'!$C35</f>
        <v>0</v>
      </c>
      <c r="AA23" s="19">
        <f ca="1">SUMPRODUCT(ReactionRateK2!$F45:$V45*OFFSET(ReactionStoich!$E$5:$U$5,AA$2,0))*(TimeStep)*'Composition Moles'!$C35</f>
        <v>0</v>
      </c>
      <c r="AB23" s="19">
        <f ca="1">SUMPRODUCT(ReactionRateK2!$F45:$V45*OFFSET(ReactionStoich!$E$5:$U$5,AB$2,0))*(TimeStep)*'Composition Moles'!$C35</f>
        <v>0</v>
      </c>
      <c r="AC23" s="19">
        <f ca="1">SUMPRODUCT(ReactionRateK2!$F45:$V45*OFFSET(ReactionStoich!$E$5:$U$5,AC$2,0))*(TimeStep)*'Composition Moles'!$C35</f>
        <v>0</v>
      </c>
      <c r="AD23" s="19">
        <f ca="1">SUMPRODUCT(ReactionRateK2!$F45:$V45*OFFSET(ReactionStoich!$E$5:$U$5,AD$2,0))*(TimeStep)*'Composition Moles'!$C35</f>
        <v>0</v>
      </c>
      <c r="AE23" s="19">
        <f ca="1">SUMPRODUCT(ReactionRateK2!$F45:$V45*OFFSET(ReactionStoich!$E$5:$U$5,AE$2,0))*(TimeStep)*'Composition Moles'!$C35</f>
        <v>0</v>
      </c>
      <c r="AF23" s="19">
        <f ca="1">SUMPRODUCT(ReactionRateK2!$F45:$V45*OFFSET(ReactionStoich!$E$5:$U$5,AF$2,0))*(TimeStep)*'Composition Moles'!$C35</f>
        <v>0</v>
      </c>
      <c r="AG23" s="19">
        <f ca="1">SUMPRODUCT(ReactionRateK2!$F45:$V45*OFFSET(ReactionStoich!$E$5:$U$5,AG$2,0))*(TimeStep)*'Composition Moles'!$C35</f>
        <v>0.89309694571273612</v>
      </c>
      <c r="AH23" s="19">
        <f ca="1">SUMPRODUCT(ReactionRateK2!$F45:$V45*OFFSET(ReactionStoich!$E$5:$U$5,AH$2,0))*(TimeStep)*'Composition Moles'!$C35</f>
        <v>5.4521295219881214</v>
      </c>
      <c r="AI23" s="19">
        <f ca="1">SUMPRODUCT(ReactionRateK2!$F45:$V45*OFFSET(ReactionStoich!$E$5:$U$5,AI$2,0))*(TimeStep)*'Composition Moles'!$C35</f>
        <v>2.7096040325462174</v>
      </c>
      <c r="AJ23" s="19">
        <f ca="1">SUMPRODUCT(ReactionRateK2!$F45:$V45*OFFSET(ReactionStoich!$E$5:$U$5,AJ$2,0))*(TimeStep)*'Composition Moles'!$C35</f>
        <v>2.1808266939071013</v>
      </c>
      <c r="AK23" s="19">
        <f ca="1">SUMPRODUCT(ReactionRateK2!$F45:$V45*OFFSET(ReactionStoich!$E$5:$U$5,AK$2,0))*(TimeStep)*'Composition Moles'!$C35</f>
        <v>0</v>
      </c>
      <c r="AL23" s="19">
        <f ca="1">SUMPRODUCT(ReactionRateK2!$F45:$V45*OFFSET(ReactionStoich!$E$5:$U$5,AL$2,0))*(TimeStep)*'Composition Moles'!$C35</f>
        <v>0</v>
      </c>
      <c r="AM23" s="19">
        <f ca="1">SUMPRODUCT(ReactionRateK2!$F45:$V45*OFFSET(ReactionStoich!$E$5:$U$5,AM$2,0))*(TimeStep)*'Composition Moles'!$C35</f>
        <v>0</v>
      </c>
      <c r="AN23" s="19">
        <f ca="1">SUMPRODUCT(ReactionRateK2!$F45:$V45*OFFSET(ReactionStoich!$E$5:$U$5,AN$2,0))*(TimeStep)*'Composition Moles'!$C35</f>
        <v>0</v>
      </c>
      <c r="AO23" s="19">
        <f ca="1">SUMPRODUCT(ReactionRateK2!$F45:$V45*OFFSET(ReactionStoich!$E$5:$U$5,AO$2,0))*(TimeStep)*'Composition Moles'!$C35</f>
        <v>-0.2239969887408394</v>
      </c>
      <c r="AP23" s="19">
        <f ca="1">SUMPRODUCT(ReactionRateK2!$F45:$V45*OFFSET(ReactionStoich!$E$5:$U$5,AP$2,0))*(TimeStep)*'Composition Moles'!$C35</f>
        <v>-1.1849298157736785</v>
      </c>
      <c r="AQ23" s="19">
        <f ca="1">SUMPRODUCT(ReactionRateK2!$F45:$V45*OFFSET(ReactionStoich!$E$5:$U$5,AQ$2,0))*(TimeStep)*'Composition Moles'!$C35</f>
        <v>0</v>
      </c>
      <c r="AR23" s="19">
        <f ca="1">SUMPRODUCT(ReactionRateK2!$F45:$V45*OFFSET(ReactionStoich!$E$5:$U$5,AR$2,0))*(TimeStep)*'Composition Moles'!$C35</f>
        <v>0</v>
      </c>
      <c r="AS23" s="19">
        <f ca="1">SUMPRODUCT(ReactionRateK2!$F45:$V45*OFFSET(ReactionStoich!$E$5:$U$5,AS$2,0))*(TimeStep)*'Composition Moles'!$C35</f>
        <v>-0.86316552989594419</v>
      </c>
      <c r="AT23" s="19">
        <f ca="1">SUMPRODUCT(ReactionRateK2!$F45:$V45*OFFSET(ReactionStoich!$E$5:$U$5,AT$2,0))*(TimeStep)*'Composition Moles'!$C35</f>
        <v>-0.86316552989594419</v>
      </c>
      <c r="AU23" s="19">
        <f ca="1">SUMPRODUCT(ReactionRateK2!$F45:$V45*OFFSET(ReactionStoich!$E$5:$U$5,AU$2,0))*(TimeStep)*'Composition Moles'!$C35</f>
        <v>-0.86316552989594419</v>
      </c>
      <c r="AV23" s="19">
        <f ca="1">SUMPRODUCT(ReactionRateK2!$F45:$V45*OFFSET(ReactionStoich!$E$5:$U$5,AV$2,0))*(TimeStep)*'Composition Moles'!$C35</f>
        <v>0</v>
      </c>
      <c r="AW23" s="19">
        <f ca="1">SUMPRODUCT(ReactionRateK2!$F45:$V45*OFFSET(ReactionStoich!$E$5:$U$5,AW$2,0))*(TimeStep)*'Composition Moles'!$C35</f>
        <v>0</v>
      </c>
      <c r="AX23" s="19">
        <f ca="1">SUMPRODUCT(ReactionRateK2!$F45:$V45*OFFSET(ReactionStoich!$E$5:$U$5,AX$2,0))*(TimeStep)*'Composition Moles'!$C35</f>
        <v>0</v>
      </c>
      <c r="AY23" s="19">
        <f ca="1">SUMPRODUCT(ReactionRateK2!$F45:$V45*OFFSET(ReactionStoich!$E$5:$U$5,AY$2,0))*(TimeStep)*'Composition Moles'!$C35</f>
        <v>0</v>
      </c>
      <c r="AZ23" s="19">
        <f ca="1">SUMPRODUCT(ReactionRateK2!$F45:$V45*OFFSET(ReactionStoich!$E$5:$U$5,AZ$2,0))*(TimeStep)*'Composition Moles'!$C35</f>
        <v>0</v>
      </c>
      <c r="BA23" s="19">
        <f ca="1">SUMPRODUCT(ReactionRateK2!$F45:$V45*OFFSET(ReactionStoich!$E$5:$U$5,BA$2,0))*(TimeStep)*'Composition Moles'!$C35</f>
        <v>0</v>
      </c>
      <c r="BB23" s="19">
        <f ca="1">SUMPRODUCT(ReactionRateK2!$F45:$V45*OFFSET(ReactionStoich!$E$5:$U$5,BB$2,0))*(TimeStep)*'Composition Moles'!$C35</f>
        <v>0</v>
      </c>
      <c r="BC23" s="19">
        <f ca="1">SUMPRODUCT(ReactionRateK2!$F45:$V45*OFFSET(ReactionStoich!$E$5:$U$5,BC$2,0))*(TimeStep)*'Composition Moles'!$C35</f>
        <v>0</v>
      </c>
      <c r="BD23" s="19">
        <f ca="1">SUMPRODUCT(ReactionRateK2!$F45:$V45*OFFSET(ReactionStoich!$E$5:$U$5,BD$2,0))*(TimeStep)*'Composition Moles'!$C35</f>
        <v>0</v>
      </c>
      <c r="BE23" s="19">
        <f ca="1">SUMPRODUCT(ReactionRateK2!$F45:$V45*OFFSET(ReactionStoich!$E$5:$U$5,BE$2,0))*(TimeStep)*'Composition Moles'!$C35</f>
        <v>0</v>
      </c>
      <c r="BF23" s="19">
        <f ca="1">SUMPRODUCT(ReactionRateK2!$F45:$V45*OFFSET(ReactionStoich!$E$5:$U$5,BF$2,0))*(TimeStep)*'Composition Moles'!$C35</f>
        <v>0</v>
      </c>
      <c r="BG23" s="19">
        <f ca="1">SUMPRODUCT(ReactionRateK2!$F45:$V45*OFFSET(ReactionStoich!$E$5:$U$5,BG$2,0))*(TimeStep)*'Composition Moles'!$C35</f>
        <v>0</v>
      </c>
      <c r="BH23" s="19">
        <f ca="1">SUMPRODUCT(ReactionRateK2!$F45:$V45*OFFSET(ReactionStoich!$E$5:$U$5,BH$2,0))*(TimeStep)*'Composition Moles'!$C35</f>
        <v>0</v>
      </c>
      <c r="BI23" s="19">
        <f ca="1">SUMPRODUCT(ReactionRateK2!$F45:$V45*OFFSET(ReactionStoich!$E$5:$U$5,BI$2,0))*(TimeStep)*'Composition Moles'!$C35</f>
        <v>0</v>
      </c>
      <c r="BJ23" s="19">
        <f ca="1">SUMPRODUCT(ReactionRateK2!$F45:$V45*OFFSET(ReactionStoich!$E$5:$U$5,BJ$2,0))*(TimeStep)*'Composition Moles'!$C35</f>
        <v>0</v>
      </c>
      <c r="BK23" s="19">
        <f ca="1">SUMPRODUCT(ReactionRateK2!$F45:$V45*OFFSET(ReactionStoich!$E$5:$U$5,BK$2,0))*(TimeStep)*'Composition Moles'!$C35</f>
        <v>0</v>
      </c>
      <c r="BL23" s="19">
        <f ca="1">SUMPRODUCT(ReactionRateK2!$F45:$V45*OFFSET(ReactionStoich!$E$5:$U$5,BL$2,0))*(TimeStep)*'Composition Moles'!$C35</f>
        <v>0</v>
      </c>
      <c r="BM23" s="19">
        <f ca="1">SUMPRODUCT(ReactionRateK2!$F45:$V45*OFFSET(ReactionStoich!$E$5:$U$5,BM$2,0))*(TimeStep)*'Composition Moles'!$C35</f>
        <v>0</v>
      </c>
      <c r="BN23" s="19">
        <f ca="1">SUMPRODUCT(ReactionRateK2!$F45:$V45*OFFSET(ReactionStoich!$E$5:$U$5,BN$2,0))*(TimeStep)*'Composition Moles'!$C35</f>
        <v>0</v>
      </c>
      <c r="BO23" s="19">
        <f ca="1">SUMPRODUCT(ReactionRateK2!$F45:$V45*OFFSET(ReactionStoich!$E$5:$U$5,BO$2,0))*(TimeStep)*'Composition Moles'!$C35</f>
        <v>0</v>
      </c>
      <c r="BP23" s="19">
        <f ca="1">SUMPRODUCT(ReactionRateK2!$F45:$V45*OFFSET(ReactionStoich!$E$5:$U$5,BP$2,0))*(TimeStep)*'Composition Moles'!$C35</f>
        <v>0</v>
      </c>
      <c r="BQ23" s="19">
        <f ca="1">SUMPRODUCT(ReactionRateK2!$F45:$V45*OFFSET(ReactionStoich!$E$5:$U$5,BQ$2,0))*(TimeStep)*'Composition Moles'!$C35</f>
        <v>0</v>
      </c>
      <c r="BR23" s="19">
        <f ca="1">SUMPRODUCT(ReactionRateK2!$F45:$V45*OFFSET(ReactionStoich!$E$5:$U$5,BR$2,0))*(TimeStep)*'Composition Moles'!$C35</f>
        <v>0</v>
      </c>
      <c r="BS23" s="19">
        <f ca="1">SUMPRODUCT(ReactionRateK2!$F45:$V45*OFFSET(ReactionStoich!$E$5:$U$5,BS$2,0))*(TimeStep)*'Composition Moles'!$C35</f>
        <v>0</v>
      </c>
      <c r="BT23" s="19">
        <f ca="1">SUMPRODUCT(ReactionRateK2!$F45:$V45*OFFSET(ReactionStoich!$E$5:$U$5,BT$2,0))*(TimeStep)*'Composition Moles'!$C35</f>
        <v>0</v>
      </c>
      <c r="BU23" s="19">
        <f ca="1">SUMPRODUCT(ReactionRateK2!$F45:$V45*OFFSET(ReactionStoich!$E$5:$U$5,BU$2,0))*(TimeStep)*'Composition Moles'!$C35</f>
        <v>0</v>
      </c>
      <c r="BV23" s="19">
        <f ca="1">SUMPRODUCT(ReactionRateK2!$F45:$V45*OFFSET(ReactionStoich!$E$5:$U$5,BV$2,0))*(TimeStep)*'Composition Moles'!$C35</f>
        <v>0</v>
      </c>
      <c r="BW23" s="19">
        <f ca="1">SUMPRODUCT(ReactionRateK2!$F45:$V45*OFFSET(ReactionStoich!$E$5:$U$5,BW$2,0))*(TimeStep)*'Composition Moles'!$C35</f>
        <v>0</v>
      </c>
    </row>
    <row r="24" spans="1:75">
      <c r="A24">
        <f>ReactionRateK1!A46</f>
        <v>0.70000000000000007</v>
      </c>
      <c r="B24" s="20">
        <f t="shared" ca="1" si="5"/>
        <v>-44359.046448165071</v>
      </c>
      <c r="C24" s="20">
        <f ca="1">'Composition Moles'!BZ36</f>
        <v>143643.08936914729</v>
      </c>
      <c r="D24" s="26">
        <f t="shared" ca="1" si="6"/>
        <v>0.30881434424016801</v>
      </c>
      <c r="F24" s="19">
        <f ca="1">SUMPRODUCT(ReactionRateK2!$F46:$V46*OFFSET(ReactionStoich!$E$5:$U$5,F$2,0))*(TimeStep)*'Composition Moles'!$C36</f>
        <v>-2.0532937498086667</v>
      </c>
      <c r="G24" s="19">
        <f ca="1">SUMPRODUCT(ReactionRateK2!$F46:$V46*OFFSET(ReactionStoich!$E$5:$U$5,G$2,0))*(TimeStep)*'Composition Moles'!$C36</f>
        <v>0</v>
      </c>
      <c r="H24" s="19">
        <f ca="1">SUMPRODUCT(ReactionRateK2!$F46:$V46*OFFSET(ReactionStoich!$E$5:$U$5,H$2,0))*(TimeStep)*'Composition Moles'!$C36</f>
        <v>1.8567043457029799</v>
      </c>
      <c r="I24" s="19">
        <f ca="1">SUMPRODUCT(ReactionRateK2!$F46:$V46*OFFSET(ReactionStoich!$E$5:$U$5,I$2,0))*(TimeStep)*'Composition Moles'!$C36</f>
        <v>0.19658940410568679</v>
      </c>
      <c r="J24" s="19">
        <f ca="1">SUMPRODUCT(ReactionRateK2!$F46:$V46*OFFSET(ReactionStoich!$E$5:$U$5,J$2,0))*(TimeStep)*'Composition Moles'!$C36</f>
        <v>0</v>
      </c>
      <c r="K24" s="19">
        <f ca="1">SUMPRODUCT(ReactionRateK2!$F46:$V46*OFFSET(ReactionStoich!$E$5:$U$5,K$2,0))*(TimeStep)*'Composition Moles'!$C36</f>
        <v>0</v>
      </c>
      <c r="L24" s="19">
        <f ca="1">SUMPRODUCT(ReactionRateK2!$F46:$V46*OFFSET(ReactionStoich!$E$5:$U$5,L$2,0))*(TimeStep)*'Composition Moles'!$C36</f>
        <v>0</v>
      </c>
      <c r="M24" s="19">
        <f ca="1">SUMPRODUCT(ReactionRateK2!$F46:$V46*OFFSET(ReactionStoich!$E$5:$U$5,M$2,0))*(TimeStep)*'Composition Moles'!$C36</f>
        <v>0</v>
      </c>
      <c r="N24" s="19">
        <f ca="1">SUMPRODUCT(ReactionRateK2!$F46:$V46*OFFSET(ReactionStoich!$E$5:$U$5,N$2,0))*(TimeStep)*'Composition Moles'!$C36</f>
        <v>0</v>
      </c>
      <c r="O24" s="19">
        <f ca="1">SUMPRODUCT(ReactionRateK2!$F46:$V46*OFFSET(ReactionStoich!$E$5:$U$5,O$2,0))*(TimeStep)*'Composition Moles'!$C36</f>
        <v>0</v>
      </c>
      <c r="P24" s="19">
        <f ca="1">SUMPRODUCT(ReactionRateK2!$F46:$V46*OFFSET(ReactionStoich!$E$5:$U$5,P$2,0))*(TimeStep)*'Composition Moles'!$C36</f>
        <v>0</v>
      </c>
      <c r="Q24" s="19">
        <f ca="1">SUMPRODUCT(ReactionRateK2!$F46:$V46*OFFSET(ReactionStoich!$E$5:$U$5,Q$2,0))*(TimeStep)*'Composition Moles'!$C36</f>
        <v>0</v>
      </c>
      <c r="R24" s="19">
        <f ca="1">SUMPRODUCT(ReactionRateK2!$F46:$V46*OFFSET(ReactionStoich!$E$5:$U$5,R$2,0))*(TimeStep)*'Composition Moles'!$C36</f>
        <v>0</v>
      </c>
      <c r="S24" s="19">
        <f ca="1">SUMPRODUCT(ReactionRateK2!$F46:$V46*OFFSET(ReactionStoich!$E$5:$U$5,S$2,0))*(TimeStep)*'Composition Moles'!$C36</f>
        <v>7.4632990833411723</v>
      </c>
      <c r="T24" s="19">
        <f ca="1">SUMPRODUCT(ReactionRateK2!$F46:$V46*OFFSET(ReactionStoich!$E$5:$U$5,T$2,0))*(TimeStep)*'Composition Moles'!$C36</f>
        <v>0</v>
      </c>
      <c r="U24" s="19">
        <f ca="1">SUMPRODUCT(ReactionRateK2!$F46:$V46*OFFSET(ReactionStoich!$E$5:$U$5,U$2,0))*(TimeStep)*'Composition Moles'!$C36</f>
        <v>0</v>
      </c>
      <c r="V24" s="19">
        <f ca="1">SUMPRODUCT(ReactionRateK2!$F46:$V46*OFFSET(ReactionStoich!$E$5:$U$5,V$2,0))*(TimeStep)*'Composition Moles'!$C36</f>
        <v>0</v>
      </c>
      <c r="W24" s="19">
        <f ca="1">SUMPRODUCT(ReactionRateK2!$F46:$V46*OFFSET(ReactionStoich!$E$5:$U$5,W$2,0))*(TimeStep)*'Composition Moles'!$C36</f>
        <v>0</v>
      </c>
      <c r="X24" s="19">
        <f ca="1">SUMPRODUCT(ReactionRateK2!$F46:$V46*OFFSET(ReactionStoich!$E$5:$U$5,X$2,0))*(TimeStep)*'Composition Moles'!$C36</f>
        <v>0</v>
      </c>
      <c r="Y24" s="19">
        <f ca="1">SUMPRODUCT(ReactionRateK2!$F46:$V46*OFFSET(ReactionStoich!$E$5:$U$5,Y$2,0))*(TimeStep)*'Composition Moles'!$C36</f>
        <v>-14.484440511248545</v>
      </c>
      <c r="Z24" s="19">
        <f ca="1">SUMPRODUCT(ReactionRateK2!$F46:$V46*OFFSET(ReactionStoich!$E$5:$U$5,Z$2,0))*(TimeStep)*'Composition Moles'!$C36</f>
        <v>0</v>
      </c>
      <c r="AA24" s="19">
        <f ca="1">SUMPRODUCT(ReactionRateK2!$F46:$V46*OFFSET(ReactionStoich!$E$5:$U$5,AA$2,0))*(TimeStep)*'Composition Moles'!$C36</f>
        <v>0</v>
      </c>
      <c r="AB24" s="19">
        <f ca="1">SUMPRODUCT(ReactionRateK2!$F46:$V46*OFFSET(ReactionStoich!$E$5:$U$5,AB$2,0))*(TimeStep)*'Composition Moles'!$C36</f>
        <v>0</v>
      </c>
      <c r="AC24" s="19">
        <f ca="1">SUMPRODUCT(ReactionRateK2!$F46:$V46*OFFSET(ReactionStoich!$E$5:$U$5,AC$2,0))*(TimeStep)*'Composition Moles'!$C36</f>
        <v>0</v>
      </c>
      <c r="AD24" s="19">
        <f ca="1">SUMPRODUCT(ReactionRateK2!$F46:$V46*OFFSET(ReactionStoich!$E$5:$U$5,AD$2,0))*(TimeStep)*'Composition Moles'!$C36</f>
        <v>0</v>
      </c>
      <c r="AE24" s="19">
        <f ca="1">SUMPRODUCT(ReactionRateK2!$F46:$V46*OFFSET(ReactionStoich!$E$5:$U$5,AE$2,0))*(TimeStep)*'Composition Moles'!$C36</f>
        <v>0</v>
      </c>
      <c r="AF24" s="19">
        <f ca="1">SUMPRODUCT(ReactionRateK2!$F46:$V46*OFFSET(ReactionStoich!$E$5:$U$5,AF$2,0))*(TimeStep)*'Composition Moles'!$C36</f>
        <v>0</v>
      </c>
      <c r="AG24" s="19">
        <f ca="1">SUMPRODUCT(ReactionRateK2!$F46:$V46*OFFSET(ReactionStoich!$E$5:$U$5,AG$2,0))*(TimeStep)*'Composition Moles'!$C36</f>
        <v>0.77336109128319608</v>
      </c>
      <c r="AH24" s="19">
        <f ca="1">SUMPRODUCT(ReactionRateK2!$F46:$V46*OFFSET(ReactionStoich!$E$5:$U$5,AH$2,0))*(TimeStep)*'Composition Moles'!$C36</f>
        <v>5.2399844114383436</v>
      </c>
      <c r="AI24" s="19">
        <f ca="1">SUMPRODUCT(ReactionRateK2!$F46:$V46*OFFSET(ReactionStoich!$E$5:$U$5,AI$2,0))*(TimeStep)*'Composition Moles'!$C36</f>
        <v>2.730940114637515</v>
      </c>
      <c r="AJ24" s="19">
        <f ca="1">SUMPRODUCT(ReactionRateK2!$F46:$V46*OFFSET(ReactionStoich!$E$5:$U$5,AJ$2,0))*(TimeStep)*'Composition Moles'!$C36</f>
        <v>2.1378750588375404</v>
      </c>
      <c r="AK24" s="19">
        <f ca="1">SUMPRODUCT(ReactionRateK2!$F46:$V46*OFFSET(ReactionStoich!$E$5:$U$5,AK$2,0))*(TimeStep)*'Composition Moles'!$C36</f>
        <v>0</v>
      </c>
      <c r="AL24" s="19">
        <f ca="1">SUMPRODUCT(ReactionRateK2!$F46:$V46*OFFSET(ReactionStoich!$E$5:$U$5,AL$2,0))*(TimeStep)*'Composition Moles'!$C36</f>
        <v>0</v>
      </c>
      <c r="AM24" s="19">
        <f ca="1">SUMPRODUCT(ReactionRateK2!$F46:$V46*OFFSET(ReactionStoich!$E$5:$U$5,AM$2,0))*(TimeStep)*'Composition Moles'!$C36</f>
        <v>0</v>
      </c>
      <c r="AN24" s="19">
        <f ca="1">SUMPRODUCT(ReactionRateK2!$F46:$V46*OFFSET(ReactionStoich!$E$5:$U$5,AN$2,0))*(TimeStep)*'Composition Moles'!$C36</f>
        <v>0</v>
      </c>
      <c r="AO24" s="19">
        <f ca="1">SUMPRODUCT(ReactionRateK2!$F46:$V46*OFFSET(ReactionStoich!$E$5:$U$5,AO$2,0))*(TimeStep)*'Composition Moles'!$C36</f>
        <v>-0.19658940410568679</v>
      </c>
      <c r="AP24" s="19">
        <f ca="1">SUMPRODUCT(ReactionRateK2!$F46:$V46*OFFSET(ReactionStoich!$E$5:$U$5,AP$2,0))*(TimeStep)*'Composition Moles'!$C36</f>
        <v>-1.1462794673397463</v>
      </c>
      <c r="AQ24" s="19">
        <f ca="1">SUMPRODUCT(ReactionRateK2!$F46:$V46*OFFSET(ReactionStoich!$E$5:$U$5,AQ$2,0))*(TimeStep)*'Composition Moles'!$C36</f>
        <v>0</v>
      </c>
      <c r="AR24" s="19">
        <f ca="1">SUMPRODUCT(ReactionRateK2!$F46:$V46*OFFSET(ReactionStoich!$E$5:$U$5,AR$2,0))*(TimeStep)*'Composition Moles'!$C36</f>
        <v>0</v>
      </c>
      <c r="AS24" s="19">
        <f ca="1">SUMPRODUCT(ReactionRateK2!$F46:$V46*OFFSET(ReactionStoich!$E$5:$U$5,AS$2,0))*(TimeStep)*'Composition Moles'!$C36</f>
        <v>-0.83938345894792954</v>
      </c>
      <c r="AT24" s="19">
        <f ca="1">SUMPRODUCT(ReactionRateK2!$F46:$V46*OFFSET(ReactionStoich!$E$5:$U$5,AT$2,0))*(TimeStep)*'Composition Moles'!$C36</f>
        <v>-0.83938345894792954</v>
      </c>
      <c r="AU24" s="19">
        <f ca="1">SUMPRODUCT(ReactionRateK2!$F46:$V46*OFFSET(ReactionStoich!$E$5:$U$5,AU$2,0))*(TimeStep)*'Composition Moles'!$C36</f>
        <v>-0.83938345894792954</v>
      </c>
      <c r="AV24" s="19">
        <f ca="1">SUMPRODUCT(ReactionRateK2!$F46:$V46*OFFSET(ReactionStoich!$E$5:$U$5,AV$2,0))*(TimeStep)*'Composition Moles'!$C36</f>
        <v>0</v>
      </c>
      <c r="AW24" s="19">
        <f ca="1">SUMPRODUCT(ReactionRateK2!$F46:$V46*OFFSET(ReactionStoich!$E$5:$U$5,AW$2,0))*(TimeStep)*'Composition Moles'!$C36</f>
        <v>0</v>
      </c>
      <c r="AX24" s="19">
        <f ca="1">SUMPRODUCT(ReactionRateK2!$F46:$V46*OFFSET(ReactionStoich!$E$5:$U$5,AX$2,0))*(TimeStep)*'Composition Moles'!$C36</f>
        <v>0</v>
      </c>
      <c r="AY24" s="19">
        <f ca="1">SUMPRODUCT(ReactionRateK2!$F46:$V46*OFFSET(ReactionStoich!$E$5:$U$5,AY$2,0))*(TimeStep)*'Composition Moles'!$C36</f>
        <v>0</v>
      </c>
      <c r="AZ24" s="19">
        <f ca="1">SUMPRODUCT(ReactionRateK2!$F46:$V46*OFFSET(ReactionStoich!$E$5:$U$5,AZ$2,0))*(TimeStep)*'Composition Moles'!$C36</f>
        <v>0</v>
      </c>
      <c r="BA24" s="19">
        <f ca="1">SUMPRODUCT(ReactionRateK2!$F46:$V46*OFFSET(ReactionStoich!$E$5:$U$5,BA$2,0))*(TimeStep)*'Composition Moles'!$C36</f>
        <v>0</v>
      </c>
      <c r="BB24" s="19">
        <f ca="1">SUMPRODUCT(ReactionRateK2!$F46:$V46*OFFSET(ReactionStoich!$E$5:$U$5,BB$2,0))*(TimeStep)*'Composition Moles'!$C36</f>
        <v>0</v>
      </c>
      <c r="BC24" s="19">
        <f ca="1">SUMPRODUCT(ReactionRateK2!$F46:$V46*OFFSET(ReactionStoich!$E$5:$U$5,BC$2,0))*(TimeStep)*'Composition Moles'!$C36</f>
        <v>0</v>
      </c>
      <c r="BD24" s="19">
        <f ca="1">SUMPRODUCT(ReactionRateK2!$F46:$V46*OFFSET(ReactionStoich!$E$5:$U$5,BD$2,0))*(TimeStep)*'Composition Moles'!$C36</f>
        <v>0</v>
      </c>
      <c r="BE24" s="19">
        <f ca="1">SUMPRODUCT(ReactionRateK2!$F46:$V46*OFFSET(ReactionStoich!$E$5:$U$5,BE$2,0))*(TimeStep)*'Composition Moles'!$C36</f>
        <v>0</v>
      </c>
      <c r="BF24" s="19">
        <f ca="1">SUMPRODUCT(ReactionRateK2!$F46:$V46*OFFSET(ReactionStoich!$E$5:$U$5,BF$2,0))*(TimeStep)*'Composition Moles'!$C36</f>
        <v>0</v>
      </c>
      <c r="BG24" s="19">
        <f ca="1">SUMPRODUCT(ReactionRateK2!$F46:$V46*OFFSET(ReactionStoich!$E$5:$U$5,BG$2,0))*(TimeStep)*'Composition Moles'!$C36</f>
        <v>0</v>
      </c>
      <c r="BH24" s="19">
        <f ca="1">SUMPRODUCT(ReactionRateK2!$F46:$V46*OFFSET(ReactionStoich!$E$5:$U$5,BH$2,0))*(TimeStep)*'Composition Moles'!$C36</f>
        <v>0</v>
      </c>
      <c r="BI24" s="19">
        <f ca="1">SUMPRODUCT(ReactionRateK2!$F46:$V46*OFFSET(ReactionStoich!$E$5:$U$5,BI$2,0))*(TimeStep)*'Composition Moles'!$C36</f>
        <v>0</v>
      </c>
      <c r="BJ24" s="19">
        <f ca="1">SUMPRODUCT(ReactionRateK2!$F46:$V46*OFFSET(ReactionStoich!$E$5:$U$5,BJ$2,0))*(TimeStep)*'Composition Moles'!$C36</f>
        <v>0</v>
      </c>
      <c r="BK24" s="19">
        <f ca="1">SUMPRODUCT(ReactionRateK2!$F46:$V46*OFFSET(ReactionStoich!$E$5:$U$5,BK$2,0))*(TimeStep)*'Composition Moles'!$C36</f>
        <v>0</v>
      </c>
      <c r="BL24" s="19">
        <f ca="1">SUMPRODUCT(ReactionRateK2!$F46:$V46*OFFSET(ReactionStoich!$E$5:$U$5,BL$2,0))*(TimeStep)*'Composition Moles'!$C36</f>
        <v>0</v>
      </c>
      <c r="BM24" s="19">
        <f ca="1">SUMPRODUCT(ReactionRateK2!$F46:$V46*OFFSET(ReactionStoich!$E$5:$U$5,BM$2,0))*(TimeStep)*'Composition Moles'!$C36</f>
        <v>0</v>
      </c>
      <c r="BN24" s="19">
        <f ca="1">SUMPRODUCT(ReactionRateK2!$F46:$V46*OFFSET(ReactionStoich!$E$5:$U$5,BN$2,0))*(TimeStep)*'Composition Moles'!$C36</f>
        <v>0</v>
      </c>
      <c r="BO24" s="19">
        <f ca="1">SUMPRODUCT(ReactionRateK2!$F46:$V46*OFFSET(ReactionStoich!$E$5:$U$5,BO$2,0))*(TimeStep)*'Composition Moles'!$C36</f>
        <v>0</v>
      </c>
      <c r="BP24" s="19">
        <f ca="1">SUMPRODUCT(ReactionRateK2!$F46:$V46*OFFSET(ReactionStoich!$E$5:$U$5,BP$2,0))*(TimeStep)*'Composition Moles'!$C36</f>
        <v>0</v>
      </c>
      <c r="BQ24" s="19">
        <f ca="1">SUMPRODUCT(ReactionRateK2!$F46:$V46*OFFSET(ReactionStoich!$E$5:$U$5,BQ$2,0))*(TimeStep)*'Composition Moles'!$C36</f>
        <v>0</v>
      </c>
      <c r="BR24" s="19">
        <f ca="1">SUMPRODUCT(ReactionRateK2!$F46:$V46*OFFSET(ReactionStoich!$E$5:$U$5,BR$2,0))*(TimeStep)*'Composition Moles'!$C36</f>
        <v>0</v>
      </c>
      <c r="BS24" s="19">
        <f ca="1">SUMPRODUCT(ReactionRateK2!$F46:$V46*OFFSET(ReactionStoich!$E$5:$U$5,BS$2,0))*(TimeStep)*'Composition Moles'!$C36</f>
        <v>0</v>
      </c>
      <c r="BT24" s="19">
        <f ca="1">SUMPRODUCT(ReactionRateK2!$F46:$V46*OFFSET(ReactionStoich!$E$5:$U$5,BT$2,0))*(TimeStep)*'Composition Moles'!$C36</f>
        <v>0</v>
      </c>
      <c r="BU24" s="19">
        <f ca="1">SUMPRODUCT(ReactionRateK2!$F46:$V46*OFFSET(ReactionStoich!$E$5:$U$5,BU$2,0))*(TimeStep)*'Composition Moles'!$C36</f>
        <v>0</v>
      </c>
      <c r="BV24" s="19">
        <f ca="1">SUMPRODUCT(ReactionRateK2!$F46:$V46*OFFSET(ReactionStoich!$E$5:$U$5,BV$2,0))*(TimeStep)*'Composition Moles'!$C36</f>
        <v>0</v>
      </c>
      <c r="BW24" s="19">
        <f ca="1">SUMPRODUCT(ReactionRateK2!$F46:$V46*OFFSET(ReactionStoich!$E$5:$U$5,BW$2,0))*(TimeStep)*'Composition Moles'!$C36</f>
        <v>0</v>
      </c>
    </row>
    <row r="25" spans="1:75">
      <c r="A25">
        <f>ReactionRateK1!A47</f>
        <v>0.75000000000000011</v>
      </c>
      <c r="B25" s="20">
        <f t="shared" ca="1" si="5"/>
        <v>-42806.518750614807</v>
      </c>
      <c r="C25" s="20">
        <f ca="1">'Composition Moles'!BZ37</f>
        <v>143652.99997077396</v>
      </c>
      <c r="D25" s="26">
        <f t="shared" ca="1" si="6"/>
        <v>0.29798555379507385</v>
      </c>
      <c r="F25" s="19">
        <f ca="1">SUMPRODUCT(ReactionRateK2!$F47:$V47*OFFSET(ReactionStoich!$E$5:$U$5,F$2,0))*(TimeStep)*'Composition Moles'!$C37</f>
        <v>-1.9228385869400815</v>
      </c>
      <c r="G25" s="19">
        <f ca="1">SUMPRODUCT(ReactionRateK2!$F47:$V47*OFFSET(ReactionStoich!$E$5:$U$5,G$2,0))*(TimeStep)*'Composition Moles'!$C37</f>
        <v>0</v>
      </c>
      <c r="H25" s="19">
        <f ca="1">SUMPRODUCT(ReactionRateK2!$F47:$V47*OFFSET(ReactionStoich!$E$5:$U$5,H$2,0))*(TimeStep)*'Composition Moles'!$C37</f>
        <v>1.7499457920398347</v>
      </c>
      <c r="I25" s="19">
        <f ca="1">SUMPRODUCT(ReactionRateK2!$F47:$V47*OFFSET(ReactionStoich!$E$5:$U$5,I$2,0))*(TimeStep)*'Composition Moles'!$C37</f>
        <v>0.17289279490024687</v>
      </c>
      <c r="J25" s="19">
        <f ca="1">SUMPRODUCT(ReactionRateK2!$F47:$V47*OFFSET(ReactionStoich!$E$5:$U$5,J$2,0))*(TimeStep)*'Composition Moles'!$C37</f>
        <v>0</v>
      </c>
      <c r="K25" s="19">
        <f ca="1">SUMPRODUCT(ReactionRateK2!$F47:$V47*OFFSET(ReactionStoich!$E$5:$U$5,K$2,0))*(TimeStep)*'Composition Moles'!$C37</f>
        <v>0</v>
      </c>
      <c r="L25" s="19">
        <f ca="1">SUMPRODUCT(ReactionRateK2!$F47:$V47*OFFSET(ReactionStoich!$E$5:$U$5,L$2,0))*(TimeStep)*'Composition Moles'!$C37</f>
        <v>0</v>
      </c>
      <c r="M25" s="19">
        <f ca="1">SUMPRODUCT(ReactionRateK2!$F47:$V47*OFFSET(ReactionStoich!$E$5:$U$5,M$2,0))*(TimeStep)*'Composition Moles'!$C37</f>
        <v>0</v>
      </c>
      <c r="N25" s="19">
        <f ca="1">SUMPRODUCT(ReactionRateK2!$F47:$V47*OFFSET(ReactionStoich!$E$5:$U$5,N$2,0))*(TimeStep)*'Composition Moles'!$C37</f>
        <v>0</v>
      </c>
      <c r="O25" s="19">
        <f ca="1">SUMPRODUCT(ReactionRateK2!$F47:$V47*OFFSET(ReactionStoich!$E$5:$U$5,O$2,0))*(TimeStep)*'Composition Moles'!$C37</f>
        <v>0</v>
      </c>
      <c r="P25" s="19">
        <f ca="1">SUMPRODUCT(ReactionRateK2!$F47:$V47*OFFSET(ReactionStoich!$E$5:$U$5,P$2,0))*(TimeStep)*'Composition Moles'!$C37</f>
        <v>0</v>
      </c>
      <c r="Q25" s="19">
        <f ca="1">SUMPRODUCT(ReactionRateK2!$F47:$V47*OFFSET(ReactionStoich!$E$5:$U$5,Q$2,0))*(TimeStep)*'Composition Moles'!$C37</f>
        <v>0</v>
      </c>
      <c r="R25" s="19">
        <f ca="1">SUMPRODUCT(ReactionRateK2!$F47:$V47*OFFSET(ReactionStoich!$E$5:$U$5,R$2,0))*(TimeStep)*'Composition Moles'!$C37</f>
        <v>0</v>
      </c>
      <c r="S25" s="19">
        <f ca="1">SUMPRODUCT(ReactionRateK2!$F47:$V47*OFFSET(ReactionStoich!$E$5:$U$5,S$2,0))*(TimeStep)*'Composition Moles'!$C37</f>
        <v>7.089437536807516</v>
      </c>
      <c r="T25" s="19">
        <f ca="1">SUMPRODUCT(ReactionRateK2!$F47:$V47*OFFSET(ReactionStoich!$E$5:$U$5,T$2,0))*(TimeStep)*'Composition Moles'!$C37</f>
        <v>0</v>
      </c>
      <c r="U25" s="19">
        <f ca="1">SUMPRODUCT(ReactionRateK2!$F47:$V47*OFFSET(ReactionStoich!$E$5:$U$5,U$2,0))*(TimeStep)*'Composition Moles'!$C37</f>
        <v>0</v>
      </c>
      <c r="V25" s="19">
        <f ca="1">SUMPRODUCT(ReactionRateK2!$F47:$V47*OFFSET(ReactionStoich!$E$5:$U$5,V$2,0))*(TimeStep)*'Composition Moles'!$C37</f>
        <v>0</v>
      </c>
      <c r="W25" s="19">
        <f ca="1">SUMPRODUCT(ReactionRateK2!$F47:$V47*OFFSET(ReactionStoich!$E$5:$U$5,W$2,0))*(TimeStep)*'Composition Moles'!$C37</f>
        <v>0</v>
      </c>
      <c r="X25" s="19">
        <f ca="1">SUMPRODUCT(ReactionRateK2!$F47:$V47*OFFSET(ReactionStoich!$E$5:$U$5,X$2,0))*(TimeStep)*'Composition Moles'!$C37</f>
        <v>0</v>
      </c>
      <c r="Y25" s="19">
        <f ca="1">SUMPRODUCT(ReactionRateK2!$F47:$V47*OFFSET(ReactionStoich!$E$5:$U$5,Y$2,0))*(TimeStep)*'Composition Moles'!$C37</f>
        <v>-13.891014269784742</v>
      </c>
      <c r="Z25" s="19">
        <f ca="1">SUMPRODUCT(ReactionRateK2!$F47:$V47*OFFSET(ReactionStoich!$E$5:$U$5,Z$2,0))*(TimeStep)*'Composition Moles'!$C37</f>
        <v>0</v>
      </c>
      <c r="AA25" s="19">
        <f ca="1">SUMPRODUCT(ReactionRateK2!$F47:$V47*OFFSET(ReactionStoich!$E$5:$U$5,AA$2,0))*(TimeStep)*'Composition Moles'!$C37</f>
        <v>0</v>
      </c>
      <c r="AB25" s="19">
        <f ca="1">SUMPRODUCT(ReactionRateK2!$F47:$V47*OFFSET(ReactionStoich!$E$5:$U$5,AB$2,0))*(TimeStep)*'Composition Moles'!$C37</f>
        <v>0</v>
      </c>
      <c r="AC25" s="19">
        <f ca="1">SUMPRODUCT(ReactionRateK2!$F47:$V47*OFFSET(ReactionStoich!$E$5:$U$5,AC$2,0))*(TimeStep)*'Composition Moles'!$C37</f>
        <v>0</v>
      </c>
      <c r="AD25" s="19">
        <f ca="1">SUMPRODUCT(ReactionRateK2!$F47:$V47*OFFSET(ReactionStoich!$E$5:$U$5,AD$2,0))*(TimeStep)*'Composition Moles'!$C37</f>
        <v>0</v>
      </c>
      <c r="AE25" s="19">
        <f ca="1">SUMPRODUCT(ReactionRateK2!$F47:$V47*OFFSET(ReactionStoich!$E$5:$U$5,AE$2,0))*(TimeStep)*'Composition Moles'!$C37</f>
        <v>0</v>
      </c>
      <c r="AF25" s="19">
        <f ca="1">SUMPRODUCT(ReactionRateK2!$F47:$V47*OFFSET(ReactionStoich!$E$5:$U$5,AF$2,0))*(TimeStep)*'Composition Moles'!$C37</f>
        <v>0</v>
      </c>
      <c r="AG25" s="19">
        <f ca="1">SUMPRODUCT(ReactionRateK2!$F47:$V47*OFFSET(ReactionStoich!$E$5:$U$5,AG$2,0))*(TimeStep)*'Composition Moles'!$C37</f>
        <v>0.64762957431481005</v>
      </c>
      <c r="AH25" s="19">
        <f ca="1">SUMPRODUCT(ReactionRateK2!$F47:$V47*OFFSET(ReactionStoich!$E$5:$U$5,AH$2,0))*(TimeStep)*'Composition Moles'!$C37</f>
        <v>5.033000836691305</v>
      </c>
      <c r="AI25" s="19">
        <f ca="1">SUMPRODUCT(ReactionRateK2!$F47:$V47*OFFSET(ReactionStoich!$E$5:$U$5,AI$2,0))*(TimeStep)*'Composition Moles'!$C37</f>
        <v>2.7549946847693754</v>
      </c>
      <c r="AJ25" s="19">
        <f ca="1">SUMPRODUCT(ReactionRateK2!$F47:$V47*OFFSET(ReactionStoich!$E$5:$U$5,AJ$2,0))*(TimeStep)*'Composition Moles'!$C37</f>
        <v>2.0966608021518538</v>
      </c>
      <c r="AK25" s="19">
        <f ca="1">SUMPRODUCT(ReactionRateK2!$F47:$V47*OFFSET(ReactionStoich!$E$5:$U$5,AK$2,0))*(TimeStep)*'Composition Moles'!$C37</f>
        <v>0</v>
      </c>
      <c r="AL25" s="19">
        <f ca="1">SUMPRODUCT(ReactionRateK2!$F47:$V47*OFFSET(ReactionStoich!$E$5:$U$5,AL$2,0))*(TimeStep)*'Composition Moles'!$C37</f>
        <v>0</v>
      </c>
      <c r="AM25" s="19">
        <f ca="1">SUMPRODUCT(ReactionRateK2!$F47:$V47*OFFSET(ReactionStoich!$E$5:$U$5,AM$2,0))*(TimeStep)*'Composition Moles'!$C37</f>
        <v>0</v>
      </c>
      <c r="AN25" s="19">
        <f ca="1">SUMPRODUCT(ReactionRateK2!$F47:$V47*OFFSET(ReactionStoich!$E$5:$U$5,AN$2,0))*(TimeStep)*'Composition Moles'!$C37</f>
        <v>0</v>
      </c>
      <c r="AO25" s="19">
        <f ca="1">SUMPRODUCT(ReactionRateK2!$F47:$V47*OFFSET(ReactionStoich!$E$5:$U$5,AO$2,0))*(TimeStep)*'Composition Moles'!$C37</f>
        <v>-0.17289279490024687</v>
      </c>
      <c r="AP25" s="19">
        <f ca="1">SUMPRODUCT(ReactionRateK2!$F47:$V47*OFFSET(ReactionStoich!$E$5:$U$5,AP$2,0))*(TimeStep)*'Composition Moles'!$C37</f>
        <v>-1.1080201120811384</v>
      </c>
      <c r="AQ25" s="19">
        <f ca="1">SUMPRODUCT(ReactionRateK2!$F47:$V47*OFFSET(ReactionStoich!$E$5:$U$5,AQ$2,0))*(TimeStep)*'Composition Moles'!$C37</f>
        <v>0</v>
      </c>
      <c r="AR25" s="19">
        <f ca="1">SUMPRODUCT(ReactionRateK2!$F47:$V47*OFFSET(ReactionStoich!$E$5:$U$5,AR$2,0))*(TimeStep)*'Composition Moles'!$C37</f>
        <v>0</v>
      </c>
      <c r="AS25" s="19">
        <f ca="1">SUMPRODUCT(ReactionRateK2!$F47:$V47*OFFSET(ReactionStoich!$E$5:$U$5,AS$2,0))*(TimeStep)*'Composition Moles'!$C37</f>
        <v>-0.8165987526562446</v>
      </c>
      <c r="AT25" s="19">
        <f ca="1">SUMPRODUCT(ReactionRateK2!$F47:$V47*OFFSET(ReactionStoich!$E$5:$U$5,AT$2,0))*(TimeStep)*'Composition Moles'!$C37</f>
        <v>-0.8165987526562446</v>
      </c>
      <c r="AU25" s="19">
        <f ca="1">SUMPRODUCT(ReactionRateK2!$F47:$V47*OFFSET(ReactionStoich!$E$5:$U$5,AU$2,0))*(TimeStep)*'Composition Moles'!$C37</f>
        <v>-0.8165987526562446</v>
      </c>
      <c r="AV25" s="19">
        <f ca="1">SUMPRODUCT(ReactionRateK2!$F47:$V47*OFFSET(ReactionStoich!$E$5:$U$5,AV$2,0))*(TimeStep)*'Composition Moles'!$C37</f>
        <v>0</v>
      </c>
      <c r="AW25" s="19">
        <f ca="1">SUMPRODUCT(ReactionRateK2!$F47:$V47*OFFSET(ReactionStoich!$E$5:$U$5,AW$2,0))*(TimeStep)*'Composition Moles'!$C37</f>
        <v>0</v>
      </c>
      <c r="AX25" s="19">
        <f ca="1">SUMPRODUCT(ReactionRateK2!$F47:$V47*OFFSET(ReactionStoich!$E$5:$U$5,AX$2,0))*(TimeStep)*'Composition Moles'!$C37</f>
        <v>0</v>
      </c>
      <c r="AY25" s="19">
        <f ca="1">SUMPRODUCT(ReactionRateK2!$F47:$V47*OFFSET(ReactionStoich!$E$5:$U$5,AY$2,0))*(TimeStep)*'Composition Moles'!$C37</f>
        <v>0</v>
      </c>
      <c r="AZ25" s="19">
        <f ca="1">SUMPRODUCT(ReactionRateK2!$F47:$V47*OFFSET(ReactionStoich!$E$5:$U$5,AZ$2,0))*(TimeStep)*'Composition Moles'!$C37</f>
        <v>0</v>
      </c>
      <c r="BA25" s="19">
        <f ca="1">SUMPRODUCT(ReactionRateK2!$F47:$V47*OFFSET(ReactionStoich!$E$5:$U$5,BA$2,0))*(TimeStep)*'Composition Moles'!$C37</f>
        <v>0</v>
      </c>
      <c r="BB25" s="19">
        <f ca="1">SUMPRODUCT(ReactionRateK2!$F47:$V47*OFFSET(ReactionStoich!$E$5:$U$5,BB$2,0))*(TimeStep)*'Composition Moles'!$C37</f>
        <v>0</v>
      </c>
      <c r="BC25" s="19">
        <f ca="1">SUMPRODUCT(ReactionRateK2!$F47:$V47*OFFSET(ReactionStoich!$E$5:$U$5,BC$2,0))*(TimeStep)*'Composition Moles'!$C37</f>
        <v>0</v>
      </c>
      <c r="BD25" s="19">
        <f ca="1">SUMPRODUCT(ReactionRateK2!$F47:$V47*OFFSET(ReactionStoich!$E$5:$U$5,BD$2,0))*(TimeStep)*'Composition Moles'!$C37</f>
        <v>0</v>
      </c>
      <c r="BE25" s="19">
        <f ca="1">SUMPRODUCT(ReactionRateK2!$F47:$V47*OFFSET(ReactionStoich!$E$5:$U$5,BE$2,0))*(TimeStep)*'Composition Moles'!$C37</f>
        <v>0</v>
      </c>
      <c r="BF25" s="19">
        <f ca="1">SUMPRODUCT(ReactionRateK2!$F47:$V47*OFFSET(ReactionStoich!$E$5:$U$5,BF$2,0))*(TimeStep)*'Composition Moles'!$C37</f>
        <v>0</v>
      </c>
      <c r="BG25" s="19">
        <f ca="1">SUMPRODUCT(ReactionRateK2!$F47:$V47*OFFSET(ReactionStoich!$E$5:$U$5,BG$2,0))*(TimeStep)*'Composition Moles'!$C37</f>
        <v>0</v>
      </c>
      <c r="BH25" s="19">
        <f ca="1">SUMPRODUCT(ReactionRateK2!$F47:$V47*OFFSET(ReactionStoich!$E$5:$U$5,BH$2,0))*(TimeStep)*'Composition Moles'!$C37</f>
        <v>0</v>
      </c>
      <c r="BI25" s="19">
        <f ca="1">SUMPRODUCT(ReactionRateK2!$F47:$V47*OFFSET(ReactionStoich!$E$5:$U$5,BI$2,0))*(TimeStep)*'Composition Moles'!$C37</f>
        <v>0</v>
      </c>
      <c r="BJ25" s="19">
        <f ca="1">SUMPRODUCT(ReactionRateK2!$F47:$V47*OFFSET(ReactionStoich!$E$5:$U$5,BJ$2,0))*(TimeStep)*'Composition Moles'!$C37</f>
        <v>0</v>
      </c>
      <c r="BK25" s="19">
        <f ca="1">SUMPRODUCT(ReactionRateK2!$F47:$V47*OFFSET(ReactionStoich!$E$5:$U$5,BK$2,0))*(TimeStep)*'Composition Moles'!$C37</f>
        <v>0</v>
      </c>
      <c r="BL25" s="19">
        <f ca="1">SUMPRODUCT(ReactionRateK2!$F47:$V47*OFFSET(ReactionStoich!$E$5:$U$5,BL$2,0))*(TimeStep)*'Composition Moles'!$C37</f>
        <v>0</v>
      </c>
      <c r="BM25" s="19">
        <f ca="1">SUMPRODUCT(ReactionRateK2!$F47:$V47*OFFSET(ReactionStoich!$E$5:$U$5,BM$2,0))*(TimeStep)*'Composition Moles'!$C37</f>
        <v>0</v>
      </c>
      <c r="BN25" s="19">
        <f ca="1">SUMPRODUCT(ReactionRateK2!$F47:$V47*OFFSET(ReactionStoich!$E$5:$U$5,BN$2,0))*(TimeStep)*'Composition Moles'!$C37</f>
        <v>0</v>
      </c>
      <c r="BO25" s="19">
        <f ca="1">SUMPRODUCT(ReactionRateK2!$F47:$V47*OFFSET(ReactionStoich!$E$5:$U$5,BO$2,0))*(TimeStep)*'Composition Moles'!$C37</f>
        <v>0</v>
      </c>
      <c r="BP25" s="19">
        <f ca="1">SUMPRODUCT(ReactionRateK2!$F47:$V47*OFFSET(ReactionStoich!$E$5:$U$5,BP$2,0))*(TimeStep)*'Composition Moles'!$C37</f>
        <v>0</v>
      </c>
      <c r="BQ25" s="19">
        <f ca="1">SUMPRODUCT(ReactionRateK2!$F47:$V47*OFFSET(ReactionStoich!$E$5:$U$5,BQ$2,0))*(TimeStep)*'Composition Moles'!$C37</f>
        <v>0</v>
      </c>
      <c r="BR25" s="19">
        <f ca="1">SUMPRODUCT(ReactionRateK2!$F47:$V47*OFFSET(ReactionStoich!$E$5:$U$5,BR$2,0))*(TimeStep)*'Composition Moles'!$C37</f>
        <v>0</v>
      </c>
      <c r="BS25" s="19">
        <f ca="1">SUMPRODUCT(ReactionRateK2!$F47:$V47*OFFSET(ReactionStoich!$E$5:$U$5,BS$2,0))*(TimeStep)*'Composition Moles'!$C37</f>
        <v>0</v>
      </c>
      <c r="BT25" s="19">
        <f ca="1">SUMPRODUCT(ReactionRateK2!$F47:$V47*OFFSET(ReactionStoich!$E$5:$U$5,BT$2,0))*(TimeStep)*'Composition Moles'!$C37</f>
        <v>0</v>
      </c>
      <c r="BU25" s="19">
        <f ca="1">SUMPRODUCT(ReactionRateK2!$F47:$V47*OFFSET(ReactionStoich!$E$5:$U$5,BU$2,0))*(TimeStep)*'Composition Moles'!$C37</f>
        <v>0</v>
      </c>
      <c r="BV25" s="19">
        <f ca="1">SUMPRODUCT(ReactionRateK2!$F47:$V47*OFFSET(ReactionStoich!$E$5:$U$5,BV$2,0))*(TimeStep)*'Composition Moles'!$C37</f>
        <v>0</v>
      </c>
      <c r="BW25" s="19">
        <f ca="1">SUMPRODUCT(ReactionRateK2!$F47:$V47*OFFSET(ReactionStoich!$E$5:$U$5,BW$2,0))*(TimeStep)*'Composition Moles'!$C37</f>
        <v>0</v>
      </c>
    </row>
    <row r="26" spans="1:75">
      <c r="A26">
        <f>ReactionRateK1!A48</f>
        <v>0.80000000000000016</v>
      </c>
      <c r="B26" s="20">
        <f t="shared" ca="1" si="5"/>
        <v>-41379.526909159598</v>
      </c>
      <c r="C26" s="20">
        <f ca="1">'Composition Moles'!BZ38</f>
        <v>143663.64954356395</v>
      </c>
      <c r="D26" s="26">
        <f t="shared" ca="1" si="6"/>
        <v>0.28803059814105481</v>
      </c>
      <c r="F26" s="19">
        <f ca="1">SUMPRODUCT(ReactionRateK2!$F48:$V48*OFFSET(ReactionStoich!$E$5:$U$5,F$2,0))*(TimeStep)*'Composition Moles'!$C38</f>
        <v>-1.801462856483514</v>
      </c>
      <c r="G26" s="19">
        <f ca="1">SUMPRODUCT(ReactionRateK2!$F48:$V48*OFFSET(ReactionStoich!$E$5:$U$5,G$2,0))*(TimeStep)*'Composition Moles'!$C38</f>
        <v>0</v>
      </c>
      <c r="H26" s="19">
        <f ca="1">SUMPRODUCT(ReactionRateK2!$F48:$V48*OFFSET(ReactionStoich!$E$5:$U$5,H$2,0))*(TimeStep)*'Composition Moles'!$C38</f>
        <v>1.6491146871839075</v>
      </c>
      <c r="I26" s="19">
        <f ca="1">SUMPRODUCT(ReactionRateK2!$F48:$V48*OFFSET(ReactionStoich!$E$5:$U$5,I$2,0))*(TimeStep)*'Composition Moles'!$C38</f>
        <v>0.15234816929960601</v>
      </c>
      <c r="J26" s="19">
        <f ca="1">SUMPRODUCT(ReactionRateK2!$F48:$V48*OFFSET(ReactionStoich!$E$5:$U$5,J$2,0))*(TimeStep)*'Composition Moles'!$C38</f>
        <v>0</v>
      </c>
      <c r="K26" s="19">
        <f ca="1">SUMPRODUCT(ReactionRateK2!$F48:$V48*OFFSET(ReactionStoich!$E$5:$U$5,K$2,0))*(TimeStep)*'Composition Moles'!$C38</f>
        <v>0</v>
      </c>
      <c r="L26" s="19">
        <f ca="1">SUMPRODUCT(ReactionRateK2!$F48:$V48*OFFSET(ReactionStoich!$E$5:$U$5,L$2,0))*(TimeStep)*'Composition Moles'!$C38</f>
        <v>0</v>
      </c>
      <c r="M26" s="19">
        <f ca="1">SUMPRODUCT(ReactionRateK2!$F48:$V48*OFFSET(ReactionStoich!$E$5:$U$5,M$2,0))*(TimeStep)*'Composition Moles'!$C38</f>
        <v>0</v>
      </c>
      <c r="N26" s="19">
        <f ca="1">SUMPRODUCT(ReactionRateK2!$F48:$V48*OFFSET(ReactionStoich!$E$5:$U$5,N$2,0))*(TimeStep)*'Composition Moles'!$C38</f>
        <v>0</v>
      </c>
      <c r="O26" s="19">
        <f ca="1">SUMPRODUCT(ReactionRateK2!$F48:$V48*OFFSET(ReactionStoich!$E$5:$U$5,O$2,0))*(TimeStep)*'Composition Moles'!$C38</f>
        <v>0</v>
      </c>
      <c r="P26" s="19">
        <f ca="1">SUMPRODUCT(ReactionRateK2!$F48:$V48*OFFSET(ReactionStoich!$E$5:$U$5,P$2,0))*(TimeStep)*'Composition Moles'!$C38</f>
        <v>0</v>
      </c>
      <c r="Q26" s="19">
        <f ca="1">SUMPRODUCT(ReactionRateK2!$F48:$V48*OFFSET(ReactionStoich!$E$5:$U$5,Q$2,0))*(TimeStep)*'Composition Moles'!$C38</f>
        <v>0</v>
      </c>
      <c r="R26" s="19">
        <f ca="1">SUMPRODUCT(ReactionRateK2!$F48:$V48*OFFSET(ReactionStoich!$E$5:$U$5,R$2,0))*(TimeStep)*'Composition Moles'!$C38</f>
        <v>0</v>
      </c>
      <c r="S26" s="19">
        <f ca="1">SUMPRODUCT(ReactionRateK2!$F48:$V48*OFFSET(ReactionStoich!$E$5:$U$5,S$2,0))*(TimeStep)*'Composition Moles'!$C38</f>
        <v>6.739790653025147</v>
      </c>
      <c r="T26" s="19">
        <f ca="1">SUMPRODUCT(ReactionRateK2!$F48:$V48*OFFSET(ReactionStoich!$E$5:$U$5,T$2,0))*(TimeStep)*'Composition Moles'!$C38</f>
        <v>0</v>
      </c>
      <c r="U26" s="19">
        <f ca="1">SUMPRODUCT(ReactionRateK2!$F48:$V48*OFFSET(ReactionStoich!$E$5:$U$5,U$2,0))*(TimeStep)*'Composition Moles'!$C38</f>
        <v>0</v>
      </c>
      <c r="V26" s="19">
        <f ca="1">SUMPRODUCT(ReactionRateK2!$F48:$V48*OFFSET(ReactionStoich!$E$5:$U$5,V$2,0))*(TimeStep)*'Composition Moles'!$C38</f>
        <v>0</v>
      </c>
      <c r="W26" s="19">
        <f ca="1">SUMPRODUCT(ReactionRateK2!$F48:$V48*OFFSET(ReactionStoich!$E$5:$U$5,W$2,0))*(TimeStep)*'Composition Moles'!$C38</f>
        <v>0</v>
      </c>
      <c r="X26" s="19">
        <f ca="1">SUMPRODUCT(ReactionRateK2!$F48:$V48*OFFSET(ReactionStoich!$E$5:$U$5,X$2,0))*(TimeStep)*'Composition Moles'!$C38</f>
        <v>0</v>
      </c>
      <c r="Y26" s="19">
        <f ca="1">SUMPRODUCT(ReactionRateK2!$F48:$V48*OFFSET(ReactionStoich!$E$5:$U$5,Y$2,0))*(TimeStep)*'Composition Moles'!$C38</f>
        <v>-13.331059526343578</v>
      </c>
      <c r="Z26" s="19">
        <f ca="1">SUMPRODUCT(ReactionRateK2!$F48:$V48*OFFSET(ReactionStoich!$E$5:$U$5,Z$2,0))*(TimeStep)*'Composition Moles'!$C38</f>
        <v>0</v>
      </c>
      <c r="AA26" s="19">
        <f ca="1">SUMPRODUCT(ReactionRateK2!$F48:$V48*OFFSET(ReactionStoich!$E$5:$U$5,AA$2,0))*(TimeStep)*'Composition Moles'!$C38</f>
        <v>0</v>
      </c>
      <c r="AB26" s="19">
        <f ca="1">SUMPRODUCT(ReactionRateK2!$F48:$V48*OFFSET(ReactionStoich!$E$5:$U$5,AB$2,0))*(TimeStep)*'Composition Moles'!$C38</f>
        <v>0</v>
      </c>
      <c r="AC26" s="19">
        <f ca="1">SUMPRODUCT(ReactionRateK2!$F48:$V48*OFFSET(ReactionStoich!$E$5:$U$5,AC$2,0))*(TimeStep)*'Composition Moles'!$C38</f>
        <v>0</v>
      </c>
      <c r="AD26" s="19">
        <f ca="1">SUMPRODUCT(ReactionRateK2!$F48:$V48*OFFSET(ReactionStoich!$E$5:$U$5,AD$2,0))*(TimeStep)*'Composition Moles'!$C38</f>
        <v>0</v>
      </c>
      <c r="AE26" s="19">
        <f ca="1">SUMPRODUCT(ReactionRateK2!$F48:$V48*OFFSET(ReactionStoich!$E$5:$U$5,AE$2,0))*(TimeStep)*'Composition Moles'!$C38</f>
        <v>0</v>
      </c>
      <c r="AF26" s="19">
        <f ca="1">SUMPRODUCT(ReactionRateK2!$F48:$V48*OFFSET(ReactionStoich!$E$5:$U$5,AF$2,0))*(TimeStep)*'Composition Moles'!$C38</f>
        <v>0</v>
      </c>
      <c r="AG26" s="19">
        <f ca="1">SUMPRODUCT(ReactionRateK2!$F48:$V48*OFFSET(ReactionStoich!$E$5:$U$5,AG$2,0))*(TimeStep)*'Composition Moles'!$C38</f>
        <v>0.5282643469185514</v>
      </c>
      <c r="AH26" s="19">
        <f ca="1">SUMPRODUCT(ReactionRateK2!$F48:$V48*OFFSET(ReactionStoich!$E$5:$U$5,AH$2,0))*(TimeStep)*'Composition Moles'!$C38</f>
        <v>4.8312598492662051</v>
      </c>
      <c r="AI26" s="19">
        <f ca="1">SUMPRODUCT(ReactionRateK2!$F48:$V48*OFFSET(ReactionStoich!$E$5:$U$5,AI$2,0))*(TimeStep)*'Composition Moles'!$C38</f>
        <v>2.7813686403277145</v>
      </c>
      <c r="AJ26" s="19">
        <f ca="1">SUMPRODUCT(ReactionRateK2!$F48:$V48*OFFSET(ReactionStoich!$E$5:$U$5,AJ$2,0))*(TimeStep)*'Composition Moles'!$C38</f>
        <v>2.0571281393658736</v>
      </c>
      <c r="AK26" s="19">
        <f ca="1">SUMPRODUCT(ReactionRateK2!$F48:$V48*OFFSET(ReactionStoich!$E$5:$U$5,AK$2,0))*(TimeStep)*'Composition Moles'!$C38</f>
        <v>0</v>
      </c>
      <c r="AL26" s="19">
        <f ca="1">SUMPRODUCT(ReactionRateK2!$F48:$V48*OFFSET(ReactionStoich!$E$5:$U$5,AL$2,0))*(TimeStep)*'Composition Moles'!$C38</f>
        <v>0</v>
      </c>
      <c r="AM26" s="19">
        <f ca="1">SUMPRODUCT(ReactionRateK2!$F48:$V48*OFFSET(ReactionStoich!$E$5:$U$5,AM$2,0))*(TimeStep)*'Composition Moles'!$C38</f>
        <v>0</v>
      </c>
      <c r="AN26" s="19">
        <f ca="1">SUMPRODUCT(ReactionRateK2!$F48:$V48*OFFSET(ReactionStoich!$E$5:$U$5,AN$2,0))*(TimeStep)*'Composition Moles'!$C38</f>
        <v>0</v>
      </c>
      <c r="AO26" s="19">
        <f ca="1">SUMPRODUCT(ReactionRateK2!$F48:$V48*OFFSET(ReactionStoich!$E$5:$U$5,AO$2,0))*(TimeStep)*'Composition Moles'!$C38</f>
        <v>-0.15234816929960601</v>
      </c>
      <c r="AP26" s="19">
        <f ca="1">SUMPRODUCT(ReactionRateK2!$F48:$V48*OFFSET(ReactionStoich!$E$5:$U$5,AP$2,0))*(TimeStep)*'Composition Moles'!$C38</f>
        <v>-1.0701119984645799</v>
      </c>
      <c r="AQ26" s="19">
        <f ca="1">SUMPRODUCT(ReactionRateK2!$F48:$V48*OFFSET(ReactionStoich!$E$5:$U$5,AQ$2,0))*(TimeStep)*'Composition Moles'!$C38</f>
        <v>0</v>
      </c>
      <c r="AR26" s="19">
        <f ca="1">SUMPRODUCT(ReactionRateK2!$F48:$V48*OFFSET(ReactionStoich!$E$5:$U$5,AR$2,0))*(TimeStep)*'Composition Moles'!$C38</f>
        <v>0</v>
      </c>
      <c r="AS26" s="19">
        <f ca="1">SUMPRODUCT(ReactionRateK2!$F48:$V48*OFFSET(ReactionStoich!$E$5:$U$5,AS$2,0))*(TimeStep)*'Composition Moles'!$C38</f>
        <v>-0.79476397826524303</v>
      </c>
      <c r="AT26" s="19">
        <f ca="1">SUMPRODUCT(ReactionRateK2!$F48:$V48*OFFSET(ReactionStoich!$E$5:$U$5,AT$2,0))*(TimeStep)*'Composition Moles'!$C38</f>
        <v>-0.79476397826524303</v>
      </c>
      <c r="AU26" s="19">
        <f ca="1">SUMPRODUCT(ReactionRateK2!$F48:$V48*OFFSET(ReactionStoich!$E$5:$U$5,AU$2,0))*(TimeStep)*'Composition Moles'!$C38</f>
        <v>-0.79476397826524303</v>
      </c>
      <c r="AV26" s="19">
        <f ca="1">SUMPRODUCT(ReactionRateK2!$F48:$V48*OFFSET(ReactionStoich!$E$5:$U$5,AV$2,0))*(TimeStep)*'Composition Moles'!$C38</f>
        <v>0</v>
      </c>
      <c r="AW26" s="19">
        <f ca="1">SUMPRODUCT(ReactionRateK2!$F48:$V48*OFFSET(ReactionStoich!$E$5:$U$5,AW$2,0))*(TimeStep)*'Composition Moles'!$C38</f>
        <v>0</v>
      </c>
      <c r="AX26" s="19">
        <f ca="1">SUMPRODUCT(ReactionRateK2!$F48:$V48*OFFSET(ReactionStoich!$E$5:$U$5,AX$2,0))*(TimeStep)*'Composition Moles'!$C38</f>
        <v>0</v>
      </c>
      <c r="AY26" s="19">
        <f ca="1">SUMPRODUCT(ReactionRateK2!$F48:$V48*OFFSET(ReactionStoich!$E$5:$U$5,AY$2,0))*(TimeStep)*'Composition Moles'!$C38</f>
        <v>0</v>
      </c>
      <c r="AZ26" s="19">
        <f ca="1">SUMPRODUCT(ReactionRateK2!$F48:$V48*OFFSET(ReactionStoich!$E$5:$U$5,AZ$2,0))*(TimeStep)*'Composition Moles'!$C38</f>
        <v>0</v>
      </c>
      <c r="BA26" s="19">
        <f ca="1">SUMPRODUCT(ReactionRateK2!$F48:$V48*OFFSET(ReactionStoich!$E$5:$U$5,BA$2,0))*(TimeStep)*'Composition Moles'!$C38</f>
        <v>0</v>
      </c>
      <c r="BB26" s="19">
        <f ca="1">SUMPRODUCT(ReactionRateK2!$F48:$V48*OFFSET(ReactionStoich!$E$5:$U$5,BB$2,0))*(TimeStep)*'Composition Moles'!$C38</f>
        <v>0</v>
      </c>
      <c r="BC26" s="19">
        <f ca="1">SUMPRODUCT(ReactionRateK2!$F48:$V48*OFFSET(ReactionStoich!$E$5:$U$5,BC$2,0))*(TimeStep)*'Composition Moles'!$C38</f>
        <v>0</v>
      </c>
      <c r="BD26" s="19">
        <f ca="1">SUMPRODUCT(ReactionRateK2!$F48:$V48*OFFSET(ReactionStoich!$E$5:$U$5,BD$2,0))*(TimeStep)*'Composition Moles'!$C38</f>
        <v>0</v>
      </c>
      <c r="BE26" s="19">
        <f ca="1">SUMPRODUCT(ReactionRateK2!$F48:$V48*OFFSET(ReactionStoich!$E$5:$U$5,BE$2,0))*(TimeStep)*'Composition Moles'!$C38</f>
        <v>0</v>
      </c>
      <c r="BF26" s="19">
        <f ca="1">SUMPRODUCT(ReactionRateK2!$F48:$V48*OFFSET(ReactionStoich!$E$5:$U$5,BF$2,0))*(TimeStep)*'Composition Moles'!$C38</f>
        <v>0</v>
      </c>
      <c r="BG26" s="19">
        <f ca="1">SUMPRODUCT(ReactionRateK2!$F48:$V48*OFFSET(ReactionStoich!$E$5:$U$5,BG$2,0))*(TimeStep)*'Composition Moles'!$C38</f>
        <v>0</v>
      </c>
      <c r="BH26" s="19">
        <f ca="1">SUMPRODUCT(ReactionRateK2!$F48:$V48*OFFSET(ReactionStoich!$E$5:$U$5,BH$2,0))*(TimeStep)*'Composition Moles'!$C38</f>
        <v>0</v>
      </c>
      <c r="BI26" s="19">
        <f ca="1">SUMPRODUCT(ReactionRateK2!$F48:$V48*OFFSET(ReactionStoich!$E$5:$U$5,BI$2,0))*(TimeStep)*'Composition Moles'!$C38</f>
        <v>0</v>
      </c>
      <c r="BJ26" s="19">
        <f ca="1">SUMPRODUCT(ReactionRateK2!$F48:$V48*OFFSET(ReactionStoich!$E$5:$U$5,BJ$2,0))*(TimeStep)*'Composition Moles'!$C38</f>
        <v>0</v>
      </c>
      <c r="BK26" s="19">
        <f ca="1">SUMPRODUCT(ReactionRateK2!$F48:$V48*OFFSET(ReactionStoich!$E$5:$U$5,BK$2,0))*(TimeStep)*'Composition Moles'!$C38</f>
        <v>0</v>
      </c>
      <c r="BL26" s="19">
        <f ca="1">SUMPRODUCT(ReactionRateK2!$F48:$V48*OFFSET(ReactionStoich!$E$5:$U$5,BL$2,0))*(TimeStep)*'Composition Moles'!$C38</f>
        <v>0</v>
      </c>
      <c r="BM26" s="19">
        <f ca="1">SUMPRODUCT(ReactionRateK2!$F48:$V48*OFFSET(ReactionStoich!$E$5:$U$5,BM$2,0))*(TimeStep)*'Composition Moles'!$C38</f>
        <v>0</v>
      </c>
      <c r="BN26" s="19">
        <f ca="1">SUMPRODUCT(ReactionRateK2!$F48:$V48*OFFSET(ReactionStoich!$E$5:$U$5,BN$2,0))*(TimeStep)*'Composition Moles'!$C38</f>
        <v>0</v>
      </c>
      <c r="BO26" s="19">
        <f ca="1">SUMPRODUCT(ReactionRateK2!$F48:$V48*OFFSET(ReactionStoich!$E$5:$U$5,BO$2,0))*(TimeStep)*'Composition Moles'!$C38</f>
        <v>0</v>
      </c>
      <c r="BP26" s="19">
        <f ca="1">SUMPRODUCT(ReactionRateK2!$F48:$V48*OFFSET(ReactionStoich!$E$5:$U$5,BP$2,0))*(TimeStep)*'Composition Moles'!$C38</f>
        <v>0</v>
      </c>
      <c r="BQ26" s="19">
        <f ca="1">SUMPRODUCT(ReactionRateK2!$F48:$V48*OFFSET(ReactionStoich!$E$5:$U$5,BQ$2,0))*(TimeStep)*'Composition Moles'!$C38</f>
        <v>0</v>
      </c>
      <c r="BR26" s="19">
        <f ca="1">SUMPRODUCT(ReactionRateK2!$F48:$V48*OFFSET(ReactionStoich!$E$5:$U$5,BR$2,0))*(TimeStep)*'Composition Moles'!$C38</f>
        <v>0</v>
      </c>
      <c r="BS26" s="19">
        <f ca="1">SUMPRODUCT(ReactionRateK2!$F48:$V48*OFFSET(ReactionStoich!$E$5:$U$5,BS$2,0))*(TimeStep)*'Composition Moles'!$C38</f>
        <v>0</v>
      </c>
      <c r="BT26" s="19">
        <f ca="1">SUMPRODUCT(ReactionRateK2!$F48:$V48*OFFSET(ReactionStoich!$E$5:$U$5,BT$2,0))*(TimeStep)*'Composition Moles'!$C38</f>
        <v>0</v>
      </c>
      <c r="BU26" s="19">
        <f ca="1">SUMPRODUCT(ReactionRateK2!$F48:$V48*OFFSET(ReactionStoich!$E$5:$U$5,BU$2,0))*(TimeStep)*'Composition Moles'!$C38</f>
        <v>0</v>
      </c>
      <c r="BV26" s="19">
        <f ca="1">SUMPRODUCT(ReactionRateK2!$F48:$V48*OFFSET(ReactionStoich!$E$5:$U$5,BV$2,0))*(TimeStep)*'Composition Moles'!$C38</f>
        <v>0</v>
      </c>
      <c r="BW26" s="19">
        <f ca="1">SUMPRODUCT(ReactionRateK2!$F48:$V48*OFFSET(ReactionStoich!$E$5:$U$5,BW$2,0))*(TimeStep)*'Composition Moles'!$C38</f>
        <v>0</v>
      </c>
    </row>
    <row r="27" spans="1:75">
      <c r="A27">
        <f>ReactionRateK1!A49</f>
        <v>0.8500000000000002</v>
      </c>
      <c r="B27" s="20">
        <f t="shared" ca="1" si="5"/>
        <v>-39967.344290820147</v>
      </c>
      <c r="C27" s="20">
        <f ca="1">'Composition Moles'!BZ39</f>
        <v>143674.95271948189</v>
      </c>
      <c r="D27" s="26">
        <f t="shared" ca="1" si="6"/>
        <v>0.27817892774152758</v>
      </c>
      <c r="F27" s="19">
        <f ca="1">SUMPRODUCT(ReactionRateK2!$F49:$V49*OFFSET(ReactionStoich!$E$5:$U$5,F$2,0))*(TimeStep)*'Composition Moles'!$C39</f>
        <v>-1.6883329906377531</v>
      </c>
      <c r="G27" s="19">
        <f ca="1">SUMPRODUCT(ReactionRateK2!$F49:$V49*OFFSET(ReactionStoich!$E$5:$U$5,G$2,0))*(TimeStep)*'Composition Moles'!$C39</f>
        <v>0</v>
      </c>
      <c r="H27" s="19">
        <f ca="1">SUMPRODUCT(ReactionRateK2!$F49:$V49*OFFSET(ReactionStoich!$E$5:$U$5,H$2,0))*(TimeStep)*'Composition Moles'!$C39</f>
        <v>1.5538430091774882</v>
      </c>
      <c r="I27" s="19">
        <f ca="1">SUMPRODUCT(ReactionRateK2!$F49:$V49*OFFSET(ReactionStoich!$E$5:$U$5,I$2,0))*(TimeStep)*'Composition Moles'!$C39</f>
        <v>0.13448998146026497</v>
      </c>
      <c r="J27" s="19">
        <f ca="1">SUMPRODUCT(ReactionRateK2!$F49:$V49*OFFSET(ReactionStoich!$E$5:$U$5,J$2,0))*(TimeStep)*'Composition Moles'!$C39</f>
        <v>0</v>
      </c>
      <c r="K27" s="19">
        <f ca="1">SUMPRODUCT(ReactionRateK2!$F49:$V49*OFFSET(ReactionStoich!$E$5:$U$5,K$2,0))*(TimeStep)*'Composition Moles'!$C39</f>
        <v>0</v>
      </c>
      <c r="L27" s="19">
        <f ca="1">SUMPRODUCT(ReactionRateK2!$F49:$V49*OFFSET(ReactionStoich!$E$5:$U$5,L$2,0))*(TimeStep)*'Composition Moles'!$C39</f>
        <v>0</v>
      </c>
      <c r="M27" s="19">
        <f ca="1">SUMPRODUCT(ReactionRateK2!$F49:$V49*OFFSET(ReactionStoich!$E$5:$U$5,M$2,0))*(TimeStep)*'Composition Moles'!$C39</f>
        <v>0</v>
      </c>
      <c r="N27" s="19">
        <f ca="1">SUMPRODUCT(ReactionRateK2!$F49:$V49*OFFSET(ReactionStoich!$E$5:$U$5,N$2,0))*(TimeStep)*'Composition Moles'!$C39</f>
        <v>0</v>
      </c>
      <c r="O27" s="19">
        <f ca="1">SUMPRODUCT(ReactionRateK2!$F49:$V49*OFFSET(ReactionStoich!$E$5:$U$5,O$2,0))*(TimeStep)*'Composition Moles'!$C39</f>
        <v>0</v>
      </c>
      <c r="P27" s="19">
        <f ca="1">SUMPRODUCT(ReactionRateK2!$F49:$V49*OFFSET(ReactionStoich!$E$5:$U$5,P$2,0))*(TimeStep)*'Composition Moles'!$C39</f>
        <v>0</v>
      </c>
      <c r="Q27" s="19">
        <f ca="1">SUMPRODUCT(ReactionRateK2!$F49:$V49*OFFSET(ReactionStoich!$E$5:$U$5,Q$2,0))*(TimeStep)*'Composition Moles'!$C39</f>
        <v>0</v>
      </c>
      <c r="R27" s="19">
        <f ca="1">SUMPRODUCT(ReactionRateK2!$F49:$V49*OFFSET(ReactionStoich!$E$5:$U$5,R$2,0))*(TimeStep)*'Composition Moles'!$C39</f>
        <v>0</v>
      </c>
      <c r="S27" s="19">
        <f ca="1">SUMPRODUCT(ReactionRateK2!$F49:$V49*OFFSET(ReactionStoich!$E$5:$U$5,S$2,0))*(TimeStep)*'Composition Moles'!$C39</f>
        <v>6.42000846297345</v>
      </c>
      <c r="T27" s="19">
        <f ca="1">SUMPRODUCT(ReactionRateK2!$F49:$V49*OFFSET(ReactionStoich!$E$5:$U$5,T$2,0))*(TimeStep)*'Composition Moles'!$C39</f>
        <v>0</v>
      </c>
      <c r="U27" s="19">
        <f ca="1">SUMPRODUCT(ReactionRateK2!$F49:$V49*OFFSET(ReactionStoich!$E$5:$U$5,U$2,0))*(TimeStep)*'Composition Moles'!$C39</f>
        <v>0</v>
      </c>
      <c r="V27" s="19">
        <f ca="1">SUMPRODUCT(ReactionRateK2!$F49:$V49*OFFSET(ReactionStoich!$E$5:$U$5,V$2,0))*(TimeStep)*'Composition Moles'!$C39</f>
        <v>0</v>
      </c>
      <c r="W27" s="19">
        <f ca="1">SUMPRODUCT(ReactionRateK2!$F49:$V49*OFFSET(ReactionStoich!$E$5:$U$5,W$2,0))*(TimeStep)*'Composition Moles'!$C39</f>
        <v>0</v>
      </c>
      <c r="X27" s="19">
        <f ca="1">SUMPRODUCT(ReactionRateK2!$F49:$V49*OFFSET(ReactionStoich!$E$5:$U$5,X$2,0))*(TimeStep)*'Composition Moles'!$C39</f>
        <v>0</v>
      </c>
      <c r="Y27" s="19">
        <f ca="1">SUMPRODUCT(ReactionRateK2!$F49:$V49*OFFSET(ReactionStoich!$E$5:$U$5,Y$2,0))*(TimeStep)*'Composition Moles'!$C39</f>
        <v>-12.817358441305409</v>
      </c>
      <c r="Z27" s="19">
        <f ca="1">SUMPRODUCT(ReactionRateK2!$F49:$V49*OFFSET(ReactionStoich!$E$5:$U$5,Z$2,0))*(TimeStep)*'Composition Moles'!$C39</f>
        <v>0</v>
      </c>
      <c r="AA27" s="19">
        <f ca="1">SUMPRODUCT(ReactionRateK2!$F49:$V49*OFFSET(ReactionStoich!$E$5:$U$5,AA$2,0))*(TimeStep)*'Composition Moles'!$C39</f>
        <v>0</v>
      </c>
      <c r="AB27" s="19">
        <f ca="1">SUMPRODUCT(ReactionRateK2!$F49:$V49*OFFSET(ReactionStoich!$E$5:$U$5,AB$2,0))*(TimeStep)*'Composition Moles'!$C39</f>
        <v>0</v>
      </c>
      <c r="AC27" s="19">
        <f ca="1">SUMPRODUCT(ReactionRateK2!$F49:$V49*OFFSET(ReactionStoich!$E$5:$U$5,AC$2,0))*(TimeStep)*'Composition Moles'!$C39</f>
        <v>0</v>
      </c>
      <c r="AD27" s="19">
        <f ca="1">SUMPRODUCT(ReactionRateK2!$F49:$V49*OFFSET(ReactionStoich!$E$5:$U$5,AD$2,0))*(TimeStep)*'Composition Moles'!$C39</f>
        <v>0</v>
      </c>
      <c r="AE27" s="19">
        <f ca="1">SUMPRODUCT(ReactionRateK2!$F49:$V49*OFFSET(ReactionStoich!$E$5:$U$5,AE$2,0))*(TimeStep)*'Composition Moles'!$C39</f>
        <v>0</v>
      </c>
      <c r="AF27" s="19">
        <f ca="1">SUMPRODUCT(ReactionRateK2!$F49:$V49*OFFSET(ReactionStoich!$E$5:$U$5,AF$2,0))*(TimeStep)*'Composition Moles'!$C39</f>
        <v>0</v>
      </c>
      <c r="AG27" s="19">
        <f ca="1">SUMPRODUCT(ReactionRateK2!$F49:$V49*OFFSET(ReactionStoich!$E$5:$U$5,AG$2,0))*(TimeStep)*'Composition Moles'!$C39</f>
        <v>0.42234272319287086</v>
      </c>
      <c r="AH27" s="19">
        <f ca="1">SUMPRODUCT(ReactionRateK2!$F49:$V49*OFFSET(ReactionStoich!$E$5:$U$5,AH$2,0))*(TimeStep)*'Composition Moles'!$C39</f>
        <v>4.6347121770703099</v>
      </c>
      <c r="AI27" s="19">
        <f ca="1">SUMPRODUCT(ReactionRateK2!$F49:$V49*OFFSET(ReactionStoich!$E$5:$U$5,AI$2,0))*(TimeStep)*'Composition Moles'!$C39</f>
        <v>2.8096321396028814</v>
      </c>
      <c r="AJ27" s="19">
        <f ca="1">SUMPRODUCT(ReactionRateK2!$F49:$V49*OFFSET(ReactionStoich!$E$5:$U$5,AJ$2,0))*(TimeStep)*'Composition Moles'!$C39</f>
        <v>2.0191604165601822</v>
      </c>
      <c r="AK27" s="19">
        <f ca="1">SUMPRODUCT(ReactionRateK2!$F49:$V49*OFFSET(ReactionStoich!$E$5:$U$5,AK$2,0))*(TimeStep)*'Composition Moles'!$C39</f>
        <v>0</v>
      </c>
      <c r="AL27" s="19">
        <f ca="1">SUMPRODUCT(ReactionRateK2!$F49:$V49*OFFSET(ReactionStoich!$E$5:$U$5,AL$2,0))*(TimeStep)*'Composition Moles'!$C39</f>
        <v>0</v>
      </c>
      <c r="AM27" s="19">
        <f ca="1">SUMPRODUCT(ReactionRateK2!$F49:$V49*OFFSET(ReactionStoich!$E$5:$U$5,AM$2,0))*(TimeStep)*'Composition Moles'!$C39</f>
        <v>0</v>
      </c>
      <c r="AN27" s="19">
        <f ca="1">SUMPRODUCT(ReactionRateK2!$F49:$V49*OFFSET(ReactionStoich!$E$5:$U$5,AN$2,0))*(TimeStep)*'Composition Moles'!$C39</f>
        <v>0</v>
      </c>
      <c r="AO27" s="19">
        <f ca="1">SUMPRODUCT(ReactionRateK2!$F49:$V49*OFFSET(ReactionStoich!$E$5:$U$5,AO$2,0))*(TimeStep)*'Composition Moles'!$C39</f>
        <v>-0.13448998146026497</v>
      </c>
      <c r="AP27" s="19">
        <f ca="1">SUMPRODUCT(ReactionRateK2!$F49:$V49*OFFSET(ReactionStoich!$E$5:$U$5,AP$2,0))*(TimeStep)*'Composition Moles'!$C39</f>
        <v>-1.0325390175195275</v>
      </c>
      <c r="AQ27" s="19">
        <f ca="1">SUMPRODUCT(ReactionRateK2!$F49:$V49*OFFSET(ReactionStoich!$E$5:$U$5,AQ$2,0))*(TimeStep)*'Composition Moles'!$C39</f>
        <v>0</v>
      </c>
      <c r="AR27" s="19">
        <f ca="1">SUMPRODUCT(ReactionRateK2!$F49:$V49*OFFSET(ReactionStoich!$E$5:$U$5,AR$2,0))*(TimeStep)*'Composition Moles'!$C39</f>
        <v>0</v>
      </c>
      <c r="AS27" s="19">
        <f ca="1">SUMPRODUCT(ReactionRateK2!$F49:$V49*OFFSET(ReactionStoich!$E$5:$U$5,AS$2,0))*(TimeStep)*'Composition Moles'!$C39</f>
        <v>-0.77382282637149691</v>
      </c>
      <c r="AT27" s="19">
        <f ca="1">SUMPRODUCT(ReactionRateK2!$F49:$V49*OFFSET(ReactionStoich!$E$5:$U$5,AT$2,0))*(TimeStep)*'Composition Moles'!$C39</f>
        <v>-0.77382282637149691</v>
      </c>
      <c r="AU27" s="19">
        <f ca="1">SUMPRODUCT(ReactionRateK2!$F49:$V49*OFFSET(ReactionStoich!$E$5:$U$5,AU$2,0))*(TimeStep)*'Composition Moles'!$C39</f>
        <v>-0.77382282637149691</v>
      </c>
      <c r="AV27" s="19">
        <f ca="1">SUMPRODUCT(ReactionRateK2!$F49:$V49*OFFSET(ReactionStoich!$E$5:$U$5,AV$2,0))*(TimeStep)*'Composition Moles'!$C39</f>
        <v>0</v>
      </c>
      <c r="AW27" s="19">
        <f ca="1">SUMPRODUCT(ReactionRateK2!$F49:$V49*OFFSET(ReactionStoich!$E$5:$U$5,AW$2,0))*(TimeStep)*'Composition Moles'!$C39</f>
        <v>0</v>
      </c>
      <c r="AX27" s="19">
        <f ca="1">SUMPRODUCT(ReactionRateK2!$F49:$V49*OFFSET(ReactionStoich!$E$5:$U$5,AX$2,0))*(TimeStep)*'Composition Moles'!$C39</f>
        <v>0</v>
      </c>
      <c r="AY27" s="19">
        <f ca="1">SUMPRODUCT(ReactionRateK2!$F49:$V49*OFFSET(ReactionStoich!$E$5:$U$5,AY$2,0))*(TimeStep)*'Composition Moles'!$C39</f>
        <v>0</v>
      </c>
      <c r="AZ27" s="19">
        <f ca="1">SUMPRODUCT(ReactionRateK2!$F49:$V49*OFFSET(ReactionStoich!$E$5:$U$5,AZ$2,0))*(TimeStep)*'Composition Moles'!$C39</f>
        <v>0</v>
      </c>
      <c r="BA27" s="19">
        <f ca="1">SUMPRODUCT(ReactionRateK2!$F49:$V49*OFFSET(ReactionStoich!$E$5:$U$5,BA$2,0))*(TimeStep)*'Composition Moles'!$C39</f>
        <v>0</v>
      </c>
      <c r="BB27" s="19">
        <f ca="1">SUMPRODUCT(ReactionRateK2!$F49:$V49*OFFSET(ReactionStoich!$E$5:$U$5,BB$2,0))*(TimeStep)*'Composition Moles'!$C39</f>
        <v>0</v>
      </c>
      <c r="BC27" s="19">
        <f ca="1">SUMPRODUCT(ReactionRateK2!$F49:$V49*OFFSET(ReactionStoich!$E$5:$U$5,BC$2,0))*(TimeStep)*'Composition Moles'!$C39</f>
        <v>0</v>
      </c>
      <c r="BD27" s="19">
        <f ca="1">SUMPRODUCT(ReactionRateK2!$F49:$V49*OFFSET(ReactionStoich!$E$5:$U$5,BD$2,0))*(TimeStep)*'Composition Moles'!$C39</f>
        <v>0</v>
      </c>
      <c r="BE27" s="19">
        <f ca="1">SUMPRODUCT(ReactionRateK2!$F49:$V49*OFFSET(ReactionStoich!$E$5:$U$5,BE$2,0))*(TimeStep)*'Composition Moles'!$C39</f>
        <v>0</v>
      </c>
      <c r="BF27" s="19">
        <f ca="1">SUMPRODUCT(ReactionRateK2!$F49:$V49*OFFSET(ReactionStoich!$E$5:$U$5,BF$2,0))*(TimeStep)*'Composition Moles'!$C39</f>
        <v>0</v>
      </c>
      <c r="BG27" s="19">
        <f ca="1">SUMPRODUCT(ReactionRateK2!$F49:$V49*OFFSET(ReactionStoich!$E$5:$U$5,BG$2,0))*(TimeStep)*'Composition Moles'!$C39</f>
        <v>0</v>
      </c>
      <c r="BH27" s="19">
        <f ca="1">SUMPRODUCT(ReactionRateK2!$F49:$V49*OFFSET(ReactionStoich!$E$5:$U$5,BH$2,0))*(TimeStep)*'Composition Moles'!$C39</f>
        <v>0</v>
      </c>
      <c r="BI27" s="19">
        <f ca="1">SUMPRODUCT(ReactionRateK2!$F49:$V49*OFFSET(ReactionStoich!$E$5:$U$5,BI$2,0))*(TimeStep)*'Composition Moles'!$C39</f>
        <v>0</v>
      </c>
      <c r="BJ27" s="19">
        <f ca="1">SUMPRODUCT(ReactionRateK2!$F49:$V49*OFFSET(ReactionStoich!$E$5:$U$5,BJ$2,0))*(TimeStep)*'Composition Moles'!$C39</f>
        <v>0</v>
      </c>
      <c r="BK27" s="19">
        <f ca="1">SUMPRODUCT(ReactionRateK2!$F49:$V49*OFFSET(ReactionStoich!$E$5:$U$5,BK$2,0))*(TimeStep)*'Composition Moles'!$C39</f>
        <v>0</v>
      </c>
      <c r="BL27" s="19">
        <f ca="1">SUMPRODUCT(ReactionRateK2!$F49:$V49*OFFSET(ReactionStoich!$E$5:$U$5,BL$2,0))*(TimeStep)*'Composition Moles'!$C39</f>
        <v>0</v>
      </c>
      <c r="BM27" s="19">
        <f ca="1">SUMPRODUCT(ReactionRateK2!$F49:$V49*OFFSET(ReactionStoich!$E$5:$U$5,BM$2,0))*(TimeStep)*'Composition Moles'!$C39</f>
        <v>0</v>
      </c>
      <c r="BN27" s="19">
        <f ca="1">SUMPRODUCT(ReactionRateK2!$F49:$V49*OFFSET(ReactionStoich!$E$5:$U$5,BN$2,0))*(TimeStep)*'Composition Moles'!$C39</f>
        <v>0</v>
      </c>
      <c r="BO27" s="19">
        <f ca="1">SUMPRODUCT(ReactionRateK2!$F49:$V49*OFFSET(ReactionStoich!$E$5:$U$5,BO$2,0))*(TimeStep)*'Composition Moles'!$C39</f>
        <v>0</v>
      </c>
      <c r="BP27" s="19">
        <f ca="1">SUMPRODUCT(ReactionRateK2!$F49:$V49*OFFSET(ReactionStoich!$E$5:$U$5,BP$2,0))*(TimeStep)*'Composition Moles'!$C39</f>
        <v>0</v>
      </c>
      <c r="BQ27" s="19">
        <f ca="1">SUMPRODUCT(ReactionRateK2!$F49:$V49*OFFSET(ReactionStoich!$E$5:$U$5,BQ$2,0))*(TimeStep)*'Composition Moles'!$C39</f>
        <v>0</v>
      </c>
      <c r="BR27" s="19">
        <f ca="1">SUMPRODUCT(ReactionRateK2!$F49:$V49*OFFSET(ReactionStoich!$E$5:$U$5,BR$2,0))*(TimeStep)*'Composition Moles'!$C39</f>
        <v>0</v>
      </c>
      <c r="BS27" s="19">
        <f ca="1">SUMPRODUCT(ReactionRateK2!$F49:$V49*OFFSET(ReactionStoich!$E$5:$U$5,BS$2,0))*(TimeStep)*'Composition Moles'!$C39</f>
        <v>0</v>
      </c>
      <c r="BT27" s="19">
        <f ca="1">SUMPRODUCT(ReactionRateK2!$F49:$V49*OFFSET(ReactionStoich!$E$5:$U$5,BT$2,0))*(TimeStep)*'Composition Moles'!$C39</f>
        <v>0</v>
      </c>
      <c r="BU27" s="19">
        <f ca="1">SUMPRODUCT(ReactionRateK2!$F49:$V49*OFFSET(ReactionStoich!$E$5:$U$5,BU$2,0))*(TimeStep)*'Composition Moles'!$C39</f>
        <v>0</v>
      </c>
      <c r="BV27" s="19">
        <f ca="1">SUMPRODUCT(ReactionRateK2!$F49:$V49*OFFSET(ReactionStoich!$E$5:$U$5,BV$2,0))*(TimeStep)*'Composition Moles'!$C39</f>
        <v>0</v>
      </c>
      <c r="BW27" s="19">
        <f ca="1">SUMPRODUCT(ReactionRateK2!$F49:$V49*OFFSET(ReactionStoich!$E$5:$U$5,BW$2,0))*(TimeStep)*'Composition Moles'!$C39</f>
        <v>0</v>
      </c>
    </row>
    <row r="28" spans="1:75">
      <c r="A28">
        <f>ReactionRateK1!A50</f>
        <v>0.90000000000000024</v>
      </c>
      <c r="B28" s="20">
        <f t="shared" ca="1" si="5"/>
        <v>-38516.104395597351</v>
      </c>
      <c r="C28" s="20">
        <f ca="1">'Composition Moles'!BZ40</f>
        <v>143686.8358510969</v>
      </c>
      <c r="D28" s="26">
        <f t="shared" ca="1" si="6"/>
        <v>0.26805590204179669</v>
      </c>
      <c r="F28" s="19">
        <f ca="1">SUMPRODUCT(ReactionRateK2!$F50:$V50*OFFSET(ReactionStoich!$E$5:$U$5,F$2,0))*(TimeStep)*'Composition Moles'!$C40</f>
        <v>-1.5827278084369747</v>
      </c>
      <c r="G28" s="19">
        <f ca="1">SUMPRODUCT(ReactionRateK2!$F50:$V50*OFFSET(ReactionStoich!$E$5:$U$5,G$2,0))*(TimeStep)*'Composition Moles'!$C40</f>
        <v>0</v>
      </c>
      <c r="H28" s="19">
        <f ca="1">SUMPRODUCT(ReactionRateK2!$F50:$V50*OFFSET(ReactionStoich!$E$5:$U$5,H$2,0))*(TimeStep)*'Composition Moles'!$C40</f>
        <v>1.4637989066015982</v>
      </c>
      <c r="I28" s="19">
        <f ca="1">SUMPRODUCT(ReactionRateK2!$F50:$V50*OFFSET(ReactionStoich!$E$5:$U$5,I$2,0))*(TimeStep)*'Composition Moles'!$C40</f>
        <v>0.11892890183537651</v>
      </c>
      <c r="J28" s="19">
        <f ca="1">SUMPRODUCT(ReactionRateK2!$F50:$V50*OFFSET(ReactionStoich!$E$5:$U$5,J$2,0))*(TimeStep)*'Composition Moles'!$C40</f>
        <v>0</v>
      </c>
      <c r="K28" s="19">
        <f ca="1">SUMPRODUCT(ReactionRateK2!$F50:$V50*OFFSET(ReactionStoich!$E$5:$U$5,K$2,0))*(TimeStep)*'Composition Moles'!$C40</f>
        <v>0</v>
      </c>
      <c r="L28" s="19">
        <f ca="1">SUMPRODUCT(ReactionRateK2!$F50:$V50*OFFSET(ReactionStoich!$E$5:$U$5,L$2,0))*(TimeStep)*'Composition Moles'!$C40</f>
        <v>0</v>
      </c>
      <c r="M28" s="19">
        <f ca="1">SUMPRODUCT(ReactionRateK2!$F50:$V50*OFFSET(ReactionStoich!$E$5:$U$5,M$2,0))*(TimeStep)*'Composition Moles'!$C40</f>
        <v>0</v>
      </c>
      <c r="N28" s="19">
        <f ca="1">SUMPRODUCT(ReactionRateK2!$F50:$V50*OFFSET(ReactionStoich!$E$5:$U$5,N$2,0))*(TimeStep)*'Composition Moles'!$C40</f>
        <v>0</v>
      </c>
      <c r="O28" s="19">
        <f ca="1">SUMPRODUCT(ReactionRateK2!$F50:$V50*OFFSET(ReactionStoich!$E$5:$U$5,O$2,0))*(TimeStep)*'Composition Moles'!$C40</f>
        <v>0</v>
      </c>
      <c r="P28" s="19">
        <f ca="1">SUMPRODUCT(ReactionRateK2!$F50:$V50*OFFSET(ReactionStoich!$E$5:$U$5,P$2,0))*(TimeStep)*'Composition Moles'!$C40</f>
        <v>0</v>
      </c>
      <c r="Q28" s="19">
        <f ca="1">SUMPRODUCT(ReactionRateK2!$F50:$V50*OFFSET(ReactionStoich!$E$5:$U$5,Q$2,0))*(TimeStep)*'Composition Moles'!$C40</f>
        <v>0</v>
      </c>
      <c r="R28" s="19">
        <f ca="1">SUMPRODUCT(ReactionRateK2!$F50:$V50*OFFSET(ReactionStoich!$E$5:$U$5,R$2,0))*(TimeStep)*'Composition Moles'!$C40</f>
        <v>0</v>
      </c>
      <c r="S28" s="19">
        <f ca="1">SUMPRODUCT(ReactionRateK2!$F50:$V50*OFFSET(ReactionStoich!$E$5:$U$5,S$2,0))*(TimeStep)*'Composition Moles'!$C40</f>
        <v>6.1315503594626097</v>
      </c>
      <c r="T28" s="19">
        <f ca="1">SUMPRODUCT(ReactionRateK2!$F50:$V50*OFFSET(ReactionStoich!$E$5:$U$5,T$2,0))*(TimeStep)*'Composition Moles'!$C40</f>
        <v>0</v>
      </c>
      <c r="U28" s="19">
        <f ca="1">SUMPRODUCT(ReactionRateK2!$F50:$V50*OFFSET(ReactionStoich!$E$5:$U$5,U$2,0))*(TimeStep)*'Composition Moles'!$C40</f>
        <v>0</v>
      </c>
      <c r="V28" s="19">
        <f ca="1">SUMPRODUCT(ReactionRateK2!$F50:$V50*OFFSET(ReactionStoich!$E$5:$U$5,V$2,0))*(TimeStep)*'Composition Moles'!$C40</f>
        <v>0</v>
      </c>
      <c r="W28" s="19">
        <f ca="1">SUMPRODUCT(ReactionRateK2!$F50:$V50*OFFSET(ReactionStoich!$E$5:$U$5,W$2,0))*(TimeStep)*'Composition Moles'!$C40</f>
        <v>0</v>
      </c>
      <c r="X28" s="19">
        <f ca="1">SUMPRODUCT(ReactionRateK2!$F50:$V50*OFFSET(ReactionStoich!$E$5:$U$5,X$2,0))*(TimeStep)*'Composition Moles'!$C40</f>
        <v>0</v>
      </c>
      <c r="Y28" s="19">
        <f ca="1">SUMPRODUCT(ReactionRateK2!$F50:$V50*OFFSET(ReactionStoich!$E$5:$U$5,Y$2,0))*(TimeStep)*'Composition Moles'!$C40</f>
        <v>-12.354098732673254</v>
      </c>
      <c r="Z28" s="19">
        <f ca="1">SUMPRODUCT(ReactionRateK2!$F50:$V50*OFFSET(ReactionStoich!$E$5:$U$5,Z$2,0))*(TimeStep)*'Composition Moles'!$C40</f>
        <v>0</v>
      </c>
      <c r="AA28" s="19">
        <f ca="1">SUMPRODUCT(ReactionRateK2!$F50:$V50*OFFSET(ReactionStoich!$E$5:$U$5,AA$2,0))*(TimeStep)*'Composition Moles'!$C40</f>
        <v>0</v>
      </c>
      <c r="AB28" s="19">
        <f ca="1">SUMPRODUCT(ReactionRateK2!$F50:$V50*OFFSET(ReactionStoich!$E$5:$U$5,AB$2,0))*(TimeStep)*'Composition Moles'!$C40</f>
        <v>0</v>
      </c>
      <c r="AC28" s="19">
        <f ca="1">SUMPRODUCT(ReactionRateK2!$F50:$V50*OFFSET(ReactionStoich!$E$5:$U$5,AC$2,0))*(TimeStep)*'Composition Moles'!$C40</f>
        <v>0</v>
      </c>
      <c r="AD28" s="19">
        <f ca="1">SUMPRODUCT(ReactionRateK2!$F50:$V50*OFFSET(ReactionStoich!$E$5:$U$5,AD$2,0))*(TimeStep)*'Composition Moles'!$C40</f>
        <v>0</v>
      </c>
      <c r="AE28" s="19">
        <f ca="1">SUMPRODUCT(ReactionRateK2!$F50:$V50*OFFSET(ReactionStoich!$E$5:$U$5,AE$2,0))*(TimeStep)*'Composition Moles'!$C40</f>
        <v>0</v>
      </c>
      <c r="AF28" s="19">
        <f ca="1">SUMPRODUCT(ReactionRateK2!$F50:$V50*OFFSET(ReactionStoich!$E$5:$U$5,AF$2,0))*(TimeStep)*'Composition Moles'!$C40</f>
        <v>0</v>
      </c>
      <c r="AG28" s="19">
        <f ca="1">SUMPRODUCT(ReactionRateK2!$F50:$V50*OFFSET(ReactionStoich!$E$5:$U$5,AG$2,0))*(TimeStep)*'Composition Moles'!$C40</f>
        <v>0.33272959849884787</v>
      </c>
      <c r="AH28" s="19">
        <f ca="1">SUMPRODUCT(ReactionRateK2!$F50:$V50*OFFSET(ReactionStoich!$E$5:$U$5,AH$2,0))*(TimeStep)*'Composition Moles'!$C40</f>
        <v>4.4432387815148626</v>
      </c>
      <c r="AI28" s="19">
        <f ca="1">SUMPRODUCT(ReactionRateK2!$F50:$V50*OFFSET(ReactionStoich!$E$5:$U$5,AI$2,0))*(TimeStep)*'Composition Moles'!$C40</f>
        <v>2.8393520197746698</v>
      </c>
      <c r="AJ28" s="19">
        <f ca="1">SUMPRODUCT(ReactionRateK2!$F50:$V50*OFFSET(ReactionStoich!$E$5:$U$5,AJ$2,0))*(TimeStep)*'Composition Moles'!$C40</f>
        <v>1.9826105058796173</v>
      </c>
      <c r="AK28" s="19">
        <f ca="1">SUMPRODUCT(ReactionRateK2!$F50:$V50*OFFSET(ReactionStoich!$E$5:$U$5,AK$2,0))*(TimeStep)*'Composition Moles'!$C40</f>
        <v>0</v>
      </c>
      <c r="AL28" s="19">
        <f ca="1">SUMPRODUCT(ReactionRateK2!$F50:$V50*OFFSET(ReactionStoich!$E$5:$U$5,AL$2,0))*(TimeStep)*'Composition Moles'!$C40</f>
        <v>0</v>
      </c>
      <c r="AM28" s="19">
        <f ca="1">SUMPRODUCT(ReactionRateK2!$F50:$V50*OFFSET(ReactionStoich!$E$5:$U$5,AM$2,0))*(TimeStep)*'Composition Moles'!$C40</f>
        <v>0</v>
      </c>
      <c r="AN28" s="19">
        <f ca="1">SUMPRODUCT(ReactionRateK2!$F50:$V50*OFFSET(ReactionStoich!$E$5:$U$5,AN$2,0))*(TimeStep)*'Composition Moles'!$C40</f>
        <v>0</v>
      </c>
      <c r="AO28" s="19">
        <f ca="1">SUMPRODUCT(ReactionRateK2!$F50:$V50*OFFSET(ReactionStoich!$E$5:$U$5,AO$2,0))*(TimeStep)*'Composition Moles'!$C40</f>
        <v>-0.11892890183537651</v>
      </c>
      <c r="AP28" s="19">
        <f ca="1">SUMPRODUCT(ReactionRateK2!$F50:$V50*OFFSET(ReactionStoich!$E$5:$U$5,AP$2,0))*(TimeStep)*'Composition Moles'!$C40</f>
        <v>-0.9953047853459609</v>
      </c>
      <c r="AQ28" s="19">
        <f ca="1">SUMPRODUCT(ReactionRateK2!$F50:$V50*OFFSET(ReactionStoich!$E$5:$U$5,AQ$2,0))*(TimeStep)*'Composition Moles'!$C40</f>
        <v>0</v>
      </c>
      <c r="AR28" s="19">
        <f ca="1">SUMPRODUCT(ReactionRateK2!$F50:$V50*OFFSET(ReactionStoich!$E$5:$U$5,AR$2,0))*(TimeStep)*'Composition Moles'!$C40</f>
        <v>0</v>
      </c>
      <c r="AS28" s="19">
        <f ca="1">SUMPRODUCT(ReactionRateK2!$F50:$V50*OFFSET(ReactionStoich!$E$5:$U$5,AS$2,0))*(TimeStep)*'Composition Moles'!$C40</f>
        <v>-0.753716281758673</v>
      </c>
      <c r="AT28" s="19">
        <f ca="1">SUMPRODUCT(ReactionRateK2!$F50:$V50*OFFSET(ReactionStoich!$E$5:$U$5,AT$2,0))*(TimeStep)*'Composition Moles'!$C40</f>
        <v>-0.753716281758673</v>
      </c>
      <c r="AU28" s="19">
        <f ca="1">SUMPRODUCT(ReactionRateK2!$F50:$V50*OFFSET(ReactionStoich!$E$5:$U$5,AU$2,0))*(TimeStep)*'Composition Moles'!$C40</f>
        <v>-0.753716281758673</v>
      </c>
      <c r="AV28" s="19">
        <f ca="1">SUMPRODUCT(ReactionRateK2!$F50:$V50*OFFSET(ReactionStoich!$E$5:$U$5,AV$2,0))*(TimeStep)*'Composition Moles'!$C40</f>
        <v>0</v>
      </c>
      <c r="AW28" s="19">
        <f ca="1">SUMPRODUCT(ReactionRateK2!$F50:$V50*OFFSET(ReactionStoich!$E$5:$U$5,AW$2,0))*(TimeStep)*'Composition Moles'!$C40</f>
        <v>0</v>
      </c>
      <c r="AX28" s="19">
        <f ca="1">SUMPRODUCT(ReactionRateK2!$F50:$V50*OFFSET(ReactionStoich!$E$5:$U$5,AX$2,0))*(TimeStep)*'Composition Moles'!$C40</f>
        <v>0</v>
      </c>
      <c r="AY28" s="19">
        <f ca="1">SUMPRODUCT(ReactionRateK2!$F50:$V50*OFFSET(ReactionStoich!$E$5:$U$5,AY$2,0))*(TimeStep)*'Composition Moles'!$C40</f>
        <v>0</v>
      </c>
      <c r="AZ28" s="19">
        <f ca="1">SUMPRODUCT(ReactionRateK2!$F50:$V50*OFFSET(ReactionStoich!$E$5:$U$5,AZ$2,0))*(TimeStep)*'Composition Moles'!$C40</f>
        <v>0</v>
      </c>
      <c r="BA28" s="19">
        <f ca="1">SUMPRODUCT(ReactionRateK2!$F50:$V50*OFFSET(ReactionStoich!$E$5:$U$5,BA$2,0))*(TimeStep)*'Composition Moles'!$C40</f>
        <v>0</v>
      </c>
      <c r="BB28" s="19">
        <f ca="1">SUMPRODUCT(ReactionRateK2!$F50:$V50*OFFSET(ReactionStoich!$E$5:$U$5,BB$2,0))*(TimeStep)*'Composition Moles'!$C40</f>
        <v>0</v>
      </c>
      <c r="BC28" s="19">
        <f ca="1">SUMPRODUCT(ReactionRateK2!$F50:$V50*OFFSET(ReactionStoich!$E$5:$U$5,BC$2,0))*(TimeStep)*'Composition Moles'!$C40</f>
        <v>0</v>
      </c>
      <c r="BD28" s="19">
        <f ca="1">SUMPRODUCT(ReactionRateK2!$F50:$V50*OFFSET(ReactionStoich!$E$5:$U$5,BD$2,0))*(TimeStep)*'Composition Moles'!$C40</f>
        <v>0</v>
      </c>
      <c r="BE28" s="19">
        <f ca="1">SUMPRODUCT(ReactionRateK2!$F50:$V50*OFFSET(ReactionStoich!$E$5:$U$5,BE$2,0))*(TimeStep)*'Composition Moles'!$C40</f>
        <v>0</v>
      </c>
      <c r="BF28" s="19">
        <f ca="1">SUMPRODUCT(ReactionRateK2!$F50:$V50*OFFSET(ReactionStoich!$E$5:$U$5,BF$2,0))*(TimeStep)*'Composition Moles'!$C40</f>
        <v>0</v>
      </c>
      <c r="BG28" s="19">
        <f ca="1">SUMPRODUCT(ReactionRateK2!$F50:$V50*OFFSET(ReactionStoich!$E$5:$U$5,BG$2,0))*(TimeStep)*'Composition Moles'!$C40</f>
        <v>0</v>
      </c>
      <c r="BH28" s="19">
        <f ca="1">SUMPRODUCT(ReactionRateK2!$F50:$V50*OFFSET(ReactionStoich!$E$5:$U$5,BH$2,0))*(TimeStep)*'Composition Moles'!$C40</f>
        <v>0</v>
      </c>
      <c r="BI28" s="19">
        <f ca="1">SUMPRODUCT(ReactionRateK2!$F50:$V50*OFFSET(ReactionStoich!$E$5:$U$5,BI$2,0))*(TimeStep)*'Composition Moles'!$C40</f>
        <v>0</v>
      </c>
      <c r="BJ28" s="19">
        <f ca="1">SUMPRODUCT(ReactionRateK2!$F50:$V50*OFFSET(ReactionStoich!$E$5:$U$5,BJ$2,0))*(TimeStep)*'Composition Moles'!$C40</f>
        <v>0</v>
      </c>
      <c r="BK28" s="19">
        <f ca="1">SUMPRODUCT(ReactionRateK2!$F50:$V50*OFFSET(ReactionStoich!$E$5:$U$5,BK$2,0))*(TimeStep)*'Composition Moles'!$C40</f>
        <v>0</v>
      </c>
      <c r="BL28" s="19">
        <f ca="1">SUMPRODUCT(ReactionRateK2!$F50:$V50*OFFSET(ReactionStoich!$E$5:$U$5,BL$2,0))*(TimeStep)*'Composition Moles'!$C40</f>
        <v>0</v>
      </c>
      <c r="BM28" s="19">
        <f ca="1">SUMPRODUCT(ReactionRateK2!$F50:$V50*OFFSET(ReactionStoich!$E$5:$U$5,BM$2,0))*(TimeStep)*'Composition Moles'!$C40</f>
        <v>0</v>
      </c>
      <c r="BN28" s="19">
        <f ca="1">SUMPRODUCT(ReactionRateK2!$F50:$V50*OFFSET(ReactionStoich!$E$5:$U$5,BN$2,0))*(TimeStep)*'Composition Moles'!$C40</f>
        <v>0</v>
      </c>
      <c r="BO28" s="19">
        <f ca="1">SUMPRODUCT(ReactionRateK2!$F50:$V50*OFFSET(ReactionStoich!$E$5:$U$5,BO$2,0))*(TimeStep)*'Composition Moles'!$C40</f>
        <v>0</v>
      </c>
      <c r="BP28" s="19">
        <f ca="1">SUMPRODUCT(ReactionRateK2!$F50:$V50*OFFSET(ReactionStoich!$E$5:$U$5,BP$2,0))*(TimeStep)*'Composition Moles'!$C40</f>
        <v>0</v>
      </c>
      <c r="BQ28" s="19">
        <f ca="1">SUMPRODUCT(ReactionRateK2!$F50:$V50*OFFSET(ReactionStoich!$E$5:$U$5,BQ$2,0))*(TimeStep)*'Composition Moles'!$C40</f>
        <v>0</v>
      </c>
      <c r="BR28" s="19">
        <f ca="1">SUMPRODUCT(ReactionRateK2!$F50:$V50*OFFSET(ReactionStoich!$E$5:$U$5,BR$2,0))*(TimeStep)*'Composition Moles'!$C40</f>
        <v>0</v>
      </c>
      <c r="BS28" s="19">
        <f ca="1">SUMPRODUCT(ReactionRateK2!$F50:$V50*OFFSET(ReactionStoich!$E$5:$U$5,BS$2,0))*(TimeStep)*'Composition Moles'!$C40</f>
        <v>0</v>
      </c>
      <c r="BT28" s="19">
        <f ca="1">SUMPRODUCT(ReactionRateK2!$F50:$V50*OFFSET(ReactionStoich!$E$5:$U$5,BT$2,0))*(TimeStep)*'Composition Moles'!$C40</f>
        <v>0</v>
      </c>
      <c r="BU28" s="19">
        <f ca="1">SUMPRODUCT(ReactionRateK2!$F50:$V50*OFFSET(ReactionStoich!$E$5:$U$5,BU$2,0))*(TimeStep)*'Composition Moles'!$C40</f>
        <v>0</v>
      </c>
      <c r="BV28" s="19">
        <f ca="1">SUMPRODUCT(ReactionRateK2!$F50:$V50*OFFSET(ReactionStoich!$E$5:$U$5,BV$2,0))*(TimeStep)*'Composition Moles'!$C40</f>
        <v>0</v>
      </c>
      <c r="BW28" s="19">
        <f ca="1">SUMPRODUCT(ReactionRateK2!$F50:$V50*OFFSET(ReactionStoich!$E$5:$U$5,BW$2,0))*(TimeStep)*'Composition Moles'!$C40</f>
        <v>0</v>
      </c>
    </row>
    <row r="29" spans="1:75">
      <c r="A29">
        <f>ReactionRateK1!A51</f>
        <v>0.95000000000000029</v>
      </c>
      <c r="B29" s="20">
        <f t="shared" ca="1" si="5"/>
        <v>-37011.046515867652</v>
      </c>
      <c r="C29" s="20">
        <f ca="1">'Composition Moles'!BZ41</f>
        <v>143699.23321660841</v>
      </c>
      <c r="D29" s="26">
        <f t="shared" ca="1" si="6"/>
        <v>0.25755910931047338</v>
      </c>
      <c r="F29" s="19">
        <f ca="1">SUMPRODUCT(ReactionRateK2!$F51:$V51*OFFSET(ReactionStoich!$E$5:$U$5,F$2,0))*(TimeStep)*'Composition Moles'!$C41</f>
        <v>-1.4840191815904766</v>
      </c>
      <c r="G29" s="19">
        <f ca="1">SUMPRODUCT(ReactionRateK2!$F51:$V51*OFFSET(ReactionStoich!$E$5:$U$5,G$2,0))*(TimeStep)*'Composition Moles'!$C41</f>
        <v>0</v>
      </c>
      <c r="H29" s="19">
        <f ca="1">SUMPRODUCT(ReactionRateK2!$F51:$V51*OFFSET(ReactionStoich!$E$5:$U$5,H$2,0))*(TimeStep)*'Composition Moles'!$C41</f>
        <v>1.378681113360599</v>
      </c>
      <c r="I29" s="19">
        <f ca="1">SUMPRODUCT(ReactionRateK2!$F51:$V51*OFFSET(ReactionStoich!$E$5:$U$5,I$2,0))*(TimeStep)*'Composition Moles'!$C41</f>
        <v>0.10533806822987753</v>
      </c>
      <c r="J29" s="19">
        <f ca="1">SUMPRODUCT(ReactionRateK2!$F51:$V51*OFFSET(ReactionStoich!$E$5:$U$5,J$2,0))*(TimeStep)*'Composition Moles'!$C41</f>
        <v>0</v>
      </c>
      <c r="K29" s="19">
        <f ca="1">SUMPRODUCT(ReactionRateK2!$F51:$V51*OFFSET(ReactionStoich!$E$5:$U$5,K$2,0))*(TimeStep)*'Composition Moles'!$C41</f>
        <v>0</v>
      </c>
      <c r="L29" s="19">
        <f ca="1">SUMPRODUCT(ReactionRateK2!$F51:$V51*OFFSET(ReactionStoich!$E$5:$U$5,L$2,0))*(TimeStep)*'Composition Moles'!$C41</f>
        <v>0</v>
      </c>
      <c r="M29" s="19">
        <f ca="1">SUMPRODUCT(ReactionRateK2!$F51:$V51*OFFSET(ReactionStoich!$E$5:$U$5,M$2,0))*(TimeStep)*'Composition Moles'!$C41</f>
        <v>0</v>
      </c>
      <c r="N29" s="19">
        <f ca="1">SUMPRODUCT(ReactionRateK2!$F51:$V51*OFFSET(ReactionStoich!$E$5:$U$5,N$2,0))*(TimeStep)*'Composition Moles'!$C41</f>
        <v>0</v>
      </c>
      <c r="O29" s="19">
        <f ca="1">SUMPRODUCT(ReactionRateK2!$F51:$V51*OFFSET(ReactionStoich!$E$5:$U$5,O$2,0))*(TimeStep)*'Composition Moles'!$C41</f>
        <v>0</v>
      </c>
      <c r="P29" s="19">
        <f ca="1">SUMPRODUCT(ReactionRateK2!$F51:$V51*OFFSET(ReactionStoich!$E$5:$U$5,P$2,0))*(TimeStep)*'Composition Moles'!$C41</f>
        <v>0</v>
      </c>
      <c r="Q29" s="19">
        <f ca="1">SUMPRODUCT(ReactionRateK2!$F51:$V51*OFFSET(ReactionStoich!$E$5:$U$5,Q$2,0))*(TimeStep)*'Composition Moles'!$C41</f>
        <v>0</v>
      </c>
      <c r="R29" s="19">
        <f ca="1">SUMPRODUCT(ReactionRateK2!$F51:$V51*OFFSET(ReactionStoich!$E$5:$U$5,R$2,0))*(TimeStep)*'Composition Moles'!$C41</f>
        <v>0</v>
      </c>
      <c r="S29" s="19">
        <f ca="1">SUMPRODUCT(ReactionRateK2!$F51:$V51*OFFSET(ReactionStoich!$E$5:$U$5,S$2,0))*(TimeStep)*'Composition Moles'!$C41</f>
        <v>5.8730775551109691</v>
      </c>
      <c r="T29" s="19">
        <f ca="1">SUMPRODUCT(ReactionRateK2!$F51:$V51*OFFSET(ReactionStoich!$E$5:$U$5,T$2,0))*(TimeStep)*'Composition Moles'!$C41</f>
        <v>0</v>
      </c>
      <c r="U29" s="19">
        <f ca="1">SUMPRODUCT(ReactionRateK2!$F51:$V51*OFFSET(ReactionStoich!$E$5:$U$5,U$2,0))*(TimeStep)*'Composition Moles'!$C41</f>
        <v>0</v>
      </c>
      <c r="V29" s="19">
        <f ca="1">SUMPRODUCT(ReactionRateK2!$F51:$V51*OFFSET(ReactionStoich!$E$5:$U$5,V$2,0))*(TimeStep)*'Composition Moles'!$C41</f>
        <v>0</v>
      </c>
      <c r="W29" s="19">
        <f ca="1">SUMPRODUCT(ReactionRateK2!$F51:$V51*OFFSET(ReactionStoich!$E$5:$U$5,W$2,0))*(TimeStep)*'Composition Moles'!$C41</f>
        <v>0</v>
      </c>
      <c r="X29" s="19">
        <f ca="1">SUMPRODUCT(ReactionRateK2!$F51:$V51*OFFSET(ReactionStoich!$E$5:$U$5,X$2,0))*(TimeStep)*'Composition Moles'!$C41</f>
        <v>0</v>
      </c>
      <c r="Y29" s="19">
        <f ca="1">SUMPRODUCT(ReactionRateK2!$F51:$V51*OFFSET(ReactionStoich!$E$5:$U$5,Y$2,0))*(TimeStep)*'Composition Moles'!$C41</f>
        <v>-11.939706766160278</v>
      </c>
      <c r="Z29" s="19">
        <f ca="1">SUMPRODUCT(ReactionRateK2!$F51:$V51*OFFSET(ReactionStoich!$E$5:$U$5,Z$2,0))*(TimeStep)*'Composition Moles'!$C41</f>
        <v>0</v>
      </c>
      <c r="AA29" s="19">
        <f ca="1">SUMPRODUCT(ReactionRateK2!$F51:$V51*OFFSET(ReactionStoich!$E$5:$U$5,AA$2,0))*(TimeStep)*'Composition Moles'!$C41</f>
        <v>0</v>
      </c>
      <c r="AB29" s="19">
        <f ca="1">SUMPRODUCT(ReactionRateK2!$F51:$V51*OFFSET(ReactionStoich!$E$5:$U$5,AB$2,0))*(TimeStep)*'Composition Moles'!$C41</f>
        <v>0</v>
      </c>
      <c r="AC29" s="19">
        <f ca="1">SUMPRODUCT(ReactionRateK2!$F51:$V51*OFFSET(ReactionStoich!$E$5:$U$5,AC$2,0))*(TimeStep)*'Composition Moles'!$C41</f>
        <v>0</v>
      </c>
      <c r="AD29" s="19">
        <f ca="1">SUMPRODUCT(ReactionRateK2!$F51:$V51*OFFSET(ReactionStoich!$E$5:$U$5,AD$2,0))*(TimeStep)*'Composition Moles'!$C41</f>
        <v>0</v>
      </c>
      <c r="AE29" s="19">
        <f ca="1">SUMPRODUCT(ReactionRateK2!$F51:$V51*OFFSET(ReactionStoich!$E$5:$U$5,AE$2,0))*(TimeStep)*'Composition Moles'!$C41</f>
        <v>0</v>
      </c>
      <c r="AF29" s="19">
        <f ca="1">SUMPRODUCT(ReactionRateK2!$F51:$V51*OFFSET(ReactionStoich!$E$5:$U$5,AF$2,0))*(TimeStep)*'Composition Moles'!$C41</f>
        <v>0</v>
      </c>
      <c r="AG29" s="19">
        <f ca="1">SUMPRODUCT(ReactionRateK2!$F51:$V51*OFFSET(ReactionStoich!$E$5:$U$5,AG$2,0))*(TimeStep)*'Composition Moles'!$C41</f>
        <v>0.25942498017966864</v>
      </c>
      <c r="AH29" s="19">
        <f ca="1">SUMPRODUCT(ReactionRateK2!$F51:$V51*OFFSET(ReactionStoich!$E$5:$U$5,AH$2,0))*(TimeStep)*'Composition Moles'!$C41</f>
        <v>4.2566958257172578</v>
      </c>
      <c r="AI29" s="19">
        <f ca="1">SUMPRODUCT(ReactionRateK2!$F51:$V51*OFFSET(ReactionStoich!$E$5:$U$5,AI$2,0))*(TimeStep)*'Composition Moles'!$C41</f>
        <v>2.8701124981426949</v>
      </c>
      <c r="AJ29" s="19">
        <f ca="1">SUMPRODUCT(ReactionRateK2!$F51:$V51*OFFSET(ReactionStoich!$E$5:$U$5,AJ$2,0))*(TimeStep)*'Composition Moles'!$C41</f>
        <v>1.9473239943588549</v>
      </c>
      <c r="AK29" s="19">
        <f ca="1">SUMPRODUCT(ReactionRateK2!$F51:$V51*OFFSET(ReactionStoich!$E$5:$U$5,AK$2,0))*(TimeStep)*'Composition Moles'!$C41</f>
        <v>0</v>
      </c>
      <c r="AL29" s="19">
        <f ca="1">SUMPRODUCT(ReactionRateK2!$F51:$V51*OFFSET(ReactionStoich!$E$5:$U$5,AL$2,0))*(TimeStep)*'Composition Moles'!$C41</f>
        <v>0</v>
      </c>
      <c r="AM29" s="19">
        <f ca="1">SUMPRODUCT(ReactionRateK2!$F51:$V51*OFFSET(ReactionStoich!$E$5:$U$5,AM$2,0))*(TimeStep)*'Composition Moles'!$C41</f>
        <v>0</v>
      </c>
      <c r="AN29" s="19">
        <f ca="1">SUMPRODUCT(ReactionRateK2!$F51:$V51*OFFSET(ReactionStoich!$E$5:$U$5,AN$2,0))*(TimeStep)*'Composition Moles'!$C41</f>
        <v>0</v>
      </c>
      <c r="AO29" s="19">
        <f ca="1">SUMPRODUCT(ReactionRateK2!$F51:$V51*OFFSET(ReactionStoich!$E$5:$U$5,AO$2,0))*(TimeStep)*'Composition Moles'!$C41</f>
        <v>-0.10533806822987753</v>
      </c>
      <c r="AP29" s="19">
        <f ca="1">SUMPRODUCT(ReactionRateK2!$F51:$V51*OFFSET(ReactionStoich!$E$5:$U$5,AP$2,0))*(TimeStep)*'Composition Moles'!$C41</f>
        <v>-0.9584290120725768</v>
      </c>
      <c r="AQ29" s="19">
        <f ca="1">SUMPRODUCT(ReactionRateK2!$F51:$V51*OFFSET(ReactionStoich!$E$5:$U$5,AQ$2,0))*(TimeStep)*'Composition Moles'!$C41</f>
        <v>0</v>
      </c>
      <c r="AR29" s="19">
        <f ca="1">SUMPRODUCT(ReactionRateK2!$F51:$V51*OFFSET(ReactionStoich!$E$5:$U$5,AR$2,0))*(TimeStep)*'Composition Moles'!$C41</f>
        <v>0</v>
      </c>
      <c r="AS29" s="19">
        <f ca="1">SUMPRODUCT(ReactionRateK2!$F51:$V51*OFFSET(ReactionStoich!$E$5:$U$5,AS$2,0))*(TimeStep)*'Composition Moles'!$C41</f>
        <v>-0.73438700234890475</v>
      </c>
      <c r="AT29" s="19">
        <f ca="1">SUMPRODUCT(ReactionRateK2!$F51:$V51*OFFSET(ReactionStoich!$E$5:$U$5,AT$2,0))*(TimeStep)*'Composition Moles'!$C41</f>
        <v>-0.73438700234890475</v>
      </c>
      <c r="AU29" s="19">
        <f ca="1">SUMPRODUCT(ReactionRateK2!$F51:$V51*OFFSET(ReactionStoich!$E$5:$U$5,AU$2,0))*(TimeStep)*'Composition Moles'!$C41</f>
        <v>-0.73438700234890475</v>
      </c>
      <c r="AV29" s="19">
        <f ca="1">SUMPRODUCT(ReactionRateK2!$F51:$V51*OFFSET(ReactionStoich!$E$5:$U$5,AV$2,0))*(TimeStep)*'Composition Moles'!$C41</f>
        <v>0</v>
      </c>
      <c r="AW29" s="19">
        <f ca="1">SUMPRODUCT(ReactionRateK2!$F51:$V51*OFFSET(ReactionStoich!$E$5:$U$5,AW$2,0))*(TimeStep)*'Composition Moles'!$C41</f>
        <v>0</v>
      </c>
      <c r="AX29" s="19">
        <f ca="1">SUMPRODUCT(ReactionRateK2!$F51:$V51*OFFSET(ReactionStoich!$E$5:$U$5,AX$2,0))*(TimeStep)*'Composition Moles'!$C41</f>
        <v>0</v>
      </c>
      <c r="AY29" s="19">
        <f ca="1">SUMPRODUCT(ReactionRateK2!$F51:$V51*OFFSET(ReactionStoich!$E$5:$U$5,AY$2,0))*(TimeStep)*'Composition Moles'!$C41</f>
        <v>0</v>
      </c>
      <c r="AZ29" s="19">
        <f ca="1">SUMPRODUCT(ReactionRateK2!$F51:$V51*OFFSET(ReactionStoich!$E$5:$U$5,AZ$2,0))*(TimeStep)*'Composition Moles'!$C41</f>
        <v>0</v>
      </c>
      <c r="BA29" s="19">
        <f ca="1">SUMPRODUCT(ReactionRateK2!$F51:$V51*OFFSET(ReactionStoich!$E$5:$U$5,BA$2,0))*(TimeStep)*'Composition Moles'!$C41</f>
        <v>0</v>
      </c>
      <c r="BB29" s="19">
        <f ca="1">SUMPRODUCT(ReactionRateK2!$F51:$V51*OFFSET(ReactionStoich!$E$5:$U$5,BB$2,0))*(TimeStep)*'Composition Moles'!$C41</f>
        <v>0</v>
      </c>
      <c r="BC29" s="19">
        <f ca="1">SUMPRODUCT(ReactionRateK2!$F51:$V51*OFFSET(ReactionStoich!$E$5:$U$5,BC$2,0))*(TimeStep)*'Composition Moles'!$C41</f>
        <v>0</v>
      </c>
      <c r="BD29" s="19">
        <f ca="1">SUMPRODUCT(ReactionRateK2!$F51:$V51*OFFSET(ReactionStoich!$E$5:$U$5,BD$2,0))*(TimeStep)*'Composition Moles'!$C41</f>
        <v>0</v>
      </c>
      <c r="BE29" s="19">
        <f ca="1">SUMPRODUCT(ReactionRateK2!$F51:$V51*OFFSET(ReactionStoich!$E$5:$U$5,BE$2,0))*(TimeStep)*'Composition Moles'!$C41</f>
        <v>0</v>
      </c>
      <c r="BF29" s="19">
        <f ca="1">SUMPRODUCT(ReactionRateK2!$F51:$V51*OFFSET(ReactionStoich!$E$5:$U$5,BF$2,0))*(TimeStep)*'Composition Moles'!$C41</f>
        <v>0</v>
      </c>
      <c r="BG29" s="19">
        <f ca="1">SUMPRODUCT(ReactionRateK2!$F51:$V51*OFFSET(ReactionStoich!$E$5:$U$5,BG$2,0))*(TimeStep)*'Composition Moles'!$C41</f>
        <v>0</v>
      </c>
      <c r="BH29" s="19">
        <f ca="1">SUMPRODUCT(ReactionRateK2!$F51:$V51*OFFSET(ReactionStoich!$E$5:$U$5,BH$2,0))*(TimeStep)*'Composition Moles'!$C41</f>
        <v>0</v>
      </c>
      <c r="BI29" s="19">
        <f ca="1">SUMPRODUCT(ReactionRateK2!$F51:$V51*OFFSET(ReactionStoich!$E$5:$U$5,BI$2,0))*(TimeStep)*'Composition Moles'!$C41</f>
        <v>0</v>
      </c>
      <c r="BJ29" s="19">
        <f ca="1">SUMPRODUCT(ReactionRateK2!$F51:$V51*OFFSET(ReactionStoich!$E$5:$U$5,BJ$2,0))*(TimeStep)*'Composition Moles'!$C41</f>
        <v>0</v>
      </c>
      <c r="BK29" s="19">
        <f ca="1">SUMPRODUCT(ReactionRateK2!$F51:$V51*OFFSET(ReactionStoich!$E$5:$U$5,BK$2,0))*(TimeStep)*'Composition Moles'!$C41</f>
        <v>0</v>
      </c>
      <c r="BL29" s="19">
        <f ca="1">SUMPRODUCT(ReactionRateK2!$F51:$V51*OFFSET(ReactionStoich!$E$5:$U$5,BL$2,0))*(TimeStep)*'Composition Moles'!$C41</f>
        <v>0</v>
      </c>
      <c r="BM29" s="19">
        <f ca="1">SUMPRODUCT(ReactionRateK2!$F51:$V51*OFFSET(ReactionStoich!$E$5:$U$5,BM$2,0))*(TimeStep)*'Composition Moles'!$C41</f>
        <v>0</v>
      </c>
      <c r="BN29" s="19">
        <f ca="1">SUMPRODUCT(ReactionRateK2!$F51:$V51*OFFSET(ReactionStoich!$E$5:$U$5,BN$2,0))*(TimeStep)*'Composition Moles'!$C41</f>
        <v>0</v>
      </c>
      <c r="BO29" s="19">
        <f ca="1">SUMPRODUCT(ReactionRateK2!$F51:$V51*OFFSET(ReactionStoich!$E$5:$U$5,BO$2,0))*(TimeStep)*'Composition Moles'!$C41</f>
        <v>0</v>
      </c>
      <c r="BP29" s="19">
        <f ca="1">SUMPRODUCT(ReactionRateK2!$F51:$V51*OFFSET(ReactionStoich!$E$5:$U$5,BP$2,0))*(TimeStep)*'Composition Moles'!$C41</f>
        <v>0</v>
      </c>
      <c r="BQ29" s="19">
        <f ca="1">SUMPRODUCT(ReactionRateK2!$F51:$V51*OFFSET(ReactionStoich!$E$5:$U$5,BQ$2,0))*(TimeStep)*'Composition Moles'!$C41</f>
        <v>0</v>
      </c>
      <c r="BR29" s="19">
        <f ca="1">SUMPRODUCT(ReactionRateK2!$F51:$V51*OFFSET(ReactionStoich!$E$5:$U$5,BR$2,0))*(TimeStep)*'Composition Moles'!$C41</f>
        <v>0</v>
      </c>
      <c r="BS29" s="19">
        <f ca="1">SUMPRODUCT(ReactionRateK2!$F51:$V51*OFFSET(ReactionStoich!$E$5:$U$5,BS$2,0))*(TimeStep)*'Composition Moles'!$C41</f>
        <v>0</v>
      </c>
      <c r="BT29" s="19">
        <f ca="1">SUMPRODUCT(ReactionRateK2!$F51:$V51*OFFSET(ReactionStoich!$E$5:$U$5,BT$2,0))*(TimeStep)*'Composition Moles'!$C41</f>
        <v>0</v>
      </c>
      <c r="BU29" s="19">
        <f ca="1">SUMPRODUCT(ReactionRateK2!$F51:$V51*OFFSET(ReactionStoich!$E$5:$U$5,BU$2,0))*(TimeStep)*'Composition Moles'!$C41</f>
        <v>0</v>
      </c>
      <c r="BV29" s="19">
        <f ca="1">SUMPRODUCT(ReactionRateK2!$F51:$V51*OFFSET(ReactionStoich!$E$5:$U$5,BV$2,0))*(TimeStep)*'Composition Moles'!$C41</f>
        <v>0</v>
      </c>
      <c r="BW29" s="19">
        <f ca="1">SUMPRODUCT(ReactionRateK2!$F51:$V51*OFFSET(ReactionStoich!$E$5:$U$5,BW$2,0))*(TimeStep)*'Composition Moles'!$C41</f>
        <v>0</v>
      </c>
    </row>
    <row r="30" spans="1:75">
      <c r="A30">
        <f>ReactionRateK1!A52</f>
        <v>1.0000000000000002</v>
      </c>
      <c r="B30" s="20">
        <f t="shared" ca="1" si="5"/>
        <v>-35460.293713233259</v>
      </c>
      <c r="C30" s="20">
        <f ca="1">'Composition Moles'!BZ42</f>
        <v>143712.08454307544</v>
      </c>
      <c r="D30" s="26">
        <f t="shared" ca="1" si="6"/>
        <v>0.24674538558101974</v>
      </c>
      <c r="F30" s="19">
        <f ca="1">SUMPRODUCT(ReactionRateK2!$F52:$V52*OFFSET(ReactionStoich!$E$5:$U$5,F$2,0))*(TimeStep)*'Composition Moles'!$C42</f>
        <v>-1.3916563751389224</v>
      </c>
      <c r="G30" s="19">
        <f ca="1">SUMPRODUCT(ReactionRateK2!$F52:$V52*OFFSET(ReactionStoich!$E$5:$U$5,G$2,0))*(TimeStep)*'Composition Moles'!$C42</f>
        <v>0</v>
      </c>
      <c r="H30" s="19">
        <f ca="1">SUMPRODUCT(ReactionRateK2!$F52:$V52*OFFSET(ReactionStoich!$E$5:$U$5,H$2,0))*(TimeStep)*'Composition Moles'!$C42</f>
        <v>1.298214323221103</v>
      </c>
      <c r="I30" s="19">
        <f ca="1">SUMPRODUCT(ReactionRateK2!$F52:$V52*OFFSET(ReactionStoich!$E$5:$U$5,I$2,0))*(TimeStep)*'Composition Moles'!$C42</f>
        <v>9.3442051917819527E-2</v>
      </c>
      <c r="J30" s="19">
        <f ca="1">SUMPRODUCT(ReactionRateK2!$F52:$V52*OFFSET(ReactionStoich!$E$5:$U$5,J$2,0))*(TimeStep)*'Composition Moles'!$C42</f>
        <v>0</v>
      </c>
      <c r="K30" s="19">
        <f ca="1">SUMPRODUCT(ReactionRateK2!$F52:$V52*OFFSET(ReactionStoich!$E$5:$U$5,K$2,0))*(TimeStep)*'Composition Moles'!$C42</f>
        <v>0</v>
      </c>
      <c r="L30" s="19">
        <f ca="1">SUMPRODUCT(ReactionRateK2!$F52:$V52*OFFSET(ReactionStoich!$E$5:$U$5,L$2,0))*(TimeStep)*'Composition Moles'!$C42</f>
        <v>0</v>
      </c>
      <c r="M30" s="19">
        <f ca="1">SUMPRODUCT(ReactionRateK2!$F52:$V52*OFFSET(ReactionStoich!$E$5:$U$5,M$2,0))*(TimeStep)*'Composition Moles'!$C42</f>
        <v>0</v>
      </c>
      <c r="N30" s="19">
        <f ca="1">SUMPRODUCT(ReactionRateK2!$F52:$V52*OFFSET(ReactionStoich!$E$5:$U$5,N$2,0))*(TimeStep)*'Composition Moles'!$C42</f>
        <v>0</v>
      </c>
      <c r="O30" s="19">
        <f ca="1">SUMPRODUCT(ReactionRateK2!$F52:$V52*OFFSET(ReactionStoich!$E$5:$U$5,O$2,0))*(TimeStep)*'Composition Moles'!$C42</f>
        <v>0</v>
      </c>
      <c r="P30" s="19">
        <f ca="1">SUMPRODUCT(ReactionRateK2!$F52:$V52*OFFSET(ReactionStoich!$E$5:$U$5,P$2,0))*(TimeStep)*'Composition Moles'!$C42</f>
        <v>0</v>
      </c>
      <c r="Q30" s="19">
        <f ca="1">SUMPRODUCT(ReactionRateK2!$F52:$V52*OFFSET(ReactionStoich!$E$5:$U$5,Q$2,0))*(TimeStep)*'Composition Moles'!$C42</f>
        <v>0</v>
      </c>
      <c r="R30" s="19">
        <f ca="1">SUMPRODUCT(ReactionRateK2!$F52:$V52*OFFSET(ReactionStoich!$E$5:$U$5,R$2,0))*(TimeStep)*'Composition Moles'!$C42</f>
        <v>0</v>
      </c>
      <c r="S30" s="19">
        <f ca="1">SUMPRODUCT(ReactionRateK2!$F52:$V52*OFFSET(ReactionStoich!$E$5:$U$5,S$2,0))*(TimeStep)*'Composition Moles'!$C42</f>
        <v>5.6417168918369001</v>
      </c>
      <c r="T30" s="19">
        <f ca="1">SUMPRODUCT(ReactionRateK2!$F52:$V52*OFFSET(ReactionStoich!$E$5:$U$5,T$2,0))*(TimeStep)*'Composition Moles'!$C42</f>
        <v>0</v>
      </c>
      <c r="U30" s="19">
        <f ca="1">SUMPRODUCT(ReactionRateK2!$F52:$V52*OFFSET(ReactionStoich!$E$5:$U$5,U$2,0))*(TimeStep)*'Composition Moles'!$C42</f>
        <v>0</v>
      </c>
      <c r="V30" s="19">
        <f ca="1">SUMPRODUCT(ReactionRateK2!$F52:$V52*OFFSET(ReactionStoich!$E$5:$U$5,V$2,0))*(TimeStep)*'Composition Moles'!$C42</f>
        <v>0</v>
      </c>
      <c r="W30" s="19">
        <f ca="1">SUMPRODUCT(ReactionRateK2!$F52:$V52*OFFSET(ReactionStoich!$E$5:$U$5,W$2,0))*(TimeStep)*'Composition Moles'!$C42</f>
        <v>0</v>
      </c>
      <c r="X30" s="19">
        <f ca="1">SUMPRODUCT(ReactionRateK2!$F52:$V52*OFFSET(ReactionStoich!$E$5:$U$5,X$2,0))*(TimeStep)*'Composition Moles'!$C42</f>
        <v>0</v>
      </c>
      <c r="Y30" s="19">
        <f ca="1">SUMPRODUCT(ReactionRateK2!$F52:$V52*OFFSET(ReactionStoich!$E$5:$U$5,Y$2,0))*(TimeStep)*'Composition Moles'!$C42</f>
        <v>-11.56941083279097</v>
      </c>
      <c r="Z30" s="19">
        <f ca="1">SUMPRODUCT(ReactionRateK2!$F52:$V52*OFFSET(ReactionStoich!$E$5:$U$5,Z$2,0))*(TimeStep)*'Composition Moles'!$C42</f>
        <v>0</v>
      </c>
      <c r="AA30" s="19">
        <f ca="1">SUMPRODUCT(ReactionRateK2!$F52:$V52*OFFSET(ReactionStoich!$E$5:$U$5,AA$2,0))*(TimeStep)*'Composition Moles'!$C42</f>
        <v>0</v>
      </c>
      <c r="AB30" s="19">
        <f ca="1">SUMPRODUCT(ReactionRateK2!$F52:$V52*OFFSET(ReactionStoich!$E$5:$U$5,AB$2,0))*(TimeStep)*'Composition Moles'!$C42</f>
        <v>0</v>
      </c>
      <c r="AC30" s="19">
        <f ca="1">SUMPRODUCT(ReactionRateK2!$F52:$V52*OFFSET(ReactionStoich!$E$5:$U$5,AC$2,0))*(TimeStep)*'Composition Moles'!$C42</f>
        <v>0</v>
      </c>
      <c r="AD30" s="19">
        <f ca="1">SUMPRODUCT(ReactionRateK2!$F52:$V52*OFFSET(ReactionStoich!$E$5:$U$5,AD$2,0))*(TimeStep)*'Composition Moles'!$C42</f>
        <v>0</v>
      </c>
      <c r="AE30" s="19">
        <f ca="1">SUMPRODUCT(ReactionRateK2!$F52:$V52*OFFSET(ReactionStoich!$E$5:$U$5,AE$2,0))*(TimeStep)*'Composition Moles'!$C42</f>
        <v>0</v>
      </c>
      <c r="AF30" s="19">
        <f ca="1">SUMPRODUCT(ReactionRateK2!$F52:$V52*OFFSET(ReactionStoich!$E$5:$U$5,AF$2,0))*(TimeStep)*'Composition Moles'!$C42</f>
        <v>0</v>
      </c>
      <c r="AG30" s="19">
        <f ca="1">SUMPRODUCT(ReactionRateK2!$F52:$V52*OFFSET(ReactionStoich!$E$5:$U$5,AG$2,0))*(TimeStep)*'Composition Moles'!$C42</f>
        <v>0.20080027503254558</v>
      </c>
      <c r="AH30" s="19">
        <f ca="1">SUMPRODUCT(ReactionRateK2!$F52:$V52*OFFSET(ReactionStoich!$E$5:$U$5,AH$2,0))*(TimeStep)*'Composition Moles'!$C42</f>
        <v>4.0749430239016728</v>
      </c>
      <c r="AI30" s="19">
        <f ca="1">SUMPRODUCT(ReactionRateK2!$F52:$V52*OFFSET(ReactionStoich!$E$5:$U$5,AI$2,0))*(TimeStep)*'Composition Moles'!$C42</f>
        <v>2.9015282646037139</v>
      </c>
      <c r="AJ30" s="19">
        <f ca="1">SUMPRODUCT(ReactionRateK2!$F52:$V52*OFFSET(ReactionStoich!$E$5:$U$5,AJ$2,0))*(TimeStep)*'Composition Moles'!$C42</f>
        <v>1.9131542287289729</v>
      </c>
      <c r="AK30" s="19">
        <f ca="1">SUMPRODUCT(ReactionRateK2!$F52:$V52*OFFSET(ReactionStoich!$E$5:$U$5,AK$2,0))*(TimeStep)*'Composition Moles'!$C42</f>
        <v>0</v>
      </c>
      <c r="AL30" s="19">
        <f ca="1">SUMPRODUCT(ReactionRateK2!$F52:$V52*OFFSET(ReactionStoich!$E$5:$U$5,AL$2,0))*(TimeStep)*'Composition Moles'!$C42</f>
        <v>0</v>
      </c>
      <c r="AM30" s="19">
        <f ca="1">SUMPRODUCT(ReactionRateK2!$F52:$V52*OFFSET(ReactionStoich!$E$5:$U$5,AM$2,0))*(TimeStep)*'Composition Moles'!$C42</f>
        <v>0</v>
      </c>
      <c r="AN30" s="19">
        <f ca="1">SUMPRODUCT(ReactionRateK2!$F52:$V52*OFFSET(ReactionStoich!$E$5:$U$5,AN$2,0))*(TimeStep)*'Composition Moles'!$C42</f>
        <v>0</v>
      </c>
      <c r="AO30" s="19">
        <f ca="1">SUMPRODUCT(ReactionRateK2!$F52:$V52*OFFSET(ReactionStoich!$E$5:$U$5,AO$2,0))*(TimeStep)*'Composition Moles'!$C42</f>
        <v>-9.3442051917819527E-2</v>
      </c>
      <c r="AP30" s="19">
        <f ca="1">SUMPRODUCT(ReactionRateK2!$F52:$V52*OFFSET(ReactionStoich!$E$5:$U$5,AP$2,0))*(TimeStep)*'Composition Moles'!$C42</f>
        <v>-0.92194411296279244</v>
      </c>
      <c r="AQ30" s="19">
        <f ca="1">SUMPRODUCT(ReactionRateK2!$F52:$V52*OFFSET(ReactionStoich!$E$5:$U$5,AQ$2,0))*(TimeStep)*'Composition Moles'!$C42</f>
        <v>0</v>
      </c>
      <c r="AR30" s="19">
        <f ca="1">SUMPRODUCT(ReactionRateK2!$F52:$V52*OFFSET(ReactionStoich!$E$5:$U$5,AR$2,0))*(TimeStep)*'Composition Moles'!$C42</f>
        <v>0</v>
      </c>
      <c r="AS30" s="19">
        <f ca="1">SUMPRODUCT(ReactionRateK2!$F52:$V52*OFFSET(ReactionStoich!$E$5:$U$5,AS$2,0))*(TimeStep)*'Composition Moles'!$C42</f>
        <v>-0.71578189547740767</v>
      </c>
      <c r="AT30" s="19">
        <f ca="1">SUMPRODUCT(ReactionRateK2!$F52:$V52*OFFSET(ReactionStoich!$E$5:$U$5,AT$2,0))*(TimeStep)*'Composition Moles'!$C42</f>
        <v>-0.71578189547740767</v>
      </c>
      <c r="AU30" s="19">
        <f ca="1">SUMPRODUCT(ReactionRateK2!$F52:$V52*OFFSET(ReactionStoich!$E$5:$U$5,AU$2,0))*(TimeStep)*'Composition Moles'!$C42</f>
        <v>-0.71578189547740767</v>
      </c>
      <c r="AV30" s="19">
        <f ca="1">SUMPRODUCT(ReactionRateK2!$F52:$V52*OFFSET(ReactionStoich!$E$5:$U$5,AV$2,0))*(TimeStep)*'Composition Moles'!$C42</f>
        <v>0</v>
      </c>
      <c r="AW30" s="19">
        <f ca="1">SUMPRODUCT(ReactionRateK2!$F52:$V52*OFFSET(ReactionStoich!$E$5:$U$5,AW$2,0))*(TimeStep)*'Composition Moles'!$C42</f>
        <v>0</v>
      </c>
      <c r="AX30" s="19">
        <f ca="1">SUMPRODUCT(ReactionRateK2!$F52:$V52*OFFSET(ReactionStoich!$E$5:$U$5,AX$2,0))*(TimeStep)*'Composition Moles'!$C42</f>
        <v>0</v>
      </c>
      <c r="AY30" s="19">
        <f ca="1">SUMPRODUCT(ReactionRateK2!$F52:$V52*OFFSET(ReactionStoich!$E$5:$U$5,AY$2,0))*(TimeStep)*'Composition Moles'!$C42</f>
        <v>0</v>
      </c>
      <c r="AZ30" s="19">
        <f ca="1">SUMPRODUCT(ReactionRateK2!$F52:$V52*OFFSET(ReactionStoich!$E$5:$U$5,AZ$2,0))*(TimeStep)*'Composition Moles'!$C42</f>
        <v>0</v>
      </c>
      <c r="BA30" s="19">
        <f ca="1">SUMPRODUCT(ReactionRateK2!$F52:$V52*OFFSET(ReactionStoich!$E$5:$U$5,BA$2,0))*(TimeStep)*'Composition Moles'!$C42</f>
        <v>0</v>
      </c>
      <c r="BB30" s="19">
        <f ca="1">SUMPRODUCT(ReactionRateK2!$F52:$V52*OFFSET(ReactionStoich!$E$5:$U$5,BB$2,0))*(TimeStep)*'Composition Moles'!$C42</f>
        <v>0</v>
      </c>
      <c r="BC30" s="19">
        <f ca="1">SUMPRODUCT(ReactionRateK2!$F52:$V52*OFFSET(ReactionStoich!$E$5:$U$5,BC$2,0))*(TimeStep)*'Composition Moles'!$C42</f>
        <v>0</v>
      </c>
      <c r="BD30" s="19">
        <f ca="1">SUMPRODUCT(ReactionRateK2!$F52:$V52*OFFSET(ReactionStoich!$E$5:$U$5,BD$2,0))*(TimeStep)*'Composition Moles'!$C42</f>
        <v>0</v>
      </c>
      <c r="BE30" s="19">
        <f ca="1">SUMPRODUCT(ReactionRateK2!$F52:$V52*OFFSET(ReactionStoich!$E$5:$U$5,BE$2,0))*(TimeStep)*'Composition Moles'!$C42</f>
        <v>0</v>
      </c>
      <c r="BF30" s="19">
        <f ca="1">SUMPRODUCT(ReactionRateK2!$F52:$V52*OFFSET(ReactionStoich!$E$5:$U$5,BF$2,0))*(TimeStep)*'Composition Moles'!$C42</f>
        <v>0</v>
      </c>
      <c r="BG30" s="19">
        <f ca="1">SUMPRODUCT(ReactionRateK2!$F52:$V52*OFFSET(ReactionStoich!$E$5:$U$5,BG$2,0))*(TimeStep)*'Composition Moles'!$C42</f>
        <v>0</v>
      </c>
      <c r="BH30" s="19">
        <f ca="1">SUMPRODUCT(ReactionRateK2!$F52:$V52*OFFSET(ReactionStoich!$E$5:$U$5,BH$2,0))*(TimeStep)*'Composition Moles'!$C42</f>
        <v>0</v>
      </c>
      <c r="BI30" s="19">
        <f ca="1">SUMPRODUCT(ReactionRateK2!$F52:$V52*OFFSET(ReactionStoich!$E$5:$U$5,BI$2,0))*(TimeStep)*'Composition Moles'!$C42</f>
        <v>0</v>
      </c>
      <c r="BJ30" s="19">
        <f ca="1">SUMPRODUCT(ReactionRateK2!$F52:$V52*OFFSET(ReactionStoich!$E$5:$U$5,BJ$2,0))*(TimeStep)*'Composition Moles'!$C42</f>
        <v>0</v>
      </c>
      <c r="BK30" s="19">
        <f ca="1">SUMPRODUCT(ReactionRateK2!$F52:$V52*OFFSET(ReactionStoich!$E$5:$U$5,BK$2,0))*(TimeStep)*'Composition Moles'!$C42</f>
        <v>0</v>
      </c>
      <c r="BL30" s="19">
        <f ca="1">SUMPRODUCT(ReactionRateK2!$F52:$V52*OFFSET(ReactionStoich!$E$5:$U$5,BL$2,0))*(TimeStep)*'Composition Moles'!$C42</f>
        <v>0</v>
      </c>
      <c r="BM30" s="19">
        <f ca="1">SUMPRODUCT(ReactionRateK2!$F52:$V52*OFFSET(ReactionStoich!$E$5:$U$5,BM$2,0))*(TimeStep)*'Composition Moles'!$C42</f>
        <v>0</v>
      </c>
      <c r="BN30" s="19">
        <f ca="1">SUMPRODUCT(ReactionRateK2!$F52:$V52*OFFSET(ReactionStoich!$E$5:$U$5,BN$2,0))*(TimeStep)*'Composition Moles'!$C42</f>
        <v>0</v>
      </c>
      <c r="BO30" s="19">
        <f ca="1">SUMPRODUCT(ReactionRateK2!$F52:$V52*OFFSET(ReactionStoich!$E$5:$U$5,BO$2,0))*(TimeStep)*'Composition Moles'!$C42</f>
        <v>0</v>
      </c>
      <c r="BP30" s="19">
        <f ca="1">SUMPRODUCT(ReactionRateK2!$F52:$V52*OFFSET(ReactionStoich!$E$5:$U$5,BP$2,0))*(TimeStep)*'Composition Moles'!$C42</f>
        <v>0</v>
      </c>
      <c r="BQ30" s="19">
        <f ca="1">SUMPRODUCT(ReactionRateK2!$F52:$V52*OFFSET(ReactionStoich!$E$5:$U$5,BQ$2,0))*(TimeStep)*'Composition Moles'!$C42</f>
        <v>0</v>
      </c>
      <c r="BR30" s="19">
        <f ca="1">SUMPRODUCT(ReactionRateK2!$F52:$V52*OFFSET(ReactionStoich!$E$5:$U$5,BR$2,0))*(TimeStep)*'Composition Moles'!$C42</f>
        <v>0</v>
      </c>
      <c r="BS30" s="19">
        <f ca="1">SUMPRODUCT(ReactionRateK2!$F52:$V52*OFFSET(ReactionStoich!$E$5:$U$5,BS$2,0))*(TimeStep)*'Composition Moles'!$C42</f>
        <v>0</v>
      </c>
      <c r="BT30" s="19">
        <f ca="1">SUMPRODUCT(ReactionRateK2!$F52:$V52*OFFSET(ReactionStoich!$E$5:$U$5,BT$2,0))*(TimeStep)*'Composition Moles'!$C42</f>
        <v>0</v>
      </c>
      <c r="BU30" s="19">
        <f ca="1">SUMPRODUCT(ReactionRateK2!$F52:$V52*OFFSET(ReactionStoich!$E$5:$U$5,BU$2,0))*(TimeStep)*'Composition Moles'!$C42</f>
        <v>0</v>
      </c>
      <c r="BV30" s="19">
        <f ca="1">SUMPRODUCT(ReactionRateK2!$F52:$V52*OFFSET(ReactionStoich!$E$5:$U$5,BV$2,0))*(TimeStep)*'Composition Moles'!$C42</f>
        <v>0</v>
      </c>
      <c r="BW30" s="19">
        <f ca="1">SUMPRODUCT(ReactionRateK2!$F52:$V52*OFFSET(ReactionStoich!$E$5:$U$5,BW$2,0))*(TimeStep)*'Composition Moles'!$C42</f>
        <v>0</v>
      </c>
    </row>
    <row r="31" spans="1:75">
      <c r="A31">
        <f>ReactionRateK1!A53</f>
        <v>1.0500000000000003</v>
      </c>
      <c r="B31" s="20">
        <f t="shared" ca="1" si="5"/>
        <v>-33882.52657028901</v>
      </c>
      <c r="C31" s="20">
        <f ca="1">'Composition Moles'!BZ43</f>
        <v>143725.33352580888</v>
      </c>
      <c r="D31" s="26">
        <f t="shared" ca="1" si="6"/>
        <v>0.2357449848199844</v>
      </c>
      <c r="F31" s="19">
        <f ca="1">SUMPRODUCT(ReactionRateK2!$F53:$V53*OFFSET(ReactionStoich!$E$5:$U$5,F$2,0))*(TimeStep)*'Composition Moles'!$C43</f>
        <v>-1.3051533152777854</v>
      </c>
      <c r="G31" s="19">
        <f ca="1">SUMPRODUCT(ReactionRateK2!$F53:$V53*OFFSET(ReactionStoich!$E$5:$U$5,G$2,0))*(TimeStep)*'Composition Moles'!$C43</f>
        <v>0</v>
      </c>
      <c r="H31" s="19">
        <f ca="1">SUMPRODUCT(ReactionRateK2!$F53:$V53*OFFSET(ReactionStoich!$E$5:$U$5,H$2,0))*(TimeStep)*'Composition Moles'!$C43</f>
        <v>1.222145359858583</v>
      </c>
      <c r="I31" s="19">
        <f ca="1">SUMPRODUCT(ReactionRateK2!$F53:$V53*OFFSET(ReactionStoich!$E$5:$U$5,I$2,0))*(TimeStep)*'Composition Moles'!$C43</f>
        <v>8.3007955419202431E-2</v>
      </c>
      <c r="J31" s="19">
        <f ca="1">SUMPRODUCT(ReactionRateK2!$F53:$V53*OFFSET(ReactionStoich!$E$5:$U$5,J$2,0))*(TimeStep)*'Composition Moles'!$C43</f>
        <v>0</v>
      </c>
      <c r="K31" s="19">
        <f ca="1">SUMPRODUCT(ReactionRateK2!$F53:$V53*OFFSET(ReactionStoich!$E$5:$U$5,K$2,0))*(TimeStep)*'Composition Moles'!$C43</f>
        <v>0</v>
      </c>
      <c r="L31" s="19">
        <f ca="1">SUMPRODUCT(ReactionRateK2!$F53:$V53*OFFSET(ReactionStoich!$E$5:$U$5,L$2,0))*(TimeStep)*'Composition Moles'!$C43</f>
        <v>0</v>
      </c>
      <c r="M31" s="19">
        <f ca="1">SUMPRODUCT(ReactionRateK2!$F53:$V53*OFFSET(ReactionStoich!$E$5:$U$5,M$2,0))*(TimeStep)*'Composition Moles'!$C43</f>
        <v>0</v>
      </c>
      <c r="N31" s="19">
        <f ca="1">SUMPRODUCT(ReactionRateK2!$F53:$V53*OFFSET(ReactionStoich!$E$5:$U$5,N$2,0))*(TimeStep)*'Composition Moles'!$C43</f>
        <v>0</v>
      </c>
      <c r="O31" s="19">
        <f ca="1">SUMPRODUCT(ReactionRateK2!$F53:$V53*OFFSET(ReactionStoich!$E$5:$U$5,O$2,0))*(TimeStep)*'Composition Moles'!$C43</f>
        <v>0</v>
      </c>
      <c r="P31" s="19">
        <f ca="1">SUMPRODUCT(ReactionRateK2!$F53:$V53*OFFSET(ReactionStoich!$E$5:$U$5,P$2,0))*(TimeStep)*'Composition Moles'!$C43</f>
        <v>0</v>
      </c>
      <c r="Q31" s="19">
        <f ca="1">SUMPRODUCT(ReactionRateK2!$F53:$V53*OFFSET(ReactionStoich!$E$5:$U$5,Q$2,0))*(TimeStep)*'Composition Moles'!$C43</f>
        <v>0</v>
      </c>
      <c r="R31" s="19">
        <f ca="1">SUMPRODUCT(ReactionRateK2!$F53:$V53*OFFSET(ReactionStoich!$E$5:$U$5,R$2,0))*(TimeStep)*'Composition Moles'!$C43</f>
        <v>0</v>
      </c>
      <c r="S31" s="19">
        <f ca="1">SUMPRODUCT(ReactionRateK2!$F53:$V53*OFFSET(ReactionStoich!$E$5:$U$5,S$2,0))*(TimeStep)*'Composition Moles'!$C43</f>
        <v>5.4340103212105504</v>
      </c>
      <c r="T31" s="19">
        <f ca="1">SUMPRODUCT(ReactionRateK2!$F53:$V53*OFFSET(ReactionStoich!$E$5:$U$5,T$2,0))*(TimeStep)*'Composition Moles'!$C43</f>
        <v>0</v>
      </c>
      <c r="U31" s="19">
        <f ca="1">SUMPRODUCT(ReactionRateK2!$F53:$V53*OFFSET(ReactionStoich!$E$5:$U$5,U$2,0))*(TimeStep)*'Composition Moles'!$C43</f>
        <v>0</v>
      </c>
      <c r="V31" s="19">
        <f ca="1">SUMPRODUCT(ReactionRateK2!$F53:$V53*OFFSET(ReactionStoich!$E$5:$U$5,V$2,0))*(TimeStep)*'Composition Moles'!$C43</f>
        <v>0</v>
      </c>
      <c r="W31" s="19">
        <f ca="1">SUMPRODUCT(ReactionRateK2!$F53:$V53*OFFSET(ReactionStoich!$E$5:$U$5,W$2,0))*(TimeStep)*'Composition Moles'!$C43</f>
        <v>0</v>
      </c>
      <c r="X31" s="19">
        <f ca="1">SUMPRODUCT(ReactionRateK2!$F53:$V53*OFFSET(ReactionStoich!$E$5:$U$5,X$2,0))*(TimeStep)*'Composition Moles'!$C43</f>
        <v>0</v>
      </c>
      <c r="Y31" s="19">
        <f ca="1">SUMPRODUCT(ReactionRateK2!$F53:$V53*OFFSET(ReactionStoich!$E$5:$U$5,Y$2,0))*(TimeStep)*'Composition Moles'!$C43</f>
        <v>-11.237165801438902</v>
      </c>
      <c r="Z31" s="19">
        <f ca="1">SUMPRODUCT(ReactionRateK2!$F53:$V53*OFFSET(ReactionStoich!$E$5:$U$5,Z$2,0))*(TimeStep)*'Composition Moles'!$C43</f>
        <v>0</v>
      </c>
      <c r="AA31" s="19">
        <f ca="1">SUMPRODUCT(ReactionRateK2!$F53:$V53*OFFSET(ReactionStoich!$E$5:$U$5,AA$2,0))*(TimeStep)*'Composition Moles'!$C43</f>
        <v>0</v>
      </c>
      <c r="AB31" s="19">
        <f ca="1">SUMPRODUCT(ReactionRateK2!$F53:$V53*OFFSET(ReactionStoich!$E$5:$U$5,AB$2,0))*(TimeStep)*'Composition Moles'!$C43</f>
        <v>0</v>
      </c>
      <c r="AC31" s="19">
        <f ca="1">SUMPRODUCT(ReactionRateK2!$F53:$V53*OFFSET(ReactionStoich!$E$5:$U$5,AC$2,0))*(TimeStep)*'Composition Moles'!$C43</f>
        <v>0</v>
      </c>
      <c r="AD31" s="19">
        <f ca="1">SUMPRODUCT(ReactionRateK2!$F53:$V53*OFFSET(ReactionStoich!$E$5:$U$5,AD$2,0))*(TimeStep)*'Composition Moles'!$C43</f>
        <v>0</v>
      </c>
      <c r="AE31" s="19">
        <f ca="1">SUMPRODUCT(ReactionRateK2!$F53:$V53*OFFSET(ReactionStoich!$E$5:$U$5,AE$2,0))*(TimeStep)*'Composition Moles'!$C43</f>
        <v>0</v>
      </c>
      <c r="AF31" s="19">
        <f ca="1">SUMPRODUCT(ReactionRateK2!$F53:$V53*OFFSET(ReactionStoich!$E$5:$U$5,AF$2,0))*(TimeStep)*'Composition Moles'!$C43</f>
        <v>0</v>
      </c>
      <c r="AG31" s="19">
        <f ca="1">SUMPRODUCT(ReactionRateK2!$F53:$V53*OFFSET(ReactionStoich!$E$5:$U$5,AG$2,0))*(TimeStep)*'Composition Moles'!$C43</f>
        <v>0.15453595921696589</v>
      </c>
      <c r="AH31" s="19">
        <f ca="1">SUMPRODUCT(ReactionRateK2!$F53:$V53*OFFSET(ReactionStoich!$E$5:$U$5,AH$2,0))*(TimeStep)*'Composition Moles'!$C43</f>
        <v>3.8978580405617889</v>
      </c>
      <c r="AI31" s="19">
        <f ca="1">SUMPRODUCT(ReactionRateK2!$F53:$V53*OFFSET(ReactionStoich!$E$5:$U$5,AI$2,0))*(TimeStep)*'Composition Moles'!$C43</f>
        <v>2.9332509486230505</v>
      </c>
      <c r="AJ31" s="19">
        <f ca="1">SUMPRODUCT(ReactionRateK2!$F53:$V53*OFFSET(ReactionStoich!$E$5:$U$5,AJ$2,0))*(TimeStep)*'Composition Moles'!$C43</f>
        <v>1.8799702768191222</v>
      </c>
      <c r="AK31" s="19">
        <f ca="1">SUMPRODUCT(ReactionRateK2!$F53:$V53*OFFSET(ReactionStoich!$E$5:$U$5,AK$2,0))*(TimeStep)*'Composition Moles'!$C43</f>
        <v>0</v>
      </c>
      <c r="AL31" s="19">
        <f ca="1">SUMPRODUCT(ReactionRateK2!$F53:$V53*OFFSET(ReactionStoich!$E$5:$U$5,AL$2,0))*(TimeStep)*'Composition Moles'!$C43</f>
        <v>0</v>
      </c>
      <c r="AM31" s="19">
        <f ca="1">SUMPRODUCT(ReactionRateK2!$F53:$V53*OFFSET(ReactionStoich!$E$5:$U$5,AM$2,0))*(TimeStep)*'Composition Moles'!$C43</f>
        <v>0</v>
      </c>
      <c r="AN31" s="19">
        <f ca="1">SUMPRODUCT(ReactionRateK2!$F53:$V53*OFFSET(ReactionStoich!$E$5:$U$5,AN$2,0))*(TimeStep)*'Composition Moles'!$C43</f>
        <v>0</v>
      </c>
      <c r="AO31" s="19">
        <f ca="1">SUMPRODUCT(ReactionRateK2!$F53:$V53*OFFSET(ReactionStoich!$E$5:$U$5,AO$2,0))*(TimeStep)*'Composition Moles'!$C43</f>
        <v>-8.3007955419202431E-2</v>
      </c>
      <c r="AP31" s="19">
        <f ca="1">SUMPRODUCT(ReactionRateK2!$F53:$V53*OFFSET(ReactionStoich!$E$5:$U$5,AP$2,0))*(TimeStep)*'Composition Moles'!$C43</f>
        <v>-0.88589207278446402</v>
      </c>
      <c r="AQ31" s="19">
        <f ca="1">SUMPRODUCT(ReactionRateK2!$F53:$V53*OFFSET(ReactionStoich!$E$5:$U$5,AQ$2,0))*(TimeStep)*'Composition Moles'!$C43</f>
        <v>0</v>
      </c>
      <c r="AR31" s="19">
        <f ca="1">SUMPRODUCT(ReactionRateK2!$F53:$V53*OFFSET(ReactionStoich!$E$5:$U$5,AR$2,0))*(TimeStep)*'Composition Moles'!$C43</f>
        <v>0</v>
      </c>
      <c r="AS31" s="19">
        <f ca="1">SUMPRODUCT(ReactionRateK2!$F53:$V53*OFFSET(ReactionStoich!$E$5:$U$5,AS$2,0))*(TimeStep)*'Composition Moles'!$C43</f>
        <v>-0.69785323892963613</v>
      </c>
      <c r="AT31" s="19">
        <f ca="1">SUMPRODUCT(ReactionRateK2!$F53:$V53*OFFSET(ReactionStoich!$E$5:$U$5,AT$2,0))*(TimeStep)*'Composition Moles'!$C43</f>
        <v>-0.69785323892963613</v>
      </c>
      <c r="AU31" s="19">
        <f ca="1">SUMPRODUCT(ReactionRateK2!$F53:$V53*OFFSET(ReactionStoich!$E$5:$U$5,AU$2,0))*(TimeStep)*'Composition Moles'!$C43</f>
        <v>-0.69785323892963613</v>
      </c>
      <c r="AV31" s="19">
        <f ca="1">SUMPRODUCT(ReactionRateK2!$F53:$V53*OFFSET(ReactionStoich!$E$5:$U$5,AV$2,0))*(TimeStep)*'Composition Moles'!$C43</f>
        <v>0</v>
      </c>
      <c r="AW31" s="19">
        <f ca="1">SUMPRODUCT(ReactionRateK2!$F53:$V53*OFFSET(ReactionStoich!$E$5:$U$5,AW$2,0))*(TimeStep)*'Composition Moles'!$C43</f>
        <v>0</v>
      </c>
      <c r="AX31" s="19">
        <f ca="1">SUMPRODUCT(ReactionRateK2!$F53:$V53*OFFSET(ReactionStoich!$E$5:$U$5,AX$2,0))*(TimeStep)*'Composition Moles'!$C43</f>
        <v>0</v>
      </c>
      <c r="AY31" s="19">
        <f ca="1">SUMPRODUCT(ReactionRateK2!$F53:$V53*OFFSET(ReactionStoich!$E$5:$U$5,AY$2,0))*(TimeStep)*'Composition Moles'!$C43</f>
        <v>0</v>
      </c>
      <c r="AZ31" s="19">
        <f ca="1">SUMPRODUCT(ReactionRateK2!$F53:$V53*OFFSET(ReactionStoich!$E$5:$U$5,AZ$2,0))*(TimeStep)*'Composition Moles'!$C43</f>
        <v>0</v>
      </c>
      <c r="BA31" s="19">
        <f ca="1">SUMPRODUCT(ReactionRateK2!$F53:$V53*OFFSET(ReactionStoich!$E$5:$U$5,BA$2,0))*(TimeStep)*'Composition Moles'!$C43</f>
        <v>0</v>
      </c>
      <c r="BB31" s="19">
        <f ca="1">SUMPRODUCT(ReactionRateK2!$F53:$V53*OFFSET(ReactionStoich!$E$5:$U$5,BB$2,0))*(TimeStep)*'Composition Moles'!$C43</f>
        <v>0</v>
      </c>
      <c r="BC31" s="19">
        <f ca="1">SUMPRODUCT(ReactionRateK2!$F53:$V53*OFFSET(ReactionStoich!$E$5:$U$5,BC$2,0))*(TimeStep)*'Composition Moles'!$C43</f>
        <v>0</v>
      </c>
      <c r="BD31" s="19">
        <f ca="1">SUMPRODUCT(ReactionRateK2!$F53:$V53*OFFSET(ReactionStoich!$E$5:$U$5,BD$2,0))*(TimeStep)*'Composition Moles'!$C43</f>
        <v>0</v>
      </c>
      <c r="BE31" s="19">
        <f ca="1">SUMPRODUCT(ReactionRateK2!$F53:$V53*OFFSET(ReactionStoich!$E$5:$U$5,BE$2,0))*(TimeStep)*'Composition Moles'!$C43</f>
        <v>0</v>
      </c>
      <c r="BF31" s="19">
        <f ca="1">SUMPRODUCT(ReactionRateK2!$F53:$V53*OFFSET(ReactionStoich!$E$5:$U$5,BF$2,0))*(TimeStep)*'Composition Moles'!$C43</f>
        <v>0</v>
      </c>
      <c r="BG31" s="19">
        <f ca="1">SUMPRODUCT(ReactionRateK2!$F53:$V53*OFFSET(ReactionStoich!$E$5:$U$5,BG$2,0))*(TimeStep)*'Composition Moles'!$C43</f>
        <v>0</v>
      </c>
      <c r="BH31" s="19">
        <f ca="1">SUMPRODUCT(ReactionRateK2!$F53:$V53*OFFSET(ReactionStoich!$E$5:$U$5,BH$2,0))*(TimeStep)*'Composition Moles'!$C43</f>
        <v>0</v>
      </c>
      <c r="BI31" s="19">
        <f ca="1">SUMPRODUCT(ReactionRateK2!$F53:$V53*OFFSET(ReactionStoich!$E$5:$U$5,BI$2,0))*(TimeStep)*'Composition Moles'!$C43</f>
        <v>0</v>
      </c>
      <c r="BJ31" s="19">
        <f ca="1">SUMPRODUCT(ReactionRateK2!$F53:$V53*OFFSET(ReactionStoich!$E$5:$U$5,BJ$2,0))*(TimeStep)*'Composition Moles'!$C43</f>
        <v>0</v>
      </c>
      <c r="BK31" s="19">
        <f ca="1">SUMPRODUCT(ReactionRateK2!$F53:$V53*OFFSET(ReactionStoich!$E$5:$U$5,BK$2,0))*(TimeStep)*'Composition Moles'!$C43</f>
        <v>0</v>
      </c>
      <c r="BL31" s="19">
        <f ca="1">SUMPRODUCT(ReactionRateK2!$F53:$V53*OFFSET(ReactionStoich!$E$5:$U$5,BL$2,0))*(TimeStep)*'Composition Moles'!$C43</f>
        <v>0</v>
      </c>
      <c r="BM31" s="19">
        <f ca="1">SUMPRODUCT(ReactionRateK2!$F53:$V53*OFFSET(ReactionStoich!$E$5:$U$5,BM$2,0))*(TimeStep)*'Composition Moles'!$C43</f>
        <v>0</v>
      </c>
      <c r="BN31" s="19">
        <f ca="1">SUMPRODUCT(ReactionRateK2!$F53:$V53*OFFSET(ReactionStoich!$E$5:$U$5,BN$2,0))*(TimeStep)*'Composition Moles'!$C43</f>
        <v>0</v>
      </c>
      <c r="BO31" s="19">
        <f ca="1">SUMPRODUCT(ReactionRateK2!$F53:$V53*OFFSET(ReactionStoich!$E$5:$U$5,BO$2,0))*(TimeStep)*'Composition Moles'!$C43</f>
        <v>0</v>
      </c>
      <c r="BP31" s="19">
        <f ca="1">SUMPRODUCT(ReactionRateK2!$F53:$V53*OFFSET(ReactionStoich!$E$5:$U$5,BP$2,0))*(TimeStep)*'Composition Moles'!$C43</f>
        <v>0</v>
      </c>
      <c r="BQ31" s="19">
        <f ca="1">SUMPRODUCT(ReactionRateK2!$F53:$V53*OFFSET(ReactionStoich!$E$5:$U$5,BQ$2,0))*(TimeStep)*'Composition Moles'!$C43</f>
        <v>0</v>
      </c>
      <c r="BR31" s="19">
        <f ca="1">SUMPRODUCT(ReactionRateK2!$F53:$V53*OFFSET(ReactionStoich!$E$5:$U$5,BR$2,0))*(TimeStep)*'Composition Moles'!$C43</f>
        <v>0</v>
      </c>
      <c r="BS31" s="19">
        <f ca="1">SUMPRODUCT(ReactionRateK2!$F53:$V53*OFFSET(ReactionStoich!$E$5:$U$5,BS$2,0))*(TimeStep)*'Composition Moles'!$C43</f>
        <v>0</v>
      </c>
      <c r="BT31" s="19">
        <f ca="1">SUMPRODUCT(ReactionRateK2!$F53:$V53*OFFSET(ReactionStoich!$E$5:$U$5,BT$2,0))*(TimeStep)*'Composition Moles'!$C43</f>
        <v>0</v>
      </c>
      <c r="BU31" s="19">
        <f ca="1">SUMPRODUCT(ReactionRateK2!$F53:$V53*OFFSET(ReactionStoich!$E$5:$U$5,BU$2,0))*(TimeStep)*'Composition Moles'!$C43</f>
        <v>0</v>
      </c>
      <c r="BV31" s="19">
        <f ca="1">SUMPRODUCT(ReactionRateK2!$F53:$V53*OFFSET(ReactionStoich!$E$5:$U$5,BV$2,0))*(TimeStep)*'Composition Moles'!$C43</f>
        <v>0</v>
      </c>
      <c r="BW31" s="19">
        <f ca="1">SUMPRODUCT(ReactionRateK2!$F53:$V53*OFFSET(ReactionStoich!$E$5:$U$5,BW$2,0))*(TimeStep)*'Composition Moles'!$C43</f>
        <v>0</v>
      </c>
    </row>
    <row r="32" spans="1:75">
      <c r="A32">
        <f>ReactionRateK1!A54</f>
        <v>1.1000000000000003</v>
      </c>
      <c r="B32" s="20">
        <f t="shared" ca="1" si="5"/>
        <v>-32298.956534434194</v>
      </c>
      <c r="C32" s="20">
        <f ca="1">'Composition Moles'!BZ44</f>
        <v>143738.92701922887</v>
      </c>
      <c r="D32" s="26">
        <f t="shared" ca="1" si="6"/>
        <v>0.22470570223550757</v>
      </c>
      <c r="F32" s="19">
        <f ca="1">SUMPRODUCT(ReactionRateK2!$F54:$V54*OFFSET(ReactionStoich!$E$5:$U$5,F$2,0))*(TimeStep)*'Composition Moles'!$C44</f>
        <v>-1.2240782032631823</v>
      </c>
      <c r="G32" s="19">
        <f ca="1">SUMPRODUCT(ReactionRateK2!$F54:$V54*OFFSET(ReactionStoich!$E$5:$U$5,G$2,0))*(TimeStep)*'Composition Moles'!$C44</f>
        <v>0</v>
      </c>
      <c r="H32" s="19">
        <f ca="1">SUMPRODUCT(ReactionRateK2!$F54:$V54*OFFSET(ReactionStoich!$E$5:$U$5,H$2,0))*(TimeStep)*'Composition Moles'!$C44</f>
        <v>1.1502400091136065</v>
      </c>
      <c r="I32" s="19">
        <f ca="1">SUMPRODUCT(ReactionRateK2!$F54:$V54*OFFSET(ReactionStoich!$E$5:$U$5,I$2,0))*(TimeStep)*'Composition Moles'!$C44</f>
        <v>7.3838194149575778E-2</v>
      </c>
      <c r="J32" s="19">
        <f ca="1">SUMPRODUCT(ReactionRateK2!$F54:$V54*OFFSET(ReactionStoich!$E$5:$U$5,J$2,0))*(TimeStep)*'Composition Moles'!$C44</f>
        <v>0</v>
      </c>
      <c r="K32" s="19">
        <f ca="1">SUMPRODUCT(ReactionRateK2!$F54:$V54*OFFSET(ReactionStoich!$E$5:$U$5,K$2,0))*(TimeStep)*'Composition Moles'!$C44</f>
        <v>0</v>
      </c>
      <c r="L32" s="19">
        <f ca="1">SUMPRODUCT(ReactionRateK2!$F54:$V54*OFFSET(ReactionStoich!$E$5:$U$5,L$2,0))*(TimeStep)*'Composition Moles'!$C44</f>
        <v>0</v>
      </c>
      <c r="M32" s="19">
        <f ca="1">SUMPRODUCT(ReactionRateK2!$F54:$V54*OFFSET(ReactionStoich!$E$5:$U$5,M$2,0))*(TimeStep)*'Composition Moles'!$C44</f>
        <v>0</v>
      </c>
      <c r="N32" s="19">
        <f ca="1">SUMPRODUCT(ReactionRateK2!$F54:$V54*OFFSET(ReactionStoich!$E$5:$U$5,N$2,0))*(TimeStep)*'Composition Moles'!$C44</f>
        <v>0</v>
      </c>
      <c r="O32" s="19">
        <f ca="1">SUMPRODUCT(ReactionRateK2!$F54:$V54*OFFSET(ReactionStoich!$E$5:$U$5,O$2,0))*(TimeStep)*'Composition Moles'!$C44</f>
        <v>0</v>
      </c>
      <c r="P32" s="19">
        <f ca="1">SUMPRODUCT(ReactionRateK2!$F54:$V54*OFFSET(ReactionStoich!$E$5:$U$5,P$2,0))*(TimeStep)*'Composition Moles'!$C44</f>
        <v>0</v>
      </c>
      <c r="Q32" s="19">
        <f ca="1">SUMPRODUCT(ReactionRateK2!$F54:$V54*OFFSET(ReactionStoich!$E$5:$U$5,Q$2,0))*(TimeStep)*'Composition Moles'!$C44</f>
        <v>0</v>
      </c>
      <c r="R32" s="19">
        <f ca="1">SUMPRODUCT(ReactionRateK2!$F54:$V54*OFFSET(ReactionStoich!$E$5:$U$5,R$2,0))*(TimeStep)*'Composition Moles'!$C44</f>
        <v>0</v>
      </c>
      <c r="S32" s="19">
        <f ca="1">SUMPRODUCT(ReactionRateK2!$F54:$V54*OFFSET(ReactionStoich!$E$5:$U$5,S$2,0))*(TimeStep)*'Composition Moles'!$C44</f>
        <v>5.2465210984104367</v>
      </c>
      <c r="T32" s="19">
        <f ca="1">SUMPRODUCT(ReactionRateK2!$F54:$V54*OFFSET(ReactionStoich!$E$5:$U$5,T$2,0))*(TimeStep)*'Composition Moles'!$C44</f>
        <v>0</v>
      </c>
      <c r="U32" s="19">
        <f ca="1">SUMPRODUCT(ReactionRateK2!$F54:$V54*OFFSET(ReactionStoich!$E$5:$U$5,U$2,0))*(TimeStep)*'Composition Moles'!$C44</f>
        <v>0</v>
      </c>
      <c r="V32" s="19">
        <f ca="1">SUMPRODUCT(ReactionRateK2!$F54:$V54*OFFSET(ReactionStoich!$E$5:$U$5,V$2,0))*(TimeStep)*'Composition Moles'!$C44</f>
        <v>0</v>
      </c>
      <c r="W32" s="19">
        <f ca="1">SUMPRODUCT(ReactionRateK2!$F54:$V54*OFFSET(ReactionStoich!$E$5:$U$5,W$2,0))*(TimeStep)*'Composition Moles'!$C44</f>
        <v>0</v>
      </c>
      <c r="X32" s="19">
        <f ca="1">SUMPRODUCT(ReactionRateK2!$F54:$V54*OFFSET(ReactionStoich!$E$5:$U$5,X$2,0))*(TimeStep)*'Composition Moles'!$C44</f>
        <v>0</v>
      </c>
      <c r="Y32" s="19">
        <f ca="1">SUMPRODUCT(ReactionRateK2!$F54:$V54*OFFSET(ReactionStoich!$E$5:$U$5,Y$2,0))*(TimeStep)*'Composition Moles'!$C44</f>
        <v>-10.936883820801933</v>
      </c>
      <c r="Z32" s="19">
        <f ca="1">SUMPRODUCT(ReactionRateK2!$F54:$V54*OFFSET(ReactionStoich!$E$5:$U$5,Z$2,0))*(TimeStep)*'Composition Moles'!$C44</f>
        <v>0</v>
      </c>
      <c r="AA32" s="19">
        <f ca="1">SUMPRODUCT(ReactionRateK2!$F54:$V54*OFFSET(ReactionStoich!$E$5:$U$5,AA$2,0))*(TimeStep)*'Composition Moles'!$C44</f>
        <v>0</v>
      </c>
      <c r="AB32" s="19">
        <f ca="1">SUMPRODUCT(ReactionRateK2!$F54:$V54*OFFSET(ReactionStoich!$E$5:$U$5,AB$2,0))*(TimeStep)*'Composition Moles'!$C44</f>
        <v>0</v>
      </c>
      <c r="AC32" s="19">
        <f ca="1">SUMPRODUCT(ReactionRateK2!$F54:$V54*OFFSET(ReactionStoich!$E$5:$U$5,AC$2,0))*(TimeStep)*'Composition Moles'!$C44</f>
        <v>0</v>
      </c>
      <c r="AD32" s="19">
        <f ca="1">SUMPRODUCT(ReactionRateK2!$F54:$V54*OFFSET(ReactionStoich!$E$5:$U$5,AD$2,0))*(TimeStep)*'Composition Moles'!$C44</f>
        <v>0</v>
      </c>
      <c r="AE32" s="19">
        <f ca="1">SUMPRODUCT(ReactionRateK2!$F54:$V54*OFFSET(ReactionStoich!$E$5:$U$5,AE$2,0))*(TimeStep)*'Composition Moles'!$C44</f>
        <v>0</v>
      </c>
      <c r="AF32" s="19">
        <f ca="1">SUMPRODUCT(ReactionRateK2!$F54:$V54*OFFSET(ReactionStoich!$E$5:$U$5,AF$2,0))*(TimeStep)*'Composition Moles'!$C44</f>
        <v>0</v>
      </c>
      <c r="AG32" s="19">
        <f ca="1">SUMPRODUCT(ReactionRateK2!$F54:$V54*OFFSET(ReactionStoich!$E$5:$U$5,AG$2,0))*(TimeStep)*'Composition Moles'!$C44</f>
        <v>0.11822742738521304</v>
      </c>
      <c r="AH32" s="19">
        <f ca="1">SUMPRODUCT(ReactionRateK2!$F54:$V54*OFFSET(ReactionStoich!$E$5:$U$5,AH$2,0))*(TimeStep)*'Composition Moles'!$C44</f>
        <v>3.7253410392383346</v>
      </c>
      <c r="AI32" s="19">
        <f ca="1">SUMPRODUCT(ReactionRateK2!$F54:$V54*OFFSET(ReactionStoich!$E$5:$U$5,AI$2,0))*(TimeStep)*'Composition Moles'!$C44</f>
        <v>2.9649707540763526</v>
      </c>
      <c r="AJ32" s="19">
        <f ca="1">SUMPRODUCT(ReactionRateK2!$F54:$V54*OFFSET(ReactionStoich!$E$5:$U$5,AJ$2,0))*(TimeStep)*'Composition Moles'!$C44</f>
        <v>1.8476597263485961</v>
      </c>
      <c r="AK32" s="19">
        <f ca="1">SUMPRODUCT(ReactionRateK2!$F54:$V54*OFFSET(ReactionStoich!$E$5:$U$5,AK$2,0))*(TimeStep)*'Composition Moles'!$C44</f>
        <v>0</v>
      </c>
      <c r="AL32" s="19">
        <f ca="1">SUMPRODUCT(ReactionRateK2!$F54:$V54*OFFSET(ReactionStoich!$E$5:$U$5,AL$2,0))*(TimeStep)*'Composition Moles'!$C44</f>
        <v>0</v>
      </c>
      <c r="AM32" s="19">
        <f ca="1">SUMPRODUCT(ReactionRateK2!$F54:$V54*OFFSET(ReactionStoich!$E$5:$U$5,AM$2,0))*(TimeStep)*'Composition Moles'!$C44</f>
        <v>0</v>
      </c>
      <c r="AN32" s="19">
        <f ca="1">SUMPRODUCT(ReactionRateK2!$F54:$V54*OFFSET(ReactionStoich!$E$5:$U$5,AN$2,0))*(TimeStep)*'Composition Moles'!$C44</f>
        <v>0</v>
      </c>
      <c r="AO32" s="19">
        <f ca="1">SUMPRODUCT(ReactionRateK2!$F54:$V54*OFFSET(ReactionStoich!$E$5:$U$5,AO$2,0))*(TimeStep)*'Composition Moles'!$C44</f>
        <v>-7.3838194149575778E-2</v>
      </c>
      <c r="AP32" s="19">
        <f ca="1">SUMPRODUCT(ReactionRateK2!$F54:$V54*OFFSET(ReactionStoich!$E$5:$U$5,AP$2,0))*(TimeStep)*'Composition Moles'!$C44</f>
        <v>-0.85032159297657528</v>
      </c>
      <c r="AQ32" s="19">
        <f ca="1">SUMPRODUCT(ReactionRateK2!$F54:$V54*OFFSET(ReactionStoich!$E$5:$U$5,AQ$2,0))*(TimeStep)*'Composition Moles'!$C44</f>
        <v>0</v>
      </c>
      <c r="AR32" s="19">
        <f ca="1">SUMPRODUCT(ReactionRateK2!$F54:$V54*OFFSET(ReactionStoich!$E$5:$U$5,AR$2,0))*(TimeStep)*'Composition Moles'!$C44</f>
        <v>0</v>
      </c>
      <c r="AS32" s="19">
        <f ca="1">SUMPRODUCT(ReactionRateK2!$F54:$V54*OFFSET(ReactionStoich!$E$5:$U$5,AS$2,0))*(TimeStep)*'Composition Moles'!$C44</f>
        <v>-0.68055881251028283</v>
      </c>
      <c r="AT32" s="19">
        <f ca="1">SUMPRODUCT(ReactionRateK2!$F54:$V54*OFFSET(ReactionStoich!$E$5:$U$5,AT$2,0))*(TimeStep)*'Composition Moles'!$C44</f>
        <v>-0.68055881251028283</v>
      </c>
      <c r="AU32" s="19">
        <f ca="1">SUMPRODUCT(ReactionRateK2!$F54:$V54*OFFSET(ReactionStoich!$E$5:$U$5,AU$2,0))*(TimeStep)*'Composition Moles'!$C44</f>
        <v>-0.68055881251028283</v>
      </c>
      <c r="AV32" s="19">
        <f ca="1">SUMPRODUCT(ReactionRateK2!$F54:$V54*OFFSET(ReactionStoich!$E$5:$U$5,AV$2,0))*(TimeStep)*'Composition Moles'!$C44</f>
        <v>0</v>
      </c>
      <c r="AW32" s="19">
        <f ca="1">SUMPRODUCT(ReactionRateK2!$F54:$V54*OFFSET(ReactionStoich!$E$5:$U$5,AW$2,0))*(TimeStep)*'Composition Moles'!$C44</f>
        <v>0</v>
      </c>
      <c r="AX32" s="19">
        <f ca="1">SUMPRODUCT(ReactionRateK2!$F54:$V54*OFFSET(ReactionStoich!$E$5:$U$5,AX$2,0))*(TimeStep)*'Composition Moles'!$C44</f>
        <v>0</v>
      </c>
      <c r="AY32" s="19">
        <f ca="1">SUMPRODUCT(ReactionRateK2!$F54:$V54*OFFSET(ReactionStoich!$E$5:$U$5,AY$2,0))*(TimeStep)*'Composition Moles'!$C44</f>
        <v>0</v>
      </c>
      <c r="AZ32" s="19">
        <f ca="1">SUMPRODUCT(ReactionRateK2!$F54:$V54*OFFSET(ReactionStoich!$E$5:$U$5,AZ$2,0))*(TimeStep)*'Composition Moles'!$C44</f>
        <v>0</v>
      </c>
      <c r="BA32" s="19">
        <f ca="1">SUMPRODUCT(ReactionRateK2!$F54:$V54*OFFSET(ReactionStoich!$E$5:$U$5,BA$2,0))*(TimeStep)*'Composition Moles'!$C44</f>
        <v>0</v>
      </c>
      <c r="BB32" s="19">
        <f ca="1">SUMPRODUCT(ReactionRateK2!$F54:$V54*OFFSET(ReactionStoich!$E$5:$U$5,BB$2,0))*(TimeStep)*'Composition Moles'!$C44</f>
        <v>0</v>
      </c>
      <c r="BC32" s="19">
        <f ca="1">SUMPRODUCT(ReactionRateK2!$F54:$V54*OFFSET(ReactionStoich!$E$5:$U$5,BC$2,0))*(TimeStep)*'Composition Moles'!$C44</f>
        <v>0</v>
      </c>
      <c r="BD32" s="19">
        <f ca="1">SUMPRODUCT(ReactionRateK2!$F54:$V54*OFFSET(ReactionStoich!$E$5:$U$5,BD$2,0))*(TimeStep)*'Composition Moles'!$C44</f>
        <v>0</v>
      </c>
      <c r="BE32" s="19">
        <f ca="1">SUMPRODUCT(ReactionRateK2!$F54:$V54*OFFSET(ReactionStoich!$E$5:$U$5,BE$2,0))*(TimeStep)*'Composition Moles'!$C44</f>
        <v>0</v>
      </c>
      <c r="BF32" s="19">
        <f ca="1">SUMPRODUCT(ReactionRateK2!$F54:$V54*OFFSET(ReactionStoich!$E$5:$U$5,BF$2,0))*(TimeStep)*'Composition Moles'!$C44</f>
        <v>0</v>
      </c>
      <c r="BG32" s="19">
        <f ca="1">SUMPRODUCT(ReactionRateK2!$F54:$V54*OFFSET(ReactionStoich!$E$5:$U$5,BG$2,0))*(TimeStep)*'Composition Moles'!$C44</f>
        <v>0</v>
      </c>
      <c r="BH32" s="19">
        <f ca="1">SUMPRODUCT(ReactionRateK2!$F54:$V54*OFFSET(ReactionStoich!$E$5:$U$5,BH$2,0))*(TimeStep)*'Composition Moles'!$C44</f>
        <v>0</v>
      </c>
      <c r="BI32" s="19">
        <f ca="1">SUMPRODUCT(ReactionRateK2!$F54:$V54*OFFSET(ReactionStoich!$E$5:$U$5,BI$2,0))*(TimeStep)*'Composition Moles'!$C44</f>
        <v>0</v>
      </c>
      <c r="BJ32" s="19">
        <f ca="1">SUMPRODUCT(ReactionRateK2!$F54:$V54*OFFSET(ReactionStoich!$E$5:$U$5,BJ$2,0))*(TimeStep)*'Composition Moles'!$C44</f>
        <v>0</v>
      </c>
      <c r="BK32" s="19">
        <f ca="1">SUMPRODUCT(ReactionRateK2!$F54:$V54*OFFSET(ReactionStoich!$E$5:$U$5,BK$2,0))*(TimeStep)*'Composition Moles'!$C44</f>
        <v>0</v>
      </c>
      <c r="BL32" s="19">
        <f ca="1">SUMPRODUCT(ReactionRateK2!$F54:$V54*OFFSET(ReactionStoich!$E$5:$U$5,BL$2,0))*(TimeStep)*'Composition Moles'!$C44</f>
        <v>0</v>
      </c>
      <c r="BM32" s="19">
        <f ca="1">SUMPRODUCT(ReactionRateK2!$F54:$V54*OFFSET(ReactionStoich!$E$5:$U$5,BM$2,0))*(TimeStep)*'Composition Moles'!$C44</f>
        <v>0</v>
      </c>
      <c r="BN32" s="19">
        <f ca="1">SUMPRODUCT(ReactionRateK2!$F54:$V54*OFFSET(ReactionStoich!$E$5:$U$5,BN$2,0))*(TimeStep)*'Composition Moles'!$C44</f>
        <v>0</v>
      </c>
      <c r="BO32" s="19">
        <f ca="1">SUMPRODUCT(ReactionRateK2!$F54:$V54*OFFSET(ReactionStoich!$E$5:$U$5,BO$2,0))*(TimeStep)*'Composition Moles'!$C44</f>
        <v>0</v>
      </c>
      <c r="BP32" s="19">
        <f ca="1">SUMPRODUCT(ReactionRateK2!$F54:$V54*OFFSET(ReactionStoich!$E$5:$U$5,BP$2,0))*(TimeStep)*'Composition Moles'!$C44</f>
        <v>0</v>
      </c>
      <c r="BQ32" s="19">
        <f ca="1">SUMPRODUCT(ReactionRateK2!$F54:$V54*OFFSET(ReactionStoich!$E$5:$U$5,BQ$2,0))*(TimeStep)*'Composition Moles'!$C44</f>
        <v>0</v>
      </c>
      <c r="BR32" s="19">
        <f ca="1">SUMPRODUCT(ReactionRateK2!$F54:$V54*OFFSET(ReactionStoich!$E$5:$U$5,BR$2,0))*(TimeStep)*'Composition Moles'!$C44</f>
        <v>0</v>
      </c>
      <c r="BS32" s="19">
        <f ca="1">SUMPRODUCT(ReactionRateK2!$F54:$V54*OFFSET(ReactionStoich!$E$5:$U$5,BS$2,0))*(TimeStep)*'Composition Moles'!$C44</f>
        <v>0</v>
      </c>
      <c r="BT32" s="19">
        <f ca="1">SUMPRODUCT(ReactionRateK2!$F54:$V54*OFFSET(ReactionStoich!$E$5:$U$5,BT$2,0))*(TimeStep)*'Composition Moles'!$C44</f>
        <v>0</v>
      </c>
      <c r="BU32" s="19">
        <f ca="1">SUMPRODUCT(ReactionRateK2!$F54:$V54*OFFSET(ReactionStoich!$E$5:$U$5,BU$2,0))*(TimeStep)*'Composition Moles'!$C44</f>
        <v>0</v>
      </c>
      <c r="BV32" s="19">
        <f ca="1">SUMPRODUCT(ReactionRateK2!$F54:$V54*OFFSET(ReactionStoich!$E$5:$U$5,BV$2,0))*(TimeStep)*'Composition Moles'!$C44</f>
        <v>0</v>
      </c>
      <c r="BW32" s="19">
        <f ca="1">SUMPRODUCT(ReactionRateK2!$F54:$V54*OFFSET(ReactionStoich!$E$5:$U$5,BW$2,0))*(TimeStep)*'Composition Moles'!$C44</f>
        <v>0</v>
      </c>
    </row>
    <row r="33" spans="1:75">
      <c r="A33">
        <f>ReactionRateK1!A55</f>
        <v>1.1500000000000004</v>
      </c>
      <c r="B33" s="20">
        <f t="shared" ca="1" si="5"/>
        <v>-30728.909093465132</v>
      </c>
      <c r="C33" s="20">
        <f ca="1">'Composition Moles'!BZ45</f>
        <v>143752.8146316073</v>
      </c>
      <c r="D33" s="26">
        <f t="shared" ca="1" si="6"/>
        <v>0.21376213865595289</v>
      </c>
      <c r="F33" s="19">
        <f ca="1">SUMPRODUCT(ReactionRateK2!$F55:$V55*OFFSET(ReactionStoich!$E$5:$U$5,F$2,0))*(TimeStep)*'Composition Moles'!$C45</f>
        <v>-1.1480450189178091</v>
      </c>
      <c r="G33" s="19">
        <f ca="1">SUMPRODUCT(ReactionRateK2!$F55:$V55*OFFSET(ReactionStoich!$E$5:$U$5,G$2,0))*(TimeStep)*'Composition Moles'!$C45</f>
        <v>0</v>
      </c>
      <c r="H33" s="19">
        <f ca="1">SUMPRODUCT(ReactionRateK2!$F55:$V55*OFFSET(ReactionStoich!$E$5:$U$5,H$2,0))*(TimeStep)*'Composition Moles'!$C45</f>
        <v>1.082280403043169</v>
      </c>
      <c r="I33" s="19">
        <f ca="1">SUMPRODUCT(ReactionRateK2!$F55:$V55*OFFSET(ReactionStoich!$E$5:$U$5,I$2,0))*(TimeStep)*'Composition Moles'!$C45</f>
        <v>6.5764615874640275E-2</v>
      </c>
      <c r="J33" s="19">
        <f ca="1">SUMPRODUCT(ReactionRateK2!$F55:$V55*OFFSET(ReactionStoich!$E$5:$U$5,J$2,0))*(TimeStep)*'Composition Moles'!$C45</f>
        <v>0</v>
      </c>
      <c r="K33" s="19">
        <f ca="1">SUMPRODUCT(ReactionRateK2!$F55:$V55*OFFSET(ReactionStoich!$E$5:$U$5,K$2,0))*(TimeStep)*'Composition Moles'!$C45</f>
        <v>0</v>
      </c>
      <c r="L33" s="19">
        <f ca="1">SUMPRODUCT(ReactionRateK2!$F55:$V55*OFFSET(ReactionStoich!$E$5:$U$5,L$2,0))*(TimeStep)*'Composition Moles'!$C45</f>
        <v>0</v>
      </c>
      <c r="M33" s="19">
        <f ca="1">SUMPRODUCT(ReactionRateK2!$F55:$V55*OFFSET(ReactionStoich!$E$5:$U$5,M$2,0))*(TimeStep)*'Composition Moles'!$C45</f>
        <v>0</v>
      </c>
      <c r="N33" s="19">
        <f ca="1">SUMPRODUCT(ReactionRateK2!$F55:$V55*OFFSET(ReactionStoich!$E$5:$U$5,N$2,0))*(TimeStep)*'Composition Moles'!$C45</f>
        <v>0</v>
      </c>
      <c r="O33" s="19">
        <f ca="1">SUMPRODUCT(ReactionRateK2!$F55:$V55*OFFSET(ReactionStoich!$E$5:$U$5,O$2,0))*(TimeStep)*'Composition Moles'!$C45</f>
        <v>0</v>
      </c>
      <c r="P33" s="19">
        <f ca="1">SUMPRODUCT(ReactionRateK2!$F55:$V55*OFFSET(ReactionStoich!$E$5:$U$5,P$2,0))*(TimeStep)*'Composition Moles'!$C45</f>
        <v>0</v>
      </c>
      <c r="Q33" s="19">
        <f ca="1">SUMPRODUCT(ReactionRateK2!$F55:$V55*OFFSET(ReactionStoich!$E$5:$U$5,Q$2,0))*(TimeStep)*'Composition Moles'!$C45</f>
        <v>0</v>
      </c>
      <c r="R33" s="19">
        <f ca="1">SUMPRODUCT(ReactionRateK2!$F55:$V55*OFFSET(ReactionStoich!$E$5:$U$5,R$2,0))*(TimeStep)*'Composition Moles'!$C45</f>
        <v>0</v>
      </c>
      <c r="S33" s="19">
        <f ca="1">SUMPRODUCT(ReactionRateK2!$F55:$V55*OFFSET(ReactionStoich!$E$5:$U$5,S$2,0))*(TimeStep)*'Composition Moles'!$C45</f>
        <v>5.0761542205193209</v>
      </c>
      <c r="T33" s="19">
        <f ca="1">SUMPRODUCT(ReactionRateK2!$F55:$V55*OFFSET(ReactionStoich!$E$5:$U$5,T$2,0))*(TimeStep)*'Composition Moles'!$C45</f>
        <v>0</v>
      </c>
      <c r="U33" s="19">
        <f ca="1">SUMPRODUCT(ReactionRateK2!$F55:$V55*OFFSET(ReactionStoich!$E$5:$U$5,U$2,0))*(TimeStep)*'Composition Moles'!$C45</f>
        <v>0</v>
      </c>
      <c r="V33" s="19">
        <f ca="1">SUMPRODUCT(ReactionRateK2!$F55:$V55*OFFSET(ReactionStoich!$E$5:$U$5,V$2,0))*(TimeStep)*'Composition Moles'!$C45</f>
        <v>0</v>
      </c>
      <c r="W33" s="19">
        <f ca="1">SUMPRODUCT(ReactionRateK2!$F55:$V55*OFFSET(ReactionStoich!$E$5:$U$5,W$2,0))*(TimeStep)*'Composition Moles'!$C45</f>
        <v>0</v>
      </c>
      <c r="X33" s="19">
        <f ca="1">SUMPRODUCT(ReactionRateK2!$F55:$V55*OFFSET(ReactionStoich!$E$5:$U$5,X$2,0))*(TimeStep)*'Composition Moles'!$C45</f>
        <v>0</v>
      </c>
      <c r="Y33" s="19">
        <f ca="1">SUMPRODUCT(ReactionRateK2!$F55:$V55*OFFSET(ReactionStoich!$E$5:$U$5,Y$2,0))*(TimeStep)*'Composition Moles'!$C45</f>
        <v>-10.663088352624502</v>
      </c>
      <c r="Z33" s="19">
        <f ca="1">SUMPRODUCT(ReactionRateK2!$F55:$V55*OFFSET(ReactionStoich!$E$5:$U$5,Z$2,0))*(TimeStep)*'Composition Moles'!$C45</f>
        <v>0</v>
      </c>
      <c r="AA33" s="19">
        <f ca="1">SUMPRODUCT(ReactionRateK2!$F55:$V55*OFFSET(ReactionStoich!$E$5:$U$5,AA$2,0))*(TimeStep)*'Composition Moles'!$C45</f>
        <v>0</v>
      </c>
      <c r="AB33" s="19">
        <f ca="1">SUMPRODUCT(ReactionRateK2!$F55:$V55*OFFSET(ReactionStoich!$E$5:$U$5,AB$2,0))*(TimeStep)*'Composition Moles'!$C45</f>
        <v>0</v>
      </c>
      <c r="AC33" s="19">
        <f ca="1">SUMPRODUCT(ReactionRateK2!$F55:$V55*OFFSET(ReactionStoich!$E$5:$U$5,AC$2,0))*(TimeStep)*'Composition Moles'!$C45</f>
        <v>0</v>
      </c>
      <c r="AD33" s="19">
        <f ca="1">SUMPRODUCT(ReactionRateK2!$F55:$V55*OFFSET(ReactionStoich!$E$5:$U$5,AD$2,0))*(TimeStep)*'Composition Moles'!$C45</f>
        <v>0</v>
      </c>
      <c r="AE33" s="19">
        <f ca="1">SUMPRODUCT(ReactionRateK2!$F55:$V55*OFFSET(ReactionStoich!$E$5:$U$5,AE$2,0))*(TimeStep)*'Composition Moles'!$C45</f>
        <v>0</v>
      </c>
      <c r="AF33" s="19">
        <f ca="1">SUMPRODUCT(ReactionRateK2!$F55:$V55*OFFSET(ReactionStoich!$E$5:$U$5,AF$2,0))*(TimeStep)*'Composition Moles'!$C45</f>
        <v>0</v>
      </c>
      <c r="AG33" s="19">
        <f ca="1">SUMPRODUCT(ReactionRateK2!$F55:$V55*OFFSET(ReactionStoich!$E$5:$U$5,AG$2,0))*(TimeStep)*'Composition Moles'!$C45</f>
        <v>8.9711975036589217E-2</v>
      </c>
      <c r="AH33" s="19">
        <f ca="1">SUMPRODUCT(ReactionRateK2!$F55:$V55*OFFSET(ReactionStoich!$E$5:$U$5,AH$2,0))*(TimeStep)*'Composition Moles'!$C45</f>
        <v>3.5573133478130718</v>
      </c>
      <c r="AI33" s="19">
        <f ca="1">SUMPRODUCT(ReactionRateK2!$F55:$V55*OFFSET(ReactionStoich!$E$5:$U$5,AI$2,0))*(TimeStep)*'Composition Moles'!$C45</f>
        <v>2.996415094345191</v>
      </c>
      <c r="AJ33" s="19">
        <f ca="1">SUMPRODUCT(ReactionRateK2!$F55:$V55*OFFSET(ReactionStoich!$E$5:$U$5,AJ$2,0))*(TimeStep)*'Composition Moles'!$C45</f>
        <v>1.8161282802064518</v>
      </c>
      <c r="AK33" s="19">
        <f ca="1">SUMPRODUCT(ReactionRateK2!$F55:$V55*OFFSET(ReactionStoich!$E$5:$U$5,AK$2,0))*(TimeStep)*'Composition Moles'!$C45</f>
        <v>0</v>
      </c>
      <c r="AL33" s="19">
        <f ca="1">SUMPRODUCT(ReactionRateK2!$F55:$V55*OFFSET(ReactionStoich!$E$5:$U$5,AL$2,0))*(TimeStep)*'Composition Moles'!$C45</f>
        <v>0</v>
      </c>
      <c r="AM33" s="19">
        <f ca="1">SUMPRODUCT(ReactionRateK2!$F55:$V55*OFFSET(ReactionStoich!$E$5:$U$5,AM$2,0))*(TimeStep)*'Composition Moles'!$C45</f>
        <v>0</v>
      </c>
      <c r="AN33" s="19">
        <f ca="1">SUMPRODUCT(ReactionRateK2!$F55:$V55*OFFSET(ReactionStoich!$E$5:$U$5,AN$2,0))*(TimeStep)*'Composition Moles'!$C45</f>
        <v>0</v>
      </c>
      <c r="AO33" s="19">
        <f ca="1">SUMPRODUCT(ReactionRateK2!$F55:$V55*OFFSET(ReactionStoich!$E$5:$U$5,AO$2,0))*(TimeStep)*'Composition Moles'!$C45</f>
        <v>-6.5764615874640275E-2</v>
      </c>
      <c r="AP33" s="19">
        <f ca="1">SUMPRODUCT(ReactionRateK2!$F55:$V55*OFFSET(ReactionStoich!$E$5:$U$5,AP$2,0))*(TimeStep)*'Composition Moles'!$C45</f>
        <v>-0.81528554775552864</v>
      </c>
      <c r="AQ33" s="19">
        <f ca="1">SUMPRODUCT(ReactionRateK2!$F55:$V55*OFFSET(ReactionStoich!$E$5:$U$5,AQ$2,0))*(TimeStep)*'Composition Moles'!$C45</f>
        <v>0</v>
      </c>
      <c r="AR33" s="19">
        <f ca="1">SUMPRODUCT(ReactionRateK2!$F55:$V55*OFFSET(ReactionStoich!$E$5:$U$5,AR$2,0))*(TimeStep)*'Composition Moles'!$C45</f>
        <v>0</v>
      </c>
      <c r="AS33" s="19">
        <f ca="1">SUMPRODUCT(ReactionRateK2!$F55:$V55*OFFSET(ReactionStoich!$E$5:$U$5,AS$2,0))*(TimeStep)*'Composition Moles'!$C45</f>
        <v>-0.66386146722198414</v>
      </c>
      <c r="AT33" s="19">
        <f ca="1">SUMPRODUCT(ReactionRateK2!$F55:$V55*OFFSET(ReactionStoich!$E$5:$U$5,AT$2,0))*(TimeStep)*'Composition Moles'!$C45</f>
        <v>-0.66386146722198414</v>
      </c>
      <c r="AU33" s="19">
        <f ca="1">SUMPRODUCT(ReactionRateK2!$F55:$V55*OFFSET(ReactionStoich!$E$5:$U$5,AU$2,0))*(TimeStep)*'Composition Moles'!$C45</f>
        <v>-0.66386146722198414</v>
      </c>
      <c r="AV33" s="19">
        <f ca="1">SUMPRODUCT(ReactionRateK2!$F55:$V55*OFFSET(ReactionStoich!$E$5:$U$5,AV$2,0))*(TimeStep)*'Composition Moles'!$C45</f>
        <v>0</v>
      </c>
      <c r="AW33" s="19">
        <f ca="1">SUMPRODUCT(ReactionRateK2!$F55:$V55*OFFSET(ReactionStoich!$E$5:$U$5,AW$2,0))*(TimeStep)*'Composition Moles'!$C45</f>
        <v>0</v>
      </c>
      <c r="AX33" s="19">
        <f ca="1">SUMPRODUCT(ReactionRateK2!$F55:$V55*OFFSET(ReactionStoich!$E$5:$U$5,AX$2,0))*(TimeStep)*'Composition Moles'!$C45</f>
        <v>0</v>
      </c>
      <c r="AY33" s="19">
        <f ca="1">SUMPRODUCT(ReactionRateK2!$F55:$V55*OFFSET(ReactionStoich!$E$5:$U$5,AY$2,0))*(TimeStep)*'Composition Moles'!$C45</f>
        <v>0</v>
      </c>
      <c r="AZ33" s="19">
        <f ca="1">SUMPRODUCT(ReactionRateK2!$F55:$V55*OFFSET(ReactionStoich!$E$5:$U$5,AZ$2,0))*(TimeStep)*'Composition Moles'!$C45</f>
        <v>0</v>
      </c>
      <c r="BA33" s="19">
        <f ca="1">SUMPRODUCT(ReactionRateK2!$F55:$V55*OFFSET(ReactionStoich!$E$5:$U$5,BA$2,0))*(TimeStep)*'Composition Moles'!$C45</f>
        <v>0</v>
      </c>
      <c r="BB33" s="19">
        <f ca="1">SUMPRODUCT(ReactionRateK2!$F55:$V55*OFFSET(ReactionStoich!$E$5:$U$5,BB$2,0))*(TimeStep)*'Composition Moles'!$C45</f>
        <v>0</v>
      </c>
      <c r="BC33" s="19">
        <f ca="1">SUMPRODUCT(ReactionRateK2!$F55:$V55*OFFSET(ReactionStoich!$E$5:$U$5,BC$2,0))*(TimeStep)*'Composition Moles'!$C45</f>
        <v>0</v>
      </c>
      <c r="BD33" s="19">
        <f ca="1">SUMPRODUCT(ReactionRateK2!$F55:$V55*OFFSET(ReactionStoich!$E$5:$U$5,BD$2,0))*(TimeStep)*'Composition Moles'!$C45</f>
        <v>0</v>
      </c>
      <c r="BE33" s="19">
        <f ca="1">SUMPRODUCT(ReactionRateK2!$F55:$V55*OFFSET(ReactionStoich!$E$5:$U$5,BE$2,0))*(TimeStep)*'Composition Moles'!$C45</f>
        <v>0</v>
      </c>
      <c r="BF33" s="19">
        <f ca="1">SUMPRODUCT(ReactionRateK2!$F55:$V55*OFFSET(ReactionStoich!$E$5:$U$5,BF$2,0))*(TimeStep)*'Composition Moles'!$C45</f>
        <v>0</v>
      </c>
      <c r="BG33" s="19">
        <f ca="1">SUMPRODUCT(ReactionRateK2!$F55:$V55*OFFSET(ReactionStoich!$E$5:$U$5,BG$2,0))*(TimeStep)*'Composition Moles'!$C45</f>
        <v>0</v>
      </c>
      <c r="BH33" s="19">
        <f ca="1">SUMPRODUCT(ReactionRateK2!$F55:$V55*OFFSET(ReactionStoich!$E$5:$U$5,BH$2,0))*(TimeStep)*'Composition Moles'!$C45</f>
        <v>0</v>
      </c>
      <c r="BI33" s="19">
        <f ca="1">SUMPRODUCT(ReactionRateK2!$F55:$V55*OFFSET(ReactionStoich!$E$5:$U$5,BI$2,0))*(TimeStep)*'Composition Moles'!$C45</f>
        <v>0</v>
      </c>
      <c r="BJ33" s="19">
        <f ca="1">SUMPRODUCT(ReactionRateK2!$F55:$V55*OFFSET(ReactionStoich!$E$5:$U$5,BJ$2,0))*(TimeStep)*'Composition Moles'!$C45</f>
        <v>0</v>
      </c>
      <c r="BK33" s="19">
        <f ca="1">SUMPRODUCT(ReactionRateK2!$F55:$V55*OFFSET(ReactionStoich!$E$5:$U$5,BK$2,0))*(TimeStep)*'Composition Moles'!$C45</f>
        <v>0</v>
      </c>
      <c r="BL33" s="19">
        <f ca="1">SUMPRODUCT(ReactionRateK2!$F55:$V55*OFFSET(ReactionStoich!$E$5:$U$5,BL$2,0))*(TimeStep)*'Composition Moles'!$C45</f>
        <v>0</v>
      </c>
      <c r="BM33" s="19">
        <f ca="1">SUMPRODUCT(ReactionRateK2!$F55:$V55*OFFSET(ReactionStoich!$E$5:$U$5,BM$2,0))*(TimeStep)*'Composition Moles'!$C45</f>
        <v>0</v>
      </c>
      <c r="BN33" s="19">
        <f ca="1">SUMPRODUCT(ReactionRateK2!$F55:$V55*OFFSET(ReactionStoich!$E$5:$U$5,BN$2,0))*(TimeStep)*'Composition Moles'!$C45</f>
        <v>0</v>
      </c>
      <c r="BO33" s="19">
        <f ca="1">SUMPRODUCT(ReactionRateK2!$F55:$V55*OFFSET(ReactionStoich!$E$5:$U$5,BO$2,0))*(TimeStep)*'Composition Moles'!$C45</f>
        <v>0</v>
      </c>
      <c r="BP33" s="19">
        <f ca="1">SUMPRODUCT(ReactionRateK2!$F55:$V55*OFFSET(ReactionStoich!$E$5:$U$5,BP$2,0))*(TimeStep)*'Composition Moles'!$C45</f>
        <v>0</v>
      </c>
      <c r="BQ33" s="19">
        <f ca="1">SUMPRODUCT(ReactionRateK2!$F55:$V55*OFFSET(ReactionStoich!$E$5:$U$5,BQ$2,0))*(TimeStep)*'Composition Moles'!$C45</f>
        <v>0</v>
      </c>
      <c r="BR33" s="19">
        <f ca="1">SUMPRODUCT(ReactionRateK2!$F55:$V55*OFFSET(ReactionStoich!$E$5:$U$5,BR$2,0))*(TimeStep)*'Composition Moles'!$C45</f>
        <v>0</v>
      </c>
      <c r="BS33" s="19">
        <f ca="1">SUMPRODUCT(ReactionRateK2!$F55:$V55*OFFSET(ReactionStoich!$E$5:$U$5,BS$2,0))*(TimeStep)*'Composition Moles'!$C45</f>
        <v>0</v>
      </c>
      <c r="BT33" s="19">
        <f ca="1">SUMPRODUCT(ReactionRateK2!$F55:$V55*OFFSET(ReactionStoich!$E$5:$U$5,BT$2,0))*(TimeStep)*'Composition Moles'!$C45</f>
        <v>0</v>
      </c>
      <c r="BU33" s="19">
        <f ca="1">SUMPRODUCT(ReactionRateK2!$F55:$V55*OFFSET(ReactionStoich!$E$5:$U$5,BU$2,0))*(TimeStep)*'Composition Moles'!$C45</f>
        <v>0</v>
      </c>
      <c r="BV33" s="19">
        <f ca="1">SUMPRODUCT(ReactionRateK2!$F55:$V55*OFFSET(ReactionStoich!$E$5:$U$5,BV$2,0))*(TimeStep)*'Composition Moles'!$C45</f>
        <v>0</v>
      </c>
      <c r="BW33" s="19">
        <f ca="1">SUMPRODUCT(ReactionRateK2!$F55:$V55*OFFSET(ReactionStoich!$E$5:$U$5,BW$2,0))*(TimeStep)*'Composition Moles'!$C45</f>
        <v>0</v>
      </c>
    </row>
    <row r="34" spans="1:75">
      <c r="A34">
        <f>ReactionRateK1!A56</f>
        <v>1.2000000000000004</v>
      </c>
      <c r="B34" s="20">
        <f t="shared" ca="1" si="5"/>
        <v>-29187.952485031819</v>
      </c>
      <c r="C34" s="20">
        <f ca="1">'Composition Moles'!BZ46</f>
        <v>143766.94853311969</v>
      </c>
      <c r="D34" s="26">
        <f t="shared" ca="1" si="6"/>
        <v>0.20302268903139284</v>
      </c>
      <c r="F34" s="19">
        <f ca="1">SUMPRODUCT(ReactionRateK2!$F56:$V56*OFFSET(ReactionStoich!$E$5:$U$5,F$2,0))*(TimeStep)*'Composition Moles'!$C46</f>
        <v>-1.0767065520690935</v>
      </c>
      <c r="G34" s="19">
        <f ca="1">SUMPRODUCT(ReactionRateK2!$F56:$V56*OFFSET(ReactionStoich!$E$5:$U$5,G$2,0))*(TimeStep)*'Composition Moles'!$C46</f>
        <v>0</v>
      </c>
      <c r="H34" s="19">
        <f ca="1">SUMPRODUCT(ReactionRateK2!$F56:$V56*OFFSET(ReactionStoich!$E$5:$U$5,H$2,0))*(TimeStep)*'Composition Moles'!$C46</f>
        <v>1.0180628632925299</v>
      </c>
      <c r="I34" s="19">
        <f ca="1">SUMPRODUCT(ReactionRateK2!$F56:$V56*OFFSET(ReactionStoich!$E$5:$U$5,I$2,0))*(TimeStep)*'Composition Moles'!$C46</f>
        <v>5.8643688776563591E-2</v>
      </c>
      <c r="J34" s="19">
        <f ca="1">SUMPRODUCT(ReactionRateK2!$F56:$V56*OFFSET(ReactionStoich!$E$5:$U$5,J$2,0))*(TimeStep)*'Composition Moles'!$C46</f>
        <v>0</v>
      </c>
      <c r="K34" s="19">
        <f ca="1">SUMPRODUCT(ReactionRateK2!$F56:$V56*OFFSET(ReactionStoich!$E$5:$U$5,K$2,0))*(TimeStep)*'Composition Moles'!$C46</f>
        <v>0</v>
      </c>
      <c r="L34" s="19">
        <f ca="1">SUMPRODUCT(ReactionRateK2!$F56:$V56*OFFSET(ReactionStoich!$E$5:$U$5,L$2,0))*(TimeStep)*'Composition Moles'!$C46</f>
        <v>0</v>
      </c>
      <c r="M34" s="19">
        <f ca="1">SUMPRODUCT(ReactionRateK2!$F56:$V56*OFFSET(ReactionStoich!$E$5:$U$5,M$2,0))*(TimeStep)*'Composition Moles'!$C46</f>
        <v>0</v>
      </c>
      <c r="N34" s="19">
        <f ca="1">SUMPRODUCT(ReactionRateK2!$F56:$V56*OFFSET(ReactionStoich!$E$5:$U$5,N$2,0))*(TimeStep)*'Composition Moles'!$C46</f>
        <v>0</v>
      </c>
      <c r="O34" s="19">
        <f ca="1">SUMPRODUCT(ReactionRateK2!$F56:$V56*OFFSET(ReactionStoich!$E$5:$U$5,O$2,0))*(TimeStep)*'Composition Moles'!$C46</f>
        <v>0</v>
      </c>
      <c r="P34" s="19">
        <f ca="1">SUMPRODUCT(ReactionRateK2!$F56:$V56*OFFSET(ReactionStoich!$E$5:$U$5,P$2,0))*(TimeStep)*'Composition Moles'!$C46</f>
        <v>0</v>
      </c>
      <c r="Q34" s="19">
        <f ca="1">SUMPRODUCT(ReactionRateK2!$F56:$V56*OFFSET(ReactionStoich!$E$5:$U$5,Q$2,0))*(TimeStep)*'Composition Moles'!$C46</f>
        <v>0</v>
      </c>
      <c r="R34" s="19">
        <f ca="1">SUMPRODUCT(ReactionRateK2!$F56:$V56*OFFSET(ReactionStoich!$E$5:$U$5,R$2,0))*(TimeStep)*'Composition Moles'!$C46</f>
        <v>0</v>
      </c>
      <c r="S34" s="19">
        <f ca="1">SUMPRODUCT(ReactionRateK2!$F56:$V56*OFFSET(ReactionStoich!$E$5:$U$5,S$2,0))*(TimeStep)*'Composition Moles'!$C46</f>
        <v>4.9202774583361339</v>
      </c>
      <c r="T34" s="19">
        <f ca="1">SUMPRODUCT(ReactionRateK2!$F56:$V56*OFFSET(ReactionStoich!$E$5:$U$5,T$2,0))*(TimeStep)*'Composition Moles'!$C46</f>
        <v>0</v>
      </c>
      <c r="U34" s="19">
        <f ca="1">SUMPRODUCT(ReactionRateK2!$F56:$V56*OFFSET(ReactionStoich!$E$5:$U$5,U$2,0))*(TimeStep)*'Composition Moles'!$C46</f>
        <v>0</v>
      </c>
      <c r="V34" s="19">
        <f ca="1">SUMPRODUCT(ReactionRateK2!$F56:$V56*OFFSET(ReactionStoich!$E$5:$U$5,V$2,0))*(TimeStep)*'Composition Moles'!$C46</f>
        <v>0</v>
      </c>
      <c r="W34" s="19">
        <f ca="1">SUMPRODUCT(ReactionRateK2!$F56:$V56*OFFSET(ReactionStoich!$E$5:$U$5,W$2,0))*(TimeStep)*'Composition Moles'!$C46</f>
        <v>0</v>
      </c>
      <c r="X34" s="19">
        <f ca="1">SUMPRODUCT(ReactionRateK2!$F56:$V56*OFFSET(ReactionStoich!$E$5:$U$5,X$2,0))*(TimeStep)*'Composition Moles'!$C46</f>
        <v>0</v>
      </c>
      <c r="Y34" s="19">
        <f ca="1">SUMPRODUCT(ReactionRateK2!$F56:$V56*OFFSET(ReactionStoich!$E$5:$U$5,Y$2,0))*(TimeStep)*'Composition Moles'!$C46</f>
        <v>-10.41116592773383</v>
      </c>
      <c r="Z34" s="19">
        <f ca="1">SUMPRODUCT(ReactionRateK2!$F56:$V56*OFFSET(ReactionStoich!$E$5:$U$5,Z$2,0))*(TimeStep)*'Composition Moles'!$C46</f>
        <v>0</v>
      </c>
      <c r="AA34" s="19">
        <f ca="1">SUMPRODUCT(ReactionRateK2!$F56:$V56*OFFSET(ReactionStoich!$E$5:$U$5,AA$2,0))*(TimeStep)*'Composition Moles'!$C46</f>
        <v>0</v>
      </c>
      <c r="AB34" s="19">
        <f ca="1">SUMPRODUCT(ReactionRateK2!$F56:$V56*OFFSET(ReactionStoich!$E$5:$U$5,AB$2,0))*(TimeStep)*'Composition Moles'!$C46</f>
        <v>0</v>
      </c>
      <c r="AC34" s="19">
        <f ca="1">SUMPRODUCT(ReactionRateK2!$F56:$V56*OFFSET(ReactionStoich!$E$5:$U$5,AC$2,0))*(TimeStep)*'Composition Moles'!$C46</f>
        <v>0</v>
      </c>
      <c r="AD34" s="19">
        <f ca="1">SUMPRODUCT(ReactionRateK2!$F56:$V56*OFFSET(ReactionStoich!$E$5:$U$5,AD$2,0))*(TimeStep)*'Composition Moles'!$C46</f>
        <v>0</v>
      </c>
      <c r="AE34" s="19">
        <f ca="1">SUMPRODUCT(ReactionRateK2!$F56:$V56*OFFSET(ReactionStoich!$E$5:$U$5,AE$2,0))*(TimeStep)*'Composition Moles'!$C46</f>
        <v>0</v>
      </c>
      <c r="AF34" s="19">
        <f ca="1">SUMPRODUCT(ReactionRateK2!$F56:$V56*OFFSET(ReactionStoich!$E$5:$U$5,AF$2,0))*(TimeStep)*'Composition Moles'!$C46</f>
        <v>0</v>
      </c>
      <c r="AG34" s="19">
        <f ca="1">SUMPRODUCT(ReactionRateK2!$F56:$V56*OFFSET(ReactionStoich!$E$5:$U$5,AG$2,0))*(TimeStep)*'Composition Moles'!$C46</f>
        <v>6.7199536762178866E-2</v>
      </c>
      <c r="AH34" s="19">
        <f ca="1">SUMPRODUCT(ReactionRateK2!$F56:$V56*OFFSET(ReactionStoich!$E$5:$U$5,AH$2,0))*(TimeStep)*'Composition Moles'!$C46</f>
        <v>3.3937133163434048</v>
      </c>
      <c r="AI34" s="19">
        <f ca="1">SUMPRODUCT(ReactionRateK2!$F56:$V56*OFFSET(ReactionStoich!$E$5:$U$5,AI$2,0))*(TimeStep)*'Composition Moles'!$C46</f>
        <v>3.0273456997888952</v>
      </c>
      <c r="AJ34" s="19">
        <f ca="1">SUMPRODUCT(ReactionRateK2!$F56:$V56*OFFSET(ReactionStoich!$E$5:$U$5,AJ$2,0))*(TimeStep)*'Composition Moles'!$C46</f>
        <v>1.7852977204795295</v>
      </c>
      <c r="AK34" s="19">
        <f ca="1">SUMPRODUCT(ReactionRateK2!$F56:$V56*OFFSET(ReactionStoich!$E$5:$U$5,AK$2,0))*(TimeStep)*'Composition Moles'!$C46</f>
        <v>0</v>
      </c>
      <c r="AL34" s="19">
        <f ca="1">SUMPRODUCT(ReactionRateK2!$F56:$V56*OFFSET(ReactionStoich!$E$5:$U$5,AL$2,0))*(TimeStep)*'Composition Moles'!$C46</f>
        <v>0</v>
      </c>
      <c r="AM34" s="19">
        <f ca="1">SUMPRODUCT(ReactionRateK2!$F56:$V56*OFFSET(ReactionStoich!$E$5:$U$5,AM$2,0))*(TimeStep)*'Composition Moles'!$C46</f>
        <v>0</v>
      </c>
      <c r="AN34" s="19">
        <f ca="1">SUMPRODUCT(ReactionRateK2!$F56:$V56*OFFSET(ReactionStoich!$E$5:$U$5,AN$2,0))*(TimeStep)*'Composition Moles'!$C46</f>
        <v>0</v>
      </c>
      <c r="AO34" s="19">
        <f ca="1">SUMPRODUCT(ReactionRateK2!$F56:$V56*OFFSET(ReactionStoich!$E$5:$U$5,AO$2,0))*(TimeStep)*'Composition Moles'!$C46</f>
        <v>-5.8643688776563591E-2</v>
      </c>
      <c r="AP34" s="19">
        <f ca="1">SUMPRODUCT(ReactionRateK2!$F56:$V56*OFFSET(ReactionStoich!$E$5:$U$5,AP$2,0))*(TimeStep)*'Composition Moles'!$C46</f>
        <v>-0.78083876295107646</v>
      </c>
      <c r="AQ34" s="19">
        <f ca="1">SUMPRODUCT(ReactionRateK2!$F56:$V56*OFFSET(ReactionStoich!$E$5:$U$5,AQ$2,0))*(TimeStep)*'Composition Moles'!$C46</f>
        <v>0</v>
      </c>
      <c r="AR34" s="19">
        <f ca="1">SUMPRODUCT(ReactionRateK2!$F56:$V56*OFFSET(ReactionStoich!$E$5:$U$5,AR$2,0))*(TimeStep)*'Composition Moles'!$C46</f>
        <v>0</v>
      </c>
      <c r="AS34" s="19">
        <f ca="1">SUMPRODUCT(ReactionRateK2!$F56:$V56*OFFSET(ReactionStoich!$E$5:$U$5,AS$2,0))*(TimeStep)*'Composition Moles'!$C46</f>
        <v>-0.64772845074955743</v>
      </c>
      <c r="AT34" s="19">
        <f ca="1">SUMPRODUCT(ReactionRateK2!$F56:$V56*OFFSET(ReactionStoich!$E$5:$U$5,AT$2,0))*(TimeStep)*'Composition Moles'!$C46</f>
        <v>-0.64772845074955743</v>
      </c>
      <c r="AU34" s="19">
        <f ca="1">SUMPRODUCT(ReactionRateK2!$F56:$V56*OFFSET(ReactionStoich!$E$5:$U$5,AU$2,0))*(TimeStep)*'Composition Moles'!$C46</f>
        <v>-0.64772845074955743</v>
      </c>
      <c r="AV34" s="19">
        <f ca="1">SUMPRODUCT(ReactionRateK2!$F56:$V56*OFFSET(ReactionStoich!$E$5:$U$5,AV$2,0))*(TimeStep)*'Composition Moles'!$C46</f>
        <v>0</v>
      </c>
      <c r="AW34" s="19">
        <f ca="1">SUMPRODUCT(ReactionRateK2!$F56:$V56*OFFSET(ReactionStoich!$E$5:$U$5,AW$2,0))*(TimeStep)*'Composition Moles'!$C46</f>
        <v>0</v>
      </c>
      <c r="AX34" s="19">
        <f ca="1">SUMPRODUCT(ReactionRateK2!$F56:$V56*OFFSET(ReactionStoich!$E$5:$U$5,AX$2,0))*(TimeStep)*'Composition Moles'!$C46</f>
        <v>0</v>
      </c>
      <c r="AY34" s="19">
        <f ca="1">SUMPRODUCT(ReactionRateK2!$F56:$V56*OFFSET(ReactionStoich!$E$5:$U$5,AY$2,0))*(TimeStep)*'Composition Moles'!$C46</f>
        <v>0</v>
      </c>
      <c r="AZ34" s="19">
        <f ca="1">SUMPRODUCT(ReactionRateK2!$F56:$V56*OFFSET(ReactionStoich!$E$5:$U$5,AZ$2,0))*(TimeStep)*'Composition Moles'!$C46</f>
        <v>0</v>
      </c>
      <c r="BA34" s="19">
        <f ca="1">SUMPRODUCT(ReactionRateK2!$F56:$V56*OFFSET(ReactionStoich!$E$5:$U$5,BA$2,0))*(TimeStep)*'Composition Moles'!$C46</f>
        <v>0</v>
      </c>
      <c r="BB34" s="19">
        <f ca="1">SUMPRODUCT(ReactionRateK2!$F56:$V56*OFFSET(ReactionStoich!$E$5:$U$5,BB$2,0))*(TimeStep)*'Composition Moles'!$C46</f>
        <v>0</v>
      </c>
      <c r="BC34" s="19">
        <f ca="1">SUMPRODUCT(ReactionRateK2!$F56:$V56*OFFSET(ReactionStoich!$E$5:$U$5,BC$2,0))*(TimeStep)*'Composition Moles'!$C46</f>
        <v>0</v>
      </c>
      <c r="BD34" s="19">
        <f ca="1">SUMPRODUCT(ReactionRateK2!$F56:$V56*OFFSET(ReactionStoich!$E$5:$U$5,BD$2,0))*(TimeStep)*'Composition Moles'!$C46</f>
        <v>0</v>
      </c>
      <c r="BE34" s="19">
        <f ca="1">SUMPRODUCT(ReactionRateK2!$F56:$V56*OFFSET(ReactionStoich!$E$5:$U$5,BE$2,0))*(TimeStep)*'Composition Moles'!$C46</f>
        <v>0</v>
      </c>
      <c r="BF34" s="19">
        <f ca="1">SUMPRODUCT(ReactionRateK2!$F56:$V56*OFFSET(ReactionStoich!$E$5:$U$5,BF$2,0))*(TimeStep)*'Composition Moles'!$C46</f>
        <v>0</v>
      </c>
      <c r="BG34" s="19">
        <f ca="1">SUMPRODUCT(ReactionRateK2!$F56:$V56*OFFSET(ReactionStoich!$E$5:$U$5,BG$2,0))*(TimeStep)*'Composition Moles'!$C46</f>
        <v>0</v>
      </c>
      <c r="BH34" s="19">
        <f ca="1">SUMPRODUCT(ReactionRateK2!$F56:$V56*OFFSET(ReactionStoich!$E$5:$U$5,BH$2,0))*(TimeStep)*'Composition Moles'!$C46</f>
        <v>0</v>
      </c>
      <c r="BI34" s="19">
        <f ca="1">SUMPRODUCT(ReactionRateK2!$F56:$V56*OFFSET(ReactionStoich!$E$5:$U$5,BI$2,0))*(TimeStep)*'Composition Moles'!$C46</f>
        <v>0</v>
      </c>
      <c r="BJ34" s="19">
        <f ca="1">SUMPRODUCT(ReactionRateK2!$F56:$V56*OFFSET(ReactionStoich!$E$5:$U$5,BJ$2,0))*(TimeStep)*'Composition Moles'!$C46</f>
        <v>0</v>
      </c>
      <c r="BK34" s="19">
        <f ca="1">SUMPRODUCT(ReactionRateK2!$F56:$V56*OFFSET(ReactionStoich!$E$5:$U$5,BK$2,0))*(TimeStep)*'Composition Moles'!$C46</f>
        <v>0</v>
      </c>
      <c r="BL34" s="19">
        <f ca="1">SUMPRODUCT(ReactionRateK2!$F56:$V56*OFFSET(ReactionStoich!$E$5:$U$5,BL$2,0))*(TimeStep)*'Composition Moles'!$C46</f>
        <v>0</v>
      </c>
      <c r="BM34" s="19">
        <f ca="1">SUMPRODUCT(ReactionRateK2!$F56:$V56*OFFSET(ReactionStoich!$E$5:$U$5,BM$2,0))*(TimeStep)*'Composition Moles'!$C46</f>
        <v>0</v>
      </c>
      <c r="BN34" s="19">
        <f ca="1">SUMPRODUCT(ReactionRateK2!$F56:$V56*OFFSET(ReactionStoich!$E$5:$U$5,BN$2,0))*(TimeStep)*'Composition Moles'!$C46</f>
        <v>0</v>
      </c>
      <c r="BO34" s="19">
        <f ca="1">SUMPRODUCT(ReactionRateK2!$F56:$V56*OFFSET(ReactionStoich!$E$5:$U$5,BO$2,0))*(TimeStep)*'Composition Moles'!$C46</f>
        <v>0</v>
      </c>
      <c r="BP34" s="19">
        <f ca="1">SUMPRODUCT(ReactionRateK2!$F56:$V56*OFFSET(ReactionStoich!$E$5:$U$5,BP$2,0))*(TimeStep)*'Composition Moles'!$C46</f>
        <v>0</v>
      </c>
      <c r="BQ34" s="19">
        <f ca="1">SUMPRODUCT(ReactionRateK2!$F56:$V56*OFFSET(ReactionStoich!$E$5:$U$5,BQ$2,0))*(TimeStep)*'Composition Moles'!$C46</f>
        <v>0</v>
      </c>
      <c r="BR34" s="19">
        <f ca="1">SUMPRODUCT(ReactionRateK2!$F56:$V56*OFFSET(ReactionStoich!$E$5:$U$5,BR$2,0))*(TimeStep)*'Composition Moles'!$C46</f>
        <v>0</v>
      </c>
      <c r="BS34" s="19">
        <f ca="1">SUMPRODUCT(ReactionRateK2!$F56:$V56*OFFSET(ReactionStoich!$E$5:$U$5,BS$2,0))*(TimeStep)*'Composition Moles'!$C46</f>
        <v>0</v>
      </c>
      <c r="BT34" s="19">
        <f ca="1">SUMPRODUCT(ReactionRateK2!$F56:$V56*OFFSET(ReactionStoich!$E$5:$U$5,BT$2,0))*(TimeStep)*'Composition Moles'!$C46</f>
        <v>0</v>
      </c>
      <c r="BU34" s="19">
        <f ca="1">SUMPRODUCT(ReactionRateK2!$F56:$V56*OFFSET(ReactionStoich!$E$5:$U$5,BU$2,0))*(TimeStep)*'Composition Moles'!$C46</f>
        <v>0</v>
      </c>
      <c r="BV34" s="19">
        <f ca="1">SUMPRODUCT(ReactionRateK2!$F56:$V56*OFFSET(ReactionStoich!$E$5:$U$5,BV$2,0))*(TimeStep)*'Composition Moles'!$C46</f>
        <v>0</v>
      </c>
      <c r="BW34" s="19">
        <f ca="1">SUMPRODUCT(ReactionRateK2!$F56:$V56*OFFSET(ReactionStoich!$E$5:$U$5,BW$2,0))*(TimeStep)*'Composition Moles'!$C46</f>
        <v>0</v>
      </c>
    </row>
    <row r="35" spans="1:75">
      <c r="A35">
        <f>ReactionRateK1!A57</f>
        <v>1.2500000000000004</v>
      </c>
      <c r="B35" s="20">
        <f t="shared" ca="1" si="5"/>
        <v>-27687.566705464895</v>
      </c>
      <c r="C35" s="20">
        <f ca="1">'Composition Moles'!BZ47</f>
        <v>143781.28335794591</v>
      </c>
      <c r="D35" s="26">
        <f t="shared" ca="1" si="6"/>
        <v>0.19256725255773544</v>
      </c>
      <c r="F35" s="19">
        <f ca="1">SUMPRODUCT(ReactionRateK2!$F57:$V57*OFFSET(ReactionStoich!$E$5:$U$5,F$2,0))*(TimeStep)*'Composition Moles'!$C47</f>
        <v>-1.0097486734803283</v>
      </c>
      <c r="G35" s="19">
        <f ca="1">SUMPRODUCT(ReactionRateK2!$F57:$V57*OFFSET(ReactionStoich!$E$5:$U$5,G$2,0))*(TimeStep)*'Composition Moles'!$C47</f>
        <v>0</v>
      </c>
      <c r="H35" s="19">
        <f ca="1">SUMPRODUCT(ReactionRateK2!$F57:$V57*OFFSET(ReactionStoich!$E$5:$U$5,H$2,0))*(TimeStep)*'Composition Moles'!$C47</f>
        <v>0.9573961260267434</v>
      </c>
      <c r="I35" s="19">
        <f ca="1">SUMPRODUCT(ReactionRateK2!$F57:$V57*OFFSET(ReactionStoich!$E$5:$U$5,I$2,0))*(TimeStep)*'Composition Moles'!$C47</f>
        <v>5.2352547453584718E-2</v>
      </c>
      <c r="J35" s="19">
        <f ca="1">SUMPRODUCT(ReactionRateK2!$F57:$V57*OFFSET(ReactionStoich!$E$5:$U$5,J$2,0))*(TimeStep)*'Composition Moles'!$C47</f>
        <v>0</v>
      </c>
      <c r="K35" s="19">
        <f ca="1">SUMPRODUCT(ReactionRateK2!$F57:$V57*OFFSET(ReactionStoich!$E$5:$U$5,K$2,0))*(TimeStep)*'Composition Moles'!$C47</f>
        <v>0</v>
      </c>
      <c r="L35" s="19">
        <f ca="1">SUMPRODUCT(ReactionRateK2!$F57:$V57*OFFSET(ReactionStoich!$E$5:$U$5,L$2,0))*(TimeStep)*'Composition Moles'!$C47</f>
        <v>0</v>
      </c>
      <c r="M35" s="19">
        <f ca="1">SUMPRODUCT(ReactionRateK2!$F57:$V57*OFFSET(ReactionStoich!$E$5:$U$5,M$2,0))*(TimeStep)*'Composition Moles'!$C47</f>
        <v>0</v>
      </c>
      <c r="N35" s="19">
        <f ca="1">SUMPRODUCT(ReactionRateK2!$F57:$V57*OFFSET(ReactionStoich!$E$5:$U$5,N$2,0))*(TimeStep)*'Composition Moles'!$C47</f>
        <v>0</v>
      </c>
      <c r="O35" s="19">
        <f ca="1">SUMPRODUCT(ReactionRateK2!$F57:$V57*OFFSET(ReactionStoich!$E$5:$U$5,O$2,0))*(TimeStep)*'Composition Moles'!$C47</f>
        <v>0</v>
      </c>
      <c r="P35" s="19">
        <f ca="1">SUMPRODUCT(ReactionRateK2!$F57:$V57*OFFSET(ReactionStoich!$E$5:$U$5,P$2,0))*(TimeStep)*'Composition Moles'!$C47</f>
        <v>0</v>
      </c>
      <c r="Q35" s="19">
        <f ca="1">SUMPRODUCT(ReactionRateK2!$F57:$V57*OFFSET(ReactionStoich!$E$5:$U$5,Q$2,0))*(TimeStep)*'Composition Moles'!$C47</f>
        <v>0</v>
      </c>
      <c r="R35" s="19">
        <f ca="1">SUMPRODUCT(ReactionRateK2!$F57:$V57*OFFSET(ReactionStoich!$E$5:$U$5,R$2,0))*(TimeStep)*'Composition Moles'!$C47</f>
        <v>0</v>
      </c>
      <c r="S35" s="19">
        <f ca="1">SUMPRODUCT(ReactionRateK2!$F57:$V57*OFFSET(ReactionStoich!$E$5:$U$5,S$2,0))*(TimeStep)*'Composition Moles'!$C47</f>
        <v>4.7767236963333479</v>
      </c>
      <c r="T35" s="19">
        <f ca="1">SUMPRODUCT(ReactionRateK2!$F57:$V57*OFFSET(ReactionStoich!$E$5:$U$5,T$2,0))*(TimeStep)*'Composition Moles'!$C47</f>
        <v>0</v>
      </c>
      <c r="U35" s="19">
        <f ca="1">SUMPRODUCT(ReactionRateK2!$F57:$V57*OFFSET(ReactionStoich!$E$5:$U$5,U$2,0))*(TimeStep)*'Composition Moles'!$C47</f>
        <v>0</v>
      </c>
      <c r="V35" s="19">
        <f ca="1">SUMPRODUCT(ReactionRateK2!$F57:$V57*OFFSET(ReactionStoich!$E$5:$U$5,V$2,0))*(TimeStep)*'Composition Moles'!$C47</f>
        <v>0</v>
      </c>
      <c r="W35" s="19">
        <f ca="1">SUMPRODUCT(ReactionRateK2!$F57:$V57*OFFSET(ReactionStoich!$E$5:$U$5,W$2,0))*(TimeStep)*'Composition Moles'!$C47</f>
        <v>0</v>
      </c>
      <c r="X35" s="19">
        <f ca="1">SUMPRODUCT(ReactionRateK2!$F57:$V57*OFFSET(ReactionStoich!$E$5:$U$5,X$2,0))*(TimeStep)*'Composition Moles'!$C47</f>
        <v>0</v>
      </c>
      <c r="Y35" s="19">
        <f ca="1">SUMPRODUCT(ReactionRateK2!$F57:$V57*OFFSET(ReactionStoich!$E$5:$U$5,Y$2,0))*(TimeStep)*'Composition Moles'!$C47</f>
        <v>-10.177378236329103</v>
      </c>
      <c r="Z35" s="19">
        <f ca="1">SUMPRODUCT(ReactionRateK2!$F57:$V57*OFFSET(ReactionStoich!$E$5:$U$5,Z$2,0))*(TimeStep)*'Composition Moles'!$C47</f>
        <v>0</v>
      </c>
      <c r="AA35" s="19">
        <f ca="1">SUMPRODUCT(ReactionRateK2!$F57:$V57*OFFSET(ReactionStoich!$E$5:$U$5,AA$2,0))*(TimeStep)*'Composition Moles'!$C47</f>
        <v>0</v>
      </c>
      <c r="AB35" s="19">
        <f ca="1">SUMPRODUCT(ReactionRateK2!$F57:$V57*OFFSET(ReactionStoich!$E$5:$U$5,AB$2,0))*(TimeStep)*'Composition Moles'!$C47</f>
        <v>0</v>
      </c>
      <c r="AC35" s="19">
        <f ca="1">SUMPRODUCT(ReactionRateK2!$F57:$V57*OFFSET(ReactionStoich!$E$5:$U$5,AC$2,0))*(TimeStep)*'Composition Moles'!$C47</f>
        <v>0</v>
      </c>
      <c r="AD35" s="19">
        <f ca="1">SUMPRODUCT(ReactionRateK2!$F57:$V57*OFFSET(ReactionStoich!$E$5:$U$5,AD$2,0))*(TimeStep)*'Composition Moles'!$C47</f>
        <v>0</v>
      </c>
      <c r="AE35" s="19">
        <f ca="1">SUMPRODUCT(ReactionRateK2!$F57:$V57*OFFSET(ReactionStoich!$E$5:$U$5,AE$2,0))*(TimeStep)*'Composition Moles'!$C47</f>
        <v>0</v>
      </c>
      <c r="AF35" s="19">
        <f ca="1">SUMPRODUCT(ReactionRateK2!$F57:$V57*OFFSET(ReactionStoich!$E$5:$U$5,AF$2,0))*(TimeStep)*'Composition Moles'!$C47</f>
        <v>0</v>
      </c>
      <c r="AG35" s="19">
        <f ca="1">SUMPRODUCT(ReactionRateK2!$F57:$V57*OFFSET(ReactionStoich!$E$5:$U$5,AG$2,0))*(TimeStep)*'Composition Moles'!$C47</f>
        <v>4.9285382728663077E-2</v>
      </c>
      <c r="AH35" s="19">
        <f ca="1">SUMPRODUCT(ReactionRateK2!$F57:$V57*OFFSET(ReactionStoich!$E$5:$U$5,AH$2,0))*(TimeStep)*'Composition Moles'!$C47</f>
        <v>3.2344913890625686</v>
      </c>
      <c r="AI35" s="19">
        <f ca="1">SUMPRODUCT(ReactionRateK2!$F57:$V57*OFFSET(ReactionStoich!$E$5:$U$5,AI$2,0))*(TimeStep)*'Composition Moles'!$C47</f>
        <v>3.0575551980067184</v>
      </c>
      <c r="AJ35" s="19">
        <f ca="1">SUMPRODUCT(ReactionRateK2!$F57:$V57*OFFSET(ReactionStoich!$E$5:$U$5,AJ$2,0))*(TimeStep)*'Composition Moles'!$C47</f>
        <v>1.7551033082744509</v>
      </c>
      <c r="AK35" s="19">
        <f ca="1">SUMPRODUCT(ReactionRateK2!$F57:$V57*OFFSET(ReactionStoich!$E$5:$U$5,AK$2,0))*(TimeStep)*'Composition Moles'!$C47</f>
        <v>0</v>
      </c>
      <c r="AL35" s="19">
        <f ca="1">SUMPRODUCT(ReactionRateK2!$F57:$V57*OFFSET(ReactionStoich!$E$5:$U$5,AL$2,0))*(TimeStep)*'Composition Moles'!$C47</f>
        <v>0</v>
      </c>
      <c r="AM35" s="19">
        <f ca="1">SUMPRODUCT(ReactionRateK2!$F57:$V57*OFFSET(ReactionStoich!$E$5:$U$5,AM$2,0))*(TimeStep)*'Composition Moles'!$C47</f>
        <v>0</v>
      </c>
      <c r="AN35" s="19">
        <f ca="1">SUMPRODUCT(ReactionRateK2!$F57:$V57*OFFSET(ReactionStoich!$E$5:$U$5,AN$2,0))*(TimeStep)*'Composition Moles'!$C47</f>
        <v>0</v>
      </c>
      <c r="AO35" s="19">
        <f ca="1">SUMPRODUCT(ReactionRateK2!$F57:$V57*OFFSET(ReactionStoich!$E$5:$U$5,AO$2,0))*(TimeStep)*'Composition Moles'!$C47</f>
        <v>-5.2352547453584718E-2</v>
      </c>
      <c r="AP35" s="19">
        <f ca="1">SUMPRODUCT(ReactionRateK2!$F57:$V57*OFFSET(ReactionStoich!$E$5:$U$5,AP$2,0))*(TimeStep)*'Composition Moles'!$C47</f>
        <v>-0.74703611798737191</v>
      </c>
      <c r="AQ35" s="19">
        <f ca="1">SUMPRODUCT(ReactionRateK2!$F57:$V57*OFFSET(ReactionStoich!$E$5:$U$5,AQ$2,0))*(TimeStep)*'Composition Moles'!$C47</f>
        <v>0</v>
      </c>
      <c r="AR35" s="19">
        <f ca="1">SUMPRODUCT(ReactionRateK2!$F57:$V57*OFFSET(ReactionStoich!$E$5:$U$5,AR$2,0))*(TimeStep)*'Composition Moles'!$C47</f>
        <v>0</v>
      </c>
      <c r="AS35" s="19">
        <f ca="1">SUMPRODUCT(ReactionRateK2!$F57:$V57*OFFSET(ReactionStoich!$E$5:$U$5,AS$2,0))*(TimeStep)*'Composition Moles'!$C47</f>
        <v>-0.63213069087856355</v>
      </c>
      <c r="AT35" s="19">
        <f ca="1">SUMPRODUCT(ReactionRateK2!$F57:$V57*OFFSET(ReactionStoich!$E$5:$U$5,AT$2,0))*(TimeStep)*'Composition Moles'!$C47</f>
        <v>-0.63213069087856355</v>
      </c>
      <c r="AU35" s="19">
        <f ca="1">SUMPRODUCT(ReactionRateK2!$F57:$V57*OFFSET(ReactionStoich!$E$5:$U$5,AU$2,0))*(TimeStep)*'Composition Moles'!$C47</f>
        <v>-0.63213069087856355</v>
      </c>
      <c r="AV35" s="19">
        <f ca="1">SUMPRODUCT(ReactionRateK2!$F57:$V57*OFFSET(ReactionStoich!$E$5:$U$5,AV$2,0))*(TimeStep)*'Composition Moles'!$C47</f>
        <v>0</v>
      </c>
      <c r="AW35" s="19">
        <f ca="1">SUMPRODUCT(ReactionRateK2!$F57:$V57*OFFSET(ReactionStoich!$E$5:$U$5,AW$2,0))*(TimeStep)*'Composition Moles'!$C47</f>
        <v>0</v>
      </c>
      <c r="AX35" s="19">
        <f ca="1">SUMPRODUCT(ReactionRateK2!$F57:$V57*OFFSET(ReactionStoich!$E$5:$U$5,AX$2,0))*(TimeStep)*'Composition Moles'!$C47</f>
        <v>0</v>
      </c>
      <c r="AY35" s="19">
        <f ca="1">SUMPRODUCT(ReactionRateK2!$F57:$V57*OFFSET(ReactionStoich!$E$5:$U$5,AY$2,0))*(TimeStep)*'Composition Moles'!$C47</f>
        <v>0</v>
      </c>
      <c r="AZ35" s="19">
        <f ca="1">SUMPRODUCT(ReactionRateK2!$F57:$V57*OFFSET(ReactionStoich!$E$5:$U$5,AZ$2,0))*(TimeStep)*'Composition Moles'!$C47</f>
        <v>0</v>
      </c>
      <c r="BA35" s="19">
        <f ca="1">SUMPRODUCT(ReactionRateK2!$F57:$V57*OFFSET(ReactionStoich!$E$5:$U$5,BA$2,0))*(TimeStep)*'Composition Moles'!$C47</f>
        <v>0</v>
      </c>
      <c r="BB35" s="19">
        <f ca="1">SUMPRODUCT(ReactionRateK2!$F57:$V57*OFFSET(ReactionStoich!$E$5:$U$5,BB$2,0))*(TimeStep)*'Composition Moles'!$C47</f>
        <v>0</v>
      </c>
      <c r="BC35" s="19">
        <f ca="1">SUMPRODUCT(ReactionRateK2!$F57:$V57*OFFSET(ReactionStoich!$E$5:$U$5,BC$2,0))*(TimeStep)*'Composition Moles'!$C47</f>
        <v>0</v>
      </c>
      <c r="BD35" s="19">
        <f ca="1">SUMPRODUCT(ReactionRateK2!$F57:$V57*OFFSET(ReactionStoich!$E$5:$U$5,BD$2,0))*(TimeStep)*'Composition Moles'!$C47</f>
        <v>0</v>
      </c>
      <c r="BE35" s="19">
        <f ca="1">SUMPRODUCT(ReactionRateK2!$F57:$V57*OFFSET(ReactionStoich!$E$5:$U$5,BE$2,0))*(TimeStep)*'Composition Moles'!$C47</f>
        <v>0</v>
      </c>
      <c r="BF35" s="19">
        <f ca="1">SUMPRODUCT(ReactionRateK2!$F57:$V57*OFFSET(ReactionStoich!$E$5:$U$5,BF$2,0))*(TimeStep)*'Composition Moles'!$C47</f>
        <v>0</v>
      </c>
      <c r="BG35" s="19">
        <f ca="1">SUMPRODUCT(ReactionRateK2!$F57:$V57*OFFSET(ReactionStoich!$E$5:$U$5,BG$2,0))*(TimeStep)*'Composition Moles'!$C47</f>
        <v>0</v>
      </c>
      <c r="BH35" s="19">
        <f ca="1">SUMPRODUCT(ReactionRateK2!$F57:$V57*OFFSET(ReactionStoich!$E$5:$U$5,BH$2,0))*(TimeStep)*'Composition Moles'!$C47</f>
        <v>0</v>
      </c>
      <c r="BI35" s="19">
        <f ca="1">SUMPRODUCT(ReactionRateK2!$F57:$V57*OFFSET(ReactionStoich!$E$5:$U$5,BI$2,0))*(TimeStep)*'Composition Moles'!$C47</f>
        <v>0</v>
      </c>
      <c r="BJ35" s="19">
        <f ca="1">SUMPRODUCT(ReactionRateK2!$F57:$V57*OFFSET(ReactionStoich!$E$5:$U$5,BJ$2,0))*(TimeStep)*'Composition Moles'!$C47</f>
        <v>0</v>
      </c>
      <c r="BK35" s="19">
        <f ca="1">SUMPRODUCT(ReactionRateK2!$F57:$V57*OFFSET(ReactionStoich!$E$5:$U$5,BK$2,0))*(TimeStep)*'Composition Moles'!$C47</f>
        <v>0</v>
      </c>
      <c r="BL35" s="19">
        <f ca="1">SUMPRODUCT(ReactionRateK2!$F57:$V57*OFFSET(ReactionStoich!$E$5:$U$5,BL$2,0))*(TimeStep)*'Composition Moles'!$C47</f>
        <v>0</v>
      </c>
      <c r="BM35" s="19">
        <f ca="1">SUMPRODUCT(ReactionRateK2!$F57:$V57*OFFSET(ReactionStoich!$E$5:$U$5,BM$2,0))*(TimeStep)*'Composition Moles'!$C47</f>
        <v>0</v>
      </c>
      <c r="BN35" s="19">
        <f ca="1">SUMPRODUCT(ReactionRateK2!$F57:$V57*OFFSET(ReactionStoich!$E$5:$U$5,BN$2,0))*(TimeStep)*'Composition Moles'!$C47</f>
        <v>0</v>
      </c>
      <c r="BO35" s="19">
        <f ca="1">SUMPRODUCT(ReactionRateK2!$F57:$V57*OFFSET(ReactionStoich!$E$5:$U$5,BO$2,0))*(TimeStep)*'Composition Moles'!$C47</f>
        <v>0</v>
      </c>
      <c r="BP35" s="19">
        <f ca="1">SUMPRODUCT(ReactionRateK2!$F57:$V57*OFFSET(ReactionStoich!$E$5:$U$5,BP$2,0))*(TimeStep)*'Composition Moles'!$C47</f>
        <v>0</v>
      </c>
      <c r="BQ35" s="19">
        <f ca="1">SUMPRODUCT(ReactionRateK2!$F57:$V57*OFFSET(ReactionStoich!$E$5:$U$5,BQ$2,0))*(TimeStep)*'Composition Moles'!$C47</f>
        <v>0</v>
      </c>
      <c r="BR35" s="19">
        <f ca="1">SUMPRODUCT(ReactionRateK2!$F57:$V57*OFFSET(ReactionStoich!$E$5:$U$5,BR$2,0))*(TimeStep)*'Composition Moles'!$C47</f>
        <v>0</v>
      </c>
      <c r="BS35" s="19">
        <f ca="1">SUMPRODUCT(ReactionRateK2!$F57:$V57*OFFSET(ReactionStoich!$E$5:$U$5,BS$2,0))*(TimeStep)*'Composition Moles'!$C47</f>
        <v>0</v>
      </c>
      <c r="BT35" s="19">
        <f ca="1">SUMPRODUCT(ReactionRateK2!$F57:$V57*OFFSET(ReactionStoich!$E$5:$U$5,BT$2,0))*(TimeStep)*'Composition Moles'!$C47</f>
        <v>0</v>
      </c>
      <c r="BU35" s="19">
        <f ca="1">SUMPRODUCT(ReactionRateK2!$F57:$V57*OFFSET(ReactionStoich!$E$5:$U$5,BU$2,0))*(TimeStep)*'Composition Moles'!$C47</f>
        <v>0</v>
      </c>
      <c r="BV35" s="19">
        <f ca="1">SUMPRODUCT(ReactionRateK2!$F57:$V57*OFFSET(ReactionStoich!$E$5:$U$5,BV$2,0))*(TimeStep)*'Composition Moles'!$C47</f>
        <v>0</v>
      </c>
      <c r="BW35" s="19">
        <f ca="1">SUMPRODUCT(ReactionRateK2!$F57:$V57*OFFSET(ReactionStoich!$E$5:$U$5,BW$2,0))*(TimeStep)*'Composition Moles'!$C47</f>
        <v>0</v>
      </c>
    </row>
    <row r="36" spans="1:75">
      <c r="A36">
        <f>ReactionRateK1!A58</f>
        <v>1.3000000000000005</v>
      </c>
      <c r="B36" s="20">
        <f t="shared" ca="1" si="5"/>
        <v>-26235.590554836344</v>
      </c>
      <c r="C36" s="20">
        <f ca="1">'Composition Moles'!BZ48</f>
        <v>143795.77613548655</v>
      </c>
      <c r="D36" s="26">
        <f t="shared" ca="1" si="6"/>
        <v>0.18245035605299542</v>
      </c>
      <c r="F36" s="19">
        <f ca="1">SUMPRODUCT(ReactionRateK2!$F58:$V58*OFFSET(ReactionStoich!$E$5:$U$5,F$2,0))*(TimeStep)*'Composition Moles'!$C48</f>
        <v>-0.94688561404391636</v>
      </c>
      <c r="G36" s="19">
        <f ca="1">SUMPRODUCT(ReactionRateK2!$F58:$V58*OFFSET(ReactionStoich!$E$5:$U$5,G$2,0))*(TimeStep)*'Composition Moles'!$C48</f>
        <v>0</v>
      </c>
      <c r="H36" s="19">
        <f ca="1">SUMPRODUCT(ReactionRateK2!$F58:$V58*OFFSET(ReactionStoich!$E$5:$U$5,H$2,0))*(TimeStep)*'Composition Moles'!$C48</f>
        <v>0.90009988302703248</v>
      </c>
      <c r="I36" s="19">
        <f ca="1">SUMPRODUCT(ReactionRateK2!$F58:$V58*OFFSET(ReactionStoich!$E$5:$U$5,I$2,0))*(TimeStep)*'Composition Moles'!$C48</f>
        <v>4.6785731016883915E-2</v>
      </c>
      <c r="J36" s="19">
        <f ca="1">SUMPRODUCT(ReactionRateK2!$F58:$V58*OFFSET(ReactionStoich!$E$5:$U$5,J$2,0))*(TimeStep)*'Composition Moles'!$C48</f>
        <v>0</v>
      </c>
      <c r="K36" s="19">
        <f ca="1">SUMPRODUCT(ReactionRateK2!$F58:$V58*OFFSET(ReactionStoich!$E$5:$U$5,K$2,0))*(TimeStep)*'Composition Moles'!$C48</f>
        <v>0</v>
      </c>
      <c r="L36" s="19">
        <f ca="1">SUMPRODUCT(ReactionRateK2!$F58:$V58*OFFSET(ReactionStoich!$E$5:$U$5,L$2,0))*(TimeStep)*'Composition Moles'!$C48</f>
        <v>0</v>
      </c>
      <c r="M36" s="19">
        <f ca="1">SUMPRODUCT(ReactionRateK2!$F58:$V58*OFFSET(ReactionStoich!$E$5:$U$5,M$2,0))*(TimeStep)*'Composition Moles'!$C48</f>
        <v>0</v>
      </c>
      <c r="N36" s="19">
        <f ca="1">SUMPRODUCT(ReactionRateK2!$F58:$V58*OFFSET(ReactionStoich!$E$5:$U$5,N$2,0))*(TimeStep)*'Composition Moles'!$C48</f>
        <v>0</v>
      </c>
      <c r="O36" s="19">
        <f ca="1">SUMPRODUCT(ReactionRateK2!$F58:$V58*OFFSET(ReactionStoich!$E$5:$U$5,O$2,0))*(TimeStep)*'Composition Moles'!$C48</f>
        <v>0</v>
      </c>
      <c r="P36" s="19">
        <f ca="1">SUMPRODUCT(ReactionRateK2!$F58:$V58*OFFSET(ReactionStoich!$E$5:$U$5,P$2,0))*(TimeStep)*'Composition Moles'!$C48</f>
        <v>0</v>
      </c>
      <c r="Q36" s="19">
        <f ca="1">SUMPRODUCT(ReactionRateK2!$F58:$V58*OFFSET(ReactionStoich!$E$5:$U$5,Q$2,0))*(TimeStep)*'Composition Moles'!$C48</f>
        <v>0</v>
      </c>
      <c r="R36" s="19">
        <f ca="1">SUMPRODUCT(ReactionRateK2!$F58:$V58*OFFSET(ReactionStoich!$E$5:$U$5,R$2,0))*(TimeStep)*'Composition Moles'!$C48</f>
        <v>0</v>
      </c>
      <c r="S36" s="19">
        <f ca="1">SUMPRODUCT(ReactionRateK2!$F58:$V58*OFFSET(ReactionStoich!$E$5:$U$5,S$2,0))*(TimeStep)*'Composition Moles'!$C48</f>
        <v>4.6437352824238038</v>
      </c>
      <c r="T36" s="19">
        <f ca="1">SUMPRODUCT(ReactionRateK2!$F58:$V58*OFFSET(ReactionStoich!$E$5:$U$5,T$2,0))*(TimeStep)*'Composition Moles'!$C48</f>
        <v>0</v>
      </c>
      <c r="U36" s="19">
        <f ca="1">SUMPRODUCT(ReactionRateK2!$F58:$V58*OFFSET(ReactionStoich!$E$5:$U$5,U$2,0))*(TimeStep)*'Composition Moles'!$C48</f>
        <v>0</v>
      </c>
      <c r="V36" s="19">
        <f ca="1">SUMPRODUCT(ReactionRateK2!$F58:$V58*OFFSET(ReactionStoich!$E$5:$U$5,V$2,0))*(TimeStep)*'Composition Moles'!$C48</f>
        <v>0</v>
      </c>
      <c r="W36" s="19">
        <f ca="1">SUMPRODUCT(ReactionRateK2!$F58:$V58*OFFSET(ReactionStoich!$E$5:$U$5,W$2,0))*(TimeStep)*'Composition Moles'!$C48</f>
        <v>0</v>
      </c>
      <c r="X36" s="19">
        <f ca="1">SUMPRODUCT(ReactionRateK2!$F58:$V58*OFFSET(ReactionStoich!$E$5:$U$5,X$2,0))*(TimeStep)*'Composition Moles'!$C48</f>
        <v>0</v>
      </c>
      <c r="Y36" s="19">
        <f ca="1">SUMPRODUCT(ReactionRateK2!$F58:$V58*OFFSET(ReactionStoich!$E$5:$U$5,Y$2,0))*(TimeStep)*'Composition Moles'!$C48</f>
        <v>-9.9587567274100195</v>
      </c>
      <c r="Z36" s="19">
        <f ca="1">SUMPRODUCT(ReactionRateK2!$F58:$V58*OFFSET(ReactionStoich!$E$5:$U$5,Z$2,0))*(TimeStep)*'Composition Moles'!$C48</f>
        <v>0</v>
      </c>
      <c r="AA36" s="19">
        <f ca="1">SUMPRODUCT(ReactionRateK2!$F58:$V58*OFFSET(ReactionStoich!$E$5:$U$5,AA$2,0))*(TimeStep)*'Composition Moles'!$C48</f>
        <v>0</v>
      </c>
      <c r="AB36" s="19">
        <f ca="1">SUMPRODUCT(ReactionRateK2!$F58:$V58*OFFSET(ReactionStoich!$E$5:$U$5,AB$2,0))*(TimeStep)*'Composition Moles'!$C48</f>
        <v>0</v>
      </c>
      <c r="AC36" s="19">
        <f ca="1">SUMPRODUCT(ReactionRateK2!$F58:$V58*OFFSET(ReactionStoich!$E$5:$U$5,AC$2,0))*(TimeStep)*'Composition Moles'!$C48</f>
        <v>0</v>
      </c>
      <c r="AD36" s="19">
        <f ca="1">SUMPRODUCT(ReactionRateK2!$F58:$V58*OFFSET(ReactionStoich!$E$5:$U$5,AD$2,0))*(TimeStep)*'Composition Moles'!$C48</f>
        <v>0</v>
      </c>
      <c r="AE36" s="19">
        <f ca="1">SUMPRODUCT(ReactionRateK2!$F58:$V58*OFFSET(ReactionStoich!$E$5:$U$5,AE$2,0))*(TimeStep)*'Composition Moles'!$C48</f>
        <v>0</v>
      </c>
      <c r="AF36" s="19">
        <f ca="1">SUMPRODUCT(ReactionRateK2!$F58:$V58*OFFSET(ReactionStoich!$E$5:$U$5,AF$2,0))*(TimeStep)*'Composition Moles'!$C48</f>
        <v>0</v>
      </c>
      <c r="AG36" s="19">
        <f ca="1">SUMPRODUCT(ReactionRateK2!$F58:$V58*OFFSET(ReactionStoich!$E$5:$U$5,AG$2,0))*(TimeStep)*'Composition Moles'!$C48</f>
        <v>3.4904068892413598E-2</v>
      </c>
      <c r="AH36" s="19">
        <f ca="1">SUMPRODUCT(ReactionRateK2!$F58:$V58*OFFSET(ReactionStoich!$E$5:$U$5,AH$2,0))*(TimeStep)*'Composition Moles'!$C48</f>
        <v>3.0796055138209764</v>
      </c>
      <c r="AI36" s="19">
        <f ca="1">SUMPRODUCT(ReactionRateK2!$F58:$V58*OFFSET(ReactionStoich!$E$5:$U$5,AI$2,0))*(TimeStep)*'Composition Moles'!$C48</f>
        <v>3.0868637472528122</v>
      </c>
      <c r="AJ36" s="19">
        <f ca="1">SUMPRODUCT(ReactionRateK2!$F58:$V58*OFFSET(ReactionStoich!$E$5:$U$5,AJ$2,0))*(TimeStep)*'Composition Moles'!$C48</f>
        <v>1.7254912366871393</v>
      </c>
      <c r="AK36" s="19">
        <f ca="1">SUMPRODUCT(ReactionRateK2!$F58:$V58*OFFSET(ReactionStoich!$E$5:$U$5,AK$2,0))*(TimeStep)*'Composition Moles'!$C48</f>
        <v>0</v>
      </c>
      <c r="AL36" s="19">
        <f ca="1">SUMPRODUCT(ReactionRateK2!$F58:$V58*OFFSET(ReactionStoich!$E$5:$U$5,AL$2,0))*(TimeStep)*'Composition Moles'!$C48</f>
        <v>0</v>
      </c>
      <c r="AM36" s="19">
        <f ca="1">SUMPRODUCT(ReactionRateK2!$F58:$V58*OFFSET(ReactionStoich!$E$5:$U$5,AM$2,0))*(TimeStep)*'Composition Moles'!$C48</f>
        <v>0</v>
      </c>
      <c r="AN36" s="19">
        <f ca="1">SUMPRODUCT(ReactionRateK2!$F58:$V58*OFFSET(ReactionStoich!$E$5:$U$5,AN$2,0))*(TimeStep)*'Composition Moles'!$C48</f>
        <v>0</v>
      </c>
      <c r="AO36" s="19">
        <f ca="1">SUMPRODUCT(ReactionRateK2!$F58:$V58*OFFSET(ReactionStoich!$E$5:$U$5,AO$2,0))*(TimeStep)*'Composition Moles'!$C48</f>
        <v>-4.6785731016883915E-2</v>
      </c>
      <c r="AP36" s="19">
        <f ca="1">SUMPRODUCT(ReactionRateK2!$F58:$V58*OFFSET(ReactionStoich!$E$5:$U$5,AP$2,0))*(TimeStep)*'Composition Moles'!$C48</f>
        <v>-0.71393096060690953</v>
      </c>
      <c r="AQ36" s="19">
        <f ca="1">SUMPRODUCT(ReactionRateK2!$F58:$V58*OFFSET(ReactionStoich!$E$5:$U$5,AQ$2,0))*(TimeStep)*'Composition Moles'!$C48</f>
        <v>0</v>
      </c>
      <c r="AR36" s="19">
        <f ca="1">SUMPRODUCT(ReactionRateK2!$F58:$V58*OFFSET(ReactionStoich!$E$5:$U$5,AR$2,0))*(TimeStep)*'Composition Moles'!$C48</f>
        <v>0</v>
      </c>
      <c r="AS36" s="19">
        <f ca="1">SUMPRODUCT(ReactionRateK2!$F58:$V58*OFFSET(ReactionStoich!$E$5:$U$5,AS$2,0))*(TimeStep)*'Composition Moles'!$C48</f>
        <v>-0.61704214334777796</v>
      </c>
      <c r="AT36" s="19">
        <f ca="1">SUMPRODUCT(ReactionRateK2!$F58:$V58*OFFSET(ReactionStoich!$E$5:$U$5,AT$2,0))*(TimeStep)*'Composition Moles'!$C48</f>
        <v>-0.61704214334777796</v>
      </c>
      <c r="AU36" s="19">
        <f ca="1">SUMPRODUCT(ReactionRateK2!$F58:$V58*OFFSET(ReactionStoich!$E$5:$U$5,AU$2,0))*(TimeStep)*'Composition Moles'!$C48</f>
        <v>-0.61704214334777796</v>
      </c>
      <c r="AV36" s="19">
        <f ca="1">SUMPRODUCT(ReactionRateK2!$F58:$V58*OFFSET(ReactionStoich!$E$5:$U$5,AV$2,0))*(TimeStep)*'Composition Moles'!$C48</f>
        <v>0</v>
      </c>
      <c r="AW36" s="19">
        <f ca="1">SUMPRODUCT(ReactionRateK2!$F58:$V58*OFFSET(ReactionStoich!$E$5:$U$5,AW$2,0))*(TimeStep)*'Composition Moles'!$C48</f>
        <v>0</v>
      </c>
      <c r="AX36" s="19">
        <f ca="1">SUMPRODUCT(ReactionRateK2!$F58:$V58*OFFSET(ReactionStoich!$E$5:$U$5,AX$2,0))*(TimeStep)*'Composition Moles'!$C48</f>
        <v>0</v>
      </c>
      <c r="AY36" s="19">
        <f ca="1">SUMPRODUCT(ReactionRateK2!$F58:$V58*OFFSET(ReactionStoich!$E$5:$U$5,AY$2,0))*(TimeStep)*'Composition Moles'!$C48</f>
        <v>0</v>
      </c>
      <c r="AZ36" s="19">
        <f ca="1">SUMPRODUCT(ReactionRateK2!$F58:$V58*OFFSET(ReactionStoich!$E$5:$U$5,AZ$2,0))*(TimeStep)*'Composition Moles'!$C48</f>
        <v>0</v>
      </c>
      <c r="BA36" s="19">
        <f ca="1">SUMPRODUCT(ReactionRateK2!$F58:$V58*OFFSET(ReactionStoich!$E$5:$U$5,BA$2,0))*(TimeStep)*'Composition Moles'!$C48</f>
        <v>0</v>
      </c>
      <c r="BB36" s="19">
        <f ca="1">SUMPRODUCT(ReactionRateK2!$F58:$V58*OFFSET(ReactionStoich!$E$5:$U$5,BB$2,0))*(TimeStep)*'Composition Moles'!$C48</f>
        <v>0</v>
      </c>
      <c r="BC36" s="19">
        <f ca="1">SUMPRODUCT(ReactionRateK2!$F58:$V58*OFFSET(ReactionStoich!$E$5:$U$5,BC$2,0))*(TimeStep)*'Composition Moles'!$C48</f>
        <v>0</v>
      </c>
      <c r="BD36" s="19">
        <f ca="1">SUMPRODUCT(ReactionRateK2!$F58:$V58*OFFSET(ReactionStoich!$E$5:$U$5,BD$2,0))*(TimeStep)*'Composition Moles'!$C48</f>
        <v>0</v>
      </c>
      <c r="BE36" s="19">
        <f ca="1">SUMPRODUCT(ReactionRateK2!$F58:$V58*OFFSET(ReactionStoich!$E$5:$U$5,BE$2,0))*(TimeStep)*'Composition Moles'!$C48</f>
        <v>0</v>
      </c>
      <c r="BF36" s="19">
        <f ca="1">SUMPRODUCT(ReactionRateK2!$F58:$V58*OFFSET(ReactionStoich!$E$5:$U$5,BF$2,0))*(TimeStep)*'Composition Moles'!$C48</f>
        <v>0</v>
      </c>
      <c r="BG36" s="19">
        <f ca="1">SUMPRODUCT(ReactionRateK2!$F58:$V58*OFFSET(ReactionStoich!$E$5:$U$5,BG$2,0))*(TimeStep)*'Composition Moles'!$C48</f>
        <v>0</v>
      </c>
      <c r="BH36" s="19">
        <f ca="1">SUMPRODUCT(ReactionRateK2!$F58:$V58*OFFSET(ReactionStoich!$E$5:$U$5,BH$2,0))*(TimeStep)*'Composition Moles'!$C48</f>
        <v>0</v>
      </c>
      <c r="BI36" s="19">
        <f ca="1">SUMPRODUCT(ReactionRateK2!$F58:$V58*OFFSET(ReactionStoich!$E$5:$U$5,BI$2,0))*(TimeStep)*'Composition Moles'!$C48</f>
        <v>0</v>
      </c>
      <c r="BJ36" s="19">
        <f ca="1">SUMPRODUCT(ReactionRateK2!$F58:$V58*OFFSET(ReactionStoich!$E$5:$U$5,BJ$2,0))*(TimeStep)*'Composition Moles'!$C48</f>
        <v>0</v>
      </c>
      <c r="BK36" s="19">
        <f ca="1">SUMPRODUCT(ReactionRateK2!$F58:$V58*OFFSET(ReactionStoich!$E$5:$U$5,BK$2,0))*(TimeStep)*'Composition Moles'!$C48</f>
        <v>0</v>
      </c>
      <c r="BL36" s="19">
        <f ca="1">SUMPRODUCT(ReactionRateK2!$F58:$V58*OFFSET(ReactionStoich!$E$5:$U$5,BL$2,0))*(TimeStep)*'Composition Moles'!$C48</f>
        <v>0</v>
      </c>
      <c r="BM36" s="19">
        <f ca="1">SUMPRODUCT(ReactionRateK2!$F58:$V58*OFFSET(ReactionStoich!$E$5:$U$5,BM$2,0))*(TimeStep)*'Composition Moles'!$C48</f>
        <v>0</v>
      </c>
      <c r="BN36" s="19">
        <f ca="1">SUMPRODUCT(ReactionRateK2!$F58:$V58*OFFSET(ReactionStoich!$E$5:$U$5,BN$2,0))*(TimeStep)*'Composition Moles'!$C48</f>
        <v>0</v>
      </c>
      <c r="BO36" s="19">
        <f ca="1">SUMPRODUCT(ReactionRateK2!$F58:$V58*OFFSET(ReactionStoich!$E$5:$U$5,BO$2,0))*(TimeStep)*'Composition Moles'!$C48</f>
        <v>0</v>
      </c>
      <c r="BP36" s="19">
        <f ca="1">SUMPRODUCT(ReactionRateK2!$F58:$V58*OFFSET(ReactionStoich!$E$5:$U$5,BP$2,0))*(TimeStep)*'Composition Moles'!$C48</f>
        <v>0</v>
      </c>
      <c r="BQ36" s="19">
        <f ca="1">SUMPRODUCT(ReactionRateK2!$F58:$V58*OFFSET(ReactionStoich!$E$5:$U$5,BQ$2,0))*(TimeStep)*'Composition Moles'!$C48</f>
        <v>0</v>
      </c>
      <c r="BR36" s="19">
        <f ca="1">SUMPRODUCT(ReactionRateK2!$F58:$V58*OFFSET(ReactionStoich!$E$5:$U$5,BR$2,0))*(TimeStep)*'Composition Moles'!$C48</f>
        <v>0</v>
      </c>
      <c r="BS36" s="19">
        <f ca="1">SUMPRODUCT(ReactionRateK2!$F58:$V58*OFFSET(ReactionStoich!$E$5:$U$5,BS$2,0))*(TimeStep)*'Composition Moles'!$C48</f>
        <v>0</v>
      </c>
      <c r="BT36" s="19">
        <f ca="1">SUMPRODUCT(ReactionRateK2!$F58:$V58*OFFSET(ReactionStoich!$E$5:$U$5,BT$2,0))*(TimeStep)*'Composition Moles'!$C48</f>
        <v>0</v>
      </c>
      <c r="BU36" s="19">
        <f ca="1">SUMPRODUCT(ReactionRateK2!$F58:$V58*OFFSET(ReactionStoich!$E$5:$U$5,BU$2,0))*(TimeStep)*'Composition Moles'!$C48</f>
        <v>0</v>
      </c>
      <c r="BV36" s="19">
        <f ca="1">SUMPRODUCT(ReactionRateK2!$F58:$V58*OFFSET(ReactionStoich!$E$5:$U$5,BV$2,0))*(TimeStep)*'Composition Moles'!$C48</f>
        <v>0</v>
      </c>
      <c r="BW36" s="19">
        <f ca="1">SUMPRODUCT(ReactionRateK2!$F58:$V58*OFFSET(ReactionStoich!$E$5:$U$5,BW$2,0))*(TimeStep)*'Composition Moles'!$C48</f>
        <v>0</v>
      </c>
    </row>
    <row r="37" spans="1:75">
      <c r="A37">
        <f>ReactionRateK1!A59</f>
        <v>1.3500000000000005</v>
      </c>
      <c r="B37" s="20">
        <f t="shared" ca="1" si="5"/>
        <v>-24836.953244142755</v>
      </c>
      <c r="C37" s="20">
        <f ca="1">'Composition Moles'!BZ49</f>
        <v>143810.38622149732</v>
      </c>
      <c r="D37" s="26">
        <f t="shared" ca="1" si="6"/>
        <v>0.17270625506761927</v>
      </c>
      <c r="F37" s="19">
        <f ca="1">SUMPRODUCT(ReactionRateK2!$F59:$V59*OFFSET(ReactionStoich!$E$5:$U$5,F$2,0))*(TimeStep)*'Composition Moles'!$C49</f>
        <v>-0.88785606606750245</v>
      </c>
      <c r="G37" s="19">
        <f ca="1">SUMPRODUCT(ReactionRateK2!$F59:$V59*OFFSET(ReactionStoich!$E$5:$U$5,G$2,0))*(TimeStep)*'Composition Moles'!$C49</f>
        <v>0</v>
      </c>
      <c r="H37" s="19">
        <f ca="1">SUMPRODUCT(ReactionRateK2!$F59:$V59*OFFSET(ReactionStoich!$E$5:$U$5,H$2,0))*(TimeStep)*'Composition Moles'!$C49</f>
        <v>0.84600358403302989</v>
      </c>
      <c r="I37" s="19">
        <f ca="1">SUMPRODUCT(ReactionRateK2!$F59:$V59*OFFSET(ReactionStoich!$E$5:$U$5,I$2,0))*(TimeStep)*'Composition Moles'!$C49</f>
        <v>4.1852482034472734E-2</v>
      </c>
      <c r="J37" s="19">
        <f ca="1">SUMPRODUCT(ReactionRateK2!$F59:$V59*OFFSET(ReactionStoich!$E$5:$U$5,J$2,0))*(TimeStep)*'Composition Moles'!$C49</f>
        <v>0</v>
      </c>
      <c r="K37" s="19">
        <f ca="1">SUMPRODUCT(ReactionRateK2!$F59:$V59*OFFSET(ReactionStoich!$E$5:$U$5,K$2,0))*(TimeStep)*'Composition Moles'!$C49</f>
        <v>0</v>
      </c>
      <c r="L37" s="19">
        <f ca="1">SUMPRODUCT(ReactionRateK2!$F59:$V59*OFFSET(ReactionStoich!$E$5:$U$5,L$2,0))*(TimeStep)*'Composition Moles'!$C49</f>
        <v>0</v>
      </c>
      <c r="M37" s="19">
        <f ca="1">SUMPRODUCT(ReactionRateK2!$F59:$V59*OFFSET(ReactionStoich!$E$5:$U$5,M$2,0))*(TimeStep)*'Composition Moles'!$C49</f>
        <v>0</v>
      </c>
      <c r="N37" s="19">
        <f ca="1">SUMPRODUCT(ReactionRateK2!$F59:$V59*OFFSET(ReactionStoich!$E$5:$U$5,N$2,0))*(TimeStep)*'Composition Moles'!$C49</f>
        <v>0</v>
      </c>
      <c r="O37" s="19">
        <f ca="1">SUMPRODUCT(ReactionRateK2!$F59:$V59*OFFSET(ReactionStoich!$E$5:$U$5,O$2,0))*(TimeStep)*'Composition Moles'!$C49</f>
        <v>0</v>
      </c>
      <c r="P37" s="19">
        <f ca="1">SUMPRODUCT(ReactionRateK2!$F59:$V59*OFFSET(ReactionStoich!$E$5:$U$5,P$2,0))*(TimeStep)*'Composition Moles'!$C49</f>
        <v>0</v>
      </c>
      <c r="Q37" s="19">
        <f ca="1">SUMPRODUCT(ReactionRateK2!$F59:$V59*OFFSET(ReactionStoich!$E$5:$U$5,Q$2,0))*(TimeStep)*'Composition Moles'!$C49</f>
        <v>0</v>
      </c>
      <c r="R37" s="19">
        <f ca="1">SUMPRODUCT(ReactionRateK2!$F59:$V59*OFFSET(ReactionStoich!$E$5:$U$5,R$2,0))*(TimeStep)*'Composition Moles'!$C49</f>
        <v>0</v>
      </c>
      <c r="S37" s="19">
        <f ca="1">SUMPRODUCT(ReactionRateK2!$F59:$V59*OFFSET(ReactionStoich!$E$5:$U$5,S$2,0))*(TimeStep)*'Composition Moles'!$C49</f>
        <v>4.5198893023522517</v>
      </c>
      <c r="T37" s="19">
        <f ca="1">SUMPRODUCT(ReactionRateK2!$F59:$V59*OFFSET(ReactionStoich!$E$5:$U$5,T$2,0))*(TimeStep)*'Composition Moles'!$C49</f>
        <v>0</v>
      </c>
      <c r="U37" s="19">
        <f ca="1">SUMPRODUCT(ReactionRateK2!$F59:$V59*OFFSET(ReactionStoich!$E$5:$U$5,U$2,0))*(TimeStep)*'Composition Moles'!$C49</f>
        <v>0</v>
      </c>
      <c r="V37" s="19">
        <f ca="1">SUMPRODUCT(ReactionRateK2!$F59:$V59*OFFSET(ReactionStoich!$E$5:$U$5,V$2,0))*(TimeStep)*'Composition Moles'!$C49</f>
        <v>0</v>
      </c>
      <c r="W37" s="19">
        <f ca="1">SUMPRODUCT(ReactionRateK2!$F59:$V59*OFFSET(ReactionStoich!$E$5:$U$5,W$2,0))*(TimeStep)*'Composition Moles'!$C49</f>
        <v>0</v>
      </c>
      <c r="X37" s="19">
        <f ca="1">SUMPRODUCT(ReactionRateK2!$F59:$V59*OFFSET(ReactionStoich!$E$5:$U$5,X$2,0))*(TimeStep)*'Composition Moles'!$C49</f>
        <v>0</v>
      </c>
      <c r="Y37" s="19">
        <f ca="1">SUMPRODUCT(ReactionRateK2!$F59:$V59*OFFSET(ReactionStoich!$E$5:$U$5,Y$2,0))*(TimeStep)*'Composition Moles'!$C49</f>
        <v>-9.7529580270183018</v>
      </c>
      <c r="Z37" s="19">
        <f ca="1">SUMPRODUCT(ReactionRateK2!$F59:$V59*OFFSET(ReactionStoich!$E$5:$U$5,Z$2,0))*(TimeStep)*'Composition Moles'!$C49</f>
        <v>0</v>
      </c>
      <c r="AA37" s="19">
        <f ca="1">SUMPRODUCT(ReactionRateK2!$F59:$V59*OFFSET(ReactionStoich!$E$5:$U$5,AA$2,0))*(TimeStep)*'Composition Moles'!$C49</f>
        <v>0</v>
      </c>
      <c r="AB37" s="19">
        <f ca="1">SUMPRODUCT(ReactionRateK2!$F59:$V59*OFFSET(ReactionStoich!$E$5:$U$5,AB$2,0))*(TimeStep)*'Composition Moles'!$C49</f>
        <v>0</v>
      </c>
      <c r="AC37" s="19">
        <f ca="1">SUMPRODUCT(ReactionRateK2!$F59:$V59*OFFSET(ReactionStoich!$E$5:$U$5,AC$2,0))*(TimeStep)*'Composition Moles'!$C49</f>
        <v>0</v>
      </c>
      <c r="AD37" s="19">
        <f ca="1">SUMPRODUCT(ReactionRateK2!$F59:$V59*OFFSET(ReactionStoich!$E$5:$U$5,AD$2,0))*(TimeStep)*'Composition Moles'!$C49</f>
        <v>0</v>
      </c>
      <c r="AE37" s="19">
        <f ca="1">SUMPRODUCT(ReactionRateK2!$F59:$V59*OFFSET(ReactionStoich!$E$5:$U$5,AE$2,0))*(TimeStep)*'Composition Moles'!$C49</f>
        <v>0</v>
      </c>
      <c r="AF37" s="19">
        <f ca="1">SUMPRODUCT(ReactionRateK2!$F59:$V59*OFFSET(ReactionStoich!$E$5:$U$5,AF$2,0))*(TimeStep)*'Composition Moles'!$C49</f>
        <v>0</v>
      </c>
      <c r="AG37" s="19">
        <f ca="1">SUMPRODUCT(ReactionRateK2!$F59:$V59*OFFSET(ReactionStoich!$E$5:$U$5,AG$2,0))*(TimeStep)*'Composition Moles'!$C49</f>
        <v>2.3262960194312315E-2</v>
      </c>
      <c r="AH37" s="19">
        <f ca="1">SUMPRODUCT(ReactionRateK2!$F59:$V59*OFFSET(ReactionStoich!$E$5:$U$5,AH$2,0))*(TimeStep)*'Composition Moles'!$C49</f>
        <v>2.9290173778183064</v>
      </c>
      <c r="AI37" s="19">
        <f ca="1">SUMPRODUCT(ReactionRateK2!$F59:$V59*OFFSET(ReactionStoich!$E$5:$U$5,AI$2,0))*(TimeStep)*'Composition Moles'!$C49</f>
        <v>3.1151159969200135</v>
      </c>
      <c r="AJ37" s="19">
        <f ca="1">SUMPRODUCT(ReactionRateK2!$F59:$V59*OFFSET(ReactionStoich!$E$5:$U$5,AJ$2,0))*(TimeStep)*'Composition Moles'!$C49</f>
        <v>1.6964164262166963</v>
      </c>
      <c r="AK37" s="19">
        <f ca="1">SUMPRODUCT(ReactionRateK2!$F59:$V59*OFFSET(ReactionStoich!$E$5:$U$5,AK$2,0))*(TimeStep)*'Composition Moles'!$C49</f>
        <v>0</v>
      </c>
      <c r="AL37" s="19">
        <f ca="1">SUMPRODUCT(ReactionRateK2!$F59:$V59*OFFSET(ReactionStoich!$E$5:$U$5,AL$2,0))*(TimeStep)*'Composition Moles'!$C49</f>
        <v>0</v>
      </c>
      <c r="AM37" s="19">
        <f ca="1">SUMPRODUCT(ReactionRateK2!$F59:$V59*OFFSET(ReactionStoich!$E$5:$U$5,AM$2,0))*(TimeStep)*'Composition Moles'!$C49</f>
        <v>0</v>
      </c>
      <c r="AN37" s="19">
        <f ca="1">SUMPRODUCT(ReactionRateK2!$F59:$V59*OFFSET(ReactionStoich!$E$5:$U$5,AN$2,0))*(TimeStep)*'Composition Moles'!$C49</f>
        <v>0</v>
      </c>
      <c r="AO37" s="19">
        <f ca="1">SUMPRODUCT(ReactionRateK2!$F59:$V59*OFFSET(ReactionStoich!$E$5:$U$5,AO$2,0))*(TimeStep)*'Composition Moles'!$C49</f>
        <v>-4.1852482034472734E-2</v>
      </c>
      <c r="AP37" s="19">
        <f ca="1">SUMPRODUCT(ReactionRateK2!$F59:$V59*OFFSET(ReactionStoich!$E$5:$U$5,AP$2,0))*(TimeStep)*'Composition Moles'!$C49</f>
        <v>-0.68157381650029714</v>
      </c>
      <c r="AQ37" s="19">
        <f ca="1">SUMPRODUCT(ReactionRateK2!$F59:$V59*OFFSET(ReactionStoich!$E$5:$U$5,AQ$2,0))*(TimeStep)*'Composition Moles'!$C49</f>
        <v>0</v>
      </c>
      <c r="AR37" s="19">
        <f ca="1">SUMPRODUCT(ReactionRateK2!$F59:$V59*OFFSET(ReactionStoich!$E$5:$U$5,AR$2,0))*(TimeStep)*'Composition Moles'!$C49</f>
        <v>0</v>
      </c>
      <c r="AS37" s="19">
        <f ca="1">SUMPRODUCT(ReactionRateK2!$F59:$V59*OFFSET(ReactionStoich!$E$5:$U$5,AS$2,0))*(TimeStep)*'Composition Moles'!$C49</f>
        <v>-0.60243924598283582</v>
      </c>
      <c r="AT37" s="19">
        <f ca="1">SUMPRODUCT(ReactionRateK2!$F59:$V59*OFFSET(ReactionStoich!$E$5:$U$5,AT$2,0))*(TimeStep)*'Composition Moles'!$C49</f>
        <v>-0.60243924598283582</v>
      </c>
      <c r="AU37" s="19">
        <f ca="1">SUMPRODUCT(ReactionRateK2!$F59:$V59*OFFSET(ReactionStoich!$E$5:$U$5,AU$2,0))*(TimeStep)*'Composition Moles'!$C49</f>
        <v>-0.60243924598283582</v>
      </c>
      <c r="AV37" s="19">
        <f ca="1">SUMPRODUCT(ReactionRateK2!$F59:$V59*OFFSET(ReactionStoich!$E$5:$U$5,AV$2,0))*(TimeStep)*'Composition Moles'!$C49</f>
        <v>0</v>
      </c>
      <c r="AW37" s="19">
        <f ca="1">SUMPRODUCT(ReactionRateK2!$F59:$V59*OFFSET(ReactionStoich!$E$5:$U$5,AW$2,0))*(TimeStep)*'Composition Moles'!$C49</f>
        <v>0</v>
      </c>
      <c r="AX37" s="19">
        <f ca="1">SUMPRODUCT(ReactionRateK2!$F59:$V59*OFFSET(ReactionStoich!$E$5:$U$5,AX$2,0))*(TimeStep)*'Composition Moles'!$C49</f>
        <v>0</v>
      </c>
      <c r="AY37" s="19">
        <f ca="1">SUMPRODUCT(ReactionRateK2!$F59:$V59*OFFSET(ReactionStoich!$E$5:$U$5,AY$2,0))*(TimeStep)*'Composition Moles'!$C49</f>
        <v>0</v>
      </c>
      <c r="AZ37" s="19">
        <f ca="1">SUMPRODUCT(ReactionRateK2!$F59:$V59*OFFSET(ReactionStoich!$E$5:$U$5,AZ$2,0))*(TimeStep)*'Composition Moles'!$C49</f>
        <v>0</v>
      </c>
      <c r="BA37" s="19">
        <f ca="1">SUMPRODUCT(ReactionRateK2!$F59:$V59*OFFSET(ReactionStoich!$E$5:$U$5,BA$2,0))*(TimeStep)*'Composition Moles'!$C49</f>
        <v>0</v>
      </c>
      <c r="BB37" s="19">
        <f ca="1">SUMPRODUCT(ReactionRateK2!$F59:$V59*OFFSET(ReactionStoich!$E$5:$U$5,BB$2,0))*(TimeStep)*'Composition Moles'!$C49</f>
        <v>0</v>
      </c>
      <c r="BC37" s="19">
        <f ca="1">SUMPRODUCT(ReactionRateK2!$F59:$V59*OFFSET(ReactionStoich!$E$5:$U$5,BC$2,0))*(TimeStep)*'Composition Moles'!$C49</f>
        <v>0</v>
      </c>
      <c r="BD37" s="19">
        <f ca="1">SUMPRODUCT(ReactionRateK2!$F59:$V59*OFFSET(ReactionStoich!$E$5:$U$5,BD$2,0))*(TimeStep)*'Composition Moles'!$C49</f>
        <v>0</v>
      </c>
      <c r="BE37" s="19">
        <f ca="1">SUMPRODUCT(ReactionRateK2!$F59:$V59*OFFSET(ReactionStoich!$E$5:$U$5,BE$2,0))*(TimeStep)*'Composition Moles'!$C49</f>
        <v>0</v>
      </c>
      <c r="BF37" s="19">
        <f ca="1">SUMPRODUCT(ReactionRateK2!$F59:$V59*OFFSET(ReactionStoich!$E$5:$U$5,BF$2,0))*(TimeStep)*'Composition Moles'!$C49</f>
        <v>0</v>
      </c>
      <c r="BG37" s="19">
        <f ca="1">SUMPRODUCT(ReactionRateK2!$F59:$V59*OFFSET(ReactionStoich!$E$5:$U$5,BG$2,0))*(TimeStep)*'Composition Moles'!$C49</f>
        <v>0</v>
      </c>
      <c r="BH37" s="19">
        <f ca="1">SUMPRODUCT(ReactionRateK2!$F59:$V59*OFFSET(ReactionStoich!$E$5:$U$5,BH$2,0))*(TimeStep)*'Composition Moles'!$C49</f>
        <v>0</v>
      </c>
      <c r="BI37" s="19">
        <f ca="1">SUMPRODUCT(ReactionRateK2!$F59:$V59*OFFSET(ReactionStoich!$E$5:$U$5,BI$2,0))*(TimeStep)*'Composition Moles'!$C49</f>
        <v>0</v>
      </c>
      <c r="BJ37" s="19">
        <f ca="1">SUMPRODUCT(ReactionRateK2!$F59:$V59*OFFSET(ReactionStoich!$E$5:$U$5,BJ$2,0))*(TimeStep)*'Composition Moles'!$C49</f>
        <v>0</v>
      </c>
      <c r="BK37" s="19">
        <f ca="1">SUMPRODUCT(ReactionRateK2!$F59:$V59*OFFSET(ReactionStoich!$E$5:$U$5,BK$2,0))*(TimeStep)*'Composition Moles'!$C49</f>
        <v>0</v>
      </c>
      <c r="BL37" s="19">
        <f ca="1">SUMPRODUCT(ReactionRateK2!$F59:$V59*OFFSET(ReactionStoich!$E$5:$U$5,BL$2,0))*(TimeStep)*'Composition Moles'!$C49</f>
        <v>0</v>
      </c>
      <c r="BM37" s="19">
        <f ca="1">SUMPRODUCT(ReactionRateK2!$F59:$V59*OFFSET(ReactionStoich!$E$5:$U$5,BM$2,0))*(TimeStep)*'Composition Moles'!$C49</f>
        <v>0</v>
      </c>
      <c r="BN37" s="19">
        <f ca="1">SUMPRODUCT(ReactionRateK2!$F59:$V59*OFFSET(ReactionStoich!$E$5:$U$5,BN$2,0))*(TimeStep)*'Composition Moles'!$C49</f>
        <v>0</v>
      </c>
      <c r="BO37" s="19">
        <f ca="1">SUMPRODUCT(ReactionRateK2!$F59:$V59*OFFSET(ReactionStoich!$E$5:$U$5,BO$2,0))*(TimeStep)*'Composition Moles'!$C49</f>
        <v>0</v>
      </c>
      <c r="BP37" s="19">
        <f ca="1">SUMPRODUCT(ReactionRateK2!$F59:$V59*OFFSET(ReactionStoich!$E$5:$U$5,BP$2,0))*(TimeStep)*'Composition Moles'!$C49</f>
        <v>0</v>
      </c>
      <c r="BQ37" s="19">
        <f ca="1">SUMPRODUCT(ReactionRateK2!$F59:$V59*OFFSET(ReactionStoich!$E$5:$U$5,BQ$2,0))*(TimeStep)*'Composition Moles'!$C49</f>
        <v>0</v>
      </c>
      <c r="BR37" s="19">
        <f ca="1">SUMPRODUCT(ReactionRateK2!$F59:$V59*OFFSET(ReactionStoich!$E$5:$U$5,BR$2,0))*(TimeStep)*'Composition Moles'!$C49</f>
        <v>0</v>
      </c>
      <c r="BS37" s="19">
        <f ca="1">SUMPRODUCT(ReactionRateK2!$F59:$V59*OFFSET(ReactionStoich!$E$5:$U$5,BS$2,0))*(TimeStep)*'Composition Moles'!$C49</f>
        <v>0</v>
      </c>
      <c r="BT37" s="19">
        <f ca="1">SUMPRODUCT(ReactionRateK2!$F59:$V59*OFFSET(ReactionStoich!$E$5:$U$5,BT$2,0))*(TimeStep)*'Composition Moles'!$C49</f>
        <v>0</v>
      </c>
      <c r="BU37" s="19">
        <f ca="1">SUMPRODUCT(ReactionRateK2!$F59:$V59*OFFSET(ReactionStoich!$E$5:$U$5,BU$2,0))*(TimeStep)*'Composition Moles'!$C49</f>
        <v>0</v>
      </c>
      <c r="BV37" s="19">
        <f ca="1">SUMPRODUCT(ReactionRateK2!$F59:$V59*OFFSET(ReactionStoich!$E$5:$U$5,BV$2,0))*(TimeStep)*'Composition Moles'!$C49</f>
        <v>0</v>
      </c>
      <c r="BW37" s="19">
        <f ca="1">SUMPRODUCT(ReactionRateK2!$F59:$V59*OFFSET(ReactionStoich!$E$5:$U$5,BW$2,0))*(TimeStep)*'Composition Moles'!$C49</f>
        <v>0</v>
      </c>
    </row>
    <row r="38" spans="1:75">
      <c r="A38">
        <f>ReactionRateK1!A60</f>
        <v>1.4000000000000006</v>
      </c>
      <c r="B38" s="20">
        <f t="shared" ca="1" si="5"/>
        <v>-23494.416902343357</v>
      </c>
      <c r="C38" s="20">
        <f ca="1">'Composition Moles'!BZ50</f>
        <v>143825.07522035658</v>
      </c>
      <c r="D38" s="26">
        <f t="shared" ca="1" si="6"/>
        <v>0.16335410822033086</v>
      </c>
      <c r="F38" s="19">
        <f ca="1">SUMPRODUCT(ReactionRateK2!$F60:$V60*OFFSET(ReactionStoich!$E$5:$U$5,F$2,0))*(TimeStep)*'Composition Moles'!$C50</f>
        <v>-0.83241995618864861</v>
      </c>
      <c r="G38" s="19">
        <f ca="1">SUMPRODUCT(ReactionRateK2!$F60:$V60*OFFSET(ReactionStoich!$E$5:$U$5,G$2,0))*(TimeStep)*'Composition Moles'!$C50</f>
        <v>0</v>
      </c>
      <c r="H38" s="19">
        <f ca="1">SUMPRODUCT(ReactionRateK2!$F60:$V60*OFFSET(ReactionStoich!$E$5:$U$5,H$2,0))*(TimeStep)*'Composition Moles'!$C50</f>
        <v>0.79494545427902774</v>
      </c>
      <c r="I38" s="19">
        <f ca="1">SUMPRODUCT(ReactionRateK2!$F60:$V60*OFFSET(ReactionStoich!$E$5:$U$5,I$2,0))*(TimeStep)*'Composition Moles'!$C50</f>
        <v>3.7474501909620782E-2</v>
      </c>
      <c r="J38" s="19">
        <f ca="1">SUMPRODUCT(ReactionRateK2!$F60:$V60*OFFSET(ReactionStoich!$E$5:$U$5,J$2,0))*(TimeStep)*'Composition Moles'!$C50</f>
        <v>0</v>
      </c>
      <c r="K38" s="19">
        <f ca="1">SUMPRODUCT(ReactionRateK2!$F60:$V60*OFFSET(ReactionStoich!$E$5:$U$5,K$2,0))*(TimeStep)*'Composition Moles'!$C50</f>
        <v>0</v>
      </c>
      <c r="L38" s="19">
        <f ca="1">SUMPRODUCT(ReactionRateK2!$F60:$V60*OFFSET(ReactionStoich!$E$5:$U$5,L$2,0))*(TimeStep)*'Composition Moles'!$C50</f>
        <v>0</v>
      </c>
      <c r="M38" s="19">
        <f ca="1">SUMPRODUCT(ReactionRateK2!$F60:$V60*OFFSET(ReactionStoich!$E$5:$U$5,M$2,0))*(TimeStep)*'Composition Moles'!$C50</f>
        <v>0</v>
      </c>
      <c r="N38" s="19">
        <f ca="1">SUMPRODUCT(ReactionRateK2!$F60:$V60*OFFSET(ReactionStoich!$E$5:$U$5,N$2,0))*(TimeStep)*'Composition Moles'!$C50</f>
        <v>0</v>
      </c>
      <c r="O38" s="19">
        <f ca="1">SUMPRODUCT(ReactionRateK2!$F60:$V60*OFFSET(ReactionStoich!$E$5:$U$5,O$2,0))*(TimeStep)*'Composition Moles'!$C50</f>
        <v>0</v>
      </c>
      <c r="P38" s="19">
        <f ca="1">SUMPRODUCT(ReactionRateK2!$F60:$V60*OFFSET(ReactionStoich!$E$5:$U$5,P$2,0))*(TimeStep)*'Composition Moles'!$C50</f>
        <v>0</v>
      </c>
      <c r="Q38" s="19">
        <f ca="1">SUMPRODUCT(ReactionRateK2!$F60:$V60*OFFSET(ReactionStoich!$E$5:$U$5,Q$2,0))*(TimeStep)*'Composition Moles'!$C50</f>
        <v>0</v>
      </c>
      <c r="R38" s="19">
        <f ca="1">SUMPRODUCT(ReactionRateK2!$F60:$V60*OFFSET(ReactionStoich!$E$5:$U$5,R$2,0))*(TimeStep)*'Composition Moles'!$C50</f>
        <v>0</v>
      </c>
      <c r="S38" s="19">
        <f ca="1">SUMPRODUCT(ReactionRateK2!$F60:$V60*OFFSET(ReactionStoich!$E$5:$U$5,S$2,0))*(TimeStep)*'Composition Moles'!$C50</f>
        <v>4.4040250271381307</v>
      </c>
      <c r="T38" s="19">
        <f ca="1">SUMPRODUCT(ReactionRateK2!$F60:$V60*OFFSET(ReactionStoich!$E$5:$U$5,T$2,0))*(TimeStep)*'Composition Moles'!$C50</f>
        <v>0</v>
      </c>
      <c r="U38" s="19">
        <f ca="1">SUMPRODUCT(ReactionRateK2!$F60:$V60*OFFSET(ReactionStoich!$E$5:$U$5,U$2,0))*(TimeStep)*'Composition Moles'!$C50</f>
        <v>0</v>
      </c>
      <c r="V38" s="19">
        <f ca="1">SUMPRODUCT(ReactionRateK2!$F60:$V60*OFFSET(ReactionStoich!$E$5:$U$5,V$2,0))*(TimeStep)*'Composition Moles'!$C50</f>
        <v>0</v>
      </c>
      <c r="W38" s="19">
        <f ca="1">SUMPRODUCT(ReactionRateK2!$F60:$V60*OFFSET(ReactionStoich!$E$5:$U$5,W$2,0))*(TimeStep)*'Composition Moles'!$C50</f>
        <v>0</v>
      </c>
      <c r="X38" s="19">
        <f ca="1">SUMPRODUCT(ReactionRateK2!$F60:$V60*OFFSET(ReactionStoich!$E$5:$U$5,X$2,0))*(TimeStep)*'Composition Moles'!$C50</f>
        <v>0</v>
      </c>
      <c r="Y38" s="19">
        <f ca="1">SUMPRODUCT(ReactionRateK2!$F60:$V60*OFFSET(ReactionStoich!$E$5:$U$5,Y$2,0))*(TimeStep)*'Composition Moles'!$C50</f>
        <v>-9.5581229637980112</v>
      </c>
      <c r="Z38" s="19">
        <f ca="1">SUMPRODUCT(ReactionRateK2!$F60:$V60*OFFSET(ReactionStoich!$E$5:$U$5,Z$2,0))*(TimeStep)*'Composition Moles'!$C50</f>
        <v>0</v>
      </c>
      <c r="AA38" s="19">
        <f ca="1">SUMPRODUCT(ReactionRateK2!$F60:$V60*OFFSET(ReactionStoich!$E$5:$U$5,AA$2,0))*(TimeStep)*'Composition Moles'!$C50</f>
        <v>0</v>
      </c>
      <c r="AB38" s="19">
        <f ca="1">SUMPRODUCT(ReactionRateK2!$F60:$V60*OFFSET(ReactionStoich!$E$5:$U$5,AB$2,0))*(TimeStep)*'Composition Moles'!$C50</f>
        <v>0</v>
      </c>
      <c r="AC38" s="19">
        <f ca="1">SUMPRODUCT(ReactionRateK2!$F60:$V60*OFFSET(ReactionStoich!$E$5:$U$5,AC$2,0))*(TimeStep)*'Composition Moles'!$C50</f>
        <v>0</v>
      </c>
      <c r="AD38" s="19">
        <f ca="1">SUMPRODUCT(ReactionRateK2!$F60:$V60*OFFSET(ReactionStoich!$E$5:$U$5,AD$2,0))*(TimeStep)*'Composition Moles'!$C50</f>
        <v>0</v>
      </c>
      <c r="AE38" s="19">
        <f ca="1">SUMPRODUCT(ReactionRateK2!$F60:$V60*OFFSET(ReactionStoich!$E$5:$U$5,AE$2,0))*(TimeStep)*'Composition Moles'!$C50</f>
        <v>0</v>
      </c>
      <c r="AF38" s="19">
        <f ca="1">SUMPRODUCT(ReactionRateK2!$F60:$V60*OFFSET(ReactionStoich!$E$5:$U$5,AF$2,0))*(TimeStep)*'Composition Moles'!$C50</f>
        <v>0</v>
      </c>
      <c r="AG38" s="19">
        <f ca="1">SUMPRODUCT(ReactionRateK2!$F60:$V60*OFFSET(ReactionStoich!$E$5:$U$5,AG$2,0))*(TimeStep)*'Composition Moles'!$C50</f>
        <v>1.3776480893672907E-2</v>
      </c>
      <c r="AH38" s="19">
        <f ca="1">SUMPRODUCT(ReactionRateK2!$F60:$V60*OFFSET(ReactionStoich!$E$5:$U$5,AH$2,0))*(TimeStep)*'Composition Moles'!$C50</f>
        <v>2.782689574986537</v>
      </c>
      <c r="AI38" s="19">
        <f ca="1">SUMPRODUCT(ReactionRateK2!$F60:$V60*OFFSET(ReactionStoich!$E$5:$U$5,AI$2,0))*(TimeStep)*'Composition Moles'!$C50</f>
        <v>3.1421784575760556</v>
      </c>
      <c r="AJ38" s="19">
        <f ca="1">SUMPRODUCT(ReactionRateK2!$F60:$V60*OFFSET(ReactionStoich!$E$5:$U$5,AJ$2,0))*(TimeStep)*'Composition Moles'!$C50</f>
        <v>1.6678407470122827</v>
      </c>
      <c r="AK38" s="19">
        <f ca="1">SUMPRODUCT(ReactionRateK2!$F60:$V60*OFFSET(ReactionStoich!$E$5:$U$5,AK$2,0))*(TimeStep)*'Composition Moles'!$C50</f>
        <v>0</v>
      </c>
      <c r="AL38" s="19">
        <f ca="1">SUMPRODUCT(ReactionRateK2!$F60:$V60*OFFSET(ReactionStoich!$E$5:$U$5,AL$2,0))*(TimeStep)*'Composition Moles'!$C50</f>
        <v>0</v>
      </c>
      <c r="AM38" s="19">
        <f ca="1">SUMPRODUCT(ReactionRateK2!$F60:$V60*OFFSET(ReactionStoich!$E$5:$U$5,AM$2,0))*(TimeStep)*'Composition Moles'!$C50</f>
        <v>0</v>
      </c>
      <c r="AN38" s="19">
        <f ca="1">SUMPRODUCT(ReactionRateK2!$F60:$V60*OFFSET(ReactionStoich!$E$5:$U$5,AN$2,0))*(TimeStep)*'Composition Moles'!$C50</f>
        <v>0</v>
      </c>
      <c r="AO38" s="19">
        <f ca="1">SUMPRODUCT(ReactionRateK2!$F60:$V60*OFFSET(ReactionStoich!$E$5:$U$5,AO$2,0))*(TimeStep)*'Composition Moles'!$C50</f>
        <v>-3.7474501909620782E-2</v>
      </c>
      <c r="AP38" s="19">
        <f ca="1">SUMPRODUCT(ReactionRateK2!$F60:$V60*OFFSET(ReactionStoich!$E$5:$U$5,AP$2,0))*(TimeStep)*'Composition Moles'!$C50</f>
        <v>-0.6500113714902036</v>
      </c>
      <c r="AQ38" s="19">
        <f ca="1">SUMPRODUCT(ReactionRateK2!$F60:$V60*OFFSET(ReactionStoich!$E$5:$U$5,AQ$2,0))*(TimeStep)*'Composition Moles'!$C50</f>
        <v>0</v>
      </c>
      <c r="AR38" s="19">
        <f ca="1">SUMPRODUCT(ReactionRateK2!$F60:$V60*OFFSET(ReactionStoich!$E$5:$U$5,AR$2,0))*(TimeStep)*'Composition Moles'!$C50</f>
        <v>0</v>
      </c>
      <c r="AS38" s="19">
        <f ca="1">SUMPRODUCT(ReactionRateK2!$F60:$V60*OFFSET(ReactionStoich!$E$5:$U$5,AS$2,0))*(TimeStep)*'Composition Moles'!$C50</f>
        <v>-0.5883004834696145</v>
      </c>
      <c r="AT38" s="19">
        <f ca="1">SUMPRODUCT(ReactionRateK2!$F60:$V60*OFFSET(ReactionStoich!$E$5:$U$5,AT$2,0))*(TimeStep)*'Composition Moles'!$C50</f>
        <v>-0.5883004834696145</v>
      </c>
      <c r="AU38" s="19">
        <f ca="1">SUMPRODUCT(ReactionRateK2!$F60:$V60*OFFSET(ReactionStoich!$E$5:$U$5,AU$2,0))*(TimeStep)*'Composition Moles'!$C50</f>
        <v>-0.5883004834696145</v>
      </c>
      <c r="AV38" s="19">
        <f ca="1">SUMPRODUCT(ReactionRateK2!$F60:$V60*OFFSET(ReactionStoich!$E$5:$U$5,AV$2,0))*(TimeStep)*'Composition Moles'!$C50</f>
        <v>0</v>
      </c>
      <c r="AW38" s="19">
        <f ca="1">SUMPRODUCT(ReactionRateK2!$F60:$V60*OFFSET(ReactionStoich!$E$5:$U$5,AW$2,0))*(TimeStep)*'Composition Moles'!$C50</f>
        <v>0</v>
      </c>
      <c r="AX38" s="19">
        <f ca="1">SUMPRODUCT(ReactionRateK2!$F60:$V60*OFFSET(ReactionStoich!$E$5:$U$5,AX$2,0))*(TimeStep)*'Composition Moles'!$C50</f>
        <v>0</v>
      </c>
      <c r="AY38" s="19">
        <f ca="1">SUMPRODUCT(ReactionRateK2!$F60:$V60*OFFSET(ReactionStoich!$E$5:$U$5,AY$2,0))*(TimeStep)*'Composition Moles'!$C50</f>
        <v>0</v>
      </c>
      <c r="AZ38" s="19">
        <f ca="1">SUMPRODUCT(ReactionRateK2!$F60:$V60*OFFSET(ReactionStoich!$E$5:$U$5,AZ$2,0))*(TimeStep)*'Composition Moles'!$C50</f>
        <v>0</v>
      </c>
      <c r="BA38" s="19">
        <f ca="1">SUMPRODUCT(ReactionRateK2!$F60:$V60*OFFSET(ReactionStoich!$E$5:$U$5,BA$2,0))*(TimeStep)*'Composition Moles'!$C50</f>
        <v>0</v>
      </c>
      <c r="BB38" s="19">
        <f ca="1">SUMPRODUCT(ReactionRateK2!$F60:$V60*OFFSET(ReactionStoich!$E$5:$U$5,BB$2,0))*(TimeStep)*'Composition Moles'!$C50</f>
        <v>0</v>
      </c>
      <c r="BC38" s="19">
        <f ca="1">SUMPRODUCT(ReactionRateK2!$F60:$V60*OFFSET(ReactionStoich!$E$5:$U$5,BC$2,0))*(TimeStep)*'Composition Moles'!$C50</f>
        <v>0</v>
      </c>
      <c r="BD38" s="19">
        <f ca="1">SUMPRODUCT(ReactionRateK2!$F60:$V60*OFFSET(ReactionStoich!$E$5:$U$5,BD$2,0))*(TimeStep)*'Composition Moles'!$C50</f>
        <v>0</v>
      </c>
      <c r="BE38" s="19">
        <f ca="1">SUMPRODUCT(ReactionRateK2!$F60:$V60*OFFSET(ReactionStoich!$E$5:$U$5,BE$2,0))*(TimeStep)*'Composition Moles'!$C50</f>
        <v>0</v>
      </c>
      <c r="BF38" s="19">
        <f ca="1">SUMPRODUCT(ReactionRateK2!$F60:$V60*OFFSET(ReactionStoich!$E$5:$U$5,BF$2,0))*(TimeStep)*'Composition Moles'!$C50</f>
        <v>0</v>
      </c>
      <c r="BG38" s="19">
        <f ca="1">SUMPRODUCT(ReactionRateK2!$F60:$V60*OFFSET(ReactionStoich!$E$5:$U$5,BG$2,0))*(TimeStep)*'Composition Moles'!$C50</f>
        <v>0</v>
      </c>
      <c r="BH38" s="19">
        <f ca="1">SUMPRODUCT(ReactionRateK2!$F60:$V60*OFFSET(ReactionStoich!$E$5:$U$5,BH$2,0))*(TimeStep)*'Composition Moles'!$C50</f>
        <v>0</v>
      </c>
      <c r="BI38" s="19">
        <f ca="1">SUMPRODUCT(ReactionRateK2!$F60:$V60*OFFSET(ReactionStoich!$E$5:$U$5,BI$2,0))*(TimeStep)*'Composition Moles'!$C50</f>
        <v>0</v>
      </c>
      <c r="BJ38" s="19">
        <f ca="1">SUMPRODUCT(ReactionRateK2!$F60:$V60*OFFSET(ReactionStoich!$E$5:$U$5,BJ$2,0))*(TimeStep)*'Composition Moles'!$C50</f>
        <v>0</v>
      </c>
      <c r="BK38" s="19">
        <f ca="1">SUMPRODUCT(ReactionRateK2!$F60:$V60*OFFSET(ReactionStoich!$E$5:$U$5,BK$2,0))*(TimeStep)*'Composition Moles'!$C50</f>
        <v>0</v>
      </c>
      <c r="BL38" s="19">
        <f ca="1">SUMPRODUCT(ReactionRateK2!$F60:$V60*OFFSET(ReactionStoich!$E$5:$U$5,BL$2,0))*(TimeStep)*'Composition Moles'!$C50</f>
        <v>0</v>
      </c>
      <c r="BM38" s="19">
        <f ca="1">SUMPRODUCT(ReactionRateK2!$F60:$V60*OFFSET(ReactionStoich!$E$5:$U$5,BM$2,0))*(TimeStep)*'Composition Moles'!$C50</f>
        <v>0</v>
      </c>
      <c r="BN38" s="19">
        <f ca="1">SUMPRODUCT(ReactionRateK2!$F60:$V60*OFFSET(ReactionStoich!$E$5:$U$5,BN$2,0))*(TimeStep)*'Composition Moles'!$C50</f>
        <v>0</v>
      </c>
      <c r="BO38" s="19">
        <f ca="1">SUMPRODUCT(ReactionRateK2!$F60:$V60*OFFSET(ReactionStoich!$E$5:$U$5,BO$2,0))*(TimeStep)*'Composition Moles'!$C50</f>
        <v>0</v>
      </c>
      <c r="BP38" s="19">
        <f ca="1">SUMPRODUCT(ReactionRateK2!$F60:$V60*OFFSET(ReactionStoich!$E$5:$U$5,BP$2,0))*(TimeStep)*'Composition Moles'!$C50</f>
        <v>0</v>
      </c>
      <c r="BQ38" s="19">
        <f ca="1">SUMPRODUCT(ReactionRateK2!$F60:$V60*OFFSET(ReactionStoich!$E$5:$U$5,BQ$2,0))*(TimeStep)*'Composition Moles'!$C50</f>
        <v>0</v>
      </c>
      <c r="BR38" s="19">
        <f ca="1">SUMPRODUCT(ReactionRateK2!$F60:$V60*OFFSET(ReactionStoich!$E$5:$U$5,BR$2,0))*(TimeStep)*'Composition Moles'!$C50</f>
        <v>0</v>
      </c>
      <c r="BS38" s="19">
        <f ca="1">SUMPRODUCT(ReactionRateK2!$F60:$V60*OFFSET(ReactionStoich!$E$5:$U$5,BS$2,0))*(TimeStep)*'Composition Moles'!$C50</f>
        <v>0</v>
      </c>
      <c r="BT38" s="19">
        <f ca="1">SUMPRODUCT(ReactionRateK2!$F60:$V60*OFFSET(ReactionStoich!$E$5:$U$5,BT$2,0))*(TimeStep)*'Composition Moles'!$C50</f>
        <v>0</v>
      </c>
      <c r="BU38" s="19">
        <f ca="1">SUMPRODUCT(ReactionRateK2!$F60:$V60*OFFSET(ReactionStoich!$E$5:$U$5,BU$2,0))*(TimeStep)*'Composition Moles'!$C50</f>
        <v>0</v>
      </c>
      <c r="BV38" s="19">
        <f ca="1">SUMPRODUCT(ReactionRateK2!$F60:$V60*OFFSET(ReactionStoich!$E$5:$U$5,BV$2,0))*(TimeStep)*'Composition Moles'!$C50</f>
        <v>0</v>
      </c>
      <c r="BW38" s="19">
        <f ca="1">SUMPRODUCT(ReactionRateK2!$F60:$V60*OFFSET(ReactionStoich!$E$5:$U$5,BW$2,0))*(TimeStep)*'Composition Moles'!$C50</f>
        <v>0</v>
      </c>
    </row>
    <row r="39" spans="1:75">
      <c r="A39">
        <f>ReactionRateK1!A61</f>
        <v>1.4500000000000006</v>
      </c>
      <c r="B39" s="20">
        <f t="shared" ca="1" si="5"/>
        <v>-22209.206963555771</v>
      </c>
      <c r="C39" s="20">
        <f ca="1">'Composition Moles'!BZ51</f>
        <v>143839.80689944947</v>
      </c>
      <c r="D39" s="26">
        <f t="shared" ca="1" si="6"/>
        <v>0.15440236915140612</v>
      </c>
      <c r="F39" s="19">
        <f ca="1">SUMPRODUCT(ReactionRateK2!$F61:$V61*OFFSET(ReactionStoich!$E$5:$U$5,F$2,0))*(TimeStep)*'Composition Moles'!$C51</f>
        <v>-0.78035576787869454</v>
      </c>
      <c r="G39" s="19">
        <f ca="1">SUMPRODUCT(ReactionRateK2!$F61:$V61*OFFSET(ReactionStoich!$E$5:$U$5,G$2,0))*(TimeStep)*'Composition Moles'!$C51</f>
        <v>0</v>
      </c>
      <c r="H39" s="19">
        <f ca="1">SUMPRODUCT(ReactionRateK2!$F61:$V61*OFFSET(ReactionStoich!$E$5:$U$5,H$2,0))*(TimeStep)*'Composition Moles'!$C51</f>
        <v>0.74677168865161481</v>
      </c>
      <c r="I39" s="19">
        <f ca="1">SUMPRODUCT(ReactionRateK2!$F61:$V61*OFFSET(ReactionStoich!$E$5:$U$5,I$2,0))*(TimeStep)*'Composition Moles'!$C51</f>
        <v>3.3584079227079844E-2</v>
      </c>
      <c r="J39" s="19">
        <f ca="1">SUMPRODUCT(ReactionRateK2!$F61:$V61*OFFSET(ReactionStoich!$E$5:$U$5,J$2,0))*(TimeStep)*'Composition Moles'!$C51</f>
        <v>0</v>
      </c>
      <c r="K39" s="19">
        <f ca="1">SUMPRODUCT(ReactionRateK2!$F61:$V61*OFFSET(ReactionStoich!$E$5:$U$5,K$2,0))*(TimeStep)*'Composition Moles'!$C51</f>
        <v>0</v>
      </c>
      <c r="L39" s="19">
        <f ca="1">SUMPRODUCT(ReactionRateK2!$F61:$V61*OFFSET(ReactionStoich!$E$5:$U$5,L$2,0))*(TimeStep)*'Composition Moles'!$C51</f>
        <v>0</v>
      </c>
      <c r="M39" s="19">
        <f ca="1">SUMPRODUCT(ReactionRateK2!$F61:$V61*OFFSET(ReactionStoich!$E$5:$U$5,M$2,0))*(TimeStep)*'Composition Moles'!$C51</f>
        <v>0</v>
      </c>
      <c r="N39" s="19">
        <f ca="1">SUMPRODUCT(ReactionRateK2!$F61:$V61*OFFSET(ReactionStoich!$E$5:$U$5,N$2,0))*(TimeStep)*'Composition Moles'!$C51</f>
        <v>0</v>
      </c>
      <c r="O39" s="19">
        <f ca="1">SUMPRODUCT(ReactionRateK2!$F61:$V61*OFFSET(ReactionStoich!$E$5:$U$5,O$2,0))*(TimeStep)*'Composition Moles'!$C51</f>
        <v>0</v>
      </c>
      <c r="P39" s="19">
        <f ca="1">SUMPRODUCT(ReactionRateK2!$F61:$V61*OFFSET(ReactionStoich!$E$5:$U$5,P$2,0))*(TimeStep)*'Composition Moles'!$C51</f>
        <v>0</v>
      </c>
      <c r="Q39" s="19">
        <f ca="1">SUMPRODUCT(ReactionRateK2!$F61:$V61*OFFSET(ReactionStoich!$E$5:$U$5,Q$2,0))*(TimeStep)*'Composition Moles'!$C51</f>
        <v>0</v>
      </c>
      <c r="R39" s="19">
        <f ca="1">SUMPRODUCT(ReactionRateK2!$F61:$V61*OFFSET(ReactionStoich!$E$5:$U$5,R$2,0))*(TimeStep)*'Composition Moles'!$C51</f>
        <v>0</v>
      </c>
      <c r="S39" s="19">
        <f ca="1">SUMPRODUCT(ReactionRateK2!$F61:$V61*OFFSET(ReactionStoich!$E$5:$U$5,S$2,0))*(TimeStep)*'Composition Moles'!$C51</f>
        <v>4.2951827655266799</v>
      </c>
      <c r="T39" s="19">
        <f ca="1">SUMPRODUCT(ReactionRateK2!$F61:$V61*OFFSET(ReactionStoich!$E$5:$U$5,T$2,0))*(TimeStep)*'Composition Moles'!$C51</f>
        <v>0</v>
      </c>
      <c r="U39" s="19">
        <f ca="1">SUMPRODUCT(ReactionRateK2!$F61:$V61*OFFSET(ReactionStoich!$E$5:$U$5,U$2,0))*(TimeStep)*'Composition Moles'!$C51</f>
        <v>0</v>
      </c>
      <c r="V39" s="19">
        <f ca="1">SUMPRODUCT(ReactionRateK2!$F61:$V61*OFFSET(ReactionStoich!$E$5:$U$5,V$2,0))*(TimeStep)*'Composition Moles'!$C51</f>
        <v>0</v>
      </c>
      <c r="W39" s="19">
        <f ca="1">SUMPRODUCT(ReactionRateK2!$F61:$V61*OFFSET(ReactionStoich!$E$5:$U$5,W$2,0))*(TimeStep)*'Composition Moles'!$C51</f>
        <v>0</v>
      </c>
      <c r="X39" s="19">
        <f ca="1">SUMPRODUCT(ReactionRateK2!$F61:$V61*OFFSET(ReactionStoich!$E$5:$U$5,X$2,0))*(TimeStep)*'Composition Moles'!$C51</f>
        <v>0</v>
      </c>
      <c r="Y39" s="19">
        <f ca="1">SUMPRODUCT(ReactionRateK2!$F61:$V61*OFFSET(ReactionStoich!$E$5:$U$5,Y$2,0))*(TimeStep)*'Composition Moles'!$C51</f>
        <v>-9.3727578445594517</v>
      </c>
      <c r="Z39" s="19">
        <f ca="1">SUMPRODUCT(ReactionRateK2!$F61:$V61*OFFSET(ReactionStoich!$E$5:$U$5,Z$2,0))*(TimeStep)*'Composition Moles'!$C51</f>
        <v>0</v>
      </c>
      <c r="AA39" s="19">
        <f ca="1">SUMPRODUCT(ReactionRateK2!$F61:$V61*OFFSET(ReactionStoich!$E$5:$U$5,AA$2,0))*(TimeStep)*'Composition Moles'!$C51</f>
        <v>0</v>
      </c>
      <c r="AB39" s="19">
        <f ca="1">SUMPRODUCT(ReactionRateK2!$F61:$V61*OFFSET(ReactionStoich!$E$5:$U$5,AB$2,0))*(TimeStep)*'Composition Moles'!$C51</f>
        <v>0</v>
      </c>
      <c r="AC39" s="19">
        <f ca="1">SUMPRODUCT(ReactionRateK2!$F61:$V61*OFFSET(ReactionStoich!$E$5:$U$5,AC$2,0))*(TimeStep)*'Composition Moles'!$C51</f>
        <v>0</v>
      </c>
      <c r="AD39" s="19">
        <f ca="1">SUMPRODUCT(ReactionRateK2!$F61:$V61*OFFSET(ReactionStoich!$E$5:$U$5,AD$2,0))*(TimeStep)*'Composition Moles'!$C51</f>
        <v>0</v>
      </c>
      <c r="AE39" s="19">
        <f ca="1">SUMPRODUCT(ReactionRateK2!$F61:$V61*OFFSET(ReactionStoich!$E$5:$U$5,AE$2,0))*(TimeStep)*'Composition Moles'!$C51</f>
        <v>0</v>
      </c>
      <c r="AF39" s="19">
        <f ca="1">SUMPRODUCT(ReactionRateK2!$F61:$V61*OFFSET(ReactionStoich!$E$5:$U$5,AF$2,0))*(TimeStep)*'Composition Moles'!$C51</f>
        <v>0</v>
      </c>
      <c r="AG39" s="19">
        <f ca="1">SUMPRODUCT(ReactionRateK2!$F61:$V61*OFFSET(ReactionStoich!$E$5:$U$5,AG$2,0))*(TimeStep)*'Composition Moles'!$C51</f>
        <v>6.0104861543619371E-3</v>
      </c>
      <c r="AH39" s="19">
        <f ca="1">SUMPRODUCT(ReactionRateK2!$F61:$V61*OFFSET(ReactionStoich!$E$5:$U$5,AH$2,0))*(TimeStep)*'Composition Moles'!$C51</f>
        <v>2.6405836160462375</v>
      </c>
      <c r="AI39" s="19">
        <f ca="1">SUMPRODUCT(ReactionRateK2!$F61:$V61*OFFSET(ReactionStoich!$E$5:$U$5,AI$2,0))*(TimeStep)*'Composition Moles'!$C51</f>
        <v>3.1679372615434302</v>
      </c>
      <c r="AJ39" s="19">
        <f ca="1">SUMPRODUCT(ReactionRateK2!$F61:$V61*OFFSET(ReactionStoich!$E$5:$U$5,AJ$2,0))*(TimeStep)*'Composition Moles'!$C51</f>
        <v>1.6397316437793057</v>
      </c>
      <c r="AK39" s="19">
        <f ca="1">SUMPRODUCT(ReactionRateK2!$F61:$V61*OFFSET(ReactionStoich!$E$5:$U$5,AK$2,0))*(TimeStep)*'Composition Moles'!$C51</f>
        <v>0</v>
      </c>
      <c r="AL39" s="19">
        <f ca="1">SUMPRODUCT(ReactionRateK2!$F61:$V61*OFFSET(ReactionStoich!$E$5:$U$5,AL$2,0))*(TimeStep)*'Composition Moles'!$C51</f>
        <v>0</v>
      </c>
      <c r="AM39" s="19">
        <f ca="1">SUMPRODUCT(ReactionRateK2!$F61:$V61*OFFSET(ReactionStoich!$E$5:$U$5,AM$2,0))*(TimeStep)*'Composition Moles'!$C51</f>
        <v>0</v>
      </c>
      <c r="AN39" s="19">
        <f ca="1">SUMPRODUCT(ReactionRateK2!$F61:$V61*OFFSET(ReactionStoich!$E$5:$U$5,AN$2,0))*(TimeStep)*'Composition Moles'!$C51</f>
        <v>0</v>
      </c>
      <c r="AO39" s="19">
        <f ca="1">SUMPRODUCT(ReactionRateK2!$F61:$V61*OFFSET(ReactionStoich!$E$5:$U$5,AO$2,0))*(TimeStep)*'Composition Moles'!$C51</f>
        <v>-3.3584079227079844E-2</v>
      </c>
      <c r="AP39" s="19">
        <f ca="1">SUMPRODUCT(ReactionRateK2!$F61:$V61*OFFSET(ReactionStoich!$E$5:$U$5,AP$2,0))*(TimeStep)*'Composition Moles'!$C51</f>
        <v>-0.61928570150554196</v>
      </c>
      <c r="AQ39" s="19">
        <f ca="1">SUMPRODUCT(ReactionRateK2!$F61:$V61*OFFSET(ReactionStoich!$E$5:$U$5,AQ$2,0))*(TimeStep)*'Composition Moles'!$C51</f>
        <v>0</v>
      </c>
      <c r="AR39" s="19">
        <f ca="1">SUMPRODUCT(ReactionRateK2!$F61:$V61*OFFSET(ReactionStoich!$E$5:$U$5,AR$2,0))*(TimeStep)*'Composition Moles'!$C51</f>
        <v>0</v>
      </c>
      <c r="AS39" s="19">
        <f ca="1">SUMPRODUCT(ReactionRateK2!$F61:$V61*OFFSET(ReactionStoich!$E$5:$U$5,AS$2,0))*(TimeStep)*'Composition Moles'!$C51</f>
        <v>-0.57460604925264691</v>
      </c>
      <c r="AT39" s="19">
        <f ca="1">SUMPRODUCT(ReactionRateK2!$F61:$V61*OFFSET(ReactionStoich!$E$5:$U$5,AT$2,0))*(TimeStep)*'Composition Moles'!$C51</f>
        <v>-0.57460604925264691</v>
      </c>
      <c r="AU39" s="19">
        <f ca="1">SUMPRODUCT(ReactionRateK2!$F61:$V61*OFFSET(ReactionStoich!$E$5:$U$5,AU$2,0))*(TimeStep)*'Composition Moles'!$C51</f>
        <v>-0.57460604925264691</v>
      </c>
      <c r="AV39" s="19">
        <f ca="1">SUMPRODUCT(ReactionRateK2!$F61:$V61*OFFSET(ReactionStoich!$E$5:$U$5,AV$2,0))*(TimeStep)*'Composition Moles'!$C51</f>
        <v>0</v>
      </c>
      <c r="AW39" s="19">
        <f ca="1">SUMPRODUCT(ReactionRateK2!$F61:$V61*OFFSET(ReactionStoich!$E$5:$U$5,AW$2,0))*(TimeStep)*'Composition Moles'!$C51</f>
        <v>0</v>
      </c>
      <c r="AX39" s="19">
        <f ca="1">SUMPRODUCT(ReactionRateK2!$F61:$V61*OFFSET(ReactionStoich!$E$5:$U$5,AX$2,0))*(TimeStep)*'Composition Moles'!$C51</f>
        <v>0</v>
      </c>
      <c r="AY39" s="19">
        <f ca="1">SUMPRODUCT(ReactionRateK2!$F61:$V61*OFFSET(ReactionStoich!$E$5:$U$5,AY$2,0))*(TimeStep)*'Composition Moles'!$C51</f>
        <v>0</v>
      </c>
      <c r="AZ39" s="19">
        <f ca="1">SUMPRODUCT(ReactionRateK2!$F61:$V61*OFFSET(ReactionStoich!$E$5:$U$5,AZ$2,0))*(TimeStep)*'Composition Moles'!$C51</f>
        <v>0</v>
      </c>
      <c r="BA39" s="19">
        <f ca="1">SUMPRODUCT(ReactionRateK2!$F61:$V61*OFFSET(ReactionStoich!$E$5:$U$5,BA$2,0))*(TimeStep)*'Composition Moles'!$C51</f>
        <v>0</v>
      </c>
      <c r="BB39" s="19">
        <f ca="1">SUMPRODUCT(ReactionRateK2!$F61:$V61*OFFSET(ReactionStoich!$E$5:$U$5,BB$2,0))*(TimeStep)*'Composition Moles'!$C51</f>
        <v>0</v>
      </c>
      <c r="BC39" s="19">
        <f ca="1">SUMPRODUCT(ReactionRateK2!$F61:$V61*OFFSET(ReactionStoich!$E$5:$U$5,BC$2,0))*(TimeStep)*'Composition Moles'!$C51</f>
        <v>0</v>
      </c>
      <c r="BD39" s="19">
        <f ca="1">SUMPRODUCT(ReactionRateK2!$F61:$V61*OFFSET(ReactionStoich!$E$5:$U$5,BD$2,0))*(TimeStep)*'Composition Moles'!$C51</f>
        <v>0</v>
      </c>
      <c r="BE39" s="19">
        <f ca="1">SUMPRODUCT(ReactionRateK2!$F61:$V61*OFFSET(ReactionStoich!$E$5:$U$5,BE$2,0))*(TimeStep)*'Composition Moles'!$C51</f>
        <v>0</v>
      </c>
      <c r="BF39" s="19">
        <f ca="1">SUMPRODUCT(ReactionRateK2!$F61:$V61*OFFSET(ReactionStoich!$E$5:$U$5,BF$2,0))*(TimeStep)*'Composition Moles'!$C51</f>
        <v>0</v>
      </c>
      <c r="BG39" s="19">
        <f ca="1">SUMPRODUCT(ReactionRateK2!$F61:$V61*OFFSET(ReactionStoich!$E$5:$U$5,BG$2,0))*(TimeStep)*'Composition Moles'!$C51</f>
        <v>0</v>
      </c>
      <c r="BH39" s="19">
        <f ca="1">SUMPRODUCT(ReactionRateK2!$F61:$V61*OFFSET(ReactionStoich!$E$5:$U$5,BH$2,0))*(TimeStep)*'Composition Moles'!$C51</f>
        <v>0</v>
      </c>
      <c r="BI39" s="19">
        <f ca="1">SUMPRODUCT(ReactionRateK2!$F61:$V61*OFFSET(ReactionStoich!$E$5:$U$5,BI$2,0))*(TimeStep)*'Composition Moles'!$C51</f>
        <v>0</v>
      </c>
      <c r="BJ39" s="19">
        <f ca="1">SUMPRODUCT(ReactionRateK2!$F61:$V61*OFFSET(ReactionStoich!$E$5:$U$5,BJ$2,0))*(TimeStep)*'Composition Moles'!$C51</f>
        <v>0</v>
      </c>
      <c r="BK39" s="19">
        <f ca="1">SUMPRODUCT(ReactionRateK2!$F61:$V61*OFFSET(ReactionStoich!$E$5:$U$5,BK$2,0))*(TimeStep)*'Composition Moles'!$C51</f>
        <v>0</v>
      </c>
      <c r="BL39" s="19">
        <f ca="1">SUMPRODUCT(ReactionRateK2!$F61:$V61*OFFSET(ReactionStoich!$E$5:$U$5,BL$2,0))*(TimeStep)*'Composition Moles'!$C51</f>
        <v>0</v>
      </c>
      <c r="BM39" s="19">
        <f ca="1">SUMPRODUCT(ReactionRateK2!$F61:$V61*OFFSET(ReactionStoich!$E$5:$U$5,BM$2,0))*(TimeStep)*'Composition Moles'!$C51</f>
        <v>0</v>
      </c>
      <c r="BN39" s="19">
        <f ca="1">SUMPRODUCT(ReactionRateK2!$F61:$V61*OFFSET(ReactionStoich!$E$5:$U$5,BN$2,0))*(TimeStep)*'Composition Moles'!$C51</f>
        <v>0</v>
      </c>
      <c r="BO39" s="19">
        <f ca="1">SUMPRODUCT(ReactionRateK2!$F61:$V61*OFFSET(ReactionStoich!$E$5:$U$5,BO$2,0))*(TimeStep)*'Composition Moles'!$C51</f>
        <v>0</v>
      </c>
      <c r="BP39" s="19">
        <f ca="1">SUMPRODUCT(ReactionRateK2!$F61:$V61*OFFSET(ReactionStoich!$E$5:$U$5,BP$2,0))*(TimeStep)*'Composition Moles'!$C51</f>
        <v>0</v>
      </c>
      <c r="BQ39" s="19">
        <f ca="1">SUMPRODUCT(ReactionRateK2!$F61:$V61*OFFSET(ReactionStoich!$E$5:$U$5,BQ$2,0))*(TimeStep)*'Composition Moles'!$C51</f>
        <v>0</v>
      </c>
      <c r="BR39" s="19">
        <f ca="1">SUMPRODUCT(ReactionRateK2!$F61:$V61*OFFSET(ReactionStoich!$E$5:$U$5,BR$2,0))*(TimeStep)*'Composition Moles'!$C51</f>
        <v>0</v>
      </c>
      <c r="BS39" s="19">
        <f ca="1">SUMPRODUCT(ReactionRateK2!$F61:$V61*OFFSET(ReactionStoich!$E$5:$U$5,BS$2,0))*(TimeStep)*'Composition Moles'!$C51</f>
        <v>0</v>
      </c>
      <c r="BT39" s="19">
        <f ca="1">SUMPRODUCT(ReactionRateK2!$F61:$V61*OFFSET(ReactionStoich!$E$5:$U$5,BT$2,0))*(TimeStep)*'Composition Moles'!$C51</f>
        <v>0</v>
      </c>
      <c r="BU39" s="19">
        <f ca="1">SUMPRODUCT(ReactionRateK2!$F61:$V61*OFFSET(ReactionStoich!$E$5:$U$5,BU$2,0))*(TimeStep)*'Composition Moles'!$C51</f>
        <v>0</v>
      </c>
      <c r="BV39" s="19">
        <f ca="1">SUMPRODUCT(ReactionRateK2!$F61:$V61*OFFSET(ReactionStoich!$E$5:$U$5,BV$2,0))*(TimeStep)*'Composition Moles'!$C51</f>
        <v>0</v>
      </c>
      <c r="BW39" s="19">
        <f ca="1">SUMPRODUCT(ReactionRateK2!$F61:$V61*OFFSET(ReactionStoich!$E$5:$U$5,BW$2,0))*(TimeStep)*'Composition Moles'!$C51</f>
        <v>0</v>
      </c>
    </row>
    <row r="40" spans="1:75">
      <c r="A40">
        <f>ReactionRateK1!A62</f>
        <v>1.5000000000000007</v>
      </c>
      <c r="B40" s="20">
        <f t="shared" ca="1" si="5"/>
        <v>-20981.496402909768</v>
      </c>
      <c r="C40" s="20">
        <f ca="1">'Composition Moles'!BZ52</f>
        <v>143854.54710001027</v>
      </c>
      <c r="D40" s="26">
        <f t="shared" ca="1" si="6"/>
        <v>0.14585215987870759</v>
      </c>
      <c r="F40" s="19">
        <f ca="1">SUMPRODUCT(ReactionRateK2!$F62:$V62*OFFSET(ReactionStoich!$E$5:$U$5,F$2,0))*(TimeStep)*'Composition Moles'!$C52</f>
        <v>-0.73145831422453367</v>
      </c>
      <c r="G40" s="19">
        <f ca="1">SUMPRODUCT(ReactionRateK2!$F62:$V62*OFFSET(ReactionStoich!$E$5:$U$5,G$2,0))*(TimeStep)*'Composition Moles'!$C52</f>
        <v>0</v>
      </c>
      <c r="H40" s="19">
        <f ca="1">SUMPRODUCT(ReactionRateK2!$F62:$V62*OFFSET(ReactionStoich!$E$5:$U$5,H$2,0))*(TimeStep)*'Composition Moles'!$C52</f>
        <v>0.7013357901875229</v>
      </c>
      <c r="I40" s="19">
        <f ca="1">SUMPRODUCT(ReactionRateK2!$F62:$V62*OFFSET(ReactionStoich!$E$5:$U$5,I$2,0))*(TimeStep)*'Composition Moles'!$C52</f>
        <v>3.012252403701066E-2</v>
      </c>
      <c r="J40" s="19">
        <f ca="1">SUMPRODUCT(ReactionRateK2!$F62:$V62*OFFSET(ReactionStoich!$E$5:$U$5,J$2,0))*(TimeStep)*'Composition Moles'!$C52</f>
        <v>0</v>
      </c>
      <c r="K40" s="19">
        <f ca="1">SUMPRODUCT(ReactionRateK2!$F62:$V62*OFFSET(ReactionStoich!$E$5:$U$5,K$2,0))*(TimeStep)*'Composition Moles'!$C52</f>
        <v>0</v>
      </c>
      <c r="L40" s="19">
        <f ca="1">SUMPRODUCT(ReactionRateK2!$F62:$V62*OFFSET(ReactionStoich!$E$5:$U$5,L$2,0))*(TimeStep)*'Composition Moles'!$C52</f>
        <v>0</v>
      </c>
      <c r="M40" s="19">
        <f ca="1">SUMPRODUCT(ReactionRateK2!$F62:$V62*OFFSET(ReactionStoich!$E$5:$U$5,M$2,0))*(TimeStep)*'Composition Moles'!$C52</f>
        <v>0</v>
      </c>
      <c r="N40" s="19">
        <f ca="1">SUMPRODUCT(ReactionRateK2!$F62:$V62*OFFSET(ReactionStoich!$E$5:$U$5,N$2,0))*(TimeStep)*'Composition Moles'!$C52</f>
        <v>0</v>
      </c>
      <c r="O40" s="19">
        <f ca="1">SUMPRODUCT(ReactionRateK2!$F62:$V62*OFFSET(ReactionStoich!$E$5:$U$5,O$2,0))*(TimeStep)*'Composition Moles'!$C52</f>
        <v>0</v>
      </c>
      <c r="P40" s="19">
        <f ca="1">SUMPRODUCT(ReactionRateK2!$F62:$V62*OFFSET(ReactionStoich!$E$5:$U$5,P$2,0))*(TimeStep)*'Composition Moles'!$C52</f>
        <v>0</v>
      </c>
      <c r="Q40" s="19">
        <f ca="1">SUMPRODUCT(ReactionRateK2!$F62:$V62*OFFSET(ReactionStoich!$E$5:$U$5,Q$2,0))*(TimeStep)*'Composition Moles'!$C52</f>
        <v>0</v>
      </c>
      <c r="R40" s="19">
        <f ca="1">SUMPRODUCT(ReactionRateK2!$F62:$V62*OFFSET(ReactionStoich!$E$5:$U$5,R$2,0))*(TimeStep)*'Composition Moles'!$C52</f>
        <v>0</v>
      </c>
      <c r="S40" s="19">
        <f ca="1">SUMPRODUCT(ReactionRateK2!$F62:$V62*OFFSET(ReactionStoich!$E$5:$U$5,S$2,0))*(TimeStep)*'Composition Moles'!$C52</f>
        <v>4.1925563219399846</v>
      </c>
      <c r="T40" s="19">
        <f ca="1">SUMPRODUCT(ReactionRateK2!$F62:$V62*OFFSET(ReactionStoich!$E$5:$U$5,T$2,0))*(TimeStep)*'Composition Moles'!$C52</f>
        <v>0</v>
      </c>
      <c r="U40" s="19">
        <f ca="1">SUMPRODUCT(ReactionRateK2!$F62:$V62*OFFSET(ReactionStoich!$E$5:$U$5,U$2,0))*(TimeStep)*'Composition Moles'!$C52</f>
        <v>0</v>
      </c>
      <c r="V40" s="19">
        <f ca="1">SUMPRODUCT(ReactionRateK2!$F62:$V62*OFFSET(ReactionStoich!$E$5:$U$5,V$2,0))*(TimeStep)*'Composition Moles'!$C52</f>
        <v>0</v>
      </c>
      <c r="W40" s="19">
        <f ca="1">SUMPRODUCT(ReactionRateK2!$F62:$V62*OFFSET(ReactionStoich!$E$5:$U$5,W$2,0))*(TimeStep)*'Composition Moles'!$C52</f>
        <v>0</v>
      </c>
      <c r="X40" s="19">
        <f ca="1">SUMPRODUCT(ReactionRateK2!$F62:$V62*OFFSET(ReactionStoich!$E$5:$U$5,X$2,0))*(TimeStep)*'Composition Moles'!$C52</f>
        <v>0</v>
      </c>
      <c r="Y40" s="19">
        <f ca="1">SUMPRODUCT(ReactionRateK2!$F62:$V62*OFFSET(ReactionStoich!$E$5:$U$5,Y$2,0))*(TimeStep)*'Composition Moles'!$C52</f>
        <v>-9.1956424957772782</v>
      </c>
      <c r="Z40" s="19">
        <f ca="1">SUMPRODUCT(ReactionRateK2!$F62:$V62*OFFSET(ReactionStoich!$E$5:$U$5,Z$2,0))*(TimeStep)*'Composition Moles'!$C52</f>
        <v>0</v>
      </c>
      <c r="AA40" s="19">
        <f ca="1">SUMPRODUCT(ReactionRateK2!$F62:$V62*OFFSET(ReactionStoich!$E$5:$U$5,AA$2,0))*(TimeStep)*'Composition Moles'!$C52</f>
        <v>0</v>
      </c>
      <c r="AB40" s="19">
        <f ca="1">SUMPRODUCT(ReactionRateK2!$F62:$V62*OFFSET(ReactionStoich!$E$5:$U$5,AB$2,0))*(TimeStep)*'Composition Moles'!$C52</f>
        <v>0</v>
      </c>
      <c r="AC40" s="19">
        <f ca="1">SUMPRODUCT(ReactionRateK2!$F62:$V62*OFFSET(ReactionStoich!$E$5:$U$5,AC$2,0))*(TimeStep)*'Composition Moles'!$C52</f>
        <v>0</v>
      </c>
      <c r="AD40" s="19">
        <f ca="1">SUMPRODUCT(ReactionRateK2!$F62:$V62*OFFSET(ReactionStoich!$E$5:$U$5,AD$2,0))*(TimeStep)*'Composition Moles'!$C52</f>
        <v>0</v>
      </c>
      <c r="AE40" s="19">
        <f ca="1">SUMPRODUCT(ReactionRateK2!$F62:$V62*OFFSET(ReactionStoich!$E$5:$U$5,AE$2,0))*(TimeStep)*'Composition Moles'!$C52</f>
        <v>0</v>
      </c>
      <c r="AF40" s="19">
        <f ca="1">SUMPRODUCT(ReactionRateK2!$F62:$V62*OFFSET(ReactionStoich!$E$5:$U$5,AF$2,0))*(TimeStep)*'Composition Moles'!$C52</f>
        <v>0</v>
      </c>
      <c r="AG40" s="19">
        <f ca="1">SUMPRODUCT(ReactionRateK2!$F62:$V62*OFFSET(ReactionStoich!$E$5:$U$5,AG$2,0))*(TimeStep)*'Composition Moles'!$C52</f>
        <v>-3.6078859186456199E-4</v>
      </c>
      <c r="AH40" s="19">
        <f ca="1">SUMPRODUCT(ReactionRateK2!$F62:$V62*OFFSET(ReactionStoich!$E$5:$U$5,AH$2,0))*(TimeStep)*'Composition Moles'!$C52</f>
        <v>2.5026586193072018</v>
      </c>
      <c r="AI40" s="19">
        <f ca="1">SUMPRODUCT(ReactionRateK2!$F62:$V62*OFFSET(ReactionStoich!$E$5:$U$5,AI$2,0))*(TimeStep)*'Composition Moles'!$C52</f>
        <v>3.1922962530694305</v>
      </c>
      <c r="AJ40" s="19">
        <f ca="1">SUMPRODUCT(ReactionRateK2!$F62:$V62*OFFSET(ReactionStoich!$E$5:$U$5,AJ$2,0))*(TimeStep)*'Composition Moles'!$C52</f>
        <v>1.6120610944359113</v>
      </c>
      <c r="AK40" s="19">
        <f ca="1">SUMPRODUCT(ReactionRateK2!$F62:$V62*OFFSET(ReactionStoich!$E$5:$U$5,AK$2,0))*(TimeStep)*'Composition Moles'!$C52</f>
        <v>0</v>
      </c>
      <c r="AL40" s="19">
        <f ca="1">SUMPRODUCT(ReactionRateK2!$F62:$V62*OFFSET(ReactionStoich!$E$5:$U$5,AL$2,0))*(TimeStep)*'Composition Moles'!$C52</f>
        <v>0</v>
      </c>
      <c r="AM40" s="19">
        <f ca="1">SUMPRODUCT(ReactionRateK2!$F62:$V62*OFFSET(ReactionStoich!$E$5:$U$5,AM$2,0))*(TimeStep)*'Composition Moles'!$C52</f>
        <v>0</v>
      </c>
      <c r="AN40" s="19">
        <f ca="1">SUMPRODUCT(ReactionRateK2!$F62:$V62*OFFSET(ReactionStoich!$E$5:$U$5,AN$2,0))*(TimeStep)*'Composition Moles'!$C52</f>
        <v>0</v>
      </c>
      <c r="AO40" s="19">
        <f ca="1">SUMPRODUCT(ReactionRateK2!$F62:$V62*OFFSET(ReactionStoich!$E$5:$U$5,AO$2,0))*(TimeStep)*'Composition Moles'!$C52</f>
        <v>-3.012252403701066E-2</v>
      </c>
      <c r="AP40" s="19">
        <f ca="1">SUMPRODUCT(ReactionRateK2!$F62:$V62*OFFSET(ReactionStoich!$E$5:$U$5,AP$2,0))*(TimeStep)*'Composition Moles'!$C52</f>
        <v>-0.58943372454386533</v>
      </c>
      <c r="AQ40" s="19">
        <f ca="1">SUMPRODUCT(ReactionRateK2!$F62:$V62*OFFSET(ReactionStoich!$E$5:$U$5,AQ$2,0))*(TimeStep)*'Composition Moles'!$C52</f>
        <v>0</v>
      </c>
      <c r="AR40" s="19">
        <f ca="1">SUMPRODUCT(ReactionRateK2!$F62:$V62*OFFSET(ReactionStoich!$E$5:$U$5,AR$2,0))*(TimeStep)*'Composition Moles'!$C52</f>
        <v>0</v>
      </c>
      <c r="AS40" s="19">
        <f ca="1">SUMPRODUCT(ReactionRateK2!$F62:$V62*OFFSET(ReactionStoich!$E$5:$U$5,AS$2,0))*(TimeStep)*'Composition Moles'!$C52</f>
        <v>-0.56133758526750333</v>
      </c>
      <c r="AT40" s="19">
        <f ca="1">SUMPRODUCT(ReactionRateK2!$F62:$V62*OFFSET(ReactionStoich!$E$5:$U$5,AT$2,0))*(TimeStep)*'Composition Moles'!$C52</f>
        <v>-0.56133758526750333</v>
      </c>
      <c r="AU40" s="19">
        <f ca="1">SUMPRODUCT(ReactionRateK2!$F62:$V62*OFFSET(ReactionStoich!$E$5:$U$5,AU$2,0))*(TimeStep)*'Composition Moles'!$C52</f>
        <v>-0.56133758526750333</v>
      </c>
      <c r="AV40" s="19">
        <f ca="1">SUMPRODUCT(ReactionRateK2!$F62:$V62*OFFSET(ReactionStoich!$E$5:$U$5,AV$2,0))*(TimeStep)*'Composition Moles'!$C52</f>
        <v>0</v>
      </c>
      <c r="AW40" s="19">
        <f ca="1">SUMPRODUCT(ReactionRateK2!$F62:$V62*OFFSET(ReactionStoich!$E$5:$U$5,AW$2,0))*(TimeStep)*'Composition Moles'!$C52</f>
        <v>0</v>
      </c>
      <c r="AX40" s="19">
        <f ca="1">SUMPRODUCT(ReactionRateK2!$F62:$V62*OFFSET(ReactionStoich!$E$5:$U$5,AX$2,0))*(TimeStep)*'Composition Moles'!$C52</f>
        <v>0</v>
      </c>
      <c r="AY40" s="19">
        <f ca="1">SUMPRODUCT(ReactionRateK2!$F62:$V62*OFFSET(ReactionStoich!$E$5:$U$5,AY$2,0))*(TimeStep)*'Composition Moles'!$C52</f>
        <v>0</v>
      </c>
      <c r="AZ40" s="19">
        <f ca="1">SUMPRODUCT(ReactionRateK2!$F62:$V62*OFFSET(ReactionStoich!$E$5:$U$5,AZ$2,0))*(TimeStep)*'Composition Moles'!$C52</f>
        <v>0</v>
      </c>
      <c r="BA40" s="19">
        <f ca="1">SUMPRODUCT(ReactionRateK2!$F62:$V62*OFFSET(ReactionStoich!$E$5:$U$5,BA$2,0))*(TimeStep)*'Composition Moles'!$C52</f>
        <v>0</v>
      </c>
      <c r="BB40" s="19">
        <f ca="1">SUMPRODUCT(ReactionRateK2!$F62:$V62*OFFSET(ReactionStoich!$E$5:$U$5,BB$2,0))*(TimeStep)*'Composition Moles'!$C52</f>
        <v>0</v>
      </c>
      <c r="BC40" s="19">
        <f ca="1">SUMPRODUCT(ReactionRateK2!$F62:$V62*OFFSET(ReactionStoich!$E$5:$U$5,BC$2,0))*(TimeStep)*'Composition Moles'!$C52</f>
        <v>0</v>
      </c>
      <c r="BD40" s="19">
        <f ca="1">SUMPRODUCT(ReactionRateK2!$F62:$V62*OFFSET(ReactionStoich!$E$5:$U$5,BD$2,0))*(TimeStep)*'Composition Moles'!$C52</f>
        <v>0</v>
      </c>
      <c r="BE40" s="19">
        <f ca="1">SUMPRODUCT(ReactionRateK2!$F62:$V62*OFFSET(ReactionStoich!$E$5:$U$5,BE$2,0))*(TimeStep)*'Composition Moles'!$C52</f>
        <v>0</v>
      </c>
      <c r="BF40" s="19">
        <f ca="1">SUMPRODUCT(ReactionRateK2!$F62:$V62*OFFSET(ReactionStoich!$E$5:$U$5,BF$2,0))*(TimeStep)*'Composition Moles'!$C52</f>
        <v>0</v>
      </c>
      <c r="BG40" s="19">
        <f ca="1">SUMPRODUCT(ReactionRateK2!$F62:$V62*OFFSET(ReactionStoich!$E$5:$U$5,BG$2,0))*(TimeStep)*'Composition Moles'!$C52</f>
        <v>0</v>
      </c>
      <c r="BH40" s="19">
        <f ca="1">SUMPRODUCT(ReactionRateK2!$F62:$V62*OFFSET(ReactionStoich!$E$5:$U$5,BH$2,0))*(TimeStep)*'Composition Moles'!$C52</f>
        <v>0</v>
      </c>
      <c r="BI40" s="19">
        <f ca="1">SUMPRODUCT(ReactionRateK2!$F62:$V62*OFFSET(ReactionStoich!$E$5:$U$5,BI$2,0))*(TimeStep)*'Composition Moles'!$C52</f>
        <v>0</v>
      </c>
      <c r="BJ40" s="19">
        <f ca="1">SUMPRODUCT(ReactionRateK2!$F62:$V62*OFFSET(ReactionStoich!$E$5:$U$5,BJ$2,0))*(TimeStep)*'Composition Moles'!$C52</f>
        <v>0</v>
      </c>
      <c r="BK40" s="19">
        <f ca="1">SUMPRODUCT(ReactionRateK2!$F62:$V62*OFFSET(ReactionStoich!$E$5:$U$5,BK$2,0))*(TimeStep)*'Composition Moles'!$C52</f>
        <v>0</v>
      </c>
      <c r="BL40" s="19">
        <f ca="1">SUMPRODUCT(ReactionRateK2!$F62:$V62*OFFSET(ReactionStoich!$E$5:$U$5,BL$2,0))*(TimeStep)*'Composition Moles'!$C52</f>
        <v>0</v>
      </c>
      <c r="BM40" s="19">
        <f ca="1">SUMPRODUCT(ReactionRateK2!$F62:$V62*OFFSET(ReactionStoich!$E$5:$U$5,BM$2,0))*(TimeStep)*'Composition Moles'!$C52</f>
        <v>0</v>
      </c>
      <c r="BN40" s="19">
        <f ca="1">SUMPRODUCT(ReactionRateK2!$F62:$V62*OFFSET(ReactionStoich!$E$5:$U$5,BN$2,0))*(TimeStep)*'Composition Moles'!$C52</f>
        <v>0</v>
      </c>
      <c r="BO40" s="19">
        <f ca="1">SUMPRODUCT(ReactionRateK2!$F62:$V62*OFFSET(ReactionStoich!$E$5:$U$5,BO$2,0))*(TimeStep)*'Composition Moles'!$C52</f>
        <v>0</v>
      </c>
      <c r="BP40" s="19">
        <f ca="1">SUMPRODUCT(ReactionRateK2!$F62:$V62*OFFSET(ReactionStoich!$E$5:$U$5,BP$2,0))*(TimeStep)*'Composition Moles'!$C52</f>
        <v>0</v>
      </c>
      <c r="BQ40" s="19">
        <f ca="1">SUMPRODUCT(ReactionRateK2!$F62:$V62*OFFSET(ReactionStoich!$E$5:$U$5,BQ$2,0))*(TimeStep)*'Composition Moles'!$C52</f>
        <v>0</v>
      </c>
      <c r="BR40" s="19">
        <f ca="1">SUMPRODUCT(ReactionRateK2!$F62:$V62*OFFSET(ReactionStoich!$E$5:$U$5,BR$2,0))*(TimeStep)*'Composition Moles'!$C52</f>
        <v>0</v>
      </c>
      <c r="BS40" s="19">
        <f ca="1">SUMPRODUCT(ReactionRateK2!$F62:$V62*OFFSET(ReactionStoich!$E$5:$U$5,BS$2,0))*(TimeStep)*'Composition Moles'!$C52</f>
        <v>0</v>
      </c>
      <c r="BT40" s="19">
        <f ca="1">SUMPRODUCT(ReactionRateK2!$F62:$V62*OFFSET(ReactionStoich!$E$5:$U$5,BT$2,0))*(TimeStep)*'Composition Moles'!$C52</f>
        <v>0</v>
      </c>
      <c r="BU40" s="19">
        <f ca="1">SUMPRODUCT(ReactionRateK2!$F62:$V62*OFFSET(ReactionStoich!$E$5:$U$5,BU$2,0))*(TimeStep)*'Composition Moles'!$C52</f>
        <v>0</v>
      </c>
      <c r="BV40" s="19">
        <f ca="1">SUMPRODUCT(ReactionRateK2!$F62:$V62*OFFSET(ReactionStoich!$E$5:$U$5,BV$2,0))*(TimeStep)*'Composition Moles'!$C52</f>
        <v>0</v>
      </c>
      <c r="BW40" s="19">
        <f ca="1">SUMPRODUCT(ReactionRateK2!$F62:$V62*OFFSET(ReactionStoich!$E$5:$U$5,BW$2,0))*(TimeStep)*'Composition Moles'!$C52</f>
        <v>0</v>
      </c>
    </row>
    <row r="41" spans="1:75">
      <c r="A41">
        <f>ReactionRateK1!A63</f>
        <v>1.5500000000000007</v>
      </c>
      <c r="B41" s="20">
        <f t="shared" ca="1" si="5"/>
        <v>-19810.754194356665</v>
      </c>
      <c r="C41" s="20">
        <f ca="1">'Composition Moles'!BZ53</f>
        <v>143869.2636488475</v>
      </c>
      <c r="D41" s="26">
        <f t="shared" ca="1" si="6"/>
        <v>0.13769969826710352</v>
      </c>
      <c r="F41" s="19">
        <f ca="1">SUMPRODUCT(ReactionRateK2!$F63:$V63*OFFSET(ReactionStoich!$E$5:$U$5,F$2,0))*(TimeStep)*'Composition Moles'!$C53</f>
        <v>-0.68553687993111689</v>
      </c>
      <c r="G41" s="19">
        <f ca="1">SUMPRODUCT(ReactionRateK2!$F63:$V63*OFFSET(ReactionStoich!$E$5:$U$5,G$2,0))*(TimeStep)*'Composition Moles'!$C53</f>
        <v>0</v>
      </c>
      <c r="H41" s="19">
        <f ca="1">SUMPRODUCT(ReactionRateK2!$F63:$V63*OFFSET(ReactionStoich!$E$5:$U$5,H$2,0))*(TimeStep)*'Composition Moles'!$C53</f>
        <v>0.65849802591958984</v>
      </c>
      <c r="I41" s="19">
        <f ca="1">SUMPRODUCT(ReactionRateK2!$F63:$V63*OFFSET(ReactionStoich!$E$5:$U$5,I$2,0))*(TimeStep)*'Composition Moles'!$C53</f>
        <v>2.7038854011526954E-2</v>
      </c>
      <c r="J41" s="19">
        <f ca="1">SUMPRODUCT(ReactionRateK2!$F63:$V63*OFFSET(ReactionStoich!$E$5:$U$5,J$2,0))*(TimeStep)*'Composition Moles'!$C53</f>
        <v>0</v>
      </c>
      <c r="K41" s="19">
        <f ca="1">SUMPRODUCT(ReactionRateK2!$F63:$V63*OFFSET(ReactionStoich!$E$5:$U$5,K$2,0))*(TimeStep)*'Composition Moles'!$C53</f>
        <v>0</v>
      </c>
      <c r="L41" s="19">
        <f ca="1">SUMPRODUCT(ReactionRateK2!$F63:$V63*OFFSET(ReactionStoich!$E$5:$U$5,L$2,0))*(TimeStep)*'Composition Moles'!$C53</f>
        <v>0</v>
      </c>
      <c r="M41" s="19">
        <f ca="1">SUMPRODUCT(ReactionRateK2!$F63:$V63*OFFSET(ReactionStoich!$E$5:$U$5,M$2,0))*(TimeStep)*'Composition Moles'!$C53</f>
        <v>0</v>
      </c>
      <c r="N41" s="19">
        <f ca="1">SUMPRODUCT(ReactionRateK2!$F63:$V63*OFFSET(ReactionStoich!$E$5:$U$5,N$2,0))*(TimeStep)*'Composition Moles'!$C53</f>
        <v>0</v>
      </c>
      <c r="O41" s="19">
        <f ca="1">SUMPRODUCT(ReactionRateK2!$F63:$V63*OFFSET(ReactionStoich!$E$5:$U$5,O$2,0))*(TimeStep)*'Composition Moles'!$C53</f>
        <v>0</v>
      </c>
      <c r="P41" s="19">
        <f ca="1">SUMPRODUCT(ReactionRateK2!$F63:$V63*OFFSET(ReactionStoich!$E$5:$U$5,P$2,0))*(TimeStep)*'Composition Moles'!$C53</f>
        <v>0</v>
      </c>
      <c r="Q41" s="19">
        <f ca="1">SUMPRODUCT(ReactionRateK2!$F63:$V63*OFFSET(ReactionStoich!$E$5:$U$5,Q$2,0))*(TimeStep)*'Composition Moles'!$C53</f>
        <v>0</v>
      </c>
      <c r="R41" s="19">
        <f ca="1">SUMPRODUCT(ReactionRateK2!$F63:$V63*OFFSET(ReactionStoich!$E$5:$U$5,R$2,0))*(TimeStep)*'Composition Moles'!$C53</f>
        <v>0</v>
      </c>
      <c r="S41" s="19">
        <f ca="1">SUMPRODUCT(ReactionRateK2!$F63:$V63*OFFSET(ReactionStoich!$E$5:$U$5,S$2,0))*(TimeStep)*'Composition Moles'!$C53</f>
        <v>4.095457808681064</v>
      </c>
      <c r="T41" s="19">
        <f ca="1">SUMPRODUCT(ReactionRateK2!$F63:$V63*OFFSET(ReactionStoich!$E$5:$U$5,T$2,0))*(TimeStep)*'Composition Moles'!$C53</f>
        <v>0</v>
      </c>
      <c r="U41" s="19">
        <f ca="1">SUMPRODUCT(ReactionRateK2!$F63:$V63*OFFSET(ReactionStoich!$E$5:$U$5,U$2,0))*(TimeStep)*'Composition Moles'!$C53</f>
        <v>0</v>
      </c>
      <c r="V41" s="19">
        <f ca="1">SUMPRODUCT(ReactionRateK2!$F63:$V63*OFFSET(ReactionStoich!$E$5:$U$5,V$2,0))*(TimeStep)*'Composition Moles'!$C53</f>
        <v>0</v>
      </c>
      <c r="W41" s="19">
        <f ca="1">SUMPRODUCT(ReactionRateK2!$F63:$V63*OFFSET(ReactionStoich!$E$5:$U$5,W$2,0))*(TimeStep)*'Composition Moles'!$C53</f>
        <v>0</v>
      </c>
      <c r="X41" s="19">
        <f ca="1">SUMPRODUCT(ReactionRateK2!$F63:$V63*OFFSET(ReactionStoich!$E$5:$U$5,X$2,0))*(TimeStep)*'Composition Moles'!$C53</f>
        <v>0</v>
      </c>
      <c r="Y41" s="19">
        <f ca="1">SUMPRODUCT(ReactionRateK2!$F63:$V63*OFFSET(ReactionStoich!$E$5:$U$5,Y$2,0))*(TimeStep)*'Composition Moles'!$C53</f>
        <v>-9.025762648489426</v>
      </c>
      <c r="Z41" s="19">
        <f ca="1">SUMPRODUCT(ReactionRateK2!$F63:$V63*OFFSET(ReactionStoich!$E$5:$U$5,Z$2,0))*(TimeStep)*'Composition Moles'!$C53</f>
        <v>0</v>
      </c>
      <c r="AA41" s="19">
        <f ca="1">SUMPRODUCT(ReactionRateK2!$F63:$V63*OFFSET(ReactionStoich!$E$5:$U$5,AA$2,0))*(TimeStep)*'Composition Moles'!$C53</f>
        <v>0</v>
      </c>
      <c r="AB41" s="19">
        <f ca="1">SUMPRODUCT(ReactionRateK2!$F63:$V63*OFFSET(ReactionStoich!$E$5:$U$5,AB$2,0))*(TimeStep)*'Composition Moles'!$C53</f>
        <v>0</v>
      </c>
      <c r="AC41" s="19">
        <f ca="1">SUMPRODUCT(ReactionRateK2!$F63:$V63*OFFSET(ReactionStoich!$E$5:$U$5,AC$2,0))*(TimeStep)*'Composition Moles'!$C53</f>
        <v>0</v>
      </c>
      <c r="AD41" s="19">
        <f ca="1">SUMPRODUCT(ReactionRateK2!$F63:$V63*OFFSET(ReactionStoich!$E$5:$U$5,AD$2,0))*(TimeStep)*'Composition Moles'!$C53</f>
        <v>0</v>
      </c>
      <c r="AE41" s="19">
        <f ca="1">SUMPRODUCT(ReactionRateK2!$F63:$V63*OFFSET(ReactionStoich!$E$5:$U$5,AE$2,0))*(TimeStep)*'Composition Moles'!$C53</f>
        <v>0</v>
      </c>
      <c r="AF41" s="19">
        <f ca="1">SUMPRODUCT(ReactionRateK2!$F63:$V63*OFFSET(ReactionStoich!$E$5:$U$5,AF$2,0))*(TimeStep)*'Composition Moles'!$C53</f>
        <v>0</v>
      </c>
      <c r="AG41" s="19">
        <f ca="1">SUMPRODUCT(ReactionRateK2!$F63:$V63*OFFSET(ReactionStoich!$E$5:$U$5,AG$2,0))*(TimeStep)*'Composition Moles'!$C53</f>
        <v>-5.5861936721743046E-3</v>
      </c>
      <c r="AH41" s="19">
        <f ca="1">SUMPRODUCT(ReactionRateK2!$F63:$V63*OFFSET(ReactionStoich!$E$5:$U$5,AH$2,0))*(TimeStep)*'Composition Moles'!$C53</f>
        <v>2.3688705141071553</v>
      </c>
      <c r="AI41" s="19">
        <f ca="1">SUMPRODUCT(ReactionRateK2!$F63:$V63*OFFSET(ReactionStoich!$E$5:$U$5,AI$2,0))*(TimeStep)*'Composition Moles'!$C53</f>
        <v>3.2151753391108544</v>
      </c>
      <c r="AJ41" s="19">
        <f ca="1">SUMPRODUCT(ReactionRateK2!$F63:$V63*OFFSET(ReactionStoich!$E$5:$U$5,AJ$2,0))*(TimeStep)*'Composition Moles'!$C53</f>
        <v>1.5848048252635851</v>
      </c>
      <c r="AK41" s="19">
        <f ca="1">SUMPRODUCT(ReactionRateK2!$F63:$V63*OFFSET(ReactionStoich!$E$5:$U$5,AK$2,0))*(TimeStep)*'Composition Moles'!$C53</f>
        <v>0</v>
      </c>
      <c r="AL41" s="19">
        <f ca="1">SUMPRODUCT(ReactionRateK2!$F63:$V63*OFFSET(ReactionStoich!$E$5:$U$5,AL$2,0))*(TimeStep)*'Composition Moles'!$C53</f>
        <v>0</v>
      </c>
      <c r="AM41" s="19">
        <f ca="1">SUMPRODUCT(ReactionRateK2!$F63:$V63*OFFSET(ReactionStoich!$E$5:$U$5,AM$2,0))*(TimeStep)*'Composition Moles'!$C53</f>
        <v>0</v>
      </c>
      <c r="AN41" s="19">
        <f ca="1">SUMPRODUCT(ReactionRateK2!$F63:$V63*OFFSET(ReactionStoich!$E$5:$U$5,AN$2,0))*(TimeStep)*'Composition Moles'!$C53</f>
        <v>0</v>
      </c>
      <c r="AO41" s="19">
        <f ca="1">SUMPRODUCT(ReactionRateK2!$F63:$V63*OFFSET(ReactionStoich!$E$5:$U$5,AO$2,0))*(TimeStep)*'Composition Moles'!$C53</f>
        <v>-2.7038854011526954E-2</v>
      </c>
      <c r="AP41" s="19">
        <f ca="1">SUMPRODUCT(ReactionRateK2!$F63:$V63*OFFSET(ReactionStoich!$E$5:$U$5,AP$2,0))*(TimeStep)*'Composition Moles'!$C53</f>
        <v>-0.56048684865180498</v>
      </c>
      <c r="AQ41" s="19">
        <f ca="1">SUMPRODUCT(ReactionRateK2!$F63:$V63*OFFSET(ReactionStoich!$E$5:$U$5,AQ$2,0))*(TimeStep)*'Composition Moles'!$C53</f>
        <v>0</v>
      </c>
      <c r="AR41" s="19">
        <f ca="1">SUMPRODUCT(ReactionRateK2!$F63:$V63*OFFSET(ReactionStoich!$E$5:$U$5,AR$2,0))*(TimeStep)*'Composition Moles'!$C53</f>
        <v>0</v>
      </c>
      <c r="AS41" s="19">
        <f ca="1">SUMPRODUCT(ReactionRateK2!$F63:$V63*OFFSET(ReactionStoich!$E$5:$U$5,AS$2,0))*(TimeStep)*'Composition Moles'!$C53</f>
        <v>-0.54847798077924215</v>
      </c>
      <c r="AT41" s="19">
        <f ca="1">SUMPRODUCT(ReactionRateK2!$F63:$V63*OFFSET(ReactionStoich!$E$5:$U$5,AT$2,0))*(TimeStep)*'Composition Moles'!$C53</f>
        <v>-0.54847798077924215</v>
      </c>
      <c r="AU41" s="19">
        <f ca="1">SUMPRODUCT(ReactionRateK2!$F63:$V63*OFFSET(ReactionStoich!$E$5:$U$5,AU$2,0))*(TimeStep)*'Composition Moles'!$C53</f>
        <v>-0.54847798077924215</v>
      </c>
      <c r="AV41" s="19">
        <f ca="1">SUMPRODUCT(ReactionRateK2!$F63:$V63*OFFSET(ReactionStoich!$E$5:$U$5,AV$2,0))*(TimeStep)*'Composition Moles'!$C53</f>
        <v>0</v>
      </c>
      <c r="AW41" s="19">
        <f ca="1">SUMPRODUCT(ReactionRateK2!$F63:$V63*OFFSET(ReactionStoich!$E$5:$U$5,AW$2,0))*(TimeStep)*'Composition Moles'!$C53</f>
        <v>0</v>
      </c>
      <c r="AX41" s="19">
        <f ca="1">SUMPRODUCT(ReactionRateK2!$F63:$V63*OFFSET(ReactionStoich!$E$5:$U$5,AX$2,0))*(TimeStep)*'Composition Moles'!$C53</f>
        <v>0</v>
      </c>
      <c r="AY41" s="19">
        <f ca="1">SUMPRODUCT(ReactionRateK2!$F63:$V63*OFFSET(ReactionStoich!$E$5:$U$5,AY$2,0))*(TimeStep)*'Composition Moles'!$C53</f>
        <v>0</v>
      </c>
      <c r="AZ41" s="19">
        <f ca="1">SUMPRODUCT(ReactionRateK2!$F63:$V63*OFFSET(ReactionStoich!$E$5:$U$5,AZ$2,0))*(TimeStep)*'Composition Moles'!$C53</f>
        <v>0</v>
      </c>
      <c r="BA41" s="19">
        <f ca="1">SUMPRODUCT(ReactionRateK2!$F63:$V63*OFFSET(ReactionStoich!$E$5:$U$5,BA$2,0))*(TimeStep)*'Composition Moles'!$C53</f>
        <v>0</v>
      </c>
      <c r="BB41" s="19">
        <f ca="1">SUMPRODUCT(ReactionRateK2!$F63:$V63*OFFSET(ReactionStoich!$E$5:$U$5,BB$2,0))*(TimeStep)*'Composition Moles'!$C53</f>
        <v>0</v>
      </c>
      <c r="BC41" s="19">
        <f ca="1">SUMPRODUCT(ReactionRateK2!$F63:$V63*OFFSET(ReactionStoich!$E$5:$U$5,BC$2,0))*(TimeStep)*'Composition Moles'!$C53</f>
        <v>0</v>
      </c>
      <c r="BD41" s="19">
        <f ca="1">SUMPRODUCT(ReactionRateK2!$F63:$V63*OFFSET(ReactionStoich!$E$5:$U$5,BD$2,0))*(TimeStep)*'Composition Moles'!$C53</f>
        <v>0</v>
      </c>
      <c r="BE41" s="19">
        <f ca="1">SUMPRODUCT(ReactionRateK2!$F63:$V63*OFFSET(ReactionStoich!$E$5:$U$5,BE$2,0))*(TimeStep)*'Composition Moles'!$C53</f>
        <v>0</v>
      </c>
      <c r="BF41" s="19">
        <f ca="1">SUMPRODUCT(ReactionRateK2!$F63:$V63*OFFSET(ReactionStoich!$E$5:$U$5,BF$2,0))*(TimeStep)*'Composition Moles'!$C53</f>
        <v>0</v>
      </c>
      <c r="BG41" s="19">
        <f ca="1">SUMPRODUCT(ReactionRateK2!$F63:$V63*OFFSET(ReactionStoich!$E$5:$U$5,BG$2,0))*(TimeStep)*'Composition Moles'!$C53</f>
        <v>0</v>
      </c>
      <c r="BH41" s="19">
        <f ca="1">SUMPRODUCT(ReactionRateK2!$F63:$V63*OFFSET(ReactionStoich!$E$5:$U$5,BH$2,0))*(TimeStep)*'Composition Moles'!$C53</f>
        <v>0</v>
      </c>
      <c r="BI41" s="19">
        <f ca="1">SUMPRODUCT(ReactionRateK2!$F63:$V63*OFFSET(ReactionStoich!$E$5:$U$5,BI$2,0))*(TimeStep)*'Composition Moles'!$C53</f>
        <v>0</v>
      </c>
      <c r="BJ41" s="19">
        <f ca="1">SUMPRODUCT(ReactionRateK2!$F63:$V63*OFFSET(ReactionStoich!$E$5:$U$5,BJ$2,0))*(TimeStep)*'Composition Moles'!$C53</f>
        <v>0</v>
      </c>
      <c r="BK41" s="19">
        <f ca="1">SUMPRODUCT(ReactionRateK2!$F63:$V63*OFFSET(ReactionStoich!$E$5:$U$5,BK$2,0))*(TimeStep)*'Composition Moles'!$C53</f>
        <v>0</v>
      </c>
      <c r="BL41" s="19">
        <f ca="1">SUMPRODUCT(ReactionRateK2!$F63:$V63*OFFSET(ReactionStoich!$E$5:$U$5,BL$2,0))*(TimeStep)*'Composition Moles'!$C53</f>
        <v>0</v>
      </c>
      <c r="BM41" s="19">
        <f ca="1">SUMPRODUCT(ReactionRateK2!$F63:$V63*OFFSET(ReactionStoich!$E$5:$U$5,BM$2,0))*(TimeStep)*'Composition Moles'!$C53</f>
        <v>0</v>
      </c>
      <c r="BN41" s="19">
        <f ca="1">SUMPRODUCT(ReactionRateK2!$F63:$V63*OFFSET(ReactionStoich!$E$5:$U$5,BN$2,0))*(TimeStep)*'Composition Moles'!$C53</f>
        <v>0</v>
      </c>
      <c r="BO41" s="19">
        <f ca="1">SUMPRODUCT(ReactionRateK2!$F63:$V63*OFFSET(ReactionStoich!$E$5:$U$5,BO$2,0))*(TimeStep)*'Composition Moles'!$C53</f>
        <v>0</v>
      </c>
      <c r="BP41" s="19">
        <f ca="1">SUMPRODUCT(ReactionRateK2!$F63:$V63*OFFSET(ReactionStoich!$E$5:$U$5,BP$2,0))*(TimeStep)*'Composition Moles'!$C53</f>
        <v>0</v>
      </c>
      <c r="BQ41" s="19">
        <f ca="1">SUMPRODUCT(ReactionRateK2!$F63:$V63*OFFSET(ReactionStoich!$E$5:$U$5,BQ$2,0))*(TimeStep)*'Composition Moles'!$C53</f>
        <v>0</v>
      </c>
      <c r="BR41" s="19">
        <f ca="1">SUMPRODUCT(ReactionRateK2!$F63:$V63*OFFSET(ReactionStoich!$E$5:$U$5,BR$2,0))*(TimeStep)*'Composition Moles'!$C53</f>
        <v>0</v>
      </c>
      <c r="BS41" s="19">
        <f ca="1">SUMPRODUCT(ReactionRateK2!$F63:$V63*OFFSET(ReactionStoich!$E$5:$U$5,BS$2,0))*(TimeStep)*'Composition Moles'!$C53</f>
        <v>0</v>
      </c>
      <c r="BT41" s="19">
        <f ca="1">SUMPRODUCT(ReactionRateK2!$F63:$V63*OFFSET(ReactionStoich!$E$5:$U$5,BT$2,0))*(TimeStep)*'Composition Moles'!$C53</f>
        <v>0</v>
      </c>
      <c r="BU41" s="19">
        <f ca="1">SUMPRODUCT(ReactionRateK2!$F63:$V63*OFFSET(ReactionStoich!$E$5:$U$5,BU$2,0))*(TimeStep)*'Composition Moles'!$C53</f>
        <v>0</v>
      </c>
      <c r="BV41" s="19">
        <f ca="1">SUMPRODUCT(ReactionRateK2!$F63:$V63*OFFSET(ReactionStoich!$E$5:$U$5,BV$2,0))*(TimeStep)*'Composition Moles'!$C53</f>
        <v>0</v>
      </c>
      <c r="BW41" s="19">
        <f ca="1">SUMPRODUCT(ReactionRateK2!$F63:$V63*OFFSET(ReactionStoich!$E$5:$U$5,BW$2,0))*(TimeStep)*'Composition Moles'!$C53</f>
        <v>0</v>
      </c>
    </row>
    <row r="42" spans="1:75">
      <c r="A42">
        <f>ReactionRateK1!A64</f>
        <v>1.6000000000000008</v>
      </c>
      <c r="B42" s="20">
        <f t="shared" ca="1" si="5"/>
        <v>-18695.985102664872</v>
      </c>
      <c r="C42" s="20">
        <f ca="1">'Composition Moles'!BZ54</f>
        <v>143883.92627414552</v>
      </c>
      <c r="D42" s="26">
        <f t="shared" ca="1" si="6"/>
        <v>0.12993796865845153</v>
      </c>
      <c r="F42" s="19">
        <f ca="1">SUMPRODUCT(ReactionRateK2!$F64:$V64*OFFSET(ReactionStoich!$E$5:$U$5,F$2,0))*(TimeStep)*'Composition Moles'!$C54</f>
        <v>-0.64241366621738605</v>
      </c>
      <c r="G42" s="19">
        <f ca="1">SUMPRODUCT(ReactionRateK2!$F64:$V64*OFFSET(ReactionStoich!$E$5:$U$5,G$2,0))*(TimeStep)*'Composition Moles'!$C54</f>
        <v>0</v>
      </c>
      <c r="H42" s="19">
        <f ca="1">SUMPRODUCT(ReactionRateK2!$F64:$V64*OFFSET(ReactionStoich!$E$5:$U$5,H$2,0))*(TimeStep)*'Composition Moles'!$C54</f>
        <v>0.6181249775318145</v>
      </c>
      <c r="I42" s="19">
        <f ca="1">SUMPRODUCT(ReactionRateK2!$F64:$V64*OFFSET(ReactionStoich!$E$5:$U$5,I$2,0))*(TimeStep)*'Composition Moles'!$C54</f>
        <v>2.4288688685571484E-2</v>
      </c>
      <c r="J42" s="19">
        <f ca="1">SUMPRODUCT(ReactionRateK2!$F64:$V64*OFFSET(ReactionStoich!$E$5:$U$5,J$2,0))*(TimeStep)*'Composition Moles'!$C54</f>
        <v>0</v>
      </c>
      <c r="K42" s="19">
        <f ca="1">SUMPRODUCT(ReactionRateK2!$F64:$V64*OFFSET(ReactionStoich!$E$5:$U$5,K$2,0))*(TimeStep)*'Composition Moles'!$C54</f>
        <v>0</v>
      </c>
      <c r="L42" s="19">
        <f ca="1">SUMPRODUCT(ReactionRateK2!$F64:$V64*OFFSET(ReactionStoich!$E$5:$U$5,L$2,0))*(TimeStep)*'Composition Moles'!$C54</f>
        <v>0</v>
      </c>
      <c r="M42" s="19">
        <f ca="1">SUMPRODUCT(ReactionRateK2!$F64:$V64*OFFSET(ReactionStoich!$E$5:$U$5,M$2,0))*(TimeStep)*'Composition Moles'!$C54</f>
        <v>0</v>
      </c>
      <c r="N42" s="19">
        <f ca="1">SUMPRODUCT(ReactionRateK2!$F64:$V64*OFFSET(ReactionStoich!$E$5:$U$5,N$2,0))*(TimeStep)*'Composition Moles'!$C54</f>
        <v>0</v>
      </c>
      <c r="O42" s="19">
        <f ca="1">SUMPRODUCT(ReactionRateK2!$F64:$V64*OFFSET(ReactionStoich!$E$5:$U$5,O$2,0))*(TimeStep)*'Composition Moles'!$C54</f>
        <v>0</v>
      </c>
      <c r="P42" s="19">
        <f ca="1">SUMPRODUCT(ReactionRateK2!$F64:$V64*OFFSET(ReactionStoich!$E$5:$U$5,P$2,0))*(TimeStep)*'Composition Moles'!$C54</f>
        <v>0</v>
      </c>
      <c r="Q42" s="19">
        <f ca="1">SUMPRODUCT(ReactionRateK2!$F64:$V64*OFFSET(ReactionStoich!$E$5:$U$5,Q$2,0))*(TimeStep)*'Composition Moles'!$C54</f>
        <v>0</v>
      </c>
      <c r="R42" s="19">
        <f ca="1">SUMPRODUCT(ReactionRateK2!$F64:$V64*OFFSET(ReactionStoich!$E$5:$U$5,R$2,0))*(TimeStep)*'Composition Moles'!$C54</f>
        <v>0</v>
      </c>
      <c r="S42" s="19">
        <f ca="1">SUMPRODUCT(ReactionRateK2!$F64:$V64*OFFSET(ReactionStoich!$E$5:$U$5,S$2,0))*(TimeStep)*'Composition Moles'!$C54</f>
        <v>4.0032923151692534</v>
      </c>
      <c r="T42" s="19">
        <f ca="1">SUMPRODUCT(ReactionRateK2!$F64:$V64*OFFSET(ReactionStoich!$E$5:$U$5,T$2,0))*(TimeStep)*'Composition Moles'!$C54</f>
        <v>0</v>
      </c>
      <c r="U42" s="19">
        <f ca="1">SUMPRODUCT(ReactionRateK2!$F64:$V64*OFFSET(ReactionStoich!$E$5:$U$5,U$2,0))*(TimeStep)*'Composition Moles'!$C54</f>
        <v>0</v>
      </c>
      <c r="V42" s="19">
        <f ca="1">SUMPRODUCT(ReactionRateK2!$F64:$V64*OFFSET(ReactionStoich!$E$5:$U$5,V$2,0))*(TimeStep)*'Composition Moles'!$C54</f>
        <v>0</v>
      </c>
      <c r="W42" s="19">
        <f ca="1">SUMPRODUCT(ReactionRateK2!$F64:$V64*OFFSET(ReactionStoich!$E$5:$U$5,W$2,0))*(TimeStep)*'Composition Moles'!$C54</f>
        <v>0</v>
      </c>
      <c r="X42" s="19">
        <f ca="1">SUMPRODUCT(ReactionRateK2!$F64:$V64*OFFSET(ReactionStoich!$E$5:$U$5,X$2,0))*(TimeStep)*'Composition Moles'!$C54</f>
        <v>0</v>
      </c>
      <c r="Y42" s="19">
        <f ca="1">SUMPRODUCT(ReactionRateK2!$F64:$V64*OFFSET(ReactionStoich!$E$5:$U$5,Y$2,0))*(TimeStep)*'Composition Moles'!$C54</f>
        <v>-8.8622617325836686</v>
      </c>
      <c r="Z42" s="19">
        <f ca="1">SUMPRODUCT(ReactionRateK2!$F64:$V64*OFFSET(ReactionStoich!$E$5:$U$5,Z$2,0))*(TimeStep)*'Composition Moles'!$C54</f>
        <v>0</v>
      </c>
      <c r="AA42" s="19">
        <f ca="1">SUMPRODUCT(ReactionRateK2!$F64:$V64*OFFSET(ReactionStoich!$E$5:$U$5,AA$2,0))*(TimeStep)*'Composition Moles'!$C54</f>
        <v>0</v>
      </c>
      <c r="AB42" s="19">
        <f ca="1">SUMPRODUCT(ReactionRateK2!$F64:$V64*OFFSET(ReactionStoich!$E$5:$U$5,AB$2,0))*(TimeStep)*'Composition Moles'!$C54</f>
        <v>0</v>
      </c>
      <c r="AC42" s="19">
        <f ca="1">SUMPRODUCT(ReactionRateK2!$F64:$V64*OFFSET(ReactionStoich!$E$5:$U$5,AC$2,0))*(TimeStep)*'Composition Moles'!$C54</f>
        <v>0</v>
      </c>
      <c r="AD42" s="19">
        <f ca="1">SUMPRODUCT(ReactionRateK2!$F64:$V64*OFFSET(ReactionStoich!$E$5:$U$5,AD$2,0))*(TimeStep)*'Composition Moles'!$C54</f>
        <v>0</v>
      </c>
      <c r="AE42" s="19">
        <f ca="1">SUMPRODUCT(ReactionRateK2!$F64:$V64*OFFSET(ReactionStoich!$E$5:$U$5,AE$2,0))*(TimeStep)*'Composition Moles'!$C54</f>
        <v>0</v>
      </c>
      <c r="AF42" s="19">
        <f ca="1">SUMPRODUCT(ReactionRateK2!$F64:$V64*OFFSET(ReactionStoich!$E$5:$U$5,AF$2,0))*(TimeStep)*'Composition Moles'!$C54</f>
        <v>0</v>
      </c>
      <c r="AG42" s="19">
        <f ca="1">SUMPRODUCT(ReactionRateK2!$F64:$V64*OFFSET(ReactionStoich!$E$5:$U$5,AG$2,0))*(TimeStep)*'Composition Moles'!$C54</f>
        <v>-9.8598257215073114E-3</v>
      </c>
      <c r="AH42" s="19">
        <f ca="1">SUMPRODUCT(ReactionRateK2!$F64:$V64*OFFSET(ReactionStoich!$E$5:$U$5,AH$2,0))*(TimeStep)*'Composition Moles'!$C54</f>
        <v>2.2391716125315111</v>
      </c>
      <c r="AI42" s="19">
        <f ca="1">SUMPRODUCT(ReactionRateK2!$F64:$V64*OFFSET(ReactionStoich!$E$5:$U$5,AI$2,0))*(TimeStep)*'Composition Moles'!$C54</f>
        <v>3.2365090397847962</v>
      </c>
      <c r="AJ42" s="19">
        <f ca="1">SUMPRODUCT(ReactionRateK2!$F64:$V64*OFFSET(ReactionStoich!$E$5:$U$5,AJ$2,0))*(TimeStep)*'Composition Moles'!$C54</f>
        <v>1.557941714185122</v>
      </c>
      <c r="AK42" s="19">
        <f ca="1">SUMPRODUCT(ReactionRateK2!$F64:$V64*OFFSET(ReactionStoich!$E$5:$U$5,AK$2,0))*(TimeStep)*'Composition Moles'!$C54</f>
        <v>0</v>
      </c>
      <c r="AL42" s="19">
        <f ca="1">SUMPRODUCT(ReactionRateK2!$F64:$V64*OFFSET(ReactionStoich!$E$5:$U$5,AL$2,0))*(TimeStep)*'Composition Moles'!$C54</f>
        <v>0</v>
      </c>
      <c r="AM42" s="19">
        <f ca="1">SUMPRODUCT(ReactionRateK2!$F64:$V64*OFFSET(ReactionStoich!$E$5:$U$5,AM$2,0))*(TimeStep)*'Composition Moles'!$C54</f>
        <v>0</v>
      </c>
      <c r="AN42" s="19">
        <f ca="1">SUMPRODUCT(ReactionRateK2!$F64:$V64*OFFSET(ReactionStoich!$E$5:$U$5,AN$2,0))*(TimeStep)*'Composition Moles'!$C54</f>
        <v>0</v>
      </c>
      <c r="AO42" s="19">
        <f ca="1">SUMPRODUCT(ReactionRateK2!$F64:$V64*OFFSET(ReactionStoich!$E$5:$U$5,AO$2,0))*(TimeStep)*'Composition Moles'!$C54</f>
        <v>-2.4288688685571484E-2</v>
      </c>
      <c r="AP42" s="19">
        <f ca="1">SUMPRODUCT(ReactionRateK2!$F64:$V64*OFFSET(ReactionStoich!$E$5:$U$5,AP$2,0))*(TimeStep)*'Composition Moles'!$C54</f>
        <v>-0.53247079035723577</v>
      </c>
      <c r="AQ42" s="19">
        <f ca="1">SUMPRODUCT(ReactionRateK2!$F64:$V64*OFFSET(ReactionStoich!$E$5:$U$5,AQ$2,0))*(TimeStep)*'Composition Moles'!$C54</f>
        <v>0</v>
      </c>
      <c r="AR42" s="19">
        <f ca="1">SUMPRODUCT(ReactionRateK2!$F64:$V64*OFFSET(ReactionStoich!$E$5:$U$5,AR$2,0))*(TimeStep)*'Composition Moles'!$C54</f>
        <v>0</v>
      </c>
      <c r="AS42" s="19">
        <f ca="1">SUMPRODUCT(ReactionRateK2!$F64:$V64*OFFSET(ReactionStoich!$E$5:$U$5,AS$2,0))*(TimeStep)*'Composition Moles'!$C54</f>
        <v>-0.53601121477423319</v>
      </c>
      <c r="AT42" s="19">
        <f ca="1">SUMPRODUCT(ReactionRateK2!$F64:$V64*OFFSET(ReactionStoich!$E$5:$U$5,AT$2,0))*(TimeStep)*'Composition Moles'!$C54</f>
        <v>-0.53601121477423319</v>
      </c>
      <c r="AU42" s="19">
        <f ca="1">SUMPRODUCT(ReactionRateK2!$F64:$V64*OFFSET(ReactionStoich!$E$5:$U$5,AU$2,0))*(TimeStep)*'Composition Moles'!$C54</f>
        <v>-0.53601121477423319</v>
      </c>
      <c r="AV42" s="19">
        <f ca="1">SUMPRODUCT(ReactionRateK2!$F64:$V64*OFFSET(ReactionStoich!$E$5:$U$5,AV$2,0))*(TimeStep)*'Composition Moles'!$C54</f>
        <v>0</v>
      </c>
      <c r="AW42" s="19">
        <f ca="1">SUMPRODUCT(ReactionRateK2!$F64:$V64*OFFSET(ReactionStoich!$E$5:$U$5,AW$2,0))*(TimeStep)*'Composition Moles'!$C54</f>
        <v>0</v>
      </c>
      <c r="AX42" s="19">
        <f ca="1">SUMPRODUCT(ReactionRateK2!$F64:$V64*OFFSET(ReactionStoich!$E$5:$U$5,AX$2,0))*(TimeStep)*'Composition Moles'!$C54</f>
        <v>0</v>
      </c>
      <c r="AY42" s="19">
        <f ca="1">SUMPRODUCT(ReactionRateK2!$F64:$V64*OFFSET(ReactionStoich!$E$5:$U$5,AY$2,0))*(TimeStep)*'Composition Moles'!$C54</f>
        <v>0</v>
      </c>
      <c r="AZ42" s="19">
        <f ca="1">SUMPRODUCT(ReactionRateK2!$F64:$V64*OFFSET(ReactionStoich!$E$5:$U$5,AZ$2,0))*(TimeStep)*'Composition Moles'!$C54</f>
        <v>0</v>
      </c>
      <c r="BA42" s="19">
        <f ca="1">SUMPRODUCT(ReactionRateK2!$F64:$V64*OFFSET(ReactionStoich!$E$5:$U$5,BA$2,0))*(TimeStep)*'Composition Moles'!$C54</f>
        <v>0</v>
      </c>
      <c r="BB42" s="19">
        <f ca="1">SUMPRODUCT(ReactionRateK2!$F64:$V64*OFFSET(ReactionStoich!$E$5:$U$5,BB$2,0))*(TimeStep)*'Composition Moles'!$C54</f>
        <v>0</v>
      </c>
      <c r="BC42" s="19">
        <f ca="1">SUMPRODUCT(ReactionRateK2!$F64:$V64*OFFSET(ReactionStoich!$E$5:$U$5,BC$2,0))*(TimeStep)*'Composition Moles'!$C54</f>
        <v>0</v>
      </c>
      <c r="BD42" s="19">
        <f ca="1">SUMPRODUCT(ReactionRateK2!$F64:$V64*OFFSET(ReactionStoich!$E$5:$U$5,BD$2,0))*(TimeStep)*'Composition Moles'!$C54</f>
        <v>0</v>
      </c>
      <c r="BE42" s="19">
        <f ca="1">SUMPRODUCT(ReactionRateK2!$F64:$V64*OFFSET(ReactionStoich!$E$5:$U$5,BE$2,0))*(TimeStep)*'Composition Moles'!$C54</f>
        <v>0</v>
      </c>
      <c r="BF42" s="19">
        <f ca="1">SUMPRODUCT(ReactionRateK2!$F64:$V64*OFFSET(ReactionStoich!$E$5:$U$5,BF$2,0))*(TimeStep)*'Composition Moles'!$C54</f>
        <v>0</v>
      </c>
      <c r="BG42" s="19">
        <f ca="1">SUMPRODUCT(ReactionRateK2!$F64:$V64*OFFSET(ReactionStoich!$E$5:$U$5,BG$2,0))*(TimeStep)*'Composition Moles'!$C54</f>
        <v>0</v>
      </c>
      <c r="BH42" s="19">
        <f ca="1">SUMPRODUCT(ReactionRateK2!$F64:$V64*OFFSET(ReactionStoich!$E$5:$U$5,BH$2,0))*(TimeStep)*'Composition Moles'!$C54</f>
        <v>0</v>
      </c>
      <c r="BI42" s="19">
        <f ca="1">SUMPRODUCT(ReactionRateK2!$F64:$V64*OFFSET(ReactionStoich!$E$5:$U$5,BI$2,0))*(TimeStep)*'Composition Moles'!$C54</f>
        <v>0</v>
      </c>
      <c r="BJ42" s="19">
        <f ca="1">SUMPRODUCT(ReactionRateK2!$F64:$V64*OFFSET(ReactionStoich!$E$5:$U$5,BJ$2,0))*(TimeStep)*'Composition Moles'!$C54</f>
        <v>0</v>
      </c>
      <c r="BK42" s="19">
        <f ca="1">SUMPRODUCT(ReactionRateK2!$F64:$V64*OFFSET(ReactionStoich!$E$5:$U$5,BK$2,0))*(TimeStep)*'Composition Moles'!$C54</f>
        <v>0</v>
      </c>
      <c r="BL42" s="19">
        <f ca="1">SUMPRODUCT(ReactionRateK2!$F64:$V64*OFFSET(ReactionStoich!$E$5:$U$5,BL$2,0))*(TimeStep)*'Composition Moles'!$C54</f>
        <v>0</v>
      </c>
      <c r="BM42" s="19">
        <f ca="1">SUMPRODUCT(ReactionRateK2!$F64:$V64*OFFSET(ReactionStoich!$E$5:$U$5,BM$2,0))*(TimeStep)*'Composition Moles'!$C54</f>
        <v>0</v>
      </c>
      <c r="BN42" s="19">
        <f ca="1">SUMPRODUCT(ReactionRateK2!$F64:$V64*OFFSET(ReactionStoich!$E$5:$U$5,BN$2,0))*(TimeStep)*'Composition Moles'!$C54</f>
        <v>0</v>
      </c>
      <c r="BO42" s="19">
        <f ca="1">SUMPRODUCT(ReactionRateK2!$F64:$V64*OFFSET(ReactionStoich!$E$5:$U$5,BO$2,0))*(TimeStep)*'Composition Moles'!$C54</f>
        <v>0</v>
      </c>
      <c r="BP42" s="19">
        <f ca="1">SUMPRODUCT(ReactionRateK2!$F64:$V64*OFFSET(ReactionStoich!$E$5:$U$5,BP$2,0))*(TimeStep)*'Composition Moles'!$C54</f>
        <v>0</v>
      </c>
      <c r="BQ42" s="19">
        <f ca="1">SUMPRODUCT(ReactionRateK2!$F64:$V64*OFFSET(ReactionStoich!$E$5:$U$5,BQ$2,0))*(TimeStep)*'Composition Moles'!$C54</f>
        <v>0</v>
      </c>
      <c r="BR42" s="19">
        <f ca="1">SUMPRODUCT(ReactionRateK2!$F64:$V64*OFFSET(ReactionStoich!$E$5:$U$5,BR$2,0))*(TimeStep)*'Composition Moles'!$C54</f>
        <v>0</v>
      </c>
      <c r="BS42" s="19">
        <f ca="1">SUMPRODUCT(ReactionRateK2!$F64:$V64*OFFSET(ReactionStoich!$E$5:$U$5,BS$2,0))*(TimeStep)*'Composition Moles'!$C54</f>
        <v>0</v>
      </c>
      <c r="BT42" s="19">
        <f ca="1">SUMPRODUCT(ReactionRateK2!$F64:$V64*OFFSET(ReactionStoich!$E$5:$U$5,BT$2,0))*(TimeStep)*'Composition Moles'!$C54</f>
        <v>0</v>
      </c>
      <c r="BU42" s="19">
        <f ca="1">SUMPRODUCT(ReactionRateK2!$F64:$V64*OFFSET(ReactionStoich!$E$5:$U$5,BU$2,0))*(TimeStep)*'Composition Moles'!$C54</f>
        <v>0</v>
      </c>
      <c r="BV42" s="19">
        <f ca="1">SUMPRODUCT(ReactionRateK2!$F64:$V64*OFFSET(ReactionStoich!$E$5:$U$5,BV$2,0))*(TimeStep)*'Composition Moles'!$C54</f>
        <v>0</v>
      </c>
      <c r="BW42" s="19">
        <f ca="1">SUMPRODUCT(ReactionRateK2!$F64:$V64*OFFSET(ReactionStoich!$E$5:$U$5,BW$2,0))*(TimeStep)*'Composition Moles'!$C54</f>
        <v>0</v>
      </c>
    </row>
    <row r="43" spans="1:75">
      <c r="A43">
        <f>ReactionRateK1!A65</f>
        <v>1.6500000000000008</v>
      </c>
      <c r="B43" s="20">
        <f t="shared" ca="1" si="5"/>
        <v>-17635.889915004373</v>
      </c>
      <c r="C43" s="20">
        <f ca="1">'Composition Moles'!BZ55</f>
        <v>143898.50652707118</v>
      </c>
      <c r="D43" s="26">
        <f t="shared" ca="1" si="6"/>
        <v>0.12255783844210077</v>
      </c>
      <c r="F43" s="19">
        <f ca="1">SUMPRODUCT(ReactionRateK2!$F65:$V65*OFFSET(ReactionStoich!$E$5:$U$5,F$2,0))*(TimeStep)*'Composition Moles'!$C55</f>
        <v>-0.60192248422205319</v>
      </c>
      <c r="G43" s="19">
        <f ca="1">SUMPRODUCT(ReactionRateK2!$F65:$V65*OFFSET(ReactionStoich!$E$5:$U$5,G$2,0))*(TimeStep)*'Composition Moles'!$C55</f>
        <v>0</v>
      </c>
      <c r="H43" s="19">
        <f ca="1">SUMPRODUCT(ReactionRateK2!$F65:$V65*OFFSET(ReactionStoich!$E$5:$U$5,H$2,0))*(TimeStep)*'Composition Moles'!$C55</f>
        <v>0.58008916804433475</v>
      </c>
      <c r="I43" s="19">
        <f ca="1">SUMPRODUCT(ReactionRateK2!$F65:$V65*OFFSET(ReactionStoich!$E$5:$U$5,I$2,0))*(TimeStep)*'Composition Moles'!$C55</f>
        <v>2.1833316177718338E-2</v>
      </c>
      <c r="J43" s="19">
        <f ca="1">SUMPRODUCT(ReactionRateK2!$F65:$V65*OFFSET(ReactionStoich!$E$5:$U$5,J$2,0))*(TimeStep)*'Composition Moles'!$C55</f>
        <v>0</v>
      </c>
      <c r="K43" s="19">
        <f ca="1">SUMPRODUCT(ReactionRateK2!$F65:$V65*OFFSET(ReactionStoich!$E$5:$U$5,K$2,0))*(TimeStep)*'Composition Moles'!$C55</f>
        <v>0</v>
      </c>
      <c r="L43" s="19">
        <f ca="1">SUMPRODUCT(ReactionRateK2!$F65:$V65*OFFSET(ReactionStoich!$E$5:$U$5,L$2,0))*(TimeStep)*'Composition Moles'!$C55</f>
        <v>0</v>
      </c>
      <c r="M43" s="19">
        <f ca="1">SUMPRODUCT(ReactionRateK2!$F65:$V65*OFFSET(ReactionStoich!$E$5:$U$5,M$2,0))*(TimeStep)*'Composition Moles'!$C55</f>
        <v>0</v>
      </c>
      <c r="N43" s="19">
        <f ca="1">SUMPRODUCT(ReactionRateK2!$F65:$V65*OFFSET(ReactionStoich!$E$5:$U$5,N$2,0))*(TimeStep)*'Composition Moles'!$C55</f>
        <v>0</v>
      </c>
      <c r="O43" s="19">
        <f ca="1">SUMPRODUCT(ReactionRateK2!$F65:$V65*OFFSET(ReactionStoich!$E$5:$U$5,O$2,0))*(TimeStep)*'Composition Moles'!$C55</f>
        <v>0</v>
      </c>
      <c r="P43" s="19">
        <f ca="1">SUMPRODUCT(ReactionRateK2!$F65:$V65*OFFSET(ReactionStoich!$E$5:$U$5,P$2,0))*(TimeStep)*'Composition Moles'!$C55</f>
        <v>0</v>
      </c>
      <c r="Q43" s="19">
        <f ca="1">SUMPRODUCT(ReactionRateK2!$F65:$V65*OFFSET(ReactionStoich!$E$5:$U$5,Q$2,0))*(TimeStep)*'Composition Moles'!$C55</f>
        <v>0</v>
      </c>
      <c r="R43" s="19">
        <f ca="1">SUMPRODUCT(ReactionRateK2!$F65:$V65*OFFSET(ReactionStoich!$E$5:$U$5,R$2,0))*(TimeStep)*'Composition Moles'!$C55</f>
        <v>0</v>
      </c>
      <c r="S43" s="19">
        <f ca="1">SUMPRODUCT(ReactionRateK2!$F65:$V65*OFFSET(ReactionStoich!$E$5:$U$5,S$2,0))*(TimeStep)*'Composition Moles'!$C55</f>
        <v>3.9155398550705622</v>
      </c>
      <c r="T43" s="19">
        <f ca="1">SUMPRODUCT(ReactionRateK2!$F65:$V65*OFFSET(ReactionStoich!$E$5:$U$5,T$2,0))*(TimeStep)*'Composition Moles'!$C55</f>
        <v>0</v>
      </c>
      <c r="U43" s="19">
        <f ca="1">SUMPRODUCT(ReactionRateK2!$F65:$V65*OFFSET(ReactionStoich!$E$5:$U$5,U$2,0))*(TimeStep)*'Composition Moles'!$C55</f>
        <v>0</v>
      </c>
      <c r="V43" s="19">
        <f ca="1">SUMPRODUCT(ReactionRateK2!$F65:$V65*OFFSET(ReactionStoich!$E$5:$U$5,V$2,0))*(TimeStep)*'Composition Moles'!$C55</f>
        <v>0</v>
      </c>
      <c r="W43" s="19">
        <f ca="1">SUMPRODUCT(ReactionRateK2!$F65:$V65*OFFSET(ReactionStoich!$E$5:$U$5,W$2,0))*(TimeStep)*'Composition Moles'!$C55</f>
        <v>0</v>
      </c>
      <c r="X43" s="19">
        <f ca="1">SUMPRODUCT(ReactionRateK2!$F65:$V65*OFFSET(ReactionStoich!$E$5:$U$5,X$2,0))*(TimeStep)*'Composition Moles'!$C55</f>
        <v>0</v>
      </c>
      <c r="Y43" s="19">
        <f ca="1">SUMPRODUCT(ReactionRateK2!$F65:$V65*OFFSET(ReactionStoich!$E$5:$U$5,Y$2,0))*(TimeStep)*'Composition Moles'!$C55</f>
        <v>-8.7044069706967111</v>
      </c>
      <c r="Z43" s="19">
        <f ca="1">SUMPRODUCT(ReactionRateK2!$F65:$V65*OFFSET(ReactionStoich!$E$5:$U$5,Z$2,0))*(TimeStep)*'Composition Moles'!$C55</f>
        <v>0</v>
      </c>
      <c r="AA43" s="19">
        <f ca="1">SUMPRODUCT(ReactionRateK2!$F65:$V65*OFFSET(ReactionStoich!$E$5:$U$5,AA$2,0))*(TimeStep)*'Composition Moles'!$C55</f>
        <v>0</v>
      </c>
      <c r="AB43" s="19">
        <f ca="1">SUMPRODUCT(ReactionRateK2!$F65:$V65*OFFSET(ReactionStoich!$E$5:$U$5,AB$2,0))*(TimeStep)*'Composition Moles'!$C55</f>
        <v>0</v>
      </c>
      <c r="AC43" s="19">
        <f ca="1">SUMPRODUCT(ReactionRateK2!$F65:$V65*OFFSET(ReactionStoich!$E$5:$U$5,AC$2,0))*(TimeStep)*'Composition Moles'!$C55</f>
        <v>0</v>
      </c>
      <c r="AD43" s="19">
        <f ca="1">SUMPRODUCT(ReactionRateK2!$F65:$V65*OFFSET(ReactionStoich!$E$5:$U$5,AD$2,0))*(TimeStep)*'Composition Moles'!$C55</f>
        <v>0</v>
      </c>
      <c r="AE43" s="19">
        <f ca="1">SUMPRODUCT(ReactionRateK2!$F65:$V65*OFFSET(ReactionStoich!$E$5:$U$5,AE$2,0))*(TimeStep)*'Composition Moles'!$C55</f>
        <v>0</v>
      </c>
      <c r="AF43" s="19">
        <f ca="1">SUMPRODUCT(ReactionRateK2!$F65:$V65*OFFSET(ReactionStoich!$E$5:$U$5,AF$2,0))*(TimeStep)*'Composition Moles'!$C55</f>
        <v>0</v>
      </c>
      <c r="AG43" s="19">
        <f ca="1">SUMPRODUCT(ReactionRateK2!$F65:$V65*OFFSET(ReactionStoich!$E$5:$U$5,AG$2,0))*(TimeStep)*'Composition Moles'!$C55</f>
        <v>-1.333629579791701E-2</v>
      </c>
      <c r="AH43" s="19">
        <f ca="1">SUMPRODUCT(ReactionRateK2!$F65:$V65*OFFSET(ReactionStoich!$E$5:$U$5,AH$2,0))*(TimeStep)*'Composition Moles'!$C55</f>
        <v>2.1135104373080589</v>
      </c>
      <c r="AI43" s="19">
        <f ca="1">SUMPRODUCT(ReactionRateK2!$F65:$V65*OFFSET(ReactionStoich!$E$5:$U$5,AI$2,0))*(TimeStep)*'Composition Moles'!$C55</f>
        <v>3.2562451908762058</v>
      </c>
      <c r="AJ43" s="19">
        <f ca="1">SUMPRODUCT(ReactionRateK2!$F65:$V65*OFFSET(ReactionStoich!$E$5:$U$5,AJ$2,0))*(TimeStep)*'Composition Moles'!$C55</f>
        <v>1.53145332841721</v>
      </c>
      <c r="AK43" s="19">
        <f ca="1">SUMPRODUCT(ReactionRateK2!$F65:$V65*OFFSET(ReactionStoich!$E$5:$U$5,AK$2,0))*(TimeStep)*'Composition Moles'!$C55</f>
        <v>0</v>
      </c>
      <c r="AL43" s="19">
        <f ca="1">SUMPRODUCT(ReactionRateK2!$F65:$V65*OFFSET(ReactionStoich!$E$5:$U$5,AL$2,0))*(TimeStep)*'Composition Moles'!$C55</f>
        <v>0</v>
      </c>
      <c r="AM43" s="19">
        <f ca="1">SUMPRODUCT(ReactionRateK2!$F65:$V65*OFFSET(ReactionStoich!$E$5:$U$5,AM$2,0))*(TimeStep)*'Composition Moles'!$C55</f>
        <v>0</v>
      </c>
      <c r="AN43" s="19">
        <f ca="1">SUMPRODUCT(ReactionRateK2!$F65:$V65*OFFSET(ReactionStoich!$E$5:$U$5,AN$2,0))*(TimeStep)*'Composition Moles'!$C55</f>
        <v>0</v>
      </c>
      <c r="AO43" s="19">
        <f ca="1">SUMPRODUCT(ReactionRateK2!$F65:$V65*OFFSET(ReactionStoich!$E$5:$U$5,AO$2,0))*(TimeStep)*'Composition Moles'!$C55</f>
        <v>-2.1833316177718338E-2</v>
      </c>
      <c r="AP43" s="19">
        <f ca="1">SUMPRODUCT(ReactionRateK2!$F65:$V65*OFFSET(ReactionStoich!$E$5:$U$5,AP$2,0))*(TimeStep)*'Composition Moles'!$C55</f>
        <v>-0.50540553880401906</v>
      </c>
      <c r="AQ43" s="19">
        <f ca="1">SUMPRODUCT(ReactionRateK2!$F65:$V65*OFFSET(ReactionStoich!$E$5:$U$5,AQ$2,0))*(TimeStep)*'Composition Moles'!$C55</f>
        <v>0</v>
      </c>
      <c r="AR43" s="19">
        <f ca="1">SUMPRODUCT(ReactionRateK2!$F65:$V65*OFFSET(ReactionStoich!$E$5:$U$5,AR$2,0))*(TimeStep)*'Composition Moles'!$C55</f>
        <v>0</v>
      </c>
      <c r="AS43" s="19">
        <f ca="1">SUMPRODUCT(ReactionRateK2!$F65:$V65*OFFSET(ReactionStoich!$E$5:$U$5,AS$2,0))*(TimeStep)*'Composition Moles'!$C55</f>
        <v>-0.52392223006522443</v>
      </c>
      <c r="AT43" s="19">
        <f ca="1">SUMPRODUCT(ReactionRateK2!$F65:$V65*OFFSET(ReactionStoich!$E$5:$U$5,AT$2,0))*(TimeStep)*'Composition Moles'!$C55</f>
        <v>-0.52392223006522443</v>
      </c>
      <c r="AU43" s="19">
        <f ca="1">SUMPRODUCT(ReactionRateK2!$F65:$V65*OFFSET(ReactionStoich!$E$5:$U$5,AU$2,0))*(TimeStep)*'Composition Moles'!$C55</f>
        <v>-0.52392223006522443</v>
      </c>
      <c r="AV43" s="19">
        <f ca="1">SUMPRODUCT(ReactionRateK2!$F65:$V65*OFFSET(ReactionStoich!$E$5:$U$5,AV$2,0))*(TimeStep)*'Composition Moles'!$C55</f>
        <v>0</v>
      </c>
      <c r="AW43" s="19">
        <f ca="1">SUMPRODUCT(ReactionRateK2!$F65:$V65*OFFSET(ReactionStoich!$E$5:$U$5,AW$2,0))*(TimeStep)*'Composition Moles'!$C55</f>
        <v>0</v>
      </c>
      <c r="AX43" s="19">
        <f ca="1">SUMPRODUCT(ReactionRateK2!$F65:$V65*OFFSET(ReactionStoich!$E$5:$U$5,AX$2,0))*(TimeStep)*'Composition Moles'!$C55</f>
        <v>0</v>
      </c>
      <c r="AY43" s="19">
        <f ca="1">SUMPRODUCT(ReactionRateK2!$F65:$V65*OFFSET(ReactionStoich!$E$5:$U$5,AY$2,0))*(TimeStep)*'Composition Moles'!$C55</f>
        <v>0</v>
      </c>
      <c r="AZ43" s="19">
        <f ca="1">SUMPRODUCT(ReactionRateK2!$F65:$V65*OFFSET(ReactionStoich!$E$5:$U$5,AZ$2,0))*(TimeStep)*'Composition Moles'!$C55</f>
        <v>0</v>
      </c>
      <c r="BA43" s="19">
        <f ca="1">SUMPRODUCT(ReactionRateK2!$F65:$V65*OFFSET(ReactionStoich!$E$5:$U$5,BA$2,0))*(TimeStep)*'Composition Moles'!$C55</f>
        <v>0</v>
      </c>
      <c r="BB43" s="19">
        <f ca="1">SUMPRODUCT(ReactionRateK2!$F65:$V65*OFFSET(ReactionStoich!$E$5:$U$5,BB$2,0))*(TimeStep)*'Composition Moles'!$C55</f>
        <v>0</v>
      </c>
      <c r="BC43" s="19">
        <f ca="1">SUMPRODUCT(ReactionRateK2!$F65:$V65*OFFSET(ReactionStoich!$E$5:$U$5,BC$2,0))*(TimeStep)*'Composition Moles'!$C55</f>
        <v>0</v>
      </c>
      <c r="BD43" s="19">
        <f ca="1">SUMPRODUCT(ReactionRateK2!$F65:$V65*OFFSET(ReactionStoich!$E$5:$U$5,BD$2,0))*(TimeStep)*'Composition Moles'!$C55</f>
        <v>0</v>
      </c>
      <c r="BE43" s="19">
        <f ca="1">SUMPRODUCT(ReactionRateK2!$F65:$V65*OFFSET(ReactionStoich!$E$5:$U$5,BE$2,0))*(TimeStep)*'Composition Moles'!$C55</f>
        <v>0</v>
      </c>
      <c r="BF43" s="19">
        <f ca="1">SUMPRODUCT(ReactionRateK2!$F65:$V65*OFFSET(ReactionStoich!$E$5:$U$5,BF$2,0))*(TimeStep)*'Composition Moles'!$C55</f>
        <v>0</v>
      </c>
      <c r="BG43" s="19">
        <f ca="1">SUMPRODUCT(ReactionRateK2!$F65:$V65*OFFSET(ReactionStoich!$E$5:$U$5,BG$2,0))*(TimeStep)*'Composition Moles'!$C55</f>
        <v>0</v>
      </c>
      <c r="BH43" s="19">
        <f ca="1">SUMPRODUCT(ReactionRateK2!$F65:$V65*OFFSET(ReactionStoich!$E$5:$U$5,BH$2,0))*(TimeStep)*'Composition Moles'!$C55</f>
        <v>0</v>
      </c>
      <c r="BI43" s="19">
        <f ca="1">SUMPRODUCT(ReactionRateK2!$F65:$V65*OFFSET(ReactionStoich!$E$5:$U$5,BI$2,0))*(TimeStep)*'Composition Moles'!$C55</f>
        <v>0</v>
      </c>
      <c r="BJ43" s="19">
        <f ca="1">SUMPRODUCT(ReactionRateK2!$F65:$V65*OFFSET(ReactionStoich!$E$5:$U$5,BJ$2,0))*(TimeStep)*'Composition Moles'!$C55</f>
        <v>0</v>
      </c>
      <c r="BK43" s="19">
        <f ca="1">SUMPRODUCT(ReactionRateK2!$F65:$V65*OFFSET(ReactionStoich!$E$5:$U$5,BK$2,0))*(TimeStep)*'Composition Moles'!$C55</f>
        <v>0</v>
      </c>
      <c r="BL43" s="19">
        <f ca="1">SUMPRODUCT(ReactionRateK2!$F65:$V65*OFFSET(ReactionStoich!$E$5:$U$5,BL$2,0))*(TimeStep)*'Composition Moles'!$C55</f>
        <v>0</v>
      </c>
      <c r="BM43" s="19">
        <f ca="1">SUMPRODUCT(ReactionRateK2!$F65:$V65*OFFSET(ReactionStoich!$E$5:$U$5,BM$2,0))*(TimeStep)*'Composition Moles'!$C55</f>
        <v>0</v>
      </c>
      <c r="BN43" s="19">
        <f ca="1">SUMPRODUCT(ReactionRateK2!$F65:$V65*OFFSET(ReactionStoich!$E$5:$U$5,BN$2,0))*(TimeStep)*'Composition Moles'!$C55</f>
        <v>0</v>
      </c>
      <c r="BO43" s="19">
        <f ca="1">SUMPRODUCT(ReactionRateK2!$F65:$V65*OFFSET(ReactionStoich!$E$5:$U$5,BO$2,0))*(TimeStep)*'Composition Moles'!$C55</f>
        <v>0</v>
      </c>
      <c r="BP43" s="19">
        <f ca="1">SUMPRODUCT(ReactionRateK2!$F65:$V65*OFFSET(ReactionStoich!$E$5:$U$5,BP$2,0))*(TimeStep)*'Composition Moles'!$C55</f>
        <v>0</v>
      </c>
      <c r="BQ43" s="19">
        <f ca="1">SUMPRODUCT(ReactionRateK2!$F65:$V65*OFFSET(ReactionStoich!$E$5:$U$5,BQ$2,0))*(TimeStep)*'Composition Moles'!$C55</f>
        <v>0</v>
      </c>
      <c r="BR43" s="19">
        <f ca="1">SUMPRODUCT(ReactionRateK2!$F65:$V65*OFFSET(ReactionStoich!$E$5:$U$5,BR$2,0))*(TimeStep)*'Composition Moles'!$C55</f>
        <v>0</v>
      </c>
      <c r="BS43" s="19">
        <f ca="1">SUMPRODUCT(ReactionRateK2!$F65:$V65*OFFSET(ReactionStoich!$E$5:$U$5,BS$2,0))*(TimeStep)*'Composition Moles'!$C55</f>
        <v>0</v>
      </c>
      <c r="BT43" s="19">
        <f ca="1">SUMPRODUCT(ReactionRateK2!$F65:$V65*OFFSET(ReactionStoich!$E$5:$U$5,BT$2,0))*(TimeStep)*'Composition Moles'!$C55</f>
        <v>0</v>
      </c>
      <c r="BU43" s="19">
        <f ca="1">SUMPRODUCT(ReactionRateK2!$F65:$V65*OFFSET(ReactionStoich!$E$5:$U$5,BU$2,0))*(TimeStep)*'Composition Moles'!$C55</f>
        <v>0</v>
      </c>
      <c r="BV43" s="19">
        <f ca="1">SUMPRODUCT(ReactionRateK2!$F65:$V65*OFFSET(ReactionStoich!$E$5:$U$5,BV$2,0))*(TimeStep)*'Composition Moles'!$C55</f>
        <v>0</v>
      </c>
      <c r="BW43" s="19">
        <f ca="1">SUMPRODUCT(ReactionRateK2!$F65:$V65*OFFSET(ReactionStoich!$E$5:$U$5,BW$2,0))*(TimeStep)*'Composition Moles'!$C55</f>
        <v>0</v>
      </c>
    </row>
    <row r="44" spans="1:75">
      <c r="A44">
        <f>ReactionRateK1!A66</f>
        <v>1.7000000000000008</v>
      </c>
      <c r="B44" s="20">
        <f t="shared" ca="1" si="5"/>
        <v>-16628.97082757012</v>
      </c>
      <c r="C44" s="20">
        <f ca="1">'Composition Moles'!BZ56</f>
        <v>143912.97770969846</v>
      </c>
      <c r="D44" s="26">
        <f t="shared" ca="1" si="6"/>
        <v>0.11554879269550042</v>
      </c>
      <c r="F44" s="19">
        <f ca="1">SUMPRODUCT(ReactionRateK2!$F66:$V66*OFFSET(ReactionStoich!$E$5:$U$5,F$2,0))*(TimeStep)*'Composition Moles'!$C56</f>
        <v>-0.56390765226635764</v>
      </c>
      <c r="G44" s="19">
        <f ca="1">SUMPRODUCT(ReactionRateK2!$F66:$V66*OFFSET(ReactionStoich!$E$5:$U$5,G$2,0))*(TimeStep)*'Composition Moles'!$C56</f>
        <v>0</v>
      </c>
      <c r="H44" s="19">
        <f ca="1">SUMPRODUCT(ReactionRateK2!$F66:$V66*OFFSET(ReactionStoich!$E$5:$U$5,H$2,0))*(TimeStep)*'Composition Moles'!$C56</f>
        <v>0.54426874893386101</v>
      </c>
      <c r="I44" s="19">
        <f ca="1">SUMPRODUCT(ReactionRateK2!$F66:$V66*OFFSET(ReactionStoich!$E$5:$U$5,I$2,0))*(TimeStep)*'Composition Moles'!$C56</f>
        <v>1.9638903332496668E-2</v>
      </c>
      <c r="J44" s="19">
        <f ca="1">SUMPRODUCT(ReactionRateK2!$F66:$V66*OFFSET(ReactionStoich!$E$5:$U$5,J$2,0))*(TimeStep)*'Composition Moles'!$C56</f>
        <v>0</v>
      </c>
      <c r="K44" s="19">
        <f ca="1">SUMPRODUCT(ReactionRateK2!$F66:$V66*OFFSET(ReactionStoich!$E$5:$U$5,K$2,0))*(TimeStep)*'Composition Moles'!$C56</f>
        <v>0</v>
      </c>
      <c r="L44" s="19">
        <f ca="1">SUMPRODUCT(ReactionRateK2!$F66:$V66*OFFSET(ReactionStoich!$E$5:$U$5,L$2,0))*(TimeStep)*'Composition Moles'!$C56</f>
        <v>0</v>
      </c>
      <c r="M44" s="19">
        <f ca="1">SUMPRODUCT(ReactionRateK2!$F66:$V66*OFFSET(ReactionStoich!$E$5:$U$5,M$2,0))*(TimeStep)*'Composition Moles'!$C56</f>
        <v>0</v>
      </c>
      <c r="N44" s="19">
        <f ca="1">SUMPRODUCT(ReactionRateK2!$F66:$V66*OFFSET(ReactionStoich!$E$5:$U$5,N$2,0))*(TimeStep)*'Composition Moles'!$C56</f>
        <v>0</v>
      </c>
      <c r="O44" s="19">
        <f ca="1">SUMPRODUCT(ReactionRateK2!$F66:$V66*OFFSET(ReactionStoich!$E$5:$U$5,O$2,0))*(TimeStep)*'Composition Moles'!$C56</f>
        <v>0</v>
      </c>
      <c r="P44" s="19">
        <f ca="1">SUMPRODUCT(ReactionRateK2!$F66:$V66*OFFSET(ReactionStoich!$E$5:$U$5,P$2,0))*(TimeStep)*'Composition Moles'!$C56</f>
        <v>0</v>
      </c>
      <c r="Q44" s="19">
        <f ca="1">SUMPRODUCT(ReactionRateK2!$F66:$V66*OFFSET(ReactionStoich!$E$5:$U$5,Q$2,0))*(TimeStep)*'Composition Moles'!$C56</f>
        <v>0</v>
      </c>
      <c r="R44" s="19">
        <f ca="1">SUMPRODUCT(ReactionRateK2!$F66:$V66*OFFSET(ReactionStoich!$E$5:$U$5,R$2,0))*(TimeStep)*'Composition Moles'!$C56</f>
        <v>0</v>
      </c>
      <c r="S44" s="19">
        <f ca="1">SUMPRODUCT(ReactionRateK2!$F66:$V66*OFFSET(ReactionStoich!$E$5:$U$5,S$2,0))*(TimeStep)*'Composition Moles'!$C56</f>
        <v>3.8317424241788949</v>
      </c>
      <c r="T44" s="19">
        <f ca="1">SUMPRODUCT(ReactionRateK2!$F66:$V66*OFFSET(ReactionStoich!$E$5:$U$5,T$2,0))*(TimeStep)*'Composition Moles'!$C56</f>
        <v>0</v>
      </c>
      <c r="U44" s="19">
        <f ca="1">SUMPRODUCT(ReactionRateK2!$F66:$V66*OFFSET(ReactionStoich!$E$5:$U$5,U$2,0))*(TimeStep)*'Composition Moles'!$C56</f>
        <v>0</v>
      </c>
      <c r="V44" s="19">
        <f ca="1">SUMPRODUCT(ReactionRateK2!$F66:$V66*OFFSET(ReactionStoich!$E$5:$U$5,V$2,0))*(TimeStep)*'Composition Moles'!$C56</f>
        <v>0</v>
      </c>
      <c r="W44" s="19">
        <f ca="1">SUMPRODUCT(ReactionRateK2!$F66:$V66*OFFSET(ReactionStoich!$E$5:$U$5,W$2,0))*(TimeStep)*'Composition Moles'!$C56</f>
        <v>0</v>
      </c>
      <c r="X44" s="19">
        <f ca="1">SUMPRODUCT(ReactionRateK2!$F66:$V66*OFFSET(ReactionStoich!$E$5:$U$5,X$2,0))*(TimeStep)*'Composition Moles'!$C56</f>
        <v>0</v>
      </c>
      <c r="Y44" s="19">
        <f ca="1">SUMPRODUCT(ReactionRateK2!$F66:$V66*OFFSET(ReactionStoich!$E$5:$U$5,Y$2,0))*(TimeStep)*'Composition Moles'!$C56</f>
        <v>-8.5515654774980661</v>
      </c>
      <c r="Z44" s="19">
        <f ca="1">SUMPRODUCT(ReactionRateK2!$F66:$V66*OFFSET(ReactionStoich!$E$5:$U$5,Z$2,0))*(TimeStep)*'Composition Moles'!$C56</f>
        <v>0</v>
      </c>
      <c r="AA44" s="19">
        <f ca="1">SUMPRODUCT(ReactionRateK2!$F66:$V66*OFFSET(ReactionStoich!$E$5:$U$5,AA$2,0))*(TimeStep)*'Composition Moles'!$C56</f>
        <v>0</v>
      </c>
      <c r="AB44" s="19">
        <f ca="1">SUMPRODUCT(ReactionRateK2!$F66:$V66*OFFSET(ReactionStoich!$E$5:$U$5,AB$2,0))*(TimeStep)*'Composition Moles'!$C56</f>
        <v>0</v>
      </c>
      <c r="AC44" s="19">
        <f ca="1">SUMPRODUCT(ReactionRateK2!$F66:$V66*OFFSET(ReactionStoich!$E$5:$U$5,AC$2,0))*(TimeStep)*'Composition Moles'!$C56</f>
        <v>0</v>
      </c>
      <c r="AD44" s="19">
        <f ca="1">SUMPRODUCT(ReactionRateK2!$F66:$V66*OFFSET(ReactionStoich!$E$5:$U$5,AD$2,0))*(TimeStep)*'Composition Moles'!$C56</f>
        <v>0</v>
      </c>
      <c r="AE44" s="19">
        <f ca="1">SUMPRODUCT(ReactionRateK2!$F66:$V66*OFFSET(ReactionStoich!$E$5:$U$5,AE$2,0))*(TimeStep)*'Composition Moles'!$C56</f>
        <v>0</v>
      </c>
      <c r="AF44" s="19">
        <f ca="1">SUMPRODUCT(ReactionRateK2!$F66:$V66*OFFSET(ReactionStoich!$E$5:$U$5,AF$2,0))*(TimeStep)*'Composition Moles'!$C56</f>
        <v>0</v>
      </c>
      <c r="AG44" s="19">
        <f ca="1">SUMPRODUCT(ReactionRateK2!$F66:$V66*OFFSET(ReactionStoich!$E$5:$U$5,AG$2,0))*(TimeStep)*'Composition Moles'!$C56</f>
        <v>-1.6141154803404553E-2</v>
      </c>
      <c r="AH44" s="19">
        <f ca="1">SUMPRODUCT(ReactionRateK2!$F66:$V66*OFFSET(ReactionStoich!$E$5:$U$5,AH$2,0))*(TimeStep)*'Composition Moles'!$C56</f>
        <v>1.9918317240017744</v>
      </c>
      <c r="AI44" s="19">
        <f ca="1">SUMPRODUCT(ReactionRateK2!$F66:$V66*OFFSET(ReactionStoich!$E$5:$U$5,AI$2,0))*(TimeStep)*'Composition Moles'!$C56</f>
        <v>3.274343763945172</v>
      </c>
      <c r="AJ44" s="19">
        <f ca="1">SUMPRODUCT(ReactionRateK2!$F66:$V66*OFFSET(ReactionStoich!$E$5:$U$5,AJ$2,0))*(TimeStep)*'Composition Moles'!$C56</f>
        <v>1.5053235571811161</v>
      </c>
      <c r="AK44" s="19">
        <f ca="1">SUMPRODUCT(ReactionRateK2!$F66:$V66*OFFSET(ReactionStoich!$E$5:$U$5,AK$2,0))*(TimeStep)*'Composition Moles'!$C56</f>
        <v>0</v>
      </c>
      <c r="AL44" s="19">
        <f ca="1">SUMPRODUCT(ReactionRateK2!$F66:$V66*OFFSET(ReactionStoich!$E$5:$U$5,AL$2,0))*(TimeStep)*'Composition Moles'!$C56</f>
        <v>0</v>
      </c>
      <c r="AM44" s="19">
        <f ca="1">SUMPRODUCT(ReactionRateK2!$F66:$V66*OFFSET(ReactionStoich!$E$5:$U$5,AM$2,0))*(TimeStep)*'Composition Moles'!$C56</f>
        <v>0</v>
      </c>
      <c r="AN44" s="19">
        <f ca="1">SUMPRODUCT(ReactionRateK2!$F66:$V66*OFFSET(ReactionStoich!$E$5:$U$5,AN$2,0))*(TimeStep)*'Composition Moles'!$C56</f>
        <v>0</v>
      </c>
      <c r="AO44" s="19">
        <f ca="1">SUMPRODUCT(ReactionRateK2!$F66:$V66*OFFSET(ReactionStoich!$E$5:$U$5,AO$2,0))*(TimeStep)*'Composition Moles'!$C56</f>
        <v>-1.9638903332496668E-2</v>
      </c>
      <c r="AP44" s="19">
        <f ca="1">SUMPRODUCT(ReactionRateK2!$F66:$V66*OFFSET(ReactionStoich!$E$5:$U$5,AP$2,0))*(TimeStep)*'Composition Moles'!$C56</f>
        <v>-0.4793054419865253</v>
      </c>
      <c r="AQ44" s="19">
        <f ca="1">SUMPRODUCT(ReactionRateK2!$F66:$V66*OFFSET(ReactionStoich!$E$5:$U$5,AQ$2,0))*(TimeStep)*'Composition Moles'!$C56</f>
        <v>0</v>
      </c>
      <c r="AR44" s="19">
        <f ca="1">SUMPRODUCT(ReactionRateK2!$F66:$V66*OFFSET(ReactionStoich!$E$5:$U$5,AR$2,0))*(TimeStep)*'Composition Moles'!$C56</f>
        <v>0</v>
      </c>
      <c r="AS44" s="19">
        <f ca="1">SUMPRODUCT(ReactionRateK2!$F66:$V66*OFFSET(ReactionStoich!$E$5:$U$5,AS$2,0))*(TimeStep)*'Composition Moles'!$C56</f>
        <v>-0.51219683056215537</v>
      </c>
      <c r="AT44" s="19">
        <f ca="1">SUMPRODUCT(ReactionRateK2!$F66:$V66*OFFSET(ReactionStoich!$E$5:$U$5,AT$2,0))*(TimeStep)*'Composition Moles'!$C56</f>
        <v>-0.51219683056215537</v>
      </c>
      <c r="AU44" s="19">
        <f ca="1">SUMPRODUCT(ReactionRateK2!$F66:$V66*OFFSET(ReactionStoich!$E$5:$U$5,AU$2,0))*(TimeStep)*'Composition Moles'!$C56</f>
        <v>-0.51219683056215537</v>
      </c>
      <c r="AV44" s="19">
        <f ca="1">SUMPRODUCT(ReactionRateK2!$F66:$V66*OFFSET(ReactionStoich!$E$5:$U$5,AV$2,0))*(TimeStep)*'Composition Moles'!$C56</f>
        <v>0</v>
      </c>
      <c r="AW44" s="19">
        <f ca="1">SUMPRODUCT(ReactionRateK2!$F66:$V66*OFFSET(ReactionStoich!$E$5:$U$5,AW$2,0))*(TimeStep)*'Composition Moles'!$C56</f>
        <v>0</v>
      </c>
      <c r="AX44" s="19">
        <f ca="1">SUMPRODUCT(ReactionRateK2!$F66:$V66*OFFSET(ReactionStoich!$E$5:$U$5,AX$2,0))*(TimeStep)*'Composition Moles'!$C56</f>
        <v>0</v>
      </c>
      <c r="AY44" s="19">
        <f ca="1">SUMPRODUCT(ReactionRateK2!$F66:$V66*OFFSET(ReactionStoich!$E$5:$U$5,AY$2,0))*(TimeStep)*'Composition Moles'!$C56</f>
        <v>0</v>
      </c>
      <c r="AZ44" s="19">
        <f ca="1">SUMPRODUCT(ReactionRateK2!$F66:$V66*OFFSET(ReactionStoich!$E$5:$U$5,AZ$2,0))*(TimeStep)*'Composition Moles'!$C56</f>
        <v>0</v>
      </c>
      <c r="BA44" s="19">
        <f ca="1">SUMPRODUCT(ReactionRateK2!$F66:$V66*OFFSET(ReactionStoich!$E$5:$U$5,BA$2,0))*(TimeStep)*'Composition Moles'!$C56</f>
        <v>0</v>
      </c>
      <c r="BB44" s="19">
        <f ca="1">SUMPRODUCT(ReactionRateK2!$F66:$V66*OFFSET(ReactionStoich!$E$5:$U$5,BB$2,0))*(TimeStep)*'Composition Moles'!$C56</f>
        <v>0</v>
      </c>
      <c r="BC44" s="19">
        <f ca="1">SUMPRODUCT(ReactionRateK2!$F66:$V66*OFFSET(ReactionStoich!$E$5:$U$5,BC$2,0))*(TimeStep)*'Composition Moles'!$C56</f>
        <v>0</v>
      </c>
      <c r="BD44" s="19">
        <f ca="1">SUMPRODUCT(ReactionRateK2!$F66:$V66*OFFSET(ReactionStoich!$E$5:$U$5,BD$2,0))*(TimeStep)*'Composition Moles'!$C56</f>
        <v>0</v>
      </c>
      <c r="BE44" s="19">
        <f ca="1">SUMPRODUCT(ReactionRateK2!$F66:$V66*OFFSET(ReactionStoich!$E$5:$U$5,BE$2,0))*(TimeStep)*'Composition Moles'!$C56</f>
        <v>0</v>
      </c>
      <c r="BF44" s="19">
        <f ca="1">SUMPRODUCT(ReactionRateK2!$F66:$V66*OFFSET(ReactionStoich!$E$5:$U$5,BF$2,0))*(TimeStep)*'Composition Moles'!$C56</f>
        <v>0</v>
      </c>
      <c r="BG44" s="19">
        <f ca="1">SUMPRODUCT(ReactionRateK2!$F66:$V66*OFFSET(ReactionStoich!$E$5:$U$5,BG$2,0))*(TimeStep)*'Composition Moles'!$C56</f>
        <v>0</v>
      </c>
      <c r="BH44" s="19">
        <f ca="1">SUMPRODUCT(ReactionRateK2!$F66:$V66*OFFSET(ReactionStoich!$E$5:$U$5,BH$2,0))*(TimeStep)*'Composition Moles'!$C56</f>
        <v>0</v>
      </c>
      <c r="BI44" s="19">
        <f ca="1">SUMPRODUCT(ReactionRateK2!$F66:$V66*OFFSET(ReactionStoich!$E$5:$U$5,BI$2,0))*(TimeStep)*'Composition Moles'!$C56</f>
        <v>0</v>
      </c>
      <c r="BJ44" s="19">
        <f ca="1">SUMPRODUCT(ReactionRateK2!$F66:$V66*OFFSET(ReactionStoich!$E$5:$U$5,BJ$2,0))*(TimeStep)*'Composition Moles'!$C56</f>
        <v>0</v>
      </c>
      <c r="BK44" s="19">
        <f ca="1">SUMPRODUCT(ReactionRateK2!$F66:$V66*OFFSET(ReactionStoich!$E$5:$U$5,BK$2,0))*(TimeStep)*'Composition Moles'!$C56</f>
        <v>0</v>
      </c>
      <c r="BL44" s="19">
        <f ca="1">SUMPRODUCT(ReactionRateK2!$F66:$V66*OFFSET(ReactionStoich!$E$5:$U$5,BL$2,0))*(TimeStep)*'Composition Moles'!$C56</f>
        <v>0</v>
      </c>
      <c r="BM44" s="19">
        <f ca="1">SUMPRODUCT(ReactionRateK2!$F66:$V66*OFFSET(ReactionStoich!$E$5:$U$5,BM$2,0))*(TimeStep)*'Composition Moles'!$C56</f>
        <v>0</v>
      </c>
      <c r="BN44" s="19">
        <f ca="1">SUMPRODUCT(ReactionRateK2!$F66:$V66*OFFSET(ReactionStoich!$E$5:$U$5,BN$2,0))*(TimeStep)*'Composition Moles'!$C56</f>
        <v>0</v>
      </c>
      <c r="BO44" s="19">
        <f ca="1">SUMPRODUCT(ReactionRateK2!$F66:$V66*OFFSET(ReactionStoich!$E$5:$U$5,BO$2,0))*(TimeStep)*'Composition Moles'!$C56</f>
        <v>0</v>
      </c>
      <c r="BP44" s="19">
        <f ca="1">SUMPRODUCT(ReactionRateK2!$F66:$V66*OFFSET(ReactionStoich!$E$5:$U$5,BP$2,0))*(TimeStep)*'Composition Moles'!$C56</f>
        <v>0</v>
      </c>
      <c r="BQ44" s="19">
        <f ca="1">SUMPRODUCT(ReactionRateK2!$F66:$V66*OFFSET(ReactionStoich!$E$5:$U$5,BQ$2,0))*(TimeStep)*'Composition Moles'!$C56</f>
        <v>0</v>
      </c>
      <c r="BR44" s="19">
        <f ca="1">SUMPRODUCT(ReactionRateK2!$F66:$V66*OFFSET(ReactionStoich!$E$5:$U$5,BR$2,0))*(TimeStep)*'Composition Moles'!$C56</f>
        <v>0</v>
      </c>
      <c r="BS44" s="19">
        <f ca="1">SUMPRODUCT(ReactionRateK2!$F66:$V66*OFFSET(ReactionStoich!$E$5:$U$5,BS$2,0))*(TimeStep)*'Composition Moles'!$C56</f>
        <v>0</v>
      </c>
      <c r="BT44" s="19">
        <f ca="1">SUMPRODUCT(ReactionRateK2!$F66:$V66*OFFSET(ReactionStoich!$E$5:$U$5,BT$2,0))*(TimeStep)*'Composition Moles'!$C56</f>
        <v>0</v>
      </c>
      <c r="BU44" s="19">
        <f ca="1">SUMPRODUCT(ReactionRateK2!$F66:$V66*OFFSET(ReactionStoich!$E$5:$U$5,BU$2,0))*(TimeStep)*'Composition Moles'!$C56</f>
        <v>0</v>
      </c>
      <c r="BV44" s="19">
        <f ca="1">SUMPRODUCT(ReactionRateK2!$F66:$V66*OFFSET(ReactionStoich!$E$5:$U$5,BV$2,0))*(TimeStep)*'Composition Moles'!$C56</f>
        <v>0</v>
      </c>
      <c r="BW44" s="19">
        <f ca="1">SUMPRODUCT(ReactionRateK2!$F66:$V66*OFFSET(ReactionStoich!$E$5:$U$5,BW$2,0))*(TimeStep)*'Composition Moles'!$C56</f>
        <v>0</v>
      </c>
    </row>
    <row r="45" spans="1:75">
      <c r="A45">
        <f>ReactionRateK1!A67</f>
        <v>1.7500000000000009</v>
      </c>
      <c r="B45" s="20">
        <f t="shared" ca="1" si="5"/>
        <v>-15673.600601368507</v>
      </c>
      <c r="C45" s="20">
        <f ca="1">'Composition Moles'!BZ57</f>
        <v>143927.31480892759</v>
      </c>
      <c r="D45" s="26">
        <f t="shared" ca="1" si="6"/>
        <v>0.10889941650183761</v>
      </c>
      <c r="F45" s="19">
        <f ca="1">SUMPRODUCT(ReactionRateK2!$F67:$V67*OFFSET(ReactionStoich!$E$5:$U$5,F$2,0))*(TimeStep)*'Composition Moles'!$C57</f>
        <v>-0.52822306028368093</v>
      </c>
      <c r="G45" s="19">
        <f ca="1">SUMPRODUCT(ReactionRateK2!$F67:$V67*OFFSET(ReactionStoich!$E$5:$U$5,G$2,0))*(TimeStep)*'Composition Moles'!$C57</f>
        <v>0</v>
      </c>
      <c r="H45" s="19">
        <f ca="1">SUMPRODUCT(ReactionRateK2!$F67:$V67*OFFSET(ReactionStoich!$E$5:$U$5,H$2,0))*(TimeStep)*'Composition Moles'!$C57</f>
        <v>0.51054723479991759</v>
      </c>
      <c r="I45" s="19">
        <f ca="1">SUMPRODUCT(ReactionRateK2!$F67:$V67*OFFSET(ReactionStoich!$E$5:$U$5,I$2,0))*(TimeStep)*'Composition Moles'!$C57</f>
        <v>1.7675825483763376E-2</v>
      </c>
      <c r="J45" s="19">
        <f ca="1">SUMPRODUCT(ReactionRateK2!$F67:$V67*OFFSET(ReactionStoich!$E$5:$U$5,J$2,0))*(TimeStep)*'Composition Moles'!$C57</f>
        <v>0</v>
      </c>
      <c r="K45" s="19">
        <f ca="1">SUMPRODUCT(ReactionRateK2!$F67:$V67*OFFSET(ReactionStoich!$E$5:$U$5,K$2,0))*(TimeStep)*'Composition Moles'!$C57</f>
        <v>0</v>
      </c>
      <c r="L45" s="19">
        <f ca="1">SUMPRODUCT(ReactionRateK2!$F67:$V67*OFFSET(ReactionStoich!$E$5:$U$5,L$2,0))*(TimeStep)*'Composition Moles'!$C57</f>
        <v>0</v>
      </c>
      <c r="M45" s="19">
        <f ca="1">SUMPRODUCT(ReactionRateK2!$F67:$V67*OFFSET(ReactionStoich!$E$5:$U$5,M$2,0))*(TimeStep)*'Composition Moles'!$C57</f>
        <v>0</v>
      </c>
      <c r="N45" s="19">
        <f ca="1">SUMPRODUCT(ReactionRateK2!$F67:$V67*OFFSET(ReactionStoich!$E$5:$U$5,N$2,0))*(TimeStep)*'Composition Moles'!$C57</f>
        <v>0</v>
      </c>
      <c r="O45" s="19">
        <f ca="1">SUMPRODUCT(ReactionRateK2!$F67:$V67*OFFSET(ReactionStoich!$E$5:$U$5,O$2,0))*(TimeStep)*'Composition Moles'!$C57</f>
        <v>0</v>
      </c>
      <c r="P45" s="19">
        <f ca="1">SUMPRODUCT(ReactionRateK2!$F67:$V67*OFFSET(ReactionStoich!$E$5:$U$5,P$2,0))*(TimeStep)*'Composition Moles'!$C57</f>
        <v>0</v>
      </c>
      <c r="Q45" s="19">
        <f ca="1">SUMPRODUCT(ReactionRateK2!$F67:$V67*OFFSET(ReactionStoich!$E$5:$U$5,Q$2,0))*(TimeStep)*'Composition Moles'!$C57</f>
        <v>0</v>
      </c>
      <c r="R45" s="19">
        <f ca="1">SUMPRODUCT(ReactionRateK2!$F67:$V67*OFFSET(ReactionStoich!$E$5:$U$5,R$2,0))*(TimeStep)*'Composition Moles'!$C57</f>
        <v>0</v>
      </c>
      <c r="S45" s="19">
        <f ca="1">SUMPRODUCT(ReactionRateK2!$F67:$V67*OFFSET(ReactionStoich!$E$5:$U$5,S$2,0))*(TimeStep)*'Composition Moles'!$C57</f>
        <v>3.7514945360843397</v>
      </c>
      <c r="T45" s="19">
        <f ca="1">SUMPRODUCT(ReactionRateK2!$F67:$V67*OFFSET(ReactionStoich!$E$5:$U$5,T$2,0))*(TimeStep)*'Composition Moles'!$C57</f>
        <v>0</v>
      </c>
      <c r="U45" s="19">
        <f ca="1">SUMPRODUCT(ReactionRateK2!$F67:$V67*OFFSET(ReactionStoich!$E$5:$U$5,U$2,0))*(TimeStep)*'Composition Moles'!$C57</f>
        <v>0</v>
      </c>
      <c r="V45" s="19">
        <f ca="1">SUMPRODUCT(ReactionRateK2!$F67:$V67*OFFSET(ReactionStoich!$E$5:$U$5,V$2,0))*(TimeStep)*'Composition Moles'!$C57</f>
        <v>0</v>
      </c>
      <c r="W45" s="19">
        <f ca="1">SUMPRODUCT(ReactionRateK2!$F67:$V67*OFFSET(ReactionStoich!$E$5:$U$5,W$2,0))*(TimeStep)*'Composition Moles'!$C57</f>
        <v>0</v>
      </c>
      <c r="X45" s="19">
        <f ca="1">SUMPRODUCT(ReactionRateK2!$F67:$V67*OFFSET(ReactionStoich!$E$5:$U$5,X$2,0))*(TimeStep)*'Composition Moles'!$C57</f>
        <v>0</v>
      </c>
      <c r="Y45" s="19">
        <f ca="1">SUMPRODUCT(ReactionRateK2!$F67:$V67*OFFSET(ReactionStoich!$E$5:$U$5,Y$2,0))*(TimeStep)*'Composition Moles'!$C57</f>
        <v>-8.4031871316819267</v>
      </c>
      <c r="Z45" s="19">
        <f ca="1">SUMPRODUCT(ReactionRateK2!$F67:$V67*OFFSET(ReactionStoich!$E$5:$U$5,Z$2,0))*(TimeStep)*'Composition Moles'!$C57</f>
        <v>0</v>
      </c>
      <c r="AA45" s="19">
        <f ca="1">SUMPRODUCT(ReactionRateK2!$F67:$V67*OFFSET(ReactionStoich!$E$5:$U$5,AA$2,0))*(TimeStep)*'Composition Moles'!$C57</f>
        <v>0</v>
      </c>
      <c r="AB45" s="19">
        <f ca="1">SUMPRODUCT(ReactionRateK2!$F67:$V67*OFFSET(ReactionStoich!$E$5:$U$5,AB$2,0))*(TimeStep)*'Composition Moles'!$C57</f>
        <v>0</v>
      </c>
      <c r="AC45" s="19">
        <f ca="1">SUMPRODUCT(ReactionRateK2!$F67:$V67*OFFSET(ReactionStoich!$E$5:$U$5,AC$2,0))*(TimeStep)*'Composition Moles'!$C57</f>
        <v>0</v>
      </c>
      <c r="AD45" s="19">
        <f ca="1">SUMPRODUCT(ReactionRateK2!$F67:$V67*OFFSET(ReactionStoich!$E$5:$U$5,AD$2,0))*(TimeStep)*'Composition Moles'!$C57</f>
        <v>0</v>
      </c>
      <c r="AE45" s="19">
        <f ca="1">SUMPRODUCT(ReactionRateK2!$F67:$V67*OFFSET(ReactionStoich!$E$5:$U$5,AE$2,0))*(TimeStep)*'Composition Moles'!$C57</f>
        <v>0</v>
      </c>
      <c r="AF45" s="19">
        <f ca="1">SUMPRODUCT(ReactionRateK2!$F67:$V67*OFFSET(ReactionStoich!$E$5:$U$5,AF$2,0))*(TimeStep)*'Composition Moles'!$C57</f>
        <v>0</v>
      </c>
      <c r="AG45" s="19">
        <f ca="1">SUMPRODUCT(ReactionRateK2!$F67:$V67*OFFSET(ReactionStoich!$E$5:$U$5,AG$2,0))*(TimeStep)*'Composition Moles'!$C57</f>
        <v>-1.8378031138592106E-2</v>
      </c>
      <c r="AH45" s="19">
        <f ca="1">SUMPRODUCT(ReactionRateK2!$F67:$V67*OFFSET(ReactionStoich!$E$5:$U$5,AH$2,0))*(TimeStep)*'Composition Moles'!$C57</f>
        <v>1.8740765399412715</v>
      </c>
      <c r="AI45" s="19">
        <f ca="1">SUMPRODUCT(ReactionRateK2!$F67:$V67*OFFSET(ReactionStoich!$E$5:$U$5,AI$2,0))*(TimeStep)*'Composition Moles'!$C57</f>
        <v>3.2907757803281177</v>
      </c>
      <c r="AJ45" s="19">
        <f ca="1">SUMPRODUCT(ReactionRateK2!$F67:$V67*OFFSET(ReactionStoich!$E$5:$U$5,AJ$2,0))*(TimeStep)*'Composition Moles'!$C57</f>
        <v>1.4795383120311623</v>
      </c>
      <c r="AK45" s="19">
        <f ca="1">SUMPRODUCT(ReactionRateK2!$F67:$V67*OFFSET(ReactionStoich!$E$5:$U$5,AK$2,0))*(TimeStep)*'Composition Moles'!$C57</f>
        <v>0</v>
      </c>
      <c r="AL45" s="19">
        <f ca="1">SUMPRODUCT(ReactionRateK2!$F67:$V67*OFFSET(ReactionStoich!$E$5:$U$5,AL$2,0))*(TimeStep)*'Composition Moles'!$C57</f>
        <v>0</v>
      </c>
      <c r="AM45" s="19">
        <f ca="1">SUMPRODUCT(ReactionRateK2!$F67:$V67*OFFSET(ReactionStoich!$E$5:$U$5,AM$2,0))*(TimeStep)*'Composition Moles'!$C57</f>
        <v>0</v>
      </c>
      <c r="AN45" s="19">
        <f ca="1">SUMPRODUCT(ReactionRateK2!$F67:$V67*OFFSET(ReactionStoich!$E$5:$U$5,AN$2,0))*(TimeStep)*'Composition Moles'!$C57</f>
        <v>0</v>
      </c>
      <c r="AO45" s="19">
        <f ca="1">SUMPRODUCT(ReactionRateK2!$F67:$V67*OFFSET(ReactionStoich!$E$5:$U$5,AO$2,0))*(TimeStep)*'Composition Moles'!$C57</f>
        <v>-1.7675825483763376E-2</v>
      </c>
      <c r="AP45" s="19">
        <f ca="1">SUMPRODUCT(ReactionRateK2!$F67:$V67*OFFSET(ReactionStoich!$E$5:$U$5,AP$2,0))*(TimeStep)*'Composition Moles'!$C57</f>
        <v>-0.45417939290212872</v>
      </c>
      <c r="AQ45" s="19">
        <f ca="1">SUMPRODUCT(ReactionRateK2!$F67:$V67*OFFSET(ReactionStoich!$E$5:$U$5,AQ$2,0))*(TimeStep)*'Composition Moles'!$C57</f>
        <v>0</v>
      </c>
      <c r="AR45" s="19">
        <f ca="1">SUMPRODUCT(ReactionRateK2!$F67:$V67*OFFSET(ReactionStoich!$E$5:$U$5,AR$2,0))*(TimeStep)*'Composition Moles'!$C57</f>
        <v>0</v>
      </c>
      <c r="AS45" s="19">
        <f ca="1">SUMPRODUCT(ReactionRateK2!$F67:$V67*OFFSET(ReactionStoich!$E$5:$U$5,AS$2,0))*(TimeStep)*'Composition Moles'!$C57</f>
        <v>-0.50082159572616014</v>
      </c>
      <c r="AT45" s="19">
        <f ca="1">SUMPRODUCT(ReactionRateK2!$F67:$V67*OFFSET(ReactionStoich!$E$5:$U$5,AT$2,0))*(TimeStep)*'Composition Moles'!$C57</f>
        <v>-0.50082159572616014</v>
      </c>
      <c r="AU45" s="19">
        <f ca="1">SUMPRODUCT(ReactionRateK2!$F67:$V67*OFFSET(ReactionStoich!$E$5:$U$5,AU$2,0))*(TimeStep)*'Composition Moles'!$C57</f>
        <v>-0.50082159572616014</v>
      </c>
      <c r="AV45" s="19">
        <f ca="1">SUMPRODUCT(ReactionRateK2!$F67:$V67*OFFSET(ReactionStoich!$E$5:$U$5,AV$2,0))*(TimeStep)*'Composition Moles'!$C57</f>
        <v>0</v>
      </c>
      <c r="AW45" s="19">
        <f ca="1">SUMPRODUCT(ReactionRateK2!$F67:$V67*OFFSET(ReactionStoich!$E$5:$U$5,AW$2,0))*(TimeStep)*'Composition Moles'!$C57</f>
        <v>0</v>
      </c>
      <c r="AX45" s="19">
        <f ca="1">SUMPRODUCT(ReactionRateK2!$F67:$V67*OFFSET(ReactionStoich!$E$5:$U$5,AX$2,0))*(TimeStep)*'Composition Moles'!$C57</f>
        <v>0</v>
      </c>
      <c r="AY45" s="19">
        <f ca="1">SUMPRODUCT(ReactionRateK2!$F67:$V67*OFFSET(ReactionStoich!$E$5:$U$5,AY$2,0))*(TimeStep)*'Composition Moles'!$C57</f>
        <v>0</v>
      </c>
      <c r="AZ45" s="19">
        <f ca="1">SUMPRODUCT(ReactionRateK2!$F67:$V67*OFFSET(ReactionStoich!$E$5:$U$5,AZ$2,0))*(TimeStep)*'Composition Moles'!$C57</f>
        <v>0</v>
      </c>
      <c r="BA45" s="19">
        <f ca="1">SUMPRODUCT(ReactionRateK2!$F67:$V67*OFFSET(ReactionStoich!$E$5:$U$5,BA$2,0))*(TimeStep)*'Composition Moles'!$C57</f>
        <v>0</v>
      </c>
      <c r="BB45" s="19">
        <f ca="1">SUMPRODUCT(ReactionRateK2!$F67:$V67*OFFSET(ReactionStoich!$E$5:$U$5,BB$2,0))*(TimeStep)*'Composition Moles'!$C57</f>
        <v>0</v>
      </c>
      <c r="BC45" s="19">
        <f ca="1">SUMPRODUCT(ReactionRateK2!$F67:$V67*OFFSET(ReactionStoich!$E$5:$U$5,BC$2,0))*(TimeStep)*'Composition Moles'!$C57</f>
        <v>0</v>
      </c>
      <c r="BD45" s="19">
        <f ca="1">SUMPRODUCT(ReactionRateK2!$F67:$V67*OFFSET(ReactionStoich!$E$5:$U$5,BD$2,0))*(TimeStep)*'Composition Moles'!$C57</f>
        <v>0</v>
      </c>
      <c r="BE45" s="19">
        <f ca="1">SUMPRODUCT(ReactionRateK2!$F67:$V67*OFFSET(ReactionStoich!$E$5:$U$5,BE$2,0))*(TimeStep)*'Composition Moles'!$C57</f>
        <v>0</v>
      </c>
      <c r="BF45" s="19">
        <f ca="1">SUMPRODUCT(ReactionRateK2!$F67:$V67*OFFSET(ReactionStoich!$E$5:$U$5,BF$2,0))*(TimeStep)*'Composition Moles'!$C57</f>
        <v>0</v>
      </c>
      <c r="BG45" s="19">
        <f ca="1">SUMPRODUCT(ReactionRateK2!$F67:$V67*OFFSET(ReactionStoich!$E$5:$U$5,BG$2,0))*(TimeStep)*'Composition Moles'!$C57</f>
        <v>0</v>
      </c>
      <c r="BH45" s="19">
        <f ca="1">SUMPRODUCT(ReactionRateK2!$F67:$V67*OFFSET(ReactionStoich!$E$5:$U$5,BH$2,0))*(TimeStep)*'Composition Moles'!$C57</f>
        <v>0</v>
      </c>
      <c r="BI45" s="19">
        <f ca="1">SUMPRODUCT(ReactionRateK2!$F67:$V67*OFFSET(ReactionStoich!$E$5:$U$5,BI$2,0))*(TimeStep)*'Composition Moles'!$C57</f>
        <v>0</v>
      </c>
      <c r="BJ45" s="19">
        <f ca="1">SUMPRODUCT(ReactionRateK2!$F67:$V67*OFFSET(ReactionStoich!$E$5:$U$5,BJ$2,0))*(TimeStep)*'Composition Moles'!$C57</f>
        <v>0</v>
      </c>
      <c r="BK45" s="19">
        <f ca="1">SUMPRODUCT(ReactionRateK2!$F67:$V67*OFFSET(ReactionStoich!$E$5:$U$5,BK$2,0))*(TimeStep)*'Composition Moles'!$C57</f>
        <v>0</v>
      </c>
      <c r="BL45" s="19">
        <f ca="1">SUMPRODUCT(ReactionRateK2!$F67:$V67*OFFSET(ReactionStoich!$E$5:$U$5,BL$2,0))*(TimeStep)*'Composition Moles'!$C57</f>
        <v>0</v>
      </c>
      <c r="BM45" s="19">
        <f ca="1">SUMPRODUCT(ReactionRateK2!$F67:$V67*OFFSET(ReactionStoich!$E$5:$U$5,BM$2,0))*(TimeStep)*'Composition Moles'!$C57</f>
        <v>0</v>
      </c>
      <c r="BN45" s="19">
        <f ca="1">SUMPRODUCT(ReactionRateK2!$F67:$V67*OFFSET(ReactionStoich!$E$5:$U$5,BN$2,0))*(TimeStep)*'Composition Moles'!$C57</f>
        <v>0</v>
      </c>
      <c r="BO45" s="19">
        <f ca="1">SUMPRODUCT(ReactionRateK2!$F67:$V67*OFFSET(ReactionStoich!$E$5:$U$5,BO$2,0))*(TimeStep)*'Composition Moles'!$C57</f>
        <v>0</v>
      </c>
      <c r="BP45" s="19">
        <f ca="1">SUMPRODUCT(ReactionRateK2!$F67:$V67*OFFSET(ReactionStoich!$E$5:$U$5,BP$2,0))*(TimeStep)*'Composition Moles'!$C57</f>
        <v>0</v>
      </c>
      <c r="BQ45" s="19">
        <f ca="1">SUMPRODUCT(ReactionRateK2!$F67:$V67*OFFSET(ReactionStoich!$E$5:$U$5,BQ$2,0))*(TimeStep)*'Composition Moles'!$C57</f>
        <v>0</v>
      </c>
      <c r="BR45" s="19">
        <f ca="1">SUMPRODUCT(ReactionRateK2!$F67:$V67*OFFSET(ReactionStoich!$E$5:$U$5,BR$2,0))*(TimeStep)*'Composition Moles'!$C57</f>
        <v>0</v>
      </c>
      <c r="BS45" s="19">
        <f ca="1">SUMPRODUCT(ReactionRateK2!$F67:$V67*OFFSET(ReactionStoich!$E$5:$U$5,BS$2,0))*(TimeStep)*'Composition Moles'!$C57</f>
        <v>0</v>
      </c>
      <c r="BT45" s="19">
        <f ca="1">SUMPRODUCT(ReactionRateK2!$F67:$V67*OFFSET(ReactionStoich!$E$5:$U$5,BT$2,0))*(TimeStep)*'Composition Moles'!$C57</f>
        <v>0</v>
      </c>
      <c r="BU45" s="19">
        <f ca="1">SUMPRODUCT(ReactionRateK2!$F67:$V67*OFFSET(ReactionStoich!$E$5:$U$5,BU$2,0))*(TimeStep)*'Composition Moles'!$C57</f>
        <v>0</v>
      </c>
      <c r="BV45" s="19">
        <f ca="1">SUMPRODUCT(ReactionRateK2!$F67:$V67*OFFSET(ReactionStoich!$E$5:$U$5,BV$2,0))*(TimeStep)*'Composition Moles'!$C57</f>
        <v>0</v>
      </c>
      <c r="BW45" s="19">
        <f ca="1">SUMPRODUCT(ReactionRateK2!$F67:$V67*OFFSET(ReactionStoich!$E$5:$U$5,BW$2,0))*(TimeStep)*'Composition Moles'!$C57</f>
        <v>0</v>
      </c>
    </row>
    <row r="46" spans="1:75">
      <c r="A46">
        <f>ReactionRateK1!A68</f>
        <v>1.8000000000000009</v>
      </c>
      <c r="B46" s="20">
        <f t="shared" ca="1" si="5"/>
        <v>-14768.068477881912</v>
      </c>
      <c r="C46" s="20">
        <f ca="1">'Composition Moles'!BZ58</f>
        <v>143941.49443560367</v>
      </c>
      <c r="D46" s="26">
        <f t="shared" ca="1" si="6"/>
        <v>0.10259771538282055</v>
      </c>
      <c r="F46" s="19">
        <f ca="1">SUMPRODUCT(ReactionRateK2!$F68:$V68*OFFSET(ReactionStoich!$E$5:$U$5,F$2,0))*(TimeStep)*'Composition Moles'!$C58</f>
        <v>-0.49473137126681954</v>
      </c>
      <c r="G46" s="19">
        <f ca="1">SUMPRODUCT(ReactionRateK2!$F68:$V68*OFFSET(ReactionStoich!$E$5:$U$5,G$2,0))*(TimeStep)*'Composition Moles'!$C58</f>
        <v>0</v>
      </c>
      <c r="H46" s="19">
        <f ca="1">SUMPRODUCT(ReactionRateK2!$F68:$V68*OFFSET(ReactionStoich!$E$5:$U$5,H$2,0))*(TimeStep)*'Composition Moles'!$C58</f>
        <v>0.47881327498793858</v>
      </c>
      <c r="I46" s="19">
        <f ca="1">SUMPRODUCT(ReactionRateK2!$F68:$V68*OFFSET(ReactionStoich!$E$5:$U$5,I$2,0))*(TimeStep)*'Composition Moles'!$C58</f>
        <v>1.5918096278880935E-2</v>
      </c>
      <c r="J46" s="19">
        <f ca="1">SUMPRODUCT(ReactionRateK2!$F68:$V68*OFFSET(ReactionStoich!$E$5:$U$5,J$2,0))*(TimeStep)*'Composition Moles'!$C58</f>
        <v>0</v>
      </c>
      <c r="K46" s="19">
        <f ca="1">SUMPRODUCT(ReactionRateK2!$F68:$V68*OFFSET(ReactionStoich!$E$5:$U$5,K$2,0))*(TimeStep)*'Composition Moles'!$C58</f>
        <v>0</v>
      </c>
      <c r="L46" s="19">
        <f ca="1">SUMPRODUCT(ReactionRateK2!$F68:$V68*OFFSET(ReactionStoich!$E$5:$U$5,L$2,0))*(TimeStep)*'Composition Moles'!$C58</f>
        <v>0</v>
      </c>
      <c r="M46" s="19">
        <f ca="1">SUMPRODUCT(ReactionRateK2!$F68:$V68*OFFSET(ReactionStoich!$E$5:$U$5,M$2,0))*(TimeStep)*'Composition Moles'!$C58</f>
        <v>0</v>
      </c>
      <c r="N46" s="19">
        <f ca="1">SUMPRODUCT(ReactionRateK2!$F68:$V68*OFFSET(ReactionStoich!$E$5:$U$5,N$2,0))*(TimeStep)*'Composition Moles'!$C58</f>
        <v>0</v>
      </c>
      <c r="O46" s="19">
        <f ca="1">SUMPRODUCT(ReactionRateK2!$F68:$V68*OFFSET(ReactionStoich!$E$5:$U$5,O$2,0))*(TimeStep)*'Composition Moles'!$C58</f>
        <v>0</v>
      </c>
      <c r="P46" s="19">
        <f ca="1">SUMPRODUCT(ReactionRateK2!$F68:$V68*OFFSET(ReactionStoich!$E$5:$U$5,P$2,0))*(TimeStep)*'Composition Moles'!$C58</f>
        <v>0</v>
      </c>
      <c r="Q46" s="19">
        <f ca="1">SUMPRODUCT(ReactionRateK2!$F68:$V68*OFFSET(ReactionStoich!$E$5:$U$5,Q$2,0))*(TimeStep)*'Composition Moles'!$C58</f>
        <v>0</v>
      </c>
      <c r="R46" s="19">
        <f ca="1">SUMPRODUCT(ReactionRateK2!$F68:$V68*OFFSET(ReactionStoich!$E$5:$U$5,R$2,0))*(TimeStep)*'Composition Moles'!$C58</f>
        <v>0</v>
      </c>
      <c r="S46" s="19">
        <f ca="1">SUMPRODUCT(ReactionRateK2!$F68:$V68*OFFSET(ReactionStoich!$E$5:$U$5,S$2,0))*(TimeStep)*'Composition Moles'!$C58</f>
        <v>3.674436086873091</v>
      </c>
      <c r="T46" s="19">
        <f ca="1">SUMPRODUCT(ReactionRateK2!$F68:$V68*OFFSET(ReactionStoich!$E$5:$U$5,T$2,0))*(TimeStep)*'Composition Moles'!$C58</f>
        <v>0</v>
      </c>
      <c r="U46" s="19">
        <f ca="1">SUMPRODUCT(ReactionRateK2!$F68:$V68*OFFSET(ReactionStoich!$E$5:$U$5,U$2,0))*(TimeStep)*'Composition Moles'!$C58</f>
        <v>0</v>
      </c>
      <c r="V46" s="19">
        <f ca="1">SUMPRODUCT(ReactionRateK2!$F68:$V68*OFFSET(ReactionStoich!$E$5:$U$5,V$2,0))*(TimeStep)*'Composition Moles'!$C58</f>
        <v>0</v>
      </c>
      <c r="W46" s="19">
        <f ca="1">SUMPRODUCT(ReactionRateK2!$F68:$V68*OFFSET(ReactionStoich!$E$5:$U$5,W$2,0))*(TimeStep)*'Composition Moles'!$C58</f>
        <v>0</v>
      </c>
      <c r="X46" s="19">
        <f ca="1">SUMPRODUCT(ReactionRateK2!$F68:$V68*OFFSET(ReactionStoich!$E$5:$U$5,X$2,0))*(TimeStep)*'Composition Moles'!$C58</f>
        <v>0</v>
      </c>
      <c r="Y46" s="19">
        <f ca="1">SUMPRODUCT(ReactionRateK2!$F68:$V68*OFFSET(ReactionStoich!$E$5:$U$5,Y$2,0))*(TimeStep)*'Composition Moles'!$C58</f>
        <v>-8.2587919505223031</v>
      </c>
      <c r="Z46" s="19">
        <f ca="1">SUMPRODUCT(ReactionRateK2!$F68:$V68*OFFSET(ReactionStoich!$E$5:$U$5,Z$2,0))*(TimeStep)*'Composition Moles'!$C58</f>
        <v>0</v>
      </c>
      <c r="AA46" s="19">
        <f ca="1">SUMPRODUCT(ReactionRateK2!$F68:$V68*OFFSET(ReactionStoich!$E$5:$U$5,AA$2,0))*(TimeStep)*'Composition Moles'!$C58</f>
        <v>0</v>
      </c>
      <c r="AB46" s="19">
        <f ca="1">SUMPRODUCT(ReactionRateK2!$F68:$V68*OFFSET(ReactionStoich!$E$5:$U$5,AB$2,0))*(TimeStep)*'Composition Moles'!$C58</f>
        <v>0</v>
      </c>
      <c r="AC46" s="19">
        <f ca="1">SUMPRODUCT(ReactionRateK2!$F68:$V68*OFFSET(ReactionStoich!$E$5:$U$5,AC$2,0))*(TimeStep)*'Composition Moles'!$C58</f>
        <v>0</v>
      </c>
      <c r="AD46" s="19">
        <f ca="1">SUMPRODUCT(ReactionRateK2!$F68:$V68*OFFSET(ReactionStoich!$E$5:$U$5,AD$2,0))*(TimeStep)*'Composition Moles'!$C58</f>
        <v>0</v>
      </c>
      <c r="AE46" s="19">
        <f ca="1">SUMPRODUCT(ReactionRateK2!$F68:$V68*OFFSET(ReactionStoich!$E$5:$U$5,AE$2,0))*(TimeStep)*'Composition Moles'!$C58</f>
        <v>0</v>
      </c>
      <c r="AF46" s="19">
        <f ca="1">SUMPRODUCT(ReactionRateK2!$F68:$V68*OFFSET(ReactionStoich!$E$5:$U$5,AF$2,0))*(TimeStep)*'Composition Moles'!$C58</f>
        <v>0</v>
      </c>
      <c r="AG46" s="19">
        <f ca="1">SUMPRODUCT(ReactionRateK2!$F68:$V68*OFFSET(ReactionStoich!$E$5:$U$5,AG$2,0))*(TimeStep)*'Composition Moles'!$C58</f>
        <v>-2.013358042432898E-2</v>
      </c>
      <c r="AH46" s="19">
        <f ca="1">SUMPRODUCT(ReactionRateK2!$F68:$V68*OFFSET(ReactionStoich!$E$5:$U$5,AH$2,0))*(TimeStep)*'Composition Moles'!$C58</f>
        <v>1.7601824802274617</v>
      </c>
      <c r="AI46" s="19">
        <f ca="1">SUMPRODUCT(ReactionRateK2!$F68:$V68*OFFSET(ReactionStoich!$E$5:$U$5,AI$2,0))*(TimeStep)*'Composition Moles'!$C58</f>
        <v>3.3055223032376637</v>
      </c>
      <c r="AJ46" s="19">
        <f ca="1">SUMPRODUCT(ReactionRateK2!$F68:$V68*OFFSET(ReactionStoich!$E$5:$U$5,AJ$2,0))*(TimeStep)*'Composition Moles'!$C58</f>
        <v>1.4540852761970506</v>
      </c>
      <c r="AK46" s="19">
        <f ca="1">SUMPRODUCT(ReactionRateK2!$F68:$V68*OFFSET(ReactionStoich!$E$5:$U$5,AK$2,0))*(TimeStep)*'Composition Moles'!$C58</f>
        <v>0</v>
      </c>
      <c r="AL46" s="19">
        <f ca="1">SUMPRODUCT(ReactionRateK2!$F68:$V68*OFFSET(ReactionStoich!$E$5:$U$5,AL$2,0))*(TimeStep)*'Composition Moles'!$C58</f>
        <v>0</v>
      </c>
      <c r="AM46" s="19">
        <f ca="1">SUMPRODUCT(ReactionRateK2!$F68:$V68*OFFSET(ReactionStoich!$E$5:$U$5,AM$2,0))*(TimeStep)*'Composition Moles'!$C58</f>
        <v>0</v>
      </c>
      <c r="AN46" s="19">
        <f ca="1">SUMPRODUCT(ReactionRateK2!$F68:$V68*OFFSET(ReactionStoich!$E$5:$U$5,AN$2,0))*(TimeStep)*'Composition Moles'!$C58</f>
        <v>0</v>
      </c>
      <c r="AO46" s="19">
        <f ca="1">SUMPRODUCT(ReactionRateK2!$F68:$V68*OFFSET(ReactionStoich!$E$5:$U$5,AO$2,0))*(TimeStep)*'Composition Moles'!$C58</f>
        <v>-1.5918096278880935E-2</v>
      </c>
      <c r="AP46" s="19">
        <f ca="1">SUMPRODUCT(ReactionRateK2!$F68:$V68*OFFSET(ReactionStoich!$E$5:$U$5,AP$2,0))*(TimeStep)*'Composition Moles'!$C58</f>
        <v>-0.43003109508615933</v>
      </c>
      <c r="AQ46" s="19">
        <f ca="1">SUMPRODUCT(ReactionRateK2!$F68:$V68*OFFSET(ReactionStoich!$E$5:$U$5,AQ$2,0))*(TimeStep)*'Composition Moles'!$C58</f>
        <v>0</v>
      </c>
      <c r="AR46" s="19">
        <f ca="1">SUMPRODUCT(ReactionRateK2!$F68:$V68*OFFSET(ReactionStoich!$E$5:$U$5,AR$2,0))*(TimeStep)*'Composition Moles'!$C58</f>
        <v>0</v>
      </c>
      <c r="AS46" s="19">
        <f ca="1">SUMPRODUCT(ReactionRateK2!$F68:$V68*OFFSET(ReactionStoich!$E$5:$U$5,AS$2,0))*(TimeStep)*'Composition Moles'!$C58</f>
        <v>-0.48978380807453265</v>
      </c>
      <c r="AT46" s="19">
        <f ca="1">SUMPRODUCT(ReactionRateK2!$F68:$V68*OFFSET(ReactionStoich!$E$5:$U$5,AT$2,0))*(TimeStep)*'Composition Moles'!$C58</f>
        <v>-0.48978380807453265</v>
      </c>
      <c r="AU46" s="19">
        <f ca="1">SUMPRODUCT(ReactionRateK2!$F68:$V68*OFFSET(ReactionStoich!$E$5:$U$5,AU$2,0))*(TimeStep)*'Composition Moles'!$C58</f>
        <v>-0.48978380807453265</v>
      </c>
      <c r="AV46" s="19">
        <f ca="1">SUMPRODUCT(ReactionRateK2!$F68:$V68*OFFSET(ReactionStoich!$E$5:$U$5,AV$2,0))*(TimeStep)*'Composition Moles'!$C58</f>
        <v>0</v>
      </c>
      <c r="AW46" s="19">
        <f ca="1">SUMPRODUCT(ReactionRateK2!$F68:$V68*OFFSET(ReactionStoich!$E$5:$U$5,AW$2,0))*(TimeStep)*'Composition Moles'!$C58</f>
        <v>0</v>
      </c>
      <c r="AX46" s="19">
        <f ca="1">SUMPRODUCT(ReactionRateK2!$F68:$V68*OFFSET(ReactionStoich!$E$5:$U$5,AX$2,0))*(TimeStep)*'Composition Moles'!$C58</f>
        <v>0</v>
      </c>
      <c r="AY46" s="19">
        <f ca="1">SUMPRODUCT(ReactionRateK2!$F68:$V68*OFFSET(ReactionStoich!$E$5:$U$5,AY$2,0))*(TimeStep)*'Composition Moles'!$C58</f>
        <v>0</v>
      </c>
      <c r="AZ46" s="19">
        <f ca="1">SUMPRODUCT(ReactionRateK2!$F68:$V68*OFFSET(ReactionStoich!$E$5:$U$5,AZ$2,0))*(TimeStep)*'Composition Moles'!$C58</f>
        <v>0</v>
      </c>
      <c r="BA46" s="19">
        <f ca="1">SUMPRODUCT(ReactionRateK2!$F68:$V68*OFFSET(ReactionStoich!$E$5:$U$5,BA$2,0))*(TimeStep)*'Composition Moles'!$C58</f>
        <v>0</v>
      </c>
      <c r="BB46" s="19">
        <f ca="1">SUMPRODUCT(ReactionRateK2!$F68:$V68*OFFSET(ReactionStoich!$E$5:$U$5,BB$2,0))*(TimeStep)*'Composition Moles'!$C58</f>
        <v>0</v>
      </c>
      <c r="BC46" s="19">
        <f ca="1">SUMPRODUCT(ReactionRateK2!$F68:$V68*OFFSET(ReactionStoich!$E$5:$U$5,BC$2,0))*(TimeStep)*'Composition Moles'!$C58</f>
        <v>0</v>
      </c>
      <c r="BD46" s="19">
        <f ca="1">SUMPRODUCT(ReactionRateK2!$F68:$V68*OFFSET(ReactionStoich!$E$5:$U$5,BD$2,0))*(TimeStep)*'Composition Moles'!$C58</f>
        <v>0</v>
      </c>
      <c r="BE46" s="19">
        <f ca="1">SUMPRODUCT(ReactionRateK2!$F68:$V68*OFFSET(ReactionStoich!$E$5:$U$5,BE$2,0))*(TimeStep)*'Composition Moles'!$C58</f>
        <v>0</v>
      </c>
      <c r="BF46" s="19">
        <f ca="1">SUMPRODUCT(ReactionRateK2!$F68:$V68*OFFSET(ReactionStoich!$E$5:$U$5,BF$2,0))*(TimeStep)*'Composition Moles'!$C58</f>
        <v>0</v>
      </c>
      <c r="BG46" s="19">
        <f ca="1">SUMPRODUCT(ReactionRateK2!$F68:$V68*OFFSET(ReactionStoich!$E$5:$U$5,BG$2,0))*(TimeStep)*'Composition Moles'!$C58</f>
        <v>0</v>
      </c>
      <c r="BH46" s="19">
        <f ca="1">SUMPRODUCT(ReactionRateK2!$F68:$V68*OFFSET(ReactionStoich!$E$5:$U$5,BH$2,0))*(TimeStep)*'Composition Moles'!$C58</f>
        <v>0</v>
      </c>
      <c r="BI46" s="19">
        <f ca="1">SUMPRODUCT(ReactionRateK2!$F68:$V68*OFFSET(ReactionStoich!$E$5:$U$5,BI$2,0))*(TimeStep)*'Composition Moles'!$C58</f>
        <v>0</v>
      </c>
      <c r="BJ46" s="19">
        <f ca="1">SUMPRODUCT(ReactionRateK2!$F68:$V68*OFFSET(ReactionStoich!$E$5:$U$5,BJ$2,0))*(TimeStep)*'Composition Moles'!$C58</f>
        <v>0</v>
      </c>
      <c r="BK46" s="19">
        <f ca="1">SUMPRODUCT(ReactionRateK2!$F68:$V68*OFFSET(ReactionStoich!$E$5:$U$5,BK$2,0))*(TimeStep)*'Composition Moles'!$C58</f>
        <v>0</v>
      </c>
      <c r="BL46" s="19">
        <f ca="1">SUMPRODUCT(ReactionRateK2!$F68:$V68*OFFSET(ReactionStoich!$E$5:$U$5,BL$2,0))*(TimeStep)*'Composition Moles'!$C58</f>
        <v>0</v>
      </c>
      <c r="BM46" s="19">
        <f ca="1">SUMPRODUCT(ReactionRateK2!$F68:$V68*OFFSET(ReactionStoich!$E$5:$U$5,BM$2,0))*(TimeStep)*'Composition Moles'!$C58</f>
        <v>0</v>
      </c>
      <c r="BN46" s="19">
        <f ca="1">SUMPRODUCT(ReactionRateK2!$F68:$V68*OFFSET(ReactionStoich!$E$5:$U$5,BN$2,0))*(TimeStep)*'Composition Moles'!$C58</f>
        <v>0</v>
      </c>
      <c r="BO46" s="19">
        <f ca="1">SUMPRODUCT(ReactionRateK2!$F68:$V68*OFFSET(ReactionStoich!$E$5:$U$5,BO$2,0))*(TimeStep)*'Composition Moles'!$C58</f>
        <v>0</v>
      </c>
      <c r="BP46" s="19">
        <f ca="1">SUMPRODUCT(ReactionRateK2!$F68:$V68*OFFSET(ReactionStoich!$E$5:$U$5,BP$2,0))*(TimeStep)*'Composition Moles'!$C58</f>
        <v>0</v>
      </c>
      <c r="BQ46" s="19">
        <f ca="1">SUMPRODUCT(ReactionRateK2!$F68:$V68*OFFSET(ReactionStoich!$E$5:$U$5,BQ$2,0))*(TimeStep)*'Composition Moles'!$C58</f>
        <v>0</v>
      </c>
      <c r="BR46" s="19">
        <f ca="1">SUMPRODUCT(ReactionRateK2!$F68:$V68*OFFSET(ReactionStoich!$E$5:$U$5,BR$2,0))*(TimeStep)*'Composition Moles'!$C58</f>
        <v>0</v>
      </c>
      <c r="BS46" s="19">
        <f ca="1">SUMPRODUCT(ReactionRateK2!$F68:$V68*OFFSET(ReactionStoich!$E$5:$U$5,BS$2,0))*(TimeStep)*'Composition Moles'!$C58</f>
        <v>0</v>
      </c>
      <c r="BT46" s="19">
        <f ca="1">SUMPRODUCT(ReactionRateK2!$F68:$V68*OFFSET(ReactionStoich!$E$5:$U$5,BT$2,0))*(TimeStep)*'Composition Moles'!$C58</f>
        <v>0</v>
      </c>
      <c r="BU46" s="19">
        <f ca="1">SUMPRODUCT(ReactionRateK2!$F68:$V68*OFFSET(ReactionStoich!$E$5:$U$5,BU$2,0))*(TimeStep)*'Composition Moles'!$C58</f>
        <v>0</v>
      </c>
      <c r="BV46" s="19">
        <f ca="1">SUMPRODUCT(ReactionRateK2!$F68:$V68*OFFSET(ReactionStoich!$E$5:$U$5,BV$2,0))*(TimeStep)*'Composition Moles'!$C58</f>
        <v>0</v>
      </c>
      <c r="BW46" s="19">
        <f ca="1">SUMPRODUCT(ReactionRateK2!$F68:$V68*OFFSET(ReactionStoich!$E$5:$U$5,BW$2,0))*(TimeStep)*'Composition Moles'!$C58</f>
        <v>0</v>
      </c>
    </row>
    <row r="47" spans="1:75">
      <c r="A47">
        <f>ReactionRateK1!A69</f>
        <v>1.850000000000001</v>
      </c>
      <c r="B47" s="20">
        <f t="shared" ca="1" si="5"/>
        <v>-13910.611451280613</v>
      </c>
      <c r="C47" s="20">
        <f ca="1">'Composition Moles'!BZ59</f>
        <v>143955.49476783772</v>
      </c>
      <c r="D47" s="26">
        <f t="shared" ca="1" si="6"/>
        <v>9.6631333689031901E-2</v>
      </c>
      <c r="F47" s="19">
        <f ca="1">SUMPRODUCT(ReactionRateK2!$F69:$V69*OFFSET(ReactionStoich!$E$5:$U$5,F$2,0))*(TimeStep)*'Composition Moles'!$C59</f>
        <v>-0.46330333497324622</v>
      </c>
      <c r="G47" s="19">
        <f ca="1">SUMPRODUCT(ReactionRateK2!$F69:$V69*OFFSET(ReactionStoich!$E$5:$U$5,G$2,0))*(TimeStep)*'Composition Moles'!$C59</f>
        <v>0</v>
      </c>
      <c r="H47" s="19">
        <f ca="1">SUMPRODUCT(ReactionRateK2!$F69:$V69*OFFSET(ReactionStoich!$E$5:$U$5,H$2,0))*(TimeStep)*'Composition Moles'!$C59</f>
        <v>0.44896045353722813</v>
      </c>
      <c r="I47" s="19">
        <f ca="1">SUMPRODUCT(ReactionRateK2!$F69:$V69*OFFSET(ReactionStoich!$E$5:$U$5,I$2,0))*(TimeStep)*'Composition Moles'!$C59</f>
        <v>1.43428814360181E-2</v>
      </c>
      <c r="J47" s="19">
        <f ca="1">SUMPRODUCT(ReactionRateK2!$F69:$V69*OFFSET(ReactionStoich!$E$5:$U$5,J$2,0))*(TimeStep)*'Composition Moles'!$C59</f>
        <v>0</v>
      </c>
      <c r="K47" s="19">
        <f ca="1">SUMPRODUCT(ReactionRateK2!$F69:$V69*OFFSET(ReactionStoich!$E$5:$U$5,K$2,0))*(TimeStep)*'Composition Moles'!$C59</f>
        <v>0</v>
      </c>
      <c r="L47" s="19">
        <f ca="1">SUMPRODUCT(ReactionRateK2!$F69:$V69*OFFSET(ReactionStoich!$E$5:$U$5,L$2,0))*(TimeStep)*'Composition Moles'!$C59</f>
        <v>0</v>
      </c>
      <c r="M47" s="19">
        <f ca="1">SUMPRODUCT(ReactionRateK2!$F69:$V69*OFFSET(ReactionStoich!$E$5:$U$5,M$2,0))*(TimeStep)*'Composition Moles'!$C59</f>
        <v>0</v>
      </c>
      <c r="N47" s="19">
        <f ca="1">SUMPRODUCT(ReactionRateK2!$F69:$V69*OFFSET(ReactionStoich!$E$5:$U$5,N$2,0))*(TimeStep)*'Composition Moles'!$C59</f>
        <v>0</v>
      </c>
      <c r="O47" s="19">
        <f ca="1">SUMPRODUCT(ReactionRateK2!$F69:$V69*OFFSET(ReactionStoich!$E$5:$U$5,O$2,0))*(TimeStep)*'Composition Moles'!$C59</f>
        <v>0</v>
      </c>
      <c r="P47" s="19">
        <f ca="1">SUMPRODUCT(ReactionRateK2!$F69:$V69*OFFSET(ReactionStoich!$E$5:$U$5,P$2,0))*(TimeStep)*'Composition Moles'!$C59</f>
        <v>0</v>
      </c>
      <c r="Q47" s="19">
        <f ca="1">SUMPRODUCT(ReactionRateK2!$F69:$V69*OFFSET(ReactionStoich!$E$5:$U$5,Q$2,0))*(TimeStep)*'Composition Moles'!$C59</f>
        <v>0</v>
      </c>
      <c r="R47" s="19">
        <f ca="1">SUMPRODUCT(ReactionRateK2!$F69:$V69*OFFSET(ReactionStoich!$E$5:$U$5,R$2,0))*(TimeStep)*'Composition Moles'!$C59</f>
        <v>0</v>
      </c>
      <c r="S47" s="19">
        <f ca="1">SUMPRODUCT(ReactionRateK2!$F69:$V69*OFFSET(ReactionStoich!$E$5:$U$5,S$2,0))*(TimeStep)*'Composition Moles'!$C59</f>
        <v>3.6002467770966691</v>
      </c>
      <c r="T47" s="19">
        <f ca="1">SUMPRODUCT(ReactionRateK2!$F69:$V69*OFFSET(ReactionStoich!$E$5:$U$5,T$2,0))*(TimeStep)*'Composition Moles'!$C59</f>
        <v>0</v>
      </c>
      <c r="U47" s="19">
        <f ca="1">SUMPRODUCT(ReactionRateK2!$F69:$V69*OFFSET(ReactionStoich!$E$5:$U$5,U$2,0))*(TimeStep)*'Composition Moles'!$C59</f>
        <v>0</v>
      </c>
      <c r="V47" s="19">
        <f ca="1">SUMPRODUCT(ReactionRateK2!$F69:$V69*OFFSET(ReactionStoich!$E$5:$U$5,V$2,0))*(TimeStep)*'Composition Moles'!$C59</f>
        <v>0</v>
      </c>
      <c r="W47" s="19">
        <f ca="1">SUMPRODUCT(ReactionRateK2!$F69:$V69*OFFSET(ReactionStoich!$E$5:$U$5,W$2,0))*(TimeStep)*'Composition Moles'!$C59</f>
        <v>0</v>
      </c>
      <c r="X47" s="19">
        <f ca="1">SUMPRODUCT(ReactionRateK2!$F69:$V69*OFFSET(ReactionStoich!$E$5:$U$5,X$2,0))*(TimeStep)*'Composition Moles'!$C59</f>
        <v>0</v>
      </c>
      <c r="Y47" s="19">
        <f ca="1">SUMPRODUCT(ReactionRateK2!$F69:$V69*OFFSET(ReactionStoich!$E$5:$U$5,Y$2,0))*(TimeStep)*'Composition Moles'!$C59</f>
        <v>-8.1179604456862542</v>
      </c>
      <c r="Z47" s="19">
        <f ca="1">SUMPRODUCT(ReactionRateK2!$F69:$V69*OFFSET(ReactionStoich!$E$5:$U$5,Z$2,0))*(TimeStep)*'Composition Moles'!$C59</f>
        <v>0</v>
      </c>
      <c r="AA47" s="19">
        <f ca="1">SUMPRODUCT(ReactionRateK2!$F69:$V69*OFFSET(ReactionStoich!$E$5:$U$5,AA$2,0))*(TimeStep)*'Composition Moles'!$C59</f>
        <v>0</v>
      </c>
      <c r="AB47" s="19">
        <f ca="1">SUMPRODUCT(ReactionRateK2!$F69:$V69*OFFSET(ReactionStoich!$E$5:$U$5,AB$2,0))*(TimeStep)*'Composition Moles'!$C59</f>
        <v>0</v>
      </c>
      <c r="AC47" s="19">
        <f ca="1">SUMPRODUCT(ReactionRateK2!$F69:$V69*OFFSET(ReactionStoich!$E$5:$U$5,AC$2,0))*(TimeStep)*'Composition Moles'!$C59</f>
        <v>0</v>
      </c>
      <c r="AD47" s="19">
        <f ca="1">SUMPRODUCT(ReactionRateK2!$F69:$V69*OFFSET(ReactionStoich!$E$5:$U$5,AD$2,0))*(TimeStep)*'Composition Moles'!$C59</f>
        <v>0</v>
      </c>
      <c r="AE47" s="19">
        <f ca="1">SUMPRODUCT(ReactionRateK2!$F69:$V69*OFFSET(ReactionStoich!$E$5:$U$5,AE$2,0))*(TimeStep)*'Composition Moles'!$C59</f>
        <v>0</v>
      </c>
      <c r="AF47" s="19">
        <f ca="1">SUMPRODUCT(ReactionRateK2!$F69:$V69*OFFSET(ReactionStoich!$E$5:$U$5,AF$2,0))*(TimeStep)*'Composition Moles'!$C59</f>
        <v>0</v>
      </c>
      <c r="AG47" s="19">
        <f ca="1">SUMPRODUCT(ReactionRateK2!$F69:$V69*OFFSET(ReactionStoich!$E$5:$U$5,AG$2,0))*(TimeStep)*'Composition Moles'!$C59</f>
        <v>-2.1480990316839352E-2</v>
      </c>
      <c r="AH47" s="19">
        <f ca="1">SUMPRODUCT(ReactionRateK2!$F69:$V69*OFFSET(ReactionStoich!$E$5:$U$5,AH$2,0))*(TimeStep)*'Composition Moles'!$C59</f>
        <v>1.6500839136912764</v>
      </c>
      <c r="AI47" s="19">
        <f ca="1">SUMPRODUCT(ReactionRateK2!$F69:$V69*OFFSET(ReactionStoich!$E$5:$U$5,AI$2,0))*(TimeStep)*'Composition Moles'!$C59</f>
        <v>3.3185734975883041</v>
      </c>
      <c r="AJ47" s="19">
        <f ca="1">SUMPRODUCT(ReactionRateK2!$F69:$V69*OFFSET(ReactionStoich!$E$5:$U$5,AJ$2,0))*(TimeStep)*'Composition Moles'!$C59</f>
        <v>1.4289536905022697</v>
      </c>
      <c r="AK47" s="19">
        <f ca="1">SUMPRODUCT(ReactionRateK2!$F69:$V69*OFFSET(ReactionStoich!$E$5:$U$5,AK$2,0))*(TimeStep)*'Composition Moles'!$C59</f>
        <v>0</v>
      </c>
      <c r="AL47" s="19">
        <f ca="1">SUMPRODUCT(ReactionRateK2!$F69:$V69*OFFSET(ReactionStoich!$E$5:$U$5,AL$2,0))*(TimeStep)*'Composition Moles'!$C59</f>
        <v>0</v>
      </c>
      <c r="AM47" s="19">
        <f ca="1">SUMPRODUCT(ReactionRateK2!$F69:$V69*OFFSET(ReactionStoich!$E$5:$U$5,AM$2,0))*(TimeStep)*'Composition Moles'!$C59</f>
        <v>0</v>
      </c>
      <c r="AN47" s="19">
        <f ca="1">SUMPRODUCT(ReactionRateK2!$F69:$V69*OFFSET(ReactionStoich!$E$5:$U$5,AN$2,0))*(TimeStep)*'Composition Moles'!$C59</f>
        <v>0</v>
      </c>
      <c r="AO47" s="19">
        <f ca="1">SUMPRODUCT(ReactionRateK2!$F69:$V69*OFFSET(ReactionStoich!$E$5:$U$5,AO$2,0))*(TimeStep)*'Composition Moles'!$C59</f>
        <v>-1.43428814360181E-2</v>
      </c>
      <c r="AP47" s="19">
        <f ca="1">SUMPRODUCT(ReactionRateK2!$F69:$V69*OFFSET(ReactionStoich!$E$5:$U$5,AP$2,0))*(TimeStep)*'Composition Moles'!$C59</f>
        <v>-0.40685938881207651</v>
      </c>
      <c r="AQ47" s="19">
        <f ca="1">SUMPRODUCT(ReactionRateK2!$F69:$V69*OFFSET(ReactionStoich!$E$5:$U$5,AQ$2,0))*(TimeStep)*'Composition Moles'!$C59</f>
        <v>0</v>
      </c>
      <c r="AR47" s="19">
        <f ca="1">SUMPRODUCT(ReactionRateK2!$F69:$V69*OFFSET(ReactionStoich!$E$5:$U$5,AR$2,0))*(TimeStep)*'Composition Moles'!$C59</f>
        <v>0</v>
      </c>
      <c r="AS47" s="19">
        <f ca="1">SUMPRODUCT(ReactionRateK2!$F69:$V69*OFFSET(ReactionStoich!$E$5:$U$5,AS$2,0))*(TimeStep)*'Composition Moles'!$C59</f>
        <v>-0.47907139087577716</v>
      </c>
      <c r="AT47" s="19">
        <f ca="1">SUMPRODUCT(ReactionRateK2!$F69:$V69*OFFSET(ReactionStoich!$E$5:$U$5,AT$2,0))*(TimeStep)*'Composition Moles'!$C59</f>
        <v>-0.47907139087577716</v>
      </c>
      <c r="AU47" s="19">
        <f ca="1">SUMPRODUCT(ReactionRateK2!$F69:$V69*OFFSET(ReactionStoich!$E$5:$U$5,AU$2,0))*(TimeStep)*'Composition Moles'!$C59</f>
        <v>-0.47907139087577716</v>
      </c>
      <c r="AV47" s="19">
        <f ca="1">SUMPRODUCT(ReactionRateK2!$F69:$V69*OFFSET(ReactionStoich!$E$5:$U$5,AV$2,0))*(TimeStep)*'Composition Moles'!$C59</f>
        <v>0</v>
      </c>
      <c r="AW47" s="19">
        <f ca="1">SUMPRODUCT(ReactionRateK2!$F69:$V69*OFFSET(ReactionStoich!$E$5:$U$5,AW$2,0))*(TimeStep)*'Composition Moles'!$C59</f>
        <v>0</v>
      </c>
      <c r="AX47" s="19">
        <f ca="1">SUMPRODUCT(ReactionRateK2!$F69:$V69*OFFSET(ReactionStoich!$E$5:$U$5,AX$2,0))*(TimeStep)*'Composition Moles'!$C59</f>
        <v>0</v>
      </c>
      <c r="AY47" s="19">
        <f ca="1">SUMPRODUCT(ReactionRateK2!$F69:$V69*OFFSET(ReactionStoich!$E$5:$U$5,AY$2,0))*(TimeStep)*'Composition Moles'!$C59</f>
        <v>0</v>
      </c>
      <c r="AZ47" s="19">
        <f ca="1">SUMPRODUCT(ReactionRateK2!$F69:$V69*OFFSET(ReactionStoich!$E$5:$U$5,AZ$2,0))*(TimeStep)*'Composition Moles'!$C59</f>
        <v>0</v>
      </c>
      <c r="BA47" s="19">
        <f ca="1">SUMPRODUCT(ReactionRateK2!$F69:$V69*OFFSET(ReactionStoich!$E$5:$U$5,BA$2,0))*(TimeStep)*'Composition Moles'!$C59</f>
        <v>0</v>
      </c>
      <c r="BB47" s="19">
        <f ca="1">SUMPRODUCT(ReactionRateK2!$F69:$V69*OFFSET(ReactionStoich!$E$5:$U$5,BB$2,0))*(TimeStep)*'Composition Moles'!$C59</f>
        <v>0</v>
      </c>
      <c r="BC47" s="19">
        <f ca="1">SUMPRODUCT(ReactionRateK2!$F69:$V69*OFFSET(ReactionStoich!$E$5:$U$5,BC$2,0))*(TimeStep)*'Composition Moles'!$C59</f>
        <v>0</v>
      </c>
      <c r="BD47" s="19">
        <f ca="1">SUMPRODUCT(ReactionRateK2!$F69:$V69*OFFSET(ReactionStoich!$E$5:$U$5,BD$2,0))*(TimeStep)*'Composition Moles'!$C59</f>
        <v>0</v>
      </c>
      <c r="BE47" s="19">
        <f ca="1">SUMPRODUCT(ReactionRateK2!$F69:$V69*OFFSET(ReactionStoich!$E$5:$U$5,BE$2,0))*(TimeStep)*'Composition Moles'!$C59</f>
        <v>0</v>
      </c>
      <c r="BF47" s="19">
        <f ca="1">SUMPRODUCT(ReactionRateK2!$F69:$V69*OFFSET(ReactionStoich!$E$5:$U$5,BF$2,0))*(TimeStep)*'Composition Moles'!$C59</f>
        <v>0</v>
      </c>
      <c r="BG47" s="19">
        <f ca="1">SUMPRODUCT(ReactionRateK2!$F69:$V69*OFFSET(ReactionStoich!$E$5:$U$5,BG$2,0))*(TimeStep)*'Composition Moles'!$C59</f>
        <v>0</v>
      </c>
      <c r="BH47" s="19">
        <f ca="1">SUMPRODUCT(ReactionRateK2!$F69:$V69*OFFSET(ReactionStoich!$E$5:$U$5,BH$2,0))*(TimeStep)*'Composition Moles'!$C59</f>
        <v>0</v>
      </c>
      <c r="BI47" s="19">
        <f ca="1">SUMPRODUCT(ReactionRateK2!$F69:$V69*OFFSET(ReactionStoich!$E$5:$U$5,BI$2,0))*(TimeStep)*'Composition Moles'!$C59</f>
        <v>0</v>
      </c>
      <c r="BJ47" s="19">
        <f ca="1">SUMPRODUCT(ReactionRateK2!$F69:$V69*OFFSET(ReactionStoich!$E$5:$U$5,BJ$2,0))*(TimeStep)*'Composition Moles'!$C59</f>
        <v>0</v>
      </c>
      <c r="BK47" s="19">
        <f ca="1">SUMPRODUCT(ReactionRateK2!$F69:$V69*OFFSET(ReactionStoich!$E$5:$U$5,BK$2,0))*(TimeStep)*'Composition Moles'!$C59</f>
        <v>0</v>
      </c>
      <c r="BL47" s="19">
        <f ca="1">SUMPRODUCT(ReactionRateK2!$F69:$V69*OFFSET(ReactionStoich!$E$5:$U$5,BL$2,0))*(TimeStep)*'Composition Moles'!$C59</f>
        <v>0</v>
      </c>
      <c r="BM47" s="19">
        <f ca="1">SUMPRODUCT(ReactionRateK2!$F69:$V69*OFFSET(ReactionStoich!$E$5:$U$5,BM$2,0))*(TimeStep)*'Composition Moles'!$C59</f>
        <v>0</v>
      </c>
      <c r="BN47" s="19">
        <f ca="1">SUMPRODUCT(ReactionRateK2!$F69:$V69*OFFSET(ReactionStoich!$E$5:$U$5,BN$2,0))*(TimeStep)*'Composition Moles'!$C59</f>
        <v>0</v>
      </c>
      <c r="BO47" s="19">
        <f ca="1">SUMPRODUCT(ReactionRateK2!$F69:$V69*OFFSET(ReactionStoich!$E$5:$U$5,BO$2,0))*(TimeStep)*'Composition Moles'!$C59</f>
        <v>0</v>
      </c>
      <c r="BP47" s="19">
        <f ca="1">SUMPRODUCT(ReactionRateK2!$F69:$V69*OFFSET(ReactionStoich!$E$5:$U$5,BP$2,0))*(TimeStep)*'Composition Moles'!$C59</f>
        <v>0</v>
      </c>
      <c r="BQ47" s="19">
        <f ca="1">SUMPRODUCT(ReactionRateK2!$F69:$V69*OFFSET(ReactionStoich!$E$5:$U$5,BQ$2,0))*(TimeStep)*'Composition Moles'!$C59</f>
        <v>0</v>
      </c>
      <c r="BR47" s="19">
        <f ca="1">SUMPRODUCT(ReactionRateK2!$F69:$V69*OFFSET(ReactionStoich!$E$5:$U$5,BR$2,0))*(TimeStep)*'Composition Moles'!$C59</f>
        <v>0</v>
      </c>
      <c r="BS47" s="19">
        <f ca="1">SUMPRODUCT(ReactionRateK2!$F69:$V69*OFFSET(ReactionStoich!$E$5:$U$5,BS$2,0))*(TimeStep)*'Composition Moles'!$C59</f>
        <v>0</v>
      </c>
      <c r="BT47" s="19">
        <f ca="1">SUMPRODUCT(ReactionRateK2!$F69:$V69*OFFSET(ReactionStoich!$E$5:$U$5,BT$2,0))*(TimeStep)*'Composition Moles'!$C59</f>
        <v>0</v>
      </c>
      <c r="BU47" s="19">
        <f ca="1">SUMPRODUCT(ReactionRateK2!$F69:$V69*OFFSET(ReactionStoich!$E$5:$U$5,BU$2,0))*(TimeStep)*'Composition Moles'!$C59</f>
        <v>0</v>
      </c>
      <c r="BV47" s="19">
        <f ca="1">SUMPRODUCT(ReactionRateK2!$F69:$V69*OFFSET(ReactionStoich!$E$5:$U$5,BV$2,0))*(TimeStep)*'Composition Moles'!$C59</f>
        <v>0</v>
      </c>
      <c r="BW47" s="19">
        <f ca="1">SUMPRODUCT(ReactionRateK2!$F69:$V69*OFFSET(ReactionStoich!$E$5:$U$5,BW$2,0))*(TimeStep)*'Composition Moles'!$C59</f>
        <v>0</v>
      </c>
    </row>
    <row r="48" spans="1:75">
      <c r="A48">
        <f>ReactionRateK1!A70</f>
        <v>1.900000000000001</v>
      </c>
      <c r="B48" s="20">
        <f t="shared" ca="1" si="5"/>
        <v>-13099.436371244947</v>
      </c>
      <c r="C48" s="20">
        <f ca="1">'Composition Moles'!BZ60</f>
        <v>143969.29549751864</v>
      </c>
      <c r="D48" s="26">
        <f t="shared" ca="1" si="6"/>
        <v>9.0987709052662E-2</v>
      </c>
      <c r="F48" s="19">
        <f ca="1">SUMPRODUCT(ReactionRateK2!$F70:$V70*OFFSET(ReactionStoich!$E$5:$U$5,F$2,0))*(TimeStep)*'Composition Moles'!$C60</f>
        <v>-0.43381719357935278</v>
      </c>
      <c r="G48" s="19">
        <f ca="1">SUMPRODUCT(ReactionRateK2!$F70:$V70*OFFSET(ReactionStoich!$E$5:$U$5,G$2,0))*(TimeStep)*'Composition Moles'!$C60</f>
        <v>0</v>
      </c>
      <c r="H48" s="19">
        <f ca="1">SUMPRODUCT(ReactionRateK2!$F70:$V70*OFFSET(ReactionStoich!$E$5:$U$5,H$2,0))*(TimeStep)*'Composition Moles'!$C60</f>
        <v>0.42088711048360083</v>
      </c>
      <c r="I48" s="19">
        <f ca="1">SUMPRODUCT(ReactionRateK2!$F70:$V70*OFFSET(ReactionStoich!$E$5:$U$5,I$2,0))*(TimeStep)*'Composition Moles'!$C60</f>
        <v>1.293008309575191E-2</v>
      </c>
      <c r="J48" s="19">
        <f ca="1">SUMPRODUCT(ReactionRateK2!$F70:$V70*OFFSET(ReactionStoich!$E$5:$U$5,J$2,0))*(TimeStep)*'Composition Moles'!$C60</f>
        <v>0</v>
      </c>
      <c r="K48" s="19">
        <f ca="1">SUMPRODUCT(ReactionRateK2!$F70:$V70*OFFSET(ReactionStoich!$E$5:$U$5,K$2,0))*(TimeStep)*'Composition Moles'!$C60</f>
        <v>0</v>
      </c>
      <c r="L48" s="19">
        <f ca="1">SUMPRODUCT(ReactionRateK2!$F70:$V70*OFFSET(ReactionStoich!$E$5:$U$5,L$2,0))*(TimeStep)*'Composition Moles'!$C60</f>
        <v>0</v>
      </c>
      <c r="M48" s="19">
        <f ca="1">SUMPRODUCT(ReactionRateK2!$F70:$V70*OFFSET(ReactionStoich!$E$5:$U$5,M$2,0))*(TimeStep)*'Composition Moles'!$C60</f>
        <v>0</v>
      </c>
      <c r="N48" s="19">
        <f ca="1">SUMPRODUCT(ReactionRateK2!$F70:$V70*OFFSET(ReactionStoich!$E$5:$U$5,N$2,0))*(TimeStep)*'Composition Moles'!$C60</f>
        <v>0</v>
      </c>
      <c r="O48" s="19">
        <f ca="1">SUMPRODUCT(ReactionRateK2!$F70:$V70*OFFSET(ReactionStoich!$E$5:$U$5,O$2,0))*(TimeStep)*'Composition Moles'!$C60</f>
        <v>0</v>
      </c>
      <c r="P48" s="19">
        <f ca="1">SUMPRODUCT(ReactionRateK2!$F70:$V70*OFFSET(ReactionStoich!$E$5:$U$5,P$2,0))*(TimeStep)*'Composition Moles'!$C60</f>
        <v>0</v>
      </c>
      <c r="Q48" s="19">
        <f ca="1">SUMPRODUCT(ReactionRateK2!$F70:$V70*OFFSET(ReactionStoich!$E$5:$U$5,Q$2,0))*(TimeStep)*'Composition Moles'!$C60</f>
        <v>0</v>
      </c>
      <c r="R48" s="19">
        <f ca="1">SUMPRODUCT(ReactionRateK2!$F70:$V70*OFFSET(ReactionStoich!$E$5:$U$5,R$2,0))*(TimeStep)*'Composition Moles'!$C60</f>
        <v>0</v>
      </c>
      <c r="S48" s="19">
        <f ca="1">SUMPRODUCT(ReactionRateK2!$F70:$V70*OFFSET(ReactionStoich!$E$5:$U$5,S$2,0))*(TimeStep)*'Composition Moles'!$C60</f>
        <v>3.5286415880074578</v>
      </c>
      <c r="T48" s="19">
        <f ca="1">SUMPRODUCT(ReactionRateK2!$F70:$V70*OFFSET(ReactionStoich!$E$5:$U$5,T$2,0))*(TimeStep)*'Composition Moles'!$C60</f>
        <v>0</v>
      </c>
      <c r="U48" s="19">
        <f ca="1">SUMPRODUCT(ReactionRateK2!$F70:$V70*OFFSET(ReactionStoich!$E$5:$U$5,U$2,0))*(TimeStep)*'Composition Moles'!$C60</f>
        <v>0</v>
      </c>
      <c r="V48" s="19">
        <f ca="1">SUMPRODUCT(ReactionRateK2!$F70:$V70*OFFSET(ReactionStoich!$E$5:$U$5,V$2,0))*(TimeStep)*'Composition Moles'!$C60</f>
        <v>0</v>
      </c>
      <c r="W48" s="19">
        <f ca="1">SUMPRODUCT(ReactionRateK2!$F70:$V70*OFFSET(ReactionStoich!$E$5:$U$5,W$2,0))*(TimeStep)*'Composition Moles'!$C60</f>
        <v>0</v>
      </c>
      <c r="X48" s="19">
        <f ca="1">SUMPRODUCT(ReactionRateK2!$F70:$V70*OFFSET(ReactionStoich!$E$5:$U$5,X$2,0))*(TimeStep)*'Composition Moles'!$C60</f>
        <v>0</v>
      </c>
      <c r="Y48" s="19">
        <f ca="1">SUMPRODUCT(ReactionRateK2!$F70:$V70*OFFSET(ReactionStoich!$E$5:$U$5,Y$2,0))*(TimeStep)*'Composition Moles'!$C60</f>
        <v>-7.9803259720947795</v>
      </c>
      <c r="Z48" s="19">
        <f ca="1">SUMPRODUCT(ReactionRateK2!$F70:$V70*OFFSET(ReactionStoich!$E$5:$U$5,Z$2,0))*(TimeStep)*'Composition Moles'!$C60</f>
        <v>0</v>
      </c>
      <c r="AA48" s="19">
        <f ca="1">SUMPRODUCT(ReactionRateK2!$F70:$V70*OFFSET(ReactionStoich!$E$5:$U$5,AA$2,0))*(TimeStep)*'Composition Moles'!$C60</f>
        <v>0</v>
      </c>
      <c r="AB48" s="19">
        <f ca="1">SUMPRODUCT(ReactionRateK2!$F70:$V70*OFFSET(ReactionStoich!$E$5:$U$5,AB$2,0))*(TimeStep)*'Composition Moles'!$C60</f>
        <v>0</v>
      </c>
      <c r="AC48" s="19">
        <f ca="1">SUMPRODUCT(ReactionRateK2!$F70:$V70*OFFSET(ReactionStoich!$E$5:$U$5,AC$2,0))*(TimeStep)*'Composition Moles'!$C60</f>
        <v>0</v>
      </c>
      <c r="AD48" s="19">
        <f ca="1">SUMPRODUCT(ReactionRateK2!$F70:$V70*OFFSET(ReactionStoich!$E$5:$U$5,AD$2,0))*(TimeStep)*'Composition Moles'!$C60</f>
        <v>0</v>
      </c>
      <c r="AE48" s="19">
        <f ca="1">SUMPRODUCT(ReactionRateK2!$F70:$V70*OFFSET(ReactionStoich!$E$5:$U$5,AE$2,0))*(TimeStep)*'Composition Moles'!$C60</f>
        <v>0</v>
      </c>
      <c r="AF48" s="19">
        <f ca="1">SUMPRODUCT(ReactionRateK2!$F70:$V70*OFFSET(ReactionStoich!$E$5:$U$5,AF$2,0))*(TimeStep)*'Composition Moles'!$C60</f>
        <v>0</v>
      </c>
      <c r="AG48" s="19">
        <f ca="1">SUMPRODUCT(ReactionRateK2!$F70:$V70*OFFSET(ReactionStoich!$E$5:$U$5,AG$2,0))*(TimeStep)*'Composition Moles'!$C60</f>
        <v>-2.2482527951151913E-2</v>
      </c>
      <c r="AH48" s="19">
        <f ca="1">SUMPRODUCT(ReactionRateK2!$F70:$V70*OFFSET(ReactionStoich!$E$5:$U$5,AH$2,0))*(TimeStep)*'Composition Moles'!$C60</f>
        <v>1.5437122601297029</v>
      </c>
      <c r="AI48" s="19">
        <f ca="1">SUMPRODUCT(ReactionRateK2!$F70:$V70*OFFSET(ReactionStoich!$E$5:$U$5,AI$2,0))*(TimeStep)*'Composition Moles'!$C60</f>
        <v>3.3299277506999454</v>
      </c>
      <c r="AJ48" s="19">
        <f ca="1">SUMPRODUCT(ReactionRateK2!$F70:$V70*OFFSET(ReactionStoich!$E$5:$U$5,AJ$2,0))*(TimeStep)*'Composition Moles'!$C60</f>
        <v>1.4041341675431469</v>
      </c>
      <c r="AK48" s="19">
        <f ca="1">SUMPRODUCT(ReactionRateK2!$F70:$V70*OFFSET(ReactionStoich!$E$5:$U$5,AK$2,0))*(TimeStep)*'Composition Moles'!$C60</f>
        <v>0</v>
      </c>
      <c r="AL48" s="19">
        <f ca="1">SUMPRODUCT(ReactionRateK2!$F70:$V70*OFFSET(ReactionStoich!$E$5:$U$5,AL$2,0))*(TimeStep)*'Composition Moles'!$C60</f>
        <v>0</v>
      </c>
      <c r="AM48" s="19">
        <f ca="1">SUMPRODUCT(ReactionRateK2!$F70:$V70*OFFSET(ReactionStoich!$E$5:$U$5,AM$2,0))*(TimeStep)*'Composition Moles'!$C60</f>
        <v>0</v>
      </c>
      <c r="AN48" s="19">
        <f ca="1">SUMPRODUCT(ReactionRateK2!$F70:$V70*OFFSET(ReactionStoich!$E$5:$U$5,AN$2,0))*(TimeStep)*'Composition Moles'!$C60</f>
        <v>0</v>
      </c>
      <c r="AO48" s="19">
        <f ca="1">SUMPRODUCT(ReactionRateK2!$F70:$V70*OFFSET(ReactionStoich!$E$5:$U$5,AO$2,0))*(TimeStep)*'Composition Moles'!$C60</f>
        <v>-1.293008309575191E-2</v>
      </c>
      <c r="AP48" s="19">
        <f ca="1">SUMPRODUCT(ReactionRateK2!$F70:$V70*OFFSET(ReactionStoich!$E$5:$U$5,AP$2,0))*(TimeStep)*'Composition Moles'!$C60</f>
        <v>-0.38465862117199656</v>
      </c>
      <c r="AQ48" s="19">
        <f ca="1">SUMPRODUCT(ReactionRateK2!$F70:$V70*OFFSET(ReactionStoich!$E$5:$U$5,AQ$2,0))*(TimeStep)*'Composition Moles'!$C60</f>
        <v>0</v>
      </c>
      <c r="AR48" s="19">
        <f ca="1">SUMPRODUCT(ReactionRateK2!$F70:$V70*OFFSET(ReactionStoich!$E$5:$U$5,AR$2,0))*(TimeStep)*'Composition Moles'!$C60</f>
        <v>0</v>
      </c>
      <c r="AS48" s="19">
        <f ca="1">SUMPRODUCT(ReactionRateK2!$F70:$V70*OFFSET(ReactionStoich!$E$5:$U$5,AS$2,0))*(TimeStep)*'Composition Moles'!$C60</f>
        <v>-0.468672854022191</v>
      </c>
      <c r="AT48" s="19">
        <f ca="1">SUMPRODUCT(ReactionRateK2!$F70:$V70*OFFSET(ReactionStoich!$E$5:$U$5,AT$2,0))*(TimeStep)*'Composition Moles'!$C60</f>
        <v>-0.468672854022191</v>
      </c>
      <c r="AU48" s="19">
        <f ca="1">SUMPRODUCT(ReactionRateK2!$F70:$V70*OFFSET(ReactionStoich!$E$5:$U$5,AU$2,0))*(TimeStep)*'Composition Moles'!$C60</f>
        <v>-0.468672854022191</v>
      </c>
      <c r="AV48" s="19">
        <f ca="1">SUMPRODUCT(ReactionRateK2!$F70:$V70*OFFSET(ReactionStoich!$E$5:$U$5,AV$2,0))*(TimeStep)*'Composition Moles'!$C60</f>
        <v>0</v>
      </c>
      <c r="AW48" s="19">
        <f ca="1">SUMPRODUCT(ReactionRateK2!$F70:$V70*OFFSET(ReactionStoich!$E$5:$U$5,AW$2,0))*(TimeStep)*'Composition Moles'!$C60</f>
        <v>0</v>
      </c>
      <c r="AX48" s="19">
        <f ca="1">SUMPRODUCT(ReactionRateK2!$F70:$V70*OFFSET(ReactionStoich!$E$5:$U$5,AX$2,0))*(TimeStep)*'Composition Moles'!$C60</f>
        <v>0</v>
      </c>
      <c r="AY48" s="19">
        <f ca="1">SUMPRODUCT(ReactionRateK2!$F70:$V70*OFFSET(ReactionStoich!$E$5:$U$5,AY$2,0))*(TimeStep)*'Composition Moles'!$C60</f>
        <v>0</v>
      </c>
      <c r="AZ48" s="19">
        <f ca="1">SUMPRODUCT(ReactionRateK2!$F70:$V70*OFFSET(ReactionStoich!$E$5:$U$5,AZ$2,0))*(TimeStep)*'Composition Moles'!$C60</f>
        <v>0</v>
      </c>
      <c r="BA48" s="19">
        <f ca="1">SUMPRODUCT(ReactionRateK2!$F70:$V70*OFFSET(ReactionStoich!$E$5:$U$5,BA$2,0))*(TimeStep)*'Composition Moles'!$C60</f>
        <v>0</v>
      </c>
      <c r="BB48" s="19">
        <f ca="1">SUMPRODUCT(ReactionRateK2!$F70:$V70*OFFSET(ReactionStoich!$E$5:$U$5,BB$2,0))*(TimeStep)*'Composition Moles'!$C60</f>
        <v>0</v>
      </c>
      <c r="BC48" s="19">
        <f ca="1">SUMPRODUCT(ReactionRateK2!$F70:$V70*OFFSET(ReactionStoich!$E$5:$U$5,BC$2,0))*(TimeStep)*'Composition Moles'!$C60</f>
        <v>0</v>
      </c>
      <c r="BD48" s="19">
        <f ca="1">SUMPRODUCT(ReactionRateK2!$F70:$V70*OFFSET(ReactionStoich!$E$5:$U$5,BD$2,0))*(TimeStep)*'Composition Moles'!$C60</f>
        <v>0</v>
      </c>
      <c r="BE48" s="19">
        <f ca="1">SUMPRODUCT(ReactionRateK2!$F70:$V70*OFFSET(ReactionStoich!$E$5:$U$5,BE$2,0))*(TimeStep)*'Composition Moles'!$C60</f>
        <v>0</v>
      </c>
      <c r="BF48" s="19">
        <f ca="1">SUMPRODUCT(ReactionRateK2!$F70:$V70*OFFSET(ReactionStoich!$E$5:$U$5,BF$2,0))*(TimeStep)*'Composition Moles'!$C60</f>
        <v>0</v>
      </c>
      <c r="BG48" s="19">
        <f ca="1">SUMPRODUCT(ReactionRateK2!$F70:$V70*OFFSET(ReactionStoich!$E$5:$U$5,BG$2,0))*(TimeStep)*'Composition Moles'!$C60</f>
        <v>0</v>
      </c>
      <c r="BH48" s="19">
        <f ca="1">SUMPRODUCT(ReactionRateK2!$F70:$V70*OFFSET(ReactionStoich!$E$5:$U$5,BH$2,0))*(TimeStep)*'Composition Moles'!$C60</f>
        <v>0</v>
      </c>
      <c r="BI48" s="19">
        <f ca="1">SUMPRODUCT(ReactionRateK2!$F70:$V70*OFFSET(ReactionStoich!$E$5:$U$5,BI$2,0))*(TimeStep)*'Composition Moles'!$C60</f>
        <v>0</v>
      </c>
      <c r="BJ48" s="19">
        <f ca="1">SUMPRODUCT(ReactionRateK2!$F70:$V70*OFFSET(ReactionStoich!$E$5:$U$5,BJ$2,0))*(TimeStep)*'Composition Moles'!$C60</f>
        <v>0</v>
      </c>
      <c r="BK48" s="19">
        <f ca="1">SUMPRODUCT(ReactionRateK2!$F70:$V70*OFFSET(ReactionStoich!$E$5:$U$5,BK$2,0))*(TimeStep)*'Composition Moles'!$C60</f>
        <v>0</v>
      </c>
      <c r="BL48" s="19">
        <f ca="1">SUMPRODUCT(ReactionRateK2!$F70:$V70*OFFSET(ReactionStoich!$E$5:$U$5,BL$2,0))*(TimeStep)*'Composition Moles'!$C60</f>
        <v>0</v>
      </c>
      <c r="BM48" s="19">
        <f ca="1">SUMPRODUCT(ReactionRateK2!$F70:$V70*OFFSET(ReactionStoich!$E$5:$U$5,BM$2,0))*(TimeStep)*'Composition Moles'!$C60</f>
        <v>0</v>
      </c>
      <c r="BN48" s="19">
        <f ca="1">SUMPRODUCT(ReactionRateK2!$F70:$V70*OFFSET(ReactionStoich!$E$5:$U$5,BN$2,0))*(TimeStep)*'Composition Moles'!$C60</f>
        <v>0</v>
      </c>
      <c r="BO48" s="19">
        <f ca="1">SUMPRODUCT(ReactionRateK2!$F70:$V70*OFFSET(ReactionStoich!$E$5:$U$5,BO$2,0))*(TimeStep)*'Composition Moles'!$C60</f>
        <v>0</v>
      </c>
      <c r="BP48" s="19">
        <f ca="1">SUMPRODUCT(ReactionRateK2!$F70:$V70*OFFSET(ReactionStoich!$E$5:$U$5,BP$2,0))*(TimeStep)*'Composition Moles'!$C60</f>
        <v>0</v>
      </c>
      <c r="BQ48" s="19">
        <f ca="1">SUMPRODUCT(ReactionRateK2!$F70:$V70*OFFSET(ReactionStoich!$E$5:$U$5,BQ$2,0))*(TimeStep)*'Composition Moles'!$C60</f>
        <v>0</v>
      </c>
      <c r="BR48" s="19">
        <f ca="1">SUMPRODUCT(ReactionRateK2!$F70:$V70*OFFSET(ReactionStoich!$E$5:$U$5,BR$2,0))*(TimeStep)*'Composition Moles'!$C60</f>
        <v>0</v>
      </c>
      <c r="BS48" s="19">
        <f ca="1">SUMPRODUCT(ReactionRateK2!$F70:$V70*OFFSET(ReactionStoich!$E$5:$U$5,BS$2,0))*(TimeStep)*'Composition Moles'!$C60</f>
        <v>0</v>
      </c>
      <c r="BT48" s="19">
        <f ca="1">SUMPRODUCT(ReactionRateK2!$F70:$V70*OFFSET(ReactionStoich!$E$5:$U$5,BT$2,0))*(TimeStep)*'Composition Moles'!$C60</f>
        <v>0</v>
      </c>
      <c r="BU48" s="19">
        <f ca="1">SUMPRODUCT(ReactionRateK2!$F70:$V70*OFFSET(ReactionStoich!$E$5:$U$5,BU$2,0))*(TimeStep)*'Composition Moles'!$C60</f>
        <v>0</v>
      </c>
      <c r="BV48" s="19">
        <f ca="1">SUMPRODUCT(ReactionRateK2!$F70:$V70*OFFSET(ReactionStoich!$E$5:$U$5,BV$2,0))*(TimeStep)*'Composition Moles'!$C60</f>
        <v>0</v>
      </c>
      <c r="BW48" s="19">
        <f ca="1">SUMPRODUCT(ReactionRateK2!$F70:$V70*OFFSET(ReactionStoich!$E$5:$U$5,BW$2,0))*(TimeStep)*'Composition Moles'!$C60</f>
        <v>0</v>
      </c>
    </row>
    <row r="49" spans="1:75">
      <c r="A49">
        <f>ReactionRateK1!A71</f>
        <v>1.9500000000000011</v>
      </c>
      <c r="B49" s="20">
        <f t="shared" ca="1" si="5"/>
        <v>-12332.736266592543</v>
      </c>
      <c r="C49" s="20">
        <f ca="1">'Composition Moles'!BZ61</f>
        <v>143982.87777909375</v>
      </c>
      <c r="D49" s="26">
        <f t="shared" ca="1" si="6"/>
        <v>8.5654186503440283E-2</v>
      </c>
      <c r="F49" s="19">
        <f ca="1">SUMPRODUCT(ReactionRateK2!$F71:$V71*OFFSET(ReactionStoich!$E$5:$U$5,F$2,0))*(TimeStep)*'Composition Moles'!$C61</f>
        <v>-0.40615816265493243</v>
      </c>
      <c r="G49" s="19">
        <f ca="1">SUMPRODUCT(ReactionRateK2!$F71:$V71*OFFSET(ReactionStoich!$E$5:$U$5,G$2,0))*(TimeStep)*'Composition Moles'!$C61</f>
        <v>0</v>
      </c>
      <c r="H49" s="19">
        <f ca="1">SUMPRODUCT(ReactionRateK2!$F71:$V71*OFFSET(ReactionStoich!$E$5:$U$5,H$2,0))*(TimeStep)*'Composition Moles'!$C61</f>
        <v>0.39449617895302602</v>
      </c>
      <c r="I49" s="19">
        <f ca="1">SUMPRODUCT(ReactionRateK2!$F71:$V71*OFFSET(ReactionStoich!$E$5:$U$5,I$2,0))*(TimeStep)*'Composition Moles'!$C61</f>
        <v>1.1661983701906419E-2</v>
      </c>
      <c r="J49" s="19">
        <f ca="1">SUMPRODUCT(ReactionRateK2!$F71:$V71*OFFSET(ReactionStoich!$E$5:$U$5,J$2,0))*(TimeStep)*'Composition Moles'!$C61</f>
        <v>0</v>
      </c>
      <c r="K49" s="19">
        <f ca="1">SUMPRODUCT(ReactionRateK2!$F71:$V71*OFFSET(ReactionStoich!$E$5:$U$5,K$2,0))*(TimeStep)*'Composition Moles'!$C61</f>
        <v>0</v>
      </c>
      <c r="L49" s="19">
        <f ca="1">SUMPRODUCT(ReactionRateK2!$F71:$V71*OFFSET(ReactionStoich!$E$5:$U$5,L$2,0))*(TimeStep)*'Composition Moles'!$C61</f>
        <v>0</v>
      </c>
      <c r="M49" s="19">
        <f ca="1">SUMPRODUCT(ReactionRateK2!$F71:$V71*OFFSET(ReactionStoich!$E$5:$U$5,M$2,0))*(TimeStep)*'Composition Moles'!$C61</f>
        <v>0</v>
      </c>
      <c r="N49" s="19">
        <f ca="1">SUMPRODUCT(ReactionRateK2!$F71:$V71*OFFSET(ReactionStoich!$E$5:$U$5,N$2,0))*(TimeStep)*'Composition Moles'!$C61</f>
        <v>0</v>
      </c>
      <c r="O49" s="19">
        <f ca="1">SUMPRODUCT(ReactionRateK2!$F71:$V71*OFFSET(ReactionStoich!$E$5:$U$5,O$2,0))*(TimeStep)*'Composition Moles'!$C61</f>
        <v>0</v>
      </c>
      <c r="P49" s="19">
        <f ca="1">SUMPRODUCT(ReactionRateK2!$F71:$V71*OFFSET(ReactionStoich!$E$5:$U$5,P$2,0))*(TimeStep)*'Composition Moles'!$C61</f>
        <v>0</v>
      </c>
      <c r="Q49" s="19">
        <f ca="1">SUMPRODUCT(ReactionRateK2!$F71:$V71*OFFSET(ReactionStoich!$E$5:$U$5,Q$2,0))*(TimeStep)*'Composition Moles'!$C61</f>
        <v>0</v>
      </c>
      <c r="R49" s="19">
        <f ca="1">SUMPRODUCT(ReactionRateK2!$F71:$V71*OFFSET(ReactionStoich!$E$5:$U$5,R$2,0))*(TimeStep)*'Composition Moles'!$C61</f>
        <v>0</v>
      </c>
      <c r="S49" s="19">
        <f ca="1">SUMPRODUCT(ReactionRateK2!$F71:$V71*OFFSET(ReactionStoich!$E$5:$U$5,S$2,0))*(TimeStep)*'Composition Moles'!$C61</f>
        <v>3.4593669899749977</v>
      </c>
      <c r="T49" s="19">
        <f ca="1">SUMPRODUCT(ReactionRateK2!$F71:$V71*OFFSET(ReactionStoich!$E$5:$U$5,T$2,0))*(TimeStep)*'Composition Moles'!$C61</f>
        <v>0</v>
      </c>
      <c r="U49" s="19">
        <f ca="1">SUMPRODUCT(ReactionRateK2!$F71:$V71*OFFSET(ReactionStoich!$E$5:$U$5,U$2,0))*(TimeStep)*'Composition Moles'!$C61</f>
        <v>0</v>
      </c>
      <c r="V49" s="19">
        <f ca="1">SUMPRODUCT(ReactionRateK2!$F71:$V71*OFFSET(ReactionStoich!$E$5:$U$5,V$2,0))*(TimeStep)*'Composition Moles'!$C61</f>
        <v>0</v>
      </c>
      <c r="W49" s="19">
        <f ca="1">SUMPRODUCT(ReactionRateK2!$F71:$V71*OFFSET(ReactionStoich!$E$5:$U$5,W$2,0))*(TimeStep)*'Composition Moles'!$C61</f>
        <v>0</v>
      </c>
      <c r="X49" s="19">
        <f ca="1">SUMPRODUCT(ReactionRateK2!$F71:$V71*OFFSET(ReactionStoich!$E$5:$U$5,X$2,0))*(TimeStep)*'Composition Moles'!$C61</f>
        <v>0</v>
      </c>
      <c r="Y49" s="19">
        <f ca="1">SUMPRODUCT(ReactionRateK2!$F71:$V71*OFFSET(ReactionStoich!$E$5:$U$5,Y$2,0))*(TimeStep)*'Composition Moles'!$C61</f>
        <v>-7.8455684397581278</v>
      </c>
      <c r="Z49" s="19">
        <f ca="1">SUMPRODUCT(ReactionRateK2!$F71:$V71*OFFSET(ReactionStoich!$E$5:$U$5,Z$2,0))*(TimeStep)*'Composition Moles'!$C61</f>
        <v>0</v>
      </c>
      <c r="AA49" s="19">
        <f ca="1">SUMPRODUCT(ReactionRateK2!$F71:$V71*OFFSET(ReactionStoich!$E$5:$U$5,AA$2,0))*(TimeStep)*'Composition Moles'!$C61</f>
        <v>0</v>
      </c>
      <c r="AB49" s="19">
        <f ca="1">SUMPRODUCT(ReactionRateK2!$F71:$V71*OFFSET(ReactionStoich!$E$5:$U$5,AB$2,0))*(TimeStep)*'Composition Moles'!$C61</f>
        <v>0</v>
      </c>
      <c r="AC49" s="19">
        <f ca="1">SUMPRODUCT(ReactionRateK2!$F71:$V71*OFFSET(ReactionStoich!$E$5:$U$5,AC$2,0))*(TimeStep)*'Composition Moles'!$C61</f>
        <v>0</v>
      </c>
      <c r="AD49" s="19">
        <f ca="1">SUMPRODUCT(ReactionRateK2!$F71:$V71*OFFSET(ReactionStoich!$E$5:$U$5,AD$2,0))*(TimeStep)*'Composition Moles'!$C61</f>
        <v>0</v>
      </c>
      <c r="AE49" s="19">
        <f ca="1">SUMPRODUCT(ReactionRateK2!$F71:$V71*OFFSET(ReactionStoich!$E$5:$U$5,AE$2,0))*(TimeStep)*'Composition Moles'!$C61</f>
        <v>0</v>
      </c>
      <c r="AF49" s="19">
        <f ca="1">SUMPRODUCT(ReactionRateK2!$F71:$V71*OFFSET(ReactionStoich!$E$5:$U$5,AF$2,0))*(TimeStep)*'Composition Moles'!$C61</f>
        <v>0</v>
      </c>
      <c r="AG49" s="19">
        <f ca="1">SUMPRODUCT(ReactionRateK2!$F71:$V71*OFFSET(ReactionStoich!$E$5:$U$5,AG$2,0))*(TimeStep)*'Composition Moles'!$C61</f>
        <v>-2.3191444900993431E-2</v>
      </c>
      <c r="AH49" s="19">
        <f ca="1">SUMPRODUCT(ReactionRateK2!$F71:$V71*OFFSET(ReactionStoich!$E$5:$U$5,AH$2,0))*(TimeStep)*'Composition Moles'!$C61</f>
        <v>1.4409962857830121</v>
      </c>
      <c r="AI49" s="19">
        <f ca="1">SUMPRODUCT(ReactionRateK2!$F71:$V71*OFFSET(ReactionStoich!$E$5:$U$5,AI$2,0))*(TimeStep)*'Composition Moles'!$C61</f>
        <v>3.3395908492265232</v>
      </c>
      <c r="AJ49" s="19">
        <f ca="1">SUMPRODUCT(ReactionRateK2!$F71:$V71*OFFSET(ReactionStoich!$E$5:$U$5,AJ$2,0))*(TimeStep)*'Composition Moles'!$C61</f>
        <v>1.3796185284944915</v>
      </c>
      <c r="AK49" s="19">
        <f ca="1">SUMPRODUCT(ReactionRateK2!$F71:$V71*OFFSET(ReactionStoich!$E$5:$U$5,AK$2,0))*(TimeStep)*'Composition Moles'!$C61</f>
        <v>0</v>
      </c>
      <c r="AL49" s="19">
        <f ca="1">SUMPRODUCT(ReactionRateK2!$F71:$V71*OFFSET(ReactionStoich!$E$5:$U$5,AL$2,0))*(TimeStep)*'Composition Moles'!$C61</f>
        <v>0</v>
      </c>
      <c r="AM49" s="19">
        <f ca="1">SUMPRODUCT(ReactionRateK2!$F71:$V71*OFFSET(ReactionStoich!$E$5:$U$5,AM$2,0))*(TimeStep)*'Composition Moles'!$C61</f>
        <v>0</v>
      </c>
      <c r="AN49" s="19">
        <f ca="1">SUMPRODUCT(ReactionRateK2!$F71:$V71*OFFSET(ReactionStoich!$E$5:$U$5,AN$2,0))*(TimeStep)*'Composition Moles'!$C61</f>
        <v>0</v>
      </c>
      <c r="AO49" s="19">
        <f ca="1">SUMPRODUCT(ReactionRateK2!$F71:$V71*OFFSET(ReactionStoich!$E$5:$U$5,AO$2,0))*(TimeStep)*'Composition Moles'!$C61</f>
        <v>-1.1661983701906419E-2</v>
      </c>
      <c r="AP49" s="19">
        <f ca="1">SUMPRODUCT(ReactionRateK2!$F71:$V71*OFFSET(ReactionStoich!$E$5:$U$5,AP$2,0))*(TimeStep)*'Composition Moles'!$C61</f>
        <v>-0.3634190452399908</v>
      </c>
      <c r="AQ49" s="19">
        <f ca="1">SUMPRODUCT(ReactionRateK2!$F71:$V71*OFFSET(ReactionStoich!$E$5:$U$5,AQ$2,0))*(TimeStep)*'Composition Moles'!$C61</f>
        <v>0</v>
      </c>
      <c r="AR49" s="19">
        <f ca="1">SUMPRODUCT(ReactionRateK2!$F71:$V71*OFFSET(ReactionStoich!$E$5:$U$5,AR$2,0))*(TimeStep)*'Composition Moles'!$C61</f>
        <v>0</v>
      </c>
      <c r="AS49" s="19">
        <f ca="1">SUMPRODUCT(ReactionRateK2!$F71:$V71*OFFSET(ReactionStoich!$E$5:$U$5,AS$2,0))*(TimeStep)*'Composition Moles'!$C61</f>
        <v>-0.45857724662600208</v>
      </c>
      <c r="AT49" s="19">
        <f ca="1">SUMPRODUCT(ReactionRateK2!$F71:$V71*OFFSET(ReactionStoich!$E$5:$U$5,AT$2,0))*(TimeStep)*'Composition Moles'!$C61</f>
        <v>-0.45857724662600208</v>
      </c>
      <c r="AU49" s="19">
        <f ca="1">SUMPRODUCT(ReactionRateK2!$F71:$V71*OFFSET(ReactionStoich!$E$5:$U$5,AU$2,0))*(TimeStep)*'Composition Moles'!$C61</f>
        <v>-0.45857724662600208</v>
      </c>
      <c r="AV49" s="19">
        <f ca="1">SUMPRODUCT(ReactionRateK2!$F71:$V71*OFFSET(ReactionStoich!$E$5:$U$5,AV$2,0))*(TimeStep)*'Composition Moles'!$C61</f>
        <v>0</v>
      </c>
      <c r="AW49" s="19">
        <f ca="1">SUMPRODUCT(ReactionRateK2!$F71:$V71*OFFSET(ReactionStoich!$E$5:$U$5,AW$2,0))*(TimeStep)*'Composition Moles'!$C61</f>
        <v>0</v>
      </c>
      <c r="AX49" s="19">
        <f ca="1">SUMPRODUCT(ReactionRateK2!$F71:$V71*OFFSET(ReactionStoich!$E$5:$U$5,AX$2,0))*(TimeStep)*'Composition Moles'!$C61</f>
        <v>0</v>
      </c>
      <c r="AY49" s="19">
        <f ca="1">SUMPRODUCT(ReactionRateK2!$F71:$V71*OFFSET(ReactionStoich!$E$5:$U$5,AY$2,0))*(TimeStep)*'Composition Moles'!$C61</f>
        <v>0</v>
      </c>
      <c r="AZ49" s="19">
        <f ca="1">SUMPRODUCT(ReactionRateK2!$F71:$V71*OFFSET(ReactionStoich!$E$5:$U$5,AZ$2,0))*(TimeStep)*'Composition Moles'!$C61</f>
        <v>0</v>
      </c>
      <c r="BA49" s="19">
        <f ca="1">SUMPRODUCT(ReactionRateK2!$F71:$V71*OFFSET(ReactionStoich!$E$5:$U$5,BA$2,0))*(TimeStep)*'Composition Moles'!$C61</f>
        <v>0</v>
      </c>
      <c r="BB49" s="19">
        <f ca="1">SUMPRODUCT(ReactionRateK2!$F71:$V71*OFFSET(ReactionStoich!$E$5:$U$5,BB$2,0))*(TimeStep)*'Composition Moles'!$C61</f>
        <v>0</v>
      </c>
      <c r="BC49" s="19">
        <f ca="1">SUMPRODUCT(ReactionRateK2!$F71:$V71*OFFSET(ReactionStoich!$E$5:$U$5,BC$2,0))*(TimeStep)*'Composition Moles'!$C61</f>
        <v>0</v>
      </c>
      <c r="BD49" s="19">
        <f ca="1">SUMPRODUCT(ReactionRateK2!$F71:$V71*OFFSET(ReactionStoich!$E$5:$U$5,BD$2,0))*(TimeStep)*'Composition Moles'!$C61</f>
        <v>0</v>
      </c>
      <c r="BE49" s="19">
        <f ca="1">SUMPRODUCT(ReactionRateK2!$F71:$V71*OFFSET(ReactionStoich!$E$5:$U$5,BE$2,0))*(TimeStep)*'Composition Moles'!$C61</f>
        <v>0</v>
      </c>
      <c r="BF49" s="19">
        <f ca="1">SUMPRODUCT(ReactionRateK2!$F71:$V71*OFFSET(ReactionStoich!$E$5:$U$5,BF$2,0))*(TimeStep)*'Composition Moles'!$C61</f>
        <v>0</v>
      </c>
      <c r="BG49" s="19">
        <f ca="1">SUMPRODUCT(ReactionRateK2!$F71:$V71*OFFSET(ReactionStoich!$E$5:$U$5,BG$2,0))*(TimeStep)*'Composition Moles'!$C61</f>
        <v>0</v>
      </c>
      <c r="BH49" s="19">
        <f ca="1">SUMPRODUCT(ReactionRateK2!$F71:$V71*OFFSET(ReactionStoich!$E$5:$U$5,BH$2,0))*(TimeStep)*'Composition Moles'!$C61</f>
        <v>0</v>
      </c>
      <c r="BI49" s="19">
        <f ca="1">SUMPRODUCT(ReactionRateK2!$F71:$V71*OFFSET(ReactionStoich!$E$5:$U$5,BI$2,0))*(TimeStep)*'Composition Moles'!$C61</f>
        <v>0</v>
      </c>
      <c r="BJ49" s="19">
        <f ca="1">SUMPRODUCT(ReactionRateK2!$F71:$V71*OFFSET(ReactionStoich!$E$5:$U$5,BJ$2,0))*(TimeStep)*'Composition Moles'!$C61</f>
        <v>0</v>
      </c>
      <c r="BK49" s="19">
        <f ca="1">SUMPRODUCT(ReactionRateK2!$F71:$V71*OFFSET(ReactionStoich!$E$5:$U$5,BK$2,0))*(TimeStep)*'Composition Moles'!$C61</f>
        <v>0</v>
      </c>
      <c r="BL49" s="19">
        <f ca="1">SUMPRODUCT(ReactionRateK2!$F71:$V71*OFFSET(ReactionStoich!$E$5:$U$5,BL$2,0))*(TimeStep)*'Composition Moles'!$C61</f>
        <v>0</v>
      </c>
      <c r="BM49" s="19">
        <f ca="1">SUMPRODUCT(ReactionRateK2!$F71:$V71*OFFSET(ReactionStoich!$E$5:$U$5,BM$2,0))*(TimeStep)*'Composition Moles'!$C61</f>
        <v>0</v>
      </c>
      <c r="BN49" s="19">
        <f ca="1">SUMPRODUCT(ReactionRateK2!$F71:$V71*OFFSET(ReactionStoich!$E$5:$U$5,BN$2,0))*(TimeStep)*'Composition Moles'!$C61</f>
        <v>0</v>
      </c>
      <c r="BO49" s="19">
        <f ca="1">SUMPRODUCT(ReactionRateK2!$F71:$V71*OFFSET(ReactionStoich!$E$5:$U$5,BO$2,0))*(TimeStep)*'Composition Moles'!$C61</f>
        <v>0</v>
      </c>
      <c r="BP49" s="19">
        <f ca="1">SUMPRODUCT(ReactionRateK2!$F71:$V71*OFFSET(ReactionStoich!$E$5:$U$5,BP$2,0))*(TimeStep)*'Composition Moles'!$C61</f>
        <v>0</v>
      </c>
      <c r="BQ49" s="19">
        <f ca="1">SUMPRODUCT(ReactionRateK2!$F71:$V71*OFFSET(ReactionStoich!$E$5:$U$5,BQ$2,0))*(TimeStep)*'Composition Moles'!$C61</f>
        <v>0</v>
      </c>
      <c r="BR49" s="19">
        <f ca="1">SUMPRODUCT(ReactionRateK2!$F71:$V71*OFFSET(ReactionStoich!$E$5:$U$5,BR$2,0))*(TimeStep)*'Composition Moles'!$C61</f>
        <v>0</v>
      </c>
      <c r="BS49" s="19">
        <f ca="1">SUMPRODUCT(ReactionRateK2!$F71:$V71*OFFSET(ReactionStoich!$E$5:$U$5,BS$2,0))*(TimeStep)*'Composition Moles'!$C61</f>
        <v>0</v>
      </c>
      <c r="BT49" s="19">
        <f ca="1">SUMPRODUCT(ReactionRateK2!$F71:$V71*OFFSET(ReactionStoich!$E$5:$U$5,BT$2,0))*(TimeStep)*'Composition Moles'!$C61</f>
        <v>0</v>
      </c>
      <c r="BU49" s="19">
        <f ca="1">SUMPRODUCT(ReactionRateK2!$F71:$V71*OFFSET(ReactionStoich!$E$5:$U$5,BU$2,0))*(TimeStep)*'Composition Moles'!$C61</f>
        <v>0</v>
      </c>
      <c r="BV49" s="19">
        <f ca="1">SUMPRODUCT(ReactionRateK2!$F71:$V71*OFFSET(ReactionStoich!$E$5:$U$5,BV$2,0))*(TimeStep)*'Composition Moles'!$C61</f>
        <v>0</v>
      </c>
      <c r="BW49" s="19">
        <f ca="1">SUMPRODUCT(ReactionRateK2!$F71:$V71*OFFSET(ReactionStoich!$E$5:$U$5,BW$2,0))*(TimeStep)*'Composition Moles'!$C61</f>
        <v>0</v>
      </c>
    </row>
    <row r="50" spans="1:75">
      <c r="A50">
        <f>ReactionRateK1!A72</f>
        <v>2.0000000000000009</v>
      </c>
      <c r="B50" s="20">
        <f t="shared" ca="1" si="5"/>
        <v>-11608.702949315524</v>
      </c>
      <c r="C50" s="20">
        <f ca="1">'Composition Moles'!BZ62</f>
        <v>143996.22417984292</v>
      </c>
      <c r="D50" s="26">
        <f t="shared" ca="1" si="6"/>
        <v>8.0618106588801447E-2</v>
      </c>
      <c r="F50" s="19">
        <f ca="1">SUMPRODUCT(ReactionRateK2!$F72:$V72*OFFSET(ReactionStoich!$E$5:$U$5,F$2,0))*(TimeStep)*'Composition Moles'!$C62</f>
        <v>-0.38021797387378042</v>
      </c>
      <c r="G50" s="19">
        <f ca="1">SUMPRODUCT(ReactionRateK2!$F72:$V72*OFFSET(ReactionStoich!$E$5:$U$5,G$2,0))*(TimeStep)*'Composition Moles'!$C62</f>
        <v>0</v>
      </c>
      <c r="H50" s="19">
        <f ca="1">SUMPRODUCT(ReactionRateK2!$F72:$V72*OFFSET(ReactionStoich!$E$5:$U$5,H$2,0))*(TimeStep)*'Composition Moles'!$C62</f>
        <v>0.36969503366725387</v>
      </c>
      <c r="I50" s="19">
        <f ca="1">SUMPRODUCT(ReactionRateK2!$F72:$V72*OFFSET(ReactionStoich!$E$5:$U$5,I$2,0))*(TimeStep)*'Composition Moles'!$C62</f>
        <v>1.0522940206526516E-2</v>
      </c>
      <c r="J50" s="19">
        <f ca="1">SUMPRODUCT(ReactionRateK2!$F72:$V72*OFFSET(ReactionStoich!$E$5:$U$5,J$2,0))*(TimeStep)*'Composition Moles'!$C62</f>
        <v>0</v>
      </c>
      <c r="K50" s="19">
        <f ca="1">SUMPRODUCT(ReactionRateK2!$F72:$V72*OFFSET(ReactionStoich!$E$5:$U$5,K$2,0))*(TimeStep)*'Composition Moles'!$C62</f>
        <v>0</v>
      </c>
      <c r="L50" s="19">
        <f ca="1">SUMPRODUCT(ReactionRateK2!$F72:$V72*OFFSET(ReactionStoich!$E$5:$U$5,L$2,0))*(TimeStep)*'Composition Moles'!$C62</f>
        <v>0</v>
      </c>
      <c r="M50" s="19">
        <f ca="1">SUMPRODUCT(ReactionRateK2!$F72:$V72*OFFSET(ReactionStoich!$E$5:$U$5,M$2,0))*(TimeStep)*'Composition Moles'!$C62</f>
        <v>0</v>
      </c>
      <c r="N50" s="19">
        <f ca="1">SUMPRODUCT(ReactionRateK2!$F72:$V72*OFFSET(ReactionStoich!$E$5:$U$5,N$2,0))*(TimeStep)*'Composition Moles'!$C62</f>
        <v>0</v>
      </c>
      <c r="O50" s="19">
        <f ca="1">SUMPRODUCT(ReactionRateK2!$F72:$V72*OFFSET(ReactionStoich!$E$5:$U$5,O$2,0))*(TimeStep)*'Composition Moles'!$C62</f>
        <v>0</v>
      </c>
      <c r="P50" s="19">
        <f ca="1">SUMPRODUCT(ReactionRateK2!$F72:$V72*OFFSET(ReactionStoich!$E$5:$U$5,P$2,0))*(TimeStep)*'Composition Moles'!$C62</f>
        <v>0</v>
      </c>
      <c r="Q50" s="19">
        <f ca="1">SUMPRODUCT(ReactionRateK2!$F72:$V72*OFFSET(ReactionStoich!$E$5:$U$5,Q$2,0))*(TimeStep)*'Composition Moles'!$C62</f>
        <v>0</v>
      </c>
      <c r="R50" s="19">
        <f ca="1">SUMPRODUCT(ReactionRateK2!$F72:$V72*OFFSET(ReactionStoich!$E$5:$U$5,R$2,0))*(TimeStep)*'Composition Moles'!$C62</f>
        <v>0</v>
      </c>
      <c r="S50" s="19">
        <f ca="1">SUMPRODUCT(ReactionRateK2!$F72:$V72*OFFSET(ReactionStoich!$E$5:$U$5,S$2,0))*(TimeStep)*'Composition Moles'!$C62</f>
        <v>3.3921976781953207</v>
      </c>
      <c r="T50" s="19">
        <f ca="1">SUMPRODUCT(ReactionRateK2!$F72:$V72*OFFSET(ReactionStoich!$E$5:$U$5,T$2,0))*(TimeStep)*'Composition Moles'!$C62</f>
        <v>0</v>
      </c>
      <c r="U50" s="19">
        <f ca="1">SUMPRODUCT(ReactionRateK2!$F72:$V72*OFFSET(ReactionStoich!$E$5:$U$5,U$2,0))*(TimeStep)*'Composition Moles'!$C62</f>
        <v>0</v>
      </c>
      <c r="V50" s="19">
        <f ca="1">SUMPRODUCT(ReactionRateK2!$F72:$V72*OFFSET(ReactionStoich!$E$5:$U$5,V$2,0))*(TimeStep)*'Composition Moles'!$C62</f>
        <v>0</v>
      </c>
      <c r="W50" s="19">
        <f ca="1">SUMPRODUCT(ReactionRateK2!$F72:$V72*OFFSET(ReactionStoich!$E$5:$U$5,W$2,0))*(TimeStep)*'Composition Moles'!$C62</f>
        <v>0</v>
      </c>
      <c r="X50" s="19">
        <f ca="1">SUMPRODUCT(ReactionRateK2!$F72:$V72*OFFSET(ReactionStoich!$E$5:$U$5,X$2,0))*(TimeStep)*'Composition Moles'!$C62</f>
        <v>0</v>
      </c>
      <c r="Y50" s="19">
        <f ca="1">SUMPRODUCT(ReactionRateK2!$F72:$V72*OFFSET(ReactionStoich!$E$5:$U$5,Y$2,0))*(TimeStep)*'Composition Moles'!$C62</f>
        <v>-7.7134089899096354</v>
      </c>
      <c r="Z50" s="19">
        <f ca="1">SUMPRODUCT(ReactionRateK2!$F72:$V72*OFFSET(ReactionStoich!$E$5:$U$5,Z$2,0))*(TimeStep)*'Composition Moles'!$C62</f>
        <v>0</v>
      </c>
      <c r="AA50" s="19">
        <f ca="1">SUMPRODUCT(ReactionRateK2!$F72:$V72*OFFSET(ReactionStoich!$E$5:$U$5,AA$2,0))*(TimeStep)*'Composition Moles'!$C62</f>
        <v>0</v>
      </c>
      <c r="AB50" s="19">
        <f ca="1">SUMPRODUCT(ReactionRateK2!$F72:$V72*OFFSET(ReactionStoich!$E$5:$U$5,AB$2,0))*(TimeStep)*'Composition Moles'!$C62</f>
        <v>0</v>
      </c>
      <c r="AC50" s="19">
        <f ca="1">SUMPRODUCT(ReactionRateK2!$F72:$V72*OFFSET(ReactionStoich!$E$5:$U$5,AC$2,0))*(TimeStep)*'Composition Moles'!$C62</f>
        <v>0</v>
      </c>
      <c r="AD50" s="19">
        <f ca="1">SUMPRODUCT(ReactionRateK2!$F72:$V72*OFFSET(ReactionStoich!$E$5:$U$5,AD$2,0))*(TimeStep)*'Composition Moles'!$C62</f>
        <v>0</v>
      </c>
      <c r="AE50" s="19">
        <f ca="1">SUMPRODUCT(ReactionRateK2!$F72:$V72*OFFSET(ReactionStoich!$E$5:$U$5,AE$2,0))*(TimeStep)*'Composition Moles'!$C62</f>
        <v>0</v>
      </c>
      <c r="AF50" s="19">
        <f ca="1">SUMPRODUCT(ReactionRateK2!$F72:$V72*OFFSET(ReactionStoich!$E$5:$U$5,AF$2,0))*(TimeStep)*'Composition Moles'!$C62</f>
        <v>0</v>
      </c>
      <c r="AG50" s="19">
        <f ca="1">SUMPRODUCT(ReactionRateK2!$F72:$V72*OFFSET(ReactionStoich!$E$5:$U$5,AG$2,0))*(TimeStep)*'Composition Moles'!$C62</f>
        <v>-2.3653442176532685E-2</v>
      </c>
      <c r="AH50" s="19">
        <f ca="1">SUMPRODUCT(ReactionRateK2!$F72:$V72*OFFSET(ReactionStoich!$E$5:$U$5,AH$2,0))*(TimeStep)*'Composition Moles'!$C62</f>
        <v>1.3418624077651213</v>
      </c>
      <c r="AI50" s="19">
        <f ca="1">SUMPRODUCT(ReactionRateK2!$F72:$V72*OFFSET(ReactionStoich!$E$5:$U$5,AI$2,0))*(TimeStep)*'Composition Moles'!$C62</f>
        <v>3.3475752089724589</v>
      </c>
      <c r="AJ50" s="19">
        <f ca="1">SUMPRODUCT(ReactionRateK2!$F72:$V72*OFFSET(ReactionStoich!$E$5:$U$5,AJ$2,0))*(TimeStep)*'Composition Moles'!$C62</f>
        <v>1.3553996586263442</v>
      </c>
      <c r="AK50" s="19">
        <f ca="1">SUMPRODUCT(ReactionRateK2!$F72:$V72*OFFSET(ReactionStoich!$E$5:$U$5,AK$2,0))*(TimeStep)*'Composition Moles'!$C62</f>
        <v>0</v>
      </c>
      <c r="AL50" s="19">
        <f ca="1">SUMPRODUCT(ReactionRateK2!$F72:$V72*OFFSET(ReactionStoich!$E$5:$U$5,AL$2,0))*(TimeStep)*'Composition Moles'!$C62</f>
        <v>0</v>
      </c>
      <c r="AM50" s="19">
        <f ca="1">SUMPRODUCT(ReactionRateK2!$F72:$V72*OFFSET(ReactionStoich!$E$5:$U$5,AM$2,0))*(TimeStep)*'Composition Moles'!$C62</f>
        <v>0</v>
      </c>
      <c r="AN50" s="19">
        <f ca="1">SUMPRODUCT(ReactionRateK2!$F72:$V72*OFFSET(ReactionStoich!$E$5:$U$5,AN$2,0))*(TimeStep)*'Composition Moles'!$C62</f>
        <v>0</v>
      </c>
      <c r="AO50" s="19">
        <f ca="1">SUMPRODUCT(ReactionRateK2!$F72:$V72*OFFSET(ReactionStoich!$E$5:$U$5,AO$2,0))*(TimeStep)*'Composition Moles'!$C62</f>
        <v>-1.0522940206526516E-2</v>
      </c>
      <c r="AP50" s="19">
        <f ca="1">SUMPRODUCT(ReactionRateK2!$F72:$V72*OFFSET(ReactionStoich!$E$5:$U$5,AP$2,0))*(TimeStep)*'Composition Moles'!$C62</f>
        <v>-0.34312723550639218</v>
      </c>
      <c r="AQ50" s="19">
        <f ca="1">SUMPRODUCT(ReactionRateK2!$F72:$V72*OFFSET(ReactionStoich!$E$5:$U$5,AQ$2,0))*(TimeStep)*'Composition Moles'!$C62</f>
        <v>0</v>
      </c>
      <c r="AR50" s="19">
        <f ca="1">SUMPRODUCT(ReactionRateK2!$F72:$V72*OFFSET(ReactionStoich!$E$5:$U$5,AR$2,0))*(TimeStep)*'Composition Moles'!$C62</f>
        <v>0</v>
      </c>
      <c r="AS50" s="19">
        <f ca="1">SUMPRODUCT(ReactionRateK2!$F72:$V72*OFFSET(ReactionStoich!$E$5:$U$5,AS$2,0))*(TimeStep)*'Composition Moles'!$C62</f>
        <v>-0.44877411525338673</v>
      </c>
      <c r="AT50" s="19">
        <f ca="1">SUMPRODUCT(ReactionRateK2!$F72:$V72*OFFSET(ReactionStoich!$E$5:$U$5,AT$2,0))*(TimeStep)*'Composition Moles'!$C62</f>
        <v>-0.44877411525338673</v>
      </c>
      <c r="AU50" s="19">
        <f ca="1">SUMPRODUCT(ReactionRateK2!$F72:$V72*OFFSET(ReactionStoich!$E$5:$U$5,AU$2,0))*(TimeStep)*'Composition Moles'!$C62</f>
        <v>-0.44877411525338673</v>
      </c>
      <c r="AV50" s="19">
        <f ca="1">SUMPRODUCT(ReactionRateK2!$F72:$V72*OFFSET(ReactionStoich!$E$5:$U$5,AV$2,0))*(TimeStep)*'Composition Moles'!$C62</f>
        <v>0</v>
      </c>
      <c r="AW50" s="19">
        <f ca="1">SUMPRODUCT(ReactionRateK2!$F72:$V72*OFFSET(ReactionStoich!$E$5:$U$5,AW$2,0))*(TimeStep)*'Composition Moles'!$C62</f>
        <v>0</v>
      </c>
      <c r="AX50" s="19">
        <f ca="1">SUMPRODUCT(ReactionRateK2!$F72:$V72*OFFSET(ReactionStoich!$E$5:$U$5,AX$2,0))*(TimeStep)*'Composition Moles'!$C62</f>
        <v>0</v>
      </c>
      <c r="AY50" s="19">
        <f ca="1">SUMPRODUCT(ReactionRateK2!$F72:$V72*OFFSET(ReactionStoich!$E$5:$U$5,AY$2,0))*(TimeStep)*'Composition Moles'!$C62</f>
        <v>0</v>
      </c>
      <c r="AZ50" s="19">
        <f ca="1">SUMPRODUCT(ReactionRateK2!$F72:$V72*OFFSET(ReactionStoich!$E$5:$U$5,AZ$2,0))*(TimeStep)*'Composition Moles'!$C62</f>
        <v>0</v>
      </c>
      <c r="BA50" s="19">
        <f ca="1">SUMPRODUCT(ReactionRateK2!$F72:$V72*OFFSET(ReactionStoich!$E$5:$U$5,BA$2,0))*(TimeStep)*'Composition Moles'!$C62</f>
        <v>0</v>
      </c>
      <c r="BB50" s="19">
        <f ca="1">SUMPRODUCT(ReactionRateK2!$F72:$V72*OFFSET(ReactionStoich!$E$5:$U$5,BB$2,0))*(TimeStep)*'Composition Moles'!$C62</f>
        <v>0</v>
      </c>
      <c r="BC50" s="19">
        <f ca="1">SUMPRODUCT(ReactionRateK2!$F72:$V72*OFFSET(ReactionStoich!$E$5:$U$5,BC$2,0))*(TimeStep)*'Composition Moles'!$C62</f>
        <v>0</v>
      </c>
      <c r="BD50" s="19">
        <f ca="1">SUMPRODUCT(ReactionRateK2!$F72:$V72*OFFSET(ReactionStoich!$E$5:$U$5,BD$2,0))*(TimeStep)*'Composition Moles'!$C62</f>
        <v>0</v>
      </c>
      <c r="BE50" s="19">
        <f ca="1">SUMPRODUCT(ReactionRateK2!$F72:$V72*OFFSET(ReactionStoich!$E$5:$U$5,BE$2,0))*(TimeStep)*'Composition Moles'!$C62</f>
        <v>0</v>
      </c>
      <c r="BF50" s="19">
        <f ca="1">SUMPRODUCT(ReactionRateK2!$F72:$V72*OFFSET(ReactionStoich!$E$5:$U$5,BF$2,0))*(TimeStep)*'Composition Moles'!$C62</f>
        <v>0</v>
      </c>
      <c r="BG50" s="19">
        <f ca="1">SUMPRODUCT(ReactionRateK2!$F72:$V72*OFFSET(ReactionStoich!$E$5:$U$5,BG$2,0))*(TimeStep)*'Composition Moles'!$C62</f>
        <v>0</v>
      </c>
      <c r="BH50" s="19">
        <f ca="1">SUMPRODUCT(ReactionRateK2!$F72:$V72*OFFSET(ReactionStoich!$E$5:$U$5,BH$2,0))*(TimeStep)*'Composition Moles'!$C62</f>
        <v>0</v>
      </c>
      <c r="BI50" s="19">
        <f ca="1">SUMPRODUCT(ReactionRateK2!$F72:$V72*OFFSET(ReactionStoich!$E$5:$U$5,BI$2,0))*(TimeStep)*'Composition Moles'!$C62</f>
        <v>0</v>
      </c>
      <c r="BJ50" s="19">
        <f ca="1">SUMPRODUCT(ReactionRateK2!$F72:$V72*OFFSET(ReactionStoich!$E$5:$U$5,BJ$2,0))*(TimeStep)*'Composition Moles'!$C62</f>
        <v>0</v>
      </c>
      <c r="BK50" s="19">
        <f ca="1">SUMPRODUCT(ReactionRateK2!$F72:$V72*OFFSET(ReactionStoich!$E$5:$U$5,BK$2,0))*(TimeStep)*'Composition Moles'!$C62</f>
        <v>0</v>
      </c>
      <c r="BL50" s="19">
        <f ca="1">SUMPRODUCT(ReactionRateK2!$F72:$V72*OFFSET(ReactionStoich!$E$5:$U$5,BL$2,0))*(TimeStep)*'Composition Moles'!$C62</f>
        <v>0</v>
      </c>
      <c r="BM50" s="19">
        <f ca="1">SUMPRODUCT(ReactionRateK2!$F72:$V72*OFFSET(ReactionStoich!$E$5:$U$5,BM$2,0))*(TimeStep)*'Composition Moles'!$C62</f>
        <v>0</v>
      </c>
      <c r="BN50" s="19">
        <f ca="1">SUMPRODUCT(ReactionRateK2!$F72:$V72*OFFSET(ReactionStoich!$E$5:$U$5,BN$2,0))*(TimeStep)*'Composition Moles'!$C62</f>
        <v>0</v>
      </c>
      <c r="BO50" s="19">
        <f ca="1">SUMPRODUCT(ReactionRateK2!$F72:$V72*OFFSET(ReactionStoich!$E$5:$U$5,BO$2,0))*(TimeStep)*'Composition Moles'!$C62</f>
        <v>0</v>
      </c>
      <c r="BP50" s="19">
        <f ca="1">SUMPRODUCT(ReactionRateK2!$F72:$V72*OFFSET(ReactionStoich!$E$5:$U$5,BP$2,0))*(TimeStep)*'Composition Moles'!$C62</f>
        <v>0</v>
      </c>
      <c r="BQ50" s="19">
        <f ca="1">SUMPRODUCT(ReactionRateK2!$F72:$V72*OFFSET(ReactionStoich!$E$5:$U$5,BQ$2,0))*(TimeStep)*'Composition Moles'!$C62</f>
        <v>0</v>
      </c>
      <c r="BR50" s="19">
        <f ca="1">SUMPRODUCT(ReactionRateK2!$F72:$V72*OFFSET(ReactionStoich!$E$5:$U$5,BR$2,0))*(TimeStep)*'Composition Moles'!$C62</f>
        <v>0</v>
      </c>
      <c r="BS50" s="19">
        <f ca="1">SUMPRODUCT(ReactionRateK2!$F72:$V72*OFFSET(ReactionStoich!$E$5:$U$5,BS$2,0))*(TimeStep)*'Composition Moles'!$C62</f>
        <v>0</v>
      </c>
      <c r="BT50" s="19">
        <f ca="1">SUMPRODUCT(ReactionRateK2!$F72:$V72*OFFSET(ReactionStoich!$E$5:$U$5,BT$2,0))*(TimeStep)*'Composition Moles'!$C62</f>
        <v>0</v>
      </c>
      <c r="BU50" s="19">
        <f ca="1">SUMPRODUCT(ReactionRateK2!$F72:$V72*OFFSET(ReactionStoich!$E$5:$U$5,BU$2,0))*(TimeStep)*'Composition Moles'!$C62</f>
        <v>0</v>
      </c>
      <c r="BV50" s="19">
        <f ca="1">SUMPRODUCT(ReactionRateK2!$F72:$V72*OFFSET(ReactionStoich!$E$5:$U$5,BV$2,0))*(TimeStep)*'Composition Moles'!$C62</f>
        <v>0</v>
      </c>
      <c r="BW50" s="19">
        <f ca="1">SUMPRODUCT(ReactionRateK2!$F72:$V72*OFFSET(ReactionStoich!$E$5:$U$5,BW$2,0))*(TimeStep)*'Composition Moles'!$C62</f>
        <v>0</v>
      </c>
    </row>
    <row r="51" spans="1:75">
      <c r="A51">
        <f>ReactionRateK1!A73</f>
        <v>2.0500000000000007</v>
      </c>
      <c r="B51" s="20">
        <f t="shared" ca="1" si="5"/>
        <v>-10925.537135307539</v>
      </c>
      <c r="C51" s="20">
        <f ca="1">'Composition Moles'!BZ63</f>
        <v>144009.31863103341</v>
      </c>
      <c r="D51" s="26">
        <f t="shared" ca="1" si="6"/>
        <v>7.5866876110287571E-2</v>
      </c>
      <c r="F51" s="19">
        <f ca="1">SUMPRODUCT(ReactionRateK2!$F73:$V73*OFFSET(ReactionStoich!$E$5:$U$5,F$2,0))*(TimeStep)*'Composition Moles'!$C63</f>
        <v>-0.35589446839405697</v>
      </c>
      <c r="G51" s="19">
        <f ca="1">SUMPRODUCT(ReactionRateK2!$F73:$V73*OFFSET(ReactionStoich!$E$5:$U$5,G$2,0))*(TimeStep)*'Composition Moles'!$C63</f>
        <v>0</v>
      </c>
      <c r="H51" s="19">
        <f ca="1">SUMPRODUCT(ReactionRateK2!$F73:$V73*OFFSET(ReactionStoich!$E$5:$U$5,H$2,0))*(TimeStep)*'Composition Moles'!$C63</f>
        <v>0.34639534747385486</v>
      </c>
      <c r="I51" s="19">
        <f ca="1">SUMPRODUCT(ReactionRateK2!$F73:$V73*OFFSET(ReactionStoich!$E$5:$U$5,I$2,0))*(TimeStep)*'Composition Moles'!$C63</f>
        <v>9.4991209202021469E-3</v>
      </c>
      <c r="J51" s="19">
        <f ca="1">SUMPRODUCT(ReactionRateK2!$F73:$V73*OFFSET(ReactionStoich!$E$5:$U$5,J$2,0))*(TimeStep)*'Composition Moles'!$C63</f>
        <v>0</v>
      </c>
      <c r="K51" s="19">
        <f ca="1">SUMPRODUCT(ReactionRateK2!$F73:$V73*OFFSET(ReactionStoich!$E$5:$U$5,K$2,0))*(TimeStep)*'Composition Moles'!$C63</f>
        <v>0</v>
      </c>
      <c r="L51" s="19">
        <f ca="1">SUMPRODUCT(ReactionRateK2!$F73:$V73*OFFSET(ReactionStoich!$E$5:$U$5,L$2,0))*(TimeStep)*'Composition Moles'!$C63</f>
        <v>0</v>
      </c>
      <c r="M51" s="19">
        <f ca="1">SUMPRODUCT(ReactionRateK2!$F73:$V73*OFFSET(ReactionStoich!$E$5:$U$5,M$2,0))*(TimeStep)*'Composition Moles'!$C63</f>
        <v>0</v>
      </c>
      <c r="N51" s="19">
        <f ca="1">SUMPRODUCT(ReactionRateK2!$F73:$V73*OFFSET(ReactionStoich!$E$5:$U$5,N$2,0))*(TimeStep)*'Composition Moles'!$C63</f>
        <v>0</v>
      </c>
      <c r="O51" s="19">
        <f ca="1">SUMPRODUCT(ReactionRateK2!$F73:$V73*OFFSET(ReactionStoich!$E$5:$U$5,O$2,0))*(TimeStep)*'Composition Moles'!$C63</f>
        <v>0</v>
      </c>
      <c r="P51" s="19">
        <f ca="1">SUMPRODUCT(ReactionRateK2!$F73:$V73*OFFSET(ReactionStoich!$E$5:$U$5,P$2,0))*(TimeStep)*'Composition Moles'!$C63</f>
        <v>0</v>
      </c>
      <c r="Q51" s="19">
        <f ca="1">SUMPRODUCT(ReactionRateK2!$F73:$V73*OFFSET(ReactionStoich!$E$5:$U$5,Q$2,0))*(TimeStep)*'Composition Moles'!$C63</f>
        <v>0</v>
      </c>
      <c r="R51" s="19">
        <f ca="1">SUMPRODUCT(ReactionRateK2!$F73:$V73*OFFSET(ReactionStoich!$E$5:$U$5,R$2,0))*(TimeStep)*'Composition Moles'!$C63</f>
        <v>0</v>
      </c>
      <c r="S51" s="19">
        <f ca="1">SUMPRODUCT(ReactionRateK2!$F73:$V73*OFFSET(ReactionStoich!$E$5:$U$5,S$2,0))*(TimeStep)*'Composition Moles'!$C63</f>
        <v>3.326933704875406</v>
      </c>
      <c r="T51" s="19">
        <f ca="1">SUMPRODUCT(ReactionRateK2!$F73:$V73*OFFSET(ReactionStoich!$E$5:$U$5,T$2,0))*(TimeStep)*'Composition Moles'!$C63</f>
        <v>0</v>
      </c>
      <c r="U51" s="19">
        <f ca="1">SUMPRODUCT(ReactionRateK2!$F73:$V73*OFFSET(ReactionStoich!$E$5:$U$5,U$2,0))*(TimeStep)*'Composition Moles'!$C63</f>
        <v>0</v>
      </c>
      <c r="V51" s="19">
        <f ca="1">SUMPRODUCT(ReactionRateK2!$F73:$V73*OFFSET(ReactionStoich!$E$5:$U$5,V$2,0))*(TimeStep)*'Composition Moles'!$C63</f>
        <v>0</v>
      </c>
      <c r="W51" s="19">
        <f ca="1">SUMPRODUCT(ReactionRateK2!$F73:$V73*OFFSET(ReactionStoich!$E$5:$U$5,W$2,0))*(TimeStep)*'Composition Moles'!$C63</f>
        <v>0</v>
      </c>
      <c r="X51" s="19">
        <f ca="1">SUMPRODUCT(ReactionRateK2!$F73:$V73*OFFSET(ReactionStoich!$E$5:$U$5,X$2,0))*(TimeStep)*'Composition Moles'!$C63</f>
        <v>0</v>
      </c>
      <c r="Y51" s="19">
        <f ca="1">SUMPRODUCT(ReactionRateK2!$F73:$V73*OFFSET(ReactionStoich!$E$5:$U$5,Y$2,0))*(TimeStep)*'Composition Moles'!$C63</f>
        <v>-7.5836053825396457</v>
      </c>
      <c r="Z51" s="19">
        <f ca="1">SUMPRODUCT(ReactionRateK2!$F73:$V73*OFFSET(ReactionStoich!$E$5:$U$5,Z$2,0))*(TimeStep)*'Composition Moles'!$C63</f>
        <v>0</v>
      </c>
      <c r="AA51" s="19">
        <f ca="1">SUMPRODUCT(ReactionRateK2!$F73:$V73*OFFSET(ReactionStoich!$E$5:$U$5,AA$2,0))*(TimeStep)*'Composition Moles'!$C63</f>
        <v>0</v>
      </c>
      <c r="AB51" s="19">
        <f ca="1">SUMPRODUCT(ReactionRateK2!$F73:$V73*OFFSET(ReactionStoich!$E$5:$U$5,AB$2,0))*(TimeStep)*'Composition Moles'!$C63</f>
        <v>0</v>
      </c>
      <c r="AC51" s="19">
        <f ca="1">SUMPRODUCT(ReactionRateK2!$F73:$V73*OFFSET(ReactionStoich!$E$5:$U$5,AC$2,0))*(TimeStep)*'Composition Moles'!$C63</f>
        <v>0</v>
      </c>
      <c r="AD51" s="19">
        <f ca="1">SUMPRODUCT(ReactionRateK2!$F73:$V73*OFFSET(ReactionStoich!$E$5:$U$5,AD$2,0))*(TimeStep)*'Composition Moles'!$C63</f>
        <v>0</v>
      </c>
      <c r="AE51" s="19">
        <f ca="1">SUMPRODUCT(ReactionRateK2!$F73:$V73*OFFSET(ReactionStoich!$E$5:$U$5,AE$2,0))*(TimeStep)*'Composition Moles'!$C63</f>
        <v>0</v>
      </c>
      <c r="AF51" s="19">
        <f ca="1">SUMPRODUCT(ReactionRateK2!$F73:$V73*OFFSET(ReactionStoich!$E$5:$U$5,AF$2,0))*(TimeStep)*'Composition Moles'!$C63</f>
        <v>0</v>
      </c>
      <c r="AG51" s="19">
        <f ca="1">SUMPRODUCT(ReactionRateK2!$F73:$V73*OFFSET(ReactionStoich!$E$5:$U$5,AG$2,0))*(TimeStep)*'Composition Moles'!$C63</f>
        <v>-2.3907826257945023E-2</v>
      </c>
      <c r="AH51" s="19">
        <f ca="1">SUMPRODUCT(ReactionRateK2!$F73:$V73*OFFSET(ReactionStoich!$E$5:$U$5,AH$2,0))*(TimeStep)*'Composition Moles'!$C63</f>
        <v>1.2462350006871581</v>
      </c>
      <c r="AI51" s="19">
        <f ca="1">SUMPRODUCT(ReactionRateK2!$F73:$V73*OFFSET(ReactionStoich!$E$5:$U$5,AI$2,0))*(TimeStep)*'Composition Moles'!$C63</f>
        <v>3.3538991550178543</v>
      </c>
      <c r="AJ51" s="19">
        <f ca="1">SUMPRODUCT(ReactionRateK2!$F73:$V73*OFFSET(ReactionStoich!$E$5:$U$5,AJ$2,0))*(TimeStep)*'Composition Moles'!$C63</f>
        <v>1.3314713787143229</v>
      </c>
      <c r="AK51" s="19">
        <f ca="1">SUMPRODUCT(ReactionRateK2!$F73:$V73*OFFSET(ReactionStoich!$E$5:$U$5,AK$2,0))*(TimeStep)*'Composition Moles'!$C63</f>
        <v>0</v>
      </c>
      <c r="AL51" s="19">
        <f ca="1">SUMPRODUCT(ReactionRateK2!$F73:$V73*OFFSET(ReactionStoich!$E$5:$U$5,AL$2,0))*(TimeStep)*'Composition Moles'!$C63</f>
        <v>0</v>
      </c>
      <c r="AM51" s="19">
        <f ca="1">SUMPRODUCT(ReactionRateK2!$F73:$V73*OFFSET(ReactionStoich!$E$5:$U$5,AM$2,0))*(TimeStep)*'Composition Moles'!$C63</f>
        <v>0</v>
      </c>
      <c r="AN51" s="19">
        <f ca="1">SUMPRODUCT(ReactionRateK2!$F73:$V73*OFFSET(ReactionStoich!$E$5:$U$5,AN$2,0))*(TimeStep)*'Composition Moles'!$C63</f>
        <v>0</v>
      </c>
      <c r="AO51" s="19">
        <f ca="1">SUMPRODUCT(ReactionRateK2!$F73:$V73*OFFSET(ReactionStoich!$E$5:$U$5,AO$2,0))*(TimeStep)*'Composition Moles'!$C63</f>
        <v>-9.4991209202021469E-3</v>
      </c>
      <c r="AP51" s="19">
        <f ca="1">SUMPRODUCT(ReactionRateK2!$F73:$V73*OFFSET(ReactionStoich!$E$5:$U$5,AP$2,0))*(TimeStep)*'Composition Moles'!$C63</f>
        <v>-0.32376650870555251</v>
      </c>
      <c r="AQ51" s="19">
        <f ca="1">SUMPRODUCT(ReactionRateK2!$F73:$V73*OFFSET(ReactionStoich!$E$5:$U$5,AQ$2,0))*(TimeStep)*'Composition Moles'!$C63</f>
        <v>0</v>
      </c>
      <c r="AR51" s="19">
        <f ca="1">SUMPRODUCT(ReactionRateK2!$F73:$V73*OFFSET(ReactionStoich!$E$5:$U$5,AR$2,0))*(TimeStep)*'Composition Moles'!$C63</f>
        <v>0</v>
      </c>
      <c r="AS51" s="19">
        <f ca="1">SUMPRODUCT(ReactionRateK2!$F73:$V73*OFFSET(ReactionStoich!$E$5:$U$5,AS$2,0))*(TimeStep)*'Composition Moles'!$C63</f>
        <v>-0.43925346695713186</v>
      </c>
      <c r="AT51" s="19">
        <f ca="1">SUMPRODUCT(ReactionRateK2!$F73:$V73*OFFSET(ReactionStoich!$E$5:$U$5,AT$2,0))*(TimeStep)*'Composition Moles'!$C63</f>
        <v>-0.43925346695713186</v>
      </c>
      <c r="AU51" s="19">
        <f ca="1">SUMPRODUCT(ReactionRateK2!$F73:$V73*OFFSET(ReactionStoich!$E$5:$U$5,AU$2,0))*(TimeStep)*'Composition Moles'!$C63</f>
        <v>-0.43925346695713186</v>
      </c>
      <c r="AV51" s="19">
        <f ca="1">SUMPRODUCT(ReactionRateK2!$F73:$V73*OFFSET(ReactionStoich!$E$5:$U$5,AV$2,0))*(TimeStep)*'Composition Moles'!$C63</f>
        <v>0</v>
      </c>
      <c r="AW51" s="19">
        <f ca="1">SUMPRODUCT(ReactionRateK2!$F73:$V73*OFFSET(ReactionStoich!$E$5:$U$5,AW$2,0))*(TimeStep)*'Composition Moles'!$C63</f>
        <v>0</v>
      </c>
      <c r="AX51" s="19">
        <f ca="1">SUMPRODUCT(ReactionRateK2!$F73:$V73*OFFSET(ReactionStoich!$E$5:$U$5,AX$2,0))*(TimeStep)*'Composition Moles'!$C63</f>
        <v>0</v>
      </c>
      <c r="AY51" s="19">
        <f ca="1">SUMPRODUCT(ReactionRateK2!$F73:$V73*OFFSET(ReactionStoich!$E$5:$U$5,AY$2,0))*(TimeStep)*'Composition Moles'!$C63</f>
        <v>0</v>
      </c>
      <c r="AZ51" s="19">
        <f ca="1">SUMPRODUCT(ReactionRateK2!$F73:$V73*OFFSET(ReactionStoich!$E$5:$U$5,AZ$2,0))*(TimeStep)*'Composition Moles'!$C63</f>
        <v>0</v>
      </c>
      <c r="BA51" s="19">
        <f ca="1">SUMPRODUCT(ReactionRateK2!$F73:$V73*OFFSET(ReactionStoich!$E$5:$U$5,BA$2,0))*(TimeStep)*'Composition Moles'!$C63</f>
        <v>0</v>
      </c>
      <c r="BB51" s="19">
        <f ca="1">SUMPRODUCT(ReactionRateK2!$F73:$V73*OFFSET(ReactionStoich!$E$5:$U$5,BB$2,0))*(TimeStep)*'Composition Moles'!$C63</f>
        <v>0</v>
      </c>
      <c r="BC51" s="19">
        <f ca="1">SUMPRODUCT(ReactionRateK2!$F73:$V73*OFFSET(ReactionStoich!$E$5:$U$5,BC$2,0))*(TimeStep)*'Composition Moles'!$C63</f>
        <v>0</v>
      </c>
      <c r="BD51" s="19">
        <f ca="1">SUMPRODUCT(ReactionRateK2!$F73:$V73*OFFSET(ReactionStoich!$E$5:$U$5,BD$2,0))*(TimeStep)*'Composition Moles'!$C63</f>
        <v>0</v>
      </c>
      <c r="BE51" s="19">
        <f ca="1">SUMPRODUCT(ReactionRateK2!$F73:$V73*OFFSET(ReactionStoich!$E$5:$U$5,BE$2,0))*(TimeStep)*'Composition Moles'!$C63</f>
        <v>0</v>
      </c>
      <c r="BF51" s="19">
        <f ca="1">SUMPRODUCT(ReactionRateK2!$F73:$V73*OFFSET(ReactionStoich!$E$5:$U$5,BF$2,0))*(TimeStep)*'Composition Moles'!$C63</f>
        <v>0</v>
      </c>
      <c r="BG51" s="19">
        <f ca="1">SUMPRODUCT(ReactionRateK2!$F73:$V73*OFFSET(ReactionStoich!$E$5:$U$5,BG$2,0))*(TimeStep)*'Composition Moles'!$C63</f>
        <v>0</v>
      </c>
      <c r="BH51" s="19">
        <f ca="1">SUMPRODUCT(ReactionRateK2!$F73:$V73*OFFSET(ReactionStoich!$E$5:$U$5,BH$2,0))*(TimeStep)*'Composition Moles'!$C63</f>
        <v>0</v>
      </c>
      <c r="BI51" s="19">
        <f ca="1">SUMPRODUCT(ReactionRateK2!$F73:$V73*OFFSET(ReactionStoich!$E$5:$U$5,BI$2,0))*(TimeStep)*'Composition Moles'!$C63</f>
        <v>0</v>
      </c>
      <c r="BJ51" s="19">
        <f ca="1">SUMPRODUCT(ReactionRateK2!$F73:$V73*OFFSET(ReactionStoich!$E$5:$U$5,BJ$2,0))*(TimeStep)*'Composition Moles'!$C63</f>
        <v>0</v>
      </c>
      <c r="BK51" s="19">
        <f ca="1">SUMPRODUCT(ReactionRateK2!$F73:$V73*OFFSET(ReactionStoich!$E$5:$U$5,BK$2,0))*(TimeStep)*'Composition Moles'!$C63</f>
        <v>0</v>
      </c>
      <c r="BL51" s="19">
        <f ca="1">SUMPRODUCT(ReactionRateK2!$F73:$V73*OFFSET(ReactionStoich!$E$5:$U$5,BL$2,0))*(TimeStep)*'Composition Moles'!$C63</f>
        <v>0</v>
      </c>
      <c r="BM51" s="19">
        <f ca="1">SUMPRODUCT(ReactionRateK2!$F73:$V73*OFFSET(ReactionStoich!$E$5:$U$5,BM$2,0))*(TimeStep)*'Composition Moles'!$C63</f>
        <v>0</v>
      </c>
      <c r="BN51" s="19">
        <f ca="1">SUMPRODUCT(ReactionRateK2!$F73:$V73*OFFSET(ReactionStoich!$E$5:$U$5,BN$2,0))*(TimeStep)*'Composition Moles'!$C63</f>
        <v>0</v>
      </c>
      <c r="BO51" s="19">
        <f ca="1">SUMPRODUCT(ReactionRateK2!$F73:$V73*OFFSET(ReactionStoich!$E$5:$U$5,BO$2,0))*(TimeStep)*'Composition Moles'!$C63</f>
        <v>0</v>
      </c>
      <c r="BP51" s="19">
        <f ca="1">SUMPRODUCT(ReactionRateK2!$F73:$V73*OFFSET(ReactionStoich!$E$5:$U$5,BP$2,0))*(TimeStep)*'Composition Moles'!$C63</f>
        <v>0</v>
      </c>
      <c r="BQ51" s="19">
        <f ca="1">SUMPRODUCT(ReactionRateK2!$F73:$V73*OFFSET(ReactionStoich!$E$5:$U$5,BQ$2,0))*(TimeStep)*'Composition Moles'!$C63</f>
        <v>0</v>
      </c>
      <c r="BR51" s="19">
        <f ca="1">SUMPRODUCT(ReactionRateK2!$F73:$V73*OFFSET(ReactionStoich!$E$5:$U$5,BR$2,0))*(TimeStep)*'Composition Moles'!$C63</f>
        <v>0</v>
      </c>
      <c r="BS51" s="19">
        <f ca="1">SUMPRODUCT(ReactionRateK2!$F73:$V73*OFFSET(ReactionStoich!$E$5:$U$5,BS$2,0))*(TimeStep)*'Composition Moles'!$C63</f>
        <v>0</v>
      </c>
      <c r="BT51" s="19">
        <f ca="1">SUMPRODUCT(ReactionRateK2!$F73:$V73*OFFSET(ReactionStoich!$E$5:$U$5,BT$2,0))*(TimeStep)*'Composition Moles'!$C63</f>
        <v>0</v>
      </c>
      <c r="BU51" s="19">
        <f ca="1">SUMPRODUCT(ReactionRateK2!$F73:$V73*OFFSET(ReactionStoich!$E$5:$U$5,BU$2,0))*(TimeStep)*'Composition Moles'!$C63</f>
        <v>0</v>
      </c>
      <c r="BV51" s="19">
        <f ca="1">SUMPRODUCT(ReactionRateK2!$F73:$V73*OFFSET(ReactionStoich!$E$5:$U$5,BV$2,0))*(TimeStep)*'Composition Moles'!$C63</f>
        <v>0</v>
      </c>
      <c r="BW51" s="19">
        <f ca="1">SUMPRODUCT(ReactionRateK2!$F73:$V73*OFFSET(ReactionStoich!$E$5:$U$5,BW$2,0))*(TimeStep)*'Composition Moles'!$C63</f>
        <v>0</v>
      </c>
    </row>
    <row r="52" spans="1:75">
      <c r="A52">
        <f>ReactionRateK1!A74</f>
        <v>2.1000000000000005</v>
      </c>
      <c r="B52" s="20">
        <f t="shared" ca="1" si="5"/>
        <v>-10281.456819826568</v>
      </c>
      <c r="C52" s="20">
        <f ca="1">'Composition Moles'!BZ64</f>
        <v>144022.14637950252</v>
      </c>
      <c r="D52" s="26">
        <f t="shared" ca="1" si="6"/>
        <v>7.138802662150745E-2</v>
      </c>
      <c r="F52" s="19">
        <f ca="1">SUMPRODUCT(ReactionRateK2!$F74:$V74*OFFSET(ReactionStoich!$E$5:$U$5,F$2,0))*(TimeStep)*'Composition Moles'!$C64</f>
        <v>-0.33309123192172163</v>
      </c>
      <c r="G52" s="19">
        <f ca="1">SUMPRODUCT(ReactionRateK2!$F74:$V74*OFFSET(ReactionStoich!$E$5:$U$5,G$2,0))*(TimeStep)*'Composition Moles'!$C64</f>
        <v>0</v>
      </c>
      <c r="H52" s="19">
        <f ca="1">SUMPRODUCT(ReactionRateK2!$F74:$V74*OFFSET(ReactionStoich!$E$5:$U$5,H$2,0))*(TimeStep)*'Composition Moles'!$C64</f>
        <v>0.32451295333642133</v>
      </c>
      <c r="I52" s="19">
        <f ca="1">SUMPRODUCT(ReactionRateK2!$F74:$V74*OFFSET(ReactionStoich!$E$5:$U$5,I$2,0))*(TimeStep)*'Composition Moles'!$C64</f>
        <v>8.5782785853002821E-3</v>
      </c>
      <c r="J52" s="19">
        <f ca="1">SUMPRODUCT(ReactionRateK2!$F74:$V74*OFFSET(ReactionStoich!$E$5:$U$5,J$2,0))*(TimeStep)*'Composition Moles'!$C64</f>
        <v>0</v>
      </c>
      <c r="K52" s="19">
        <f ca="1">SUMPRODUCT(ReactionRateK2!$F74:$V74*OFFSET(ReactionStoich!$E$5:$U$5,K$2,0))*(TimeStep)*'Composition Moles'!$C64</f>
        <v>0</v>
      </c>
      <c r="L52" s="19">
        <f ca="1">SUMPRODUCT(ReactionRateK2!$F74:$V74*OFFSET(ReactionStoich!$E$5:$U$5,L$2,0))*(TimeStep)*'Composition Moles'!$C64</f>
        <v>0</v>
      </c>
      <c r="M52" s="19">
        <f ca="1">SUMPRODUCT(ReactionRateK2!$F74:$V74*OFFSET(ReactionStoich!$E$5:$U$5,M$2,0))*(TimeStep)*'Composition Moles'!$C64</f>
        <v>0</v>
      </c>
      <c r="N52" s="19">
        <f ca="1">SUMPRODUCT(ReactionRateK2!$F74:$V74*OFFSET(ReactionStoich!$E$5:$U$5,N$2,0))*(TimeStep)*'Composition Moles'!$C64</f>
        <v>0</v>
      </c>
      <c r="O52" s="19">
        <f ca="1">SUMPRODUCT(ReactionRateK2!$F74:$V74*OFFSET(ReactionStoich!$E$5:$U$5,O$2,0))*(TimeStep)*'Composition Moles'!$C64</f>
        <v>0</v>
      </c>
      <c r="P52" s="19">
        <f ca="1">SUMPRODUCT(ReactionRateK2!$F74:$V74*OFFSET(ReactionStoich!$E$5:$U$5,P$2,0))*(TimeStep)*'Composition Moles'!$C64</f>
        <v>0</v>
      </c>
      <c r="Q52" s="19">
        <f ca="1">SUMPRODUCT(ReactionRateK2!$F74:$V74*OFFSET(ReactionStoich!$E$5:$U$5,Q$2,0))*(TimeStep)*'Composition Moles'!$C64</f>
        <v>0</v>
      </c>
      <c r="R52" s="19">
        <f ca="1">SUMPRODUCT(ReactionRateK2!$F74:$V74*OFFSET(ReactionStoich!$E$5:$U$5,R$2,0))*(TimeStep)*'Composition Moles'!$C64</f>
        <v>0</v>
      </c>
      <c r="S52" s="19">
        <f ca="1">SUMPRODUCT(ReactionRateK2!$F74:$V74*OFFSET(ReactionStoich!$E$5:$U$5,S$2,0))*(TimeStep)*'Composition Moles'!$C64</f>
        <v>3.2633979232411527</v>
      </c>
      <c r="T52" s="19">
        <f ca="1">SUMPRODUCT(ReactionRateK2!$F74:$V74*OFFSET(ReactionStoich!$E$5:$U$5,T$2,0))*(TimeStep)*'Composition Moles'!$C64</f>
        <v>0</v>
      </c>
      <c r="U52" s="19">
        <f ca="1">SUMPRODUCT(ReactionRateK2!$F74:$V74*OFFSET(ReactionStoich!$E$5:$U$5,U$2,0))*(TimeStep)*'Composition Moles'!$C64</f>
        <v>0</v>
      </c>
      <c r="V52" s="19">
        <f ca="1">SUMPRODUCT(ReactionRateK2!$F74:$V74*OFFSET(ReactionStoich!$E$5:$U$5,V$2,0))*(TimeStep)*'Composition Moles'!$C64</f>
        <v>0</v>
      </c>
      <c r="W52" s="19">
        <f ca="1">SUMPRODUCT(ReactionRateK2!$F74:$V74*OFFSET(ReactionStoich!$E$5:$U$5,W$2,0))*(TimeStep)*'Composition Moles'!$C64</f>
        <v>0</v>
      </c>
      <c r="X52" s="19">
        <f ca="1">SUMPRODUCT(ReactionRateK2!$F74:$V74*OFFSET(ReactionStoich!$E$5:$U$5,X$2,0))*(TimeStep)*'Composition Moles'!$C64</f>
        <v>0</v>
      </c>
      <c r="Y52" s="19">
        <f ca="1">SUMPRODUCT(ReactionRateK2!$F74:$V74*OFFSET(ReactionStoich!$E$5:$U$5,Y$2,0))*(TimeStep)*'Composition Moles'!$C64</f>
        <v>-7.4559479329533316</v>
      </c>
      <c r="Z52" s="19">
        <f ca="1">SUMPRODUCT(ReactionRateK2!$F74:$V74*OFFSET(ReactionStoich!$E$5:$U$5,Z$2,0))*(TimeStep)*'Composition Moles'!$C64</f>
        <v>0</v>
      </c>
      <c r="AA52" s="19">
        <f ca="1">SUMPRODUCT(ReactionRateK2!$F74:$V74*OFFSET(ReactionStoich!$E$5:$U$5,AA$2,0))*(TimeStep)*'Composition Moles'!$C64</f>
        <v>0</v>
      </c>
      <c r="AB52" s="19">
        <f ca="1">SUMPRODUCT(ReactionRateK2!$F74:$V74*OFFSET(ReactionStoich!$E$5:$U$5,AB$2,0))*(TimeStep)*'Composition Moles'!$C64</f>
        <v>0</v>
      </c>
      <c r="AC52" s="19">
        <f ca="1">SUMPRODUCT(ReactionRateK2!$F74:$V74*OFFSET(ReactionStoich!$E$5:$U$5,AC$2,0))*(TimeStep)*'Composition Moles'!$C64</f>
        <v>0</v>
      </c>
      <c r="AD52" s="19">
        <f ca="1">SUMPRODUCT(ReactionRateK2!$F74:$V74*OFFSET(ReactionStoich!$E$5:$U$5,AD$2,0))*(TimeStep)*'Composition Moles'!$C64</f>
        <v>0</v>
      </c>
      <c r="AE52" s="19">
        <f ca="1">SUMPRODUCT(ReactionRateK2!$F74:$V74*OFFSET(ReactionStoich!$E$5:$U$5,AE$2,0))*(TimeStep)*'Composition Moles'!$C64</f>
        <v>0</v>
      </c>
      <c r="AF52" s="19">
        <f ca="1">SUMPRODUCT(ReactionRateK2!$F74:$V74*OFFSET(ReactionStoich!$E$5:$U$5,AF$2,0))*(TimeStep)*'Composition Moles'!$C64</f>
        <v>0</v>
      </c>
      <c r="AG52" s="19">
        <f ca="1">SUMPRODUCT(ReactionRateK2!$F74:$V74*OFFSET(ReactionStoich!$E$5:$U$5,AG$2,0))*(TimeStep)*'Composition Moles'!$C64</f>
        <v>-2.3988442071963146E-2</v>
      </c>
      <c r="AH52" s="19">
        <f ca="1">SUMPRODUCT(ReactionRateK2!$F74:$V74*OFFSET(ReactionStoich!$E$5:$U$5,AH$2,0))*(TimeStep)*'Composition Moles'!$C64</f>
        <v>1.1540367004612877</v>
      </c>
      <c r="AI52" s="19">
        <f ca="1">SUMPRODUCT(ReactionRateK2!$F74:$V74*OFFSET(ReactionStoich!$E$5:$U$5,AI$2,0))*(TimeStep)*'Composition Moles'!$C64</f>
        <v>3.3585862499898593</v>
      </c>
      <c r="AJ52" s="19">
        <f ca="1">SUMPRODUCT(ReactionRateK2!$F74:$V74*OFFSET(ReactionStoich!$E$5:$U$5,AJ$2,0))*(TimeStep)*'Composition Moles'!$C64</f>
        <v>1.3078283302327638</v>
      </c>
      <c r="AK52" s="19">
        <f ca="1">SUMPRODUCT(ReactionRateK2!$F74:$V74*OFFSET(ReactionStoich!$E$5:$U$5,AK$2,0))*(TimeStep)*'Composition Moles'!$C64</f>
        <v>0</v>
      </c>
      <c r="AL52" s="19">
        <f ca="1">SUMPRODUCT(ReactionRateK2!$F74:$V74*OFFSET(ReactionStoich!$E$5:$U$5,AL$2,0))*(TimeStep)*'Composition Moles'!$C64</f>
        <v>0</v>
      </c>
      <c r="AM52" s="19">
        <f ca="1">SUMPRODUCT(ReactionRateK2!$F74:$V74*OFFSET(ReactionStoich!$E$5:$U$5,AM$2,0))*(TimeStep)*'Composition Moles'!$C64</f>
        <v>0</v>
      </c>
      <c r="AN52" s="19">
        <f ca="1">SUMPRODUCT(ReactionRateK2!$F74:$V74*OFFSET(ReactionStoich!$E$5:$U$5,AN$2,0))*(TimeStep)*'Composition Moles'!$C64</f>
        <v>0</v>
      </c>
      <c r="AO52" s="19">
        <f ca="1">SUMPRODUCT(ReactionRateK2!$F74:$V74*OFFSET(ReactionStoich!$E$5:$U$5,AO$2,0))*(TimeStep)*'Composition Moles'!$C64</f>
        <v>-8.5782785853002821E-3</v>
      </c>
      <c r="AP52" s="19">
        <f ca="1">SUMPRODUCT(ReactionRateK2!$F74:$V74*OFFSET(ReactionStoich!$E$5:$U$5,AP$2,0))*(TimeStep)*'Composition Moles'!$C64</f>
        <v>-0.3053173410004078</v>
      </c>
      <c r="AQ52" s="19">
        <f ca="1">SUMPRODUCT(ReactionRateK2!$F74:$V74*OFFSET(ReactionStoich!$E$5:$U$5,AQ$2,0))*(TimeStep)*'Composition Moles'!$C64</f>
        <v>0</v>
      </c>
      <c r="AR52" s="19">
        <f ca="1">SUMPRODUCT(ReactionRateK2!$F74:$V74*OFFSET(ReactionStoich!$E$5:$U$5,AR$2,0))*(TimeStep)*'Composition Moles'!$C64</f>
        <v>0</v>
      </c>
      <c r="AS52" s="19">
        <f ca="1">SUMPRODUCT(ReactionRateK2!$F74:$V74*OFFSET(ReactionStoich!$E$5:$U$5,AS$2,0))*(TimeStep)*'Composition Moles'!$C64</f>
        <v>-0.43000573643802031</v>
      </c>
      <c r="AT52" s="19">
        <f ca="1">SUMPRODUCT(ReactionRateK2!$F74:$V74*OFFSET(ReactionStoich!$E$5:$U$5,AT$2,0))*(TimeStep)*'Composition Moles'!$C64</f>
        <v>-0.43000573643802031</v>
      </c>
      <c r="AU52" s="19">
        <f ca="1">SUMPRODUCT(ReactionRateK2!$F74:$V74*OFFSET(ReactionStoich!$E$5:$U$5,AU$2,0))*(TimeStep)*'Composition Moles'!$C64</f>
        <v>-0.43000573643802031</v>
      </c>
      <c r="AV52" s="19">
        <f ca="1">SUMPRODUCT(ReactionRateK2!$F74:$V74*OFFSET(ReactionStoich!$E$5:$U$5,AV$2,0))*(TimeStep)*'Composition Moles'!$C64</f>
        <v>0</v>
      </c>
      <c r="AW52" s="19">
        <f ca="1">SUMPRODUCT(ReactionRateK2!$F74:$V74*OFFSET(ReactionStoich!$E$5:$U$5,AW$2,0))*(TimeStep)*'Composition Moles'!$C64</f>
        <v>0</v>
      </c>
      <c r="AX52" s="19">
        <f ca="1">SUMPRODUCT(ReactionRateK2!$F74:$V74*OFFSET(ReactionStoich!$E$5:$U$5,AX$2,0))*(TimeStep)*'Composition Moles'!$C64</f>
        <v>0</v>
      </c>
      <c r="AY52" s="19">
        <f ca="1">SUMPRODUCT(ReactionRateK2!$F74:$V74*OFFSET(ReactionStoich!$E$5:$U$5,AY$2,0))*(TimeStep)*'Composition Moles'!$C64</f>
        <v>0</v>
      </c>
      <c r="AZ52" s="19">
        <f ca="1">SUMPRODUCT(ReactionRateK2!$F74:$V74*OFFSET(ReactionStoich!$E$5:$U$5,AZ$2,0))*(TimeStep)*'Composition Moles'!$C64</f>
        <v>0</v>
      </c>
      <c r="BA52" s="19">
        <f ca="1">SUMPRODUCT(ReactionRateK2!$F74:$V74*OFFSET(ReactionStoich!$E$5:$U$5,BA$2,0))*(TimeStep)*'Composition Moles'!$C64</f>
        <v>0</v>
      </c>
      <c r="BB52" s="19">
        <f ca="1">SUMPRODUCT(ReactionRateK2!$F74:$V74*OFFSET(ReactionStoich!$E$5:$U$5,BB$2,0))*(TimeStep)*'Composition Moles'!$C64</f>
        <v>0</v>
      </c>
      <c r="BC52" s="19">
        <f ca="1">SUMPRODUCT(ReactionRateK2!$F74:$V74*OFFSET(ReactionStoich!$E$5:$U$5,BC$2,0))*(TimeStep)*'Composition Moles'!$C64</f>
        <v>0</v>
      </c>
      <c r="BD52" s="19">
        <f ca="1">SUMPRODUCT(ReactionRateK2!$F74:$V74*OFFSET(ReactionStoich!$E$5:$U$5,BD$2,0))*(TimeStep)*'Composition Moles'!$C64</f>
        <v>0</v>
      </c>
      <c r="BE52" s="19">
        <f ca="1">SUMPRODUCT(ReactionRateK2!$F74:$V74*OFFSET(ReactionStoich!$E$5:$U$5,BE$2,0))*(TimeStep)*'Composition Moles'!$C64</f>
        <v>0</v>
      </c>
      <c r="BF52" s="19">
        <f ca="1">SUMPRODUCT(ReactionRateK2!$F74:$V74*OFFSET(ReactionStoich!$E$5:$U$5,BF$2,0))*(TimeStep)*'Composition Moles'!$C64</f>
        <v>0</v>
      </c>
      <c r="BG52" s="19">
        <f ca="1">SUMPRODUCT(ReactionRateK2!$F74:$V74*OFFSET(ReactionStoich!$E$5:$U$5,BG$2,0))*(TimeStep)*'Composition Moles'!$C64</f>
        <v>0</v>
      </c>
      <c r="BH52" s="19">
        <f ca="1">SUMPRODUCT(ReactionRateK2!$F74:$V74*OFFSET(ReactionStoich!$E$5:$U$5,BH$2,0))*(TimeStep)*'Composition Moles'!$C64</f>
        <v>0</v>
      </c>
      <c r="BI52" s="19">
        <f ca="1">SUMPRODUCT(ReactionRateK2!$F74:$V74*OFFSET(ReactionStoich!$E$5:$U$5,BI$2,0))*(TimeStep)*'Composition Moles'!$C64</f>
        <v>0</v>
      </c>
      <c r="BJ52" s="19">
        <f ca="1">SUMPRODUCT(ReactionRateK2!$F74:$V74*OFFSET(ReactionStoich!$E$5:$U$5,BJ$2,0))*(TimeStep)*'Composition Moles'!$C64</f>
        <v>0</v>
      </c>
      <c r="BK52" s="19">
        <f ca="1">SUMPRODUCT(ReactionRateK2!$F74:$V74*OFFSET(ReactionStoich!$E$5:$U$5,BK$2,0))*(TimeStep)*'Composition Moles'!$C64</f>
        <v>0</v>
      </c>
      <c r="BL52" s="19">
        <f ca="1">SUMPRODUCT(ReactionRateK2!$F74:$V74*OFFSET(ReactionStoich!$E$5:$U$5,BL$2,0))*(TimeStep)*'Composition Moles'!$C64</f>
        <v>0</v>
      </c>
      <c r="BM52" s="19">
        <f ca="1">SUMPRODUCT(ReactionRateK2!$F74:$V74*OFFSET(ReactionStoich!$E$5:$U$5,BM$2,0))*(TimeStep)*'Composition Moles'!$C64</f>
        <v>0</v>
      </c>
      <c r="BN52" s="19">
        <f ca="1">SUMPRODUCT(ReactionRateK2!$F74:$V74*OFFSET(ReactionStoich!$E$5:$U$5,BN$2,0))*(TimeStep)*'Composition Moles'!$C64</f>
        <v>0</v>
      </c>
      <c r="BO52" s="19">
        <f ca="1">SUMPRODUCT(ReactionRateK2!$F74:$V74*OFFSET(ReactionStoich!$E$5:$U$5,BO$2,0))*(TimeStep)*'Composition Moles'!$C64</f>
        <v>0</v>
      </c>
      <c r="BP52" s="19">
        <f ca="1">SUMPRODUCT(ReactionRateK2!$F74:$V74*OFFSET(ReactionStoich!$E$5:$U$5,BP$2,0))*(TimeStep)*'Composition Moles'!$C64</f>
        <v>0</v>
      </c>
      <c r="BQ52" s="19">
        <f ca="1">SUMPRODUCT(ReactionRateK2!$F74:$V74*OFFSET(ReactionStoich!$E$5:$U$5,BQ$2,0))*(TimeStep)*'Composition Moles'!$C64</f>
        <v>0</v>
      </c>
      <c r="BR52" s="19">
        <f ca="1">SUMPRODUCT(ReactionRateK2!$F74:$V74*OFFSET(ReactionStoich!$E$5:$U$5,BR$2,0))*(TimeStep)*'Composition Moles'!$C64</f>
        <v>0</v>
      </c>
      <c r="BS52" s="19">
        <f ca="1">SUMPRODUCT(ReactionRateK2!$F74:$V74*OFFSET(ReactionStoich!$E$5:$U$5,BS$2,0))*(TimeStep)*'Composition Moles'!$C64</f>
        <v>0</v>
      </c>
      <c r="BT52" s="19">
        <f ca="1">SUMPRODUCT(ReactionRateK2!$F74:$V74*OFFSET(ReactionStoich!$E$5:$U$5,BT$2,0))*(TimeStep)*'Composition Moles'!$C64</f>
        <v>0</v>
      </c>
      <c r="BU52" s="19">
        <f ca="1">SUMPRODUCT(ReactionRateK2!$F74:$V74*OFFSET(ReactionStoich!$E$5:$U$5,BU$2,0))*(TimeStep)*'Composition Moles'!$C64</f>
        <v>0</v>
      </c>
      <c r="BV52" s="19">
        <f ca="1">SUMPRODUCT(ReactionRateK2!$F74:$V74*OFFSET(ReactionStoich!$E$5:$U$5,BV$2,0))*(TimeStep)*'Composition Moles'!$C64</f>
        <v>0</v>
      </c>
      <c r="BW52" s="19">
        <f ca="1">SUMPRODUCT(ReactionRateK2!$F74:$V74*OFFSET(ReactionStoich!$E$5:$U$5,BW$2,0))*(TimeStep)*'Composition Moles'!$C64</f>
        <v>0</v>
      </c>
    </row>
    <row r="53" spans="1:75">
      <c r="A53">
        <f>ReactionRateK1!A75</f>
        <v>2.1500000000000004</v>
      </c>
      <c r="B53" s="20">
        <f t="shared" ca="1" si="5"/>
        <v>-9674.7043489258649</v>
      </c>
      <c r="C53" s="20">
        <f ca="1">'Composition Moles'!BZ65</f>
        <v>144034.69393936059</v>
      </c>
      <c r="D53" s="26">
        <f t="shared" ca="1" si="6"/>
        <v>6.7169263767790352E-2</v>
      </c>
      <c r="F53" s="19">
        <f ca="1">SUMPRODUCT(ReactionRateK2!$F75:$V75*OFFSET(ReactionStoich!$E$5:$U$5,F$2,0))*(TimeStep)*'Composition Moles'!$C65</f>
        <v>-0.31171726418480039</v>
      </c>
      <c r="G53" s="19">
        <f ca="1">SUMPRODUCT(ReactionRateK2!$F75:$V75*OFFSET(ReactionStoich!$E$5:$U$5,G$2,0))*(TimeStep)*'Composition Moles'!$C65</f>
        <v>0</v>
      </c>
      <c r="H53" s="19">
        <f ca="1">SUMPRODUCT(ReactionRateK2!$F75:$V75*OFFSET(ReactionStoich!$E$5:$U$5,H$2,0))*(TimeStep)*'Composition Moles'!$C65</f>
        <v>0.30396770989799732</v>
      </c>
      <c r="I53" s="19">
        <f ca="1">SUMPRODUCT(ReactionRateK2!$F75:$V75*OFFSET(ReactionStoich!$E$5:$U$5,I$2,0))*(TimeStep)*'Composition Moles'!$C65</f>
        <v>7.7495542868031234E-3</v>
      </c>
      <c r="J53" s="19">
        <f ca="1">SUMPRODUCT(ReactionRateK2!$F75:$V75*OFFSET(ReactionStoich!$E$5:$U$5,J$2,0))*(TimeStep)*'Composition Moles'!$C65</f>
        <v>0</v>
      </c>
      <c r="K53" s="19">
        <f ca="1">SUMPRODUCT(ReactionRateK2!$F75:$V75*OFFSET(ReactionStoich!$E$5:$U$5,K$2,0))*(TimeStep)*'Composition Moles'!$C65</f>
        <v>0</v>
      </c>
      <c r="L53" s="19">
        <f ca="1">SUMPRODUCT(ReactionRateK2!$F75:$V75*OFFSET(ReactionStoich!$E$5:$U$5,L$2,0))*(TimeStep)*'Composition Moles'!$C65</f>
        <v>0</v>
      </c>
      <c r="M53" s="19">
        <f ca="1">SUMPRODUCT(ReactionRateK2!$F75:$V75*OFFSET(ReactionStoich!$E$5:$U$5,M$2,0))*(TimeStep)*'Composition Moles'!$C65</f>
        <v>0</v>
      </c>
      <c r="N53" s="19">
        <f ca="1">SUMPRODUCT(ReactionRateK2!$F75:$V75*OFFSET(ReactionStoich!$E$5:$U$5,N$2,0))*(TimeStep)*'Composition Moles'!$C65</f>
        <v>0</v>
      </c>
      <c r="O53" s="19">
        <f ca="1">SUMPRODUCT(ReactionRateK2!$F75:$V75*OFFSET(ReactionStoich!$E$5:$U$5,O$2,0))*(TimeStep)*'Composition Moles'!$C65</f>
        <v>0</v>
      </c>
      <c r="P53" s="19">
        <f ca="1">SUMPRODUCT(ReactionRateK2!$F75:$V75*OFFSET(ReactionStoich!$E$5:$U$5,P$2,0))*(TimeStep)*'Composition Moles'!$C65</f>
        <v>0</v>
      </c>
      <c r="Q53" s="19">
        <f ca="1">SUMPRODUCT(ReactionRateK2!$F75:$V75*OFFSET(ReactionStoich!$E$5:$U$5,Q$2,0))*(TimeStep)*'Composition Moles'!$C65</f>
        <v>0</v>
      </c>
      <c r="R53" s="19">
        <f ca="1">SUMPRODUCT(ReactionRateK2!$F75:$V75*OFFSET(ReactionStoich!$E$5:$U$5,R$2,0))*(TimeStep)*'Composition Moles'!$C65</f>
        <v>0</v>
      </c>
      <c r="S53" s="19">
        <f ca="1">SUMPRODUCT(ReactionRateK2!$F75:$V75*OFFSET(ReactionStoich!$E$5:$U$5,S$2,0))*(TimeStep)*'Composition Moles'!$C65</f>
        <v>3.2014336873381506</v>
      </c>
      <c r="T53" s="19">
        <f ca="1">SUMPRODUCT(ReactionRateK2!$F75:$V75*OFFSET(ReactionStoich!$E$5:$U$5,T$2,0))*(TimeStep)*'Composition Moles'!$C65</f>
        <v>0</v>
      </c>
      <c r="U53" s="19">
        <f ca="1">SUMPRODUCT(ReactionRateK2!$F75:$V75*OFFSET(ReactionStoich!$E$5:$U$5,U$2,0))*(TimeStep)*'Composition Moles'!$C65</f>
        <v>0</v>
      </c>
      <c r="V53" s="19">
        <f ca="1">SUMPRODUCT(ReactionRateK2!$F75:$V75*OFFSET(ReactionStoich!$E$5:$U$5,V$2,0))*(TimeStep)*'Composition Moles'!$C65</f>
        <v>0</v>
      </c>
      <c r="W53" s="19">
        <f ca="1">SUMPRODUCT(ReactionRateK2!$F75:$V75*OFFSET(ReactionStoich!$E$5:$U$5,W$2,0))*(TimeStep)*'Composition Moles'!$C65</f>
        <v>0</v>
      </c>
      <c r="X53" s="19">
        <f ca="1">SUMPRODUCT(ReactionRateK2!$F75:$V75*OFFSET(ReactionStoich!$E$5:$U$5,X$2,0))*(TimeStep)*'Composition Moles'!$C65</f>
        <v>0</v>
      </c>
      <c r="Y53" s="19">
        <f ca="1">SUMPRODUCT(ReactionRateK2!$F75:$V75*OFFSET(ReactionStoich!$E$5:$U$5,Y$2,0))*(TimeStep)*'Composition Moles'!$C65</f>
        <v>-7.3302558908654545</v>
      </c>
      <c r="Z53" s="19">
        <f ca="1">SUMPRODUCT(ReactionRateK2!$F75:$V75*OFFSET(ReactionStoich!$E$5:$U$5,Z$2,0))*(TimeStep)*'Composition Moles'!$C65</f>
        <v>0</v>
      </c>
      <c r="AA53" s="19">
        <f ca="1">SUMPRODUCT(ReactionRateK2!$F75:$V75*OFFSET(ReactionStoich!$E$5:$U$5,AA$2,0))*(TimeStep)*'Composition Moles'!$C65</f>
        <v>0</v>
      </c>
      <c r="AB53" s="19">
        <f ca="1">SUMPRODUCT(ReactionRateK2!$F75:$V75*OFFSET(ReactionStoich!$E$5:$U$5,AB$2,0))*(TimeStep)*'Composition Moles'!$C65</f>
        <v>0</v>
      </c>
      <c r="AC53" s="19">
        <f ca="1">SUMPRODUCT(ReactionRateK2!$F75:$V75*OFFSET(ReactionStoich!$E$5:$U$5,AC$2,0))*(TimeStep)*'Composition Moles'!$C65</f>
        <v>0</v>
      </c>
      <c r="AD53" s="19">
        <f ca="1">SUMPRODUCT(ReactionRateK2!$F75:$V75*OFFSET(ReactionStoich!$E$5:$U$5,AD$2,0))*(TimeStep)*'Composition Moles'!$C65</f>
        <v>0</v>
      </c>
      <c r="AE53" s="19">
        <f ca="1">SUMPRODUCT(ReactionRateK2!$F75:$V75*OFFSET(ReactionStoich!$E$5:$U$5,AE$2,0))*(TimeStep)*'Composition Moles'!$C65</f>
        <v>0</v>
      </c>
      <c r="AF53" s="19">
        <f ca="1">SUMPRODUCT(ReactionRateK2!$F75:$V75*OFFSET(ReactionStoich!$E$5:$U$5,AF$2,0))*(TimeStep)*'Composition Moles'!$C65</f>
        <v>0</v>
      </c>
      <c r="AG53" s="19">
        <f ca="1">SUMPRODUCT(ReactionRateK2!$F75:$V75*OFFSET(ReactionStoich!$E$5:$U$5,AG$2,0))*(TimeStep)*'Composition Moles'!$C65</f>
        <v>-2.3924440359044064E-2</v>
      </c>
      <c r="AH53" s="19">
        <f ca="1">SUMPRODUCT(ReactionRateK2!$F75:$V75*OFFSET(ReactionStoich!$E$5:$U$5,AH$2,0))*(TimeStep)*'Composition Moles'!$C65</f>
        <v>1.0651887015180472</v>
      </c>
      <c r="AI53" s="19">
        <f ca="1">SUMPRODUCT(ReactionRateK2!$F75:$V75*OFFSET(ReactionStoich!$E$5:$U$5,AI$2,0))*(TimeStep)*'Composition Moles'!$C65</f>
        <v>3.3616646685311911</v>
      </c>
      <c r="AJ53" s="19">
        <f ca="1">SUMPRODUCT(ReactionRateK2!$F75:$V75*OFFSET(ReactionStoich!$E$5:$U$5,AJ$2,0))*(TimeStep)*'Composition Moles'!$C65</f>
        <v>1.2844658726826648</v>
      </c>
      <c r="AK53" s="19">
        <f ca="1">SUMPRODUCT(ReactionRateK2!$F75:$V75*OFFSET(ReactionStoich!$E$5:$U$5,AK$2,0))*(TimeStep)*'Composition Moles'!$C65</f>
        <v>0</v>
      </c>
      <c r="AL53" s="19">
        <f ca="1">SUMPRODUCT(ReactionRateK2!$F75:$V75*OFFSET(ReactionStoich!$E$5:$U$5,AL$2,0))*(TimeStep)*'Composition Moles'!$C65</f>
        <v>0</v>
      </c>
      <c r="AM53" s="19">
        <f ca="1">SUMPRODUCT(ReactionRateK2!$F75:$V75*OFFSET(ReactionStoich!$E$5:$U$5,AM$2,0))*(TimeStep)*'Composition Moles'!$C65</f>
        <v>0</v>
      </c>
      <c r="AN53" s="19">
        <f ca="1">SUMPRODUCT(ReactionRateK2!$F75:$V75*OFFSET(ReactionStoich!$E$5:$U$5,AN$2,0))*(TimeStep)*'Composition Moles'!$C65</f>
        <v>0</v>
      </c>
      <c r="AO53" s="19">
        <f ca="1">SUMPRODUCT(ReactionRateK2!$F75:$V75*OFFSET(ReactionStoich!$E$5:$U$5,AO$2,0))*(TimeStep)*'Composition Moles'!$C65</f>
        <v>-7.7495542868031234E-3</v>
      </c>
      <c r="AP53" s="19">
        <f ca="1">SUMPRODUCT(ReactionRateK2!$F75:$V75*OFFSET(ReactionStoich!$E$5:$U$5,AP$2,0))*(TimeStep)*'Composition Moles'!$C65</f>
        <v>-0.28775777420255039</v>
      </c>
      <c r="AQ53" s="19">
        <f ca="1">SUMPRODUCT(ReactionRateK2!$F75:$V75*OFFSET(ReactionStoich!$E$5:$U$5,AQ$2,0))*(TimeStep)*'Composition Moles'!$C65</f>
        <v>0</v>
      </c>
      <c r="AR53" s="19">
        <f ca="1">SUMPRODUCT(ReactionRateK2!$F75:$V75*OFFSET(ReactionStoich!$E$5:$U$5,AR$2,0))*(TimeStep)*'Composition Moles'!$C65</f>
        <v>0</v>
      </c>
      <c r="AS53" s="19">
        <f ca="1">SUMPRODUCT(ReactionRateK2!$F75:$V75*OFFSET(ReactionStoich!$E$5:$U$5,AS$2,0))*(TimeStep)*'Composition Moles'!$C65</f>
        <v>-0.42102175678540088</v>
      </c>
      <c r="AT53" s="19">
        <f ca="1">SUMPRODUCT(ReactionRateK2!$F75:$V75*OFFSET(ReactionStoich!$E$5:$U$5,AT$2,0))*(TimeStep)*'Composition Moles'!$C65</f>
        <v>-0.42102175678540088</v>
      </c>
      <c r="AU53" s="19">
        <f ca="1">SUMPRODUCT(ReactionRateK2!$F75:$V75*OFFSET(ReactionStoich!$E$5:$U$5,AU$2,0))*(TimeStep)*'Composition Moles'!$C65</f>
        <v>-0.42102175678540088</v>
      </c>
      <c r="AV53" s="19">
        <f ca="1">SUMPRODUCT(ReactionRateK2!$F75:$V75*OFFSET(ReactionStoich!$E$5:$U$5,AV$2,0))*(TimeStep)*'Composition Moles'!$C65</f>
        <v>0</v>
      </c>
      <c r="AW53" s="19">
        <f ca="1">SUMPRODUCT(ReactionRateK2!$F75:$V75*OFFSET(ReactionStoich!$E$5:$U$5,AW$2,0))*(TimeStep)*'Composition Moles'!$C65</f>
        <v>0</v>
      </c>
      <c r="AX53" s="19">
        <f ca="1">SUMPRODUCT(ReactionRateK2!$F75:$V75*OFFSET(ReactionStoich!$E$5:$U$5,AX$2,0))*(TimeStep)*'Composition Moles'!$C65</f>
        <v>0</v>
      </c>
      <c r="AY53" s="19">
        <f ca="1">SUMPRODUCT(ReactionRateK2!$F75:$V75*OFFSET(ReactionStoich!$E$5:$U$5,AY$2,0))*(TimeStep)*'Composition Moles'!$C65</f>
        <v>0</v>
      </c>
      <c r="AZ53" s="19">
        <f ca="1">SUMPRODUCT(ReactionRateK2!$F75:$V75*OFFSET(ReactionStoich!$E$5:$U$5,AZ$2,0))*(TimeStep)*'Composition Moles'!$C65</f>
        <v>0</v>
      </c>
      <c r="BA53" s="19">
        <f ca="1">SUMPRODUCT(ReactionRateK2!$F75:$V75*OFFSET(ReactionStoich!$E$5:$U$5,BA$2,0))*(TimeStep)*'Composition Moles'!$C65</f>
        <v>0</v>
      </c>
      <c r="BB53" s="19">
        <f ca="1">SUMPRODUCT(ReactionRateK2!$F75:$V75*OFFSET(ReactionStoich!$E$5:$U$5,BB$2,0))*(TimeStep)*'Composition Moles'!$C65</f>
        <v>0</v>
      </c>
      <c r="BC53" s="19">
        <f ca="1">SUMPRODUCT(ReactionRateK2!$F75:$V75*OFFSET(ReactionStoich!$E$5:$U$5,BC$2,0))*(TimeStep)*'Composition Moles'!$C65</f>
        <v>0</v>
      </c>
      <c r="BD53" s="19">
        <f ca="1">SUMPRODUCT(ReactionRateK2!$F75:$V75*OFFSET(ReactionStoich!$E$5:$U$5,BD$2,0))*(TimeStep)*'Composition Moles'!$C65</f>
        <v>0</v>
      </c>
      <c r="BE53" s="19">
        <f ca="1">SUMPRODUCT(ReactionRateK2!$F75:$V75*OFFSET(ReactionStoich!$E$5:$U$5,BE$2,0))*(TimeStep)*'Composition Moles'!$C65</f>
        <v>0</v>
      </c>
      <c r="BF53" s="19">
        <f ca="1">SUMPRODUCT(ReactionRateK2!$F75:$V75*OFFSET(ReactionStoich!$E$5:$U$5,BF$2,0))*(TimeStep)*'Composition Moles'!$C65</f>
        <v>0</v>
      </c>
      <c r="BG53" s="19">
        <f ca="1">SUMPRODUCT(ReactionRateK2!$F75:$V75*OFFSET(ReactionStoich!$E$5:$U$5,BG$2,0))*(TimeStep)*'Composition Moles'!$C65</f>
        <v>0</v>
      </c>
      <c r="BH53" s="19">
        <f ca="1">SUMPRODUCT(ReactionRateK2!$F75:$V75*OFFSET(ReactionStoich!$E$5:$U$5,BH$2,0))*(TimeStep)*'Composition Moles'!$C65</f>
        <v>0</v>
      </c>
      <c r="BI53" s="19">
        <f ca="1">SUMPRODUCT(ReactionRateK2!$F75:$V75*OFFSET(ReactionStoich!$E$5:$U$5,BI$2,0))*(TimeStep)*'Composition Moles'!$C65</f>
        <v>0</v>
      </c>
      <c r="BJ53" s="19">
        <f ca="1">SUMPRODUCT(ReactionRateK2!$F75:$V75*OFFSET(ReactionStoich!$E$5:$U$5,BJ$2,0))*(TimeStep)*'Composition Moles'!$C65</f>
        <v>0</v>
      </c>
      <c r="BK53" s="19">
        <f ca="1">SUMPRODUCT(ReactionRateK2!$F75:$V75*OFFSET(ReactionStoich!$E$5:$U$5,BK$2,0))*(TimeStep)*'Composition Moles'!$C65</f>
        <v>0</v>
      </c>
      <c r="BL53" s="19">
        <f ca="1">SUMPRODUCT(ReactionRateK2!$F75:$V75*OFFSET(ReactionStoich!$E$5:$U$5,BL$2,0))*(TimeStep)*'Composition Moles'!$C65</f>
        <v>0</v>
      </c>
      <c r="BM53" s="19">
        <f ca="1">SUMPRODUCT(ReactionRateK2!$F75:$V75*OFFSET(ReactionStoich!$E$5:$U$5,BM$2,0))*(TimeStep)*'Composition Moles'!$C65</f>
        <v>0</v>
      </c>
      <c r="BN53" s="19">
        <f ca="1">SUMPRODUCT(ReactionRateK2!$F75:$V75*OFFSET(ReactionStoich!$E$5:$U$5,BN$2,0))*(TimeStep)*'Composition Moles'!$C65</f>
        <v>0</v>
      </c>
      <c r="BO53" s="19">
        <f ca="1">SUMPRODUCT(ReactionRateK2!$F75:$V75*OFFSET(ReactionStoich!$E$5:$U$5,BO$2,0))*(TimeStep)*'Composition Moles'!$C65</f>
        <v>0</v>
      </c>
      <c r="BP53" s="19">
        <f ca="1">SUMPRODUCT(ReactionRateK2!$F75:$V75*OFFSET(ReactionStoich!$E$5:$U$5,BP$2,0))*(TimeStep)*'Composition Moles'!$C65</f>
        <v>0</v>
      </c>
      <c r="BQ53" s="19">
        <f ca="1">SUMPRODUCT(ReactionRateK2!$F75:$V75*OFFSET(ReactionStoich!$E$5:$U$5,BQ$2,0))*(TimeStep)*'Composition Moles'!$C65</f>
        <v>0</v>
      </c>
      <c r="BR53" s="19">
        <f ca="1">SUMPRODUCT(ReactionRateK2!$F75:$V75*OFFSET(ReactionStoich!$E$5:$U$5,BR$2,0))*(TimeStep)*'Composition Moles'!$C65</f>
        <v>0</v>
      </c>
      <c r="BS53" s="19">
        <f ca="1">SUMPRODUCT(ReactionRateK2!$F75:$V75*OFFSET(ReactionStoich!$E$5:$U$5,BS$2,0))*(TimeStep)*'Composition Moles'!$C65</f>
        <v>0</v>
      </c>
      <c r="BT53" s="19">
        <f ca="1">SUMPRODUCT(ReactionRateK2!$F75:$V75*OFFSET(ReactionStoich!$E$5:$U$5,BT$2,0))*(TimeStep)*'Composition Moles'!$C65</f>
        <v>0</v>
      </c>
      <c r="BU53" s="19">
        <f ca="1">SUMPRODUCT(ReactionRateK2!$F75:$V75*OFFSET(ReactionStoich!$E$5:$U$5,BU$2,0))*(TimeStep)*'Composition Moles'!$C65</f>
        <v>0</v>
      </c>
      <c r="BV53" s="19">
        <f ca="1">SUMPRODUCT(ReactionRateK2!$F75:$V75*OFFSET(ReactionStoich!$E$5:$U$5,BV$2,0))*(TimeStep)*'Composition Moles'!$C65</f>
        <v>0</v>
      </c>
      <c r="BW53" s="19">
        <f ca="1">SUMPRODUCT(ReactionRateK2!$F75:$V75*OFFSET(ReactionStoich!$E$5:$U$5,BW$2,0))*(TimeStep)*'Composition Moles'!$C65</f>
        <v>0</v>
      </c>
    </row>
    <row r="54" spans="1:75">
      <c r="A54">
        <f>ReactionRateK1!A76</f>
        <v>2.2000000000000002</v>
      </c>
      <c r="B54" s="20">
        <f t="shared" ca="1" si="5"/>
        <v>-9103.552453400549</v>
      </c>
      <c r="C54" s="20">
        <f ca="1">'Composition Moles'!BZ66</f>
        <v>144046.94904363307</v>
      </c>
      <c r="D54" s="26">
        <f t="shared" ca="1" si="6"/>
        <v>6.3198509332141453E-2</v>
      </c>
      <c r="F54" s="19">
        <f ca="1">SUMPRODUCT(ReactionRateK2!$F76:$V76*OFFSET(ReactionStoich!$E$5:$U$5,F$2,0))*(TimeStep)*'Composition Moles'!$C66</f>
        <v>-0.29168667695598227</v>
      </c>
      <c r="G54" s="19">
        <f ca="1">SUMPRODUCT(ReactionRateK2!$F76:$V76*OFFSET(ReactionStoich!$E$5:$U$5,G$2,0))*(TimeStep)*'Composition Moles'!$C66</f>
        <v>0</v>
      </c>
      <c r="H54" s="19">
        <f ca="1">SUMPRODUCT(ReactionRateK2!$F76:$V76*OFFSET(ReactionStoich!$E$5:$U$5,H$2,0))*(TimeStep)*'Composition Moles'!$C66</f>
        <v>0.28468336928194415</v>
      </c>
      <c r="I54" s="19">
        <f ca="1">SUMPRODUCT(ReactionRateK2!$F76:$V76*OFFSET(ReactionStoich!$E$5:$U$5,I$2,0))*(TimeStep)*'Composition Moles'!$C66</f>
        <v>7.0033076740380808E-3</v>
      </c>
      <c r="J54" s="19">
        <f ca="1">SUMPRODUCT(ReactionRateK2!$F76:$V76*OFFSET(ReactionStoich!$E$5:$U$5,J$2,0))*(TimeStep)*'Composition Moles'!$C66</f>
        <v>0</v>
      </c>
      <c r="K54" s="19">
        <f ca="1">SUMPRODUCT(ReactionRateK2!$F76:$V76*OFFSET(ReactionStoich!$E$5:$U$5,K$2,0))*(TimeStep)*'Composition Moles'!$C66</f>
        <v>0</v>
      </c>
      <c r="L54" s="19">
        <f ca="1">SUMPRODUCT(ReactionRateK2!$F76:$V76*OFFSET(ReactionStoich!$E$5:$U$5,L$2,0))*(TimeStep)*'Composition Moles'!$C66</f>
        <v>0</v>
      </c>
      <c r="M54" s="19">
        <f ca="1">SUMPRODUCT(ReactionRateK2!$F76:$V76*OFFSET(ReactionStoich!$E$5:$U$5,M$2,0))*(TimeStep)*'Composition Moles'!$C66</f>
        <v>0</v>
      </c>
      <c r="N54" s="19">
        <f ca="1">SUMPRODUCT(ReactionRateK2!$F76:$V76*OFFSET(ReactionStoich!$E$5:$U$5,N$2,0))*(TimeStep)*'Composition Moles'!$C66</f>
        <v>0</v>
      </c>
      <c r="O54" s="19">
        <f ca="1">SUMPRODUCT(ReactionRateK2!$F76:$V76*OFFSET(ReactionStoich!$E$5:$U$5,O$2,0))*(TimeStep)*'Composition Moles'!$C66</f>
        <v>0</v>
      </c>
      <c r="P54" s="19">
        <f ca="1">SUMPRODUCT(ReactionRateK2!$F76:$V76*OFFSET(ReactionStoich!$E$5:$U$5,P$2,0))*(TimeStep)*'Composition Moles'!$C66</f>
        <v>0</v>
      </c>
      <c r="Q54" s="19">
        <f ca="1">SUMPRODUCT(ReactionRateK2!$F76:$V76*OFFSET(ReactionStoich!$E$5:$U$5,Q$2,0))*(TimeStep)*'Composition Moles'!$C66</f>
        <v>0</v>
      </c>
      <c r="R54" s="19">
        <f ca="1">SUMPRODUCT(ReactionRateK2!$F76:$V76*OFFSET(ReactionStoich!$E$5:$U$5,R$2,0))*(TimeStep)*'Composition Moles'!$C66</f>
        <v>0</v>
      </c>
      <c r="S54" s="19">
        <f ca="1">SUMPRODUCT(ReactionRateK2!$F76:$V76*OFFSET(ReactionStoich!$E$5:$U$5,S$2,0))*(TimeStep)*'Composition Moles'!$C66</f>
        <v>3.1409027693554576</v>
      </c>
      <c r="T54" s="19">
        <f ca="1">SUMPRODUCT(ReactionRateK2!$F76:$V76*OFFSET(ReactionStoich!$E$5:$U$5,T$2,0))*(TimeStep)*'Composition Moles'!$C66</f>
        <v>0</v>
      </c>
      <c r="U54" s="19">
        <f ca="1">SUMPRODUCT(ReactionRateK2!$F76:$V76*OFFSET(ReactionStoich!$E$5:$U$5,U$2,0))*(TimeStep)*'Composition Moles'!$C66</f>
        <v>0</v>
      </c>
      <c r="V54" s="19">
        <f ca="1">SUMPRODUCT(ReactionRateK2!$F76:$V76*OFFSET(ReactionStoich!$E$5:$U$5,V$2,0))*(TimeStep)*'Composition Moles'!$C66</f>
        <v>0</v>
      </c>
      <c r="W54" s="19">
        <f ca="1">SUMPRODUCT(ReactionRateK2!$F76:$V76*OFFSET(ReactionStoich!$E$5:$U$5,W$2,0))*(TimeStep)*'Composition Moles'!$C66</f>
        <v>0</v>
      </c>
      <c r="X54" s="19">
        <f ca="1">SUMPRODUCT(ReactionRateK2!$F76:$V76*OFFSET(ReactionStoich!$E$5:$U$5,X$2,0))*(TimeStep)*'Composition Moles'!$C66</f>
        <v>0</v>
      </c>
      <c r="Y54" s="19">
        <f ca="1">SUMPRODUCT(ReactionRateK2!$F76:$V76*OFFSET(ReactionStoich!$E$5:$U$5,Y$2,0))*(TimeStep)*'Composition Moles'!$C66</f>
        <v>-7.2063741900817258</v>
      </c>
      <c r="Z54" s="19">
        <f ca="1">SUMPRODUCT(ReactionRateK2!$F76:$V76*OFFSET(ReactionStoich!$E$5:$U$5,Z$2,0))*(TimeStep)*'Composition Moles'!$C66</f>
        <v>0</v>
      </c>
      <c r="AA54" s="19">
        <f ca="1">SUMPRODUCT(ReactionRateK2!$F76:$V76*OFFSET(ReactionStoich!$E$5:$U$5,AA$2,0))*(TimeStep)*'Composition Moles'!$C66</f>
        <v>0</v>
      </c>
      <c r="AB54" s="19">
        <f ca="1">SUMPRODUCT(ReactionRateK2!$F76:$V76*OFFSET(ReactionStoich!$E$5:$U$5,AB$2,0))*(TimeStep)*'Composition Moles'!$C66</f>
        <v>0</v>
      </c>
      <c r="AC54" s="19">
        <f ca="1">SUMPRODUCT(ReactionRateK2!$F76:$V76*OFFSET(ReactionStoich!$E$5:$U$5,AC$2,0))*(TimeStep)*'Composition Moles'!$C66</f>
        <v>0</v>
      </c>
      <c r="AD54" s="19">
        <f ca="1">SUMPRODUCT(ReactionRateK2!$F76:$V76*OFFSET(ReactionStoich!$E$5:$U$5,AD$2,0))*(TimeStep)*'Composition Moles'!$C66</f>
        <v>0</v>
      </c>
      <c r="AE54" s="19">
        <f ca="1">SUMPRODUCT(ReactionRateK2!$F76:$V76*OFFSET(ReactionStoich!$E$5:$U$5,AE$2,0))*(TimeStep)*'Composition Moles'!$C66</f>
        <v>0</v>
      </c>
      <c r="AF54" s="19">
        <f ca="1">SUMPRODUCT(ReactionRateK2!$F76:$V76*OFFSET(ReactionStoich!$E$5:$U$5,AF$2,0))*(TimeStep)*'Composition Moles'!$C66</f>
        <v>0</v>
      </c>
      <c r="AG54" s="19">
        <f ca="1">SUMPRODUCT(ReactionRateK2!$F76:$V76*OFFSET(ReactionStoich!$E$5:$U$5,AG$2,0))*(TimeStep)*'Composition Moles'!$C66</f>
        <v>-2.3740918738832439E-2</v>
      </c>
      <c r="AH54" s="19">
        <f ca="1">SUMPRODUCT(ReactionRateK2!$F76:$V76*OFFSET(ReactionStoich!$E$5:$U$5,AH$2,0))*(TimeStep)*'Composition Moles'!$C66</f>
        <v>0.9796110445910301</v>
      </c>
      <c r="AI54" s="19">
        <f ca="1">SUMPRODUCT(ReactionRateK2!$F76:$V76*OFFSET(ReactionStoich!$E$5:$U$5,AI$2,0))*(TimeStep)*'Composition Moles'!$C66</f>
        <v>3.3631666161134861</v>
      </c>
      <c r="AJ54" s="19">
        <f ca="1">SUMPRODUCT(ReactionRateK2!$F76:$V76*OFFSET(ReactionStoich!$E$5:$U$5,AJ$2,0))*(TimeStep)*'Composition Moles'!$C66</f>
        <v>1.2613799917173949</v>
      </c>
      <c r="AK54" s="19">
        <f ca="1">SUMPRODUCT(ReactionRateK2!$F76:$V76*OFFSET(ReactionStoich!$E$5:$U$5,AK$2,0))*(TimeStep)*'Composition Moles'!$C66</f>
        <v>0</v>
      </c>
      <c r="AL54" s="19">
        <f ca="1">SUMPRODUCT(ReactionRateK2!$F76:$V76*OFFSET(ReactionStoich!$E$5:$U$5,AL$2,0))*(TimeStep)*'Composition Moles'!$C66</f>
        <v>0</v>
      </c>
      <c r="AM54" s="19">
        <f ca="1">SUMPRODUCT(ReactionRateK2!$F76:$V76*OFFSET(ReactionStoich!$E$5:$U$5,AM$2,0))*(TimeStep)*'Composition Moles'!$C66</f>
        <v>0</v>
      </c>
      <c r="AN54" s="19">
        <f ca="1">SUMPRODUCT(ReactionRateK2!$F76:$V76*OFFSET(ReactionStoich!$E$5:$U$5,AN$2,0))*(TimeStep)*'Composition Moles'!$C66</f>
        <v>0</v>
      </c>
      <c r="AO54" s="19">
        <f ca="1">SUMPRODUCT(ReactionRateK2!$F76:$V76*OFFSET(ReactionStoich!$E$5:$U$5,AO$2,0))*(TimeStep)*'Composition Moles'!$C66</f>
        <v>-7.0033076740380808E-3</v>
      </c>
      <c r="AP54" s="19">
        <f ca="1">SUMPRODUCT(ReactionRateK2!$F76:$V76*OFFSET(ReactionStoich!$E$5:$U$5,AP$2,0))*(TimeStep)*'Composition Moles'!$C66</f>
        <v>-0.27106380527358953</v>
      </c>
      <c r="AQ54" s="19">
        <f ca="1">SUMPRODUCT(ReactionRateK2!$F76:$V76*OFFSET(ReactionStoich!$E$5:$U$5,AQ$2,0))*(TimeStep)*'Composition Moles'!$C66</f>
        <v>0</v>
      </c>
      <c r="AR54" s="19">
        <f ca="1">SUMPRODUCT(ReactionRateK2!$F76:$V76*OFFSET(ReactionStoich!$E$5:$U$5,AR$2,0))*(TimeStep)*'Composition Moles'!$C66</f>
        <v>0</v>
      </c>
      <c r="AS54" s="19">
        <f ca="1">SUMPRODUCT(ReactionRateK2!$F76:$V76*OFFSET(ReactionStoich!$E$5:$U$5,AS$2,0))*(TimeStep)*'Composition Moles'!$C66</f>
        <v>-0.41229273333639449</v>
      </c>
      <c r="AT54" s="19">
        <f ca="1">SUMPRODUCT(ReactionRateK2!$F76:$V76*OFFSET(ReactionStoich!$E$5:$U$5,AT$2,0))*(TimeStep)*'Composition Moles'!$C66</f>
        <v>-0.41229273333639449</v>
      </c>
      <c r="AU54" s="19">
        <f ca="1">SUMPRODUCT(ReactionRateK2!$F76:$V76*OFFSET(ReactionStoich!$E$5:$U$5,AU$2,0))*(TimeStep)*'Composition Moles'!$C66</f>
        <v>-0.41229273333639449</v>
      </c>
      <c r="AV54" s="19">
        <f ca="1">SUMPRODUCT(ReactionRateK2!$F76:$V76*OFFSET(ReactionStoich!$E$5:$U$5,AV$2,0))*(TimeStep)*'Composition Moles'!$C66</f>
        <v>0</v>
      </c>
      <c r="AW54" s="19">
        <f ca="1">SUMPRODUCT(ReactionRateK2!$F76:$V76*OFFSET(ReactionStoich!$E$5:$U$5,AW$2,0))*(TimeStep)*'Composition Moles'!$C66</f>
        <v>0</v>
      </c>
      <c r="AX54" s="19">
        <f ca="1">SUMPRODUCT(ReactionRateK2!$F76:$V76*OFFSET(ReactionStoich!$E$5:$U$5,AX$2,0))*(TimeStep)*'Composition Moles'!$C66</f>
        <v>0</v>
      </c>
      <c r="AY54" s="19">
        <f ca="1">SUMPRODUCT(ReactionRateK2!$F76:$V76*OFFSET(ReactionStoich!$E$5:$U$5,AY$2,0))*(TimeStep)*'Composition Moles'!$C66</f>
        <v>0</v>
      </c>
      <c r="AZ54" s="19">
        <f ca="1">SUMPRODUCT(ReactionRateK2!$F76:$V76*OFFSET(ReactionStoich!$E$5:$U$5,AZ$2,0))*(TimeStep)*'Composition Moles'!$C66</f>
        <v>0</v>
      </c>
      <c r="BA54" s="19">
        <f ca="1">SUMPRODUCT(ReactionRateK2!$F76:$V76*OFFSET(ReactionStoich!$E$5:$U$5,BA$2,0))*(TimeStep)*'Composition Moles'!$C66</f>
        <v>0</v>
      </c>
      <c r="BB54" s="19">
        <f ca="1">SUMPRODUCT(ReactionRateK2!$F76:$V76*OFFSET(ReactionStoich!$E$5:$U$5,BB$2,0))*(TimeStep)*'Composition Moles'!$C66</f>
        <v>0</v>
      </c>
      <c r="BC54" s="19">
        <f ca="1">SUMPRODUCT(ReactionRateK2!$F76:$V76*OFFSET(ReactionStoich!$E$5:$U$5,BC$2,0))*(TimeStep)*'Composition Moles'!$C66</f>
        <v>0</v>
      </c>
      <c r="BD54" s="19">
        <f ca="1">SUMPRODUCT(ReactionRateK2!$F76:$V76*OFFSET(ReactionStoich!$E$5:$U$5,BD$2,0))*(TimeStep)*'Composition Moles'!$C66</f>
        <v>0</v>
      </c>
      <c r="BE54" s="19">
        <f ca="1">SUMPRODUCT(ReactionRateK2!$F76:$V76*OFFSET(ReactionStoich!$E$5:$U$5,BE$2,0))*(TimeStep)*'Composition Moles'!$C66</f>
        <v>0</v>
      </c>
      <c r="BF54" s="19">
        <f ca="1">SUMPRODUCT(ReactionRateK2!$F76:$V76*OFFSET(ReactionStoich!$E$5:$U$5,BF$2,0))*(TimeStep)*'Composition Moles'!$C66</f>
        <v>0</v>
      </c>
      <c r="BG54" s="19">
        <f ca="1">SUMPRODUCT(ReactionRateK2!$F76:$V76*OFFSET(ReactionStoich!$E$5:$U$5,BG$2,0))*(TimeStep)*'Composition Moles'!$C66</f>
        <v>0</v>
      </c>
      <c r="BH54" s="19">
        <f ca="1">SUMPRODUCT(ReactionRateK2!$F76:$V76*OFFSET(ReactionStoich!$E$5:$U$5,BH$2,0))*(TimeStep)*'Composition Moles'!$C66</f>
        <v>0</v>
      </c>
      <c r="BI54" s="19">
        <f ca="1">SUMPRODUCT(ReactionRateK2!$F76:$V76*OFFSET(ReactionStoich!$E$5:$U$5,BI$2,0))*(TimeStep)*'Composition Moles'!$C66</f>
        <v>0</v>
      </c>
      <c r="BJ54" s="19">
        <f ca="1">SUMPRODUCT(ReactionRateK2!$F76:$V76*OFFSET(ReactionStoich!$E$5:$U$5,BJ$2,0))*(TimeStep)*'Composition Moles'!$C66</f>
        <v>0</v>
      </c>
      <c r="BK54" s="19">
        <f ca="1">SUMPRODUCT(ReactionRateK2!$F76:$V76*OFFSET(ReactionStoich!$E$5:$U$5,BK$2,0))*(TimeStep)*'Composition Moles'!$C66</f>
        <v>0</v>
      </c>
      <c r="BL54" s="19">
        <f ca="1">SUMPRODUCT(ReactionRateK2!$F76:$V76*OFFSET(ReactionStoich!$E$5:$U$5,BL$2,0))*(TimeStep)*'Composition Moles'!$C66</f>
        <v>0</v>
      </c>
      <c r="BM54" s="19">
        <f ca="1">SUMPRODUCT(ReactionRateK2!$F76:$V76*OFFSET(ReactionStoich!$E$5:$U$5,BM$2,0))*(TimeStep)*'Composition Moles'!$C66</f>
        <v>0</v>
      </c>
      <c r="BN54" s="19">
        <f ca="1">SUMPRODUCT(ReactionRateK2!$F76:$V76*OFFSET(ReactionStoich!$E$5:$U$5,BN$2,0))*(TimeStep)*'Composition Moles'!$C66</f>
        <v>0</v>
      </c>
      <c r="BO54" s="19">
        <f ca="1">SUMPRODUCT(ReactionRateK2!$F76:$V76*OFFSET(ReactionStoich!$E$5:$U$5,BO$2,0))*(TimeStep)*'Composition Moles'!$C66</f>
        <v>0</v>
      </c>
      <c r="BP54" s="19">
        <f ca="1">SUMPRODUCT(ReactionRateK2!$F76:$V76*OFFSET(ReactionStoich!$E$5:$U$5,BP$2,0))*(TimeStep)*'Composition Moles'!$C66</f>
        <v>0</v>
      </c>
      <c r="BQ54" s="19">
        <f ca="1">SUMPRODUCT(ReactionRateK2!$F76:$V76*OFFSET(ReactionStoich!$E$5:$U$5,BQ$2,0))*(TimeStep)*'Composition Moles'!$C66</f>
        <v>0</v>
      </c>
      <c r="BR54" s="19">
        <f ca="1">SUMPRODUCT(ReactionRateK2!$F76:$V76*OFFSET(ReactionStoich!$E$5:$U$5,BR$2,0))*(TimeStep)*'Composition Moles'!$C66</f>
        <v>0</v>
      </c>
      <c r="BS54" s="19">
        <f ca="1">SUMPRODUCT(ReactionRateK2!$F76:$V76*OFFSET(ReactionStoich!$E$5:$U$5,BS$2,0))*(TimeStep)*'Composition Moles'!$C66</f>
        <v>0</v>
      </c>
      <c r="BT54" s="19">
        <f ca="1">SUMPRODUCT(ReactionRateK2!$F76:$V76*OFFSET(ReactionStoich!$E$5:$U$5,BT$2,0))*(TimeStep)*'Composition Moles'!$C66</f>
        <v>0</v>
      </c>
      <c r="BU54" s="19">
        <f ca="1">SUMPRODUCT(ReactionRateK2!$F76:$V76*OFFSET(ReactionStoich!$E$5:$U$5,BU$2,0))*(TimeStep)*'Composition Moles'!$C66</f>
        <v>0</v>
      </c>
      <c r="BV54" s="19">
        <f ca="1">SUMPRODUCT(ReactionRateK2!$F76:$V76*OFFSET(ReactionStoich!$E$5:$U$5,BV$2,0))*(TimeStep)*'Composition Moles'!$C66</f>
        <v>0</v>
      </c>
      <c r="BW54" s="19">
        <f ca="1">SUMPRODUCT(ReactionRateK2!$F76:$V76*OFFSET(ReactionStoich!$E$5:$U$5,BW$2,0))*(TimeStep)*'Composition Moles'!$C66</f>
        <v>0</v>
      </c>
    </row>
    <row r="55" spans="1:75">
      <c r="A55">
        <f>ReactionRateK1!A77</f>
        <v>2.25</v>
      </c>
      <c r="B55" s="20">
        <f t="shared" ca="1" si="5"/>
        <v>-8566.3094101666738</v>
      </c>
      <c r="C55" s="20">
        <f ca="1">'Composition Moles'!BZ67</f>
        <v>144058.9005957609</v>
      </c>
      <c r="D55" s="26">
        <f t="shared" ca="1" si="6"/>
        <v>5.9463937144739999E-2</v>
      </c>
      <c r="F55" s="19">
        <f ca="1">SUMPRODUCT(ReactionRateK2!$F77:$V77*OFFSET(ReactionStoich!$E$5:$U$5,F$2,0))*(TimeStep)*'Composition Moles'!$C67</f>
        <v>-0.27291841591639665</v>
      </c>
      <c r="G55" s="19">
        <f ca="1">SUMPRODUCT(ReactionRateK2!$F77:$V77*OFFSET(ReactionStoich!$E$5:$U$5,G$2,0))*(TimeStep)*'Composition Moles'!$C67</f>
        <v>0</v>
      </c>
      <c r="H55" s="19">
        <f ca="1">SUMPRODUCT(ReactionRateK2!$F77:$V77*OFFSET(ReactionStoich!$E$5:$U$5,H$2,0))*(TimeStep)*'Composition Moles'!$C67</f>
        <v>0.2665874462371256</v>
      </c>
      <c r="I55" s="19">
        <f ca="1">SUMPRODUCT(ReactionRateK2!$F77:$V77*OFFSET(ReactionStoich!$E$5:$U$5,I$2,0))*(TimeStep)*'Composition Moles'!$C67</f>
        <v>6.3309696792710531E-3</v>
      </c>
      <c r="J55" s="19">
        <f ca="1">SUMPRODUCT(ReactionRateK2!$F77:$V77*OFFSET(ReactionStoich!$E$5:$U$5,J$2,0))*(TimeStep)*'Composition Moles'!$C67</f>
        <v>0</v>
      </c>
      <c r="K55" s="19">
        <f ca="1">SUMPRODUCT(ReactionRateK2!$F77:$V77*OFFSET(ReactionStoich!$E$5:$U$5,K$2,0))*(TimeStep)*'Composition Moles'!$C67</f>
        <v>0</v>
      </c>
      <c r="L55" s="19">
        <f ca="1">SUMPRODUCT(ReactionRateK2!$F77:$V77*OFFSET(ReactionStoich!$E$5:$U$5,L$2,0))*(TimeStep)*'Composition Moles'!$C67</f>
        <v>0</v>
      </c>
      <c r="M55" s="19">
        <f ca="1">SUMPRODUCT(ReactionRateK2!$F77:$V77*OFFSET(ReactionStoich!$E$5:$U$5,M$2,0))*(TimeStep)*'Composition Moles'!$C67</f>
        <v>0</v>
      </c>
      <c r="N55" s="19">
        <f ca="1">SUMPRODUCT(ReactionRateK2!$F77:$V77*OFFSET(ReactionStoich!$E$5:$U$5,N$2,0))*(TimeStep)*'Composition Moles'!$C67</f>
        <v>0</v>
      </c>
      <c r="O55" s="19">
        <f ca="1">SUMPRODUCT(ReactionRateK2!$F77:$V77*OFFSET(ReactionStoich!$E$5:$U$5,O$2,0))*(TimeStep)*'Composition Moles'!$C67</f>
        <v>0</v>
      </c>
      <c r="P55" s="19">
        <f ca="1">SUMPRODUCT(ReactionRateK2!$F77:$V77*OFFSET(ReactionStoich!$E$5:$U$5,P$2,0))*(TimeStep)*'Composition Moles'!$C67</f>
        <v>0</v>
      </c>
      <c r="Q55" s="19">
        <f ca="1">SUMPRODUCT(ReactionRateK2!$F77:$V77*OFFSET(ReactionStoich!$E$5:$U$5,Q$2,0))*(TimeStep)*'Composition Moles'!$C67</f>
        <v>0</v>
      </c>
      <c r="R55" s="19">
        <f ca="1">SUMPRODUCT(ReactionRateK2!$F77:$V77*OFFSET(ReactionStoich!$E$5:$U$5,R$2,0))*(TimeStep)*'Composition Moles'!$C67</f>
        <v>0</v>
      </c>
      <c r="S55" s="19">
        <f ca="1">SUMPRODUCT(ReactionRateK2!$F77:$V77*OFFSET(ReactionStoich!$E$5:$U$5,S$2,0))*(TimeStep)*'Composition Moles'!$C67</f>
        <v>3.0816834672817</v>
      </c>
      <c r="T55" s="19">
        <f ca="1">SUMPRODUCT(ReactionRateK2!$F77:$V77*OFFSET(ReactionStoich!$E$5:$U$5,T$2,0))*(TimeStep)*'Composition Moles'!$C67</f>
        <v>0</v>
      </c>
      <c r="U55" s="19">
        <f ca="1">SUMPRODUCT(ReactionRateK2!$F77:$V77*OFFSET(ReactionStoich!$E$5:$U$5,U$2,0))*(TimeStep)*'Composition Moles'!$C67</f>
        <v>0</v>
      </c>
      <c r="V55" s="19">
        <f ca="1">SUMPRODUCT(ReactionRateK2!$F77:$V77*OFFSET(ReactionStoich!$E$5:$U$5,V$2,0))*(TimeStep)*'Composition Moles'!$C67</f>
        <v>0</v>
      </c>
      <c r="W55" s="19">
        <f ca="1">SUMPRODUCT(ReactionRateK2!$F77:$V77*OFFSET(ReactionStoich!$E$5:$U$5,W$2,0))*(TimeStep)*'Composition Moles'!$C67</f>
        <v>0</v>
      </c>
      <c r="X55" s="19">
        <f ca="1">SUMPRODUCT(ReactionRateK2!$F77:$V77*OFFSET(ReactionStoich!$E$5:$U$5,X$2,0))*(TimeStep)*'Composition Moles'!$C67</f>
        <v>0</v>
      </c>
      <c r="Y55" s="19">
        <f ca="1">SUMPRODUCT(ReactionRateK2!$F77:$V77*OFFSET(ReactionStoich!$E$5:$U$5,Y$2,0))*(TimeStep)*'Composition Moles'!$C67</f>
        <v>-7.0841705182736883</v>
      </c>
      <c r="Z55" s="19">
        <f ca="1">SUMPRODUCT(ReactionRateK2!$F77:$V77*OFFSET(ReactionStoich!$E$5:$U$5,Z$2,0))*(TimeStep)*'Composition Moles'!$C67</f>
        <v>0</v>
      </c>
      <c r="AA55" s="19">
        <f ca="1">SUMPRODUCT(ReactionRateK2!$F77:$V77*OFFSET(ReactionStoich!$E$5:$U$5,AA$2,0))*(TimeStep)*'Composition Moles'!$C67</f>
        <v>0</v>
      </c>
      <c r="AB55" s="19">
        <f ca="1">SUMPRODUCT(ReactionRateK2!$F77:$V77*OFFSET(ReactionStoich!$E$5:$U$5,AB$2,0))*(TimeStep)*'Composition Moles'!$C67</f>
        <v>0</v>
      </c>
      <c r="AC55" s="19">
        <f ca="1">SUMPRODUCT(ReactionRateK2!$F77:$V77*OFFSET(ReactionStoich!$E$5:$U$5,AC$2,0))*(TimeStep)*'Composition Moles'!$C67</f>
        <v>0</v>
      </c>
      <c r="AD55" s="19">
        <f ca="1">SUMPRODUCT(ReactionRateK2!$F77:$V77*OFFSET(ReactionStoich!$E$5:$U$5,AD$2,0))*(TimeStep)*'Composition Moles'!$C67</f>
        <v>0</v>
      </c>
      <c r="AE55" s="19">
        <f ca="1">SUMPRODUCT(ReactionRateK2!$F77:$V77*OFFSET(ReactionStoich!$E$5:$U$5,AE$2,0))*(TimeStep)*'Composition Moles'!$C67</f>
        <v>0</v>
      </c>
      <c r="AF55" s="19">
        <f ca="1">SUMPRODUCT(ReactionRateK2!$F77:$V77*OFFSET(ReactionStoich!$E$5:$U$5,AF$2,0))*(TimeStep)*'Composition Moles'!$C67</f>
        <v>0</v>
      </c>
      <c r="AG55" s="19">
        <f ca="1">SUMPRODUCT(ReactionRateK2!$F77:$V77*OFFSET(ReactionStoich!$E$5:$U$5,AG$2,0))*(TimeStep)*'Composition Moles'!$C67</f>
        <v>-2.3459464032776035E-2</v>
      </c>
      <c r="AH55" s="19">
        <f ca="1">SUMPRODUCT(ReactionRateK2!$F77:$V77*OFFSET(ReactionStoich!$E$5:$U$5,AH$2,0))*(TimeStep)*'Composition Moles'!$C67</f>
        <v>0.89722289292589286</v>
      </c>
      <c r="AI55" s="19">
        <f ca="1">SUMPRODUCT(ReactionRateK2!$F77:$V77*OFFSET(ReactionStoich!$E$5:$U$5,AI$2,0))*(TimeStep)*'Composition Moles'!$C67</f>
        <v>3.3631277903760646</v>
      </c>
      <c r="AJ55" s="19">
        <f ca="1">SUMPRODUCT(ReactionRateK2!$F77:$V77*OFFSET(ReactionStoich!$E$5:$U$5,AJ$2,0))*(TimeStep)*'Composition Moles'!$C67</f>
        <v>1.2385672169451558</v>
      </c>
      <c r="AK55" s="19">
        <f ca="1">SUMPRODUCT(ReactionRateK2!$F77:$V77*OFFSET(ReactionStoich!$E$5:$U$5,AK$2,0))*(TimeStep)*'Composition Moles'!$C67</f>
        <v>0</v>
      </c>
      <c r="AL55" s="19">
        <f ca="1">SUMPRODUCT(ReactionRateK2!$F77:$V77*OFFSET(ReactionStoich!$E$5:$U$5,AL$2,0))*(TimeStep)*'Composition Moles'!$C67</f>
        <v>0</v>
      </c>
      <c r="AM55" s="19">
        <f ca="1">SUMPRODUCT(ReactionRateK2!$F77:$V77*OFFSET(ReactionStoich!$E$5:$U$5,AM$2,0))*(TimeStep)*'Composition Moles'!$C67</f>
        <v>0</v>
      </c>
      <c r="AN55" s="19">
        <f ca="1">SUMPRODUCT(ReactionRateK2!$F77:$V77*OFFSET(ReactionStoich!$E$5:$U$5,AN$2,0))*(TimeStep)*'Composition Moles'!$C67</f>
        <v>0</v>
      </c>
      <c r="AO55" s="19">
        <f ca="1">SUMPRODUCT(ReactionRateK2!$F77:$V77*OFFSET(ReactionStoich!$E$5:$U$5,AO$2,0))*(TimeStep)*'Composition Moles'!$C67</f>
        <v>-6.3309696792710531E-3</v>
      </c>
      <c r="AP55" s="19">
        <f ca="1">SUMPRODUCT(ReactionRateK2!$F77:$V77*OFFSET(ReactionStoich!$E$5:$U$5,AP$2,0))*(TimeStep)*'Composition Moles'!$C67</f>
        <v>-0.25520975475850077</v>
      </c>
      <c r="AQ55" s="19">
        <f ca="1">SUMPRODUCT(ReactionRateK2!$F77:$V77*OFFSET(ReactionStoich!$E$5:$U$5,AQ$2,0))*(TimeStep)*'Composition Moles'!$C67</f>
        <v>0</v>
      </c>
      <c r="AR55" s="19">
        <f ca="1">SUMPRODUCT(ReactionRateK2!$F77:$V77*OFFSET(ReactionStoich!$E$5:$U$5,AR$2,0))*(TimeStep)*'Composition Moles'!$C67</f>
        <v>0</v>
      </c>
      <c r="AS55" s="19">
        <f ca="1">SUMPRODUCT(ReactionRateK2!$F77:$V77*OFFSET(ReactionStoich!$E$5:$U$5,AS$2,0))*(TimeStep)*'Composition Moles'!$C67</f>
        <v>-0.40381022026152635</v>
      </c>
      <c r="AT55" s="19">
        <f ca="1">SUMPRODUCT(ReactionRateK2!$F77:$V77*OFFSET(ReactionStoich!$E$5:$U$5,AT$2,0))*(TimeStep)*'Composition Moles'!$C67</f>
        <v>-0.40381022026152635</v>
      </c>
      <c r="AU55" s="19">
        <f ca="1">SUMPRODUCT(ReactionRateK2!$F77:$V77*OFFSET(ReactionStoich!$E$5:$U$5,AU$2,0))*(TimeStep)*'Composition Moles'!$C67</f>
        <v>-0.40381022026152635</v>
      </c>
      <c r="AV55" s="19">
        <f ca="1">SUMPRODUCT(ReactionRateK2!$F77:$V77*OFFSET(ReactionStoich!$E$5:$U$5,AV$2,0))*(TimeStep)*'Composition Moles'!$C67</f>
        <v>0</v>
      </c>
      <c r="AW55" s="19">
        <f ca="1">SUMPRODUCT(ReactionRateK2!$F77:$V77*OFFSET(ReactionStoich!$E$5:$U$5,AW$2,0))*(TimeStep)*'Composition Moles'!$C67</f>
        <v>0</v>
      </c>
      <c r="AX55" s="19">
        <f ca="1">SUMPRODUCT(ReactionRateK2!$F77:$V77*OFFSET(ReactionStoich!$E$5:$U$5,AX$2,0))*(TimeStep)*'Composition Moles'!$C67</f>
        <v>0</v>
      </c>
      <c r="AY55" s="19">
        <f ca="1">SUMPRODUCT(ReactionRateK2!$F77:$V77*OFFSET(ReactionStoich!$E$5:$U$5,AY$2,0))*(TimeStep)*'Composition Moles'!$C67</f>
        <v>0</v>
      </c>
      <c r="AZ55" s="19">
        <f ca="1">SUMPRODUCT(ReactionRateK2!$F77:$V77*OFFSET(ReactionStoich!$E$5:$U$5,AZ$2,0))*(TimeStep)*'Composition Moles'!$C67</f>
        <v>0</v>
      </c>
      <c r="BA55" s="19">
        <f ca="1">SUMPRODUCT(ReactionRateK2!$F77:$V77*OFFSET(ReactionStoich!$E$5:$U$5,BA$2,0))*(TimeStep)*'Composition Moles'!$C67</f>
        <v>0</v>
      </c>
      <c r="BB55" s="19">
        <f ca="1">SUMPRODUCT(ReactionRateK2!$F77:$V77*OFFSET(ReactionStoich!$E$5:$U$5,BB$2,0))*(TimeStep)*'Composition Moles'!$C67</f>
        <v>0</v>
      </c>
      <c r="BC55" s="19">
        <f ca="1">SUMPRODUCT(ReactionRateK2!$F77:$V77*OFFSET(ReactionStoich!$E$5:$U$5,BC$2,0))*(TimeStep)*'Composition Moles'!$C67</f>
        <v>0</v>
      </c>
      <c r="BD55" s="19">
        <f ca="1">SUMPRODUCT(ReactionRateK2!$F77:$V77*OFFSET(ReactionStoich!$E$5:$U$5,BD$2,0))*(TimeStep)*'Composition Moles'!$C67</f>
        <v>0</v>
      </c>
      <c r="BE55" s="19">
        <f ca="1">SUMPRODUCT(ReactionRateK2!$F77:$V77*OFFSET(ReactionStoich!$E$5:$U$5,BE$2,0))*(TimeStep)*'Composition Moles'!$C67</f>
        <v>0</v>
      </c>
      <c r="BF55" s="19">
        <f ca="1">SUMPRODUCT(ReactionRateK2!$F77:$V77*OFFSET(ReactionStoich!$E$5:$U$5,BF$2,0))*(TimeStep)*'Composition Moles'!$C67</f>
        <v>0</v>
      </c>
      <c r="BG55" s="19">
        <f ca="1">SUMPRODUCT(ReactionRateK2!$F77:$V77*OFFSET(ReactionStoich!$E$5:$U$5,BG$2,0))*(TimeStep)*'Composition Moles'!$C67</f>
        <v>0</v>
      </c>
      <c r="BH55" s="19">
        <f ca="1">SUMPRODUCT(ReactionRateK2!$F77:$V77*OFFSET(ReactionStoich!$E$5:$U$5,BH$2,0))*(TimeStep)*'Composition Moles'!$C67</f>
        <v>0</v>
      </c>
      <c r="BI55" s="19">
        <f ca="1">SUMPRODUCT(ReactionRateK2!$F77:$V77*OFFSET(ReactionStoich!$E$5:$U$5,BI$2,0))*(TimeStep)*'Composition Moles'!$C67</f>
        <v>0</v>
      </c>
      <c r="BJ55" s="19">
        <f ca="1">SUMPRODUCT(ReactionRateK2!$F77:$V77*OFFSET(ReactionStoich!$E$5:$U$5,BJ$2,0))*(TimeStep)*'Composition Moles'!$C67</f>
        <v>0</v>
      </c>
      <c r="BK55" s="19">
        <f ca="1">SUMPRODUCT(ReactionRateK2!$F77:$V77*OFFSET(ReactionStoich!$E$5:$U$5,BK$2,0))*(TimeStep)*'Composition Moles'!$C67</f>
        <v>0</v>
      </c>
      <c r="BL55" s="19">
        <f ca="1">SUMPRODUCT(ReactionRateK2!$F77:$V77*OFFSET(ReactionStoich!$E$5:$U$5,BL$2,0))*(TimeStep)*'Composition Moles'!$C67</f>
        <v>0</v>
      </c>
      <c r="BM55" s="19">
        <f ca="1">SUMPRODUCT(ReactionRateK2!$F77:$V77*OFFSET(ReactionStoich!$E$5:$U$5,BM$2,0))*(TimeStep)*'Composition Moles'!$C67</f>
        <v>0</v>
      </c>
      <c r="BN55" s="19">
        <f ca="1">SUMPRODUCT(ReactionRateK2!$F77:$V77*OFFSET(ReactionStoich!$E$5:$U$5,BN$2,0))*(TimeStep)*'Composition Moles'!$C67</f>
        <v>0</v>
      </c>
      <c r="BO55" s="19">
        <f ca="1">SUMPRODUCT(ReactionRateK2!$F77:$V77*OFFSET(ReactionStoich!$E$5:$U$5,BO$2,0))*(TimeStep)*'Composition Moles'!$C67</f>
        <v>0</v>
      </c>
      <c r="BP55" s="19">
        <f ca="1">SUMPRODUCT(ReactionRateK2!$F77:$V77*OFFSET(ReactionStoich!$E$5:$U$5,BP$2,0))*(TimeStep)*'Composition Moles'!$C67</f>
        <v>0</v>
      </c>
      <c r="BQ55" s="19">
        <f ca="1">SUMPRODUCT(ReactionRateK2!$F77:$V77*OFFSET(ReactionStoich!$E$5:$U$5,BQ$2,0))*(TimeStep)*'Composition Moles'!$C67</f>
        <v>0</v>
      </c>
      <c r="BR55" s="19">
        <f ca="1">SUMPRODUCT(ReactionRateK2!$F77:$V77*OFFSET(ReactionStoich!$E$5:$U$5,BR$2,0))*(TimeStep)*'Composition Moles'!$C67</f>
        <v>0</v>
      </c>
      <c r="BS55" s="19">
        <f ca="1">SUMPRODUCT(ReactionRateK2!$F77:$V77*OFFSET(ReactionStoich!$E$5:$U$5,BS$2,0))*(TimeStep)*'Composition Moles'!$C67</f>
        <v>0</v>
      </c>
      <c r="BT55" s="19">
        <f ca="1">SUMPRODUCT(ReactionRateK2!$F77:$V77*OFFSET(ReactionStoich!$E$5:$U$5,BT$2,0))*(TimeStep)*'Composition Moles'!$C67</f>
        <v>0</v>
      </c>
      <c r="BU55" s="19">
        <f ca="1">SUMPRODUCT(ReactionRateK2!$F77:$V77*OFFSET(ReactionStoich!$E$5:$U$5,BU$2,0))*(TimeStep)*'Composition Moles'!$C67</f>
        <v>0</v>
      </c>
      <c r="BV55" s="19">
        <f ca="1">SUMPRODUCT(ReactionRateK2!$F77:$V77*OFFSET(ReactionStoich!$E$5:$U$5,BV$2,0))*(TimeStep)*'Composition Moles'!$C67</f>
        <v>0</v>
      </c>
      <c r="BW55" s="19">
        <f ca="1">SUMPRODUCT(ReactionRateK2!$F77:$V77*OFFSET(ReactionStoich!$E$5:$U$5,BW$2,0))*(TimeStep)*'Composition Moles'!$C67</f>
        <v>0</v>
      </c>
    </row>
    <row r="56" spans="1:75">
      <c r="A56">
        <f>ReactionRateK1!A78</f>
        <v>2.2999999999999998</v>
      </c>
      <c r="B56" s="20">
        <f t="shared" ca="1" si="5"/>
        <v>-8061.3234377637491</v>
      </c>
      <c r="C56" s="20">
        <f ca="1">'Composition Moles'!BZ68</f>
        <v>144070.53862096238</v>
      </c>
      <c r="D56" s="26">
        <f t="shared" ca="1" si="6"/>
        <v>5.5954003607721778E-2</v>
      </c>
      <c r="F56" s="19">
        <f ca="1">SUMPRODUCT(ReactionRateK2!$F78:$V78*OFFSET(ReactionStoich!$E$5:$U$5,F$2,0))*(TimeStep)*'Composition Moles'!$C68</f>
        <v>-0.25533600259665007</v>
      </c>
      <c r="G56" s="19">
        <f ca="1">SUMPRODUCT(ReactionRateK2!$F78:$V78*OFFSET(ReactionStoich!$E$5:$U$5,G$2,0))*(TimeStep)*'Composition Moles'!$C68</f>
        <v>0</v>
      </c>
      <c r="H56" s="19">
        <f ca="1">SUMPRODUCT(ReactionRateK2!$F78:$V78*OFFSET(ReactionStoich!$E$5:$U$5,H$2,0))*(TimeStep)*'Composition Moles'!$C68</f>
        <v>0.24961108808440566</v>
      </c>
      <c r="I56" s="19">
        <f ca="1">SUMPRODUCT(ReactionRateK2!$F78:$V78*OFFSET(ReactionStoich!$E$5:$U$5,I$2,0))*(TimeStep)*'Composition Moles'!$C68</f>
        <v>5.7249145122443947E-3</v>
      </c>
      <c r="J56" s="19">
        <f ca="1">SUMPRODUCT(ReactionRateK2!$F78:$V78*OFFSET(ReactionStoich!$E$5:$U$5,J$2,0))*(TimeStep)*'Composition Moles'!$C68</f>
        <v>0</v>
      </c>
      <c r="K56" s="19">
        <f ca="1">SUMPRODUCT(ReactionRateK2!$F78:$V78*OFFSET(ReactionStoich!$E$5:$U$5,K$2,0))*(TimeStep)*'Composition Moles'!$C68</f>
        <v>0</v>
      </c>
      <c r="L56" s="19">
        <f ca="1">SUMPRODUCT(ReactionRateK2!$F78:$V78*OFFSET(ReactionStoich!$E$5:$U$5,L$2,0))*(TimeStep)*'Composition Moles'!$C68</f>
        <v>0</v>
      </c>
      <c r="M56" s="19">
        <f ca="1">SUMPRODUCT(ReactionRateK2!$F78:$V78*OFFSET(ReactionStoich!$E$5:$U$5,M$2,0))*(TimeStep)*'Composition Moles'!$C68</f>
        <v>0</v>
      </c>
      <c r="N56" s="19">
        <f ca="1">SUMPRODUCT(ReactionRateK2!$F78:$V78*OFFSET(ReactionStoich!$E$5:$U$5,N$2,0))*(TimeStep)*'Composition Moles'!$C68</f>
        <v>0</v>
      </c>
      <c r="O56" s="19">
        <f ca="1">SUMPRODUCT(ReactionRateK2!$F78:$V78*OFFSET(ReactionStoich!$E$5:$U$5,O$2,0))*(TimeStep)*'Composition Moles'!$C68</f>
        <v>0</v>
      </c>
      <c r="P56" s="19">
        <f ca="1">SUMPRODUCT(ReactionRateK2!$F78:$V78*OFFSET(ReactionStoich!$E$5:$U$5,P$2,0))*(TimeStep)*'Composition Moles'!$C68</f>
        <v>0</v>
      </c>
      <c r="Q56" s="19">
        <f ca="1">SUMPRODUCT(ReactionRateK2!$F78:$V78*OFFSET(ReactionStoich!$E$5:$U$5,Q$2,0))*(TimeStep)*'Composition Moles'!$C68</f>
        <v>0</v>
      </c>
      <c r="R56" s="19">
        <f ca="1">SUMPRODUCT(ReactionRateK2!$F78:$V78*OFFSET(ReactionStoich!$E$5:$U$5,R$2,0))*(TimeStep)*'Composition Moles'!$C68</f>
        <v>0</v>
      </c>
      <c r="S56" s="19">
        <f ca="1">SUMPRODUCT(ReactionRateK2!$F78:$V78*OFFSET(ReactionStoich!$E$5:$U$5,S$2,0))*(TimeStep)*'Composition Moles'!$C68</f>
        <v>3.0236688826651563</v>
      </c>
      <c r="T56" s="19">
        <f ca="1">SUMPRODUCT(ReactionRateK2!$F78:$V78*OFFSET(ReactionStoich!$E$5:$U$5,T$2,0))*(TimeStep)*'Composition Moles'!$C68</f>
        <v>0</v>
      </c>
      <c r="U56" s="19">
        <f ca="1">SUMPRODUCT(ReactionRateK2!$F78:$V78*OFFSET(ReactionStoich!$E$5:$U$5,U$2,0))*(TimeStep)*'Composition Moles'!$C68</f>
        <v>0</v>
      </c>
      <c r="V56" s="19">
        <f ca="1">SUMPRODUCT(ReactionRateK2!$F78:$V78*OFFSET(ReactionStoich!$E$5:$U$5,V$2,0))*(TimeStep)*'Composition Moles'!$C68</f>
        <v>0</v>
      </c>
      <c r="W56" s="19">
        <f ca="1">SUMPRODUCT(ReactionRateK2!$F78:$V78*OFFSET(ReactionStoich!$E$5:$U$5,W$2,0))*(TimeStep)*'Composition Moles'!$C68</f>
        <v>0</v>
      </c>
      <c r="X56" s="19">
        <f ca="1">SUMPRODUCT(ReactionRateK2!$F78:$V78*OFFSET(ReactionStoich!$E$5:$U$5,X$2,0))*(TimeStep)*'Composition Moles'!$C68</f>
        <v>0</v>
      </c>
      <c r="Y56" s="19">
        <f ca="1">SUMPRODUCT(ReactionRateK2!$F78:$V78*OFFSET(ReactionStoich!$E$5:$U$5,Y$2,0))*(TimeStep)*'Composition Moles'!$C68</f>
        <v>-6.9635326697920963</v>
      </c>
      <c r="Z56" s="19">
        <f ca="1">SUMPRODUCT(ReactionRateK2!$F78:$V78*OFFSET(ReactionStoich!$E$5:$U$5,Z$2,0))*(TimeStep)*'Composition Moles'!$C68</f>
        <v>0</v>
      </c>
      <c r="AA56" s="19">
        <f ca="1">SUMPRODUCT(ReactionRateK2!$F78:$V78*OFFSET(ReactionStoich!$E$5:$U$5,AA$2,0))*(TimeStep)*'Composition Moles'!$C68</f>
        <v>0</v>
      </c>
      <c r="AB56" s="19">
        <f ca="1">SUMPRODUCT(ReactionRateK2!$F78:$V78*OFFSET(ReactionStoich!$E$5:$U$5,AB$2,0))*(TimeStep)*'Composition Moles'!$C68</f>
        <v>0</v>
      </c>
      <c r="AC56" s="19">
        <f ca="1">SUMPRODUCT(ReactionRateK2!$F78:$V78*OFFSET(ReactionStoich!$E$5:$U$5,AC$2,0))*(TimeStep)*'Composition Moles'!$C68</f>
        <v>0</v>
      </c>
      <c r="AD56" s="19">
        <f ca="1">SUMPRODUCT(ReactionRateK2!$F78:$V78*OFFSET(ReactionStoich!$E$5:$U$5,AD$2,0))*(TimeStep)*'Composition Moles'!$C68</f>
        <v>0</v>
      </c>
      <c r="AE56" s="19">
        <f ca="1">SUMPRODUCT(ReactionRateK2!$F78:$V78*OFFSET(ReactionStoich!$E$5:$U$5,AE$2,0))*(TimeStep)*'Composition Moles'!$C68</f>
        <v>0</v>
      </c>
      <c r="AF56" s="19">
        <f ca="1">SUMPRODUCT(ReactionRateK2!$F78:$V78*OFFSET(ReactionStoich!$E$5:$U$5,AF$2,0))*(TimeStep)*'Composition Moles'!$C68</f>
        <v>0</v>
      </c>
      <c r="AG56" s="19">
        <f ca="1">SUMPRODUCT(ReactionRateK2!$F78:$V78*OFFSET(ReactionStoich!$E$5:$U$5,AG$2,0))*(TimeStep)*'Composition Moles'!$C68</f>
        <v>-2.3098615643627307E-2</v>
      </c>
      <c r="AH56" s="19">
        <f ca="1">SUMPRODUCT(ReactionRateK2!$F78:$V78*OFFSET(ReactionStoich!$E$5:$U$5,AH$2,0))*(TimeStep)*'Composition Moles'!$C68</f>
        <v>0.81794279532341774</v>
      </c>
      <c r="AI56" s="19">
        <f ca="1">SUMPRODUCT(ReactionRateK2!$F78:$V78*OFFSET(ReactionStoich!$E$5:$U$5,AI$2,0))*(TimeStep)*'Composition Moles'!$C68</f>
        <v>3.3615868831714564</v>
      </c>
      <c r="AJ56" s="19">
        <f ca="1">SUMPRODUCT(ReactionRateK2!$F78:$V78*OFFSET(ReactionStoich!$E$5:$U$5,AJ$2,0))*(TimeStep)*'Composition Moles'!$C68</f>
        <v>1.2160245484430214</v>
      </c>
      <c r="AK56" s="19">
        <f ca="1">SUMPRODUCT(ReactionRateK2!$F78:$V78*OFFSET(ReactionStoich!$E$5:$U$5,AK$2,0))*(TimeStep)*'Composition Moles'!$C68</f>
        <v>0</v>
      </c>
      <c r="AL56" s="19">
        <f ca="1">SUMPRODUCT(ReactionRateK2!$F78:$V78*OFFSET(ReactionStoich!$E$5:$U$5,AL$2,0))*(TimeStep)*'Composition Moles'!$C68</f>
        <v>0</v>
      </c>
      <c r="AM56" s="19">
        <f ca="1">SUMPRODUCT(ReactionRateK2!$F78:$V78*OFFSET(ReactionStoich!$E$5:$U$5,AM$2,0))*(TimeStep)*'Composition Moles'!$C68</f>
        <v>0</v>
      </c>
      <c r="AN56" s="19">
        <f ca="1">SUMPRODUCT(ReactionRateK2!$F78:$V78*OFFSET(ReactionStoich!$E$5:$U$5,AN$2,0))*(TimeStep)*'Composition Moles'!$C68</f>
        <v>0</v>
      </c>
      <c r="AO56" s="19">
        <f ca="1">SUMPRODUCT(ReactionRateK2!$F78:$V78*OFFSET(ReactionStoich!$E$5:$U$5,AO$2,0))*(TimeStep)*'Composition Moles'!$C68</f>
        <v>-5.7249145122443947E-3</v>
      </c>
      <c r="AP56" s="19">
        <f ca="1">SUMPRODUCT(ReactionRateK2!$F78:$V78*OFFSET(ReactionStoich!$E$5:$U$5,AP$2,0))*(TimeStep)*'Composition Moles'!$C68</f>
        <v>-0.2401686110383375</v>
      </c>
      <c r="AQ56" s="19">
        <f ca="1">SUMPRODUCT(ReactionRateK2!$F78:$V78*OFFSET(ReactionStoich!$E$5:$U$5,AQ$2,0))*(TimeStep)*'Composition Moles'!$C68</f>
        <v>0</v>
      </c>
      <c r="AR56" s="19">
        <f ca="1">SUMPRODUCT(ReactionRateK2!$F78:$V78*OFFSET(ReactionStoich!$E$5:$U$5,AR$2,0))*(TimeStep)*'Composition Moles'!$C68</f>
        <v>0</v>
      </c>
      <c r="AS56" s="19">
        <f ca="1">SUMPRODUCT(ReactionRateK2!$F78:$V78*OFFSET(ReactionStoich!$E$5:$U$5,AS$2,0))*(TimeStep)*'Composition Moles'!$C68</f>
        <v>-0.39556609953891547</v>
      </c>
      <c r="AT56" s="19">
        <f ca="1">SUMPRODUCT(ReactionRateK2!$F78:$V78*OFFSET(ReactionStoich!$E$5:$U$5,AT$2,0))*(TimeStep)*'Composition Moles'!$C68</f>
        <v>-0.39556609953891547</v>
      </c>
      <c r="AU56" s="19">
        <f ca="1">SUMPRODUCT(ReactionRateK2!$F78:$V78*OFFSET(ReactionStoich!$E$5:$U$5,AU$2,0))*(TimeStep)*'Composition Moles'!$C68</f>
        <v>-0.39556609953891547</v>
      </c>
      <c r="AV56" s="19">
        <f ca="1">SUMPRODUCT(ReactionRateK2!$F78:$V78*OFFSET(ReactionStoich!$E$5:$U$5,AV$2,0))*(TimeStep)*'Composition Moles'!$C68</f>
        <v>0</v>
      </c>
      <c r="AW56" s="19">
        <f ca="1">SUMPRODUCT(ReactionRateK2!$F78:$V78*OFFSET(ReactionStoich!$E$5:$U$5,AW$2,0))*(TimeStep)*'Composition Moles'!$C68</f>
        <v>0</v>
      </c>
      <c r="AX56" s="19">
        <f ca="1">SUMPRODUCT(ReactionRateK2!$F78:$V78*OFFSET(ReactionStoich!$E$5:$U$5,AX$2,0))*(TimeStep)*'Composition Moles'!$C68</f>
        <v>0</v>
      </c>
      <c r="AY56" s="19">
        <f ca="1">SUMPRODUCT(ReactionRateK2!$F78:$V78*OFFSET(ReactionStoich!$E$5:$U$5,AY$2,0))*(TimeStep)*'Composition Moles'!$C68</f>
        <v>0</v>
      </c>
      <c r="AZ56" s="19">
        <f ca="1">SUMPRODUCT(ReactionRateK2!$F78:$V78*OFFSET(ReactionStoich!$E$5:$U$5,AZ$2,0))*(TimeStep)*'Composition Moles'!$C68</f>
        <v>0</v>
      </c>
      <c r="BA56" s="19">
        <f ca="1">SUMPRODUCT(ReactionRateK2!$F78:$V78*OFFSET(ReactionStoich!$E$5:$U$5,BA$2,0))*(TimeStep)*'Composition Moles'!$C68</f>
        <v>0</v>
      </c>
      <c r="BB56" s="19">
        <f ca="1">SUMPRODUCT(ReactionRateK2!$F78:$V78*OFFSET(ReactionStoich!$E$5:$U$5,BB$2,0))*(TimeStep)*'Composition Moles'!$C68</f>
        <v>0</v>
      </c>
      <c r="BC56" s="19">
        <f ca="1">SUMPRODUCT(ReactionRateK2!$F78:$V78*OFFSET(ReactionStoich!$E$5:$U$5,BC$2,0))*(TimeStep)*'Composition Moles'!$C68</f>
        <v>0</v>
      </c>
      <c r="BD56" s="19">
        <f ca="1">SUMPRODUCT(ReactionRateK2!$F78:$V78*OFFSET(ReactionStoich!$E$5:$U$5,BD$2,0))*(TimeStep)*'Composition Moles'!$C68</f>
        <v>0</v>
      </c>
      <c r="BE56" s="19">
        <f ca="1">SUMPRODUCT(ReactionRateK2!$F78:$V78*OFFSET(ReactionStoich!$E$5:$U$5,BE$2,0))*(TimeStep)*'Composition Moles'!$C68</f>
        <v>0</v>
      </c>
      <c r="BF56" s="19">
        <f ca="1">SUMPRODUCT(ReactionRateK2!$F78:$V78*OFFSET(ReactionStoich!$E$5:$U$5,BF$2,0))*(TimeStep)*'Composition Moles'!$C68</f>
        <v>0</v>
      </c>
      <c r="BG56" s="19">
        <f ca="1">SUMPRODUCT(ReactionRateK2!$F78:$V78*OFFSET(ReactionStoich!$E$5:$U$5,BG$2,0))*(TimeStep)*'Composition Moles'!$C68</f>
        <v>0</v>
      </c>
      <c r="BH56" s="19">
        <f ca="1">SUMPRODUCT(ReactionRateK2!$F78:$V78*OFFSET(ReactionStoich!$E$5:$U$5,BH$2,0))*(TimeStep)*'Composition Moles'!$C68</f>
        <v>0</v>
      </c>
      <c r="BI56" s="19">
        <f ca="1">SUMPRODUCT(ReactionRateK2!$F78:$V78*OFFSET(ReactionStoich!$E$5:$U$5,BI$2,0))*(TimeStep)*'Composition Moles'!$C68</f>
        <v>0</v>
      </c>
      <c r="BJ56" s="19">
        <f ca="1">SUMPRODUCT(ReactionRateK2!$F78:$V78*OFFSET(ReactionStoich!$E$5:$U$5,BJ$2,0))*(TimeStep)*'Composition Moles'!$C68</f>
        <v>0</v>
      </c>
      <c r="BK56" s="19">
        <f ca="1">SUMPRODUCT(ReactionRateK2!$F78:$V78*OFFSET(ReactionStoich!$E$5:$U$5,BK$2,0))*(TimeStep)*'Composition Moles'!$C68</f>
        <v>0</v>
      </c>
      <c r="BL56" s="19">
        <f ca="1">SUMPRODUCT(ReactionRateK2!$F78:$V78*OFFSET(ReactionStoich!$E$5:$U$5,BL$2,0))*(TimeStep)*'Composition Moles'!$C68</f>
        <v>0</v>
      </c>
      <c r="BM56" s="19">
        <f ca="1">SUMPRODUCT(ReactionRateK2!$F78:$V78*OFFSET(ReactionStoich!$E$5:$U$5,BM$2,0))*(TimeStep)*'Composition Moles'!$C68</f>
        <v>0</v>
      </c>
      <c r="BN56" s="19">
        <f ca="1">SUMPRODUCT(ReactionRateK2!$F78:$V78*OFFSET(ReactionStoich!$E$5:$U$5,BN$2,0))*(TimeStep)*'Composition Moles'!$C68</f>
        <v>0</v>
      </c>
      <c r="BO56" s="19">
        <f ca="1">SUMPRODUCT(ReactionRateK2!$F78:$V78*OFFSET(ReactionStoich!$E$5:$U$5,BO$2,0))*(TimeStep)*'Composition Moles'!$C68</f>
        <v>0</v>
      </c>
      <c r="BP56" s="19">
        <f ca="1">SUMPRODUCT(ReactionRateK2!$F78:$V78*OFFSET(ReactionStoich!$E$5:$U$5,BP$2,0))*(TimeStep)*'Composition Moles'!$C68</f>
        <v>0</v>
      </c>
      <c r="BQ56" s="19">
        <f ca="1">SUMPRODUCT(ReactionRateK2!$F78:$V78*OFFSET(ReactionStoich!$E$5:$U$5,BQ$2,0))*(TimeStep)*'Composition Moles'!$C68</f>
        <v>0</v>
      </c>
      <c r="BR56" s="19">
        <f ca="1">SUMPRODUCT(ReactionRateK2!$F78:$V78*OFFSET(ReactionStoich!$E$5:$U$5,BR$2,0))*(TimeStep)*'Composition Moles'!$C68</f>
        <v>0</v>
      </c>
      <c r="BS56" s="19">
        <f ca="1">SUMPRODUCT(ReactionRateK2!$F78:$V78*OFFSET(ReactionStoich!$E$5:$U$5,BS$2,0))*(TimeStep)*'Composition Moles'!$C68</f>
        <v>0</v>
      </c>
      <c r="BT56" s="19">
        <f ca="1">SUMPRODUCT(ReactionRateK2!$F78:$V78*OFFSET(ReactionStoich!$E$5:$U$5,BT$2,0))*(TimeStep)*'Composition Moles'!$C68</f>
        <v>0</v>
      </c>
      <c r="BU56" s="19">
        <f ca="1">SUMPRODUCT(ReactionRateK2!$F78:$V78*OFFSET(ReactionStoich!$E$5:$U$5,BU$2,0))*(TimeStep)*'Composition Moles'!$C68</f>
        <v>0</v>
      </c>
      <c r="BV56" s="19">
        <f ca="1">SUMPRODUCT(ReactionRateK2!$F78:$V78*OFFSET(ReactionStoich!$E$5:$U$5,BV$2,0))*(TimeStep)*'Composition Moles'!$C68</f>
        <v>0</v>
      </c>
      <c r="BW56" s="19">
        <f ca="1">SUMPRODUCT(ReactionRateK2!$F78:$V78*OFFSET(ReactionStoich!$E$5:$U$5,BW$2,0))*(TimeStep)*'Composition Moles'!$C68</f>
        <v>0</v>
      </c>
    </row>
    <row r="57" spans="1:75">
      <c r="A57">
        <f>ReactionRateK1!A79</f>
        <v>2.3499999999999996</v>
      </c>
      <c r="B57" s="20">
        <f t="shared" ca="1" si="5"/>
        <v>-7586.986400075195</v>
      </c>
      <c r="C57" s="20">
        <f ca="1">'Composition Moles'!BZ69</f>
        <v>144081.8542175199</v>
      </c>
      <c r="D57" s="26">
        <f t="shared" ca="1" si="6"/>
        <v>5.2657473359699739E-2</v>
      </c>
      <c r="F57" s="19">
        <f ca="1">SUMPRODUCT(ReactionRateK2!$F79:$V79*OFFSET(ReactionStoich!$E$5:$U$5,F$2,0))*(TimeStep)*'Composition Moles'!$C69</f>
        <v>-0.23886729339775106</v>
      </c>
      <c r="G57" s="19">
        <f ca="1">SUMPRODUCT(ReactionRateK2!$F79:$V79*OFFSET(ReactionStoich!$E$5:$U$5,G$2,0))*(TimeStep)*'Composition Moles'!$C69</f>
        <v>0</v>
      </c>
      <c r="H57" s="19">
        <f ca="1">SUMPRODUCT(ReactionRateK2!$F79:$V79*OFFSET(ReactionStoich!$E$5:$U$5,H$2,0))*(TimeStep)*'Composition Moles'!$C69</f>
        <v>0.23368894519318389</v>
      </c>
      <c r="I57" s="19">
        <f ca="1">SUMPRODUCT(ReactionRateK2!$F79:$V79*OFFSET(ReactionStoich!$E$5:$U$5,I$2,0))*(TimeStep)*'Composition Moles'!$C69</f>
        <v>5.1783482045671958E-3</v>
      </c>
      <c r="J57" s="19">
        <f ca="1">SUMPRODUCT(ReactionRateK2!$F79:$V79*OFFSET(ReactionStoich!$E$5:$U$5,J$2,0))*(TimeStep)*'Composition Moles'!$C69</f>
        <v>0</v>
      </c>
      <c r="K57" s="19">
        <f ca="1">SUMPRODUCT(ReactionRateK2!$F79:$V79*OFFSET(ReactionStoich!$E$5:$U$5,K$2,0))*(TimeStep)*'Composition Moles'!$C69</f>
        <v>0</v>
      </c>
      <c r="L57" s="19">
        <f ca="1">SUMPRODUCT(ReactionRateK2!$F79:$V79*OFFSET(ReactionStoich!$E$5:$U$5,L$2,0))*(TimeStep)*'Composition Moles'!$C69</f>
        <v>0</v>
      </c>
      <c r="M57" s="19">
        <f ca="1">SUMPRODUCT(ReactionRateK2!$F79:$V79*OFFSET(ReactionStoich!$E$5:$U$5,M$2,0))*(TimeStep)*'Composition Moles'!$C69</f>
        <v>0</v>
      </c>
      <c r="N57" s="19">
        <f ca="1">SUMPRODUCT(ReactionRateK2!$F79:$V79*OFFSET(ReactionStoich!$E$5:$U$5,N$2,0))*(TimeStep)*'Composition Moles'!$C69</f>
        <v>0</v>
      </c>
      <c r="O57" s="19">
        <f ca="1">SUMPRODUCT(ReactionRateK2!$F79:$V79*OFFSET(ReactionStoich!$E$5:$U$5,O$2,0))*(TimeStep)*'Composition Moles'!$C69</f>
        <v>0</v>
      </c>
      <c r="P57" s="19">
        <f ca="1">SUMPRODUCT(ReactionRateK2!$F79:$V79*OFFSET(ReactionStoich!$E$5:$U$5,P$2,0))*(TimeStep)*'Composition Moles'!$C69</f>
        <v>0</v>
      </c>
      <c r="Q57" s="19">
        <f ca="1">SUMPRODUCT(ReactionRateK2!$F79:$V79*OFFSET(ReactionStoich!$E$5:$U$5,Q$2,0))*(TimeStep)*'Composition Moles'!$C69</f>
        <v>0</v>
      </c>
      <c r="R57" s="19">
        <f ca="1">SUMPRODUCT(ReactionRateK2!$F79:$V79*OFFSET(ReactionStoich!$E$5:$U$5,R$2,0))*(TimeStep)*'Composition Moles'!$C69</f>
        <v>0</v>
      </c>
      <c r="S57" s="19">
        <f ca="1">SUMPRODUCT(ReactionRateK2!$F79:$V79*OFFSET(ReactionStoich!$E$5:$U$5,S$2,0))*(TimeStep)*'Composition Moles'!$C69</f>
        <v>2.9667653526638738</v>
      </c>
      <c r="T57" s="19">
        <f ca="1">SUMPRODUCT(ReactionRateK2!$F79:$V79*OFFSET(ReactionStoich!$E$5:$U$5,T$2,0))*(TimeStep)*'Composition Moles'!$C69</f>
        <v>0</v>
      </c>
      <c r="U57" s="19">
        <f ca="1">SUMPRODUCT(ReactionRateK2!$F79:$V79*OFFSET(ReactionStoich!$E$5:$U$5,U$2,0))*(TimeStep)*'Composition Moles'!$C69</f>
        <v>0</v>
      </c>
      <c r="V57" s="19">
        <f ca="1">SUMPRODUCT(ReactionRateK2!$F79:$V79*OFFSET(ReactionStoich!$E$5:$U$5,V$2,0))*(TimeStep)*'Composition Moles'!$C69</f>
        <v>0</v>
      </c>
      <c r="W57" s="19">
        <f ca="1">SUMPRODUCT(ReactionRateK2!$F79:$V79*OFFSET(ReactionStoich!$E$5:$U$5,W$2,0))*(TimeStep)*'Composition Moles'!$C69</f>
        <v>0</v>
      </c>
      <c r="X57" s="19">
        <f ca="1">SUMPRODUCT(ReactionRateK2!$F79:$V79*OFFSET(ReactionStoich!$E$5:$U$5,X$2,0))*(TimeStep)*'Composition Moles'!$C69</f>
        <v>0</v>
      </c>
      <c r="Y57" s="19">
        <f ca="1">SUMPRODUCT(ReactionRateK2!$F79:$V79*OFFSET(ReactionStoich!$E$5:$U$5,Y$2,0))*(TimeStep)*'Composition Moles'!$C69</f>
        <v>-6.8443661529617614</v>
      </c>
      <c r="Z57" s="19">
        <f ca="1">SUMPRODUCT(ReactionRateK2!$F79:$V79*OFFSET(ReactionStoich!$E$5:$U$5,Z$2,0))*(TimeStep)*'Composition Moles'!$C69</f>
        <v>0</v>
      </c>
      <c r="AA57" s="19">
        <f ca="1">SUMPRODUCT(ReactionRateK2!$F79:$V79*OFFSET(ReactionStoich!$E$5:$U$5,AA$2,0))*(TimeStep)*'Composition Moles'!$C69</f>
        <v>0</v>
      </c>
      <c r="AB57" s="19">
        <f ca="1">SUMPRODUCT(ReactionRateK2!$F79:$V79*OFFSET(ReactionStoich!$E$5:$U$5,AB$2,0))*(TimeStep)*'Composition Moles'!$C69</f>
        <v>0</v>
      </c>
      <c r="AC57" s="19">
        <f ca="1">SUMPRODUCT(ReactionRateK2!$F79:$V79*OFFSET(ReactionStoich!$E$5:$U$5,AC$2,0))*(TimeStep)*'Composition Moles'!$C69</f>
        <v>0</v>
      </c>
      <c r="AD57" s="19">
        <f ca="1">SUMPRODUCT(ReactionRateK2!$F79:$V79*OFFSET(ReactionStoich!$E$5:$U$5,AD$2,0))*(TimeStep)*'Composition Moles'!$C69</f>
        <v>0</v>
      </c>
      <c r="AE57" s="19">
        <f ca="1">SUMPRODUCT(ReactionRateK2!$F79:$V79*OFFSET(ReactionStoich!$E$5:$U$5,AE$2,0))*(TimeStep)*'Composition Moles'!$C69</f>
        <v>0</v>
      </c>
      <c r="AF57" s="19">
        <f ca="1">SUMPRODUCT(ReactionRateK2!$F79:$V79*OFFSET(ReactionStoich!$E$5:$U$5,AF$2,0))*(TimeStep)*'Composition Moles'!$C69</f>
        <v>0</v>
      </c>
      <c r="AG57" s="19">
        <f ca="1">SUMPRODUCT(ReactionRateK2!$F79:$V79*OFFSET(ReactionStoich!$E$5:$U$5,AG$2,0))*(TimeStep)*'Composition Moles'!$C69</f>
        <v>-2.2674264560771318E-2</v>
      </c>
      <c r="AH57" s="19">
        <f ca="1">SUMPRODUCT(ReactionRateK2!$F79:$V79*OFFSET(ReactionStoich!$E$5:$U$5,AH$2,0))*(TimeStep)*'Composition Moles'!$C69</f>
        <v>0.74168893487118415</v>
      </c>
      <c r="AI57" s="19">
        <f ca="1">SUMPRODUCT(ReactionRateK2!$F79:$V79*OFFSET(ReactionStoich!$E$5:$U$5,AI$2,0))*(TimeStep)*'Composition Moles'!$C69</f>
        <v>3.3585851214869429</v>
      </c>
      <c r="AJ57" s="19">
        <f ca="1">SUMPRODUCT(ReactionRateK2!$F79:$V79*OFFSET(ReactionStoich!$E$5:$U$5,AJ$2,0))*(TimeStep)*'Composition Moles'!$C69</f>
        <v>1.1937493911346155</v>
      </c>
      <c r="AK57" s="19">
        <f ca="1">SUMPRODUCT(ReactionRateK2!$F79:$V79*OFFSET(ReactionStoich!$E$5:$U$5,AK$2,0))*(TimeStep)*'Composition Moles'!$C69</f>
        <v>0</v>
      </c>
      <c r="AL57" s="19">
        <f ca="1">SUMPRODUCT(ReactionRateK2!$F79:$V79*OFFSET(ReactionStoich!$E$5:$U$5,AL$2,0))*(TimeStep)*'Composition Moles'!$C69</f>
        <v>0</v>
      </c>
      <c r="AM57" s="19">
        <f ca="1">SUMPRODUCT(ReactionRateK2!$F79:$V79*OFFSET(ReactionStoich!$E$5:$U$5,AM$2,0))*(TimeStep)*'Composition Moles'!$C69</f>
        <v>0</v>
      </c>
      <c r="AN57" s="19">
        <f ca="1">SUMPRODUCT(ReactionRateK2!$F79:$V79*OFFSET(ReactionStoich!$E$5:$U$5,AN$2,0))*(TimeStep)*'Composition Moles'!$C69</f>
        <v>0</v>
      </c>
      <c r="AO57" s="19">
        <f ca="1">SUMPRODUCT(ReactionRateK2!$F79:$V79*OFFSET(ReactionStoich!$E$5:$U$5,AO$2,0))*(TimeStep)*'Composition Moles'!$C69</f>
        <v>-5.1783482045671958E-3</v>
      </c>
      <c r="AP57" s="19">
        <f ca="1">SUMPRODUCT(ReactionRateK2!$F79:$V79*OFFSET(ReactionStoich!$E$5:$U$5,AP$2,0))*(TimeStep)*'Composition Moles'!$C69</f>
        <v>-0.22591234835849899</v>
      </c>
      <c r="AQ57" s="19">
        <f ca="1">SUMPRODUCT(ReactionRateK2!$F79:$V79*OFFSET(ReactionStoich!$E$5:$U$5,AQ$2,0))*(TimeStep)*'Composition Moles'!$C69</f>
        <v>0</v>
      </c>
      <c r="AR57" s="19">
        <f ca="1">SUMPRODUCT(ReactionRateK2!$F79:$V79*OFFSET(ReactionStoich!$E$5:$U$5,AR$2,0))*(TimeStep)*'Composition Moles'!$C69</f>
        <v>0</v>
      </c>
      <c r="AS57" s="19">
        <f ca="1">SUMPRODUCT(ReactionRateK2!$F79:$V79*OFFSET(ReactionStoich!$E$5:$U$5,AS$2,0))*(TimeStep)*'Composition Moles'!$C69</f>
        <v>-0.38755256202367228</v>
      </c>
      <c r="AT57" s="19">
        <f ca="1">SUMPRODUCT(ReactionRateK2!$F79:$V79*OFFSET(ReactionStoich!$E$5:$U$5,AT$2,0))*(TimeStep)*'Composition Moles'!$C69</f>
        <v>-0.38755256202367228</v>
      </c>
      <c r="AU57" s="19">
        <f ca="1">SUMPRODUCT(ReactionRateK2!$F79:$V79*OFFSET(ReactionStoich!$E$5:$U$5,AU$2,0))*(TimeStep)*'Composition Moles'!$C69</f>
        <v>-0.38755256202367228</v>
      </c>
      <c r="AV57" s="19">
        <f ca="1">SUMPRODUCT(ReactionRateK2!$F79:$V79*OFFSET(ReactionStoich!$E$5:$U$5,AV$2,0))*(TimeStep)*'Composition Moles'!$C69</f>
        <v>0</v>
      </c>
      <c r="AW57" s="19">
        <f ca="1">SUMPRODUCT(ReactionRateK2!$F79:$V79*OFFSET(ReactionStoich!$E$5:$U$5,AW$2,0))*(TimeStep)*'Composition Moles'!$C69</f>
        <v>0</v>
      </c>
      <c r="AX57" s="19">
        <f ca="1">SUMPRODUCT(ReactionRateK2!$F79:$V79*OFFSET(ReactionStoich!$E$5:$U$5,AX$2,0))*(TimeStep)*'Composition Moles'!$C69</f>
        <v>0</v>
      </c>
      <c r="AY57" s="19">
        <f ca="1">SUMPRODUCT(ReactionRateK2!$F79:$V79*OFFSET(ReactionStoich!$E$5:$U$5,AY$2,0))*(TimeStep)*'Composition Moles'!$C69</f>
        <v>0</v>
      </c>
      <c r="AZ57" s="19">
        <f ca="1">SUMPRODUCT(ReactionRateK2!$F79:$V79*OFFSET(ReactionStoich!$E$5:$U$5,AZ$2,0))*(TimeStep)*'Composition Moles'!$C69</f>
        <v>0</v>
      </c>
      <c r="BA57" s="19">
        <f ca="1">SUMPRODUCT(ReactionRateK2!$F79:$V79*OFFSET(ReactionStoich!$E$5:$U$5,BA$2,0))*(TimeStep)*'Composition Moles'!$C69</f>
        <v>0</v>
      </c>
      <c r="BB57" s="19">
        <f ca="1">SUMPRODUCT(ReactionRateK2!$F79:$V79*OFFSET(ReactionStoich!$E$5:$U$5,BB$2,0))*(TimeStep)*'Composition Moles'!$C69</f>
        <v>0</v>
      </c>
      <c r="BC57" s="19">
        <f ca="1">SUMPRODUCT(ReactionRateK2!$F79:$V79*OFFSET(ReactionStoich!$E$5:$U$5,BC$2,0))*(TimeStep)*'Composition Moles'!$C69</f>
        <v>0</v>
      </c>
      <c r="BD57" s="19">
        <f ca="1">SUMPRODUCT(ReactionRateK2!$F79:$V79*OFFSET(ReactionStoich!$E$5:$U$5,BD$2,0))*(TimeStep)*'Composition Moles'!$C69</f>
        <v>0</v>
      </c>
      <c r="BE57" s="19">
        <f ca="1">SUMPRODUCT(ReactionRateK2!$F79:$V79*OFFSET(ReactionStoich!$E$5:$U$5,BE$2,0))*(TimeStep)*'Composition Moles'!$C69</f>
        <v>0</v>
      </c>
      <c r="BF57" s="19">
        <f ca="1">SUMPRODUCT(ReactionRateK2!$F79:$V79*OFFSET(ReactionStoich!$E$5:$U$5,BF$2,0))*(TimeStep)*'Composition Moles'!$C69</f>
        <v>0</v>
      </c>
      <c r="BG57" s="19">
        <f ca="1">SUMPRODUCT(ReactionRateK2!$F79:$V79*OFFSET(ReactionStoich!$E$5:$U$5,BG$2,0))*(TimeStep)*'Composition Moles'!$C69</f>
        <v>0</v>
      </c>
      <c r="BH57" s="19">
        <f ca="1">SUMPRODUCT(ReactionRateK2!$F79:$V79*OFFSET(ReactionStoich!$E$5:$U$5,BH$2,0))*(TimeStep)*'Composition Moles'!$C69</f>
        <v>0</v>
      </c>
      <c r="BI57" s="19">
        <f ca="1">SUMPRODUCT(ReactionRateK2!$F79:$V79*OFFSET(ReactionStoich!$E$5:$U$5,BI$2,0))*(TimeStep)*'Composition Moles'!$C69</f>
        <v>0</v>
      </c>
      <c r="BJ57" s="19">
        <f ca="1">SUMPRODUCT(ReactionRateK2!$F79:$V79*OFFSET(ReactionStoich!$E$5:$U$5,BJ$2,0))*(TimeStep)*'Composition Moles'!$C69</f>
        <v>0</v>
      </c>
      <c r="BK57" s="19">
        <f ca="1">SUMPRODUCT(ReactionRateK2!$F79:$V79*OFFSET(ReactionStoich!$E$5:$U$5,BK$2,0))*(TimeStep)*'Composition Moles'!$C69</f>
        <v>0</v>
      </c>
      <c r="BL57" s="19">
        <f ca="1">SUMPRODUCT(ReactionRateK2!$F79:$V79*OFFSET(ReactionStoich!$E$5:$U$5,BL$2,0))*(TimeStep)*'Composition Moles'!$C69</f>
        <v>0</v>
      </c>
      <c r="BM57" s="19">
        <f ca="1">SUMPRODUCT(ReactionRateK2!$F79:$V79*OFFSET(ReactionStoich!$E$5:$U$5,BM$2,0))*(TimeStep)*'Composition Moles'!$C69</f>
        <v>0</v>
      </c>
      <c r="BN57" s="19">
        <f ca="1">SUMPRODUCT(ReactionRateK2!$F79:$V79*OFFSET(ReactionStoich!$E$5:$U$5,BN$2,0))*(TimeStep)*'Composition Moles'!$C69</f>
        <v>0</v>
      </c>
      <c r="BO57" s="19">
        <f ca="1">SUMPRODUCT(ReactionRateK2!$F79:$V79*OFFSET(ReactionStoich!$E$5:$U$5,BO$2,0))*(TimeStep)*'Composition Moles'!$C69</f>
        <v>0</v>
      </c>
      <c r="BP57" s="19">
        <f ca="1">SUMPRODUCT(ReactionRateK2!$F79:$V79*OFFSET(ReactionStoich!$E$5:$U$5,BP$2,0))*(TimeStep)*'Composition Moles'!$C69</f>
        <v>0</v>
      </c>
      <c r="BQ57" s="19">
        <f ca="1">SUMPRODUCT(ReactionRateK2!$F79:$V79*OFFSET(ReactionStoich!$E$5:$U$5,BQ$2,0))*(TimeStep)*'Composition Moles'!$C69</f>
        <v>0</v>
      </c>
      <c r="BR57" s="19">
        <f ca="1">SUMPRODUCT(ReactionRateK2!$F79:$V79*OFFSET(ReactionStoich!$E$5:$U$5,BR$2,0))*(TimeStep)*'Composition Moles'!$C69</f>
        <v>0</v>
      </c>
      <c r="BS57" s="19">
        <f ca="1">SUMPRODUCT(ReactionRateK2!$F79:$V79*OFFSET(ReactionStoich!$E$5:$U$5,BS$2,0))*(TimeStep)*'Composition Moles'!$C69</f>
        <v>0</v>
      </c>
      <c r="BT57" s="19">
        <f ca="1">SUMPRODUCT(ReactionRateK2!$F79:$V79*OFFSET(ReactionStoich!$E$5:$U$5,BT$2,0))*(TimeStep)*'Composition Moles'!$C69</f>
        <v>0</v>
      </c>
      <c r="BU57" s="19">
        <f ca="1">SUMPRODUCT(ReactionRateK2!$F79:$V79*OFFSET(ReactionStoich!$E$5:$U$5,BU$2,0))*(TimeStep)*'Composition Moles'!$C69</f>
        <v>0</v>
      </c>
      <c r="BV57" s="19">
        <f ca="1">SUMPRODUCT(ReactionRateK2!$F79:$V79*OFFSET(ReactionStoich!$E$5:$U$5,BV$2,0))*(TimeStep)*'Composition Moles'!$C69</f>
        <v>0</v>
      </c>
      <c r="BW57" s="19">
        <f ca="1">SUMPRODUCT(ReactionRateK2!$F79:$V79*OFFSET(ReactionStoich!$E$5:$U$5,BW$2,0))*(TimeStep)*'Composition Moles'!$C69</f>
        <v>0</v>
      </c>
    </row>
    <row r="58" spans="1:75">
      <c r="A58">
        <f>ReactionRateK1!A80</f>
        <v>2.3999999999999995</v>
      </c>
      <c r="B58" s="20">
        <f t="shared" ca="1" si="5"/>
        <v>-7141.7368747786149</v>
      </c>
      <c r="C58" s="20">
        <f ca="1">'Composition Moles'!BZ70</f>
        <v>144092.83950810201</v>
      </c>
      <c r="D58" s="26">
        <f t="shared" ca="1" si="6"/>
        <v>4.9563440481558772E-2</v>
      </c>
      <c r="F58" s="19">
        <f ca="1">SUMPRODUCT(ReactionRateK2!$F80:$V80*OFFSET(ReactionStoich!$E$5:$U$5,F$2,0))*(TimeStep)*'Composition Moles'!$C70</f>
        <v>-0.22344425331436246</v>
      </c>
      <c r="G58" s="19">
        <f ca="1">SUMPRODUCT(ReactionRateK2!$F80:$V80*OFFSET(ReactionStoich!$E$5:$U$5,G$2,0))*(TimeStep)*'Composition Moles'!$C70</f>
        <v>0</v>
      </c>
      <c r="H58" s="19">
        <f ca="1">SUMPRODUCT(ReactionRateK2!$F80:$V80*OFFSET(ReactionStoich!$E$5:$U$5,H$2,0))*(TimeStep)*'Composition Moles'!$C70</f>
        <v>0.21875904192267617</v>
      </c>
      <c r="I58" s="19">
        <f ca="1">SUMPRODUCT(ReactionRateK2!$F80:$V80*OFFSET(ReactionStoich!$E$5:$U$5,I$2,0))*(TimeStep)*'Composition Moles'!$C70</f>
        <v>4.6852113916862996E-3</v>
      </c>
      <c r="J58" s="19">
        <f ca="1">SUMPRODUCT(ReactionRateK2!$F80:$V80*OFFSET(ReactionStoich!$E$5:$U$5,J$2,0))*(TimeStep)*'Composition Moles'!$C70</f>
        <v>0</v>
      </c>
      <c r="K58" s="19">
        <f ca="1">SUMPRODUCT(ReactionRateK2!$F80:$V80*OFFSET(ReactionStoich!$E$5:$U$5,K$2,0))*(TimeStep)*'Composition Moles'!$C70</f>
        <v>0</v>
      </c>
      <c r="L58" s="19">
        <f ca="1">SUMPRODUCT(ReactionRateK2!$F80:$V80*OFFSET(ReactionStoich!$E$5:$U$5,L$2,0))*(TimeStep)*'Composition Moles'!$C70</f>
        <v>0</v>
      </c>
      <c r="M58" s="19">
        <f ca="1">SUMPRODUCT(ReactionRateK2!$F80:$V80*OFFSET(ReactionStoich!$E$5:$U$5,M$2,0))*(TimeStep)*'Composition Moles'!$C70</f>
        <v>0</v>
      </c>
      <c r="N58" s="19">
        <f ca="1">SUMPRODUCT(ReactionRateK2!$F80:$V80*OFFSET(ReactionStoich!$E$5:$U$5,N$2,0))*(TimeStep)*'Composition Moles'!$C70</f>
        <v>0</v>
      </c>
      <c r="O58" s="19">
        <f ca="1">SUMPRODUCT(ReactionRateK2!$F80:$V80*OFFSET(ReactionStoich!$E$5:$U$5,O$2,0))*(TimeStep)*'Composition Moles'!$C70</f>
        <v>0</v>
      </c>
      <c r="P58" s="19">
        <f ca="1">SUMPRODUCT(ReactionRateK2!$F80:$V80*OFFSET(ReactionStoich!$E$5:$U$5,P$2,0))*(TimeStep)*'Composition Moles'!$C70</f>
        <v>0</v>
      </c>
      <c r="Q58" s="19">
        <f ca="1">SUMPRODUCT(ReactionRateK2!$F80:$V80*OFFSET(ReactionStoich!$E$5:$U$5,Q$2,0))*(TimeStep)*'Composition Moles'!$C70</f>
        <v>0</v>
      </c>
      <c r="R58" s="19">
        <f ca="1">SUMPRODUCT(ReactionRateK2!$F80:$V80*OFFSET(ReactionStoich!$E$5:$U$5,R$2,0))*(TimeStep)*'Composition Moles'!$C70</f>
        <v>0</v>
      </c>
      <c r="S58" s="19">
        <f ca="1">SUMPRODUCT(ReactionRateK2!$F80:$V80*OFFSET(ReactionStoich!$E$5:$U$5,S$2,0))*(TimeStep)*'Composition Moles'!$C70</f>
        <v>2.9108910234004033</v>
      </c>
      <c r="T58" s="19">
        <f ca="1">SUMPRODUCT(ReactionRateK2!$F80:$V80*OFFSET(ReactionStoich!$E$5:$U$5,T$2,0))*(TimeStep)*'Composition Moles'!$C70</f>
        <v>0</v>
      </c>
      <c r="U58" s="19">
        <f ca="1">SUMPRODUCT(ReactionRateK2!$F80:$V80*OFFSET(ReactionStoich!$E$5:$U$5,U$2,0))*(TimeStep)*'Composition Moles'!$C70</f>
        <v>0</v>
      </c>
      <c r="V58" s="19">
        <f ca="1">SUMPRODUCT(ReactionRateK2!$F80:$V80*OFFSET(ReactionStoich!$E$5:$U$5,V$2,0))*(TimeStep)*'Composition Moles'!$C70</f>
        <v>0</v>
      </c>
      <c r="W58" s="19">
        <f ca="1">SUMPRODUCT(ReactionRateK2!$F80:$V80*OFFSET(ReactionStoich!$E$5:$U$5,W$2,0))*(TimeStep)*'Composition Moles'!$C70</f>
        <v>0</v>
      </c>
      <c r="X58" s="19">
        <f ca="1">SUMPRODUCT(ReactionRateK2!$F80:$V80*OFFSET(ReactionStoich!$E$5:$U$5,X$2,0))*(TimeStep)*'Composition Moles'!$C70</f>
        <v>0</v>
      </c>
      <c r="Y58" s="19">
        <f ca="1">SUMPRODUCT(ReactionRateK2!$F80:$V80*OFFSET(ReactionStoich!$E$5:$U$5,Y$2,0))*(TimeStep)*'Composition Moles'!$C70</f>
        <v>-6.7265920287367873</v>
      </c>
      <c r="Z58" s="19">
        <f ca="1">SUMPRODUCT(ReactionRateK2!$F80:$V80*OFFSET(ReactionStoich!$E$5:$U$5,Z$2,0))*(TimeStep)*'Composition Moles'!$C70</f>
        <v>0</v>
      </c>
      <c r="AA58" s="19">
        <f ca="1">SUMPRODUCT(ReactionRateK2!$F80:$V80*OFFSET(ReactionStoich!$E$5:$U$5,AA$2,0))*(TimeStep)*'Composition Moles'!$C70</f>
        <v>0</v>
      </c>
      <c r="AB58" s="19">
        <f ca="1">SUMPRODUCT(ReactionRateK2!$F80:$V80*OFFSET(ReactionStoich!$E$5:$U$5,AB$2,0))*(TimeStep)*'Composition Moles'!$C70</f>
        <v>0</v>
      </c>
      <c r="AC58" s="19">
        <f ca="1">SUMPRODUCT(ReactionRateK2!$F80:$V80*OFFSET(ReactionStoich!$E$5:$U$5,AC$2,0))*(TimeStep)*'Composition Moles'!$C70</f>
        <v>0</v>
      </c>
      <c r="AD58" s="19">
        <f ca="1">SUMPRODUCT(ReactionRateK2!$F80:$V80*OFFSET(ReactionStoich!$E$5:$U$5,AD$2,0))*(TimeStep)*'Composition Moles'!$C70</f>
        <v>0</v>
      </c>
      <c r="AE58" s="19">
        <f ca="1">SUMPRODUCT(ReactionRateK2!$F80:$V80*OFFSET(ReactionStoich!$E$5:$U$5,AE$2,0))*(TimeStep)*'Composition Moles'!$C70</f>
        <v>0</v>
      </c>
      <c r="AF58" s="19">
        <f ca="1">SUMPRODUCT(ReactionRateK2!$F80:$V80*OFFSET(ReactionStoich!$E$5:$U$5,AF$2,0))*(TimeStep)*'Composition Moles'!$C70</f>
        <v>0</v>
      </c>
      <c r="AG58" s="19">
        <f ca="1">SUMPRODUCT(ReactionRateK2!$F80:$V80*OFFSET(ReactionStoich!$E$5:$U$5,AG$2,0))*(TimeStep)*'Composition Moles'!$C70</f>
        <v>-2.2199998962469488E-2</v>
      </c>
      <c r="AH58" s="19">
        <f ca="1">SUMPRODUCT(ReactionRateK2!$F80:$V80*OFFSET(ReactionStoich!$E$5:$U$5,AH$2,0))*(TimeStep)*'Composition Moles'!$C70</f>
        <v>0.66837936258216835</v>
      </c>
      <c r="AI58" s="19">
        <f ca="1">SUMPRODUCT(ReactionRateK2!$F80:$V80*OFFSET(ReactionStoich!$E$5:$U$5,AI$2,0))*(TimeStep)*'Composition Moles'!$C70</f>
        <v>3.3541658453976408</v>
      </c>
      <c r="AJ58" s="19">
        <f ca="1">SUMPRODUCT(ReactionRateK2!$F80:$V80*OFFSET(ReactionStoich!$E$5:$U$5,AJ$2,0))*(TimeStep)*'Composition Moles'!$C70</f>
        <v>1.1717394962754375</v>
      </c>
      <c r="AK58" s="19">
        <f ca="1">SUMPRODUCT(ReactionRateK2!$F80:$V80*OFFSET(ReactionStoich!$E$5:$U$5,AK$2,0))*(TimeStep)*'Composition Moles'!$C70</f>
        <v>0</v>
      </c>
      <c r="AL58" s="19">
        <f ca="1">SUMPRODUCT(ReactionRateK2!$F80:$V80*OFFSET(ReactionStoich!$E$5:$U$5,AL$2,0))*(TimeStep)*'Composition Moles'!$C70</f>
        <v>0</v>
      </c>
      <c r="AM58" s="19">
        <f ca="1">SUMPRODUCT(ReactionRateK2!$F80:$V80*OFFSET(ReactionStoich!$E$5:$U$5,AM$2,0))*(TimeStep)*'Composition Moles'!$C70</f>
        <v>0</v>
      </c>
      <c r="AN58" s="19">
        <f ca="1">SUMPRODUCT(ReactionRateK2!$F80:$V80*OFFSET(ReactionStoich!$E$5:$U$5,AN$2,0))*(TimeStep)*'Composition Moles'!$C70</f>
        <v>0</v>
      </c>
      <c r="AO58" s="19">
        <f ca="1">SUMPRODUCT(ReactionRateK2!$F80:$V80*OFFSET(ReactionStoich!$E$5:$U$5,AO$2,0))*(TimeStep)*'Composition Moles'!$C70</f>
        <v>-4.6852113916862996E-3</v>
      </c>
      <c r="AP58" s="19">
        <f ca="1">SUMPRODUCT(ReactionRateK2!$F80:$V80*OFFSET(ReactionStoich!$E$5:$U$5,AP$2,0))*(TimeStep)*'Composition Moles'!$C70</f>
        <v>-0.21241221749524364</v>
      </c>
      <c r="AQ58" s="19">
        <f ca="1">SUMPRODUCT(ReactionRateK2!$F80:$V80*OFFSET(ReactionStoich!$E$5:$U$5,AQ$2,0))*(TimeStep)*'Composition Moles'!$C70</f>
        <v>0</v>
      </c>
      <c r="AR58" s="19">
        <f ca="1">SUMPRODUCT(ReactionRateK2!$F80:$V80*OFFSET(ReactionStoich!$E$5:$U$5,AR$2,0))*(TimeStep)*'Composition Moles'!$C70</f>
        <v>0</v>
      </c>
      <c r="AS58" s="19">
        <f ca="1">SUMPRODUCT(ReactionRateK2!$F80:$V80*OFFSET(ReactionStoich!$E$5:$U$5,AS$2,0))*(TimeStep)*'Composition Moles'!$C70</f>
        <v>-0.3797620903564875</v>
      </c>
      <c r="AT58" s="19">
        <f ca="1">SUMPRODUCT(ReactionRateK2!$F80:$V80*OFFSET(ReactionStoich!$E$5:$U$5,AT$2,0))*(TimeStep)*'Composition Moles'!$C70</f>
        <v>-0.3797620903564875</v>
      </c>
      <c r="AU58" s="19">
        <f ca="1">SUMPRODUCT(ReactionRateK2!$F80:$V80*OFFSET(ReactionStoich!$E$5:$U$5,AU$2,0))*(TimeStep)*'Composition Moles'!$C70</f>
        <v>-0.3797620903564875</v>
      </c>
      <c r="AV58" s="19">
        <f ca="1">SUMPRODUCT(ReactionRateK2!$F80:$V80*OFFSET(ReactionStoich!$E$5:$U$5,AV$2,0))*(TimeStep)*'Composition Moles'!$C70</f>
        <v>0</v>
      </c>
      <c r="AW58" s="19">
        <f ca="1">SUMPRODUCT(ReactionRateK2!$F80:$V80*OFFSET(ReactionStoich!$E$5:$U$5,AW$2,0))*(TimeStep)*'Composition Moles'!$C70</f>
        <v>0</v>
      </c>
      <c r="AX58" s="19">
        <f ca="1">SUMPRODUCT(ReactionRateK2!$F80:$V80*OFFSET(ReactionStoich!$E$5:$U$5,AX$2,0))*(TimeStep)*'Composition Moles'!$C70</f>
        <v>0</v>
      </c>
      <c r="AY58" s="19">
        <f ca="1">SUMPRODUCT(ReactionRateK2!$F80:$V80*OFFSET(ReactionStoich!$E$5:$U$5,AY$2,0))*(TimeStep)*'Composition Moles'!$C70</f>
        <v>0</v>
      </c>
      <c r="AZ58" s="19">
        <f ca="1">SUMPRODUCT(ReactionRateK2!$F80:$V80*OFFSET(ReactionStoich!$E$5:$U$5,AZ$2,0))*(TimeStep)*'Composition Moles'!$C70</f>
        <v>0</v>
      </c>
      <c r="BA58" s="19">
        <f ca="1">SUMPRODUCT(ReactionRateK2!$F80:$V80*OFFSET(ReactionStoich!$E$5:$U$5,BA$2,0))*(TimeStep)*'Composition Moles'!$C70</f>
        <v>0</v>
      </c>
      <c r="BB58" s="19">
        <f ca="1">SUMPRODUCT(ReactionRateK2!$F80:$V80*OFFSET(ReactionStoich!$E$5:$U$5,BB$2,0))*(TimeStep)*'Composition Moles'!$C70</f>
        <v>0</v>
      </c>
      <c r="BC58" s="19">
        <f ca="1">SUMPRODUCT(ReactionRateK2!$F80:$V80*OFFSET(ReactionStoich!$E$5:$U$5,BC$2,0))*(TimeStep)*'Composition Moles'!$C70</f>
        <v>0</v>
      </c>
      <c r="BD58" s="19">
        <f ca="1">SUMPRODUCT(ReactionRateK2!$F80:$V80*OFFSET(ReactionStoich!$E$5:$U$5,BD$2,0))*(TimeStep)*'Composition Moles'!$C70</f>
        <v>0</v>
      </c>
      <c r="BE58" s="19">
        <f ca="1">SUMPRODUCT(ReactionRateK2!$F80:$V80*OFFSET(ReactionStoich!$E$5:$U$5,BE$2,0))*(TimeStep)*'Composition Moles'!$C70</f>
        <v>0</v>
      </c>
      <c r="BF58" s="19">
        <f ca="1">SUMPRODUCT(ReactionRateK2!$F80:$V80*OFFSET(ReactionStoich!$E$5:$U$5,BF$2,0))*(TimeStep)*'Composition Moles'!$C70</f>
        <v>0</v>
      </c>
      <c r="BG58" s="19">
        <f ca="1">SUMPRODUCT(ReactionRateK2!$F80:$V80*OFFSET(ReactionStoich!$E$5:$U$5,BG$2,0))*(TimeStep)*'Composition Moles'!$C70</f>
        <v>0</v>
      </c>
      <c r="BH58" s="19">
        <f ca="1">SUMPRODUCT(ReactionRateK2!$F80:$V80*OFFSET(ReactionStoich!$E$5:$U$5,BH$2,0))*(TimeStep)*'Composition Moles'!$C70</f>
        <v>0</v>
      </c>
      <c r="BI58" s="19">
        <f ca="1">SUMPRODUCT(ReactionRateK2!$F80:$V80*OFFSET(ReactionStoich!$E$5:$U$5,BI$2,0))*(TimeStep)*'Composition Moles'!$C70</f>
        <v>0</v>
      </c>
      <c r="BJ58" s="19">
        <f ca="1">SUMPRODUCT(ReactionRateK2!$F80:$V80*OFFSET(ReactionStoich!$E$5:$U$5,BJ$2,0))*(TimeStep)*'Composition Moles'!$C70</f>
        <v>0</v>
      </c>
      <c r="BK58" s="19">
        <f ca="1">SUMPRODUCT(ReactionRateK2!$F80:$V80*OFFSET(ReactionStoich!$E$5:$U$5,BK$2,0))*(TimeStep)*'Composition Moles'!$C70</f>
        <v>0</v>
      </c>
      <c r="BL58" s="19">
        <f ca="1">SUMPRODUCT(ReactionRateK2!$F80:$V80*OFFSET(ReactionStoich!$E$5:$U$5,BL$2,0))*(TimeStep)*'Composition Moles'!$C70</f>
        <v>0</v>
      </c>
      <c r="BM58" s="19">
        <f ca="1">SUMPRODUCT(ReactionRateK2!$F80:$V80*OFFSET(ReactionStoich!$E$5:$U$5,BM$2,0))*(TimeStep)*'Composition Moles'!$C70</f>
        <v>0</v>
      </c>
      <c r="BN58" s="19">
        <f ca="1">SUMPRODUCT(ReactionRateK2!$F80:$V80*OFFSET(ReactionStoich!$E$5:$U$5,BN$2,0))*(TimeStep)*'Composition Moles'!$C70</f>
        <v>0</v>
      </c>
      <c r="BO58" s="19">
        <f ca="1">SUMPRODUCT(ReactionRateK2!$F80:$V80*OFFSET(ReactionStoich!$E$5:$U$5,BO$2,0))*(TimeStep)*'Composition Moles'!$C70</f>
        <v>0</v>
      </c>
      <c r="BP58" s="19">
        <f ca="1">SUMPRODUCT(ReactionRateK2!$F80:$V80*OFFSET(ReactionStoich!$E$5:$U$5,BP$2,0))*(TimeStep)*'Composition Moles'!$C70</f>
        <v>0</v>
      </c>
      <c r="BQ58" s="19">
        <f ca="1">SUMPRODUCT(ReactionRateK2!$F80:$V80*OFFSET(ReactionStoich!$E$5:$U$5,BQ$2,0))*(TimeStep)*'Composition Moles'!$C70</f>
        <v>0</v>
      </c>
      <c r="BR58" s="19">
        <f ca="1">SUMPRODUCT(ReactionRateK2!$F80:$V80*OFFSET(ReactionStoich!$E$5:$U$5,BR$2,0))*(TimeStep)*'Composition Moles'!$C70</f>
        <v>0</v>
      </c>
      <c r="BS58" s="19">
        <f ca="1">SUMPRODUCT(ReactionRateK2!$F80:$V80*OFFSET(ReactionStoich!$E$5:$U$5,BS$2,0))*(TimeStep)*'Composition Moles'!$C70</f>
        <v>0</v>
      </c>
      <c r="BT58" s="19">
        <f ca="1">SUMPRODUCT(ReactionRateK2!$F80:$V80*OFFSET(ReactionStoich!$E$5:$U$5,BT$2,0))*(TimeStep)*'Composition Moles'!$C70</f>
        <v>0</v>
      </c>
      <c r="BU58" s="19">
        <f ca="1">SUMPRODUCT(ReactionRateK2!$F80:$V80*OFFSET(ReactionStoich!$E$5:$U$5,BU$2,0))*(TimeStep)*'Composition Moles'!$C70</f>
        <v>0</v>
      </c>
      <c r="BV58" s="19">
        <f ca="1">SUMPRODUCT(ReactionRateK2!$F80:$V80*OFFSET(ReactionStoich!$E$5:$U$5,BV$2,0))*(TimeStep)*'Composition Moles'!$C70</f>
        <v>0</v>
      </c>
      <c r="BW58" s="19">
        <f ca="1">SUMPRODUCT(ReactionRateK2!$F80:$V80*OFFSET(ReactionStoich!$E$5:$U$5,BW$2,0))*(TimeStep)*'Composition Moles'!$C70</f>
        <v>0</v>
      </c>
    </row>
    <row r="59" spans="1:75">
      <c r="A59">
        <f>ReactionRateK1!A81</f>
        <v>2.4499999999999993</v>
      </c>
      <c r="B59" s="20">
        <f t="shared" ca="1" si="5"/>
        <v>-6724.0626341164325</v>
      </c>
      <c r="C59" s="20">
        <f ca="1">'Composition Moles'!BZ71</f>
        <v>144103.48759125761</v>
      </c>
      <c r="D59" s="26">
        <f t="shared" ca="1" si="6"/>
        <v>4.6661345582342202E-2</v>
      </c>
      <c r="F59" s="19">
        <f ca="1">SUMPRODUCT(ReactionRateK2!$F81:$V81*OFFSET(ReactionStoich!$E$5:$U$5,F$2,0))*(TimeStep)*'Composition Moles'!$C71</f>
        <v>-0.20900274248105785</v>
      </c>
      <c r="G59" s="19">
        <f ca="1">SUMPRODUCT(ReactionRateK2!$F81:$V81*OFFSET(ReactionStoich!$E$5:$U$5,G$2,0))*(TimeStep)*'Composition Moles'!$C71</f>
        <v>0</v>
      </c>
      <c r="H59" s="19">
        <f ca="1">SUMPRODUCT(ReactionRateK2!$F81:$V81*OFFSET(ReactionStoich!$E$5:$U$5,H$2,0))*(TimeStep)*'Composition Moles'!$C71</f>
        <v>0.20476264811401268</v>
      </c>
      <c r="I59" s="19">
        <f ca="1">SUMPRODUCT(ReactionRateK2!$F81:$V81*OFFSET(ReactionStoich!$E$5:$U$5,I$2,0))*(TimeStep)*'Composition Moles'!$C71</f>
        <v>4.2400943670451215E-3</v>
      </c>
      <c r="J59" s="19">
        <f ca="1">SUMPRODUCT(ReactionRateK2!$F81:$V81*OFFSET(ReactionStoich!$E$5:$U$5,J$2,0))*(TimeStep)*'Composition Moles'!$C71</f>
        <v>0</v>
      </c>
      <c r="K59" s="19">
        <f ca="1">SUMPRODUCT(ReactionRateK2!$F81:$V81*OFFSET(ReactionStoich!$E$5:$U$5,K$2,0))*(TimeStep)*'Composition Moles'!$C71</f>
        <v>0</v>
      </c>
      <c r="L59" s="19">
        <f ca="1">SUMPRODUCT(ReactionRateK2!$F81:$V81*OFFSET(ReactionStoich!$E$5:$U$5,L$2,0))*(TimeStep)*'Composition Moles'!$C71</f>
        <v>0</v>
      </c>
      <c r="M59" s="19">
        <f ca="1">SUMPRODUCT(ReactionRateK2!$F81:$V81*OFFSET(ReactionStoich!$E$5:$U$5,M$2,0))*(TimeStep)*'Composition Moles'!$C71</f>
        <v>0</v>
      </c>
      <c r="N59" s="19">
        <f ca="1">SUMPRODUCT(ReactionRateK2!$F81:$V81*OFFSET(ReactionStoich!$E$5:$U$5,N$2,0))*(TimeStep)*'Composition Moles'!$C71</f>
        <v>0</v>
      </c>
      <c r="O59" s="19">
        <f ca="1">SUMPRODUCT(ReactionRateK2!$F81:$V81*OFFSET(ReactionStoich!$E$5:$U$5,O$2,0))*(TimeStep)*'Composition Moles'!$C71</f>
        <v>0</v>
      </c>
      <c r="P59" s="19">
        <f ca="1">SUMPRODUCT(ReactionRateK2!$F81:$V81*OFFSET(ReactionStoich!$E$5:$U$5,P$2,0))*(TimeStep)*'Composition Moles'!$C71</f>
        <v>0</v>
      </c>
      <c r="Q59" s="19">
        <f ca="1">SUMPRODUCT(ReactionRateK2!$F81:$V81*OFFSET(ReactionStoich!$E$5:$U$5,Q$2,0))*(TimeStep)*'Composition Moles'!$C71</f>
        <v>0</v>
      </c>
      <c r="R59" s="19">
        <f ca="1">SUMPRODUCT(ReactionRateK2!$F81:$V81*OFFSET(ReactionStoich!$E$5:$U$5,R$2,0))*(TimeStep)*'Composition Moles'!$C71</f>
        <v>0</v>
      </c>
      <c r="S59" s="19">
        <f ca="1">SUMPRODUCT(ReactionRateK2!$F81:$V81*OFFSET(ReactionStoich!$E$5:$U$5,S$2,0))*(TimeStep)*'Composition Moles'!$C71</f>
        <v>2.8559745534758498</v>
      </c>
      <c r="T59" s="19">
        <f ca="1">SUMPRODUCT(ReactionRateK2!$F81:$V81*OFFSET(ReactionStoich!$E$5:$U$5,T$2,0))*(TimeStep)*'Composition Moles'!$C71</f>
        <v>0</v>
      </c>
      <c r="U59" s="19">
        <f ca="1">SUMPRODUCT(ReactionRateK2!$F81:$V81*OFFSET(ReactionStoich!$E$5:$U$5,U$2,0))*(TimeStep)*'Composition Moles'!$C71</f>
        <v>0</v>
      </c>
      <c r="V59" s="19">
        <f ca="1">SUMPRODUCT(ReactionRateK2!$F81:$V81*OFFSET(ReactionStoich!$E$5:$U$5,V$2,0))*(TimeStep)*'Composition Moles'!$C71</f>
        <v>0</v>
      </c>
      <c r="W59" s="19">
        <f ca="1">SUMPRODUCT(ReactionRateK2!$F81:$V81*OFFSET(ReactionStoich!$E$5:$U$5,W$2,0))*(TimeStep)*'Composition Moles'!$C71</f>
        <v>0</v>
      </c>
      <c r="X59" s="19">
        <f ca="1">SUMPRODUCT(ReactionRateK2!$F81:$V81*OFFSET(ReactionStoich!$E$5:$U$5,X$2,0))*(TimeStep)*'Composition Moles'!$C71</f>
        <v>0</v>
      </c>
      <c r="Y59" s="19">
        <f ca="1">SUMPRODUCT(ReactionRateK2!$F81:$V81*OFFSET(ReactionStoich!$E$5:$U$5,Y$2,0))*(TimeStep)*'Composition Moles'!$C71</f>
        <v>-6.6101449611280936</v>
      </c>
      <c r="Z59" s="19">
        <f ca="1">SUMPRODUCT(ReactionRateK2!$F81:$V81*OFFSET(ReactionStoich!$E$5:$U$5,Z$2,0))*(TimeStep)*'Composition Moles'!$C71</f>
        <v>0</v>
      </c>
      <c r="AA59" s="19">
        <f ca="1">SUMPRODUCT(ReactionRateK2!$F81:$V81*OFFSET(ReactionStoich!$E$5:$U$5,AA$2,0))*(TimeStep)*'Composition Moles'!$C71</f>
        <v>0</v>
      </c>
      <c r="AB59" s="19">
        <f ca="1">SUMPRODUCT(ReactionRateK2!$F81:$V81*OFFSET(ReactionStoich!$E$5:$U$5,AB$2,0))*(TimeStep)*'Composition Moles'!$C71</f>
        <v>0</v>
      </c>
      <c r="AC59" s="19">
        <f ca="1">SUMPRODUCT(ReactionRateK2!$F81:$V81*OFFSET(ReactionStoich!$E$5:$U$5,AC$2,0))*(TimeStep)*'Composition Moles'!$C71</f>
        <v>0</v>
      </c>
      <c r="AD59" s="19">
        <f ca="1">SUMPRODUCT(ReactionRateK2!$F81:$V81*OFFSET(ReactionStoich!$E$5:$U$5,AD$2,0))*(TimeStep)*'Composition Moles'!$C71</f>
        <v>0</v>
      </c>
      <c r="AE59" s="19">
        <f ca="1">SUMPRODUCT(ReactionRateK2!$F81:$V81*OFFSET(ReactionStoich!$E$5:$U$5,AE$2,0))*(TimeStep)*'Composition Moles'!$C71</f>
        <v>0</v>
      </c>
      <c r="AF59" s="19">
        <f ca="1">SUMPRODUCT(ReactionRateK2!$F81:$V81*OFFSET(ReactionStoich!$E$5:$U$5,AF$2,0))*(TimeStep)*'Composition Moles'!$C71</f>
        <v>0</v>
      </c>
      <c r="AG59" s="19">
        <f ca="1">SUMPRODUCT(ReactionRateK2!$F81:$V81*OFFSET(ReactionStoich!$E$5:$U$5,AG$2,0))*(TimeStep)*'Composition Moles'!$C71</f>
        <v>-2.1687404864199355E-2</v>
      </c>
      <c r="AH59" s="19">
        <f ca="1">SUMPRODUCT(ReactionRateK2!$F81:$V81*OFFSET(ReactionStoich!$E$5:$U$5,AH$2,0))*(TimeStep)*'Composition Moles'!$C71</f>
        <v>0.59793221545956665</v>
      </c>
      <c r="AI59" s="19">
        <f ca="1">SUMPRODUCT(ReactionRateK2!$F81:$V81*OFFSET(ReactionStoich!$E$5:$U$5,AI$2,0))*(TimeStep)*'Composition Moles'!$C71</f>
        <v>3.3483741211975673</v>
      </c>
      <c r="AJ59" s="19">
        <f ca="1">SUMPRODUCT(ReactionRateK2!$F81:$V81*OFFSET(ReactionStoich!$E$5:$U$5,AJ$2,0))*(TimeStep)*'Composition Moles'!$C71</f>
        <v>1.1499929093648631</v>
      </c>
      <c r="AK59" s="19">
        <f ca="1">SUMPRODUCT(ReactionRateK2!$F81:$V81*OFFSET(ReactionStoich!$E$5:$U$5,AK$2,0))*(TimeStep)*'Composition Moles'!$C71</f>
        <v>0</v>
      </c>
      <c r="AL59" s="19">
        <f ca="1">SUMPRODUCT(ReactionRateK2!$F81:$V81*OFFSET(ReactionStoich!$E$5:$U$5,AL$2,0))*(TimeStep)*'Composition Moles'!$C71</f>
        <v>0</v>
      </c>
      <c r="AM59" s="19">
        <f ca="1">SUMPRODUCT(ReactionRateK2!$F81:$V81*OFFSET(ReactionStoich!$E$5:$U$5,AM$2,0))*(TimeStep)*'Composition Moles'!$C71</f>
        <v>0</v>
      </c>
      <c r="AN59" s="19">
        <f ca="1">SUMPRODUCT(ReactionRateK2!$F81:$V81*OFFSET(ReactionStoich!$E$5:$U$5,AN$2,0))*(TimeStep)*'Composition Moles'!$C71</f>
        <v>0</v>
      </c>
      <c r="AO59" s="19">
        <f ca="1">SUMPRODUCT(ReactionRateK2!$F81:$V81*OFFSET(ReactionStoich!$E$5:$U$5,AO$2,0))*(TimeStep)*'Composition Moles'!$C71</f>
        <v>-4.2400943670451215E-3</v>
      </c>
      <c r="AP59" s="19">
        <f ca="1">SUMPRODUCT(ReactionRateK2!$F81:$V81*OFFSET(ReactionStoich!$E$5:$U$5,AP$2,0))*(TimeStep)*'Composition Moles'!$C71</f>
        <v>-0.19963900867668413</v>
      </c>
      <c r="AQ59" s="19">
        <f ca="1">SUMPRODUCT(ReactionRateK2!$F81:$V81*OFFSET(ReactionStoich!$E$5:$U$5,AQ$2,0))*(TimeStep)*'Composition Moles'!$C71</f>
        <v>0</v>
      </c>
      <c r="AR59" s="19">
        <f ca="1">SUMPRODUCT(ReactionRateK2!$F81:$V81*OFFSET(ReactionStoich!$E$5:$U$5,AR$2,0))*(TimeStep)*'Composition Moles'!$C71</f>
        <v>0</v>
      </c>
      <c r="AS59" s="19">
        <f ca="1">SUMPRODUCT(ReactionRateK2!$F81:$V81*OFFSET(ReactionStoich!$E$5:$U$5,AS$2,0))*(TimeStep)*'Composition Moles'!$C71</f>
        <v>-0.37218744348727489</v>
      </c>
      <c r="AT59" s="19">
        <f ca="1">SUMPRODUCT(ReactionRateK2!$F81:$V81*OFFSET(ReactionStoich!$E$5:$U$5,AT$2,0))*(TimeStep)*'Composition Moles'!$C71</f>
        <v>-0.37218744348727489</v>
      </c>
      <c r="AU59" s="19">
        <f ca="1">SUMPRODUCT(ReactionRateK2!$F81:$V81*OFFSET(ReactionStoich!$E$5:$U$5,AU$2,0))*(TimeStep)*'Composition Moles'!$C71</f>
        <v>-0.37218744348727489</v>
      </c>
      <c r="AV59" s="19">
        <f ca="1">SUMPRODUCT(ReactionRateK2!$F81:$V81*OFFSET(ReactionStoich!$E$5:$U$5,AV$2,0))*(TimeStep)*'Composition Moles'!$C71</f>
        <v>0</v>
      </c>
      <c r="AW59" s="19">
        <f ca="1">SUMPRODUCT(ReactionRateK2!$F81:$V81*OFFSET(ReactionStoich!$E$5:$U$5,AW$2,0))*(TimeStep)*'Composition Moles'!$C71</f>
        <v>0</v>
      </c>
      <c r="AX59" s="19">
        <f ca="1">SUMPRODUCT(ReactionRateK2!$F81:$V81*OFFSET(ReactionStoich!$E$5:$U$5,AX$2,0))*(TimeStep)*'Composition Moles'!$C71</f>
        <v>0</v>
      </c>
      <c r="AY59" s="19">
        <f ca="1">SUMPRODUCT(ReactionRateK2!$F81:$V81*OFFSET(ReactionStoich!$E$5:$U$5,AY$2,0))*(TimeStep)*'Composition Moles'!$C71</f>
        <v>0</v>
      </c>
      <c r="AZ59" s="19">
        <f ca="1">SUMPRODUCT(ReactionRateK2!$F81:$V81*OFFSET(ReactionStoich!$E$5:$U$5,AZ$2,0))*(TimeStep)*'Composition Moles'!$C71</f>
        <v>0</v>
      </c>
      <c r="BA59" s="19">
        <f ca="1">SUMPRODUCT(ReactionRateK2!$F81:$V81*OFFSET(ReactionStoich!$E$5:$U$5,BA$2,0))*(TimeStep)*'Composition Moles'!$C71</f>
        <v>0</v>
      </c>
      <c r="BB59" s="19">
        <f ca="1">SUMPRODUCT(ReactionRateK2!$F81:$V81*OFFSET(ReactionStoich!$E$5:$U$5,BB$2,0))*(TimeStep)*'Composition Moles'!$C71</f>
        <v>0</v>
      </c>
      <c r="BC59" s="19">
        <f ca="1">SUMPRODUCT(ReactionRateK2!$F81:$V81*OFFSET(ReactionStoich!$E$5:$U$5,BC$2,0))*(TimeStep)*'Composition Moles'!$C71</f>
        <v>0</v>
      </c>
      <c r="BD59" s="19">
        <f ca="1">SUMPRODUCT(ReactionRateK2!$F81:$V81*OFFSET(ReactionStoich!$E$5:$U$5,BD$2,0))*(TimeStep)*'Composition Moles'!$C71</f>
        <v>0</v>
      </c>
      <c r="BE59" s="19">
        <f ca="1">SUMPRODUCT(ReactionRateK2!$F81:$V81*OFFSET(ReactionStoich!$E$5:$U$5,BE$2,0))*(TimeStep)*'Composition Moles'!$C71</f>
        <v>0</v>
      </c>
      <c r="BF59" s="19">
        <f ca="1">SUMPRODUCT(ReactionRateK2!$F81:$V81*OFFSET(ReactionStoich!$E$5:$U$5,BF$2,0))*(TimeStep)*'Composition Moles'!$C71</f>
        <v>0</v>
      </c>
      <c r="BG59" s="19">
        <f ca="1">SUMPRODUCT(ReactionRateK2!$F81:$V81*OFFSET(ReactionStoich!$E$5:$U$5,BG$2,0))*(TimeStep)*'Composition Moles'!$C71</f>
        <v>0</v>
      </c>
      <c r="BH59" s="19">
        <f ca="1">SUMPRODUCT(ReactionRateK2!$F81:$V81*OFFSET(ReactionStoich!$E$5:$U$5,BH$2,0))*(TimeStep)*'Composition Moles'!$C71</f>
        <v>0</v>
      </c>
      <c r="BI59" s="19">
        <f ca="1">SUMPRODUCT(ReactionRateK2!$F81:$V81*OFFSET(ReactionStoich!$E$5:$U$5,BI$2,0))*(TimeStep)*'Composition Moles'!$C71</f>
        <v>0</v>
      </c>
      <c r="BJ59" s="19">
        <f ca="1">SUMPRODUCT(ReactionRateK2!$F81:$V81*OFFSET(ReactionStoich!$E$5:$U$5,BJ$2,0))*(TimeStep)*'Composition Moles'!$C71</f>
        <v>0</v>
      </c>
      <c r="BK59" s="19">
        <f ca="1">SUMPRODUCT(ReactionRateK2!$F81:$V81*OFFSET(ReactionStoich!$E$5:$U$5,BK$2,0))*(TimeStep)*'Composition Moles'!$C71</f>
        <v>0</v>
      </c>
      <c r="BL59" s="19">
        <f ca="1">SUMPRODUCT(ReactionRateK2!$F81:$V81*OFFSET(ReactionStoich!$E$5:$U$5,BL$2,0))*(TimeStep)*'Composition Moles'!$C71</f>
        <v>0</v>
      </c>
      <c r="BM59" s="19">
        <f ca="1">SUMPRODUCT(ReactionRateK2!$F81:$V81*OFFSET(ReactionStoich!$E$5:$U$5,BM$2,0))*(TimeStep)*'Composition Moles'!$C71</f>
        <v>0</v>
      </c>
      <c r="BN59" s="19">
        <f ca="1">SUMPRODUCT(ReactionRateK2!$F81:$V81*OFFSET(ReactionStoich!$E$5:$U$5,BN$2,0))*(TimeStep)*'Composition Moles'!$C71</f>
        <v>0</v>
      </c>
      <c r="BO59" s="19">
        <f ca="1">SUMPRODUCT(ReactionRateK2!$F81:$V81*OFFSET(ReactionStoich!$E$5:$U$5,BO$2,0))*(TimeStep)*'Composition Moles'!$C71</f>
        <v>0</v>
      </c>
      <c r="BP59" s="19">
        <f ca="1">SUMPRODUCT(ReactionRateK2!$F81:$V81*OFFSET(ReactionStoich!$E$5:$U$5,BP$2,0))*(TimeStep)*'Composition Moles'!$C71</f>
        <v>0</v>
      </c>
      <c r="BQ59" s="19">
        <f ca="1">SUMPRODUCT(ReactionRateK2!$F81:$V81*OFFSET(ReactionStoich!$E$5:$U$5,BQ$2,0))*(TimeStep)*'Composition Moles'!$C71</f>
        <v>0</v>
      </c>
      <c r="BR59" s="19">
        <f ca="1">SUMPRODUCT(ReactionRateK2!$F81:$V81*OFFSET(ReactionStoich!$E$5:$U$5,BR$2,0))*(TimeStep)*'Composition Moles'!$C71</f>
        <v>0</v>
      </c>
      <c r="BS59" s="19">
        <f ca="1">SUMPRODUCT(ReactionRateK2!$F81:$V81*OFFSET(ReactionStoich!$E$5:$U$5,BS$2,0))*(TimeStep)*'Composition Moles'!$C71</f>
        <v>0</v>
      </c>
      <c r="BT59" s="19">
        <f ca="1">SUMPRODUCT(ReactionRateK2!$F81:$V81*OFFSET(ReactionStoich!$E$5:$U$5,BT$2,0))*(TimeStep)*'Composition Moles'!$C71</f>
        <v>0</v>
      </c>
      <c r="BU59" s="19">
        <f ca="1">SUMPRODUCT(ReactionRateK2!$F81:$V81*OFFSET(ReactionStoich!$E$5:$U$5,BU$2,0))*(TimeStep)*'Composition Moles'!$C71</f>
        <v>0</v>
      </c>
      <c r="BV59" s="19">
        <f ca="1">SUMPRODUCT(ReactionRateK2!$F81:$V81*OFFSET(ReactionStoich!$E$5:$U$5,BV$2,0))*(TimeStep)*'Composition Moles'!$C71</f>
        <v>0</v>
      </c>
      <c r="BW59" s="19">
        <f ca="1">SUMPRODUCT(ReactionRateK2!$F81:$V81*OFFSET(ReactionStoich!$E$5:$U$5,BW$2,0))*(TimeStep)*'Composition Moles'!$C71</f>
        <v>0</v>
      </c>
    </row>
    <row r="60" spans="1:75">
      <c r="A60">
        <f>ReactionRateK1!A82</f>
        <v>2.4999999999999991</v>
      </c>
      <c r="B60" s="20">
        <f t="shared" ca="1" si="5"/>
        <v>-6332.5025814627552</v>
      </c>
      <c r="C60" s="20">
        <f ca="1">'Composition Moles'!BZ72</f>
        <v>144113.79249324062</v>
      </c>
      <c r="D60" s="26">
        <f t="shared" ca="1" si="6"/>
        <v>4.394098907472558E-2</v>
      </c>
      <c r="F60" s="19">
        <f ca="1">SUMPRODUCT(ReactionRateK2!$F82:$V82*OFFSET(ReactionStoich!$E$5:$U$5,F$2,0))*(TimeStep)*'Composition Moles'!$C72</f>
        <v>-0.19548231406022101</v>
      </c>
      <c r="G60" s="19">
        <f ca="1">SUMPRODUCT(ReactionRateK2!$F82:$V82*OFFSET(ReactionStoich!$E$5:$U$5,G$2,0))*(TimeStep)*'Composition Moles'!$C72</f>
        <v>0</v>
      </c>
      <c r="H60" s="19">
        <f ca="1">SUMPRODUCT(ReactionRateK2!$F82:$V82*OFFSET(ReactionStoich!$E$5:$U$5,H$2,0))*(TimeStep)*'Composition Moles'!$C72</f>
        <v>0.19164415132576651</v>
      </c>
      <c r="I60" s="19">
        <f ca="1">SUMPRODUCT(ReactionRateK2!$F82:$V82*OFFSET(ReactionStoich!$E$5:$U$5,I$2,0))*(TimeStep)*'Composition Moles'!$C72</f>
        <v>3.8381627344545128E-3</v>
      </c>
      <c r="J60" s="19">
        <f ca="1">SUMPRODUCT(ReactionRateK2!$F82:$V82*OFFSET(ReactionStoich!$E$5:$U$5,J$2,0))*(TimeStep)*'Composition Moles'!$C72</f>
        <v>0</v>
      </c>
      <c r="K60" s="19">
        <f ca="1">SUMPRODUCT(ReactionRateK2!$F82:$V82*OFFSET(ReactionStoich!$E$5:$U$5,K$2,0))*(TimeStep)*'Composition Moles'!$C72</f>
        <v>0</v>
      </c>
      <c r="L60" s="19">
        <f ca="1">SUMPRODUCT(ReactionRateK2!$F82:$V82*OFFSET(ReactionStoich!$E$5:$U$5,L$2,0))*(TimeStep)*'Composition Moles'!$C72</f>
        <v>0</v>
      </c>
      <c r="M60" s="19">
        <f ca="1">SUMPRODUCT(ReactionRateK2!$F82:$V82*OFFSET(ReactionStoich!$E$5:$U$5,M$2,0))*(TimeStep)*'Composition Moles'!$C72</f>
        <v>0</v>
      </c>
      <c r="N60" s="19">
        <f ca="1">SUMPRODUCT(ReactionRateK2!$F82:$V82*OFFSET(ReactionStoich!$E$5:$U$5,N$2,0))*(TimeStep)*'Composition Moles'!$C72</f>
        <v>0</v>
      </c>
      <c r="O60" s="19">
        <f ca="1">SUMPRODUCT(ReactionRateK2!$F82:$V82*OFFSET(ReactionStoich!$E$5:$U$5,O$2,0))*(TimeStep)*'Composition Moles'!$C72</f>
        <v>0</v>
      </c>
      <c r="P60" s="19">
        <f ca="1">SUMPRODUCT(ReactionRateK2!$F82:$V82*OFFSET(ReactionStoich!$E$5:$U$5,P$2,0))*(TimeStep)*'Composition Moles'!$C72</f>
        <v>0</v>
      </c>
      <c r="Q60" s="19">
        <f ca="1">SUMPRODUCT(ReactionRateK2!$F82:$V82*OFFSET(ReactionStoich!$E$5:$U$5,Q$2,0))*(TimeStep)*'Composition Moles'!$C72</f>
        <v>0</v>
      </c>
      <c r="R60" s="19">
        <f ca="1">SUMPRODUCT(ReactionRateK2!$F82:$V82*OFFSET(ReactionStoich!$E$5:$U$5,R$2,0))*(TimeStep)*'Composition Moles'!$C72</f>
        <v>0</v>
      </c>
      <c r="S60" s="19">
        <f ca="1">SUMPRODUCT(ReactionRateK2!$F82:$V82*OFFSET(ReactionStoich!$E$5:$U$5,S$2,0))*(TimeStep)*'Composition Moles'!$C72</f>
        <v>2.8019539377244032</v>
      </c>
      <c r="T60" s="19">
        <f ca="1">SUMPRODUCT(ReactionRateK2!$F82:$V82*OFFSET(ReactionStoich!$E$5:$U$5,T$2,0))*(TimeStep)*'Composition Moles'!$C72</f>
        <v>0</v>
      </c>
      <c r="U60" s="19">
        <f ca="1">SUMPRODUCT(ReactionRateK2!$F82:$V82*OFFSET(ReactionStoich!$E$5:$U$5,U$2,0))*(TimeStep)*'Composition Moles'!$C72</f>
        <v>0</v>
      </c>
      <c r="V60" s="19">
        <f ca="1">SUMPRODUCT(ReactionRateK2!$F82:$V82*OFFSET(ReactionStoich!$E$5:$U$5,V$2,0))*(TimeStep)*'Composition Moles'!$C72</f>
        <v>0</v>
      </c>
      <c r="W60" s="19">
        <f ca="1">SUMPRODUCT(ReactionRateK2!$F82:$V82*OFFSET(ReactionStoich!$E$5:$U$5,W$2,0))*(TimeStep)*'Composition Moles'!$C72</f>
        <v>0</v>
      </c>
      <c r="X60" s="19">
        <f ca="1">SUMPRODUCT(ReactionRateK2!$F82:$V82*OFFSET(ReactionStoich!$E$5:$U$5,X$2,0))*(TimeStep)*'Composition Moles'!$C72</f>
        <v>0</v>
      </c>
      <c r="Y60" s="19">
        <f ca="1">SUMPRODUCT(ReactionRateK2!$F82:$V82*OFFSET(ReactionStoich!$E$5:$U$5,Y$2,0))*(TimeStep)*'Composition Moles'!$C72</f>
        <v>-6.4949714621674763</v>
      </c>
      <c r="Z60" s="19">
        <f ca="1">SUMPRODUCT(ReactionRateK2!$F82:$V82*OFFSET(ReactionStoich!$E$5:$U$5,Z$2,0))*(TimeStep)*'Composition Moles'!$C72</f>
        <v>0</v>
      </c>
      <c r="AA60" s="19">
        <f ca="1">SUMPRODUCT(ReactionRateK2!$F82:$V82*OFFSET(ReactionStoich!$E$5:$U$5,AA$2,0))*(TimeStep)*'Composition Moles'!$C72</f>
        <v>0</v>
      </c>
      <c r="AB60" s="19">
        <f ca="1">SUMPRODUCT(ReactionRateK2!$F82:$V82*OFFSET(ReactionStoich!$E$5:$U$5,AB$2,0))*(TimeStep)*'Composition Moles'!$C72</f>
        <v>0</v>
      </c>
      <c r="AC60" s="19">
        <f ca="1">SUMPRODUCT(ReactionRateK2!$F82:$V82*OFFSET(ReactionStoich!$E$5:$U$5,AC$2,0))*(TimeStep)*'Composition Moles'!$C72</f>
        <v>0</v>
      </c>
      <c r="AD60" s="19">
        <f ca="1">SUMPRODUCT(ReactionRateK2!$F82:$V82*OFFSET(ReactionStoich!$E$5:$U$5,AD$2,0))*(TimeStep)*'Composition Moles'!$C72</f>
        <v>0</v>
      </c>
      <c r="AE60" s="19">
        <f ca="1">SUMPRODUCT(ReactionRateK2!$F82:$V82*OFFSET(ReactionStoich!$E$5:$U$5,AE$2,0))*(TimeStep)*'Composition Moles'!$C72</f>
        <v>0</v>
      </c>
      <c r="AF60" s="19">
        <f ca="1">SUMPRODUCT(ReactionRateK2!$F82:$V82*OFFSET(ReactionStoich!$E$5:$U$5,AF$2,0))*(TimeStep)*'Composition Moles'!$C72</f>
        <v>0</v>
      </c>
      <c r="AG60" s="19">
        <f ca="1">SUMPRODUCT(ReactionRateK2!$F82:$V82*OFFSET(ReactionStoich!$E$5:$U$5,AG$2,0))*(TimeStep)*'Composition Moles'!$C72</f>
        <v>-2.1146328462464309E-2</v>
      </c>
      <c r="AH60" s="19">
        <f ca="1">SUMPRODUCT(ReactionRateK2!$F82:$V82*OFFSET(ReactionStoich!$E$5:$U$5,AH$2,0))*(TimeStep)*'Composition Moles'!$C72</f>
        <v>0.53026591875739315</v>
      </c>
      <c r="AI60" s="19">
        <f ca="1">SUMPRODUCT(ReactionRateK2!$F82:$V82*OFFSET(ReactionStoich!$E$5:$U$5,AI$2,0))*(TimeStep)*'Composition Moles'!$C72</f>
        <v>3.3412563878543948</v>
      </c>
      <c r="AJ60" s="19">
        <f ca="1">SUMPRODUCT(ReactionRateK2!$F82:$V82*OFFSET(ReactionStoich!$E$5:$U$5,AJ$2,0))*(TimeStep)*'Composition Moles'!$C72</f>
        <v>1.1285079238673148</v>
      </c>
      <c r="AK60" s="19">
        <f ca="1">SUMPRODUCT(ReactionRateK2!$F82:$V82*OFFSET(ReactionStoich!$E$5:$U$5,AK$2,0))*(TimeStep)*'Composition Moles'!$C72</f>
        <v>0</v>
      </c>
      <c r="AL60" s="19">
        <f ca="1">SUMPRODUCT(ReactionRateK2!$F82:$V82*OFFSET(ReactionStoich!$E$5:$U$5,AL$2,0))*(TimeStep)*'Composition Moles'!$C72</f>
        <v>0</v>
      </c>
      <c r="AM60" s="19">
        <f ca="1">SUMPRODUCT(ReactionRateK2!$F82:$V82*OFFSET(ReactionStoich!$E$5:$U$5,AM$2,0))*(TimeStep)*'Composition Moles'!$C72</f>
        <v>0</v>
      </c>
      <c r="AN60" s="19">
        <f ca="1">SUMPRODUCT(ReactionRateK2!$F82:$V82*OFFSET(ReactionStoich!$E$5:$U$5,AN$2,0))*(TimeStep)*'Composition Moles'!$C72</f>
        <v>0</v>
      </c>
      <c r="AO60" s="19">
        <f ca="1">SUMPRODUCT(ReactionRateK2!$F82:$V82*OFFSET(ReactionStoich!$E$5:$U$5,AO$2,0))*(TimeStep)*'Composition Moles'!$C72</f>
        <v>-3.8381627344545128E-3</v>
      </c>
      <c r="AP60" s="19">
        <f ca="1">SUMPRODUCT(ReactionRateK2!$F82:$V82*OFFSET(ReactionStoich!$E$5:$U$5,AP$2,0))*(TimeStep)*'Composition Moles'!$C72</f>
        <v>-0.18756328698712277</v>
      </c>
      <c r="AQ60" s="19">
        <f ca="1">SUMPRODUCT(ReactionRateK2!$F82:$V82*OFFSET(ReactionStoich!$E$5:$U$5,AQ$2,0))*(TimeStep)*'Composition Moles'!$C72</f>
        <v>0</v>
      </c>
      <c r="AR60" s="19">
        <f ca="1">SUMPRODUCT(ReactionRateK2!$F82:$V82*OFFSET(ReactionStoich!$E$5:$U$5,AR$2,0))*(TimeStep)*'Composition Moles'!$C72</f>
        <v>0</v>
      </c>
      <c r="AS60" s="19">
        <f ca="1">SUMPRODUCT(ReactionRateK2!$F82:$V82*OFFSET(ReactionStoich!$E$5:$U$5,AS$2,0))*(TimeStep)*'Composition Moles'!$C72</f>
        <v>-0.36482164261732947</v>
      </c>
      <c r="AT60" s="19">
        <f ca="1">SUMPRODUCT(ReactionRateK2!$F82:$V82*OFFSET(ReactionStoich!$E$5:$U$5,AT$2,0))*(TimeStep)*'Composition Moles'!$C72</f>
        <v>-0.36482164261732947</v>
      </c>
      <c r="AU60" s="19">
        <f ca="1">SUMPRODUCT(ReactionRateK2!$F82:$V82*OFFSET(ReactionStoich!$E$5:$U$5,AU$2,0))*(TimeStep)*'Composition Moles'!$C72</f>
        <v>-0.36482164261732947</v>
      </c>
      <c r="AV60" s="19">
        <f ca="1">SUMPRODUCT(ReactionRateK2!$F82:$V82*OFFSET(ReactionStoich!$E$5:$U$5,AV$2,0))*(TimeStep)*'Composition Moles'!$C72</f>
        <v>0</v>
      </c>
      <c r="AW60" s="19">
        <f ca="1">SUMPRODUCT(ReactionRateK2!$F82:$V82*OFFSET(ReactionStoich!$E$5:$U$5,AW$2,0))*(TimeStep)*'Composition Moles'!$C72</f>
        <v>0</v>
      </c>
      <c r="AX60" s="19">
        <f ca="1">SUMPRODUCT(ReactionRateK2!$F82:$V82*OFFSET(ReactionStoich!$E$5:$U$5,AX$2,0))*(TimeStep)*'Composition Moles'!$C72</f>
        <v>0</v>
      </c>
      <c r="AY60" s="19">
        <f ca="1">SUMPRODUCT(ReactionRateK2!$F82:$V82*OFFSET(ReactionStoich!$E$5:$U$5,AY$2,0))*(TimeStep)*'Composition Moles'!$C72</f>
        <v>0</v>
      </c>
      <c r="AZ60" s="19">
        <f ca="1">SUMPRODUCT(ReactionRateK2!$F82:$V82*OFFSET(ReactionStoich!$E$5:$U$5,AZ$2,0))*(TimeStep)*'Composition Moles'!$C72</f>
        <v>0</v>
      </c>
      <c r="BA60" s="19">
        <f ca="1">SUMPRODUCT(ReactionRateK2!$F82:$V82*OFFSET(ReactionStoich!$E$5:$U$5,BA$2,0))*(TimeStep)*'Composition Moles'!$C72</f>
        <v>0</v>
      </c>
      <c r="BB60" s="19">
        <f ca="1">SUMPRODUCT(ReactionRateK2!$F82:$V82*OFFSET(ReactionStoich!$E$5:$U$5,BB$2,0))*(TimeStep)*'Composition Moles'!$C72</f>
        <v>0</v>
      </c>
      <c r="BC60" s="19">
        <f ca="1">SUMPRODUCT(ReactionRateK2!$F82:$V82*OFFSET(ReactionStoich!$E$5:$U$5,BC$2,0))*(TimeStep)*'Composition Moles'!$C72</f>
        <v>0</v>
      </c>
      <c r="BD60" s="19">
        <f ca="1">SUMPRODUCT(ReactionRateK2!$F82:$V82*OFFSET(ReactionStoich!$E$5:$U$5,BD$2,0))*(TimeStep)*'Composition Moles'!$C72</f>
        <v>0</v>
      </c>
      <c r="BE60" s="19">
        <f ca="1">SUMPRODUCT(ReactionRateK2!$F82:$V82*OFFSET(ReactionStoich!$E$5:$U$5,BE$2,0))*(TimeStep)*'Composition Moles'!$C72</f>
        <v>0</v>
      </c>
      <c r="BF60" s="19">
        <f ca="1">SUMPRODUCT(ReactionRateK2!$F82:$V82*OFFSET(ReactionStoich!$E$5:$U$5,BF$2,0))*(TimeStep)*'Composition Moles'!$C72</f>
        <v>0</v>
      </c>
      <c r="BG60" s="19">
        <f ca="1">SUMPRODUCT(ReactionRateK2!$F82:$V82*OFFSET(ReactionStoich!$E$5:$U$5,BG$2,0))*(TimeStep)*'Composition Moles'!$C72</f>
        <v>0</v>
      </c>
      <c r="BH60" s="19">
        <f ca="1">SUMPRODUCT(ReactionRateK2!$F82:$V82*OFFSET(ReactionStoich!$E$5:$U$5,BH$2,0))*(TimeStep)*'Composition Moles'!$C72</f>
        <v>0</v>
      </c>
      <c r="BI60" s="19">
        <f ca="1">SUMPRODUCT(ReactionRateK2!$F82:$V82*OFFSET(ReactionStoich!$E$5:$U$5,BI$2,0))*(TimeStep)*'Composition Moles'!$C72</f>
        <v>0</v>
      </c>
      <c r="BJ60" s="19">
        <f ca="1">SUMPRODUCT(ReactionRateK2!$F82:$V82*OFFSET(ReactionStoich!$E$5:$U$5,BJ$2,0))*(TimeStep)*'Composition Moles'!$C72</f>
        <v>0</v>
      </c>
      <c r="BK60" s="19">
        <f ca="1">SUMPRODUCT(ReactionRateK2!$F82:$V82*OFFSET(ReactionStoich!$E$5:$U$5,BK$2,0))*(TimeStep)*'Composition Moles'!$C72</f>
        <v>0</v>
      </c>
      <c r="BL60" s="19">
        <f ca="1">SUMPRODUCT(ReactionRateK2!$F82:$V82*OFFSET(ReactionStoich!$E$5:$U$5,BL$2,0))*(TimeStep)*'Composition Moles'!$C72</f>
        <v>0</v>
      </c>
      <c r="BM60" s="19">
        <f ca="1">SUMPRODUCT(ReactionRateK2!$F82:$V82*OFFSET(ReactionStoich!$E$5:$U$5,BM$2,0))*(TimeStep)*'Composition Moles'!$C72</f>
        <v>0</v>
      </c>
      <c r="BN60" s="19">
        <f ca="1">SUMPRODUCT(ReactionRateK2!$F82:$V82*OFFSET(ReactionStoich!$E$5:$U$5,BN$2,0))*(TimeStep)*'Composition Moles'!$C72</f>
        <v>0</v>
      </c>
      <c r="BO60" s="19">
        <f ca="1">SUMPRODUCT(ReactionRateK2!$F82:$V82*OFFSET(ReactionStoich!$E$5:$U$5,BO$2,0))*(TimeStep)*'Composition Moles'!$C72</f>
        <v>0</v>
      </c>
      <c r="BP60" s="19">
        <f ca="1">SUMPRODUCT(ReactionRateK2!$F82:$V82*OFFSET(ReactionStoich!$E$5:$U$5,BP$2,0))*(TimeStep)*'Composition Moles'!$C72</f>
        <v>0</v>
      </c>
      <c r="BQ60" s="19">
        <f ca="1">SUMPRODUCT(ReactionRateK2!$F82:$V82*OFFSET(ReactionStoich!$E$5:$U$5,BQ$2,0))*(TimeStep)*'Composition Moles'!$C72</f>
        <v>0</v>
      </c>
      <c r="BR60" s="19">
        <f ca="1">SUMPRODUCT(ReactionRateK2!$F82:$V82*OFFSET(ReactionStoich!$E$5:$U$5,BR$2,0))*(TimeStep)*'Composition Moles'!$C72</f>
        <v>0</v>
      </c>
      <c r="BS60" s="19">
        <f ca="1">SUMPRODUCT(ReactionRateK2!$F82:$V82*OFFSET(ReactionStoich!$E$5:$U$5,BS$2,0))*(TimeStep)*'Composition Moles'!$C72</f>
        <v>0</v>
      </c>
      <c r="BT60" s="19">
        <f ca="1">SUMPRODUCT(ReactionRateK2!$F82:$V82*OFFSET(ReactionStoich!$E$5:$U$5,BT$2,0))*(TimeStep)*'Composition Moles'!$C72</f>
        <v>0</v>
      </c>
      <c r="BU60" s="19">
        <f ca="1">SUMPRODUCT(ReactionRateK2!$F82:$V82*OFFSET(ReactionStoich!$E$5:$U$5,BU$2,0))*(TimeStep)*'Composition Moles'!$C72</f>
        <v>0</v>
      </c>
      <c r="BV60" s="19">
        <f ca="1">SUMPRODUCT(ReactionRateK2!$F82:$V82*OFFSET(ReactionStoich!$E$5:$U$5,BV$2,0))*(TimeStep)*'Composition Moles'!$C72</f>
        <v>0</v>
      </c>
      <c r="BW60" s="19">
        <f ca="1">SUMPRODUCT(ReactionRateK2!$F82:$V82*OFFSET(ReactionStoich!$E$5:$U$5,BW$2,0))*(TimeStep)*'Composition Moles'!$C72</f>
        <v>0</v>
      </c>
    </row>
    <row r="61" spans="1:75">
      <c r="A61">
        <f>ReactionRateK1!A83</f>
        <v>2.5499999999999989</v>
      </c>
      <c r="B61" s="20">
        <f t="shared" ca="1" si="5"/>
        <v>-5965.6481855745496</v>
      </c>
      <c r="C61" s="20">
        <f ca="1">'Composition Moles'!BZ73</f>
        <v>144123.74912032843</v>
      </c>
      <c r="D61" s="26">
        <f t="shared" ca="1" si="6"/>
        <v>4.1392540937814838E-2</v>
      </c>
      <c r="F61" s="19">
        <f ca="1">SUMPRODUCT(ReactionRateK2!$F83:$V83*OFFSET(ReactionStoich!$E$5:$U$5,F$2,0))*(TimeStep)*'Composition Moles'!$C73</f>
        <v>-0.18282602230577366</v>
      </c>
      <c r="G61" s="19">
        <f ca="1">SUMPRODUCT(ReactionRateK2!$F83:$V83*OFFSET(ReactionStoich!$E$5:$U$5,G$2,0))*(TimeStep)*'Composition Moles'!$C73</f>
        <v>0</v>
      </c>
      <c r="H61" s="19">
        <f ca="1">SUMPRODUCT(ReactionRateK2!$F83:$V83*OFFSET(ReactionStoich!$E$5:$U$5,H$2,0))*(TimeStep)*'Composition Moles'!$C73</f>
        <v>0.17935093007571901</v>
      </c>
      <c r="I61" s="19">
        <f ca="1">SUMPRODUCT(ReactionRateK2!$F83:$V83*OFFSET(ReactionStoich!$E$5:$U$5,I$2,0))*(TimeStep)*'Composition Moles'!$C73</f>
        <v>3.4750922300546406E-3</v>
      </c>
      <c r="J61" s="19">
        <f ca="1">SUMPRODUCT(ReactionRateK2!$F83:$V83*OFFSET(ReactionStoich!$E$5:$U$5,J$2,0))*(TimeStep)*'Composition Moles'!$C73</f>
        <v>0</v>
      </c>
      <c r="K61" s="19">
        <f ca="1">SUMPRODUCT(ReactionRateK2!$F83:$V83*OFFSET(ReactionStoich!$E$5:$U$5,K$2,0))*(TimeStep)*'Composition Moles'!$C73</f>
        <v>0</v>
      </c>
      <c r="L61" s="19">
        <f ca="1">SUMPRODUCT(ReactionRateK2!$F83:$V83*OFFSET(ReactionStoich!$E$5:$U$5,L$2,0))*(TimeStep)*'Composition Moles'!$C73</f>
        <v>0</v>
      </c>
      <c r="M61" s="19">
        <f ca="1">SUMPRODUCT(ReactionRateK2!$F83:$V83*OFFSET(ReactionStoich!$E$5:$U$5,M$2,0))*(TimeStep)*'Composition Moles'!$C73</f>
        <v>0</v>
      </c>
      <c r="N61" s="19">
        <f ca="1">SUMPRODUCT(ReactionRateK2!$F83:$V83*OFFSET(ReactionStoich!$E$5:$U$5,N$2,0))*(TimeStep)*'Composition Moles'!$C73</f>
        <v>0</v>
      </c>
      <c r="O61" s="19">
        <f ca="1">SUMPRODUCT(ReactionRateK2!$F83:$V83*OFFSET(ReactionStoich!$E$5:$U$5,O$2,0))*(TimeStep)*'Composition Moles'!$C73</f>
        <v>0</v>
      </c>
      <c r="P61" s="19">
        <f ca="1">SUMPRODUCT(ReactionRateK2!$F83:$V83*OFFSET(ReactionStoich!$E$5:$U$5,P$2,0))*(TimeStep)*'Composition Moles'!$C73</f>
        <v>0</v>
      </c>
      <c r="Q61" s="19">
        <f ca="1">SUMPRODUCT(ReactionRateK2!$F83:$V83*OFFSET(ReactionStoich!$E$5:$U$5,Q$2,0))*(TimeStep)*'Composition Moles'!$C73</f>
        <v>0</v>
      </c>
      <c r="R61" s="19">
        <f ca="1">SUMPRODUCT(ReactionRateK2!$F83:$V83*OFFSET(ReactionStoich!$E$5:$U$5,R$2,0))*(TimeStep)*'Composition Moles'!$C73</f>
        <v>0</v>
      </c>
      <c r="S61" s="19">
        <f ca="1">SUMPRODUCT(ReactionRateK2!$F83:$V83*OFFSET(ReactionStoich!$E$5:$U$5,S$2,0))*(TimeStep)*'Composition Moles'!$C73</f>
        <v>2.7487754421395958</v>
      </c>
      <c r="T61" s="19">
        <f ca="1">SUMPRODUCT(ReactionRateK2!$F83:$V83*OFFSET(ReactionStoich!$E$5:$U$5,T$2,0))*(TimeStep)*'Composition Moles'!$C73</f>
        <v>0</v>
      </c>
      <c r="U61" s="19">
        <f ca="1">SUMPRODUCT(ReactionRateK2!$F83:$V83*OFFSET(ReactionStoich!$E$5:$U$5,U$2,0))*(TimeStep)*'Composition Moles'!$C73</f>
        <v>0</v>
      </c>
      <c r="V61" s="19">
        <f ca="1">SUMPRODUCT(ReactionRateK2!$F83:$V83*OFFSET(ReactionStoich!$E$5:$U$5,V$2,0))*(TimeStep)*'Composition Moles'!$C73</f>
        <v>0</v>
      </c>
      <c r="W61" s="19">
        <f ca="1">SUMPRODUCT(ReactionRateK2!$F83:$V83*OFFSET(ReactionStoich!$E$5:$U$5,W$2,0))*(TimeStep)*'Composition Moles'!$C73</f>
        <v>0</v>
      </c>
      <c r="X61" s="19">
        <f ca="1">SUMPRODUCT(ReactionRateK2!$F83:$V83*OFFSET(ReactionStoich!$E$5:$U$5,X$2,0))*(TimeStep)*'Composition Moles'!$C73</f>
        <v>0</v>
      </c>
      <c r="Y61" s="19">
        <f ca="1">SUMPRODUCT(ReactionRateK2!$F83:$V83*OFFSET(ReactionStoich!$E$5:$U$5,Y$2,0))*(TimeStep)*'Composition Moles'!$C73</f>
        <v>-6.3810283157992664</v>
      </c>
      <c r="Z61" s="19">
        <f ca="1">SUMPRODUCT(ReactionRateK2!$F83:$V83*OFFSET(ReactionStoich!$E$5:$U$5,Z$2,0))*(TimeStep)*'Composition Moles'!$C73</f>
        <v>0</v>
      </c>
      <c r="AA61" s="19">
        <f ca="1">SUMPRODUCT(ReactionRateK2!$F83:$V83*OFFSET(ReactionStoich!$E$5:$U$5,AA$2,0))*(TimeStep)*'Composition Moles'!$C73</f>
        <v>0</v>
      </c>
      <c r="AB61" s="19">
        <f ca="1">SUMPRODUCT(ReactionRateK2!$F83:$V83*OFFSET(ReactionStoich!$E$5:$U$5,AB$2,0))*(TimeStep)*'Composition Moles'!$C73</f>
        <v>0</v>
      </c>
      <c r="AC61" s="19">
        <f ca="1">SUMPRODUCT(ReactionRateK2!$F83:$V83*OFFSET(ReactionStoich!$E$5:$U$5,AC$2,0))*(TimeStep)*'Composition Moles'!$C73</f>
        <v>0</v>
      </c>
      <c r="AD61" s="19">
        <f ca="1">SUMPRODUCT(ReactionRateK2!$F83:$V83*OFFSET(ReactionStoich!$E$5:$U$5,AD$2,0))*(TimeStep)*'Composition Moles'!$C73</f>
        <v>0</v>
      </c>
      <c r="AE61" s="19">
        <f ca="1">SUMPRODUCT(ReactionRateK2!$F83:$V83*OFFSET(ReactionStoich!$E$5:$U$5,AE$2,0))*(TimeStep)*'Composition Moles'!$C73</f>
        <v>0</v>
      </c>
      <c r="AF61" s="19">
        <f ca="1">SUMPRODUCT(ReactionRateK2!$F83:$V83*OFFSET(ReactionStoich!$E$5:$U$5,AF$2,0))*(TimeStep)*'Composition Moles'!$C73</f>
        <v>0</v>
      </c>
      <c r="AG61" s="19">
        <f ca="1">SUMPRODUCT(ReactionRateK2!$F83:$V83*OFFSET(ReactionStoich!$E$5:$U$5,AG$2,0))*(TimeStep)*'Composition Moles'!$C73</f>
        <v>-2.0585105516363177E-2</v>
      </c>
      <c r="AH61" s="19">
        <f ca="1">SUMPRODUCT(ReactionRateK2!$F83:$V83*OFFSET(ReactionStoich!$E$5:$U$5,AH$2,0))*(TimeStep)*'Composition Moles'!$C73</f>
        <v>0.46529937241492941</v>
      </c>
      <c r="AI61" s="19">
        <f ca="1">SUMPRODUCT(ReactionRateK2!$F83:$V83*OFFSET(ReactionStoich!$E$5:$U$5,AI$2,0))*(TimeStep)*'Composition Moles'!$C73</f>
        <v>3.3328601349424734</v>
      </c>
      <c r="AJ61" s="19">
        <f ca="1">SUMPRODUCT(ReactionRateK2!$F83:$V83*OFFSET(ReactionStoich!$E$5:$U$5,AJ$2,0))*(TimeStep)*'Composition Moles'!$C73</f>
        <v>1.10728304018031</v>
      </c>
      <c r="AK61" s="19">
        <f ca="1">SUMPRODUCT(ReactionRateK2!$F83:$V83*OFFSET(ReactionStoich!$E$5:$U$5,AK$2,0))*(TimeStep)*'Composition Moles'!$C73</f>
        <v>0</v>
      </c>
      <c r="AL61" s="19">
        <f ca="1">SUMPRODUCT(ReactionRateK2!$F83:$V83*OFFSET(ReactionStoich!$E$5:$U$5,AL$2,0))*(TimeStep)*'Composition Moles'!$C73</f>
        <v>0</v>
      </c>
      <c r="AM61" s="19">
        <f ca="1">SUMPRODUCT(ReactionRateK2!$F83:$V83*OFFSET(ReactionStoich!$E$5:$U$5,AM$2,0))*(TimeStep)*'Composition Moles'!$C73</f>
        <v>0</v>
      </c>
      <c r="AN61" s="19">
        <f ca="1">SUMPRODUCT(ReactionRateK2!$F83:$V83*OFFSET(ReactionStoich!$E$5:$U$5,AN$2,0))*(TimeStep)*'Composition Moles'!$C73</f>
        <v>0</v>
      </c>
      <c r="AO61" s="19">
        <f ca="1">SUMPRODUCT(ReactionRateK2!$F83:$V83*OFFSET(ReactionStoich!$E$5:$U$5,AO$2,0))*(TimeStep)*'Composition Moles'!$C73</f>
        <v>-3.4750922300546406E-3</v>
      </c>
      <c r="AP61" s="19">
        <f ca="1">SUMPRODUCT(ReactionRateK2!$F83:$V83*OFFSET(ReactionStoich!$E$5:$U$5,AP$2,0))*(TimeStep)*'Composition Moles'!$C73</f>
        <v>-0.17615560096894559</v>
      </c>
      <c r="AQ61" s="19">
        <f ca="1">SUMPRODUCT(ReactionRateK2!$F83:$V83*OFFSET(ReactionStoich!$E$5:$U$5,AQ$2,0))*(TimeStep)*'Composition Moles'!$C73</f>
        <v>0</v>
      </c>
      <c r="AR61" s="19">
        <f ca="1">SUMPRODUCT(ReactionRateK2!$F83:$V83*OFFSET(ReactionStoich!$E$5:$U$5,AR$2,0))*(TimeStep)*'Composition Moles'!$C73</f>
        <v>0</v>
      </c>
      <c r="AS61" s="19">
        <f ca="1">SUMPRODUCT(ReactionRateK2!$F83:$V83*OFFSET(ReactionStoich!$E$5:$U$5,AS$2,0))*(TimeStep)*'Composition Moles'!$C73</f>
        <v>-0.35765795838755937</v>
      </c>
      <c r="AT61" s="19">
        <f ca="1">SUMPRODUCT(ReactionRateK2!$F83:$V83*OFFSET(ReactionStoich!$E$5:$U$5,AT$2,0))*(TimeStep)*'Composition Moles'!$C73</f>
        <v>-0.35765795838755937</v>
      </c>
      <c r="AU61" s="19">
        <f ca="1">SUMPRODUCT(ReactionRateK2!$F83:$V83*OFFSET(ReactionStoich!$E$5:$U$5,AU$2,0))*(TimeStep)*'Composition Moles'!$C73</f>
        <v>-0.35765795838755937</v>
      </c>
      <c r="AV61" s="19">
        <f ca="1">SUMPRODUCT(ReactionRateK2!$F83:$V83*OFFSET(ReactionStoich!$E$5:$U$5,AV$2,0))*(TimeStep)*'Composition Moles'!$C73</f>
        <v>0</v>
      </c>
      <c r="AW61" s="19">
        <f ca="1">SUMPRODUCT(ReactionRateK2!$F83:$V83*OFFSET(ReactionStoich!$E$5:$U$5,AW$2,0))*(TimeStep)*'Composition Moles'!$C73</f>
        <v>0</v>
      </c>
      <c r="AX61" s="19">
        <f ca="1">SUMPRODUCT(ReactionRateK2!$F83:$V83*OFFSET(ReactionStoich!$E$5:$U$5,AX$2,0))*(TimeStep)*'Composition Moles'!$C73</f>
        <v>0</v>
      </c>
      <c r="AY61" s="19">
        <f ca="1">SUMPRODUCT(ReactionRateK2!$F83:$V83*OFFSET(ReactionStoich!$E$5:$U$5,AY$2,0))*(TimeStep)*'Composition Moles'!$C73</f>
        <v>0</v>
      </c>
      <c r="AZ61" s="19">
        <f ca="1">SUMPRODUCT(ReactionRateK2!$F83:$V83*OFFSET(ReactionStoich!$E$5:$U$5,AZ$2,0))*(TimeStep)*'Composition Moles'!$C73</f>
        <v>0</v>
      </c>
      <c r="BA61" s="19">
        <f ca="1">SUMPRODUCT(ReactionRateK2!$F83:$V83*OFFSET(ReactionStoich!$E$5:$U$5,BA$2,0))*(TimeStep)*'Composition Moles'!$C73</f>
        <v>0</v>
      </c>
      <c r="BB61" s="19">
        <f ca="1">SUMPRODUCT(ReactionRateK2!$F83:$V83*OFFSET(ReactionStoich!$E$5:$U$5,BB$2,0))*(TimeStep)*'Composition Moles'!$C73</f>
        <v>0</v>
      </c>
      <c r="BC61" s="19">
        <f ca="1">SUMPRODUCT(ReactionRateK2!$F83:$V83*OFFSET(ReactionStoich!$E$5:$U$5,BC$2,0))*(TimeStep)*'Composition Moles'!$C73</f>
        <v>0</v>
      </c>
      <c r="BD61" s="19">
        <f ca="1">SUMPRODUCT(ReactionRateK2!$F83:$V83*OFFSET(ReactionStoich!$E$5:$U$5,BD$2,0))*(TimeStep)*'Composition Moles'!$C73</f>
        <v>0</v>
      </c>
      <c r="BE61" s="19">
        <f ca="1">SUMPRODUCT(ReactionRateK2!$F83:$V83*OFFSET(ReactionStoich!$E$5:$U$5,BE$2,0))*(TimeStep)*'Composition Moles'!$C73</f>
        <v>0</v>
      </c>
      <c r="BF61" s="19">
        <f ca="1">SUMPRODUCT(ReactionRateK2!$F83:$V83*OFFSET(ReactionStoich!$E$5:$U$5,BF$2,0))*(TimeStep)*'Composition Moles'!$C73</f>
        <v>0</v>
      </c>
      <c r="BG61" s="19">
        <f ca="1">SUMPRODUCT(ReactionRateK2!$F83:$V83*OFFSET(ReactionStoich!$E$5:$U$5,BG$2,0))*(TimeStep)*'Composition Moles'!$C73</f>
        <v>0</v>
      </c>
      <c r="BH61" s="19">
        <f ca="1">SUMPRODUCT(ReactionRateK2!$F83:$V83*OFFSET(ReactionStoich!$E$5:$U$5,BH$2,0))*(TimeStep)*'Composition Moles'!$C73</f>
        <v>0</v>
      </c>
      <c r="BI61" s="19">
        <f ca="1">SUMPRODUCT(ReactionRateK2!$F83:$V83*OFFSET(ReactionStoich!$E$5:$U$5,BI$2,0))*(TimeStep)*'Composition Moles'!$C73</f>
        <v>0</v>
      </c>
      <c r="BJ61" s="19">
        <f ca="1">SUMPRODUCT(ReactionRateK2!$F83:$V83*OFFSET(ReactionStoich!$E$5:$U$5,BJ$2,0))*(TimeStep)*'Composition Moles'!$C73</f>
        <v>0</v>
      </c>
      <c r="BK61" s="19">
        <f ca="1">SUMPRODUCT(ReactionRateK2!$F83:$V83*OFFSET(ReactionStoich!$E$5:$U$5,BK$2,0))*(TimeStep)*'Composition Moles'!$C73</f>
        <v>0</v>
      </c>
      <c r="BL61" s="19">
        <f ca="1">SUMPRODUCT(ReactionRateK2!$F83:$V83*OFFSET(ReactionStoich!$E$5:$U$5,BL$2,0))*(TimeStep)*'Composition Moles'!$C73</f>
        <v>0</v>
      </c>
      <c r="BM61" s="19">
        <f ca="1">SUMPRODUCT(ReactionRateK2!$F83:$V83*OFFSET(ReactionStoich!$E$5:$U$5,BM$2,0))*(TimeStep)*'Composition Moles'!$C73</f>
        <v>0</v>
      </c>
      <c r="BN61" s="19">
        <f ca="1">SUMPRODUCT(ReactionRateK2!$F83:$V83*OFFSET(ReactionStoich!$E$5:$U$5,BN$2,0))*(TimeStep)*'Composition Moles'!$C73</f>
        <v>0</v>
      </c>
      <c r="BO61" s="19">
        <f ca="1">SUMPRODUCT(ReactionRateK2!$F83:$V83*OFFSET(ReactionStoich!$E$5:$U$5,BO$2,0))*(TimeStep)*'Composition Moles'!$C73</f>
        <v>0</v>
      </c>
      <c r="BP61" s="19">
        <f ca="1">SUMPRODUCT(ReactionRateK2!$F83:$V83*OFFSET(ReactionStoich!$E$5:$U$5,BP$2,0))*(TimeStep)*'Composition Moles'!$C73</f>
        <v>0</v>
      </c>
      <c r="BQ61" s="19">
        <f ca="1">SUMPRODUCT(ReactionRateK2!$F83:$V83*OFFSET(ReactionStoich!$E$5:$U$5,BQ$2,0))*(TimeStep)*'Composition Moles'!$C73</f>
        <v>0</v>
      </c>
      <c r="BR61" s="19">
        <f ca="1">SUMPRODUCT(ReactionRateK2!$F83:$V83*OFFSET(ReactionStoich!$E$5:$U$5,BR$2,0))*(TimeStep)*'Composition Moles'!$C73</f>
        <v>0</v>
      </c>
      <c r="BS61" s="19">
        <f ca="1">SUMPRODUCT(ReactionRateK2!$F83:$V83*OFFSET(ReactionStoich!$E$5:$U$5,BS$2,0))*(TimeStep)*'Composition Moles'!$C73</f>
        <v>0</v>
      </c>
      <c r="BT61" s="19">
        <f ca="1">SUMPRODUCT(ReactionRateK2!$F83:$V83*OFFSET(ReactionStoich!$E$5:$U$5,BT$2,0))*(TimeStep)*'Composition Moles'!$C73</f>
        <v>0</v>
      </c>
      <c r="BU61" s="19">
        <f ca="1">SUMPRODUCT(ReactionRateK2!$F83:$V83*OFFSET(ReactionStoich!$E$5:$U$5,BU$2,0))*(TimeStep)*'Composition Moles'!$C73</f>
        <v>0</v>
      </c>
      <c r="BV61" s="19">
        <f ca="1">SUMPRODUCT(ReactionRateK2!$F83:$V83*OFFSET(ReactionStoich!$E$5:$U$5,BV$2,0))*(TimeStep)*'Composition Moles'!$C73</f>
        <v>0</v>
      </c>
      <c r="BW61" s="19">
        <f ca="1">SUMPRODUCT(ReactionRateK2!$F83:$V83*OFFSET(ReactionStoich!$E$5:$U$5,BW$2,0))*(TimeStep)*'Composition Moles'!$C73</f>
        <v>0</v>
      </c>
    </row>
    <row r="62" spans="1:75">
      <c r="A62">
        <f>ReactionRateK1!A84</f>
        <v>2.5999999999999988</v>
      </c>
      <c r="B62" s="20">
        <f t="shared" ca="1" si="5"/>
        <v>-5622.1444539444892</v>
      </c>
      <c r="C62" s="20">
        <f ca="1">'Composition Moles'!BZ74</f>
        <v>144133.35321179795</v>
      </c>
      <c r="D62" s="26">
        <f t="shared" ca="1" si="6"/>
        <v>3.9006547261014476E-2</v>
      </c>
      <c r="F62" s="19">
        <f ca="1">SUMPRODUCT(ReactionRateK2!$F84:$V84*OFFSET(ReactionStoich!$E$5:$U$5,F$2,0))*(TimeStep)*'Composition Moles'!$C74</f>
        <v>-0.17098023988511629</v>
      </c>
      <c r="G62" s="19">
        <f ca="1">SUMPRODUCT(ReactionRateK2!$F84:$V84*OFFSET(ReactionStoich!$E$5:$U$5,G$2,0))*(TimeStep)*'Composition Moles'!$C74</f>
        <v>0</v>
      </c>
      <c r="H62" s="19">
        <f ca="1">SUMPRODUCT(ReactionRateK2!$F84:$V84*OFFSET(ReactionStoich!$E$5:$U$5,H$2,0))*(TimeStep)*'Composition Moles'!$C74</f>
        <v>0.16783322839286138</v>
      </c>
      <c r="I62" s="19">
        <f ca="1">SUMPRODUCT(ReactionRateK2!$F84:$V84*OFFSET(ReactionStoich!$E$5:$U$5,I$2,0))*(TimeStep)*'Composition Moles'!$C74</f>
        <v>3.1470114922548783E-3</v>
      </c>
      <c r="J62" s="19">
        <f ca="1">SUMPRODUCT(ReactionRateK2!$F84:$V84*OFFSET(ReactionStoich!$E$5:$U$5,J$2,0))*(TimeStep)*'Composition Moles'!$C74</f>
        <v>0</v>
      </c>
      <c r="K62" s="19">
        <f ca="1">SUMPRODUCT(ReactionRateK2!$F84:$V84*OFFSET(ReactionStoich!$E$5:$U$5,K$2,0))*(TimeStep)*'Composition Moles'!$C74</f>
        <v>0</v>
      </c>
      <c r="L62" s="19">
        <f ca="1">SUMPRODUCT(ReactionRateK2!$F84:$V84*OFFSET(ReactionStoich!$E$5:$U$5,L$2,0))*(TimeStep)*'Composition Moles'!$C74</f>
        <v>0</v>
      </c>
      <c r="M62" s="19">
        <f ca="1">SUMPRODUCT(ReactionRateK2!$F84:$V84*OFFSET(ReactionStoich!$E$5:$U$5,M$2,0))*(TimeStep)*'Composition Moles'!$C74</f>
        <v>0</v>
      </c>
      <c r="N62" s="19">
        <f ca="1">SUMPRODUCT(ReactionRateK2!$F84:$V84*OFFSET(ReactionStoich!$E$5:$U$5,N$2,0))*(TimeStep)*'Composition Moles'!$C74</f>
        <v>0</v>
      </c>
      <c r="O62" s="19">
        <f ca="1">SUMPRODUCT(ReactionRateK2!$F84:$V84*OFFSET(ReactionStoich!$E$5:$U$5,O$2,0))*(TimeStep)*'Composition Moles'!$C74</f>
        <v>0</v>
      </c>
      <c r="P62" s="19">
        <f ca="1">SUMPRODUCT(ReactionRateK2!$F84:$V84*OFFSET(ReactionStoich!$E$5:$U$5,P$2,0))*(TimeStep)*'Composition Moles'!$C74</f>
        <v>0</v>
      </c>
      <c r="Q62" s="19">
        <f ca="1">SUMPRODUCT(ReactionRateK2!$F84:$V84*OFFSET(ReactionStoich!$E$5:$U$5,Q$2,0))*(TimeStep)*'Composition Moles'!$C74</f>
        <v>0</v>
      </c>
      <c r="R62" s="19">
        <f ca="1">SUMPRODUCT(ReactionRateK2!$F84:$V84*OFFSET(ReactionStoich!$E$5:$U$5,R$2,0))*(TimeStep)*'Composition Moles'!$C74</f>
        <v>0</v>
      </c>
      <c r="S62" s="19">
        <f ca="1">SUMPRODUCT(ReactionRateK2!$F84:$V84*OFFSET(ReactionStoich!$E$5:$U$5,S$2,0))*(TimeStep)*'Composition Moles'!$C74</f>
        <v>2.6963926415287656</v>
      </c>
      <c r="T62" s="19">
        <f ca="1">SUMPRODUCT(ReactionRateK2!$F84:$V84*OFFSET(ReactionStoich!$E$5:$U$5,T$2,0))*(TimeStep)*'Composition Moles'!$C74</f>
        <v>0</v>
      </c>
      <c r="U62" s="19">
        <f ca="1">SUMPRODUCT(ReactionRateK2!$F84:$V84*OFFSET(ReactionStoich!$E$5:$U$5,U$2,0))*(TimeStep)*'Composition Moles'!$C74</f>
        <v>0</v>
      </c>
      <c r="V62" s="19">
        <f ca="1">SUMPRODUCT(ReactionRateK2!$F84:$V84*OFFSET(ReactionStoich!$E$5:$U$5,V$2,0))*(TimeStep)*'Composition Moles'!$C74</f>
        <v>0</v>
      </c>
      <c r="W62" s="19">
        <f ca="1">SUMPRODUCT(ReactionRateK2!$F84:$V84*OFFSET(ReactionStoich!$E$5:$U$5,W$2,0))*(TimeStep)*'Composition Moles'!$C74</f>
        <v>0</v>
      </c>
      <c r="X62" s="19">
        <f ca="1">SUMPRODUCT(ReactionRateK2!$F84:$V84*OFFSET(ReactionStoich!$E$5:$U$5,X$2,0))*(TimeStep)*'Composition Moles'!$C74</f>
        <v>0</v>
      </c>
      <c r="Y62" s="19">
        <f ca="1">SUMPRODUCT(ReactionRateK2!$F84:$V84*OFFSET(ReactionStoich!$E$5:$U$5,Y$2,0))*(TimeStep)*'Composition Moles'!$C74</f>
        <v>-6.2682811662807882</v>
      </c>
      <c r="Z62" s="19">
        <f ca="1">SUMPRODUCT(ReactionRateK2!$F84:$V84*OFFSET(ReactionStoich!$E$5:$U$5,Z$2,0))*(TimeStep)*'Composition Moles'!$C74</f>
        <v>0</v>
      </c>
      <c r="AA62" s="19">
        <f ca="1">SUMPRODUCT(ReactionRateK2!$F84:$V84*OFFSET(ReactionStoich!$E$5:$U$5,AA$2,0))*(TimeStep)*'Composition Moles'!$C74</f>
        <v>0</v>
      </c>
      <c r="AB62" s="19">
        <f ca="1">SUMPRODUCT(ReactionRateK2!$F84:$V84*OFFSET(ReactionStoich!$E$5:$U$5,AB$2,0))*(TimeStep)*'Composition Moles'!$C74</f>
        <v>0</v>
      </c>
      <c r="AC62" s="19">
        <f ca="1">SUMPRODUCT(ReactionRateK2!$F84:$V84*OFFSET(ReactionStoich!$E$5:$U$5,AC$2,0))*(TimeStep)*'Composition Moles'!$C74</f>
        <v>0</v>
      </c>
      <c r="AD62" s="19">
        <f ca="1">SUMPRODUCT(ReactionRateK2!$F84:$V84*OFFSET(ReactionStoich!$E$5:$U$5,AD$2,0))*(TimeStep)*'Composition Moles'!$C74</f>
        <v>0</v>
      </c>
      <c r="AE62" s="19">
        <f ca="1">SUMPRODUCT(ReactionRateK2!$F84:$V84*OFFSET(ReactionStoich!$E$5:$U$5,AE$2,0))*(TimeStep)*'Composition Moles'!$C74</f>
        <v>0</v>
      </c>
      <c r="AF62" s="19">
        <f ca="1">SUMPRODUCT(ReactionRateK2!$F84:$V84*OFFSET(ReactionStoich!$E$5:$U$5,AF$2,0))*(TimeStep)*'Composition Moles'!$C74</f>
        <v>0</v>
      </c>
      <c r="AG62" s="19">
        <f ca="1">SUMPRODUCT(ReactionRateK2!$F84:$V84*OFFSET(ReactionStoich!$E$5:$U$5,AG$2,0))*(TimeStep)*'Composition Moles'!$C74</f>
        <v>-2.0010762142661464E-2</v>
      </c>
      <c r="AH62" s="19">
        <f ca="1">SUMPRODUCT(ReactionRateK2!$F84:$V84*OFFSET(ReactionStoich!$E$5:$U$5,AH$2,0))*(TimeStep)*'Composition Moles'!$C74</f>
        <v>0.40295212181629125</v>
      </c>
      <c r="AI62" s="19">
        <f ca="1">SUMPRODUCT(ReactionRateK2!$F84:$V84*OFFSET(ReactionStoich!$E$5:$U$5,AI$2,0))*(TimeStep)*'Composition Moles'!$C74</f>
        <v>3.3232336102278204</v>
      </c>
      <c r="AJ62" s="19">
        <f ca="1">SUMPRODUCT(ReactionRateK2!$F84:$V84*OFFSET(ReactionStoich!$E$5:$U$5,AJ$2,0))*(TimeStep)*'Composition Moles'!$C74</f>
        <v>1.086316929336316</v>
      </c>
      <c r="AK62" s="19">
        <f ca="1">SUMPRODUCT(ReactionRateK2!$F84:$V84*OFFSET(ReactionStoich!$E$5:$U$5,AK$2,0))*(TimeStep)*'Composition Moles'!$C74</f>
        <v>0</v>
      </c>
      <c r="AL62" s="19">
        <f ca="1">SUMPRODUCT(ReactionRateK2!$F84:$V84*OFFSET(ReactionStoich!$E$5:$U$5,AL$2,0))*(TimeStep)*'Composition Moles'!$C74</f>
        <v>0</v>
      </c>
      <c r="AM62" s="19">
        <f ca="1">SUMPRODUCT(ReactionRateK2!$F84:$V84*OFFSET(ReactionStoich!$E$5:$U$5,AM$2,0))*(TimeStep)*'Composition Moles'!$C74</f>
        <v>0</v>
      </c>
      <c r="AN62" s="19">
        <f ca="1">SUMPRODUCT(ReactionRateK2!$F84:$V84*OFFSET(ReactionStoich!$E$5:$U$5,AN$2,0))*(TimeStep)*'Composition Moles'!$C74</f>
        <v>0</v>
      </c>
      <c r="AO62" s="19">
        <f ca="1">SUMPRODUCT(ReactionRateK2!$F84:$V84*OFFSET(ReactionStoich!$E$5:$U$5,AO$2,0))*(TimeStep)*'Composition Moles'!$C74</f>
        <v>-3.1470114922548783E-3</v>
      </c>
      <c r="AP62" s="19">
        <f ca="1">SUMPRODUCT(ReactionRateK2!$F84:$V84*OFFSET(ReactionStoich!$E$5:$U$5,AP$2,0))*(TimeStep)*'Composition Moles'!$C74</f>
        <v>-0.16538666550884734</v>
      </c>
      <c r="AQ62" s="19">
        <f ca="1">SUMPRODUCT(ReactionRateK2!$F84:$V84*OFFSET(ReactionStoich!$E$5:$U$5,AQ$2,0))*(TimeStep)*'Composition Moles'!$C74</f>
        <v>0</v>
      </c>
      <c r="AR62" s="19">
        <f ca="1">SUMPRODUCT(ReactionRateK2!$F84:$V84*OFFSET(ReactionStoich!$E$5:$U$5,AR$2,0))*(TimeStep)*'Composition Moles'!$C74</f>
        <v>0</v>
      </c>
      <c r="AS62" s="19">
        <f ca="1">SUMPRODUCT(ReactionRateK2!$F84:$V84*OFFSET(ReactionStoich!$E$5:$U$5,AS$2,0))*(TimeStep)*'Composition Moles'!$C74</f>
        <v>-0.3506898991615473</v>
      </c>
      <c r="AT62" s="19">
        <f ca="1">SUMPRODUCT(ReactionRateK2!$F84:$V84*OFFSET(ReactionStoich!$E$5:$U$5,AT$2,0))*(TimeStep)*'Composition Moles'!$C74</f>
        <v>-0.3506898991615473</v>
      </c>
      <c r="AU62" s="19">
        <f ca="1">SUMPRODUCT(ReactionRateK2!$F84:$V84*OFFSET(ReactionStoich!$E$5:$U$5,AU$2,0))*(TimeStep)*'Composition Moles'!$C74</f>
        <v>-0.3506898991615473</v>
      </c>
      <c r="AV62" s="19">
        <f ca="1">SUMPRODUCT(ReactionRateK2!$F84:$V84*OFFSET(ReactionStoich!$E$5:$U$5,AV$2,0))*(TimeStep)*'Composition Moles'!$C74</f>
        <v>0</v>
      </c>
      <c r="AW62" s="19">
        <f ca="1">SUMPRODUCT(ReactionRateK2!$F84:$V84*OFFSET(ReactionStoich!$E$5:$U$5,AW$2,0))*(TimeStep)*'Composition Moles'!$C74</f>
        <v>0</v>
      </c>
      <c r="AX62" s="19">
        <f ca="1">SUMPRODUCT(ReactionRateK2!$F84:$V84*OFFSET(ReactionStoich!$E$5:$U$5,AX$2,0))*(TimeStep)*'Composition Moles'!$C74</f>
        <v>0</v>
      </c>
      <c r="AY62" s="19">
        <f ca="1">SUMPRODUCT(ReactionRateK2!$F84:$V84*OFFSET(ReactionStoich!$E$5:$U$5,AY$2,0))*(TimeStep)*'Composition Moles'!$C74</f>
        <v>0</v>
      </c>
      <c r="AZ62" s="19">
        <f ca="1">SUMPRODUCT(ReactionRateK2!$F84:$V84*OFFSET(ReactionStoich!$E$5:$U$5,AZ$2,0))*(TimeStep)*'Composition Moles'!$C74</f>
        <v>0</v>
      </c>
      <c r="BA62" s="19">
        <f ca="1">SUMPRODUCT(ReactionRateK2!$F84:$V84*OFFSET(ReactionStoich!$E$5:$U$5,BA$2,0))*(TimeStep)*'Composition Moles'!$C74</f>
        <v>0</v>
      </c>
      <c r="BB62" s="19">
        <f ca="1">SUMPRODUCT(ReactionRateK2!$F84:$V84*OFFSET(ReactionStoich!$E$5:$U$5,BB$2,0))*(TimeStep)*'Composition Moles'!$C74</f>
        <v>0</v>
      </c>
      <c r="BC62" s="19">
        <f ca="1">SUMPRODUCT(ReactionRateK2!$F84:$V84*OFFSET(ReactionStoich!$E$5:$U$5,BC$2,0))*(TimeStep)*'Composition Moles'!$C74</f>
        <v>0</v>
      </c>
      <c r="BD62" s="19">
        <f ca="1">SUMPRODUCT(ReactionRateK2!$F84:$V84*OFFSET(ReactionStoich!$E$5:$U$5,BD$2,0))*(TimeStep)*'Composition Moles'!$C74</f>
        <v>0</v>
      </c>
      <c r="BE62" s="19">
        <f ca="1">SUMPRODUCT(ReactionRateK2!$F84:$V84*OFFSET(ReactionStoich!$E$5:$U$5,BE$2,0))*(TimeStep)*'Composition Moles'!$C74</f>
        <v>0</v>
      </c>
      <c r="BF62" s="19">
        <f ca="1">SUMPRODUCT(ReactionRateK2!$F84:$V84*OFFSET(ReactionStoich!$E$5:$U$5,BF$2,0))*(TimeStep)*'Composition Moles'!$C74</f>
        <v>0</v>
      </c>
      <c r="BG62" s="19">
        <f ca="1">SUMPRODUCT(ReactionRateK2!$F84:$V84*OFFSET(ReactionStoich!$E$5:$U$5,BG$2,0))*(TimeStep)*'Composition Moles'!$C74</f>
        <v>0</v>
      </c>
      <c r="BH62" s="19">
        <f ca="1">SUMPRODUCT(ReactionRateK2!$F84:$V84*OFFSET(ReactionStoich!$E$5:$U$5,BH$2,0))*(TimeStep)*'Composition Moles'!$C74</f>
        <v>0</v>
      </c>
      <c r="BI62" s="19">
        <f ca="1">SUMPRODUCT(ReactionRateK2!$F84:$V84*OFFSET(ReactionStoich!$E$5:$U$5,BI$2,0))*(TimeStep)*'Composition Moles'!$C74</f>
        <v>0</v>
      </c>
      <c r="BJ62" s="19">
        <f ca="1">SUMPRODUCT(ReactionRateK2!$F84:$V84*OFFSET(ReactionStoich!$E$5:$U$5,BJ$2,0))*(TimeStep)*'Composition Moles'!$C74</f>
        <v>0</v>
      </c>
      <c r="BK62" s="19">
        <f ca="1">SUMPRODUCT(ReactionRateK2!$F84:$V84*OFFSET(ReactionStoich!$E$5:$U$5,BK$2,0))*(TimeStep)*'Composition Moles'!$C74</f>
        <v>0</v>
      </c>
      <c r="BL62" s="19">
        <f ca="1">SUMPRODUCT(ReactionRateK2!$F84:$V84*OFFSET(ReactionStoich!$E$5:$U$5,BL$2,0))*(TimeStep)*'Composition Moles'!$C74</f>
        <v>0</v>
      </c>
      <c r="BM62" s="19">
        <f ca="1">SUMPRODUCT(ReactionRateK2!$F84:$V84*OFFSET(ReactionStoich!$E$5:$U$5,BM$2,0))*(TimeStep)*'Composition Moles'!$C74</f>
        <v>0</v>
      </c>
      <c r="BN62" s="19">
        <f ca="1">SUMPRODUCT(ReactionRateK2!$F84:$V84*OFFSET(ReactionStoich!$E$5:$U$5,BN$2,0))*(TimeStep)*'Composition Moles'!$C74</f>
        <v>0</v>
      </c>
      <c r="BO62" s="19">
        <f ca="1">SUMPRODUCT(ReactionRateK2!$F84:$V84*OFFSET(ReactionStoich!$E$5:$U$5,BO$2,0))*(TimeStep)*'Composition Moles'!$C74</f>
        <v>0</v>
      </c>
      <c r="BP62" s="19">
        <f ca="1">SUMPRODUCT(ReactionRateK2!$F84:$V84*OFFSET(ReactionStoich!$E$5:$U$5,BP$2,0))*(TimeStep)*'Composition Moles'!$C74</f>
        <v>0</v>
      </c>
      <c r="BQ62" s="19">
        <f ca="1">SUMPRODUCT(ReactionRateK2!$F84:$V84*OFFSET(ReactionStoich!$E$5:$U$5,BQ$2,0))*(TimeStep)*'Composition Moles'!$C74</f>
        <v>0</v>
      </c>
      <c r="BR62" s="19">
        <f ca="1">SUMPRODUCT(ReactionRateK2!$F84:$V84*OFFSET(ReactionStoich!$E$5:$U$5,BR$2,0))*(TimeStep)*'Composition Moles'!$C74</f>
        <v>0</v>
      </c>
      <c r="BS62" s="19">
        <f ca="1">SUMPRODUCT(ReactionRateK2!$F84:$V84*OFFSET(ReactionStoich!$E$5:$U$5,BS$2,0))*(TimeStep)*'Composition Moles'!$C74</f>
        <v>0</v>
      </c>
      <c r="BT62" s="19">
        <f ca="1">SUMPRODUCT(ReactionRateK2!$F84:$V84*OFFSET(ReactionStoich!$E$5:$U$5,BT$2,0))*(TimeStep)*'Composition Moles'!$C74</f>
        <v>0</v>
      </c>
      <c r="BU62" s="19">
        <f ca="1">SUMPRODUCT(ReactionRateK2!$F84:$V84*OFFSET(ReactionStoich!$E$5:$U$5,BU$2,0))*(TimeStep)*'Composition Moles'!$C74</f>
        <v>0</v>
      </c>
      <c r="BV62" s="19">
        <f ca="1">SUMPRODUCT(ReactionRateK2!$F84:$V84*OFFSET(ReactionStoich!$E$5:$U$5,BV$2,0))*(TimeStep)*'Composition Moles'!$C74</f>
        <v>0</v>
      </c>
      <c r="BW62" s="19">
        <f ca="1">SUMPRODUCT(ReactionRateK2!$F84:$V84*OFFSET(ReactionStoich!$E$5:$U$5,BW$2,0))*(TimeStep)*'Composition Moles'!$C74</f>
        <v>0</v>
      </c>
    </row>
    <row r="63" spans="1:75">
      <c r="A63">
        <f>ReactionRateK1!A85</f>
        <v>2.6499999999999986</v>
      </c>
      <c r="B63" s="20">
        <f t="shared" ca="1" si="5"/>
        <v>-5300.6904865395591</v>
      </c>
      <c r="C63" s="20">
        <f ca="1">'Composition Moles'!BZ75</f>
        <v>144142.60129371699</v>
      </c>
      <c r="D63" s="26">
        <f t="shared" ca="1" si="6"/>
        <v>3.6773933861082679E-2</v>
      </c>
      <c r="F63" s="19">
        <f ca="1">SUMPRODUCT(ReactionRateK2!$F85:$V85*OFFSET(ReactionStoich!$E$5:$U$5,F$2,0))*(TimeStep)*'Composition Moles'!$C75</f>
        <v>-0.15989448373511247</v>
      </c>
      <c r="G63" s="19">
        <f ca="1">SUMPRODUCT(ReactionRateK2!$F85:$V85*OFFSET(ReactionStoich!$E$5:$U$5,G$2,0))*(TimeStep)*'Composition Moles'!$C75</f>
        <v>0</v>
      </c>
      <c r="H63" s="19">
        <f ca="1">SUMPRODUCT(ReactionRateK2!$F85:$V85*OFFSET(ReactionStoich!$E$5:$U$5,H$2,0))*(TimeStep)*'Composition Moles'!$C75</f>
        <v>0.1570440320020616</v>
      </c>
      <c r="I63" s="19">
        <f ca="1">SUMPRODUCT(ReactionRateK2!$F85:$V85*OFFSET(ReactionStoich!$E$5:$U$5,I$2,0))*(TimeStep)*'Composition Moles'!$C75</f>
        <v>2.8504517330508474E-3</v>
      </c>
      <c r="J63" s="19">
        <f ca="1">SUMPRODUCT(ReactionRateK2!$F85:$V85*OFFSET(ReactionStoich!$E$5:$U$5,J$2,0))*(TimeStep)*'Composition Moles'!$C75</f>
        <v>0</v>
      </c>
      <c r="K63" s="19">
        <f ca="1">SUMPRODUCT(ReactionRateK2!$F85:$V85*OFFSET(ReactionStoich!$E$5:$U$5,K$2,0))*(TimeStep)*'Composition Moles'!$C75</f>
        <v>0</v>
      </c>
      <c r="L63" s="19">
        <f ca="1">SUMPRODUCT(ReactionRateK2!$F85:$V85*OFFSET(ReactionStoich!$E$5:$U$5,L$2,0))*(TimeStep)*'Composition Moles'!$C75</f>
        <v>0</v>
      </c>
      <c r="M63" s="19">
        <f ca="1">SUMPRODUCT(ReactionRateK2!$F85:$V85*OFFSET(ReactionStoich!$E$5:$U$5,M$2,0))*(TimeStep)*'Composition Moles'!$C75</f>
        <v>0</v>
      </c>
      <c r="N63" s="19">
        <f ca="1">SUMPRODUCT(ReactionRateK2!$F85:$V85*OFFSET(ReactionStoich!$E$5:$U$5,N$2,0))*(TimeStep)*'Composition Moles'!$C75</f>
        <v>0</v>
      </c>
      <c r="O63" s="19">
        <f ca="1">SUMPRODUCT(ReactionRateK2!$F85:$V85*OFFSET(ReactionStoich!$E$5:$U$5,O$2,0))*(TimeStep)*'Composition Moles'!$C75</f>
        <v>0</v>
      </c>
      <c r="P63" s="19">
        <f ca="1">SUMPRODUCT(ReactionRateK2!$F85:$V85*OFFSET(ReactionStoich!$E$5:$U$5,P$2,0))*(TimeStep)*'Composition Moles'!$C75</f>
        <v>0</v>
      </c>
      <c r="Q63" s="19">
        <f ca="1">SUMPRODUCT(ReactionRateK2!$F85:$V85*OFFSET(ReactionStoich!$E$5:$U$5,Q$2,0))*(TimeStep)*'Composition Moles'!$C75</f>
        <v>0</v>
      </c>
      <c r="R63" s="19">
        <f ca="1">SUMPRODUCT(ReactionRateK2!$F85:$V85*OFFSET(ReactionStoich!$E$5:$U$5,R$2,0))*(TimeStep)*'Composition Moles'!$C75</f>
        <v>0</v>
      </c>
      <c r="S63" s="19">
        <f ca="1">SUMPRODUCT(ReactionRateK2!$F85:$V85*OFFSET(ReactionStoich!$E$5:$U$5,S$2,0))*(TimeStep)*'Composition Moles'!$C75</f>
        <v>2.6447655519478683</v>
      </c>
      <c r="T63" s="19">
        <f ca="1">SUMPRODUCT(ReactionRateK2!$F85:$V85*OFFSET(ReactionStoich!$E$5:$U$5,T$2,0))*(TimeStep)*'Composition Moles'!$C75</f>
        <v>0</v>
      </c>
      <c r="U63" s="19">
        <f ca="1">SUMPRODUCT(ReactionRateK2!$F85:$V85*OFFSET(ReactionStoich!$E$5:$U$5,U$2,0))*(TimeStep)*'Composition Moles'!$C75</f>
        <v>0</v>
      </c>
      <c r="V63" s="19">
        <f ca="1">SUMPRODUCT(ReactionRateK2!$F85:$V85*OFFSET(ReactionStoich!$E$5:$U$5,V$2,0))*(TimeStep)*'Composition Moles'!$C75</f>
        <v>0</v>
      </c>
      <c r="W63" s="19">
        <f ca="1">SUMPRODUCT(ReactionRateK2!$F85:$V85*OFFSET(ReactionStoich!$E$5:$U$5,W$2,0))*(TimeStep)*'Composition Moles'!$C75</f>
        <v>0</v>
      </c>
      <c r="X63" s="19">
        <f ca="1">SUMPRODUCT(ReactionRateK2!$F85:$V85*OFFSET(ReactionStoich!$E$5:$U$5,X$2,0))*(TimeStep)*'Composition Moles'!$C75</f>
        <v>0</v>
      </c>
      <c r="Y63" s="19">
        <f ca="1">SUMPRODUCT(ReactionRateK2!$F85:$V85*OFFSET(ReactionStoich!$E$5:$U$5,Y$2,0))*(TimeStep)*'Composition Moles'!$C75</f>
        <v>-6.1567032576076368</v>
      </c>
      <c r="Z63" s="19">
        <f ca="1">SUMPRODUCT(ReactionRateK2!$F85:$V85*OFFSET(ReactionStoich!$E$5:$U$5,Z$2,0))*(TimeStep)*'Composition Moles'!$C75</f>
        <v>0</v>
      </c>
      <c r="AA63" s="19">
        <f ca="1">SUMPRODUCT(ReactionRateK2!$F85:$V85*OFFSET(ReactionStoich!$E$5:$U$5,AA$2,0))*(TimeStep)*'Composition Moles'!$C75</f>
        <v>0</v>
      </c>
      <c r="AB63" s="19">
        <f ca="1">SUMPRODUCT(ReactionRateK2!$F85:$V85*OFFSET(ReactionStoich!$E$5:$U$5,AB$2,0))*(TimeStep)*'Composition Moles'!$C75</f>
        <v>0</v>
      </c>
      <c r="AC63" s="19">
        <f ca="1">SUMPRODUCT(ReactionRateK2!$F85:$V85*OFFSET(ReactionStoich!$E$5:$U$5,AC$2,0))*(TimeStep)*'Composition Moles'!$C75</f>
        <v>0</v>
      </c>
      <c r="AD63" s="19">
        <f ca="1">SUMPRODUCT(ReactionRateK2!$F85:$V85*OFFSET(ReactionStoich!$E$5:$U$5,AD$2,0))*(TimeStep)*'Composition Moles'!$C75</f>
        <v>0</v>
      </c>
      <c r="AE63" s="19">
        <f ca="1">SUMPRODUCT(ReactionRateK2!$F85:$V85*OFFSET(ReactionStoich!$E$5:$U$5,AE$2,0))*(TimeStep)*'Composition Moles'!$C75</f>
        <v>0</v>
      </c>
      <c r="AF63" s="19">
        <f ca="1">SUMPRODUCT(ReactionRateK2!$F85:$V85*OFFSET(ReactionStoich!$E$5:$U$5,AF$2,0))*(TimeStep)*'Composition Moles'!$C75</f>
        <v>0</v>
      </c>
      <c r="AG63" s="19">
        <f ca="1">SUMPRODUCT(ReactionRateK2!$F85:$V85*OFFSET(ReactionStoich!$E$5:$U$5,AG$2,0))*(TimeStep)*'Composition Moles'!$C75</f>
        <v>-1.9429190671840218E-2</v>
      </c>
      <c r="AH63" s="19">
        <f ca="1">SUMPRODUCT(ReactionRateK2!$F85:$V85*OFFSET(ReactionStoich!$E$5:$U$5,AH$2,0))*(TimeStep)*'Composition Moles'!$C75</f>
        <v>0.34314451316922401</v>
      </c>
      <c r="AI63" s="19">
        <f ca="1">SUMPRODUCT(ReactionRateK2!$F85:$V85*OFFSET(ReactionStoich!$E$5:$U$5,AI$2,0))*(TimeStep)*'Composition Moles'!$C75</f>
        <v>3.3124255551076658</v>
      </c>
      <c r="AJ63" s="19">
        <f ca="1">SUMPRODUCT(ReactionRateK2!$F85:$V85*OFFSET(ReactionStoich!$E$5:$U$5,AJ$2,0))*(TimeStep)*'Composition Moles'!$C75</f>
        <v>1.0656084009698936</v>
      </c>
      <c r="AK63" s="19">
        <f ca="1">SUMPRODUCT(ReactionRateK2!$F85:$V85*OFFSET(ReactionStoich!$E$5:$U$5,AK$2,0))*(TimeStep)*'Composition Moles'!$C75</f>
        <v>0</v>
      </c>
      <c r="AL63" s="19">
        <f ca="1">SUMPRODUCT(ReactionRateK2!$F85:$V85*OFFSET(ReactionStoich!$E$5:$U$5,AL$2,0))*(TimeStep)*'Composition Moles'!$C75</f>
        <v>0</v>
      </c>
      <c r="AM63" s="19">
        <f ca="1">SUMPRODUCT(ReactionRateK2!$F85:$V85*OFFSET(ReactionStoich!$E$5:$U$5,AM$2,0))*(TimeStep)*'Composition Moles'!$C75</f>
        <v>0</v>
      </c>
      <c r="AN63" s="19">
        <f ca="1">SUMPRODUCT(ReactionRateK2!$F85:$V85*OFFSET(ReactionStoich!$E$5:$U$5,AN$2,0))*(TimeStep)*'Composition Moles'!$C75</f>
        <v>0</v>
      </c>
      <c r="AO63" s="19">
        <f ca="1">SUMPRODUCT(ReactionRateK2!$F85:$V85*OFFSET(ReactionStoich!$E$5:$U$5,AO$2,0))*(TimeStep)*'Composition Moles'!$C75</f>
        <v>-2.8504517330508474E-3</v>
      </c>
      <c r="AP63" s="19">
        <f ca="1">SUMPRODUCT(ReactionRateK2!$F85:$V85*OFFSET(ReactionStoich!$E$5:$U$5,AP$2,0))*(TimeStep)*'Composition Moles'!$C75</f>
        <v>-0.15522752036945109</v>
      </c>
      <c r="AQ63" s="19">
        <f ca="1">SUMPRODUCT(ReactionRateK2!$F85:$V85*OFFSET(ReactionStoich!$E$5:$U$5,AQ$2,0))*(TimeStep)*'Composition Moles'!$C75</f>
        <v>0</v>
      </c>
      <c r="AR63" s="19">
        <f ca="1">SUMPRODUCT(ReactionRateK2!$F85:$V85*OFFSET(ReactionStoich!$E$5:$U$5,AR$2,0))*(TimeStep)*'Composition Moles'!$C75</f>
        <v>0</v>
      </c>
      <c r="AS63" s="19">
        <f ca="1">SUMPRODUCT(ReactionRateK2!$F85:$V85*OFFSET(ReactionStoich!$E$5:$U$5,AS$2,0))*(TimeStep)*'Composition Moles'!$C75</f>
        <v>-0.34391120027089128</v>
      </c>
      <c r="AT63" s="19">
        <f ca="1">SUMPRODUCT(ReactionRateK2!$F85:$V85*OFFSET(ReactionStoich!$E$5:$U$5,AT$2,0))*(TimeStep)*'Composition Moles'!$C75</f>
        <v>-0.34391120027089128</v>
      </c>
      <c r="AU63" s="19">
        <f ca="1">SUMPRODUCT(ReactionRateK2!$F85:$V85*OFFSET(ReactionStoich!$E$5:$U$5,AU$2,0))*(TimeStep)*'Composition Moles'!$C75</f>
        <v>-0.34391120027089128</v>
      </c>
      <c r="AV63" s="19">
        <f ca="1">SUMPRODUCT(ReactionRateK2!$F85:$V85*OFFSET(ReactionStoich!$E$5:$U$5,AV$2,0))*(TimeStep)*'Composition Moles'!$C75</f>
        <v>0</v>
      </c>
      <c r="AW63" s="19">
        <f ca="1">SUMPRODUCT(ReactionRateK2!$F85:$V85*OFFSET(ReactionStoich!$E$5:$U$5,AW$2,0))*(TimeStep)*'Composition Moles'!$C75</f>
        <v>0</v>
      </c>
      <c r="AX63" s="19">
        <f ca="1">SUMPRODUCT(ReactionRateK2!$F85:$V85*OFFSET(ReactionStoich!$E$5:$U$5,AX$2,0))*(TimeStep)*'Composition Moles'!$C75</f>
        <v>0</v>
      </c>
      <c r="AY63" s="19">
        <f ca="1">SUMPRODUCT(ReactionRateK2!$F85:$V85*OFFSET(ReactionStoich!$E$5:$U$5,AY$2,0))*(TimeStep)*'Composition Moles'!$C75</f>
        <v>0</v>
      </c>
      <c r="AZ63" s="19">
        <f ca="1">SUMPRODUCT(ReactionRateK2!$F85:$V85*OFFSET(ReactionStoich!$E$5:$U$5,AZ$2,0))*(TimeStep)*'Composition Moles'!$C75</f>
        <v>0</v>
      </c>
      <c r="BA63" s="19">
        <f ca="1">SUMPRODUCT(ReactionRateK2!$F85:$V85*OFFSET(ReactionStoich!$E$5:$U$5,BA$2,0))*(TimeStep)*'Composition Moles'!$C75</f>
        <v>0</v>
      </c>
      <c r="BB63" s="19">
        <f ca="1">SUMPRODUCT(ReactionRateK2!$F85:$V85*OFFSET(ReactionStoich!$E$5:$U$5,BB$2,0))*(TimeStep)*'Composition Moles'!$C75</f>
        <v>0</v>
      </c>
      <c r="BC63" s="19">
        <f ca="1">SUMPRODUCT(ReactionRateK2!$F85:$V85*OFFSET(ReactionStoich!$E$5:$U$5,BC$2,0))*(TimeStep)*'Composition Moles'!$C75</f>
        <v>0</v>
      </c>
      <c r="BD63" s="19">
        <f ca="1">SUMPRODUCT(ReactionRateK2!$F85:$V85*OFFSET(ReactionStoich!$E$5:$U$5,BD$2,0))*(TimeStep)*'Composition Moles'!$C75</f>
        <v>0</v>
      </c>
      <c r="BE63" s="19">
        <f ca="1">SUMPRODUCT(ReactionRateK2!$F85:$V85*OFFSET(ReactionStoich!$E$5:$U$5,BE$2,0))*(TimeStep)*'Composition Moles'!$C75</f>
        <v>0</v>
      </c>
      <c r="BF63" s="19">
        <f ca="1">SUMPRODUCT(ReactionRateK2!$F85:$V85*OFFSET(ReactionStoich!$E$5:$U$5,BF$2,0))*(TimeStep)*'Composition Moles'!$C75</f>
        <v>0</v>
      </c>
      <c r="BG63" s="19">
        <f ca="1">SUMPRODUCT(ReactionRateK2!$F85:$V85*OFFSET(ReactionStoich!$E$5:$U$5,BG$2,0))*(TimeStep)*'Composition Moles'!$C75</f>
        <v>0</v>
      </c>
      <c r="BH63" s="19">
        <f ca="1">SUMPRODUCT(ReactionRateK2!$F85:$V85*OFFSET(ReactionStoich!$E$5:$U$5,BH$2,0))*(TimeStep)*'Composition Moles'!$C75</f>
        <v>0</v>
      </c>
      <c r="BI63" s="19">
        <f ca="1">SUMPRODUCT(ReactionRateK2!$F85:$V85*OFFSET(ReactionStoich!$E$5:$U$5,BI$2,0))*(TimeStep)*'Composition Moles'!$C75</f>
        <v>0</v>
      </c>
      <c r="BJ63" s="19">
        <f ca="1">SUMPRODUCT(ReactionRateK2!$F85:$V85*OFFSET(ReactionStoich!$E$5:$U$5,BJ$2,0))*(TimeStep)*'Composition Moles'!$C75</f>
        <v>0</v>
      </c>
      <c r="BK63" s="19">
        <f ca="1">SUMPRODUCT(ReactionRateK2!$F85:$V85*OFFSET(ReactionStoich!$E$5:$U$5,BK$2,0))*(TimeStep)*'Composition Moles'!$C75</f>
        <v>0</v>
      </c>
      <c r="BL63" s="19">
        <f ca="1">SUMPRODUCT(ReactionRateK2!$F85:$V85*OFFSET(ReactionStoich!$E$5:$U$5,BL$2,0))*(TimeStep)*'Composition Moles'!$C75</f>
        <v>0</v>
      </c>
      <c r="BM63" s="19">
        <f ca="1">SUMPRODUCT(ReactionRateK2!$F85:$V85*OFFSET(ReactionStoich!$E$5:$U$5,BM$2,0))*(TimeStep)*'Composition Moles'!$C75</f>
        <v>0</v>
      </c>
      <c r="BN63" s="19">
        <f ca="1">SUMPRODUCT(ReactionRateK2!$F85:$V85*OFFSET(ReactionStoich!$E$5:$U$5,BN$2,0))*(TimeStep)*'Composition Moles'!$C75</f>
        <v>0</v>
      </c>
      <c r="BO63" s="19">
        <f ca="1">SUMPRODUCT(ReactionRateK2!$F85:$V85*OFFSET(ReactionStoich!$E$5:$U$5,BO$2,0))*(TimeStep)*'Composition Moles'!$C75</f>
        <v>0</v>
      </c>
      <c r="BP63" s="19">
        <f ca="1">SUMPRODUCT(ReactionRateK2!$F85:$V85*OFFSET(ReactionStoich!$E$5:$U$5,BP$2,0))*(TimeStep)*'Composition Moles'!$C75</f>
        <v>0</v>
      </c>
      <c r="BQ63" s="19">
        <f ca="1">SUMPRODUCT(ReactionRateK2!$F85:$V85*OFFSET(ReactionStoich!$E$5:$U$5,BQ$2,0))*(TimeStep)*'Composition Moles'!$C75</f>
        <v>0</v>
      </c>
      <c r="BR63" s="19">
        <f ca="1">SUMPRODUCT(ReactionRateK2!$F85:$V85*OFFSET(ReactionStoich!$E$5:$U$5,BR$2,0))*(TimeStep)*'Composition Moles'!$C75</f>
        <v>0</v>
      </c>
      <c r="BS63" s="19">
        <f ca="1">SUMPRODUCT(ReactionRateK2!$F85:$V85*OFFSET(ReactionStoich!$E$5:$U$5,BS$2,0))*(TimeStep)*'Composition Moles'!$C75</f>
        <v>0</v>
      </c>
      <c r="BT63" s="19">
        <f ca="1">SUMPRODUCT(ReactionRateK2!$F85:$V85*OFFSET(ReactionStoich!$E$5:$U$5,BT$2,0))*(TimeStep)*'Composition Moles'!$C75</f>
        <v>0</v>
      </c>
      <c r="BU63" s="19">
        <f ca="1">SUMPRODUCT(ReactionRateK2!$F85:$V85*OFFSET(ReactionStoich!$E$5:$U$5,BU$2,0))*(TimeStep)*'Composition Moles'!$C75</f>
        <v>0</v>
      </c>
      <c r="BV63" s="19">
        <f ca="1">SUMPRODUCT(ReactionRateK2!$F85:$V85*OFFSET(ReactionStoich!$E$5:$U$5,BV$2,0))*(TimeStep)*'Composition Moles'!$C75</f>
        <v>0</v>
      </c>
      <c r="BW63" s="19">
        <f ca="1">SUMPRODUCT(ReactionRateK2!$F85:$V85*OFFSET(ReactionStoich!$E$5:$U$5,BW$2,0))*(TimeStep)*'Composition Moles'!$C75</f>
        <v>0</v>
      </c>
    </row>
    <row r="64" spans="1:75">
      <c r="A64">
        <f>ReactionRateK1!A86</f>
        <v>2.6999999999999984</v>
      </c>
      <c r="B64" s="20">
        <f t="shared" ca="1" si="5"/>
        <v>-5000.0396509602542</v>
      </c>
      <c r="C64" s="20">
        <f ca="1">'Composition Moles'!BZ76</f>
        <v>144151.49063369757</v>
      </c>
      <c r="D64" s="26">
        <f t="shared" ca="1" si="6"/>
        <v>3.4686007262081132E-2</v>
      </c>
      <c r="F64" s="19">
        <f ca="1">SUMPRODUCT(ReactionRateK2!$F86:$V86*OFFSET(ReactionStoich!$E$5:$U$5,F$2,0))*(TimeStep)*'Composition Moles'!$C76</f>
        <v>-0.14952124887716586</v>
      </c>
      <c r="G64" s="19">
        <f ca="1">SUMPRODUCT(ReactionRateK2!$F86:$V86*OFFSET(ReactionStoich!$E$5:$U$5,G$2,0))*(TimeStep)*'Composition Moles'!$C76</f>
        <v>0</v>
      </c>
      <c r="H64" s="19">
        <f ca="1">SUMPRODUCT(ReactionRateK2!$F86:$V86*OFFSET(ReactionStoich!$E$5:$U$5,H$2,0))*(TimeStep)*'Composition Moles'!$C76</f>
        <v>0.14693894646479203</v>
      </c>
      <c r="I64" s="19">
        <f ca="1">SUMPRODUCT(ReactionRateK2!$F86:$V86*OFFSET(ReactionStoich!$E$5:$U$5,I$2,0))*(TimeStep)*'Composition Moles'!$C76</f>
        <v>2.5823024123738446E-3</v>
      </c>
      <c r="J64" s="19">
        <f ca="1">SUMPRODUCT(ReactionRateK2!$F86:$V86*OFFSET(ReactionStoich!$E$5:$U$5,J$2,0))*(TimeStep)*'Composition Moles'!$C76</f>
        <v>0</v>
      </c>
      <c r="K64" s="19">
        <f ca="1">SUMPRODUCT(ReactionRateK2!$F86:$V86*OFFSET(ReactionStoich!$E$5:$U$5,K$2,0))*(TimeStep)*'Composition Moles'!$C76</f>
        <v>0</v>
      </c>
      <c r="L64" s="19">
        <f ca="1">SUMPRODUCT(ReactionRateK2!$F86:$V86*OFFSET(ReactionStoich!$E$5:$U$5,L$2,0))*(TimeStep)*'Composition Moles'!$C76</f>
        <v>0</v>
      </c>
      <c r="M64" s="19">
        <f ca="1">SUMPRODUCT(ReactionRateK2!$F86:$V86*OFFSET(ReactionStoich!$E$5:$U$5,M$2,0))*(TimeStep)*'Composition Moles'!$C76</f>
        <v>0</v>
      </c>
      <c r="N64" s="19">
        <f ca="1">SUMPRODUCT(ReactionRateK2!$F86:$V86*OFFSET(ReactionStoich!$E$5:$U$5,N$2,0))*(TimeStep)*'Composition Moles'!$C76</f>
        <v>0</v>
      </c>
      <c r="O64" s="19">
        <f ca="1">SUMPRODUCT(ReactionRateK2!$F86:$V86*OFFSET(ReactionStoich!$E$5:$U$5,O$2,0))*(TimeStep)*'Composition Moles'!$C76</f>
        <v>0</v>
      </c>
      <c r="P64" s="19">
        <f ca="1">SUMPRODUCT(ReactionRateK2!$F86:$V86*OFFSET(ReactionStoich!$E$5:$U$5,P$2,0))*(TimeStep)*'Composition Moles'!$C76</f>
        <v>0</v>
      </c>
      <c r="Q64" s="19">
        <f ca="1">SUMPRODUCT(ReactionRateK2!$F86:$V86*OFFSET(ReactionStoich!$E$5:$U$5,Q$2,0))*(TimeStep)*'Composition Moles'!$C76</f>
        <v>0</v>
      </c>
      <c r="R64" s="19">
        <f ca="1">SUMPRODUCT(ReactionRateK2!$F86:$V86*OFFSET(ReactionStoich!$E$5:$U$5,R$2,0))*(TimeStep)*'Composition Moles'!$C76</f>
        <v>0</v>
      </c>
      <c r="S64" s="19">
        <f ca="1">SUMPRODUCT(ReactionRateK2!$F86:$V86*OFFSET(ReactionStoich!$E$5:$U$5,S$2,0))*(TimeStep)*'Composition Moles'!$C76</f>
        <v>2.5938598503947317</v>
      </c>
      <c r="T64" s="19">
        <f ca="1">SUMPRODUCT(ReactionRateK2!$F86:$V86*OFFSET(ReactionStoich!$E$5:$U$5,T$2,0))*(TimeStep)*'Composition Moles'!$C76</f>
        <v>0</v>
      </c>
      <c r="U64" s="19">
        <f ca="1">SUMPRODUCT(ReactionRateK2!$F86:$V86*OFFSET(ReactionStoich!$E$5:$U$5,U$2,0))*(TimeStep)*'Composition Moles'!$C76</f>
        <v>0</v>
      </c>
      <c r="V64" s="19">
        <f ca="1">SUMPRODUCT(ReactionRateK2!$F86:$V86*OFFSET(ReactionStoich!$E$5:$U$5,V$2,0))*(TimeStep)*'Composition Moles'!$C76</f>
        <v>0</v>
      </c>
      <c r="W64" s="19">
        <f ca="1">SUMPRODUCT(ReactionRateK2!$F86:$V86*OFFSET(ReactionStoich!$E$5:$U$5,W$2,0))*(TimeStep)*'Composition Moles'!$C76</f>
        <v>0</v>
      </c>
      <c r="X64" s="19">
        <f ca="1">SUMPRODUCT(ReactionRateK2!$F86:$V86*OFFSET(ReactionStoich!$E$5:$U$5,X$2,0))*(TimeStep)*'Composition Moles'!$C76</f>
        <v>0</v>
      </c>
      <c r="Y64" s="19">
        <f ca="1">SUMPRODUCT(ReactionRateK2!$F86:$V86*OFFSET(ReactionStoich!$E$5:$U$5,Y$2,0))*(TimeStep)*'Composition Moles'!$C76</f>
        <v>-6.0462743112731152</v>
      </c>
      <c r="Z64" s="19">
        <f ca="1">SUMPRODUCT(ReactionRateK2!$F86:$V86*OFFSET(ReactionStoich!$E$5:$U$5,Z$2,0))*(TimeStep)*'Composition Moles'!$C76</f>
        <v>0</v>
      </c>
      <c r="AA64" s="19">
        <f ca="1">SUMPRODUCT(ReactionRateK2!$F86:$V86*OFFSET(ReactionStoich!$E$5:$U$5,AA$2,0))*(TimeStep)*'Composition Moles'!$C76</f>
        <v>0</v>
      </c>
      <c r="AB64" s="19">
        <f ca="1">SUMPRODUCT(ReactionRateK2!$F86:$V86*OFFSET(ReactionStoich!$E$5:$U$5,AB$2,0))*(TimeStep)*'Composition Moles'!$C76</f>
        <v>0</v>
      </c>
      <c r="AC64" s="19">
        <f ca="1">SUMPRODUCT(ReactionRateK2!$F86:$V86*OFFSET(ReactionStoich!$E$5:$U$5,AC$2,0))*(TimeStep)*'Composition Moles'!$C76</f>
        <v>0</v>
      </c>
      <c r="AD64" s="19">
        <f ca="1">SUMPRODUCT(ReactionRateK2!$F86:$V86*OFFSET(ReactionStoich!$E$5:$U$5,AD$2,0))*(TimeStep)*'Composition Moles'!$C76</f>
        <v>0</v>
      </c>
      <c r="AE64" s="19">
        <f ca="1">SUMPRODUCT(ReactionRateK2!$F86:$V86*OFFSET(ReactionStoich!$E$5:$U$5,AE$2,0))*(TimeStep)*'Composition Moles'!$C76</f>
        <v>0</v>
      </c>
      <c r="AF64" s="19">
        <f ca="1">SUMPRODUCT(ReactionRateK2!$F86:$V86*OFFSET(ReactionStoich!$E$5:$U$5,AF$2,0))*(TimeStep)*'Composition Moles'!$C76</f>
        <v>0</v>
      </c>
      <c r="AG64" s="19">
        <f ca="1">SUMPRODUCT(ReactionRateK2!$F86:$V86*OFFSET(ReactionStoich!$E$5:$U$5,AG$2,0))*(TimeStep)*'Composition Moles'!$C76</f>
        <v>-1.884530365264148E-2</v>
      </c>
      <c r="AH64" s="19">
        <f ca="1">SUMPRODUCT(ReactionRateK2!$F86:$V86*OFFSET(ReactionStoich!$E$5:$U$5,AH$2,0))*(TimeStep)*'Composition Moles'!$C76</f>
        <v>0.28579783391390812</v>
      </c>
      <c r="AI64" s="19">
        <f ca="1">SUMPRODUCT(ReactionRateK2!$F86:$V86*OFFSET(ReactionStoich!$E$5:$U$5,AI$2,0))*(TimeStep)*'Composition Moles'!$C76</f>
        <v>3.3004849661450564</v>
      </c>
      <c r="AJ64" s="19">
        <f ca="1">SUMPRODUCT(ReactionRateK2!$F86:$V86*OFFSET(ReactionStoich!$E$5:$U$5,AJ$2,0))*(TimeStep)*'Composition Moles'!$C76</f>
        <v>1.0451563751224204</v>
      </c>
      <c r="AK64" s="19">
        <f ca="1">SUMPRODUCT(ReactionRateK2!$F86:$V86*OFFSET(ReactionStoich!$E$5:$U$5,AK$2,0))*(TimeStep)*'Composition Moles'!$C76</f>
        <v>0</v>
      </c>
      <c r="AL64" s="19">
        <f ca="1">SUMPRODUCT(ReactionRateK2!$F86:$V86*OFFSET(ReactionStoich!$E$5:$U$5,AL$2,0))*(TimeStep)*'Composition Moles'!$C76</f>
        <v>0</v>
      </c>
      <c r="AM64" s="19">
        <f ca="1">SUMPRODUCT(ReactionRateK2!$F86:$V86*OFFSET(ReactionStoich!$E$5:$U$5,AM$2,0))*(TimeStep)*'Composition Moles'!$C76</f>
        <v>0</v>
      </c>
      <c r="AN64" s="19">
        <f ca="1">SUMPRODUCT(ReactionRateK2!$F86:$V86*OFFSET(ReactionStoich!$E$5:$U$5,AN$2,0))*(TimeStep)*'Composition Moles'!$C76</f>
        <v>0</v>
      </c>
      <c r="AO64" s="19">
        <f ca="1">SUMPRODUCT(ReactionRateK2!$F86:$V86*OFFSET(ReactionStoich!$E$5:$U$5,AO$2,0))*(TimeStep)*'Composition Moles'!$C76</f>
        <v>-2.5823024123738446E-3</v>
      </c>
      <c r="AP64" s="19">
        <f ca="1">SUMPRODUCT(ReactionRateK2!$F86:$V86*OFFSET(ReactionStoich!$E$5:$U$5,AP$2,0))*(TimeStep)*'Composition Moles'!$C76</f>
        <v>-0.14564966591756184</v>
      </c>
      <c r="AQ64" s="19">
        <f ca="1">SUMPRODUCT(ReactionRateK2!$F86:$V86*OFFSET(ReactionStoich!$E$5:$U$5,AQ$2,0))*(TimeStep)*'Composition Moles'!$C76</f>
        <v>0</v>
      </c>
      <c r="AR64" s="19">
        <f ca="1">SUMPRODUCT(ReactionRateK2!$F86:$V86*OFFSET(ReactionStoich!$E$5:$U$5,AR$2,0))*(TimeStep)*'Composition Moles'!$C76</f>
        <v>0</v>
      </c>
      <c r="AS64" s="19">
        <f ca="1">SUMPRODUCT(ReactionRateK2!$F86:$V86*OFFSET(ReactionStoich!$E$5:$U$5,AS$2,0))*(TimeStep)*'Composition Moles'!$C76</f>
        <v>-0.33731581410680772</v>
      </c>
      <c r="AT64" s="19">
        <f ca="1">SUMPRODUCT(ReactionRateK2!$F86:$V86*OFFSET(ReactionStoich!$E$5:$U$5,AT$2,0))*(TimeStep)*'Composition Moles'!$C76</f>
        <v>-0.33731581410680772</v>
      </c>
      <c r="AU64" s="19">
        <f ca="1">SUMPRODUCT(ReactionRateK2!$F86:$V86*OFFSET(ReactionStoich!$E$5:$U$5,AU$2,0))*(TimeStep)*'Composition Moles'!$C76</f>
        <v>-0.33731581410680772</v>
      </c>
      <c r="AV64" s="19">
        <f ca="1">SUMPRODUCT(ReactionRateK2!$F86:$V86*OFFSET(ReactionStoich!$E$5:$U$5,AV$2,0))*(TimeStep)*'Composition Moles'!$C76</f>
        <v>0</v>
      </c>
      <c r="AW64" s="19">
        <f ca="1">SUMPRODUCT(ReactionRateK2!$F86:$V86*OFFSET(ReactionStoich!$E$5:$U$5,AW$2,0))*(TimeStep)*'Composition Moles'!$C76</f>
        <v>0</v>
      </c>
      <c r="AX64" s="19">
        <f ca="1">SUMPRODUCT(ReactionRateK2!$F86:$V86*OFFSET(ReactionStoich!$E$5:$U$5,AX$2,0))*(TimeStep)*'Composition Moles'!$C76</f>
        <v>0</v>
      </c>
      <c r="AY64" s="19">
        <f ca="1">SUMPRODUCT(ReactionRateK2!$F86:$V86*OFFSET(ReactionStoich!$E$5:$U$5,AY$2,0))*(TimeStep)*'Composition Moles'!$C76</f>
        <v>0</v>
      </c>
      <c r="AZ64" s="19">
        <f ca="1">SUMPRODUCT(ReactionRateK2!$F86:$V86*OFFSET(ReactionStoich!$E$5:$U$5,AZ$2,0))*(TimeStep)*'Composition Moles'!$C76</f>
        <v>0</v>
      </c>
      <c r="BA64" s="19">
        <f ca="1">SUMPRODUCT(ReactionRateK2!$F86:$V86*OFFSET(ReactionStoich!$E$5:$U$5,BA$2,0))*(TimeStep)*'Composition Moles'!$C76</f>
        <v>0</v>
      </c>
      <c r="BB64" s="19">
        <f ca="1">SUMPRODUCT(ReactionRateK2!$F86:$V86*OFFSET(ReactionStoich!$E$5:$U$5,BB$2,0))*(TimeStep)*'Composition Moles'!$C76</f>
        <v>0</v>
      </c>
      <c r="BC64" s="19">
        <f ca="1">SUMPRODUCT(ReactionRateK2!$F86:$V86*OFFSET(ReactionStoich!$E$5:$U$5,BC$2,0))*(TimeStep)*'Composition Moles'!$C76</f>
        <v>0</v>
      </c>
      <c r="BD64" s="19">
        <f ca="1">SUMPRODUCT(ReactionRateK2!$F86:$V86*OFFSET(ReactionStoich!$E$5:$U$5,BD$2,0))*(TimeStep)*'Composition Moles'!$C76</f>
        <v>0</v>
      </c>
      <c r="BE64" s="19">
        <f ca="1">SUMPRODUCT(ReactionRateK2!$F86:$V86*OFFSET(ReactionStoich!$E$5:$U$5,BE$2,0))*(TimeStep)*'Composition Moles'!$C76</f>
        <v>0</v>
      </c>
      <c r="BF64" s="19">
        <f ca="1">SUMPRODUCT(ReactionRateK2!$F86:$V86*OFFSET(ReactionStoich!$E$5:$U$5,BF$2,0))*(TimeStep)*'Composition Moles'!$C76</f>
        <v>0</v>
      </c>
      <c r="BG64" s="19">
        <f ca="1">SUMPRODUCT(ReactionRateK2!$F86:$V86*OFFSET(ReactionStoich!$E$5:$U$5,BG$2,0))*(TimeStep)*'Composition Moles'!$C76</f>
        <v>0</v>
      </c>
      <c r="BH64" s="19">
        <f ca="1">SUMPRODUCT(ReactionRateK2!$F86:$V86*OFFSET(ReactionStoich!$E$5:$U$5,BH$2,0))*(TimeStep)*'Composition Moles'!$C76</f>
        <v>0</v>
      </c>
      <c r="BI64" s="19">
        <f ca="1">SUMPRODUCT(ReactionRateK2!$F86:$V86*OFFSET(ReactionStoich!$E$5:$U$5,BI$2,0))*(TimeStep)*'Composition Moles'!$C76</f>
        <v>0</v>
      </c>
      <c r="BJ64" s="19">
        <f ca="1">SUMPRODUCT(ReactionRateK2!$F86:$V86*OFFSET(ReactionStoich!$E$5:$U$5,BJ$2,0))*(TimeStep)*'Composition Moles'!$C76</f>
        <v>0</v>
      </c>
      <c r="BK64" s="19">
        <f ca="1">SUMPRODUCT(ReactionRateK2!$F86:$V86*OFFSET(ReactionStoich!$E$5:$U$5,BK$2,0))*(TimeStep)*'Composition Moles'!$C76</f>
        <v>0</v>
      </c>
      <c r="BL64" s="19">
        <f ca="1">SUMPRODUCT(ReactionRateK2!$F86:$V86*OFFSET(ReactionStoich!$E$5:$U$5,BL$2,0))*(TimeStep)*'Composition Moles'!$C76</f>
        <v>0</v>
      </c>
      <c r="BM64" s="19">
        <f ca="1">SUMPRODUCT(ReactionRateK2!$F86:$V86*OFFSET(ReactionStoich!$E$5:$U$5,BM$2,0))*(TimeStep)*'Composition Moles'!$C76</f>
        <v>0</v>
      </c>
      <c r="BN64" s="19">
        <f ca="1">SUMPRODUCT(ReactionRateK2!$F86:$V86*OFFSET(ReactionStoich!$E$5:$U$5,BN$2,0))*(TimeStep)*'Composition Moles'!$C76</f>
        <v>0</v>
      </c>
      <c r="BO64" s="19">
        <f ca="1">SUMPRODUCT(ReactionRateK2!$F86:$V86*OFFSET(ReactionStoich!$E$5:$U$5,BO$2,0))*(TimeStep)*'Composition Moles'!$C76</f>
        <v>0</v>
      </c>
      <c r="BP64" s="19">
        <f ca="1">SUMPRODUCT(ReactionRateK2!$F86:$V86*OFFSET(ReactionStoich!$E$5:$U$5,BP$2,0))*(TimeStep)*'Composition Moles'!$C76</f>
        <v>0</v>
      </c>
      <c r="BQ64" s="19">
        <f ca="1">SUMPRODUCT(ReactionRateK2!$F86:$V86*OFFSET(ReactionStoich!$E$5:$U$5,BQ$2,0))*(TimeStep)*'Composition Moles'!$C76</f>
        <v>0</v>
      </c>
      <c r="BR64" s="19">
        <f ca="1">SUMPRODUCT(ReactionRateK2!$F86:$V86*OFFSET(ReactionStoich!$E$5:$U$5,BR$2,0))*(TimeStep)*'Composition Moles'!$C76</f>
        <v>0</v>
      </c>
      <c r="BS64" s="19">
        <f ca="1">SUMPRODUCT(ReactionRateK2!$F86:$V86*OFFSET(ReactionStoich!$E$5:$U$5,BS$2,0))*(TimeStep)*'Composition Moles'!$C76</f>
        <v>0</v>
      </c>
      <c r="BT64" s="19">
        <f ca="1">SUMPRODUCT(ReactionRateK2!$F86:$V86*OFFSET(ReactionStoich!$E$5:$U$5,BT$2,0))*(TimeStep)*'Composition Moles'!$C76</f>
        <v>0</v>
      </c>
      <c r="BU64" s="19">
        <f ca="1">SUMPRODUCT(ReactionRateK2!$F86:$V86*OFFSET(ReactionStoich!$E$5:$U$5,BU$2,0))*(TimeStep)*'Composition Moles'!$C76</f>
        <v>0</v>
      </c>
      <c r="BV64" s="19">
        <f ca="1">SUMPRODUCT(ReactionRateK2!$F86:$V86*OFFSET(ReactionStoich!$E$5:$U$5,BV$2,0))*(TimeStep)*'Composition Moles'!$C76</f>
        <v>0</v>
      </c>
      <c r="BW64" s="19">
        <f ca="1">SUMPRODUCT(ReactionRateK2!$F86:$V86*OFFSET(ReactionStoich!$E$5:$U$5,BW$2,0))*(TimeStep)*'Composition Moles'!$C76</f>
        <v>0</v>
      </c>
    </row>
    <row r="65" spans="1:75">
      <c r="A65">
        <f>ReactionRateK1!A87</f>
        <v>2.7499999999999982</v>
      </c>
      <c r="B65" s="20">
        <f t="shared" ca="1" si="5"/>
        <v>-4718.9994194585524</v>
      </c>
      <c r="C65" s="20">
        <f ca="1">'Composition Moles'!BZ77</f>
        <v>144160.01919674434</v>
      </c>
      <c r="D65" s="26">
        <f t="shared" ca="1" si="6"/>
        <v>3.2734453323138325E-2</v>
      </c>
      <c r="F65" s="19">
        <f ca="1">SUMPRODUCT(ReactionRateK2!$F87:$V87*OFFSET(ReactionStoich!$E$5:$U$5,F$2,0))*(TimeStep)*'Composition Moles'!$C77</f>
        <v>-0.13981584973019145</v>
      </c>
      <c r="G65" s="19">
        <f ca="1">SUMPRODUCT(ReactionRateK2!$F87:$V87*OFFSET(ReactionStoich!$E$5:$U$5,G$2,0))*(TimeStep)*'Composition Moles'!$C77</f>
        <v>0</v>
      </c>
      <c r="H65" s="19">
        <f ca="1">SUMPRODUCT(ReactionRateK2!$F87:$V87*OFFSET(ReactionStoich!$E$5:$U$5,H$2,0))*(TimeStep)*'Composition Moles'!$C77</f>
        <v>0.13747607758722855</v>
      </c>
      <c r="I65" s="19">
        <f ca="1">SUMPRODUCT(ReactionRateK2!$F87:$V87*OFFSET(ReactionStoich!$E$5:$U$5,I$2,0))*(TimeStep)*'Composition Moles'!$C77</f>
        <v>2.3397721429628971E-3</v>
      </c>
      <c r="J65" s="19">
        <f ca="1">SUMPRODUCT(ReactionRateK2!$F87:$V87*OFFSET(ReactionStoich!$E$5:$U$5,J$2,0))*(TimeStep)*'Composition Moles'!$C77</f>
        <v>0</v>
      </c>
      <c r="K65" s="19">
        <f ca="1">SUMPRODUCT(ReactionRateK2!$F87:$V87*OFFSET(ReactionStoich!$E$5:$U$5,K$2,0))*(TimeStep)*'Composition Moles'!$C77</f>
        <v>0</v>
      </c>
      <c r="L65" s="19">
        <f ca="1">SUMPRODUCT(ReactionRateK2!$F87:$V87*OFFSET(ReactionStoich!$E$5:$U$5,L$2,0))*(TimeStep)*'Composition Moles'!$C77</f>
        <v>0</v>
      </c>
      <c r="M65" s="19">
        <f ca="1">SUMPRODUCT(ReactionRateK2!$F87:$V87*OFFSET(ReactionStoich!$E$5:$U$5,M$2,0))*(TimeStep)*'Composition Moles'!$C77</f>
        <v>0</v>
      </c>
      <c r="N65" s="19">
        <f ca="1">SUMPRODUCT(ReactionRateK2!$F87:$V87*OFFSET(ReactionStoich!$E$5:$U$5,N$2,0))*(TimeStep)*'Composition Moles'!$C77</f>
        <v>0</v>
      </c>
      <c r="O65" s="19">
        <f ca="1">SUMPRODUCT(ReactionRateK2!$F87:$V87*OFFSET(ReactionStoich!$E$5:$U$5,O$2,0))*(TimeStep)*'Composition Moles'!$C77</f>
        <v>0</v>
      </c>
      <c r="P65" s="19">
        <f ca="1">SUMPRODUCT(ReactionRateK2!$F87:$V87*OFFSET(ReactionStoich!$E$5:$U$5,P$2,0))*(TimeStep)*'Composition Moles'!$C77</f>
        <v>0</v>
      </c>
      <c r="Q65" s="19">
        <f ca="1">SUMPRODUCT(ReactionRateK2!$F87:$V87*OFFSET(ReactionStoich!$E$5:$U$5,Q$2,0))*(TimeStep)*'Composition Moles'!$C77</f>
        <v>0</v>
      </c>
      <c r="R65" s="19">
        <f ca="1">SUMPRODUCT(ReactionRateK2!$F87:$V87*OFFSET(ReactionStoich!$E$5:$U$5,R$2,0))*(TimeStep)*'Composition Moles'!$C77</f>
        <v>0</v>
      </c>
      <c r="S65" s="19">
        <f ca="1">SUMPRODUCT(ReactionRateK2!$F87:$V87*OFFSET(ReactionStoich!$E$5:$U$5,S$2,0))*(TimeStep)*'Composition Moles'!$C77</f>
        <v>2.5436461746309025</v>
      </c>
      <c r="T65" s="19">
        <f ca="1">SUMPRODUCT(ReactionRateK2!$F87:$V87*OFFSET(ReactionStoich!$E$5:$U$5,T$2,0))*(TimeStep)*'Composition Moles'!$C77</f>
        <v>0</v>
      </c>
      <c r="U65" s="19">
        <f ca="1">SUMPRODUCT(ReactionRateK2!$F87:$V87*OFFSET(ReactionStoich!$E$5:$U$5,U$2,0))*(TimeStep)*'Composition Moles'!$C77</f>
        <v>0</v>
      </c>
      <c r="V65" s="19">
        <f ca="1">SUMPRODUCT(ReactionRateK2!$F87:$V87*OFFSET(ReactionStoich!$E$5:$U$5,V$2,0))*(TimeStep)*'Composition Moles'!$C77</f>
        <v>0</v>
      </c>
      <c r="W65" s="19">
        <f ca="1">SUMPRODUCT(ReactionRateK2!$F87:$V87*OFFSET(ReactionStoich!$E$5:$U$5,W$2,0))*(TimeStep)*'Composition Moles'!$C77</f>
        <v>0</v>
      </c>
      <c r="X65" s="19">
        <f ca="1">SUMPRODUCT(ReactionRateK2!$F87:$V87*OFFSET(ReactionStoich!$E$5:$U$5,X$2,0))*(TimeStep)*'Composition Moles'!$C77</f>
        <v>0</v>
      </c>
      <c r="Y65" s="19">
        <f ca="1">SUMPRODUCT(ReactionRateK2!$F87:$V87*OFFSET(ReactionStoich!$E$5:$U$5,Y$2,0))*(TimeStep)*'Composition Moles'!$C77</f>
        <v>-5.9369795303909596</v>
      </c>
      <c r="Z65" s="19">
        <f ca="1">SUMPRODUCT(ReactionRateK2!$F87:$V87*OFFSET(ReactionStoich!$E$5:$U$5,Z$2,0))*(TimeStep)*'Composition Moles'!$C77</f>
        <v>0</v>
      </c>
      <c r="AA65" s="19">
        <f ca="1">SUMPRODUCT(ReactionRateK2!$F87:$V87*OFFSET(ReactionStoich!$E$5:$U$5,AA$2,0))*(TimeStep)*'Composition Moles'!$C77</f>
        <v>0</v>
      </c>
      <c r="AB65" s="19">
        <f ca="1">SUMPRODUCT(ReactionRateK2!$F87:$V87*OFFSET(ReactionStoich!$E$5:$U$5,AB$2,0))*(TimeStep)*'Composition Moles'!$C77</f>
        <v>0</v>
      </c>
      <c r="AC65" s="19">
        <f ca="1">SUMPRODUCT(ReactionRateK2!$F87:$V87*OFFSET(ReactionStoich!$E$5:$U$5,AC$2,0))*(TimeStep)*'Composition Moles'!$C77</f>
        <v>0</v>
      </c>
      <c r="AD65" s="19">
        <f ca="1">SUMPRODUCT(ReactionRateK2!$F87:$V87*OFFSET(ReactionStoich!$E$5:$U$5,AD$2,0))*(TimeStep)*'Composition Moles'!$C77</f>
        <v>0</v>
      </c>
      <c r="AE65" s="19">
        <f ca="1">SUMPRODUCT(ReactionRateK2!$F87:$V87*OFFSET(ReactionStoich!$E$5:$U$5,AE$2,0))*(TimeStep)*'Composition Moles'!$C77</f>
        <v>0</v>
      </c>
      <c r="AF65" s="19">
        <f ca="1">SUMPRODUCT(ReactionRateK2!$F87:$V87*OFFSET(ReactionStoich!$E$5:$U$5,AF$2,0))*(TimeStep)*'Composition Moles'!$C77</f>
        <v>0</v>
      </c>
      <c r="AG65" s="19">
        <f ca="1">SUMPRODUCT(ReactionRateK2!$F87:$V87*OFFSET(ReactionStoich!$E$5:$U$5,AG$2,0))*(TimeStep)*'Composition Moles'!$C77</f>
        <v>-1.8263168652884562E-2</v>
      </c>
      <c r="AH65" s="19">
        <f ca="1">SUMPRODUCT(ReactionRateK2!$F87:$V87*OFFSET(ReactionStoich!$E$5:$U$5,AH$2,0))*(TimeStep)*'Composition Moles'!$C77</f>
        <v>0.23083443866623304</v>
      </c>
      <c r="AI65" s="19">
        <f ca="1">SUMPRODUCT(ReactionRateK2!$F87:$V87*OFFSET(ReactionStoich!$E$5:$U$5,AI$2,0))*(TimeStep)*'Composition Moles'!$C77</f>
        <v>3.2874608809849009</v>
      </c>
      <c r="AJ65" s="19">
        <f ca="1">SUMPRODUCT(ReactionRateK2!$F87:$V87*OFFSET(ReactionStoich!$E$5:$U$5,AJ$2,0))*(TimeStep)*'Composition Moles'!$C77</f>
        <v>1.0249598574943082</v>
      </c>
      <c r="AK65" s="19">
        <f ca="1">SUMPRODUCT(ReactionRateK2!$F87:$V87*OFFSET(ReactionStoich!$E$5:$U$5,AK$2,0))*(TimeStep)*'Composition Moles'!$C77</f>
        <v>0</v>
      </c>
      <c r="AL65" s="19">
        <f ca="1">SUMPRODUCT(ReactionRateK2!$F87:$V87*OFFSET(ReactionStoich!$E$5:$U$5,AL$2,0))*(TimeStep)*'Composition Moles'!$C77</f>
        <v>0</v>
      </c>
      <c r="AM65" s="19">
        <f ca="1">SUMPRODUCT(ReactionRateK2!$F87:$V87*OFFSET(ReactionStoich!$E$5:$U$5,AM$2,0))*(TimeStep)*'Composition Moles'!$C77</f>
        <v>0</v>
      </c>
      <c r="AN65" s="19">
        <f ca="1">SUMPRODUCT(ReactionRateK2!$F87:$V87*OFFSET(ReactionStoich!$E$5:$U$5,AN$2,0))*(TimeStep)*'Composition Moles'!$C77</f>
        <v>0</v>
      </c>
      <c r="AO65" s="19">
        <f ca="1">SUMPRODUCT(ReactionRateK2!$F87:$V87*OFFSET(ReactionStoich!$E$5:$U$5,AO$2,0))*(TimeStep)*'Composition Moles'!$C77</f>
        <v>-2.3397721429628971E-3</v>
      </c>
      <c r="AP65" s="19">
        <f ca="1">SUMPRODUCT(ReactionRateK2!$F87:$V87*OFFSET(ReactionStoich!$E$5:$U$5,AP$2,0))*(TimeStep)*'Composition Moles'!$C77</f>
        <v>-0.13662517771970653</v>
      </c>
      <c r="AQ65" s="19">
        <f ca="1">SUMPRODUCT(ReactionRateK2!$F87:$V87*OFFSET(ReactionStoich!$E$5:$U$5,AQ$2,0))*(TimeStep)*'Composition Moles'!$C77</f>
        <v>0</v>
      </c>
      <c r="AR65" s="19">
        <f ca="1">SUMPRODUCT(ReactionRateK2!$F87:$V87*OFFSET(ReactionStoich!$E$5:$U$5,AR$2,0))*(TimeStep)*'Composition Moles'!$C77</f>
        <v>0</v>
      </c>
      <c r="AS65" s="19">
        <f ca="1">SUMPRODUCT(ReactionRateK2!$F87:$V87*OFFSET(ReactionStoich!$E$5:$U$5,AS$2,0))*(TimeStep)*'Composition Moles'!$C77</f>
        <v>-0.33089790095661026</v>
      </c>
      <c r="AT65" s="19">
        <f ca="1">SUMPRODUCT(ReactionRateK2!$F87:$V87*OFFSET(ReactionStoich!$E$5:$U$5,AT$2,0))*(TimeStep)*'Composition Moles'!$C77</f>
        <v>-0.33089790095661026</v>
      </c>
      <c r="AU65" s="19">
        <f ca="1">SUMPRODUCT(ReactionRateK2!$F87:$V87*OFFSET(ReactionStoich!$E$5:$U$5,AU$2,0))*(TimeStep)*'Composition Moles'!$C77</f>
        <v>-0.33089790095661026</v>
      </c>
      <c r="AV65" s="19">
        <f ca="1">SUMPRODUCT(ReactionRateK2!$F87:$V87*OFFSET(ReactionStoich!$E$5:$U$5,AV$2,0))*(TimeStep)*'Composition Moles'!$C77</f>
        <v>0</v>
      </c>
      <c r="AW65" s="19">
        <f ca="1">SUMPRODUCT(ReactionRateK2!$F87:$V87*OFFSET(ReactionStoich!$E$5:$U$5,AW$2,0))*(TimeStep)*'Composition Moles'!$C77</f>
        <v>0</v>
      </c>
      <c r="AX65" s="19">
        <f ca="1">SUMPRODUCT(ReactionRateK2!$F87:$V87*OFFSET(ReactionStoich!$E$5:$U$5,AX$2,0))*(TimeStep)*'Composition Moles'!$C77</f>
        <v>0</v>
      </c>
      <c r="AY65" s="19">
        <f ca="1">SUMPRODUCT(ReactionRateK2!$F87:$V87*OFFSET(ReactionStoich!$E$5:$U$5,AY$2,0))*(TimeStep)*'Composition Moles'!$C77</f>
        <v>0</v>
      </c>
      <c r="AZ65" s="19">
        <f ca="1">SUMPRODUCT(ReactionRateK2!$F87:$V87*OFFSET(ReactionStoich!$E$5:$U$5,AZ$2,0))*(TimeStep)*'Composition Moles'!$C77</f>
        <v>0</v>
      </c>
      <c r="BA65" s="19">
        <f ca="1">SUMPRODUCT(ReactionRateK2!$F87:$V87*OFFSET(ReactionStoich!$E$5:$U$5,BA$2,0))*(TimeStep)*'Composition Moles'!$C77</f>
        <v>0</v>
      </c>
      <c r="BB65" s="19">
        <f ca="1">SUMPRODUCT(ReactionRateK2!$F87:$V87*OFFSET(ReactionStoich!$E$5:$U$5,BB$2,0))*(TimeStep)*'Composition Moles'!$C77</f>
        <v>0</v>
      </c>
      <c r="BC65" s="19">
        <f ca="1">SUMPRODUCT(ReactionRateK2!$F87:$V87*OFFSET(ReactionStoich!$E$5:$U$5,BC$2,0))*(TimeStep)*'Composition Moles'!$C77</f>
        <v>0</v>
      </c>
      <c r="BD65" s="19">
        <f ca="1">SUMPRODUCT(ReactionRateK2!$F87:$V87*OFFSET(ReactionStoich!$E$5:$U$5,BD$2,0))*(TimeStep)*'Composition Moles'!$C77</f>
        <v>0</v>
      </c>
      <c r="BE65" s="19">
        <f ca="1">SUMPRODUCT(ReactionRateK2!$F87:$V87*OFFSET(ReactionStoich!$E$5:$U$5,BE$2,0))*(TimeStep)*'Composition Moles'!$C77</f>
        <v>0</v>
      </c>
      <c r="BF65" s="19">
        <f ca="1">SUMPRODUCT(ReactionRateK2!$F87:$V87*OFFSET(ReactionStoich!$E$5:$U$5,BF$2,0))*(TimeStep)*'Composition Moles'!$C77</f>
        <v>0</v>
      </c>
      <c r="BG65" s="19">
        <f ca="1">SUMPRODUCT(ReactionRateK2!$F87:$V87*OFFSET(ReactionStoich!$E$5:$U$5,BG$2,0))*(TimeStep)*'Composition Moles'!$C77</f>
        <v>0</v>
      </c>
      <c r="BH65" s="19">
        <f ca="1">SUMPRODUCT(ReactionRateK2!$F87:$V87*OFFSET(ReactionStoich!$E$5:$U$5,BH$2,0))*(TimeStep)*'Composition Moles'!$C77</f>
        <v>0</v>
      </c>
      <c r="BI65" s="19">
        <f ca="1">SUMPRODUCT(ReactionRateK2!$F87:$V87*OFFSET(ReactionStoich!$E$5:$U$5,BI$2,0))*(TimeStep)*'Composition Moles'!$C77</f>
        <v>0</v>
      </c>
      <c r="BJ65" s="19">
        <f ca="1">SUMPRODUCT(ReactionRateK2!$F87:$V87*OFFSET(ReactionStoich!$E$5:$U$5,BJ$2,0))*(TimeStep)*'Composition Moles'!$C77</f>
        <v>0</v>
      </c>
      <c r="BK65" s="19">
        <f ca="1">SUMPRODUCT(ReactionRateK2!$F87:$V87*OFFSET(ReactionStoich!$E$5:$U$5,BK$2,0))*(TimeStep)*'Composition Moles'!$C77</f>
        <v>0</v>
      </c>
      <c r="BL65" s="19">
        <f ca="1">SUMPRODUCT(ReactionRateK2!$F87:$V87*OFFSET(ReactionStoich!$E$5:$U$5,BL$2,0))*(TimeStep)*'Composition Moles'!$C77</f>
        <v>0</v>
      </c>
      <c r="BM65" s="19">
        <f ca="1">SUMPRODUCT(ReactionRateK2!$F87:$V87*OFFSET(ReactionStoich!$E$5:$U$5,BM$2,0))*(TimeStep)*'Composition Moles'!$C77</f>
        <v>0</v>
      </c>
      <c r="BN65" s="19">
        <f ca="1">SUMPRODUCT(ReactionRateK2!$F87:$V87*OFFSET(ReactionStoich!$E$5:$U$5,BN$2,0))*(TimeStep)*'Composition Moles'!$C77</f>
        <v>0</v>
      </c>
      <c r="BO65" s="19">
        <f ca="1">SUMPRODUCT(ReactionRateK2!$F87:$V87*OFFSET(ReactionStoich!$E$5:$U$5,BO$2,0))*(TimeStep)*'Composition Moles'!$C77</f>
        <v>0</v>
      </c>
      <c r="BP65" s="19">
        <f ca="1">SUMPRODUCT(ReactionRateK2!$F87:$V87*OFFSET(ReactionStoich!$E$5:$U$5,BP$2,0))*(TimeStep)*'Composition Moles'!$C77</f>
        <v>0</v>
      </c>
      <c r="BQ65" s="19">
        <f ca="1">SUMPRODUCT(ReactionRateK2!$F87:$V87*OFFSET(ReactionStoich!$E$5:$U$5,BQ$2,0))*(TimeStep)*'Composition Moles'!$C77</f>
        <v>0</v>
      </c>
      <c r="BR65" s="19">
        <f ca="1">SUMPRODUCT(ReactionRateK2!$F87:$V87*OFFSET(ReactionStoich!$E$5:$U$5,BR$2,0))*(TimeStep)*'Composition Moles'!$C77</f>
        <v>0</v>
      </c>
      <c r="BS65" s="19">
        <f ca="1">SUMPRODUCT(ReactionRateK2!$F87:$V87*OFFSET(ReactionStoich!$E$5:$U$5,BS$2,0))*(TimeStep)*'Composition Moles'!$C77</f>
        <v>0</v>
      </c>
      <c r="BT65" s="19">
        <f ca="1">SUMPRODUCT(ReactionRateK2!$F87:$V87*OFFSET(ReactionStoich!$E$5:$U$5,BT$2,0))*(TimeStep)*'Composition Moles'!$C77</f>
        <v>0</v>
      </c>
      <c r="BU65" s="19">
        <f ca="1">SUMPRODUCT(ReactionRateK2!$F87:$V87*OFFSET(ReactionStoich!$E$5:$U$5,BU$2,0))*(TimeStep)*'Composition Moles'!$C77</f>
        <v>0</v>
      </c>
      <c r="BV65" s="19">
        <f ca="1">SUMPRODUCT(ReactionRateK2!$F87:$V87*OFFSET(ReactionStoich!$E$5:$U$5,BV$2,0))*(TimeStep)*'Composition Moles'!$C77</f>
        <v>0</v>
      </c>
      <c r="BW65" s="19">
        <f ca="1">SUMPRODUCT(ReactionRateK2!$F87:$V87*OFFSET(ReactionStoich!$E$5:$U$5,BW$2,0))*(TimeStep)*'Composition Moles'!$C77</f>
        <v>0</v>
      </c>
    </row>
    <row r="66" spans="1:75">
      <c r="A66">
        <f>ReactionRateK1!A88</f>
        <v>2.799999999999998</v>
      </c>
      <c r="B66" s="20">
        <f t="shared" ca="1" si="5"/>
        <v>-4456.4309072521773</v>
      </c>
      <c r="C66" s="20">
        <f ca="1">'Composition Moles'!BZ78</f>
        <v>144168.185602315</v>
      </c>
      <c r="D66" s="26">
        <f t="shared" ca="1" si="6"/>
        <v>3.0911333791389668E-2</v>
      </c>
      <c r="F66" s="19">
        <f ca="1">SUMPRODUCT(ReactionRateK2!$F88:$V88*OFFSET(ReactionStoich!$E$5:$U$5,F$2,0))*(TimeStep)*'Composition Moles'!$C78</f>
        <v>-0.13073626854582079</v>
      </c>
      <c r="G66" s="19">
        <f ca="1">SUMPRODUCT(ReactionRateK2!$F88:$V88*OFFSET(ReactionStoich!$E$5:$U$5,G$2,0))*(TimeStep)*'Composition Moles'!$C78</f>
        <v>0</v>
      </c>
      <c r="H66" s="19">
        <f ca="1">SUMPRODUCT(ReactionRateK2!$F88:$V88*OFFSET(ReactionStoich!$E$5:$U$5,H$2,0))*(TimeStep)*'Composition Moles'!$C78</f>
        <v>0.12861591438556386</v>
      </c>
      <c r="I66" s="19">
        <f ca="1">SUMPRODUCT(ReactionRateK2!$F88:$V88*OFFSET(ReactionStoich!$E$5:$U$5,I$2,0))*(TimeStep)*'Composition Moles'!$C78</f>
        <v>2.1203541602569484E-3</v>
      </c>
      <c r="J66" s="19">
        <f ca="1">SUMPRODUCT(ReactionRateK2!$F88:$V88*OFFSET(ReactionStoich!$E$5:$U$5,J$2,0))*(TimeStep)*'Composition Moles'!$C78</f>
        <v>0</v>
      </c>
      <c r="K66" s="19">
        <f ca="1">SUMPRODUCT(ReactionRateK2!$F88:$V88*OFFSET(ReactionStoich!$E$5:$U$5,K$2,0))*(TimeStep)*'Composition Moles'!$C78</f>
        <v>0</v>
      </c>
      <c r="L66" s="19">
        <f ca="1">SUMPRODUCT(ReactionRateK2!$F88:$V88*OFFSET(ReactionStoich!$E$5:$U$5,L$2,0))*(TimeStep)*'Composition Moles'!$C78</f>
        <v>0</v>
      </c>
      <c r="M66" s="19">
        <f ca="1">SUMPRODUCT(ReactionRateK2!$F88:$V88*OFFSET(ReactionStoich!$E$5:$U$5,M$2,0))*(TimeStep)*'Composition Moles'!$C78</f>
        <v>0</v>
      </c>
      <c r="N66" s="19">
        <f ca="1">SUMPRODUCT(ReactionRateK2!$F88:$V88*OFFSET(ReactionStoich!$E$5:$U$5,N$2,0))*(TimeStep)*'Composition Moles'!$C78</f>
        <v>0</v>
      </c>
      <c r="O66" s="19">
        <f ca="1">SUMPRODUCT(ReactionRateK2!$F88:$V88*OFFSET(ReactionStoich!$E$5:$U$5,O$2,0))*(TimeStep)*'Composition Moles'!$C78</f>
        <v>0</v>
      </c>
      <c r="P66" s="19">
        <f ca="1">SUMPRODUCT(ReactionRateK2!$F88:$V88*OFFSET(ReactionStoich!$E$5:$U$5,P$2,0))*(TimeStep)*'Composition Moles'!$C78</f>
        <v>0</v>
      </c>
      <c r="Q66" s="19">
        <f ca="1">SUMPRODUCT(ReactionRateK2!$F88:$V88*OFFSET(ReactionStoich!$E$5:$U$5,Q$2,0))*(TimeStep)*'Composition Moles'!$C78</f>
        <v>0</v>
      </c>
      <c r="R66" s="19">
        <f ca="1">SUMPRODUCT(ReactionRateK2!$F88:$V88*OFFSET(ReactionStoich!$E$5:$U$5,R$2,0))*(TimeStep)*'Composition Moles'!$C78</f>
        <v>0</v>
      </c>
      <c r="S66" s="19">
        <f ca="1">SUMPRODUCT(ReactionRateK2!$F88:$V88*OFFSET(ReactionStoich!$E$5:$U$5,S$2,0))*(TimeStep)*'Composition Moles'!$C78</f>
        <v>2.4940994963808518</v>
      </c>
      <c r="T66" s="19">
        <f ca="1">SUMPRODUCT(ReactionRateK2!$F88:$V88*OFFSET(ReactionStoich!$E$5:$U$5,T$2,0))*(TimeStep)*'Composition Moles'!$C78</f>
        <v>0</v>
      </c>
      <c r="U66" s="19">
        <f ca="1">SUMPRODUCT(ReactionRateK2!$F88:$V88*OFFSET(ReactionStoich!$E$5:$U$5,U$2,0))*(TimeStep)*'Composition Moles'!$C78</f>
        <v>0</v>
      </c>
      <c r="V66" s="19">
        <f ca="1">SUMPRODUCT(ReactionRateK2!$F88:$V88*OFFSET(ReactionStoich!$E$5:$U$5,V$2,0))*(TimeStep)*'Composition Moles'!$C78</f>
        <v>0</v>
      </c>
      <c r="W66" s="19">
        <f ca="1">SUMPRODUCT(ReactionRateK2!$F88:$V88*OFFSET(ReactionStoich!$E$5:$U$5,W$2,0))*(TimeStep)*'Composition Moles'!$C78</f>
        <v>0</v>
      </c>
      <c r="X66" s="19">
        <f ca="1">SUMPRODUCT(ReactionRateK2!$F88:$V88*OFFSET(ReactionStoich!$E$5:$U$5,X$2,0))*(TimeStep)*'Composition Moles'!$C78</f>
        <v>0</v>
      </c>
      <c r="Y66" s="19">
        <f ca="1">SUMPRODUCT(ReactionRateK2!$F88:$V88*OFFSET(ReactionStoich!$E$5:$U$5,Y$2,0))*(TimeStep)*'Composition Moles'!$C78</f>
        <v>-5.8288087188964521</v>
      </c>
      <c r="Z66" s="19">
        <f ca="1">SUMPRODUCT(ReactionRateK2!$F88:$V88*OFFSET(ReactionStoich!$E$5:$U$5,Z$2,0))*(TimeStep)*'Composition Moles'!$C78</f>
        <v>0</v>
      </c>
      <c r="AA66" s="19">
        <f ca="1">SUMPRODUCT(ReactionRateK2!$F88:$V88*OFFSET(ReactionStoich!$E$5:$U$5,AA$2,0))*(TimeStep)*'Composition Moles'!$C78</f>
        <v>0</v>
      </c>
      <c r="AB66" s="19">
        <f ca="1">SUMPRODUCT(ReactionRateK2!$F88:$V88*OFFSET(ReactionStoich!$E$5:$U$5,AB$2,0))*(TimeStep)*'Composition Moles'!$C78</f>
        <v>0</v>
      </c>
      <c r="AC66" s="19">
        <f ca="1">SUMPRODUCT(ReactionRateK2!$F88:$V88*OFFSET(ReactionStoich!$E$5:$U$5,AC$2,0))*(TimeStep)*'Composition Moles'!$C78</f>
        <v>0</v>
      </c>
      <c r="AD66" s="19">
        <f ca="1">SUMPRODUCT(ReactionRateK2!$F88:$V88*OFFSET(ReactionStoich!$E$5:$U$5,AD$2,0))*(TimeStep)*'Composition Moles'!$C78</f>
        <v>0</v>
      </c>
      <c r="AE66" s="19">
        <f ca="1">SUMPRODUCT(ReactionRateK2!$F88:$V88*OFFSET(ReactionStoich!$E$5:$U$5,AE$2,0))*(TimeStep)*'Composition Moles'!$C78</f>
        <v>0</v>
      </c>
      <c r="AF66" s="19">
        <f ca="1">SUMPRODUCT(ReactionRateK2!$F88:$V88*OFFSET(ReactionStoich!$E$5:$U$5,AF$2,0))*(TimeStep)*'Composition Moles'!$C78</f>
        <v>0</v>
      </c>
      <c r="AG66" s="19">
        <f ca="1">SUMPRODUCT(ReactionRateK2!$F88:$V88*OFFSET(ReactionStoich!$E$5:$U$5,AG$2,0))*(TimeStep)*'Composition Moles'!$C78</f>
        <v>-1.7686126151453225E-2</v>
      </c>
      <c r="AH66" s="19">
        <f ca="1">SUMPRODUCT(ReactionRateK2!$F88:$V88*OFFSET(ReactionStoich!$E$5:$U$5,AH$2,0))*(TimeStep)*'Composition Moles'!$C78</f>
        <v>0.17817786127360077</v>
      </c>
      <c r="AI66" s="19">
        <f ca="1">SUMPRODUCT(ReactionRateK2!$F88:$V88*OFFSET(ReactionStoich!$E$5:$U$5,AI$2,0))*(TimeStep)*'Composition Moles'!$C78</f>
        <v>3.2734021869906433</v>
      </c>
      <c r="AJ66" s="19">
        <f ca="1">SUMPRODUCT(ReactionRateK2!$F88:$V88*OFFSET(ReactionStoich!$E$5:$U$5,AJ$2,0))*(TimeStep)*'Composition Moles'!$C78</f>
        <v>1.0050179177894556</v>
      </c>
      <c r="AK66" s="19">
        <f ca="1">SUMPRODUCT(ReactionRateK2!$F88:$V88*OFFSET(ReactionStoich!$E$5:$U$5,AK$2,0))*(TimeStep)*'Composition Moles'!$C78</f>
        <v>0</v>
      </c>
      <c r="AL66" s="19">
        <f ca="1">SUMPRODUCT(ReactionRateK2!$F88:$V88*OFFSET(ReactionStoich!$E$5:$U$5,AL$2,0))*(TimeStep)*'Composition Moles'!$C78</f>
        <v>0</v>
      </c>
      <c r="AM66" s="19">
        <f ca="1">SUMPRODUCT(ReactionRateK2!$F88:$V88*OFFSET(ReactionStoich!$E$5:$U$5,AM$2,0))*(TimeStep)*'Composition Moles'!$C78</f>
        <v>0</v>
      </c>
      <c r="AN66" s="19">
        <f ca="1">SUMPRODUCT(ReactionRateK2!$F88:$V88*OFFSET(ReactionStoich!$E$5:$U$5,AN$2,0))*(TimeStep)*'Composition Moles'!$C78</f>
        <v>0</v>
      </c>
      <c r="AO66" s="19">
        <f ca="1">SUMPRODUCT(ReactionRateK2!$F88:$V88*OFFSET(ReactionStoich!$E$5:$U$5,AO$2,0))*(TimeStep)*'Composition Moles'!$C78</f>
        <v>-2.1203541602569484E-3</v>
      </c>
      <c r="AP66" s="19">
        <f ca="1">SUMPRODUCT(ReactionRateK2!$F88:$V88*OFFSET(ReactionStoich!$E$5:$U$5,AP$2,0))*(TimeStep)*'Composition Moles'!$C78</f>
        <v>-0.12812680173658231</v>
      </c>
      <c r="AQ66" s="19">
        <f ca="1">SUMPRODUCT(ReactionRateK2!$F88:$V88*OFFSET(ReactionStoich!$E$5:$U$5,AQ$2,0))*(TimeStep)*'Composition Moles'!$C78</f>
        <v>0</v>
      </c>
      <c r="AR66" s="19">
        <f ca="1">SUMPRODUCT(ReactionRateK2!$F88:$V88*OFFSET(ReactionStoich!$E$5:$U$5,AR$2,0))*(TimeStep)*'Composition Moles'!$C78</f>
        <v>0</v>
      </c>
      <c r="AS66" s="19">
        <f ca="1">SUMPRODUCT(ReactionRateK2!$F88:$V88*OFFSET(ReactionStoich!$E$5:$U$5,AS$2,0))*(TimeStep)*'Composition Moles'!$C78</f>
        <v>-0.32465182049660246</v>
      </c>
      <c r="AT66" s="19">
        <f ca="1">SUMPRODUCT(ReactionRateK2!$F88:$V88*OFFSET(ReactionStoich!$E$5:$U$5,AT$2,0))*(TimeStep)*'Composition Moles'!$C78</f>
        <v>-0.32465182049660246</v>
      </c>
      <c r="AU66" s="19">
        <f ca="1">SUMPRODUCT(ReactionRateK2!$F88:$V88*OFFSET(ReactionStoich!$E$5:$U$5,AU$2,0))*(TimeStep)*'Composition Moles'!$C78</f>
        <v>-0.32465182049660246</v>
      </c>
      <c r="AV66" s="19">
        <f ca="1">SUMPRODUCT(ReactionRateK2!$F88:$V88*OFFSET(ReactionStoich!$E$5:$U$5,AV$2,0))*(TimeStep)*'Composition Moles'!$C78</f>
        <v>0</v>
      </c>
      <c r="AW66" s="19">
        <f ca="1">SUMPRODUCT(ReactionRateK2!$F88:$V88*OFFSET(ReactionStoich!$E$5:$U$5,AW$2,0))*(TimeStep)*'Composition Moles'!$C78</f>
        <v>0</v>
      </c>
      <c r="AX66" s="19">
        <f ca="1">SUMPRODUCT(ReactionRateK2!$F88:$V88*OFFSET(ReactionStoich!$E$5:$U$5,AX$2,0))*(TimeStep)*'Composition Moles'!$C78</f>
        <v>0</v>
      </c>
      <c r="AY66" s="19">
        <f ca="1">SUMPRODUCT(ReactionRateK2!$F88:$V88*OFFSET(ReactionStoich!$E$5:$U$5,AY$2,0))*(TimeStep)*'Composition Moles'!$C78</f>
        <v>0</v>
      </c>
      <c r="AZ66" s="19">
        <f ca="1">SUMPRODUCT(ReactionRateK2!$F88:$V88*OFFSET(ReactionStoich!$E$5:$U$5,AZ$2,0))*(TimeStep)*'Composition Moles'!$C78</f>
        <v>0</v>
      </c>
      <c r="BA66" s="19">
        <f ca="1">SUMPRODUCT(ReactionRateK2!$F88:$V88*OFFSET(ReactionStoich!$E$5:$U$5,BA$2,0))*(TimeStep)*'Composition Moles'!$C78</f>
        <v>0</v>
      </c>
      <c r="BB66" s="19">
        <f ca="1">SUMPRODUCT(ReactionRateK2!$F88:$V88*OFFSET(ReactionStoich!$E$5:$U$5,BB$2,0))*(TimeStep)*'Composition Moles'!$C78</f>
        <v>0</v>
      </c>
      <c r="BC66" s="19">
        <f ca="1">SUMPRODUCT(ReactionRateK2!$F88:$V88*OFFSET(ReactionStoich!$E$5:$U$5,BC$2,0))*(TimeStep)*'Composition Moles'!$C78</f>
        <v>0</v>
      </c>
      <c r="BD66" s="19">
        <f ca="1">SUMPRODUCT(ReactionRateK2!$F88:$V88*OFFSET(ReactionStoich!$E$5:$U$5,BD$2,0))*(TimeStep)*'Composition Moles'!$C78</f>
        <v>0</v>
      </c>
      <c r="BE66" s="19">
        <f ca="1">SUMPRODUCT(ReactionRateK2!$F88:$V88*OFFSET(ReactionStoich!$E$5:$U$5,BE$2,0))*(TimeStep)*'Composition Moles'!$C78</f>
        <v>0</v>
      </c>
      <c r="BF66" s="19">
        <f ca="1">SUMPRODUCT(ReactionRateK2!$F88:$V88*OFFSET(ReactionStoich!$E$5:$U$5,BF$2,0))*(TimeStep)*'Composition Moles'!$C78</f>
        <v>0</v>
      </c>
      <c r="BG66" s="19">
        <f ca="1">SUMPRODUCT(ReactionRateK2!$F88:$V88*OFFSET(ReactionStoich!$E$5:$U$5,BG$2,0))*(TimeStep)*'Composition Moles'!$C78</f>
        <v>0</v>
      </c>
      <c r="BH66" s="19">
        <f ca="1">SUMPRODUCT(ReactionRateK2!$F88:$V88*OFFSET(ReactionStoich!$E$5:$U$5,BH$2,0))*(TimeStep)*'Composition Moles'!$C78</f>
        <v>0</v>
      </c>
      <c r="BI66" s="19">
        <f ca="1">SUMPRODUCT(ReactionRateK2!$F88:$V88*OFFSET(ReactionStoich!$E$5:$U$5,BI$2,0))*(TimeStep)*'Composition Moles'!$C78</f>
        <v>0</v>
      </c>
      <c r="BJ66" s="19">
        <f ca="1">SUMPRODUCT(ReactionRateK2!$F88:$V88*OFFSET(ReactionStoich!$E$5:$U$5,BJ$2,0))*(TimeStep)*'Composition Moles'!$C78</f>
        <v>0</v>
      </c>
      <c r="BK66" s="19">
        <f ca="1">SUMPRODUCT(ReactionRateK2!$F88:$V88*OFFSET(ReactionStoich!$E$5:$U$5,BK$2,0))*(TimeStep)*'Composition Moles'!$C78</f>
        <v>0</v>
      </c>
      <c r="BL66" s="19">
        <f ca="1">SUMPRODUCT(ReactionRateK2!$F88:$V88*OFFSET(ReactionStoich!$E$5:$U$5,BL$2,0))*(TimeStep)*'Composition Moles'!$C78</f>
        <v>0</v>
      </c>
      <c r="BM66" s="19">
        <f ca="1">SUMPRODUCT(ReactionRateK2!$F88:$V88*OFFSET(ReactionStoich!$E$5:$U$5,BM$2,0))*(TimeStep)*'Composition Moles'!$C78</f>
        <v>0</v>
      </c>
      <c r="BN66" s="19">
        <f ca="1">SUMPRODUCT(ReactionRateK2!$F88:$V88*OFFSET(ReactionStoich!$E$5:$U$5,BN$2,0))*(TimeStep)*'Composition Moles'!$C78</f>
        <v>0</v>
      </c>
      <c r="BO66" s="19">
        <f ca="1">SUMPRODUCT(ReactionRateK2!$F88:$V88*OFFSET(ReactionStoich!$E$5:$U$5,BO$2,0))*(TimeStep)*'Composition Moles'!$C78</f>
        <v>0</v>
      </c>
      <c r="BP66" s="19">
        <f ca="1">SUMPRODUCT(ReactionRateK2!$F88:$V88*OFFSET(ReactionStoich!$E$5:$U$5,BP$2,0))*(TimeStep)*'Composition Moles'!$C78</f>
        <v>0</v>
      </c>
      <c r="BQ66" s="19">
        <f ca="1">SUMPRODUCT(ReactionRateK2!$F88:$V88*OFFSET(ReactionStoich!$E$5:$U$5,BQ$2,0))*(TimeStep)*'Composition Moles'!$C78</f>
        <v>0</v>
      </c>
      <c r="BR66" s="19">
        <f ca="1">SUMPRODUCT(ReactionRateK2!$F88:$V88*OFFSET(ReactionStoich!$E$5:$U$5,BR$2,0))*(TimeStep)*'Composition Moles'!$C78</f>
        <v>0</v>
      </c>
      <c r="BS66" s="19">
        <f ca="1">SUMPRODUCT(ReactionRateK2!$F88:$V88*OFFSET(ReactionStoich!$E$5:$U$5,BS$2,0))*(TimeStep)*'Composition Moles'!$C78</f>
        <v>0</v>
      </c>
      <c r="BT66" s="19">
        <f ca="1">SUMPRODUCT(ReactionRateK2!$F88:$V88*OFFSET(ReactionStoich!$E$5:$U$5,BT$2,0))*(TimeStep)*'Composition Moles'!$C78</f>
        <v>0</v>
      </c>
      <c r="BU66" s="19">
        <f ca="1">SUMPRODUCT(ReactionRateK2!$F88:$V88*OFFSET(ReactionStoich!$E$5:$U$5,BU$2,0))*(TimeStep)*'Composition Moles'!$C78</f>
        <v>0</v>
      </c>
      <c r="BV66" s="19">
        <f ca="1">SUMPRODUCT(ReactionRateK2!$F88:$V88*OFFSET(ReactionStoich!$E$5:$U$5,BV$2,0))*(TimeStep)*'Composition Moles'!$C78</f>
        <v>0</v>
      </c>
      <c r="BW66" s="19">
        <f ca="1">SUMPRODUCT(ReactionRateK2!$F88:$V88*OFFSET(ReactionStoich!$E$5:$U$5,BW$2,0))*(TimeStep)*'Composition Moles'!$C78</f>
        <v>0</v>
      </c>
    </row>
    <row r="67" spans="1:75">
      <c r="A67">
        <f>ReactionRateK1!A89</f>
        <v>2.8499999999999979</v>
      </c>
      <c r="B67" s="20">
        <f t="shared" ca="1" si="5"/>
        <v>-4211.2481501429247</v>
      </c>
      <c r="C67" s="20">
        <f ca="1">'Composition Moles'!BZ79</f>
        <v>144175.98908269309</v>
      </c>
      <c r="D67" s="26">
        <f t="shared" ca="1" si="6"/>
        <v>2.9209081046966394E-2</v>
      </c>
      <c r="F67" s="19">
        <f ca="1">SUMPRODUCT(ReactionRateK2!$F89:$V89*OFFSET(ReactionStoich!$E$5:$U$5,F$2,0))*(TimeStep)*'Composition Moles'!$C79</f>
        <v>-0.12224301065347225</v>
      </c>
      <c r="G67" s="19">
        <f ca="1">SUMPRODUCT(ReactionRateK2!$F89:$V89*OFFSET(ReactionStoich!$E$5:$U$5,G$2,0))*(TimeStep)*'Composition Moles'!$C79</f>
        <v>0</v>
      </c>
      <c r="H67" s="19">
        <f ca="1">SUMPRODUCT(ReactionRateK2!$F89:$V89*OFFSET(ReactionStoich!$E$5:$U$5,H$2,0))*(TimeStep)*'Composition Moles'!$C79</f>
        <v>0.12032121487050183</v>
      </c>
      <c r="I67" s="19">
        <f ca="1">SUMPRODUCT(ReactionRateK2!$F89:$V89*OFFSET(ReactionStoich!$E$5:$U$5,I$2,0))*(TimeStep)*'Composition Moles'!$C79</f>
        <v>1.9217957829704097E-3</v>
      </c>
      <c r="J67" s="19">
        <f ca="1">SUMPRODUCT(ReactionRateK2!$F89:$V89*OFFSET(ReactionStoich!$E$5:$U$5,J$2,0))*(TimeStep)*'Composition Moles'!$C79</f>
        <v>0</v>
      </c>
      <c r="K67" s="19">
        <f ca="1">SUMPRODUCT(ReactionRateK2!$F89:$V89*OFFSET(ReactionStoich!$E$5:$U$5,K$2,0))*(TimeStep)*'Composition Moles'!$C79</f>
        <v>0</v>
      </c>
      <c r="L67" s="19">
        <f ca="1">SUMPRODUCT(ReactionRateK2!$F89:$V89*OFFSET(ReactionStoich!$E$5:$U$5,L$2,0))*(TimeStep)*'Composition Moles'!$C79</f>
        <v>0</v>
      </c>
      <c r="M67" s="19">
        <f ca="1">SUMPRODUCT(ReactionRateK2!$F89:$V89*OFFSET(ReactionStoich!$E$5:$U$5,M$2,0))*(TimeStep)*'Composition Moles'!$C79</f>
        <v>0</v>
      </c>
      <c r="N67" s="19">
        <f ca="1">SUMPRODUCT(ReactionRateK2!$F89:$V89*OFFSET(ReactionStoich!$E$5:$U$5,N$2,0))*(TimeStep)*'Composition Moles'!$C79</f>
        <v>0</v>
      </c>
      <c r="O67" s="19">
        <f ca="1">SUMPRODUCT(ReactionRateK2!$F89:$V89*OFFSET(ReactionStoich!$E$5:$U$5,O$2,0))*(TimeStep)*'Composition Moles'!$C79</f>
        <v>0</v>
      </c>
      <c r="P67" s="19">
        <f ca="1">SUMPRODUCT(ReactionRateK2!$F89:$V89*OFFSET(ReactionStoich!$E$5:$U$5,P$2,0))*(TimeStep)*'Composition Moles'!$C79</f>
        <v>0</v>
      </c>
      <c r="Q67" s="19">
        <f ca="1">SUMPRODUCT(ReactionRateK2!$F89:$V89*OFFSET(ReactionStoich!$E$5:$U$5,Q$2,0))*(TimeStep)*'Composition Moles'!$C79</f>
        <v>0</v>
      </c>
      <c r="R67" s="19">
        <f ca="1">SUMPRODUCT(ReactionRateK2!$F89:$V89*OFFSET(ReactionStoich!$E$5:$U$5,R$2,0))*(TimeStep)*'Composition Moles'!$C79</f>
        <v>0</v>
      </c>
      <c r="S67" s="19">
        <f ca="1">SUMPRODUCT(ReactionRateK2!$F89:$V89*OFFSET(ReactionStoich!$E$5:$U$5,S$2,0))*(TimeStep)*'Composition Moles'!$C79</f>
        <v>2.4451985615328646</v>
      </c>
      <c r="T67" s="19">
        <f ca="1">SUMPRODUCT(ReactionRateK2!$F89:$V89*OFFSET(ReactionStoich!$E$5:$U$5,T$2,0))*(TimeStep)*'Composition Moles'!$C79</f>
        <v>0</v>
      </c>
      <c r="U67" s="19">
        <f ca="1">SUMPRODUCT(ReactionRateK2!$F89:$V89*OFFSET(ReactionStoich!$E$5:$U$5,U$2,0))*(TimeStep)*'Composition Moles'!$C79</f>
        <v>0</v>
      </c>
      <c r="V67" s="19">
        <f ca="1">SUMPRODUCT(ReactionRateK2!$F89:$V89*OFFSET(ReactionStoich!$E$5:$U$5,V$2,0))*(TimeStep)*'Composition Moles'!$C79</f>
        <v>0</v>
      </c>
      <c r="W67" s="19">
        <f ca="1">SUMPRODUCT(ReactionRateK2!$F89:$V89*OFFSET(ReactionStoich!$E$5:$U$5,W$2,0))*(TimeStep)*'Composition Moles'!$C79</f>
        <v>0</v>
      </c>
      <c r="X67" s="19">
        <f ca="1">SUMPRODUCT(ReactionRateK2!$F89:$V89*OFFSET(ReactionStoich!$E$5:$U$5,X$2,0))*(TimeStep)*'Composition Moles'!$C79</f>
        <v>0</v>
      </c>
      <c r="Y67" s="19">
        <f ca="1">SUMPRODUCT(ReactionRateK2!$F89:$V89*OFFSET(ReactionStoich!$E$5:$U$5,Y$2,0))*(TimeStep)*'Composition Moles'!$C79</f>
        <v>-5.7217555052135278</v>
      </c>
      <c r="Z67" s="19">
        <f ca="1">SUMPRODUCT(ReactionRateK2!$F89:$V89*OFFSET(ReactionStoich!$E$5:$U$5,Z$2,0))*(TimeStep)*'Composition Moles'!$C79</f>
        <v>0</v>
      </c>
      <c r="AA67" s="19">
        <f ca="1">SUMPRODUCT(ReactionRateK2!$F89:$V89*OFFSET(ReactionStoich!$E$5:$U$5,AA$2,0))*(TimeStep)*'Composition Moles'!$C79</f>
        <v>0</v>
      </c>
      <c r="AB67" s="19">
        <f ca="1">SUMPRODUCT(ReactionRateK2!$F89:$V89*OFFSET(ReactionStoich!$E$5:$U$5,AB$2,0))*(TimeStep)*'Composition Moles'!$C79</f>
        <v>0</v>
      </c>
      <c r="AC67" s="19">
        <f ca="1">SUMPRODUCT(ReactionRateK2!$F89:$V89*OFFSET(ReactionStoich!$E$5:$U$5,AC$2,0))*(TimeStep)*'Composition Moles'!$C79</f>
        <v>0</v>
      </c>
      <c r="AD67" s="19">
        <f ca="1">SUMPRODUCT(ReactionRateK2!$F89:$V89*OFFSET(ReactionStoich!$E$5:$U$5,AD$2,0))*(TimeStep)*'Composition Moles'!$C79</f>
        <v>0</v>
      </c>
      <c r="AE67" s="19">
        <f ca="1">SUMPRODUCT(ReactionRateK2!$F89:$V89*OFFSET(ReactionStoich!$E$5:$U$5,AE$2,0))*(TimeStep)*'Composition Moles'!$C79</f>
        <v>0</v>
      </c>
      <c r="AF67" s="19">
        <f ca="1">SUMPRODUCT(ReactionRateK2!$F89:$V89*OFFSET(ReactionStoich!$E$5:$U$5,AF$2,0))*(TimeStep)*'Composition Moles'!$C79</f>
        <v>0</v>
      </c>
      <c r="AG67" s="19">
        <f ca="1">SUMPRODUCT(ReactionRateK2!$F89:$V89*OFFSET(ReactionStoich!$E$5:$U$5,AG$2,0))*(TimeStep)*'Composition Moles'!$C79</f>
        <v>-1.7116892527061323E-2</v>
      </c>
      <c r="AH67" s="19">
        <f ca="1">SUMPRODUCT(ReactionRateK2!$F89:$V89*OFFSET(ReactionStoich!$E$5:$U$5,AH$2,0))*(TimeStep)*'Composition Moles'!$C79</f>
        <v>0.12775291361744062</v>
      </c>
      <c r="AI67" s="19">
        <f ca="1">SUMPRODUCT(ReactionRateK2!$F89:$V89*OFFSET(ReactionStoich!$E$5:$U$5,AI$2,0))*(TimeStep)*'Composition Moles'!$C79</f>
        <v>3.2583574509990827</v>
      </c>
      <c r="AJ67" s="19">
        <f ca="1">SUMPRODUCT(ReactionRateK2!$F89:$V89*OFFSET(ReactionStoich!$E$5:$U$5,AJ$2,0))*(TimeStep)*'Composition Moles'!$C79</f>
        <v>0.98532967082891565</v>
      </c>
      <c r="AK67" s="19">
        <f ca="1">SUMPRODUCT(ReactionRateK2!$F89:$V89*OFFSET(ReactionStoich!$E$5:$U$5,AK$2,0))*(TimeStep)*'Composition Moles'!$C79</f>
        <v>0</v>
      </c>
      <c r="AL67" s="19">
        <f ca="1">SUMPRODUCT(ReactionRateK2!$F89:$V89*OFFSET(ReactionStoich!$E$5:$U$5,AL$2,0))*(TimeStep)*'Composition Moles'!$C79</f>
        <v>0</v>
      </c>
      <c r="AM67" s="19">
        <f ca="1">SUMPRODUCT(ReactionRateK2!$F89:$V89*OFFSET(ReactionStoich!$E$5:$U$5,AM$2,0))*(TimeStep)*'Composition Moles'!$C79</f>
        <v>0</v>
      </c>
      <c r="AN67" s="19">
        <f ca="1">SUMPRODUCT(ReactionRateK2!$F89:$V89*OFFSET(ReactionStoich!$E$5:$U$5,AN$2,0))*(TimeStep)*'Composition Moles'!$C79</f>
        <v>0</v>
      </c>
      <c r="AO67" s="19">
        <f ca="1">SUMPRODUCT(ReactionRateK2!$F89:$V89*OFFSET(ReactionStoich!$E$5:$U$5,AO$2,0))*(TimeStep)*'Composition Moles'!$C79</f>
        <v>-1.9217957829704097E-3</v>
      </c>
      <c r="AP67" s="19">
        <f ca="1">SUMPRODUCT(ReactionRateK2!$F89:$V89*OFFSET(ReactionStoich!$E$5:$U$5,AP$2,0))*(TimeStep)*'Composition Moles'!$C79</f>
        <v>-0.12012803186168867</v>
      </c>
      <c r="AQ67" s="19">
        <f ca="1">SUMPRODUCT(ReactionRateK2!$F89:$V89*OFFSET(ReactionStoich!$E$5:$U$5,AQ$2,0))*(TimeStep)*'Composition Moles'!$C79</f>
        <v>0</v>
      </c>
      <c r="AR67" s="19">
        <f ca="1">SUMPRODUCT(ReactionRateK2!$F89:$V89*OFFSET(ReactionStoich!$E$5:$U$5,AR$2,0))*(TimeStep)*'Composition Moles'!$C79</f>
        <v>0</v>
      </c>
      <c r="AS67" s="19">
        <f ca="1">SUMPRODUCT(ReactionRateK2!$F89:$V89*OFFSET(ReactionStoich!$E$5:$U$5,AS$2,0))*(TimeStep)*'Composition Moles'!$C79</f>
        <v>-0.31857212386435169</v>
      </c>
      <c r="AT67" s="19">
        <f ca="1">SUMPRODUCT(ReactionRateK2!$F89:$V89*OFFSET(ReactionStoich!$E$5:$U$5,AT$2,0))*(TimeStep)*'Composition Moles'!$C79</f>
        <v>-0.31857212386435169</v>
      </c>
      <c r="AU67" s="19">
        <f ca="1">SUMPRODUCT(ReactionRateK2!$F89:$V89*OFFSET(ReactionStoich!$E$5:$U$5,AU$2,0))*(TimeStep)*'Composition Moles'!$C79</f>
        <v>-0.31857212386435169</v>
      </c>
      <c r="AV67" s="19">
        <f ca="1">SUMPRODUCT(ReactionRateK2!$F89:$V89*OFFSET(ReactionStoich!$E$5:$U$5,AV$2,0))*(TimeStep)*'Composition Moles'!$C79</f>
        <v>0</v>
      </c>
      <c r="AW67" s="19">
        <f ca="1">SUMPRODUCT(ReactionRateK2!$F89:$V89*OFFSET(ReactionStoich!$E$5:$U$5,AW$2,0))*(TimeStep)*'Composition Moles'!$C79</f>
        <v>0</v>
      </c>
      <c r="AX67" s="19">
        <f ca="1">SUMPRODUCT(ReactionRateK2!$F89:$V89*OFFSET(ReactionStoich!$E$5:$U$5,AX$2,0))*(TimeStep)*'Composition Moles'!$C79</f>
        <v>0</v>
      </c>
      <c r="AY67" s="19">
        <f ca="1">SUMPRODUCT(ReactionRateK2!$F89:$V89*OFFSET(ReactionStoich!$E$5:$U$5,AY$2,0))*(TimeStep)*'Composition Moles'!$C79</f>
        <v>0</v>
      </c>
      <c r="AZ67" s="19">
        <f ca="1">SUMPRODUCT(ReactionRateK2!$F89:$V89*OFFSET(ReactionStoich!$E$5:$U$5,AZ$2,0))*(TimeStep)*'Composition Moles'!$C79</f>
        <v>0</v>
      </c>
      <c r="BA67" s="19">
        <f ca="1">SUMPRODUCT(ReactionRateK2!$F89:$V89*OFFSET(ReactionStoich!$E$5:$U$5,BA$2,0))*(TimeStep)*'Composition Moles'!$C79</f>
        <v>0</v>
      </c>
      <c r="BB67" s="19">
        <f ca="1">SUMPRODUCT(ReactionRateK2!$F89:$V89*OFFSET(ReactionStoich!$E$5:$U$5,BB$2,0))*(TimeStep)*'Composition Moles'!$C79</f>
        <v>0</v>
      </c>
      <c r="BC67" s="19">
        <f ca="1">SUMPRODUCT(ReactionRateK2!$F89:$V89*OFFSET(ReactionStoich!$E$5:$U$5,BC$2,0))*(TimeStep)*'Composition Moles'!$C79</f>
        <v>0</v>
      </c>
      <c r="BD67" s="19">
        <f ca="1">SUMPRODUCT(ReactionRateK2!$F89:$V89*OFFSET(ReactionStoich!$E$5:$U$5,BD$2,0))*(TimeStep)*'Composition Moles'!$C79</f>
        <v>0</v>
      </c>
      <c r="BE67" s="19">
        <f ca="1">SUMPRODUCT(ReactionRateK2!$F89:$V89*OFFSET(ReactionStoich!$E$5:$U$5,BE$2,0))*(TimeStep)*'Composition Moles'!$C79</f>
        <v>0</v>
      </c>
      <c r="BF67" s="19">
        <f ca="1">SUMPRODUCT(ReactionRateK2!$F89:$V89*OFFSET(ReactionStoich!$E$5:$U$5,BF$2,0))*(TimeStep)*'Composition Moles'!$C79</f>
        <v>0</v>
      </c>
      <c r="BG67" s="19">
        <f ca="1">SUMPRODUCT(ReactionRateK2!$F89:$V89*OFFSET(ReactionStoich!$E$5:$U$5,BG$2,0))*(TimeStep)*'Composition Moles'!$C79</f>
        <v>0</v>
      </c>
      <c r="BH67" s="19">
        <f ca="1">SUMPRODUCT(ReactionRateK2!$F89:$V89*OFFSET(ReactionStoich!$E$5:$U$5,BH$2,0))*(TimeStep)*'Composition Moles'!$C79</f>
        <v>0</v>
      </c>
      <c r="BI67" s="19">
        <f ca="1">SUMPRODUCT(ReactionRateK2!$F89:$V89*OFFSET(ReactionStoich!$E$5:$U$5,BI$2,0))*(TimeStep)*'Composition Moles'!$C79</f>
        <v>0</v>
      </c>
      <c r="BJ67" s="19">
        <f ca="1">SUMPRODUCT(ReactionRateK2!$F89:$V89*OFFSET(ReactionStoich!$E$5:$U$5,BJ$2,0))*(TimeStep)*'Composition Moles'!$C79</f>
        <v>0</v>
      </c>
      <c r="BK67" s="19">
        <f ca="1">SUMPRODUCT(ReactionRateK2!$F89:$V89*OFFSET(ReactionStoich!$E$5:$U$5,BK$2,0))*(TimeStep)*'Composition Moles'!$C79</f>
        <v>0</v>
      </c>
      <c r="BL67" s="19">
        <f ca="1">SUMPRODUCT(ReactionRateK2!$F89:$V89*OFFSET(ReactionStoich!$E$5:$U$5,BL$2,0))*(TimeStep)*'Composition Moles'!$C79</f>
        <v>0</v>
      </c>
      <c r="BM67" s="19">
        <f ca="1">SUMPRODUCT(ReactionRateK2!$F89:$V89*OFFSET(ReactionStoich!$E$5:$U$5,BM$2,0))*(TimeStep)*'Composition Moles'!$C79</f>
        <v>0</v>
      </c>
      <c r="BN67" s="19">
        <f ca="1">SUMPRODUCT(ReactionRateK2!$F89:$V89*OFFSET(ReactionStoich!$E$5:$U$5,BN$2,0))*(TimeStep)*'Composition Moles'!$C79</f>
        <v>0</v>
      </c>
      <c r="BO67" s="19">
        <f ca="1">SUMPRODUCT(ReactionRateK2!$F89:$V89*OFFSET(ReactionStoich!$E$5:$U$5,BO$2,0))*(TimeStep)*'Composition Moles'!$C79</f>
        <v>0</v>
      </c>
      <c r="BP67" s="19">
        <f ca="1">SUMPRODUCT(ReactionRateK2!$F89:$V89*OFFSET(ReactionStoich!$E$5:$U$5,BP$2,0))*(TimeStep)*'Composition Moles'!$C79</f>
        <v>0</v>
      </c>
      <c r="BQ67" s="19">
        <f ca="1">SUMPRODUCT(ReactionRateK2!$F89:$V89*OFFSET(ReactionStoich!$E$5:$U$5,BQ$2,0))*(TimeStep)*'Composition Moles'!$C79</f>
        <v>0</v>
      </c>
      <c r="BR67" s="19">
        <f ca="1">SUMPRODUCT(ReactionRateK2!$F89:$V89*OFFSET(ReactionStoich!$E$5:$U$5,BR$2,0))*(TimeStep)*'Composition Moles'!$C79</f>
        <v>0</v>
      </c>
      <c r="BS67" s="19">
        <f ca="1">SUMPRODUCT(ReactionRateK2!$F89:$V89*OFFSET(ReactionStoich!$E$5:$U$5,BS$2,0))*(TimeStep)*'Composition Moles'!$C79</f>
        <v>0</v>
      </c>
      <c r="BT67" s="19">
        <f ca="1">SUMPRODUCT(ReactionRateK2!$F89:$V89*OFFSET(ReactionStoich!$E$5:$U$5,BT$2,0))*(TimeStep)*'Composition Moles'!$C79</f>
        <v>0</v>
      </c>
      <c r="BU67" s="19">
        <f ca="1">SUMPRODUCT(ReactionRateK2!$F89:$V89*OFFSET(ReactionStoich!$E$5:$U$5,BU$2,0))*(TimeStep)*'Composition Moles'!$C79</f>
        <v>0</v>
      </c>
      <c r="BV67" s="19">
        <f ca="1">SUMPRODUCT(ReactionRateK2!$F89:$V89*OFFSET(ReactionStoich!$E$5:$U$5,BV$2,0))*(TimeStep)*'Composition Moles'!$C79</f>
        <v>0</v>
      </c>
      <c r="BW67" s="19">
        <f ca="1">SUMPRODUCT(ReactionRateK2!$F89:$V89*OFFSET(ReactionStoich!$E$5:$U$5,BW$2,0))*(TimeStep)*'Composition Moles'!$C79</f>
        <v>0</v>
      </c>
    </row>
    <row r="68" spans="1:75">
      <c r="A68">
        <f>ReactionRateK1!A90</f>
        <v>2.8999999999999977</v>
      </c>
      <c r="B68" s="20">
        <f t="shared" ca="1" si="5"/>
        <v>-3982.4171576481949</v>
      </c>
      <c r="C68" s="20">
        <f ca="1">'Composition Moles'!BZ80</f>
        <v>144183.42944275588</v>
      </c>
      <c r="D68" s="26">
        <f t="shared" ca="1" si="6"/>
        <v>2.7620491293899384E-2</v>
      </c>
      <c r="F68" s="19">
        <f ca="1">SUMPRODUCT(ReactionRateK2!$F90:$V90*OFFSET(ReactionStoich!$E$5:$U$5,F$2,0))*(TimeStep)*'Composition Moles'!$C80</f>
        <v>-0.11429896624885502</v>
      </c>
      <c r="G68" s="19">
        <f ca="1">SUMPRODUCT(ReactionRateK2!$F90:$V90*OFFSET(ReactionStoich!$E$5:$U$5,G$2,0))*(TimeStep)*'Composition Moles'!$C80</f>
        <v>0</v>
      </c>
      <c r="H68" s="19">
        <f ca="1">SUMPRODUCT(ReactionRateK2!$F90:$V90*OFFSET(ReactionStoich!$E$5:$U$5,H$2,0))*(TimeStep)*'Composition Moles'!$C80</f>
        <v>0.11255689488102852</v>
      </c>
      <c r="I68" s="19">
        <f ca="1">SUMPRODUCT(ReactionRateK2!$F90:$V90*OFFSET(ReactionStoich!$E$5:$U$5,I$2,0))*(TimeStep)*'Composition Moles'!$C80</f>
        <v>1.7420713678264967E-3</v>
      </c>
      <c r="J68" s="19">
        <f ca="1">SUMPRODUCT(ReactionRateK2!$F90:$V90*OFFSET(ReactionStoich!$E$5:$U$5,J$2,0))*(TimeStep)*'Composition Moles'!$C80</f>
        <v>0</v>
      </c>
      <c r="K68" s="19">
        <f ca="1">SUMPRODUCT(ReactionRateK2!$F90:$V90*OFFSET(ReactionStoich!$E$5:$U$5,K$2,0))*(TimeStep)*'Composition Moles'!$C80</f>
        <v>0</v>
      </c>
      <c r="L68" s="19">
        <f ca="1">SUMPRODUCT(ReactionRateK2!$F90:$V90*OFFSET(ReactionStoich!$E$5:$U$5,L$2,0))*(TimeStep)*'Composition Moles'!$C80</f>
        <v>0</v>
      </c>
      <c r="M68" s="19">
        <f ca="1">SUMPRODUCT(ReactionRateK2!$F90:$V90*OFFSET(ReactionStoich!$E$5:$U$5,M$2,0))*(TimeStep)*'Composition Moles'!$C80</f>
        <v>0</v>
      </c>
      <c r="N68" s="19">
        <f ca="1">SUMPRODUCT(ReactionRateK2!$F90:$V90*OFFSET(ReactionStoich!$E$5:$U$5,N$2,0))*(TimeStep)*'Composition Moles'!$C80</f>
        <v>0</v>
      </c>
      <c r="O68" s="19">
        <f ca="1">SUMPRODUCT(ReactionRateK2!$F90:$V90*OFFSET(ReactionStoich!$E$5:$U$5,O$2,0))*(TimeStep)*'Composition Moles'!$C80</f>
        <v>0</v>
      </c>
      <c r="P68" s="19">
        <f ca="1">SUMPRODUCT(ReactionRateK2!$F90:$V90*OFFSET(ReactionStoich!$E$5:$U$5,P$2,0))*(TimeStep)*'Composition Moles'!$C80</f>
        <v>0</v>
      </c>
      <c r="Q68" s="19">
        <f ca="1">SUMPRODUCT(ReactionRateK2!$F90:$V90*OFFSET(ReactionStoich!$E$5:$U$5,Q$2,0))*(TimeStep)*'Composition Moles'!$C80</f>
        <v>0</v>
      </c>
      <c r="R68" s="19">
        <f ca="1">SUMPRODUCT(ReactionRateK2!$F90:$V90*OFFSET(ReactionStoich!$E$5:$U$5,R$2,0))*(TimeStep)*'Composition Moles'!$C80</f>
        <v>0</v>
      </c>
      <c r="S68" s="19">
        <f ca="1">SUMPRODUCT(ReactionRateK2!$F90:$V90*OFFSET(ReactionStoich!$E$5:$U$5,S$2,0))*(TimeStep)*'Composition Moles'!$C80</f>
        <v>2.3969253913426165</v>
      </c>
      <c r="T68" s="19">
        <f ca="1">SUMPRODUCT(ReactionRateK2!$F90:$V90*OFFSET(ReactionStoich!$E$5:$U$5,T$2,0))*(TimeStep)*'Composition Moles'!$C80</f>
        <v>0</v>
      </c>
      <c r="U68" s="19">
        <f ca="1">SUMPRODUCT(ReactionRateK2!$F90:$V90*OFFSET(ReactionStoich!$E$5:$U$5,U$2,0))*(TimeStep)*'Composition Moles'!$C80</f>
        <v>0</v>
      </c>
      <c r="V68" s="19">
        <f ca="1">SUMPRODUCT(ReactionRateK2!$F90:$V90*OFFSET(ReactionStoich!$E$5:$U$5,V$2,0))*(TimeStep)*'Composition Moles'!$C80</f>
        <v>0</v>
      </c>
      <c r="W68" s="19">
        <f ca="1">SUMPRODUCT(ReactionRateK2!$F90:$V90*OFFSET(ReactionStoich!$E$5:$U$5,W$2,0))*(TimeStep)*'Composition Moles'!$C80</f>
        <v>0</v>
      </c>
      <c r="X68" s="19">
        <f ca="1">SUMPRODUCT(ReactionRateK2!$F90:$V90*OFFSET(ReactionStoich!$E$5:$U$5,X$2,0))*(TimeStep)*'Composition Moles'!$C80</f>
        <v>0</v>
      </c>
      <c r="Y68" s="19">
        <f ca="1">SUMPRODUCT(ReactionRateK2!$F90:$V90*OFFSET(ReactionStoich!$E$5:$U$5,Y$2,0))*(TimeStep)*'Composition Moles'!$C80</f>
        <v>-5.6158166604432669</v>
      </c>
      <c r="Z68" s="19">
        <f ca="1">SUMPRODUCT(ReactionRateK2!$F90:$V90*OFFSET(ReactionStoich!$E$5:$U$5,Z$2,0))*(TimeStep)*'Composition Moles'!$C80</f>
        <v>0</v>
      </c>
      <c r="AA68" s="19">
        <f ca="1">SUMPRODUCT(ReactionRateK2!$F90:$V90*OFFSET(ReactionStoich!$E$5:$U$5,AA$2,0))*(TimeStep)*'Composition Moles'!$C80</f>
        <v>0</v>
      </c>
      <c r="AB68" s="19">
        <f ca="1">SUMPRODUCT(ReactionRateK2!$F90:$V90*OFFSET(ReactionStoich!$E$5:$U$5,AB$2,0))*(TimeStep)*'Composition Moles'!$C80</f>
        <v>0</v>
      </c>
      <c r="AC68" s="19">
        <f ca="1">SUMPRODUCT(ReactionRateK2!$F90:$V90*OFFSET(ReactionStoich!$E$5:$U$5,AC$2,0))*(TimeStep)*'Composition Moles'!$C80</f>
        <v>0</v>
      </c>
      <c r="AD68" s="19">
        <f ca="1">SUMPRODUCT(ReactionRateK2!$F90:$V90*OFFSET(ReactionStoich!$E$5:$U$5,AD$2,0))*(TimeStep)*'Composition Moles'!$C80</f>
        <v>0</v>
      </c>
      <c r="AE68" s="19">
        <f ca="1">SUMPRODUCT(ReactionRateK2!$F90:$V90*OFFSET(ReactionStoich!$E$5:$U$5,AE$2,0))*(TimeStep)*'Composition Moles'!$C80</f>
        <v>0</v>
      </c>
      <c r="AF68" s="19">
        <f ca="1">SUMPRODUCT(ReactionRateK2!$F90:$V90*OFFSET(ReactionStoich!$E$5:$U$5,AF$2,0))*(TimeStep)*'Composition Moles'!$C80</f>
        <v>0</v>
      </c>
      <c r="AG68" s="19">
        <f ca="1">SUMPRODUCT(ReactionRateK2!$F90:$V90*OFFSET(ReactionStoich!$E$5:$U$5,AG$2,0))*(TimeStep)*'Composition Moles'!$C80</f>
        <v>-1.6557649907526048E-2</v>
      </c>
      <c r="AH68" s="19">
        <f ca="1">SUMPRODUCT(ReactionRateK2!$F90:$V90*OFFSET(ReactionStoich!$E$5:$U$5,AH$2,0))*(TimeStep)*'Composition Moles'!$C80</f>
        <v>7.9485771837279243E-2</v>
      </c>
      <c r="AI68" s="19">
        <f ca="1">SUMPRODUCT(ReactionRateK2!$F90:$V90*OFFSET(ReactionStoich!$E$5:$U$5,AI$2,0))*(TimeStep)*'Composition Moles'!$C80</f>
        <v>3.2423747686538187</v>
      </c>
      <c r="AJ68" s="19">
        <f ca="1">SUMPRODUCT(ReactionRateK2!$F90:$V90*OFFSET(ReactionStoich!$E$5:$U$5,AJ$2,0))*(TimeStep)*'Composition Moles'!$C80</f>
        <v>0.9658942601406495</v>
      </c>
      <c r="AK68" s="19">
        <f ca="1">SUMPRODUCT(ReactionRateK2!$F90:$V90*OFFSET(ReactionStoich!$E$5:$U$5,AK$2,0))*(TimeStep)*'Composition Moles'!$C80</f>
        <v>0</v>
      </c>
      <c r="AL68" s="19">
        <f ca="1">SUMPRODUCT(ReactionRateK2!$F90:$V90*OFFSET(ReactionStoich!$E$5:$U$5,AL$2,0))*(TimeStep)*'Composition Moles'!$C80</f>
        <v>0</v>
      </c>
      <c r="AM68" s="19">
        <f ca="1">SUMPRODUCT(ReactionRateK2!$F90:$V90*OFFSET(ReactionStoich!$E$5:$U$5,AM$2,0))*(TimeStep)*'Composition Moles'!$C80</f>
        <v>0</v>
      </c>
      <c r="AN68" s="19">
        <f ca="1">SUMPRODUCT(ReactionRateK2!$F90:$V90*OFFSET(ReactionStoich!$E$5:$U$5,AN$2,0))*(TimeStep)*'Composition Moles'!$C80</f>
        <v>0</v>
      </c>
      <c r="AO68" s="19">
        <f ca="1">SUMPRODUCT(ReactionRateK2!$F90:$V90*OFFSET(ReactionStoich!$E$5:$U$5,AO$2,0))*(TimeStep)*'Composition Moles'!$C80</f>
        <v>-1.7420713678264967E-3</v>
      </c>
      <c r="AP68" s="19">
        <f ca="1">SUMPRODUCT(ReactionRateK2!$F90:$V90*OFFSET(ReactionStoich!$E$5:$U$5,AP$2,0))*(TimeStep)*'Composition Moles'!$C80</f>
        <v>-0.11260317152563475</v>
      </c>
      <c r="AQ68" s="19">
        <f ca="1">SUMPRODUCT(ReactionRateK2!$F90:$V90*OFFSET(ReactionStoich!$E$5:$U$5,AQ$2,0))*(TimeStep)*'Composition Moles'!$C80</f>
        <v>0</v>
      </c>
      <c r="AR68" s="19">
        <f ca="1">SUMPRODUCT(ReactionRateK2!$F90:$V90*OFFSET(ReactionStoich!$E$5:$U$5,AR$2,0))*(TimeStep)*'Composition Moles'!$C80</f>
        <v>0</v>
      </c>
      <c r="AS68" s="19">
        <f ca="1">SUMPRODUCT(ReactionRateK2!$F90:$V90*OFFSET(ReactionStoich!$E$5:$U$5,AS$2,0))*(TimeStep)*'Composition Moles'!$C80</f>
        <v>-0.31265354624336977</v>
      </c>
      <c r="AT68" s="19">
        <f ca="1">SUMPRODUCT(ReactionRateK2!$F90:$V90*OFFSET(ReactionStoich!$E$5:$U$5,AT$2,0))*(TimeStep)*'Composition Moles'!$C80</f>
        <v>-0.31265354624336977</v>
      </c>
      <c r="AU68" s="19">
        <f ca="1">SUMPRODUCT(ReactionRateK2!$F90:$V90*OFFSET(ReactionStoich!$E$5:$U$5,AU$2,0))*(TimeStep)*'Composition Moles'!$C80</f>
        <v>-0.31265354624336977</v>
      </c>
      <c r="AV68" s="19">
        <f ca="1">SUMPRODUCT(ReactionRateK2!$F90:$V90*OFFSET(ReactionStoich!$E$5:$U$5,AV$2,0))*(TimeStep)*'Composition Moles'!$C80</f>
        <v>0</v>
      </c>
      <c r="AW68" s="19">
        <f ca="1">SUMPRODUCT(ReactionRateK2!$F90:$V90*OFFSET(ReactionStoich!$E$5:$U$5,AW$2,0))*(TimeStep)*'Composition Moles'!$C80</f>
        <v>0</v>
      </c>
      <c r="AX68" s="19">
        <f ca="1">SUMPRODUCT(ReactionRateK2!$F90:$V90*OFFSET(ReactionStoich!$E$5:$U$5,AX$2,0))*(TimeStep)*'Composition Moles'!$C80</f>
        <v>0</v>
      </c>
      <c r="AY68" s="19">
        <f ca="1">SUMPRODUCT(ReactionRateK2!$F90:$V90*OFFSET(ReactionStoich!$E$5:$U$5,AY$2,0))*(TimeStep)*'Composition Moles'!$C80</f>
        <v>0</v>
      </c>
      <c r="AZ68" s="19">
        <f ca="1">SUMPRODUCT(ReactionRateK2!$F90:$V90*OFFSET(ReactionStoich!$E$5:$U$5,AZ$2,0))*(TimeStep)*'Composition Moles'!$C80</f>
        <v>0</v>
      </c>
      <c r="BA68" s="19">
        <f ca="1">SUMPRODUCT(ReactionRateK2!$F90:$V90*OFFSET(ReactionStoich!$E$5:$U$5,BA$2,0))*(TimeStep)*'Composition Moles'!$C80</f>
        <v>0</v>
      </c>
      <c r="BB68" s="19">
        <f ca="1">SUMPRODUCT(ReactionRateK2!$F90:$V90*OFFSET(ReactionStoich!$E$5:$U$5,BB$2,0))*(TimeStep)*'Composition Moles'!$C80</f>
        <v>0</v>
      </c>
      <c r="BC68" s="19">
        <f ca="1">SUMPRODUCT(ReactionRateK2!$F90:$V90*OFFSET(ReactionStoich!$E$5:$U$5,BC$2,0))*(TimeStep)*'Composition Moles'!$C80</f>
        <v>0</v>
      </c>
      <c r="BD68" s="19">
        <f ca="1">SUMPRODUCT(ReactionRateK2!$F90:$V90*OFFSET(ReactionStoich!$E$5:$U$5,BD$2,0))*(TimeStep)*'Composition Moles'!$C80</f>
        <v>0</v>
      </c>
      <c r="BE68" s="19">
        <f ca="1">SUMPRODUCT(ReactionRateK2!$F90:$V90*OFFSET(ReactionStoich!$E$5:$U$5,BE$2,0))*(TimeStep)*'Composition Moles'!$C80</f>
        <v>0</v>
      </c>
      <c r="BF68" s="19">
        <f ca="1">SUMPRODUCT(ReactionRateK2!$F90:$V90*OFFSET(ReactionStoich!$E$5:$U$5,BF$2,0))*(TimeStep)*'Composition Moles'!$C80</f>
        <v>0</v>
      </c>
      <c r="BG68" s="19">
        <f ca="1">SUMPRODUCT(ReactionRateK2!$F90:$V90*OFFSET(ReactionStoich!$E$5:$U$5,BG$2,0))*(TimeStep)*'Composition Moles'!$C80</f>
        <v>0</v>
      </c>
      <c r="BH68" s="19">
        <f ca="1">SUMPRODUCT(ReactionRateK2!$F90:$V90*OFFSET(ReactionStoich!$E$5:$U$5,BH$2,0))*(TimeStep)*'Composition Moles'!$C80</f>
        <v>0</v>
      </c>
      <c r="BI68" s="19">
        <f ca="1">SUMPRODUCT(ReactionRateK2!$F90:$V90*OFFSET(ReactionStoich!$E$5:$U$5,BI$2,0))*(TimeStep)*'Composition Moles'!$C80</f>
        <v>0</v>
      </c>
      <c r="BJ68" s="19">
        <f ca="1">SUMPRODUCT(ReactionRateK2!$F90:$V90*OFFSET(ReactionStoich!$E$5:$U$5,BJ$2,0))*(TimeStep)*'Composition Moles'!$C80</f>
        <v>0</v>
      </c>
      <c r="BK68" s="19">
        <f ca="1">SUMPRODUCT(ReactionRateK2!$F90:$V90*OFFSET(ReactionStoich!$E$5:$U$5,BK$2,0))*(TimeStep)*'Composition Moles'!$C80</f>
        <v>0</v>
      </c>
      <c r="BL68" s="19">
        <f ca="1">SUMPRODUCT(ReactionRateK2!$F90:$V90*OFFSET(ReactionStoich!$E$5:$U$5,BL$2,0))*(TimeStep)*'Composition Moles'!$C80</f>
        <v>0</v>
      </c>
      <c r="BM68" s="19">
        <f ca="1">SUMPRODUCT(ReactionRateK2!$F90:$V90*OFFSET(ReactionStoich!$E$5:$U$5,BM$2,0))*(TimeStep)*'Composition Moles'!$C80</f>
        <v>0</v>
      </c>
      <c r="BN68" s="19">
        <f ca="1">SUMPRODUCT(ReactionRateK2!$F90:$V90*OFFSET(ReactionStoich!$E$5:$U$5,BN$2,0))*(TimeStep)*'Composition Moles'!$C80</f>
        <v>0</v>
      </c>
      <c r="BO68" s="19">
        <f ca="1">SUMPRODUCT(ReactionRateK2!$F90:$V90*OFFSET(ReactionStoich!$E$5:$U$5,BO$2,0))*(TimeStep)*'Composition Moles'!$C80</f>
        <v>0</v>
      </c>
      <c r="BP68" s="19">
        <f ca="1">SUMPRODUCT(ReactionRateK2!$F90:$V90*OFFSET(ReactionStoich!$E$5:$U$5,BP$2,0))*(TimeStep)*'Composition Moles'!$C80</f>
        <v>0</v>
      </c>
      <c r="BQ68" s="19">
        <f ca="1">SUMPRODUCT(ReactionRateK2!$F90:$V90*OFFSET(ReactionStoich!$E$5:$U$5,BQ$2,0))*(TimeStep)*'Composition Moles'!$C80</f>
        <v>0</v>
      </c>
      <c r="BR68" s="19">
        <f ca="1">SUMPRODUCT(ReactionRateK2!$F90:$V90*OFFSET(ReactionStoich!$E$5:$U$5,BR$2,0))*(TimeStep)*'Composition Moles'!$C80</f>
        <v>0</v>
      </c>
      <c r="BS68" s="19">
        <f ca="1">SUMPRODUCT(ReactionRateK2!$F90:$V90*OFFSET(ReactionStoich!$E$5:$U$5,BS$2,0))*(TimeStep)*'Composition Moles'!$C80</f>
        <v>0</v>
      </c>
      <c r="BT68" s="19">
        <f ca="1">SUMPRODUCT(ReactionRateK2!$F90:$V90*OFFSET(ReactionStoich!$E$5:$U$5,BT$2,0))*(TimeStep)*'Composition Moles'!$C80</f>
        <v>0</v>
      </c>
      <c r="BU68" s="19">
        <f ca="1">SUMPRODUCT(ReactionRateK2!$F90:$V90*OFFSET(ReactionStoich!$E$5:$U$5,BU$2,0))*(TimeStep)*'Composition Moles'!$C80</f>
        <v>0</v>
      </c>
      <c r="BV68" s="19">
        <f ca="1">SUMPRODUCT(ReactionRateK2!$F90:$V90*OFFSET(ReactionStoich!$E$5:$U$5,BV$2,0))*(TimeStep)*'Composition Moles'!$C80</f>
        <v>0</v>
      </c>
      <c r="BW68" s="19">
        <f ca="1">SUMPRODUCT(ReactionRateK2!$F90:$V90*OFFSET(ReactionStoich!$E$5:$U$5,BW$2,0))*(TimeStep)*'Composition Moles'!$C80</f>
        <v>0</v>
      </c>
    </row>
    <row r="69" spans="1:75">
      <c r="A69">
        <f>ReactionRateK1!A91</f>
        <v>2.9499999999999975</v>
      </c>
      <c r="B69" s="20">
        <f t="shared" ca="1" si="5"/>
        <v>-3768.954775757722</v>
      </c>
      <c r="C69" s="20">
        <f ca="1">'Composition Moles'!BZ81</f>
        <v>144190.50702120434</v>
      </c>
      <c r="D69" s="26">
        <f t="shared" ca="1" si="6"/>
        <v>2.6138716435773875E-2</v>
      </c>
      <c r="F69" s="19">
        <f ca="1">SUMPRODUCT(ReactionRateK2!$F91:$V91*OFFSET(ReactionStoich!$E$5:$U$5,F$2,0))*(TimeStep)*'Composition Moles'!$C81</f>
        <v>-0.10686927849204911</v>
      </c>
      <c r="G69" s="19">
        <f ca="1">SUMPRODUCT(ReactionRateK2!$F91:$V91*OFFSET(ReactionStoich!$E$5:$U$5,G$2,0))*(TimeStep)*'Composition Moles'!$C81</f>
        <v>0</v>
      </c>
      <c r="H69" s="19">
        <f ca="1">SUMPRODUCT(ReactionRateK2!$F91:$V91*OFFSET(ReactionStoich!$E$5:$U$5,H$2,0))*(TimeStep)*'Composition Moles'!$C81</f>
        <v>0.10528992016359488</v>
      </c>
      <c r="I69" s="19">
        <f ca="1">SUMPRODUCT(ReactionRateK2!$F91:$V91*OFFSET(ReactionStoich!$E$5:$U$5,I$2,0))*(TimeStep)*'Composition Moles'!$C81</f>
        <v>1.5793583284542106E-3</v>
      </c>
      <c r="J69" s="19">
        <f ca="1">SUMPRODUCT(ReactionRateK2!$F91:$V91*OFFSET(ReactionStoich!$E$5:$U$5,J$2,0))*(TimeStep)*'Composition Moles'!$C81</f>
        <v>0</v>
      </c>
      <c r="K69" s="19">
        <f ca="1">SUMPRODUCT(ReactionRateK2!$F91:$V91*OFFSET(ReactionStoich!$E$5:$U$5,K$2,0))*(TimeStep)*'Composition Moles'!$C81</f>
        <v>0</v>
      </c>
      <c r="L69" s="19">
        <f ca="1">SUMPRODUCT(ReactionRateK2!$F91:$V91*OFFSET(ReactionStoich!$E$5:$U$5,L$2,0))*(TimeStep)*'Composition Moles'!$C81</f>
        <v>0</v>
      </c>
      <c r="M69" s="19">
        <f ca="1">SUMPRODUCT(ReactionRateK2!$F91:$V91*OFFSET(ReactionStoich!$E$5:$U$5,M$2,0))*(TimeStep)*'Composition Moles'!$C81</f>
        <v>0</v>
      </c>
      <c r="N69" s="19">
        <f ca="1">SUMPRODUCT(ReactionRateK2!$F91:$V91*OFFSET(ReactionStoich!$E$5:$U$5,N$2,0))*(TimeStep)*'Composition Moles'!$C81</f>
        <v>0</v>
      </c>
      <c r="O69" s="19">
        <f ca="1">SUMPRODUCT(ReactionRateK2!$F91:$V91*OFFSET(ReactionStoich!$E$5:$U$5,O$2,0))*(TimeStep)*'Composition Moles'!$C81</f>
        <v>0</v>
      </c>
      <c r="P69" s="19">
        <f ca="1">SUMPRODUCT(ReactionRateK2!$F91:$V91*OFFSET(ReactionStoich!$E$5:$U$5,P$2,0))*(TimeStep)*'Composition Moles'!$C81</f>
        <v>0</v>
      </c>
      <c r="Q69" s="19">
        <f ca="1">SUMPRODUCT(ReactionRateK2!$F91:$V91*OFFSET(ReactionStoich!$E$5:$U$5,Q$2,0))*(TimeStep)*'Composition Moles'!$C81</f>
        <v>0</v>
      </c>
      <c r="R69" s="19">
        <f ca="1">SUMPRODUCT(ReactionRateK2!$F91:$V91*OFFSET(ReactionStoich!$E$5:$U$5,R$2,0))*(TimeStep)*'Composition Moles'!$C81</f>
        <v>0</v>
      </c>
      <c r="S69" s="19">
        <f ca="1">SUMPRODUCT(ReactionRateK2!$F91:$V91*OFFSET(ReactionStoich!$E$5:$U$5,S$2,0))*(TimeStep)*'Composition Moles'!$C81</f>
        <v>2.3492648390182622</v>
      </c>
      <c r="T69" s="19">
        <f ca="1">SUMPRODUCT(ReactionRateK2!$F91:$V91*OFFSET(ReactionStoich!$E$5:$U$5,T$2,0))*(TimeStep)*'Composition Moles'!$C81</f>
        <v>0</v>
      </c>
      <c r="U69" s="19">
        <f ca="1">SUMPRODUCT(ReactionRateK2!$F91:$V91*OFFSET(ReactionStoich!$E$5:$U$5,U$2,0))*(TimeStep)*'Composition Moles'!$C81</f>
        <v>0</v>
      </c>
      <c r="V69" s="19">
        <f ca="1">SUMPRODUCT(ReactionRateK2!$F91:$V91*OFFSET(ReactionStoich!$E$5:$U$5,V$2,0))*(TimeStep)*'Composition Moles'!$C81</f>
        <v>0</v>
      </c>
      <c r="W69" s="19">
        <f ca="1">SUMPRODUCT(ReactionRateK2!$F91:$V91*OFFSET(ReactionStoich!$E$5:$U$5,W$2,0))*(TimeStep)*'Composition Moles'!$C81</f>
        <v>0</v>
      </c>
      <c r="X69" s="19">
        <f ca="1">SUMPRODUCT(ReactionRateK2!$F91:$V91*OFFSET(ReactionStoich!$E$5:$U$5,X$2,0))*(TimeStep)*'Composition Moles'!$C81</f>
        <v>0</v>
      </c>
      <c r="Y69" s="19">
        <f ca="1">SUMPRODUCT(ReactionRateK2!$F91:$V91*OFFSET(ReactionStoich!$E$5:$U$5,Y$2,0))*(TimeStep)*'Composition Moles'!$C81</f>
        <v>-5.5109915017937174</v>
      </c>
      <c r="Z69" s="19">
        <f ca="1">SUMPRODUCT(ReactionRateK2!$F91:$V91*OFFSET(ReactionStoich!$E$5:$U$5,Z$2,0))*(TimeStep)*'Composition Moles'!$C81</f>
        <v>0</v>
      </c>
      <c r="AA69" s="19">
        <f ca="1">SUMPRODUCT(ReactionRateK2!$F91:$V91*OFFSET(ReactionStoich!$E$5:$U$5,AA$2,0))*(TimeStep)*'Composition Moles'!$C81</f>
        <v>0</v>
      </c>
      <c r="AB69" s="19">
        <f ca="1">SUMPRODUCT(ReactionRateK2!$F91:$V91*OFFSET(ReactionStoich!$E$5:$U$5,AB$2,0))*(TimeStep)*'Composition Moles'!$C81</f>
        <v>0</v>
      </c>
      <c r="AC69" s="19">
        <f ca="1">SUMPRODUCT(ReactionRateK2!$F91:$V91*OFFSET(ReactionStoich!$E$5:$U$5,AC$2,0))*(TimeStep)*'Composition Moles'!$C81</f>
        <v>0</v>
      </c>
      <c r="AD69" s="19">
        <f ca="1">SUMPRODUCT(ReactionRateK2!$F91:$V91*OFFSET(ReactionStoich!$E$5:$U$5,AD$2,0))*(TimeStep)*'Composition Moles'!$C81</f>
        <v>0</v>
      </c>
      <c r="AE69" s="19">
        <f ca="1">SUMPRODUCT(ReactionRateK2!$F91:$V91*OFFSET(ReactionStoich!$E$5:$U$5,AE$2,0))*(TimeStep)*'Composition Moles'!$C81</f>
        <v>0</v>
      </c>
      <c r="AF69" s="19">
        <f ca="1">SUMPRODUCT(ReactionRateK2!$F91:$V91*OFFSET(ReactionStoich!$E$5:$U$5,AF$2,0))*(TimeStep)*'Composition Moles'!$C81</f>
        <v>0</v>
      </c>
      <c r="AG69" s="19">
        <f ca="1">SUMPRODUCT(ReactionRateK2!$F91:$V91*OFFSET(ReactionStoich!$E$5:$U$5,AG$2,0))*(TimeStep)*'Composition Moles'!$C81</f>
        <v>-1.6010124437408429E-2</v>
      </c>
      <c r="AH69" s="19">
        <f ca="1">SUMPRODUCT(ReactionRateK2!$F91:$V91*OFFSET(ReactionStoich!$E$5:$U$5,AH$2,0))*(TimeStep)*'Composition Moles'!$C81</f>
        <v>3.3304050678657944E-2</v>
      </c>
      <c r="AI69" s="19">
        <f ca="1">SUMPRODUCT(ReactionRateK2!$F91:$V91*OFFSET(ReactionStoich!$E$5:$U$5,AI$2,0))*(TimeStep)*'Composition Moles'!$C81</f>
        <v>3.2255016318441099</v>
      </c>
      <c r="AJ69" s="19">
        <f ca="1">SUMPRODUCT(ReactionRateK2!$F91:$V91*OFFSET(ReactionStoich!$E$5:$U$5,AJ$2,0))*(TimeStep)*'Composition Moles'!$C81</f>
        <v>0.94671084375983972</v>
      </c>
      <c r="AK69" s="19">
        <f ca="1">SUMPRODUCT(ReactionRateK2!$F91:$V91*OFFSET(ReactionStoich!$E$5:$U$5,AK$2,0))*(TimeStep)*'Composition Moles'!$C81</f>
        <v>0</v>
      </c>
      <c r="AL69" s="19">
        <f ca="1">SUMPRODUCT(ReactionRateK2!$F91:$V91*OFFSET(ReactionStoich!$E$5:$U$5,AL$2,0))*(TimeStep)*'Composition Moles'!$C81</f>
        <v>0</v>
      </c>
      <c r="AM69" s="19">
        <f ca="1">SUMPRODUCT(ReactionRateK2!$F91:$V91*OFFSET(ReactionStoich!$E$5:$U$5,AM$2,0))*(TimeStep)*'Composition Moles'!$C81</f>
        <v>0</v>
      </c>
      <c r="AN69" s="19">
        <f ca="1">SUMPRODUCT(ReactionRateK2!$F91:$V91*OFFSET(ReactionStoich!$E$5:$U$5,AN$2,0))*(TimeStep)*'Composition Moles'!$C81</f>
        <v>0</v>
      </c>
      <c r="AO69" s="19">
        <f ca="1">SUMPRODUCT(ReactionRateK2!$F91:$V91*OFFSET(ReactionStoich!$E$5:$U$5,AO$2,0))*(TimeStep)*'Composition Moles'!$C81</f>
        <v>-1.5793583284542106E-3</v>
      </c>
      <c r="AP69" s="19">
        <f ca="1">SUMPRODUCT(ReactionRateK2!$F91:$V91*OFFSET(ReactionStoich!$E$5:$U$5,AP$2,0))*(TimeStep)*'Composition Moles'!$C81</f>
        <v>-0.10552738103501297</v>
      </c>
      <c r="AQ69" s="19">
        <f ca="1">SUMPRODUCT(ReactionRateK2!$F91:$V91*OFFSET(ReactionStoich!$E$5:$U$5,AQ$2,0))*(TimeStep)*'Composition Moles'!$C81</f>
        <v>0</v>
      </c>
      <c r="AR69" s="19">
        <f ca="1">SUMPRODUCT(ReactionRateK2!$F91:$V91*OFFSET(ReactionStoich!$E$5:$U$5,AR$2,0))*(TimeStep)*'Composition Moles'!$C81</f>
        <v>0</v>
      </c>
      <c r="AS69" s="19">
        <f ca="1">SUMPRODUCT(ReactionRateK2!$F91:$V91*OFFSET(ReactionStoich!$E$5:$U$5,AS$2,0))*(TimeStep)*'Composition Moles'!$C81</f>
        <v>-0.30689099990209251</v>
      </c>
      <c r="AT69" s="19">
        <f ca="1">SUMPRODUCT(ReactionRateK2!$F91:$V91*OFFSET(ReactionStoich!$E$5:$U$5,AT$2,0))*(TimeStep)*'Composition Moles'!$C81</f>
        <v>-0.30689099990209251</v>
      </c>
      <c r="AU69" s="19">
        <f ca="1">SUMPRODUCT(ReactionRateK2!$F91:$V91*OFFSET(ReactionStoich!$E$5:$U$5,AU$2,0))*(TimeStep)*'Composition Moles'!$C81</f>
        <v>-0.30689099990209251</v>
      </c>
      <c r="AV69" s="19">
        <f ca="1">SUMPRODUCT(ReactionRateK2!$F91:$V91*OFFSET(ReactionStoich!$E$5:$U$5,AV$2,0))*(TimeStep)*'Composition Moles'!$C81</f>
        <v>0</v>
      </c>
      <c r="AW69" s="19">
        <f ca="1">SUMPRODUCT(ReactionRateK2!$F91:$V91*OFFSET(ReactionStoich!$E$5:$U$5,AW$2,0))*(TimeStep)*'Composition Moles'!$C81</f>
        <v>0</v>
      </c>
      <c r="AX69" s="19">
        <f ca="1">SUMPRODUCT(ReactionRateK2!$F91:$V91*OFFSET(ReactionStoich!$E$5:$U$5,AX$2,0))*(TimeStep)*'Composition Moles'!$C81</f>
        <v>0</v>
      </c>
      <c r="AY69" s="19">
        <f ca="1">SUMPRODUCT(ReactionRateK2!$F91:$V91*OFFSET(ReactionStoich!$E$5:$U$5,AY$2,0))*(TimeStep)*'Composition Moles'!$C81</f>
        <v>0</v>
      </c>
      <c r="AZ69" s="19">
        <f ca="1">SUMPRODUCT(ReactionRateK2!$F91:$V91*OFFSET(ReactionStoich!$E$5:$U$5,AZ$2,0))*(TimeStep)*'Composition Moles'!$C81</f>
        <v>0</v>
      </c>
      <c r="BA69" s="19">
        <f ca="1">SUMPRODUCT(ReactionRateK2!$F91:$V91*OFFSET(ReactionStoich!$E$5:$U$5,BA$2,0))*(TimeStep)*'Composition Moles'!$C81</f>
        <v>0</v>
      </c>
      <c r="BB69" s="19">
        <f ca="1">SUMPRODUCT(ReactionRateK2!$F91:$V91*OFFSET(ReactionStoich!$E$5:$U$5,BB$2,0))*(TimeStep)*'Composition Moles'!$C81</f>
        <v>0</v>
      </c>
      <c r="BC69" s="19">
        <f ca="1">SUMPRODUCT(ReactionRateK2!$F91:$V91*OFFSET(ReactionStoich!$E$5:$U$5,BC$2,0))*(TimeStep)*'Composition Moles'!$C81</f>
        <v>0</v>
      </c>
      <c r="BD69" s="19">
        <f ca="1">SUMPRODUCT(ReactionRateK2!$F91:$V91*OFFSET(ReactionStoich!$E$5:$U$5,BD$2,0))*(TimeStep)*'Composition Moles'!$C81</f>
        <v>0</v>
      </c>
      <c r="BE69" s="19">
        <f ca="1">SUMPRODUCT(ReactionRateK2!$F91:$V91*OFFSET(ReactionStoich!$E$5:$U$5,BE$2,0))*(TimeStep)*'Composition Moles'!$C81</f>
        <v>0</v>
      </c>
      <c r="BF69" s="19">
        <f ca="1">SUMPRODUCT(ReactionRateK2!$F91:$V91*OFFSET(ReactionStoich!$E$5:$U$5,BF$2,0))*(TimeStep)*'Composition Moles'!$C81</f>
        <v>0</v>
      </c>
      <c r="BG69" s="19">
        <f ca="1">SUMPRODUCT(ReactionRateK2!$F91:$V91*OFFSET(ReactionStoich!$E$5:$U$5,BG$2,0))*(TimeStep)*'Composition Moles'!$C81</f>
        <v>0</v>
      </c>
      <c r="BH69" s="19">
        <f ca="1">SUMPRODUCT(ReactionRateK2!$F91:$V91*OFFSET(ReactionStoich!$E$5:$U$5,BH$2,0))*(TimeStep)*'Composition Moles'!$C81</f>
        <v>0</v>
      </c>
      <c r="BI69" s="19">
        <f ca="1">SUMPRODUCT(ReactionRateK2!$F91:$V91*OFFSET(ReactionStoich!$E$5:$U$5,BI$2,0))*(TimeStep)*'Composition Moles'!$C81</f>
        <v>0</v>
      </c>
      <c r="BJ69" s="19">
        <f ca="1">SUMPRODUCT(ReactionRateK2!$F91:$V91*OFFSET(ReactionStoich!$E$5:$U$5,BJ$2,0))*(TimeStep)*'Composition Moles'!$C81</f>
        <v>0</v>
      </c>
      <c r="BK69" s="19">
        <f ca="1">SUMPRODUCT(ReactionRateK2!$F91:$V91*OFFSET(ReactionStoich!$E$5:$U$5,BK$2,0))*(TimeStep)*'Composition Moles'!$C81</f>
        <v>0</v>
      </c>
      <c r="BL69" s="19">
        <f ca="1">SUMPRODUCT(ReactionRateK2!$F91:$V91*OFFSET(ReactionStoich!$E$5:$U$5,BL$2,0))*(TimeStep)*'Composition Moles'!$C81</f>
        <v>0</v>
      </c>
      <c r="BM69" s="19">
        <f ca="1">SUMPRODUCT(ReactionRateK2!$F91:$V91*OFFSET(ReactionStoich!$E$5:$U$5,BM$2,0))*(TimeStep)*'Composition Moles'!$C81</f>
        <v>0</v>
      </c>
      <c r="BN69" s="19">
        <f ca="1">SUMPRODUCT(ReactionRateK2!$F91:$V91*OFFSET(ReactionStoich!$E$5:$U$5,BN$2,0))*(TimeStep)*'Composition Moles'!$C81</f>
        <v>0</v>
      </c>
      <c r="BO69" s="19">
        <f ca="1">SUMPRODUCT(ReactionRateK2!$F91:$V91*OFFSET(ReactionStoich!$E$5:$U$5,BO$2,0))*(TimeStep)*'Composition Moles'!$C81</f>
        <v>0</v>
      </c>
      <c r="BP69" s="19">
        <f ca="1">SUMPRODUCT(ReactionRateK2!$F91:$V91*OFFSET(ReactionStoich!$E$5:$U$5,BP$2,0))*(TimeStep)*'Composition Moles'!$C81</f>
        <v>0</v>
      </c>
      <c r="BQ69" s="19">
        <f ca="1">SUMPRODUCT(ReactionRateK2!$F91:$V91*OFFSET(ReactionStoich!$E$5:$U$5,BQ$2,0))*(TimeStep)*'Composition Moles'!$C81</f>
        <v>0</v>
      </c>
      <c r="BR69" s="19">
        <f ca="1">SUMPRODUCT(ReactionRateK2!$F91:$V91*OFFSET(ReactionStoich!$E$5:$U$5,BR$2,0))*(TimeStep)*'Composition Moles'!$C81</f>
        <v>0</v>
      </c>
      <c r="BS69" s="19">
        <f ca="1">SUMPRODUCT(ReactionRateK2!$F91:$V91*OFFSET(ReactionStoich!$E$5:$U$5,BS$2,0))*(TimeStep)*'Composition Moles'!$C81</f>
        <v>0</v>
      </c>
      <c r="BT69" s="19">
        <f ca="1">SUMPRODUCT(ReactionRateK2!$F91:$V91*OFFSET(ReactionStoich!$E$5:$U$5,BT$2,0))*(TimeStep)*'Composition Moles'!$C81</f>
        <v>0</v>
      </c>
      <c r="BU69" s="19">
        <f ca="1">SUMPRODUCT(ReactionRateK2!$F91:$V91*OFFSET(ReactionStoich!$E$5:$U$5,BU$2,0))*(TimeStep)*'Composition Moles'!$C81</f>
        <v>0</v>
      </c>
      <c r="BV69" s="19">
        <f ca="1">SUMPRODUCT(ReactionRateK2!$F91:$V91*OFFSET(ReactionStoich!$E$5:$U$5,BV$2,0))*(TimeStep)*'Composition Moles'!$C81</f>
        <v>0</v>
      </c>
      <c r="BW69" s="19">
        <f ca="1">SUMPRODUCT(ReactionRateK2!$F91:$V91*OFFSET(ReactionStoich!$E$5:$U$5,BW$2,0))*(TimeStep)*'Composition Moles'!$C81</f>
        <v>0</v>
      </c>
    </row>
    <row r="70" spans="1:75">
      <c r="A70">
        <f>ReactionRateK1!A92</f>
        <v>2.9999999999999973</v>
      </c>
      <c r="B70" s="20">
        <f t="shared" ca="1" si="5"/>
        <v>-3569.9273911053447</v>
      </c>
      <c r="C70" s="25">
        <f ca="1">'Composition Moles'!BZ82</f>
        <v>144197.22265330411</v>
      </c>
      <c r="D70" s="26">
        <f t="shared" ca="1" si="6"/>
        <v>2.475725485842805E-2</v>
      </c>
      <c r="F70" s="19">
        <f ca="1">SUMPRODUCT(ReactionRateK2!$F92:$V92*OFFSET(ReactionStoich!$E$5:$U$5,F$2,0))*(TimeStep)*'Composition Moles'!$C82</f>
        <v>-9.992121770371365E-2</v>
      </c>
      <c r="G70" s="19">
        <f ca="1">SUMPRODUCT(ReactionRateK2!$F92:$V92*OFFSET(ReactionStoich!$E$5:$U$5,G$2,0))*(TimeStep)*'Composition Moles'!$C82</f>
        <v>0</v>
      </c>
      <c r="H70" s="19">
        <f ca="1">SUMPRODUCT(ReactionRateK2!$F92:$V92*OFFSET(ReactionStoich!$E$5:$U$5,H$2,0))*(TimeStep)*'Composition Moles'!$C82</f>
        <v>9.8489201858271522E-2</v>
      </c>
      <c r="I70" s="19">
        <f ca="1">SUMPRODUCT(ReactionRateK2!$F92:$V92*OFFSET(ReactionStoich!$E$5:$U$5,I$2,0))*(TimeStep)*'Composition Moles'!$C82</f>
        <v>1.4320158454421035E-3</v>
      </c>
      <c r="J70" s="19">
        <f ca="1">SUMPRODUCT(ReactionRateK2!$F92:$V92*OFFSET(ReactionStoich!$E$5:$U$5,J$2,0))*(TimeStep)*'Composition Moles'!$C82</f>
        <v>0</v>
      </c>
      <c r="K70" s="19">
        <f ca="1">SUMPRODUCT(ReactionRateK2!$F92:$V92*OFFSET(ReactionStoich!$E$5:$U$5,K$2,0))*(TimeStep)*'Composition Moles'!$C82</f>
        <v>0</v>
      </c>
      <c r="L70" s="19">
        <f ca="1">SUMPRODUCT(ReactionRateK2!$F92:$V92*OFFSET(ReactionStoich!$E$5:$U$5,L$2,0))*(TimeStep)*'Composition Moles'!$C82</f>
        <v>0</v>
      </c>
      <c r="M70" s="19">
        <f ca="1">SUMPRODUCT(ReactionRateK2!$F92:$V92*OFFSET(ReactionStoich!$E$5:$U$5,M$2,0))*(TimeStep)*'Composition Moles'!$C82</f>
        <v>0</v>
      </c>
      <c r="N70" s="19">
        <f ca="1">SUMPRODUCT(ReactionRateK2!$F92:$V92*OFFSET(ReactionStoich!$E$5:$U$5,N$2,0))*(TimeStep)*'Composition Moles'!$C82</f>
        <v>0</v>
      </c>
      <c r="O70" s="19">
        <f ca="1">SUMPRODUCT(ReactionRateK2!$F92:$V92*OFFSET(ReactionStoich!$E$5:$U$5,O$2,0))*(TimeStep)*'Composition Moles'!$C82</f>
        <v>0</v>
      </c>
      <c r="P70" s="19">
        <f ca="1">SUMPRODUCT(ReactionRateK2!$F92:$V92*OFFSET(ReactionStoich!$E$5:$U$5,P$2,0))*(TimeStep)*'Composition Moles'!$C82</f>
        <v>0</v>
      </c>
      <c r="Q70" s="19">
        <f ca="1">SUMPRODUCT(ReactionRateK2!$F92:$V92*OFFSET(ReactionStoich!$E$5:$U$5,Q$2,0))*(TimeStep)*'Composition Moles'!$C82</f>
        <v>0</v>
      </c>
      <c r="R70" s="19">
        <f ca="1">SUMPRODUCT(ReactionRateK2!$F92:$V92*OFFSET(ReactionStoich!$E$5:$U$5,R$2,0))*(TimeStep)*'Composition Moles'!$C82</f>
        <v>0</v>
      </c>
      <c r="S70" s="19">
        <f ca="1">SUMPRODUCT(ReactionRateK2!$F92:$V92*OFFSET(ReactionStoich!$E$5:$U$5,S$2,0))*(TimeStep)*'Composition Moles'!$C82</f>
        <v>2.3022041964430362</v>
      </c>
      <c r="T70" s="19">
        <f ca="1">SUMPRODUCT(ReactionRateK2!$F92:$V92*OFFSET(ReactionStoich!$E$5:$U$5,T$2,0))*(TimeStep)*'Composition Moles'!$C82</f>
        <v>0</v>
      </c>
      <c r="U70" s="19">
        <f ca="1">SUMPRODUCT(ReactionRateK2!$F92:$V92*OFFSET(ReactionStoich!$E$5:$U$5,U$2,0))*(TimeStep)*'Composition Moles'!$C82</f>
        <v>0</v>
      </c>
      <c r="V70" s="19">
        <f ca="1">SUMPRODUCT(ReactionRateK2!$F92:$V92*OFFSET(ReactionStoich!$E$5:$U$5,V$2,0))*(TimeStep)*'Composition Moles'!$C82</f>
        <v>0</v>
      </c>
      <c r="W70" s="19">
        <f ca="1">SUMPRODUCT(ReactionRateK2!$F92:$V92*OFFSET(ReactionStoich!$E$5:$U$5,W$2,0))*(TimeStep)*'Composition Moles'!$C82</f>
        <v>0</v>
      </c>
      <c r="X70" s="19">
        <f ca="1">SUMPRODUCT(ReactionRateK2!$F92:$V92*OFFSET(ReactionStoich!$E$5:$U$5,X$2,0))*(TimeStep)*'Composition Moles'!$C82</f>
        <v>0</v>
      </c>
      <c r="Y70" s="19">
        <f ca="1">SUMPRODUCT(ReactionRateK2!$F92:$V92*OFFSET(ReactionStoich!$E$5:$U$5,Y$2,0))*(TimeStep)*'Composition Moles'!$C82</f>
        <v>-5.4072813726297655</v>
      </c>
      <c r="Z70" s="19">
        <f ca="1">SUMPRODUCT(ReactionRateK2!$F92:$V92*OFFSET(ReactionStoich!$E$5:$U$5,Z$2,0))*(TimeStep)*'Composition Moles'!$C82</f>
        <v>0</v>
      </c>
      <c r="AA70" s="19">
        <f ca="1">SUMPRODUCT(ReactionRateK2!$F92:$V92*OFFSET(ReactionStoich!$E$5:$U$5,AA$2,0))*(TimeStep)*'Composition Moles'!$C82</f>
        <v>0</v>
      </c>
      <c r="AB70" s="19">
        <f ca="1">SUMPRODUCT(ReactionRateK2!$F92:$V92*OFFSET(ReactionStoich!$E$5:$U$5,AB$2,0))*(TimeStep)*'Composition Moles'!$C82</f>
        <v>0</v>
      </c>
      <c r="AC70" s="19">
        <f ca="1">SUMPRODUCT(ReactionRateK2!$F92:$V92*OFFSET(ReactionStoich!$E$5:$U$5,AC$2,0))*(TimeStep)*'Composition Moles'!$C82</f>
        <v>0</v>
      </c>
      <c r="AD70" s="19">
        <f ca="1">SUMPRODUCT(ReactionRateK2!$F92:$V92*OFFSET(ReactionStoich!$E$5:$U$5,AD$2,0))*(TimeStep)*'Composition Moles'!$C82</f>
        <v>0</v>
      </c>
      <c r="AE70" s="19">
        <f ca="1">SUMPRODUCT(ReactionRateK2!$F92:$V92*OFFSET(ReactionStoich!$E$5:$U$5,AE$2,0))*(TimeStep)*'Composition Moles'!$C82</f>
        <v>0</v>
      </c>
      <c r="AF70" s="19">
        <f ca="1">SUMPRODUCT(ReactionRateK2!$F92:$V92*OFFSET(ReactionStoich!$E$5:$U$5,AF$2,0))*(TimeStep)*'Composition Moles'!$C82</f>
        <v>0</v>
      </c>
      <c r="AG70" s="19">
        <f ca="1">SUMPRODUCT(ReactionRateK2!$F92:$V92*OFFSET(ReactionStoich!$E$5:$U$5,AG$2,0))*(TimeStep)*'Composition Moles'!$C82</f>
        <v>-1.5475654344022302E-2</v>
      </c>
      <c r="AH70" s="19">
        <f ca="1">SUMPRODUCT(ReactionRateK2!$F92:$V92*OFFSET(ReactionStoich!$E$5:$U$5,AH$2,0))*(TimeStep)*'Composition Moles'!$C82</f>
        <v>-1.0863133317007695E-2</v>
      </c>
      <c r="AI70" s="19">
        <f ca="1">SUMPRODUCT(ReactionRateK2!$F92:$V92*OFFSET(ReactionStoich!$E$5:$U$5,AI$2,0))*(TimeStep)*'Composition Moles'!$C82</f>
        <v>3.2077848128446109</v>
      </c>
      <c r="AJ70" s="19">
        <f ca="1">SUMPRODUCT(ReactionRateK2!$F92:$V92*OFFSET(ReactionStoich!$E$5:$U$5,AJ$2,0))*(TimeStep)*'Composition Moles'!$C82</f>
        <v>0.92777858199970831</v>
      </c>
      <c r="AK70" s="19">
        <f ca="1">SUMPRODUCT(ReactionRateK2!$F92:$V92*OFFSET(ReactionStoich!$E$5:$U$5,AK$2,0))*(TimeStep)*'Composition Moles'!$C82</f>
        <v>0</v>
      </c>
      <c r="AL70" s="19">
        <f ca="1">SUMPRODUCT(ReactionRateK2!$F92:$V92*OFFSET(ReactionStoich!$E$5:$U$5,AL$2,0))*(TimeStep)*'Composition Moles'!$C82</f>
        <v>0</v>
      </c>
      <c r="AM70" s="19">
        <f ca="1">SUMPRODUCT(ReactionRateK2!$F92:$V92*OFFSET(ReactionStoich!$E$5:$U$5,AM$2,0))*(TimeStep)*'Composition Moles'!$C82</f>
        <v>0</v>
      </c>
      <c r="AN70" s="19">
        <f ca="1">SUMPRODUCT(ReactionRateK2!$F92:$V92*OFFSET(ReactionStoich!$E$5:$U$5,AN$2,0))*(TimeStep)*'Composition Moles'!$C82</f>
        <v>0</v>
      </c>
      <c r="AO70" s="19">
        <f ca="1">SUMPRODUCT(ReactionRateK2!$F92:$V92*OFFSET(ReactionStoich!$E$5:$U$5,AO$2,0))*(TimeStep)*'Composition Moles'!$C82</f>
        <v>-1.4320158454421035E-3</v>
      </c>
      <c r="AP70" s="19">
        <f ca="1">SUMPRODUCT(ReactionRateK2!$F92:$V92*OFFSET(ReactionStoich!$E$5:$U$5,AP$2,0))*(TimeStep)*'Composition Moles'!$C82</f>
        <v>-9.8876712240703366E-2</v>
      </c>
      <c r="AQ70" s="19">
        <f ca="1">SUMPRODUCT(ReactionRateK2!$F92:$V92*OFFSET(ReactionStoich!$E$5:$U$5,AQ$2,0))*(TimeStep)*'Composition Moles'!$C82</f>
        <v>0</v>
      </c>
      <c r="AR70" s="19">
        <f ca="1">SUMPRODUCT(ReactionRateK2!$F92:$V92*OFFSET(ReactionStoich!$E$5:$U$5,AR$2,0))*(TimeStep)*'Composition Moles'!$C82</f>
        <v>0</v>
      </c>
      <c r="AS70" s="19">
        <f ca="1">SUMPRODUCT(ReactionRateK2!$F92:$V92*OFFSET(ReactionStoich!$E$5:$U$5,AS$2,0))*(TimeStep)*'Composition Moles'!$C82</f>
        <v>-0.30127956763680536</v>
      </c>
      <c r="AT70" s="19">
        <f ca="1">SUMPRODUCT(ReactionRateK2!$F92:$V92*OFFSET(ReactionStoich!$E$5:$U$5,AT$2,0))*(TimeStep)*'Composition Moles'!$C82</f>
        <v>-0.30127956763680536</v>
      </c>
      <c r="AU70" s="19">
        <f ca="1">SUMPRODUCT(ReactionRateK2!$F92:$V92*OFFSET(ReactionStoich!$E$5:$U$5,AU$2,0))*(TimeStep)*'Composition Moles'!$C82</f>
        <v>-0.30127956763680536</v>
      </c>
      <c r="AV70" s="19">
        <f ca="1">SUMPRODUCT(ReactionRateK2!$F92:$V92*OFFSET(ReactionStoich!$E$5:$U$5,AV$2,0))*(TimeStep)*'Composition Moles'!$C82</f>
        <v>0</v>
      </c>
      <c r="AW70" s="19">
        <f ca="1">SUMPRODUCT(ReactionRateK2!$F92:$V92*OFFSET(ReactionStoich!$E$5:$U$5,AW$2,0))*(TimeStep)*'Composition Moles'!$C82</f>
        <v>0</v>
      </c>
      <c r="AX70" s="19">
        <f ca="1">SUMPRODUCT(ReactionRateK2!$F92:$V92*OFFSET(ReactionStoich!$E$5:$U$5,AX$2,0))*(TimeStep)*'Composition Moles'!$C82</f>
        <v>0</v>
      </c>
      <c r="AY70" s="19">
        <f ca="1">SUMPRODUCT(ReactionRateK2!$F92:$V92*OFFSET(ReactionStoich!$E$5:$U$5,AY$2,0))*(TimeStep)*'Composition Moles'!$C82</f>
        <v>0</v>
      </c>
      <c r="AZ70" s="19">
        <f ca="1">SUMPRODUCT(ReactionRateK2!$F92:$V92*OFFSET(ReactionStoich!$E$5:$U$5,AZ$2,0))*(TimeStep)*'Composition Moles'!$C82</f>
        <v>0</v>
      </c>
      <c r="BA70" s="19">
        <f ca="1">SUMPRODUCT(ReactionRateK2!$F92:$V92*OFFSET(ReactionStoich!$E$5:$U$5,BA$2,0))*(TimeStep)*'Composition Moles'!$C82</f>
        <v>0</v>
      </c>
      <c r="BB70" s="19">
        <f ca="1">SUMPRODUCT(ReactionRateK2!$F92:$V92*OFFSET(ReactionStoich!$E$5:$U$5,BB$2,0))*(TimeStep)*'Composition Moles'!$C82</f>
        <v>0</v>
      </c>
      <c r="BC70" s="19">
        <f ca="1">SUMPRODUCT(ReactionRateK2!$F92:$V92*OFFSET(ReactionStoich!$E$5:$U$5,BC$2,0))*(TimeStep)*'Composition Moles'!$C82</f>
        <v>0</v>
      </c>
      <c r="BD70" s="19">
        <f ca="1">SUMPRODUCT(ReactionRateK2!$F92:$V92*OFFSET(ReactionStoich!$E$5:$U$5,BD$2,0))*(TimeStep)*'Composition Moles'!$C82</f>
        <v>0</v>
      </c>
      <c r="BE70" s="19">
        <f ca="1">SUMPRODUCT(ReactionRateK2!$F92:$V92*OFFSET(ReactionStoich!$E$5:$U$5,BE$2,0))*(TimeStep)*'Composition Moles'!$C82</f>
        <v>0</v>
      </c>
      <c r="BF70" s="19">
        <f ca="1">SUMPRODUCT(ReactionRateK2!$F92:$V92*OFFSET(ReactionStoich!$E$5:$U$5,BF$2,0))*(TimeStep)*'Composition Moles'!$C82</f>
        <v>0</v>
      </c>
      <c r="BG70" s="19">
        <f ca="1">SUMPRODUCT(ReactionRateK2!$F92:$V92*OFFSET(ReactionStoich!$E$5:$U$5,BG$2,0))*(TimeStep)*'Composition Moles'!$C82</f>
        <v>0</v>
      </c>
      <c r="BH70" s="19">
        <f ca="1">SUMPRODUCT(ReactionRateK2!$F92:$V92*OFFSET(ReactionStoich!$E$5:$U$5,BH$2,0))*(TimeStep)*'Composition Moles'!$C82</f>
        <v>0</v>
      </c>
      <c r="BI70" s="19">
        <f ca="1">SUMPRODUCT(ReactionRateK2!$F92:$V92*OFFSET(ReactionStoich!$E$5:$U$5,BI$2,0))*(TimeStep)*'Composition Moles'!$C82</f>
        <v>0</v>
      </c>
      <c r="BJ70" s="19">
        <f ca="1">SUMPRODUCT(ReactionRateK2!$F92:$V92*OFFSET(ReactionStoich!$E$5:$U$5,BJ$2,0))*(TimeStep)*'Composition Moles'!$C82</f>
        <v>0</v>
      </c>
      <c r="BK70" s="19">
        <f ca="1">SUMPRODUCT(ReactionRateK2!$F92:$V92*OFFSET(ReactionStoich!$E$5:$U$5,BK$2,0))*(TimeStep)*'Composition Moles'!$C82</f>
        <v>0</v>
      </c>
      <c r="BL70" s="19">
        <f ca="1">SUMPRODUCT(ReactionRateK2!$F92:$V92*OFFSET(ReactionStoich!$E$5:$U$5,BL$2,0))*(TimeStep)*'Composition Moles'!$C82</f>
        <v>0</v>
      </c>
      <c r="BM70" s="19">
        <f ca="1">SUMPRODUCT(ReactionRateK2!$F92:$V92*OFFSET(ReactionStoich!$E$5:$U$5,BM$2,0))*(TimeStep)*'Composition Moles'!$C82</f>
        <v>0</v>
      </c>
      <c r="BN70" s="19">
        <f ca="1">SUMPRODUCT(ReactionRateK2!$F92:$V92*OFFSET(ReactionStoich!$E$5:$U$5,BN$2,0))*(TimeStep)*'Composition Moles'!$C82</f>
        <v>0</v>
      </c>
      <c r="BO70" s="19">
        <f ca="1">SUMPRODUCT(ReactionRateK2!$F92:$V92*OFFSET(ReactionStoich!$E$5:$U$5,BO$2,0))*(TimeStep)*'Composition Moles'!$C82</f>
        <v>0</v>
      </c>
      <c r="BP70" s="19">
        <f ca="1">SUMPRODUCT(ReactionRateK2!$F92:$V92*OFFSET(ReactionStoich!$E$5:$U$5,BP$2,0))*(TimeStep)*'Composition Moles'!$C82</f>
        <v>0</v>
      </c>
      <c r="BQ70" s="19">
        <f ca="1">SUMPRODUCT(ReactionRateK2!$F92:$V92*OFFSET(ReactionStoich!$E$5:$U$5,BQ$2,0))*(TimeStep)*'Composition Moles'!$C82</f>
        <v>0</v>
      </c>
      <c r="BR70" s="19">
        <f ca="1">SUMPRODUCT(ReactionRateK2!$F92:$V92*OFFSET(ReactionStoich!$E$5:$U$5,BR$2,0))*(TimeStep)*'Composition Moles'!$C82</f>
        <v>0</v>
      </c>
      <c r="BS70" s="19">
        <f ca="1">SUMPRODUCT(ReactionRateK2!$F92:$V92*OFFSET(ReactionStoich!$E$5:$U$5,BS$2,0))*(TimeStep)*'Composition Moles'!$C82</f>
        <v>0</v>
      </c>
      <c r="BT70" s="19">
        <f ca="1">SUMPRODUCT(ReactionRateK2!$F92:$V92*OFFSET(ReactionStoich!$E$5:$U$5,BT$2,0))*(TimeStep)*'Composition Moles'!$C82</f>
        <v>0</v>
      </c>
      <c r="BU70" s="19">
        <f ca="1">SUMPRODUCT(ReactionRateK2!$F92:$V92*OFFSET(ReactionStoich!$E$5:$U$5,BU$2,0))*(TimeStep)*'Composition Moles'!$C82</f>
        <v>0</v>
      </c>
      <c r="BV70" s="19">
        <f ca="1">SUMPRODUCT(ReactionRateK2!$F92:$V92*OFFSET(ReactionStoich!$E$5:$U$5,BV$2,0))*(TimeStep)*'Composition Moles'!$C82</f>
        <v>0</v>
      </c>
      <c r="BW70" s="19">
        <f ca="1">SUMPRODUCT(ReactionRateK2!$F92:$V92*OFFSET(ReactionStoich!$E$5:$U$5,BW$2,0))*(TimeStep)*'Composition Moles'!$C82</f>
        <v>0</v>
      </c>
    </row>
    <row r="71" spans="1:75">
      <c r="A71">
        <f>ReactionRateK1!A93</f>
        <v>3.0499999999999972</v>
      </c>
      <c r="B71" s="20">
        <f t="shared" ca="1" si="5"/>
        <v>-3384.4495058790249</v>
      </c>
      <c r="C71" s="25">
        <f ca="1">'Composition Moles'!BZ83</f>
        <v>144203.57763517243</v>
      </c>
      <c r="D71" s="26">
        <f t="shared" ca="1" si="6"/>
        <v>2.3469941324489926E-2</v>
      </c>
      <c r="F71" s="19">
        <f ca="1">SUMPRODUCT(ReactionRateK2!$F93:$V93*OFFSET(ReactionStoich!$E$5:$U$5,F$2,0))*(TimeStep)*'Composition Moles'!$C83</f>
        <v>-9.3424061462826738E-2</v>
      </c>
      <c r="G71" s="19">
        <f ca="1">SUMPRODUCT(ReactionRateK2!$F93:$V93*OFFSET(ReactionStoich!$E$5:$U$5,G$2,0))*(TimeStep)*'Composition Moles'!$C83</f>
        <v>0</v>
      </c>
      <c r="H71" s="19">
        <f ca="1">SUMPRODUCT(ReactionRateK2!$F93:$V93*OFFSET(ReactionStoich!$E$5:$U$5,H$2,0))*(TimeStep)*'Composition Moles'!$C83</f>
        <v>9.212549551938809E-2</v>
      </c>
      <c r="I71" s="19">
        <f ca="1">SUMPRODUCT(ReactionRateK2!$F93:$V93*OFFSET(ReactionStoich!$E$5:$U$5,I$2,0))*(TimeStep)*'Composition Moles'!$C83</f>
        <v>1.2985659434386575E-3</v>
      </c>
      <c r="J71" s="19">
        <f ca="1">SUMPRODUCT(ReactionRateK2!$F93:$V93*OFFSET(ReactionStoich!$E$5:$U$5,J$2,0))*(TimeStep)*'Composition Moles'!$C83</f>
        <v>0</v>
      </c>
      <c r="K71" s="19">
        <f ca="1">SUMPRODUCT(ReactionRateK2!$F93:$V93*OFFSET(ReactionStoich!$E$5:$U$5,K$2,0))*(TimeStep)*'Composition Moles'!$C83</f>
        <v>0</v>
      </c>
      <c r="L71" s="19">
        <f ca="1">SUMPRODUCT(ReactionRateK2!$F93:$V93*OFFSET(ReactionStoich!$E$5:$U$5,L$2,0))*(TimeStep)*'Composition Moles'!$C83</f>
        <v>0</v>
      </c>
      <c r="M71" s="19">
        <f ca="1">SUMPRODUCT(ReactionRateK2!$F93:$V93*OFFSET(ReactionStoich!$E$5:$U$5,M$2,0))*(TimeStep)*'Composition Moles'!$C83</f>
        <v>0</v>
      </c>
      <c r="N71" s="19">
        <f ca="1">SUMPRODUCT(ReactionRateK2!$F93:$V93*OFFSET(ReactionStoich!$E$5:$U$5,N$2,0))*(TimeStep)*'Composition Moles'!$C83</f>
        <v>0</v>
      </c>
      <c r="O71" s="19">
        <f ca="1">SUMPRODUCT(ReactionRateK2!$F93:$V93*OFFSET(ReactionStoich!$E$5:$U$5,O$2,0))*(TimeStep)*'Composition Moles'!$C83</f>
        <v>0</v>
      </c>
      <c r="P71" s="19">
        <f ca="1">SUMPRODUCT(ReactionRateK2!$F93:$V93*OFFSET(ReactionStoich!$E$5:$U$5,P$2,0))*(TimeStep)*'Composition Moles'!$C83</f>
        <v>0</v>
      </c>
      <c r="Q71" s="19">
        <f ca="1">SUMPRODUCT(ReactionRateK2!$F93:$V93*OFFSET(ReactionStoich!$E$5:$U$5,Q$2,0))*(TimeStep)*'Composition Moles'!$C83</f>
        <v>0</v>
      </c>
      <c r="R71" s="19">
        <f ca="1">SUMPRODUCT(ReactionRateK2!$F93:$V93*OFFSET(ReactionStoich!$E$5:$U$5,R$2,0))*(TimeStep)*'Composition Moles'!$C83</f>
        <v>0</v>
      </c>
      <c r="S71" s="19">
        <f ca="1">SUMPRODUCT(ReactionRateK2!$F93:$V93*OFFSET(ReactionStoich!$E$5:$U$5,S$2,0))*(TimeStep)*'Composition Moles'!$C83</f>
        <v>2.2557328461649355</v>
      </c>
      <c r="T71" s="19">
        <f ca="1">SUMPRODUCT(ReactionRateK2!$F93:$V93*OFFSET(ReactionStoich!$E$5:$U$5,T$2,0))*(TimeStep)*'Composition Moles'!$C83</f>
        <v>0</v>
      </c>
      <c r="U71" s="19">
        <f ca="1">SUMPRODUCT(ReactionRateK2!$F93:$V93*OFFSET(ReactionStoich!$E$5:$U$5,U$2,0))*(TimeStep)*'Composition Moles'!$C83</f>
        <v>0</v>
      </c>
      <c r="V71" s="19">
        <f ca="1">SUMPRODUCT(ReactionRateK2!$F93:$V93*OFFSET(ReactionStoich!$E$5:$U$5,V$2,0))*(TimeStep)*'Composition Moles'!$C83</f>
        <v>0</v>
      </c>
      <c r="W71" s="19">
        <f ca="1">SUMPRODUCT(ReactionRateK2!$F93:$V93*OFFSET(ReactionStoich!$E$5:$U$5,W$2,0))*(TimeStep)*'Composition Moles'!$C83</f>
        <v>0</v>
      </c>
      <c r="X71" s="19">
        <f ca="1">SUMPRODUCT(ReactionRateK2!$F93:$V93*OFFSET(ReactionStoich!$E$5:$U$5,X$2,0))*(TimeStep)*'Composition Moles'!$C83</f>
        <v>0</v>
      </c>
      <c r="Y71" s="19">
        <f ca="1">SUMPRODUCT(ReactionRateK2!$F93:$V93*OFFSET(ReactionStoich!$E$5:$U$5,Y$2,0))*(TimeStep)*'Composition Moles'!$C83</f>
        <v>-5.3046891911704268</v>
      </c>
      <c r="Z71" s="19">
        <f ca="1">SUMPRODUCT(ReactionRateK2!$F93:$V93*OFFSET(ReactionStoich!$E$5:$U$5,Z$2,0))*(TimeStep)*'Composition Moles'!$C83</f>
        <v>0</v>
      </c>
      <c r="AA71" s="19">
        <f ca="1">SUMPRODUCT(ReactionRateK2!$F93:$V93*OFFSET(ReactionStoich!$E$5:$U$5,AA$2,0))*(TimeStep)*'Composition Moles'!$C83</f>
        <v>0</v>
      </c>
      <c r="AB71" s="19">
        <f ca="1">SUMPRODUCT(ReactionRateK2!$F93:$V93*OFFSET(ReactionStoich!$E$5:$U$5,AB$2,0))*(TimeStep)*'Composition Moles'!$C83</f>
        <v>0</v>
      </c>
      <c r="AC71" s="19">
        <f ca="1">SUMPRODUCT(ReactionRateK2!$F93:$V93*OFFSET(ReactionStoich!$E$5:$U$5,AC$2,0))*(TimeStep)*'Composition Moles'!$C83</f>
        <v>0</v>
      </c>
      <c r="AD71" s="19">
        <f ca="1">SUMPRODUCT(ReactionRateK2!$F93:$V93*OFFSET(ReactionStoich!$E$5:$U$5,AD$2,0))*(TimeStep)*'Composition Moles'!$C83</f>
        <v>0</v>
      </c>
      <c r="AE71" s="19">
        <f ca="1">SUMPRODUCT(ReactionRateK2!$F93:$V93*OFFSET(ReactionStoich!$E$5:$U$5,AE$2,0))*(TimeStep)*'Composition Moles'!$C83</f>
        <v>0</v>
      </c>
      <c r="AF71" s="19">
        <f ca="1">SUMPRODUCT(ReactionRateK2!$F93:$V93*OFFSET(ReactionStoich!$E$5:$U$5,AF$2,0))*(TimeStep)*'Composition Moles'!$C83</f>
        <v>0</v>
      </c>
      <c r="AG71" s="19">
        <f ca="1">SUMPRODUCT(ReactionRateK2!$F93:$V93*OFFSET(ReactionStoich!$E$5:$U$5,AG$2,0))*(TimeStep)*'Composition Moles'!$C83</f>
        <v>-1.4955249026297484E-2</v>
      </c>
      <c r="AH71" s="19">
        <f ca="1">SUMPRODUCT(ReactionRateK2!$F93:$V93*OFFSET(ReactionStoich!$E$5:$U$5,AH$2,0))*(TimeStep)*'Composition Moles'!$C83</f>
        <v>-5.3085109056490568E-2</v>
      </c>
      <c r="AI71" s="19">
        <f ca="1">SUMPRODUCT(ReactionRateK2!$F93:$V93*OFFSET(ReactionStoich!$E$5:$U$5,AI$2,0))*(TimeStep)*'Composition Moles'!$C83</f>
        <v>3.189270263821685</v>
      </c>
      <c r="AJ71" s="19">
        <f ca="1">SUMPRODUCT(ReactionRateK2!$F93:$V93*OFFSET(ReactionStoich!$E$5:$U$5,AJ$2,0))*(TimeStep)*'Composition Moles'!$C83</f>
        <v>0.90909662697624272</v>
      </c>
      <c r="AK71" s="19">
        <f ca="1">SUMPRODUCT(ReactionRateK2!$F93:$V93*OFFSET(ReactionStoich!$E$5:$U$5,AK$2,0))*(TimeStep)*'Composition Moles'!$C83</f>
        <v>0</v>
      </c>
      <c r="AL71" s="19">
        <f ca="1">SUMPRODUCT(ReactionRateK2!$F93:$V93*OFFSET(ReactionStoich!$E$5:$U$5,AL$2,0))*(TimeStep)*'Composition Moles'!$C83</f>
        <v>0</v>
      </c>
      <c r="AM71" s="19">
        <f ca="1">SUMPRODUCT(ReactionRateK2!$F93:$V93*OFFSET(ReactionStoich!$E$5:$U$5,AM$2,0))*(TimeStep)*'Composition Moles'!$C83</f>
        <v>0</v>
      </c>
      <c r="AN71" s="19">
        <f ca="1">SUMPRODUCT(ReactionRateK2!$F93:$V93*OFFSET(ReactionStoich!$E$5:$U$5,AN$2,0))*(TimeStep)*'Composition Moles'!$C83</f>
        <v>0</v>
      </c>
      <c r="AO71" s="19">
        <f ca="1">SUMPRODUCT(ReactionRateK2!$F93:$V93*OFFSET(ReactionStoich!$E$5:$U$5,AO$2,0))*(TimeStep)*'Composition Moles'!$C83</f>
        <v>-1.2985659434386575E-3</v>
      </c>
      <c r="AP71" s="19">
        <f ca="1">SUMPRODUCT(ReactionRateK2!$F93:$V93*OFFSET(ReactionStoich!$E$5:$U$5,AP$2,0))*(TimeStep)*'Composition Moles'!$C83</f>
        <v>-9.2628132041290126E-2</v>
      </c>
      <c r="AQ71" s="19">
        <f ca="1">SUMPRODUCT(ReactionRateK2!$F93:$V93*OFFSET(ReactionStoich!$E$5:$U$5,AQ$2,0))*(TimeStep)*'Composition Moles'!$C83</f>
        <v>0</v>
      </c>
      <c r="AR71" s="19">
        <f ca="1">SUMPRODUCT(ReactionRateK2!$F93:$V93*OFFSET(ReactionStoich!$E$5:$U$5,AR$2,0))*(TimeStep)*'Composition Moles'!$C83</f>
        <v>0</v>
      </c>
      <c r="AS71" s="19">
        <f ca="1">SUMPRODUCT(ReactionRateK2!$F93:$V93*OFFSET(ReactionStoich!$E$5:$U$5,AS$2,0))*(TimeStep)*'Composition Moles'!$C83</f>
        <v>-0.29581449657497322</v>
      </c>
      <c r="AT71" s="19">
        <f ca="1">SUMPRODUCT(ReactionRateK2!$F93:$V93*OFFSET(ReactionStoich!$E$5:$U$5,AT$2,0))*(TimeStep)*'Composition Moles'!$C83</f>
        <v>-0.29581449657497322</v>
      </c>
      <c r="AU71" s="19">
        <f ca="1">SUMPRODUCT(ReactionRateK2!$F93:$V93*OFFSET(ReactionStoich!$E$5:$U$5,AU$2,0))*(TimeStep)*'Composition Moles'!$C83</f>
        <v>-0.29581449657497322</v>
      </c>
      <c r="AV71" s="19">
        <f ca="1">SUMPRODUCT(ReactionRateK2!$F93:$V93*OFFSET(ReactionStoich!$E$5:$U$5,AV$2,0))*(TimeStep)*'Composition Moles'!$C83</f>
        <v>0</v>
      </c>
      <c r="AW71" s="19">
        <f ca="1">SUMPRODUCT(ReactionRateK2!$F93:$V93*OFFSET(ReactionStoich!$E$5:$U$5,AW$2,0))*(TimeStep)*'Composition Moles'!$C83</f>
        <v>0</v>
      </c>
      <c r="AX71" s="19">
        <f ca="1">SUMPRODUCT(ReactionRateK2!$F93:$V93*OFFSET(ReactionStoich!$E$5:$U$5,AX$2,0))*(TimeStep)*'Composition Moles'!$C83</f>
        <v>0</v>
      </c>
      <c r="AY71" s="19">
        <f ca="1">SUMPRODUCT(ReactionRateK2!$F93:$V93*OFFSET(ReactionStoich!$E$5:$U$5,AY$2,0))*(TimeStep)*'Composition Moles'!$C83</f>
        <v>0</v>
      </c>
      <c r="AZ71" s="19">
        <f ca="1">SUMPRODUCT(ReactionRateK2!$F93:$V93*OFFSET(ReactionStoich!$E$5:$U$5,AZ$2,0))*(TimeStep)*'Composition Moles'!$C83</f>
        <v>0</v>
      </c>
      <c r="BA71" s="19">
        <f ca="1">SUMPRODUCT(ReactionRateK2!$F93:$V93*OFFSET(ReactionStoich!$E$5:$U$5,BA$2,0))*(TimeStep)*'Composition Moles'!$C83</f>
        <v>0</v>
      </c>
      <c r="BB71" s="19">
        <f ca="1">SUMPRODUCT(ReactionRateK2!$F93:$V93*OFFSET(ReactionStoich!$E$5:$U$5,BB$2,0))*(TimeStep)*'Composition Moles'!$C83</f>
        <v>0</v>
      </c>
      <c r="BC71" s="19">
        <f ca="1">SUMPRODUCT(ReactionRateK2!$F93:$V93*OFFSET(ReactionStoich!$E$5:$U$5,BC$2,0))*(TimeStep)*'Composition Moles'!$C83</f>
        <v>0</v>
      </c>
      <c r="BD71" s="19">
        <f ca="1">SUMPRODUCT(ReactionRateK2!$F93:$V93*OFFSET(ReactionStoich!$E$5:$U$5,BD$2,0))*(TimeStep)*'Composition Moles'!$C83</f>
        <v>0</v>
      </c>
      <c r="BE71" s="19">
        <f ca="1">SUMPRODUCT(ReactionRateK2!$F93:$V93*OFFSET(ReactionStoich!$E$5:$U$5,BE$2,0))*(TimeStep)*'Composition Moles'!$C83</f>
        <v>0</v>
      </c>
      <c r="BF71" s="19">
        <f ca="1">SUMPRODUCT(ReactionRateK2!$F93:$V93*OFFSET(ReactionStoich!$E$5:$U$5,BF$2,0))*(TimeStep)*'Composition Moles'!$C83</f>
        <v>0</v>
      </c>
      <c r="BG71" s="19">
        <f ca="1">SUMPRODUCT(ReactionRateK2!$F93:$V93*OFFSET(ReactionStoich!$E$5:$U$5,BG$2,0))*(TimeStep)*'Composition Moles'!$C83</f>
        <v>0</v>
      </c>
      <c r="BH71" s="19">
        <f ca="1">SUMPRODUCT(ReactionRateK2!$F93:$V93*OFFSET(ReactionStoich!$E$5:$U$5,BH$2,0))*(TimeStep)*'Composition Moles'!$C83</f>
        <v>0</v>
      </c>
      <c r="BI71" s="19">
        <f ca="1">SUMPRODUCT(ReactionRateK2!$F93:$V93*OFFSET(ReactionStoich!$E$5:$U$5,BI$2,0))*(TimeStep)*'Composition Moles'!$C83</f>
        <v>0</v>
      </c>
      <c r="BJ71" s="19">
        <f ca="1">SUMPRODUCT(ReactionRateK2!$F93:$V93*OFFSET(ReactionStoich!$E$5:$U$5,BJ$2,0))*(TimeStep)*'Composition Moles'!$C83</f>
        <v>0</v>
      </c>
      <c r="BK71" s="19">
        <f ca="1">SUMPRODUCT(ReactionRateK2!$F93:$V93*OFFSET(ReactionStoich!$E$5:$U$5,BK$2,0))*(TimeStep)*'Composition Moles'!$C83</f>
        <v>0</v>
      </c>
      <c r="BL71" s="19">
        <f ca="1">SUMPRODUCT(ReactionRateK2!$F93:$V93*OFFSET(ReactionStoich!$E$5:$U$5,BL$2,0))*(TimeStep)*'Composition Moles'!$C83</f>
        <v>0</v>
      </c>
      <c r="BM71" s="19">
        <f ca="1">SUMPRODUCT(ReactionRateK2!$F93:$V93*OFFSET(ReactionStoich!$E$5:$U$5,BM$2,0))*(TimeStep)*'Composition Moles'!$C83</f>
        <v>0</v>
      </c>
      <c r="BN71" s="19">
        <f ca="1">SUMPRODUCT(ReactionRateK2!$F93:$V93*OFFSET(ReactionStoich!$E$5:$U$5,BN$2,0))*(TimeStep)*'Composition Moles'!$C83</f>
        <v>0</v>
      </c>
      <c r="BO71" s="19">
        <f ca="1">SUMPRODUCT(ReactionRateK2!$F93:$V93*OFFSET(ReactionStoich!$E$5:$U$5,BO$2,0))*(TimeStep)*'Composition Moles'!$C83</f>
        <v>0</v>
      </c>
      <c r="BP71" s="19">
        <f ca="1">SUMPRODUCT(ReactionRateK2!$F93:$V93*OFFSET(ReactionStoich!$E$5:$U$5,BP$2,0))*(TimeStep)*'Composition Moles'!$C83</f>
        <v>0</v>
      </c>
      <c r="BQ71" s="19">
        <f ca="1">SUMPRODUCT(ReactionRateK2!$F93:$V93*OFFSET(ReactionStoich!$E$5:$U$5,BQ$2,0))*(TimeStep)*'Composition Moles'!$C83</f>
        <v>0</v>
      </c>
      <c r="BR71" s="19">
        <f ca="1">SUMPRODUCT(ReactionRateK2!$F93:$V93*OFFSET(ReactionStoich!$E$5:$U$5,BR$2,0))*(TimeStep)*'Composition Moles'!$C83</f>
        <v>0</v>
      </c>
      <c r="BS71" s="19">
        <f ca="1">SUMPRODUCT(ReactionRateK2!$F93:$V93*OFFSET(ReactionStoich!$E$5:$U$5,BS$2,0))*(TimeStep)*'Composition Moles'!$C83</f>
        <v>0</v>
      </c>
      <c r="BT71" s="19">
        <f ca="1">SUMPRODUCT(ReactionRateK2!$F93:$V93*OFFSET(ReactionStoich!$E$5:$U$5,BT$2,0))*(TimeStep)*'Composition Moles'!$C83</f>
        <v>0</v>
      </c>
      <c r="BU71" s="19">
        <f ca="1">SUMPRODUCT(ReactionRateK2!$F93:$V93*OFFSET(ReactionStoich!$E$5:$U$5,BU$2,0))*(TimeStep)*'Composition Moles'!$C83</f>
        <v>0</v>
      </c>
      <c r="BV71" s="19">
        <f ca="1">SUMPRODUCT(ReactionRateK2!$F93:$V93*OFFSET(ReactionStoich!$E$5:$U$5,BV$2,0))*(TimeStep)*'Composition Moles'!$C83</f>
        <v>0</v>
      </c>
      <c r="BW71" s="19">
        <f ca="1">SUMPRODUCT(ReactionRateK2!$F93:$V93*OFFSET(ReactionStoich!$E$5:$U$5,BW$2,0))*(TimeStep)*'Composition Moles'!$C83</f>
        <v>0</v>
      </c>
    </row>
    <row r="72" spans="1:75">
      <c r="A72">
        <f>ReactionRateK1!A94</f>
        <v>3.099999999999997</v>
      </c>
      <c r="B72" s="20">
        <f t="shared" ca="1" si="5"/>
        <v>-3211.6822102510828</v>
      </c>
      <c r="C72" s="25">
        <f ca="1">'Composition Moles'!BZ84</f>
        <v>144209.57368963151</v>
      </c>
      <c r="D72" s="26">
        <f t="shared" ca="1" si="6"/>
        <v>2.2270936166577122E-2</v>
      </c>
      <c r="F72" s="19">
        <f ca="1">SUMPRODUCT(ReactionRateK2!$F94:$V94*OFFSET(ReactionStoich!$E$5:$U$5,F$2,0))*(TimeStep)*'Composition Moles'!$C84</f>
        <v>-8.7348980418679112E-2</v>
      </c>
      <c r="G72" s="19">
        <f ca="1">SUMPRODUCT(ReactionRateK2!$F94:$V94*OFFSET(ReactionStoich!$E$5:$U$5,G$2,0))*(TimeStep)*'Composition Moles'!$C84</f>
        <v>0</v>
      </c>
      <c r="H72" s="19">
        <f ca="1">SUMPRODUCT(ReactionRateK2!$F94:$V94*OFFSET(ReactionStoich!$E$5:$U$5,H$2,0))*(TimeStep)*'Composition Moles'!$C84</f>
        <v>8.6171303765463517E-2</v>
      </c>
      <c r="I72" s="19">
        <f ca="1">SUMPRODUCT(ReactionRateK2!$F94:$V94*OFFSET(ReactionStoich!$E$5:$U$5,I$2,0))*(TimeStep)*'Composition Moles'!$C84</f>
        <v>1.1776766532156013E-3</v>
      </c>
      <c r="J72" s="19">
        <f ca="1">SUMPRODUCT(ReactionRateK2!$F94:$V94*OFFSET(ReactionStoich!$E$5:$U$5,J$2,0))*(TimeStep)*'Composition Moles'!$C84</f>
        <v>0</v>
      </c>
      <c r="K72" s="19">
        <f ca="1">SUMPRODUCT(ReactionRateK2!$F94:$V94*OFFSET(ReactionStoich!$E$5:$U$5,K$2,0))*(TimeStep)*'Composition Moles'!$C84</f>
        <v>0</v>
      </c>
      <c r="L72" s="19">
        <f ca="1">SUMPRODUCT(ReactionRateK2!$F94:$V94*OFFSET(ReactionStoich!$E$5:$U$5,L$2,0))*(TimeStep)*'Composition Moles'!$C84</f>
        <v>0</v>
      </c>
      <c r="M72" s="19">
        <f ca="1">SUMPRODUCT(ReactionRateK2!$F94:$V94*OFFSET(ReactionStoich!$E$5:$U$5,M$2,0))*(TimeStep)*'Composition Moles'!$C84</f>
        <v>0</v>
      </c>
      <c r="N72" s="19">
        <f ca="1">SUMPRODUCT(ReactionRateK2!$F94:$V94*OFFSET(ReactionStoich!$E$5:$U$5,N$2,0))*(TimeStep)*'Composition Moles'!$C84</f>
        <v>0</v>
      </c>
      <c r="O72" s="19">
        <f ca="1">SUMPRODUCT(ReactionRateK2!$F94:$V94*OFFSET(ReactionStoich!$E$5:$U$5,O$2,0))*(TimeStep)*'Composition Moles'!$C84</f>
        <v>0</v>
      </c>
      <c r="P72" s="19">
        <f ca="1">SUMPRODUCT(ReactionRateK2!$F94:$V94*OFFSET(ReactionStoich!$E$5:$U$5,P$2,0))*(TimeStep)*'Composition Moles'!$C84</f>
        <v>0</v>
      </c>
      <c r="Q72" s="19">
        <f ca="1">SUMPRODUCT(ReactionRateK2!$F94:$V94*OFFSET(ReactionStoich!$E$5:$U$5,Q$2,0))*(TimeStep)*'Composition Moles'!$C84</f>
        <v>0</v>
      </c>
      <c r="R72" s="19">
        <f ca="1">SUMPRODUCT(ReactionRateK2!$F94:$V94*OFFSET(ReactionStoich!$E$5:$U$5,R$2,0))*(TimeStep)*'Composition Moles'!$C84</f>
        <v>0</v>
      </c>
      <c r="S72" s="19">
        <f ca="1">SUMPRODUCT(ReactionRateK2!$F94:$V94*OFFSET(ReactionStoich!$E$5:$U$5,S$2,0))*(TimeStep)*'Composition Moles'!$C84</f>
        <v>2.2098419541494394</v>
      </c>
      <c r="T72" s="19">
        <f ca="1">SUMPRODUCT(ReactionRateK2!$F94:$V94*OFFSET(ReactionStoich!$E$5:$U$5,T$2,0))*(TimeStep)*'Composition Moles'!$C84</f>
        <v>0</v>
      </c>
      <c r="U72" s="19">
        <f ca="1">SUMPRODUCT(ReactionRateK2!$F94:$V94*OFFSET(ReactionStoich!$E$5:$U$5,U$2,0))*(TimeStep)*'Composition Moles'!$C84</f>
        <v>0</v>
      </c>
      <c r="V72" s="19">
        <f ca="1">SUMPRODUCT(ReactionRateK2!$F94:$V94*OFFSET(ReactionStoich!$E$5:$U$5,V$2,0))*(TimeStep)*'Composition Moles'!$C84</f>
        <v>0</v>
      </c>
      <c r="W72" s="19">
        <f ca="1">SUMPRODUCT(ReactionRateK2!$F94:$V94*OFFSET(ReactionStoich!$E$5:$U$5,W$2,0))*(TimeStep)*'Composition Moles'!$C84</f>
        <v>0</v>
      </c>
      <c r="X72" s="19">
        <f ca="1">SUMPRODUCT(ReactionRateK2!$F94:$V94*OFFSET(ReactionStoich!$E$5:$U$5,X$2,0))*(TimeStep)*'Composition Moles'!$C84</f>
        <v>0</v>
      </c>
      <c r="Y72" s="19">
        <f ca="1">SUMPRODUCT(ReactionRateK2!$F94:$V94*OFFSET(ReactionStoich!$E$5:$U$5,Y$2,0))*(TimeStep)*'Composition Moles'!$C84</f>
        <v>-5.2032190604936961</v>
      </c>
      <c r="Z72" s="19">
        <f ca="1">SUMPRODUCT(ReactionRateK2!$F94:$V94*OFFSET(ReactionStoich!$E$5:$U$5,Z$2,0))*(TimeStep)*'Composition Moles'!$C84</f>
        <v>0</v>
      </c>
      <c r="AA72" s="19">
        <f ca="1">SUMPRODUCT(ReactionRateK2!$F94:$V94*OFFSET(ReactionStoich!$E$5:$U$5,AA$2,0))*(TimeStep)*'Composition Moles'!$C84</f>
        <v>0</v>
      </c>
      <c r="AB72" s="19">
        <f ca="1">SUMPRODUCT(ReactionRateK2!$F94:$V94*OFFSET(ReactionStoich!$E$5:$U$5,AB$2,0))*(TimeStep)*'Composition Moles'!$C84</f>
        <v>0</v>
      </c>
      <c r="AC72" s="19">
        <f ca="1">SUMPRODUCT(ReactionRateK2!$F94:$V94*OFFSET(ReactionStoich!$E$5:$U$5,AC$2,0))*(TimeStep)*'Composition Moles'!$C84</f>
        <v>0</v>
      </c>
      <c r="AD72" s="19">
        <f ca="1">SUMPRODUCT(ReactionRateK2!$F94:$V94*OFFSET(ReactionStoich!$E$5:$U$5,AD$2,0))*(TimeStep)*'Composition Moles'!$C84</f>
        <v>0</v>
      </c>
      <c r="AE72" s="19">
        <f ca="1">SUMPRODUCT(ReactionRateK2!$F94:$V94*OFFSET(ReactionStoich!$E$5:$U$5,AE$2,0))*(TimeStep)*'Composition Moles'!$C84</f>
        <v>0</v>
      </c>
      <c r="AF72" s="19">
        <f ca="1">SUMPRODUCT(ReactionRateK2!$F94:$V94*OFFSET(ReactionStoich!$E$5:$U$5,AF$2,0))*(TimeStep)*'Composition Moles'!$C84</f>
        <v>0</v>
      </c>
      <c r="AG72" s="19">
        <f ca="1">SUMPRODUCT(ReactionRateK2!$F94:$V94*OFFSET(ReactionStoich!$E$5:$U$5,AG$2,0))*(TimeStep)*'Composition Moles'!$C84</f>
        <v>-1.4449640253764334E-2</v>
      </c>
      <c r="AH72" s="19">
        <f ca="1">SUMPRODUCT(ReactionRateK2!$F94:$V94*OFFSET(ReactionStoich!$E$5:$U$5,AH$2,0))*(TimeStep)*'Composition Moles'!$C84</f>
        <v>-9.3429607851055807E-2</v>
      </c>
      <c r="AI72" s="19">
        <f ca="1">SUMPRODUCT(ReactionRateK2!$F94:$V94*OFFSET(ReactionStoich!$E$5:$U$5,AI$2,0))*(TimeStep)*'Composition Moles'!$C84</f>
        <v>3.1700030304427642</v>
      </c>
      <c r="AJ72" s="19">
        <f ca="1">SUMPRODUCT(ReactionRateK2!$F94:$V94*OFFSET(ReactionStoich!$E$5:$U$5,AJ$2,0))*(TimeStep)*'Composition Moles'!$C84</f>
        <v>0.89066411369170417</v>
      </c>
      <c r="AK72" s="19">
        <f ca="1">SUMPRODUCT(ReactionRateK2!$F94:$V94*OFFSET(ReactionStoich!$E$5:$U$5,AK$2,0))*(TimeStep)*'Composition Moles'!$C84</f>
        <v>0</v>
      </c>
      <c r="AL72" s="19">
        <f ca="1">SUMPRODUCT(ReactionRateK2!$F94:$V94*OFFSET(ReactionStoich!$E$5:$U$5,AL$2,0))*(TimeStep)*'Composition Moles'!$C84</f>
        <v>0</v>
      </c>
      <c r="AM72" s="19">
        <f ca="1">SUMPRODUCT(ReactionRateK2!$F94:$V94*OFFSET(ReactionStoich!$E$5:$U$5,AM$2,0))*(TimeStep)*'Composition Moles'!$C84</f>
        <v>0</v>
      </c>
      <c r="AN72" s="19">
        <f ca="1">SUMPRODUCT(ReactionRateK2!$F94:$V94*OFFSET(ReactionStoich!$E$5:$U$5,AN$2,0))*(TimeStep)*'Composition Moles'!$C84</f>
        <v>0</v>
      </c>
      <c r="AO72" s="19">
        <f ca="1">SUMPRODUCT(ReactionRateK2!$F94:$V94*OFFSET(ReactionStoich!$E$5:$U$5,AO$2,0))*(TimeStep)*'Composition Moles'!$C84</f>
        <v>-1.1776766532156013E-3</v>
      </c>
      <c r="AP72" s="19">
        <f ca="1">SUMPRODUCT(ReactionRateK2!$F94:$V94*OFFSET(ReactionStoich!$E$5:$U$5,AP$2,0))*(TimeStep)*'Composition Moles'!$C84</f>
        <v>-8.6759536128117293E-2</v>
      </c>
      <c r="AQ72" s="19">
        <f ca="1">SUMPRODUCT(ReactionRateK2!$F94:$V94*OFFSET(ReactionStoich!$E$5:$U$5,AQ$2,0))*(TimeStep)*'Composition Moles'!$C84</f>
        <v>0</v>
      </c>
      <c r="AR72" s="19">
        <f ca="1">SUMPRODUCT(ReactionRateK2!$F94:$V94*OFFSET(ReactionStoich!$E$5:$U$5,AR$2,0))*(TimeStep)*'Composition Moles'!$C84</f>
        <v>0</v>
      </c>
      <c r="AS72" s="19">
        <f ca="1">SUMPRODUCT(ReactionRateK2!$F94:$V94*OFFSET(ReactionStoich!$E$5:$U$5,AS$2,0))*(TimeStep)*'Composition Moles'!$C84</f>
        <v>-0.2904911923013529</v>
      </c>
      <c r="AT72" s="19">
        <f ca="1">SUMPRODUCT(ReactionRateK2!$F94:$V94*OFFSET(ReactionStoich!$E$5:$U$5,AT$2,0))*(TimeStep)*'Composition Moles'!$C84</f>
        <v>-0.2904911923013529</v>
      </c>
      <c r="AU72" s="19">
        <f ca="1">SUMPRODUCT(ReactionRateK2!$F94:$V94*OFFSET(ReactionStoich!$E$5:$U$5,AU$2,0))*(TimeStep)*'Composition Moles'!$C84</f>
        <v>-0.2904911923013529</v>
      </c>
      <c r="AV72" s="19">
        <f ca="1">SUMPRODUCT(ReactionRateK2!$F94:$V94*OFFSET(ReactionStoich!$E$5:$U$5,AV$2,0))*(TimeStep)*'Composition Moles'!$C84</f>
        <v>0</v>
      </c>
      <c r="AW72" s="19">
        <f ca="1">SUMPRODUCT(ReactionRateK2!$F94:$V94*OFFSET(ReactionStoich!$E$5:$U$5,AW$2,0))*(TimeStep)*'Composition Moles'!$C84</f>
        <v>0</v>
      </c>
      <c r="AX72" s="19">
        <f ca="1">SUMPRODUCT(ReactionRateK2!$F94:$V94*OFFSET(ReactionStoich!$E$5:$U$5,AX$2,0))*(TimeStep)*'Composition Moles'!$C84</f>
        <v>0</v>
      </c>
      <c r="AY72" s="19">
        <f ca="1">SUMPRODUCT(ReactionRateK2!$F94:$V94*OFFSET(ReactionStoich!$E$5:$U$5,AY$2,0))*(TimeStep)*'Composition Moles'!$C84</f>
        <v>0</v>
      </c>
      <c r="AZ72" s="19">
        <f ca="1">SUMPRODUCT(ReactionRateK2!$F94:$V94*OFFSET(ReactionStoich!$E$5:$U$5,AZ$2,0))*(TimeStep)*'Composition Moles'!$C84</f>
        <v>0</v>
      </c>
      <c r="BA72" s="19">
        <f ca="1">SUMPRODUCT(ReactionRateK2!$F94:$V94*OFFSET(ReactionStoich!$E$5:$U$5,BA$2,0))*(TimeStep)*'Composition Moles'!$C84</f>
        <v>0</v>
      </c>
      <c r="BB72" s="19">
        <f ca="1">SUMPRODUCT(ReactionRateK2!$F94:$V94*OFFSET(ReactionStoich!$E$5:$U$5,BB$2,0))*(TimeStep)*'Composition Moles'!$C84</f>
        <v>0</v>
      </c>
      <c r="BC72" s="19">
        <f ca="1">SUMPRODUCT(ReactionRateK2!$F94:$V94*OFFSET(ReactionStoich!$E$5:$U$5,BC$2,0))*(TimeStep)*'Composition Moles'!$C84</f>
        <v>0</v>
      </c>
      <c r="BD72" s="19">
        <f ca="1">SUMPRODUCT(ReactionRateK2!$F94:$V94*OFFSET(ReactionStoich!$E$5:$U$5,BD$2,0))*(TimeStep)*'Composition Moles'!$C84</f>
        <v>0</v>
      </c>
      <c r="BE72" s="19">
        <f ca="1">SUMPRODUCT(ReactionRateK2!$F94:$V94*OFFSET(ReactionStoich!$E$5:$U$5,BE$2,0))*(TimeStep)*'Composition Moles'!$C84</f>
        <v>0</v>
      </c>
      <c r="BF72" s="19">
        <f ca="1">SUMPRODUCT(ReactionRateK2!$F94:$V94*OFFSET(ReactionStoich!$E$5:$U$5,BF$2,0))*(TimeStep)*'Composition Moles'!$C84</f>
        <v>0</v>
      </c>
      <c r="BG72" s="19">
        <f ca="1">SUMPRODUCT(ReactionRateK2!$F94:$V94*OFFSET(ReactionStoich!$E$5:$U$5,BG$2,0))*(TimeStep)*'Composition Moles'!$C84</f>
        <v>0</v>
      </c>
      <c r="BH72" s="19">
        <f ca="1">SUMPRODUCT(ReactionRateK2!$F94:$V94*OFFSET(ReactionStoich!$E$5:$U$5,BH$2,0))*(TimeStep)*'Composition Moles'!$C84</f>
        <v>0</v>
      </c>
      <c r="BI72" s="19">
        <f ca="1">SUMPRODUCT(ReactionRateK2!$F94:$V94*OFFSET(ReactionStoich!$E$5:$U$5,BI$2,0))*(TimeStep)*'Composition Moles'!$C84</f>
        <v>0</v>
      </c>
      <c r="BJ72" s="19">
        <f ca="1">SUMPRODUCT(ReactionRateK2!$F94:$V94*OFFSET(ReactionStoich!$E$5:$U$5,BJ$2,0))*(TimeStep)*'Composition Moles'!$C84</f>
        <v>0</v>
      </c>
      <c r="BK72" s="19">
        <f ca="1">SUMPRODUCT(ReactionRateK2!$F94:$V94*OFFSET(ReactionStoich!$E$5:$U$5,BK$2,0))*(TimeStep)*'Composition Moles'!$C84</f>
        <v>0</v>
      </c>
      <c r="BL72" s="19">
        <f ca="1">SUMPRODUCT(ReactionRateK2!$F94:$V94*OFFSET(ReactionStoich!$E$5:$U$5,BL$2,0))*(TimeStep)*'Composition Moles'!$C84</f>
        <v>0</v>
      </c>
      <c r="BM72" s="19">
        <f ca="1">SUMPRODUCT(ReactionRateK2!$F94:$V94*OFFSET(ReactionStoich!$E$5:$U$5,BM$2,0))*(TimeStep)*'Composition Moles'!$C84</f>
        <v>0</v>
      </c>
      <c r="BN72" s="19">
        <f ca="1">SUMPRODUCT(ReactionRateK2!$F94:$V94*OFFSET(ReactionStoich!$E$5:$U$5,BN$2,0))*(TimeStep)*'Composition Moles'!$C84</f>
        <v>0</v>
      </c>
      <c r="BO72" s="19">
        <f ca="1">SUMPRODUCT(ReactionRateK2!$F94:$V94*OFFSET(ReactionStoich!$E$5:$U$5,BO$2,0))*(TimeStep)*'Composition Moles'!$C84</f>
        <v>0</v>
      </c>
      <c r="BP72" s="19">
        <f ca="1">SUMPRODUCT(ReactionRateK2!$F94:$V94*OFFSET(ReactionStoich!$E$5:$U$5,BP$2,0))*(TimeStep)*'Composition Moles'!$C84</f>
        <v>0</v>
      </c>
      <c r="BQ72" s="19">
        <f ca="1">SUMPRODUCT(ReactionRateK2!$F94:$V94*OFFSET(ReactionStoich!$E$5:$U$5,BQ$2,0))*(TimeStep)*'Composition Moles'!$C84</f>
        <v>0</v>
      </c>
      <c r="BR72" s="19">
        <f ca="1">SUMPRODUCT(ReactionRateK2!$F94:$V94*OFFSET(ReactionStoich!$E$5:$U$5,BR$2,0))*(TimeStep)*'Composition Moles'!$C84</f>
        <v>0</v>
      </c>
      <c r="BS72" s="19">
        <f ca="1">SUMPRODUCT(ReactionRateK2!$F94:$V94*OFFSET(ReactionStoich!$E$5:$U$5,BS$2,0))*(TimeStep)*'Composition Moles'!$C84</f>
        <v>0</v>
      </c>
      <c r="BT72" s="19">
        <f ca="1">SUMPRODUCT(ReactionRateK2!$F94:$V94*OFFSET(ReactionStoich!$E$5:$U$5,BT$2,0))*(TimeStep)*'Composition Moles'!$C84</f>
        <v>0</v>
      </c>
      <c r="BU72" s="19">
        <f ca="1">SUMPRODUCT(ReactionRateK2!$F94:$V94*OFFSET(ReactionStoich!$E$5:$U$5,BU$2,0))*(TimeStep)*'Composition Moles'!$C84</f>
        <v>0</v>
      </c>
      <c r="BV72" s="19">
        <f ca="1">SUMPRODUCT(ReactionRateK2!$F94:$V94*OFFSET(ReactionStoich!$E$5:$U$5,BV$2,0))*(TimeStep)*'Composition Moles'!$C84</f>
        <v>0</v>
      </c>
      <c r="BW72" s="19">
        <f ca="1">SUMPRODUCT(ReactionRateK2!$F94:$V94*OFFSET(ReactionStoich!$E$5:$U$5,BW$2,0))*(TimeStep)*'Composition Moles'!$C84</f>
        <v>0</v>
      </c>
    </row>
    <row r="73" spans="1:75">
      <c r="A73">
        <f>ReactionRateK1!A95</f>
        <v>3.1499999999999968</v>
      </c>
      <c r="B73" s="20">
        <f t="shared" ca="1" si="5"/>
        <v>-3050.8315765573225</v>
      </c>
      <c r="C73" s="25">
        <f ca="1">'Composition Moles'!BZ85</f>
        <v>144215.2129336358</v>
      </c>
      <c r="D73" s="26">
        <f t="shared" ca="1" si="6"/>
        <v>2.115471394797467E-2</v>
      </c>
      <c r="F73" s="19">
        <f ca="1">SUMPRODUCT(ReactionRateK2!$F95:$V95*OFFSET(ReactionStoich!$E$5:$U$5,F$2,0))*(TimeStep)*'Composition Moles'!$C85</f>
        <v>-8.1668929635269186E-2</v>
      </c>
      <c r="G73" s="19">
        <f ca="1">SUMPRODUCT(ReactionRateK2!$F95:$V95*OFFSET(ReactionStoich!$E$5:$U$5,G$2,0))*(TimeStep)*'Composition Moles'!$C85</f>
        <v>0</v>
      </c>
      <c r="H73" s="19">
        <f ca="1">SUMPRODUCT(ReactionRateK2!$F95:$V95*OFFSET(ReactionStoich!$E$5:$U$5,H$2,0))*(TimeStep)*'Composition Moles'!$C85</f>
        <v>8.0600782622476191E-2</v>
      </c>
      <c r="I73" s="19">
        <f ca="1">SUMPRODUCT(ReactionRateK2!$F95:$V95*OFFSET(ReactionStoich!$E$5:$U$5,I$2,0))*(TimeStep)*'Composition Moles'!$C85</f>
        <v>1.0681470127929852E-3</v>
      </c>
      <c r="J73" s="19">
        <f ca="1">SUMPRODUCT(ReactionRateK2!$F95:$V95*OFFSET(ReactionStoich!$E$5:$U$5,J$2,0))*(TimeStep)*'Composition Moles'!$C85</f>
        <v>0</v>
      </c>
      <c r="K73" s="19">
        <f ca="1">SUMPRODUCT(ReactionRateK2!$F95:$V95*OFFSET(ReactionStoich!$E$5:$U$5,K$2,0))*(TimeStep)*'Composition Moles'!$C85</f>
        <v>0</v>
      </c>
      <c r="L73" s="19">
        <f ca="1">SUMPRODUCT(ReactionRateK2!$F95:$V95*OFFSET(ReactionStoich!$E$5:$U$5,L$2,0))*(TimeStep)*'Composition Moles'!$C85</f>
        <v>0</v>
      </c>
      <c r="M73" s="19">
        <f ca="1">SUMPRODUCT(ReactionRateK2!$F95:$V95*OFFSET(ReactionStoich!$E$5:$U$5,M$2,0))*(TimeStep)*'Composition Moles'!$C85</f>
        <v>0</v>
      </c>
      <c r="N73" s="19">
        <f ca="1">SUMPRODUCT(ReactionRateK2!$F95:$V95*OFFSET(ReactionStoich!$E$5:$U$5,N$2,0))*(TimeStep)*'Composition Moles'!$C85</f>
        <v>0</v>
      </c>
      <c r="O73" s="19">
        <f ca="1">SUMPRODUCT(ReactionRateK2!$F95:$V95*OFFSET(ReactionStoich!$E$5:$U$5,O$2,0))*(TimeStep)*'Composition Moles'!$C85</f>
        <v>0</v>
      </c>
      <c r="P73" s="19">
        <f ca="1">SUMPRODUCT(ReactionRateK2!$F95:$V95*OFFSET(ReactionStoich!$E$5:$U$5,P$2,0))*(TimeStep)*'Composition Moles'!$C85</f>
        <v>0</v>
      </c>
      <c r="Q73" s="19">
        <f ca="1">SUMPRODUCT(ReactionRateK2!$F95:$V95*OFFSET(ReactionStoich!$E$5:$U$5,Q$2,0))*(TimeStep)*'Composition Moles'!$C85</f>
        <v>0</v>
      </c>
      <c r="R73" s="19">
        <f ca="1">SUMPRODUCT(ReactionRateK2!$F95:$V95*OFFSET(ReactionStoich!$E$5:$U$5,R$2,0))*(TimeStep)*'Composition Moles'!$C85</f>
        <v>0</v>
      </c>
      <c r="S73" s="19">
        <f ca="1">SUMPRODUCT(ReactionRateK2!$F95:$V95*OFFSET(ReactionStoich!$E$5:$U$5,S$2,0))*(TimeStep)*'Composition Moles'!$C85</f>
        <v>2.1645241991476838</v>
      </c>
      <c r="T73" s="19">
        <f ca="1">SUMPRODUCT(ReactionRateK2!$F95:$V95*OFFSET(ReactionStoich!$E$5:$U$5,T$2,0))*(TimeStep)*'Composition Moles'!$C85</f>
        <v>0</v>
      </c>
      <c r="U73" s="19">
        <f ca="1">SUMPRODUCT(ReactionRateK2!$F95:$V95*OFFSET(ReactionStoich!$E$5:$U$5,U$2,0))*(TimeStep)*'Composition Moles'!$C85</f>
        <v>0</v>
      </c>
      <c r="V73" s="19">
        <f ca="1">SUMPRODUCT(ReactionRateK2!$F95:$V95*OFFSET(ReactionStoich!$E$5:$U$5,V$2,0))*(TimeStep)*'Composition Moles'!$C85</f>
        <v>0</v>
      </c>
      <c r="W73" s="19">
        <f ca="1">SUMPRODUCT(ReactionRateK2!$F95:$V95*OFFSET(ReactionStoich!$E$5:$U$5,W$2,0))*(TimeStep)*'Composition Moles'!$C85</f>
        <v>0</v>
      </c>
      <c r="X73" s="19">
        <f ca="1">SUMPRODUCT(ReactionRateK2!$F95:$V95*OFFSET(ReactionStoich!$E$5:$U$5,X$2,0))*(TimeStep)*'Composition Moles'!$C85</f>
        <v>0</v>
      </c>
      <c r="Y73" s="19">
        <f ca="1">SUMPRODUCT(ReactionRateK2!$F95:$V95*OFFSET(ReactionStoich!$E$5:$U$5,Y$2,0))*(TimeStep)*'Composition Moles'!$C85</f>
        <v>-5.1028759331217968</v>
      </c>
      <c r="Z73" s="19">
        <f ca="1">SUMPRODUCT(ReactionRateK2!$F95:$V95*OFFSET(ReactionStoich!$E$5:$U$5,Z$2,0))*(TimeStep)*'Composition Moles'!$C85</f>
        <v>0</v>
      </c>
      <c r="AA73" s="19">
        <f ca="1">SUMPRODUCT(ReactionRateK2!$F95:$V95*OFFSET(ReactionStoich!$E$5:$U$5,AA$2,0))*(TimeStep)*'Composition Moles'!$C85</f>
        <v>0</v>
      </c>
      <c r="AB73" s="19">
        <f ca="1">SUMPRODUCT(ReactionRateK2!$F95:$V95*OFFSET(ReactionStoich!$E$5:$U$5,AB$2,0))*(TimeStep)*'Composition Moles'!$C85</f>
        <v>0</v>
      </c>
      <c r="AC73" s="19">
        <f ca="1">SUMPRODUCT(ReactionRateK2!$F95:$V95*OFFSET(ReactionStoich!$E$5:$U$5,AC$2,0))*(TimeStep)*'Composition Moles'!$C85</f>
        <v>0</v>
      </c>
      <c r="AD73" s="19">
        <f ca="1">SUMPRODUCT(ReactionRateK2!$F95:$V95*OFFSET(ReactionStoich!$E$5:$U$5,AD$2,0))*(TimeStep)*'Composition Moles'!$C85</f>
        <v>0</v>
      </c>
      <c r="AE73" s="19">
        <f ca="1">SUMPRODUCT(ReactionRateK2!$F95:$V95*OFFSET(ReactionStoich!$E$5:$U$5,AE$2,0))*(TimeStep)*'Composition Moles'!$C85</f>
        <v>0</v>
      </c>
      <c r="AF73" s="19">
        <f ca="1">SUMPRODUCT(ReactionRateK2!$F95:$V95*OFFSET(ReactionStoich!$E$5:$U$5,AF$2,0))*(TimeStep)*'Composition Moles'!$C85</f>
        <v>0</v>
      </c>
      <c r="AG73" s="19">
        <f ca="1">SUMPRODUCT(ReactionRateK2!$F95:$V95*OFFSET(ReactionStoich!$E$5:$U$5,AG$2,0))*(TimeStep)*'Composition Moles'!$C85</f>
        <v>-1.3959326441015848E-2</v>
      </c>
      <c r="AH73" s="19">
        <f ca="1">SUMPRODUCT(ReactionRateK2!$F95:$V95*OFFSET(ReactionStoich!$E$5:$U$5,AH$2,0))*(TimeStep)*'Composition Moles'!$C85</f>
        <v>-0.13196272937275635</v>
      </c>
      <c r="AI73" s="19">
        <f ca="1">SUMPRODUCT(ReactionRateK2!$F95:$V95*OFFSET(ReactionStoich!$E$5:$U$5,AI$2,0))*(TimeStep)*'Composition Moles'!$C85</f>
        <v>3.1500271783961544</v>
      </c>
      <c r="AJ73" s="19">
        <f ca="1">SUMPRODUCT(ReactionRateK2!$F95:$V95*OFFSET(ReactionStoich!$E$5:$U$5,AJ$2,0))*(TimeStep)*'Composition Moles'!$C85</f>
        <v>0.87248015250149125</v>
      </c>
      <c r="AK73" s="19">
        <f ca="1">SUMPRODUCT(ReactionRateK2!$F95:$V95*OFFSET(ReactionStoich!$E$5:$U$5,AK$2,0))*(TimeStep)*'Composition Moles'!$C85</f>
        <v>0</v>
      </c>
      <c r="AL73" s="19">
        <f ca="1">SUMPRODUCT(ReactionRateK2!$F95:$V95*OFFSET(ReactionStoich!$E$5:$U$5,AL$2,0))*(TimeStep)*'Composition Moles'!$C85</f>
        <v>0</v>
      </c>
      <c r="AM73" s="19">
        <f ca="1">SUMPRODUCT(ReactionRateK2!$F95:$V95*OFFSET(ReactionStoich!$E$5:$U$5,AM$2,0))*(TimeStep)*'Composition Moles'!$C85</f>
        <v>0</v>
      </c>
      <c r="AN73" s="19">
        <f ca="1">SUMPRODUCT(ReactionRateK2!$F95:$V95*OFFSET(ReactionStoich!$E$5:$U$5,AN$2,0))*(TimeStep)*'Composition Moles'!$C85</f>
        <v>0</v>
      </c>
      <c r="AO73" s="19">
        <f ca="1">SUMPRODUCT(ReactionRateK2!$F95:$V95*OFFSET(ReactionStoich!$E$5:$U$5,AO$2,0))*(TimeStep)*'Composition Moles'!$C85</f>
        <v>-1.0681470127929852E-3</v>
      </c>
      <c r="AP73" s="19">
        <f ca="1">SUMPRODUCT(ReactionRateK2!$F95:$V95*OFFSET(ReactionStoich!$E$5:$U$5,AP$2,0))*(TimeStep)*'Composition Moles'!$C85</f>
        <v>-8.1249754273661032E-2</v>
      </c>
      <c r="AQ73" s="19">
        <f ca="1">SUMPRODUCT(ReactionRateK2!$F95:$V95*OFFSET(ReactionStoich!$E$5:$U$5,AQ$2,0))*(TimeStep)*'Composition Moles'!$C85</f>
        <v>0</v>
      </c>
      <c r="AR73" s="19">
        <f ca="1">SUMPRODUCT(ReactionRateK2!$F95:$V95*OFFSET(ReactionStoich!$E$5:$U$5,AR$2,0))*(TimeStep)*'Composition Moles'!$C85</f>
        <v>0</v>
      </c>
      <c r="AS73" s="19">
        <f ca="1">SUMPRODUCT(ReactionRateK2!$F95:$V95*OFFSET(ReactionStoich!$E$5:$U$5,AS$2,0))*(TimeStep)*'Composition Moles'!$C85</f>
        <v>-0.28530521327443548</v>
      </c>
      <c r="AT73" s="19">
        <f ca="1">SUMPRODUCT(ReactionRateK2!$F95:$V95*OFFSET(ReactionStoich!$E$5:$U$5,AT$2,0))*(TimeStep)*'Composition Moles'!$C85</f>
        <v>-0.28530521327443548</v>
      </c>
      <c r="AU73" s="19">
        <f ca="1">SUMPRODUCT(ReactionRateK2!$F95:$V95*OFFSET(ReactionStoich!$E$5:$U$5,AU$2,0))*(TimeStep)*'Composition Moles'!$C85</f>
        <v>-0.28530521327443548</v>
      </c>
      <c r="AV73" s="19">
        <f ca="1">SUMPRODUCT(ReactionRateK2!$F95:$V95*OFFSET(ReactionStoich!$E$5:$U$5,AV$2,0))*(TimeStep)*'Composition Moles'!$C85</f>
        <v>0</v>
      </c>
      <c r="AW73" s="19">
        <f ca="1">SUMPRODUCT(ReactionRateK2!$F95:$V95*OFFSET(ReactionStoich!$E$5:$U$5,AW$2,0))*(TimeStep)*'Composition Moles'!$C85</f>
        <v>0</v>
      </c>
      <c r="AX73" s="19">
        <f ca="1">SUMPRODUCT(ReactionRateK2!$F95:$V95*OFFSET(ReactionStoich!$E$5:$U$5,AX$2,0))*(TimeStep)*'Composition Moles'!$C85</f>
        <v>0</v>
      </c>
      <c r="AY73" s="19">
        <f ca="1">SUMPRODUCT(ReactionRateK2!$F95:$V95*OFFSET(ReactionStoich!$E$5:$U$5,AY$2,0))*(TimeStep)*'Composition Moles'!$C85</f>
        <v>0</v>
      </c>
      <c r="AZ73" s="19">
        <f ca="1">SUMPRODUCT(ReactionRateK2!$F95:$V95*OFFSET(ReactionStoich!$E$5:$U$5,AZ$2,0))*(TimeStep)*'Composition Moles'!$C85</f>
        <v>0</v>
      </c>
      <c r="BA73" s="19">
        <f ca="1">SUMPRODUCT(ReactionRateK2!$F95:$V95*OFFSET(ReactionStoich!$E$5:$U$5,BA$2,0))*(TimeStep)*'Composition Moles'!$C85</f>
        <v>0</v>
      </c>
      <c r="BB73" s="19">
        <f ca="1">SUMPRODUCT(ReactionRateK2!$F95:$V95*OFFSET(ReactionStoich!$E$5:$U$5,BB$2,0))*(TimeStep)*'Composition Moles'!$C85</f>
        <v>0</v>
      </c>
      <c r="BC73" s="19">
        <f ca="1">SUMPRODUCT(ReactionRateK2!$F95:$V95*OFFSET(ReactionStoich!$E$5:$U$5,BC$2,0))*(TimeStep)*'Composition Moles'!$C85</f>
        <v>0</v>
      </c>
      <c r="BD73" s="19">
        <f ca="1">SUMPRODUCT(ReactionRateK2!$F95:$V95*OFFSET(ReactionStoich!$E$5:$U$5,BD$2,0))*(TimeStep)*'Composition Moles'!$C85</f>
        <v>0</v>
      </c>
      <c r="BE73" s="19">
        <f ca="1">SUMPRODUCT(ReactionRateK2!$F95:$V95*OFFSET(ReactionStoich!$E$5:$U$5,BE$2,0))*(TimeStep)*'Composition Moles'!$C85</f>
        <v>0</v>
      </c>
      <c r="BF73" s="19">
        <f ca="1">SUMPRODUCT(ReactionRateK2!$F95:$V95*OFFSET(ReactionStoich!$E$5:$U$5,BF$2,0))*(TimeStep)*'Composition Moles'!$C85</f>
        <v>0</v>
      </c>
      <c r="BG73" s="19">
        <f ca="1">SUMPRODUCT(ReactionRateK2!$F95:$V95*OFFSET(ReactionStoich!$E$5:$U$5,BG$2,0))*(TimeStep)*'Composition Moles'!$C85</f>
        <v>0</v>
      </c>
      <c r="BH73" s="19">
        <f ca="1">SUMPRODUCT(ReactionRateK2!$F95:$V95*OFFSET(ReactionStoich!$E$5:$U$5,BH$2,0))*(TimeStep)*'Composition Moles'!$C85</f>
        <v>0</v>
      </c>
      <c r="BI73" s="19">
        <f ca="1">SUMPRODUCT(ReactionRateK2!$F95:$V95*OFFSET(ReactionStoich!$E$5:$U$5,BI$2,0))*(TimeStep)*'Composition Moles'!$C85</f>
        <v>0</v>
      </c>
      <c r="BJ73" s="19">
        <f ca="1">SUMPRODUCT(ReactionRateK2!$F95:$V95*OFFSET(ReactionStoich!$E$5:$U$5,BJ$2,0))*(TimeStep)*'Composition Moles'!$C85</f>
        <v>0</v>
      </c>
      <c r="BK73" s="19">
        <f ca="1">SUMPRODUCT(ReactionRateK2!$F95:$V95*OFFSET(ReactionStoich!$E$5:$U$5,BK$2,0))*(TimeStep)*'Composition Moles'!$C85</f>
        <v>0</v>
      </c>
      <c r="BL73" s="19">
        <f ca="1">SUMPRODUCT(ReactionRateK2!$F95:$V95*OFFSET(ReactionStoich!$E$5:$U$5,BL$2,0))*(TimeStep)*'Composition Moles'!$C85</f>
        <v>0</v>
      </c>
      <c r="BM73" s="19">
        <f ca="1">SUMPRODUCT(ReactionRateK2!$F95:$V95*OFFSET(ReactionStoich!$E$5:$U$5,BM$2,0))*(TimeStep)*'Composition Moles'!$C85</f>
        <v>0</v>
      </c>
      <c r="BN73" s="19">
        <f ca="1">SUMPRODUCT(ReactionRateK2!$F95:$V95*OFFSET(ReactionStoich!$E$5:$U$5,BN$2,0))*(TimeStep)*'Composition Moles'!$C85</f>
        <v>0</v>
      </c>
      <c r="BO73" s="19">
        <f ca="1">SUMPRODUCT(ReactionRateK2!$F95:$V95*OFFSET(ReactionStoich!$E$5:$U$5,BO$2,0))*(TimeStep)*'Composition Moles'!$C85</f>
        <v>0</v>
      </c>
      <c r="BP73" s="19">
        <f ca="1">SUMPRODUCT(ReactionRateK2!$F95:$V95*OFFSET(ReactionStoich!$E$5:$U$5,BP$2,0))*(TimeStep)*'Composition Moles'!$C85</f>
        <v>0</v>
      </c>
      <c r="BQ73" s="19">
        <f ca="1">SUMPRODUCT(ReactionRateK2!$F95:$V95*OFFSET(ReactionStoich!$E$5:$U$5,BQ$2,0))*(TimeStep)*'Composition Moles'!$C85</f>
        <v>0</v>
      </c>
      <c r="BR73" s="19">
        <f ca="1">SUMPRODUCT(ReactionRateK2!$F95:$V95*OFFSET(ReactionStoich!$E$5:$U$5,BR$2,0))*(TimeStep)*'Composition Moles'!$C85</f>
        <v>0</v>
      </c>
      <c r="BS73" s="19">
        <f ca="1">SUMPRODUCT(ReactionRateK2!$F95:$V95*OFFSET(ReactionStoich!$E$5:$U$5,BS$2,0))*(TimeStep)*'Composition Moles'!$C85</f>
        <v>0</v>
      </c>
      <c r="BT73" s="19">
        <f ca="1">SUMPRODUCT(ReactionRateK2!$F95:$V95*OFFSET(ReactionStoich!$E$5:$U$5,BT$2,0))*(TimeStep)*'Composition Moles'!$C85</f>
        <v>0</v>
      </c>
      <c r="BU73" s="19">
        <f ca="1">SUMPRODUCT(ReactionRateK2!$F95:$V95*OFFSET(ReactionStoich!$E$5:$U$5,BU$2,0))*(TimeStep)*'Composition Moles'!$C85</f>
        <v>0</v>
      </c>
      <c r="BV73" s="19">
        <f ca="1">SUMPRODUCT(ReactionRateK2!$F95:$V95*OFFSET(ReactionStoich!$E$5:$U$5,BV$2,0))*(TimeStep)*'Composition Moles'!$C85</f>
        <v>0</v>
      </c>
      <c r="BW73" s="19">
        <f ca="1">SUMPRODUCT(ReactionRateK2!$F95:$V95*OFFSET(ReactionStoich!$E$5:$U$5,BW$2,0))*(TimeStep)*'Composition Moles'!$C85</f>
        <v>0</v>
      </c>
    </row>
    <row r="74" spans="1:75">
      <c r="A74">
        <f>ReactionRateK1!A96</f>
        <v>3.1999999999999966</v>
      </c>
      <c r="B74" s="20">
        <f t="shared" ca="1" si="5"/>
        <v>-2901.1469969418367</v>
      </c>
      <c r="C74" s="25">
        <f ca="1">'Composition Moles'!BZ86</f>
        <v>144220.49784726879</v>
      </c>
      <c r="D74" s="26">
        <f t="shared" ca="1" si="6"/>
        <v>2.0116051741924962E-2</v>
      </c>
      <c r="F74" s="19">
        <f ca="1">SUMPRODUCT(ReactionRateK2!$F96:$V96*OFFSET(ReactionStoich!$E$5:$U$5,F$2,0))*(TimeStep)*'Composition Moles'!$C86</f>
        <v>-7.6358545289017962E-2</v>
      </c>
      <c r="G74" s="19">
        <f ca="1">SUMPRODUCT(ReactionRateK2!$F96:$V96*OFFSET(ReactionStoich!$E$5:$U$5,G$2,0))*(TimeStep)*'Composition Moles'!$C86</f>
        <v>0</v>
      </c>
      <c r="H74" s="19">
        <f ca="1">SUMPRODUCT(ReactionRateK2!$F96:$V96*OFFSET(ReactionStoich!$E$5:$U$5,H$2,0))*(TimeStep)*'Composition Moles'!$C86</f>
        <v>7.5389651596090151E-2</v>
      </c>
      <c r="I74" s="19">
        <f ca="1">SUMPRODUCT(ReactionRateK2!$F96:$V96*OFFSET(ReactionStoich!$E$5:$U$5,I$2,0))*(TimeStep)*'Composition Moles'!$C86</f>
        <v>9.6889369292781308E-4</v>
      </c>
      <c r="J74" s="19">
        <f ca="1">SUMPRODUCT(ReactionRateK2!$F96:$V96*OFFSET(ReactionStoich!$E$5:$U$5,J$2,0))*(TimeStep)*'Composition Moles'!$C86</f>
        <v>0</v>
      </c>
      <c r="K74" s="19">
        <f ca="1">SUMPRODUCT(ReactionRateK2!$F96:$V96*OFFSET(ReactionStoich!$E$5:$U$5,K$2,0))*(TimeStep)*'Composition Moles'!$C86</f>
        <v>0</v>
      </c>
      <c r="L74" s="19">
        <f ca="1">SUMPRODUCT(ReactionRateK2!$F96:$V96*OFFSET(ReactionStoich!$E$5:$U$5,L$2,0))*(TimeStep)*'Composition Moles'!$C86</f>
        <v>0</v>
      </c>
      <c r="M74" s="19">
        <f ca="1">SUMPRODUCT(ReactionRateK2!$F96:$V96*OFFSET(ReactionStoich!$E$5:$U$5,M$2,0))*(TimeStep)*'Composition Moles'!$C86</f>
        <v>0</v>
      </c>
      <c r="N74" s="19">
        <f ca="1">SUMPRODUCT(ReactionRateK2!$F96:$V96*OFFSET(ReactionStoich!$E$5:$U$5,N$2,0))*(TimeStep)*'Composition Moles'!$C86</f>
        <v>0</v>
      </c>
      <c r="O74" s="19">
        <f ca="1">SUMPRODUCT(ReactionRateK2!$F96:$V96*OFFSET(ReactionStoich!$E$5:$U$5,O$2,0))*(TimeStep)*'Composition Moles'!$C86</f>
        <v>0</v>
      </c>
      <c r="P74" s="19">
        <f ca="1">SUMPRODUCT(ReactionRateK2!$F96:$V96*OFFSET(ReactionStoich!$E$5:$U$5,P$2,0))*(TimeStep)*'Composition Moles'!$C86</f>
        <v>0</v>
      </c>
      <c r="Q74" s="19">
        <f ca="1">SUMPRODUCT(ReactionRateK2!$F96:$V96*OFFSET(ReactionStoich!$E$5:$U$5,Q$2,0))*(TimeStep)*'Composition Moles'!$C86</f>
        <v>0</v>
      </c>
      <c r="R74" s="19">
        <f ca="1">SUMPRODUCT(ReactionRateK2!$F96:$V96*OFFSET(ReactionStoich!$E$5:$U$5,R$2,0))*(TimeStep)*'Composition Moles'!$C86</f>
        <v>0</v>
      </c>
      <c r="S74" s="19">
        <f ca="1">SUMPRODUCT(ReactionRateK2!$F96:$V96*OFFSET(ReactionStoich!$E$5:$U$5,S$2,0))*(TimeStep)*'Composition Moles'!$C86</f>
        <v>2.1197735348756992</v>
      </c>
      <c r="T74" s="19">
        <f ca="1">SUMPRODUCT(ReactionRateK2!$F96:$V96*OFFSET(ReactionStoich!$E$5:$U$5,T$2,0))*(TimeStep)*'Composition Moles'!$C86</f>
        <v>0</v>
      </c>
      <c r="U74" s="19">
        <f ca="1">SUMPRODUCT(ReactionRateK2!$F96:$V96*OFFSET(ReactionStoich!$E$5:$U$5,U$2,0))*(TimeStep)*'Composition Moles'!$C86</f>
        <v>0</v>
      </c>
      <c r="V74" s="19">
        <f ca="1">SUMPRODUCT(ReactionRateK2!$F96:$V96*OFFSET(ReactionStoich!$E$5:$U$5,V$2,0))*(TimeStep)*'Composition Moles'!$C86</f>
        <v>0</v>
      </c>
      <c r="W74" s="19">
        <f ca="1">SUMPRODUCT(ReactionRateK2!$F96:$V96*OFFSET(ReactionStoich!$E$5:$U$5,W$2,0))*(TimeStep)*'Composition Moles'!$C86</f>
        <v>0</v>
      </c>
      <c r="X74" s="19">
        <f ca="1">SUMPRODUCT(ReactionRateK2!$F96:$V96*OFFSET(ReactionStoich!$E$5:$U$5,X$2,0))*(TimeStep)*'Composition Moles'!$C86</f>
        <v>0</v>
      </c>
      <c r="Y74" s="19">
        <f ca="1">SUMPRODUCT(ReactionRateK2!$F96:$V96*OFFSET(ReactionStoich!$E$5:$U$5,Y$2,0))*(TimeStep)*'Composition Moles'!$C86</f>
        <v>-5.0036653240468274</v>
      </c>
      <c r="Z74" s="19">
        <f ca="1">SUMPRODUCT(ReactionRateK2!$F96:$V96*OFFSET(ReactionStoich!$E$5:$U$5,Z$2,0))*(TimeStep)*'Composition Moles'!$C86</f>
        <v>0</v>
      </c>
      <c r="AA74" s="19">
        <f ca="1">SUMPRODUCT(ReactionRateK2!$F96:$V96*OFFSET(ReactionStoich!$E$5:$U$5,AA$2,0))*(TimeStep)*'Composition Moles'!$C86</f>
        <v>0</v>
      </c>
      <c r="AB74" s="19">
        <f ca="1">SUMPRODUCT(ReactionRateK2!$F96:$V96*OFFSET(ReactionStoich!$E$5:$U$5,AB$2,0))*(TimeStep)*'Composition Moles'!$C86</f>
        <v>0</v>
      </c>
      <c r="AC74" s="19">
        <f ca="1">SUMPRODUCT(ReactionRateK2!$F96:$V96*OFFSET(ReactionStoich!$E$5:$U$5,AC$2,0))*(TimeStep)*'Composition Moles'!$C86</f>
        <v>0</v>
      </c>
      <c r="AD74" s="19">
        <f ca="1">SUMPRODUCT(ReactionRateK2!$F96:$V96*OFFSET(ReactionStoich!$E$5:$U$5,AD$2,0))*(TimeStep)*'Composition Moles'!$C86</f>
        <v>0</v>
      </c>
      <c r="AE74" s="19">
        <f ca="1">SUMPRODUCT(ReactionRateK2!$F96:$V96*OFFSET(ReactionStoich!$E$5:$U$5,AE$2,0))*(TimeStep)*'Composition Moles'!$C86</f>
        <v>0</v>
      </c>
      <c r="AF74" s="19">
        <f ca="1">SUMPRODUCT(ReactionRateK2!$F96:$V96*OFFSET(ReactionStoich!$E$5:$U$5,AF$2,0))*(TimeStep)*'Composition Moles'!$C86</f>
        <v>0</v>
      </c>
      <c r="AG74" s="19">
        <f ca="1">SUMPRODUCT(ReactionRateK2!$F96:$V96*OFFSET(ReactionStoich!$E$5:$U$5,AG$2,0))*(TimeStep)*'Composition Moles'!$C86</f>
        <v>-1.3484610854254625E-2</v>
      </c>
      <c r="AH74" s="19">
        <f ca="1">SUMPRODUCT(ReactionRateK2!$F96:$V96*OFFSET(ReactionStoich!$E$5:$U$5,AH$2,0))*(TimeStep)*'Composition Moles'!$C86</f>
        <v>-0.16874891591373195</v>
      </c>
      <c r="AI74" s="19">
        <f ca="1">SUMPRODUCT(ReactionRateK2!$F96:$V96*OFFSET(ReactionStoich!$E$5:$U$5,AI$2,0))*(TimeStep)*'Composition Moles'!$C86</f>
        <v>3.1293857316986733</v>
      </c>
      <c r="AJ74" s="19">
        <f ca="1">SUMPRODUCT(ReactionRateK2!$F96:$V96*OFFSET(ReactionStoich!$E$5:$U$5,AJ$2,0))*(TimeStep)*'Composition Moles'!$C86</f>
        <v>0.85454382280683683</v>
      </c>
      <c r="AK74" s="19">
        <f ca="1">SUMPRODUCT(ReactionRateK2!$F96:$V96*OFFSET(ReactionStoich!$E$5:$U$5,AK$2,0))*(TimeStep)*'Composition Moles'!$C86</f>
        <v>0</v>
      </c>
      <c r="AL74" s="19">
        <f ca="1">SUMPRODUCT(ReactionRateK2!$F96:$V96*OFFSET(ReactionStoich!$E$5:$U$5,AL$2,0))*(TimeStep)*'Composition Moles'!$C86</f>
        <v>0</v>
      </c>
      <c r="AM74" s="19">
        <f ca="1">SUMPRODUCT(ReactionRateK2!$F96:$V96*OFFSET(ReactionStoich!$E$5:$U$5,AM$2,0))*(TimeStep)*'Composition Moles'!$C86</f>
        <v>0</v>
      </c>
      <c r="AN74" s="19">
        <f ca="1">SUMPRODUCT(ReactionRateK2!$F96:$V96*OFFSET(ReactionStoich!$E$5:$U$5,AN$2,0))*(TimeStep)*'Composition Moles'!$C86</f>
        <v>0</v>
      </c>
      <c r="AO74" s="19">
        <f ca="1">SUMPRODUCT(ReactionRateK2!$F96:$V96*OFFSET(ReactionStoich!$E$5:$U$5,AO$2,0))*(TimeStep)*'Composition Moles'!$C86</f>
        <v>-9.6889369292781308E-4</v>
      </c>
      <c r="AP74" s="19">
        <f ca="1">SUMPRODUCT(ReactionRateK2!$F96:$V96*OFFSET(ReactionStoich!$E$5:$U$5,AP$2,0))*(TimeStep)*'Composition Moles'!$C86</f>
        <v>-7.6078548357754738E-2</v>
      </c>
      <c r="AQ74" s="19">
        <f ca="1">SUMPRODUCT(ReactionRateK2!$F96:$V96*OFFSET(ReactionStoich!$E$5:$U$5,AQ$2,0))*(TimeStep)*'Composition Moles'!$C86</f>
        <v>0</v>
      </c>
      <c r="AR74" s="19">
        <f ca="1">SUMPRODUCT(ReactionRateK2!$F96:$V96*OFFSET(ReactionStoich!$E$5:$U$5,AR$2,0))*(TimeStep)*'Composition Moles'!$C86</f>
        <v>0</v>
      </c>
      <c r="AS74" s="19">
        <f ca="1">SUMPRODUCT(ReactionRateK2!$F96:$V96*OFFSET(ReactionStoich!$E$5:$U$5,AS$2,0))*(TimeStep)*'Composition Moles'!$C86</f>
        <v>-0.2802522655052373</v>
      </c>
      <c r="AT74" s="19">
        <f ca="1">SUMPRODUCT(ReactionRateK2!$F96:$V96*OFFSET(ReactionStoich!$E$5:$U$5,AT$2,0))*(TimeStep)*'Composition Moles'!$C86</f>
        <v>-0.2802522655052373</v>
      </c>
      <c r="AU74" s="19">
        <f ca="1">SUMPRODUCT(ReactionRateK2!$F96:$V96*OFFSET(ReactionStoich!$E$5:$U$5,AU$2,0))*(TimeStep)*'Composition Moles'!$C86</f>
        <v>-0.2802522655052373</v>
      </c>
      <c r="AV74" s="19">
        <f ca="1">SUMPRODUCT(ReactionRateK2!$F96:$V96*OFFSET(ReactionStoich!$E$5:$U$5,AV$2,0))*(TimeStep)*'Composition Moles'!$C86</f>
        <v>0</v>
      </c>
      <c r="AW74" s="19">
        <f ca="1">SUMPRODUCT(ReactionRateK2!$F96:$V96*OFFSET(ReactionStoich!$E$5:$U$5,AW$2,0))*(TimeStep)*'Composition Moles'!$C86</f>
        <v>0</v>
      </c>
      <c r="AX74" s="19">
        <f ca="1">SUMPRODUCT(ReactionRateK2!$F96:$V96*OFFSET(ReactionStoich!$E$5:$U$5,AX$2,0))*(TimeStep)*'Composition Moles'!$C86</f>
        <v>0</v>
      </c>
      <c r="AY74" s="19">
        <f ca="1">SUMPRODUCT(ReactionRateK2!$F96:$V96*OFFSET(ReactionStoich!$E$5:$U$5,AY$2,0))*(TimeStep)*'Composition Moles'!$C86</f>
        <v>0</v>
      </c>
      <c r="AZ74" s="19">
        <f ca="1">SUMPRODUCT(ReactionRateK2!$F96:$V96*OFFSET(ReactionStoich!$E$5:$U$5,AZ$2,0))*(TimeStep)*'Composition Moles'!$C86</f>
        <v>0</v>
      </c>
      <c r="BA74" s="19">
        <f ca="1">SUMPRODUCT(ReactionRateK2!$F96:$V96*OFFSET(ReactionStoich!$E$5:$U$5,BA$2,0))*(TimeStep)*'Composition Moles'!$C86</f>
        <v>0</v>
      </c>
      <c r="BB74" s="19">
        <f ca="1">SUMPRODUCT(ReactionRateK2!$F96:$V96*OFFSET(ReactionStoich!$E$5:$U$5,BB$2,0))*(TimeStep)*'Composition Moles'!$C86</f>
        <v>0</v>
      </c>
      <c r="BC74" s="19">
        <f ca="1">SUMPRODUCT(ReactionRateK2!$F96:$V96*OFFSET(ReactionStoich!$E$5:$U$5,BC$2,0))*(TimeStep)*'Composition Moles'!$C86</f>
        <v>0</v>
      </c>
      <c r="BD74" s="19">
        <f ca="1">SUMPRODUCT(ReactionRateK2!$F96:$V96*OFFSET(ReactionStoich!$E$5:$U$5,BD$2,0))*(TimeStep)*'Composition Moles'!$C86</f>
        <v>0</v>
      </c>
      <c r="BE74" s="19">
        <f ca="1">SUMPRODUCT(ReactionRateK2!$F96:$V96*OFFSET(ReactionStoich!$E$5:$U$5,BE$2,0))*(TimeStep)*'Composition Moles'!$C86</f>
        <v>0</v>
      </c>
      <c r="BF74" s="19">
        <f ca="1">SUMPRODUCT(ReactionRateK2!$F96:$V96*OFFSET(ReactionStoich!$E$5:$U$5,BF$2,0))*(TimeStep)*'Composition Moles'!$C86</f>
        <v>0</v>
      </c>
      <c r="BG74" s="19">
        <f ca="1">SUMPRODUCT(ReactionRateK2!$F96:$V96*OFFSET(ReactionStoich!$E$5:$U$5,BG$2,0))*(TimeStep)*'Composition Moles'!$C86</f>
        <v>0</v>
      </c>
      <c r="BH74" s="19">
        <f ca="1">SUMPRODUCT(ReactionRateK2!$F96:$V96*OFFSET(ReactionStoich!$E$5:$U$5,BH$2,0))*(TimeStep)*'Composition Moles'!$C86</f>
        <v>0</v>
      </c>
      <c r="BI74" s="19">
        <f ca="1">SUMPRODUCT(ReactionRateK2!$F96:$V96*OFFSET(ReactionStoich!$E$5:$U$5,BI$2,0))*(TimeStep)*'Composition Moles'!$C86</f>
        <v>0</v>
      </c>
      <c r="BJ74" s="19">
        <f ca="1">SUMPRODUCT(ReactionRateK2!$F96:$V96*OFFSET(ReactionStoich!$E$5:$U$5,BJ$2,0))*(TimeStep)*'Composition Moles'!$C86</f>
        <v>0</v>
      </c>
      <c r="BK74" s="19">
        <f ca="1">SUMPRODUCT(ReactionRateK2!$F96:$V96*OFFSET(ReactionStoich!$E$5:$U$5,BK$2,0))*(TimeStep)*'Composition Moles'!$C86</f>
        <v>0</v>
      </c>
      <c r="BL74" s="19">
        <f ca="1">SUMPRODUCT(ReactionRateK2!$F96:$V96*OFFSET(ReactionStoich!$E$5:$U$5,BL$2,0))*(TimeStep)*'Composition Moles'!$C86</f>
        <v>0</v>
      </c>
      <c r="BM74" s="19">
        <f ca="1">SUMPRODUCT(ReactionRateK2!$F96:$V96*OFFSET(ReactionStoich!$E$5:$U$5,BM$2,0))*(TimeStep)*'Composition Moles'!$C86</f>
        <v>0</v>
      </c>
      <c r="BN74" s="19">
        <f ca="1">SUMPRODUCT(ReactionRateK2!$F96:$V96*OFFSET(ReactionStoich!$E$5:$U$5,BN$2,0))*(TimeStep)*'Composition Moles'!$C86</f>
        <v>0</v>
      </c>
      <c r="BO74" s="19">
        <f ca="1">SUMPRODUCT(ReactionRateK2!$F96:$V96*OFFSET(ReactionStoich!$E$5:$U$5,BO$2,0))*(TimeStep)*'Composition Moles'!$C86</f>
        <v>0</v>
      </c>
      <c r="BP74" s="19">
        <f ca="1">SUMPRODUCT(ReactionRateK2!$F96:$V96*OFFSET(ReactionStoich!$E$5:$U$5,BP$2,0))*(TimeStep)*'Composition Moles'!$C86</f>
        <v>0</v>
      </c>
      <c r="BQ74" s="19">
        <f ca="1">SUMPRODUCT(ReactionRateK2!$F96:$V96*OFFSET(ReactionStoich!$E$5:$U$5,BQ$2,0))*(TimeStep)*'Composition Moles'!$C86</f>
        <v>0</v>
      </c>
      <c r="BR74" s="19">
        <f ca="1">SUMPRODUCT(ReactionRateK2!$F96:$V96*OFFSET(ReactionStoich!$E$5:$U$5,BR$2,0))*(TimeStep)*'Composition Moles'!$C86</f>
        <v>0</v>
      </c>
      <c r="BS74" s="19">
        <f ca="1">SUMPRODUCT(ReactionRateK2!$F96:$V96*OFFSET(ReactionStoich!$E$5:$U$5,BS$2,0))*(TimeStep)*'Composition Moles'!$C86</f>
        <v>0</v>
      </c>
      <c r="BT74" s="19">
        <f ca="1">SUMPRODUCT(ReactionRateK2!$F96:$V96*OFFSET(ReactionStoich!$E$5:$U$5,BT$2,0))*(TimeStep)*'Composition Moles'!$C86</f>
        <v>0</v>
      </c>
      <c r="BU74" s="19">
        <f ca="1">SUMPRODUCT(ReactionRateK2!$F96:$V96*OFFSET(ReactionStoich!$E$5:$U$5,BU$2,0))*(TimeStep)*'Composition Moles'!$C86</f>
        <v>0</v>
      </c>
      <c r="BV74" s="19">
        <f ca="1">SUMPRODUCT(ReactionRateK2!$F96:$V96*OFFSET(ReactionStoich!$E$5:$U$5,BV$2,0))*(TimeStep)*'Composition Moles'!$C86</f>
        <v>0</v>
      </c>
      <c r="BW74" s="19">
        <f ca="1">SUMPRODUCT(ReactionRateK2!$F96:$V96*OFFSET(ReactionStoich!$E$5:$U$5,BW$2,0))*(TimeStep)*'Composition Moles'!$C86</f>
        <v>0</v>
      </c>
    </row>
    <row r="75" spans="1:75">
      <c r="A75">
        <f>ReactionRateK1!A97</f>
        <v>3.2499999999999964</v>
      </c>
      <c r="B75" s="20">
        <f t="shared" ref="B75:B137" ca="1" si="7">SUMPRODUCT(F75:BW75,$F$5:$BW$5)</f>
        <v>-2761.9194837490913</v>
      </c>
      <c r="C75" s="25">
        <f ca="1">'Composition Moles'!BZ87</f>
        <v>144225.43124429579</v>
      </c>
      <c r="D75" s="26">
        <f t="shared" ref="D75:D137" ca="1" si="8">-B75/C75</f>
        <v>1.9150017163552958E-2</v>
      </c>
      <c r="F75" s="19">
        <f ca="1">SUMPRODUCT(ReactionRateK2!$F97:$V97*OFFSET(ReactionStoich!$E$5:$U$5,F$2,0))*(TimeStep)*'Composition Moles'!$C87</f>
        <v>-7.1394046541815484E-2</v>
      </c>
      <c r="G75" s="19">
        <f ca="1">SUMPRODUCT(ReactionRateK2!$F97:$V97*OFFSET(ReactionStoich!$E$5:$U$5,G$2,0))*(TimeStep)*'Composition Moles'!$C87</f>
        <v>0</v>
      </c>
      <c r="H75" s="19">
        <f ca="1">SUMPRODUCT(ReactionRateK2!$F97:$V97*OFFSET(ReactionStoich!$E$5:$U$5,H$2,0))*(TimeStep)*'Composition Moles'!$C87</f>
        <v>7.051510748259443E-2</v>
      </c>
      <c r="I75" s="19">
        <f ca="1">SUMPRODUCT(ReactionRateK2!$F97:$V97*OFFSET(ReactionStoich!$E$5:$U$5,I$2,0))*(TimeStep)*'Composition Moles'!$C87</f>
        <v>8.7893905922105408E-4</v>
      </c>
      <c r="J75" s="19">
        <f ca="1">SUMPRODUCT(ReactionRateK2!$F97:$V97*OFFSET(ReactionStoich!$E$5:$U$5,J$2,0))*(TimeStep)*'Composition Moles'!$C87</f>
        <v>0</v>
      </c>
      <c r="K75" s="19">
        <f ca="1">SUMPRODUCT(ReactionRateK2!$F97:$V97*OFFSET(ReactionStoich!$E$5:$U$5,K$2,0))*(TimeStep)*'Composition Moles'!$C87</f>
        <v>0</v>
      </c>
      <c r="L75" s="19">
        <f ca="1">SUMPRODUCT(ReactionRateK2!$F97:$V97*OFFSET(ReactionStoich!$E$5:$U$5,L$2,0))*(TimeStep)*'Composition Moles'!$C87</f>
        <v>0</v>
      </c>
      <c r="M75" s="19">
        <f ca="1">SUMPRODUCT(ReactionRateK2!$F97:$V97*OFFSET(ReactionStoich!$E$5:$U$5,M$2,0))*(TimeStep)*'Composition Moles'!$C87</f>
        <v>0</v>
      </c>
      <c r="N75" s="19">
        <f ca="1">SUMPRODUCT(ReactionRateK2!$F97:$V97*OFFSET(ReactionStoich!$E$5:$U$5,N$2,0))*(TimeStep)*'Composition Moles'!$C87</f>
        <v>0</v>
      </c>
      <c r="O75" s="19">
        <f ca="1">SUMPRODUCT(ReactionRateK2!$F97:$V97*OFFSET(ReactionStoich!$E$5:$U$5,O$2,0))*(TimeStep)*'Composition Moles'!$C87</f>
        <v>0</v>
      </c>
      <c r="P75" s="19">
        <f ca="1">SUMPRODUCT(ReactionRateK2!$F97:$V97*OFFSET(ReactionStoich!$E$5:$U$5,P$2,0))*(TimeStep)*'Composition Moles'!$C87</f>
        <v>0</v>
      </c>
      <c r="Q75" s="19">
        <f ca="1">SUMPRODUCT(ReactionRateK2!$F97:$V97*OFFSET(ReactionStoich!$E$5:$U$5,Q$2,0))*(TimeStep)*'Composition Moles'!$C87</f>
        <v>0</v>
      </c>
      <c r="R75" s="19">
        <f ca="1">SUMPRODUCT(ReactionRateK2!$F97:$V97*OFFSET(ReactionStoich!$E$5:$U$5,R$2,0))*(TimeStep)*'Composition Moles'!$C87</f>
        <v>0</v>
      </c>
      <c r="S75" s="19">
        <f ca="1">SUMPRODUCT(ReactionRateK2!$F97:$V97*OFFSET(ReactionStoich!$E$5:$U$5,S$2,0))*(TimeStep)*'Composition Moles'!$C87</f>
        <v>2.0755849815284315</v>
      </c>
      <c r="T75" s="19">
        <f ca="1">SUMPRODUCT(ReactionRateK2!$F97:$V97*OFFSET(ReactionStoich!$E$5:$U$5,T$2,0))*(TimeStep)*'Composition Moles'!$C87</f>
        <v>0</v>
      </c>
      <c r="U75" s="19">
        <f ca="1">SUMPRODUCT(ReactionRateK2!$F97:$V97*OFFSET(ReactionStoich!$E$5:$U$5,U$2,0))*(TimeStep)*'Composition Moles'!$C87</f>
        <v>0</v>
      </c>
      <c r="V75" s="19">
        <f ca="1">SUMPRODUCT(ReactionRateK2!$F97:$V97*OFFSET(ReactionStoich!$E$5:$U$5,V$2,0))*(TimeStep)*'Composition Moles'!$C87</f>
        <v>0</v>
      </c>
      <c r="W75" s="19">
        <f ca="1">SUMPRODUCT(ReactionRateK2!$F97:$V97*OFFSET(ReactionStoich!$E$5:$U$5,W$2,0))*(TimeStep)*'Composition Moles'!$C87</f>
        <v>0</v>
      </c>
      <c r="X75" s="19">
        <f ca="1">SUMPRODUCT(ReactionRateK2!$F97:$V97*OFFSET(ReactionStoich!$E$5:$U$5,X$2,0))*(TimeStep)*'Composition Moles'!$C87</f>
        <v>0</v>
      </c>
      <c r="Y75" s="19">
        <f ca="1">SUMPRODUCT(ReactionRateK2!$F97:$V97*OFFSET(ReactionStoich!$E$5:$U$5,Y$2,0))*(TimeStep)*'Composition Moles'!$C87</f>
        <v>-4.9055930666156984</v>
      </c>
      <c r="Z75" s="19">
        <f ca="1">SUMPRODUCT(ReactionRateK2!$F97:$V97*OFFSET(ReactionStoich!$E$5:$U$5,Z$2,0))*(TimeStep)*'Composition Moles'!$C87</f>
        <v>0</v>
      </c>
      <c r="AA75" s="19">
        <f ca="1">SUMPRODUCT(ReactionRateK2!$F97:$V97*OFFSET(ReactionStoich!$E$5:$U$5,AA$2,0))*(TimeStep)*'Composition Moles'!$C87</f>
        <v>0</v>
      </c>
      <c r="AB75" s="19">
        <f ca="1">SUMPRODUCT(ReactionRateK2!$F97:$V97*OFFSET(ReactionStoich!$E$5:$U$5,AB$2,0))*(TimeStep)*'Composition Moles'!$C87</f>
        <v>0</v>
      </c>
      <c r="AC75" s="19">
        <f ca="1">SUMPRODUCT(ReactionRateK2!$F97:$V97*OFFSET(ReactionStoich!$E$5:$U$5,AC$2,0))*(TimeStep)*'Composition Moles'!$C87</f>
        <v>0</v>
      </c>
      <c r="AD75" s="19">
        <f ca="1">SUMPRODUCT(ReactionRateK2!$F97:$V97*OFFSET(ReactionStoich!$E$5:$U$5,AD$2,0))*(TimeStep)*'Composition Moles'!$C87</f>
        <v>0</v>
      </c>
      <c r="AE75" s="19">
        <f ca="1">SUMPRODUCT(ReactionRateK2!$F97:$V97*OFFSET(ReactionStoich!$E$5:$U$5,AE$2,0))*(TimeStep)*'Composition Moles'!$C87</f>
        <v>0</v>
      </c>
      <c r="AF75" s="19">
        <f ca="1">SUMPRODUCT(ReactionRateK2!$F97:$V97*OFFSET(ReactionStoich!$E$5:$U$5,AF$2,0))*(TimeStep)*'Composition Moles'!$C87</f>
        <v>0</v>
      </c>
      <c r="AG75" s="19">
        <f ca="1">SUMPRODUCT(ReactionRateK2!$F97:$V97*OFFSET(ReactionStoich!$E$5:$U$5,AG$2,0))*(TimeStep)*'Composition Moles'!$C87</f>
        <v>-1.302563450925315E-2</v>
      </c>
      <c r="AH75" s="19">
        <f ca="1">SUMPRODUCT(ReactionRateK2!$F97:$V97*OFFSET(ReactionStoich!$E$5:$U$5,AH$2,0))*(TimeStep)*'Composition Moles'!$C87</f>
        <v>-0.20385093427159379</v>
      </c>
      <c r="AI75" s="19">
        <f ca="1">SUMPRODUCT(ReactionRateK2!$F97:$V97*OFFSET(ReactionStoich!$E$5:$U$5,AI$2,0))*(TimeStep)*'Composition Moles'!$C87</f>
        <v>3.1081206217376374</v>
      </c>
      <c r="AJ75" s="19">
        <f ca="1">SUMPRODUCT(ReactionRateK2!$F97:$V97*OFFSET(ReactionStoich!$E$5:$U$5,AJ$2,0))*(TimeStep)*'Composition Moles'!$C87</f>
        <v>0.8368541678321616</v>
      </c>
      <c r="AK75" s="19">
        <f ca="1">SUMPRODUCT(ReactionRateK2!$F97:$V97*OFFSET(ReactionStoich!$E$5:$U$5,AK$2,0))*(TimeStep)*'Composition Moles'!$C87</f>
        <v>0</v>
      </c>
      <c r="AL75" s="19">
        <f ca="1">SUMPRODUCT(ReactionRateK2!$F97:$V97*OFFSET(ReactionStoich!$E$5:$U$5,AL$2,0))*(TimeStep)*'Composition Moles'!$C87</f>
        <v>0</v>
      </c>
      <c r="AM75" s="19">
        <f ca="1">SUMPRODUCT(ReactionRateK2!$F97:$V97*OFFSET(ReactionStoich!$E$5:$U$5,AM$2,0))*(TimeStep)*'Composition Moles'!$C87</f>
        <v>0</v>
      </c>
      <c r="AN75" s="19">
        <f ca="1">SUMPRODUCT(ReactionRateK2!$F97:$V97*OFFSET(ReactionStoich!$E$5:$U$5,AN$2,0))*(TimeStep)*'Composition Moles'!$C87</f>
        <v>0</v>
      </c>
      <c r="AO75" s="19">
        <f ca="1">SUMPRODUCT(ReactionRateK2!$F97:$V97*OFFSET(ReactionStoich!$E$5:$U$5,AO$2,0))*(TimeStep)*'Composition Moles'!$C87</f>
        <v>-8.7893905922105408E-4</v>
      </c>
      <c r="AP75" s="19">
        <f ca="1">SUMPRODUCT(ReactionRateK2!$F97:$V97*OFFSET(ReactionStoich!$E$5:$U$5,AP$2,0))*(TimeStep)*'Composition Moles'!$C87</f>
        <v>-7.1226604219471384E-2</v>
      </c>
      <c r="AQ75" s="19">
        <f ca="1">SUMPRODUCT(ReactionRateK2!$F97:$V97*OFFSET(ReactionStoich!$E$5:$U$5,AQ$2,0))*(TimeStep)*'Composition Moles'!$C87</f>
        <v>0</v>
      </c>
      <c r="AR75" s="19">
        <f ca="1">SUMPRODUCT(ReactionRateK2!$F97:$V97*OFFSET(ReactionStoich!$E$5:$U$5,AR$2,0))*(TimeStep)*'Composition Moles'!$C87</f>
        <v>0</v>
      </c>
      <c r="AS75" s="19">
        <f ca="1">SUMPRODUCT(ReactionRateK2!$F97:$V97*OFFSET(ReactionStoich!$E$5:$U$5,AS$2,0))*(TimeStep)*'Composition Moles'!$C87</f>
        <v>-0.27532819747433135</v>
      </c>
      <c r="AT75" s="19">
        <f ca="1">SUMPRODUCT(ReactionRateK2!$F97:$V97*OFFSET(ReactionStoich!$E$5:$U$5,AT$2,0))*(TimeStep)*'Composition Moles'!$C87</f>
        <v>-0.27532819747433135</v>
      </c>
      <c r="AU75" s="19">
        <f ca="1">SUMPRODUCT(ReactionRateK2!$F97:$V97*OFFSET(ReactionStoich!$E$5:$U$5,AU$2,0))*(TimeStep)*'Composition Moles'!$C87</f>
        <v>-0.27532819747433135</v>
      </c>
      <c r="AV75" s="19">
        <f ca="1">SUMPRODUCT(ReactionRateK2!$F97:$V97*OFFSET(ReactionStoich!$E$5:$U$5,AV$2,0))*(TimeStep)*'Composition Moles'!$C87</f>
        <v>0</v>
      </c>
      <c r="AW75" s="19">
        <f ca="1">SUMPRODUCT(ReactionRateK2!$F97:$V97*OFFSET(ReactionStoich!$E$5:$U$5,AW$2,0))*(TimeStep)*'Composition Moles'!$C87</f>
        <v>0</v>
      </c>
      <c r="AX75" s="19">
        <f ca="1">SUMPRODUCT(ReactionRateK2!$F97:$V97*OFFSET(ReactionStoich!$E$5:$U$5,AX$2,0))*(TimeStep)*'Composition Moles'!$C87</f>
        <v>0</v>
      </c>
      <c r="AY75" s="19">
        <f ca="1">SUMPRODUCT(ReactionRateK2!$F97:$V97*OFFSET(ReactionStoich!$E$5:$U$5,AY$2,0))*(TimeStep)*'Composition Moles'!$C87</f>
        <v>0</v>
      </c>
      <c r="AZ75" s="19">
        <f ca="1">SUMPRODUCT(ReactionRateK2!$F97:$V97*OFFSET(ReactionStoich!$E$5:$U$5,AZ$2,0))*(TimeStep)*'Composition Moles'!$C87</f>
        <v>0</v>
      </c>
      <c r="BA75" s="19">
        <f ca="1">SUMPRODUCT(ReactionRateK2!$F97:$V97*OFFSET(ReactionStoich!$E$5:$U$5,BA$2,0))*(TimeStep)*'Composition Moles'!$C87</f>
        <v>0</v>
      </c>
      <c r="BB75" s="19">
        <f ca="1">SUMPRODUCT(ReactionRateK2!$F97:$V97*OFFSET(ReactionStoich!$E$5:$U$5,BB$2,0))*(TimeStep)*'Composition Moles'!$C87</f>
        <v>0</v>
      </c>
      <c r="BC75" s="19">
        <f ca="1">SUMPRODUCT(ReactionRateK2!$F97:$V97*OFFSET(ReactionStoich!$E$5:$U$5,BC$2,0))*(TimeStep)*'Composition Moles'!$C87</f>
        <v>0</v>
      </c>
      <c r="BD75" s="19">
        <f ca="1">SUMPRODUCT(ReactionRateK2!$F97:$V97*OFFSET(ReactionStoich!$E$5:$U$5,BD$2,0))*(TimeStep)*'Composition Moles'!$C87</f>
        <v>0</v>
      </c>
      <c r="BE75" s="19">
        <f ca="1">SUMPRODUCT(ReactionRateK2!$F97:$V97*OFFSET(ReactionStoich!$E$5:$U$5,BE$2,0))*(TimeStep)*'Composition Moles'!$C87</f>
        <v>0</v>
      </c>
      <c r="BF75" s="19">
        <f ca="1">SUMPRODUCT(ReactionRateK2!$F97:$V97*OFFSET(ReactionStoich!$E$5:$U$5,BF$2,0))*(TimeStep)*'Composition Moles'!$C87</f>
        <v>0</v>
      </c>
      <c r="BG75" s="19">
        <f ca="1">SUMPRODUCT(ReactionRateK2!$F97:$V97*OFFSET(ReactionStoich!$E$5:$U$5,BG$2,0))*(TimeStep)*'Composition Moles'!$C87</f>
        <v>0</v>
      </c>
      <c r="BH75" s="19">
        <f ca="1">SUMPRODUCT(ReactionRateK2!$F97:$V97*OFFSET(ReactionStoich!$E$5:$U$5,BH$2,0))*(TimeStep)*'Composition Moles'!$C87</f>
        <v>0</v>
      </c>
      <c r="BI75" s="19">
        <f ca="1">SUMPRODUCT(ReactionRateK2!$F97:$V97*OFFSET(ReactionStoich!$E$5:$U$5,BI$2,0))*(TimeStep)*'Composition Moles'!$C87</f>
        <v>0</v>
      </c>
      <c r="BJ75" s="19">
        <f ca="1">SUMPRODUCT(ReactionRateK2!$F97:$V97*OFFSET(ReactionStoich!$E$5:$U$5,BJ$2,0))*(TimeStep)*'Composition Moles'!$C87</f>
        <v>0</v>
      </c>
      <c r="BK75" s="19">
        <f ca="1">SUMPRODUCT(ReactionRateK2!$F97:$V97*OFFSET(ReactionStoich!$E$5:$U$5,BK$2,0))*(TimeStep)*'Composition Moles'!$C87</f>
        <v>0</v>
      </c>
      <c r="BL75" s="19">
        <f ca="1">SUMPRODUCT(ReactionRateK2!$F97:$V97*OFFSET(ReactionStoich!$E$5:$U$5,BL$2,0))*(TimeStep)*'Composition Moles'!$C87</f>
        <v>0</v>
      </c>
      <c r="BM75" s="19">
        <f ca="1">SUMPRODUCT(ReactionRateK2!$F97:$V97*OFFSET(ReactionStoich!$E$5:$U$5,BM$2,0))*(TimeStep)*'Composition Moles'!$C87</f>
        <v>0</v>
      </c>
      <c r="BN75" s="19">
        <f ca="1">SUMPRODUCT(ReactionRateK2!$F97:$V97*OFFSET(ReactionStoich!$E$5:$U$5,BN$2,0))*(TimeStep)*'Composition Moles'!$C87</f>
        <v>0</v>
      </c>
      <c r="BO75" s="19">
        <f ca="1">SUMPRODUCT(ReactionRateK2!$F97:$V97*OFFSET(ReactionStoich!$E$5:$U$5,BO$2,0))*(TimeStep)*'Composition Moles'!$C87</f>
        <v>0</v>
      </c>
      <c r="BP75" s="19">
        <f ca="1">SUMPRODUCT(ReactionRateK2!$F97:$V97*OFFSET(ReactionStoich!$E$5:$U$5,BP$2,0))*(TimeStep)*'Composition Moles'!$C87</f>
        <v>0</v>
      </c>
      <c r="BQ75" s="19">
        <f ca="1">SUMPRODUCT(ReactionRateK2!$F97:$V97*OFFSET(ReactionStoich!$E$5:$U$5,BQ$2,0))*(TimeStep)*'Composition Moles'!$C87</f>
        <v>0</v>
      </c>
      <c r="BR75" s="19">
        <f ca="1">SUMPRODUCT(ReactionRateK2!$F97:$V97*OFFSET(ReactionStoich!$E$5:$U$5,BR$2,0))*(TimeStep)*'Composition Moles'!$C87</f>
        <v>0</v>
      </c>
      <c r="BS75" s="19">
        <f ca="1">SUMPRODUCT(ReactionRateK2!$F97:$V97*OFFSET(ReactionStoich!$E$5:$U$5,BS$2,0))*(TimeStep)*'Composition Moles'!$C87</f>
        <v>0</v>
      </c>
      <c r="BT75" s="19">
        <f ca="1">SUMPRODUCT(ReactionRateK2!$F97:$V97*OFFSET(ReactionStoich!$E$5:$U$5,BT$2,0))*(TimeStep)*'Composition Moles'!$C87</f>
        <v>0</v>
      </c>
      <c r="BU75" s="19">
        <f ca="1">SUMPRODUCT(ReactionRateK2!$F97:$V97*OFFSET(ReactionStoich!$E$5:$U$5,BU$2,0))*(TimeStep)*'Composition Moles'!$C87</f>
        <v>0</v>
      </c>
      <c r="BV75" s="19">
        <f ca="1">SUMPRODUCT(ReactionRateK2!$F97:$V97*OFFSET(ReactionStoich!$E$5:$U$5,BV$2,0))*(TimeStep)*'Composition Moles'!$C87</f>
        <v>0</v>
      </c>
      <c r="BW75" s="19">
        <f ca="1">SUMPRODUCT(ReactionRateK2!$F97:$V97*OFFSET(ReactionStoich!$E$5:$U$5,BW$2,0))*(TimeStep)*'Composition Moles'!$C87</f>
        <v>0</v>
      </c>
    </row>
    <row r="76" spans="1:75">
      <c r="A76">
        <f>ReactionRateK1!A98</f>
        <v>3.2999999999999963</v>
      </c>
      <c r="B76" s="20">
        <f t="shared" ca="1" si="7"/>
        <v>-2632.4799496227897</v>
      </c>
      <c r="C76" s="25">
        <f ca="1">'Composition Moles'!BZ88</f>
        <v>144230.01624424959</v>
      </c>
      <c r="D76" s="26">
        <f t="shared" ca="1" si="8"/>
        <v>1.825195627215875E-2</v>
      </c>
      <c r="F76" s="19">
        <f ca="1">SUMPRODUCT(ReactionRateK2!$F98:$V98*OFFSET(ReactionStoich!$E$5:$U$5,F$2,0))*(TimeStep)*'Composition Moles'!$C88</f>
        <v>-6.6753142411549574E-2</v>
      </c>
      <c r="G76" s="19">
        <f ca="1">SUMPRODUCT(ReactionRateK2!$F98:$V98*OFFSET(ReactionStoich!$E$5:$U$5,G$2,0))*(TimeStep)*'Composition Moles'!$C88</f>
        <v>0</v>
      </c>
      <c r="H76" s="19">
        <f ca="1">SUMPRODUCT(ReactionRateK2!$F98:$V98*OFFSET(ReactionStoich!$E$5:$U$5,H$2,0))*(TimeStep)*'Composition Moles'!$C88</f>
        <v>6.595574190513194E-2</v>
      </c>
      <c r="I76" s="19">
        <f ca="1">SUMPRODUCT(ReactionRateK2!$F98:$V98*OFFSET(ReactionStoich!$E$5:$U$5,I$2,0))*(TimeStep)*'Composition Moles'!$C88</f>
        <v>7.9740050641763783E-4</v>
      </c>
      <c r="J76" s="19">
        <f ca="1">SUMPRODUCT(ReactionRateK2!$F98:$V98*OFFSET(ReactionStoich!$E$5:$U$5,J$2,0))*(TimeStep)*'Composition Moles'!$C88</f>
        <v>0</v>
      </c>
      <c r="K76" s="19">
        <f ca="1">SUMPRODUCT(ReactionRateK2!$F98:$V98*OFFSET(ReactionStoich!$E$5:$U$5,K$2,0))*(TimeStep)*'Composition Moles'!$C88</f>
        <v>0</v>
      </c>
      <c r="L76" s="19">
        <f ca="1">SUMPRODUCT(ReactionRateK2!$F98:$V98*OFFSET(ReactionStoich!$E$5:$U$5,L$2,0))*(TimeStep)*'Composition Moles'!$C88</f>
        <v>0</v>
      </c>
      <c r="M76" s="19">
        <f ca="1">SUMPRODUCT(ReactionRateK2!$F98:$V98*OFFSET(ReactionStoich!$E$5:$U$5,M$2,0))*(TimeStep)*'Composition Moles'!$C88</f>
        <v>0</v>
      </c>
      <c r="N76" s="19">
        <f ca="1">SUMPRODUCT(ReactionRateK2!$F98:$V98*OFFSET(ReactionStoich!$E$5:$U$5,N$2,0))*(TimeStep)*'Composition Moles'!$C88</f>
        <v>0</v>
      </c>
      <c r="O76" s="19">
        <f ca="1">SUMPRODUCT(ReactionRateK2!$F98:$V98*OFFSET(ReactionStoich!$E$5:$U$5,O$2,0))*(TimeStep)*'Composition Moles'!$C88</f>
        <v>0</v>
      </c>
      <c r="P76" s="19">
        <f ca="1">SUMPRODUCT(ReactionRateK2!$F98:$V98*OFFSET(ReactionStoich!$E$5:$U$5,P$2,0))*(TimeStep)*'Composition Moles'!$C88</f>
        <v>0</v>
      </c>
      <c r="Q76" s="19">
        <f ca="1">SUMPRODUCT(ReactionRateK2!$F98:$V98*OFFSET(ReactionStoich!$E$5:$U$5,Q$2,0))*(TimeStep)*'Composition Moles'!$C88</f>
        <v>0</v>
      </c>
      <c r="R76" s="19">
        <f ca="1">SUMPRODUCT(ReactionRateK2!$F98:$V98*OFFSET(ReactionStoich!$E$5:$U$5,R$2,0))*(TimeStep)*'Composition Moles'!$C88</f>
        <v>0</v>
      </c>
      <c r="S76" s="19">
        <f ca="1">SUMPRODUCT(ReactionRateK2!$F98:$V98*OFFSET(ReactionStoich!$E$5:$U$5,S$2,0))*(TimeStep)*'Composition Moles'!$C88</f>
        <v>2.0319544434631509</v>
      </c>
      <c r="T76" s="19">
        <f ca="1">SUMPRODUCT(ReactionRateK2!$F98:$V98*OFFSET(ReactionStoich!$E$5:$U$5,T$2,0))*(TimeStep)*'Composition Moles'!$C88</f>
        <v>0</v>
      </c>
      <c r="U76" s="19">
        <f ca="1">SUMPRODUCT(ReactionRateK2!$F98:$V98*OFFSET(ReactionStoich!$E$5:$U$5,U$2,0))*(TimeStep)*'Composition Moles'!$C88</f>
        <v>0</v>
      </c>
      <c r="V76" s="19">
        <f ca="1">SUMPRODUCT(ReactionRateK2!$F98:$V98*OFFSET(ReactionStoich!$E$5:$U$5,V$2,0))*(TimeStep)*'Composition Moles'!$C88</f>
        <v>0</v>
      </c>
      <c r="W76" s="19">
        <f ca="1">SUMPRODUCT(ReactionRateK2!$F98:$V98*OFFSET(ReactionStoich!$E$5:$U$5,W$2,0))*(TimeStep)*'Composition Moles'!$C88</f>
        <v>0</v>
      </c>
      <c r="X76" s="19">
        <f ca="1">SUMPRODUCT(ReactionRateK2!$F98:$V98*OFFSET(ReactionStoich!$E$5:$U$5,X$2,0))*(TimeStep)*'Composition Moles'!$C88</f>
        <v>0</v>
      </c>
      <c r="Y76" s="19">
        <f ca="1">SUMPRODUCT(ReactionRateK2!$F98:$V98*OFFSET(ReactionStoich!$E$5:$U$5,Y$2,0))*(TimeStep)*'Composition Moles'!$C88</f>
        <v>-4.8086651062204595</v>
      </c>
      <c r="Z76" s="19">
        <f ca="1">SUMPRODUCT(ReactionRateK2!$F98:$V98*OFFSET(ReactionStoich!$E$5:$U$5,Z$2,0))*(TimeStep)*'Composition Moles'!$C88</f>
        <v>0</v>
      </c>
      <c r="AA76" s="19">
        <f ca="1">SUMPRODUCT(ReactionRateK2!$F98:$V98*OFFSET(ReactionStoich!$E$5:$U$5,AA$2,0))*(TimeStep)*'Composition Moles'!$C88</f>
        <v>0</v>
      </c>
      <c r="AB76" s="19">
        <f ca="1">SUMPRODUCT(ReactionRateK2!$F98:$V98*OFFSET(ReactionStoich!$E$5:$U$5,AB$2,0))*(TimeStep)*'Composition Moles'!$C88</f>
        <v>0</v>
      </c>
      <c r="AC76" s="19">
        <f ca="1">SUMPRODUCT(ReactionRateK2!$F98:$V98*OFFSET(ReactionStoich!$E$5:$U$5,AC$2,0))*(TimeStep)*'Composition Moles'!$C88</f>
        <v>0</v>
      </c>
      <c r="AD76" s="19">
        <f ca="1">SUMPRODUCT(ReactionRateK2!$F98:$V98*OFFSET(ReactionStoich!$E$5:$U$5,AD$2,0))*(TimeStep)*'Composition Moles'!$C88</f>
        <v>0</v>
      </c>
      <c r="AE76" s="19">
        <f ca="1">SUMPRODUCT(ReactionRateK2!$F98:$V98*OFFSET(ReactionStoich!$E$5:$U$5,AE$2,0))*(TimeStep)*'Composition Moles'!$C88</f>
        <v>0</v>
      </c>
      <c r="AF76" s="19">
        <f ca="1">SUMPRODUCT(ReactionRateK2!$F98:$V98*OFFSET(ReactionStoich!$E$5:$U$5,AF$2,0))*(TimeStep)*'Composition Moles'!$C88</f>
        <v>0</v>
      </c>
      <c r="AG76" s="19">
        <f ca="1">SUMPRODUCT(ReactionRateK2!$F98:$V98*OFFSET(ReactionStoich!$E$5:$U$5,AG$2,0))*(TimeStep)*'Composition Moles'!$C88</f>
        <v>-1.2582404432912744E-2</v>
      </c>
      <c r="AH76" s="19">
        <f ca="1">SUMPRODUCT(ReactionRateK2!$F98:$V98*OFFSET(ReactionStoich!$E$5:$U$5,AH$2,0))*(TimeStep)*'Composition Moles'!$C88</f>
        <v>-0.23732986460770203</v>
      </c>
      <c r="AI76" s="19">
        <f ca="1">SUMPRODUCT(ReactionRateK2!$F98:$V98*OFFSET(ReactionStoich!$E$5:$U$5,AI$2,0))*(TimeStep)*'Composition Moles'!$C88</f>
        <v>3.0862726460609315</v>
      </c>
      <c r="AJ76" s="19">
        <f ca="1">SUMPRODUCT(ReactionRateK2!$F98:$V98*OFFSET(ReactionStoich!$E$5:$U$5,AJ$2,0))*(TimeStep)*'Composition Moles'!$C88</f>
        <v>0.81941019036066731</v>
      </c>
      <c r="AK76" s="19">
        <f ca="1">SUMPRODUCT(ReactionRateK2!$F98:$V98*OFFSET(ReactionStoich!$E$5:$U$5,AK$2,0))*(TimeStep)*'Composition Moles'!$C88</f>
        <v>0</v>
      </c>
      <c r="AL76" s="19">
        <f ca="1">SUMPRODUCT(ReactionRateK2!$F98:$V98*OFFSET(ReactionStoich!$E$5:$U$5,AL$2,0))*(TimeStep)*'Composition Moles'!$C88</f>
        <v>0</v>
      </c>
      <c r="AM76" s="19">
        <f ca="1">SUMPRODUCT(ReactionRateK2!$F98:$V98*OFFSET(ReactionStoich!$E$5:$U$5,AM$2,0))*(TimeStep)*'Composition Moles'!$C88</f>
        <v>0</v>
      </c>
      <c r="AN76" s="19">
        <f ca="1">SUMPRODUCT(ReactionRateK2!$F98:$V98*OFFSET(ReactionStoich!$E$5:$U$5,AN$2,0))*(TimeStep)*'Composition Moles'!$C88</f>
        <v>0</v>
      </c>
      <c r="AO76" s="19">
        <f ca="1">SUMPRODUCT(ReactionRateK2!$F98:$V98*OFFSET(ReactionStoich!$E$5:$U$5,AO$2,0))*(TimeStep)*'Composition Moles'!$C88</f>
        <v>-7.9740050641763783E-4</v>
      </c>
      <c r="AP76" s="19">
        <f ca="1">SUMPRODUCT(ReactionRateK2!$F98:$V98*OFFSET(ReactionStoich!$E$5:$U$5,AP$2,0))*(TimeStep)*'Composition Moles'!$C88</f>
        <v>-6.6675518318205715E-2</v>
      </c>
      <c r="AQ76" s="19">
        <f ca="1">SUMPRODUCT(ReactionRateK2!$F98:$V98*OFFSET(ReactionStoich!$E$5:$U$5,AQ$2,0))*(TimeStep)*'Composition Moles'!$C88</f>
        <v>0</v>
      </c>
      <c r="AR76" s="19">
        <f ca="1">SUMPRODUCT(ReactionRateK2!$F98:$V98*OFFSET(ReactionStoich!$E$5:$U$5,AR$2,0))*(TimeStep)*'Composition Moles'!$C88</f>
        <v>0</v>
      </c>
      <c r="AS76" s="19">
        <f ca="1">SUMPRODUCT(ReactionRateK2!$F98:$V98*OFFSET(ReactionStoich!$E$5:$U$5,AS$2,0))*(TimeStep)*'Composition Moles'!$C88</f>
        <v>-0.27052899526635055</v>
      </c>
      <c r="AT76" s="19">
        <f ca="1">SUMPRODUCT(ReactionRateK2!$F98:$V98*OFFSET(ReactionStoich!$E$5:$U$5,AT$2,0))*(TimeStep)*'Composition Moles'!$C88</f>
        <v>-0.27052899526635055</v>
      </c>
      <c r="AU76" s="19">
        <f ca="1">SUMPRODUCT(ReactionRateK2!$F98:$V98*OFFSET(ReactionStoich!$E$5:$U$5,AU$2,0))*(TimeStep)*'Composition Moles'!$C88</f>
        <v>-0.27052899526635055</v>
      </c>
      <c r="AV76" s="19">
        <f ca="1">SUMPRODUCT(ReactionRateK2!$F98:$V98*OFFSET(ReactionStoich!$E$5:$U$5,AV$2,0))*(TimeStep)*'Composition Moles'!$C88</f>
        <v>0</v>
      </c>
      <c r="AW76" s="19">
        <f ca="1">SUMPRODUCT(ReactionRateK2!$F98:$V98*OFFSET(ReactionStoich!$E$5:$U$5,AW$2,0))*(TimeStep)*'Composition Moles'!$C88</f>
        <v>0</v>
      </c>
      <c r="AX76" s="19">
        <f ca="1">SUMPRODUCT(ReactionRateK2!$F98:$V98*OFFSET(ReactionStoich!$E$5:$U$5,AX$2,0))*(TimeStep)*'Composition Moles'!$C88</f>
        <v>0</v>
      </c>
      <c r="AY76" s="19">
        <f ca="1">SUMPRODUCT(ReactionRateK2!$F98:$V98*OFFSET(ReactionStoich!$E$5:$U$5,AY$2,0))*(TimeStep)*'Composition Moles'!$C88</f>
        <v>0</v>
      </c>
      <c r="AZ76" s="19">
        <f ca="1">SUMPRODUCT(ReactionRateK2!$F98:$V98*OFFSET(ReactionStoich!$E$5:$U$5,AZ$2,0))*(TimeStep)*'Composition Moles'!$C88</f>
        <v>0</v>
      </c>
      <c r="BA76" s="19">
        <f ca="1">SUMPRODUCT(ReactionRateK2!$F98:$V98*OFFSET(ReactionStoich!$E$5:$U$5,BA$2,0))*(TimeStep)*'Composition Moles'!$C88</f>
        <v>0</v>
      </c>
      <c r="BB76" s="19">
        <f ca="1">SUMPRODUCT(ReactionRateK2!$F98:$V98*OFFSET(ReactionStoich!$E$5:$U$5,BB$2,0))*(TimeStep)*'Composition Moles'!$C88</f>
        <v>0</v>
      </c>
      <c r="BC76" s="19">
        <f ca="1">SUMPRODUCT(ReactionRateK2!$F98:$V98*OFFSET(ReactionStoich!$E$5:$U$5,BC$2,0))*(TimeStep)*'Composition Moles'!$C88</f>
        <v>0</v>
      </c>
      <c r="BD76" s="19">
        <f ca="1">SUMPRODUCT(ReactionRateK2!$F98:$V98*OFFSET(ReactionStoich!$E$5:$U$5,BD$2,0))*(TimeStep)*'Composition Moles'!$C88</f>
        <v>0</v>
      </c>
      <c r="BE76" s="19">
        <f ca="1">SUMPRODUCT(ReactionRateK2!$F98:$V98*OFFSET(ReactionStoich!$E$5:$U$5,BE$2,0))*(TimeStep)*'Composition Moles'!$C88</f>
        <v>0</v>
      </c>
      <c r="BF76" s="19">
        <f ca="1">SUMPRODUCT(ReactionRateK2!$F98:$V98*OFFSET(ReactionStoich!$E$5:$U$5,BF$2,0))*(TimeStep)*'Composition Moles'!$C88</f>
        <v>0</v>
      </c>
      <c r="BG76" s="19">
        <f ca="1">SUMPRODUCT(ReactionRateK2!$F98:$V98*OFFSET(ReactionStoich!$E$5:$U$5,BG$2,0))*(TimeStep)*'Composition Moles'!$C88</f>
        <v>0</v>
      </c>
      <c r="BH76" s="19">
        <f ca="1">SUMPRODUCT(ReactionRateK2!$F98:$V98*OFFSET(ReactionStoich!$E$5:$U$5,BH$2,0))*(TimeStep)*'Composition Moles'!$C88</f>
        <v>0</v>
      </c>
      <c r="BI76" s="19">
        <f ca="1">SUMPRODUCT(ReactionRateK2!$F98:$V98*OFFSET(ReactionStoich!$E$5:$U$5,BI$2,0))*(TimeStep)*'Composition Moles'!$C88</f>
        <v>0</v>
      </c>
      <c r="BJ76" s="19">
        <f ca="1">SUMPRODUCT(ReactionRateK2!$F98:$V98*OFFSET(ReactionStoich!$E$5:$U$5,BJ$2,0))*(TimeStep)*'Composition Moles'!$C88</f>
        <v>0</v>
      </c>
      <c r="BK76" s="19">
        <f ca="1">SUMPRODUCT(ReactionRateK2!$F98:$V98*OFFSET(ReactionStoich!$E$5:$U$5,BK$2,0))*(TimeStep)*'Composition Moles'!$C88</f>
        <v>0</v>
      </c>
      <c r="BL76" s="19">
        <f ca="1">SUMPRODUCT(ReactionRateK2!$F98:$V98*OFFSET(ReactionStoich!$E$5:$U$5,BL$2,0))*(TimeStep)*'Composition Moles'!$C88</f>
        <v>0</v>
      </c>
      <c r="BM76" s="19">
        <f ca="1">SUMPRODUCT(ReactionRateK2!$F98:$V98*OFFSET(ReactionStoich!$E$5:$U$5,BM$2,0))*(TimeStep)*'Composition Moles'!$C88</f>
        <v>0</v>
      </c>
      <c r="BN76" s="19">
        <f ca="1">SUMPRODUCT(ReactionRateK2!$F98:$V98*OFFSET(ReactionStoich!$E$5:$U$5,BN$2,0))*(TimeStep)*'Composition Moles'!$C88</f>
        <v>0</v>
      </c>
      <c r="BO76" s="19">
        <f ca="1">SUMPRODUCT(ReactionRateK2!$F98:$V98*OFFSET(ReactionStoich!$E$5:$U$5,BO$2,0))*(TimeStep)*'Composition Moles'!$C88</f>
        <v>0</v>
      </c>
      <c r="BP76" s="19">
        <f ca="1">SUMPRODUCT(ReactionRateK2!$F98:$V98*OFFSET(ReactionStoich!$E$5:$U$5,BP$2,0))*(TimeStep)*'Composition Moles'!$C88</f>
        <v>0</v>
      </c>
      <c r="BQ76" s="19">
        <f ca="1">SUMPRODUCT(ReactionRateK2!$F98:$V98*OFFSET(ReactionStoich!$E$5:$U$5,BQ$2,0))*(TimeStep)*'Composition Moles'!$C88</f>
        <v>0</v>
      </c>
      <c r="BR76" s="19">
        <f ca="1">SUMPRODUCT(ReactionRateK2!$F98:$V98*OFFSET(ReactionStoich!$E$5:$U$5,BR$2,0))*(TimeStep)*'Composition Moles'!$C88</f>
        <v>0</v>
      </c>
      <c r="BS76" s="19">
        <f ca="1">SUMPRODUCT(ReactionRateK2!$F98:$V98*OFFSET(ReactionStoich!$E$5:$U$5,BS$2,0))*(TimeStep)*'Composition Moles'!$C88</f>
        <v>0</v>
      </c>
      <c r="BT76" s="19">
        <f ca="1">SUMPRODUCT(ReactionRateK2!$F98:$V98*OFFSET(ReactionStoich!$E$5:$U$5,BT$2,0))*(TimeStep)*'Composition Moles'!$C88</f>
        <v>0</v>
      </c>
      <c r="BU76" s="19">
        <f ca="1">SUMPRODUCT(ReactionRateK2!$F98:$V98*OFFSET(ReactionStoich!$E$5:$U$5,BU$2,0))*(TimeStep)*'Composition Moles'!$C88</f>
        <v>0</v>
      </c>
      <c r="BV76" s="19">
        <f ca="1">SUMPRODUCT(ReactionRateK2!$F98:$V98*OFFSET(ReactionStoich!$E$5:$U$5,BV$2,0))*(TimeStep)*'Composition Moles'!$C88</f>
        <v>0</v>
      </c>
      <c r="BW76" s="19">
        <f ca="1">SUMPRODUCT(ReactionRateK2!$F98:$V98*OFFSET(ReactionStoich!$E$5:$U$5,BW$2,0))*(TimeStep)*'Composition Moles'!$C88</f>
        <v>0</v>
      </c>
    </row>
    <row r="77" spans="1:75">
      <c r="A77">
        <f>ReactionRateK1!A99</f>
        <v>3.3499999999999961</v>
      </c>
      <c r="B77" s="20">
        <f t="shared" ca="1" si="7"/>
        <v>-2512.1974820899886</v>
      </c>
      <c r="C77" s="25">
        <f ca="1">'Composition Moles'!BZ89</f>
        <v>144234.25624601846</v>
      </c>
      <c r="D77" s="26">
        <f t="shared" ca="1" si="8"/>
        <v>1.7417481446328303E-2</v>
      </c>
      <c r="F77" s="19">
        <f ca="1">SUMPRODUCT(ReactionRateK2!$F99:$V99*OFFSET(ReactionStoich!$E$5:$U$5,F$2,0))*(TimeStep)*'Composition Moles'!$C89</f>
        <v>-6.2414943461993194E-2</v>
      </c>
      <c r="G77" s="19">
        <f ca="1">SUMPRODUCT(ReactionRateK2!$F99:$V99*OFFSET(ReactionStoich!$E$5:$U$5,G$2,0))*(TimeStep)*'Composition Moles'!$C89</f>
        <v>0</v>
      </c>
      <c r="H77" s="19">
        <f ca="1">SUMPRODUCT(ReactionRateK2!$F99:$V99*OFFSET(ReactionStoich!$E$5:$U$5,H$2,0))*(TimeStep)*'Composition Moles'!$C89</f>
        <v>6.1691462541310464E-2</v>
      </c>
      <c r="I77" s="19">
        <f ca="1">SUMPRODUCT(ReactionRateK2!$F99:$V99*OFFSET(ReactionStoich!$E$5:$U$5,I$2,0))*(TimeStep)*'Composition Moles'!$C89</f>
        <v>7.2348092068272177E-4</v>
      </c>
      <c r="J77" s="19">
        <f ca="1">SUMPRODUCT(ReactionRateK2!$F99:$V99*OFFSET(ReactionStoich!$E$5:$U$5,J$2,0))*(TimeStep)*'Composition Moles'!$C89</f>
        <v>0</v>
      </c>
      <c r="K77" s="19">
        <f ca="1">SUMPRODUCT(ReactionRateK2!$F99:$V99*OFFSET(ReactionStoich!$E$5:$U$5,K$2,0))*(TimeStep)*'Composition Moles'!$C89</f>
        <v>0</v>
      </c>
      <c r="L77" s="19">
        <f ca="1">SUMPRODUCT(ReactionRateK2!$F99:$V99*OFFSET(ReactionStoich!$E$5:$U$5,L$2,0))*(TimeStep)*'Composition Moles'!$C89</f>
        <v>0</v>
      </c>
      <c r="M77" s="19">
        <f ca="1">SUMPRODUCT(ReactionRateK2!$F99:$V99*OFFSET(ReactionStoich!$E$5:$U$5,M$2,0))*(TimeStep)*'Composition Moles'!$C89</f>
        <v>0</v>
      </c>
      <c r="N77" s="19">
        <f ca="1">SUMPRODUCT(ReactionRateK2!$F99:$V99*OFFSET(ReactionStoich!$E$5:$U$5,N$2,0))*(TimeStep)*'Composition Moles'!$C89</f>
        <v>0</v>
      </c>
      <c r="O77" s="19">
        <f ca="1">SUMPRODUCT(ReactionRateK2!$F99:$V99*OFFSET(ReactionStoich!$E$5:$U$5,O$2,0))*(TimeStep)*'Composition Moles'!$C89</f>
        <v>0</v>
      </c>
      <c r="P77" s="19">
        <f ca="1">SUMPRODUCT(ReactionRateK2!$F99:$V99*OFFSET(ReactionStoich!$E$5:$U$5,P$2,0))*(TimeStep)*'Composition Moles'!$C89</f>
        <v>0</v>
      </c>
      <c r="Q77" s="19">
        <f ca="1">SUMPRODUCT(ReactionRateK2!$F99:$V99*OFFSET(ReactionStoich!$E$5:$U$5,Q$2,0))*(TimeStep)*'Composition Moles'!$C89</f>
        <v>0</v>
      </c>
      <c r="R77" s="19">
        <f ca="1">SUMPRODUCT(ReactionRateK2!$F99:$V99*OFFSET(ReactionStoich!$E$5:$U$5,R$2,0))*(TimeStep)*'Composition Moles'!$C89</f>
        <v>0</v>
      </c>
      <c r="S77" s="19">
        <f ca="1">SUMPRODUCT(ReactionRateK2!$F99:$V99*OFFSET(ReactionStoich!$E$5:$U$5,S$2,0))*(TimeStep)*'Composition Moles'!$C89</f>
        <v>1.9888785501795494</v>
      </c>
      <c r="T77" s="19">
        <f ca="1">SUMPRODUCT(ReactionRateK2!$F99:$V99*OFFSET(ReactionStoich!$E$5:$U$5,T$2,0))*(TimeStep)*'Composition Moles'!$C89</f>
        <v>0</v>
      </c>
      <c r="U77" s="19">
        <f ca="1">SUMPRODUCT(ReactionRateK2!$F99:$V99*OFFSET(ReactionStoich!$E$5:$U$5,U$2,0))*(TimeStep)*'Composition Moles'!$C89</f>
        <v>0</v>
      </c>
      <c r="V77" s="19">
        <f ca="1">SUMPRODUCT(ReactionRateK2!$F99:$V99*OFFSET(ReactionStoich!$E$5:$U$5,V$2,0))*(TimeStep)*'Composition Moles'!$C89</f>
        <v>0</v>
      </c>
      <c r="W77" s="19">
        <f ca="1">SUMPRODUCT(ReactionRateK2!$F99:$V99*OFFSET(ReactionStoich!$E$5:$U$5,W$2,0))*(TimeStep)*'Composition Moles'!$C89</f>
        <v>0</v>
      </c>
      <c r="X77" s="19">
        <f ca="1">SUMPRODUCT(ReactionRateK2!$F99:$V99*OFFSET(ReactionStoich!$E$5:$U$5,X$2,0))*(TimeStep)*'Composition Moles'!$C89</f>
        <v>0</v>
      </c>
      <c r="Y77" s="19">
        <f ca="1">SUMPRODUCT(ReactionRateK2!$F99:$V99*OFFSET(ReactionStoich!$E$5:$U$5,Y$2,0))*(TimeStep)*'Composition Moles'!$C89</f>
        <v>-4.7128873272345473</v>
      </c>
      <c r="Z77" s="19">
        <f ca="1">SUMPRODUCT(ReactionRateK2!$F99:$V99*OFFSET(ReactionStoich!$E$5:$U$5,Z$2,0))*(TimeStep)*'Composition Moles'!$C89</f>
        <v>0</v>
      </c>
      <c r="AA77" s="19">
        <f ca="1">SUMPRODUCT(ReactionRateK2!$F99:$V99*OFFSET(ReactionStoich!$E$5:$U$5,AA$2,0))*(TimeStep)*'Composition Moles'!$C89</f>
        <v>0</v>
      </c>
      <c r="AB77" s="19">
        <f ca="1">SUMPRODUCT(ReactionRateK2!$F99:$V99*OFFSET(ReactionStoich!$E$5:$U$5,AB$2,0))*(TimeStep)*'Composition Moles'!$C89</f>
        <v>0</v>
      </c>
      <c r="AC77" s="19">
        <f ca="1">SUMPRODUCT(ReactionRateK2!$F99:$V99*OFFSET(ReactionStoich!$E$5:$U$5,AC$2,0))*(TimeStep)*'Composition Moles'!$C89</f>
        <v>0</v>
      </c>
      <c r="AD77" s="19">
        <f ca="1">SUMPRODUCT(ReactionRateK2!$F99:$V99*OFFSET(ReactionStoich!$E$5:$U$5,AD$2,0))*(TimeStep)*'Composition Moles'!$C89</f>
        <v>0</v>
      </c>
      <c r="AE77" s="19">
        <f ca="1">SUMPRODUCT(ReactionRateK2!$F99:$V99*OFFSET(ReactionStoich!$E$5:$U$5,AE$2,0))*(TimeStep)*'Composition Moles'!$C89</f>
        <v>0</v>
      </c>
      <c r="AF77" s="19">
        <f ca="1">SUMPRODUCT(ReactionRateK2!$F99:$V99*OFFSET(ReactionStoich!$E$5:$U$5,AF$2,0))*(TimeStep)*'Composition Moles'!$C89</f>
        <v>0</v>
      </c>
      <c r="AG77" s="19">
        <f ca="1">SUMPRODUCT(ReactionRateK2!$F99:$V99*OFFSET(ReactionStoich!$E$5:$U$5,AG$2,0))*(TimeStep)*'Composition Moles'!$C89</f>
        <v>-1.215481788258661E-2</v>
      </c>
      <c r="AH77" s="19">
        <f ca="1">SUMPRODUCT(ReactionRateK2!$F99:$V99*OFFSET(ReactionStoich!$E$5:$U$5,AH$2,0))*(TimeStep)*'Composition Moles'!$C89</f>
        <v>-0.26924509565187565</v>
      </c>
      <c r="AI77" s="19">
        <f ca="1">SUMPRODUCT(ReactionRateK2!$F99:$V99*OFFSET(ReactionStoich!$E$5:$U$5,AI$2,0))*(TimeStep)*'Composition Moles'!$C89</f>
        <v>3.0638814359943995</v>
      </c>
      <c r="AJ77" s="19">
        <f ca="1">SUMPRODUCT(ReactionRateK2!$F99:$V99*OFFSET(ReactionStoich!$E$5:$U$5,AJ$2,0))*(TimeStep)*'Composition Moles'!$C89</f>
        <v>0.80221084931517872</v>
      </c>
      <c r="AK77" s="19">
        <f ca="1">SUMPRODUCT(ReactionRateK2!$F99:$V99*OFFSET(ReactionStoich!$E$5:$U$5,AK$2,0))*(TimeStep)*'Composition Moles'!$C89</f>
        <v>0</v>
      </c>
      <c r="AL77" s="19">
        <f ca="1">SUMPRODUCT(ReactionRateK2!$F99:$V99*OFFSET(ReactionStoich!$E$5:$U$5,AL$2,0))*(TimeStep)*'Composition Moles'!$C89</f>
        <v>0</v>
      </c>
      <c r="AM77" s="19">
        <f ca="1">SUMPRODUCT(ReactionRateK2!$F99:$V99*OFFSET(ReactionStoich!$E$5:$U$5,AM$2,0))*(TimeStep)*'Composition Moles'!$C89</f>
        <v>0</v>
      </c>
      <c r="AN77" s="19">
        <f ca="1">SUMPRODUCT(ReactionRateK2!$F99:$V99*OFFSET(ReactionStoich!$E$5:$U$5,AN$2,0))*(TimeStep)*'Composition Moles'!$C89</f>
        <v>0</v>
      </c>
      <c r="AO77" s="19">
        <f ca="1">SUMPRODUCT(ReactionRateK2!$F99:$V99*OFFSET(ReactionStoich!$E$5:$U$5,AO$2,0))*(TimeStep)*'Composition Moles'!$C89</f>
        <v>-7.2348092068272177E-4</v>
      </c>
      <c r="AP77" s="19">
        <f ca="1">SUMPRODUCT(ReactionRateK2!$F99:$V99*OFFSET(ReactionStoich!$E$5:$U$5,AP$2,0))*(TimeStep)*'Composition Moles'!$C89</f>
        <v>-6.2407780087243514E-2</v>
      </c>
      <c r="AQ77" s="19">
        <f ca="1">SUMPRODUCT(ReactionRateK2!$F99:$V99*OFFSET(ReactionStoich!$E$5:$U$5,AQ$2,0))*(TimeStep)*'Composition Moles'!$C89</f>
        <v>0</v>
      </c>
      <c r="AR77" s="19">
        <f ca="1">SUMPRODUCT(ReactionRateK2!$F99:$V99*OFFSET(ReactionStoich!$E$5:$U$5,AR$2,0))*(TimeStep)*'Composition Moles'!$C89</f>
        <v>0</v>
      </c>
      <c r="AS77" s="19">
        <f ca="1">SUMPRODUCT(ReactionRateK2!$F99:$V99*OFFSET(ReactionStoich!$E$5:$U$5,AS$2,0))*(TimeStep)*'Composition Moles'!$C89</f>
        <v>-0.26585077790406403</v>
      </c>
      <c r="AT77" s="19">
        <f ca="1">SUMPRODUCT(ReactionRateK2!$F99:$V99*OFFSET(ReactionStoich!$E$5:$U$5,AT$2,0))*(TimeStep)*'Composition Moles'!$C89</f>
        <v>-0.26585077790406403</v>
      </c>
      <c r="AU77" s="19">
        <f ca="1">SUMPRODUCT(ReactionRateK2!$F99:$V99*OFFSET(ReactionStoich!$E$5:$U$5,AU$2,0))*(TimeStep)*'Composition Moles'!$C89</f>
        <v>-0.26585077790406403</v>
      </c>
      <c r="AV77" s="19">
        <f ca="1">SUMPRODUCT(ReactionRateK2!$F99:$V99*OFFSET(ReactionStoich!$E$5:$U$5,AV$2,0))*(TimeStep)*'Composition Moles'!$C89</f>
        <v>0</v>
      </c>
      <c r="AW77" s="19">
        <f ca="1">SUMPRODUCT(ReactionRateK2!$F99:$V99*OFFSET(ReactionStoich!$E$5:$U$5,AW$2,0))*(TimeStep)*'Composition Moles'!$C89</f>
        <v>0</v>
      </c>
      <c r="AX77" s="19">
        <f ca="1">SUMPRODUCT(ReactionRateK2!$F99:$V99*OFFSET(ReactionStoich!$E$5:$U$5,AX$2,0))*(TimeStep)*'Composition Moles'!$C89</f>
        <v>0</v>
      </c>
      <c r="AY77" s="19">
        <f ca="1">SUMPRODUCT(ReactionRateK2!$F99:$V99*OFFSET(ReactionStoich!$E$5:$U$5,AY$2,0))*(TimeStep)*'Composition Moles'!$C89</f>
        <v>0</v>
      </c>
      <c r="AZ77" s="19">
        <f ca="1">SUMPRODUCT(ReactionRateK2!$F99:$V99*OFFSET(ReactionStoich!$E$5:$U$5,AZ$2,0))*(TimeStep)*'Composition Moles'!$C89</f>
        <v>0</v>
      </c>
      <c r="BA77" s="19">
        <f ca="1">SUMPRODUCT(ReactionRateK2!$F99:$V99*OFFSET(ReactionStoich!$E$5:$U$5,BA$2,0))*(TimeStep)*'Composition Moles'!$C89</f>
        <v>0</v>
      </c>
      <c r="BB77" s="19">
        <f ca="1">SUMPRODUCT(ReactionRateK2!$F99:$V99*OFFSET(ReactionStoich!$E$5:$U$5,BB$2,0))*(TimeStep)*'Composition Moles'!$C89</f>
        <v>0</v>
      </c>
      <c r="BC77" s="19">
        <f ca="1">SUMPRODUCT(ReactionRateK2!$F99:$V99*OFFSET(ReactionStoich!$E$5:$U$5,BC$2,0))*(TimeStep)*'Composition Moles'!$C89</f>
        <v>0</v>
      </c>
      <c r="BD77" s="19">
        <f ca="1">SUMPRODUCT(ReactionRateK2!$F99:$V99*OFFSET(ReactionStoich!$E$5:$U$5,BD$2,0))*(TimeStep)*'Composition Moles'!$C89</f>
        <v>0</v>
      </c>
      <c r="BE77" s="19">
        <f ca="1">SUMPRODUCT(ReactionRateK2!$F99:$V99*OFFSET(ReactionStoich!$E$5:$U$5,BE$2,0))*(TimeStep)*'Composition Moles'!$C89</f>
        <v>0</v>
      </c>
      <c r="BF77" s="19">
        <f ca="1">SUMPRODUCT(ReactionRateK2!$F99:$V99*OFFSET(ReactionStoich!$E$5:$U$5,BF$2,0))*(TimeStep)*'Composition Moles'!$C89</f>
        <v>0</v>
      </c>
      <c r="BG77" s="19">
        <f ca="1">SUMPRODUCT(ReactionRateK2!$F99:$V99*OFFSET(ReactionStoich!$E$5:$U$5,BG$2,0))*(TimeStep)*'Composition Moles'!$C89</f>
        <v>0</v>
      </c>
      <c r="BH77" s="19">
        <f ca="1">SUMPRODUCT(ReactionRateK2!$F99:$V99*OFFSET(ReactionStoich!$E$5:$U$5,BH$2,0))*(TimeStep)*'Composition Moles'!$C89</f>
        <v>0</v>
      </c>
      <c r="BI77" s="19">
        <f ca="1">SUMPRODUCT(ReactionRateK2!$F99:$V99*OFFSET(ReactionStoich!$E$5:$U$5,BI$2,0))*(TimeStep)*'Composition Moles'!$C89</f>
        <v>0</v>
      </c>
      <c r="BJ77" s="19">
        <f ca="1">SUMPRODUCT(ReactionRateK2!$F99:$V99*OFFSET(ReactionStoich!$E$5:$U$5,BJ$2,0))*(TimeStep)*'Composition Moles'!$C89</f>
        <v>0</v>
      </c>
      <c r="BK77" s="19">
        <f ca="1">SUMPRODUCT(ReactionRateK2!$F99:$V99*OFFSET(ReactionStoich!$E$5:$U$5,BK$2,0))*(TimeStep)*'Composition Moles'!$C89</f>
        <v>0</v>
      </c>
      <c r="BL77" s="19">
        <f ca="1">SUMPRODUCT(ReactionRateK2!$F99:$V99*OFFSET(ReactionStoich!$E$5:$U$5,BL$2,0))*(TimeStep)*'Composition Moles'!$C89</f>
        <v>0</v>
      </c>
      <c r="BM77" s="19">
        <f ca="1">SUMPRODUCT(ReactionRateK2!$F99:$V99*OFFSET(ReactionStoich!$E$5:$U$5,BM$2,0))*(TimeStep)*'Composition Moles'!$C89</f>
        <v>0</v>
      </c>
      <c r="BN77" s="19">
        <f ca="1">SUMPRODUCT(ReactionRateK2!$F99:$V99*OFFSET(ReactionStoich!$E$5:$U$5,BN$2,0))*(TimeStep)*'Composition Moles'!$C89</f>
        <v>0</v>
      </c>
      <c r="BO77" s="19">
        <f ca="1">SUMPRODUCT(ReactionRateK2!$F99:$V99*OFFSET(ReactionStoich!$E$5:$U$5,BO$2,0))*(TimeStep)*'Composition Moles'!$C89</f>
        <v>0</v>
      </c>
      <c r="BP77" s="19">
        <f ca="1">SUMPRODUCT(ReactionRateK2!$F99:$V99*OFFSET(ReactionStoich!$E$5:$U$5,BP$2,0))*(TimeStep)*'Composition Moles'!$C89</f>
        <v>0</v>
      </c>
      <c r="BQ77" s="19">
        <f ca="1">SUMPRODUCT(ReactionRateK2!$F99:$V99*OFFSET(ReactionStoich!$E$5:$U$5,BQ$2,0))*(TimeStep)*'Composition Moles'!$C89</f>
        <v>0</v>
      </c>
      <c r="BR77" s="19">
        <f ca="1">SUMPRODUCT(ReactionRateK2!$F99:$V99*OFFSET(ReactionStoich!$E$5:$U$5,BR$2,0))*(TimeStep)*'Composition Moles'!$C89</f>
        <v>0</v>
      </c>
      <c r="BS77" s="19">
        <f ca="1">SUMPRODUCT(ReactionRateK2!$F99:$V99*OFFSET(ReactionStoich!$E$5:$U$5,BS$2,0))*(TimeStep)*'Composition Moles'!$C89</f>
        <v>0</v>
      </c>
      <c r="BT77" s="19">
        <f ca="1">SUMPRODUCT(ReactionRateK2!$F99:$V99*OFFSET(ReactionStoich!$E$5:$U$5,BT$2,0))*(TimeStep)*'Composition Moles'!$C89</f>
        <v>0</v>
      </c>
      <c r="BU77" s="19">
        <f ca="1">SUMPRODUCT(ReactionRateK2!$F99:$V99*OFFSET(ReactionStoich!$E$5:$U$5,BU$2,0))*(TimeStep)*'Composition Moles'!$C89</f>
        <v>0</v>
      </c>
      <c r="BV77" s="19">
        <f ca="1">SUMPRODUCT(ReactionRateK2!$F99:$V99*OFFSET(ReactionStoich!$E$5:$U$5,BV$2,0))*(TimeStep)*'Composition Moles'!$C89</f>
        <v>0</v>
      </c>
      <c r="BW77" s="19">
        <f ca="1">SUMPRODUCT(ReactionRateK2!$F99:$V99*OFFSET(ReactionStoich!$E$5:$U$5,BW$2,0))*(TimeStep)*'Composition Moles'!$C89</f>
        <v>0</v>
      </c>
    </row>
    <row r="78" spans="1:75">
      <c r="A78">
        <f>ReactionRateK1!A100</f>
        <v>3.3999999999999959</v>
      </c>
      <c r="B78" s="20">
        <f t="shared" ca="1" si="7"/>
        <v>-2400.4776253637078</v>
      </c>
      <c r="C78" s="25">
        <f ca="1">'Composition Moles'!BZ90</f>
        <v>144238.15490290019</v>
      </c>
      <c r="D78" s="26">
        <f t="shared" ca="1" si="8"/>
        <v>1.6642459320002308E-2</v>
      </c>
      <c r="F78" s="19">
        <f ca="1">SUMPRODUCT(ReactionRateK2!$F100:$V100*OFFSET(ReactionStoich!$E$5:$U$5,F$2,0))*(TimeStep)*'Composition Moles'!$C90</f>
        <v>-5.8359878133626676E-2</v>
      </c>
      <c r="G78" s="19">
        <f ca="1">SUMPRODUCT(ReactionRateK2!$F100:$V100*OFFSET(ReactionStoich!$E$5:$U$5,G$2,0))*(TimeStep)*'Composition Moles'!$C90</f>
        <v>0</v>
      </c>
      <c r="H78" s="19">
        <f ca="1">SUMPRODUCT(ReactionRateK2!$F100:$V100*OFFSET(ReactionStoich!$E$5:$U$5,H$2,0))*(TimeStep)*'Composition Moles'!$C90</f>
        <v>5.7703417990448674E-2</v>
      </c>
      <c r="I78" s="19">
        <f ca="1">SUMPRODUCT(ReactionRateK2!$F100:$V100*OFFSET(ReactionStoich!$E$5:$U$5,I$2,0))*(TimeStep)*'Composition Moles'!$C90</f>
        <v>6.5646014317800579E-4</v>
      </c>
      <c r="J78" s="19">
        <f ca="1">SUMPRODUCT(ReactionRateK2!$F100:$V100*OFFSET(ReactionStoich!$E$5:$U$5,J$2,0))*(TimeStep)*'Composition Moles'!$C90</f>
        <v>0</v>
      </c>
      <c r="K78" s="19">
        <f ca="1">SUMPRODUCT(ReactionRateK2!$F100:$V100*OFFSET(ReactionStoich!$E$5:$U$5,K$2,0))*(TimeStep)*'Composition Moles'!$C90</f>
        <v>0</v>
      </c>
      <c r="L78" s="19">
        <f ca="1">SUMPRODUCT(ReactionRateK2!$F100:$V100*OFFSET(ReactionStoich!$E$5:$U$5,L$2,0))*(TimeStep)*'Composition Moles'!$C90</f>
        <v>0</v>
      </c>
      <c r="M78" s="19">
        <f ca="1">SUMPRODUCT(ReactionRateK2!$F100:$V100*OFFSET(ReactionStoich!$E$5:$U$5,M$2,0))*(TimeStep)*'Composition Moles'!$C90</f>
        <v>0</v>
      </c>
      <c r="N78" s="19">
        <f ca="1">SUMPRODUCT(ReactionRateK2!$F100:$V100*OFFSET(ReactionStoich!$E$5:$U$5,N$2,0))*(TimeStep)*'Composition Moles'!$C90</f>
        <v>0</v>
      </c>
      <c r="O78" s="19">
        <f ca="1">SUMPRODUCT(ReactionRateK2!$F100:$V100*OFFSET(ReactionStoich!$E$5:$U$5,O$2,0))*(TimeStep)*'Composition Moles'!$C90</f>
        <v>0</v>
      </c>
      <c r="P78" s="19">
        <f ca="1">SUMPRODUCT(ReactionRateK2!$F100:$V100*OFFSET(ReactionStoich!$E$5:$U$5,P$2,0))*(TimeStep)*'Composition Moles'!$C90</f>
        <v>0</v>
      </c>
      <c r="Q78" s="19">
        <f ca="1">SUMPRODUCT(ReactionRateK2!$F100:$V100*OFFSET(ReactionStoich!$E$5:$U$5,Q$2,0))*(TimeStep)*'Composition Moles'!$C90</f>
        <v>0</v>
      </c>
      <c r="R78" s="19">
        <f ca="1">SUMPRODUCT(ReactionRateK2!$F100:$V100*OFFSET(ReactionStoich!$E$5:$U$5,R$2,0))*(TimeStep)*'Composition Moles'!$C90</f>
        <v>0</v>
      </c>
      <c r="S78" s="19">
        <f ca="1">SUMPRODUCT(ReactionRateK2!$F100:$V100*OFFSET(ReactionStoich!$E$5:$U$5,S$2,0))*(TimeStep)*'Composition Moles'!$C90</f>
        <v>1.9463545179974735</v>
      </c>
      <c r="T78" s="19">
        <f ca="1">SUMPRODUCT(ReactionRateK2!$F100:$V100*OFFSET(ReactionStoich!$E$5:$U$5,T$2,0))*(TimeStep)*'Composition Moles'!$C90</f>
        <v>0</v>
      </c>
      <c r="U78" s="19">
        <f ca="1">SUMPRODUCT(ReactionRateK2!$F100:$V100*OFFSET(ReactionStoich!$E$5:$U$5,U$2,0))*(TimeStep)*'Composition Moles'!$C90</f>
        <v>0</v>
      </c>
      <c r="V78" s="19">
        <f ca="1">SUMPRODUCT(ReactionRateK2!$F100:$V100*OFFSET(ReactionStoich!$E$5:$U$5,V$2,0))*(TimeStep)*'Composition Moles'!$C90</f>
        <v>0</v>
      </c>
      <c r="W78" s="19">
        <f ca="1">SUMPRODUCT(ReactionRateK2!$F100:$V100*OFFSET(ReactionStoich!$E$5:$U$5,W$2,0))*(TimeStep)*'Composition Moles'!$C90</f>
        <v>0</v>
      </c>
      <c r="X78" s="19">
        <f ca="1">SUMPRODUCT(ReactionRateK2!$F100:$V100*OFFSET(ReactionStoich!$E$5:$U$5,X$2,0))*(TimeStep)*'Composition Moles'!$C90</f>
        <v>0</v>
      </c>
      <c r="Y78" s="19">
        <f ca="1">SUMPRODUCT(ReactionRateK2!$F100:$V100*OFFSET(ReactionStoich!$E$5:$U$5,Y$2,0))*(TimeStep)*'Composition Moles'!$C90</f>
        <v>-4.6182654090954163</v>
      </c>
      <c r="Z78" s="19">
        <f ca="1">SUMPRODUCT(ReactionRateK2!$F100:$V100*OFFSET(ReactionStoich!$E$5:$U$5,Z$2,0))*(TimeStep)*'Composition Moles'!$C90</f>
        <v>0</v>
      </c>
      <c r="AA78" s="19">
        <f ca="1">SUMPRODUCT(ReactionRateK2!$F100:$V100*OFFSET(ReactionStoich!$E$5:$U$5,AA$2,0))*(TimeStep)*'Composition Moles'!$C90</f>
        <v>0</v>
      </c>
      <c r="AB78" s="19">
        <f ca="1">SUMPRODUCT(ReactionRateK2!$F100:$V100*OFFSET(ReactionStoich!$E$5:$U$5,AB$2,0))*(TimeStep)*'Composition Moles'!$C90</f>
        <v>0</v>
      </c>
      <c r="AC78" s="19">
        <f ca="1">SUMPRODUCT(ReactionRateK2!$F100:$V100*OFFSET(ReactionStoich!$E$5:$U$5,AC$2,0))*(TimeStep)*'Composition Moles'!$C90</f>
        <v>0</v>
      </c>
      <c r="AD78" s="19">
        <f ca="1">SUMPRODUCT(ReactionRateK2!$F100:$V100*OFFSET(ReactionStoich!$E$5:$U$5,AD$2,0))*(TimeStep)*'Composition Moles'!$C90</f>
        <v>0</v>
      </c>
      <c r="AE78" s="19">
        <f ca="1">SUMPRODUCT(ReactionRateK2!$F100:$V100*OFFSET(ReactionStoich!$E$5:$U$5,AE$2,0))*(TimeStep)*'Composition Moles'!$C90</f>
        <v>0</v>
      </c>
      <c r="AF78" s="19">
        <f ca="1">SUMPRODUCT(ReactionRateK2!$F100:$V100*OFFSET(ReactionStoich!$E$5:$U$5,AF$2,0))*(TimeStep)*'Composition Moles'!$C90</f>
        <v>0</v>
      </c>
      <c r="AG78" s="19">
        <f ca="1">SUMPRODUCT(ReactionRateK2!$F100:$V100*OFFSET(ReactionStoich!$E$5:$U$5,AG$2,0))*(TimeStep)*'Composition Moles'!$C90</f>
        <v>-1.1742683047449898E-2</v>
      </c>
      <c r="AH78" s="19">
        <f ca="1">SUMPRODUCT(ReactionRateK2!$F100:$V100*OFFSET(ReactionStoich!$E$5:$U$5,AH$2,0))*(TimeStep)*'Composition Moles'!$C90</f>
        <v>-0.29965432565593664</v>
      </c>
      <c r="AI78" s="19">
        <f ca="1">SUMPRODUCT(ReactionRateK2!$F100:$V100*OFFSET(ReactionStoich!$E$5:$U$5,AI$2,0))*(TimeStep)*'Composition Moles'!$C90</f>
        <v>3.0409854322289349</v>
      </c>
      <c r="AJ78" s="19">
        <f ca="1">SUMPRODUCT(ReactionRateK2!$F100:$V100*OFFSET(ReactionStoich!$E$5:$U$5,AJ$2,0))*(TimeStep)*'Composition Moles'!$C90</f>
        <v>0.78525505708329646</v>
      </c>
      <c r="AK78" s="19">
        <f ca="1">SUMPRODUCT(ReactionRateK2!$F100:$V100*OFFSET(ReactionStoich!$E$5:$U$5,AK$2,0))*(TimeStep)*'Composition Moles'!$C90</f>
        <v>0</v>
      </c>
      <c r="AL78" s="19">
        <f ca="1">SUMPRODUCT(ReactionRateK2!$F100:$V100*OFFSET(ReactionStoich!$E$5:$U$5,AL$2,0))*(TimeStep)*'Composition Moles'!$C90</f>
        <v>0</v>
      </c>
      <c r="AM78" s="19">
        <f ca="1">SUMPRODUCT(ReactionRateK2!$F100:$V100*OFFSET(ReactionStoich!$E$5:$U$5,AM$2,0))*(TimeStep)*'Composition Moles'!$C90</f>
        <v>0</v>
      </c>
      <c r="AN78" s="19">
        <f ca="1">SUMPRODUCT(ReactionRateK2!$F100:$V100*OFFSET(ReactionStoich!$E$5:$U$5,AN$2,0))*(TimeStep)*'Composition Moles'!$C90</f>
        <v>0</v>
      </c>
      <c r="AO78" s="19">
        <f ca="1">SUMPRODUCT(ReactionRateK2!$F100:$V100*OFFSET(ReactionStoich!$E$5:$U$5,AO$2,0))*(TimeStep)*'Composition Moles'!$C90</f>
        <v>-6.5646014317800579E-4</v>
      </c>
      <c r="AP78" s="19">
        <f ca="1">SUMPRODUCT(ReactionRateK2!$F100:$V100*OFFSET(ReactionStoich!$E$5:$U$5,AP$2,0))*(TimeStep)*'Composition Moles'!$C90</f>
        <v>-5.8406750767950724E-2</v>
      </c>
      <c r="AQ78" s="19">
        <f ca="1">SUMPRODUCT(ReactionRateK2!$F100:$V100*OFFSET(ReactionStoich!$E$5:$U$5,AQ$2,0))*(TimeStep)*'Composition Moles'!$C90</f>
        <v>0</v>
      </c>
      <c r="AR78" s="19">
        <f ca="1">SUMPRODUCT(ReactionRateK2!$F100:$V100*OFFSET(ReactionStoich!$E$5:$U$5,AR$2,0))*(TimeStep)*'Composition Moles'!$C90</f>
        <v>0</v>
      </c>
      <c r="AS78" s="19">
        <f ca="1">SUMPRODUCT(ReactionRateK2!$F100:$V100*OFFSET(ReactionStoich!$E$5:$U$5,AS$2,0))*(TimeStep)*'Composition Moles'!$C90</f>
        <v>-0.26128979286659088</v>
      </c>
      <c r="AT78" s="19">
        <f ca="1">SUMPRODUCT(ReactionRateK2!$F100:$V100*OFFSET(ReactionStoich!$E$5:$U$5,AT$2,0))*(TimeStep)*'Composition Moles'!$C90</f>
        <v>-0.26128979286659088</v>
      </c>
      <c r="AU78" s="19">
        <f ca="1">SUMPRODUCT(ReactionRateK2!$F100:$V100*OFFSET(ReactionStoich!$E$5:$U$5,AU$2,0))*(TimeStep)*'Composition Moles'!$C90</f>
        <v>-0.26128979286659088</v>
      </c>
      <c r="AV78" s="19">
        <f ca="1">SUMPRODUCT(ReactionRateK2!$F100:$V100*OFFSET(ReactionStoich!$E$5:$U$5,AV$2,0))*(TimeStep)*'Composition Moles'!$C90</f>
        <v>0</v>
      </c>
      <c r="AW78" s="19">
        <f ca="1">SUMPRODUCT(ReactionRateK2!$F100:$V100*OFFSET(ReactionStoich!$E$5:$U$5,AW$2,0))*(TimeStep)*'Composition Moles'!$C90</f>
        <v>0</v>
      </c>
      <c r="AX78" s="19">
        <f ca="1">SUMPRODUCT(ReactionRateK2!$F100:$V100*OFFSET(ReactionStoich!$E$5:$U$5,AX$2,0))*(TimeStep)*'Composition Moles'!$C90</f>
        <v>0</v>
      </c>
      <c r="AY78" s="19">
        <f ca="1">SUMPRODUCT(ReactionRateK2!$F100:$V100*OFFSET(ReactionStoich!$E$5:$U$5,AY$2,0))*(TimeStep)*'Composition Moles'!$C90</f>
        <v>0</v>
      </c>
      <c r="AZ78" s="19">
        <f ca="1">SUMPRODUCT(ReactionRateK2!$F100:$V100*OFFSET(ReactionStoich!$E$5:$U$5,AZ$2,0))*(TimeStep)*'Composition Moles'!$C90</f>
        <v>0</v>
      </c>
      <c r="BA78" s="19">
        <f ca="1">SUMPRODUCT(ReactionRateK2!$F100:$V100*OFFSET(ReactionStoich!$E$5:$U$5,BA$2,0))*(TimeStep)*'Composition Moles'!$C90</f>
        <v>0</v>
      </c>
      <c r="BB78" s="19">
        <f ca="1">SUMPRODUCT(ReactionRateK2!$F100:$V100*OFFSET(ReactionStoich!$E$5:$U$5,BB$2,0))*(TimeStep)*'Composition Moles'!$C90</f>
        <v>0</v>
      </c>
      <c r="BC78" s="19">
        <f ca="1">SUMPRODUCT(ReactionRateK2!$F100:$V100*OFFSET(ReactionStoich!$E$5:$U$5,BC$2,0))*(TimeStep)*'Composition Moles'!$C90</f>
        <v>0</v>
      </c>
      <c r="BD78" s="19">
        <f ca="1">SUMPRODUCT(ReactionRateK2!$F100:$V100*OFFSET(ReactionStoich!$E$5:$U$5,BD$2,0))*(TimeStep)*'Composition Moles'!$C90</f>
        <v>0</v>
      </c>
      <c r="BE78" s="19">
        <f ca="1">SUMPRODUCT(ReactionRateK2!$F100:$V100*OFFSET(ReactionStoich!$E$5:$U$5,BE$2,0))*(TimeStep)*'Composition Moles'!$C90</f>
        <v>0</v>
      </c>
      <c r="BF78" s="19">
        <f ca="1">SUMPRODUCT(ReactionRateK2!$F100:$V100*OFFSET(ReactionStoich!$E$5:$U$5,BF$2,0))*(TimeStep)*'Composition Moles'!$C90</f>
        <v>0</v>
      </c>
      <c r="BG78" s="19">
        <f ca="1">SUMPRODUCT(ReactionRateK2!$F100:$V100*OFFSET(ReactionStoich!$E$5:$U$5,BG$2,0))*(TimeStep)*'Composition Moles'!$C90</f>
        <v>0</v>
      </c>
      <c r="BH78" s="19">
        <f ca="1">SUMPRODUCT(ReactionRateK2!$F100:$V100*OFFSET(ReactionStoich!$E$5:$U$5,BH$2,0))*(TimeStep)*'Composition Moles'!$C90</f>
        <v>0</v>
      </c>
      <c r="BI78" s="19">
        <f ca="1">SUMPRODUCT(ReactionRateK2!$F100:$V100*OFFSET(ReactionStoich!$E$5:$U$5,BI$2,0))*(TimeStep)*'Composition Moles'!$C90</f>
        <v>0</v>
      </c>
      <c r="BJ78" s="19">
        <f ca="1">SUMPRODUCT(ReactionRateK2!$F100:$V100*OFFSET(ReactionStoich!$E$5:$U$5,BJ$2,0))*(TimeStep)*'Composition Moles'!$C90</f>
        <v>0</v>
      </c>
      <c r="BK78" s="19">
        <f ca="1">SUMPRODUCT(ReactionRateK2!$F100:$V100*OFFSET(ReactionStoich!$E$5:$U$5,BK$2,0))*(TimeStep)*'Composition Moles'!$C90</f>
        <v>0</v>
      </c>
      <c r="BL78" s="19">
        <f ca="1">SUMPRODUCT(ReactionRateK2!$F100:$V100*OFFSET(ReactionStoich!$E$5:$U$5,BL$2,0))*(TimeStep)*'Composition Moles'!$C90</f>
        <v>0</v>
      </c>
      <c r="BM78" s="19">
        <f ca="1">SUMPRODUCT(ReactionRateK2!$F100:$V100*OFFSET(ReactionStoich!$E$5:$U$5,BM$2,0))*(TimeStep)*'Composition Moles'!$C90</f>
        <v>0</v>
      </c>
      <c r="BN78" s="19">
        <f ca="1">SUMPRODUCT(ReactionRateK2!$F100:$V100*OFFSET(ReactionStoich!$E$5:$U$5,BN$2,0))*(TimeStep)*'Composition Moles'!$C90</f>
        <v>0</v>
      </c>
      <c r="BO78" s="19">
        <f ca="1">SUMPRODUCT(ReactionRateK2!$F100:$V100*OFFSET(ReactionStoich!$E$5:$U$5,BO$2,0))*(TimeStep)*'Composition Moles'!$C90</f>
        <v>0</v>
      </c>
      <c r="BP78" s="19">
        <f ca="1">SUMPRODUCT(ReactionRateK2!$F100:$V100*OFFSET(ReactionStoich!$E$5:$U$5,BP$2,0))*(TimeStep)*'Composition Moles'!$C90</f>
        <v>0</v>
      </c>
      <c r="BQ78" s="19">
        <f ca="1">SUMPRODUCT(ReactionRateK2!$F100:$V100*OFFSET(ReactionStoich!$E$5:$U$5,BQ$2,0))*(TimeStep)*'Composition Moles'!$C90</f>
        <v>0</v>
      </c>
      <c r="BR78" s="19">
        <f ca="1">SUMPRODUCT(ReactionRateK2!$F100:$V100*OFFSET(ReactionStoich!$E$5:$U$5,BR$2,0))*(TimeStep)*'Composition Moles'!$C90</f>
        <v>0</v>
      </c>
      <c r="BS78" s="19">
        <f ca="1">SUMPRODUCT(ReactionRateK2!$F100:$V100*OFFSET(ReactionStoich!$E$5:$U$5,BS$2,0))*(TimeStep)*'Composition Moles'!$C90</f>
        <v>0</v>
      </c>
      <c r="BT78" s="19">
        <f ca="1">SUMPRODUCT(ReactionRateK2!$F100:$V100*OFFSET(ReactionStoich!$E$5:$U$5,BT$2,0))*(TimeStep)*'Composition Moles'!$C90</f>
        <v>0</v>
      </c>
      <c r="BU78" s="19">
        <f ca="1">SUMPRODUCT(ReactionRateK2!$F100:$V100*OFFSET(ReactionStoich!$E$5:$U$5,BU$2,0))*(TimeStep)*'Composition Moles'!$C90</f>
        <v>0</v>
      </c>
      <c r="BV78" s="19">
        <f ca="1">SUMPRODUCT(ReactionRateK2!$F100:$V100*OFFSET(ReactionStoich!$E$5:$U$5,BV$2,0))*(TimeStep)*'Composition Moles'!$C90</f>
        <v>0</v>
      </c>
      <c r="BW78" s="19">
        <f ca="1">SUMPRODUCT(ReactionRateK2!$F100:$V100*OFFSET(ReactionStoich!$E$5:$U$5,BW$2,0))*(TimeStep)*'Composition Moles'!$C90</f>
        <v>0</v>
      </c>
    </row>
    <row r="79" spans="1:75">
      <c r="A79">
        <f>ReactionRateK1!A101</f>
        <v>3.4499999999999957</v>
      </c>
      <c r="B79" s="20">
        <f t="shared" ca="1" si="7"/>
        <v>-2296.7606802282185</v>
      </c>
      <c r="C79" s="25">
        <f ca="1">'Composition Moles'!BZ91</f>
        <v>144241.71609907973</v>
      </c>
      <c r="D79" s="26">
        <f t="shared" ca="1" si="8"/>
        <v>1.5922998854579436E-2</v>
      </c>
      <c r="F79" s="19">
        <f ca="1">SUMPRODUCT(ReactionRateK2!$F101:$V101*OFFSET(ReactionStoich!$E$5:$U$5,F$2,0))*(TimeStep)*'Composition Moles'!$C91</f>
        <v>-5.4569613536917798E-2</v>
      </c>
      <c r="G79" s="19">
        <f ca="1">SUMPRODUCT(ReactionRateK2!$F101:$V101*OFFSET(ReactionStoich!$E$5:$U$5,G$2,0))*(TimeStep)*'Composition Moles'!$C91</f>
        <v>0</v>
      </c>
      <c r="H79" s="19">
        <f ca="1">SUMPRODUCT(ReactionRateK2!$F101:$V101*OFFSET(ReactionStoich!$E$5:$U$5,H$2,0))*(TimeStep)*'Composition Moles'!$C91</f>
        <v>5.3973926213407505E-2</v>
      </c>
      <c r="I79" s="19">
        <f ca="1">SUMPRODUCT(ReactionRateK2!$F101:$V101*OFFSET(ReactionStoich!$E$5:$U$5,I$2,0))*(TimeStep)*'Composition Moles'!$C91</f>
        <v>5.9568732351029355E-4</v>
      </c>
      <c r="J79" s="19">
        <f ca="1">SUMPRODUCT(ReactionRateK2!$F101:$V101*OFFSET(ReactionStoich!$E$5:$U$5,J$2,0))*(TimeStep)*'Composition Moles'!$C91</f>
        <v>0</v>
      </c>
      <c r="K79" s="19">
        <f ca="1">SUMPRODUCT(ReactionRateK2!$F101:$V101*OFFSET(ReactionStoich!$E$5:$U$5,K$2,0))*(TimeStep)*'Composition Moles'!$C91</f>
        <v>0</v>
      </c>
      <c r="L79" s="19">
        <f ca="1">SUMPRODUCT(ReactionRateK2!$F101:$V101*OFFSET(ReactionStoich!$E$5:$U$5,L$2,0))*(TimeStep)*'Composition Moles'!$C91</f>
        <v>0</v>
      </c>
      <c r="M79" s="19">
        <f ca="1">SUMPRODUCT(ReactionRateK2!$F101:$V101*OFFSET(ReactionStoich!$E$5:$U$5,M$2,0))*(TimeStep)*'Composition Moles'!$C91</f>
        <v>0</v>
      </c>
      <c r="N79" s="19">
        <f ca="1">SUMPRODUCT(ReactionRateK2!$F101:$V101*OFFSET(ReactionStoich!$E$5:$U$5,N$2,0))*(TimeStep)*'Composition Moles'!$C91</f>
        <v>0</v>
      </c>
      <c r="O79" s="19">
        <f ca="1">SUMPRODUCT(ReactionRateK2!$F101:$V101*OFFSET(ReactionStoich!$E$5:$U$5,O$2,0))*(TimeStep)*'Composition Moles'!$C91</f>
        <v>0</v>
      </c>
      <c r="P79" s="19">
        <f ca="1">SUMPRODUCT(ReactionRateK2!$F101:$V101*OFFSET(ReactionStoich!$E$5:$U$5,P$2,0))*(TimeStep)*'Composition Moles'!$C91</f>
        <v>0</v>
      </c>
      <c r="Q79" s="19">
        <f ca="1">SUMPRODUCT(ReactionRateK2!$F101:$V101*OFFSET(ReactionStoich!$E$5:$U$5,Q$2,0))*(TimeStep)*'Composition Moles'!$C91</f>
        <v>0</v>
      </c>
      <c r="R79" s="19">
        <f ca="1">SUMPRODUCT(ReactionRateK2!$F101:$V101*OFFSET(ReactionStoich!$E$5:$U$5,R$2,0))*(TimeStep)*'Composition Moles'!$C91</f>
        <v>0</v>
      </c>
      <c r="S79" s="19">
        <f ca="1">SUMPRODUCT(ReactionRateK2!$F101:$V101*OFFSET(ReactionStoich!$E$5:$U$5,S$2,0))*(TimeStep)*'Composition Moles'!$C91</f>
        <v>1.9043800300875806</v>
      </c>
      <c r="T79" s="19">
        <f ca="1">SUMPRODUCT(ReactionRateK2!$F101:$V101*OFFSET(ReactionStoich!$E$5:$U$5,T$2,0))*(TimeStep)*'Composition Moles'!$C91</f>
        <v>0</v>
      </c>
      <c r="U79" s="19">
        <f ca="1">SUMPRODUCT(ReactionRateK2!$F101:$V101*OFFSET(ReactionStoich!$E$5:$U$5,U$2,0))*(TimeStep)*'Composition Moles'!$C91</f>
        <v>0</v>
      </c>
      <c r="V79" s="19">
        <f ca="1">SUMPRODUCT(ReactionRateK2!$F101:$V101*OFFSET(ReactionStoich!$E$5:$U$5,V$2,0))*(TimeStep)*'Composition Moles'!$C91</f>
        <v>0</v>
      </c>
      <c r="W79" s="19">
        <f ca="1">SUMPRODUCT(ReactionRateK2!$F101:$V101*OFFSET(ReactionStoich!$E$5:$U$5,W$2,0))*(TimeStep)*'Composition Moles'!$C91</f>
        <v>0</v>
      </c>
      <c r="X79" s="19">
        <f ca="1">SUMPRODUCT(ReactionRateK2!$F101:$V101*OFFSET(ReactionStoich!$E$5:$U$5,X$2,0))*(TimeStep)*'Composition Moles'!$C91</f>
        <v>0</v>
      </c>
      <c r="Y79" s="19">
        <f ca="1">SUMPRODUCT(ReactionRateK2!$F101:$V101*OFFSET(ReactionStoich!$E$5:$U$5,Y$2,0))*(TimeStep)*'Composition Moles'!$C91</f>
        <v>-4.5248047078599747</v>
      </c>
      <c r="Z79" s="19">
        <f ca="1">SUMPRODUCT(ReactionRateK2!$F101:$V101*OFFSET(ReactionStoich!$E$5:$U$5,Z$2,0))*(TimeStep)*'Composition Moles'!$C91</f>
        <v>0</v>
      </c>
      <c r="AA79" s="19">
        <f ca="1">SUMPRODUCT(ReactionRateK2!$F101:$V101*OFFSET(ReactionStoich!$E$5:$U$5,AA$2,0))*(TimeStep)*'Composition Moles'!$C91</f>
        <v>0</v>
      </c>
      <c r="AB79" s="19">
        <f ca="1">SUMPRODUCT(ReactionRateK2!$F101:$V101*OFFSET(ReactionStoich!$E$5:$U$5,AB$2,0))*(TimeStep)*'Composition Moles'!$C91</f>
        <v>0</v>
      </c>
      <c r="AC79" s="19">
        <f ca="1">SUMPRODUCT(ReactionRateK2!$F101:$V101*OFFSET(ReactionStoich!$E$5:$U$5,AC$2,0))*(TimeStep)*'Composition Moles'!$C91</f>
        <v>0</v>
      </c>
      <c r="AD79" s="19">
        <f ca="1">SUMPRODUCT(ReactionRateK2!$F101:$V101*OFFSET(ReactionStoich!$E$5:$U$5,AD$2,0))*(TimeStep)*'Composition Moles'!$C91</f>
        <v>0</v>
      </c>
      <c r="AE79" s="19">
        <f ca="1">SUMPRODUCT(ReactionRateK2!$F101:$V101*OFFSET(ReactionStoich!$E$5:$U$5,AE$2,0))*(TimeStep)*'Composition Moles'!$C91</f>
        <v>0</v>
      </c>
      <c r="AF79" s="19">
        <f ca="1">SUMPRODUCT(ReactionRateK2!$F101:$V101*OFFSET(ReactionStoich!$E$5:$U$5,AF$2,0))*(TimeStep)*'Composition Moles'!$C91</f>
        <v>0</v>
      </c>
      <c r="AG79" s="19">
        <f ca="1">SUMPRODUCT(ReactionRateK2!$F101:$V101*OFFSET(ReactionStoich!$E$5:$U$5,AG$2,0))*(TimeStep)*'Composition Moles'!$C91</f>
        <v>-1.1345736693765296E-2</v>
      </c>
      <c r="AH79" s="19">
        <f ca="1">SUMPRODUCT(ReactionRateK2!$F101:$V101*OFFSET(ReactionStoich!$E$5:$U$5,AH$2,0))*(TimeStep)*'Composition Moles'!$C91</f>
        <v>-0.32861356852884771</v>
      </c>
      <c r="AI79" s="19">
        <f ca="1">SUMPRODUCT(ReactionRateK2!$F101:$V101*OFFSET(ReactionStoich!$E$5:$U$5,AI$2,0))*(TimeStep)*'Composition Moles'!$C91</f>
        <v>3.0176218675803388</v>
      </c>
      <c r="AJ79" s="19">
        <f ca="1">SUMPRODUCT(ReactionRateK2!$F101:$V101*OFFSET(ReactionStoich!$E$5:$U$5,AJ$2,0))*(TimeStep)*'Composition Moles'!$C91</f>
        <v>0.76854167749682811</v>
      </c>
      <c r="AK79" s="19">
        <f ca="1">SUMPRODUCT(ReactionRateK2!$F101:$V101*OFFSET(ReactionStoich!$E$5:$U$5,AK$2,0))*(TimeStep)*'Composition Moles'!$C91</f>
        <v>0</v>
      </c>
      <c r="AL79" s="19">
        <f ca="1">SUMPRODUCT(ReactionRateK2!$F101:$V101*OFFSET(ReactionStoich!$E$5:$U$5,AL$2,0))*(TimeStep)*'Composition Moles'!$C91</f>
        <v>0</v>
      </c>
      <c r="AM79" s="19">
        <f ca="1">SUMPRODUCT(ReactionRateK2!$F101:$V101*OFFSET(ReactionStoich!$E$5:$U$5,AM$2,0))*(TimeStep)*'Composition Moles'!$C91</f>
        <v>0</v>
      </c>
      <c r="AN79" s="19">
        <f ca="1">SUMPRODUCT(ReactionRateK2!$F101:$V101*OFFSET(ReactionStoich!$E$5:$U$5,AN$2,0))*(TimeStep)*'Composition Moles'!$C91</f>
        <v>0</v>
      </c>
      <c r="AO79" s="19">
        <f ca="1">SUMPRODUCT(ReactionRateK2!$F101:$V101*OFFSET(ReactionStoich!$E$5:$U$5,AO$2,0))*(TimeStep)*'Composition Moles'!$C91</f>
        <v>-5.9568732351029355E-4</v>
      </c>
      <c r="AP79" s="19">
        <f ca="1">SUMPRODUCT(ReactionRateK2!$F101:$V101*OFFSET(ReactionStoich!$E$5:$U$5,AP$2,0))*(TimeStep)*'Composition Moles'!$C91</f>
        <v>-5.4656639423395423E-2</v>
      </c>
      <c r="AQ79" s="19">
        <f ca="1">SUMPRODUCT(ReactionRateK2!$F101:$V101*OFFSET(ReactionStoich!$E$5:$U$5,AQ$2,0))*(TimeStep)*'Composition Moles'!$C91</f>
        <v>0</v>
      </c>
      <c r="AR79" s="19">
        <f ca="1">SUMPRODUCT(ReactionRateK2!$F101:$V101*OFFSET(ReactionStoich!$E$5:$U$5,AR$2,0))*(TimeStep)*'Composition Moles'!$C91</f>
        <v>0</v>
      </c>
      <c r="AS79" s="19">
        <f ca="1">SUMPRODUCT(ReactionRateK2!$F101:$V101*OFFSET(ReactionStoich!$E$5:$U$5,AS$2,0))*(TimeStep)*'Composition Moles'!$C91</f>
        <v>-0.25684241177841793</v>
      </c>
      <c r="AT79" s="19">
        <f ca="1">SUMPRODUCT(ReactionRateK2!$F101:$V101*OFFSET(ReactionStoich!$E$5:$U$5,AT$2,0))*(TimeStep)*'Composition Moles'!$C91</f>
        <v>-0.25684241177841793</v>
      </c>
      <c r="AU79" s="19">
        <f ca="1">SUMPRODUCT(ReactionRateK2!$F101:$V101*OFFSET(ReactionStoich!$E$5:$U$5,AU$2,0))*(TimeStep)*'Composition Moles'!$C91</f>
        <v>-0.25684241177841793</v>
      </c>
      <c r="AV79" s="19">
        <f ca="1">SUMPRODUCT(ReactionRateK2!$F101:$V101*OFFSET(ReactionStoich!$E$5:$U$5,AV$2,0))*(TimeStep)*'Composition Moles'!$C91</f>
        <v>0</v>
      </c>
      <c r="AW79" s="19">
        <f ca="1">SUMPRODUCT(ReactionRateK2!$F101:$V101*OFFSET(ReactionStoich!$E$5:$U$5,AW$2,0))*(TimeStep)*'Composition Moles'!$C91</f>
        <v>0</v>
      </c>
      <c r="AX79" s="19">
        <f ca="1">SUMPRODUCT(ReactionRateK2!$F101:$V101*OFFSET(ReactionStoich!$E$5:$U$5,AX$2,0))*(TimeStep)*'Composition Moles'!$C91</f>
        <v>0</v>
      </c>
      <c r="AY79" s="19">
        <f ca="1">SUMPRODUCT(ReactionRateK2!$F101:$V101*OFFSET(ReactionStoich!$E$5:$U$5,AY$2,0))*(TimeStep)*'Composition Moles'!$C91</f>
        <v>0</v>
      </c>
      <c r="AZ79" s="19">
        <f ca="1">SUMPRODUCT(ReactionRateK2!$F101:$V101*OFFSET(ReactionStoich!$E$5:$U$5,AZ$2,0))*(TimeStep)*'Composition Moles'!$C91</f>
        <v>0</v>
      </c>
      <c r="BA79" s="19">
        <f ca="1">SUMPRODUCT(ReactionRateK2!$F101:$V101*OFFSET(ReactionStoich!$E$5:$U$5,BA$2,0))*(TimeStep)*'Composition Moles'!$C91</f>
        <v>0</v>
      </c>
      <c r="BB79" s="19">
        <f ca="1">SUMPRODUCT(ReactionRateK2!$F101:$V101*OFFSET(ReactionStoich!$E$5:$U$5,BB$2,0))*(TimeStep)*'Composition Moles'!$C91</f>
        <v>0</v>
      </c>
      <c r="BC79" s="19">
        <f ca="1">SUMPRODUCT(ReactionRateK2!$F101:$V101*OFFSET(ReactionStoich!$E$5:$U$5,BC$2,0))*(TimeStep)*'Composition Moles'!$C91</f>
        <v>0</v>
      </c>
      <c r="BD79" s="19">
        <f ca="1">SUMPRODUCT(ReactionRateK2!$F101:$V101*OFFSET(ReactionStoich!$E$5:$U$5,BD$2,0))*(TimeStep)*'Composition Moles'!$C91</f>
        <v>0</v>
      </c>
      <c r="BE79" s="19">
        <f ca="1">SUMPRODUCT(ReactionRateK2!$F101:$V101*OFFSET(ReactionStoich!$E$5:$U$5,BE$2,0))*(TimeStep)*'Composition Moles'!$C91</f>
        <v>0</v>
      </c>
      <c r="BF79" s="19">
        <f ca="1">SUMPRODUCT(ReactionRateK2!$F101:$V101*OFFSET(ReactionStoich!$E$5:$U$5,BF$2,0))*(TimeStep)*'Composition Moles'!$C91</f>
        <v>0</v>
      </c>
      <c r="BG79" s="19">
        <f ca="1">SUMPRODUCT(ReactionRateK2!$F101:$V101*OFFSET(ReactionStoich!$E$5:$U$5,BG$2,0))*(TimeStep)*'Composition Moles'!$C91</f>
        <v>0</v>
      </c>
      <c r="BH79" s="19">
        <f ca="1">SUMPRODUCT(ReactionRateK2!$F101:$V101*OFFSET(ReactionStoich!$E$5:$U$5,BH$2,0))*(TimeStep)*'Composition Moles'!$C91</f>
        <v>0</v>
      </c>
      <c r="BI79" s="19">
        <f ca="1">SUMPRODUCT(ReactionRateK2!$F101:$V101*OFFSET(ReactionStoich!$E$5:$U$5,BI$2,0))*(TimeStep)*'Composition Moles'!$C91</f>
        <v>0</v>
      </c>
      <c r="BJ79" s="19">
        <f ca="1">SUMPRODUCT(ReactionRateK2!$F101:$V101*OFFSET(ReactionStoich!$E$5:$U$5,BJ$2,0))*(TimeStep)*'Composition Moles'!$C91</f>
        <v>0</v>
      </c>
      <c r="BK79" s="19">
        <f ca="1">SUMPRODUCT(ReactionRateK2!$F101:$V101*OFFSET(ReactionStoich!$E$5:$U$5,BK$2,0))*(TimeStep)*'Composition Moles'!$C91</f>
        <v>0</v>
      </c>
      <c r="BL79" s="19">
        <f ca="1">SUMPRODUCT(ReactionRateK2!$F101:$V101*OFFSET(ReactionStoich!$E$5:$U$5,BL$2,0))*(TimeStep)*'Composition Moles'!$C91</f>
        <v>0</v>
      </c>
      <c r="BM79" s="19">
        <f ca="1">SUMPRODUCT(ReactionRateK2!$F101:$V101*OFFSET(ReactionStoich!$E$5:$U$5,BM$2,0))*(TimeStep)*'Composition Moles'!$C91</f>
        <v>0</v>
      </c>
      <c r="BN79" s="19">
        <f ca="1">SUMPRODUCT(ReactionRateK2!$F101:$V101*OFFSET(ReactionStoich!$E$5:$U$5,BN$2,0))*(TimeStep)*'Composition Moles'!$C91</f>
        <v>0</v>
      </c>
      <c r="BO79" s="19">
        <f ca="1">SUMPRODUCT(ReactionRateK2!$F101:$V101*OFFSET(ReactionStoich!$E$5:$U$5,BO$2,0))*(TimeStep)*'Composition Moles'!$C91</f>
        <v>0</v>
      </c>
      <c r="BP79" s="19">
        <f ca="1">SUMPRODUCT(ReactionRateK2!$F101:$V101*OFFSET(ReactionStoich!$E$5:$U$5,BP$2,0))*(TimeStep)*'Composition Moles'!$C91</f>
        <v>0</v>
      </c>
      <c r="BQ79" s="19">
        <f ca="1">SUMPRODUCT(ReactionRateK2!$F101:$V101*OFFSET(ReactionStoich!$E$5:$U$5,BQ$2,0))*(TimeStep)*'Composition Moles'!$C91</f>
        <v>0</v>
      </c>
      <c r="BR79" s="19">
        <f ca="1">SUMPRODUCT(ReactionRateK2!$F101:$V101*OFFSET(ReactionStoich!$E$5:$U$5,BR$2,0))*(TimeStep)*'Composition Moles'!$C91</f>
        <v>0</v>
      </c>
      <c r="BS79" s="19">
        <f ca="1">SUMPRODUCT(ReactionRateK2!$F101:$V101*OFFSET(ReactionStoich!$E$5:$U$5,BS$2,0))*(TimeStep)*'Composition Moles'!$C91</f>
        <v>0</v>
      </c>
      <c r="BT79" s="19">
        <f ca="1">SUMPRODUCT(ReactionRateK2!$F101:$V101*OFFSET(ReactionStoich!$E$5:$U$5,BT$2,0))*(TimeStep)*'Composition Moles'!$C91</f>
        <v>0</v>
      </c>
      <c r="BU79" s="19">
        <f ca="1">SUMPRODUCT(ReactionRateK2!$F101:$V101*OFFSET(ReactionStoich!$E$5:$U$5,BU$2,0))*(TimeStep)*'Composition Moles'!$C91</f>
        <v>0</v>
      </c>
      <c r="BV79" s="19">
        <f ca="1">SUMPRODUCT(ReactionRateK2!$F101:$V101*OFFSET(ReactionStoich!$E$5:$U$5,BV$2,0))*(TimeStep)*'Composition Moles'!$C91</f>
        <v>0</v>
      </c>
      <c r="BW79" s="19">
        <f ca="1">SUMPRODUCT(ReactionRateK2!$F101:$V101*OFFSET(ReactionStoich!$E$5:$U$5,BW$2,0))*(TimeStep)*'Composition Moles'!$C91</f>
        <v>0</v>
      </c>
    </row>
    <row r="80" spans="1:75">
      <c r="A80">
        <f>ReactionRateK1!A102</f>
        <v>3.4999999999999956</v>
      </c>
      <c r="B80" s="20">
        <f t="shared" ca="1" si="7"/>
        <v>-2200.5200311486665</v>
      </c>
      <c r="C80" s="25">
        <f ca="1">'Composition Moles'!BZ92</f>
        <v>144244.94392748582</v>
      </c>
      <c r="D80" s="26">
        <f t="shared" ca="1" si="8"/>
        <v>1.5255439610104478E-2</v>
      </c>
      <c r="F80" s="19">
        <f ca="1">SUMPRODUCT(ReactionRateK2!$F102:$V102*OFFSET(ReactionStoich!$E$5:$U$5,F$2,0))*(TimeStep)*'Composition Moles'!$C92</f>
        <v>-5.1026980529943561E-2</v>
      </c>
      <c r="G80" s="19">
        <f ca="1">SUMPRODUCT(ReactionRateK2!$F102:$V102*OFFSET(ReactionStoich!$E$5:$U$5,G$2,0))*(TimeStep)*'Composition Moles'!$C92</f>
        <v>0</v>
      </c>
      <c r="H80" s="19">
        <f ca="1">SUMPRODUCT(ReactionRateK2!$F102:$V102*OFFSET(ReactionStoich!$E$5:$U$5,H$2,0))*(TimeStep)*'Composition Moles'!$C92</f>
        <v>5.0486406465042648E-2</v>
      </c>
      <c r="I80" s="19">
        <f ca="1">SUMPRODUCT(ReactionRateK2!$F102:$V102*OFFSET(ReactionStoich!$E$5:$U$5,I$2,0))*(TimeStep)*'Composition Moles'!$C92</f>
        <v>5.4057406490091661E-4</v>
      </c>
      <c r="J80" s="19">
        <f ca="1">SUMPRODUCT(ReactionRateK2!$F102:$V102*OFFSET(ReactionStoich!$E$5:$U$5,J$2,0))*(TimeStep)*'Composition Moles'!$C92</f>
        <v>0</v>
      </c>
      <c r="K80" s="19">
        <f ca="1">SUMPRODUCT(ReactionRateK2!$F102:$V102*OFFSET(ReactionStoich!$E$5:$U$5,K$2,0))*(TimeStep)*'Composition Moles'!$C92</f>
        <v>0</v>
      </c>
      <c r="L80" s="19">
        <f ca="1">SUMPRODUCT(ReactionRateK2!$F102:$V102*OFFSET(ReactionStoich!$E$5:$U$5,L$2,0))*(TimeStep)*'Composition Moles'!$C92</f>
        <v>0</v>
      </c>
      <c r="M80" s="19">
        <f ca="1">SUMPRODUCT(ReactionRateK2!$F102:$V102*OFFSET(ReactionStoich!$E$5:$U$5,M$2,0))*(TimeStep)*'Composition Moles'!$C92</f>
        <v>0</v>
      </c>
      <c r="N80" s="19">
        <f ca="1">SUMPRODUCT(ReactionRateK2!$F102:$V102*OFFSET(ReactionStoich!$E$5:$U$5,N$2,0))*(TimeStep)*'Composition Moles'!$C92</f>
        <v>0</v>
      </c>
      <c r="O80" s="19">
        <f ca="1">SUMPRODUCT(ReactionRateK2!$F102:$V102*OFFSET(ReactionStoich!$E$5:$U$5,O$2,0))*(TimeStep)*'Composition Moles'!$C92</f>
        <v>0</v>
      </c>
      <c r="P80" s="19">
        <f ca="1">SUMPRODUCT(ReactionRateK2!$F102:$V102*OFFSET(ReactionStoich!$E$5:$U$5,P$2,0))*(TimeStep)*'Composition Moles'!$C92</f>
        <v>0</v>
      </c>
      <c r="Q80" s="19">
        <f ca="1">SUMPRODUCT(ReactionRateK2!$F102:$V102*OFFSET(ReactionStoich!$E$5:$U$5,Q$2,0))*(TimeStep)*'Composition Moles'!$C92</f>
        <v>0</v>
      </c>
      <c r="R80" s="19">
        <f ca="1">SUMPRODUCT(ReactionRateK2!$F102:$V102*OFFSET(ReactionStoich!$E$5:$U$5,R$2,0))*(TimeStep)*'Composition Moles'!$C92</f>
        <v>0</v>
      </c>
      <c r="S80" s="19">
        <f ca="1">SUMPRODUCT(ReactionRateK2!$F102:$V102*OFFSET(ReactionStoich!$E$5:$U$5,S$2,0))*(TimeStep)*'Composition Moles'!$C92</f>
        <v>1.8629531327453575</v>
      </c>
      <c r="T80" s="19">
        <f ca="1">SUMPRODUCT(ReactionRateK2!$F102:$V102*OFFSET(ReactionStoich!$E$5:$U$5,T$2,0))*(TimeStep)*'Composition Moles'!$C92</f>
        <v>0</v>
      </c>
      <c r="U80" s="19">
        <f ca="1">SUMPRODUCT(ReactionRateK2!$F102:$V102*OFFSET(ReactionStoich!$E$5:$U$5,U$2,0))*(TimeStep)*'Composition Moles'!$C92</f>
        <v>0</v>
      </c>
      <c r="V80" s="19">
        <f ca="1">SUMPRODUCT(ReactionRateK2!$F102:$V102*OFFSET(ReactionStoich!$E$5:$U$5,V$2,0))*(TimeStep)*'Composition Moles'!$C92</f>
        <v>0</v>
      </c>
      <c r="W80" s="19">
        <f ca="1">SUMPRODUCT(ReactionRateK2!$F102:$V102*OFFSET(ReactionStoich!$E$5:$U$5,W$2,0))*(TimeStep)*'Composition Moles'!$C92</f>
        <v>0</v>
      </c>
      <c r="X80" s="19">
        <f ca="1">SUMPRODUCT(ReactionRateK2!$F102:$V102*OFFSET(ReactionStoich!$E$5:$U$5,X$2,0))*(TimeStep)*'Composition Moles'!$C92</f>
        <v>0</v>
      </c>
      <c r="Y80" s="19">
        <f ca="1">SUMPRODUCT(ReactionRateK2!$F102:$V102*OFFSET(ReactionStoich!$E$5:$U$5,Y$2,0))*(TimeStep)*'Composition Moles'!$C92</f>
        <v>-4.4325101599510299</v>
      </c>
      <c r="Z80" s="19">
        <f ca="1">SUMPRODUCT(ReactionRateK2!$F102:$V102*OFFSET(ReactionStoich!$E$5:$U$5,Z$2,0))*(TimeStep)*'Composition Moles'!$C92</f>
        <v>0</v>
      </c>
      <c r="AA80" s="19">
        <f ca="1">SUMPRODUCT(ReactionRateK2!$F102:$V102*OFFSET(ReactionStoich!$E$5:$U$5,AA$2,0))*(TimeStep)*'Composition Moles'!$C92</f>
        <v>0</v>
      </c>
      <c r="AB80" s="19">
        <f ca="1">SUMPRODUCT(ReactionRateK2!$F102:$V102*OFFSET(ReactionStoich!$E$5:$U$5,AB$2,0))*(TimeStep)*'Composition Moles'!$C92</f>
        <v>0</v>
      </c>
      <c r="AC80" s="19">
        <f ca="1">SUMPRODUCT(ReactionRateK2!$F102:$V102*OFFSET(ReactionStoich!$E$5:$U$5,AC$2,0))*(TimeStep)*'Composition Moles'!$C92</f>
        <v>0</v>
      </c>
      <c r="AD80" s="19">
        <f ca="1">SUMPRODUCT(ReactionRateK2!$F102:$V102*OFFSET(ReactionStoich!$E$5:$U$5,AD$2,0))*(TimeStep)*'Composition Moles'!$C92</f>
        <v>0</v>
      </c>
      <c r="AE80" s="19">
        <f ca="1">SUMPRODUCT(ReactionRateK2!$F102:$V102*OFFSET(ReactionStoich!$E$5:$U$5,AE$2,0))*(TimeStep)*'Composition Moles'!$C92</f>
        <v>0</v>
      </c>
      <c r="AF80" s="19">
        <f ca="1">SUMPRODUCT(ReactionRateK2!$F102:$V102*OFFSET(ReactionStoich!$E$5:$U$5,AF$2,0))*(TimeStep)*'Composition Moles'!$C92</f>
        <v>0</v>
      </c>
      <c r="AG80" s="19">
        <f ca="1">SUMPRODUCT(ReactionRateK2!$F102:$V102*OFFSET(ReactionStoich!$E$5:$U$5,AG$2,0))*(TimeStep)*'Composition Moles'!$C92</f>
        <v>-1.0963659160122761E-2</v>
      </c>
      <c r="AH80" s="19">
        <f ca="1">SUMPRODUCT(ReactionRateK2!$F102:$V102*OFFSET(ReactionStoich!$E$5:$U$5,AH$2,0))*(TimeStep)*'Composition Moles'!$C92</f>
        <v>-0.35617716461748505</v>
      </c>
      <c r="AI80" s="19">
        <f ca="1">SUMPRODUCT(ReactionRateK2!$F102:$V102*OFFSET(ReactionStoich!$E$5:$U$5,AI$2,0))*(TimeStep)*'Composition Moles'!$C92</f>
        <v>2.9938267561831529</v>
      </c>
      <c r="AJ80" s="19">
        <f ca="1">SUMPRODUCT(ReactionRateK2!$F102:$V102*OFFSET(ReactionStoich!$E$5:$U$5,AJ$2,0))*(TimeStep)*'Composition Moles'!$C92</f>
        <v>0.75206952438523222</v>
      </c>
      <c r="AK80" s="19">
        <f ca="1">SUMPRODUCT(ReactionRateK2!$F102:$V102*OFFSET(ReactionStoich!$E$5:$U$5,AK$2,0))*(TimeStep)*'Composition Moles'!$C92</f>
        <v>0</v>
      </c>
      <c r="AL80" s="19">
        <f ca="1">SUMPRODUCT(ReactionRateK2!$F102:$V102*OFFSET(ReactionStoich!$E$5:$U$5,AL$2,0))*(TimeStep)*'Composition Moles'!$C92</f>
        <v>0</v>
      </c>
      <c r="AM80" s="19">
        <f ca="1">SUMPRODUCT(ReactionRateK2!$F102:$V102*OFFSET(ReactionStoich!$E$5:$U$5,AM$2,0))*(TimeStep)*'Composition Moles'!$C92</f>
        <v>0</v>
      </c>
      <c r="AN80" s="19">
        <f ca="1">SUMPRODUCT(ReactionRateK2!$F102:$V102*OFFSET(ReactionStoich!$E$5:$U$5,AN$2,0))*(TimeStep)*'Composition Moles'!$C92</f>
        <v>0</v>
      </c>
      <c r="AO80" s="19">
        <f ca="1">SUMPRODUCT(ReactionRateK2!$F102:$V102*OFFSET(ReactionStoich!$E$5:$U$5,AO$2,0))*(TimeStep)*'Composition Moles'!$C92</f>
        <v>-5.4057406490091661E-4</v>
      </c>
      <c r="AP80" s="19">
        <f ca="1">SUMPRODUCT(ReactionRateK2!$F102:$V102*OFFSET(ReactionStoich!$E$5:$U$5,AP$2,0))*(TimeStep)*'Composition Moles'!$C92</f>
        <v>-5.1142476747161193E-2</v>
      </c>
      <c r="AQ80" s="19">
        <f ca="1">SUMPRODUCT(ReactionRateK2!$F102:$V102*OFFSET(ReactionStoich!$E$5:$U$5,AQ$2,0))*(TimeStep)*'Composition Moles'!$C92</f>
        <v>0</v>
      </c>
      <c r="AR80" s="19">
        <f ca="1">SUMPRODUCT(ReactionRateK2!$F102:$V102*OFFSET(ReactionStoich!$E$5:$U$5,AR$2,0))*(TimeStep)*'Composition Moles'!$C92</f>
        <v>0</v>
      </c>
      <c r="AS80" s="19">
        <f ca="1">SUMPRODUCT(ReactionRateK2!$F102:$V102*OFFSET(ReactionStoich!$E$5:$U$5,AS$2,0))*(TimeStep)*'Composition Moles'!$C92</f>
        <v>-0.25250512625768057</v>
      </c>
      <c r="AT80" s="19">
        <f ca="1">SUMPRODUCT(ReactionRateK2!$F102:$V102*OFFSET(ReactionStoich!$E$5:$U$5,AT$2,0))*(TimeStep)*'Composition Moles'!$C92</f>
        <v>-0.25250512625768057</v>
      </c>
      <c r="AU80" s="19">
        <f ca="1">SUMPRODUCT(ReactionRateK2!$F102:$V102*OFFSET(ReactionStoich!$E$5:$U$5,AU$2,0))*(TimeStep)*'Composition Moles'!$C92</f>
        <v>-0.25250512625768057</v>
      </c>
      <c r="AV80" s="19">
        <f ca="1">SUMPRODUCT(ReactionRateK2!$F102:$V102*OFFSET(ReactionStoich!$E$5:$U$5,AV$2,0))*(TimeStep)*'Composition Moles'!$C92</f>
        <v>0</v>
      </c>
      <c r="AW80" s="19">
        <f ca="1">SUMPRODUCT(ReactionRateK2!$F102:$V102*OFFSET(ReactionStoich!$E$5:$U$5,AW$2,0))*(TimeStep)*'Composition Moles'!$C92</f>
        <v>0</v>
      </c>
      <c r="AX80" s="19">
        <f ca="1">SUMPRODUCT(ReactionRateK2!$F102:$V102*OFFSET(ReactionStoich!$E$5:$U$5,AX$2,0))*(TimeStep)*'Composition Moles'!$C92</f>
        <v>0</v>
      </c>
      <c r="AY80" s="19">
        <f ca="1">SUMPRODUCT(ReactionRateK2!$F102:$V102*OFFSET(ReactionStoich!$E$5:$U$5,AY$2,0))*(TimeStep)*'Composition Moles'!$C92</f>
        <v>0</v>
      </c>
      <c r="AZ80" s="19">
        <f ca="1">SUMPRODUCT(ReactionRateK2!$F102:$V102*OFFSET(ReactionStoich!$E$5:$U$5,AZ$2,0))*(TimeStep)*'Composition Moles'!$C92</f>
        <v>0</v>
      </c>
      <c r="BA80" s="19">
        <f ca="1">SUMPRODUCT(ReactionRateK2!$F102:$V102*OFFSET(ReactionStoich!$E$5:$U$5,BA$2,0))*(TimeStep)*'Composition Moles'!$C92</f>
        <v>0</v>
      </c>
      <c r="BB80" s="19">
        <f ca="1">SUMPRODUCT(ReactionRateK2!$F102:$V102*OFFSET(ReactionStoich!$E$5:$U$5,BB$2,0))*(TimeStep)*'Composition Moles'!$C92</f>
        <v>0</v>
      </c>
      <c r="BC80" s="19">
        <f ca="1">SUMPRODUCT(ReactionRateK2!$F102:$V102*OFFSET(ReactionStoich!$E$5:$U$5,BC$2,0))*(TimeStep)*'Composition Moles'!$C92</f>
        <v>0</v>
      </c>
      <c r="BD80" s="19">
        <f ca="1">SUMPRODUCT(ReactionRateK2!$F102:$V102*OFFSET(ReactionStoich!$E$5:$U$5,BD$2,0))*(TimeStep)*'Composition Moles'!$C92</f>
        <v>0</v>
      </c>
      <c r="BE80" s="19">
        <f ca="1">SUMPRODUCT(ReactionRateK2!$F102:$V102*OFFSET(ReactionStoich!$E$5:$U$5,BE$2,0))*(TimeStep)*'Composition Moles'!$C92</f>
        <v>0</v>
      </c>
      <c r="BF80" s="19">
        <f ca="1">SUMPRODUCT(ReactionRateK2!$F102:$V102*OFFSET(ReactionStoich!$E$5:$U$5,BF$2,0))*(TimeStep)*'Composition Moles'!$C92</f>
        <v>0</v>
      </c>
      <c r="BG80" s="19">
        <f ca="1">SUMPRODUCT(ReactionRateK2!$F102:$V102*OFFSET(ReactionStoich!$E$5:$U$5,BG$2,0))*(TimeStep)*'Composition Moles'!$C92</f>
        <v>0</v>
      </c>
      <c r="BH80" s="19">
        <f ca="1">SUMPRODUCT(ReactionRateK2!$F102:$V102*OFFSET(ReactionStoich!$E$5:$U$5,BH$2,0))*(TimeStep)*'Composition Moles'!$C92</f>
        <v>0</v>
      </c>
      <c r="BI80" s="19">
        <f ca="1">SUMPRODUCT(ReactionRateK2!$F102:$V102*OFFSET(ReactionStoich!$E$5:$U$5,BI$2,0))*(TimeStep)*'Composition Moles'!$C92</f>
        <v>0</v>
      </c>
      <c r="BJ80" s="19">
        <f ca="1">SUMPRODUCT(ReactionRateK2!$F102:$V102*OFFSET(ReactionStoich!$E$5:$U$5,BJ$2,0))*(TimeStep)*'Composition Moles'!$C92</f>
        <v>0</v>
      </c>
      <c r="BK80" s="19">
        <f ca="1">SUMPRODUCT(ReactionRateK2!$F102:$V102*OFFSET(ReactionStoich!$E$5:$U$5,BK$2,0))*(TimeStep)*'Composition Moles'!$C92</f>
        <v>0</v>
      </c>
      <c r="BL80" s="19">
        <f ca="1">SUMPRODUCT(ReactionRateK2!$F102:$V102*OFFSET(ReactionStoich!$E$5:$U$5,BL$2,0))*(TimeStep)*'Composition Moles'!$C92</f>
        <v>0</v>
      </c>
      <c r="BM80" s="19">
        <f ca="1">SUMPRODUCT(ReactionRateK2!$F102:$V102*OFFSET(ReactionStoich!$E$5:$U$5,BM$2,0))*(TimeStep)*'Composition Moles'!$C92</f>
        <v>0</v>
      </c>
      <c r="BN80" s="19">
        <f ca="1">SUMPRODUCT(ReactionRateK2!$F102:$V102*OFFSET(ReactionStoich!$E$5:$U$5,BN$2,0))*(TimeStep)*'Composition Moles'!$C92</f>
        <v>0</v>
      </c>
      <c r="BO80" s="19">
        <f ca="1">SUMPRODUCT(ReactionRateK2!$F102:$V102*OFFSET(ReactionStoich!$E$5:$U$5,BO$2,0))*(TimeStep)*'Composition Moles'!$C92</f>
        <v>0</v>
      </c>
      <c r="BP80" s="19">
        <f ca="1">SUMPRODUCT(ReactionRateK2!$F102:$V102*OFFSET(ReactionStoich!$E$5:$U$5,BP$2,0))*(TimeStep)*'Composition Moles'!$C92</f>
        <v>0</v>
      </c>
      <c r="BQ80" s="19">
        <f ca="1">SUMPRODUCT(ReactionRateK2!$F102:$V102*OFFSET(ReactionStoich!$E$5:$U$5,BQ$2,0))*(TimeStep)*'Composition Moles'!$C92</f>
        <v>0</v>
      </c>
      <c r="BR80" s="19">
        <f ca="1">SUMPRODUCT(ReactionRateK2!$F102:$V102*OFFSET(ReactionStoich!$E$5:$U$5,BR$2,0))*(TimeStep)*'Composition Moles'!$C92</f>
        <v>0</v>
      </c>
      <c r="BS80" s="19">
        <f ca="1">SUMPRODUCT(ReactionRateK2!$F102:$V102*OFFSET(ReactionStoich!$E$5:$U$5,BS$2,0))*(TimeStep)*'Composition Moles'!$C92</f>
        <v>0</v>
      </c>
      <c r="BT80" s="19">
        <f ca="1">SUMPRODUCT(ReactionRateK2!$F102:$V102*OFFSET(ReactionStoich!$E$5:$U$5,BT$2,0))*(TimeStep)*'Composition Moles'!$C92</f>
        <v>0</v>
      </c>
      <c r="BU80" s="19">
        <f ca="1">SUMPRODUCT(ReactionRateK2!$F102:$V102*OFFSET(ReactionStoich!$E$5:$U$5,BU$2,0))*(TimeStep)*'Composition Moles'!$C92</f>
        <v>0</v>
      </c>
      <c r="BV80" s="19">
        <f ca="1">SUMPRODUCT(ReactionRateK2!$F102:$V102*OFFSET(ReactionStoich!$E$5:$U$5,BV$2,0))*(TimeStep)*'Composition Moles'!$C92</f>
        <v>0</v>
      </c>
      <c r="BW80" s="19">
        <f ca="1">SUMPRODUCT(ReactionRateK2!$F102:$V102*OFFSET(ReactionStoich!$E$5:$U$5,BW$2,0))*(TimeStep)*'Composition Moles'!$C92</f>
        <v>0</v>
      </c>
    </row>
    <row r="81" spans="1:75">
      <c r="A81">
        <f>ReactionRateK1!A103</f>
        <v>3.5499999999999954</v>
      </c>
      <c r="B81" s="20">
        <f t="shared" ca="1" si="7"/>
        <v>-2111.26050819582</v>
      </c>
      <c r="C81" s="25">
        <f ca="1">'Composition Moles'!BZ93</f>
        <v>144247.84266897576</v>
      </c>
      <c r="D81" s="26">
        <f t="shared" ca="1" si="8"/>
        <v>1.4636340267776505E-2</v>
      </c>
      <c r="F81" s="19">
        <f ca="1">SUMPRODUCT(ReactionRateK2!$F103:$V103*OFFSET(ReactionStoich!$E$5:$U$5,F$2,0))*(TimeStep)*'Composition Moles'!$C93</f>
        <v>-4.771590290313351E-2</v>
      </c>
      <c r="G81" s="19">
        <f ca="1">SUMPRODUCT(ReactionRateK2!$F103:$V103*OFFSET(ReactionStoich!$E$5:$U$5,G$2,0))*(TimeStep)*'Composition Moles'!$C93</f>
        <v>0</v>
      </c>
      <c r="H81" s="19">
        <f ca="1">SUMPRODUCT(ReactionRateK2!$F103:$V103*OFFSET(ReactionStoich!$E$5:$U$5,H$2,0))*(TimeStep)*'Composition Moles'!$C93</f>
        <v>4.7225314628631714E-2</v>
      </c>
      <c r="I81" s="19">
        <f ca="1">SUMPRODUCT(ReactionRateK2!$F103:$V103*OFFSET(ReactionStoich!$E$5:$U$5,I$2,0))*(TimeStep)*'Composition Moles'!$C93</f>
        <v>4.9058827450180315E-4</v>
      </c>
      <c r="J81" s="19">
        <f ca="1">SUMPRODUCT(ReactionRateK2!$F103:$V103*OFFSET(ReactionStoich!$E$5:$U$5,J$2,0))*(TimeStep)*'Composition Moles'!$C93</f>
        <v>0</v>
      </c>
      <c r="K81" s="19">
        <f ca="1">SUMPRODUCT(ReactionRateK2!$F103:$V103*OFFSET(ReactionStoich!$E$5:$U$5,K$2,0))*(TimeStep)*'Composition Moles'!$C93</f>
        <v>0</v>
      </c>
      <c r="L81" s="19">
        <f ca="1">SUMPRODUCT(ReactionRateK2!$F103:$V103*OFFSET(ReactionStoich!$E$5:$U$5,L$2,0))*(TimeStep)*'Composition Moles'!$C93</f>
        <v>0</v>
      </c>
      <c r="M81" s="19">
        <f ca="1">SUMPRODUCT(ReactionRateK2!$F103:$V103*OFFSET(ReactionStoich!$E$5:$U$5,M$2,0))*(TimeStep)*'Composition Moles'!$C93</f>
        <v>0</v>
      </c>
      <c r="N81" s="19">
        <f ca="1">SUMPRODUCT(ReactionRateK2!$F103:$V103*OFFSET(ReactionStoich!$E$5:$U$5,N$2,0))*(TimeStep)*'Composition Moles'!$C93</f>
        <v>0</v>
      </c>
      <c r="O81" s="19">
        <f ca="1">SUMPRODUCT(ReactionRateK2!$F103:$V103*OFFSET(ReactionStoich!$E$5:$U$5,O$2,0))*(TimeStep)*'Composition Moles'!$C93</f>
        <v>0</v>
      </c>
      <c r="P81" s="19">
        <f ca="1">SUMPRODUCT(ReactionRateK2!$F103:$V103*OFFSET(ReactionStoich!$E$5:$U$5,P$2,0))*(TimeStep)*'Composition Moles'!$C93</f>
        <v>0</v>
      </c>
      <c r="Q81" s="19">
        <f ca="1">SUMPRODUCT(ReactionRateK2!$F103:$V103*OFFSET(ReactionStoich!$E$5:$U$5,Q$2,0))*(TimeStep)*'Composition Moles'!$C93</f>
        <v>0</v>
      </c>
      <c r="R81" s="19">
        <f ca="1">SUMPRODUCT(ReactionRateK2!$F103:$V103*OFFSET(ReactionStoich!$E$5:$U$5,R$2,0))*(TimeStep)*'Composition Moles'!$C93</f>
        <v>0</v>
      </c>
      <c r="S81" s="19">
        <f ca="1">SUMPRODUCT(ReactionRateK2!$F103:$V103*OFFSET(ReactionStoich!$E$5:$U$5,S$2,0))*(TimeStep)*'Composition Moles'!$C93</f>
        <v>1.8220721460152602</v>
      </c>
      <c r="T81" s="19">
        <f ca="1">SUMPRODUCT(ReactionRateK2!$F103:$V103*OFFSET(ReactionStoich!$E$5:$U$5,T$2,0))*(TimeStep)*'Composition Moles'!$C93</f>
        <v>0</v>
      </c>
      <c r="U81" s="19">
        <f ca="1">SUMPRODUCT(ReactionRateK2!$F103:$V103*OFFSET(ReactionStoich!$E$5:$U$5,U$2,0))*(TimeStep)*'Composition Moles'!$C93</f>
        <v>0</v>
      </c>
      <c r="V81" s="19">
        <f ca="1">SUMPRODUCT(ReactionRateK2!$F103:$V103*OFFSET(ReactionStoich!$E$5:$U$5,V$2,0))*(TimeStep)*'Composition Moles'!$C93</f>
        <v>0</v>
      </c>
      <c r="W81" s="19">
        <f ca="1">SUMPRODUCT(ReactionRateK2!$F103:$V103*OFFSET(ReactionStoich!$E$5:$U$5,W$2,0))*(TimeStep)*'Composition Moles'!$C93</f>
        <v>0</v>
      </c>
      <c r="X81" s="19">
        <f ca="1">SUMPRODUCT(ReactionRateK2!$F103:$V103*OFFSET(ReactionStoich!$E$5:$U$5,X$2,0))*(TimeStep)*'Composition Moles'!$C93</f>
        <v>0</v>
      </c>
      <c r="Y81" s="19">
        <f ca="1">SUMPRODUCT(ReactionRateK2!$F103:$V103*OFFSET(ReactionStoich!$E$5:$U$5,Y$2,0))*(TimeStep)*'Composition Moles'!$C93</f>
        <v>-4.3413862051718803</v>
      </c>
      <c r="Z81" s="19">
        <f ca="1">SUMPRODUCT(ReactionRateK2!$F103:$V103*OFFSET(ReactionStoich!$E$5:$U$5,Z$2,0))*(TimeStep)*'Composition Moles'!$C93</f>
        <v>0</v>
      </c>
      <c r="AA81" s="19">
        <f ca="1">SUMPRODUCT(ReactionRateK2!$F103:$V103*OFFSET(ReactionStoich!$E$5:$U$5,AA$2,0))*(TimeStep)*'Composition Moles'!$C93</f>
        <v>0</v>
      </c>
      <c r="AB81" s="19">
        <f ca="1">SUMPRODUCT(ReactionRateK2!$F103:$V103*OFFSET(ReactionStoich!$E$5:$U$5,AB$2,0))*(TimeStep)*'Composition Moles'!$C93</f>
        <v>0</v>
      </c>
      <c r="AC81" s="19">
        <f ca="1">SUMPRODUCT(ReactionRateK2!$F103:$V103*OFFSET(ReactionStoich!$E$5:$U$5,AC$2,0))*(TimeStep)*'Composition Moles'!$C93</f>
        <v>0</v>
      </c>
      <c r="AD81" s="19">
        <f ca="1">SUMPRODUCT(ReactionRateK2!$F103:$V103*OFFSET(ReactionStoich!$E$5:$U$5,AD$2,0))*(TimeStep)*'Composition Moles'!$C93</f>
        <v>0</v>
      </c>
      <c r="AE81" s="19">
        <f ca="1">SUMPRODUCT(ReactionRateK2!$F103:$V103*OFFSET(ReactionStoich!$E$5:$U$5,AE$2,0))*(TimeStep)*'Composition Moles'!$C93</f>
        <v>0</v>
      </c>
      <c r="AF81" s="19">
        <f ca="1">SUMPRODUCT(ReactionRateK2!$F103:$V103*OFFSET(ReactionStoich!$E$5:$U$5,AF$2,0))*(TimeStep)*'Composition Moles'!$C93</f>
        <v>0</v>
      </c>
      <c r="AG81" s="19">
        <f ca="1">SUMPRODUCT(ReactionRateK2!$F103:$V103*OFFSET(ReactionStoich!$E$5:$U$5,AG$2,0))*(TimeStep)*'Composition Moles'!$C93</f>
        <v>-1.0596087059076477E-2</v>
      </c>
      <c r="AH81" s="19">
        <f ca="1">SUMPRODUCT(ReactionRateK2!$F103:$V103*OFFSET(ReactionStoich!$E$5:$U$5,AH$2,0))*(TimeStep)*'Composition Moles'!$C93</f>
        <v>-0.38239779562886927</v>
      </c>
      <c r="AI81" s="19">
        <f ca="1">SUMPRODUCT(ReactionRateK2!$F103:$V103*OFFSET(ReactionStoich!$E$5:$U$5,AI$2,0))*(TimeStep)*'Composition Moles'!$C93</f>
        <v>2.9696348884350798</v>
      </c>
      <c r="AJ81" s="19">
        <f ca="1">SUMPRODUCT(ReactionRateK2!$F103:$V103*OFFSET(ReactionStoich!$E$5:$U$5,AJ$2,0))*(TimeStep)*'Composition Moles'!$C93</f>
        <v>0.73583736063161276</v>
      </c>
      <c r="AK81" s="19">
        <f ca="1">SUMPRODUCT(ReactionRateK2!$F103:$V103*OFFSET(ReactionStoich!$E$5:$U$5,AK$2,0))*(TimeStep)*'Composition Moles'!$C93</f>
        <v>0</v>
      </c>
      <c r="AL81" s="19">
        <f ca="1">SUMPRODUCT(ReactionRateK2!$F103:$V103*OFFSET(ReactionStoich!$E$5:$U$5,AL$2,0))*(TimeStep)*'Composition Moles'!$C93</f>
        <v>0</v>
      </c>
      <c r="AM81" s="19">
        <f ca="1">SUMPRODUCT(ReactionRateK2!$F103:$V103*OFFSET(ReactionStoich!$E$5:$U$5,AM$2,0))*(TimeStep)*'Composition Moles'!$C93</f>
        <v>0</v>
      </c>
      <c r="AN81" s="19">
        <f ca="1">SUMPRODUCT(ReactionRateK2!$F103:$V103*OFFSET(ReactionStoich!$E$5:$U$5,AN$2,0))*(TimeStep)*'Composition Moles'!$C93</f>
        <v>0</v>
      </c>
      <c r="AO81" s="19">
        <f ca="1">SUMPRODUCT(ReactionRateK2!$F103:$V103*OFFSET(ReactionStoich!$E$5:$U$5,AO$2,0))*(TimeStep)*'Composition Moles'!$C93</f>
        <v>-4.9058827450180315E-4</v>
      </c>
      <c r="AP81" s="19">
        <f ca="1">SUMPRODUCT(ReactionRateK2!$F103:$V103*OFFSET(ReactionStoich!$E$5:$U$5,AP$2,0))*(TimeStep)*'Composition Moles'!$C93</f>
        <v>-4.7850087206537363E-2</v>
      </c>
      <c r="AQ81" s="19">
        <f ca="1">SUMPRODUCT(ReactionRateK2!$F103:$V103*OFFSET(ReactionStoich!$E$5:$U$5,AQ$2,0))*(TimeStep)*'Composition Moles'!$C93</f>
        <v>0</v>
      </c>
      <c r="AR81" s="19">
        <f ca="1">SUMPRODUCT(ReactionRateK2!$F103:$V103*OFFSET(ReactionStoich!$E$5:$U$5,AR$2,0))*(TimeStep)*'Composition Moles'!$C93</f>
        <v>0</v>
      </c>
      <c r="AS81" s="19">
        <f ca="1">SUMPRODUCT(ReactionRateK2!$F103:$V103*OFFSET(ReactionStoich!$E$5:$U$5,AS$2,0))*(TimeStep)*'Composition Moles'!$C93</f>
        <v>-0.2482745439136963</v>
      </c>
      <c r="AT81" s="19">
        <f ca="1">SUMPRODUCT(ReactionRateK2!$F103:$V103*OFFSET(ReactionStoich!$E$5:$U$5,AT$2,0))*(TimeStep)*'Composition Moles'!$C93</f>
        <v>-0.2482745439136963</v>
      </c>
      <c r="AU81" s="19">
        <f ca="1">SUMPRODUCT(ReactionRateK2!$F103:$V103*OFFSET(ReactionStoich!$E$5:$U$5,AU$2,0))*(TimeStep)*'Composition Moles'!$C93</f>
        <v>-0.2482745439136963</v>
      </c>
      <c r="AV81" s="19">
        <f ca="1">SUMPRODUCT(ReactionRateK2!$F103:$V103*OFFSET(ReactionStoich!$E$5:$U$5,AV$2,0))*(TimeStep)*'Composition Moles'!$C93</f>
        <v>0</v>
      </c>
      <c r="AW81" s="19">
        <f ca="1">SUMPRODUCT(ReactionRateK2!$F103:$V103*OFFSET(ReactionStoich!$E$5:$U$5,AW$2,0))*(TimeStep)*'Composition Moles'!$C93</f>
        <v>0</v>
      </c>
      <c r="AX81" s="19">
        <f ca="1">SUMPRODUCT(ReactionRateK2!$F103:$V103*OFFSET(ReactionStoich!$E$5:$U$5,AX$2,0))*(TimeStep)*'Composition Moles'!$C93</f>
        <v>0</v>
      </c>
      <c r="AY81" s="19">
        <f ca="1">SUMPRODUCT(ReactionRateK2!$F103:$V103*OFFSET(ReactionStoich!$E$5:$U$5,AY$2,0))*(TimeStep)*'Composition Moles'!$C93</f>
        <v>0</v>
      </c>
      <c r="AZ81" s="19">
        <f ca="1">SUMPRODUCT(ReactionRateK2!$F103:$V103*OFFSET(ReactionStoich!$E$5:$U$5,AZ$2,0))*(TimeStep)*'Composition Moles'!$C93</f>
        <v>0</v>
      </c>
      <c r="BA81" s="19">
        <f ca="1">SUMPRODUCT(ReactionRateK2!$F103:$V103*OFFSET(ReactionStoich!$E$5:$U$5,BA$2,0))*(TimeStep)*'Composition Moles'!$C93</f>
        <v>0</v>
      </c>
      <c r="BB81" s="19">
        <f ca="1">SUMPRODUCT(ReactionRateK2!$F103:$V103*OFFSET(ReactionStoich!$E$5:$U$5,BB$2,0))*(TimeStep)*'Composition Moles'!$C93</f>
        <v>0</v>
      </c>
      <c r="BC81" s="19">
        <f ca="1">SUMPRODUCT(ReactionRateK2!$F103:$V103*OFFSET(ReactionStoich!$E$5:$U$5,BC$2,0))*(TimeStep)*'Composition Moles'!$C93</f>
        <v>0</v>
      </c>
      <c r="BD81" s="19">
        <f ca="1">SUMPRODUCT(ReactionRateK2!$F103:$V103*OFFSET(ReactionStoich!$E$5:$U$5,BD$2,0))*(TimeStep)*'Composition Moles'!$C93</f>
        <v>0</v>
      </c>
      <c r="BE81" s="19">
        <f ca="1">SUMPRODUCT(ReactionRateK2!$F103:$V103*OFFSET(ReactionStoich!$E$5:$U$5,BE$2,0))*(TimeStep)*'Composition Moles'!$C93</f>
        <v>0</v>
      </c>
      <c r="BF81" s="19">
        <f ca="1">SUMPRODUCT(ReactionRateK2!$F103:$V103*OFFSET(ReactionStoich!$E$5:$U$5,BF$2,0))*(TimeStep)*'Composition Moles'!$C93</f>
        <v>0</v>
      </c>
      <c r="BG81" s="19">
        <f ca="1">SUMPRODUCT(ReactionRateK2!$F103:$V103*OFFSET(ReactionStoich!$E$5:$U$5,BG$2,0))*(TimeStep)*'Composition Moles'!$C93</f>
        <v>0</v>
      </c>
      <c r="BH81" s="19">
        <f ca="1">SUMPRODUCT(ReactionRateK2!$F103:$V103*OFFSET(ReactionStoich!$E$5:$U$5,BH$2,0))*(TimeStep)*'Composition Moles'!$C93</f>
        <v>0</v>
      </c>
      <c r="BI81" s="19">
        <f ca="1">SUMPRODUCT(ReactionRateK2!$F103:$V103*OFFSET(ReactionStoich!$E$5:$U$5,BI$2,0))*(TimeStep)*'Composition Moles'!$C93</f>
        <v>0</v>
      </c>
      <c r="BJ81" s="19">
        <f ca="1">SUMPRODUCT(ReactionRateK2!$F103:$V103*OFFSET(ReactionStoich!$E$5:$U$5,BJ$2,0))*(TimeStep)*'Composition Moles'!$C93</f>
        <v>0</v>
      </c>
      <c r="BK81" s="19">
        <f ca="1">SUMPRODUCT(ReactionRateK2!$F103:$V103*OFFSET(ReactionStoich!$E$5:$U$5,BK$2,0))*(TimeStep)*'Composition Moles'!$C93</f>
        <v>0</v>
      </c>
      <c r="BL81" s="19">
        <f ca="1">SUMPRODUCT(ReactionRateK2!$F103:$V103*OFFSET(ReactionStoich!$E$5:$U$5,BL$2,0))*(TimeStep)*'Composition Moles'!$C93</f>
        <v>0</v>
      </c>
      <c r="BM81" s="19">
        <f ca="1">SUMPRODUCT(ReactionRateK2!$F103:$V103*OFFSET(ReactionStoich!$E$5:$U$5,BM$2,0))*(TimeStep)*'Composition Moles'!$C93</f>
        <v>0</v>
      </c>
      <c r="BN81" s="19">
        <f ca="1">SUMPRODUCT(ReactionRateK2!$F103:$V103*OFFSET(ReactionStoich!$E$5:$U$5,BN$2,0))*(TimeStep)*'Composition Moles'!$C93</f>
        <v>0</v>
      </c>
      <c r="BO81" s="19">
        <f ca="1">SUMPRODUCT(ReactionRateK2!$F103:$V103*OFFSET(ReactionStoich!$E$5:$U$5,BO$2,0))*(TimeStep)*'Composition Moles'!$C93</f>
        <v>0</v>
      </c>
      <c r="BP81" s="19">
        <f ca="1">SUMPRODUCT(ReactionRateK2!$F103:$V103*OFFSET(ReactionStoich!$E$5:$U$5,BP$2,0))*(TimeStep)*'Composition Moles'!$C93</f>
        <v>0</v>
      </c>
      <c r="BQ81" s="19">
        <f ca="1">SUMPRODUCT(ReactionRateK2!$F103:$V103*OFFSET(ReactionStoich!$E$5:$U$5,BQ$2,0))*(TimeStep)*'Composition Moles'!$C93</f>
        <v>0</v>
      </c>
      <c r="BR81" s="19">
        <f ca="1">SUMPRODUCT(ReactionRateK2!$F103:$V103*OFFSET(ReactionStoich!$E$5:$U$5,BR$2,0))*(TimeStep)*'Composition Moles'!$C93</f>
        <v>0</v>
      </c>
      <c r="BS81" s="19">
        <f ca="1">SUMPRODUCT(ReactionRateK2!$F103:$V103*OFFSET(ReactionStoich!$E$5:$U$5,BS$2,0))*(TimeStep)*'Composition Moles'!$C93</f>
        <v>0</v>
      </c>
      <c r="BT81" s="19">
        <f ca="1">SUMPRODUCT(ReactionRateK2!$F103:$V103*OFFSET(ReactionStoich!$E$5:$U$5,BT$2,0))*(TimeStep)*'Composition Moles'!$C93</f>
        <v>0</v>
      </c>
      <c r="BU81" s="19">
        <f ca="1">SUMPRODUCT(ReactionRateK2!$F103:$V103*OFFSET(ReactionStoich!$E$5:$U$5,BU$2,0))*(TimeStep)*'Composition Moles'!$C93</f>
        <v>0</v>
      </c>
      <c r="BV81" s="19">
        <f ca="1">SUMPRODUCT(ReactionRateK2!$F103:$V103*OFFSET(ReactionStoich!$E$5:$U$5,BV$2,0))*(TimeStep)*'Composition Moles'!$C93</f>
        <v>0</v>
      </c>
      <c r="BW81" s="19">
        <f ca="1">SUMPRODUCT(ReactionRateK2!$F103:$V103*OFFSET(ReactionStoich!$E$5:$U$5,BW$2,0))*(TimeStep)*'Composition Moles'!$C93</f>
        <v>0</v>
      </c>
    </row>
    <row r="82" spans="1:75">
      <c r="A82">
        <f>ReactionRateK1!A104</f>
        <v>3.5999999999999952</v>
      </c>
      <c r="B82" s="20">
        <f t="shared" ca="1" si="7"/>
        <v>-2028.5167899774465</v>
      </c>
      <c r="C82" s="25">
        <f ca="1">'Composition Moles'!BZ94</f>
        <v>144250.41677279864</v>
      </c>
      <c r="D82" s="26">
        <f t="shared" ca="1" si="8"/>
        <v>1.4062467446263662E-2</v>
      </c>
      <c r="F82" s="19">
        <f ca="1">SUMPRODUCT(ReactionRateK2!$F104:$V104*OFFSET(ReactionStoich!$E$5:$U$5,F$2,0))*(TimeStep)*'Composition Moles'!$C94</f>
        <v>-4.4621330495379447E-2</v>
      </c>
      <c r="G82" s="19">
        <f ca="1">SUMPRODUCT(ReactionRateK2!$F104:$V104*OFFSET(ReactionStoich!$E$5:$U$5,G$2,0))*(TimeStep)*'Composition Moles'!$C94</f>
        <v>0</v>
      </c>
      <c r="H82" s="19">
        <f ca="1">SUMPRODUCT(ReactionRateK2!$F104:$V104*OFFSET(ReactionStoich!$E$5:$U$5,H$2,0))*(TimeStep)*'Composition Moles'!$C94</f>
        <v>4.4176081852984939E-2</v>
      </c>
      <c r="I82" s="19">
        <f ca="1">SUMPRODUCT(ReactionRateK2!$F104:$V104*OFFSET(ReactionStoich!$E$5:$U$5,I$2,0))*(TimeStep)*'Composition Moles'!$C94</f>
        <v>4.4524864239450421E-4</v>
      </c>
      <c r="J82" s="19">
        <f ca="1">SUMPRODUCT(ReactionRateK2!$F104:$V104*OFFSET(ReactionStoich!$E$5:$U$5,J$2,0))*(TimeStep)*'Composition Moles'!$C94</f>
        <v>0</v>
      </c>
      <c r="K82" s="19">
        <f ca="1">SUMPRODUCT(ReactionRateK2!$F104:$V104*OFFSET(ReactionStoich!$E$5:$U$5,K$2,0))*(TimeStep)*'Composition Moles'!$C94</f>
        <v>0</v>
      </c>
      <c r="L82" s="19">
        <f ca="1">SUMPRODUCT(ReactionRateK2!$F104:$V104*OFFSET(ReactionStoich!$E$5:$U$5,L$2,0))*(TimeStep)*'Composition Moles'!$C94</f>
        <v>0</v>
      </c>
      <c r="M82" s="19">
        <f ca="1">SUMPRODUCT(ReactionRateK2!$F104:$V104*OFFSET(ReactionStoich!$E$5:$U$5,M$2,0))*(TimeStep)*'Composition Moles'!$C94</f>
        <v>0</v>
      </c>
      <c r="N82" s="19">
        <f ca="1">SUMPRODUCT(ReactionRateK2!$F104:$V104*OFFSET(ReactionStoich!$E$5:$U$5,N$2,0))*(TimeStep)*'Composition Moles'!$C94</f>
        <v>0</v>
      </c>
      <c r="O82" s="19">
        <f ca="1">SUMPRODUCT(ReactionRateK2!$F104:$V104*OFFSET(ReactionStoich!$E$5:$U$5,O$2,0))*(TimeStep)*'Composition Moles'!$C94</f>
        <v>0</v>
      </c>
      <c r="P82" s="19">
        <f ca="1">SUMPRODUCT(ReactionRateK2!$F104:$V104*OFFSET(ReactionStoich!$E$5:$U$5,P$2,0))*(TimeStep)*'Composition Moles'!$C94</f>
        <v>0</v>
      </c>
      <c r="Q82" s="19">
        <f ca="1">SUMPRODUCT(ReactionRateK2!$F104:$V104*OFFSET(ReactionStoich!$E$5:$U$5,Q$2,0))*(TimeStep)*'Composition Moles'!$C94</f>
        <v>0</v>
      </c>
      <c r="R82" s="19">
        <f ca="1">SUMPRODUCT(ReactionRateK2!$F104:$V104*OFFSET(ReactionStoich!$E$5:$U$5,R$2,0))*(TimeStep)*'Composition Moles'!$C94</f>
        <v>0</v>
      </c>
      <c r="S82" s="19">
        <f ca="1">SUMPRODUCT(ReactionRateK2!$F104:$V104*OFFSET(ReactionStoich!$E$5:$U$5,S$2,0))*(TimeStep)*'Composition Moles'!$C94</f>
        <v>1.7817355869698044</v>
      </c>
      <c r="T82" s="19">
        <f ca="1">SUMPRODUCT(ReactionRateK2!$F104:$V104*OFFSET(ReactionStoich!$E$5:$U$5,T$2,0))*(TimeStep)*'Composition Moles'!$C94</f>
        <v>0</v>
      </c>
      <c r="U82" s="19">
        <f ca="1">SUMPRODUCT(ReactionRateK2!$F104:$V104*OFFSET(ReactionStoich!$E$5:$U$5,U$2,0))*(TimeStep)*'Composition Moles'!$C94</f>
        <v>0</v>
      </c>
      <c r="V82" s="19">
        <f ca="1">SUMPRODUCT(ReactionRateK2!$F104:$V104*OFFSET(ReactionStoich!$E$5:$U$5,V$2,0))*(TimeStep)*'Composition Moles'!$C94</f>
        <v>0</v>
      </c>
      <c r="W82" s="19">
        <f ca="1">SUMPRODUCT(ReactionRateK2!$F104:$V104*OFFSET(ReactionStoich!$E$5:$U$5,W$2,0))*(TimeStep)*'Composition Moles'!$C94</f>
        <v>0</v>
      </c>
      <c r="X82" s="19">
        <f ca="1">SUMPRODUCT(ReactionRateK2!$F104:$V104*OFFSET(ReactionStoich!$E$5:$U$5,X$2,0))*(TimeStep)*'Composition Moles'!$C94</f>
        <v>0</v>
      </c>
      <c r="Y82" s="19">
        <f ca="1">SUMPRODUCT(ReactionRateK2!$F104:$V104*OFFSET(ReactionStoich!$E$5:$U$5,Y$2,0))*(TimeStep)*'Composition Moles'!$C94</f>
        <v>-4.2514367263931101</v>
      </c>
      <c r="Z82" s="19">
        <f ca="1">SUMPRODUCT(ReactionRateK2!$F104:$V104*OFFSET(ReactionStoich!$E$5:$U$5,Z$2,0))*(TimeStep)*'Composition Moles'!$C94</f>
        <v>0</v>
      </c>
      <c r="AA82" s="19">
        <f ca="1">SUMPRODUCT(ReactionRateK2!$F104:$V104*OFFSET(ReactionStoich!$E$5:$U$5,AA$2,0))*(TimeStep)*'Composition Moles'!$C94</f>
        <v>0</v>
      </c>
      <c r="AB82" s="19">
        <f ca="1">SUMPRODUCT(ReactionRateK2!$F104:$V104*OFFSET(ReactionStoich!$E$5:$U$5,AB$2,0))*(TimeStep)*'Composition Moles'!$C94</f>
        <v>0</v>
      </c>
      <c r="AC82" s="19">
        <f ca="1">SUMPRODUCT(ReactionRateK2!$F104:$V104*OFFSET(ReactionStoich!$E$5:$U$5,AC$2,0))*(TimeStep)*'Composition Moles'!$C94</f>
        <v>0</v>
      </c>
      <c r="AD82" s="19">
        <f ca="1">SUMPRODUCT(ReactionRateK2!$F104:$V104*OFFSET(ReactionStoich!$E$5:$U$5,AD$2,0))*(TimeStep)*'Composition Moles'!$C94</f>
        <v>0</v>
      </c>
      <c r="AE82" s="19">
        <f ca="1">SUMPRODUCT(ReactionRateK2!$F104:$V104*OFFSET(ReactionStoich!$E$5:$U$5,AE$2,0))*(TimeStep)*'Composition Moles'!$C94</f>
        <v>0</v>
      </c>
      <c r="AF82" s="19">
        <f ca="1">SUMPRODUCT(ReactionRateK2!$F104:$V104*OFFSET(ReactionStoich!$E$5:$U$5,AF$2,0))*(TimeStep)*'Composition Moles'!$C94</f>
        <v>0</v>
      </c>
      <c r="AG82" s="19">
        <f ca="1">SUMPRODUCT(ReactionRateK2!$F104:$V104*OFFSET(ReactionStoich!$E$5:$U$5,AG$2,0))*(TimeStep)*'Composition Moles'!$C94</f>
        <v>-1.0242623997420805E-2</v>
      </c>
      <c r="AH82" s="19">
        <f ca="1">SUMPRODUCT(ReactionRateK2!$F104:$V104*OFFSET(ReactionStoich!$E$5:$U$5,AH$2,0))*(TimeStep)*'Composition Moles'!$C94</f>
        <v>-0.40732650322146563</v>
      </c>
      <c r="AI82" s="19">
        <f ca="1">SUMPRODUCT(ReactionRateK2!$F104:$V104*OFFSET(ReactionStoich!$E$5:$U$5,AI$2,0))*(TimeStep)*'Composition Moles'!$C94</f>
        <v>2.9450798310611996</v>
      </c>
      <c r="AJ82" s="19">
        <f ca="1">SUMPRODUCT(ReactionRateK2!$F104:$V104*OFFSET(ReactionStoich!$E$5:$U$5,AJ$2,0))*(TimeStep)*'Composition Moles'!$C94</f>
        <v>0.71984389766764689</v>
      </c>
      <c r="AK82" s="19">
        <f ca="1">SUMPRODUCT(ReactionRateK2!$F104:$V104*OFFSET(ReactionStoich!$E$5:$U$5,AK$2,0))*(TimeStep)*'Composition Moles'!$C94</f>
        <v>0</v>
      </c>
      <c r="AL82" s="19">
        <f ca="1">SUMPRODUCT(ReactionRateK2!$F104:$V104*OFFSET(ReactionStoich!$E$5:$U$5,AL$2,0))*(TimeStep)*'Composition Moles'!$C94</f>
        <v>0</v>
      </c>
      <c r="AM82" s="19">
        <f ca="1">SUMPRODUCT(ReactionRateK2!$F104:$V104*OFFSET(ReactionStoich!$E$5:$U$5,AM$2,0))*(TimeStep)*'Composition Moles'!$C94</f>
        <v>0</v>
      </c>
      <c r="AN82" s="19">
        <f ca="1">SUMPRODUCT(ReactionRateK2!$F104:$V104*OFFSET(ReactionStoich!$E$5:$U$5,AN$2,0))*(TimeStep)*'Composition Moles'!$C94</f>
        <v>0</v>
      </c>
      <c r="AO82" s="19">
        <f ca="1">SUMPRODUCT(ReactionRateK2!$F104:$V104*OFFSET(ReactionStoich!$E$5:$U$5,AO$2,0))*(TimeStep)*'Composition Moles'!$C94</f>
        <v>-4.4524864239450421E-4</v>
      </c>
      <c r="AP82" s="19">
        <f ca="1">SUMPRODUCT(ReactionRateK2!$F104:$V104*OFFSET(ReactionStoich!$E$5:$U$5,AP$2,0))*(TimeStep)*'Composition Moles'!$C94</f>
        <v>-4.4766059989186979E-2</v>
      </c>
      <c r="AQ82" s="19">
        <f ca="1">SUMPRODUCT(ReactionRateK2!$F104:$V104*OFFSET(ReactionStoich!$E$5:$U$5,AQ$2,0))*(TimeStep)*'Composition Moles'!$C94</f>
        <v>0</v>
      </c>
      <c r="AR82" s="19">
        <f ca="1">SUMPRODUCT(ReactionRateK2!$F104:$V104*OFFSET(ReactionStoich!$E$5:$U$5,AR$2,0))*(TimeStep)*'Composition Moles'!$C94</f>
        <v>0</v>
      </c>
      <c r="AS82" s="19">
        <f ca="1">SUMPRODUCT(ReactionRateK2!$F104:$V104*OFFSET(ReactionStoich!$E$5:$U$5,AS$2,0))*(TimeStep)*'Composition Moles'!$C94</f>
        <v>-0.2441473844850244</v>
      </c>
      <c r="AT82" s="19">
        <f ca="1">SUMPRODUCT(ReactionRateK2!$F104:$V104*OFFSET(ReactionStoich!$E$5:$U$5,AT$2,0))*(TimeStep)*'Composition Moles'!$C94</f>
        <v>-0.2441473844850244</v>
      </c>
      <c r="AU82" s="19">
        <f ca="1">SUMPRODUCT(ReactionRateK2!$F104:$V104*OFFSET(ReactionStoich!$E$5:$U$5,AU$2,0))*(TimeStep)*'Composition Moles'!$C94</f>
        <v>-0.2441473844850244</v>
      </c>
      <c r="AV82" s="19">
        <f ca="1">SUMPRODUCT(ReactionRateK2!$F104:$V104*OFFSET(ReactionStoich!$E$5:$U$5,AV$2,0))*(TimeStep)*'Composition Moles'!$C94</f>
        <v>0</v>
      </c>
      <c r="AW82" s="19">
        <f ca="1">SUMPRODUCT(ReactionRateK2!$F104:$V104*OFFSET(ReactionStoich!$E$5:$U$5,AW$2,0))*(TimeStep)*'Composition Moles'!$C94</f>
        <v>0</v>
      </c>
      <c r="AX82" s="19">
        <f ca="1">SUMPRODUCT(ReactionRateK2!$F104:$V104*OFFSET(ReactionStoich!$E$5:$U$5,AX$2,0))*(TimeStep)*'Composition Moles'!$C94</f>
        <v>0</v>
      </c>
      <c r="AY82" s="19">
        <f ca="1">SUMPRODUCT(ReactionRateK2!$F104:$V104*OFFSET(ReactionStoich!$E$5:$U$5,AY$2,0))*(TimeStep)*'Composition Moles'!$C94</f>
        <v>0</v>
      </c>
      <c r="AZ82" s="19">
        <f ca="1">SUMPRODUCT(ReactionRateK2!$F104:$V104*OFFSET(ReactionStoich!$E$5:$U$5,AZ$2,0))*(TimeStep)*'Composition Moles'!$C94</f>
        <v>0</v>
      </c>
      <c r="BA82" s="19">
        <f ca="1">SUMPRODUCT(ReactionRateK2!$F104:$V104*OFFSET(ReactionStoich!$E$5:$U$5,BA$2,0))*(TimeStep)*'Composition Moles'!$C94</f>
        <v>0</v>
      </c>
      <c r="BB82" s="19">
        <f ca="1">SUMPRODUCT(ReactionRateK2!$F104:$V104*OFFSET(ReactionStoich!$E$5:$U$5,BB$2,0))*(TimeStep)*'Composition Moles'!$C94</f>
        <v>0</v>
      </c>
      <c r="BC82" s="19">
        <f ca="1">SUMPRODUCT(ReactionRateK2!$F104:$V104*OFFSET(ReactionStoich!$E$5:$U$5,BC$2,0))*(TimeStep)*'Composition Moles'!$C94</f>
        <v>0</v>
      </c>
      <c r="BD82" s="19">
        <f ca="1">SUMPRODUCT(ReactionRateK2!$F104:$V104*OFFSET(ReactionStoich!$E$5:$U$5,BD$2,0))*(TimeStep)*'Composition Moles'!$C94</f>
        <v>0</v>
      </c>
      <c r="BE82" s="19">
        <f ca="1">SUMPRODUCT(ReactionRateK2!$F104:$V104*OFFSET(ReactionStoich!$E$5:$U$5,BE$2,0))*(TimeStep)*'Composition Moles'!$C94</f>
        <v>0</v>
      </c>
      <c r="BF82" s="19">
        <f ca="1">SUMPRODUCT(ReactionRateK2!$F104:$V104*OFFSET(ReactionStoich!$E$5:$U$5,BF$2,0))*(TimeStep)*'Composition Moles'!$C94</f>
        <v>0</v>
      </c>
      <c r="BG82" s="19">
        <f ca="1">SUMPRODUCT(ReactionRateK2!$F104:$V104*OFFSET(ReactionStoich!$E$5:$U$5,BG$2,0))*(TimeStep)*'Composition Moles'!$C94</f>
        <v>0</v>
      </c>
      <c r="BH82" s="19">
        <f ca="1">SUMPRODUCT(ReactionRateK2!$F104:$V104*OFFSET(ReactionStoich!$E$5:$U$5,BH$2,0))*(TimeStep)*'Composition Moles'!$C94</f>
        <v>0</v>
      </c>
      <c r="BI82" s="19">
        <f ca="1">SUMPRODUCT(ReactionRateK2!$F104:$V104*OFFSET(ReactionStoich!$E$5:$U$5,BI$2,0))*(TimeStep)*'Composition Moles'!$C94</f>
        <v>0</v>
      </c>
      <c r="BJ82" s="19">
        <f ca="1">SUMPRODUCT(ReactionRateK2!$F104:$V104*OFFSET(ReactionStoich!$E$5:$U$5,BJ$2,0))*(TimeStep)*'Composition Moles'!$C94</f>
        <v>0</v>
      </c>
      <c r="BK82" s="19">
        <f ca="1">SUMPRODUCT(ReactionRateK2!$F104:$V104*OFFSET(ReactionStoich!$E$5:$U$5,BK$2,0))*(TimeStep)*'Composition Moles'!$C94</f>
        <v>0</v>
      </c>
      <c r="BL82" s="19">
        <f ca="1">SUMPRODUCT(ReactionRateK2!$F104:$V104*OFFSET(ReactionStoich!$E$5:$U$5,BL$2,0))*(TimeStep)*'Composition Moles'!$C94</f>
        <v>0</v>
      </c>
      <c r="BM82" s="19">
        <f ca="1">SUMPRODUCT(ReactionRateK2!$F104:$V104*OFFSET(ReactionStoich!$E$5:$U$5,BM$2,0))*(TimeStep)*'Composition Moles'!$C94</f>
        <v>0</v>
      </c>
      <c r="BN82" s="19">
        <f ca="1">SUMPRODUCT(ReactionRateK2!$F104:$V104*OFFSET(ReactionStoich!$E$5:$U$5,BN$2,0))*(TimeStep)*'Composition Moles'!$C94</f>
        <v>0</v>
      </c>
      <c r="BO82" s="19">
        <f ca="1">SUMPRODUCT(ReactionRateK2!$F104:$V104*OFFSET(ReactionStoich!$E$5:$U$5,BO$2,0))*(TimeStep)*'Composition Moles'!$C94</f>
        <v>0</v>
      </c>
      <c r="BP82" s="19">
        <f ca="1">SUMPRODUCT(ReactionRateK2!$F104:$V104*OFFSET(ReactionStoich!$E$5:$U$5,BP$2,0))*(TimeStep)*'Composition Moles'!$C94</f>
        <v>0</v>
      </c>
      <c r="BQ82" s="19">
        <f ca="1">SUMPRODUCT(ReactionRateK2!$F104:$V104*OFFSET(ReactionStoich!$E$5:$U$5,BQ$2,0))*(TimeStep)*'Composition Moles'!$C94</f>
        <v>0</v>
      </c>
      <c r="BR82" s="19">
        <f ca="1">SUMPRODUCT(ReactionRateK2!$F104:$V104*OFFSET(ReactionStoich!$E$5:$U$5,BR$2,0))*(TimeStep)*'Composition Moles'!$C94</f>
        <v>0</v>
      </c>
      <c r="BS82" s="19">
        <f ca="1">SUMPRODUCT(ReactionRateK2!$F104:$V104*OFFSET(ReactionStoich!$E$5:$U$5,BS$2,0))*(TimeStep)*'Composition Moles'!$C94</f>
        <v>0</v>
      </c>
      <c r="BT82" s="19">
        <f ca="1">SUMPRODUCT(ReactionRateK2!$F104:$V104*OFFSET(ReactionStoich!$E$5:$U$5,BT$2,0))*(TimeStep)*'Composition Moles'!$C94</f>
        <v>0</v>
      </c>
      <c r="BU82" s="19">
        <f ca="1">SUMPRODUCT(ReactionRateK2!$F104:$V104*OFFSET(ReactionStoich!$E$5:$U$5,BU$2,0))*(TimeStep)*'Composition Moles'!$C94</f>
        <v>0</v>
      </c>
      <c r="BV82" s="19">
        <f ca="1">SUMPRODUCT(ReactionRateK2!$F104:$V104*OFFSET(ReactionStoich!$E$5:$U$5,BV$2,0))*(TimeStep)*'Composition Moles'!$C94</f>
        <v>0</v>
      </c>
      <c r="BW82" s="19">
        <f ca="1">SUMPRODUCT(ReactionRateK2!$F104:$V104*OFFSET(ReactionStoich!$E$5:$U$5,BW$2,0))*(TimeStep)*'Composition Moles'!$C94</f>
        <v>0</v>
      </c>
    </row>
    <row r="83" spans="1:75">
      <c r="A83">
        <f>ReactionRateK1!A105</f>
        <v>3.649999999999995</v>
      </c>
      <c r="B83" s="20">
        <f t="shared" ca="1" si="7"/>
        <v>-1951.8518525236204</v>
      </c>
      <c r="C83" s="25">
        <f ca="1">'Composition Moles'!BZ95</f>
        <v>144252.67083828323</v>
      </c>
      <c r="D83" s="26">
        <f t="shared" ca="1" si="8"/>
        <v>1.353078484565305E-2</v>
      </c>
      <c r="F83" s="19">
        <f ca="1">SUMPRODUCT(ReactionRateK2!$F105:$V105*OFFSET(ReactionStoich!$E$5:$U$5,F$2,0))*(TimeStep)*'Composition Moles'!$C95</f>
        <v>-4.1729176067816967E-2</v>
      </c>
      <c r="G83" s="19">
        <f ca="1">SUMPRODUCT(ReactionRateK2!$F105:$V105*OFFSET(ReactionStoich!$E$5:$U$5,G$2,0))*(TimeStep)*'Composition Moles'!$C95</f>
        <v>0</v>
      </c>
      <c r="H83" s="19">
        <f ca="1">SUMPRODUCT(ReactionRateK2!$F105:$V105*OFFSET(ReactionStoich!$E$5:$U$5,H$2,0))*(TimeStep)*'Composition Moles'!$C95</f>
        <v>4.132505638616555E-2</v>
      </c>
      <c r="I83" s="19">
        <f ca="1">SUMPRODUCT(ReactionRateK2!$F105:$V105*OFFSET(ReactionStoich!$E$5:$U$5,I$2,0))*(TimeStep)*'Composition Moles'!$C95</f>
        <v>4.0411968165142133E-4</v>
      </c>
      <c r="J83" s="19">
        <f ca="1">SUMPRODUCT(ReactionRateK2!$F105:$V105*OFFSET(ReactionStoich!$E$5:$U$5,J$2,0))*(TimeStep)*'Composition Moles'!$C95</f>
        <v>0</v>
      </c>
      <c r="K83" s="19">
        <f ca="1">SUMPRODUCT(ReactionRateK2!$F105:$V105*OFFSET(ReactionStoich!$E$5:$U$5,K$2,0))*(TimeStep)*'Composition Moles'!$C95</f>
        <v>0</v>
      </c>
      <c r="L83" s="19">
        <f ca="1">SUMPRODUCT(ReactionRateK2!$F105:$V105*OFFSET(ReactionStoich!$E$5:$U$5,L$2,0))*(TimeStep)*'Composition Moles'!$C95</f>
        <v>0</v>
      </c>
      <c r="M83" s="19">
        <f ca="1">SUMPRODUCT(ReactionRateK2!$F105:$V105*OFFSET(ReactionStoich!$E$5:$U$5,M$2,0))*(TimeStep)*'Composition Moles'!$C95</f>
        <v>0</v>
      </c>
      <c r="N83" s="19">
        <f ca="1">SUMPRODUCT(ReactionRateK2!$F105:$V105*OFFSET(ReactionStoich!$E$5:$U$5,N$2,0))*(TimeStep)*'Composition Moles'!$C95</f>
        <v>0</v>
      </c>
      <c r="O83" s="19">
        <f ca="1">SUMPRODUCT(ReactionRateK2!$F105:$V105*OFFSET(ReactionStoich!$E$5:$U$5,O$2,0))*(TimeStep)*'Composition Moles'!$C95</f>
        <v>0</v>
      </c>
      <c r="P83" s="19">
        <f ca="1">SUMPRODUCT(ReactionRateK2!$F105:$V105*OFFSET(ReactionStoich!$E$5:$U$5,P$2,0))*(TimeStep)*'Composition Moles'!$C95</f>
        <v>0</v>
      </c>
      <c r="Q83" s="19">
        <f ca="1">SUMPRODUCT(ReactionRateK2!$F105:$V105*OFFSET(ReactionStoich!$E$5:$U$5,Q$2,0))*(TimeStep)*'Composition Moles'!$C95</f>
        <v>0</v>
      </c>
      <c r="R83" s="19">
        <f ca="1">SUMPRODUCT(ReactionRateK2!$F105:$V105*OFFSET(ReactionStoich!$E$5:$U$5,R$2,0))*(TimeStep)*'Composition Moles'!$C95</f>
        <v>0</v>
      </c>
      <c r="S83" s="19">
        <f ca="1">SUMPRODUCT(ReactionRateK2!$F105:$V105*OFFSET(ReactionStoich!$E$5:$U$5,S$2,0))*(TimeStep)*'Composition Moles'!$C95</f>
        <v>1.7419421041290979</v>
      </c>
      <c r="T83" s="19">
        <f ca="1">SUMPRODUCT(ReactionRateK2!$F105:$V105*OFFSET(ReactionStoich!$E$5:$U$5,T$2,0))*(TimeStep)*'Composition Moles'!$C95</f>
        <v>0</v>
      </c>
      <c r="U83" s="19">
        <f ca="1">SUMPRODUCT(ReactionRateK2!$F105:$V105*OFFSET(ReactionStoich!$E$5:$U$5,U$2,0))*(TimeStep)*'Composition Moles'!$C95</f>
        <v>0</v>
      </c>
      <c r="V83" s="19">
        <f ca="1">SUMPRODUCT(ReactionRateK2!$F105:$V105*OFFSET(ReactionStoich!$E$5:$U$5,V$2,0))*(TimeStep)*'Composition Moles'!$C95</f>
        <v>0</v>
      </c>
      <c r="W83" s="19">
        <f ca="1">SUMPRODUCT(ReactionRateK2!$F105:$V105*OFFSET(ReactionStoich!$E$5:$U$5,W$2,0))*(TimeStep)*'Composition Moles'!$C95</f>
        <v>0</v>
      </c>
      <c r="X83" s="19">
        <f ca="1">SUMPRODUCT(ReactionRateK2!$F105:$V105*OFFSET(ReactionStoich!$E$5:$U$5,X$2,0))*(TimeStep)*'Composition Moles'!$C95</f>
        <v>0</v>
      </c>
      <c r="Y83" s="19">
        <f ca="1">SUMPRODUCT(ReactionRateK2!$F105:$V105*OFFSET(ReactionStoich!$E$5:$U$5,Y$2,0))*(TimeStep)*'Composition Moles'!$C95</f>
        <v>-4.1626650036125339</v>
      </c>
      <c r="Z83" s="19">
        <f ca="1">SUMPRODUCT(ReactionRateK2!$F105:$V105*OFFSET(ReactionStoich!$E$5:$U$5,Z$2,0))*(TimeStep)*'Composition Moles'!$C95</f>
        <v>0</v>
      </c>
      <c r="AA83" s="19">
        <f ca="1">SUMPRODUCT(ReactionRateK2!$F105:$V105*OFFSET(ReactionStoich!$E$5:$U$5,AA$2,0))*(TimeStep)*'Composition Moles'!$C95</f>
        <v>0</v>
      </c>
      <c r="AB83" s="19">
        <f ca="1">SUMPRODUCT(ReactionRateK2!$F105:$V105*OFFSET(ReactionStoich!$E$5:$U$5,AB$2,0))*(TimeStep)*'Composition Moles'!$C95</f>
        <v>0</v>
      </c>
      <c r="AC83" s="19">
        <f ca="1">SUMPRODUCT(ReactionRateK2!$F105:$V105*OFFSET(ReactionStoich!$E$5:$U$5,AC$2,0))*(TimeStep)*'Composition Moles'!$C95</f>
        <v>0</v>
      </c>
      <c r="AD83" s="19">
        <f ca="1">SUMPRODUCT(ReactionRateK2!$F105:$V105*OFFSET(ReactionStoich!$E$5:$U$5,AD$2,0))*(TimeStep)*'Composition Moles'!$C95</f>
        <v>0</v>
      </c>
      <c r="AE83" s="19">
        <f ca="1">SUMPRODUCT(ReactionRateK2!$F105:$V105*OFFSET(ReactionStoich!$E$5:$U$5,AE$2,0))*(TimeStep)*'Composition Moles'!$C95</f>
        <v>0</v>
      </c>
      <c r="AF83" s="19">
        <f ca="1">SUMPRODUCT(ReactionRateK2!$F105:$V105*OFFSET(ReactionStoich!$E$5:$U$5,AF$2,0))*(TimeStep)*'Composition Moles'!$C95</f>
        <v>0</v>
      </c>
      <c r="AG83" s="19">
        <f ca="1">SUMPRODUCT(ReactionRateK2!$F105:$V105*OFFSET(ReactionStoich!$E$5:$U$5,AG$2,0))*(TimeStep)*'Composition Moles'!$C95</f>
        <v>-9.9028495881736678E-3</v>
      </c>
      <c r="AH83" s="19">
        <f ca="1">SUMPRODUCT(ReactionRateK2!$F105:$V105*OFFSET(ReactionStoich!$E$5:$U$5,AH$2,0))*(TimeStep)*'Composition Moles'!$C95</f>
        <v>-0.43101271082465703</v>
      </c>
      <c r="AI83" s="19">
        <f ca="1">SUMPRODUCT(ReactionRateK2!$F105:$V105*OFFSET(ReactionStoich!$E$5:$U$5,AI$2,0))*(TimeStep)*'Composition Moles'!$C95</f>
        <v>2.9201939317170091</v>
      </c>
      <c r="AJ83" s="19">
        <f ca="1">SUMPRODUCT(ReactionRateK2!$F105:$V105*OFFSET(ReactionStoich!$E$5:$U$5,AJ$2,0))*(TimeStep)*'Composition Moles'!$C95</f>
        <v>0.70408779535088084</v>
      </c>
      <c r="AK83" s="19">
        <f ca="1">SUMPRODUCT(ReactionRateK2!$F105:$V105*OFFSET(ReactionStoich!$E$5:$U$5,AK$2,0))*(TimeStep)*'Composition Moles'!$C95</f>
        <v>0</v>
      </c>
      <c r="AL83" s="19">
        <f ca="1">SUMPRODUCT(ReactionRateK2!$F105:$V105*OFFSET(ReactionStoich!$E$5:$U$5,AL$2,0))*(TimeStep)*'Composition Moles'!$C95</f>
        <v>0</v>
      </c>
      <c r="AM83" s="19">
        <f ca="1">SUMPRODUCT(ReactionRateK2!$F105:$V105*OFFSET(ReactionStoich!$E$5:$U$5,AM$2,0))*(TimeStep)*'Composition Moles'!$C95</f>
        <v>0</v>
      </c>
      <c r="AN83" s="19">
        <f ca="1">SUMPRODUCT(ReactionRateK2!$F105:$V105*OFFSET(ReactionStoich!$E$5:$U$5,AN$2,0))*(TimeStep)*'Composition Moles'!$C95</f>
        <v>0</v>
      </c>
      <c r="AO83" s="19">
        <f ca="1">SUMPRODUCT(ReactionRateK2!$F105:$V105*OFFSET(ReactionStoich!$E$5:$U$5,AO$2,0))*(TimeStep)*'Composition Moles'!$C95</f>
        <v>-4.0411968165142133E-4</v>
      </c>
      <c r="AP83" s="19">
        <f ca="1">SUMPRODUCT(ReactionRateK2!$F105:$V105*OFFSET(ReactionStoich!$E$5:$U$5,AP$2,0))*(TimeStep)*'Composition Moles'!$C95</f>
        <v>-4.1877719158691859E-2</v>
      </c>
      <c r="AQ83" s="19">
        <f ca="1">SUMPRODUCT(ReactionRateK2!$F105:$V105*OFFSET(ReactionStoich!$E$5:$U$5,AQ$2,0))*(TimeStep)*'Composition Moles'!$C95</f>
        <v>0</v>
      </c>
      <c r="AR83" s="19">
        <f ca="1">SUMPRODUCT(ReactionRateK2!$F105:$V105*OFFSET(ReactionStoich!$E$5:$U$5,AR$2,0))*(TimeStep)*'Composition Moles'!$C95</f>
        <v>0</v>
      </c>
      <c r="AS83" s="19">
        <f ca="1">SUMPRODUCT(ReactionRateK2!$F105:$V105*OFFSET(ReactionStoich!$E$5:$U$5,AS$2,0))*(TimeStep)*'Composition Moles'!$C95</f>
        <v>-0.24012047611042683</v>
      </c>
      <c r="AT83" s="19">
        <f ca="1">SUMPRODUCT(ReactionRateK2!$F105:$V105*OFFSET(ReactionStoich!$E$5:$U$5,AT$2,0))*(TimeStep)*'Composition Moles'!$C95</f>
        <v>-0.24012047611042683</v>
      </c>
      <c r="AU83" s="19">
        <f ca="1">SUMPRODUCT(ReactionRateK2!$F105:$V105*OFFSET(ReactionStoich!$E$5:$U$5,AU$2,0))*(TimeStep)*'Composition Moles'!$C95</f>
        <v>-0.24012047611042683</v>
      </c>
      <c r="AV83" s="19">
        <f ca="1">SUMPRODUCT(ReactionRateK2!$F105:$V105*OFFSET(ReactionStoich!$E$5:$U$5,AV$2,0))*(TimeStep)*'Composition Moles'!$C95</f>
        <v>0</v>
      </c>
      <c r="AW83" s="19">
        <f ca="1">SUMPRODUCT(ReactionRateK2!$F105:$V105*OFFSET(ReactionStoich!$E$5:$U$5,AW$2,0))*(TimeStep)*'Composition Moles'!$C95</f>
        <v>0</v>
      </c>
      <c r="AX83" s="19">
        <f ca="1">SUMPRODUCT(ReactionRateK2!$F105:$V105*OFFSET(ReactionStoich!$E$5:$U$5,AX$2,0))*(TimeStep)*'Composition Moles'!$C95</f>
        <v>0</v>
      </c>
      <c r="AY83" s="19">
        <f ca="1">SUMPRODUCT(ReactionRateK2!$F105:$V105*OFFSET(ReactionStoich!$E$5:$U$5,AY$2,0))*(TimeStep)*'Composition Moles'!$C95</f>
        <v>0</v>
      </c>
      <c r="AZ83" s="19">
        <f ca="1">SUMPRODUCT(ReactionRateK2!$F105:$V105*OFFSET(ReactionStoich!$E$5:$U$5,AZ$2,0))*(TimeStep)*'Composition Moles'!$C95</f>
        <v>0</v>
      </c>
      <c r="BA83" s="19">
        <f ca="1">SUMPRODUCT(ReactionRateK2!$F105:$V105*OFFSET(ReactionStoich!$E$5:$U$5,BA$2,0))*(TimeStep)*'Composition Moles'!$C95</f>
        <v>0</v>
      </c>
      <c r="BB83" s="19">
        <f ca="1">SUMPRODUCT(ReactionRateK2!$F105:$V105*OFFSET(ReactionStoich!$E$5:$U$5,BB$2,0))*(TimeStep)*'Composition Moles'!$C95</f>
        <v>0</v>
      </c>
      <c r="BC83" s="19">
        <f ca="1">SUMPRODUCT(ReactionRateK2!$F105:$V105*OFFSET(ReactionStoich!$E$5:$U$5,BC$2,0))*(TimeStep)*'Composition Moles'!$C95</f>
        <v>0</v>
      </c>
      <c r="BD83" s="19">
        <f ca="1">SUMPRODUCT(ReactionRateK2!$F105:$V105*OFFSET(ReactionStoich!$E$5:$U$5,BD$2,0))*(TimeStep)*'Composition Moles'!$C95</f>
        <v>0</v>
      </c>
      <c r="BE83" s="19">
        <f ca="1">SUMPRODUCT(ReactionRateK2!$F105:$V105*OFFSET(ReactionStoich!$E$5:$U$5,BE$2,0))*(TimeStep)*'Composition Moles'!$C95</f>
        <v>0</v>
      </c>
      <c r="BF83" s="19">
        <f ca="1">SUMPRODUCT(ReactionRateK2!$F105:$V105*OFFSET(ReactionStoich!$E$5:$U$5,BF$2,0))*(TimeStep)*'Composition Moles'!$C95</f>
        <v>0</v>
      </c>
      <c r="BG83" s="19">
        <f ca="1">SUMPRODUCT(ReactionRateK2!$F105:$V105*OFFSET(ReactionStoich!$E$5:$U$5,BG$2,0))*(TimeStep)*'Composition Moles'!$C95</f>
        <v>0</v>
      </c>
      <c r="BH83" s="19">
        <f ca="1">SUMPRODUCT(ReactionRateK2!$F105:$V105*OFFSET(ReactionStoich!$E$5:$U$5,BH$2,0))*(TimeStep)*'Composition Moles'!$C95</f>
        <v>0</v>
      </c>
      <c r="BI83" s="19">
        <f ca="1">SUMPRODUCT(ReactionRateK2!$F105:$V105*OFFSET(ReactionStoich!$E$5:$U$5,BI$2,0))*(TimeStep)*'Composition Moles'!$C95</f>
        <v>0</v>
      </c>
      <c r="BJ83" s="19">
        <f ca="1">SUMPRODUCT(ReactionRateK2!$F105:$V105*OFFSET(ReactionStoich!$E$5:$U$5,BJ$2,0))*(TimeStep)*'Composition Moles'!$C95</f>
        <v>0</v>
      </c>
      <c r="BK83" s="19">
        <f ca="1">SUMPRODUCT(ReactionRateK2!$F105:$V105*OFFSET(ReactionStoich!$E$5:$U$5,BK$2,0))*(TimeStep)*'Composition Moles'!$C95</f>
        <v>0</v>
      </c>
      <c r="BL83" s="19">
        <f ca="1">SUMPRODUCT(ReactionRateK2!$F105:$V105*OFFSET(ReactionStoich!$E$5:$U$5,BL$2,0))*(TimeStep)*'Composition Moles'!$C95</f>
        <v>0</v>
      </c>
      <c r="BM83" s="19">
        <f ca="1">SUMPRODUCT(ReactionRateK2!$F105:$V105*OFFSET(ReactionStoich!$E$5:$U$5,BM$2,0))*(TimeStep)*'Composition Moles'!$C95</f>
        <v>0</v>
      </c>
      <c r="BN83" s="19">
        <f ca="1">SUMPRODUCT(ReactionRateK2!$F105:$V105*OFFSET(ReactionStoich!$E$5:$U$5,BN$2,0))*(TimeStep)*'Composition Moles'!$C95</f>
        <v>0</v>
      </c>
      <c r="BO83" s="19">
        <f ca="1">SUMPRODUCT(ReactionRateK2!$F105:$V105*OFFSET(ReactionStoich!$E$5:$U$5,BO$2,0))*(TimeStep)*'Composition Moles'!$C95</f>
        <v>0</v>
      </c>
      <c r="BP83" s="19">
        <f ca="1">SUMPRODUCT(ReactionRateK2!$F105:$V105*OFFSET(ReactionStoich!$E$5:$U$5,BP$2,0))*(TimeStep)*'Composition Moles'!$C95</f>
        <v>0</v>
      </c>
      <c r="BQ83" s="19">
        <f ca="1">SUMPRODUCT(ReactionRateK2!$F105:$V105*OFFSET(ReactionStoich!$E$5:$U$5,BQ$2,0))*(TimeStep)*'Composition Moles'!$C95</f>
        <v>0</v>
      </c>
      <c r="BR83" s="19">
        <f ca="1">SUMPRODUCT(ReactionRateK2!$F105:$V105*OFFSET(ReactionStoich!$E$5:$U$5,BR$2,0))*(TimeStep)*'Composition Moles'!$C95</f>
        <v>0</v>
      </c>
      <c r="BS83" s="19">
        <f ca="1">SUMPRODUCT(ReactionRateK2!$F105:$V105*OFFSET(ReactionStoich!$E$5:$U$5,BS$2,0))*(TimeStep)*'Composition Moles'!$C95</f>
        <v>0</v>
      </c>
      <c r="BT83" s="19">
        <f ca="1">SUMPRODUCT(ReactionRateK2!$F105:$V105*OFFSET(ReactionStoich!$E$5:$U$5,BT$2,0))*(TimeStep)*'Composition Moles'!$C95</f>
        <v>0</v>
      </c>
      <c r="BU83" s="19">
        <f ca="1">SUMPRODUCT(ReactionRateK2!$F105:$V105*OFFSET(ReactionStoich!$E$5:$U$5,BU$2,0))*(TimeStep)*'Composition Moles'!$C95</f>
        <v>0</v>
      </c>
      <c r="BV83" s="19">
        <f ca="1">SUMPRODUCT(ReactionRateK2!$F105:$V105*OFFSET(ReactionStoich!$E$5:$U$5,BV$2,0))*(TimeStep)*'Composition Moles'!$C95</f>
        <v>0</v>
      </c>
      <c r="BW83" s="19">
        <f ca="1">SUMPRODUCT(ReactionRateK2!$F105:$V105*OFFSET(ReactionStoich!$E$5:$U$5,BW$2,0))*(TimeStep)*'Composition Moles'!$C95</f>
        <v>0</v>
      </c>
    </row>
    <row r="84" spans="1:75">
      <c r="A84">
        <f>ReactionRateK1!A106</f>
        <v>3.6999999999999948</v>
      </c>
      <c r="B84" s="20">
        <f t="shared" ca="1" si="7"/>
        <v>-1880.8554679676013</v>
      </c>
      <c r="C84" s="25">
        <f ca="1">'Composition Moles'!BZ96</f>
        <v>144254.60959769649</v>
      </c>
      <c r="D84" s="26">
        <f t="shared" ca="1" si="8"/>
        <v>1.3038442745178213E-2</v>
      </c>
      <c r="F84" s="19">
        <f ca="1">SUMPRODUCT(ReactionRateK2!$F106:$V106*OFFSET(ReactionStoich!$E$5:$U$5,F$2,0))*(TimeStep)*'Composition Moles'!$C96</f>
        <v>-3.9026255764213404E-2</v>
      </c>
      <c r="G84" s="19">
        <f ca="1">SUMPRODUCT(ReactionRateK2!$F106:$V106*OFFSET(ReactionStoich!$E$5:$U$5,G$2,0))*(TimeStep)*'Composition Moles'!$C96</f>
        <v>0</v>
      </c>
      <c r="H84" s="19">
        <f ca="1">SUMPRODUCT(ReactionRateK2!$F106:$V106*OFFSET(ReactionStoich!$E$5:$U$5,H$2,0))*(TimeStep)*'Composition Moles'!$C96</f>
        <v>3.8659448494629448E-2</v>
      </c>
      <c r="I84" s="19">
        <f ca="1">SUMPRODUCT(ReactionRateK2!$F106:$V106*OFFSET(ReactionStoich!$E$5:$U$5,I$2,0))*(TimeStep)*'Composition Moles'!$C96</f>
        <v>3.6680726958395875E-4</v>
      </c>
      <c r="J84" s="19">
        <f ca="1">SUMPRODUCT(ReactionRateK2!$F106:$V106*OFFSET(ReactionStoich!$E$5:$U$5,J$2,0))*(TimeStep)*'Composition Moles'!$C96</f>
        <v>0</v>
      </c>
      <c r="K84" s="19">
        <f ca="1">SUMPRODUCT(ReactionRateK2!$F106:$V106*OFFSET(ReactionStoich!$E$5:$U$5,K$2,0))*(TimeStep)*'Composition Moles'!$C96</f>
        <v>0</v>
      </c>
      <c r="L84" s="19">
        <f ca="1">SUMPRODUCT(ReactionRateK2!$F106:$V106*OFFSET(ReactionStoich!$E$5:$U$5,L$2,0))*(TimeStep)*'Composition Moles'!$C96</f>
        <v>0</v>
      </c>
      <c r="M84" s="19">
        <f ca="1">SUMPRODUCT(ReactionRateK2!$F106:$V106*OFFSET(ReactionStoich!$E$5:$U$5,M$2,0))*(TimeStep)*'Composition Moles'!$C96</f>
        <v>0</v>
      </c>
      <c r="N84" s="19">
        <f ca="1">SUMPRODUCT(ReactionRateK2!$F106:$V106*OFFSET(ReactionStoich!$E$5:$U$5,N$2,0))*(TimeStep)*'Composition Moles'!$C96</f>
        <v>0</v>
      </c>
      <c r="O84" s="19">
        <f ca="1">SUMPRODUCT(ReactionRateK2!$F106:$V106*OFFSET(ReactionStoich!$E$5:$U$5,O$2,0))*(TimeStep)*'Composition Moles'!$C96</f>
        <v>0</v>
      </c>
      <c r="P84" s="19">
        <f ca="1">SUMPRODUCT(ReactionRateK2!$F106:$V106*OFFSET(ReactionStoich!$E$5:$U$5,P$2,0))*(TimeStep)*'Composition Moles'!$C96</f>
        <v>0</v>
      </c>
      <c r="Q84" s="19">
        <f ca="1">SUMPRODUCT(ReactionRateK2!$F106:$V106*OFFSET(ReactionStoich!$E$5:$U$5,Q$2,0))*(TimeStep)*'Composition Moles'!$C96</f>
        <v>0</v>
      </c>
      <c r="R84" s="19">
        <f ca="1">SUMPRODUCT(ReactionRateK2!$F106:$V106*OFFSET(ReactionStoich!$E$5:$U$5,R$2,0))*(TimeStep)*'Composition Moles'!$C96</f>
        <v>0</v>
      </c>
      <c r="S84" s="19">
        <f ca="1">SUMPRODUCT(ReactionRateK2!$F106:$V106*OFFSET(ReactionStoich!$E$5:$U$5,S$2,0))*(TimeStep)*'Composition Moles'!$C96</f>
        <v>1.7026904216704635</v>
      </c>
      <c r="T84" s="19">
        <f ca="1">SUMPRODUCT(ReactionRateK2!$F106:$V106*OFFSET(ReactionStoich!$E$5:$U$5,T$2,0))*(TimeStep)*'Composition Moles'!$C96</f>
        <v>0</v>
      </c>
      <c r="U84" s="19">
        <f ca="1">SUMPRODUCT(ReactionRateK2!$F106:$V106*OFFSET(ReactionStoich!$E$5:$U$5,U$2,0))*(TimeStep)*'Composition Moles'!$C96</f>
        <v>0</v>
      </c>
      <c r="V84" s="19">
        <f ca="1">SUMPRODUCT(ReactionRateK2!$F106:$V106*OFFSET(ReactionStoich!$E$5:$U$5,V$2,0))*(TimeStep)*'Composition Moles'!$C96</f>
        <v>0</v>
      </c>
      <c r="W84" s="19">
        <f ca="1">SUMPRODUCT(ReactionRateK2!$F106:$V106*OFFSET(ReactionStoich!$E$5:$U$5,W$2,0))*(TimeStep)*'Composition Moles'!$C96</f>
        <v>0</v>
      </c>
      <c r="X84" s="19">
        <f ca="1">SUMPRODUCT(ReactionRateK2!$F106:$V106*OFFSET(ReactionStoich!$E$5:$U$5,X$2,0))*(TimeStep)*'Composition Moles'!$C96</f>
        <v>0</v>
      </c>
      <c r="Y84" s="19">
        <f ca="1">SUMPRODUCT(ReactionRateK2!$F106:$V106*OFFSET(ReactionStoich!$E$5:$U$5,Y$2,0))*(TimeStep)*'Composition Moles'!$C96</f>
        <v>-4.0750736803573817</v>
      </c>
      <c r="Z84" s="19">
        <f ca="1">SUMPRODUCT(ReactionRateK2!$F106:$V106*OFFSET(ReactionStoich!$E$5:$U$5,Z$2,0))*(TimeStep)*'Composition Moles'!$C96</f>
        <v>0</v>
      </c>
      <c r="AA84" s="19">
        <f ca="1">SUMPRODUCT(ReactionRateK2!$F106:$V106*OFFSET(ReactionStoich!$E$5:$U$5,AA$2,0))*(TimeStep)*'Composition Moles'!$C96</f>
        <v>0</v>
      </c>
      <c r="AB84" s="19">
        <f ca="1">SUMPRODUCT(ReactionRateK2!$F106:$V106*OFFSET(ReactionStoich!$E$5:$U$5,AB$2,0))*(TimeStep)*'Composition Moles'!$C96</f>
        <v>0</v>
      </c>
      <c r="AC84" s="19">
        <f ca="1">SUMPRODUCT(ReactionRateK2!$F106:$V106*OFFSET(ReactionStoich!$E$5:$U$5,AC$2,0))*(TimeStep)*'Composition Moles'!$C96</f>
        <v>0</v>
      </c>
      <c r="AD84" s="19">
        <f ca="1">SUMPRODUCT(ReactionRateK2!$F106:$V106*OFFSET(ReactionStoich!$E$5:$U$5,AD$2,0))*(TimeStep)*'Composition Moles'!$C96</f>
        <v>0</v>
      </c>
      <c r="AE84" s="19">
        <f ca="1">SUMPRODUCT(ReactionRateK2!$F106:$V106*OFFSET(ReactionStoich!$E$5:$U$5,AE$2,0))*(TimeStep)*'Composition Moles'!$C96</f>
        <v>0</v>
      </c>
      <c r="AF84" s="19">
        <f ca="1">SUMPRODUCT(ReactionRateK2!$F106:$V106*OFFSET(ReactionStoich!$E$5:$U$5,AF$2,0))*(TimeStep)*'Composition Moles'!$C96</f>
        <v>0</v>
      </c>
      <c r="AG84" s="19">
        <f ca="1">SUMPRODUCT(ReactionRateK2!$F106:$V106*OFFSET(ReactionStoich!$E$5:$U$5,AG$2,0))*(TimeStep)*'Composition Moles'!$C96</f>
        <v>-9.5763269926237172E-3</v>
      </c>
      <c r="AH84" s="19">
        <f ca="1">SUMPRODUCT(ReactionRateK2!$F106:$V106*OFFSET(ReactionStoich!$E$5:$U$5,AH$2,0))*(TimeStep)*'Composition Moles'!$C96</f>
        <v>-0.45350424827642388</v>
      </c>
      <c r="AI84" s="19">
        <f ca="1">SUMPRODUCT(ReactionRateK2!$F106:$V106*OFFSET(ReactionStoich!$E$5:$U$5,AI$2,0))*(TimeStep)*'Composition Moles'!$C96</f>
        <v>2.8950083275963241</v>
      </c>
      <c r="AJ84" s="19">
        <f ca="1">SUMPRODUCT(ReactionRateK2!$F106:$V106*OFFSET(ReactionStoich!$E$5:$U$5,AJ$2,0))*(TimeStep)*'Composition Moles'!$C96</f>
        <v>0.68856766217410881</v>
      </c>
      <c r="AK84" s="19">
        <f ca="1">SUMPRODUCT(ReactionRateK2!$F106:$V106*OFFSET(ReactionStoich!$E$5:$U$5,AK$2,0))*(TimeStep)*'Composition Moles'!$C96</f>
        <v>0</v>
      </c>
      <c r="AL84" s="19">
        <f ca="1">SUMPRODUCT(ReactionRateK2!$F106:$V106*OFFSET(ReactionStoich!$E$5:$U$5,AL$2,0))*(TimeStep)*'Composition Moles'!$C96</f>
        <v>0</v>
      </c>
      <c r="AM84" s="19">
        <f ca="1">SUMPRODUCT(ReactionRateK2!$F106:$V106*OFFSET(ReactionStoich!$E$5:$U$5,AM$2,0))*(TimeStep)*'Composition Moles'!$C96</f>
        <v>0</v>
      </c>
      <c r="AN84" s="19">
        <f ca="1">SUMPRODUCT(ReactionRateK2!$F106:$V106*OFFSET(ReactionStoich!$E$5:$U$5,AN$2,0))*(TimeStep)*'Composition Moles'!$C96</f>
        <v>0</v>
      </c>
      <c r="AO84" s="19">
        <f ca="1">SUMPRODUCT(ReactionRateK2!$F106:$V106*OFFSET(ReactionStoich!$E$5:$U$5,AO$2,0))*(TimeStep)*'Composition Moles'!$C96</f>
        <v>-3.6680726958395875E-4</v>
      </c>
      <c r="AP84" s="19">
        <f ca="1">SUMPRODUCT(ReactionRateK2!$F106:$V106*OFFSET(ReactionStoich!$E$5:$U$5,AP$2,0))*(TimeStep)*'Composition Moles'!$C96</f>
        <v>-3.9173093366824702E-2</v>
      </c>
      <c r="AQ84" s="19">
        <f ca="1">SUMPRODUCT(ReactionRateK2!$F106:$V106*OFFSET(ReactionStoich!$E$5:$U$5,AQ$2,0))*(TimeStep)*'Composition Moles'!$C96</f>
        <v>0</v>
      </c>
      <c r="AR84" s="19">
        <f ca="1">SUMPRODUCT(ReactionRateK2!$F106:$V106*OFFSET(ReactionStoich!$E$5:$U$5,AR$2,0))*(TimeStep)*'Composition Moles'!$C96</f>
        <v>0</v>
      </c>
      <c r="AS84" s="19">
        <f ca="1">SUMPRODUCT(ReactionRateK2!$F106:$V106*OFFSET(ReactionStoich!$E$5:$U$5,AS$2,0))*(TimeStep)*'Composition Moles'!$C96</f>
        <v>-0.23619075172601917</v>
      </c>
      <c r="AT84" s="19">
        <f ca="1">SUMPRODUCT(ReactionRateK2!$F106:$V106*OFFSET(ReactionStoich!$E$5:$U$5,AT$2,0))*(TimeStep)*'Composition Moles'!$C96</f>
        <v>-0.23619075172601917</v>
      </c>
      <c r="AU84" s="19">
        <f ca="1">SUMPRODUCT(ReactionRateK2!$F106:$V106*OFFSET(ReactionStoich!$E$5:$U$5,AU$2,0))*(TimeStep)*'Composition Moles'!$C96</f>
        <v>-0.23619075172601917</v>
      </c>
      <c r="AV84" s="19">
        <f ca="1">SUMPRODUCT(ReactionRateK2!$F106:$V106*OFFSET(ReactionStoich!$E$5:$U$5,AV$2,0))*(TimeStep)*'Composition Moles'!$C96</f>
        <v>0</v>
      </c>
      <c r="AW84" s="19">
        <f ca="1">SUMPRODUCT(ReactionRateK2!$F106:$V106*OFFSET(ReactionStoich!$E$5:$U$5,AW$2,0))*(TimeStep)*'Composition Moles'!$C96</f>
        <v>0</v>
      </c>
      <c r="AX84" s="19">
        <f ca="1">SUMPRODUCT(ReactionRateK2!$F106:$V106*OFFSET(ReactionStoich!$E$5:$U$5,AX$2,0))*(TimeStep)*'Composition Moles'!$C96</f>
        <v>0</v>
      </c>
      <c r="AY84" s="19">
        <f ca="1">SUMPRODUCT(ReactionRateK2!$F106:$V106*OFFSET(ReactionStoich!$E$5:$U$5,AY$2,0))*(TimeStep)*'Composition Moles'!$C96</f>
        <v>0</v>
      </c>
      <c r="AZ84" s="19">
        <f ca="1">SUMPRODUCT(ReactionRateK2!$F106:$V106*OFFSET(ReactionStoich!$E$5:$U$5,AZ$2,0))*(TimeStep)*'Composition Moles'!$C96</f>
        <v>0</v>
      </c>
      <c r="BA84" s="19">
        <f ca="1">SUMPRODUCT(ReactionRateK2!$F106:$V106*OFFSET(ReactionStoich!$E$5:$U$5,BA$2,0))*(TimeStep)*'Composition Moles'!$C96</f>
        <v>0</v>
      </c>
      <c r="BB84" s="19">
        <f ca="1">SUMPRODUCT(ReactionRateK2!$F106:$V106*OFFSET(ReactionStoich!$E$5:$U$5,BB$2,0))*(TimeStep)*'Composition Moles'!$C96</f>
        <v>0</v>
      </c>
      <c r="BC84" s="19">
        <f ca="1">SUMPRODUCT(ReactionRateK2!$F106:$V106*OFFSET(ReactionStoich!$E$5:$U$5,BC$2,0))*(TimeStep)*'Composition Moles'!$C96</f>
        <v>0</v>
      </c>
      <c r="BD84" s="19">
        <f ca="1">SUMPRODUCT(ReactionRateK2!$F106:$V106*OFFSET(ReactionStoich!$E$5:$U$5,BD$2,0))*(TimeStep)*'Composition Moles'!$C96</f>
        <v>0</v>
      </c>
      <c r="BE84" s="19">
        <f ca="1">SUMPRODUCT(ReactionRateK2!$F106:$V106*OFFSET(ReactionStoich!$E$5:$U$5,BE$2,0))*(TimeStep)*'Composition Moles'!$C96</f>
        <v>0</v>
      </c>
      <c r="BF84" s="19">
        <f ca="1">SUMPRODUCT(ReactionRateK2!$F106:$V106*OFFSET(ReactionStoich!$E$5:$U$5,BF$2,0))*(TimeStep)*'Composition Moles'!$C96</f>
        <v>0</v>
      </c>
      <c r="BG84" s="19">
        <f ca="1">SUMPRODUCT(ReactionRateK2!$F106:$V106*OFFSET(ReactionStoich!$E$5:$U$5,BG$2,0))*(TimeStep)*'Composition Moles'!$C96</f>
        <v>0</v>
      </c>
      <c r="BH84" s="19">
        <f ca="1">SUMPRODUCT(ReactionRateK2!$F106:$V106*OFFSET(ReactionStoich!$E$5:$U$5,BH$2,0))*(TimeStep)*'Composition Moles'!$C96</f>
        <v>0</v>
      </c>
      <c r="BI84" s="19">
        <f ca="1">SUMPRODUCT(ReactionRateK2!$F106:$V106*OFFSET(ReactionStoich!$E$5:$U$5,BI$2,0))*(TimeStep)*'Composition Moles'!$C96</f>
        <v>0</v>
      </c>
      <c r="BJ84" s="19">
        <f ca="1">SUMPRODUCT(ReactionRateK2!$F106:$V106*OFFSET(ReactionStoich!$E$5:$U$5,BJ$2,0))*(TimeStep)*'Composition Moles'!$C96</f>
        <v>0</v>
      </c>
      <c r="BK84" s="19">
        <f ca="1">SUMPRODUCT(ReactionRateK2!$F106:$V106*OFFSET(ReactionStoich!$E$5:$U$5,BK$2,0))*(TimeStep)*'Composition Moles'!$C96</f>
        <v>0</v>
      </c>
      <c r="BL84" s="19">
        <f ca="1">SUMPRODUCT(ReactionRateK2!$F106:$V106*OFFSET(ReactionStoich!$E$5:$U$5,BL$2,0))*(TimeStep)*'Composition Moles'!$C96</f>
        <v>0</v>
      </c>
      <c r="BM84" s="19">
        <f ca="1">SUMPRODUCT(ReactionRateK2!$F106:$V106*OFFSET(ReactionStoich!$E$5:$U$5,BM$2,0))*(TimeStep)*'Composition Moles'!$C96</f>
        <v>0</v>
      </c>
      <c r="BN84" s="19">
        <f ca="1">SUMPRODUCT(ReactionRateK2!$F106:$V106*OFFSET(ReactionStoich!$E$5:$U$5,BN$2,0))*(TimeStep)*'Composition Moles'!$C96</f>
        <v>0</v>
      </c>
      <c r="BO84" s="19">
        <f ca="1">SUMPRODUCT(ReactionRateK2!$F106:$V106*OFFSET(ReactionStoich!$E$5:$U$5,BO$2,0))*(TimeStep)*'Composition Moles'!$C96</f>
        <v>0</v>
      </c>
      <c r="BP84" s="19">
        <f ca="1">SUMPRODUCT(ReactionRateK2!$F106:$V106*OFFSET(ReactionStoich!$E$5:$U$5,BP$2,0))*(TimeStep)*'Composition Moles'!$C96</f>
        <v>0</v>
      </c>
      <c r="BQ84" s="19">
        <f ca="1">SUMPRODUCT(ReactionRateK2!$F106:$V106*OFFSET(ReactionStoich!$E$5:$U$5,BQ$2,0))*(TimeStep)*'Composition Moles'!$C96</f>
        <v>0</v>
      </c>
      <c r="BR84" s="19">
        <f ca="1">SUMPRODUCT(ReactionRateK2!$F106:$V106*OFFSET(ReactionStoich!$E$5:$U$5,BR$2,0))*(TimeStep)*'Composition Moles'!$C96</f>
        <v>0</v>
      </c>
      <c r="BS84" s="19">
        <f ca="1">SUMPRODUCT(ReactionRateK2!$F106:$V106*OFFSET(ReactionStoich!$E$5:$U$5,BS$2,0))*(TimeStep)*'Composition Moles'!$C96</f>
        <v>0</v>
      </c>
      <c r="BT84" s="19">
        <f ca="1">SUMPRODUCT(ReactionRateK2!$F106:$V106*OFFSET(ReactionStoich!$E$5:$U$5,BT$2,0))*(TimeStep)*'Composition Moles'!$C96</f>
        <v>0</v>
      </c>
      <c r="BU84" s="19">
        <f ca="1">SUMPRODUCT(ReactionRateK2!$F106:$V106*OFFSET(ReactionStoich!$E$5:$U$5,BU$2,0))*(TimeStep)*'Composition Moles'!$C96</f>
        <v>0</v>
      </c>
      <c r="BV84" s="19">
        <f ca="1">SUMPRODUCT(ReactionRateK2!$F106:$V106*OFFSET(ReactionStoich!$E$5:$U$5,BV$2,0))*(TimeStep)*'Composition Moles'!$C96</f>
        <v>0</v>
      </c>
      <c r="BW84" s="19">
        <f ca="1">SUMPRODUCT(ReactionRateK2!$F106:$V106*OFFSET(ReactionStoich!$E$5:$U$5,BW$2,0))*(TimeStep)*'Composition Moles'!$C96</f>
        <v>0</v>
      </c>
    </row>
    <row r="85" spans="1:75">
      <c r="A85">
        <f>ReactionRateK1!A107</f>
        <v>3.7499999999999947</v>
      </c>
      <c r="B85" s="20">
        <f t="shared" ca="1" si="7"/>
        <v>-1815.1427558969599</v>
      </c>
      <c r="C85" s="25">
        <f ca="1">'Composition Moles'!BZ97</f>
        <v>144256.23790021942</v>
      </c>
      <c r="D85" s="26">
        <f t="shared" ca="1" si="8"/>
        <v>1.2582767874152353E-2</v>
      </c>
      <c r="F85" s="19">
        <f ca="1">SUMPRODUCT(ReactionRateK2!$F107:$V107*OFFSET(ReactionStoich!$E$5:$U$5,F$2,0))*(TimeStep)*'Composition Moles'!$C97</f>
        <v>-3.6500232990063816E-2</v>
      </c>
      <c r="G85" s="19">
        <f ca="1">SUMPRODUCT(ReactionRateK2!$F107:$V107*OFFSET(ReactionStoich!$E$5:$U$5,G$2,0))*(TimeStep)*'Composition Moles'!$C97</f>
        <v>0</v>
      </c>
      <c r="H85" s="19">
        <f ca="1">SUMPRODUCT(ReactionRateK2!$F107:$V107*OFFSET(ReactionStoich!$E$5:$U$5,H$2,0))*(TimeStep)*'Composition Moles'!$C97</f>
        <v>3.6167278352967451E-2</v>
      </c>
      <c r="I85" s="19">
        <f ca="1">SUMPRODUCT(ReactionRateK2!$F107:$V107*OFFSET(ReactionStoich!$E$5:$U$5,I$2,0))*(TimeStep)*'Composition Moles'!$C97</f>
        <v>3.3295463709636318E-4</v>
      </c>
      <c r="J85" s="19">
        <f ca="1">SUMPRODUCT(ReactionRateK2!$F107:$V107*OFFSET(ReactionStoich!$E$5:$U$5,J$2,0))*(TimeStep)*'Composition Moles'!$C97</f>
        <v>0</v>
      </c>
      <c r="K85" s="19">
        <f ca="1">SUMPRODUCT(ReactionRateK2!$F107:$V107*OFFSET(ReactionStoich!$E$5:$U$5,K$2,0))*(TimeStep)*'Composition Moles'!$C97</f>
        <v>0</v>
      </c>
      <c r="L85" s="19">
        <f ca="1">SUMPRODUCT(ReactionRateK2!$F107:$V107*OFFSET(ReactionStoich!$E$5:$U$5,L$2,0))*(TimeStep)*'Composition Moles'!$C97</f>
        <v>0</v>
      </c>
      <c r="M85" s="19">
        <f ca="1">SUMPRODUCT(ReactionRateK2!$F107:$V107*OFFSET(ReactionStoich!$E$5:$U$5,M$2,0))*(TimeStep)*'Composition Moles'!$C97</f>
        <v>0</v>
      </c>
      <c r="N85" s="19">
        <f ca="1">SUMPRODUCT(ReactionRateK2!$F107:$V107*OFFSET(ReactionStoich!$E$5:$U$5,N$2,0))*(TimeStep)*'Composition Moles'!$C97</f>
        <v>0</v>
      </c>
      <c r="O85" s="19">
        <f ca="1">SUMPRODUCT(ReactionRateK2!$F107:$V107*OFFSET(ReactionStoich!$E$5:$U$5,O$2,0))*(TimeStep)*'Composition Moles'!$C97</f>
        <v>0</v>
      </c>
      <c r="P85" s="19">
        <f ca="1">SUMPRODUCT(ReactionRateK2!$F107:$V107*OFFSET(ReactionStoich!$E$5:$U$5,P$2,0))*(TimeStep)*'Composition Moles'!$C97</f>
        <v>0</v>
      </c>
      <c r="Q85" s="19">
        <f ca="1">SUMPRODUCT(ReactionRateK2!$F107:$V107*OFFSET(ReactionStoich!$E$5:$U$5,Q$2,0))*(TimeStep)*'Composition Moles'!$C97</f>
        <v>0</v>
      </c>
      <c r="R85" s="19">
        <f ca="1">SUMPRODUCT(ReactionRateK2!$F107:$V107*OFFSET(ReactionStoich!$E$5:$U$5,R$2,0))*(TimeStep)*'Composition Moles'!$C97</f>
        <v>0</v>
      </c>
      <c r="S85" s="19">
        <f ca="1">SUMPRODUCT(ReactionRateK2!$F107:$V107*OFFSET(ReactionStoich!$E$5:$U$5,S$2,0))*(TimeStep)*'Composition Moles'!$C97</f>
        <v>1.6639792922264949</v>
      </c>
      <c r="T85" s="19">
        <f ca="1">SUMPRODUCT(ReactionRateK2!$F107:$V107*OFFSET(ReactionStoich!$E$5:$U$5,T$2,0))*(TimeStep)*'Composition Moles'!$C97</f>
        <v>0</v>
      </c>
      <c r="U85" s="19">
        <f ca="1">SUMPRODUCT(ReactionRateK2!$F107:$V107*OFFSET(ReactionStoich!$E$5:$U$5,U$2,0))*(TimeStep)*'Composition Moles'!$C97</f>
        <v>0</v>
      </c>
      <c r="V85" s="19">
        <f ca="1">SUMPRODUCT(ReactionRateK2!$F107:$V107*OFFSET(ReactionStoich!$E$5:$U$5,V$2,0))*(TimeStep)*'Composition Moles'!$C97</f>
        <v>0</v>
      </c>
      <c r="W85" s="19">
        <f ca="1">SUMPRODUCT(ReactionRateK2!$F107:$V107*OFFSET(ReactionStoich!$E$5:$U$5,W$2,0))*(TimeStep)*'Composition Moles'!$C97</f>
        <v>0</v>
      </c>
      <c r="X85" s="19">
        <f ca="1">SUMPRODUCT(ReactionRateK2!$F107:$V107*OFFSET(ReactionStoich!$E$5:$U$5,X$2,0))*(TimeStep)*'Composition Moles'!$C97</f>
        <v>0</v>
      </c>
      <c r="Y85" s="19">
        <f ca="1">SUMPRODUCT(ReactionRateK2!$F107:$V107*OFFSET(ReactionStoich!$E$5:$U$5,Y$2,0))*(TimeStep)*'Composition Moles'!$C97</f>
        <v>-3.9886647406396252</v>
      </c>
      <c r="Z85" s="19">
        <f ca="1">SUMPRODUCT(ReactionRateK2!$F107:$V107*OFFSET(ReactionStoich!$E$5:$U$5,Z$2,0))*(TimeStep)*'Composition Moles'!$C97</f>
        <v>0</v>
      </c>
      <c r="AA85" s="19">
        <f ca="1">SUMPRODUCT(ReactionRateK2!$F107:$V107*OFFSET(ReactionStoich!$E$5:$U$5,AA$2,0))*(TimeStep)*'Composition Moles'!$C97</f>
        <v>0</v>
      </c>
      <c r="AB85" s="19">
        <f ca="1">SUMPRODUCT(ReactionRateK2!$F107:$V107*OFFSET(ReactionStoich!$E$5:$U$5,AB$2,0))*(TimeStep)*'Composition Moles'!$C97</f>
        <v>0</v>
      </c>
      <c r="AC85" s="19">
        <f ca="1">SUMPRODUCT(ReactionRateK2!$F107:$V107*OFFSET(ReactionStoich!$E$5:$U$5,AC$2,0))*(TimeStep)*'Composition Moles'!$C97</f>
        <v>0</v>
      </c>
      <c r="AD85" s="19">
        <f ca="1">SUMPRODUCT(ReactionRateK2!$F107:$V107*OFFSET(ReactionStoich!$E$5:$U$5,AD$2,0))*(TimeStep)*'Composition Moles'!$C97</f>
        <v>0</v>
      </c>
      <c r="AE85" s="19">
        <f ca="1">SUMPRODUCT(ReactionRateK2!$F107:$V107*OFFSET(ReactionStoich!$E$5:$U$5,AE$2,0))*(TimeStep)*'Composition Moles'!$C97</f>
        <v>0</v>
      </c>
      <c r="AF85" s="19">
        <f ca="1">SUMPRODUCT(ReactionRateK2!$F107:$V107*OFFSET(ReactionStoich!$E$5:$U$5,AF$2,0))*(TimeStep)*'Composition Moles'!$C97</f>
        <v>0</v>
      </c>
      <c r="AG85" s="19">
        <f ca="1">SUMPRODUCT(ReactionRateK2!$F107:$V107*OFFSET(ReactionStoich!$E$5:$U$5,AG$2,0))*(TimeStep)*'Composition Moles'!$C97</f>
        <v>-9.2626092001545576E-3</v>
      </c>
      <c r="AH85" s="19">
        <f ca="1">SUMPRODUCT(ReactionRateK2!$F107:$V107*OFFSET(ReactionStoich!$E$5:$U$5,AH$2,0))*(TimeStep)*'Composition Moles'!$C97</f>
        <v>-0.47484737889938178</v>
      </c>
      <c r="AI85" s="19">
        <f ca="1">SUMPRODUCT(ReactionRateK2!$F107:$V107*OFFSET(ReactionStoich!$E$5:$U$5,AI$2,0))*(TimeStep)*'Composition Moles'!$C97</f>
        <v>2.8695529575543457</v>
      </c>
      <c r="AJ85" s="19">
        <f ca="1">SUMPRODUCT(ReactionRateK2!$F107:$V107*OFFSET(ReactionStoich!$E$5:$U$5,AJ$2,0))*(TimeStep)*'Composition Moles'!$C97</f>
        <v>0.67328205576217914</v>
      </c>
      <c r="AK85" s="19">
        <f ca="1">SUMPRODUCT(ReactionRateK2!$F107:$V107*OFFSET(ReactionStoich!$E$5:$U$5,AK$2,0))*(TimeStep)*'Composition Moles'!$C97</f>
        <v>0</v>
      </c>
      <c r="AL85" s="19">
        <f ca="1">SUMPRODUCT(ReactionRateK2!$F107:$V107*OFFSET(ReactionStoich!$E$5:$U$5,AL$2,0))*(TimeStep)*'Composition Moles'!$C97</f>
        <v>0</v>
      </c>
      <c r="AM85" s="19">
        <f ca="1">SUMPRODUCT(ReactionRateK2!$F107:$V107*OFFSET(ReactionStoich!$E$5:$U$5,AM$2,0))*(TimeStep)*'Composition Moles'!$C97</f>
        <v>0</v>
      </c>
      <c r="AN85" s="19">
        <f ca="1">SUMPRODUCT(ReactionRateK2!$F107:$V107*OFFSET(ReactionStoich!$E$5:$U$5,AN$2,0))*(TimeStep)*'Composition Moles'!$C97</f>
        <v>0</v>
      </c>
      <c r="AO85" s="19">
        <f ca="1">SUMPRODUCT(ReactionRateK2!$F107:$V107*OFFSET(ReactionStoich!$E$5:$U$5,AO$2,0))*(TimeStep)*'Composition Moles'!$C97</f>
        <v>-3.3295463709636318E-4</v>
      </c>
      <c r="AP85" s="19">
        <f ca="1">SUMPRODUCT(ReactionRateK2!$F107:$V107*OFFSET(ReactionStoich!$E$5:$U$5,AP$2,0))*(TimeStep)*'Composition Moles'!$C97</f>
        <v>-3.6640885418713791E-2</v>
      </c>
      <c r="AQ85" s="19">
        <f ca="1">SUMPRODUCT(ReactionRateK2!$F107:$V107*OFFSET(ReactionStoich!$E$5:$U$5,AQ$2,0))*(TimeStep)*'Composition Moles'!$C97</f>
        <v>0</v>
      </c>
      <c r="AR85" s="19">
        <f ca="1">SUMPRODUCT(ReactionRateK2!$F107:$V107*OFFSET(ReactionStoich!$E$5:$U$5,AR$2,0))*(TimeStep)*'Composition Moles'!$C97</f>
        <v>0</v>
      </c>
      <c r="AS85" s="19">
        <f ca="1">SUMPRODUCT(ReactionRateK2!$F107:$V107*OFFSET(ReactionStoich!$E$5:$U$5,AS$2,0))*(TimeStep)*'Composition Moles'!$C97</f>
        <v>-0.23235524558268292</v>
      </c>
      <c r="AT85" s="19">
        <f ca="1">SUMPRODUCT(ReactionRateK2!$F107:$V107*OFFSET(ReactionStoich!$E$5:$U$5,AT$2,0))*(TimeStep)*'Composition Moles'!$C97</f>
        <v>-0.23235524558268292</v>
      </c>
      <c r="AU85" s="19">
        <f ca="1">SUMPRODUCT(ReactionRateK2!$F107:$V107*OFFSET(ReactionStoich!$E$5:$U$5,AU$2,0))*(TimeStep)*'Composition Moles'!$C97</f>
        <v>-0.23235524558268292</v>
      </c>
      <c r="AV85" s="19">
        <f ca="1">SUMPRODUCT(ReactionRateK2!$F107:$V107*OFFSET(ReactionStoich!$E$5:$U$5,AV$2,0))*(TimeStep)*'Composition Moles'!$C97</f>
        <v>0</v>
      </c>
      <c r="AW85" s="19">
        <f ca="1">SUMPRODUCT(ReactionRateK2!$F107:$V107*OFFSET(ReactionStoich!$E$5:$U$5,AW$2,0))*(TimeStep)*'Composition Moles'!$C97</f>
        <v>0</v>
      </c>
      <c r="AX85" s="19">
        <f ca="1">SUMPRODUCT(ReactionRateK2!$F107:$V107*OFFSET(ReactionStoich!$E$5:$U$5,AX$2,0))*(TimeStep)*'Composition Moles'!$C97</f>
        <v>0</v>
      </c>
      <c r="AY85" s="19">
        <f ca="1">SUMPRODUCT(ReactionRateK2!$F107:$V107*OFFSET(ReactionStoich!$E$5:$U$5,AY$2,0))*(TimeStep)*'Composition Moles'!$C97</f>
        <v>0</v>
      </c>
      <c r="AZ85" s="19">
        <f ca="1">SUMPRODUCT(ReactionRateK2!$F107:$V107*OFFSET(ReactionStoich!$E$5:$U$5,AZ$2,0))*(TimeStep)*'Composition Moles'!$C97</f>
        <v>0</v>
      </c>
      <c r="BA85" s="19">
        <f ca="1">SUMPRODUCT(ReactionRateK2!$F107:$V107*OFFSET(ReactionStoich!$E$5:$U$5,BA$2,0))*(TimeStep)*'Composition Moles'!$C97</f>
        <v>0</v>
      </c>
      <c r="BB85" s="19">
        <f ca="1">SUMPRODUCT(ReactionRateK2!$F107:$V107*OFFSET(ReactionStoich!$E$5:$U$5,BB$2,0))*(TimeStep)*'Composition Moles'!$C97</f>
        <v>0</v>
      </c>
      <c r="BC85" s="19">
        <f ca="1">SUMPRODUCT(ReactionRateK2!$F107:$V107*OFFSET(ReactionStoich!$E$5:$U$5,BC$2,0))*(TimeStep)*'Composition Moles'!$C97</f>
        <v>0</v>
      </c>
      <c r="BD85" s="19">
        <f ca="1">SUMPRODUCT(ReactionRateK2!$F107:$V107*OFFSET(ReactionStoich!$E$5:$U$5,BD$2,0))*(TimeStep)*'Composition Moles'!$C97</f>
        <v>0</v>
      </c>
      <c r="BE85" s="19">
        <f ca="1">SUMPRODUCT(ReactionRateK2!$F107:$V107*OFFSET(ReactionStoich!$E$5:$U$5,BE$2,0))*(TimeStep)*'Composition Moles'!$C97</f>
        <v>0</v>
      </c>
      <c r="BF85" s="19">
        <f ca="1">SUMPRODUCT(ReactionRateK2!$F107:$V107*OFFSET(ReactionStoich!$E$5:$U$5,BF$2,0))*(TimeStep)*'Composition Moles'!$C97</f>
        <v>0</v>
      </c>
      <c r="BG85" s="19">
        <f ca="1">SUMPRODUCT(ReactionRateK2!$F107:$V107*OFFSET(ReactionStoich!$E$5:$U$5,BG$2,0))*(TimeStep)*'Composition Moles'!$C97</f>
        <v>0</v>
      </c>
      <c r="BH85" s="19">
        <f ca="1">SUMPRODUCT(ReactionRateK2!$F107:$V107*OFFSET(ReactionStoich!$E$5:$U$5,BH$2,0))*(TimeStep)*'Composition Moles'!$C97</f>
        <v>0</v>
      </c>
      <c r="BI85" s="19">
        <f ca="1">SUMPRODUCT(ReactionRateK2!$F107:$V107*OFFSET(ReactionStoich!$E$5:$U$5,BI$2,0))*(TimeStep)*'Composition Moles'!$C97</f>
        <v>0</v>
      </c>
      <c r="BJ85" s="19">
        <f ca="1">SUMPRODUCT(ReactionRateK2!$F107:$V107*OFFSET(ReactionStoich!$E$5:$U$5,BJ$2,0))*(TimeStep)*'Composition Moles'!$C97</f>
        <v>0</v>
      </c>
      <c r="BK85" s="19">
        <f ca="1">SUMPRODUCT(ReactionRateK2!$F107:$V107*OFFSET(ReactionStoich!$E$5:$U$5,BK$2,0))*(TimeStep)*'Composition Moles'!$C97</f>
        <v>0</v>
      </c>
      <c r="BL85" s="19">
        <f ca="1">SUMPRODUCT(ReactionRateK2!$F107:$V107*OFFSET(ReactionStoich!$E$5:$U$5,BL$2,0))*(TimeStep)*'Composition Moles'!$C97</f>
        <v>0</v>
      </c>
      <c r="BM85" s="19">
        <f ca="1">SUMPRODUCT(ReactionRateK2!$F107:$V107*OFFSET(ReactionStoich!$E$5:$U$5,BM$2,0))*(TimeStep)*'Composition Moles'!$C97</f>
        <v>0</v>
      </c>
      <c r="BN85" s="19">
        <f ca="1">SUMPRODUCT(ReactionRateK2!$F107:$V107*OFFSET(ReactionStoich!$E$5:$U$5,BN$2,0))*(TimeStep)*'Composition Moles'!$C97</f>
        <v>0</v>
      </c>
      <c r="BO85" s="19">
        <f ca="1">SUMPRODUCT(ReactionRateK2!$F107:$V107*OFFSET(ReactionStoich!$E$5:$U$5,BO$2,0))*(TimeStep)*'Composition Moles'!$C97</f>
        <v>0</v>
      </c>
      <c r="BP85" s="19">
        <f ca="1">SUMPRODUCT(ReactionRateK2!$F107:$V107*OFFSET(ReactionStoich!$E$5:$U$5,BP$2,0))*(TimeStep)*'Composition Moles'!$C97</f>
        <v>0</v>
      </c>
      <c r="BQ85" s="19">
        <f ca="1">SUMPRODUCT(ReactionRateK2!$F107:$V107*OFFSET(ReactionStoich!$E$5:$U$5,BQ$2,0))*(TimeStep)*'Composition Moles'!$C97</f>
        <v>0</v>
      </c>
      <c r="BR85" s="19">
        <f ca="1">SUMPRODUCT(ReactionRateK2!$F107:$V107*OFFSET(ReactionStoich!$E$5:$U$5,BR$2,0))*(TimeStep)*'Composition Moles'!$C97</f>
        <v>0</v>
      </c>
      <c r="BS85" s="19">
        <f ca="1">SUMPRODUCT(ReactionRateK2!$F107:$V107*OFFSET(ReactionStoich!$E$5:$U$5,BS$2,0))*(TimeStep)*'Composition Moles'!$C97</f>
        <v>0</v>
      </c>
      <c r="BT85" s="19">
        <f ca="1">SUMPRODUCT(ReactionRateK2!$F107:$V107*OFFSET(ReactionStoich!$E$5:$U$5,BT$2,0))*(TimeStep)*'Composition Moles'!$C97</f>
        <v>0</v>
      </c>
      <c r="BU85" s="19">
        <f ca="1">SUMPRODUCT(ReactionRateK2!$F107:$V107*OFFSET(ReactionStoich!$E$5:$U$5,BU$2,0))*(TimeStep)*'Composition Moles'!$C97</f>
        <v>0</v>
      </c>
      <c r="BV85" s="19">
        <f ca="1">SUMPRODUCT(ReactionRateK2!$F107:$V107*OFFSET(ReactionStoich!$E$5:$U$5,BV$2,0))*(TimeStep)*'Composition Moles'!$C97</f>
        <v>0</v>
      </c>
      <c r="BW85" s="19">
        <f ca="1">SUMPRODUCT(ReactionRateK2!$F107:$V107*OFFSET(ReactionStoich!$E$5:$U$5,BW$2,0))*(TimeStep)*'Composition Moles'!$C97</f>
        <v>0</v>
      </c>
    </row>
    <row r="86" spans="1:75">
      <c r="A86">
        <f>ReactionRateK1!A108</f>
        <v>3.7999999999999945</v>
      </c>
      <c r="B86" s="20">
        <f t="shared" ca="1" si="7"/>
        <v>-1754.3527894008498</v>
      </c>
      <c r="C86" s="25">
        <f ca="1">'Composition Moles'!BZ98</f>
        <v>144257.56069698482</v>
      </c>
      <c r="D86" s="26">
        <f t="shared" ca="1" si="8"/>
        <v>1.2161253669649206E-2</v>
      </c>
      <c r="F86" s="19">
        <f ca="1">SUMPRODUCT(ReactionRateK2!$F108:$V108*OFFSET(ReactionStoich!$E$5:$U$5,F$2,0))*(TimeStep)*'Composition Moles'!$C98</f>
        <v>-3.4139565546147027E-2</v>
      </c>
      <c r="G86" s="19">
        <f ca="1">SUMPRODUCT(ReactionRateK2!$F108:$V108*OFFSET(ReactionStoich!$E$5:$U$5,G$2,0))*(TimeStep)*'Composition Moles'!$C98</f>
        <v>0</v>
      </c>
      <c r="H86" s="19">
        <f ca="1">SUMPRODUCT(ReactionRateK2!$F108:$V108*OFFSET(ReactionStoich!$E$5:$U$5,H$2,0))*(TimeStep)*'Composition Moles'!$C98</f>
        <v>3.3837326787115145E-2</v>
      </c>
      <c r="I86" s="19">
        <f ca="1">SUMPRODUCT(ReactionRateK2!$F108:$V108*OFFSET(ReactionStoich!$E$5:$U$5,I$2,0))*(TimeStep)*'Composition Moles'!$C98</f>
        <v>3.0223875903188203E-4</v>
      </c>
      <c r="J86" s="19">
        <f ca="1">SUMPRODUCT(ReactionRateK2!$F108:$V108*OFFSET(ReactionStoich!$E$5:$U$5,J$2,0))*(TimeStep)*'Composition Moles'!$C98</f>
        <v>0</v>
      </c>
      <c r="K86" s="19">
        <f ca="1">SUMPRODUCT(ReactionRateK2!$F108:$V108*OFFSET(ReactionStoich!$E$5:$U$5,K$2,0))*(TimeStep)*'Composition Moles'!$C98</f>
        <v>0</v>
      </c>
      <c r="L86" s="19">
        <f ca="1">SUMPRODUCT(ReactionRateK2!$F108:$V108*OFFSET(ReactionStoich!$E$5:$U$5,L$2,0))*(TimeStep)*'Composition Moles'!$C98</f>
        <v>0</v>
      </c>
      <c r="M86" s="19">
        <f ca="1">SUMPRODUCT(ReactionRateK2!$F108:$V108*OFFSET(ReactionStoich!$E$5:$U$5,M$2,0))*(TimeStep)*'Composition Moles'!$C98</f>
        <v>0</v>
      </c>
      <c r="N86" s="19">
        <f ca="1">SUMPRODUCT(ReactionRateK2!$F108:$V108*OFFSET(ReactionStoich!$E$5:$U$5,N$2,0))*(TimeStep)*'Composition Moles'!$C98</f>
        <v>0</v>
      </c>
      <c r="O86" s="19">
        <f ca="1">SUMPRODUCT(ReactionRateK2!$F108:$V108*OFFSET(ReactionStoich!$E$5:$U$5,O$2,0))*(TimeStep)*'Composition Moles'!$C98</f>
        <v>0</v>
      </c>
      <c r="P86" s="19">
        <f ca="1">SUMPRODUCT(ReactionRateK2!$F108:$V108*OFFSET(ReactionStoich!$E$5:$U$5,P$2,0))*(TimeStep)*'Composition Moles'!$C98</f>
        <v>0</v>
      </c>
      <c r="Q86" s="19">
        <f ca="1">SUMPRODUCT(ReactionRateK2!$F108:$V108*OFFSET(ReactionStoich!$E$5:$U$5,Q$2,0))*(TimeStep)*'Composition Moles'!$C98</f>
        <v>0</v>
      </c>
      <c r="R86" s="19">
        <f ca="1">SUMPRODUCT(ReactionRateK2!$F108:$V108*OFFSET(ReactionStoich!$E$5:$U$5,R$2,0))*(TimeStep)*'Composition Moles'!$C98</f>
        <v>0</v>
      </c>
      <c r="S86" s="19">
        <f ca="1">SUMPRODUCT(ReactionRateK2!$F108:$V108*OFFSET(ReactionStoich!$E$5:$U$5,S$2,0))*(TimeStep)*'Composition Moles'!$C98</f>
        <v>1.6258074572039882</v>
      </c>
      <c r="T86" s="19">
        <f ca="1">SUMPRODUCT(ReactionRateK2!$F108:$V108*OFFSET(ReactionStoich!$E$5:$U$5,T$2,0))*(TimeStep)*'Composition Moles'!$C98</f>
        <v>0</v>
      </c>
      <c r="U86" s="19">
        <f ca="1">SUMPRODUCT(ReactionRateK2!$F108:$V108*OFFSET(ReactionStoich!$E$5:$U$5,U$2,0))*(TimeStep)*'Composition Moles'!$C98</f>
        <v>0</v>
      </c>
      <c r="V86" s="19">
        <f ca="1">SUMPRODUCT(ReactionRateK2!$F108:$V108*OFFSET(ReactionStoich!$E$5:$U$5,V$2,0))*(TimeStep)*'Composition Moles'!$C98</f>
        <v>0</v>
      </c>
      <c r="W86" s="19">
        <f ca="1">SUMPRODUCT(ReactionRateK2!$F108:$V108*OFFSET(ReactionStoich!$E$5:$U$5,W$2,0))*(TimeStep)*'Composition Moles'!$C98</f>
        <v>0</v>
      </c>
      <c r="X86" s="19">
        <f ca="1">SUMPRODUCT(ReactionRateK2!$F108:$V108*OFFSET(ReactionStoich!$E$5:$U$5,X$2,0))*(TimeStep)*'Composition Moles'!$C98</f>
        <v>0</v>
      </c>
      <c r="Y86" s="19">
        <f ca="1">SUMPRODUCT(ReactionRateK2!$F108:$V108*OFFSET(ReactionStoich!$E$5:$U$5,Y$2,0))*(TimeStep)*'Composition Moles'!$C98</f>
        <v>-3.9034394948919475</v>
      </c>
      <c r="Z86" s="19">
        <f ca="1">SUMPRODUCT(ReactionRateK2!$F108:$V108*OFFSET(ReactionStoich!$E$5:$U$5,Z$2,0))*(TimeStep)*'Composition Moles'!$C98</f>
        <v>0</v>
      </c>
      <c r="AA86" s="19">
        <f ca="1">SUMPRODUCT(ReactionRateK2!$F108:$V108*OFFSET(ReactionStoich!$E$5:$U$5,AA$2,0))*(TimeStep)*'Composition Moles'!$C98</f>
        <v>0</v>
      </c>
      <c r="AB86" s="19">
        <f ca="1">SUMPRODUCT(ReactionRateK2!$F108:$V108*OFFSET(ReactionStoich!$E$5:$U$5,AB$2,0))*(TimeStep)*'Composition Moles'!$C98</f>
        <v>0</v>
      </c>
      <c r="AC86" s="19">
        <f ca="1">SUMPRODUCT(ReactionRateK2!$F108:$V108*OFFSET(ReactionStoich!$E$5:$U$5,AC$2,0))*(TimeStep)*'Composition Moles'!$C98</f>
        <v>0</v>
      </c>
      <c r="AD86" s="19">
        <f ca="1">SUMPRODUCT(ReactionRateK2!$F108:$V108*OFFSET(ReactionStoich!$E$5:$U$5,AD$2,0))*(TimeStep)*'Composition Moles'!$C98</f>
        <v>0</v>
      </c>
      <c r="AE86" s="19">
        <f ca="1">SUMPRODUCT(ReactionRateK2!$F108:$V108*OFFSET(ReactionStoich!$E$5:$U$5,AE$2,0))*(TimeStep)*'Composition Moles'!$C98</f>
        <v>0</v>
      </c>
      <c r="AF86" s="19">
        <f ca="1">SUMPRODUCT(ReactionRateK2!$F108:$V108*OFFSET(ReactionStoich!$E$5:$U$5,AF$2,0))*(TimeStep)*'Composition Moles'!$C98</f>
        <v>0</v>
      </c>
      <c r="AG86" s="19">
        <f ca="1">SUMPRODUCT(ReactionRateK2!$F108:$V108*OFFSET(ReactionStoich!$E$5:$U$5,AG$2,0))*(TimeStep)*'Composition Moles'!$C98</f>
        <v>-8.9612442265136795E-3</v>
      </c>
      <c r="AH86" s="19">
        <f ca="1">SUMPRODUCT(ReactionRateK2!$F108:$V108*OFFSET(ReactionStoich!$E$5:$U$5,AH$2,0))*(TimeStep)*'Composition Moles'!$C98</f>
        <v>-0.49508682866443632</v>
      </c>
      <c r="AI86" s="19">
        <f ca="1">SUMPRODUCT(ReactionRateK2!$F108:$V108*OFFSET(ReactionStoich!$E$5:$U$5,AI$2,0))*(TimeStep)*'Composition Moles'!$C98</f>
        <v>2.843856577297653</v>
      </c>
      <c r="AJ86" s="19">
        <f ca="1">SUMPRODUCT(ReactionRateK2!$F108:$V108*OFFSET(ReactionStoich!$E$5:$U$5,AJ$2,0))*(TimeStep)*'Composition Moles'!$C98</f>
        <v>0.65822948361655353</v>
      </c>
      <c r="AK86" s="19">
        <f ca="1">SUMPRODUCT(ReactionRateK2!$F108:$V108*OFFSET(ReactionStoich!$E$5:$U$5,AK$2,0))*(TimeStep)*'Composition Moles'!$C98</f>
        <v>0</v>
      </c>
      <c r="AL86" s="19">
        <f ca="1">SUMPRODUCT(ReactionRateK2!$F108:$V108*OFFSET(ReactionStoich!$E$5:$U$5,AL$2,0))*(TimeStep)*'Composition Moles'!$C98</f>
        <v>0</v>
      </c>
      <c r="AM86" s="19">
        <f ca="1">SUMPRODUCT(ReactionRateK2!$F108:$V108*OFFSET(ReactionStoich!$E$5:$U$5,AM$2,0))*(TimeStep)*'Composition Moles'!$C98</f>
        <v>0</v>
      </c>
      <c r="AN86" s="19">
        <f ca="1">SUMPRODUCT(ReactionRateK2!$F108:$V108*OFFSET(ReactionStoich!$E$5:$U$5,AN$2,0))*(TimeStep)*'Composition Moles'!$C98</f>
        <v>0</v>
      </c>
      <c r="AO86" s="19">
        <f ca="1">SUMPRODUCT(ReactionRateK2!$F108:$V108*OFFSET(ReactionStoich!$E$5:$U$5,AO$2,0))*(TimeStep)*'Composition Moles'!$C98</f>
        <v>-3.0223875903188203E-4</v>
      </c>
      <c r="AP86" s="19">
        <f ca="1">SUMPRODUCT(ReactionRateK2!$F108:$V108*OFFSET(ReactionStoich!$E$5:$U$5,AP$2,0))*(TimeStep)*'Composition Moles'!$C98</f>
        <v>-3.4270441940896089E-2</v>
      </c>
      <c r="AQ86" s="19">
        <f ca="1">SUMPRODUCT(ReactionRateK2!$F108:$V108*OFFSET(ReactionStoich!$E$5:$U$5,AQ$2,0))*(TimeStep)*'Composition Moles'!$C98</f>
        <v>0</v>
      </c>
      <c r="AR86" s="19">
        <f ca="1">SUMPRODUCT(ReactionRateK2!$F108:$V108*OFFSET(ReactionStoich!$E$5:$U$5,AR$2,0))*(TimeStep)*'Composition Moles'!$C98</f>
        <v>0</v>
      </c>
      <c r="AS86" s="19">
        <f ca="1">SUMPRODUCT(ReactionRateK2!$F108:$V108*OFFSET(ReactionStoich!$E$5:$U$5,AS$2,0))*(TimeStep)*'Composition Moles'!$C98</f>
        <v>-0.22861108987845627</v>
      </c>
      <c r="AT86" s="19">
        <f ca="1">SUMPRODUCT(ReactionRateK2!$F108:$V108*OFFSET(ReactionStoich!$E$5:$U$5,AT$2,0))*(TimeStep)*'Composition Moles'!$C98</f>
        <v>-0.22861108987845627</v>
      </c>
      <c r="AU86" s="19">
        <f ca="1">SUMPRODUCT(ReactionRateK2!$F108:$V108*OFFSET(ReactionStoich!$E$5:$U$5,AU$2,0))*(TimeStep)*'Composition Moles'!$C98</f>
        <v>-0.22861108987845627</v>
      </c>
      <c r="AV86" s="19">
        <f ca="1">SUMPRODUCT(ReactionRateK2!$F108:$V108*OFFSET(ReactionStoich!$E$5:$U$5,AV$2,0))*(TimeStep)*'Composition Moles'!$C98</f>
        <v>0</v>
      </c>
      <c r="AW86" s="19">
        <f ca="1">SUMPRODUCT(ReactionRateK2!$F108:$V108*OFFSET(ReactionStoich!$E$5:$U$5,AW$2,0))*(TimeStep)*'Composition Moles'!$C98</f>
        <v>0</v>
      </c>
      <c r="AX86" s="19">
        <f ca="1">SUMPRODUCT(ReactionRateK2!$F108:$V108*OFFSET(ReactionStoich!$E$5:$U$5,AX$2,0))*(TimeStep)*'Composition Moles'!$C98</f>
        <v>0</v>
      </c>
      <c r="AY86" s="19">
        <f ca="1">SUMPRODUCT(ReactionRateK2!$F108:$V108*OFFSET(ReactionStoich!$E$5:$U$5,AY$2,0))*(TimeStep)*'Composition Moles'!$C98</f>
        <v>0</v>
      </c>
      <c r="AZ86" s="19">
        <f ca="1">SUMPRODUCT(ReactionRateK2!$F108:$V108*OFFSET(ReactionStoich!$E$5:$U$5,AZ$2,0))*(TimeStep)*'Composition Moles'!$C98</f>
        <v>0</v>
      </c>
      <c r="BA86" s="19">
        <f ca="1">SUMPRODUCT(ReactionRateK2!$F108:$V108*OFFSET(ReactionStoich!$E$5:$U$5,BA$2,0))*(TimeStep)*'Composition Moles'!$C98</f>
        <v>0</v>
      </c>
      <c r="BB86" s="19">
        <f ca="1">SUMPRODUCT(ReactionRateK2!$F108:$V108*OFFSET(ReactionStoich!$E$5:$U$5,BB$2,0))*(TimeStep)*'Composition Moles'!$C98</f>
        <v>0</v>
      </c>
      <c r="BC86" s="19">
        <f ca="1">SUMPRODUCT(ReactionRateK2!$F108:$V108*OFFSET(ReactionStoich!$E$5:$U$5,BC$2,0))*(TimeStep)*'Composition Moles'!$C98</f>
        <v>0</v>
      </c>
      <c r="BD86" s="19">
        <f ca="1">SUMPRODUCT(ReactionRateK2!$F108:$V108*OFFSET(ReactionStoich!$E$5:$U$5,BD$2,0))*(TimeStep)*'Composition Moles'!$C98</f>
        <v>0</v>
      </c>
      <c r="BE86" s="19">
        <f ca="1">SUMPRODUCT(ReactionRateK2!$F108:$V108*OFFSET(ReactionStoich!$E$5:$U$5,BE$2,0))*(TimeStep)*'Composition Moles'!$C98</f>
        <v>0</v>
      </c>
      <c r="BF86" s="19">
        <f ca="1">SUMPRODUCT(ReactionRateK2!$F108:$V108*OFFSET(ReactionStoich!$E$5:$U$5,BF$2,0))*(TimeStep)*'Composition Moles'!$C98</f>
        <v>0</v>
      </c>
      <c r="BG86" s="19">
        <f ca="1">SUMPRODUCT(ReactionRateK2!$F108:$V108*OFFSET(ReactionStoich!$E$5:$U$5,BG$2,0))*(TimeStep)*'Composition Moles'!$C98</f>
        <v>0</v>
      </c>
      <c r="BH86" s="19">
        <f ca="1">SUMPRODUCT(ReactionRateK2!$F108:$V108*OFFSET(ReactionStoich!$E$5:$U$5,BH$2,0))*(TimeStep)*'Composition Moles'!$C98</f>
        <v>0</v>
      </c>
      <c r="BI86" s="19">
        <f ca="1">SUMPRODUCT(ReactionRateK2!$F108:$V108*OFFSET(ReactionStoich!$E$5:$U$5,BI$2,0))*(TimeStep)*'Composition Moles'!$C98</f>
        <v>0</v>
      </c>
      <c r="BJ86" s="19">
        <f ca="1">SUMPRODUCT(ReactionRateK2!$F108:$V108*OFFSET(ReactionStoich!$E$5:$U$5,BJ$2,0))*(TimeStep)*'Composition Moles'!$C98</f>
        <v>0</v>
      </c>
      <c r="BK86" s="19">
        <f ca="1">SUMPRODUCT(ReactionRateK2!$F108:$V108*OFFSET(ReactionStoich!$E$5:$U$5,BK$2,0))*(TimeStep)*'Composition Moles'!$C98</f>
        <v>0</v>
      </c>
      <c r="BL86" s="19">
        <f ca="1">SUMPRODUCT(ReactionRateK2!$F108:$V108*OFFSET(ReactionStoich!$E$5:$U$5,BL$2,0))*(TimeStep)*'Composition Moles'!$C98</f>
        <v>0</v>
      </c>
      <c r="BM86" s="19">
        <f ca="1">SUMPRODUCT(ReactionRateK2!$F108:$V108*OFFSET(ReactionStoich!$E$5:$U$5,BM$2,0))*(TimeStep)*'Composition Moles'!$C98</f>
        <v>0</v>
      </c>
      <c r="BN86" s="19">
        <f ca="1">SUMPRODUCT(ReactionRateK2!$F108:$V108*OFFSET(ReactionStoich!$E$5:$U$5,BN$2,0))*(TimeStep)*'Composition Moles'!$C98</f>
        <v>0</v>
      </c>
      <c r="BO86" s="19">
        <f ca="1">SUMPRODUCT(ReactionRateK2!$F108:$V108*OFFSET(ReactionStoich!$E$5:$U$5,BO$2,0))*(TimeStep)*'Composition Moles'!$C98</f>
        <v>0</v>
      </c>
      <c r="BP86" s="19">
        <f ca="1">SUMPRODUCT(ReactionRateK2!$F108:$V108*OFFSET(ReactionStoich!$E$5:$U$5,BP$2,0))*(TimeStep)*'Composition Moles'!$C98</f>
        <v>0</v>
      </c>
      <c r="BQ86" s="19">
        <f ca="1">SUMPRODUCT(ReactionRateK2!$F108:$V108*OFFSET(ReactionStoich!$E$5:$U$5,BQ$2,0))*(TimeStep)*'Composition Moles'!$C98</f>
        <v>0</v>
      </c>
      <c r="BR86" s="19">
        <f ca="1">SUMPRODUCT(ReactionRateK2!$F108:$V108*OFFSET(ReactionStoich!$E$5:$U$5,BR$2,0))*(TimeStep)*'Composition Moles'!$C98</f>
        <v>0</v>
      </c>
      <c r="BS86" s="19">
        <f ca="1">SUMPRODUCT(ReactionRateK2!$F108:$V108*OFFSET(ReactionStoich!$E$5:$U$5,BS$2,0))*(TimeStep)*'Composition Moles'!$C98</f>
        <v>0</v>
      </c>
      <c r="BT86" s="19">
        <f ca="1">SUMPRODUCT(ReactionRateK2!$F108:$V108*OFFSET(ReactionStoich!$E$5:$U$5,BT$2,0))*(TimeStep)*'Composition Moles'!$C98</f>
        <v>0</v>
      </c>
      <c r="BU86" s="19">
        <f ca="1">SUMPRODUCT(ReactionRateK2!$F108:$V108*OFFSET(ReactionStoich!$E$5:$U$5,BU$2,0))*(TimeStep)*'Composition Moles'!$C98</f>
        <v>0</v>
      </c>
      <c r="BV86" s="19">
        <f ca="1">SUMPRODUCT(ReactionRateK2!$F108:$V108*OFFSET(ReactionStoich!$E$5:$U$5,BV$2,0))*(TimeStep)*'Composition Moles'!$C98</f>
        <v>0</v>
      </c>
      <c r="BW86" s="19">
        <f ca="1">SUMPRODUCT(ReactionRateK2!$F108:$V108*OFFSET(ReactionStoich!$E$5:$U$5,BW$2,0))*(TimeStep)*'Composition Moles'!$C98</f>
        <v>0</v>
      </c>
    </row>
    <row r="87" spans="1:75">
      <c r="A87">
        <f>ReactionRateK1!A109</f>
        <v>3.8499999999999943</v>
      </c>
      <c r="B87" s="20">
        <f t="shared" ca="1" si="7"/>
        <v>-1698.1472571114855</v>
      </c>
      <c r="C87" s="25">
        <f ca="1">'Composition Moles'!BZ99</f>
        <v>144258.58302712502</v>
      </c>
      <c r="D87" s="26">
        <f t="shared" ca="1" si="8"/>
        <v>1.1771550929431921E-2</v>
      </c>
      <c r="F87" s="19">
        <f ca="1">SUMPRODUCT(ReactionRateK2!$F109:$V109*OFFSET(ReactionStoich!$E$5:$U$5,F$2,0))*(TimeStep)*'Composition Moles'!$C99</f>
        <v>-3.1933455856374006E-2</v>
      </c>
      <c r="G87" s="19">
        <f ca="1">SUMPRODUCT(ReactionRateK2!$F109:$V109*OFFSET(ReactionStoich!$E$5:$U$5,G$2,0))*(TimeStep)*'Composition Moles'!$C99</f>
        <v>0</v>
      </c>
      <c r="H87" s="19">
        <f ca="1">SUMPRODUCT(ReactionRateK2!$F109:$V109*OFFSET(ReactionStoich!$E$5:$U$5,H$2,0))*(TimeStep)*'Composition Moles'!$C99</f>
        <v>3.1659088752726702E-2</v>
      </c>
      <c r="I87" s="19">
        <f ca="1">SUMPRODUCT(ReactionRateK2!$F109:$V109*OFFSET(ReactionStoich!$E$5:$U$5,I$2,0))*(TimeStep)*'Composition Moles'!$C99</f>
        <v>2.743671036473068E-4</v>
      </c>
      <c r="J87" s="19">
        <f ca="1">SUMPRODUCT(ReactionRateK2!$F109:$V109*OFFSET(ReactionStoich!$E$5:$U$5,J$2,0))*(TimeStep)*'Composition Moles'!$C99</f>
        <v>0</v>
      </c>
      <c r="K87" s="19">
        <f ca="1">SUMPRODUCT(ReactionRateK2!$F109:$V109*OFFSET(ReactionStoich!$E$5:$U$5,K$2,0))*(TimeStep)*'Composition Moles'!$C99</f>
        <v>0</v>
      </c>
      <c r="L87" s="19">
        <f ca="1">SUMPRODUCT(ReactionRateK2!$F109:$V109*OFFSET(ReactionStoich!$E$5:$U$5,L$2,0))*(TimeStep)*'Composition Moles'!$C99</f>
        <v>0</v>
      </c>
      <c r="M87" s="19">
        <f ca="1">SUMPRODUCT(ReactionRateK2!$F109:$V109*OFFSET(ReactionStoich!$E$5:$U$5,M$2,0))*(TimeStep)*'Composition Moles'!$C99</f>
        <v>0</v>
      </c>
      <c r="N87" s="19">
        <f ca="1">SUMPRODUCT(ReactionRateK2!$F109:$V109*OFFSET(ReactionStoich!$E$5:$U$5,N$2,0))*(TimeStep)*'Composition Moles'!$C99</f>
        <v>0</v>
      </c>
      <c r="O87" s="19">
        <f ca="1">SUMPRODUCT(ReactionRateK2!$F109:$V109*OFFSET(ReactionStoich!$E$5:$U$5,O$2,0))*(TimeStep)*'Composition Moles'!$C99</f>
        <v>0</v>
      </c>
      <c r="P87" s="19">
        <f ca="1">SUMPRODUCT(ReactionRateK2!$F109:$V109*OFFSET(ReactionStoich!$E$5:$U$5,P$2,0))*(TimeStep)*'Composition Moles'!$C99</f>
        <v>0</v>
      </c>
      <c r="Q87" s="19">
        <f ca="1">SUMPRODUCT(ReactionRateK2!$F109:$V109*OFFSET(ReactionStoich!$E$5:$U$5,Q$2,0))*(TimeStep)*'Composition Moles'!$C99</f>
        <v>0</v>
      </c>
      <c r="R87" s="19">
        <f ca="1">SUMPRODUCT(ReactionRateK2!$F109:$V109*OFFSET(ReactionStoich!$E$5:$U$5,R$2,0))*(TimeStep)*'Composition Moles'!$C99</f>
        <v>0</v>
      </c>
      <c r="S87" s="19">
        <f ca="1">SUMPRODUCT(ReactionRateK2!$F109:$V109*OFFSET(ReactionStoich!$E$5:$U$5,S$2,0))*(TimeStep)*'Composition Moles'!$C99</f>
        <v>1.5881736136770868</v>
      </c>
      <c r="T87" s="19">
        <f ca="1">SUMPRODUCT(ReactionRateK2!$F109:$V109*OFFSET(ReactionStoich!$E$5:$U$5,T$2,0))*(TimeStep)*'Composition Moles'!$C99</f>
        <v>0</v>
      </c>
      <c r="U87" s="19">
        <f ca="1">SUMPRODUCT(ReactionRateK2!$F109:$V109*OFFSET(ReactionStoich!$E$5:$U$5,U$2,0))*(TimeStep)*'Composition Moles'!$C99</f>
        <v>0</v>
      </c>
      <c r="V87" s="19">
        <f ca="1">SUMPRODUCT(ReactionRateK2!$F109:$V109*OFFSET(ReactionStoich!$E$5:$U$5,V$2,0))*(TimeStep)*'Composition Moles'!$C99</f>
        <v>0</v>
      </c>
      <c r="W87" s="19">
        <f ca="1">SUMPRODUCT(ReactionRateK2!$F109:$V109*OFFSET(ReactionStoich!$E$5:$U$5,W$2,0))*(TimeStep)*'Composition Moles'!$C99</f>
        <v>0</v>
      </c>
      <c r="X87" s="19">
        <f ca="1">SUMPRODUCT(ReactionRateK2!$F109:$V109*OFFSET(ReactionStoich!$E$5:$U$5,X$2,0))*(TimeStep)*'Composition Moles'!$C99</f>
        <v>0</v>
      </c>
      <c r="Y87" s="19">
        <f ca="1">SUMPRODUCT(ReactionRateK2!$F109:$V109*OFFSET(ReactionStoich!$E$5:$U$5,Y$2,0))*(TimeStep)*'Composition Moles'!$C99</f>
        <v>-3.8193985735061622</v>
      </c>
      <c r="Z87" s="19">
        <f ca="1">SUMPRODUCT(ReactionRateK2!$F109:$V109*OFFSET(ReactionStoich!$E$5:$U$5,Z$2,0))*(TimeStep)*'Composition Moles'!$C99</f>
        <v>0</v>
      </c>
      <c r="AA87" s="19">
        <f ca="1">SUMPRODUCT(ReactionRateK2!$F109:$V109*OFFSET(ReactionStoich!$E$5:$U$5,AA$2,0))*(TimeStep)*'Composition Moles'!$C99</f>
        <v>0</v>
      </c>
      <c r="AB87" s="19">
        <f ca="1">SUMPRODUCT(ReactionRateK2!$F109:$V109*OFFSET(ReactionStoich!$E$5:$U$5,AB$2,0))*(TimeStep)*'Composition Moles'!$C99</f>
        <v>0</v>
      </c>
      <c r="AC87" s="19">
        <f ca="1">SUMPRODUCT(ReactionRateK2!$F109:$V109*OFFSET(ReactionStoich!$E$5:$U$5,AC$2,0))*(TimeStep)*'Composition Moles'!$C99</f>
        <v>0</v>
      </c>
      <c r="AD87" s="19">
        <f ca="1">SUMPRODUCT(ReactionRateK2!$F109:$V109*OFFSET(ReactionStoich!$E$5:$U$5,AD$2,0))*(TimeStep)*'Composition Moles'!$C99</f>
        <v>0</v>
      </c>
      <c r="AE87" s="19">
        <f ca="1">SUMPRODUCT(ReactionRateK2!$F109:$V109*OFFSET(ReactionStoich!$E$5:$U$5,AE$2,0))*(TimeStep)*'Composition Moles'!$C99</f>
        <v>0</v>
      </c>
      <c r="AF87" s="19">
        <f ca="1">SUMPRODUCT(ReactionRateK2!$F109:$V109*OFFSET(ReactionStoich!$E$5:$U$5,AF$2,0))*(TimeStep)*'Composition Moles'!$C99</f>
        <v>0</v>
      </c>
      <c r="AG87" s="19">
        <f ca="1">SUMPRODUCT(ReactionRateK2!$F109:$V109*OFFSET(ReactionStoich!$E$5:$U$5,AG$2,0))*(TimeStep)*'Composition Moles'!$C99</f>
        <v>-8.6717793874301619E-3</v>
      </c>
      <c r="AH87" s="19">
        <f ca="1">SUMPRODUCT(ReactionRateK2!$F109:$V109*OFFSET(ReactionStoich!$E$5:$U$5,AH$2,0))*(TimeStep)*'Composition Moles'!$C99</f>
        <v>-0.51426581711935793</v>
      </c>
      <c r="AI87" s="19">
        <f ca="1">SUMPRODUCT(ReactionRateK2!$F109:$V109*OFFSET(ReactionStoich!$E$5:$U$5,AI$2,0))*(TimeStep)*'Composition Moles'!$C99</f>
        <v>2.8179467772318159</v>
      </c>
      <c r="AJ87" s="19">
        <f ca="1">SUMPRODUCT(ReactionRateK2!$F109:$V109*OFFSET(ReactionStoich!$E$5:$U$5,AJ$2,0))*(TimeStep)*'Composition Moles'!$C99</f>
        <v>0.64340840407243027</v>
      </c>
      <c r="AK87" s="19">
        <f ca="1">SUMPRODUCT(ReactionRateK2!$F109:$V109*OFFSET(ReactionStoich!$E$5:$U$5,AK$2,0))*(TimeStep)*'Composition Moles'!$C99</f>
        <v>0</v>
      </c>
      <c r="AL87" s="19">
        <f ca="1">SUMPRODUCT(ReactionRateK2!$F109:$V109*OFFSET(ReactionStoich!$E$5:$U$5,AL$2,0))*(TimeStep)*'Composition Moles'!$C99</f>
        <v>0</v>
      </c>
      <c r="AM87" s="19">
        <f ca="1">SUMPRODUCT(ReactionRateK2!$F109:$V109*OFFSET(ReactionStoich!$E$5:$U$5,AM$2,0))*(TimeStep)*'Composition Moles'!$C99</f>
        <v>0</v>
      </c>
      <c r="AN87" s="19">
        <f ca="1">SUMPRODUCT(ReactionRateK2!$F109:$V109*OFFSET(ReactionStoich!$E$5:$U$5,AN$2,0))*(TimeStep)*'Composition Moles'!$C99</f>
        <v>0</v>
      </c>
      <c r="AO87" s="19">
        <f ca="1">SUMPRODUCT(ReactionRateK2!$F109:$V109*OFFSET(ReactionStoich!$E$5:$U$5,AO$2,0))*(TimeStep)*'Composition Moles'!$C99</f>
        <v>-2.743671036473068E-4</v>
      </c>
      <c r="AP87" s="19">
        <f ca="1">SUMPRODUCT(ReactionRateK2!$F109:$V109*OFFSET(ReactionStoich!$E$5:$U$5,AP$2,0))*(TimeStep)*'Composition Moles'!$C99</f>
        <v>-3.2051723361230723E-2</v>
      </c>
      <c r="AQ87" s="19">
        <f ca="1">SUMPRODUCT(ReactionRateK2!$F109:$V109*OFFSET(ReactionStoich!$E$5:$U$5,AQ$2,0))*(TimeStep)*'Composition Moles'!$C99</f>
        <v>0</v>
      </c>
      <c r="AR87" s="19">
        <f ca="1">SUMPRODUCT(ReactionRateK2!$F109:$V109*OFFSET(ReactionStoich!$E$5:$U$5,AR$2,0))*(TimeStep)*'Composition Moles'!$C99</f>
        <v>0</v>
      </c>
      <c r="AS87" s="19">
        <f ca="1">SUMPRODUCT(ReactionRateK2!$F109:$V109*OFFSET(ReactionStoich!$E$5:$U$5,AS$2,0))*(TimeStep)*'Composition Moles'!$C99</f>
        <v>-0.22495551150116844</v>
      </c>
      <c r="AT87" s="19">
        <f ca="1">SUMPRODUCT(ReactionRateK2!$F109:$V109*OFFSET(ReactionStoich!$E$5:$U$5,AT$2,0))*(TimeStep)*'Composition Moles'!$C99</f>
        <v>-0.22495551150116844</v>
      </c>
      <c r="AU87" s="19">
        <f ca="1">SUMPRODUCT(ReactionRateK2!$F109:$V109*OFFSET(ReactionStoich!$E$5:$U$5,AU$2,0))*(TimeStep)*'Composition Moles'!$C99</f>
        <v>-0.22495551150116844</v>
      </c>
      <c r="AV87" s="19">
        <f ca="1">SUMPRODUCT(ReactionRateK2!$F109:$V109*OFFSET(ReactionStoich!$E$5:$U$5,AV$2,0))*(TimeStep)*'Composition Moles'!$C99</f>
        <v>0</v>
      </c>
      <c r="AW87" s="19">
        <f ca="1">SUMPRODUCT(ReactionRateK2!$F109:$V109*OFFSET(ReactionStoich!$E$5:$U$5,AW$2,0))*(TimeStep)*'Composition Moles'!$C99</f>
        <v>0</v>
      </c>
      <c r="AX87" s="19">
        <f ca="1">SUMPRODUCT(ReactionRateK2!$F109:$V109*OFFSET(ReactionStoich!$E$5:$U$5,AX$2,0))*(TimeStep)*'Composition Moles'!$C99</f>
        <v>0</v>
      </c>
      <c r="AY87" s="19">
        <f ca="1">SUMPRODUCT(ReactionRateK2!$F109:$V109*OFFSET(ReactionStoich!$E$5:$U$5,AY$2,0))*(TimeStep)*'Composition Moles'!$C99</f>
        <v>0</v>
      </c>
      <c r="AZ87" s="19">
        <f ca="1">SUMPRODUCT(ReactionRateK2!$F109:$V109*OFFSET(ReactionStoich!$E$5:$U$5,AZ$2,0))*(TimeStep)*'Composition Moles'!$C99</f>
        <v>0</v>
      </c>
      <c r="BA87" s="19">
        <f ca="1">SUMPRODUCT(ReactionRateK2!$F109:$V109*OFFSET(ReactionStoich!$E$5:$U$5,BA$2,0))*(TimeStep)*'Composition Moles'!$C99</f>
        <v>0</v>
      </c>
      <c r="BB87" s="19">
        <f ca="1">SUMPRODUCT(ReactionRateK2!$F109:$V109*OFFSET(ReactionStoich!$E$5:$U$5,BB$2,0))*(TimeStep)*'Composition Moles'!$C99</f>
        <v>0</v>
      </c>
      <c r="BC87" s="19">
        <f ca="1">SUMPRODUCT(ReactionRateK2!$F109:$V109*OFFSET(ReactionStoich!$E$5:$U$5,BC$2,0))*(TimeStep)*'Composition Moles'!$C99</f>
        <v>0</v>
      </c>
      <c r="BD87" s="19">
        <f ca="1">SUMPRODUCT(ReactionRateK2!$F109:$V109*OFFSET(ReactionStoich!$E$5:$U$5,BD$2,0))*(TimeStep)*'Composition Moles'!$C99</f>
        <v>0</v>
      </c>
      <c r="BE87" s="19">
        <f ca="1">SUMPRODUCT(ReactionRateK2!$F109:$V109*OFFSET(ReactionStoich!$E$5:$U$5,BE$2,0))*(TimeStep)*'Composition Moles'!$C99</f>
        <v>0</v>
      </c>
      <c r="BF87" s="19">
        <f ca="1">SUMPRODUCT(ReactionRateK2!$F109:$V109*OFFSET(ReactionStoich!$E$5:$U$5,BF$2,0))*(TimeStep)*'Composition Moles'!$C99</f>
        <v>0</v>
      </c>
      <c r="BG87" s="19">
        <f ca="1">SUMPRODUCT(ReactionRateK2!$F109:$V109*OFFSET(ReactionStoich!$E$5:$U$5,BG$2,0))*(TimeStep)*'Composition Moles'!$C99</f>
        <v>0</v>
      </c>
      <c r="BH87" s="19">
        <f ca="1">SUMPRODUCT(ReactionRateK2!$F109:$V109*OFFSET(ReactionStoich!$E$5:$U$5,BH$2,0))*(TimeStep)*'Composition Moles'!$C99</f>
        <v>0</v>
      </c>
      <c r="BI87" s="19">
        <f ca="1">SUMPRODUCT(ReactionRateK2!$F109:$V109*OFFSET(ReactionStoich!$E$5:$U$5,BI$2,0))*(TimeStep)*'Composition Moles'!$C99</f>
        <v>0</v>
      </c>
      <c r="BJ87" s="19">
        <f ca="1">SUMPRODUCT(ReactionRateK2!$F109:$V109*OFFSET(ReactionStoich!$E$5:$U$5,BJ$2,0))*(TimeStep)*'Composition Moles'!$C99</f>
        <v>0</v>
      </c>
      <c r="BK87" s="19">
        <f ca="1">SUMPRODUCT(ReactionRateK2!$F109:$V109*OFFSET(ReactionStoich!$E$5:$U$5,BK$2,0))*(TimeStep)*'Composition Moles'!$C99</f>
        <v>0</v>
      </c>
      <c r="BL87" s="19">
        <f ca="1">SUMPRODUCT(ReactionRateK2!$F109:$V109*OFFSET(ReactionStoich!$E$5:$U$5,BL$2,0))*(TimeStep)*'Composition Moles'!$C99</f>
        <v>0</v>
      </c>
      <c r="BM87" s="19">
        <f ca="1">SUMPRODUCT(ReactionRateK2!$F109:$V109*OFFSET(ReactionStoich!$E$5:$U$5,BM$2,0))*(TimeStep)*'Composition Moles'!$C99</f>
        <v>0</v>
      </c>
      <c r="BN87" s="19">
        <f ca="1">SUMPRODUCT(ReactionRateK2!$F109:$V109*OFFSET(ReactionStoich!$E$5:$U$5,BN$2,0))*(TimeStep)*'Composition Moles'!$C99</f>
        <v>0</v>
      </c>
      <c r="BO87" s="19">
        <f ca="1">SUMPRODUCT(ReactionRateK2!$F109:$V109*OFFSET(ReactionStoich!$E$5:$U$5,BO$2,0))*(TimeStep)*'Composition Moles'!$C99</f>
        <v>0</v>
      </c>
      <c r="BP87" s="19">
        <f ca="1">SUMPRODUCT(ReactionRateK2!$F109:$V109*OFFSET(ReactionStoich!$E$5:$U$5,BP$2,0))*(TimeStep)*'Composition Moles'!$C99</f>
        <v>0</v>
      </c>
      <c r="BQ87" s="19">
        <f ca="1">SUMPRODUCT(ReactionRateK2!$F109:$V109*OFFSET(ReactionStoich!$E$5:$U$5,BQ$2,0))*(TimeStep)*'Composition Moles'!$C99</f>
        <v>0</v>
      </c>
      <c r="BR87" s="19">
        <f ca="1">SUMPRODUCT(ReactionRateK2!$F109:$V109*OFFSET(ReactionStoich!$E$5:$U$5,BR$2,0))*(TimeStep)*'Composition Moles'!$C99</f>
        <v>0</v>
      </c>
      <c r="BS87" s="19">
        <f ca="1">SUMPRODUCT(ReactionRateK2!$F109:$V109*OFFSET(ReactionStoich!$E$5:$U$5,BS$2,0))*(TimeStep)*'Composition Moles'!$C99</f>
        <v>0</v>
      </c>
      <c r="BT87" s="19">
        <f ca="1">SUMPRODUCT(ReactionRateK2!$F109:$V109*OFFSET(ReactionStoich!$E$5:$U$5,BT$2,0))*(TimeStep)*'Composition Moles'!$C99</f>
        <v>0</v>
      </c>
      <c r="BU87" s="19">
        <f ca="1">SUMPRODUCT(ReactionRateK2!$F109:$V109*OFFSET(ReactionStoich!$E$5:$U$5,BU$2,0))*(TimeStep)*'Composition Moles'!$C99</f>
        <v>0</v>
      </c>
      <c r="BV87" s="19">
        <f ca="1">SUMPRODUCT(ReactionRateK2!$F109:$V109*OFFSET(ReactionStoich!$E$5:$U$5,BV$2,0))*(TimeStep)*'Composition Moles'!$C99</f>
        <v>0</v>
      </c>
      <c r="BW87" s="19">
        <f ca="1">SUMPRODUCT(ReactionRateK2!$F109:$V109*OFFSET(ReactionStoich!$E$5:$U$5,BW$2,0))*(TimeStep)*'Composition Moles'!$C99</f>
        <v>0</v>
      </c>
    </row>
    <row r="88" spans="1:75">
      <c r="A88">
        <f>ReactionRateK1!A110</f>
        <v>3.8999999999999941</v>
      </c>
      <c r="B88" s="20">
        <f t="shared" ca="1" si="7"/>
        <v>-1646.2091819040779</v>
      </c>
      <c r="C88" s="25">
        <f ca="1">'Composition Moles'!BZ100</f>
        <v>144259.31000477503</v>
      </c>
      <c r="D88" s="26">
        <f t="shared" ca="1" si="8"/>
        <v>1.1411458864246528E-2</v>
      </c>
      <c r="F88" s="19">
        <f ca="1">SUMPRODUCT(ReactionRateK2!$F110:$V110*OFFSET(ReactionStoich!$E$5:$U$5,F$2,0))*(TimeStep)*'Composition Moles'!$C100</f>
        <v>-2.9871804134205086E-2</v>
      </c>
      <c r="G88" s="19">
        <f ca="1">SUMPRODUCT(ReactionRateK2!$F110:$V110*OFFSET(ReactionStoich!$E$5:$U$5,G$2,0))*(TimeStep)*'Composition Moles'!$C100</f>
        <v>0</v>
      </c>
      <c r="H88" s="19">
        <f ca="1">SUMPRODUCT(ReactionRateK2!$F110:$V110*OFFSET(ReactionStoich!$E$5:$U$5,H$2,0))*(TimeStep)*'Composition Moles'!$C100</f>
        <v>2.962272943022937E-2</v>
      </c>
      <c r="I88" s="19">
        <f ca="1">SUMPRODUCT(ReactionRateK2!$F110:$V110*OFFSET(ReactionStoich!$E$5:$U$5,I$2,0))*(TimeStep)*'Composition Moles'!$C100</f>
        <v>2.4907470397571627E-4</v>
      </c>
      <c r="J88" s="19">
        <f ca="1">SUMPRODUCT(ReactionRateK2!$F110:$V110*OFFSET(ReactionStoich!$E$5:$U$5,J$2,0))*(TimeStep)*'Composition Moles'!$C100</f>
        <v>0</v>
      </c>
      <c r="K88" s="19">
        <f ca="1">SUMPRODUCT(ReactionRateK2!$F110:$V110*OFFSET(ReactionStoich!$E$5:$U$5,K$2,0))*(TimeStep)*'Composition Moles'!$C100</f>
        <v>0</v>
      </c>
      <c r="L88" s="19">
        <f ca="1">SUMPRODUCT(ReactionRateK2!$F110:$V110*OFFSET(ReactionStoich!$E$5:$U$5,L$2,0))*(TimeStep)*'Composition Moles'!$C100</f>
        <v>0</v>
      </c>
      <c r="M88" s="19">
        <f ca="1">SUMPRODUCT(ReactionRateK2!$F110:$V110*OFFSET(ReactionStoich!$E$5:$U$5,M$2,0))*(TimeStep)*'Composition Moles'!$C100</f>
        <v>0</v>
      </c>
      <c r="N88" s="19">
        <f ca="1">SUMPRODUCT(ReactionRateK2!$F110:$V110*OFFSET(ReactionStoich!$E$5:$U$5,N$2,0))*(TimeStep)*'Composition Moles'!$C100</f>
        <v>0</v>
      </c>
      <c r="O88" s="19">
        <f ca="1">SUMPRODUCT(ReactionRateK2!$F110:$V110*OFFSET(ReactionStoich!$E$5:$U$5,O$2,0))*(TimeStep)*'Composition Moles'!$C100</f>
        <v>0</v>
      </c>
      <c r="P88" s="19">
        <f ca="1">SUMPRODUCT(ReactionRateK2!$F110:$V110*OFFSET(ReactionStoich!$E$5:$U$5,P$2,0))*(TimeStep)*'Composition Moles'!$C100</f>
        <v>0</v>
      </c>
      <c r="Q88" s="19">
        <f ca="1">SUMPRODUCT(ReactionRateK2!$F110:$V110*OFFSET(ReactionStoich!$E$5:$U$5,Q$2,0))*(TimeStep)*'Composition Moles'!$C100</f>
        <v>0</v>
      </c>
      <c r="R88" s="19">
        <f ca="1">SUMPRODUCT(ReactionRateK2!$F110:$V110*OFFSET(ReactionStoich!$E$5:$U$5,R$2,0))*(TimeStep)*'Composition Moles'!$C100</f>
        <v>0</v>
      </c>
      <c r="S88" s="19">
        <f ca="1">SUMPRODUCT(ReactionRateK2!$F110:$V110*OFFSET(ReactionStoich!$E$5:$U$5,S$2,0))*(TimeStep)*'Composition Moles'!$C100</f>
        <v>1.5510763870163535</v>
      </c>
      <c r="T88" s="19">
        <f ca="1">SUMPRODUCT(ReactionRateK2!$F110:$V110*OFFSET(ReactionStoich!$E$5:$U$5,T$2,0))*(TimeStep)*'Composition Moles'!$C100</f>
        <v>0</v>
      </c>
      <c r="U88" s="19">
        <f ca="1">SUMPRODUCT(ReactionRateK2!$F110:$V110*OFFSET(ReactionStoich!$E$5:$U$5,U$2,0))*(TimeStep)*'Composition Moles'!$C100</f>
        <v>0</v>
      </c>
      <c r="V88" s="19">
        <f ca="1">SUMPRODUCT(ReactionRateK2!$F110:$V110*OFFSET(ReactionStoich!$E$5:$U$5,V$2,0))*(TimeStep)*'Composition Moles'!$C100</f>
        <v>0</v>
      </c>
      <c r="W88" s="19">
        <f ca="1">SUMPRODUCT(ReactionRateK2!$F110:$V110*OFFSET(ReactionStoich!$E$5:$U$5,W$2,0))*(TimeStep)*'Composition Moles'!$C100</f>
        <v>0</v>
      </c>
      <c r="X88" s="19">
        <f ca="1">SUMPRODUCT(ReactionRateK2!$F110:$V110*OFFSET(ReactionStoich!$E$5:$U$5,X$2,0))*(TimeStep)*'Composition Moles'!$C100</f>
        <v>0</v>
      </c>
      <c r="Y88" s="19">
        <f ca="1">SUMPRODUCT(ReactionRateK2!$F110:$V110*OFFSET(ReactionStoich!$E$5:$U$5,Y$2,0))*(TimeStep)*'Composition Moles'!$C100</f>
        <v>-3.7365419267687914</v>
      </c>
      <c r="Z88" s="19">
        <f ca="1">SUMPRODUCT(ReactionRateK2!$F110:$V110*OFFSET(ReactionStoich!$E$5:$U$5,Z$2,0))*(TimeStep)*'Composition Moles'!$C100</f>
        <v>0</v>
      </c>
      <c r="AA88" s="19">
        <f ca="1">SUMPRODUCT(ReactionRateK2!$F110:$V110*OFFSET(ReactionStoich!$E$5:$U$5,AA$2,0))*(TimeStep)*'Composition Moles'!$C100</f>
        <v>0</v>
      </c>
      <c r="AB88" s="19">
        <f ca="1">SUMPRODUCT(ReactionRateK2!$F110:$V110*OFFSET(ReactionStoich!$E$5:$U$5,AB$2,0))*(TimeStep)*'Composition Moles'!$C100</f>
        <v>0</v>
      </c>
      <c r="AC88" s="19">
        <f ca="1">SUMPRODUCT(ReactionRateK2!$F110:$V110*OFFSET(ReactionStoich!$E$5:$U$5,AC$2,0))*(TimeStep)*'Composition Moles'!$C100</f>
        <v>0</v>
      </c>
      <c r="AD88" s="19">
        <f ca="1">SUMPRODUCT(ReactionRateK2!$F110:$V110*OFFSET(ReactionStoich!$E$5:$U$5,AD$2,0))*(TimeStep)*'Composition Moles'!$C100</f>
        <v>0</v>
      </c>
      <c r="AE88" s="19">
        <f ca="1">SUMPRODUCT(ReactionRateK2!$F110:$V110*OFFSET(ReactionStoich!$E$5:$U$5,AE$2,0))*(TimeStep)*'Composition Moles'!$C100</f>
        <v>0</v>
      </c>
      <c r="AF88" s="19">
        <f ca="1">SUMPRODUCT(ReactionRateK2!$F110:$V110*OFFSET(ReactionStoich!$E$5:$U$5,AF$2,0))*(TimeStep)*'Composition Moles'!$C100</f>
        <v>0</v>
      </c>
      <c r="AG88" s="19">
        <f ca="1">SUMPRODUCT(ReactionRateK2!$F110:$V110*OFFSET(ReactionStoich!$E$5:$U$5,AG$2,0))*(TimeStep)*'Composition Moles'!$C100</f>
        <v>-8.3937647835826187E-3</v>
      </c>
      <c r="AH88" s="19">
        <f ca="1">SUMPRODUCT(ReactionRateK2!$F110:$V110*OFFSET(ReactionStoich!$E$5:$U$5,AH$2,0))*(TimeStep)*'Composition Moles'!$C100</f>
        <v>-0.5324260897862817</v>
      </c>
      <c r="AI88" s="19">
        <f ca="1">SUMPRODUCT(ReactionRateK2!$F110:$V110*OFFSET(ReactionStoich!$E$5:$U$5,AI$2,0))*(TimeStep)*'Composition Moles'!$C100</f>
        <v>2.7918500025935722</v>
      </c>
      <c r="AJ88" s="19">
        <f ca="1">SUMPRODUCT(ReactionRateK2!$F110:$V110*OFFSET(ReactionStoich!$E$5:$U$5,AJ$2,0))*(TimeStep)*'Composition Moles'!$C100</f>
        <v>0.62881722743720092</v>
      </c>
      <c r="AK88" s="19">
        <f ca="1">SUMPRODUCT(ReactionRateK2!$F110:$V110*OFFSET(ReactionStoich!$E$5:$U$5,AK$2,0))*(TimeStep)*'Composition Moles'!$C100</f>
        <v>0</v>
      </c>
      <c r="AL88" s="19">
        <f ca="1">SUMPRODUCT(ReactionRateK2!$F110:$V110*OFFSET(ReactionStoich!$E$5:$U$5,AL$2,0))*(TimeStep)*'Composition Moles'!$C100</f>
        <v>0</v>
      </c>
      <c r="AM88" s="19">
        <f ca="1">SUMPRODUCT(ReactionRateK2!$F110:$V110*OFFSET(ReactionStoich!$E$5:$U$5,AM$2,0))*(TimeStep)*'Composition Moles'!$C100</f>
        <v>0</v>
      </c>
      <c r="AN88" s="19">
        <f ca="1">SUMPRODUCT(ReactionRateK2!$F110:$V110*OFFSET(ReactionStoich!$E$5:$U$5,AN$2,0))*(TimeStep)*'Composition Moles'!$C100</f>
        <v>0</v>
      </c>
      <c r="AO88" s="19">
        <f ca="1">SUMPRODUCT(ReactionRateK2!$F110:$V110*OFFSET(ReactionStoich!$E$5:$U$5,AO$2,0))*(TimeStep)*'Composition Moles'!$C100</f>
        <v>-2.4907470397571627E-4</v>
      </c>
      <c r="AP88" s="19">
        <f ca="1">SUMPRODUCT(ReactionRateK2!$F110:$V110*OFFSET(ReactionStoich!$E$5:$U$5,AP$2,0))*(TimeStep)*'Composition Moles'!$C100</f>
        <v>-2.997527437337448E-2</v>
      </c>
      <c r="AQ88" s="19">
        <f ca="1">SUMPRODUCT(ReactionRateK2!$F110:$V110*OFFSET(ReactionStoich!$E$5:$U$5,AQ$2,0))*(TimeStep)*'Composition Moles'!$C100</f>
        <v>0</v>
      </c>
      <c r="AR88" s="19">
        <f ca="1">SUMPRODUCT(ReactionRateK2!$F110:$V110*OFFSET(ReactionStoich!$E$5:$U$5,AR$2,0))*(TimeStep)*'Composition Moles'!$C100</f>
        <v>0</v>
      </c>
      <c r="AS88" s="19">
        <f ca="1">SUMPRODUCT(ReactionRateK2!$F110:$V110*OFFSET(ReactionStoich!$E$5:$U$5,AS$2,0))*(TimeStep)*'Composition Moles'!$C100</f>
        <v>-0.22138582887704011</v>
      </c>
      <c r="AT88" s="19">
        <f ca="1">SUMPRODUCT(ReactionRateK2!$F110:$V110*OFFSET(ReactionStoich!$E$5:$U$5,AT$2,0))*(TimeStep)*'Composition Moles'!$C100</f>
        <v>-0.22138582887704011</v>
      </c>
      <c r="AU88" s="19">
        <f ca="1">SUMPRODUCT(ReactionRateK2!$F110:$V110*OFFSET(ReactionStoich!$E$5:$U$5,AU$2,0))*(TimeStep)*'Composition Moles'!$C100</f>
        <v>-0.22138582887704011</v>
      </c>
      <c r="AV88" s="19">
        <f ca="1">SUMPRODUCT(ReactionRateK2!$F110:$V110*OFFSET(ReactionStoich!$E$5:$U$5,AV$2,0))*(TimeStep)*'Composition Moles'!$C100</f>
        <v>0</v>
      </c>
      <c r="AW88" s="19">
        <f ca="1">SUMPRODUCT(ReactionRateK2!$F110:$V110*OFFSET(ReactionStoich!$E$5:$U$5,AW$2,0))*(TimeStep)*'Composition Moles'!$C100</f>
        <v>0</v>
      </c>
      <c r="AX88" s="19">
        <f ca="1">SUMPRODUCT(ReactionRateK2!$F110:$V110*OFFSET(ReactionStoich!$E$5:$U$5,AX$2,0))*(TimeStep)*'Composition Moles'!$C100</f>
        <v>0</v>
      </c>
      <c r="AY88" s="19">
        <f ca="1">SUMPRODUCT(ReactionRateK2!$F110:$V110*OFFSET(ReactionStoich!$E$5:$U$5,AY$2,0))*(TimeStep)*'Composition Moles'!$C100</f>
        <v>0</v>
      </c>
      <c r="AZ88" s="19">
        <f ca="1">SUMPRODUCT(ReactionRateK2!$F110:$V110*OFFSET(ReactionStoich!$E$5:$U$5,AZ$2,0))*(TimeStep)*'Composition Moles'!$C100</f>
        <v>0</v>
      </c>
      <c r="BA88" s="19">
        <f ca="1">SUMPRODUCT(ReactionRateK2!$F110:$V110*OFFSET(ReactionStoich!$E$5:$U$5,BA$2,0))*(TimeStep)*'Composition Moles'!$C100</f>
        <v>0</v>
      </c>
      <c r="BB88" s="19">
        <f ca="1">SUMPRODUCT(ReactionRateK2!$F110:$V110*OFFSET(ReactionStoich!$E$5:$U$5,BB$2,0))*(TimeStep)*'Composition Moles'!$C100</f>
        <v>0</v>
      </c>
      <c r="BC88" s="19">
        <f ca="1">SUMPRODUCT(ReactionRateK2!$F110:$V110*OFFSET(ReactionStoich!$E$5:$U$5,BC$2,0))*(TimeStep)*'Composition Moles'!$C100</f>
        <v>0</v>
      </c>
      <c r="BD88" s="19">
        <f ca="1">SUMPRODUCT(ReactionRateK2!$F110:$V110*OFFSET(ReactionStoich!$E$5:$U$5,BD$2,0))*(TimeStep)*'Composition Moles'!$C100</f>
        <v>0</v>
      </c>
      <c r="BE88" s="19">
        <f ca="1">SUMPRODUCT(ReactionRateK2!$F110:$V110*OFFSET(ReactionStoich!$E$5:$U$5,BE$2,0))*(TimeStep)*'Composition Moles'!$C100</f>
        <v>0</v>
      </c>
      <c r="BF88" s="19">
        <f ca="1">SUMPRODUCT(ReactionRateK2!$F110:$V110*OFFSET(ReactionStoich!$E$5:$U$5,BF$2,0))*(TimeStep)*'Composition Moles'!$C100</f>
        <v>0</v>
      </c>
      <c r="BG88" s="19">
        <f ca="1">SUMPRODUCT(ReactionRateK2!$F110:$V110*OFFSET(ReactionStoich!$E$5:$U$5,BG$2,0))*(TimeStep)*'Composition Moles'!$C100</f>
        <v>0</v>
      </c>
      <c r="BH88" s="19">
        <f ca="1">SUMPRODUCT(ReactionRateK2!$F110:$V110*OFFSET(ReactionStoich!$E$5:$U$5,BH$2,0))*(TimeStep)*'Composition Moles'!$C100</f>
        <v>0</v>
      </c>
      <c r="BI88" s="19">
        <f ca="1">SUMPRODUCT(ReactionRateK2!$F110:$V110*OFFSET(ReactionStoich!$E$5:$U$5,BI$2,0))*(TimeStep)*'Composition Moles'!$C100</f>
        <v>0</v>
      </c>
      <c r="BJ88" s="19">
        <f ca="1">SUMPRODUCT(ReactionRateK2!$F110:$V110*OFFSET(ReactionStoich!$E$5:$U$5,BJ$2,0))*(TimeStep)*'Composition Moles'!$C100</f>
        <v>0</v>
      </c>
      <c r="BK88" s="19">
        <f ca="1">SUMPRODUCT(ReactionRateK2!$F110:$V110*OFFSET(ReactionStoich!$E$5:$U$5,BK$2,0))*(TimeStep)*'Composition Moles'!$C100</f>
        <v>0</v>
      </c>
      <c r="BL88" s="19">
        <f ca="1">SUMPRODUCT(ReactionRateK2!$F110:$V110*OFFSET(ReactionStoich!$E$5:$U$5,BL$2,0))*(TimeStep)*'Composition Moles'!$C100</f>
        <v>0</v>
      </c>
      <c r="BM88" s="19">
        <f ca="1">SUMPRODUCT(ReactionRateK2!$F110:$V110*OFFSET(ReactionStoich!$E$5:$U$5,BM$2,0))*(TimeStep)*'Composition Moles'!$C100</f>
        <v>0</v>
      </c>
      <c r="BN88" s="19">
        <f ca="1">SUMPRODUCT(ReactionRateK2!$F110:$V110*OFFSET(ReactionStoich!$E$5:$U$5,BN$2,0))*(TimeStep)*'Composition Moles'!$C100</f>
        <v>0</v>
      </c>
      <c r="BO88" s="19">
        <f ca="1">SUMPRODUCT(ReactionRateK2!$F110:$V110*OFFSET(ReactionStoich!$E$5:$U$5,BO$2,0))*(TimeStep)*'Composition Moles'!$C100</f>
        <v>0</v>
      </c>
      <c r="BP88" s="19">
        <f ca="1">SUMPRODUCT(ReactionRateK2!$F110:$V110*OFFSET(ReactionStoich!$E$5:$U$5,BP$2,0))*(TimeStep)*'Composition Moles'!$C100</f>
        <v>0</v>
      </c>
      <c r="BQ88" s="19">
        <f ca="1">SUMPRODUCT(ReactionRateK2!$F110:$V110*OFFSET(ReactionStoich!$E$5:$U$5,BQ$2,0))*(TimeStep)*'Composition Moles'!$C100</f>
        <v>0</v>
      </c>
      <c r="BR88" s="19">
        <f ca="1">SUMPRODUCT(ReactionRateK2!$F110:$V110*OFFSET(ReactionStoich!$E$5:$U$5,BR$2,0))*(TimeStep)*'Composition Moles'!$C100</f>
        <v>0</v>
      </c>
      <c r="BS88" s="19">
        <f ca="1">SUMPRODUCT(ReactionRateK2!$F110:$V110*OFFSET(ReactionStoich!$E$5:$U$5,BS$2,0))*(TimeStep)*'Composition Moles'!$C100</f>
        <v>0</v>
      </c>
      <c r="BT88" s="19">
        <f ca="1">SUMPRODUCT(ReactionRateK2!$F110:$V110*OFFSET(ReactionStoich!$E$5:$U$5,BT$2,0))*(TimeStep)*'Composition Moles'!$C100</f>
        <v>0</v>
      </c>
      <c r="BU88" s="19">
        <f ca="1">SUMPRODUCT(ReactionRateK2!$F110:$V110*OFFSET(ReactionStoich!$E$5:$U$5,BU$2,0))*(TimeStep)*'Composition Moles'!$C100</f>
        <v>0</v>
      </c>
      <c r="BV88" s="19">
        <f ca="1">SUMPRODUCT(ReactionRateK2!$F110:$V110*OFFSET(ReactionStoich!$E$5:$U$5,BV$2,0))*(TimeStep)*'Composition Moles'!$C100</f>
        <v>0</v>
      </c>
      <c r="BW88" s="19">
        <f ca="1">SUMPRODUCT(ReactionRateK2!$F110:$V110*OFFSET(ReactionStoich!$E$5:$U$5,BW$2,0))*(TimeStep)*'Composition Moles'!$C100</f>
        <v>0</v>
      </c>
    </row>
    <row r="89" spans="1:75">
      <c r="A89">
        <f>ReactionRateK1!A111</f>
        <v>3.949999999999994</v>
      </c>
      <c r="B89" s="20">
        <f t="shared" ca="1" si="7"/>
        <v>-1598.2416963890159</v>
      </c>
      <c r="C89" s="25">
        <f ca="1">'Composition Moles'!BZ101</f>
        <v>144259.74680698162</v>
      </c>
      <c r="D89" s="26">
        <f t="shared" ca="1" si="8"/>
        <v>1.107891654993302E-2</v>
      </c>
      <c r="F89" s="19">
        <f ca="1">SUMPRODUCT(ReactionRateK2!$F111:$V111*OFFSET(ReactionStoich!$E$5:$U$5,F$2,0))*(TimeStep)*'Composition Moles'!$C101</f>
        <v>-2.7945164336662068E-2</v>
      </c>
      <c r="G89" s="19">
        <f ca="1">SUMPRODUCT(ReactionRateK2!$F111:$V111*OFFSET(ReactionStoich!$E$5:$U$5,G$2,0))*(TimeStep)*'Composition Moles'!$C101</f>
        <v>0</v>
      </c>
      <c r="H89" s="19">
        <f ca="1">SUMPRODUCT(ReactionRateK2!$F111:$V111*OFFSET(ReactionStoich!$E$5:$U$5,H$2,0))*(TimeStep)*'Composition Moles'!$C101</f>
        <v>2.7719042818746785E-2</v>
      </c>
      <c r="I89" s="19">
        <f ca="1">SUMPRODUCT(ReactionRateK2!$F111:$V111*OFFSET(ReactionStoich!$E$5:$U$5,I$2,0))*(TimeStep)*'Composition Moles'!$C101</f>
        <v>2.261215179152788E-4</v>
      </c>
      <c r="J89" s="19">
        <f ca="1">SUMPRODUCT(ReactionRateK2!$F111:$V111*OFFSET(ReactionStoich!$E$5:$U$5,J$2,0))*(TimeStep)*'Composition Moles'!$C101</f>
        <v>0</v>
      </c>
      <c r="K89" s="19">
        <f ca="1">SUMPRODUCT(ReactionRateK2!$F111:$V111*OFFSET(ReactionStoich!$E$5:$U$5,K$2,0))*(TimeStep)*'Composition Moles'!$C101</f>
        <v>0</v>
      </c>
      <c r="L89" s="19">
        <f ca="1">SUMPRODUCT(ReactionRateK2!$F111:$V111*OFFSET(ReactionStoich!$E$5:$U$5,L$2,0))*(TimeStep)*'Composition Moles'!$C101</f>
        <v>0</v>
      </c>
      <c r="M89" s="19">
        <f ca="1">SUMPRODUCT(ReactionRateK2!$F111:$V111*OFFSET(ReactionStoich!$E$5:$U$5,M$2,0))*(TimeStep)*'Composition Moles'!$C101</f>
        <v>0</v>
      </c>
      <c r="N89" s="19">
        <f ca="1">SUMPRODUCT(ReactionRateK2!$F111:$V111*OFFSET(ReactionStoich!$E$5:$U$5,N$2,0))*(TimeStep)*'Composition Moles'!$C101</f>
        <v>0</v>
      </c>
      <c r="O89" s="19">
        <f ca="1">SUMPRODUCT(ReactionRateK2!$F111:$V111*OFFSET(ReactionStoich!$E$5:$U$5,O$2,0))*(TimeStep)*'Composition Moles'!$C101</f>
        <v>0</v>
      </c>
      <c r="P89" s="19">
        <f ca="1">SUMPRODUCT(ReactionRateK2!$F111:$V111*OFFSET(ReactionStoich!$E$5:$U$5,P$2,0))*(TimeStep)*'Composition Moles'!$C101</f>
        <v>0</v>
      </c>
      <c r="Q89" s="19">
        <f ca="1">SUMPRODUCT(ReactionRateK2!$F111:$V111*OFFSET(ReactionStoich!$E$5:$U$5,Q$2,0))*(TimeStep)*'Composition Moles'!$C101</f>
        <v>0</v>
      </c>
      <c r="R89" s="19">
        <f ca="1">SUMPRODUCT(ReactionRateK2!$F111:$V111*OFFSET(ReactionStoich!$E$5:$U$5,R$2,0))*(TimeStep)*'Composition Moles'!$C101</f>
        <v>0</v>
      </c>
      <c r="S89" s="19">
        <f ca="1">SUMPRODUCT(ReactionRateK2!$F111:$V111*OFFSET(ReactionStoich!$E$5:$U$5,S$2,0))*(TimeStep)*'Composition Moles'!$C101</f>
        <v>1.51451430851264</v>
      </c>
      <c r="T89" s="19">
        <f ca="1">SUMPRODUCT(ReactionRateK2!$F111:$V111*OFFSET(ReactionStoich!$E$5:$U$5,T$2,0))*(TimeStep)*'Composition Moles'!$C101</f>
        <v>0</v>
      </c>
      <c r="U89" s="19">
        <f ca="1">SUMPRODUCT(ReactionRateK2!$F111:$V111*OFFSET(ReactionStoich!$E$5:$U$5,U$2,0))*(TimeStep)*'Composition Moles'!$C101</f>
        <v>0</v>
      </c>
      <c r="V89" s="19">
        <f ca="1">SUMPRODUCT(ReactionRateK2!$F111:$V111*OFFSET(ReactionStoich!$E$5:$U$5,V$2,0))*(TimeStep)*'Composition Moles'!$C101</f>
        <v>0</v>
      </c>
      <c r="W89" s="19">
        <f ca="1">SUMPRODUCT(ReactionRateK2!$F111:$V111*OFFSET(ReactionStoich!$E$5:$U$5,W$2,0))*(TimeStep)*'Composition Moles'!$C101</f>
        <v>0</v>
      </c>
      <c r="X89" s="19">
        <f ca="1">SUMPRODUCT(ReactionRateK2!$F111:$V111*OFFSET(ReactionStoich!$E$5:$U$5,X$2,0))*(TimeStep)*'Composition Moles'!$C101</f>
        <v>0</v>
      </c>
      <c r="Y89" s="19">
        <f ca="1">SUMPRODUCT(ReactionRateK2!$F111:$V111*OFFSET(ReactionStoich!$E$5:$U$5,Y$2,0))*(TimeStep)*'Composition Moles'!$C101</f>
        <v>-3.6548688301426155</v>
      </c>
      <c r="Z89" s="19">
        <f ca="1">SUMPRODUCT(ReactionRateK2!$F111:$V111*OFFSET(ReactionStoich!$E$5:$U$5,Z$2,0))*(TimeStep)*'Composition Moles'!$C101</f>
        <v>0</v>
      </c>
      <c r="AA89" s="19">
        <f ca="1">SUMPRODUCT(ReactionRateK2!$F111:$V111*OFFSET(ReactionStoich!$E$5:$U$5,AA$2,0))*(TimeStep)*'Composition Moles'!$C101</f>
        <v>0</v>
      </c>
      <c r="AB89" s="19">
        <f ca="1">SUMPRODUCT(ReactionRateK2!$F111:$V111*OFFSET(ReactionStoich!$E$5:$U$5,AB$2,0))*(TimeStep)*'Composition Moles'!$C101</f>
        <v>0</v>
      </c>
      <c r="AC89" s="19">
        <f ca="1">SUMPRODUCT(ReactionRateK2!$F111:$V111*OFFSET(ReactionStoich!$E$5:$U$5,AC$2,0))*(TimeStep)*'Composition Moles'!$C101</f>
        <v>0</v>
      </c>
      <c r="AD89" s="19">
        <f ca="1">SUMPRODUCT(ReactionRateK2!$F111:$V111*OFFSET(ReactionStoich!$E$5:$U$5,AD$2,0))*(TimeStep)*'Composition Moles'!$C101</f>
        <v>0</v>
      </c>
      <c r="AE89" s="19">
        <f ca="1">SUMPRODUCT(ReactionRateK2!$F111:$V111*OFFSET(ReactionStoich!$E$5:$U$5,AE$2,0))*(TimeStep)*'Composition Moles'!$C101</f>
        <v>0</v>
      </c>
      <c r="AF89" s="19">
        <f ca="1">SUMPRODUCT(ReactionRateK2!$F111:$V111*OFFSET(ReactionStoich!$E$5:$U$5,AF$2,0))*(TimeStep)*'Composition Moles'!$C101</f>
        <v>0</v>
      </c>
      <c r="AG89" s="19">
        <f ca="1">SUMPRODUCT(ReactionRateK2!$F111:$V111*OFFSET(ReactionStoich!$E$5:$U$5,AG$2,0))*(TimeStep)*'Composition Moles'!$C101</f>
        <v>-8.1267561146299468E-3</v>
      </c>
      <c r="AH89" s="19">
        <f ca="1">SUMPRODUCT(ReactionRateK2!$F111:$V111*OFFSET(ReactionStoich!$E$5:$U$5,AH$2,0))*(TimeStep)*'Composition Moles'!$C101</f>
        <v>-0.54960795175767629</v>
      </c>
      <c r="AI89" s="19">
        <f ca="1">SUMPRODUCT(ReactionRateK2!$F111:$V111*OFFSET(ReactionStoich!$E$5:$U$5,AI$2,0))*(TimeStep)*'Composition Moles'!$C101</f>
        <v>2.765591575528314</v>
      </c>
      <c r="AJ89" s="19">
        <f ca="1">SUMPRODUCT(ReactionRateK2!$F111:$V111*OFFSET(ReactionStoich!$E$5:$U$5,AJ$2,0))*(TimeStep)*'Composition Moles'!$C101</f>
        <v>0.61445431728254185</v>
      </c>
      <c r="AK89" s="19">
        <f ca="1">SUMPRODUCT(ReactionRateK2!$F111:$V111*OFFSET(ReactionStoich!$E$5:$U$5,AK$2,0))*(TimeStep)*'Composition Moles'!$C101</f>
        <v>0</v>
      </c>
      <c r="AL89" s="19">
        <f ca="1">SUMPRODUCT(ReactionRateK2!$F111:$V111*OFFSET(ReactionStoich!$E$5:$U$5,AL$2,0))*(TimeStep)*'Composition Moles'!$C101</f>
        <v>0</v>
      </c>
      <c r="AM89" s="19">
        <f ca="1">SUMPRODUCT(ReactionRateK2!$F111:$V111*OFFSET(ReactionStoich!$E$5:$U$5,AM$2,0))*(TimeStep)*'Composition Moles'!$C101</f>
        <v>0</v>
      </c>
      <c r="AN89" s="19">
        <f ca="1">SUMPRODUCT(ReactionRateK2!$F111:$V111*OFFSET(ReactionStoich!$E$5:$U$5,AN$2,0))*(TimeStep)*'Composition Moles'!$C101</f>
        <v>0</v>
      </c>
      <c r="AO89" s="19">
        <f ca="1">SUMPRODUCT(ReactionRateK2!$F111:$V111*OFFSET(ReactionStoich!$E$5:$U$5,AO$2,0))*(TimeStep)*'Composition Moles'!$C101</f>
        <v>-2.261215179152788E-4</v>
      </c>
      <c r="AP89" s="19">
        <f ca="1">SUMPRODUCT(ReactionRateK2!$F111:$V111*OFFSET(ReactionStoich!$E$5:$U$5,AP$2,0))*(TimeStep)*'Composition Moles'!$C101</f>
        <v>-2.8032195026614633E-2</v>
      </c>
      <c r="AQ89" s="19">
        <f ca="1">SUMPRODUCT(ReactionRateK2!$F111:$V111*OFFSET(ReactionStoich!$E$5:$U$5,AQ$2,0))*(TimeStep)*'Composition Moles'!$C101</f>
        <v>0</v>
      </c>
      <c r="AR89" s="19">
        <f ca="1">SUMPRODUCT(ReactionRateK2!$F111:$V111*OFFSET(ReactionStoich!$E$5:$U$5,AR$2,0))*(TimeStep)*'Composition Moles'!$C101</f>
        <v>0</v>
      </c>
      <c r="AS89" s="19">
        <f ca="1">SUMPRODUCT(ReactionRateK2!$F111:$V111*OFFSET(ReactionStoich!$E$5:$U$5,AS$2,0))*(TimeStep)*'Composition Moles'!$C101</f>
        <v>-0.21789944892134822</v>
      </c>
      <c r="AT89" s="19">
        <f ca="1">SUMPRODUCT(ReactionRateK2!$F111:$V111*OFFSET(ReactionStoich!$E$5:$U$5,AT$2,0))*(TimeStep)*'Composition Moles'!$C101</f>
        <v>-0.21789944892134822</v>
      </c>
      <c r="AU89" s="19">
        <f ca="1">SUMPRODUCT(ReactionRateK2!$F111:$V111*OFFSET(ReactionStoich!$E$5:$U$5,AU$2,0))*(TimeStep)*'Composition Moles'!$C101</f>
        <v>-0.21789944892134822</v>
      </c>
      <c r="AV89" s="19">
        <f ca="1">SUMPRODUCT(ReactionRateK2!$F111:$V111*OFFSET(ReactionStoich!$E$5:$U$5,AV$2,0))*(TimeStep)*'Composition Moles'!$C101</f>
        <v>0</v>
      </c>
      <c r="AW89" s="19">
        <f ca="1">SUMPRODUCT(ReactionRateK2!$F111:$V111*OFFSET(ReactionStoich!$E$5:$U$5,AW$2,0))*(TimeStep)*'Composition Moles'!$C101</f>
        <v>0</v>
      </c>
      <c r="AX89" s="19">
        <f ca="1">SUMPRODUCT(ReactionRateK2!$F111:$V111*OFFSET(ReactionStoich!$E$5:$U$5,AX$2,0))*(TimeStep)*'Composition Moles'!$C101</f>
        <v>0</v>
      </c>
      <c r="AY89" s="19">
        <f ca="1">SUMPRODUCT(ReactionRateK2!$F111:$V111*OFFSET(ReactionStoich!$E$5:$U$5,AY$2,0))*(TimeStep)*'Composition Moles'!$C101</f>
        <v>0</v>
      </c>
      <c r="AZ89" s="19">
        <f ca="1">SUMPRODUCT(ReactionRateK2!$F111:$V111*OFFSET(ReactionStoich!$E$5:$U$5,AZ$2,0))*(TimeStep)*'Composition Moles'!$C101</f>
        <v>0</v>
      </c>
      <c r="BA89" s="19">
        <f ca="1">SUMPRODUCT(ReactionRateK2!$F111:$V111*OFFSET(ReactionStoich!$E$5:$U$5,BA$2,0))*(TimeStep)*'Composition Moles'!$C101</f>
        <v>0</v>
      </c>
      <c r="BB89" s="19">
        <f ca="1">SUMPRODUCT(ReactionRateK2!$F111:$V111*OFFSET(ReactionStoich!$E$5:$U$5,BB$2,0))*(TimeStep)*'Composition Moles'!$C101</f>
        <v>0</v>
      </c>
      <c r="BC89" s="19">
        <f ca="1">SUMPRODUCT(ReactionRateK2!$F111:$V111*OFFSET(ReactionStoich!$E$5:$U$5,BC$2,0))*(TimeStep)*'Composition Moles'!$C101</f>
        <v>0</v>
      </c>
      <c r="BD89" s="19">
        <f ca="1">SUMPRODUCT(ReactionRateK2!$F111:$V111*OFFSET(ReactionStoich!$E$5:$U$5,BD$2,0))*(TimeStep)*'Composition Moles'!$C101</f>
        <v>0</v>
      </c>
      <c r="BE89" s="19">
        <f ca="1">SUMPRODUCT(ReactionRateK2!$F111:$V111*OFFSET(ReactionStoich!$E$5:$U$5,BE$2,0))*(TimeStep)*'Composition Moles'!$C101</f>
        <v>0</v>
      </c>
      <c r="BF89" s="19">
        <f ca="1">SUMPRODUCT(ReactionRateK2!$F111:$V111*OFFSET(ReactionStoich!$E$5:$U$5,BF$2,0))*(TimeStep)*'Composition Moles'!$C101</f>
        <v>0</v>
      </c>
      <c r="BG89" s="19">
        <f ca="1">SUMPRODUCT(ReactionRateK2!$F111:$V111*OFFSET(ReactionStoich!$E$5:$U$5,BG$2,0))*(TimeStep)*'Composition Moles'!$C101</f>
        <v>0</v>
      </c>
      <c r="BH89" s="19">
        <f ca="1">SUMPRODUCT(ReactionRateK2!$F111:$V111*OFFSET(ReactionStoich!$E$5:$U$5,BH$2,0))*(TimeStep)*'Composition Moles'!$C101</f>
        <v>0</v>
      </c>
      <c r="BI89" s="19">
        <f ca="1">SUMPRODUCT(ReactionRateK2!$F111:$V111*OFFSET(ReactionStoich!$E$5:$U$5,BI$2,0))*(TimeStep)*'Composition Moles'!$C101</f>
        <v>0</v>
      </c>
      <c r="BJ89" s="19">
        <f ca="1">SUMPRODUCT(ReactionRateK2!$F111:$V111*OFFSET(ReactionStoich!$E$5:$U$5,BJ$2,0))*(TimeStep)*'Composition Moles'!$C101</f>
        <v>0</v>
      </c>
      <c r="BK89" s="19">
        <f ca="1">SUMPRODUCT(ReactionRateK2!$F111:$V111*OFFSET(ReactionStoich!$E$5:$U$5,BK$2,0))*(TimeStep)*'Composition Moles'!$C101</f>
        <v>0</v>
      </c>
      <c r="BL89" s="19">
        <f ca="1">SUMPRODUCT(ReactionRateK2!$F111:$V111*OFFSET(ReactionStoich!$E$5:$U$5,BL$2,0))*(TimeStep)*'Composition Moles'!$C101</f>
        <v>0</v>
      </c>
      <c r="BM89" s="19">
        <f ca="1">SUMPRODUCT(ReactionRateK2!$F111:$V111*OFFSET(ReactionStoich!$E$5:$U$5,BM$2,0))*(TimeStep)*'Composition Moles'!$C101</f>
        <v>0</v>
      </c>
      <c r="BN89" s="19">
        <f ca="1">SUMPRODUCT(ReactionRateK2!$F111:$V111*OFFSET(ReactionStoich!$E$5:$U$5,BN$2,0))*(TimeStep)*'Composition Moles'!$C101</f>
        <v>0</v>
      </c>
      <c r="BO89" s="19">
        <f ca="1">SUMPRODUCT(ReactionRateK2!$F111:$V111*OFFSET(ReactionStoich!$E$5:$U$5,BO$2,0))*(TimeStep)*'Composition Moles'!$C101</f>
        <v>0</v>
      </c>
      <c r="BP89" s="19">
        <f ca="1">SUMPRODUCT(ReactionRateK2!$F111:$V111*OFFSET(ReactionStoich!$E$5:$U$5,BP$2,0))*(TimeStep)*'Composition Moles'!$C101</f>
        <v>0</v>
      </c>
      <c r="BQ89" s="19">
        <f ca="1">SUMPRODUCT(ReactionRateK2!$F111:$V111*OFFSET(ReactionStoich!$E$5:$U$5,BQ$2,0))*(TimeStep)*'Composition Moles'!$C101</f>
        <v>0</v>
      </c>
      <c r="BR89" s="19">
        <f ca="1">SUMPRODUCT(ReactionRateK2!$F111:$V111*OFFSET(ReactionStoich!$E$5:$U$5,BR$2,0))*(TimeStep)*'Composition Moles'!$C101</f>
        <v>0</v>
      </c>
      <c r="BS89" s="19">
        <f ca="1">SUMPRODUCT(ReactionRateK2!$F111:$V111*OFFSET(ReactionStoich!$E$5:$U$5,BS$2,0))*(TimeStep)*'Composition Moles'!$C101</f>
        <v>0</v>
      </c>
      <c r="BT89" s="19">
        <f ca="1">SUMPRODUCT(ReactionRateK2!$F111:$V111*OFFSET(ReactionStoich!$E$5:$U$5,BT$2,0))*(TimeStep)*'Composition Moles'!$C101</f>
        <v>0</v>
      </c>
      <c r="BU89" s="19">
        <f ca="1">SUMPRODUCT(ReactionRateK2!$F111:$V111*OFFSET(ReactionStoich!$E$5:$U$5,BU$2,0))*(TimeStep)*'Composition Moles'!$C101</f>
        <v>0</v>
      </c>
      <c r="BV89" s="19">
        <f ca="1">SUMPRODUCT(ReactionRateK2!$F111:$V111*OFFSET(ReactionStoich!$E$5:$U$5,BV$2,0))*(TimeStep)*'Composition Moles'!$C101</f>
        <v>0</v>
      </c>
      <c r="BW89" s="19">
        <f ca="1">SUMPRODUCT(ReactionRateK2!$F111:$V111*OFFSET(ReactionStoich!$E$5:$U$5,BW$2,0))*(TimeStep)*'Composition Moles'!$C101</f>
        <v>0</v>
      </c>
    </row>
    <row r="90" spans="1:75">
      <c r="A90">
        <f>ReactionRateK1!A112</f>
        <v>3.9999999999999938</v>
      </c>
      <c r="B90" s="20">
        <f t="shared" ca="1" si="7"/>
        <v>-1553.9668748751337</v>
      </c>
      <c r="C90" s="25">
        <f ca="1">'Composition Moles'!BZ102</f>
        <v>144259.89866246656</v>
      </c>
      <c r="D90" s="26">
        <f t="shared" ca="1" si="8"/>
        <v>1.0771994776670697E-2</v>
      </c>
      <c r="F90" s="19">
        <f ca="1">SUMPRODUCT(ReactionRateK2!$F112:$V112*OFFSET(ReactionStoich!$E$5:$U$5,F$2,0))*(TimeStep)*'Composition Moles'!$C102</f>
        <v>-2.6144702759953224E-2</v>
      </c>
      <c r="G90" s="19">
        <f ca="1">SUMPRODUCT(ReactionRateK2!$F112:$V112*OFFSET(ReactionStoich!$E$5:$U$5,G$2,0))*(TimeStep)*'Composition Moles'!$C102</f>
        <v>0</v>
      </c>
      <c r="H90" s="19">
        <f ca="1">SUMPRODUCT(ReactionRateK2!$F112:$V112*OFFSET(ReactionStoich!$E$5:$U$5,H$2,0))*(TimeStep)*'Composition Moles'!$C102</f>
        <v>2.5939412712469832E-2</v>
      </c>
      <c r="I90" s="19">
        <f ca="1">SUMPRODUCT(ReactionRateK2!$F112:$V112*OFFSET(ReactionStoich!$E$5:$U$5,I$2,0))*(TimeStep)*'Composition Moles'!$C102</f>
        <v>2.052900474833916E-4</v>
      </c>
      <c r="J90" s="19">
        <f ca="1">SUMPRODUCT(ReactionRateK2!$F112:$V112*OFFSET(ReactionStoich!$E$5:$U$5,J$2,0))*(TimeStep)*'Composition Moles'!$C102</f>
        <v>0</v>
      </c>
      <c r="K90" s="19">
        <f ca="1">SUMPRODUCT(ReactionRateK2!$F112:$V112*OFFSET(ReactionStoich!$E$5:$U$5,K$2,0))*(TimeStep)*'Composition Moles'!$C102</f>
        <v>0</v>
      </c>
      <c r="L90" s="19">
        <f ca="1">SUMPRODUCT(ReactionRateK2!$F112:$V112*OFFSET(ReactionStoich!$E$5:$U$5,L$2,0))*(TimeStep)*'Composition Moles'!$C102</f>
        <v>0</v>
      </c>
      <c r="M90" s="19">
        <f ca="1">SUMPRODUCT(ReactionRateK2!$F112:$V112*OFFSET(ReactionStoich!$E$5:$U$5,M$2,0))*(TimeStep)*'Composition Moles'!$C102</f>
        <v>0</v>
      </c>
      <c r="N90" s="19">
        <f ca="1">SUMPRODUCT(ReactionRateK2!$F112:$V112*OFFSET(ReactionStoich!$E$5:$U$5,N$2,0))*(TimeStep)*'Composition Moles'!$C102</f>
        <v>0</v>
      </c>
      <c r="O90" s="19">
        <f ca="1">SUMPRODUCT(ReactionRateK2!$F112:$V112*OFFSET(ReactionStoich!$E$5:$U$5,O$2,0))*(TimeStep)*'Composition Moles'!$C102</f>
        <v>0</v>
      </c>
      <c r="P90" s="19">
        <f ca="1">SUMPRODUCT(ReactionRateK2!$F112:$V112*OFFSET(ReactionStoich!$E$5:$U$5,P$2,0))*(TimeStep)*'Composition Moles'!$C102</f>
        <v>0</v>
      </c>
      <c r="Q90" s="19">
        <f ca="1">SUMPRODUCT(ReactionRateK2!$F112:$V112*OFFSET(ReactionStoich!$E$5:$U$5,Q$2,0))*(TimeStep)*'Composition Moles'!$C102</f>
        <v>0</v>
      </c>
      <c r="R90" s="19">
        <f ca="1">SUMPRODUCT(ReactionRateK2!$F112:$V112*OFFSET(ReactionStoich!$E$5:$U$5,R$2,0))*(TimeStep)*'Composition Moles'!$C102</f>
        <v>0</v>
      </c>
      <c r="S90" s="19">
        <f ca="1">SUMPRODUCT(ReactionRateK2!$F112:$V112*OFFSET(ReactionStoich!$E$5:$U$5,S$2,0))*(TimeStep)*'Composition Moles'!$C102</f>
        <v>1.4784857973414596</v>
      </c>
      <c r="T90" s="19">
        <f ca="1">SUMPRODUCT(ReactionRateK2!$F112:$V112*OFFSET(ReactionStoich!$E$5:$U$5,T$2,0))*(TimeStep)*'Composition Moles'!$C102</f>
        <v>0</v>
      </c>
      <c r="U90" s="19">
        <f ca="1">SUMPRODUCT(ReactionRateK2!$F112:$V112*OFFSET(ReactionStoich!$E$5:$U$5,U$2,0))*(TimeStep)*'Composition Moles'!$C102</f>
        <v>0</v>
      </c>
      <c r="V90" s="19">
        <f ca="1">SUMPRODUCT(ReactionRateK2!$F112:$V112*OFFSET(ReactionStoich!$E$5:$U$5,V$2,0))*(TimeStep)*'Composition Moles'!$C102</f>
        <v>0</v>
      </c>
      <c r="W90" s="19">
        <f ca="1">SUMPRODUCT(ReactionRateK2!$F112:$V112*OFFSET(ReactionStoich!$E$5:$U$5,W$2,0))*(TimeStep)*'Composition Moles'!$C102</f>
        <v>0</v>
      </c>
      <c r="X90" s="19">
        <f ca="1">SUMPRODUCT(ReactionRateK2!$F112:$V112*OFFSET(ReactionStoich!$E$5:$U$5,X$2,0))*(TimeStep)*'Composition Moles'!$C102</f>
        <v>0</v>
      </c>
      <c r="Y90" s="19">
        <f ca="1">SUMPRODUCT(ReactionRateK2!$F112:$V112*OFFSET(ReactionStoich!$E$5:$U$5,Y$2,0))*(TimeStep)*'Composition Moles'!$C102</f>
        <v>-3.5743778939796815</v>
      </c>
      <c r="Z90" s="19">
        <f ca="1">SUMPRODUCT(ReactionRateK2!$F112:$V112*OFFSET(ReactionStoich!$E$5:$U$5,Z$2,0))*(TimeStep)*'Composition Moles'!$C102</f>
        <v>0</v>
      </c>
      <c r="AA90" s="19">
        <f ca="1">SUMPRODUCT(ReactionRateK2!$F112:$V112*OFFSET(ReactionStoich!$E$5:$U$5,AA$2,0))*(TimeStep)*'Composition Moles'!$C102</f>
        <v>0</v>
      </c>
      <c r="AB90" s="19">
        <f ca="1">SUMPRODUCT(ReactionRateK2!$F112:$V112*OFFSET(ReactionStoich!$E$5:$U$5,AB$2,0))*(TimeStep)*'Composition Moles'!$C102</f>
        <v>0</v>
      </c>
      <c r="AC90" s="19">
        <f ca="1">SUMPRODUCT(ReactionRateK2!$F112:$V112*OFFSET(ReactionStoich!$E$5:$U$5,AC$2,0))*(TimeStep)*'Composition Moles'!$C102</f>
        <v>0</v>
      </c>
      <c r="AD90" s="19">
        <f ca="1">SUMPRODUCT(ReactionRateK2!$F112:$V112*OFFSET(ReactionStoich!$E$5:$U$5,AD$2,0))*(TimeStep)*'Composition Moles'!$C102</f>
        <v>0</v>
      </c>
      <c r="AE90" s="19">
        <f ca="1">SUMPRODUCT(ReactionRateK2!$F112:$V112*OFFSET(ReactionStoich!$E$5:$U$5,AE$2,0))*(TimeStep)*'Composition Moles'!$C102</f>
        <v>0</v>
      </c>
      <c r="AF90" s="19">
        <f ca="1">SUMPRODUCT(ReactionRateK2!$F112:$V112*OFFSET(ReactionStoich!$E$5:$U$5,AF$2,0))*(TimeStep)*'Composition Moles'!$C102</f>
        <v>0</v>
      </c>
      <c r="AG90" s="19">
        <f ca="1">SUMPRODUCT(ReactionRateK2!$F112:$V112*OFFSET(ReactionStoich!$E$5:$U$5,AG$2,0))*(TimeStep)*'Composition Moles'!$C102</f>
        <v>-7.8703169239910664E-3</v>
      </c>
      <c r="AH90" s="19">
        <f ca="1">SUMPRODUCT(ReactionRateK2!$F112:$V112*OFFSET(ReactionStoich!$E$5:$U$5,AH$2,0))*(TimeStep)*'Composition Moles'!$C102</f>
        <v>-0.5658503022444179</v>
      </c>
      <c r="AI90" s="19">
        <f ca="1">SUMPRODUCT(ReactionRateK2!$F112:$V112*OFFSET(ReactionStoich!$E$5:$U$5,AI$2,0))*(TimeStep)*'Composition Moles'!$C102</f>
        <v>2.7391957188051714</v>
      </c>
      <c r="AJ90" s="19">
        <f ca="1">SUMPRODUCT(ReactionRateK2!$F112:$V112*OFFSET(ReactionStoich!$E$5:$U$5,AJ$2,0))*(TimeStep)*'Composition Moles'!$C102</f>
        <v>0.60031799186561086</v>
      </c>
      <c r="AK90" s="19">
        <f ca="1">SUMPRODUCT(ReactionRateK2!$F112:$V112*OFFSET(ReactionStoich!$E$5:$U$5,AK$2,0))*(TimeStep)*'Composition Moles'!$C102</f>
        <v>0</v>
      </c>
      <c r="AL90" s="19">
        <f ca="1">SUMPRODUCT(ReactionRateK2!$F112:$V112*OFFSET(ReactionStoich!$E$5:$U$5,AL$2,0))*(TimeStep)*'Composition Moles'!$C102</f>
        <v>0</v>
      </c>
      <c r="AM90" s="19">
        <f ca="1">SUMPRODUCT(ReactionRateK2!$F112:$V112*OFFSET(ReactionStoich!$E$5:$U$5,AM$2,0))*(TimeStep)*'Composition Moles'!$C102</f>
        <v>0</v>
      </c>
      <c r="AN90" s="19">
        <f ca="1">SUMPRODUCT(ReactionRateK2!$F112:$V112*OFFSET(ReactionStoich!$E$5:$U$5,AN$2,0))*(TimeStep)*'Composition Moles'!$C102</f>
        <v>0</v>
      </c>
      <c r="AO90" s="19">
        <f ca="1">SUMPRODUCT(ReactionRateK2!$F112:$V112*OFFSET(ReactionStoich!$E$5:$U$5,AO$2,0))*(TimeStep)*'Composition Moles'!$C102</f>
        <v>-2.052900474833916E-4</v>
      </c>
      <c r="AP90" s="19">
        <f ca="1">SUMPRODUCT(ReactionRateK2!$F112:$V112*OFFSET(ReactionStoich!$E$5:$U$5,AP$2,0))*(TimeStep)*'Composition Moles'!$C102</f>
        <v>-2.6214112553925896E-2</v>
      </c>
      <c r="AQ90" s="19">
        <f ca="1">SUMPRODUCT(ReactionRateK2!$F112:$V112*OFFSET(ReactionStoich!$E$5:$U$5,AQ$2,0))*(TimeStep)*'Composition Moles'!$C102</f>
        <v>0</v>
      </c>
      <c r="AR90" s="19">
        <f ca="1">SUMPRODUCT(ReactionRateK2!$F112:$V112*OFFSET(ReactionStoich!$E$5:$U$5,AR$2,0))*(TimeStep)*'Composition Moles'!$C102</f>
        <v>0</v>
      </c>
      <c r="AS90" s="19">
        <f ca="1">SUMPRODUCT(ReactionRateK2!$F112:$V112*OFFSET(ReactionStoich!$E$5:$U$5,AS$2,0))*(TimeStep)*'Composition Moles'!$C102</f>
        <v>-0.21449386408758092</v>
      </c>
      <c r="AT90" s="19">
        <f ca="1">SUMPRODUCT(ReactionRateK2!$F112:$V112*OFFSET(ReactionStoich!$E$5:$U$5,AT$2,0))*(TimeStep)*'Composition Moles'!$C102</f>
        <v>-0.21449386408758092</v>
      </c>
      <c r="AU90" s="19">
        <f ca="1">SUMPRODUCT(ReactionRateK2!$F112:$V112*OFFSET(ReactionStoich!$E$5:$U$5,AU$2,0))*(TimeStep)*'Composition Moles'!$C102</f>
        <v>-0.21449386408758092</v>
      </c>
      <c r="AV90" s="19">
        <f ca="1">SUMPRODUCT(ReactionRateK2!$F112:$V112*OFFSET(ReactionStoich!$E$5:$U$5,AV$2,0))*(TimeStep)*'Composition Moles'!$C102</f>
        <v>0</v>
      </c>
      <c r="AW90" s="19">
        <f ca="1">SUMPRODUCT(ReactionRateK2!$F112:$V112*OFFSET(ReactionStoich!$E$5:$U$5,AW$2,0))*(TimeStep)*'Composition Moles'!$C102</f>
        <v>0</v>
      </c>
      <c r="AX90" s="19">
        <f ca="1">SUMPRODUCT(ReactionRateK2!$F112:$V112*OFFSET(ReactionStoich!$E$5:$U$5,AX$2,0))*(TimeStep)*'Composition Moles'!$C102</f>
        <v>0</v>
      </c>
      <c r="AY90" s="19">
        <f ca="1">SUMPRODUCT(ReactionRateK2!$F112:$V112*OFFSET(ReactionStoich!$E$5:$U$5,AY$2,0))*(TimeStep)*'Composition Moles'!$C102</f>
        <v>0</v>
      </c>
      <c r="AZ90" s="19">
        <f ca="1">SUMPRODUCT(ReactionRateK2!$F112:$V112*OFFSET(ReactionStoich!$E$5:$U$5,AZ$2,0))*(TimeStep)*'Composition Moles'!$C102</f>
        <v>0</v>
      </c>
      <c r="BA90" s="19">
        <f ca="1">SUMPRODUCT(ReactionRateK2!$F112:$V112*OFFSET(ReactionStoich!$E$5:$U$5,BA$2,0))*(TimeStep)*'Composition Moles'!$C102</f>
        <v>0</v>
      </c>
      <c r="BB90" s="19">
        <f ca="1">SUMPRODUCT(ReactionRateK2!$F112:$V112*OFFSET(ReactionStoich!$E$5:$U$5,BB$2,0))*(TimeStep)*'Composition Moles'!$C102</f>
        <v>0</v>
      </c>
      <c r="BC90" s="19">
        <f ca="1">SUMPRODUCT(ReactionRateK2!$F112:$V112*OFFSET(ReactionStoich!$E$5:$U$5,BC$2,0))*(TimeStep)*'Composition Moles'!$C102</f>
        <v>0</v>
      </c>
      <c r="BD90" s="19">
        <f ca="1">SUMPRODUCT(ReactionRateK2!$F112:$V112*OFFSET(ReactionStoich!$E$5:$U$5,BD$2,0))*(TimeStep)*'Composition Moles'!$C102</f>
        <v>0</v>
      </c>
      <c r="BE90" s="19">
        <f ca="1">SUMPRODUCT(ReactionRateK2!$F112:$V112*OFFSET(ReactionStoich!$E$5:$U$5,BE$2,0))*(TimeStep)*'Composition Moles'!$C102</f>
        <v>0</v>
      </c>
      <c r="BF90" s="19">
        <f ca="1">SUMPRODUCT(ReactionRateK2!$F112:$V112*OFFSET(ReactionStoich!$E$5:$U$5,BF$2,0))*(TimeStep)*'Composition Moles'!$C102</f>
        <v>0</v>
      </c>
      <c r="BG90" s="19">
        <f ca="1">SUMPRODUCT(ReactionRateK2!$F112:$V112*OFFSET(ReactionStoich!$E$5:$U$5,BG$2,0))*(TimeStep)*'Composition Moles'!$C102</f>
        <v>0</v>
      </c>
      <c r="BH90" s="19">
        <f ca="1">SUMPRODUCT(ReactionRateK2!$F112:$V112*OFFSET(ReactionStoich!$E$5:$U$5,BH$2,0))*(TimeStep)*'Composition Moles'!$C102</f>
        <v>0</v>
      </c>
      <c r="BI90" s="19">
        <f ca="1">SUMPRODUCT(ReactionRateK2!$F112:$V112*OFFSET(ReactionStoich!$E$5:$U$5,BI$2,0))*(TimeStep)*'Composition Moles'!$C102</f>
        <v>0</v>
      </c>
      <c r="BJ90" s="19">
        <f ca="1">SUMPRODUCT(ReactionRateK2!$F112:$V112*OFFSET(ReactionStoich!$E$5:$U$5,BJ$2,0))*(TimeStep)*'Composition Moles'!$C102</f>
        <v>0</v>
      </c>
      <c r="BK90" s="19">
        <f ca="1">SUMPRODUCT(ReactionRateK2!$F112:$V112*OFFSET(ReactionStoich!$E$5:$U$5,BK$2,0))*(TimeStep)*'Composition Moles'!$C102</f>
        <v>0</v>
      </c>
      <c r="BL90" s="19">
        <f ca="1">SUMPRODUCT(ReactionRateK2!$F112:$V112*OFFSET(ReactionStoich!$E$5:$U$5,BL$2,0))*(TimeStep)*'Composition Moles'!$C102</f>
        <v>0</v>
      </c>
      <c r="BM90" s="19">
        <f ca="1">SUMPRODUCT(ReactionRateK2!$F112:$V112*OFFSET(ReactionStoich!$E$5:$U$5,BM$2,0))*(TimeStep)*'Composition Moles'!$C102</f>
        <v>0</v>
      </c>
      <c r="BN90" s="19">
        <f ca="1">SUMPRODUCT(ReactionRateK2!$F112:$V112*OFFSET(ReactionStoich!$E$5:$U$5,BN$2,0))*(TimeStep)*'Composition Moles'!$C102</f>
        <v>0</v>
      </c>
      <c r="BO90" s="19">
        <f ca="1">SUMPRODUCT(ReactionRateK2!$F112:$V112*OFFSET(ReactionStoich!$E$5:$U$5,BO$2,0))*(TimeStep)*'Composition Moles'!$C102</f>
        <v>0</v>
      </c>
      <c r="BP90" s="19">
        <f ca="1">SUMPRODUCT(ReactionRateK2!$F112:$V112*OFFSET(ReactionStoich!$E$5:$U$5,BP$2,0))*(TimeStep)*'Composition Moles'!$C102</f>
        <v>0</v>
      </c>
      <c r="BQ90" s="19">
        <f ca="1">SUMPRODUCT(ReactionRateK2!$F112:$V112*OFFSET(ReactionStoich!$E$5:$U$5,BQ$2,0))*(TimeStep)*'Composition Moles'!$C102</f>
        <v>0</v>
      </c>
      <c r="BR90" s="19">
        <f ca="1">SUMPRODUCT(ReactionRateK2!$F112:$V112*OFFSET(ReactionStoich!$E$5:$U$5,BR$2,0))*(TimeStep)*'Composition Moles'!$C102</f>
        <v>0</v>
      </c>
      <c r="BS90" s="19">
        <f ca="1">SUMPRODUCT(ReactionRateK2!$F112:$V112*OFFSET(ReactionStoich!$E$5:$U$5,BS$2,0))*(TimeStep)*'Composition Moles'!$C102</f>
        <v>0</v>
      </c>
      <c r="BT90" s="19">
        <f ca="1">SUMPRODUCT(ReactionRateK2!$F112:$V112*OFFSET(ReactionStoich!$E$5:$U$5,BT$2,0))*(TimeStep)*'Composition Moles'!$C102</f>
        <v>0</v>
      </c>
      <c r="BU90" s="19">
        <f ca="1">SUMPRODUCT(ReactionRateK2!$F112:$V112*OFFSET(ReactionStoich!$E$5:$U$5,BU$2,0))*(TimeStep)*'Composition Moles'!$C102</f>
        <v>0</v>
      </c>
      <c r="BV90" s="19">
        <f ca="1">SUMPRODUCT(ReactionRateK2!$F112:$V112*OFFSET(ReactionStoich!$E$5:$U$5,BV$2,0))*(TimeStep)*'Composition Moles'!$C102</f>
        <v>0</v>
      </c>
      <c r="BW90" s="19">
        <f ca="1">SUMPRODUCT(ReactionRateK2!$F112:$V112*OFFSET(ReactionStoich!$E$5:$U$5,BW$2,0))*(TimeStep)*'Composition Moles'!$C102</f>
        <v>0</v>
      </c>
    </row>
    <row r="91" spans="1:75">
      <c r="A91">
        <f>ReactionRateK1!A113</f>
        <v>4.0499999999999936</v>
      </c>
      <c r="B91" s="20">
        <f t="shared" ca="1" si="7"/>
        <v>-1513.1246211098789</v>
      </c>
      <c r="C91" s="25">
        <f ca="1">'Composition Moles'!BZ103</f>
        <v>144259.77084119635</v>
      </c>
      <c r="D91" s="26">
        <f t="shared" ca="1" si="8"/>
        <v>1.0488888290107938E-2</v>
      </c>
      <c r="F91" s="19">
        <f ca="1">SUMPRODUCT(ReactionRateK2!$F113:$V113*OFFSET(ReactionStoich!$E$5:$U$5,F$2,0))*(TimeStep)*'Composition Moles'!$C103</f>
        <v>-2.446215913590568E-2</v>
      </c>
      <c r="G91" s="19">
        <f ca="1">SUMPRODUCT(ReactionRateK2!$F113:$V113*OFFSET(ReactionStoich!$E$5:$U$5,G$2,0))*(TimeStep)*'Composition Moles'!$C103</f>
        <v>0</v>
      </c>
      <c r="H91" s="19">
        <f ca="1">SUMPRODUCT(ReactionRateK2!$F113:$V113*OFFSET(ReactionStoich!$E$5:$U$5,H$2,0))*(TimeStep)*'Composition Moles'!$C103</f>
        <v>2.4275775945045749E-2</v>
      </c>
      <c r="I91" s="19">
        <f ca="1">SUMPRODUCT(ReactionRateK2!$F113:$V113*OFFSET(ReactionStoich!$E$5:$U$5,I$2,0))*(TimeStep)*'Composition Moles'!$C103</f>
        <v>1.863831908599265E-4</v>
      </c>
      <c r="J91" s="19">
        <f ca="1">SUMPRODUCT(ReactionRateK2!$F113:$V113*OFFSET(ReactionStoich!$E$5:$U$5,J$2,0))*(TimeStep)*'Composition Moles'!$C103</f>
        <v>0</v>
      </c>
      <c r="K91" s="19">
        <f ca="1">SUMPRODUCT(ReactionRateK2!$F113:$V113*OFFSET(ReactionStoich!$E$5:$U$5,K$2,0))*(TimeStep)*'Composition Moles'!$C103</f>
        <v>0</v>
      </c>
      <c r="L91" s="19">
        <f ca="1">SUMPRODUCT(ReactionRateK2!$F113:$V113*OFFSET(ReactionStoich!$E$5:$U$5,L$2,0))*(TimeStep)*'Composition Moles'!$C103</f>
        <v>0</v>
      </c>
      <c r="M91" s="19">
        <f ca="1">SUMPRODUCT(ReactionRateK2!$F113:$V113*OFFSET(ReactionStoich!$E$5:$U$5,M$2,0))*(TimeStep)*'Composition Moles'!$C103</f>
        <v>0</v>
      </c>
      <c r="N91" s="19">
        <f ca="1">SUMPRODUCT(ReactionRateK2!$F113:$V113*OFFSET(ReactionStoich!$E$5:$U$5,N$2,0))*(TimeStep)*'Composition Moles'!$C103</f>
        <v>0</v>
      </c>
      <c r="O91" s="19">
        <f ca="1">SUMPRODUCT(ReactionRateK2!$F113:$V113*OFFSET(ReactionStoich!$E$5:$U$5,O$2,0))*(TimeStep)*'Composition Moles'!$C103</f>
        <v>0</v>
      </c>
      <c r="P91" s="19">
        <f ca="1">SUMPRODUCT(ReactionRateK2!$F113:$V113*OFFSET(ReactionStoich!$E$5:$U$5,P$2,0))*(TimeStep)*'Composition Moles'!$C103</f>
        <v>0</v>
      </c>
      <c r="Q91" s="19">
        <f ca="1">SUMPRODUCT(ReactionRateK2!$F113:$V113*OFFSET(ReactionStoich!$E$5:$U$5,Q$2,0))*(TimeStep)*'Composition Moles'!$C103</f>
        <v>0</v>
      </c>
      <c r="R91" s="19">
        <f ca="1">SUMPRODUCT(ReactionRateK2!$F113:$V113*OFFSET(ReactionStoich!$E$5:$U$5,R$2,0))*(TimeStep)*'Composition Moles'!$C103</f>
        <v>0</v>
      </c>
      <c r="S91" s="19">
        <f ca="1">SUMPRODUCT(ReactionRateK2!$F113:$V113*OFFSET(ReactionStoich!$E$5:$U$5,S$2,0))*(TimeStep)*'Composition Moles'!$C103</f>
        <v>1.4429891462909343</v>
      </c>
      <c r="T91" s="19">
        <f ca="1">SUMPRODUCT(ReactionRateK2!$F113:$V113*OFFSET(ReactionStoich!$E$5:$U$5,T$2,0))*(TimeStep)*'Composition Moles'!$C103</f>
        <v>0</v>
      </c>
      <c r="U91" s="19">
        <f ca="1">SUMPRODUCT(ReactionRateK2!$F113:$V113*OFFSET(ReactionStoich!$E$5:$U$5,U$2,0))*(TimeStep)*'Composition Moles'!$C103</f>
        <v>0</v>
      </c>
      <c r="V91" s="19">
        <f ca="1">SUMPRODUCT(ReactionRateK2!$F113:$V113*OFFSET(ReactionStoich!$E$5:$U$5,V$2,0))*(TimeStep)*'Composition Moles'!$C103</f>
        <v>0</v>
      </c>
      <c r="W91" s="19">
        <f ca="1">SUMPRODUCT(ReactionRateK2!$F113:$V113*OFFSET(ReactionStoich!$E$5:$U$5,W$2,0))*(TimeStep)*'Composition Moles'!$C103</f>
        <v>0</v>
      </c>
      <c r="X91" s="19">
        <f ca="1">SUMPRODUCT(ReactionRateK2!$F113:$V113*OFFSET(ReactionStoich!$E$5:$U$5,X$2,0))*(TimeStep)*'Composition Moles'!$C103</f>
        <v>0</v>
      </c>
      <c r="Y91" s="19">
        <f ca="1">SUMPRODUCT(ReactionRateK2!$F113:$V113*OFFSET(ReactionStoich!$E$5:$U$5,Y$2,0))*(TimeStep)*'Composition Moles'!$C103</f>
        <v>-3.4950670768721448</v>
      </c>
      <c r="Z91" s="19">
        <f ca="1">SUMPRODUCT(ReactionRateK2!$F113:$V113*OFFSET(ReactionStoich!$E$5:$U$5,Z$2,0))*(TimeStep)*'Composition Moles'!$C103</f>
        <v>0</v>
      </c>
      <c r="AA91" s="19">
        <f ca="1">SUMPRODUCT(ReactionRateK2!$F113:$V113*OFFSET(ReactionStoich!$E$5:$U$5,AA$2,0))*(TimeStep)*'Composition Moles'!$C103</f>
        <v>0</v>
      </c>
      <c r="AB91" s="19">
        <f ca="1">SUMPRODUCT(ReactionRateK2!$F113:$V113*OFFSET(ReactionStoich!$E$5:$U$5,AB$2,0))*(TimeStep)*'Composition Moles'!$C103</f>
        <v>0</v>
      </c>
      <c r="AC91" s="19">
        <f ca="1">SUMPRODUCT(ReactionRateK2!$F113:$V113*OFFSET(ReactionStoich!$E$5:$U$5,AC$2,0))*(TimeStep)*'Composition Moles'!$C103</f>
        <v>0</v>
      </c>
      <c r="AD91" s="19">
        <f ca="1">SUMPRODUCT(ReactionRateK2!$F113:$V113*OFFSET(ReactionStoich!$E$5:$U$5,AD$2,0))*(TimeStep)*'Composition Moles'!$C103</f>
        <v>0</v>
      </c>
      <c r="AE91" s="19">
        <f ca="1">SUMPRODUCT(ReactionRateK2!$F113:$V113*OFFSET(ReactionStoich!$E$5:$U$5,AE$2,0))*(TimeStep)*'Composition Moles'!$C103</f>
        <v>0</v>
      </c>
      <c r="AF91" s="19">
        <f ca="1">SUMPRODUCT(ReactionRateK2!$F113:$V113*OFFSET(ReactionStoich!$E$5:$U$5,AF$2,0))*(TimeStep)*'Composition Moles'!$C103</f>
        <v>0</v>
      </c>
      <c r="AG91" s="19">
        <f ca="1">SUMPRODUCT(ReactionRateK2!$F113:$V113*OFFSET(ReactionStoich!$E$5:$U$5,AG$2,0))*(TimeStep)*'Composition Moles'!$C103</f>
        <v>-7.6240203620835424E-3</v>
      </c>
      <c r="AH91" s="19">
        <f ca="1">SUMPRODUCT(ReactionRateK2!$F113:$V113*OFFSET(ReactionStoich!$E$5:$U$5,AH$2,0))*(TimeStep)*'Composition Moles'!$C103</f>
        <v>-0.58119066985233481</v>
      </c>
      <c r="AI91" s="19">
        <f ca="1">SUMPRODUCT(ReactionRateK2!$F113:$V113*OFFSET(ReactionStoich!$E$5:$U$5,AI$2,0))*(TimeStep)*'Composition Moles'!$C103</f>
        <v>2.7126855808909927</v>
      </c>
      <c r="AJ91" s="19">
        <f ca="1">SUMPRODUCT(ReactionRateK2!$F113:$V113*OFFSET(ReactionStoich!$E$5:$U$5,AJ$2,0))*(TimeStep)*'Composition Moles'!$C103</f>
        <v>0.58640652565758322</v>
      </c>
      <c r="AK91" s="19">
        <f ca="1">SUMPRODUCT(ReactionRateK2!$F113:$V113*OFFSET(ReactionStoich!$E$5:$U$5,AK$2,0))*(TimeStep)*'Composition Moles'!$C103</f>
        <v>0</v>
      </c>
      <c r="AL91" s="19">
        <f ca="1">SUMPRODUCT(ReactionRateK2!$F113:$V113*OFFSET(ReactionStoich!$E$5:$U$5,AL$2,0))*(TimeStep)*'Composition Moles'!$C103</f>
        <v>0</v>
      </c>
      <c r="AM91" s="19">
        <f ca="1">SUMPRODUCT(ReactionRateK2!$F113:$V113*OFFSET(ReactionStoich!$E$5:$U$5,AM$2,0))*(TimeStep)*'Composition Moles'!$C103</f>
        <v>0</v>
      </c>
      <c r="AN91" s="19">
        <f ca="1">SUMPRODUCT(ReactionRateK2!$F113:$V113*OFFSET(ReactionStoich!$E$5:$U$5,AN$2,0))*(TimeStep)*'Composition Moles'!$C103</f>
        <v>0</v>
      </c>
      <c r="AO91" s="19">
        <f ca="1">SUMPRODUCT(ReactionRateK2!$F113:$V113*OFFSET(ReactionStoich!$E$5:$U$5,AO$2,0))*(TimeStep)*'Composition Moles'!$C103</f>
        <v>-1.863831908599265E-4</v>
      </c>
      <c r="AP91" s="19">
        <f ca="1">SUMPRODUCT(ReactionRateK2!$F113:$V113*OFFSET(ReactionStoich!$E$5:$U$5,AP$2,0))*(TimeStep)*'Composition Moles'!$C103</f>
        <v>-2.4513154026795148E-2</v>
      </c>
      <c r="AQ91" s="19">
        <f ca="1">SUMPRODUCT(ReactionRateK2!$F113:$V113*OFFSET(ReactionStoich!$E$5:$U$5,AQ$2,0))*(TimeStep)*'Composition Moles'!$C103</f>
        <v>0</v>
      </c>
      <c r="AR91" s="19">
        <f ca="1">SUMPRODUCT(ReactionRateK2!$F113:$V113*OFFSET(ReactionStoich!$E$5:$U$5,AR$2,0))*(TimeStep)*'Composition Moles'!$C103</f>
        <v>0</v>
      </c>
      <c r="AS91" s="19">
        <f ca="1">SUMPRODUCT(ReactionRateK2!$F113:$V113*OFFSET(ReactionStoich!$E$5:$U$5,AS$2,0))*(TimeStep)*'Composition Moles'!$C103</f>
        <v>-0.21116664951176412</v>
      </c>
      <c r="AT91" s="19">
        <f ca="1">SUMPRODUCT(ReactionRateK2!$F113:$V113*OFFSET(ReactionStoich!$E$5:$U$5,AT$2,0))*(TimeStep)*'Composition Moles'!$C103</f>
        <v>-0.21116664951176412</v>
      </c>
      <c r="AU91" s="19">
        <f ca="1">SUMPRODUCT(ReactionRateK2!$F113:$V113*OFFSET(ReactionStoich!$E$5:$U$5,AU$2,0))*(TimeStep)*'Composition Moles'!$C103</f>
        <v>-0.21116664951176412</v>
      </c>
      <c r="AV91" s="19">
        <f ca="1">SUMPRODUCT(ReactionRateK2!$F113:$V113*OFFSET(ReactionStoich!$E$5:$U$5,AV$2,0))*(TimeStep)*'Composition Moles'!$C103</f>
        <v>0</v>
      </c>
      <c r="AW91" s="19">
        <f ca="1">SUMPRODUCT(ReactionRateK2!$F113:$V113*OFFSET(ReactionStoich!$E$5:$U$5,AW$2,0))*(TimeStep)*'Composition Moles'!$C103</f>
        <v>0</v>
      </c>
      <c r="AX91" s="19">
        <f ca="1">SUMPRODUCT(ReactionRateK2!$F113:$V113*OFFSET(ReactionStoich!$E$5:$U$5,AX$2,0))*(TimeStep)*'Composition Moles'!$C103</f>
        <v>0</v>
      </c>
      <c r="AY91" s="19">
        <f ca="1">SUMPRODUCT(ReactionRateK2!$F113:$V113*OFFSET(ReactionStoich!$E$5:$U$5,AY$2,0))*(TimeStep)*'Composition Moles'!$C103</f>
        <v>0</v>
      </c>
      <c r="AZ91" s="19">
        <f ca="1">SUMPRODUCT(ReactionRateK2!$F113:$V113*OFFSET(ReactionStoich!$E$5:$U$5,AZ$2,0))*(TimeStep)*'Composition Moles'!$C103</f>
        <v>0</v>
      </c>
      <c r="BA91" s="19">
        <f ca="1">SUMPRODUCT(ReactionRateK2!$F113:$V113*OFFSET(ReactionStoich!$E$5:$U$5,BA$2,0))*(TimeStep)*'Composition Moles'!$C103</f>
        <v>0</v>
      </c>
      <c r="BB91" s="19">
        <f ca="1">SUMPRODUCT(ReactionRateK2!$F113:$V113*OFFSET(ReactionStoich!$E$5:$U$5,BB$2,0))*(TimeStep)*'Composition Moles'!$C103</f>
        <v>0</v>
      </c>
      <c r="BC91" s="19">
        <f ca="1">SUMPRODUCT(ReactionRateK2!$F113:$V113*OFFSET(ReactionStoich!$E$5:$U$5,BC$2,0))*(TimeStep)*'Composition Moles'!$C103</f>
        <v>0</v>
      </c>
      <c r="BD91" s="19">
        <f ca="1">SUMPRODUCT(ReactionRateK2!$F113:$V113*OFFSET(ReactionStoich!$E$5:$U$5,BD$2,0))*(TimeStep)*'Composition Moles'!$C103</f>
        <v>0</v>
      </c>
      <c r="BE91" s="19">
        <f ca="1">SUMPRODUCT(ReactionRateK2!$F113:$V113*OFFSET(ReactionStoich!$E$5:$U$5,BE$2,0))*(TimeStep)*'Composition Moles'!$C103</f>
        <v>0</v>
      </c>
      <c r="BF91" s="19">
        <f ca="1">SUMPRODUCT(ReactionRateK2!$F113:$V113*OFFSET(ReactionStoich!$E$5:$U$5,BF$2,0))*(TimeStep)*'Composition Moles'!$C103</f>
        <v>0</v>
      </c>
      <c r="BG91" s="19">
        <f ca="1">SUMPRODUCT(ReactionRateK2!$F113:$V113*OFFSET(ReactionStoich!$E$5:$U$5,BG$2,0))*(TimeStep)*'Composition Moles'!$C103</f>
        <v>0</v>
      </c>
      <c r="BH91" s="19">
        <f ca="1">SUMPRODUCT(ReactionRateK2!$F113:$V113*OFFSET(ReactionStoich!$E$5:$U$5,BH$2,0))*(TimeStep)*'Composition Moles'!$C103</f>
        <v>0</v>
      </c>
      <c r="BI91" s="19">
        <f ca="1">SUMPRODUCT(ReactionRateK2!$F113:$V113*OFFSET(ReactionStoich!$E$5:$U$5,BI$2,0))*(TimeStep)*'Composition Moles'!$C103</f>
        <v>0</v>
      </c>
      <c r="BJ91" s="19">
        <f ca="1">SUMPRODUCT(ReactionRateK2!$F113:$V113*OFFSET(ReactionStoich!$E$5:$U$5,BJ$2,0))*(TimeStep)*'Composition Moles'!$C103</f>
        <v>0</v>
      </c>
      <c r="BK91" s="19">
        <f ca="1">SUMPRODUCT(ReactionRateK2!$F113:$V113*OFFSET(ReactionStoich!$E$5:$U$5,BK$2,0))*(TimeStep)*'Composition Moles'!$C103</f>
        <v>0</v>
      </c>
      <c r="BL91" s="19">
        <f ca="1">SUMPRODUCT(ReactionRateK2!$F113:$V113*OFFSET(ReactionStoich!$E$5:$U$5,BL$2,0))*(TimeStep)*'Composition Moles'!$C103</f>
        <v>0</v>
      </c>
      <c r="BM91" s="19">
        <f ca="1">SUMPRODUCT(ReactionRateK2!$F113:$V113*OFFSET(ReactionStoich!$E$5:$U$5,BM$2,0))*(TimeStep)*'Composition Moles'!$C103</f>
        <v>0</v>
      </c>
      <c r="BN91" s="19">
        <f ca="1">SUMPRODUCT(ReactionRateK2!$F113:$V113*OFFSET(ReactionStoich!$E$5:$U$5,BN$2,0))*(TimeStep)*'Composition Moles'!$C103</f>
        <v>0</v>
      </c>
      <c r="BO91" s="19">
        <f ca="1">SUMPRODUCT(ReactionRateK2!$F113:$V113*OFFSET(ReactionStoich!$E$5:$U$5,BO$2,0))*(TimeStep)*'Composition Moles'!$C103</f>
        <v>0</v>
      </c>
      <c r="BP91" s="19">
        <f ca="1">SUMPRODUCT(ReactionRateK2!$F113:$V113*OFFSET(ReactionStoich!$E$5:$U$5,BP$2,0))*(TimeStep)*'Composition Moles'!$C103</f>
        <v>0</v>
      </c>
      <c r="BQ91" s="19">
        <f ca="1">SUMPRODUCT(ReactionRateK2!$F113:$V113*OFFSET(ReactionStoich!$E$5:$U$5,BQ$2,0))*(TimeStep)*'Composition Moles'!$C103</f>
        <v>0</v>
      </c>
      <c r="BR91" s="19">
        <f ca="1">SUMPRODUCT(ReactionRateK2!$F113:$V113*OFFSET(ReactionStoich!$E$5:$U$5,BR$2,0))*(TimeStep)*'Composition Moles'!$C103</f>
        <v>0</v>
      </c>
      <c r="BS91" s="19">
        <f ca="1">SUMPRODUCT(ReactionRateK2!$F113:$V113*OFFSET(ReactionStoich!$E$5:$U$5,BS$2,0))*(TimeStep)*'Composition Moles'!$C103</f>
        <v>0</v>
      </c>
      <c r="BT91" s="19">
        <f ca="1">SUMPRODUCT(ReactionRateK2!$F113:$V113*OFFSET(ReactionStoich!$E$5:$U$5,BT$2,0))*(TimeStep)*'Composition Moles'!$C103</f>
        <v>0</v>
      </c>
      <c r="BU91" s="19">
        <f ca="1">SUMPRODUCT(ReactionRateK2!$F113:$V113*OFFSET(ReactionStoich!$E$5:$U$5,BU$2,0))*(TimeStep)*'Composition Moles'!$C103</f>
        <v>0</v>
      </c>
      <c r="BV91" s="19">
        <f ca="1">SUMPRODUCT(ReactionRateK2!$F113:$V113*OFFSET(ReactionStoich!$E$5:$U$5,BV$2,0))*(TimeStep)*'Composition Moles'!$C103</f>
        <v>0</v>
      </c>
      <c r="BW91" s="19">
        <f ca="1">SUMPRODUCT(ReactionRateK2!$F113:$V113*OFFSET(ReactionStoich!$E$5:$U$5,BW$2,0))*(TimeStep)*'Composition Moles'!$C103</f>
        <v>0</v>
      </c>
    </row>
    <row r="92" spans="1:75">
      <c r="A92">
        <f>ReactionRateK1!A114</f>
        <v>4.0999999999999934</v>
      </c>
      <c r="B92" s="20">
        <f t="shared" ca="1" si="7"/>
        <v>-1475.4716107896108</v>
      </c>
      <c r="C92" s="25">
        <f ca="1">'Composition Moles'!BZ104</f>
        <v>144259.36864471136</v>
      </c>
      <c r="D92" s="26">
        <f t="shared" ca="1" si="8"/>
        <v>1.0227908416981018E-2</v>
      </c>
      <c r="F92" s="19">
        <f ca="1">SUMPRODUCT(ReactionRateK2!$F114:$V114*OFFSET(ReactionStoich!$E$5:$U$5,F$2,0))*(TimeStep)*'Composition Moles'!$C104</f>
        <v>-2.288981009370776E-2</v>
      </c>
      <c r="G92" s="19">
        <f ca="1">SUMPRODUCT(ReactionRateK2!$F114:$V114*OFFSET(ReactionStoich!$E$5:$U$5,G$2,0))*(TimeStep)*'Composition Moles'!$C104</f>
        <v>0</v>
      </c>
      <c r="H92" s="19">
        <f ca="1">SUMPRODUCT(ReactionRateK2!$F114:$V114*OFFSET(ReactionStoich!$E$5:$U$5,H$2,0))*(TimeStep)*'Composition Moles'!$C104</f>
        <v>2.2720587790045082E-2</v>
      </c>
      <c r="I92" s="19">
        <f ca="1">SUMPRODUCT(ReactionRateK2!$F114:$V114*OFFSET(ReactionStoich!$E$5:$U$5,I$2,0))*(TimeStep)*'Composition Moles'!$C104</f>
        <v>1.6922230366267873E-4</v>
      </c>
      <c r="J92" s="19">
        <f ca="1">SUMPRODUCT(ReactionRateK2!$F114:$V114*OFFSET(ReactionStoich!$E$5:$U$5,J$2,0))*(TimeStep)*'Composition Moles'!$C104</f>
        <v>0</v>
      </c>
      <c r="K92" s="19">
        <f ca="1">SUMPRODUCT(ReactionRateK2!$F114:$V114*OFFSET(ReactionStoich!$E$5:$U$5,K$2,0))*(TimeStep)*'Composition Moles'!$C104</f>
        <v>0</v>
      </c>
      <c r="L92" s="19">
        <f ca="1">SUMPRODUCT(ReactionRateK2!$F114:$V114*OFFSET(ReactionStoich!$E$5:$U$5,L$2,0))*(TimeStep)*'Composition Moles'!$C104</f>
        <v>0</v>
      </c>
      <c r="M92" s="19">
        <f ca="1">SUMPRODUCT(ReactionRateK2!$F114:$V114*OFFSET(ReactionStoich!$E$5:$U$5,M$2,0))*(TimeStep)*'Composition Moles'!$C104</f>
        <v>0</v>
      </c>
      <c r="N92" s="19">
        <f ca="1">SUMPRODUCT(ReactionRateK2!$F114:$V114*OFFSET(ReactionStoich!$E$5:$U$5,N$2,0))*(TimeStep)*'Composition Moles'!$C104</f>
        <v>0</v>
      </c>
      <c r="O92" s="19">
        <f ca="1">SUMPRODUCT(ReactionRateK2!$F114:$V114*OFFSET(ReactionStoich!$E$5:$U$5,O$2,0))*(TimeStep)*'Composition Moles'!$C104</f>
        <v>0</v>
      </c>
      <c r="P92" s="19">
        <f ca="1">SUMPRODUCT(ReactionRateK2!$F114:$V114*OFFSET(ReactionStoich!$E$5:$U$5,P$2,0))*(TimeStep)*'Composition Moles'!$C104</f>
        <v>0</v>
      </c>
      <c r="Q92" s="19">
        <f ca="1">SUMPRODUCT(ReactionRateK2!$F114:$V114*OFFSET(ReactionStoich!$E$5:$U$5,Q$2,0))*(TimeStep)*'Composition Moles'!$C104</f>
        <v>0</v>
      </c>
      <c r="R92" s="19">
        <f ca="1">SUMPRODUCT(ReactionRateK2!$F114:$V114*OFFSET(ReactionStoich!$E$5:$U$5,R$2,0))*(TimeStep)*'Composition Moles'!$C104</f>
        <v>0</v>
      </c>
      <c r="S92" s="19">
        <f ca="1">SUMPRODUCT(ReactionRateK2!$F114:$V114*OFFSET(ReactionStoich!$E$5:$U$5,S$2,0))*(TimeStep)*'Composition Moles'!$C104</f>
        <v>1.4080225107453468</v>
      </c>
      <c r="T92" s="19">
        <f ca="1">SUMPRODUCT(ReactionRateK2!$F114:$V114*OFFSET(ReactionStoich!$E$5:$U$5,T$2,0))*(TimeStep)*'Composition Moles'!$C104</f>
        <v>0</v>
      </c>
      <c r="U92" s="19">
        <f ca="1">SUMPRODUCT(ReactionRateK2!$F114:$V114*OFFSET(ReactionStoich!$E$5:$U$5,U$2,0))*(TimeStep)*'Composition Moles'!$C104</f>
        <v>0</v>
      </c>
      <c r="V92" s="19">
        <f ca="1">SUMPRODUCT(ReactionRateK2!$F114:$V114*OFFSET(ReactionStoich!$E$5:$U$5,V$2,0))*(TimeStep)*'Composition Moles'!$C104</f>
        <v>0</v>
      </c>
      <c r="W92" s="19">
        <f ca="1">SUMPRODUCT(ReactionRateK2!$F114:$V114*OFFSET(ReactionStoich!$E$5:$U$5,W$2,0))*(TimeStep)*'Composition Moles'!$C104</f>
        <v>0</v>
      </c>
      <c r="X92" s="19">
        <f ca="1">SUMPRODUCT(ReactionRateK2!$F114:$V114*OFFSET(ReactionStoich!$E$5:$U$5,X$2,0))*(TimeStep)*'Composition Moles'!$C104</f>
        <v>0</v>
      </c>
      <c r="Y92" s="19">
        <f ca="1">SUMPRODUCT(ReactionRateK2!$F114:$V114*OFFSET(ReactionStoich!$E$5:$U$5,Y$2,0))*(TimeStep)*'Composition Moles'!$C104</f>
        <v>-3.416933701954175</v>
      </c>
      <c r="Z92" s="19">
        <f ca="1">SUMPRODUCT(ReactionRateK2!$F114:$V114*OFFSET(ReactionStoich!$E$5:$U$5,Z$2,0))*(TimeStep)*'Composition Moles'!$C104</f>
        <v>0</v>
      </c>
      <c r="AA92" s="19">
        <f ca="1">SUMPRODUCT(ReactionRateK2!$F114:$V114*OFFSET(ReactionStoich!$E$5:$U$5,AA$2,0))*(TimeStep)*'Composition Moles'!$C104</f>
        <v>0</v>
      </c>
      <c r="AB92" s="19">
        <f ca="1">SUMPRODUCT(ReactionRateK2!$F114:$V114*OFFSET(ReactionStoich!$E$5:$U$5,AB$2,0))*(TimeStep)*'Composition Moles'!$C104</f>
        <v>0</v>
      </c>
      <c r="AC92" s="19">
        <f ca="1">SUMPRODUCT(ReactionRateK2!$F114:$V114*OFFSET(ReactionStoich!$E$5:$U$5,AC$2,0))*(TimeStep)*'Composition Moles'!$C104</f>
        <v>0</v>
      </c>
      <c r="AD92" s="19">
        <f ca="1">SUMPRODUCT(ReactionRateK2!$F114:$V114*OFFSET(ReactionStoich!$E$5:$U$5,AD$2,0))*(TimeStep)*'Composition Moles'!$C104</f>
        <v>0</v>
      </c>
      <c r="AE92" s="19">
        <f ca="1">SUMPRODUCT(ReactionRateK2!$F114:$V114*OFFSET(ReactionStoich!$E$5:$U$5,AE$2,0))*(TimeStep)*'Composition Moles'!$C104</f>
        <v>0</v>
      </c>
      <c r="AF92" s="19">
        <f ca="1">SUMPRODUCT(ReactionRateK2!$F114:$V114*OFFSET(ReactionStoich!$E$5:$U$5,AF$2,0))*(TimeStep)*'Composition Moles'!$C104</f>
        <v>0</v>
      </c>
      <c r="AG92" s="19">
        <f ca="1">SUMPRODUCT(ReactionRateK2!$F114:$V114*OFFSET(ReactionStoich!$E$5:$U$5,AG$2,0))*(TimeStep)*'Composition Moles'!$C104</f>
        <v>-7.3874505435414361E-3</v>
      </c>
      <c r="AH92" s="19">
        <f ca="1">SUMPRODUCT(ReactionRateK2!$F114:$V114*OFFSET(ReactionStoich!$E$5:$U$5,AH$2,0))*(TimeStep)*'Composition Moles'!$C104</f>
        <v>-0.59566524838501989</v>
      </c>
      <c r="AI92" s="19">
        <f ca="1">SUMPRODUCT(ReactionRateK2!$F114:$V114*OFFSET(ReactionStoich!$E$5:$U$5,AI$2,0))*(TimeStep)*'Composition Moles'!$C104</f>
        <v>2.6860832621316728</v>
      </c>
      <c r="AJ92" s="19">
        <f ca="1">SUMPRODUCT(ReactionRateK2!$F114:$V114*OFFSET(ReactionStoich!$E$5:$U$5,AJ$2,0))*(TimeStep)*'Composition Moles'!$C104</f>
        <v>0.57271815096027712</v>
      </c>
      <c r="AK92" s="19">
        <f ca="1">SUMPRODUCT(ReactionRateK2!$F114:$V114*OFFSET(ReactionStoich!$E$5:$U$5,AK$2,0))*(TimeStep)*'Composition Moles'!$C104</f>
        <v>0</v>
      </c>
      <c r="AL92" s="19">
        <f ca="1">SUMPRODUCT(ReactionRateK2!$F114:$V114*OFFSET(ReactionStoich!$E$5:$U$5,AL$2,0))*(TimeStep)*'Composition Moles'!$C104</f>
        <v>0</v>
      </c>
      <c r="AM92" s="19">
        <f ca="1">SUMPRODUCT(ReactionRateK2!$F114:$V114*OFFSET(ReactionStoich!$E$5:$U$5,AM$2,0))*(TimeStep)*'Composition Moles'!$C104</f>
        <v>0</v>
      </c>
      <c r="AN92" s="19">
        <f ca="1">SUMPRODUCT(ReactionRateK2!$F114:$V114*OFFSET(ReactionStoich!$E$5:$U$5,AN$2,0))*(TimeStep)*'Composition Moles'!$C104</f>
        <v>0</v>
      </c>
      <c r="AO92" s="19">
        <f ca="1">SUMPRODUCT(ReactionRateK2!$F114:$V114*OFFSET(ReactionStoich!$E$5:$U$5,AO$2,0))*(TimeStep)*'Composition Moles'!$C104</f>
        <v>-1.6922230366267873E-4</v>
      </c>
      <c r="AP92" s="19">
        <f ca="1">SUMPRODUCT(ReactionRateK2!$F114:$V114*OFFSET(ReactionStoich!$E$5:$U$5,AP$2,0))*(TimeStep)*'Composition Moles'!$C104</f>
        <v>-2.2921919904284129E-2</v>
      </c>
      <c r="AQ92" s="19">
        <f ca="1">SUMPRODUCT(ReactionRateK2!$F114:$V114*OFFSET(ReactionStoich!$E$5:$U$5,AQ$2,0))*(TimeStep)*'Composition Moles'!$C104</f>
        <v>0</v>
      </c>
      <c r="AR92" s="19">
        <f ca="1">SUMPRODUCT(ReactionRateK2!$F114:$V114*OFFSET(ReactionStoich!$E$5:$U$5,AR$2,0))*(TimeStep)*'Composition Moles'!$C104</f>
        <v>0</v>
      </c>
      <c r="AS92" s="19">
        <f ca="1">SUMPRODUCT(ReactionRateK2!$F114:$V114*OFFSET(ReactionStoich!$E$5:$U$5,AS$2,0))*(TimeStep)*'Composition Moles'!$C104</f>
        <v>-0.207915460248871</v>
      </c>
      <c r="AT92" s="19">
        <f ca="1">SUMPRODUCT(ReactionRateK2!$F114:$V114*OFFSET(ReactionStoich!$E$5:$U$5,AT$2,0))*(TimeStep)*'Composition Moles'!$C104</f>
        <v>-0.207915460248871</v>
      </c>
      <c r="AU92" s="19">
        <f ca="1">SUMPRODUCT(ReactionRateK2!$F114:$V114*OFFSET(ReactionStoich!$E$5:$U$5,AU$2,0))*(TimeStep)*'Composition Moles'!$C104</f>
        <v>-0.207915460248871</v>
      </c>
      <c r="AV92" s="19">
        <f ca="1">SUMPRODUCT(ReactionRateK2!$F114:$V114*OFFSET(ReactionStoich!$E$5:$U$5,AV$2,0))*(TimeStep)*'Composition Moles'!$C104</f>
        <v>0</v>
      </c>
      <c r="AW92" s="19">
        <f ca="1">SUMPRODUCT(ReactionRateK2!$F114:$V114*OFFSET(ReactionStoich!$E$5:$U$5,AW$2,0))*(TimeStep)*'Composition Moles'!$C104</f>
        <v>0</v>
      </c>
      <c r="AX92" s="19">
        <f ca="1">SUMPRODUCT(ReactionRateK2!$F114:$V114*OFFSET(ReactionStoich!$E$5:$U$5,AX$2,0))*(TimeStep)*'Composition Moles'!$C104</f>
        <v>0</v>
      </c>
      <c r="AY92" s="19">
        <f ca="1">SUMPRODUCT(ReactionRateK2!$F114:$V114*OFFSET(ReactionStoich!$E$5:$U$5,AY$2,0))*(TimeStep)*'Composition Moles'!$C104</f>
        <v>0</v>
      </c>
      <c r="AZ92" s="19">
        <f ca="1">SUMPRODUCT(ReactionRateK2!$F114:$V114*OFFSET(ReactionStoich!$E$5:$U$5,AZ$2,0))*(TimeStep)*'Composition Moles'!$C104</f>
        <v>0</v>
      </c>
      <c r="BA92" s="19">
        <f ca="1">SUMPRODUCT(ReactionRateK2!$F114:$V114*OFFSET(ReactionStoich!$E$5:$U$5,BA$2,0))*(TimeStep)*'Composition Moles'!$C104</f>
        <v>0</v>
      </c>
      <c r="BB92" s="19">
        <f ca="1">SUMPRODUCT(ReactionRateK2!$F114:$V114*OFFSET(ReactionStoich!$E$5:$U$5,BB$2,0))*(TimeStep)*'Composition Moles'!$C104</f>
        <v>0</v>
      </c>
      <c r="BC92" s="19">
        <f ca="1">SUMPRODUCT(ReactionRateK2!$F114:$V114*OFFSET(ReactionStoich!$E$5:$U$5,BC$2,0))*(TimeStep)*'Composition Moles'!$C104</f>
        <v>0</v>
      </c>
      <c r="BD92" s="19">
        <f ca="1">SUMPRODUCT(ReactionRateK2!$F114:$V114*OFFSET(ReactionStoich!$E$5:$U$5,BD$2,0))*(TimeStep)*'Composition Moles'!$C104</f>
        <v>0</v>
      </c>
      <c r="BE92" s="19">
        <f ca="1">SUMPRODUCT(ReactionRateK2!$F114:$V114*OFFSET(ReactionStoich!$E$5:$U$5,BE$2,0))*(TimeStep)*'Composition Moles'!$C104</f>
        <v>0</v>
      </c>
      <c r="BF92" s="19">
        <f ca="1">SUMPRODUCT(ReactionRateK2!$F114:$V114*OFFSET(ReactionStoich!$E$5:$U$5,BF$2,0))*(TimeStep)*'Composition Moles'!$C104</f>
        <v>0</v>
      </c>
      <c r="BG92" s="19">
        <f ca="1">SUMPRODUCT(ReactionRateK2!$F114:$V114*OFFSET(ReactionStoich!$E$5:$U$5,BG$2,0))*(TimeStep)*'Composition Moles'!$C104</f>
        <v>0</v>
      </c>
      <c r="BH92" s="19">
        <f ca="1">SUMPRODUCT(ReactionRateK2!$F114:$V114*OFFSET(ReactionStoich!$E$5:$U$5,BH$2,0))*(TimeStep)*'Composition Moles'!$C104</f>
        <v>0</v>
      </c>
      <c r="BI92" s="19">
        <f ca="1">SUMPRODUCT(ReactionRateK2!$F114:$V114*OFFSET(ReactionStoich!$E$5:$U$5,BI$2,0))*(TimeStep)*'Composition Moles'!$C104</f>
        <v>0</v>
      </c>
      <c r="BJ92" s="19">
        <f ca="1">SUMPRODUCT(ReactionRateK2!$F114:$V114*OFFSET(ReactionStoich!$E$5:$U$5,BJ$2,0))*(TimeStep)*'Composition Moles'!$C104</f>
        <v>0</v>
      </c>
      <c r="BK92" s="19">
        <f ca="1">SUMPRODUCT(ReactionRateK2!$F114:$V114*OFFSET(ReactionStoich!$E$5:$U$5,BK$2,0))*(TimeStep)*'Composition Moles'!$C104</f>
        <v>0</v>
      </c>
      <c r="BL92" s="19">
        <f ca="1">SUMPRODUCT(ReactionRateK2!$F114:$V114*OFFSET(ReactionStoich!$E$5:$U$5,BL$2,0))*(TimeStep)*'Composition Moles'!$C104</f>
        <v>0</v>
      </c>
      <c r="BM92" s="19">
        <f ca="1">SUMPRODUCT(ReactionRateK2!$F114:$V114*OFFSET(ReactionStoich!$E$5:$U$5,BM$2,0))*(TimeStep)*'Composition Moles'!$C104</f>
        <v>0</v>
      </c>
      <c r="BN92" s="19">
        <f ca="1">SUMPRODUCT(ReactionRateK2!$F114:$V114*OFFSET(ReactionStoich!$E$5:$U$5,BN$2,0))*(TimeStep)*'Composition Moles'!$C104</f>
        <v>0</v>
      </c>
      <c r="BO92" s="19">
        <f ca="1">SUMPRODUCT(ReactionRateK2!$F114:$V114*OFFSET(ReactionStoich!$E$5:$U$5,BO$2,0))*(TimeStep)*'Composition Moles'!$C104</f>
        <v>0</v>
      </c>
      <c r="BP92" s="19">
        <f ca="1">SUMPRODUCT(ReactionRateK2!$F114:$V114*OFFSET(ReactionStoich!$E$5:$U$5,BP$2,0))*(TimeStep)*'Composition Moles'!$C104</f>
        <v>0</v>
      </c>
      <c r="BQ92" s="19">
        <f ca="1">SUMPRODUCT(ReactionRateK2!$F114:$V114*OFFSET(ReactionStoich!$E$5:$U$5,BQ$2,0))*(TimeStep)*'Composition Moles'!$C104</f>
        <v>0</v>
      </c>
      <c r="BR92" s="19">
        <f ca="1">SUMPRODUCT(ReactionRateK2!$F114:$V114*OFFSET(ReactionStoich!$E$5:$U$5,BR$2,0))*(TimeStep)*'Composition Moles'!$C104</f>
        <v>0</v>
      </c>
      <c r="BS92" s="19">
        <f ca="1">SUMPRODUCT(ReactionRateK2!$F114:$V114*OFFSET(ReactionStoich!$E$5:$U$5,BS$2,0))*(TimeStep)*'Composition Moles'!$C104</f>
        <v>0</v>
      </c>
      <c r="BT92" s="19">
        <f ca="1">SUMPRODUCT(ReactionRateK2!$F114:$V114*OFFSET(ReactionStoich!$E$5:$U$5,BT$2,0))*(TimeStep)*'Composition Moles'!$C104</f>
        <v>0</v>
      </c>
      <c r="BU92" s="19">
        <f ca="1">SUMPRODUCT(ReactionRateK2!$F114:$V114*OFFSET(ReactionStoich!$E$5:$U$5,BU$2,0))*(TimeStep)*'Composition Moles'!$C104</f>
        <v>0</v>
      </c>
      <c r="BV92" s="19">
        <f ca="1">SUMPRODUCT(ReactionRateK2!$F114:$V114*OFFSET(ReactionStoich!$E$5:$U$5,BV$2,0))*(TimeStep)*'Composition Moles'!$C104</f>
        <v>0</v>
      </c>
      <c r="BW92" s="19">
        <f ca="1">SUMPRODUCT(ReactionRateK2!$F114:$V114*OFFSET(ReactionStoich!$E$5:$U$5,BW$2,0))*(TimeStep)*'Composition Moles'!$C104</f>
        <v>0</v>
      </c>
    </row>
    <row r="93" spans="1:75">
      <c r="A93">
        <f>ReactionRateK1!A115</f>
        <v>4.1499999999999932</v>
      </c>
      <c r="B93" s="20">
        <f t="shared" ca="1" si="7"/>
        <v>-1440.780287583407</v>
      </c>
      <c r="C93" s="25">
        <f ca="1">'Composition Moles'!BZ105</f>
        <v>144258.69739716966</v>
      </c>
      <c r="D93" s="26">
        <f t="shared" ca="1" si="8"/>
        <v>9.9874760661167253E-3</v>
      </c>
      <c r="F93" s="19">
        <f ca="1">SUMPRODUCT(ReactionRateK2!$F115:$V115*OFFSET(ReactionStoich!$E$5:$U$5,F$2,0))*(TimeStep)*'Composition Moles'!$C105</f>
        <v>-2.142043485685307E-2</v>
      </c>
      <c r="G93" s="19">
        <f ca="1">SUMPRODUCT(ReactionRateK2!$F115:$V115*OFFSET(ReactionStoich!$E$5:$U$5,G$2,0))*(TimeStep)*'Composition Moles'!$C105</f>
        <v>0</v>
      </c>
      <c r="H93" s="19">
        <f ca="1">SUMPRODUCT(ReactionRateK2!$F115:$V115*OFFSET(ReactionStoich!$E$5:$U$5,H$2,0))*(TimeStep)*'Composition Moles'!$C105</f>
        <v>2.1266789408455958E-2</v>
      </c>
      <c r="I93" s="19">
        <f ca="1">SUMPRODUCT(ReactionRateK2!$F115:$V115*OFFSET(ReactionStoich!$E$5:$U$5,I$2,0))*(TimeStep)*'Composition Moles'!$C105</f>
        <v>1.5364544839711165E-4</v>
      </c>
      <c r="J93" s="19">
        <f ca="1">SUMPRODUCT(ReactionRateK2!$F115:$V115*OFFSET(ReactionStoich!$E$5:$U$5,J$2,0))*(TimeStep)*'Composition Moles'!$C105</f>
        <v>0</v>
      </c>
      <c r="K93" s="19">
        <f ca="1">SUMPRODUCT(ReactionRateK2!$F115:$V115*OFFSET(ReactionStoich!$E$5:$U$5,K$2,0))*(TimeStep)*'Composition Moles'!$C105</f>
        <v>0</v>
      </c>
      <c r="L93" s="19">
        <f ca="1">SUMPRODUCT(ReactionRateK2!$F115:$V115*OFFSET(ReactionStoich!$E$5:$U$5,L$2,0))*(TimeStep)*'Composition Moles'!$C105</f>
        <v>0</v>
      </c>
      <c r="M93" s="19">
        <f ca="1">SUMPRODUCT(ReactionRateK2!$F115:$V115*OFFSET(ReactionStoich!$E$5:$U$5,M$2,0))*(TimeStep)*'Composition Moles'!$C105</f>
        <v>0</v>
      </c>
      <c r="N93" s="19">
        <f ca="1">SUMPRODUCT(ReactionRateK2!$F115:$V115*OFFSET(ReactionStoich!$E$5:$U$5,N$2,0))*(TimeStep)*'Composition Moles'!$C105</f>
        <v>0</v>
      </c>
      <c r="O93" s="19">
        <f ca="1">SUMPRODUCT(ReactionRateK2!$F115:$V115*OFFSET(ReactionStoich!$E$5:$U$5,O$2,0))*(TimeStep)*'Composition Moles'!$C105</f>
        <v>0</v>
      </c>
      <c r="P93" s="19">
        <f ca="1">SUMPRODUCT(ReactionRateK2!$F115:$V115*OFFSET(ReactionStoich!$E$5:$U$5,P$2,0))*(TimeStep)*'Composition Moles'!$C105</f>
        <v>0</v>
      </c>
      <c r="Q93" s="19">
        <f ca="1">SUMPRODUCT(ReactionRateK2!$F115:$V115*OFFSET(ReactionStoich!$E$5:$U$5,Q$2,0))*(TimeStep)*'Composition Moles'!$C105</f>
        <v>0</v>
      </c>
      <c r="R93" s="19">
        <f ca="1">SUMPRODUCT(ReactionRateK2!$F115:$V115*OFFSET(ReactionStoich!$E$5:$U$5,R$2,0))*(TimeStep)*'Composition Moles'!$C105</f>
        <v>0</v>
      </c>
      <c r="S93" s="19">
        <f ca="1">SUMPRODUCT(ReactionRateK2!$F115:$V115*OFFSET(ReactionStoich!$E$5:$U$5,S$2,0))*(TimeStep)*'Composition Moles'!$C105</f>
        <v>1.3735839004775798</v>
      </c>
      <c r="T93" s="19">
        <f ca="1">SUMPRODUCT(ReactionRateK2!$F115:$V115*OFFSET(ReactionStoich!$E$5:$U$5,T$2,0))*(TimeStep)*'Composition Moles'!$C105</f>
        <v>0</v>
      </c>
      <c r="U93" s="19">
        <f ca="1">SUMPRODUCT(ReactionRateK2!$F115:$V115*OFFSET(ReactionStoich!$E$5:$U$5,U$2,0))*(TimeStep)*'Composition Moles'!$C105</f>
        <v>0</v>
      </c>
      <c r="V93" s="19">
        <f ca="1">SUMPRODUCT(ReactionRateK2!$F115:$V115*OFFSET(ReactionStoich!$E$5:$U$5,V$2,0))*(TimeStep)*'Composition Moles'!$C105</f>
        <v>0</v>
      </c>
      <c r="W93" s="19">
        <f ca="1">SUMPRODUCT(ReactionRateK2!$F115:$V115*OFFSET(ReactionStoich!$E$5:$U$5,W$2,0))*(TimeStep)*'Composition Moles'!$C105</f>
        <v>0</v>
      </c>
      <c r="X93" s="19">
        <f ca="1">SUMPRODUCT(ReactionRateK2!$F115:$V115*OFFSET(ReactionStoich!$E$5:$U$5,X$2,0))*(TimeStep)*'Composition Moles'!$C105</f>
        <v>0</v>
      </c>
      <c r="Y93" s="19">
        <f ca="1">SUMPRODUCT(ReactionRateK2!$F115:$V115*OFFSET(ReactionStoich!$E$5:$U$5,Y$2,0))*(TimeStep)*'Composition Moles'!$C105</f>
        <v>-3.3399744755623173</v>
      </c>
      <c r="Z93" s="19">
        <f ca="1">SUMPRODUCT(ReactionRateK2!$F115:$V115*OFFSET(ReactionStoich!$E$5:$U$5,Z$2,0))*(TimeStep)*'Composition Moles'!$C105</f>
        <v>0</v>
      </c>
      <c r="AA93" s="19">
        <f ca="1">SUMPRODUCT(ReactionRateK2!$F115:$V115*OFFSET(ReactionStoich!$E$5:$U$5,AA$2,0))*(TimeStep)*'Composition Moles'!$C105</f>
        <v>0</v>
      </c>
      <c r="AB93" s="19">
        <f ca="1">SUMPRODUCT(ReactionRateK2!$F115:$V115*OFFSET(ReactionStoich!$E$5:$U$5,AB$2,0))*(TimeStep)*'Composition Moles'!$C105</f>
        <v>0</v>
      </c>
      <c r="AC93" s="19">
        <f ca="1">SUMPRODUCT(ReactionRateK2!$F115:$V115*OFFSET(ReactionStoich!$E$5:$U$5,AC$2,0))*(TimeStep)*'Composition Moles'!$C105</f>
        <v>0</v>
      </c>
      <c r="AD93" s="19">
        <f ca="1">SUMPRODUCT(ReactionRateK2!$F115:$V115*OFFSET(ReactionStoich!$E$5:$U$5,AD$2,0))*(TimeStep)*'Composition Moles'!$C105</f>
        <v>0</v>
      </c>
      <c r="AE93" s="19">
        <f ca="1">SUMPRODUCT(ReactionRateK2!$F115:$V115*OFFSET(ReactionStoich!$E$5:$U$5,AE$2,0))*(TimeStep)*'Composition Moles'!$C105</f>
        <v>0</v>
      </c>
      <c r="AF93" s="19">
        <f ca="1">SUMPRODUCT(ReactionRateK2!$F115:$V115*OFFSET(ReactionStoich!$E$5:$U$5,AF$2,0))*(TimeStep)*'Composition Moles'!$C105</f>
        <v>0</v>
      </c>
      <c r="AG93" s="19">
        <f ca="1">SUMPRODUCT(ReactionRateK2!$F115:$V115*OFFSET(ReactionStoich!$E$5:$U$5,AG$2,0))*(TimeStep)*'Composition Moles'!$C105</f>
        <v>-7.160203563316511E-3</v>
      </c>
      <c r="AH93" s="19">
        <f ca="1">SUMPRODUCT(ReactionRateK2!$F115:$V115*OFFSET(ReactionStoich!$E$5:$U$5,AH$2,0))*(TimeStep)*'Composition Moles'!$C105</f>
        <v>-0.60930893299068312</v>
      </c>
      <c r="AI93" s="19">
        <f ca="1">SUMPRODUCT(ReactionRateK2!$F115:$V115*OFFSET(ReactionStoich!$E$5:$U$5,AI$2,0))*(TimeStep)*'Composition Moles'!$C105</f>
        <v>2.6594098418141754</v>
      </c>
      <c r="AJ93" s="19">
        <f ca="1">SUMPRODUCT(ReactionRateK2!$F115:$V115*OFFSET(ReactionStoich!$E$5:$U$5,AJ$2,0))*(TimeStep)*'Composition Moles'!$C105</f>
        <v>0.55925105959382149</v>
      </c>
      <c r="AK93" s="19">
        <f ca="1">SUMPRODUCT(ReactionRateK2!$F115:$V115*OFFSET(ReactionStoich!$E$5:$U$5,AK$2,0))*(TimeStep)*'Composition Moles'!$C105</f>
        <v>0</v>
      </c>
      <c r="AL93" s="19">
        <f ca="1">SUMPRODUCT(ReactionRateK2!$F115:$V115*OFFSET(ReactionStoich!$E$5:$U$5,AL$2,0))*(TimeStep)*'Composition Moles'!$C105</f>
        <v>0</v>
      </c>
      <c r="AM93" s="19">
        <f ca="1">SUMPRODUCT(ReactionRateK2!$F115:$V115*OFFSET(ReactionStoich!$E$5:$U$5,AM$2,0))*(TimeStep)*'Composition Moles'!$C105</f>
        <v>0</v>
      </c>
      <c r="AN93" s="19">
        <f ca="1">SUMPRODUCT(ReactionRateK2!$F115:$V115*OFFSET(ReactionStoich!$E$5:$U$5,AN$2,0))*(TimeStep)*'Composition Moles'!$C105</f>
        <v>0</v>
      </c>
      <c r="AO93" s="19">
        <f ca="1">SUMPRODUCT(ReactionRateK2!$F115:$V115*OFFSET(ReactionStoich!$E$5:$U$5,AO$2,0))*(TimeStep)*'Composition Moles'!$C105</f>
        <v>-1.5364544839711165E-4</v>
      </c>
      <c r="AP93" s="19">
        <f ca="1">SUMPRODUCT(ReactionRateK2!$F115:$V115*OFFSET(ReactionStoich!$E$5:$U$5,AP$2,0))*(TimeStep)*'Composition Moles'!$C105</f>
        <v>-2.1433458525641803E-2</v>
      </c>
      <c r="AQ93" s="19">
        <f ca="1">SUMPRODUCT(ReactionRateK2!$F115:$V115*OFFSET(ReactionStoich!$E$5:$U$5,AQ$2,0))*(TimeStep)*'Composition Moles'!$C105</f>
        <v>0</v>
      </c>
      <c r="AR93" s="19">
        <f ca="1">SUMPRODUCT(ReactionRateK2!$F115:$V115*OFFSET(ReactionStoich!$E$5:$U$5,AR$2,0))*(TimeStep)*'Composition Moles'!$C105</f>
        <v>0</v>
      </c>
      <c r="AS93" s="19">
        <f ca="1">SUMPRODUCT(ReactionRateK2!$F115:$V115*OFFSET(ReactionStoich!$E$5:$U$5,AS$2,0))*(TimeStep)*'Composition Moles'!$C105</f>
        <v>-0.20473802859840717</v>
      </c>
      <c r="AT93" s="19">
        <f ca="1">SUMPRODUCT(ReactionRateK2!$F115:$V115*OFFSET(ReactionStoich!$E$5:$U$5,AT$2,0))*(TimeStep)*'Composition Moles'!$C105</f>
        <v>-0.20473802859840717</v>
      </c>
      <c r="AU93" s="19">
        <f ca="1">SUMPRODUCT(ReactionRateK2!$F115:$V115*OFFSET(ReactionStoich!$E$5:$U$5,AU$2,0))*(TimeStep)*'Composition Moles'!$C105</f>
        <v>-0.20473802859840717</v>
      </c>
      <c r="AV93" s="19">
        <f ca="1">SUMPRODUCT(ReactionRateK2!$F115:$V115*OFFSET(ReactionStoich!$E$5:$U$5,AV$2,0))*(TimeStep)*'Composition Moles'!$C105</f>
        <v>0</v>
      </c>
      <c r="AW93" s="19">
        <f ca="1">SUMPRODUCT(ReactionRateK2!$F115:$V115*OFFSET(ReactionStoich!$E$5:$U$5,AW$2,0))*(TimeStep)*'Composition Moles'!$C105</f>
        <v>0</v>
      </c>
      <c r="AX93" s="19">
        <f ca="1">SUMPRODUCT(ReactionRateK2!$F115:$V115*OFFSET(ReactionStoich!$E$5:$U$5,AX$2,0))*(TimeStep)*'Composition Moles'!$C105</f>
        <v>0</v>
      </c>
      <c r="AY93" s="19">
        <f ca="1">SUMPRODUCT(ReactionRateK2!$F115:$V115*OFFSET(ReactionStoich!$E$5:$U$5,AY$2,0))*(TimeStep)*'Composition Moles'!$C105</f>
        <v>0</v>
      </c>
      <c r="AZ93" s="19">
        <f ca="1">SUMPRODUCT(ReactionRateK2!$F115:$V115*OFFSET(ReactionStoich!$E$5:$U$5,AZ$2,0))*(TimeStep)*'Composition Moles'!$C105</f>
        <v>0</v>
      </c>
      <c r="BA93" s="19">
        <f ca="1">SUMPRODUCT(ReactionRateK2!$F115:$V115*OFFSET(ReactionStoich!$E$5:$U$5,BA$2,0))*(TimeStep)*'Composition Moles'!$C105</f>
        <v>0</v>
      </c>
      <c r="BB93" s="19">
        <f ca="1">SUMPRODUCT(ReactionRateK2!$F115:$V115*OFFSET(ReactionStoich!$E$5:$U$5,BB$2,0))*(TimeStep)*'Composition Moles'!$C105</f>
        <v>0</v>
      </c>
      <c r="BC93" s="19">
        <f ca="1">SUMPRODUCT(ReactionRateK2!$F115:$V115*OFFSET(ReactionStoich!$E$5:$U$5,BC$2,0))*(TimeStep)*'Composition Moles'!$C105</f>
        <v>0</v>
      </c>
      <c r="BD93" s="19">
        <f ca="1">SUMPRODUCT(ReactionRateK2!$F115:$V115*OFFSET(ReactionStoich!$E$5:$U$5,BD$2,0))*(TimeStep)*'Composition Moles'!$C105</f>
        <v>0</v>
      </c>
      <c r="BE93" s="19">
        <f ca="1">SUMPRODUCT(ReactionRateK2!$F115:$V115*OFFSET(ReactionStoich!$E$5:$U$5,BE$2,0))*(TimeStep)*'Composition Moles'!$C105</f>
        <v>0</v>
      </c>
      <c r="BF93" s="19">
        <f ca="1">SUMPRODUCT(ReactionRateK2!$F115:$V115*OFFSET(ReactionStoich!$E$5:$U$5,BF$2,0))*(TimeStep)*'Composition Moles'!$C105</f>
        <v>0</v>
      </c>
      <c r="BG93" s="19">
        <f ca="1">SUMPRODUCT(ReactionRateK2!$F115:$V115*OFFSET(ReactionStoich!$E$5:$U$5,BG$2,0))*(TimeStep)*'Composition Moles'!$C105</f>
        <v>0</v>
      </c>
      <c r="BH93" s="19">
        <f ca="1">SUMPRODUCT(ReactionRateK2!$F115:$V115*OFFSET(ReactionStoich!$E$5:$U$5,BH$2,0))*(TimeStep)*'Composition Moles'!$C105</f>
        <v>0</v>
      </c>
      <c r="BI93" s="19">
        <f ca="1">SUMPRODUCT(ReactionRateK2!$F115:$V115*OFFSET(ReactionStoich!$E$5:$U$5,BI$2,0))*(TimeStep)*'Composition Moles'!$C105</f>
        <v>0</v>
      </c>
      <c r="BJ93" s="19">
        <f ca="1">SUMPRODUCT(ReactionRateK2!$F115:$V115*OFFSET(ReactionStoich!$E$5:$U$5,BJ$2,0))*(TimeStep)*'Composition Moles'!$C105</f>
        <v>0</v>
      </c>
      <c r="BK93" s="19">
        <f ca="1">SUMPRODUCT(ReactionRateK2!$F115:$V115*OFFSET(ReactionStoich!$E$5:$U$5,BK$2,0))*(TimeStep)*'Composition Moles'!$C105</f>
        <v>0</v>
      </c>
      <c r="BL93" s="19">
        <f ca="1">SUMPRODUCT(ReactionRateK2!$F115:$V115*OFFSET(ReactionStoich!$E$5:$U$5,BL$2,0))*(TimeStep)*'Composition Moles'!$C105</f>
        <v>0</v>
      </c>
      <c r="BM93" s="19">
        <f ca="1">SUMPRODUCT(ReactionRateK2!$F115:$V115*OFFSET(ReactionStoich!$E$5:$U$5,BM$2,0))*(TimeStep)*'Composition Moles'!$C105</f>
        <v>0</v>
      </c>
      <c r="BN93" s="19">
        <f ca="1">SUMPRODUCT(ReactionRateK2!$F115:$V115*OFFSET(ReactionStoich!$E$5:$U$5,BN$2,0))*(TimeStep)*'Composition Moles'!$C105</f>
        <v>0</v>
      </c>
      <c r="BO93" s="19">
        <f ca="1">SUMPRODUCT(ReactionRateK2!$F115:$V115*OFFSET(ReactionStoich!$E$5:$U$5,BO$2,0))*(TimeStep)*'Composition Moles'!$C105</f>
        <v>0</v>
      </c>
      <c r="BP93" s="19">
        <f ca="1">SUMPRODUCT(ReactionRateK2!$F115:$V115*OFFSET(ReactionStoich!$E$5:$U$5,BP$2,0))*(TimeStep)*'Composition Moles'!$C105</f>
        <v>0</v>
      </c>
      <c r="BQ93" s="19">
        <f ca="1">SUMPRODUCT(ReactionRateK2!$F115:$V115*OFFSET(ReactionStoich!$E$5:$U$5,BQ$2,0))*(TimeStep)*'Composition Moles'!$C105</f>
        <v>0</v>
      </c>
      <c r="BR93" s="19">
        <f ca="1">SUMPRODUCT(ReactionRateK2!$F115:$V115*OFFSET(ReactionStoich!$E$5:$U$5,BR$2,0))*(TimeStep)*'Composition Moles'!$C105</f>
        <v>0</v>
      </c>
      <c r="BS93" s="19">
        <f ca="1">SUMPRODUCT(ReactionRateK2!$F115:$V115*OFFSET(ReactionStoich!$E$5:$U$5,BS$2,0))*(TimeStep)*'Composition Moles'!$C105</f>
        <v>0</v>
      </c>
      <c r="BT93" s="19">
        <f ca="1">SUMPRODUCT(ReactionRateK2!$F115:$V115*OFFSET(ReactionStoich!$E$5:$U$5,BT$2,0))*(TimeStep)*'Composition Moles'!$C105</f>
        <v>0</v>
      </c>
      <c r="BU93" s="19">
        <f ca="1">SUMPRODUCT(ReactionRateK2!$F115:$V115*OFFSET(ReactionStoich!$E$5:$U$5,BU$2,0))*(TimeStep)*'Composition Moles'!$C105</f>
        <v>0</v>
      </c>
      <c r="BV93" s="19">
        <f ca="1">SUMPRODUCT(ReactionRateK2!$F115:$V115*OFFSET(ReactionStoich!$E$5:$U$5,BV$2,0))*(TimeStep)*'Composition Moles'!$C105</f>
        <v>0</v>
      </c>
      <c r="BW93" s="19">
        <f ca="1">SUMPRODUCT(ReactionRateK2!$F115:$V115*OFFSET(ReactionStoich!$E$5:$U$5,BW$2,0))*(TimeStep)*'Composition Moles'!$C105</f>
        <v>0</v>
      </c>
    </row>
    <row r="94" spans="1:75">
      <c r="A94">
        <f>ReactionRateK1!A116</f>
        <v>4.1999999999999931</v>
      </c>
      <c r="B94" s="20">
        <f t="shared" ca="1" si="7"/>
        <v>-1408.8379112122545</v>
      </c>
      <c r="C94" s="25">
        <f ca="1">'Composition Moles'!BZ106</f>
        <v>144257.76243706176</v>
      </c>
      <c r="D94" s="26">
        <f t="shared" ca="1" si="8"/>
        <v>9.7661150943396668E-3</v>
      </c>
      <c r="F94" s="19">
        <f ca="1">SUMPRODUCT(ReactionRateK2!$F116:$V116*OFFSET(ReactionStoich!$E$5:$U$5,F$2,0))*(TimeStep)*'Composition Moles'!$C106</f>
        <v>-2.0047283050603625E-2</v>
      </c>
      <c r="G94" s="19">
        <f ca="1">SUMPRODUCT(ReactionRateK2!$F116:$V116*OFFSET(ReactionStoich!$E$5:$U$5,G$2,0))*(TimeStep)*'Composition Moles'!$C106</f>
        <v>0</v>
      </c>
      <c r="H94" s="19">
        <f ca="1">SUMPRODUCT(ReactionRateK2!$F116:$V116*OFFSET(ReactionStoich!$E$5:$U$5,H$2,0))*(TimeStep)*'Composition Moles'!$C106</f>
        <v>1.9907777237363488E-2</v>
      </c>
      <c r="I94" s="19">
        <f ca="1">SUMPRODUCT(ReactionRateK2!$F116:$V116*OFFSET(ReactionStoich!$E$5:$U$5,I$2,0))*(TimeStep)*'Composition Moles'!$C106</f>
        <v>1.3950581324013615E-4</v>
      </c>
      <c r="J94" s="19">
        <f ca="1">SUMPRODUCT(ReactionRateK2!$F116:$V116*OFFSET(ReactionStoich!$E$5:$U$5,J$2,0))*(TimeStep)*'Composition Moles'!$C106</f>
        <v>0</v>
      </c>
      <c r="K94" s="19">
        <f ca="1">SUMPRODUCT(ReactionRateK2!$F116:$V116*OFFSET(ReactionStoich!$E$5:$U$5,K$2,0))*(TimeStep)*'Composition Moles'!$C106</f>
        <v>0</v>
      </c>
      <c r="L94" s="19">
        <f ca="1">SUMPRODUCT(ReactionRateK2!$F116:$V116*OFFSET(ReactionStoich!$E$5:$U$5,L$2,0))*(TimeStep)*'Composition Moles'!$C106</f>
        <v>0</v>
      </c>
      <c r="M94" s="19">
        <f ca="1">SUMPRODUCT(ReactionRateK2!$F116:$V116*OFFSET(ReactionStoich!$E$5:$U$5,M$2,0))*(TimeStep)*'Composition Moles'!$C106</f>
        <v>0</v>
      </c>
      <c r="N94" s="19">
        <f ca="1">SUMPRODUCT(ReactionRateK2!$F116:$V116*OFFSET(ReactionStoich!$E$5:$U$5,N$2,0))*(TimeStep)*'Composition Moles'!$C106</f>
        <v>0</v>
      </c>
      <c r="O94" s="19">
        <f ca="1">SUMPRODUCT(ReactionRateK2!$F116:$V116*OFFSET(ReactionStoich!$E$5:$U$5,O$2,0))*(TimeStep)*'Composition Moles'!$C106</f>
        <v>0</v>
      </c>
      <c r="P94" s="19">
        <f ca="1">SUMPRODUCT(ReactionRateK2!$F116:$V116*OFFSET(ReactionStoich!$E$5:$U$5,P$2,0))*(TimeStep)*'Composition Moles'!$C106</f>
        <v>0</v>
      </c>
      <c r="Q94" s="19">
        <f ca="1">SUMPRODUCT(ReactionRateK2!$F116:$V116*OFFSET(ReactionStoich!$E$5:$U$5,Q$2,0))*(TimeStep)*'Composition Moles'!$C106</f>
        <v>0</v>
      </c>
      <c r="R94" s="19">
        <f ca="1">SUMPRODUCT(ReactionRateK2!$F116:$V116*OFFSET(ReactionStoich!$E$5:$U$5,R$2,0))*(TimeStep)*'Composition Moles'!$C106</f>
        <v>0</v>
      </c>
      <c r="S94" s="19">
        <f ca="1">SUMPRODUCT(ReactionRateK2!$F116:$V116*OFFSET(ReactionStoich!$E$5:$U$5,S$2,0))*(TimeStep)*'Composition Moles'!$C106</f>
        <v>1.3396711738580507</v>
      </c>
      <c r="T94" s="19">
        <f ca="1">SUMPRODUCT(ReactionRateK2!$F116:$V116*OFFSET(ReactionStoich!$E$5:$U$5,T$2,0))*(TimeStep)*'Composition Moles'!$C106</f>
        <v>0</v>
      </c>
      <c r="U94" s="19">
        <f ca="1">SUMPRODUCT(ReactionRateK2!$F116:$V116*OFFSET(ReactionStoich!$E$5:$U$5,U$2,0))*(TimeStep)*'Composition Moles'!$C106</f>
        <v>0</v>
      </c>
      <c r="V94" s="19">
        <f ca="1">SUMPRODUCT(ReactionRateK2!$F116:$V116*OFFSET(ReactionStoich!$E$5:$U$5,V$2,0))*(TimeStep)*'Composition Moles'!$C106</f>
        <v>0</v>
      </c>
      <c r="W94" s="19">
        <f ca="1">SUMPRODUCT(ReactionRateK2!$F116:$V116*OFFSET(ReactionStoich!$E$5:$U$5,W$2,0))*(TimeStep)*'Composition Moles'!$C106</f>
        <v>0</v>
      </c>
      <c r="X94" s="19">
        <f ca="1">SUMPRODUCT(ReactionRateK2!$F116:$V116*OFFSET(ReactionStoich!$E$5:$U$5,X$2,0))*(TimeStep)*'Composition Moles'!$C106</f>
        <v>0</v>
      </c>
      <c r="Y94" s="19">
        <f ca="1">SUMPRODUCT(ReactionRateK2!$F116:$V116*OFFSET(ReactionStoich!$E$5:$U$5,Y$2,0))*(TimeStep)*'Composition Moles'!$C106</f>
        <v>-3.2641855077443878</v>
      </c>
      <c r="Z94" s="19">
        <f ca="1">SUMPRODUCT(ReactionRateK2!$F116:$V116*OFFSET(ReactionStoich!$E$5:$U$5,Z$2,0))*(TimeStep)*'Composition Moles'!$C106</f>
        <v>0</v>
      </c>
      <c r="AA94" s="19">
        <f ca="1">SUMPRODUCT(ReactionRateK2!$F116:$V116*OFFSET(ReactionStoich!$E$5:$U$5,AA$2,0))*(TimeStep)*'Composition Moles'!$C106</f>
        <v>0</v>
      </c>
      <c r="AB94" s="19">
        <f ca="1">SUMPRODUCT(ReactionRateK2!$F116:$V116*OFFSET(ReactionStoich!$E$5:$U$5,AB$2,0))*(TimeStep)*'Composition Moles'!$C106</f>
        <v>0</v>
      </c>
      <c r="AC94" s="19">
        <f ca="1">SUMPRODUCT(ReactionRateK2!$F116:$V116*OFFSET(ReactionStoich!$E$5:$U$5,AC$2,0))*(TimeStep)*'Composition Moles'!$C106</f>
        <v>0</v>
      </c>
      <c r="AD94" s="19">
        <f ca="1">SUMPRODUCT(ReactionRateK2!$F116:$V116*OFFSET(ReactionStoich!$E$5:$U$5,AD$2,0))*(TimeStep)*'Composition Moles'!$C106</f>
        <v>0</v>
      </c>
      <c r="AE94" s="19">
        <f ca="1">SUMPRODUCT(ReactionRateK2!$F116:$V116*OFFSET(ReactionStoich!$E$5:$U$5,AE$2,0))*(TimeStep)*'Composition Moles'!$C106</f>
        <v>0</v>
      </c>
      <c r="AF94" s="19">
        <f ca="1">SUMPRODUCT(ReactionRateK2!$F116:$V116*OFFSET(ReactionStoich!$E$5:$U$5,AF$2,0))*(TimeStep)*'Composition Moles'!$C106</f>
        <v>0</v>
      </c>
      <c r="AG94" s="19">
        <f ca="1">SUMPRODUCT(ReactionRateK2!$F116:$V116*OFFSET(ReactionStoich!$E$5:$U$5,AG$2,0))*(TimeStep)*'Composition Moles'!$C106</f>
        <v>-6.9418882273508649E-3</v>
      </c>
      <c r="AH94" s="19">
        <f ca="1">SUMPRODUCT(ReactionRateK2!$F116:$V116*OFFSET(ReactionStoich!$E$5:$U$5,AH$2,0))*(TimeStep)*'Composition Moles'!$C106</f>
        <v>-0.62215535648952747</v>
      </c>
      <c r="AI94" s="19">
        <f ca="1">SUMPRODUCT(ReactionRateK2!$F116:$V116*OFFSET(ReactionStoich!$E$5:$U$5,AI$2,0))*(TimeStep)*'Composition Moles'!$C106</f>
        <v>2.6326854059056615</v>
      </c>
      <c r="AJ94" s="19">
        <f ca="1">SUMPRODUCT(ReactionRateK2!$F116:$V116*OFFSET(ReactionStoich!$E$5:$U$5,AJ$2,0))*(TimeStep)*'Composition Moles'!$C106</f>
        <v>0.54600340464028718</v>
      </c>
      <c r="AK94" s="19">
        <f ca="1">SUMPRODUCT(ReactionRateK2!$F116:$V116*OFFSET(ReactionStoich!$E$5:$U$5,AK$2,0))*(TimeStep)*'Composition Moles'!$C106</f>
        <v>0</v>
      </c>
      <c r="AL94" s="19">
        <f ca="1">SUMPRODUCT(ReactionRateK2!$F116:$V116*OFFSET(ReactionStoich!$E$5:$U$5,AL$2,0))*(TimeStep)*'Composition Moles'!$C106</f>
        <v>0</v>
      </c>
      <c r="AM94" s="19">
        <f ca="1">SUMPRODUCT(ReactionRateK2!$F116:$V116*OFFSET(ReactionStoich!$E$5:$U$5,AM$2,0))*(TimeStep)*'Composition Moles'!$C106</f>
        <v>0</v>
      </c>
      <c r="AN94" s="19">
        <f ca="1">SUMPRODUCT(ReactionRateK2!$F116:$V116*OFFSET(ReactionStoich!$E$5:$U$5,AN$2,0))*(TimeStep)*'Composition Moles'!$C106</f>
        <v>0</v>
      </c>
      <c r="AO94" s="19">
        <f ca="1">SUMPRODUCT(ReactionRateK2!$F116:$V116*OFFSET(ReactionStoich!$E$5:$U$5,AO$2,0))*(TimeStep)*'Composition Moles'!$C106</f>
        <v>-1.3950581324013615E-4</v>
      </c>
      <c r="AP94" s="19">
        <f ca="1">SUMPRODUCT(ReactionRateK2!$F116:$V116*OFFSET(ReactionStoich!$E$5:$U$5,AP$2,0))*(TimeStep)*'Composition Moles'!$C106</f>
        <v>-2.0041241580221674E-2</v>
      </c>
      <c r="AQ94" s="19">
        <f ca="1">SUMPRODUCT(ReactionRateK2!$F116:$V116*OFFSET(ReactionStoich!$E$5:$U$5,AQ$2,0))*(TimeStep)*'Composition Moles'!$C106</f>
        <v>0</v>
      </c>
      <c r="AR94" s="19">
        <f ca="1">SUMPRODUCT(ReactionRateK2!$F116:$V116*OFFSET(ReactionStoich!$E$5:$U$5,AR$2,0))*(TimeStep)*'Composition Moles'!$C106</f>
        <v>0</v>
      </c>
      <c r="AS94" s="19">
        <f ca="1">SUMPRODUCT(ReactionRateK2!$F116:$V116*OFFSET(ReactionStoich!$E$5:$U$5,AS$2,0))*(TimeStep)*'Composition Moles'!$C106</f>
        <v>-0.20163216151642396</v>
      </c>
      <c r="AT94" s="19">
        <f ca="1">SUMPRODUCT(ReactionRateK2!$F116:$V116*OFFSET(ReactionStoich!$E$5:$U$5,AT$2,0))*(TimeStep)*'Composition Moles'!$C106</f>
        <v>-0.20163216151642396</v>
      </c>
      <c r="AU94" s="19">
        <f ca="1">SUMPRODUCT(ReactionRateK2!$F116:$V116*OFFSET(ReactionStoich!$E$5:$U$5,AU$2,0))*(TimeStep)*'Composition Moles'!$C106</f>
        <v>-0.20163216151642396</v>
      </c>
      <c r="AV94" s="19">
        <f ca="1">SUMPRODUCT(ReactionRateK2!$F116:$V116*OFFSET(ReactionStoich!$E$5:$U$5,AV$2,0))*(TimeStep)*'Composition Moles'!$C106</f>
        <v>0</v>
      </c>
      <c r="AW94" s="19">
        <f ca="1">SUMPRODUCT(ReactionRateK2!$F116:$V116*OFFSET(ReactionStoich!$E$5:$U$5,AW$2,0))*(TimeStep)*'Composition Moles'!$C106</f>
        <v>0</v>
      </c>
      <c r="AX94" s="19">
        <f ca="1">SUMPRODUCT(ReactionRateK2!$F116:$V116*OFFSET(ReactionStoich!$E$5:$U$5,AX$2,0))*(TimeStep)*'Composition Moles'!$C106</f>
        <v>0</v>
      </c>
      <c r="AY94" s="19">
        <f ca="1">SUMPRODUCT(ReactionRateK2!$F116:$V116*OFFSET(ReactionStoich!$E$5:$U$5,AY$2,0))*(TimeStep)*'Composition Moles'!$C106</f>
        <v>0</v>
      </c>
      <c r="AZ94" s="19">
        <f ca="1">SUMPRODUCT(ReactionRateK2!$F116:$V116*OFFSET(ReactionStoich!$E$5:$U$5,AZ$2,0))*(TimeStep)*'Composition Moles'!$C106</f>
        <v>0</v>
      </c>
      <c r="BA94" s="19">
        <f ca="1">SUMPRODUCT(ReactionRateK2!$F116:$V116*OFFSET(ReactionStoich!$E$5:$U$5,BA$2,0))*(TimeStep)*'Composition Moles'!$C106</f>
        <v>0</v>
      </c>
      <c r="BB94" s="19">
        <f ca="1">SUMPRODUCT(ReactionRateK2!$F116:$V116*OFFSET(ReactionStoich!$E$5:$U$5,BB$2,0))*(TimeStep)*'Composition Moles'!$C106</f>
        <v>0</v>
      </c>
      <c r="BC94" s="19">
        <f ca="1">SUMPRODUCT(ReactionRateK2!$F116:$V116*OFFSET(ReactionStoich!$E$5:$U$5,BC$2,0))*(TimeStep)*'Composition Moles'!$C106</f>
        <v>0</v>
      </c>
      <c r="BD94" s="19">
        <f ca="1">SUMPRODUCT(ReactionRateK2!$F116:$V116*OFFSET(ReactionStoich!$E$5:$U$5,BD$2,0))*(TimeStep)*'Composition Moles'!$C106</f>
        <v>0</v>
      </c>
      <c r="BE94" s="19">
        <f ca="1">SUMPRODUCT(ReactionRateK2!$F116:$V116*OFFSET(ReactionStoich!$E$5:$U$5,BE$2,0))*(TimeStep)*'Composition Moles'!$C106</f>
        <v>0</v>
      </c>
      <c r="BF94" s="19">
        <f ca="1">SUMPRODUCT(ReactionRateK2!$F116:$V116*OFFSET(ReactionStoich!$E$5:$U$5,BF$2,0))*(TimeStep)*'Composition Moles'!$C106</f>
        <v>0</v>
      </c>
      <c r="BG94" s="19">
        <f ca="1">SUMPRODUCT(ReactionRateK2!$F116:$V116*OFFSET(ReactionStoich!$E$5:$U$5,BG$2,0))*(TimeStep)*'Composition Moles'!$C106</f>
        <v>0</v>
      </c>
      <c r="BH94" s="19">
        <f ca="1">SUMPRODUCT(ReactionRateK2!$F116:$V116*OFFSET(ReactionStoich!$E$5:$U$5,BH$2,0))*(TimeStep)*'Composition Moles'!$C106</f>
        <v>0</v>
      </c>
      <c r="BI94" s="19">
        <f ca="1">SUMPRODUCT(ReactionRateK2!$F116:$V116*OFFSET(ReactionStoich!$E$5:$U$5,BI$2,0))*(TimeStep)*'Composition Moles'!$C106</f>
        <v>0</v>
      </c>
      <c r="BJ94" s="19">
        <f ca="1">SUMPRODUCT(ReactionRateK2!$F116:$V116*OFFSET(ReactionStoich!$E$5:$U$5,BJ$2,0))*(TimeStep)*'Composition Moles'!$C106</f>
        <v>0</v>
      </c>
      <c r="BK94" s="19">
        <f ca="1">SUMPRODUCT(ReactionRateK2!$F116:$V116*OFFSET(ReactionStoich!$E$5:$U$5,BK$2,0))*(TimeStep)*'Composition Moles'!$C106</f>
        <v>0</v>
      </c>
      <c r="BL94" s="19">
        <f ca="1">SUMPRODUCT(ReactionRateK2!$F116:$V116*OFFSET(ReactionStoich!$E$5:$U$5,BL$2,0))*(TimeStep)*'Composition Moles'!$C106</f>
        <v>0</v>
      </c>
      <c r="BM94" s="19">
        <f ca="1">SUMPRODUCT(ReactionRateK2!$F116:$V116*OFFSET(ReactionStoich!$E$5:$U$5,BM$2,0))*(TimeStep)*'Composition Moles'!$C106</f>
        <v>0</v>
      </c>
      <c r="BN94" s="19">
        <f ca="1">SUMPRODUCT(ReactionRateK2!$F116:$V116*OFFSET(ReactionStoich!$E$5:$U$5,BN$2,0))*(TimeStep)*'Composition Moles'!$C106</f>
        <v>0</v>
      </c>
      <c r="BO94" s="19">
        <f ca="1">SUMPRODUCT(ReactionRateK2!$F116:$V116*OFFSET(ReactionStoich!$E$5:$U$5,BO$2,0))*(TimeStep)*'Composition Moles'!$C106</f>
        <v>0</v>
      </c>
      <c r="BP94" s="19">
        <f ca="1">SUMPRODUCT(ReactionRateK2!$F116:$V116*OFFSET(ReactionStoich!$E$5:$U$5,BP$2,0))*(TimeStep)*'Composition Moles'!$C106</f>
        <v>0</v>
      </c>
      <c r="BQ94" s="19">
        <f ca="1">SUMPRODUCT(ReactionRateK2!$F116:$V116*OFFSET(ReactionStoich!$E$5:$U$5,BQ$2,0))*(TimeStep)*'Composition Moles'!$C106</f>
        <v>0</v>
      </c>
      <c r="BR94" s="19">
        <f ca="1">SUMPRODUCT(ReactionRateK2!$F116:$V116*OFFSET(ReactionStoich!$E$5:$U$5,BR$2,0))*(TimeStep)*'Composition Moles'!$C106</f>
        <v>0</v>
      </c>
      <c r="BS94" s="19">
        <f ca="1">SUMPRODUCT(ReactionRateK2!$F116:$V116*OFFSET(ReactionStoich!$E$5:$U$5,BS$2,0))*(TimeStep)*'Composition Moles'!$C106</f>
        <v>0</v>
      </c>
      <c r="BT94" s="19">
        <f ca="1">SUMPRODUCT(ReactionRateK2!$F116:$V116*OFFSET(ReactionStoich!$E$5:$U$5,BT$2,0))*(TimeStep)*'Composition Moles'!$C106</f>
        <v>0</v>
      </c>
      <c r="BU94" s="19">
        <f ca="1">SUMPRODUCT(ReactionRateK2!$F116:$V116*OFFSET(ReactionStoich!$E$5:$U$5,BU$2,0))*(TimeStep)*'Composition Moles'!$C106</f>
        <v>0</v>
      </c>
      <c r="BV94" s="19">
        <f ca="1">SUMPRODUCT(ReactionRateK2!$F116:$V116*OFFSET(ReactionStoich!$E$5:$U$5,BV$2,0))*(TimeStep)*'Composition Moles'!$C106</f>
        <v>0</v>
      </c>
      <c r="BW94" s="19">
        <f ca="1">SUMPRODUCT(ReactionRateK2!$F116:$V116*OFFSET(ReactionStoich!$E$5:$U$5,BW$2,0))*(TimeStep)*'Composition Moles'!$C106</f>
        <v>0</v>
      </c>
    </row>
    <row r="95" spans="1:75">
      <c r="A95">
        <f>ReactionRateK1!A117</f>
        <v>4.2499999999999929</v>
      </c>
      <c r="B95" s="20">
        <f t="shared" ca="1" si="7"/>
        <v>-1379.4456559724103</v>
      </c>
      <c r="C95" s="25">
        <f ca="1">'Composition Moles'!BZ107</f>
        <v>144256.56910955565</v>
      </c>
      <c r="D95" s="26">
        <f t="shared" ca="1" si="8"/>
        <v>9.5624460257667035E-3</v>
      </c>
      <c r="F95" s="19">
        <f ca="1">SUMPRODUCT(ReactionRateK2!$F117:$V117*OFFSET(ReactionStoich!$E$5:$U$5,F$2,0))*(TimeStep)*'Composition Moles'!$C107</f>
        <v>-1.8764044500712777E-2</v>
      </c>
      <c r="G95" s="19">
        <f ca="1">SUMPRODUCT(ReactionRateK2!$F117:$V117*OFFSET(ReactionStoich!$E$5:$U$5,G$2,0))*(TimeStep)*'Composition Moles'!$C107</f>
        <v>0</v>
      </c>
      <c r="H95" s="19">
        <f ca="1">SUMPRODUCT(ReactionRateK2!$F117:$V117*OFFSET(ReactionStoich!$E$5:$U$5,H$2,0))*(TimeStep)*'Composition Moles'!$C107</f>
        <v>1.8637374217424941E-2</v>
      </c>
      <c r="I95" s="19">
        <f ca="1">SUMPRODUCT(ReactionRateK2!$F117:$V117*OFFSET(ReactionStoich!$E$5:$U$5,I$2,0))*(TimeStep)*'Composition Moles'!$C107</f>
        <v>1.2667028328783634E-4</v>
      </c>
      <c r="J95" s="19">
        <f ca="1">SUMPRODUCT(ReactionRateK2!$F117:$V117*OFFSET(ReactionStoich!$E$5:$U$5,J$2,0))*(TimeStep)*'Composition Moles'!$C107</f>
        <v>0</v>
      </c>
      <c r="K95" s="19">
        <f ca="1">SUMPRODUCT(ReactionRateK2!$F117:$V117*OFFSET(ReactionStoich!$E$5:$U$5,K$2,0))*(TimeStep)*'Composition Moles'!$C107</f>
        <v>0</v>
      </c>
      <c r="L95" s="19">
        <f ca="1">SUMPRODUCT(ReactionRateK2!$F117:$V117*OFFSET(ReactionStoich!$E$5:$U$5,L$2,0))*(TimeStep)*'Composition Moles'!$C107</f>
        <v>0</v>
      </c>
      <c r="M95" s="19">
        <f ca="1">SUMPRODUCT(ReactionRateK2!$F117:$V117*OFFSET(ReactionStoich!$E$5:$U$5,M$2,0))*(TimeStep)*'Composition Moles'!$C107</f>
        <v>0</v>
      </c>
      <c r="N95" s="19">
        <f ca="1">SUMPRODUCT(ReactionRateK2!$F117:$V117*OFFSET(ReactionStoich!$E$5:$U$5,N$2,0))*(TimeStep)*'Composition Moles'!$C107</f>
        <v>0</v>
      </c>
      <c r="O95" s="19">
        <f ca="1">SUMPRODUCT(ReactionRateK2!$F117:$V117*OFFSET(ReactionStoich!$E$5:$U$5,O$2,0))*(TimeStep)*'Composition Moles'!$C107</f>
        <v>0</v>
      </c>
      <c r="P95" s="19">
        <f ca="1">SUMPRODUCT(ReactionRateK2!$F117:$V117*OFFSET(ReactionStoich!$E$5:$U$5,P$2,0))*(TimeStep)*'Composition Moles'!$C107</f>
        <v>0</v>
      </c>
      <c r="Q95" s="19">
        <f ca="1">SUMPRODUCT(ReactionRateK2!$F117:$V117*OFFSET(ReactionStoich!$E$5:$U$5,Q$2,0))*(TimeStep)*'Composition Moles'!$C107</f>
        <v>0</v>
      </c>
      <c r="R95" s="19">
        <f ca="1">SUMPRODUCT(ReactionRateK2!$F117:$V117*OFFSET(ReactionStoich!$E$5:$U$5,R$2,0))*(TimeStep)*'Composition Moles'!$C107</f>
        <v>0</v>
      </c>
      <c r="S95" s="19">
        <f ca="1">SUMPRODUCT(ReactionRateK2!$F117:$V117*OFFSET(ReactionStoich!$E$5:$U$5,S$2,0))*(TimeStep)*'Composition Moles'!$C107</f>
        <v>1.3062820341358989</v>
      </c>
      <c r="T95" s="19">
        <f ca="1">SUMPRODUCT(ReactionRateK2!$F117:$V117*OFFSET(ReactionStoich!$E$5:$U$5,T$2,0))*(TimeStep)*'Composition Moles'!$C107</f>
        <v>0</v>
      </c>
      <c r="U95" s="19">
        <f ca="1">SUMPRODUCT(ReactionRateK2!$F117:$V117*OFFSET(ReactionStoich!$E$5:$U$5,U$2,0))*(TimeStep)*'Composition Moles'!$C107</f>
        <v>0</v>
      </c>
      <c r="V95" s="19">
        <f ca="1">SUMPRODUCT(ReactionRateK2!$F117:$V117*OFFSET(ReactionStoich!$E$5:$U$5,V$2,0))*(TimeStep)*'Composition Moles'!$C107</f>
        <v>0</v>
      </c>
      <c r="W95" s="19">
        <f ca="1">SUMPRODUCT(ReactionRateK2!$F117:$V117*OFFSET(ReactionStoich!$E$5:$U$5,W$2,0))*(TimeStep)*'Composition Moles'!$C107</f>
        <v>0</v>
      </c>
      <c r="X95" s="19">
        <f ca="1">SUMPRODUCT(ReactionRateK2!$F117:$V117*OFFSET(ReactionStoich!$E$5:$U$5,X$2,0))*(TimeStep)*'Composition Moles'!$C107</f>
        <v>0</v>
      </c>
      <c r="Y95" s="19">
        <f ca="1">SUMPRODUCT(ReactionRateK2!$F117:$V117*OFFSET(ReactionStoich!$E$5:$U$5,Y$2,0))*(TimeStep)*'Composition Moles'!$C107</f>
        <v>-3.1895623341796049</v>
      </c>
      <c r="Z95" s="19">
        <f ca="1">SUMPRODUCT(ReactionRateK2!$F117:$V117*OFFSET(ReactionStoich!$E$5:$U$5,Z$2,0))*(TimeStep)*'Composition Moles'!$C107</f>
        <v>0</v>
      </c>
      <c r="AA95" s="19">
        <f ca="1">SUMPRODUCT(ReactionRateK2!$F117:$V117*OFFSET(ReactionStoich!$E$5:$U$5,AA$2,0))*(TimeStep)*'Composition Moles'!$C107</f>
        <v>0</v>
      </c>
      <c r="AB95" s="19">
        <f ca="1">SUMPRODUCT(ReactionRateK2!$F117:$V117*OFFSET(ReactionStoich!$E$5:$U$5,AB$2,0))*(TimeStep)*'Composition Moles'!$C107</f>
        <v>0</v>
      </c>
      <c r="AC95" s="19">
        <f ca="1">SUMPRODUCT(ReactionRateK2!$F117:$V117*OFFSET(ReactionStoich!$E$5:$U$5,AC$2,0))*(TimeStep)*'Composition Moles'!$C107</f>
        <v>0</v>
      </c>
      <c r="AD95" s="19">
        <f ca="1">SUMPRODUCT(ReactionRateK2!$F117:$V117*OFFSET(ReactionStoich!$E$5:$U$5,AD$2,0))*(TimeStep)*'Composition Moles'!$C107</f>
        <v>0</v>
      </c>
      <c r="AE95" s="19">
        <f ca="1">SUMPRODUCT(ReactionRateK2!$F117:$V117*OFFSET(ReactionStoich!$E$5:$U$5,AE$2,0))*(TimeStep)*'Composition Moles'!$C107</f>
        <v>0</v>
      </c>
      <c r="AF95" s="19">
        <f ca="1">SUMPRODUCT(ReactionRateK2!$F117:$V117*OFFSET(ReactionStoich!$E$5:$U$5,AF$2,0))*(TimeStep)*'Composition Moles'!$C107</f>
        <v>0</v>
      </c>
      <c r="AG95" s="19">
        <f ca="1">SUMPRODUCT(ReactionRateK2!$F117:$V117*OFFSET(ReactionStoich!$E$5:$U$5,AG$2,0))*(TimeStep)*'Composition Moles'!$C107</f>
        <v>-6.7321265455148275E-3</v>
      </c>
      <c r="AH95" s="19">
        <f ca="1">SUMPRODUCT(ReactionRateK2!$F117:$V117*OFFSET(ReactionStoich!$E$5:$U$5,AH$2,0))*(TimeStep)*'Composition Moles'!$C107</f>
        <v>-0.63423692573546053</v>
      </c>
      <c r="AI95" s="19">
        <f ca="1">SUMPRODUCT(ReactionRateK2!$F117:$V117*OFFSET(ReactionStoich!$E$5:$U$5,AI$2,0))*(TimeStep)*'Composition Moles'!$C107</f>
        <v>2.6059290752872508</v>
      </c>
      <c r="AJ95" s="19">
        <f ca="1">SUMPRODUCT(ReactionRateK2!$F117:$V117*OFFSET(ReactionStoich!$E$5:$U$5,AJ$2,0))*(TimeStep)*'Composition Moles'!$C107</f>
        <v>0.53297330222995187</v>
      </c>
      <c r="AK95" s="19">
        <f ca="1">SUMPRODUCT(ReactionRateK2!$F117:$V117*OFFSET(ReactionStoich!$E$5:$U$5,AK$2,0))*(TimeStep)*'Composition Moles'!$C107</f>
        <v>0</v>
      </c>
      <c r="AL95" s="19">
        <f ca="1">SUMPRODUCT(ReactionRateK2!$F117:$V117*OFFSET(ReactionStoich!$E$5:$U$5,AL$2,0))*(TimeStep)*'Composition Moles'!$C107</f>
        <v>0</v>
      </c>
      <c r="AM95" s="19">
        <f ca="1">SUMPRODUCT(ReactionRateK2!$F117:$V117*OFFSET(ReactionStoich!$E$5:$U$5,AM$2,0))*(TimeStep)*'Composition Moles'!$C107</f>
        <v>0</v>
      </c>
      <c r="AN95" s="19">
        <f ca="1">SUMPRODUCT(ReactionRateK2!$F117:$V117*OFFSET(ReactionStoich!$E$5:$U$5,AN$2,0))*(TimeStep)*'Composition Moles'!$C107</f>
        <v>0</v>
      </c>
      <c r="AO95" s="19">
        <f ca="1">SUMPRODUCT(ReactionRateK2!$F117:$V117*OFFSET(ReactionStoich!$E$5:$U$5,AO$2,0))*(TimeStep)*'Composition Moles'!$C107</f>
        <v>-1.2667028328783634E-4</v>
      </c>
      <c r="AP95" s="19">
        <f ca="1">SUMPRODUCT(ReactionRateK2!$F117:$V117*OFFSET(ReactionStoich!$E$5:$U$5,AP$2,0))*(TimeStep)*'Composition Moles'!$C107</f>
        <v>-1.8739140575215925E-2</v>
      </c>
      <c r="AQ95" s="19">
        <f ca="1">SUMPRODUCT(ReactionRateK2!$F117:$V117*OFFSET(ReactionStoich!$E$5:$U$5,AQ$2,0))*(TimeStep)*'Composition Moles'!$C107</f>
        <v>0</v>
      </c>
      <c r="AR95" s="19">
        <f ca="1">SUMPRODUCT(ReactionRateK2!$F117:$V117*OFFSET(ReactionStoich!$E$5:$U$5,AR$2,0))*(TimeStep)*'Composition Moles'!$C107</f>
        <v>0</v>
      </c>
      <c r="AS95" s="19">
        <f ca="1">SUMPRODUCT(ReactionRateK2!$F117:$V117*OFFSET(ReactionStoich!$E$5:$U$5,AS$2,0))*(TimeStep)*'Composition Moles'!$C107</f>
        <v>-0.19859573811133907</v>
      </c>
      <c r="AT95" s="19">
        <f ca="1">SUMPRODUCT(ReactionRateK2!$F117:$V117*OFFSET(ReactionStoich!$E$5:$U$5,AT$2,0))*(TimeStep)*'Composition Moles'!$C107</f>
        <v>-0.19859573811133907</v>
      </c>
      <c r="AU95" s="19">
        <f ca="1">SUMPRODUCT(ReactionRateK2!$F117:$V117*OFFSET(ReactionStoich!$E$5:$U$5,AU$2,0))*(TimeStep)*'Composition Moles'!$C107</f>
        <v>-0.19859573811133907</v>
      </c>
      <c r="AV95" s="19">
        <f ca="1">SUMPRODUCT(ReactionRateK2!$F117:$V117*OFFSET(ReactionStoich!$E$5:$U$5,AV$2,0))*(TimeStep)*'Composition Moles'!$C107</f>
        <v>0</v>
      </c>
      <c r="AW95" s="19">
        <f ca="1">SUMPRODUCT(ReactionRateK2!$F117:$V117*OFFSET(ReactionStoich!$E$5:$U$5,AW$2,0))*(TimeStep)*'Composition Moles'!$C107</f>
        <v>0</v>
      </c>
      <c r="AX95" s="19">
        <f ca="1">SUMPRODUCT(ReactionRateK2!$F117:$V117*OFFSET(ReactionStoich!$E$5:$U$5,AX$2,0))*(TimeStep)*'Composition Moles'!$C107</f>
        <v>0</v>
      </c>
      <c r="AY95" s="19">
        <f ca="1">SUMPRODUCT(ReactionRateK2!$F117:$V117*OFFSET(ReactionStoich!$E$5:$U$5,AY$2,0))*(TimeStep)*'Composition Moles'!$C107</f>
        <v>0</v>
      </c>
      <c r="AZ95" s="19">
        <f ca="1">SUMPRODUCT(ReactionRateK2!$F117:$V117*OFFSET(ReactionStoich!$E$5:$U$5,AZ$2,0))*(TimeStep)*'Composition Moles'!$C107</f>
        <v>0</v>
      </c>
      <c r="BA95" s="19">
        <f ca="1">SUMPRODUCT(ReactionRateK2!$F117:$V117*OFFSET(ReactionStoich!$E$5:$U$5,BA$2,0))*(TimeStep)*'Composition Moles'!$C107</f>
        <v>0</v>
      </c>
      <c r="BB95" s="19">
        <f ca="1">SUMPRODUCT(ReactionRateK2!$F117:$V117*OFFSET(ReactionStoich!$E$5:$U$5,BB$2,0))*(TimeStep)*'Composition Moles'!$C107</f>
        <v>0</v>
      </c>
      <c r="BC95" s="19">
        <f ca="1">SUMPRODUCT(ReactionRateK2!$F117:$V117*OFFSET(ReactionStoich!$E$5:$U$5,BC$2,0))*(TimeStep)*'Composition Moles'!$C107</f>
        <v>0</v>
      </c>
      <c r="BD95" s="19">
        <f ca="1">SUMPRODUCT(ReactionRateK2!$F117:$V117*OFFSET(ReactionStoich!$E$5:$U$5,BD$2,0))*(TimeStep)*'Composition Moles'!$C107</f>
        <v>0</v>
      </c>
      <c r="BE95" s="19">
        <f ca="1">SUMPRODUCT(ReactionRateK2!$F117:$V117*OFFSET(ReactionStoich!$E$5:$U$5,BE$2,0))*(TimeStep)*'Composition Moles'!$C107</f>
        <v>0</v>
      </c>
      <c r="BF95" s="19">
        <f ca="1">SUMPRODUCT(ReactionRateK2!$F117:$V117*OFFSET(ReactionStoich!$E$5:$U$5,BF$2,0))*(TimeStep)*'Composition Moles'!$C107</f>
        <v>0</v>
      </c>
      <c r="BG95" s="19">
        <f ca="1">SUMPRODUCT(ReactionRateK2!$F117:$V117*OFFSET(ReactionStoich!$E$5:$U$5,BG$2,0))*(TimeStep)*'Composition Moles'!$C107</f>
        <v>0</v>
      </c>
      <c r="BH95" s="19">
        <f ca="1">SUMPRODUCT(ReactionRateK2!$F117:$V117*OFFSET(ReactionStoich!$E$5:$U$5,BH$2,0))*(TimeStep)*'Composition Moles'!$C107</f>
        <v>0</v>
      </c>
      <c r="BI95" s="19">
        <f ca="1">SUMPRODUCT(ReactionRateK2!$F117:$V117*OFFSET(ReactionStoich!$E$5:$U$5,BI$2,0))*(TimeStep)*'Composition Moles'!$C107</f>
        <v>0</v>
      </c>
      <c r="BJ95" s="19">
        <f ca="1">SUMPRODUCT(ReactionRateK2!$F117:$V117*OFFSET(ReactionStoich!$E$5:$U$5,BJ$2,0))*(TimeStep)*'Composition Moles'!$C107</f>
        <v>0</v>
      </c>
      <c r="BK95" s="19">
        <f ca="1">SUMPRODUCT(ReactionRateK2!$F117:$V117*OFFSET(ReactionStoich!$E$5:$U$5,BK$2,0))*(TimeStep)*'Composition Moles'!$C107</f>
        <v>0</v>
      </c>
      <c r="BL95" s="19">
        <f ca="1">SUMPRODUCT(ReactionRateK2!$F117:$V117*OFFSET(ReactionStoich!$E$5:$U$5,BL$2,0))*(TimeStep)*'Composition Moles'!$C107</f>
        <v>0</v>
      </c>
      <c r="BM95" s="19">
        <f ca="1">SUMPRODUCT(ReactionRateK2!$F117:$V117*OFFSET(ReactionStoich!$E$5:$U$5,BM$2,0))*(TimeStep)*'Composition Moles'!$C107</f>
        <v>0</v>
      </c>
      <c r="BN95" s="19">
        <f ca="1">SUMPRODUCT(ReactionRateK2!$F117:$V117*OFFSET(ReactionStoich!$E$5:$U$5,BN$2,0))*(TimeStep)*'Composition Moles'!$C107</f>
        <v>0</v>
      </c>
      <c r="BO95" s="19">
        <f ca="1">SUMPRODUCT(ReactionRateK2!$F117:$V117*OFFSET(ReactionStoich!$E$5:$U$5,BO$2,0))*(TimeStep)*'Composition Moles'!$C107</f>
        <v>0</v>
      </c>
      <c r="BP95" s="19">
        <f ca="1">SUMPRODUCT(ReactionRateK2!$F117:$V117*OFFSET(ReactionStoich!$E$5:$U$5,BP$2,0))*(TimeStep)*'Composition Moles'!$C107</f>
        <v>0</v>
      </c>
      <c r="BQ95" s="19">
        <f ca="1">SUMPRODUCT(ReactionRateK2!$F117:$V117*OFFSET(ReactionStoich!$E$5:$U$5,BQ$2,0))*(TimeStep)*'Composition Moles'!$C107</f>
        <v>0</v>
      </c>
      <c r="BR95" s="19">
        <f ca="1">SUMPRODUCT(ReactionRateK2!$F117:$V117*OFFSET(ReactionStoich!$E$5:$U$5,BR$2,0))*(TimeStep)*'Composition Moles'!$C107</f>
        <v>0</v>
      </c>
      <c r="BS95" s="19">
        <f ca="1">SUMPRODUCT(ReactionRateK2!$F117:$V117*OFFSET(ReactionStoich!$E$5:$U$5,BS$2,0))*(TimeStep)*'Composition Moles'!$C107</f>
        <v>0</v>
      </c>
      <c r="BT95" s="19">
        <f ca="1">SUMPRODUCT(ReactionRateK2!$F117:$V117*OFFSET(ReactionStoich!$E$5:$U$5,BT$2,0))*(TimeStep)*'Composition Moles'!$C107</f>
        <v>0</v>
      </c>
      <c r="BU95" s="19">
        <f ca="1">SUMPRODUCT(ReactionRateK2!$F117:$V117*OFFSET(ReactionStoich!$E$5:$U$5,BU$2,0))*(TimeStep)*'Composition Moles'!$C107</f>
        <v>0</v>
      </c>
      <c r="BV95" s="19">
        <f ca="1">SUMPRODUCT(ReactionRateK2!$F117:$V117*OFFSET(ReactionStoich!$E$5:$U$5,BV$2,0))*(TimeStep)*'Composition Moles'!$C107</f>
        <v>0</v>
      </c>
      <c r="BW95" s="19">
        <f ca="1">SUMPRODUCT(ReactionRateK2!$F117:$V117*OFFSET(ReactionStoich!$E$5:$U$5,BW$2,0))*(TimeStep)*'Composition Moles'!$C107</f>
        <v>0</v>
      </c>
    </row>
    <row r="96" spans="1:75">
      <c r="A96">
        <f>ReactionRateK1!A118</f>
        <v>4.2999999999999927</v>
      </c>
      <c r="B96" s="20">
        <f t="shared" ca="1" si="7"/>
        <v>-1352.4177579719724</v>
      </c>
      <c r="C96" s="25">
        <f ca="1">'Composition Moles'!BZ108</f>
        <v>144255.1227594325</v>
      </c>
      <c r="D96" s="26">
        <f t="shared" ca="1" si="8"/>
        <v>9.3751801121637526E-3</v>
      </c>
      <c r="F96" s="19">
        <f ca="1">SUMPRODUCT(ReactionRateK2!$F118:$V118*OFFSET(ReactionStoich!$E$5:$U$5,F$2,0))*(TimeStep)*'Composition Moles'!$C108</f>
        <v>-1.756482090953462E-2</v>
      </c>
      <c r="G96" s="19">
        <f ca="1">SUMPRODUCT(ReactionRateK2!$F118:$V118*OFFSET(ReactionStoich!$E$5:$U$5,G$2,0))*(TimeStep)*'Composition Moles'!$C108</f>
        <v>0</v>
      </c>
      <c r="H96" s="19">
        <f ca="1">SUMPRODUCT(ReactionRateK2!$F118:$V118*OFFSET(ReactionStoich!$E$5:$U$5,H$2,0))*(TimeStep)*'Composition Moles'!$C108</f>
        <v>1.7449802760385328E-2</v>
      </c>
      <c r="I96" s="19">
        <f ca="1">SUMPRODUCT(ReactionRateK2!$F118:$V118*OFFSET(ReactionStoich!$E$5:$U$5,I$2,0))*(TimeStep)*'Composition Moles'!$C108</f>
        <v>1.1501814914929201E-4</v>
      </c>
      <c r="J96" s="19">
        <f ca="1">SUMPRODUCT(ReactionRateK2!$F118:$V118*OFFSET(ReactionStoich!$E$5:$U$5,J$2,0))*(TimeStep)*'Composition Moles'!$C108</f>
        <v>0</v>
      </c>
      <c r="K96" s="19">
        <f ca="1">SUMPRODUCT(ReactionRateK2!$F118:$V118*OFFSET(ReactionStoich!$E$5:$U$5,K$2,0))*(TimeStep)*'Composition Moles'!$C108</f>
        <v>0</v>
      </c>
      <c r="L96" s="19">
        <f ca="1">SUMPRODUCT(ReactionRateK2!$F118:$V118*OFFSET(ReactionStoich!$E$5:$U$5,L$2,0))*(TimeStep)*'Composition Moles'!$C108</f>
        <v>0</v>
      </c>
      <c r="M96" s="19">
        <f ca="1">SUMPRODUCT(ReactionRateK2!$F118:$V118*OFFSET(ReactionStoich!$E$5:$U$5,M$2,0))*(TimeStep)*'Composition Moles'!$C108</f>
        <v>0</v>
      </c>
      <c r="N96" s="19">
        <f ca="1">SUMPRODUCT(ReactionRateK2!$F118:$V118*OFFSET(ReactionStoich!$E$5:$U$5,N$2,0))*(TimeStep)*'Composition Moles'!$C108</f>
        <v>0</v>
      </c>
      <c r="O96" s="19">
        <f ca="1">SUMPRODUCT(ReactionRateK2!$F118:$V118*OFFSET(ReactionStoich!$E$5:$U$5,O$2,0))*(TimeStep)*'Composition Moles'!$C108</f>
        <v>0</v>
      </c>
      <c r="P96" s="19">
        <f ca="1">SUMPRODUCT(ReactionRateK2!$F118:$V118*OFFSET(ReactionStoich!$E$5:$U$5,P$2,0))*(TimeStep)*'Composition Moles'!$C108</f>
        <v>0</v>
      </c>
      <c r="Q96" s="19">
        <f ca="1">SUMPRODUCT(ReactionRateK2!$F118:$V118*OFFSET(ReactionStoich!$E$5:$U$5,Q$2,0))*(TimeStep)*'Composition Moles'!$C108</f>
        <v>0</v>
      </c>
      <c r="R96" s="19">
        <f ca="1">SUMPRODUCT(ReactionRateK2!$F118:$V118*OFFSET(ReactionStoich!$E$5:$U$5,R$2,0))*(TimeStep)*'Composition Moles'!$C108</f>
        <v>0</v>
      </c>
      <c r="S96" s="19">
        <f ca="1">SUMPRODUCT(ReactionRateK2!$F118:$V118*OFFSET(ReactionStoich!$E$5:$U$5,S$2,0))*(TimeStep)*'Composition Moles'!$C108</f>
        <v>1.2734140274908126</v>
      </c>
      <c r="T96" s="19">
        <f ca="1">SUMPRODUCT(ReactionRateK2!$F118:$V118*OFFSET(ReactionStoich!$E$5:$U$5,T$2,0))*(TimeStep)*'Composition Moles'!$C108</f>
        <v>0</v>
      </c>
      <c r="U96" s="19">
        <f ca="1">SUMPRODUCT(ReactionRateK2!$F118:$V118*OFFSET(ReactionStoich!$E$5:$U$5,U$2,0))*(TimeStep)*'Composition Moles'!$C108</f>
        <v>0</v>
      </c>
      <c r="V96" s="19">
        <f ca="1">SUMPRODUCT(ReactionRateK2!$F118:$V118*OFFSET(ReactionStoich!$E$5:$U$5,V$2,0))*(TimeStep)*'Composition Moles'!$C108</f>
        <v>0</v>
      </c>
      <c r="W96" s="19">
        <f ca="1">SUMPRODUCT(ReactionRateK2!$F118:$V118*OFFSET(ReactionStoich!$E$5:$U$5,W$2,0))*(TimeStep)*'Composition Moles'!$C108</f>
        <v>0</v>
      </c>
      <c r="X96" s="19">
        <f ca="1">SUMPRODUCT(ReactionRateK2!$F118:$V118*OFFSET(ReactionStoich!$E$5:$U$5,X$2,0))*(TimeStep)*'Composition Moles'!$C108</f>
        <v>0</v>
      </c>
      <c r="Y96" s="19">
        <f ca="1">SUMPRODUCT(ReactionRateK2!$F118:$V118*OFFSET(ReactionStoich!$E$5:$U$5,Y$2,0))*(TimeStep)*'Composition Moles'!$C108</f>
        <v>-3.1160999391362698</v>
      </c>
      <c r="Z96" s="19">
        <f ca="1">SUMPRODUCT(ReactionRateK2!$F118:$V118*OFFSET(ReactionStoich!$E$5:$U$5,Z$2,0))*(TimeStep)*'Composition Moles'!$C108</f>
        <v>0</v>
      </c>
      <c r="AA96" s="19">
        <f ca="1">SUMPRODUCT(ReactionRateK2!$F118:$V118*OFFSET(ReactionStoich!$E$5:$U$5,AA$2,0))*(TimeStep)*'Composition Moles'!$C108</f>
        <v>0</v>
      </c>
      <c r="AB96" s="19">
        <f ca="1">SUMPRODUCT(ReactionRateK2!$F118:$V118*OFFSET(ReactionStoich!$E$5:$U$5,AB$2,0))*(TimeStep)*'Composition Moles'!$C108</f>
        <v>0</v>
      </c>
      <c r="AC96" s="19">
        <f ca="1">SUMPRODUCT(ReactionRateK2!$F118:$V118*OFFSET(ReactionStoich!$E$5:$U$5,AC$2,0))*(TimeStep)*'Composition Moles'!$C108</f>
        <v>0</v>
      </c>
      <c r="AD96" s="19">
        <f ca="1">SUMPRODUCT(ReactionRateK2!$F118:$V118*OFFSET(ReactionStoich!$E$5:$U$5,AD$2,0))*(TimeStep)*'Composition Moles'!$C108</f>
        <v>0</v>
      </c>
      <c r="AE96" s="19">
        <f ca="1">SUMPRODUCT(ReactionRateK2!$F118:$V118*OFFSET(ReactionStoich!$E$5:$U$5,AE$2,0))*(TimeStep)*'Composition Moles'!$C108</f>
        <v>0</v>
      </c>
      <c r="AF96" s="19">
        <f ca="1">SUMPRODUCT(ReactionRateK2!$F118:$V118*OFFSET(ReactionStoich!$E$5:$U$5,AF$2,0))*(TimeStep)*'Composition Moles'!$C108</f>
        <v>0</v>
      </c>
      <c r="AG96" s="19">
        <f ca="1">SUMPRODUCT(ReactionRateK2!$F118:$V118*OFFSET(ReactionStoich!$E$5:$U$5,AG$2,0))*(TimeStep)*'Composition Moles'!$C108</f>
        <v>-6.530554027568366E-3</v>
      </c>
      <c r="AH96" s="19">
        <f ca="1">SUMPRODUCT(ReactionRateK2!$F118:$V118*OFFSET(ReactionStoich!$E$5:$U$5,AH$2,0))*(TimeStep)*'Composition Moles'!$C108</f>
        <v>-0.64558485788213904</v>
      </c>
      <c r="AI96" s="19">
        <f ca="1">SUMPRODUCT(ReactionRateK2!$F118:$V118*OFFSET(ReactionStoich!$E$5:$U$5,AI$2,0))*(TimeStep)*'Composition Moles'!$C108</f>
        <v>2.579159034319594</v>
      </c>
      <c r="AJ96" s="19">
        <f ca="1">SUMPRODUCT(ReactionRateK2!$F118:$V118*OFFSET(ReactionStoich!$E$5:$U$5,AJ$2,0))*(TimeStep)*'Composition Moles'!$C108</f>
        <v>0.52015883335843338</v>
      </c>
      <c r="AK96" s="19">
        <f ca="1">SUMPRODUCT(ReactionRateK2!$F118:$V118*OFFSET(ReactionStoich!$E$5:$U$5,AK$2,0))*(TimeStep)*'Composition Moles'!$C108</f>
        <v>0</v>
      </c>
      <c r="AL96" s="19">
        <f ca="1">SUMPRODUCT(ReactionRateK2!$F118:$V118*OFFSET(ReactionStoich!$E$5:$U$5,AL$2,0))*(TimeStep)*'Composition Moles'!$C108</f>
        <v>0</v>
      </c>
      <c r="AM96" s="19">
        <f ca="1">SUMPRODUCT(ReactionRateK2!$F118:$V118*OFFSET(ReactionStoich!$E$5:$U$5,AM$2,0))*(TimeStep)*'Composition Moles'!$C108</f>
        <v>0</v>
      </c>
      <c r="AN96" s="19">
        <f ca="1">SUMPRODUCT(ReactionRateK2!$F118:$V118*OFFSET(ReactionStoich!$E$5:$U$5,AN$2,0))*(TimeStep)*'Composition Moles'!$C108</f>
        <v>0</v>
      </c>
      <c r="AO96" s="19">
        <f ca="1">SUMPRODUCT(ReactionRateK2!$F118:$V118*OFFSET(ReactionStoich!$E$5:$U$5,AO$2,0))*(TimeStep)*'Composition Moles'!$C108</f>
        <v>-1.1501814914929201E-4</v>
      </c>
      <c r="AP96" s="19">
        <f ca="1">SUMPRODUCT(ReactionRateK2!$F118:$V118*OFFSET(ReactionStoich!$E$5:$U$5,AP$2,0))*(TimeStep)*'Composition Moles'!$C108</f>
        <v>-1.752140431052256E-2</v>
      </c>
      <c r="AQ96" s="19">
        <f ca="1">SUMPRODUCT(ReactionRateK2!$F118:$V118*OFFSET(ReactionStoich!$E$5:$U$5,AQ$2,0))*(TimeStep)*'Composition Moles'!$C108</f>
        <v>0</v>
      </c>
      <c r="AR96" s="19">
        <f ca="1">SUMPRODUCT(ReactionRateK2!$F118:$V118*OFFSET(ReactionStoich!$E$5:$U$5,AR$2,0))*(TimeStep)*'Composition Moles'!$C108</f>
        <v>0</v>
      </c>
      <c r="AS96" s="19">
        <f ca="1">SUMPRODUCT(ReactionRateK2!$F118:$V118*OFFSET(ReactionStoich!$E$5:$U$5,AS$2,0))*(TimeStep)*'Composition Moles'!$C108</f>
        <v>-0.19562670722106379</v>
      </c>
      <c r="AT96" s="19">
        <f ca="1">SUMPRODUCT(ReactionRateK2!$F118:$V118*OFFSET(ReactionStoich!$E$5:$U$5,AT$2,0))*(TimeStep)*'Composition Moles'!$C108</f>
        <v>-0.19562670722106379</v>
      </c>
      <c r="AU96" s="19">
        <f ca="1">SUMPRODUCT(ReactionRateK2!$F118:$V118*OFFSET(ReactionStoich!$E$5:$U$5,AU$2,0))*(TimeStep)*'Composition Moles'!$C108</f>
        <v>-0.19562670722106379</v>
      </c>
      <c r="AV96" s="19">
        <f ca="1">SUMPRODUCT(ReactionRateK2!$F118:$V118*OFFSET(ReactionStoich!$E$5:$U$5,AV$2,0))*(TimeStep)*'Composition Moles'!$C108</f>
        <v>0</v>
      </c>
      <c r="AW96" s="19">
        <f ca="1">SUMPRODUCT(ReactionRateK2!$F118:$V118*OFFSET(ReactionStoich!$E$5:$U$5,AW$2,0))*(TimeStep)*'Composition Moles'!$C108</f>
        <v>0</v>
      </c>
      <c r="AX96" s="19">
        <f ca="1">SUMPRODUCT(ReactionRateK2!$F118:$V118*OFFSET(ReactionStoich!$E$5:$U$5,AX$2,0))*(TimeStep)*'Composition Moles'!$C108</f>
        <v>0</v>
      </c>
      <c r="AY96" s="19">
        <f ca="1">SUMPRODUCT(ReactionRateK2!$F118:$V118*OFFSET(ReactionStoich!$E$5:$U$5,AY$2,0))*(TimeStep)*'Composition Moles'!$C108</f>
        <v>0</v>
      </c>
      <c r="AZ96" s="19">
        <f ca="1">SUMPRODUCT(ReactionRateK2!$F118:$V118*OFFSET(ReactionStoich!$E$5:$U$5,AZ$2,0))*(TimeStep)*'Composition Moles'!$C108</f>
        <v>0</v>
      </c>
      <c r="BA96" s="19">
        <f ca="1">SUMPRODUCT(ReactionRateK2!$F118:$V118*OFFSET(ReactionStoich!$E$5:$U$5,BA$2,0))*(TimeStep)*'Composition Moles'!$C108</f>
        <v>0</v>
      </c>
      <c r="BB96" s="19">
        <f ca="1">SUMPRODUCT(ReactionRateK2!$F118:$V118*OFFSET(ReactionStoich!$E$5:$U$5,BB$2,0))*(TimeStep)*'Composition Moles'!$C108</f>
        <v>0</v>
      </c>
      <c r="BC96" s="19">
        <f ca="1">SUMPRODUCT(ReactionRateK2!$F118:$V118*OFFSET(ReactionStoich!$E$5:$U$5,BC$2,0))*(TimeStep)*'Composition Moles'!$C108</f>
        <v>0</v>
      </c>
      <c r="BD96" s="19">
        <f ca="1">SUMPRODUCT(ReactionRateK2!$F118:$V118*OFFSET(ReactionStoich!$E$5:$U$5,BD$2,0))*(TimeStep)*'Composition Moles'!$C108</f>
        <v>0</v>
      </c>
      <c r="BE96" s="19">
        <f ca="1">SUMPRODUCT(ReactionRateK2!$F118:$V118*OFFSET(ReactionStoich!$E$5:$U$5,BE$2,0))*(TimeStep)*'Composition Moles'!$C108</f>
        <v>0</v>
      </c>
      <c r="BF96" s="19">
        <f ca="1">SUMPRODUCT(ReactionRateK2!$F118:$V118*OFFSET(ReactionStoich!$E$5:$U$5,BF$2,0))*(TimeStep)*'Composition Moles'!$C108</f>
        <v>0</v>
      </c>
      <c r="BG96" s="19">
        <f ca="1">SUMPRODUCT(ReactionRateK2!$F118:$V118*OFFSET(ReactionStoich!$E$5:$U$5,BG$2,0))*(TimeStep)*'Composition Moles'!$C108</f>
        <v>0</v>
      </c>
      <c r="BH96" s="19">
        <f ca="1">SUMPRODUCT(ReactionRateK2!$F118:$V118*OFFSET(ReactionStoich!$E$5:$U$5,BH$2,0))*(TimeStep)*'Composition Moles'!$C108</f>
        <v>0</v>
      </c>
      <c r="BI96" s="19">
        <f ca="1">SUMPRODUCT(ReactionRateK2!$F118:$V118*OFFSET(ReactionStoich!$E$5:$U$5,BI$2,0))*(TimeStep)*'Composition Moles'!$C108</f>
        <v>0</v>
      </c>
      <c r="BJ96" s="19">
        <f ca="1">SUMPRODUCT(ReactionRateK2!$F118:$V118*OFFSET(ReactionStoich!$E$5:$U$5,BJ$2,0))*(TimeStep)*'Composition Moles'!$C108</f>
        <v>0</v>
      </c>
      <c r="BK96" s="19">
        <f ca="1">SUMPRODUCT(ReactionRateK2!$F118:$V118*OFFSET(ReactionStoich!$E$5:$U$5,BK$2,0))*(TimeStep)*'Composition Moles'!$C108</f>
        <v>0</v>
      </c>
      <c r="BL96" s="19">
        <f ca="1">SUMPRODUCT(ReactionRateK2!$F118:$V118*OFFSET(ReactionStoich!$E$5:$U$5,BL$2,0))*(TimeStep)*'Composition Moles'!$C108</f>
        <v>0</v>
      </c>
      <c r="BM96" s="19">
        <f ca="1">SUMPRODUCT(ReactionRateK2!$F118:$V118*OFFSET(ReactionStoich!$E$5:$U$5,BM$2,0))*(TimeStep)*'Composition Moles'!$C108</f>
        <v>0</v>
      </c>
      <c r="BN96" s="19">
        <f ca="1">SUMPRODUCT(ReactionRateK2!$F118:$V118*OFFSET(ReactionStoich!$E$5:$U$5,BN$2,0))*(TimeStep)*'Composition Moles'!$C108</f>
        <v>0</v>
      </c>
      <c r="BO96" s="19">
        <f ca="1">SUMPRODUCT(ReactionRateK2!$F118:$V118*OFFSET(ReactionStoich!$E$5:$U$5,BO$2,0))*(TimeStep)*'Composition Moles'!$C108</f>
        <v>0</v>
      </c>
      <c r="BP96" s="19">
        <f ca="1">SUMPRODUCT(ReactionRateK2!$F118:$V118*OFFSET(ReactionStoich!$E$5:$U$5,BP$2,0))*(TimeStep)*'Composition Moles'!$C108</f>
        <v>0</v>
      </c>
      <c r="BQ96" s="19">
        <f ca="1">SUMPRODUCT(ReactionRateK2!$F118:$V118*OFFSET(ReactionStoich!$E$5:$U$5,BQ$2,0))*(TimeStep)*'Composition Moles'!$C108</f>
        <v>0</v>
      </c>
      <c r="BR96" s="19">
        <f ca="1">SUMPRODUCT(ReactionRateK2!$F118:$V118*OFFSET(ReactionStoich!$E$5:$U$5,BR$2,0))*(TimeStep)*'Composition Moles'!$C108</f>
        <v>0</v>
      </c>
      <c r="BS96" s="19">
        <f ca="1">SUMPRODUCT(ReactionRateK2!$F118:$V118*OFFSET(ReactionStoich!$E$5:$U$5,BS$2,0))*(TimeStep)*'Composition Moles'!$C108</f>
        <v>0</v>
      </c>
      <c r="BT96" s="19">
        <f ca="1">SUMPRODUCT(ReactionRateK2!$F118:$V118*OFFSET(ReactionStoich!$E$5:$U$5,BT$2,0))*(TimeStep)*'Composition Moles'!$C108</f>
        <v>0</v>
      </c>
      <c r="BU96" s="19">
        <f ca="1">SUMPRODUCT(ReactionRateK2!$F118:$V118*OFFSET(ReactionStoich!$E$5:$U$5,BU$2,0))*(TimeStep)*'Composition Moles'!$C108</f>
        <v>0</v>
      </c>
      <c r="BV96" s="19">
        <f ca="1">SUMPRODUCT(ReactionRateK2!$F118:$V118*OFFSET(ReactionStoich!$E$5:$U$5,BV$2,0))*(TimeStep)*'Composition Moles'!$C108</f>
        <v>0</v>
      </c>
      <c r="BW96" s="19">
        <f ca="1">SUMPRODUCT(ReactionRateK2!$F118:$V118*OFFSET(ReactionStoich!$E$5:$U$5,BW$2,0))*(TimeStep)*'Composition Moles'!$C108</f>
        <v>0</v>
      </c>
    </row>
    <row r="97" spans="1:75">
      <c r="A97">
        <f>ReactionRateK1!A119</f>
        <v>4.3499999999999925</v>
      </c>
      <c r="B97" s="20">
        <f t="shared" ca="1" si="7"/>
        <v>-1324.6787257919418</v>
      </c>
      <c r="C97" s="25">
        <f ca="1">'Composition Moles'!BZ109</f>
        <v>144253.67640930932</v>
      </c>
      <c r="D97" s="26">
        <f t="shared" ca="1" si="8"/>
        <v>9.1829806959876862E-3</v>
      </c>
      <c r="F97" s="19">
        <f ca="1">SUMPRODUCT(ReactionRateK2!$F119:$V119*OFFSET(ReactionStoich!$E$5:$U$5,F$2,0))*(TimeStep)*'Composition Moles'!$C109</f>
        <v>-1.6365884854449095E-2</v>
      </c>
      <c r="G97" s="19">
        <f ca="1">SUMPRODUCT(ReactionRateK2!$F119:$V119*OFFSET(ReactionStoich!$E$5:$U$5,G$2,0))*(TimeStep)*'Composition Moles'!$C109</f>
        <v>0</v>
      </c>
      <c r="H97" s="19">
        <f ca="1">SUMPRODUCT(ReactionRateK2!$F119:$V119*OFFSET(ReactionStoich!$E$5:$U$5,H$2,0))*(TimeStep)*'Composition Moles'!$C109</f>
        <v>1.6262516044079491E-2</v>
      </c>
      <c r="I97" s="19">
        <f ca="1">SUMPRODUCT(ReactionRateK2!$F119:$V119*OFFSET(ReactionStoich!$E$5:$U$5,I$2,0))*(TimeStep)*'Composition Moles'!$C109</f>
        <v>1.0336881036960386E-4</v>
      </c>
      <c r="J97" s="19">
        <f ca="1">SUMPRODUCT(ReactionRateK2!$F119:$V119*OFFSET(ReactionStoich!$E$5:$U$5,J$2,0))*(TimeStep)*'Composition Moles'!$C109</f>
        <v>0</v>
      </c>
      <c r="K97" s="19">
        <f ca="1">SUMPRODUCT(ReactionRateK2!$F119:$V119*OFFSET(ReactionStoich!$E$5:$U$5,K$2,0))*(TimeStep)*'Composition Moles'!$C109</f>
        <v>0</v>
      </c>
      <c r="L97" s="19">
        <f ca="1">SUMPRODUCT(ReactionRateK2!$F119:$V119*OFFSET(ReactionStoich!$E$5:$U$5,L$2,0))*(TimeStep)*'Composition Moles'!$C109</f>
        <v>0</v>
      </c>
      <c r="M97" s="19">
        <f ca="1">SUMPRODUCT(ReactionRateK2!$F119:$V119*OFFSET(ReactionStoich!$E$5:$U$5,M$2,0))*(TimeStep)*'Composition Moles'!$C109</f>
        <v>0</v>
      </c>
      <c r="N97" s="19">
        <f ca="1">SUMPRODUCT(ReactionRateK2!$F119:$V119*OFFSET(ReactionStoich!$E$5:$U$5,N$2,0))*(TimeStep)*'Composition Moles'!$C109</f>
        <v>0</v>
      </c>
      <c r="O97" s="19">
        <f ca="1">SUMPRODUCT(ReactionRateK2!$F119:$V119*OFFSET(ReactionStoich!$E$5:$U$5,O$2,0))*(TimeStep)*'Composition Moles'!$C109</f>
        <v>0</v>
      </c>
      <c r="P97" s="19">
        <f ca="1">SUMPRODUCT(ReactionRateK2!$F119:$V119*OFFSET(ReactionStoich!$E$5:$U$5,P$2,0))*(TimeStep)*'Composition Moles'!$C109</f>
        <v>0</v>
      </c>
      <c r="Q97" s="19">
        <f ca="1">SUMPRODUCT(ReactionRateK2!$F119:$V119*OFFSET(ReactionStoich!$E$5:$U$5,Q$2,0))*(TimeStep)*'Composition Moles'!$C109</f>
        <v>0</v>
      </c>
      <c r="R97" s="19">
        <f ca="1">SUMPRODUCT(ReactionRateK2!$F119:$V119*OFFSET(ReactionStoich!$E$5:$U$5,R$2,0))*(TimeStep)*'Composition Moles'!$C109</f>
        <v>0</v>
      </c>
      <c r="S97" s="19">
        <f ca="1">SUMPRODUCT(ReactionRateK2!$F119:$V119*OFFSET(ReactionStoich!$E$5:$U$5,S$2,0))*(TimeStep)*'Composition Moles'!$C109</f>
        <v>1.2405292498011509</v>
      </c>
      <c r="T97" s="19">
        <f ca="1">SUMPRODUCT(ReactionRateK2!$F119:$V119*OFFSET(ReactionStoich!$E$5:$U$5,T$2,0))*(TimeStep)*'Composition Moles'!$C109</f>
        <v>0</v>
      </c>
      <c r="U97" s="19">
        <f ca="1">SUMPRODUCT(ReactionRateK2!$F119:$V119*OFFSET(ReactionStoich!$E$5:$U$5,U$2,0))*(TimeStep)*'Composition Moles'!$C109</f>
        <v>0</v>
      </c>
      <c r="V97" s="19">
        <f ca="1">SUMPRODUCT(ReactionRateK2!$F119:$V119*OFFSET(ReactionStoich!$E$5:$U$5,V$2,0))*(TimeStep)*'Composition Moles'!$C109</f>
        <v>0</v>
      </c>
      <c r="W97" s="19">
        <f ca="1">SUMPRODUCT(ReactionRateK2!$F119:$V119*OFFSET(ReactionStoich!$E$5:$U$5,W$2,0))*(TimeStep)*'Composition Moles'!$C109</f>
        <v>0</v>
      </c>
      <c r="X97" s="19">
        <f ca="1">SUMPRODUCT(ReactionRateK2!$F119:$V119*OFFSET(ReactionStoich!$E$5:$U$5,X$2,0))*(TimeStep)*'Composition Moles'!$C109</f>
        <v>0</v>
      </c>
      <c r="Y97" s="19">
        <f ca="1">SUMPRODUCT(ReactionRateK2!$F119:$V119*OFFSET(ReactionStoich!$E$5:$U$5,Y$2,0))*(TimeStep)*'Composition Moles'!$C109</f>
        <v>-3.0426428686587625</v>
      </c>
      <c r="Z97" s="19">
        <f ca="1">SUMPRODUCT(ReactionRateK2!$F119:$V119*OFFSET(ReactionStoich!$E$5:$U$5,Z$2,0))*(TimeStep)*'Composition Moles'!$C109</f>
        <v>0</v>
      </c>
      <c r="AA97" s="19">
        <f ca="1">SUMPRODUCT(ReactionRateK2!$F119:$V119*OFFSET(ReactionStoich!$E$5:$U$5,AA$2,0))*(TimeStep)*'Composition Moles'!$C109</f>
        <v>0</v>
      </c>
      <c r="AB97" s="19">
        <f ca="1">SUMPRODUCT(ReactionRateK2!$F119:$V119*OFFSET(ReactionStoich!$E$5:$U$5,AB$2,0))*(TimeStep)*'Composition Moles'!$C109</f>
        <v>0</v>
      </c>
      <c r="AC97" s="19">
        <f ca="1">SUMPRODUCT(ReactionRateK2!$F119:$V119*OFFSET(ReactionStoich!$E$5:$U$5,AC$2,0))*(TimeStep)*'Composition Moles'!$C109</f>
        <v>0</v>
      </c>
      <c r="AD97" s="19">
        <f ca="1">SUMPRODUCT(ReactionRateK2!$F119:$V119*OFFSET(ReactionStoich!$E$5:$U$5,AD$2,0))*(TimeStep)*'Composition Moles'!$C109</f>
        <v>0</v>
      </c>
      <c r="AE97" s="19">
        <f ca="1">SUMPRODUCT(ReactionRateK2!$F119:$V119*OFFSET(ReactionStoich!$E$5:$U$5,AE$2,0))*(TimeStep)*'Composition Moles'!$C109</f>
        <v>0</v>
      </c>
      <c r="AF97" s="19">
        <f ca="1">SUMPRODUCT(ReactionRateK2!$F119:$V119*OFFSET(ReactionStoich!$E$5:$U$5,AF$2,0))*(TimeStep)*'Composition Moles'!$C109</f>
        <v>0</v>
      </c>
      <c r="AG97" s="19">
        <f ca="1">SUMPRODUCT(ReactionRateK2!$F119:$V119*OFFSET(ReactionStoich!$E$5:$U$5,AG$2,0))*(TimeStep)*'Composition Moles'!$C109</f>
        <v>-6.2610193123488729E-3</v>
      </c>
      <c r="AH97" s="19">
        <f ca="1">SUMPRODUCT(ReactionRateK2!$F119:$V119*OFFSET(ReactionStoich!$E$5:$U$5,AH$2,0))*(TimeStep)*'Composition Moles'!$C109</f>
        <v>-0.65694543780352244</v>
      </c>
      <c r="AI97" s="19">
        <f ca="1">SUMPRODUCT(ReactionRateK2!$F119:$V119*OFFSET(ReactionStoich!$E$5:$U$5,AI$2,0))*(TimeStep)*'Composition Moles'!$C109</f>
        <v>2.5524170124142618</v>
      </c>
      <c r="AJ97" s="19">
        <f ca="1">SUMPRODUCT(ReactionRateK2!$F119:$V119*OFFSET(ReactionStoich!$E$5:$U$5,AJ$2,0))*(TimeStep)*'Composition Moles'!$C109</f>
        <v>0.50732257113494894</v>
      </c>
      <c r="AK97" s="19">
        <f ca="1">SUMPRODUCT(ReactionRateK2!$F119:$V119*OFFSET(ReactionStoich!$E$5:$U$5,AK$2,0))*(TimeStep)*'Composition Moles'!$C109</f>
        <v>0</v>
      </c>
      <c r="AL97" s="19">
        <f ca="1">SUMPRODUCT(ReactionRateK2!$F119:$V119*OFFSET(ReactionStoich!$E$5:$U$5,AL$2,0))*(TimeStep)*'Composition Moles'!$C109</f>
        <v>0</v>
      </c>
      <c r="AM97" s="19">
        <f ca="1">SUMPRODUCT(ReactionRateK2!$F119:$V119*OFFSET(ReactionStoich!$E$5:$U$5,AM$2,0))*(TimeStep)*'Composition Moles'!$C109</f>
        <v>0</v>
      </c>
      <c r="AN97" s="19">
        <f ca="1">SUMPRODUCT(ReactionRateK2!$F119:$V119*OFFSET(ReactionStoich!$E$5:$U$5,AN$2,0))*(TimeStep)*'Composition Moles'!$C109</f>
        <v>0</v>
      </c>
      <c r="AO97" s="19">
        <f ca="1">SUMPRODUCT(ReactionRateK2!$F119:$V119*OFFSET(ReactionStoich!$E$5:$U$5,AO$2,0))*(TimeStep)*'Composition Moles'!$C109</f>
        <v>-1.0336881036960386E-4</v>
      </c>
      <c r="AP97" s="19">
        <f ca="1">SUMPRODUCT(ReactionRateK2!$F119:$V119*OFFSET(ReactionStoich!$E$5:$U$5,AP$2,0))*(TimeStep)*'Composition Moles'!$C109</f>
        <v>-1.630324801499208E-2</v>
      </c>
      <c r="AQ97" s="19">
        <f ca="1">SUMPRODUCT(ReactionRateK2!$F119:$V119*OFFSET(ReactionStoich!$E$5:$U$5,AQ$2,0))*(TimeStep)*'Composition Moles'!$C109</f>
        <v>0</v>
      </c>
      <c r="AR97" s="19">
        <f ca="1">SUMPRODUCT(ReactionRateK2!$F119:$V119*OFFSET(ReactionStoich!$E$5:$U$5,AR$2,0))*(TimeStep)*'Composition Moles'!$C109</f>
        <v>0</v>
      </c>
      <c r="AS97" s="19">
        <f ca="1">SUMPRODUCT(ReactionRateK2!$F119:$V119*OFFSET(ReactionStoich!$E$5:$U$5,AS$2,0))*(TimeStep)*'Composition Moles'!$C109</f>
        <v>-0.19267096358345556</v>
      </c>
      <c r="AT97" s="19">
        <f ca="1">SUMPRODUCT(ReactionRateK2!$F119:$V119*OFFSET(ReactionStoich!$E$5:$U$5,AT$2,0))*(TimeStep)*'Composition Moles'!$C109</f>
        <v>-0.19267096358345556</v>
      </c>
      <c r="AU97" s="19">
        <f ca="1">SUMPRODUCT(ReactionRateK2!$F119:$V119*OFFSET(ReactionStoich!$E$5:$U$5,AU$2,0))*(TimeStep)*'Composition Moles'!$C109</f>
        <v>-0.19267096358345556</v>
      </c>
      <c r="AV97" s="19">
        <f ca="1">SUMPRODUCT(ReactionRateK2!$F119:$V119*OFFSET(ReactionStoich!$E$5:$U$5,AV$2,0))*(TimeStep)*'Composition Moles'!$C109</f>
        <v>0</v>
      </c>
      <c r="AW97" s="19">
        <f ca="1">SUMPRODUCT(ReactionRateK2!$F119:$V119*OFFSET(ReactionStoich!$E$5:$U$5,AW$2,0))*(TimeStep)*'Composition Moles'!$C109</f>
        <v>0</v>
      </c>
      <c r="AX97" s="19">
        <f ca="1">SUMPRODUCT(ReactionRateK2!$F119:$V119*OFFSET(ReactionStoich!$E$5:$U$5,AX$2,0))*(TimeStep)*'Composition Moles'!$C109</f>
        <v>0</v>
      </c>
      <c r="AY97" s="19">
        <f ca="1">SUMPRODUCT(ReactionRateK2!$F119:$V119*OFFSET(ReactionStoich!$E$5:$U$5,AY$2,0))*(TimeStep)*'Composition Moles'!$C109</f>
        <v>0</v>
      </c>
      <c r="AZ97" s="19">
        <f ca="1">SUMPRODUCT(ReactionRateK2!$F119:$V119*OFFSET(ReactionStoich!$E$5:$U$5,AZ$2,0))*(TimeStep)*'Composition Moles'!$C109</f>
        <v>0</v>
      </c>
      <c r="BA97" s="19">
        <f ca="1">SUMPRODUCT(ReactionRateK2!$F119:$V119*OFFSET(ReactionStoich!$E$5:$U$5,BA$2,0))*(TimeStep)*'Composition Moles'!$C109</f>
        <v>0</v>
      </c>
      <c r="BB97" s="19">
        <f ca="1">SUMPRODUCT(ReactionRateK2!$F119:$V119*OFFSET(ReactionStoich!$E$5:$U$5,BB$2,0))*(TimeStep)*'Composition Moles'!$C109</f>
        <v>0</v>
      </c>
      <c r="BC97" s="19">
        <f ca="1">SUMPRODUCT(ReactionRateK2!$F119:$V119*OFFSET(ReactionStoich!$E$5:$U$5,BC$2,0))*(TimeStep)*'Composition Moles'!$C109</f>
        <v>0</v>
      </c>
      <c r="BD97" s="19">
        <f ca="1">SUMPRODUCT(ReactionRateK2!$F119:$V119*OFFSET(ReactionStoich!$E$5:$U$5,BD$2,0))*(TimeStep)*'Composition Moles'!$C109</f>
        <v>0</v>
      </c>
      <c r="BE97" s="19">
        <f ca="1">SUMPRODUCT(ReactionRateK2!$F119:$V119*OFFSET(ReactionStoich!$E$5:$U$5,BE$2,0))*(TimeStep)*'Composition Moles'!$C109</f>
        <v>0</v>
      </c>
      <c r="BF97" s="19">
        <f ca="1">SUMPRODUCT(ReactionRateK2!$F119:$V119*OFFSET(ReactionStoich!$E$5:$U$5,BF$2,0))*(TimeStep)*'Composition Moles'!$C109</f>
        <v>0</v>
      </c>
      <c r="BG97" s="19">
        <f ca="1">SUMPRODUCT(ReactionRateK2!$F119:$V119*OFFSET(ReactionStoich!$E$5:$U$5,BG$2,0))*(TimeStep)*'Composition Moles'!$C109</f>
        <v>0</v>
      </c>
      <c r="BH97" s="19">
        <f ca="1">SUMPRODUCT(ReactionRateK2!$F119:$V119*OFFSET(ReactionStoich!$E$5:$U$5,BH$2,0))*(TimeStep)*'Composition Moles'!$C109</f>
        <v>0</v>
      </c>
      <c r="BI97" s="19">
        <f ca="1">SUMPRODUCT(ReactionRateK2!$F119:$V119*OFFSET(ReactionStoich!$E$5:$U$5,BI$2,0))*(TimeStep)*'Composition Moles'!$C109</f>
        <v>0</v>
      </c>
      <c r="BJ97" s="19">
        <f ca="1">SUMPRODUCT(ReactionRateK2!$F119:$V119*OFFSET(ReactionStoich!$E$5:$U$5,BJ$2,0))*(TimeStep)*'Composition Moles'!$C109</f>
        <v>0</v>
      </c>
      <c r="BK97" s="19">
        <f ca="1">SUMPRODUCT(ReactionRateK2!$F119:$V119*OFFSET(ReactionStoich!$E$5:$U$5,BK$2,0))*(TimeStep)*'Composition Moles'!$C109</f>
        <v>0</v>
      </c>
      <c r="BL97" s="19">
        <f ca="1">SUMPRODUCT(ReactionRateK2!$F119:$V119*OFFSET(ReactionStoich!$E$5:$U$5,BL$2,0))*(TimeStep)*'Composition Moles'!$C109</f>
        <v>0</v>
      </c>
      <c r="BM97" s="19">
        <f ca="1">SUMPRODUCT(ReactionRateK2!$F119:$V119*OFFSET(ReactionStoich!$E$5:$U$5,BM$2,0))*(TimeStep)*'Composition Moles'!$C109</f>
        <v>0</v>
      </c>
      <c r="BN97" s="19">
        <f ca="1">SUMPRODUCT(ReactionRateK2!$F119:$V119*OFFSET(ReactionStoich!$E$5:$U$5,BN$2,0))*(TimeStep)*'Composition Moles'!$C109</f>
        <v>0</v>
      </c>
      <c r="BO97" s="19">
        <f ca="1">SUMPRODUCT(ReactionRateK2!$F119:$V119*OFFSET(ReactionStoich!$E$5:$U$5,BO$2,0))*(TimeStep)*'Composition Moles'!$C109</f>
        <v>0</v>
      </c>
      <c r="BP97" s="19">
        <f ca="1">SUMPRODUCT(ReactionRateK2!$F119:$V119*OFFSET(ReactionStoich!$E$5:$U$5,BP$2,0))*(TimeStep)*'Composition Moles'!$C109</f>
        <v>0</v>
      </c>
      <c r="BQ97" s="19">
        <f ca="1">SUMPRODUCT(ReactionRateK2!$F119:$V119*OFFSET(ReactionStoich!$E$5:$U$5,BQ$2,0))*(TimeStep)*'Composition Moles'!$C109</f>
        <v>0</v>
      </c>
      <c r="BR97" s="19">
        <f ca="1">SUMPRODUCT(ReactionRateK2!$F119:$V119*OFFSET(ReactionStoich!$E$5:$U$5,BR$2,0))*(TimeStep)*'Composition Moles'!$C109</f>
        <v>0</v>
      </c>
      <c r="BS97" s="19">
        <f ca="1">SUMPRODUCT(ReactionRateK2!$F119:$V119*OFFSET(ReactionStoich!$E$5:$U$5,BS$2,0))*(TimeStep)*'Composition Moles'!$C109</f>
        <v>0</v>
      </c>
      <c r="BT97" s="19">
        <f ca="1">SUMPRODUCT(ReactionRateK2!$F119:$V119*OFFSET(ReactionStoich!$E$5:$U$5,BT$2,0))*(TimeStep)*'Composition Moles'!$C109</f>
        <v>0</v>
      </c>
      <c r="BU97" s="19">
        <f ca="1">SUMPRODUCT(ReactionRateK2!$F119:$V119*OFFSET(ReactionStoich!$E$5:$U$5,BU$2,0))*(TimeStep)*'Composition Moles'!$C109</f>
        <v>0</v>
      </c>
      <c r="BV97" s="19">
        <f ca="1">SUMPRODUCT(ReactionRateK2!$F119:$V119*OFFSET(ReactionStoich!$E$5:$U$5,BV$2,0))*(TimeStep)*'Composition Moles'!$C109</f>
        <v>0</v>
      </c>
      <c r="BW97" s="19">
        <f ca="1">SUMPRODUCT(ReactionRateK2!$F119:$V119*OFFSET(ReactionStoich!$E$5:$U$5,BW$2,0))*(TimeStep)*'Composition Moles'!$C109</f>
        <v>0</v>
      </c>
    </row>
    <row r="98" spans="1:75">
      <c r="A98">
        <f>ReactionRateK1!A120</f>
        <v>4.3999999999999924</v>
      </c>
      <c r="B98" s="20">
        <f t="shared" ca="1" si="7"/>
        <v>-1299.1496404277816</v>
      </c>
      <c r="C98" s="25">
        <f ca="1">'Composition Moles'!BZ110</f>
        <v>144251.98237445252</v>
      </c>
      <c r="D98" s="26">
        <f t="shared" ca="1" si="8"/>
        <v>9.0061129077271176E-3</v>
      </c>
      <c r="F98" s="19">
        <f ca="1">SUMPRODUCT(ReactionRateK2!$F120:$V120*OFFSET(ReactionStoich!$E$5:$U$5,F$2,0))*(TimeStep)*'Composition Moles'!$C110</f>
        <v>-1.5245432215406897E-2</v>
      </c>
      <c r="G98" s="19">
        <f ca="1">SUMPRODUCT(ReactionRateK2!$F120:$V120*OFFSET(ReactionStoich!$E$5:$U$5,G$2,0))*(TimeStep)*'Composition Moles'!$C110</f>
        <v>0</v>
      </c>
      <c r="H98" s="19">
        <f ca="1">SUMPRODUCT(ReactionRateK2!$F120:$V120*OFFSET(ReactionStoich!$E$5:$U$5,H$2,0))*(TimeStep)*'Composition Moles'!$C110</f>
        <v>1.5152639037378636E-2</v>
      </c>
      <c r="I98" s="19">
        <f ca="1">SUMPRODUCT(ReactionRateK2!$F120:$V120*OFFSET(ReactionStoich!$E$5:$U$5,I$2,0))*(TimeStep)*'Composition Moles'!$C110</f>
        <v>9.2793178028261326E-5</v>
      </c>
      <c r="J98" s="19">
        <f ca="1">SUMPRODUCT(ReactionRateK2!$F120:$V120*OFFSET(ReactionStoich!$E$5:$U$5,J$2,0))*(TimeStep)*'Composition Moles'!$C110</f>
        <v>0</v>
      </c>
      <c r="K98" s="19">
        <f ca="1">SUMPRODUCT(ReactionRateK2!$F120:$V120*OFFSET(ReactionStoich!$E$5:$U$5,K$2,0))*(TimeStep)*'Composition Moles'!$C110</f>
        <v>0</v>
      </c>
      <c r="L98" s="19">
        <f ca="1">SUMPRODUCT(ReactionRateK2!$F120:$V120*OFFSET(ReactionStoich!$E$5:$U$5,L$2,0))*(TimeStep)*'Composition Moles'!$C110</f>
        <v>0</v>
      </c>
      <c r="M98" s="19">
        <f ca="1">SUMPRODUCT(ReactionRateK2!$F120:$V120*OFFSET(ReactionStoich!$E$5:$U$5,M$2,0))*(TimeStep)*'Composition Moles'!$C110</f>
        <v>0</v>
      </c>
      <c r="N98" s="19">
        <f ca="1">SUMPRODUCT(ReactionRateK2!$F120:$V120*OFFSET(ReactionStoich!$E$5:$U$5,N$2,0))*(TimeStep)*'Composition Moles'!$C110</f>
        <v>0</v>
      </c>
      <c r="O98" s="19">
        <f ca="1">SUMPRODUCT(ReactionRateK2!$F120:$V120*OFFSET(ReactionStoich!$E$5:$U$5,O$2,0))*(TimeStep)*'Composition Moles'!$C110</f>
        <v>0</v>
      </c>
      <c r="P98" s="19">
        <f ca="1">SUMPRODUCT(ReactionRateK2!$F120:$V120*OFFSET(ReactionStoich!$E$5:$U$5,P$2,0))*(TimeStep)*'Composition Moles'!$C110</f>
        <v>0</v>
      </c>
      <c r="Q98" s="19">
        <f ca="1">SUMPRODUCT(ReactionRateK2!$F120:$V120*OFFSET(ReactionStoich!$E$5:$U$5,Q$2,0))*(TimeStep)*'Composition Moles'!$C110</f>
        <v>0</v>
      </c>
      <c r="R98" s="19">
        <f ca="1">SUMPRODUCT(ReactionRateK2!$F120:$V120*OFFSET(ReactionStoich!$E$5:$U$5,R$2,0))*(TimeStep)*'Composition Moles'!$C110</f>
        <v>0</v>
      </c>
      <c r="S98" s="19">
        <f ca="1">SUMPRODUCT(ReactionRateK2!$F120:$V120*OFFSET(ReactionStoich!$E$5:$U$5,S$2,0))*(TimeStep)*'Composition Moles'!$C110</f>
        <v>1.2081625850186901</v>
      </c>
      <c r="T98" s="19">
        <f ca="1">SUMPRODUCT(ReactionRateK2!$F120:$V120*OFFSET(ReactionStoich!$E$5:$U$5,T$2,0))*(TimeStep)*'Composition Moles'!$C110</f>
        <v>0</v>
      </c>
      <c r="U98" s="19">
        <f ca="1">SUMPRODUCT(ReactionRateK2!$F120:$V120*OFFSET(ReactionStoich!$E$5:$U$5,U$2,0))*(TimeStep)*'Composition Moles'!$C110</f>
        <v>0</v>
      </c>
      <c r="V98" s="19">
        <f ca="1">SUMPRODUCT(ReactionRateK2!$F120:$V120*OFFSET(ReactionStoich!$E$5:$U$5,V$2,0))*(TimeStep)*'Composition Moles'!$C110</f>
        <v>0</v>
      </c>
      <c r="W98" s="19">
        <f ca="1">SUMPRODUCT(ReactionRateK2!$F120:$V120*OFFSET(ReactionStoich!$E$5:$U$5,W$2,0))*(TimeStep)*'Composition Moles'!$C110</f>
        <v>0</v>
      </c>
      <c r="X98" s="19">
        <f ca="1">SUMPRODUCT(ReactionRateK2!$F120:$V120*OFFSET(ReactionStoich!$E$5:$U$5,X$2,0))*(TimeStep)*'Composition Moles'!$C110</f>
        <v>0</v>
      </c>
      <c r="Y98" s="19">
        <f ca="1">SUMPRODUCT(ReactionRateK2!$F120:$V120*OFFSET(ReactionStoich!$E$5:$U$5,Y$2,0))*(TimeStep)*'Composition Moles'!$C110</f>
        <v>-2.9703394869586042</v>
      </c>
      <c r="Z98" s="19">
        <f ca="1">SUMPRODUCT(ReactionRateK2!$F120:$V120*OFFSET(ReactionStoich!$E$5:$U$5,Z$2,0))*(TimeStep)*'Composition Moles'!$C110</f>
        <v>0</v>
      </c>
      <c r="AA98" s="19">
        <f ca="1">SUMPRODUCT(ReactionRateK2!$F120:$V120*OFFSET(ReactionStoich!$E$5:$U$5,AA$2,0))*(TimeStep)*'Composition Moles'!$C110</f>
        <v>0</v>
      </c>
      <c r="AB98" s="19">
        <f ca="1">SUMPRODUCT(ReactionRateK2!$F120:$V120*OFFSET(ReactionStoich!$E$5:$U$5,AB$2,0))*(TimeStep)*'Composition Moles'!$C110</f>
        <v>0</v>
      </c>
      <c r="AC98" s="19">
        <f ca="1">SUMPRODUCT(ReactionRateK2!$F120:$V120*OFFSET(ReactionStoich!$E$5:$U$5,AC$2,0))*(TimeStep)*'Composition Moles'!$C110</f>
        <v>0</v>
      </c>
      <c r="AD98" s="19">
        <f ca="1">SUMPRODUCT(ReactionRateK2!$F120:$V120*OFFSET(ReactionStoich!$E$5:$U$5,AD$2,0))*(TimeStep)*'Composition Moles'!$C110</f>
        <v>0</v>
      </c>
      <c r="AE98" s="19">
        <f ca="1">SUMPRODUCT(ReactionRateK2!$F120:$V120*OFFSET(ReactionStoich!$E$5:$U$5,AE$2,0))*(TimeStep)*'Composition Moles'!$C110</f>
        <v>0</v>
      </c>
      <c r="AF98" s="19">
        <f ca="1">SUMPRODUCT(ReactionRateK2!$F120:$V120*OFFSET(ReactionStoich!$E$5:$U$5,AF$2,0))*(TimeStep)*'Composition Moles'!$C110</f>
        <v>0</v>
      </c>
      <c r="AG98" s="19">
        <f ca="1">SUMPRODUCT(ReactionRateK2!$F120:$V120*OFFSET(ReactionStoich!$E$5:$U$5,AG$2,0))*(TimeStep)*'Composition Moles'!$C110</f>
        <v>-6.0009234195994325E-3</v>
      </c>
      <c r="AH98" s="19">
        <f ca="1">SUMPRODUCT(ReactionRateK2!$F120:$V120*OFFSET(ReactionStoich!$E$5:$U$5,AH$2,0))*(TimeStep)*'Composition Moles'!$C110</f>
        <v>-0.66760422410228504</v>
      </c>
      <c r="AI98" s="19">
        <f ca="1">SUMPRODUCT(ReactionRateK2!$F120:$V120*OFFSET(ReactionStoich!$E$5:$U$5,AI$2,0))*(TimeStep)*'Composition Moles'!$C110</f>
        <v>2.5256797264414543</v>
      </c>
      <c r="AJ98" s="19">
        <f ca="1">SUMPRODUCT(ReactionRateK2!$F120:$V120*OFFSET(ReactionStoich!$E$5:$U$5,AJ$2,0))*(TimeStep)*'Composition Moles'!$C110</f>
        <v>0.49470029755041017</v>
      </c>
      <c r="AK98" s="19">
        <f ca="1">SUMPRODUCT(ReactionRateK2!$F120:$V120*OFFSET(ReactionStoich!$E$5:$U$5,AK$2,0))*(TimeStep)*'Composition Moles'!$C110</f>
        <v>0</v>
      </c>
      <c r="AL98" s="19">
        <f ca="1">SUMPRODUCT(ReactionRateK2!$F120:$V120*OFFSET(ReactionStoich!$E$5:$U$5,AL$2,0))*(TimeStep)*'Composition Moles'!$C110</f>
        <v>0</v>
      </c>
      <c r="AM98" s="19">
        <f ca="1">SUMPRODUCT(ReactionRateK2!$F120:$V120*OFFSET(ReactionStoich!$E$5:$U$5,AM$2,0))*(TimeStep)*'Composition Moles'!$C110</f>
        <v>0</v>
      </c>
      <c r="AN98" s="19">
        <f ca="1">SUMPRODUCT(ReactionRateK2!$F120:$V120*OFFSET(ReactionStoich!$E$5:$U$5,AN$2,0))*(TimeStep)*'Composition Moles'!$C110</f>
        <v>0</v>
      </c>
      <c r="AO98" s="19">
        <f ca="1">SUMPRODUCT(ReactionRateK2!$F120:$V120*OFFSET(ReactionStoich!$E$5:$U$5,AO$2,0))*(TimeStep)*'Composition Moles'!$C110</f>
        <v>-9.2793178028261326E-5</v>
      </c>
      <c r="AP98" s="19">
        <f ca="1">SUMPRODUCT(ReactionRateK2!$F120:$V120*OFFSET(ReactionStoich!$E$5:$U$5,AP$2,0))*(TimeStep)*'Composition Moles'!$C110</f>
        <v>-1.5164092762884107E-2</v>
      </c>
      <c r="AQ98" s="19">
        <f ca="1">SUMPRODUCT(ReactionRateK2!$F120:$V120*OFFSET(ReactionStoich!$E$5:$U$5,AQ$2,0))*(TimeStep)*'Composition Moles'!$C110</f>
        <v>0</v>
      </c>
      <c r="AR98" s="19">
        <f ca="1">SUMPRODUCT(ReactionRateK2!$F120:$V120*OFFSET(ReactionStoich!$E$5:$U$5,AR$2,0))*(TimeStep)*'Composition Moles'!$C110</f>
        <v>0</v>
      </c>
      <c r="AS98" s="19">
        <f ca="1">SUMPRODUCT(ReactionRateK2!$F120:$V120*OFFSET(ReactionStoich!$E$5:$U$5,AS$2,0))*(TimeStep)*'Composition Moles'!$C110</f>
        <v>-0.18978036286305119</v>
      </c>
      <c r="AT98" s="19">
        <f ca="1">SUMPRODUCT(ReactionRateK2!$F120:$V120*OFFSET(ReactionStoich!$E$5:$U$5,AT$2,0))*(TimeStep)*'Composition Moles'!$C110</f>
        <v>-0.18978036286305119</v>
      </c>
      <c r="AU98" s="19">
        <f ca="1">SUMPRODUCT(ReactionRateK2!$F120:$V120*OFFSET(ReactionStoich!$E$5:$U$5,AU$2,0))*(TimeStep)*'Composition Moles'!$C110</f>
        <v>-0.18978036286305119</v>
      </c>
      <c r="AV98" s="19">
        <f ca="1">SUMPRODUCT(ReactionRateK2!$F120:$V120*OFFSET(ReactionStoich!$E$5:$U$5,AV$2,0))*(TimeStep)*'Composition Moles'!$C110</f>
        <v>0</v>
      </c>
      <c r="AW98" s="19">
        <f ca="1">SUMPRODUCT(ReactionRateK2!$F120:$V120*OFFSET(ReactionStoich!$E$5:$U$5,AW$2,0))*(TimeStep)*'Composition Moles'!$C110</f>
        <v>0</v>
      </c>
      <c r="AX98" s="19">
        <f ca="1">SUMPRODUCT(ReactionRateK2!$F120:$V120*OFFSET(ReactionStoich!$E$5:$U$5,AX$2,0))*(TimeStep)*'Composition Moles'!$C110</f>
        <v>0</v>
      </c>
      <c r="AY98" s="19">
        <f ca="1">SUMPRODUCT(ReactionRateK2!$F120:$V120*OFFSET(ReactionStoich!$E$5:$U$5,AY$2,0))*(TimeStep)*'Composition Moles'!$C110</f>
        <v>0</v>
      </c>
      <c r="AZ98" s="19">
        <f ca="1">SUMPRODUCT(ReactionRateK2!$F120:$V120*OFFSET(ReactionStoich!$E$5:$U$5,AZ$2,0))*(TimeStep)*'Composition Moles'!$C110</f>
        <v>0</v>
      </c>
      <c r="BA98" s="19">
        <f ca="1">SUMPRODUCT(ReactionRateK2!$F120:$V120*OFFSET(ReactionStoich!$E$5:$U$5,BA$2,0))*(TimeStep)*'Composition Moles'!$C110</f>
        <v>0</v>
      </c>
      <c r="BB98" s="19">
        <f ca="1">SUMPRODUCT(ReactionRateK2!$F120:$V120*OFFSET(ReactionStoich!$E$5:$U$5,BB$2,0))*(TimeStep)*'Composition Moles'!$C110</f>
        <v>0</v>
      </c>
      <c r="BC98" s="19">
        <f ca="1">SUMPRODUCT(ReactionRateK2!$F120:$V120*OFFSET(ReactionStoich!$E$5:$U$5,BC$2,0))*(TimeStep)*'Composition Moles'!$C110</f>
        <v>0</v>
      </c>
      <c r="BD98" s="19">
        <f ca="1">SUMPRODUCT(ReactionRateK2!$F120:$V120*OFFSET(ReactionStoich!$E$5:$U$5,BD$2,0))*(TimeStep)*'Composition Moles'!$C110</f>
        <v>0</v>
      </c>
      <c r="BE98" s="19">
        <f ca="1">SUMPRODUCT(ReactionRateK2!$F120:$V120*OFFSET(ReactionStoich!$E$5:$U$5,BE$2,0))*(TimeStep)*'Composition Moles'!$C110</f>
        <v>0</v>
      </c>
      <c r="BF98" s="19">
        <f ca="1">SUMPRODUCT(ReactionRateK2!$F120:$V120*OFFSET(ReactionStoich!$E$5:$U$5,BF$2,0))*(TimeStep)*'Composition Moles'!$C110</f>
        <v>0</v>
      </c>
      <c r="BG98" s="19">
        <f ca="1">SUMPRODUCT(ReactionRateK2!$F120:$V120*OFFSET(ReactionStoich!$E$5:$U$5,BG$2,0))*(TimeStep)*'Composition Moles'!$C110</f>
        <v>0</v>
      </c>
      <c r="BH98" s="19">
        <f ca="1">SUMPRODUCT(ReactionRateK2!$F120:$V120*OFFSET(ReactionStoich!$E$5:$U$5,BH$2,0))*(TimeStep)*'Composition Moles'!$C110</f>
        <v>0</v>
      </c>
      <c r="BI98" s="19">
        <f ca="1">SUMPRODUCT(ReactionRateK2!$F120:$V120*OFFSET(ReactionStoich!$E$5:$U$5,BI$2,0))*(TimeStep)*'Composition Moles'!$C110</f>
        <v>0</v>
      </c>
      <c r="BJ98" s="19">
        <f ca="1">SUMPRODUCT(ReactionRateK2!$F120:$V120*OFFSET(ReactionStoich!$E$5:$U$5,BJ$2,0))*(TimeStep)*'Composition Moles'!$C110</f>
        <v>0</v>
      </c>
      <c r="BK98" s="19">
        <f ca="1">SUMPRODUCT(ReactionRateK2!$F120:$V120*OFFSET(ReactionStoich!$E$5:$U$5,BK$2,0))*(TimeStep)*'Composition Moles'!$C110</f>
        <v>0</v>
      </c>
      <c r="BL98" s="19">
        <f ca="1">SUMPRODUCT(ReactionRateK2!$F120:$V120*OFFSET(ReactionStoich!$E$5:$U$5,BL$2,0))*(TimeStep)*'Composition Moles'!$C110</f>
        <v>0</v>
      </c>
      <c r="BM98" s="19">
        <f ca="1">SUMPRODUCT(ReactionRateK2!$F120:$V120*OFFSET(ReactionStoich!$E$5:$U$5,BM$2,0))*(TimeStep)*'Composition Moles'!$C110</f>
        <v>0</v>
      </c>
      <c r="BN98" s="19">
        <f ca="1">SUMPRODUCT(ReactionRateK2!$F120:$V120*OFFSET(ReactionStoich!$E$5:$U$5,BN$2,0))*(TimeStep)*'Composition Moles'!$C110</f>
        <v>0</v>
      </c>
      <c r="BO98" s="19">
        <f ca="1">SUMPRODUCT(ReactionRateK2!$F120:$V120*OFFSET(ReactionStoich!$E$5:$U$5,BO$2,0))*(TimeStep)*'Composition Moles'!$C110</f>
        <v>0</v>
      </c>
      <c r="BP98" s="19">
        <f ca="1">SUMPRODUCT(ReactionRateK2!$F120:$V120*OFFSET(ReactionStoich!$E$5:$U$5,BP$2,0))*(TimeStep)*'Composition Moles'!$C110</f>
        <v>0</v>
      </c>
      <c r="BQ98" s="19">
        <f ca="1">SUMPRODUCT(ReactionRateK2!$F120:$V120*OFFSET(ReactionStoich!$E$5:$U$5,BQ$2,0))*(TimeStep)*'Composition Moles'!$C110</f>
        <v>0</v>
      </c>
      <c r="BR98" s="19">
        <f ca="1">SUMPRODUCT(ReactionRateK2!$F120:$V120*OFFSET(ReactionStoich!$E$5:$U$5,BR$2,0))*(TimeStep)*'Composition Moles'!$C110</f>
        <v>0</v>
      </c>
      <c r="BS98" s="19">
        <f ca="1">SUMPRODUCT(ReactionRateK2!$F120:$V120*OFFSET(ReactionStoich!$E$5:$U$5,BS$2,0))*(TimeStep)*'Composition Moles'!$C110</f>
        <v>0</v>
      </c>
      <c r="BT98" s="19">
        <f ca="1">SUMPRODUCT(ReactionRateK2!$F120:$V120*OFFSET(ReactionStoich!$E$5:$U$5,BT$2,0))*(TimeStep)*'Composition Moles'!$C110</f>
        <v>0</v>
      </c>
      <c r="BU98" s="19">
        <f ca="1">SUMPRODUCT(ReactionRateK2!$F120:$V120*OFFSET(ReactionStoich!$E$5:$U$5,BU$2,0))*(TimeStep)*'Composition Moles'!$C110</f>
        <v>0</v>
      </c>
      <c r="BV98" s="19">
        <f ca="1">SUMPRODUCT(ReactionRateK2!$F120:$V120*OFFSET(ReactionStoich!$E$5:$U$5,BV$2,0))*(TimeStep)*'Composition Moles'!$C110</f>
        <v>0</v>
      </c>
      <c r="BW98" s="19">
        <f ca="1">SUMPRODUCT(ReactionRateK2!$F120:$V120*OFFSET(ReactionStoich!$E$5:$U$5,BW$2,0))*(TimeStep)*'Composition Moles'!$C110</f>
        <v>0</v>
      </c>
    </row>
    <row r="99" spans="1:75">
      <c r="A99">
        <f>ReactionRateK1!A121</f>
        <v>4.4499999999999922</v>
      </c>
      <c r="B99" s="20">
        <f t="shared" ca="1" si="7"/>
        <v>-1276.713179016715</v>
      </c>
      <c r="C99" s="25">
        <f ca="1">'Composition Moles'!BZ111</f>
        <v>144250.03902239838</v>
      </c>
      <c r="D99" s="26">
        <f t="shared" ca="1" si="8"/>
        <v>8.8506955538394955E-3</v>
      </c>
      <c r="F99" s="19">
        <f ca="1">SUMPRODUCT(ReactionRateK2!$F121:$V121*OFFSET(ReactionStoich!$E$5:$U$5,F$2,0))*(TimeStep)*'Composition Moles'!$C111</f>
        <v>-1.4203437170370762E-2</v>
      </c>
      <c r="G99" s="19">
        <f ca="1">SUMPRODUCT(ReactionRateK2!$F121:$V121*OFFSET(ReactionStoich!$E$5:$U$5,G$2,0))*(TimeStep)*'Composition Moles'!$C111</f>
        <v>0</v>
      </c>
      <c r="H99" s="19">
        <f ca="1">SUMPRODUCT(ReactionRateK2!$F121:$V121*OFFSET(ReactionStoich!$E$5:$U$5,H$2,0))*(TimeStep)*'Composition Moles'!$C111</f>
        <v>1.4120146779412797E-2</v>
      </c>
      <c r="I99" s="19">
        <f ca="1">SUMPRODUCT(ReactionRateK2!$F121:$V121*OFFSET(ReactionStoich!$E$5:$U$5,I$2,0))*(TimeStep)*'Composition Moles'!$C111</f>
        <v>8.3290390957966695E-5</v>
      </c>
      <c r="J99" s="19">
        <f ca="1">SUMPRODUCT(ReactionRateK2!$F121:$V121*OFFSET(ReactionStoich!$E$5:$U$5,J$2,0))*(TimeStep)*'Composition Moles'!$C111</f>
        <v>0</v>
      </c>
      <c r="K99" s="19">
        <f ca="1">SUMPRODUCT(ReactionRateK2!$F121:$V121*OFFSET(ReactionStoich!$E$5:$U$5,K$2,0))*(TimeStep)*'Composition Moles'!$C111</f>
        <v>0</v>
      </c>
      <c r="L99" s="19">
        <f ca="1">SUMPRODUCT(ReactionRateK2!$F121:$V121*OFFSET(ReactionStoich!$E$5:$U$5,L$2,0))*(TimeStep)*'Composition Moles'!$C111</f>
        <v>0</v>
      </c>
      <c r="M99" s="19">
        <f ca="1">SUMPRODUCT(ReactionRateK2!$F121:$V121*OFFSET(ReactionStoich!$E$5:$U$5,M$2,0))*(TimeStep)*'Composition Moles'!$C111</f>
        <v>0</v>
      </c>
      <c r="N99" s="19">
        <f ca="1">SUMPRODUCT(ReactionRateK2!$F121:$V121*OFFSET(ReactionStoich!$E$5:$U$5,N$2,0))*(TimeStep)*'Composition Moles'!$C111</f>
        <v>0</v>
      </c>
      <c r="O99" s="19">
        <f ca="1">SUMPRODUCT(ReactionRateK2!$F121:$V121*OFFSET(ReactionStoich!$E$5:$U$5,O$2,0))*(TimeStep)*'Composition Moles'!$C111</f>
        <v>0</v>
      </c>
      <c r="P99" s="19">
        <f ca="1">SUMPRODUCT(ReactionRateK2!$F121:$V121*OFFSET(ReactionStoich!$E$5:$U$5,P$2,0))*(TimeStep)*'Composition Moles'!$C111</f>
        <v>0</v>
      </c>
      <c r="Q99" s="19">
        <f ca="1">SUMPRODUCT(ReactionRateK2!$F121:$V121*OFFSET(ReactionStoich!$E$5:$U$5,Q$2,0))*(TimeStep)*'Composition Moles'!$C111</f>
        <v>0</v>
      </c>
      <c r="R99" s="19">
        <f ca="1">SUMPRODUCT(ReactionRateK2!$F121:$V121*OFFSET(ReactionStoich!$E$5:$U$5,R$2,0))*(TimeStep)*'Composition Moles'!$C111</f>
        <v>0</v>
      </c>
      <c r="S99" s="19">
        <f ca="1">SUMPRODUCT(ReactionRateK2!$F121:$V121*OFFSET(ReactionStoich!$E$5:$U$5,S$2,0))*(TimeStep)*'Composition Moles'!$C111</f>
        <v>1.1762481018022579</v>
      </c>
      <c r="T99" s="19">
        <f ca="1">SUMPRODUCT(ReactionRateK2!$F121:$V121*OFFSET(ReactionStoich!$E$5:$U$5,T$2,0))*(TimeStep)*'Composition Moles'!$C111</f>
        <v>0</v>
      </c>
      <c r="U99" s="19">
        <f ca="1">SUMPRODUCT(ReactionRateK2!$F121:$V121*OFFSET(ReactionStoich!$E$5:$U$5,U$2,0))*(TimeStep)*'Composition Moles'!$C111</f>
        <v>0</v>
      </c>
      <c r="V99" s="19">
        <f ca="1">SUMPRODUCT(ReactionRateK2!$F121:$V121*OFFSET(ReactionStoich!$E$5:$U$5,V$2,0))*(TimeStep)*'Composition Moles'!$C111</f>
        <v>0</v>
      </c>
      <c r="W99" s="19">
        <f ca="1">SUMPRODUCT(ReactionRateK2!$F121:$V121*OFFSET(ReactionStoich!$E$5:$U$5,W$2,0))*(TimeStep)*'Composition Moles'!$C111</f>
        <v>0</v>
      </c>
      <c r="X99" s="19">
        <f ca="1">SUMPRODUCT(ReactionRateK2!$F121:$V121*OFFSET(ReactionStoich!$E$5:$U$5,X$2,0))*(TimeStep)*'Composition Moles'!$C111</f>
        <v>0</v>
      </c>
      <c r="Y99" s="19">
        <f ca="1">SUMPRODUCT(ReactionRateK2!$F121:$V121*OFFSET(ReactionStoich!$E$5:$U$5,Y$2,0))*(TimeStep)*'Composition Moles'!$C111</f>
        <v>-2.8990552547942028</v>
      </c>
      <c r="Z99" s="19">
        <f ca="1">SUMPRODUCT(ReactionRateK2!$F121:$V121*OFFSET(ReactionStoich!$E$5:$U$5,Z$2,0))*(TimeStep)*'Composition Moles'!$C111</f>
        <v>0</v>
      </c>
      <c r="AA99" s="19">
        <f ca="1">SUMPRODUCT(ReactionRateK2!$F121:$V121*OFFSET(ReactionStoich!$E$5:$U$5,AA$2,0))*(TimeStep)*'Composition Moles'!$C111</f>
        <v>0</v>
      </c>
      <c r="AB99" s="19">
        <f ca="1">SUMPRODUCT(ReactionRateK2!$F121:$V121*OFFSET(ReactionStoich!$E$5:$U$5,AB$2,0))*(TimeStep)*'Composition Moles'!$C111</f>
        <v>0</v>
      </c>
      <c r="AC99" s="19">
        <f ca="1">SUMPRODUCT(ReactionRateK2!$F121:$V121*OFFSET(ReactionStoich!$E$5:$U$5,AC$2,0))*(TimeStep)*'Composition Moles'!$C111</f>
        <v>0</v>
      </c>
      <c r="AD99" s="19">
        <f ca="1">SUMPRODUCT(ReactionRateK2!$F121:$V121*OFFSET(ReactionStoich!$E$5:$U$5,AD$2,0))*(TimeStep)*'Composition Moles'!$C111</f>
        <v>0</v>
      </c>
      <c r="AE99" s="19">
        <f ca="1">SUMPRODUCT(ReactionRateK2!$F121:$V121*OFFSET(ReactionStoich!$E$5:$U$5,AE$2,0))*(TimeStep)*'Composition Moles'!$C111</f>
        <v>0</v>
      </c>
      <c r="AF99" s="19">
        <f ca="1">SUMPRODUCT(ReactionRateK2!$F121:$V121*OFFSET(ReactionStoich!$E$5:$U$5,AF$2,0))*(TimeStep)*'Composition Moles'!$C111</f>
        <v>0</v>
      </c>
      <c r="AG99" s="19">
        <f ca="1">SUMPRODUCT(ReactionRateK2!$F121:$V121*OFFSET(ReactionStoich!$E$5:$U$5,AG$2,0))*(TimeStep)*'Composition Moles'!$C111</f>
        <v>-5.8199025859531368E-3</v>
      </c>
      <c r="AH99" s="19">
        <f ca="1">SUMPRODUCT(ReactionRateK2!$F121:$V121*OFFSET(ReactionStoich!$E$5:$U$5,AH$2,0))*(TimeStep)*'Composition Moles'!$C111</f>
        <v>-0.67756702762438337</v>
      </c>
      <c r="AI99" s="19">
        <f ca="1">SUMPRODUCT(ReactionRateK2!$F121:$V121*OFFSET(ReactionStoich!$E$5:$U$5,AI$2,0))*(TimeStep)*'Composition Moles'!$C111</f>
        <v>2.4989504017233344</v>
      </c>
      <c r="AJ99" s="19">
        <f ca="1">SUMPRODUCT(ReactionRateK2!$F121:$V121*OFFSET(ReactionStoich!$E$5:$U$5,AJ$2,0))*(TimeStep)*'Composition Moles'!$C111</f>
        <v>0.48229289740033365</v>
      </c>
      <c r="AK99" s="19">
        <f ca="1">SUMPRODUCT(ReactionRateK2!$F121:$V121*OFFSET(ReactionStoich!$E$5:$U$5,AK$2,0))*(TimeStep)*'Composition Moles'!$C111</f>
        <v>0</v>
      </c>
      <c r="AL99" s="19">
        <f ca="1">SUMPRODUCT(ReactionRateK2!$F121:$V121*OFFSET(ReactionStoich!$E$5:$U$5,AL$2,0))*(TimeStep)*'Composition Moles'!$C111</f>
        <v>0</v>
      </c>
      <c r="AM99" s="19">
        <f ca="1">SUMPRODUCT(ReactionRateK2!$F121:$V121*OFFSET(ReactionStoich!$E$5:$U$5,AM$2,0))*(TimeStep)*'Composition Moles'!$C111</f>
        <v>0</v>
      </c>
      <c r="AN99" s="19">
        <f ca="1">SUMPRODUCT(ReactionRateK2!$F121:$V121*OFFSET(ReactionStoich!$E$5:$U$5,AN$2,0))*(TimeStep)*'Composition Moles'!$C111</f>
        <v>0</v>
      </c>
      <c r="AO99" s="19">
        <f ca="1">SUMPRODUCT(ReactionRateK2!$F121:$V121*OFFSET(ReactionStoich!$E$5:$U$5,AO$2,0))*(TimeStep)*'Composition Moles'!$C111</f>
        <v>-8.3290390957966695E-5</v>
      </c>
      <c r="AP99" s="19">
        <f ca="1">SUMPRODUCT(ReactionRateK2!$F121:$V121*OFFSET(ReactionStoich!$E$5:$U$5,AP$2,0))*(TimeStep)*'Composition Moles'!$C111</f>
        <v>-1.4104053814409536E-2</v>
      </c>
      <c r="AQ99" s="19">
        <f ca="1">SUMPRODUCT(ReactionRateK2!$F121:$V121*OFFSET(ReactionStoich!$E$5:$U$5,AQ$2,0))*(TimeStep)*'Composition Moles'!$C111</f>
        <v>0</v>
      </c>
      <c r="AR99" s="19">
        <f ca="1">SUMPRODUCT(ReactionRateK2!$F121:$V121*OFFSET(ReactionStoich!$E$5:$U$5,AR$2,0))*(TimeStep)*'Composition Moles'!$C111</f>
        <v>0</v>
      </c>
      <c r="AS99" s="19">
        <f ca="1">SUMPRODUCT(ReactionRateK2!$F121:$V121*OFFSET(ReactionStoich!$E$5:$U$5,AS$2,0))*(TimeStep)*'Composition Moles'!$C111</f>
        <v>-0.18695395723867292</v>
      </c>
      <c r="AT99" s="19">
        <f ca="1">SUMPRODUCT(ReactionRateK2!$F121:$V121*OFFSET(ReactionStoich!$E$5:$U$5,AT$2,0))*(TimeStep)*'Composition Moles'!$C111</f>
        <v>-0.18695395723867292</v>
      </c>
      <c r="AU99" s="19">
        <f ca="1">SUMPRODUCT(ReactionRateK2!$F121:$V121*OFFSET(ReactionStoich!$E$5:$U$5,AU$2,0))*(TimeStep)*'Composition Moles'!$C111</f>
        <v>-0.18695395723867292</v>
      </c>
      <c r="AV99" s="19">
        <f ca="1">SUMPRODUCT(ReactionRateK2!$F121:$V121*OFFSET(ReactionStoich!$E$5:$U$5,AV$2,0))*(TimeStep)*'Composition Moles'!$C111</f>
        <v>0</v>
      </c>
      <c r="AW99" s="19">
        <f ca="1">SUMPRODUCT(ReactionRateK2!$F121:$V121*OFFSET(ReactionStoich!$E$5:$U$5,AW$2,0))*(TimeStep)*'Composition Moles'!$C111</f>
        <v>0</v>
      </c>
      <c r="AX99" s="19">
        <f ca="1">SUMPRODUCT(ReactionRateK2!$F121:$V121*OFFSET(ReactionStoich!$E$5:$U$5,AX$2,0))*(TimeStep)*'Composition Moles'!$C111</f>
        <v>0</v>
      </c>
      <c r="AY99" s="19">
        <f ca="1">SUMPRODUCT(ReactionRateK2!$F121:$V121*OFFSET(ReactionStoich!$E$5:$U$5,AY$2,0))*(TimeStep)*'Composition Moles'!$C111</f>
        <v>0</v>
      </c>
      <c r="AZ99" s="19">
        <f ca="1">SUMPRODUCT(ReactionRateK2!$F121:$V121*OFFSET(ReactionStoich!$E$5:$U$5,AZ$2,0))*(TimeStep)*'Composition Moles'!$C111</f>
        <v>0</v>
      </c>
      <c r="BA99" s="19">
        <f ca="1">SUMPRODUCT(ReactionRateK2!$F121:$V121*OFFSET(ReactionStoich!$E$5:$U$5,BA$2,0))*(TimeStep)*'Composition Moles'!$C111</f>
        <v>0</v>
      </c>
      <c r="BB99" s="19">
        <f ca="1">SUMPRODUCT(ReactionRateK2!$F121:$V121*OFFSET(ReactionStoich!$E$5:$U$5,BB$2,0))*(TimeStep)*'Composition Moles'!$C111</f>
        <v>0</v>
      </c>
      <c r="BC99" s="19">
        <f ca="1">SUMPRODUCT(ReactionRateK2!$F121:$V121*OFFSET(ReactionStoich!$E$5:$U$5,BC$2,0))*(TimeStep)*'Composition Moles'!$C111</f>
        <v>0</v>
      </c>
      <c r="BD99" s="19">
        <f ca="1">SUMPRODUCT(ReactionRateK2!$F121:$V121*OFFSET(ReactionStoich!$E$5:$U$5,BD$2,0))*(TimeStep)*'Composition Moles'!$C111</f>
        <v>0</v>
      </c>
      <c r="BE99" s="19">
        <f ca="1">SUMPRODUCT(ReactionRateK2!$F121:$V121*OFFSET(ReactionStoich!$E$5:$U$5,BE$2,0))*(TimeStep)*'Composition Moles'!$C111</f>
        <v>0</v>
      </c>
      <c r="BF99" s="19">
        <f ca="1">SUMPRODUCT(ReactionRateK2!$F121:$V121*OFFSET(ReactionStoich!$E$5:$U$5,BF$2,0))*(TimeStep)*'Composition Moles'!$C111</f>
        <v>0</v>
      </c>
      <c r="BG99" s="19">
        <f ca="1">SUMPRODUCT(ReactionRateK2!$F121:$V121*OFFSET(ReactionStoich!$E$5:$U$5,BG$2,0))*(TimeStep)*'Composition Moles'!$C111</f>
        <v>0</v>
      </c>
      <c r="BH99" s="19">
        <f ca="1">SUMPRODUCT(ReactionRateK2!$F121:$V121*OFFSET(ReactionStoich!$E$5:$U$5,BH$2,0))*(TimeStep)*'Composition Moles'!$C111</f>
        <v>0</v>
      </c>
      <c r="BI99" s="19">
        <f ca="1">SUMPRODUCT(ReactionRateK2!$F121:$V121*OFFSET(ReactionStoich!$E$5:$U$5,BI$2,0))*(TimeStep)*'Composition Moles'!$C111</f>
        <v>0</v>
      </c>
      <c r="BJ99" s="19">
        <f ca="1">SUMPRODUCT(ReactionRateK2!$F121:$V121*OFFSET(ReactionStoich!$E$5:$U$5,BJ$2,0))*(TimeStep)*'Composition Moles'!$C111</f>
        <v>0</v>
      </c>
      <c r="BK99" s="19">
        <f ca="1">SUMPRODUCT(ReactionRateK2!$F121:$V121*OFFSET(ReactionStoich!$E$5:$U$5,BK$2,0))*(TimeStep)*'Composition Moles'!$C111</f>
        <v>0</v>
      </c>
      <c r="BL99" s="19">
        <f ca="1">SUMPRODUCT(ReactionRateK2!$F121:$V121*OFFSET(ReactionStoich!$E$5:$U$5,BL$2,0))*(TimeStep)*'Composition Moles'!$C111</f>
        <v>0</v>
      </c>
      <c r="BM99" s="19">
        <f ca="1">SUMPRODUCT(ReactionRateK2!$F121:$V121*OFFSET(ReactionStoich!$E$5:$U$5,BM$2,0))*(TimeStep)*'Composition Moles'!$C111</f>
        <v>0</v>
      </c>
      <c r="BN99" s="19">
        <f ca="1">SUMPRODUCT(ReactionRateK2!$F121:$V121*OFFSET(ReactionStoich!$E$5:$U$5,BN$2,0))*(TimeStep)*'Composition Moles'!$C111</f>
        <v>0</v>
      </c>
      <c r="BO99" s="19">
        <f ca="1">SUMPRODUCT(ReactionRateK2!$F121:$V121*OFFSET(ReactionStoich!$E$5:$U$5,BO$2,0))*(TimeStep)*'Composition Moles'!$C111</f>
        <v>0</v>
      </c>
      <c r="BP99" s="19">
        <f ca="1">SUMPRODUCT(ReactionRateK2!$F121:$V121*OFFSET(ReactionStoich!$E$5:$U$5,BP$2,0))*(TimeStep)*'Composition Moles'!$C111</f>
        <v>0</v>
      </c>
      <c r="BQ99" s="19">
        <f ca="1">SUMPRODUCT(ReactionRateK2!$F121:$V121*OFFSET(ReactionStoich!$E$5:$U$5,BQ$2,0))*(TimeStep)*'Composition Moles'!$C111</f>
        <v>0</v>
      </c>
      <c r="BR99" s="19">
        <f ca="1">SUMPRODUCT(ReactionRateK2!$F121:$V121*OFFSET(ReactionStoich!$E$5:$U$5,BR$2,0))*(TimeStep)*'Composition Moles'!$C111</f>
        <v>0</v>
      </c>
      <c r="BS99" s="19">
        <f ca="1">SUMPRODUCT(ReactionRateK2!$F121:$V121*OFFSET(ReactionStoich!$E$5:$U$5,BS$2,0))*(TimeStep)*'Composition Moles'!$C111</f>
        <v>0</v>
      </c>
      <c r="BT99" s="19">
        <f ca="1">SUMPRODUCT(ReactionRateK2!$F121:$V121*OFFSET(ReactionStoich!$E$5:$U$5,BT$2,0))*(TimeStep)*'Composition Moles'!$C111</f>
        <v>0</v>
      </c>
      <c r="BU99" s="19">
        <f ca="1">SUMPRODUCT(ReactionRateK2!$F121:$V121*OFFSET(ReactionStoich!$E$5:$U$5,BU$2,0))*(TimeStep)*'Composition Moles'!$C111</f>
        <v>0</v>
      </c>
      <c r="BV99" s="19">
        <f ca="1">SUMPRODUCT(ReactionRateK2!$F121:$V121*OFFSET(ReactionStoich!$E$5:$U$5,BV$2,0))*(TimeStep)*'Composition Moles'!$C111</f>
        <v>0</v>
      </c>
      <c r="BW99" s="19">
        <f ca="1">SUMPRODUCT(ReactionRateK2!$F121:$V121*OFFSET(ReactionStoich!$E$5:$U$5,BW$2,0))*(TimeStep)*'Composition Moles'!$C111</f>
        <v>0</v>
      </c>
    </row>
    <row r="100" spans="1:75">
      <c r="A100">
        <f>ReactionRateK1!A122</f>
        <v>4.499999999999992</v>
      </c>
      <c r="B100" s="20">
        <f t="shared" ca="1" si="7"/>
        <v>-1257.193716592677</v>
      </c>
      <c r="C100" s="25">
        <f ca="1">'Composition Moles'!BZ112</f>
        <v>144247.85169207494</v>
      </c>
      <c r="D100" s="26">
        <f t="shared" ca="1" si="8"/>
        <v>8.7155108505629682E-3</v>
      </c>
      <c r="F100" s="19">
        <f ca="1">SUMPRODUCT(ReactionRateK2!$F122:$V122*OFFSET(ReactionStoich!$E$5:$U$5,F$2,0))*(TimeStep)*'Composition Moles'!$C112</f>
        <v>-1.3234750975052171E-2</v>
      </c>
      <c r="G100" s="19">
        <f ca="1">SUMPRODUCT(ReactionRateK2!$F122:$V122*OFFSET(ReactionStoich!$E$5:$U$5,G$2,0))*(TimeStep)*'Composition Moles'!$C112</f>
        <v>0</v>
      </c>
      <c r="H100" s="19">
        <f ca="1">SUMPRODUCT(ReactionRateK2!$F122:$V122*OFFSET(ReactionStoich!$E$5:$U$5,H$2,0))*(TimeStep)*'Composition Moles'!$C112</f>
        <v>1.3159989714561568E-2</v>
      </c>
      <c r="I100" s="19">
        <f ca="1">SUMPRODUCT(ReactionRateK2!$F122:$V122*OFFSET(ReactionStoich!$E$5:$U$5,I$2,0))*(TimeStep)*'Composition Moles'!$C112</f>
        <v>7.4761260490601675E-5</v>
      </c>
      <c r="J100" s="19">
        <f ca="1">SUMPRODUCT(ReactionRateK2!$F122:$V122*OFFSET(ReactionStoich!$E$5:$U$5,J$2,0))*(TimeStep)*'Composition Moles'!$C112</f>
        <v>0</v>
      </c>
      <c r="K100" s="19">
        <f ca="1">SUMPRODUCT(ReactionRateK2!$F122:$V122*OFFSET(ReactionStoich!$E$5:$U$5,K$2,0))*(TimeStep)*'Composition Moles'!$C112</f>
        <v>0</v>
      </c>
      <c r="L100" s="19">
        <f ca="1">SUMPRODUCT(ReactionRateK2!$F122:$V122*OFFSET(ReactionStoich!$E$5:$U$5,L$2,0))*(TimeStep)*'Composition Moles'!$C112</f>
        <v>0</v>
      </c>
      <c r="M100" s="19">
        <f ca="1">SUMPRODUCT(ReactionRateK2!$F122:$V122*OFFSET(ReactionStoich!$E$5:$U$5,M$2,0))*(TimeStep)*'Composition Moles'!$C112</f>
        <v>0</v>
      </c>
      <c r="N100" s="19">
        <f ca="1">SUMPRODUCT(ReactionRateK2!$F122:$V122*OFFSET(ReactionStoich!$E$5:$U$5,N$2,0))*(TimeStep)*'Composition Moles'!$C112</f>
        <v>0</v>
      </c>
      <c r="O100" s="19">
        <f ca="1">SUMPRODUCT(ReactionRateK2!$F122:$V122*OFFSET(ReactionStoich!$E$5:$U$5,O$2,0))*(TimeStep)*'Composition Moles'!$C112</f>
        <v>0</v>
      </c>
      <c r="P100" s="19">
        <f ca="1">SUMPRODUCT(ReactionRateK2!$F122:$V122*OFFSET(ReactionStoich!$E$5:$U$5,P$2,0))*(TimeStep)*'Composition Moles'!$C112</f>
        <v>0</v>
      </c>
      <c r="Q100" s="19">
        <f ca="1">SUMPRODUCT(ReactionRateK2!$F122:$V122*OFFSET(ReactionStoich!$E$5:$U$5,Q$2,0))*(TimeStep)*'Composition Moles'!$C112</f>
        <v>0</v>
      </c>
      <c r="R100" s="19">
        <f ca="1">SUMPRODUCT(ReactionRateK2!$F122:$V122*OFFSET(ReactionStoich!$E$5:$U$5,R$2,0))*(TimeStep)*'Composition Moles'!$C112</f>
        <v>0</v>
      </c>
      <c r="S100" s="19">
        <f ca="1">SUMPRODUCT(ReactionRateK2!$F122:$V122*OFFSET(ReactionStoich!$E$5:$U$5,S$2,0))*(TimeStep)*'Composition Moles'!$C112</f>
        <v>1.1447840699394345</v>
      </c>
      <c r="T100" s="19">
        <f ca="1">SUMPRODUCT(ReactionRateK2!$F122:$V122*OFFSET(ReactionStoich!$E$5:$U$5,T$2,0))*(TimeStep)*'Composition Moles'!$C112</f>
        <v>0</v>
      </c>
      <c r="U100" s="19">
        <f ca="1">SUMPRODUCT(ReactionRateK2!$F122:$V122*OFFSET(ReactionStoich!$E$5:$U$5,U$2,0))*(TimeStep)*'Composition Moles'!$C112</f>
        <v>0</v>
      </c>
      <c r="V100" s="19">
        <f ca="1">SUMPRODUCT(ReactionRateK2!$F122:$V122*OFFSET(ReactionStoich!$E$5:$U$5,V$2,0))*(TimeStep)*'Composition Moles'!$C112</f>
        <v>0</v>
      </c>
      <c r="W100" s="19">
        <f ca="1">SUMPRODUCT(ReactionRateK2!$F122:$V122*OFFSET(ReactionStoich!$E$5:$U$5,W$2,0))*(TimeStep)*'Composition Moles'!$C112</f>
        <v>0</v>
      </c>
      <c r="X100" s="19">
        <f ca="1">SUMPRODUCT(ReactionRateK2!$F122:$V122*OFFSET(ReactionStoich!$E$5:$U$5,X$2,0))*(TimeStep)*'Composition Moles'!$C112</f>
        <v>0</v>
      </c>
      <c r="Y100" s="19">
        <f ca="1">SUMPRODUCT(ReactionRateK2!$F122:$V122*OFFSET(ReactionStoich!$E$5:$U$5,Y$2,0))*(TimeStep)*'Composition Moles'!$C112</f>
        <v>-2.8287862665482395</v>
      </c>
      <c r="Z100" s="19">
        <f ca="1">SUMPRODUCT(ReactionRateK2!$F122:$V122*OFFSET(ReactionStoich!$E$5:$U$5,Z$2,0))*(TimeStep)*'Composition Moles'!$C112</f>
        <v>0</v>
      </c>
      <c r="AA100" s="19">
        <f ca="1">SUMPRODUCT(ReactionRateK2!$F122:$V122*OFFSET(ReactionStoich!$E$5:$U$5,AA$2,0))*(TimeStep)*'Composition Moles'!$C112</f>
        <v>0</v>
      </c>
      <c r="AB100" s="19">
        <f ca="1">SUMPRODUCT(ReactionRateK2!$F122:$V122*OFFSET(ReactionStoich!$E$5:$U$5,AB$2,0))*(TimeStep)*'Composition Moles'!$C112</f>
        <v>0</v>
      </c>
      <c r="AC100" s="19">
        <f ca="1">SUMPRODUCT(ReactionRateK2!$F122:$V122*OFFSET(ReactionStoich!$E$5:$U$5,AC$2,0))*(TimeStep)*'Composition Moles'!$C112</f>
        <v>0</v>
      </c>
      <c r="AD100" s="19">
        <f ca="1">SUMPRODUCT(ReactionRateK2!$F122:$V122*OFFSET(ReactionStoich!$E$5:$U$5,AD$2,0))*(TimeStep)*'Composition Moles'!$C112</f>
        <v>0</v>
      </c>
      <c r="AE100" s="19">
        <f ca="1">SUMPRODUCT(ReactionRateK2!$F122:$V122*OFFSET(ReactionStoich!$E$5:$U$5,AE$2,0))*(TimeStep)*'Composition Moles'!$C112</f>
        <v>0</v>
      </c>
      <c r="AF100" s="19">
        <f ca="1">SUMPRODUCT(ReactionRateK2!$F122:$V122*OFFSET(ReactionStoich!$E$5:$U$5,AF$2,0))*(TimeStep)*'Composition Moles'!$C112</f>
        <v>0</v>
      </c>
      <c r="AG100" s="19">
        <f ca="1">SUMPRODUCT(ReactionRateK2!$F122:$V122*OFFSET(ReactionStoich!$E$5:$U$5,AG$2,0))*(TimeStep)*'Composition Moles'!$C112</f>
        <v>-5.7165535216747347E-3</v>
      </c>
      <c r="AH100" s="19">
        <f ca="1">SUMPRODUCT(ReactionRateK2!$F122:$V122*OFFSET(ReactionStoich!$E$5:$U$5,AH$2,0))*(TimeStep)*'Composition Moles'!$C112</f>
        <v>-0.68686256965768966</v>
      </c>
      <c r="AI100" s="19">
        <f ca="1">SUMPRODUCT(ReactionRateK2!$F122:$V122*OFFSET(ReactionStoich!$E$5:$U$5,AI$2,0))*(TimeStep)*'Composition Moles'!$C112</f>
        <v>2.4722453303360314</v>
      </c>
      <c r="AJ100" s="19">
        <f ca="1">SUMPRODUCT(ReactionRateK2!$F122:$V122*OFFSET(ReactionStoich!$E$5:$U$5,AJ$2,0))*(TimeStep)*'Composition Moles'!$C112</f>
        <v>0.47009837933210291</v>
      </c>
      <c r="AK100" s="19">
        <f ca="1">SUMPRODUCT(ReactionRateK2!$F122:$V122*OFFSET(ReactionStoich!$E$5:$U$5,AK$2,0))*(TimeStep)*'Composition Moles'!$C112</f>
        <v>0</v>
      </c>
      <c r="AL100" s="19">
        <f ca="1">SUMPRODUCT(ReactionRateK2!$F122:$V122*OFFSET(ReactionStoich!$E$5:$U$5,AL$2,0))*(TimeStep)*'Composition Moles'!$C112</f>
        <v>0</v>
      </c>
      <c r="AM100" s="19">
        <f ca="1">SUMPRODUCT(ReactionRateK2!$F122:$V122*OFFSET(ReactionStoich!$E$5:$U$5,AM$2,0))*(TimeStep)*'Composition Moles'!$C112</f>
        <v>0</v>
      </c>
      <c r="AN100" s="19">
        <f ca="1">SUMPRODUCT(ReactionRateK2!$F122:$V122*OFFSET(ReactionStoich!$E$5:$U$5,AN$2,0))*(TimeStep)*'Composition Moles'!$C112</f>
        <v>0</v>
      </c>
      <c r="AO100" s="19">
        <f ca="1">SUMPRODUCT(ReactionRateK2!$F122:$V122*OFFSET(ReactionStoich!$E$5:$U$5,AO$2,0))*(TimeStep)*'Composition Moles'!$C112</f>
        <v>-7.4761260490601675E-5</v>
      </c>
      <c r="AP100" s="19">
        <f ca="1">SUMPRODUCT(ReactionRateK2!$F122:$V122*OFFSET(ReactionStoich!$E$5:$U$5,AP$2,0))*(TimeStep)*'Composition Moles'!$C112</f>
        <v>-1.311805779079612E-2</v>
      </c>
      <c r="AQ100" s="19">
        <f ca="1">SUMPRODUCT(ReactionRateK2!$F122:$V122*OFFSET(ReactionStoich!$E$5:$U$5,AQ$2,0))*(TimeStep)*'Composition Moles'!$C112</f>
        <v>0</v>
      </c>
      <c r="AR100" s="19">
        <f ca="1">SUMPRODUCT(ReactionRateK2!$F122:$V122*OFFSET(ReactionStoich!$E$5:$U$5,AR$2,0))*(TimeStep)*'Composition Moles'!$C112</f>
        <v>0</v>
      </c>
      <c r="AS100" s="19">
        <f ca="1">SUMPRODUCT(ReactionRateK2!$F122:$V122*OFFSET(ReactionStoich!$E$5:$U$5,AS$2,0))*(TimeStep)*'Composition Moles'!$C112</f>
        <v>-0.1841898569428928</v>
      </c>
      <c r="AT100" s="19">
        <f ca="1">SUMPRODUCT(ReactionRateK2!$F122:$V122*OFFSET(ReactionStoich!$E$5:$U$5,AT$2,0))*(TimeStep)*'Composition Moles'!$C112</f>
        <v>-0.1841898569428928</v>
      </c>
      <c r="AU100" s="19">
        <f ca="1">SUMPRODUCT(ReactionRateK2!$F122:$V122*OFFSET(ReactionStoich!$E$5:$U$5,AU$2,0))*(TimeStep)*'Composition Moles'!$C112</f>
        <v>-0.1841898569428928</v>
      </c>
      <c r="AV100" s="19">
        <f ca="1">SUMPRODUCT(ReactionRateK2!$F122:$V122*OFFSET(ReactionStoich!$E$5:$U$5,AV$2,0))*(TimeStep)*'Composition Moles'!$C112</f>
        <v>0</v>
      </c>
      <c r="AW100" s="19">
        <f ca="1">SUMPRODUCT(ReactionRateK2!$F122:$V122*OFFSET(ReactionStoich!$E$5:$U$5,AW$2,0))*(TimeStep)*'Composition Moles'!$C112</f>
        <v>0</v>
      </c>
      <c r="AX100" s="19">
        <f ca="1">SUMPRODUCT(ReactionRateK2!$F122:$V122*OFFSET(ReactionStoich!$E$5:$U$5,AX$2,0))*(TimeStep)*'Composition Moles'!$C112</f>
        <v>0</v>
      </c>
      <c r="AY100" s="19">
        <f ca="1">SUMPRODUCT(ReactionRateK2!$F122:$V122*OFFSET(ReactionStoich!$E$5:$U$5,AY$2,0))*(TimeStep)*'Composition Moles'!$C112</f>
        <v>0</v>
      </c>
      <c r="AZ100" s="19">
        <f ca="1">SUMPRODUCT(ReactionRateK2!$F122:$V122*OFFSET(ReactionStoich!$E$5:$U$5,AZ$2,0))*(TimeStep)*'Composition Moles'!$C112</f>
        <v>0</v>
      </c>
      <c r="BA100" s="19">
        <f ca="1">SUMPRODUCT(ReactionRateK2!$F122:$V122*OFFSET(ReactionStoich!$E$5:$U$5,BA$2,0))*(TimeStep)*'Composition Moles'!$C112</f>
        <v>0</v>
      </c>
      <c r="BB100" s="19">
        <f ca="1">SUMPRODUCT(ReactionRateK2!$F122:$V122*OFFSET(ReactionStoich!$E$5:$U$5,BB$2,0))*(TimeStep)*'Composition Moles'!$C112</f>
        <v>0</v>
      </c>
      <c r="BC100" s="19">
        <f ca="1">SUMPRODUCT(ReactionRateK2!$F122:$V122*OFFSET(ReactionStoich!$E$5:$U$5,BC$2,0))*(TimeStep)*'Composition Moles'!$C112</f>
        <v>0</v>
      </c>
      <c r="BD100" s="19">
        <f ca="1">SUMPRODUCT(ReactionRateK2!$F122:$V122*OFFSET(ReactionStoich!$E$5:$U$5,BD$2,0))*(TimeStep)*'Composition Moles'!$C112</f>
        <v>0</v>
      </c>
      <c r="BE100" s="19">
        <f ca="1">SUMPRODUCT(ReactionRateK2!$F122:$V122*OFFSET(ReactionStoich!$E$5:$U$5,BE$2,0))*(TimeStep)*'Composition Moles'!$C112</f>
        <v>0</v>
      </c>
      <c r="BF100" s="19">
        <f ca="1">SUMPRODUCT(ReactionRateK2!$F122:$V122*OFFSET(ReactionStoich!$E$5:$U$5,BF$2,0))*(TimeStep)*'Composition Moles'!$C112</f>
        <v>0</v>
      </c>
      <c r="BG100" s="19">
        <f ca="1">SUMPRODUCT(ReactionRateK2!$F122:$V122*OFFSET(ReactionStoich!$E$5:$U$5,BG$2,0))*(TimeStep)*'Composition Moles'!$C112</f>
        <v>0</v>
      </c>
      <c r="BH100" s="19">
        <f ca="1">SUMPRODUCT(ReactionRateK2!$F122:$V122*OFFSET(ReactionStoich!$E$5:$U$5,BH$2,0))*(TimeStep)*'Composition Moles'!$C112</f>
        <v>0</v>
      </c>
      <c r="BI100" s="19">
        <f ca="1">SUMPRODUCT(ReactionRateK2!$F122:$V122*OFFSET(ReactionStoich!$E$5:$U$5,BI$2,0))*(TimeStep)*'Composition Moles'!$C112</f>
        <v>0</v>
      </c>
      <c r="BJ100" s="19">
        <f ca="1">SUMPRODUCT(ReactionRateK2!$F122:$V122*OFFSET(ReactionStoich!$E$5:$U$5,BJ$2,0))*(TimeStep)*'Composition Moles'!$C112</f>
        <v>0</v>
      </c>
      <c r="BK100" s="19">
        <f ca="1">SUMPRODUCT(ReactionRateK2!$F122:$V122*OFFSET(ReactionStoich!$E$5:$U$5,BK$2,0))*(TimeStep)*'Composition Moles'!$C112</f>
        <v>0</v>
      </c>
      <c r="BL100" s="19">
        <f ca="1">SUMPRODUCT(ReactionRateK2!$F122:$V122*OFFSET(ReactionStoich!$E$5:$U$5,BL$2,0))*(TimeStep)*'Composition Moles'!$C112</f>
        <v>0</v>
      </c>
      <c r="BM100" s="19">
        <f ca="1">SUMPRODUCT(ReactionRateK2!$F122:$V122*OFFSET(ReactionStoich!$E$5:$U$5,BM$2,0))*(TimeStep)*'Composition Moles'!$C112</f>
        <v>0</v>
      </c>
      <c r="BN100" s="19">
        <f ca="1">SUMPRODUCT(ReactionRateK2!$F122:$V122*OFFSET(ReactionStoich!$E$5:$U$5,BN$2,0))*(TimeStep)*'Composition Moles'!$C112</f>
        <v>0</v>
      </c>
      <c r="BO100" s="19">
        <f ca="1">SUMPRODUCT(ReactionRateK2!$F122:$V122*OFFSET(ReactionStoich!$E$5:$U$5,BO$2,0))*(TimeStep)*'Composition Moles'!$C112</f>
        <v>0</v>
      </c>
      <c r="BP100" s="19">
        <f ca="1">SUMPRODUCT(ReactionRateK2!$F122:$V122*OFFSET(ReactionStoich!$E$5:$U$5,BP$2,0))*(TimeStep)*'Composition Moles'!$C112</f>
        <v>0</v>
      </c>
      <c r="BQ100" s="19">
        <f ca="1">SUMPRODUCT(ReactionRateK2!$F122:$V122*OFFSET(ReactionStoich!$E$5:$U$5,BQ$2,0))*(TimeStep)*'Composition Moles'!$C112</f>
        <v>0</v>
      </c>
      <c r="BR100" s="19">
        <f ca="1">SUMPRODUCT(ReactionRateK2!$F122:$V122*OFFSET(ReactionStoich!$E$5:$U$5,BR$2,0))*(TimeStep)*'Composition Moles'!$C112</f>
        <v>0</v>
      </c>
      <c r="BS100" s="19">
        <f ca="1">SUMPRODUCT(ReactionRateK2!$F122:$V122*OFFSET(ReactionStoich!$E$5:$U$5,BS$2,0))*(TimeStep)*'Composition Moles'!$C112</f>
        <v>0</v>
      </c>
      <c r="BT100" s="19">
        <f ca="1">SUMPRODUCT(ReactionRateK2!$F122:$V122*OFFSET(ReactionStoich!$E$5:$U$5,BT$2,0))*(TimeStep)*'Composition Moles'!$C112</f>
        <v>0</v>
      </c>
      <c r="BU100" s="19">
        <f ca="1">SUMPRODUCT(ReactionRateK2!$F122:$V122*OFFSET(ReactionStoich!$E$5:$U$5,BU$2,0))*(TimeStep)*'Composition Moles'!$C112</f>
        <v>0</v>
      </c>
      <c r="BV100" s="19">
        <f ca="1">SUMPRODUCT(ReactionRateK2!$F122:$V122*OFFSET(ReactionStoich!$E$5:$U$5,BV$2,0))*(TimeStep)*'Composition Moles'!$C112</f>
        <v>0</v>
      </c>
      <c r="BW100" s="19">
        <f ca="1">SUMPRODUCT(ReactionRateK2!$F122:$V122*OFFSET(ReactionStoich!$E$5:$U$5,BW$2,0))*(TimeStep)*'Composition Moles'!$C112</f>
        <v>0</v>
      </c>
    </row>
    <row r="101" spans="1:75">
      <c r="A101">
        <f>ReactionRateK1!A123</f>
        <v>4.5499999999999918</v>
      </c>
      <c r="B101" s="20">
        <f t="shared" ca="1" si="7"/>
        <v>-1239.5599638426147</v>
      </c>
      <c r="C101" s="25">
        <f ca="1">'Composition Moles'!BZ113</f>
        <v>144245.42575511383</v>
      </c>
      <c r="D101" s="26">
        <f t="shared" ca="1" si="8"/>
        <v>8.5934091660349893E-3</v>
      </c>
      <c r="F101" s="19">
        <f ca="1">SUMPRODUCT(ReactionRateK2!$F123:$V123*OFFSET(ReactionStoich!$E$5:$U$5,F$2,0))*(TimeStep)*'Composition Moles'!$C113</f>
        <v>-1.2334224905603829E-2</v>
      </c>
      <c r="G101" s="19">
        <f ca="1">SUMPRODUCT(ReactionRateK2!$F123:$V123*OFFSET(ReactionStoich!$E$5:$U$5,G$2,0))*(TimeStep)*'Composition Moles'!$C113</f>
        <v>0</v>
      </c>
      <c r="H101" s="19">
        <f ca="1">SUMPRODUCT(ReactionRateK2!$F123:$V123*OFFSET(ReactionStoich!$E$5:$U$5,H$2,0))*(TimeStep)*'Composition Moles'!$C113</f>
        <v>1.2267118128651465E-2</v>
      </c>
      <c r="I101" s="19">
        <f ca="1">SUMPRODUCT(ReactionRateK2!$F123:$V123*OFFSET(ReactionStoich!$E$5:$U$5,I$2,0))*(TimeStep)*'Composition Moles'!$C113</f>
        <v>6.7106776952365825E-5</v>
      </c>
      <c r="J101" s="19">
        <f ca="1">SUMPRODUCT(ReactionRateK2!$F123:$V123*OFFSET(ReactionStoich!$E$5:$U$5,J$2,0))*(TimeStep)*'Composition Moles'!$C113</f>
        <v>0</v>
      </c>
      <c r="K101" s="19">
        <f ca="1">SUMPRODUCT(ReactionRateK2!$F123:$V123*OFFSET(ReactionStoich!$E$5:$U$5,K$2,0))*(TimeStep)*'Composition Moles'!$C113</f>
        <v>0</v>
      </c>
      <c r="L101" s="19">
        <f ca="1">SUMPRODUCT(ReactionRateK2!$F123:$V123*OFFSET(ReactionStoich!$E$5:$U$5,L$2,0))*(TimeStep)*'Composition Moles'!$C113</f>
        <v>0</v>
      </c>
      <c r="M101" s="19">
        <f ca="1">SUMPRODUCT(ReactionRateK2!$F123:$V123*OFFSET(ReactionStoich!$E$5:$U$5,M$2,0))*(TimeStep)*'Composition Moles'!$C113</f>
        <v>0</v>
      </c>
      <c r="N101" s="19">
        <f ca="1">SUMPRODUCT(ReactionRateK2!$F123:$V123*OFFSET(ReactionStoich!$E$5:$U$5,N$2,0))*(TimeStep)*'Composition Moles'!$C113</f>
        <v>0</v>
      </c>
      <c r="O101" s="19">
        <f ca="1">SUMPRODUCT(ReactionRateK2!$F123:$V123*OFFSET(ReactionStoich!$E$5:$U$5,O$2,0))*(TimeStep)*'Composition Moles'!$C113</f>
        <v>0</v>
      </c>
      <c r="P101" s="19">
        <f ca="1">SUMPRODUCT(ReactionRateK2!$F123:$V123*OFFSET(ReactionStoich!$E$5:$U$5,P$2,0))*(TimeStep)*'Composition Moles'!$C113</f>
        <v>0</v>
      </c>
      <c r="Q101" s="19">
        <f ca="1">SUMPRODUCT(ReactionRateK2!$F123:$V123*OFFSET(ReactionStoich!$E$5:$U$5,Q$2,0))*(TimeStep)*'Composition Moles'!$C113</f>
        <v>0</v>
      </c>
      <c r="R101" s="19">
        <f ca="1">SUMPRODUCT(ReactionRateK2!$F123:$V123*OFFSET(ReactionStoich!$E$5:$U$5,R$2,0))*(TimeStep)*'Composition Moles'!$C113</f>
        <v>0</v>
      </c>
      <c r="S101" s="19">
        <f ca="1">SUMPRODUCT(ReactionRateK2!$F123:$V123*OFFSET(ReactionStoich!$E$5:$U$5,S$2,0))*(TimeStep)*'Composition Moles'!$C113</f>
        <v>1.1138367903312272</v>
      </c>
      <c r="T101" s="19">
        <f ca="1">SUMPRODUCT(ReactionRateK2!$F123:$V123*OFFSET(ReactionStoich!$E$5:$U$5,T$2,0))*(TimeStep)*'Composition Moles'!$C113</f>
        <v>0</v>
      </c>
      <c r="U101" s="19">
        <f ca="1">SUMPRODUCT(ReactionRateK2!$F123:$V123*OFFSET(ReactionStoich!$E$5:$U$5,U$2,0))*(TimeStep)*'Composition Moles'!$C113</f>
        <v>0</v>
      </c>
      <c r="V101" s="19">
        <f ca="1">SUMPRODUCT(ReactionRateK2!$F123:$V123*OFFSET(ReactionStoich!$E$5:$U$5,V$2,0))*(TimeStep)*'Composition Moles'!$C113</f>
        <v>0</v>
      </c>
      <c r="W101" s="19">
        <f ca="1">SUMPRODUCT(ReactionRateK2!$F123:$V123*OFFSET(ReactionStoich!$E$5:$U$5,W$2,0))*(TimeStep)*'Composition Moles'!$C113</f>
        <v>0</v>
      </c>
      <c r="X101" s="19">
        <f ca="1">SUMPRODUCT(ReactionRateK2!$F123:$V123*OFFSET(ReactionStoich!$E$5:$U$5,X$2,0))*(TimeStep)*'Composition Moles'!$C113</f>
        <v>0</v>
      </c>
      <c r="Y101" s="19">
        <f ca="1">SUMPRODUCT(ReactionRateK2!$F123:$V123*OFFSET(ReactionStoich!$E$5:$U$5,Y$2,0))*(TimeStep)*'Composition Moles'!$C113</f>
        <v>-2.7596648632892316</v>
      </c>
      <c r="Z101" s="19">
        <f ca="1">SUMPRODUCT(ReactionRateK2!$F123:$V123*OFFSET(ReactionStoich!$E$5:$U$5,Z$2,0))*(TimeStep)*'Composition Moles'!$C113</f>
        <v>0</v>
      </c>
      <c r="AA101" s="19">
        <f ca="1">SUMPRODUCT(ReactionRateK2!$F123:$V123*OFFSET(ReactionStoich!$E$5:$U$5,AA$2,0))*(TimeStep)*'Composition Moles'!$C113</f>
        <v>0</v>
      </c>
      <c r="AB101" s="19">
        <f ca="1">SUMPRODUCT(ReactionRateK2!$F123:$V123*OFFSET(ReactionStoich!$E$5:$U$5,AB$2,0))*(TimeStep)*'Composition Moles'!$C113</f>
        <v>0</v>
      </c>
      <c r="AC101" s="19">
        <f ca="1">SUMPRODUCT(ReactionRateK2!$F123:$V123*OFFSET(ReactionStoich!$E$5:$U$5,AC$2,0))*(TimeStep)*'Composition Moles'!$C113</f>
        <v>0</v>
      </c>
      <c r="AD101" s="19">
        <f ca="1">SUMPRODUCT(ReactionRateK2!$F123:$V123*OFFSET(ReactionStoich!$E$5:$U$5,AD$2,0))*(TimeStep)*'Composition Moles'!$C113</f>
        <v>0</v>
      </c>
      <c r="AE101" s="19">
        <f ca="1">SUMPRODUCT(ReactionRateK2!$F123:$V123*OFFSET(ReactionStoich!$E$5:$U$5,AE$2,0))*(TimeStep)*'Composition Moles'!$C113</f>
        <v>0</v>
      </c>
      <c r="AF101" s="19">
        <f ca="1">SUMPRODUCT(ReactionRateK2!$F123:$V123*OFFSET(ReactionStoich!$E$5:$U$5,AF$2,0))*(TimeStep)*'Composition Moles'!$C113</f>
        <v>0</v>
      </c>
      <c r="AG101" s="19">
        <f ca="1">SUMPRODUCT(ReactionRateK2!$F123:$V123*OFFSET(ReactionStoich!$E$5:$U$5,AG$2,0))*(TimeStep)*'Composition Moles'!$C113</f>
        <v>-5.6223379420297873E-3</v>
      </c>
      <c r="AH101" s="19">
        <f ca="1">SUMPRODUCT(ReactionRateK2!$F123:$V123*OFFSET(ReactionStoich!$E$5:$U$5,AH$2,0))*(TimeStep)*'Composition Moles'!$C113</f>
        <v>-0.69551863154460469</v>
      </c>
      <c r="AI101" s="19">
        <f ca="1">SUMPRODUCT(ReactionRateK2!$F123:$V123*OFFSET(ReactionStoich!$E$5:$U$5,AI$2,0))*(TimeStep)*'Composition Moles'!$C113</f>
        <v>2.4455808123608627</v>
      </c>
      <c r="AJ101" s="19">
        <f ca="1">SUMPRODUCT(ReactionRateK2!$F123:$V123*OFFSET(ReactionStoich!$E$5:$U$5,AJ$2,0))*(TimeStep)*'Composition Moles'!$C113</f>
        <v>0.4581150692987121</v>
      </c>
      <c r="AK101" s="19">
        <f ca="1">SUMPRODUCT(ReactionRateK2!$F123:$V123*OFFSET(ReactionStoich!$E$5:$U$5,AK$2,0))*(TimeStep)*'Composition Moles'!$C113</f>
        <v>0</v>
      </c>
      <c r="AL101" s="19">
        <f ca="1">SUMPRODUCT(ReactionRateK2!$F123:$V123*OFFSET(ReactionStoich!$E$5:$U$5,AL$2,0))*(TimeStep)*'Composition Moles'!$C113</f>
        <v>0</v>
      </c>
      <c r="AM101" s="19">
        <f ca="1">SUMPRODUCT(ReactionRateK2!$F123:$V123*OFFSET(ReactionStoich!$E$5:$U$5,AM$2,0))*(TimeStep)*'Composition Moles'!$C113</f>
        <v>0</v>
      </c>
      <c r="AN101" s="19">
        <f ca="1">SUMPRODUCT(ReactionRateK2!$F123:$V123*OFFSET(ReactionStoich!$E$5:$U$5,AN$2,0))*(TimeStep)*'Composition Moles'!$C113</f>
        <v>0</v>
      </c>
      <c r="AO101" s="19">
        <f ca="1">SUMPRODUCT(ReactionRateK2!$F123:$V123*OFFSET(ReactionStoich!$E$5:$U$5,AO$2,0))*(TimeStep)*'Composition Moles'!$C113</f>
        <v>-6.7106776952365825E-5</v>
      </c>
      <c r="AP101" s="19">
        <f ca="1">SUMPRODUCT(ReactionRateK2!$F123:$V123*OFFSET(ReactionStoich!$E$5:$U$5,AP$2,0))*(TimeStep)*'Composition Moles'!$C113</f>
        <v>-1.2201010397822338E-2</v>
      </c>
      <c r="AQ101" s="19">
        <f ca="1">SUMPRODUCT(ReactionRateK2!$F123:$V123*OFFSET(ReactionStoich!$E$5:$U$5,AQ$2,0))*(TimeStep)*'Composition Moles'!$C113</f>
        <v>0</v>
      </c>
      <c r="AR101" s="19">
        <f ca="1">SUMPRODUCT(ReactionRateK2!$F123:$V123*OFFSET(ReactionStoich!$E$5:$U$5,AR$2,0))*(TimeStep)*'Composition Moles'!$C113</f>
        <v>0</v>
      </c>
      <c r="AS101" s="19">
        <f ca="1">SUMPRODUCT(ReactionRateK2!$F123:$V123*OFFSET(ReactionStoich!$E$5:$U$5,AS$2,0))*(TimeStep)*'Composition Moles'!$C113</f>
        <v>-0.18148624068005387</v>
      </c>
      <c r="AT101" s="19">
        <f ca="1">SUMPRODUCT(ReactionRateK2!$F123:$V123*OFFSET(ReactionStoich!$E$5:$U$5,AT$2,0))*(TimeStep)*'Composition Moles'!$C113</f>
        <v>-0.18148624068005387</v>
      </c>
      <c r="AU101" s="19">
        <f ca="1">SUMPRODUCT(ReactionRateK2!$F123:$V123*OFFSET(ReactionStoich!$E$5:$U$5,AU$2,0))*(TimeStep)*'Composition Moles'!$C113</f>
        <v>-0.18148624068005387</v>
      </c>
      <c r="AV101" s="19">
        <f ca="1">SUMPRODUCT(ReactionRateK2!$F123:$V123*OFFSET(ReactionStoich!$E$5:$U$5,AV$2,0))*(TimeStep)*'Composition Moles'!$C113</f>
        <v>0</v>
      </c>
      <c r="AW101" s="19">
        <f ca="1">SUMPRODUCT(ReactionRateK2!$F123:$V123*OFFSET(ReactionStoich!$E$5:$U$5,AW$2,0))*(TimeStep)*'Composition Moles'!$C113</f>
        <v>0</v>
      </c>
      <c r="AX101" s="19">
        <f ca="1">SUMPRODUCT(ReactionRateK2!$F123:$V123*OFFSET(ReactionStoich!$E$5:$U$5,AX$2,0))*(TimeStep)*'Composition Moles'!$C113</f>
        <v>0</v>
      </c>
      <c r="AY101" s="19">
        <f ca="1">SUMPRODUCT(ReactionRateK2!$F123:$V123*OFFSET(ReactionStoich!$E$5:$U$5,AY$2,0))*(TimeStep)*'Composition Moles'!$C113</f>
        <v>0</v>
      </c>
      <c r="AZ101" s="19">
        <f ca="1">SUMPRODUCT(ReactionRateK2!$F123:$V123*OFFSET(ReactionStoich!$E$5:$U$5,AZ$2,0))*(TimeStep)*'Composition Moles'!$C113</f>
        <v>0</v>
      </c>
      <c r="BA101" s="19">
        <f ca="1">SUMPRODUCT(ReactionRateK2!$F123:$V123*OFFSET(ReactionStoich!$E$5:$U$5,BA$2,0))*(TimeStep)*'Composition Moles'!$C113</f>
        <v>0</v>
      </c>
      <c r="BB101" s="19">
        <f ca="1">SUMPRODUCT(ReactionRateK2!$F123:$V123*OFFSET(ReactionStoich!$E$5:$U$5,BB$2,0))*(TimeStep)*'Composition Moles'!$C113</f>
        <v>0</v>
      </c>
      <c r="BC101" s="19">
        <f ca="1">SUMPRODUCT(ReactionRateK2!$F123:$V123*OFFSET(ReactionStoich!$E$5:$U$5,BC$2,0))*(TimeStep)*'Composition Moles'!$C113</f>
        <v>0</v>
      </c>
      <c r="BD101" s="19">
        <f ca="1">SUMPRODUCT(ReactionRateK2!$F123:$V123*OFFSET(ReactionStoich!$E$5:$U$5,BD$2,0))*(TimeStep)*'Composition Moles'!$C113</f>
        <v>0</v>
      </c>
      <c r="BE101" s="19">
        <f ca="1">SUMPRODUCT(ReactionRateK2!$F123:$V123*OFFSET(ReactionStoich!$E$5:$U$5,BE$2,0))*(TimeStep)*'Composition Moles'!$C113</f>
        <v>0</v>
      </c>
      <c r="BF101" s="19">
        <f ca="1">SUMPRODUCT(ReactionRateK2!$F123:$V123*OFFSET(ReactionStoich!$E$5:$U$5,BF$2,0))*(TimeStep)*'Composition Moles'!$C113</f>
        <v>0</v>
      </c>
      <c r="BG101" s="19">
        <f ca="1">SUMPRODUCT(ReactionRateK2!$F123:$V123*OFFSET(ReactionStoich!$E$5:$U$5,BG$2,0))*(TimeStep)*'Composition Moles'!$C113</f>
        <v>0</v>
      </c>
      <c r="BH101" s="19">
        <f ca="1">SUMPRODUCT(ReactionRateK2!$F123:$V123*OFFSET(ReactionStoich!$E$5:$U$5,BH$2,0))*(TimeStep)*'Composition Moles'!$C113</f>
        <v>0</v>
      </c>
      <c r="BI101" s="19">
        <f ca="1">SUMPRODUCT(ReactionRateK2!$F123:$V123*OFFSET(ReactionStoich!$E$5:$U$5,BI$2,0))*(TimeStep)*'Composition Moles'!$C113</f>
        <v>0</v>
      </c>
      <c r="BJ101" s="19">
        <f ca="1">SUMPRODUCT(ReactionRateK2!$F123:$V123*OFFSET(ReactionStoich!$E$5:$U$5,BJ$2,0))*(TimeStep)*'Composition Moles'!$C113</f>
        <v>0</v>
      </c>
      <c r="BK101" s="19">
        <f ca="1">SUMPRODUCT(ReactionRateK2!$F123:$V123*OFFSET(ReactionStoich!$E$5:$U$5,BK$2,0))*(TimeStep)*'Composition Moles'!$C113</f>
        <v>0</v>
      </c>
      <c r="BL101" s="19">
        <f ca="1">SUMPRODUCT(ReactionRateK2!$F123:$V123*OFFSET(ReactionStoich!$E$5:$U$5,BL$2,0))*(TimeStep)*'Composition Moles'!$C113</f>
        <v>0</v>
      </c>
      <c r="BM101" s="19">
        <f ca="1">SUMPRODUCT(ReactionRateK2!$F123:$V123*OFFSET(ReactionStoich!$E$5:$U$5,BM$2,0))*(TimeStep)*'Composition Moles'!$C113</f>
        <v>0</v>
      </c>
      <c r="BN101" s="19">
        <f ca="1">SUMPRODUCT(ReactionRateK2!$F123:$V123*OFFSET(ReactionStoich!$E$5:$U$5,BN$2,0))*(TimeStep)*'Composition Moles'!$C113</f>
        <v>0</v>
      </c>
      <c r="BO101" s="19">
        <f ca="1">SUMPRODUCT(ReactionRateK2!$F123:$V123*OFFSET(ReactionStoich!$E$5:$U$5,BO$2,0))*(TimeStep)*'Composition Moles'!$C113</f>
        <v>0</v>
      </c>
      <c r="BP101" s="19">
        <f ca="1">SUMPRODUCT(ReactionRateK2!$F123:$V123*OFFSET(ReactionStoich!$E$5:$U$5,BP$2,0))*(TimeStep)*'Composition Moles'!$C113</f>
        <v>0</v>
      </c>
      <c r="BQ101" s="19">
        <f ca="1">SUMPRODUCT(ReactionRateK2!$F123:$V123*OFFSET(ReactionStoich!$E$5:$U$5,BQ$2,0))*(TimeStep)*'Composition Moles'!$C113</f>
        <v>0</v>
      </c>
      <c r="BR101" s="19">
        <f ca="1">SUMPRODUCT(ReactionRateK2!$F123:$V123*OFFSET(ReactionStoich!$E$5:$U$5,BR$2,0))*(TimeStep)*'Composition Moles'!$C113</f>
        <v>0</v>
      </c>
      <c r="BS101" s="19">
        <f ca="1">SUMPRODUCT(ReactionRateK2!$F123:$V123*OFFSET(ReactionStoich!$E$5:$U$5,BS$2,0))*(TimeStep)*'Composition Moles'!$C113</f>
        <v>0</v>
      </c>
      <c r="BT101" s="19">
        <f ca="1">SUMPRODUCT(ReactionRateK2!$F123:$V123*OFFSET(ReactionStoich!$E$5:$U$5,BT$2,0))*(TimeStep)*'Composition Moles'!$C113</f>
        <v>0</v>
      </c>
      <c r="BU101" s="19">
        <f ca="1">SUMPRODUCT(ReactionRateK2!$F123:$V123*OFFSET(ReactionStoich!$E$5:$U$5,BU$2,0))*(TimeStep)*'Composition Moles'!$C113</f>
        <v>0</v>
      </c>
      <c r="BV101" s="19">
        <f ca="1">SUMPRODUCT(ReactionRateK2!$F123:$V123*OFFSET(ReactionStoich!$E$5:$U$5,BV$2,0))*(TimeStep)*'Composition Moles'!$C113</f>
        <v>0</v>
      </c>
      <c r="BW101" s="19">
        <f ca="1">SUMPRODUCT(ReactionRateK2!$F123:$V123*OFFSET(ReactionStoich!$E$5:$U$5,BW$2,0))*(TimeStep)*'Composition Moles'!$C113</f>
        <v>0</v>
      </c>
    </row>
    <row r="102" spans="1:75">
      <c r="A102">
        <f>ReactionRateK1!A124</f>
        <v>4.5999999999999917</v>
      </c>
      <c r="B102" s="20">
        <f t="shared" ca="1" si="7"/>
        <v>-1222.7934092218491</v>
      </c>
      <c r="C102" s="25">
        <f ca="1">'Composition Moles'!BZ114</f>
        <v>144242.7665645431</v>
      </c>
      <c r="D102" s="26">
        <f t="shared" ca="1" si="8"/>
        <v>8.477329146863638E-3</v>
      </c>
      <c r="F102" s="19">
        <f ca="1">SUMPRODUCT(ReactionRateK2!$F124:$V124*OFFSET(ReactionStoich!$E$5:$U$5,F$2,0))*(TimeStep)*'Composition Moles'!$C114</f>
        <v>-1.1497046963428214E-2</v>
      </c>
      <c r="G102" s="19">
        <f ca="1">SUMPRODUCT(ReactionRateK2!$F124:$V124*OFFSET(ReactionStoich!$E$5:$U$5,G$2,0))*(TimeStep)*'Composition Moles'!$C114</f>
        <v>0</v>
      </c>
      <c r="H102" s="19">
        <f ca="1">SUMPRODUCT(ReactionRateK2!$F124:$V124*OFFSET(ReactionStoich!$E$5:$U$5,H$2,0))*(TimeStep)*'Composition Moles'!$C114</f>
        <v>1.1436809835664344E-2</v>
      </c>
      <c r="I102" s="19">
        <f ca="1">SUMPRODUCT(ReactionRateK2!$F124:$V124*OFFSET(ReactionStoich!$E$5:$U$5,I$2,0))*(TimeStep)*'Composition Moles'!$C114</f>
        <v>6.0237127763871036E-5</v>
      </c>
      <c r="J102" s="19">
        <f ca="1">SUMPRODUCT(ReactionRateK2!$F124:$V124*OFFSET(ReactionStoich!$E$5:$U$5,J$2,0))*(TimeStep)*'Composition Moles'!$C114</f>
        <v>0</v>
      </c>
      <c r="K102" s="19">
        <f ca="1">SUMPRODUCT(ReactionRateK2!$F124:$V124*OFFSET(ReactionStoich!$E$5:$U$5,K$2,0))*(TimeStep)*'Composition Moles'!$C114</f>
        <v>0</v>
      </c>
      <c r="L102" s="19">
        <f ca="1">SUMPRODUCT(ReactionRateK2!$F124:$V124*OFFSET(ReactionStoich!$E$5:$U$5,L$2,0))*(TimeStep)*'Composition Moles'!$C114</f>
        <v>0</v>
      </c>
      <c r="M102" s="19">
        <f ca="1">SUMPRODUCT(ReactionRateK2!$F124:$V124*OFFSET(ReactionStoich!$E$5:$U$5,M$2,0))*(TimeStep)*'Composition Moles'!$C114</f>
        <v>0</v>
      </c>
      <c r="N102" s="19">
        <f ca="1">SUMPRODUCT(ReactionRateK2!$F124:$V124*OFFSET(ReactionStoich!$E$5:$U$5,N$2,0))*(TimeStep)*'Composition Moles'!$C114</f>
        <v>0</v>
      </c>
      <c r="O102" s="19">
        <f ca="1">SUMPRODUCT(ReactionRateK2!$F124:$V124*OFFSET(ReactionStoich!$E$5:$U$5,O$2,0))*(TimeStep)*'Composition Moles'!$C114</f>
        <v>0</v>
      </c>
      <c r="P102" s="19">
        <f ca="1">SUMPRODUCT(ReactionRateK2!$F124:$V124*OFFSET(ReactionStoich!$E$5:$U$5,P$2,0))*(TimeStep)*'Composition Moles'!$C114</f>
        <v>0</v>
      </c>
      <c r="Q102" s="19">
        <f ca="1">SUMPRODUCT(ReactionRateK2!$F124:$V124*OFFSET(ReactionStoich!$E$5:$U$5,Q$2,0))*(TimeStep)*'Composition Moles'!$C114</f>
        <v>0</v>
      </c>
      <c r="R102" s="19">
        <f ca="1">SUMPRODUCT(ReactionRateK2!$F124:$V124*OFFSET(ReactionStoich!$E$5:$U$5,R$2,0))*(TimeStep)*'Composition Moles'!$C114</f>
        <v>0</v>
      </c>
      <c r="S102" s="19">
        <f ca="1">SUMPRODUCT(ReactionRateK2!$F124:$V124*OFFSET(ReactionStoich!$E$5:$U$5,S$2,0))*(TimeStep)*'Composition Moles'!$C114</f>
        <v>1.0834722380007438</v>
      </c>
      <c r="T102" s="19">
        <f ca="1">SUMPRODUCT(ReactionRateK2!$F124:$V124*OFFSET(ReactionStoich!$E$5:$U$5,T$2,0))*(TimeStep)*'Composition Moles'!$C114</f>
        <v>0</v>
      </c>
      <c r="U102" s="19">
        <f ca="1">SUMPRODUCT(ReactionRateK2!$F124:$V124*OFFSET(ReactionStoich!$E$5:$U$5,U$2,0))*(TimeStep)*'Composition Moles'!$C114</f>
        <v>0</v>
      </c>
      <c r="V102" s="19">
        <f ca="1">SUMPRODUCT(ReactionRateK2!$F124:$V124*OFFSET(ReactionStoich!$E$5:$U$5,V$2,0))*(TimeStep)*'Composition Moles'!$C114</f>
        <v>0</v>
      </c>
      <c r="W102" s="19">
        <f ca="1">SUMPRODUCT(ReactionRateK2!$F124:$V124*OFFSET(ReactionStoich!$E$5:$U$5,W$2,0))*(TimeStep)*'Composition Moles'!$C114</f>
        <v>0</v>
      </c>
      <c r="X102" s="19">
        <f ca="1">SUMPRODUCT(ReactionRateK2!$F124:$V124*OFFSET(ReactionStoich!$E$5:$U$5,X$2,0))*(TimeStep)*'Composition Moles'!$C114</f>
        <v>0</v>
      </c>
      <c r="Y102" s="19">
        <f ca="1">SUMPRODUCT(ReactionRateK2!$F124:$V124*OFFSET(ReactionStoich!$E$5:$U$5,Y$2,0))*(TimeStep)*'Composition Moles'!$C114</f>
        <v>-2.6918225583510527</v>
      </c>
      <c r="Z102" s="19">
        <f ca="1">SUMPRODUCT(ReactionRateK2!$F124:$V124*OFFSET(ReactionStoich!$E$5:$U$5,Z$2,0))*(TimeStep)*'Composition Moles'!$C114</f>
        <v>0</v>
      </c>
      <c r="AA102" s="19">
        <f ca="1">SUMPRODUCT(ReactionRateK2!$F124:$V124*OFFSET(ReactionStoich!$E$5:$U$5,AA$2,0))*(TimeStep)*'Composition Moles'!$C114</f>
        <v>0</v>
      </c>
      <c r="AB102" s="19">
        <f ca="1">SUMPRODUCT(ReactionRateK2!$F124:$V124*OFFSET(ReactionStoich!$E$5:$U$5,AB$2,0))*(TimeStep)*'Composition Moles'!$C114</f>
        <v>0</v>
      </c>
      <c r="AC102" s="19">
        <f ca="1">SUMPRODUCT(ReactionRateK2!$F124:$V124*OFFSET(ReactionStoich!$E$5:$U$5,AC$2,0))*(TimeStep)*'Composition Moles'!$C114</f>
        <v>0</v>
      </c>
      <c r="AD102" s="19">
        <f ca="1">SUMPRODUCT(ReactionRateK2!$F124:$V124*OFFSET(ReactionStoich!$E$5:$U$5,AD$2,0))*(TimeStep)*'Composition Moles'!$C114</f>
        <v>0</v>
      </c>
      <c r="AE102" s="19">
        <f ca="1">SUMPRODUCT(ReactionRateK2!$F124:$V124*OFFSET(ReactionStoich!$E$5:$U$5,AE$2,0))*(TimeStep)*'Composition Moles'!$C114</f>
        <v>0</v>
      </c>
      <c r="AF102" s="19">
        <f ca="1">SUMPRODUCT(ReactionRateK2!$F124:$V124*OFFSET(ReactionStoich!$E$5:$U$5,AF$2,0))*(TimeStep)*'Composition Moles'!$C114</f>
        <v>0</v>
      </c>
      <c r="AG102" s="19">
        <f ca="1">SUMPRODUCT(ReactionRateK2!$F124:$V124*OFFSET(ReactionStoich!$E$5:$U$5,AG$2,0))*(TimeStep)*'Composition Moles'!$C114</f>
        <v>-5.468885063690327E-3</v>
      </c>
      <c r="AH102" s="19">
        <f ca="1">SUMPRODUCT(ReactionRateK2!$F124:$V124*OFFSET(ReactionStoich!$E$5:$U$5,AH$2,0))*(TimeStep)*'Composition Moles'!$C114</f>
        <v>-0.70356193426396618</v>
      </c>
      <c r="AI102" s="19">
        <f ca="1">SUMPRODUCT(ReactionRateK2!$F124:$V124*OFFSET(ReactionStoich!$E$5:$U$5,AI$2,0))*(TimeStep)*'Composition Moles'!$C114</f>
        <v>2.4189722943888525</v>
      </c>
      <c r="AJ102" s="19">
        <f ca="1">SUMPRODUCT(ReactionRateK2!$F124:$V124*OFFSET(ReactionStoich!$E$5:$U$5,AJ$2,0))*(TimeStep)*'Composition Moles'!$C114</f>
        <v>0.44634125869329894</v>
      </c>
      <c r="AK102" s="19">
        <f ca="1">SUMPRODUCT(ReactionRateK2!$F124:$V124*OFFSET(ReactionStoich!$E$5:$U$5,AK$2,0))*(TimeStep)*'Composition Moles'!$C114</f>
        <v>0</v>
      </c>
      <c r="AL102" s="19">
        <f ca="1">SUMPRODUCT(ReactionRateK2!$F124:$V124*OFFSET(ReactionStoich!$E$5:$U$5,AL$2,0))*(TimeStep)*'Composition Moles'!$C114</f>
        <v>0</v>
      </c>
      <c r="AM102" s="19">
        <f ca="1">SUMPRODUCT(ReactionRateK2!$F124:$V124*OFFSET(ReactionStoich!$E$5:$U$5,AM$2,0))*(TimeStep)*'Composition Moles'!$C114</f>
        <v>0</v>
      </c>
      <c r="AN102" s="19">
        <f ca="1">SUMPRODUCT(ReactionRateK2!$F124:$V124*OFFSET(ReactionStoich!$E$5:$U$5,AN$2,0))*(TimeStep)*'Composition Moles'!$C114</f>
        <v>0</v>
      </c>
      <c r="AO102" s="19">
        <f ca="1">SUMPRODUCT(ReactionRateK2!$F124:$V124*OFFSET(ReactionStoich!$E$5:$U$5,AO$2,0))*(TimeStep)*'Composition Moles'!$C114</f>
        <v>-6.0237127763871036E-5</v>
      </c>
      <c r="AP102" s="19">
        <f ca="1">SUMPRODUCT(ReactionRateK2!$F124:$V124*OFFSET(ReactionStoich!$E$5:$U$5,AP$2,0))*(TimeStep)*'Composition Moles'!$C114</f>
        <v>-1.1348136385816811E-2</v>
      </c>
      <c r="AQ102" s="19">
        <f ca="1">SUMPRODUCT(ReactionRateK2!$F124:$V124*OFFSET(ReactionStoich!$E$5:$U$5,AQ$2,0))*(TimeStep)*'Composition Moles'!$C114</f>
        <v>0</v>
      </c>
      <c r="AR102" s="19">
        <f ca="1">SUMPRODUCT(ReactionRateK2!$F124:$V124*OFFSET(ReactionStoich!$E$5:$U$5,AR$2,0))*(TimeStep)*'Composition Moles'!$C114</f>
        <v>0</v>
      </c>
      <c r="AS102" s="19">
        <f ca="1">SUMPRODUCT(ReactionRateK2!$F124:$V124*OFFSET(ReactionStoich!$E$5:$U$5,AS$2,0))*(TimeStep)*'Composition Moles'!$C114</f>
        <v>-0.1788413466302016</v>
      </c>
      <c r="AT102" s="19">
        <f ca="1">SUMPRODUCT(ReactionRateK2!$F124:$V124*OFFSET(ReactionStoich!$E$5:$U$5,AT$2,0))*(TimeStep)*'Composition Moles'!$C114</f>
        <v>-0.1788413466302016</v>
      </c>
      <c r="AU102" s="19">
        <f ca="1">SUMPRODUCT(ReactionRateK2!$F124:$V124*OFFSET(ReactionStoich!$E$5:$U$5,AU$2,0))*(TimeStep)*'Composition Moles'!$C114</f>
        <v>-0.1788413466302016</v>
      </c>
      <c r="AV102" s="19">
        <f ca="1">SUMPRODUCT(ReactionRateK2!$F124:$V124*OFFSET(ReactionStoich!$E$5:$U$5,AV$2,0))*(TimeStep)*'Composition Moles'!$C114</f>
        <v>0</v>
      </c>
      <c r="AW102" s="19">
        <f ca="1">SUMPRODUCT(ReactionRateK2!$F124:$V124*OFFSET(ReactionStoich!$E$5:$U$5,AW$2,0))*(TimeStep)*'Composition Moles'!$C114</f>
        <v>0</v>
      </c>
      <c r="AX102" s="19">
        <f ca="1">SUMPRODUCT(ReactionRateK2!$F124:$V124*OFFSET(ReactionStoich!$E$5:$U$5,AX$2,0))*(TimeStep)*'Composition Moles'!$C114</f>
        <v>0</v>
      </c>
      <c r="AY102" s="19">
        <f ca="1">SUMPRODUCT(ReactionRateK2!$F124:$V124*OFFSET(ReactionStoich!$E$5:$U$5,AY$2,0))*(TimeStep)*'Composition Moles'!$C114</f>
        <v>0</v>
      </c>
      <c r="AZ102" s="19">
        <f ca="1">SUMPRODUCT(ReactionRateK2!$F124:$V124*OFFSET(ReactionStoich!$E$5:$U$5,AZ$2,0))*(TimeStep)*'Composition Moles'!$C114</f>
        <v>0</v>
      </c>
      <c r="BA102" s="19">
        <f ca="1">SUMPRODUCT(ReactionRateK2!$F124:$V124*OFFSET(ReactionStoich!$E$5:$U$5,BA$2,0))*(TimeStep)*'Composition Moles'!$C114</f>
        <v>0</v>
      </c>
      <c r="BB102" s="19">
        <f ca="1">SUMPRODUCT(ReactionRateK2!$F124:$V124*OFFSET(ReactionStoich!$E$5:$U$5,BB$2,0))*(TimeStep)*'Composition Moles'!$C114</f>
        <v>0</v>
      </c>
      <c r="BC102" s="19">
        <f ca="1">SUMPRODUCT(ReactionRateK2!$F124:$V124*OFFSET(ReactionStoich!$E$5:$U$5,BC$2,0))*(TimeStep)*'Composition Moles'!$C114</f>
        <v>0</v>
      </c>
      <c r="BD102" s="19">
        <f ca="1">SUMPRODUCT(ReactionRateK2!$F124:$V124*OFFSET(ReactionStoich!$E$5:$U$5,BD$2,0))*(TimeStep)*'Composition Moles'!$C114</f>
        <v>0</v>
      </c>
      <c r="BE102" s="19">
        <f ca="1">SUMPRODUCT(ReactionRateK2!$F124:$V124*OFFSET(ReactionStoich!$E$5:$U$5,BE$2,0))*(TimeStep)*'Composition Moles'!$C114</f>
        <v>0</v>
      </c>
      <c r="BF102" s="19">
        <f ca="1">SUMPRODUCT(ReactionRateK2!$F124:$V124*OFFSET(ReactionStoich!$E$5:$U$5,BF$2,0))*(TimeStep)*'Composition Moles'!$C114</f>
        <v>0</v>
      </c>
      <c r="BG102" s="19">
        <f ca="1">SUMPRODUCT(ReactionRateK2!$F124:$V124*OFFSET(ReactionStoich!$E$5:$U$5,BG$2,0))*(TimeStep)*'Composition Moles'!$C114</f>
        <v>0</v>
      </c>
      <c r="BH102" s="19">
        <f ca="1">SUMPRODUCT(ReactionRateK2!$F124:$V124*OFFSET(ReactionStoich!$E$5:$U$5,BH$2,0))*(TimeStep)*'Composition Moles'!$C114</f>
        <v>0</v>
      </c>
      <c r="BI102" s="19">
        <f ca="1">SUMPRODUCT(ReactionRateK2!$F124:$V124*OFFSET(ReactionStoich!$E$5:$U$5,BI$2,0))*(TimeStep)*'Composition Moles'!$C114</f>
        <v>0</v>
      </c>
      <c r="BJ102" s="19">
        <f ca="1">SUMPRODUCT(ReactionRateK2!$F124:$V124*OFFSET(ReactionStoich!$E$5:$U$5,BJ$2,0))*(TimeStep)*'Composition Moles'!$C114</f>
        <v>0</v>
      </c>
      <c r="BK102" s="19">
        <f ca="1">SUMPRODUCT(ReactionRateK2!$F124:$V124*OFFSET(ReactionStoich!$E$5:$U$5,BK$2,0))*(TimeStep)*'Composition Moles'!$C114</f>
        <v>0</v>
      </c>
      <c r="BL102" s="19">
        <f ca="1">SUMPRODUCT(ReactionRateK2!$F124:$V124*OFFSET(ReactionStoich!$E$5:$U$5,BL$2,0))*(TimeStep)*'Composition Moles'!$C114</f>
        <v>0</v>
      </c>
      <c r="BM102" s="19">
        <f ca="1">SUMPRODUCT(ReactionRateK2!$F124:$V124*OFFSET(ReactionStoich!$E$5:$U$5,BM$2,0))*(TimeStep)*'Composition Moles'!$C114</f>
        <v>0</v>
      </c>
      <c r="BN102" s="19">
        <f ca="1">SUMPRODUCT(ReactionRateK2!$F124:$V124*OFFSET(ReactionStoich!$E$5:$U$5,BN$2,0))*(TimeStep)*'Composition Moles'!$C114</f>
        <v>0</v>
      </c>
      <c r="BO102" s="19">
        <f ca="1">SUMPRODUCT(ReactionRateK2!$F124:$V124*OFFSET(ReactionStoich!$E$5:$U$5,BO$2,0))*(TimeStep)*'Composition Moles'!$C114</f>
        <v>0</v>
      </c>
      <c r="BP102" s="19">
        <f ca="1">SUMPRODUCT(ReactionRateK2!$F124:$V124*OFFSET(ReactionStoich!$E$5:$U$5,BP$2,0))*(TimeStep)*'Composition Moles'!$C114</f>
        <v>0</v>
      </c>
      <c r="BQ102" s="19">
        <f ca="1">SUMPRODUCT(ReactionRateK2!$F124:$V124*OFFSET(ReactionStoich!$E$5:$U$5,BQ$2,0))*(TimeStep)*'Composition Moles'!$C114</f>
        <v>0</v>
      </c>
      <c r="BR102" s="19">
        <f ca="1">SUMPRODUCT(ReactionRateK2!$F124:$V124*OFFSET(ReactionStoich!$E$5:$U$5,BR$2,0))*(TimeStep)*'Composition Moles'!$C114</f>
        <v>0</v>
      </c>
      <c r="BS102" s="19">
        <f ca="1">SUMPRODUCT(ReactionRateK2!$F124:$V124*OFFSET(ReactionStoich!$E$5:$U$5,BS$2,0))*(TimeStep)*'Composition Moles'!$C114</f>
        <v>0</v>
      </c>
      <c r="BT102" s="19">
        <f ca="1">SUMPRODUCT(ReactionRateK2!$F124:$V124*OFFSET(ReactionStoich!$E$5:$U$5,BT$2,0))*(TimeStep)*'Composition Moles'!$C114</f>
        <v>0</v>
      </c>
      <c r="BU102" s="19">
        <f ca="1">SUMPRODUCT(ReactionRateK2!$F124:$V124*OFFSET(ReactionStoich!$E$5:$U$5,BU$2,0))*(TimeStep)*'Composition Moles'!$C114</f>
        <v>0</v>
      </c>
      <c r="BV102" s="19">
        <f ca="1">SUMPRODUCT(ReactionRateK2!$F124:$V124*OFFSET(ReactionStoich!$E$5:$U$5,BV$2,0))*(TimeStep)*'Composition Moles'!$C114</f>
        <v>0</v>
      </c>
      <c r="BW102" s="19">
        <f ca="1">SUMPRODUCT(ReactionRateK2!$F124:$V124*OFFSET(ReactionStoich!$E$5:$U$5,BW$2,0))*(TimeStep)*'Composition Moles'!$C114</f>
        <v>0</v>
      </c>
    </row>
    <row r="103" spans="1:75">
      <c r="A103">
        <f>ReactionRateK1!A125</f>
        <v>4.6499999999999915</v>
      </c>
      <c r="B103" s="20">
        <f t="shared" ca="1" si="7"/>
        <v>-1206.715436685058</v>
      </c>
      <c r="C103" s="25">
        <f ca="1">'Composition Moles'!BZ115</f>
        <v>144239.87948146433</v>
      </c>
      <c r="D103" s="26">
        <f t="shared" ca="1" si="8"/>
        <v>8.3660319255891222E-3</v>
      </c>
      <c r="F103" s="19">
        <f ca="1">SUMPRODUCT(ReactionRateK2!$F125:$V125*OFFSET(ReactionStoich!$E$5:$U$5,F$2,0))*(TimeStep)*'Composition Moles'!$C115</f>
        <v>-1.0718742266383847E-2</v>
      </c>
      <c r="G103" s="19">
        <f ca="1">SUMPRODUCT(ReactionRateK2!$F125:$V125*OFFSET(ReactionStoich!$E$5:$U$5,G$2,0))*(TimeStep)*'Composition Moles'!$C115</f>
        <v>0</v>
      </c>
      <c r="H103" s="19">
        <f ca="1">SUMPRODUCT(ReactionRateK2!$F125:$V125*OFFSET(ReactionStoich!$E$5:$U$5,H$2,0))*(TimeStep)*'Composition Moles'!$C115</f>
        <v>1.0664670600455768E-2</v>
      </c>
      <c r="I103" s="19">
        <f ca="1">SUMPRODUCT(ReactionRateK2!$F125:$V125*OFFSET(ReactionStoich!$E$5:$U$5,I$2,0))*(TimeStep)*'Composition Moles'!$C115</f>
        <v>5.4071665928080662E-5</v>
      </c>
      <c r="J103" s="19">
        <f ca="1">SUMPRODUCT(ReactionRateK2!$F125:$V125*OFFSET(ReactionStoich!$E$5:$U$5,J$2,0))*(TimeStep)*'Composition Moles'!$C115</f>
        <v>0</v>
      </c>
      <c r="K103" s="19">
        <f ca="1">SUMPRODUCT(ReactionRateK2!$F125:$V125*OFFSET(ReactionStoich!$E$5:$U$5,K$2,0))*(TimeStep)*'Composition Moles'!$C115</f>
        <v>0</v>
      </c>
      <c r="L103" s="19">
        <f ca="1">SUMPRODUCT(ReactionRateK2!$F125:$V125*OFFSET(ReactionStoich!$E$5:$U$5,L$2,0))*(TimeStep)*'Composition Moles'!$C115</f>
        <v>0</v>
      </c>
      <c r="M103" s="19">
        <f ca="1">SUMPRODUCT(ReactionRateK2!$F125:$V125*OFFSET(ReactionStoich!$E$5:$U$5,M$2,0))*(TimeStep)*'Composition Moles'!$C115</f>
        <v>0</v>
      </c>
      <c r="N103" s="19">
        <f ca="1">SUMPRODUCT(ReactionRateK2!$F125:$V125*OFFSET(ReactionStoich!$E$5:$U$5,N$2,0))*(TimeStep)*'Composition Moles'!$C115</f>
        <v>0</v>
      </c>
      <c r="O103" s="19">
        <f ca="1">SUMPRODUCT(ReactionRateK2!$F125:$V125*OFFSET(ReactionStoich!$E$5:$U$5,O$2,0))*(TimeStep)*'Composition Moles'!$C115</f>
        <v>0</v>
      </c>
      <c r="P103" s="19">
        <f ca="1">SUMPRODUCT(ReactionRateK2!$F125:$V125*OFFSET(ReactionStoich!$E$5:$U$5,P$2,0))*(TimeStep)*'Composition Moles'!$C115</f>
        <v>0</v>
      </c>
      <c r="Q103" s="19">
        <f ca="1">SUMPRODUCT(ReactionRateK2!$F125:$V125*OFFSET(ReactionStoich!$E$5:$U$5,Q$2,0))*(TimeStep)*'Composition Moles'!$C115</f>
        <v>0</v>
      </c>
      <c r="R103" s="19">
        <f ca="1">SUMPRODUCT(ReactionRateK2!$F125:$V125*OFFSET(ReactionStoich!$E$5:$U$5,R$2,0))*(TimeStep)*'Composition Moles'!$C115</f>
        <v>0</v>
      </c>
      <c r="S103" s="19">
        <f ca="1">SUMPRODUCT(ReactionRateK2!$F125:$V125*OFFSET(ReactionStoich!$E$5:$U$5,S$2,0))*(TimeStep)*'Composition Moles'!$C115</f>
        <v>1.0536901543638004</v>
      </c>
      <c r="T103" s="19">
        <f ca="1">SUMPRODUCT(ReactionRateK2!$F125:$V125*OFFSET(ReactionStoich!$E$5:$U$5,T$2,0))*(TimeStep)*'Composition Moles'!$C115</f>
        <v>0</v>
      </c>
      <c r="U103" s="19">
        <f ca="1">SUMPRODUCT(ReactionRateK2!$F125:$V125*OFFSET(ReactionStoich!$E$5:$U$5,U$2,0))*(TimeStep)*'Composition Moles'!$C115</f>
        <v>0</v>
      </c>
      <c r="V103" s="19">
        <f ca="1">SUMPRODUCT(ReactionRateK2!$F125:$V125*OFFSET(ReactionStoich!$E$5:$U$5,V$2,0))*(TimeStep)*'Composition Moles'!$C115</f>
        <v>0</v>
      </c>
      <c r="W103" s="19">
        <f ca="1">SUMPRODUCT(ReactionRateK2!$F125:$V125*OFFSET(ReactionStoich!$E$5:$U$5,W$2,0))*(TimeStep)*'Composition Moles'!$C115</f>
        <v>0</v>
      </c>
      <c r="X103" s="19">
        <f ca="1">SUMPRODUCT(ReactionRateK2!$F125:$V125*OFFSET(ReactionStoich!$E$5:$U$5,X$2,0))*(TimeStep)*'Composition Moles'!$C115</f>
        <v>0</v>
      </c>
      <c r="Y103" s="19">
        <f ca="1">SUMPRODUCT(ReactionRateK2!$F125:$V125*OFFSET(ReactionStoich!$E$5:$U$5,Y$2,0))*(TimeStep)*'Composition Moles'!$C115</f>
        <v>-2.6252581496692025</v>
      </c>
      <c r="Z103" s="19">
        <f ca="1">SUMPRODUCT(ReactionRateK2!$F125:$V125*OFFSET(ReactionStoich!$E$5:$U$5,Z$2,0))*(TimeStep)*'Composition Moles'!$C115</f>
        <v>0</v>
      </c>
      <c r="AA103" s="19">
        <f ca="1">SUMPRODUCT(ReactionRateK2!$F125:$V125*OFFSET(ReactionStoich!$E$5:$U$5,AA$2,0))*(TimeStep)*'Composition Moles'!$C115</f>
        <v>0</v>
      </c>
      <c r="AB103" s="19">
        <f ca="1">SUMPRODUCT(ReactionRateK2!$F125:$V125*OFFSET(ReactionStoich!$E$5:$U$5,AB$2,0))*(TimeStep)*'Composition Moles'!$C115</f>
        <v>0</v>
      </c>
      <c r="AC103" s="19">
        <f ca="1">SUMPRODUCT(ReactionRateK2!$F125:$V125*OFFSET(ReactionStoich!$E$5:$U$5,AC$2,0))*(TimeStep)*'Composition Moles'!$C115</f>
        <v>0</v>
      </c>
      <c r="AD103" s="19">
        <f ca="1">SUMPRODUCT(ReactionRateK2!$F125:$V125*OFFSET(ReactionStoich!$E$5:$U$5,AD$2,0))*(TimeStep)*'Composition Moles'!$C115</f>
        <v>0</v>
      </c>
      <c r="AE103" s="19">
        <f ca="1">SUMPRODUCT(ReactionRateK2!$F125:$V125*OFFSET(ReactionStoich!$E$5:$U$5,AE$2,0))*(TimeStep)*'Composition Moles'!$C115</f>
        <v>0</v>
      </c>
      <c r="AF103" s="19">
        <f ca="1">SUMPRODUCT(ReactionRateK2!$F125:$V125*OFFSET(ReactionStoich!$E$5:$U$5,AF$2,0))*(TimeStep)*'Composition Moles'!$C115</f>
        <v>0</v>
      </c>
      <c r="AG103" s="19">
        <f ca="1">SUMPRODUCT(ReactionRateK2!$F125:$V125*OFFSET(ReactionStoich!$E$5:$U$5,AG$2,0))*(TimeStep)*'Composition Moles'!$C115</f>
        <v>-5.2528983027639578E-3</v>
      </c>
      <c r="AH103" s="19">
        <f ca="1">SUMPRODUCT(ReactionRateK2!$F125:$V125*OFFSET(ReactionStoich!$E$5:$U$5,AH$2,0))*(TimeStep)*'Composition Moles'!$C115</f>
        <v>-0.71101861765137364</v>
      </c>
      <c r="AI103" s="19">
        <f ca="1">SUMPRODUCT(ReactionRateK2!$F125:$V125*OFFSET(ReactionStoich!$E$5:$U$5,AI$2,0))*(TimeStep)*'Composition Moles'!$C115</f>
        <v>2.3924340490438332</v>
      </c>
      <c r="AJ103" s="19">
        <f ca="1">SUMPRODUCT(ReactionRateK2!$F125:$V125*OFFSET(ReactionStoich!$E$5:$U$5,AJ$2,0))*(TimeStep)*'Composition Moles'!$C115</f>
        <v>0.4347748593560038</v>
      </c>
      <c r="AK103" s="19">
        <f ca="1">SUMPRODUCT(ReactionRateK2!$F125:$V125*OFFSET(ReactionStoich!$E$5:$U$5,AK$2,0))*(TimeStep)*'Composition Moles'!$C115</f>
        <v>0</v>
      </c>
      <c r="AL103" s="19">
        <f ca="1">SUMPRODUCT(ReactionRateK2!$F125:$V125*OFFSET(ReactionStoich!$E$5:$U$5,AL$2,0))*(TimeStep)*'Composition Moles'!$C115</f>
        <v>0</v>
      </c>
      <c r="AM103" s="19">
        <f ca="1">SUMPRODUCT(ReactionRateK2!$F125:$V125*OFFSET(ReactionStoich!$E$5:$U$5,AM$2,0))*(TimeStep)*'Composition Moles'!$C115</f>
        <v>0</v>
      </c>
      <c r="AN103" s="19">
        <f ca="1">SUMPRODUCT(ReactionRateK2!$F125:$V125*OFFSET(ReactionStoich!$E$5:$U$5,AN$2,0))*(TimeStep)*'Composition Moles'!$C115</f>
        <v>0</v>
      </c>
      <c r="AO103" s="19">
        <f ca="1">SUMPRODUCT(ReactionRateK2!$F125:$V125*OFFSET(ReactionStoich!$E$5:$U$5,AO$2,0))*(TimeStep)*'Composition Moles'!$C115</f>
        <v>-5.4071665928080662E-5</v>
      </c>
      <c r="AP103" s="19">
        <f ca="1">SUMPRODUCT(ReactionRateK2!$F125:$V125*OFFSET(ReactionStoich!$E$5:$U$5,AP$2,0))*(TimeStep)*'Composition Moles'!$C115</f>
        <v>-1.055498267677374E-2</v>
      </c>
      <c r="AQ103" s="19">
        <f ca="1">SUMPRODUCT(ReactionRateK2!$F125:$V125*OFFSET(ReactionStoich!$E$5:$U$5,AQ$2,0))*(TimeStep)*'Composition Moles'!$C115</f>
        <v>0</v>
      </c>
      <c r="AR103" s="19">
        <f ca="1">SUMPRODUCT(ReactionRateK2!$F125:$V125*OFFSET(ReactionStoich!$E$5:$U$5,AR$2,0))*(TimeStep)*'Composition Moles'!$C115</f>
        <v>0</v>
      </c>
      <c r="AS103" s="19">
        <f ca="1">SUMPRODUCT(ReactionRateK2!$F125:$V125*OFFSET(ReactionStoich!$E$5:$U$5,AS$2,0))*(TimeStep)*'Composition Moles'!$C115</f>
        <v>-0.1762534475991985</v>
      </c>
      <c r="AT103" s="19">
        <f ca="1">SUMPRODUCT(ReactionRateK2!$F125:$V125*OFFSET(ReactionStoich!$E$5:$U$5,AT$2,0))*(TimeStep)*'Composition Moles'!$C115</f>
        <v>-0.1762534475991985</v>
      </c>
      <c r="AU103" s="19">
        <f ca="1">SUMPRODUCT(ReactionRateK2!$F125:$V125*OFFSET(ReactionStoich!$E$5:$U$5,AU$2,0))*(TimeStep)*'Composition Moles'!$C115</f>
        <v>-0.1762534475991985</v>
      </c>
      <c r="AV103" s="19">
        <f ca="1">SUMPRODUCT(ReactionRateK2!$F125:$V125*OFFSET(ReactionStoich!$E$5:$U$5,AV$2,0))*(TimeStep)*'Composition Moles'!$C115</f>
        <v>0</v>
      </c>
      <c r="AW103" s="19">
        <f ca="1">SUMPRODUCT(ReactionRateK2!$F125:$V125*OFFSET(ReactionStoich!$E$5:$U$5,AW$2,0))*(TimeStep)*'Composition Moles'!$C115</f>
        <v>0</v>
      </c>
      <c r="AX103" s="19">
        <f ca="1">SUMPRODUCT(ReactionRateK2!$F125:$V125*OFFSET(ReactionStoich!$E$5:$U$5,AX$2,0))*(TimeStep)*'Composition Moles'!$C115</f>
        <v>0</v>
      </c>
      <c r="AY103" s="19">
        <f ca="1">SUMPRODUCT(ReactionRateK2!$F125:$V125*OFFSET(ReactionStoich!$E$5:$U$5,AY$2,0))*(TimeStep)*'Composition Moles'!$C115</f>
        <v>0</v>
      </c>
      <c r="AZ103" s="19">
        <f ca="1">SUMPRODUCT(ReactionRateK2!$F125:$V125*OFFSET(ReactionStoich!$E$5:$U$5,AZ$2,0))*(TimeStep)*'Composition Moles'!$C115</f>
        <v>0</v>
      </c>
      <c r="BA103" s="19">
        <f ca="1">SUMPRODUCT(ReactionRateK2!$F125:$V125*OFFSET(ReactionStoich!$E$5:$U$5,BA$2,0))*(TimeStep)*'Composition Moles'!$C115</f>
        <v>0</v>
      </c>
      <c r="BB103" s="19">
        <f ca="1">SUMPRODUCT(ReactionRateK2!$F125:$V125*OFFSET(ReactionStoich!$E$5:$U$5,BB$2,0))*(TimeStep)*'Composition Moles'!$C115</f>
        <v>0</v>
      </c>
      <c r="BC103" s="19">
        <f ca="1">SUMPRODUCT(ReactionRateK2!$F125:$V125*OFFSET(ReactionStoich!$E$5:$U$5,BC$2,0))*(TimeStep)*'Composition Moles'!$C115</f>
        <v>0</v>
      </c>
      <c r="BD103" s="19">
        <f ca="1">SUMPRODUCT(ReactionRateK2!$F125:$V125*OFFSET(ReactionStoich!$E$5:$U$5,BD$2,0))*(TimeStep)*'Composition Moles'!$C115</f>
        <v>0</v>
      </c>
      <c r="BE103" s="19">
        <f ca="1">SUMPRODUCT(ReactionRateK2!$F125:$V125*OFFSET(ReactionStoich!$E$5:$U$5,BE$2,0))*(TimeStep)*'Composition Moles'!$C115</f>
        <v>0</v>
      </c>
      <c r="BF103" s="19">
        <f ca="1">SUMPRODUCT(ReactionRateK2!$F125:$V125*OFFSET(ReactionStoich!$E$5:$U$5,BF$2,0))*(TimeStep)*'Composition Moles'!$C115</f>
        <v>0</v>
      </c>
      <c r="BG103" s="19">
        <f ca="1">SUMPRODUCT(ReactionRateK2!$F125:$V125*OFFSET(ReactionStoich!$E$5:$U$5,BG$2,0))*(TimeStep)*'Composition Moles'!$C115</f>
        <v>0</v>
      </c>
      <c r="BH103" s="19">
        <f ca="1">SUMPRODUCT(ReactionRateK2!$F125:$V125*OFFSET(ReactionStoich!$E$5:$U$5,BH$2,0))*(TimeStep)*'Composition Moles'!$C115</f>
        <v>0</v>
      </c>
      <c r="BI103" s="19">
        <f ca="1">SUMPRODUCT(ReactionRateK2!$F125:$V125*OFFSET(ReactionStoich!$E$5:$U$5,BI$2,0))*(TimeStep)*'Composition Moles'!$C115</f>
        <v>0</v>
      </c>
      <c r="BJ103" s="19">
        <f ca="1">SUMPRODUCT(ReactionRateK2!$F125:$V125*OFFSET(ReactionStoich!$E$5:$U$5,BJ$2,0))*(TimeStep)*'Composition Moles'!$C115</f>
        <v>0</v>
      </c>
      <c r="BK103" s="19">
        <f ca="1">SUMPRODUCT(ReactionRateK2!$F125:$V125*OFFSET(ReactionStoich!$E$5:$U$5,BK$2,0))*(TimeStep)*'Composition Moles'!$C115</f>
        <v>0</v>
      </c>
      <c r="BL103" s="19">
        <f ca="1">SUMPRODUCT(ReactionRateK2!$F125:$V125*OFFSET(ReactionStoich!$E$5:$U$5,BL$2,0))*(TimeStep)*'Composition Moles'!$C115</f>
        <v>0</v>
      </c>
      <c r="BM103" s="19">
        <f ca="1">SUMPRODUCT(ReactionRateK2!$F125:$V125*OFFSET(ReactionStoich!$E$5:$U$5,BM$2,0))*(TimeStep)*'Composition Moles'!$C115</f>
        <v>0</v>
      </c>
      <c r="BN103" s="19">
        <f ca="1">SUMPRODUCT(ReactionRateK2!$F125:$V125*OFFSET(ReactionStoich!$E$5:$U$5,BN$2,0))*(TimeStep)*'Composition Moles'!$C115</f>
        <v>0</v>
      </c>
      <c r="BO103" s="19">
        <f ca="1">SUMPRODUCT(ReactionRateK2!$F125:$V125*OFFSET(ReactionStoich!$E$5:$U$5,BO$2,0))*(TimeStep)*'Composition Moles'!$C115</f>
        <v>0</v>
      </c>
      <c r="BP103" s="19">
        <f ca="1">SUMPRODUCT(ReactionRateK2!$F125:$V125*OFFSET(ReactionStoich!$E$5:$U$5,BP$2,0))*(TimeStep)*'Composition Moles'!$C115</f>
        <v>0</v>
      </c>
      <c r="BQ103" s="19">
        <f ca="1">SUMPRODUCT(ReactionRateK2!$F125:$V125*OFFSET(ReactionStoich!$E$5:$U$5,BQ$2,0))*(TimeStep)*'Composition Moles'!$C115</f>
        <v>0</v>
      </c>
      <c r="BR103" s="19">
        <f ca="1">SUMPRODUCT(ReactionRateK2!$F125:$V125*OFFSET(ReactionStoich!$E$5:$U$5,BR$2,0))*(TimeStep)*'Composition Moles'!$C115</f>
        <v>0</v>
      </c>
      <c r="BS103" s="19">
        <f ca="1">SUMPRODUCT(ReactionRateK2!$F125:$V125*OFFSET(ReactionStoich!$E$5:$U$5,BS$2,0))*(TimeStep)*'Composition Moles'!$C115</f>
        <v>0</v>
      </c>
      <c r="BT103" s="19">
        <f ca="1">SUMPRODUCT(ReactionRateK2!$F125:$V125*OFFSET(ReactionStoich!$E$5:$U$5,BT$2,0))*(TimeStep)*'Composition Moles'!$C115</f>
        <v>0</v>
      </c>
      <c r="BU103" s="19">
        <f ca="1">SUMPRODUCT(ReactionRateK2!$F125:$V125*OFFSET(ReactionStoich!$E$5:$U$5,BU$2,0))*(TimeStep)*'Composition Moles'!$C115</f>
        <v>0</v>
      </c>
      <c r="BV103" s="19">
        <f ca="1">SUMPRODUCT(ReactionRateK2!$F125:$V125*OFFSET(ReactionStoich!$E$5:$U$5,BV$2,0))*(TimeStep)*'Composition Moles'!$C115</f>
        <v>0</v>
      </c>
      <c r="BW103" s="19">
        <f ca="1">SUMPRODUCT(ReactionRateK2!$F125:$V125*OFFSET(ReactionStoich!$E$5:$U$5,BW$2,0))*(TimeStep)*'Composition Moles'!$C115</f>
        <v>0</v>
      </c>
    </row>
    <row r="104" spans="1:75">
      <c r="A104">
        <f>ReactionRateK1!A126</f>
        <v>4.6999999999999913</v>
      </c>
      <c r="B104" s="20">
        <f t="shared" ca="1" si="7"/>
        <v>-1191.9977288179073</v>
      </c>
      <c r="C104" s="25">
        <f ca="1">'Composition Moles'!BZ116</f>
        <v>144236.76986984615</v>
      </c>
      <c r="D104" s="26">
        <f t="shared" ca="1" si="8"/>
        <v>8.2641737602243952E-3</v>
      </c>
      <c r="F104" s="19">
        <f ca="1">SUMPRODUCT(ReactionRateK2!$F126:$V126*OFFSET(ReactionStoich!$E$5:$U$5,F$2,0))*(TimeStep)*'Composition Moles'!$C116</f>
        <v>-9.9951512059344542E-3</v>
      </c>
      <c r="G104" s="19">
        <f ca="1">SUMPRODUCT(ReactionRateK2!$F126:$V126*OFFSET(ReactionStoich!$E$5:$U$5,G$2,0))*(TimeStep)*'Composition Moles'!$C116</f>
        <v>0</v>
      </c>
      <c r="H104" s="19">
        <f ca="1">SUMPRODUCT(ReactionRateK2!$F126:$V126*OFFSET(ReactionStoich!$E$5:$U$5,H$2,0))*(TimeStep)*'Composition Moles'!$C116</f>
        <v>9.9466131533484138E-3</v>
      </c>
      <c r="I104" s="19">
        <f ca="1">SUMPRODUCT(ReactionRateK2!$F126:$V126*OFFSET(ReactionStoich!$E$5:$U$5,I$2,0))*(TimeStep)*'Composition Moles'!$C116</f>
        <v>4.8538052586039969E-5</v>
      </c>
      <c r="J104" s="19">
        <f ca="1">SUMPRODUCT(ReactionRateK2!$F126:$V126*OFFSET(ReactionStoich!$E$5:$U$5,J$2,0))*(TimeStep)*'Composition Moles'!$C116</f>
        <v>0</v>
      </c>
      <c r="K104" s="19">
        <f ca="1">SUMPRODUCT(ReactionRateK2!$F126:$V126*OFFSET(ReactionStoich!$E$5:$U$5,K$2,0))*(TimeStep)*'Composition Moles'!$C116</f>
        <v>0</v>
      </c>
      <c r="L104" s="19">
        <f ca="1">SUMPRODUCT(ReactionRateK2!$F126:$V126*OFFSET(ReactionStoich!$E$5:$U$5,L$2,0))*(TimeStep)*'Composition Moles'!$C116</f>
        <v>0</v>
      </c>
      <c r="M104" s="19">
        <f ca="1">SUMPRODUCT(ReactionRateK2!$F126:$V126*OFFSET(ReactionStoich!$E$5:$U$5,M$2,0))*(TimeStep)*'Composition Moles'!$C116</f>
        <v>0</v>
      </c>
      <c r="N104" s="19">
        <f ca="1">SUMPRODUCT(ReactionRateK2!$F126:$V126*OFFSET(ReactionStoich!$E$5:$U$5,N$2,0))*(TimeStep)*'Composition Moles'!$C116</f>
        <v>0</v>
      </c>
      <c r="O104" s="19">
        <f ca="1">SUMPRODUCT(ReactionRateK2!$F126:$V126*OFFSET(ReactionStoich!$E$5:$U$5,O$2,0))*(TimeStep)*'Composition Moles'!$C116</f>
        <v>0</v>
      </c>
      <c r="P104" s="19">
        <f ca="1">SUMPRODUCT(ReactionRateK2!$F126:$V126*OFFSET(ReactionStoich!$E$5:$U$5,P$2,0))*(TimeStep)*'Composition Moles'!$C116</f>
        <v>0</v>
      </c>
      <c r="Q104" s="19">
        <f ca="1">SUMPRODUCT(ReactionRateK2!$F126:$V126*OFFSET(ReactionStoich!$E$5:$U$5,Q$2,0))*(TimeStep)*'Composition Moles'!$C116</f>
        <v>0</v>
      </c>
      <c r="R104" s="19">
        <f ca="1">SUMPRODUCT(ReactionRateK2!$F126:$V126*OFFSET(ReactionStoich!$E$5:$U$5,R$2,0))*(TimeStep)*'Composition Moles'!$C116</f>
        <v>0</v>
      </c>
      <c r="S104" s="19">
        <f ca="1">SUMPRODUCT(ReactionRateK2!$F126:$V126*OFFSET(ReactionStoich!$E$5:$U$5,S$2,0))*(TimeStep)*'Composition Moles'!$C116</f>
        <v>1.0244231765148744</v>
      </c>
      <c r="T104" s="19">
        <f ca="1">SUMPRODUCT(ReactionRateK2!$F126:$V126*OFFSET(ReactionStoich!$E$5:$U$5,T$2,0))*(TimeStep)*'Composition Moles'!$C116</f>
        <v>0</v>
      </c>
      <c r="U104" s="19">
        <f ca="1">SUMPRODUCT(ReactionRateK2!$F126:$V126*OFFSET(ReactionStoich!$E$5:$U$5,U$2,0))*(TimeStep)*'Composition Moles'!$C116</f>
        <v>0</v>
      </c>
      <c r="V104" s="19">
        <f ca="1">SUMPRODUCT(ReactionRateK2!$F126:$V126*OFFSET(ReactionStoich!$E$5:$U$5,V$2,0))*(TimeStep)*'Composition Moles'!$C116</f>
        <v>0</v>
      </c>
      <c r="W104" s="19">
        <f ca="1">SUMPRODUCT(ReactionRateK2!$F126:$V126*OFFSET(ReactionStoich!$E$5:$U$5,W$2,0))*(TimeStep)*'Composition Moles'!$C116</f>
        <v>0</v>
      </c>
      <c r="X104" s="19">
        <f ca="1">SUMPRODUCT(ReactionRateK2!$F126:$V126*OFFSET(ReactionStoich!$E$5:$U$5,X$2,0))*(TimeStep)*'Composition Moles'!$C116</f>
        <v>0</v>
      </c>
      <c r="Y104" s="19">
        <f ca="1">SUMPRODUCT(ReactionRateK2!$F126:$V126*OFFSET(ReactionStoich!$E$5:$U$5,Y$2,0))*(TimeStep)*'Composition Moles'!$C116</f>
        <v>-2.559836001134284</v>
      </c>
      <c r="Z104" s="19">
        <f ca="1">SUMPRODUCT(ReactionRateK2!$F126:$V126*OFFSET(ReactionStoich!$E$5:$U$5,Z$2,0))*(TimeStep)*'Composition Moles'!$C116</f>
        <v>0</v>
      </c>
      <c r="AA104" s="19">
        <f ca="1">SUMPRODUCT(ReactionRateK2!$F126:$V126*OFFSET(ReactionStoich!$E$5:$U$5,AA$2,0))*(TimeStep)*'Composition Moles'!$C116</f>
        <v>0</v>
      </c>
      <c r="AB104" s="19">
        <f ca="1">SUMPRODUCT(ReactionRateK2!$F126:$V126*OFFSET(ReactionStoich!$E$5:$U$5,AB$2,0))*(TimeStep)*'Composition Moles'!$C116</f>
        <v>0</v>
      </c>
      <c r="AC104" s="19">
        <f ca="1">SUMPRODUCT(ReactionRateK2!$F126:$V126*OFFSET(ReactionStoich!$E$5:$U$5,AC$2,0))*(TimeStep)*'Composition Moles'!$C116</f>
        <v>0</v>
      </c>
      <c r="AD104" s="19">
        <f ca="1">SUMPRODUCT(ReactionRateK2!$F126:$V126*OFFSET(ReactionStoich!$E$5:$U$5,AD$2,0))*(TimeStep)*'Composition Moles'!$C116</f>
        <v>0</v>
      </c>
      <c r="AE104" s="19">
        <f ca="1">SUMPRODUCT(ReactionRateK2!$F126:$V126*OFFSET(ReactionStoich!$E$5:$U$5,AE$2,0))*(TimeStep)*'Composition Moles'!$C116</f>
        <v>0</v>
      </c>
      <c r="AF104" s="19">
        <f ca="1">SUMPRODUCT(ReactionRateK2!$F126:$V126*OFFSET(ReactionStoich!$E$5:$U$5,AF$2,0))*(TimeStep)*'Composition Moles'!$C116</f>
        <v>0</v>
      </c>
      <c r="AG104" s="19">
        <f ca="1">SUMPRODUCT(ReactionRateK2!$F126:$V126*OFFSET(ReactionStoich!$E$5:$U$5,AG$2,0))*(TimeStep)*'Composition Moles'!$C116</f>
        <v>-5.0370255780917764E-3</v>
      </c>
      <c r="AH104" s="19">
        <f ca="1">SUMPRODUCT(ReactionRateK2!$F126:$V126*OFFSET(ReactionStoich!$E$5:$U$5,AH$2,0))*(TimeStep)*'Composition Moles'!$C116</f>
        <v>-0.71791426965907501</v>
      </c>
      <c r="AI104" s="19">
        <f ca="1">SUMPRODUCT(ReactionRateK2!$F126:$V126*OFFSET(ReactionStoich!$E$5:$U$5,AI$2,0))*(TimeStep)*'Composition Moles'!$C116</f>
        <v>2.3659792036171239</v>
      </c>
      <c r="AJ104" s="19">
        <f ca="1">SUMPRODUCT(ReactionRateK2!$F126:$V126*OFFSET(ReactionStoich!$E$5:$U$5,AJ$2,0))*(TimeStep)*'Composition Moles'!$C116</f>
        <v>0.42341340480844314</v>
      </c>
      <c r="AK104" s="19">
        <f ca="1">SUMPRODUCT(ReactionRateK2!$F126:$V126*OFFSET(ReactionStoich!$E$5:$U$5,AK$2,0))*(TimeStep)*'Composition Moles'!$C116</f>
        <v>0</v>
      </c>
      <c r="AL104" s="19">
        <f ca="1">SUMPRODUCT(ReactionRateK2!$F126:$V126*OFFSET(ReactionStoich!$E$5:$U$5,AL$2,0))*(TimeStep)*'Composition Moles'!$C116</f>
        <v>0</v>
      </c>
      <c r="AM104" s="19">
        <f ca="1">SUMPRODUCT(ReactionRateK2!$F126:$V126*OFFSET(ReactionStoich!$E$5:$U$5,AM$2,0))*(TimeStep)*'Composition Moles'!$C116</f>
        <v>0</v>
      </c>
      <c r="AN104" s="19">
        <f ca="1">SUMPRODUCT(ReactionRateK2!$F126:$V126*OFFSET(ReactionStoich!$E$5:$U$5,AN$2,0))*(TimeStep)*'Composition Moles'!$C116</f>
        <v>0</v>
      </c>
      <c r="AO104" s="19">
        <f ca="1">SUMPRODUCT(ReactionRateK2!$F126:$V126*OFFSET(ReactionStoich!$E$5:$U$5,AO$2,0))*(TimeStep)*'Composition Moles'!$C116</f>
        <v>-4.8538052586039969E-5</v>
      </c>
      <c r="AP104" s="19">
        <f ca="1">SUMPRODUCT(ReactionRateK2!$F126:$V126*OFFSET(ReactionStoich!$E$5:$U$5,AP$2,0))*(TimeStep)*'Composition Moles'!$C116</f>
        <v>-9.8173991497821165E-3</v>
      </c>
      <c r="AQ104" s="19">
        <f ca="1">SUMPRODUCT(ReactionRateK2!$F126:$V126*OFFSET(ReactionStoich!$E$5:$U$5,AQ$2,0))*(TimeStep)*'Composition Moles'!$C116</f>
        <v>0</v>
      </c>
      <c r="AR104" s="19">
        <f ca="1">SUMPRODUCT(ReactionRateK2!$F126:$V126*OFFSET(ReactionStoich!$E$5:$U$5,AR$2,0))*(TimeStep)*'Composition Moles'!$C116</f>
        <v>0</v>
      </c>
      <c r="AS104" s="19">
        <f ca="1">SUMPRODUCT(ReactionRateK2!$F126:$V126*OFFSET(ReactionStoich!$E$5:$U$5,AS$2,0))*(TimeStep)*'Composition Moles'!$C116</f>
        <v>-0.17372085045554067</v>
      </c>
      <c r="AT104" s="19">
        <f ca="1">SUMPRODUCT(ReactionRateK2!$F126:$V126*OFFSET(ReactionStoich!$E$5:$U$5,AT$2,0))*(TimeStep)*'Composition Moles'!$C116</f>
        <v>-0.17372085045554067</v>
      </c>
      <c r="AU104" s="19">
        <f ca="1">SUMPRODUCT(ReactionRateK2!$F126:$V126*OFFSET(ReactionStoich!$E$5:$U$5,AU$2,0))*(TimeStep)*'Composition Moles'!$C116</f>
        <v>-0.17372085045554067</v>
      </c>
      <c r="AV104" s="19">
        <f ca="1">SUMPRODUCT(ReactionRateK2!$F126:$V126*OFFSET(ReactionStoich!$E$5:$U$5,AV$2,0))*(TimeStep)*'Composition Moles'!$C116</f>
        <v>0</v>
      </c>
      <c r="AW104" s="19">
        <f ca="1">SUMPRODUCT(ReactionRateK2!$F126:$V126*OFFSET(ReactionStoich!$E$5:$U$5,AW$2,0))*(TimeStep)*'Composition Moles'!$C116</f>
        <v>0</v>
      </c>
      <c r="AX104" s="19">
        <f ca="1">SUMPRODUCT(ReactionRateK2!$F126:$V126*OFFSET(ReactionStoich!$E$5:$U$5,AX$2,0))*(TimeStep)*'Composition Moles'!$C116</f>
        <v>0</v>
      </c>
      <c r="AY104" s="19">
        <f ca="1">SUMPRODUCT(ReactionRateK2!$F126:$V126*OFFSET(ReactionStoich!$E$5:$U$5,AY$2,0))*(TimeStep)*'Composition Moles'!$C116</f>
        <v>0</v>
      </c>
      <c r="AZ104" s="19">
        <f ca="1">SUMPRODUCT(ReactionRateK2!$F126:$V126*OFFSET(ReactionStoich!$E$5:$U$5,AZ$2,0))*(TimeStep)*'Composition Moles'!$C116</f>
        <v>0</v>
      </c>
      <c r="BA104" s="19">
        <f ca="1">SUMPRODUCT(ReactionRateK2!$F126:$V126*OFFSET(ReactionStoich!$E$5:$U$5,BA$2,0))*(TimeStep)*'Composition Moles'!$C116</f>
        <v>0</v>
      </c>
      <c r="BB104" s="19">
        <f ca="1">SUMPRODUCT(ReactionRateK2!$F126:$V126*OFFSET(ReactionStoich!$E$5:$U$5,BB$2,0))*(TimeStep)*'Composition Moles'!$C116</f>
        <v>0</v>
      </c>
      <c r="BC104" s="19">
        <f ca="1">SUMPRODUCT(ReactionRateK2!$F126:$V126*OFFSET(ReactionStoich!$E$5:$U$5,BC$2,0))*(TimeStep)*'Composition Moles'!$C116</f>
        <v>0</v>
      </c>
      <c r="BD104" s="19">
        <f ca="1">SUMPRODUCT(ReactionRateK2!$F126:$V126*OFFSET(ReactionStoich!$E$5:$U$5,BD$2,0))*(TimeStep)*'Composition Moles'!$C116</f>
        <v>0</v>
      </c>
      <c r="BE104" s="19">
        <f ca="1">SUMPRODUCT(ReactionRateK2!$F126:$V126*OFFSET(ReactionStoich!$E$5:$U$5,BE$2,0))*(TimeStep)*'Composition Moles'!$C116</f>
        <v>0</v>
      </c>
      <c r="BF104" s="19">
        <f ca="1">SUMPRODUCT(ReactionRateK2!$F126:$V126*OFFSET(ReactionStoich!$E$5:$U$5,BF$2,0))*(TimeStep)*'Composition Moles'!$C116</f>
        <v>0</v>
      </c>
      <c r="BG104" s="19">
        <f ca="1">SUMPRODUCT(ReactionRateK2!$F126:$V126*OFFSET(ReactionStoich!$E$5:$U$5,BG$2,0))*(TimeStep)*'Composition Moles'!$C116</f>
        <v>0</v>
      </c>
      <c r="BH104" s="19">
        <f ca="1">SUMPRODUCT(ReactionRateK2!$F126:$V126*OFFSET(ReactionStoich!$E$5:$U$5,BH$2,0))*(TimeStep)*'Composition Moles'!$C116</f>
        <v>0</v>
      </c>
      <c r="BI104" s="19">
        <f ca="1">SUMPRODUCT(ReactionRateK2!$F126:$V126*OFFSET(ReactionStoich!$E$5:$U$5,BI$2,0))*(TimeStep)*'Composition Moles'!$C116</f>
        <v>0</v>
      </c>
      <c r="BJ104" s="19">
        <f ca="1">SUMPRODUCT(ReactionRateK2!$F126:$V126*OFFSET(ReactionStoich!$E$5:$U$5,BJ$2,0))*(TimeStep)*'Composition Moles'!$C116</f>
        <v>0</v>
      </c>
      <c r="BK104" s="19">
        <f ca="1">SUMPRODUCT(ReactionRateK2!$F126:$V126*OFFSET(ReactionStoich!$E$5:$U$5,BK$2,0))*(TimeStep)*'Composition Moles'!$C116</f>
        <v>0</v>
      </c>
      <c r="BL104" s="19">
        <f ca="1">SUMPRODUCT(ReactionRateK2!$F126:$V126*OFFSET(ReactionStoich!$E$5:$U$5,BL$2,0))*(TimeStep)*'Composition Moles'!$C116</f>
        <v>0</v>
      </c>
      <c r="BM104" s="19">
        <f ca="1">SUMPRODUCT(ReactionRateK2!$F126:$V126*OFFSET(ReactionStoich!$E$5:$U$5,BM$2,0))*(TimeStep)*'Composition Moles'!$C116</f>
        <v>0</v>
      </c>
      <c r="BN104" s="19">
        <f ca="1">SUMPRODUCT(ReactionRateK2!$F126:$V126*OFFSET(ReactionStoich!$E$5:$U$5,BN$2,0))*(TimeStep)*'Composition Moles'!$C116</f>
        <v>0</v>
      </c>
      <c r="BO104" s="19">
        <f ca="1">SUMPRODUCT(ReactionRateK2!$F126:$V126*OFFSET(ReactionStoich!$E$5:$U$5,BO$2,0))*(TimeStep)*'Composition Moles'!$C116</f>
        <v>0</v>
      </c>
      <c r="BP104" s="19">
        <f ca="1">SUMPRODUCT(ReactionRateK2!$F126:$V126*OFFSET(ReactionStoich!$E$5:$U$5,BP$2,0))*(TimeStep)*'Composition Moles'!$C116</f>
        <v>0</v>
      </c>
      <c r="BQ104" s="19">
        <f ca="1">SUMPRODUCT(ReactionRateK2!$F126:$V126*OFFSET(ReactionStoich!$E$5:$U$5,BQ$2,0))*(TimeStep)*'Composition Moles'!$C116</f>
        <v>0</v>
      </c>
      <c r="BR104" s="19">
        <f ca="1">SUMPRODUCT(ReactionRateK2!$F126:$V126*OFFSET(ReactionStoich!$E$5:$U$5,BR$2,0))*(TimeStep)*'Composition Moles'!$C116</f>
        <v>0</v>
      </c>
      <c r="BS104" s="19">
        <f ca="1">SUMPRODUCT(ReactionRateK2!$F126:$V126*OFFSET(ReactionStoich!$E$5:$U$5,BS$2,0))*(TimeStep)*'Composition Moles'!$C116</f>
        <v>0</v>
      </c>
      <c r="BT104" s="19">
        <f ca="1">SUMPRODUCT(ReactionRateK2!$F126:$V126*OFFSET(ReactionStoich!$E$5:$U$5,BT$2,0))*(TimeStep)*'Composition Moles'!$C116</f>
        <v>0</v>
      </c>
      <c r="BU104" s="19">
        <f ca="1">SUMPRODUCT(ReactionRateK2!$F126:$V126*OFFSET(ReactionStoich!$E$5:$U$5,BU$2,0))*(TimeStep)*'Composition Moles'!$C116</f>
        <v>0</v>
      </c>
      <c r="BV104" s="19">
        <f ca="1">SUMPRODUCT(ReactionRateK2!$F126:$V126*OFFSET(ReactionStoich!$E$5:$U$5,BV$2,0))*(TimeStep)*'Composition Moles'!$C116</f>
        <v>0</v>
      </c>
      <c r="BW104" s="19">
        <f ca="1">SUMPRODUCT(ReactionRateK2!$F126:$V126*OFFSET(ReactionStoich!$E$5:$U$5,BW$2,0))*(TimeStep)*'Composition Moles'!$C116</f>
        <v>0</v>
      </c>
    </row>
    <row r="105" spans="1:75">
      <c r="A105">
        <f>ReactionRateK1!A127</f>
        <v>4.7499999999999911</v>
      </c>
      <c r="B105" s="20">
        <f t="shared" ca="1" si="7"/>
        <v>-1179.3684101332815</v>
      </c>
      <c r="C105" s="25">
        <f ca="1">'Composition Moles'!BZ117</f>
        <v>144233.44306486406</v>
      </c>
      <c r="D105" s="26">
        <f t="shared" ca="1" si="8"/>
        <v>8.1768027239209774E-3</v>
      </c>
      <c r="F105" s="19">
        <f ca="1">SUMPRODUCT(ReactionRateK2!$F127:$V127*OFFSET(ReactionStoich!$E$5:$U$5,F$2,0))*(TimeStep)*'Composition Moles'!$C117</f>
        <v>-9.3224075207422596E-3</v>
      </c>
      <c r="G105" s="19">
        <f ca="1">SUMPRODUCT(ReactionRateK2!$F127:$V127*OFFSET(ReactionStoich!$E$5:$U$5,G$2,0))*(TimeStep)*'Composition Moles'!$C117</f>
        <v>0</v>
      </c>
      <c r="H105" s="19">
        <f ca="1">SUMPRODUCT(ReactionRateK2!$F127:$V127*OFFSET(ReactionStoich!$E$5:$U$5,H$2,0))*(TimeStep)*'Composition Moles'!$C117</f>
        <v>9.2788361160894943E-3</v>
      </c>
      <c r="I105" s="19">
        <f ca="1">SUMPRODUCT(ReactionRateK2!$F127:$V127*OFFSET(ReactionStoich!$E$5:$U$5,I$2,0))*(TimeStep)*'Composition Moles'!$C117</f>
        <v>4.3571404652766563E-5</v>
      </c>
      <c r="J105" s="19">
        <f ca="1">SUMPRODUCT(ReactionRateK2!$F127:$V127*OFFSET(ReactionStoich!$E$5:$U$5,J$2,0))*(TimeStep)*'Composition Moles'!$C117</f>
        <v>0</v>
      </c>
      <c r="K105" s="19">
        <f ca="1">SUMPRODUCT(ReactionRateK2!$F127:$V127*OFFSET(ReactionStoich!$E$5:$U$5,K$2,0))*(TimeStep)*'Composition Moles'!$C117</f>
        <v>0</v>
      </c>
      <c r="L105" s="19">
        <f ca="1">SUMPRODUCT(ReactionRateK2!$F127:$V127*OFFSET(ReactionStoich!$E$5:$U$5,L$2,0))*(TimeStep)*'Composition Moles'!$C117</f>
        <v>0</v>
      </c>
      <c r="M105" s="19">
        <f ca="1">SUMPRODUCT(ReactionRateK2!$F127:$V127*OFFSET(ReactionStoich!$E$5:$U$5,M$2,0))*(TimeStep)*'Composition Moles'!$C117</f>
        <v>0</v>
      </c>
      <c r="N105" s="19">
        <f ca="1">SUMPRODUCT(ReactionRateK2!$F127:$V127*OFFSET(ReactionStoich!$E$5:$U$5,N$2,0))*(TimeStep)*'Composition Moles'!$C117</f>
        <v>0</v>
      </c>
      <c r="O105" s="19">
        <f ca="1">SUMPRODUCT(ReactionRateK2!$F127:$V127*OFFSET(ReactionStoich!$E$5:$U$5,O$2,0))*(TimeStep)*'Composition Moles'!$C117</f>
        <v>0</v>
      </c>
      <c r="P105" s="19">
        <f ca="1">SUMPRODUCT(ReactionRateK2!$F127:$V127*OFFSET(ReactionStoich!$E$5:$U$5,P$2,0))*(TimeStep)*'Composition Moles'!$C117</f>
        <v>0</v>
      </c>
      <c r="Q105" s="19">
        <f ca="1">SUMPRODUCT(ReactionRateK2!$F127:$V127*OFFSET(ReactionStoich!$E$5:$U$5,Q$2,0))*(TimeStep)*'Composition Moles'!$C117</f>
        <v>0</v>
      </c>
      <c r="R105" s="19">
        <f ca="1">SUMPRODUCT(ReactionRateK2!$F127:$V127*OFFSET(ReactionStoich!$E$5:$U$5,R$2,0))*(TimeStep)*'Composition Moles'!$C117</f>
        <v>0</v>
      </c>
      <c r="S105" s="19">
        <f ca="1">SUMPRODUCT(ReactionRateK2!$F127:$V127*OFFSET(ReactionStoich!$E$5:$U$5,S$2,0))*(TimeStep)*'Composition Moles'!$C117</f>
        <v>0.99560005215710323</v>
      </c>
      <c r="T105" s="19">
        <f ca="1">SUMPRODUCT(ReactionRateK2!$F127:$V127*OFFSET(ReactionStoich!$E$5:$U$5,T$2,0))*(TimeStep)*'Composition Moles'!$C117</f>
        <v>0</v>
      </c>
      <c r="U105" s="19">
        <f ca="1">SUMPRODUCT(ReactionRateK2!$F127:$V127*OFFSET(ReactionStoich!$E$5:$U$5,U$2,0))*(TimeStep)*'Composition Moles'!$C117</f>
        <v>0</v>
      </c>
      <c r="V105" s="19">
        <f ca="1">SUMPRODUCT(ReactionRateK2!$F127:$V127*OFFSET(ReactionStoich!$E$5:$U$5,V$2,0))*(TimeStep)*'Composition Moles'!$C117</f>
        <v>0</v>
      </c>
      <c r="W105" s="19">
        <f ca="1">SUMPRODUCT(ReactionRateK2!$F127:$V127*OFFSET(ReactionStoich!$E$5:$U$5,W$2,0))*(TimeStep)*'Composition Moles'!$C117</f>
        <v>0</v>
      </c>
      <c r="X105" s="19">
        <f ca="1">SUMPRODUCT(ReactionRateK2!$F127:$V127*OFFSET(ReactionStoich!$E$5:$U$5,X$2,0))*(TimeStep)*'Composition Moles'!$C117</f>
        <v>0</v>
      </c>
      <c r="Y105" s="19">
        <f ca="1">SUMPRODUCT(ReactionRateK2!$F127:$V127*OFFSET(ReactionStoich!$E$5:$U$5,Y$2,0))*(TimeStep)*'Composition Moles'!$C117</f>
        <v>-2.4954125605151689</v>
      </c>
      <c r="Z105" s="19">
        <f ca="1">SUMPRODUCT(ReactionRateK2!$F127:$V127*OFFSET(ReactionStoich!$E$5:$U$5,Z$2,0))*(TimeStep)*'Composition Moles'!$C117</f>
        <v>0</v>
      </c>
      <c r="AA105" s="19">
        <f ca="1">SUMPRODUCT(ReactionRateK2!$F127:$V127*OFFSET(ReactionStoich!$E$5:$U$5,AA$2,0))*(TimeStep)*'Composition Moles'!$C117</f>
        <v>0</v>
      </c>
      <c r="AB105" s="19">
        <f ca="1">SUMPRODUCT(ReactionRateK2!$F127:$V127*OFFSET(ReactionStoich!$E$5:$U$5,AB$2,0))*(TimeStep)*'Composition Moles'!$C117</f>
        <v>0</v>
      </c>
      <c r="AC105" s="19">
        <f ca="1">SUMPRODUCT(ReactionRateK2!$F127:$V127*OFFSET(ReactionStoich!$E$5:$U$5,AC$2,0))*(TimeStep)*'Composition Moles'!$C117</f>
        <v>0</v>
      </c>
      <c r="AD105" s="19">
        <f ca="1">SUMPRODUCT(ReactionRateK2!$F127:$V127*OFFSET(ReactionStoich!$E$5:$U$5,AD$2,0))*(TimeStep)*'Composition Moles'!$C117</f>
        <v>0</v>
      </c>
      <c r="AE105" s="19">
        <f ca="1">SUMPRODUCT(ReactionRateK2!$F127:$V127*OFFSET(ReactionStoich!$E$5:$U$5,AE$2,0))*(TimeStep)*'Composition Moles'!$C117</f>
        <v>0</v>
      </c>
      <c r="AF105" s="19">
        <f ca="1">SUMPRODUCT(ReactionRateK2!$F127:$V127*OFFSET(ReactionStoich!$E$5:$U$5,AF$2,0))*(TimeStep)*'Composition Moles'!$C117</f>
        <v>0</v>
      </c>
      <c r="AG105" s="19">
        <f ca="1">SUMPRODUCT(ReactionRateK2!$F127:$V127*OFFSET(ReactionStoich!$E$5:$U$5,AG$2,0))*(TimeStep)*'Composition Moles'!$C117</f>
        <v>-4.8876130926837876E-3</v>
      </c>
      <c r="AH105" s="19">
        <f ca="1">SUMPRODUCT(ReactionRateK2!$F127:$V127*OFFSET(ReactionStoich!$E$5:$U$5,AH$2,0))*(TimeStep)*'Composition Moles'!$C117</f>
        <v>-0.72427351494971104</v>
      </c>
      <c r="AI105" s="19">
        <f ca="1">SUMPRODUCT(ReactionRateK2!$F127:$V127*OFFSET(ReactionStoich!$E$5:$U$5,AI$2,0))*(TimeStep)*'Composition Moles'!$C117</f>
        <v>2.339620093036177</v>
      </c>
      <c r="AJ105" s="19">
        <f ca="1">SUMPRODUCT(ReactionRateK2!$F127:$V127*OFFSET(ReactionStoich!$E$5:$U$5,AJ$2,0))*(TimeStep)*'Composition Moles'!$C117</f>
        <v>0.4122543860113832</v>
      </c>
      <c r="AK105" s="19">
        <f ca="1">SUMPRODUCT(ReactionRateK2!$F127:$V127*OFFSET(ReactionStoich!$E$5:$U$5,AK$2,0))*(TimeStep)*'Composition Moles'!$C117</f>
        <v>0</v>
      </c>
      <c r="AL105" s="19">
        <f ca="1">SUMPRODUCT(ReactionRateK2!$F127:$V127*OFFSET(ReactionStoich!$E$5:$U$5,AL$2,0))*(TimeStep)*'Composition Moles'!$C117</f>
        <v>0</v>
      </c>
      <c r="AM105" s="19">
        <f ca="1">SUMPRODUCT(ReactionRateK2!$F127:$V127*OFFSET(ReactionStoich!$E$5:$U$5,AM$2,0))*(TimeStep)*'Composition Moles'!$C117</f>
        <v>0</v>
      </c>
      <c r="AN105" s="19">
        <f ca="1">SUMPRODUCT(ReactionRateK2!$F127:$V127*OFFSET(ReactionStoich!$E$5:$U$5,AN$2,0))*(TimeStep)*'Composition Moles'!$C117</f>
        <v>0</v>
      </c>
      <c r="AO105" s="19">
        <f ca="1">SUMPRODUCT(ReactionRateK2!$F127:$V127*OFFSET(ReactionStoich!$E$5:$U$5,AO$2,0))*(TimeStep)*'Composition Moles'!$C117</f>
        <v>-4.3571404652766563E-5</v>
      </c>
      <c r="AP105" s="19">
        <f ca="1">SUMPRODUCT(ReactionRateK2!$F127:$V127*OFFSET(ReactionStoich!$E$5:$U$5,AP$2,0))*(TimeStep)*'Composition Moles'!$C117</f>
        <v>-9.1315190339863617E-3</v>
      </c>
      <c r="AQ105" s="19">
        <f ca="1">SUMPRODUCT(ReactionRateK2!$F127:$V127*OFFSET(ReactionStoich!$E$5:$U$5,AQ$2,0))*(TimeStep)*'Composition Moles'!$C117</f>
        <v>0</v>
      </c>
      <c r="AR105" s="19">
        <f ca="1">SUMPRODUCT(ReactionRateK2!$F127:$V127*OFFSET(ReactionStoich!$E$5:$U$5,AR$2,0))*(TimeStep)*'Composition Moles'!$C117</f>
        <v>0</v>
      </c>
      <c r="AS105" s="19">
        <f ca="1">SUMPRODUCT(ReactionRateK2!$F127:$V127*OFFSET(ReactionStoich!$E$5:$U$5,AS$2,0))*(TimeStep)*'Composition Moles'!$C117</f>
        <v>-0.17124191740282027</v>
      </c>
      <c r="AT105" s="19">
        <f ca="1">SUMPRODUCT(ReactionRateK2!$F127:$V127*OFFSET(ReactionStoich!$E$5:$U$5,AT$2,0))*(TimeStep)*'Composition Moles'!$C117</f>
        <v>-0.17124191740282027</v>
      </c>
      <c r="AU105" s="19">
        <f ca="1">SUMPRODUCT(ReactionRateK2!$F127:$V127*OFFSET(ReactionStoich!$E$5:$U$5,AU$2,0))*(TimeStep)*'Composition Moles'!$C117</f>
        <v>-0.17124191740282027</v>
      </c>
      <c r="AV105" s="19">
        <f ca="1">SUMPRODUCT(ReactionRateK2!$F127:$V127*OFFSET(ReactionStoich!$E$5:$U$5,AV$2,0))*(TimeStep)*'Composition Moles'!$C117</f>
        <v>0</v>
      </c>
      <c r="AW105" s="19">
        <f ca="1">SUMPRODUCT(ReactionRateK2!$F127:$V127*OFFSET(ReactionStoich!$E$5:$U$5,AW$2,0))*(TimeStep)*'Composition Moles'!$C117</f>
        <v>0</v>
      </c>
      <c r="AX105" s="19">
        <f ca="1">SUMPRODUCT(ReactionRateK2!$F127:$V127*OFFSET(ReactionStoich!$E$5:$U$5,AX$2,0))*(TimeStep)*'Composition Moles'!$C117</f>
        <v>0</v>
      </c>
      <c r="AY105" s="19">
        <f ca="1">SUMPRODUCT(ReactionRateK2!$F127:$V127*OFFSET(ReactionStoich!$E$5:$U$5,AY$2,0))*(TimeStep)*'Composition Moles'!$C117</f>
        <v>0</v>
      </c>
      <c r="AZ105" s="19">
        <f ca="1">SUMPRODUCT(ReactionRateK2!$F127:$V127*OFFSET(ReactionStoich!$E$5:$U$5,AZ$2,0))*(TimeStep)*'Composition Moles'!$C117</f>
        <v>0</v>
      </c>
      <c r="BA105" s="19">
        <f ca="1">SUMPRODUCT(ReactionRateK2!$F127:$V127*OFFSET(ReactionStoich!$E$5:$U$5,BA$2,0))*(TimeStep)*'Composition Moles'!$C117</f>
        <v>0</v>
      </c>
      <c r="BB105" s="19">
        <f ca="1">SUMPRODUCT(ReactionRateK2!$F127:$V127*OFFSET(ReactionStoich!$E$5:$U$5,BB$2,0))*(TimeStep)*'Composition Moles'!$C117</f>
        <v>0</v>
      </c>
      <c r="BC105" s="19">
        <f ca="1">SUMPRODUCT(ReactionRateK2!$F127:$V127*OFFSET(ReactionStoich!$E$5:$U$5,BC$2,0))*(TimeStep)*'Composition Moles'!$C117</f>
        <v>0</v>
      </c>
      <c r="BD105" s="19">
        <f ca="1">SUMPRODUCT(ReactionRateK2!$F127:$V127*OFFSET(ReactionStoich!$E$5:$U$5,BD$2,0))*(TimeStep)*'Composition Moles'!$C117</f>
        <v>0</v>
      </c>
      <c r="BE105" s="19">
        <f ca="1">SUMPRODUCT(ReactionRateK2!$F127:$V127*OFFSET(ReactionStoich!$E$5:$U$5,BE$2,0))*(TimeStep)*'Composition Moles'!$C117</f>
        <v>0</v>
      </c>
      <c r="BF105" s="19">
        <f ca="1">SUMPRODUCT(ReactionRateK2!$F127:$V127*OFFSET(ReactionStoich!$E$5:$U$5,BF$2,0))*(TimeStep)*'Composition Moles'!$C117</f>
        <v>0</v>
      </c>
      <c r="BG105" s="19">
        <f ca="1">SUMPRODUCT(ReactionRateK2!$F127:$V127*OFFSET(ReactionStoich!$E$5:$U$5,BG$2,0))*(TimeStep)*'Composition Moles'!$C117</f>
        <v>0</v>
      </c>
      <c r="BH105" s="19">
        <f ca="1">SUMPRODUCT(ReactionRateK2!$F127:$V127*OFFSET(ReactionStoich!$E$5:$U$5,BH$2,0))*(TimeStep)*'Composition Moles'!$C117</f>
        <v>0</v>
      </c>
      <c r="BI105" s="19">
        <f ca="1">SUMPRODUCT(ReactionRateK2!$F127:$V127*OFFSET(ReactionStoich!$E$5:$U$5,BI$2,0))*(TimeStep)*'Composition Moles'!$C117</f>
        <v>0</v>
      </c>
      <c r="BJ105" s="19">
        <f ca="1">SUMPRODUCT(ReactionRateK2!$F127:$V127*OFFSET(ReactionStoich!$E$5:$U$5,BJ$2,0))*(TimeStep)*'Composition Moles'!$C117</f>
        <v>0</v>
      </c>
      <c r="BK105" s="19">
        <f ca="1">SUMPRODUCT(ReactionRateK2!$F127:$V127*OFFSET(ReactionStoich!$E$5:$U$5,BK$2,0))*(TimeStep)*'Composition Moles'!$C117</f>
        <v>0</v>
      </c>
      <c r="BL105" s="19">
        <f ca="1">SUMPRODUCT(ReactionRateK2!$F127:$V127*OFFSET(ReactionStoich!$E$5:$U$5,BL$2,0))*(TimeStep)*'Composition Moles'!$C117</f>
        <v>0</v>
      </c>
      <c r="BM105" s="19">
        <f ca="1">SUMPRODUCT(ReactionRateK2!$F127:$V127*OFFSET(ReactionStoich!$E$5:$U$5,BM$2,0))*(TimeStep)*'Composition Moles'!$C117</f>
        <v>0</v>
      </c>
      <c r="BN105" s="19">
        <f ca="1">SUMPRODUCT(ReactionRateK2!$F127:$V127*OFFSET(ReactionStoich!$E$5:$U$5,BN$2,0))*(TimeStep)*'Composition Moles'!$C117</f>
        <v>0</v>
      </c>
      <c r="BO105" s="19">
        <f ca="1">SUMPRODUCT(ReactionRateK2!$F127:$V127*OFFSET(ReactionStoich!$E$5:$U$5,BO$2,0))*(TimeStep)*'Composition Moles'!$C117</f>
        <v>0</v>
      </c>
      <c r="BP105" s="19">
        <f ca="1">SUMPRODUCT(ReactionRateK2!$F127:$V127*OFFSET(ReactionStoich!$E$5:$U$5,BP$2,0))*(TimeStep)*'Composition Moles'!$C117</f>
        <v>0</v>
      </c>
      <c r="BQ105" s="19">
        <f ca="1">SUMPRODUCT(ReactionRateK2!$F127:$V127*OFFSET(ReactionStoich!$E$5:$U$5,BQ$2,0))*(TimeStep)*'Composition Moles'!$C117</f>
        <v>0</v>
      </c>
      <c r="BR105" s="19">
        <f ca="1">SUMPRODUCT(ReactionRateK2!$F127:$V127*OFFSET(ReactionStoich!$E$5:$U$5,BR$2,0))*(TimeStep)*'Composition Moles'!$C117</f>
        <v>0</v>
      </c>
      <c r="BS105" s="19">
        <f ca="1">SUMPRODUCT(ReactionRateK2!$F127:$V127*OFFSET(ReactionStoich!$E$5:$U$5,BS$2,0))*(TimeStep)*'Composition Moles'!$C117</f>
        <v>0</v>
      </c>
      <c r="BT105" s="19">
        <f ca="1">SUMPRODUCT(ReactionRateK2!$F127:$V127*OFFSET(ReactionStoich!$E$5:$U$5,BT$2,0))*(TimeStep)*'Composition Moles'!$C117</f>
        <v>0</v>
      </c>
      <c r="BU105" s="19">
        <f ca="1">SUMPRODUCT(ReactionRateK2!$F127:$V127*OFFSET(ReactionStoich!$E$5:$U$5,BU$2,0))*(TimeStep)*'Composition Moles'!$C117</f>
        <v>0</v>
      </c>
      <c r="BV105" s="19">
        <f ca="1">SUMPRODUCT(ReactionRateK2!$F127:$V127*OFFSET(ReactionStoich!$E$5:$U$5,BV$2,0))*(TimeStep)*'Composition Moles'!$C117</f>
        <v>0</v>
      </c>
      <c r="BW105" s="19">
        <f ca="1">SUMPRODUCT(ReactionRateK2!$F127:$V127*OFFSET(ReactionStoich!$E$5:$U$5,BW$2,0))*(TimeStep)*'Composition Moles'!$C117</f>
        <v>0</v>
      </c>
    </row>
    <row r="106" spans="1:75">
      <c r="A106">
        <f>ReactionRateK1!A128</f>
        <v>4.7999999999999909</v>
      </c>
      <c r="B106" s="20">
        <f t="shared" ca="1" si="7"/>
        <v>-1168.7931434811749</v>
      </c>
      <c r="C106" s="25">
        <f ca="1">'Composition Moles'!BZ118</f>
        <v>144229.90434139944</v>
      </c>
      <c r="D106" s="26">
        <f t="shared" ca="1" si="8"/>
        <v>8.1036810557301806E-3</v>
      </c>
      <c r="F106" s="19">
        <f ca="1">SUMPRODUCT(ReactionRateK2!$F128:$V128*OFFSET(ReactionStoich!$E$5:$U$5,F$2,0))*(TimeStep)*'Composition Moles'!$C118</f>
        <v>-8.6969177624387668E-3</v>
      </c>
      <c r="G106" s="19">
        <f ca="1">SUMPRODUCT(ReactionRateK2!$F128:$V128*OFFSET(ReactionStoich!$E$5:$U$5,G$2,0))*(TimeStep)*'Composition Moles'!$C118</f>
        <v>0</v>
      </c>
      <c r="H106" s="19">
        <f ca="1">SUMPRODUCT(ReactionRateK2!$F128:$V128*OFFSET(ReactionStoich!$E$5:$U$5,H$2,0))*(TimeStep)*'Composition Moles'!$C118</f>
        <v>8.6578042394076828E-3</v>
      </c>
      <c r="I106" s="19">
        <f ca="1">SUMPRODUCT(ReactionRateK2!$F128:$V128*OFFSET(ReactionStoich!$E$5:$U$5,I$2,0))*(TimeStep)*'Composition Moles'!$C118</f>
        <v>3.9113523031083548E-5</v>
      </c>
      <c r="J106" s="19">
        <f ca="1">SUMPRODUCT(ReactionRateK2!$F128:$V128*OFFSET(ReactionStoich!$E$5:$U$5,J$2,0))*(TimeStep)*'Composition Moles'!$C118</f>
        <v>0</v>
      </c>
      <c r="K106" s="19">
        <f ca="1">SUMPRODUCT(ReactionRateK2!$F128:$V128*OFFSET(ReactionStoich!$E$5:$U$5,K$2,0))*(TimeStep)*'Composition Moles'!$C118</f>
        <v>0</v>
      </c>
      <c r="L106" s="19">
        <f ca="1">SUMPRODUCT(ReactionRateK2!$F128:$V128*OFFSET(ReactionStoich!$E$5:$U$5,L$2,0))*(TimeStep)*'Composition Moles'!$C118</f>
        <v>0</v>
      </c>
      <c r="M106" s="19">
        <f ca="1">SUMPRODUCT(ReactionRateK2!$F128:$V128*OFFSET(ReactionStoich!$E$5:$U$5,M$2,0))*(TimeStep)*'Composition Moles'!$C118</f>
        <v>0</v>
      </c>
      <c r="N106" s="19">
        <f ca="1">SUMPRODUCT(ReactionRateK2!$F128:$V128*OFFSET(ReactionStoich!$E$5:$U$5,N$2,0))*(TimeStep)*'Composition Moles'!$C118</f>
        <v>0</v>
      </c>
      <c r="O106" s="19">
        <f ca="1">SUMPRODUCT(ReactionRateK2!$F128:$V128*OFFSET(ReactionStoich!$E$5:$U$5,O$2,0))*(TimeStep)*'Composition Moles'!$C118</f>
        <v>0</v>
      </c>
      <c r="P106" s="19">
        <f ca="1">SUMPRODUCT(ReactionRateK2!$F128:$V128*OFFSET(ReactionStoich!$E$5:$U$5,P$2,0))*(TimeStep)*'Composition Moles'!$C118</f>
        <v>0</v>
      </c>
      <c r="Q106" s="19">
        <f ca="1">SUMPRODUCT(ReactionRateK2!$F128:$V128*OFFSET(ReactionStoich!$E$5:$U$5,Q$2,0))*(TimeStep)*'Composition Moles'!$C118</f>
        <v>0</v>
      </c>
      <c r="R106" s="19">
        <f ca="1">SUMPRODUCT(ReactionRateK2!$F128:$V128*OFFSET(ReactionStoich!$E$5:$U$5,R$2,0))*(TimeStep)*'Composition Moles'!$C118</f>
        <v>0</v>
      </c>
      <c r="S106" s="19">
        <f ca="1">SUMPRODUCT(ReactionRateK2!$F128:$V128*OFFSET(ReactionStoich!$E$5:$U$5,S$2,0))*(TimeStep)*'Composition Moles'!$C118</f>
        <v>0.96721084532351354</v>
      </c>
      <c r="T106" s="19">
        <f ca="1">SUMPRODUCT(ReactionRateK2!$F128:$V128*OFFSET(ReactionStoich!$E$5:$U$5,T$2,0))*(TimeStep)*'Composition Moles'!$C118</f>
        <v>0</v>
      </c>
      <c r="U106" s="19">
        <f ca="1">SUMPRODUCT(ReactionRateK2!$F128:$V128*OFFSET(ReactionStoich!$E$5:$U$5,U$2,0))*(TimeStep)*'Composition Moles'!$C118</f>
        <v>0</v>
      </c>
      <c r="V106" s="19">
        <f ca="1">SUMPRODUCT(ReactionRateK2!$F128:$V128*OFFSET(ReactionStoich!$E$5:$U$5,V$2,0))*(TimeStep)*'Composition Moles'!$C118</f>
        <v>0</v>
      </c>
      <c r="W106" s="19">
        <f ca="1">SUMPRODUCT(ReactionRateK2!$F128:$V128*OFFSET(ReactionStoich!$E$5:$U$5,W$2,0))*(TimeStep)*'Composition Moles'!$C118</f>
        <v>0</v>
      </c>
      <c r="X106" s="19">
        <f ca="1">SUMPRODUCT(ReactionRateK2!$F128:$V128*OFFSET(ReactionStoich!$E$5:$U$5,X$2,0))*(TimeStep)*'Composition Moles'!$C118</f>
        <v>0</v>
      </c>
      <c r="Y106" s="19">
        <f ca="1">SUMPRODUCT(ReactionRateK2!$F128:$V128*OFFSET(ReactionStoich!$E$5:$U$5,Y$2,0))*(TimeStep)*'Composition Moles'!$C118</f>
        <v>-2.4319668535785164</v>
      </c>
      <c r="Z106" s="19">
        <f ca="1">SUMPRODUCT(ReactionRateK2!$F128:$V128*OFFSET(ReactionStoich!$E$5:$U$5,Z$2,0))*(TimeStep)*'Composition Moles'!$C118</f>
        <v>0</v>
      </c>
      <c r="AA106" s="19">
        <f ca="1">SUMPRODUCT(ReactionRateK2!$F128:$V128*OFFSET(ReactionStoich!$E$5:$U$5,AA$2,0))*(TimeStep)*'Composition Moles'!$C118</f>
        <v>0</v>
      </c>
      <c r="AB106" s="19">
        <f ca="1">SUMPRODUCT(ReactionRateK2!$F128:$V128*OFFSET(ReactionStoich!$E$5:$U$5,AB$2,0))*(TimeStep)*'Composition Moles'!$C118</f>
        <v>0</v>
      </c>
      <c r="AC106" s="19">
        <f ca="1">SUMPRODUCT(ReactionRateK2!$F128:$V128*OFFSET(ReactionStoich!$E$5:$U$5,AC$2,0))*(TimeStep)*'Composition Moles'!$C118</f>
        <v>0</v>
      </c>
      <c r="AD106" s="19">
        <f ca="1">SUMPRODUCT(ReactionRateK2!$F128:$V128*OFFSET(ReactionStoich!$E$5:$U$5,AD$2,0))*(TimeStep)*'Composition Moles'!$C118</f>
        <v>0</v>
      </c>
      <c r="AE106" s="19">
        <f ca="1">SUMPRODUCT(ReactionRateK2!$F128:$V128*OFFSET(ReactionStoich!$E$5:$U$5,AE$2,0))*(TimeStep)*'Composition Moles'!$C118</f>
        <v>0</v>
      </c>
      <c r="AF106" s="19">
        <f ca="1">SUMPRODUCT(ReactionRateK2!$F128:$V128*OFFSET(ReactionStoich!$E$5:$U$5,AF$2,0))*(TimeStep)*'Composition Moles'!$C118</f>
        <v>0</v>
      </c>
      <c r="AG106" s="19">
        <f ca="1">SUMPRODUCT(ReactionRateK2!$F128:$V128*OFFSET(ReactionStoich!$E$5:$U$5,AG$2,0))*(TimeStep)*'Composition Moles'!$C118</f>
        <v>-4.8104898693580424E-3</v>
      </c>
      <c r="AH106" s="19">
        <f ca="1">SUMPRODUCT(ReactionRateK2!$F128:$V128*OFFSET(ReactionStoich!$E$5:$U$5,AH$2,0))*(TimeStep)*'Composition Moles'!$C118</f>
        <v>-0.73011960247244334</v>
      </c>
      <c r="AI106" s="19">
        <f ca="1">SUMPRODUCT(ReactionRateK2!$F128:$V128*OFFSET(ReactionStoich!$E$5:$U$5,AI$2,0))*(TimeStep)*'Composition Moles'!$C118</f>
        <v>2.3133686191285956</v>
      </c>
      <c r="AJ106" s="19">
        <f ca="1">SUMPRODUCT(ReactionRateK2!$F128:$V128*OFFSET(ReactionStoich!$E$5:$U$5,AJ$2,0))*(TimeStep)*'Composition Moles'!$C118</f>
        <v>0.40129559344760696</v>
      </c>
      <c r="AK106" s="19">
        <f ca="1">SUMPRODUCT(ReactionRateK2!$F128:$V128*OFFSET(ReactionStoich!$E$5:$U$5,AK$2,0))*(TimeStep)*'Composition Moles'!$C118</f>
        <v>0</v>
      </c>
      <c r="AL106" s="19">
        <f ca="1">SUMPRODUCT(ReactionRateK2!$F128:$V128*OFFSET(ReactionStoich!$E$5:$U$5,AL$2,0))*(TimeStep)*'Composition Moles'!$C118</f>
        <v>0</v>
      </c>
      <c r="AM106" s="19">
        <f ca="1">SUMPRODUCT(ReactionRateK2!$F128:$V128*OFFSET(ReactionStoich!$E$5:$U$5,AM$2,0))*(TimeStep)*'Composition Moles'!$C118</f>
        <v>0</v>
      </c>
      <c r="AN106" s="19">
        <f ca="1">SUMPRODUCT(ReactionRateK2!$F128:$V128*OFFSET(ReactionStoich!$E$5:$U$5,AN$2,0))*(TimeStep)*'Composition Moles'!$C118</f>
        <v>0</v>
      </c>
      <c r="AO106" s="19">
        <f ca="1">SUMPRODUCT(ReactionRateK2!$F128:$V128*OFFSET(ReactionStoich!$E$5:$U$5,AO$2,0))*(TimeStep)*'Composition Moles'!$C118</f>
        <v>-3.9113523031083548E-5</v>
      </c>
      <c r="AP106" s="19">
        <f ca="1">SUMPRODUCT(ReactionRateK2!$F128:$V128*OFFSET(ReactionStoich!$E$5:$U$5,AP$2,0))*(TimeStep)*'Composition Moles'!$C118</f>
        <v>-8.4937403381167807E-3</v>
      </c>
      <c r="AQ106" s="19">
        <f ca="1">SUMPRODUCT(ReactionRateK2!$F128:$V128*OFFSET(ReactionStoich!$E$5:$U$5,AQ$2,0))*(TimeStep)*'Composition Moles'!$C118</f>
        <v>0</v>
      </c>
      <c r="AR106" s="19">
        <f ca="1">SUMPRODUCT(ReactionRateK2!$F128:$V128*OFFSET(ReactionStoich!$E$5:$U$5,AR$2,0))*(TimeStep)*'Composition Moles'!$C118</f>
        <v>0</v>
      </c>
      <c r="AS106" s="19">
        <f ca="1">SUMPRODUCT(ReactionRateK2!$F128:$V128*OFFSET(ReactionStoich!$E$5:$U$5,AS$2,0))*(TimeStep)*'Composition Moles'!$C118</f>
        <v>-0.16881508603941678</v>
      </c>
      <c r="AT106" s="19">
        <f ca="1">SUMPRODUCT(ReactionRateK2!$F128:$V128*OFFSET(ReactionStoich!$E$5:$U$5,AT$2,0))*(TimeStep)*'Composition Moles'!$C118</f>
        <v>-0.16881508603941678</v>
      </c>
      <c r="AU106" s="19">
        <f ca="1">SUMPRODUCT(ReactionRateK2!$F128:$V128*OFFSET(ReactionStoich!$E$5:$U$5,AU$2,0))*(TimeStep)*'Composition Moles'!$C118</f>
        <v>-0.16881508603941678</v>
      </c>
      <c r="AV106" s="19">
        <f ca="1">SUMPRODUCT(ReactionRateK2!$F128:$V128*OFFSET(ReactionStoich!$E$5:$U$5,AV$2,0))*(TimeStep)*'Composition Moles'!$C118</f>
        <v>0</v>
      </c>
      <c r="AW106" s="19">
        <f ca="1">SUMPRODUCT(ReactionRateK2!$F128:$V128*OFFSET(ReactionStoich!$E$5:$U$5,AW$2,0))*(TimeStep)*'Composition Moles'!$C118</f>
        <v>0</v>
      </c>
      <c r="AX106" s="19">
        <f ca="1">SUMPRODUCT(ReactionRateK2!$F128:$V128*OFFSET(ReactionStoich!$E$5:$U$5,AX$2,0))*(TimeStep)*'Composition Moles'!$C118</f>
        <v>0</v>
      </c>
      <c r="AY106" s="19">
        <f ca="1">SUMPRODUCT(ReactionRateK2!$F128:$V128*OFFSET(ReactionStoich!$E$5:$U$5,AY$2,0))*(TimeStep)*'Composition Moles'!$C118</f>
        <v>0</v>
      </c>
      <c r="AZ106" s="19">
        <f ca="1">SUMPRODUCT(ReactionRateK2!$F128:$V128*OFFSET(ReactionStoich!$E$5:$U$5,AZ$2,0))*(TimeStep)*'Composition Moles'!$C118</f>
        <v>0</v>
      </c>
      <c r="BA106" s="19">
        <f ca="1">SUMPRODUCT(ReactionRateK2!$F128:$V128*OFFSET(ReactionStoich!$E$5:$U$5,BA$2,0))*(TimeStep)*'Composition Moles'!$C118</f>
        <v>0</v>
      </c>
      <c r="BB106" s="19">
        <f ca="1">SUMPRODUCT(ReactionRateK2!$F128:$V128*OFFSET(ReactionStoich!$E$5:$U$5,BB$2,0))*(TimeStep)*'Composition Moles'!$C118</f>
        <v>0</v>
      </c>
      <c r="BC106" s="19">
        <f ca="1">SUMPRODUCT(ReactionRateK2!$F128:$V128*OFFSET(ReactionStoich!$E$5:$U$5,BC$2,0))*(TimeStep)*'Composition Moles'!$C118</f>
        <v>0</v>
      </c>
      <c r="BD106" s="19">
        <f ca="1">SUMPRODUCT(ReactionRateK2!$F128:$V128*OFFSET(ReactionStoich!$E$5:$U$5,BD$2,0))*(TimeStep)*'Composition Moles'!$C118</f>
        <v>0</v>
      </c>
      <c r="BE106" s="19">
        <f ca="1">SUMPRODUCT(ReactionRateK2!$F128:$V128*OFFSET(ReactionStoich!$E$5:$U$5,BE$2,0))*(TimeStep)*'Composition Moles'!$C118</f>
        <v>0</v>
      </c>
      <c r="BF106" s="19">
        <f ca="1">SUMPRODUCT(ReactionRateK2!$F128:$V128*OFFSET(ReactionStoich!$E$5:$U$5,BF$2,0))*(TimeStep)*'Composition Moles'!$C118</f>
        <v>0</v>
      </c>
      <c r="BG106" s="19">
        <f ca="1">SUMPRODUCT(ReactionRateK2!$F128:$V128*OFFSET(ReactionStoich!$E$5:$U$5,BG$2,0))*(TimeStep)*'Composition Moles'!$C118</f>
        <v>0</v>
      </c>
      <c r="BH106" s="19">
        <f ca="1">SUMPRODUCT(ReactionRateK2!$F128:$V128*OFFSET(ReactionStoich!$E$5:$U$5,BH$2,0))*(TimeStep)*'Composition Moles'!$C118</f>
        <v>0</v>
      </c>
      <c r="BI106" s="19">
        <f ca="1">SUMPRODUCT(ReactionRateK2!$F128:$V128*OFFSET(ReactionStoich!$E$5:$U$5,BI$2,0))*(TimeStep)*'Composition Moles'!$C118</f>
        <v>0</v>
      </c>
      <c r="BJ106" s="19">
        <f ca="1">SUMPRODUCT(ReactionRateK2!$F128:$V128*OFFSET(ReactionStoich!$E$5:$U$5,BJ$2,0))*(TimeStep)*'Composition Moles'!$C118</f>
        <v>0</v>
      </c>
      <c r="BK106" s="19">
        <f ca="1">SUMPRODUCT(ReactionRateK2!$F128:$V128*OFFSET(ReactionStoich!$E$5:$U$5,BK$2,0))*(TimeStep)*'Composition Moles'!$C118</f>
        <v>0</v>
      </c>
      <c r="BL106" s="19">
        <f ca="1">SUMPRODUCT(ReactionRateK2!$F128:$V128*OFFSET(ReactionStoich!$E$5:$U$5,BL$2,0))*(TimeStep)*'Composition Moles'!$C118</f>
        <v>0</v>
      </c>
      <c r="BM106" s="19">
        <f ca="1">SUMPRODUCT(ReactionRateK2!$F128:$V128*OFFSET(ReactionStoich!$E$5:$U$5,BM$2,0))*(TimeStep)*'Composition Moles'!$C118</f>
        <v>0</v>
      </c>
      <c r="BN106" s="19">
        <f ca="1">SUMPRODUCT(ReactionRateK2!$F128:$V128*OFFSET(ReactionStoich!$E$5:$U$5,BN$2,0))*(TimeStep)*'Composition Moles'!$C118</f>
        <v>0</v>
      </c>
      <c r="BO106" s="19">
        <f ca="1">SUMPRODUCT(ReactionRateK2!$F128:$V128*OFFSET(ReactionStoich!$E$5:$U$5,BO$2,0))*(TimeStep)*'Composition Moles'!$C118</f>
        <v>0</v>
      </c>
      <c r="BP106" s="19">
        <f ca="1">SUMPRODUCT(ReactionRateK2!$F128:$V128*OFFSET(ReactionStoich!$E$5:$U$5,BP$2,0))*(TimeStep)*'Composition Moles'!$C118</f>
        <v>0</v>
      </c>
      <c r="BQ106" s="19">
        <f ca="1">SUMPRODUCT(ReactionRateK2!$F128:$V128*OFFSET(ReactionStoich!$E$5:$U$5,BQ$2,0))*(TimeStep)*'Composition Moles'!$C118</f>
        <v>0</v>
      </c>
      <c r="BR106" s="19">
        <f ca="1">SUMPRODUCT(ReactionRateK2!$F128:$V128*OFFSET(ReactionStoich!$E$5:$U$5,BR$2,0))*(TimeStep)*'Composition Moles'!$C118</f>
        <v>0</v>
      </c>
      <c r="BS106" s="19">
        <f ca="1">SUMPRODUCT(ReactionRateK2!$F128:$V128*OFFSET(ReactionStoich!$E$5:$U$5,BS$2,0))*(TimeStep)*'Composition Moles'!$C118</f>
        <v>0</v>
      </c>
      <c r="BT106" s="19">
        <f ca="1">SUMPRODUCT(ReactionRateK2!$F128:$V128*OFFSET(ReactionStoich!$E$5:$U$5,BT$2,0))*(TimeStep)*'Composition Moles'!$C118</f>
        <v>0</v>
      </c>
      <c r="BU106" s="19">
        <f ca="1">SUMPRODUCT(ReactionRateK2!$F128:$V128*OFFSET(ReactionStoich!$E$5:$U$5,BU$2,0))*(TimeStep)*'Composition Moles'!$C118</f>
        <v>0</v>
      </c>
      <c r="BV106" s="19">
        <f ca="1">SUMPRODUCT(ReactionRateK2!$F128:$V128*OFFSET(ReactionStoich!$E$5:$U$5,BV$2,0))*(TimeStep)*'Composition Moles'!$C118</f>
        <v>0</v>
      </c>
      <c r="BW106" s="19">
        <f ca="1">SUMPRODUCT(ReactionRateK2!$F128:$V128*OFFSET(ReactionStoich!$E$5:$U$5,BW$2,0))*(TimeStep)*'Composition Moles'!$C118</f>
        <v>0</v>
      </c>
    </row>
    <row r="107" spans="1:75">
      <c r="A107">
        <f>ReactionRateK1!A129</f>
        <v>4.8499999999999908</v>
      </c>
      <c r="B107" s="20">
        <f t="shared" ca="1" si="7"/>
        <v>-1159.4175857082062</v>
      </c>
      <c r="C107" s="25">
        <f ca="1">'Composition Moles'!BZ119</f>
        <v>144226.15890833142</v>
      </c>
      <c r="D107" s="26">
        <f t="shared" ca="1" si="8"/>
        <v>8.0388855564344566E-3</v>
      </c>
      <c r="F107" s="19">
        <f ca="1">SUMPRODUCT(ReactionRateK2!$F129:$V129*OFFSET(ReactionStoich!$E$5:$U$5,F$2,0))*(TimeStep)*'Composition Moles'!$C119</f>
        <v>-8.1153421645502183E-3</v>
      </c>
      <c r="G107" s="19">
        <f ca="1">SUMPRODUCT(ReactionRateK2!$F129:$V129*OFFSET(ReactionStoich!$E$5:$U$5,G$2,0))*(TimeStep)*'Composition Moles'!$C119</f>
        <v>0</v>
      </c>
      <c r="H107" s="19">
        <f ca="1">SUMPRODUCT(ReactionRateK2!$F129:$V129*OFFSET(ReactionStoich!$E$5:$U$5,H$2,0))*(TimeStep)*'Composition Moles'!$C119</f>
        <v>8.080229963925184E-3</v>
      </c>
      <c r="I107" s="19">
        <f ca="1">SUMPRODUCT(ReactionRateK2!$F129:$V129*OFFSET(ReactionStoich!$E$5:$U$5,I$2,0))*(TimeStep)*'Composition Moles'!$C119</f>
        <v>3.5112200625033085E-5</v>
      </c>
      <c r="J107" s="19">
        <f ca="1">SUMPRODUCT(ReactionRateK2!$F129:$V129*OFFSET(ReactionStoich!$E$5:$U$5,J$2,0))*(TimeStep)*'Composition Moles'!$C119</f>
        <v>0</v>
      </c>
      <c r="K107" s="19">
        <f ca="1">SUMPRODUCT(ReactionRateK2!$F129:$V129*OFFSET(ReactionStoich!$E$5:$U$5,K$2,0))*(TimeStep)*'Composition Moles'!$C119</f>
        <v>0</v>
      </c>
      <c r="L107" s="19">
        <f ca="1">SUMPRODUCT(ReactionRateK2!$F129:$V129*OFFSET(ReactionStoich!$E$5:$U$5,L$2,0))*(TimeStep)*'Composition Moles'!$C119</f>
        <v>0</v>
      </c>
      <c r="M107" s="19">
        <f ca="1">SUMPRODUCT(ReactionRateK2!$F129:$V129*OFFSET(ReactionStoich!$E$5:$U$5,M$2,0))*(TimeStep)*'Composition Moles'!$C119</f>
        <v>0</v>
      </c>
      <c r="N107" s="19">
        <f ca="1">SUMPRODUCT(ReactionRateK2!$F129:$V129*OFFSET(ReactionStoich!$E$5:$U$5,N$2,0))*(TimeStep)*'Composition Moles'!$C119</f>
        <v>0</v>
      </c>
      <c r="O107" s="19">
        <f ca="1">SUMPRODUCT(ReactionRateK2!$F129:$V129*OFFSET(ReactionStoich!$E$5:$U$5,O$2,0))*(TimeStep)*'Composition Moles'!$C119</f>
        <v>0</v>
      </c>
      <c r="P107" s="19">
        <f ca="1">SUMPRODUCT(ReactionRateK2!$F129:$V129*OFFSET(ReactionStoich!$E$5:$U$5,P$2,0))*(TimeStep)*'Composition Moles'!$C119</f>
        <v>0</v>
      </c>
      <c r="Q107" s="19">
        <f ca="1">SUMPRODUCT(ReactionRateK2!$F129:$V129*OFFSET(ReactionStoich!$E$5:$U$5,Q$2,0))*(TimeStep)*'Composition Moles'!$C119</f>
        <v>0</v>
      </c>
      <c r="R107" s="19">
        <f ca="1">SUMPRODUCT(ReactionRateK2!$F129:$V129*OFFSET(ReactionStoich!$E$5:$U$5,R$2,0))*(TimeStep)*'Composition Moles'!$C119</f>
        <v>0</v>
      </c>
      <c r="S107" s="19">
        <f ca="1">SUMPRODUCT(ReactionRateK2!$F129:$V129*OFFSET(ReactionStoich!$E$5:$U$5,S$2,0))*(TimeStep)*'Composition Moles'!$C119</f>
        <v>0.93931147274435167</v>
      </c>
      <c r="T107" s="19">
        <f ca="1">SUMPRODUCT(ReactionRateK2!$F129:$V129*OFFSET(ReactionStoich!$E$5:$U$5,T$2,0))*(TimeStep)*'Composition Moles'!$C119</f>
        <v>0</v>
      </c>
      <c r="U107" s="19">
        <f ca="1">SUMPRODUCT(ReactionRateK2!$F129:$V129*OFFSET(ReactionStoich!$E$5:$U$5,U$2,0))*(TimeStep)*'Composition Moles'!$C119</f>
        <v>0</v>
      </c>
      <c r="V107" s="19">
        <f ca="1">SUMPRODUCT(ReactionRateK2!$F129:$V129*OFFSET(ReactionStoich!$E$5:$U$5,V$2,0))*(TimeStep)*'Composition Moles'!$C119</f>
        <v>0</v>
      </c>
      <c r="W107" s="19">
        <f ca="1">SUMPRODUCT(ReactionRateK2!$F129:$V129*OFFSET(ReactionStoich!$E$5:$U$5,W$2,0))*(TimeStep)*'Composition Moles'!$C119</f>
        <v>0</v>
      </c>
      <c r="X107" s="19">
        <f ca="1">SUMPRODUCT(ReactionRateK2!$F129:$V129*OFFSET(ReactionStoich!$E$5:$U$5,X$2,0))*(TimeStep)*'Composition Moles'!$C119</f>
        <v>0</v>
      </c>
      <c r="Y107" s="19">
        <f ca="1">SUMPRODUCT(ReactionRateK2!$F129:$V129*OFFSET(ReactionStoich!$E$5:$U$5,Y$2,0))*(TimeStep)*'Composition Moles'!$C119</f>
        <v>-2.3696095720444492</v>
      </c>
      <c r="Z107" s="19">
        <f ca="1">SUMPRODUCT(ReactionRateK2!$F129:$V129*OFFSET(ReactionStoich!$E$5:$U$5,Z$2,0))*(TimeStep)*'Composition Moles'!$C119</f>
        <v>0</v>
      </c>
      <c r="AA107" s="19">
        <f ca="1">SUMPRODUCT(ReactionRateK2!$F129:$V129*OFFSET(ReactionStoich!$E$5:$U$5,AA$2,0))*(TimeStep)*'Composition Moles'!$C119</f>
        <v>0</v>
      </c>
      <c r="AB107" s="19">
        <f ca="1">SUMPRODUCT(ReactionRateK2!$F129:$V129*OFFSET(ReactionStoich!$E$5:$U$5,AB$2,0))*(TimeStep)*'Composition Moles'!$C119</f>
        <v>0</v>
      </c>
      <c r="AC107" s="19">
        <f ca="1">SUMPRODUCT(ReactionRateK2!$F129:$V129*OFFSET(ReactionStoich!$E$5:$U$5,AC$2,0))*(TimeStep)*'Composition Moles'!$C119</f>
        <v>0</v>
      </c>
      <c r="AD107" s="19">
        <f ca="1">SUMPRODUCT(ReactionRateK2!$F129:$V129*OFFSET(ReactionStoich!$E$5:$U$5,AD$2,0))*(TimeStep)*'Composition Moles'!$C119</f>
        <v>0</v>
      </c>
      <c r="AE107" s="19">
        <f ca="1">SUMPRODUCT(ReactionRateK2!$F129:$V129*OFFSET(ReactionStoich!$E$5:$U$5,AE$2,0))*(TimeStep)*'Composition Moles'!$C119</f>
        <v>0</v>
      </c>
      <c r="AF107" s="19">
        <f ca="1">SUMPRODUCT(ReactionRateK2!$F129:$V129*OFFSET(ReactionStoich!$E$5:$U$5,AF$2,0))*(TimeStep)*'Composition Moles'!$C119</f>
        <v>0</v>
      </c>
      <c r="AG107" s="19">
        <f ca="1">SUMPRODUCT(ReactionRateK2!$F129:$V129*OFFSET(ReactionStoich!$E$5:$U$5,AG$2,0))*(TimeStep)*'Composition Moles'!$C119</f>
        <v>-4.7464990526513489E-3</v>
      </c>
      <c r="AH107" s="19">
        <f ca="1">SUMPRODUCT(ReactionRateK2!$F129:$V129*OFFSET(ReactionStoich!$E$5:$U$5,AH$2,0))*(TimeStep)*'Composition Moles'!$C119</f>
        <v>-0.73547441829580518</v>
      </c>
      <c r="AI107" s="19">
        <f ca="1">SUMPRODUCT(ReactionRateK2!$F129:$V129*OFFSET(ReactionStoich!$E$5:$U$5,AI$2,0))*(TimeStep)*'Composition Moles'!$C119</f>
        <v>2.2872362999886979</v>
      </c>
      <c r="AJ107" s="19">
        <f ca="1">SUMPRODUCT(ReactionRateK2!$F129:$V129*OFFSET(ReactionStoich!$E$5:$U$5,AJ$2,0))*(TimeStep)*'Composition Moles'!$C119</f>
        <v>0.39053513974532733</v>
      </c>
      <c r="AK107" s="19">
        <f ca="1">SUMPRODUCT(ReactionRateK2!$F129:$V129*OFFSET(ReactionStoich!$E$5:$U$5,AK$2,0))*(TimeStep)*'Composition Moles'!$C119</f>
        <v>0</v>
      </c>
      <c r="AL107" s="19">
        <f ca="1">SUMPRODUCT(ReactionRateK2!$F129:$V129*OFFSET(ReactionStoich!$E$5:$U$5,AL$2,0))*(TimeStep)*'Composition Moles'!$C119</f>
        <v>0</v>
      </c>
      <c r="AM107" s="19">
        <f ca="1">SUMPRODUCT(ReactionRateK2!$F129:$V129*OFFSET(ReactionStoich!$E$5:$U$5,AM$2,0))*(TimeStep)*'Composition Moles'!$C119</f>
        <v>0</v>
      </c>
      <c r="AN107" s="19">
        <f ca="1">SUMPRODUCT(ReactionRateK2!$F129:$V129*OFFSET(ReactionStoich!$E$5:$U$5,AN$2,0))*(TimeStep)*'Composition Moles'!$C119</f>
        <v>0</v>
      </c>
      <c r="AO107" s="19">
        <f ca="1">SUMPRODUCT(ReactionRateK2!$F129:$V129*OFFSET(ReactionStoich!$E$5:$U$5,AO$2,0))*(TimeStep)*'Composition Moles'!$C119</f>
        <v>-3.5112200625033085E-5</v>
      </c>
      <c r="AP107" s="19">
        <f ca="1">SUMPRODUCT(ReactionRateK2!$F129:$V129*OFFSET(ReactionStoich!$E$5:$U$5,AP$2,0))*(TimeStep)*'Composition Moles'!$C119</f>
        <v>-7.900708336947785E-3</v>
      </c>
      <c r="AQ107" s="19">
        <f ca="1">SUMPRODUCT(ReactionRateK2!$F129:$V129*OFFSET(ReactionStoich!$E$5:$U$5,AQ$2,0))*(TimeStep)*'Composition Moles'!$C119</f>
        <v>0</v>
      </c>
      <c r="AR107" s="19">
        <f ca="1">SUMPRODUCT(ReactionRateK2!$F129:$V129*OFFSET(ReactionStoich!$E$5:$U$5,AR$2,0))*(TimeStep)*'Composition Moles'!$C119</f>
        <v>0</v>
      </c>
      <c r="AS107" s="19">
        <f ca="1">SUMPRODUCT(ReactionRateK2!$F129:$V129*OFFSET(ReactionStoich!$E$5:$U$5,AS$2,0))*(TimeStep)*'Composition Moles'!$C119</f>
        <v>-0.16643886751596615</v>
      </c>
      <c r="AT107" s="19">
        <f ca="1">SUMPRODUCT(ReactionRateK2!$F129:$V129*OFFSET(ReactionStoich!$E$5:$U$5,AT$2,0))*(TimeStep)*'Composition Moles'!$C119</f>
        <v>-0.16643886751596615</v>
      </c>
      <c r="AU107" s="19">
        <f ca="1">SUMPRODUCT(ReactionRateK2!$F129:$V129*OFFSET(ReactionStoich!$E$5:$U$5,AU$2,0))*(TimeStep)*'Composition Moles'!$C119</f>
        <v>-0.16643886751596615</v>
      </c>
      <c r="AV107" s="19">
        <f ca="1">SUMPRODUCT(ReactionRateK2!$F129:$V129*OFFSET(ReactionStoich!$E$5:$U$5,AV$2,0))*(TimeStep)*'Composition Moles'!$C119</f>
        <v>0</v>
      </c>
      <c r="AW107" s="19">
        <f ca="1">SUMPRODUCT(ReactionRateK2!$F129:$V129*OFFSET(ReactionStoich!$E$5:$U$5,AW$2,0))*(TimeStep)*'Composition Moles'!$C119</f>
        <v>0</v>
      </c>
      <c r="AX107" s="19">
        <f ca="1">SUMPRODUCT(ReactionRateK2!$F129:$V129*OFFSET(ReactionStoich!$E$5:$U$5,AX$2,0))*(TimeStep)*'Composition Moles'!$C119</f>
        <v>0</v>
      </c>
      <c r="AY107" s="19">
        <f ca="1">SUMPRODUCT(ReactionRateK2!$F129:$V129*OFFSET(ReactionStoich!$E$5:$U$5,AY$2,0))*(TimeStep)*'Composition Moles'!$C119</f>
        <v>0</v>
      </c>
      <c r="AZ107" s="19">
        <f ca="1">SUMPRODUCT(ReactionRateK2!$F129:$V129*OFFSET(ReactionStoich!$E$5:$U$5,AZ$2,0))*(TimeStep)*'Composition Moles'!$C119</f>
        <v>0</v>
      </c>
      <c r="BA107" s="19">
        <f ca="1">SUMPRODUCT(ReactionRateK2!$F129:$V129*OFFSET(ReactionStoich!$E$5:$U$5,BA$2,0))*(TimeStep)*'Composition Moles'!$C119</f>
        <v>0</v>
      </c>
      <c r="BB107" s="19">
        <f ca="1">SUMPRODUCT(ReactionRateK2!$F129:$V129*OFFSET(ReactionStoich!$E$5:$U$5,BB$2,0))*(TimeStep)*'Composition Moles'!$C119</f>
        <v>0</v>
      </c>
      <c r="BC107" s="19">
        <f ca="1">SUMPRODUCT(ReactionRateK2!$F129:$V129*OFFSET(ReactionStoich!$E$5:$U$5,BC$2,0))*(TimeStep)*'Composition Moles'!$C119</f>
        <v>0</v>
      </c>
      <c r="BD107" s="19">
        <f ca="1">SUMPRODUCT(ReactionRateK2!$F129:$V129*OFFSET(ReactionStoich!$E$5:$U$5,BD$2,0))*(TimeStep)*'Composition Moles'!$C119</f>
        <v>0</v>
      </c>
      <c r="BE107" s="19">
        <f ca="1">SUMPRODUCT(ReactionRateK2!$F129:$V129*OFFSET(ReactionStoich!$E$5:$U$5,BE$2,0))*(TimeStep)*'Composition Moles'!$C119</f>
        <v>0</v>
      </c>
      <c r="BF107" s="19">
        <f ca="1">SUMPRODUCT(ReactionRateK2!$F129:$V129*OFFSET(ReactionStoich!$E$5:$U$5,BF$2,0))*(TimeStep)*'Composition Moles'!$C119</f>
        <v>0</v>
      </c>
      <c r="BG107" s="19">
        <f ca="1">SUMPRODUCT(ReactionRateK2!$F129:$V129*OFFSET(ReactionStoich!$E$5:$U$5,BG$2,0))*(TimeStep)*'Composition Moles'!$C119</f>
        <v>0</v>
      </c>
      <c r="BH107" s="19">
        <f ca="1">SUMPRODUCT(ReactionRateK2!$F129:$V129*OFFSET(ReactionStoich!$E$5:$U$5,BH$2,0))*(TimeStep)*'Composition Moles'!$C119</f>
        <v>0</v>
      </c>
      <c r="BI107" s="19">
        <f ca="1">SUMPRODUCT(ReactionRateK2!$F129:$V129*OFFSET(ReactionStoich!$E$5:$U$5,BI$2,0))*(TimeStep)*'Composition Moles'!$C119</f>
        <v>0</v>
      </c>
      <c r="BJ107" s="19">
        <f ca="1">SUMPRODUCT(ReactionRateK2!$F129:$V129*OFFSET(ReactionStoich!$E$5:$U$5,BJ$2,0))*(TimeStep)*'Composition Moles'!$C119</f>
        <v>0</v>
      </c>
      <c r="BK107" s="19">
        <f ca="1">SUMPRODUCT(ReactionRateK2!$F129:$V129*OFFSET(ReactionStoich!$E$5:$U$5,BK$2,0))*(TimeStep)*'Composition Moles'!$C119</f>
        <v>0</v>
      </c>
      <c r="BL107" s="19">
        <f ca="1">SUMPRODUCT(ReactionRateK2!$F129:$V129*OFFSET(ReactionStoich!$E$5:$U$5,BL$2,0))*(TimeStep)*'Composition Moles'!$C119</f>
        <v>0</v>
      </c>
      <c r="BM107" s="19">
        <f ca="1">SUMPRODUCT(ReactionRateK2!$F129:$V129*OFFSET(ReactionStoich!$E$5:$U$5,BM$2,0))*(TimeStep)*'Composition Moles'!$C119</f>
        <v>0</v>
      </c>
      <c r="BN107" s="19">
        <f ca="1">SUMPRODUCT(ReactionRateK2!$F129:$V129*OFFSET(ReactionStoich!$E$5:$U$5,BN$2,0))*(TimeStep)*'Composition Moles'!$C119</f>
        <v>0</v>
      </c>
      <c r="BO107" s="19">
        <f ca="1">SUMPRODUCT(ReactionRateK2!$F129:$V129*OFFSET(ReactionStoich!$E$5:$U$5,BO$2,0))*(TimeStep)*'Composition Moles'!$C119</f>
        <v>0</v>
      </c>
      <c r="BP107" s="19">
        <f ca="1">SUMPRODUCT(ReactionRateK2!$F129:$V129*OFFSET(ReactionStoich!$E$5:$U$5,BP$2,0))*(TimeStep)*'Composition Moles'!$C119</f>
        <v>0</v>
      </c>
      <c r="BQ107" s="19">
        <f ca="1">SUMPRODUCT(ReactionRateK2!$F129:$V129*OFFSET(ReactionStoich!$E$5:$U$5,BQ$2,0))*(TimeStep)*'Composition Moles'!$C119</f>
        <v>0</v>
      </c>
      <c r="BR107" s="19">
        <f ca="1">SUMPRODUCT(ReactionRateK2!$F129:$V129*OFFSET(ReactionStoich!$E$5:$U$5,BR$2,0))*(TimeStep)*'Composition Moles'!$C119</f>
        <v>0</v>
      </c>
      <c r="BS107" s="19">
        <f ca="1">SUMPRODUCT(ReactionRateK2!$F129:$V129*OFFSET(ReactionStoich!$E$5:$U$5,BS$2,0))*(TimeStep)*'Composition Moles'!$C119</f>
        <v>0</v>
      </c>
      <c r="BT107" s="19">
        <f ca="1">SUMPRODUCT(ReactionRateK2!$F129:$V129*OFFSET(ReactionStoich!$E$5:$U$5,BT$2,0))*(TimeStep)*'Composition Moles'!$C119</f>
        <v>0</v>
      </c>
      <c r="BU107" s="19">
        <f ca="1">SUMPRODUCT(ReactionRateK2!$F129:$V129*OFFSET(ReactionStoich!$E$5:$U$5,BU$2,0))*(TimeStep)*'Composition Moles'!$C119</f>
        <v>0</v>
      </c>
      <c r="BV107" s="19">
        <f ca="1">SUMPRODUCT(ReactionRateK2!$F129:$V129*OFFSET(ReactionStoich!$E$5:$U$5,BV$2,0))*(TimeStep)*'Composition Moles'!$C119</f>
        <v>0</v>
      </c>
      <c r="BW107" s="19">
        <f ca="1">SUMPRODUCT(ReactionRateK2!$F129:$V129*OFFSET(ReactionStoich!$E$5:$U$5,BW$2,0))*(TimeStep)*'Composition Moles'!$C119</f>
        <v>0</v>
      </c>
    </row>
    <row r="108" spans="1:75">
      <c r="A108">
        <f>ReactionRateK1!A130</f>
        <v>4.8999999999999906</v>
      </c>
      <c r="B108" s="20">
        <f t="shared" ca="1" si="7"/>
        <v>-1150.3110762837046</v>
      </c>
      <c r="C108" s="25">
        <f ca="1">'Composition Moles'!BZ120</f>
        <v>144222.21192930234</v>
      </c>
      <c r="D108" s="26">
        <f t="shared" ca="1" si="8"/>
        <v>7.9759633477788187E-3</v>
      </c>
      <c r="F108" s="19">
        <f ca="1">SUMPRODUCT(ReactionRateK2!$F130:$V130*OFFSET(ReactionStoich!$E$5:$U$5,F$2,0))*(TimeStep)*'Composition Moles'!$C120</f>
        <v>-7.5745768297206754E-3</v>
      </c>
      <c r="G108" s="19">
        <f ca="1">SUMPRODUCT(ReactionRateK2!$F130:$V130*OFFSET(ReactionStoich!$E$5:$U$5,G$2,0))*(TimeStep)*'Composition Moles'!$C120</f>
        <v>0</v>
      </c>
      <c r="H108" s="19">
        <f ca="1">SUMPRODUCT(ReactionRateK2!$F130:$V130*OFFSET(ReactionStoich!$E$5:$U$5,H$2,0))*(TimeStep)*'Composition Moles'!$C120</f>
        <v>7.5430562272283952E-3</v>
      </c>
      <c r="I108" s="19">
        <f ca="1">SUMPRODUCT(ReactionRateK2!$F130:$V130*OFFSET(ReactionStoich!$E$5:$U$5,I$2,0))*(TimeStep)*'Composition Moles'!$C120</f>
        <v>3.1520602492280685E-5</v>
      </c>
      <c r="J108" s="19">
        <f ca="1">SUMPRODUCT(ReactionRateK2!$F130:$V130*OFFSET(ReactionStoich!$E$5:$U$5,J$2,0))*(TimeStep)*'Composition Moles'!$C120</f>
        <v>0</v>
      </c>
      <c r="K108" s="19">
        <f ca="1">SUMPRODUCT(ReactionRateK2!$F130:$V130*OFFSET(ReactionStoich!$E$5:$U$5,K$2,0))*(TimeStep)*'Composition Moles'!$C120</f>
        <v>0</v>
      </c>
      <c r="L108" s="19">
        <f ca="1">SUMPRODUCT(ReactionRateK2!$F130:$V130*OFFSET(ReactionStoich!$E$5:$U$5,L$2,0))*(TimeStep)*'Composition Moles'!$C120</f>
        <v>0</v>
      </c>
      <c r="M108" s="19">
        <f ca="1">SUMPRODUCT(ReactionRateK2!$F130:$V130*OFFSET(ReactionStoich!$E$5:$U$5,M$2,0))*(TimeStep)*'Composition Moles'!$C120</f>
        <v>0</v>
      </c>
      <c r="N108" s="19">
        <f ca="1">SUMPRODUCT(ReactionRateK2!$F130:$V130*OFFSET(ReactionStoich!$E$5:$U$5,N$2,0))*(TimeStep)*'Composition Moles'!$C120</f>
        <v>0</v>
      </c>
      <c r="O108" s="19">
        <f ca="1">SUMPRODUCT(ReactionRateK2!$F130:$V130*OFFSET(ReactionStoich!$E$5:$U$5,O$2,0))*(TimeStep)*'Composition Moles'!$C120</f>
        <v>0</v>
      </c>
      <c r="P108" s="19">
        <f ca="1">SUMPRODUCT(ReactionRateK2!$F130:$V130*OFFSET(ReactionStoich!$E$5:$U$5,P$2,0))*(TimeStep)*'Composition Moles'!$C120</f>
        <v>0</v>
      </c>
      <c r="Q108" s="19">
        <f ca="1">SUMPRODUCT(ReactionRateK2!$F130:$V130*OFFSET(ReactionStoich!$E$5:$U$5,Q$2,0))*(TimeStep)*'Composition Moles'!$C120</f>
        <v>0</v>
      </c>
      <c r="R108" s="19">
        <f ca="1">SUMPRODUCT(ReactionRateK2!$F130:$V130*OFFSET(ReactionStoich!$E$5:$U$5,R$2,0))*(TimeStep)*'Composition Moles'!$C120</f>
        <v>0</v>
      </c>
      <c r="S108" s="19">
        <f ca="1">SUMPRODUCT(ReactionRateK2!$F130:$V130*OFFSET(ReactionStoich!$E$5:$U$5,S$2,0))*(TimeStep)*'Composition Moles'!$C120</f>
        <v>0.9119644024292648</v>
      </c>
      <c r="T108" s="19">
        <f ca="1">SUMPRODUCT(ReactionRateK2!$F130:$V130*OFFSET(ReactionStoich!$E$5:$U$5,T$2,0))*(TimeStep)*'Composition Moles'!$C120</f>
        <v>0</v>
      </c>
      <c r="U108" s="19">
        <f ca="1">SUMPRODUCT(ReactionRateK2!$F130:$V130*OFFSET(ReactionStoich!$E$5:$U$5,U$2,0))*(TimeStep)*'Composition Moles'!$C120</f>
        <v>0</v>
      </c>
      <c r="V108" s="19">
        <f ca="1">SUMPRODUCT(ReactionRateK2!$F130:$V130*OFFSET(ReactionStoich!$E$5:$U$5,V$2,0))*(TimeStep)*'Composition Moles'!$C120</f>
        <v>0</v>
      </c>
      <c r="W108" s="19">
        <f ca="1">SUMPRODUCT(ReactionRateK2!$F130:$V130*OFFSET(ReactionStoich!$E$5:$U$5,W$2,0))*(TimeStep)*'Composition Moles'!$C120</f>
        <v>0</v>
      </c>
      <c r="X108" s="19">
        <f ca="1">SUMPRODUCT(ReactionRateK2!$F130:$V130*OFFSET(ReactionStoich!$E$5:$U$5,X$2,0))*(TimeStep)*'Composition Moles'!$C120</f>
        <v>0</v>
      </c>
      <c r="Y108" s="19">
        <f ca="1">SUMPRODUCT(ReactionRateK2!$F130:$V130*OFFSET(ReactionStoich!$E$5:$U$5,Y$2,0))*(TimeStep)*'Composition Moles'!$C120</f>
        <v>-2.3084644218744792</v>
      </c>
      <c r="Z108" s="19">
        <f ca="1">SUMPRODUCT(ReactionRateK2!$F130:$V130*OFFSET(ReactionStoich!$E$5:$U$5,Z$2,0))*(TimeStep)*'Composition Moles'!$C120</f>
        <v>0</v>
      </c>
      <c r="AA108" s="19">
        <f ca="1">SUMPRODUCT(ReactionRateK2!$F130:$V130*OFFSET(ReactionStoich!$E$5:$U$5,AA$2,0))*(TimeStep)*'Composition Moles'!$C120</f>
        <v>0</v>
      </c>
      <c r="AB108" s="19">
        <f ca="1">SUMPRODUCT(ReactionRateK2!$F130:$V130*OFFSET(ReactionStoich!$E$5:$U$5,AB$2,0))*(TimeStep)*'Composition Moles'!$C120</f>
        <v>0</v>
      </c>
      <c r="AC108" s="19">
        <f ca="1">SUMPRODUCT(ReactionRateK2!$F130:$V130*OFFSET(ReactionStoich!$E$5:$U$5,AC$2,0))*(TimeStep)*'Composition Moles'!$C120</f>
        <v>0</v>
      </c>
      <c r="AD108" s="19">
        <f ca="1">SUMPRODUCT(ReactionRateK2!$F130:$V130*OFFSET(ReactionStoich!$E$5:$U$5,AD$2,0))*(TimeStep)*'Composition Moles'!$C120</f>
        <v>0</v>
      </c>
      <c r="AE108" s="19">
        <f ca="1">SUMPRODUCT(ReactionRateK2!$F130:$V130*OFFSET(ReactionStoich!$E$5:$U$5,AE$2,0))*(TimeStep)*'Composition Moles'!$C120</f>
        <v>0</v>
      </c>
      <c r="AF108" s="19">
        <f ca="1">SUMPRODUCT(ReactionRateK2!$F130:$V130*OFFSET(ReactionStoich!$E$5:$U$5,AF$2,0))*(TimeStep)*'Composition Moles'!$C120</f>
        <v>0</v>
      </c>
      <c r="AG108" s="19">
        <f ca="1">SUMPRODUCT(ReactionRateK2!$F130:$V130*OFFSET(ReactionStoich!$E$5:$U$5,AG$2,0))*(TimeStep)*'Composition Moles'!$C120</f>
        <v>-4.6299057025612888E-3</v>
      </c>
      <c r="AH108" s="19">
        <f ca="1">SUMPRODUCT(ReactionRateK2!$F130:$V130*OFFSET(ReactionStoich!$E$5:$U$5,AH$2,0))*(TimeStep)*'Composition Moles'!$C120</f>
        <v>-0.74035893090036975</v>
      </c>
      <c r="AI108" s="19">
        <f ca="1">SUMPRODUCT(ReactionRateK2!$F130:$V130*OFFSET(ReactionStoich!$E$5:$U$5,AI$2,0))*(TimeStep)*'Composition Moles'!$C120</f>
        <v>2.2612339967843949</v>
      </c>
      <c r="AJ108" s="19">
        <f ca="1">SUMPRODUCT(ReactionRateK2!$F130:$V130*OFFSET(ReactionStoich!$E$5:$U$5,AJ$2,0))*(TimeStep)*'Composition Moles'!$C120</f>
        <v>0.37997115054163383</v>
      </c>
      <c r="AK108" s="19">
        <f ca="1">SUMPRODUCT(ReactionRateK2!$F130:$V130*OFFSET(ReactionStoich!$E$5:$U$5,AK$2,0))*(TimeStep)*'Composition Moles'!$C120</f>
        <v>0</v>
      </c>
      <c r="AL108" s="19">
        <f ca="1">SUMPRODUCT(ReactionRateK2!$F130:$V130*OFFSET(ReactionStoich!$E$5:$U$5,AL$2,0))*(TimeStep)*'Composition Moles'!$C120</f>
        <v>0</v>
      </c>
      <c r="AM108" s="19">
        <f ca="1">SUMPRODUCT(ReactionRateK2!$F130:$V130*OFFSET(ReactionStoich!$E$5:$U$5,AM$2,0))*(TimeStep)*'Composition Moles'!$C120</f>
        <v>0</v>
      </c>
      <c r="AN108" s="19">
        <f ca="1">SUMPRODUCT(ReactionRateK2!$F130:$V130*OFFSET(ReactionStoich!$E$5:$U$5,AN$2,0))*(TimeStep)*'Composition Moles'!$C120</f>
        <v>0</v>
      </c>
      <c r="AO108" s="19">
        <f ca="1">SUMPRODUCT(ReactionRateK2!$F130:$V130*OFFSET(ReactionStoich!$E$5:$U$5,AO$2,0))*(TimeStep)*'Composition Moles'!$C120</f>
        <v>-3.1520602492280685E-5</v>
      </c>
      <c r="AP108" s="19">
        <f ca="1">SUMPRODUCT(ReactionRateK2!$F130:$V130*OFFSET(ReactionStoich!$E$5:$U$5,AP$2,0))*(TimeStep)*'Composition Moles'!$C120</f>
        <v>-7.3492990894137985E-3</v>
      </c>
      <c r="AQ108" s="19">
        <f ca="1">SUMPRODUCT(ReactionRateK2!$F130:$V130*OFFSET(ReactionStoich!$E$5:$U$5,AQ$2,0))*(TimeStep)*'Composition Moles'!$C120</f>
        <v>0</v>
      </c>
      <c r="AR108" s="19">
        <f ca="1">SUMPRODUCT(ReactionRateK2!$F130:$V130*OFFSET(ReactionStoich!$E$5:$U$5,AR$2,0))*(TimeStep)*'Composition Moles'!$C120</f>
        <v>0</v>
      </c>
      <c r="AS108" s="19">
        <f ca="1">SUMPRODUCT(ReactionRateK2!$F130:$V130*OFFSET(ReactionStoich!$E$5:$U$5,AS$2,0))*(TimeStep)*'Composition Moles'!$C120</f>
        <v>-0.16411182386199236</v>
      </c>
      <c r="AT108" s="19">
        <f ca="1">SUMPRODUCT(ReactionRateK2!$F130:$V130*OFFSET(ReactionStoich!$E$5:$U$5,AT$2,0))*(TimeStep)*'Composition Moles'!$C120</f>
        <v>-0.16411182386199236</v>
      </c>
      <c r="AU108" s="19">
        <f ca="1">SUMPRODUCT(ReactionRateK2!$F130:$V130*OFFSET(ReactionStoich!$E$5:$U$5,AU$2,0))*(TimeStep)*'Composition Moles'!$C120</f>
        <v>-0.16411182386199236</v>
      </c>
      <c r="AV108" s="19">
        <f ca="1">SUMPRODUCT(ReactionRateK2!$F130:$V130*OFFSET(ReactionStoich!$E$5:$U$5,AV$2,0))*(TimeStep)*'Composition Moles'!$C120</f>
        <v>0</v>
      </c>
      <c r="AW108" s="19">
        <f ca="1">SUMPRODUCT(ReactionRateK2!$F130:$V130*OFFSET(ReactionStoich!$E$5:$U$5,AW$2,0))*(TimeStep)*'Composition Moles'!$C120</f>
        <v>0</v>
      </c>
      <c r="AX108" s="19">
        <f ca="1">SUMPRODUCT(ReactionRateK2!$F130:$V130*OFFSET(ReactionStoich!$E$5:$U$5,AX$2,0))*(TimeStep)*'Composition Moles'!$C120</f>
        <v>0</v>
      </c>
      <c r="AY108" s="19">
        <f ca="1">SUMPRODUCT(ReactionRateK2!$F130:$V130*OFFSET(ReactionStoich!$E$5:$U$5,AY$2,0))*(TimeStep)*'Composition Moles'!$C120</f>
        <v>0</v>
      </c>
      <c r="AZ108" s="19">
        <f ca="1">SUMPRODUCT(ReactionRateK2!$F130:$V130*OFFSET(ReactionStoich!$E$5:$U$5,AZ$2,0))*(TimeStep)*'Composition Moles'!$C120</f>
        <v>0</v>
      </c>
      <c r="BA108" s="19">
        <f ca="1">SUMPRODUCT(ReactionRateK2!$F130:$V130*OFFSET(ReactionStoich!$E$5:$U$5,BA$2,0))*(TimeStep)*'Composition Moles'!$C120</f>
        <v>0</v>
      </c>
      <c r="BB108" s="19">
        <f ca="1">SUMPRODUCT(ReactionRateK2!$F130:$V130*OFFSET(ReactionStoich!$E$5:$U$5,BB$2,0))*(TimeStep)*'Composition Moles'!$C120</f>
        <v>0</v>
      </c>
      <c r="BC108" s="19">
        <f ca="1">SUMPRODUCT(ReactionRateK2!$F130:$V130*OFFSET(ReactionStoich!$E$5:$U$5,BC$2,0))*(TimeStep)*'Composition Moles'!$C120</f>
        <v>0</v>
      </c>
      <c r="BD108" s="19">
        <f ca="1">SUMPRODUCT(ReactionRateK2!$F130:$V130*OFFSET(ReactionStoich!$E$5:$U$5,BD$2,0))*(TimeStep)*'Composition Moles'!$C120</f>
        <v>0</v>
      </c>
      <c r="BE108" s="19">
        <f ca="1">SUMPRODUCT(ReactionRateK2!$F130:$V130*OFFSET(ReactionStoich!$E$5:$U$5,BE$2,0))*(TimeStep)*'Composition Moles'!$C120</f>
        <v>0</v>
      </c>
      <c r="BF108" s="19">
        <f ca="1">SUMPRODUCT(ReactionRateK2!$F130:$V130*OFFSET(ReactionStoich!$E$5:$U$5,BF$2,0))*(TimeStep)*'Composition Moles'!$C120</f>
        <v>0</v>
      </c>
      <c r="BG108" s="19">
        <f ca="1">SUMPRODUCT(ReactionRateK2!$F130:$V130*OFFSET(ReactionStoich!$E$5:$U$5,BG$2,0))*(TimeStep)*'Composition Moles'!$C120</f>
        <v>0</v>
      </c>
      <c r="BH108" s="19">
        <f ca="1">SUMPRODUCT(ReactionRateK2!$F130:$V130*OFFSET(ReactionStoich!$E$5:$U$5,BH$2,0))*(TimeStep)*'Composition Moles'!$C120</f>
        <v>0</v>
      </c>
      <c r="BI108" s="19">
        <f ca="1">SUMPRODUCT(ReactionRateK2!$F130:$V130*OFFSET(ReactionStoich!$E$5:$U$5,BI$2,0))*(TimeStep)*'Composition Moles'!$C120</f>
        <v>0</v>
      </c>
      <c r="BJ108" s="19">
        <f ca="1">SUMPRODUCT(ReactionRateK2!$F130:$V130*OFFSET(ReactionStoich!$E$5:$U$5,BJ$2,0))*(TimeStep)*'Composition Moles'!$C120</f>
        <v>0</v>
      </c>
      <c r="BK108" s="19">
        <f ca="1">SUMPRODUCT(ReactionRateK2!$F130:$V130*OFFSET(ReactionStoich!$E$5:$U$5,BK$2,0))*(TimeStep)*'Composition Moles'!$C120</f>
        <v>0</v>
      </c>
      <c r="BL108" s="19">
        <f ca="1">SUMPRODUCT(ReactionRateK2!$F130:$V130*OFFSET(ReactionStoich!$E$5:$U$5,BL$2,0))*(TimeStep)*'Composition Moles'!$C120</f>
        <v>0</v>
      </c>
      <c r="BM108" s="19">
        <f ca="1">SUMPRODUCT(ReactionRateK2!$F130:$V130*OFFSET(ReactionStoich!$E$5:$U$5,BM$2,0))*(TimeStep)*'Composition Moles'!$C120</f>
        <v>0</v>
      </c>
      <c r="BN108" s="19">
        <f ca="1">SUMPRODUCT(ReactionRateK2!$F130:$V130*OFFSET(ReactionStoich!$E$5:$U$5,BN$2,0))*(TimeStep)*'Composition Moles'!$C120</f>
        <v>0</v>
      </c>
      <c r="BO108" s="19">
        <f ca="1">SUMPRODUCT(ReactionRateK2!$F130:$V130*OFFSET(ReactionStoich!$E$5:$U$5,BO$2,0))*(TimeStep)*'Composition Moles'!$C120</f>
        <v>0</v>
      </c>
      <c r="BP108" s="19">
        <f ca="1">SUMPRODUCT(ReactionRateK2!$F130:$V130*OFFSET(ReactionStoich!$E$5:$U$5,BP$2,0))*(TimeStep)*'Composition Moles'!$C120</f>
        <v>0</v>
      </c>
      <c r="BQ108" s="19">
        <f ca="1">SUMPRODUCT(ReactionRateK2!$F130:$V130*OFFSET(ReactionStoich!$E$5:$U$5,BQ$2,0))*(TimeStep)*'Composition Moles'!$C120</f>
        <v>0</v>
      </c>
      <c r="BR108" s="19">
        <f ca="1">SUMPRODUCT(ReactionRateK2!$F130:$V130*OFFSET(ReactionStoich!$E$5:$U$5,BR$2,0))*(TimeStep)*'Composition Moles'!$C120</f>
        <v>0</v>
      </c>
      <c r="BS108" s="19">
        <f ca="1">SUMPRODUCT(ReactionRateK2!$F130:$V130*OFFSET(ReactionStoich!$E$5:$U$5,BS$2,0))*(TimeStep)*'Composition Moles'!$C120</f>
        <v>0</v>
      </c>
      <c r="BT108" s="19">
        <f ca="1">SUMPRODUCT(ReactionRateK2!$F130:$V130*OFFSET(ReactionStoich!$E$5:$U$5,BT$2,0))*(TimeStep)*'Composition Moles'!$C120</f>
        <v>0</v>
      </c>
      <c r="BU108" s="19">
        <f ca="1">SUMPRODUCT(ReactionRateK2!$F130:$V130*OFFSET(ReactionStoich!$E$5:$U$5,BU$2,0))*(TimeStep)*'Composition Moles'!$C120</f>
        <v>0</v>
      </c>
      <c r="BV108" s="19">
        <f ca="1">SUMPRODUCT(ReactionRateK2!$F130:$V130*OFFSET(ReactionStoich!$E$5:$U$5,BV$2,0))*(TimeStep)*'Composition Moles'!$C120</f>
        <v>0</v>
      </c>
      <c r="BW108" s="19">
        <f ca="1">SUMPRODUCT(ReactionRateK2!$F130:$V130*OFFSET(ReactionStoich!$E$5:$U$5,BW$2,0))*(TimeStep)*'Composition Moles'!$C120</f>
        <v>0</v>
      </c>
    </row>
    <row r="109" spans="1:75">
      <c r="A109">
        <f>ReactionRateK1!A131</f>
        <v>4.9499999999999904</v>
      </c>
      <c r="B109" s="20">
        <f t="shared" ca="1" si="7"/>
        <v>-1141.2785075312777</v>
      </c>
      <c r="C109" s="25">
        <f ca="1">'Composition Moles'!BZ121</f>
        <v>144218.06854560628</v>
      </c>
      <c r="D109" s="26">
        <f t="shared" ca="1" si="8"/>
        <v>7.9135611719163296E-3</v>
      </c>
      <c r="F109" s="19">
        <f ca="1">SUMPRODUCT(ReactionRateK2!$F131:$V131*OFFSET(ReactionStoich!$E$5:$U$5,F$2,0))*(TimeStep)*'Composition Moles'!$C121</f>
        <v>-7.0717371508577124E-3</v>
      </c>
      <c r="G109" s="19">
        <f ca="1">SUMPRODUCT(ReactionRateK2!$F131:$V131*OFFSET(ReactionStoich!$E$5:$U$5,G$2,0))*(TimeStep)*'Composition Moles'!$C121</f>
        <v>0</v>
      </c>
      <c r="H109" s="19">
        <f ca="1">SUMPRODUCT(ReactionRateK2!$F131:$V131*OFFSET(ReactionStoich!$E$5:$U$5,H$2,0))*(TimeStep)*'Composition Moles'!$C121</f>
        <v>7.0434404402664992E-3</v>
      </c>
      <c r="I109" s="19">
        <f ca="1">SUMPRODUCT(ReactionRateK2!$F131:$V131*OFFSET(ReactionStoich!$E$5:$U$5,I$2,0))*(TimeStep)*'Composition Moles'!$C121</f>
        <v>2.8296710591213697E-5</v>
      </c>
      <c r="J109" s="19">
        <f ca="1">SUMPRODUCT(ReactionRateK2!$F131:$V131*OFFSET(ReactionStoich!$E$5:$U$5,J$2,0))*(TimeStep)*'Composition Moles'!$C121</f>
        <v>0</v>
      </c>
      <c r="K109" s="19">
        <f ca="1">SUMPRODUCT(ReactionRateK2!$F131:$V131*OFFSET(ReactionStoich!$E$5:$U$5,K$2,0))*(TimeStep)*'Composition Moles'!$C121</f>
        <v>0</v>
      </c>
      <c r="L109" s="19">
        <f ca="1">SUMPRODUCT(ReactionRateK2!$F131:$V131*OFFSET(ReactionStoich!$E$5:$U$5,L$2,0))*(TimeStep)*'Composition Moles'!$C121</f>
        <v>0</v>
      </c>
      <c r="M109" s="19">
        <f ca="1">SUMPRODUCT(ReactionRateK2!$F131:$V131*OFFSET(ReactionStoich!$E$5:$U$5,M$2,0))*(TimeStep)*'Composition Moles'!$C121</f>
        <v>0</v>
      </c>
      <c r="N109" s="19">
        <f ca="1">SUMPRODUCT(ReactionRateK2!$F131:$V131*OFFSET(ReactionStoich!$E$5:$U$5,N$2,0))*(TimeStep)*'Composition Moles'!$C121</f>
        <v>0</v>
      </c>
      <c r="O109" s="19">
        <f ca="1">SUMPRODUCT(ReactionRateK2!$F131:$V131*OFFSET(ReactionStoich!$E$5:$U$5,O$2,0))*(TimeStep)*'Composition Moles'!$C121</f>
        <v>0</v>
      </c>
      <c r="P109" s="19">
        <f ca="1">SUMPRODUCT(ReactionRateK2!$F131:$V131*OFFSET(ReactionStoich!$E$5:$U$5,P$2,0))*(TimeStep)*'Composition Moles'!$C121</f>
        <v>0</v>
      </c>
      <c r="Q109" s="19">
        <f ca="1">SUMPRODUCT(ReactionRateK2!$F131:$V131*OFFSET(ReactionStoich!$E$5:$U$5,Q$2,0))*(TimeStep)*'Composition Moles'!$C121</f>
        <v>0</v>
      </c>
      <c r="R109" s="19">
        <f ca="1">SUMPRODUCT(ReactionRateK2!$F131:$V131*OFFSET(ReactionStoich!$E$5:$U$5,R$2,0))*(TimeStep)*'Composition Moles'!$C121</f>
        <v>0</v>
      </c>
      <c r="S109" s="19">
        <f ca="1">SUMPRODUCT(ReactionRateK2!$F131:$V131*OFFSET(ReactionStoich!$E$5:$U$5,S$2,0))*(TimeStep)*'Composition Moles'!$C121</f>
        <v>0.88517392965315866</v>
      </c>
      <c r="T109" s="19">
        <f ca="1">SUMPRODUCT(ReactionRateK2!$F131:$V131*OFFSET(ReactionStoich!$E$5:$U$5,T$2,0))*(TimeStep)*'Composition Moles'!$C121</f>
        <v>0</v>
      </c>
      <c r="U109" s="19">
        <f ca="1">SUMPRODUCT(ReactionRateK2!$F131:$V131*OFFSET(ReactionStoich!$E$5:$U$5,U$2,0))*(TimeStep)*'Composition Moles'!$C121</f>
        <v>0</v>
      </c>
      <c r="V109" s="19">
        <f ca="1">SUMPRODUCT(ReactionRateK2!$F131:$V131*OFFSET(ReactionStoich!$E$5:$U$5,V$2,0))*(TimeStep)*'Composition Moles'!$C121</f>
        <v>0</v>
      </c>
      <c r="W109" s="19">
        <f ca="1">SUMPRODUCT(ReactionRateK2!$F131:$V131*OFFSET(ReactionStoich!$E$5:$U$5,W$2,0))*(TimeStep)*'Composition Moles'!$C121</f>
        <v>0</v>
      </c>
      <c r="X109" s="19">
        <f ca="1">SUMPRODUCT(ReactionRateK2!$F131:$V131*OFFSET(ReactionStoich!$E$5:$U$5,X$2,0))*(TimeStep)*'Composition Moles'!$C121</f>
        <v>0</v>
      </c>
      <c r="Y109" s="19">
        <f ca="1">SUMPRODUCT(ReactionRateK2!$F131:$V131*OFFSET(ReactionStoich!$E$5:$U$5,Y$2,0))*(TimeStep)*'Composition Moles'!$C121</f>
        <v>-2.2485386249894392</v>
      </c>
      <c r="Z109" s="19">
        <f ca="1">SUMPRODUCT(ReactionRateK2!$F131:$V131*OFFSET(ReactionStoich!$E$5:$U$5,Z$2,0))*(TimeStep)*'Composition Moles'!$C121</f>
        <v>0</v>
      </c>
      <c r="AA109" s="19">
        <f ca="1">SUMPRODUCT(ReactionRateK2!$F131:$V131*OFFSET(ReactionStoich!$E$5:$U$5,AA$2,0))*(TimeStep)*'Composition Moles'!$C121</f>
        <v>0</v>
      </c>
      <c r="AB109" s="19">
        <f ca="1">SUMPRODUCT(ReactionRateK2!$F131:$V131*OFFSET(ReactionStoich!$E$5:$U$5,AB$2,0))*(TimeStep)*'Composition Moles'!$C121</f>
        <v>0</v>
      </c>
      <c r="AC109" s="19">
        <f ca="1">SUMPRODUCT(ReactionRateK2!$F131:$V131*OFFSET(ReactionStoich!$E$5:$U$5,AC$2,0))*(TimeStep)*'Composition Moles'!$C121</f>
        <v>0</v>
      </c>
      <c r="AD109" s="19">
        <f ca="1">SUMPRODUCT(ReactionRateK2!$F131:$V131*OFFSET(ReactionStoich!$E$5:$U$5,AD$2,0))*(TimeStep)*'Composition Moles'!$C121</f>
        <v>0</v>
      </c>
      <c r="AE109" s="19">
        <f ca="1">SUMPRODUCT(ReactionRateK2!$F131:$V131*OFFSET(ReactionStoich!$E$5:$U$5,AE$2,0))*(TimeStep)*'Composition Moles'!$C121</f>
        <v>0</v>
      </c>
      <c r="AF109" s="19">
        <f ca="1">SUMPRODUCT(ReactionRateK2!$F131:$V131*OFFSET(ReactionStoich!$E$5:$U$5,AF$2,0))*(TimeStep)*'Composition Moles'!$C121</f>
        <v>0</v>
      </c>
      <c r="AG109" s="19">
        <f ca="1">SUMPRODUCT(ReactionRateK2!$F131:$V131*OFFSET(ReactionStoich!$E$5:$U$5,AG$2,0))*(TimeStep)*'Composition Moles'!$C121</f>
        <v>-4.4521526183487767E-3</v>
      </c>
      <c r="AH109" s="19">
        <f ca="1">SUMPRODUCT(ReactionRateK2!$F131:$V131*OFFSET(ReactionStoich!$E$5:$U$5,AH$2,0))*(TimeStep)*'Composition Moles'!$C121</f>
        <v>-0.74479366088672305</v>
      </c>
      <c r="AI109" s="19">
        <f ca="1">SUMPRODUCT(ReactionRateK2!$F131:$V131*OFFSET(ReactionStoich!$E$5:$U$5,AI$2,0))*(TimeStep)*'Composition Moles'!$C121</f>
        <v>2.2353716151639147</v>
      </c>
      <c r="AJ109" s="19">
        <f ca="1">SUMPRODUCT(ReactionRateK2!$F131:$V131*OFFSET(ReactionStoich!$E$5:$U$5,AJ$2,0))*(TimeStep)*'Composition Moles'!$C121</f>
        <v>0.36960143037286597</v>
      </c>
      <c r="AK109" s="19">
        <f ca="1">SUMPRODUCT(ReactionRateK2!$F131:$V131*OFFSET(ReactionStoich!$E$5:$U$5,AK$2,0))*(TimeStep)*'Composition Moles'!$C121</f>
        <v>0</v>
      </c>
      <c r="AL109" s="19">
        <f ca="1">SUMPRODUCT(ReactionRateK2!$F131:$V131*OFFSET(ReactionStoich!$E$5:$U$5,AL$2,0))*(TimeStep)*'Composition Moles'!$C121</f>
        <v>0</v>
      </c>
      <c r="AM109" s="19">
        <f ca="1">SUMPRODUCT(ReactionRateK2!$F131:$V131*OFFSET(ReactionStoich!$E$5:$U$5,AM$2,0))*(TimeStep)*'Composition Moles'!$C121</f>
        <v>0</v>
      </c>
      <c r="AN109" s="19">
        <f ca="1">SUMPRODUCT(ReactionRateK2!$F131:$V131*OFFSET(ReactionStoich!$E$5:$U$5,AN$2,0))*(TimeStep)*'Composition Moles'!$C121</f>
        <v>0</v>
      </c>
      <c r="AO109" s="19">
        <f ca="1">SUMPRODUCT(ReactionRateK2!$F131:$V131*OFFSET(ReactionStoich!$E$5:$U$5,AO$2,0))*(TimeStep)*'Composition Moles'!$C121</f>
        <v>-2.8296710591213697E-5</v>
      </c>
      <c r="AP109" s="19">
        <f ca="1">SUMPRODUCT(ReactionRateK2!$F131:$V131*OFFSET(ReactionStoich!$E$5:$U$5,AP$2,0))*(TimeStep)*'Composition Moles'!$C121</f>
        <v>-6.8366039858918422E-3</v>
      </c>
      <c r="AQ109" s="19">
        <f ca="1">SUMPRODUCT(ReactionRateK2!$F131:$V131*OFFSET(ReactionStoich!$E$5:$U$5,AQ$2,0))*(TimeStep)*'Composition Moles'!$C121</f>
        <v>0</v>
      </c>
      <c r="AR109" s="19">
        <f ca="1">SUMPRODUCT(ReactionRateK2!$F131:$V131*OFFSET(ReactionStoich!$E$5:$U$5,AR$2,0))*(TimeStep)*'Composition Moles'!$C121</f>
        <v>0</v>
      </c>
      <c r="AS109" s="19">
        <f ca="1">SUMPRODUCT(ReactionRateK2!$F131:$V131*OFFSET(ReactionStoich!$E$5:$U$5,AS$2,0))*(TimeStep)*'Composition Moles'!$C121</f>
        <v>-0.16183254533298175</v>
      </c>
      <c r="AT109" s="19">
        <f ca="1">SUMPRODUCT(ReactionRateK2!$F131:$V131*OFFSET(ReactionStoich!$E$5:$U$5,AT$2,0))*(TimeStep)*'Composition Moles'!$C121</f>
        <v>-0.16183254533298175</v>
      </c>
      <c r="AU109" s="19">
        <f ca="1">SUMPRODUCT(ReactionRateK2!$F131:$V131*OFFSET(ReactionStoich!$E$5:$U$5,AU$2,0))*(TimeStep)*'Composition Moles'!$C121</f>
        <v>-0.16183254533298175</v>
      </c>
      <c r="AV109" s="19">
        <f ca="1">SUMPRODUCT(ReactionRateK2!$F131:$V131*OFFSET(ReactionStoich!$E$5:$U$5,AV$2,0))*(TimeStep)*'Composition Moles'!$C121</f>
        <v>0</v>
      </c>
      <c r="AW109" s="19">
        <f ca="1">SUMPRODUCT(ReactionRateK2!$F131:$V131*OFFSET(ReactionStoich!$E$5:$U$5,AW$2,0))*(TimeStep)*'Composition Moles'!$C121</f>
        <v>0</v>
      </c>
      <c r="AX109" s="19">
        <f ca="1">SUMPRODUCT(ReactionRateK2!$F131:$V131*OFFSET(ReactionStoich!$E$5:$U$5,AX$2,0))*(TimeStep)*'Composition Moles'!$C121</f>
        <v>0</v>
      </c>
      <c r="AY109" s="19">
        <f ca="1">SUMPRODUCT(ReactionRateK2!$F131:$V131*OFFSET(ReactionStoich!$E$5:$U$5,AY$2,0))*(TimeStep)*'Composition Moles'!$C121</f>
        <v>0</v>
      </c>
      <c r="AZ109" s="19">
        <f ca="1">SUMPRODUCT(ReactionRateK2!$F131:$V131*OFFSET(ReactionStoich!$E$5:$U$5,AZ$2,0))*(TimeStep)*'Composition Moles'!$C121</f>
        <v>0</v>
      </c>
      <c r="BA109" s="19">
        <f ca="1">SUMPRODUCT(ReactionRateK2!$F131:$V131*OFFSET(ReactionStoich!$E$5:$U$5,BA$2,0))*(TimeStep)*'Composition Moles'!$C121</f>
        <v>0</v>
      </c>
      <c r="BB109" s="19">
        <f ca="1">SUMPRODUCT(ReactionRateK2!$F131:$V131*OFFSET(ReactionStoich!$E$5:$U$5,BB$2,0))*(TimeStep)*'Composition Moles'!$C121</f>
        <v>0</v>
      </c>
      <c r="BC109" s="19">
        <f ca="1">SUMPRODUCT(ReactionRateK2!$F131:$V131*OFFSET(ReactionStoich!$E$5:$U$5,BC$2,0))*(TimeStep)*'Composition Moles'!$C121</f>
        <v>0</v>
      </c>
      <c r="BD109" s="19">
        <f ca="1">SUMPRODUCT(ReactionRateK2!$F131:$V131*OFFSET(ReactionStoich!$E$5:$U$5,BD$2,0))*(TimeStep)*'Composition Moles'!$C121</f>
        <v>0</v>
      </c>
      <c r="BE109" s="19">
        <f ca="1">SUMPRODUCT(ReactionRateK2!$F131:$V131*OFFSET(ReactionStoich!$E$5:$U$5,BE$2,0))*(TimeStep)*'Composition Moles'!$C121</f>
        <v>0</v>
      </c>
      <c r="BF109" s="19">
        <f ca="1">SUMPRODUCT(ReactionRateK2!$F131:$V131*OFFSET(ReactionStoich!$E$5:$U$5,BF$2,0))*(TimeStep)*'Composition Moles'!$C121</f>
        <v>0</v>
      </c>
      <c r="BG109" s="19">
        <f ca="1">SUMPRODUCT(ReactionRateK2!$F131:$V131*OFFSET(ReactionStoich!$E$5:$U$5,BG$2,0))*(TimeStep)*'Composition Moles'!$C121</f>
        <v>0</v>
      </c>
      <c r="BH109" s="19">
        <f ca="1">SUMPRODUCT(ReactionRateK2!$F131:$V131*OFFSET(ReactionStoich!$E$5:$U$5,BH$2,0))*(TimeStep)*'Composition Moles'!$C121</f>
        <v>0</v>
      </c>
      <c r="BI109" s="19">
        <f ca="1">SUMPRODUCT(ReactionRateK2!$F131:$V131*OFFSET(ReactionStoich!$E$5:$U$5,BI$2,0))*(TimeStep)*'Composition Moles'!$C121</f>
        <v>0</v>
      </c>
      <c r="BJ109" s="19">
        <f ca="1">SUMPRODUCT(ReactionRateK2!$F131:$V131*OFFSET(ReactionStoich!$E$5:$U$5,BJ$2,0))*(TimeStep)*'Composition Moles'!$C121</f>
        <v>0</v>
      </c>
      <c r="BK109" s="19">
        <f ca="1">SUMPRODUCT(ReactionRateK2!$F131:$V131*OFFSET(ReactionStoich!$E$5:$U$5,BK$2,0))*(TimeStep)*'Composition Moles'!$C121</f>
        <v>0</v>
      </c>
      <c r="BL109" s="19">
        <f ca="1">SUMPRODUCT(ReactionRateK2!$F131:$V131*OFFSET(ReactionStoich!$E$5:$U$5,BL$2,0))*(TimeStep)*'Composition Moles'!$C121</f>
        <v>0</v>
      </c>
      <c r="BM109" s="19">
        <f ca="1">SUMPRODUCT(ReactionRateK2!$F131:$V131*OFFSET(ReactionStoich!$E$5:$U$5,BM$2,0))*(TimeStep)*'Composition Moles'!$C121</f>
        <v>0</v>
      </c>
      <c r="BN109" s="19">
        <f ca="1">SUMPRODUCT(ReactionRateK2!$F131:$V131*OFFSET(ReactionStoich!$E$5:$U$5,BN$2,0))*(TimeStep)*'Composition Moles'!$C121</f>
        <v>0</v>
      </c>
      <c r="BO109" s="19">
        <f ca="1">SUMPRODUCT(ReactionRateK2!$F131:$V131*OFFSET(ReactionStoich!$E$5:$U$5,BO$2,0))*(TimeStep)*'Composition Moles'!$C121</f>
        <v>0</v>
      </c>
      <c r="BP109" s="19">
        <f ca="1">SUMPRODUCT(ReactionRateK2!$F131:$V131*OFFSET(ReactionStoich!$E$5:$U$5,BP$2,0))*(TimeStep)*'Composition Moles'!$C121</f>
        <v>0</v>
      </c>
      <c r="BQ109" s="19">
        <f ca="1">SUMPRODUCT(ReactionRateK2!$F131:$V131*OFFSET(ReactionStoich!$E$5:$U$5,BQ$2,0))*(TimeStep)*'Composition Moles'!$C121</f>
        <v>0</v>
      </c>
      <c r="BR109" s="19">
        <f ca="1">SUMPRODUCT(ReactionRateK2!$F131:$V131*OFFSET(ReactionStoich!$E$5:$U$5,BR$2,0))*(TimeStep)*'Composition Moles'!$C121</f>
        <v>0</v>
      </c>
      <c r="BS109" s="19">
        <f ca="1">SUMPRODUCT(ReactionRateK2!$F131:$V131*OFFSET(ReactionStoich!$E$5:$U$5,BS$2,0))*(TimeStep)*'Composition Moles'!$C121</f>
        <v>0</v>
      </c>
      <c r="BT109" s="19">
        <f ca="1">SUMPRODUCT(ReactionRateK2!$F131:$V131*OFFSET(ReactionStoich!$E$5:$U$5,BT$2,0))*(TimeStep)*'Composition Moles'!$C121</f>
        <v>0</v>
      </c>
      <c r="BU109" s="19">
        <f ca="1">SUMPRODUCT(ReactionRateK2!$F131:$V131*OFFSET(ReactionStoich!$E$5:$U$5,BU$2,0))*(TimeStep)*'Composition Moles'!$C121</f>
        <v>0</v>
      </c>
      <c r="BV109" s="19">
        <f ca="1">SUMPRODUCT(ReactionRateK2!$F131:$V131*OFFSET(ReactionStoich!$E$5:$U$5,BV$2,0))*(TimeStep)*'Composition Moles'!$C121</f>
        <v>0</v>
      </c>
      <c r="BW109" s="19">
        <f ca="1">SUMPRODUCT(ReactionRateK2!$F131:$V131*OFFSET(ReactionStoich!$E$5:$U$5,BW$2,0))*(TimeStep)*'Composition Moles'!$C121</f>
        <v>0</v>
      </c>
    </row>
    <row r="110" spans="1:75">
      <c r="A110">
        <f>ReactionRateK1!A132</f>
        <v>4.9999999999999902</v>
      </c>
      <c r="B110" s="20">
        <f t="shared" ca="1" si="7"/>
        <v>-1132.9519596004104</v>
      </c>
      <c r="C110" s="25">
        <f ca="1">'Composition Moles'!BZ122</f>
        <v>144213.73387567367</v>
      </c>
      <c r="D110" s="26">
        <f t="shared" ca="1" si="8"/>
        <v>7.8560614800884752E-3</v>
      </c>
      <c r="F110" s="19">
        <f ca="1">SUMPRODUCT(ReactionRateK2!$F132:$V132*OFFSET(ReactionStoich!$E$5:$U$5,F$2,0))*(TimeStep)*'Composition Moles'!$C122</f>
        <v>-6.6041423857927965E-3</v>
      </c>
      <c r="G110" s="19">
        <f ca="1">SUMPRODUCT(ReactionRateK2!$F132:$V132*OFFSET(ReactionStoich!$E$5:$U$5,G$2,0))*(TimeStep)*'Composition Moles'!$C122</f>
        <v>0</v>
      </c>
      <c r="H110" s="19">
        <f ca="1">SUMPRODUCT(ReactionRateK2!$F132:$V132*OFFSET(ReactionStoich!$E$5:$U$5,H$2,0))*(TimeStep)*'Composition Moles'!$C122</f>
        <v>6.5787395594730314E-3</v>
      </c>
      <c r="I110" s="19">
        <f ca="1">SUMPRODUCT(ReactionRateK2!$F132:$V132*OFFSET(ReactionStoich!$E$5:$U$5,I$2,0))*(TimeStep)*'Composition Moles'!$C122</f>
        <v>2.5402826319765066E-5</v>
      </c>
      <c r="J110" s="19">
        <f ca="1">SUMPRODUCT(ReactionRateK2!$F132:$V132*OFFSET(ReactionStoich!$E$5:$U$5,J$2,0))*(TimeStep)*'Composition Moles'!$C122</f>
        <v>0</v>
      </c>
      <c r="K110" s="19">
        <f ca="1">SUMPRODUCT(ReactionRateK2!$F132:$V132*OFFSET(ReactionStoich!$E$5:$U$5,K$2,0))*(TimeStep)*'Composition Moles'!$C122</f>
        <v>0</v>
      </c>
      <c r="L110" s="19">
        <f ca="1">SUMPRODUCT(ReactionRateK2!$F132:$V132*OFFSET(ReactionStoich!$E$5:$U$5,L$2,0))*(TimeStep)*'Composition Moles'!$C122</f>
        <v>0</v>
      </c>
      <c r="M110" s="19">
        <f ca="1">SUMPRODUCT(ReactionRateK2!$F132:$V132*OFFSET(ReactionStoich!$E$5:$U$5,M$2,0))*(TimeStep)*'Composition Moles'!$C122</f>
        <v>0</v>
      </c>
      <c r="N110" s="19">
        <f ca="1">SUMPRODUCT(ReactionRateK2!$F132:$V132*OFFSET(ReactionStoich!$E$5:$U$5,N$2,0))*(TimeStep)*'Composition Moles'!$C122</f>
        <v>0</v>
      </c>
      <c r="O110" s="19">
        <f ca="1">SUMPRODUCT(ReactionRateK2!$F132:$V132*OFFSET(ReactionStoich!$E$5:$U$5,O$2,0))*(TimeStep)*'Composition Moles'!$C122</f>
        <v>0</v>
      </c>
      <c r="P110" s="19">
        <f ca="1">SUMPRODUCT(ReactionRateK2!$F132:$V132*OFFSET(ReactionStoich!$E$5:$U$5,P$2,0))*(TimeStep)*'Composition Moles'!$C122</f>
        <v>0</v>
      </c>
      <c r="Q110" s="19">
        <f ca="1">SUMPRODUCT(ReactionRateK2!$F132:$V132*OFFSET(ReactionStoich!$E$5:$U$5,Q$2,0))*(TimeStep)*'Composition Moles'!$C122</f>
        <v>0</v>
      </c>
      <c r="R110" s="19">
        <f ca="1">SUMPRODUCT(ReactionRateK2!$F132:$V132*OFFSET(ReactionStoich!$E$5:$U$5,R$2,0))*(TimeStep)*'Composition Moles'!$C122</f>
        <v>0</v>
      </c>
      <c r="S110" s="19">
        <f ca="1">SUMPRODUCT(ReactionRateK2!$F132:$V132*OFFSET(ReactionStoich!$E$5:$U$5,S$2,0))*(TimeStep)*'Composition Moles'!$C122</f>
        <v>0.85887884792483205</v>
      </c>
      <c r="T110" s="19">
        <f ca="1">SUMPRODUCT(ReactionRateK2!$F132:$V132*OFFSET(ReactionStoich!$E$5:$U$5,T$2,0))*(TimeStep)*'Composition Moles'!$C122</f>
        <v>0</v>
      </c>
      <c r="U110" s="19">
        <f ca="1">SUMPRODUCT(ReactionRateK2!$F132:$V132*OFFSET(ReactionStoich!$E$5:$U$5,U$2,0))*(TimeStep)*'Composition Moles'!$C122</f>
        <v>0</v>
      </c>
      <c r="V110" s="19">
        <f ca="1">SUMPRODUCT(ReactionRateK2!$F132:$V132*OFFSET(ReactionStoich!$E$5:$U$5,V$2,0))*(TimeStep)*'Composition Moles'!$C122</f>
        <v>0</v>
      </c>
      <c r="W110" s="19">
        <f ca="1">SUMPRODUCT(ReactionRateK2!$F132:$V132*OFFSET(ReactionStoich!$E$5:$U$5,W$2,0))*(TimeStep)*'Composition Moles'!$C122</f>
        <v>0</v>
      </c>
      <c r="X110" s="19">
        <f ca="1">SUMPRODUCT(ReactionRateK2!$F132:$V132*OFFSET(ReactionStoich!$E$5:$U$5,X$2,0))*(TimeStep)*'Composition Moles'!$C122</f>
        <v>0</v>
      </c>
      <c r="Y110" s="19">
        <f ca="1">SUMPRODUCT(ReactionRateK2!$F132:$V132*OFFSET(ReactionStoich!$E$5:$U$5,Y$2,0))*(TimeStep)*'Composition Moles'!$C122</f>
        <v>-2.189708269727586</v>
      </c>
      <c r="Z110" s="19">
        <f ca="1">SUMPRODUCT(ReactionRateK2!$F132:$V132*OFFSET(ReactionStoich!$E$5:$U$5,Z$2,0))*(TimeStep)*'Composition Moles'!$C122</f>
        <v>0</v>
      </c>
      <c r="AA110" s="19">
        <f ca="1">SUMPRODUCT(ReactionRateK2!$F132:$V132*OFFSET(ReactionStoich!$E$5:$U$5,AA$2,0))*(TimeStep)*'Composition Moles'!$C122</f>
        <v>0</v>
      </c>
      <c r="AB110" s="19">
        <f ca="1">SUMPRODUCT(ReactionRateK2!$F132:$V132*OFFSET(ReactionStoich!$E$5:$U$5,AB$2,0))*(TimeStep)*'Composition Moles'!$C122</f>
        <v>0</v>
      </c>
      <c r="AC110" s="19">
        <f ca="1">SUMPRODUCT(ReactionRateK2!$F132:$V132*OFFSET(ReactionStoich!$E$5:$U$5,AC$2,0))*(TimeStep)*'Composition Moles'!$C122</f>
        <v>0</v>
      </c>
      <c r="AD110" s="19">
        <f ca="1">SUMPRODUCT(ReactionRateK2!$F132:$V132*OFFSET(ReactionStoich!$E$5:$U$5,AD$2,0))*(TimeStep)*'Composition Moles'!$C122</f>
        <v>0</v>
      </c>
      <c r="AE110" s="19">
        <f ca="1">SUMPRODUCT(ReactionRateK2!$F132:$V132*OFFSET(ReactionStoich!$E$5:$U$5,AE$2,0))*(TimeStep)*'Composition Moles'!$C122</f>
        <v>0</v>
      </c>
      <c r="AF110" s="19">
        <f ca="1">SUMPRODUCT(ReactionRateK2!$F132:$V132*OFFSET(ReactionStoich!$E$5:$U$5,AF$2,0))*(TimeStep)*'Composition Moles'!$C122</f>
        <v>0</v>
      </c>
      <c r="AG110" s="19">
        <f ca="1">SUMPRODUCT(ReactionRateK2!$F132:$V132*OFFSET(ReactionStoich!$E$5:$U$5,AG$2,0))*(TimeStep)*'Composition Moles'!$C122</f>
        <v>-4.2690904291061418E-3</v>
      </c>
      <c r="AH110" s="19">
        <f ca="1">SUMPRODUCT(ReactionRateK2!$F132:$V132*OFFSET(ReactionStoich!$E$5:$U$5,AH$2,0))*(TimeStep)*'Composition Moles'!$C122</f>
        <v>-0.74879875243856853</v>
      </c>
      <c r="AI110" s="19">
        <f ca="1">SUMPRODUCT(ReactionRateK2!$F132:$V132*OFFSET(ReactionStoich!$E$5:$U$5,AI$2,0))*(TimeStep)*'Composition Moles'!$C122</f>
        <v>2.209658097196137</v>
      </c>
      <c r="AJ110" s="19">
        <f ca="1">SUMPRODUCT(ReactionRateK2!$F132:$V132*OFFSET(ReactionStoich!$E$5:$U$5,AJ$2,0))*(TimeStep)*'Composition Moles'!$C122</f>
        <v>0.35942342895011925</v>
      </c>
      <c r="AK110" s="19">
        <f ca="1">SUMPRODUCT(ReactionRateK2!$F132:$V132*OFFSET(ReactionStoich!$E$5:$U$5,AK$2,0))*(TimeStep)*'Composition Moles'!$C122</f>
        <v>0</v>
      </c>
      <c r="AL110" s="19">
        <f ca="1">SUMPRODUCT(ReactionRateK2!$F132:$V132*OFFSET(ReactionStoich!$E$5:$U$5,AL$2,0))*(TimeStep)*'Composition Moles'!$C122</f>
        <v>0</v>
      </c>
      <c r="AM110" s="19">
        <f ca="1">SUMPRODUCT(ReactionRateK2!$F132:$V132*OFFSET(ReactionStoich!$E$5:$U$5,AM$2,0))*(TimeStep)*'Composition Moles'!$C122</f>
        <v>0</v>
      </c>
      <c r="AN110" s="19">
        <f ca="1">SUMPRODUCT(ReactionRateK2!$F132:$V132*OFFSET(ReactionStoich!$E$5:$U$5,AN$2,0))*(TimeStep)*'Composition Moles'!$C122</f>
        <v>0</v>
      </c>
      <c r="AO110" s="19">
        <f ca="1">SUMPRODUCT(ReactionRateK2!$F132:$V132*OFFSET(ReactionStoich!$E$5:$U$5,AO$2,0))*(TimeStep)*'Composition Moles'!$C122</f>
        <v>-2.5402826319765066E-5</v>
      </c>
      <c r="AP110" s="19">
        <f ca="1">SUMPRODUCT(ReactionRateK2!$F132:$V132*OFFSET(ReactionStoich!$E$5:$U$5,AP$2,0))*(TimeStep)*'Composition Moles'!$C122</f>
        <v>-6.3599153033372831E-3</v>
      </c>
      <c r="AQ110" s="19">
        <f ca="1">SUMPRODUCT(ReactionRateK2!$F132:$V132*OFFSET(ReactionStoich!$E$5:$U$5,AQ$2,0))*(TimeStep)*'Composition Moles'!$C122</f>
        <v>0</v>
      </c>
      <c r="AR110" s="19">
        <f ca="1">SUMPRODUCT(ReactionRateK2!$F132:$V132*OFFSET(ReactionStoich!$E$5:$U$5,AR$2,0))*(TimeStep)*'Composition Moles'!$C122</f>
        <v>0</v>
      </c>
      <c r="AS110" s="19">
        <f ca="1">SUMPRODUCT(ReactionRateK2!$F132:$V132*OFFSET(ReactionStoich!$E$5:$U$5,AS$2,0))*(TimeStep)*'Composition Moles'!$C122</f>
        <v>-0.15959964778205679</v>
      </c>
      <c r="AT110" s="19">
        <f ca="1">SUMPRODUCT(ReactionRateK2!$F132:$V132*OFFSET(ReactionStoich!$E$5:$U$5,AT$2,0))*(TimeStep)*'Composition Moles'!$C122</f>
        <v>-0.15959964778205679</v>
      </c>
      <c r="AU110" s="19">
        <f ca="1">SUMPRODUCT(ReactionRateK2!$F132:$V132*OFFSET(ReactionStoich!$E$5:$U$5,AU$2,0))*(TimeStep)*'Composition Moles'!$C122</f>
        <v>-0.15959964778205679</v>
      </c>
      <c r="AV110" s="19">
        <f ca="1">SUMPRODUCT(ReactionRateK2!$F132:$V132*OFFSET(ReactionStoich!$E$5:$U$5,AV$2,0))*(TimeStep)*'Composition Moles'!$C122</f>
        <v>0</v>
      </c>
      <c r="AW110" s="19">
        <f ca="1">SUMPRODUCT(ReactionRateK2!$F132:$V132*OFFSET(ReactionStoich!$E$5:$U$5,AW$2,0))*(TimeStep)*'Composition Moles'!$C122</f>
        <v>0</v>
      </c>
      <c r="AX110" s="19">
        <f ca="1">SUMPRODUCT(ReactionRateK2!$F132:$V132*OFFSET(ReactionStoich!$E$5:$U$5,AX$2,0))*(TimeStep)*'Composition Moles'!$C122</f>
        <v>0</v>
      </c>
      <c r="AY110" s="19">
        <f ca="1">SUMPRODUCT(ReactionRateK2!$F132:$V132*OFFSET(ReactionStoich!$E$5:$U$5,AY$2,0))*(TimeStep)*'Composition Moles'!$C122</f>
        <v>0</v>
      </c>
      <c r="AZ110" s="19">
        <f ca="1">SUMPRODUCT(ReactionRateK2!$F132:$V132*OFFSET(ReactionStoich!$E$5:$U$5,AZ$2,0))*(TimeStep)*'Composition Moles'!$C122</f>
        <v>0</v>
      </c>
      <c r="BA110" s="19">
        <f ca="1">SUMPRODUCT(ReactionRateK2!$F132:$V132*OFFSET(ReactionStoich!$E$5:$U$5,BA$2,0))*(TimeStep)*'Composition Moles'!$C122</f>
        <v>0</v>
      </c>
      <c r="BB110" s="19">
        <f ca="1">SUMPRODUCT(ReactionRateK2!$F132:$V132*OFFSET(ReactionStoich!$E$5:$U$5,BB$2,0))*(TimeStep)*'Composition Moles'!$C122</f>
        <v>0</v>
      </c>
      <c r="BC110" s="19">
        <f ca="1">SUMPRODUCT(ReactionRateK2!$F132:$V132*OFFSET(ReactionStoich!$E$5:$U$5,BC$2,0))*(TimeStep)*'Composition Moles'!$C122</f>
        <v>0</v>
      </c>
      <c r="BD110" s="19">
        <f ca="1">SUMPRODUCT(ReactionRateK2!$F132:$V132*OFFSET(ReactionStoich!$E$5:$U$5,BD$2,0))*(TimeStep)*'Composition Moles'!$C122</f>
        <v>0</v>
      </c>
      <c r="BE110" s="19">
        <f ca="1">SUMPRODUCT(ReactionRateK2!$F132:$V132*OFFSET(ReactionStoich!$E$5:$U$5,BE$2,0))*(TimeStep)*'Composition Moles'!$C122</f>
        <v>0</v>
      </c>
      <c r="BF110" s="19">
        <f ca="1">SUMPRODUCT(ReactionRateK2!$F132:$V132*OFFSET(ReactionStoich!$E$5:$U$5,BF$2,0))*(TimeStep)*'Composition Moles'!$C122</f>
        <v>0</v>
      </c>
      <c r="BG110" s="19">
        <f ca="1">SUMPRODUCT(ReactionRateK2!$F132:$V132*OFFSET(ReactionStoich!$E$5:$U$5,BG$2,0))*(TimeStep)*'Composition Moles'!$C122</f>
        <v>0</v>
      </c>
      <c r="BH110" s="19">
        <f ca="1">SUMPRODUCT(ReactionRateK2!$F132:$V132*OFFSET(ReactionStoich!$E$5:$U$5,BH$2,0))*(TimeStep)*'Composition Moles'!$C122</f>
        <v>0</v>
      </c>
      <c r="BI110" s="19">
        <f ca="1">SUMPRODUCT(ReactionRateK2!$F132:$V132*OFFSET(ReactionStoich!$E$5:$U$5,BI$2,0))*(TimeStep)*'Composition Moles'!$C122</f>
        <v>0</v>
      </c>
      <c r="BJ110" s="19">
        <f ca="1">SUMPRODUCT(ReactionRateK2!$F132:$V132*OFFSET(ReactionStoich!$E$5:$U$5,BJ$2,0))*(TimeStep)*'Composition Moles'!$C122</f>
        <v>0</v>
      </c>
      <c r="BK110" s="19">
        <f ca="1">SUMPRODUCT(ReactionRateK2!$F132:$V132*OFFSET(ReactionStoich!$E$5:$U$5,BK$2,0))*(TimeStep)*'Composition Moles'!$C122</f>
        <v>0</v>
      </c>
      <c r="BL110" s="19">
        <f ca="1">SUMPRODUCT(ReactionRateK2!$F132:$V132*OFFSET(ReactionStoich!$E$5:$U$5,BL$2,0))*(TimeStep)*'Composition Moles'!$C122</f>
        <v>0</v>
      </c>
      <c r="BM110" s="19">
        <f ca="1">SUMPRODUCT(ReactionRateK2!$F132:$V132*OFFSET(ReactionStoich!$E$5:$U$5,BM$2,0))*(TimeStep)*'Composition Moles'!$C122</f>
        <v>0</v>
      </c>
      <c r="BN110" s="19">
        <f ca="1">SUMPRODUCT(ReactionRateK2!$F132:$V132*OFFSET(ReactionStoich!$E$5:$U$5,BN$2,0))*(TimeStep)*'Composition Moles'!$C122</f>
        <v>0</v>
      </c>
      <c r="BO110" s="19">
        <f ca="1">SUMPRODUCT(ReactionRateK2!$F132:$V132*OFFSET(ReactionStoich!$E$5:$U$5,BO$2,0))*(TimeStep)*'Composition Moles'!$C122</f>
        <v>0</v>
      </c>
      <c r="BP110" s="19">
        <f ca="1">SUMPRODUCT(ReactionRateK2!$F132:$V132*OFFSET(ReactionStoich!$E$5:$U$5,BP$2,0))*(TimeStep)*'Composition Moles'!$C122</f>
        <v>0</v>
      </c>
      <c r="BQ110" s="19">
        <f ca="1">SUMPRODUCT(ReactionRateK2!$F132:$V132*OFFSET(ReactionStoich!$E$5:$U$5,BQ$2,0))*(TimeStep)*'Composition Moles'!$C122</f>
        <v>0</v>
      </c>
      <c r="BR110" s="19">
        <f ca="1">SUMPRODUCT(ReactionRateK2!$F132:$V132*OFFSET(ReactionStoich!$E$5:$U$5,BR$2,0))*(TimeStep)*'Composition Moles'!$C122</f>
        <v>0</v>
      </c>
      <c r="BS110" s="19">
        <f ca="1">SUMPRODUCT(ReactionRateK2!$F132:$V132*OFFSET(ReactionStoich!$E$5:$U$5,BS$2,0))*(TimeStep)*'Composition Moles'!$C122</f>
        <v>0</v>
      </c>
      <c r="BT110" s="19">
        <f ca="1">SUMPRODUCT(ReactionRateK2!$F132:$V132*OFFSET(ReactionStoich!$E$5:$U$5,BT$2,0))*(TimeStep)*'Composition Moles'!$C122</f>
        <v>0</v>
      </c>
      <c r="BU110" s="19">
        <f ca="1">SUMPRODUCT(ReactionRateK2!$F132:$V132*OFFSET(ReactionStoich!$E$5:$U$5,BU$2,0))*(TimeStep)*'Composition Moles'!$C122</f>
        <v>0</v>
      </c>
      <c r="BV110" s="19">
        <f ca="1">SUMPRODUCT(ReactionRateK2!$F132:$V132*OFFSET(ReactionStoich!$E$5:$U$5,BV$2,0))*(TimeStep)*'Composition Moles'!$C122</f>
        <v>0</v>
      </c>
      <c r="BW110" s="19">
        <f ca="1">SUMPRODUCT(ReactionRateK2!$F132:$V132*OFFSET(ReactionStoich!$E$5:$U$5,BW$2,0))*(TimeStep)*'Composition Moles'!$C122</f>
        <v>0</v>
      </c>
    </row>
    <row r="111" spans="1:75">
      <c r="A111">
        <f>ReactionRateK1!A133</f>
        <v>5.0499999999999901</v>
      </c>
      <c r="B111" s="20">
        <f t="shared" ca="1" si="7"/>
        <v>-1126.0816503057795</v>
      </c>
      <c r="C111" s="25">
        <f ca="1">'Composition Moles'!BZ123</f>
        <v>144209.21298902403</v>
      </c>
      <c r="D111" s="26">
        <f t="shared" ca="1" si="8"/>
        <v>7.8086664989391987E-3</v>
      </c>
      <c r="F111" s="19">
        <f ca="1">SUMPRODUCT(ReactionRateK2!$F133:$V133*OFFSET(ReactionStoich!$E$5:$U$5,F$2,0))*(TimeStep)*'Composition Moles'!$C123</f>
        <v>-6.1693013072461238E-3</v>
      </c>
      <c r="G111" s="19">
        <f ca="1">SUMPRODUCT(ReactionRateK2!$F133:$V133*OFFSET(ReactionStoich!$E$5:$U$5,G$2,0))*(TimeStep)*'Composition Moles'!$C123</f>
        <v>0</v>
      </c>
      <c r="H111" s="19">
        <f ca="1">SUMPRODUCT(ReactionRateK2!$F133:$V133*OFFSET(ReactionStoich!$E$5:$U$5,H$2,0))*(TimeStep)*'Composition Moles'!$C123</f>
        <v>6.1464961824795857E-3</v>
      </c>
      <c r="I111" s="19">
        <f ca="1">SUMPRODUCT(ReactionRateK2!$F133:$V133*OFFSET(ReactionStoich!$E$5:$U$5,I$2,0))*(TimeStep)*'Composition Moles'!$C123</f>
        <v>2.2805124766536908E-5</v>
      </c>
      <c r="J111" s="19">
        <f ca="1">SUMPRODUCT(ReactionRateK2!$F133:$V133*OFFSET(ReactionStoich!$E$5:$U$5,J$2,0))*(TimeStep)*'Composition Moles'!$C123</f>
        <v>0</v>
      </c>
      <c r="K111" s="19">
        <f ca="1">SUMPRODUCT(ReactionRateK2!$F133:$V133*OFFSET(ReactionStoich!$E$5:$U$5,K$2,0))*(TimeStep)*'Composition Moles'!$C123</f>
        <v>0</v>
      </c>
      <c r="L111" s="19">
        <f ca="1">SUMPRODUCT(ReactionRateK2!$F133:$V133*OFFSET(ReactionStoich!$E$5:$U$5,L$2,0))*(TimeStep)*'Composition Moles'!$C123</f>
        <v>0</v>
      </c>
      <c r="M111" s="19">
        <f ca="1">SUMPRODUCT(ReactionRateK2!$F133:$V133*OFFSET(ReactionStoich!$E$5:$U$5,M$2,0))*(TimeStep)*'Composition Moles'!$C123</f>
        <v>0</v>
      </c>
      <c r="N111" s="19">
        <f ca="1">SUMPRODUCT(ReactionRateK2!$F133:$V133*OFFSET(ReactionStoich!$E$5:$U$5,N$2,0))*(TimeStep)*'Composition Moles'!$C123</f>
        <v>0</v>
      </c>
      <c r="O111" s="19">
        <f ca="1">SUMPRODUCT(ReactionRateK2!$F133:$V133*OFFSET(ReactionStoich!$E$5:$U$5,O$2,0))*(TimeStep)*'Composition Moles'!$C123</f>
        <v>0</v>
      </c>
      <c r="P111" s="19">
        <f ca="1">SUMPRODUCT(ReactionRateK2!$F133:$V133*OFFSET(ReactionStoich!$E$5:$U$5,P$2,0))*(TimeStep)*'Composition Moles'!$C123</f>
        <v>0</v>
      </c>
      <c r="Q111" s="19">
        <f ca="1">SUMPRODUCT(ReactionRateK2!$F133:$V133*OFFSET(ReactionStoich!$E$5:$U$5,Q$2,0))*(TimeStep)*'Composition Moles'!$C123</f>
        <v>0</v>
      </c>
      <c r="R111" s="19">
        <f ca="1">SUMPRODUCT(ReactionRateK2!$F133:$V133*OFFSET(ReactionStoich!$E$5:$U$5,R$2,0))*(TimeStep)*'Composition Moles'!$C123</f>
        <v>0</v>
      </c>
      <c r="S111" s="19">
        <f ca="1">SUMPRODUCT(ReactionRateK2!$F133:$V133*OFFSET(ReactionStoich!$E$5:$U$5,S$2,0))*(TimeStep)*'Composition Moles'!$C123</f>
        <v>0.83300891764659979</v>
      </c>
      <c r="T111" s="19">
        <f ca="1">SUMPRODUCT(ReactionRateK2!$F133:$V133*OFFSET(ReactionStoich!$E$5:$U$5,T$2,0))*(TimeStep)*'Composition Moles'!$C123</f>
        <v>0</v>
      </c>
      <c r="U111" s="19">
        <f ca="1">SUMPRODUCT(ReactionRateK2!$F133:$V133*OFFSET(ReactionStoich!$E$5:$U$5,U$2,0))*(TimeStep)*'Composition Moles'!$C123</f>
        <v>0</v>
      </c>
      <c r="V111" s="19">
        <f ca="1">SUMPRODUCT(ReactionRateK2!$F133:$V133*OFFSET(ReactionStoich!$E$5:$U$5,V$2,0))*(TimeStep)*'Composition Moles'!$C123</f>
        <v>0</v>
      </c>
      <c r="W111" s="19">
        <f ca="1">SUMPRODUCT(ReactionRateK2!$F133:$V133*OFFSET(ReactionStoich!$E$5:$U$5,W$2,0))*(TimeStep)*'Composition Moles'!$C123</f>
        <v>0</v>
      </c>
      <c r="X111" s="19">
        <f ca="1">SUMPRODUCT(ReactionRateK2!$F133:$V133*OFFSET(ReactionStoich!$E$5:$U$5,X$2,0))*(TimeStep)*'Composition Moles'!$C123</f>
        <v>0</v>
      </c>
      <c r="Y111" s="19">
        <f ca="1">SUMPRODUCT(ReactionRateK2!$F133:$V133*OFFSET(ReactionStoich!$E$5:$U$5,Y$2,0))*(TimeStep)*'Composition Moles'!$C123</f>
        <v>-2.1318313159580802</v>
      </c>
      <c r="Z111" s="19">
        <f ca="1">SUMPRODUCT(ReactionRateK2!$F133:$V133*OFFSET(ReactionStoich!$E$5:$U$5,Z$2,0))*(TimeStep)*'Composition Moles'!$C123</f>
        <v>0</v>
      </c>
      <c r="AA111" s="19">
        <f ca="1">SUMPRODUCT(ReactionRateK2!$F133:$V133*OFFSET(ReactionStoich!$E$5:$U$5,AA$2,0))*(TimeStep)*'Composition Moles'!$C123</f>
        <v>0</v>
      </c>
      <c r="AB111" s="19">
        <f ca="1">SUMPRODUCT(ReactionRateK2!$F133:$V133*OFFSET(ReactionStoich!$E$5:$U$5,AB$2,0))*(TimeStep)*'Composition Moles'!$C123</f>
        <v>0</v>
      </c>
      <c r="AC111" s="19">
        <f ca="1">SUMPRODUCT(ReactionRateK2!$F133:$V133*OFFSET(ReactionStoich!$E$5:$U$5,AC$2,0))*(TimeStep)*'Composition Moles'!$C123</f>
        <v>0</v>
      </c>
      <c r="AD111" s="19">
        <f ca="1">SUMPRODUCT(ReactionRateK2!$F133:$V133*OFFSET(ReactionStoich!$E$5:$U$5,AD$2,0))*(TimeStep)*'Composition Moles'!$C123</f>
        <v>0</v>
      </c>
      <c r="AE111" s="19">
        <f ca="1">SUMPRODUCT(ReactionRateK2!$F133:$V133*OFFSET(ReactionStoich!$E$5:$U$5,AE$2,0))*(TimeStep)*'Composition Moles'!$C123</f>
        <v>0</v>
      </c>
      <c r="AF111" s="19">
        <f ca="1">SUMPRODUCT(ReactionRateK2!$F133:$V133*OFFSET(ReactionStoich!$E$5:$U$5,AF$2,0))*(TimeStep)*'Composition Moles'!$C123</f>
        <v>0</v>
      </c>
      <c r="AG111" s="19">
        <f ca="1">SUMPRODUCT(ReactionRateK2!$F133:$V133*OFFSET(ReactionStoich!$E$5:$U$5,AG$2,0))*(TimeStep)*'Composition Moles'!$C123</f>
        <v>-4.1453683339490637E-3</v>
      </c>
      <c r="AH111" s="19">
        <f ca="1">SUMPRODUCT(ReactionRateK2!$F133:$V133*OFFSET(ReactionStoich!$E$5:$U$5,AH$2,0))*(TimeStep)*'Composition Moles'!$C123</f>
        <v>-0.75239361593030796</v>
      </c>
      <c r="AI111" s="19">
        <f ca="1">SUMPRODUCT(ReactionRateK2!$F133:$V133*OFFSET(ReactionStoich!$E$5:$U$5,AI$2,0))*(TimeStep)*'Composition Moles'!$C123</f>
        <v>2.1841017333742037</v>
      </c>
      <c r="AJ111" s="19">
        <f ca="1">SUMPRODUCT(ReactionRateK2!$F133:$V133*OFFSET(ReactionStoich!$E$5:$U$5,AJ$2,0))*(TimeStep)*'Composition Moles'!$C123</f>
        <v>0.34943453760567278</v>
      </c>
      <c r="AK111" s="19">
        <f ca="1">SUMPRODUCT(ReactionRateK2!$F133:$V133*OFFSET(ReactionStoich!$E$5:$U$5,AK$2,0))*(TimeStep)*'Composition Moles'!$C123</f>
        <v>0</v>
      </c>
      <c r="AL111" s="19">
        <f ca="1">SUMPRODUCT(ReactionRateK2!$F133:$V133*OFFSET(ReactionStoich!$E$5:$U$5,AL$2,0))*(TimeStep)*'Composition Moles'!$C123</f>
        <v>0</v>
      </c>
      <c r="AM111" s="19">
        <f ca="1">SUMPRODUCT(ReactionRateK2!$F133:$V133*OFFSET(ReactionStoich!$E$5:$U$5,AM$2,0))*(TimeStep)*'Composition Moles'!$C123</f>
        <v>0</v>
      </c>
      <c r="AN111" s="19">
        <f ca="1">SUMPRODUCT(ReactionRateK2!$F133:$V133*OFFSET(ReactionStoich!$E$5:$U$5,AN$2,0))*(TimeStep)*'Composition Moles'!$C123</f>
        <v>0</v>
      </c>
      <c r="AO111" s="19">
        <f ca="1">SUMPRODUCT(ReactionRateK2!$F133:$V133*OFFSET(ReactionStoich!$E$5:$U$5,AO$2,0))*(TimeStep)*'Composition Moles'!$C123</f>
        <v>-2.2805124766536908E-5</v>
      </c>
      <c r="AP111" s="19">
        <f ca="1">SUMPRODUCT(ReactionRateK2!$F133:$V133*OFFSET(ReactionStoich!$E$5:$U$5,AP$2,0))*(TimeStep)*'Composition Moles'!$C123</f>
        <v>-5.9167127041447418E-3</v>
      </c>
      <c r="AQ111" s="19">
        <f ca="1">SUMPRODUCT(ReactionRateK2!$F133:$V133*OFFSET(ReactionStoich!$E$5:$U$5,AQ$2,0))*(TimeStep)*'Composition Moles'!$C123</f>
        <v>0</v>
      </c>
      <c r="AR111" s="19">
        <f ca="1">SUMPRODUCT(ReactionRateK2!$F133:$V133*OFFSET(ReactionStoich!$E$5:$U$5,AR$2,0))*(TimeStep)*'Composition Moles'!$C123</f>
        <v>0</v>
      </c>
      <c r="AS111" s="19">
        <f ca="1">SUMPRODUCT(ReactionRateK2!$F133:$V133*OFFSET(ReactionStoich!$E$5:$U$5,AS$2,0))*(TimeStep)*'Composition Moles'!$C123</f>
        <v>-0.15741179019174262</v>
      </c>
      <c r="AT111" s="19">
        <f ca="1">SUMPRODUCT(ReactionRateK2!$F133:$V133*OFFSET(ReactionStoich!$E$5:$U$5,AT$2,0))*(TimeStep)*'Composition Moles'!$C123</f>
        <v>-0.15741179019174262</v>
      </c>
      <c r="AU111" s="19">
        <f ca="1">SUMPRODUCT(ReactionRateK2!$F133:$V133*OFFSET(ReactionStoich!$E$5:$U$5,AU$2,0))*(TimeStep)*'Composition Moles'!$C123</f>
        <v>-0.15741179019174262</v>
      </c>
      <c r="AV111" s="19">
        <f ca="1">SUMPRODUCT(ReactionRateK2!$F133:$V133*OFFSET(ReactionStoich!$E$5:$U$5,AV$2,0))*(TimeStep)*'Composition Moles'!$C123</f>
        <v>0</v>
      </c>
      <c r="AW111" s="19">
        <f ca="1">SUMPRODUCT(ReactionRateK2!$F133:$V133*OFFSET(ReactionStoich!$E$5:$U$5,AW$2,0))*(TimeStep)*'Composition Moles'!$C123</f>
        <v>0</v>
      </c>
      <c r="AX111" s="19">
        <f ca="1">SUMPRODUCT(ReactionRateK2!$F133:$V133*OFFSET(ReactionStoich!$E$5:$U$5,AX$2,0))*(TimeStep)*'Composition Moles'!$C123</f>
        <v>0</v>
      </c>
      <c r="AY111" s="19">
        <f ca="1">SUMPRODUCT(ReactionRateK2!$F133:$V133*OFFSET(ReactionStoich!$E$5:$U$5,AY$2,0))*(TimeStep)*'Composition Moles'!$C123</f>
        <v>0</v>
      </c>
      <c r="AZ111" s="19">
        <f ca="1">SUMPRODUCT(ReactionRateK2!$F133:$V133*OFFSET(ReactionStoich!$E$5:$U$5,AZ$2,0))*(TimeStep)*'Composition Moles'!$C123</f>
        <v>0</v>
      </c>
      <c r="BA111" s="19">
        <f ca="1">SUMPRODUCT(ReactionRateK2!$F133:$V133*OFFSET(ReactionStoich!$E$5:$U$5,BA$2,0))*(TimeStep)*'Composition Moles'!$C123</f>
        <v>0</v>
      </c>
      <c r="BB111" s="19">
        <f ca="1">SUMPRODUCT(ReactionRateK2!$F133:$V133*OFFSET(ReactionStoich!$E$5:$U$5,BB$2,0))*(TimeStep)*'Composition Moles'!$C123</f>
        <v>0</v>
      </c>
      <c r="BC111" s="19">
        <f ca="1">SUMPRODUCT(ReactionRateK2!$F133:$V133*OFFSET(ReactionStoich!$E$5:$U$5,BC$2,0))*(TimeStep)*'Composition Moles'!$C123</f>
        <v>0</v>
      </c>
      <c r="BD111" s="19">
        <f ca="1">SUMPRODUCT(ReactionRateK2!$F133:$V133*OFFSET(ReactionStoich!$E$5:$U$5,BD$2,0))*(TimeStep)*'Composition Moles'!$C123</f>
        <v>0</v>
      </c>
      <c r="BE111" s="19">
        <f ca="1">SUMPRODUCT(ReactionRateK2!$F133:$V133*OFFSET(ReactionStoich!$E$5:$U$5,BE$2,0))*(TimeStep)*'Composition Moles'!$C123</f>
        <v>0</v>
      </c>
      <c r="BF111" s="19">
        <f ca="1">SUMPRODUCT(ReactionRateK2!$F133:$V133*OFFSET(ReactionStoich!$E$5:$U$5,BF$2,0))*(TimeStep)*'Composition Moles'!$C123</f>
        <v>0</v>
      </c>
      <c r="BG111" s="19">
        <f ca="1">SUMPRODUCT(ReactionRateK2!$F133:$V133*OFFSET(ReactionStoich!$E$5:$U$5,BG$2,0))*(TimeStep)*'Composition Moles'!$C123</f>
        <v>0</v>
      </c>
      <c r="BH111" s="19">
        <f ca="1">SUMPRODUCT(ReactionRateK2!$F133:$V133*OFFSET(ReactionStoich!$E$5:$U$5,BH$2,0))*(TimeStep)*'Composition Moles'!$C123</f>
        <v>0</v>
      </c>
      <c r="BI111" s="19">
        <f ca="1">SUMPRODUCT(ReactionRateK2!$F133:$V133*OFFSET(ReactionStoich!$E$5:$U$5,BI$2,0))*(TimeStep)*'Composition Moles'!$C123</f>
        <v>0</v>
      </c>
      <c r="BJ111" s="19">
        <f ca="1">SUMPRODUCT(ReactionRateK2!$F133:$V133*OFFSET(ReactionStoich!$E$5:$U$5,BJ$2,0))*(TimeStep)*'Composition Moles'!$C123</f>
        <v>0</v>
      </c>
      <c r="BK111" s="19">
        <f ca="1">SUMPRODUCT(ReactionRateK2!$F133:$V133*OFFSET(ReactionStoich!$E$5:$U$5,BK$2,0))*(TimeStep)*'Composition Moles'!$C123</f>
        <v>0</v>
      </c>
      <c r="BL111" s="19">
        <f ca="1">SUMPRODUCT(ReactionRateK2!$F133:$V133*OFFSET(ReactionStoich!$E$5:$U$5,BL$2,0))*(TimeStep)*'Composition Moles'!$C123</f>
        <v>0</v>
      </c>
      <c r="BM111" s="19">
        <f ca="1">SUMPRODUCT(ReactionRateK2!$F133:$V133*OFFSET(ReactionStoich!$E$5:$U$5,BM$2,0))*(TimeStep)*'Composition Moles'!$C123</f>
        <v>0</v>
      </c>
      <c r="BN111" s="19">
        <f ca="1">SUMPRODUCT(ReactionRateK2!$F133:$V133*OFFSET(ReactionStoich!$E$5:$U$5,BN$2,0))*(TimeStep)*'Composition Moles'!$C123</f>
        <v>0</v>
      </c>
      <c r="BO111" s="19">
        <f ca="1">SUMPRODUCT(ReactionRateK2!$F133:$V133*OFFSET(ReactionStoich!$E$5:$U$5,BO$2,0))*(TimeStep)*'Composition Moles'!$C123</f>
        <v>0</v>
      </c>
      <c r="BP111" s="19">
        <f ca="1">SUMPRODUCT(ReactionRateK2!$F133:$V133*OFFSET(ReactionStoich!$E$5:$U$5,BP$2,0))*(TimeStep)*'Composition Moles'!$C123</f>
        <v>0</v>
      </c>
      <c r="BQ111" s="19">
        <f ca="1">SUMPRODUCT(ReactionRateK2!$F133:$V133*OFFSET(ReactionStoich!$E$5:$U$5,BQ$2,0))*(TimeStep)*'Composition Moles'!$C123</f>
        <v>0</v>
      </c>
      <c r="BR111" s="19">
        <f ca="1">SUMPRODUCT(ReactionRateK2!$F133:$V133*OFFSET(ReactionStoich!$E$5:$U$5,BR$2,0))*(TimeStep)*'Composition Moles'!$C123</f>
        <v>0</v>
      </c>
      <c r="BS111" s="19">
        <f ca="1">SUMPRODUCT(ReactionRateK2!$F133:$V133*OFFSET(ReactionStoich!$E$5:$U$5,BS$2,0))*(TimeStep)*'Composition Moles'!$C123</f>
        <v>0</v>
      </c>
      <c r="BT111" s="19">
        <f ca="1">SUMPRODUCT(ReactionRateK2!$F133:$V133*OFFSET(ReactionStoich!$E$5:$U$5,BT$2,0))*(TimeStep)*'Composition Moles'!$C123</f>
        <v>0</v>
      </c>
      <c r="BU111" s="19">
        <f ca="1">SUMPRODUCT(ReactionRateK2!$F133:$V133*OFFSET(ReactionStoich!$E$5:$U$5,BU$2,0))*(TimeStep)*'Composition Moles'!$C123</f>
        <v>0</v>
      </c>
      <c r="BV111" s="19">
        <f ca="1">SUMPRODUCT(ReactionRateK2!$F133:$V133*OFFSET(ReactionStoich!$E$5:$U$5,BV$2,0))*(TimeStep)*'Composition Moles'!$C123</f>
        <v>0</v>
      </c>
      <c r="BW111" s="19">
        <f ca="1">SUMPRODUCT(ReactionRateK2!$F133:$V133*OFFSET(ReactionStoich!$E$5:$U$5,BW$2,0))*(TimeStep)*'Composition Moles'!$C123</f>
        <v>0</v>
      </c>
    </row>
    <row r="112" spans="1:75">
      <c r="A112">
        <f>ReactionRateK1!A134</f>
        <v>5.0999999999999899</v>
      </c>
      <c r="B112" s="20">
        <f t="shared" ca="1" si="7"/>
        <v>-1120.7252091412186</v>
      </c>
      <c r="C112" s="25">
        <f ca="1">'Composition Moles'!BZ124</f>
        <v>144204.51087763321</v>
      </c>
      <c r="D112" s="26">
        <f t="shared" ca="1" si="8"/>
        <v>7.7717763634469516E-3</v>
      </c>
      <c r="F112" s="19">
        <f ca="1">SUMPRODUCT(ReactionRateK2!$F134:$V134*OFFSET(ReactionStoich!$E$5:$U$5,F$2,0))*(TimeStep)*'Composition Moles'!$C124</f>
        <v>-5.7648988527716563E-3</v>
      </c>
      <c r="G112" s="19">
        <f ca="1">SUMPRODUCT(ReactionRateK2!$F134:$V134*OFFSET(ReactionStoich!$E$5:$U$5,G$2,0))*(TimeStep)*'Composition Moles'!$C124</f>
        <v>0</v>
      </c>
      <c r="H112" s="19">
        <f ca="1">SUMPRODUCT(ReactionRateK2!$F134:$V134*OFFSET(ReactionStoich!$E$5:$U$5,H$2,0))*(TimeStep)*'Composition Moles'!$C124</f>
        <v>5.7444255975276732E-3</v>
      </c>
      <c r="I112" s="19">
        <f ca="1">SUMPRODUCT(ReactionRateK2!$F134:$V134*OFFSET(ReactionStoich!$E$5:$U$5,I$2,0))*(TimeStep)*'Composition Moles'!$C124</f>
        <v>2.0473255243983385E-5</v>
      </c>
      <c r="J112" s="19">
        <f ca="1">SUMPRODUCT(ReactionRateK2!$F134:$V134*OFFSET(ReactionStoich!$E$5:$U$5,J$2,0))*(TimeStep)*'Composition Moles'!$C124</f>
        <v>0</v>
      </c>
      <c r="K112" s="19">
        <f ca="1">SUMPRODUCT(ReactionRateK2!$F134:$V134*OFFSET(ReactionStoich!$E$5:$U$5,K$2,0))*(TimeStep)*'Composition Moles'!$C124</f>
        <v>0</v>
      </c>
      <c r="L112" s="19">
        <f ca="1">SUMPRODUCT(ReactionRateK2!$F134:$V134*OFFSET(ReactionStoich!$E$5:$U$5,L$2,0))*(TimeStep)*'Composition Moles'!$C124</f>
        <v>0</v>
      </c>
      <c r="M112" s="19">
        <f ca="1">SUMPRODUCT(ReactionRateK2!$F134:$V134*OFFSET(ReactionStoich!$E$5:$U$5,M$2,0))*(TimeStep)*'Composition Moles'!$C124</f>
        <v>0</v>
      </c>
      <c r="N112" s="19">
        <f ca="1">SUMPRODUCT(ReactionRateK2!$F134:$V134*OFFSET(ReactionStoich!$E$5:$U$5,N$2,0))*(TimeStep)*'Composition Moles'!$C124</f>
        <v>0</v>
      </c>
      <c r="O112" s="19">
        <f ca="1">SUMPRODUCT(ReactionRateK2!$F134:$V134*OFFSET(ReactionStoich!$E$5:$U$5,O$2,0))*(TimeStep)*'Composition Moles'!$C124</f>
        <v>0</v>
      </c>
      <c r="P112" s="19">
        <f ca="1">SUMPRODUCT(ReactionRateK2!$F134:$V134*OFFSET(ReactionStoich!$E$5:$U$5,P$2,0))*(TimeStep)*'Composition Moles'!$C124</f>
        <v>0</v>
      </c>
      <c r="Q112" s="19">
        <f ca="1">SUMPRODUCT(ReactionRateK2!$F134:$V134*OFFSET(ReactionStoich!$E$5:$U$5,Q$2,0))*(TimeStep)*'Composition Moles'!$C124</f>
        <v>0</v>
      </c>
      <c r="R112" s="19">
        <f ca="1">SUMPRODUCT(ReactionRateK2!$F134:$V134*OFFSET(ReactionStoich!$E$5:$U$5,R$2,0))*(TimeStep)*'Composition Moles'!$C124</f>
        <v>0</v>
      </c>
      <c r="S112" s="19">
        <f ca="1">SUMPRODUCT(ReactionRateK2!$F134:$V134*OFFSET(ReactionStoich!$E$5:$U$5,S$2,0))*(TimeStep)*'Composition Moles'!$C124</f>
        <v>0.80754943301983773</v>
      </c>
      <c r="T112" s="19">
        <f ca="1">SUMPRODUCT(ReactionRateK2!$F134:$V134*OFFSET(ReactionStoich!$E$5:$U$5,T$2,0))*(TimeStep)*'Composition Moles'!$C124</f>
        <v>0</v>
      </c>
      <c r="U112" s="19">
        <f ca="1">SUMPRODUCT(ReactionRateK2!$F134:$V134*OFFSET(ReactionStoich!$E$5:$U$5,U$2,0))*(TimeStep)*'Composition Moles'!$C124</f>
        <v>0</v>
      </c>
      <c r="V112" s="19">
        <f ca="1">SUMPRODUCT(ReactionRateK2!$F134:$V134*OFFSET(ReactionStoich!$E$5:$U$5,V$2,0))*(TimeStep)*'Composition Moles'!$C124</f>
        <v>0</v>
      </c>
      <c r="W112" s="19">
        <f ca="1">SUMPRODUCT(ReactionRateK2!$F134:$V134*OFFSET(ReactionStoich!$E$5:$U$5,W$2,0))*(TimeStep)*'Composition Moles'!$C124</f>
        <v>0</v>
      </c>
      <c r="X112" s="19">
        <f ca="1">SUMPRODUCT(ReactionRateK2!$F134:$V134*OFFSET(ReactionStoich!$E$5:$U$5,X$2,0))*(TimeStep)*'Composition Moles'!$C124</f>
        <v>0</v>
      </c>
      <c r="Y112" s="19">
        <f ca="1">SUMPRODUCT(ReactionRateK2!$F134:$V134*OFFSET(ReactionStoich!$E$5:$U$5,Y$2,0))*(TimeStep)*'Composition Moles'!$C124</f>
        <v>-2.0748767986392802</v>
      </c>
      <c r="Z112" s="19">
        <f ca="1">SUMPRODUCT(ReactionRateK2!$F134:$V134*OFFSET(ReactionStoich!$E$5:$U$5,Z$2,0))*(TimeStep)*'Composition Moles'!$C124</f>
        <v>0</v>
      </c>
      <c r="AA112" s="19">
        <f ca="1">SUMPRODUCT(ReactionRateK2!$F134:$V134*OFFSET(ReactionStoich!$E$5:$U$5,AA$2,0))*(TimeStep)*'Composition Moles'!$C124</f>
        <v>0</v>
      </c>
      <c r="AB112" s="19">
        <f ca="1">SUMPRODUCT(ReactionRateK2!$F134:$V134*OFFSET(ReactionStoich!$E$5:$U$5,AB$2,0))*(TimeStep)*'Composition Moles'!$C124</f>
        <v>0</v>
      </c>
      <c r="AC112" s="19">
        <f ca="1">SUMPRODUCT(ReactionRateK2!$F134:$V134*OFFSET(ReactionStoich!$E$5:$U$5,AC$2,0))*(TimeStep)*'Composition Moles'!$C124</f>
        <v>0</v>
      </c>
      <c r="AD112" s="19">
        <f ca="1">SUMPRODUCT(ReactionRateK2!$F134:$V134*OFFSET(ReactionStoich!$E$5:$U$5,AD$2,0))*(TimeStep)*'Composition Moles'!$C124</f>
        <v>0</v>
      </c>
      <c r="AE112" s="19">
        <f ca="1">SUMPRODUCT(ReactionRateK2!$F134:$V134*OFFSET(ReactionStoich!$E$5:$U$5,AE$2,0))*(TimeStep)*'Composition Moles'!$C124</f>
        <v>0</v>
      </c>
      <c r="AF112" s="19">
        <f ca="1">SUMPRODUCT(ReactionRateK2!$F134:$V134*OFFSET(ReactionStoich!$E$5:$U$5,AF$2,0))*(TimeStep)*'Composition Moles'!$C124</f>
        <v>0</v>
      </c>
      <c r="AG112" s="19">
        <f ca="1">SUMPRODUCT(ReactionRateK2!$F134:$V134*OFFSET(ReactionStoich!$E$5:$U$5,AG$2,0))*(TimeStep)*'Composition Moles'!$C124</f>
        <v>-4.0908428826906037E-3</v>
      </c>
      <c r="AH112" s="19">
        <f ca="1">SUMPRODUCT(ReactionRateK2!$F134:$V134*OFFSET(ReactionStoich!$E$5:$U$5,AH$2,0))*(TimeStep)*'Composition Moles'!$C124</f>
        <v>-0.75559652550721668</v>
      </c>
      <c r="AI112" s="19">
        <f ca="1">SUMPRODUCT(ReactionRateK2!$F134:$V134*OFFSET(ReactionStoich!$E$5:$U$5,AI$2,0))*(TimeStep)*'Composition Moles'!$C124</f>
        <v>2.1587105125946304</v>
      </c>
      <c r="AJ112" s="19">
        <f ca="1">SUMPRODUCT(ReactionRateK2!$F134:$V134*OFFSET(ReactionStoich!$E$5:$U$5,AJ$2,0))*(TimeStep)*'Composition Moles'!$C124</f>
        <v>0.33963242497511187</v>
      </c>
      <c r="AK112" s="19">
        <f ca="1">SUMPRODUCT(ReactionRateK2!$F134:$V134*OFFSET(ReactionStoich!$E$5:$U$5,AK$2,0))*(TimeStep)*'Composition Moles'!$C124</f>
        <v>0</v>
      </c>
      <c r="AL112" s="19">
        <f ca="1">SUMPRODUCT(ReactionRateK2!$F134:$V134*OFFSET(ReactionStoich!$E$5:$U$5,AL$2,0))*(TimeStep)*'Composition Moles'!$C124</f>
        <v>0</v>
      </c>
      <c r="AM112" s="19">
        <f ca="1">SUMPRODUCT(ReactionRateK2!$F134:$V134*OFFSET(ReactionStoich!$E$5:$U$5,AM$2,0))*(TimeStep)*'Composition Moles'!$C124</f>
        <v>0</v>
      </c>
      <c r="AN112" s="19">
        <f ca="1">SUMPRODUCT(ReactionRateK2!$F134:$V134*OFFSET(ReactionStoich!$E$5:$U$5,AN$2,0))*(TimeStep)*'Composition Moles'!$C124</f>
        <v>0</v>
      </c>
      <c r="AO112" s="19">
        <f ca="1">SUMPRODUCT(ReactionRateK2!$F134:$V134*OFFSET(ReactionStoich!$E$5:$U$5,AO$2,0))*(TimeStep)*'Composition Moles'!$C124</f>
        <v>-2.0473255243983385E-5</v>
      </c>
      <c r="AP112" s="19">
        <f ca="1">SUMPRODUCT(ReactionRateK2!$F134:$V134*OFFSET(ReactionStoich!$E$5:$U$5,AP$2,0))*(TimeStep)*'Composition Moles'!$C124</f>
        <v>-5.5046505901163272E-3</v>
      </c>
      <c r="AQ112" s="19">
        <f ca="1">SUMPRODUCT(ReactionRateK2!$F134:$V134*OFFSET(ReactionStoich!$E$5:$U$5,AQ$2,0))*(TimeStep)*'Composition Moles'!$C124</f>
        <v>0</v>
      </c>
      <c r="AR112" s="19">
        <f ca="1">SUMPRODUCT(ReactionRateK2!$F134:$V134*OFFSET(ReactionStoich!$E$5:$U$5,AR$2,0))*(TimeStep)*'Composition Moles'!$C124</f>
        <v>0</v>
      </c>
      <c r="AS112" s="19">
        <f ca="1">SUMPRODUCT(ReactionRateK2!$F134:$V134*OFFSET(ReactionStoich!$E$5:$U$5,AS$2,0))*(TimeStep)*'Composition Moles'!$C124</f>
        <v>-0.155267693238344</v>
      </c>
      <c r="AT112" s="19">
        <f ca="1">SUMPRODUCT(ReactionRateK2!$F134:$V134*OFFSET(ReactionStoich!$E$5:$U$5,AT$2,0))*(TimeStep)*'Composition Moles'!$C124</f>
        <v>-0.155267693238344</v>
      </c>
      <c r="AU112" s="19">
        <f ca="1">SUMPRODUCT(ReactionRateK2!$F134:$V134*OFFSET(ReactionStoich!$E$5:$U$5,AU$2,0))*(TimeStep)*'Composition Moles'!$C124</f>
        <v>-0.155267693238344</v>
      </c>
      <c r="AV112" s="19">
        <f ca="1">SUMPRODUCT(ReactionRateK2!$F134:$V134*OFFSET(ReactionStoich!$E$5:$U$5,AV$2,0))*(TimeStep)*'Composition Moles'!$C124</f>
        <v>0</v>
      </c>
      <c r="AW112" s="19">
        <f ca="1">SUMPRODUCT(ReactionRateK2!$F134:$V134*OFFSET(ReactionStoich!$E$5:$U$5,AW$2,0))*(TimeStep)*'Composition Moles'!$C124</f>
        <v>0</v>
      </c>
      <c r="AX112" s="19">
        <f ca="1">SUMPRODUCT(ReactionRateK2!$F134:$V134*OFFSET(ReactionStoich!$E$5:$U$5,AX$2,0))*(TimeStep)*'Composition Moles'!$C124</f>
        <v>0</v>
      </c>
      <c r="AY112" s="19">
        <f ca="1">SUMPRODUCT(ReactionRateK2!$F134:$V134*OFFSET(ReactionStoich!$E$5:$U$5,AY$2,0))*(TimeStep)*'Composition Moles'!$C124</f>
        <v>0</v>
      </c>
      <c r="AZ112" s="19">
        <f ca="1">SUMPRODUCT(ReactionRateK2!$F134:$V134*OFFSET(ReactionStoich!$E$5:$U$5,AZ$2,0))*(TimeStep)*'Composition Moles'!$C124</f>
        <v>0</v>
      </c>
      <c r="BA112" s="19">
        <f ca="1">SUMPRODUCT(ReactionRateK2!$F134:$V134*OFFSET(ReactionStoich!$E$5:$U$5,BA$2,0))*(TimeStep)*'Composition Moles'!$C124</f>
        <v>0</v>
      </c>
      <c r="BB112" s="19">
        <f ca="1">SUMPRODUCT(ReactionRateK2!$F134:$V134*OFFSET(ReactionStoich!$E$5:$U$5,BB$2,0))*(TimeStep)*'Composition Moles'!$C124</f>
        <v>0</v>
      </c>
      <c r="BC112" s="19">
        <f ca="1">SUMPRODUCT(ReactionRateK2!$F134:$V134*OFFSET(ReactionStoich!$E$5:$U$5,BC$2,0))*(TimeStep)*'Composition Moles'!$C124</f>
        <v>0</v>
      </c>
      <c r="BD112" s="19">
        <f ca="1">SUMPRODUCT(ReactionRateK2!$F134:$V134*OFFSET(ReactionStoich!$E$5:$U$5,BD$2,0))*(TimeStep)*'Composition Moles'!$C124</f>
        <v>0</v>
      </c>
      <c r="BE112" s="19">
        <f ca="1">SUMPRODUCT(ReactionRateK2!$F134:$V134*OFFSET(ReactionStoich!$E$5:$U$5,BE$2,0))*(TimeStep)*'Composition Moles'!$C124</f>
        <v>0</v>
      </c>
      <c r="BF112" s="19">
        <f ca="1">SUMPRODUCT(ReactionRateK2!$F134:$V134*OFFSET(ReactionStoich!$E$5:$U$5,BF$2,0))*(TimeStep)*'Composition Moles'!$C124</f>
        <v>0</v>
      </c>
      <c r="BG112" s="19">
        <f ca="1">SUMPRODUCT(ReactionRateK2!$F134:$V134*OFFSET(ReactionStoich!$E$5:$U$5,BG$2,0))*(TimeStep)*'Composition Moles'!$C124</f>
        <v>0</v>
      </c>
      <c r="BH112" s="19">
        <f ca="1">SUMPRODUCT(ReactionRateK2!$F134:$V134*OFFSET(ReactionStoich!$E$5:$U$5,BH$2,0))*(TimeStep)*'Composition Moles'!$C124</f>
        <v>0</v>
      </c>
      <c r="BI112" s="19">
        <f ca="1">SUMPRODUCT(ReactionRateK2!$F134:$V134*OFFSET(ReactionStoich!$E$5:$U$5,BI$2,0))*(TimeStep)*'Composition Moles'!$C124</f>
        <v>0</v>
      </c>
      <c r="BJ112" s="19">
        <f ca="1">SUMPRODUCT(ReactionRateK2!$F134:$V134*OFFSET(ReactionStoich!$E$5:$U$5,BJ$2,0))*(TimeStep)*'Composition Moles'!$C124</f>
        <v>0</v>
      </c>
      <c r="BK112" s="19">
        <f ca="1">SUMPRODUCT(ReactionRateK2!$F134:$V134*OFFSET(ReactionStoich!$E$5:$U$5,BK$2,0))*(TimeStep)*'Composition Moles'!$C124</f>
        <v>0</v>
      </c>
      <c r="BL112" s="19">
        <f ca="1">SUMPRODUCT(ReactionRateK2!$F134:$V134*OFFSET(ReactionStoich!$E$5:$U$5,BL$2,0))*(TimeStep)*'Composition Moles'!$C124</f>
        <v>0</v>
      </c>
      <c r="BM112" s="19">
        <f ca="1">SUMPRODUCT(ReactionRateK2!$F134:$V134*OFFSET(ReactionStoich!$E$5:$U$5,BM$2,0))*(TimeStep)*'Composition Moles'!$C124</f>
        <v>0</v>
      </c>
      <c r="BN112" s="19">
        <f ca="1">SUMPRODUCT(ReactionRateK2!$F134:$V134*OFFSET(ReactionStoich!$E$5:$U$5,BN$2,0))*(TimeStep)*'Composition Moles'!$C124</f>
        <v>0</v>
      </c>
      <c r="BO112" s="19">
        <f ca="1">SUMPRODUCT(ReactionRateK2!$F134:$V134*OFFSET(ReactionStoich!$E$5:$U$5,BO$2,0))*(TimeStep)*'Composition Moles'!$C124</f>
        <v>0</v>
      </c>
      <c r="BP112" s="19">
        <f ca="1">SUMPRODUCT(ReactionRateK2!$F134:$V134*OFFSET(ReactionStoich!$E$5:$U$5,BP$2,0))*(TimeStep)*'Composition Moles'!$C124</f>
        <v>0</v>
      </c>
      <c r="BQ112" s="19">
        <f ca="1">SUMPRODUCT(ReactionRateK2!$F134:$V134*OFFSET(ReactionStoich!$E$5:$U$5,BQ$2,0))*(TimeStep)*'Composition Moles'!$C124</f>
        <v>0</v>
      </c>
      <c r="BR112" s="19">
        <f ca="1">SUMPRODUCT(ReactionRateK2!$F134:$V134*OFFSET(ReactionStoich!$E$5:$U$5,BR$2,0))*(TimeStep)*'Composition Moles'!$C124</f>
        <v>0</v>
      </c>
      <c r="BS112" s="19">
        <f ca="1">SUMPRODUCT(ReactionRateK2!$F134:$V134*OFFSET(ReactionStoich!$E$5:$U$5,BS$2,0))*(TimeStep)*'Composition Moles'!$C124</f>
        <v>0</v>
      </c>
      <c r="BT112" s="19">
        <f ca="1">SUMPRODUCT(ReactionRateK2!$F134:$V134*OFFSET(ReactionStoich!$E$5:$U$5,BT$2,0))*(TimeStep)*'Composition Moles'!$C124</f>
        <v>0</v>
      </c>
      <c r="BU112" s="19">
        <f ca="1">SUMPRODUCT(ReactionRateK2!$F134:$V134*OFFSET(ReactionStoich!$E$5:$U$5,BU$2,0))*(TimeStep)*'Composition Moles'!$C124</f>
        <v>0</v>
      </c>
      <c r="BV112" s="19">
        <f ca="1">SUMPRODUCT(ReactionRateK2!$F134:$V134*OFFSET(ReactionStoich!$E$5:$U$5,BV$2,0))*(TimeStep)*'Composition Moles'!$C124</f>
        <v>0</v>
      </c>
      <c r="BW112" s="19">
        <f ca="1">SUMPRODUCT(ReactionRateK2!$F134:$V134*OFFSET(ReactionStoich!$E$5:$U$5,BW$2,0))*(TimeStep)*'Composition Moles'!$C124</f>
        <v>0</v>
      </c>
    </row>
    <row r="113" spans="1:75">
      <c r="A113">
        <f>ReactionRateK1!A135</f>
        <v>5.1499999999999897</v>
      </c>
      <c r="B113" s="20">
        <f t="shared" ca="1" si="7"/>
        <v>-1116.1280214970532</v>
      </c>
      <c r="C113" s="25">
        <f ca="1">'Composition Moles'!BZ125</f>
        <v>144199.63245015295</v>
      </c>
      <c r="D113" s="26">
        <f t="shared" ca="1" si="8"/>
        <v>7.7401585741411465E-3</v>
      </c>
      <c r="F113" s="19">
        <f ca="1">SUMPRODUCT(ReactionRateK2!$F135:$V135*OFFSET(ReactionStoich!$E$5:$U$5,F$2,0))*(TimeStep)*'Composition Moles'!$C125</f>
        <v>-5.3887837046014183E-3</v>
      </c>
      <c r="G113" s="19">
        <f ca="1">SUMPRODUCT(ReactionRateK2!$F135:$V135*OFFSET(ReactionStoich!$E$5:$U$5,G$2,0))*(TimeStep)*'Composition Moles'!$C125</f>
        <v>0</v>
      </c>
      <c r="H113" s="19">
        <f ca="1">SUMPRODUCT(ReactionRateK2!$F135:$V135*OFFSET(ReactionStoich!$E$5:$U$5,H$2,0))*(TimeStep)*'Composition Moles'!$C125</f>
        <v>5.3704037213498168E-3</v>
      </c>
      <c r="I113" s="19">
        <f ca="1">SUMPRODUCT(ReactionRateK2!$F135:$V135*OFFSET(ReactionStoich!$E$5:$U$5,I$2,0))*(TimeStep)*'Composition Moles'!$C125</f>
        <v>1.8379983251600715E-5</v>
      </c>
      <c r="J113" s="19">
        <f ca="1">SUMPRODUCT(ReactionRateK2!$F135:$V135*OFFSET(ReactionStoich!$E$5:$U$5,J$2,0))*(TimeStep)*'Composition Moles'!$C125</f>
        <v>0</v>
      </c>
      <c r="K113" s="19">
        <f ca="1">SUMPRODUCT(ReactionRateK2!$F135:$V135*OFFSET(ReactionStoich!$E$5:$U$5,K$2,0))*(TimeStep)*'Composition Moles'!$C125</f>
        <v>0</v>
      </c>
      <c r="L113" s="19">
        <f ca="1">SUMPRODUCT(ReactionRateK2!$F135:$V135*OFFSET(ReactionStoich!$E$5:$U$5,L$2,0))*(TimeStep)*'Composition Moles'!$C125</f>
        <v>0</v>
      </c>
      <c r="M113" s="19">
        <f ca="1">SUMPRODUCT(ReactionRateK2!$F135:$V135*OFFSET(ReactionStoich!$E$5:$U$5,M$2,0))*(TimeStep)*'Composition Moles'!$C125</f>
        <v>0</v>
      </c>
      <c r="N113" s="19">
        <f ca="1">SUMPRODUCT(ReactionRateK2!$F135:$V135*OFFSET(ReactionStoich!$E$5:$U$5,N$2,0))*(TimeStep)*'Composition Moles'!$C125</f>
        <v>0</v>
      </c>
      <c r="O113" s="19">
        <f ca="1">SUMPRODUCT(ReactionRateK2!$F135:$V135*OFFSET(ReactionStoich!$E$5:$U$5,O$2,0))*(TimeStep)*'Composition Moles'!$C125</f>
        <v>0</v>
      </c>
      <c r="P113" s="19">
        <f ca="1">SUMPRODUCT(ReactionRateK2!$F135:$V135*OFFSET(ReactionStoich!$E$5:$U$5,P$2,0))*(TimeStep)*'Composition Moles'!$C125</f>
        <v>0</v>
      </c>
      <c r="Q113" s="19">
        <f ca="1">SUMPRODUCT(ReactionRateK2!$F135:$V135*OFFSET(ReactionStoich!$E$5:$U$5,Q$2,0))*(TimeStep)*'Composition Moles'!$C125</f>
        <v>0</v>
      </c>
      <c r="R113" s="19">
        <f ca="1">SUMPRODUCT(ReactionRateK2!$F135:$V135*OFFSET(ReactionStoich!$E$5:$U$5,R$2,0))*(TimeStep)*'Composition Moles'!$C125</f>
        <v>0</v>
      </c>
      <c r="S113" s="19">
        <f ca="1">SUMPRODUCT(ReactionRateK2!$F135:$V135*OFFSET(ReactionStoich!$E$5:$U$5,S$2,0))*(TimeStep)*'Composition Moles'!$C125</f>
        <v>0.7825507263714675</v>
      </c>
      <c r="T113" s="19">
        <f ca="1">SUMPRODUCT(ReactionRateK2!$F135:$V135*OFFSET(ReactionStoich!$E$5:$U$5,T$2,0))*(TimeStep)*'Composition Moles'!$C125</f>
        <v>0</v>
      </c>
      <c r="U113" s="19">
        <f ca="1">SUMPRODUCT(ReactionRateK2!$F135:$V135*OFFSET(ReactionStoich!$E$5:$U$5,U$2,0))*(TimeStep)*'Composition Moles'!$C125</f>
        <v>0</v>
      </c>
      <c r="V113" s="19">
        <f ca="1">SUMPRODUCT(ReactionRateK2!$F135:$V135*OFFSET(ReactionStoich!$E$5:$U$5,V$2,0))*(TimeStep)*'Composition Moles'!$C125</f>
        <v>0</v>
      </c>
      <c r="W113" s="19">
        <f ca="1">SUMPRODUCT(ReactionRateK2!$F135:$V135*OFFSET(ReactionStoich!$E$5:$U$5,W$2,0))*(TimeStep)*'Composition Moles'!$C125</f>
        <v>0</v>
      </c>
      <c r="X113" s="19">
        <f ca="1">SUMPRODUCT(ReactionRateK2!$F135:$V135*OFFSET(ReactionStoich!$E$5:$U$5,X$2,0))*(TimeStep)*'Composition Moles'!$C125</f>
        <v>0</v>
      </c>
      <c r="Y113" s="19">
        <f ca="1">SUMPRODUCT(ReactionRateK2!$F135:$V135*OFFSET(ReactionStoich!$E$5:$U$5,Y$2,0))*(TimeStep)*'Composition Moles'!$C125</f>
        <v>-2.0189438500592845</v>
      </c>
      <c r="Z113" s="19">
        <f ca="1">SUMPRODUCT(ReactionRateK2!$F135:$V135*OFFSET(ReactionStoich!$E$5:$U$5,Z$2,0))*(TimeStep)*'Composition Moles'!$C125</f>
        <v>0</v>
      </c>
      <c r="AA113" s="19">
        <f ca="1">SUMPRODUCT(ReactionRateK2!$F135:$V135*OFFSET(ReactionStoich!$E$5:$U$5,AA$2,0))*(TimeStep)*'Composition Moles'!$C125</f>
        <v>0</v>
      </c>
      <c r="AB113" s="19">
        <f ca="1">SUMPRODUCT(ReactionRateK2!$F135:$V135*OFFSET(ReactionStoich!$E$5:$U$5,AB$2,0))*(TimeStep)*'Composition Moles'!$C125</f>
        <v>0</v>
      </c>
      <c r="AC113" s="19">
        <f ca="1">SUMPRODUCT(ReactionRateK2!$F135:$V135*OFFSET(ReactionStoich!$E$5:$U$5,AC$2,0))*(TimeStep)*'Composition Moles'!$C125</f>
        <v>0</v>
      </c>
      <c r="AD113" s="19">
        <f ca="1">SUMPRODUCT(ReactionRateK2!$F135:$V135*OFFSET(ReactionStoich!$E$5:$U$5,AD$2,0))*(TimeStep)*'Composition Moles'!$C125</f>
        <v>0</v>
      </c>
      <c r="AE113" s="19">
        <f ca="1">SUMPRODUCT(ReactionRateK2!$F135:$V135*OFFSET(ReactionStoich!$E$5:$U$5,AE$2,0))*(TimeStep)*'Composition Moles'!$C125</f>
        <v>0</v>
      </c>
      <c r="AF113" s="19">
        <f ca="1">SUMPRODUCT(ReactionRateK2!$F135:$V135*OFFSET(ReactionStoich!$E$5:$U$5,AF$2,0))*(TimeStep)*'Composition Moles'!$C125</f>
        <v>0</v>
      </c>
      <c r="AG113" s="19">
        <f ca="1">SUMPRODUCT(ReactionRateK2!$F135:$V135*OFFSET(ReactionStoich!$E$5:$U$5,AG$2,0))*(TimeStep)*'Composition Moles'!$C125</f>
        <v>-4.051218680367126E-3</v>
      </c>
      <c r="AH113" s="19">
        <f ca="1">SUMPRODUCT(ReactionRateK2!$F135:$V135*OFFSET(ReactionStoich!$E$5:$U$5,AH$2,0))*(TimeStep)*'Composition Moles'!$C125</f>
        <v>-0.75842459203350399</v>
      </c>
      <c r="AI113" s="19">
        <f ca="1">SUMPRODUCT(ReactionRateK2!$F135:$V135*OFFSET(ReactionStoich!$E$5:$U$5,AI$2,0))*(TimeStep)*'Composition Moles'!$C125</f>
        <v>2.1334921932386455</v>
      </c>
      <c r="AJ113" s="19">
        <f ca="1">SUMPRODUCT(ReactionRateK2!$F135:$V135*OFFSET(ReactionStoich!$E$5:$U$5,AJ$2,0))*(TimeStep)*'Composition Moles'!$C125</f>
        <v>0.33001508587184714</v>
      </c>
      <c r="AK113" s="19">
        <f ca="1">SUMPRODUCT(ReactionRateK2!$F135:$V135*OFFSET(ReactionStoich!$E$5:$U$5,AK$2,0))*(TimeStep)*'Composition Moles'!$C125</f>
        <v>0</v>
      </c>
      <c r="AL113" s="19">
        <f ca="1">SUMPRODUCT(ReactionRateK2!$F135:$V135*OFFSET(ReactionStoich!$E$5:$U$5,AL$2,0))*(TimeStep)*'Composition Moles'!$C125</f>
        <v>0</v>
      </c>
      <c r="AM113" s="19">
        <f ca="1">SUMPRODUCT(ReactionRateK2!$F135:$V135*OFFSET(ReactionStoich!$E$5:$U$5,AM$2,0))*(TimeStep)*'Composition Moles'!$C125</f>
        <v>0</v>
      </c>
      <c r="AN113" s="19">
        <f ca="1">SUMPRODUCT(ReactionRateK2!$F135:$V135*OFFSET(ReactionStoich!$E$5:$U$5,AN$2,0))*(TimeStep)*'Composition Moles'!$C125</f>
        <v>0</v>
      </c>
      <c r="AO113" s="19">
        <f ca="1">SUMPRODUCT(ReactionRateK2!$F135:$V135*OFFSET(ReactionStoich!$E$5:$U$5,AO$2,0))*(TimeStep)*'Composition Moles'!$C125</f>
        <v>-1.8379983251600715E-5</v>
      </c>
      <c r="AP113" s="19">
        <f ca="1">SUMPRODUCT(ReactionRateK2!$F135:$V135*OFFSET(ReactionStoich!$E$5:$U$5,AP$2,0))*(TimeStep)*'Composition Moles'!$C125</f>
        <v>-5.1215462375090318E-3</v>
      </c>
      <c r="AQ113" s="19">
        <f ca="1">SUMPRODUCT(ReactionRateK2!$F135:$V135*OFFSET(ReactionStoich!$E$5:$U$5,AQ$2,0))*(TimeStep)*'Composition Moles'!$C125</f>
        <v>0</v>
      </c>
      <c r="AR113" s="19">
        <f ca="1">SUMPRODUCT(ReactionRateK2!$F135:$V135*OFFSET(ReactionStoich!$E$5:$U$5,AR$2,0))*(TimeStep)*'Composition Moles'!$C125</f>
        <v>0</v>
      </c>
      <c r="AS113" s="19">
        <f ca="1">SUMPRODUCT(ReactionRateK2!$F135:$V135*OFFSET(ReactionStoich!$E$5:$U$5,AS$2,0))*(TimeStep)*'Composition Moles'!$C125</f>
        <v>-0.15316613949601451</v>
      </c>
      <c r="AT113" s="19">
        <f ca="1">SUMPRODUCT(ReactionRateK2!$F135:$V135*OFFSET(ReactionStoich!$E$5:$U$5,AT$2,0))*(TimeStep)*'Composition Moles'!$C125</f>
        <v>-0.15316613949601451</v>
      </c>
      <c r="AU113" s="19">
        <f ca="1">SUMPRODUCT(ReactionRateK2!$F135:$V135*OFFSET(ReactionStoich!$E$5:$U$5,AU$2,0))*(TimeStep)*'Composition Moles'!$C125</f>
        <v>-0.15316613949601451</v>
      </c>
      <c r="AV113" s="19">
        <f ca="1">SUMPRODUCT(ReactionRateK2!$F135:$V135*OFFSET(ReactionStoich!$E$5:$U$5,AV$2,0))*(TimeStep)*'Composition Moles'!$C125</f>
        <v>0</v>
      </c>
      <c r="AW113" s="19">
        <f ca="1">SUMPRODUCT(ReactionRateK2!$F135:$V135*OFFSET(ReactionStoich!$E$5:$U$5,AW$2,0))*(TimeStep)*'Composition Moles'!$C125</f>
        <v>0</v>
      </c>
      <c r="AX113" s="19">
        <f ca="1">SUMPRODUCT(ReactionRateK2!$F135:$V135*OFFSET(ReactionStoich!$E$5:$U$5,AX$2,0))*(TimeStep)*'Composition Moles'!$C125</f>
        <v>0</v>
      </c>
      <c r="AY113" s="19">
        <f ca="1">SUMPRODUCT(ReactionRateK2!$F135:$V135*OFFSET(ReactionStoich!$E$5:$U$5,AY$2,0))*(TimeStep)*'Composition Moles'!$C125</f>
        <v>0</v>
      </c>
      <c r="AZ113" s="19">
        <f ca="1">SUMPRODUCT(ReactionRateK2!$F135:$V135*OFFSET(ReactionStoich!$E$5:$U$5,AZ$2,0))*(TimeStep)*'Composition Moles'!$C125</f>
        <v>0</v>
      </c>
      <c r="BA113" s="19">
        <f ca="1">SUMPRODUCT(ReactionRateK2!$F135:$V135*OFFSET(ReactionStoich!$E$5:$U$5,BA$2,0))*(TimeStep)*'Composition Moles'!$C125</f>
        <v>0</v>
      </c>
      <c r="BB113" s="19">
        <f ca="1">SUMPRODUCT(ReactionRateK2!$F135:$V135*OFFSET(ReactionStoich!$E$5:$U$5,BB$2,0))*(TimeStep)*'Composition Moles'!$C125</f>
        <v>0</v>
      </c>
      <c r="BC113" s="19">
        <f ca="1">SUMPRODUCT(ReactionRateK2!$F135:$V135*OFFSET(ReactionStoich!$E$5:$U$5,BC$2,0))*(TimeStep)*'Composition Moles'!$C125</f>
        <v>0</v>
      </c>
      <c r="BD113" s="19">
        <f ca="1">SUMPRODUCT(ReactionRateK2!$F135:$V135*OFFSET(ReactionStoich!$E$5:$U$5,BD$2,0))*(TimeStep)*'Composition Moles'!$C125</f>
        <v>0</v>
      </c>
      <c r="BE113" s="19">
        <f ca="1">SUMPRODUCT(ReactionRateK2!$F135:$V135*OFFSET(ReactionStoich!$E$5:$U$5,BE$2,0))*(TimeStep)*'Composition Moles'!$C125</f>
        <v>0</v>
      </c>
      <c r="BF113" s="19">
        <f ca="1">SUMPRODUCT(ReactionRateK2!$F135:$V135*OFFSET(ReactionStoich!$E$5:$U$5,BF$2,0))*(TimeStep)*'Composition Moles'!$C125</f>
        <v>0</v>
      </c>
      <c r="BG113" s="19">
        <f ca="1">SUMPRODUCT(ReactionRateK2!$F135:$V135*OFFSET(ReactionStoich!$E$5:$U$5,BG$2,0))*(TimeStep)*'Composition Moles'!$C125</f>
        <v>0</v>
      </c>
      <c r="BH113" s="19">
        <f ca="1">SUMPRODUCT(ReactionRateK2!$F135:$V135*OFFSET(ReactionStoich!$E$5:$U$5,BH$2,0))*(TimeStep)*'Composition Moles'!$C125</f>
        <v>0</v>
      </c>
      <c r="BI113" s="19">
        <f ca="1">SUMPRODUCT(ReactionRateK2!$F135:$V135*OFFSET(ReactionStoich!$E$5:$U$5,BI$2,0))*(TimeStep)*'Composition Moles'!$C125</f>
        <v>0</v>
      </c>
      <c r="BJ113" s="19">
        <f ca="1">SUMPRODUCT(ReactionRateK2!$F135:$V135*OFFSET(ReactionStoich!$E$5:$U$5,BJ$2,0))*(TimeStep)*'Composition Moles'!$C125</f>
        <v>0</v>
      </c>
      <c r="BK113" s="19">
        <f ca="1">SUMPRODUCT(ReactionRateK2!$F135:$V135*OFFSET(ReactionStoich!$E$5:$U$5,BK$2,0))*(TimeStep)*'Composition Moles'!$C125</f>
        <v>0</v>
      </c>
      <c r="BL113" s="19">
        <f ca="1">SUMPRODUCT(ReactionRateK2!$F135:$V135*OFFSET(ReactionStoich!$E$5:$U$5,BL$2,0))*(TimeStep)*'Composition Moles'!$C125</f>
        <v>0</v>
      </c>
      <c r="BM113" s="19">
        <f ca="1">SUMPRODUCT(ReactionRateK2!$F135:$V135*OFFSET(ReactionStoich!$E$5:$U$5,BM$2,0))*(TimeStep)*'Composition Moles'!$C125</f>
        <v>0</v>
      </c>
      <c r="BN113" s="19">
        <f ca="1">SUMPRODUCT(ReactionRateK2!$F135:$V135*OFFSET(ReactionStoich!$E$5:$U$5,BN$2,0))*(TimeStep)*'Composition Moles'!$C125</f>
        <v>0</v>
      </c>
      <c r="BO113" s="19">
        <f ca="1">SUMPRODUCT(ReactionRateK2!$F135:$V135*OFFSET(ReactionStoich!$E$5:$U$5,BO$2,0))*(TimeStep)*'Composition Moles'!$C125</f>
        <v>0</v>
      </c>
      <c r="BP113" s="19">
        <f ca="1">SUMPRODUCT(ReactionRateK2!$F135:$V135*OFFSET(ReactionStoich!$E$5:$U$5,BP$2,0))*(TimeStep)*'Composition Moles'!$C125</f>
        <v>0</v>
      </c>
      <c r="BQ113" s="19">
        <f ca="1">SUMPRODUCT(ReactionRateK2!$F135:$V135*OFFSET(ReactionStoich!$E$5:$U$5,BQ$2,0))*(TimeStep)*'Composition Moles'!$C125</f>
        <v>0</v>
      </c>
      <c r="BR113" s="19">
        <f ca="1">SUMPRODUCT(ReactionRateK2!$F135:$V135*OFFSET(ReactionStoich!$E$5:$U$5,BR$2,0))*(TimeStep)*'Composition Moles'!$C125</f>
        <v>0</v>
      </c>
      <c r="BS113" s="19">
        <f ca="1">SUMPRODUCT(ReactionRateK2!$F135:$V135*OFFSET(ReactionStoich!$E$5:$U$5,BS$2,0))*(TimeStep)*'Composition Moles'!$C125</f>
        <v>0</v>
      </c>
      <c r="BT113" s="19">
        <f ca="1">SUMPRODUCT(ReactionRateK2!$F135:$V135*OFFSET(ReactionStoich!$E$5:$U$5,BT$2,0))*(TimeStep)*'Composition Moles'!$C125</f>
        <v>0</v>
      </c>
      <c r="BU113" s="19">
        <f ca="1">SUMPRODUCT(ReactionRateK2!$F135:$V135*OFFSET(ReactionStoich!$E$5:$U$5,BU$2,0))*(TimeStep)*'Composition Moles'!$C125</f>
        <v>0</v>
      </c>
      <c r="BV113" s="19">
        <f ca="1">SUMPRODUCT(ReactionRateK2!$F135:$V135*OFFSET(ReactionStoich!$E$5:$U$5,BV$2,0))*(TimeStep)*'Composition Moles'!$C125</f>
        <v>0</v>
      </c>
      <c r="BW113" s="19">
        <f ca="1">SUMPRODUCT(ReactionRateK2!$F135:$V135*OFFSET(ReactionStoich!$E$5:$U$5,BW$2,0))*(TimeStep)*'Composition Moles'!$C125</f>
        <v>0</v>
      </c>
    </row>
    <row r="114" spans="1:75">
      <c r="A114">
        <f>ReactionRateK1!A136</f>
        <v>5.1999999999999895</v>
      </c>
      <c r="B114" s="20">
        <f t="shared" ca="1" si="7"/>
        <v>-1111.4071871128187</v>
      </c>
      <c r="C114" s="25">
        <f ca="1">'Composition Moles'!BZ126</f>
        <v>144194.58255214759</v>
      </c>
      <c r="D114" s="26">
        <f t="shared" ca="1" si="8"/>
        <v>7.7076903129206066E-3</v>
      </c>
      <c r="F114" s="19">
        <f ca="1">SUMPRODUCT(ReactionRateK2!$F136:$V136*OFFSET(ReactionStoich!$E$5:$U$5,F$2,0))*(TimeStep)*'Composition Moles'!$C126</f>
        <v>-5.0389567360205187E-3</v>
      </c>
      <c r="G114" s="19">
        <f ca="1">SUMPRODUCT(ReactionRateK2!$F136:$V136*OFFSET(ReactionStoich!$E$5:$U$5,G$2,0))*(TimeStep)*'Composition Moles'!$C126</f>
        <v>0</v>
      </c>
      <c r="H114" s="19">
        <f ca="1">SUMPRODUCT(ReactionRateK2!$F136:$V136*OFFSET(ReactionStoich!$E$5:$U$5,H$2,0))*(TimeStep)*'Composition Moles'!$C126</f>
        <v>5.0224558664877387E-3</v>
      </c>
      <c r="I114" s="19">
        <f ca="1">SUMPRODUCT(ReactionRateK2!$F136:$V136*OFFSET(ReactionStoich!$E$5:$U$5,I$2,0))*(TimeStep)*'Composition Moles'!$C126</f>
        <v>1.6500869532780575E-5</v>
      </c>
      <c r="J114" s="19">
        <f ca="1">SUMPRODUCT(ReactionRateK2!$F136:$V136*OFFSET(ReactionStoich!$E$5:$U$5,J$2,0))*(TimeStep)*'Composition Moles'!$C126</f>
        <v>0</v>
      </c>
      <c r="K114" s="19">
        <f ca="1">SUMPRODUCT(ReactionRateK2!$F136:$V136*OFFSET(ReactionStoich!$E$5:$U$5,K$2,0))*(TimeStep)*'Composition Moles'!$C126</f>
        <v>0</v>
      </c>
      <c r="L114" s="19">
        <f ca="1">SUMPRODUCT(ReactionRateK2!$F136:$V136*OFFSET(ReactionStoich!$E$5:$U$5,L$2,0))*(TimeStep)*'Composition Moles'!$C126</f>
        <v>0</v>
      </c>
      <c r="M114" s="19">
        <f ca="1">SUMPRODUCT(ReactionRateK2!$F136:$V136*OFFSET(ReactionStoich!$E$5:$U$5,M$2,0))*(TimeStep)*'Composition Moles'!$C126</f>
        <v>0</v>
      </c>
      <c r="N114" s="19">
        <f ca="1">SUMPRODUCT(ReactionRateK2!$F136:$V136*OFFSET(ReactionStoich!$E$5:$U$5,N$2,0))*(TimeStep)*'Composition Moles'!$C126</f>
        <v>0</v>
      </c>
      <c r="O114" s="19">
        <f ca="1">SUMPRODUCT(ReactionRateK2!$F136:$V136*OFFSET(ReactionStoich!$E$5:$U$5,O$2,0))*(TimeStep)*'Composition Moles'!$C126</f>
        <v>0</v>
      </c>
      <c r="P114" s="19">
        <f ca="1">SUMPRODUCT(ReactionRateK2!$F136:$V136*OFFSET(ReactionStoich!$E$5:$U$5,P$2,0))*(TimeStep)*'Composition Moles'!$C126</f>
        <v>0</v>
      </c>
      <c r="Q114" s="19">
        <f ca="1">SUMPRODUCT(ReactionRateK2!$F136:$V136*OFFSET(ReactionStoich!$E$5:$U$5,Q$2,0))*(TimeStep)*'Composition Moles'!$C126</f>
        <v>0</v>
      </c>
      <c r="R114" s="19">
        <f ca="1">SUMPRODUCT(ReactionRateK2!$F136:$V136*OFFSET(ReactionStoich!$E$5:$U$5,R$2,0))*(TimeStep)*'Composition Moles'!$C126</f>
        <v>0</v>
      </c>
      <c r="S114" s="19">
        <f ca="1">SUMPRODUCT(ReactionRateK2!$F136:$V136*OFFSET(ReactionStoich!$E$5:$U$5,S$2,0))*(TimeStep)*'Composition Moles'!$C126</f>
        <v>0.7580736483603483</v>
      </c>
      <c r="T114" s="19">
        <f ca="1">SUMPRODUCT(ReactionRateK2!$F136:$V136*OFFSET(ReactionStoich!$E$5:$U$5,T$2,0))*(TimeStep)*'Composition Moles'!$C126</f>
        <v>0</v>
      </c>
      <c r="U114" s="19">
        <f ca="1">SUMPRODUCT(ReactionRateK2!$F136:$V136*OFFSET(ReactionStoich!$E$5:$U$5,U$2,0))*(TimeStep)*'Composition Moles'!$C126</f>
        <v>0</v>
      </c>
      <c r="V114" s="19">
        <f ca="1">SUMPRODUCT(ReactionRateK2!$F136:$V136*OFFSET(ReactionStoich!$E$5:$U$5,V$2,0))*(TimeStep)*'Composition Moles'!$C126</f>
        <v>0</v>
      </c>
      <c r="W114" s="19">
        <f ca="1">SUMPRODUCT(ReactionRateK2!$F136:$V136*OFFSET(ReactionStoich!$E$5:$U$5,W$2,0))*(TimeStep)*'Composition Moles'!$C126</f>
        <v>0</v>
      </c>
      <c r="X114" s="19">
        <f ca="1">SUMPRODUCT(ReactionRateK2!$F136:$V136*OFFSET(ReactionStoich!$E$5:$U$5,X$2,0))*(TimeStep)*'Composition Moles'!$C126</f>
        <v>0</v>
      </c>
      <c r="Y114" s="19">
        <f ca="1">SUMPRODUCT(ReactionRateK2!$F136:$V136*OFFSET(ReactionStoich!$E$5:$U$5,Y$2,0))*(TimeStep)*'Composition Moles'!$C126</f>
        <v>-1.9641526147222697</v>
      </c>
      <c r="Z114" s="19">
        <f ca="1">SUMPRODUCT(ReactionRateK2!$F136:$V136*OFFSET(ReactionStoich!$E$5:$U$5,Z$2,0))*(TimeStep)*'Composition Moles'!$C126</f>
        <v>0</v>
      </c>
      <c r="AA114" s="19">
        <f ca="1">SUMPRODUCT(ReactionRateK2!$F136:$V136*OFFSET(ReactionStoich!$E$5:$U$5,AA$2,0))*(TimeStep)*'Composition Moles'!$C126</f>
        <v>0</v>
      </c>
      <c r="AB114" s="19">
        <f ca="1">SUMPRODUCT(ReactionRateK2!$F136:$V136*OFFSET(ReactionStoich!$E$5:$U$5,AB$2,0))*(TimeStep)*'Composition Moles'!$C126</f>
        <v>0</v>
      </c>
      <c r="AC114" s="19">
        <f ca="1">SUMPRODUCT(ReactionRateK2!$F136:$V136*OFFSET(ReactionStoich!$E$5:$U$5,AC$2,0))*(TimeStep)*'Composition Moles'!$C126</f>
        <v>0</v>
      </c>
      <c r="AD114" s="19">
        <f ca="1">SUMPRODUCT(ReactionRateK2!$F136:$V136*OFFSET(ReactionStoich!$E$5:$U$5,AD$2,0))*(TimeStep)*'Composition Moles'!$C126</f>
        <v>0</v>
      </c>
      <c r="AE114" s="19">
        <f ca="1">SUMPRODUCT(ReactionRateK2!$F136:$V136*OFFSET(ReactionStoich!$E$5:$U$5,AE$2,0))*(TimeStep)*'Composition Moles'!$C126</f>
        <v>0</v>
      </c>
      <c r="AF114" s="19">
        <f ca="1">SUMPRODUCT(ReactionRateK2!$F136:$V136*OFFSET(ReactionStoich!$E$5:$U$5,AF$2,0))*(TimeStep)*'Composition Moles'!$C126</f>
        <v>0</v>
      </c>
      <c r="AG114" s="19">
        <f ca="1">SUMPRODUCT(ReactionRateK2!$F136:$V136*OFFSET(ReactionStoich!$E$5:$U$5,AG$2,0))*(TimeStep)*'Composition Moles'!$C126</f>
        <v>-3.9617535739487906E-3</v>
      </c>
      <c r="AH114" s="19">
        <f ca="1">SUMPRODUCT(ReactionRateK2!$F136:$V136*OFFSET(ReactionStoich!$E$5:$U$5,AH$2,0))*(TimeStep)*'Composition Moles'!$C126</f>
        <v>-0.76089416000680821</v>
      </c>
      <c r="AI114" s="19">
        <f ca="1">SUMPRODUCT(ReactionRateK2!$F136:$V136*OFFSET(ReactionStoich!$E$5:$U$5,AI$2,0))*(TimeStep)*'Composition Moles'!$C126</f>
        <v>2.1084540524621964</v>
      </c>
      <c r="AJ114" s="19">
        <f ca="1">SUMPRODUCT(ReactionRateK2!$F136:$V136*OFFSET(ReactionStoich!$E$5:$U$5,AJ$2,0))*(TimeStep)*'Composition Moles'!$C126</f>
        <v>0.3205805598236286</v>
      </c>
      <c r="AK114" s="19">
        <f ca="1">SUMPRODUCT(ReactionRateK2!$F136:$V136*OFFSET(ReactionStoich!$E$5:$U$5,AK$2,0))*(TimeStep)*'Composition Moles'!$C126</f>
        <v>0</v>
      </c>
      <c r="AL114" s="19">
        <f ca="1">SUMPRODUCT(ReactionRateK2!$F136:$V136*OFFSET(ReactionStoich!$E$5:$U$5,AL$2,0))*(TimeStep)*'Composition Moles'!$C126</f>
        <v>0</v>
      </c>
      <c r="AM114" s="19">
        <f ca="1">SUMPRODUCT(ReactionRateK2!$F136:$V136*OFFSET(ReactionStoich!$E$5:$U$5,AM$2,0))*(TimeStep)*'Composition Moles'!$C126</f>
        <v>0</v>
      </c>
      <c r="AN114" s="19">
        <f ca="1">SUMPRODUCT(ReactionRateK2!$F136:$V136*OFFSET(ReactionStoich!$E$5:$U$5,AN$2,0))*(TimeStep)*'Composition Moles'!$C126</f>
        <v>0</v>
      </c>
      <c r="AO114" s="19">
        <f ca="1">SUMPRODUCT(ReactionRateK2!$F136:$V136*OFFSET(ReactionStoich!$E$5:$U$5,AO$2,0))*(TimeStep)*'Composition Moles'!$C126</f>
        <v>-1.6500869532780575E-5</v>
      </c>
      <c r="AP114" s="19">
        <f ca="1">SUMPRODUCT(ReactionRateK2!$F136:$V136*OFFSET(ReactionStoich!$E$5:$U$5,AP$2,0))*(TimeStep)*'Composition Moles'!$C126</f>
        <v>-4.7653686757452339E-3</v>
      </c>
      <c r="AQ114" s="19">
        <f ca="1">SUMPRODUCT(ReactionRateK2!$F136:$V136*OFFSET(ReactionStoich!$E$5:$U$5,AQ$2,0))*(TimeStep)*'Composition Moles'!$C126</f>
        <v>0</v>
      </c>
      <c r="AR114" s="19">
        <f ca="1">SUMPRODUCT(ReactionRateK2!$F136:$V136*OFFSET(ReactionStoich!$E$5:$U$5,AR$2,0))*(TimeStep)*'Composition Moles'!$C126</f>
        <v>0</v>
      </c>
      <c r="AS114" s="19">
        <f ca="1">SUMPRODUCT(ReactionRateK2!$F136:$V136*OFFSET(ReactionStoich!$E$5:$U$5,AS$2,0))*(TimeStep)*'Composition Moles'!$C126</f>
        <v>-0.15110595426595619</v>
      </c>
      <c r="AT114" s="19">
        <f ca="1">SUMPRODUCT(ReactionRateK2!$F136:$V136*OFFSET(ReactionStoich!$E$5:$U$5,AT$2,0))*(TimeStep)*'Composition Moles'!$C126</f>
        <v>-0.15110595426595619</v>
      </c>
      <c r="AU114" s="19">
        <f ca="1">SUMPRODUCT(ReactionRateK2!$F136:$V136*OFFSET(ReactionStoich!$E$5:$U$5,AU$2,0))*(TimeStep)*'Composition Moles'!$C126</f>
        <v>-0.15110595426595619</v>
      </c>
      <c r="AV114" s="19">
        <f ca="1">SUMPRODUCT(ReactionRateK2!$F136:$V136*OFFSET(ReactionStoich!$E$5:$U$5,AV$2,0))*(TimeStep)*'Composition Moles'!$C126</f>
        <v>0</v>
      </c>
      <c r="AW114" s="19">
        <f ca="1">SUMPRODUCT(ReactionRateK2!$F136:$V136*OFFSET(ReactionStoich!$E$5:$U$5,AW$2,0))*(TimeStep)*'Composition Moles'!$C126</f>
        <v>0</v>
      </c>
      <c r="AX114" s="19">
        <f ca="1">SUMPRODUCT(ReactionRateK2!$F136:$V136*OFFSET(ReactionStoich!$E$5:$U$5,AX$2,0))*(TimeStep)*'Composition Moles'!$C126</f>
        <v>0</v>
      </c>
      <c r="AY114" s="19">
        <f ca="1">SUMPRODUCT(ReactionRateK2!$F136:$V136*OFFSET(ReactionStoich!$E$5:$U$5,AY$2,0))*(TimeStep)*'Composition Moles'!$C126</f>
        <v>0</v>
      </c>
      <c r="AZ114" s="19">
        <f ca="1">SUMPRODUCT(ReactionRateK2!$F136:$V136*OFFSET(ReactionStoich!$E$5:$U$5,AZ$2,0))*(TimeStep)*'Composition Moles'!$C126</f>
        <v>0</v>
      </c>
      <c r="BA114" s="19">
        <f ca="1">SUMPRODUCT(ReactionRateK2!$F136:$V136*OFFSET(ReactionStoich!$E$5:$U$5,BA$2,0))*(TimeStep)*'Composition Moles'!$C126</f>
        <v>0</v>
      </c>
      <c r="BB114" s="19">
        <f ca="1">SUMPRODUCT(ReactionRateK2!$F136:$V136*OFFSET(ReactionStoich!$E$5:$U$5,BB$2,0))*(TimeStep)*'Composition Moles'!$C126</f>
        <v>0</v>
      </c>
      <c r="BC114" s="19">
        <f ca="1">SUMPRODUCT(ReactionRateK2!$F136:$V136*OFFSET(ReactionStoich!$E$5:$U$5,BC$2,0))*(TimeStep)*'Composition Moles'!$C126</f>
        <v>0</v>
      </c>
      <c r="BD114" s="19">
        <f ca="1">SUMPRODUCT(ReactionRateK2!$F136:$V136*OFFSET(ReactionStoich!$E$5:$U$5,BD$2,0))*(TimeStep)*'Composition Moles'!$C126</f>
        <v>0</v>
      </c>
      <c r="BE114" s="19">
        <f ca="1">SUMPRODUCT(ReactionRateK2!$F136:$V136*OFFSET(ReactionStoich!$E$5:$U$5,BE$2,0))*(TimeStep)*'Composition Moles'!$C126</f>
        <v>0</v>
      </c>
      <c r="BF114" s="19">
        <f ca="1">SUMPRODUCT(ReactionRateK2!$F136:$V136*OFFSET(ReactionStoich!$E$5:$U$5,BF$2,0))*(TimeStep)*'Composition Moles'!$C126</f>
        <v>0</v>
      </c>
      <c r="BG114" s="19">
        <f ca="1">SUMPRODUCT(ReactionRateK2!$F136:$V136*OFFSET(ReactionStoich!$E$5:$U$5,BG$2,0))*(TimeStep)*'Composition Moles'!$C126</f>
        <v>0</v>
      </c>
      <c r="BH114" s="19">
        <f ca="1">SUMPRODUCT(ReactionRateK2!$F136:$V136*OFFSET(ReactionStoich!$E$5:$U$5,BH$2,0))*(TimeStep)*'Composition Moles'!$C126</f>
        <v>0</v>
      </c>
      <c r="BI114" s="19">
        <f ca="1">SUMPRODUCT(ReactionRateK2!$F136:$V136*OFFSET(ReactionStoich!$E$5:$U$5,BI$2,0))*(TimeStep)*'Composition Moles'!$C126</f>
        <v>0</v>
      </c>
      <c r="BJ114" s="19">
        <f ca="1">SUMPRODUCT(ReactionRateK2!$F136:$V136*OFFSET(ReactionStoich!$E$5:$U$5,BJ$2,0))*(TimeStep)*'Composition Moles'!$C126</f>
        <v>0</v>
      </c>
      <c r="BK114" s="19">
        <f ca="1">SUMPRODUCT(ReactionRateK2!$F136:$V136*OFFSET(ReactionStoich!$E$5:$U$5,BK$2,0))*(TimeStep)*'Composition Moles'!$C126</f>
        <v>0</v>
      </c>
      <c r="BL114" s="19">
        <f ca="1">SUMPRODUCT(ReactionRateK2!$F136:$V136*OFFSET(ReactionStoich!$E$5:$U$5,BL$2,0))*(TimeStep)*'Composition Moles'!$C126</f>
        <v>0</v>
      </c>
      <c r="BM114" s="19">
        <f ca="1">SUMPRODUCT(ReactionRateK2!$F136:$V136*OFFSET(ReactionStoich!$E$5:$U$5,BM$2,0))*(TimeStep)*'Composition Moles'!$C126</f>
        <v>0</v>
      </c>
      <c r="BN114" s="19">
        <f ca="1">SUMPRODUCT(ReactionRateK2!$F136:$V136*OFFSET(ReactionStoich!$E$5:$U$5,BN$2,0))*(TimeStep)*'Composition Moles'!$C126</f>
        <v>0</v>
      </c>
      <c r="BO114" s="19">
        <f ca="1">SUMPRODUCT(ReactionRateK2!$F136:$V136*OFFSET(ReactionStoich!$E$5:$U$5,BO$2,0))*(TimeStep)*'Composition Moles'!$C126</f>
        <v>0</v>
      </c>
      <c r="BP114" s="19">
        <f ca="1">SUMPRODUCT(ReactionRateK2!$F136:$V136*OFFSET(ReactionStoich!$E$5:$U$5,BP$2,0))*(TimeStep)*'Composition Moles'!$C126</f>
        <v>0</v>
      </c>
      <c r="BQ114" s="19">
        <f ca="1">SUMPRODUCT(ReactionRateK2!$F136:$V136*OFFSET(ReactionStoich!$E$5:$U$5,BQ$2,0))*(TimeStep)*'Composition Moles'!$C126</f>
        <v>0</v>
      </c>
      <c r="BR114" s="19">
        <f ca="1">SUMPRODUCT(ReactionRateK2!$F136:$V136*OFFSET(ReactionStoich!$E$5:$U$5,BR$2,0))*(TimeStep)*'Composition Moles'!$C126</f>
        <v>0</v>
      </c>
      <c r="BS114" s="19">
        <f ca="1">SUMPRODUCT(ReactionRateK2!$F136:$V136*OFFSET(ReactionStoich!$E$5:$U$5,BS$2,0))*(TimeStep)*'Composition Moles'!$C126</f>
        <v>0</v>
      </c>
      <c r="BT114" s="19">
        <f ca="1">SUMPRODUCT(ReactionRateK2!$F136:$V136*OFFSET(ReactionStoich!$E$5:$U$5,BT$2,0))*(TimeStep)*'Composition Moles'!$C126</f>
        <v>0</v>
      </c>
      <c r="BU114" s="19">
        <f ca="1">SUMPRODUCT(ReactionRateK2!$F136:$V136*OFFSET(ReactionStoich!$E$5:$U$5,BU$2,0))*(TimeStep)*'Composition Moles'!$C126</f>
        <v>0</v>
      </c>
      <c r="BV114" s="19">
        <f ca="1">SUMPRODUCT(ReactionRateK2!$F136:$V136*OFFSET(ReactionStoich!$E$5:$U$5,BV$2,0))*(TimeStep)*'Composition Moles'!$C126</f>
        <v>0</v>
      </c>
      <c r="BW114" s="19">
        <f ca="1">SUMPRODUCT(ReactionRateK2!$F136:$V136*OFFSET(ReactionStoich!$E$5:$U$5,BW$2,0))*(TimeStep)*'Composition Moles'!$C126</f>
        <v>0</v>
      </c>
    </row>
    <row r="115" spans="1:75">
      <c r="A115">
        <f>ReactionRateK1!A137</f>
        <v>5.2499999999999893</v>
      </c>
      <c r="B115" s="20">
        <f t="shared" ca="1" si="7"/>
        <v>-1106.3634790156527</v>
      </c>
      <c r="C115" s="25">
        <f ca="1">'Composition Moles'!BZ127</f>
        <v>144189.36599032299</v>
      </c>
      <c r="D115" s="26">
        <f t="shared" ca="1" si="8"/>
        <v>7.6729894151133472E-3</v>
      </c>
      <c r="F115" s="19">
        <f ca="1">SUMPRODUCT(ReactionRateK2!$F137:$V137*OFFSET(ReactionStoich!$E$5:$U$5,F$2,0))*(TimeStep)*'Composition Moles'!$C127</f>
        <v>-4.7135602667605862E-3</v>
      </c>
      <c r="G115" s="19">
        <f ca="1">SUMPRODUCT(ReactionRateK2!$F137:$V137*OFFSET(ReactionStoich!$E$5:$U$5,G$2,0))*(TimeStep)*'Composition Moles'!$C127</f>
        <v>0</v>
      </c>
      <c r="H115" s="19">
        <f ca="1">SUMPRODUCT(ReactionRateK2!$F137:$V137*OFFSET(ReactionStoich!$E$5:$U$5,H$2,0))*(TimeStep)*'Composition Moles'!$C127</f>
        <v>4.6987462844110643E-3</v>
      </c>
      <c r="I115" s="19">
        <f ca="1">SUMPRODUCT(ReactionRateK2!$F137:$V137*OFFSET(ReactionStoich!$E$5:$U$5,I$2,0))*(TimeStep)*'Composition Moles'!$C127</f>
        <v>1.4813982349521041E-5</v>
      </c>
      <c r="J115" s="19">
        <f ca="1">SUMPRODUCT(ReactionRateK2!$F137:$V137*OFFSET(ReactionStoich!$E$5:$U$5,J$2,0))*(TimeStep)*'Composition Moles'!$C127</f>
        <v>0</v>
      </c>
      <c r="K115" s="19">
        <f ca="1">SUMPRODUCT(ReactionRateK2!$F137:$V137*OFFSET(ReactionStoich!$E$5:$U$5,K$2,0))*(TimeStep)*'Composition Moles'!$C127</f>
        <v>0</v>
      </c>
      <c r="L115" s="19">
        <f ca="1">SUMPRODUCT(ReactionRateK2!$F137:$V137*OFFSET(ReactionStoich!$E$5:$U$5,L$2,0))*(TimeStep)*'Composition Moles'!$C127</f>
        <v>0</v>
      </c>
      <c r="M115" s="19">
        <f ca="1">SUMPRODUCT(ReactionRateK2!$F137:$V137*OFFSET(ReactionStoich!$E$5:$U$5,M$2,0))*(TimeStep)*'Composition Moles'!$C127</f>
        <v>0</v>
      </c>
      <c r="N115" s="19">
        <f ca="1">SUMPRODUCT(ReactionRateK2!$F137:$V137*OFFSET(ReactionStoich!$E$5:$U$5,N$2,0))*(TimeStep)*'Composition Moles'!$C127</f>
        <v>0</v>
      </c>
      <c r="O115" s="19">
        <f ca="1">SUMPRODUCT(ReactionRateK2!$F137:$V137*OFFSET(ReactionStoich!$E$5:$U$5,O$2,0))*(TimeStep)*'Composition Moles'!$C127</f>
        <v>0</v>
      </c>
      <c r="P115" s="19">
        <f ca="1">SUMPRODUCT(ReactionRateK2!$F137:$V137*OFFSET(ReactionStoich!$E$5:$U$5,P$2,0))*(TimeStep)*'Composition Moles'!$C127</f>
        <v>0</v>
      </c>
      <c r="Q115" s="19">
        <f ca="1">SUMPRODUCT(ReactionRateK2!$F137:$V137*OFFSET(ReactionStoich!$E$5:$U$5,Q$2,0))*(TimeStep)*'Composition Moles'!$C127</f>
        <v>0</v>
      </c>
      <c r="R115" s="19">
        <f ca="1">SUMPRODUCT(ReactionRateK2!$F137:$V137*OFFSET(ReactionStoich!$E$5:$U$5,R$2,0))*(TimeStep)*'Composition Moles'!$C127</f>
        <v>0</v>
      </c>
      <c r="S115" s="19">
        <f ca="1">SUMPRODUCT(ReactionRateK2!$F137:$V137*OFFSET(ReactionStoich!$E$5:$U$5,S$2,0))*(TimeStep)*'Composition Moles'!$C127</f>
        <v>0.73412485603106004</v>
      </c>
      <c r="T115" s="19">
        <f ca="1">SUMPRODUCT(ReactionRateK2!$F137:$V137*OFFSET(ReactionStoich!$E$5:$U$5,T$2,0))*(TimeStep)*'Composition Moles'!$C127</f>
        <v>0</v>
      </c>
      <c r="U115" s="19">
        <f ca="1">SUMPRODUCT(ReactionRateK2!$F137:$V137*OFFSET(ReactionStoich!$E$5:$U$5,U$2,0))*(TimeStep)*'Composition Moles'!$C127</f>
        <v>0</v>
      </c>
      <c r="V115" s="19">
        <f ca="1">SUMPRODUCT(ReactionRateK2!$F137:$V137*OFFSET(ReactionStoich!$E$5:$U$5,V$2,0))*(TimeStep)*'Composition Moles'!$C127</f>
        <v>0</v>
      </c>
      <c r="W115" s="19">
        <f ca="1">SUMPRODUCT(ReactionRateK2!$F137:$V137*OFFSET(ReactionStoich!$E$5:$U$5,W$2,0))*(TimeStep)*'Composition Moles'!$C127</f>
        <v>0</v>
      </c>
      <c r="X115" s="19">
        <f ca="1">SUMPRODUCT(ReactionRateK2!$F137:$V137*OFFSET(ReactionStoich!$E$5:$U$5,X$2,0))*(TimeStep)*'Composition Moles'!$C127</f>
        <v>0</v>
      </c>
      <c r="Y115" s="19">
        <f ca="1">SUMPRODUCT(ReactionRateK2!$F137:$V137*OFFSET(ReactionStoich!$E$5:$U$5,Y$2,0))*(TimeStep)*'Composition Moles'!$C127</f>
        <v>-1.9105147742580972</v>
      </c>
      <c r="Z115" s="19">
        <f ca="1">SUMPRODUCT(ReactionRateK2!$F137:$V137*OFFSET(ReactionStoich!$E$5:$U$5,Z$2,0))*(TimeStep)*'Composition Moles'!$C127</f>
        <v>0</v>
      </c>
      <c r="AA115" s="19">
        <f ca="1">SUMPRODUCT(ReactionRateK2!$F137:$V137*OFFSET(ReactionStoich!$E$5:$U$5,AA$2,0))*(TimeStep)*'Composition Moles'!$C127</f>
        <v>0</v>
      </c>
      <c r="AB115" s="19">
        <f ca="1">SUMPRODUCT(ReactionRateK2!$F137:$V137*OFFSET(ReactionStoich!$E$5:$U$5,AB$2,0))*(TimeStep)*'Composition Moles'!$C127</f>
        <v>0</v>
      </c>
      <c r="AC115" s="19">
        <f ca="1">SUMPRODUCT(ReactionRateK2!$F137:$V137*OFFSET(ReactionStoich!$E$5:$U$5,AC$2,0))*(TimeStep)*'Composition Moles'!$C127</f>
        <v>0</v>
      </c>
      <c r="AD115" s="19">
        <f ca="1">SUMPRODUCT(ReactionRateK2!$F137:$V137*OFFSET(ReactionStoich!$E$5:$U$5,AD$2,0))*(TimeStep)*'Composition Moles'!$C127</f>
        <v>0</v>
      </c>
      <c r="AE115" s="19">
        <f ca="1">SUMPRODUCT(ReactionRateK2!$F137:$V137*OFFSET(ReactionStoich!$E$5:$U$5,AE$2,0))*(TimeStep)*'Composition Moles'!$C127</f>
        <v>0</v>
      </c>
      <c r="AF115" s="19">
        <f ca="1">SUMPRODUCT(ReactionRateK2!$F137:$V137*OFFSET(ReactionStoich!$E$5:$U$5,AF$2,0))*(TimeStep)*'Composition Moles'!$C127</f>
        <v>0</v>
      </c>
      <c r="AG115" s="19">
        <f ca="1">SUMPRODUCT(ReactionRateK2!$F137:$V137*OFFSET(ReactionStoich!$E$5:$U$5,AG$2,0))*(TimeStep)*'Composition Moles'!$C127</f>
        <v>-3.811007193681101E-3</v>
      </c>
      <c r="AH115" s="19">
        <f ca="1">SUMPRODUCT(ReactionRateK2!$F137:$V137*OFFSET(ReactionStoich!$E$5:$U$5,AH$2,0))*(TimeStep)*'Composition Moles'!$C127</f>
        <v>-0.76302126218310085</v>
      </c>
      <c r="AI115" s="19">
        <f ca="1">SUMPRODUCT(ReactionRateK2!$F137:$V137*OFFSET(ReactionStoich!$E$5:$U$5,AI$2,0))*(TimeStep)*'Composition Moles'!$C127</f>
        <v>2.0836025852147464</v>
      </c>
      <c r="AJ115" s="19">
        <f ca="1">SUMPRODUCT(ReactionRateK2!$F137:$V137*OFFSET(ReactionStoich!$E$5:$U$5,AJ$2,0))*(TimeStep)*'Composition Moles'!$C127</f>
        <v>0.31132659910092081</v>
      </c>
      <c r="AK115" s="19">
        <f ca="1">SUMPRODUCT(ReactionRateK2!$F137:$V137*OFFSET(ReactionStoich!$E$5:$U$5,AK$2,0))*(TimeStep)*'Composition Moles'!$C127</f>
        <v>0</v>
      </c>
      <c r="AL115" s="19">
        <f ca="1">SUMPRODUCT(ReactionRateK2!$F137:$V137*OFFSET(ReactionStoich!$E$5:$U$5,AL$2,0))*(TimeStep)*'Composition Moles'!$C127</f>
        <v>0</v>
      </c>
      <c r="AM115" s="19">
        <f ca="1">SUMPRODUCT(ReactionRateK2!$F137:$V137*OFFSET(ReactionStoich!$E$5:$U$5,AM$2,0))*(TimeStep)*'Composition Moles'!$C127</f>
        <v>0</v>
      </c>
      <c r="AN115" s="19">
        <f ca="1">SUMPRODUCT(ReactionRateK2!$F137:$V137*OFFSET(ReactionStoich!$E$5:$U$5,AN$2,0))*(TimeStep)*'Composition Moles'!$C127</f>
        <v>0</v>
      </c>
      <c r="AO115" s="19">
        <f ca="1">SUMPRODUCT(ReactionRateK2!$F137:$V137*OFFSET(ReactionStoich!$E$5:$U$5,AO$2,0))*(TimeStep)*'Composition Moles'!$C127</f>
        <v>-1.4813982349521041E-5</v>
      </c>
      <c r="AP115" s="19">
        <f ca="1">SUMPRODUCT(ReactionRateK2!$F137:$V137*OFFSET(ReactionStoich!$E$5:$U$5,AP$2,0))*(TimeStep)*'Composition Moles'!$C127</f>
        <v>-4.4342282963442288E-3</v>
      </c>
      <c r="AQ115" s="19">
        <f ca="1">SUMPRODUCT(ReactionRateK2!$F137:$V137*OFFSET(ReactionStoich!$E$5:$U$5,AQ$2,0))*(TimeStep)*'Composition Moles'!$C127</f>
        <v>0</v>
      </c>
      <c r="AR115" s="19">
        <f ca="1">SUMPRODUCT(ReactionRateK2!$F137:$V137*OFFSET(ReactionStoich!$E$5:$U$5,AR$2,0))*(TimeStep)*'Composition Moles'!$C127</f>
        <v>0</v>
      </c>
      <c r="AS115" s="19">
        <f ca="1">SUMPRODUCT(ReactionRateK2!$F137:$V137*OFFSET(ReactionStoich!$E$5:$U$5,AS$2,0))*(TimeStep)*'Composition Moles'!$C127</f>
        <v>-0.14908598481105134</v>
      </c>
      <c r="AT115" s="19">
        <f ca="1">SUMPRODUCT(ReactionRateK2!$F137:$V137*OFFSET(ReactionStoich!$E$5:$U$5,AT$2,0))*(TimeStep)*'Composition Moles'!$C127</f>
        <v>-0.14908598481105134</v>
      </c>
      <c r="AU115" s="19">
        <f ca="1">SUMPRODUCT(ReactionRateK2!$F137:$V137*OFFSET(ReactionStoich!$E$5:$U$5,AU$2,0))*(TimeStep)*'Composition Moles'!$C127</f>
        <v>-0.14908598481105134</v>
      </c>
      <c r="AV115" s="19">
        <f ca="1">SUMPRODUCT(ReactionRateK2!$F137:$V137*OFFSET(ReactionStoich!$E$5:$U$5,AV$2,0))*(TimeStep)*'Composition Moles'!$C127</f>
        <v>0</v>
      </c>
      <c r="AW115" s="19">
        <f ca="1">SUMPRODUCT(ReactionRateK2!$F137:$V137*OFFSET(ReactionStoich!$E$5:$U$5,AW$2,0))*(TimeStep)*'Composition Moles'!$C127</f>
        <v>0</v>
      </c>
      <c r="AX115" s="19">
        <f ca="1">SUMPRODUCT(ReactionRateK2!$F137:$V137*OFFSET(ReactionStoich!$E$5:$U$5,AX$2,0))*(TimeStep)*'Composition Moles'!$C127</f>
        <v>0</v>
      </c>
      <c r="AY115" s="19">
        <f ca="1">SUMPRODUCT(ReactionRateK2!$F137:$V137*OFFSET(ReactionStoich!$E$5:$U$5,AY$2,0))*(TimeStep)*'Composition Moles'!$C127</f>
        <v>0</v>
      </c>
      <c r="AZ115" s="19">
        <f ca="1">SUMPRODUCT(ReactionRateK2!$F137:$V137*OFFSET(ReactionStoich!$E$5:$U$5,AZ$2,0))*(TimeStep)*'Composition Moles'!$C127</f>
        <v>0</v>
      </c>
      <c r="BA115" s="19">
        <f ca="1">SUMPRODUCT(ReactionRateK2!$F137:$V137*OFFSET(ReactionStoich!$E$5:$U$5,BA$2,0))*(TimeStep)*'Composition Moles'!$C127</f>
        <v>0</v>
      </c>
      <c r="BB115" s="19">
        <f ca="1">SUMPRODUCT(ReactionRateK2!$F137:$V137*OFFSET(ReactionStoich!$E$5:$U$5,BB$2,0))*(TimeStep)*'Composition Moles'!$C127</f>
        <v>0</v>
      </c>
      <c r="BC115" s="19">
        <f ca="1">SUMPRODUCT(ReactionRateK2!$F137:$V137*OFFSET(ReactionStoich!$E$5:$U$5,BC$2,0))*(TimeStep)*'Composition Moles'!$C127</f>
        <v>0</v>
      </c>
      <c r="BD115" s="19">
        <f ca="1">SUMPRODUCT(ReactionRateK2!$F137:$V137*OFFSET(ReactionStoich!$E$5:$U$5,BD$2,0))*(TimeStep)*'Composition Moles'!$C127</f>
        <v>0</v>
      </c>
      <c r="BE115" s="19">
        <f ca="1">SUMPRODUCT(ReactionRateK2!$F137:$V137*OFFSET(ReactionStoich!$E$5:$U$5,BE$2,0))*(TimeStep)*'Composition Moles'!$C127</f>
        <v>0</v>
      </c>
      <c r="BF115" s="19">
        <f ca="1">SUMPRODUCT(ReactionRateK2!$F137:$V137*OFFSET(ReactionStoich!$E$5:$U$5,BF$2,0))*(TimeStep)*'Composition Moles'!$C127</f>
        <v>0</v>
      </c>
      <c r="BG115" s="19">
        <f ca="1">SUMPRODUCT(ReactionRateK2!$F137:$V137*OFFSET(ReactionStoich!$E$5:$U$5,BG$2,0))*(TimeStep)*'Composition Moles'!$C127</f>
        <v>0</v>
      </c>
      <c r="BH115" s="19">
        <f ca="1">SUMPRODUCT(ReactionRateK2!$F137:$V137*OFFSET(ReactionStoich!$E$5:$U$5,BH$2,0))*(TimeStep)*'Composition Moles'!$C127</f>
        <v>0</v>
      </c>
      <c r="BI115" s="19">
        <f ca="1">SUMPRODUCT(ReactionRateK2!$F137:$V137*OFFSET(ReactionStoich!$E$5:$U$5,BI$2,0))*(TimeStep)*'Composition Moles'!$C127</f>
        <v>0</v>
      </c>
      <c r="BJ115" s="19">
        <f ca="1">SUMPRODUCT(ReactionRateK2!$F137:$V137*OFFSET(ReactionStoich!$E$5:$U$5,BJ$2,0))*(TimeStep)*'Composition Moles'!$C127</f>
        <v>0</v>
      </c>
      <c r="BK115" s="19">
        <f ca="1">SUMPRODUCT(ReactionRateK2!$F137:$V137*OFFSET(ReactionStoich!$E$5:$U$5,BK$2,0))*(TimeStep)*'Composition Moles'!$C127</f>
        <v>0</v>
      </c>
      <c r="BL115" s="19">
        <f ca="1">SUMPRODUCT(ReactionRateK2!$F137:$V137*OFFSET(ReactionStoich!$E$5:$U$5,BL$2,0))*(TimeStep)*'Composition Moles'!$C127</f>
        <v>0</v>
      </c>
      <c r="BM115" s="19">
        <f ca="1">SUMPRODUCT(ReactionRateK2!$F137:$V137*OFFSET(ReactionStoich!$E$5:$U$5,BM$2,0))*(TimeStep)*'Composition Moles'!$C127</f>
        <v>0</v>
      </c>
      <c r="BN115" s="19">
        <f ca="1">SUMPRODUCT(ReactionRateK2!$F137:$V137*OFFSET(ReactionStoich!$E$5:$U$5,BN$2,0))*(TimeStep)*'Composition Moles'!$C127</f>
        <v>0</v>
      </c>
      <c r="BO115" s="19">
        <f ca="1">SUMPRODUCT(ReactionRateK2!$F137:$V137*OFFSET(ReactionStoich!$E$5:$U$5,BO$2,0))*(TimeStep)*'Composition Moles'!$C127</f>
        <v>0</v>
      </c>
      <c r="BP115" s="19">
        <f ca="1">SUMPRODUCT(ReactionRateK2!$F137:$V137*OFFSET(ReactionStoich!$E$5:$U$5,BP$2,0))*(TimeStep)*'Composition Moles'!$C127</f>
        <v>0</v>
      </c>
      <c r="BQ115" s="19">
        <f ca="1">SUMPRODUCT(ReactionRateK2!$F137:$V137*OFFSET(ReactionStoich!$E$5:$U$5,BQ$2,0))*(TimeStep)*'Composition Moles'!$C127</f>
        <v>0</v>
      </c>
      <c r="BR115" s="19">
        <f ca="1">SUMPRODUCT(ReactionRateK2!$F137:$V137*OFFSET(ReactionStoich!$E$5:$U$5,BR$2,0))*(TimeStep)*'Composition Moles'!$C127</f>
        <v>0</v>
      </c>
      <c r="BS115" s="19">
        <f ca="1">SUMPRODUCT(ReactionRateK2!$F137:$V137*OFFSET(ReactionStoich!$E$5:$U$5,BS$2,0))*(TimeStep)*'Composition Moles'!$C127</f>
        <v>0</v>
      </c>
      <c r="BT115" s="19">
        <f ca="1">SUMPRODUCT(ReactionRateK2!$F137:$V137*OFFSET(ReactionStoich!$E$5:$U$5,BT$2,0))*(TimeStep)*'Composition Moles'!$C127</f>
        <v>0</v>
      </c>
      <c r="BU115" s="19">
        <f ca="1">SUMPRODUCT(ReactionRateK2!$F137:$V137*OFFSET(ReactionStoich!$E$5:$U$5,BU$2,0))*(TimeStep)*'Composition Moles'!$C127</f>
        <v>0</v>
      </c>
      <c r="BV115" s="19">
        <f ca="1">SUMPRODUCT(ReactionRateK2!$F137:$V137*OFFSET(ReactionStoich!$E$5:$U$5,BV$2,0))*(TimeStep)*'Composition Moles'!$C127</f>
        <v>0</v>
      </c>
      <c r="BW115" s="19">
        <f ca="1">SUMPRODUCT(ReactionRateK2!$F137:$V137*OFFSET(ReactionStoich!$E$5:$U$5,BW$2,0))*(TimeStep)*'Composition Moles'!$C127</f>
        <v>0</v>
      </c>
    </row>
    <row r="116" spans="1:75">
      <c r="A116">
        <f>ReactionRateK1!A138</f>
        <v>5.2999999999999892</v>
      </c>
      <c r="B116" s="20">
        <f t="shared" ca="1" si="7"/>
        <v>-1101.621132819138</v>
      </c>
      <c r="C116" s="25">
        <f ca="1">'Composition Moles'!BZ128</f>
        <v>144183.98753519449</v>
      </c>
      <c r="D116" s="26">
        <f t="shared" ca="1" si="8"/>
        <v>7.6403847032614387E-3</v>
      </c>
      <c r="F116" s="19">
        <f ca="1">SUMPRODUCT(ReactionRateK2!$F138:$V138*OFFSET(ReactionStoich!$E$5:$U$5,F$2,0))*(TimeStep)*'Composition Moles'!$C128</f>
        <v>-4.4108680734309845E-3</v>
      </c>
      <c r="G116" s="19">
        <f ca="1">SUMPRODUCT(ReactionRateK2!$F138:$V138*OFFSET(ReactionStoich!$E$5:$U$5,G$2,0))*(TimeStep)*'Composition Moles'!$C128</f>
        <v>0</v>
      </c>
      <c r="H116" s="19">
        <f ca="1">SUMPRODUCT(ReactionRateK2!$F138:$V138*OFFSET(ReactionStoich!$E$5:$U$5,H$2,0))*(TimeStep)*'Composition Moles'!$C128</f>
        <v>4.3975684339207979E-3</v>
      </c>
      <c r="I116" s="19">
        <f ca="1">SUMPRODUCT(ReactionRateK2!$F138:$V138*OFFSET(ReactionStoich!$E$5:$U$5,I$2,0))*(TimeStep)*'Composition Moles'!$C128</f>
        <v>1.3299639510185934E-5</v>
      </c>
      <c r="J116" s="19">
        <f ca="1">SUMPRODUCT(ReactionRateK2!$F138:$V138*OFFSET(ReactionStoich!$E$5:$U$5,J$2,0))*(TimeStep)*'Composition Moles'!$C128</f>
        <v>0</v>
      </c>
      <c r="K116" s="19">
        <f ca="1">SUMPRODUCT(ReactionRateK2!$F138:$V138*OFFSET(ReactionStoich!$E$5:$U$5,K$2,0))*(TimeStep)*'Composition Moles'!$C128</f>
        <v>0</v>
      </c>
      <c r="L116" s="19">
        <f ca="1">SUMPRODUCT(ReactionRateK2!$F138:$V138*OFFSET(ReactionStoich!$E$5:$U$5,L$2,0))*(TimeStep)*'Composition Moles'!$C128</f>
        <v>0</v>
      </c>
      <c r="M116" s="19">
        <f ca="1">SUMPRODUCT(ReactionRateK2!$F138:$V138*OFFSET(ReactionStoich!$E$5:$U$5,M$2,0))*(TimeStep)*'Composition Moles'!$C128</f>
        <v>0</v>
      </c>
      <c r="N116" s="19">
        <f ca="1">SUMPRODUCT(ReactionRateK2!$F138:$V138*OFFSET(ReactionStoich!$E$5:$U$5,N$2,0))*(TimeStep)*'Composition Moles'!$C128</f>
        <v>0</v>
      </c>
      <c r="O116" s="19">
        <f ca="1">SUMPRODUCT(ReactionRateK2!$F138:$V138*OFFSET(ReactionStoich!$E$5:$U$5,O$2,0))*(TimeStep)*'Composition Moles'!$C128</f>
        <v>0</v>
      </c>
      <c r="P116" s="19">
        <f ca="1">SUMPRODUCT(ReactionRateK2!$F138:$V138*OFFSET(ReactionStoich!$E$5:$U$5,P$2,0))*(TimeStep)*'Composition Moles'!$C128</f>
        <v>0</v>
      </c>
      <c r="Q116" s="19">
        <f ca="1">SUMPRODUCT(ReactionRateK2!$F138:$V138*OFFSET(ReactionStoich!$E$5:$U$5,Q$2,0))*(TimeStep)*'Composition Moles'!$C128</f>
        <v>0</v>
      </c>
      <c r="R116" s="19">
        <f ca="1">SUMPRODUCT(ReactionRateK2!$F138:$V138*OFFSET(ReactionStoich!$E$5:$U$5,R$2,0))*(TimeStep)*'Composition Moles'!$C128</f>
        <v>0</v>
      </c>
      <c r="S116" s="19">
        <f ca="1">SUMPRODUCT(ReactionRateK2!$F138:$V138*OFFSET(ReactionStoich!$E$5:$U$5,S$2,0))*(TimeStep)*'Composition Moles'!$C128</f>
        <v>0.71064565894606013</v>
      </c>
      <c r="T116" s="19">
        <f ca="1">SUMPRODUCT(ReactionRateK2!$F138:$V138*OFFSET(ReactionStoich!$E$5:$U$5,T$2,0))*(TimeStep)*'Composition Moles'!$C128</f>
        <v>0</v>
      </c>
      <c r="U116" s="19">
        <f ca="1">SUMPRODUCT(ReactionRateK2!$F138:$V138*OFFSET(ReactionStoich!$E$5:$U$5,U$2,0))*(TimeStep)*'Composition Moles'!$C128</f>
        <v>0</v>
      </c>
      <c r="V116" s="19">
        <f ca="1">SUMPRODUCT(ReactionRateK2!$F138:$V138*OFFSET(ReactionStoich!$E$5:$U$5,V$2,0))*(TimeStep)*'Composition Moles'!$C128</f>
        <v>0</v>
      </c>
      <c r="W116" s="19">
        <f ca="1">SUMPRODUCT(ReactionRateK2!$F138:$V138*OFFSET(ReactionStoich!$E$5:$U$5,W$2,0))*(TimeStep)*'Composition Moles'!$C128</f>
        <v>0</v>
      </c>
      <c r="X116" s="19">
        <f ca="1">SUMPRODUCT(ReactionRateK2!$F138:$V138*OFFSET(ReactionStoich!$E$5:$U$5,X$2,0))*(TimeStep)*'Composition Moles'!$C128</f>
        <v>0</v>
      </c>
      <c r="Y116" s="19">
        <f ca="1">SUMPRODUCT(ReactionRateK2!$F138:$V138*OFFSET(ReactionStoich!$E$5:$U$5,Y$2,0))*(TimeStep)*'Composition Moles'!$C128</f>
        <v>-1.8579112394830517</v>
      </c>
      <c r="Z116" s="19">
        <f ca="1">SUMPRODUCT(ReactionRateK2!$F138:$V138*OFFSET(ReactionStoich!$E$5:$U$5,Z$2,0))*(TimeStep)*'Composition Moles'!$C128</f>
        <v>0</v>
      </c>
      <c r="AA116" s="19">
        <f ca="1">SUMPRODUCT(ReactionRateK2!$F138:$V138*OFFSET(ReactionStoich!$E$5:$U$5,AA$2,0))*(TimeStep)*'Composition Moles'!$C128</f>
        <v>0</v>
      </c>
      <c r="AB116" s="19">
        <f ca="1">SUMPRODUCT(ReactionRateK2!$F138:$V138*OFFSET(ReactionStoich!$E$5:$U$5,AB$2,0))*(TimeStep)*'Composition Moles'!$C128</f>
        <v>0</v>
      </c>
      <c r="AC116" s="19">
        <f ca="1">SUMPRODUCT(ReactionRateK2!$F138:$V138*OFFSET(ReactionStoich!$E$5:$U$5,AC$2,0))*(TimeStep)*'Composition Moles'!$C128</f>
        <v>0</v>
      </c>
      <c r="AD116" s="19">
        <f ca="1">SUMPRODUCT(ReactionRateK2!$F138:$V138*OFFSET(ReactionStoich!$E$5:$U$5,AD$2,0))*(TimeStep)*'Composition Moles'!$C128</f>
        <v>0</v>
      </c>
      <c r="AE116" s="19">
        <f ca="1">SUMPRODUCT(ReactionRateK2!$F138:$V138*OFFSET(ReactionStoich!$E$5:$U$5,AE$2,0))*(TimeStep)*'Composition Moles'!$C128</f>
        <v>0</v>
      </c>
      <c r="AF116" s="19">
        <f ca="1">SUMPRODUCT(ReactionRateK2!$F138:$V138*OFFSET(ReactionStoich!$E$5:$U$5,AF$2,0))*(TimeStep)*'Composition Moles'!$C128</f>
        <v>0</v>
      </c>
      <c r="AG116" s="19">
        <f ca="1">SUMPRODUCT(ReactionRateK2!$F138:$V138*OFFSET(ReactionStoich!$E$5:$U$5,AG$2,0))*(TimeStep)*'Composition Moles'!$C128</f>
        <v>-3.6518366220589073E-3</v>
      </c>
      <c r="AH116" s="19">
        <f ca="1">SUMPRODUCT(ReactionRateK2!$F138:$V138*OFFSET(ReactionStoich!$E$5:$U$5,AH$2,0))*(TimeStep)*'Composition Moles'!$C128</f>
        <v>-0.76482171194279946</v>
      </c>
      <c r="AI116" s="19">
        <f ca="1">SUMPRODUCT(ReactionRateK2!$F138:$V138*OFFSET(ReactionStoich!$E$5:$U$5,AI$2,0))*(TimeStep)*'Composition Moles'!$C128</f>
        <v>2.0589434721099766</v>
      </c>
      <c r="AJ116" s="19">
        <f ca="1">SUMPRODUCT(ReactionRateK2!$F138:$V138*OFFSET(ReactionStoich!$E$5:$U$5,AJ$2,0))*(TimeStep)*'Composition Moles'!$C128</f>
        <v>0.30225061436917611</v>
      </c>
      <c r="AK116" s="19">
        <f ca="1">SUMPRODUCT(ReactionRateK2!$F138:$V138*OFFSET(ReactionStoich!$E$5:$U$5,AK$2,0))*(TimeStep)*'Composition Moles'!$C128</f>
        <v>0</v>
      </c>
      <c r="AL116" s="19">
        <f ca="1">SUMPRODUCT(ReactionRateK2!$F138:$V138*OFFSET(ReactionStoich!$E$5:$U$5,AL$2,0))*(TimeStep)*'Composition Moles'!$C128</f>
        <v>0</v>
      </c>
      <c r="AM116" s="19">
        <f ca="1">SUMPRODUCT(ReactionRateK2!$F138:$V138*OFFSET(ReactionStoich!$E$5:$U$5,AM$2,0))*(TimeStep)*'Composition Moles'!$C128</f>
        <v>0</v>
      </c>
      <c r="AN116" s="19">
        <f ca="1">SUMPRODUCT(ReactionRateK2!$F138:$V138*OFFSET(ReactionStoich!$E$5:$U$5,AN$2,0))*(TimeStep)*'Composition Moles'!$C128</f>
        <v>0</v>
      </c>
      <c r="AO116" s="19">
        <f ca="1">SUMPRODUCT(ReactionRateK2!$F138:$V138*OFFSET(ReactionStoich!$E$5:$U$5,AO$2,0))*(TimeStep)*'Composition Moles'!$C128</f>
        <v>-1.3299639510185934E-5</v>
      </c>
      <c r="AP116" s="19">
        <f ca="1">SUMPRODUCT(ReactionRateK2!$F138:$V138*OFFSET(ReactionStoich!$E$5:$U$5,AP$2,0))*(TimeStep)*'Composition Moles'!$C128</f>
        <v>-4.1263671712770426E-3</v>
      </c>
      <c r="AQ116" s="19">
        <f ca="1">SUMPRODUCT(ReactionRateK2!$F138:$V138*OFFSET(ReactionStoich!$E$5:$U$5,AQ$2,0))*(TimeStep)*'Composition Moles'!$C128</f>
        <v>0</v>
      </c>
      <c r="AR116" s="19">
        <f ca="1">SUMPRODUCT(ReactionRateK2!$F138:$V138*OFFSET(ReactionStoich!$E$5:$U$5,AR$2,0))*(TimeStep)*'Composition Moles'!$C128</f>
        <v>0</v>
      </c>
      <c r="AS116" s="19">
        <f ca="1">SUMPRODUCT(ReactionRateK2!$F138:$V138*OFFSET(ReactionStoich!$E$5:$U$5,AS$2,0))*(TimeStep)*'Composition Moles'!$C128</f>
        <v>-0.14710509685550538</v>
      </c>
      <c r="AT116" s="19">
        <f ca="1">SUMPRODUCT(ReactionRateK2!$F138:$V138*OFFSET(ReactionStoich!$E$5:$U$5,AT$2,0))*(TimeStep)*'Composition Moles'!$C128</f>
        <v>-0.14710509685550538</v>
      </c>
      <c r="AU116" s="19">
        <f ca="1">SUMPRODUCT(ReactionRateK2!$F138:$V138*OFFSET(ReactionStoich!$E$5:$U$5,AU$2,0))*(TimeStep)*'Composition Moles'!$C128</f>
        <v>-0.14710509685550538</v>
      </c>
      <c r="AV116" s="19">
        <f ca="1">SUMPRODUCT(ReactionRateK2!$F138:$V138*OFFSET(ReactionStoich!$E$5:$U$5,AV$2,0))*(TimeStep)*'Composition Moles'!$C128</f>
        <v>0</v>
      </c>
      <c r="AW116" s="19">
        <f ca="1">SUMPRODUCT(ReactionRateK2!$F138:$V138*OFFSET(ReactionStoich!$E$5:$U$5,AW$2,0))*(TimeStep)*'Composition Moles'!$C128</f>
        <v>0</v>
      </c>
      <c r="AX116" s="19">
        <f ca="1">SUMPRODUCT(ReactionRateK2!$F138:$V138*OFFSET(ReactionStoich!$E$5:$U$5,AX$2,0))*(TimeStep)*'Composition Moles'!$C128</f>
        <v>0</v>
      </c>
      <c r="AY116" s="19">
        <f ca="1">SUMPRODUCT(ReactionRateK2!$F138:$V138*OFFSET(ReactionStoich!$E$5:$U$5,AY$2,0))*(TimeStep)*'Composition Moles'!$C128</f>
        <v>0</v>
      </c>
      <c r="AZ116" s="19">
        <f ca="1">SUMPRODUCT(ReactionRateK2!$F138:$V138*OFFSET(ReactionStoich!$E$5:$U$5,AZ$2,0))*(TimeStep)*'Composition Moles'!$C128</f>
        <v>0</v>
      </c>
      <c r="BA116" s="19">
        <f ca="1">SUMPRODUCT(ReactionRateK2!$F138:$V138*OFFSET(ReactionStoich!$E$5:$U$5,BA$2,0))*(TimeStep)*'Composition Moles'!$C128</f>
        <v>0</v>
      </c>
      <c r="BB116" s="19">
        <f ca="1">SUMPRODUCT(ReactionRateK2!$F138:$V138*OFFSET(ReactionStoich!$E$5:$U$5,BB$2,0))*(TimeStep)*'Composition Moles'!$C128</f>
        <v>0</v>
      </c>
      <c r="BC116" s="19">
        <f ca="1">SUMPRODUCT(ReactionRateK2!$F138:$V138*OFFSET(ReactionStoich!$E$5:$U$5,BC$2,0))*(TimeStep)*'Composition Moles'!$C128</f>
        <v>0</v>
      </c>
      <c r="BD116" s="19">
        <f ca="1">SUMPRODUCT(ReactionRateK2!$F138:$V138*OFFSET(ReactionStoich!$E$5:$U$5,BD$2,0))*(TimeStep)*'Composition Moles'!$C128</f>
        <v>0</v>
      </c>
      <c r="BE116" s="19">
        <f ca="1">SUMPRODUCT(ReactionRateK2!$F138:$V138*OFFSET(ReactionStoich!$E$5:$U$5,BE$2,0))*(TimeStep)*'Composition Moles'!$C128</f>
        <v>0</v>
      </c>
      <c r="BF116" s="19">
        <f ca="1">SUMPRODUCT(ReactionRateK2!$F138:$V138*OFFSET(ReactionStoich!$E$5:$U$5,BF$2,0))*(TimeStep)*'Composition Moles'!$C128</f>
        <v>0</v>
      </c>
      <c r="BG116" s="19">
        <f ca="1">SUMPRODUCT(ReactionRateK2!$F138:$V138*OFFSET(ReactionStoich!$E$5:$U$5,BG$2,0))*(TimeStep)*'Composition Moles'!$C128</f>
        <v>0</v>
      </c>
      <c r="BH116" s="19">
        <f ca="1">SUMPRODUCT(ReactionRateK2!$F138:$V138*OFFSET(ReactionStoich!$E$5:$U$5,BH$2,0))*(TimeStep)*'Composition Moles'!$C128</f>
        <v>0</v>
      </c>
      <c r="BI116" s="19">
        <f ca="1">SUMPRODUCT(ReactionRateK2!$F138:$V138*OFFSET(ReactionStoich!$E$5:$U$5,BI$2,0))*(TimeStep)*'Composition Moles'!$C128</f>
        <v>0</v>
      </c>
      <c r="BJ116" s="19">
        <f ca="1">SUMPRODUCT(ReactionRateK2!$F138:$V138*OFFSET(ReactionStoich!$E$5:$U$5,BJ$2,0))*(TimeStep)*'Composition Moles'!$C128</f>
        <v>0</v>
      </c>
      <c r="BK116" s="19">
        <f ca="1">SUMPRODUCT(ReactionRateK2!$F138:$V138*OFFSET(ReactionStoich!$E$5:$U$5,BK$2,0))*(TimeStep)*'Composition Moles'!$C128</f>
        <v>0</v>
      </c>
      <c r="BL116" s="19">
        <f ca="1">SUMPRODUCT(ReactionRateK2!$F138:$V138*OFFSET(ReactionStoich!$E$5:$U$5,BL$2,0))*(TimeStep)*'Composition Moles'!$C128</f>
        <v>0</v>
      </c>
      <c r="BM116" s="19">
        <f ca="1">SUMPRODUCT(ReactionRateK2!$F138:$V138*OFFSET(ReactionStoich!$E$5:$U$5,BM$2,0))*(TimeStep)*'Composition Moles'!$C128</f>
        <v>0</v>
      </c>
      <c r="BN116" s="19">
        <f ca="1">SUMPRODUCT(ReactionRateK2!$F138:$V138*OFFSET(ReactionStoich!$E$5:$U$5,BN$2,0))*(TimeStep)*'Composition Moles'!$C128</f>
        <v>0</v>
      </c>
      <c r="BO116" s="19">
        <f ca="1">SUMPRODUCT(ReactionRateK2!$F138:$V138*OFFSET(ReactionStoich!$E$5:$U$5,BO$2,0))*(TimeStep)*'Composition Moles'!$C128</f>
        <v>0</v>
      </c>
      <c r="BP116" s="19">
        <f ca="1">SUMPRODUCT(ReactionRateK2!$F138:$V138*OFFSET(ReactionStoich!$E$5:$U$5,BP$2,0))*(TimeStep)*'Composition Moles'!$C128</f>
        <v>0</v>
      </c>
      <c r="BQ116" s="19">
        <f ca="1">SUMPRODUCT(ReactionRateK2!$F138:$V138*OFFSET(ReactionStoich!$E$5:$U$5,BQ$2,0))*(TimeStep)*'Composition Moles'!$C128</f>
        <v>0</v>
      </c>
      <c r="BR116" s="19">
        <f ca="1">SUMPRODUCT(ReactionRateK2!$F138:$V138*OFFSET(ReactionStoich!$E$5:$U$5,BR$2,0))*(TimeStep)*'Composition Moles'!$C128</f>
        <v>0</v>
      </c>
      <c r="BS116" s="19">
        <f ca="1">SUMPRODUCT(ReactionRateK2!$F138:$V138*OFFSET(ReactionStoich!$E$5:$U$5,BS$2,0))*(TimeStep)*'Composition Moles'!$C128</f>
        <v>0</v>
      </c>
      <c r="BT116" s="19">
        <f ca="1">SUMPRODUCT(ReactionRateK2!$F138:$V138*OFFSET(ReactionStoich!$E$5:$U$5,BT$2,0))*(TimeStep)*'Composition Moles'!$C128</f>
        <v>0</v>
      </c>
      <c r="BU116" s="19">
        <f ca="1">SUMPRODUCT(ReactionRateK2!$F138:$V138*OFFSET(ReactionStoich!$E$5:$U$5,BU$2,0))*(TimeStep)*'Composition Moles'!$C128</f>
        <v>0</v>
      </c>
      <c r="BV116" s="19">
        <f ca="1">SUMPRODUCT(ReactionRateK2!$F138:$V138*OFFSET(ReactionStoich!$E$5:$U$5,BV$2,0))*(TimeStep)*'Composition Moles'!$C128</f>
        <v>0</v>
      </c>
      <c r="BW116" s="19">
        <f ca="1">SUMPRODUCT(ReactionRateK2!$F138:$V138*OFFSET(ReactionStoich!$E$5:$U$5,BW$2,0))*(TimeStep)*'Composition Moles'!$C128</f>
        <v>0</v>
      </c>
    </row>
    <row r="117" spans="1:75">
      <c r="A117">
        <f>ReactionRateK1!A139</f>
        <v>5.349999999999989</v>
      </c>
      <c r="B117" s="20">
        <f t="shared" ca="1" si="7"/>
        <v>-1097.9574276389205</v>
      </c>
      <c r="C117" s="25">
        <f ca="1">'Composition Moles'!BZ129</f>
        <v>144178.45189814494</v>
      </c>
      <c r="D117" s="26">
        <f t="shared" ca="1" si="8"/>
        <v>7.6152671441816703E-3</v>
      </c>
      <c r="F117" s="19">
        <f ca="1">SUMPRODUCT(ReactionRateK2!$F139:$V139*OFFSET(ReactionStoich!$E$5:$U$5,F$2,0))*(TimeStep)*'Composition Moles'!$C129</f>
        <v>-4.1292761028324208E-3</v>
      </c>
      <c r="G117" s="19">
        <f ca="1">SUMPRODUCT(ReactionRateK2!$F139:$V139*OFFSET(ReactionStoich!$E$5:$U$5,G$2,0))*(TimeStep)*'Composition Moles'!$C129</f>
        <v>0</v>
      </c>
      <c r="H117" s="19">
        <f ca="1">SUMPRODUCT(ReactionRateK2!$F139:$V139*OFFSET(ReactionStoich!$E$5:$U$5,H$2,0))*(TimeStep)*'Composition Moles'!$C129</f>
        <v>4.1173359257806975E-3</v>
      </c>
      <c r="I117" s="19">
        <f ca="1">SUMPRODUCT(ReactionRateK2!$F139:$V139*OFFSET(ReactionStoich!$E$5:$U$5,I$2,0))*(TimeStep)*'Composition Moles'!$C129</f>
        <v>1.1940177051723008E-5</v>
      </c>
      <c r="J117" s="19">
        <f ca="1">SUMPRODUCT(ReactionRateK2!$F139:$V139*OFFSET(ReactionStoich!$E$5:$U$5,J$2,0))*(TimeStep)*'Composition Moles'!$C129</f>
        <v>0</v>
      </c>
      <c r="K117" s="19">
        <f ca="1">SUMPRODUCT(ReactionRateK2!$F139:$V139*OFFSET(ReactionStoich!$E$5:$U$5,K$2,0))*(TimeStep)*'Composition Moles'!$C129</f>
        <v>0</v>
      </c>
      <c r="L117" s="19">
        <f ca="1">SUMPRODUCT(ReactionRateK2!$F139:$V139*OFFSET(ReactionStoich!$E$5:$U$5,L$2,0))*(TimeStep)*'Composition Moles'!$C129</f>
        <v>0</v>
      </c>
      <c r="M117" s="19">
        <f ca="1">SUMPRODUCT(ReactionRateK2!$F139:$V139*OFFSET(ReactionStoich!$E$5:$U$5,M$2,0))*(TimeStep)*'Composition Moles'!$C129</f>
        <v>0</v>
      </c>
      <c r="N117" s="19">
        <f ca="1">SUMPRODUCT(ReactionRateK2!$F139:$V139*OFFSET(ReactionStoich!$E$5:$U$5,N$2,0))*(TimeStep)*'Composition Moles'!$C129</f>
        <v>0</v>
      </c>
      <c r="O117" s="19">
        <f ca="1">SUMPRODUCT(ReactionRateK2!$F139:$V139*OFFSET(ReactionStoich!$E$5:$U$5,O$2,0))*(TimeStep)*'Composition Moles'!$C129</f>
        <v>0</v>
      </c>
      <c r="P117" s="19">
        <f ca="1">SUMPRODUCT(ReactionRateK2!$F139:$V139*OFFSET(ReactionStoich!$E$5:$U$5,P$2,0))*(TimeStep)*'Composition Moles'!$C129</f>
        <v>0</v>
      </c>
      <c r="Q117" s="19">
        <f ca="1">SUMPRODUCT(ReactionRateK2!$F139:$V139*OFFSET(ReactionStoich!$E$5:$U$5,Q$2,0))*(TimeStep)*'Composition Moles'!$C129</f>
        <v>0</v>
      </c>
      <c r="R117" s="19">
        <f ca="1">SUMPRODUCT(ReactionRateK2!$F139:$V139*OFFSET(ReactionStoich!$E$5:$U$5,R$2,0))*(TimeStep)*'Composition Moles'!$C129</f>
        <v>0</v>
      </c>
      <c r="S117" s="19">
        <f ca="1">SUMPRODUCT(ReactionRateK2!$F139:$V139*OFFSET(ReactionStoich!$E$5:$U$5,S$2,0))*(TimeStep)*'Composition Moles'!$C129</f>
        <v>0.68756541689787865</v>
      </c>
      <c r="T117" s="19">
        <f ca="1">SUMPRODUCT(ReactionRateK2!$F139:$V139*OFFSET(ReactionStoich!$E$5:$U$5,T$2,0))*(TimeStep)*'Composition Moles'!$C129</f>
        <v>0</v>
      </c>
      <c r="U117" s="19">
        <f ca="1">SUMPRODUCT(ReactionRateK2!$F139:$V139*OFFSET(ReactionStoich!$E$5:$U$5,U$2,0))*(TimeStep)*'Composition Moles'!$C129</f>
        <v>0</v>
      </c>
      <c r="V117" s="19">
        <f ca="1">SUMPRODUCT(ReactionRateK2!$F139:$V139*OFFSET(ReactionStoich!$E$5:$U$5,V$2,0))*(TimeStep)*'Composition Moles'!$C129</f>
        <v>0</v>
      </c>
      <c r="W117" s="19">
        <f ca="1">SUMPRODUCT(ReactionRateK2!$F139:$V139*OFFSET(ReactionStoich!$E$5:$U$5,W$2,0))*(TimeStep)*'Composition Moles'!$C129</f>
        <v>0</v>
      </c>
      <c r="X117" s="19">
        <f ca="1">SUMPRODUCT(ReactionRateK2!$F139:$V139*OFFSET(ReactionStoich!$E$5:$U$5,X$2,0))*(TimeStep)*'Composition Moles'!$C129</f>
        <v>0</v>
      </c>
      <c r="Y117" s="19">
        <f ca="1">SUMPRODUCT(ReactionRateK2!$F139:$V139*OFFSET(ReactionStoich!$E$5:$U$5,Y$2,0))*(TimeStep)*'Composition Moles'!$C129</f>
        <v>-1.8061990015848535</v>
      </c>
      <c r="Z117" s="19">
        <f ca="1">SUMPRODUCT(ReactionRateK2!$F139:$V139*OFFSET(ReactionStoich!$E$5:$U$5,Z$2,0))*(TimeStep)*'Composition Moles'!$C129</f>
        <v>0</v>
      </c>
      <c r="AA117" s="19">
        <f ca="1">SUMPRODUCT(ReactionRateK2!$F139:$V139*OFFSET(ReactionStoich!$E$5:$U$5,AA$2,0))*(TimeStep)*'Composition Moles'!$C129</f>
        <v>0</v>
      </c>
      <c r="AB117" s="19">
        <f ca="1">SUMPRODUCT(ReactionRateK2!$F139:$V139*OFFSET(ReactionStoich!$E$5:$U$5,AB$2,0))*(TimeStep)*'Composition Moles'!$C129</f>
        <v>0</v>
      </c>
      <c r="AC117" s="19">
        <f ca="1">SUMPRODUCT(ReactionRateK2!$F139:$V139*OFFSET(ReactionStoich!$E$5:$U$5,AC$2,0))*(TimeStep)*'Composition Moles'!$C129</f>
        <v>0</v>
      </c>
      <c r="AD117" s="19">
        <f ca="1">SUMPRODUCT(ReactionRateK2!$F139:$V139*OFFSET(ReactionStoich!$E$5:$U$5,AD$2,0))*(TimeStep)*'Composition Moles'!$C129</f>
        <v>0</v>
      </c>
      <c r="AE117" s="19">
        <f ca="1">SUMPRODUCT(ReactionRateK2!$F139:$V139*OFFSET(ReactionStoich!$E$5:$U$5,AE$2,0))*(TimeStep)*'Composition Moles'!$C129</f>
        <v>0</v>
      </c>
      <c r="AF117" s="19">
        <f ca="1">SUMPRODUCT(ReactionRateK2!$F139:$V139*OFFSET(ReactionStoich!$E$5:$U$5,AF$2,0))*(TimeStep)*'Composition Moles'!$C129</f>
        <v>0</v>
      </c>
      <c r="AG117" s="19">
        <f ca="1">SUMPRODUCT(ReactionRateK2!$F139:$V139*OFFSET(ReactionStoich!$E$5:$U$5,AG$2,0))*(TimeStep)*'Composition Moles'!$C129</f>
        <v>-3.54880619729553E-3</v>
      </c>
      <c r="AH117" s="19">
        <f ca="1">SUMPRODUCT(ReactionRateK2!$F139:$V139*OFFSET(ReactionStoich!$E$5:$U$5,AH$2,0))*(TimeStep)*'Composition Moles'!$C129</f>
        <v>-0.76631077089675148</v>
      </c>
      <c r="AI117" s="19">
        <f ca="1">SUMPRODUCT(ReactionRateK2!$F139:$V139*OFFSET(ReactionStoich!$E$5:$U$5,AI$2,0))*(TimeStep)*'Composition Moles'!$C129</f>
        <v>2.0344818695966747</v>
      </c>
      <c r="AJ117" s="19">
        <f ca="1">SUMPRODUCT(ReactionRateK2!$F139:$V139*OFFSET(ReactionStoich!$E$5:$U$5,AJ$2,0))*(TimeStep)*'Composition Moles'!$C129</f>
        <v>0.29334995235616029</v>
      </c>
      <c r="AK117" s="19">
        <f ca="1">SUMPRODUCT(ReactionRateK2!$F139:$V139*OFFSET(ReactionStoich!$E$5:$U$5,AK$2,0))*(TimeStep)*'Composition Moles'!$C129</f>
        <v>0</v>
      </c>
      <c r="AL117" s="19">
        <f ca="1">SUMPRODUCT(ReactionRateK2!$F139:$V139*OFFSET(ReactionStoich!$E$5:$U$5,AL$2,0))*(TimeStep)*'Composition Moles'!$C129</f>
        <v>0</v>
      </c>
      <c r="AM117" s="19">
        <f ca="1">SUMPRODUCT(ReactionRateK2!$F139:$V139*OFFSET(ReactionStoich!$E$5:$U$5,AM$2,0))*(TimeStep)*'Composition Moles'!$C129</f>
        <v>0</v>
      </c>
      <c r="AN117" s="19">
        <f ca="1">SUMPRODUCT(ReactionRateK2!$F139:$V139*OFFSET(ReactionStoich!$E$5:$U$5,AN$2,0))*(TimeStep)*'Composition Moles'!$C129</f>
        <v>0</v>
      </c>
      <c r="AO117" s="19">
        <f ca="1">SUMPRODUCT(ReactionRateK2!$F139:$V139*OFFSET(ReactionStoich!$E$5:$U$5,AO$2,0))*(TimeStep)*'Composition Moles'!$C129</f>
        <v>-1.1940177051723008E-5</v>
      </c>
      <c r="AP117" s="19">
        <f ca="1">SUMPRODUCT(ReactionRateK2!$F139:$V139*OFFSET(ReactionStoich!$E$5:$U$5,AP$2,0))*(TimeStep)*'Composition Moles'!$C129</f>
        <v>-3.8401500335026794E-3</v>
      </c>
      <c r="AQ117" s="19">
        <f ca="1">SUMPRODUCT(ReactionRateK2!$F139:$V139*OFFSET(ReactionStoich!$E$5:$U$5,AQ$2,0))*(TimeStep)*'Composition Moles'!$C129</f>
        <v>0</v>
      </c>
      <c r="AR117" s="19">
        <f ca="1">SUMPRODUCT(ReactionRateK2!$F139:$V139*OFFSET(ReactionStoich!$E$5:$U$5,AR$2,0))*(TimeStep)*'Composition Moles'!$C129</f>
        <v>0</v>
      </c>
      <c r="AS117" s="19">
        <f ca="1">SUMPRODUCT(ReactionRateK2!$F139:$V139*OFFSET(ReactionStoich!$E$5:$U$5,AS$2,0))*(TimeStep)*'Composition Moles'!$C129</f>
        <v>-0.14516218998708619</v>
      </c>
      <c r="AT117" s="19">
        <f ca="1">SUMPRODUCT(ReactionRateK2!$F139:$V139*OFFSET(ReactionStoich!$E$5:$U$5,AT$2,0))*(TimeStep)*'Composition Moles'!$C129</f>
        <v>-0.14516218998708619</v>
      </c>
      <c r="AU117" s="19">
        <f ca="1">SUMPRODUCT(ReactionRateK2!$F139:$V139*OFFSET(ReactionStoich!$E$5:$U$5,AU$2,0))*(TimeStep)*'Composition Moles'!$C129</f>
        <v>-0.14516218998708619</v>
      </c>
      <c r="AV117" s="19">
        <f ca="1">SUMPRODUCT(ReactionRateK2!$F139:$V139*OFFSET(ReactionStoich!$E$5:$U$5,AV$2,0))*(TimeStep)*'Composition Moles'!$C129</f>
        <v>0</v>
      </c>
      <c r="AW117" s="19">
        <f ca="1">SUMPRODUCT(ReactionRateK2!$F139:$V139*OFFSET(ReactionStoich!$E$5:$U$5,AW$2,0))*(TimeStep)*'Composition Moles'!$C129</f>
        <v>0</v>
      </c>
      <c r="AX117" s="19">
        <f ca="1">SUMPRODUCT(ReactionRateK2!$F139:$V139*OFFSET(ReactionStoich!$E$5:$U$5,AX$2,0))*(TimeStep)*'Composition Moles'!$C129</f>
        <v>0</v>
      </c>
      <c r="AY117" s="19">
        <f ca="1">SUMPRODUCT(ReactionRateK2!$F139:$V139*OFFSET(ReactionStoich!$E$5:$U$5,AY$2,0))*(TimeStep)*'Composition Moles'!$C129</f>
        <v>0</v>
      </c>
      <c r="AZ117" s="19">
        <f ca="1">SUMPRODUCT(ReactionRateK2!$F139:$V139*OFFSET(ReactionStoich!$E$5:$U$5,AZ$2,0))*(TimeStep)*'Composition Moles'!$C129</f>
        <v>0</v>
      </c>
      <c r="BA117" s="19">
        <f ca="1">SUMPRODUCT(ReactionRateK2!$F139:$V139*OFFSET(ReactionStoich!$E$5:$U$5,BA$2,0))*(TimeStep)*'Composition Moles'!$C129</f>
        <v>0</v>
      </c>
      <c r="BB117" s="19">
        <f ca="1">SUMPRODUCT(ReactionRateK2!$F139:$V139*OFFSET(ReactionStoich!$E$5:$U$5,BB$2,0))*(TimeStep)*'Composition Moles'!$C129</f>
        <v>0</v>
      </c>
      <c r="BC117" s="19">
        <f ca="1">SUMPRODUCT(ReactionRateK2!$F139:$V139*OFFSET(ReactionStoich!$E$5:$U$5,BC$2,0))*(TimeStep)*'Composition Moles'!$C129</f>
        <v>0</v>
      </c>
      <c r="BD117" s="19">
        <f ca="1">SUMPRODUCT(ReactionRateK2!$F139:$V139*OFFSET(ReactionStoich!$E$5:$U$5,BD$2,0))*(TimeStep)*'Composition Moles'!$C129</f>
        <v>0</v>
      </c>
      <c r="BE117" s="19">
        <f ca="1">SUMPRODUCT(ReactionRateK2!$F139:$V139*OFFSET(ReactionStoich!$E$5:$U$5,BE$2,0))*(TimeStep)*'Composition Moles'!$C129</f>
        <v>0</v>
      </c>
      <c r="BF117" s="19">
        <f ca="1">SUMPRODUCT(ReactionRateK2!$F139:$V139*OFFSET(ReactionStoich!$E$5:$U$5,BF$2,0))*(TimeStep)*'Composition Moles'!$C129</f>
        <v>0</v>
      </c>
      <c r="BG117" s="19">
        <f ca="1">SUMPRODUCT(ReactionRateK2!$F139:$V139*OFFSET(ReactionStoich!$E$5:$U$5,BG$2,0))*(TimeStep)*'Composition Moles'!$C129</f>
        <v>0</v>
      </c>
      <c r="BH117" s="19">
        <f ca="1">SUMPRODUCT(ReactionRateK2!$F139:$V139*OFFSET(ReactionStoich!$E$5:$U$5,BH$2,0))*(TimeStep)*'Composition Moles'!$C129</f>
        <v>0</v>
      </c>
      <c r="BI117" s="19">
        <f ca="1">SUMPRODUCT(ReactionRateK2!$F139:$V139*OFFSET(ReactionStoich!$E$5:$U$5,BI$2,0))*(TimeStep)*'Composition Moles'!$C129</f>
        <v>0</v>
      </c>
      <c r="BJ117" s="19">
        <f ca="1">SUMPRODUCT(ReactionRateK2!$F139:$V139*OFFSET(ReactionStoich!$E$5:$U$5,BJ$2,0))*(TimeStep)*'Composition Moles'!$C129</f>
        <v>0</v>
      </c>
      <c r="BK117" s="19">
        <f ca="1">SUMPRODUCT(ReactionRateK2!$F139:$V139*OFFSET(ReactionStoich!$E$5:$U$5,BK$2,0))*(TimeStep)*'Composition Moles'!$C129</f>
        <v>0</v>
      </c>
      <c r="BL117" s="19">
        <f ca="1">SUMPRODUCT(ReactionRateK2!$F139:$V139*OFFSET(ReactionStoich!$E$5:$U$5,BL$2,0))*(TimeStep)*'Composition Moles'!$C129</f>
        <v>0</v>
      </c>
      <c r="BM117" s="19">
        <f ca="1">SUMPRODUCT(ReactionRateK2!$F139:$V139*OFFSET(ReactionStoich!$E$5:$U$5,BM$2,0))*(TimeStep)*'Composition Moles'!$C129</f>
        <v>0</v>
      </c>
      <c r="BN117" s="19">
        <f ca="1">SUMPRODUCT(ReactionRateK2!$F139:$V139*OFFSET(ReactionStoich!$E$5:$U$5,BN$2,0))*(TimeStep)*'Composition Moles'!$C129</f>
        <v>0</v>
      </c>
      <c r="BO117" s="19">
        <f ca="1">SUMPRODUCT(ReactionRateK2!$F139:$V139*OFFSET(ReactionStoich!$E$5:$U$5,BO$2,0))*(TimeStep)*'Composition Moles'!$C129</f>
        <v>0</v>
      </c>
      <c r="BP117" s="19">
        <f ca="1">SUMPRODUCT(ReactionRateK2!$F139:$V139*OFFSET(ReactionStoich!$E$5:$U$5,BP$2,0))*(TimeStep)*'Composition Moles'!$C129</f>
        <v>0</v>
      </c>
      <c r="BQ117" s="19">
        <f ca="1">SUMPRODUCT(ReactionRateK2!$F139:$V139*OFFSET(ReactionStoich!$E$5:$U$5,BQ$2,0))*(TimeStep)*'Composition Moles'!$C129</f>
        <v>0</v>
      </c>
      <c r="BR117" s="19">
        <f ca="1">SUMPRODUCT(ReactionRateK2!$F139:$V139*OFFSET(ReactionStoich!$E$5:$U$5,BR$2,0))*(TimeStep)*'Composition Moles'!$C129</f>
        <v>0</v>
      </c>
      <c r="BS117" s="19">
        <f ca="1">SUMPRODUCT(ReactionRateK2!$F139:$V139*OFFSET(ReactionStoich!$E$5:$U$5,BS$2,0))*(TimeStep)*'Composition Moles'!$C129</f>
        <v>0</v>
      </c>
      <c r="BT117" s="19">
        <f ca="1">SUMPRODUCT(ReactionRateK2!$F139:$V139*OFFSET(ReactionStoich!$E$5:$U$5,BT$2,0))*(TimeStep)*'Composition Moles'!$C129</f>
        <v>0</v>
      </c>
      <c r="BU117" s="19">
        <f ca="1">SUMPRODUCT(ReactionRateK2!$F139:$V139*OFFSET(ReactionStoich!$E$5:$U$5,BU$2,0))*(TimeStep)*'Composition Moles'!$C129</f>
        <v>0</v>
      </c>
      <c r="BV117" s="19">
        <f ca="1">SUMPRODUCT(ReactionRateK2!$F139:$V139*OFFSET(ReactionStoich!$E$5:$U$5,BV$2,0))*(TimeStep)*'Composition Moles'!$C129</f>
        <v>0</v>
      </c>
      <c r="BW117" s="19">
        <f ca="1">SUMPRODUCT(ReactionRateK2!$F139:$V139*OFFSET(ReactionStoich!$E$5:$U$5,BW$2,0))*(TimeStep)*'Composition Moles'!$C129</f>
        <v>0</v>
      </c>
    </row>
    <row r="118" spans="1:75">
      <c r="A118">
        <f>ReactionRateK1!A140</f>
        <v>5.3999999999999888</v>
      </c>
      <c r="B118" s="20">
        <f t="shared" ca="1" si="7"/>
        <v>-1095.4838131961935</v>
      </c>
      <c r="C118" s="25">
        <f ca="1">'Composition Moles'!BZ130</f>
        <v>144172.7637042373</v>
      </c>
      <c r="D118" s="26">
        <f t="shared" ca="1" si="8"/>
        <v>7.5984103033740818E-3</v>
      </c>
      <c r="F118" s="19">
        <f ca="1">SUMPRODUCT(ReactionRateK2!$F140:$V140*OFFSET(ReactionStoich!$E$5:$U$5,F$2,0))*(TimeStep)*'Composition Moles'!$C130</f>
        <v>-3.8672938380039947E-3</v>
      </c>
      <c r="G118" s="19">
        <f ca="1">SUMPRODUCT(ReactionRateK2!$F140:$V140*OFFSET(ReactionStoich!$E$5:$U$5,G$2,0))*(TimeStep)*'Composition Moles'!$C130</f>
        <v>0</v>
      </c>
      <c r="H118" s="19">
        <f ca="1">SUMPRODUCT(ReactionRateK2!$F140:$V140*OFFSET(ReactionStoich!$E$5:$U$5,H$2,0))*(TimeStep)*'Composition Moles'!$C130</f>
        <v>3.8565740962000772E-3</v>
      </c>
      <c r="I118" s="19">
        <f ca="1">SUMPRODUCT(ReactionRateK2!$F140:$V140*OFFSET(ReactionStoich!$E$5:$U$5,I$2,0))*(TimeStep)*'Composition Moles'!$C130</f>
        <v>1.0719741803916987E-5</v>
      </c>
      <c r="J118" s="19">
        <f ca="1">SUMPRODUCT(ReactionRateK2!$F140:$V140*OFFSET(ReactionStoich!$E$5:$U$5,J$2,0))*(TimeStep)*'Composition Moles'!$C130</f>
        <v>0</v>
      </c>
      <c r="K118" s="19">
        <f ca="1">SUMPRODUCT(ReactionRateK2!$F140:$V140*OFFSET(ReactionStoich!$E$5:$U$5,K$2,0))*(TimeStep)*'Composition Moles'!$C130</f>
        <v>0</v>
      </c>
      <c r="L118" s="19">
        <f ca="1">SUMPRODUCT(ReactionRateK2!$F140:$V140*OFFSET(ReactionStoich!$E$5:$U$5,L$2,0))*(TimeStep)*'Composition Moles'!$C130</f>
        <v>0</v>
      </c>
      <c r="M118" s="19">
        <f ca="1">SUMPRODUCT(ReactionRateK2!$F140:$V140*OFFSET(ReactionStoich!$E$5:$U$5,M$2,0))*(TimeStep)*'Composition Moles'!$C130</f>
        <v>0</v>
      </c>
      <c r="N118" s="19">
        <f ca="1">SUMPRODUCT(ReactionRateK2!$F140:$V140*OFFSET(ReactionStoich!$E$5:$U$5,N$2,0))*(TimeStep)*'Composition Moles'!$C130</f>
        <v>0</v>
      </c>
      <c r="O118" s="19">
        <f ca="1">SUMPRODUCT(ReactionRateK2!$F140:$V140*OFFSET(ReactionStoich!$E$5:$U$5,O$2,0))*(TimeStep)*'Composition Moles'!$C130</f>
        <v>0</v>
      </c>
      <c r="P118" s="19">
        <f ca="1">SUMPRODUCT(ReactionRateK2!$F140:$V140*OFFSET(ReactionStoich!$E$5:$U$5,P$2,0))*(TimeStep)*'Composition Moles'!$C130</f>
        <v>0</v>
      </c>
      <c r="Q118" s="19">
        <f ca="1">SUMPRODUCT(ReactionRateK2!$F140:$V140*OFFSET(ReactionStoich!$E$5:$U$5,Q$2,0))*(TimeStep)*'Composition Moles'!$C130</f>
        <v>0</v>
      </c>
      <c r="R118" s="19">
        <f ca="1">SUMPRODUCT(ReactionRateK2!$F140:$V140*OFFSET(ReactionStoich!$E$5:$U$5,R$2,0))*(TimeStep)*'Composition Moles'!$C130</f>
        <v>0</v>
      </c>
      <c r="S118" s="19">
        <f ca="1">SUMPRODUCT(ReactionRateK2!$F140:$V140*OFFSET(ReactionStoich!$E$5:$U$5,S$2,0))*(TimeStep)*'Composition Moles'!$C130</f>
        <v>0.66486676359867258</v>
      </c>
      <c r="T118" s="19">
        <f ca="1">SUMPRODUCT(ReactionRateK2!$F140:$V140*OFFSET(ReactionStoich!$E$5:$U$5,T$2,0))*(TimeStep)*'Composition Moles'!$C130</f>
        <v>0</v>
      </c>
      <c r="U118" s="19">
        <f ca="1">SUMPRODUCT(ReactionRateK2!$F140:$V140*OFFSET(ReactionStoich!$E$5:$U$5,U$2,0))*(TimeStep)*'Composition Moles'!$C130</f>
        <v>0</v>
      </c>
      <c r="V118" s="19">
        <f ca="1">SUMPRODUCT(ReactionRateK2!$F140:$V140*OFFSET(ReactionStoich!$E$5:$U$5,V$2,0))*(TimeStep)*'Composition Moles'!$C130</f>
        <v>0</v>
      </c>
      <c r="W118" s="19">
        <f ca="1">SUMPRODUCT(ReactionRateK2!$F140:$V140*OFFSET(ReactionStoich!$E$5:$U$5,W$2,0))*(TimeStep)*'Composition Moles'!$C130</f>
        <v>0</v>
      </c>
      <c r="X118" s="19">
        <f ca="1">SUMPRODUCT(ReactionRateK2!$F140:$V140*OFFSET(ReactionStoich!$E$5:$U$5,X$2,0))*(TimeStep)*'Composition Moles'!$C130</f>
        <v>0</v>
      </c>
      <c r="Y118" s="19">
        <f ca="1">SUMPRODUCT(ReactionRateK2!$F140:$V140*OFFSET(ReactionStoich!$E$5:$U$5,Y$2,0))*(TimeStep)*'Composition Moles'!$C130</f>
        <v>-1.7553416409935372</v>
      </c>
      <c r="Z118" s="19">
        <f ca="1">SUMPRODUCT(ReactionRateK2!$F140:$V140*OFFSET(ReactionStoich!$E$5:$U$5,Z$2,0))*(TimeStep)*'Composition Moles'!$C130</f>
        <v>0</v>
      </c>
      <c r="AA118" s="19">
        <f ca="1">SUMPRODUCT(ReactionRateK2!$F140:$V140*OFFSET(ReactionStoich!$E$5:$U$5,AA$2,0))*(TimeStep)*'Composition Moles'!$C130</f>
        <v>0</v>
      </c>
      <c r="AB118" s="19">
        <f ca="1">SUMPRODUCT(ReactionRateK2!$F140:$V140*OFFSET(ReactionStoich!$E$5:$U$5,AB$2,0))*(TimeStep)*'Composition Moles'!$C130</f>
        <v>0</v>
      </c>
      <c r="AC118" s="19">
        <f ca="1">SUMPRODUCT(ReactionRateK2!$F140:$V140*OFFSET(ReactionStoich!$E$5:$U$5,AC$2,0))*(TimeStep)*'Composition Moles'!$C130</f>
        <v>0</v>
      </c>
      <c r="AD118" s="19">
        <f ca="1">SUMPRODUCT(ReactionRateK2!$F140:$V140*OFFSET(ReactionStoich!$E$5:$U$5,AD$2,0))*(TimeStep)*'Composition Moles'!$C130</f>
        <v>0</v>
      </c>
      <c r="AE118" s="19">
        <f ca="1">SUMPRODUCT(ReactionRateK2!$F140:$V140*OFFSET(ReactionStoich!$E$5:$U$5,AE$2,0))*(TimeStep)*'Composition Moles'!$C130</f>
        <v>0</v>
      </c>
      <c r="AF118" s="19">
        <f ca="1">SUMPRODUCT(ReactionRateK2!$F140:$V140*OFFSET(ReactionStoich!$E$5:$U$5,AF$2,0))*(TimeStep)*'Composition Moles'!$C130</f>
        <v>0</v>
      </c>
      <c r="AG118" s="19">
        <f ca="1">SUMPRODUCT(ReactionRateK2!$F140:$V140*OFFSET(ReactionStoich!$E$5:$U$5,AG$2,0))*(TimeStep)*'Composition Moles'!$C130</f>
        <v>-3.5139452484057461E-3</v>
      </c>
      <c r="AH118" s="19">
        <f ca="1">SUMPRODUCT(ReactionRateK2!$F140:$V140*OFFSET(ReactionStoich!$E$5:$U$5,AH$2,0))*(TimeStep)*'Composition Moles'!$C130</f>
        <v>-0.76750274615926495</v>
      </c>
      <c r="AI118" s="19">
        <f ca="1">SUMPRODUCT(ReactionRateK2!$F140:$V140*OFFSET(ReactionStoich!$E$5:$U$5,AI$2,0))*(TimeStep)*'Composition Moles'!$C130</f>
        <v>2.0102227574042204</v>
      </c>
      <c r="AJ118" s="19">
        <f ca="1">SUMPRODUCT(ReactionRateK2!$F140:$V140*OFFSET(ReactionStoich!$E$5:$U$5,AJ$2,0))*(TimeStep)*'Composition Moles'!$C130</f>
        <v>0.28462223261231917</v>
      </c>
      <c r="AK118" s="19">
        <f ca="1">SUMPRODUCT(ReactionRateK2!$F140:$V140*OFFSET(ReactionStoich!$E$5:$U$5,AK$2,0))*(TimeStep)*'Composition Moles'!$C130</f>
        <v>0</v>
      </c>
      <c r="AL118" s="19">
        <f ca="1">SUMPRODUCT(ReactionRateK2!$F140:$V140*OFFSET(ReactionStoich!$E$5:$U$5,AL$2,0))*(TimeStep)*'Composition Moles'!$C130</f>
        <v>0</v>
      </c>
      <c r="AM118" s="19">
        <f ca="1">SUMPRODUCT(ReactionRateK2!$F140:$V140*OFFSET(ReactionStoich!$E$5:$U$5,AM$2,0))*(TimeStep)*'Composition Moles'!$C130</f>
        <v>0</v>
      </c>
      <c r="AN118" s="19">
        <f ca="1">SUMPRODUCT(ReactionRateK2!$F140:$V140*OFFSET(ReactionStoich!$E$5:$U$5,AN$2,0))*(TimeStep)*'Composition Moles'!$C130</f>
        <v>0</v>
      </c>
      <c r="AO118" s="19">
        <f ca="1">SUMPRODUCT(ReactionRateK2!$F140:$V140*OFFSET(ReactionStoich!$E$5:$U$5,AO$2,0))*(TimeStep)*'Composition Moles'!$C130</f>
        <v>-1.0719741803916987E-5</v>
      </c>
      <c r="AP118" s="19">
        <f ca="1">SUMPRODUCT(ReactionRateK2!$F140:$V140*OFFSET(ReactionStoich!$E$5:$U$5,AP$2,0))*(TimeStep)*'Composition Moles'!$C130</f>
        <v>-3.5740558551609512E-3</v>
      </c>
      <c r="AQ118" s="19">
        <f ca="1">SUMPRODUCT(ReactionRateK2!$F140:$V140*OFFSET(ReactionStoich!$E$5:$U$5,AQ$2,0))*(TimeStep)*'Composition Moles'!$C130</f>
        <v>0</v>
      </c>
      <c r="AR118" s="19">
        <f ca="1">SUMPRODUCT(ReactionRateK2!$F140:$V140*OFFSET(ReactionStoich!$E$5:$U$5,AR$2,0))*(TimeStep)*'Composition Moles'!$C130</f>
        <v>0</v>
      </c>
      <c r="AS118" s="19">
        <f ca="1">SUMPRODUCT(ReactionRateK2!$F140:$V140*OFFSET(ReactionStoich!$E$5:$U$5,AS$2,0))*(TimeStep)*'Composition Moles'!$C130</f>
        <v>-0.14325621520567972</v>
      </c>
      <c r="AT118" s="19">
        <f ca="1">SUMPRODUCT(ReactionRateK2!$F140:$V140*OFFSET(ReactionStoich!$E$5:$U$5,AT$2,0))*(TimeStep)*'Composition Moles'!$C130</f>
        <v>-0.14325621520567972</v>
      </c>
      <c r="AU118" s="19">
        <f ca="1">SUMPRODUCT(ReactionRateK2!$F140:$V140*OFFSET(ReactionStoich!$E$5:$U$5,AU$2,0))*(TimeStep)*'Composition Moles'!$C130</f>
        <v>-0.14325621520567972</v>
      </c>
      <c r="AV118" s="19">
        <f ca="1">SUMPRODUCT(ReactionRateK2!$F140:$V140*OFFSET(ReactionStoich!$E$5:$U$5,AV$2,0))*(TimeStep)*'Composition Moles'!$C130</f>
        <v>0</v>
      </c>
      <c r="AW118" s="19">
        <f ca="1">SUMPRODUCT(ReactionRateK2!$F140:$V140*OFFSET(ReactionStoich!$E$5:$U$5,AW$2,0))*(TimeStep)*'Composition Moles'!$C130</f>
        <v>0</v>
      </c>
      <c r="AX118" s="19">
        <f ca="1">SUMPRODUCT(ReactionRateK2!$F140:$V140*OFFSET(ReactionStoich!$E$5:$U$5,AX$2,0))*(TimeStep)*'Composition Moles'!$C130</f>
        <v>0</v>
      </c>
      <c r="AY118" s="19">
        <f ca="1">SUMPRODUCT(ReactionRateK2!$F140:$V140*OFFSET(ReactionStoich!$E$5:$U$5,AY$2,0))*(TimeStep)*'Composition Moles'!$C130</f>
        <v>0</v>
      </c>
      <c r="AZ118" s="19">
        <f ca="1">SUMPRODUCT(ReactionRateK2!$F140:$V140*OFFSET(ReactionStoich!$E$5:$U$5,AZ$2,0))*(TimeStep)*'Composition Moles'!$C130</f>
        <v>0</v>
      </c>
      <c r="BA118" s="19">
        <f ca="1">SUMPRODUCT(ReactionRateK2!$F140:$V140*OFFSET(ReactionStoich!$E$5:$U$5,BA$2,0))*(TimeStep)*'Composition Moles'!$C130</f>
        <v>0</v>
      </c>
      <c r="BB118" s="19">
        <f ca="1">SUMPRODUCT(ReactionRateK2!$F140:$V140*OFFSET(ReactionStoich!$E$5:$U$5,BB$2,0))*(TimeStep)*'Composition Moles'!$C130</f>
        <v>0</v>
      </c>
      <c r="BC118" s="19">
        <f ca="1">SUMPRODUCT(ReactionRateK2!$F140:$V140*OFFSET(ReactionStoich!$E$5:$U$5,BC$2,0))*(TimeStep)*'Composition Moles'!$C130</f>
        <v>0</v>
      </c>
      <c r="BD118" s="19">
        <f ca="1">SUMPRODUCT(ReactionRateK2!$F140:$V140*OFFSET(ReactionStoich!$E$5:$U$5,BD$2,0))*(TimeStep)*'Composition Moles'!$C130</f>
        <v>0</v>
      </c>
      <c r="BE118" s="19">
        <f ca="1">SUMPRODUCT(ReactionRateK2!$F140:$V140*OFFSET(ReactionStoich!$E$5:$U$5,BE$2,0))*(TimeStep)*'Composition Moles'!$C130</f>
        <v>0</v>
      </c>
      <c r="BF118" s="19">
        <f ca="1">SUMPRODUCT(ReactionRateK2!$F140:$V140*OFFSET(ReactionStoich!$E$5:$U$5,BF$2,0))*(TimeStep)*'Composition Moles'!$C130</f>
        <v>0</v>
      </c>
      <c r="BG118" s="19">
        <f ca="1">SUMPRODUCT(ReactionRateK2!$F140:$V140*OFFSET(ReactionStoich!$E$5:$U$5,BG$2,0))*(TimeStep)*'Composition Moles'!$C130</f>
        <v>0</v>
      </c>
      <c r="BH118" s="19">
        <f ca="1">SUMPRODUCT(ReactionRateK2!$F140:$V140*OFFSET(ReactionStoich!$E$5:$U$5,BH$2,0))*(TimeStep)*'Composition Moles'!$C130</f>
        <v>0</v>
      </c>
      <c r="BI118" s="19">
        <f ca="1">SUMPRODUCT(ReactionRateK2!$F140:$V140*OFFSET(ReactionStoich!$E$5:$U$5,BI$2,0))*(TimeStep)*'Composition Moles'!$C130</f>
        <v>0</v>
      </c>
      <c r="BJ118" s="19">
        <f ca="1">SUMPRODUCT(ReactionRateK2!$F140:$V140*OFFSET(ReactionStoich!$E$5:$U$5,BJ$2,0))*(TimeStep)*'Composition Moles'!$C130</f>
        <v>0</v>
      </c>
      <c r="BK118" s="19">
        <f ca="1">SUMPRODUCT(ReactionRateK2!$F140:$V140*OFFSET(ReactionStoich!$E$5:$U$5,BK$2,0))*(TimeStep)*'Composition Moles'!$C130</f>
        <v>0</v>
      </c>
      <c r="BL118" s="19">
        <f ca="1">SUMPRODUCT(ReactionRateK2!$F140:$V140*OFFSET(ReactionStoich!$E$5:$U$5,BL$2,0))*(TimeStep)*'Composition Moles'!$C130</f>
        <v>0</v>
      </c>
      <c r="BM118" s="19">
        <f ca="1">SUMPRODUCT(ReactionRateK2!$F140:$V140*OFFSET(ReactionStoich!$E$5:$U$5,BM$2,0))*(TimeStep)*'Composition Moles'!$C130</f>
        <v>0</v>
      </c>
      <c r="BN118" s="19">
        <f ca="1">SUMPRODUCT(ReactionRateK2!$F140:$V140*OFFSET(ReactionStoich!$E$5:$U$5,BN$2,0))*(TimeStep)*'Composition Moles'!$C130</f>
        <v>0</v>
      </c>
      <c r="BO118" s="19">
        <f ca="1">SUMPRODUCT(ReactionRateK2!$F140:$V140*OFFSET(ReactionStoich!$E$5:$U$5,BO$2,0))*(TimeStep)*'Composition Moles'!$C130</f>
        <v>0</v>
      </c>
      <c r="BP118" s="19">
        <f ca="1">SUMPRODUCT(ReactionRateK2!$F140:$V140*OFFSET(ReactionStoich!$E$5:$U$5,BP$2,0))*(TimeStep)*'Composition Moles'!$C130</f>
        <v>0</v>
      </c>
      <c r="BQ118" s="19">
        <f ca="1">SUMPRODUCT(ReactionRateK2!$F140:$V140*OFFSET(ReactionStoich!$E$5:$U$5,BQ$2,0))*(TimeStep)*'Composition Moles'!$C130</f>
        <v>0</v>
      </c>
      <c r="BR118" s="19">
        <f ca="1">SUMPRODUCT(ReactionRateK2!$F140:$V140*OFFSET(ReactionStoich!$E$5:$U$5,BR$2,0))*(TimeStep)*'Composition Moles'!$C130</f>
        <v>0</v>
      </c>
      <c r="BS118" s="19">
        <f ca="1">SUMPRODUCT(ReactionRateK2!$F140:$V140*OFFSET(ReactionStoich!$E$5:$U$5,BS$2,0))*(TimeStep)*'Composition Moles'!$C130</f>
        <v>0</v>
      </c>
      <c r="BT118" s="19">
        <f ca="1">SUMPRODUCT(ReactionRateK2!$F140:$V140*OFFSET(ReactionStoich!$E$5:$U$5,BT$2,0))*(TimeStep)*'Composition Moles'!$C130</f>
        <v>0</v>
      </c>
      <c r="BU118" s="19">
        <f ca="1">SUMPRODUCT(ReactionRateK2!$F140:$V140*OFFSET(ReactionStoich!$E$5:$U$5,BU$2,0))*(TimeStep)*'Composition Moles'!$C130</f>
        <v>0</v>
      </c>
      <c r="BV118" s="19">
        <f ca="1">SUMPRODUCT(ReactionRateK2!$F140:$V140*OFFSET(ReactionStoich!$E$5:$U$5,BV$2,0))*(TimeStep)*'Composition Moles'!$C130</f>
        <v>0</v>
      </c>
      <c r="BW118" s="19">
        <f ca="1">SUMPRODUCT(ReactionRateK2!$F140:$V140*OFFSET(ReactionStoich!$E$5:$U$5,BW$2,0))*(TimeStep)*'Composition Moles'!$C130</f>
        <v>0</v>
      </c>
    </row>
    <row r="119" spans="1:75">
      <c r="A119">
        <f>ReactionRateK1!A141</f>
        <v>5.4499999999999886</v>
      </c>
      <c r="B119" s="20">
        <f t="shared" ca="1" si="7"/>
        <v>-1093.4896854030987</v>
      </c>
      <c r="C119" s="25">
        <f ca="1">'Composition Moles'!BZ131</f>
        <v>144166.9274865021</v>
      </c>
      <c r="D119" s="26">
        <f t="shared" ca="1" si="8"/>
        <v>7.5848858296954326E-3</v>
      </c>
      <c r="F119" s="19">
        <f ca="1">SUMPRODUCT(ReactionRateK2!$F141:$V141*OFFSET(ReactionStoich!$E$5:$U$5,F$2,0))*(TimeStep)*'Composition Moles'!$C131</f>
        <v>-3.6235362703327181E-3</v>
      </c>
      <c r="G119" s="19">
        <f ca="1">SUMPRODUCT(ReactionRateK2!$F141:$V141*OFFSET(ReactionStoich!$E$5:$U$5,G$2,0))*(TimeStep)*'Composition Moles'!$C131</f>
        <v>0</v>
      </c>
      <c r="H119" s="19">
        <f ca="1">SUMPRODUCT(ReactionRateK2!$F141:$V141*OFFSET(ReactionStoich!$E$5:$U$5,H$2,0))*(TimeStep)*'Composition Moles'!$C131</f>
        <v>3.6139121649785408E-3</v>
      </c>
      <c r="I119" s="19">
        <f ca="1">SUMPRODUCT(ReactionRateK2!$F141:$V141*OFFSET(ReactionStoich!$E$5:$U$5,I$2,0))*(TimeStep)*'Composition Moles'!$C131</f>
        <v>9.6241053541777842E-6</v>
      </c>
      <c r="J119" s="19">
        <f ca="1">SUMPRODUCT(ReactionRateK2!$F141:$V141*OFFSET(ReactionStoich!$E$5:$U$5,J$2,0))*(TimeStep)*'Composition Moles'!$C131</f>
        <v>0</v>
      </c>
      <c r="K119" s="19">
        <f ca="1">SUMPRODUCT(ReactionRateK2!$F141:$V141*OFFSET(ReactionStoich!$E$5:$U$5,K$2,0))*(TimeStep)*'Composition Moles'!$C131</f>
        <v>0</v>
      </c>
      <c r="L119" s="19">
        <f ca="1">SUMPRODUCT(ReactionRateK2!$F141:$V141*OFFSET(ReactionStoich!$E$5:$U$5,L$2,0))*(TimeStep)*'Composition Moles'!$C131</f>
        <v>0</v>
      </c>
      <c r="M119" s="19">
        <f ca="1">SUMPRODUCT(ReactionRateK2!$F141:$V141*OFFSET(ReactionStoich!$E$5:$U$5,M$2,0))*(TimeStep)*'Composition Moles'!$C131</f>
        <v>0</v>
      </c>
      <c r="N119" s="19">
        <f ca="1">SUMPRODUCT(ReactionRateK2!$F141:$V141*OFFSET(ReactionStoich!$E$5:$U$5,N$2,0))*(TimeStep)*'Composition Moles'!$C131</f>
        <v>0</v>
      </c>
      <c r="O119" s="19">
        <f ca="1">SUMPRODUCT(ReactionRateK2!$F141:$V141*OFFSET(ReactionStoich!$E$5:$U$5,O$2,0))*(TimeStep)*'Composition Moles'!$C131</f>
        <v>0</v>
      </c>
      <c r="P119" s="19">
        <f ca="1">SUMPRODUCT(ReactionRateK2!$F141:$V141*OFFSET(ReactionStoich!$E$5:$U$5,P$2,0))*(TimeStep)*'Composition Moles'!$C131</f>
        <v>0</v>
      </c>
      <c r="Q119" s="19">
        <f ca="1">SUMPRODUCT(ReactionRateK2!$F141:$V141*OFFSET(ReactionStoich!$E$5:$U$5,Q$2,0))*(TimeStep)*'Composition Moles'!$C131</f>
        <v>0</v>
      </c>
      <c r="R119" s="19">
        <f ca="1">SUMPRODUCT(ReactionRateK2!$F141:$V141*OFFSET(ReactionStoich!$E$5:$U$5,R$2,0))*(TimeStep)*'Composition Moles'!$C131</f>
        <v>0</v>
      </c>
      <c r="S119" s="19">
        <f ca="1">SUMPRODUCT(ReactionRateK2!$F141:$V141*OFFSET(ReactionStoich!$E$5:$U$5,S$2,0))*(TimeStep)*'Composition Moles'!$C131</f>
        <v>0.64259803618089462</v>
      </c>
      <c r="T119" s="19">
        <f ca="1">SUMPRODUCT(ReactionRateK2!$F141:$V141*OFFSET(ReactionStoich!$E$5:$U$5,T$2,0))*(TimeStep)*'Composition Moles'!$C131</f>
        <v>0</v>
      </c>
      <c r="U119" s="19">
        <f ca="1">SUMPRODUCT(ReactionRateK2!$F141:$V141*OFFSET(ReactionStoich!$E$5:$U$5,U$2,0))*(TimeStep)*'Composition Moles'!$C131</f>
        <v>0</v>
      </c>
      <c r="V119" s="19">
        <f ca="1">SUMPRODUCT(ReactionRateK2!$F141:$V141*OFFSET(ReactionStoich!$E$5:$U$5,V$2,0))*(TimeStep)*'Composition Moles'!$C131</f>
        <v>0</v>
      </c>
      <c r="W119" s="19">
        <f ca="1">SUMPRODUCT(ReactionRateK2!$F141:$V141*OFFSET(ReactionStoich!$E$5:$U$5,W$2,0))*(TimeStep)*'Composition Moles'!$C131</f>
        <v>0</v>
      </c>
      <c r="X119" s="19">
        <f ca="1">SUMPRODUCT(ReactionRateK2!$F141:$V141*OFFSET(ReactionStoich!$E$5:$U$5,X$2,0))*(TimeStep)*'Composition Moles'!$C131</f>
        <v>0</v>
      </c>
      <c r="Y119" s="19">
        <f ca="1">SUMPRODUCT(ReactionRateK2!$F141:$V141*OFFSET(ReactionStoich!$E$5:$U$5,Y$2,0))*(TimeStep)*'Composition Moles'!$C131</f>
        <v>-1.7054341983739751</v>
      </c>
      <c r="Z119" s="19">
        <f ca="1">SUMPRODUCT(ReactionRateK2!$F141:$V141*OFFSET(ReactionStoich!$E$5:$U$5,Z$2,0))*(TimeStep)*'Composition Moles'!$C131</f>
        <v>0</v>
      </c>
      <c r="AA119" s="19">
        <f ca="1">SUMPRODUCT(ReactionRateK2!$F141:$V141*OFFSET(ReactionStoich!$E$5:$U$5,AA$2,0))*(TimeStep)*'Composition Moles'!$C131</f>
        <v>0</v>
      </c>
      <c r="AB119" s="19">
        <f ca="1">SUMPRODUCT(ReactionRateK2!$F141:$V141*OFFSET(ReactionStoich!$E$5:$U$5,AB$2,0))*(TimeStep)*'Composition Moles'!$C131</f>
        <v>0</v>
      </c>
      <c r="AC119" s="19">
        <f ca="1">SUMPRODUCT(ReactionRateK2!$F141:$V141*OFFSET(ReactionStoich!$E$5:$U$5,AC$2,0))*(TimeStep)*'Composition Moles'!$C131</f>
        <v>0</v>
      </c>
      <c r="AD119" s="19">
        <f ca="1">SUMPRODUCT(ReactionRateK2!$F141:$V141*OFFSET(ReactionStoich!$E$5:$U$5,AD$2,0))*(TimeStep)*'Composition Moles'!$C131</f>
        <v>0</v>
      </c>
      <c r="AE119" s="19">
        <f ca="1">SUMPRODUCT(ReactionRateK2!$F141:$V141*OFFSET(ReactionStoich!$E$5:$U$5,AE$2,0))*(TimeStep)*'Composition Moles'!$C131</f>
        <v>0</v>
      </c>
      <c r="AF119" s="19">
        <f ca="1">SUMPRODUCT(ReactionRateK2!$F141:$V141*OFFSET(ReactionStoich!$E$5:$U$5,AF$2,0))*(TimeStep)*'Composition Moles'!$C131</f>
        <v>0</v>
      </c>
      <c r="AG119" s="19">
        <f ca="1">SUMPRODUCT(ReactionRateK2!$F141:$V141*OFFSET(ReactionStoich!$E$5:$U$5,AG$2,0))*(TimeStep)*'Composition Moles'!$C131</f>
        <v>-3.494508141787752E-3</v>
      </c>
      <c r="AH119" s="19">
        <f ca="1">SUMPRODUCT(ReactionRateK2!$F141:$V141*OFFSET(ReactionStoich!$E$5:$U$5,AH$2,0))*(TimeStep)*'Composition Moles'!$C131</f>
        <v>-0.76841093889004186</v>
      </c>
      <c r="AI119" s="19">
        <f ca="1">SUMPRODUCT(ReactionRateK2!$F141:$V141*OFFSET(ReactionStoich!$E$5:$U$5,AI$2,0))*(TimeStep)*'Composition Moles'!$C131</f>
        <v>1.9861710203340177</v>
      </c>
      <c r="AJ119" s="19">
        <f ca="1">SUMPRODUCT(ReactionRateK2!$F141:$V141*OFFSET(ReactionStoich!$E$5:$U$5,AJ$2,0))*(TimeStep)*'Composition Moles'!$C131</f>
        <v>0.27606541154909803</v>
      </c>
      <c r="AK119" s="19">
        <f ca="1">SUMPRODUCT(ReactionRateK2!$F141:$V141*OFFSET(ReactionStoich!$E$5:$U$5,AK$2,0))*(TimeStep)*'Composition Moles'!$C131</f>
        <v>0</v>
      </c>
      <c r="AL119" s="19">
        <f ca="1">SUMPRODUCT(ReactionRateK2!$F141:$V141*OFFSET(ReactionStoich!$E$5:$U$5,AL$2,0))*(TimeStep)*'Composition Moles'!$C131</f>
        <v>0</v>
      </c>
      <c r="AM119" s="19">
        <f ca="1">SUMPRODUCT(ReactionRateK2!$F141:$V141*OFFSET(ReactionStoich!$E$5:$U$5,AM$2,0))*(TimeStep)*'Composition Moles'!$C131</f>
        <v>0</v>
      </c>
      <c r="AN119" s="19">
        <f ca="1">SUMPRODUCT(ReactionRateK2!$F141:$V141*OFFSET(ReactionStoich!$E$5:$U$5,AN$2,0))*(TimeStep)*'Composition Moles'!$C131</f>
        <v>0</v>
      </c>
      <c r="AO119" s="19">
        <f ca="1">SUMPRODUCT(ReactionRateK2!$F141:$V141*OFFSET(ReactionStoich!$E$5:$U$5,AO$2,0))*(TimeStep)*'Composition Moles'!$C131</f>
        <v>-9.6241053541777842E-6</v>
      </c>
      <c r="AP119" s="19">
        <f ca="1">SUMPRODUCT(ReactionRateK2!$F141:$V141*OFFSET(ReactionStoich!$E$5:$U$5,AP$2,0))*(TimeStep)*'Composition Moles'!$C131</f>
        <v>-3.3266699673166204E-3</v>
      </c>
      <c r="AQ119" s="19">
        <f ca="1">SUMPRODUCT(ReactionRateK2!$F141:$V141*OFFSET(ReactionStoich!$E$5:$U$5,AQ$2,0))*(TimeStep)*'Composition Moles'!$C131</f>
        <v>0</v>
      </c>
      <c r="AR119" s="19">
        <f ca="1">SUMPRODUCT(ReactionRateK2!$F141:$V141*OFFSET(ReactionStoich!$E$5:$U$5,AR$2,0))*(TimeStep)*'Composition Moles'!$C131</f>
        <v>0</v>
      </c>
      <c r="AS119" s="19">
        <f ca="1">SUMPRODUCT(ReactionRateK2!$F141:$V141*OFFSET(ReactionStoich!$E$5:$U$5,AS$2,0))*(TimeStep)*'Composition Moles'!$C131</f>
        <v>-0.14138617619517821</v>
      </c>
      <c r="AT119" s="19">
        <f ca="1">SUMPRODUCT(ReactionRateK2!$F141:$V141*OFFSET(ReactionStoich!$E$5:$U$5,AT$2,0))*(TimeStep)*'Composition Moles'!$C131</f>
        <v>-0.14138617619517821</v>
      </c>
      <c r="AU119" s="19">
        <f ca="1">SUMPRODUCT(ReactionRateK2!$F141:$V141*OFFSET(ReactionStoich!$E$5:$U$5,AU$2,0))*(TimeStep)*'Composition Moles'!$C131</f>
        <v>-0.14138617619517821</v>
      </c>
      <c r="AV119" s="19">
        <f ca="1">SUMPRODUCT(ReactionRateK2!$F141:$V141*OFFSET(ReactionStoich!$E$5:$U$5,AV$2,0))*(TimeStep)*'Composition Moles'!$C131</f>
        <v>0</v>
      </c>
      <c r="AW119" s="19">
        <f ca="1">SUMPRODUCT(ReactionRateK2!$F141:$V141*OFFSET(ReactionStoich!$E$5:$U$5,AW$2,0))*(TimeStep)*'Composition Moles'!$C131</f>
        <v>0</v>
      </c>
      <c r="AX119" s="19">
        <f ca="1">SUMPRODUCT(ReactionRateK2!$F141:$V141*OFFSET(ReactionStoich!$E$5:$U$5,AX$2,0))*(TimeStep)*'Composition Moles'!$C131</f>
        <v>0</v>
      </c>
      <c r="AY119" s="19">
        <f ca="1">SUMPRODUCT(ReactionRateK2!$F141:$V141*OFFSET(ReactionStoich!$E$5:$U$5,AY$2,0))*(TimeStep)*'Composition Moles'!$C131</f>
        <v>0</v>
      </c>
      <c r="AZ119" s="19">
        <f ca="1">SUMPRODUCT(ReactionRateK2!$F141:$V141*OFFSET(ReactionStoich!$E$5:$U$5,AZ$2,0))*(TimeStep)*'Composition Moles'!$C131</f>
        <v>0</v>
      </c>
      <c r="BA119" s="19">
        <f ca="1">SUMPRODUCT(ReactionRateK2!$F141:$V141*OFFSET(ReactionStoich!$E$5:$U$5,BA$2,0))*(TimeStep)*'Composition Moles'!$C131</f>
        <v>0</v>
      </c>
      <c r="BB119" s="19">
        <f ca="1">SUMPRODUCT(ReactionRateK2!$F141:$V141*OFFSET(ReactionStoich!$E$5:$U$5,BB$2,0))*(TimeStep)*'Composition Moles'!$C131</f>
        <v>0</v>
      </c>
      <c r="BC119" s="19">
        <f ca="1">SUMPRODUCT(ReactionRateK2!$F141:$V141*OFFSET(ReactionStoich!$E$5:$U$5,BC$2,0))*(TimeStep)*'Composition Moles'!$C131</f>
        <v>0</v>
      </c>
      <c r="BD119" s="19">
        <f ca="1">SUMPRODUCT(ReactionRateK2!$F141:$V141*OFFSET(ReactionStoich!$E$5:$U$5,BD$2,0))*(TimeStep)*'Composition Moles'!$C131</f>
        <v>0</v>
      </c>
      <c r="BE119" s="19">
        <f ca="1">SUMPRODUCT(ReactionRateK2!$F141:$V141*OFFSET(ReactionStoich!$E$5:$U$5,BE$2,0))*(TimeStep)*'Composition Moles'!$C131</f>
        <v>0</v>
      </c>
      <c r="BF119" s="19">
        <f ca="1">SUMPRODUCT(ReactionRateK2!$F141:$V141*OFFSET(ReactionStoich!$E$5:$U$5,BF$2,0))*(TimeStep)*'Composition Moles'!$C131</f>
        <v>0</v>
      </c>
      <c r="BG119" s="19">
        <f ca="1">SUMPRODUCT(ReactionRateK2!$F141:$V141*OFFSET(ReactionStoich!$E$5:$U$5,BG$2,0))*(TimeStep)*'Composition Moles'!$C131</f>
        <v>0</v>
      </c>
      <c r="BH119" s="19">
        <f ca="1">SUMPRODUCT(ReactionRateK2!$F141:$V141*OFFSET(ReactionStoich!$E$5:$U$5,BH$2,0))*(TimeStep)*'Composition Moles'!$C131</f>
        <v>0</v>
      </c>
      <c r="BI119" s="19">
        <f ca="1">SUMPRODUCT(ReactionRateK2!$F141:$V141*OFFSET(ReactionStoich!$E$5:$U$5,BI$2,0))*(TimeStep)*'Composition Moles'!$C131</f>
        <v>0</v>
      </c>
      <c r="BJ119" s="19">
        <f ca="1">SUMPRODUCT(ReactionRateK2!$F141:$V141*OFFSET(ReactionStoich!$E$5:$U$5,BJ$2,0))*(TimeStep)*'Composition Moles'!$C131</f>
        <v>0</v>
      </c>
      <c r="BK119" s="19">
        <f ca="1">SUMPRODUCT(ReactionRateK2!$F141:$V141*OFFSET(ReactionStoich!$E$5:$U$5,BK$2,0))*(TimeStep)*'Composition Moles'!$C131</f>
        <v>0</v>
      </c>
      <c r="BL119" s="19">
        <f ca="1">SUMPRODUCT(ReactionRateK2!$F141:$V141*OFFSET(ReactionStoich!$E$5:$U$5,BL$2,0))*(TimeStep)*'Composition Moles'!$C131</f>
        <v>0</v>
      </c>
      <c r="BM119" s="19">
        <f ca="1">SUMPRODUCT(ReactionRateK2!$F141:$V141*OFFSET(ReactionStoich!$E$5:$U$5,BM$2,0))*(TimeStep)*'Composition Moles'!$C131</f>
        <v>0</v>
      </c>
      <c r="BN119" s="19">
        <f ca="1">SUMPRODUCT(ReactionRateK2!$F141:$V141*OFFSET(ReactionStoich!$E$5:$U$5,BN$2,0))*(TimeStep)*'Composition Moles'!$C131</f>
        <v>0</v>
      </c>
      <c r="BO119" s="19">
        <f ca="1">SUMPRODUCT(ReactionRateK2!$F141:$V141*OFFSET(ReactionStoich!$E$5:$U$5,BO$2,0))*(TimeStep)*'Composition Moles'!$C131</f>
        <v>0</v>
      </c>
      <c r="BP119" s="19">
        <f ca="1">SUMPRODUCT(ReactionRateK2!$F141:$V141*OFFSET(ReactionStoich!$E$5:$U$5,BP$2,0))*(TimeStep)*'Composition Moles'!$C131</f>
        <v>0</v>
      </c>
      <c r="BQ119" s="19">
        <f ca="1">SUMPRODUCT(ReactionRateK2!$F141:$V141*OFFSET(ReactionStoich!$E$5:$U$5,BQ$2,0))*(TimeStep)*'Composition Moles'!$C131</f>
        <v>0</v>
      </c>
      <c r="BR119" s="19">
        <f ca="1">SUMPRODUCT(ReactionRateK2!$F141:$V141*OFFSET(ReactionStoich!$E$5:$U$5,BR$2,0))*(TimeStep)*'Composition Moles'!$C131</f>
        <v>0</v>
      </c>
      <c r="BS119" s="19">
        <f ca="1">SUMPRODUCT(ReactionRateK2!$F141:$V141*OFFSET(ReactionStoich!$E$5:$U$5,BS$2,0))*(TimeStep)*'Composition Moles'!$C131</f>
        <v>0</v>
      </c>
      <c r="BT119" s="19">
        <f ca="1">SUMPRODUCT(ReactionRateK2!$F141:$V141*OFFSET(ReactionStoich!$E$5:$U$5,BT$2,0))*(TimeStep)*'Composition Moles'!$C131</f>
        <v>0</v>
      </c>
      <c r="BU119" s="19">
        <f ca="1">SUMPRODUCT(ReactionRateK2!$F141:$V141*OFFSET(ReactionStoich!$E$5:$U$5,BU$2,0))*(TimeStep)*'Composition Moles'!$C131</f>
        <v>0</v>
      </c>
      <c r="BV119" s="19">
        <f ca="1">SUMPRODUCT(ReactionRateK2!$F141:$V141*OFFSET(ReactionStoich!$E$5:$U$5,BV$2,0))*(TimeStep)*'Composition Moles'!$C131</f>
        <v>0</v>
      </c>
      <c r="BW119" s="19">
        <f ca="1">SUMPRODUCT(ReactionRateK2!$F141:$V141*OFFSET(ReactionStoich!$E$5:$U$5,BW$2,0))*(TimeStep)*'Composition Moles'!$C131</f>
        <v>0</v>
      </c>
    </row>
    <row r="120" spans="1:75">
      <c r="A120">
        <f>ReactionRateK1!A142</f>
        <v>5.4999999999999885</v>
      </c>
      <c r="B120" s="20">
        <f t="shared" ca="1" si="7"/>
        <v>-1091.1070130917444</v>
      </c>
      <c r="C120" s="25">
        <f ca="1">'Composition Moles'!BZ132</f>
        <v>144160.94770638083</v>
      </c>
      <c r="D120" s="26">
        <f t="shared" ca="1" si="8"/>
        <v>7.5686725874891704E-3</v>
      </c>
      <c r="F120" s="19">
        <f ca="1">SUMPRODUCT(ReactionRateK2!$F142:$V142*OFFSET(ReactionStoich!$E$5:$U$5,F$2,0))*(TimeStep)*'Composition Moles'!$C132</f>
        <v>-3.396716435598298E-3</v>
      </c>
      <c r="G120" s="19">
        <f ca="1">SUMPRODUCT(ReactionRateK2!$F142:$V142*OFFSET(ReactionStoich!$E$5:$U$5,G$2,0))*(TimeStep)*'Composition Moles'!$C132</f>
        <v>0</v>
      </c>
      <c r="H120" s="19">
        <f ca="1">SUMPRODUCT(ReactionRateK2!$F142:$V142*OFFSET(ReactionStoich!$E$5:$U$5,H$2,0))*(TimeStep)*'Composition Moles'!$C132</f>
        <v>3.3880759384068131E-3</v>
      </c>
      <c r="I120" s="19">
        <f ca="1">SUMPRODUCT(ReactionRateK2!$F142:$V142*OFFSET(ReactionStoich!$E$5:$U$5,I$2,0))*(TimeStep)*'Composition Moles'!$C132</f>
        <v>8.6404971914846284E-6</v>
      </c>
      <c r="J120" s="19">
        <f ca="1">SUMPRODUCT(ReactionRateK2!$F142:$V142*OFFSET(ReactionStoich!$E$5:$U$5,J$2,0))*(TimeStep)*'Composition Moles'!$C132</f>
        <v>0</v>
      </c>
      <c r="K120" s="19">
        <f ca="1">SUMPRODUCT(ReactionRateK2!$F142:$V142*OFFSET(ReactionStoich!$E$5:$U$5,K$2,0))*(TimeStep)*'Composition Moles'!$C132</f>
        <v>0</v>
      </c>
      <c r="L120" s="19">
        <f ca="1">SUMPRODUCT(ReactionRateK2!$F142:$V142*OFFSET(ReactionStoich!$E$5:$U$5,L$2,0))*(TimeStep)*'Composition Moles'!$C132</f>
        <v>0</v>
      </c>
      <c r="M120" s="19">
        <f ca="1">SUMPRODUCT(ReactionRateK2!$F142:$V142*OFFSET(ReactionStoich!$E$5:$U$5,M$2,0))*(TimeStep)*'Composition Moles'!$C132</f>
        <v>0</v>
      </c>
      <c r="N120" s="19">
        <f ca="1">SUMPRODUCT(ReactionRateK2!$F142:$V142*OFFSET(ReactionStoich!$E$5:$U$5,N$2,0))*(TimeStep)*'Composition Moles'!$C132</f>
        <v>0</v>
      </c>
      <c r="O120" s="19">
        <f ca="1">SUMPRODUCT(ReactionRateK2!$F142:$V142*OFFSET(ReactionStoich!$E$5:$U$5,O$2,0))*(TimeStep)*'Composition Moles'!$C132</f>
        <v>0</v>
      </c>
      <c r="P120" s="19">
        <f ca="1">SUMPRODUCT(ReactionRateK2!$F142:$V142*OFFSET(ReactionStoich!$E$5:$U$5,P$2,0))*(TimeStep)*'Composition Moles'!$C132</f>
        <v>0</v>
      </c>
      <c r="Q120" s="19">
        <f ca="1">SUMPRODUCT(ReactionRateK2!$F142:$V142*OFFSET(ReactionStoich!$E$5:$U$5,Q$2,0))*(TimeStep)*'Composition Moles'!$C132</f>
        <v>0</v>
      </c>
      <c r="R120" s="19">
        <f ca="1">SUMPRODUCT(ReactionRateK2!$F142:$V142*OFFSET(ReactionStoich!$E$5:$U$5,R$2,0))*(TimeStep)*'Composition Moles'!$C132</f>
        <v>0</v>
      </c>
      <c r="S120" s="19">
        <f ca="1">SUMPRODUCT(ReactionRateK2!$F142:$V142*OFFSET(ReactionStoich!$E$5:$U$5,S$2,0))*(TimeStep)*'Composition Moles'!$C132</f>
        <v>0.62082030935672727</v>
      </c>
      <c r="T120" s="19">
        <f ca="1">SUMPRODUCT(ReactionRateK2!$F142:$V142*OFFSET(ReactionStoich!$E$5:$U$5,T$2,0))*(TimeStep)*'Composition Moles'!$C132</f>
        <v>0</v>
      </c>
      <c r="U120" s="19">
        <f ca="1">SUMPRODUCT(ReactionRateK2!$F142:$V142*OFFSET(ReactionStoich!$E$5:$U$5,U$2,0))*(TimeStep)*'Composition Moles'!$C132</f>
        <v>0</v>
      </c>
      <c r="V120" s="19">
        <f ca="1">SUMPRODUCT(ReactionRateK2!$F142:$V142*OFFSET(ReactionStoich!$E$5:$U$5,V$2,0))*(TimeStep)*'Composition Moles'!$C132</f>
        <v>0</v>
      </c>
      <c r="W120" s="19">
        <f ca="1">SUMPRODUCT(ReactionRateK2!$F142:$V142*OFFSET(ReactionStoich!$E$5:$U$5,W$2,0))*(TimeStep)*'Composition Moles'!$C132</f>
        <v>0</v>
      </c>
      <c r="X120" s="19">
        <f ca="1">SUMPRODUCT(ReactionRateK2!$F142:$V142*OFFSET(ReactionStoich!$E$5:$U$5,X$2,0))*(TimeStep)*'Composition Moles'!$C132</f>
        <v>0</v>
      </c>
      <c r="Y120" s="19">
        <f ca="1">SUMPRODUCT(ReactionRateK2!$F142:$V142*OFFSET(ReactionStoich!$E$5:$U$5,Y$2,0))*(TimeStep)*'Composition Moles'!$C132</f>
        <v>-1.6565971992588098</v>
      </c>
      <c r="Z120" s="19">
        <f ca="1">SUMPRODUCT(ReactionRateK2!$F142:$V142*OFFSET(ReactionStoich!$E$5:$U$5,Z$2,0))*(TimeStep)*'Composition Moles'!$C132</f>
        <v>0</v>
      </c>
      <c r="AA120" s="19">
        <f ca="1">SUMPRODUCT(ReactionRateK2!$F142:$V142*OFFSET(ReactionStoich!$E$5:$U$5,AA$2,0))*(TimeStep)*'Composition Moles'!$C132</f>
        <v>0</v>
      </c>
      <c r="AB120" s="19">
        <f ca="1">SUMPRODUCT(ReactionRateK2!$F142:$V142*OFFSET(ReactionStoich!$E$5:$U$5,AB$2,0))*(TimeStep)*'Composition Moles'!$C132</f>
        <v>0</v>
      </c>
      <c r="AC120" s="19">
        <f ca="1">SUMPRODUCT(ReactionRateK2!$F142:$V142*OFFSET(ReactionStoich!$E$5:$U$5,AC$2,0))*(TimeStep)*'Composition Moles'!$C132</f>
        <v>0</v>
      </c>
      <c r="AD120" s="19">
        <f ca="1">SUMPRODUCT(ReactionRateK2!$F142:$V142*OFFSET(ReactionStoich!$E$5:$U$5,AD$2,0))*(TimeStep)*'Composition Moles'!$C132</f>
        <v>0</v>
      </c>
      <c r="AE120" s="19">
        <f ca="1">SUMPRODUCT(ReactionRateK2!$F142:$V142*OFFSET(ReactionStoich!$E$5:$U$5,AE$2,0))*(TimeStep)*'Composition Moles'!$C132</f>
        <v>0</v>
      </c>
      <c r="AF120" s="19">
        <f ca="1">SUMPRODUCT(ReactionRateK2!$F142:$V142*OFFSET(ReactionStoich!$E$5:$U$5,AF$2,0))*(TimeStep)*'Composition Moles'!$C132</f>
        <v>0</v>
      </c>
      <c r="AG120" s="19">
        <f ca="1">SUMPRODUCT(ReactionRateK2!$F142:$V142*OFFSET(ReactionStoich!$E$5:$U$5,AG$2,0))*(TimeStep)*'Composition Moles'!$C132</f>
        <v>-3.42515221562584E-3</v>
      </c>
      <c r="AH120" s="19">
        <f ca="1">SUMPRODUCT(ReactionRateK2!$F142:$V142*OFFSET(ReactionStoich!$E$5:$U$5,AH$2,0))*(TimeStep)*'Composition Moles'!$C132</f>
        <v>-0.76904801734461903</v>
      </c>
      <c r="AI120" s="19">
        <f ca="1">SUMPRODUCT(ReactionRateK2!$F142:$V142*OFFSET(ReactionStoich!$E$5:$U$5,AI$2,0))*(TimeStep)*'Composition Moles'!$C132</f>
        <v>1.9623312025943014</v>
      </c>
      <c r="AJ120" s="19">
        <f ca="1">SUMPRODUCT(ReactionRateK2!$F142:$V142*OFFSET(ReactionStoich!$E$5:$U$5,AJ$2,0))*(TimeStep)*'Composition Moles'!$C132</f>
        <v>0.2676775107817701</v>
      </c>
      <c r="AK120" s="19">
        <f ca="1">SUMPRODUCT(ReactionRateK2!$F142:$V142*OFFSET(ReactionStoich!$E$5:$U$5,AK$2,0))*(TimeStep)*'Composition Moles'!$C132</f>
        <v>0</v>
      </c>
      <c r="AL120" s="19">
        <f ca="1">SUMPRODUCT(ReactionRateK2!$F142:$V142*OFFSET(ReactionStoich!$E$5:$U$5,AL$2,0))*(TimeStep)*'Composition Moles'!$C132</f>
        <v>0</v>
      </c>
      <c r="AM120" s="19">
        <f ca="1">SUMPRODUCT(ReactionRateK2!$F142:$V142*OFFSET(ReactionStoich!$E$5:$U$5,AM$2,0))*(TimeStep)*'Composition Moles'!$C132</f>
        <v>0</v>
      </c>
      <c r="AN120" s="19">
        <f ca="1">SUMPRODUCT(ReactionRateK2!$F142:$V142*OFFSET(ReactionStoich!$E$5:$U$5,AN$2,0))*(TimeStep)*'Composition Moles'!$C132</f>
        <v>0</v>
      </c>
      <c r="AO120" s="19">
        <f ca="1">SUMPRODUCT(ReactionRateK2!$F142:$V142*OFFSET(ReactionStoich!$E$5:$U$5,AO$2,0))*(TimeStep)*'Composition Moles'!$C132</f>
        <v>-8.6404971914846284E-6</v>
      </c>
      <c r="AP120" s="19">
        <f ca="1">SUMPRODUCT(ReactionRateK2!$F142:$V142*OFFSET(ReactionStoich!$E$5:$U$5,AP$2,0))*(TimeStep)*'Composition Moles'!$C132</f>
        <v>-3.0966766902975505E-3</v>
      </c>
      <c r="AQ120" s="19">
        <f ca="1">SUMPRODUCT(ReactionRateK2!$F142:$V142*OFFSET(ReactionStoich!$E$5:$U$5,AQ$2,0))*(TimeStep)*'Composition Moles'!$C132</f>
        <v>0</v>
      </c>
      <c r="AR120" s="19">
        <f ca="1">SUMPRODUCT(ReactionRateK2!$F142:$V142*OFFSET(ReactionStoich!$E$5:$U$5,AR$2,0))*(TimeStep)*'Composition Moles'!$C132</f>
        <v>0</v>
      </c>
      <c r="AS120" s="19">
        <f ca="1">SUMPRODUCT(ReactionRateK2!$F142:$V142*OFFSET(ReactionStoich!$E$5:$U$5,AS$2,0))*(TimeStep)*'Composition Moles'!$C132</f>
        <v>-0.13955111224208483</v>
      </c>
      <c r="AT120" s="19">
        <f ca="1">SUMPRODUCT(ReactionRateK2!$F142:$V142*OFFSET(ReactionStoich!$E$5:$U$5,AT$2,0))*(TimeStep)*'Composition Moles'!$C132</f>
        <v>-0.13955111224208483</v>
      </c>
      <c r="AU120" s="19">
        <f ca="1">SUMPRODUCT(ReactionRateK2!$F142:$V142*OFFSET(ReactionStoich!$E$5:$U$5,AU$2,0))*(TimeStep)*'Composition Moles'!$C132</f>
        <v>-0.13955111224208483</v>
      </c>
      <c r="AV120" s="19">
        <f ca="1">SUMPRODUCT(ReactionRateK2!$F142:$V142*OFFSET(ReactionStoich!$E$5:$U$5,AV$2,0))*(TimeStep)*'Composition Moles'!$C132</f>
        <v>0</v>
      </c>
      <c r="AW120" s="19">
        <f ca="1">SUMPRODUCT(ReactionRateK2!$F142:$V142*OFFSET(ReactionStoich!$E$5:$U$5,AW$2,0))*(TimeStep)*'Composition Moles'!$C132</f>
        <v>0</v>
      </c>
      <c r="AX120" s="19">
        <f ca="1">SUMPRODUCT(ReactionRateK2!$F142:$V142*OFFSET(ReactionStoich!$E$5:$U$5,AX$2,0))*(TimeStep)*'Composition Moles'!$C132</f>
        <v>0</v>
      </c>
      <c r="AY120" s="19">
        <f ca="1">SUMPRODUCT(ReactionRateK2!$F142:$V142*OFFSET(ReactionStoich!$E$5:$U$5,AY$2,0))*(TimeStep)*'Composition Moles'!$C132</f>
        <v>0</v>
      </c>
      <c r="AZ120" s="19">
        <f ca="1">SUMPRODUCT(ReactionRateK2!$F142:$V142*OFFSET(ReactionStoich!$E$5:$U$5,AZ$2,0))*(TimeStep)*'Composition Moles'!$C132</f>
        <v>0</v>
      </c>
      <c r="BA120" s="19">
        <f ca="1">SUMPRODUCT(ReactionRateK2!$F142:$V142*OFFSET(ReactionStoich!$E$5:$U$5,BA$2,0))*(TimeStep)*'Composition Moles'!$C132</f>
        <v>0</v>
      </c>
      <c r="BB120" s="19">
        <f ca="1">SUMPRODUCT(ReactionRateK2!$F142:$V142*OFFSET(ReactionStoich!$E$5:$U$5,BB$2,0))*(TimeStep)*'Composition Moles'!$C132</f>
        <v>0</v>
      </c>
      <c r="BC120" s="19">
        <f ca="1">SUMPRODUCT(ReactionRateK2!$F142:$V142*OFFSET(ReactionStoich!$E$5:$U$5,BC$2,0))*(TimeStep)*'Composition Moles'!$C132</f>
        <v>0</v>
      </c>
      <c r="BD120" s="19">
        <f ca="1">SUMPRODUCT(ReactionRateK2!$F142:$V142*OFFSET(ReactionStoich!$E$5:$U$5,BD$2,0))*(TimeStep)*'Composition Moles'!$C132</f>
        <v>0</v>
      </c>
      <c r="BE120" s="19">
        <f ca="1">SUMPRODUCT(ReactionRateK2!$F142:$V142*OFFSET(ReactionStoich!$E$5:$U$5,BE$2,0))*(TimeStep)*'Composition Moles'!$C132</f>
        <v>0</v>
      </c>
      <c r="BF120" s="19">
        <f ca="1">SUMPRODUCT(ReactionRateK2!$F142:$V142*OFFSET(ReactionStoich!$E$5:$U$5,BF$2,0))*(TimeStep)*'Composition Moles'!$C132</f>
        <v>0</v>
      </c>
      <c r="BG120" s="19">
        <f ca="1">SUMPRODUCT(ReactionRateK2!$F142:$V142*OFFSET(ReactionStoich!$E$5:$U$5,BG$2,0))*(TimeStep)*'Composition Moles'!$C132</f>
        <v>0</v>
      </c>
      <c r="BH120" s="19">
        <f ca="1">SUMPRODUCT(ReactionRateK2!$F142:$V142*OFFSET(ReactionStoich!$E$5:$U$5,BH$2,0))*(TimeStep)*'Composition Moles'!$C132</f>
        <v>0</v>
      </c>
      <c r="BI120" s="19">
        <f ca="1">SUMPRODUCT(ReactionRateK2!$F142:$V142*OFFSET(ReactionStoich!$E$5:$U$5,BI$2,0))*(TimeStep)*'Composition Moles'!$C132</f>
        <v>0</v>
      </c>
      <c r="BJ120" s="19">
        <f ca="1">SUMPRODUCT(ReactionRateK2!$F142:$V142*OFFSET(ReactionStoich!$E$5:$U$5,BJ$2,0))*(TimeStep)*'Composition Moles'!$C132</f>
        <v>0</v>
      </c>
      <c r="BK120" s="19">
        <f ca="1">SUMPRODUCT(ReactionRateK2!$F142:$V142*OFFSET(ReactionStoich!$E$5:$U$5,BK$2,0))*(TimeStep)*'Composition Moles'!$C132</f>
        <v>0</v>
      </c>
      <c r="BL120" s="19">
        <f ca="1">SUMPRODUCT(ReactionRateK2!$F142:$V142*OFFSET(ReactionStoich!$E$5:$U$5,BL$2,0))*(TimeStep)*'Composition Moles'!$C132</f>
        <v>0</v>
      </c>
      <c r="BM120" s="19">
        <f ca="1">SUMPRODUCT(ReactionRateK2!$F142:$V142*OFFSET(ReactionStoich!$E$5:$U$5,BM$2,0))*(TimeStep)*'Composition Moles'!$C132</f>
        <v>0</v>
      </c>
      <c r="BN120" s="19">
        <f ca="1">SUMPRODUCT(ReactionRateK2!$F142:$V142*OFFSET(ReactionStoich!$E$5:$U$5,BN$2,0))*(TimeStep)*'Composition Moles'!$C132</f>
        <v>0</v>
      </c>
      <c r="BO120" s="19">
        <f ca="1">SUMPRODUCT(ReactionRateK2!$F142:$V142*OFFSET(ReactionStoich!$E$5:$U$5,BO$2,0))*(TimeStep)*'Composition Moles'!$C132</f>
        <v>0</v>
      </c>
      <c r="BP120" s="19">
        <f ca="1">SUMPRODUCT(ReactionRateK2!$F142:$V142*OFFSET(ReactionStoich!$E$5:$U$5,BP$2,0))*(TimeStep)*'Composition Moles'!$C132</f>
        <v>0</v>
      </c>
      <c r="BQ120" s="19">
        <f ca="1">SUMPRODUCT(ReactionRateK2!$F142:$V142*OFFSET(ReactionStoich!$E$5:$U$5,BQ$2,0))*(TimeStep)*'Composition Moles'!$C132</f>
        <v>0</v>
      </c>
      <c r="BR120" s="19">
        <f ca="1">SUMPRODUCT(ReactionRateK2!$F142:$V142*OFFSET(ReactionStoich!$E$5:$U$5,BR$2,0))*(TimeStep)*'Composition Moles'!$C132</f>
        <v>0</v>
      </c>
      <c r="BS120" s="19">
        <f ca="1">SUMPRODUCT(ReactionRateK2!$F142:$V142*OFFSET(ReactionStoich!$E$5:$U$5,BS$2,0))*(TimeStep)*'Composition Moles'!$C132</f>
        <v>0</v>
      </c>
      <c r="BT120" s="19">
        <f ca="1">SUMPRODUCT(ReactionRateK2!$F142:$V142*OFFSET(ReactionStoich!$E$5:$U$5,BT$2,0))*(TimeStep)*'Composition Moles'!$C132</f>
        <v>0</v>
      </c>
      <c r="BU120" s="19">
        <f ca="1">SUMPRODUCT(ReactionRateK2!$F142:$V142*OFFSET(ReactionStoich!$E$5:$U$5,BU$2,0))*(TimeStep)*'Composition Moles'!$C132</f>
        <v>0</v>
      </c>
      <c r="BV120" s="19">
        <f ca="1">SUMPRODUCT(ReactionRateK2!$F142:$V142*OFFSET(ReactionStoich!$E$5:$U$5,BV$2,0))*(TimeStep)*'Composition Moles'!$C132</f>
        <v>0</v>
      </c>
      <c r="BW120" s="19">
        <f ca="1">SUMPRODUCT(ReactionRateK2!$F142:$V142*OFFSET(ReactionStoich!$E$5:$U$5,BW$2,0))*(TimeStep)*'Composition Moles'!$C132</f>
        <v>0</v>
      </c>
    </row>
    <row r="121" spans="1:75">
      <c r="A121">
        <f>ReactionRateK1!A143</f>
        <v>5.5499999999999883</v>
      </c>
      <c r="B121" s="20">
        <f t="shared" ca="1" si="7"/>
        <v>-1088.1392626183265</v>
      </c>
      <c r="C121" s="25">
        <f ca="1">'Composition Moles'!BZ133</f>
        <v>144154.82877925667</v>
      </c>
      <c r="D121" s="26">
        <f t="shared" ca="1" si="8"/>
        <v>7.5484066113705207E-3</v>
      </c>
      <c r="F121" s="19">
        <f ca="1">SUMPRODUCT(ReactionRateK2!$F143:$V143*OFFSET(ReactionStoich!$E$5:$U$5,F$2,0))*(TimeStep)*'Composition Moles'!$C133</f>
        <v>-3.1856384759140662E-3</v>
      </c>
      <c r="G121" s="19">
        <f ca="1">SUMPRODUCT(ReactionRateK2!$F143:$V143*OFFSET(ReactionStoich!$E$5:$U$5,G$2,0))*(TimeStep)*'Composition Moles'!$C133</f>
        <v>0</v>
      </c>
      <c r="H121" s="19">
        <f ca="1">SUMPRODUCT(ReactionRateK2!$F143:$V143*OFFSET(ReactionStoich!$E$5:$U$5,H$2,0))*(TimeStep)*'Composition Moles'!$C133</f>
        <v>3.177881020873072E-3</v>
      </c>
      <c r="I121" s="19">
        <f ca="1">SUMPRODUCT(ReactionRateK2!$F143:$V143*OFFSET(ReactionStoich!$E$5:$U$5,I$2,0))*(TimeStep)*'Composition Moles'!$C133</f>
        <v>7.7574550409937384E-6</v>
      </c>
      <c r="J121" s="19">
        <f ca="1">SUMPRODUCT(ReactionRateK2!$F143:$V143*OFFSET(ReactionStoich!$E$5:$U$5,J$2,0))*(TimeStep)*'Composition Moles'!$C133</f>
        <v>0</v>
      </c>
      <c r="K121" s="19">
        <f ca="1">SUMPRODUCT(ReactionRateK2!$F143:$V143*OFFSET(ReactionStoich!$E$5:$U$5,K$2,0))*(TimeStep)*'Composition Moles'!$C133</f>
        <v>0</v>
      </c>
      <c r="L121" s="19">
        <f ca="1">SUMPRODUCT(ReactionRateK2!$F143:$V143*OFFSET(ReactionStoich!$E$5:$U$5,L$2,0))*(TimeStep)*'Composition Moles'!$C133</f>
        <v>0</v>
      </c>
      <c r="M121" s="19">
        <f ca="1">SUMPRODUCT(ReactionRateK2!$F143:$V143*OFFSET(ReactionStoich!$E$5:$U$5,M$2,0))*(TimeStep)*'Composition Moles'!$C133</f>
        <v>0</v>
      </c>
      <c r="N121" s="19">
        <f ca="1">SUMPRODUCT(ReactionRateK2!$F143:$V143*OFFSET(ReactionStoich!$E$5:$U$5,N$2,0))*(TimeStep)*'Composition Moles'!$C133</f>
        <v>0</v>
      </c>
      <c r="O121" s="19">
        <f ca="1">SUMPRODUCT(ReactionRateK2!$F143:$V143*OFFSET(ReactionStoich!$E$5:$U$5,O$2,0))*(TimeStep)*'Composition Moles'!$C133</f>
        <v>0</v>
      </c>
      <c r="P121" s="19">
        <f ca="1">SUMPRODUCT(ReactionRateK2!$F143:$V143*OFFSET(ReactionStoich!$E$5:$U$5,P$2,0))*(TimeStep)*'Composition Moles'!$C133</f>
        <v>0</v>
      </c>
      <c r="Q121" s="19">
        <f ca="1">SUMPRODUCT(ReactionRateK2!$F143:$V143*OFFSET(ReactionStoich!$E$5:$U$5,Q$2,0))*(TimeStep)*'Composition Moles'!$C133</f>
        <v>0</v>
      </c>
      <c r="R121" s="19">
        <f ca="1">SUMPRODUCT(ReactionRateK2!$F143:$V143*OFFSET(ReactionStoich!$E$5:$U$5,R$2,0))*(TimeStep)*'Composition Moles'!$C133</f>
        <v>0</v>
      </c>
      <c r="S121" s="19">
        <f ca="1">SUMPRODUCT(ReactionRateK2!$F143:$V143*OFFSET(ReactionStoich!$E$5:$U$5,S$2,0))*(TimeStep)*'Composition Moles'!$C133</f>
        <v>0.59954134328227893</v>
      </c>
      <c r="T121" s="19">
        <f ca="1">SUMPRODUCT(ReactionRateK2!$F143:$V143*OFFSET(ReactionStoich!$E$5:$U$5,T$2,0))*(TimeStep)*'Composition Moles'!$C133</f>
        <v>0</v>
      </c>
      <c r="U121" s="19">
        <f ca="1">SUMPRODUCT(ReactionRateK2!$F143:$V143*OFFSET(ReactionStoich!$E$5:$U$5,U$2,0))*(TimeStep)*'Composition Moles'!$C133</f>
        <v>0</v>
      </c>
      <c r="V121" s="19">
        <f ca="1">SUMPRODUCT(ReactionRateK2!$F143:$V143*OFFSET(ReactionStoich!$E$5:$U$5,V$2,0))*(TimeStep)*'Composition Moles'!$C133</f>
        <v>0</v>
      </c>
      <c r="W121" s="19">
        <f ca="1">SUMPRODUCT(ReactionRateK2!$F143:$V143*OFFSET(ReactionStoich!$E$5:$U$5,W$2,0))*(TimeStep)*'Composition Moles'!$C133</f>
        <v>0</v>
      </c>
      <c r="X121" s="19">
        <f ca="1">SUMPRODUCT(ReactionRateK2!$F143:$V143*OFFSET(ReactionStoich!$E$5:$U$5,X$2,0))*(TimeStep)*'Composition Moles'!$C133</f>
        <v>0</v>
      </c>
      <c r="Y121" s="19">
        <f ca="1">SUMPRODUCT(ReactionRateK2!$F143:$V143*OFFSET(ReactionStoich!$E$5:$U$5,Y$2,0))*(TimeStep)*'Composition Moles'!$C133</f>
        <v>-1.6088444984493475</v>
      </c>
      <c r="Z121" s="19">
        <f ca="1">SUMPRODUCT(ReactionRateK2!$F143:$V143*OFFSET(ReactionStoich!$E$5:$U$5,Z$2,0))*(TimeStep)*'Composition Moles'!$C133</f>
        <v>0</v>
      </c>
      <c r="AA121" s="19">
        <f ca="1">SUMPRODUCT(ReactionRateK2!$F143:$V143*OFFSET(ReactionStoich!$E$5:$U$5,AA$2,0))*(TimeStep)*'Composition Moles'!$C133</f>
        <v>0</v>
      </c>
      <c r="AB121" s="19">
        <f ca="1">SUMPRODUCT(ReactionRateK2!$F143:$V143*OFFSET(ReactionStoich!$E$5:$U$5,AB$2,0))*(TimeStep)*'Composition Moles'!$C133</f>
        <v>0</v>
      </c>
      <c r="AC121" s="19">
        <f ca="1">SUMPRODUCT(ReactionRateK2!$F143:$V143*OFFSET(ReactionStoich!$E$5:$U$5,AC$2,0))*(TimeStep)*'Composition Moles'!$C133</f>
        <v>0</v>
      </c>
      <c r="AD121" s="19">
        <f ca="1">SUMPRODUCT(ReactionRateK2!$F143:$V143*OFFSET(ReactionStoich!$E$5:$U$5,AD$2,0))*(TimeStep)*'Composition Moles'!$C133</f>
        <v>0</v>
      </c>
      <c r="AE121" s="19">
        <f ca="1">SUMPRODUCT(ReactionRateK2!$F143:$V143*OFFSET(ReactionStoich!$E$5:$U$5,AE$2,0))*(TimeStep)*'Composition Moles'!$C133</f>
        <v>0</v>
      </c>
      <c r="AF121" s="19">
        <f ca="1">SUMPRODUCT(ReactionRateK2!$F143:$V143*OFFSET(ReactionStoich!$E$5:$U$5,AF$2,0))*(TimeStep)*'Composition Moles'!$C133</f>
        <v>0</v>
      </c>
      <c r="AG121" s="19">
        <f ca="1">SUMPRODUCT(ReactionRateK2!$F143:$V143*OFFSET(ReactionStoich!$E$5:$U$5,AG$2,0))*(TimeStep)*'Composition Moles'!$C133</f>
        <v>-3.2930081805419877E-3</v>
      </c>
      <c r="AH121" s="19">
        <f ca="1">SUMPRODUCT(ReactionRateK2!$F143:$V143*OFFSET(ReactionStoich!$E$5:$U$5,AH$2,0))*(TimeStep)*'Composition Moles'!$C133</f>
        <v>-0.76942646681405102</v>
      </c>
      <c r="AI121" s="19">
        <f ca="1">SUMPRODUCT(ReactionRateK2!$F143:$V143*OFFSET(ReactionStoich!$E$5:$U$5,AI$2,0))*(TimeStep)*'Composition Moles'!$C133</f>
        <v>1.9387071968825582</v>
      </c>
      <c r="AJ121" s="19">
        <f ca="1">SUMPRODUCT(ReactionRateK2!$F143:$V143*OFFSET(ReactionStoich!$E$5:$U$5,AJ$2,0))*(TimeStep)*'Composition Moles'!$C133</f>
        <v>0.25945627957076206</v>
      </c>
      <c r="AK121" s="19">
        <f ca="1">SUMPRODUCT(ReactionRateK2!$F143:$V143*OFFSET(ReactionStoich!$E$5:$U$5,AK$2,0))*(TimeStep)*'Composition Moles'!$C133</f>
        <v>0</v>
      </c>
      <c r="AL121" s="19">
        <f ca="1">SUMPRODUCT(ReactionRateK2!$F143:$V143*OFFSET(ReactionStoich!$E$5:$U$5,AL$2,0))*(TimeStep)*'Composition Moles'!$C133</f>
        <v>0</v>
      </c>
      <c r="AM121" s="19">
        <f ca="1">SUMPRODUCT(ReactionRateK2!$F143:$V143*OFFSET(ReactionStoich!$E$5:$U$5,AM$2,0))*(TimeStep)*'Composition Moles'!$C133</f>
        <v>0</v>
      </c>
      <c r="AN121" s="19">
        <f ca="1">SUMPRODUCT(ReactionRateK2!$F143:$V143*OFFSET(ReactionStoich!$E$5:$U$5,AN$2,0))*(TimeStep)*'Composition Moles'!$C133</f>
        <v>0</v>
      </c>
      <c r="AO121" s="19">
        <f ca="1">SUMPRODUCT(ReactionRateK2!$F143:$V143*OFFSET(ReactionStoich!$E$5:$U$5,AO$2,0))*(TimeStep)*'Composition Moles'!$C133</f>
        <v>-7.7574550409937384E-6</v>
      </c>
      <c r="AP121" s="19">
        <f ca="1">SUMPRODUCT(ReactionRateK2!$F143:$V143*OFFSET(ReactionStoich!$E$5:$U$5,AP$2,0))*(TimeStep)*'Composition Moles'!$C133</f>
        <v>-2.8828524621634473E-3</v>
      </c>
      <c r="AQ121" s="19">
        <f ca="1">SUMPRODUCT(ReactionRateK2!$F143:$V143*OFFSET(ReactionStoich!$E$5:$U$5,AQ$2,0))*(TimeStep)*'Composition Moles'!$C133</f>
        <v>0</v>
      </c>
      <c r="AR121" s="19">
        <f ca="1">SUMPRODUCT(ReactionRateK2!$F143:$V143*OFFSET(ReactionStoich!$E$5:$U$5,AR$2,0))*(TimeStep)*'Composition Moles'!$C133</f>
        <v>0</v>
      </c>
      <c r="AS121" s="19">
        <f ca="1">SUMPRODUCT(ReactionRateK2!$F143:$V143*OFFSET(ReactionStoich!$E$5:$U$5,AS$2,0))*(TimeStep)*'Composition Moles'!$C133</f>
        <v>-0.13775007879148479</v>
      </c>
      <c r="AT121" s="19">
        <f ca="1">SUMPRODUCT(ReactionRateK2!$F143:$V143*OFFSET(ReactionStoich!$E$5:$U$5,AT$2,0))*(TimeStep)*'Composition Moles'!$C133</f>
        <v>-0.13775007879148479</v>
      </c>
      <c r="AU121" s="19">
        <f ca="1">SUMPRODUCT(ReactionRateK2!$F143:$V143*OFFSET(ReactionStoich!$E$5:$U$5,AU$2,0))*(TimeStep)*'Composition Moles'!$C133</f>
        <v>-0.13775007879148479</v>
      </c>
      <c r="AV121" s="19">
        <f ca="1">SUMPRODUCT(ReactionRateK2!$F143:$V143*OFFSET(ReactionStoich!$E$5:$U$5,AV$2,0))*(TimeStep)*'Composition Moles'!$C133</f>
        <v>0</v>
      </c>
      <c r="AW121" s="19">
        <f ca="1">SUMPRODUCT(ReactionRateK2!$F143:$V143*OFFSET(ReactionStoich!$E$5:$U$5,AW$2,0))*(TimeStep)*'Composition Moles'!$C133</f>
        <v>0</v>
      </c>
      <c r="AX121" s="19">
        <f ca="1">SUMPRODUCT(ReactionRateK2!$F143:$V143*OFFSET(ReactionStoich!$E$5:$U$5,AX$2,0))*(TimeStep)*'Composition Moles'!$C133</f>
        <v>0</v>
      </c>
      <c r="AY121" s="19">
        <f ca="1">SUMPRODUCT(ReactionRateK2!$F143:$V143*OFFSET(ReactionStoich!$E$5:$U$5,AY$2,0))*(TimeStep)*'Composition Moles'!$C133</f>
        <v>0</v>
      </c>
      <c r="AZ121" s="19">
        <f ca="1">SUMPRODUCT(ReactionRateK2!$F143:$V143*OFFSET(ReactionStoich!$E$5:$U$5,AZ$2,0))*(TimeStep)*'Composition Moles'!$C133</f>
        <v>0</v>
      </c>
      <c r="BA121" s="19">
        <f ca="1">SUMPRODUCT(ReactionRateK2!$F143:$V143*OFFSET(ReactionStoich!$E$5:$U$5,BA$2,0))*(TimeStep)*'Composition Moles'!$C133</f>
        <v>0</v>
      </c>
      <c r="BB121" s="19">
        <f ca="1">SUMPRODUCT(ReactionRateK2!$F143:$V143*OFFSET(ReactionStoich!$E$5:$U$5,BB$2,0))*(TimeStep)*'Composition Moles'!$C133</f>
        <v>0</v>
      </c>
      <c r="BC121" s="19">
        <f ca="1">SUMPRODUCT(ReactionRateK2!$F143:$V143*OFFSET(ReactionStoich!$E$5:$U$5,BC$2,0))*(TimeStep)*'Composition Moles'!$C133</f>
        <v>0</v>
      </c>
      <c r="BD121" s="19">
        <f ca="1">SUMPRODUCT(ReactionRateK2!$F143:$V143*OFFSET(ReactionStoich!$E$5:$U$5,BD$2,0))*(TimeStep)*'Composition Moles'!$C133</f>
        <v>0</v>
      </c>
      <c r="BE121" s="19">
        <f ca="1">SUMPRODUCT(ReactionRateK2!$F143:$V143*OFFSET(ReactionStoich!$E$5:$U$5,BE$2,0))*(TimeStep)*'Composition Moles'!$C133</f>
        <v>0</v>
      </c>
      <c r="BF121" s="19">
        <f ca="1">SUMPRODUCT(ReactionRateK2!$F143:$V143*OFFSET(ReactionStoich!$E$5:$U$5,BF$2,0))*(TimeStep)*'Composition Moles'!$C133</f>
        <v>0</v>
      </c>
      <c r="BG121" s="19">
        <f ca="1">SUMPRODUCT(ReactionRateK2!$F143:$V143*OFFSET(ReactionStoich!$E$5:$U$5,BG$2,0))*(TimeStep)*'Composition Moles'!$C133</f>
        <v>0</v>
      </c>
      <c r="BH121" s="19">
        <f ca="1">SUMPRODUCT(ReactionRateK2!$F143:$V143*OFFSET(ReactionStoich!$E$5:$U$5,BH$2,0))*(TimeStep)*'Composition Moles'!$C133</f>
        <v>0</v>
      </c>
      <c r="BI121" s="19">
        <f ca="1">SUMPRODUCT(ReactionRateK2!$F143:$V143*OFFSET(ReactionStoich!$E$5:$U$5,BI$2,0))*(TimeStep)*'Composition Moles'!$C133</f>
        <v>0</v>
      </c>
      <c r="BJ121" s="19">
        <f ca="1">SUMPRODUCT(ReactionRateK2!$F143:$V143*OFFSET(ReactionStoich!$E$5:$U$5,BJ$2,0))*(TimeStep)*'Composition Moles'!$C133</f>
        <v>0</v>
      </c>
      <c r="BK121" s="19">
        <f ca="1">SUMPRODUCT(ReactionRateK2!$F143:$V143*OFFSET(ReactionStoich!$E$5:$U$5,BK$2,0))*(TimeStep)*'Composition Moles'!$C133</f>
        <v>0</v>
      </c>
      <c r="BL121" s="19">
        <f ca="1">SUMPRODUCT(ReactionRateK2!$F143:$V143*OFFSET(ReactionStoich!$E$5:$U$5,BL$2,0))*(TimeStep)*'Composition Moles'!$C133</f>
        <v>0</v>
      </c>
      <c r="BM121" s="19">
        <f ca="1">SUMPRODUCT(ReactionRateK2!$F143:$V143*OFFSET(ReactionStoich!$E$5:$U$5,BM$2,0))*(TimeStep)*'Composition Moles'!$C133</f>
        <v>0</v>
      </c>
      <c r="BN121" s="19">
        <f ca="1">SUMPRODUCT(ReactionRateK2!$F143:$V143*OFFSET(ReactionStoich!$E$5:$U$5,BN$2,0))*(TimeStep)*'Composition Moles'!$C133</f>
        <v>0</v>
      </c>
      <c r="BO121" s="19">
        <f ca="1">SUMPRODUCT(ReactionRateK2!$F143:$V143*OFFSET(ReactionStoich!$E$5:$U$5,BO$2,0))*(TimeStep)*'Composition Moles'!$C133</f>
        <v>0</v>
      </c>
      <c r="BP121" s="19">
        <f ca="1">SUMPRODUCT(ReactionRateK2!$F143:$V143*OFFSET(ReactionStoich!$E$5:$U$5,BP$2,0))*(TimeStep)*'Composition Moles'!$C133</f>
        <v>0</v>
      </c>
      <c r="BQ121" s="19">
        <f ca="1">SUMPRODUCT(ReactionRateK2!$F143:$V143*OFFSET(ReactionStoich!$E$5:$U$5,BQ$2,0))*(TimeStep)*'Composition Moles'!$C133</f>
        <v>0</v>
      </c>
      <c r="BR121" s="19">
        <f ca="1">SUMPRODUCT(ReactionRateK2!$F143:$V143*OFFSET(ReactionStoich!$E$5:$U$5,BR$2,0))*(TimeStep)*'Composition Moles'!$C133</f>
        <v>0</v>
      </c>
      <c r="BS121" s="19">
        <f ca="1">SUMPRODUCT(ReactionRateK2!$F143:$V143*OFFSET(ReactionStoich!$E$5:$U$5,BS$2,0))*(TimeStep)*'Composition Moles'!$C133</f>
        <v>0</v>
      </c>
      <c r="BT121" s="19">
        <f ca="1">SUMPRODUCT(ReactionRateK2!$F143:$V143*OFFSET(ReactionStoich!$E$5:$U$5,BT$2,0))*(TimeStep)*'Composition Moles'!$C133</f>
        <v>0</v>
      </c>
      <c r="BU121" s="19">
        <f ca="1">SUMPRODUCT(ReactionRateK2!$F143:$V143*OFFSET(ReactionStoich!$E$5:$U$5,BU$2,0))*(TimeStep)*'Composition Moles'!$C133</f>
        <v>0</v>
      </c>
      <c r="BV121" s="19">
        <f ca="1">SUMPRODUCT(ReactionRateK2!$F143:$V143*OFFSET(ReactionStoich!$E$5:$U$5,BV$2,0))*(TimeStep)*'Composition Moles'!$C133</f>
        <v>0</v>
      </c>
      <c r="BW121" s="19">
        <f ca="1">SUMPRODUCT(ReactionRateK2!$F143:$V143*OFFSET(ReactionStoich!$E$5:$U$5,BW$2,0))*(TimeStep)*'Composition Moles'!$C133</f>
        <v>0</v>
      </c>
    </row>
    <row r="122" spans="1:75">
      <c r="A122">
        <f>ReactionRateK1!A144</f>
        <v>5.5999999999999881</v>
      </c>
      <c r="B122" s="20">
        <f t="shared" ca="1" si="7"/>
        <v>-1085.2288303291825</v>
      </c>
      <c r="C122" s="25">
        <f ca="1">'Composition Moles'!BZ134</f>
        <v>144148.57507899476</v>
      </c>
      <c r="D122" s="26">
        <f t="shared" ca="1" si="8"/>
        <v>7.5285435859110432E-3</v>
      </c>
      <c r="F122" s="19">
        <f ca="1">SUMPRODUCT(ReactionRateK2!$F144:$V144*OFFSET(ReactionStoich!$E$5:$U$5,F$2,0))*(TimeStep)*'Composition Moles'!$C134</f>
        <v>-2.9891911920555871E-3</v>
      </c>
      <c r="G122" s="19">
        <f ca="1">SUMPRODUCT(ReactionRateK2!$F144:$V144*OFFSET(ReactionStoich!$E$5:$U$5,G$2,0))*(TimeStep)*'Composition Moles'!$C134</f>
        <v>0</v>
      </c>
      <c r="H122" s="19">
        <f ca="1">SUMPRODUCT(ReactionRateK2!$F144:$V144*OFFSET(ReactionStoich!$E$5:$U$5,H$2,0))*(TimeStep)*'Composition Moles'!$C134</f>
        <v>2.982226501446421E-3</v>
      </c>
      <c r="I122" s="19">
        <f ca="1">SUMPRODUCT(ReactionRateK2!$F144:$V144*OFFSET(ReactionStoich!$E$5:$U$5,I$2,0))*(TimeStep)*'Composition Moles'!$C134</f>
        <v>6.9646906091664874E-6</v>
      </c>
      <c r="J122" s="19">
        <f ca="1">SUMPRODUCT(ReactionRateK2!$F144:$V144*OFFSET(ReactionStoich!$E$5:$U$5,J$2,0))*(TimeStep)*'Composition Moles'!$C134</f>
        <v>0</v>
      </c>
      <c r="K122" s="19">
        <f ca="1">SUMPRODUCT(ReactionRateK2!$F144:$V144*OFFSET(ReactionStoich!$E$5:$U$5,K$2,0))*(TimeStep)*'Composition Moles'!$C134</f>
        <v>0</v>
      </c>
      <c r="L122" s="19">
        <f ca="1">SUMPRODUCT(ReactionRateK2!$F144:$V144*OFFSET(ReactionStoich!$E$5:$U$5,L$2,0))*(TimeStep)*'Composition Moles'!$C134</f>
        <v>0</v>
      </c>
      <c r="M122" s="19">
        <f ca="1">SUMPRODUCT(ReactionRateK2!$F144:$V144*OFFSET(ReactionStoich!$E$5:$U$5,M$2,0))*(TimeStep)*'Composition Moles'!$C134</f>
        <v>0</v>
      </c>
      <c r="N122" s="19">
        <f ca="1">SUMPRODUCT(ReactionRateK2!$F144:$V144*OFFSET(ReactionStoich!$E$5:$U$5,N$2,0))*(TimeStep)*'Composition Moles'!$C134</f>
        <v>0</v>
      </c>
      <c r="O122" s="19">
        <f ca="1">SUMPRODUCT(ReactionRateK2!$F144:$V144*OFFSET(ReactionStoich!$E$5:$U$5,O$2,0))*(TimeStep)*'Composition Moles'!$C134</f>
        <v>0</v>
      </c>
      <c r="P122" s="19">
        <f ca="1">SUMPRODUCT(ReactionRateK2!$F144:$V144*OFFSET(ReactionStoich!$E$5:$U$5,P$2,0))*(TimeStep)*'Composition Moles'!$C134</f>
        <v>0</v>
      </c>
      <c r="Q122" s="19">
        <f ca="1">SUMPRODUCT(ReactionRateK2!$F144:$V144*OFFSET(ReactionStoich!$E$5:$U$5,Q$2,0))*(TimeStep)*'Composition Moles'!$C134</f>
        <v>0</v>
      </c>
      <c r="R122" s="19">
        <f ca="1">SUMPRODUCT(ReactionRateK2!$F144:$V144*OFFSET(ReactionStoich!$E$5:$U$5,R$2,0))*(TimeStep)*'Composition Moles'!$C134</f>
        <v>0</v>
      </c>
      <c r="S122" s="19">
        <f ca="1">SUMPRODUCT(ReactionRateK2!$F144:$V144*OFFSET(ReactionStoich!$E$5:$U$5,S$2,0))*(TimeStep)*'Composition Moles'!$C134</f>
        <v>0.5787022343228122</v>
      </c>
      <c r="T122" s="19">
        <f ca="1">SUMPRODUCT(ReactionRateK2!$F144:$V144*OFFSET(ReactionStoich!$E$5:$U$5,T$2,0))*(TimeStep)*'Composition Moles'!$C134</f>
        <v>0</v>
      </c>
      <c r="U122" s="19">
        <f ca="1">SUMPRODUCT(ReactionRateK2!$F144:$V144*OFFSET(ReactionStoich!$E$5:$U$5,U$2,0))*(TimeStep)*'Composition Moles'!$C134</f>
        <v>0</v>
      </c>
      <c r="V122" s="19">
        <f ca="1">SUMPRODUCT(ReactionRateK2!$F144:$V144*OFFSET(ReactionStoich!$E$5:$U$5,V$2,0))*(TimeStep)*'Composition Moles'!$C134</f>
        <v>0</v>
      </c>
      <c r="W122" s="19">
        <f ca="1">SUMPRODUCT(ReactionRateK2!$F144:$V144*OFFSET(ReactionStoich!$E$5:$U$5,W$2,0))*(TimeStep)*'Composition Moles'!$C134</f>
        <v>0</v>
      </c>
      <c r="X122" s="19">
        <f ca="1">SUMPRODUCT(ReactionRateK2!$F144:$V144*OFFSET(ReactionStoich!$E$5:$U$5,X$2,0))*(TimeStep)*'Composition Moles'!$C134</f>
        <v>0</v>
      </c>
      <c r="Y122" s="19">
        <f ca="1">SUMPRODUCT(ReactionRateK2!$F144:$V144*OFFSET(ReactionStoich!$E$5:$U$5,Y$2,0))*(TimeStep)*'Composition Moles'!$C134</f>
        <v>-1.5620565768411585</v>
      </c>
      <c r="Z122" s="19">
        <f ca="1">SUMPRODUCT(ReactionRateK2!$F144:$V144*OFFSET(ReactionStoich!$E$5:$U$5,Z$2,0))*(TimeStep)*'Composition Moles'!$C134</f>
        <v>0</v>
      </c>
      <c r="AA122" s="19">
        <f ca="1">SUMPRODUCT(ReactionRateK2!$F144:$V144*OFFSET(ReactionStoich!$E$5:$U$5,AA$2,0))*(TimeStep)*'Composition Moles'!$C134</f>
        <v>0</v>
      </c>
      <c r="AB122" s="19">
        <f ca="1">SUMPRODUCT(ReactionRateK2!$F144:$V144*OFFSET(ReactionStoich!$E$5:$U$5,AB$2,0))*(TimeStep)*'Composition Moles'!$C134</f>
        <v>0</v>
      </c>
      <c r="AC122" s="19">
        <f ca="1">SUMPRODUCT(ReactionRateK2!$F144:$V144*OFFSET(ReactionStoich!$E$5:$U$5,AC$2,0))*(TimeStep)*'Composition Moles'!$C134</f>
        <v>0</v>
      </c>
      <c r="AD122" s="19">
        <f ca="1">SUMPRODUCT(ReactionRateK2!$F144:$V144*OFFSET(ReactionStoich!$E$5:$U$5,AD$2,0))*(TimeStep)*'Composition Moles'!$C134</f>
        <v>0</v>
      </c>
      <c r="AE122" s="19">
        <f ca="1">SUMPRODUCT(ReactionRateK2!$F144:$V144*OFFSET(ReactionStoich!$E$5:$U$5,AE$2,0))*(TimeStep)*'Composition Moles'!$C134</f>
        <v>0</v>
      </c>
      <c r="AF122" s="19">
        <f ca="1">SUMPRODUCT(ReactionRateK2!$F144:$V144*OFFSET(ReactionStoich!$E$5:$U$5,AF$2,0))*(TimeStep)*'Composition Moles'!$C134</f>
        <v>0</v>
      </c>
      <c r="AG122" s="19">
        <f ca="1">SUMPRODUCT(ReactionRateK2!$F144:$V144*OFFSET(ReactionStoich!$E$5:$U$5,AG$2,0))*(TimeStep)*'Composition Moles'!$C134</f>
        <v>-3.1508361965075929E-3</v>
      </c>
      <c r="AH122" s="19">
        <f ca="1">SUMPRODUCT(ReactionRateK2!$F144:$V144*OFFSET(ReactionStoich!$E$5:$U$5,AH$2,0))*(TimeStep)*'Composition Moles'!$C134</f>
        <v>-0.76955869115748721</v>
      </c>
      <c r="AI122" s="19">
        <f ca="1">SUMPRODUCT(ReactionRateK2!$F144:$V144*OFFSET(ReactionStoich!$E$5:$U$5,AI$2,0))*(TimeStep)*'Composition Moles'!$C134</f>
        <v>1.915302196605859</v>
      </c>
      <c r="AJ122" s="19">
        <f ca="1">SUMPRODUCT(ReactionRateK2!$F144:$V144*OFFSET(ReactionStoich!$E$5:$U$5,AJ$2,0))*(TimeStep)*'Composition Moles'!$C134</f>
        <v>0.25139912853673574</v>
      </c>
      <c r="AK122" s="19">
        <f ca="1">SUMPRODUCT(ReactionRateK2!$F144:$V144*OFFSET(ReactionStoich!$E$5:$U$5,AK$2,0))*(TimeStep)*'Composition Moles'!$C134</f>
        <v>0</v>
      </c>
      <c r="AL122" s="19">
        <f ca="1">SUMPRODUCT(ReactionRateK2!$F144:$V144*OFFSET(ReactionStoich!$E$5:$U$5,AL$2,0))*(TimeStep)*'Composition Moles'!$C134</f>
        <v>0</v>
      </c>
      <c r="AM122" s="19">
        <f ca="1">SUMPRODUCT(ReactionRateK2!$F144:$V144*OFFSET(ReactionStoich!$E$5:$U$5,AM$2,0))*(TimeStep)*'Composition Moles'!$C134</f>
        <v>0</v>
      </c>
      <c r="AN122" s="19">
        <f ca="1">SUMPRODUCT(ReactionRateK2!$F144:$V144*OFFSET(ReactionStoich!$E$5:$U$5,AN$2,0))*(TimeStep)*'Composition Moles'!$C134</f>
        <v>0</v>
      </c>
      <c r="AO122" s="19">
        <f ca="1">SUMPRODUCT(ReactionRateK2!$F144:$V144*OFFSET(ReactionStoich!$E$5:$U$5,AO$2,0))*(TimeStep)*'Composition Moles'!$C134</f>
        <v>-6.9646906091664874E-6</v>
      </c>
      <c r="AP122" s="19">
        <f ca="1">SUMPRODUCT(ReactionRateK2!$F144:$V144*OFFSET(ReactionStoich!$E$5:$U$5,AP$2,0))*(TimeStep)*'Composition Moles'!$C134</f>
        <v>-2.6840594499859659E-3</v>
      </c>
      <c r="AQ122" s="19">
        <f ca="1">SUMPRODUCT(ReactionRateK2!$F144:$V144*OFFSET(ReactionStoich!$E$5:$U$5,AQ$2,0))*(TimeStep)*'Composition Moles'!$C134</f>
        <v>0</v>
      </c>
      <c r="AR122" s="19">
        <f ca="1">SUMPRODUCT(ReactionRateK2!$F144:$V144*OFFSET(ReactionStoich!$E$5:$U$5,AR$2,0))*(TimeStep)*'Composition Moles'!$C134</f>
        <v>0</v>
      </c>
      <c r="AS122" s="19">
        <f ca="1">SUMPRODUCT(ReactionRateK2!$F144:$V144*OFFSET(ReactionStoich!$E$5:$U$5,AS$2,0))*(TimeStep)*'Composition Moles'!$C134</f>
        <v>-0.13598214370988632</v>
      </c>
      <c r="AT122" s="19">
        <f ca="1">SUMPRODUCT(ReactionRateK2!$F144:$V144*OFFSET(ReactionStoich!$E$5:$U$5,AT$2,0))*(TimeStep)*'Composition Moles'!$C134</f>
        <v>-0.13598214370988632</v>
      </c>
      <c r="AU122" s="19">
        <f ca="1">SUMPRODUCT(ReactionRateK2!$F144:$V144*OFFSET(ReactionStoich!$E$5:$U$5,AU$2,0))*(TimeStep)*'Composition Moles'!$C134</f>
        <v>-0.13598214370988632</v>
      </c>
      <c r="AV122" s="19">
        <f ca="1">SUMPRODUCT(ReactionRateK2!$F144:$V144*OFFSET(ReactionStoich!$E$5:$U$5,AV$2,0))*(TimeStep)*'Composition Moles'!$C134</f>
        <v>0</v>
      </c>
      <c r="AW122" s="19">
        <f ca="1">SUMPRODUCT(ReactionRateK2!$F144:$V144*OFFSET(ReactionStoich!$E$5:$U$5,AW$2,0))*(TimeStep)*'Composition Moles'!$C134</f>
        <v>0</v>
      </c>
      <c r="AX122" s="19">
        <f ca="1">SUMPRODUCT(ReactionRateK2!$F144:$V144*OFFSET(ReactionStoich!$E$5:$U$5,AX$2,0))*(TimeStep)*'Composition Moles'!$C134</f>
        <v>0</v>
      </c>
      <c r="AY122" s="19">
        <f ca="1">SUMPRODUCT(ReactionRateK2!$F144:$V144*OFFSET(ReactionStoich!$E$5:$U$5,AY$2,0))*(TimeStep)*'Composition Moles'!$C134</f>
        <v>0</v>
      </c>
      <c r="AZ122" s="19">
        <f ca="1">SUMPRODUCT(ReactionRateK2!$F144:$V144*OFFSET(ReactionStoich!$E$5:$U$5,AZ$2,0))*(TimeStep)*'Composition Moles'!$C134</f>
        <v>0</v>
      </c>
      <c r="BA122" s="19">
        <f ca="1">SUMPRODUCT(ReactionRateK2!$F144:$V144*OFFSET(ReactionStoich!$E$5:$U$5,BA$2,0))*(TimeStep)*'Composition Moles'!$C134</f>
        <v>0</v>
      </c>
      <c r="BB122" s="19">
        <f ca="1">SUMPRODUCT(ReactionRateK2!$F144:$V144*OFFSET(ReactionStoich!$E$5:$U$5,BB$2,0))*(TimeStep)*'Composition Moles'!$C134</f>
        <v>0</v>
      </c>
      <c r="BC122" s="19">
        <f ca="1">SUMPRODUCT(ReactionRateK2!$F144:$V144*OFFSET(ReactionStoich!$E$5:$U$5,BC$2,0))*(TimeStep)*'Composition Moles'!$C134</f>
        <v>0</v>
      </c>
      <c r="BD122" s="19">
        <f ca="1">SUMPRODUCT(ReactionRateK2!$F144:$V144*OFFSET(ReactionStoich!$E$5:$U$5,BD$2,0))*(TimeStep)*'Composition Moles'!$C134</f>
        <v>0</v>
      </c>
      <c r="BE122" s="19">
        <f ca="1">SUMPRODUCT(ReactionRateK2!$F144:$V144*OFFSET(ReactionStoich!$E$5:$U$5,BE$2,0))*(TimeStep)*'Composition Moles'!$C134</f>
        <v>0</v>
      </c>
      <c r="BF122" s="19">
        <f ca="1">SUMPRODUCT(ReactionRateK2!$F144:$V144*OFFSET(ReactionStoich!$E$5:$U$5,BF$2,0))*(TimeStep)*'Composition Moles'!$C134</f>
        <v>0</v>
      </c>
      <c r="BG122" s="19">
        <f ca="1">SUMPRODUCT(ReactionRateK2!$F144:$V144*OFFSET(ReactionStoich!$E$5:$U$5,BG$2,0))*(TimeStep)*'Composition Moles'!$C134</f>
        <v>0</v>
      </c>
      <c r="BH122" s="19">
        <f ca="1">SUMPRODUCT(ReactionRateK2!$F144:$V144*OFFSET(ReactionStoich!$E$5:$U$5,BH$2,0))*(TimeStep)*'Composition Moles'!$C134</f>
        <v>0</v>
      </c>
      <c r="BI122" s="19">
        <f ca="1">SUMPRODUCT(ReactionRateK2!$F144:$V144*OFFSET(ReactionStoich!$E$5:$U$5,BI$2,0))*(TimeStep)*'Composition Moles'!$C134</f>
        <v>0</v>
      </c>
      <c r="BJ122" s="19">
        <f ca="1">SUMPRODUCT(ReactionRateK2!$F144:$V144*OFFSET(ReactionStoich!$E$5:$U$5,BJ$2,0))*(TimeStep)*'Composition Moles'!$C134</f>
        <v>0</v>
      </c>
      <c r="BK122" s="19">
        <f ca="1">SUMPRODUCT(ReactionRateK2!$F144:$V144*OFFSET(ReactionStoich!$E$5:$U$5,BK$2,0))*(TimeStep)*'Composition Moles'!$C134</f>
        <v>0</v>
      </c>
      <c r="BL122" s="19">
        <f ca="1">SUMPRODUCT(ReactionRateK2!$F144:$V144*OFFSET(ReactionStoich!$E$5:$U$5,BL$2,0))*(TimeStep)*'Composition Moles'!$C134</f>
        <v>0</v>
      </c>
      <c r="BM122" s="19">
        <f ca="1">SUMPRODUCT(ReactionRateK2!$F144:$V144*OFFSET(ReactionStoich!$E$5:$U$5,BM$2,0))*(TimeStep)*'Composition Moles'!$C134</f>
        <v>0</v>
      </c>
      <c r="BN122" s="19">
        <f ca="1">SUMPRODUCT(ReactionRateK2!$F144:$V144*OFFSET(ReactionStoich!$E$5:$U$5,BN$2,0))*(TimeStep)*'Composition Moles'!$C134</f>
        <v>0</v>
      </c>
      <c r="BO122" s="19">
        <f ca="1">SUMPRODUCT(ReactionRateK2!$F144:$V144*OFFSET(ReactionStoich!$E$5:$U$5,BO$2,0))*(TimeStep)*'Composition Moles'!$C134</f>
        <v>0</v>
      </c>
      <c r="BP122" s="19">
        <f ca="1">SUMPRODUCT(ReactionRateK2!$F144:$V144*OFFSET(ReactionStoich!$E$5:$U$5,BP$2,0))*(TimeStep)*'Composition Moles'!$C134</f>
        <v>0</v>
      </c>
      <c r="BQ122" s="19">
        <f ca="1">SUMPRODUCT(ReactionRateK2!$F144:$V144*OFFSET(ReactionStoich!$E$5:$U$5,BQ$2,0))*(TimeStep)*'Composition Moles'!$C134</f>
        <v>0</v>
      </c>
      <c r="BR122" s="19">
        <f ca="1">SUMPRODUCT(ReactionRateK2!$F144:$V144*OFFSET(ReactionStoich!$E$5:$U$5,BR$2,0))*(TimeStep)*'Composition Moles'!$C134</f>
        <v>0</v>
      </c>
      <c r="BS122" s="19">
        <f ca="1">SUMPRODUCT(ReactionRateK2!$F144:$V144*OFFSET(ReactionStoich!$E$5:$U$5,BS$2,0))*(TimeStep)*'Composition Moles'!$C134</f>
        <v>0</v>
      </c>
      <c r="BT122" s="19">
        <f ca="1">SUMPRODUCT(ReactionRateK2!$F144:$V144*OFFSET(ReactionStoich!$E$5:$U$5,BT$2,0))*(TimeStep)*'Composition Moles'!$C134</f>
        <v>0</v>
      </c>
      <c r="BU122" s="19">
        <f ca="1">SUMPRODUCT(ReactionRateK2!$F144:$V144*OFFSET(ReactionStoich!$E$5:$U$5,BU$2,0))*(TimeStep)*'Composition Moles'!$C134</f>
        <v>0</v>
      </c>
      <c r="BV122" s="19">
        <f ca="1">SUMPRODUCT(ReactionRateK2!$F144:$V144*OFFSET(ReactionStoich!$E$5:$U$5,BV$2,0))*(TimeStep)*'Composition Moles'!$C134</f>
        <v>0</v>
      </c>
      <c r="BW122" s="19">
        <f ca="1">SUMPRODUCT(ReactionRateK2!$F144:$V144*OFFSET(ReactionStoich!$E$5:$U$5,BW$2,0))*(TimeStep)*'Composition Moles'!$C134</f>
        <v>0</v>
      </c>
    </row>
    <row r="123" spans="1:75">
      <c r="A123">
        <f>ReactionRateK1!A145</f>
        <v>5.6499999999999879</v>
      </c>
      <c r="B123" s="20">
        <f t="shared" ca="1" si="7"/>
        <v>-1083.189019746223</v>
      </c>
      <c r="C123" s="25">
        <f ca="1">'Composition Moles'!BZ135</f>
        <v>144142.19091627406</v>
      </c>
      <c r="D123" s="26">
        <f t="shared" ca="1" si="8"/>
        <v>7.5147256529172679E-3</v>
      </c>
      <c r="F123" s="19">
        <f ca="1">SUMPRODUCT(ReactionRateK2!$F145:$V145*OFFSET(ReactionStoich!$E$5:$U$5,F$2,0))*(TimeStep)*'Composition Moles'!$C135</f>
        <v>-2.8063420519364502E-3</v>
      </c>
      <c r="G123" s="19">
        <f ca="1">SUMPRODUCT(ReactionRateK2!$F145:$V145*OFFSET(ReactionStoich!$E$5:$U$5,G$2,0))*(TimeStep)*'Composition Moles'!$C135</f>
        <v>0</v>
      </c>
      <c r="H123" s="19">
        <f ca="1">SUMPRODUCT(ReactionRateK2!$F145:$V145*OFFSET(ReactionStoich!$E$5:$U$5,H$2,0))*(TimeStep)*'Composition Moles'!$C135</f>
        <v>2.8000890827911094E-3</v>
      </c>
      <c r="I123" s="19">
        <f ca="1">SUMPRODUCT(ReactionRateK2!$F145:$V145*OFFSET(ReactionStoich!$E$5:$U$5,I$2,0))*(TimeStep)*'Composition Moles'!$C135</f>
        <v>6.2529691453406456E-6</v>
      </c>
      <c r="J123" s="19">
        <f ca="1">SUMPRODUCT(ReactionRateK2!$F145:$V145*OFFSET(ReactionStoich!$E$5:$U$5,J$2,0))*(TimeStep)*'Composition Moles'!$C135</f>
        <v>0</v>
      </c>
      <c r="K123" s="19">
        <f ca="1">SUMPRODUCT(ReactionRateK2!$F145:$V145*OFFSET(ReactionStoich!$E$5:$U$5,K$2,0))*(TimeStep)*'Composition Moles'!$C135</f>
        <v>0</v>
      </c>
      <c r="L123" s="19">
        <f ca="1">SUMPRODUCT(ReactionRateK2!$F145:$V145*OFFSET(ReactionStoich!$E$5:$U$5,L$2,0))*(TimeStep)*'Composition Moles'!$C135</f>
        <v>0</v>
      </c>
      <c r="M123" s="19">
        <f ca="1">SUMPRODUCT(ReactionRateK2!$F145:$V145*OFFSET(ReactionStoich!$E$5:$U$5,M$2,0))*(TimeStep)*'Composition Moles'!$C135</f>
        <v>0</v>
      </c>
      <c r="N123" s="19">
        <f ca="1">SUMPRODUCT(ReactionRateK2!$F145:$V145*OFFSET(ReactionStoich!$E$5:$U$5,N$2,0))*(TimeStep)*'Composition Moles'!$C135</f>
        <v>0</v>
      </c>
      <c r="O123" s="19">
        <f ca="1">SUMPRODUCT(ReactionRateK2!$F145:$V145*OFFSET(ReactionStoich!$E$5:$U$5,O$2,0))*(TimeStep)*'Composition Moles'!$C135</f>
        <v>0</v>
      </c>
      <c r="P123" s="19">
        <f ca="1">SUMPRODUCT(ReactionRateK2!$F145:$V145*OFFSET(ReactionStoich!$E$5:$U$5,P$2,0))*(TimeStep)*'Composition Moles'!$C135</f>
        <v>0</v>
      </c>
      <c r="Q123" s="19">
        <f ca="1">SUMPRODUCT(ReactionRateK2!$F145:$V145*OFFSET(ReactionStoich!$E$5:$U$5,Q$2,0))*(TimeStep)*'Composition Moles'!$C135</f>
        <v>0</v>
      </c>
      <c r="R123" s="19">
        <f ca="1">SUMPRODUCT(ReactionRateK2!$F145:$V145*OFFSET(ReactionStoich!$E$5:$U$5,R$2,0))*(TimeStep)*'Composition Moles'!$C135</f>
        <v>0</v>
      </c>
      <c r="S123" s="19">
        <f ca="1">SUMPRODUCT(ReactionRateK2!$F145:$V145*OFFSET(ReactionStoich!$E$5:$U$5,S$2,0))*(TimeStep)*'Composition Moles'!$C135</f>
        <v>0.55823062615373531</v>
      </c>
      <c r="T123" s="19">
        <f ca="1">SUMPRODUCT(ReactionRateK2!$F145:$V145*OFFSET(ReactionStoich!$E$5:$U$5,T$2,0))*(TimeStep)*'Composition Moles'!$C135</f>
        <v>0</v>
      </c>
      <c r="U123" s="19">
        <f ca="1">SUMPRODUCT(ReactionRateK2!$F145:$V145*OFFSET(ReactionStoich!$E$5:$U$5,U$2,0))*(TimeStep)*'Composition Moles'!$C135</f>
        <v>0</v>
      </c>
      <c r="V123" s="19">
        <f ca="1">SUMPRODUCT(ReactionRateK2!$F145:$V145*OFFSET(ReactionStoich!$E$5:$U$5,V$2,0))*(TimeStep)*'Composition Moles'!$C135</f>
        <v>0</v>
      </c>
      <c r="W123" s="19">
        <f ca="1">SUMPRODUCT(ReactionRateK2!$F145:$V145*OFFSET(ReactionStoich!$E$5:$U$5,W$2,0))*(TimeStep)*'Composition Moles'!$C135</f>
        <v>0</v>
      </c>
      <c r="X123" s="19">
        <f ca="1">SUMPRODUCT(ReactionRateK2!$F145:$V145*OFFSET(ReactionStoich!$E$5:$U$5,X$2,0))*(TimeStep)*'Composition Moles'!$C135</f>
        <v>0</v>
      </c>
      <c r="Y123" s="19">
        <f ca="1">SUMPRODUCT(ReactionRateK2!$F145:$V145*OFFSET(ReactionStoich!$E$5:$U$5,Y$2,0))*(TimeStep)*'Composition Moles'!$C135</f>
        <v>-1.5160870126667012</v>
      </c>
      <c r="Z123" s="19">
        <f ca="1">SUMPRODUCT(ReactionRateK2!$F145:$V145*OFFSET(ReactionStoich!$E$5:$U$5,Z$2,0))*(TimeStep)*'Composition Moles'!$C135</f>
        <v>0</v>
      </c>
      <c r="AA123" s="19">
        <f ca="1">SUMPRODUCT(ReactionRateK2!$F145:$V145*OFFSET(ReactionStoich!$E$5:$U$5,AA$2,0))*(TimeStep)*'Composition Moles'!$C135</f>
        <v>0</v>
      </c>
      <c r="AB123" s="19">
        <f ca="1">SUMPRODUCT(ReactionRateK2!$F145:$V145*OFFSET(ReactionStoich!$E$5:$U$5,AB$2,0))*(TimeStep)*'Composition Moles'!$C135</f>
        <v>0</v>
      </c>
      <c r="AC123" s="19">
        <f ca="1">SUMPRODUCT(ReactionRateK2!$F145:$V145*OFFSET(ReactionStoich!$E$5:$U$5,AC$2,0))*(TimeStep)*'Composition Moles'!$C135</f>
        <v>0</v>
      </c>
      <c r="AD123" s="19">
        <f ca="1">SUMPRODUCT(ReactionRateK2!$F145:$V145*OFFSET(ReactionStoich!$E$5:$U$5,AD$2,0))*(TimeStep)*'Composition Moles'!$C135</f>
        <v>0</v>
      </c>
      <c r="AE123" s="19">
        <f ca="1">SUMPRODUCT(ReactionRateK2!$F145:$V145*OFFSET(ReactionStoich!$E$5:$U$5,AE$2,0))*(TimeStep)*'Composition Moles'!$C135</f>
        <v>0</v>
      </c>
      <c r="AF123" s="19">
        <f ca="1">SUMPRODUCT(ReactionRateK2!$F145:$V145*OFFSET(ReactionStoich!$E$5:$U$5,AF$2,0))*(TimeStep)*'Composition Moles'!$C135</f>
        <v>0</v>
      </c>
      <c r="AG123" s="19">
        <f ca="1">SUMPRODUCT(ReactionRateK2!$F145:$V145*OFFSET(ReactionStoich!$E$5:$U$5,AG$2,0))*(TimeStep)*'Composition Moles'!$C135</f>
        <v>-3.0646154592752638E-3</v>
      </c>
      <c r="AH123" s="19">
        <f ca="1">SUMPRODUCT(ReactionRateK2!$F145:$V145*OFFSET(ReactionStoich!$E$5:$U$5,AH$2,0))*(TimeStep)*'Composition Moles'!$C135</f>
        <v>-0.76945668457922234</v>
      </c>
      <c r="AI123" s="19">
        <f ca="1">SUMPRODUCT(ReactionRateK2!$F145:$V145*OFFSET(ReactionStoich!$E$5:$U$5,AI$2,0))*(TimeStep)*'Composition Moles'!$C135</f>
        <v>1.892118979635852</v>
      </c>
      <c r="AJ123" s="19">
        <f ca="1">SUMPRODUCT(ReactionRateK2!$F145:$V145*OFFSET(ReactionStoich!$E$5:$U$5,AJ$2,0))*(TimeStep)*'Composition Moles'!$C135</f>
        <v>0.24350340434785997</v>
      </c>
      <c r="AK123" s="19">
        <f ca="1">SUMPRODUCT(ReactionRateK2!$F145:$V145*OFFSET(ReactionStoich!$E$5:$U$5,AK$2,0))*(TimeStep)*'Composition Moles'!$C135</f>
        <v>0</v>
      </c>
      <c r="AL123" s="19">
        <f ca="1">SUMPRODUCT(ReactionRateK2!$F145:$V145*OFFSET(ReactionStoich!$E$5:$U$5,AL$2,0))*(TimeStep)*'Composition Moles'!$C135</f>
        <v>0</v>
      </c>
      <c r="AM123" s="19">
        <f ca="1">SUMPRODUCT(ReactionRateK2!$F145:$V145*OFFSET(ReactionStoich!$E$5:$U$5,AM$2,0))*(TimeStep)*'Composition Moles'!$C135</f>
        <v>0</v>
      </c>
      <c r="AN123" s="19">
        <f ca="1">SUMPRODUCT(ReactionRateK2!$F145:$V145*OFFSET(ReactionStoich!$E$5:$U$5,AN$2,0))*(TimeStep)*'Composition Moles'!$C135</f>
        <v>0</v>
      </c>
      <c r="AO123" s="19">
        <f ca="1">SUMPRODUCT(ReactionRateK2!$F145:$V145*OFFSET(ReactionStoich!$E$5:$U$5,AO$2,0))*(TimeStep)*'Composition Moles'!$C135</f>
        <v>-6.2529691453406456E-6</v>
      </c>
      <c r="AP123" s="19">
        <f ca="1">SUMPRODUCT(ReactionRateK2!$F145:$V145*OFFSET(ReactionStoich!$E$5:$U$5,AP$2,0))*(TimeStep)*'Composition Moles'!$C135</f>
        <v>-2.4992396110146233E-3</v>
      </c>
      <c r="AQ123" s="19">
        <f ca="1">SUMPRODUCT(ReactionRateK2!$F145:$V145*OFFSET(ReactionStoich!$E$5:$U$5,AQ$2,0))*(TimeStep)*'Composition Moles'!$C135</f>
        <v>0</v>
      </c>
      <c r="AR123" s="19">
        <f ca="1">SUMPRODUCT(ReactionRateK2!$F145:$V145*OFFSET(ReactionStoich!$E$5:$U$5,AR$2,0))*(TimeStep)*'Composition Moles'!$C135</f>
        <v>0</v>
      </c>
      <c r="AS123" s="19">
        <f ca="1">SUMPRODUCT(ReactionRateK2!$F145:$V145*OFFSET(ReactionStoich!$E$5:$U$5,AS$2,0))*(TimeStep)*'Composition Moles'!$C135</f>
        <v>-0.1342464016173629</v>
      </c>
      <c r="AT123" s="19">
        <f ca="1">SUMPRODUCT(ReactionRateK2!$F145:$V145*OFFSET(ReactionStoich!$E$5:$U$5,AT$2,0))*(TimeStep)*'Composition Moles'!$C135</f>
        <v>-0.1342464016173629</v>
      </c>
      <c r="AU123" s="19">
        <f ca="1">SUMPRODUCT(ReactionRateK2!$F145:$V145*OFFSET(ReactionStoich!$E$5:$U$5,AU$2,0))*(TimeStep)*'Composition Moles'!$C135</f>
        <v>-0.1342464016173629</v>
      </c>
      <c r="AV123" s="19">
        <f ca="1">SUMPRODUCT(ReactionRateK2!$F145:$V145*OFFSET(ReactionStoich!$E$5:$U$5,AV$2,0))*(TimeStep)*'Composition Moles'!$C135</f>
        <v>0</v>
      </c>
      <c r="AW123" s="19">
        <f ca="1">SUMPRODUCT(ReactionRateK2!$F145:$V145*OFFSET(ReactionStoich!$E$5:$U$5,AW$2,0))*(TimeStep)*'Composition Moles'!$C135</f>
        <v>0</v>
      </c>
      <c r="AX123" s="19">
        <f ca="1">SUMPRODUCT(ReactionRateK2!$F145:$V145*OFFSET(ReactionStoich!$E$5:$U$5,AX$2,0))*(TimeStep)*'Composition Moles'!$C135</f>
        <v>0</v>
      </c>
      <c r="AY123" s="19">
        <f ca="1">SUMPRODUCT(ReactionRateK2!$F145:$V145*OFFSET(ReactionStoich!$E$5:$U$5,AY$2,0))*(TimeStep)*'Composition Moles'!$C135</f>
        <v>0</v>
      </c>
      <c r="AZ123" s="19">
        <f ca="1">SUMPRODUCT(ReactionRateK2!$F145:$V145*OFFSET(ReactionStoich!$E$5:$U$5,AZ$2,0))*(TimeStep)*'Composition Moles'!$C135</f>
        <v>0</v>
      </c>
      <c r="BA123" s="19">
        <f ca="1">SUMPRODUCT(ReactionRateK2!$F145:$V145*OFFSET(ReactionStoich!$E$5:$U$5,BA$2,0))*(TimeStep)*'Composition Moles'!$C135</f>
        <v>0</v>
      </c>
      <c r="BB123" s="19">
        <f ca="1">SUMPRODUCT(ReactionRateK2!$F145:$V145*OFFSET(ReactionStoich!$E$5:$U$5,BB$2,0))*(TimeStep)*'Composition Moles'!$C135</f>
        <v>0</v>
      </c>
      <c r="BC123" s="19">
        <f ca="1">SUMPRODUCT(ReactionRateK2!$F145:$V145*OFFSET(ReactionStoich!$E$5:$U$5,BC$2,0))*(TimeStep)*'Composition Moles'!$C135</f>
        <v>0</v>
      </c>
      <c r="BD123" s="19">
        <f ca="1">SUMPRODUCT(ReactionRateK2!$F145:$V145*OFFSET(ReactionStoich!$E$5:$U$5,BD$2,0))*(TimeStep)*'Composition Moles'!$C135</f>
        <v>0</v>
      </c>
      <c r="BE123" s="19">
        <f ca="1">SUMPRODUCT(ReactionRateK2!$F145:$V145*OFFSET(ReactionStoich!$E$5:$U$5,BE$2,0))*(TimeStep)*'Composition Moles'!$C135</f>
        <v>0</v>
      </c>
      <c r="BF123" s="19">
        <f ca="1">SUMPRODUCT(ReactionRateK2!$F145:$V145*OFFSET(ReactionStoich!$E$5:$U$5,BF$2,0))*(TimeStep)*'Composition Moles'!$C135</f>
        <v>0</v>
      </c>
      <c r="BG123" s="19">
        <f ca="1">SUMPRODUCT(ReactionRateK2!$F145:$V145*OFFSET(ReactionStoich!$E$5:$U$5,BG$2,0))*(TimeStep)*'Composition Moles'!$C135</f>
        <v>0</v>
      </c>
      <c r="BH123" s="19">
        <f ca="1">SUMPRODUCT(ReactionRateK2!$F145:$V145*OFFSET(ReactionStoich!$E$5:$U$5,BH$2,0))*(TimeStep)*'Composition Moles'!$C135</f>
        <v>0</v>
      </c>
      <c r="BI123" s="19">
        <f ca="1">SUMPRODUCT(ReactionRateK2!$F145:$V145*OFFSET(ReactionStoich!$E$5:$U$5,BI$2,0))*(TimeStep)*'Composition Moles'!$C135</f>
        <v>0</v>
      </c>
      <c r="BJ123" s="19">
        <f ca="1">SUMPRODUCT(ReactionRateK2!$F145:$V145*OFFSET(ReactionStoich!$E$5:$U$5,BJ$2,0))*(TimeStep)*'Composition Moles'!$C135</f>
        <v>0</v>
      </c>
      <c r="BK123" s="19">
        <f ca="1">SUMPRODUCT(ReactionRateK2!$F145:$V145*OFFSET(ReactionStoich!$E$5:$U$5,BK$2,0))*(TimeStep)*'Composition Moles'!$C135</f>
        <v>0</v>
      </c>
      <c r="BL123" s="19">
        <f ca="1">SUMPRODUCT(ReactionRateK2!$F145:$V145*OFFSET(ReactionStoich!$E$5:$U$5,BL$2,0))*(TimeStep)*'Composition Moles'!$C135</f>
        <v>0</v>
      </c>
      <c r="BM123" s="19">
        <f ca="1">SUMPRODUCT(ReactionRateK2!$F145:$V145*OFFSET(ReactionStoich!$E$5:$U$5,BM$2,0))*(TimeStep)*'Composition Moles'!$C135</f>
        <v>0</v>
      </c>
      <c r="BN123" s="19">
        <f ca="1">SUMPRODUCT(ReactionRateK2!$F145:$V145*OFFSET(ReactionStoich!$E$5:$U$5,BN$2,0))*(TimeStep)*'Composition Moles'!$C135</f>
        <v>0</v>
      </c>
      <c r="BO123" s="19">
        <f ca="1">SUMPRODUCT(ReactionRateK2!$F145:$V145*OFFSET(ReactionStoich!$E$5:$U$5,BO$2,0))*(TimeStep)*'Composition Moles'!$C135</f>
        <v>0</v>
      </c>
      <c r="BP123" s="19">
        <f ca="1">SUMPRODUCT(ReactionRateK2!$F145:$V145*OFFSET(ReactionStoich!$E$5:$U$5,BP$2,0))*(TimeStep)*'Composition Moles'!$C135</f>
        <v>0</v>
      </c>
      <c r="BQ123" s="19">
        <f ca="1">SUMPRODUCT(ReactionRateK2!$F145:$V145*OFFSET(ReactionStoich!$E$5:$U$5,BQ$2,0))*(TimeStep)*'Composition Moles'!$C135</f>
        <v>0</v>
      </c>
      <c r="BR123" s="19">
        <f ca="1">SUMPRODUCT(ReactionRateK2!$F145:$V145*OFFSET(ReactionStoich!$E$5:$U$5,BR$2,0))*(TimeStep)*'Composition Moles'!$C135</f>
        <v>0</v>
      </c>
      <c r="BS123" s="19">
        <f ca="1">SUMPRODUCT(ReactionRateK2!$F145:$V145*OFFSET(ReactionStoich!$E$5:$U$5,BS$2,0))*(TimeStep)*'Composition Moles'!$C135</f>
        <v>0</v>
      </c>
      <c r="BT123" s="19">
        <f ca="1">SUMPRODUCT(ReactionRateK2!$F145:$V145*OFFSET(ReactionStoich!$E$5:$U$5,BT$2,0))*(TimeStep)*'Composition Moles'!$C135</f>
        <v>0</v>
      </c>
      <c r="BU123" s="19">
        <f ca="1">SUMPRODUCT(ReactionRateK2!$F145:$V145*OFFSET(ReactionStoich!$E$5:$U$5,BU$2,0))*(TimeStep)*'Composition Moles'!$C135</f>
        <v>0</v>
      </c>
      <c r="BV123" s="19">
        <f ca="1">SUMPRODUCT(ReactionRateK2!$F145:$V145*OFFSET(ReactionStoich!$E$5:$U$5,BV$2,0))*(TimeStep)*'Composition Moles'!$C135</f>
        <v>0</v>
      </c>
      <c r="BW123" s="19">
        <f ca="1">SUMPRODUCT(ReactionRateK2!$F145:$V145*OFFSET(ReactionStoich!$E$5:$U$5,BW$2,0))*(TimeStep)*'Composition Moles'!$C135</f>
        <v>0</v>
      </c>
    </row>
    <row r="124" spans="1:75">
      <c r="A124">
        <f>ReactionRateK1!A146</f>
        <v>5.6999999999999877</v>
      </c>
      <c r="B124" s="20">
        <f t="shared" ca="1" si="7"/>
        <v>-1082.1599401492253</v>
      </c>
      <c r="C124" s="25">
        <f ca="1">'Composition Moles'!BZ136</f>
        <v>144135.68051170939</v>
      </c>
      <c r="D124" s="26">
        <f t="shared" ca="1" si="8"/>
        <v>7.5079254235131052E-3</v>
      </c>
      <c r="F124" s="19">
        <f ca="1">SUMPRODUCT(ReactionRateK2!$F146:$V146*OFFSET(ReactionStoich!$E$5:$U$5,F$2,0))*(TimeStep)*'Composition Moles'!$C136</f>
        <v>-2.6361316222709994E-3</v>
      </c>
      <c r="G124" s="19">
        <f ca="1">SUMPRODUCT(ReactionRateK2!$F146:$V146*OFFSET(ReactionStoich!$E$5:$U$5,G$2,0))*(TimeStep)*'Composition Moles'!$C136</f>
        <v>0</v>
      </c>
      <c r="H124" s="19">
        <f ca="1">SUMPRODUCT(ReactionRateK2!$F146:$V146*OFFSET(ReactionStoich!$E$5:$U$5,H$2,0))*(TimeStep)*'Composition Moles'!$C136</f>
        <v>2.6305176208792935E-3</v>
      </c>
      <c r="I124" s="19">
        <f ca="1">SUMPRODUCT(ReactionRateK2!$F146:$V146*OFFSET(ReactionStoich!$E$5:$U$5,I$2,0))*(TimeStep)*'Composition Moles'!$C136</f>
        <v>5.6140013917058821E-6</v>
      </c>
      <c r="J124" s="19">
        <f ca="1">SUMPRODUCT(ReactionRateK2!$F146:$V146*OFFSET(ReactionStoich!$E$5:$U$5,J$2,0))*(TimeStep)*'Composition Moles'!$C136</f>
        <v>0</v>
      </c>
      <c r="K124" s="19">
        <f ca="1">SUMPRODUCT(ReactionRateK2!$F146:$V146*OFFSET(ReactionStoich!$E$5:$U$5,K$2,0))*(TimeStep)*'Composition Moles'!$C136</f>
        <v>0</v>
      </c>
      <c r="L124" s="19">
        <f ca="1">SUMPRODUCT(ReactionRateK2!$F146:$V146*OFFSET(ReactionStoich!$E$5:$U$5,L$2,0))*(TimeStep)*'Composition Moles'!$C136</f>
        <v>0</v>
      </c>
      <c r="M124" s="19">
        <f ca="1">SUMPRODUCT(ReactionRateK2!$F146:$V146*OFFSET(ReactionStoich!$E$5:$U$5,M$2,0))*(TimeStep)*'Composition Moles'!$C136</f>
        <v>0</v>
      </c>
      <c r="N124" s="19">
        <f ca="1">SUMPRODUCT(ReactionRateK2!$F146:$V146*OFFSET(ReactionStoich!$E$5:$U$5,N$2,0))*(TimeStep)*'Composition Moles'!$C136</f>
        <v>0</v>
      </c>
      <c r="O124" s="19">
        <f ca="1">SUMPRODUCT(ReactionRateK2!$F146:$V146*OFFSET(ReactionStoich!$E$5:$U$5,O$2,0))*(TimeStep)*'Composition Moles'!$C136</f>
        <v>0</v>
      </c>
      <c r="P124" s="19">
        <f ca="1">SUMPRODUCT(ReactionRateK2!$F146:$V146*OFFSET(ReactionStoich!$E$5:$U$5,P$2,0))*(TimeStep)*'Composition Moles'!$C136</f>
        <v>0</v>
      </c>
      <c r="Q124" s="19">
        <f ca="1">SUMPRODUCT(ReactionRateK2!$F146:$V146*OFFSET(ReactionStoich!$E$5:$U$5,Q$2,0))*(TimeStep)*'Composition Moles'!$C136</f>
        <v>0</v>
      </c>
      <c r="R124" s="19">
        <f ca="1">SUMPRODUCT(ReactionRateK2!$F146:$V146*OFFSET(ReactionStoich!$E$5:$U$5,R$2,0))*(TimeStep)*'Composition Moles'!$C136</f>
        <v>0</v>
      </c>
      <c r="S124" s="19">
        <f ca="1">SUMPRODUCT(ReactionRateK2!$F146:$V146*OFFSET(ReactionStoich!$E$5:$U$5,S$2,0))*(TimeStep)*'Composition Moles'!$C136</f>
        <v>0.53810794852419586</v>
      </c>
      <c r="T124" s="19">
        <f ca="1">SUMPRODUCT(ReactionRateK2!$F146:$V146*OFFSET(ReactionStoich!$E$5:$U$5,T$2,0))*(TimeStep)*'Composition Moles'!$C136</f>
        <v>0</v>
      </c>
      <c r="U124" s="19">
        <f ca="1">SUMPRODUCT(ReactionRateK2!$F146:$V146*OFFSET(ReactionStoich!$E$5:$U$5,U$2,0))*(TimeStep)*'Composition Moles'!$C136</f>
        <v>0</v>
      </c>
      <c r="V124" s="19">
        <f ca="1">SUMPRODUCT(ReactionRateK2!$F146:$V146*OFFSET(ReactionStoich!$E$5:$U$5,V$2,0))*(TimeStep)*'Composition Moles'!$C136</f>
        <v>0</v>
      </c>
      <c r="W124" s="19">
        <f ca="1">SUMPRODUCT(ReactionRateK2!$F146:$V146*OFFSET(ReactionStoich!$E$5:$U$5,W$2,0))*(TimeStep)*'Composition Moles'!$C136</f>
        <v>0</v>
      </c>
      <c r="X124" s="19">
        <f ca="1">SUMPRODUCT(ReactionRateK2!$F146:$V146*OFFSET(ReactionStoich!$E$5:$U$5,X$2,0))*(TimeStep)*'Composition Moles'!$C136</f>
        <v>0</v>
      </c>
      <c r="Y124" s="19">
        <f ca="1">SUMPRODUCT(ReactionRateK2!$F146:$V146*OFFSET(ReactionStoich!$E$5:$U$5,Y$2,0))*(TimeStep)*'Composition Moles'!$C136</f>
        <v>-1.47089701547005</v>
      </c>
      <c r="Z124" s="19">
        <f ca="1">SUMPRODUCT(ReactionRateK2!$F146:$V146*OFFSET(ReactionStoich!$E$5:$U$5,Z$2,0))*(TimeStep)*'Composition Moles'!$C136</f>
        <v>0</v>
      </c>
      <c r="AA124" s="19">
        <f ca="1">SUMPRODUCT(ReactionRateK2!$F146:$V146*OFFSET(ReactionStoich!$E$5:$U$5,AA$2,0))*(TimeStep)*'Composition Moles'!$C136</f>
        <v>0</v>
      </c>
      <c r="AB124" s="19">
        <f ca="1">SUMPRODUCT(ReactionRateK2!$F146:$V146*OFFSET(ReactionStoich!$E$5:$U$5,AB$2,0))*(TimeStep)*'Composition Moles'!$C136</f>
        <v>0</v>
      </c>
      <c r="AC124" s="19">
        <f ca="1">SUMPRODUCT(ReactionRateK2!$F146:$V146*OFFSET(ReactionStoich!$E$5:$U$5,AC$2,0))*(TimeStep)*'Composition Moles'!$C136</f>
        <v>0</v>
      </c>
      <c r="AD124" s="19">
        <f ca="1">SUMPRODUCT(ReactionRateK2!$F146:$V146*OFFSET(ReactionStoich!$E$5:$U$5,AD$2,0))*(TimeStep)*'Composition Moles'!$C136</f>
        <v>0</v>
      </c>
      <c r="AE124" s="19">
        <f ca="1">SUMPRODUCT(ReactionRateK2!$F146:$V146*OFFSET(ReactionStoich!$E$5:$U$5,AE$2,0))*(TimeStep)*'Composition Moles'!$C136</f>
        <v>0</v>
      </c>
      <c r="AF124" s="19">
        <f ca="1">SUMPRODUCT(ReactionRateK2!$F146:$V146*OFFSET(ReactionStoich!$E$5:$U$5,AF$2,0))*(TimeStep)*'Composition Moles'!$C136</f>
        <v>0</v>
      </c>
      <c r="AG124" s="19">
        <f ca="1">SUMPRODUCT(ReactionRateK2!$F146:$V146*OFFSET(ReactionStoich!$E$5:$U$5,AG$2,0))*(TimeStep)*'Composition Moles'!$C136</f>
        <v>-3.0473144719980636E-3</v>
      </c>
      <c r="AH124" s="19">
        <f ca="1">SUMPRODUCT(ReactionRateK2!$F146:$V146*OFFSET(ReactionStoich!$E$5:$U$5,AH$2,0))*(TimeStep)*'Composition Moles'!$C136</f>
        <v>-0.7691316190669335</v>
      </c>
      <c r="AI124" s="19">
        <f ca="1">SUMPRODUCT(ReactionRateK2!$F146:$V146*OFFSET(ReactionStoich!$E$5:$U$5,AI$2,0))*(TimeStep)*'Composition Moles'!$C136</f>
        <v>1.8691602608987532</v>
      </c>
      <c r="AJ124" s="19">
        <f ca="1">SUMPRODUCT(ReactionRateK2!$F146:$V146*OFFSET(ReactionStoich!$E$5:$U$5,AJ$2,0))*(TimeStep)*'Composition Moles'!$C136</f>
        <v>0.23576673525362443</v>
      </c>
      <c r="AK124" s="19">
        <f ca="1">SUMPRODUCT(ReactionRateK2!$F146:$V146*OFFSET(ReactionStoich!$E$5:$U$5,AK$2,0))*(TimeStep)*'Composition Moles'!$C136</f>
        <v>0</v>
      </c>
      <c r="AL124" s="19">
        <f ca="1">SUMPRODUCT(ReactionRateK2!$F146:$V146*OFFSET(ReactionStoich!$E$5:$U$5,AL$2,0))*(TimeStep)*'Composition Moles'!$C136</f>
        <v>0</v>
      </c>
      <c r="AM124" s="19">
        <f ca="1">SUMPRODUCT(ReactionRateK2!$F146:$V146*OFFSET(ReactionStoich!$E$5:$U$5,AM$2,0))*(TimeStep)*'Composition Moles'!$C136</f>
        <v>0</v>
      </c>
      <c r="AN124" s="19">
        <f ca="1">SUMPRODUCT(ReactionRateK2!$F146:$V146*OFFSET(ReactionStoich!$E$5:$U$5,AN$2,0))*(TimeStep)*'Composition Moles'!$C136</f>
        <v>0</v>
      </c>
      <c r="AO124" s="19">
        <f ca="1">SUMPRODUCT(ReactionRateK2!$F146:$V146*OFFSET(ReactionStoich!$E$5:$U$5,AO$2,0))*(TimeStep)*'Composition Moles'!$C136</f>
        <v>-5.6140013917058821E-6</v>
      </c>
      <c r="AP124" s="19">
        <f ca="1">SUMPRODUCT(ReactionRateK2!$F146:$V146*OFFSET(ReactionStoich!$E$5:$U$5,AP$2,0))*(TimeStep)*'Composition Moles'!$C136</f>
        <v>-2.3274091579900944E-3</v>
      </c>
      <c r="AQ124" s="19">
        <f ca="1">SUMPRODUCT(ReactionRateK2!$F146:$V146*OFFSET(ReactionStoich!$E$5:$U$5,AQ$2,0))*(TimeStep)*'Composition Moles'!$C136</f>
        <v>0</v>
      </c>
      <c r="AR124" s="19">
        <f ca="1">SUMPRODUCT(ReactionRateK2!$F146:$V146*OFFSET(ReactionStoich!$E$5:$U$5,AR$2,0))*(TimeStep)*'Composition Moles'!$C136</f>
        <v>0</v>
      </c>
      <c r="AS124" s="19">
        <f ca="1">SUMPRODUCT(ReactionRateK2!$F146:$V146*OFFSET(ReactionStoich!$E$5:$U$5,AS$2,0))*(TimeStep)*'Composition Moles'!$C136</f>
        <v>-0.13254199083607007</v>
      </c>
      <c r="AT124" s="19">
        <f ca="1">SUMPRODUCT(ReactionRateK2!$F146:$V146*OFFSET(ReactionStoich!$E$5:$U$5,AT$2,0))*(TimeStep)*'Composition Moles'!$C136</f>
        <v>-0.13254199083607007</v>
      </c>
      <c r="AU124" s="19">
        <f ca="1">SUMPRODUCT(ReactionRateK2!$F146:$V146*OFFSET(ReactionStoich!$E$5:$U$5,AU$2,0))*(TimeStep)*'Composition Moles'!$C136</f>
        <v>-0.13254199083607007</v>
      </c>
      <c r="AV124" s="19">
        <f ca="1">SUMPRODUCT(ReactionRateK2!$F146:$V146*OFFSET(ReactionStoich!$E$5:$U$5,AV$2,0))*(TimeStep)*'Composition Moles'!$C136</f>
        <v>0</v>
      </c>
      <c r="AW124" s="19">
        <f ca="1">SUMPRODUCT(ReactionRateK2!$F146:$V146*OFFSET(ReactionStoich!$E$5:$U$5,AW$2,0))*(TimeStep)*'Composition Moles'!$C136</f>
        <v>0</v>
      </c>
      <c r="AX124" s="19">
        <f ca="1">SUMPRODUCT(ReactionRateK2!$F146:$V146*OFFSET(ReactionStoich!$E$5:$U$5,AX$2,0))*(TimeStep)*'Composition Moles'!$C136</f>
        <v>0</v>
      </c>
      <c r="AY124" s="19">
        <f ca="1">SUMPRODUCT(ReactionRateK2!$F146:$V146*OFFSET(ReactionStoich!$E$5:$U$5,AY$2,0))*(TimeStep)*'Composition Moles'!$C136</f>
        <v>0</v>
      </c>
      <c r="AZ124" s="19">
        <f ca="1">SUMPRODUCT(ReactionRateK2!$F146:$V146*OFFSET(ReactionStoich!$E$5:$U$5,AZ$2,0))*(TimeStep)*'Composition Moles'!$C136</f>
        <v>0</v>
      </c>
      <c r="BA124" s="19">
        <f ca="1">SUMPRODUCT(ReactionRateK2!$F146:$V146*OFFSET(ReactionStoich!$E$5:$U$5,BA$2,0))*(TimeStep)*'Composition Moles'!$C136</f>
        <v>0</v>
      </c>
      <c r="BB124" s="19">
        <f ca="1">SUMPRODUCT(ReactionRateK2!$F146:$V146*OFFSET(ReactionStoich!$E$5:$U$5,BB$2,0))*(TimeStep)*'Composition Moles'!$C136</f>
        <v>0</v>
      </c>
      <c r="BC124" s="19">
        <f ca="1">SUMPRODUCT(ReactionRateK2!$F146:$V146*OFFSET(ReactionStoich!$E$5:$U$5,BC$2,0))*(TimeStep)*'Composition Moles'!$C136</f>
        <v>0</v>
      </c>
      <c r="BD124" s="19">
        <f ca="1">SUMPRODUCT(ReactionRateK2!$F146:$V146*OFFSET(ReactionStoich!$E$5:$U$5,BD$2,0))*(TimeStep)*'Composition Moles'!$C136</f>
        <v>0</v>
      </c>
      <c r="BE124" s="19">
        <f ca="1">SUMPRODUCT(ReactionRateK2!$F146:$V146*OFFSET(ReactionStoich!$E$5:$U$5,BE$2,0))*(TimeStep)*'Composition Moles'!$C136</f>
        <v>0</v>
      </c>
      <c r="BF124" s="19">
        <f ca="1">SUMPRODUCT(ReactionRateK2!$F146:$V146*OFFSET(ReactionStoich!$E$5:$U$5,BF$2,0))*(TimeStep)*'Composition Moles'!$C136</f>
        <v>0</v>
      </c>
      <c r="BG124" s="19">
        <f ca="1">SUMPRODUCT(ReactionRateK2!$F146:$V146*OFFSET(ReactionStoich!$E$5:$U$5,BG$2,0))*(TimeStep)*'Composition Moles'!$C136</f>
        <v>0</v>
      </c>
      <c r="BH124" s="19">
        <f ca="1">SUMPRODUCT(ReactionRateK2!$F146:$V146*OFFSET(ReactionStoich!$E$5:$U$5,BH$2,0))*(TimeStep)*'Composition Moles'!$C136</f>
        <v>0</v>
      </c>
      <c r="BI124" s="19">
        <f ca="1">SUMPRODUCT(ReactionRateK2!$F146:$V146*OFFSET(ReactionStoich!$E$5:$U$5,BI$2,0))*(TimeStep)*'Composition Moles'!$C136</f>
        <v>0</v>
      </c>
      <c r="BJ124" s="19">
        <f ca="1">SUMPRODUCT(ReactionRateK2!$F146:$V146*OFFSET(ReactionStoich!$E$5:$U$5,BJ$2,0))*(TimeStep)*'Composition Moles'!$C136</f>
        <v>0</v>
      </c>
      <c r="BK124" s="19">
        <f ca="1">SUMPRODUCT(ReactionRateK2!$F146:$V146*OFFSET(ReactionStoich!$E$5:$U$5,BK$2,0))*(TimeStep)*'Composition Moles'!$C136</f>
        <v>0</v>
      </c>
      <c r="BL124" s="19">
        <f ca="1">SUMPRODUCT(ReactionRateK2!$F146:$V146*OFFSET(ReactionStoich!$E$5:$U$5,BL$2,0))*(TimeStep)*'Composition Moles'!$C136</f>
        <v>0</v>
      </c>
      <c r="BM124" s="19">
        <f ca="1">SUMPRODUCT(ReactionRateK2!$F146:$V146*OFFSET(ReactionStoich!$E$5:$U$5,BM$2,0))*(TimeStep)*'Composition Moles'!$C136</f>
        <v>0</v>
      </c>
      <c r="BN124" s="19">
        <f ca="1">SUMPRODUCT(ReactionRateK2!$F146:$V146*OFFSET(ReactionStoich!$E$5:$U$5,BN$2,0))*(TimeStep)*'Composition Moles'!$C136</f>
        <v>0</v>
      </c>
      <c r="BO124" s="19">
        <f ca="1">SUMPRODUCT(ReactionRateK2!$F146:$V146*OFFSET(ReactionStoich!$E$5:$U$5,BO$2,0))*(TimeStep)*'Composition Moles'!$C136</f>
        <v>0</v>
      </c>
      <c r="BP124" s="19">
        <f ca="1">SUMPRODUCT(ReactionRateK2!$F146:$V146*OFFSET(ReactionStoich!$E$5:$U$5,BP$2,0))*(TimeStep)*'Composition Moles'!$C136</f>
        <v>0</v>
      </c>
      <c r="BQ124" s="19">
        <f ca="1">SUMPRODUCT(ReactionRateK2!$F146:$V146*OFFSET(ReactionStoich!$E$5:$U$5,BQ$2,0))*(TimeStep)*'Composition Moles'!$C136</f>
        <v>0</v>
      </c>
      <c r="BR124" s="19">
        <f ca="1">SUMPRODUCT(ReactionRateK2!$F146:$V146*OFFSET(ReactionStoich!$E$5:$U$5,BR$2,0))*(TimeStep)*'Composition Moles'!$C136</f>
        <v>0</v>
      </c>
      <c r="BS124" s="19">
        <f ca="1">SUMPRODUCT(ReactionRateK2!$F146:$V146*OFFSET(ReactionStoich!$E$5:$U$5,BS$2,0))*(TimeStep)*'Composition Moles'!$C136</f>
        <v>0</v>
      </c>
      <c r="BT124" s="19">
        <f ca="1">SUMPRODUCT(ReactionRateK2!$F146:$V146*OFFSET(ReactionStoich!$E$5:$U$5,BT$2,0))*(TimeStep)*'Composition Moles'!$C136</f>
        <v>0</v>
      </c>
      <c r="BU124" s="19">
        <f ca="1">SUMPRODUCT(ReactionRateK2!$F146:$V146*OFFSET(ReactionStoich!$E$5:$U$5,BU$2,0))*(TimeStep)*'Composition Moles'!$C136</f>
        <v>0</v>
      </c>
      <c r="BV124" s="19">
        <f ca="1">SUMPRODUCT(ReactionRateK2!$F146:$V146*OFFSET(ReactionStoich!$E$5:$U$5,BV$2,0))*(TimeStep)*'Composition Moles'!$C136</f>
        <v>0</v>
      </c>
      <c r="BW124" s="19">
        <f ca="1">SUMPRODUCT(ReactionRateK2!$F146:$V146*OFFSET(ReactionStoich!$E$5:$U$5,BW$2,0))*(TimeStep)*'Composition Moles'!$C136</f>
        <v>0</v>
      </c>
    </row>
    <row r="125" spans="1:75">
      <c r="A125">
        <f>ReactionRateK1!A147</f>
        <v>5.7499999999999876</v>
      </c>
      <c r="B125" s="20">
        <f t="shared" ca="1" si="7"/>
        <v>-1081.4326429116359</v>
      </c>
      <c r="C125" s="25">
        <f ca="1">'Composition Moles'!BZ137</f>
        <v>144129.04799028501</v>
      </c>
      <c r="D125" s="26">
        <f t="shared" ca="1" si="8"/>
        <v>7.5032247696836911E-3</v>
      </c>
      <c r="F125" s="19">
        <f ca="1">SUMPRODUCT(ReactionRateK2!$F147:$V147*OFFSET(ReactionStoich!$E$5:$U$5,F$2,0))*(TimeStep)*'Composition Moles'!$C137</f>
        <v>-2.4776683927351202E-3</v>
      </c>
      <c r="G125" s="19">
        <f ca="1">SUMPRODUCT(ReactionRateK2!$F147:$V147*OFFSET(ReactionStoich!$E$5:$U$5,G$2,0))*(TimeStep)*'Composition Moles'!$C137</f>
        <v>0</v>
      </c>
      <c r="H125" s="19">
        <f ca="1">SUMPRODUCT(ReactionRateK2!$F147:$V147*OFFSET(ReactionStoich!$E$5:$U$5,H$2,0))*(TimeStep)*'Composition Moles'!$C137</f>
        <v>2.4726280460931104E-3</v>
      </c>
      <c r="I125" s="19">
        <f ca="1">SUMPRODUCT(ReactionRateK2!$F147:$V147*OFFSET(ReactionStoich!$E$5:$U$5,I$2,0))*(TimeStep)*'Composition Moles'!$C137</f>
        <v>5.0403466420094438E-6</v>
      </c>
      <c r="J125" s="19">
        <f ca="1">SUMPRODUCT(ReactionRateK2!$F147:$V147*OFFSET(ReactionStoich!$E$5:$U$5,J$2,0))*(TimeStep)*'Composition Moles'!$C137</f>
        <v>0</v>
      </c>
      <c r="K125" s="19">
        <f ca="1">SUMPRODUCT(ReactionRateK2!$F147:$V147*OFFSET(ReactionStoich!$E$5:$U$5,K$2,0))*(TimeStep)*'Composition Moles'!$C137</f>
        <v>0</v>
      </c>
      <c r="L125" s="19">
        <f ca="1">SUMPRODUCT(ReactionRateK2!$F147:$V147*OFFSET(ReactionStoich!$E$5:$U$5,L$2,0))*(TimeStep)*'Composition Moles'!$C137</f>
        <v>0</v>
      </c>
      <c r="M125" s="19">
        <f ca="1">SUMPRODUCT(ReactionRateK2!$F147:$V147*OFFSET(ReactionStoich!$E$5:$U$5,M$2,0))*(TimeStep)*'Composition Moles'!$C137</f>
        <v>0</v>
      </c>
      <c r="N125" s="19">
        <f ca="1">SUMPRODUCT(ReactionRateK2!$F147:$V147*OFFSET(ReactionStoich!$E$5:$U$5,N$2,0))*(TimeStep)*'Composition Moles'!$C137</f>
        <v>0</v>
      </c>
      <c r="O125" s="19">
        <f ca="1">SUMPRODUCT(ReactionRateK2!$F147:$V147*OFFSET(ReactionStoich!$E$5:$U$5,O$2,0))*(TimeStep)*'Composition Moles'!$C137</f>
        <v>0</v>
      </c>
      <c r="P125" s="19">
        <f ca="1">SUMPRODUCT(ReactionRateK2!$F147:$V147*OFFSET(ReactionStoich!$E$5:$U$5,P$2,0))*(TimeStep)*'Composition Moles'!$C137</f>
        <v>0</v>
      </c>
      <c r="Q125" s="19">
        <f ca="1">SUMPRODUCT(ReactionRateK2!$F147:$V147*OFFSET(ReactionStoich!$E$5:$U$5,Q$2,0))*(TimeStep)*'Composition Moles'!$C137</f>
        <v>0</v>
      </c>
      <c r="R125" s="19">
        <f ca="1">SUMPRODUCT(ReactionRateK2!$F147:$V147*OFFSET(ReactionStoich!$E$5:$U$5,R$2,0))*(TimeStep)*'Composition Moles'!$C137</f>
        <v>0</v>
      </c>
      <c r="S125" s="19">
        <f ca="1">SUMPRODUCT(ReactionRateK2!$F147:$V147*OFFSET(ReactionStoich!$E$5:$U$5,S$2,0))*(TimeStep)*'Composition Moles'!$C137</f>
        <v>0.51838341883044092</v>
      </c>
      <c r="T125" s="19">
        <f ca="1">SUMPRODUCT(ReactionRateK2!$F147:$V147*OFFSET(ReactionStoich!$E$5:$U$5,T$2,0))*(TimeStep)*'Composition Moles'!$C137</f>
        <v>0</v>
      </c>
      <c r="U125" s="19">
        <f ca="1">SUMPRODUCT(ReactionRateK2!$F147:$V147*OFFSET(ReactionStoich!$E$5:$U$5,U$2,0))*(TimeStep)*'Composition Moles'!$C137</f>
        <v>0</v>
      </c>
      <c r="V125" s="19">
        <f ca="1">SUMPRODUCT(ReactionRateK2!$F147:$V147*OFFSET(ReactionStoich!$E$5:$U$5,V$2,0))*(TimeStep)*'Composition Moles'!$C137</f>
        <v>0</v>
      </c>
      <c r="W125" s="19">
        <f ca="1">SUMPRODUCT(ReactionRateK2!$F147:$V147*OFFSET(ReactionStoich!$E$5:$U$5,W$2,0))*(TimeStep)*'Composition Moles'!$C137</f>
        <v>0</v>
      </c>
      <c r="X125" s="19">
        <f ca="1">SUMPRODUCT(ReactionRateK2!$F147:$V147*OFFSET(ReactionStoich!$E$5:$U$5,X$2,0))*(TimeStep)*'Composition Moles'!$C137</f>
        <v>0</v>
      </c>
      <c r="Y125" s="19">
        <f ca="1">SUMPRODUCT(ReactionRateK2!$F147:$V147*OFFSET(ReactionStoich!$E$5:$U$5,Y$2,0))*(TimeStep)*'Composition Moles'!$C137</f>
        <v>-1.4265834397125992</v>
      </c>
      <c r="Z125" s="19">
        <f ca="1">SUMPRODUCT(ReactionRateK2!$F147:$V147*OFFSET(ReactionStoich!$E$5:$U$5,Z$2,0))*(TimeStep)*'Composition Moles'!$C137</f>
        <v>0</v>
      </c>
      <c r="AA125" s="19">
        <f ca="1">SUMPRODUCT(ReactionRateK2!$F147:$V147*OFFSET(ReactionStoich!$E$5:$U$5,AA$2,0))*(TimeStep)*'Composition Moles'!$C137</f>
        <v>0</v>
      </c>
      <c r="AB125" s="19">
        <f ca="1">SUMPRODUCT(ReactionRateK2!$F147:$V147*OFFSET(ReactionStoich!$E$5:$U$5,AB$2,0))*(TimeStep)*'Composition Moles'!$C137</f>
        <v>0</v>
      </c>
      <c r="AC125" s="19">
        <f ca="1">SUMPRODUCT(ReactionRateK2!$F147:$V147*OFFSET(ReactionStoich!$E$5:$U$5,AC$2,0))*(TimeStep)*'Composition Moles'!$C137</f>
        <v>0</v>
      </c>
      <c r="AD125" s="19">
        <f ca="1">SUMPRODUCT(ReactionRateK2!$F147:$V147*OFFSET(ReactionStoich!$E$5:$U$5,AD$2,0))*(TimeStep)*'Composition Moles'!$C137</f>
        <v>0</v>
      </c>
      <c r="AE125" s="19">
        <f ca="1">SUMPRODUCT(ReactionRateK2!$F147:$V147*OFFSET(ReactionStoich!$E$5:$U$5,AE$2,0))*(TimeStep)*'Composition Moles'!$C137</f>
        <v>0</v>
      </c>
      <c r="AF125" s="19">
        <f ca="1">SUMPRODUCT(ReactionRateK2!$F147:$V147*OFFSET(ReactionStoich!$E$5:$U$5,AF$2,0))*(TimeStep)*'Composition Moles'!$C137</f>
        <v>0</v>
      </c>
      <c r="AG125" s="19">
        <f ca="1">SUMPRODUCT(ReactionRateK2!$F147:$V147*OFFSET(ReactionStoich!$E$5:$U$5,AG$2,0))*(TimeStep)*'Composition Moles'!$C137</f>
        <v>-3.0451027811816641E-3</v>
      </c>
      <c r="AH125" s="19">
        <f ca="1">SUMPRODUCT(ReactionRateK2!$F147:$V147*OFFSET(ReactionStoich!$E$5:$U$5,AH$2,0))*(TimeStep)*'Composition Moles'!$C137</f>
        <v>-0.76859377868130474</v>
      </c>
      <c r="AI125" s="19">
        <f ca="1">SUMPRODUCT(ReactionRateK2!$F147:$V147*OFFSET(ReactionStoich!$E$5:$U$5,AI$2,0))*(TimeStep)*'Composition Moles'!$C137</f>
        <v>1.8464287783171869</v>
      </c>
      <c r="AJ125" s="19">
        <f ca="1">SUMPRODUCT(ReactionRateK2!$F147:$V147*OFFSET(ReactionStoich!$E$5:$U$5,AJ$2,0))*(TimeStep)*'Composition Moles'!$C137</f>
        <v>0.22818710321128768</v>
      </c>
      <c r="AK125" s="19">
        <f ca="1">SUMPRODUCT(ReactionRateK2!$F147:$V147*OFFSET(ReactionStoich!$E$5:$U$5,AK$2,0))*(TimeStep)*'Composition Moles'!$C137</f>
        <v>0</v>
      </c>
      <c r="AL125" s="19">
        <f ca="1">SUMPRODUCT(ReactionRateK2!$F147:$V147*OFFSET(ReactionStoich!$E$5:$U$5,AL$2,0))*(TimeStep)*'Composition Moles'!$C137</f>
        <v>0</v>
      </c>
      <c r="AM125" s="19">
        <f ca="1">SUMPRODUCT(ReactionRateK2!$F147:$V147*OFFSET(ReactionStoich!$E$5:$U$5,AM$2,0))*(TimeStep)*'Composition Moles'!$C137</f>
        <v>0</v>
      </c>
      <c r="AN125" s="19">
        <f ca="1">SUMPRODUCT(ReactionRateK2!$F147:$V147*OFFSET(ReactionStoich!$E$5:$U$5,AN$2,0))*(TimeStep)*'Composition Moles'!$C137</f>
        <v>0</v>
      </c>
      <c r="AO125" s="19">
        <f ca="1">SUMPRODUCT(ReactionRateK2!$F147:$V147*OFFSET(ReactionStoich!$E$5:$U$5,AO$2,0))*(TimeStep)*'Composition Moles'!$C137</f>
        <v>-5.0403466420094438E-6</v>
      </c>
      <c r="AP125" s="19">
        <f ca="1">SUMPRODUCT(ReactionRateK2!$F147:$V147*OFFSET(ReactionStoich!$E$5:$U$5,AP$2,0))*(TimeStep)*'Composition Moles'!$C137</f>
        <v>-2.1676533878898633E-3</v>
      </c>
      <c r="AQ125" s="19">
        <f ca="1">SUMPRODUCT(ReactionRateK2!$F147:$V147*OFFSET(ReactionStoich!$E$5:$U$5,AQ$2,0))*(TimeStep)*'Composition Moles'!$C137</f>
        <v>0</v>
      </c>
      <c r="AR125" s="19">
        <f ca="1">SUMPRODUCT(ReactionRateK2!$F147:$V147*OFFSET(ReactionStoich!$E$5:$U$5,AR$2,0))*(TimeStep)*'Composition Moles'!$C137</f>
        <v>0</v>
      </c>
      <c r="AS125" s="19">
        <f ca="1">SUMPRODUCT(ReactionRateK2!$F147:$V147*OFFSET(ReactionStoich!$E$5:$U$5,AS$2,0))*(TimeStep)*'Composition Moles'!$C137</f>
        <v>-0.13086809514976594</v>
      </c>
      <c r="AT125" s="19">
        <f ca="1">SUMPRODUCT(ReactionRateK2!$F147:$V147*OFFSET(ReactionStoich!$E$5:$U$5,AT$2,0))*(TimeStep)*'Composition Moles'!$C137</f>
        <v>-0.13086809514976594</v>
      </c>
      <c r="AU125" s="19">
        <f ca="1">SUMPRODUCT(ReactionRateK2!$F147:$V147*OFFSET(ReactionStoich!$E$5:$U$5,AU$2,0))*(TimeStep)*'Composition Moles'!$C137</f>
        <v>-0.13086809514976594</v>
      </c>
      <c r="AV125" s="19">
        <f ca="1">SUMPRODUCT(ReactionRateK2!$F147:$V147*OFFSET(ReactionStoich!$E$5:$U$5,AV$2,0))*(TimeStep)*'Composition Moles'!$C137</f>
        <v>0</v>
      </c>
      <c r="AW125" s="19">
        <f ca="1">SUMPRODUCT(ReactionRateK2!$F147:$V147*OFFSET(ReactionStoich!$E$5:$U$5,AW$2,0))*(TimeStep)*'Composition Moles'!$C137</f>
        <v>0</v>
      </c>
      <c r="AX125" s="19">
        <f ca="1">SUMPRODUCT(ReactionRateK2!$F147:$V147*OFFSET(ReactionStoich!$E$5:$U$5,AX$2,0))*(TimeStep)*'Composition Moles'!$C137</f>
        <v>0</v>
      </c>
      <c r="AY125" s="19">
        <f ca="1">SUMPRODUCT(ReactionRateK2!$F147:$V147*OFFSET(ReactionStoich!$E$5:$U$5,AY$2,0))*(TimeStep)*'Composition Moles'!$C137</f>
        <v>0</v>
      </c>
      <c r="AZ125" s="19">
        <f ca="1">SUMPRODUCT(ReactionRateK2!$F147:$V147*OFFSET(ReactionStoich!$E$5:$U$5,AZ$2,0))*(TimeStep)*'Composition Moles'!$C137</f>
        <v>0</v>
      </c>
      <c r="BA125" s="19">
        <f ca="1">SUMPRODUCT(ReactionRateK2!$F147:$V147*OFFSET(ReactionStoich!$E$5:$U$5,BA$2,0))*(TimeStep)*'Composition Moles'!$C137</f>
        <v>0</v>
      </c>
      <c r="BB125" s="19">
        <f ca="1">SUMPRODUCT(ReactionRateK2!$F147:$V147*OFFSET(ReactionStoich!$E$5:$U$5,BB$2,0))*(TimeStep)*'Composition Moles'!$C137</f>
        <v>0</v>
      </c>
      <c r="BC125" s="19">
        <f ca="1">SUMPRODUCT(ReactionRateK2!$F147:$V147*OFFSET(ReactionStoich!$E$5:$U$5,BC$2,0))*(TimeStep)*'Composition Moles'!$C137</f>
        <v>0</v>
      </c>
      <c r="BD125" s="19">
        <f ca="1">SUMPRODUCT(ReactionRateK2!$F147:$V147*OFFSET(ReactionStoich!$E$5:$U$5,BD$2,0))*(TimeStep)*'Composition Moles'!$C137</f>
        <v>0</v>
      </c>
      <c r="BE125" s="19">
        <f ca="1">SUMPRODUCT(ReactionRateK2!$F147:$V147*OFFSET(ReactionStoich!$E$5:$U$5,BE$2,0))*(TimeStep)*'Composition Moles'!$C137</f>
        <v>0</v>
      </c>
      <c r="BF125" s="19">
        <f ca="1">SUMPRODUCT(ReactionRateK2!$F147:$V147*OFFSET(ReactionStoich!$E$5:$U$5,BF$2,0))*(TimeStep)*'Composition Moles'!$C137</f>
        <v>0</v>
      </c>
      <c r="BG125" s="19">
        <f ca="1">SUMPRODUCT(ReactionRateK2!$F147:$V147*OFFSET(ReactionStoich!$E$5:$U$5,BG$2,0))*(TimeStep)*'Composition Moles'!$C137</f>
        <v>0</v>
      </c>
      <c r="BH125" s="19">
        <f ca="1">SUMPRODUCT(ReactionRateK2!$F147:$V147*OFFSET(ReactionStoich!$E$5:$U$5,BH$2,0))*(TimeStep)*'Composition Moles'!$C137</f>
        <v>0</v>
      </c>
      <c r="BI125" s="19">
        <f ca="1">SUMPRODUCT(ReactionRateK2!$F147:$V147*OFFSET(ReactionStoich!$E$5:$U$5,BI$2,0))*(TimeStep)*'Composition Moles'!$C137</f>
        <v>0</v>
      </c>
      <c r="BJ125" s="19">
        <f ca="1">SUMPRODUCT(ReactionRateK2!$F147:$V147*OFFSET(ReactionStoich!$E$5:$U$5,BJ$2,0))*(TimeStep)*'Composition Moles'!$C137</f>
        <v>0</v>
      </c>
      <c r="BK125" s="19">
        <f ca="1">SUMPRODUCT(ReactionRateK2!$F147:$V147*OFFSET(ReactionStoich!$E$5:$U$5,BK$2,0))*(TimeStep)*'Composition Moles'!$C137</f>
        <v>0</v>
      </c>
      <c r="BL125" s="19">
        <f ca="1">SUMPRODUCT(ReactionRateK2!$F147:$V147*OFFSET(ReactionStoich!$E$5:$U$5,BL$2,0))*(TimeStep)*'Composition Moles'!$C137</f>
        <v>0</v>
      </c>
      <c r="BM125" s="19">
        <f ca="1">SUMPRODUCT(ReactionRateK2!$F147:$V147*OFFSET(ReactionStoich!$E$5:$U$5,BM$2,0))*(TimeStep)*'Composition Moles'!$C137</f>
        <v>0</v>
      </c>
      <c r="BN125" s="19">
        <f ca="1">SUMPRODUCT(ReactionRateK2!$F147:$V147*OFFSET(ReactionStoich!$E$5:$U$5,BN$2,0))*(TimeStep)*'Composition Moles'!$C137</f>
        <v>0</v>
      </c>
      <c r="BO125" s="19">
        <f ca="1">SUMPRODUCT(ReactionRateK2!$F147:$V147*OFFSET(ReactionStoich!$E$5:$U$5,BO$2,0))*(TimeStep)*'Composition Moles'!$C137</f>
        <v>0</v>
      </c>
      <c r="BP125" s="19">
        <f ca="1">SUMPRODUCT(ReactionRateK2!$F147:$V147*OFFSET(ReactionStoich!$E$5:$U$5,BP$2,0))*(TimeStep)*'Composition Moles'!$C137</f>
        <v>0</v>
      </c>
      <c r="BQ125" s="19">
        <f ca="1">SUMPRODUCT(ReactionRateK2!$F147:$V147*OFFSET(ReactionStoich!$E$5:$U$5,BQ$2,0))*(TimeStep)*'Composition Moles'!$C137</f>
        <v>0</v>
      </c>
      <c r="BR125" s="19">
        <f ca="1">SUMPRODUCT(ReactionRateK2!$F147:$V147*OFFSET(ReactionStoich!$E$5:$U$5,BR$2,0))*(TimeStep)*'Composition Moles'!$C137</f>
        <v>0</v>
      </c>
      <c r="BS125" s="19">
        <f ca="1">SUMPRODUCT(ReactionRateK2!$F147:$V147*OFFSET(ReactionStoich!$E$5:$U$5,BS$2,0))*(TimeStep)*'Composition Moles'!$C137</f>
        <v>0</v>
      </c>
      <c r="BT125" s="19">
        <f ca="1">SUMPRODUCT(ReactionRateK2!$F147:$V147*OFFSET(ReactionStoich!$E$5:$U$5,BT$2,0))*(TimeStep)*'Composition Moles'!$C137</f>
        <v>0</v>
      </c>
      <c r="BU125" s="19">
        <f ca="1">SUMPRODUCT(ReactionRateK2!$F147:$V147*OFFSET(ReactionStoich!$E$5:$U$5,BU$2,0))*(TimeStep)*'Composition Moles'!$C137</f>
        <v>0</v>
      </c>
      <c r="BV125" s="19">
        <f ca="1">SUMPRODUCT(ReactionRateK2!$F147:$V147*OFFSET(ReactionStoich!$E$5:$U$5,BV$2,0))*(TimeStep)*'Composition Moles'!$C137</f>
        <v>0</v>
      </c>
      <c r="BW125" s="19">
        <f ca="1">SUMPRODUCT(ReactionRateK2!$F147:$V147*OFFSET(ReactionStoich!$E$5:$U$5,BW$2,0))*(TimeStep)*'Composition Moles'!$C137</f>
        <v>0</v>
      </c>
    </row>
    <row r="126" spans="1:75">
      <c r="A126">
        <f>ReactionRateK1!A148</f>
        <v>5.7999999999999874</v>
      </c>
      <c r="B126" s="20">
        <f t="shared" ca="1" si="7"/>
        <v>-1080.1273727035266</v>
      </c>
      <c r="C126" s="25">
        <f ca="1">'Composition Moles'!BZ138</f>
        <v>144122.29740268562</v>
      </c>
      <c r="D126" s="26">
        <f t="shared" ca="1" si="8"/>
        <v>7.4945195307676181E-3</v>
      </c>
      <c r="F126" s="19">
        <f ca="1">SUMPRODUCT(ReactionRateK2!$F148:$V148*OFFSET(ReactionStoich!$E$5:$U$5,F$2,0))*(TimeStep)*'Composition Moles'!$C138</f>
        <v>-2.3301239650119544E-3</v>
      </c>
      <c r="G126" s="19">
        <f ca="1">SUMPRODUCT(ReactionRateK2!$F148:$V148*OFFSET(ReactionStoich!$E$5:$U$5,G$2,0))*(TimeStep)*'Composition Moles'!$C138</f>
        <v>0</v>
      </c>
      <c r="H126" s="19">
        <f ca="1">SUMPRODUCT(ReactionRateK2!$F148:$V148*OFFSET(ReactionStoich!$E$5:$U$5,H$2,0))*(TimeStep)*'Composition Moles'!$C138</f>
        <v>2.3255986392497433E-3</v>
      </c>
      <c r="I126" s="19">
        <f ca="1">SUMPRODUCT(ReactionRateK2!$F148:$V148*OFFSET(ReactionStoich!$E$5:$U$5,I$2,0))*(TimeStep)*'Composition Moles'!$C138</f>
        <v>4.5253257622105179E-6</v>
      </c>
      <c r="J126" s="19">
        <f ca="1">SUMPRODUCT(ReactionRateK2!$F148:$V148*OFFSET(ReactionStoich!$E$5:$U$5,J$2,0))*(TimeStep)*'Composition Moles'!$C138</f>
        <v>0</v>
      </c>
      <c r="K126" s="19">
        <f ca="1">SUMPRODUCT(ReactionRateK2!$F148:$V148*OFFSET(ReactionStoich!$E$5:$U$5,K$2,0))*(TimeStep)*'Composition Moles'!$C138</f>
        <v>0</v>
      </c>
      <c r="L126" s="19">
        <f ca="1">SUMPRODUCT(ReactionRateK2!$F148:$V148*OFFSET(ReactionStoich!$E$5:$U$5,L$2,0))*(TimeStep)*'Composition Moles'!$C138</f>
        <v>0</v>
      </c>
      <c r="M126" s="19">
        <f ca="1">SUMPRODUCT(ReactionRateK2!$F148:$V148*OFFSET(ReactionStoich!$E$5:$U$5,M$2,0))*(TimeStep)*'Composition Moles'!$C138</f>
        <v>0</v>
      </c>
      <c r="N126" s="19">
        <f ca="1">SUMPRODUCT(ReactionRateK2!$F148:$V148*OFFSET(ReactionStoich!$E$5:$U$5,N$2,0))*(TimeStep)*'Composition Moles'!$C138</f>
        <v>0</v>
      </c>
      <c r="O126" s="19">
        <f ca="1">SUMPRODUCT(ReactionRateK2!$F148:$V148*OFFSET(ReactionStoich!$E$5:$U$5,O$2,0))*(TimeStep)*'Composition Moles'!$C138</f>
        <v>0</v>
      </c>
      <c r="P126" s="19">
        <f ca="1">SUMPRODUCT(ReactionRateK2!$F148:$V148*OFFSET(ReactionStoich!$E$5:$U$5,P$2,0))*(TimeStep)*'Composition Moles'!$C138</f>
        <v>0</v>
      </c>
      <c r="Q126" s="19">
        <f ca="1">SUMPRODUCT(ReactionRateK2!$F148:$V148*OFFSET(ReactionStoich!$E$5:$U$5,Q$2,0))*(TimeStep)*'Composition Moles'!$C138</f>
        <v>0</v>
      </c>
      <c r="R126" s="19">
        <f ca="1">SUMPRODUCT(ReactionRateK2!$F148:$V148*OFFSET(ReactionStoich!$E$5:$U$5,R$2,0))*(TimeStep)*'Composition Moles'!$C138</f>
        <v>0</v>
      </c>
      <c r="S126" s="19">
        <f ca="1">SUMPRODUCT(ReactionRateK2!$F148:$V148*OFFSET(ReactionStoich!$E$5:$U$5,S$2,0))*(TimeStep)*'Composition Moles'!$C138</f>
        <v>0.49911999887364011</v>
      </c>
      <c r="T126" s="19">
        <f ca="1">SUMPRODUCT(ReactionRateK2!$F148:$V148*OFFSET(ReactionStoich!$E$5:$U$5,T$2,0))*(TimeStep)*'Composition Moles'!$C138</f>
        <v>0</v>
      </c>
      <c r="U126" s="19">
        <f ca="1">SUMPRODUCT(ReactionRateK2!$F148:$V148*OFFSET(ReactionStoich!$E$5:$U$5,U$2,0))*(TimeStep)*'Composition Moles'!$C138</f>
        <v>0</v>
      </c>
      <c r="V126" s="19">
        <f ca="1">SUMPRODUCT(ReactionRateK2!$F148:$V148*OFFSET(ReactionStoich!$E$5:$U$5,V$2,0))*(TimeStep)*'Composition Moles'!$C138</f>
        <v>0</v>
      </c>
      <c r="W126" s="19">
        <f ca="1">SUMPRODUCT(ReactionRateK2!$F148:$V148*OFFSET(ReactionStoich!$E$5:$U$5,W$2,0))*(TimeStep)*'Composition Moles'!$C138</f>
        <v>0</v>
      </c>
      <c r="X126" s="19">
        <f ca="1">SUMPRODUCT(ReactionRateK2!$F148:$V148*OFFSET(ReactionStoich!$E$5:$U$5,X$2,0))*(TimeStep)*'Composition Moles'!$C138</f>
        <v>0</v>
      </c>
      <c r="Y126" s="19">
        <f ca="1">SUMPRODUCT(ReactionRateK2!$F148:$V148*OFFSET(ReactionStoich!$E$5:$U$5,Y$2,0))*(TimeStep)*'Composition Moles'!$C138</f>
        <v>-1.3832706551855531</v>
      </c>
      <c r="Z126" s="19">
        <f ca="1">SUMPRODUCT(ReactionRateK2!$F148:$V148*OFFSET(ReactionStoich!$E$5:$U$5,Z$2,0))*(TimeStep)*'Composition Moles'!$C138</f>
        <v>0</v>
      </c>
      <c r="AA126" s="19">
        <f ca="1">SUMPRODUCT(ReactionRateK2!$F148:$V148*OFFSET(ReactionStoich!$E$5:$U$5,AA$2,0))*(TimeStep)*'Composition Moles'!$C138</f>
        <v>0</v>
      </c>
      <c r="AB126" s="19">
        <f ca="1">SUMPRODUCT(ReactionRateK2!$F148:$V148*OFFSET(ReactionStoich!$E$5:$U$5,AB$2,0))*(TimeStep)*'Composition Moles'!$C138</f>
        <v>0</v>
      </c>
      <c r="AC126" s="19">
        <f ca="1">SUMPRODUCT(ReactionRateK2!$F148:$V148*OFFSET(ReactionStoich!$E$5:$U$5,AC$2,0))*(TimeStep)*'Composition Moles'!$C138</f>
        <v>0</v>
      </c>
      <c r="AD126" s="19">
        <f ca="1">SUMPRODUCT(ReactionRateK2!$F148:$V148*OFFSET(ReactionStoich!$E$5:$U$5,AD$2,0))*(TimeStep)*'Composition Moles'!$C138</f>
        <v>0</v>
      </c>
      <c r="AE126" s="19">
        <f ca="1">SUMPRODUCT(ReactionRateK2!$F148:$V148*OFFSET(ReactionStoich!$E$5:$U$5,AE$2,0))*(TimeStep)*'Composition Moles'!$C138</f>
        <v>0</v>
      </c>
      <c r="AF126" s="19">
        <f ca="1">SUMPRODUCT(ReactionRateK2!$F148:$V148*OFFSET(ReactionStoich!$E$5:$U$5,AF$2,0))*(TimeStep)*'Composition Moles'!$C138</f>
        <v>0</v>
      </c>
      <c r="AG126" s="19">
        <f ca="1">SUMPRODUCT(ReactionRateK2!$F148:$V148*OFFSET(ReactionStoich!$E$5:$U$5,AG$2,0))*(TimeStep)*'Composition Moles'!$C138</f>
        <v>-2.9905913987564236E-3</v>
      </c>
      <c r="AH126" s="19">
        <f ca="1">SUMPRODUCT(ReactionRateK2!$F148:$V148*OFFSET(ReactionStoich!$E$5:$U$5,AH$2,0))*(TimeStep)*'Composition Moles'!$C138</f>
        <v>-0.76785292806519545</v>
      </c>
      <c r="AI126" s="19">
        <f ca="1">SUMPRODUCT(ReactionRateK2!$F148:$V148*OFFSET(ReactionStoich!$E$5:$U$5,AI$2,0))*(TimeStep)*'Composition Moles'!$C138</f>
        <v>1.8239270386984652</v>
      </c>
      <c r="AJ126" s="19">
        <f ca="1">SUMPRODUCT(ReactionRateK2!$F148:$V148*OFFSET(ReactionStoich!$E$5:$U$5,AJ$2,0))*(TimeStep)*'Composition Moles'!$C138</f>
        <v>0.22076256777145786</v>
      </c>
      <c r="AK126" s="19">
        <f ca="1">SUMPRODUCT(ReactionRateK2!$F148:$V148*OFFSET(ReactionStoich!$E$5:$U$5,AK$2,0))*(TimeStep)*'Composition Moles'!$C138</f>
        <v>0</v>
      </c>
      <c r="AL126" s="19">
        <f ca="1">SUMPRODUCT(ReactionRateK2!$F148:$V148*OFFSET(ReactionStoich!$E$5:$U$5,AL$2,0))*(TimeStep)*'Composition Moles'!$C138</f>
        <v>0</v>
      </c>
      <c r="AM126" s="19">
        <f ca="1">SUMPRODUCT(ReactionRateK2!$F148:$V148*OFFSET(ReactionStoich!$E$5:$U$5,AM$2,0))*(TimeStep)*'Composition Moles'!$C138</f>
        <v>0</v>
      </c>
      <c r="AN126" s="19">
        <f ca="1">SUMPRODUCT(ReactionRateK2!$F148:$V148*OFFSET(ReactionStoich!$E$5:$U$5,AN$2,0))*(TimeStep)*'Composition Moles'!$C138</f>
        <v>0</v>
      </c>
      <c r="AO126" s="19">
        <f ca="1">SUMPRODUCT(ReactionRateK2!$F148:$V148*OFFSET(ReactionStoich!$E$5:$U$5,AO$2,0))*(TimeStep)*'Composition Moles'!$C138</f>
        <v>-4.5253257622105179E-6</v>
      </c>
      <c r="AP126" s="19">
        <f ca="1">SUMPRODUCT(ReactionRateK2!$F148:$V148*OFFSET(ReactionStoich!$E$5:$U$5,AP$2,0))*(TimeStep)*'Composition Moles'!$C138</f>
        <v>-2.0191218513206958E-3</v>
      </c>
      <c r="AQ126" s="19">
        <f ca="1">SUMPRODUCT(ReactionRateK2!$F148:$V148*OFFSET(ReactionStoich!$E$5:$U$5,AQ$2,0))*(TimeStep)*'Composition Moles'!$C138</f>
        <v>0</v>
      </c>
      <c r="AR126" s="19">
        <f ca="1">SUMPRODUCT(ReactionRateK2!$F148:$V148*OFFSET(ReactionStoich!$E$5:$U$5,AR$2,0))*(TimeStep)*'Composition Moles'!$C138</f>
        <v>0</v>
      </c>
      <c r="AS126" s="19">
        <f ca="1">SUMPRODUCT(ReactionRateK2!$F148:$V148*OFFSET(ReactionStoich!$E$5:$U$5,AS$2,0))*(TimeStep)*'Composition Moles'!$C138</f>
        <v>-0.12922392783899189</v>
      </c>
      <c r="AT126" s="19">
        <f ca="1">SUMPRODUCT(ReactionRateK2!$F148:$V148*OFFSET(ReactionStoich!$E$5:$U$5,AT$2,0))*(TimeStep)*'Composition Moles'!$C138</f>
        <v>-0.12922392783899189</v>
      </c>
      <c r="AU126" s="19">
        <f ca="1">SUMPRODUCT(ReactionRateK2!$F148:$V148*OFFSET(ReactionStoich!$E$5:$U$5,AU$2,0))*(TimeStep)*'Composition Moles'!$C138</f>
        <v>-0.12922392783899189</v>
      </c>
      <c r="AV126" s="19">
        <f ca="1">SUMPRODUCT(ReactionRateK2!$F148:$V148*OFFSET(ReactionStoich!$E$5:$U$5,AV$2,0))*(TimeStep)*'Composition Moles'!$C138</f>
        <v>0</v>
      </c>
      <c r="AW126" s="19">
        <f ca="1">SUMPRODUCT(ReactionRateK2!$F148:$V148*OFFSET(ReactionStoich!$E$5:$U$5,AW$2,0))*(TimeStep)*'Composition Moles'!$C138</f>
        <v>0</v>
      </c>
      <c r="AX126" s="19">
        <f ca="1">SUMPRODUCT(ReactionRateK2!$F148:$V148*OFFSET(ReactionStoich!$E$5:$U$5,AX$2,0))*(TimeStep)*'Composition Moles'!$C138</f>
        <v>0</v>
      </c>
      <c r="AY126" s="19">
        <f ca="1">SUMPRODUCT(ReactionRateK2!$F148:$V148*OFFSET(ReactionStoich!$E$5:$U$5,AY$2,0))*(TimeStep)*'Composition Moles'!$C138</f>
        <v>0</v>
      </c>
      <c r="AZ126" s="19">
        <f ca="1">SUMPRODUCT(ReactionRateK2!$F148:$V148*OFFSET(ReactionStoich!$E$5:$U$5,AZ$2,0))*(TimeStep)*'Composition Moles'!$C138</f>
        <v>0</v>
      </c>
      <c r="BA126" s="19">
        <f ca="1">SUMPRODUCT(ReactionRateK2!$F148:$V148*OFFSET(ReactionStoich!$E$5:$U$5,BA$2,0))*(TimeStep)*'Composition Moles'!$C138</f>
        <v>0</v>
      </c>
      <c r="BB126" s="19">
        <f ca="1">SUMPRODUCT(ReactionRateK2!$F148:$V148*OFFSET(ReactionStoich!$E$5:$U$5,BB$2,0))*(TimeStep)*'Composition Moles'!$C138</f>
        <v>0</v>
      </c>
      <c r="BC126" s="19">
        <f ca="1">SUMPRODUCT(ReactionRateK2!$F148:$V148*OFFSET(ReactionStoich!$E$5:$U$5,BC$2,0))*(TimeStep)*'Composition Moles'!$C138</f>
        <v>0</v>
      </c>
      <c r="BD126" s="19">
        <f ca="1">SUMPRODUCT(ReactionRateK2!$F148:$V148*OFFSET(ReactionStoich!$E$5:$U$5,BD$2,0))*(TimeStep)*'Composition Moles'!$C138</f>
        <v>0</v>
      </c>
      <c r="BE126" s="19">
        <f ca="1">SUMPRODUCT(ReactionRateK2!$F148:$V148*OFFSET(ReactionStoich!$E$5:$U$5,BE$2,0))*(TimeStep)*'Composition Moles'!$C138</f>
        <v>0</v>
      </c>
      <c r="BF126" s="19">
        <f ca="1">SUMPRODUCT(ReactionRateK2!$F148:$V148*OFFSET(ReactionStoich!$E$5:$U$5,BF$2,0))*(TimeStep)*'Composition Moles'!$C138</f>
        <v>0</v>
      </c>
      <c r="BG126" s="19">
        <f ca="1">SUMPRODUCT(ReactionRateK2!$F148:$V148*OFFSET(ReactionStoich!$E$5:$U$5,BG$2,0))*(TimeStep)*'Composition Moles'!$C138</f>
        <v>0</v>
      </c>
      <c r="BH126" s="19">
        <f ca="1">SUMPRODUCT(ReactionRateK2!$F148:$V148*OFFSET(ReactionStoich!$E$5:$U$5,BH$2,0))*(TimeStep)*'Composition Moles'!$C138</f>
        <v>0</v>
      </c>
      <c r="BI126" s="19">
        <f ca="1">SUMPRODUCT(ReactionRateK2!$F148:$V148*OFFSET(ReactionStoich!$E$5:$U$5,BI$2,0))*(TimeStep)*'Composition Moles'!$C138</f>
        <v>0</v>
      </c>
      <c r="BJ126" s="19">
        <f ca="1">SUMPRODUCT(ReactionRateK2!$F148:$V148*OFFSET(ReactionStoich!$E$5:$U$5,BJ$2,0))*(TimeStep)*'Composition Moles'!$C138</f>
        <v>0</v>
      </c>
      <c r="BK126" s="19">
        <f ca="1">SUMPRODUCT(ReactionRateK2!$F148:$V148*OFFSET(ReactionStoich!$E$5:$U$5,BK$2,0))*(TimeStep)*'Composition Moles'!$C138</f>
        <v>0</v>
      </c>
      <c r="BL126" s="19">
        <f ca="1">SUMPRODUCT(ReactionRateK2!$F148:$V148*OFFSET(ReactionStoich!$E$5:$U$5,BL$2,0))*(TimeStep)*'Composition Moles'!$C138</f>
        <v>0</v>
      </c>
      <c r="BM126" s="19">
        <f ca="1">SUMPRODUCT(ReactionRateK2!$F148:$V148*OFFSET(ReactionStoich!$E$5:$U$5,BM$2,0))*(TimeStep)*'Composition Moles'!$C138</f>
        <v>0</v>
      </c>
      <c r="BN126" s="19">
        <f ca="1">SUMPRODUCT(ReactionRateK2!$F148:$V148*OFFSET(ReactionStoich!$E$5:$U$5,BN$2,0))*(TimeStep)*'Composition Moles'!$C138</f>
        <v>0</v>
      </c>
      <c r="BO126" s="19">
        <f ca="1">SUMPRODUCT(ReactionRateK2!$F148:$V148*OFFSET(ReactionStoich!$E$5:$U$5,BO$2,0))*(TimeStep)*'Composition Moles'!$C138</f>
        <v>0</v>
      </c>
      <c r="BP126" s="19">
        <f ca="1">SUMPRODUCT(ReactionRateK2!$F148:$V148*OFFSET(ReactionStoich!$E$5:$U$5,BP$2,0))*(TimeStep)*'Composition Moles'!$C138</f>
        <v>0</v>
      </c>
      <c r="BQ126" s="19">
        <f ca="1">SUMPRODUCT(ReactionRateK2!$F148:$V148*OFFSET(ReactionStoich!$E$5:$U$5,BQ$2,0))*(TimeStep)*'Composition Moles'!$C138</f>
        <v>0</v>
      </c>
      <c r="BR126" s="19">
        <f ca="1">SUMPRODUCT(ReactionRateK2!$F148:$V148*OFFSET(ReactionStoich!$E$5:$U$5,BR$2,0))*(TimeStep)*'Composition Moles'!$C138</f>
        <v>0</v>
      </c>
      <c r="BS126" s="19">
        <f ca="1">SUMPRODUCT(ReactionRateK2!$F148:$V148*OFFSET(ReactionStoich!$E$5:$U$5,BS$2,0))*(TimeStep)*'Composition Moles'!$C138</f>
        <v>0</v>
      </c>
      <c r="BT126" s="19">
        <f ca="1">SUMPRODUCT(ReactionRateK2!$F148:$V148*OFFSET(ReactionStoich!$E$5:$U$5,BT$2,0))*(TimeStep)*'Composition Moles'!$C138</f>
        <v>0</v>
      </c>
      <c r="BU126" s="19">
        <f ca="1">SUMPRODUCT(ReactionRateK2!$F148:$V148*OFFSET(ReactionStoich!$E$5:$U$5,BU$2,0))*(TimeStep)*'Composition Moles'!$C138</f>
        <v>0</v>
      </c>
      <c r="BV126" s="19">
        <f ca="1">SUMPRODUCT(ReactionRateK2!$F148:$V148*OFFSET(ReactionStoich!$E$5:$U$5,BV$2,0))*(TimeStep)*'Composition Moles'!$C138</f>
        <v>0</v>
      </c>
      <c r="BW126" s="19">
        <f ca="1">SUMPRODUCT(ReactionRateK2!$F148:$V148*OFFSET(ReactionStoich!$E$5:$U$5,BW$2,0))*(TimeStep)*'Composition Moles'!$C138</f>
        <v>0</v>
      </c>
    </row>
    <row r="127" spans="1:75">
      <c r="A127">
        <f>ReactionRateK1!A149</f>
        <v>5.8499999999999872</v>
      </c>
      <c r="B127" s="20">
        <f t="shared" ca="1" si="7"/>
        <v>-1078.0561901610322</v>
      </c>
      <c r="C127" s="25">
        <f ca="1">'Composition Moles'!BZ139</f>
        <v>144115.43275230125</v>
      </c>
      <c r="D127" s="26">
        <f t="shared" ca="1" si="8"/>
        <v>7.480504825697217E-3</v>
      </c>
      <c r="F127" s="19">
        <f ca="1">SUMPRODUCT(ReactionRateK2!$F149:$V149*OFFSET(ReactionStoich!$E$5:$U$5,F$2,0))*(TimeStep)*'Composition Moles'!$C139</f>
        <v>-2.1927285819369796E-3</v>
      </c>
      <c r="G127" s="19">
        <f ca="1">SUMPRODUCT(ReactionRateK2!$F149:$V149*OFFSET(ReactionStoich!$E$5:$U$5,G$2,0))*(TimeStep)*'Composition Moles'!$C139</f>
        <v>0</v>
      </c>
      <c r="H127" s="19">
        <f ca="1">SUMPRODUCT(ReactionRateK2!$F149:$V149*OFFSET(ReactionStoich!$E$5:$U$5,H$2,0))*(TimeStep)*'Composition Moles'!$C139</f>
        <v>2.1886656387914843E-3</v>
      </c>
      <c r="I127" s="19">
        <f ca="1">SUMPRODUCT(ReactionRateK2!$F149:$V149*OFFSET(ReactionStoich!$E$5:$U$5,I$2,0))*(TimeStep)*'Composition Moles'!$C139</f>
        <v>4.0629431454949898E-6</v>
      </c>
      <c r="J127" s="19">
        <f ca="1">SUMPRODUCT(ReactionRateK2!$F149:$V149*OFFSET(ReactionStoich!$E$5:$U$5,J$2,0))*(TimeStep)*'Composition Moles'!$C139</f>
        <v>0</v>
      </c>
      <c r="K127" s="19">
        <f ca="1">SUMPRODUCT(ReactionRateK2!$F149:$V149*OFFSET(ReactionStoich!$E$5:$U$5,K$2,0))*(TimeStep)*'Composition Moles'!$C139</f>
        <v>0</v>
      </c>
      <c r="L127" s="19">
        <f ca="1">SUMPRODUCT(ReactionRateK2!$F149:$V149*OFFSET(ReactionStoich!$E$5:$U$5,L$2,0))*(TimeStep)*'Composition Moles'!$C139</f>
        <v>0</v>
      </c>
      <c r="M127" s="19">
        <f ca="1">SUMPRODUCT(ReactionRateK2!$F149:$V149*OFFSET(ReactionStoich!$E$5:$U$5,M$2,0))*(TimeStep)*'Composition Moles'!$C139</f>
        <v>0</v>
      </c>
      <c r="N127" s="19">
        <f ca="1">SUMPRODUCT(ReactionRateK2!$F149:$V149*OFFSET(ReactionStoich!$E$5:$U$5,N$2,0))*(TimeStep)*'Composition Moles'!$C139</f>
        <v>0</v>
      </c>
      <c r="O127" s="19">
        <f ca="1">SUMPRODUCT(ReactionRateK2!$F149:$V149*OFFSET(ReactionStoich!$E$5:$U$5,O$2,0))*(TimeStep)*'Composition Moles'!$C139</f>
        <v>0</v>
      </c>
      <c r="P127" s="19">
        <f ca="1">SUMPRODUCT(ReactionRateK2!$F149:$V149*OFFSET(ReactionStoich!$E$5:$U$5,P$2,0))*(TimeStep)*'Composition Moles'!$C139</f>
        <v>0</v>
      </c>
      <c r="Q127" s="19">
        <f ca="1">SUMPRODUCT(ReactionRateK2!$F149:$V149*OFFSET(ReactionStoich!$E$5:$U$5,Q$2,0))*(TimeStep)*'Composition Moles'!$C139</f>
        <v>0</v>
      </c>
      <c r="R127" s="19">
        <f ca="1">SUMPRODUCT(ReactionRateK2!$F149:$V149*OFFSET(ReactionStoich!$E$5:$U$5,R$2,0))*(TimeStep)*'Composition Moles'!$C139</f>
        <v>0</v>
      </c>
      <c r="S127" s="19">
        <f ca="1">SUMPRODUCT(ReactionRateK2!$F149:$V149*OFFSET(ReactionStoich!$E$5:$U$5,S$2,0))*(TimeStep)*'Composition Moles'!$C139</f>
        <v>0.48032566415837513</v>
      </c>
      <c r="T127" s="19">
        <f ca="1">SUMPRODUCT(ReactionRateK2!$F149:$V149*OFFSET(ReactionStoich!$E$5:$U$5,T$2,0))*(TimeStep)*'Composition Moles'!$C139</f>
        <v>0</v>
      </c>
      <c r="U127" s="19">
        <f ca="1">SUMPRODUCT(ReactionRateK2!$F149:$V149*OFFSET(ReactionStoich!$E$5:$U$5,U$2,0))*(TimeStep)*'Composition Moles'!$C139</f>
        <v>0</v>
      </c>
      <c r="V127" s="19">
        <f ca="1">SUMPRODUCT(ReactionRateK2!$F149:$V149*OFFSET(ReactionStoich!$E$5:$U$5,V$2,0))*(TimeStep)*'Composition Moles'!$C139</f>
        <v>0</v>
      </c>
      <c r="W127" s="19">
        <f ca="1">SUMPRODUCT(ReactionRateK2!$F149:$V149*OFFSET(ReactionStoich!$E$5:$U$5,W$2,0))*(TimeStep)*'Composition Moles'!$C139</f>
        <v>0</v>
      </c>
      <c r="X127" s="19">
        <f ca="1">SUMPRODUCT(ReactionRateK2!$F149:$V149*OFFSET(ReactionStoich!$E$5:$U$5,X$2,0))*(TimeStep)*'Composition Moles'!$C139</f>
        <v>0</v>
      </c>
      <c r="Y127" s="19">
        <f ca="1">SUMPRODUCT(ReactionRateK2!$F149:$V149*OFFSET(ReactionStoich!$E$5:$U$5,Y$2,0))*(TimeStep)*'Composition Moles'!$C139</f>
        <v>-1.3409730342812569</v>
      </c>
      <c r="Z127" s="19">
        <f ca="1">SUMPRODUCT(ReactionRateK2!$F149:$V149*OFFSET(ReactionStoich!$E$5:$U$5,Z$2,0))*(TimeStep)*'Composition Moles'!$C139</f>
        <v>0</v>
      </c>
      <c r="AA127" s="19">
        <f ca="1">SUMPRODUCT(ReactionRateK2!$F149:$V149*OFFSET(ReactionStoich!$E$5:$U$5,AA$2,0))*(TimeStep)*'Composition Moles'!$C139</f>
        <v>0</v>
      </c>
      <c r="AB127" s="19">
        <f ca="1">SUMPRODUCT(ReactionRateK2!$F149:$V149*OFFSET(ReactionStoich!$E$5:$U$5,AB$2,0))*(TimeStep)*'Composition Moles'!$C139</f>
        <v>0</v>
      </c>
      <c r="AC127" s="19">
        <f ca="1">SUMPRODUCT(ReactionRateK2!$F149:$V149*OFFSET(ReactionStoich!$E$5:$U$5,AC$2,0))*(TimeStep)*'Composition Moles'!$C139</f>
        <v>0</v>
      </c>
      <c r="AD127" s="19">
        <f ca="1">SUMPRODUCT(ReactionRateK2!$F149:$V149*OFFSET(ReactionStoich!$E$5:$U$5,AD$2,0))*(TimeStep)*'Composition Moles'!$C139</f>
        <v>0</v>
      </c>
      <c r="AE127" s="19">
        <f ca="1">SUMPRODUCT(ReactionRateK2!$F149:$V149*OFFSET(ReactionStoich!$E$5:$U$5,AE$2,0))*(TimeStep)*'Composition Moles'!$C139</f>
        <v>0</v>
      </c>
      <c r="AF127" s="19">
        <f ca="1">SUMPRODUCT(ReactionRateK2!$F149:$V149*OFFSET(ReactionStoich!$E$5:$U$5,AF$2,0))*(TimeStep)*'Composition Moles'!$C139</f>
        <v>0</v>
      </c>
      <c r="AG127" s="19">
        <f ca="1">SUMPRODUCT(ReactionRateK2!$F149:$V149*OFFSET(ReactionStoich!$E$5:$U$5,AG$2,0))*(TimeStep)*'Composition Moles'!$C139</f>
        <v>-2.8705413401348763E-3</v>
      </c>
      <c r="AH127" s="19">
        <f ca="1">SUMPRODUCT(ReactionRateK2!$F149:$V149*OFFSET(ReactionStoich!$E$5:$U$5,AH$2,0))*(TimeStep)*'Composition Moles'!$C139</f>
        <v>-0.76691876786407742</v>
      </c>
      <c r="AI127" s="19">
        <f ca="1">SUMPRODUCT(ReactionRateK2!$F149:$V149*OFFSET(ReactionStoich!$E$5:$U$5,AI$2,0))*(TimeStep)*'Composition Moles'!$C139</f>
        <v>1.8016569899718107</v>
      </c>
      <c r="AJ127" s="19">
        <f ca="1">SUMPRODUCT(ReactionRateK2!$F149:$V149*OFFSET(ReactionStoich!$E$5:$U$5,AJ$2,0))*(TimeStep)*'Composition Moles'!$C139</f>
        <v>0.21349091542680931</v>
      </c>
      <c r="AK127" s="19">
        <f ca="1">SUMPRODUCT(ReactionRateK2!$F149:$V149*OFFSET(ReactionStoich!$E$5:$U$5,AK$2,0))*(TimeStep)*'Composition Moles'!$C139</f>
        <v>0</v>
      </c>
      <c r="AL127" s="19">
        <f ca="1">SUMPRODUCT(ReactionRateK2!$F149:$V149*OFFSET(ReactionStoich!$E$5:$U$5,AL$2,0))*(TimeStep)*'Composition Moles'!$C139</f>
        <v>0</v>
      </c>
      <c r="AM127" s="19">
        <f ca="1">SUMPRODUCT(ReactionRateK2!$F149:$V149*OFFSET(ReactionStoich!$E$5:$U$5,AM$2,0))*(TimeStep)*'Composition Moles'!$C139</f>
        <v>0</v>
      </c>
      <c r="AN127" s="19">
        <f ca="1">SUMPRODUCT(ReactionRateK2!$F149:$V149*OFFSET(ReactionStoich!$E$5:$U$5,AN$2,0))*(TimeStep)*'Composition Moles'!$C139</f>
        <v>0</v>
      </c>
      <c r="AO127" s="19">
        <f ca="1">SUMPRODUCT(ReactionRateK2!$F149:$V149*OFFSET(ReactionStoich!$E$5:$U$5,AO$2,0))*(TimeStep)*'Composition Moles'!$C139</f>
        <v>-4.0629431454949898E-6</v>
      </c>
      <c r="AP127" s="19">
        <f ca="1">SUMPRODUCT(ReactionRateK2!$F149:$V149*OFFSET(ReactionStoich!$E$5:$U$5,AP$2,0))*(TimeStep)*'Composition Moles'!$C139</f>
        <v>-1.8810238540354677E-3</v>
      </c>
      <c r="AQ127" s="19">
        <f ca="1">SUMPRODUCT(ReactionRateK2!$F149:$V149*OFFSET(ReactionStoich!$E$5:$U$5,AQ$2,0))*(TimeStep)*'Composition Moles'!$C139</f>
        <v>0</v>
      </c>
      <c r="AR127" s="19">
        <f ca="1">SUMPRODUCT(ReactionRateK2!$F149:$V149*OFFSET(ReactionStoich!$E$5:$U$5,AR$2,0))*(TimeStep)*'Composition Moles'!$C139</f>
        <v>0</v>
      </c>
      <c r="AS127" s="19">
        <f ca="1">SUMPRODUCT(ReactionRateK2!$F149:$V149*OFFSET(ReactionStoich!$E$5:$U$5,AS$2,0))*(TimeStep)*'Composition Moles'!$C139</f>
        <v>-0.12760871309144836</v>
      </c>
      <c r="AT127" s="19">
        <f ca="1">SUMPRODUCT(ReactionRateK2!$F149:$V149*OFFSET(ReactionStoich!$E$5:$U$5,AT$2,0))*(TimeStep)*'Composition Moles'!$C139</f>
        <v>-0.12760871309144836</v>
      </c>
      <c r="AU127" s="19">
        <f ca="1">SUMPRODUCT(ReactionRateK2!$F149:$V149*OFFSET(ReactionStoich!$E$5:$U$5,AU$2,0))*(TimeStep)*'Composition Moles'!$C139</f>
        <v>-0.12760871309144836</v>
      </c>
      <c r="AV127" s="19">
        <f ca="1">SUMPRODUCT(ReactionRateK2!$F149:$V149*OFFSET(ReactionStoich!$E$5:$U$5,AV$2,0))*(TimeStep)*'Composition Moles'!$C139</f>
        <v>0</v>
      </c>
      <c r="AW127" s="19">
        <f ca="1">SUMPRODUCT(ReactionRateK2!$F149:$V149*OFFSET(ReactionStoich!$E$5:$U$5,AW$2,0))*(TimeStep)*'Composition Moles'!$C139</f>
        <v>0</v>
      </c>
      <c r="AX127" s="19">
        <f ca="1">SUMPRODUCT(ReactionRateK2!$F149:$V149*OFFSET(ReactionStoich!$E$5:$U$5,AX$2,0))*(TimeStep)*'Composition Moles'!$C139</f>
        <v>0</v>
      </c>
      <c r="AY127" s="19">
        <f ca="1">SUMPRODUCT(ReactionRateK2!$F149:$V149*OFFSET(ReactionStoich!$E$5:$U$5,AY$2,0))*(TimeStep)*'Composition Moles'!$C139</f>
        <v>0</v>
      </c>
      <c r="AZ127" s="19">
        <f ca="1">SUMPRODUCT(ReactionRateK2!$F149:$V149*OFFSET(ReactionStoich!$E$5:$U$5,AZ$2,0))*(TimeStep)*'Composition Moles'!$C139</f>
        <v>0</v>
      </c>
      <c r="BA127" s="19">
        <f ca="1">SUMPRODUCT(ReactionRateK2!$F149:$V149*OFFSET(ReactionStoich!$E$5:$U$5,BA$2,0))*(TimeStep)*'Composition Moles'!$C139</f>
        <v>0</v>
      </c>
      <c r="BB127" s="19">
        <f ca="1">SUMPRODUCT(ReactionRateK2!$F149:$V149*OFFSET(ReactionStoich!$E$5:$U$5,BB$2,0))*(TimeStep)*'Composition Moles'!$C139</f>
        <v>0</v>
      </c>
      <c r="BC127" s="19">
        <f ca="1">SUMPRODUCT(ReactionRateK2!$F149:$V149*OFFSET(ReactionStoich!$E$5:$U$5,BC$2,0))*(TimeStep)*'Composition Moles'!$C139</f>
        <v>0</v>
      </c>
      <c r="BD127" s="19">
        <f ca="1">SUMPRODUCT(ReactionRateK2!$F149:$V149*OFFSET(ReactionStoich!$E$5:$U$5,BD$2,0))*(TimeStep)*'Composition Moles'!$C139</f>
        <v>0</v>
      </c>
      <c r="BE127" s="19">
        <f ca="1">SUMPRODUCT(ReactionRateK2!$F149:$V149*OFFSET(ReactionStoich!$E$5:$U$5,BE$2,0))*(TimeStep)*'Composition Moles'!$C139</f>
        <v>0</v>
      </c>
      <c r="BF127" s="19">
        <f ca="1">SUMPRODUCT(ReactionRateK2!$F149:$V149*OFFSET(ReactionStoich!$E$5:$U$5,BF$2,0))*(TimeStep)*'Composition Moles'!$C139</f>
        <v>0</v>
      </c>
      <c r="BG127" s="19">
        <f ca="1">SUMPRODUCT(ReactionRateK2!$F149:$V149*OFFSET(ReactionStoich!$E$5:$U$5,BG$2,0))*(TimeStep)*'Composition Moles'!$C139</f>
        <v>0</v>
      </c>
      <c r="BH127" s="19">
        <f ca="1">SUMPRODUCT(ReactionRateK2!$F149:$V149*OFFSET(ReactionStoich!$E$5:$U$5,BH$2,0))*(TimeStep)*'Composition Moles'!$C139</f>
        <v>0</v>
      </c>
      <c r="BI127" s="19">
        <f ca="1">SUMPRODUCT(ReactionRateK2!$F149:$V149*OFFSET(ReactionStoich!$E$5:$U$5,BI$2,0))*(TimeStep)*'Composition Moles'!$C139</f>
        <v>0</v>
      </c>
      <c r="BJ127" s="19">
        <f ca="1">SUMPRODUCT(ReactionRateK2!$F149:$V149*OFFSET(ReactionStoich!$E$5:$U$5,BJ$2,0))*(TimeStep)*'Composition Moles'!$C139</f>
        <v>0</v>
      </c>
      <c r="BK127" s="19">
        <f ca="1">SUMPRODUCT(ReactionRateK2!$F149:$V149*OFFSET(ReactionStoich!$E$5:$U$5,BK$2,0))*(TimeStep)*'Composition Moles'!$C139</f>
        <v>0</v>
      </c>
      <c r="BL127" s="19">
        <f ca="1">SUMPRODUCT(ReactionRateK2!$F149:$V149*OFFSET(ReactionStoich!$E$5:$U$5,BL$2,0))*(TimeStep)*'Composition Moles'!$C139</f>
        <v>0</v>
      </c>
      <c r="BM127" s="19">
        <f ca="1">SUMPRODUCT(ReactionRateK2!$F149:$V149*OFFSET(ReactionStoich!$E$5:$U$5,BM$2,0))*(TimeStep)*'Composition Moles'!$C139</f>
        <v>0</v>
      </c>
      <c r="BN127" s="19">
        <f ca="1">SUMPRODUCT(ReactionRateK2!$F149:$V149*OFFSET(ReactionStoich!$E$5:$U$5,BN$2,0))*(TimeStep)*'Composition Moles'!$C139</f>
        <v>0</v>
      </c>
      <c r="BO127" s="19">
        <f ca="1">SUMPRODUCT(ReactionRateK2!$F149:$V149*OFFSET(ReactionStoich!$E$5:$U$5,BO$2,0))*(TimeStep)*'Composition Moles'!$C139</f>
        <v>0</v>
      </c>
      <c r="BP127" s="19">
        <f ca="1">SUMPRODUCT(ReactionRateK2!$F149:$V149*OFFSET(ReactionStoich!$E$5:$U$5,BP$2,0))*(TimeStep)*'Composition Moles'!$C139</f>
        <v>0</v>
      </c>
      <c r="BQ127" s="19">
        <f ca="1">SUMPRODUCT(ReactionRateK2!$F149:$V149*OFFSET(ReactionStoich!$E$5:$U$5,BQ$2,0))*(TimeStep)*'Composition Moles'!$C139</f>
        <v>0</v>
      </c>
      <c r="BR127" s="19">
        <f ca="1">SUMPRODUCT(ReactionRateK2!$F149:$V149*OFFSET(ReactionStoich!$E$5:$U$5,BR$2,0))*(TimeStep)*'Composition Moles'!$C139</f>
        <v>0</v>
      </c>
      <c r="BS127" s="19">
        <f ca="1">SUMPRODUCT(ReactionRateK2!$F149:$V149*OFFSET(ReactionStoich!$E$5:$U$5,BS$2,0))*(TimeStep)*'Composition Moles'!$C139</f>
        <v>0</v>
      </c>
      <c r="BT127" s="19">
        <f ca="1">SUMPRODUCT(ReactionRateK2!$F149:$V149*OFFSET(ReactionStoich!$E$5:$U$5,BT$2,0))*(TimeStep)*'Composition Moles'!$C139</f>
        <v>0</v>
      </c>
      <c r="BU127" s="19">
        <f ca="1">SUMPRODUCT(ReactionRateK2!$F149:$V149*OFFSET(ReactionStoich!$E$5:$U$5,BU$2,0))*(TimeStep)*'Composition Moles'!$C139</f>
        <v>0</v>
      </c>
      <c r="BV127" s="19">
        <f ca="1">SUMPRODUCT(ReactionRateK2!$F149:$V149*OFFSET(ReactionStoich!$E$5:$U$5,BV$2,0))*(TimeStep)*'Composition Moles'!$C139</f>
        <v>0</v>
      </c>
      <c r="BW127" s="19">
        <f ca="1">SUMPRODUCT(ReactionRateK2!$F149:$V149*OFFSET(ReactionStoich!$E$5:$U$5,BW$2,0))*(TimeStep)*'Composition Moles'!$C139</f>
        <v>0</v>
      </c>
    </row>
    <row r="128" spans="1:75">
      <c r="A128">
        <f>ReactionRateK1!A150</f>
        <v>5.899999999999987</v>
      </c>
      <c r="B128" s="20">
        <f t="shared" ca="1" si="7"/>
        <v>-1075.9032624285703</v>
      </c>
      <c r="C128" s="25">
        <f ca="1">'Composition Moles'!BZ140</f>
        <v>144108.45800077292</v>
      </c>
      <c r="D128" s="26">
        <f t="shared" ca="1" si="8"/>
        <v>7.4659272422635996E-3</v>
      </c>
      <c r="F128" s="19">
        <f ca="1">SUMPRODUCT(ReactionRateK2!$F150:$V150*OFFSET(ReactionStoich!$E$5:$U$5,F$2,0))*(TimeStep)*'Composition Moles'!$C140</f>
        <v>-2.0647669736931478E-3</v>
      </c>
      <c r="G128" s="19">
        <f ca="1">SUMPRODUCT(ReactionRateK2!$F150:$V150*OFFSET(ReactionStoich!$E$5:$U$5,G$2,0))*(TimeStep)*'Composition Moles'!$C140</f>
        <v>0</v>
      </c>
      <c r="H128" s="19">
        <f ca="1">SUMPRODUCT(ReactionRateK2!$F150:$V150*OFFSET(ReactionStoich!$E$5:$U$5,H$2,0))*(TimeStep)*'Composition Moles'!$C140</f>
        <v>2.0611191570122701E-3</v>
      </c>
      <c r="I128" s="19">
        <f ca="1">SUMPRODUCT(ReactionRateK2!$F150:$V150*OFFSET(ReactionStoich!$E$5:$U$5,I$2,0))*(TimeStep)*'Composition Moles'!$C140</f>
        <v>3.6478166808779187E-6</v>
      </c>
      <c r="J128" s="19">
        <f ca="1">SUMPRODUCT(ReactionRateK2!$F150:$V150*OFFSET(ReactionStoich!$E$5:$U$5,J$2,0))*(TimeStep)*'Composition Moles'!$C140</f>
        <v>0</v>
      </c>
      <c r="K128" s="19">
        <f ca="1">SUMPRODUCT(ReactionRateK2!$F150:$V150*OFFSET(ReactionStoich!$E$5:$U$5,K$2,0))*(TimeStep)*'Composition Moles'!$C140</f>
        <v>0</v>
      </c>
      <c r="L128" s="19">
        <f ca="1">SUMPRODUCT(ReactionRateK2!$F150:$V150*OFFSET(ReactionStoich!$E$5:$U$5,L$2,0))*(TimeStep)*'Composition Moles'!$C140</f>
        <v>0</v>
      </c>
      <c r="M128" s="19">
        <f ca="1">SUMPRODUCT(ReactionRateK2!$F150:$V150*OFFSET(ReactionStoich!$E$5:$U$5,M$2,0))*(TimeStep)*'Composition Moles'!$C140</f>
        <v>0</v>
      </c>
      <c r="N128" s="19">
        <f ca="1">SUMPRODUCT(ReactionRateK2!$F150:$V150*OFFSET(ReactionStoich!$E$5:$U$5,N$2,0))*(TimeStep)*'Composition Moles'!$C140</f>
        <v>0</v>
      </c>
      <c r="O128" s="19">
        <f ca="1">SUMPRODUCT(ReactionRateK2!$F150:$V150*OFFSET(ReactionStoich!$E$5:$U$5,O$2,0))*(TimeStep)*'Composition Moles'!$C140</f>
        <v>0</v>
      </c>
      <c r="P128" s="19">
        <f ca="1">SUMPRODUCT(ReactionRateK2!$F150:$V150*OFFSET(ReactionStoich!$E$5:$U$5,P$2,0))*(TimeStep)*'Composition Moles'!$C140</f>
        <v>0</v>
      </c>
      <c r="Q128" s="19">
        <f ca="1">SUMPRODUCT(ReactionRateK2!$F150:$V150*OFFSET(ReactionStoich!$E$5:$U$5,Q$2,0))*(TimeStep)*'Composition Moles'!$C140</f>
        <v>0</v>
      </c>
      <c r="R128" s="19">
        <f ca="1">SUMPRODUCT(ReactionRateK2!$F150:$V150*OFFSET(ReactionStoich!$E$5:$U$5,R$2,0))*(TimeStep)*'Composition Moles'!$C140</f>
        <v>0</v>
      </c>
      <c r="S128" s="19">
        <f ca="1">SUMPRODUCT(ReactionRateK2!$F150:$V150*OFFSET(ReactionStoich!$E$5:$U$5,S$2,0))*(TimeStep)*'Composition Moles'!$C140</f>
        <v>0.46193903392416624</v>
      </c>
      <c r="T128" s="19">
        <f ca="1">SUMPRODUCT(ReactionRateK2!$F150:$V150*OFFSET(ReactionStoich!$E$5:$U$5,T$2,0))*(TimeStep)*'Composition Moles'!$C140</f>
        <v>0</v>
      </c>
      <c r="U128" s="19">
        <f ca="1">SUMPRODUCT(ReactionRateK2!$F150:$V150*OFFSET(ReactionStoich!$E$5:$U$5,U$2,0))*(TimeStep)*'Composition Moles'!$C140</f>
        <v>0</v>
      </c>
      <c r="V128" s="19">
        <f ca="1">SUMPRODUCT(ReactionRateK2!$F150:$V150*OFFSET(ReactionStoich!$E$5:$U$5,V$2,0))*(TimeStep)*'Composition Moles'!$C140</f>
        <v>0</v>
      </c>
      <c r="W128" s="19">
        <f ca="1">SUMPRODUCT(ReactionRateK2!$F150:$V150*OFFSET(ReactionStoich!$E$5:$U$5,W$2,0))*(TimeStep)*'Composition Moles'!$C140</f>
        <v>0</v>
      </c>
      <c r="X128" s="19">
        <f ca="1">SUMPRODUCT(ReactionRateK2!$F150:$V150*OFFSET(ReactionStoich!$E$5:$U$5,X$2,0))*(TimeStep)*'Composition Moles'!$C140</f>
        <v>0</v>
      </c>
      <c r="Y128" s="19">
        <f ca="1">SUMPRODUCT(ReactionRateK2!$F150:$V150*OFFSET(ReactionStoich!$E$5:$U$5,Y$2,0))*(TimeStep)*'Composition Moles'!$C140</f>
        <v>-1.2995662053826256</v>
      </c>
      <c r="Z128" s="19">
        <f ca="1">SUMPRODUCT(ReactionRateK2!$F150:$V150*OFFSET(ReactionStoich!$E$5:$U$5,Z$2,0))*(TimeStep)*'Composition Moles'!$C140</f>
        <v>0</v>
      </c>
      <c r="AA128" s="19">
        <f ca="1">SUMPRODUCT(ReactionRateK2!$F150:$V150*OFFSET(ReactionStoich!$E$5:$U$5,AA$2,0))*(TimeStep)*'Composition Moles'!$C140</f>
        <v>0</v>
      </c>
      <c r="AB128" s="19">
        <f ca="1">SUMPRODUCT(ReactionRateK2!$F150:$V150*OFFSET(ReactionStoich!$E$5:$U$5,AB$2,0))*(TimeStep)*'Composition Moles'!$C140</f>
        <v>0</v>
      </c>
      <c r="AC128" s="19">
        <f ca="1">SUMPRODUCT(ReactionRateK2!$F150:$V150*OFFSET(ReactionStoich!$E$5:$U$5,AC$2,0))*(TimeStep)*'Composition Moles'!$C140</f>
        <v>0</v>
      </c>
      <c r="AD128" s="19">
        <f ca="1">SUMPRODUCT(ReactionRateK2!$F150:$V150*OFFSET(ReactionStoich!$E$5:$U$5,AD$2,0))*(TimeStep)*'Composition Moles'!$C140</f>
        <v>0</v>
      </c>
      <c r="AE128" s="19">
        <f ca="1">SUMPRODUCT(ReactionRateK2!$F150:$V150*OFFSET(ReactionStoich!$E$5:$U$5,AE$2,0))*(TimeStep)*'Composition Moles'!$C140</f>
        <v>0</v>
      </c>
      <c r="AF128" s="19">
        <f ca="1">SUMPRODUCT(ReactionRateK2!$F150:$V150*OFFSET(ReactionStoich!$E$5:$U$5,AF$2,0))*(TimeStep)*'Composition Moles'!$C140</f>
        <v>0</v>
      </c>
      <c r="AG128" s="19">
        <f ca="1">SUMPRODUCT(ReactionRateK2!$F150:$V150*OFFSET(ReactionStoich!$E$5:$U$5,AG$2,0))*(TimeStep)*'Composition Moles'!$C140</f>
        <v>-2.7400228445517384E-3</v>
      </c>
      <c r="AH128" s="19">
        <f ca="1">SUMPRODUCT(ReactionRateK2!$F150:$V150*OFFSET(ReactionStoich!$E$5:$U$5,AH$2,0))*(TimeStep)*'Composition Moles'!$C140</f>
        <v>-0.76580103795780496</v>
      </c>
      <c r="AI128" s="19">
        <f ca="1">SUMPRODUCT(ReactionRateK2!$F150:$V150*OFFSET(ReactionStoich!$E$5:$U$5,AI$2,0))*(TimeStep)*'Composition Moles'!$C140</f>
        <v>1.7796199640839232</v>
      </c>
      <c r="AJ128" s="19">
        <f ca="1">SUMPRODUCT(ReactionRateK2!$F150:$V150*OFFSET(ReactionStoich!$E$5:$U$5,AJ$2,0))*(TimeStep)*'Composition Moles'!$C140</f>
        <v>0.20636958747525277</v>
      </c>
      <c r="AK128" s="19">
        <f ca="1">SUMPRODUCT(ReactionRateK2!$F150:$V150*OFFSET(ReactionStoich!$E$5:$U$5,AK$2,0))*(TimeStep)*'Composition Moles'!$C140</f>
        <v>0</v>
      </c>
      <c r="AL128" s="19">
        <f ca="1">SUMPRODUCT(ReactionRateK2!$F150:$V150*OFFSET(ReactionStoich!$E$5:$U$5,AL$2,0))*(TimeStep)*'Composition Moles'!$C140</f>
        <v>0</v>
      </c>
      <c r="AM128" s="19">
        <f ca="1">SUMPRODUCT(ReactionRateK2!$F150:$V150*OFFSET(ReactionStoich!$E$5:$U$5,AM$2,0))*(TimeStep)*'Composition Moles'!$C140</f>
        <v>0</v>
      </c>
      <c r="AN128" s="19">
        <f ca="1">SUMPRODUCT(ReactionRateK2!$F150:$V150*OFFSET(ReactionStoich!$E$5:$U$5,AN$2,0))*(TimeStep)*'Composition Moles'!$C140</f>
        <v>0</v>
      </c>
      <c r="AO128" s="19">
        <f ca="1">SUMPRODUCT(ReactionRateK2!$F150:$V150*OFFSET(ReactionStoich!$E$5:$U$5,AO$2,0))*(TimeStep)*'Composition Moles'!$C140</f>
        <v>-3.6478166808779187E-6</v>
      </c>
      <c r="AP128" s="19">
        <f ca="1">SUMPRODUCT(ReactionRateK2!$F150:$V150*OFFSET(ReactionStoich!$E$5:$U$5,AP$2,0))*(TimeStep)*'Composition Moles'!$C140</f>
        <v>-1.7526242809967373E-3</v>
      </c>
      <c r="AQ128" s="19">
        <f ca="1">SUMPRODUCT(ReactionRateK2!$F150:$V150*OFFSET(ReactionStoich!$E$5:$U$5,AQ$2,0))*(TimeStep)*'Composition Moles'!$C140</f>
        <v>0</v>
      </c>
      <c r="AR128" s="19">
        <f ca="1">SUMPRODUCT(ReactionRateK2!$F150:$V150*OFFSET(ReactionStoich!$E$5:$U$5,AR$2,0))*(TimeStep)*'Composition Moles'!$C140</f>
        <v>0</v>
      </c>
      <c r="AS128" s="19">
        <f ca="1">SUMPRODUCT(ReactionRateK2!$F150:$V150*OFFSET(ReactionStoich!$E$5:$U$5,AS$2,0))*(TimeStep)*'Composition Moles'!$C140</f>
        <v>-0.12602168240022749</v>
      </c>
      <c r="AT128" s="19">
        <f ca="1">SUMPRODUCT(ReactionRateK2!$F150:$V150*OFFSET(ReactionStoich!$E$5:$U$5,AT$2,0))*(TimeStep)*'Composition Moles'!$C140</f>
        <v>-0.12602168240022749</v>
      </c>
      <c r="AU128" s="19">
        <f ca="1">SUMPRODUCT(ReactionRateK2!$F150:$V150*OFFSET(ReactionStoich!$E$5:$U$5,AU$2,0))*(TimeStep)*'Composition Moles'!$C140</f>
        <v>-0.12602168240022749</v>
      </c>
      <c r="AV128" s="19">
        <f ca="1">SUMPRODUCT(ReactionRateK2!$F150:$V150*OFFSET(ReactionStoich!$E$5:$U$5,AV$2,0))*(TimeStep)*'Composition Moles'!$C140</f>
        <v>0</v>
      </c>
      <c r="AW128" s="19">
        <f ca="1">SUMPRODUCT(ReactionRateK2!$F150:$V150*OFFSET(ReactionStoich!$E$5:$U$5,AW$2,0))*(TimeStep)*'Composition Moles'!$C140</f>
        <v>0</v>
      </c>
      <c r="AX128" s="19">
        <f ca="1">SUMPRODUCT(ReactionRateK2!$F150:$V150*OFFSET(ReactionStoich!$E$5:$U$5,AX$2,0))*(TimeStep)*'Composition Moles'!$C140</f>
        <v>0</v>
      </c>
      <c r="AY128" s="19">
        <f ca="1">SUMPRODUCT(ReactionRateK2!$F150:$V150*OFFSET(ReactionStoich!$E$5:$U$5,AY$2,0))*(TimeStep)*'Composition Moles'!$C140</f>
        <v>0</v>
      </c>
      <c r="AZ128" s="19">
        <f ca="1">SUMPRODUCT(ReactionRateK2!$F150:$V150*OFFSET(ReactionStoich!$E$5:$U$5,AZ$2,0))*(TimeStep)*'Composition Moles'!$C140</f>
        <v>0</v>
      </c>
      <c r="BA128" s="19">
        <f ca="1">SUMPRODUCT(ReactionRateK2!$F150:$V150*OFFSET(ReactionStoich!$E$5:$U$5,BA$2,0))*(TimeStep)*'Composition Moles'!$C140</f>
        <v>0</v>
      </c>
      <c r="BB128" s="19">
        <f ca="1">SUMPRODUCT(ReactionRateK2!$F150:$V150*OFFSET(ReactionStoich!$E$5:$U$5,BB$2,0))*(TimeStep)*'Composition Moles'!$C140</f>
        <v>0</v>
      </c>
      <c r="BC128" s="19">
        <f ca="1">SUMPRODUCT(ReactionRateK2!$F150:$V150*OFFSET(ReactionStoich!$E$5:$U$5,BC$2,0))*(TimeStep)*'Composition Moles'!$C140</f>
        <v>0</v>
      </c>
      <c r="BD128" s="19">
        <f ca="1">SUMPRODUCT(ReactionRateK2!$F150:$V150*OFFSET(ReactionStoich!$E$5:$U$5,BD$2,0))*(TimeStep)*'Composition Moles'!$C140</f>
        <v>0</v>
      </c>
      <c r="BE128" s="19">
        <f ca="1">SUMPRODUCT(ReactionRateK2!$F150:$V150*OFFSET(ReactionStoich!$E$5:$U$5,BE$2,0))*(TimeStep)*'Composition Moles'!$C140</f>
        <v>0</v>
      </c>
      <c r="BF128" s="19">
        <f ca="1">SUMPRODUCT(ReactionRateK2!$F150:$V150*OFFSET(ReactionStoich!$E$5:$U$5,BF$2,0))*(TimeStep)*'Composition Moles'!$C140</f>
        <v>0</v>
      </c>
      <c r="BG128" s="19">
        <f ca="1">SUMPRODUCT(ReactionRateK2!$F150:$V150*OFFSET(ReactionStoich!$E$5:$U$5,BG$2,0))*(TimeStep)*'Composition Moles'!$C140</f>
        <v>0</v>
      </c>
      <c r="BH128" s="19">
        <f ca="1">SUMPRODUCT(ReactionRateK2!$F150:$V150*OFFSET(ReactionStoich!$E$5:$U$5,BH$2,0))*(TimeStep)*'Composition Moles'!$C140</f>
        <v>0</v>
      </c>
      <c r="BI128" s="19">
        <f ca="1">SUMPRODUCT(ReactionRateK2!$F150:$V150*OFFSET(ReactionStoich!$E$5:$U$5,BI$2,0))*(TimeStep)*'Composition Moles'!$C140</f>
        <v>0</v>
      </c>
      <c r="BJ128" s="19">
        <f ca="1">SUMPRODUCT(ReactionRateK2!$F150:$V150*OFFSET(ReactionStoich!$E$5:$U$5,BJ$2,0))*(TimeStep)*'Composition Moles'!$C140</f>
        <v>0</v>
      </c>
      <c r="BK128" s="19">
        <f ca="1">SUMPRODUCT(ReactionRateK2!$F150:$V150*OFFSET(ReactionStoich!$E$5:$U$5,BK$2,0))*(TimeStep)*'Composition Moles'!$C140</f>
        <v>0</v>
      </c>
      <c r="BL128" s="19">
        <f ca="1">SUMPRODUCT(ReactionRateK2!$F150:$V150*OFFSET(ReactionStoich!$E$5:$U$5,BL$2,0))*(TimeStep)*'Composition Moles'!$C140</f>
        <v>0</v>
      </c>
      <c r="BM128" s="19">
        <f ca="1">SUMPRODUCT(ReactionRateK2!$F150:$V150*OFFSET(ReactionStoich!$E$5:$U$5,BM$2,0))*(TimeStep)*'Composition Moles'!$C140</f>
        <v>0</v>
      </c>
      <c r="BN128" s="19">
        <f ca="1">SUMPRODUCT(ReactionRateK2!$F150:$V150*OFFSET(ReactionStoich!$E$5:$U$5,BN$2,0))*(TimeStep)*'Composition Moles'!$C140</f>
        <v>0</v>
      </c>
      <c r="BO128" s="19">
        <f ca="1">SUMPRODUCT(ReactionRateK2!$F150:$V150*OFFSET(ReactionStoich!$E$5:$U$5,BO$2,0))*(TimeStep)*'Composition Moles'!$C140</f>
        <v>0</v>
      </c>
      <c r="BP128" s="19">
        <f ca="1">SUMPRODUCT(ReactionRateK2!$F150:$V150*OFFSET(ReactionStoich!$E$5:$U$5,BP$2,0))*(TimeStep)*'Composition Moles'!$C140</f>
        <v>0</v>
      </c>
      <c r="BQ128" s="19">
        <f ca="1">SUMPRODUCT(ReactionRateK2!$F150:$V150*OFFSET(ReactionStoich!$E$5:$U$5,BQ$2,0))*(TimeStep)*'Composition Moles'!$C140</f>
        <v>0</v>
      </c>
      <c r="BR128" s="19">
        <f ca="1">SUMPRODUCT(ReactionRateK2!$F150:$V150*OFFSET(ReactionStoich!$E$5:$U$5,BR$2,0))*(TimeStep)*'Composition Moles'!$C140</f>
        <v>0</v>
      </c>
      <c r="BS128" s="19">
        <f ca="1">SUMPRODUCT(ReactionRateK2!$F150:$V150*OFFSET(ReactionStoich!$E$5:$U$5,BS$2,0))*(TimeStep)*'Composition Moles'!$C140</f>
        <v>0</v>
      </c>
      <c r="BT128" s="19">
        <f ca="1">SUMPRODUCT(ReactionRateK2!$F150:$V150*OFFSET(ReactionStoich!$E$5:$U$5,BT$2,0))*(TimeStep)*'Composition Moles'!$C140</f>
        <v>0</v>
      </c>
      <c r="BU128" s="19">
        <f ca="1">SUMPRODUCT(ReactionRateK2!$F150:$V150*OFFSET(ReactionStoich!$E$5:$U$5,BU$2,0))*(TimeStep)*'Composition Moles'!$C140</f>
        <v>0</v>
      </c>
      <c r="BV128" s="19">
        <f ca="1">SUMPRODUCT(ReactionRateK2!$F150:$V150*OFFSET(ReactionStoich!$E$5:$U$5,BV$2,0))*(TimeStep)*'Composition Moles'!$C140</f>
        <v>0</v>
      </c>
      <c r="BW128" s="19">
        <f ca="1">SUMPRODUCT(ReactionRateK2!$F150:$V150*OFFSET(ReactionStoich!$E$5:$U$5,BW$2,0))*(TimeStep)*'Composition Moles'!$C140</f>
        <v>0</v>
      </c>
    </row>
    <row r="129" spans="1:75">
      <c r="A129">
        <f>ReactionRateK1!A151</f>
        <v>5.9499999999999869</v>
      </c>
      <c r="B129" s="20">
        <f t="shared" ca="1" si="7"/>
        <v>-1074.5284986869524</v>
      </c>
      <c r="C129" s="25">
        <f ca="1">'Composition Moles'!BZ141</f>
        <v>144101.37704620205</v>
      </c>
      <c r="D129" s="26">
        <f t="shared" ca="1" si="8"/>
        <v>7.4567538542149748E-3</v>
      </c>
      <c r="F129" s="19">
        <f ca="1">SUMPRODUCT(ReactionRateK2!$F151:$V151*OFFSET(ReactionStoich!$E$5:$U$5,F$2,0))*(TimeStep)*'Composition Moles'!$C141</f>
        <v>-1.9455744987929055E-3</v>
      </c>
      <c r="G129" s="19">
        <f ca="1">SUMPRODUCT(ReactionRateK2!$F151:$V151*OFFSET(ReactionStoich!$E$5:$U$5,G$2,0))*(TimeStep)*'Composition Moles'!$C141</f>
        <v>0</v>
      </c>
      <c r="H129" s="19">
        <f ca="1">SUMPRODUCT(ReactionRateK2!$F151:$V151*OFFSET(ReactionStoich!$E$5:$U$5,H$2,0))*(TimeStep)*'Composition Moles'!$C141</f>
        <v>1.9422993838827554E-3</v>
      </c>
      <c r="I129" s="19">
        <f ca="1">SUMPRODUCT(ReactionRateK2!$F151:$V151*OFFSET(ReactionStoich!$E$5:$U$5,I$2,0))*(TimeStep)*'Composition Moles'!$C141</f>
        <v>3.2751149101502661E-6</v>
      </c>
      <c r="J129" s="19">
        <f ca="1">SUMPRODUCT(ReactionRateK2!$F151:$V151*OFFSET(ReactionStoich!$E$5:$U$5,J$2,0))*(TimeStep)*'Composition Moles'!$C141</f>
        <v>0</v>
      </c>
      <c r="K129" s="19">
        <f ca="1">SUMPRODUCT(ReactionRateK2!$F151:$V151*OFFSET(ReactionStoich!$E$5:$U$5,K$2,0))*(TimeStep)*'Composition Moles'!$C141</f>
        <v>0</v>
      </c>
      <c r="L129" s="19">
        <f ca="1">SUMPRODUCT(ReactionRateK2!$F151:$V151*OFFSET(ReactionStoich!$E$5:$U$5,L$2,0))*(TimeStep)*'Composition Moles'!$C141</f>
        <v>0</v>
      </c>
      <c r="M129" s="19">
        <f ca="1">SUMPRODUCT(ReactionRateK2!$F151:$V151*OFFSET(ReactionStoich!$E$5:$U$5,M$2,0))*(TimeStep)*'Composition Moles'!$C141</f>
        <v>0</v>
      </c>
      <c r="N129" s="19">
        <f ca="1">SUMPRODUCT(ReactionRateK2!$F151:$V151*OFFSET(ReactionStoich!$E$5:$U$5,N$2,0))*(TimeStep)*'Composition Moles'!$C141</f>
        <v>0</v>
      </c>
      <c r="O129" s="19">
        <f ca="1">SUMPRODUCT(ReactionRateK2!$F151:$V151*OFFSET(ReactionStoich!$E$5:$U$5,O$2,0))*(TimeStep)*'Composition Moles'!$C141</f>
        <v>0</v>
      </c>
      <c r="P129" s="19">
        <f ca="1">SUMPRODUCT(ReactionRateK2!$F151:$V151*OFFSET(ReactionStoich!$E$5:$U$5,P$2,0))*(TimeStep)*'Composition Moles'!$C141</f>
        <v>0</v>
      </c>
      <c r="Q129" s="19">
        <f ca="1">SUMPRODUCT(ReactionRateK2!$F151:$V151*OFFSET(ReactionStoich!$E$5:$U$5,Q$2,0))*(TimeStep)*'Composition Moles'!$C141</f>
        <v>0</v>
      </c>
      <c r="R129" s="19">
        <f ca="1">SUMPRODUCT(ReactionRateK2!$F151:$V151*OFFSET(ReactionStoich!$E$5:$U$5,R$2,0))*(TimeStep)*'Composition Moles'!$C141</f>
        <v>0</v>
      </c>
      <c r="S129" s="19">
        <f ca="1">SUMPRODUCT(ReactionRateK2!$F151:$V151*OFFSET(ReactionStoich!$E$5:$U$5,S$2,0))*(TimeStep)*'Composition Moles'!$C141</f>
        <v>0.44388484316477217</v>
      </c>
      <c r="T129" s="19">
        <f ca="1">SUMPRODUCT(ReactionRateK2!$F151:$V151*OFFSET(ReactionStoich!$E$5:$U$5,T$2,0))*(TimeStep)*'Composition Moles'!$C141</f>
        <v>0</v>
      </c>
      <c r="U129" s="19">
        <f ca="1">SUMPRODUCT(ReactionRateK2!$F151:$V151*OFFSET(ReactionStoich!$E$5:$U$5,U$2,0))*(TimeStep)*'Composition Moles'!$C141</f>
        <v>0</v>
      </c>
      <c r="V129" s="19">
        <f ca="1">SUMPRODUCT(ReactionRateK2!$F151:$V151*OFFSET(ReactionStoich!$E$5:$U$5,V$2,0))*(TimeStep)*'Composition Moles'!$C141</f>
        <v>0</v>
      </c>
      <c r="W129" s="19">
        <f ca="1">SUMPRODUCT(ReactionRateK2!$F151:$V151*OFFSET(ReactionStoich!$E$5:$U$5,W$2,0))*(TimeStep)*'Composition Moles'!$C141</f>
        <v>0</v>
      </c>
      <c r="X129" s="19">
        <f ca="1">SUMPRODUCT(ReactionRateK2!$F151:$V151*OFFSET(ReactionStoich!$E$5:$U$5,X$2,0))*(TimeStep)*'Composition Moles'!$C141</f>
        <v>0</v>
      </c>
      <c r="Y129" s="19">
        <f ca="1">SUMPRODUCT(ReactionRateK2!$F151:$V151*OFFSET(ReactionStoich!$E$5:$U$5,Y$2,0))*(TimeStep)*'Composition Moles'!$C141</f>
        <v>-1.2588980427213678</v>
      </c>
      <c r="Z129" s="19">
        <f ca="1">SUMPRODUCT(ReactionRateK2!$F151:$V151*OFFSET(ReactionStoich!$E$5:$U$5,Z$2,0))*(TimeStep)*'Composition Moles'!$C141</f>
        <v>0</v>
      </c>
      <c r="AA129" s="19">
        <f ca="1">SUMPRODUCT(ReactionRateK2!$F151:$V151*OFFSET(ReactionStoich!$E$5:$U$5,AA$2,0))*(TimeStep)*'Composition Moles'!$C141</f>
        <v>0</v>
      </c>
      <c r="AB129" s="19">
        <f ca="1">SUMPRODUCT(ReactionRateK2!$F151:$V151*OFFSET(ReactionStoich!$E$5:$U$5,AB$2,0))*(TimeStep)*'Composition Moles'!$C141</f>
        <v>0</v>
      </c>
      <c r="AC129" s="19">
        <f ca="1">SUMPRODUCT(ReactionRateK2!$F151:$V151*OFFSET(ReactionStoich!$E$5:$U$5,AC$2,0))*(TimeStep)*'Composition Moles'!$C141</f>
        <v>0</v>
      </c>
      <c r="AD129" s="19">
        <f ca="1">SUMPRODUCT(ReactionRateK2!$F151:$V151*OFFSET(ReactionStoich!$E$5:$U$5,AD$2,0))*(TimeStep)*'Composition Moles'!$C141</f>
        <v>0</v>
      </c>
      <c r="AE129" s="19">
        <f ca="1">SUMPRODUCT(ReactionRateK2!$F151:$V151*OFFSET(ReactionStoich!$E$5:$U$5,AE$2,0))*(TimeStep)*'Composition Moles'!$C141</f>
        <v>0</v>
      </c>
      <c r="AF129" s="19">
        <f ca="1">SUMPRODUCT(ReactionRateK2!$F151:$V151*OFFSET(ReactionStoich!$E$5:$U$5,AF$2,0))*(TimeStep)*'Composition Moles'!$C141</f>
        <v>0</v>
      </c>
      <c r="AG129" s="19">
        <f ca="1">SUMPRODUCT(ReactionRateK2!$F151:$V151*OFFSET(ReactionStoich!$E$5:$U$5,AG$2,0))*(TimeStep)*'Composition Moles'!$C141</f>
        <v>-2.6677754648184479E-3</v>
      </c>
      <c r="AH129" s="19">
        <f ca="1">SUMPRODUCT(ReactionRateK2!$F151:$V151*OFFSET(ReactionStoich!$E$5:$U$5,AH$2,0))*(TimeStep)*'Composition Moles'!$C141</f>
        <v>-0.76450917708164612</v>
      </c>
      <c r="AI129" s="19">
        <f ca="1">SUMPRODUCT(ReactionRateK2!$F151:$V151*OFFSET(ReactionStoich!$E$5:$U$5,AI$2,0))*(TimeStep)*'Composition Moles'!$C141</f>
        <v>1.75781696765525</v>
      </c>
      <c r="AJ129" s="19">
        <f ca="1">SUMPRODUCT(ReactionRateK2!$F151:$V151*OFFSET(ReactionStoich!$E$5:$U$5,AJ$2,0))*(TimeStep)*'Composition Moles'!$C141</f>
        <v>0.19939596495212991</v>
      </c>
      <c r="AK129" s="19">
        <f ca="1">SUMPRODUCT(ReactionRateK2!$F151:$V151*OFFSET(ReactionStoich!$E$5:$U$5,AK$2,0))*(TimeStep)*'Composition Moles'!$C141</f>
        <v>0</v>
      </c>
      <c r="AL129" s="19">
        <f ca="1">SUMPRODUCT(ReactionRateK2!$F151:$V151*OFFSET(ReactionStoich!$E$5:$U$5,AL$2,0))*(TimeStep)*'Composition Moles'!$C141</f>
        <v>0</v>
      </c>
      <c r="AM129" s="19">
        <f ca="1">SUMPRODUCT(ReactionRateK2!$F151:$V151*OFFSET(ReactionStoich!$E$5:$U$5,AM$2,0))*(TimeStep)*'Composition Moles'!$C141</f>
        <v>0</v>
      </c>
      <c r="AN129" s="19">
        <f ca="1">SUMPRODUCT(ReactionRateK2!$F151:$V151*OFFSET(ReactionStoich!$E$5:$U$5,AN$2,0))*(TimeStep)*'Composition Moles'!$C141</f>
        <v>0</v>
      </c>
      <c r="AO129" s="19">
        <f ca="1">SUMPRODUCT(ReactionRateK2!$F151:$V151*OFFSET(ReactionStoich!$E$5:$U$5,AO$2,0))*(TimeStep)*'Composition Moles'!$C141</f>
        <v>-3.2751149101502661E-6</v>
      </c>
      <c r="AP129" s="19">
        <f ca="1">SUMPRODUCT(ReactionRateK2!$F151:$V151*OFFSET(ReactionStoich!$E$5:$U$5,AP$2,0))*(TimeStep)*'Composition Moles'!$C141</f>
        <v>-1.6332397207499622E-3</v>
      </c>
      <c r="AQ129" s="19">
        <f ca="1">SUMPRODUCT(ReactionRateK2!$F151:$V151*OFFSET(ReactionStoich!$E$5:$U$5,AQ$2,0))*(TimeStep)*'Composition Moles'!$C141</f>
        <v>0</v>
      </c>
      <c r="AR129" s="19">
        <f ca="1">SUMPRODUCT(ReactionRateK2!$F151:$V151*OFFSET(ReactionStoich!$E$5:$U$5,AR$2,0))*(TimeStep)*'Composition Moles'!$C141</f>
        <v>0</v>
      </c>
      <c r="AS129" s="19">
        <f ca="1">SUMPRODUCT(ReactionRateK2!$F151:$V151*OFFSET(ReactionStoich!$E$5:$U$5,AS$2,0))*(TimeStep)*'Composition Moles'!$C141</f>
        <v>-0.12446208855621983</v>
      </c>
      <c r="AT129" s="19">
        <f ca="1">SUMPRODUCT(ReactionRateK2!$F151:$V151*OFFSET(ReactionStoich!$E$5:$U$5,AT$2,0))*(TimeStep)*'Composition Moles'!$C141</f>
        <v>-0.12446208855621983</v>
      </c>
      <c r="AU129" s="19">
        <f ca="1">SUMPRODUCT(ReactionRateK2!$F151:$V151*OFFSET(ReactionStoich!$E$5:$U$5,AU$2,0))*(TimeStep)*'Composition Moles'!$C141</f>
        <v>-0.12446208855621983</v>
      </c>
      <c r="AV129" s="19">
        <f ca="1">SUMPRODUCT(ReactionRateK2!$F151:$V151*OFFSET(ReactionStoich!$E$5:$U$5,AV$2,0))*(TimeStep)*'Composition Moles'!$C141</f>
        <v>0</v>
      </c>
      <c r="AW129" s="19">
        <f ca="1">SUMPRODUCT(ReactionRateK2!$F151:$V151*OFFSET(ReactionStoich!$E$5:$U$5,AW$2,0))*(TimeStep)*'Composition Moles'!$C141</f>
        <v>0</v>
      </c>
      <c r="AX129" s="19">
        <f ca="1">SUMPRODUCT(ReactionRateK2!$F151:$V151*OFFSET(ReactionStoich!$E$5:$U$5,AX$2,0))*(TimeStep)*'Composition Moles'!$C141</f>
        <v>0</v>
      </c>
      <c r="AY129" s="19">
        <f ca="1">SUMPRODUCT(ReactionRateK2!$F151:$V151*OFFSET(ReactionStoich!$E$5:$U$5,AY$2,0))*(TimeStep)*'Composition Moles'!$C141</f>
        <v>0</v>
      </c>
      <c r="AZ129" s="19">
        <f ca="1">SUMPRODUCT(ReactionRateK2!$F151:$V151*OFFSET(ReactionStoich!$E$5:$U$5,AZ$2,0))*(TimeStep)*'Composition Moles'!$C141</f>
        <v>0</v>
      </c>
      <c r="BA129" s="19">
        <f ca="1">SUMPRODUCT(ReactionRateK2!$F151:$V151*OFFSET(ReactionStoich!$E$5:$U$5,BA$2,0))*(TimeStep)*'Composition Moles'!$C141</f>
        <v>0</v>
      </c>
      <c r="BB129" s="19">
        <f ca="1">SUMPRODUCT(ReactionRateK2!$F151:$V151*OFFSET(ReactionStoich!$E$5:$U$5,BB$2,0))*(TimeStep)*'Composition Moles'!$C141</f>
        <v>0</v>
      </c>
      <c r="BC129" s="19">
        <f ca="1">SUMPRODUCT(ReactionRateK2!$F151:$V151*OFFSET(ReactionStoich!$E$5:$U$5,BC$2,0))*(TimeStep)*'Composition Moles'!$C141</f>
        <v>0</v>
      </c>
      <c r="BD129" s="19">
        <f ca="1">SUMPRODUCT(ReactionRateK2!$F151:$V151*OFFSET(ReactionStoich!$E$5:$U$5,BD$2,0))*(TimeStep)*'Composition Moles'!$C141</f>
        <v>0</v>
      </c>
      <c r="BE129" s="19">
        <f ca="1">SUMPRODUCT(ReactionRateK2!$F151:$V151*OFFSET(ReactionStoich!$E$5:$U$5,BE$2,0))*(TimeStep)*'Composition Moles'!$C141</f>
        <v>0</v>
      </c>
      <c r="BF129" s="19">
        <f ca="1">SUMPRODUCT(ReactionRateK2!$F151:$V151*OFFSET(ReactionStoich!$E$5:$U$5,BF$2,0))*(TimeStep)*'Composition Moles'!$C141</f>
        <v>0</v>
      </c>
      <c r="BG129" s="19">
        <f ca="1">SUMPRODUCT(ReactionRateK2!$F151:$V151*OFFSET(ReactionStoich!$E$5:$U$5,BG$2,0))*(TimeStep)*'Composition Moles'!$C141</f>
        <v>0</v>
      </c>
      <c r="BH129" s="19">
        <f ca="1">SUMPRODUCT(ReactionRateK2!$F151:$V151*OFFSET(ReactionStoich!$E$5:$U$5,BH$2,0))*(TimeStep)*'Composition Moles'!$C141</f>
        <v>0</v>
      </c>
      <c r="BI129" s="19">
        <f ca="1">SUMPRODUCT(ReactionRateK2!$F151:$V151*OFFSET(ReactionStoich!$E$5:$U$5,BI$2,0))*(TimeStep)*'Composition Moles'!$C141</f>
        <v>0</v>
      </c>
      <c r="BJ129" s="19">
        <f ca="1">SUMPRODUCT(ReactionRateK2!$F151:$V151*OFFSET(ReactionStoich!$E$5:$U$5,BJ$2,0))*(TimeStep)*'Composition Moles'!$C141</f>
        <v>0</v>
      </c>
      <c r="BK129" s="19">
        <f ca="1">SUMPRODUCT(ReactionRateK2!$F151:$V151*OFFSET(ReactionStoich!$E$5:$U$5,BK$2,0))*(TimeStep)*'Composition Moles'!$C141</f>
        <v>0</v>
      </c>
      <c r="BL129" s="19">
        <f ca="1">SUMPRODUCT(ReactionRateK2!$F151:$V151*OFFSET(ReactionStoich!$E$5:$U$5,BL$2,0))*(TimeStep)*'Composition Moles'!$C141</f>
        <v>0</v>
      </c>
      <c r="BM129" s="19">
        <f ca="1">SUMPRODUCT(ReactionRateK2!$F151:$V151*OFFSET(ReactionStoich!$E$5:$U$5,BM$2,0))*(TimeStep)*'Composition Moles'!$C141</f>
        <v>0</v>
      </c>
      <c r="BN129" s="19">
        <f ca="1">SUMPRODUCT(ReactionRateK2!$F151:$V151*OFFSET(ReactionStoich!$E$5:$U$5,BN$2,0))*(TimeStep)*'Composition Moles'!$C141</f>
        <v>0</v>
      </c>
      <c r="BO129" s="19">
        <f ca="1">SUMPRODUCT(ReactionRateK2!$F151:$V151*OFFSET(ReactionStoich!$E$5:$U$5,BO$2,0))*(TimeStep)*'Composition Moles'!$C141</f>
        <v>0</v>
      </c>
      <c r="BP129" s="19">
        <f ca="1">SUMPRODUCT(ReactionRateK2!$F151:$V151*OFFSET(ReactionStoich!$E$5:$U$5,BP$2,0))*(TimeStep)*'Composition Moles'!$C141</f>
        <v>0</v>
      </c>
      <c r="BQ129" s="19">
        <f ca="1">SUMPRODUCT(ReactionRateK2!$F151:$V151*OFFSET(ReactionStoich!$E$5:$U$5,BQ$2,0))*(TimeStep)*'Composition Moles'!$C141</f>
        <v>0</v>
      </c>
      <c r="BR129" s="19">
        <f ca="1">SUMPRODUCT(ReactionRateK2!$F151:$V151*OFFSET(ReactionStoich!$E$5:$U$5,BR$2,0))*(TimeStep)*'Composition Moles'!$C141</f>
        <v>0</v>
      </c>
      <c r="BS129" s="19">
        <f ca="1">SUMPRODUCT(ReactionRateK2!$F151:$V151*OFFSET(ReactionStoich!$E$5:$U$5,BS$2,0))*(TimeStep)*'Composition Moles'!$C141</f>
        <v>0</v>
      </c>
      <c r="BT129" s="19">
        <f ca="1">SUMPRODUCT(ReactionRateK2!$F151:$V151*OFFSET(ReactionStoich!$E$5:$U$5,BT$2,0))*(TimeStep)*'Composition Moles'!$C141</f>
        <v>0</v>
      </c>
      <c r="BU129" s="19">
        <f ca="1">SUMPRODUCT(ReactionRateK2!$F151:$V151*OFFSET(ReactionStoich!$E$5:$U$5,BU$2,0))*(TimeStep)*'Composition Moles'!$C141</f>
        <v>0</v>
      </c>
      <c r="BV129" s="19">
        <f ca="1">SUMPRODUCT(ReactionRateK2!$F151:$V151*OFFSET(ReactionStoich!$E$5:$U$5,BV$2,0))*(TimeStep)*'Composition Moles'!$C141</f>
        <v>0</v>
      </c>
      <c r="BW129" s="19">
        <f ca="1">SUMPRODUCT(ReactionRateK2!$F151:$V151*OFFSET(ReactionStoich!$E$5:$U$5,BW$2,0))*(TimeStep)*'Composition Moles'!$C141</f>
        <v>0</v>
      </c>
    </row>
    <row r="130" spans="1:75">
      <c r="A130">
        <f>ReactionRateK1!A152</f>
        <v>5.9999999999999867</v>
      </c>
      <c r="B130" s="20">
        <f t="shared" ca="1" si="7"/>
        <v>-1074.0818838927</v>
      </c>
      <c r="C130" s="25">
        <f ca="1">'Composition Moles'!BZ142</f>
        <v>144094.19369568003</v>
      </c>
      <c r="D130" s="26">
        <f t="shared" ca="1" si="8"/>
        <v>7.4540261223926133E-3</v>
      </c>
      <c r="F130" s="19">
        <f ca="1">SUMPRODUCT(ReactionRateK2!$F152:$V152*OFFSET(ReactionStoich!$E$5:$U$5,F$2,0))*(TimeStep)*'Composition Moles'!$C142</f>
        <v>-1.8345335583300774E-3</v>
      </c>
      <c r="G130" s="19">
        <f ca="1">SUMPRODUCT(ReactionRateK2!$F152:$V152*OFFSET(ReactionStoich!$E$5:$U$5,G$2,0))*(TimeStep)*'Composition Moles'!$C142</f>
        <v>0</v>
      </c>
      <c r="H130" s="19">
        <f ca="1">SUMPRODUCT(ReactionRateK2!$F152:$V152*OFFSET(ReactionStoich!$E$5:$U$5,H$2,0))*(TimeStep)*'Composition Moles'!$C142</f>
        <v>1.8315930576967979E-3</v>
      </c>
      <c r="I130" s="19">
        <f ca="1">SUMPRODUCT(ReactionRateK2!$F152:$V152*OFFSET(ReactionStoich!$E$5:$U$5,I$2,0))*(TimeStep)*'Composition Moles'!$C142</f>
        <v>2.9405006332794884E-6</v>
      </c>
      <c r="J130" s="19">
        <f ca="1">SUMPRODUCT(ReactionRateK2!$F152:$V152*OFFSET(ReactionStoich!$E$5:$U$5,J$2,0))*(TimeStep)*'Composition Moles'!$C142</f>
        <v>0</v>
      </c>
      <c r="K130" s="19">
        <f ca="1">SUMPRODUCT(ReactionRateK2!$F152:$V152*OFFSET(ReactionStoich!$E$5:$U$5,K$2,0))*(TimeStep)*'Composition Moles'!$C142</f>
        <v>0</v>
      </c>
      <c r="L130" s="19">
        <f ca="1">SUMPRODUCT(ReactionRateK2!$F152:$V152*OFFSET(ReactionStoich!$E$5:$U$5,L$2,0))*(TimeStep)*'Composition Moles'!$C142</f>
        <v>0</v>
      </c>
      <c r="M130" s="19">
        <f ca="1">SUMPRODUCT(ReactionRateK2!$F152:$V152*OFFSET(ReactionStoich!$E$5:$U$5,M$2,0))*(TimeStep)*'Composition Moles'!$C142</f>
        <v>0</v>
      </c>
      <c r="N130" s="19">
        <f ca="1">SUMPRODUCT(ReactionRateK2!$F152:$V152*OFFSET(ReactionStoich!$E$5:$U$5,N$2,0))*(TimeStep)*'Composition Moles'!$C142</f>
        <v>0</v>
      </c>
      <c r="O130" s="19">
        <f ca="1">SUMPRODUCT(ReactionRateK2!$F152:$V152*OFFSET(ReactionStoich!$E$5:$U$5,O$2,0))*(TimeStep)*'Composition Moles'!$C142</f>
        <v>0</v>
      </c>
      <c r="P130" s="19">
        <f ca="1">SUMPRODUCT(ReactionRateK2!$F152:$V152*OFFSET(ReactionStoich!$E$5:$U$5,P$2,0))*(TimeStep)*'Composition Moles'!$C142</f>
        <v>0</v>
      </c>
      <c r="Q130" s="19">
        <f ca="1">SUMPRODUCT(ReactionRateK2!$F152:$V152*OFFSET(ReactionStoich!$E$5:$U$5,Q$2,0))*(TimeStep)*'Composition Moles'!$C142</f>
        <v>0</v>
      </c>
      <c r="R130" s="19">
        <f ca="1">SUMPRODUCT(ReactionRateK2!$F152:$V152*OFFSET(ReactionStoich!$E$5:$U$5,R$2,0))*(TimeStep)*'Composition Moles'!$C142</f>
        <v>0</v>
      </c>
      <c r="S130" s="19">
        <f ca="1">SUMPRODUCT(ReactionRateK2!$F152:$V152*OFFSET(ReactionStoich!$E$5:$U$5,S$2,0))*(TimeStep)*'Composition Moles'!$C142</f>
        <v>0.42614449693722578</v>
      </c>
      <c r="T130" s="19">
        <f ca="1">SUMPRODUCT(ReactionRateK2!$F152:$V152*OFFSET(ReactionStoich!$E$5:$U$5,T$2,0))*(TimeStep)*'Composition Moles'!$C142</f>
        <v>0</v>
      </c>
      <c r="U130" s="19">
        <f ca="1">SUMPRODUCT(ReactionRateK2!$F152:$V152*OFFSET(ReactionStoich!$E$5:$U$5,U$2,0))*(TimeStep)*'Composition Moles'!$C142</f>
        <v>0</v>
      </c>
      <c r="V130" s="19">
        <f ca="1">SUMPRODUCT(ReactionRateK2!$F152:$V152*OFFSET(ReactionStoich!$E$5:$U$5,V$2,0))*(TimeStep)*'Composition Moles'!$C142</f>
        <v>0</v>
      </c>
      <c r="W130" s="19">
        <f ca="1">SUMPRODUCT(ReactionRateK2!$F152:$V152*OFFSET(ReactionStoich!$E$5:$U$5,W$2,0))*(TimeStep)*'Composition Moles'!$C142</f>
        <v>0</v>
      </c>
      <c r="X130" s="19">
        <f ca="1">SUMPRODUCT(ReactionRateK2!$F152:$V152*OFFSET(ReactionStoich!$E$5:$U$5,X$2,0))*(TimeStep)*'Composition Moles'!$C142</f>
        <v>0</v>
      </c>
      <c r="Y130" s="19">
        <f ca="1">SUMPRODUCT(ReactionRateK2!$F152:$V152*OFFSET(ReactionStoich!$E$5:$U$5,Y$2,0))*(TimeStep)*'Composition Moles'!$C142</f>
        <v>-1.2189298285787848</v>
      </c>
      <c r="Z130" s="19">
        <f ca="1">SUMPRODUCT(ReactionRateK2!$F152:$V152*OFFSET(ReactionStoich!$E$5:$U$5,Z$2,0))*(TimeStep)*'Composition Moles'!$C142</f>
        <v>0</v>
      </c>
      <c r="AA130" s="19">
        <f ca="1">SUMPRODUCT(ReactionRateK2!$F152:$V152*OFFSET(ReactionStoich!$E$5:$U$5,AA$2,0))*(TimeStep)*'Composition Moles'!$C142</f>
        <v>0</v>
      </c>
      <c r="AB130" s="19">
        <f ca="1">SUMPRODUCT(ReactionRateK2!$F152:$V152*OFFSET(ReactionStoich!$E$5:$U$5,AB$2,0))*(TimeStep)*'Composition Moles'!$C142</f>
        <v>0</v>
      </c>
      <c r="AC130" s="19">
        <f ca="1">SUMPRODUCT(ReactionRateK2!$F152:$V152*OFFSET(ReactionStoich!$E$5:$U$5,AC$2,0))*(TimeStep)*'Composition Moles'!$C142</f>
        <v>0</v>
      </c>
      <c r="AD130" s="19">
        <f ca="1">SUMPRODUCT(ReactionRateK2!$F152:$V152*OFFSET(ReactionStoich!$E$5:$U$5,AD$2,0))*(TimeStep)*'Composition Moles'!$C142</f>
        <v>0</v>
      </c>
      <c r="AE130" s="19">
        <f ca="1">SUMPRODUCT(ReactionRateK2!$F152:$V152*OFFSET(ReactionStoich!$E$5:$U$5,AE$2,0))*(TimeStep)*'Composition Moles'!$C142</f>
        <v>0</v>
      </c>
      <c r="AF130" s="19">
        <f ca="1">SUMPRODUCT(ReactionRateK2!$F152:$V152*OFFSET(ReactionStoich!$E$5:$U$5,AF$2,0))*(TimeStep)*'Composition Moles'!$C142</f>
        <v>0</v>
      </c>
      <c r="AG130" s="19">
        <f ca="1">SUMPRODUCT(ReactionRateK2!$F152:$V152*OFFSET(ReactionStoich!$E$5:$U$5,AG$2,0))*(TimeStep)*'Composition Moles'!$C142</f>
        <v>-2.6667116510656489E-3</v>
      </c>
      <c r="AH130" s="19">
        <f ca="1">SUMPRODUCT(ReactionRateK2!$F152:$V152*OFFSET(ReactionStoich!$E$5:$U$5,AH$2,0))*(TimeStep)*'Composition Moles'!$C142</f>
        <v>-0.76305189199863976</v>
      </c>
      <c r="AI130" s="19">
        <f ca="1">SUMPRODUCT(ReactionRateK2!$F152:$V152*OFFSET(ReactionStoich!$E$5:$U$5,AI$2,0))*(TimeStep)*'Composition Moles'!$C142</f>
        <v>1.7362490473481706</v>
      </c>
      <c r="AJ130" s="19">
        <f ca="1">SUMPRODUCT(ReactionRateK2!$F152:$V152*OFFSET(ReactionStoich!$E$5:$U$5,AJ$2,0))*(TimeStep)*'Composition Moles'!$C142</f>
        <v>0.19256773026472079</v>
      </c>
      <c r="AK130" s="19">
        <f ca="1">SUMPRODUCT(ReactionRateK2!$F152:$V152*OFFSET(ReactionStoich!$E$5:$U$5,AK$2,0))*(TimeStep)*'Composition Moles'!$C142</f>
        <v>0</v>
      </c>
      <c r="AL130" s="19">
        <f ca="1">SUMPRODUCT(ReactionRateK2!$F152:$V152*OFFSET(ReactionStoich!$E$5:$U$5,AL$2,0))*(TimeStep)*'Composition Moles'!$C142</f>
        <v>0</v>
      </c>
      <c r="AM130" s="19">
        <f ca="1">SUMPRODUCT(ReactionRateK2!$F152:$V152*OFFSET(ReactionStoich!$E$5:$U$5,AM$2,0))*(TimeStep)*'Composition Moles'!$C142</f>
        <v>0</v>
      </c>
      <c r="AN130" s="19">
        <f ca="1">SUMPRODUCT(ReactionRateK2!$F152:$V152*OFFSET(ReactionStoich!$E$5:$U$5,AN$2,0))*(TimeStep)*'Composition Moles'!$C142</f>
        <v>0</v>
      </c>
      <c r="AO130" s="19">
        <f ca="1">SUMPRODUCT(ReactionRateK2!$F152:$V152*OFFSET(ReactionStoich!$E$5:$U$5,AO$2,0))*(TimeStep)*'Composition Moles'!$C142</f>
        <v>-2.9405006332794884E-6</v>
      </c>
      <c r="AP130" s="19">
        <f ca="1">SUMPRODUCT(ReactionRateK2!$F152:$V152*OFFSET(ReactionStoich!$E$5:$U$5,AP$2,0))*(TimeStep)*'Composition Moles'!$C142</f>
        <v>-1.5222348578403529E-3</v>
      </c>
      <c r="AQ130" s="19">
        <f ca="1">SUMPRODUCT(ReactionRateK2!$F152:$V152*OFFSET(ReactionStoich!$E$5:$U$5,AQ$2,0))*(TimeStep)*'Composition Moles'!$C142</f>
        <v>0</v>
      </c>
      <c r="AR130" s="19">
        <f ca="1">SUMPRODUCT(ReactionRateK2!$F152:$V152*OFFSET(ReactionStoich!$E$5:$U$5,AR$2,0))*(TimeStep)*'Composition Moles'!$C142</f>
        <v>0</v>
      </c>
      <c r="AS130" s="19">
        <f ca="1">SUMPRODUCT(ReactionRateK2!$F152:$V152*OFFSET(ReactionStoich!$E$5:$U$5,AS$2,0))*(TimeStep)*'Composition Moles'!$C142</f>
        <v>-0.12292922232105107</v>
      </c>
      <c r="AT130" s="19">
        <f ca="1">SUMPRODUCT(ReactionRateK2!$F152:$V152*OFFSET(ReactionStoich!$E$5:$U$5,AT$2,0))*(TimeStep)*'Composition Moles'!$C142</f>
        <v>-0.12292922232105107</v>
      </c>
      <c r="AU130" s="19">
        <f ca="1">SUMPRODUCT(ReactionRateK2!$F152:$V152*OFFSET(ReactionStoich!$E$5:$U$5,AU$2,0))*(TimeStep)*'Composition Moles'!$C142</f>
        <v>-0.12292922232105107</v>
      </c>
      <c r="AV130" s="19">
        <f ca="1">SUMPRODUCT(ReactionRateK2!$F152:$V152*OFFSET(ReactionStoich!$E$5:$U$5,AV$2,0))*(TimeStep)*'Composition Moles'!$C142</f>
        <v>0</v>
      </c>
      <c r="AW130" s="19">
        <f ca="1">SUMPRODUCT(ReactionRateK2!$F152:$V152*OFFSET(ReactionStoich!$E$5:$U$5,AW$2,0))*(TimeStep)*'Composition Moles'!$C142</f>
        <v>0</v>
      </c>
      <c r="AX130" s="19">
        <f ca="1">SUMPRODUCT(ReactionRateK2!$F152:$V152*OFFSET(ReactionStoich!$E$5:$U$5,AX$2,0))*(TimeStep)*'Composition Moles'!$C142</f>
        <v>0</v>
      </c>
      <c r="AY130" s="19">
        <f ca="1">SUMPRODUCT(ReactionRateK2!$F152:$V152*OFFSET(ReactionStoich!$E$5:$U$5,AY$2,0))*(TimeStep)*'Composition Moles'!$C142</f>
        <v>0</v>
      </c>
      <c r="AZ130" s="19">
        <f ca="1">SUMPRODUCT(ReactionRateK2!$F152:$V152*OFFSET(ReactionStoich!$E$5:$U$5,AZ$2,0))*(TimeStep)*'Composition Moles'!$C142</f>
        <v>0</v>
      </c>
      <c r="BA130" s="19">
        <f ca="1">SUMPRODUCT(ReactionRateK2!$F152:$V152*OFFSET(ReactionStoich!$E$5:$U$5,BA$2,0))*(TimeStep)*'Composition Moles'!$C142</f>
        <v>0</v>
      </c>
      <c r="BB130" s="19">
        <f ca="1">SUMPRODUCT(ReactionRateK2!$F152:$V152*OFFSET(ReactionStoich!$E$5:$U$5,BB$2,0))*(TimeStep)*'Composition Moles'!$C142</f>
        <v>0</v>
      </c>
      <c r="BC130" s="19">
        <f ca="1">SUMPRODUCT(ReactionRateK2!$F152:$V152*OFFSET(ReactionStoich!$E$5:$U$5,BC$2,0))*(TimeStep)*'Composition Moles'!$C142</f>
        <v>0</v>
      </c>
      <c r="BD130" s="19">
        <f ca="1">SUMPRODUCT(ReactionRateK2!$F152:$V152*OFFSET(ReactionStoich!$E$5:$U$5,BD$2,0))*(TimeStep)*'Composition Moles'!$C142</f>
        <v>0</v>
      </c>
      <c r="BE130" s="19">
        <f ca="1">SUMPRODUCT(ReactionRateK2!$F152:$V152*OFFSET(ReactionStoich!$E$5:$U$5,BE$2,0))*(TimeStep)*'Composition Moles'!$C142</f>
        <v>0</v>
      </c>
      <c r="BF130" s="19">
        <f ca="1">SUMPRODUCT(ReactionRateK2!$F152:$V152*OFFSET(ReactionStoich!$E$5:$U$5,BF$2,0))*(TimeStep)*'Composition Moles'!$C142</f>
        <v>0</v>
      </c>
      <c r="BG130" s="19">
        <f ca="1">SUMPRODUCT(ReactionRateK2!$F152:$V152*OFFSET(ReactionStoich!$E$5:$U$5,BG$2,0))*(TimeStep)*'Composition Moles'!$C142</f>
        <v>0</v>
      </c>
      <c r="BH130" s="19">
        <f ca="1">SUMPRODUCT(ReactionRateK2!$F152:$V152*OFFSET(ReactionStoich!$E$5:$U$5,BH$2,0))*(TimeStep)*'Composition Moles'!$C142</f>
        <v>0</v>
      </c>
      <c r="BI130" s="19">
        <f ca="1">SUMPRODUCT(ReactionRateK2!$F152:$V152*OFFSET(ReactionStoich!$E$5:$U$5,BI$2,0))*(TimeStep)*'Composition Moles'!$C142</f>
        <v>0</v>
      </c>
      <c r="BJ130" s="19">
        <f ca="1">SUMPRODUCT(ReactionRateK2!$F152:$V152*OFFSET(ReactionStoich!$E$5:$U$5,BJ$2,0))*(TimeStep)*'Composition Moles'!$C142</f>
        <v>0</v>
      </c>
      <c r="BK130" s="19">
        <f ca="1">SUMPRODUCT(ReactionRateK2!$F152:$V152*OFFSET(ReactionStoich!$E$5:$U$5,BK$2,0))*(TimeStep)*'Composition Moles'!$C142</f>
        <v>0</v>
      </c>
      <c r="BL130" s="19">
        <f ca="1">SUMPRODUCT(ReactionRateK2!$F152:$V152*OFFSET(ReactionStoich!$E$5:$U$5,BL$2,0))*(TimeStep)*'Composition Moles'!$C142</f>
        <v>0</v>
      </c>
      <c r="BM130" s="19">
        <f ca="1">SUMPRODUCT(ReactionRateK2!$F152:$V152*OFFSET(ReactionStoich!$E$5:$U$5,BM$2,0))*(TimeStep)*'Composition Moles'!$C142</f>
        <v>0</v>
      </c>
      <c r="BN130" s="19">
        <f ca="1">SUMPRODUCT(ReactionRateK2!$F152:$V152*OFFSET(ReactionStoich!$E$5:$U$5,BN$2,0))*(TimeStep)*'Composition Moles'!$C142</f>
        <v>0</v>
      </c>
      <c r="BO130" s="19">
        <f ca="1">SUMPRODUCT(ReactionRateK2!$F152:$V152*OFFSET(ReactionStoich!$E$5:$U$5,BO$2,0))*(TimeStep)*'Composition Moles'!$C142</f>
        <v>0</v>
      </c>
      <c r="BP130" s="19">
        <f ca="1">SUMPRODUCT(ReactionRateK2!$F152:$V152*OFFSET(ReactionStoich!$E$5:$U$5,BP$2,0))*(TimeStep)*'Composition Moles'!$C142</f>
        <v>0</v>
      </c>
      <c r="BQ130" s="19">
        <f ca="1">SUMPRODUCT(ReactionRateK2!$F152:$V152*OFFSET(ReactionStoich!$E$5:$U$5,BQ$2,0))*(TimeStep)*'Composition Moles'!$C142</f>
        <v>0</v>
      </c>
      <c r="BR130" s="19">
        <f ca="1">SUMPRODUCT(ReactionRateK2!$F152:$V152*OFFSET(ReactionStoich!$E$5:$U$5,BR$2,0))*(TimeStep)*'Composition Moles'!$C142</f>
        <v>0</v>
      </c>
      <c r="BS130" s="19">
        <f ca="1">SUMPRODUCT(ReactionRateK2!$F152:$V152*OFFSET(ReactionStoich!$E$5:$U$5,BS$2,0))*(TimeStep)*'Composition Moles'!$C142</f>
        <v>0</v>
      </c>
      <c r="BT130" s="19">
        <f ca="1">SUMPRODUCT(ReactionRateK2!$F152:$V152*OFFSET(ReactionStoich!$E$5:$U$5,BT$2,0))*(TimeStep)*'Composition Moles'!$C142</f>
        <v>0</v>
      </c>
      <c r="BU130" s="19">
        <f ca="1">SUMPRODUCT(ReactionRateK2!$F152:$V152*OFFSET(ReactionStoich!$E$5:$U$5,BU$2,0))*(TimeStep)*'Composition Moles'!$C142</f>
        <v>0</v>
      </c>
      <c r="BV130" s="19">
        <f ca="1">SUMPRODUCT(ReactionRateK2!$F152:$V152*OFFSET(ReactionStoich!$E$5:$U$5,BV$2,0))*(TimeStep)*'Composition Moles'!$C142</f>
        <v>0</v>
      </c>
      <c r="BW130" s="19">
        <f ca="1">SUMPRODUCT(ReactionRateK2!$F152:$V152*OFFSET(ReactionStoich!$E$5:$U$5,BW$2,0))*(TimeStep)*'Composition Moles'!$C142</f>
        <v>0</v>
      </c>
    </row>
    <row r="131" spans="1:75">
      <c r="A131">
        <f>ReactionRateK1!A153</f>
        <v>6.0499999999999865</v>
      </c>
      <c r="B131" s="20">
        <f t="shared" ca="1" si="7"/>
        <v>-1073.8213972310948</v>
      </c>
      <c r="C131" s="25">
        <f ca="1">'Composition Moles'!BZ143</f>
        <v>144086.91165998703</v>
      </c>
      <c r="D131" s="26">
        <f t="shared" ca="1" si="8"/>
        <v>7.452594998809286E-3</v>
      </c>
      <c r="F131" s="19">
        <f ca="1">SUMPRODUCT(ReactionRateK2!$F153:$V153*OFFSET(ReactionStoich!$E$5:$U$5,F$2,0))*(TimeStep)*'Composition Moles'!$C143</f>
        <v>-1.7310702634514175E-3</v>
      </c>
      <c r="G131" s="19">
        <f ca="1">SUMPRODUCT(ReactionRateK2!$F153:$V153*OFFSET(ReactionStoich!$E$5:$U$5,G$2,0))*(TimeStep)*'Composition Moles'!$C143</f>
        <v>0</v>
      </c>
      <c r="H131" s="19">
        <f ca="1">SUMPRODUCT(ReactionRateK2!$F153:$V153*OFFSET(ReactionStoich!$E$5:$U$5,H$2,0))*(TimeStep)*'Composition Moles'!$C143</f>
        <v>1.728430183152687E-3</v>
      </c>
      <c r="I131" s="19">
        <f ca="1">SUMPRODUCT(ReactionRateK2!$F153:$V153*OFFSET(ReactionStoich!$E$5:$U$5,I$2,0))*(TimeStep)*'Composition Moles'!$C143</f>
        <v>2.6400802987308055E-6</v>
      </c>
      <c r="J131" s="19">
        <f ca="1">SUMPRODUCT(ReactionRateK2!$F153:$V153*OFFSET(ReactionStoich!$E$5:$U$5,J$2,0))*(TimeStep)*'Composition Moles'!$C143</f>
        <v>0</v>
      </c>
      <c r="K131" s="19">
        <f ca="1">SUMPRODUCT(ReactionRateK2!$F153:$V153*OFFSET(ReactionStoich!$E$5:$U$5,K$2,0))*(TimeStep)*'Composition Moles'!$C143</f>
        <v>0</v>
      </c>
      <c r="L131" s="19">
        <f ca="1">SUMPRODUCT(ReactionRateK2!$F153:$V153*OFFSET(ReactionStoich!$E$5:$U$5,L$2,0))*(TimeStep)*'Composition Moles'!$C143</f>
        <v>0</v>
      </c>
      <c r="M131" s="19">
        <f ca="1">SUMPRODUCT(ReactionRateK2!$F153:$V153*OFFSET(ReactionStoich!$E$5:$U$5,M$2,0))*(TimeStep)*'Composition Moles'!$C143</f>
        <v>0</v>
      </c>
      <c r="N131" s="19">
        <f ca="1">SUMPRODUCT(ReactionRateK2!$F153:$V153*OFFSET(ReactionStoich!$E$5:$U$5,N$2,0))*(TimeStep)*'Composition Moles'!$C143</f>
        <v>0</v>
      </c>
      <c r="O131" s="19">
        <f ca="1">SUMPRODUCT(ReactionRateK2!$F153:$V153*OFFSET(ReactionStoich!$E$5:$U$5,O$2,0))*(TimeStep)*'Composition Moles'!$C143</f>
        <v>0</v>
      </c>
      <c r="P131" s="19">
        <f ca="1">SUMPRODUCT(ReactionRateK2!$F153:$V153*OFFSET(ReactionStoich!$E$5:$U$5,P$2,0))*(TimeStep)*'Composition Moles'!$C143</f>
        <v>0</v>
      </c>
      <c r="Q131" s="19">
        <f ca="1">SUMPRODUCT(ReactionRateK2!$F153:$V153*OFFSET(ReactionStoich!$E$5:$U$5,Q$2,0))*(TimeStep)*'Composition Moles'!$C143</f>
        <v>0</v>
      </c>
      <c r="R131" s="19">
        <f ca="1">SUMPRODUCT(ReactionRateK2!$F153:$V153*OFFSET(ReactionStoich!$E$5:$U$5,R$2,0))*(TimeStep)*'Composition Moles'!$C143</f>
        <v>0</v>
      </c>
      <c r="S131" s="19">
        <f ca="1">SUMPRODUCT(ReactionRateK2!$F153:$V153*OFFSET(ReactionStoich!$E$5:$U$5,S$2,0))*(TimeStep)*'Composition Moles'!$C143</f>
        <v>0.40877057235470249</v>
      </c>
      <c r="T131" s="19">
        <f ca="1">SUMPRODUCT(ReactionRateK2!$F153:$V153*OFFSET(ReactionStoich!$E$5:$U$5,T$2,0))*(TimeStep)*'Composition Moles'!$C143</f>
        <v>0</v>
      </c>
      <c r="U131" s="19">
        <f ca="1">SUMPRODUCT(ReactionRateK2!$F153:$V153*OFFSET(ReactionStoich!$E$5:$U$5,U$2,0))*(TimeStep)*'Composition Moles'!$C143</f>
        <v>0</v>
      </c>
      <c r="V131" s="19">
        <f ca="1">SUMPRODUCT(ReactionRateK2!$F153:$V153*OFFSET(ReactionStoich!$E$5:$U$5,V$2,0))*(TimeStep)*'Composition Moles'!$C143</f>
        <v>0</v>
      </c>
      <c r="W131" s="19">
        <f ca="1">SUMPRODUCT(ReactionRateK2!$F153:$V153*OFFSET(ReactionStoich!$E$5:$U$5,W$2,0))*(TimeStep)*'Composition Moles'!$C143</f>
        <v>0</v>
      </c>
      <c r="X131" s="19">
        <f ca="1">SUMPRODUCT(ReactionRateK2!$F153:$V153*OFFSET(ReactionStoich!$E$5:$U$5,X$2,0))*(TimeStep)*'Composition Moles'!$C143</f>
        <v>0</v>
      </c>
      <c r="Y131" s="19">
        <f ca="1">SUMPRODUCT(ReactionRateK2!$F153:$V153*OFFSET(ReactionStoich!$E$5:$U$5,Y$2,0))*(TimeStep)*'Composition Moles'!$C143</f>
        <v>-1.1797652661498037</v>
      </c>
      <c r="Z131" s="19">
        <f ca="1">SUMPRODUCT(ReactionRateK2!$F153:$V153*OFFSET(ReactionStoich!$E$5:$U$5,Z$2,0))*(TimeStep)*'Composition Moles'!$C143</f>
        <v>0</v>
      </c>
      <c r="AA131" s="19">
        <f ca="1">SUMPRODUCT(ReactionRateK2!$F153:$V153*OFFSET(ReactionStoich!$E$5:$U$5,AA$2,0))*(TimeStep)*'Composition Moles'!$C143</f>
        <v>0</v>
      </c>
      <c r="AB131" s="19">
        <f ca="1">SUMPRODUCT(ReactionRateK2!$F153:$V153*OFFSET(ReactionStoich!$E$5:$U$5,AB$2,0))*(TimeStep)*'Composition Moles'!$C143</f>
        <v>0</v>
      </c>
      <c r="AC131" s="19">
        <f ca="1">SUMPRODUCT(ReactionRateK2!$F153:$V153*OFFSET(ReactionStoich!$E$5:$U$5,AC$2,0))*(TimeStep)*'Composition Moles'!$C143</f>
        <v>0</v>
      </c>
      <c r="AD131" s="19">
        <f ca="1">SUMPRODUCT(ReactionRateK2!$F153:$V153*OFFSET(ReactionStoich!$E$5:$U$5,AD$2,0))*(TimeStep)*'Composition Moles'!$C143</f>
        <v>0</v>
      </c>
      <c r="AE131" s="19">
        <f ca="1">SUMPRODUCT(ReactionRateK2!$F153:$V153*OFFSET(ReactionStoich!$E$5:$U$5,AE$2,0))*(TimeStep)*'Composition Moles'!$C143</f>
        <v>0</v>
      </c>
      <c r="AF131" s="19">
        <f ca="1">SUMPRODUCT(ReactionRateK2!$F153:$V153*OFFSET(ReactionStoich!$E$5:$U$5,AF$2,0))*(TimeStep)*'Composition Moles'!$C143</f>
        <v>0</v>
      </c>
      <c r="AG131" s="19">
        <f ca="1">SUMPRODUCT(ReactionRateK2!$F153:$V153*OFFSET(ReactionStoich!$E$5:$U$5,AG$2,0))*(TimeStep)*'Composition Moles'!$C143</f>
        <v>-2.6796359981776487E-3</v>
      </c>
      <c r="AH131" s="19">
        <f ca="1">SUMPRODUCT(ReactionRateK2!$F153:$V153*OFFSET(ReactionStoich!$E$5:$U$5,AH$2,0))*(TimeStep)*'Composition Moles'!$C143</f>
        <v>-0.76143708535227028</v>
      </c>
      <c r="AI131" s="19">
        <f ca="1">SUMPRODUCT(ReactionRateK2!$F153:$V153*OFFSET(ReactionStoich!$E$5:$U$5,AI$2,0))*(TimeStep)*'Composition Moles'!$C143</f>
        <v>1.7149173752117526</v>
      </c>
      <c r="AJ131" s="19">
        <f ca="1">SUMPRODUCT(ReactionRateK2!$F153:$V153*OFFSET(ReactionStoich!$E$5:$U$5,AJ$2,0))*(TimeStep)*'Composition Moles'!$C143</f>
        <v>0.18588294198139624</v>
      </c>
      <c r="AK131" s="19">
        <f ca="1">SUMPRODUCT(ReactionRateK2!$F153:$V153*OFFSET(ReactionStoich!$E$5:$U$5,AK$2,0))*(TimeStep)*'Composition Moles'!$C143</f>
        <v>0</v>
      </c>
      <c r="AL131" s="19">
        <f ca="1">SUMPRODUCT(ReactionRateK2!$F153:$V153*OFFSET(ReactionStoich!$E$5:$U$5,AL$2,0))*(TimeStep)*'Composition Moles'!$C143</f>
        <v>0</v>
      </c>
      <c r="AM131" s="19">
        <f ca="1">SUMPRODUCT(ReactionRateK2!$F153:$V153*OFFSET(ReactionStoich!$E$5:$U$5,AM$2,0))*(TimeStep)*'Composition Moles'!$C143</f>
        <v>0</v>
      </c>
      <c r="AN131" s="19">
        <f ca="1">SUMPRODUCT(ReactionRateK2!$F153:$V153*OFFSET(ReactionStoich!$E$5:$U$5,AN$2,0))*(TimeStep)*'Composition Moles'!$C143</f>
        <v>0</v>
      </c>
      <c r="AO131" s="19">
        <f ca="1">SUMPRODUCT(ReactionRateK2!$F153:$V153*OFFSET(ReactionStoich!$E$5:$U$5,AO$2,0))*(TimeStep)*'Composition Moles'!$C143</f>
        <v>-2.6400802987308055E-6</v>
      </c>
      <c r="AP131" s="19">
        <f ca="1">SUMPRODUCT(ReactionRateK2!$F153:$V153*OFFSET(ReactionStoich!$E$5:$U$5,AP$2,0))*(TimeStep)*'Composition Moles'!$C143</f>
        <v>-1.4190191040872673E-3</v>
      </c>
      <c r="AQ131" s="19">
        <f ca="1">SUMPRODUCT(ReactionRateK2!$F153:$V153*OFFSET(ReactionStoich!$E$5:$U$5,AQ$2,0))*(TimeStep)*'Composition Moles'!$C143</f>
        <v>0</v>
      </c>
      <c r="AR131" s="19">
        <f ca="1">SUMPRODUCT(ReactionRateK2!$F153:$V153*OFFSET(ReactionStoich!$E$5:$U$5,AR$2,0))*(TimeStep)*'Composition Moles'!$C143</f>
        <v>0</v>
      </c>
      <c r="AS131" s="19">
        <f ca="1">SUMPRODUCT(ReactionRateK2!$F153:$V153*OFFSET(ReactionStoich!$E$5:$U$5,AS$2,0))*(TimeStep)*'Composition Moles'!$C143</f>
        <v>-0.12142241428773799</v>
      </c>
      <c r="AT131" s="19">
        <f ca="1">SUMPRODUCT(ReactionRateK2!$F153:$V153*OFFSET(ReactionStoich!$E$5:$U$5,AT$2,0))*(TimeStep)*'Composition Moles'!$C143</f>
        <v>-0.12142241428773799</v>
      </c>
      <c r="AU131" s="19">
        <f ca="1">SUMPRODUCT(ReactionRateK2!$F153:$V153*OFFSET(ReactionStoich!$E$5:$U$5,AU$2,0))*(TimeStep)*'Composition Moles'!$C143</f>
        <v>-0.12142241428773799</v>
      </c>
      <c r="AV131" s="19">
        <f ca="1">SUMPRODUCT(ReactionRateK2!$F153:$V153*OFFSET(ReactionStoich!$E$5:$U$5,AV$2,0))*(TimeStep)*'Composition Moles'!$C143</f>
        <v>0</v>
      </c>
      <c r="AW131" s="19">
        <f ca="1">SUMPRODUCT(ReactionRateK2!$F153:$V153*OFFSET(ReactionStoich!$E$5:$U$5,AW$2,0))*(TimeStep)*'Composition Moles'!$C143</f>
        <v>0</v>
      </c>
      <c r="AX131" s="19">
        <f ca="1">SUMPRODUCT(ReactionRateK2!$F153:$V153*OFFSET(ReactionStoich!$E$5:$U$5,AX$2,0))*(TimeStep)*'Composition Moles'!$C143</f>
        <v>0</v>
      </c>
      <c r="AY131" s="19">
        <f ca="1">SUMPRODUCT(ReactionRateK2!$F153:$V153*OFFSET(ReactionStoich!$E$5:$U$5,AY$2,0))*(TimeStep)*'Composition Moles'!$C143</f>
        <v>0</v>
      </c>
      <c r="AZ131" s="19">
        <f ca="1">SUMPRODUCT(ReactionRateK2!$F153:$V153*OFFSET(ReactionStoich!$E$5:$U$5,AZ$2,0))*(TimeStep)*'Composition Moles'!$C143</f>
        <v>0</v>
      </c>
      <c r="BA131" s="19">
        <f ca="1">SUMPRODUCT(ReactionRateK2!$F153:$V153*OFFSET(ReactionStoich!$E$5:$U$5,BA$2,0))*(TimeStep)*'Composition Moles'!$C143</f>
        <v>0</v>
      </c>
      <c r="BB131" s="19">
        <f ca="1">SUMPRODUCT(ReactionRateK2!$F153:$V153*OFFSET(ReactionStoich!$E$5:$U$5,BB$2,0))*(TimeStep)*'Composition Moles'!$C143</f>
        <v>0</v>
      </c>
      <c r="BC131" s="19">
        <f ca="1">SUMPRODUCT(ReactionRateK2!$F153:$V153*OFFSET(ReactionStoich!$E$5:$U$5,BC$2,0))*(TimeStep)*'Composition Moles'!$C143</f>
        <v>0</v>
      </c>
      <c r="BD131" s="19">
        <f ca="1">SUMPRODUCT(ReactionRateK2!$F153:$V153*OFFSET(ReactionStoich!$E$5:$U$5,BD$2,0))*(TimeStep)*'Composition Moles'!$C143</f>
        <v>0</v>
      </c>
      <c r="BE131" s="19">
        <f ca="1">SUMPRODUCT(ReactionRateK2!$F153:$V153*OFFSET(ReactionStoich!$E$5:$U$5,BE$2,0))*(TimeStep)*'Composition Moles'!$C143</f>
        <v>0</v>
      </c>
      <c r="BF131" s="19">
        <f ca="1">SUMPRODUCT(ReactionRateK2!$F153:$V153*OFFSET(ReactionStoich!$E$5:$U$5,BF$2,0))*(TimeStep)*'Composition Moles'!$C143</f>
        <v>0</v>
      </c>
      <c r="BG131" s="19">
        <f ca="1">SUMPRODUCT(ReactionRateK2!$F153:$V153*OFFSET(ReactionStoich!$E$5:$U$5,BG$2,0))*(TimeStep)*'Composition Moles'!$C143</f>
        <v>0</v>
      </c>
      <c r="BH131" s="19">
        <f ca="1">SUMPRODUCT(ReactionRateK2!$F153:$V153*OFFSET(ReactionStoich!$E$5:$U$5,BH$2,0))*(TimeStep)*'Composition Moles'!$C143</f>
        <v>0</v>
      </c>
      <c r="BI131" s="19">
        <f ca="1">SUMPRODUCT(ReactionRateK2!$F153:$V153*OFFSET(ReactionStoich!$E$5:$U$5,BI$2,0))*(TimeStep)*'Composition Moles'!$C143</f>
        <v>0</v>
      </c>
      <c r="BJ131" s="19">
        <f ca="1">SUMPRODUCT(ReactionRateK2!$F153:$V153*OFFSET(ReactionStoich!$E$5:$U$5,BJ$2,0))*(TimeStep)*'Composition Moles'!$C143</f>
        <v>0</v>
      </c>
      <c r="BK131" s="19">
        <f ca="1">SUMPRODUCT(ReactionRateK2!$F153:$V153*OFFSET(ReactionStoich!$E$5:$U$5,BK$2,0))*(TimeStep)*'Composition Moles'!$C143</f>
        <v>0</v>
      </c>
      <c r="BL131" s="19">
        <f ca="1">SUMPRODUCT(ReactionRateK2!$F153:$V153*OFFSET(ReactionStoich!$E$5:$U$5,BL$2,0))*(TimeStep)*'Composition Moles'!$C143</f>
        <v>0</v>
      </c>
      <c r="BM131" s="19">
        <f ca="1">SUMPRODUCT(ReactionRateK2!$F153:$V153*OFFSET(ReactionStoich!$E$5:$U$5,BM$2,0))*(TimeStep)*'Composition Moles'!$C143</f>
        <v>0</v>
      </c>
      <c r="BN131" s="19">
        <f ca="1">SUMPRODUCT(ReactionRateK2!$F153:$V153*OFFSET(ReactionStoich!$E$5:$U$5,BN$2,0))*(TimeStep)*'Composition Moles'!$C143</f>
        <v>0</v>
      </c>
      <c r="BO131" s="19">
        <f ca="1">SUMPRODUCT(ReactionRateK2!$F153:$V153*OFFSET(ReactionStoich!$E$5:$U$5,BO$2,0))*(TimeStep)*'Composition Moles'!$C143</f>
        <v>0</v>
      </c>
      <c r="BP131" s="19">
        <f ca="1">SUMPRODUCT(ReactionRateK2!$F153:$V153*OFFSET(ReactionStoich!$E$5:$U$5,BP$2,0))*(TimeStep)*'Composition Moles'!$C143</f>
        <v>0</v>
      </c>
      <c r="BQ131" s="19">
        <f ca="1">SUMPRODUCT(ReactionRateK2!$F153:$V153*OFFSET(ReactionStoich!$E$5:$U$5,BQ$2,0))*(TimeStep)*'Composition Moles'!$C143</f>
        <v>0</v>
      </c>
      <c r="BR131" s="19">
        <f ca="1">SUMPRODUCT(ReactionRateK2!$F153:$V153*OFFSET(ReactionStoich!$E$5:$U$5,BR$2,0))*(TimeStep)*'Composition Moles'!$C143</f>
        <v>0</v>
      </c>
      <c r="BS131" s="19">
        <f ca="1">SUMPRODUCT(ReactionRateK2!$F153:$V153*OFFSET(ReactionStoich!$E$5:$U$5,BS$2,0))*(TimeStep)*'Composition Moles'!$C143</f>
        <v>0</v>
      </c>
      <c r="BT131" s="19">
        <f ca="1">SUMPRODUCT(ReactionRateK2!$F153:$V153*OFFSET(ReactionStoich!$E$5:$U$5,BT$2,0))*(TimeStep)*'Composition Moles'!$C143</f>
        <v>0</v>
      </c>
      <c r="BU131" s="19">
        <f ca="1">SUMPRODUCT(ReactionRateK2!$F153:$V153*OFFSET(ReactionStoich!$E$5:$U$5,BU$2,0))*(TimeStep)*'Composition Moles'!$C143</f>
        <v>0</v>
      </c>
      <c r="BV131" s="19">
        <f ca="1">SUMPRODUCT(ReactionRateK2!$F153:$V153*OFFSET(ReactionStoich!$E$5:$U$5,BV$2,0))*(TimeStep)*'Composition Moles'!$C143</f>
        <v>0</v>
      </c>
      <c r="BW131" s="19">
        <f ca="1">SUMPRODUCT(ReactionRateK2!$F153:$V153*OFFSET(ReactionStoich!$E$5:$U$5,BW$2,0))*(TimeStep)*'Composition Moles'!$C143</f>
        <v>0</v>
      </c>
    </row>
    <row r="132" spans="1:75">
      <c r="A132">
        <f>ReactionRateK1!A154</f>
        <v>6.0999999999999863</v>
      </c>
      <c r="B132" s="20">
        <f t="shared" ca="1" si="7"/>
        <v>-1072.833953587836</v>
      </c>
      <c r="C132" s="25">
        <f ca="1">'Composition Moles'!BZ144</f>
        <v>144079.53457649262</v>
      </c>
      <c r="D132" s="26">
        <f t="shared" ca="1" si="8"/>
        <v>7.4461231204093221E-3</v>
      </c>
      <c r="F132" s="19">
        <f ca="1">SUMPRODUCT(ReactionRateK2!$F154:$V154*OFFSET(ReactionStoich!$E$5:$U$5,F$2,0))*(TimeStep)*'Composition Moles'!$C144</f>
        <v>-1.6346513381008368E-3</v>
      </c>
      <c r="G132" s="19">
        <f ca="1">SUMPRODUCT(ReactionRateK2!$F154:$V154*OFFSET(ReactionStoich!$E$5:$U$5,G$2,0))*(TimeStep)*'Composition Moles'!$C144</f>
        <v>0</v>
      </c>
      <c r="H132" s="19">
        <f ca="1">SUMPRODUCT(ReactionRateK2!$F154:$V154*OFFSET(ReactionStoich!$E$5:$U$5,H$2,0))*(TimeStep)*'Composition Moles'!$C144</f>
        <v>1.632280979517181E-3</v>
      </c>
      <c r="I132" s="19">
        <f ca="1">SUMPRODUCT(ReactionRateK2!$F154:$V154*OFFSET(ReactionStoich!$E$5:$U$5,I$2,0))*(TimeStep)*'Composition Moles'!$C144</f>
        <v>2.3703585836558627E-6</v>
      </c>
      <c r="J132" s="19">
        <f ca="1">SUMPRODUCT(ReactionRateK2!$F154:$V154*OFFSET(ReactionStoich!$E$5:$U$5,J$2,0))*(TimeStep)*'Composition Moles'!$C144</f>
        <v>0</v>
      </c>
      <c r="K132" s="19">
        <f ca="1">SUMPRODUCT(ReactionRateK2!$F154:$V154*OFFSET(ReactionStoich!$E$5:$U$5,K$2,0))*(TimeStep)*'Composition Moles'!$C144</f>
        <v>0</v>
      </c>
      <c r="L132" s="19">
        <f ca="1">SUMPRODUCT(ReactionRateK2!$F154:$V154*OFFSET(ReactionStoich!$E$5:$U$5,L$2,0))*(TimeStep)*'Composition Moles'!$C144</f>
        <v>0</v>
      </c>
      <c r="M132" s="19">
        <f ca="1">SUMPRODUCT(ReactionRateK2!$F154:$V154*OFFSET(ReactionStoich!$E$5:$U$5,M$2,0))*(TimeStep)*'Composition Moles'!$C144</f>
        <v>0</v>
      </c>
      <c r="N132" s="19">
        <f ca="1">SUMPRODUCT(ReactionRateK2!$F154:$V154*OFFSET(ReactionStoich!$E$5:$U$5,N$2,0))*(TimeStep)*'Composition Moles'!$C144</f>
        <v>0</v>
      </c>
      <c r="O132" s="19">
        <f ca="1">SUMPRODUCT(ReactionRateK2!$F154:$V154*OFFSET(ReactionStoich!$E$5:$U$5,O$2,0))*(TimeStep)*'Composition Moles'!$C144</f>
        <v>0</v>
      </c>
      <c r="P132" s="19">
        <f ca="1">SUMPRODUCT(ReactionRateK2!$F154:$V154*OFFSET(ReactionStoich!$E$5:$U$5,P$2,0))*(TimeStep)*'Composition Moles'!$C144</f>
        <v>0</v>
      </c>
      <c r="Q132" s="19">
        <f ca="1">SUMPRODUCT(ReactionRateK2!$F154:$V154*OFFSET(ReactionStoich!$E$5:$U$5,Q$2,0))*(TimeStep)*'Composition Moles'!$C144</f>
        <v>0</v>
      </c>
      <c r="R132" s="19">
        <f ca="1">SUMPRODUCT(ReactionRateK2!$F154:$V154*OFFSET(ReactionStoich!$E$5:$U$5,R$2,0))*(TimeStep)*'Composition Moles'!$C144</f>
        <v>0</v>
      </c>
      <c r="S132" s="19">
        <f ca="1">SUMPRODUCT(ReactionRateK2!$F154:$V154*OFFSET(ReactionStoich!$E$5:$U$5,S$2,0))*(TimeStep)*'Composition Moles'!$C144</f>
        <v>0.39182937840740628</v>
      </c>
      <c r="T132" s="19">
        <f ca="1">SUMPRODUCT(ReactionRateK2!$F154:$V154*OFFSET(ReactionStoich!$E$5:$U$5,T$2,0))*(TimeStep)*'Composition Moles'!$C144</f>
        <v>0</v>
      </c>
      <c r="U132" s="19">
        <f ca="1">SUMPRODUCT(ReactionRateK2!$F154:$V154*OFFSET(ReactionStoich!$E$5:$U$5,U$2,0))*(TimeStep)*'Composition Moles'!$C144</f>
        <v>0</v>
      </c>
      <c r="V132" s="19">
        <f ca="1">SUMPRODUCT(ReactionRateK2!$F154:$V154*OFFSET(ReactionStoich!$E$5:$U$5,V$2,0))*(TimeStep)*'Composition Moles'!$C144</f>
        <v>0</v>
      </c>
      <c r="W132" s="19">
        <f ca="1">SUMPRODUCT(ReactionRateK2!$F154:$V154*OFFSET(ReactionStoich!$E$5:$U$5,W$2,0))*(TimeStep)*'Composition Moles'!$C144</f>
        <v>0</v>
      </c>
      <c r="X132" s="19">
        <f ca="1">SUMPRODUCT(ReactionRateK2!$F154:$V154*OFFSET(ReactionStoich!$E$5:$U$5,X$2,0))*(TimeStep)*'Composition Moles'!$C144</f>
        <v>0</v>
      </c>
      <c r="Y132" s="19">
        <f ca="1">SUMPRODUCT(ReactionRateK2!$F154:$V154*OFFSET(ReactionStoich!$E$5:$U$5,Y$2,0))*(TimeStep)*'Composition Moles'!$C144</f>
        <v>-1.1415355555827909</v>
      </c>
      <c r="Z132" s="19">
        <f ca="1">SUMPRODUCT(ReactionRateK2!$F154:$V154*OFFSET(ReactionStoich!$E$5:$U$5,Z$2,0))*(TimeStep)*'Composition Moles'!$C144</f>
        <v>0</v>
      </c>
      <c r="AA132" s="19">
        <f ca="1">SUMPRODUCT(ReactionRateK2!$F154:$V154*OFFSET(ReactionStoich!$E$5:$U$5,AA$2,0))*(TimeStep)*'Composition Moles'!$C144</f>
        <v>0</v>
      </c>
      <c r="AB132" s="19">
        <f ca="1">SUMPRODUCT(ReactionRateK2!$F154:$V154*OFFSET(ReactionStoich!$E$5:$U$5,AB$2,0))*(TimeStep)*'Composition Moles'!$C144</f>
        <v>0</v>
      </c>
      <c r="AC132" s="19">
        <f ca="1">SUMPRODUCT(ReactionRateK2!$F154:$V154*OFFSET(ReactionStoich!$E$5:$U$5,AC$2,0))*(TimeStep)*'Composition Moles'!$C144</f>
        <v>0</v>
      </c>
      <c r="AD132" s="19">
        <f ca="1">SUMPRODUCT(ReactionRateK2!$F154:$V154*OFFSET(ReactionStoich!$E$5:$U$5,AD$2,0))*(TimeStep)*'Composition Moles'!$C144</f>
        <v>0</v>
      </c>
      <c r="AE132" s="19">
        <f ca="1">SUMPRODUCT(ReactionRateK2!$F154:$V154*OFFSET(ReactionStoich!$E$5:$U$5,AE$2,0))*(TimeStep)*'Composition Moles'!$C144</f>
        <v>0</v>
      </c>
      <c r="AF132" s="19">
        <f ca="1">SUMPRODUCT(ReactionRateK2!$F154:$V154*OFFSET(ReactionStoich!$E$5:$U$5,AF$2,0))*(TimeStep)*'Composition Moles'!$C144</f>
        <v>0</v>
      </c>
      <c r="AG132" s="19">
        <f ca="1">SUMPRODUCT(ReactionRateK2!$F154:$V154*OFFSET(ReactionStoich!$E$5:$U$5,AG$2,0))*(TimeStep)*'Composition Moles'!$C144</f>
        <v>-2.6358314166625195E-3</v>
      </c>
      <c r="AH132" s="19">
        <f ca="1">SUMPRODUCT(ReactionRateK2!$F154:$V154*OFFSET(ReactionStoich!$E$5:$U$5,AH$2,0))*(TimeStep)*'Composition Moles'!$C144</f>
        <v>-0.75967223601428158</v>
      </c>
      <c r="AI132" s="19">
        <f ca="1">SUMPRODUCT(ReactionRateK2!$F154:$V154*OFFSET(ReactionStoich!$E$5:$U$5,AI$2,0))*(TimeStep)*'Composition Moles'!$C144</f>
        <v>1.693822974568411</v>
      </c>
      <c r="AJ132" s="19">
        <f ca="1">SUMPRODUCT(ReactionRateK2!$F154:$V154*OFFSET(ReactionStoich!$E$5:$U$5,AJ$2,0))*(TimeStep)*'Composition Moles'!$C144</f>
        <v>0.17933974184068149</v>
      </c>
      <c r="AK132" s="19">
        <f ca="1">SUMPRODUCT(ReactionRateK2!$F154:$V154*OFFSET(ReactionStoich!$E$5:$U$5,AK$2,0))*(TimeStep)*'Composition Moles'!$C144</f>
        <v>0</v>
      </c>
      <c r="AL132" s="19">
        <f ca="1">SUMPRODUCT(ReactionRateK2!$F154:$V154*OFFSET(ReactionStoich!$E$5:$U$5,AL$2,0))*(TimeStep)*'Composition Moles'!$C144</f>
        <v>0</v>
      </c>
      <c r="AM132" s="19">
        <f ca="1">SUMPRODUCT(ReactionRateK2!$F154:$V154*OFFSET(ReactionStoich!$E$5:$U$5,AM$2,0))*(TimeStep)*'Composition Moles'!$C144</f>
        <v>0</v>
      </c>
      <c r="AN132" s="19">
        <f ca="1">SUMPRODUCT(ReactionRateK2!$F154:$V154*OFFSET(ReactionStoich!$E$5:$U$5,AN$2,0))*(TimeStep)*'Composition Moles'!$C144</f>
        <v>0</v>
      </c>
      <c r="AO132" s="19">
        <f ca="1">SUMPRODUCT(ReactionRateK2!$F154:$V154*OFFSET(ReactionStoich!$E$5:$U$5,AO$2,0))*(TimeStep)*'Composition Moles'!$C144</f>
        <v>-2.3703585836558627E-6</v>
      </c>
      <c r="AP132" s="19">
        <f ca="1">SUMPRODUCT(ReactionRateK2!$F154:$V154*OFFSET(ReactionStoich!$E$5:$U$5,AP$2,0))*(TimeStep)*'Composition Moles'!$C144</f>
        <v>-1.3230434528897106E-3</v>
      </c>
      <c r="AQ132" s="19">
        <f ca="1">SUMPRODUCT(ReactionRateK2!$F154:$V154*OFFSET(ReactionStoich!$E$5:$U$5,AQ$2,0))*(TimeStep)*'Composition Moles'!$C144</f>
        <v>0</v>
      </c>
      <c r="AR132" s="19">
        <f ca="1">SUMPRODUCT(ReactionRateK2!$F154:$V154*OFFSET(ReactionStoich!$E$5:$U$5,AR$2,0))*(TimeStep)*'Composition Moles'!$C144</f>
        <v>0</v>
      </c>
      <c r="AS132" s="19">
        <f ca="1">SUMPRODUCT(ReactionRateK2!$F154:$V154*OFFSET(ReactionStoich!$E$5:$U$5,AS$2,0))*(TimeStep)*'Composition Moles'!$C144</f>
        <v>-0.11994101933043011</v>
      </c>
      <c r="AT132" s="19">
        <f ca="1">SUMPRODUCT(ReactionRateK2!$F154:$V154*OFFSET(ReactionStoich!$E$5:$U$5,AT$2,0))*(TimeStep)*'Composition Moles'!$C144</f>
        <v>-0.11994101933043011</v>
      </c>
      <c r="AU132" s="19">
        <f ca="1">SUMPRODUCT(ReactionRateK2!$F154:$V154*OFFSET(ReactionStoich!$E$5:$U$5,AU$2,0))*(TimeStep)*'Composition Moles'!$C144</f>
        <v>-0.11994101933043011</v>
      </c>
      <c r="AV132" s="19">
        <f ca="1">SUMPRODUCT(ReactionRateK2!$F154:$V154*OFFSET(ReactionStoich!$E$5:$U$5,AV$2,0))*(TimeStep)*'Composition Moles'!$C144</f>
        <v>0</v>
      </c>
      <c r="AW132" s="19">
        <f ca="1">SUMPRODUCT(ReactionRateK2!$F154:$V154*OFFSET(ReactionStoich!$E$5:$U$5,AW$2,0))*(TimeStep)*'Composition Moles'!$C144</f>
        <v>0</v>
      </c>
      <c r="AX132" s="19">
        <f ca="1">SUMPRODUCT(ReactionRateK2!$F154:$V154*OFFSET(ReactionStoich!$E$5:$U$5,AX$2,0))*(TimeStep)*'Composition Moles'!$C144</f>
        <v>0</v>
      </c>
      <c r="AY132" s="19">
        <f ca="1">SUMPRODUCT(ReactionRateK2!$F154:$V154*OFFSET(ReactionStoich!$E$5:$U$5,AY$2,0))*(TimeStep)*'Composition Moles'!$C144</f>
        <v>0</v>
      </c>
      <c r="AZ132" s="19">
        <f ca="1">SUMPRODUCT(ReactionRateK2!$F154:$V154*OFFSET(ReactionStoich!$E$5:$U$5,AZ$2,0))*(TimeStep)*'Composition Moles'!$C144</f>
        <v>0</v>
      </c>
      <c r="BA132" s="19">
        <f ca="1">SUMPRODUCT(ReactionRateK2!$F154:$V154*OFFSET(ReactionStoich!$E$5:$U$5,BA$2,0))*(TimeStep)*'Composition Moles'!$C144</f>
        <v>0</v>
      </c>
      <c r="BB132" s="19">
        <f ca="1">SUMPRODUCT(ReactionRateK2!$F154:$V154*OFFSET(ReactionStoich!$E$5:$U$5,BB$2,0))*(TimeStep)*'Composition Moles'!$C144</f>
        <v>0</v>
      </c>
      <c r="BC132" s="19">
        <f ca="1">SUMPRODUCT(ReactionRateK2!$F154:$V154*OFFSET(ReactionStoich!$E$5:$U$5,BC$2,0))*(TimeStep)*'Composition Moles'!$C144</f>
        <v>0</v>
      </c>
      <c r="BD132" s="19">
        <f ca="1">SUMPRODUCT(ReactionRateK2!$F154:$V154*OFFSET(ReactionStoich!$E$5:$U$5,BD$2,0))*(TimeStep)*'Composition Moles'!$C144</f>
        <v>0</v>
      </c>
      <c r="BE132" s="19">
        <f ca="1">SUMPRODUCT(ReactionRateK2!$F154:$V154*OFFSET(ReactionStoich!$E$5:$U$5,BE$2,0))*(TimeStep)*'Composition Moles'!$C144</f>
        <v>0</v>
      </c>
      <c r="BF132" s="19">
        <f ca="1">SUMPRODUCT(ReactionRateK2!$F154:$V154*OFFSET(ReactionStoich!$E$5:$U$5,BF$2,0))*(TimeStep)*'Composition Moles'!$C144</f>
        <v>0</v>
      </c>
      <c r="BG132" s="19">
        <f ca="1">SUMPRODUCT(ReactionRateK2!$F154:$V154*OFFSET(ReactionStoich!$E$5:$U$5,BG$2,0))*(TimeStep)*'Composition Moles'!$C144</f>
        <v>0</v>
      </c>
      <c r="BH132" s="19">
        <f ca="1">SUMPRODUCT(ReactionRateK2!$F154:$V154*OFFSET(ReactionStoich!$E$5:$U$5,BH$2,0))*(TimeStep)*'Composition Moles'!$C144</f>
        <v>0</v>
      </c>
      <c r="BI132" s="19">
        <f ca="1">SUMPRODUCT(ReactionRateK2!$F154:$V154*OFFSET(ReactionStoich!$E$5:$U$5,BI$2,0))*(TimeStep)*'Composition Moles'!$C144</f>
        <v>0</v>
      </c>
      <c r="BJ132" s="19">
        <f ca="1">SUMPRODUCT(ReactionRateK2!$F154:$V154*OFFSET(ReactionStoich!$E$5:$U$5,BJ$2,0))*(TimeStep)*'Composition Moles'!$C144</f>
        <v>0</v>
      </c>
      <c r="BK132" s="19">
        <f ca="1">SUMPRODUCT(ReactionRateK2!$F154:$V154*OFFSET(ReactionStoich!$E$5:$U$5,BK$2,0))*(TimeStep)*'Composition Moles'!$C144</f>
        <v>0</v>
      </c>
      <c r="BL132" s="19">
        <f ca="1">SUMPRODUCT(ReactionRateK2!$F154:$V154*OFFSET(ReactionStoich!$E$5:$U$5,BL$2,0))*(TimeStep)*'Composition Moles'!$C144</f>
        <v>0</v>
      </c>
      <c r="BM132" s="19">
        <f ca="1">SUMPRODUCT(ReactionRateK2!$F154:$V154*OFFSET(ReactionStoich!$E$5:$U$5,BM$2,0))*(TimeStep)*'Composition Moles'!$C144</f>
        <v>0</v>
      </c>
      <c r="BN132" s="19">
        <f ca="1">SUMPRODUCT(ReactionRateK2!$F154:$V154*OFFSET(ReactionStoich!$E$5:$U$5,BN$2,0))*(TimeStep)*'Composition Moles'!$C144</f>
        <v>0</v>
      </c>
      <c r="BO132" s="19">
        <f ca="1">SUMPRODUCT(ReactionRateK2!$F154:$V154*OFFSET(ReactionStoich!$E$5:$U$5,BO$2,0))*(TimeStep)*'Composition Moles'!$C144</f>
        <v>0</v>
      </c>
      <c r="BP132" s="19">
        <f ca="1">SUMPRODUCT(ReactionRateK2!$F154:$V154*OFFSET(ReactionStoich!$E$5:$U$5,BP$2,0))*(TimeStep)*'Composition Moles'!$C144</f>
        <v>0</v>
      </c>
      <c r="BQ132" s="19">
        <f ca="1">SUMPRODUCT(ReactionRateK2!$F154:$V154*OFFSET(ReactionStoich!$E$5:$U$5,BQ$2,0))*(TimeStep)*'Composition Moles'!$C144</f>
        <v>0</v>
      </c>
      <c r="BR132" s="19">
        <f ca="1">SUMPRODUCT(ReactionRateK2!$F154:$V154*OFFSET(ReactionStoich!$E$5:$U$5,BR$2,0))*(TimeStep)*'Composition Moles'!$C144</f>
        <v>0</v>
      </c>
      <c r="BS132" s="19">
        <f ca="1">SUMPRODUCT(ReactionRateK2!$F154:$V154*OFFSET(ReactionStoich!$E$5:$U$5,BS$2,0))*(TimeStep)*'Composition Moles'!$C144</f>
        <v>0</v>
      </c>
      <c r="BT132" s="19">
        <f ca="1">SUMPRODUCT(ReactionRateK2!$F154:$V154*OFFSET(ReactionStoich!$E$5:$U$5,BT$2,0))*(TimeStep)*'Composition Moles'!$C144</f>
        <v>0</v>
      </c>
      <c r="BU132" s="19">
        <f ca="1">SUMPRODUCT(ReactionRateK2!$F154:$V154*OFFSET(ReactionStoich!$E$5:$U$5,BU$2,0))*(TimeStep)*'Composition Moles'!$C144</f>
        <v>0</v>
      </c>
      <c r="BV132" s="19">
        <f ca="1">SUMPRODUCT(ReactionRateK2!$F154:$V154*OFFSET(ReactionStoich!$E$5:$U$5,BV$2,0))*(TimeStep)*'Composition Moles'!$C144</f>
        <v>0</v>
      </c>
      <c r="BW132" s="19">
        <f ca="1">SUMPRODUCT(ReactionRateK2!$F154:$V154*OFFSET(ReactionStoich!$E$5:$U$5,BW$2,0))*(TimeStep)*'Composition Moles'!$C144</f>
        <v>0</v>
      </c>
    </row>
    <row r="133" spans="1:75">
      <c r="A133">
        <f>ReactionRateK1!A155</f>
        <v>6.1499999999999861</v>
      </c>
      <c r="B133" s="20">
        <f t="shared" ca="1" si="7"/>
        <v>-1070.9473825222033</v>
      </c>
      <c r="C133" s="25">
        <f ca="1">'Composition Moles'!BZ145</f>
        <v>144072.06603791707</v>
      </c>
      <c r="D133" s="26">
        <f t="shared" ca="1" si="8"/>
        <v>7.4334144846673464E-3</v>
      </c>
      <c r="F133" s="19">
        <f ca="1">SUMPRODUCT(ReactionRateK2!$F155:$V155*OFFSET(ReactionStoich!$E$5:$U$5,F$2,0))*(TimeStep)*'Composition Moles'!$C145</f>
        <v>-1.5447812410563993E-3</v>
      </c>
      <c r="G133" s="19">
        <f ca="1">SUMPRODUCT(ReactionRateK2!$F155:$V155*OFFSET(ReactionStoich!$E$5:$U$5,G$2,0))*(TimeStep)*'Composition Moles'!$C145</f>
        <v>0</v>
      </c>
      <c r="H133" s="19">
        <f ca="1">SUMPRODUCT(ReactionRateK2!$F155:$V155*OFFSET(ReactionStoich!$E$5:$U$5,H$2,0))*(TimeStep)*'Composition Moles'!$C145</f>
        <v>1.5426530434260045E-3</v>
      </c>
      <c r="I133" s="19">
        <f ca="1">SUMPRODUCT(ReactionRateK2!$F155:$V155*OFFSET(ReactionStoich!$E$5:$U$5,I$2,0))*(TimeStep)*'Composition Moles'!$C145</f>
        <v>2.1281976303948257E-6</v>
      </c>
      <c r="J133" s="19">
        <f ca="1">SUMPRODUCT(ReactionRateK2!$F155:$V155*OFFSET(ReactionStoich!$E$5:$U$5,J$2,0))*(TimeStep)*'Composition Moles'!$C145</f>
        <v>0</v>
      </c>
      <c r="K133" s="19">
        <f ca="1">SUMPRODUCT(ReactionRateK2!$F155:$V155*OFFSET(ReactionStoich!$E$5:$U$5,K$2,0))*(TimeStep)*'Composition Moles'!$C145</f>
        <v>0</v>
      </c>
      <c r="L133" s="19">
        <f ca="1">SUMPRODUCT(ReactionRateK2!$F155:$V155*OFFSET(ReactionStoich!$E$5:$U$5,L$2,0))*(TimeStep)*'Composition Moles'!$C145</f>
        <v>0</v>
      </c>
      <c r="M133" s="19">
        <f ca="1">SUMPRODUCT(ReactionRateK2!$F155:$V155*OFFSET(ReactionStoich!$E$5:$U$5,M$2,0))*(TimeStep)*'Composition Moles'!$C145</f>
        <v>0</v>
      </c>
      <c r="N133" s="19">
        <f ca="1">SUMPRODUCT(ReactionRateK2!$F155:$V155*OFFSET(ReactionStoich!$E$5:$U$5,N$2,0))*(TimeStep)*'Composition Moles'!$C145</f>
        <v>0</v>
      </c>
      <c r="O133" s="19">
        <f ca="1">SUMPRODUCT(ReactionRateK2!$F155:$V155*OFFSET(ReactionStoich!$E$5:$U$5,O$2,0))*(TimeStep)*'Composition Moles'!$C145</f>
        <v>0</v>
      </c>
      <c r="P133" s="19">
        <f ca="1">SUMPRODUCT(ReactionRateK2!$F155:$V155*OFFSET(ReactionStoich!$E$5:$U$5,P$2,0))*(TimeStep)*'Composition Moles'!$C145</f>
        <v>0</v>
      </c>
      <c r="Q133" s="19">
        <f ca="1">SUMPRODUCT(ReactionRateK2!$F155:$V155*OFFSET(ReactionStoich!$E$5:$U$5,Q$2,0))*(TimeStep)*'Composition Moles'!$C145</f>
        <v>0</v>
      </c>
      <c r="R133" s="19">
        <f ca="1">SUMPRODUCT(ReactionRateK2!$F155:$V155*OFFSET(ReactionStoich!$E$5:$U$5,R$2,0))*(TimeStep)*'Composition Moles'!$C145</f>
        <v>0</v>
      </c>
      <c r="S133" s="19">
        <f ca="1">SUMPRODUCT(ReactionRateK2!$F155:$V155*OFFSET(ReactionStoich!$E$5:$U$5,S$2,0))*(TimeStep)*'Composition Moles'!$C145</f>
        <v>0.37532829530115014</v>
      </c>
      <c r="T133" s="19">
        <f ca="1">SUMPRODUCT(ReactionRateK2!$F155:$V155*OFFSET(ReactionStoich!$E$5:$U$5,T$2,0))*(TimeStep)*'Composition Moles'!$C145</f>
        <v>0</v>
      </c>
      <c r="U133" s="19">
        <f ca="1">SUMPRODUCT(ReactionRateK2!$F155:$V155*OFFSET(ReactionStoich!$E$5:$U$5,U$2,0))*(TimeStep)*'Composition Moles'!$C145</f>
        <v>0</v>
      </c>
      <c r="V133" s="19">
        <f ca="1">SUMPRODUCT(ReactionRateK2!$F155:$V155*OFFSET(ReactionStoich!$E$5:$U$5,V$2,0))*(TimeStep)*'Composition Moles'!$C145</f>
        <v>0</v>
      </c>
      <c r="W133" s="19">
        <f ca="1">SUMPRODUCT(ReactionRateK2!$F155:$V155*OFFSET(ReactionStoich!$E$5:$U$5,W$2,0))*(TimeStep)*'Composition Moles'!$C145</f>
        <v>0</v>
      </c>
      <c r="X133" s="19">
        <f ca="1">SUMPRODUCT(ReactionRateK2!$F155:$V155*OFFSET(ReactionStoich!$E$5:$U$5,X$2,0))*(TimeStep)*'Composition Moles'!$C145</f>
        <v>0</v>
      </c>
      <c r="Y133" s="19">
        <f ca="1">SUMPRODUCT(ReactionRateK2!$F155:$V155*OFFSET(ReactionStoich!$E$5:$U$5,Y$2,0))*(TimeStep)*'Composition Moles'!$C145</f>
        <v>-1.104254021197479</v>
      </c>
      <c r="Z133" s="19">
        <f ca="1">SUMPRODUCT(ReactionRateK2!$F155:$V155*OFFSET(ReactionStoich!$E$5:$U$5,Z$2,0))*(TimeStep)*'Composition Moles'!$C145</f>
        <v>0</v>
      </c>
      <c r="AA133" s="19">
        <f ca="1">SUMPRODUCT(ReactionRateK2!$F155:$V155*OFFSET(ReactionStoich!$E$5:$U$5,AA$2,0))*(TimeStep)*'Composition Moles'!$C145</f>
        <v>0</v>
      </c>
      <c r="AB133" s="19">
        <f ca="1">SUMPRODUCT(ReactionRateK2!$F155:$V155*OFFSET(ReactionStoich!$E$5:$U$5,AB$2,0))*(TimeStep)*'Composition Moles'!$C145</f>
        <v>0</v>
      </c>
      <c r="AC133" s="19">
        <f ca="1">SUMPRODUCT(ReactionRateK2!$F155:$V155*OFFSET(ReactionStoich!$E$5:$U$5,AC$2,0))*(TimeStep)*'Composition Moles'!$C145</f>
        <v>0</v>
      </c>
      <c r="AD133" s="19">
        <f ca="1">SUMPRODUCT(ReactionRateK2!$F155:$V155*OFFSET(ReactionStoich!$E$5:$U$5,AD$2,0))*(TimeStep)*'Composition Moles'!$C145</f>
        <v>0</v>
      </c>
      <c r="AE133" s="19">
        <f ca="1">SUMPRODUCT(ReactionRateK2!$F155:$V155*OFFSET(ReactionStoich!$E$5:$U$5,AE$2,0))*(TimeStep)*'Composition Moles'!$C145</f>
        <v>0</v>
      </c>
      <c r="AF133" s="19">
        <f ca="1">SUMPRODUCT(ReactionRateK2!$F155:$V155*OFFSET(ReactionStoich!$E$5:$U$5,AF$2,0))*(TimeStep)*'Composition Moles'!$C145</f>
        <v>0</v>
      </c>
      <c r="AG133" s="19">
        <f ca="1">SUMPRODUCT(ReactionRateK2!$F155:$V155*OFFSET(ReactionStoich!$E$5:$U$5,AG$2,0))*(TimeStep)*'Composition Moles'!$C145</f>
        <v>-2.5226366792261792E-3</v>
      </c>
      <c r="AH133" s="19">
        <f ca="1">SUMPRODUCT(ReactionRateK2!$F155:$V155*OFFSET(ReactionStoich!$E$5:$U$5,AH$2,0))*(TimeStep)*'Composition Moles'!$C145</f>
        <v>-0.75776486929589393</v>
      </c>
      <c r="AI133" s="19">
        <f ca="1">SUMPRODUCT(ReactionRateK2!$F155:$V155*OFFSET(ReactionStoich!$E$5:$U$5,AI$2,0))*(TimeStep)*'Composition Moles'!$C145</f>
        <v>1.6729663691322303</v>
      </c>
      <c r="AJ133" s="19">
        <f ca="1">SUMPRODUCT(ReactionRateK2!$F155:$V155*OFFSET(ReactionStoich!$E$5:$U$5,AJ$2,0))*(TimeStep)*'Composition Moles'!$C145</f>
        <v>0.17293598401414034</v>
      </c>
      <c r="AK133" s="19">
        <f ca="1">SUMPRODUCT(ReactionRateK2!$F155:$V155*OFFSET(ReactionStoich!$E$5:$U$5,AK$2,0))*(TimeStep)*'Composition Moles'!$C145</f>
        <v>0</v>
      </c>
      <c r="AL133" s="19">
        <f ca="1">SUMPRODUCT(ReactionRateK2!$F155:$V155*OFFSET(ReactionStoich!$E$5:$U$5,AL$2,0))*(TimeStep)*'Composition Moles'!$C145</f>
        <v>0</v>
      </c>
      <c r="AM133" s="19">
        <f ca="1">SUMPRODUCT(ReactionRateK2!$F155:$V155*OFFSET(ReactionStoich!$E$5:$U$5,AM$2,0))*(TimeStep)*'Composition Moles'!$C145</f>
        <v>0</v>
      </c>
      <c r="AN133" s="19">
        <f ca="1">SUMPRODUCT(ReactionRateK2!$F155:$V155*OFFSET(ReactionStoich!$E$5:$U$5,AN$2,0))*(TimeStep)*'Composition Moles'!$C145</f>
        <v>0</v>
      </c>
      <c r="AO133" s="19">
        <f ca="1">SUMPRODUCT(ReactionRateK2!$F155:$V155*OFFSET(ReactionStoich!$E$5:$U$5,AO$2,0))*(TimeStep)*'Composition Moles'!$C145</f>
        <v>-2.1281976303948257E-6</v>
      </c>
      <c r="AP133" s="19">
        <f ca="1">SUMPRODUCT(ReactionRateK2!$F155:$V155*OFFSET(ReactionStoich!$E$5:$U$5,AP$2,0))*(TimeStep)*'Composition Moles'!$C145</f>
        <v>-1.2337975519791128E-3</v>
      </c>
      <c r="AQ133" s="19">
        <f ca="1">SUMPRODUCT(ReactionRateK2!$F155:$V155*OFFSET(ReactionStoich!$E$5:$U$5,AQ$2,0))*(TimeStep)*'Composition Moles'!$C145</f>
        <v>0</v>
      </c>
      <c r="AR133" s="19">
        <f ca="1">SUMPRODUCT(ReactionRateK2!$F155:$V155*OFFSET(ReactionStoich!$E$5:$U$5,AR$2,0))*(TimeStep)*'Composition Moles'!$C145</f>
        <v>0</v>
      </c>
      <c r="AS133" s="19">
        <f ca="1">SUMPRODUCT(ReactionRateK2!$F155:$V155*OFFSET(ReactionStoich!$E$5:$U$5,AS$2,0))*(TimeStep)*'Composition Moles'!$C145</f>
        <v>-0.11848439850843751</v>
      </c>
      <c r="AT133" s="19">
        <f ca="1">SUMPRODUCT(ReactionRateK2!$F155:$V155*OFFSET(ReactionStoich!$E$5:$U$5,AT$2,0))*(TimeStep)*'Composition Moles'!$C145</f>
        <v>-0.11848439850843751</v>
      </c>
      <c r="AU133" s="19">
        <f ca="1">SUMPRODUCT(ReactionRateK2!$F155:$V155*OFFSET(ReactionStoich!$E$5:$U$5,AU$2,0))*(TimeStep)*'Composition Moles'!$C145</f>
        <v>-0.11848439850843751</v>
      </c>
      <c r="AV133" s="19">
        <f ca="1">SUMPRODUCT(ReactionRateK2!$F155:$V155*OFFSET(ReactionStoich!$E$5:$U$5,AV$2,0))*(TimeStep)*'Composition Moles'!$C145</f>
        <v>0</v>
      </c>
      <c r="AW133" s="19">
        <f ca="1">SUMPRODUCT(ReactionRateK2!$F155:$V155*OFFSET(ReactionStoich!$E$5:$U$5,AW$2,0))*(TimeStep)*'Composition Moles'!$C145</f>
        <v>0</v>
      </c>
      <c r="AX133" s="19">
        <f ca="1">SUMPRODUCT(ReactionRateK2!$F155:$V155*OFFSET(ReactionStoich!$E$5:$U$5,AX$2,0))*(TimeStep)*'Composition Moles'!$C145</f>
        <v>0</v>
      </c>
      <c r="AY133" s="19">
        <f ca="1">SUMPRODUCT(ReactionRateK2!$F155:$V155*OFFSET(ReactionStoich!$E$5:$U$5,AY$2,0))*(TimeStep)*'Composition Moles'!$C145</f>
        <v>0</v>
      </c>
      <c r="AZ133" s="19">
        <f ca="1">SUMPRODUCT(ReactionRateK2!$F155:$V155*OFFSET(ReactionStoich!$E$5:$U$5,AZ$2,0))*(TimeStep)*'Composition Moles'!$C145</f>
        <v>0</v>
      </c>
      <c r="BA133" s="19">
        <f ca="1">SUMPRODUCT(ReactionRateK2!$F155:$V155*OFFSET(ReactionStoich!$E$5:$U$5,BA$2,0))*(TimeStep)*'Composition Moles'!$C145</f>
        <v>0</v>
      </c>
      <c r="BB133" s="19">
        <f ca="1">SUMPRODUCT(ReactionRateK2!$F155:$V155*OFFSET(ReactionStoich!$E$5:$U$5,BB$2,0))*(TimeStep)*'Composition Moles'!$C145</f>
        <v>0</v>
      </c>
      <c r="BC133" s="19">
        <f ca="1">SUMPRODUCT(ReactionRateK2!$F155:$V155*OFFSET(ReactionStoich!$E$5:$U$5,BC$2,0))*(TimeStep)*'Composition Moles'!$C145</f>
        <v>0</v>
      </c>
      <c r="BD133" s="19">
        <f ca="1">SUMPRODUCT(ReactionRateK2!$F155:$V155*OFFSET(ReactionStoich!$E$5:$U$5,BD$2,0))*(TimeStep)*'Composition Moles'!$C145</f>
        <v>0</v>
      </c>
      <c r="BE133" s="19">
        <f ca="1">SUMPRODUCT(ReactionRateK2!$F155:$V155*OFFSET(ReactionStoich!$E$5:$U$5,BE$2,0))*(TimeStep)*'Composition Moles'!$C145</f>
        <v>0</v>
      </c>
      <c r="BF133" s="19">
        <f ca="1">SUMPRODUCT(ReactionRateK2!$F155:$V155*OFFSET(ReactionStoich!$E$5:$U$5,BF$2,0))*(TimeStep)*'Composition Moles'!$C145</f>
        <v>0</v>
      </c>
      <c r="BG133" s="19">
        <f ca="1">SUMPRODUCT(ReactionRateK2!$F155:$V155*OFFSET(ReactionStoich!$E$5:$U$5,BG$2,0))*(TimeStep)*'Composition Moles'!$C145</f>
        <v>0</v>
      </c>
      <c r="BH133" s="19">
        <f ca="1">SUMPRODUCT(ReactionRateK2!$F155:$V155*OFFSET(ReactionStoich!$E$5:$U$5,BH$2,0))*(TimeStep)*'Composition Moles'!$C145</f>
        <v>0</v>
      </c>
      <c r="BI133" s="19">
        <f ca="1">SUMPRODUCT(ReactionRateK2!$F155:$V155*OFFSET(ReactionStoich!$E$5:$U$5,BI$2,0))*(TimeStep)*'Composition Moles'!$C145</f>
        <v>0</v>
      </c>
      <c r="BJ133" s="19">
        <f ca="1">SUMPRODUCT(ReactionRateK2!$F155:$V155*OFFSET(ReactionStoich!$E$5:$U$5,BJ$2,0))*(TimeStep)*'Composition Moles'!$C145</f>
        <v>0</v>
      </c>
      <c r="BK133" s="19">
        <f ca="1">SUMPRODUCT(ReactionRateK2!$F155:$V155*OFFSET(ReactionStoich!$E$5:$U$5,BK$2,0))*(TimeStep)*'Composition Moles'!$C145</f>
        <v>0</v>
      </c>
      <c r="BL133" s="19">
        <f ca="1">SUMPRODUCT(ReactionRateK2!$F155:$V155*OFFSET(ReactionStoich!$E$5:$U$5,BL$2,0))*(TimeStep)*'Composition Moles'!$C145</f>
        <v>0</v>
      </c>
      <c r="BM133" s="19">
        <f ca="1">SUMPRODUCT(ReactionRateK2!$F155:$V155*OFFSET(ReactionStoich!$E$5:$U$5,BM$2,0))*(TimeStep)*'Composition Moles'!$C145</f>
        <v>0</v>
      </c>
      <c r="BN133" s="19">
        <f ca="1">SUMPRODUCT(ReactionRateK2!$F155:$V155*OFFSET(ReactionStoich!$E$5:$U$5,BN$2,0))*(TimeStep)*'Composition Moles'!$C145</f>
        <v>0</v>
      </c>
      <c r="BO133" s="19">
        <f ca="1">SUMPRODUCT(ReactionRateK2!$F155:$V155*OFFSET(ReactionStoich!$E$5:$U$5,BO$2,0))*(TimeStep)*'Composition Moles'!$C145</f>
        <v>0</v>
      </c>
      <c r="BP133" s="19">
        <f ca="1">SUMPRODUCT(ReactionRateK2!$F155:$V155*OFFSET(ReactionStoich!$E$5:$U$5,BP$2,0))*(TimeStep)*'Composition Moles'!$C145</f>
        <v>0</v>
      </c>
      <c r="BQ133" s="19">
        <f ca="1">SUMPRODUCT(ReactionRateK2!$F155:$V155*OFFSET(ReactionStoich!$E$5:$U$5,BQ$2,0))*(TimeStep)*'Composition Moles'!$C145</f>
        <v>0</v>
      </c>
      <c r="BR133" s="19">
        <f ca="1">SUMPRODUCT(ReactionRateK2!$F155:$V155*OFFSET(ReactionStoich!$E$5:$U$5,BR$2,0))*(TimeStep)*'Composition Moles'!$C145</f>
        <v>0</v>
      </c>
      <c r="BS133" s="19">
        <f ca="1">SUMPRODUCT(ReactionRateK2!$F155:$V155*OFFSET(ReactionStoich!$E$5:$U$5,BS$2,0))*(TimeStep)*'Composition Moles'!$C145</f>
        <v>0</v>
      </c>
      <c r="BT133" s="19">
        <f ca="1">SUMPRODUCT(ReactionRateK2!$F155:$V155*OFFSET(ReactionStoich!$E$5:$U$5,BT$2,0))*(TimeStep)*'Composition Moles'!$C145</f>
        <v>0</v>
      </c>
      <c r="BU133" s="19">
        <f ca="1">SUMPRODUCT(ReactionRateK2!$F155:$V155*OFFSET(ReactionStoich!$E$5:$U$5,BU$2,0))*(TimeStep)*'Composition Moles'!$C145</f>
        <v>0</v>
      </c>
      <c r="BV133" s="19">
        <f ca="1">SUMPRODUCT(ReactionRateK2!$F155:$V155*OFFSET(ReactionStoich!$E$5:$U$5,BV$2,0))*(TimeStep)*'Composition Moles'!$C145</f>
        <v>0</v>
      </c>
      <c r="BW133" s="19">
        <f ca="1">SUMPRODUCT(ReactionRateK2!$F155:$V155*OFFSET(ReactionStoich!$E$5:$U$5,BW$2,0))*(TimeStep)*'Composition Moles'!$C145</f>
        <v>0</v>
      </c>
    </row>
    <row r="134" spans="1:75">
      <c r="A134">
        <f>ReactionRateK1!A156</f>
        <v>6.199999999999986</v>
      </c>
      <c r="B134" s="20">
        <f t="shared" ca="1" si="7"/>
        <v>-1068.9106722742633</v>
      </c>
      <c r="C134" s="25">
        <f ca="1">'Composition Moles'!BZ146</f>
        <v>144064.50959823665</v>
      </c>
      <c r="D134" s="26">
        <f t="shared" ca="1" si="8"/>
        <v>7.4196668926664417E-3</v>
      </c>
      <c r="F134" s="19">
        <f ca="1">SUMPRODUCT(ReactionRateK2!$F156:$V156*OFFSET(ReactionStoich!$E$5:$U$5,F$2,0))*(TimeStep)*'Composition Moles'!$C146</f>
        <v>-1.4609994924428403E-3</v>
      </c>
      <c r="G134" s="19">
        <f ca="1">SUMPRODUCT(ReactionRateK2!$F156:$V156*OFFSET(ReactionStoich!$E$5:$U$5,G$2,0))*(TimeStep)*'Composition Moles'!$C146</f>
        <v>0</v>
      </c>
      <c r="H134" s="19">
        <f ca="1">SUMPRODUCT(ReactionRateK2!$F156:$V156*OFFSET(ReactionStoich!$E$5:$U$5,H$2,0))*(TimeStep)*'Composition Moles'!$C146</f>
        <v>1.4590887119819271E-3</v>
      </c>
      <c r="I134" s="19">
        <f ca="1">SUMPRODUCT(ReactionRateK2!$F156:$V156*OFFSET(ReactionStoich!$E$5:$U$5,I$2,0))*(TimeStep)*'Composition Moles'!$C146</f>
        <v>1.9107804609134334E-6</v>
      </c>
      <c r="J134" s="19">
        <f ca="1">SUMPRODUCT(ReactionRateK2!$F156:$V156*OFFSET(ReactionStoich!$E$5:$U$5,J$2,0))*(TimeStep)*'Composition Moles'!$C146</f>
        <v>0</v>
      </c>
      <c r="K134" s="19">
        <f ca="1">SUMPRODUCT(ReactionRateK2!$F156:$V156*OFFSET(ReactionStoich!$E$5:$U$5,K$2,0))*(TimeStep)*'Composition Moles'!$C146</f>
        <v>0</v>
      </c>
      <c r="L134" s="19">
        <f ca="1">SUMPRODUCT(ReactionRateK2!$F156:$V156*OFFSET(ReactionStoich!$E$5:$U$5,L$2,0))*(TimeStep)*'Composition Moles'!$C146</f>
        <v>0</v>
      </c>
      <c r="M134" s="19">
        <f ca="1">SUMPRODUCT(ReactionRateK2!$F156:$V156*OFFSET(ReactionStoich!$E$5:$U$5,M$2,0))*(TimeStep)*'Composition Moles'!$C146</f>
        <v>0</v>
      </c>
      <c r="N134" s="19">
        <f ca="1">SUMPRODUCT(ReactionRateK2!$F156:$V156*OFFSET(ReactionStoich!$E$5:$U$5,N$2,0))*(TimeStep)*'Composition Moles'!$C146</f>
        <v>0</v>
      </c>
      <c r="O134" s="19">
        <f ca="1">SUMPRODUCT(ReactionRateK2!$F156:$V156*OFFSET(ReactionStoich!$E$5:$U$5,O$2,0))*(TimeStep)*'Composition Moles'!$C146</f>
        <v>0</v>
      </c>
      <c r="P134" s="19">
        <f ca="1">SUMPRODUCT(ReactionRateK2!$F156:$V156*OFFSET(ReactionStoich!$E$5:$U$5,P$2,0))*(TimeStep)*'Composition Moles'!$C146</f>
        <v>0</v>
      </c>
      <c r="Q134" s="19">
        <f ca="1">SUMPRODUCT(ReactionRateK2!$F156:$V156*OFFSET(ReactionStoich!$E$5:$U$5,Q$2,0))*(TimeStep)*'Composition Moles'!$C146</f>
        <v>0</v>
      </c>
      <c r="R134" s="19">
        <f ca="1">SUMPRODUCT(ReactionRateK2!$F156:$V156*OFFSET(ReactionStoich!$E$5:$U$5,R$2,0))*(TimeStep)*'Composition Moles'!$C146</f>
        <v>0</v>
      </c>
      <c r="S134" s="19">
        <f ca="1">SUMPRODUCT(ReactionRateK2!$F156:$V156*OFFSET(ReactionStoich!$E$5:$U$5,S$2,0))*(TimeStep)*'Composition Moles'!$C146</f>
        <v>0.35920140958981256</v>
      </c>
      <c r="T134" s="19">
        <f ca="1">SUMPRODUCT(ReactionRateK2!$F156:$V156*OFFSET(ReactionStoich!$E$5:$U$5,T$2,0))*(TimeStep)*'Composition Moles'!$C146</f>
        <v>0</v>
      </c>
      <c r="U134" s="19">
        <f ca="1">SUMPRODUCT(ReactionRateK2!$F156:$V156*OFFSET(ReactionStoich!$E$5:$U$5,U$2,0))*(TimeStep)*'Composition Moles'!$C146</f>
        <v>0</v>
      </c>
      <c r="V134" s="19">
        <f ca="1">SUMPRODUCT(ReactionRateK2!$F156:$V156*OFFSET(ReactionStoich!$E$5:$U$5,V$2,0))*(TimeStep)*'Composition Moles'!$C146</f>
        <v>0</v>
      </c>
      <c r="W134" s="19">
        <f ca="1">SUMPRODUCT(ReactionRateK2!$F156:$V156*OFFSET(ReactionStoich!$E$5:$U$5,W$2,0))*(TimeStep)*'Composition Moles'!$C146</f>
        <v>0</v>
      </c>
      <c r="X134" s="19">
        <f ca="1">SUMPRODUCT(ReactionRateK2!$F156:$V156*OFFSET(ReactionStoich!$E$5:$U$5,X$2,0))*(TimeStep)*'Composition Moles'!$C146</f>
        <v>0</v>
      </c>
      <c r="Y134" s="19">
        <f ca="1">SUMPRODUCT(ReactionRateK2!$F156:$V156*OFFSET(ReactionStoich!$E$5:$U$5,Y$2,0))*(TimeStep)*'Composition Moles'!$C146</f>
        <v>-1.0677873747424624</v>
      </c>
      <c r="Z134" s="19">
        <f ca="1">SUMPRODUCT(ReactionRateK2!$F156:$V156*OFFSET(ReactionStoich!$E$5:$U$5,Z$2,0))*(TimeStep)*'Composition Moles'!$C146</f>
        <v>0</v>
      </c>
      <c r="AA134" s="19">
        <f ca="1">SUMPRODUCT(ReactionRateK2!$F156:$V156*OFFSET(ReactionStoich!$E$5:$U$5,AA$2,0))*(TimeStep)*'Composition Moles'!$C146</f>
        <v>0</v>
      </c>
      <c r="AB134" s="19">
        <f ca="1">SUMPRODUCT(ReactionRateK2!$F156:$V156*OFFSET(ReactionStoich!$E$5:$U$5,AB$2,0))*(TimeStep)*'Composition Moles'!$C146</f>
        <v>0</v>
      </c>
      <c r="AC134" s="19">
        <f ca="1">SUMPRODUCT(ReactionRateK2!$F156:$V156*OFFSET(ReactionStoich!$E$5:$U$5,AC$2,0))*(TimeStep)*'Composition Moles'!$C146</f>
        <v>0</v>
      </c>
      <c r="AD134" s="19">
        <f ca="1">SUMPRODUCT(ReactionRateK2!$F156:$V156*OFFSET(ReactionStoich!$E$5:$U$5,AD$2,0))*(TimeStep)*'Composition Moles'!$C146</f>
        <v>0</v>
      </c>
      <c r="AE134" s="19">
        <f ca="1">SUMPRODUCT(ReactionRateK2!$F156:$V156*OFFSET(ReactionStoich!$E$5:$U$5,AE$2,0))*(TimeStep)*'Composition Moles'!$C146</f>
        <v>0</v>
      </c>
      <c r="AF134" s="19">
        <f ca="1">SUMPRODUCT(ReactionRateK2!$F156:$V156*OFFSET(ReactionStoich!$E$5:$U$5,AF$2,0))*(TimeStep)*'Composition Moles'!$C146</f>
        <v>0</v>
      </c>
      <c r="AG134" s="19">
        <f ca="1">SUMPRODUCT(ReactionRateK2!$F156:$V156*OFFSET(ReactionStoich!$E$5:$U$5,AG$2,0))*(TimeStep)*'Composition Moles'!$C146</f>
        <v>-2.3995980630223692E-3</v>
      </c>
      <c r="AH134" s="19">
        <f ca="1">SUMPRODUCT(ReactionRateK2!$F156:$V156*OFFSET(ReactionStoich!$E$5:$U$5,AH$2,0))*(TimeStep)*'Composition Moles'!$C146</f>
        <v>-0.75572265599285293</v>
      </c>
      <c r="AI134" s="19">
        <f ca="1">SUMPRODUCT(ReactionRateK2!$F156:$V156*OFFSET(ReactionStoich!$E$5:$U$5,AI$2,0))*(TimeStep)*'Composition Moles'!$C146</f>
        <v>1.6523475222093837</v>
      </c>
      <c r="AJ134" s="19">
        <f ca="1">SUMPRODUCT(ReactionRateK2!$F156:$V156*OFFSET(ReactionStoich!$E$5:$U$5,AJ$2,0))*(TimeStep)*'Composition Moles'!$C146</f>
        <v>0.16666916232732548</v>
      </c>
      <c r="AK134" s="19">
        <f ca="1">SUMPRODUCT(ReactionRateK2!$F156:$V156*OFFSET(ReactionStoich!$E$5:$U$5,AK$2,0))*(TimeStep)*'Composition Moles'!$C146</f>
        <v>0</v>
      </c>
      <c r="AL134" s="19">
        <f ca="1">SUMPRODUCT(ReactionRateK2!$F156:$V156*OFFSET(ReactionStoich!$E$5:$U$5,AL$2,0))*(TimeStep)*'Composition Moles'!$C146</f>
        <v>0</v>
      </c>
      <c r="AM134" s="19">
        <f ca="1">SUMPRODUCT(ReactionRateK2!$F156:$V156*OFFSET(ReactionStoich!$E$5:$U$5,AM$2,0))*(TimeStep)*'Composition Moles'!$C146</f>
        <v>0</v>
      </c>
      <c r="AN134" s="19">
        <f ca="1">SUMPRODUCT(ReactionRateK2!$F156:$V156*OFFSET(ReactionStoich!$E$5:$U$5,AN$2,0))*(TimeStep)*'Composition Moles'!$C146</f>
        <v>0</v>
      </c>
      <c r="AO134" s="19">
        <f ca="1">SUMPRODUCT(ReactionRateK2!$F156:$V156*OFFSET(ReactionStoich!$E$5:$U$5,AO$2,0))*(TimeStep)*'Composition Moles'!$C146</f>
        <v>-1.9107804609134334E-6</v>
      </c>
      <c r="AP134" s="19">
        <f ca="1">SUMPRODUCT(ReactionRateK2!$F156:$V156*OFFSET(ReactionStoich!$E$5:$U$5,AP$2,0))*(TimeStep)*'Composition Moles'!$C146</f>
        <v>-1.1508069896618816E-3</v>
      </c>
      <c r="AQ134" s="19">
        <f ca="1">SUMPRODUCT(ReactionRateK2!$F156:$V156*OFFSET(ReactionStoich!$E$5:$U$5,AQ$2,0))*(TimeStep)*'Composition Moles'!$C146</f>
        <v>0</v>
      </c>
      <c r="AR134" s="19">
        <f ca="1">SUMPRODUCT(ReactionRateK2!$F156:$V156*OFFSET(ReactionStoich!$E$5:$U$5,AR$2,0))*(TimeStep)*'Composition Moles'!$C146</f>
        <v>0</v>
      </c>
      <c r="AS134" s="19">
        <f ca="1">SUMPRODUCT(ReactionRateK2!$F156:$V156*OFFSET(ReactionStoich!$E$5:$U$5,AS$2,0))*(TimeStep)*'Composition Moles'!$C146</f>
        <v>-0.11705191585268708</v>
      </c>
      <c r="AT134" s="19">
        <f ca="1">SUMPRODUCT(ReactionRateK2!$F156:$V156*OFFSET(ReactionStoich!$E$5:$U$5,AT$2,0))*(TimeStep)*'Composition Moles'!$C146</f>
        <v>-0.11705191585268708</v>
      </c>
      <c r="AU134" s="19">
        <f ca="1">SUMPRODUCT(ReactionRateK2!$F156:$V156*OFFSET(ReactionStoich!$E$5:$U$5,AU$2,0))*(TimeStep)*'Composition Moles'!$C146</f>
        <v>-0.11705191585268708</v>
      </c>
      <c r="AV134" s="19">
        <f ca="1">SUMPRODUCT(ReactionRateK2!$F156:$V156*OFFSET(ReactionStoich!$E$5:$U$5,AV$2,0))*(TimeStep)*'Composition Moles'!$C146</f>
        <v>0</v>
      </c>
      <c r="AW134" s="19">
        <f ca="1">SUMPRODUCT(ReactionRateK2!$F156:$V156*OFFSET(ReactionStoich!$E$5:$U$5,AW$2,0))*(TimeStep)*'Composition Moles'!$C146</f>
        <v>0</v>
      </c>
      <c r="AX134" s="19">
        <f ca="1">SUMPRODUCT(ReactionRateK2!$F156:$V156*OFFSET(ReactionStoich!$E$5:$U$5,AX$2,0))*(TimeStep)*'Composition Moles'!$C146</f>
        <v>0</v>
      </c>
      <c r="AY134" s="19">
        <f ca="1">SUMPRODUCT(ReactionRateK2!$F156:$V156*OFFSET(ReactionStoich!$E$5:$U$5,AY$2,0))*(TimeStep)*'Composition Moles'!$C146</f>
        <v>0</v>
      </c>
      <c r="AZ134" s="19">
        <f ca="1">SUMPRODUCT(ReactionRateK2!$F156:$V156*OFFSET(ReactionStoich!$E$5:$U$5,AZ$2,0))*(TimeStep)*'Composition Moles'!$C146</f>
        <v>0</v>
      </c>
      <c r="BA134" s="19">
        <f ca="1">SUMPRODUCT(ReactionRateK2!$F156:$V156*OFFSET(ReactionStoich!$E$5:$U$5,BA$2,0))*(TimeStep)*'Composition Moles'!$C146</f>
        <v>0</v>
      </c>
      <c r="BB134" s="19">
        <f ca="1">SUMPRODUCT(ReactionRateK2!$F156:$V156*OFFSET(ReactionStoich!$E$5:$U$5,BB$2,0))*(TimeStep)*'Composition Moles'!$C146</f>
        <v>0</v>
      </c>
      <c r="BC134" s="19">
        <f ca="1">SUMPRODUCT(ReactionRateK2!$F156:$V156*OFFSET(ReactionStoich!$E$5:$U$5,BC$2,0))*(TimeStep)*'Composition Moles'!$C146</f>
        <v>0</v>
      </c>
      <c r="BD134" s="19">
        <f ca="1">SUMPRODUCT(ReactionRateK2!$F156:$V156*OFFSET(ReactionStoich!$E$5:$U$5,BD$2,0))*(TimeStep)*'Composition Moles'!$C146</f>
        <v>0</v>
      </c>
      <c r="BE134" s="19">
        <f ca="1">SUMPRODUCT(ReactionRateK2!$F156:$V156*OFFSET(ReactionStoich!$E$5:$U$5,BE$2,0))*(TimeStep)*'Composition Moles'!$C146</f>
        <v>0</v>
      </c>
      <c r="BF134" s="19">
        <f ca="1">SUMPRODUCT(ReactionRateK2!$F156:$V156*OFFSET(ReactionStoich!$E$5:$U$5,BF$2,0))*(TimeStep)*'Composition Moles'!$C146</f>
        <v>0</v>
      </c>
      <c r="BG134" s="19">
        <f ca="1">SUMPRODUCT(ReactionRateK2!$F156:$V156*OFFSET(ReactionStoich!$E$5:$U$5,BG$2,0))*(TimeStep)*'Composition Moles'!$C146</f>
        <v>0</v>
      </c>
      <c r="BH134" s="19">
        <f ca="1">SUMPRODUCT(ReactionRateK2!$F156:$V156*OFFSET(ReactionStoich!$E$5:$U$5,BH$2,0))*(TimeStep)*'Composition Moles'!$C146</f>
        <v>0</v>
      </c>
      <c r="BI134" s="19">
        <f ca="1">SUMPRODUCT(ReactionRateK2!$F156:$V156*OFFSET(ReactionStoich!$E$5:$U$5,BI$2,0))*(TimeStep)*'Composition Moles'!$C146</f>
        <v>0</v>
      </c>
      <c r="BJ134" s="19">
        <f ca="1">SUMPRODUCT(ReactionRateK2!$F156:$V156*OFFSET(ReactionStoich!$E$5:$U$5,BJ$2,0))*(TimeStep)*'Composition Moles'!$C146</f>
        <v>0</v>
      </c>
      <c r="BK134" s="19">
        <f ca="1">SUMPRODUCT(ReactionRateK2!$F156:$V156*OFFSET(ReactionStoich!$E$5:$U$5,BK$2,0))*(TimeStep)*'Composition Moles'!$C146</f>
        <v>0</v>
      </c>
      <c r="BL134" s="19">
        <f ca="1">SUMPRODUCT(ReactionRateK2!$F156:$V156*OFFSET(ReactionStoich!$E$5:$U$5,BL$2,0))*(TimeStep)*'Composition Moles'!$C146</f>
        <v>0</v>
      </c>
      <c r="BM134" s="19">
        <f ca="1">SUMPRODUCT(ReactionRateK2!$F156:$V156*OFFSET(ReactionStoich!$E$5:$U$5,BM$2,0))*(TimeStep)*'Composition Moles'!$C146</f>
        <v>0</v>
      </c>
      <c r="BN134" s="19">
        <f ca="1">SUMPRODUCT(ReactionRateK2!$F156:$V156*OFFSET(ReactionStoich!$E$5:$U$5,BN$2,0))*(TimeStep)*'Composition Moles'!$C146</f>
        <v>0</v>
      </c>
      <c r="BO134" s="19">
        <f ca="1">SUMPRODUCT(ReactionRateK2!$F156:$V156*OFFSET(ReactionStoich!$E$5:$U$5,BO$2,0))*(TimeStep)*'Composition Moles'!$C146</f>
        <v>0</v>
      </c>
      <c r="BP134" s="19">
        <f ca="1">SUMPRODUCT(ReactionRateK2!$F156:$V156*OFFSET(ReactionStoich!$E$5:$U$5,BP$2,0))*(TimeStep)*'Composition Moles'!$C146</f>
        <v>0</v>
      </c>
      <c r="BQ134" s="19">
        <f ca="1">SUMPRODUCT(ReactionRateK2!$F156:$V156*OFFSET(ReactionStoich!$E$5:$U$5,BQ$2,0))*(TimeStep)*'Composition Moles'!$C146</f>
        <v>0</v>
      </c>
      <c r="BR134" s="19">
        <f ca="1">SUMPRODUCT(ReactionRateK2!$F156:$V156*OFFSET(ReactionStoich!$E$5:$U$5,BR$2,0))*(TimeStep)*'Composition Moles'!$C146</f>
        <v>0</v>
      </c>
      <c r="BS134" s="19">
        <f ca="1">SUMPRODUCT(ReactionRateK2!$F156:$V156*OFFSET(ReactionStoich!$E$5:$U$5,BS$2,0))*(TimeStep)*'Composition Moles'!$C146</f>
        <v>0</v>
      </c>
      <c r="BT134" s="19">
        <f ca="1">SUMPRODUCT(ReactionRateK2!$F156:$V156*OFFSET(ReactionStoich!$E$5:$U$5,BT$2,0))*(TimeStep)*'Composition Moles'!$C146</f>
        <v>0</v>
      </c>
      <c r="BU134" s="19">
        <f ca="1">SUMPRODUCT(ReactionRateK2!$F156:$V156*OFFSET(ReactionStoich!$E$5:$U$5,BU$2,0))*(TimeStep)*'Composition Moles'!$C146</f>
        <v>0</v>
      </c>
      <c r="BV134" s="19">
        <f ca="1">SUMPRODUCT(ReactionRateK2!$F156:$V156*OFFSET(ReactionStoich!$E$5:$U$5,BV$2,0))*(TimeStep)*'Composition Moles'!$C146</f>
        <v>0</v>
      </c>
      <c r="BW134" s="19">
        <f ca="1">SUMPRODUCT(ReactionRateK2!$F156:$V156*OFFSET(ReactionStoich!$E$5:$U$5,BW$2,0))*(TimeStep)*'Composition Moles'!$C146</f>
        <v>0</v>
      </c>
    </row>
    <row r="135" spans="1:75">
      <c r="A135">
        <f>ReactionRateK1!A157</f>
        <v>6.2499999999999858</v>
      </c>
      <c r="B135" s="20">
        <f t="shared" ca="1" si="7"/>
        <v>-1067.6412088507871</v>
      </c>
      <c r="C135" s="25">
        <f ca="1">'Composition Moles'!BZ147</f>
        <v>144056.86874962292</v>
      </c>
      <c r="D135" s="26">
        <f t="shared" ca="1" si="8"/>
        <v>7.4112481974489787E-3</v>
      </c>
      <c r="F135" s="19">
        <f ca="1">SUMPRODUCT(ReactionRateK2!$F157:$V157*OFFSET(ReactionStoich!$E$5:$U$5,F$2,0))*(TimeStep)*'Composition Moles'!$C147</f>
        <v>-1.3828781903278743E-3</v>
      </c>
      <c r="G135" s="19">
        <f ca="1">SUMPRODUCT(ReactionRateK2!$F157:$V157*OFFSET(ReactionStoich!$E$5:$U$5,G$2,0))*(TimeStep)*'Composition Moles'!$C147</f>
        <v>0</v>
      </c>
      <c r="H135" s="19">
        <f ca="1">SUMPRODUCT(ReactionRateK2!$F157:$V157*OFFSET(ReactionStoich!$E$5:$U$5,H$2,0))*(TimeStep)*'Composition Moles'!$C147</f>
        <v>1.3811626121876877E-3</v>
      </c>
      <c r="I135" s="19">
        <f ca="1">SUMPRODUCT(ReactionRateK2!$F157:$V157*OFFSET(ReactionStoich!$E$5:$U$5,I$2,0))*(TimeStep)*'Composition Moles'!$C147</f>
        <v>1.7155781401866393E-6</v>
      </c>
      <c r="J135" s="19">
        <f ca="1">SUMPRODUCT(ReactionRateK2!$F157:$V157*OFFSET(ReactionStoich!$E$5:$U$5,J$2,0))*(TimeStep)*'Composition Moles'!$C147</f>
        <v>0</v>
      </c>
      <c r="K135" s="19">
        <f ca="1">SUMPRODUCT(ReactionRateK2!$F157:$V157*OFFSET(ReactionStoich!$E$5:$U$5,K$2,0))*(TimeStep)*'Composition Moles'!$C147</f>
        <v>0</v>
      </c>
      <c r="L135" s="19">
        <f ca="1">SUMPRODUCT(ReactionRateK2!$F157:$V157*OFFSET(ReactionStoich!$E$5:$U$5,L$2,0))*(TimeStep)*'Composition Moles'!$C147</f>
        <v>0</v>
      </c>
      <c r="M135" s="19">
        <f ca="1">SUMPRODUCT(ReactionRateK2!$F157:$V157*OFFSET(ReactionStoich!$E$5:$U$5,M$2,0))*(TimeStep)*'Composition Moles'!$C147</f>
        <v>0</v>
      </c>
      <c r="N135" s="19">
        <f ca="1">SUMPRODUCT(ReactionRateK2!$F157:$V157*OFFSET(ReactionStoich!$E$5:$U$5,N$2,0))*(TimeStep)*'Composition Moles'!$C147</f>
        <v>0</v>
      </c>
      <c r="O135" s="19">
        <f ca="1">SUMPRODUCT(ReactionRateK2!$F157:$V157*OFFSET(ReactionStoich!$E$5:$U$5,O$2,0))*(TimeStep)*'Composition Moles'!$C147</f>
        <v>0</v>
      </c>
      <c r="P135" s="19">
        <f ca="1">SUMPRODUCT(ReactionRateK2!$F157:$V157*OFFSET(ReactionStoich!$E$5:$U$5,P$2,0))*(TimeStep)*'Composition Moles'!$C147</f>
        <v>0</v>
      </c>
      <c r="Q135" s="19">
        <f ca="1">SUMPRODUCT(ReactionRateK2!$F157:$V157*OFFSET(ReactionStoich!$E$5:$U$5,Q$2,0))*(TimeStep)*'Composition Moles'!$C147</f>
        <v>0</v>
      </c>
      <c r="R135" s="19">
        <f ca="1">SUMPRODUCT(ReactionRateK2!$F157:$V157*OFFSET(ReactionStoich!$E$5:$U$5,R$2,0))*(TimeStep)*'Composition Moles'!$C147</f>
        <v>0</v>
      </c>
      <c r="S135" s="19">
        <f ca="1">SUMPRODUCT(ReactionRateK2!$F157:$V157*OFFSET(ReactionStoich!$E$5:$U$5,S$2,0))*(TimeStep)*'Composition Moles'!$C147</f>
        <v>0.34336948184534782</v>
      </c>
      <c r="T135" s="19">
        <f ca="1">SUMPRODUCT(ReactionRateK2!$F157:$V157*OFFSET(ReactionStoich!$E$5:$U$5,T$2,0))*(TimeStep)*'Composition Moles'!$C147</f>
        <v>0</v>
      </c>
      <c r="U135" s="19">
        <f ca="1">SUMPRODUCT(ReactionRateK2!$F157:$V157*OFFSET(ReactionStoich!$E$5:$U$5,U$2,0))*(TimeStep)*'Composition Moles'!$C147</f>
        <v>0</v>
      </c>
      <c r="V135" s="19">
        <f ca="1">SUMPRODUCT(ReactionRateK2!$F157:$V157*OFFSET(ReactionStoich!$E$5:$U$5,V$2,0))*(TimeStep)*'Composition Moles'!$C147</f>
        <v>0</v>
      </c>
      <c r="W135" s="19">
        <f ca="1">SUMPRODUCT(ReactionRateK2!$F157:$V157*OFFSET(ReactionStoich!$E$5:$U$5,W$2,0))*(TimeStep)*'Composition Moles'!$C147</f>
        <v>0</v>
      </c>
      <c r="X135" s="19">
        <f ca="1">SUMPRODUCT(ReactionRateK2!$F157:$V157*OFFSET(ReactionStoich!$E$5:$U$5,X$2,0))*(TimeStep)*'Composition Moles'!$C147</f>
        <v>0</v>
      </c>
      <c r="Y135" s="19">
        <f ca="1">SUMPRODUCT(ReactionRateK2!$F157:$V157*OFFSET(ReactionStoich!$E$5:$U$5,Y$2,0))*(TimeStep)*'Composition Moles'!$C147</f>
        <v>-1.0319756957353181</v>
      </c>
      <c r="Z135" s="19">
        <f ca="1">SUMPRODUCT(ReactionRateK2!$F157:$V157*OFFSET(ReactionStoich!$E$5:$U$5,Z$2,0))*(TimeStep)*'Composition Moles'!$C147</f>
        <v>0</v>
      </c>
      <c r="AA135" s="19">
        <f ca="1">SUMPRODUCT(ReactionRateK2!$F157:$V157*OFFSET(ReactionStoich!$E$5:$U$5,AA$2,0))*(TimeStep)*'Composition Moles'!$C147</f>
        <v>0</v>
      </c>
      <c r="AB135" s="19">
        <f ca="1">SUMPRODUCT(ReactionRateK2!$F157:$V157*OFFSET(ReactionStoich!$E$5:$U$5,AB$2,0))*(TimeStep)*'Composition Moles'!$C147</f>
        <v>0</v>
      </c>
      <c r="AC135" s="19">
        <f ca="1">SUMPRODUCT(ReactionRateK2!$F157:$V157*OFFSET(ReactionStoich!$E$5:$U$5,AC$2,0))*(TimeStep)*'Composition Moles'!$C147</f>
        <v>0</v>
      </c>
      <c r="AD135" s="19">
        <f ca="1">SUMPRODUCT(ReactionRateK2!$F157:$V157*OFFSET(ReactionStoich!$E$5:$U$5,AD$2,0))*(TimeStep)*'Composition Moles'!$C147</f>
        <v>0</v>
      </c>
      <c r="AE135" s="19">
        <f ca="1">SUMPRODUCT(ReactionRateK2!$F157:$V157*OFFSET(ReactionStoich!$E$5:$U$5,AE$2,0))*(TimeStep)*'Composition Moles'!$C147</f>
        <v>0</v>
      </c>
      <c r="AF135" s="19">
        <f ca="1">SUMPRODUCT(ReactionRateK2!$F157:$V157*OFFSET(ReactionStoich!$E$5:$U$5,AF$2,0))*(TimeStep)*'Composition Moles'!$C147</f>
        <v>0</v>
      </c>
      <c r="AG135" s="19">
        <f ca="1">SUMPRODUCT(ReactionRateK2!$F157:$V157*OFFSET(ReactionStoich!$E$5:$U$5,AG$2,0))*(TimeStep)*'Composition Moles'!$C147</f>
        <v>-2.3394002758186081E-3</v>
      </c>
      <c r="AH135" s="19">
        <f ca="1">SUMPRODUCT(ReactionRateK2!$F157:$V157*OFFSET(ReactionStoich!$E$5:$U$5,AH$2,0))*(TimeStep)*'Composition Moles'!$C147</f>
        <v>-0.75355304580712745</v>
      </c>
      <c r="AI135" s="19">
        <f ca="1">SUMPRODUCT(ReactionRateK2!$F157:$V157*OFFSET(ReactionStoich!$E$5:$U$5,AI$2,0))*(TimeStep)*'Composition Moles'!$C147</f>
        <v>1.631966146534465</v>
      </c>
      <c r="AJ135" s="19">
        <f ca="1">SUMPRODUCT(ReactionRateK2!$F157:$V157*OFFSET(ReactionStoich!$E$5:$U$5,AJ$2,0))*(TimeStep)*'Composition Moles'!$C147</f>
        <v>0.16053671744186968</v>
      </c>
      <c r="AK135" s="19">
        <f ca="1">SUMPRODUCT(ReactionRateK2!$F157:$V157*OFFSET(ReactionStoich!$E$5:$U$5,AK$2,0))*(TimeStep)*'Composition Moles'!$C147</f>
        <v>0</v>
      </c>
      <c r="AL135" s="19">
        <f ca="1">SUMPRODUCT(ReactionRateK2!$F157:$V157*OFFSET(ReactionStoich!$E$5:$U$5,AL$2,0))*(TimeStep)*'Composition Moles'!$C147</f>
        <v>0</v>
      </c>
      <c r="AM135" s="19">
        <f ca="1">SUMPRODUCT(ReactionRateK2!$F157:$V157*OFFSET(ReactionStoich!$E$5:$U$5,AM$2,0))*(TimeStep)*'Composition Moles'!$C147</f>
        <v>0</v>
      </c>
      <c r="AN135" s="19">
        <f ca="1">SUMPRODUCT(ReactionRateK2!$F157:$V157*OFFSET(ReactionStoich!$E$5:$U$5,AN$2,0))*(TimeStep)*'Composition Moles'!$C147</f>
        <v>0</v>
      </c>
      <c r="AO135" s="19">
        <f ca="1">SUMPRODUCT(ReactionRateK2!$F157:$V157*OFFSET(ReactionStoich!$E$5:$U$5,AO$2,0))*(TimeStep)*'Composition Moles'!$C147</f>
        <v>-1.7155781401866393E-6</v>
      </c>
      <c r="AP135" s="19">
        <f ca="1">SUMPRODUCT(ReactionRateK2!$F157:$V157*OFFSET(ReactionStoich!$E$5:$U$5,AP$2,0))*(TimeStep)*'Composition Moles'!$C147</f>
        <v>-1.0736307797899469E-3</v>
      </c>
      <c r="AQ135" s="19">
        <f ca="1">SUMPRODUCT(ReactionRateK2!$F157:$V157*OFFSET(ReactionStoich!$E$5:$U$5,AQ$2,0))*(TimeStep)*'Composition Moles'!$C147</f>
        <v>0</v>
      </c>
      <c r="AR135" s="19">
        <f ca="1">SUMPRODUCT(ReactionRateK2!$F157:$V157*OFFSET(ReactionStoich!$E$5:$U$5,AR$2,0))*(TimeStep)*'Composition Moles'!$C147</f>
        <v>0</v>
      </c>
      <c r="AS135" s="19">
        <f ca="1">SUMPRODUCT(ReactionRateK2!$F157:$V157*OFFSET(ReactionStoich!$E$5:$U$5,AS$2,0))*(TimeStep)*'Composition Moles'!$C147</f>
        <v>-0.11564295254849605</v>
      </c>
      <c r="AT135" s="19">
        <f ca="1">SUMPRODUCT(ReactionRateK2!$F157:$V157*OFFSET(ReactionStoich!$E$5:$U$5,AT$2,0))*(TimeStep)*'Composition Moles'!$C147</f>
        <v>-0.11564295254849605</v>
      </c>
      <c r="AU135" s="19">
        <f ca="1">SUMPRODUCT(ReactionRateK2!$F157:$V157*OFFSET(ReactionStoich!$E$5:$U$5,AU$2,0))*(TimeStep)*'Composition Moles'!$C147</f>
        <v>-0.11564295254849605</v>
      </c>
      <c r="AV135" s="19">
        <f ca="1">SUMPRODUCT(ReactionRateK2!$F157:$V157*OFFSET(ReactionStoich!$E$5:$U$5,AV$2,0))*(TimeStep)*'Composition Moles'!$C147</f>
        <v>0</v>
      </c>
      <c r="AW135" s="19">
        <f ca="1">SUMPRODUCT(ReactionRateK2!$F157:$V157*OFFSET(ReactionStoich!$E$5:$U$5,AW$2,0))*(TimeStep)*'Composition Moles'!$C147</f>
        <v>0</v>
      </c>
      <c r="AX135" s="19">
        <f ca="1">SUMPRODUCT(ReactionRateK2!$F157:$V157*OFFSET(ReactionStoich!$E$5:$U$5,AX$2,0))*(TimeStep)*'Composition Moles'!$C147</f>
        <v>0</v>
      </c>
      <c r="AY135" s="19">
        <f ca="1">SUMPRODUCT(ReactionRateK2!$F157:$V157*OFFSET(ReactionStoich!$E$5:$U$5,AY$2,0))*(TimeStep)*'Composition Moles'!$C147</f>
        <v>0</v>
      </c>
      <c r="AZ135" s="19">
        <f ca="1">SUMPRODUCT(ReactionRateK2!$F157:$V157*OFFSET(ReactionStoich!$E$5:$U$5,AZ$2,0))*(TimeStep)*'Composition Moles'!$C147</f>
        <v>0</v>
      </c>
      <c r="BA135" s="19">
        <f ca="1">SUMPRODUCT(ReactionRateK2!$F157:$V157*OFFSET(ReactionStoich!$E$5:$U$5,BA$2,0))*(TimeStep)*'Composition Moles'!$C147</f>
        <v>0</v>
      </c>
      <c r="BB135" s="19">
        <f ca="1">SUMPRODUCT(ReactionRateK2!$F157:$V157*OFFSET(ReactionStoich!$E$5:$U$5,BB$2,0))*(TimeStep)*'Composition Moles'!$C147</f>
        <v>0</v>
      </c>
      <c r="BC135" s="19">
        <f ca="1">SUMPRODUCT(ReactionRateK2!$F157:$V157*OFFSET(ReactionStoich!$E$5:$U$5,BC$2,0))*(TimeStep)*'Composition Moles'!$C147</f>
        <v>0</v>
      </c>
      <c r="BD135" s="19">
        <f ca="1">SUMPRODUCT(ReactionRateK2!$F157:$V157*OFFSET(ReactionStoich!$E$5:$U$5,BD$2,0))*(TimeStep)*'Composition Moles'!$C147</f>
        <v>0</v>
      </c>
      <c r="BE135" s="19">
        <f ca="1">SUMPRODUCT(ReactionRateK2!$F157:$V157*OFFSET(ReactionStoich!$E$5:$U$5,BE$2,0))*(TimeStep)*'Composition Moles'!$C147</f>
        <v>0</v>
      </c>
      <c r="BF135" s="19">
        <f ca="1">SUMPRODUCT(ReactionRateK2!$F157:$V157*OFFSET(ReactionStoich!$E$5:$U$5,BF$2,0))*(TimeStep)*'Composition Moles'!$C147</f>
        <v>0</v>
      </c>
      <c r="BG135" s="19">
        <f ca="1">SUMPRODUCT(ReactionRateK2!$F157:$V157*OFFSET(ReactionStoich!$E$5:$U$5,BG$2,0))*(TimeStep)*'Composition Moles'!$C147</f>
        <v>0</v>
      </c>
      <c r="BH135" s="19">
        <f ca="1">SUMPRODUCT(ReactionRateK2!$F157:$V157*OFFSET(ReactionStoich!$E$5:$U$5,BH$2,0))*(TimeStep)*'Composition Moles'!$C147</f>
        <v>0</v>
      </c>
      <c r="BI135" s="19">
        <f ca="1">SUMPRODUCT(ReactionRateK2!$F157:$V157*OFFSET(ReactionStoich!$E$5:$U$5,BI$2,0))*(TimeStep)*'Composition Moles'!$C147</f>
        <v>0</v>
      </c>
      <c r="BJ135" s="19">
        <f ca="1">SUMPRODUCT(ReactionRateK2!$F157:$V157*OFFSET(ReactionStoich!$E$5:$U$5,BJ$2,0))*(TimeStep)*'Composition Moles'!$C147</f>
        <v>0</v>
      </c>
      <c r="BK135" s="19">
        <f ca="1">SUMPRODUCT(ReactionRateK2!$F157:$V157*OFFSET(ReactionStoich!$E$5:$U$5,BK$2,0))*(TimeStep)*'Composition Moles'!$C147</f>
        <v>0</v>
      </c>
      <c r="BL135" s="19">
        <f ca="1">SUMPRODUCT(ReactionRateK2!$F157:$V157*OFFSET(ReactionStoich!$E$5:$U$5,BL$2,0))*(TimeStep)*'Composition Moles'!$C147</f>
        <v>0</v>
      </c>
      <c r="BM135" s="19">
        <f ca="1">SUMPRODUCT(ReactionRateK2!$F157:$V157*OFFSET(ReactionStoich!$E$5:$U$5,BM$2,0))*(TimeStep)*'Composition Moles'!$C147</f>
        <v>0</v>
      </c>
      <c r="BN135" s="19">
        <f ca="1">SUMPRODUCT(ReactionRateK2!$F157:$V157*OFFSET(ReactionStoich!$E$5:$U$5,BN$2,0))*(TimeStep)*'Composition Moles'!$C147</f>
        <v>0</v>
      </c>
      <c r="BO135" s="19">
        <f ca="1">SUMPRODUCT(ReactionRateK2!$F157:$V157*OFFSET(ReactionStoich!$E$5:$U$5,BO$2,0))*(TimeStep)*'Composition Moles'!$C147</f>
        <v>0</v>
      </c>
      <c r="BP135" s="19">
        <f ca="1">SUMPRODUCT(ReactionRateK2!$F157:$V157*OFFSET(ReactionStoich!$E$5:$U$5,BP$2,0))*(TimeStep)*'Composition Moles'!$C147</f>
        <v>0</v>
      </c>
      <c r="BQ135" s="19">
        <f ca="1">SUMPRODUCT(ReactionRateK2!$F157:$V157*OFFSET(ReactionStoich!$E$5:$U$5,BQ$2,0))*(TimeStep)*'Composition Moles'!$C147</f>
        <v>0</v>
      </c>
      <c r="BR135" s="19">
        <f ca="1">SUMPRODUCT(ReactionRateK2!$F157:$V157*OFFSET(ReactionStoich!$E$5:$U$5,BR$2,0))*(TimeStep)*'Composition Moles'!$C147</f>
        <v>0</v>
      </c>
      <c r="BS135" s="19">
        <f ca="1">SUMPRODUCT(ReactionRateK2!$F157:$V157*OFFSET(ReactionStoich!$E$5:$U$5,BS$2,0))*(TimeStep)*'Composition Moles'!$C147</f>
        <v>0</v>
      </c>
      <c r="BT135" s="19">
        <f ca="1">SUMPRODUCT(ReactionRateK2!$F157:$V157*OFFSET(ReactionStoich!$E$5:$U$5,BT$2,0))*(TimeStep)*'Composition Moles'!$C147</f>
        <v>0</v>
      </c>
      <c r="BU135" s="19">
        <f ca="1">SUMPRODUCT(ReactionRateK2!$F157:$V157*OFFSET(ReactionStoich!$E$5:$U$5,BU$2,0))*(TimeStep)*'Composition Moles'!$C147</f>
        <v>0</v>
      </c>
      <c r="BV135" s="19">
        <f ca="1">SUMPRODUCT(ReactionRateK2!$F157:$V157*OFFSET(ReactionStoich!$E$5:$U$5,BV$2,0))*(TimeStep)*'Composition Moles'!$C147</f>
        <v>0</v>
      </c>
      <c r="BW135" s="19">
        <f ca="1">SUMPRODUCT(ReactionRateK2!$F157:$V157*OFFSET(ReactionStoich!$E$5:$U$5,BW$2,0))*(TimeStep)*'Composition Moles'!$C147</f>
        <v>0</v>
      </c>
    </row>
    <row r="136" spans="1:75">
      <c r="A136">
        <f>ReactionRateK1!A158</f>
        <v>6.2999999999999856</v>
      </c>
      <c r="B136" s="20">
        <f t="shared" ca="1" si="7"/>
        <v>-1067.2825622726623</v>
      </c>
      <c r="C136" s="25">
        <f ca="1">'Composition Moles'!BZ148</f>
        <v>144049.14689365288</v>
      </c>
      <c r="D136" s="26">
        <f t="shared" ca="1" si="8"/>
        <v>7.4091557311381003E-3</v>
      </c>
      <c r="F136" s="19">
        <f ca="1">SUMPRODUCT(ReactionRateK2!$F158:$V158*OFFSET(ReactionStoich!$E$5:$U$5,F$2,0))*(TimeStep)*'Composition Moles'!$C148</f>
        <v>-1.3100197033866917E-3</v>
      </c>
      <c r="G136" s="19">
        <f ca="1">SUMPRODUCT(ReactionRateK2!$F158:$V158*OFFSET(ReactionStoich!$E$5:$U$5,G$2,0))*(TimeStep)*'Composition Moles'!$C148</f>
        <v>0</v>
      </c>
      <c r="H136" s="19">
        <f ca="1">SUMPRODUCT(ReactionRateK2!$F158:$V158*OFFSET(ReactionStoich!$E$5:$U$5,H$2,0))*(TimeStep)*'Composition Moles'!$C148</f>
        <v>1.3084793830829907E-3</v>
      </c>
      <c r="I136" s="19">
        <f ca="1">SUMPRODUCT(ReactionRateK2!$F158:$V158*OFFSET(ReactionStoich!$E$5:$U$5,I$2,0))*(TimeStep)*'Composition Moles'!$C148</f>
        <v>1.5403203037010247E-6</v>
      </c>
      <c r="J136" s="19">
        <f ca="1">SUMPRODUCT(ReactionRateK2!$F158:$V158*OFFSET(ReactionStoich!$E$5:$U$5,J$2,0))*(TimeStep)*'Composition Moles'!$C148</f>
        <v>0</v>
      </c>
      <c r="K136" s="19">
        <f ca="1">SUMPRODUCT(ReactionRateK2!$F158:$V158*OFFSET(ReactionStoich!$E$5:$U$5,K$2,0))*(TimeStep)*'Composition Moles'!$C148</f>
        <v>0</v>
      </c>
      <c r="L136" s="19">
        <f ca="1">SUMPRODUCT(ReactionRateK2!$F158:$V158*OFFSET(ReactionStoich!$E$5:$U$5,L$2,0))*(TimeStep)*'Composition Moles'!$C148</f>
        <v>0</v>
      </c>
      <c r="M136" s="19">
        <f ca="1">SUMPRODUCT(ReactionRateK2!$F158:$V158*OFFSET(ReactionStoich!$E$5:$U$5,M$2,0))*(TimeStep)*'Composition Moles'!$C148</f>
        <v>0</v>
      </c>
      <c r="N136" s="19">
        <f ca="1">SUMPRODUCT(ReactionRateK2!$F158:$V158*OFFSET(ReactionStoich!$E$5:$U$5,N$2,0))*(TimeStep)*'Composition Moles'!$C148</f>
        <v>0</v>
      </c>
      <c r="O136" s="19">
        <f ca="1">SUMPRODUCT(ReactionRateK2!$F158:$V158*OFFSET(ReactionStoich!$E$5:$U$5,O$2,0))*(TimeStep)*'Composition Moles'!$C148</f>
        <v>0</v>
      </c>
      <c r="P136" s="19">
        <f ca="1">SUMPRODUCT(ReactionRateK2!$F158:$V158*OFFSET(ReactionStoich!$E$5:$U$5,P$2,0))*(TimeStep)*'Composition Moles'!$C148</f>
        <v>0</v>
      </c>
      <c r="Q136" s="19">
        <f ca="1">SUMPRODUCT(ReactionRateK2!$F158:$V158*OFFSET(ReactionStoich!$E$5:$U$5,Q$2,0))*(TimeStep)*'Composition Moles'!$C148</f>
        <v>0</v>
      </c>
      <c r="R136" s="19">
        <f ca="1">SUMPRODUCT(ReactionRateK2!$F158:$V158*OFFSET(ReactionStoich!$E$5:$U$5,R$2,0))*(TimeStep)*'Composition Moles'!$C148</f>
        <v>0</v>
      </c>
      <c r="S136" s="19">
        <f ca="1">SUMPRODUCT(ReactionRateK2!$F158:$V158*OFFSET(ReactionStoich!$E$5:$U$5,S$2,0))*(TimeStep)*'Composition Moles'!$C148</f>
        <v>0.32781501022804982</v>
      </c>
      <c r="T136" s="19">
        <f ca="1">SUMPRODUCT(ReactionRateK2!$F158:$V158*OFFSET(ReactionStoich!$E$5:$U$5,T$2,0))*(TimeStep)*'Composition Moles'!$C148</f>
        <v>0</v>
      </c>
      <c r="U136" s="19">
        <f ca="1">SUMPRODUCT(ReactionRateK2!$F158:$V158*OFFSET(ReactionStoich!$E$5:$U$5,U$2,0))*(TimeStep)*'Composition Moles'!$C148</f>
        <v>0</v>
      </c>
      <c r="V136" s="19">
        <f ca="1">SUMPRODUCT(ReactionRateK2!$F158:$V158*OFFSET(ReactionStoich!$E$5:$U$5,V$2,0))*(TimeStep)*'Composition Moles'!$C148</f>
        <v>0</v>
      </c>
      <c r="W136" s="19">
        <f ca="1">SUMPRODUCT(ReactionRateK2!$F158:$V158*OFFSET(ReactionStoich!$E$5:$U$5,W$2,0))*(TimeStep)*'Composition Moles'!$C148</f>
        <v>0</v>
      </c>
      <c r="X136" s="19">
        <f ca="1">SUMPRODUCT(ReactionRateK2!$F158:$V158*OFFSET(ReactionStoich!$E$5:$U$5,X$2,0))*(TimeStep)*'Composition Moles'!$C148</f>
        <v>0</v>
      </c>
      <c r="Y136" s="19">
        <f ca="1">SUMPRODUCT(ReactionRateK2!$F158:$V158*OFFSET(ReactionStoich!$E$5:$U$5,Y$2,0))*(TimeStep)*'Composition Moles'!$C148</f>
        <v>-0.99678261078128128</v>
      </c>
      <c r="Z136" s="19">
        <f ca="1">SUMPRODUCT(ReactionRateK2!$F158:$V158*OFFSET(ReactionStoich!$E$5:$U$5,Z$2,0))*(TimeStep)*'Composition Moles'!$C148</f>
        <v>0</v>
      </c>
      <c r="AA136" s="19">
        <f ca="1">SUMPRODUCT(ReactionRateK2!$F158:$V158*OFFSET(ReactionStoich!$E$5:$U$5,AA$2,0))*(TimeStep)*'Composition Moles'!$C148</f>
        <v>0</v>
      </c>
      <c r="AB136" s="19">
        <f ca="1">SUMPRODUCT(ReactionRateK2!$F158:$V158*OFFSET(ReactionStoich!$E$5:$U$5,AB$2,0))*(TimeStep)*'Composition Moles'!$C148</f>
        <v>0</v>
      </c>
      <c r="AC136" s="19">
        <f ca="1">SUMPRODUCT(ReactionRateK2!$F158:$V158*OFFSET(ReactionStoich!$E$5:$U$5,AC$2,0))*(TimeStep)*'Composition Moles'!$C148</f>
        <v>0</v>
      </c>
      <c r="AD136" s="19">
        <f ca="1">SUMPRODUCT(ReactionRateK2!$F158:$V158*OFFSET(ReactionStoich!$E$5:$U$5,AD$2,0))*(TimeStep)*'Composition Moles'!$C148</f>
        <v>0</v>
      </c>
      <c r="AE136" s="19">
        <f ca="1">SUMPRODUCT(ReactionRateK2!$F158:$V158*OFFSET(ReactionStoich!$E$5:$U$5,AE$2,0))*(TimeStep)*'Composition Moles'!$C148</f>
        <v>0</v>
      </c>
      <c r="AF136" s="19">
        <f ca="1">SUMPRODUCT(ReactionRateK2!$F158:$V158*OFFSET(ReactionStoich!$E$5:$U$5,AF$2,0))*(TimeStep)*'Composition Moles'!$C148</f>
        <v>0</v>
      </c>
      <c r="AG136" s="19">
        <f ca="1">SUMPRODUCT(ReactionRateK2!$F158:$V158*OFFSET(ReactionStoich!$E$5:$U$5,AG$2,0))*(TimeStep)*'Composition Moles'!$C148</f>
        <v>-2.3539294644307988E-3</v>
      </c>
      <c r="AH136" s="19">
        <f ca="1">SUMPRODUCT(ReactionRateK2!$F158:$V158*OFFSET(ReactionStoich!$E$5:$U$5,AH$2,0))*(TimeStep)*'Composition Moles'!$C148</f>
        <v>-0.75126281088290048</v>
      </c>
      <c r="AI136" s="19">
        <f ca="1">SUMPRODUCT(ReactionRateK2!$F158:$V158*OFFSET(ReactionStoich!$E$5:$U$5,AI$2,0))*(TimeStep)*'Composition Moles'!$C148</f>
        <v>1.6118220895984885</v>
      </c>
      <c r="AJ136" s="19">
        <f ca="1">SUMPRODUCT(ReactionRateK2!$F158:$V158*OFFSET(ReactionStoich!$E$5:$U$5,AJ$2,0))*(TimeStep)*'Composition Moles'!$C148</f>
        <v>0.15453642135433315</v>
      </c>
      <c r="AK136" s="19">
        <f ca="1">SUMPRODUCT(ReactionRateK2!$F158:$V158*OFFSET(ReactionStoich!$E$5:$U$5,AK$2,0))*(TimeStep)*'Composition Moles'!$C148</f>
        <v>0</v>
      </c>
      <c r="AL136" s="19">
        <f ca="1">SUMPRODUCT(ReactionRateK2!$F158:$V158*OFFSET(ReactionStoich!$E$5:$U$5,AL$2,0))*(TimeStep)*'Composition Moles'!$C148</f>
        <v>0</v>
      </c>
      <c r="AM136" s="19">
        <f ca="1">SUMPRODUCT(ReactionRateK2!$F158:$V158*OFFSET(ReactionStoich!$E$5:$U$5,AM$2,0))*(TimeStep)*'Composition Moles'!$C148</f>
        <v>0</v>
      </c>
      <c r="AN136" s="19">
        <f ca="1">SUMPRODUCT(ReactionRateK2!$F158:$V158*OFFSET(ReactionStoich!$E$5:$U$5,AN$2,0))*(TimeStep)*'Composition Moles'!$C148</f>
        <v>0</v>
      </c>
      <c r="AO136" s="19">
        <f ca="1">SUMPRODUCT(ReactionRateK2!$F158:$V158*OFFSET(ReactionStoich!$E$5:$U$5,AO$2,0))*(TimeStep)*'Composition Moles'!$C148</f>
        <v>-1.5403203037010247E-6</v>
      </c>
      <c r="AP136" s="19">
        <f ca="1">SUMPRODUCT(ReactionRateK2!$F158:$V158*OFFSET(ReactionStoich!$E$5:$U$5,AP$2,0))*(TimeStep)*'Composition Moles'!$C148</f>
        <v>-1.0018590224199877E-3</v>
      </c>
      <c r="AQ136" s="19">
        <f ca="1">SUMPRODUCT(ReactionRateK2!$F158:$V158*OFFSET(ReactionStoich!$E$5:$U$5,AQ$2,0))*(TimeStep)*'Composition Moles'!$C148</f>
        <v>0</v>
      </c>
      <c r="AR136" s="19">
        <f ca="1">SUMPRODUCT(ReactionRateK2!$F158:$V158*OFFSET(ReactionStoich!$E$5:$U$5,AR$2,0))*(TimeStep)*'Composition Moles'!$C148</f>
        <v>0</v>
      </c>
      <c r="AS136" s="19">
        <f ca="1">SUMPRODUCT(ReactionRateK2!$F158:$V158*OFFSET(ReactionStoich!$E$5:$U$5,AS$2,0))*(TimeStep)*'Composition Moles'!$C148</f>
        <v>-0.11425692356984501</v>
      </c>
      <c r="AT136" s="19">
        <f ca="1">SUMPRODUCT(ReactionRateK2!$F158:$V158*OFFSET(ReactionStoich!$E$5:$U$5,AT$2,0))*(TimeStep)*'Composition Moles'!$C148</f>
        <v>-0.11425692356984501</v>
      </c>
      <c r="AU136" s="19">
        <f ca="1">SUMPRODUCT(ReactionRateK2!$F158:$V158*OFFSET(ReactionStoich!$E$5:$U$5,AU$2,0))*(TimeStep)*'Composition Moles'!$C148</f>
        <v>-0.11425692356984501</v>
      </c>
      <c r="AV136" s="19">
        <f ca="1">SUMPRODUCT(ReactionRateK2!$F158:$V158*OFFSET(ReactionStoich!$E$5:$U$5,AV$2,0))*(TimeStep)*'Composition Moles'!$C148</f>
        <v>0</v>
      </c>
      <c r="AW136" s="19">
        <f ca="1">SUMPRODUCT(ReactionRateK2!$F158:$V158*OFFSET(ReactionStoich!$E$5:$U$5,AW$2,0))*(TimeStep)*'Composition Moles'!$C148</f>
        <v>0</v>
      </c>
      <c r="AX136" s="19">
        <f ca="1">SUMPRODUCT(ReactionRateK2!$F158:$V158*OFFSET(ReactionStoich!$E$5:$U$5,AX$2,0))*(TimeStep)*'Composition Moles'!$C148</f>
        <v>0</v>
      </c>
      <c r="AY136" s="19">
        <f ca="1">SUMPRODUCT(ReactionRateK2!$F158:$V158*OFFSET(ReactionStoich!$E$5:$U$5,AY$2,0))*(TimeStep)*'Composition Moles'!$C148</f>
        <v>0</v>
      </c>
      <c r="AZ136" s="19">
        <f ca="1">SUMPRODUCT(ReactionRateK2!$F158:$V158*OFFSET(ReactionStoich!$E$5:$U$5,AZ$2,0))*(TimeStep)*'Composition Moles'!$C148</f>
        <v>0</v>
      </c>
      <c r="BA136" s="19">
        <f ca="1">SUMPRODUCT(ReactionRateK2!$F158:$V158*OFFSET(ReactionStoich!$E$5:$U$5,BA$2,0))*(TimeStep)*'Composition Moles'!$C148</f>
        <v>0</v>
      </c>
      <c r="BB136" s="19">
        <f ca="1">SUMPRODUCT(ReactionRateK2!$F158:$V158*OFFSET(ReactionStoich!$E$5:$U$5,BB$2,0))*(TimeStep)*'Composition Moles'!$C148</f>
        <v>0</v>
      </c>
      <c r="BC136" s="19">
        <f ca="1">SUMPRODUCT(ReactionRateK2!$F158:$V158*OFFSET(ReactionStoich!$E$5:$U$5,BC$2,0))*(TimeStep)*'Composition Moles'!$C148</f>
        <v>0</v>
      </c>
      <c r="BD136" s="19">
        <f ca="1">SUMPRODUCT(ReactionRateK2!$F158:$V158*OFFSET(ReactionStoich!$E$5:$U$5,BD$2,0))*(TimeStep)*'Composition Moles'!$C148</f>
        <v>0</v>
      </c>
      <c r="BE136" s="19">
        <f ca="1">SUMPRODUCT(ReactionRateK2!$F158:$V158*OFFSET(ReactionStoich!$E$5:$U$5,BE$2,0))*(TimeStep)*'Composition Moles'!$C148</f>
        <v>0</v>
      </c>
      <c r="BF136" s="19">
        <f ca="1">SUMPRODUCT(ReactionRateK2!$F158:$V158*OFFSET(ReactionStoich!$E$5:$U$5,BF$2,0))*(TimeStep)*'Composition Moles'!$C148</f>
        <v>0</v>
      </c>
      <c r="BG136" s="19">
        <f ca="1">SUMPRODUCT(ReactionRateK2!$F158:$V158*OFFSET(ReactionStoich!$E$5:$U$5,BG$2,0))*(TimeStep)*'Composition Moles'!$C148</f>
        <v>0</v>
      </c>
      <c r="BH136" s="19">
        <f ca="1">SUMPRODUCT(ReactionRateK2!$F158:$V158*OFFSET(ReactionStoich!$E$5:$U$5,BH$2,0))*(TimeStep)*'Composition Moles'!$C148</f>
        <v>0</v>
      </c>
      <c r="BI136" s="19">
        <f ca="1">SUMPRODUCT(ReactionRateK2!$F158:$V158*OFFSET(ReactionStoich!$E$5:$U$5,BI$2,0))*(TimeStep)*'Composition Moles'!$C148</f>
        <v>0</v>
      </c>
      <c r="BJ136" s="19">
        <f ca="1">SUMPRODUCT(ReactionRateK2!$F158:$V158*OFFSET(ReactionStoich!$E$5:$U$5,BJ$2,0))*(TimeStep)*'Composition Moles'!$C148</f>
        <v>0</v>
      </c>
      <c r="BK136" s="19">
        <f ca="1">SUMPRODUCT(ReactionRateK2!$F158:$V158*OFFSET(ReactionStoich!$E$5:$U$5,BK$2,0))*(TimeStep)*'Composition Moles'!$C148</f>
        <v>0</v>
      </c>
      <c r="BL136" s="19">
        <f ca="1">SUMPRODUCT(ReactionRateK2!$F158:$V158*OFFSET(ReactionStoich!$E$5:$U$5,BL$2,0))*(TimeStep)*'Composition Moles'!$C148</f>
        <v>0</v>
      </c>
      <c r="BM136" s="19">
        <f ca="1">SUMPRODUCT(ReactionRateK2!$F158:$V158*OFFSET(ReactionStoich!$E$5:$U$5,BM$2,0))*(TimeStep)*'Composition Moles'!$C148</f>
        <v>0</v>
      </c>
      <c r="BN136" s="19">
        <f ca="1">SUMPRODUCT(ReactionRateK2!$F158:$V158*OFFSET(ReactionStoich!$E$5:$U$5,BN$2,0))*(TimeStep)*'Composition Moles'!$C148</f>
        <v>0</v>
      </c>
      <c r="BO136" s="19">
        <f ca="1">SUMPRODUCT(ReactionRateK2!$F158:$V158*OFFSET(ReactionStoich!$E$5:$U$5,BO$2,0))*(TimeStep)*'Composition Moles'!$C148</f>
        <v>0</v>
      </c>
      <c r="BP136" s="19">
        <f ca="1">SUMPRODUCT(ReactionRateK2!$F158:$V158*OFFSET(ReactionStoich!$E$5:$U$5,BP$2,0))*(TimeStep)*'Composition Moles'!$C148</f>
        <v>0</v>
      </c>
      <c r="BQ136" s="19">
        <f ca="1">SUMPRODUCT(ReactionRateK2!$F158:$V158*OFFSET(ReactionStoich!$E$5:$U$5,BQ$2,0))*(TimeStep)*'Composition Moles'!$C148</f>
        <v>0</v>
      </c>
      <c r="BR136" s="19">
        <f ca="1">SUMPRODUCT(ReactionRateK2!$F158:$V158*OFFSET(ReactionStoich!$E$5:$U$5,BR$2,0))*(TimeStep)*'Composition Moles'!$C148</f>
        <v>0</v>
      </c>
      <c r="BS136" s="19">
        <f ca="1">SUMPRODUCT(ReactionRateK2!$F158:$V158*OFFSET(ReactionStoich!$E$5:$U$5,BS$2,0))*(TimeStep)*'Composition Moles'!$C148</f>
        <v>0</v>
      </c>
      <c r="BT136" s="19">
        <f ca="1">SUMPRODUCT(ReactionRateK2!$F158:$V158*OFFSET(ReactionStoich!$E$5:$U$5,BT$2,0))*(TimeStep)*'Composition Moles'!$C148</f>
        <v>0</v>
      </c>
      <c r="BU136" s="19">
        <f ca="1">SUMPRODUCT(ReactionRateK2!$F158:$V158*OFFSET(ReactionStoich!$E$5:$U$5,BU$2,0))*(TimeStep)*'Composition Moles'!$C148</f>
        <v>0</v>
      </c>
      <c r="BV136" s="19">
        <f ca="1">SUMPRODUCT(ReactionRateK2!$F158:$V158*OFFSET(ReactionStoich!$E$5:$U$5,BV$2,0))*(TimeStep)*'Composition Moles'!$C148</f>
        <v>0</v>
      </c>
      <c r="BW136" s="19">
        <f ca="1">SUMPRODUCT(ReactionRateK2!$F158:$V158*OFFSET(ReactionStoich!$E$5:$U$5,BW$2,0))*(TimeStep)*'Composition Moles'!$C148</f>
        <v>0</v>
      </c>
    </row>
    <row r="137" spans="1:75">
      <c r="A137">
        <f>ReactionRateK1!A159</f>
        <v>6.3499999999999854</v>
      </c>
      <c r="B137" s="20">
        <f t="shared" ca="1" si="7"/>
        <v>-1067.0290251913068</v>
      </c>
      <c r="C137" s="25">
        <f ca="1">'Composition Moles'!BZ149</f>
        <v>144041.34733647341</v>
      </c>
      <c r="D137" s="26">
        <f t="shared" ca="1" si="8"/>
        <v>7.4077967536556027E-3</v>
      </c>
      <c r="F137" s="19">
        <f ca="1">SUMPRODUCT(ReactionRateK2!$F159:$V159*OFFSET(ReactionStoich!$E$5:$U$5,F$2,0))*(TimeStep)*'Composition Moles'!$C149</f>
        <v>-1.2420545265595219E-3</v>
      </c>
      <c r="G137" s="19">
        <f ca="1">SUMPRODUCT(ReactionRateK2!$F159:$V159*OFFSET(ReactionStoich!$E$5:$U$5,G$2,0))*(TimeStep)*'Composition Moles'!$C149</f>
        <v>0</v>
      </c>
      <c r="H137" s="19">
        <f ca="1">SUMPRODUCT(ReactionRateK2!$F159:$V159*OFFSET(ReactionStoich!$E$5:$U$5,H$2,0))*(TimeStep)*'Composition Moles'!$C149</f>
        <v>1.2406715578557373E-3</v>
      </c>
      <c r="I137" s="19">
        <f ca="1">SUMPRODUCT(ReactionRateK2!$F159:$V159*OFFSET(ReactionStoich!$E$5:$U$5,I$2,0))*(TimeStep)*'Composition Moles'!$C149</f>
        <v>1.3829687037846748E-6</v>
      </c>
      <c r="J137" s="19">
        <f ca="1">SUMPRODUCT(ReactionRateK2!$F159:$V159*OFFSET(ReactionStoich!$E$5:$U$5,J$2,0))*(TimeStep)*'Composition Moles'!$C149</f>
        <v>0</v>
      </c>
      <c r="K137" s="19">
        <f ca="1">SUMPRODUCT(ReactionRateK2!$F159:$V159*OFFSET(ReactionStoich!$E$5:$U$5,K$2,0))*(TimeStep)*'Composition Moles'!$C149</f>
        <v>0</v>
      </c>
      <c r="L137" s="19">
        <f ca="1">SUMPRODUCT(ReactionRateK2!$F159:$V159*OFFSET(ReactionStoich!$E$5:$U$5,L$2,0))*(TimeStep)*'Composition Moles'!$C149</f>
        <v>0</v>
      </c>
      <c r="M137" s="19">
        <f ca="1">SUMPRODUCT(ReactionRateK2!$F159:$V159*OFFSET(ReactionStoich!$E$5:$U$5,M$2,0))*(TimeStep)*'Composition Moles'!$C149</f>
        <v>0</v>
      </c>
      <c r="N137" s="19">
        <f ca="1">SUMPRODUCT(ReactionRateK2!$F159:$V159*OFFSET(ReactionStoich!$E$5:$U$5,N$2,0))*(TimeStep)*'Composition Moles'!$C149</f>
        <v>0</v>
      </c>
      <c r="O137" s="19">
        <f ca="1">SUMPRODUCT(ReactionRateK2!$F159:$V159*OFFSET(ReactionStoich!$E$5:$U$5,O$2,0))*(TimeStep)*'Composition Moles'!$C149</f>
        <v>0</v>
      </c>
      <c r="P137" s="19">
        <f ca="1">SUMPRODUCT(ReactionRateK2!$F159:$V159*OFFSET(ReactionStoich!$E$5:$U$5,P$2,0))*(TimeStep)*'Composition Moles'!$C149</f>
        <v>0</v>
      </c>
      <c r="Q137" s="19">
        <f ca="1">SUMPRODUCT(ReactionRateK2!$F159:$V159*OFFSET(ReactionStoich!$E$5:$U$5,Q$2,0))*(TimeStep)*'Composition Moles'!$C149</f>
        <v>0</v>
      </c>
      <c r="R137" s="19">
        <f ca="1">SUMPRODUCT(ReactionRateK2!$F159:$V159*OFFSET(ReactionStoich!$E$5:$U$5,R$2,0))*(TimeStep)*'Composition Moles'!$C149</f>
        <v>0</v>
      </c>
      <c r="S137" s="19">
        <f ca="1">SUMPRODUCT(ReactionRateK2!$F159:$V159*OFFSET(ReactionStoich!$E$5:$U$5,S$2,0))*(TimeStep)*'Composition Moles'!$C149</f>
        <v>0.31259620881383227</v>
      </c>
      <c r="T137" s="19">
        <f ca="1">SUMPRODUCT(ReactionRateK2!$F159:$V159*OFFSET(ReactionStoich!$E$5:$U$5,T$2,0))*(TimeStep)*'Composition Moles'!$C149</f>
        <v>0</v>
      </c>
      <c r="U137" s="19">
        <f ca="1">SUMPRODUCT(ReactionRateK2!$F159:$V159*OFFSET(ReactionStoich!$E$5:$U$5,U$2,0))*(TimeStep)*'Composition Moles'!$C149</f>
        <v>0</v>
      </c>
      <c r="V137" s="19">
        <f ca="1">SUMPRODUCT(ReactionRateK2!$F159:$V159*OFFSET(ReactionStoich!$E$5:$U$5,V$2,0))*(TimeStep)*'Composition Moles'!$C149</f>
        <v>0</v>
      </c>
      <c r="W137" s="19">
        <f ca="1">SUMPRODUCT(ReactionRateK2!$F159:$V159*OFFSET(ReactionStoich!$E$5:$U$5,W$2,0))*(TimeStep)*'Composition Moles'!$C149</f>
        <v>0</v>
      </c>
      <c r="X137" s="19">
        <f ca="1">SUMPRODUCT(ReactionRateK2!$F159:$V159*OFFSET(ReactionStoich!$E$5:$U$5,X$2,0))*(TimeStep)*'Composition Moles'!$C149</f>
        <v>0</v>
      </c>
      <c r="Y137" s="19">
        <f ca="1">SUMPRODUCT(ReactionRateK2!$F159:$V159*OFFSET(ReactionStoich!$E$5:$U$5,Y$2,0))*(TimeStep)*'Composition Moles'!$C149</f>
        <v>-0.96232325733523838</v>
      </c>
      <c r="Z137" s="19">
        <f ca="1">SUMPRODUCT(ReactionRateK2!$F159:$V159*OFFSET(ReactionStoich!$E$5:$U$5,Z$2,0))*(TimeStep)*'Composition Moles'!$C149</f>
        <v>0</v>
      </c>
      <c r="AA137" s="19">
        <f ca="1">SUMPRODUCT(ReactionRateK2!$F159:$V159*OFFSET(ReactionStoich!$E$5:$U$5,AA$2,0))*(TimeStep)*'Composition Moles'!$C149</f>
        <v>0</v>
      </c>
      <c r="AB137" s="19">
        <f ca="1">SUMPRODUCT(ReactionRateK2!$F159:$V159*OFFSET(ReactionStoich!$E$5:$U$5,AB$2,0))*(TimeStep)*'Composition Moles'!$C149</f>
        <v>0</v>
      </c>
      <c r="AC137" s="19">
        <f ca="1">SUMPRODUCT(ReactionRateK2!$F159:$V159*OFFSET(ReactionStoich!$E$5:$U$5,AC$2,0))*(TimeStep)*'Composition Moles'!$C149</f>
        <v>0</v>
      </c>
      <c r="AD137" s="19">
        <f ca="1">SUMPRODUCT(ReactionRateK2!$F159:$V159*OFFSET(ReactionStoich!$E$5:$U$5,AD$2,0))*(TimeStep)*'Composition Moles'!$C149</f>
        <v>0</v>
      </c>
      <c r="AE137" s="19">
        <f ca="1">SUMPRODUCT(ReactionRateK2!$F159:$V159*OFFSET(ReactionStoich!$E$5:$U$5,AE$2,0))*(TimeStep)*'Composition Moles'!$C149</f>
        <v>0</v>
      </c>
      <c r="AF137" s="19">
        <f ca="1">SUMPRODUCT(ReactionRateK2!$F159:$V159*OFFSET(ReactionStoich!$E$5:$U$5,AF$2,0))*(TimeStep)*'Composition Moles'!$C149</f>
        <v>0</v>
      </c>
      <c r="AG137" s="19">
        <f ca="1">SUMPRODUCT(ReactionRateK2!$F159:$V159*OFFSET(ReactionStoich!$E$5:$U$5,AG$2,0))*(TimeStep)*'Composition Moles'!$C149</f>
        <v>-2.380509154610108E-3</v>
      </c>
      <c r="AH137" s="19">
        <f ca="1">SUMPRODUCT(ReactionRateK2!$F159:$V159*OFFSET(ReactionStoich!$E$5:$U$5,AH$2,0))*(TimeStep)*'Composition Moles'!$C149</f>
        <v>-0.74885797432783163</v>
      </c>
      <c r="AI137" s="19">
        <f ca="1">SUMPRODUCT(ReactionRateK2!$F159:$V159*OFFSET(ReactionStoich!$E$5:$U$5,AI$2,0))*(TimeStep)*'Composition Moles'!$C149</f>
        <v>1.5919154139894443</v>
      </c>
      <c r="AJ137" s="19">
        <f ca="1">SUMPRODUCT(ReactionRateK2!$F159:$V159*OFFSET(ReactionStoich!$E$5:$U$5,AJ$2,0))*(TimeStep)*'Composition Moles'!$C149</f>
        <v>0.14866644974379992</v>
      </c>
      <c r="AK137" s="19">
        <f ca="1">SUMPRODUCT(ReactionRateK2!$F159:$V159*OFFSET(ReactionStoich!$E$5:$U$5,AK$2,0))*(TimeStep)*'Composition Moles'!$C149</f>
        <v>0</v>
      </c>
      <c r="AL137" s="19">
        <f ca="1">SUMPRODUCT(ReactionRateK2!$F159:$V159*OFFSET(ReactionStoich!$E$5:$U$5,AL$2,0))*(TimeStep)*'Composition Moles'!$C149</f>
        <v>0</v>
      </c>
      <c r="AM137" s="19">
        <f ca="1">SUMPRODUCT(ReactionRateK2!$F159:$V159*OFFSET(ReactionStoich!$E$5:$U$5,AM$2,0))*(TimeStep)*'Composition Moles'!$C149</f>
        <v>0</v>
      </c>
      <c r="AN137" s="19">
        <f ca="1">SUMPRODUCT(ReactionRateK2!$F159:$V159*OFFSET(ReactionStoich!$E$5:$U$5,AN$2,0))*(TimeStep)*'Composition Moles'!$C149</f>
        <v>0</v>
      </c>
      <c r="AO137" s="19">
        <f ca="1">SUMPRODUCT(ReactionRateK2!$F159:$V159*OFFSET(ReactionStoich!$E$5:$U$5,AO$2,0))*(TimeStep)*'Composition Moles'!$C149</f>
        <v>-1.3829687037846748E-6</v>
      </c>
      <c r="AP137" s="19">
        <f ca="1">SUMPRODUCT(ReactionRateK2!$F159:$V159*OFFSET(ReactionStoich!$E$5:$U$5,AP$2,0))*(TimeStep)*'Composition Moles'!$C149</f>
        <v>-9.3511071907080091E-4</v>
      </c>
      <c r="AQ137" s="19">
        <f ca="1">SUMPRODUCT(ReactionRateK2!$F159:$V159*OFFSET(ReactionStoich!$E$5:$U$5,AQ$2,0))*(TimeStep)*'Composition Moles'!$C149</f>
        <v>0</v>
      </c>
      <c r="AR137" s="19">
        <f ca="1">SUMPRODUCT(ReactionRateK2!$F159:$V159*OFFSET(ReactionStoich!$E$5:$U$5,AR$2,0))*(TimeStep)*'Composition Moles'!$C149</f>
        <v>0</v>
      </c>
      <c r="AS137" s="19">
        <f ca="1">SUMPRODUCT(ReactionRateK2!$F159:$V159*OFFSET(ReactionStoich!$E$5:$U$5,AS$2,0))*(TimeStep)*'Composition Moles'!$C149</f>
        <v>-0.11289327934720735</v>
      </c>
      <c r="AT137" s="19">
        <f ca="1">SUMPRODUCT(ReactionRateK2!$F159:$V159*OFFSET(ReactionStoich!$E$5:$U$5,AT$2,0))*(TimeStep)*'Composition Moles'!$C149</f>
        <v>-0.11289327934720735</v>
      </c>
      <c r="AU137" s="19">
        <f ca="1">SUMPRODUCT(ReactionRateK2!$F159:$V159*OFFSET(ReactionStoich!$E$5:$U$5,AU$2,0))*(TimeStep)*'Composition Moles'!$C149</f>
        <v>-0.11289327934720735</v>
      </c>
      <c r="AV137" s="19">
        <f ca="1">SUMPRODUCT(ReactionRateK2!$F159:$V159*OFFSET(ReactionStoich!$E$5:$U$5,AV$2,0))*(TimeStep)*'Composition Moles'!$C149</f>
        <v>0</v>
      </c>
      <c r="AW137" s="19">
        <f ca="1">SUMPRODUCT(ReactionRateK2!$F159:$V159*OFFSET(ReactionStoich!$E$5:$U$5,AW$2,0))*(TimeStep)*'Composition Moles'!$C149</f>
        <v>0</v>
      </c>
      <c r="AX137" s="19">
        <f ca="1">SUMPRODUCT(ReactionRateK2!$F159:$V159*OFFSET(ReactionStoich!$E$5:$U$5,AX$2,0))*(TimeStep)*'Composition Moles'!$C149</f>
        <v>0</v>
      </c>
      <c r="AY137" s="19">
        <f ca="1">SUMPRODUCT(ReactionRateK2!$F159:$V159*OFFSET(ReactionStoich!$E$5:$U$5,AY$2,0))*(TimeStep)*'Composition Moles'!$C149</f>
        <v>0</v>
      </c>
      <c r="AZ137" s="19">
        <f ca="1">SUMPRODUCT(ReactionRateK2!$F159:$V159*OFFSET(ReactionStoich!$E$5:$U$5,AZ$2,0))*(TimeStep)*'Composition Moles'!$C149</f>
        <v>0</v>
      </c>
      <c r="BA137" s="19">
        <f ca="1">SUMPRODUCT(ReactionRateK2!$F159:$V159*OFFSET(ReactionStoich!$E$5:$U$5,BA$2,0))*(TimeStep)*'Composition Moles'!$C149</f>
        <v>0</v>
      </c>
      <c r="BB137" s="19">
        <f ca="1">SUMPRODUCT(ReactionRateK2!$F159:$V159*OFFSET(ReactionStoich!$E$5:$U$5,BB$2,0))*(TimeStep)*'Composition Moles'!$C149</f>
        <v>0</v>
      </c>
      <c r="BC137" s="19">
        <f ca="1">SUMPRODUCT(ReactionRateK2!$F159:$V159*OFFSET(ReactionStoich!$E$5:$U$5,BC$2,0))*(TimeStep)*'Composition Moles'!$C149</f>
        <v>0</v>
      </c>
      <c r="BD137" s="19">
        <f ca="1">SUMPRODUCT(ReactionRateK2!$F159:$V159*OFFSET(ReactionStoich!$E$5:$U$5,BD$2,0))*(TimeStep)*'Composition Moles'!$C149</f>
        <v>0</v>
      </c>
      <c r="BE137" s="19">
        <f ca="1">SUMPRODUCT(ReactionRateK2!$F159:$V159*OFFSET(ReactionStoich!$E$5:$U$5,BE$2,0))*(TimeStep)*'Composition Moles'!$C149</f>
        <v>0</v>
      </c>
      <c r="BF137" s="19">
        <f ca="1">SUMPRODUCT(ReactionRateK2!$F159:$V159*OFFSET(ReactionStoich!$E$5:$U$5,BF$2,0))*(TimeStep)*'Composition Moles'!$C149</f>
        <v>0</v>
      </c>
      <c r="BG137" s="19">
        <f ca="1">SUMPRODUCT(ReactionRateK2!$F159:$V159*OFFSET(ReactionStoich!$E$5:$U$5,BG$2,0))*(TimeStep)*'Composition Moles'!$C149</f>
        <v>0</v>
      </c>
      <c r="BH137" s="19">
        <f ca="1">SUMPRODUCT(ReactionRateK2!$F159:$V159*OFFSET(ReactionStoich!$E$5:$U$5,BH$2,0))*(TimeStep)*'Composition Moles'!$C149</f>
        <v>0</v>
      </c>
      <c r="BI137" s="19">
        <f ca="1">SUMPRODUCT(ReactionRateK2!$F159:$V159*OFFSET(ReactionStoich!$E$5:$U$5,BI$2,0))*(TimeStep)*'Composition Moles'!$C149</f>
        <v>0</v>
      </c>
      <c r="BJ137" s="19">
        <f ca="1">SUMPRODUCT(ReactionRateK2!$F159:$V159*OFFSET(ReactionStoich!$E$5:$U$5,BJ$2,0))*(TimeStep)*'Composition Moles'!$C149</f>
        <v>0</v>
      </c>
      <c r="BK137" s="19">
        <f ca="1">SUMPRODUCT(ReactionRateK2!$F159:$V159*OFFSET(ReactionStoich!$E$5:$U$5,BK$2,0))*(TimeStep)*'Composition Moles'!$C149</f>
        <v>0</v>
      </c>
      <c r="BL137" s="19">
        <f ca="1">SUMPRODUCT(ReactionRateK2!$F159:$V159*OFFSET(ReactionStoich!$E$5:$U$5,BL$2,0))*(TimeStep)*'Composition Moles'!$C149</f>
        <v>0</v>
      </c>
      <c r="BM137" s="19">
        <f ca="1">SUMPRODUCT(ReactionRateK2!$F159:$V159*OFFSET(ReactionStoich!$E$5:$U$5,BM$2,0))*(TimeStep)*'Composition Moles'!$C149</f>
        <v>0</v>
      </c>
      <c r="BN137" s="19">
        <f ca="1">SUMPRODUCT(ReactionRateK2!$F159:$V159*OFFSET(ReactionStoich!$E$5:$U$5,BN$2,0))*(TimeStep)*'Composition Moles'!$C149</f>
        <v>0</v>
      </c>
      <c r="BO137" s="19">
        <f ca="1">SUMPRODUCT(ReactionRateK2!$F159:$V159*OFFSET(ReactionStoich!$E$5:$U$5,BO$2,0))*(TimeStep)*'Composition Moles'!$C149</f>
        <v>0</v>
      </c>
      <c r="BP137" s="19">
        <f ca="1">SUMPRODUCT(ReactionRateK2!$F159:$V159*OFFSET(ReactionStoich!$E$5:$U$5,BP$2,0))*(TimeStep)*'Composition Moles'!$C149</f>
        <v>0</v>
      </c>
      <c r="BQ137" s="19">
        <f ca="1">SUMPRODUCT(ReactionRateK2!$F159:$V159*OFFSET(ReactionStoich!$E$5:$U$5,BQ$2,0))*(TimeStep)*'Composition Moles'!$C149</f>
        <v>0</v>
      </c>
      <c r="BR137" s="19">
        <f ca="1">SUMPRODUCT(ReactionRateK2!$F159:$V159*OFFSET(ReactionStoich!$E$5:$U$5,BR$2,0))*(TimeStep)*'Composition Moles'!$C149</f>
        <v>0</v>
      </c>
      <c r="BS137" s="19">
        <f ca="1">SUMPRODUCT(ReactionRateK2!$F159:$V159*OFFSET(ReactionStoich!$E$5:$U$5,BS$2,0))*(TimeStep)*'Composition Moles'!$C149</f>
        <v>0</v>
      </c>
      <c r="BT137" s="19">
        <f ca="1">SUMPRODUCT(ReactionRateK2!$F159:$V159*OFFSET(ReactionStoich!$E$5:$U$5,BT$2,0))*(TimeStep)*'Composition Moles'!$C149</f>
        <v>0</v>
      </c>
      <c r="BU137" s="19">
        <f ca="1">SUMPRODUCT(ReactionRateK2!$F159:$V159*OFFSET(ReactionStoich!$E$5:$U$5,BU$2,0))*(TimeStep)*'Composition Moles'!$C149</f>
        <v>0</v>
      </c>
      <c r="BV137" s="19">
        <f ca="1">SUMPRODUCT(ReactionRateK2!$F159:$V159*OFFSET(ReactionStoich!$E$5:$U$5,BV$2,0))*(TimeStep)*'Composition Moles'!$C149</f>
        <v>0</v>
      </c>
      <c r="BW137" s="19">
        <f ca="1">SUMPRODUCT(ReactionRateK2!$F159:$V159*OFFSET(ReactionStoich!$E$5:$U$5,BW$2,0))*(TimeStep)*'Composition Moles'!$C149</f>
        <v>0</v>
      </c>
    </row>
    <row r="138" spans="1:75">
      <c r="B138" s="25"/>
      <c r="C138" s="25"/>
      <c r="D138" s="28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75">
      <c r="B139" s="25"/>
      <c r="C139" s="25"/>
      <c r="D139" s="28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75">
      <c r="B140" s="25"/>
      <c r="C140" s="25"/>
      <c r="D140" s="28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75">
      <c r="B141" s="25"/>
      <c r="C141" s="25"/>
      <c r="D141" s="28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75">
      <c r="B142" s="25"/>
      <c r="C142" s="25"/>
      <c r="D142" s="28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75">
      <c r="B143" s="25"/>
      <c r="C143" s="25"/>
      <c r="D143" s="28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75">
      <c r="B144" s="25"/>
      <c r="C144" s="25"/>
      <c r="D144" s="28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2:26">
      <c r="B145" s="25"/>
      <c r="C145" s="25"/>
      <c r="D145" s="28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2:26">
      <c r="B146" s="25"/>
      <c r="C146" s="25"/>
      <c r="D146" s="28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2:26">
      <c r="B147" s="25"/>
      <c r="C147" s="25"/>
      <c r="D147" s="28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2:26">
      <c r="B148" s="25"/>
      <c r="C148" s="25"/>
      <c r="D148" s="28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2:26">
      <c r="B149" s="25"/>
      <c r="C149" s="25"/>
      <c r="D149" s="28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2:26">
      <c r="B150" s="25"/>
      <c r="C150" s="25"/>
      <c r="D150" s="28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2:26"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2:26"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2:26"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2:26"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2:26"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2:26"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2:26"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2:26"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2:26"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2:26"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6:26"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6:26"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6:26"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6:26"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6:26"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6:26"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6:26"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6:26"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6:26"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6:26"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</sheetData>
  <phoneticPr fontId="3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BW170"/>
  <sheetViews>
    <sheetView showGridLines="0" zoomScale="80" zoomScaleNormal="80" workbookViewId="0">
      <selection activeCell="C12" sqref="C12"/>
    </sheetView>
  </sheetViews>
  <sheetFormatPr defaultRowHeight="12"/>
  <cols>
    <col min="1" max="1" width="12.85546875" bestFit="1" customWidth="1"/>
    <col min="2" max="2" width="19.7109375" bestFit="1" customWidth="1"/>
    <col min="3" max="3" width="11" bestFit="1" customWidth="1"/>
    <col min="4" max="4" width="7.140625" bestFit="1" customWidth="1"/>
    <col min="5" max="5" width="8.85546875" customWidth="1"/>
    <col min="6" max="6" width="12.140625" customWidth="1"/>
    <col min="7" max="26" width="9.28515625" customWidth="1"/>
  </cols>
  <sheetData>
    <row r="1" spans="1:75" ht="43.5" customHeight="1">
      <c r="F1" s="135" t="str">
        <f>Control!B10</f>
        <v>H2</v>
      </c>
      <c r="G1" s="135" t="str">
        <f>Control!C10</f>
        <v>C1</v>
      </c>
      <c r="H1" s="135" t="str">
        <f>Control!D10</f>
        <v>C2</v>
      </c>
      <c r="I1" s="135" t="str">
        <f>Control!E10</f>
        <v>C3</v>
      </c>
      <c r="J1" s="135" t="str">
        <f>Control!F10</f>
        <v>IC4</v>
      </c>
      <c r="K1" s="135" t="str">
        <f>Control!G10</f>
        <v>NC4</v>
      </c>
      <c r="L1" s="135" t="str">
        <f>Control!H10</f>
        <v>IC5</v>
      </c>
      <c r="M1" s="135" t="str">
        <f>Control!I10</f>
        <v>NC5</v>
      </c>
      <c r="N1" s="135" t="str">
        <f>Control!J10</f>
        <v>CC5</v>
      </c>
      <c r="O1" s="135" t="str">
        <f>Control!K10</f>
        <v>C6</v>
      </c>
      <c r="P1" s="135" t="str">
        <f>Control!L10</f>
        <v>22MC4</v>
      </c>
      <c r="Q1" s="135" t="str">
        <f>Control!M10</f>
        <v>CC6</v>
      </c>
      <c r="R1" s="135" t="str">
        <f>Control!N10</f>
        <v>MCP</v>
      </c>
      <c r="S1" s="135" t="str">
        <f>Control!O10</f>
        <v>C6A</v>
      </c>
      <c r="T1" s="135" t="str">
        <f>Control!P10</f>
        <v>NC7</v>
      </c>
      <c r="U1" s="135" t="str">
        <f>Control!Q10</f>
        <v>3EC5</v>
      </c>
      <c r="V1" s="135" t="str">
        <f>Control!R10</f>
        <v>MCC6</v>
      </c>
      <c r="W1" s="135" t="str">
        <f>Control!S10</f>
        <v>DMCC5</v>
      </c>
      <c r="X1" s="135" t="str">
        <f>Control!T10</f>
        <v>ECC5</v>
      </c>
      <c r="Y1" s="135" t="str">
        <f>Control!U10</f>
        <v>C7A</v>
      </c>
      <c r="Z1" s="135" t="str">
        <f>Control!V10</f>
        <v>NC8</v>
      </c>
      <c r="AA1" s="135" t="str">
        <f>Control!W10</f>
        <v>3MC7</v>
      </c>
      <c r="AB1" s="135" t="str">
        <f>Control!X10</f>
        <v>11DMCC6</v>
      </c>
      <c r="AC1" s="135" t="str">
        <f>Control!Y10</f>
        <v>113MCC5</v>
      </c>
      <c r="AD1" s="135" t="str">
        <f>Control!Z10</f>
        <v>1M-TR3-ECC5</v>
      </c>
      <c r="AE1" s="135" t="str">
        <f>Control!AA10</f>
        <v>IPCC5</v>
      </c>
      <c r="AF1" s="135" t="str">
        <f>Control!AB10</f>
        <v>ECC6</v>
      </c>
      <c r="AG1" s="135" t="str">
        <f>Control!AC10</f>
        <v>EB</v>
      </c>
      <c r="AH1" s="135" t="str">
        <f>Control!AD10</f>
        <v>PC8A</v>
      </c>
      <c r="AI1" s="135" t="str">
        <f>Control!AE10</f>
        <v>MC8A</v>
      </c>
      <c r="AJ1" s="135" t="str">
        <f>Control!AF10</f>
        <v>OC8A</v>
      </c>
      <c r="AK1" s="135" t="str">
        <f>Control!AG10</f>
        <v>N-NONANE</v>
      </c>
      <c r="AL1" s="135" t="str">
        <f>Control!AH10</f>
        <v>IPCC6</v>
      </c>
      <c r="AM1" s="135" t="str">
        <f>Control!AI10</f>
        <v>1-TR2-ECC5</v>
      </c>
      <c r="AN1" s="135" t="str">
        <f>Control!AJ10</f>
        <v>CUMENE</v>
      </c>
      <c r="AO1" s="135" t="str">
        <f>Control!AK10</f>
        <v>NPB</v>
      </c>
      <c r="AP1" s="135" t="str">
        <f>Control!AL10</f>
        <v>M-EC7A</v>
      </c>
      <c r="AQ1" s="135" t="str">
        <f>Control!AM10</f>
        <v>P-EC7A</v>
      </c>
      <c r="AR1" s="135" t="str">
        <f>Control!AN10</f>
        <v>O-EC7A</v>
      </c>
      <c r="AS1" s="135" t="str">
        <f>Control!AO10</f>
        <v>135TMB</v>
      </c>
      <c r="AT1" s="135" t="str">
        <f>Control!AP10</f>
        <v>124TMB</v>
      </c>
      <c r="AU1" s="135" t="str">
        <f>Control!AQ10</f>
        <v>123TMB</v>
      </c>
      <c r="AV1" s="135" t="str">
        <f>Control!AR10</f>
        <v>INDANE</v>
      </c>
      <c r="AW1" s="135" t="str">
        <f>Control!AS10</f>
        <v>N-DECANE</v>
      </c>
      <c r="AX1" s="135" t="str">
        <f>Control!AT10</f>
        <v>NBCC6</v>
      </c>
      <c r="AY1" s="135" t="str">
        <f>Control!AU10</f>
        <v>NBB</v>
      </c>
      <c r="AZ1" s="135" t="str">
        <f>Control!AV10</f>
        <v>IBB</v>
      </c>
      <c r="BA1" s="135" t="str">
        <f>Control!AW10</f>
        <v>SEC-BUTYLBENZENE</v>
      </c>
      <c r="BB1" s="135" t="str">
        <f>Control!AX10</f>
        <v>TERT-BUTYLBENZENEN</v>
      </c>
      <c r="BC1" s="135" t="str">
        <f>Control!AY10</f>
        <v>1M2NC3C6A</v>
      </c>
      <c r="BD1" s="135" t="str">
        <f>Control!AZ10</f>
        <v>1M3NC3C6A</v>
      </c>
      <c r="BE1" s="135" t="str">
        <f>Control!BA10</f>
        <v>1M4NC3C6A</v>
      </c>
      <c r="BF1" s="135" t="str">
        <f>Control!BB10</f>
        <v>O-CYMENE</v>
      </c>
      <c r="BG1" s="135" t="str">
        <f>Control!BC10</f>
        <v>M-CYMENE</v>
      </c>
      <c r="BH1" s="135" t="str">
        <f>Control!BD10</f>
        <v>P-CYMENE</v>
      </c>
      <c r="BI1" s="135" t="str">
        <f>Control!BE10</f>
        <v>O-DEC6A</v>
      </c>
      <c r="BJ1" s="135" t="str">
        <f>Control!BF10</f>
        <v>M-DEC6A</v>
      </c>
      <c r="BK1" s="135" t="str">
        <f>Control!BG10</f>
        <v>P-DEC6A</v>
      </c>
      <c r="BL1" s="135" t="str">
        <f>Control!BH10</f>
        <v>3EOC8A</v>
      </c>
      <c r="BM1" s="135" t="str">
        <f>Control!BI10</f>
        <v>4EOC8A</v>
      </c>
      <c r="BN1" s="135" t="str">
        <f>Control!BJ10</f>
        <v>2EMC8A</v>
      </c>
      <c r="BO1" s="135" t="str">
        <f>Control!BK10</f>
        <v>4EMC8A</v>
      </c>
      <c r="BP1" s="135" t="str">
        <f>Control!BL10</f>
        <v>5EMC8A</v>
      </c>
      <c r="BQ1" s="135" t="str">
        <f>Control!BM10</f>
        <v>2EPC8A</v>
      </c>
      <c r="BR1" s="135" t="str">
        <f>Control!BN10</f>
        <v>1234TMC6A</v>
      </c>
      <c r="BS1" s="135" t="str">
        <f>Control!BO10</f>
        <v>1235TMC6A</v>
      </c>
      <c r="BT1" s="135" t="str">
        <f>Control!BP10</f>
        <v>1235TMC6A</v>
      </c>
      <c r="BU1" s="135" t="str">
        <f>Control!BQ10</f>
        <v>NAPHTHALENE</v>
      </c>
      <c r="BV1" s="135" t="str">
        <f>Control!BR10</f>
        <v>1E2IPC6A</v>
      </c>
      <c r="BW1" s="135" t="str">
        <f>Control!BS10</f>
        <v>HEAVIES</v>
      </c>
    </row>
    <row r="2" spans="1:75">
      <c r="F2" s="58">
        <v>0</v>
      </c>
      <c r="G2" s="58">
        <v>1</v>
      </c>
      <c r="H2" s="58">
        <v>2</v>
      </c>
      <c r="I2" s="58">
        <v>3</v>
      </c>
      <c r="J2" s="58">
        <v>4</v>
      </c>
      <c r="K2" s="58">
        <v>5</v>
      </c>
      <c r="L2" s="58">
        <v>6</v>
      </c>
      <c r="M2" s="58">
        <v>7</v>
      </c>
      <c r="N2" s="58">
        <v>8</v>
      </c>
      <c r="O2" s="58">
        <v>9</v>
      </c>
      <c r="P2" s="58">
        <v>10</v>
      </c>
      <c r="Q2" s="58">
        <v>11</v>
      </c>
      <c r="R2" s="58">
        <v>12</v>
      </c>
      <c r="S2" s="58">
        <v>13</v>
      </c>
      <c r="T2" s="58">
        <v>14</v>
      </c>
      <c r="U2" s="58">
        <v>15</v>
      </c>
      <c r="V2" s="58">
        <v>16</v>
      </c>
      <c r="W2" s="58">
        <v>17</v>
      </c>
      <c r="X2" s="58">
        <v>18</v>
      </c>
      <c r="Y2" s="58">
        <v>19</v>
      </c>
      <c r="Z2" s="58">
        <v>20</v>
      </c>
      <c r="AA2" s="58">
        <v>21</v>
      </c>
      <c r="AB2" s="58">
        <v>22</v>
      </c>
      <c r="AC2" s="58">
        <v>23</v>
      </c>
      <c r="AD2" s="58">
        <v>24</v>
      </c>
      <c r="AE2" s="58">
        <v>25</v>
      </c>
      <c r="AF2" s="58">
        <v>26</v>
      </c>
      <c r="AG2" s="58">
        <v>27</v>
      </c>
      <c r="AH2" s="58">
        <v>28</v>
      </c>
      <c r="AI2" s="58">
        <v>29</v>
      </c>
      <c r="AJ2" s="58">
        <v>30</v>
      </c>
      <c r="AK2" s="58">
        <v>31</v>
      </c>
      <c r="AL2" s="58">
        <v>32</v>
      </c>
      <c r="AM2" s="58">
        <v>33</v>
      </c>
      <c r="AN2" s="58">
        <v>34</v>
      </c>
      <c r="AO2" s="58">
        <v>35</v>
      </c>
      <c r="AP2" s="58">
        <v>36</v>
      </c>
      <c r="AQ2" s="58">
        <v>37</v>
      </c>
      <c r="AR2" s="58">
        <v>38</v>
      </c>
      <c r="AS2" s="58">
        <v>39</v>
      </c>
      <c r="AT2" s="58">
        <v>40</v>
      </c>
      <c r="AU2" s="58">
        <v>41</v>
      </c>
      <c r="AV2" s="58">
        <v>42</v>
      </c>
      <c r="AW2" s="58">
        <v>43</v>
      </c>
      <c r="AX2" s="58">
        <v>44</v>
      </c>
      <c r="AY2" s="58">
        <v>45</v>
      </c>
      <c r="AZ2" s="58">
        <v>46</v>
      </c>
      <c r="BA2" s="58">
        <v>47</v>
      </c>
      <c r="BB2" s="58">
        <v>48</v>
      </c>
      <c r="BC2" s="58">
        <v>49</v>
      </c>
      <c r="BD2" s="58">
        <v>50</v>
      </c>
      <c r="BE2" s="58">
        <v>51</v>
      </c>
      <c r="BF2" s="58">
        <v>52</v>
      </c>
      <c r="BG2" s="58">
        <v>53</v>
      </c>
      <c r="BH2" s="58">
        <v>54</v>
      </c>
      <c r="BI2" s="58">
        <v>55</v>
      </c>
      <c r="BJ2" s="58">
        <v>56</v>
      </c>
      <c r="BK2" s="58">
        <v>57</v>
      </c>
      <c r="BL2" s="58">
        <v>58</v>
      </c>
      <c r="BM2" s="58">
        <v>59</v>
      </c>
      <c r="BN2" s="58">
        <v>60</v>
      </c>
      <c r="BO2" s="58">
        <v>61</v>
      </c>
      <c r="BP2" s="58">
        <v>62</v>
      </c>
      <c r="BQ2" s="58">
        <v>63</v>
      </c>
      <c r="BR2" s="58">
        <v>64</v>
      </c>
      <c r="BS2" s="58">
        <v>65</v>
      </c>
      <c r="BT2" s="58">
        <v>66</v>
      </c>
      <c r="BU2" s="58">
        <v>67</v>
      </c>
      <c r="BV2" s="58">
        <v>68</v>
      </c>
      <c r="BW2" s="58">
        <v>69</v>
      </c>
    </row>
    <row r="5" spans="1:75">
      <c r="A5" t="s">
        <v>22</v>
      </c>
      <c r="E5" t="s">
        <v>59</v>
      </c>
      <c r="F5" s="34">
        <f>VLOOKUP(F1,_xlnm.DataBase,5, FALSE)</f>
        <v>0</v>
      </c>
      <c r="G5" s="34">
        <f t="shared" ref="G5:BR5" si="0">VLOOKUP(G1,_xlnm.DataBase,5, FALSE)</f>
        <v>-74900.082689600007</v>
      </c>
      <c r="H5" s="34">
        <f t="shared" si="0"/>
        <v>-84738.093550752004</v>
      </c>
      <c r="I5" s="34">
        <f t="shared" si="0"/>
        <v>-103890.11469456</v>
      </c>
      <c r="J5" s="34">
        <f t="shared" si="0"/>
        <v>-134590.14858736002</v>
      </c>
      <c r="K5" s="34">
        <f t="shared" si="0"/>
        <v>-126190.13931376001</v>
      </c>
      <c r="L5" s="34">
        <f t="shared" si="0"/>
        <v>-154590.17066736001</v>
      </c>
      <c r="M5" s="34">
        <f t="shared" si="0"/>
        <v>-146490.16172496002</v>
      </c>
      <c r="N5" s="34">
        <f t="shared" si="0"/>
        <v>-77288.085325952008</v>
      </c>
      <c r="O5" s="34">
        <f t="shared" si="0"/>
        <v>-167290.18468815999</v>
      </c>
      <c r="P5" s="34">
        <f t="shared" si="0"/>
        <v>-185690.20500176001</v>
      </c>
      <c r="Q5" s="34">
        <f t="shared" si="0"/>
        <v>-123190.13600176001</v>
      </c>
      <c r="R5" s="34">
        <f t="shared" si="0"/>
        <v>-106790.11789616001</v>
      </c>
      <c r="S5" s="34">
        <f t="shared" si="0"/>
        <v>82977.09160660801</v>
      </c>
      <c r="T5" s="34">
        <f t="shared" si="0"/>
        <v>-187890.20743056</v>
      </c>
      <c r="U5" s="34">
        <f t="shared" si="0"/>
        <v>-189790.20952816002</v>
      </c>
      <c r="V5" s="34">
        <f t="shared" si="0"/>
        <v>-154890.17099856</v>
      </c>
      <c r="W5" s="34">
        <f t="shared" si="0"/>
        <v>-138390.15278256001</v>
      </c>
      <c r="X5" s="34">
        <f t="shared" si="0"/>
        <v>-127190.14041776001</v>
      </c>
      <c r="Y5" s="34">
        <f t="shared" si="0"/>
        <v>50029.055232016006</v>
      </c>
      <c r="Z5" s="34">
        <f t="shared" si="0"/>
        <v>-208590.23028336</v>
      </c>
      <c r="AA5" s="34">
        <f t="shared" si="0"/>
        <v>-212790.23492016</v>
      </c>
      <c r="AB5" s="34">
        <f t="shared" si="0"/>
        <v>-181090.19992335999</v>
      </c>
      <c r="AC5" s="34">
        <f t="shared" si="0"/>
        <v>-110860.10676442296</v>
      </c>
      <c r="AD5" s="34">
        <f t="shared" si="0"/>
        <v>-107390.11074605127</v>
      </c>
      <c r="AE5" s="34">
        <f t="shared" si="0"/>
        <v>-107390.11074605127</v>
      </c>
      <c r="AF5" s="34">
        <f t="shared" si="0"/>
        <v>-171890.18976656001</v>
      </c>
      <c r="AG5" s="34">
        <f t="shared" si="0"/>
        <v>29809.032909136004</v>
      </c>
      <c r="AH5" s="34">
        <f t="shared" si="0"/>
        <v>17950.019816799999</v>
      </c>
      <c r="AI5" s="34">
        <f t="shared" si="0"/>
        <v>17249.019042896001</v>
      </c>
      <c r="AJ5" s="34">
        <f t="shared" si="0"/>
        <v>19000.020976</v>
      </c>
      <c r="AK5" s="34">
        <f t="shared" si="0"/>
        <v>-229190.25302576</v>
      </c>
      <c r="AL5" s="34">
        <f t="shared" si="0"/>
        <v>-128030.13353261127</v>
      </c>
      <c r="AM5" s="34">
        <f t="shared" si="0"/>
        <v>-128030.13353261127</v>
      </c>
      <c r="AN5" s="34">
        <f t="shared" si="0"/>
        <v>3940.104447526759</v>
      </c>
      <c r="AO5" s="34">
        <f t="shared" si="0"/>
        <v>7820.0086332800001</v>
      </c>
      <c r="AP5" s="34">
        <f t="shared" si="0"/>
        <v>-1929.5621888280555</v>
      </c>
      <c r="AQ5" s="34">
        <f t="shared" si="0"/>
        <v>-2049.8023118073797</v>
      </c>
      <c r="AR5" s="34">
        <f t="shared" si="0"/>
        <v>1100.0012144000002</v>
      </c>
      <c r="AS5" s="34">
        <f t="shared" si="0"/>
        <v>-16080.01775232</v>
      </c>
      <c r="AT5" s="34">
        <f t="shared" si="0"/>
        <v>-13939.015388656</v>
      </c>
      <c r="AU5" s="34">
        <f t="shared" si="0"/>
        <v>-9589.9109778750371</v>
      </c>
      <c r="AV5" s="34">
        <f t="shared" si="0"/>
        <v>107590.11877936</v>
      </c>
      <c r="AW5" s="34">
        <f t="shared" si="0"/>
        <v>-249790.27576816001</v>
      </c>
      <c r="AX5" s="34">
        <f t="shared" si="0"/>
        <v>-213289.23547105602</v>
      </c>
      <c r="AY5" s="34">
        <f t="shared" si="0"/>
        <v>-13819.015256176001</v>
      </c>
      <c r="AZ5" s="34">
        <f t="shared" si="0"/>
        <v>-21559.023801136002</v>
      </c>
      <c r="BA5" s="34">
        <f t="shared" si="0"/>
        <v>-17459.019274736002</v>
      </c>
      <c r="BB5" s="34">
        <f t="shared" si="0"/>
        <v>-22689.025048656</v>
      </c>
      <c r="BC5" s="34">
        <f t="shared" si="0"/>
        <v>-19780.021837119999</v>
      </c>
      <c r="BD5" s="34">
        <f t="shared" si="0"/>
        <v>-24140.026650560001</v>
      </c>
      <c r="BE5" s="34">
        <f t="shared" si="0"/>
        <v>-23140.025546559998</v>
      </c>
      <c r="BF5" s="34">
        <f t="shared" si="0"/>
        <v>-29950.035017927141</v>
      </c>
      <c r="BG5" s="34">
        <f t="shared" si="0"/>
        <v>-29309.032357135999</v>
      </c>
      <c r="BH5" s="34">
        <f t="shared" si="0"/>
        <v>-29950.035017927141</v>
      </c>
      <c r="BI5" s="34">
        <f t="shared" si="0"/>
        <v>-15730.017365919999</v>
      </c>
      <c r="BJ5" s="34">
        <f t="shared" si="0"/>
        <v>-21840.024111360002</v>
      </c>
      <c r="BK5" s="34">
        <f t="shared" si="0"/>
        <v>-22269.024584975999</v>
      </c>
      <c r="BL5" s="34">
        <f t="shared" si="0"/>
        <v>-25650.028317600001</v>
      </c>
      <c r="BM5" s="34">
        <f t="shared" si="0"/>
        <v>-32090.035427360002</v>
      </c>
      <c r="BN5" s="34">
        <f t="shared" si="0"/>
        <v>-26230.02895792</v>
      </c>
      <c r="BO5" s="34">
        <f t="shared" si="0"/>
        <v>-30800.034003200002</v>
      </c>
      <c r="BP5" s="34">
        <f t="shared" si="0"/>
        <v>-35400.039081600007</v>
      </c>
      <c r="BQ5" s="34">
        <f t="shared" si="0"/>
        <v>-32180.035526720003</v>
      </c>
      <c r="BR5" s="34">
        <f t="shared" si="0"/>
        <v>-41910.046268639999</v>
      </c>
      <c r="BS5" s="34">
        <f t="shared" ref="BS5:BW5" si="1">VLOOKUP(BS1,_xlnm.DataBase,5, FALSE)</f>
        <v>-44837.850282181906</v>
      </c>
      <c r="BT5" s="34">
        <f t="shared" si="1"/>
        <v>-44837.850282181906</v>
      </c>
      <c r="BU5" s="34">
        <f t="shared" si="1"/>
        <v>151090.16680335999</v>
      </c>
      <c r="BV5" s="34">
        <f t="shared" si="1"/>
        <v>-47220.052130880002</v>
      </c>
      <c r="BW5" s="34">
        <f t="shared" si="1"/>
        <v>-21000.023184000001</v>
      </c>
    </row>
    <row r="6" spans="1:75">
      <c r="A6" t="s">
        <v>23</v>
      </c>
      <c r="E6" t="s">
        <v>60</v>
      </c>
      <c r="F6" s="32">
        <f t="shared" ref="F6:AK6" si="2">VLOOKUP(F1,_xlnm.DataBase,6, FALSE)</f>
        <v>28.191203547716356</v>
      </c>
      <c r="G6" s="32">
        <f t="shared" si="2"/>
        <v>36.150263104865637</v>
      </c>
      <c r="H6" s="32">
        <f t="shared" si="2"/>
        <v>43.672068531530329</v>
      </c>
      <c r="I6" s="32">
        <f t="shared" si="2"/>
        <v>49.496966963164326</v>
      </c>
      <c r="J6" s="32">
        <f t="shared" si="2"/>
        <v>58.432277753377456</v>
      </c>
      <c r="K6" s="32">
        <f t="shared" si="2"/>
        <v>55.62995536854168</v>
      </c>
      <c r="L6" s="32">
        <f t="shared" si="2"/>
        <v>63.296984864977119</v>
      </c>
      <c r="M6" s="32">
        <f t="shared" si="2"/>
        <v>68.008575248306698</v>
      </c>
      <c r="N6" s="32">
        <f t="shared" si="2"/>
        <v>23.669125283449809</v>
      </c>
      <c r="O6" s="32">
        <f t="shared" si="2"/>
        <v>76.916808098598892</v>
      </c>
      <c r="P6" s="32">
        <f t="shared" si="2"/>
        <v>61.952270316844135</v>
      </c>
      <c r="Q6" s="32">
        <f t="shared" si="2"/>
        <v>35.882731218896915</v>
      </c>
      <c r="R6" s="32">
        <f t="shared" si="2"/>
        <v>36.718076408499627</v>
      </c>
      <c r="S6" s="32">
        <f t="shared" si="2"/>
        <v>29.195838998347057</v>
      </c>
      <c r="T6" s="32">
        <f t="shared" si="2"/>
        <v>89.187462488538145</v>
      </c>
      <c r="U6" s="32">
        <f t="shared" si="2"/>
        <v>100.67403739292529</v>
      </c>
      <c r="V6" s="32">
        <f t="shared" si="2"/>
        <v>45.233691262482665</v>
      </c>
      <c r="W6" s="32">
        <f t="shared" si="2"/>
        <v>63.169040705744756</v>
      </c>
      <c r="X6" s="32">
        <f t="shared" si="2"/>
        <v>46.385133696283631</v>
      </c>
      <c r="Y6" s="32">
        <f t="shared" si="2"/>
        <v>41.951420630146679</v>
      </c>
      <c r="Z6" s="32">
        <f t="shared" si="2"/>
        <v>93.813597601566784</v>
      </c>
      <c r="AA6" s="32">
        <f t="shared" si="2"/>
        <v>118.39802334848761</v>
      </c>
      <c r="AB6" s="32">
        <f t="shared" si="2"/>
        <v>73.192048868025651</v>
      </c>
      <c r="AC6" s="32">
        <f t="shared" si="2"/>
        <v>93.314982708989774</v>
      </c>
      <c r="AD6" s="32">
        <f t="shared" si="2"/>
        <v>89.629219831811696</v>
      </c>
      <c r="AE6" s="32">
        <f t="shared" si="2"/>
        <v>86.71085471381663</v>
      </c>
      <c r="AF6" s="32">
        <f t="shared" si="2"/>
        <v>83.083585129789981</v>
      </c>
      <c r="AG6" s="32">
        <f t="shared" si="2"/>
        <v>54.896352403944668</v>
      </c>
      <c r="AH6" s="32">
        <f t="shared" si="2"/>
        <v>65.728048529025685</v>
      </c>
      <c r="AI6" s="32">
        <f t="shared" si="2"/>
        <v>59.551987282914126</v>
      </c>
      <c r="AJ6" s="32">
        <f t="shared" si="2"/>
        <v>72.2504842413788</v>
      </c>
      <c r="AK6" s="32">
        <f t="shared" si="2"/>
        <v>116.20692273264712</v>
      </c>
      <c r="AL6" s="32">
        <f t="shared" ref="AL6:BQ6" si="3">VLOOKUP(AL1,_xlnm.DataBase,6, FALSE)</f>
        <v>93.71009754863654</v>
      </c>
      <c r="AM6" s="32">
        <f t="shared" si="3"/>
        <v>101.40369305686838</v>
      </c>
      <c r="AN6" s="32">
        <f t="shared" si="3"/>
        <v>68.410135497631316</v>
      </c>
      <c r="AO6" s="32">
        <f t="shared" si="3"/>
        <v>61.807514785012053</v>
      </c>
      <c r="AP6" s="32">
        <f t="shared" si="3"/>
        <v>77.940008242211533</v>
      </c>
      <c r="AQ6" s="32">
        <f t="shared" si="3"/>
        <v>78.956471307868938</v>
      </c>
      <c r="AR6" s="32">
        <f t="shared" si="3"/>
        <v>79.82824290207401</v>
      </c>
      <c r="AS6" s="32">
        <f t="shared" si="3"/>
        <v>76.451399990411346</v>
      </c>
      <c r="AT6" s="32">
        <f t="shared" si="3"/>
        <v>103.72185736241528</v>
      </c>
      <c r="AU6" s="32">
        <f t="shared" si="3"/>
        <v>102.12518760938276</v>
      </c>
      <c r="AV6" s="32">
        <f t="shared" si="3"/>
        <v>53.666737132941591</v>
      </c>
      <c r="AW6" s="32">
        <f t="shared" si="3"/>
        <v>129.32567579407007</v>
      </c>
      <c r="AX6" s="32">
        <f t="shared" si="3"/>
        <v>114.55175318566071</v>
      </c>
      <c r="AY6" s="32">
        <f t="shared" si="3"/>
        <v>90.031481856533631</v>
      </c>
      <c r="AZ6" s="32">
        <f t="shared" si="3"/>
        <v>78.316390305617574</v>
      </c>
      <c r="BA6" s="32">
        <f t="shared" si="3"/>
        <v>72.982519173758462</v>
      </c>
      <c r="BB6" s="32">
        <f t="shared" si="3"/>
        <v>70.137714671569512</v>
      </c>
      <c r="BC6" s="32">
        <f t="shared" si="3"/>
        <v>88.636789259530516</v>
      </c>
      <c r="BD6" s="32">
        <f t="shared" si="3"/>
        <v>83.534034415463893</v>
      </c>
      <c r="BE6" s="32">
        <f t="shared" si="3"/>
        <v>83.534034415463893</v>
      </c>
      <c r="BF6" s="32">
        <f t="shared" si="3"/>
        <v>67.832993951691421</v>
      </c>
      <c r="BG6" s="32">
        <f t="shared" si="3"/>
        <v>74.958701359783333</v>
      </c>
      <c r="BH6" s="32">
        <f t="shared" si="3"/>
        <v>77.5484924327058</v>
      </c>
      <c r="BI6" s="32">
        <f t="shared" si="3"/>
        <v>119.22386499312621</v>
      </c>
      <c r="BJ6" s="32">
        <f t="shared" si="3"/>
        <v>85.037804029656485</v>
      </c>
      <c r="BK6" s="32">
        <f t="shared" si="3"/>
        <v>113.29336810531076</v>
      </c>
      <c r="BL6" s="32">
        <f t="shared" si="3"/>
        <v>86.807242137391654</v>
      </c>
      <c r="BM6" s="32">
        <f t="shared" si="3"/>
        <v>86.966792589138223</v>
      </c>
      <c r="BN6" s="32">
        <f t="shared" si="3"/>
        <v>89.135366721911353</v>
      </c>
      <c r="BO6" s="32">
        <f t="shared" si="3"/>
        <v>86.966792589138223</v>
      </c>
      <c r="BP6" s="32">
        <f t="shared" si="3"/>
        <v>88.288021535252341</v>
      </c>
      <c r="BQ6" s="32">
        <f t="shared" si="3"/>
        <v>86.966792589138223</v>
      </c>
      <c r="BR6" s="32">
        <f t="shared" ref="BR6:BW6" si="4">VLOOKUP(BR1,_xlnm.DataBase,6, FALSE)</f>
        <v>109.30256176618866</v>
      </c>
      <c r="BS6" s="32">
        <f t="shared" si="4"/>
        <v>115.2498099333101</v>
      </c>
      <c r="BT6" s="32">
        <f t="shared" si="4"/>
        <v>115.2498099333101</v>
      </c>
      <c r="BU6" s="32">
        <f t="shared" si="4"/>
        <v>45.257892420983154</v>
      </c>
      <c r="BV6" s="32">
        <f t="shared" si="4"/>
        <v>88.34958428724407</v>
      </c>
      <c r="BW6" s="32">
        <f t="shared" si="4"/>
        <v>94.830401941953284</v>
      </c>
    </row>
    <row r="7" spans="1:75"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75">
      <c r="B8" s="2" t="s">
        <v>24</v>
      </c>
      <c r="C8" s="2" t="s">
        <v>26</v>
      </c>
      <c r="D8" s="2" t="s">
        <v>25</v>
      </c>
      <c r="F8" s="25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75" ht="14.25" customHeight="1">
      <c r="F9" s="25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75">
      <c r="A10">
        <f>ReactionRateK1!A32</f>
        <v>0</v>
      </c>
      <c r="B10" s="20">
        <f ca="1">SUMPRODUCT(F10:BW10,$F$5:$BW$5)</f>
        <v>-222314.63924136112</v>
      </c>
      <c r="C10" s="20">
        <f>'Composition Moles'!BZ22</f>
        <v>143716.88850794305</v>
      </c>
      <c r="D10" s="26">
        <f t="shared" ref="D10:D32" ca="1" si="5">-B10/C10</f>
        <v>1.5468929333873942</v>
      </c>
      <c r="F10" s="19">
        <f ca="1">SUMPRODUCT(ReactionRateK3!$F32:$V32*OFFSET(ReactionStoich!$E$5:$U$5,F$2,0))*(TimeStep)*'Composition Moles'!$C22</f>
        <v>-6.9790300467939712</v>
      </c>
      <c r="G10" s="19">
        <f ca="1">SUMPRODUCT(ReactionRateK3!$F32:$V32*OFFSET(ReactionStoich!$E$5:$U$5,G$2,0))*(TimeStep)*'Composition Moles'!$C22</f>
        <v>0</v>
      </c>
      <c r="H10" s="19">
        <f ca="1">SUMPRODUCT(ReactionRateK3!$F32:$V32*OFFSET(ReactionStoich!$E$5:$U$5,H$2,0))*(TimeStep)*'Composition Moles'!$C22</f>
        <v>5.0998475510605283</v>
      </c>
      <c r="I10" s="19">
        <f ca="1">SUMPRODUCT(ReactionRateK3!$F32:$V32*OFFSET(ReactionStoich!$E$5:$U$5,I$2,0))*(TimeStep)*'Composition Moles'!$C22</f>
        <v>1.879182495733444</v>
      </c>
      <c r="J10" s="19">
        <f ca="1">SUMPRODUCT(ReactionRateK3!$F32:$V32*OFFSET(ReactionStoich!$E$5:$U$5,J$2,0))*(TimeStep)*'Composition Moles'!$C22</f>
        <v>0</v>
      </c>
      <c r="K10" s="19">
        <f ca="1">SUMPRODUCT(ReactionRateK3!$F32:$V32*OFFSET(ReactionStoich!$E$5:$U$5,K$2,0))*(TimeStep)*'Composition Moles'!$C22</f>
        <v>0</v>
      </c>
      <c r="L10" s="19">
        <f ca="1">SUMPRODUCT(ReactionRateK3!$F32:$V32*OFFSET(ReactionStoich!$E$5:$U$5,L$2,0))*(TimeStep)*'Composition Moles'!$C22</f>
        <v>0</v>
      </c>
      <c r="M10" s="19">
        <f ca="1">SUMPRODUCT(ReactionRateK3!$F32:$V32*OFFSET(ReactionStoich!$E$5:$U$5,M$2,0))*(TimeStep)*'Composition Moles'!$C22</f>
        <v>0</v>
      </c>
      <c r="N10" s="19">
        <f ca="1">SUMPRODUCT(ReactionRateK3!$F32:$V32*OFFSET(ReactionStoich!$E$5:$U$5,N$2,0))*(TimeStep)*'Composition Moles'!$C22</f>
        <v>0</v>
      </c>
      <c r="O10" s="19">
        <f ca="1">SUMPRODUCT(ReactionRateK3!$F32:$V32*OFFSET(ReactionStoich!$E$5:$U$5,O$2,0))*(TimeStep)*'Composition Moles'!$C22</f>
        <v>0</v>
      </c>
      <c r="P10" s="19">
        <f ca="1">SUMPRODUCT(ReactionRateK3!$F32:$V32*OFFSET(ReactionStoich!$E$5:$U$5,P$2,0))*(TimeStep)*'Composition Moles'!$C22</f>
        <v>0</v>
      </c>
      <c r="Q10" s="19">
        <f ca="1">SUMPRODUCT(ReactionRateK3!$F32:$V32*OFFSET(ReactionStoich!$E$5:$U$5,Q$2,0))*(TimeStep)*'Composition Moles'!$C22</f>
        <v>0</v>
      </c>
      <c r="R10" s="19">
        <f ca="1">SUMPRODUCT(ReactionRateK3!$F32:$V32*OFFSET(ReactionStoich!$E$5:$U$5,R$2,0))*(TimeStep)*'Composition Moles'!$C22</f>
        <v>0</v>
      </c>
      <c r="S10" s="19">
        <f ca="1">SUMPRODUCT(ReactionRateK3!$F32:$V32*OFFSET(ReactionStoich!$E$5:$U$5,S$2,0))*(TimeStep)*'Composition Moles'!$C22</f>
        <v>11.545861520175048</v>
      </c>
      <c r="T10" s="19">
        <f ca="1">SUMPRODUCT(ReactionRateK3!$F32:$V32*OFFSET(ReactionStoich!$E$5:$U$5,T$2,0))*(TimeStep)*'Composition Moles'!$C22</f>
        <v>0</v>
      </c>
      <c r="U10" s="19">
        <f ca="1">SUMPRODUCT(ReactionRateK3!$F32:$V32*OFFSET(ReactionStoich!$E$5:$U$5,U$2,0))*(TimeStep)*'Composition Moles'!$C22</f>
        <v>0</v>
      </c>
      <c r="V10" s="19">
        <f ca="1">SUMPRODUCT(ReactionRateK3!$F32:$V32*OFFSET(ReactionStoich!$E$5:$U$5,V$2,0))*(TimeStep)*'Composition Moles'!$C22</f>
        <v>0</v>
      </c>
      <c r="W10" s="19">
        <f ca="1">SUMPRODUCT(ReactionRateK3!$F32:$V32*OFFSET(ReactionStoich!$E$5:$U$5,W$2,0))*(TimeStep)*'Composition Moles'!$C22</f>
        <v>0</v>
      </c>
      <c r="X10" s="19">
        <f ca="1">SUMPRODUCT(ReactionRateK3!$F32:$V32*OFFSET(ReactionStoich!$E$5:$U$5,X$2,0))*(TimeStep)*'Composition Moles'!$C22</f>
        <v>0</v>
      </c>
      <c r="Y10" s="19">
        <f ca="1">SUMPRODUCT(ReactionRateK3!$F32:$V32*OFFSET(ReactionStoich!$E$5:$U$5,Y$2,0))*(TimeStep)*'Composition Moles'!$C22</f>
        <v>-15.650451932421014</v>
      </c>
      <c r="Z10" s="19">
        <f ca="1">SUMPRODUCT(ReactionRateK3!$F32:$V32*OFFSET(ReactionStoich!$E$5:$U$5,Z$2,0))*(TimeStep)*'Composition Moles'!$C22</f>
        <v>0</v>
      </c>
      <c r="AA10" s="19">
        <f ca="1">SUMPRODUCT(ReactionRateK3!$F32:$V32*OFFSET(ReactionStoich!$E$5:$U$5,AA$2,0))*(TimeStep)*'Composition Moles'!$C22</f>
        <v>0</v>
      </c>
      <c r="AB10" s="19">
        <f ca="1">SUMPRODUCT(ReactionRateK3!$F32:$V32*OFFSET(ReactionStoich!$E$5:$U$5,AB$2,0))*(TimeStep)*'Composition Moles'!$C22</f>
        <v>0</v>
      </c>
      <c r="AC10" s="19">
        <f ca="1">SUMPRODUCT(ReactionRateK3!$F32:$V32*OFFSET(ReactionStoich!$E$5:$U$5,AC$2,0))*(TimeStep)*'Composition Moles'!$C22</f>
        <v>0</v>
      </c>
      <c r="AD10" s="19">
        <f ca="1">SUMPRODUCT(ReactionRateK3!$F32:$V32*OFFSET(ReactionStoich!$E$5:$U$5,AD$2,0))*(TimeStep)*'Composition Moles'!$C22</f>
        <v>0</v>
      </c>
      <c r="AE10" s="19">
        <f ca="1">SUMPRODUCT(ReactionRateK3!$F32:$V32*OFFSET(ReactionStoich!$E$5:$U$5,AE$2,0))*(TimeStep)*'Composition Moles'!$C22</f>
        <v>0</v>
      </c>
      <c r="AF10" s="19">
        <f ca="1">SUMPRODUCT(ReactionRateK3!$F32:$V32*OFFSET(ReactionStoich!$E$5:$U$5,AF$2,0))*(TimeStep)*'Composition Moles'!$C22</f>
        <v>0</v>
      </c>
      <c r="AG10" s="19">
        <f ca="1">SUMPRODUCT(ReactionRateK3!$F32:$V32*OFFSET(ReactionStoich!$E$5:$U$5,AG$2,0))*(TimeStep)*'Composition Moles'!$C22</f>
        <v>-3.6066334699856051</v>
      </c>
      <c r="AH10" s="19">
        <f ca="1">SUMPRODUCT(ReactionRateK3!$F32:$V32*OFFSET(ReactionStoich!$E$5:$U$5,AH$2,0))*(TimeStep)*'Composition Moles'!$C22</f>
        <v>9.6562380485773804</v>
      </c>
      <c r="AI10" s="19">
        <f ca="1">SUMPRODUCT(ReactionRateK3!$F32:$V32*OFFSET(ReactionStoich!$E$5:$U$5,AI$2,0))*(TimeStep)*'Composition Moles'!$C22</f>
        <v>3.2255483623131496</v>
      </c>
      <c r="AJ10" s="19">
        <f ca="1">SUMPRODUCT(ReactionRateK3!$F32:$V32*OFFSET(ReactionStoich!$E$5:$U$5,AJ$2,0))*(TimeStep)*'Composition Moles'!$C22</f>
        <v>3.2254089527333401</v>
      </c>
      <c r="AK10" s="19">
        <f ca="1">SUMPRODUCT(ReactionRateK3!$F32:$V32*OFFSET(ReactionStoich!$E$5:$U$5,AK$2,0))*(TimeStep)*'Composition Moles'!$C22</f>
        <v>0</v>
      </c>
      <c r="AL10" s="19">
        <f ca="1">SUMPRODUCT(ReactionRateK3!$F32:$V32*OFFSET(ReactionStoich!$E$5:$U$5,AL$2,0))*(TimeStep)*'Composition Moles'!$C22</f>
        <v>0</v>
      </c>
      <c r="AM10" s="19">
        <f ca="1">SUMPRODUCT(ReactionRateK3!$F32:$V32*OFFSET(ReactionStoich!$E$5:$U$5,AM$2,0))*(TimeStep)*'Composition Moles'!$C22</f>
        <v>0</v>
      </c>
      <c r="AN10" s="19">
        <f ca="1">SUMPRODUCT(ReactionRateK3!$F32:$V32*OFFSET(ReactionStoich!$E$5:$U$5,AN$2,0))*(TimeStep)*'Composition Moles'!$C22</f>
        <v>0</v>
      </c>
      <c r="AO10" s="19">
        <f ca="1">SUMPRODUCT(ReactionRateK3!$F32:$V32*OFFSET(ReactionStoich!$E$5:$U$5,AO$2,0))*(TimeStep)*'Composition Moles'!$C22</f>
        <v>-1.879182495733444</v>
      </c>
      <c r="AP10" s="19">
        <f ca="1">SUMPRODUCT(ReactionRateK3!$F32:$V32*OFFSET(ReactionStoich!$E$5:$U$5,AP$2,0))*(TimeStep)*'Composition Moles'!$C22</f>
        <v>-2.1364496009302187</v>
      </c>
      <c r="AQ10" s="19">
        <f ca="1">SUMPRODUCT(ReactionRateK3!$F32:$V32*OFFSET(ReactionStoich!$E$5:$U$5,AQ$2,0))*(TimeStep)*'Composition Moles'!$C22</f>
        <v>0</v>
      </c>
      <c r="AR10" s="19">
        <f ca="1">SUMPRODUCT(ReactionRateK3!$F32:$V32*OFFSET(ReactionStoich!$E$5:$U$5,AR$2,0))*(TimeStep)*'Composition Moles'!$C22</f>
        <v>0</v>
      </c>
      <c r="AS10" s="19">
        <f ca="1">SUMPRODUCT(ReactionRateK3!$F32:$V32*OFFSET(ReactionStoich!$E$5:$U$5,AS$2,0))*(TimeStep)*'Composition Moles'!$C22</f>
        <v>-1.4601131282428801</v>
      </c>
      <c r="AT10" s="19">
        <f ca="1">SUMPRODUCT(ReactionRateK3!$F32:$V32*OFFSET(ReactionStoich!$E$5:$U$5,AT$2,0))*(TimeStep)*'Composition Moles'!$C22</f>
        <v>-1.4601131282428801</v>
      </c>
      <c r="AU10" s="19">
        <f ca="1">SUMPRODUCT(ReactionRateK3!$F32:$V32*OFFSET(ReactionStoich!$E$5:$U$5,AU$2,0))*(TimeStep)*'Composition Moles'!$C22</f>
        <v>-1.4601131282428801</v>
      </c>
      <c r="AV10" s="19">
        <f ca="1">SUMPRODUCT(ReactionRateK3!$F32:$V32*OFFSET(ReactionStoich!$E$5:$U$5,AV$2,0))*(TimeStep)*'Composition Moles'!$C22</f>
        <v>0</v>
      </c>
      <c r="AW10" s="19">
        <f ca="1">SUMPRODUCT(ReactionRateK3!$F32:$V32*OFFSET(ReactionStoich!$E$5:$U$5,AW$2,0))*(TimeStep)*'Composition Moles'!$C22</f>
        <v>0</v>
      </c>
      <c r="AX10" s="19">
        <f ca="1">SUMPRODUCT(ReactionRateK3!$F32:$V32*OFFSET(ReactionStoich!$E$5:$U$5,AX$2,0))*(TimeStep)*'Composition Moles'!$C22</f>
        <v>0</v>
      </c>
      <c r="AY10" s="19">
        <f ca="1">SUMPRODUCT(ReactionRateK3!$F32:$V32*OFFSET(ReactionStoich!$E$5:$U$5,AY$2,0))*(TimeStep)*'Composition Moles'!$C22</f>
        <v>0</v>
      </c>
      <c r="AZ10" s="19">
        <f ca="1">SUMPRODUCT(ReactionRateK3!$F32:$V32*OFFSET(ReactionStoich!$E$5:$U$5,AZ$2,0))*(TimeStep)*'Composition Moles'!$C22</f>
        <v>0</v>
      </c>
      <c r="BA10" s="19">
        <f ca="1">SUMPRODUCT(ReactionRateK3!$F32:$V32*OFFSET(ReactionStoich!$E$5:$U$5,BA$2,0))*(TimeStep)*'Composition Moles'!$C22</f>
        <v>0</v>
      </c>
      <c r="BB10" s="19">
        <f ca="1">SUMPRODUCT(ReactionRateK3!$F32:$V32*OFFSET(ReactionStoich!$E$5:$U$5,BB$2,0))*(TimeStep)*'Composition Moles'!$C22</f>
        <v>0</v>
      </c>
      <c r="BC10" s="19">
        <f ca="1">SUMPRODUCT(ReactionRateK3!$F32:$V32*OFFSET(ReactionStoich!$E$5:$U$5,BC$2,0))*(TimeStep)*'Composition Moles'!$C22</f>
        <v>0</v>
      </c>
      <c r="BD10" s="19">
        <f ca="1">SUMPRODUCT(ReactionRateK3!$F32:$V32*OFFSET(ReactionStoich!$E$5:$U$5,BD$2,0))*(TimeStep)*'Composition Moles'!$C22</f>
        <v>0</v>
      </c>
      <c r="BE10" s="19">
        <f ca="1">SUMPRODUCT(ReactionRateK3!$F32:$V32*OFFSET(ReactionStoich!$E$5:$U$5,BE$2,0))*(TimeStep)*'Composition Moles'!$C22</f>
        <v>0</v>
      </c>
      <c r="BF10" s="19">
        <f ca="1">SUMPRODUCT(ReactionRateK3!$F32:$V32*OFFSET(ReactionStoich!$E$5:$U$5,BF$2,0))*(TimeStep)*'Composition Moles'!$C22</f>
        <v>0</v>
      </c>
      <c r="BG10" s="19">
        <f ca="1">SUMPRODUCT(ReactionRateK3!$F32:$V32*OFFSET(ReactionStoich!$E$5:$U$5,BG$2,0))*(TimeStep)*'Composition Moles'!$C22</f>
        <v>0</v>
      </c>
      <c r="BH10" s="19">
        <f ca="1">SUMPRODUCT(ReactionRateK3!$F32:$V32*OFFSET(ReactionStoich!$E$5:$U$5,BH$2,0))*(TimeStep)*'Composition Moles'!$C22</f>
        <v>0</v>
      </c>
      <c r="BI10" s="19">
        <f ca="1">SUMPRODUCT(ReactionRateK3!$F32:$V32*OFFSET(ReactionStoich!$E$5:$U$5,BI$2,0))*(TimeStep)*'Composition Moles'!$C22</f>
        <v>0</v>
      </c>
      <c r="BJ10" s="19">
        <f ca="1">SUMPRODUCT(ReactionRateK3!$F32:$V32*OFFSET(ReactionStoich!$E$5:$U$5,BJ$2,0))*(TimeStep)*'Composition Moles'!$C22</f>
        <v>0</v>
      </c>
      <c r="BK10" s="19">
        <f ca="1">SUMPRODUCT(ReactionRateK3!$F32:$V32*OFFSET(ReactionStoich!$E$5:$U$5,BK$2,0))*(TimeStep)*'Composition Moles'!$C22</f>
        <v>0</v>
      </c>
      <c r="BL10" s="19">
        <f ca="1">SUMPRODUCT(ReactionRateK3!$F32:$V32*OFFSET(ReactionStoich!$E$5:$U$5,BL$2,0))*(TimeStep)*'Composition Moles'!$C22</f>
        <v>0</v>
      </c>
      <c r="BM10" s="19">
        <f ca="1">SUMPRODUCT(ReactionRateK3!$F32:$V32*OFFSET(ReactionStoich!$E$5:$U$5,BM$2,0))*(TimeStep)*'Composition Moles'!$C22</f>
        <v>0</v>
      </c>
      <c r="BN10" s="19">
        <f ca="1">SUMPRODUCT(ReactionRateK3!$F32:$V32*OFFSET(ReactionStoich!$E$5:$U$5,BN$2,0))*(TimeStep)*'Composition Moles'!$C22</f>
        <v>0</v>
      </c>
      <c r="BO10" s="19">
        <f ca="1">SUMPRODUCT(ReactionRateK3!$F32:$V32*OFFSET(ReactionStoich!$E$5:$U$5,BO$2,0))*(TimeStep)*'Composition Moles'!$C22</f>
        <v>0</v>
      </c>
      <c r="BP10" s="19">
        <f ca="1">SUMPRODUCT(ReactionRateK3!$F32:$V32*OFFSET(ReactionStoich!$E$5:$U$5,BP$2,0))*(TimeStep)*'Composition Moles'!$C22</f>
        <v>0</v>
      </c>
      <c r="BQ10" s="19">
        <f ca="1">SUMPRODUCT(ReactionRateK3!$F32:$V32*OFFSET(ReactionStoich!$E$5:$U$5,BQ$2,0))*(TimeStep)*'Composition Moles'!$C22</f>
        <v>0</v>
      </c>
      <c r="BR10" s="19">
        <f ca="1">SUMPRODUCT(ReactionRateK3!$F32:$V32*OFFSET(ReactionStoich!$E$5:$U$5,BR$2,0))*(TimeStep)*'Composition Moles'!$C22</f>
        <v>0</v>
      </c>
      <c r="BS10" s="19">
        <f ca="1">SUMPRODUCT(ReactionRateK3!$F32:$V32*OFFSET(ReactionStoich!$E$5:$U$5,BS$2,0))*(TimeStep)*'Composition Moles'!$C22</f>
        <v>0</v>
      </c>
      <c r="BT10" s="19">
        <f ca="1">SUMPRODUCT(ReactionRateK3!$F32:$V32*OFFSET(ReactionStoich!$E$5:$U$5,BT$2,0))*(TimeStep)*'Composition Moles'!$C22</f>
        <v>0</v>
      </c>
      <c r="BU10" s="19">
        <f ca="1">SUMPRODUCT(ReactionRateK3!$F32:$V32*OFFSET(ReactionStoich!$E$5:$U$5,BU$2,0))*(TimeStep)*'Composition Moles'!$C22</f>
        <v>0</v>
      </c>
      <c r="BV10" s="19">
        <f ca="1">SUMPRODUCT(ReactionRateK3!$F32:$V32*OFFSET(ReactionStoich!$E$5:$U$5,BV$2,0))*(TimeStep)*'Composition Moles'!$C22</f>
        <v>0</v>
      </c>
      <c r="BW10" s="19">
        <f ca="1">SUMPRODUCT(ReactionRateK3!$F32:$V32*OFFSET(ReactionStoich!$E$5:$U$5,BW$2,0))*(TimeStep)*'Composition Moles'!$C22</f>
        <v>0</v>
      </c>
    </row>
    <row r="11" spans="1:75">
      <c r="A11">
        <f>ReactionRateK1!A33</f>
        <v>0.05</v>
      </c>
      <c r="B11" s="20">
        <f t="shared" ref="B11:B74" ca="1" si="6">SUMPRODUCT(F11:BW11,$F$5:$BW$5)</f>
        <v>-200614.38284986466</v>
      </c>
      <c r="C11" s="20">
        <f ca="1">'Composition Moles'!BZ23</f>
        <v>143684.17596528895</v>
      </c>
      <c r="D11" s="26">
        <f t="shared" ca="1" si="5"/>
        <v>1.3962176523762007</v>
      </c>
      <c r="F11" s="19">
        <f ca="1">SUMPRODUCT(ReactionRateK3!$F33:$V33*OFFSET(ReactionStoich!$E$5:$U$5,F$2,0))*(TimeStep)*'Composition Moles'!$C23</f>
        <v>-6.3438738785490862</v>
      </c>
      <c r="G11" s="19">
        <f ca="1">SUMPRODUCT(ReactionRateK3!$F33:$V33*OFFSET(ReactionStoich!$E$5:$U$5,G$2,0))*(TimeStep)*'Composition Moles'!$C23</f>
        <v>0</v>
      </c>
      <c r="H11" s="19">
        <f ca="1">SUMPRODUCT(ReactionRateK3!$F33:$V33*OFFSET(ReactionStoich!$E$5:$U$5,H$2,0))*(TimeStep)*'Composition Moles'!$C23</f>
        <v>4.7702632212140319</v>
      </c>
      <c r="I11" s="19">
        <f ca="1">SUMPRODUCT(ReactionRateK3!$F33:$V33*OFFSET(ReactionStoich!$E$5:$U$5,I$2,0))*(TimeStep)*'Composition Moles'!$C23</f>
        <v>1.5736106573350555</v>
      </c>
      <c r="J11" s="19">
        <f ca="1">SUMPRODUCT(ReactionRateK3!$F33:$V33*OFFSET(ReactionStoich!$E$5:$U$5,J$2,0))*(TimeStep)*'Composition Moles'!$C23</f>
        <v>0</v>
      </c>
      <c r="K11" s="19">
        <f ca="1">SUMPRODUCT(ReactionRateK3!$F33:$V33*OFFSET(ReactionStoich!$E$5:$U$5,K$2,0))*(TimeStep)*'Composition Moles'!$C23</f>
        <v>0</v>
      </c>
      <c r="L11" s="19">
        <f ca="1">SUMPRODUCT(ReactionRateK3!$F33:$V33*OFFSET(ReactionStoich!$E$5:$U$5,L$2,0))*(TimeStep)*'Composition Moles'!$C23</f>
        <v>0</v>
      </c>
      <c r="M11" s="19">
        <f ca="1">SUMPRODUCT(ReactionRateK3!$F33:$V33*OFFSET(ReactionStoich!$E$5:$U$5,M$2,0))*(TimeStep)*'Composition Moles'!$C23</f>
        <v>0</v>
      </c>
      <c r="N11" s="19">
        <f ca="1">SUMPRODUCT(ReactionRateK3!$F33:$V33*OFFSET(ReactionStoich!$E$5:$U$5,N$2,0))*(TimeStep)*'Composition Moles'!$C23</f>
        <v>0</v>
      </c>
      <c r="O11" s="19">
        <f ca="1">SUMPRODUCT(ReactionRateK3!$F33:$V33*OFFSET(ReactionStoich!$E$5:$U$5,O$2,0))*(TimeStep)*'Composition Moles'!$C23</f>
        <v>0</v>
      </c>
      <c r="P11" s="19">
        <f ca="1">SUMPRODUCT(ReactionRateK3!$F33:$V33*OFFSET(ReactionStoich!$E$5:$U$5,P$2,0))*(TimeStep)*'Composition Moles'!$C23</f>
        <v>0</v>
      </c>
      <c r="Q11" s="19">
        <f ca="1">SUMPRODUCT(ReactionRateK3!$F33:$V33*OFFSET(ReactionStoich!$E$5:$U$5,Q$2,0))*(TimeStep)*'Composition Moles'!$C23</f>
        <v>0</v>
      </c>
      <c r="R11" s="19">
        <f ca="1">SUMPRODUCT(ReactionRateK3!$F33:$V33*OFFSET(ReactionStoich!$E$5:$U$5,R$2,0))*(TimeStep)*'Composition Moles'!$C23</f>
        <v>0</v>
      </c>
      <c r="S11" s="19">
        <f ca="1">SUMPRODUCT(ReactionRateK3!$F33:$V33*OFFSET(ReactionStoich!$E$5:$U$5,S$2,0))*(TimeStep)*'Composition Moles'!$C23</f>
        <v>11.110100144999906</v>
      </c>
      <c r="T11" s="19">
        <f ca="1">SUMPRODUCT(ReactionRateK3!$F33:$V33*OFFSET(ReactionStoich!$E$5:$U$5,T$2,0))*(TimeStep)*'Composition Moles'!$C23</f>
        <v>0</v>
      </c>
      <c r="U11" s="19">
        <f ca="1">SUMPRODUCT(ReactionRateK3!$F33:$V33*OFFSET(ReactionStoich!$E$5:$U$5,U$2,0))*(TimeStep)*'Composition Moles'!$C23</f>
        <v>0</v>
      </c>
      <c r="V11" s="19">
        <f ca="1">SUMPRODUCT(ReactionRateK3!$F33:$V33*OFFSET(ReactionStoich!$E$5:$U$5,V$2,0))*(TimeStep)*'Composition Moles'!$C23</f>
        <v>0</v>
      </c>
      <c r="W11" s="19">
        <f ca="1">SUMPRODUCT(ReactionRateK3!$F33:$V33*OFFSET(ReactionStoich!$E$5:$U$5,W$2,0))*(TimeStep)*'Composition Moles'!$C23</f>
        <v>0</v>
      </c>
      <c r="X11" s="19">
        <f ca="1">SUMPRODUCT(ReactionRateK3!$F33:$V33*OFFSET(ReactionStoich!$E$5:$U$5,X$2,0))*(TimeStep)*'Composition Moles'!$C23</f>
        <v>0</v>
      </c>
      <c r="Y11" s="19">
        <f ca="1">SUMPRODUCT(ReactionRateK3!$F33:$V33*OFFSET(ReactionStoich!$E$5:$U$5,Y$2,0))*(TimeStep)*'Composition Moles'!$C23</f>
        <v>-15.84304477721475</v>
      </c>
      <c r="Z11" s="19">
        <f ca="1">SUMPRODUCT(ReactionRateK3!$F33:$V33*OFFSET(ReactionStoich!$E$5:$U$5,Z$2,0))*(TimeStep)*'Composition Moles'!$C23</f>
        <v>0</v>
      </c>
      <c r="AA11" s="19">
        <f ca="1">SUMPRODUCT(ReactionRateK3!$F33:$V33*OFFSET(ReactionStoich!$E$5:$U$5,AA$2,0))*(TimeStep)*'Composition Moles'!$C23</f>
        <v>0</v>
      </c>
      <c r="AB11" s="19">
        <f ca="1">SUMPRODUCT(ReactionRateK3!$F33:$V33*OFFSET(ReactionStoich!$E$5:$U$5,AB$2,0))*(TimeStep)*'Composition Moles'!$C23</f>
        <v>0</v>
      </c>
      <c r="AC11" s="19">
        <f ca="1">SUMPRODUCT(ReactionRateK3!$F33:$V33*OFFSET(ReactionStoich!$E$5:$U$5,AC$2,0))*(TimeStep)*'Composition Moles'!$C23</f>
        <v>0</v>
      </c>
      <c r="AD11" s="19">
        <f ca="1">SUMPRODUCT(ReactionRateK3!$F33:$V33*OFFSET(ReactionStoich!$E$5:$U$5,AD$2,0))*(TimeStep)*'Composition Moles'!$C23</f>
        <v>0</v>
      </c>
      <c r="AE11" s="19">
        <f ca="1">SUMPRODUCT(ReactionRateK3!$F33:$V33*OFFSET(ReactionStoich!$E$5:$U$5,AE$2,0))*(TimeStep)*'Composition Moles'!$C23</f>
        <v>0</v>
      </c>
      <c r="AF11" s="19">
        <f ca="1">SUMPRODUCT(ReactionRateK3!$F33:$V33*OFFSET(ReactionStoich!$E$5:$U$5,AF$2,0))*(TimeStep)*'Composition Moles'!$C23</f>
        <v>0</v>
      </c>
      <c r="AG11" s="19">
        <f ca="1">SUMPRODUCT(ReactionRateK3!$F33:$V33*OFFSET(ReactionStoich!$E$5:$U$5,AG$2,0))*(TimeStep)*'Composition Moles'!$C23</f>
        <v>-3.1760232332460538</v>
      </c>
      <c r="AH11" s="19">
        <f ca="1">SUMPRODUCT(ReactionRateK3!$F33:$V33*OFFSET(ReactionStoich!$E$5:$U$5,AH$2,0))*(TimeStep)*'Composition Moles'!$C23</f>
        <v>9.427704700251379</v>
      </c>
      <c r="AI11" s="19">
        <f ca="1">SUMPRODUCT(ReactionRateK3!$F33:$V33*OFFSET(ReactionStoich!$E$5:$U$5,AI$2,0))*(TimeStep)*'Composition Moles'!$C23</f>
        <v>3.1860908482890973</v>
      </c>
      <c r="AJ11" s="19">
        <f ca="1">SUMPRODUCT(ReactionRateK3!$F33:$V33*OFFSET(ReactionStoich!$E$5:$U$5,AJ$2,0))*(TimeStep)*'Composition Moles'!$C23</f>
        <v>3.1793752185685844</v>
      </c>
      <c r="AK11" s="19">
        <f ca="1">SUMPRODUCT(ReactionRateK3!$F33:$V33*OFFSET(ReactionStoich!$E$5:$U$5,AK$2,0))*(TimeStep)*'Composition Moles'!$C23</f>
        <v>0</v>
      </c>
      <c r="AL11" s="19">
        <f ca="1">SUMPRODUCT(ReactionRateK3!$F33:$V33*OFFSET(ReactionStoich!$E$5:$U$5,AL$2,0))*(TimeStep)*'Composition Moles'!$C23</f>
        <v>0</v>
      </c>
      <c r="AM11" s="19">
        <f ca="1">SUMPRODUCT(ReactionRateK3!$F33:$V33*OFFSET(ReactionStoich!$E$5:$U$5,AM$2,0))*(TimeStep)*'Composition Moles'!$C23</f>
        <v>0</v>
      </c>
      <c r="AN11" s="19">
        <f ca="1">SUMPRODUCT(ReactionRateK3!$F33:$V33*OFFSET(ReactionStoich!$E$5:$U$5,AN$2,0))*(TimeStep)*'Composition Moles'!$C23</f>
        <v>0</v>
      </c>
      <c r="AO11" s="19">
        <f ca="1">SUMPRODUCT(ReactionRateK3!$F33:$V33*OFFSET(ReactionStoich!$E$5:$U$5,AO$2,0))*(TimeStep)*'Composition Moles'!$C23</f>
        <v>-1.5736106573350555</v>
      </c>
      <c r="AP11" s="19">
        <f ca="1">SUMPRODUCT(ReactionRateK3!$F33:$V33*OFFSET(ReactionStoich!$E$5:$U$5,AP$2,0))*(TimeStep)*'Composition Moles'!$C23</f>
        <v>-2.0500826401040637</v>
      </c>
      <c r="AQ11" s="19">
        <f ca="1">SUMPRODUCT(ReactionRateK3!$F33:$V33*OFFSET(ReactionStoich!$E$5:$U$5,AQ$2,0))*(TimeStep)*'Composition Moles'!$C23</f>
        <v>0</v>
      </c>
      <c r="AR11" s="19">
        <f ca="1">SUMPRODUCT(ReactionRateK3!$F33:$V33*OFFSET(ReactionStoich!$E$5:$U$5,AR$2,0))*(TimeStep)*'Composition Moles'!$C23</f>
        <v>0</v>
      </c>
      <c r="AS11" s="19">
        <f ca="1">SUMPRODUCT(ReactionRateK3!$F33:$V33*OFFSET(ReactionStoich!$E$5:$U$5,AS$2,0))*(TimeStep)*'Composition Moles'!$C23</f>
        <v>-1.4201698680696822</v>
      </c>
      <c r="AT11" s="19">
        <f ca="1">SUMPRODUCT(ReactionRateK3!$F33:$V33*OFFSET(ReactionStoich!$E$5:$U$5,AT$2,0))*(TimeStep)*'Composition Moles'!$C23</f>
        <v>-1.4201698680696822</v>
      </c>
      <c r="AU11" s="19">
        <f ca="1">SUMPRODUCT(ReactionRateK3!$F33:$V33*OFFSET(ReactionStoich!$E$5:$U$5,AU$2,0))*(TimeStep)*'Composition Moles'!$C23</f>
        <v>-1.4201698680696822</v>
      </c>
      <c r="AV11" s="19">
        <f ca="1">SUMPRODUCT(ReactionRateK3!$F33:$V33*OFFSET(ReactionStoich!$E$5:$U$5,AV$2,0))*(TimeStep)*'Composition Moles'!$C23</f>
        <v>0</v>
      </c>
      <c r="AW11" s="19">
        <f ca="1">SUMPRODUCT(ReactionRateK3!$F33:$V33*OFFSET(ReactionStoich!$E$5:$U$5,AW$2,0))*(TimeStep)*'Composition Moles'!$C23</f>
        <v>0</v>
      </c>
      <c r="AX11" s="19">
        <f ca="1">SUMPRODUCT(ReactionRateK3!$F33:$V33*OFFSET(ReactionStoich!$E$5:$U$5,AX$2,0))*(TimeStep)*'Composition Moles'!$C23</f>
        <v>0</v>
      </c>
      <c r="AY11" s="19">
        <f ca="1">SUMPRODUCT(ReactionRateK3!$F33:$V33*OFFSET(ReactionStoich!$E$5:$U$5,AY$2,0))*(TimeStep)*'Composition Moles'!$C23</f>
        <v>0</v>
      </c>
      <c r="AZ11" s="19">
        <f ca="1">SUMPRODUCT(ReactionRateK3!$F33:$V33*OFFSET(ReactionStoich!$E$5:$U$5,AZ$2,0))*(TimeStep)*'Composition Moles'!$C23</f>
        <v>0</v>
      </c>
      <c r="BA11" s="19">
        <f ca="1">SUMPRODUCT(ReactionRateK3!$F33:$V33*OFFSET(ReactionStoich!$E$5:$U$5,BA$2,0))*(TimeStep)*'Composition Moles'!$C23</f>
        <v>0</v>
      </c>
      <c r="BB11" s="19">
        <f ca="1">SUMPRODUCT(ReactionRateK3!$F33:$V33*OFFSET(ReactionStoich!$E$5:$U$5,BB$2,0))*(TimeStep)*'Composition Moles'!$C23</f>
        <v>0</v>
      </c>
      <c r="BC11" s="19">
        <f ca="1">SUMPRODUCT(ReactionRateK3!$F33:$V33*OFFSET(ReactionStoich!$E$5:$U$5,BC$2,0))*(TimeStep)*'Composition Moles'!$C23</f>
        <v>0</v>
      </c>
      <c r="BD11" s="19">
        <f ca="1">SUMPRODUCT(ReactionRateK3!$F33:$V33*OFFSET(ReactionStoich!$E$5:$U$5,BD$2,0))*(TimeStep)*'Composition Moles'!$C23</f>
        <v>0</v>
      </c>
      <c r="BE11" s="19">
        <f ca="1">SUMPRODUCT(ReactionRateK3!$F33:$V33*OFFSET(ReactionStoich!$E$5:$U$5,BE$2,0))*(TimeStep)*'Composition Moles'!$C23</f>
        <v>0</v>
      </c>
      <c r="BF11" s="19">
        <f ca="1">SUMPRODUCT(ReactionRateK3!$F33:$V33*OFFSET(ReactionStoich!$E$5:$U$5,BF$2,0))*(TimeStep)*'Composition Moles'!$C23</f>
        <v>0</v>
      </c>
      <c r="BG11" s="19">
        <f ca="1">SUMPRODUCT(ReactionRateK3!$F33:$V33*OFFSET(ReactionStoich!$E$5:$U$5,BG$2,0))*(TimeStep)*'Composition Moles'!$C23</f>
        <v>0</v>
      </c>
      <c r="BH11" s="19">
        <f ca="1">SUMPRODUCT(ReactionRateK3!$F33:$V33*OFFSET(ReactionStoich!$E$5:$U$5,BH$2,0))*(TimeStep)*'Composition Moles'!$C23</f>
        <v>0</v>
      </c>
      <c r="BI11" s="19">
        <f ca="1">SUMPRODUCT(ReactionRateK3!$F33:$V33*OFFSET(ReactionStoich!$E$5:$U$5,BI$2,0))*(TimeStep)*'Composition Moles'!$C23</f>
        <v>0</v>
      </c>
      <c r="BJ11" s="19">
        <f ca="1">SUMPRODUCT(ReactionRateK3!$F33:$V33*OFFSET(ReactionStoich!$E$5:$U$5,BJ$2,0))*(TimeStep)*'Composition Moles'!$C23</f>
        <v>0</v>
      </c>
      <c r="BK11" s="19">
        <f ca="1">SUMPRODUCT(ReactionRateK3!$F33:$V33*OFFSET(ReactionStoich!$E$5:$U$5,BK$2,0))*(TimeStep)*'Composition Moles'!$C23</f>
        <v>0</v>
      </c>
      <c r="BL11" s="19">
        <f ca="1">SUMPRODUCT(ReactionRateK3!$F33:$V33*OFFSET(ReactionStoich!$E$5:$U$5,BL$2,0))*(TimeStep)*'Composition Moles'!$C23</f>
        <v>0</v>
      </c>
      <c r="BM11" s="19">
        <f ca="1">SUMPRODUCT(ReactionRateK3!$F33:$V33*OFFSET(ReactionStoich!$E$5:$U$5,BM$2,0))*(TimeStep)*'Composition Moles'!$C23</f>
        <v>0</v>
      </c>
      <c r="BN11" s="19">
        <f ca="1">SUMPRODUCT(ReactionRateK3!$F33:$V33*OFFSET(ReactionStoich!$E$5:$U$5,BN$2,0))*(TimeStep)*'Composition Moles'!$C23</f>
        <v>0</v>
      </c>
      <c r="BO11" s="19">
        <f ca="1">SUMPRODUCT(ReactionRateK3!$F33:$V33*OFFSET(ReactionStoich!$E$5:$U$5,BO$2,0))*(TimeStep)*'Composition Moles'!$C23</f>
        <v>0</v>
      </c>
      <c r="BP11" s="19">
        <f ca="1">SUMPRODUCT(ReactionRateK3!$F33:$V33*OFFSET(ReactionStoich!$E$5:$U$5,BP$2,0))*(TimeStep)*'Composition Moles'!$C23</f>
        <v>0</v>
      </c>
      <c r="BQ11" s="19">
        <f ca="1">SUMPRODUCT(ReactionRateK3!$F33:$V33*OFFSET(ReactionStoich!$E$5:$U$5,BQ$2,0))*(TimeStep)*'Composition Moles'!$C23</f>
        <v>0</v>
      </c>
      <c r="BR11" s="19">
        <f ca="1">SUMPRODUCT(ReactionRateK3!$F33:$V33*OFFSET(ReactionStoich!$E$5:$U$5,BR$2,0))*(TimeStep)*'Composition Moles'!$C23</f>
        <v>0</v>
      </c>
      <c r="BS11" s="19">
        <f ca="1">SUMPRODUCT(ReactionRateK3!$F33:$V33*OFFSET(ReactionStoich!$E$5:$U$5,BS$2,0))*(TimeStep)*'Composition Moles'!$C23</f>
        <v>0</v>
      </c>
      <c r="BT11" s="19">
        <f ca="1">SUMPRODUCT(ReactionRateK3!$F33:$V33*OFFSET(ReactionStoich!$E$5:$U$5,BT$2,0))*(TimeStep)*'Composition Moles'!$C23</f>
        <v>0</v>
      </c>
      <c r="BU11" s="19">
        <f ca="1">SUMPRODUCT(ReactionRateK3!$F33:$V33*OFFSET(ReactionStoich!$E$5:$U$5,BU$2,0))*(TimeStep)*'Composition Moles'!$C23</f>
        <v>0</v>
      </c>
      <c r="BV11" s="19">
        <f ca="1">SUMPRODUCT(ReactionRateK3!$F33:$V33*OFFSET(ReactionStoich!$E$5:$U$5,BV$2,0))*(TimeStep)*'Composition Moles'!$C23</f>
        <v>0</v>
      </c>
      <c r="BW11" s="19">
        <f ca="1">SUMPRODUCT(ReactionRateK3!$F33:$V33*OFFSET(ReactionStoich!$E$5:$U$5,BW$2,0))*(TimeStep)*'Composition Moles'!$C23</f>
        <v>0</v>
      </c>
    </row>
    <row r="12" spans="1:75">
      <c r="A12">
        <f>ReactionRateK1!A34</f>
        <v>0.1</v>
      </c>
      <c r="B12" s="20">
        <f t="shared" ca="1" si="6"/>
        <v>-179679.4432164593</v>
      </c>
      <c r="C12" s="20">
        <f ca="1">'Composition Moles'!BZ24</f>
        <v>143658.70818256892</v>
      </c>
      <c r="D12" s="26">
        <f t="shared" ca="1" si="5"/>
        <v>1.2507382635524842</v>
      </c>
      <c r="F12" s="19">
        <f ca="1">SUMPRODUCT(ReactionRateK3!$F34:$V34*OFFSET(ReactionStoich!$E$5:$U$5,F$2,0))*(TimeStep)*'Composition Moles'!$C24</f>
        <v>-5.7950621935890405</v>
      </c>
      <c r="G12" s="19">
        <f ca="1">SUMPRODUCT(ReactionRateK3!$F34:$V34*OFFSET(ReactionStoich!$E$5:$U$5,G$2,0))*(TimeStep)*'Composition Moles'!$C24</f>
        <v>0</v>
      </c>
      <c r="H12" s="19">
        <f ca="1">SUMPRODUCT(ReactionRateK3!$F34:$V34*OFFSET(ReactionStoich!$E$5:$U$5,H$2,0))*(TimeStep)*'Composition Moles'!$C24</f>
        <v>4.4696459285644758</v>
      </c>
      <c r="I12" s="19">
        <f ca="1">SUMPRODUCT(ReactionRateK3!$F34:$V34*OFFSET(ReactionStoich!$E$5:$U$5,I$2,0))*(TimeStep)*'Composition Moles'!$C24</f>
        <v>1.3254162650245647</v>
      </c>
      <c r="J12" s="19">
        <f ca="1">SUMPRODUCT(ReactionRateK3!$F34:$V34*OFFSET(ReactionStoich!$E$5:$U$5,J$2,0))*(TimeStep)*'Composition Moles'!$C24</f>
        <v>0</v>
      </c>
      <c r="K12" s="19">
        <f ca="1">SUMPRODUCT(ReactionRateK3!$F34:$V34*OFFSET(ReactionStoich!$E$5:$U$5,K$2,0))*(TimeStep)*'Composition Moles'!$C24</f>
        <v>0</v>
      </c>
      <c r="L12" s="19">
        <f ca="1">SUMPRODUCT(ReactionRateK3!$F34:$V34*OFFSET(ReactionStoich!$E$5:$U$5,L$2,0))*(TimeStep)*'Composition Moles'!$C24</f>
        <v>0</v>
      </c>
      <c r="M12" s="19">
        <f ca="1">SUMPRODUCT(ReactionRateK3!$F34:$V34*OFFSET(ReactionStoich!$E$5:$U$5,M$2,0))*(TimeStep)*'Composition Moles'!$C24</f>
        <v>0</v>
      </c>
      <c r="N12" s="19">
        <f ca="1">SUMPRODUCT(ReactionRateK3!$F34:$V34*OFFSET(ReactionStoich!$E$5:$U$5,N$2,0))*(TimeStep)*'Composition Moles'!$C24</f>
        <v>0</v>
      </c>
      <c r="O12" s="19">
        <f ca="1">SUMPRODUCT(ReactionRateK3!$F34:$V34*OFFSET(ReactionStoich!$E$5:$U$5,O$2,0))*(TimeStep)*'Composition Moles'!$C24</f>
        <v>0</v>
      </c>
      <c r="P12" s="19">
        <f ca="1">SUMPRODUCT(ReactionRateK3!$F34:$V34*OFFSET(ReactionStoich!$E$5:$U$5,P$2,0))*(TimeStep)*'Composition Moles'!$C24</f>
        <v>0</v>
      </c>
      <c r="Q12" s="19">
        <f ca="1">SUMPRODUCT(ReactionRateK3!$F34:$V34*OFFSET(ReactionStoich!$E$5:$U$5,Q$2,0))*(TimeStep)*'Composition Moles'!$C24</f>
        <v>0</v>
      </c>
      <c r="R12" s="19">
        <f ca="1">SUMPRODUCT(ReactionRateK3!$F34:$V34*OFFSET(ReactionStoich!$E$5:$U$5,R$2,0))*(TimeStep)*'Composition Moles'!$C24</f>
        <v>0</v>
      </c>
      <c r="S12" s="19">
        <f ca="1">SUMPRODUCT(ReactionRateK3!$F34:$V34*OFFSET(ReactionStoich!$E$5:$U$5,S$2,0))*(TimeStep)*'Composition Moles'!$C24</f>
        <v>10.891106121553815</v>
      </c>
      <c r="T12" s="19">
        <f ca="1">SUMPRODUCT(ReactionRateK3!$F34:$V34*OFFSET(ReactionStoich!$E$5:$U$5,T$2,0))*(TimeStep)*'Composition Moles'!$C24</f>
        <v>0</v>
      </c>
      <c r="U12" s="19">
        <f ca="1">SUMPRODUCT(ReactionRateK3!$F34:$V34*OFFSET(ReactionStoich!$E$5:$U$5,U$2,0))*(TimeStep)*'Composition Moles'!$C24</f>
        <v>0</v>
      </c>
      <c r="V12" s="19">
        <f ca="1">SUMPRODUCT(ReactionRateK3!$F34:$V34*OFFSET(ReactionStoich!$E$5:$U$5,V$2,0))*(TimeStep)*'Composition Moles'!$C24</f>
        <v>0</v>
      </c>
      <c r="W12" s="19">
        <f ca="1">SUMPRODUCT(ReactionRateK3!$F34:$V34*OFFSET(ReactionStoich!$E$5:$U$5,W$2,0))*(TimeStep)*'Composition Moles'!$C24</f>
        <v>0</v>
      </c>
      <c r="X12" s="19">
        <f ca="1">SUMPRODUCT(ReactionRateK3!$F34:$V34*OFFSET(ReactionStoich!$E$5:$U$5,X$2,0))*(TimeStep)*'Composition Moles'!$C24</f>
        <v>0</v>
      </c>
      <c r="Y12" s="19">
        <f ca="1">SUMPRODUCT(ReactionRateK3!$F34:$V34*OFFSET(ReactionStoich!$E$5:$U$5,Y$2,0))*(TimeStep)*'Composition Moles'!$C24</f>
        <v>-16.308870890081238</v>
      </c>
      <c r="Z12" s="19">
        <f ca="1">SUMPRODUCT(ReactionRateK3!$F34:$V34*OFFSET(ReactionStoich!$E$5:$U$5,Z$2,0))*(TimeStep)*'Composition Moles'!$C24</f>
        <v>0</v>
      </c>
      <c r="AA12" s="19">
        <f ca="1">SUMPRODUCT(ReactionRateK3!$F34:$V34*OFFSET(ReactionStoich!$E$5:$U$5,AA$2,0))*(TimeStep)*'Composition Moles'!$C24</f>
        <v>0</v>
      </c>
      <c r="AB12" s="19">
        <f ca="1">SUMPRODUCT(ReactionRateK3!$F34:$V34*OFFSET(ReactionStoich!$E$5:$U$5,AB$2,0))*(TimeStep)*'Composition Moles'!$C24</f>
        <v>0</v>
      </c>
      <c r="AC12" s="19">
        <f ca="1">SUMPRODUCT(ReactionRateK3!$F34:$V34*OFFSET(ReactionStoich!$E$5:$U$5,AC$2,0))*(TimeStep)*'Composition Moles'!$C24</f>
        <v>0</v>
      </c>
      <c r="AD12" s="19">
        <f ca="1">SUMPRODUCT(ReactionRateK3!$F34:$V34*OFFSET(ReactionStoich!$E$5:$U$5,AD$2,0))*(TimeStep)*'Composition Moles'!$C24</f>
        <v>0</v>
      </c>
      <c r="AE12" s="19">
        <f ca="1">SUMPRODUCT(ReactionRateK3!$F34:$V34*OFFSET(ReactionStoich!$E$5:$U$5,AE$2,0))*(TimeStep)*'Composition Moles'!$C24</f>
        <v>0</v>
      </c>
      <c r="AF12" s="19">
        <f ca="1">SUMPRODUCT(ReactionRateK3!$F34:$V34*OFFSET(ReactionStoich!$E$5:$U$5,AF$2,0))*(TimeStep)*'Composition Moles'!$C24</f>
        <v>0</v>
      </c>
      <c r="AG12" s="19">
        <f ca="1">SUMPRODUCT(ReactionRateK3!$F34:$V34*OFFSET(ReactionStoich!$E$5:$U$5,AG$2,0))*(TimeStep)*'Composition Moles'!$C24</f>
        <v>-2.6219739763995169</v>
      </c>
      <c r="AH12" s="19">
        <f ca="1">SUMPRODUCT(ReactionRateK3!$F34:$V34*OFFSET(ReactionStoich!$E$5:$U$5,AH$2,0))*(TimeStep)*'Composition Moles'!$C24</f>
        <v>9.1937175295482749</v>
      </c>
      <c r="AI12" s="19">
        <f ca="1">SUMPRODUCT(ReactionRateK3!$F34:$V34*OFFSET(ReactionStoich!$E$5:$U$5,AI$2,0))*(TimeStep)*'Composition Moles'!$C24</f>
        <v>3.1554520443913852</v>
      </c>
      <c r="AJ12" s="19">
        <f ca="1">SUMPRODUCT(ReactionRateK3!$F34:$V34*OFFSET(ReactionStoich!$E$5:$U$5,AJ$2,0))*(TimeStep)*'Composition Moles'!$C24</f>
        <v>3.1327684701635357</v>
      </c>
      <c r="AK12" s="19">
        <f ca="1">SUMPRODUCT(ReactionRateK3!$F34:$V34*OFFSET(ReactionStoich!$E$5:$U$5,AK$2,0))*(TimeStep)*'Composition Moles'!$C24</f>
        <v>0</v>
      </c>
      <c r="AL12" s="19">
        <f ca="1">SUMPRODUCT(ReactionRateK3!$F34:$V34*OFFSET(ReactionStoich!$E$5:$U$5,AL$2,0))*(TimeStep)*'Composition Moles'!$C24</f>
        <v>0</v>
      </c>
      <c r="AM12" s="19">
        <f ca="1">SUMPRODUCT(ReactionRateK3!$F34:$V34*OFFSET(ReactionStoich!$E$5:$U$5,AM$2,0))*(TimeStep)*'Composition Moles'!$C24</f>
        <v>0</v>
      </c>
      <c r="AN12" s="19">
        <f ca="1">SUMPRODUCT(ReactionRateK3!$F34:$V34*OFFSET(ReactionStoich!$E$5:$U$5,AN$2,0))*(TimeStep)*'Composition Moles'!$C24</f>
        <v>0</v>
      </c>
      <c r="AO12" s="19">
        <f ca="1">SUMPRODUCT(ReactionRateK3!$F34:$V34*OFFSET(ReactionStoich!$E$5:$U$5,AO$2,0))*(TimeStep)*'Composition Moles'!$C24</f>
        <v>-1.3254162650245647</v>
      </c>
      <c r="AP12" s="19">
        <f ca="1">SUMPRODUCT(ReactionRateK3!$F34:$V34*OFFSET(ReactionStoich!$E$5:$U$5,AP$2,0))*(TimeStep)*'Composition Moles'!$C24</f>
        <v>-1.9730000467432509</v>
      </c>
      <c r="AQ12" s="19">
        <f ca="1">SUMPRODUCT(ReactionRateK3!$F34:$V34*OFFSET(ReactionStoich!$E$5:$U$5,AQ$2,0))*(TimeStep)*'Composition Moles'!$C24</f>
        <v>0</v>
      </c>
      <c r="AR12" s="19">
        <f ca="1">SUMPRODUCT(ReactionRateK3!$F34:$V34*OFFSET(ReactionStoich!$E$5:$U$5,AR$2,0))*(TimeStep)*'Composition Moles'!$C24</f>
        <v>0</v>
      </c>
      <c r="AS12" s="19">
        <f ca="1">SUMPRODUCT(ReactionRateK3!$F34:$V34*OFFSET(ReactionStoich!$E$5:$U$5,AS$2,0))*(TimeStep)*'Composition Moles'!$C24</f>
        <v>-1.381260995802813</v>
      </c>
      <c r="AT12" s="19">
        <f ca="1">SUMPRODUCT(ReactionRateK3!$F34:$V34*OFFSET(ReactionStoich!$E$5:$U$5,AT$2,0))*(TimeStep)*'Composition Moles'!$C24</f>
        <v>-1.381260995802813</v>
      </c>
      <c r="AU12" s="19">
        <f ca="1">SUMPRODUCT(ReactionRateK3!$F34:$V34*OFFSET(ReactionStoich!$E$5:$U$5,AU$2,0))*(TimeStep)*'Composition Moles'!$C24</f>
        <v>-1.381260995802813</v>
      </c>
      <c r="AV12" s="19">
        <f ca="1">SUMPRODUCT(ReactionRateK3!$F34:$V34*OFFSET(ReactionStoich!$E$5:$U$5,AV$2,0))*(TimeStep)*'Composition Moles'!$C24</f>
        <v>0</v>
      </c>
      <c r="AW12" s="19">
        <f ca="1">SUMPRODUCT(ReactionRateK3!$F34:$V34*OFFSET(ReactionStoich!$E$5:$U$5,AW$2,0))*(TimeStep)*'Composition Moles'!$C24</f>
        <v>0</v>
      </c>
      <c r="AX12" s="19">
        <f ca="1">SUMPRODUCT(ReactionRateK3!$F34:$V34*OFFSET(ReactionStoich!$E$5:$U$5,AX$2,0))*(TimeStep)*'Composition Moles'!$C24</f>
        <v>0</v>
      </c>
      <c r="AY12" s="19">
        <f ca="1">SUMPRODUCT(ReactionRateK3!$F34:$V34*OFFSET(ReactionStoich!$E$5:$U$5,AY$2,0))*(TimeStep)*'Composition Moles'!$C24</f>
        <v>0</v>
      </c>
      <c r="AZ12" s="19">
        <f ca="1">SUMPRODUCT(ReactionRateK3!$F34:$V34*OFFSET(ReactionStoich!$E$5:$U$5,AZ$2,0))*(TimeStep)*'Composition Moles'!$C24</f>
        <v>0</v>
      </c>
      <c r="BA12" s="19">
        <f ca="1">SUMPRODUCT(ReactionRateK3!$F34:$V34*OFFSET(ReactionStoich!$E$5:$U$5,BA$2,0))*(TimeStep)*'Composition Moles'!$C24</f>
        <v>0</v>
      </c>
      <c r="BB12" s="19">
        <f ca="1">SUMPRODUCT(ReactionRateK3!$F34:$V34*OFFSET(ReactionStoich!$E$5:$U$5,BB$2,0))*(TimeStep)*'Composition Moles'!$C24</f>
        <v>0</v>
      </c>
      <c r="BC12" s="19">
        <f ca="1">SUMPRODUCT(ReactionRateK3!$F34:$V34*OFFSET(ReactionStoich!$E$5:$U$5,BC$2,0))*(TimeStep)*'Composition Moles'!$C24</f>
        <v>0</v>
      </c>
      <c r="BD12" s="19">
        <f ca="1">SUMPRODUCT(ReactionRateK3!$F34:$V34*OFFSET(ReactionStoich!$E$5:$U$5,BD$2,0))*(TimeStep)*'Composition Moles'!$C24</f>
        <v>0</v>
      </c>
      <c r="BE12" s="19">
        <f ca="1">SUMPRODUCT(ReactionRateK3!$F34:$V34*OFFSET(ReactionStoich!$E$5:$U$5,BE$2,0))*(TimeStep)*'Composition Moles'!$C24</f>
        <v>0</v>
      </c>
      <c r="BF12" s="19">
        <f ca="1">SUMPRODUCT(ReactionRateK3!$F34:$V34*OFFSET(ReactionStoich!$E$5:$U$5,BF$2,0))*(TimeStep)*'Composition Moles'!$C24</f>
        <v>0</v>
      </c>
      <c r="BG12" s="19">
        <f ca="1">SUMPRODUCT(ReactionRateK3!$F34:$V34*OFFSET(ReactionStoich!$E$5:$U$5,BG$2,0))*(TimeStep)*'Composition Moles'!$C24</f>
        <v>0</v>
      </c>
      <c r="BH12" s="19">
        <f ca="1">SUMPRODUCT(ReactionRateK3!$F34:$V34*OFFSET(ReactionStoich!$E$5:$U$5,BH$2,0))*(TimeStep)*'Composition Moles'!$C24</f>
        <v>0</v>
      </c>
      <c r="BI12" s="19">
        <f ca="1">SUMPRODUCT(ReactionRateK3!$F34:$V34*OFFSET(ReactionStoich!$E$5:$U$5,BI$2,0))*(TimeStep)*'Composition Moles'!$C24</f>
        <v>0</v>
      </c>
      <c r="BJ12" s="19">
        <f ca="1">SUMPRODUCT(ReactionRateK3!$F34:$V34*OFFSET(ReactionStoich!$E$5:$U$5,BJ$2,0))*(TimeStep)*'Composition Moles'!$C24</f>
        <v>0</v>
      </c>
      <c r="BK12" s="19">
        <f ca="1">SUMPRODUCT(ReactionRateK3!$F34:$V34*OFFSET(ReactionStoich!$E$5:$U$5,BK$2,0))*(TimeStep)*'Composition Moles'!$C24</f>
        <v>0</v>
      </c>
      <c r="BL12" s="19">
        <f ca="1">SUMPRODUCT(ReactionRateK3!$F34:$V34*OFFSET(ReactionStoich!$E$5:$U$5,BL$2,0))*(TimeStep)*'Composition Moles'!$C24</f>
        <v>0</v>
      </c>
      <c r="BM12" s="19">
        <f ca="1">SUMPRODUCT(ReactionRateK3!$F34:$V34*OFFSET(ReactionStoich!$E$5:$U$5,BM$2,0))*(TimeStep)*'Composition Moles'!$C24</f>
        <v>0</v>
      </c>
      <c r="BN12" s="19">
        <f ca="1">SUMPRODUCT(ReactionRateK3!$F34:$V34*OFFSET(ReactionStoich!$E$5:$U$5,BN$2,0))*(TimeStep)*'Composition Moles'!$C24</f>
        <v>0</v>
      </c>
      <c r="BO12" s="19">
        <f ca="1">SUMPRODUCT(ReactionRateK3!$F34:$V34*OFFSET(ReactionStoich!$E$5:$U$5,BO$2,0))*(TimeStep)*'Composition Moles'!$C24</f>
        <v>0</v>
      </c>
      <c r="BP12" s="19">
        <f ca="1">SUMPRODUCT(ReactionRateK3!$F34:$V34*OFFSET(ReactionStoich!$E$5:$U$5,BP$2,0))*(TimeStep)*'Composition Moles'!$C24</f>
        <v>0</v>
      </c>
      <c r="BQ12" s="19">
        <f ca="1">SUMPRODUCT(ReactionRateK3!$F34:$V34*OFFSET(ReactionStoich!$E$5:$U$5,BQ$2,0))*(TimeStep)*'Composition Moles'!$C24</f>
        <v>0</v>
      </c>
      <c r="BR12" s="19">
        <f ca="1">SUMPRODUCT(ReactionRateK3!$F34:$V34*OFFSET(ReactionStoich!$E$5:$U$5,BR$2,0))*(TimeStep)*'Composition Moles'!$C24</f>
        <v>0</v>
      </c>
      <c r="BS12" s="19">
        <f ca="1">SUMPRODUCT(ReactionRateK3!$F34:$V34*OFFSET(ReactionStoich!$E$5:$U$5,BS$2,0))*(TimeStep)*'Composition Moles'!$C24</f>
        <v>0</v>
      </c>
      <c r="BT12" s="19">
        <f ca="1">SUMPRODUCT(ReactionRateK3!$F34:$V34*OFFSET(ReactionStoich!$E$5:$U$5,BT$2,0))*(TimeStep)*'Composition Moles'!$C24</f>
        <v>0</v>
      </c>
      <c r="BU12" s="19">
        <f ca="1">SUMPRODUCT(ReactionRateK3!$F34:$V34*OFFSET(ReactionStoich!$E$5:$U$5,BU$2,0))*(TimeStep)*'Composition Moles'!$C24</f>
        <v>0</v>
      </c>
      <c r="BV12" s="19">
        <f ca="1">SUMPRODUCT(ReactionRateK3!$F34:$V34*OFFSET(ReactionStoich!$E$5:$U$5,BV$2,0))*(TimeStep)*'Composition Moles'!$C24</f>
        <v>0</v>
      </c>
      <c r="BW12" s="19">
        <f ca="1">SUMPRODUCT(ReactionRateK3!$F34:$V34*OFFSET(ReactionStoich!$E$5:$U$5,BW$2,0))*(TimeStep)*'Composition Moles'!$C24</f>
        <v>0</v>
      </c>
    </row>
    <row r="13" spans="1:75">
      <c r="A13">
        <f>ReactionRateK1!A35</f>
        <v>0.15000000000000002</v>
      </c>
      <c r="B13" s="20">
        <f t="shared" ca="1" si="6"/>
        <v>-159615.50794854484</v>
      </c>
      <c r="C13" s="20">
        <f ca="1">'Composition Moles'!BZ25</f>
        <v>143639.38868549879</v>
      </c>
      <c r="D13" s="26">
        <f t="shared" ca="1" si="5"/>
        <v>1.1112238043425962</v>
      </c>
      <c r="F13" s="19">
        <f ca="1">SUMPRODUCT(ReactionRateK3!$F35:$V35*OFFSET(ReactionStoich!$E$5:$U$5,F$2,0))*(TimeStep)*'Composition Moles'!$C25</f>
        <v>-5.316074260286153</v>
      </c>
      <c r="G13" s="19">
        <f ca="1">SUMPRODUCT(ReactionRateK3!$F35:$V35*OFFSET(ReactionStoich!$E$5:$U$5,G$2,0))*(TimeStep)*'Composition Moles'!$C25</f>
        <v>0</v>
      </c>
      <c r="H13" s="19">
        <f ca="1">SUMPRODUCT(ReactionRateK3!$F35:$V35*OFFSET(ReactionStoich!$E$5:$U$5,H$2,0))*(TimeStep)*'Composition Moles'!$C25</f>
        <v>4.1938409408745727</v>
      </c>
      <c r="I13" s="19">
        <f ca="1">SUMPRODUCT(ReactionRateK3!$F35:$V35*OFFSET(ReactionStoich!$E$5:$U$5,I$2,0))*(TimeStep)*'Composition Moles'!$C25</f>
        <v>1.1222333194115812</v>
      </c>
      <c r="J13" s="19">
        <f ca="1">SUMPRODUCT(ReactionRateK3!$F35:$V35*OFFSET(ReactionStoich!$E$5:$U$5,J$2,0))*(TimeStep)*'Composition Moles'!$C25</f>
        <v>0</v>
      </c>
      <c r="K13" s="19">
        <f ca="1">SUMPRODUCT(ReactionRateK3!$F35:$V35*OFFSET(ReactionStoich!$E$5:$U$5,K$2,0))*(TimeStep)*'Composition Moles'!$C25</f>
        <v>0</v>
      </c>
      <c r="L13" s="19">
        <f ca="1">SUMPRODUCT(ReactionRateK3!$F35:$V35*OFFSET(ReactionStoich!$E$5:$U$5,L$2,0))*(TimeStep)*'Composition Moles'!$C25</f>
        <v>0</v>
      </c>
      <c r="M13" s="19">
        <f ca="1">SUMPRODUCT(ReactionRateK3!$F35:$V35*OFFSET(ReactionStoich!$E$5:$U$5,M$2,0))*(TimeStep)*'Composition Moles'!$C25</f>
        <v>0</v>
      </c>
      <c r="N13" s="19">
        <f ca="1">SUMPRODUCT(ReactionRateK3!$F35:$V35*OFFSET(ReactionStoich!$E$5:$U$5,N$2,0))*(TimeStep)*'Composition Moles'!$C25</f>
        <v>0</v>
      </c>
      <c r="O13" s="19">
        <f ca="1">SUMPRODUCT(ReactionRateK3!$F35:$V35*OFFSET(ReactionStoich!$E$5:$U$5,O$2,0))*(TimeStep)*'Composition Moles'!$C25</f>
        <v>0</v>
      </c>
      <c r="P13" s="19">
        <f ca="1">SUMPRODUCT(ReactionRateK3!$F35:$V35*OFFSET(ReactionStoich!$E$5:$U$5,P$2,0))*(TimeStep)*'Composition Moles'!$C25</f>
        <v>0</v>
      </c>
      <c r="Q13" s="19">
        <f ca="1">SUMPRODUCT(ReactionRateK3!$F35:$V35*OFFSET(ReactionStoich!$E$5:$U$5,Q$2,0))*(TimeStep)*'Composition Moles'!$C25</f>
        <v>0</v>
      </c>
      <c r="R13" s="19">
        <f ca="1">SUMPRODUCT(ReactionRateK3!$F35:$V35*OFFSET(ReactionStoich!$E$5:$U$5,R$2,0))*(TimeStep)*'Composition Moles'!$C25</f>
        <v>0</v>
      </c>
      <c r="S13" s="19">
        <f ca="1">SUMPRODUCT(ReactionRateK3!$F35:$V35*OFFSET(ReactionStoich!$E$5:$U$5,S$2,0))*(TimeStep)*'Composition Moles'!$C25</f>
        <v>10.825765593324306</v>
      </c>
      <c r="T13" s="19">
        <f ca="1">SUMPRODUCT(ReactionRateK3!$F35:$V35*OFFSET(ReactionStoich!$E$5:$U$5,T$2,0))*(TimeStep)*'Composition Moles'!$C25</f>
        <v>0</v>
      </c>
      <c r="U13" s="19">
        <f ca="1">SUMPRODUCT(ReactionRateK3!$F35:$V35*OFFSET(ReactionStoich!$E$5:$U$5,U$2,0))*(TimeStep)*'Composition Moles'!$C25</f>
        <v>0</v>
      </c>
      <c r="V13" s="19">
        <f ca="1">SUMPRODUCT(ReactionRateK3!$F35:$V35*OFFSET(ReactionStoich!$E$5:$U$5,V$2,0))*(TimeStep)*'Composition Moles'!$C25</f>
        <v>0</v>
      </c>
      <c r="W13" s="19">
        <f ca="1">SUMPRODUCT(ReactionRateK3!$F35:$V35*OFFSET(ReactionStoich!$E$5:$U$5,W$2,0))*(TimeStep)*'Composition Moles'!$C25</f>
        <v>0</v>
      </c>
      <c r="X13" s="19">
        <f ca="1">SUMPRODUCT(ReactionRateK3!$F35:$V35*OFFSET(ReactionStoich!$E$5:$U$5,X$2,0))*(TimeStep)*'Composition Moles'!$C25</f>
        <v>0</v>
      </c>
      <c r="Y13" s="19">
        <f ca="1">SUMPRODUCT(ReactionRateK3!$F35:$V35*OFFSET(ReactionStoich!$E$5:$U$5,Y$2,0))*(TimeStep)*'Composition Moles'!$C25</f>
        <v>-16.952152150265729</v>
      </c>
      <c r="Z13" s="19">
        <f ca="1">SUMPRODUCT(ReactionRateK3!$F35:$V35*OFFSET(ReactionStoich!$E$5:$U$5,Z$2,0))*(TimeStep)*'Composition Moles'!$C25</f>
        <v>0</v>
      </c>
      <c r="AA13" s="19">
        <f ca="1">SUMPRODUCT(ReactionRateK3!$F35:$V35*OFFSET(ReactionStoich!$E$5:$U$5,AA$2,0))*(TimeStep)*'Composition Moles'!$C25</f>
        <v>0</v>
      </c>
      <c r="AB13" s="19">
        <f ca="1">SUMPRODUCT(ReactionRateK3!$F35:$V35*OFFSET(ReactionStoich!$E$5:$U$5,AB$2,0))*(TimeStep)*'Composition Moles'!$C25</f>
        <v>0</v>
      </c>
      <c r="AC13" s="19">
        <f ca="1">SUMPRODUCT(ReactionRateK3!$F35:$V35*OFFSET(ReactionStoich!$E$5:$U$5,AC$2,0))*(TimeStep)*'Composition Moles'!$C25</f>
        <v>0</v>
      </c>
      <c r="AD13" s="19">
        <f ca="1">SUMPRODUCT(ReactionRateK3!$F35:$V35*OFFSET(ReactionStoich!$E$5:$U$5,AD$2,0))*(TimeStep)*'Composition Moles'!$C25</f>
        <v>0</v>
      </c>
      <c r="AE13" s="19">
        <f ca="1">SUMPRODUCT(ReactionRateK3!$F35:$V35*OFFSET(ReactionStoich!$E$5:$U$5,AE$2,0))*(TimeStep)*'Composition Moles'!$C25</f>
        <v>0</v>
      </c>
      <c r="AF13" s="19">
        <f ca="1">SUMPRODUCT(ReactionRateK3!$F35:$V35*OFFSET(ReactionStoich!$E$5:$U$5,AF$2,0))*(TimeStep)*'Composition Moles'!$C25</f>
        <v>0</v>
      </c>
      <c r="AG13" s="19">
        <f ca="1">SUMPRODUCT(ReactionRateK3!$F35:$V35*OFFSET(ReactionStoich!$E$5:$U$5,AG$2,0))*(TimeStep)*'Composition Moles'!$C25</f>
        <v>-1.9889773558945958</v>
      </c>
      <c r="AH13" s="19">
        <f ca="1">SUMPRODUCT(ReactionRateK3!$F35:$V35*OFFSET(ReactionStoich!$E$5:$U$5,AH$2,0))*(TimeStep)*'Composition Moles'!$C25</f>
        <v>8.9533635446749322</v>
      </c>
      <c r="AI13" s="19">
        <f ca="1">SUMPRODUCT(ReactionRateK3!$F35:$V35*OFFSET(ReactionStoich!$E$5:$U$5,AI$2,0))*(TimeStep)*'Composition Moles'!$C25</f>
        <v>3.1321721959417399</v>
      </c>
      <c r="AJ13" s="19">
        <f ca="1">SUMPRODUCT(ReactionRateK3!$F35:$V35*OFFSET(ReactionStoich!$E$5:$U$5,AJ$2,0))*(TimeStep)*'Composition Moles'!$C25</f>
        <v>3.084830975820354</v>
      </c>
      <c r="AK13" s="19">
        <f ca="1">SUMPRODUCT(ReactionRateK3!$F35:$V35*OFFSET(ReactionStoich!$E$5:$U$5,AK$2,0))*(TimeStep)*'Composition Moles'!$C25</f>
        <v>0</v>
      </c>
      <c r="AL13" s="19">
        <f ca="1">SUMPRODUCT(ReactionRateK3!$F35:$V35*OFFSET(ReactionStoich!$E$5:$U$5,AL$2,0))*(TimeStep)*'Composition Moles'!$C25</f>
        <v>0</v>
      </c>
      <c r="AM13" s="19">
        <f ca="1">SUMPRODUCT(ReactionRateK3!$F35:$V35*OFFSET(ReactionStoich!$E$5:$U$5,AM$2,0))*(TimeStep)*'Composition Moles'!$C25</f>
        <v>0</v>
      </c>
      <c r="AN13" s="19">
        <f ca="1">SUMPRODUCT(ReactionRateK3!$F35:$V35*OFFSET(ReactionStoich!$E$5:$U$5,AN$2,0))*(TimeStep)*'Composition Moles'!$C25</f>
        <v>0</v>
      </c>
      <c r="AO13" s="19">
        <f ca="1">SUMPRODUCT(ReactionRateK3!$F35:$V35*OFFSET(ReactionStoich!$E$5:$U$5,AO$2,0))*(TimeStep)*'Composition Moles'!$C25</f>
        <v>-1.1222333194115812</v>
      </c>
      <c r="AP13" s="19">
        <f ca="1">SUMPRODUCT(ReactionRateK3!$F35:$V35*OFFSET(ReactionStoich!$E$5:$U$5,AP$2,0))*(TimeStep)*'Composition Moles'!$C25</f>
        <v>-1.9031975932702141</v>
      </c>
      <c r="AQ13" s="19">
        <f ca="1">SUMPRODUCT(ReactionRateK3!$F35:$V35*OFFSET(ReactionStoich!$E$5:$U$5,AQ$2,0))*(TimeStep)*'Composition Moles'!$C25</f>
        <v>0</v>
      </c>
      <c r="AR13" s="19">
        <f ca="1">SUMPRODUCT(ReactionRateK3!$F35:$V35*OFFSET(ReactionStoich!$E$5:$U$5,AR$2,0))*(TimeStep)*'Composition Moles'!$C25</f>
        <v>0</v>
      </c>
      <c r="AS13" s="19">
        <f ca="1">SUMPRODUCT(ReactionRateK3!$F35:$V35*OFFSET(ReactionStoich!$E$5:$U$5,AS$2,0))*(TimeStep)*'Composition Moles'!$C25</f>
        <v>-1.3431906303064041</v>
      </c>
      <c r="AT13" s="19">
        <f ca="1">SUMPRODUCT(ReactionRateK3!$F35:$V35*OFFSET(ReactionStoich!$E$5:$U$5,AT$2,0))*(TimeStep)*'Composition Moles'!$C25</f>
        <v>-1.3431906303064041</v>
      </c>
      <c r="AU13" s="19">
        <f ca="1">SUMPRODUCT(ReactionRateK3!$F35:$V35*OFFSET(ReactionStoich!$E$5:$U$5,AU$2,0))*(TimeStep)*'Composition Moles'!$C25</f>
        <v>-1.3431906303064041</v>
      </c>
      <c r="AV13" s="19">
        <f ca="1">SUMPRODUCT(ReactionRateK3!$F35:$V35*OFFSET(ReactionStoich!$E$5:$U$5,AV$2,0))*(TimeStep)*'Composition Moles'!$C25</f>
        <v>0</v>
      </c>
      <c r="AW13" s="19">
        <f ca="1">SUMPRODUCT(ReactionRateK3!$F35:$V35*OFFSET(ReactionStoich!$E$5:$U$5,AW$2,0))*(TimeStep)*'Composition Moles'!$C25</f>
        <v>0</v>
      </c>
      <c r="AX13" s="19">
        <f ca="1">SUMPRODUCT(ReactionRateK3!$F35:$V35*OFFSET(ReactionStoich!$E$5:$U$5,AX$2,0))*(TimeStep)*'Composition Moles'!$C25</f>
        <v>0</v>
      </c>
      <c r="AY13" s="19">
        <f ca="1">SUMPRODUCT(ReactionRateK3!$F35:$V35*OFFSET(ReactionStoich!$E$5:$U$5,AY$2,0))*(TimeStep)*'Composition Moles'!$C25</f>
        <v>0</v>
      </c>
      <c r="AZ13" s="19">
        <f ca="1">SUMPRODUCT(ReactionRateK3!$F35:$V35*OFFSET(ReactionStoich!$E$5:$U$5,AZ$2,0))*(TimeStep)*'Composition Moles'!$C25</f>
        <v>0</v>
      </c>
      <c r="BA13" s="19">
        <f ca="1">SUMPRODUCT(ReactionRateK3!$F35:$V35*OFFSET(ReactionStoich!$E$5:$U$5,BA$2,0))*(TimeStep)*'Composition Moles'!$C25</f>
        <v>0</v>
      </c>
      <c r="BB13" s="19">
        <f ca="1">SUMPRODUCT(ReactionRateK3!$F35:$V35*OFFSET(ReactionStoich!$E$5:$U$5,BB$2,0))*(TimeStep)*'Composition Moles'!$C25</f>
        <v>0</v>
      </c>
      <c r="BC13" s="19">
        <f ca="1">SUMPRODUCT(ReactionRateK3!$F35:$V35*OFFSET(ReactionStoich!$E$5:$U$5,BC$2,0))*(TimeStep)*'Composition Moles'!$C25</f>
        <v>0</v>
      </c>
      <c r="BD13" s="19">
        <f ca="1">SUMPRODUCT(ReactionRateK3!$F35:$V35*OFFSET(ReactionStoich!$E$5:$U$5,BD$2,0))*(TimeStep)*'Composition Moles'!$C25</f>
        <v>0</v>
      </c>
      <c r="BE13" s="19">
        <f ca="1">SUMPRODUCT(ReactionRateK3!$F35:$V35*OFFSET(ReactionStoich!$E$5:$U$5,BE$2,0))*(TimeStep)*'Composition Moles'!$C25</f>
        <v>0</v>
      </c>
      <c r="BF13" s="19">
        <f ca="1">SUMPRODUCT(ReactionRateK3!$F35:$V35*OFFSET(ReactionStoich!$E$5:$U$5,BF$2,0))*(TimeStep)*'Composition Moles'!$C25</f>
        <v>0</v>
      </c>
      <c r="BG13" s="19">
        <f ca="1">SUMPRODUCT(ReactionRateK3!$F35:$V35*OFFSET(ReactionStoich!$E$5:$U$5,BG$2,0))*(TimeStep)*'Composition Moles'!$C25</f>
        <v>0</v>
      </c>
      <c r="BH13" s="19">
        <f ca="1">SUMPRODUCT(ReactionRateK3!$F35:$V35*OFFSET(ReactionStoich!$E$5:$U$5,BH$2,0))*(TimeStep)*'Composition Moles'!$C25</f>
        <v>0</v>
      </c>
      <c r="BI13" s="19">
        <f ca="1">SUMPRODUCT(ReactionRateK3!$F35:$V35*OFFSET(ReactionStoich!$E$5:$U$5,BI$2,0))*(TimeStep)*'Composition Moles'!$C25</f>
        <v>0</v>
      </c>
      <c r="BJ13" s="19">
        <f ca="1">SUMPRODUCT(ReactionRateK3!$F35:$V35*OFFSET(ReactionStoich!$E$5:$U$5,BJ$2,0))*(TimeStep)*'Composition Moles'!$C25</f>
        <v>0</v>
      </c>
      <c r="BK13" s="19">
        <f ca="1">SUMPRODUCT(ReactionRateK3!$F35:$V35*OFFSET(ReactionStoich!$E$5:$U$5,BK$2,0))*(TimeStep)*'Composition Moles'!$C25</f>
        <v>0</v>
      </c>
      <c r="BL13" s="19">
        <f ca="1">SUMPRODUCT(ReactionRateK3!$F35:$V35*OFFSET(ReactionStoich!$E$5:$U$5,BL$2,0))*(TimeStep)*'Composition Moles'!$C25</f>
        <v>0</v>
      </c>
      <c r="BM13" s="19">
        <f ca="1">SUMPRODUCT(ReactionRateK3!$F35:$V35*OFFSET(ReactionStoich!$E$5:$U$5,BM$2,0))*(TimeStep)*'Composition Moles'!$C25</f>
        <v>0</v>
      </c>
      <c r="BN13" s="19">
        <f ca="1">SUMPRODUCT(ReactionRateK3!$F35:$V35*OFFSET(ReactionStoich!$E$5:$U$5,BN$2,0))*(TimeStep)*'Composition Moles'!$C25</f>
        <v>0</v>
      </c>
      <c r="BO13" s="19">
        <f ca="1">SUMPRODUCT(ReactionRateK3!$F35:$V35*OFFSET(ReactionStoich!$E$5:$U$5,BO$2,0))*(TimeStep)*'Composition Moles'!$C25</f>
        <v>0</v>
      </c>
      <c r="BP13" s="19">
        <f ca="1">SUMPRODUCT(ReactionRateK3!$F35:$V35*OFFSET(ReactionStoich!$E$5:$U$5,BP$2,0))*(TimeStep)*'Composition Moles'!$C25</f>
        <v>0</v>
      </c>
      <c r="BQ13" s="19">
        <f ca="1">SUMPRODUCT(ReactionRateK3!$F35:$V35*OFFSET(ReactionStoich!$E$5:$U$5,BQ$2,0))*(TimeStep)*'Composition Moles'!$C25</f>
        <v>0</v>
      </c>
      <c r="BR13" s="19">
        <f ca="1">SUMPRODUCT(ReactionRateK3!$F35:$V35*OFFSET(ReactionStoich!$E$5:$U$5,BR$2,0))*(TimeStep)*'Composition Moles'!$C25</f>
        <v>0</v>
      </c>
      <c r="BS13" s="19">
        <f ca="1">SUMPRODUCT(ReactionRateK3!$F35:$V35*OFFSET(ReactionStoich!$E$5:$U$5,BS$2,0))*(TimeStep)*'Composition Moles'!$C25</f>
        <v>0</v>
      </c>
      <c r="BT13" s="19">
        <f ca="1">SUMPRODUCT(ReactionRateK3!$F35:$V35*OFFSET(ReactionStoich!$E$5:$U$5,BT$2,0))*(TimeStep)*'Composition Moles'!$C25</f>
        <v>0</v>
      </c>
      <c r="BU13" s="19">
        <f ca="1">SUMPRODUCT(ReactionRateK3!$F35:$V35*OFFSET(ReactionStoich!$E$5:$U$5,BU$2,0))*(TimeStep)*'Composition Moles'!$C25</f>
        <v>0</v>
      </c>
      <c r="BV13" s="19">
        <f ca="1">SUMPRODUCT(ReactionRateK3!$F35:$V35*OFFSET(ReactionStoich!$E$5:$U$5,BV$2,0))*(TimeStep)*'Composition Moles'!$C25</f>
        <v>0</v>
      </c>
      <c r="BW13" s="19">
        <f ca="1">SUMPRODUCT(ReactionRateK3!$F35:$V35*OFFSET(ReactionStoich!$E$5:$U$5,BW$2,0))*(TimeStep)*'Composition Moles'!$C25</f>
        <v>0</v>
      </c>
    </row>
    <row r="14" spans="1:75">
      <c r="A14">
        <f>ReactionRateK1!A36</f>
        <v>0.2</v>
      </c>
      <c r="B14" s="20">
        <f t="shared" ca="1" si="6"/>
        <v>-140665.46418746101</v>
      </c>
      <c r="C14" s="20">
        <f ca="1">'Composition Moles'!BZ26</f>
        <v>143625.29598422916</v>
      </c>
      <c r="D14" s="26">
        <f t="shared" ca="1" si="5"/>
        <v>0.97939198818366124</v>
      </c>
      <c r="F14" s="19">
        <f ca="1">SUMPRODUCT(ReactionRateK3!$F36:$V36*OFFSET(ReactionStoich!$E$5:$U$5,F$2,0))*(TimeStep)*'Composition Moles'!$C26</f>
        <v>-4.8942566008826267</v>
      </c>
      <c r="G14" s="19">
        <f ca="1">SUMPRODUCT(ReactionRateK3!$F36:$V36*OFFSET(ReactionStoich!$E$5:$U$5,G$2,0))*(TimeStep)*'Composition Moles'!$C26</f>
        <v>0</v>
      </c>
      <c r="H14" s="19">
        <f ca="1">SUMPRODUCT(ReactionRateK3!$F36:$V36*OFFSET(ReactionStoich!$E$5:$U$5,H$2,0))*(TimeStep)*'Composition Moles'!$C26</f>
        <v>3.9395338348264097</v>
      </c>
      <c r="I14" s="19">
        <f ca="1">SUMPRODUCT(ReactionRateK3!$F36:$V36*OFFSET(ReactionStoich!$E$5:$U$5,I$2,0))*(TimeStep)*'Composition Moles'!$C26</f>
        <v>0.9547227660562172</v>
      </c>
      <c r="J14" s="19">
        <f ca="1">SUMPRODUCT(ReactionRateK3!$F36:$V36*OFFSET(ReactionStoich!$E$5:$U$5,J$2,0))*(TimeStep)*'Composition Moles'!$C26</f>
        <v>0</v>
      </c>
      <c r="K14" s="19">
        <f ca="1">SUMPRODUCT(ReactionRateK3!$F36:$V36*OFFSET(ReactionStoich!$E$5:$U$5,K$2,0))*(TimeStep)*'Composition Moles'!$C26</f>
        <v>0</v>
      </c>
      <c r="L14" s="19">
        <f ca="1">SUMPRODUCT(ReactionRateK3!$F36:$V36*OFFSET(ReactionStoich!$E$5:$U$5,L$2,0))*(TimeStep)*'Composition Moles'!$C26</f>
        <v>0</v>
      </c>
      <c r="M14" s="19">
        <f ca="1">SUMPRODUCT(ReactionRateK3!$F36:$V36*OFFSET(ReactionStoich!$E$5:$U$5,M$2,0))*(TimeStep)*'Composition Moles'!$C26</f>
        <v>0</v>
      </c>
      <c r="N14" s="19">
        <f ca="1">SUMPRODUCT(ReactionRateK3!$F36:$V36*OFFSET(ReactionStoich!$E$5:$U$5,N$2,0))*(TimeStep)*'Composition Moles'!$C26</f>
        <v>0</v>
      </c>
      <c r="O14" s="19">
        <f ca="1">SUMPRODUCT(ReactionRateK3!$F36:$V36*OFFSET(ReactionStoich!$E$5:$U$5,O$2,0))*(TimeStep)*'Composition Moles'!$C26</f>
        <v>0</v>
      </c>
      <c r="P14" s="19">
        <f ca="1">SUMPRODUCT(ReactionRateK3!$F36:$V36*OFFSET(ReactionStoich!$E$5:$U$5,P$2,0))*(TimeStep)*'Composition Moles'!$C26</f>
        <v>0</v>
      </c>
      <c r="Q14" s="19">
        <f ca="1">SUMPRODUCT(ReactionRateK3!$F36:$V36*OFFSET(ReactionStoich!$E$5:$U$5,Q$2,0))*(TimeStep)*'Composition Moles'!$C26</f>
        <v>0</v>
      </c>
      <c r="R14" s="19">
        <f ca="1">SUMPRODUCT(ReactionRateK3!$F36:$V36*OFFSET(ReactionStoich!$E$5:$U$5,R$2,0))*(TimeStep)*'Composition Moles'!$C26</f>
        <v>0</v>
      </c>
      <c r="S14" s="19">
        <f ca="1">SUMPRODUCT(ReactionRateK3!$F36:$V36*OFFSET(ReactionStoich!$E$5:$U$5,S$2,0))*(TimeStep)*'Composition Moles'!$C26</f>
        <v>10.853266085877403</v>
      </c>
      <c r="T14" s="19">
        <f ca="1">SUMPRODUCT(ReactionRateK3!$F36:$V36*OFFSET(ReactionStoich!$E$5:$U$5,T$2,0))*(TimeStep)*'Composition Moles'!$C26</f>
        <v>0</v>
      </c>
      <c r="U14" s="19">
        <f ca="1">SUMPRODUCT(ReactionRateK3!$F36:$V36*OFFSET(ReactionStoich!$E$5:$U$5,U$2,0))*(TimeStep)*'Composition Moles'!$C26</f>
        <v>0</v>
      </c>
      <c r="V14" s="19">
        <f ca="1">SUMPRODUCT(ReactionRateK3!$F36:$V36*OFFSET(ReactionStoich!$E$5:$U$5,V$2,0))*(TimeStep)*'Composition Moles'!$C26</f>
        <v>0</v>
      </c>
      <c r="W14" s="19">
        <f ca="1">SUMPRODUCT(ReactionRateK3!$F36:$V36*OFFSET(ReactionStoich!$E$5:$U$5,W$2,0))*(TimeStep)*'Composition Moles'!$C26</f>
        <v>0</v>
      </c>
      <c r="X14" s="19">
        <f ca="1">SUMPRODUCT(ReactionRateK3!$F36:$V36*OFFSET(ReactionStoich!$E$5:$U$5,X$2,0))*(TimeStep)*'Composition Moles'!$C26</f>
        <v>0</v>
      </c>
      <c r="Y14" s="19">
        <f ca="1">SUMPRODUCT(ReactionRateK3!$F36:$V36*OFFSET(ReactionStoich!$E$5:$U$5,Y$2,0))*(TimeStep)*'Composition Moles'!$C26</f>
        <v>-17.674649214947355</v>
      </c>
      <c r="Z14" s="19">
        <f ca="1">SUMPRODUCT(ReactionRateK3!$F36:$V36*OFFSET(ReactionStoich!$E$5:$U$5,Z$2,0))*(TimeStep)*'Composition Moles'!$C26</f>
        <v>0</v>
      </c>
      <c r="AA14" s="19">
        <f ca="1">SUMPRODUCT(ReactionRateK3!$F36:$V36*OFFSET(ReactionStoich!$E$5:$U$5,AA$2,0))*(TimeStep)*'Composition Moles'!$C26</f>
        <v>0</v>
      </c>
      <c r="AB14" s="19">
        <f ca="1">SUMPRODUCT(ReactionRateK3!$F36:$V36*OFFSET(ReactionStoich!$E$5:$U$5,AB$2,0))*(TimeStep)*'Composition Moles'!$C26</f>
        <v>0</v>
      </c>
      <c r="AC14" s="19">
        <f ca="1">SUMPRODUCT(ReactionRateK3!$F36:$V36*OFFSET(ReactionStoich!$E$5:$U$5,AC$2,0))*(TimeStep)*'Composition Moles'!$C26</f>
        <v>0</v>
      </c>
      <c r="AD14" s="19">
        <f ca="1">SUMPRODUCT(ReactionRateK3!$F36:$V36*OFFSET(ReactionStoich!$E$5:$U$5,AD$2,0))*(TimeStep)*'Composition Moles'!$C26</f>
        <v>0</v>
      </c>
      <c r="AE14" s="19">
        <f ca="1">SUMPRODUCT(ReactionRateK3!$F36:$V36*OFFSET(ReactionStoich!$E$5:$U$5,AE$2,0))*(TimeStep)*'Composition Moles'!$C26</f>
        <v>0</v>
      </c>
      <c r="AF14" s="19">
        <f ca="1">SUMPRODUCT(ReactionRateK3!$F36:$V36*OFFSET(ReactionStoich!$E$5:$U$5,AF$2,0))*(TimeStep)*'Composition Moles'!$C26</f>
        <v>0</v>
      </c>
      <c r="AG14" s="19">
        <f ca="1">SUMPRODUCT(ReactionRateK3!$F36:$V36*OFFSET(ReactionStoich!$E$5:$U$5,AG$2,0))*(TimeStep)*'Composition Moles'!$C26</f>
        <v>-1.3237853177706982</v>
      </c>
      <c r="AH14" s="19">
        <f ca="1">SUMPRODUCT(ReactionRateK3!$F36:$V36*OFFSET(ReactionStoich!$E$5:$U$5,AH$2,0))*(TimeStep)*'Composition Moles'!$C26</f>
        <v>8.7063597455112163</v>
      </c>
      <c r="AI14" s="19">
        <f ca="1">SUMPRODUCT(ReactionRateK3!$F36:$V36*OFFSET(ReactionStoich!$E$5:$U$5,AI$2,0))*(TimeStep)*'Composition Moles'!$C26</f>
        <v>3.1150701996540526</v>
      </c>
      <c r="AJ14" s="19">
        <f ca="1">SUMPRODUCT(ReactionRateK3!$F36:$V36*OFFSET(ReactionStoich!$E$5:$U$5,AJ$2,0))*(TimeStep)*'Composition Moles'!$C26</f>
        <v>3.0350915126893954</v>
      </c>
      <c r="AK14" s="19">
        <f ca="1">SUMPRODUCT(ReactionRateK3!$F36:$V36*OFFSET(ReactionStoich!$E$5:$U$5,AK$2,0))*(TimeStep)*'Composition Moles'!$C26</f>
        <v>0</v>
      </c>
      <c r="AL14" s="19">
        <f ca="1">SUMPRODUCT(ReactionRateK3!$F36:$V36*OFFSET(ReactionStoich!$E$5:$U$5,AL$2,0))*(TimeStep)*'Composition Moles'!$C26</f>
        <v>0</v>
      </c>
      <c r="AM14" s="19">
        <f ca="1">SUMPRODUCT(ReactionRateK3!$F36:$V36*OFFSET(ReactionStoich!$E$5:$U$5,AM$2,0))*(TimeStep)*'Composition Moles'!$C26</f>
        <v>0</v>
      </c>
      <c r="AN14" s="19">
        <f ca="1">SUMPRODUCT(ReactionRateK3!$F36:$V36*OFFSET(ReactionStoich!$E$5:$U$5,AN$2,0))*(TimeStep)*'Composition Moles'!$C26</f>
        <v>0</v>
      </c>
      <c r="AO14" s="19">
        <f ca="1">SUMPRODUCT(ReactionRateK3!$F36:$V36*OFFSET(ReactionStoich!$E$5:$U$5,AO$2,0))*(TimeStep)*'Composition Moles'!$C26</f>
        <v>-0.9547227660562172</v>
      </c>
      <c r="AP14" s="19">
        <f ca="1">SUMPRODUCT(ReactionRateK3!$F36:$V36*OFFSET(ReactionStoich!$E$5:$U$5,AP$2,0))*(TimeStep)*'Composition Moles'!$C26</f>
        <v>-1.8391129683664511</v>
      </c>
      <c r="AQ14" s="19">
        <f ca="1">SUMPRODUCT(ReactionRateK3!$F36:$V36*OFFSET(ReactionStoich!$E$5:$U$5,AQ$2,0))*(TimeStep)*'Composition Moles'!$C26</f>
        <v>0</v>
      </c>
      <c r="AR14" s="19">
        <f ca="1">SUMPRODUCT(ReactionRateK3!$F36:$V36*OFFSET(ReactionStoich!$E$5:$U$5,AR$2,0))*(TimeStep)*'Composition Moles'!$C26</f>
        <v>0</v>
      </c>
      <c r="AS14" s="19">
        <f ca="1">SUMPRODUCT(ReactionRateK3!$F36:$V36*OFFSET(ReactionStoich!$E$5:$U$5,AS$2,0))*(TimeStep)*'Composition Moles'!$C26</f>
        <v>-1.3058390921971166</v>
      </c>
      <c r="AT14" s="19">
        <f ca="1">SUMPRODUCT(ReactionRateK3!$F36:$V36*OFFSET(ReactionStoich!$E$5:$U$5,AT$2,0))*(TimeStep)*'Composition Moles'!$C26</f>
        <v>-1.3058390921971166</v>
      </c>
      <c r="AU14" s="19">
        <f ca="1">SUMPRODUCT(ReactionRateK3!$F36:$V36*OFFSET(ReactionStoich!$E$5:$U$5,AU$2,0))*(TimeStep)*'Composition Moles'!$C26</f>
        <v>-1.3058390921971166</v>
      </c>
      <c r="AV14" s="19">
        <f ca="1">SUMPRODUCT(ReactionRateK3!$F36:$V36*OFFSET(ReactionStoich!$E$5:$U$5,AV$2,0))*(TimeStep)*'Composition Moles'!$C26</f>
        <v>0</v>
      </c>
      <c r="AW14" s="19">
        <f ca="1">SUMPRODUCT(ReactionRateK3!$F36:$V36*OFFSET(ReactionStoich!$E$5:$U$5,AW$2,0))*(TimeStep)*'Composition Moles'!$C26</f>
        <v>0</v>
      </c>
      <c r="AX14" s="19">
        <f ca="1">SUMPRODUCT(ReactionRateK3!$F36:$V36*OFFSET(ReactionStoich!$E$5:$U$5,AX$2,0))*(TimeStep)*'Composition Moles'!$C26</f>
        <v>0</v>
      </c>
      <c r="AY14" s="19">
        <f ca="1">SUMPRODUCT(ReactionRateK3!$F36:$V36*OFFSET(ReactionStoich!$E$5:$U$5,AY$2,0))*(TimeStep)*'Composition Moles'!$C26</f>
        <v>0</v>
      </c>
      <c r="AZ14" s="19">
        <f ca="1">SUMPRODUCT(ReactionRateK3!$F36:$V36*OFFSET(ReactionStoich!$E$5:$U$5,AZ$2,0))*(TimeStep)*'Composition Moles'!$C26</f>
        <v>0</v>
      </c>
      <c r="BA14" s="19">
        <f ca="1">SUMPRODUCT(ReactionRateK3!$F36:$V36*OFFSET(ReactionStoich!$E$5:$U$5,BA$2,0))*(TimeStep)*'Composition Moles'!$C26</f>
        <v>0</v>
      </c>
      <c r="BB14" s="19">
        <f ca="1">SUMPRODUCT(ReactionRateK3!$F36:$V36*OFFSET(ReactionStoich!$E$5:$U$5,BB$2,0))*(TimeStep)*'Composition Moles'!$C26</f>
        <v>0</v>
      </c>
      <c r="BC14" s="19">
        <f ca="1">SUMPRODUCT(ReactionRateK3!$F36:$V36*OFFSET(ReactionStoich!$E$5:$U$5,BC$2,0))*(TimeStep)*'Composition Moles'!$C26</f>
        <v>0</v>
      </c>
      <c r="BD14" s="19">
        <f ca="1">SUMPRODUCT(ReactionRateK3!$F36:$V36*OFFSET(ReactionStoich!$E$5:$U$5,BD$2,0))*(TimeStep)*'Composition Moles'!$C26</f>
        <v>0</v>
      </c>
      <c r="BE14" s="19">
        <f ca="1">SUMPRODUCT(ReactionRateK3!$F36:$V36*OFFSET(ReactionStoich!$E$5:$U$5,BE$2,0))*(TimeStep)*'Composition Moles'!$C26</f>
        <v>0</v>
      </c>
      <c r="BF14" s="19">
        <f ca="1">SUMPRODUCT(ReactionRateK3!$F36:$V36*OFFSET(ReactionStoich!$E$5:$U$5,BF$2,0))*(TimeStep)*'Composition Moles'!$C26</f>
        <v>0</v>
      </c>
      <c r="BG14" s="19">
        <f ca="1">SUMPRODUCT(ReactionRateK3!$F36:$V36*OFFSET(ReactionStoich!$E$5:$U$5,BG$2,0))*(TimeStep)*'Composition Moles'!$C26</f>
        <v>0</v>
      </c>
      <c r="BH14" s="19">
        <f ca="1">SUMPRODUCT(ReactionRateK3!$F36:$V36*OFFSET(ReactionStoich!$E$5:$U$5,BH$2,0))*(TimeStep)*'Composition Moles'!$C26</f>
        <v>0</v>
      </c>
      <c r="BI14" s="19">
        <f ca="1">SUMPRODUCT(ReactionRateK3!$F36:$V36*OFFSET(ReactionStoich!$E$5:$U$5,BI$2,0))*(TimeStep)*'Composition Moles'!$C26</f>
        <v>0</v>
      </c>
      <c r="BJ14" s="19">
        <f ca="1">SUMPRODUCT(ReactionRateK3!$F36:$V36*OFFSET(ReactionStoich!$E$5:$U$5,BJ$2,0))*(TimeStep)*'Composition Moles'!$C26</f>
        <v>0</v>
      </c>
      <c r="BK14" s="19">
        <f ca="1">SUMPRODUCT(ReactionRateK3!$F36:$V36*OFFSET(ReactionStoich!$E$5:$U$5,BK$2,0))*(TimeStep)*'Composition Moles'!$C26</f>
        <v>0</v>
      </c>
      <c r="BL14" s="19">
        <f ca="1">SUMPRODUCT(ReactionRateK3!$F36:$V36*OFFSET(ReactionStoich!$E$5:$U$5,BL$2,0))*(TimeStep)*'Composition Moles'!$C26</f>
        <v>0</v>
      </c>
      <c r="BM14" s="19">
        <f ca="1">SUMPRODUCT(ReactionRateK3!$F36:$V36*OFFSET(ReactionStoich!$E$5:$U$5,BM$2,0))*(TimeStep)*'Composition Moles'!$C26</f>
        <v>0</v>
      </c>
      <c r="BN14" s="19">
        <f ca="1">SUMPRODUCT(ReactionRateK3!$F36:$V36*OFFSET(ReactionStoich!$E$5:$U$5,BN$2,0))*(TimeStep)*'Composition Moles'!$C26</f>
        <v>0</v>
      </c>
      <c r="BO14" s="19">
        <f ca="1">SUMPRODUCT(ReactionRateK3!$F36:$V36*OFFSET(ReactionStoich!$E$5:$U$5,BO$2,0))*(TimeStep)*'Composition Moles'!$C26</f>
        <v>0</v>
      </c>
      <c r="BP14" s="19">
        <f ca="1">SUMPRODUCT(ReactionRateK3!$F36:$V36*OFFSET(ReactionStoich!$E$5:$U$5,BP$2,0))*(TimeStep)*'Composition Moles'!$C26</f>
        <v>0</v>
      </c>
      <c r="BQ14" s="19">
        <f ca="1">SUMPRODUCT(ReactionRateK3!$F36:$V36*OFFSET(ReactionStoich!$E$5:$U$5,BQ$2,0))*(TimeStep)*'Composition Moles'!$C26</f>
        <v>0</v>
      </c>
      <c r="BR14" s="19">
        <f ca="1">SUMPRODUCT(ReactionRateK3!$F36:$V36*OFFSET(ReactionStoich!$E$5:$U$5,BR$2,0))*(TimeStep)*'Composition Moles'!$C26</f>
        <v>0</v>
      </c>
      <c r="BS14" s="19">
        <f ca="1">SUMPRODUCT(ReactionRateK3!$F36:$V36*OFFSET(ReactionStoich!$E$5:$U$5,BS$2,0))*(TimeStep)*'Composition Moles'!$C26</f>
        <v>0</v>
      </c>
      <c r="BT14" s="19">
        <f ca="1">SUMPRODUCT(ReactionRateK3!$F36:$V36*OFFSET(ReactionStoich!$E$5:$U$5,BT$2,0))*(TimeStep)*'Composition Moles'!$C26</f>
        <v>0</v>
      </c>
      <c r="BU14" s="19">
        <f ca="1">SUMPRODUCT(ReactionRateK3!$F36:$V36*OFFSET(ReactionStoich!$E$5:$U$5,BU$2,0))*(TimeStep)*'Composition Moles'!$C26</f>
        <v>0</v>
      </c>
      <c r="BV14" s="19">
        <f ca="1">SUMPRODUCT(ReactionRateK3!$F36:$V36*OFFSET(ReactionStoich!$E$5:$U$5,BV$2,0))*(TimeStep)*'Composition Moles'!$C26</f>
        <v>0</v>
      </c>
      <c r="BW14" s="19">
        <f ca="1">SUMPRODUCT(ReactionRateK3!$F36:$V36*OFFSET(ReactionStoich!$E$5:$U$5,BW$2,0))*(TimeStep)*'Composition Moles'!$C26</f>
        <v>0</v>
      </c>
    </row>
    <row r="15" spans="1:75">
      <c r="A15">
        <f>ReactionRateK1!A37</f>
        <v>0.25</v>
      </c>
      <c r="B15" s="20">
        <f t="shared" ca="1" si="6"/>
        <v>-123149.0572183968</v>
      </c>
      <c r="C15" s="20">
        <f ca="1">'Composition Moles'!BZ27</f>
        <v>143615.64408715974</v>
      </c>
      <c r="D15" s="26">
        <f t="shared" ca="1" si="5"/>
        <v>0.85749054708592987</v>
      </c>
      <c r="F15" s="19">
        <f ca="1">SUMPRODUCT(ReactionRateK3!$F37:$V37*OFFSET(ReactionStoich!$E$5:$U$5,F$2,0))*(TimeStep)*'Composition Moles'!$C27</f>
        <v>-4.5197883216172219</v>
      </c>
      <c r="G15" s="19">
        <f ca="1">SUMPRODUCT(ReactionRateK3!$F37:$V37*OFFSET(ReactionStoich!$E$5:$U$5,G$2,0))*(TimeStep)*'Composition Moles'!$C27</f>
        <v>0</v>
      </c>
      <c r="H15" s="19">
        <f ca="1">SUMPRODUCT(ReactionRateK3!$F37:$V37*OFFSET(ReactionStoich!$E$5:$U$5,H$2,0))*(TimeStep)*'Composition Moles'!$C27</f>
        <v>3.7040469696352361</v>
      </c>
      <c r="I15" s="19">
        <f ca="1">SUMPRODUCT(ReactionRateK3!$F37:$V37*OFFSET(ReactionStoich!$E$5:$U$5,I$2,0))*(TimeStep)*'Composition Moles'!$C27</f>
        <v>0.8157413519819855</v>
      </c>
      <c r="J15" s="19">
        <f ca="1">SUMPRODUCT(ReactionRateK3!$F37:$V37*OFFSET(ReactionStoich!$E$5:$U$5,J$2,0))*(TimeStep)*'Composition Moles'!$C27</f>
        <v>0</v>
      </c>
      <c r="K15" s="19">
        <f ca="1">SUMPRODUCT(ReactionRateK3!$F37:$V37*OFFSET(ReactionStoich!$E$5:$U$5,K$2,0))*(TimeStep)*'Composition Moles'!$C27</f>
        <v>0</v>
      </c>
      <c r="L15" s="19">
        <f ca="1">SUMPRODUCT(ReactionRateK3!$F37:$V37*OFFSET(ReactionStoich!$E$5:$U$5,L$2,0))*(TimeStep)*'Composition Moles'!$C27</f>
        <v>0</v>
      </c>
      <c r="M15" s="19">
        <f ca="1">SUMPRODUCT(ReactionRateK3!$F37:$V37*OFFSET(ReactionStoich!$E$5:$U$5,M$2,0))*(TimeStep)*'Composition Moles'!$C27</f>
        <v>0</v>
      </c>
      <c r="N15" s="19">
        <f ca="1">SUMPRODUCT(ReactionRateK3!$F37:$V37*OFFSET(ReactionStoich!$E$5:$U$5,N$2,0))*(TimeStep)*'Composition Moles'!$C27</f>
        <v>0</v>
      </c>
      <c r="O15" s="19">
        <f ca="1">SUMPRODUCT(ReactionRateK3!$F37:$V37*OFFSET(ReactionStoich!$E$5:$U$5,O$2,0))*(TimeStep)*'Composition Moles'!$C27</f>
        <v>0</v>
      </c>
      <c r="P15" s="19">
        <f ca="1">SUMPRODUCT(ReactionRateK3!$F37:$V37*OFFSET(ReactionStoich!$E$5:$U$5,P$2,0))*(TimeStep)*'Composition Moles'!$C27</f>
        <v>0</v>
      </c>
      <c r="Q15" s="19">
        <f ca="1">SUMPRODUCT(ReactionRateK3!$F37:$V37*OFFSET(ReactionStoich!$E$5:$U$5,Q$2,0))*(TimeStep)*'Composition Moles'!$C27</f>
        <v>0</v>
      </c>
      <c r="R15" s="19">
        <f ca="1">SUMPRODUCT(ReactionRateK3!$F37:$V37*OFFSET(ReactionStoich!$E$5:$U$5,R$2,0))*(TimeStep)*'Composition Moles'!$C27</f>
        <v>0</v>
      </c>
      <c r="S15" s="19">
        <f ca="1">SUMPRODUCT(ReactionRateK3!$F37:$V37*OFFSET(ReactionStoich!$E$5:$U$5,S$2,0))*(TimeStep)*'Composition Moles'!$C27</f>
        <v>10.916533513843726</v>
      </c>
      <c r="T15" s="19">
        <f ca="1">SUMPRODUCT(ReactionRateK3!$F37:$V37*OFFSET(ReactionStoich!$E$5:$U$5,T$2,0))*(TimeStep)*'Composition Moles'!$C27</f>
        <v>0</v>
      </c>
      <c r="U15" s="19">
        <f ca="1">SUMPRODUCT(ReactionRateK3!$F37:$V37*OFFSET(ReactionStoich!$E$5:$U$5,U$2,0))*(TimeStep)*'Composition Moles'!$C27</f>
        <v>0</v>
      </c>
      <c r="V15" s="19">
        <f ca="1">SUMPRODUCT(ReactionRateK3!$F37:$V37*OFFSET(ReactionStoich!$E$5:$U$5,V$2,0))*(TimeStep)*'Composition Moles'!$C27</f>
        <v>0</v>
      </c>
      <c r="W15" s="19">
        <f ca="1">SUMPRODUCT(ReactionRateK3!$F37:$V37*OFFSET(ReactionStoich!$E$5:$U$5,W$2,0))*(TimeStep)*'Composition Moles'!$C27</f>
        <v>0</v>
      </c>
      <c r="X15" s="19">
        <f ca="1">SUMPRODUCT(ReactionRateK3!$F37:$V37*OFFSET(ReactionStoich!$E$5:$U$5,X$2,0))*(TimeStep)*'Composition Moles'!$C27</f>
        <v>0</v>
      </c>
      <c r="Y15" s="19">
        <f ca="1">SUMPRODUCT(ReactionRateK3!$F37:$V37*OFFSET(ReactionStoich!$E$5:$U$5,Y$2,0))*(TimeStep)*'Composition Moles'!$C27</f>
        <v>-18.38047841533572</v>
      </c>
      <c r="Z15" s="19">
        <f ca="1">SUMPRODUCT(ReactionRateK3!$F37:$V37*OFFSET(ReactionStoich!$E$5:$U$5,Z$2,0))*(TimeStep)*'Composition Moles'!$C27</f>
        <v>0</v>
      </c>
      <c r="AA15" s="19">
        <f ca="1">SUMPRODUCT(ReactionRateK3!$F37:$V37*OFFSET(ReactionStoich!$E$5:$U$5,AA$2,0))*(TimeStep)*'Composition Moles'!$C27</f>
        <v>0</v>
      </c>
      <c r="AB15" s="19">
        <f ca="1">SUMPRODUCT(ReactionRateK3!$F37:$V37*OFFSET(ReactionStoich!$E$5:$U$5,AB$2,0))*(TimeStep)*'Composition Moles'!$C27</f>
        <v>0</v>
      </c>
      <c r="AC15" s="19">
        <f ca="1">SUMPRODUCT(ReactionRateK3!$F37:$V37*OFFSET(ReactionStoich!$E$5:$U$5,AC$2,0))*(TimeStep)*'Composition Moles'!$C27</f>
        <v>0</v>
      </c>
      <c r="AD15" s="19">
        <f ca="1">SUMPRODUCT(ReactionRateK3!$F37:$V37*OFFSET(ReactionStoich!$E$5:$U$5,AD$2,0))*(TimeStep)*'Composition Moles'!$C27</f>
        <v>0</v>
      </c>
      <c r="AE15" s="19">
        <f ca="1">SUMPRODUCT(ReactionRateK3!$F37:$V37*OFFSET(ReactionStoich!$E$5:$U$5,AE$2,0))*(TimeStep)*'Composition Moles'!$C27</f>
        <v>0</v>
      </c>
      <c r="AF15" s="19">
        <f ca="1">SUMPRODUCT(ReactionRateK3!$F37:$V37*OFFSET(ReactionStoich!$E$5:$U$5,AF$2,0))*(TimeStep)*'Composition Moles'!$C27</f>
        <v>0</v>
      </c>
      <c r="AG15" s="19">
        <f ca="1">SUMPRODUCT(ReactionRateK3!$F37:$V37*OFFSET(ReactionStoich!$E$5:$U$5,AG$2,0))*(TimeStep)*'Composition Moles'!$C27</f>
        <v>-0.6729655510631356</v>
      </c>
      <c r="AH15" s="19">
        <f ca="1">SUMPRODUCT(ReactionRateK3!$F37:$V37*OFFSET(ReactionStoich!$E$5:$U$5,AH$2,0))*(TimeStep)*'Composition Moles'!$C27</f>
        <v>8.4530251680986179</v>
      </c>
      <c r="AI15" s="19">
        <f ca="1">SUMPRODUCT(ReactionRateK3!$F37:$V37*OFFSET(ReactionStoich!$E$5:$U$5,AI$2,0))*(TimeStep)*'Composition Moles'!$C27</f>
        <v>3.1032465975202639</v>
      </c>
      <c r="AJ15" s="19">
        <f ca="1">SUMPRODUCT(ReactionRateK3!$F37:$V37*OFFSET(ReactionStoich!$E$5:$U$5,AJ$2,0))*(TimeStep)*'Composition Moles'!$C27</f>
        <v>2.9833680698009442</v>
      </c>
      <c r="AK15" s="19">
        <f ca="1">SUMPRODUCT(ReactionRateK3!$F37:$V37*OFFSET(ReactionStoich!$E$5:$U$5,AK$2,0))*(TimeStep)*'Composition Moles'!$C27</f>
        <v>0</v>
      </c>
      <c r="AL15" s="19">
        <f ca="1">SUMPRODUCT(ReactionRateK3!$F37:$V37*OFFSET(ReactionStoich!$E$5:$U$5,AL$2,0))*(TimeStep)*'Composition Moles'!$C27</f>
        <v>0</v>
      </c>
      <c r="AM15" s="19">
        <f ca="1">SUMPRODUCT(ReactionRateK3!$F37:$V37*OFFSET(ReactionStoich!$E$5:$U$5,AM$2,0))*(TimeStep)*'Composition Moles'!$C27</f>
        <v>0</v>
      </c>
      <c r="AN15" s="19">
        <f ca="1">SUMPRODUCT(ReactionRateK3!$F37:$V37*OFFSET(ReactionStoich!$E$5:$U$5,AN$2,0))*(TimeStep)*'Composition Moles'!$C27</f>
        <v>0</v>
      </c>
      <c r="AO15" s="19">
        <f ca="1">SUMPRODUCT(ReactionRateK3!$F37:$V37*OFFSET(ReactionStoich!$E$5:$U$5,AO$2,0))*(TimeStep)*'Composition Moles'!$C27</f>
        <v>-0.8157413519819855</v>
      </c>
      <c r="AP15" s="19">
        <f ca="1">SUMPRODUCT(ReactionRateK3!$F37:$V37*OFFSET(ReactionStoich!$E$5:$U$5,AP$2,0))*(TimeStep)*'Composition Moles'!$C27</f>
        <v>-1.77951997396173</v>
      </c>
      <c r="AQ15" s="19">
        <f ca="1">SUMPRODUCT(ReactionRateK3!$F37:$V37*OFFSET(ReactionStoich!$E$5:$U$5,AQ$2,0))*(TimeStep)*'Composition Moles'!$C27</f>
        <v>0</v>
      </c>
      <c r="AR15" s="19">
        <f ca="1">SUMPRODUCT(ReactionRateK3!$F37:$V37*OFFSET(ReactionStoich!$E$5:$U$5,AR$2,0))*(TimeStep)*'Composition Moles'!$C27</f>
        <v>0</v>
      </c>
      <c r="AS15" s="19">
        <f ca="1">SUMPRODUCT(ReactionRateK3!$F37:$V37*OFFSET(ReactionStoich!$E$5:$U$5,AS$2,0))*(TimeStep)*'Composition Moles'!$C27</f>
        <v>-1.2691560189736606</v>
      </c>
      <c r="AT15" s="19">
        <f ca="1">SUMPRODUCT(ReactionRateK3!$F37:$V37*OFFSET(ReactionStoich!$E$5:$U$5,AT$2,0))*(TimeStep)*'Composition Moles'!$C27</f>
        <v>-1.2691560189736606</v>
      </c>
      <c r="AU15" s="19">
        <f ca="1">SUMPRODUCT(ReactionRateK3!$F37:$V37*OFFSET(ReactionStoich!$E$5:$U$5,AU$2,0))*(TimeStep)*'Composition Moles'!$C27</f>
        <v>-1.2691560189736606</v>
      </c>
      <c r="AV15" s="19">
        <f ca="1">SUMPRODUCT(ReactionRateK3!$F37:$V37*OFFSET(ReactionStoich!$E$5:$U$5,AV$2,0))*(TimeStep)*'Composition Moles'!$C27</f>
        <v>0</v>
      </c>
      <c r="AW15" s="19">
        <f ca="1">SUMPRODUCT(ReactionRateK3!$F37:$V37*OFFSET(ReactionStoich!$E$5:$U$5,AW$2,0))*(TimeStep)*'Composition Moles'!$C27</f>
        <v>0</v>
      </c>
      <c r="AX15" s="19">
        <f ca="1">SUMPRODUCT(ReactionRateK3!$F37:$V37*OFFSET(ReactionStoich!$E$5:$U$5,AX$2,0))*(TimeStep)*'Composition Moles'!$C27</f>
        <v>0</v>
      </c>
      <c r="AY15" s="19">
        <f ca="1">SUMPRODUCT(ReactionRateK3!$F37:$V37*OFFSET(ReactionStoich!$E$5:$U$5,AY$2,0))*(TimeStep)*'Composition Moles'!$C27</f>
        <v>0</v>
      </c>
      <c r="AZ15" s="19">
        <f ca="1">SUMPRODUCT(ReactionRateK3!$F37:$V37*OFFSET(ReactionStoich!$E$5:$U$5,AZ$2,0))*(TimeStep)*'Composition Moles'!$C27</f>
        <v>0</v>
      </c>
      <c r="BA15" s="19">
        <f ca="1">SUMPRODUCT(ReactionRateK3!$F37:$V37*OFFSET(ReactionStoich!$E$5:$U$5,BA$2,0))*(TimeStep)*'Composition Moles'!$C27</f>
        <v>0</v>
      </c>
      <c r="BB15" s="19">
        <f ca="1">SUMPRODUCT(ReactionRateK3!$F37:$V37*OFFSET(ReactionStoich!$E$5:$U$5,BB$2,0))*(TimeStep)*'Composition Moles'!$C27</f>
        <v>0</v>
      </c>
      <c r="BC15" s="19">
        <f ca="1">SUMPRODUCT(ReactionRateK3!$F37:$V37*OFFSET(ReactionStoich!$E$5:$U$5,BC$2,0))*(TimeStep)*'Composition Moles'!$C27</f>
        <v>0</v>
      </c>
      <c r="BD15" s="19">
        <f ca="1">SUMPRODUCT(ReactionRateK3!$F37:$V37*OFFSET(ReactionStoich!$E$5:$U$5,BD$2,0))*(TimeStep)*'Composition Moles'!$C27</f>
        <v>0</v>
      </c>
      <c r="BE15" s="19">
        <f ca="1">SUMPRODUCT(ReactionRateK3!$F37:$V37*OFFSET(ReactionStoich!$E$5:$U$5,BE$2,0))*(TimeStep)*'Composition Moles'!$C27</f>
        <v>0</v>
      </c>
      <c r="BF15" s="19">
        <f ca="1">SUMPRODUCT(ReactionRateK3!$F37:$V37*OFFSET(ReactionStoich!$E$5:$U$5,BF$2,0))*(TimeStep)*'Composition Moles'!$C27</f>
        <v>0</v>
      </c>
      <c r="BG15" s="19">
        <f ca="1">SUMPRODUCT(ReactionRateK3!$F37:$V37*OFFSET(ReactionStoich!$E$5:$U$5,BG$2,0))*(TimeStep)*'Composition Moles'!$C27</f>
        <v>0</v>
      </c>
      <c r="BH15" s="19">
        <f ca="1">SUMPRODUCT(ReactionRateK3!$F37:$V37*OFFSET(ReactionStoich!$E$5:$U$5,BH$2,0))*(TimeStep)*'Composition Moles'!$C27</f>
        <v>0</v>
      </c>
      <c r="BI15" s="19">
        <f ca="1">SUMPRODUCT(ReactionRateK3!$F37:$V37*OFFSET(ReactionStoich!$E$5:$U$5,BI$2,0))*(TimeStep)*'Composition Moles'!$C27</f>
        <v>0</v>
      </c>
      <c r="BJ15" s="19">
        <f ca="1">SUMPRODUCT(ReactionRateK3!$F37:$V37*OFFSET(ReactionStoich!$E$5:$U$5,BJ$2,0))*(TimeStep)*'Composition Moles'!$C27</f>
        <v>0</v>
      </c>
      <c r="BK15" s="19">
        <f ca="1">SUMPRODUCT(ReactionRateK3!$F37:$V37*OFFSET(ReactionStoich!$E$5:$U$5,BK$2,0))*(TimeStep)*'Composition Moles'!$C27</f>
        <v>0</v>
      </c>
      <c r="BL15" s="19">
        <f ca="1">SUMPRODUCT(ReactionRateK3!$F37:$V37*OFFSET(ReactionStoich!$E$5:$U$5,BL$2,0))*(TimeStep)*'Composition Moles'!$C27</f>
        <v>0</v>
      </c>
      <c r="BM15" s="19">
        <f ca="1">SUMPRODUCT(ReactionRateK3!$F37:$V37*OFFSET(ReactionStoich!$E$5:$U$5,BM$2,0))*(TimeStep)*'Composition Moles'!$C27</f>
        <v>0</v>
      </c>
      <c r="BN15" s="19">
        <f ca="1">SUMPRODUCT(ReactionRateK3!$F37:$V37*OFFSET(ReactionStoich!$E$5:$U$5,BN$2,0))*(TimeStep)*'Composition Moles'!$C27</f>
        <v>0</v>
      </c>
      <c r="BO15" s="19">
        <f ca="1">SUMPRODUCT(ReactionRateK3!$F37:$V37*OFFSET(ReactionStoich!$E$5:$U$5,BO$2,0))*(TimeStep)*'Composition Moles'!$C27</f>
        <v>0</v>
      </c>
      <c r="BP15" s="19">
        <f ca="1">SUMPRODUCT(ReactionRateK3!$F37:$V37*OFFSET(ReactionStoich!$E$5:$U$5,BP$2,0))*(TimeStep)*'Composition Moles'!$C27</f>
        <v>0</v>
      </c>
      <c r="BQ15" s="19">
        <f ca="1">SUMPRODUCT(ReactionRateK3!$F37:$V37*OFFSET(ReactionStoich!$E$5:$U$5,BQ$2,0))*(TimeStep)*'Composition Moles'!$C27</f>
        <v>0</v>
      </c>
      <c r="BR15" s="19">
        <f ca="1">SUMPRODUCT(ReactionRateK3!$F37:$V37*OFFSET(ReactionStoich!$E$5:$U$5,BR$2,0))*(TimeStep)*'Composition Moles'!$C27</f>
        <v>0</v>
      </c>
      <c r="BS15" s="19">
        <f ca="1">SUMPRODUCT(ReactionRateK3!$F37:$V37*OFFSET(ReactionStoich!$E$5:$U$5,BS$2,0))*(TimeStep)*'Composition Moles'!$C27</f>
        <v>0</v>
      </c>
      <c r="BT15" s="19">
        <f ca="1">SUMPRODUCT(ReactionRateK3!$F37:$V37*OFFSET(ReactionStoich!$E$5:$U$5,BT$2,0))*(TimeStep)*'Composition Moles'!$C27</f>
        <v>0</v>
      </c>
      <c r="BU15" s="19">
        <f ca="1">SUMPRODUCT(ReactionRateK3!$F37:$V37*OFFSET(ReactionStoich!$E$5:$U$5,BU$2,0))*(TimeStep)*'Composition Moles'!$C27</f>
        <v>0</v>
      </c>
      <c r="BV15" s="19">
        <f ca="1">SUMPRODUCT(ReactionRateK3!$F37:$V37*OFFSET(ReactionStoich!$E$5:$U$5,BV$2,0))*(TimeStep)*'Composition Moles'!$C27</f>
        <v>0</v>
      </c>
      <c r="BW15" s="19">
        <f ca="1">SUMPRODUCT(ReactionRateK3!$F37:$V37*OFFSET(ReactionStoich!$E$5:$U$5,BW$2,0))*(TimeStep)*'Composition Moles'!$C27</f>
        <v>0</v>
      </c>
    </row>
    <row r="16" spans="1:75">
      <c r="A16">
        <f>ReactionRateK1!A38</f>
        <v>0.3</v>
      </c>
      <c r="B16" s="20">
        <f t="shared" ca="1" si="6"/>
        <v>-107401.08752522116</v>
      </c>
      <c r="C16" s="20">
        <f ca="1">'Composition Moles'!BZ28</f>
        <v>143609.75598261683</v>
      </c>
      <c r="D16" s="26">
        <f t="shared" ca="1" si="5"/>
        <v>0.74786762772733539</v>
      </c>
      <c r="F16" s="19">
        <f ca="1">SUMPRODUCT(ReactionRateK3!$F38:$V38*OFFSET(ReactionStoich!$E$5:$U$5,F$2,0))*(TimeStep)*'Composition Moles'!$C28</f>
        <v>-4.1849551583306406</v>
      </c>
      <c r="G16" s="19">
        <f ca="1">SUMPRODUCT(ReactionRateK3!$F38:$V38*OFFSET(ReactionStoich!$E$5:$U$5,G$2,0))*(TimeStep)*'Composition Moles'!$C28</f>
        <v>0</v>
      </c>
      <c r="H16" s="19">
        <f ca="1">SUMPRODUCT(ReactionRateK3!$F38:$V38*OFFSET(ReactionStoich!$E$5:$U$5,H$2,0))*(TimeStep)*'Composition Moles'!$C28</f>
        <v>3.4851919837715837</v>
      </c>
      <c r="I16" s="19">
        <f ca="1">SUMPRODUCT(ReactionRateK3!$F38:$V38*OFFSET(ReactionStoich!$E$5:$U$5,I$2,0))*(TimeStep)*'Composition Moles'!$C28</f>
        <v>0.69976317455905712</v>
      </c>
      <c r="J16" s="19">
        <f ca="1">SUMPRODUCT(ReactionRateK3!$F38:$V38*OFFSET(ReactionStoich!$E$5:$U$5,J$2,0))*(TimeStep)*'Composition Moles'!$C28</f>
        <v>0</v>
      </c>
      <c r="K16" s="19">
        <f ca="1">SUMPRODUCT(ReactionRateK3!$F38:$V38*OFFSET(ReactionStoich!$E$5:$U$5,K$2,0))*(TimeStep)*'Composition Moles'!$C28</f>
        <v>0</v>
      </c>
      <c r="L16" s="19">
        <f ca="1">SUMPRODUCT(ReactionRateK3!$F38:$V38*OFFSET(ReactionStoich!$E$5:$U$5,L$2,0))*(TimeStep)*'Composition Moles'!$C28</f>
        <v>0</v>
      </c>
      <c r="M16" s="19">
        <f ca="1">SUMPRODUCT(ReactionRateK3!$F38:$V38*OFFSET(ReactionStoich!$E$5:$U$5,M$2,0))*(TimeStep)*'Composition Moles'!$C28</f>
        <v>0</v>
      </c>
      <c r="N16" s="19">
        <f ca="1">SUMPRODUCT(ReactionRateK3!$F38:$V38*OFFSET(ReactionStoich!$E$5:$U$5,N$2,0))*(TimeStep)*'Composition Moles'!$C28</f>
        <v>0</v>
      </c>
      <c r="O16" s="19">
        <f ca="1">SUMPRODUCT(ReactionRateK3!$F38:$V38*OFFSET(ReactionStoich!$E$5:$U$5,O$2,0))*(TimeStep)*'Composition Moles'!$C28</f>
        <v>0</v>
      </c>
      <c r="P16" s="19">
        <f ca="1">SUMPRODUCT(ReactionRateK3!$F38:$V38*OFFSET(ReactionStoich!$E$5:$U$5,P$2,0))*(TimeStep)*'Composition Moles'!$C28</f>
        <v>0</v>
      </c>
      <c r="Q16" s="19">
        <f ca="1">SUMPRODUCT(ReactionRateK3!$F38:$V38*OFFSET(ReactionStoich!$E$5:$U$5,Q$2,0))*(TimeStep)*'Composition Moles'!$C28</f>
        <v>0</v>
      </c>
      <c r="R16" s="19">
        <f ca="1">SUMPRODUCT(ReactionRateK3!$F38:$V38*OFFSET(ReactionStoich!$E$5:$U$5,R$2,0))*(TimeStep)*'Composition Moles'!$C28</f>
        <v>0</v>
      </c>
      <c r="S16" s="19">
        <f ca="1">SUMPRODUCT(ReactionRateK3!$F38:$V38*OFFSET(ReactionStoich!$E$5:$U$5,S$2,0))*(TimeStep)*'Composition Moles'!$C28</f>
        <v>10.964735922778804</v>
      </c>
      <c r="T16" s="19">
        <f ca="1">SUMPRODUCT(ReactionRateK3!$F38:$V38*OFFSET(ReactionStoich!$E$5:$U$5,T$2,0))*(TimeStep)*'Composition Moles'!$C28</f>
        <v>0</v>
      </c>
      <c r="U16" s="19">
        <f ca="1">SUMPRODUCT(ReactionRateK3!$F38:$V38*OFFSET(ReactionStoich!$E$5:$U$5,U$2,0))*(TimeStep)*'Composition Moles'!$C28</f>
        <v>0</v>
      </c>
      <c r="V16" s="19">
        <f ca="1">SUMPRODUCT(ReactionRateK3!$F38:$V38*OFFSET(ReactionStoich!$E$5:$U$5,V$2,0))*(TimeStep)*'Composition Moles'!$C28</f>
        <v>0</v>
      </c>
      <c r="W16" s="19">
        <f ca="1">SUMPRODUCT(ReactionRateK3!$F38:$V38*OFFSET(ReactionStoich!$E$5:$U$5,W$2,0))*(TimeStep)*'Composition Moles'!$C28</f>
        <v>0</v>
      </c>
      <c r="X16" s="19">
        <f ca="1">SUMPRODUCT(ReactionRateK3!$F38:$V38*OFFSET(ReactionStoich!$E$5:$U$5,X$2,0))*(TimeStep)*'Composition Moles'!$C28</f>
        <v>0</v>
      </c>
      <c r="Y16" s="19">
        <f ca="1">SUMPRODUCT(ReactionRateK3!$F38:$V38*OFFSET(ReactionStoich!$E$5:$U$5,Y$2,0))*(TimeStep)*'Composition Moles'!$C28</f>
        <v>-18.982467460558347</v>
      </c>
      <c r="Z16" s="19">
        <f ca="1">SUMPRODUCT(ReactionRateK3!$F38:$V38*OFFSET(ReactionStoich!$E$5:$U$5,Z$2,0))*(TimeStep)*'Composition Moles'!$C28</f>
        <v>0</v>
      </c>
      <c r="AA16" s="19">
        <f ca="1">SUMPRODUCT(ReactionRateK3!$F38:$V38*OFFSET(ReactionStoich!$E$5:$U$5,AA$2,0))*(TimeStep)*'Composition Moles'!$C28</f>
        <v>0</v>
      </c>
      <c r="AB16" s="19">
        <f ca="1">SUMPRODUCT(ReactionRateK3!$F38:$V38*OFFSET(ReactionStoich!$E$5:$U$5,AB$2,0))*(TimeStep)*'Composition Moles'!$C28</f>
        <v>0</v>
      </c>
      <c r="AC16" s="19">
        <f ca="1">SUMPRODUCT(ReactionRateK3!$F38:$V38*OFFSET(ReactionStoich!$E$5:$U$5,AC$2,0))*(TimeStep)*'Composition Moles'!$C28</f>
        <v>0</v>
      </c>
      <c r="AD16" s="19">
        <f ca="1">SUMPRODUCT(ReactionRateK3!$F38:$V38*OFFSET(ReactionStoich!$E$5:$U$5,AD$2,0))*(TimeStep)*'Composition Moles'!$C28</f>
        <v>0</v>
      </c>
      <c r="AE16" s="19">
        <f ca="1">SUMPRODUCT(ReactionRateK3!$F38:$V38*OFFSET(ReactionStoich!$E$5:$U$5,AE$2,0))*(TimeStep)*'Composition Moles'!$C28</f>
        <v>0</v>
      </c>
      <c r="AF16" s="19">
        <f ca="1">SUMPRODUCT(ReactionRateK3!$F38:$V38*OFFSET(ReactionStoich!$E$5:$U$5,AF$2,0))*(TimeStep)*'Composition Moles'!$C28</f>
        <v>0</v>
      </c>
      <c r="AG16" s="19">
        <f ca="1">SUMPRODUCT(ReactionRateK3!$F38:$V38*OFFSET(ReactionStoich!$E$5:$U$5,AG$2,0))*(TimeStep)*'Composition Moles'!$C28</f>
        <v>-7.9653228556871805E-2</v>
      </c>
      <c r="AH16" s="19">
        <f ca="1">SUMPRODUCT(ReactionRateK3!$F38:$V38*OFFSET(ReactionStoich!$E$5:$U$5,AH$2,0))*(TimeStep)*'Composition Moles'!$C28</f>
        <v>8.1942238098320761</v>
      </c>
      <c r="AI16" s="19">
        <f ca="1">SUMPRODUCT(ReactionRateK3!$F38:$V38*OFFSET(ReactionStoich!$E$5:$U$5,AI$2,0))*(TimeStep)*'Composition Moles'!$C28</f>
        <v>3.0960748568608532</v>
      </c>
      <c r="AJ16" s="19">
        <f ca="1">SUMPRODUCT(ReactionRateK3!$F38:$V38*OFFSET(ReactionStoich!$E$5:$U$5,AJ$2,0))*(TimeStep)*'Composition Moles'!$C28</f>
        <v>2.9297552058645584</v>
      </c>
      <c r="AK16" s="19">
        <f ca="1">SUMPRODUCT(ReactionRateK3!$F38:$V38*OFFSET(ReactionStoich!$E$5:$U$5,AK$2,0))*(TimeStep)*'Composition Moles'!$C28</f>
        <v>0</v>
      </c>
      <c r="AL16" s="19">
        <f ca="1">SUMPRODUCT(ReactionRateK3!$F38:$V38*OFFSET(ReactionStoich!$E$5:$U$5,AL$2,0))*(TimeStep)*'Composition Moles'!$C28</f>
        <v>0</v>
      </c>
      <c r="AM16" s="19">
        <f ca="1">SUMPRODUCT(ReactionRateK3!$F38:$V38*OFFSET(ReactionStoich!$E$5:$U$5,AM$2,0))*(TimeStep)*'Composition Moles'!$C28</f>
        <v>0</v>
      </c>
      <c r="AN16" s="19">
        <f ca="1">SUMPRODUCT(ReactionRateK3!$F38:$V38*OFFSET(ReactionStoich!$E$5:$U$5,AN$2,0))*(TimeStep)*'Composition Moles'!$C28</f>
        <v>0</v>
      </c>
      <c r="AO16" s="19">
        <f ca="1">SUMPRODUCT(ReactionRateK3!$F38:$V38*OFFSET(ReactionStoich!$E$5:$U$5,AO$2,0))*(TimeStep)*'Composition Moles'!$C28</f>
        <v>-0.69976317455905712</v>
      </c>
      <c r="AP16" s="19">
        <f ca="1">SUMPRODUCT(ReactionRateK3!$F38:$V38*OFFSET(ReactionStoich!$E$5:$U$5,AP$2,0))*(TimeStep)*'Composition Moles'!$C28</f>
        <v>-1.7234523961646486</v>
      </c>
      <c r="AQ16" s="19">
        <f ca="1">SUMPRODUCT(ReactionRateK3!$F38:$V38*OFFSET(ReactionStoich!$E$5:$U$5,AQ$2,0))*(TimeStep)*'Composition Moles'!$C28</f>
        <v>0</v>
      </c>
      <c r="AR16" s="19">
        <f ca="1">SUMPRODUCT(ReactionRateK3!$F38:$V38*OFFSET(ReactionStoich!$E$5:$U$5,AR$2,0))*(TimeStep)*'Composition Moles'!$C28</f>
        <v>0</v>
      </c>
      <c r="AS16" s="19">
        <f ca="1">SUMPRODUCT(ReactionRateK3!$F38:$V38*OFFSET(ReactionStoich!$E$5:$U$5,AS$2,0))*(TimeStep)*'Composition Moles'!$C28</f>
        <v>-1.2331511784991234</v>
      </c>
      <c r="AT16" s="19">
        <f ca="1">SUMPRODUCT(ReactionRateK3!$F38:$V38*OFFSET(ReactionStoich!$E$5:$U$5,AT$2,0))*(TimeStep)*'Composition Moles'!$C28</f>
        <v>-1.2331511784991234</v>
      </c>
      <c r="AU16" s="19">
        <f ca="1">SUMPRODUCT(ReactionRateK3!$F38:$V38*OFFSET(ReactionStoich!$E$5:$U$5,AU$2,0))*(TimeStep)*'Composition Moles'!$C28</f>
        <v>-1.2331511784991234</v>
      </c>
      <c r="AV16" s="19">
        <f ca="1">SUMPRODUCT(ReactionRateK3!$F38:$V38*OFFSET(ReactionStoich!$E$5:$U$5,AV$2,0))*(TimeStep)*'Composition Moles'!$C28</f>
        <v>0</v>
      </c>
      <c r="AW16" s="19">
        <f ca="1">SUMPRODUCT(ReactionRateK3!$F38:$V38*OFFSET(ReactionStoich!$E$5:$U$5,AW$2,0))*(TimeStep)*'Composition Moles'!$C28</f>
        <v>0</v>
      </c>
      <c r="AX16" s="19">
        <f ca="1">SUMPRODUCT(ReactionRateK3!$F38:$V38*OFFSET(ReactionStoich!$E$5:$U$5,AX$2,0))*(TimeStep)*'Composition Moles'!$C28</f>
        <v>0</v>
      </c>
      <c r="AY16" s="19">
        <f ca="1">SUMPRODUCT(ReactionRateK3!$F38:$V38*OFFSET(ReactionStoich!$E$5:$U$5,AY$2,0))*(TimeStep)*'Composition Moles'!$C28</f>
        <v>0</v>
      </c>
      <c r="AZ16" s="19">
        <f ca="1">SUMPRODUCT(ReactionRateK3!$F38:$V38*OFFSET(ReactionStoich!$E$5:$U$5,AZ$2,0))*(TimeStep)*'Composition Moles'!$C28</f>
        <v>0</v>
      </c>
      <c r="BA16" s="19">
        <f ca="1">SUMPRODUCT(ReactionRateK3!$F38:$V38*OFFSET(ReactionStoich!$E$5:$U$5,BA$2,0))*(TimeStep)*'Composition Moles'!$C28</f>
        <v>0</v>
      </c>
      <c r="BB16" s="19">
        <f ca="1">SUMPRODUCT(ReactionRateK3!$F38:$V38*OFFSET(ReactionStoich!$E$5:$U$5,BB$2,0))*(TimeStep)*'Composition Moles'!$C28</f>
        <v>0</v>
      </c>
      <c r="BC16" s="19">
        <f ca="1">SUMPRODUCT(ReactionRateK3!$F38:$V38*OFFSET(ReactionStoich!$E$5:$U$5,BC$2,0))*(TimeStep)*'Composition Moles'!$C28</f>
        <v>0</v>
      </c>
      <c r="BD16" s="19">
        <f ca="1">SUMPRODUCT(ReactionRateK3!$F38:$V38*OFFSET(ReactionStoich!$E$5:$U$5,BD$2,0))*(TimeStep)*'Composition Moles'!$C28</f>
        <v>0</v>
      </c>
      <c r="BE16" s="19">
        <f ca="1">SUMPRODUCT(ReactionRateK3!$F38:$V38*OFFSET(ReactionStoich!$E$5:$U$5,BE$2,0))*(TimeStep)*'Composition Moles'!$C28</f>
        <v>0</v>
      </c>
      <c r="BF16" s="19">
        <f ca="1">SUMPRODUCT(ReactionRateK3!$F38:$V38*OFFSET(ReactionStoich!$E$5:$U$5,BF$2,0))*(TimeStep)*'Composition Moles'!$C28</f>
        <v>0</v>
      </c>
      <c r="BG16" s="19">
        <f ca="1">SUMPRODUCT(ReactionRateK3!$F38:$V38*OFFSET(ReactionStoich!$E$5:$U$5,BG$2,0))*(TimeStep)*'Composition Moles'!$C28</f>
        <v>0</v>
      </c>
      <c r="BH16" s="19">
        <f ca="1">SUMPRODUCT(ReactionRateK3!$F38:$V38*OFFSET(ReactionStoich!$E$5:$U$5,BH$2,0))*(TimeStep)*'Composition Moles'!$C28</f>
        <v>0</v>
      </c>
      <c r="BI16" s="19">
        <f ca="1">SUMPRODUCT(ReactionRateK3!$F38:$V38*OFFSET(ReactionStoich!$E$5:$U$5,BI$2,0))*(TimeStep)*'Composition Moles'!$C28</f>
        <v>0</v>
      </c>
      <c r="BJ16" s="19">
        <f ca="1">SUMPRODUCT(ReactionRateK3!$F38:$V38*OFFSET(ReactionStoich!$E$5:$U$5,BJ$2,0))*(TimeStep)*'Composition Moles'!$C28</f>
        <v>0</v>
      </c>
      <c r="BK16" s="19">
        <f ca="1">SUMPRODUCT(ReactionRateK3!$F38:$V38*OFFSET(ReactionStoich!$E$5:$U$5,BK$2,0))*(TimeStep)*'Composition Moles'!$C28</f>
        <v>0</v>
      </c>
      <c r="BL16" s="19">
        <f ca="1">SUMPRODUCT(ReactionRateK3!$F38:$V38*OFFSET(ReactionStoich!$E$5:$U$5,BL$2,0))*(TimeStep)*'Composition Moles'!$C28</f>
        <v>0</v>
      </c>
      <c r="BM16" s="19">
        <f ca="1">SUMPRODUCT(ReactionRateK3!$F38:$V38*OFFSET(ReactionStoich!$E$5:$U$5,BM$2,0))*(TimeStep)*'Composition Moles'!$C28</f>
        <v>0</v>
      </c>
      <c r="BN16" s="19">
        <f ca="1">SUMPRODUCT(ReactionRateK3!$F38:$V38*OFFSET(ReactionStoich!$E$5:$U$5,BN$2,0))*(TimeStep)*'Composition Moles'!$C28</f>
        <v>0</v>
      </c>
      <c r="BO16" s="19">
        <f ca="1">SUMPRODUCT(ReactionRateK3!$F38:$V38*OFFSET(ReactionStoich!$E$5:$U$5,BO$2,0))*(TimeStep)*'Composition Moles'!$C28</f>
        <v>0</v>
      </c>
      <c r="BP16" s="19">
        <f ca="1">SUMPRODUCT(ReactionRateK3!$F38:$V38*OFFSET(ReactionStoich!$E$5:$U$5,BP$2,0))*(TimeStep)*'Composition Moles'!$C28</f>
        <v>0</v>
      </c>
      <c r="BQ16" s="19">
        <f ca="1">SUMPRODUCT(ReactionRateK3!$F38:$V38*OFFSET(ReactionStoich!$E$5:$U$5,BQ$2,0))*(TimeStep)*'Composition Moles'!$C28</f>
        <v>0</v>
      </c>
      <c r="BR16" s="19">
        <f ca="1">SUMPRODUCT(ReactionRateK3!$F38:$V38*OFFSET(ReactionStoich!$E$5:$U$5,BR$2,0))*(TimeStep)*'Composition Moles'!$C28</f>
        <v>0</v>
      </c>
      <c r="BS16" s="19">
        <f ca="1">SUMPRODUCT(ReactionRateK3!$F38:$V38*OFFSET(ReactionStoich!$E$5:$U$5,BS$2,0))*(TimeStep)*'Composition Moles'!$C28</f>
        <v>0</v>
      </c>
      <c r="BT16" s="19">
        <f ca="1">SUMPRODUCT(ReactionRateK3!$F38:$V38*OFFSET(ReactionStoich!$E$5:$U$5,BT$2,0))*(TimeStep)*'Composition Moles'!$C28</f>
        <v>0</v>
      </c>
      <c r="BU16" s="19">
        <f ca="1">SUMPRODUCT(ReactionRateK3!$F38:$V38*OFFSET(ReactionStoich!$E$5:$U$5,BU$2,0))*(TimeStep)*'Composition Moles'!$C28</f>
        <v>0</v>
      </c>
      <c r="BV16" s="19">
        <f ca="1">SUMPRODUCT(ReactionRateK3!$F38:$V38*OFFSET(ReactionStoich!$E$5:$U$5,BV$2,0))*(TimeStep)*'Composition Moles'!$C28</f>
        <v>0</v>
      </c>
      <c r="BW16" s="19">
        <f ca="1">SUMPRODUCT(ReactionRateK3!$F38:$V38*OFFSET(ReactionStoich!$E$5:$U$5,BW$2,0))*(TimeStep)*'Composition Moles'!$C28</f>
        <v>0</v>
      </c>
    </row>
    <row r="17" spans="1:75">
      <c r="A17">
        <f>ReactionRateK1!A39</f>
        <v>0.35</v>
      </c>
      <c r="B17" s="20">
        <f t="shared" ca="1" si="6"/>
        <v>-93706.513443644406</v>
      </c>
      <c r="C17" s="20">
        <f ca="1">'Composition Moles'!BZ29</f>
        <v>143607.04617289634</v>
      </c>
      <c r="D17" s="26">
        <f t="shared" ca="1" si="5"/>
        <v>0.65252030412787709</v>
      </c>
      <c r="F17" s="19">
        <f ca="1">SUMPRODUCT(ReactionRateK3!$F39:$V39*OFFSET(ReactionStoich!$E$5:$U$5,F$2,0))*(TimeStep)*'Composition Moles'!$C29</f>
        <v>-3.8836310419678401</v>
      </c>
      <c r="G17" s="19">
        <f ca="1">SUMPRODUCT(ReactionRateK3!$F39:$V39*OFFSET(ReactionStoich!$E$5:$U$5,G$2,0))*(TimeStep)*'Composition Moles'!$C29</f>
        <v>0</v>
      </c>
      <c r="H17" s="19">
        <f ca="1">SUMPRODUCT(ReactionRateK3!$F39:$V39*OFFSET(ReactionStoich!$E$5:$U$5,H$2,0))*(TimeStep)*'Composition Moles'!$C29</f>
        <v>3.2811611143180621</v>
      </c>
      <c r="I17" s="19">
        <f ca="1">SUMPRODUCT(ReactionRateK3!$F39:$V39*OFFSET(ReactionStoich!$E$5:$U$5,I$2,0))*(TimeStep)*'Composition Moles'!$C29</f>
        <v>0.60246992764977714</v>
      </c>
      <c r="J17" s="19">
        <f ca="1">SUMPRODUCT(ReactionRateK3!$F39:$V39*OFFSET(ReactionStoich!$E$5:$U$5,J$2,0))*(TimeStep)*'Composition Moles'!$C29</f>
        <v>0</v>
      </c>
      <c r="K17" s="19">
        <f ca="1">SUMPRODUCT(ReactionRateK3!$F39:$V39*OFFSET(ReactionStoich!$E$5:$U$5,K$2,0))*(TimeStep)*'Composition Moles'!$C29</f>
        <v>0</v>
      </c>
      <c r="L17" s="19">
        <f ca="1">SUMPRODUCT(ReactionRateK3!$F39:$V39*OFFSET(ReactionStoich!$E$5:$U$5,L$2,0))*(TimeStep)*'Composition Moles'!$C29</f>
        <v>0</v>
      </c>
      <c r="M17" s="19">
        <f ca="1">SUMPRODUCT(ReactionRateK3!$F39:$V39*OFFSET(ReactionStoich!$E$5:$U$5,M$2,0))*(TimeStep)*'Composition Moles'!$C29</f>
        <v>0</v>
      </c>
      <c r="N17" s="19">
        <f ca="1">SUMPRODUCT(ReactionRateK3!$F39:$V39*OFFSET(ReactionStoich!$E$5:$U$5,N$2,0))*(TimeStep)*'Composition Moles'!$C29</f>
        <v>0</v>
      </c>
      <c r="O17" s="19">
        <f ca="1">SUMPRODUCT(ReactionRateK3!$F39:$V39*OFFSET(ReactionStoich!$E$5:$U$5,O$2,0))*(TimeStep)*'Composition Moles'!$C29</f>
        <v>0</v>
      </c>
      <c r="P17" s="19">
        <f ca="1">SUMPRODUCT(ReactionRateK3!$F39:$V39*OFFSET(ReactionStoich!$E$5:$U$5,P$2,0))*(TimeStep)*'Composition Moles'!$C29</f>
        <v>0</v>
      </c>
      <c r="Q17" s="19">
        <f ca="1">SUMPRODUCT(ReactionRateK3!$F39:$V39*OFFSET(ReactionStoich!$E$5:$U$5,Q$2,0))*(TimeStep)*'Composition Moles'!$C29</f>
        <v>0</v>
      </c>
      <c r="R17" s="19">
        <f ca="1">SUMPRODUCT(ReactionRateK3!$F39:$V39*OFFSET(ReactionStoich!$E$5:$U$5,R$2,0))*(TimeStep)*'Composition Moles'!$C29</f>
        <v>0</v>
      </c>
      <c r="S17" s="19">
        <f ca="1">SUMPRODUCT(ReactionRateK3!$F39:$V39*OFFSET(ReactionStoich!$E$5:$U$5,S$2,0))*(TimeStep)*'Composition Moles'!$C29</f>
        <v>10.956647025656107</v>
      </c>
      <c r="T17" s="19">
        <f ca="1">SUMPRODUCT(ReactionRateK3!$F39:$V39*OFFSET(ReactionStoich!$E$5:$U$5,T$2,0))*(TimeStep)*'Composition Moles'!$C29</f>
        <v>0</v>
      </c>
      <c r="U17" s="19">
        <f ca="1">SUMPRODUCT(ReactionRateK3!$F39:$V39*OFFSET(ReactionStoich!$E$5:$U$5,U$2,0))*(TimeStep)*'Composition Moles'!$C29</f>
        <v>0</v>
      </c>
      <c r="V17" s="19">
        <f ca="1">SUMPRODUCT(ReactionRateK3!$F39:$V39*OFFSET(ReactionStoich!$E$5:$U$5,V$2,0))*(TimeStep)*'Composition Moles'!$C29</f>
        <v>0</v>
      </c>
      <c r="W17" s="19">
        <f ca="1">SUMPRODUCT(ReactionRateK3!$F39:$V39*OFFSET(ReactionStoich!$E$5:$U$5,W$2,0))*(TimeStep)*'Composition Moles'!$C29</f>
        <v>0</v>
      </c>
      <c r="X17" s="19">
        <f ca="1">SUMPRODUCT(ReactionRateK3!$F39:$V39*OFFSET(ReactionStoich!$E$5:$U$5,X$2,0))*(TimeStep)*'Composition Moles'!$C29</f>
        <v>0</v>
      </c>
      <c r="Y17" s="19">
        <f ca="1">SUMPRODUCT(ReactionRateK3!$F39:$V39*OFFSET(ReactionStoich!$E$5:$U$5,Y$2,0))*(TimeStep)*'Composition Moles'!$C29</f>
        <v>-19.409827406508111</v>
      </c>
      <c r="Z17" s="19">
        <f ca="1">SUMPRODUCT(ReactionRateK3!$F39:$V39*OFFSET(ReactionStoich!$E$5:$U$5,Z$2,0))*(TimeStep)*'Composition Moles'!$C29</f>
        <v>0</v>
      </c>
      <c r="AA17" s="19">
        <f ca="1">SUMPRODUCT(ReactionRateK3!$F39:$V39*OFFSET(ReactionStoich!$E$5:$U$5,AA$2,0))*(TimeStep)*'Composition Moles'!$C29</f>
        <v>0</v>
      </c>
      <c r="AB17" s="19">
        <f ca="1">SUMPRODUCT(ReactionRateK3!$F39:$V39*OFFSET(ReactionStoich!$E$5:$U$5,AB$2,0))*(TimeStep)*'Composition Moles'!$C29</f>
        <v>0</v>
      </c>
      <c r="AC17" s="19">
        <f ca="1">SUMPRODUCT(ReactionRateK3!$F39:$V39*OFFSET(ReactionStoich!$E$5:$U$5,AC$2,0))*(TimeStep)*'Composition Moles'!$C29</f>
        <v>0</v>
      </c>
      <c r="AD17" s="19">
        <f ca="1">SUMPRODUCT(ReactionRateK3!$F39:$V39*OFFSET(ReactionStoich!$E$5:$U$5,AD$2,0))*(TimeStep)*'Composition Moles'!$C29</f>
        <v>0</v>
      </c>
      <c r="AE17" s="19">
        <f ca="1">SUMPRODUCT(ReactionRateK3!$F39:$V39*OFFSET(ReactionStoich!$E$5:$U$5,AE$2,0))*(TimeStep)*'Composition Moles'!$C29</f>
        <v>0</v>
      </c>
      <c r="AF17" s="19">
        <f ca="1">SUMPRODUCT(ReactionRateK3!$F39:$V39*OFFSET(ReactionStoich!$E$5:$U$5,AF$2,0))*(TimeStep)*'Composition Moles'!$C29</f>
        <v>0</v>
      </c>
      <c r="AG17" s="19">
        <f ca="1">SUMPRODUCT(ReactionRateK3!$F39:$V39*OFFSET(ReactionStoich!$E$5:$U$5,AG$2,0))*(TimeStep)*'Composition Moles'!$C29</f>
        <v>0.42040432181979864</v>
      </c>
      <c r="AH17" s="19">
        <f ca="1">SUMPRODUCT(ReactionRateK3!$F39:$V39*OFFSET(ReactionStoich!$E$5:$U$5,AH$2,0))*(TimeStep)*'Composition Moles'!$C29</f>
        <v>7.931273125899696</v>
      </c>
      <c r="AI17" s="19">
        <f ca="1">SUMPRODUCT(ReactionRateK3!$F39:$V39*OFFSET(ReactionStoich!$E$5:$U$5,AI$2,0))*(TimeStep)*'Composition Moles'!$C29</f>
        <v>3.0931762321722736</v>
      </c>
      <c r="AJ17" s="19">
        <f ca="1">SUMPRODUCT(ReactionRateK3!$F39:$V39*OFFSET(ReactionStoich!$E$5:$U$5,AJ$2,0))*(TimeStep)*'Composition Moles'!$C29</f>
        <v>2.8745920677415908</v>
      </c>
      <c r="AK17" s="19">
        <f ca="1">SUMPRODUCT(ReactionRateK3!$F39:$V39*OFFSET(ReactionStoich!$E$5:$U$5,AK$2,0))*(TimeStep)*'Composition Moles'!$C29</f>
        <v>0</v>
      </c>
      <c r="AL17" s="19">
        <f ca="1">SUMPRODUCT(ReactionRateK3!$F39:$V39*OFFSET(ReactionStoich!$E$5:$U$5,AL$2,0))*(TimeStep)*'Composition Moles'!$C29</f>
        <v>0</v>
      </c>
      <c r="AM17" s="19">
        <f ca="1">SUMPRODUCT(ReactionRateK3!$F39:$V39*OFFSET(ReactionStoich!$E$5:$U$5,AM$2,0))*(TimeStep)*'Composition Moles'!$C29</f>
        <v>0</v>
      </c>
      <c r="AN17" s="19">
        <f ca="1">SUMPRODUCT(ReactionRateK3!$F39:$V39*OFFSET(ReactionStoich!$E$5:$U$5,AN$2,0))*(TimeStep)*'Composition Moles'!$C29</f>
        <v>0</v>
      </c>
      <c r="AO17" s="19">
        <f ca="1">SUMPRODUCT(ReactionRateK3!$F39:$V39*OFFSET(ReactionStoich!$E$5:$U$5,AO$2,0))*(TimeStep)*'Composition Moles'!$C29</f>
        <v>-0.60246992764977714</v>
      </c>
      <c r="AP17" s="19">
        <f ca="1">SUMPRODUCT(ReactionRateK3!$F39:$V39*OFFSET(ReactionStoich!$E$5:$U$5,AP$2,0))*(TimeStep)*'Composition Moles'!$C29</f>
        <v>-1.6701478796038063</v>
      </c>
      <c r="AQ17" s="19">
        <f ca="1">SUMPRODUCT(ReactionRateK3!$F39:$V39*OFFSET(ReactionStoich!$E$5:$U$5,AQ$2,0))*(TimeStep)*'Composition Moles'!$C29</f>
        <v>0</v>
      </c>
      <c r="AR17" s="19">
        <f ca="1">SUMPRODUCT(ReactionRateK3!$F39:$V39*OFFSET(ReactionStoich!$E$5:$U$5,AR$2,0))*(TimeStep)*'Composition Moles'!$C29</f>
        <v>0</v>
      </c>
      <c r="AS17" s="19">
        <f ca="1">SUMPRODUCT(ReactionRateK3!$F39:$V39*OFFSET(ReactionStoich!$E$5:$U$5,AS$2,0))*(TimeStep)*'Composition Moles'!$C29</f>
        <v>-1.1978825198425909</v>
      </c>
      <c r="AT17" s="19">
        <f ca="1">SUMPRODUCT(ReactionRateK3!$F39:$V39*OFFSET(ReactionStoich!$E$5:$U$5,AT$2,0))*(TimeStep)*'Composition Moles'!$C29</f>
        <v>-1.1978825198425909</v>
      </c>
      <c r="AU17" s="19">
        <f ca="1">SUMPRODUCT(ReactionRateK3!$F39:$V39*OFFSET(ReactionStoich!$E$5:$U$5,AU$2,0))*(TimeStep)*'Composition Moles'!$C29</f>
        <v>-1.1978825198425909</v>
      </c>
      <c r="AV17" s="19">
        <f ca="1">SUMPRODUCT(ReactionRateK3!$F39:$V39*OFFSET(ReactionStoich!$E$5:$U$5,AV$2,0))*(TimeStep)*'Composition Moles'!$C29</f>
        <v>0</v>
      </c>
      <c r="AW17" s="19">
        <f ca="1">SUMPRODUCT(ReactionRateK3!$F39:$V39*OFFSET(ReactionStoich!$E$5:$U$5,AW$2,0))*(TimeStep)*'Composition Moles'!$C29</f>
        <v>0</v>
      </c>
      <c r="AX17" s="19">
        <f ca="1">SUMPRODUCT(ReactionRateK3!$F39:$V39*OFFSET(ReactionStoich!$E$5:$U$5,AX$2,0))*(TimeStep)*'Composition Moles'!$C29</f>
        <v>0</v>
      </c>
      <c r="AY17" s="19">
        <f ca="1">SUMPRODUCT(ReactionRateK3!$F39:$V39*OFFSET(ReactionStoich!$E$5:$U$5,AY$2,0))*(TimeStep)*'Composition Moles'!$C29</f>
        <v>0</v>
      </c>
      <c r="AZ17" s="19">
        <f ca="1">SUMPRODUCT(ReactionRateK3!$F39:$V39*OFFSET(ReactionStoich!$E$5:$U$5,AZ$2,0))*(TimeStep)*'Composition Moles'!$C29</f>
        <v>0</v>
      </c>
      <c r="BA17" s="19">
        <f ca="1">SUMPRODUCT(ReactionRateK3!$F39:$V39*OFFSET(ReactionStoich!$E$5:$U$5,BA$2,0))*(TimeStep)*'Composition Moles'!$C29</f>
        <v>0</v>
      </c>
      <c r="BB17" s="19">
        <f ca="1">SUMPRODUCT(ReactionRateK3!$F39:$V39*OFFSET(ReactionStoich!$E$5:$U$5,BB$2,0))*(TimeStep)*'Composition Moles'!$C29</f>
        <v>0</v>
      </c>
      <c r="BC17" s="19">
        <f ca="1">SUMPRODUCT(ReactionRateK3!$F39:$V39*OFFSET(ReactionStoich!$E$5:$U$5,BC$2,0))*(TimeStep)*'Composition Moles'!$C29</f>
        <v>0</v>
      </c>
      <c r="BD17" s="19">
        <f ca="1">SUMPRODUCT(ReactionRateK3!$F39:$V39*OFFSET(ReactionStoich!$E$5:$U$5,BD$2,0))*(TimeStep)*'Composition Moles'!$C29</f>
        <v>0</v>
      </c>
      <c r="BE17" s="19">
        <f ca="1">SUMPRODUCT(ReactionRateK3!$F39:$V39*OFFSET(ReactionStoich!$E$5:$U$5,BE$2,0))*(TimeStep)*'Composition Moles'!$C29</f>
        <v>0</v>
      </c>
      <c r="BF17" s="19">
        <f ca="1">SUMPRODUCT(ReactionRateK3!$F39:$V39*OFFSET(ReactionStoich!$E$5:$U$5,BF$2,0))*(TimeStep)*'Composition Moles'!$C29</f>
        <v>0</v>
      </c>
      <c r="BG17" s="19">
        <f ca="1">SUMPRODUCT(ReactionRateK3!$F39:$V39*OFFSET(ReactionStoich!$E$5:$U$5,BG$2,0))*(TimeStep)*'Composition Moles'!$C29</f>
        <v>0</v>
      </c>
      <c r="BH17" s="19">
        <f ca="1">SUMPRODUCT(ReactionRateK3!$F39:$V39*OFFSET(ReactionStoich!$E$5:$U$5,BH$2,0))*(TimeStep)*'Composition Moles'!$C29</f>
        <v>0</v>
      </c>
      <c r="BI17" s="19">
        <f ca="1">SUMPRODUCT(ReactionRateK3!$F39:$V39*OFFSET(ReactionStoich!$E$5:$U$5,BI$2,0))*(TimeStep)*'Composition Moles'!$C29</f>
        <v>0</v>
      </c>
      <c r="BJ17" s="19">
        <f ca="1">SUMPRODUCT(ReactionRateK3!$F39:$V39*OFFSET(ReactionStoich!$E$5:$U$5,BJ$2,0))*(TimeStep)*'Composition Moles'!$C29</f>
        <v>0</v>
      </c>
      <c r="BK17" s="19">
        <f ca="1">SUMPRODUCT(ReactionRateK3!$F39:$V39*OFFSET(ReactionStoich!$E$5:$U$5,BK$2,0))*(TimeStep)*'Composition Moles'!$C29</f>
        <v>0</v>
      </c>
      <c r="BL17" s="19">
        <f ca="1">SUMPRODUCT(ReactionRateK3!$F39:$V39*OFFSET(ReactionStoich!$E$5:$U$5,BL$2,0))*(TimeStep)*'Composition Moles'!$C29</f>
        <v>0</v>
      </c>
      <c r="BM17" s="19">
        <f ca="1">SUMPRODUCT(ReactionRateK3!$F39:$V39*OFFSET(ReactionStoich!$E$5:$U$5,BM$2,0))*(TimeStep)*'Composition Moles'!$C29</f>
        <v>0</v>
      </c>
      <c r="BN17" s="19">
        <f ca="1">SUMPRODUCT(ReactionRateK3!$F39:$V39*OFFSET(ReactionStoich!$E$5:$U$5,BN$2,0))*(TimeStep)*'Composition Moles'!$C29</f>
        <v>0</v>
      </c>
      <c r="BO17" s="19">
        <f ca="1">SUMPRODUCT(ReactionRateK3!$F39:$V39*OFFSET(ReactionStoich!$E$5:$U$5,BO$2,0))*(TimeStep)*'Composition Moles'!$C29</f>
        <v>0</v>
      </c>
      <c r="BP17" s="19">
        <f ca="1">SUMPRODUCT(ReactionRateK3!$F39:$V39*OFFSET(ReactionStoich!$E$5:$U$5,BP$2,0))*(TimeStep)*'Composition Moles'!$C29</f>
        <v>0</v>
      </c>
      <c r="BQ17" s="19">
        <f ca="1">SUMPRODUCT(ReactionRateK3!$F39:$V39*OFFSET(ReactionStoich!$E$5:$U$5,BQ$2,0))*(TimeStep)*'Composition Moles'!$C29</f>
        <v>0</v>
      </c>
      <c r="BR17" s="19">
        <f ca="1">SUMPRODUCT(ReactionRateK3!$F39:$V39*OFFSET(ReactionStoich!$E$5:$U$5,BR$2,0))*(TimeStep)*'Composition Moles'!$C29</f>
        <v>0</v>
      </c>
      <c r="BS17" s="19">
        <f ca="1">SUMPRODUCT(ReactionRateK3!$F39:$V39*OFFSET(ReactionStoich!$E$5:$U$5,BS$2,0))*(TimeStep)*'Composition Moles'!$C29</f>
        <v>0</v>
      </c>
      <c r="BT17" s="19">
        <f ca="1">SUMPRODUCT(ReactionRateK3!$F39:$V39*OFFSET(ReactionStoich!$E$5:$U$5,BT$2,0))*(TimeStep)*'Composition Moles'!$C29</f>
        <v>0</v>
      </c>
      <c r="BU17" s="19">
        <f ca="1">SUMPRODUCT(ReactionRateK3!$F39:$V39*OFFSET(ReactionStoich!$E$5:$U$5,BU$2,0))*(TimeStep)*'Composition Moles'!$C29</f>
        <v>0</v>
      </c>
      <c r="BV17" s="19">
        <f ca="1">SUMPRODUCT(ReactionRateK3!$F39:$V39*OFFSET(ReactionStoich!$E$5:$U$5,BV$2,0))*(TimeStep)*'Composition Moles'!$C29</f>
        <v>0</v>
      </c>
      <c r="BW17" s="19">
        <f ca="1">SUMPRODUCT(ReactionRateK3!$F39:$V39*OFFSET(ReactionStoich!$E$5:$U$5,BW$2,0))*(TimeStep)*'Composition Moles'!$C29</f>
        <v>0</v>
      </c>
    </row>
    <row r="18" spans="1:75">
      <c r="A18">
        <f>ReactionRateK1!A40</f>
        <v>0.39999999999999997</v>
      </c>
      <c r="B18" s="20">
        <f t="shared" ca="1" si="6"/>
        <v>-82239.880887800129</v>
      </c>
      <c r="C18" s="20">
        <f ca="1">'Composition Moles'!BZ30</f>
        <v>143607.00938102711</v>
      </c>
      <c r="D18" s="26">
        <f t="shared" ca="1" si="5"/>
        <v>0.57267316715437011</v>
      </c>
      <c r="F18" s="19">
        <f ca="1">SUMPRODUCT(ReactionRateK3!$F40:$V40*OFFSET(ReactionStoich!$E$5:$U$5,F$2,0))*(TimeStep)*'Composition Moles'!$C30</f>
        <v>-3.6109019761520269</v>
      </c>
      <c r="G18" s="19">
        <f ca="1">SUMPRODUCT(ReactionRateK3!$F40:$V40*OFFSET(ReactionStoich!$E$5:$U$5,G$2,0))*(TimeStep)*'Composition Moles'!$C30</f>
        <v>0</v>
      </c>
      <c r="H18" s="19">
        <f ca="1">SUMPRODUCT(ReactionRateK3!$F40:$V40*OFFSET(ReactionStoich!$E$5:$U$5,H$2,0))*(TimeStep)*'Composition Moles'!$C30</f>
        <v>3.0904459511523776</v>
      </c>
      <c r="I18" s="19">
        <f ca="1">SUMPRODUCT(ReactionRateK3!$F40:$V40*OFFSET(ReactionStoich!$E$5:$U$5,I$2,0))*(TimeStep)*'Composition Moles'!$C30</f>
        <v>0.52045602499964905</v>
      </c>
      <c r="J18" s="19">
        <f ca="1">SUMPRODUCT(ReactionRateK3!$F40:$V40*OFFSET(ReactionStoich!$E$5:$U$5,J$2,0))*(TimeStep)*'Composition Moles'!$C30</f>
        <v>0</v>
      </c>
      <c r="K18" s="19">
        <f ca="1">SUMPRODUCT(ReactionRateK3!$F40:$V40*OFFSET(ReactionStoich!$E$5:$U$5,K$2,0))*(TimeStep)*'Composition Moles'!$C30</f>
        <v>0</v>
      </c>
      <c r="L18" s="19">
        <f ca="1">SUMPRODUCT(ReactionRateK3!$F40:$V40*OFFSET(ReactionStoich!$E$5:$U$5,L$2,0))*(TimeStep)*'Composition Moles'!$C30</f>
        <v>0</v>
      </c>
      <c r="M18" s="19">
        <f ca="1">SUMPRODUCT(ReactionRateK3!$F40:$V40*OFFSET(ReactionStoich!$E$5:$U$5,M$2,0))*(TimeStep)*'Composition Moles'!$C30</f>
        <v>0</v>
      </c>
      <c r="N18" s="19">
        <f ca="1">SUMPRODUCT(ReactionRateK3!$F40:$V40*OFFSET(ReactionStoich!$E$5:$U$5,N$2,0))*(TimeStep)*'Composition Moles'!$C30</f>
        <v>0</v>
      </c>
      <c r="O18" s="19">
        <f ca="1">SUMPRODUCT(ReactionRateK3!$F40:$V40*OFFSET(ReactionStoich!$E$5:$U$5,O$2,0))*(TimeStep)*'Composition Moles'!$C30</f>
        <v>0</v>
      </c>
      <c r="P18" s="19">
        <f ca="1">SUMPRODUCT(ReactionRateK3!$F40:$V40*OFFSET(ReactionStoich!$E$5:$U$5,P$2,0))*(TimeStep)*'Composition Moles'!$C30</f>
        <v>0</v>
      </c>
      <c r="Q18" s="19">
        <f ca="1">SUMPRODUCT(ReactionRateK3!$F40:$V40*OFFSET(ReactionStoich!$E$5:$U$5,Q$2,0))*(TimeStep)*'Composition Moles'!$C30</f>
        <v>0</v>
      </c>
      <c r="R18" s="19">
        <f ca="1">SUMPRODUCT(ReactionRateK3!$F40:$V40*OFFSET(ReactionStoich!$E$5:$U$5,R$2,0))*(TimeStep)*'Composition Moles'!$C30</f>
        <v>0</v>
      </c>
      <c r="S18" s="19">
        <f ca="1">SUMPRODUCT(ReactionRateK3!$F40:$V40*OFFSET(ReactionStoich!$E$5:$U$5,S$2,0))*(TimeStep)*'Composition Moles'!$C30</f>
        <v>10.864070112583804</v>
      </c>
      <c r="T18" s="19">
        <f ca="1">SUMPRODUCT(ReactionRateK3!$F40:$V40*OFFSET(ReactionStoich!$E$5:$U$5,T$2,0))*(TimeStep)*'Composition Moles'!$C30</f>
        <v>0</v>
      </c>
      <c r="U18" s="19">
        <f ca="1">SUMPRODUCT(ReactionRateK3!$F40:$V40*OFFSET(ReactionStoich!$E$5:$U$5,U$2,0))*(TimeStep)*'Composition Moles'!$C30</f>
        <v>0</v>
      </c>
      <c r="V18" s="19">
        <f ca="1">SUMPRODUCT(ReactionRateK3!$F40:$V40*OFFSET(ReactionStoich!$E$5:$U$5,V$2,0))*(TimeStep)*'Composition Moles'!$C30</f>
        <v>0</v>
      </c>
      <c r="W18" s="19">
        <f ca="1">SUMPRODUCT(ReactionRateK3!$F40:$V40*OFFSET(ReactionStoich!$E$5:$U$5,W$2,0))*(TimeStep)*'Composition Moles'!$C30</f>
        <v>0</v>
      </c>
      <c r="X18" s="19">
        <f ca="1">SUMPRODUCT(ReactionRateK3!$F40:$V40*OFFSET(ReactionStoich!$E$5:$U$5,X$2,0))*(TimeStep)*'Composition Moles'!$C30</f>
        <v>0</v>
      </c>
      <c r="Y18" s="19">
        <f ca="1">SUMPRODUCT(ReactionRateK3!$F40:$V40*OFFSET(ReactionStoich!$E$5:$U$5,Y$2,0))*(TimeStep)*'Composition Moles'!$C30</f>
        <v>-19.615665488036576</v>
      </c>
      <c r="Z18" s="19">
        <f ca="1">SUMPRODUCT(ReactionRateK3!$F40:$V40*OFFSET(ReactionStoich!$E$5:$U$5,Z$2,0))*(TimeStep)*'Composition Moles'!$C30</f>
        <v>0</v>
      </c>
      <c r="AA18" s="19">
        <f ca="1">SUMPRODUCT(ReactionRateK3!$F40:$V40*OFFSET(ReactionStoich!$E$5:$U$5,AA$2,0))*(TimeStep)*'Composition Moles'!$C30</f>
        <v>0</v>
      </c>
      <c r="AB18" s="19">
        <f ca="1">SUMPRODUCT(ReactionRateK3!$F40:$V40*OFFSET(ReactionStoich!$E$5:$U$5,AB$2,0))*(TimeStep)*'Composition Moles'!$C30</f>
        <v>0</v>
      </c>
      <c r="AC18" s="19">
        <f ca="1">SUMPRODUCT(ReactionRateK3!$F40:$V40*OFFSET(ReactionStoich!$E$5:$U$5,AC$2,0))*(TimeStep)*'Composition Moles'!$C30</f>
        <v>0</v>
      </c>
      <c r="AD18" s="19">
        <f ca="1">SUMPRODUCT(ReactionRateK3!$F40:$V40*OFFSET(ReactionStoich!$E$5:$U$5,AD$2,0))*(TimeStep)*'Composition Moles'!$C30</f>
        <v>0</v>
      </c>
      <c r="AE18" s="19">
        <f ca="1">SUMPRODUCT(ReactionRateK3!$F40:$V40*OFFSET(ReactionStoich!$E$5:$U$5,AE$2,0))*(TimeStep)*'Composition Moles'!$C30</f>
        <v>0</v>
      </c>
      <c r="AF18" s="19">
        <f ca="1">SUMPRODUCT(ReactionRateK3!$F40:$V40*OFFSET(ReactionStoich!$E$5:$U$5,AF$2,0))*(TimeStep)*'Composition Moles'!$C30</f>
        <v>0</v>
      </c>
      <c r="AG18" s="19">
        <f ca="1">SUMPRODUCT(ReactionRateK3!$F40:$V40*OFFSET(ReactionStoich!$E$5:$U$5,AG$2,0))*(TimeStep)*'Composition Moles'!$C30</f>
        <v>0.80278219112009086</v>
      </c>
      <c r="AH18" s="19">
        <f ca="1">SUMPRODUCT(ReactionRateK3!$F40:$V40*OFFSET(ReactionStoich!$E$5:$U$5,AH$2,0))*(TimeStep)*'Composition Moles'!$C30</f>
        <v>7.6658153808046388</v>
      </c>
      <c r="AI18" s="19">
        <f ca="1">SUMPRODUCT(ReactionRateK3!$F40:$V40*OFFSET(ReactionStoich!$E$5:$U$5,AI$2,0))*(TimeStep)*'Composition Moles'!$C30</f>
        <v>3.0943746172958231</v>
      </c>
      <c r="AJ18" s="19">
        <f ca="1">SUMPRODUCT(ReactionRateK3!$F40:$V40*OFFSET(ReactionStoich!$E$5:$U$5,AJ$2,0))*(TimeStep)*'Composition Moles'!$C30</f>
        <v>2.8184084264048863</v>
      </c>
      <c r="AK18" s="19">
        <f ca="1">SUMPRODUCT(ReactionRateK3!$F40:$V40*OFFSET(ReactionStoich!$E$5:$U$5,AK$2,0))*(TimeStep)*'Composition Moles'!$C30</f>
        <v>0</v>
      </c>
      <c r="AL18" s="19">
        <f ca="1">SUMPRODUCT(ReactionRateK3!$F40:$V40*OFFSET(ReactionStoich!$E$5:$U$5,AL$2,0))*(TimeStep)*'Composition Moles'!$C30</f>
        <v>0</v>
      </c>
      <c r="AM18" s="19">
        <f ca="1">SUMPRODUCT(ReactionRateK3!$F40:$V40*OFFSET(ReactionStoich!$E$5:$U$5,AM$2,0))*(TimeStep)*'Composition Moles'!$C30</f>
        <v>0</v>
      </c>
      <c r="AN18" s="19">
        <f ca="1">SUMPRODUCT(ReactionRateK3!$F40:$V40*OFFSET(ReactionStoich!$E$5:$U$5,AN$2,0))*(TimeStep)*'Composition Moles'!$C30</f>
        <v>0</v>
      </c>
      <c r="AO18" s="19">
        <f ca="1">SUMPRODUCT(ReactionRateK3!$F40:$V40*OFFSET(ReactionStoich!$E$5:$U$5,AO$2,0))*(TimeStep)*'Composition Moles'!$C30</f>
        <v>-0.52045602499964905</v>
      </c>
      <c r="AP18" s="19">
        <f ca="1">SUMPRODUCT(ReactionRateK3!$F40:$V40*OFFSET(ReactionStoich!$E$5:$U$5,AP$2,0))*(TimeStep)*'Composition Moles'!$C30</f>
        <v>-1.6190055292444117</v>
      </c>
      <c r="AQ18" s="19">
        <f ca="1">SUMPRODUCT(ReactionRateK3!$F40:$V40*OFFSET(ReactionStoich!$E$5:$U$5,AQ$2,0))*(TimeStep)*'Composition Moles'!$C30</f>
        <v>0</v>
      </c>
      <c r="AR18" s="19">
        <f ca="1">SUMPRODUCT(ReactionRateK3!$F40:$V40*OFFSET(ReactionStoich!$E$5:$U$5,AR$2,0))*(TimeStep)*'Composition Moles'!$C30</f>
        <v>0</v>
      </c>
      <c r="AS18" s="19">
        <f ca="1">SUMPRODUCT(ReactionRateK3!$F40:$V40*OFFSET(ReactionStoich!$E$5:$U$5,AS$2,0))*(TimeStep)*'Composition Moles'!$C30</f>
        <v>-1.1634412286428688</v>
      </c>
      <c r="AT18" s="19">
        <f ca="1">SUMPRODUCT(ReactionRateK3!$F40:$V40*OFFSET(ReactionStoich!$E$5:$U$5,AT$2,0))*(TimeStep)*'Composition Moles'!$C30</f>
        <v>-1.1634412286428688</v>
      </c>
      <c r="AU18" s="19">
        <f ca="1">SUMPRODUCT(ReactionRateK3!$F40:$V40*OFFSET(ReactionStoich!$E$5:$U$5,AU$2,0))*(TimeStep)*'Composition Moles'!$C30</f>
        <v>-1.1634412286428688</v>
      </c>
      <c r="AV18" s="19">
        <f ca="1">SUMPRODUCT(ReactionRateK3!$F40:$V40*OFFSET(ReactionStoich!$E$5:$U$5,AV$2,0))*(TimeStep)*'Composition Moles'!$C30</f>
        <v>0</v>
      </c>
      <c r="AW18" s="19">
        <f ca="1">SUMPRODUCT(ReactionRateK3!$F40:$V40*OFFSET(ReactionStoich!$E$5:$U$5,AW$2,0))*(TimeStep)*'Composition Moles'!$C30</f>
        <v>0</v>
      </c>
      <c r="AX18" s="19">
        <f ca="1">SUMPRODUCT(ReactionRateK3!$F40:$V40*OFFSET(ReactionStoich!$E$5:$U$5,AX$2,0))*(TimeStep)*'Composition Moles'!$C30</f>
        <v>0</v>
      </c>
      <c r="AY18" s="19">
        <f ca="1">SUMPRODUCT(ReactionRateK3!$F40:$V40*OFFSET(ReactionStoich!$E$5:$U$5,AY$2,0))*(TimeStep)*'Composition Moles'!$C30</f>
        <v>0</v>
      </c>
      <c r="AZ18" s="19">
        <f ca="1">SUMPRODUCT(ReactionRateK3!$F40:$V40*OFFSET(ReactionStoich!$E$5:$U$5,AZ$2,0))*(TimeStep)*'Composition Moles'!$C30</f>
        <v>0</v>
      </c>
      <c r="BA18" s="19">
        <f ca="1">SUMPRODUCT(ReactionRateK3!$F40:$V40*OFFSET(ReactionStoich!$E$5:$U$5,BA$2,0))*(TimeStep)*'Composition Moles'!$C30</f>
        <v>0</v>
      </c>
      <c r="BB18" s="19">
        <f ca="1">SUMPRODUCT(ReactionRateK3!$F40:$V40*OFFSET(ReactionStoich!$E$5:$U$5,BB$2,0))*(TimeStep)*'Composition Moles'!$C30</f>
        <v>0</v>
      </c>
      <c r="BC18" s="19">
        <f ca="1">SUMPRODUCT(ReactionRateK3!$F40:$V40*OFFSET(ReactionStoich!$E$5:$U$5,BC$2,0))*(TimeStep)*'Composition Moles'!$C30</f>
        <v>0</v>
      </c>
      <c r="BD18" s="19">
        <f ca="1">SUMPRODUCT(ReactionRateK3!$F40:$V40*OFFSET(ReactionStoich!$E$5:$U$5,BD$2,0))*(TimeStep)*'Composition Moles'!$C30</f>
        <v>0</v>
      </c>
      <c r="BE18" s="19">
        <f ca="1">SUMPRODUCT(ReactionRateK3!$F40:$V40*OFFSET(ReactionStoich!$E$5:$U$5,BE$2,0))*(TimeStep)*'Composition Moles'!$C30</f>
        <v>0</v>
      </c>
      <c r="BF18" s="19">
        <f ca="1">SUMPRODUCT(ReactionRateK3!$F40:$V40*OFFSET(ReactionStoich!$E$5:$U$5,BF$2,0))*(TimeStep)*'Composition Moles'!$C30</f>
        <v>0</v>
      </c>
      <c r="BG18" s="19">
        <f ca="1">SUMPRODUCT(ReactionRateK3!$F40:$V40*OFFSET(ReactionStoich!$E$5:$U$5,BG$2,0))*(TimeStep)*'Composition Moles'!$C30</f>
        <v>0</v>
      </c>
      <c r="BH18" s="19">
        <f ca="1">SUMPRODUCT(ReactionRateK3!$F40:$V40*OFFSET(ReactionStoich!$E$5:$U$5,BH$2,0))*(TimeStep)*'Composition Moles'!$C30</f>
        <v>0</v>
      </c>
      <c r="BI18" s="19">
        <f ca="1">SUMPRODUCT(ReactionRateK3!$F40:$V40*OFFSET(ReactionStoich!$E$5:$U$5,BI$2,0))*(TimeStep)*'Composition Moles'!$C30</f>
        <v>0</v>
      </c>
      <c r="BJ18" s="19">
        <f ca="1">SUMPRODUCT(ReactionRateK3!$F40:$V40*OFFSET(ReactionStoich!$E$5:$U$5,BJ$2,0))*(TimeStep)*'Composition Moles'!$C30</f>
        <v>0</v>
      </c>
      <c r="BK18" s="19">
        <f ca="1">SUMPRODUCT(ReactionRateK3!$F40:$V40*OFFSET(ReactionStoich!$E$5:$U$5,BK$2,0))*(TimeStep)*'Composition Moles'!$C30</f>
        <v>0</v>
      </c>
      <c r="BL18" s="19">
        <f ca="1">SUMPRODUCT(ReactionRateK3!$F40:$V40*OFFSET(ReactionStoich!$E$5:$U$5,BL$2,0))*(TimeStep)*'Composition Moles'!$C30</f>
        <v>0</v>
      </c>
      <c r="BM18" s="19">
        <f ca="1">SUMPRODUCT(ReactionRateK3!$F40:$V40*OFFSET(ReactionStoich!$E$5:$U$5,BM$2,0))*(TimeStep)*'Composition Moles'!$C30</f>
        <v>0</v>
      </c>
      <c r="BN18" s="19">
        <f ca="1">SUMPRODUCT(ReactionRateK3!$F40:$V40*OFFSET(ReactionStoich!$E$5:$U$5,BN$2,0))*(TimeStep)*'Composition Moles'!$C30</f>
        <v>0</v>
      </c>
      <c r="BO18" s="19">
        <f ca="1">SUMPRODUCT(ReactionRateK3!$F40:$V40*OFFSET(ReactionStoich!$E$5:$U$5,BO$2,0))*(TimeStep)*'Composition Moles'!$C30</f>
        <v>0</v>
      </c>
      <c r="BP18" s="19">
        <f ca="1">SUMPRODUCT(ReactionRateK3!$F40:$V40*OFFSET(ReactionStoich!$E$5:$U$5,BP$2,0))*(TimeStep)*'Composition Moles'!$C30</f>
        <v>0</v>
      </c>
      <c r="BQ18" s="19">
        <f ca="1">SUMPRODUCT(ReactionRateK3!$F40:$V40*OFFSET(ReactionStoich!$E$5:$U$5,BQ$2,0))*(TimeStep)*'Composition Moles'!$C30</f>
        <v>0</v>
      </c>
      <c r="BR18" s="19">
        <f ca="1">SUMPRODUCT(ReactionRateK3!$F40:$V40*OFFSET(ReactionStoich!$E$5:$U$5,BR$2,0))*(TimeStep)*'Composition Moles'!$C30</f>
        <v>0</v>
      </c>
      <c r="BS18" s="19">
        <f ca="1">SUMPRODUCT(ReactionRateK3!$F40:$V40*OFFSET(ReactionStoich!$E$5:$U$5,BS$2,0))*(TimeStep)*'Composition Moles'!$C30</f>
        <v>0</v>
      </c>
      <c r="BT18" s="19">
        <f ca="1">SUMPRODUCT(ReactionRateK3!$F40:$V40*OFFSET(ReactionStoich!$E$5:$U$5,BT$2,0))*(TimeStep)*'Composition Moles'!$C30</f>
        <v>0</v>
      </c>
      <c r="BU18" s="19">
        <f ca="1">SUMPRODUCT(ReactionRateK3!$F40:$V40*OFFSET(ReactionStoich!$E$5:$U$5,BU$2,0))*(TimeStep)*'Composition Moles'!$C30</f>
        <v>0</v>
      </c>
      <c r="BV18" s="19">
        <f ca="1">SUMPRODUCT(ReactionRateK3!$F40:$V40*OFFSET(ReactionStoich!$E$5:$U$5,BV$2,0))*(TimeStep)*'Composition Moles'!$C30</f>
        <v>0</v>
      </c>
      <c r="BW18" s="19">
        <f ca="1">SUMPRODUCT(ReactionRateK3!$F40:$V40*OFFSET(ReactionStoich!$E$5:$U$5,BW$2,0))*(TimeStep)*'Composition Moles'!$C30</f>
        <v>0</v>
      </c>
    </row>
    <row r="19" spans="1:75">
      <c r="A19">
        <f>ReactionRateK1!A41</f>
        <v>0.44999999999999996</v>
      </c>
      <c r="B19" s="20">
        <f t="shared" ca="1" si="6"/>
        <v>-73022.327460842542</v>
      </c>
      <c r="C19" s="20">
        <f ca="1">'Composition Moles'!BZ31</f>
        <v>143609.21311245387</v>
      </c>
      <c r="D19" s="26">
        <f t="shared" ca="1" si="5"/>
        <v>0.50847940656608193</v>
      </c>
      <c r="F19" s="19">
        <f ca="1">SUMPRODUCT(ReactionRateK3!$F41:$V41*OFFSET(ReactionStoich!$E$5:$U$5,F$2,0))*(TimeStep)*'Composition Moles'!$C31</f>
        <v>-3.3627892829239578</v>
      </c>
      <c r="G19" s="19">
        <f ca="1">SUMPRODUCT(ReactionRateK3!$F41:$V41*OFFSET(ReactionStoich!$E$5:$U$5,G$2,0))*(TimeStep)*'Composition Moles'!$C31</f>
        <v>0</v>
      </c>
      <c r="H19" s="19">
        <f ca="1">SUMPRODUCT(ReactionRateK3!$F41:$V41*OFFSET(ReactionStoich!$E$5:$U$5,H$2,0))*(TimeStep)*'Composition Moles'!$C31</f>
        <v>2.9117759262934304</v>
      </c>
      <c r="I19" s="19">
        <f ca="1">SUMPRODUCT(ReactionRateK3!$F41:$V41*OFFSET(ReactionStoich!$E$5:$U$5,I$2,0))*(TimeStep)*'Composition Moles'!$C31</f>
        <v>0.45101335663052783</v>
      </c>
      <c r="J19" s="19">
        <f ca="1">SUMPRODUCT(ReactionRateK3!$F41:$V41*OFFSET(ReactionStoich!$E$5:$U$5,J$2,0))*(TimeStep)*'Composition Moles'!$C31</f>
        <v>0</v>
      </c>
      <c r="K19" s="19">
        <f ca="1">SUMPRODUCT(ReactionRateK3!$F41:$V41*OFFSET(ReactionStoich!$E$5:$U$5,K$2,0))*(TimeStep)*'Composition Moles'!$C31</f>
        <v>0</v>
      </c>
      <c r="L19" s="19">
        <f ca="1">SUMPRODUCT(ReactionRateK3!$F41:$V41*OFFSET(ReactionStoich!$E$5:$U$5,L$2,0))*(TimeStep)*'Composition Moles'!$C31</f>
        <v>0</v>
      </c>
      <c r="M19" s="19">
        <f ca="1">SUMPRODUCT(ReactionRateK3!$F41:$V41*OFFSET(ReactionStoich!$E$5:$U$5,M$2,0))*(TimeStep)*'Composition Moles'!$C31</f>
        <v>0</v>
      </c>
      <c r="N19" s="19">
        <f ca="1">SUMPRODUCT(ReactionRateK3!$F41:$V41*OFFSET(ReactionStoich!$E$5:$U$5,N$2,0))*(TimeStep)*'Composition Moles'!$C31</f>
        <v>0</v>
      </c>
      <c r="O19" s="19">
        <f ca="1">SUMPRODUCT(ReactionRateK3!$F41:$V41*OFFSET(ReactionStoich!$E$5:$U$5,O$2,0))*(TimeStep)*'Composition Moles'!$C31</f>
        <v>0</v>
      </c>
      <c r="P19" s="19">
        <f ca="1">SUMPRODUCT(ReactionRateK3!$F41:$V41*OFFSET(ReactionStoich!$E$5:$U$5,P$2,0))*(TimeStep)*'Composition Moles'!$C31</f>
        <v>0</v>
      </c>
      <c r="Q19" s="19">
        <f ca="1">SUMPRODUCT(ReactionRateK3!$F41:$V41*OFFSET(ReactionStoich!$E$5:$U$5,Q$2,0))*(TimeStep)*'Composition Moles'!$C31</f>
        <v>0</v>
      </c>
      <c r="R19" s="19">
        <f ca="1">SUMPRODUCT(ReactionRateK3!$F41:$V41*OFFSET(ReactionStoich!$E$5:$U$5,R$2,0))*(TimeStep)*'Composition Moles'!$C31</f>
        <v>0</v>
      </c>
      <c r="S19" s="19">
        <f ca="1">SUMPRODUCT(ReactionRateK3!$F41:$V41*OFFSET(ReactionStoich!$E$5:$U$5,S$2,0))*(TimeStep)*'Composition Moles'!$C31</f>
        <v>10.674148470760047</v>
      </c>
      <c r="T19" s="19">
        <f ca="1">SUMPRODUCT(ReactionRateK3!$F41:$V41*OFFSET(ReactionStoich!$E$5:$U$5,T$2,0))*(TimeStep)*'Composition Moles'!$C31</f>
        <v>0</v>
      </c>
      <c r="U19" s="19">
        <f ca="1">SUMPRODUCT(ReactionRateK3!$F41:$V41*OFFSET(ReactionStoich!$E$5:$U$5,U$2,0))*(TimeStep)*'Composition Moles'!$C31</f>
        <v>0</v>
      </c>
      <c r="V19" s="19">
        <f ca="1">SUMPRODUCT(ReactionRateK3!$F41:$V41*OFFSET(ReactionStoich!$E$5:$U$5,V$2,0))*(TimeStep)*'Composition Moles'!$C31</f>
        <v>0</v>
      </c>
      <c r="W19" s="19">
        <f ca="1">SUMPRODUCT(ReactionRateK3!$F41:$V41*OFFSET(ReactionStoich!$E$5:$U$5,W$2,0))*(TimeStep)*'Composition Moles'!$C31</f>
        <v>0</v>
      </c>
      <c r="X19" s="19">
        <f ca="1">SUMPRODUCT(ReactionRateK3!$F41:$V41*OFFSET(ReactionStoich!$E$5:$U$5,X$2,0))*(TimeStep)*'Composition Moles'!$C31</f>
        <v>0</v>
      </c>
      <c r="Y19" s="19">
        <f ca="1">SUMPRODUCT(ReactionRateK3!$F41:$V41*OFFSET(ReactionStoich!$E$5:$U$5,Y$2,0))*(TimeStep)*'Composition Moles'!$C31</f>
        <v>-19.582074845744259</v>
      </c>
      <c r="Z19" s="19">
        <f ca="1">SUMPRODUCT(ReactionRateK3!$F41:$V41*OFFSET(ReactionStoich!$E$5:$U$5,Z$2,0))*(TimeStep)*'Composition Moles'!$C31</f>
        <v>0</v>
      </c>
      <c r="AA19" s="19">
        <f ca="1">SUMPRODUCT(ReactionRateK3!$F41:$V41*OFFSET(ReactionStoich!$E$5:$U$5,AA$2,0))*(TimeStep)*'Composition Moles'!$C31</f>
        <v>0</v>
      </c>
      <c r="AB19" s="19">
        <f ca="1">SUMPRODUCT(ReactionRateK3!$F41:$V41*OFFSET(ReactionStoich!$E$5:$U$5,AB$2,0))*(TimeStep)*'Composition Moles'!$C31</f>
        <v>0</v>
      </c>
      <c r="AC19" s="19">
        <f ca="1">SUMPRODUCT(ReactionRateK3!$F41:$V41*OFFSET(ReactionStoich!$E$5:$U$5,AC$2,0))*(TimeStep)*'Composition Moles'!$C31</f>
        <v>0</v>
      </c>
      <c r="AD19" s="19">
        <f ca="1">SUMPRODUCT(ReactionRateK3!$F41:$V41*OFFSET(ReactionStoich!$E$5:$U$5,AD$2,0))*(TimeStep)*'Composition Moles'!$C31</f>
        <v>0</v>
      </c>
      <c r="AE19" s="19">
        <f ca="1">SUMPRODUCT(ReactionRateK3!$F41:$V41*OFFSET(ReactionStoich!$E$5:$U$5,AE$2,0))*(TimeStep)*'Composition Moles'!$C31</f>
        <v>0</v>
      </c>
      <c r="AF19" s="19">
        <f ca="1">SUMPRODUCT(ReactionRateK3!$F41:$V41*OFFSET(ReactionStoich!$E$5:$U$5,AF$2,0))*(TimeStep)*'Composition Moles'!$C31</f>
        <v>0</v>
      </c>
      <c r="AG19" s="19">
        <f ca="1">SUMPRODUCT(ReactionRateK3!$F41:$V41*OFFSET(ReactionStoich!$E$5:$U$5,AG$2,0))*(TimeStep)*'Composition Moles'!$C31</f>
        <v>1.0571551764042226</v>
      </c>
      <c r="AH19" s="19">
        <f ca="1">SUMPRODUCT(ReactionRateK3!$F41:$V41*OFFSET(ReactionStoich!$E$5:$U$5,AH$2,0))*(TimeStep)*'Composition Moles'!$C31</f>
        <v>7.3996579212149953</v>
      </c>
      <c r="AI19" s="19">
        <f ca="1">SUMPRODUCT(ReactionRateK3!$F41:$V41*OFFSET(ReactionStoich!$E$5:$U$5,AI$2,0))*(TimeStep)*'Composition Moles'!$C31</f>
        <v>3.0996322967061807</v>
      </c>
      <c r="AJ19" s="19">
        <f ca="1">SUMPRODUCT(ReactionRateK3!$F41:$V41*OFFSET(ReactionStoich!$E$5:$U$5,AJ$2,0))*(TimeStep)*'Composition Moles'!$C31</f>
        <v>2.7618508073614128</v>
      </c>
      <c r="AK19" s="19">
        <f ca="1">SUMPRODUCT(ReactionRateK3!$F41:$V41*OFFSET(ReactionStoich!$E$5:$U$5,AK$2,0))*(TimeStep)*'Composition Moles'!$C31</f>
        <v>0</v>
      </c>
      <c r="AL19" s="19">
        <f ca="1">SUMPRODUCT(ReactionRateK3!$F41:$V41*OFFSET(ReactionStoich!$E$5:$U$5,AL$2,0))*(TimeStep)*'Composition Moles'!$C31</f>
        <v>0</v>
      </c>
      <c r="AM19" s="19">
        <f ca="1">SUMPRODUCT(ReactionRateK3!$F41:$V41*OFFSET(ReactionStoich!$E$5:$U$5,AM$2,0))*(TimeStep)*'Composition Moles'!$C31</f>
        <v>0</v>
      </c>
      <c r="AN19" s="19">
        <f ca="1">SUMPRODUCT(ReactionRateK3!$F41:$V41*OFFSET(ReactionStoich!$E$5:$U$5,AN$2,0))*(TimeStep)*'Composition Moles'!$C31</f>
        <v>0</v>
      </c>
      <c r="AO19" s="19">
        <f ca="1">SUMPRODUCT(ReactionRateK3!$F41:$V41*OFFSET(ReactionStoich!$E$5:$U$5,AO$2,0))*(TimeStep)*'Composition Moles'!$C31</f>
        <v>-0.45101335663052783</v>
      </c>
      <c r="AP19" s="19">
        <f ca="1">SUMPRODUCT(ReactionRateK3!$F41:$V41*OFFSET(ReactionStoich!$E$5:$U$5,AP$2,0))*(TimeStep)*'Composition Moles'!$C31</f>
        <v>-1.5695531898524295</v>
      </c>
      <c r="AQ19" s="19">
        <f ca="1">SUMPRODUCT(ReactionRateK3!$F41:$V41*OFFSET(ReactionStoich!$E$5:$U$5,AQ$2,0))*(TimeStep)*'Composition Moles'!$C31</f>
        <v>0</v>
      </c>
      <c r="AR19" s="19">
        <f ca="1">SUMPRODUCT(ReactionRateK3!$F41:$V41*OFFSET(ReactionStoich!$E$5:$U$5,AR$2,0))*(TimeStep)*'Composition Moles'!$C31</f>
        <v>0</v>
      </c>
      <c r="AS19" s="19">
        <f ca="1">SUMPRODUCT(ReactionRateK3!$F41:$V41*OFFSET(ReactionStoich!$E$5:$U$5,AS$2,0))*(TimeStep)*'Composition Moles'!$C31</f>
        <v>-1.1299344267398823</v>
      </c>
      <c r="AT19" s="19">
        <f ca="1">SUMPRODUCT(ReactionRateK3!$F41:$V41*OFFSET(ReactionStoich!$E$5:$U$5,AT$2,0))*(TimeStep)*'Composition Moles'!$C31</f>
        <v>-1.1299344267398823</v>
      </c>
      <c r="AU19" s="19">
        <f ca="1">SUMPRODUCT(ReactionRateK3!$F41:$V41*OFFSET(ReactionStoich!$E$5:$U$5,AU$2,0))*(TimeStep)*'Composition Moles'!$C31</f>
        <v>-1.1299344267398823</v>
      </c>
      <c r="AV19" s="19">
        <f ca="1">SUMPRODUCT(ReactionRateK3!$F41:$V41*OFFSET(ReactionStoich!$E$5:$U$5,AV$2,0))*(TimeStep)*'Composition Moles'!$C31</f>
        <v>0</v>
      </c>
      <c r="AW19" s="19">
        <f ca="1">SUMPRODUCT(ReactionRateK3!$F41:$V41*OFFSET(ReactionStoich!$E$5:$U$5,AW$2,0))*(TimeStep)*'Composition Moles'!$C31</f>
        <v>0</v>
      </c>
      <c r="AX19" s="19">
        <f ca="1">SUMPRODUCT(ReactionRateK3!$F41:$V41*OFFSET(ReactionStoich!$E$5:$U$5,AX$2,0))*(TimeStep)*'Composition Moles'!$C31</f>
        <v>0</v>
      </c>
      <c r="AY19" s="19">
        <f ca="1">SUMPRODUCT(ReactionRateK3!$F41:$V41*OFFSET(ReactionStoich!$E$5:$U$5,AY$2,0))*(TimeStep)*'Composition Moles'!$C31</f>
        <v>0</v>
      </c>
      <c r="AZ19" s="19">
        <f ca="1">SUMPRODUCT(ReactionRateK3!$F41:$V41*OFFSET(ReactionStoich!$E$5:$U$5,AZ$2,0))*(TimeStep)*'Composition Moles'!$C31</f>
        <v>0</v>
      </c>
      <c r="BA19" s="19">
        <f ca="1">SUMPRODUCT(ReactionRateK3!$F41:$V41*OFFSET(ReactionStoich!$E$5:$U$5,BA$2,0))*(TimeStep)*'Composition Moles'!$C31</f>
        <v>0</v>
      </c>
      <c r="BB19" s="19">
        <f ca="1">SUMPRODUCT(ReactionRateK3!$F41:$V41*OFFSET(ReactionStoich!$E$5:$U$5,BB$2,0))*(TimeStep)*'Composition Moles'!$C31</f>
        <v>0</v>
      </c>
      <c r="BC19" s="19">
        <f ca="1">SUMPRODUCT(ReactionRateK3!$F41:$V41*OFFSET(ReactionStoich!$E$5:$U$5,BC$2,0))*(TimeStep)*'Composition Moles'!$C31</f>
        <v>0</v>
      </c>
      <c r="BD19" s="19">
        <f ca="1">SUMPRODUCT(ReactionRateK3!$F41:$V41*OFFSET(ReactionStoich!$E$5:$U$5,BD$2,0))*(TimeStep)*'Composition Moles'!$C31</f>
        <v>0</v>
      </c>
      <c r="BE19" s="19">
        <f ca="1">SUMPRODUCT(ReactionRateK3!$F41:$V41*OFFSET(ReactionStoich!$E$5:$U$5,BE$2,0))*(TimeStep)*'Composition Moles'!$C31</f>
        <v>0</v>
      </c>
      <c r="BF19" s="19">
        <f ca="1">SUMPRODUCT(ReactionRateK3!$F41:$V41*OFFSET(ReactionStoich!$E$5:$U$5,BF$2,0))*(TimeStep)*'Composition Moles'!$C31</f>
        <v>0</v>
      </c>
      <c r="BG19" s="19">
        <f ca="1">SUMPRODUCT(ReactionRateK3!$F41:$V41*OFFSET(ReactionStoich!$E$5:$U$5,BG$2,0))*(TimeStep)*'Composition Moles'!$C31</f>
        <v>0</v>
      </c>
      <c r="BH19" s="19">
        <f ca="1">SUMPRODUCT(ReactionRateK3!$F41:$V41*OFFSET(ReactionStoich!$E$5:$U$5,BH$2,0))*(TimeStep)*'Composition Moles'!$C31</f>
        <v>0</v>
      </c>
      <c r="BI19" s="19">
        <f ca="1">SUMPRODUCT(ReactionRateK3!$F41:$V41*OFFSET(ReactionStoich!$E$5:$U$5,BI$2,0))*(TimeStep)*'Composition Moles'!$C31</f>
        <v>0</v>
      </c>
      <c r="BJ19" s="19">
        <f ca="1">SUMPRODUCT(ReactionRateK3!$F41:$V41*OFFSET(ReactionStoich!$E$5:$U$5,BJ$2,0))*(TimeStep)*'Composition Moles'!$C31</f>
        <v>0</v>
      </c>
      <c r="BK19" s="19">
        <f ca="1">SUMPRODUCT(ReactionRateK3!$F41:$V41*OFFSET(ReactionStoich!$E$5:$U$5,BK$2,0))*(TimeStep)*'Composition Moles'!$C31</f>
        <v>0</v>
      </c>
      <c r="BL19" s="19">
        <f ca="1">SUMPRODUCT(ReactionRateK3!$F41:$V41*OFFSET(ReactionStoich!$E$5:$U$5,BL$2,0))*(TimeStep)*'Composition Moles'!$C31</f>
        <v>0</v>
      </c>
      <c r="BM19" s="19">
        <f ca="1">SUMPRODUCT(ReactionRateK3!$F41:$V41*OFFSET(ReactionStoich!$E$5:$U$5,BM$2,0))*(TimeStep)*'Composition Moles'!$C31</f>
        <v>0</v>
      </c>
      <c r="BN19" s="19">
        <f ca="1">SUMPRODUCT(ReactionRateK3!$F41:$V41*OFFSET(ReactionStoich!$E$5:$U$5,BN$2,0))*(TimeStep)*'Composition Moles'!$C31</f>
        <v>0</v>
      </c>
      <c r="BO19" s="19">
        <f ca="1">SUMPRODUCT(ReactionRateK3!$F41:$V41*OFFSET(ReactionStoich!$E$5:$U$5,BO$2,0))*(TimeStep)*'Composition Moles'!$C31</f>
        <v>0</v>
      </c>
      <c r="BP19" s="19">
        <f ca="1">SUMPRODUCT(ReactionRateK3!$F41:$V41*OFFSET(ReactionStoich!$E$5:$U$5,BP$2,0))*(TimeStep)*'Composition Moles'!$C31</f>
        <v>0</v>
      </c>
      <c r="BQ19" s="19">
        <f ca="1">SUMPRODUCT(ReactionRateK3!$F41:$V41*OFFSET(ReactionStoich!$E$5:$U$5,BQ$2,0))*(TimeStep)*'Composition Moles'!$C31</f>
        <v>0</v>
      </c>
      <c r="BR19" s="19">
        <f ca="1">SUMPRODUCT(ReactionRateK3!$F41:$V41*OFFSET(ReactionStoich!$E$5:$U$5,BR$2,0))*(TimeStep)*'Composition Moles'!$C31</f>
        <v>0</v>
      </c>
      <c r="BS19" s="19">
        <f ca="1">SUMPRODUCT(ReactionRateK3!$F41:$V41*OFFSET(ReactionStoich!$E$5:$U$5,BS$2,0))*(TimeStep)*'Composition Moles'!$C31</f>
        <v>0</v>
      </c>
      <c r="BT19" s="19">
        <f ca="1">SUMPRODUCT(ReactionRateK3!$F41:$V41*OFFSET(ReactionStoich!$E$5:$U$5,BT$2,0))*(TimeStep)*'Composition Moles'!$C31</f>
        <v>0</v>
      </c>
      <c r="BU19" s="19">
        <f ca="1">SUMPRODUCT(ReactionRateK3!$F41:$V41*OFFSET(ReactionStoich!$E$5:$U$5,BU$2,0))*(TimeStep)*'Composition Moles'!$C31</f>
        <v>0</v>
      </c>
      <c r="BV19" s="19">
        <f ca="1">SUMPRODUCT(ReactionRateK3!$F41:$V41*OFFSET(ReactionStoich!$E$5:$U$5,BV$2,0))*(TimeStep)*'Composition Moles'!$C31</f>
        <v>0</v>
      </c>
      <c r="BW19" s="19">
        <f ca="1">SUMPRODUCT(ReactionRateK3!$F41:$V41*OFFSET(ReactionStoich!$E$5:$U$5,BW$2,0))*(TimeStep)*'Composition Moles'!$C31</f>
        <v>0</v>
      </c>
    </row>
    <row r="20" spans="1:75">
      <c r="A20">
        <f>ReactionRateK1!A42</f>
        <v>0.49999999999999994</v>
      </c>
      <c r="B20" s="20">
        <f t="shared" ca="1" si="6"/>
        <v>-65908.939410616105</v>
      </c>
      <c r="C20" s="20">
        <f ca="1">'Composition Moles'!BZ32</f>
        <v>143613.29210478265</v>
      </c>
      <c r="D20" s="26">
        <f t="shared" ca="1" si="5"/>
        <v>0.45893342074860205</v>
      </c>
      <c r="F20" s="19">
        <f ca="1">SUMPRODUCT(ReactionRateK3!$F42:$V42*OFFSET(ReactionStoich!$E$5:$U$5,F$2,0))*(TimeStep)*'Composition Moles'!$C32</f>
        <v>-3.1360433662925358</v>
      </c>
      <c r="G20" s="19">
        <f ca="1">SUMPRODUCT(ReactionRateK3!$F42:$V42*OFFSET(ReactionStoich!$E$5:$U$5,G$2,0))*(TimeStep)*'Composition Moles'!$C32</f>
        <v>0</v>
      </c>
      <c r="H20" s="19">
        <f ca="1">SUMPRODUCT(ReactionRateK3!$F42:$V42*OFFSET(ReactionStoich!$E$5:$U$5,H$2,0))*(TimeStep)*'Composition Moles'!$C32</f>
        <v>2.7440712248422678</v>
      </c>
      <c r="I20" s="19">
        <f ca="1">SUMPRODUCT(ReactionRateK3!$F42:$V42*OFFSET(ReactionStoich!$E$5:$U$5,I$2,0))*(TimeStep)*'Composition Moles'!$C32</f>
        <v>0.39197214145026787</v>
      </c>
      <c r="J20" s="19">
        <f ca="1">SUMPRODUCT(ReactionRateK3!$F42:$V42*OFFSET(ReactionStoich!$E$5:$U$5,J$2,0))*(TimeStep)*'Composition Moles'!$C32</f>
        <v>0</v>
      </c>
      <c r="K20" s="19">
        <f ca="1">SUMPRODUCT(ReactionRateK3!$F42:$V42*OFFSET(ReactionStoich!$E$5:$U$5,K$2,0))*(TimeStep)*'Composition Moles'!$C32</f>
        <v>0</v>
      </c>
      <c r="L20" s="19">
        <f ca="1">SUMPRODUCT(ReactionRateK3!$F42:$V42*OFFSET(ReactionStoich!$E$5:$U$5,L$2,0))*(TimeStep)*'Composition Moles'!$C32</f>
        <v>0</v>
      </c>
      <c r="M20" s="19">
        <f ca="1">SUMPRODUCT(ReactionRateK3!$F42:$V42*OFFSET(ReactionStoich!$E$5:$U$5,M$2,0))*(TimeStep)*'Composition Moles'!$C32</f>
        <v>0</v>
      </c>
      <c r="N20" s="19">
        <f ca="1">SUMPRODUCT(ReactionRateK3!$F42:$V42*OFFSET(ReactionStoich!$E$5:$U$5,N$2,0))*(TimeStep)*'Composition Moles'!$C32</f>
        <v>0</v>
      </c>
      <c r="O20" s="19">
        <f ca="1">SUMPRODUCT(ReactionRateK3!$F42:$V42*OFFSET(ReactionStoich!$E$5:$U$5,O$2,0))*(TimeStep)*'Composition Moles'!$C32</f>
        <v>0</v>
      </c>
      <c r="P20" s="19">
        <f ca="1">SUMPRODUCT(ReactionRateK3!$F42:$V42*OFFSET(ReactionStoich!$E$5:$U$5,P$2,0))*(TimeStep)*'Composition Moles'!$C32</f>
        <v>0</v>
      </c>
      <c r="Q20" s="19">
        <f ca="1">SUMPRODUCT(ReactionRateK3!$F42:$V42*OFFSET(ReactionStoich!$E$5:$U$5,Q$2,0))*(TimeStep)*'Composition Moles'!$C32</f>
        <v>0</v>
      </c>
      <c r="R20" s="19">
        <f ca="1">SUMPRODUCT(ReactionRateK3!$F42:$V42*OFFSET(ReactionStoich!$E$5:$U$5,R$2,0))*(TimeStep)*'Composition Moles'!$C32</f>
        <v>0</v>
      </c>
      <c r="S20" s="19">
        <f ca="1">SUMPRODUCT(ReactionRateK3!$F42:$V42*OFFSET(ReactionStoich!$E$5:$U$5,S$2,0))*(TimeStep)*'Composition Moles'!$C32</f>
        <v>10.389486656504745</v>
      </c>
      <c r="T20" s="19">
        <f ca="1">SUMPRODUCT(ReactionRateK3!$F42:$V42*OFFSET(ReactionStoich!$E$5:$U$5,T$2,0))*(TimeStep)*'Composition Moles'!$C32</f>
        <v>0</v>
      </c>
      <c r="U20" s="19">
        <f ca="1">SUMPRODUCT(ReactionRateK3!$F42:$V42*OFFSET(ReactionStoich!$E$5:$U$5,U$2,0))*(TimeStep)*'Composition Moles'!$C32</f>
        <v>0</v>
      </c>
      <c r="V20" s="19">
        <f ca="1">SUMPRODUCT(ReactionRateK3!$F42:$V42*OFFSET(ReactionStoich!$E$5:$U$5,V$2,0))*(TimeStep)*'Composition Moles'!$C32</f>
        <v>0</v>
      </c>
      <c r="W20" s="19">
        <f ca="1">SUMPRODUCT(ReactionRateK3!$F42:$V42*OFFSET(ReactionStoich!$E$5:$U$5,W$2,0))*(TimeStep)*'Composition Moles'!$C32</f>
        <v>0</v>
      </c>
      <c r="X20" s="19">
        <f ca="1">SUMPRODUCT(ReactionRateK3!$F42:$V42*OFFSET(ReactionStoich!$E$5:$U$5,X$2,0))*(TimeStep)*'Composition Moles'!$C32</f>
        <v>0</v>
      </c>
      <c r="Y20" s="19">
        <f ca="1">SUMPRODUCT(ReactionRateK3!$F42:$V42*OFFSET(ReactionStoich!$E$5:$U$5,Y$2,0))*(TimeStep)*'Composition Moles'!$C32</f>
        <v>-19.320710276050519</v>
      </c>
      <c r="Z20" s="19">
        <f ca="1">SUMPRODUCT(ReactionRateK3!$F42:$V42*OFFSET(ReactionStoich!$E$5:$U$5,Z$2,0))*(TimeStep)*'Composition Moles'!$C32</f>
        <v>0</v>
      </c>
      <c r="AA20" s="19">
        <f ca="1">SUMPRODUCT(ReactionRateK3!$F42:$V42*OFFSET(ReactionStoich!$E$5:$U$5,AA$2,0))*(TimeStep)*'Composition Moles'!$C32</f>
        <v>0</v>
      </c>
      <c r="AB20" s="19">
        <f ca="1">SUMPRODUCT(ReactionRateK3!$F42:$V42*OFFSET(ReactionStoich!$E$5:$U$5,AB$2,0))*(TimeStep)*'Composition Moles'!$C32</f>
        <v>0</v>
      </c>
      <c r="AC20" s="19">
        <f ca="1">SUMPRODUCT(ReactionRateK3!$F42:$V42*OFFSET(ReactionStoich!$E$5:$U$5,AC$2,0))*(TimeStep)*'Composition Moles'!$C32</f>
        <v>0</v>
      </c>
      <c r="AD20" s="19">
        <f ca="1">SUMPRODUCT(ReactionRateK3!$F42:$V42*OFFSET(ReactionStoich!$E$5:$U$5,AD$2,0))*(TimeStep)*'Composition Moles'!$C32</f>
        <v>0</v>
      </c>
      <c r="AE20" s="19">
        <f ca="1">SUMPRODUCT(ReactionRateK3!$F42:$V42*OFFSET(ReactionStoich!$E$5:$U$5,AE$2,0))*(TimeStep)*'Composition Moles'!$C32</f>
        <v>0</v>
      </c>
      <c r="AF20" s="19">
        <f ca="1">SUMPRODUCT(ReactionRateK3!$F42:$V42*OFFSET(ReactionStoich!$E$5:$U$5,AF$2,0))*(TimeStep)*'Composition Moles'!$C32</f>
        <v>0</v>
      </c>
      <c r="AG20" s="19">
        <f ca="1">SUMPRODUCT(ReactionRateK3!$F42:$V42*OFFSET(ReactionStoich!$E$5:$U$5,AG$2,0))*(TimeStep)*'Composition Moles'!$C32</f>
        <v>1.1878485476940781</v>
      </c>
      <c r="AH20" s="19">
        <f ca="1">SUMPRODUCT(ReactionRateK3!$F42:$V42*OFFSET(ReactionStoich!$E$5:$U$5,AH$2,0))*(TimeStep)*'Composition Moles'!$C32</f>
        <v>7.1345999267476765</v>
      </c>
      <c r="AI20" s="19">
        <f ca="1">SUMPRODUCT(ReactionRateK3!$F42:$V42*OFFSET(ReactionStoich!$E$5:$U$5,AI$2,0))*(TimeStep)*'Composition Moles'!$C32</f>
        <v>3.108973790424538</v>
      </c>
      <c r="AJ20" s="19">
        <f ca="1">SUMPRODUCT(ReactionRateK3!$F42:$V42*OFFSET(ReactionStoich!$E$5:$U$5,AJ$2,0))*(TimeStep)*'Composition Moles'!$C32</f>
        <v>2.7055971917558512</v>
      </c>
      <c r="AK20" s="19">
        <f ca="1">SUMPRODUCT(ReactionRateK3!$F42:$V42*OFFSET(ReactionStoich!$E$5:$U$5,AK$2,0))*(TimeStep)*'Composition Moles'!$C32</f>
        <v>0</v>
      </c>
      <c r="AL20" s="19">
        <f ca="1">SUMPRODUCT(ReactionRateK3!$F42:$V42*OFFSET(ReactionStoich!$E$5:$U$5,AL$2,0))*(TimeStep)*'Composition Moles'!$C32</f>
        <v>0</v>
      </c>
      <c r="AM20" s="19">
        <f ca="1">SUMPRODUCT(ReactionRateK3!$F42:$V42*OFFSET(ReactionStoich!$E$5:$U$5,AM$2,0))*(TimeStep)*'Composition Moles'!$C32</f>
        <v>0</v>
      </c>
      <c r="AN20" s="19">
        <f ca="1">SUMPRODUCT(ReactionRateK3!$F42:$V42*OFFSET(ReactionStoich!$E$5:$U$5,AN$2,0))*(TimeStep)*'Composition Moles'!$C32</f>
        <v>0</v>
      </c>
      <c r="AO20" s="19">
        <f ca="1">SUMPRODUCT(ReactionRateK3!$F42:$V42*OFFSET(ReactionStoich!$E$5:$U$5,AO$2,0))*(TimeStep)*'Composition Moles'!$C32</f>
        <v>-0.39197214145026787</v>
      </c>
      <c r="AP20" s="19">
        <f ca="1">SUMPRODUCT(ReactionRateK3!$F42:$V42*OFFSET(ReactionStoich!$E$5:$U$5,AP$2,0))*(TimeStep)*'Composition Moles'!$C32</f>
        <v>-1.5214218369540224</v>
      </c>
      <c r="AQ20" s="19">
        <f ca="1">SUMPRODUCT(ReactionRateK3!$F42:$V42*OFFSET(ReactionStoich!$E$5:$U$5,AQ$2,0))*(TimeStep)*'Composition Moles'!$C32</f>
        <v>0</v>
      </c>
      <c r="AR20" s="19">
        <f ca="1">SUMPRODUCT(ReactionRateK3!$F42:$V42*OFFSET(ReactionStoich!$E$5:$U$5,AR$2,0))*(TimeStep)*'Composition Moles'!$C32</f>
        <v>0</v>
      </c>
      <c r="AS20" s="19">
        <f ca="1">SUMPRODUCT(ReactionRateK3!$F42:$V42*OFFSET(ReactionStoich!$E$5:$U$5,AS$2,0))*(TimeStep)*'Composition Moles'!$C32</f>
        <v>-1.0974672862240258</v>
      </c>
      <c r="AT20" s="19">
        <f ca="1">SUMPRODUCT(ReactionRateK3!$F42:$V42*OFFSET(ReactionStoich!$E$5:$U$5,AT$2,0))*(TimeStep)*'Composition Moles'!$C32</f>
        <v>-1.0974672862240258</v>
      </c>
      <c r="AU20" s="19">
        <f ca="1">SUMPRODUCT(ReactionRateK3!$F42:$V42*OFFSET(ReactionStoich!$E$5:$U$5,AU$2,0))*(TimeStep)*'Composition Moles'!$C32</f>
        <v>-1.0974672862240258</v>
      </c>
      <c r="AV20" s="19">
        <f ca="1">SUMPRODUCT(ReactionRateK3!$F42:$V42*OFFSET(ReactionStoich!$E$5:$U$5,AV$2,0))*(TimeStep)*'Composition Moles'!$C32</f>
        <v>0</v>
      </c>
      <c r="AW20" s="19">
        <f ca="1">SUMPRODUCT(ReactionRateK3!$F42:$V42*OFFSET(ReactionStoich!$E$5:$U$5,AW$2,0))*(TimeStep)*'Composition Moles'!$C32</f>
        <v>0</v>
      </c>
      <c r="AX20" s="19">
        <f ca="1">SUMPRODUCT(ReactionRateK3!$F42:$V42*OFFSET(ReactionStoich!$E$5:$U$5,AX$2,0))*(TimeStep)*'Composition Moles'!$C32</f>
        <v>0</v>
      </c>
      <c r="AY20" s="19">
        <f ca="1">SUMPRODUCT(ReactionRateK3!$F42:$V42*OFFSET(ReactionStoich!$E$5:$U$5,AY$2,0))*(TimeStep)*'Composition Moles'!$C32</f>
        <v>0</v>
      </c>
      <c r="AZ20" s="19">
        <f ca="1">SUMPRODUCT(ReactionRateK3!$F42:$V42*OFFSET(ReactionStoich!$E$5:$U$5,AZ$2,0))*(TimeStep)*'Composition Moles'!$C32</f>
        <v>0</v>
      </c>
      <c r="BA20" s="19">
        <f ca="1">SUMPRODUCT(ReactionRateK3!$F42:$V42*OFFSET(ReactionStoich!$E$5:$U$5,BA$2,0))*(TimeStep)*'Composition Moles'!$C32</f>
        <v>0</v>
      </c>
      <c r="BB20" s="19">
        <f ca="1">SUMPRODUCT(ReactionRateK3!$F42:$V42*OFFSET(ReactionStoich!$E$5:$U$5,BB$2,0))*(TimeStep)*'Composition Moles'!$C32</f>
        <v>0</v>
      </c>
      <c r="BC20" s="19">
        <f ca="1">SUMPRODUCT(ReactionRateK3!$F42:$V42*OFFSET(ReactionStoich!$E$5:$U$5,BC$2,0))*(TimeStep)*'Composition Moles'!$C32</f>
        <v>0</v>
      </c>
      <c r="BD20" s="19">
        <f ca="1">SUMPRODUCT(ReactionRateK3!$F42:$V42*OFFSET(ReactionStoich!$E$5:$U$5,BD$2,0))*(TimeStep)*'Composition Moles'!$C32</f>
        <v>0</v>
      </c>
      <c r="BE20" s="19">
        <f ca="1">SUMPRODUCT(ReactionRateK3!$F42:$V42*OFFSET(ReactionStoich!$E$5:$U$5,BE$2,0))*(TimeStep)*'Composition Moles'!$C32</f>
        <v>0</v>
      </c>
      <c r="BF20" s="19">
        <f ca="1">SUMPRODUCT(ReactionRateK3!$F42:$V42*OFFSET(ReactionStoich!$E$5:$U$5,BF$2,0))*(TimeStep)*'Composition Moles'!$C32</f>
        <v>0</v>
      </c>
      <c r="BG20" s="19">
        <f ca="1">SUMPRODUCT(ReactionRateK3!$F42:$V42*OFFSET(ReactionStoich!$E$5:$U$5,BG$2,0))*(TimeStep)*'Composition Moles'!$C32</f>
        <v>0</v>
      </c>
      <c r="BH20" s="19">
        <f ca="1">SUMPRODUCT(ReactionRateK3!$F42:$V42*OFFSET(ReactionStoich!$E$5:$U$5,BH$2,0))*(TimeStep)*'Composition Moles'!$C32</f>
        <v>0</v>
      </c>
      <c r="BI20" s="19">
        <f ca="1">SUMPRODUCT(ReactionRateK3!$F42:$V42*OFFSET(ReactionStoich!$E$5:$U$5,BI$2,0))*(TimeStep)*'Composition Moles'!$C32</f>
        <v>0</v>
      </c>
      <c r="BJ20" s="19">
        <f ca="1">SUMPRODUCT(ReactionRateK3!$F42:$V42*OFFSET(ReactionStoich!$E$5:$U$5,BJ$2,0))*(TimeStep)*'Composition Moles'!$C32</f>
        <v>0</v>
      </c>
      <c r="BK20" s="19">
        <f ca="1">SUMPRODUCT(ReactionRateK3!$F42:$V42*OFFSET(ReactionStoich!$E$5:$U$5,BK$2,0))*(TimeStep)*'Composition Moles'!$C32</f>
        <v>0</v>
      </c>
      <c r="BL20" s="19">
        <f ca="1">SUMPRODUCT(ReactionRateK3!$F42:$V42*OFFSET(ReactionStoich!$E$5:$U$5,BL$2,0))*(TimeStep)*'Composition Moles'!$C32</f>
        <v>0</v>
      </c>
      <c r="BM20" s="19">
        <f ca="1">SUMPRODUCT(ReactionRateK3!$F42:$V42*OFFSET(ReactionStoich!$E$5:$U$5,BM$2,0))*(TimeStep)*'Composition Moles'!$C32</f>
        <v>0</v>
      </c>
      <c r="BN20" s="19">
        <f ca="1">SUMPRODUCT(ReactionRateK3!$F42:$V42*OFFSET(ReactionStoich!$E$5:$U$5,BN$2,0))*(TimeStep)*'Composition Moles'!$C32</f>
        <v>0</v>
      </c>
      <c r="BO20" s="19">
        <f ca="1">SUMPRODUCT(ReactionRateK3!$F42:$V42*OFFSET(ReactionStoich!$E$5:$U$5,BO$2,0))*(TimeStep)*'Composition Moles'!$C32</f>
        <v>0</v>
      </c>
      <c r="BP20" s="19">
        <f ca="1">SUMPRODUCT(ReactionRateK3!$F42:$V42*OFFSET(ReactionStoich!$E$5:$U$5,BP$2,0))*(TimeStep)*'Composition Moles'!$C32</f>
        <v>0</v>
      </c>
      <c r="BQ20" s="19">
        <f ca="1">SUMPRODUCT(ReactionRateK3!$F42:$V42*OFFSET(ReactionStoich!$E$5:$U$5,BQ$2,0))*(TimeStep)*'Composition Moles'!$C32</f>
        <v>0</v>
      </c>
      <c r="BR20" s="19">
        <f ca="1">SUMPRODUCT(ReactionRateK3!$F42:$V42*OFFSET(ReactionStoich!$E$5:$U$5,BR$2,0))*(TimeStep)*'Composition Moles'!$C32</f>
        <v>0</v>
      </c>
      <c r="BS20" s="19">
        <f ca="1">SUMPRODUCT(ReactionRateK3!$F42:$V42*OFFSET(ReactionStoich!$E$5:$U$5,BS$2,0))*(TimeStep)*'Composition Moles'!$C32</f>
        <v>0</v>
      </c>
      <c r="BT20" s="19">
        <f ca="1">SUMPRODUCT(ReactionRateK3!$F42:$V42*OFFSET(ReactionStoich!$E$5:$U$5,BT$2,0))*(TimeStep)*'Composition Moles'!$C32</f>
        <v>0</v>
      </c>
      <c r="BU20" s="19">
        <f ca="1">SUMPRODUCT(ReactionRateK3!$F42:$V42*OFFSET(ReactionStoich!$E$5:$U$5,BU$2,0))*(TimeStep)*'Composition Moles'!$C32</f>
        <v>0</v>
      </c>
      <c r="BV20" s="19">
        <f ca="1">SUMPRODUCT(ReactionRateK3!$F42:$V42*OFFSET(ReactionStoich!$E$5:$U$5,BV$2,0))*(TimeStep)*'Composition Moles'!$C32</f>
        <v>0</v>
      </c>
      <c r="BW20" s="19">
        <f ca="1">SUMPRODUCT(ReactionRateK3!$F42:$V42*OFFSET(ReactionStoich!$E$5:$U$5,BW$2,0))*(TimeStep)*'Composition Moles'!$C32</f>
        <v>0</v>
      </c>
    </row>
    <row r="21" spans="1:75">
      <c r="A21">
        <f>ReactionRateK1!A43</f>
        <v>0.54999999999999993</v>
      </c>
      <c r="B21" s="20">
        <f t="shared" ca="1" si="6"/>
        <v>-60611.648703153965</v>
      </c>
      <c r="C21" s="20">
        <f ca="1">'Composition Moles'!BZ33</f>
        <v>143618.94306912395</v>
      </c>
      <c r="D21" s="26">
        <f t="shared" ca="1" si="5"/>
        <v>0.42203101769090107</v>
      </c>
      <c r="F21" s="19">
        <f ca="1">SUMPRODUCT(ReactionRateK3!$F43:$V43*OFFSET(ReactionStoich!$E$5:$U$5,F$2,0))*(TimeStep)*'Composition Moles'!$C33</f>
        <v>-2.9279882501289696</v>
      </c>
      <c r="G21" s="19">
        <f ca="1">SUMPRODUCT(ReactionRateK3!$F43:$V43*OFFSET(ReactionStoich!$E$5:$U$5,G$2,0))*(TimeStep)*'Composition Moles'!$C33</f>
        <v>0</v>
      </c>
      <c r="H21" s="19">
        <f ca="1">SUMPRODUCT(ReactionRateK3!$F43:$V43*OFFSET(ReactionStoich!$E$5:$U$5,H$2,0))*(TimeStep)*'Composition Moles'!$C33</f>
        <v>2.5864063738364922</v>
      </c>
      <c r="I21" s="19">
        <f ca="1">SUMPRODUCT(ReactionRateK3!$F43:$V43*OFFSET(ReactionStoich!$E$5:$U$5,I$2,0))*(TimeStep)*'Composition Moles'!$C33</f>
        <v>0.34158187629247755</v>
      </c>
      <c r="J21" s="19">
        <f ca="1">SUMPRODUCT(ReactionRateK3!$F43:$V43*OFFSET(ReactionStoich!$E$5:$U$5,J$2,0))*(TimeStep)*'Composition Moles'!$C33</f>
        <v>0</v>
      </c>
      <c r="K21" s="19">
        <f ca="1">SUMPRODUCT(ReactionRateK3!$F43:$V43*OFFSET(ReactionStoich!$E$5:$U$5,K$2,0))*(TimeStep)*'Composition Moles'!$C33</f>
        <v>0</v>
      </c>
      <c r="L21" s="19">
        <f ca="1">SUMPRODUCT(ReactionRateK3!$F43:$V43*OFFSET(ReactionStoich!$E$5:$U$5,L$2,0))*(TimeStep)*'Composition Moles'!$C33</f>
        <v>0</v>
      </c>
      <c r="M21" s="19">
        <f ca="1">SUMPRODUCT(ReactionRateK3!$F43:$V43*OFFSET(ReactionStoich!$E$5:$U$5,M$2,0))*(TimeStep)*'Composition Moles'!$C33</f>
        <v>0</v>
      </c>
      <c r="N21" s="19">
        <f ca="1">SUMPRODUCT(ReactionRateK3!$F43:$V43*OFFSET(ReactionStoich!$E$5:$U$5,N$2,0))*(TimeStep)*'Composition Moles'!$C33</f>
        <v>0</v>
      </c>
      <c r="O21" s="19">
        <f ca="1">SUMPRODUCT(ReactionRateK3!$F43:$V43*OFFSET(ReactionStoich!$E$5:$U$5,O$2,0))*(TimeStep)*'Composition Moles'!$C33</f>
        <v>0</v>
      </c>
      <c r="P21" s="19">
        <f ca="1">SUMPRODUCT(ReactionRateK3!$F43:$V43*OFFSET(ReactionStoich!$E$5:$U$5,P$2,0))*(TimeStep)*'Composition Moles'!$C33</f>
        <v>0</v>
      </c>
      <c r="Q21" s="19">
        <f ca="1">SUMPRODUCT(ReactionRateK3!$F43:$V43*OFFSET(ReactionStoich!$E$5:$U$5,Q$2,0))*(TimeStep)*'Composition Moles'!$C33</f>
        <v>0</v>
      </c>
      <c r="R21" s="19">
        <f ca="1">SUMPRODUCT(ReactionRateK3!$F43:$V43*OFFSET(ReactionStoich!$E$5:$U$5,R$2,0))*(TimeStep)*'Composition Moles'!$C33</f>
        <v>0</v>
      </c>
      <c r="S21" s="19">
        <f ca="1">SUMPRODUCT(ReactionRateK3!$F43:$V43*OFFSET(ReactionStoich!$E$5:$U$5,S$2,0))*(TimeStep)*'Composition Moles'!$C33</f>
        <v>10.025645867257987</v>
      </c>
      <c r="T21" s="19">
        <f ca="1">SUMPRODUCT(ReactionRateK3!$F43:$V43*OFFSET(ReactionStoich!$E$5:$U$5,T$2,0))*(TimeStep)*'Composition Moles'!$C33</f>
        <v>0</v>
      </c>
      <c r="U21" s="19">
        <f ca="1">SUMPRODUCT(ReactionRateK3!$F43:$V43*OFFSET(ReactionStoich!$E$5:$U$5,U$2,0))*(TimeStep)*'Composition Moles'!$C33</f>
        <v>0</v>
      </c>
      <c r="V21" s="19">
        <f ca="1">SUMPRODUCT(ReactionRateK3!$F43:$V43*OFFSET(ReactionStoich!$E$5:$U$5,V$2,0))*(TimeStep)*'Composition Moles'!$C33</f>
        <v>0</v>
      </c>
      <c r="W21" s="19">
        <f ca="1">SUMPRODUCT(ReactionRateK3!$F43:$V43*OFFSET(ReactionStoich!$E$5:$U$5,W$2,0))*(TimeStep)*'Composition Moles'!$C33</f>
        <v>0</v>
      </c>
      <c r="X21" s="19">
        <f ca="1">SUMPRODUCT(ReactionRateK3!$F43:$V43*OFFSET(ReactionStoich!$E$5:$U$5,X$2,0))*(TimeStep)*'Composition Moles'!$C33</f>
        <v>0</v>
      </c>
      <c r="Y21" s="19">
        <f ca="1">SUMPRODUCT(ReactionRateK3!$F43:$V43*OFFSET(ReactionStoich!$E$5:$U$5,Y$2,0))*(TimeStep)*'Composition Moles'!$C33</f>
        <v>-18.868022136064234</v>
      </c>
      <c r="Z21" s="19">
        <f ca="1">SUMPRODUCT(ReactionRateK3!$F43:$V43*OFFSET(ReactionStoich!$E$5:$U$5,Z$2,0))*(TimeStep)*'Composition Moles'!$C33</f>
        <v>0</v>
      </c>
      <c r="AA21" s="19">
        <f ca="1">SUMPRODUCT(ReactionRateK3!$F43:$V43*OFFSET(ReactionStoich!$E$5:$U$5,AA$2,0))*(TimeStep)*'Composition Moles'!$C33</f>
        <v>0</v>
      </c>
      <c r="AB21" s="19">
        <f ca="1">SUMPRODUCT(ReactionRateK3!$F43:$V43*OFFSET(ReactionStoich!$E$5:$U$5,AB$2,0))*(TimeStep)*'Composition Moles'!$C33</f>
        <v>0</v>
      </c>
      <c r="AC21" s="19">
        <f ca="1">SUMPRODUCT(ReactionRateK3!$F43:$V43*OFFSET(ReactionStoich!$E$5:$U$5,AC$2,0))*(TimeStep)*'Composition Moles'!$C33</f>
        <v>0</v>
      </c>
      <c r="AD21" s="19">
        <f ca="1">SUMPRODUCT(ReactionRateK3!$F43:$V43*OFFSET(ReactionStoich!$E$5:$U$5,AD$2,0))*(TimeStep)*'Composition Moles'!$C33</f>
        <v>0</v>
      </c>
      <c r="AE21" s="19">
        <f ca="1">SUMPRODUCT(ReactionRateK3!$F43:$V43*OFFSET(ReactionStoich!$E$5:$U$5,AE$2,0))*(TimeStep)*'Composition Moles'!$C33</f>
        <v>0</v>
      </c>
      <c r="AF21" s="19">
        <f ca="1">SUMPRODUCT(ReactionRateK3!$F43:$V43*OFFSET(ReactionStoich!$E$5:$U$5,AF$2,0))*(TimeStep)*'Composition Moles'!$C33</f>
        <v>0</v>
      </c>
      <c r="AG21" s="19">
        <f ca="1">SUMPRODUCT(ReactionRateK3!$F43:$V43*OFFSET(ReactionStoich!$E$5:$U$5,AG$2,0))*(TimeStep)*'Composition Moles'!$C33</f>
        <v>1.2117089241949888</v>
      </c>
      <c r="AH21" s="19">
        <f ca="1">SUMPRODUCT(ReactionRateK3!$F43:$V43*OFFSET(ReactionStoich!$E$5:$U$5,AH$2,0))*(TimeStep)*'Composition Moles'!$C33</f>
        <v>6.8722718973816699</v>
      </c>
      <c r="AI21" s="19">
        <f ca="1">SUMPRODUCT(ReactionRateK3!$F43:$V43*OFFSET(ReactionStoich!$E$5:$U$5,AI$2,0))*(TimeStep)*'Composition Moles'!$C33</f>
        <v>3.1224102693214562</v>
      </c>
      <c r="AJ21" s="19">
        <f ca="1">SUMPRODUCT(ReactionRateK3!$F43:$V43*OFFSET(ReactionStoich!$E$5:$U$5,AJ$2,0))*(TimeStep)*'Composition Moles'!$C33</f>
        <v>2.650273956006802</v>
      </c>
      <c r="AK21" s="19">
        <f ca="1">SUMPRODUCT(ReactionRateK3!$F43:$V43*OFFSET(ReactionStoich!$E$5:$U$5,AK$2,0))*(TimeStep)*'Composition Moles'!$C33</f>
        <v>0</v>
      </c>
      <c r="AL21" s="19">
        <f ca="1">SUMPRODUCT(ReactionRateK3!$F43:$V43*OFFSET(ReactionStoich!$E$5:$U$5,AL$2,0))*(TimeStep)*'Composition Moles'!$C33</f>
        <v>0</v>
      </c>
      <c r="AM21" s="19">
        <f ca="1">SUMPRODUCT(ReactionRateK3!$F43:$V43*OFFSET(ReactionStoich!$E$5:$U$5,AM$2,0))*(TimeStep)*'Composition Moles'!$C33</f>
        <v>0</v>
      </c>
      <c r="AN21" s="19">
        <f ca="1">SUMPRODUCT(ReactionRateK3!$F43:$V43*OFFSET(ReactionStoich!$E$5:$U$5,AN$2,0))*(TimeStep)*'Composition Moles'!$C33</f>
        <v>0</v>
      </c>
      <c r="AO21" s="19">
        <f ca="1">SUMPRODUCT(ReactionRateK3!$F43:$V43*OFFSET(ReactionStoich!$E$5:$U$5,AO$2,0))*(TimeStep)*'Composition Moles'!$C33</f>
        <v>-0.34158187629247755</v>
      </c>
      <c r="AP21" s="19">
        <f ca="1">SUMPRODUCT(ReactionRateK3!$F43:$V43*OFFSET(ReactionStoich!$E$5:$U$5,AP$2,0))*(TimeStep)*'Composition Moles'!$C33</f>
        <v>-1.4743254638465144</v>
      </c>
      <c r="AQ21" s="19">
        <f ca="1">SUMPRODUCT(ReactionRateK3!$F43:$V43*OFFSET(ReactionStoich!$E$5:$U$5,AQ$2,0))*(TimeStep)*'Composition Moles'!$C33</f>
        <v>0</v>
      </c>
      <c r="AR21" s="19">
        <f ca="1">SUMPRODUCT(ReactionRateK3!$F43:$V43*OFFSET(ReactionStoich!$E$5:$U$5,AR$2,0))*(TimeStep)*'Composition Moles'!$C33</f>
        <v>0</v>
      </c>
      <c r="AS21" s="19">
        <f ca="1">SUMPRODUCT(ReactionRateK3!$F43:$V43*OFFSET(ReactionStoich!$E$5:$U$5,AS$2,0))*(TimeStep)*'Composition Moles'!$C33</f>
        <v>-1.0661271459865604</v>
      </c>
      <c r="AT21" s="19">
        <f ca="1">SUMPRODUCT(ReactionRateK3!$F43:$V43*OFFSET(ReactionStoich!$E$5:$U$5,AT$2,0))*(TimeStep)*'Composition Moles'!$C33</f>
        <v>-1.0661271459865604</v>
      </c>
      <c r="AU21" s="19">
        <f ca="1">SUMPRODUCT(ReactionRateK3!$F43:$V43*OFFSET(ReactionStoich!$E$5:$U$5,AU$2,0))*(TimeStep)*'Composition Moles'!$C33</f>
        <v>-1.0661271459865604</v>
      </c>
      <c r="AV21" s="19">
        <f ca="1">SUMPRODUCT(ReactionRateK3!$F43:$V43*OFFSET(ReactionStoich!$E$5:$U$5,AV$2,0))*(TimeStep)*'Composition Moles'!$C33</f>
        <v>0</v>
      </c>
      <c r="AW21" s="19">
        <f ca="1">SUMPRODUCT(ReactionRateK3!$F43:$V43*OFFSET(ReactionStoich!$E$5:$U$5,AW$2,0))*(TimeStep)*'Composition Moles'!$C33</f>
        <v>0</v>
      </c>
      <c r="AX21" s="19">
        <f ca="1">SUMPRODUCT(ReactionRateK3!$F43:$V43*OFFSET(ReactionStoich!$E$5:$U$5,AX$2,0))*(TimeStep)*'Composition Moles'!$C33</f>
        <v>0</v>
      </c>
      <c r="AY21" s="19">
        <f ca="1">SUMPRODUCT(ReactionRateK3!$F43:$V43*OFFSET(ReactionStoich!$E$5:$U$5,AY$2,0))*(TimeStep)*'Composition Moles'!$C33</f>
        <v>0</v>
      </c>
      <c r="AZ21" s="19">
        <f ca="1">SUMPRODUCT(ReactionRateK3!$F43:$V43*OFFSET(ReactionStoich!$E$5:$U$5,AZ$2,0))*(TimeStep)*'Composition Moles'!$C33</f>
        <v>0</v>
      </c>
      <c r="BA21" s="19">
        <f ca="1">SUMPRODUCT(ReactionRateK3!$F43:$V43*OFFSET(ReactionStoich!$E$5:$U$5,BA$2,0))*(TimeStep)*'Composition Moles'!$C33</f>
        <v>0</v>
      </c>
      <c r="BB21" s="19">
        <f ca="1">SUMPRODUCT(ReactionRateK3!$F43:$V43*OFFSET(ReactionStoich!$E$5:$U$5,BB$2,0))*(TimeStep)*'Composition Moles'!$C33</f>
        <v>0</v>
      </c>
      <c r="BC21" s="19">
        <f ca="1">SUMPRODUCT(ReactionRateK3!$F43:$V43*OFFSET(ReactionStoich!$E$5:$U$5,BC$2,0))*(TimeStep)*'Composition Moles'!$C33</f>
        <v>0</v>
      </c>
      <c r="BD21" s="19">
        <f ca="1">SUMPRODUCT(ReactionRateK3!$F43:$V43*OFFSET(ReactionStoich!$E$5:$U$5,BD$2,0))*(TimeStep)*'Composition Moles'!$C33</f>
        <v>0</v>
      </c>
      <c r="BE21" s="19">
        <f ca="1">SUMPRODUCT(ReactionRateK3!$F43:$V43*OFFSET(ReactionStoich!$E$5:$U$5,BE$2,0))*(TimeStep)*'Composition Moles'!$C33</f>
        <v>0</v>
      </c>
      <c r="BF21" s="19">
        <f ca="1">SUMPRODUCT(ReactionRateK3!$F43:$V43*OFFSET(ReactionStoich!$E$5:$U$5,BF$2,0))*(TimeStep)*'Composition Moles'!$C33</f>
        <v>0</v>
      </c>
      <c r="BG21" s="19">
        <f ca="1">SUMPRODUCT(ReactionRateK3!$F43:$V43*OFFSET(ReactionStoich!$E$5:$U$5,BG$2,0))*(TimeStep)*'Composition Moles'!$C33</f>
        <v>0</v>
      </c>
      <c r="BH21" s="19">
        <f ca="1">SUMPRODUCT(ReactionRateK3!$F43:$V43*OFFSET(ReactionStoich!$E$5:$U$5,BH$2,0))*(TimeStep)*'Composition Moles'!$C33</f>
        <v>0</v>
      </c>
      <c r="BI21" s="19">
        <f ca="1">SUMPRODUCT(ReactionRateK3!$F43:$V43*OFFSET(ReactionStoich!$E$5:$U$5,BI$2,0))*(TimeStep)*'Composition Moles'!$C33</f>
        <v>0</v>
      </c>
      <c r="BJ21" s="19">
        <f ca="1">SUMPRODUCT(ReactionRateK3!$F43:$V43*OFFSET(ReactionStoich!$E$5:$U$5,BJ$2,0))*(TimeStep)*'Composition Moles'!$C33</f>
        <v>0</v>
      </c>
      <c r="BK21" s="19">
        <f ca="1">SUMPRODUCT(ReactionRateK3!$F43:$V43*OFFSET(ReactionStoich!$E$5:$U$5,BK$2,0))*(TimeStep)*'Composition Moles'!$C33</f>
        <v>0</v>
      </c>
      <c r="BL21" s="19">
        <f ca="1">SUMPRODUCT(ReactionRateK3!$F43:$V43*OFFSET(ReactionStoich!$E$5:$U$5,BL$2,0))*(TimeStep)*'Composition Moles'!$C33</f>
        <v>0</v>
      </c>
      <c r="BM21" s="19">
        <f ca="1">SUMPRODUCT(ReactionRateK3!$F43:$V43*OFFSET(ReactionStoich!$E$5:$U$5,BM$2,0))*(TimeStep)*'Composition Moles'!$C33</f>
        <v>0</v>
      </c>
      <c r="BN21" s="19">
        <f ca="1">SUMPRODUCT(ReactionRateK3!$F43:$V43*OFFSET(ReactionStoich!$E$5:$U$5,BN$2,0))*(TimeStep)*'Composition Moles'!$C33</f>
        <v>0</v>
      </c>
      <c r="BO21" s="19">
        <f ca="1">SUMPRODUCT(ReactionRateK3!$F43:$V43*OFFSET(ReactionStoich!$E$5:$U$5,BO$2,0))*(TimeStep)*'Composition Moles'!$C33</f>
        <v>0</v>
      </c>
      <c r="BP21" s="19">
        <f ca="1">SUMPRODUCT(ReactionRateK3!$F43:$V43*OFFSET(ReactionStoich!$E$5:$U$5,BP$2,0))*(TimeStep)*'Composition Moles'!$C33</f>
        <v>0</v>
      </c>
      <c r="BQ21" s="19">
        <f ca="1">SUMPRODUCT(ReactionRateK3!$F43:$V43*OFFSET(ReactionStoich!$E$5:$U$5,BQ$2,0))*(TimeStep)*'Composition Moles'!$C33</f>
        <v>0</v>
      </c>
      <c r="BR21" s="19">
        <f ca="1">SUMPRODUCT(ReactionRateK3!$F43:$V43*OFFSET(ReactionStoich!$E$5:$U$5,BR$2,0))*(TimeStep)*'Composition Moles'!$C33</f>
        <v>0</v>
      </c>
      <c r="BS21" s="19">
        <f ca="1">SUMPRODUCT(ReactionRateK3!$F43:$V43*OFFSET(ReactionStoich!$E$5:$U$5,BS$2,0))*(TimeStep)*'Composition Moles'!$C33</f>
        <v>0</v>
      </c>
      <c r="BT21" s="19">
        <f ca="1">SUMPRODUCT(ReactionRateK3!$F43:$V43*OFFSET(ReactionStoich!$E$5:$U$5,BT$2,0))*(TimeStep)*'Composition Moles'!$C33</f>
        <v>0</v>
      </c>
      <c r="BU21" s="19">
        <f ca="1">SUMPRODUCT(ReactionRateK3!$F43:$V43*OFFSET(ReactionStoich!$E$5:$U$5,BU$2,0))*(TimeStep)*'Composition Moles'!$C33</f>
        <v>0</v>
      </c>
      <c r="BV21" s="19">
        <f ca="1">SUMPRODUCT(ReactionRateK3!$F43:$V43*OFFSET(ReactionStoich!$E$5:$U$5,BV$2,0))*(TimeStep)*'Composition Moles'!$C33</f>
        <v>0</v>
      </c>
      <c r="BW21" s="19">
        <f ca="1">SUMPRODUCT(ReactionRateK3!$F43:$V43*OFFSET(ReactionStoich!$E$5:$U$5,BW$2,0))*(TimeStep)*'Composition Moles'!$C33</f>
        <v>0</v>
      </c>
    </row>
    <row r="22" spans="1:75">
      <c r="A22">
        <f>ReactionRateK1!A44</f>
        <v>0.6</v>
      </c>
      <c r="B22" s="20">
        <f t="shared" ca="1" si="6"/>
        <v>-56751.232172570286</v>
      </c>
      <c r="C22" s="20">
        <f ca="1">'Composition Moles'!BZ34</f>
        <v>143625.91864622961</v>
      </c>
      <c r="D22" s="26">
        <f t="shared" ca="1" si="5"/>
        <v>0.39513224846523959</v>
      </c>
      <c r="F22" s="19">
        <f ca="1">SUMPRODUCT(ReactionRateK3!$F44:$V44*OFFSET(ReactionStoich!$E$5:$U$5,F$2,0))*(TimeStep)*'Composition Moles'!$C34</f>
        <v>-2.7364031455544238</v>
      </c>
      <c r="G22" s="19">
        <f ca="1">SUMPRODUCT(ReactionRateK3!$F44:$V44*OFFSET(ReactionStoich!$E$5:$U$5,G$2,0))*(TimeStep)*'Composition Moles'!$C34</f>
        <v>0</v>
      </c>
      <c r="H22" s="19">
        <f ca="1">SUMPRODUCT(ReactionRateK3!$F44:$V44*OFFSET(ReactionStoich!$E$5:$U$5,H$2,0))*(TimeStep)*'Composition Moles'!$C34</f>
        <v>2.4379818174115218</v>
      </c>
      <c r="I22" s="19">
        <f ca="1">SUMPRODUCT(ReactionRateK3!$F44:$V44*OFFSET(ReactionStoich!$E$5:$U$5,I$2,0))*(TimeStep)*'Composition Moles'!$C34</f>
        <v>0.2984213281429019</v>
      </c>
      <c r="J22" s="19">
        <f ca="1">SUMPRODUCT(ReactionRateK3!$F44:$V44*OFFSET(ReactionStoich!$E$5:$U$5,J$2,0))*(TimeStep)*'Composition Moles'!$C34</f>
        <v>0</v>
      </c>
      <c r="K22" s="19">
        <f ca="1">SUMPRODUCT(ReactionRateK3!$F44:$V44*OFFSET(ReactionStoich!$E$5:$U$5,K$2,0))*(TimeStep)*'Composition Moles'!$C34</f>
        <v>0</v>
      </c>
      <c r="L22" s="19">
        <f ca="1">SUMPRODUCT(ReactionRateK3!$F44:$V44*OFFSET(ReactionStoich!$E$5:$U$5,L$2,0))*(TimeStep)*'Composition Moles'!$C34</f>
        <v>0</v>
      </c>
      <c r="M22" s="19">
        <f ca="1">SUMPRODUCT(ReactionRateK3!$F44:$V44*OFFSET(ReactionStoich!$E$5:$U$5,M$2,0))*(TimeStep)*'Composition Moles'!$C34</f>
        <v>0</v>
      </c>
      <c r="N22" s="19">
        <f ca="1">SUMPRODUCT(ReactionRateK3!$F44:$V44*OFFSET(ReactionStoich!$E$5:$U$5,N$2,0))*(TimeStep)*'Composition Moles'!$C34</f>
        <v>0</v>
      </c>
      <c r="O22" s="19">
        <f ca="1">SUMPRODUCT(ReactionRateK3!$F44:$V44*OFFSET(ReactionStoich!$E$5:$U$5,O$2,0))*(TimeStep)*'Composition Moles'!$C34</f>
        <v>0</v>
      </c>
      <c r="P22" s="19">
        <f ca="1">SUMPRODUCT(ReactionRateK3!$F44:$V44*OFFSET(ReactionStoich!$E$5:$U$5,P$2,0))*(TimeStep)*'Composition Moles'!$C34</f>
        <v>0</v>
      </c>
      <c r="Q22" s="19">
        <f ca="1">SUMPRODUCT(ReactionRateK3!$F44:$V44*OFFSET(ReactionStoich!$E$5:$U$5,Q$2,0))*(TimeStep)*'Composition Moles'!$C34</f>
        <v>0</v>
      </c>
      <c r="R22" s="19">
        <f ca="1">SUMPRODUCT(ReactionRateK3!$F44:$V44*OFFSET(ReactionStoich!$E$5:$U$5,R$2,0))*(TimeStep)*'Composition Moles'!$C34</f>
        <v>0</v>
      </c>
      <c r="S22" s="19">
        <f ca="1">SUMPRODUCT(ReactionRateK3!$F44:$V44*OFFSET(ReactionStoich!$E$5:$U$5,S$2,0))*(TimeStep)*'Composition Moles'!$C34</f>
        <v>9.6065124859714235</v>
      </c>
      <c r="T22" s="19">
        <f ca="1">SUMPRODUCT(ReactionRateK3!$F44:$V44*OFFSET(ReactionStoich!$E$5:$U$5,T$2,0))*(TimeStep)*'Composition Moles'!$C34</f>
        <v>0</v>
      </c>
      <c r="U22" s="19">
        <f ca="1">SUMPRODUCT(ReactionRateK3!$F44:$V44*OFFSET(ReactionStoich!$E$5:$U$5,U$2,0))*(TimeStep)*'Composition Moles'!$C34</f>
        <v>0</v>
      </c>
      <c r="V22" s="19">
        <f ca="1">SUMPRODUCT(ReactionRateK3!$F44:$V44*OFFSET(ReactionStoich!$E$5:$U$5,V$2,0))*(TimeStep)*'Composition Moles'!$C34</f>
        <v>0</v>
      </c>
      <c r="W22" s="19">
        <f ca="1">SUMPRODUCT(ReactionRateK3!$F44:$V44*OFFSET(ReactionStoich!$E$5:$U$5,W$2,0))*(TimeStep)*'Composition Moles'!$C34</f>
        <v>0</v>
      </c>
      <c r="X22" s="19">
        <f ca="1">SUMPRODUCT(ReactionRateK3!$F44:$V44*OFFSET(ReactionStoich!$E$5:$U$5,X$2,0))*(TimeStep)*'Composition Moles'!$C34</f>
        <v>0</v>
      </c>
      <c r="Y22" s="19">
        <f ca="1">SUMPRODUCT(ReactionRateK3!$F44:$V44*OFFSET(ReactionStoich!$E$5:$U$5,Y$2,0))*(TimeStep)*'Composition Moles'!$C34</f>
        <v>-18.27618070417223</v>
      </c>
      <c r="Z22" s="19">
        <f ca="1">SUMPRODUCT(ReactionRateK3!$F44:$V44*OFFSET(ReactionStoich!$E$5:$U$5,Z$2,0))*(TimeStep)*'Composition Moles'!$C34</f>
        <v>0</v>
      </c>
      <c r="AA22" s="19">
        <f ca="1">SUMPRODUCT(ReactionRateK3!$F44:$V44*OFFSET(ReactionStoich!$E$5:$U$5,AA$2,0))*(TimeStep)*'Composition Moles'!$C34</f>
        <v>0</v>
      </c>
      <c r="AB22" s="19">
        <f ca="1">SUMPRODUCT(ReactionRateK3!$F44:$V44*OFFSET(ReactionStoich!$E$5:$U$5,AB$2,0))*(TimeStep)*'Composition Moles'!$C34</f>
        <v>0</v>
      </c>
      <c r="AC22" s="19">
        <f ca="1">SUMPRODUCT(ReactionRateK3!$F44:$V44*OFFSET(ReactionStoich!$E$5:$U$5,AC$2,0))*(TimeStep)*'Composition Moles'!$C34</f>
        <v>0</v>
      </c>
      <c r="AD22" s="19">
        <f ca="1">SUMPRODUCT(ReactionRateK3!$F44:$V44*OFFSET(ReactionStoich!$E$5:$U$5,AD$2,0))*(TimeStep)*'Composition Moles'!$C34</f>
        <v>0</v>
      </c>
      <c r="AE22" s="19">
        <f ca="1">SUMPRODUCT(ReactionRateK3!$F44:$V44*OFFSET(ReactionStoich!$E$5:$U$5,AE$2,0))*(TimeStep)*'Composition Moles'!$C34</f>
        <v>0</v>
      </c>
      <c r="AF22" s="19">
        <f ca="1">SUMPRODUCT(ReactionRateK3!$F44:$V44*OFFSET(ReactionStoich!$E$5:$U$5,AF$2,0))*(TimeStep)*'Composition Moles'!$C34</f>
        <v>0</v>
      </c>
      <c r="AG22" s="19">
        <f ca="1">SUMPRODUCT(ReactionRateK3!$F44:$V44*OFFSET(ReactionStoich!$E$5:$U$5,AG$2,0))*(TimeStep)*'Composition Moles'!$C34</f>
        <v>1.1537683180243803</v>
      </c>
      <c r="AH22" s="19">
        <f ca="1">SUMPRODUCT(ReactionRateK3!$F44:$V44*OFFSET(ReactionStoich!$E$5:$U$5,AH$2,0))*(TimeStep)*'Composition Moles'!$C34</f>
        <v>6.6140149050161199</v>
      </c>
      <c r="AI22" s="19">
        <f ca="1">SUMPRODUCT(ReactionRateK3!$F44:$V44*OFFSET(ReactionStoich!$E$5:$U$5,AI$2,0))*(TimeStep)*'Composition Moles'!$C34</f>
        <v>3.1398784922227816</v>
      </c>
      <c r="AJ22" s="19">
        <f ca="1">SUMPRODUCT(ReactionRateK3!$F44:$V44*OFFSET(ReactionStoich!$E$5:$U$5,AJ$2,0))*(TimeStep)*'Composition Moles'!$C34</f>
        <v>2.5963898544186552</v>
      </c>
      <c r="AK22" s="19">
        <f ca="1">SUMPRODUCT(ReactionRateK3!$F44:$V44*OFFSET(ReactionStoich!$E$5:$U$5,AK$2,0))*(TimeStep)*'Composition Moles'!$C34</f>
        <v>0</v>
      </c>
      <c r="AL22" s="19">
        <f ca="1">SUMPRODUCT(ReactionRateK3!$F44:$V44*OFFSET(ReactionStoich!$E$5:$U$5,AL$2,0))*(TimeStep)*'Composition Moles'!$C34</f>
        <v>0</v>
      </c>
      <c r="AM22" s="19">
        <f ca="1">SUMPRODUCT(ReactionRateK3!$F44:$V44*OFFSET(ReactionStoich!$E$5:$U$5,AM$2,0))*(TimeStep)*'Composition Moles'!$C34</f>
        <v>0</v>
      </c>
      <c r="AN22" s="19">
        <f ca="1">SUMPRODUCT(ReactionRateK3!$F44:$V44*OFFSET(ReactionStoich!$E$5:$U$5,AN$2,0))*(TimeStep)*'Composition Moles'!$C34</f>
        <v>0</v>
      </c>
      <c r="AO22" s="19">
        <f ca="1">SUMPRODUCT(ReactionRateK3!$F44:$V44*OFFSET(ReactionStoich!$E$5:$U$5,AO$2,0))*(TimeStep)*'Composition Moles'!$C34</f>
        <v>-0.2984213281429019</v>
      </c>
      <c r="AP22" s="19">
        <f ca="1">SUMPRODUCT(ReactionRateK3!$F44:$V44*OFFSET(ReactionStoich!$E$5:$U$5,AP$2,0))*(TimeStep)*'Composition Moles'!$C34</f>
        <v>-1.428045386025407</v>
      </c>
      <c r="AQ22" s="19">
        <f ca="1">SUMPRODUCT(ReactionRateK3!$F44:$V44*OFFSET(ReactionStoich!$E$5:$U$5,AQ$2,0))*(TimeStep)*'Composition Moles'!$C34</f>
        <v>0</v>
      </c>
      <c r="AR22" s="19">
        <f ca="1">SUMPRODUCT(ReactionRateK3!$F44:$V44*OFFSET(ReactionStoich!$E$5:$U$5,AR$2,0))*(TimeStep)*'Composition Moles'!$C34</f>
        <v>0</v>
      </c>
      <c r="AS22" s="19">
        <f ca="1">SUMPRODUCT(ReactionRateK3!$F44:$V44*OFFSET(ReactionStoich!$E$5:$U$5,AS$2,0))*(TimeStep)*'Composition Moles'!$C34</f>
        <v>-1.0359722124376076</v>
      </c>
      <c r="AT22" s="19">
        <f ca="1">SUMPRODUCT(ReactionRateK3!$F44:$V44*OFFSET(ReactionStoich!$E$5:$U$5,AT$2,0))*(TimeStep)*'Composition Moles'!$C34</f>
        <v>-1.0359722124376076</v>
      </c>
      <c r="AU22" s="19">
        <f ca="1">SUMPRODUCT(ReactionRateK3!$F44:$V44*OFFSET(ReactionStoich!$E$5:$U$5,AU$2,0))*(TimeStep)*'Composition Moles'!$C34</f>
        <v>-1.0359722124376076</v>
      </c>
      <c r="AV22" s="19">
        <f ca="1">SUMPRODUCT(ReactionRateK3!$F44:$V44*OFFSET(ReactionStoich!$E$5:$U$5,AV$2,0))*(TimeStep)*'Composition Moles'!$C34</f>
        <v>0</v>
      </c>
      <c r="AW22" s="19">
        <f ca="1">SUMPRODUCT(ReactionRateK3!$F44:$V44*OFFSET(ReactionStoich!$E$5:$U$5,AW$2,0))*(TimeStep)*'Composition Moles'!$C34</f>
        <v>0</v>
      </c>
      <c r="AX22" s="19">
        <f ca="1">SUMPRODUCT(ReactionRateK3!$F44:$V44*OFFSET(ReactionStoich!$E$5:$U$5,AX$2,0))*(TimeStep)*'Composition Moles'!$C34</f>
        <v>0</v>
      </c>
      <c r="AY22" s="19">
        <f ca="1">SUMPRODUCT(ReactionRateK3!$F44:$V44*OFFSET(ReactionStoich!$E$5:$U$5,AY$2,0))*(TimeStep)*'Composition Moles'!$C34</f>
        <v>0</v>
      </c>
      <c r="AZ22" s="19">
        <f ca="1">SUMPRODUCT(ReactionRateK3!$F44:$V44*OFFSET(ReactionStoich!$E$5:$U$5,AZ$2,0))*(TimeStep)*'Composition Moles'!$C34</f>
        <v>0</v>
      </c>
      <c r="BA22" s="19">
        <f ca="1">SUMPRODUCT(ReactionRateK3!$F44:$V44*OFFSET(ReactionStoich!$E$5:$U$5,BA$2,0))*(TimeStep)*'Composition Moles'!$C34</f>
        <v>0</v>
      </c>
      <c r="BB22" s="19">
        <f ca="1">SUMPRODUCT(ReactionRateK3!$F44:$V44*OFFSET(ReactionStoich!$E$5:$U$5,BB$2,0))*(TimeStep)*'Composition Moles'!$C34</f>
        <v>0</v>
      </c>
      <c r="BC22" s="19">
        <f ca="1">SUMPRODUCT(ReactionRateK3!$F44:$V44*OFFSET(ReactionStoich!$E$5:$U$5,BC$2,0))*(TimeStep)*'Composition Moles'!$C34</f>
        <v>0</v>
      </c>
      <c r="BD22" s="19">
        <f ca="1">SUMPRODUCT(ReactionRateK3!$F44:$V44*OFFSET(ReactionStoich!$E$5:$U$5,BD$2,0))*(TimeStep)*'Composition Moles'!$C34</f>
        <v>0</v>
      </c>
      <c r="BE22" s="19">
        <f ca="1">SUMPRODUCT(ReactionRateK3!$F44:$V44*OFFSET(ReactionStoich!$E$5:$U$5,BE$2,0))*(TimeStep)*'Composition Moles'!$C34</f>
        <v>0</v>
      </c>
      <c r="BF22" s="19">
        <f ca="1">SUMPRODUCT(ReactionRateK3!$F44:$V44*OFFSET(ReactionStoich!$E$5:$U$5,BF$2,0))*(TimeStep)*'Composition Moles'!$C34</f>
        <v>0</v>
      </c>
      <c r="BG22" s="19">
        <f ca="1">SUMPRODUCT(ReactionRateK3!$F44:$V44*OFFSET(ReactionStoich!$E$5:$U$5,BG$2,0))*(TimeStep)*'Composition Moles'!$C34</f>
        <v>0</v>
      </c>
      <c r="BH22" s="19">
        <f ca="1">SUMPRODUCT(ReactionRateK3!$F44:$V44*OFFSET(ReactionStoich!$E$5:$U$5,BH$2,0))*(TimeStep)*'Composition Moles'!$C34</f>
        <v>0</v>
      </c>
      <c r="BI22" s="19">
        <f ca="1">SUMPRODUCT(ReactionRateK3!$F44:$V44*OFFSET(ReactionStoich!$E$5:$U$5,BI$2,0))*(TimeStep)*'Composition Moles'!$C34</f>
        <v>0</v>
      </c>
      <c r="BJ22" s="19">
        <f ca="1">SUMPRODUCT(ReactionRateK3!$F44:$V44*OFFSET(ReactionStoich!$E$5:$U$5,BJ$2,0))*(TimeStep)*'Composition Moles'!$C34</f>
        <v>0</v>
      </c>
      <c r="BK22" s="19">
        <f ca="1">SUMPRODUCT(ReactionRateK3!$F44:$V44*OFFSET(ReactionStoich!$E$5:$U$5,BK$2,0))*(TimeStep)*'Composition Moles'!$C34</f>
        <v>0</v>
      </c>
      <c r="BL22" s="19">
        <f ca="1">SUMPRODUCT(ReactionRateK3!$F44:$V44*OFFSET(ReactionStoich!$E$5:$U$5,BL$2,0))*(TimeStep)*'Composition Moles'!$C34</f>
        <v>0</v>
      </c>
      <c r="BM22" s="19">
        <f ca="1">SUMPRODUCT(ReactionRateK3!$F44:$V44*OFFSET(ReactionStoich!$E$5:$U$5,BM$2,0))*(TimeStep)*'Composition Moles'!$C34</f>
        <v>0</v>
      </c>
      <c r="BN22" s="19">
        <f ca="1">SUMPRODUCT(ReactionRateK3!$F44:$V44*OFFSET(ReactionStoich!$E$5:$U$5,BN$2,0))*(TimeStep)*'Composition Moles'!$C34</f>
        <v>0</v>
      </c>
      <c r="BO22" s="19">
        <f ca="1">SUMPRODUCT(ReactionRateK3!$F44:$V44*OFFSET(ReactionStoich!$E$5:$U$5,BO$2,0))*(TimeStep)*'Composition Moles'!$C34</f>
        <v>0</v>
      </c>
      <c r="BP22" s="19">
        <f ca="1">SUMPRODUCT(ReactionRateK3!$F44:$V44*OFFSET(ReactionStoich!$E$5:$U$5,BP$2,0))*(TimeStep)*'Composition Moles'!$C34</f>
        <v>0</v>
      </c>
      <c r="BQ22" s="19">
        <f ca="1">SUMPRODUCT(ReactionRateK3!$F44:$V44*OFFSET(ReactionStoich!$E$5:$U$5,BQ$2,0))*(TimeStep)*'Composition Moles'!$C34</f>
        <v>0</v>
      </c>
      <c r="BR22" s="19">
        <f ca="1">SUMPRODUCT(ReactionRateK3!$F44:$V44*OFFSET(ReactionStoich!$E$5:$U$5,BR$2,0))*(TimeStep)*'Composition Moles'!$C34</f>
        <v>0</v>
      </c>
      <c r="BS22" s="19">
        <f ca="1">SUMPRODUCT(ReactionRateK3!$F44:$V44*OFFSET(ReactionStoich!$E$5:$U$5,BS$2,0))*(TimeStep)*'Composition Moles'!$C34</f>
        <v>0</v>
      </c>
      <c r="BT22" s="19">
        <f ca="1">SUMPRODUCT(ReactionRateK3!$F44:$V44*OFFSET(ReactionStoich!$E$5:$U$5,BT$2,0))*(TimeStep)*'Composition Moles'!$C34</f>
        <v>0</v>
      </c>
      <c r="BU22" s="19">
        <f ca="1">SUMPRODUCT(ReactionRateK3!$F44:$V44*OFFSET(ReactionStoich!$E$5:$U$5,BU$2,0))*(TimeStep)*'Composition Moles'!$C34</f>
        <v>0</v>
      </c>
      <c r="BV22" s="19">
        <f ca="1">SUMPRODUCT(ReactionRateK3!$F44:$V44*OFFSET(ReactionStoich!$E$5:$U$5,BV$2,0))*(TimeStep)*'Composition Moles'!$C34</f>
        <v>0</v>
      </c>
      <c r="BW22" s="19">
        <f ca="1">SUMPRODUCT(ReactionRateK3!$F44:$V44*OFFSET(ReactionStoich!$E$5:$U$5,BW$2,0))*(TimeStep)*'Composition Moles'!$C34</f>
        <v>0</v>
      </c>
    </row>
    <row r="23" spans="1:75">
      <c r="A23">
        <f>ReactionRateK1!A45</f>
        <v>0.65</v>
      </c>
      <c r="B23" s="20">
        <f t="shared" ca="1" si="6"/>
        <v>-53922.268327693397</v>
      </c>
      <c r="C23" s="20">
        <f ca="1">'Composition Moles'!BZ35</f>
        <v>143634.02015635199</v>
      </c>
      <c r="D23" s="26">
        <f t="shared" ca="1" si="5"/>
        <v>0.37541432224062671</v>
      </c>
      <c r="F23" s="19">
        <f ca="1">SUMPRODUCT(ReactionRateK3!$F45:$V45*OFFSET(ReactionStoich!$E$5:$U$5,F$2,0))*(TimeStep)*'Composition Moles'!$C35</f>
        <v>-2.559431329830181</v>
      </c>
      <c r="G23" s="19">
        <f ca="1">SUMPRODUCT(ReactionRateK3!$F45:$V45*OFFSET(ReactionStoich!$E$5:$U$5,G$2,0))*(TimeStep)*'Composition Moles'!$C35</f>
        <v>0</v>
      </c>
      <c r="H23" s="19">
        <f ca="1">SUMPRODUCT(ReactionRateK3!$F45:$V45*OFFSET(ReactionStoich!$E$5:$U$5,H$2,0))*(TimeStep)*'Composition Moles'!$C35</f>
        <v>2.2981015096325348</v>
      </c>
      <c r="I23" s="19">
        <f ca="1">SUMPRODUCT(ReactionRateK3!$F45:$V45*OFFSET(ReactionStoich!$E$5:$U$5,I$2,0))*(TimeStep)*'Composition Moles'!$C35</f>
        <v>0.26132982019764595</v>
      </c>
      <c r="J23" s="19">
        <f ca="1">SUMPRODUCT(ReactionRateK3!$F45:$V45*OFFSET(ReactionStoich!$E$5:$U$5,J$2,0))*(TimeStep)*'Composition Moles'!$C35</f>
        <v>0</v>
      </c>
      <c r="K23" s="19">
        <f ca="1">SUMPRODUCT(ReactionRateK3!$F45:$V45*OFFSET(ReactionStoich!$E$5:$U$5,K$2,0))*(TimeStep)*'Composition Moles'!$C35</f>
        <v>0</v>
      </c>
      <c r="L23" s="19">
        <f ca="1">SUMPRODUCT(ReactionRateK3!$F45:$V45*OFFSET(ReactionStoich!$E$5:$U$5,L$2,0))*(TimeStep)*'Composition Moles'!$C35</f>
        <v>0</v>
      </c>
      <c r="M23" s="19">
        <f ca="1">SUMPRODUCT(ReactionRateK3!$F45:$V45*OFFSET(ReactionStoich!$E$5:$U$5,M$2,0))*(TimeStep)*'Composition Moles'!$C35</f>
        <v>0</v>
      </c>
      <c r="N23" s="19">
        <f ca="1">SUMPRODUCT(ReactionRateK3!$F45:$V45*OFFSET(ReactionStoich!$E$5:$U$5,N$2,0))*(TimeStep)*'Composition Moles'!$C35</f>
        <v>0</v>
      </c>
      <c r="O23" s="19">
        <f ca="1">SUMPRODUCT(ReactionRateK3!$F45:$V45*OFFSET(ReactionStoich!$E$5:$U$5,O$2,0))*(TimeStep)*'Composition Moles'!$C35</f>
        <v>0</v>
      </c>
      <c r="P23" s="19">
        <f ca="1">SUMPRODUCT(ReactionRateK3!$F45:$V45*OFFSET(ReactionStoich!$E$5:$U$5,P$2,0))*(TimeStep)*'Composition Moles'!$C35</f>
        <v>0</v>
      </c>
      <c r="Q23" s="19">
        <f ca="1">SUMPRODUCT(ReactionRateK3!$F45:$V45*OFFSET(ReactionStoich!$E$5:$U$5,Q$2,0))*(TimeStep)*'Composition Moles'!$C35</f>
        <v>0</v>
      </c>
      <c r="R23" s="19">
        <f ca="1">SUMPRODUCT(ReactionRateK3!$F45:$V45*OFFSET(ReactionStoich!$E$5:$U$5,R$2,0))*(TimeStep)*'Composition Moles'!$C35</f>
        <v>0</v>
      </c>
      <c r="S23" s="19">
        <f ca="1">SUMPRODUCT(ReactionRateK3!$F45:$V45*OFFSET(ReactionStoich!$E$5:$U$5,S$2,0))*(TimeStep)*'Composition Moles'!$C35</f>
        <v>9.1588046198990618</v>
      </c>
      <c r="T23" s="19">
        <f ca="1">SUMPRODUCT(ReactionRateK3!$F45:$V45*OFFSET(ReactionStoich!$E$5:$U$5,T$2,0))*(TimeStep)*'Composition Moles'!$C35</f>
        <v>0</v>
      </c>
      <c r="U23" s="19">
        <f ca="1">SUMPRODUCT(ReactionRateK3!$F45:$V45*OFFSET(ReactionStoich!$E$5:$U$5,U$2,0))*(TimeStep)*'Composition Moles'!$C35</f>
        <v>0</v>
      </c>
      <c r="V23" s="19">
        <f ca="1">SUMPRODUCT(ReactionRateK3!$F45:$V45*OFFSET(ReactionStoich!$E$5:$U$5,V$2,0))*(TimeStep)*'Composition Moles'!$C35</f>
        <v>0</v>
      </c>
      <c r="W23" s="19">
        <f ca="1">SUMPRODUCT(ReactionRateK3!$F45:$V45*OFFSET(ReactionStoich!$E$5:$U$5,W$2,0))*(TimeStep)*'Composition Moles'!$C35</f>
        <v>0</v>
      </c>
      <c r="X23" s="19">
        <f ca="1">SUMPRODUCT(ReactionRateK3!$F45:$V45*OFFSET(ReactionStoich!$E$5:$U$5,X$2,0))*(TimeStep)*'Composition Moles'!$C35</f>
        <v>0</v>
      </c>
      <c r="Y23" s="19">
        <f ca="1">SUMPRODUCT(ReactionRateK3!$F45:$V45*OFFSET(ReactionStoich!$E$5:$U$5,Y$2,0))*(TimeStep)*'Composition Moles'!$C35</f>
        <v>-17.602244053176193</v>
      </c>
      <c r="Z23" s="19">
        <f ca="1">SUMPRODUCT(ReactionRateK3!$F45:$V45*OFFSET(ReactionStoich!$E$5:$U$5,Z$2,0))*(TimeStep)*'Composition Moles'!$C35</f>
        <v>0</v>
      </c>
      <c r="AA23" s="19">
        <f ca="1">SUMPRODUCT(ReactionRateK3!$F45:$V45*OFFSET(ReactionStoich!$E$5:$U$5,AA$2,0))*(TimeStep)*'Composition Moles'!$C35</f>
        <v>0</v>
      </c>
      <c r="AB23" s="19">
        <f ca="1">SUMPRODUCT(ReactionRateK3!$F45:$V45*OFFSET(ReactionStoich!$E$5:$U$5,AB$2,0))*(TimeStep)*'Composition Moles'!$C35</f>
        <v>0</v>
      </c>
      <c r="AC23" s="19">
        <f ca="1">SUMPRODUCT(ReactionRateK3!$F45:$V45*OFFSET(ReactionStoich!$E$5:$U$5,AC$2,0))*(TimeStep)*'Composition Moles'!$C35</f>
        <v>0</v>
      </c>
      <c r="AD23" s="19">
        <f ca="1">SUMPRODUCT(ReactionRateK3!$F45:$V45*OFFSET(ReactionStoich!$E$5:$U$5,AD$2,0))*(TimeStep)*'Composition Moles'!$C35</f>
        <v>0</v>
      </c>
      <c r="AE23" s="19">
        <f ca="1">SUMPRODUCT(ReactionRateK3!$F45:$V45*OFFSET(ReactionStoich!$E$5:$U$5,AE$2,0))*(TimeStep)*'Composition Moles'!$C35</f>
        <v>0</v>
      </c>
      <c r="AF23" s="19">
        <f ca="1">SUMPRODUCT(ReactionRateK3!$F45:$V45*OFFSET(ReactionStoich!$E$5:$U$5,AF$2,0))*(TimeStep)*'Composition Moles'!$C35</f>
        <v>0</v>
      </c>
      <c r="AG23" s="19">
        <f ca="1">SUMPRODUCT(ReactionRateK3!$F45:$V45*OFFSET(ReactionStoich!$E$5:$U$5,AG$2,0))*(TimeStep)*'Composition Moles'!$C35</f>
        <v>1.0419464366648585</v>
      </c>
      <c r="AH23" s="19">
        <f ca="1">SUMPRODUCT(ReactionRateK3!$F45:$V45*OFFSET(ReactionStoich!$E$5:$U$5,AH$2,0))*(TimeStep)*'Composition Moles'!$C35</f>
        <v>6.3608177756528077</v>
      </c>
      <c r="AI23" s="19">
        <f ca="1">SUMPRODUCT(ReactionRateK3!$F45:$V45*OFFSET(ReactionStoich!$E$5:$U$5,AI$2,0))*(TimeStep)*'Composition Moles'!$C35</f>
        <v>3.1612047046372531</v>
      </c>
      <c r="AJ23" s="19">
        <f ca="1">SUMPRODUCT(ReactionRateK3!$F45:$V45*OFFSET(ReactionStoich!$E$5:$U$5,AJ$2,0))*(TimeStep)*'Composition Moles'!$C35</f>
        <v>2.5442978095582847</v>
      </c>
      <c r="AK23" s="19">
        <f ca="1">SUMPRODUCT(ReactionRateK3!$F45:$V45*OFFSET(ReactionStoich!$E$5:$U$5,AK$2,0))*(TimeStep)*'Composition Moles'!$C35</f>
        <v>0</v>
      </c>
      <c r="AL23" s="19">
        <f ca="1">SUMPRODUCT(ReactionRateK3!$F45:$V45*OFFSET(ReactionStoich!$E$5:$U$5,AL$2,0))*(TimeStep)*'Composition Moles'!$C35</f>
        <v>0</v>
      </c>
      <c r="AM23" s="19">
        <f ca="1">SUMPRODUCT(ReactionRateK3!$F45:$V45*OFFSET(ReactionStoich!$E$5:$U$5,AM$2,0))*(TimeStep)*'Composition Moles'!$C35</f>
        <v>0</v>
      </c>
      <c r="AN23" s="19">
        <f ca="1">SUMPRODUCT(ReactionRateK3!$F45:$V45*OFFSET(ReactionStoich!$E$5:$U$5,AN$2,0))*(TimeStep)*'Composition Moles'!$C35</f>
        <v>0</v>
      </c>
      <c r="AO23" s="19">
        <f ca="1">SUMPRODUCT(ReactionRateK3!$F45:$V45*OFFSET(ReactionStoich!$E$5:$U$5,AO$2,0))*(TimeStep)*'Composition Moles'!$C35</f>
        <v>-0.26132982019764595</v>
      </c>
      <c r="AP23" s="19">
        <f ca="1">SUMPRODUCT(ReactionRateK3!$F45:$V45*OFFSET(ReactionStoich!$E$5:$U$5,AP$2,0))*(TimeStep)*'Composition Moles'!$C35</f>
        <v>-1.3824181184026243</v>
      </c>
      <c r="AQ23" s="19">
        <f ca="1">SUMPRODUCT(ReactionRateK3!$F45:$V45*OFFSET(ReactionStoich!$E$5:$U$5,AQ$2,0))*(TimeStep)*'Composition Moles'!$C35</f>
        <v>0</v>
      </c>
      <c r="AR23" s="19">
        <f ca="1">SUMPRODUCT(ReactionRateK3!$F45:$V45*OFFSET(ReactionStoich!$E$5:$U$5,AR$2,0))*(TimeStep)*'Composition Moles'!$C35</f>
        <v>0</v>
      </c>
      <c r="AS23" s="19">
        <f ca="1">SUMPRODUCT(ReactionRateK3!$F45:$V45*OFFSET(ReactionStoich!$E$5:$U$5,AS$2,0))*(TimeStep)*'Composition Moles'!$C35</f>
        <v>-1.0070264515452683</v>
      </c>
      <c r="AT23" s="19">
        <f ca="1">SUMPRODUCT(ReactionRateK3!$F45:$V45*OFFSET(ReactionStoich!$E$5:$U$5,AT$2,0))*(TimeStep)*'Composition Moles'!$C35</f>
        <v>-1.0070264515452683</v>
      </c>
      <c r="AU23" s="19">
        <f ca="1">SUMPRODUCT(ReactionRateK3!$F45:$V45*OFFSET(ReactionStoich!$E$5:$U$5,AU$2,0))*(TimeStep)*'Composition Moles'!$C35</f>
        <v>-1.0070264515452683</v>
      </c>
      <c r="AV23" s="19">
        <f ca="1">SUMPRODUCT(ReactionRateK3!$F45:$V45*OFFSET(ReactionStoich!$E$5:$U$5,AV$2,0))*(TimeStep)*'Composition Moles'!$C35</f>
        <v>0</v>
      </c>
      <c r="AW23" s="19">
        <f ca="1">SUMPRODUCT(ReactionRateK3!$F45:$V45*OFFSET(ReactionStoich!$E$5:$U$5,AW$2,0))*(TimeStep)*'Composition Moles'!$C35</f>
        <v>0</v>
      </c>
      <c r="AX23" s="19">
        <f ca="1">SUMPRODUCT(ReactionRateK3!$F45:$V45*OFFSET(ReactionStoich!$E$5:$U$5,AX$2,0))*(TimeStep)*'Composition Moles'!$C35</f>
        <v>0</v>
      </c>
      <c r="AY23" s="19">
        <f ca="1">SUMPRODUCT(ReactionRateK3!$F45:$V45*OFFSET(ReactionStoich!$E$5:$U$5,AY$2,0))*(TimeStep)*'Composition Moles'!$C35</f>
        <v>0</v>
      </c>
      <c r="AZ23" s="19">
        <f ca="1">SUMPRODUCT(ReactionRateK3!$F45:$V45*OFFSET(ReactionStoich!$E$5:$U$5,AZ$2,0))*(TimeStep)*'Composition Moles'!$C35</f>
        <v>0</v>
      </c>
      <c r="BA23" s="19">
        <f ca="1">SUMPRODUCT(ReactionRateK3!$F45:$V45*OFFSET(ReactionStoich!$E$5:$U$5,BA$2,0))*(TimeStep)*'Composition Moles'!$C35</f>
        <v>0</v>
      </c>
      <c r="BB23" s="19">
        <f ca="1">SUMPRODUCT(ReactionRateK3!$F45:$V45*OFFSET(ReactionStoich!$E$5:$U$5,BB$2,0))*(TimeStep)*'Composition Moles'!$C35</f>
        <v>0</v>
      </c>
      <c r="BC23" s="19">
        <f ca="1">SUMPRODUCT(ReactionRateK3!$F45:$V45*OFFSET(ReactionStoich!$E$5:$U$5,BC$2,0))*(TimeStep)*'Composition Moles'!$C35</f>
        <v>0</v>
      </c>
      <c r="BD23" s="19">
        <f ca="1">SUMPRODUCT(ReactionRateK3!$F45:$V45*OFFSET(ReactionStoich!$E$5:$U$5,BD$2,0))*(TimeStep)*'Composition Moles'!$C35</f>
        <v>0</v>
      </c>
      <c r="BE23" s="19">
        <f ca="1">SUMPRODUCT(ReactionRateK3!$F45:$V45*OFFSET(ReactionStoich!$E$5:$U$5,BE$2,0))*(TimeStep)*'Composition Moles'!$C35</f>
        <v>0</v>
      </c>
      <c r="BF23" s="19">
        <f ca="1">SUMPRODUCT(ReactionRateK3!$F45:$V45*OFFSET(ReactionStoich!$E$5:$U$5,BF$2,0))*(TimeStep)*'Composition Moles'!$C35</f>
        <v>0</v>
      </c>
      <c r="BG23" s="19">
        <f ca="1">SUMPRODUCT(ReactionRateK3!$F45:$V45*OFFSET(ReactionStoich!$E$5:$U$5,BG$2,0))*(TimeStep)*'Composition Moles'!$C35</f>
        <v>0</v>
      </c>
      <c r="BH23" s="19">
        <f ca="1">SUMPRODUCT(ReactionRateK3!$F45:$V45*OFFSET(ReactionStoich!$E$5:$U$5,BH$2,0))*(TimeStep)*'Composition Moles'!$C35</f>
        <v>0</v>
      </c>
      <c r="BI23" s="19">
        <f ca="1">SUMPRODUCT(ReactionRateK3!$F45:$V45*OFFSET(ReactionStoich!$E$5:$U$5,BI$2,0))*(TimeStep)*'Composition Moles'!$C35</f>
        <v>0</v>
      </c>
      <c r="BJ23" s="19">
        <f ca="1">SUMPRODUCT(ReactionRateK3!$F45:$V45*OFFSET(ReactionStoich!$E$5:$U$5,BJ$2,0))*(TimeStep)*'Composition Moles'!$C35</f>
        <v>0</v>
      </c>
      <c r="BK23" s="19">
        <f ca="1">SUMPRODUCT(ReactionRateK3!$F45:$V45*OFFSET(ReactionStoich!$E$5:$U$5,BK$2,0))*(TimeStep)*'Composition Moles'!$C35</f>
        <v>0</v>
      </c>
      <c r="BL23" s="19">
        <f ca="1">SUMPRODUCT(ReactionRateK3!$F45:$V45*OFFSET(ReactionStoich!$E$5:$U$5,BL$2,0))*(TimeStep)*'Composition Moles'!$C35</f>
        <v>0</v>
      </c>
      <c r="BM23" s="19">
        <f ca="1">SUMPRODUCT(ReactionRateK3!$F45:$V45*OFFSET(ReactionStoich!$E$5:$U$5,BM$2,0))*(TimeStep)*'Composition Moles'!$C35</f>
        <v>0</v>
      </c>
      <c r="BN23" s="19">
        <f ca="1">SUMPRODUCT(ReactionRateK3!$F45:$V45*OFFSET(ReactionStoich!$E$5:$U$5,BN$2,0))*(TimeStep)*'Composition Moles'!$C35</f>
        <v>0</v>
      </c>
      <c r="BO23" s="19">
        <f ca="1">SUMPRODUCT(ReactionRateK3!$F45:$V45*OFFSET(ReactionStoich!$E$5:$U$5,BO$2,0))*(TimeStep)*'Composition Moles'!$C35</f>
        <v>0</v>
      </c>
      <c r="BP23" s="19">
        <f ca="1">SUMPRODUCT(ReactionRateK3!$F45:$V45*OFFSET(ReactionStoich!$E$5:$U$5,BP$2,0))*(TimeStep)*'Composition Moles'!$C35</f>
        <v>0</v>
      </c>
      <c r="BQ23" s="19">
        <f ca="1">SUMPRODUCT(ReactionRateK3!$F45:$V45*OFFSET(ReactionStoich!$E$5:$U$5,BQ$2,0))*(TimeStep)*'Composition Moles'!$C35</f>
        <v>0</v>
      </c>
      <c r="BR23" s="19">
        <f ca="1">SUMPRODUCT(ReactionRateK3!$F45:$V45*OFFSET(ReactionStoich!$E$5:$U$5,BR$2,0))*(TimeStep)*'Composition Moles'!$C35</f>
        <v>0</v>
      </c>
      <c r="BS23" s="19">
        <f ca="1">SUMPRODUCT(ReactionRateK3!$F45:$V45*OFFSET(ReactionStoich!$E$5:$U$5,BS$2,0))*(TimeStep)*'Composition Moles'!$C35</f>
        <v>0</v>
      </c>
      <c r="BT23" s="19">
        <f ca="1">SUMPRODUCT(ReactionRateK3!$F45:$V45*OFFSET(ReactionStoich!$E$5:$U$5,BT$2,0))*(TimeStep)*'Composition Moles'!$C35</f>
        <v>0</v>
      </c>
      <c r="BU23" s="19">
        <f ca="1">SUMPRODUCT(ReactionRateK3!$F45:$V45*OFFSET(ReactionStoich!$E$5:$U$5,BU$2,0))*(TimeStep)*'Composition Moles'!$C35</f>
        <v>0</v>
      </c>
      <c r="BV23" s="19">
        <f ca="1">SUMPRODUCT(ReactionRateK3!$F45:$V45*OFFSET(ReactionStoich!$E$5:$U$5,BV$2,0))*(TimeStep)*'Composition Moles'!$C35</f>
        <v>0</v>
      </c>
      <c r="BW23" s="19">
        <f ca="1">SUMPRODUCT(ReactionRateK3!$F45:$V45*OFFSET(ReactionStoich!$E$5:$U$5,BW$2,0))*(TimeStep)*'Composition Moles'!$C35</f>
        <v>0</v>
      </c>
    </row>
    <row r="24" spans="1:75">
      <c r="A24">
        <f>ReactionRateK1!A46</f>
        <v>0.70000000000000007</v>
      </c>
      <c r="B24" s="20">
        <f t="shared" ca="1" si="6"/>
        <v>-51752.220856192565</v>
      </c>
      <c r="C24" s="20">
        <f ca="1">'Composition Moles'!BZ36</f>
        <v>143643.08936914729</v>
      </c>
      <c r="D24" s="26">
        <f t="shared" ca="1" si="5"/>
        <v>0.36028340161352923</v>
      </c>
      <c r="F24" s="19">
        <f ca="1">SUMPRODUCT(ReactionRateK3!$F46:$V46*OFFSET(ReactionStoich!$E$5:$U$5,F$2,0))*(TimeStep)*'Composition Moles'!$C36</f>
        <v>-2.3955093747767782</v>
      </c>
      <c r="G24" s="19">
        <f ca="1">SUMPRODUCT(ReactionRateK3!$F46:$V46*OFFSET(ReactionStoich!$E$5:$U$5,G$2,0))*(TimeStep)*'Composition Moles'!$C36</f>
        <v>0</v>
      </c>
      <c r="H24" s="19">
        <f ca="1">SUMPRODUCT(ReactionRateK3!$F46:$V46*OFFSET(ReactionStoich!$E$5:$U$5,H$2,0))*(TimeStep)*'Composition Moles'!$C36</f>
        <v>2.16615506998681</v>
      </c>
      <c r="I24" s="19">
        <f ca="1">SUMPRODUCT(ReactionRateK3!$F46:$V46*OFFSET(ReactionStoich!$E$5:$U$5,I$2,0))*(TimeStep)*'Composition Moles'!$C36</f>
        <v>0.22935430478996796</v>
      </c>
      <c r="J24" s="19">
        <f ca="1">SUMPRODUCT(ReactionRateK3!$F46:$V46*OFFSET(ReactionStoich!$E$5:$U$5,J$2,0))*(TimeStep)*'Composition Moles'!$C36</f>
        <v>0</v>
      </c>
      <c r="K24" s="19">
        <f ca="1">SUMPRODUCT(ReactionRateK3!$F46:$V46*OFFSET(ReactionStoich!$E$5:$U$5,K$2,0))*(TimeStep)*'Composition Moles'!$C36</f>
        <v>0</v>
      </c>
      <c r="L24" s="19">
        <f ca="1">SUMPRODUCT(ReactionRateK3!$F46:$V46*OFFSET(ReactionStoich!$E$5:$U$5,L$2,0))*(TimeStep)*'Composition Moles'!$C36</f>
        <v>0</v>
      </c>
      <c r="M24" s="19">
        <f ca="1">SUMPRODUCT(ReactionRateK3!$F46:$V46*OFFSET(ReactionStoich!$E$5:$U$5,M$2,0))*(TimeStep)*'Composition Moles'!$C36</f>
        <v>0</v>
      </c>
      <c r="N24" s="19">
        <f ca="1">SUMPRODUCT(ReactionRateK3!$F46:$V46*OFFSET(ReactionStoich!$E$5:$U$5,N$2,0))*(TimeStep)*'Composition Moles'!$C36</f>
        <v>0</v>
      </c>
      <c r="O24" s="19">
        <f ca="1">SUMPRODUCT(ReactionRateK3!$F46:$V46*OFFSET(ReactionStoich!$E$5:$U$5,O$2,0))*(TimeStep)*'Composition Moles'!$C36</f>
        <v>0</v>
      </c>
      <c r="P24" s="19">
        <f ca="1">SUMPRODUCT(ReactionRateK3!$F46:$V46*OFFSET(ReactionStoich!$E$5:$U$5,P$2,0))*(TimeStep)*'Composition Moles'!$C36</f>
        <v>0</v>
      </c>
      <c r="Q24" s="19">
        <f ca="1">SUMPRODUCT(ReactionRateK3!$F46:$V46*OFFSET(ReactionStoich!$E$5:$U$5,Q$2,0))*(TimeStep)*'Composition Moles'!$C36</f>
        <v>0</v>
      </c>
      <c r="R24" s="19">
        <f ca="1">SUMPRODUCT(ReactionRateK3!$F46:$V46*OFFSET(ReactionStoich!$E$5:$U$5,R$2,0))*(TimeStep)*'Composition Moles'!$C36</f>
        <v>0</v>
      </c>
      <c r="S24" s="19">
        <f ca="1">SUMPRODUCT(ReactionRateK3!$F46:$V46*OFFSET(ReactionStoich!$E$5:$U$5,S$2,0))*(TimeStep)*'Composition Moles'!$C36</f>
        <v>8.7071822638980336</v>
      </c>
      <c r="T24" s="19">
        <f ca="1">SUMPRODUCT(ReactionRateK3!$F46:$V46*OFFSET(ReactionStoich!$E$5:$U$5,T$2,0))*(TimeStep)*'Composition Moles'!$C36</f>
        <v>0</v>
      </c>
      <c r="U24" s="19">
        <f ca="1">SUMPRODUCT(ReactionRateK3!$F46:$V46*OFFSET(ReactionStoich!$E$5:$U$5,U$2,0))*(TimeStep)*'Composition Moles'!$C36</f>
        <v>0</v>
      </c>
      <c r="V24" s="19">
        <f ca="1">SUMPRODUCT(ReactionRateK3!$F46:$V46*OFFSET(ReactionStoich!$E$5:$U$5,V$2,0))*(TimeStep)*'Composition Moles'!$C36</f>
        <v>0</v>
      </c>
      <c r="W24" s="19">
        <f ca="1">SUMPRODUCT(ReactionRateK3!$F46:$V46*OFFSET(ReactionStoich!$E$5:$U$5,W$2,0))*(TimeStep)*'Composition Moles'!$C36</f>
        <v>0</v>
      </c>
      <c r="X24" s="19">
        <f ca="1">SUMPRODUCT(ReactionRateK3!$F46:$V46*OFFSET(ReactionStoich!$E$5:$U$5,X$2,0))*(TimeStep)*'Composition Moles'!$C36</f>
        <v>0</v>
      </c>
      <c r="Y24" s="19">
        <f ca="1">SUMPRODUCT(ReactionRateK3!$F46:$V46*OFFSET(ReactionStoich!$E$5:$U$5,Y$2,0))*(TimeStep)*'Composition Moles'!$C36</f>
        <v>-16.898513929789967</v>
      </c>
      <c r="Z24" s="19">
        <f ca="1">SUMPRODUCT(ReactionRateK3!$F46:$V46*OFFSET(ReactionStoich!$E$5:$U$5,Z$2,0))*(TimeStep)*'Composition Moles'!$C36</f>
        <v>0</v>
      </c>
      <c r="AA24" s="19">
        <f ca="1">SUMPRODUCT(ReactionRateK3!$F46:$V46*OFFSET(ReactionStoich!$E$5:$U$5,AA$2,0))*(TimeStep)*'Composition Moles'!$C36</f>
        <v>0</v>
      </c>
      <c r="AB24" s="19">
        <f ca="1">SUMPRODUCT(ReactionRateK3!$F46:$V46*OFFSET(ReactionStoich!$E$5:$U$5,AB$2,0))*(TimeStep)*'Composition Moles'!$C36</f>
        <v>0</v>
      </c>
      <c r="AC24" s="19">
        <f ca="1">SUMPRODUCT(ReactionRateK3!$F46:$V46*OFFSET(ReactionStoich!$E$5:$U$5,AC$2,0))*(TimeStep)*'Composition Moles'!$C36</f>
        <v>0</v>
      </c>
      <c r="AD24" s="19">
        <f ca="1">SUMPRODUCT(ReactionRateK3!$F46:$V46*OFFSET(ReactionStoich!$E$5:$U$5,AD$2,0))*(TimeStep)*'Composition Moles'!$C36</f>
        <v>0</v>
      </c>
      <c r="AE24" s="19">
        <f ca="1">SUMPRODUCT(ReactionRateK3!$F46:$V46*OFFSET(ReactionStoich!$E$5:$U$5,AE$2,0))*(TimeStep)*'Composition Moles'!$C36</f>
        <v>0</v>
      </c>
      <c r="AF24" s="19">
        <f ca="1">SUMPRODUCT(ReactionRateK3!$F46:$V46*OFFSET(ReactionStoich!$E$5:$U$5,AF$2,0))*(TimeStep)*'Composition Moles'!$C36</f>
        <v>0</v>
      </c>
      <c r="AG24" s="19">
        <f ca="1">SUMPRODUCT(ReactionRateK3!$F46:$V46*OFFSET(ReactionStoich!$E$5:$U$5,AG$2,0))*(TimeStep)*'Composition Moles'!$C36</f>
        <v>0.90225460649706235</v>
      </c>
      <c r="AH24" s="19">
        <f ca="1">SUMPRODUCT(ReactionRateK3!$F46:$V46*OFFSET(ReactionStoich!$E$5:$U$5,AH$2,0))*(TimeStep)*'Composition Moles'!$C36</f>
        <v>6.1133151466780671</v>
      </c>
      <c r="AI24" s="19">
        <f ca="1">SUMPRODUCT(ReactionRateK3!$F46:$V46*OFFSET(ReactionStoich!$E$5:$U$5,AI$2,0))*(TimeStep)*'Composition Moles'!$C36</f>
        <v>3.186096800410434</v>
      </c>
      <c r="AJ24" s="19">
        <f ca="1">SUMPRODUCT(ReactionRateK3!$F46:$V46*OFFSET(ReactionStoich!$E$5:$U$5,AJ$2,0))*(TimeStep)*'Composition Moles'!$C36</f>
        <v>2.4941875686437971</v>
      </c>
      <c r="AK24" s="19">
        <f ca="1">SUMPRODUCT(ReactionRateK3!$F46:$V46*OFFSET(ReactionStoich!$E$5:$U$5,AK$2,0))*(TimeStep)*'Composition Moles'!$C36</f>
        <v>0</v>
      </c>
      <c r="AL24" s="19">
        <f ca="1">SUMPRODUCT(ReactionRateK3!$F46:$V46*OFFSET(ReactionStoich!$E$5:$U$5,AL$2,0))*(TimeStep)*'Composition Moles'!$C36</f>
        <v>0</v>
      </c>
      <c r="AM24" s="19">
        <f ca="1">SUMPRODUCT(ReactionRateK3!$F46:$V46*OFFSET(ReactionStoich!$E$5:$U$5,AM$2,0))*(TimeStep)*'Composition Moles'!$C36</f>
        <v>0</v>
      </c>
      <c r="AN24" s="19">
        <f ca="1">SUMPRODUCT(ReactionRateK3!$F46:$V46*OFFSET(ReactionStoich!$E$5:$U$5,AN$2,0))*(TimeStep)*'Composition Moles'!$C36</f>
        <v>0</v>
      </c>
      <c r="AO24" s="19">
        <f ca="1">SUMPRODUCT(ReactionRateK3!$F46:$V46*OFFSET(ReactionStoich!$E$5:$U$5,AO$2,0))*(TimeStep)*'Composition Moles'!$C36</f>
        <v>-0.22935430478996796</v>
      </c>
      <c r="AP24" s="19">
        <f ca="1">SUMPRODUCT(ReactionRateK3!$F46:$V46*OFFSET(ReactionStoich!$E$5:$U$5,AP$2,0))*(TimeStep)*'Composition Moles'!$C36</f>
        <v>-1.3373260452297042</v>
      </c>
      <c r="AQ24" s="19">
        <f ca="1">SUMPRODUCT(ReactionRateK3!$F46:$V46*OFFSET(ReactionStoich!$E$5:$U$5,AQ$2,0))*(TimeStep)*'Composition Moles'!$C36</f>
        <v>0</v>
      </c>
      <c r="AR24" s="19">
        <f ca="1">SUMPRODUCT(ReactionRateK3!$F46:$V46*OFFSET(ReactionStoich!$E$5:$U$5,AR$2,0))*(TimeStep)*'Composition Moles'!$C36</f>
        <v>0</v>
      </c>
      <c r="AS24" s="19">
        <f ca="1">SUMPRODUCT(ReactionRateK3!$F46:$V46*OFFSET(ReactionStoich!$E$5:$U$5,AS$2,0))*(TimeStep)*'Composition Moles'!$C36</f>
        <v>-0.97928070210591789</v>
      </c>
      <c r="AT24" s="19">
        <f ca="1">SUMPRODUCT(ReactionRateK3!$F46:$V46*OFFSET(ReactionStoich!$E$5:$U$5,AT$2,0))*(TimeStep)*'Composition Moles'!$C36</f>
        <v>-0.97928070210591789</v>
      </c>
      <c r="AU24" s="19">
        <f ca="1">SUMPRODUCT(ReactionRateK3!$F46:$V46*OFFSET(ReactionStoich!$E$5:$U$5,AU$2,0))*(TimeStep)*'Composition Moles'!$C36</f>
        <v>-0.97928070210591789</v>
      </c>
      <c r="AV24" s="19">
        <f ca="1">SUMPRODUCT(ReactionRateK3!$F46:$V46*OFFSET(ReactionStoich!$E$5:$U$5,AV$2,0))*(TimeStep)*'Composition Moles'!$C36</f>
        <v>0</v>
      </c>
      <c r="AW24" s="19">
        <f ca="1">SUMPRODUCT(ReactionRateK3!$F46:$V46*OFFSET(ReactionStoich!$E$5:$U$5,AW$2,0))*(TimeStep)*'Composition Moles'!$C36</f>
        <v>0</v>
      </c>
      <c r="AX24" s="19">
        <f ca="1">SUMPRODUCT(ReactionRateK3!$F46:$V46*OFFSET(ReactionStoich!$E$5:$U$5,AX$2,0))*(TimeStep)*'Composition Moles'!$C36</f>
        <v>0</v>
      </c>
      <c r="AY24" s="19">
        <f ca="1">SUMPRODUCT(ReactionRateK3!$F46:$V46*OFFSET(ReactionStoich!$E$5:$U$5,AY$2,0))*(TimeStep)*'Composition Moles'!$C36</f>
        <v>0</v>
      </c>
      <c r="AZ24" s="19">
        <f ca="1">SUMPRODUCT(ReactionRateK3!$F46:$V46*OFFSET(ReactionStoich!$E$5:$U$5,AZ$2,0))*(TimeStep)*'Composition Moles'!$C36</f>
        <v>0</v>
      </c>
      <c r="BA24" s="19">
        <f ca="1">SUMPRODUCT(ReactionRateK3!$F46:$V46*OFFSET(ReactionStoich!$E$5:$U$5,BA$2,0))*(TimeStep)*'Composition Moles'!$C36</f>
        <v>0</v>
      </c>
      <c r="BB24" s="19">
        <f ca="1">SUMPRODUCT(ReactionRateK3!$F46:$V46*OFFSET(ReactionStoich!$E$5:$U$5,BB$2,0))*(TimeStep)*'Composition Moles'!$C36</f>
        <v>0</v>
      </c>
      <c r="BC24" s="19">
        <f ca="1">SUMPRODUCT(ReactionRateK3!$F46:$V46*OFFSET(ReactionStoich!$E$5:$U$5,BC$2,0))*(TimeStep)*'Composition Moles'!$C36</f>
        <v>0</v>
      </c>
      <c r="BD24" s="19">
        <f ca="1">SUMPRODUCT(ReactionRateK3!$F46:$V46*OFFSET(ReactionStoich!$E$5:$U$5,BD$2,0))*(TimeStep)*'Composition Moles'!$C36</f>
        <v>0</v>
      </c>
      <c r="BE24" s="19">
        <f ca="1">SUMPRODUCT(ReactionRateK3!$F46:$V46*OFFSET(ReactionStoich!$E$5:$U$5,BE$2,0))*(TimeStep)*'Composition Moles'!$C36</f>
        <v>0</v>
      </c>
      <c r="BF24" s="19">
        <f ca="1">SUMPRODUCT(ReactionRateK3!$F46:$V46*OFFSET(ReactionStoich!$E$5:$U$5,BF$2,0))*(TimeStep)*'Composition Moles'!$C36</f>
        <v>0</v>
      </c>
      <c r="BG24" s="19">
        <f ca="1">SUMPRODUCT(ReactionRateK3!$F46:$V46*OFFSET(ReactionStoich!$E$5:$U$5,BG$2,0))*(TimeStep)*'Composition Moles'!$C36</f>
        <v>0</v>
      </c>
      <c r="BH24" s="19">
        <f ca="1">SUMPRODUCT(ReactionRateK3!$F46:$V46*OFFSET(ReactionStoich!$E$5:$U$5,BH$2,0))*(TimeStep)*'Composition Moles'!$C36</f>
        <v>0</v>
      </c>
      <c r="BI24" s="19">
        <f ca="1">SUMPRODUCT(ReactionRateK3!$F46:$V46*OFFSET(ReactionStoich!$E$5:$U$5,BI$2,0))*(TimeStep)*'Composition Moles'!$C36</f>
        <v>0</v>
      </c>
      <c r="BJ24" s="19">
        <f ca="1">SUMPRODUCT(ReactionRateK3!$F46:$V46*OFFSET(ReactionStoich!$E$5:$U$5,BJ$2,0))*(TimeStep)*'Composition Moles'!$C36</f>
        <v>0</v>
      </c>
      <c r="BK24" s="19">
        <f ca="1">SUMPRODUCT(ReactionRateK3!$F46:$V46*OFFSET(ReactionStoich!$E$5:$U$5,BK$2,0))*(TimeStep)*'Composition Moles'!$C36</f>
        <v>0</v>
      </c>
      <c r="BL24" s="19">
        <f ca="1">SUMPRODUCT(ReactionRateK3!$F46:$V46*OFFSET(ReactionStoich!$E$5:$U$5,BL$2,0))*(TimeStep)*'Composition Moles'!$C36</f>
        <v>0</v>
      </c>
      <c r="BM24" s="19">
        <f ca="1">SUMPRODUCT(ReactionRateK3!$F46:$V46*OFFSET(ReactionStoich!$E$5:$U$5,BM$2,0))*(TimeStep)*'Composition Moles'!$C36</f>
        <v>0</v>
      </c>
      <c r="BN24" s="19">
        <f ca="1">SUMPRODUCT(ReactionRateK3!$F46:$V46*OFFSET(ReactionStoich!$E$5:$U$5,BN$2,0))*(TimeStep)*'Composition Moles'!$C36</f>
        <v>0</v>
      </c>
      <c r="BO24" s="19">
        <f ca="1">SUMPRODUCT(ReactionRateK3!$F46:$V46*OFFSET(ReactionStoich!$E$5:$U$5,BO$2,0))*(TimeStep)*'Composition Moles'!$C36</f>
        <v>0</v>
      </c>
      <c r="BP24" s="19">
        <f ca="1">SUMPRODUCT(ReactionRateK3!$F46:$V46*OFFSET(ReactionStoich!$E$5:$U$5,BP$2,0))*(TimeStep)*'Composition Moles'!$C36</f>
        <v>0</v>
      </c>
      <c r="BQ24" s="19">
        <f ca="1">SUMPRODUCT(ReactionRateK3!$F46:$V46*OFFSET(ReactionStoich!$E$5:$U$5,BQ$2,0))*(TimeStep)*'Composition Moles'!$C36</f>
        <v>0</v>
      </c>
      <c r="BR24" s="19">
        <f ca="1">SUMPRODUCT(ReactionRateK3!$F46:$V46*OFFSET(ReactionStoich!$E$5:$U$5,BR$2,0))*(TimeStep)*'Composition Moles'!$C36</f>
        <v>0</v>
      </c>
      <c r="BS24" s="19">
        <f ca="1">SUMPRODUCT(ReactionRateK3!$F46:$V46*OFFSET(ReactionStoich!$E$5:$U$5,BS$2,0))*(TimeStep)*'Composition Moles'!$C36</f>
        <v>0</v>
      </c>
      <c r="BT24" s="19">
        <f ca="1">SUMPRODUCT(ReactionRateK3!$F46:$V46*OFFSET(ReactionStoich!$E$5:$U$5,BT$2,0))*(TimeStep)*'Composition Moles'!$C36</f>
        <v>0</v>
      </c>
      <c r="BU24" s="19">
        <f ca="1">SUMPRODUCT(ReactionRateK3!$F46:$V46*OFFSET(ReactionStoich!$E$5:$U$5,BU$2,0))*(TimeStep)*'Composition Moles'!$C36</f>
        <v>0</v>
      </c>
      <c r="BV24" s="19">
        <f ca="1">SUMPRODUCT(ReactionRateK3!$F46:$V46*OFFSET(ReactionStoich!$E$5:$U$5,BV$2,0))*(TimeStep)*'Composition Moles'!$C36</f>
        <v>0</v>
      </c>
      <c r="BW24" s="19">
        <f ca="1">SUMPRODUCT(ReactionRateK3!$F46:$V46*OFFSET(ReactionStoich!$E$5:$U$5,BW$2,0))*(TimeStep)*'Composition Moles'!$C36</f>
        <v>0</v>
      </c>
    </row>
    <row r="25" spans="1:75">
      <c r="A25">
        <f>ReactionRateK1!A47</f>
        <v>0.75000000000000011</v>
      </c>
      <c r="B25" s="20">
        <f t="shared" ca="1" si="6"/>
        <v>-49940.938542383738</v>
      </c>
      <c r="C25" s="20">
        <f ca="1">'Composition Moles'!BZ37</f>
        <v>143652.99997077396</v>
      </c>
      <c r="D25" s="26">
        <f t="shared" ca="1" si="5"/>
        <v>0.34764981276091805</v>
      </c>
      <c r="F25" s="19">
        <f ca="1">SUMPRODUCT(ReactionRateK3!$F47:$V47*OFFSET(ReactionStoich!$E$5:$U$5,F$2,0))*(TimeStep)*'Composition Moles'!$C37</f>
        <v>-2.243311684763428</v>
      </c>
      <c r="G25" s="19">
        <f ca="1">SUMPRODUCT(ReactionRateK3!$F47:$V47*OFFSET(ReactionStoich!$E$5:$U$5,G$2,0))*(TimeStep)*'Composition Moles'!$C37</f>
        <v>0</v>
      </c>
      <c r="H25" s="19">
        <f ca="1">SUMPRODUCT(ReactionRateK3!$F47:$V47*OFFSET(ReactionStoich!$E$5:$U$5,H$2,0))*(TimeStep)*'Composition Moles'!$C37</f>
        <v>2.0416034240464738</v>
      </c>
      <c r="I25" s="19">
        <f ca="1">SUMPRODUCT(ReactionRateK3!$F47:$V47*OFFSET(ReactionStoich!$E$5:$U$5,I$2,0))*(TimeStep)*'Composition Moles'!$C37</f>
        <v>0.20170826071695469</v>
      </c>
      <c r="J25" s="19">
        <f ca="1">SUMPRODUCT(ReactionRateK3!$F47:$V47*OFFSET(ReactionStoich!$E$5:$U$5,J$2,0))*(TimeStep)*'Composition Moles'!$C37</f>
        <v>0</v>
      </c>
      <c r="K25" s="19">
        <f ca="1">SUMPRODUCT(ReactionRateK3!$F47:$V47*OFFSET(ReactionStoich!$E$5:$U$5,K$2,0))*(TimeStep)*'Composition Moles'!$C37</f>
        <v>0</v>
      </c>
      <c r="L25" s="19">
        <f ca="1">SUMPRODUCT(ReactionRateK3!$F47:$V47*OFFSET(ReactionStoich!$E$5:$U$5,L$2,0))*(TimeStep)*'Composition Moles'!$C37</f>
        <v>0</v>
      </c>
      <c r="M25" s="19">
        <f ca="1">SUMPRODUCT(ReactionRateK3!$F47:$V47*OFFSET(ReactionStoich!$E$5:$U$5,M$2,0))*(TimeStep)*'Composition Moles'!$C37</f>
        <v>0</v>
      </c>
      <c r="N25" s="19">
        <f ca="1">SUMPRODUCT(ReactionRateK3!$F47:$V47*OFFSET(ReactionStoich!$E$5:$U$5,N$2,0))*(TimeStep)*'Composition Moles'!$C37</f>
        <v>0</v>
      </c>
      <c r="O25" s="19">
        <f ca="1">SUMPRODUCT(ReactionRateK3!$F47:$V47*OFFSET(ReactionStoich!$E$5:$U$5,O$2,0))*(TimeStep)*'Composition Moles'!$C37</f>
        <v>0</v>
      </c>
      <c r="P25" s="19">
        <f ca="1">SUMPRODUCT(ReactionRateK3!$F47:$V47*OFFSET(ReactionStoich!$E$5:$U$5,P$2,0))*(TimeStep)*'Composition Moles'!$C37</f>
        <v>0</v>
      </c>
      <c r="Q25" s="19">
        <f ca="1">SUMPRODUCT(ReactionRateK3!$F47:$V47*OFFSET(ReactionStoich!$E$5:$U$5,Q$2,0))*(TimeStep)*'Composition Moles'!$C37</f>
        <v>0</v>
      </c>
      <c r="R25" s="19">
        <f ca="1">SUMPRODUCT(ReactionRateK3!$F47:$V47*OFFSET(ReactionStoich!$E$5:$U$5,R$2,0))*(TimeStep)*'Composition Moles'!$C37</f>
        <v>0</v>
      </c>
      <c r="S25" s="19">
        <f ca="1">SUMPRODUCT(ReactionRateK3!$F47:$V47*OFFSET(ReactionStoich!$E$5:$U$5,S$2,0))*(TimeStep)*'Composition Moles'!$C37</f>
        <v>8.2710104596087692</v>
      </c>
      <c r="T25" s="19">
        <f ca="1">SUMPRODUCT(ReactionRateK3!$F47:$V47*OFFSET(ReactionStoich!$E$5:$U$5,T$2,0))*(TimeStep)*'Composition Moles'!$C37</f>
        <v>0</v>
      </c>
      <c r="U25" s="19">
        <f ca="1">SUMPRODUCT(ReactionRateK3!$F47:$V47*OFFSET(ReactionStoich!$E$5:$U$5,U$2,0))*(TimeStep)*'Composition Moles'!$C37</f>
        <v>0</v>
      </c>
      <c r="V25" s="19">
        <f ca="1">SUMPRODUCT(ReactionRateK3!$F47:$V47*OFFSET(ReactionStoich!$E$5:$U$5,V$2,0))*(TimeStep)*'Composition Moles'!$C37</f>
        <v>0</v>
      </c>
      <c r="W25" s="19">
        <f ca="1">SUMPRODUCT(ReactionRateK3!$F47:$V47*OFFSET(ReactionStoich!$E$5:$U$5,W$2,0))*(TimeStep)*'Composition Moles'!$C37</f>
        <v>0</v>
      </c>
      <c r="X25" s="19">
        <f ca="1">SUMPRODUCT(ReactionRateK3!$F47:$V47*OFFSET(ReactionStoich!$E$5:$U$5,X$2,0))*(TimeStep)*'Composition Moles'!$C37</f>
        <v>0</v>
      </c>
      <c r="Y25" s="19">
        <f ca="1">SUMPRODUCT(ReactionRateK3!$F47:$V47*OFFSET(ReactionStoich!$E$5:$U$5,Y$2,0))*(TimeStep)*'Composition Moles'!$C37</f>
        <v>-16.206183314748863</v>
      </c>
      <c r="Z25" s="19">
        <f ca="1">SUMPRODUCT(ReactionRateK3!$F47:$V47*OFFSET(ReactionStoich!$E$5:$U$5,Z$2,0))*(TimeStep)*'Composition Moles'!$C37</f>
        <v>0</v>
      </c>
      <c r="AA25" s="19">
        <f ca="1">SUMPRODUCT(ReactionRateK3!$F47:$V47*OFFSET(ReactionStoich!$E$5:$U$5,AA$2,0))*(TimeStep)*'Composition Moles'!$C37</f>
        <v>0</v>
      </c>
      <c r="AB25" s="19">
        <f ca="1">SUMPRODUCT(ReactionRateK3!$F47:$V47*OFFSET(ReactionStoich!$E$5:$U$5,AB$2,0))*(TimeStep)*'Composition Moles'!$C37</f>
        <v>0</v>
      </c>
      <c r="AC25" s="19">
        <f ca="1">SUMPRODUCT(ReactionRateK3!$F47:$V47*OFFSET(ReactionStoich!$E$5:$U$5,AC$2,0))*(TimeStep)*'Composition Moles'!$C37</f>
        <v>0</v>
      </c>
      <c r="AD25" s="19">
        <f ca="1">SUMPRODUCT(ReactionRateK3!$F47:$V47*OFFSET(ReactionStoich!$E$5:$U$5,AD$2,0))*(TimeStep)*'Composition Moles'!$C37</f>
        <v>0</v>
      </c>
      <c r="AE25" s="19">
        <f ca="1">SUMPRODUCT(ReactionRateK3!$F47:$V47*OFFSET(ReactionStoich!$E$5:$U$5,AE$2,0))*(TimeStep)*'Composition Moles'!$C37</f>
        <v>0</v>
      </c>
      <c r="AF25" s="19">
        <f ca="1">SUMPRODUCT(ReactionRateK3!$F47:$V47*OFFSET(ReactionStoich!$E$5:$U$5,AF$2,0))*(TimeStep)*'Composition Moles'!$C37</f>
        <v>0</v>
      </c>
      <c r="AG25" s="19">
        <f ca="1">SUMPRODUCT(ReactionRateK3!$F47:$V47*OFFSET(ReactionStoich!$E$5:$U$5,AG$2,0))*(TimeStep)*'Composition Moles'!$C37</f>
        <v>0.75556783670061189</v>
      </c>
      <c r="AH25" s="19">
        <f ca="1">SUMPRODUCT(ReactionRateK3!$F47:$V47*OFFSET(ReactionStoich!$E$5:$U$5,AH$2,0))*(TimeStep)*'Composition Moles'!$C37</f>
        <v>5.87183430947319</v>
      </c>
      <c r="AI25" s="19">
        <f ca="1">SUMPRODUCT(ReactionRateK3!$F47:$V47*OFFSET(ReactionStoich!$E$5:$U$5,AI$2,0))*(TimeStep)*'Composition Moles'!$C37</f>
        <v>3.2141604655642708</v>
      </c>
      <c r="AJ25" s="19">
        <f ca="1">SUMPRODUCT(ReactionRateK3!$F47:$V47*OFFSET(ReactionStoich!$E$5:$U$5,AJ$2,0))*(TimeStep)*'Composition Moles'!$C37</f>
        <v>2.4461042691771619</v>
      </c>
      <c r="AK25" s="19">
        <f ca="1">SUMPRODUCT(ReactionRateK3!$F47:$V47*OFFSET(ReactionStoich!$E$5:$U$5,AK$2,0))*(TimeStep)*'Composition Moles'!$C37</f>
        <v>0</v>
      </c>
      <c r="AL25" s="19">
        <f ca="1">SUMPRODUCT(ReactionRateK3!$F47:$V47*OFFSET(ReactionStoich!$E$5:$U$5,AL$2,0))*(TimeStep)*'Composition Moles'!$C37</f>
        <v>0</v>
      </c>
      <c r="AM25" s="19">
        <f ca="1">SUMPRODUCT(ReactionRateK3!$F47:$V47*OFFSET(ReactionStoich!$E$5:$U$5,AM$2,0))*(TimeStep)*'Composition Moles'!$C37</f>
        <v>0</v>
      </c>
      <c r="AN25" s="19">
        <f ca="1">SUMPRODUCT(ReactionRateK3!$F47:$V47*OFFSET(ReactionStoich!$E$5:$U$5,AN$2,0))*(TimeStep)*'Composition Moles'!$C37</f>
        <v>0</v>
      </c>
      <c r="AO25" s="19">
        <f ca="1">SUMPRODUCT(ReactionRateK3!$F47:$V47*OFFSET(ReactionStoich!$E$5:$U$5,AO$2,0))*(TimeStep)*'Composition Moles'!$C37</f>
        <v>-0.20170826071695469</v>
      </c>
      <c r="AP25" s="19">
        <f ca="1">SUMPRODUCT(ReactionRateK3!$F47:$V47*OFFSET(ReactionStoich!$E$5:$U$5,AP$2,0))*(TimeStep)*'Composition Moles'!$C37</f>
        <v>-1.2926901307613281</v>
      </c>
      <c r="AQ25" s="19">
        <f ca="1">SUMPRODUCT(ReactionRateK3!$F47:$V47*OFFSET(ReactionStoich!$E$5:$U$5,AQ$2,0))*(TimeStep)*'Composition Moles'!$C37</f>
        <v>0</v>
      </c>
      <c r="AR25" s="19">
        <f ca="1">SUMPRODUCT(ReactionRateK3!$F47:$V47*OFFSET(ReactionStoich!$E$5:$U$5,AR$2,0))*(TimeStep)*'Composition Moles'!$C37</f>
        <v>0</v>
      </c>
      <c r="AS25" s="19">
        <f ca="1">SUMPRODUCT(ReactionRateK3!$F47:$V47*OFFSET(ReactionStoich!$E$5:$U$5,AS$2,0))*(TimeStep)*'Composition Moles'!$C37</f>
        <v>-0.95269854476561888</v>
      </c>
      <c r="AT25" s="19">
        <f ca="1">SUMPRODUCT(ReactionRateK3!$F47:$V47*OFFSET(ReactionStoich!$E$5:$U$5,AT$2,0))*(TimeStep)*'Composition Moles'!$C37</f>
        <v>-0.95269854476561888</v>
      </c>
      <c r="AU25" s="19">
        <f ca="1">SUMPRODUCT(ReactionRateK3!$F47:$V47*OFFSET(ReactionStoich!$E$5:$U$5,AU$2,0))*(TimeStep)*'Composition Moles'!$C37</f>
        <v>-0.95269854476561888</v>
      </c>
      <c r="AV25" s="19">
        <f ca="1">SUMPRODUCT(ReactionRateK3!$F47:$V47*OFFSET(ReactionStoich!$E$5:$U$5,AV$2,0))*(TimeStep)*'Composition Moles'!$C37</f>
        <v>0</v>
      </c>
      <c r="AW25" s="19">
        <f ca="1">SUMPRODUCT(ReactionRateK3!$F47:$V47*OFFSET(ReactionStoich!$E$5:$U$5,AW$2,0))*(TimeStep)*'Composition Moles'!$C37</f>
        <v>0</v>
      </c>
      <c r="AX25" s="19">
        <f ca="1">SUMPRODUCT(ReactionRateK3!$F47:$V47*OFFSET(ReactionStoich!$E$5:$U$5,AX$2,0))*(TimeStep)*'Composition Moles'!$C37</f>
        <v>0</v>
      </c>
      <c r="AY25" s="19">
        <f ca="1">SUMPRODUCT(ReactionRateK3!$F47:$V47*OFFSET(ReactionStoich!$E$5:$U$5,AY$2,0))*(TimeStep)*'Composition Moles'!$C37</f>
        <v>0</v>
      </c>
      <c r="AZ25" s="19">
        <f ca="1">SUMPRODUCT(ReactionRateK3!$F47:$V47*OFFSET(ReactionStoich!$E$5:$U$5,AZ$2,0))*(TimeStep)*'Composition Moles'!$C37</f>
        <v>0</v>
      </c>
      <c r="BA25" s="19">
        <f ca="1">SUMPRODUCT(ReactionRateK3!$F47:$V47*OFFSET(ReactionStoich!$E$5:$U$5,BA$2,0))*(TimeStep)*'Composition Moles'!$C37</f>
        <v>0</v>
      </c>
      <c r="BB25" s="19">
        <f ca="1">SUMPRODUCT(ReactionRateK3!$F47:$V47*OFFSET(ReactionStoich!$E$5:$U$5,BB$2,0))*(TimeStep)*'Composition Moles'!$C37</f>
        <v>0</v>
      </c>
      <c r="BC25" s="19">
        <f ca="1">SUMPRODUCT(ReactionRateK3!$F47:$V47*OFFSET(ReactionStoich!$E$5:$U$5,BC$2,0))*(TimeStep)*'Composition Moles'!$C37</f>
        <v>0</v>
      </c>
      <c r="BD25" s="19">
        <f ca="1">SUMPRODUCT(ReactionRateK3!$F47:$V47*OFFSET(ReactionStoich!$E$5:$U$5,BD$2,0))*(TimeStep)*'Composition Moles'!$C37</f>
        <v>0</v>
      </c>
      <c r="BE25" s="19">
        <f ca="1">SUMPRODUCT(ReactionRateK3!$F47:$V47*OFFSET(ReactionStoich!$E$5:$U$5,BE$2,0))*(TimeStep)*'Composition Moles'!$C37</f>
        <v>0</v>
      </c>
      <c r="BF25" s="19">
        <f ca="1">SUMPRODUCT(ReactionRateK3!$F47:$V47*OFFSET(ReactionStoich!$E$5:$U$5,BF$2,0))*(TimeStep)*'Composition Moles'!$C37</f>
        <v>0</v>
      </c>
      <c r="BG25" s="19">
        <f ca="1">SUMPRODUCT(ReactionRateK3!$F47:$V47*OFFSET(ReactionStoich!$E$5:$U$5,BG$2,0))*(TimeStep)*'Composition Moles'!$C37</f>
        <v>0</v>
      </c>
      <c r="BH25" s="19">
        <f ca="1">SUMPRODUCT(ReactionRateK3!$F47:$V47*OFFSET(ReactionStoich!$E$5:$U$5,BH$2,0))*(TimeStep)*'Composition Moles'!$C37</f>
        <v>0</v>
      </c>
      <c r="BI25" s="19">
        <f ca="1">SUMPRODUCT(ReactionRateK3!$F47:$V47*OFFSET(ReactionStoich!$E$5:$U$5,BI$2,0))*(TimeStep)*'Composition Moles'!$C37</f>
        <v>0</v>
      </c>
      <c r="BJ25" s="19">
        <f ca="1">SUMPRODUCT(ReactionRateK3!$F47:$V47*OFFSET(ReactionStoich!$E$5:$U$5,BJ$2,0))*(TimeStep)*'Composition Moles'!$C37</f>
        <v>0</v>
      </c>
      <c r="BK25" s="19">
        <f ca="1">SUMPRODUCT(ReactionRateK3!$F47:$V47*OFFSET(ReactionStoich!$E$5:$U$5,BK$2,0))*(TimeStep)*'Composition Moles'!$C37</f>
        <v>0</v>
      </c>
      <c r="BL25" s="19">
        <f ca="1">SUMPRODUCT(ReactionRateK3!$F47:$V47*OFFSET(ReactionStoich!$E$5:$U$5,BL$2,0))*(TimeStep)*'Composition Moles'!$C37</f>
        <v>0</v>
      </c>
      <c r="BM25" s="19">
        <f ca="1">SUMPRODUCT(ReactionRateK3!$F47:$V47*OFFSET(ReactionStoich!$E$5:$U$5,BM$2,0))*(TimeStep)*'Composition Moles'!$C37</f>
        <v>0</v>
      </c>
      <c r="BN25" s="19">
        <f ca="1">SUMPRODUCT(ReactionRateK3!$F47:$V47*OFFSET(ReactionStoich!$E$5:$U$5,BN$2,0))*(TimeStep)*'Composition Moles'!$C37</f>
        <v>0</v>
      </c>
      <c r="BO25" s="19">
        <f ca="1">SUMPRODUCT(ReactionRateK3!$F47:$V47*OFFSET(ReactionStoich!$E$5:$U$5,BO$2,0))*(TimeStep)*'Composition Moles'!$C37</f>
        <v>0</v>
      </c>
      <c r="BP25" s="19">
        <f ca="1">SUMPRODUCT(ReactionRateK3!$F47:$V47*OFFSET(ReactionStoich!$E$5:$U$5,BP$2,0))*(TimeStep)*'Composition Moles'!$C37</f>
        <v>0</v>
      </c>
      <c r="BQ25" s="19">
        <f ca="1">SUMPRODUCT(ReactionRateK3!$F47:$V47*OFFSET(ReactionStoich!$E$5:$U$5,BQ$2,0))*(TimeStep)*'Composition Moles'!$C37</f>
        <v>0</v>
      </c>
      <c r="BR25" s="19">
        <f ca="1">SUMPRODUCT(ReactionRateK3!$F47:$V47*OFFSET(ReactionStoich!$E$5:$U$5,BR$2,0))*(TimeStep)*'Composition Moles'!$C37</f>
        <v>0</v>
      </c>
      <c r="BS25" s="19">
        <f ca="1">SUMPRODUCT(ReactionRateK3!$F47:$V47*OFFSET(ReactionStoich!$E$5:$U$5,BS$2,0))*(TimeStep)*'Composition Moles'!$C37</f>
        <v>0</v>
      </c>
      <c r="BT25" s="19">
        <f ca="1">SUMPRODUCT(ReactionRateK3!$F47:$V47*OFFSET(ReactionStoich!$E$5:$U$5,BT$2,0))*(TimeStep)*'Composition Moles'!$C37</f>
        <v>0</v>
      </c>
      <c r="BU25" s="19">
        <f ca="1">SUMPRODUCT(ReactionRateK3!$F47:$V47*OFFSET(ReactionStoich!$E$5:$U$5,BU$2,0))*(TimeStep)*'Composition Moles'!$C37</f>
        <v>0</v>
      </c>
      <c r="BV25" s="19">
        <f ca="1">SUMPRODUCT(ReactionRateK3!$F47:$V47*OFFSET(ReactionStoich!$E$5:$U$5,BV$2,0))*(TimeStep)*'Composition Moles'!$C37</f>
        <v>0</v>
      </c>
      <c r="BW25" s="19">
        <f ca="1">SUMPRODUCT(ReactionRateK3!$F47:$V47*OFFSET(ReactionStoich!$E$5:$U$5,BW$2,0))*(TimeStep)*'Composition Moles'!$C37</f>
        <v>0</v>
      </c>
    </row>
    <row r="26" spans="1:75">
      <c r="A26">
        <f>ReactionRateK1!A48</f>
        <v>0.80000000000000016</v>
      </c>
      <c r="B26" s="20">
        <f t="shared" ca="1" si="6"/>
        <v>-48276.114727352775</v>
      </c>
      <c r="C26" s="20">
        <f ca="1">'Composition Moles'!BZ38</f>
        <v>143663.64954356395</v>
      </c>
      <c r="D26" s="26">
        <f t="shared" ca="1" si="5"/>
        <v>0.33603569783122994</v>
      </c>
      <c r="F26" s="19">
        <f ca="1">SUMPRODUCT(ReactionRateK3!$F48:$V48*OFFSET(ReactionStoich!$E$5:$U$5,F$2,0))*(TimeStep)*'Composition Moles'!$C38</f>
        <v>-2.1017066658974328</v>
      </c>
      <c r="G26" s="19">
        <f ca="1">SUMPRODUCT(ReactionRateK3!$F48:$V48*OFFSET(ReactionStoich!$E$5:$U$5,G$2,0))*(TimeStep)*'Composition Moles'!$C38</f>
        <v>0</v>
      </c>
      <c r="H26" s="19">
        <f ca="1">SUMPRODUCT(ReactionRateK3!$F48:$V48*OFFSET(ReactionStoich!$E$5:$U$5,H$2,0))*(TimeStep)*'Composition Moles'!$C38</f>
        <v>1.9239671350478924</v>
      </c>
      <c r="I26" s="19">
        <f ca="1">SUMPRODUCT(ReactionRateK3!$F48:$V48*OFFSET(ReactionStoich!$E$5:$U$5,I$2,0))*(TimeStep)*'Composition Moles'!$C38</f>
        <v>0.17773953084954036</v>
      </c>
      <c r="J26" s="19">
        <f ca="1">SUMPRODUCT(ReactionRateK3!$F48:$V48*OFFSET(ReactionStoich!$E$5:$U$5,J$2,0))*(TimeStep)*'Composition Moles'!$C38</f>
        <v>0</v>
      </c>
      <c r="K26" s="19">
        <f ca="1">SUMPRODUCT(ReactionRateK3!$F48:$V48*OFFSET(ReactionStoich!$E$5:$U$5,K$2,0))*(TimeStep)*'Composition Moles'!$C38</f>
        <v>0</v>
      </c>
      <c r="L26" s="19">
        <f ca="1">SUMPRODUCT(ReactionRateK3!$F48:$V48*OFFSET(ReactionStoich!$E$5:$U$5,L$2,0))*(TimeStep)*'Composition Moles'!$C38</f>
        <v>0</v>
      </c>
      <c r="M26" s="19">
        <f ca="1">SUMPRODUCT(ReactionRateK3!$F48:$V48*OFFSET(ReactionStoich!$E$5:$U$5,M$2,0))*(TimeStep)*'Composition Moles'!$C38</f>
        <v>0</v>
      </c>
      <c r="N26" s="19">
        <f ca="1">SUMPRODUCT(ReactionRateK3!$F48:$V48*OFFSET(ReactionStoich!$E$5:$U$5,N$2,0))*(TimeStep)*'Composition Moles'!$C38</f>
        <v>0</v>
      </c>
      <c r="O26" s="19">
        <f ca="1">SUMPRODUCT(ReactionRateK3!$F48:$V48*OFFSET(ReactionStoich!$E$5:$U$5,O$2,0))*(TimeStep)*'Composition Moles'!$C38</f>
        <v>0</v>
      </c>
      <c r="P26" s="19">
        <f ca="1">SUMPRODUCT(ReactionRateK3!$F48:$V48*OFFSET(ReactionStoich!$E$5:$U$5,P$2,0))*(TimeStep)*'Composition Moles'!$C38</f>
        <v>0</v>
      </c>
      <c r="Q26" s="19">
        <f ca="1">SUMPRODUCT(ReactionRateK3!$F48:$V48*OFFSET(ReactionStoich!$E$5:$U$5,Q$2,0))*(TimeStep)*'Composition Moles'!$C38</f>
        <v>0</v>
      </c>
      <c r="R26" s="19">
        <f ca="1">SUMPRODUCT(ReactionRateK3!$F48:$V48*OFFSET(ReactionStoich!$E$5:$U$5,R$2,0))*(TimeStep)*'Composition Moles'!$C38</f>
        <v>0</v>
      </c>
      <c r="S26" s="19">
        <f ca="1">SUMPRODUCT(ReactionRateK3!$F48:$V48*OFFSET(ReactionStoich!$E$5:$U$5,S$2,0))*(TimeStep)*'Composition Moles'!$C38</f>
        <v>7.8630890951960062</v>
      </c>
      <c r="T26" s="19">
        <f ca="1">SUMPRODUCT(ReactionRateK3!$F48:$V48*OFFSET(ReactionStoich!$E$5:$U$5,T$2,0))*(TimeStep)*'Composition Moles'!$C38</f>
        <v>0</v>
      </c>
      <c r="U26" s="19">
        <f ca="1">SUMPRODUCT(ReactionRateK3!$F48:$V48*OFFSET(ReactionStoich!$E$5:$U$5,U$2,0))*(TimeStep)*'Composition Moles'!$C38</f>
        <v>0</v>
      </c>
      <c r="V26" s="19">
        <f ca="1">SUMPRODUCT(ReactionRateK3!$F48:$V48*OFFSET(ReactionStoich!$E$5:$U$5,V$2,0))*(TimeStep)*'Composition Moles'!$C38</f>
        <v>0</v>
      </c>
      <c r="W26" s="19">
        <f ca="1">SUMPRODUCT(ReactionRateK3!$F48:$V48*OFFSET(ReactionStoich!$E$5:$U$5,W$2,0))*(TimeStep)*'Composition Moles'!$C38</f>
        <v>0</v>
      </c>
      <c r="X26" s="19">
        <f ca="1">SUMPRODUCT(ReactionRateK3!$F48:$V48*OFFSET(ReactionStoich!$E$5:$U$5,X$2,0))*(TimeStep)*'Composition Moles'!$C38</f>
        <v>0</v>
      </c>
      <c r="Y26" s="19">
        <f ca="1">SUMPRODUCT(ReactionRateK3!$F48:$V48*OFFSET(ReactionStoich!$E$5:$U$5,Y$2,0))*(TimeStep)*'Composition Moles'!$C38</f>
        <v>-15.552902780734174</v>
      </c>
      <c r="Z26" s="19">
        <f ca="1">SUMPRODUCT(ReactionRateK3!$F48:$V48*OFFSET(ReactionStoich!$E$5:$U$5,Z$2,0))*(TimeStep)*'Composition Moles'!$C38</f>
        <v>0</v>
      </c>
      <c r="AA26" s="19">
        <f ca="1">SUMPRODUCT(ReactionRateK3!$F48:$V48*OFFSET(ReactionStoich!$E$5:$U$5,AA$2,0))*(TimeStep)*'Composition Moles'!$C38</f>
        <v>0</v>
      </c>
      <c r="AB26" s="19">
        <f ca="1">SUMPRODUCT(ReactionRateK3!$F48:$V48*OFFSET(ReactionStoich!$E$5:$U$5,AB$2,0))*(TimeStep)*'Composition Moles'!$C38</f>
        <v>0</v>
      </c>
      <c r="AC26" s="19">
        <f ca="1">SUMPRODUCT(ReactionRateK3!$F48:$V48*OFFSET(ReactionStoich!$E$5:$U$5,AC$2,0))*(TimeStep)*'Composition Moles'!$C38</f>
        <v>0</v>
      </c>
      <c r="AD26" s="19">
        <f ca="1">SUMPRODUCT(ReactionRateK3!$F48:$V48*OFFSET(ReactionStoich!$E$5:$U$5,AD$2,0))*(TimeStep)*'Composition Moles'!$C38</f>
        <v>0</v>
      </c>
      <c r="AE26" s="19">
        <f ca="1">SUMPRODUCT(ReactionRateK3!$F48:$V48*OFFSET(ReactionStoich!$E$5:$U$5,AE$2,0))*(TimeStep)*'Composition Moles'!$C38</f>
        <v>0</v>
      </c>
      <c r="AF26" s="19">
        <f ca="1">SUMPRODUCT(ReactionRateK3!$F48:$V48*OFFSET(ReactionStoich!$E$5:$U$5,AF$2,0))*(TimeStep)*'Composition Moles'!$C38</f>
        <v>0</v>
      </c>
      <c r="AG26" s="19">
        <f ca="1">SUMPRODUCT(ReactionRateK3!$F48:$V48*OFFSET(ReactionStoich!$E$5:$U$5,AG$2,0))*(TimeStep)*'Composition Moles'!$C38</f>
        <v>0.61630840473831017</v>
      </c>
      <c r="AH26" s="19">
        <f ca="1">SUMPRODUCT(ReactionRateK3!$F48:$V48*OFFSET(ReactionStoich!$E$5:$U$5,AH$2,0))*(TimeStep)*'Composition Moles'!$C38</f>
        <v>5.6364698241439068</v>
      </c>
      <c r="AI26" s="19">
        <f ca="1">SUMPRODUCT(ReactionRateK3!$F48:$V48*OFFSET(ReactionStoich!$E$5:$U$5,AI$2,0))*(TimeStep)*'Composition Moles'!$C38</f>
        <v>3.2449300803823333</v>
      </c>
      <c r="AJ26" s="19">
        <f ca="1">SUMPRODUCT(ReactionRateK3!$F48:$V48*OFFSET(ReactionStoich!$E$5:$U$5,AJ$2,0))*(TimeStep)*'Composition Moles'!$C38</f>
        <v>2.3999828292601864</v>
      </c>
      <c r="AK26" s="19">
        <f ca="1">SUMPRODUCT(ReactionRateK3!$F48:$V48*OFFSET(ReactionStoich!$E$5:$U$5,AK$2,0))*(TimeStep)*'Composition Moles'!$C38</f>
        <v>0</v>
      </c>
      <c r="AL26" s="19">
        <f ca="1">SUMPRODUCT(ReactionRateK3!$F48:$V48*OFFSET(ReactionStoich!$E$5:$U$5,AL$2,0))*(TimeStep)*'Composition Moles'!$C38</f>
        <v>0</v>
      </c>
      <c r="AM26" s="19">
        <f ca="1">SUMPRODUCT(ReactionRateK3!$F48:$V48*OFFSET(ReactionStoich!$E$5:$U$5,AM$2,0))*(TimeStep)*'Composition Moles'!$C38</f>
        <v>0</v>
      </c>
      <c r="AN26" s="19">
        <f ca="1">SUMPRODUCT(ReactionRateK3!$F48:$V48*OFFSET(ReactionStoich!$E$5:$U$5,AN$2,0))*(TimeStep)*'Composition Moles'!$C38</f>
        <v>0</v>
      </c>
      <c r="AO26" s="19">
        <f ca="1">SUMPRODUCT(ReactionRateK3!$F48:$V48*OFFSET(ReactionStoich!$E$5:$U$5,AO$2,0))*(TimeStep)*'Composition Moles'!$C38</f>
        <v>-0.17773953084954036</v>
      </c>
      <c r="AP26" s="19">
        <f ca="1">SUMPRODUCT(ReactionRateK3!$F48:$V48*OFFSET(ReactionStoich!$E$5:$U$5,AP$2,0))*(TimeStep)*'Composition Moles'!$C38</f>
        <v>-1.2484639982086767</v>
      </c>
      <c r="AQ26" s="19">
        <f ca="1">SUMPRODUCT(ReactionRateK3!$F48:$V48*OFFSET(ReactionStoich!$E$5:$U$5,AQ$2,0))*(TimeStep)*'Composition Moles'!$C38</f>
        <v>0</v>
      </c>
      <c r="AR26" s="19">
        <f ca="1">SUMPRODUCT(ReactionRateK3!$F48:$V48*OFFSET(ReactionStoich!$E$5:$U$5,AR$2,0))*(TimeStep)*'Composition Moles'!$C38</f>
        <v>0</v>
      </c>
      <c r="AS26" s="19">
        <f ca="1">SUMPRODUCT(ReactionRateK3!$F48:$V48*OFFSET(ReactionStoich!$E$5:$U$5,AS$2,0))*(TimeStep)*'Composition Moles'!$C38</f>
        <v>-0.92722464130945026</v>
      </c>
      <c r="AT26" s="19">
        <f ca="1">SUMPRODUCT(ReactionRateK3!$F48:$V48*OFFSET(ReactionStoich!$E$5:$U$5,AT$2,0))*(TimeStep)*'Composition Moles'!$C38</f>
        <v>-0.92722464130945026</v>
      </c>
      <c r="AU26" s="19">
        <f ca="1">SUMPRODUCT(ReactionRateK3!$F48:$V48*OFFSET(ReactionStoich!$E$5:$U$5,AU$2,0))*(TimeStep)*'Composition Moles'!$C38</f>
        <v>-0.92722464130945026</v>
      </c>
      <c r="AV26" s="19">
        <f ca="1">SUMPRODUCT(ReactionRateK3!$F48:$V48*OFFSET(ReactionStoich!$E$5:$U$5,AV$2,0))*(TimeStep)*'Composition Moles'!$C38</f>
        <v>0</v>
      </c>
      <c r="AW26" s="19">
        <f ca="1">SUMPRODUCT(ReactionRateK3!$F48:$V48*OFFSET(ReactionStoich!$E$5:$U$5,AW$2,0))*(TimeStep)*'Composition Moles'!$C38</f>
        <v>0</v>
      </c>
      <c r="AX26" s="19">
        <f ca="1">SUMPRODUCT(ReactionRateK3!$F48:$V48*OFFSET(ReactionStoich!$E$5:$U$5,AX$2,0))*(TimeStep)*'Composition Moles'!$C38</f>
        <v>0</v>
      </c>
      <c r="AY26" s="19">
        <f ca="1">SUMPRODUCT(ReactionRateK3!$F48:$V48*OFFSET(ReactionStoich!$E$5:$U$5,AY$2,0))*(TimeStep)*'Composition Moles'!$C38</f>
        <v>0</v>
      </c>
      <c r="AZ26" s="19">
        <f ca="1">SUMPRODUCT(ReactionRateK3!$F48:$V48*OFFSET(ReactionStoich!$E$5:$U$5,AZ$2,0))*(TimeStep)*'Composition Moles'!$C38</f>
        <v>0</v>
      </c>
      <c r="BA26" s="19">
        <f ca="1">SUMPRODUCT(ReactionRateK3!$F48:$V48*OFFSET(ReactionStoich!$E$5:$U$5,BA$2,0))*(TimeStep)*'Composition Moles'!$C38</f>
        <v>0</v>
      </c>
      <c r="BB26" s="19">
        <f ca="1">SUMPRODUCT(ReactionRateK3!$F48:$V48*OFFSET(ReactionStoich!$E$5:$U$5,BB$2,0))*(TimeStep)*'Composition Moles'!$C38</f>
        <v>0</v>
      </c>
      <c r="BC26" s="19">
        <f ca="1">SUMPRODUCT(ReactionRateK3!$F48:$V48*OFFSET(ReactionStoich!$E$5:$U$5,BC$2,0))*(TimeStep)*'Composition Moles'!$C38</f>
        <v>0</v>
      </c>
      <c r="BD26" s="19">
        <f ca="1">SUMPRODUCT(ReactionRateK3!$F48:$V48*OFFSET(ReactionStoich!$E$5:$U$5,BD$2,0))*(TimeStep)*'Composition Moles'!$C38</f>
        <v>0</v>
      </c>
      <c r="BE26" s="19">
        <f ca="1">SUMPRODUCT(ReactionRateK3!$F48:$V48*OFFSET(ReactionStoich!$E$5:$U$5,BE$2,0))*(TimeStep)*'Composition Moles'!$C38</f>
        <v>0</v>
      </c>
      <c r="BF26" s="19">
        <f ca="1">SUMPRODUCT(ReactionRateK3!$F48:$V48*OFFSET(ReactionStoich!$E$5:$U$5,BF$2,0))*(TimeStep)*'Composition Moles'!$C38</f>
        <v>0</v>
      </c>
      <c r="BG26" s="19">
        <f ca="1">SUMPRODUCT(ReactionRateK3!$F48:$V48*OFFSET(ReactionStoich!$E$5:$U$5,BG$2,0))*(TimeStep)*'Composition Moles'!$C38</f>
        <v>0</v>
      </c>
      <c r="BH26" s="19">
        <f ca="1">SUMPRODUCT(ReactionRateK3!$F48:$V48*OFFSET(ReactionStoich!$E$5:$U$5,BH$2,0))*(TimeStep)*'Composition Moles'!$C38</f>
        <v>0</v>
      </c>
      <c r="BI26" s="19">
        <f ca="1">SUMPRODUCT(ReactionRateK3!$F48:$V48*OFFSET(ReactionStoich!$E$5:$U$5,BI$2,0))*(TimeStep)*'Composition Moles'!$C38</f>
        <v>0</v>
      </c>
      <c r="BJ26" s="19">
        <f ca="1">SUMPRODUCT(ReactionRateK3!$F48:$V48*OFFSET(ReactionStoich!$E$5:$U$5,BJ$2,0))*(TimeStep)*'Composition Moles'!$C38</f>
        <v>0</v>
      </c>
      <c r="BK26" s="19">
        <f ca="1">SUMPRODUCT(ReactionRateK3!$F48:$V48*OFFSET(ReactionStoich!$E$5:$U$5,BK$2,0))*(TimeStep)*'Composition Moles'!$C38</f>
        <v>0</v>
      </c>
      <c r="BL26" s="19">
        <f ca="1">SUMPRODUCT(ReactionRateK3!$F48:$V48*OFFSET(ReactionStoich!$E$5:$U$5,BL$2,0))*(TimeStep)*'Composition Moles'!$C38</f>
        <v>0</v>
      </c>
      <c r="BM26" s="19">
        <f ca="1">SUMPRODUCT(ReactionRateK3!$F48:$V48*OFFSET(ReactionStoich!$E$5:$U$5,BM$2,0))*(TimeStep)*'Composition Moles'!$C38</f>
        <v>0</v>
      </c>
      <c r="BN26" s="19">
        <f ca="1">SUMPRODUCT(ReactionRateK3!$F48:$V48*OFFSET(ReactionStoich!$E$5:$U$5,BN$2,0))*(TimeStep)*'Composition Moles'!$C38</f>
        <v>0</v>
      </c>
      <c r="BO26" s="19">
        <f ca="1">SUMPRODUCT(ReactionRateK3!$F48:$V48*OFFSET(ReactionStoich!$E$5:$U$5,BO$2,0))*(TimeStep)*'Composition Moles'!$C38</f>
        <v>0</v>
      </c>
      <c r="BP26" s="19">
        <f ca="1">SUMPRODUCT(ReactionRateK3!$F48:$V48*OFFSET(ReactionStoich!$E$5:$U$5,BP$2,0))*(TimeStep)*'Composition Moles'!$C38</f>
        <v>0</v>
      </c>
      <c r="BQ26" s="19">
        <f ca="1">SUMPRODUCT(ReactionRateK3!$F48:$V48*OFFSET(ReactionStoich!$E$5:$U$5,BQ$2,0))*(TimeStep)*'Composition Moles'!$C38</f>
        <v>0</v>
      </c>
      <c r="BR26" s="19">
        <f ca="1">SUMPRODUCT(ReactionRateK3!$F48:$V48*OFFSET(ReactionStoich!$E$5:$U$5,BR$2,0))*(TimeStep)*'Composition Moles'!$C38</f>
        <v>0</v>
      </c>
      <c r="BS26" s="19">
        <f ca="1">SUMPRODUCT(ReactionRateK3!$F48:$V48*OFFSET(ReactionStoich!$E$5:$U$5,BS$2,0))*(TimeStep)*'Composition Moles'!$C38</f>
        <v>0</v>
      </c>
      <c r="BT26" s="19">
        <f ca="1">SUMPRODUCT(ReactionRateK3!$F48:$V48*OFFSET(ReactionStoich!$E$5:$U$5,BT$2,0))*(TimeStep)*'Composition Moles'!$C38</f>
        <v>0</v>
      </c>
      <c r="BU26" s="19">
        <f ca="1">SUMPRODUCT(ReactionRateK3!$F48:$V48*OFFSET(ReactionStoich!$E$5:$U$5,BU$2,0))*(TimeStep)*'Composition Moles'!$C38</f>
        <v>0</v>
      </c>
      <c r="BV26" s="19">
        <f ca="1">SUMPRODUCT(ReactionRateK3!$F48:$V48*OFFSET(ReactionStoich!$E$5:$U$5,BV$2,0))*(TimeStep)*'Composition Moles'!$C38</f>
        <v>0</v>
      </c>
      <c r="BW26" s="19">
        <f ca="1">SUMPRODUCT(ReactionRateK3!$F48:$V48*OFFSET(ReactionStoich!$E$5:$U$5,BW$2,0))*(TimeStep)*'Composition Moles'!$C38</f>
        <v>0</v>
      </c>
    </row>
    <row r="27" spans="1:75">
      <c r="A27">
        <f>ReactionRateK1!A49</f>
        <v>0.8500000000000002</v>
      </c>
      <c r="B27" s="20">
        <f t="shared" ca="1" si="6"/>
        <v>-46628.568339290461</v>
      </c>
      <c r="C27" s="20">
        <f ca="1">'Composition Moles'!BZ39</f>
        <v>143674.95271948189</v>
      </c>
      <c r="D27" s="26">
        <f t="shared" ca="1" si="5"/>
        <v>0.32454208236511756</v>
      </c>
      <c r="F27" s="19">
        <f ca="1">SUMPRODUCT(ReactionRateK3!$F49:$V49*OFFSET(ReactionStoich!$E$5:$U$5,F$2,0))*(TimeStep)*'Composition Moles'!$C39</f>
        <v>-1.9697218224107118</v>
      </c>
      <c r="G27" s="19">
        <f ca="1">SUMPRODUCT(ReactionRateK3!$F49:$V49*OFFSET(ReactionStoich!$E$5:$U$5,G$2,0))*(TimeStep)*'Composition Moles'!$C39</f>
        <v>0</v>
      </c>
      <c r="H27" s="19">
        <f ca="1">SUMPRODUCT(ReactionRateK3!$F49:$V49*OFFSET(ReactionStoich!$E$5:$U$5,H$2,0))*(TimeStep)*'Composition Moles'!$C39</f>
        <v>1.8128168440404027</v>
      </c>
      <c r="I27" s="19">
        <f ca="1">SUMPRODUCT(ReactionRateK3!$F49:$V49*OFFSET(ReactionStoich!$E$5:$U$5,I$2,0))*(TimeStep)*'Composition Moles'!$C39</f>
        <v>0.15690497837030912</v>
      </c>
      <c r="J27" s="19">
        <f ca="1">SUMPRODUCT(ReactionRateK3!$F49:$V49*OFFSET(ReactionStoich!$E$5:$U$5,J$2,0))*(TimeStep)*'Composition Moles'!$C39</f>
        <v>0</v>
      </c>
      <c r="K27" s="19">
        <f ca="1">SUMPRODUCT(ReactionRateK3!$F49:$V49*OFFSET(ReactionStoich!$E$5:$U$5,K$2,0))*(TimeStep)*'Composition Moles'!$C39</f>
        <v>0</v>
      </c>
      <c r="L27" s="19">
        <f ca="1">SUMPRODUCT(ReactionRateK3!$F49:$V49*OFFSET(ReactionStoich!$E$5:$U$5,L$2,0))*(TimeStep)*'Composition Moles'!$C39</f>
        <v>0</v>
      </c>
      <c r="M27" s="19">
        <f ca="1">SUMPRODUCT(ReactionRateK3!$F49:$V49*OFFSET(ReactionStoich!$E$5:$U$5,M$2,0))*(TimeStep)*'Composition Moles'!$C39</f>
        <v>0</v>
      </c>
      <c r="N27" s="19">
        <f ca="1">SUMPRODUCT(ReactionRateK3!$F49:$V49*OFFSET(ReactionStoich!$E$5:$U$5,N$2,0))*(TimeStep)*'Composition Moles'!$C39</f>
        <v>0</v>
      </c>
      <c r="O27" s="19">
        <f ca="1">SUMPRODUCT(ReactionRateK3!$F49:$V49*OFFSET(ReactionStoich!$E$5:$U$5,O$2,0))*(TimeStep)*'Composition Moles'!$C39</f>
        <v>0</v>
      </c>
      <c r="P27" s="19">
        <f ca="1">SUMPRODUCT(ReactionRateK3!$F49:$V49*OFFSET(ReactionStoich!$E$5:$U$5,P$2,0))*(TimeStep)*'Composition Moles'!$C39</f>
        <v>0</v>
      </c>
      <c r="Q27" s="19">
        <f ca="1">SUMPRODUCT(ReactionRateK3!$F49:$V49*OFFSET(ReactionStoich!$E$5:$U$5,Q$2,0))*(TimeStep)*'Composition Moles'!$C39</f>
        <v>0</v>
      </c>
      <c r="R27" s="19">
        <f ca="1">SUMPRODUCT(ReactionRateK3!$F49:$V49*OFFSET(ReactionStoich!$E$5:$U$5,R$2,0))*(TimeStep)*'Composition Moles'!$C39</f>
        <v>0</v>
      </c>
      <c r="S27" s="19">
        <f ca="1">SUMPRODUCT(ReactionRateK3!$F49:$V49*OFFSET(ReactionStoich!$E$5:$U$5,S$2,0))*(TimeStep)*'Composition Moles'!$C39</f>
        <v>7.4900098734690248</v>
      </c>
      <c r="T27" s="19">
        <f ca="1">SUMPRODUCT(ReactionRateK3!$F49:$V49*OFFSET(ReactionStoich!$E$5:$U$5,T$2,0))*(TimeStep)*'Composition Moles'!$C39</f>
        <v>0</v>
      </c>
      <c r="U27" s="19">
        <f ca="1">SUMPRODUCT(ReactionRateK3!$F49:$V49*OFFSET(ReactionStoich!$E$5:$U$5,U$2,0))*(TimeStep)*'Composition Moles'!$C39</f>
        <v>0</v>
      </c>
      <c r="V27" s="19">
        <f ca="1">SUMPRODUCT(ReactionRateK3!$F49:$V49*OFFSET(ReactionStoich!$E$5:$U$5,V$2,0))*(TimeStep)*'Composition Moles'!$C39</f>
        <v>0</v>
      </c>
      <c r="W27" s="19">
        <f ca="1">SUMPRODUCT(ReactionRateK3!$F49:$V49*OFFSET(ReactionStoich!$E$5:$U$5,W$2,0))*(TimeStep)*'Composition Moles'!$C39</f>
        <v>0</v>
      </c>
      <c r="X27" s="19">
        <f ca="1">SUMPRODUCT(ReactionRateK3!$F49:$V49*OFFSET(ReactionStoich!$E$5:$U$5,X$2,0))*(TimeStep)*'Composition Moles'!$C39</f>
        <v>0</v>
      </c>
      <c r="Y27" s="19">
        <f ca="1">SUMPRODUCT(ReactionRateK3!$F49:$V49*OFFSET(ReactionStoich!$E$5:$U$5,Y$2,0))*(TimeStep)*'Composition Moles'!$C39</f>
        <v>-14.953584848189648</v>
      </c>
      <c r="Z27" s="19">
        <f ca="1">SUMPRODUCT(ReactionRateK3!$F49:$V49*OFFSET(ReactionStoich!$E$5:$U$5,Z$2,0))*(TimeStep)*'Composition Moles'!$C39</f>
        <v>0</v>
      </c>
      <c r="AA27" s="19">
        <f ca="1">SUMPRODUCT(ReactionRateK3!$F49:$V49*OFFSET(ReactionStoich!$E$5:$U$5,AA$2,0))*(TimeStep)*'Composition Moles'!$C39</f>
        <v>0</v>
      </c>
      <c r="AB27" s="19">
        <f ca="1">SUMPRODUCT(ReactionRateK3!$F49:$V49*OFFSET(ReactionStoich!$E$5:$U$5,AB$2,0))*(TimeStep)*'Composition Moles'!$C39</f>
        <v>0</v>
      </c>
      <c r="AC27" s="19">
        <f ca="1">SUMPRODUCT(ReactionRateK3!$F49:$V49*OFFSET(ReactionStoich!$E$5:$U$5,AC$2,0))*(TimeStep)*'Composition Moles'!$C39</f>
        <v>0</v>
      </c>
      <c r="AD27" s="19">
        <f ca="1">SUMPRODUCT(ReactionRateK3!$F49:$V49*OFFSET(ReactionStoich!$E$5:$U$5,AD$2,0))*(TimeStep)*'Composition Moles'!$C39</f>
        <v>0</v>
      </c>
      <c r="AE27" s="19">
        <f ca="1">SUMPRODUCT(ReactionRateK3!$F49:$V49*OFFSET(ReactionStoich!$E$5:$U$5,AE$2,0))*(TimeStep)*'Composition Moles'!$C39</f>
        <v>0</v>
      </c>
      <c r="AF27" s="19">
        <f ca="1">SUMPRODUCT(ReactionRateK3!$F49:$V49*OFFSET(ReactionStoich!$E$5:$U$5,AF$2,0))*(TimeStep)*'Composition Moles'!$C39</f>
        <v>0</v>
      </c>
      <c r="AG27" s="19">
        <f ca="1">SUMPRODUCT(ReactionRateK3!$F49:$V49*OFFSET(ReactionStoich!$E$5:$U$5,AG$2,0))*(TimeStep)*'Composition Moles'!$C39</f>
        <v>0.49273317705834946</v>
      </c>
      <c r="AH27" s="19">
        <f ca="1">SUMPRODUCT(ReactionRateK3!$F49:$V49*OFFSET(ReactionStoich!$E$5:$U$5,AH$2,0))*(TimeStep)*'Composition Moles'!$C39</f>
        <v>5.4071642065820287</v>
      </c>
      <c r="AI27" s="19">
        <f ca="1">SUMPRODUCT(ReactionRateK3!$F49:$V49*OFFSET(ReactionStoich!$E$5:$U$5,AI$2,0))*(TimeStep)*'Composition Moles'!$C39</f>
        <v>3.2779041628700285</v>
      </c>
      <c r="AJ27" s="19">
        <f ca="1">SUMPRODUCT(ReactionRateK3!$F49:$V49*OFFSET(ReactionStoich!$E$5:$U$5,AJ$2,0))*(TimeStep)*'Composition Moles'!$C39</f>
        <v>2.3556871526535463</v>
      </c>
      <c r="AK27" s="19">
        <f ca="1">SUMPRODUCT(ReactionRateK3!$F49:$V49*OFFSET(ReactionStoich!$E$5:$U$5,AK$2,0))*(TimeStep)*'Composition Moles'!$C39</f>
        <v>0</v>
      </c>
      <c r="AL27" s="19">
        <f ca="1">SUMPRODUCT(ReactionRateK3!$F49:$V49*OFFSET(ReactionStoich!$E$5:$U$5,AL$2,0))*(TimeStep)*'Composition Moles'!$C39</f>
        <v>0</v>
      </c>
      <c r="AM27" s="19">
        <f ca="1">SUMPRODUCT(ReactionRateK3!$F49:$V49*OFFSET(ReactionStoich!$E$5:$U$5,AM$2,0))*(TimeStep)*'Composition Moles'!$C39</f>
        <v>0</v>
      </c>
      <c r="AN27" s="19">
        <f ca="1">SUMPRODUCT(ReactionRateK3!$F49:$V49*OFFSET(ReactionStoich!$E$5:$U$5,AN$2,0))*(TimeStep)*'Composition Moles'!$C39</f>
        <v>0</v>
      </c>
      <c r="AO27" s="19">
        <f ca="1">SUMPRODUCT(ReactionRateK3!$F49:$V49*OFFSET(ReactionStoich!$E$5:$U$5,AO$2,0))*(TimeStep)*'Composition Moles'!$C39</f>
        <v>-0.15690497837030912</v>
      </c>
      <c r="AP27" s="19">
        <f ca="1">SUMPRODUCT(ReactionRateK3!$F49:$V49*OFFSET(ReactionStoich!$E$5:$U$5,AP$2,0))*(TimeStep)*'Composition Moles'!$C39</f>
        <v>-1.2046288537727821</v>
      </c>
      <c r="AQ27" s="19">
        <f ca="1">SUMPRODUCT(ReactionRateK3!$F49:$V49*OFFSET(ReactionStoich!$E$5:$U$5,AQ$2,0))*(TimeStep)*'Composition Moles'!$C39</f>
        <v>0</v>
      </c>
      <c r="AR27" s="19">
        <f ca="1">SUMPRODUCT(ReactionRateK3!$F49:$V49*OFFSET(ReactionStoich!$E$5:$U$5,AR$2,0))*(TimeStep)*'Composition Moles'!$C39</f>
        <v>0</v>
      </c>
      <c r="AS27" s="19">
        <f ca="1">SUMPRODUCT(ReactionRateK3!$F49:$V49*OFFSET(ReactionStoich!$E$5:$U$5,AS$2,0))*(TimeStep)*'Composition Moles'!$C39</f>
        <v>-0.90279329743341286</v>
      </c>
      <c r="AT27" s="19">
        <f ca="1">SUMPRODUCT(ReactionRateK3!$F49:$V49*OFFSET(ReactionStoich!$E$5:$U$5,AT$2,0))*(TimeStep)*'Composition Moles'!$C39</f>
        <v>-0.90279329743341286</v>
      </c>
      <c r="AU27" s="19">
        <f ca="1">SUMPRODUCT(ReactionRateK3!$F49:$V49*OFFSET(ReactionStoich!$E$5:$U$5,AU$2,0))*(TimeStep)*'Composition Moles'!$C39</f>
        <v>-0.90279329743341286</v>
      </c>
      <c r="AV27" s="19">
        <f ca="1">SUMPRODUCT(ReactionRateK3!$F49:$V49*OFFSET(ReactionStoich!$E$5:$U$5,AV$2,0))*(TimeStep)*'Composition Moles'!$C39</f>
        <v>0</v>
      </c>
      <c r="AW27" s="19">
        <f ca="1">SUMPRODUCT(ReactionRateK3!$F49:$V49*OFFSET(ReactionStoich!$E$5:$U$5,AW$2,0))*(TimeStep)*'Composition Moles'!$C39</f>
        <v>0</v>
      </c>
      <c r="AX27" s="19">
        <f ca="1">SUMPRODUCT(ReactionRateK3!$F49:$V49*OFFSET(ReactionStoich!$E$5:$U$5,AX$2,0))*(TimeStep)*'Composition Moles'!$C39</f>
        <v>0</v>
      </c>
      <c r="AY27" s="19">
        <f ca="1">SUMPRODUCT(ReactionRateK3!$F49:$V49*OFFSET(ReactionStoich!$E$5:$U$5,AY$2,0))*(TimeStep)*'Composition Moles'!$C39</f>
        <v>0</v>
      </c>
      <c r="AZ27" s="19">
        <f ca="1">SUMPRODUCT(ReactionRateK3!$F49:$V49*OFFSET(ReactionStoich!$E$5:$U$5,AZ$2,0))*(TimeStep)*'Composition Moles'!$C39</f>
        <v>0</v>
      </c>
      <c r="BA27" s="19">
        <f ca="1">SUMPRODUCT(ReactionRateK3!$F49:$V49*OFFSET(ReactionStoich!$E$5:$U$5,BA$2,0))*(TimeStep)*'Composition Moles'!$C39</f>
        <v>0</v>
      </c>
      <c r="BB27" s="19">
        <f ca="1">SUMPRODUCT(ReactionRateK3!$F49:$V49*OFFSET(ReactionStoich!$E$5:$U$5,BB$2,0))*(TimeStep)*'Composition Moles'!$C39</f>
        <v>0</v>
      </c>
      <c r="BC27" s="19">
        <f ca="1">SUMPRODUCT(ReactionRateK3!$F49:$V49*OFFSET(ReactionStoich!$E$5:$U$5,BC$2,0))*(TimeStep)*'Composition Moles'!$C39</f>
        <v>0</v>
      </c>
      <c r="BD27" s="19">
        <f ca="1">SUMPRODUCT(ReactionRateK3!$F49:$V49*OFFSET(ReactionStoich!$E$5:$U$5,BD$2,0))*(TimeStep)*'Composition Moles'!$C39</f>
        <v>0</v>
      </c>
      <c r="BE27" s="19">
        <f ca="1">SUMPRODUCT(ReactionRateK3!$F49:$V49*OFFSET(ReactionStoich!$E$5:$U$5,BE$2,0))*(TimeStep)*'Composition Moles'!$C39</f>
        <v>0</v>
      </c>
      <c r="BF27" s="19">
        <f ca="1">SUMPRODUCT(ReactionRateK3!$F49:$V49*OFFSET(ReactionStoich!$E$5:$U$5,BF$2,0))*(TimeStep)*'Composition Moles'!$C39</f>
        <v>0</v>
      </c>
      <c r="BG27" s="19">
        <f ca="1">SUMPRODUCT(ReactionRateK3!$F49:$V49*OFFSET(ReactionStoich!$E$5:$U$5,BG$2,0))*(TimeStep)*'Composition Moles'!$C39</f>
        <v>0</v>
      </c>
      <c r="BH27" s="19">
        <f ca="1">SUMPRODUCT(ReactionRateK3!$F49:$V49*OFFSET(ReactionStoich!$E$5:$U$5,BH$2,0))*(TimeStep)*'Composition Moles'!$C39</f>
        <v>0</v>
      </c>
      <c r="BI27" s="19">
        <f ca="1">SUMPRODUCT(ReactionRateK3!$F49:$V49*OFFSET(ReactionStoich!$E$5:$U$5,BI$2,0))*(TimeStep)*'Composition Moles'!$C39</f>
        <v>0</v>
      </c>
      <c r="BJ27" s="19">
        <f ca="1">SUMPRODUCT(ReactionRateK3!$F49:$V49*OFFSET(ReactionStoich!$E$5:$U$5,BJ$2,0))*(TimeStep)*'Composition Moles'!$C39</f>
        <v>0</v>
      </c>
      <c r="BK27" s="19">
        <f ca="1">SUMPRODUCT(ReactionRateK3!$F49:$V49*OFFSET(ReactionStoich!$E$5:$U$5,BK$2,0))*(TimeStep)*'Composition Moles'!$C39</f>
        <v>0</v>
      </c>
      <c r="BL27" s="19">
        <f ca="1">SUMPRODUCT(ReactionRateK3!$F49:$V49*OFFSET(ReactionStoich!$E$5:$U$5,BL$2,0))*(TimeStep)*'Composition Moles'!$C39</f>
        <v>0</v>
      </c>
      <c r="BM27" s="19">
        <f ca="1">SUMPRODUCT(ReactionRateK3!$F49:$V49*OFFSET(ReactionStoich!$E$5:$U$5,BM$2,0))*(TimeStep)*'Composition Moles'!$C39</f>
        <v>0</v>
      </c>
      <c r="BN27" s="19">
        <f ca="1">SUMPRODUCT(ReactionRateK3!$F49:$V49*OFFSET(ReactionStoich!$E$5:$U$5,BN$2,0))*(TimeStep)*'Composition Moles'!$C39</f>
        <v>0</v>
      </c>
      <c r="BO27" s="19">
        <f ca="1">SUMPRODUCT(ReactionRateK3!$F49:$V49*OFFSET(ReactionStoich!$E$5:$U$5,BO$2,0))*(TimeStep)*'Composition Moles'!$C39</f>
        <v>0</v>
      </c>
      <c r="BP27" s="19">
        <f ca="1">SUMPRODUCT(ReactionRateK3!$F49:$V49*OFFSET(ReactionStoich!$E$5:$U$5,BP$2,0))*(TimeStep)*'Composition Moles'!$C39</f>
        <v>0</v>
      </c>
      <c r="BQ27" s="19">
        <f ca="1">SUMPRODUCT(ReactionRateK3!$F49:$V49*OFFSET(ReactionStoich!$E$5:$U$5,BQ$2,0))*(TimeStep)*'Composition Moles'!$C39</f>
        <v>0</v>
      </c>
      <c r="BR27" s="19">
        <f ca="1">SUMPRODUCT(ReactionRateK3!$F49:$V49*OFFSET(ReactionStoich!$E$5:$U$5,BR$2,0))*(TimeStep)*'Composition Moles'!$C39</f>
        <v>0</v>
      </c>
      <c r="BS27" s="19">
        <f ca="1">SUMPRODUCT(ReactionRateK3!$F49:$V49*OFFSET(ReactionStoich!$E$5:$U$5,BS$2,0))*(TimeStep)*'Composition Moles'!$C39</f>
        <v>0</v>
      </c>
      <c r="BT27" s="19">
        <f ca="1">SUMPRODUCT(ReactionRateK3!$F49:$V49*OFFSET(ReactionStoich!$E$5:$U$5,BT$2,0))*(TimeStep)*'Composition Moles'!$C39</f>
        <v>0</v>
      </c>
      <c r="BU27" s="19">
        <f ca="1">SUMPRODUCT(ReactionRateK3!$F49:$V49*OFFSET(ReactionStoich!$E$5:$U$5,BU$2,0))*(TimeStep)*'Composition Moles'!$C39</f>
        <v>0</v>
      </c>
      <c r="BV27" s="19">
        <f ca="1">SUMPRODUCT(ReactionRateK3!$F49:$V49*OFFSET(ReactionStoich!$E$5:$U$5,BV$2,0))*(TimeStep)*'Composition Moles'!$C39</f>
        <v>0</v>
      </c>
      <c r="BW27" s="19">
        <f ca="1">SUMPRODUCT(ReactionRateK3!$F49:$V49*OFFSET(ReactionStoich!$E$5:$U$5,BW$2,0))*(TimeStep)*'Composition Moles'!$C39</f>
        <v>0</v>
      </c>
    </row>
    <row r="28" spans="1:75">
      <c r="A28">
        <f>ReactionRateK1!A50</f>
        <v>0.90000000000000024</v>
      </c>
      <c r="B28" s="20">
        <f t="shared" ca="1" si="6"/>
        <v>-44935.455128196772</v>
      </c>
      <c r="C28" s="20">
        <f ca="1">'Composition Moles'!BZ40</f>
        <v>143686.8358510969</v>
      </c>
      <c r="D28" s="26">
        <f t="shared" ca="1" si="5"/>
        <v>0.31273188571542854</v>
      </c>
      <c r="F28" s="19">
        <f ca="1">SUMPRODUCT(ReactionRateK3!$F50:$V50*OFFSET(ReactionStoich!$E$5:$U$5,F$2,0))*(TimeStep)*'Composition Moles'!$C40</f>
        <v>-1.8465157765098037</v>
      </c>
      <c r="G28" s="19">
        <f ca="1">SUMPRODUCT(ReactionRateK3!$F50:$V50*OFFSET(ReactionStoich!$E$5:$U$5,G$2,0))*(TimeStep)*'Composition Moles'!$C40</f>
        <v>0</v>
      </c>
      <c r="H28" s="19">
        <f ca="1">SUMPRODUCT(ReactionRateK3!$F50:$V50*OFFSET(ReactionStoich!$E$5:$U$5,H$2,0))*(TimeStep)*'Composition Moles'!$C40</f>
        <v>1.707765391035198</v>
      </c>
      <c r="I28" s="19">
        <f ca="1">SUMPRODUCT(ReactionRateK3!$F50:$V50*OFFSET(ReactionStoich!$E$5:$U$5,I$2,0))*(TimeStep)*'Composition Moles'!$C40</f>
        <v>0.13875038547460591</v>
      </c>
      <c r="J28" s="19">
        <f ca="1">SUMPRODUCT(ReactionRateK3!$F50:$V50*OFFSET(ReactionStoich!$E$5:$U$5,J$2,0))*(TimeStep)*'Composition Moles'!$C40</f>
        <v>0</v>
      </c>
      <c r="K28" s="19">
        <f ca="1">SUMPRODUCT(ReactionRateK3!$F50:$V50*OFFSET(ReactionStoich!$E$5:$U$5,K$2,0))*(TimeStep)*'Composition Moles'!$C40</f>
        <v>0</v>
      </c>
      <c r="L28" s="19">
        <f ca="1">SUMPRODUCT(ReactionRateK3!$F50:$V50*OFFSET(ReactionStoich!$E$5:$U$5,L$2,0))*(TimeStep)*'Composition Moles'!$C40</f>
        <v>0</v>
      </c>
      <c r="M28" s="19">
        <f ca="1">SUMPRODUCT(ReactionRateK3!$F50:$V50*OFFSET(ReactionStoich!$E$5:$U$5,M$2,0))*(TimeStep)*'Composition Moles'!$C40</f>
        <v>0</v>
      </c>
      <c r="N28" s="19">
        <f ca="1">SUMPRODUCT(ReactionRateK3!$F50:$V50*OFFSET(ReactionStoich!$E$5:$U$5,N$2,0))*(TimeStep)*'Composition Moles'!$C40</f>
        <v>0</v>
      </c>
      <c r="O28" s="19">
        <f ca="1">SUMPRODUCT(ReactionRateK3!$F50:$V50*OFFSET(ReactionStoich!$E$5:$U$5,O$2,0))*(TimeStep)*'Composition Moles'!$C40</f>
        <v>0</v>
      </c>
      <c r="P28" s="19">
        <f ca="1">SUMPRODUCT(ReactionRateK3!$F50:$V50*OFFSET(ReactionStoich!$E$5:$U$5,P$2,0))*(TimeStep)*'Composition Moles'!$C40</f>
        <v>0</v>
      </c>
      <c r="Q28" s="19">
        <f ca="1">SUMPRODUCT(ReactionRateK3!$F50:$V50*OFFSET(ReactionStoich!$E$5:$U$5,Q$2,0))*(TimeStep)*'Composition Moles'!$C40</f>
        <v>0</v>
      </c>
      <c r="R28" s="19">
        <f ca="1">SUMPRODUCT(ReactionRateK3!$F50:$V50*OFFSET(ReactionStoich!$E$5:$U$5,R$2,0))*(TimeStep)*'Composition Moles'!$C40</f>
        <v>0</v>
      </c>
      <c r="S28" s="19">
        <f ca="1">SUMPRODUCT(ReactionRateK3!$F50:$V50*OFFSET(ReactionStoich!$E$5:$U$5,S$2,0))*(TimeStep)*'Composition Moles'!$C40</f>
        <v>7.1534754193730459</v>
      </c>
      <c r="T28" s="19">
        <f ca="1">SUMPRODUCT(ReactionRateK3!$F50:$V50*OFFSET(ReactionStoich!$E$5:$U$5,T$2,0))*(TimeStep)*'Composition Moles'!$C40</f>
        <v>0</v>
      </c>
      <c r="U28" s="19">
        <f ca="1">SUMPRODUCT(ReactionRateK3!$F50:$V50*OFFSET(ReactionStoich!$E$5:$U$5,U$2,0))*(TimeStep)*'Composition Moles'!$C40</f>
        <v>0</v>
      </c>
      <c r="V28" s="19">
        <f ca="1">SUMPRODUCT(ReactionRateK3!$F50:$V50*OFFSET(ReactionStoich!$E$5:$U$5,V$2,0))*(TimeStep)*'Composition Moles'!$C40</f>
        <v>0</v>
      </c>
      <c r="W28" s="19">
        <f ca="1">SUMPRODUCT(ReactionRateK3!$F50:$V50*OFFSET(ReactionStoich!$E$5:$U$5,W$2,0))*(TimeStep)*'Composition Moles'!$C40</f>
        <v>0</v>
      </c>
      <c r="X28" s="19">
        <f ca="1">SUMPRODUCT(ReactionRateK3!$F50:$V50*OFFSET(ReactionStoich!$E$5:$U$5,X$2,0))*(TimeStep)*'Composition Moles'!$C40</f>
        <v>0</v>
      </c>
      <c r="Y28" s="19">
        <f ca="1">SUMPRODUCT(ReactionRateK3!$F50:$V50*OFFSET(ReactionStoich!$E$5:$U$5,Y$2,0))*(TimeStep)*'Composition Moles'!$C40</f>
        <v>-14.413115188118793</v>
      </c>
      <c r="Z28" s="19">
        <f ca="1">SUMPRODUCT(ReactionRateK3!$F50:$V50*OFFSET(ReactionStoich!$E$5:$U$5,Z$2,0))*(TimeStep)*'Composition Moles'!$C40</f>
        <v>0</v>
      </c>
      <c r="AA28" s="19">
        <f ca="1">SUMPRODUCT(ReactionRateK3!$F50:$V50*OFFSET(ReactionStoich!$E$5:$U$5,AA$2,0))*(TimeStep)*'Composition Moles'!$C40</f>
        <v>0</v>
      </c>
      <c r="AB28" s="19">
        <f ca="1">SUMPRODUCT(ReactionRateK3!$F50:$V50*OFFSET(ReactionStoich!$E$5:$U$5,AB$2,0))*(TimeStep)*'Composition Moles'!$C40</f>
        <v>0</v>
      </c>
      <c r="AC28" s="19">
        <f ca="1">SUMPRODUCT(ReactionRateK3!$F50:$V50*OFFSET(ReactionStoich!$E$5:$U$5,AC$2,0))*(TimeStep)*'Composition Moles'!$C40</f>
        <v>0</v>
      </c>
      <c r="AD28" s="19">
        <f ca="1">SUMPRODUCT(ReactionRateK3!$F50:$V50*OFFSET(ReactionStoich!$E$5:$U$5,AD$2,0))*(TimeStep)*'Composition Moles'!$C40</f>
        <v>0</v>
      </c>
      <c r="AE28" s="19">
        <f ca="1">SUMPRODUCT(ReactionRateK3!$F50:$V50*OFFSET(ReactionStoich!$E$5:$U$5,AE$2,0))*(TimeStep)*'Composition Moles'!$C40</f>
        <v>0</v>
      </c>
      <c r="AF28" s="19">
        <f ca="1">SUMPRODUCT(ReactionRateK3!$F50:$V50*OFFSET(ReactionStoich!$E$5:$U$5,AF$2,0))*(TimeStep)*'Composition Moles'!$C40</f>
        <v>0</v>
      </c>
      <c r="AG28" s="19">
        <f ca="1">SUMPRODUCT(ReactionRateK3!$F50:$V50*OFFSET(ReactionStoich!$E$5:$U$5,AG$2,0))*(TimeStep)*'Composition Moles'!$C40</f>
        <v>0.38818453158198907</v>
      </c>
      <c r="AH28" s="19">
        <f ca="1">SUMPRODUCT(ReactionRateK3!$F50:$V50*OFFSET(ReactionStoich!$E$5:$U$5,AH$2,0))*(TimeStep)*'Composition Moles'!$C40</f>
        <v>5.1837785784340058</v>
      </c>
      <c r="AI28" s="19">
        <f ca="1">SUMPRODUCT(ReactionRateK3!$F50:$V50*OFFSET(ReactionStoich!$E$5:$U$5,AI$2,0))*(TimeStep)*'Composition Moles'!$C40</f>
        <v>3.3125773564037808</v>
      </c>
      <c r="AJ28" s="19">
        <f ca="1">SUMPRODUCT(ReactionRateK3!$F50:$V50*OFFSET(ReactionStoich!$E$5:$U$5,AJ$2,0))*(TimeStep)*'Composition Moles'!$C40</f>
        <v>2.3130455901928872</v>
      </c>
      <c r="AK28" s="19">
        <f ca="1">SUMPRODUCT(ReactionRateK3!$F50:$V50*OFFSET(ReactionStoich!$E$5:$U$5,AK$2,0))*(TimeStep)*'Composition Moles'!$C40</f>
        <v>0</v>
      </c>
      <c r="AL28" s="19">
        <f ca="1">SUMPRODUCT(ReactionRateK3!$F50:$V50*OFFSET(ReactionStoich!$E$5:$U$5,AL$2,0))*(TimeStep)*'Composition Moles'!$C40</f>
        <v>0</v>
      </c>
      <c r="AM28" s="19">
        <f ca="1">SUMPRODUCT(ReactionRateK3!$F50:$V50*OFFSET(ReactionStoich!$E$5:$U$5,AM$2,0))*(TimeStep)*'Composition Moles'!$C40</f>
        <v>0</v>
      </c>
      <c r="AN28" s="19">
        <f ca="1">SUMPRODUCT(ReactionRateK3!$F50:$V50*OFFSET(ReactionStoich!$E$5:$U$5,AN$2,0))*(TimeStep)*'Composition Moles'!$C40</f>
        <v>0</v>
      </c>
      <c r="AO28" s="19">
        <f ca="1">SUMPRODUCT(ReactionRateK3!$F50:$V50*OFFSET(ReactionStoich!$E$5:$U$5,AO$2,0))*(TimeStep)*'Composition Moles'!$C40</f>
        <v>-0.13875038547460591</v>
      </c>
      <c r="AP28" s="19">
        <f ca="1">SUMPRODUCT(ReactionRateK3!$F50:$V50*OFFSET(ReactionStoich!$E$5:$U$5,AP$2,0))*(TimeStep)*'Composition Moles'!$C40</f>
        <v>-1.1611889162369542</v>
      </c>
      <c r="AQ28" s="19">
        <f ca="1">SUMPRODUCT(ReactionRateK3!$F50:$V50*OFFSET(ReactionStoich!$E$5:$U$5,AQ$2,0))*(TimeStep)*'Composition Moles'!$C40</f>
        <v>0</v>
      </c>
      <c r="AR28" s="19">
        <f ca="1">SUMPRODUCT(ReactionRateK3!$F50:$V50*OFFSET(ReactionStoich!$E$5:$U$5,AR$2,0))*(TimeStep)*'Composition Moles'!$C40</f>
        <v>0</v>
      </c>
      <c r="AS28" s="19">
        <f ca="1">SUMPRODUCT(ReactionRateK3!$F50:$V50*OFFSET(ReactionStoich!$E$5:$U$5,AS$2,0))*(TimeStep)*'Composition Moles'!$C40</f>
        <v>-0.87933566205178526</v>
      </c>
      <c r="AT28" s="19">
        <f ca="1">SUMPRODUCT(ReactionRateK3!$F50:$V50*OFFSET(ReactionStoich!$E$5:$U$5,AT$2,0))*(TimeStep)*'Composition Moles'!$C40</f>
        <v>-0.87933566205178526</v>
      </c>
      <c r="AU28" s="19">
        <f ca="1">SUMPRODUCT(ReactionRateK3!$F50:$V50*OFFSET(ReactionStoich!$E$5:$U$5,AU$2,0))*(TimeStep)*'Composition Moles'!$C40</f>
        <v>-0.87933566205178526</v>
      </c>
      <c r="AV28" s="19">
        <f ca="1">SUMPRODUCT(ReactionRateK3!$F50:$V50*OFFSET(ReactionStoich!$E$5:$U$5,AV$2,0))*(TimeStep)*'Composition Moles'!$C40</f>
        <v>0</v>
      </c>
      <c r="AW28" s="19">
        <f ca="1">SUMPRODUCT(ReactionRateK3!$F50:$V50*OFFSET(ReactionStoich!$E$5:$U$5,AW$2,0))*(TimeStep)*'Composition Moles'!$C40</f>
        <v>0</v>
      </c>
      <c r="AX28" s="19">
        <f ca="1">SUMPRODUCT(ReactionRateK3!$F50:$V50*OFFSET(ReactionStoich!$E$5:$U$5,AX$2,0))*(TimeStep)*'Composition Moles'!$C40</f>
        <v>0</v>
      </c>
      <c r="AY28" s="19">
        <f ca="1">SUMPRODUCT(ReactionRateK3!$F50:$V50*OFFSET(ReactionStoich!$E$5:$U$5,AY$2,0))*(TimeStep)*'Composition Moles'!$C40</f>
        <v>0</v>
      </c>
      <c r="AZ28" s="19">
        <f ca="1">SUMPRODUCT(ReactionRateK3!$F50:$V50*OFFSET(ReactionStoich!$E$5:$U$5,AZ$2,0))*(TimeStep)*'Composition Moles'!$C40</f>
        <v>0</v>
      </c>
      <c r="BA28" s="19">
        <f ca="1">SUMPRODUCT(ReactionRateK3!$F50:$V50*OFFSET(ReactionStoich!$E$5:$U$5,BA$2,0))*(TimeStep)*'Composition Moles'!$C40</f>
        <v>0</v>
      </c>
      <c r="BB28" s="19">
        <f ca="1">SUMPRODUCT(ReactionRateK3!$F50:$V50*OFFSET(ReactionStoich!$E$5:$U$5,BB$2,0))*(TimeStep)*'Composition Moles'!$C40</f>
        <v>0</v>
      </c>
      <c r="BC28" s="19">
        <f ca="1">SUMPRODUCT(ReactionRateK3!$F50:$V50*OFFSET(ReactionStoich!$E$5:$U$5,BC$2,0))*(TimeStep)*'Composition Moles'!$C40</f>
        <v>0</v>
      </c>
      <c r="BD28" s="19">
        <f ca="1">SUMPRODUCT(ReactionRateK3!$F50:$V50*OFFSET(ReactionStoich!$E$5:$U$5,BD$2,0))*(TimeStep)*'Composition Moles'!$C40</f>
        <v>0</v>
      </c>
      <c r="BE28" s="19">
        <f ca="1">SUMPRODUCT(ReactionRateK3!$F50:$V50*OFFSET(ReactionStoich!$E$5:$U$5,BE$2,0))*(TimeStep)*'Composition Moles'!$C40</f>
        <v>0</v>
      </c>
      <c r="BF28" s="19">
        <f ca="1">SUMPRODUCT(ReactionRateK3!$F50:$V50*OFFSET(ReactionStoich!$E$5:$U$5,BF$2,0))*(TimeStep)*'Composition Moles'!$C40</f>
        <v>0</v>
      </c>
      <c r="BG28" s="19">
        <f ca="1">SUMPRODUCT(ReactionRateK3!$F50:$V50*OFFSET(ReactionStoich!$E$5:$U$5,BG$2,0))*(TimeStep)*'Composition Moles'!$C40</f>
        <v>0</v>
      </c>
      <c r="BH28" s="19">
        <f ca="1">SUMPRODUCT(ReactionRateK3!$F50:$V50*OFFSET(ReactionStoich!$E$5:$U$5,BH$2,0))*(TimeStep)*'Composition Moles'!$C40</f>
        <v>0</v>
      </c>
      <c r="BI28" s="19">
        <f ca="1">SUMPRODUCT(ReactionRateK3!$F50:$V50*OFFSET(ReactionStoich!$E$5:$U$5,BI$2,0))*(TimeStep)*'Composition Moles'!$C40</f>
        <v>0</v>
      </c>
      <c r="BJ28" s="19">
        <f ca="1">SUMPRODUCT(ReactionRateK3!$F50:$V50*OFFSET(ReactionStoich!$E$5:$U$5,BJ$2,0))*(TimeStep)*'Composition Moles'!$C40</f>
        <v>0</v>
      </c>
      <c r="BK28" s="19">
        <f ca="1">SUMPRODUCT(ReactionRateK3!$F50:$V50*OFFSET(ReactionStoich!$E$5:$U$5,BK$2,0))*(TimeStep)*'Composition Moles'!$C40</f>
        <v>0</v>
      </c>
      <c r="BL28" s="19">
        <f ca="1">SUMPRODUCT(ReactionRateK3!$F50:$V50*OFFSET(ReactionStoich!$E$5:$U$5,BL$2,0))*(TimeStep)*'Composition Moles'!$C40</f>
        <v>0</v>
      </c>
      <c r="BM28" s="19">
        <f ca="1">SUMPRODUCT(ReactionRateK3!$F50:$V50*OFFSET(ReactionStoich!$E$5:$U$5,BM$2,0))*(TimeStep)*'Composition Moles'!$C40</f>
        <v>0</v>
      </c>
      <c r="BN28" s="19">
        <f ca="1">SUMPRODUCT(ReactionRateK3!$F50:$V50*OFFSET(ReactionStoich!$E$5:$U$5,BN$2,0))*(TimeStep)*'Composition Moles'!$C40</f>
        <v>0</v>
      </c>
      <c r="BO28" s="19">
        <f ca="1">SUMPRODUCT(ReactionRateK3!$F50:$V50*OFFSET(ReactionStoich!$E$5:$U$5,BO$2,0))*(TimeStep)*'Composition Moles'!$C40</f>
        <v>0</v>
      </c>
      <c r="BP28" s="19">
        <f ca="1">SUMPRODUCT(ReactionRateK3!$F50:$V50*OFFSET(ReactionStoich!$E$5:$U$5,BP$2,0))*(TimeStep)*'Composition Moles'!$C40</f>
        <v>0</v>
      </c>
      <c r="BQ28" s="19">
        <f ca="1">SUMPRODUCT(ReactionRateK3!$F50:$V50*OFFSET(ReactionStoich!$E$5:$U$5,BQ$2,0))*(TimeStep)*'Composition Moles'!$C40</f>
        <v>0</v>
      </c>
      <c r="BR28" s="19">
        <f ca="1">SUMPRODUCT(ReactionRateK3!$F50:$V50*OFFSET(ReactionStoich!$E$5:$U$5,BR$2,0))*(TimeStep)*'Composition Moles'!$C40</f>
        <v>0</v>
      </c>
      <c r="BS28" s="19">
        <f ca="1">SUMPRODUCT(ReactionRateK3!$F50:$V50*OFFSET(ReactionStoich!$E$5:$U$5,BS$2,0))*(TimeStep)*'Composition Moles'!$C40</f>
        <v>0</v>
      </c>
      <c r="BT28" s="19">
        <f ca="1">SUMPRODUCT(ReactionRateK3!$F50:$V50*OFFSET(ReactionStoich!$E$5:$U$5,BT$2,0))*(TimeStep)*'Composition Moles'!$C40</f>
        <v>0</v>
      </c>
      <c r="BU28" s="19">
        <f ca="1">SUMPRODUCT(ReactionRateK3!$F50:$V50*OFFSET(ReactionStoich!$E$5:$U$5,BU$2,0))*(TimeStep)*'Composition Moles'!$C40</f>
        <v>0</v>
      </c>
      <c r="BV28" s="19">
        <f ca="1">SUMPRODUCT(ReactionRateK3!$F50:$V50*OFFSET(ReactionStoich!$E$5:$U$5,BV$2,0))*(TimeStep)*'Composition Moles'!$C40</f>
        <v>0</v>
      </c>
      <c r="BW28" s="19">
        <f ca="1">SUMPRODUCT(ReactionRateK3!$F50:$V50*OFFSET(ReactionStoich!$E$5:$U$5,BW$2,0))*(TimeStep)*'Composition Moles'!$C40</f>
        <v>0</v>
      </c>
    </row>
    <row r="29" spans="1:75">
      <c r="A29">
        <f>ReactionRateK1!A51</f>
        <v>0.95000000000000029</v>
      </c>
      <c r="B29" s="20">
        <f t="shared" ca="1" si="6"/>
        <v>-43179.554268512191</v>
      </c>
      <c r="C29" s="20">
        <f ca="1">'Composition Moles'!BZ41</f>
        <v>143699.23321660841</v>
      </c>
      <c r="D29" s="26">
        <f t="shared" ca="1" si="5"/>
        <v>0.30048562752888514</v>
      </c>
      <c r="F29" s="19">
        <f ca="1">SUMPRODUCT(ReactionRateK3!$F51:$V51*OFFSET(ReactionStoich!$E$5:$U$5,F$2,0))*(TimeStep)*'Composition Moles'!$C41</f>
        <v>-1.7313557118555558</v>
      </c>
      <c r="G29" s="19">
        <f ca="1">SUMPRODUCT(ReactionRateK3!$F51:$V51*OFFSET(ReactionStoich!$E$5:$U$5,G$2,0))*(TimeStep)*'Composition Moles'!$C41</f>
        <v>0</v>
      </c>
      <c r="H29" s="19">
        <f ca="1">SUMPRODUCT(ReactionRateK3!$F51:$V51*OFFSET(ReactionStoich!$E$5:$U$5,H$2,0))*(TimeStep)*'Composition Moles'!$C41</f>
        <v>1.6084612989206983</v>
      </c>
      <c r="I29" s="19">
        <f ca="1">SUMPRODUCT(ReactionRateK3!$F51:$V51*OFFSET(ReactionStoich!$E$5:$U$5,I$2,0))*(TimeStep)*'Composition Moles'!$C41</f>
        <v>0.12289441293485709</v>
      </c>
      <c r="J29" s="19">
        <f ca="1">SUMPRODUCT(ReactionRateK3!$F51:$V51*OFFSET(ReactionStoich!$E$5:$U$5,J$2,0))*(TimeStep)*'Composition Moles'!$C41</f>
        <v>0</v>
      </c>
      <c r="K29" s="19">
        <f ca="1">SUMPRODUCT(ReactionRateK3!$F51:$V51*OFFSET(ReactionStoich!$E$5:$U$5,K$2,0))*(TimeStep)*'Composition Moles'!$C41</f>
        <v>0</v>
      </c>
      <c r="L29" s="19">
        <f ca="1">SUMPRODUCT(ReactionRateK3!$F51:$V51*OFFSET(ReactionStoich!$E$5:$U$5,L$2,0))*(TimeStep)*'Composition Moles'!$C41</f>
        <v>0</v>
      </c>
      <c r="M29" s="19">
        <f ca="1">SUMPRODUCT(ReactionRateK3!$F51:$V51*OFFSET(ReactionStoich!$E$5:$U$5,M$2,0))*(TimeStep)*'Composition Moles'!$C41</f>
        <v>0</v>
      </c>
      <c r="N29" s="19">
        <f ca="1">SUMPRODUCT(ReactionRateK3!$F51:$V51*OFFSET(ReactionStoich!$E$5:$U$5,N$2,0))*(TimeStep)*'Composition Moles'!$C41</f>
        <v>0</v>
      </c>
      <c r="O29" s="19">
        <f ca="1">SUMPRODUCT(ReactionRateK3!$F51:$V51*OFFSET(ReactionStoich!$E$5:$U$5,O$2,0))*(TimeStep)*'Composition Moles'!$C41</f>
        <v>0</v>
      </c>
      <c r="P29" s="19">
        <f ca="1">SUMPRODUCT(ReactionRateK3!$F51:$V51*OFFSET(ReactionStoich!$E$5:$U$5,P$2,0))*(TimeStep)*'Composition Moles'!$C41</f>
        <v>0</v>
      </c>
      <c r="Q29" s="19">
        <f ca="1">SUMPRODUCT(ReactionRateK3!$F51:$V51*OFFSET(ReactionStoich!$E$5:$U$5,Q$2,0))*(TimeStep)*'Composition Moles'!$C41</f>
        <v>0</v>
      </c>
      <c r="R29" s="19">
        <f ca="1">SUMPRODUCT(ReactionRateK3!$F51:$V51*OFFSET(ReactionStoich!$E$5:$U$5,R$2,0))*(TimeStep)*'Composition Moles'!$C41</f>
        <v>0</v>
      </c>
      <c r="S29" s="19">
        <f ca="1">SUMPRODUCT(ReactionRateK3!$F51:$V51*OFFSET(ReactionStoich!$E$5:$U$5,S$2,0))*(TimeStep)*'Composition Moles'!$C41</f>
        <v>6.8519238142961303</v>
      </c>
      <c r="T29" s="19">
        <f ca="1">SUMPRODUCT(ReactionRateK3!$F51:$V51*OFFSET(ReactionStoich!$E$5:$U$5,T$2,0))*(TimeStep)*'Composition Moles'!$C41</f>
        <v>0</v>
      </c>
      <c r="U29" s="19">
        <f ca="1">SUMPRODUCT(ReactionRateK3!$F51:$V51*OFFSET(ReactionStoich!$E$5:$U$5,U$2,0))*(TimeStep)*'Composition Moles'!$C41</f>
        <v>0</v>
      </c>
      <c r="V29" s="19">
        <f ca="1">SUMPRODUCT(ReactionRateK3!$F51:$V51*OFFSET(ReactionStoich!$E$5:$U$5,V$2,0))*(TimeStep)*'Composition Moles'!$C41</f>
        <v>0</v>
      </c>
      <c r="W29" s="19">
        <f ca="1">SUMPRODUCT(ReactionRateK3!$F51:$V51*OFFSET(ReactionStoich!$E$5:$U$5,W$2,0))*(TimeStep)*'Composition Moles'!$C41</f>
        <v>0</v>
      </c>
      <c r="X29" s="19">
        <f ca="1">SUMPRODUCT(ReactionRateK3!$F51:$V51*OFFSET(ReactionStoich!$E$5:$U$5,X$2,0))*(TimeStep)*'Composition Moles'!$C41</f>
        <v>0</v>
      </c>
      <c r="Y29" s="19">
        <f ca="1">SUMPRODUCT(ReactionRateK3!$F51:$V51*OFFSET(ReactionStoich!$E$5:$U$5,Y$2,0))*(TimeStep)*'Composition Moles'!$C41</f>
        <v>-13.929657893853657</v>
      </c>
      <c r="Z29" s="19">
        <f ca="1">SUMPRODUCT(ReactionRateK3!$F51:$V51*OFFSET(ReactionStoich!$E$5:$U$5,Z$2,0))*(TimeStep)*'Composition Moles'!$C41</f>
        <v>0</v>
      </c>
      <c r="AA29" s="19">
        <f ca="1">SUMPRODUCT(ReactionRateK3!$F51:$V51*OFFSET(ReactionStoich!$E$5:$U$5,AA$2,0))*(TimeStep)*'Composition Moles'!$C41</f>
        <v>0</v>
      </c>
      <c r="AB29" s="19">
        <f ca="1">SUMPRODUCT(ReactionRateK3!$F51:$V51*OFFSET(ReactionStoich!$E$5:$U$5,AB$2,0))*(TimeStep)*'Composition Moles'!$C41</f>
        <v>0</v>
      </c>
      <c r="AC29" s="19">
        <f ca="1">SUMPRODUCT(ReactionRateK3!$F51:$V51*OFFSET(ReactionStoich!$E$5:$U$5,AC$2,0))*(TimeStep)*'Composition Moles'!$C41</f>
        <v>0</v>
      </c>
      <c r="AD29" s="19">
        <f ca="1">SUMPRODUCT(ReactionRateK3!$F51:$V51*OFFSET(ReactionStoich!$E$5:$U$5,AD$2,0))*(TimeStep)*'Composition Moles'!$C41</f>
        <v>0</v>
      </c>
      <c r="AE29" s="19">
        <f ca="1">SUMPRODUCT(ReactionRateK3!$F51:$V51*OFFSET(ReactionStoich!$E$5:$U$5,AE$2,0))*(TimeStep)*'Composition Moles'!$C41</f>
        <v>0</v>
      </c>
      <c r="AF29" s="19">
        <f ca="1">SUMPRODUCT(ReactionRateK3!$F51:$V51*OFFSET(ReactionStoich!$E$5:$U$5,AF$2,0))*(TimeStep)*'Composition Moles'!$C41</f>
        <v>0</v>
      </c>
      <c r="AG29" s="19">
        <f ca="1">SUMPRODUCT(ReactionRateK3!$F51:$V51*OFFSET(ReactionStoich!$E$5:$U$5,AG$2,0))*(TimeStep)*'Composition Moles'!$C41</f>
        <v>0.30266247687628023</v>
      </c>
      <c r="AH29" s="19">
        <f ca="1">SUMPRODUCT(ReactionRateK3!$F51:$V51*OFFSET(ReactionStoich!$E$5:$U$5,AH$2,0))*(TimeStep)*'Composition Moles'!$C41</f>
        <v>4.9661451300034667</v>
      </c>
      <c r="AI29" s="19">
        <f ca="1">SUMPRODUCT(ReactionRateK3!$F51:$V51*OFFSET(ReactionStoich!$E$5:$U$5,AI$2,0))*(TimeStep)*'Composition Moles'!$C41</f>
        <v>3.3484645811664779</v>
      </c>
      <c r="AJ29" s="19">
        <f ca="1">SUMPRODUCT(ReactionRateK3!$F51:$V51*OFFSET(ReactionStoich!$E$5:$U$5,AJ$2,0))*(TimeStep)*'Composition Moles'!$C41</f>
        <v>2.2718779934186637</v>
      </c>
      <c r="AK29" s="19">
        <f ca="1">SUMPRODUCT(ReactionRateK3!$F51:$V51*OFFSET(ReactionStoich!$E$5:$U$5,AK$2,0))*(TimeStep)*'Composition Moles'!$C41</f>
        <v>0</v>
      </c>
      <c r="AL29" s="19">
        <f ca="1">SUMPRODUCT(ReactionRateK3!$F51:$V51*OFFSET(ReactionStoich!$E$5:$U$5,AL$2,0))*(TimeStep)*'Composition Moles'!$C41</f>
        <v>0</v>
      </c>
      <c r="AM29" s="19">
        <f ca="1">SUMPRODUCT(ReactionRateK3!$F51:$V51*OFFSET(ReactionStoich!$E$5:$U$5,AM$2,0))*(TimeStep)*'Composition Moles'!$C41</f>
        <v>0</v>
      </c>
      <c r="AN29" s="19">
        <f ca="1">SUMPRODUCT(ReactionRateK3!$F51:$V51*OFFSET(ReactionStoich!$E$5:$U$5,AN$2,0))*(TimeStep)*'Composition Moles'!$C41</f>
        <v>0</v>
      </c>
      <c r="AO29" s="19">
        <f ca="1">SUMPRODUCT(ReactionRateK3!$F51:$V51*OFFSET(ReactionStoich!$E$5:$U$5,AO$2,0))*(TimeStep)*'Composition Moles'!$C41</f>
        <v>-0.12289441293485709</v>
      </c>
      <c r="AP29" s="19">
        <f ca="1">SUMPRODUCT(ReactionRateK3!$F51:$V51*OFFSET(ReactionStoich!$E$5:$U$5,AP$2,0))*(TimeStep)*'Composition Moles'!$C41</f>
        <v>-1.1181671807513394</v>
      </c>
      <c r="AQ29" s="19">
        <f ca="1">SUMPRODUCT(ReactionRateK3!$F51:$V51*OFFSET(ReactionStoich!$E$5:$U$5,AQ$2,0))*(TimeStep)*'Composition Moles'!$C41</f>
        <v>0</v>
      </c>
      <c r="AR29" s="19">
        <f ca="1">SUMPRODUCT(ReactionRateK3!$F51:$V51*OFFSET(ReactionStoich!$E$5:$U$5,AR$2,0))*(TimeStep)*'Composition Moles'!$C41</f>
        <v>0</v>
      </c>
      <c r="AS29" s="19">
        <f ca="1">SUMPRODUCT(ReactionRateK3!$F51:$V51*OFFSET(ReactionStoich!$E$5:$U$5,AS$2,0))*(TimeStep)*'Composition Moles'!$C41</f>
        <v>-0.85678483607372224</v>
      </c>
      <c r="AT29" s="19">
        <f ca="1">SUMPRODUCT(ReactionRateK3!$F51:$V51*OFFSET(ReactionStoich!$E$5:$U$5,AT$2,0))*(TimeStep)*'Composition Moles'!$C41</f>
        <v>-0.85678483607372224</v>
      </c>
      <c r="AU29" s="19">
        <f ca="1">SUMPRODUCT(ReactionRateK3!$F51:$V51*OFFSET(ReactionStoich!$E$5:$U$5,AU$2,0))*(TimeStep)*'Composition Moles'!$C41</f>
        <v>-0.85678483607372224</v>
      </c>
      <c r="AV29" s="19">
        <f ca="1">SUMPRODUCT(ReactionRateK3!$F51:$V51*OFFSET(ReactionStoich!$E$5:$U$5,AV$2,0))*(TimeStep)*'Composition Moles'!$C41</f>
        <v>0</v>
      </c>
      <c r="AW29" s="19">
        <f ca="1">SUMPRODUCT(ReactionRateK3!$F51:$V51*OFFSET(ReactionStoich!$E$5:$U$5,AW$2,0))*(TimeStep)*'Composition Moles'!$C41</f>
        <v>0</v>
      </c>
      <c r="AX29" s="19">
        <f ca="1">SUMPRODUCT(ReactionRateK3!$F51:$V51*OFFSET(ReactionStoich!$E$5:$U$5,AX$2,0))*(TimeStep)*'Composition Moles'!$C41</f>
        <v>0</v>
      </c>
      <c r="AY29" s="19">
        <f ca="1">SUMPRODUCT(ReactionRateK3!$F51:$V51*OFFSET(ReactionStoich!$E$5:$U$5,AY$2,0))*(TimeStep)*'Composition Moles'!$C41</f>
        <v>0</v>
      </c>
      <c r="AZ29" s="19">
        <f ca="1">SUMPRODUCT(ReactionRateK3!$F51:$V51*OFFSET(ReactionStoich!$E$5:$U$5,AZ$2,0))*(TimeStep)*'Composition Moles'!$C41</f>
        <v>0</v>
      </c>
      <c r="BA29" s="19">
        <f ca="1">SUMPRODUCT(ReactionRateK3!$F51:$V51*OFFSET(ReactionStoich!$E$5:$U$5,BA$2,0))*(TimeStep)*'Composition Moles'!$C41</f>
        <v>0</v>
      </c>
      <c r="BB29" s="19">
        <f ca="1">SUMPRODUCT(ReactionRateK3!$F51:$V51*OFFSET(ReactionStoich!$E$5:$U$5,BB$2,0))*(TimeStep)*'Composition Moles'!$C41</f>
        <v>0</v>
      </c>
      <c r="BC29" s="19">
        <f ca="1">SUMPRODUCT(ReactionRateK3!$F51:$V51*OFFSET(ReactionStoich!$E$5:$U$5,BC$2,0))*(TimeStep)*'Composition Moles'!$C41</f>
        <v>0</v>
      </c>
      <c r="BD29" s="19">
        <f ca="1">SUMPRODUCT(ReactionRateK3!$F51:$V51*OFFSET(ReactionStoich!$E$5:$U$5,BD$2,0))*(TimeStep)*'Composition Moles'!$C41</f>
        <v>0</v>
      </c>
      <c r="BE29" s="19">
        <f ca="1">SUMPRODUCT(ReactionRateK3!$F51:$V51*OFFSET(ReactionStoich!$E$5:$U$5,BE$2,0))*(TimeStep)*'Composition Moles'!$C41</f>
        <v>0</v>
      </c>
      <c r="BF29" s="19">
        <f ca="1">SUMPRODUCT(ReactionRateK3!$F51:$V51*OFFSET(ReactionStoich!$E$5:$U$5,BF$2,0))*(TimeStep)*'Composition Moles'!$C41</f>
        <v>0</v>
      </c>
      <c r="BG29" s="19">
        <f ca="1">SUMPRODUCT(ReactionRateK3!$F51:$V51*OFFSET(ReactionStoich!$E$5:$U$5,BG$2,0))*(TimeStep)*'Composition Moles'!$C41</f>
        <v>0</v>
      </c>
      <c r="BH29" s="19">
        <f ca="1">SUMPRODUCT(ReactionRateK3!$F51:$V51*OFFSET(ReactionStoich!$E$5:$U$5,BH$2,0))*(TimeStep)*'Composition Moles'!$C41</f>
        <v>0</v>
      </c>
      <c r="BI29" s="19">
        <f ca="1">SUMPRODUCT(ReactionRateK3!$F51:$V51*OFFSET(ReactionStoich!$E$5:$U$5,BI$2,0))*(TimeStep)*'Composition Moles'!$C41</f>
        <v>0</v>
      </c>
      <c r="BJ29" s="19">
        <f ca="1">SUMPRODUCT(ReactionRateK3!$F51:$V51*OFFSET(ReactionStoich!$E$5:$U$5,BJ$2,0))*(TimeStep)*'Composition Moles'!$C41</f>
        <v>0</v>
      </c>
      <c r="BK29" s="19">
        <f ca="1">SUMPRODUCT(ReactionRateK3!$F51:$V51*OFFSET(ReactionStoich!$E$5:$U$5,BK$2,0))*(TimeStep)*'Composition Moles'!$C41</f>
        <v>0</v>
      </c>
      <c r="BL29" s="19">
        <f ca="1">SUMPRODUCT(ReactionRateK3!$F51:$V51*OFFSET(ReactionStoich!$E$5:$U$5,BL$2,0))*(TimeStep)*'Composition Moles'!$C41</f>
        <v>0</v>
      </c>
      <c r="BM29" s="19">
        <f ca="1">SUMPRODUCT(ReactionRateK3!$F51:$V51*OFFSET(ReactionStoich!$E$5:$U$5,BM$2,0))*(TimeStep)*'Composition Moles'!$C41</f>
        <v>0</v>
      </c>
      <c r="BN29" s="19">
        <f ca="1">SUMPRODUCT(ReactionRateK3!$F51:$V51*OFFSET(ReactionStoich!$E$5:$U$5,BN$2,0))*(TimeStep)*'Composition Moles'!$C41</f>
        <v>0</v>
      </c>
      <c r="BO29" s="19">
        <f ca="1">SUMPRODUCT(ReactionRateK3!$F51:$V51*OFFSET(ReactionStoich!$E$5:$U$5,BO$2,0))*(TimeStep)*'Composition Moles'!$C41</f>
        <v>0</v>
      </c>
      <c r="BP29" s="19">
        <f ca="1">SUMPRODUCT(ReactionRateK3!$F51:$V51*OFFSET(ReactionStoich!$E$5:$U$5,BP$2,0))*(TimeStep)*'Composition Moles'!$C41</f>
        <v>0</v>
      </c>
      <c r="BQ29" s="19">
        <f ca="1">SUMPRODUCT(ReactionRateK3!$F51:$V51*OFFSET(ReactionStoich!$E$5:$U$5,BQ$2,0))*(TimeStep)*'Composition Moles'!$C41</f>
        <v>0</v>
      </c>
      <c r="BR29" s="19">
        <f ca="1">SUMPRODUCT(ReactionRateK3!$F51:$V51*OFFSET(ReactionStoich!$E$5:$U$5,BR$2,0))*(TimeStep)*'Composition Moles'!$C41</f>
        <v>0</v>
      </c>
      <c r="BS29" s="19">
        <f ca="1">SUMPRODUCT(ReactionRateK3!$F51:$V51*OFFSET(ReactionStoich!$E$5:$U$5,BS$2,0))*(TimeStep)*'Composition Moles'!$C41</f>
        <v>0</v>
      </c>
      <c r="BT29" s="19">
        <f ca="1">SUMPRODUCT(ReactionRateK3!$F51:$V51*OFFSET(ReactionStoich!$E$5:$U$5,BT$2,0))*(TimeStep)*'Composition Moles'!$C41</f>
        <v>0</v>
      </c>
      <c r="BU29" s="19">
        <f ca="1">SUMPRODUCT(ReactionRateK3!$F51:$V51*OFFSET(ReactionStoich!$E$5:$U$5,BU$2,0))*(TimeStep)*'Composition Moles'!$C41</f>
        <v>0</v>
      </c>
      <c r="BV29" s="19">
        <f ca="1">SUMPRODUCT(ReactionRateK3!$F51:$V51*OFFSET(ReactionStoich!$E$5:$U$5,BV$2,0))*(TimeStep)*'Composition Moles'!$C41</f>
        <v>0</v>
      </c>
      <c r="BW29" s="19">
        <f ca="1">SUMPRODUCT(ReactionRateK3!$F51:$V51*OFFSET(ReactionStoich!$E$5:$U$5,BW$2,0))*(TimeStep)*'Composition Moles'!$C41</f>
        <v>0</v>
      </c>
    </row>
    <row r="30" spans="1:75">
      <c r="A30">
        <f>ReactionRateK1!A52</f>
        <v>1.0000000000000002</v>
      </c>
      <c r="B30" s="20">
        <f t="shared" ca="1" si="6"/>
        <v>-41370.342665438897</v>
      </c>
      <c r="C30" s="20">
        <f ca="1">'Composition Moles'!BZ42</f>
        <v>143712.08454307544</v>
      </c>
      <c r="D30" s="26">
        <f t="shared" ca="1" si="5"/>
        <v>0.28786961651119036</v>
      </c>
      <c r="F30" s="19">
        <f ca="1">SUMPRODUCT(ReactionRateK3!$F52:$V52*OFFSET(ReactionStoich!$E$5:$U$5,F$2,0))*(TimeStep)*'Composition Moles'!$C42</f>
        <v>-1.6235991043287428</v>
      </c>
      <c r="G30" s="19">
        <f ca="1">SUMPRODUCT(ReactionRateK3!$F52:$V52*OFFSET(ReactionStoich!$E$5:$U$5,G$2,0))*(TimeStep)*'Composition Moles'!$C42</f>
        <v>0</v>
      </c>
      <c r="H30" s="19">
        <f ca="1">SUMPRODUCT(ReactionRateK3!$F52:$V52*OFFSET(ReactionStoich!$E$5:$U$5,H$2,0))*(TimeStep)*'Composition Moles'!$C42</f>
        <v>1.5145833770912869</v>
      </c>
      <c r="I30" s="19">
        <f ca="1">SUMPRODUCT(ReactionRateK3!$F52:$V52*OFFSET(ReactionStoich!$E$5:$U$5,I$2,0))*(TimeStep)*'Composition Moles'!$C42</f>
        <v>0.10901572723745613</v>
      </c>
      <c r="J30" s="19">
        <f ca="1">SUMPRODUCT(ReactionRateK3!$F52:$V52*OFFSET(ReactionStoich!$E$5:$U$5,J$2,0))*(TimeStep)*'Composition Moles'!$C42</f>
        <v>0</v>
      </c>
      <c r="K30" s="19">
        <f ca="1">SUMPRODUCT(ReactionRateK3!$F52:$V52*OFFSET(ReactionStoich!$E$5:$U$5,K$2,0))*(TimeStep)*'Composition Moles'!$C42</f>
        <v>0</v>
      </c>
      <c r="L30" s="19">
        <f ca="1">SUMPRODUCT(ReactionRateK3!$F52:$V52*OFFSET(ReactionStoich!$E$5:$U$5,L$2,0))*(TimeStep)*'Composition Moles'!$C42</f>
        <v>0</v>
      </c>
      <c r="M30" s="19">
        <f ca="1">SUMPRODUCT(ReactionRateK3!$F52:$V52*OFFSET(ReactionStoich!$E$5:$U$5,M$2,0))*(TimeStep)*'Composition Moles'!$C42</f>
        <v>0</v>
      </c>
      <c r="N30" s="19">
        <f ca="1">SUMPRODUCT(ReactionRateK3!$F52:$V52*OFFSET(ReactionStoich!$E$5:$U$5,N$2,0))*(TimeStep)*'Composition Moles'!$C42</f>
        <v>0</v>
      </c>
      <c r="O30" s="19">
        <f ca="1">SUMPRODUCT(ReactionRateK3!$F52:$V52*OFFSET(ReactionStoich!$E$5:$U$5,O$2,0))*(TimeStep)*'Composition Moles'!$C42</f>
        <v>0</v>
      </c>
      <c r="P30" s="19">
        <f ca="1">SUMPRODUCT(ReactionRateK3!$F52:$V52*OFFSET(ReactionStoich!$E$5:$U$5,P$2,0))*(TimeStep)*'Composition Moles'!$C42</f>
        <v>0</v>
      </c>
      <c r="Q30" s="19">
        <f ca="1">SUMPRODUCT(ReactionRateK3!$F52:$V52*OFFSET(ReactionStoich!$E$5:$U$5,Q$2,0))*(TimeStep)*'Composition Moles'!$C42</f>
        <v>0</v>
      </c>
      <c r="R30" s="19">
        <f ca="1">SUMPRODUCT(ReactionRateK3!$F52:$V52*OFFSET(ReactionStoich!$E$5:$U$5,R$2,0))*(TimeStep)*'Composition Moles'!$C42</f>
        <v>0</v>
      </c>
      <c r="S30" s="19">
        <f ca="1">SUMPRODUCT(ReactionRateK3!$F52:$V52*OFFSET(ReactionStoich!$E$5:$U$5,S$2,0))*(TimeStep)*'Composition Moles'!$C42</f>
        <v>6.5820030404763834</v>
      </c>
      <c r="T30" s="19">
        <f ca="1">SUMPRODUCT(ReactionRateK3!$F52:$V52*OFFSET(ReactionStoich!$E$5:$U$5,T$2,0))*(TimeStep)*'Composition Moles'!$C42</f>
        <v>0</v>
      </c>
      <c r="U30" s="19">
        <f ca="1">SUMPRODUCT(ReactionRateK3!$F52:$V52*OFFSET(ReactionStoich!$E$5:$U$5,U$2,0))*(TimeStep)*'Composition Moles'!$C42</f>
        <v>0</v>
      </c>
      <c r="V30" s="19">
        <f ca="1">SUMPRODUCT(ReactionRateK3!$F52:$V52*OFFSET(ReactionStoich!$E$5:$U$5,V$2,0))*(TimeStep)*'Composition Moles'!$C42</f>
        <v>0</v>
      </c>
      <c r="W30" s="19">
        <f ca="1">SUMPRODUCT(ReactionRateK3!$F52:$V52*OFFSET(ReactionStoich!$E$5:$U$5,W$2,0))*(TimeStep)*'Composition Moles'!$C42</f>
        <v>0</v>
      </c>
      <c r="X30" s="19">
        <f ca="1">SUMPRODUCT(ReactionRateK3!$F52:$V52*OFFSET(ReactionStoich!$E$5:$U$5,X$2,0))*(TimeStep)*'Composition Moles'!$C42</f>
        <v>0</v>
      </c>
      <c r="Y30" s="19">
        <f ca="1">SUMPRODUCT(ReactionRateK3!$F52:$V52*OFFSET(ReactionStoich!$E$5:$U$5,Y$2,0))*(TimeStep)*'Composition Moles'!$C42</f>
        <v>-13.497645971589465</v>
      </c>
      <c r="Z30" s="19">
        <f ca="1">SUMPRODUCT(ReactionRateK3!$F52:$V52*OFFSET(ReactionStoich!$E$5:$U$5,Z$2,0))*(TimeStep)*'Composition Moles'!$C42</f>
        <v>0</v>
      </c>
      <c r="AA30" s="19">
        <f ca="1">SUMPRODUCT(ReactionRateK3!$F52:$V52*OFFSET(ReactionStoich!$E$5:$U$5,AA$2,0))*(TimeStep)*'Composition Moles'!$C42</f>
        <v>0</v>
      </c>
      <c r="AB30" s="19">
        <f ca="1">SUMPRODUCT(ReactionRateK3!$F52:$V52*OFFSET(ReactionStoich!$E$5:$U$5,AB$2,0))*(TimeStep)*'Composition Moles'!$C42</f>
        <v>0</v>
      </c>
      <c r="AC30" s="19">
        <f ca="1">SUMPRODUCT(ReactionRateK3!$F52:$V52*OFFSET(ReactionStoich!$E$5:$U$5,AC$2,0))*(TimeStep)*'Composition Moles'!$C42</f>
        <v>0</v>
      </c>
      <c r="AD30" s="19">
        <f ca="1">SUMPRODUCT(ReactionRateK3!$F52:$V52*OFFSET(ReactionStoich!$E$5:$U$5,AD$2,0))*(TimeStep)*'Composition Moles'!$C42</f>
        <v>0</v>
      </c>
      <c r="AE30" s="19">
        <f ca="1">SUMPRODUCT(ReactionRateK3!$F52:$V52*OFFSET(ReactionStoich!$E$5:$U$5,AE$2,0))*(TimeStep)*'Composition Moles'!$C42</f>
        <v>0</v>
      </c>
      <c r="AF30" s="19">
        <f ca="1">SUMPRODUCT(ReactionRateK3!$F52:$V52*OFFSET(ReactionStoich!$E$5:$U$5,AF$2,0))*(TimeStep)*'Composition Moles'!$C42</f>
        <v>0</v>
      </c>
      <c r="AG30" s="19">
        <f ca="1">SUMPRODUCT(ReactionRateK3!$F52:$V52*OFFSET(ReactionStoich!$E$5:$U$5,AG$2,0))*(TimeStep)*'Composition Moles'!$C42</f>
        <v>0.23426698753796987</v>
      </c>
      <c r="AH30" s="19">
        <f ca="1">SUMPRODUCT(ReactionRateK3!$F52:$V52*OFFSET(ReactionStoich!$E$5:$U$5,AH$2,0))*(TimeStep)*'Composition Moles'!$C42</f>
        <v>4.7541001945519534</v>
      </c>
      <c r="AI30" s="19">
        <f ca="1">SUMPRODUCT(ReactionRateK3!$F52:$V52*OFFSET(ReactionStoich!$E$5:$U$5,AI$2,0))*(TimeStep)*'Composition Moles'!$C42</f>
        <v>3.3851163087043337</v>
      </c>
      <c r="AJ30" s="19">
        <f ca="1">SUMPRODUCT(ReactionRateK3!$F52:$V52*OFFSET(ReactionStoich!$E$5:$U$5,AJ$2,0))*(TimeStep)*'Composition Moles'!$C42</f>
        <v>2.2320132668504686</v>
      </c>
      <c r="AK30" s="19">
        <f ca="1">SUMPRODUCT(ReactionRateK3!$F52:$V52*OFFSET(ReactionStoich!$E$5:$U$5,AK$2,0))*(TimeStep)*'Composition Moles'!$C42</f>
        <v>0</v>
      </c>
      <c r="AL30" s="19">
        <f ca="1">SUMPRODUCT(ReactionRateK3!$F52:$V52*OFFSET(ReactionStoich!$E$5:$U$5,AL$2,0))*(TimeStep)*'Composition Moles'!$C42</f>
        <v>0</v>
      </c>
      <c r="AM30" s="19">
        <f ca="1">SUMPRODUCT(ReactionRateK3!$F52:$V52*OFFSET(ReactionStoich!$E$5:$U$5,AM$2,0))*(TimeStep)*'Composition Moles'!$C42</f>
        <v>0</v>
      </c>
      <c r="AN30" s="19">
        <f ca="1">SUMPRODUCT(ReactionRateK3!$F52:$V52*OFFSET(ReactionStoich!$E$5:$U$5,AN$2,0))*(TimeStep)*'Composition Moles'!$C42</f>
        <v>0</v>
      </c>
      <c r="AO30" s="19">
        <f ca="1">SUMPRODUCT(ReactionRateK3!$F52:$V52*OFFSET(ReactionStoich!$E$5:$U$5,AO$2,0))*(TimeStep)*'Composition Moles'!$C42</f>
        <v>-0.10901572723745613</v>
      </c>
      <c r="AP30" s="19">
        <f ca="1">SUMPRODUCT(ReactionRateK3!$F52:$V52*OFFSET(ReactionStoich!$E$5:$U$5,AP$2,0))*(TimeStep)*'Composition Moles'!$C42</f>
        <v>-1.0756014651232579</v>
      </c>
      <c r="AQ30" s="19">
        <f ca="1">SUMPRODUCT(ReactionRateK3!$F52:$V52*OFFSET(ReactionStoich!$E$5:$U$5,AQ$2,0))*(TimeStep)*'Composition Moles'!$C42</f>
        <v>0</v>
      </c>
      <c r="AR30" s="19">
        <f ca="1">SUMPRODUCT(ReactionRateK3!$F52:$V52*OFFSET(ReactionStoich!$E$5:$U$5,AR$2,0))*(TimeStep)*'Composition Moles'!$C42</f>
        <v>0</v>
      </c>
      <c r="AS30" s="19">
        <f ca="1">SUMPRODUCT(ReactionRateK3!$F52:$V52*OFFSET(ReactionStoich!$E$5:$U$5,AS$2,0))*(TimeStep)*'Composition Moles'!$C42</f>
        <v>-0.83507887805697567</v>
      </c>
      <c r="AT30" s="19">
        <f ca="1">SUMPRODUCT(ReactionRateK3!$F52:$V52*OFFSET(ReactionStoich!$E$5:$U$5,AT$2,0))*(TimeStep)*'Composition Moles'!$C42</f>
        <v>-0.83507887805697567</v>
      </c>
      <c r="AU30" s="19">
        <f ca="1">SUMPRODUCT(ReactionRateK3!$F52:$V52*OFFSET(ReactionStoich!$E$5:$U$5,AU$2,0))*(TimeStep)*'Composition Moles'!$C42</f>
        <v>-0.83507887805697567</v>
      </c>
      <c r="AV30" s="19">
        <f ca="1">SUMPRODUCT(ReactionRateK3!$F52:$V52*OFFSET(ReactionStoich!$E$5:$U$5,AV$2,0))*(TimeStep)*'Composition Moles'!$C42</f>
        <v>0</v>
      </c>
      <c r="AW30" s="19">
        <f ca="1">SUMPRODUCT(ReactionRateK3!$F52:$V52*OFFSET(ReactionStoich!$E$5:$U$5,AW$2,0))*(TimeStep)*'Composition Moles'!$C42</f>
        <v>0</v>
      </c>
      <c r="AX30" s="19">
        <f ca="1">SUMPRODUCT(ReactionRateK3!$F52:$V52*OFFSET(ReactionStoich!$E$5:$U$5,AX$2,0))*(TimeStep)*'Composition Moles'!$C42</f>
        <v>0</v>
      </c>
      <c r="AY30" s="19">
        <f ca="1">SUMPRODUCT(ReactionRateK3!$F52:$V52*OFFSET(ReactionStoich!$E$5:$U$5,AY$2,0))*(TimeStep)*'Composition Moles'!$C42</f>
        <v>0</v>
      </c>
      <c r="AZ30" s="19">
        <f ca="1">SUMPRODUCT(ReactionRateK3!$F52:$V52*OFFSET(ReactionStoich!$E$5:$U$5,AZ$2,0))*(TimeStep)*'Composition Moles'!$C42</f>
        <v>0</v>
      </c>
      <c r="BA30" s="19">
        <f ca="1">SUMPRODUCT(ReactionRateK3!$F52:$V52*OFFSET(ReactionStoich!$E$5:$U$5,BA$2,0))*(TimeStep)*'Composition Moles'!$C42</f>
        <v>0</v>
      </c>
      <c r="BB30" s="19">
        <f ca="1">SUMPRODUCT(ReactionRateK3!$F52:$V52*OFFSET(ReactionStoich!$E$5:$U$5,BB$2,0))*(TimeStep)*'Composition Moles'!$C42</f>
        <v>0</v>
      </c>
      <c r="BC30" s="19">
        <f ca="1">SUMPRODUCT(ReactionRateK3!$F52:$V52*OFFSET(ReactionStoich!$E$5:$U$5,BC$2,0))*(TimeStep)*'Composition Moles'!$C42</f>
        <v>0</v>
      </c>
      <c r="BD30" s="19">
        <f ca="1">SUMPRODUCT(ReactionRateK3!$F52:$V52*OFFSET(ReactionStoich!$E$5:$U$5,BD$2,0))*(TimeStep)*'Composition Moles'!$C42</f>
        <v>0</v>
      </c>
      <c r="BE30" s="19">
        <f ca="1">SUMPRODUCT(ReactionRateK3!$F52:$V52*OFFSET(ReactionStoich!$E$5:$U$5,BE$2,0))*(TimeStep)*'Composition Moles'!$C42</f>
        <v>0</v>
      </c>
      <c r="BF30" s="19">
        <f ca="1">SUMPRODUCT(ReactionRateK3!$F52:$V52*OFFSET(ReactionStoich!$E$5:$U$5,BF$2,0))*(TimeStep)*'Composition Moles'!$C42</f>
        <v>0</v>
      </c>
      <c r="BG30" s="19">
        <f ca="1">SUMPRODUCT(ReactionRateK3!$F52:$V52*OFFSET(ReactionStoich!$E$5:$U$5,BG$2,0))*(TimeStep)*'Composition Moles'!$C42</f>
        <v>0</v>
      </c>
      <c r="BH30" s="19">
        <f ca="1">SUMPRODUCT(ReactionRateK3!$F52:$V52*OFFSET(ReactionStoich!$E$5:$U$5,BH$2,0))*(TimeStep)*'Composition Moles'!$C42</f>
        <v>0</v>
      </c>
      <c r="BI30" s="19">
        <f ca="1">SUMPRODUCT(ReactionRateK3!$F52:$V52*OFFSET(ReactionStoich!$E$5:$U$5,BI$2,0))*(TimeStep)*'Composition Moles'!$C42</f>
        <v>0</v>
      </c>
      <c r="BJ30" s="19">
        <f ca="1">SUMPRODUCT(ReactionRateK3!$F52:$V52*OFFSET(ReactionStoich!$E$5:$U$5,BJ$2,0))*(TimeStep)*'Composition Moles'!$C42</f>
        <v>0</v>
      </c>
      <c r="BK30" s="19">
        <f ca="1">SUMPRODUCT(ReactionRateK3!$F52:$V52*OFFSET(ReactionStoich!$E$5:$U$5,BK$2,0))*(TimeStep)*'Composition Moles'!$C42</f>
        <v>0</v>
      </c>
      <c r="BL30" s="19">
        <f ca="1">SUMPRODUCT(ReactionRateK3!$F52:$V52*OFFSET(ReactionStoich!$E$5:$U$5,BL$2,0))*(TimeStep)*'Composition Moles'!$C42</f>
        <v>0</v>
      </c>
      <c r="BM30" s="19">
        <f ca="1">SUMPRODUCT(ReactionRateK3!$F52:$V52*OFFSET(ReactionStoich!$E$5:$U$5,BM$2,0))*(TimeStep)*'Composition Moles'!$C42</f>
        <v>0</v>
      </c>
      <c r="BN30" s="19">
        <f ca="1">SUMPRODUCT(ReactionRateK3!$F52:$V52*OFFSET(ReactionStoich!$E$5:$U$5,BN$2,0))*(TimeStep)*'Composition Moles'!$C42</f>
        <v>0</v>
      </c>
      <c r="BO30" s="19">
        <f ca="1">SUMPRODUCT(ReactionRateK3!$F52:$V52*OFFSET(ReactionStoich!$E$5:$U$5,BO$2,0))*(TimeStep)*'Composition Moles'!$C42</f>
        <v>0</v>
      </c>
      <c r="BP30" s="19">
        <f ca="1">SUMPRODUCT(ReactionRateK3!$F52:$V52*OFFSET(ReactionStoich!$E$5:$U$5,BP$2,0))*(TimeStep)*'Composition Moles'!$C42</f>
        <v>0</v>
      </c>
      <c r="BQ30" s="19">
        <f ca="1">SUMPRODUCT(ReactionRateK3!$F52:$V52*OFFSET(ReactionStoich!$E$5:$U$5,BQ$2,0))*(TimeStep)*'Composition Moles'!$C42</f>
        <v>0</v>
      </c>
      <c r="BR30" s="19">
        <f ca="1">SUMPRODUCT(ReactionRateK3!$F52:$V52*OFFSET(ReactionStoich!$E$5:$U$5,BR$2,0))*(TimeStep)*'Composition Moles'!$C42</f>
        <v>0</v>
      </c>
      <c r="BS30" s="19">
        <f ca="1">SUMPRODUCT(ReactionRateK3!$F52:$V52*OFFSET(ReactionStoich!$E$5:$U$5,BS$2,0))*(TimeStep)*'Composition Moles'!$C42</f>
        <v>0</v>
      </c>
      <c r="BT30" s="19">
        <f ca="1">SUMPRODUCT(ReactionRateK3!$F52:$V52*OFFSET(ReactionStoich!$E$5:$U$5,BT$2,0))*(TimeStep)*'Composition Moles'!$C42</f>
        <v>0</v>
      </c>
      <c r="BU30" s="19">
        <f ca="1">SUMPRODUCT(ReactionRateK3!$F52:$V52*OFFSET(ReactionStoich!$E$5:$U$5,BU$2,0))*(TimeStep)*'Composition Moles'!$C42</f>
        <v>0</v>
      </c>
      <c r="BV30" s="19">
        <f ca="1">SUMPRODUCT(ReactionRateK3!$F52:$V52*OFFSET(ReactionStoich!$E$5:$U$5,BV$2,0))*(TimeStep)*'Composition Moles'!$C42</f>
        <v>0</v>
      </c>
      <c r="BW30" s="19">
        <f ca="1">SUMPRODUCT(ReactionRateK3!$F52:$V52*OFFSET(ReactionStoich!$E$5:$U$5,BW$2,0))*(TimeStep)*'Composition Moles'!$C42</f>
        <v>0</v>
      </c>
    </row>
    <row r="31" spans="1:75">
      <c r="A31">
        <f>ReactionRateK1!A53</f>
        <v>1.0500000000000003</v>
      </c>
      <c r="B31" s="20">
        <f t="shared" ca="1" si="6"/>
        <v>-39529.61433200397</v>
      </c>
      <c r="C31" s="20">
        <f ca="1">'Composition Moles'!BZ43</f>
        <v>143725.33352580888</v>
      </c>
      <c r="D31" s="26">
        <f t="shared" ca="1" si="5"/>
        <v>0.27503581562331603</v>
      </c>
      <c r="F31" s="19">
        <f ca="1">SUMPRODUCT(ReactionRateK3!$F53:$V53*OFFSET(ReactionStoich!$E$5:$U$5,F$2,0))*(TimeStep)*'Composition Moles'!$C43</f>
        <v>-1.5226788678240832</v>
      </c>
      <c r="G31" s="19">
        <f ca="1">SUMPRODUCT(ReactionRateK3!$F53:$V53*OFFSET(ReactionStoich!$E$5:$U$5,G$2,0))*(TimeStep)*'Composition Moles'!$C43</f>
        <v>0</v>
      </c>
      <c r="H31" s="19">
        <f ca="1">SUMPRODUCT(ReactionRateK3!$F53:$V53*OFFSET(ReactionStoich!$E$5:$U$5,H$2,0))*(TimeStep)*'Composition Moles'!$C43</f>
        <v>1.4258362531683468</v>
      </c>
      <c r="I31" s="19">
        <f ca="1">SUMPRODUCT(ReactionRateK3!$F53:$V53*OFFSET(ReactionStoich!$E$5:$U$5,I$2,0))*(TimeStep)*'Composition Moles'!$C43</f>
        <v>9.6842614655736181E-2</v>
      </c>
      <c r="J31" s="19">
        <f ca="1">SUMPRODUCT(ReactionRateK3!$F53:$V53*OFFSET(ReactionStoich!$E$5:$U$5,J$2,0))*(TimeStep)*'Composition Moles'!$C43</f>
        <v>0</v>
      </c>
      <c r="K31" s="19">
        <f ca="1">SUMPRODUCT(ReactionRateK3!$F53:$V53*OFFSET(ReactionStoich!$E$5:$U$5,K$2,0))*(TimeStep)*'Composition Moles'!$C43</f>
        <v>0</v>
      </c>
      <c r="L31" s="19">
        <f ca="1">SUMPRODUCT(ReactionRateK3!$F53:$V53*OFFSET(ReactionStoich!$E$5:$U$5,L$2,0))*(TimeStep)*'Composition Moles'!$C43</f>
        <v>0</v>
      </c>
      <c r="M31" s="19">
        <f ca="1">SUMPRODUCT(ReactionRateK3!$F53:$V53*OFFSET(ReactionStoich!$E$5:$U$5,M$2,0))*(TimeStep)*'Composition Moles'!$C43</f>
        <v>0</v>
      </c>
      <c r="N31" s="19">
        <f ca="1">SUMPRODUCT(ReactionRateK3!$F53:$V53*OFFSET(ReactionStoich!$E$5:$U$5,N$2,0))*(TimeStep)*'Composition Moles'!$C43</f>
        <v>0</v>
      </c>
      <c r="O31" s="19">
        <f ca="1">SUMPRODUCT(ReactionRateK3!$F53:$V53*OFFSET(ReactionStoich!$E$5:$U$5,O$2,0))*(TimeStep)*'Composition Moles'!$C43</f>
        <v>0</v>
      </c>
      <c r="P31" s="19">
        <f ca="1">SUMPRODUCT(ReactionRateK3!$F53:$V53*OFFSET(ReactionStoich!$E$5:$U$5,P$2,0))*(TimeStep)*'Composition Moles'!$C43</f>
        <v>0</v>
      </c>
      <c r="Q31" s="19">
        <f ca="1">SUMPRODUCT(ReactionRateK3!$F53:$V53*OFFSET(ReactionStoich!$E$5:$U$5,Q$2,0))*(TimeStep)*'Composition Moles'!$C43</f>
        <v>0</v>
      </c>
      <c r="R31" s="19">
        <f ca="1">SUMPRODUCT(ReactionRateK3!$F53:$V53*OFFSET(ReactionStoich!$E$5:$U$5,R$2,0))*(TimeStep)*'Composition Moles'!$C43</f>
        <v>0</v>
      </c>
      <c r="S31" s="19">
        <f ca="1">SUMPRODUCT(ReactionRateK3!$F53:$V53*OFFSET(ReactionStoich!$E$5:$U$5,S$2,0))*(TimeStep)*'Composition Moles'!$C43</f>
        <v>6.339678708078976</v>
      </c>
      <c r="T31" s="19">
        <f ca="1">SUMPRODUCT(ReactionRateK3!$F53:$V53*OFFSET(ReactionStoich!$E$5:$U$5,T$2,0))*(TimeStep)*'Composition Moles'!$C43</f>
        <v>0</v>
      </c>
      <c r="U31" s="19">
        <f ca="1">SUMPRODUCT(ReactionRateK3!$F53:$V53*OFFSET(ReactionStoich!$E$5:$U$5,U$2,0))*(TimeStep)*'Composition Moles'!$C43</f>
        <v>0</v>
      </c>
      <c r="V31" s="19">
        <f ca="1">SUMPRODUCT(ReactionRateK3!$F53:$V53*OFFSET(ReactionStoich!$E$5:$U$5,V$2,0))*(TimeStep)*'Composition Moles'!$C43</f>
        <v>0</v>
      </c>
      <c r="W31" s="19">
        <f ca="1">SUMPRODUCT(ReactionRateK3!$F53:$V53*OFFSET(ReactionStoich!$E$5:$U$5,W$2,0))*(TimeStep)*'Composition Moles'!$C43</f>
        <v>0</v>
      </c>
      <c r="X31" s="19">
        <f ca="1">SUMPRODUCT(ReactionRateK3!$F53:$V53*OFFSET(ReactionStoich!$E$5:$U$5,X$2,0))*(TimeStep)*'Composition Moles'!$C43</f>
        <v>0</v>
      </c>
      <c r="Y31" s="19">
        <f ca="1">SUMPRODUCT(ReactionRateK3!$F53:$V53*OFFSET(ReactionStoich!$E$5:$U$5,Y$2,0))*(TimeStep)*'Composition Moles'!$C43</f>
        <v>-13.110026768345387</v>
      </c>
      <c r="Z31" s="19">
        <f ca="1">SUMPRODUCT(ReactionRateK3!$F53:$V53*OFFSET(ReactionStoich!$E$5:$U$5,Z$2,0))*(TimeStep)*'Composition Moles'!$C43</f>
        <v>0</v>
      </c>
      <c r="AA31" s="19">
        <f ca="1">SUMPRODUCT(ReactionRateK3!$F53:$V53*OFFSET(ReactionStoich!$E$5:$U$5,AA$2,0))*(TimeStep)*'Composition Moles'!$C43</f>
        <v>0</v>
      </c>
      <c r="AB31" s="19">
        <f ca="1">SUMPRODUCT(ReactionRateK3!$F53:$V53*OFFSET(ReactionStoich!$E$5:$U$5,AB$2,0))*(TimeStep)*'Composition Moles'!$C43</f>
        <v>0</v>
      </c>
      <c r="AC31" s="19">
        <f ca="1">SUMPRODUCT(ReactionRateK3!$F53:$V53*OFFSET(ReactionStoich!$E$5:$U$5,AC$2,0))*(TimeStep)*'Composition Moles'!$C43</f>
        <v>0</v>
      </c>
      <c r="AD31" s="19">
        <f ca="1">SUMPRODUCT(ReactionRateK3!$F53:$V53*OFFSET(ReactionStoich!$E$5:$U$5,AD$2,0))*(TimeStep)*'Composition Moles'!$C43</f>
        <v>0</v>
      </c>
      <c r="AE31" s="19">
        <f ca="1">SUMPRODUCT(ReactionRateK3!$F53:$V53*OFFSET(ReactionStoich!$E$5:$U$5,AE$2,0))*(TimeStep)*'Composition Moles'!$C43</f>
        <v>0</v>
      </c>
      <c r="AF31" s="19">
        <f ca="1">SUMPRODUCT(ReactionRateK3!$F53:$V53*OFFSET(ReactionStoich!$E$5:$U$5,AF$2,0))*(TimeStep)*'Composition Moles'!$C43</f>
        <v>0</v>
      </c>
      <c r="AG31" s="19">
        <f ca="1">SUMPRODUCT(ReactionRateK3!$F53:$V53*OFFSET(ReactionStoich!$E$5:$U$5,AG$2,0))*(TimeStep)*'Composition Moles'!$C43</f>
        <v>0.18029195241979346</v>
      </c>
      <c r="AH31" s="19">
        <f ca="1">SUMPRODUCT(ReactionRateK3!$F53:$V53*OFFSET(ReactionStoich!$E$5:$U$5,AH$2,0))*(TimeStep)*'Composition Moles'!$C43</f>
        <v>4.5475010473220872</v>
      </c>
      <c r="AI31" s="19">
        <f ca="1">SUMPRODUCT(ReactionRateK3!$F53:$V53*OFFSET(ReactionStoich!$E$5:$U$5,AI$2,0))*(TimeStep)*'Composition Moles'!$C43</f>
        <v>3.4221261067268922</v>
      </c>
      <c r="AJ31" s="19">
        <f ca="1">SUMPRODUCT(ReactionRateK3!$F53:$V53*OFFSET(ReactionStoich!$E$5:$U$5,AJ$2,0))*(TimeStep)*'Composition Moles'!$C43</f>
        <v>2.1932986562889756</v>
      </c>
      <c r="AK31" s="19">
        <f ca="1">SUMPRODUCT(ReactionRateK3!$F53:$V53*OFFSET(ReactionStoich!$E$5:$U$5,AK$2,0))*(TimeStep)*'Composition Moles'!$C43</f>
        <v>0</v>
      </c>
      <c r="AL31" s="19">
        <f ca="1">SUMPRODUCT(ReactionRateK3!$F53:$V53*OFFSET(ReactionStoich!$E$5:$U$5,AL$2,0))*(TimeStep)*'Composition Moles'!$C43</f>
        <v>0</v>
      </c>
      <c r="AM31" s="19">
        <f ca="1">SUMPRODUCT(ReactionRateK3!$F53:$V53*OFFSET(ReactionStoich!$E$5:$U$5,AM$2,0))*(TimeStep)*'Composition Moles'!$C43</f>
        <v>0</v>
      </c>
      <c r="AN31" s="19">
        <f ca="1">SUMPRODUCT(ReactionRateK3!$F53:$V53*OFFSET(ReactionStoich!$E$5:$U$5,AN$2,0))*(TimeStep)*'Composition Moles'!$C43</f>
        <v>0</v>
      </c>
      <c r="AO31" s="19">
        <f ca="1">SUMPRODUCT(ReactionRateK3!$F53:$V53*OFFSET(ReactionStoich!$E$5:$U$5,AO$2,0))*(TimeStep)*'Composition Moles'!$C43</f>
        <v>-9.6842614655736181E-2</v>
      </c>
      <c r="AP31" s="19">
        <f ca="1">SUMPRODUCT(ReactionRateK3!$F53:$V53*OFFSET(ReactionStoich!$E$5:$U$5,AP$2,0))*(TimeStep)*'Composition Moles'!$C43</f>
        <v>-1.0335407515818746</v>
      </c>
      <c r="AQ31" s="19">
        <f ca="1">SUMPRODUCT(ReactionRateK3!$F53:$V53*OFFSET(ReactionStoich!$E$5:$U$5,AQ$2,0))*(TimeStep)*'Composition Moles'!$C43</f>
        <v>0</v>
      </c>
      <c r="AR31" s="19">
        <f ca="1">SUMPRODUCT(ReactionRateK3!$F53:$V53*OFFSET(ReactionStoich!$E$5:$U$5,AR$2,0))*(TimeStep)*'Composition Moles'!$C43</f>
        <v>0</v>
      </c>
      <c r="AS31" s="19">
        <f ca="1">SUMPRODUCT(ReactionRateK3!$F53:$V53*OFFSET(ReactionStoich!$E$5:$U$5,AS$2,0))*(TimeStep)*'Composition Moles'!$C43</f>
        <v>-0.81416211208457556</v>
      </c>
      <c r="AT31" s="19">
        <f ca="1">SUMPRODUCT(ReactionRateK3!$F53:$V53*OFFSET(ReactionStoich!$E$5:$U$5,AT$2,0))*(TimeStep)*'Composition Moles'!$C43</f>
        <v>-0.81416211208457556</v>
      </c>
      <c r="AU31" s="19">
        <f ca="1">SUMPRODUCT(ReactionRateK3!$F53:$V53*OFFSET(ReactionStoich!$E$5:$U$5,AU$2,0))*(TimeStep)*'Composition Moles'!$C43</f>
        <v>-0.81416211208457556</v>
      </c>
      <c r="AV31" s="19">
        <f ca="1">SUMPRODUCT(ReactionRateK3!$F53:$V53*OFFSET(ReactionStoich!$E$5:$U$5,AV$2,0))*(TimeStep)*'Composition Moles'!$C43</f>
        <v>0</v>
      </c>
      <c r="AW31" s="19">
        <f ca="1">SUMPRODUCT(ReactionRateK3!$F53:$V53*OFFSET(ReactionStoich!$E$5:$U$5,AW$2,0))*(TimeStep)*'Composition Moles'!$C43</f>
        <v>0</v>
      </c>
      <c r="AX31" s="19">
        <f ca="1">SUMPRODUCT(ReactionRateK3!$F53:$V53*OFFSET(ReactionStoich!$E$5:$U$5,AX$2,0))*(TimeStep)*'Composition Moles'!$C43</f>
        <v>0</v>
      </c>
      <c r="AY31" s="19">
        <f ca="1">SUMPRODUCT(ReactionRateK3!$F53:$V53*OFFSET(ReactionStoich!$E$5:$U$5,AY$2,0))*(TimeStep)*'Composition Moles'!$C43</f>
        <v>0</v>
      </c>
      <c r="AZ31" s="19">
        <f ca="1">SUMPRODUCT(ReactionRateK3!$F53:$V53*OFFSET(ReactionStoich!$E$5:$U$5,AZ$2,0))*(TimeStep)*'Composition Moles'!$C43</f>
        <v>0</v>
      </c>
      <c r="BA31" s="19">
        <f ca="1">SUMPRODUCT(ReactionRateK3!$F53:$V53*OFFSET(ReactionStoich!$E$5:$U$5,BA$2,0))*(TimeStep)*'Composition Moles'!$C43</f>
        <v>0</v>
      </c>
      <c r="BB31" s="19">
        <f ca="1">SUMPRODUCT(ReactionRateK3!$F53:$V53*OFFSET(ReactionStoich!$E$5:$U$5,BB$2,0))*(TimeStep)*'Composition Moles'!$C43</f>
        <v>0</v>
      </c>
      <c r="BC31" s="19">
        <f ca="1">SUMPRODUCT(ReactionRateK3!$F53:$V53*OFFSET(ReactionStoich!$E$5:$U$5,BC$2,0))*(TimeStep)*'Composition Moles'!$C43</f>
        <v>0</v>
      </c>
      <c r="BD31" s="19">
        <f ca="1">SUMPRODUCT(ReactionRateK3!$F53:$V53*OFFSET(ReactionStoich!$E$5:$U$5,BD$2,0))*(TimeStep)*'Composition Moles'!$C43</f>
        <v>0</v>
      </c>
      <c r="BE31" s="19">
        <f ca="1">SUMPRODUCT(ReactionRateK3!$F53:$V53*OFFSET(ReactionStoich!$E$5:$U$5,BE$2,0))*(TimeStep)*'Composition Moles'!$C43</f>
        <v>0</v>
      </c>
      <c r="BF31" s="19">
        <f ca="1">SUMPRODUCT(ReactionRateK3!$F53:$V53*OFFSET(ReactionStoich!$E$5:$U$5,BF$2,0))*(TimeStep)*'Composition Moles'!$C43</f>
        <v>0</v>
      </c>
      <c r="BG31" s="19">
        <f ca="1">SUMPRODUCT(ReactionRateK3!$F53:$V53*OFFSET(ReactionStoich!$E$5:$U$5,BG$2,0))*(TimeStep)*'Composition Moles'!$C43</f>
        <v>0</v>
      </c>
      <c r="BH31" s="19">
        <f ca="1">SUMPRODUCT(ReactionRateK3!$F53:$V53*OFFSET(ReactionStoich!$E$5:$U$5,BH$2,0))*(TimeStep)*'Composition Moles'!$C43</f>
        <v>0</v>
      </c>
      <c r="BI31" s="19">
        <f ca="1">SUMPRODUCT(ReactionRateK3!$F53:$V53*OFFSET(ReactionStoich!$E$5:$U$5,BI$2,0))*(TimeStep)*'Composition Moles'!$C43</f>
        <v>0</v>
      </c>
      <c r="BJ31" s="19">
        <f ca="1">SUMPRODUCT(ReactionRateK3!$F53:$V53*OFFSET(ReactionStoich!$E$5:$U$5,BJ$2,0))*(TimeStep)*'Composition Moles'!$C43</f>
        <v>0</v>
      </c>
      <c r="BK31" s="19">
        <f ca="1">SUMPRODUCT(ReactionRateK3!$F53:$V53*OFFSET(ReactionStoich!$E$5:$U$5,BK$2,0))*(TimeStep)*'Composition Moles'!$C43</f>
        <v>0</v>
      </c>
      <c r="BL31" s="19">
        <f ca="1">SUMPRODUCT(ReactionRateK3!$F53:$V53*OFFSET(ReactionStoich!$E$5:$U$5,BL$2,0))*(TimeStep)*'Composition Moles'!$C43</f>
        <v>0</v>
      </c>
      <c r="BM31" s="19">
        <f ca="1">SUMPRODUCT(ReactionRateK3!$F53:$V53*OFFSET(ReactionStoich!$E$5:$U$5,BM$2,0))*(TimeStep)*'Composition Moles'!$C43</f>
        <v>0</v>
      </c>
      <c r="BN31" s="19">
        <f ca="1">SUMPRODUCT(ReactionRateK3!$F53:$V53*OFFSET(ReactionStoich!$E$5:$U$5,BN$2,0))*(TimeStep)*'Composition Moles'!$C43</f>
        <v>0</v>
      </c>
      <c r="BO31" s="19">
        <f ca="1">SUMPRODUCT(ReactionRateK3!$F53:$V53*OFFSET(ReactionStoich!$E$5:$U$5,BO$2,0))*(TimeStep)*'Composition Moles'!$C43</f>
        <v>0</v>
      </c>
      <c r="BP31" s="19">
        <f ca="1">SUMPRODUCT(ReactionRateK3!$F53:$V53*OFFSET(ReactionStoich!$E$5:$U$5,BP$2,0))*(TimeStep)*'Composition Moles'!$C43</f>
        <v>0</v>
      </c>
      <c r="BQ31" s="19">
        <f ca="1">SUMPRODUCT(ReactionRateK3!$F53:$V53*OFFSET(ReactionStoich!$E$5:$U$5,BQ$2,0))*(TimeStep)*'Composition Moles'!$C43</f>
        <v>0</v>
      </c>
      <c r="BR31" s="19">
        <f ca="1">SUMPRODUCT(ReactionRateK3!$F53:$V53*OFFSET(ReactionStoich!$E$5:$U$5,BR$2,0))*(TimeStep)*'Composition Moles'!$C43</f>
        <v>0</v>
      </c>
      <c r="BS31" s="19">
        <f ca="1">SUMPRODUCT(ReactionRateK3!$F53:$V53*OFFSET(ReactionStoich!$E$5:$U$5,BS$2,0))*(TimeStep)*'Composition Moles'!$C43</f>
        <v>0</v>
      </c>
      <c r="BT31" s="19">
        <f ca="1">SUMPRODUCT(ReactionRateK3!$F53:$V53*OFFSET(ReactionStoich!$E$5:$U$5,BT$2,0))*(TimeStep)*'Composition Moles'!$C43</f>
        <v>0</v>
      </c>
      <c r="BU31" s="19">
        <f ca="1">SUMPRODUCT(ReactionRateK3!$F53:$V53*OFFSET(ReactionStoich!$E$5:$U$5,BU$2,0))*(TimeStep)*'Composition Moles'!$C43</f>
        <v>0</v>
      </c>
      <c r="BV31" s="19">
        <f ca="1">SUMPRODUCT(ReactionRateK3!$F53:$V53*OFFSET(ReactionStoich!$E$5:$U$5,BV$2,0))*(TimeStep)*'Composition Moles'!$C43</f>
        <v>0</v>
      </c>
      <c r="BW31" s="19">
        <f ca="1">SUMPRODUCT(ReactionRateK3!$F53:$V53*OFFSET(ReactionStoich!$E$5:$U$5,BW$2,0))*(TimeStep)*'Composition Moles'!$C43</f>
        <v>0</v>
      </c>
    </row>
    <row r="32" spans="1:75">
      <c r="A32">
        <f>ReactionRateK1!A54</f>
        <v>1.1000000000000003</v>
      </c>
      <c r="B32" s="20">
        <f t="shared" ca="1" si="6"/>
        <v>-37682.115956839894</v>
      </c>
      <c r="C32" s="20">
        <f ca="1">'Composition Moles'!BZ44</f>
        <v>143738.92701922887</v>
      </c>
      <c r="D32" s="26">
        <f t="shared" ca="1" si="5"/>
        <v>0.26215665260809218</v>
      </c>
      <c r="F32" s="19">
        <f ca="1">SUMPRODUCT(ReactionRateK3!$F54:$V54*OFFSET(ReactionStoich!$E$5:$U$5,F$2,0))*(TimeStep)*'Composition Moles'!$C44</f>
        <v>-1.4280912371403793</v>
      </c>
      <c r="G32" s="19">
        <f ca="1">SUMPRODUCT(ReactionRateK3!$F54:$V54*OFFSET(ReactionStoich!$E$5:$U$5,G$2,0))*(TimeStep)*'Composition Moles'!$C44</f>
        <v>0</v>
      </c>
      <c r="H32" s="19">
        <f ca="1">SUMPRODUCT(ReactionRateK3!$F54:$V54*OFFSET(ReactionStoich!$E$5:$U$5,H$2,0))*(TimeStep)*'Composition Moles'!$C44</f>
        <v>1.3419466772992075</v>
      </c>
      <c r="I32" s="19">
        <f ca="1">SUMPRODUCT(ReactionRateK3!$F54:$V54*OFFSET(ReactionStoich!$E$5:$U$5,I$2,0))*(TimeStep)*'Composition Moles'!$C44</f>
        <v>8.6144559841171739E-2</v>
      </c>
      <c r="J32" s="19">
        <f ca="1">SUMPRODUCT(ReactionRateK3!$F54:$V54*OFFSET(ReactionStoich!$E$5:$U$5,J$2,0))*(TimeStep)*'Composition Moles'!$C44</f>
        <v>0</v>
      </c>
      <c r="K32" s="19">
        <f ca="1">SUMPRODUCT(ReactionRateK3!$F54:$V54*OFFSET(ReactionStoich!$E$5:$U$5,K$2,0))*(TimeStep)*'Composition Moles'!$C44</f>
        <v>0</v>
      </c>
      <c r="L32" s="19">
        <f ca="1">SUMPRODUCT(ReactionRateK3!$F54:$V54*OFFSET(ReactionStoich!$E$5:$U$5,L$2,0))*(TimeStep)*'Composition Moles'!$C44</f>
        <v>0</v>
      </c>
      <c r="M32" s="19">
        <f ca="1">SUMPRODUCT(ReactionRateK3!$F54:$V54*OFFSET(ReactionStoich!$E$5:$U$5,M$2,0))*(TimeStep)*'Composition Moles'!$C44</f>
        <v>0</v>
      </c>
      <c r="N32" s="19">
        <f ca="1">SUMPRODUCT(ReactionRateK3!$F54:$V54*OFFSET(ReactionStoich!$E$5:$U$5,N$2,0))*(TimeStep)*'Composition Moles'!$C44</f>
        <v>0</v>
      </c>
      <c r="O32" s="19">
        <f ca="1">SUMPRODUCT(ReactionRateK3!$F54:$V54*OFFSET(ReactionStoich!$E$5:$U$5,O$2,0))*(TimeStep)*'Composition Moles'!$C44</f>
        <v>0</v>
      </c>
      <c r="P32" s="19">
        <f ca="1">SUMPRODUCT(ReactionRateK3!$F54:$V54*OFFSET(ReactionStoich!$E$5:$U$5,P$2,0))*(TimeStep)*'Composition Moles'!$C44</f>
        <v>0</v>
      </c>
      <c r="Q32" s="19">
        <f ca="1">SUMPRODUCT(ReactionRateK3!$F54:$V54*OFFSET(ReactionStoich!$E$5:$U$5,Q$2,0))*(TimeStep)*'Composition Moles'!$C44</f>
        <v>0</v>
      </c>
      <c r="R32" s="19">
        <f ca="1">SUMPRODUCT(ReactionRateK3!$F54:$V54*OFFSET(ReactionStoich!$E$5:$U$5,R$2,0))*(TimeStep)*'Composition Moles'!$C44</f>
        <v>0</v>
      </c>
      <c r="S32" s="19">
        <f ca="1">SUMPRODUCT(ReactionRateK3!$F54:$V54*OFFSET(ReactionStoich!$E$5:$U$5,S$2,0))*(TimeStep)*'Composition Moles'!$C44</f>
        <v>6.1209412814788431</v>
      </c>
      <c r="T32" s="19">
        <f ca="1">SUMPRODUCT(ReactionRateK3!$F54:$V54*OFFSET(ReactionStoich!$E$5:$U$5,T$2,0))*(TimeStep)*'Composition Moles'!$C44</f>
        <v>0</v>
      </c>
      <c r="U32" s="19">
        <f ca="1">SUMPRODUCT(ReactionRateK3!$F54:$V54*OFFSET(ReactionStoich!$E$5:$U$5,U$2,0))*(TimeStep)*'Composition Moles'!$C44</f>
        <v>0</v>
      </c>
      <c r="V32" s="19">
        <f ca="1">SUMPRODUCT(ReactionRateK3!$F54:$V54*OFFSET(ReactionStoich!$E$5:$U$5,V$2,0))*(TimeStep)*'Composition Moles'!$C44</f>
        <v>0</v>
      </c>
      <c r="W32" s="19">
        <f ca="1">SUMPRODUCT(ReactionRateK3!$F54:$V54*OFFSET(ReactionStoich!$E$5:$U$5,W$2,0))*(TimeStep)*'Composition Moles'!$C44</f>
        <v>0</v>
      </c>
      <c r="X32" s="19">
        <f ca="1">SUMPRODUCT(ReactionRateK3!$F54:$V54*OFFSET(ReactionStoich!$E$5:$U$5,X$2,0))*(TimeStep)*'Composition Moles'!$C44</f>
        <v>0</v>
      </c>
      <c r="Y32" s="19">
        <f ca="1">SUMPRODUCT(ReactionRateK3!$F54:$V54*OFFSET(ReactionStoich!$E$5:$U$5,Y$2,0))*(TimeStep)*'Composition Moles'!$C44</f>
        <v>-12.75969779093559</v>
      </c>
      <c r="Z32" s="19">
        <f ca="1">SUMPRODUCT(ReactionRateK3!$F54:$V54*OFFSET(ReactionStoich!$E$5:$U$5,Z$2,0))*(TimeStep)*'Composition Moles'!$C44</f>
        <v>0</v>
      </c>
      <c r="AA32" s="19">
        <f ca="1">SUMPRODUCT(ReactionRateK3!$F54:$V54*OFFSET(ReactionStoich!$E$5:$U$5,AA$2,0))*(TimeStep)*'Composition Moles'!$C44</f>
        <v>0</v>
      </c>
      <c r="AB32" s="19">
        <f ca="1">SUMPRODUCT(ReactionRateK3!$F54:$V54*OFFSET(ReactionStoich!$E$5:$U$5,AB$2,0))*(TimeStep)*'Composition Moles'!$C44</f>
        <v>0</v>
      </c>
      <c r="AC32" s="19">
        <f ca="1">SUMPRODUCT(ReactionRateK3!$F54:$V54*OFFSET(ReactionStoich!$E$5:$U$5,AC$2,0))*(TimeStep)*'Composition Moles'!$C44</f>
        <v>0</v>
      </c>
      <c r="AD32" s="19">
        <f ca="1">SUMPRODUCT(ReactionRateK3!$F54:$V54*OFFSET(ReactionStoich!$E$5:$U$5,AD$2,0))*(TimeStep)*'Composition Moles'!$C44</f>
        <v>0</v>
      </c>
      <c r="AE32" s="19">
        <f ca="1">SUMPRODUCT(ReactionRateK3!$F54:$V54*OFFSET(ReactionStoich!$E$5:$U$5,AE$2,0))*(TimeStep)*'Composition Moles'!$C44</f>
        <v>0</v>
      </c>
      <c r="AF32" s="19">
        <f ca="1">SUMPRODUCT(ReactionRateK3!$F54:$V54*OFFSET(ReactionStoich!$E$5:$U$5,AF$2,0))*(TimeStep)*'Composition Moles'!$C44</f>
        <v>0</v>
      </c>
      <c r="AG32" s="19">
        <f ca="1">SUMPRODUCT(ReactionRateK3!$F54:$V54*OFFSET(ReactionStoich!$E$5:$U$5,AG$2,0))*(TimeStep)*'Composition Moles'!$C44</f>
        <v>0.13793199861608196</v>
      </c>
      <c r="AH32" s="19">
        <f ca="1">SUMPRODUCT(ReactionRateK3!$F54:$V54*OFFSET(ReactionStoich!$E$5:$U$5,AH$2,0))*(TimeStep)*'Composition Moles'!$C44</f>
        <v>4.3462312124447235</v>
      </c>
      <c r="AI32" s="19">
        <f ca="1">SUMPRODUCT(ReactionRateK3!$F54:$V54*OFFSET(ReactionStoich!$E$5:$U$5,AI$2,0))*(TimeStep)*'Composition Moles'!$C44</f>
        <v>3.4591325464224116</v>
      </c>
      <c r="AJ32" s="19">
        <f ca="1">SUMPRODUCT(ReactionRateK3!$F54:$V54*OFFSET(ReactionStoich!$E$5:$U$5,AJ$2,0))*(TimeStep)*'Composition Moles'!$C44</f>
        <v>2.1556030140733622</v>
      </c>
      <c r="AK32" s="19">
        <f ca="1">SUMPRODUCT(ReactionRateK3!$F54:$V54*OFFSET(ReactionStoich!$E$5:$U$5,AK$2,0))*(TimeStep)*'Composition Moles'!$C44</f>
        <v>0</v>
      </c>
      <c r="AL32" s="19">
        <f ca="1">SUMPRODUCT(ReactionRateK3!$F54:$V54*OFFSET(ReactionStoich!$E$5:$U$5,AL$2,0))*(TimeStep)*'Composition Moles'!$C44</f>
        <v>0</v>
      </c>
      <c r="AM32" s="19">
        <f ca="1">SUMPRODUCT(ReactionRateK3!$F54:$V54*OFFSET(ReactionStoich!$E$5:$U$5,AM$2,0))*(TimeStep)*'Composition Moles'!$C44</f>
        <v>0</v>
      </c>
      <c r="AN32" s="19">
        <f ca="1">SUMPRODUCT(ReactionRateK3!$F54:$V54*OFFSET(ReactionStoich!$E$5:$U$5,AN$2,0))*(TimeStep)*'Composition Moles'!$C44</f>
        <v>0</v>
      </c>
      <c r="AO32" s="19">
        <f ca="1">SUMPRODUCT(ReactionRateK3!$F54:$V54*OFFSET(ReactionStoich!$E$5:$U$5,AO$2,0))*(TimeStep)*'Composition Moles'!$C44</f>
        <v>-8.6144559841171739E-2</v>
      </c>
      <c r="AP32" s="19">
        <f ca="1">SUMPRODUCT(ReactionRateK3!$F54:$V54*OFFSET(ReactionStoich!$E$5:$U$5,AP$2,0))*(TimeStep)*'Composition Moles'!$C44</f>
        <v>-0.99204185847267123</v>
      </c>
      <c r="AQ32" s="19">
        <f ca="1">SUMPRODUCT(ReactionRateK3!$F54:$V54*OFFSET(ReactionStoich!$E$5:$U$5,AQ$2,0))*(TimeStep)*'Composition Moles'!$C44</f>
        <v>0</v>
      </c>
      <c r="AR32" s="19">
        <f ca="1">SUMPRODUCT(ReactionRateK3!$F54:$V54*OFFSET(ReactionStoich!$E$5:$U$5,AR$2,0))*(TimeStep)*'Composition Moles'!$C44</f>
        <v>0</v>
      </c>
      <c r="AS32" s="19">
        <f ca="1">SUMPRODUCT(ReactionRateK3!$F54:$V54*OFFSET(ReactionStoich!$E$5:$U$5,AS$2,0))*(TimeStep)*'Composition Moles'!$C44</f>
        <v>-0.79398528126199674</v>
      </c>
      <c r="AT32" s="19">
        <f ca="1">SUMPRODUCT(ReactionRateK3!$F54:$V54*OFFSET(ReactionStoich!$E$5:$U$5,AT$2,0))*(TimeStep)*'Composition Moles'!$C44</f>
        <v>-0.79398528126199674</v>
      </c>
      <c r="AU32" s="19">
        <f ca="1">SUMPRODUCT(ReactionRateK3!$F54:$V54*OFFSET(ReactionStoich!$E$5:$U$5,AU$2,0))*(TimeStep)*'Composition Moles'!$C44</f>
        <v>-0.79398528126199674</v>
      </c>
      <c r="AV32" s="19">
        <f ca="1">SUMPRODUCT(ReactionRateK3!$F54:$V54*OFFSET(ReactionStoich!$E$5:$U$5,AV$2,0))*(TimeStep)*'Composition Moles'!$C44</f>
        <v>0</v>
      </c>
      <c r="AW32" s="19">
        <f ca="1">SUMPRODUCT(ReactionRateK3!$F54:$V54*OFFSET(ReactionStoich!$E$5:$U$5,AW$2,0))*(TimeStep)*'Composition Moles'!$C44</f>
        <v>0</v>
      </c>
      <c r="AX32" s="19">
        <f ca="1">SUMPRODUCT(ReactionRateK3!$F54:$V54*OFFSET(ReactionStoich!$E$5:$U$5,AX$2,0))*(TimeStep)*'Composition Moles'!$C44</f>
        <v>0</v>
      </c>
      <c r="AY32" s="19">
        <f ca="1">SUMPRODUCT(ReactionRateK3!$F54:$V54*OFFSET(ReactionStoich!$E$5:$U$5,AY$2,0))*(TimeStep)*'Composition Moles'!$C44</f>
        <v>0</v>
      </c>
      <c r="AZ32" s="19">
        <f ca="1">SUMPRODUCT(ReactionRateK3!$F54:$V54*OFFSET(ReactionStoich!$E$5:$U$5,AZ$2,0))*(TimeStep)*'Composition Moles'!$C44</f>
        <v>0</v>
      </c>
      <c r="BA32" s="19">
        <f ca="1">SUMPRODUCT(ReactionRateK3!$F54:$V54*OFFSET(ReactionStoich!$E$5:$U$5,BA$2,0))*(TimeStep)*'Composition Moles'!$C44</f>
        <v>0</v>
      </c>
      <c r="BB32" s="19">
        <f ca="1">SUMPRODUCT(ReactionRateK3!$F54:$V54*OFFSET(ReactionStoich!$E$5:$U$5,BB$2,0))*(TimeStep)*'Composition Moles'!$C44</f>
        <v>0</v>
      </c>
      <c r="BC32" s="19">
        <f ca="1">SUMPRODUCT(ReactionRateK3!$F54:$V54*OFFSET(ReactionStoich!$E$5:$U$5,BC$2,0))*(TimeStep)*'Composition Moles'!$C44</f>
        <v>0</v>
      </c>
      <c r="BD32" s="19">
        <f ca="1">SUMPRODUCT(ReactionRateK3!$F54:$V54*OFFSET(ReactionStoich!$E$5:$U$5,BD$2,0))*(TimeStep)*'Composition Moles'!$C44</f>
        <v>0</v>
      </c>
      <c r="BE32" s="19">
        <f ca="1">SUMPRODUCT(ReactionRateK3!$F54:$V54*OFFSET(ReactionStoich!$E$5:$U$5,BE$2,0))*(TimeStep)*'Composition Moles'!$C44</f>
        <v>0</v>
      </c>
      <c r="BF32" s="19">
        <f ca="1">SUMPRODUCT(ReactionRateK3!$F54:$V54*OFFSET(ReactionStoich!$E$5:$U$5,BF$2,0))*(TimeStep)*'Composition Moles'!$C44</f>
        <v>0</v>
      </c>
      <c r="BG32" s="19">
        <f ca="1">SUMPRODUCT(ReactionRateK3!$F54:$V54*OFFSET(ReactionStoich!$E$5:$U$5,BG$2,0))*(TimeStep)*'Composition Moles'!$C44</f>
        <v>0</v>
      </c>
      <c r="BH32" s="19">
        <f ca="1">SUMPRODUCT(ReactionRateK3!$F54:$V54*OFFSET(ReactionStoich!$E$5:$U$5,BH$2,0))*(TimeStep)*'Composition Moles'!$C44</f>
        <v>0</v>
      </c>
      <c r="BI32" s="19">
        <f ca="1">SUMPRODUCT(ReactionRateK3!$F54:$V54*OFFSET(ReactionStoich!$E$5:$U$5,BI$2,0))*(TimeStep)*'Composition Moles'!$C44</f>
        <v>0</v>
      </c>
      <c r="BJ32" s="19">
        <f ca="1">SUMPRODUCT(ReactionRateK3!$F54:$V54*OFFSET(ReactionStoich!$E$5:$U$5,BJ$2,0))*(TimeStep)*'Composition Moles'!$C44</f>
        <v>0</v>
      </c>
      <c r="BK32" s="19">
        <f ca="1">SUMPRODUCT(ReactionRateK3!$F54:$V54*OFFSET(ReactionStoich!$E$5:$U$5,BK$2,0))*(TimeStep)*'Composition Moles'!$C44</f>
        <v>0</v>
      </c>
      <c r="BL32" s="19">
        <f ca="1">SUMPRODUCT(ReactionRateK3!$F54:$V54*OFFSET(ReactionStoich!$E$5:$U$5,BL$2,0))*(TimeStep)*'Composition Moles'!$C44</f>
        <v>0</v>
      </c>
      <c r="BM32" s="19">
        <f ca="1">SUMPRODUCT(ReactionRateK3!$F54:$V54*OFFSET(ReactionStoich!$E$5:$U$5,BM$2,0))*(TimeStep)*'Composition Moles'!$C44</f>
        <v>0</v>
      </c>
      <c r="BN32" s="19">
        <f ca="1">SUMPRODUCT(ReactionRateK3!$F54:$V54*OFFSET(ReactionStoich!$E$5:$U$5,BN$2,0))*(TimeStep)*'Composition Moles'!$C44</f>
        <v>0</v>
      </c>
      <c r="BO32" s="19">
        <f ca="1">SUMPRODUCT(ReactionRateK3!$F54:$V54*OFFSET(ReactionStoich!$E$5:$U$5,BO$2,0))*(TimeStep)*'Composition Moles'!$C44</f>
        <v>0</v>
      </c>
      <c r="BP32" s="19">
        <f ca="1">SUMPRODUCT(ReactionRateK3!$F54:$V54*OFFSET(ReactionStoich!$E$5:$U$5,BP$2,0))*(TimeStep)*'Composition Moles'!$C44</f>
        <v>0</v>
      </c>
      <c r="BQ32" s="19">
        <f ca="1">SUMPRODUCT(ReactionRateK3!$F54:$V54*OFFSET(ReactionStoich!$E$5:$U$5,BQ$2,0))*(TimeStep)*'Composition Moles'!$C44</f>
        <v>0</v>
      </c>
      <c r="BR32" s="19">
        <f ca="1">SUMPRODUCT(ReactionRateK3!$F54:$V54*OFFSET(ReactionStoich!$E$5:$U$5,BR$2,0))*(TimeStep)*'Composition Moles'!$C44</f>
        <v>0</v>
      </c>
      <c r="BS32" s="19">
        <f ca="1">SUMPRODUCT(ReactionRateK3!$F54:$V54*OFFSET(ReactionStoich!$E$5:$U$5,BS$2,0))*(TimeStep)*'Composition Moles'!$C44</f>
        <v>0</v>
      </c>
      <c r="BT32" s="19">
        <f ca="1">SUMPRODUCT(ReactionRateK3!$F54:$V54*OFFSET(ReactionStoich!$E$5:$U$5,BT$2,0))*(TimeStep)*'Composition Moles'!$C44</f>
        <v>0</v>
      </c>
      <c r="BU32" s="19">
        <f ca="1">SUMPRODUCT(ReactionRateK3!$F54:$V54*OFFSET(ReactionStoich!$E$5:$U$5,BU$2,0))*(TimeStep)*'Composition Moles'!$C44</f>
        <v>0</v>
      </c>
      <c r="BV32" s="19">
        <f ca="1">SUMPRODUCT(ReactionRateK3!$F54:$V54*OFFSET(ReactionStoich!$E$5:$U$5,BV$2,0))*(TimeStep)*'Composition Moles'!$C44</f>
        <v>0</v>
      </c>
      <c r="BW32" s="19">
        <f ca="1">SUMPRODUCT(ReactionRateK3!$F54:$V54*OFFSET(ReactionStoich!$E$5:$U$5,BW$2,0))*(TimeStep)*'Composition Moles'!$C44</f>
        <v>0</v>
      </c>
    </row>
    <row r="33" spans="1:75">
      <c r="A33">
        <f>ReactionRateK1!A55</f>
        <v>1.1500000000000004</v>
      </c>
      <c r="B33" s="20">
        <f t="shared" ca="1" si="6"/>
        <v>-35850.393942376315</v>
      </c>
      <c r="C33" s="20">
        <f ca="1">'Composition Moles'!BZ45</f>
        <v>143752.8146316073</v>
      </c>
      <c r="D33" s="26">
        <f t="shared" ref="D33:D96" ca="1" si="7">-B33/C33</f>
        <v>0.24938916176528064</v>
      </c>
      <c r="F33" s="19">
        <f ca="1">SUMPRODUCT(ReactionRateK3!$F55:$V55*OFFSET(ReactionStoich!$E$5:$U$5,F$2,0))*(TimeStep)*'Composition Moles'!$C45</f>
        <v>-1.3393858554041107</v>
      </c>
      <c r="G33" s="19">
        <f ca="1">SUMPRODUCT(ReactionRateK3!$F55:$V55*OFFSET(ReactionStoich!$E$5:$U$5,G$2,0))*(TimeStep)*'Composition Moles'!$C45</f>
        <v>0</v>
      </c>
      <c r="H33" s="19">
        <f ca="1">SUMPRODUCT(ReactionRateK3!$F55:$V55*OFFSET(ReactionStoich!$E$5:$U$5,H$2,0))*(TimeStep)*'Composition Moles'!$C45</f>
        <v>1.2626604702170305</v>
      </c>
      <c r="I33" s="19">
        <f ca="1">SUMPRODUCT(ReactionRateK3!$F55:$V55*OFFSET(ReactionStoich!$E$5:$U$5,I$2,0))*(TimeStep)*'Composition Moles'!$C45</f>
        <v>7.6725385187080317E-2</v>
      </c>
      <c r="J33" s="19">
        <f ca="1">SUMPRODUCT(ReactionRateK3!$F55:$V55*OFFSET(ReactionStoich!$E$5:$U$5,J$2,0))*(TimeStep)*'Composition Moles'!$C45</f>
        <v>0</v>
      </c>
      <c r="K33" s="19">
        <f ca="1">SUMPRODUCT(ReactionRateK3!$F55:$V55*OFFSET(ReactionStoich!$E$5:$U$5,K$2,0))*(TimeStep)*'Composition Moles'!$C45</f>
        <v>0</v>
      </c>
      <c r="L33" s="19">
        <f ca="1">SUMPRODUCT(ReactionRateK3!$F55:$V55*OFFSET(ReactionStoich!$E$5:$U$5,L$2,0))*(TimeStep)*'Composition Moles'!$C45</f>
        <v>0</v>
      </c>
      <c r="M33" s="19">
        <f ca="1">SUMPRODUCT(ReactionRateK3!$F55:$V55*OFFSET(ReactionStoich!$E$5:$U$5,M$2,0))*(TimeStep)*'Composition Moles'!$C45</f>
        <v>0</v>
      </c>
      <c r="N33" s="19">
        <f ca="1">SUMPRODUCT(ReactionRateK3!$F55:$V55*OFFSET(ReactionStoich!$E$5:$U$5,N$2,0))*(TimeStep)*'Composition Moles'!$C45</f>
        <v>0</v>
      </c>
      <c r="O33" s="19">
        <f ca="1">SUMPRODUCT(ReactionRateK3!$F55:$V55*OFFSET(ReactionStoich!$E$5:$U$5,O$2,0))*(TimeStep)*'Composition Moles'!$C45</f>
        <v>0</v>
      </c>
      <c r="P33" s="19">
        <f ca="1">SUMPRODUCT(ReactionRateK3!$F55:$V55*OFFSET(ReactionStoich!$E$5:$U$5,P$2,0))*(TimeStep)*'Composition Moles'!$C45</f>
        <v>0</v>
      </c>
      <c r="Q33" s="19">
        <f ca="1">SUMPRODUCT(ReactionRateK3!$F55:$V55*OFFSET(ReactionStoich!$E$5:$U$5,Q$2,0))*(TimeStep)*'Composition Moles'!$C45</f>
        <v>0</v>
      </c>
      <c r="R33" s="19">
        <f ca="1">SUMPRODUCT(ReactionRateK3!$F55:$V55*OFFSET(ReactionStoich!$E$5:$U$5,R$2,0))*(TimeStep)*'Composition Moles'!$C45</f>
        <v>0</v>
      </c>
      <c r="S33" s="19">
        <f ca="1">SUMPRODUCT(ReactionRateK3!$F55:$V55*OFFSET(ReactionStoich!$E$5:$U$5,S$2,0))*(TimeStep)*'Composition Moles'!$C45</f>
        <v>5.922179923939205</v>
      </c>
      <c r="T33" s="19">
        <f ca="1">SUMPRODUCT(ReactionRateK3!$F55:$V55*OFFSET(ReactionStoich!$E$5:$U$5,T$2,0))*(TimeStep)*'Composition Moles'!$C45</f>
        <v>0</v>
      </c>
      <c r="U33" s="19">
        <f ca="1">SUMPRODUCT(ReactionRateK3!$F55:$V55*OFFSET(ReactionStoich!$E$5:$U$5,U$2,0))*(TimeStep)*'Composition Moles'!$C45</f>
        <v>0</v>
      </c>
      <c r="V33" s="19">
        <f ca="1">SUMPRODUCT(ReactionRateK3!$F55:$V55*OFFSET(ReactionStoich!$E$5:$U$5,V$2,0))*(TimeStep)*'Composition Moles'!$C45</f>
        <v>0</v>
      </c>
      <c r="W33" s="19">
        <f ca="1">SUMPRODUCT(ReactionRateK3!$F55:$V55*OFFSET(ReactionStoich!$E$5:$U$5,W$2,0))*(TimeStep)*'Composition Moles'!$C45</f>
        <v>0</v>
      </c>
      <c r="X33" s="19">
        <f ca="1">SUMPRODUCT(ReactionRateK3!$F55:$V55*OFFSET(ReactionStoich!$E$5:$U$5,X$2,0))*(TimeStep)*'Composition Moles'!$C45</f>
        <v>0</v>
      </c>
      <c r="Y33" s="19">
        <f ca="1">SUMPRODUCT(ReactionRateK3!$F55:$V55*OFFSET(ReactionStoich!$E$5:$U$5,Y$2,0))*(TimeStep)*'Composition Moles'!$C45</f>
        <v>-12.440269744728585</v>
      </c>
      <c r="Z33" s="19">
        <f ca="1">SUMPRODUCT(ReactionRateK3!$F55:$V55*OFFSET(ReactionStoich!$E$5:$U$5,Z$2,0))*(TimeStep)*'Composition Moles'!$C45</f>
        <v>0</v>
      </c>
      <c r="AA33" s="19">
        <f ca="1">SUMPRODUCT(ReactionRateK3!$F55:$V55*OFFSET(ReactionStoich!$E$5:$U$5,AA$2,0))*(TimeStep)*'Composition Moles'!$C45</f>
        <v>0</v>
      </c>
      <c r="AB33" s="19">
        <f ca="1">SUMPRODUCT(ReactionRateK3!$F55:$V55*OFFSET(ReactionStoich!$E$5:$U$5,AB$2,0))*(TimeStep)*'Composition Moles'!$C45</f>
        <v>0</v>
      </c>
      <c r="AC33" s="19">
        <f ca="1">SUMPRODUCT(ReactionRateK3!$F55:$V55*OFFSET(ReactionStoich!$E$5:$U$5,AC$2,0))*(TimeStep)*'Composition Moles'!$C45</f>
        <v>0</v>
      </c>
      <c r="AD33" s="19">
        <f ca="1">SUMPRODUCT(ReactionRateK3!$F55:$V55*OFFSET(ReactionStoich!$E$5:$U$5,AD$2,0))*(TimeStep)*'Composition Moles'!$C45</f>
        <v>0</v>
      </c>
      <c r="AE33" s="19">
        <f ca="1">SUMPRODUCT(ReactionRateK3!$F55:$V55*OFFSET(ReactionStoich!$E$5:$U$5,AE$2,0))*(TimeStep)*'Composition Moles'!$C45</f>
        <v>0</v>
      </c>
      <c r="AF33" s="19">
        <f ca="1">SUMPRODUCT(ReactionRateK3!$F55:$V55*OFFSET(ReactionStoich!$E$5:$U$5,AF$2,0))*(TimeStep)*'Composition Moles'!$C45</f>
        <v>0</v>
      </c>
      <c r="AG33" s="19">
        <f ca="1">SUMPRODUCT(ReactionRateK3!$F55:$V55*OFFSET(ReactionStoich!$E$5:$U$5,AG$2,0))*(TimeStep)*'Composition Moles'!$C45</f>
        <v>0.10466397087602061</v>
      </c>
      <c r="AH33" s="19">
        <f ca="1">SUMPRODUCT(ReactionRateK3!$F55:$V55*OFFSET(ReactionStoich!$E$5:$U$5,AH$2,0))*(TimeStep)*'Composition Moles'!$C45</f>
        <v>4.1501989057819175</v>
      </c>
      <c r="AI33" s="19">
        <f ca="1">SUMPRODUCT(ReactionRateK3!$F55:$V55*OFFSET(ReactionStoich!$E$5:$U$5,AI$2,0))*(TimeStep)*'Composition Moles'!$C45</f>
        <v>3.495817610069389</v>
      </c>
      <c r="AJ33" s="19">
        <f ca="1">SUMPRODUCT(ReactionRateK3!$F55:$V55*OFFSET(ReactionStoich!$E$5:$U$5,AJ$2,0))*(TimeStep)*'Composition Moles'!$C45</f>
        <v>2.1188163269075266</v>
      </c>
      <c r="AK33" s="19">
        <f ca="1">SUMPRODUCT(ReactionRateK3!$F55:$V55*OFFSET(ReactionStoich!$E$5:$U$5,AK$2,0))*(TimeStep)*'Composition Moles'!$C45</f>
        <v>0</v>
      </c>
      <c r="AL33" s="19">
        <f ca="1">SUMPRODUCT(ReactionRateK3!$F55:$V55*OFFSET(ReactionStoich!$E$5:$U$5,AL$2,0))*(TimeStep)*'Composition Moles'!$C45</f>
        <v>0</v>
      </c>
      <c r="AM33" s="19">
        <f ca="1">SUMPRODUCT(ReactionRateK3!$F55:$V55*OFFSET(ReactionStoich!$E$5:$U$5,AM$2,0))*(TimeStep)*'Composition Moles'!$C45</f>
        <v>0</v>
      </c>
      <c r="AN33" s="19">
        <f ca="1">SUMPRODUCT(ReactionRateK3!$F55:$V55*OFFSET(ReactionStoich!$E$5:$U$5,AN$2,0))*(TimeStep)*'Composition Moles'!$C45</f>
        <v>0</v>
      </c>
      <c r="AO33" s="19">
        <f ca="1">SUMPRODUCT(ReactionRateK3!$F55:$V55*OFFSET(ReactionStoich!$E$5:$U$5,AO$2,0))*(TimeStep)*'Composition Moles'!$C45</f>
        <v>-7.6725385187080317E-2</v>
      </c>
      <c r="AP33" s="19">
        <f ca="1">SUMPRODUCT(ReactionRateK3!$F55:$V55*OFFSET(ReactionStoich!$E$5:$U$5,AP$2,0))*(TimeStep)*'Composition Moles'!$C45</f>
        <v>-0.95116647238145025</v>
      </c>
      <c r="AQ33" s="19">
        <f ca="1">SUMPRODUCT(ReactionRateK3!$F55:$V55*OFFSET(ReactionStoich!$E$5:$U$5,AQ$2,0))*(TimeStep)*'Composition Moles'!$C45</f>
        <v>0</v>
      </c>
      <c r="AR33" s="19">
        <f ca="1">SUMPRODUCT(ReactionRateK3!$F55:$V55*OFFSET(ReactionStoich!$E$5:$U$5,AR$2,0))*(TimeStep)*'Composition Moles'!$C45</f>
        <v>0</v>
      </c>
      <c r="AS33" s="19">
        <f ca="1">SUMPRODUCT(ReactionRateK3!$F55:$V55*OFFSET(ReactionStoich!$E$5:$U$5,AS$2,0))*(TimeStep)*'Composition Moles'!$C45</f>
        <v>-0.77450504509231488</v>
      </c>
      <c r="AT33" s="19">
        <f ca="1">SUMPRODUCT(ReactionRateK3!$F55:$V55*OFFSET(ReactionStoich!$E$5:$U$5,AT$2,0))*(TimeStep)*'Composition Moles'!$C45</f>
        <v>-0.77450504509231488</v>
      </c>
      <c r="AU33" s="19">
        <f ca="1">SUMPRODUCT(ReactionRateK3!$F55:$V55*OFFSET(ReactionStoich!$E$5:$U$5,AU$2,0))*(TimeStep)*'Composition Moles'!$C45</f>
        <v>-0.77450504509231488</v>
      </c>
      <c r="AV33" s="19">
        <f ca="1">SUMPRODUCT(ReactionRateK3!$F55:$V55*OFFSET(ReactionStoich!$E$5:$U$5,AV$2,0))*(TimeStep)*'Composition Moles'!$C45</f>
        <v>0</v>
      </c>
      <c r="AW33" s="19">
        <f ca="1">SUMPRODUCT(ReactionRateK3!$F55:$V55*OFFSET(ReactionStoich!$E$5:$U$5,AW$2,0))*(TimeStep)*'Composition Moles'!$C45</f>
        <v>0</v>
      </c>
      <c r="AX33" s="19">
        <f ca="1">SUMPRODUCT(ReactionRateK3!$F55:$V55*OFFSET(ReactionStoich!$E$5:$U$5,AX$2,0))*(TimeStep)*'Composition Moles'!$C45</f>
        <v>0</v>
      </c>
      <c r="AY33" s="19">
        <f ca="1">SUMPRODUCT(ReactionRateK3!$F55:$V55*OFFSET(ReactionStoich!$E$5:$U$5,AY$2,0))*(TimeStep)*'Composition Moles'!$C45</f>
        <v>0</v>
      </c>
      <c r="AZ33" s="19">
        <f ca="1">SUMPRODUCT(ReactionRateK3!$F55:$V55*OFFSET(ReactionStoich!$E$5:$U$5,AZ$2,0))*(TimeStep)*'Composition Moles'!$C45</f>
        <v>0</v>
      </c>
      <c r="BA33" s="19">
        <f ca="1">SUMPRODUCT(ReactionRateK3!$F55:$V55*OFFSET(ReactionStoich!$E$5:$U$5,BA$2,0))*(TimeStep)*'Composition Moles'!$C45</f>
        <v>0</v>
      </c>
      <c r="BB33" s="19">
        <f ca="1">SUMPRODUCT(ReactionRateK3!$F55:$V55*OFFSET(ReactionStoich!$E$5:$U$5,BB$2,0))*(TimeStep)*'Composition Moles'!$C45</f>
        <v>0</v>
      </c>
      <c r="BC33" s="19">
        <f ca="1">SUMPRODUCT(ReactionRateK3!$F55:$V55*OFFSET(ReactionStoich!$E$5:$U$5,BC$2,0))*(TimeStep)*'Composition Moles'!$C45</f>
        <v>0</v>
      </c>
      <c r="BD33" s="19">
        <f ca="1">SUMPRODUCT(ReactionRateK3!$F55:$V55*OFFSET(ReactionStoich!$E$5:$U$5,BD$2,0))*(TimeStep)*'Composition Moles'!$C45</f>
        <v>0</v>
      </c>
      <c r="BE33" s="19">
        <f ca="1">SUMPRODUCT(ReactionRateK3!$F55:$V55*OFFSET(ReactionStoich!$E$5:$U$5,BE$2,0))*(TimeStep)*'Composition Moles'!$C45</f>
        <v>0</v>
      </c>
      <c r="BF33" s="19">
        <f ca="1">SUMPRODUCT(ReactionRateK3!$F55:$V55*OFFSET(ReactionStoich!$E$5:$U$5,BF$2,0))*(TimeStep)*'Composition Moles'!$C45</f>
        <v>0</v>
      </c>
      <c r="BG33" s="19">
        <f ca="1">SUMPRODUCT(ReactionRateK3!$F55:$V55*OFFSET(ReactionStoich!$E$5:$U$5,BG$2,0))*(TimeStep)*'Composition Moles'!$C45</f>
        <v>0</v>
      </c>
      <c r="BH33" s="19">
        <f ca="1">SUMPRODUCT(ReactionRateK3!$F55:$V55*OFFSET(ReactionStoich!$E$5:$U$5,BH$2,0))*(TimeStep)*'Composition Moles'!$C45</f>
        <v>0</v>
      </c>
      <c r="BI33" s="19">
        <f ca="1">SUMPRODUCT(ReactionRateK3!$F55:$V55*OFFSET(ReactionStoich!$E$5:$U$5,BI$2,0))*(TimeStep)*'Composition Moles'!$C45</f>
        <v>0</v>
      </c>
      <c r="BJ33" s="19">
        <f ca="1">SUMPRODUCT(ReactionRateK3!$F55:$V55*OFFSET(ReactionStoich!$E$5:$U$5,BJ$2,0))*(TimeStep)*'Composition Moles'!$C45</f>
        <v>0</v>
      </c>
      <c r="BK33" s="19">
        <f ca="1">SUMPRODUCT(ReactionRateK3!$F55:$V55*OFFSET(ReactionStoich!$E$5:$U$5,BK$2,0))*(TimeStep)*'Composition Moles'!$C45</f>
        <v>0</v>
      </c>
      <c r="BL33" s="19">
        <f ca="1">SUMPRODUCT(ReactionRateK3!$F55:$V55*OFFSET(ReactionStoich!$E$5:$U$5,BL$2,0))*(TimeStep)*'Composition Moles'!$C45</f>
        <v>0</v>
      </c>
      <c r="BM33" s="19">
        <f ca="1">SUMPRODUCT(ReactionRateK3!$F55:$V55*OFFSET(ReactionStoich!$E$5:$U$5,BM$2,0))*(TimeStep)*'Composition Moles'!$C45</f>
        <v>0</v>
      </c>
      <c r="BN33" s="19">
        <f ca="1">SUMPRODUCT(ReactionRateK3!$F55:$V55*OFFSET(ReactionStoich!$E$5:$U$5,BN$2,0))*(TimeStep)*'Composition Moles'!$C45</f>
        <v>0</v>
      </c>
      <c r="BO33" s="19">
        <f ca="1">SUMPRODUCT(ReactionRateK3!$F55:$V55*OFFSET(ReactionStoich!$E$5:$U$5,BO$2,0))*(TimeStep)*'Composition Moles'!$C45</f>
        <v>0</v>
      </c>
      <c r="BP33" s="19">
        <f ca="1">SUMPRODUCT(ReactionRateK3!$F55:$V55*OFFSET(ReactionStoich!$E$5:$U$5,BP$2,0))*(TimeStep)*'Composition Moles'!$C45</f>
        <v>0</v>
      </c>
      <c r="BQ33" s="19">
        <f ca="1">SUMPRODUCT(ReactionRateK3!$F55:$V55*OFFSET(ReactionStoich!$E$5:$U$5,BQ$2,0))*(TimeStep)*'Composition Moles'!$C45</f>
        <v>0</v>
      </c>
      <c r="BR33" s="19">
        <f ca="1">SUMPRODUCT(ReactionRateK3!$F55:$V55*OFFSET(ReactionStoich!$E$5:$U$5,BR$2,0))*(TimeStep)*'Composition Moles'!$C45</f>
        <v>0</v>
      </c>
      <c r="BS33" s="19">
        <f ca="1">SUMPRODUCT(ReactionRateK3!$F55:$V55*OFFSET(ReactionStoich!$E$5:$U$5,BS$2,0))*(TimeStep)*'Composition Moles'!$C45</f>
        <v>0</v>
      </c>
      <c r="BT33" s="19">
        <f ca="1">SUMPRODUCT(ReactionRateK3!$F55:$V55*OFFSET(ReactionStoich!$E$5:$U$5,BT$2,0))*(TimeStep)*'Composition Moles'!$C45</f>
        <v>0</v>
      </c>
      <c r="BU33" s="19">
        <f ca="1">SUMPRODUCT(ReactionRateK3!$F55:$V55*OFFSET(ReactionStoich!$E$5:$U$5,BU$2,0))*(TimeStep)*'Composition Moles'!$C45</f>
        <v>0</v>
      </c>
      <c r="BV33" s="19">
        <f ca="1">SUMPRODUCT(ReactionRateK3!$F55:$V55*OFFSET(ReactionStoich!$E$5:$U$5,BV$2,0))*(TimeStep)*'Composition Moles'!$C45</f>
        <v>0</v>
      </c>
      <c r="BW33" s="19">
        <f ca="1">SUMPRODUCT(ReactionRateK3!$F55:$V55*OFFSET(ReactionStoich!$E$5:$U$5,BW$2,0))*(TimeStep)*'Composition Moles'!$C45</f>
        <v>0</v>
      </c>
    </row>
    <row r="34" spans="1:75">
      <c r="A34">
        <f>ReactionRateK1!A56</f>
        <v>1.2000000000000004</v>
      </c>
      <c r="B34" s="20">
        <f t="shared" ca="1" si="6"/>
        <v>-34052.61123253718</v>
      </c>
      <c r="C34" s="20">
        <f ca="1">'Composition Moles'!BZ46</f>
        <v>143766.94853311969</v>
      </c>
      <c r="D34" s="26">
        <f t="shared" ca="1" si="7"/>
        <v>0.23685980386995872</v>
      </c>
      <c r="F34" s="19">
        <f ca="1">SUMPRODUCT(ReactionRateK3!$F56:$V56*OFFSET(ReactionStoich!$E$5:$U$5,F$2,0))*(TimeStep)*'Composition Moles'!$C46</f>
        <v>-1.2561576440806095</v>
      </c>
      <c r="G34" s="19">
        <f ca="1">SUMPRODUCT(ReactionRateK3!$F56:$V56*OFFSET(ReactionStoich!$E$5:$U$5,G$2,0))*(TimeStep)*'Composition Moles'!$C46</f>
        <v>0</v>
      </c>
      <c r="H34" s="19">
        <f ca="1">SUMPRODUCT(ReactionRateK3!$F56:$V56*OFFSET(ReactionStoich!$E$5:$U$5,H$2,0))*(TimeStep)*'Composition Moles'!$C46</f>
        <v>1.1877400071746185</v>
      </c>
      <c r="I34" s="19">
        <f ca="1">SUMPRODUCT(ReactionRateK3!$F56:$V56*OFFSET(ReactionStoich!$E$5:$U$5,I$2,0))*(TimeStep)*'Composition Moles'!$C46</f>
        <v>6.8417636905990856E-2</v>
      </c>
      <c r="J34" s="19">
        <f ca="1">SUMPRODUCT(ReactionRateK3!$F56:$V56*OFFSET(ReactionStoich!$E$5:$U$5,J$2,0))*(TimeStep)*'Composition Moles'!$C46</f>
        <v>0</v>
      </c>
      <c r="K34" s="19">
        <f ca="1">SUMPRODUCT(ReactionRateK3!$F56:$V56*OFFSET(ReactionStoich!$E$5:$U$5,K$2,0))*(TimeStep)*'Composition Moles'!$C46</f>
        <v>0</v>
      </c>
      <c r="L34" s="19">
        <f ca="1">SUMPRODUCT(ReactionRateK3!$F56:$V56*OFFSET(ReactionStoich!$E$5:$U$5,L$2,0))*(TimeStep)*'Composition Moles'!$C46</f>
        <v>0</v>
      </c>
      <c r="M34" s="19">
        <f ca="1">SUMPRODUCT(ReactionRateK3!$F56:$V56*OFFSET(ReactionStoich!$E$5:$U$5,M$2,0))*(TimeStep)*'Composition Moles'!$C46</f>
        <v>0</v>
      </c>
      <c r="N34" s="19">
        <f ca="1">SUMPRODUCT(ReactionRateK3!$F56:$V56*OFFSET(ReactionStoich!$E$5:$U$5,N$2,0))*(TimeStep)*'Composition Moles'!$C46</f>
        <v>0</v>
      </c>
      <c r="O34" s="19">
        <f ca="1">SUMPRODUCT(ReactionRateK3!$F56:$V56*OFFSET(ReactionStoich!$E$5:$U$5,O$2,0))*(TimeStep)*'Composition Moles'!$C46</f>
        <v>0</v>
      </c>
      <c r="P34" s="19">
        <f ca="1">SUMPRODUCT(ReactionRateK3!$F56:$V56*OFFSET(ReactionStoich!$E$5:$U$5,P$2,0))*(TimeStep)*'Composition Moles'!$C46</f>
        <v>0</v>
      </c>
      <c r="Q34" s="19">
        <f ca="1">SUMPRODUCT(ReactionRateK3!$F56:$V56*OFFSET(ReactionStoich!$E$5:$U$5,Q$2,0))*(TimeStep)*'Composition Moles'!$C46</f>
        <v>0</v>
      </c>
      <c r="R34" s="19">
        <f ca="1">SUMPRODUCT(ReactionRateK3!$F56:$V56*OFFSET(ReactionStoich!$E$5:$U$5,R$2,0))*(TimeStep)*'Composition Moles'!$C46</f>
        <v>0</v>
      </c>
      <c r="S34" s="19">
        <f ca="1">SUMPRODUCT(ReactionRateK3!$F56:$V56*OFFSET(ReactionStoich!$E$5:$U$5,S$2,0))*(TimeStep)*'Composition Moles'!$C46</f>
        <v>5.7403237013921551</v>
      </c>
      <c r="T34" s="19">
        <f ca="1">SUMPRODUCT(ReactionRateK3!$F56:$V56*OFFSET(ReactionStoich!$E$5:$U$5,T$2,0))*(TimeStep)*'Composition Moles'!$C46</f>
        <v>0</v>
      </c>
      <c r="U34" s="19">
        <f ca="1">SUMPRODUCT(ReactionRateK3!$F56:$V56*OFFSET(ReactionStoich!$E$5:$U$5,U$2,0))*(TimeStep)*'Composition Moles'!$C46</f>
        <v>0</v>
      </c>
      <c r="V34" s="19">
        <f ca="1">SUMPRODUCT(ReactionRateK3!$F56:$V56*OFFSET(ReactionStoich!$E$5:$U$5,V$2,0))*(TimeStep)*'Composition Moles'!$C46</f>
        <v>0</v>
      </c>
      <c r="W34" s="19">
        <f ca="1">SUMPRODUCT(ReactionRateK3!$F56:$V56*OFFSET(ReactionStoich!$E$5:$U$5,W$2,0))*(TimeStep)*'Composition Moles'!$C46</f>
        <v>0</v>
      </c>
      <c r="X34" s="19">
        <f ca="1">SUMPRODUCT(ReactionRateK3!$F56:$V56*OFFSET(ReactionStoich!$E$5:$U$5,X$2,0))*(TimeStep)*'Composition Moles'!$C46</f>
        <v>0</v>
      </c>
      <c r="Y34" s="19">
        <f ca="1">SUMPRODUCT(ReactionRateK3!$F56:$V56*OFFSET(ReactionStoich!$E$5:$U$5,Y$2,0))*(TimeStep)*'Composition Moles'!$C46</f>
        <v>-12.146360249022798</v>
      </c>
      <c r="Z34" s="19">
        <f ca="1">SUMPRODUCT(ReactionRateK3!$F56:$V56*OFFSET(ReactionStoich!$E$5:$U$5,Z$2,0))*(TimeStep)*'Composition Moles'!$C46</f>
        <v>0</v>
      </c>
      <c r="AA34" s="19">
        <f ca="1">SUMPRODUCT(ReactionRateK3!$F56:$V56*OFFSET(ReactionStoich!$E$5:$U$5,AA$2,0))*(TimeStep)*'Composition Moles'!$C46</f>
        <v>0</v>
      </c>
      <c r="AB34" s="19">
        <f ca="1">SUMPRODUCT(ReactionRateK3!$F56:$V56*OFFSET(ReactionStoich!$E$5:$U$5,AB$2,0))*(TimeStep)*'Composition Moles'!$C46</f>
        <v>0</v>
      </c>
      <c r="AC34" s="19">
        <f ca="1">SUMPRODUCT(ReactionRateK3!$F56:$V56*OFFSET(ReactionStoich!$E$5:$U$5,AC$2,0))*(TimeStep)*'Composition Moles'!$C46</f>
        <v>0</v>
      </c>
      <c r="AD34" s="19">
        <f ca="1">SUMPRODUCT(ReactionRateK3!$F56:$V56*OFFSET(ReactionStoich!$E$5:$U$5,AD$2,0))*(TimeStep)*'Composition Moles'!$C46</f>
        <v>0</v>
      </c>
      <c r="AE34" s="19">
        <f ca="1">SUMPRODUCT(ReactionRateK3!$F56:$V56*OFFSET(ReactionStoich!$E$5:$U$5,AE$2,0))*(TimeStep)*'Composition Moles'!$C46</f>
        <v>0</v>
      </c>
      <c r="AF34" s="19">
        <f ca="1">SUMPRODUCT(ReactionRateK3!$F56:$V56*OFFSET(ReactionStoich!$E$5:$U$5,AF$2,0))*(TimeStep)*'Composition Moles'!$C46</f>
        <v>0</v>
      </c>
      <c r="AG34" s="19">
        <f ca="1">SUMPRODUCT(ReactionRateK3!$F56:$V56*OFFSET(ReactionStoich!$E$5:$U$5,AG$2,0))*(TimeStep)*'Composition Moles'!$C46</f>
        <v>7.8399459555875461E-2</v>
      </c>
      <c r="AH34" s="19">
        <f ca="1">SUMPRODUCT(ReactionRateK3!$F56:$V56*OFFSET(ReactionStoich!$E$5:$U$5,AH$2,0))*(TimeStep)*'Composition Moles'!$C46</f>
        <v>3.9593322024006383</v>
      </c>
      <c r="AI34" s="19">
        <f ca="1">SUMPRODUCT(ReactionRateK3!$F56:$V56*OFFSET(ReactionStoich!$E$5:$U$5,AI$2,0))*(TimeStep)*'Composition Moles'!$C46</f>
        <v>3.5319033164203777</v>
      </c>
      <c r="AJ34" s="19">
        <f ca="1">SUMPRODUCT(ReactionRateK3!$F56:$V56*OFFSET(ReactionStoich!$E$5:$U$5,AJ$2,0))*(TimeStep)*'Composition Moles'!$C46</f>
        <v>2.082847340559451</v>
      </c>
      <c r="AK34" s="19">
        <f ca="1">SUMPRODUCT(ReactionRateK3!$F56:$V56*OFFSET(ReactionStoich!$E$5:$U$5,AK$2,0))*(TimeStep)*'Composition Moles'!$C46</f>
        <v>0</v>
      </c>
      <c r="AL34" s="19">
        <f ca="1">SUMPRODUCT(ReactionRateK3!$F56:$V56*OFFSET(ReactionStoich!$E$5:$U$5,AL$2,0))*(TimeStep)*'Composition Moles'!$C46</f>
        <v>0</v>
      </c>
      <c r="AM34" s="19">
        <f ca="1">SUMPRODUCT(ReactionRateK3!$F56:$V56*OFFSET(ReactionStoich!$E$5:$U$5,AM$2,0))*(TimeStep)*'Composition Moles'!$C46</f>
        <v>0</v>
      </c>
      <c r="AN34" s="19">
        <f ca="1">SUMPRODUCT(ReactionRateK3!$F56:$V56*OFFSET(ReactionStoich!$E$5:$U$5,AN$2,0))*(TimeStep)*'Composition Moles'!$C46</f>
        <v>0</v>
      </c>
      <c r="AO34" s="19">
        <f ca="1">SUMPRODUCT(ReactionRateK3!$F56:$V56*OFFSET(ReactionStoich!$E$5:$U$5,AO$2,0))*(TimeStep)*'Composition Moles'!$C46</f>
        <v>-6.8417636905990856E-2</v>
      </c>
      <c r="AP34" s="19">
        <f ca="1">SUMPRODUCT(ReactionRateK3!$F56:$V56*OFFSET(ReactionStoich!$E$5:$U$5,AP$2,0))*(TimeStep)*'Composition Moles'!$C46</f>
        <v>-0.91097855677625605</v>
      </c>
      <c r="AQ34" s="19">
        <f ca="1">SUMPRODUCT(ReactionRateK3!$F56:$V56*OFFSET(ReactionStoich!$E$5:$U$5,AQ$2,0))*(TimeStep)*'Composition Moles'!$C46</f>
        <v>0</v>
      </c>
      <c r="AR34" s="19">
        <f ca="1">SUMPRODUCT(ReactionRateK3!$F56:$V56*OFFSET(ReactionStoich!$E$5:$U$5,AR$2,0))*(TimeStep)*'Composition Moles'!$C46</f>
        <v>0</v>
      </c>
      <c r="AS34" s="19">
        <f ca="1">SUMPRODUCT(ReactionRateK3!$F56:$V56*OFFSET(ReactionStoich!$E$5:$U$5,AS$2,0))*(TimeStep)*'Composition Moles'!$C46</f>
        <v>-0.75568319254115046</v>
      </c>
      <c r="AT34" s="19">
        <f ca="1">SUMPRODUCT(ReactionRateK3!$F56:$V56*OFFSET(ReactionStoich!$E$5:$U$5,AT$2,0))*(TimeStep)*'Composition Moles'!$C46</f>
        <v>-0.75568319254115046</v>
      </c>
      <c r="AU34" s="19">
        <f ca="1">SUMPRODUCT(ReactionRateK3!$F56:$V56*OFFSET(ReactionStoich!$E$5:$U$5,AU$2,0))*(TimeStep)*'Composition Moles'!$C46</f>
        <v>-0.75568319254115046</v>
      </c>
      <c r="AV34" s="19">
        <f ca="1">SUMPRODUCT(ReactionRateK3!$F56:$V56*OFFSET(ReactionStoich!$E$5:$U$5,AV$2,0))*(TimeStep)*'Composition Moles'!$C46</f>
        <v>0</v>
      </c>
      <c r="AW34" s="19">
        <f ca="1">SUMPRODUCT(ReactionRateK3!$F56:$V56*OFFSET(ReactionStoich!$E$5:$U$5,AW$2,0))*(TimeStep)*'Composition Moles'!$C46</f>
        <v>0</v>
      </c>
      <c r="AX34" s="19">
        <f ca="1">SUMPRODUCT(ReactionRateK3!$F56:$V56*OFFSET(ReactionStoich!$E$5:$U$5,AX$2,0))*(TimeStep)*'Composition Moles'!$C46</f>
        <v>0</v>
      </c>
      <c r="AY34" s="19">
        <f ca="1">SUMPRODUCT(ReactionRateK3!$F56:$V56*OFFSET(ReactionStoich!$E$5:$U$5,AY$2,0))*(TimeStep)*'Composition Moles'!$C46</f>
        <v>0</v>
      </c>
      <c r="AZ34" s="19">
        <f ca="1">SUMPRODUCT(ReactionRateK3!$F56:$V56*OFFSET(ReactionStoich!$E$5:$U$5,AZ$2,0))*(TimeStep)*'Composition Moles'!$C46</f>
        <v>0</v>
      </c>
      <c r="BA34" s="19">
        <f ca="1">SUMPRODUCT(ReactionRateK3!$F56:$V56*OFFSET(ReactionStoich!$E$5:$U$5,BA$2,0))*(TimeStep)*'Composition Moles'!$C46</f>
        <v>0</v>
      </c>
      <c r="BB34" s="19">
        <f ca="1">SUMPRODUCT(ReactionRateK3!$F56:$V56*OFFSET(ReactionStoich!$E$5:$U$5,BB$2,0))*(TimeStep)*'Composition Moles'!$C46</f>
        <v>0</v>
      </c>
      <c r="BC34" s="19">
        <f ca="1">SUMPRODUCT(ReactionRateK3!$F56:$V56*OFFSET(ReactionStoich!$E$5:$U$5,BC$2,0))*(TimeStep)*'Composition Moles'!$C46</f>
        <v>0</v>
      </c>
      <c r="BD34" s="19">
        <f ca="1">SUMPRODUCT(ReactionRateK3!$F56:$V56*OFFSET(ReactionStoich!$E$5:$U$5,BD$2,0))*(TimeStep)*'Composition Moles'!$C46</f>
        <v>0</v>
      </c>
      <c r="BE34" s="19">
        <f ca="1">SUMPRODUCT(ReactionRateK3!$F56:$V56*OFFSET(ReactionStoich!$E$5:$U$5,BE$2,0))*(TimeStep)*'Composition Moles'!$C46</f>
        <v>0</v>
      </c>
      <c r="BF34" s="19">
        <f ca="1">SUMPRODUCT(ReactionRateK3!$F56:$V56*OFFSET(ReactionStoich!$E$5:$U$5,BF$2,0))*(TimeStep)*'Composition Moles'!$C46</f>
        <v>0</v>
      </c>
      <c r="BG34" s="19">
        <f ca="1">SUMPRODUCT(ReactionRateK3!$F56:$V56*OFFSET(ReactionStoich!$E$5:$U$5,BG$2,0))*(TimeStep)*'Composition Moles'!$C46</f>
        <v>0</v>
      </c>
      <c r="BH34" s="19">
        <f ca="1">SUMPRODUCT(ReactionRateK3!$F56:$V56*OFFSET(ReactionStoich!$E$5:$U$5,BH$2,0))*(TimeStep)*'Composition Moles'!$C46</f>
        <v>0</v>
      </c>
      <c r="BI34" s="19">
        <f ca="1">SUMPRODUCT(ReactionRateK3!$F56:$V56*OFFSET(ReactionStoich!$E$5:$U$5,BI$2,0))*(TimeStep)*'Composition Moles'!$C46</f>
        <v>0</v>
      </c>
      <c r="BJ34" s="19">
        <f ca="1">SUMPRODUCT(ReactionRateK3!$F56:$V56*OFFSET(ReactionStoich!$E$5:$U$5,BJ$2,0))*(TimeStep)*'Composition Moles'!$C46</f>
        <v>0</v>
      </c>
      <c r="BK34" s="19">
        <f ca="1">SUMPRODUCT(ReactionRateK3!$F56:$V56*OFFSET(ReactionStoich!$E$5:$U$5,BK$2,0))*(TimeStep)*'Composition Moles'!$C46</f>
        <v>0</v>
      </c>
      <c r="BL34" s="19">
        <f ca="1">SUMPRODUCT(ReactionRateK3!$F56:$V56*OFFSET(ReactionStoich!$E$5:$U$5,BL$2,0))*(TimeStep)*'Composition Moles'!$C46</f>
        <v>0</v>
      </c>
      <c r="BM34" s="19">
        <f ca="1">SUMPRODUCT(ReactionRateK3!$F56:$V56*OFFSET(ReactionStoich!$E$5:$U$5,BM$2,0))*(TimeStep)*'Composition Moles'!$C46</f>
        <v>0</v>
      </c>
      <c r="BN34" s="19">
        <f ca="1">SUMPRODUCT(ReactionRateK3!$F56:$V56*OFFSET(ReactionStoich!$E$5:$U$5,BN$2,0))*(TimeStep)*'Composition Moles'!$C46</f>
        <v>0</v>
      </c>
      <c r="BO34" s="19">
        <f ca="1">SUMPRODUCT(ReactionRateK3!$F56:$V56*OFFSET(ReactionStoich!$E$5:$U$5,BO$2,0))*(TimeStep)*'Composition Moles'!$C46</f>
        <v>0</v>
      </c>
      <c r="BP34" s="19">
        <f ca="1">SUMPRODUCT(ReactionRateK3!$F56:$V56*OFFSET(ReactionStoich!$E$5:$U$5,BP$2,0))*(TimeStep)*'Composition Moles'!$C46</f>
        <v>0</v>
      </c>
      <c r="BQ34" s="19">
        <f ca="1">SUMPRODUCT(ReactionRateK3!$F56:$V56*OFFSET(ReactionStoich!$E$5:$U$5,BQ$2,0))*(TimeStep)*'Composition Moles'!$C46</f>
        <v>0</v>
      </c>
      <c r="BR34" s="19">
        <f ca="1">SUMPRODUCT(ReactionRateK3!$F56:$V56*OFFSET(ReactionStoich!$E$5:$U$5,BR$2,0))*(TimeStep)*'Composition Moles'!$C46</f>
        <v>0</v>
      </c>
      <c r="BS34" s="19">
        <f ca="1">SUMPRODUCT(ReactionRateK3!$F56:$V56*OFFSET(ReactionStoich!$E$5:$U$5,BS$2,0))*(TimeStep)*'Composition Moles'!$C46</f>
        <v>0</v>
      </c>
      <c r="BT34" s="19">
        <f ca="1">SUMPRODUCT(ReactionRateK3!$F56:$V56*OFFSET(ReactionStoich!$E$5:$U$5,BT$2,0))*(TimeStep)*'Composition Moles'!$C46</f>
        <v>0</v>
      </c>
      <c r="BU34" s="19">
        <f ca="1">SUMPRODUCT(ReactionRateK3!$F56:$V56*OFFSET(ReactionStoich!$E$5:$U$5,BU$2,0))*(TimeStep)*'Composition Moles'!$C46</f>
        <v>0</v>
      </c>
      <c r="BV34" s="19">
        <f ca="1">SUMPRODUCT(ReactionRateK3!$F56:$V56*OFFSET(ReactionStoich!$E$5:$U$5,BV$2,0))*(TimeStep)*'Composition Moles'!$C46</f>
        <v>0</v>
      </c>
      <c r="BW34" s="19">
        <f ca="1">SUMPRODUCT(ReactionRateK3!$F56:$V56*OFFSET(ReactionStoich!$E$5:$U$5,BW$2,0))*(TimeStep)*'Composition Moles'!$C46</f>
        <v>0</v>
      </c>
    </row>
    <row r="35" spans="1:75">
      <c r="A35">
        <f>ReactionRateK1!A57</f>
        <v>1.2500000000000004</v>
      </c>
      <c r="B35" s="20">
        <f t="shared" ca="1" si="6"/>
        <v>-32302.16115637578</v>
      </c>
      <c r="C35" s="20">
        <f ca="1">'Composition Moles'!BZ47</f>
        <v>143781.28335794591</v>
      </c>
      <c r="D35" s="26">
        <f t="shared" ca="1" si="7"/>
        <v>0.22466179465069183</v>
      </c>
      <c r="F35" s="19">
        <f ca="1">SUMPRODUCT(ReactionRateK3!$F57:$V57*OFFSET(ReactionStoich!$E$5:$U$5,F$2,0))*(TimeStep)*'Composition Moles'!$C47</f>
        <v>-1.1780401190603829</v>
      </c>
      <c r="G35" s="19">
        <f ca="1">SUMPRODUCT(ReactionRateK3!$F57:$V57*OFFSET(ReactionStoich!$E$5:$U$5,G$2,0))*(TimeStep)*'Composition Moles'!$C47</f>
        <v>0</v>
      </c>
      <c r="H35" s="19">
        <f ca="1">SUMPRODUCT(ReactionRateK3!$F57:$V57*OFFSET(ReactionStoich!$E$5:$U$5,H$2,0))*(TimeStep)*'Composition Moles'!$C47</f>
        <v>1.1169621470312008</v>
      </c>
      <c r="I35" s="19">
        <f ca="1">SUMPRODUCT(ReactionRateK3!$F57:$V57*OFFSET(ReactionStoich!$E$5:$U$5,I$2,0))*(TimeStep)*'Composition Moles'!$C47</f>
        <v>6.1077972029182172E-2</v>
      </c>
      <c r="J35" s="19">
        <f ca="1">SUMPRODUCT(ReactionRateK3!$F57:$V57*OFFSET(ReactionStoich!$E$5:$U$5,J$2,0))*(TimeStep)*'Composition Moles'!$C47</f>
        <v>0</v>
      </c>
      <c r="K35" s="19">
        <f ca="1">SUMPRODUCT(ReactionRateK3!$F57:$V57*OFFSET(ReactionStoich!$E$5:$U$5,K$2,0))*(TimeStep)*'Composition Moles'!$C47</f>
        <v>0</v>
      </c>
      <c r="L35" s="19">
        <f ca="1">SUMPRODUCT(ReactionRateK3!$F57:$V57*OFFSET(ReactionStoich!$E$5:$U$5,L$2,0))*(TimeStep)*'Composition Moles'!$C47</f>
        <v>0</v>
      </c>
      <c r="M35" s="19">
        <f ca="1">SUMPRODUCT(ReactionRateK3!$F57:$V57*OFFSET(ReactionStoich!$E$5:$U$5,M$2,0))*(TimeStep)*'Composition Moles'!$C47</f>
        <v>0</v>
      </c>
      <c r="N35" s="19">
        <f ca="1">SUMPRODUCT(ReactionRateK3!$F57:$V57*OFFSET(ReactionStoich!$E$5:$U$5,N$2,0))*(TimeStep)*'Composition Moles'!$C47</f>
        <v>0</v>
      </c>
      <c r="O35" s="19">
        <f ca="1">SUMPRODUCT(ReactionRateK3!$F57:$V57*OFFSET(ReactionStoich!$E$5:$U$5,O$2,0))*(TimeStep)*'Composition Moles'!$C47</f>
        <v>0</v>
      </c>
      <c r="P35" s="19">
        <f ca="1">SUMPRODUCT(ReactionRateK3!$F57:$V57*OFFSET(ReactionStoich!$E$5:$U$5,P$2,0))*(TimeStep)*'Composition Moles'!$C47</f>
        <v>0</v>
      </c>
      <c r="Q35" s="19">
        <f ca="1">SUMPRODUCT(ReactionRateK3!$F57:$V57*OFFSET(ReactionStoich!$E$5:$U$5,Q$2,0))*(TimeStep)*'Composition Moles'!$C47</f>
        <v>0</v>
      </c>
      <c r="R35" s="19">
        <f ca="1">SUMPRODUCT(ReactionRateK3!$F57:$V57*OFFSET(ReactionStoich!$E$5:$U$5,R$2,0))*(TimeStep)*'Composition Moles'!$C47</f>
        <v>0</v>
      </c>
      <c r="S35" s="19">
        <f ca="1">SUMPRODUCT(ReactionRateK3!$F57:$V57*OFFSET(ReactionStoich!$E$5:$U$5,S$2,0))*(TimeStep)*'Composition Moles'!$C47</f>
        <v>5.572844312388904</v>
      </c>
      <c r="T35" s="19">
        <f ca="1">SUMPRODUCT(ReactionRateK3!$F57:$V57*OFFSET(ReactionStoich!$E$5:$U$5,T$2,0))*(TimeStep)*'Composition Moles'!$C47</f>
        <v>0</v>
      </c>
      <c r="U35" s="19">
        <f ca="1">SUMPRODUCT(ReactionRateK3!$F57:$V57*OFFSET(ReactionStoich!$E$5:$U$5,U$2,0))*(TimeStep)*'Composition Moles'!$C47</f>
        <v>0</v>
      </c>
      <c r="V35" s="19">
        <f ca="1">SUMPRODUCT(ReactionRateK3!$F57:$V57*OFFSET(ReactionStoich!$E$5:$U$5,V$2,0))*(TimeStep)*'Composition Moles'!$C47</f>
        <v>0</v>
      </c>
      <c r="W35" s="19">
        <f ca="1">SUMPRODUCT(ReactionRateK3!$F57:$V57*OFFSET(ReactionStoich!$E$5:$U$5,W$2,0))*(TimeStep)*'Composition Moles'!$C47</f>
        <v>0</v>
      </c>
      <c r="X35" s="19">
        <f ca="1">SUMPRODUCT(ReactionRateK3!$F57:$V57*OFFSET(ReactionStoich!$E$5:$U$5,X$2,0))*(TimeStep)*'Composition Moles'!$C47</f>
        <v>0</v>
      </c>
      <c r="Y35" s="19">
        <f ca="1">SUMPRODUCT(ReactionRateK3!$F57:$V57*OFFSET(ReactionStoich!$E$5:$U$5,Y$2,0))*(TimeStep)*'Composition Moles'!$C47</f>
        <v>-11.87360794238395</v>
      </c>
      <c r="Z35" s="19">
        <f ca="1">SUMPRODUCT(ReactionRateK3!$F57:$V57*OFFSET(ReactionStoich!$E$5:$U$5,Z$2,0))*(TimeStep)*'Composition Moles'!$C47</f>
        <v>0</v>
      </c>
      <c r="AA35" s="19">
        <f ca="1">SUMPRODUCT(ReactionRateK3!$F57:$V57*OFFSET(ReactionStoich!$E$5:$U$5,AA$2,0))*(TimeStep)*'Composition Moles'!$C47</f>
        <v>0</v>
      </c>
      <c r="AB35" s="19">
        <f ca="1">SUMPRODUCT(ReactionRateK3!$F57:$V57*OFFSET(ReactionStoich!$E$5:$U$5,AB$2,0))*(TimeStep)*'Composition Moles'!$C47</f>
        <v>0</v>
      </c>
      <c r="AC35" s="19">
        <f ca="1">SUMPRODUCT(ReactionRateK3!$F57:$V57*OFFSET(ReactionStoich!$E$5:$U$5,AC$2,0))*(TimeStep)*'Composition Moles'!$C47</f>
        <v>0</v>
      </c>
      <c r="AD35" s="19">
        <f ca="1">SUMPRODUCT(ReactionRateK3!$F57:$V57*OFFSET(ReactionStoich!$E$5:$U$5,AD$2,0))*(TimeStep)*'Composition Moles'!$C47</f>
        <v>0</v>
      </c>
      <c r="AE35" s="19">
        <f ca="1">SUMPRODUCT(ReactionRateK3!$F57:$V57*OFFSET(ReactionStoich!$E$5:$U$5,AE$2,0))*(TimeStep)*'Composition Moles'!$C47</f>
        <v>0</v>
      </c>
      <c r="AF35" s="19">
        <f ca="1">SUMPRODUCT(ReactionRateK3!$F57:$V57*OFFSET(ReactionStoich!$E$5:$U$5,AF$2,0))*(TimeStep)*'Composition Moles'!$C47</f>
        <v>0</v>
      </c>
      <c r="AG35" s="19">
        <f ca="1">SUMPRODUCT(ReactionRateK3!$F57:$V57*OFFSET(ReactionStoich!$E$5:$U$5,AG$2,0))*(TimeStep)*'Composition Moles'!$C47</f>
        <v>5.749961318344015E-2</v>
      </c>
      <c r="AH35" s="19">
        <f ca="1">SUMPRODUCT(ReactionRateK3!$F57:$V57*OFFSET(ReactionStoich!$E$5:$U$5,AH$2,0))*(TimeStep)*'Composition Moles'!$C47</f>
        <v>3.7735732872396635</v>
      </c>
      <c r="AI35" s="19">
        <f ca="1">SUMPRODUCT(ReactionRateK3!$F57:$V57*OFFSET(ReactionStoich!$E$5:$U$5,AI$2,0))*(TimeStep)*'Composition Moles'!$C47</f>
        <v>3.5671477310078381</v>
      </c>
      <c r="AJ35" s="19">
        <f ca="1">SUMPRODUCT(ReactionRateK3!$F57:$V57*OFFSET(ReactionStoich!$E$5:$U$5,AJ$2,0))*(TimeStep)*'Composition Moles'!$C47</f>
        <v>2.047620526320193</v>
      </c>
      <c r="AK35" s="19">
        <f ca="1">SUMPRODUCT(ReactionRateK3!$F57:$V57*OFFSET(ReactionStoich!$E$5:$U$5,AK$2,0))*(TimeStep)*'Composition Moles'!$C47</f>
        <v>0</v>
      </c>
      <c r="AL35" s="19">
        <f ca="1">SUMPRODUCT(ReactionRateK3!$F57:$V57*OFFSET(ReactionStoich!$E$5:$U$5,AL$2,0))*(TimeStep)*'Composition Moles'!$C47</f>
        <v>0</v>
      </c>
      <c r="AM35" s="19">
        <f ca="1">SUMPRODUCT(ReactionRateK3!$F57:$V57*OFFSET(ReactionStoich!$E$5:$U$5,AM$2,0))*(TimeStep)*'Composition Moles'!$C47</f>
        <v>0</v>
      </c>
      <c r="AN35" s="19">
        <f ca="1">SUMPRODUCT(ReactionRateK3!$F57:$V57*OFFSET(ReactionStoich!$E$5:$U$5,AN$2,0))*(TimeStep)*'Composition Moles'!$C47</f>
        <v>0</v>
      </c>
      <c r="AO35" s="19">
        <f ca="1">SUMPRODUCT(ReactionRateK3!$F57:$V57*OFFSET(ReactionStoich!$E$5:$U$5,AO$2,0))*(TimeStep)*'Composition Moles'!$C47</f>
        <v>-6.1077972029182172E-2</v>
      </c>
      <c r="AP35" s="19">
        <f ca="1">SUMPRODUCT(ReactionRateK3!$F57:$V57*OFFSET(ReactionStoich!$E$5:$U$5,AP$2,0))*(TimeStep)*'Composition Moles'!$C47</f>
        <v>-0.87154213765193389</v>
      </c>
      <c r="AQ35" s="19">
        <f ca="1">SUMPRODUCT(ReactionRateK3!$F57:$V57*OFFSET(ReactionStoich!$E$5:$U$5,AQ$2,0))*(TimeStep)*'Composition Moles'!$C47</f>
        <v>0</v>
      </c>
      <c r="AR35" s="19">
        <f ca="1">SUMPRODUCT(ReactionRateK3!$F57:$V57*OFFSET(ReactionStoich!$E$5:$U$5,AR$2,0))*(TimeStep)*'Composition Moles'!$C47</f>
        <v>0</v>
      </c>
      <c r="AS35" s="19">
        <f ca="1">SUMPRODUCT(ReactionRateK3!$F57:$V57*OFFSET(ReactionStoich!$E$5:$U$5,AS$2,0))*(TimeStep)*'Composition Moles'!$C47</f>
        <v>-0.73748580602499092</v>
      </c>
      <c r="AT35" s="19">
        <f ca="1">SUMPRODUCT(ReactionRateK3!$F57:$V57*OFFSET(ReactionStoich!$E$5:$U$5,AT$2,0))*(TimeStep)*'Composition Moles'!$C47</f>
        <v>-0.73748580602499092</v>
      </c>
      <c r="AU35" s="19">
        <f ca="1">SUMPRODUCT(ReactionRateK3!$F57:$V57*OFFSET(ReactionStoich!$E$5:$U$5,AU$2,0))*(TimeStep)*'Composition Moles'!$C47</f>
        <v>-0.73748580602499092</v>
      </c>
      <c r="AV35" s="19">
        <f ca="1">SUMPRODUCT(ReactionRateK3!$F57:$V57*OFFSET(ReactionStoich!$E$5:$U$5,AV$2,0))*(TimeStep)*'Composition Moles'!$C47</f>
        <v>0</v>
      </c>
      <c r="AW35" s="19">
        <f ca="1">SUMPRODUCT(ReactionRateK3!$F57:$V57*OFFSET(ReactionStoich!$E$5:$U$5,AW$2,0))*(TimeStep)*'Composition Moles'!$C47</f>
        <v>0</v>
      </c>
      <c r="AX35" s="19">
        <f ca="1">SUMPRODUCT(ReactionRateK3!$F57:$V57*OFFSET(ReactionStoich!$E$5:$U$5,AX$2,0))*(TimeStep)*'Composition Moles'!$C47</f>
        <v>0</v>
      </c>
      <c r="AY35" s="19">
        <f ca="1">SUMPRODUCT(ReactionRateK3!$F57:$V57*OFFSET(ReactionStoich!$E$5:$U$5,AY$2,0))*(TimeStep)*'Composition Moles'!$C47</f>
        <v>0</v>
      </c>
      <c r="AZ35" s="19">
        <f ca="1">SUMPRODUCT(ReactionRateK3!$F57:$V57*OFFSET(ReactionStoich!$E$5:$U$5,AZ$2,0))*(TimeStep)*'Composition Moles'!$C47</f>
        <v>0</v>
      </c>
      <c r="BA35" s="19">
        <f ca="1">SUMPRODUCT(ReactionRateK3!$F57:$V57*OFFSET(ReactionStoich!$E$5:$U$5,BA$2,0))*(TimeStep)*'Composition Moles'!$C47</f>
        <v>0</v>
      </c>
      <c r="BB35" s="19">
        <f ca="1">SUMPRODUCT(ReactionRateK3!$F57:$V57*OFFSET(ReactionStoich!$E$5:$U$5,BB$2,0))*(TimeStep)*'Composition Moles'!$C47</f>
        <v>0</v>
      </c>
      <c r="BC35" s="19">
        <f ca="1">SUMPRODUCT(ReactionRateK3!$F57:$V57*OFFSET(ReactionStoich!$E$5:$U$5,BC$2,0))*(TimeStep)*'Composition Moles'!$C47</f>
        <v>0</v>
      </c>
      <c r="BD35" s="19">
        <f ca="1">SUMPRODUCT(ReactionRateK3!$F57:$V57*OFFSET(ReactionStoich!$E$5:$U$5,BD$2,0))*(TimeStep)*'Composition Moles'!$C47</f>
        <v>0</v>
      </c>
      <c r="BE35" s="19">
        <f ca="1">SUMPRODUCT(ReactionRateK3!$F57:$V57*OFFSET(ReactionStoich!$E$5:$U$5,BE$2,0))*(TimeStep)*'Composition Moles'!$C47</f>
        <v>0</v>
      </c>
      <c r="BF35" s="19">
        <f ca="1">SUMPRODUCT(ReactionRateK3!$F57:$V57*OFFSET(ReactionStoich!$E$5:$U$5,BF$2,0))*(TimeStep)*'Composition Moles'!$C47</f>
        <v>0</v>
      </c>
      <c r="BG35" s="19">
        <f ca="1">SUMPRODUCT(ReactionRateK3!$F57:$V57*OFFSET(ReactionStoich!$E$5:$U$5,BG$2,0))*(TimeStep)*'Composition Moles'!$C47</f>
        <v>0</v>
      </c>
      <c r="BH35" s="19">
        <f ca="1">SUMPRODUCT(ReactionRateK3!$F57:$V57*OFFSET(ReactionStoich!$E$5:$U$5,BH$2,0))*(TimeStep)*'Composition Moles'!$C47</f>
        <v>0</v>
      </c>
      <c r="BI35" s="19">
        <f ca="1">SUMPRODUCT(ReactionRateK3!$F57:$V57*OFFSET(ReactionStoich!$E$5:$U$5,BI$2,0))*(TimeStep)*'Composition Moles'!$C47</f>
        <v>0</v>
      </c>
      <c r="BJ35" s="19">
        <f ca="1">SUMPRODUCT(ReactionRateK3!$F57:$V57*OFFSET(ReactionStoich!$E$5:$U$5,BJ$2,0))*(TimeStep)*'Composition Moles'!$C47</f>
        <v>0</v>
      </c>
      <c r="BK35" s="19">
        <f ca="1">SUMPRODUCT(ReactionRateK3!$F57:$V57*OFFSET(ReactionStoich!$E$5:$U$5,BK$2,0))*(TimeStep)*'Composition Moles'!$C47</f>
        <v>0</v>
      </c>
      <c r="BL35" s="19">
        <f ca="1">SUMPRODUCT(ReactionRateK3!$F57:$V57*OFFSET(ReactionStoich!$E$5:$U$5,BL$2,0))*(TimeStep)*'Composition Moles'!$C47</f>
        <v>0</v>
      </c>
      <c r="BM35" s="19">
        <f ca="1">SUMPRODUCT(ReactionRateK3!$F57:$V57*OFFSET(ReactionStoich!$E$5:$U$5,BM$2,0))*(TimeStep)*'Composition Moles'!$C47</f>
        <v>0</v>
      </c>
      <c r="BN35" s="19">
        <f ca="1">SUMPRODUCT(ReactionRateK3!$F57:$V57*OFFSET(ReactionStoich!$E$5:$U$5,BN$2,0))*(TimeStep)*'Composition Moles'!$C47</f>
        <v>0</v>
      </c>
      <c r="BO35" s="19">
        <f ca="1">SUMPRODUCT(ReactionRateK3!$F57:$V57*OFFSET(ReactionStoich!$E$5:$U$5,BO$2,0))*(TimeStep)*'Composition Moles'!$C47</f>
        <v>0</v>
      </c>
      <c r="BP35" s="19">
        <f ca="1">SUMPRODUCT(ReactionRateK3!$F57:$V57*OFFSET(ReactionStoich!$E$5:$U$5,BP$2,0))*(TimeStep)*'Composition Moles'!$C47</f>
        <v>0</v>
      </c>
      <c r="BQ35" s="19">
        <f ca="1">SUMPRODUCT(ReactionRateK3!$F57:$V57*OFFSET(ReactionStoich!$E$5:$U$5,BQ$2,0))*(TimeStep)*'Composition Moles'!$C47</f>
        <v>0</v>
      </c>
      <c r="BR35" s="19">
        <f ca="1">SUMPRODUCT(ReactionRateK3!$F57:$V57*OFFSET(ReactionStoich!$E$5:$U$5,BR$2,0))*(TimeStep)*'Composition Moles'!$C47</f>
        <v>0</v>
      </c>
      <c r="BS35" s="19">
        <f ca="1">SUMPRODUCT(ReactionRateK3!$F57:$V57*OFFSET(ReactionStoich!$E$5:$U$5,BS$2,0))*(TimeStep)*'Composition Moles'!$C47</f>
        <v>0</v>
      </c>
      <c r="BT35" s="19">
        <f ca="1">SUMPRODUCT(ReactionRateK3!$F57:$V57*OFFSET(ReactionStoich!$E$5:$U$5,BT$2,0))*(TimeStep)*'Composition Moles'!$C47</f>
        <v>0</v>
      </c>
      <c r="BU35" s="19">
        <f ca="1">SUMPRODUCT(ReactionRateK3!$F57:$V57*OFFSET(ReactionStoich!$E$5:$U$5,BU$2,0))*(TimeStep)*'Composition Moles'!$C47</f>
        <v>0</v>
      </c>
      <c r="BV35" s="19">
        <f ca="1">SUMPRODUCT(ReactionRateK3!$F57:$V57*OFFSET(ReactionStoich!$E$5:$U$5,BV$2,0))*(TimeStep)*'Composition Moles'!$C47</f>
        <v>0</v>
      </c>
      <c r="BW35" s="19">
        <f ca="1">SUMPRODUCT(ReactionRateK3!$F57:$V57*OFFSET(ReactionStoich!$E$5:$U$5,BW$2,0))*(TimeStep)*'Composition Moles'!$C47</f>
        <v>0</v>
      </c>
    </row>
    <row r="36" spans="1:75">
      <c r="A36">
        <f>ReactionRateK1!A58</f>
        <v>1.3000000000000005</v>
      </c>
      <c r="B36" s="20">
        <f t="shared" ca="1" si="6"/>
        <v>-30608.188980642328</v>
      </c>
      <c r="C36" s="20">
        <f ca="1">'Composition Moles'!BZ48</f>
        <v>143795.77613548655</v>
      </c>
      <c r="D36" s="26">
        <f t="shared" ca="1" si="7"/>
        <v>0.21285874872849414</v>
      </c>
      <c r="F36" s="19">
        <f ca="1">SUMPRODUCT(ReactionRateK3!$F58:$V58*OFFSET(ReactionStoich!$E$5:$U$5,F$2,0))*(TimeStep)*'Composition Moles'!$C48</f>
        <v>-1.1046998830512358</v>
      </c>
      <c r="G36" s="19">
        <f ca="1">SUMPRODUCT(ReactionRateK3!$F58:$V58*OFFSET(ReactionStoich!$E$5:$U$5,G$2,0))*(TimeStep)*'Composition Moles'!$C48</f>
        <v>0</v>
      </c>
      <c r="H36" s="19">
        <f ca="1">SUMPRODUCT(ReactionRateK3!$F58:$V58*OFFSET(ReactionStoich!$E$5:$U$5,H$2,0))*(TimeStep)*'Composition Moles'!$C48</f>
        <v>1.0501165301982045</v>
      </c>
      <c r="I36" s="19">
        <f ca="1">SUMPRODUCT(ReactionRateK3!$F58:$V58*OFFSET(ReactionStoich!$E$5:$U$5,I$2,0))*(TimeStep)*'Composition Moles'!$C48</f>
        <v>5.4583352853031224E-2</v>
      </c>
      <c r="J36" s="19">
        <f ca="1">SUMPRODUCT(ReactionRateK3!$F58:$V58*OFFSET(ReactionStoich!$E$5:$U$5,J$2,0))*(TimeStep)*'Composition Moles'!$C48</f>
        <v>0</v>
      </c>
      <c r="K36" s="19">
        <f ca="1">SUMPRODUCT(ReactionRateK3!$F58:$V58*OFFSET(ReactionStoich!$E$5:$U$5,K$2,0))*(TimeStep)*'Composition Moles'!$C48</f>
        <v>0</v>
      </c>
      <c r="L36" s="19">
        <f ca="1">SUMPRODUCT(ReactionRateK3!$F58:$V58*OFFSET(ReactionStoich!$E$5:$U$5,L$2,0))*(TimeStep)*'Composition Moles'!$C48</f>
        <v>0</v>
      </c>
      <c r="M36" s="19">
        <f ca="1">SUMPRODUCT(ReactionRateK3!$F58:$V58*OFFSET(ReactionStoich!$E$5:$U$5,M$2,0))*(TimeStep)*'Composition Moles'!$C48</f>
        <v>0</v>
      </c>
      <c r="N36" s="19">
        <f ca="1">SUMPRODUCT(ReactionRateK3!$F58:$V58*OFFSET(ReactionStoich!$E$5:$U$5,N$2,0))*(TimeStep)*'Composition Moles'!$C48</f>
        <v>0</v>
      </c>
      <c r="O36" s="19">
        <f ca="1">SUMPRODUCT(ReactionRateK3!$F58:$V58*OFFSET(ReactionStoich!$E$5:$U$5,O$2,0))*(TimeStep)*'Composition Moles'!$C48</f>
        <v>0</v>
      </c>
      <c r="P36" s="19">
        <f ca="1">SUMPRODUCT(ReactionRateK3!$F58:$V58*OFFSET(ReactionStoich!$E$5:$U$5,P$2,0))*(TimeStep)*'Composition Moles'!$C48</f>
        <v>0</v>
      </c>
      <c r="Q36" s="19">
        <f ca="1">SUMPRODUCT(ReactionRateK3!$F58:$V58*OFFSET(ReactionStoich!$E$5:$U$5,Q$2,0))*(TimeStep)*'Composition Moles'!$C48</f>
        <v>0</v>
      </c>
      <c r="R36" s="19">
        <f ca="1">SUMPRODUCT(ReactionRateK3!$F58:$V58*OFFSET(ReactionStoich!$E$5:$U$5,R$2,0))*(TimeStep)*'Composition Moles'!$C48</f>
        <v>0</v>
      </c>
      <c r="S36" s="19">
        <f ca="1">SUMPRODUCT(ReactionRateK3!$F58:$V58*OFFSET(ReactionStoich!$E$5:$U$5,S$2,0))*(TimeStep)*'Composition Moles'!$C48</f>
        <v>5.4176911628277722</v>
      </c>
      <c r="T36" s="19">
        <f ca="1">SUMPRODUCT(ReactionRateK3!$F58:$V58*OFFSET(ReactionStoich!$E$5:$U$5,T$2,0))*(TimeStep)*'Composition Moles'!$C48</f>
        <v>0</v>
      </c>
      <c r="U36" s="19">
        <f ca="1">SUMPRODUCT(ReactionRateK3!$F58:$V58*OFFSET(ReactionStoich!$E$5:$U$5,U$2,0))*(TimeStep)*'Composition Moles'!$C48</f>
        <v>0</v>
      </c>
      <c r="V36" s="19">
        <f ca="1">SUMPRODUCT(ReactionRateK3!$F58:$V58*OFFSET(ReactionStoich!$E$5:$U$5,V$2,0))*(TimeStep)*'Composition Moles'!$C48</f>
        <v>0</v>
      </c>
      <c r="W36" s="19">
        <f ca="1">SUMPRODUCT(ReactionRateK3!$F58:$V58*OFFSET(ReactionStoich!$E$5:$U$5,W$2,0))*(TimeStep)*'Composition Moles'!$C48</f>
        <v>0</v>
      </c>
      <c r="X36" s="19">
        <f ca="1">SUMPRODUCT(ReactionRateK3!$F58:$V58*OFFSET(ReactionStoich!$E$5:$U$5,X$2,0))*(TimeStep)*'Composition Moles'!$C48</f>
        <v>0</v>
      </c>
      <c r="Y36" s="19">
        <f ca="1">SUMPRODUCT(ReactionRateK3!$F58:$V58*OFFSET(ReactionStoich!$E$5:$U$5,Y$2,0))*(TimeStep)*'Composition Moles'!$C48</f>
        <v>-11.61854951531169</v>
      </c>
      <c r="Z36" s="19">
        <f ca="1">SUMPRODUCT(ReactionRateK3!$F58:$V58*OFFSET(ReactionStoich!$E$5:$U$5,Z$2,0))*(TimeStep)*'Composition Moles'!$C48</f>
        <v>0</v>
      </c>
      <c r="AA36" s="19">
        <f ca="1">SUMPRODUCT(ReactionRateK3!$F58:$V58*OFFSET(ReactionStoich!$E$5:$U$5,AA$2,0))*(TimeStep)*'Composition Moles'!$C48</f>
        <v>0</v>
      </c>
      <c r="AB36" s="19">
        <f ca="1">SUMPRODUCT(ReactionRateK3!$F58:$V58*OFFSET(ReactionStoich!$E$5:$U$5,AB$2,0))*(TimeStep)*'Composition Moles'!$C48</f>
        <v>0</v>
      </c>
      <c r="AC36" s="19">
        <f ca="1">SUMPRODUCT(ReactionRateK3!$F58:$V58*OFFSET(ReactionStoich!$E$5:$U$5,AC$2,0))*(TimeStep)*'Composition Moles'!$C48</f>
        <v>0</v>
      </c>
      <c r="AD36" s="19">
        <f ca="1">SUMPRODUCT(ReactionRateK3!$F58:$V58*OFFSET(ReactionStoich!$E$5:$U$5,AD$2,0))*(TimeStep)*'Composition Moles'!$C48</f>
        <v>0</v>
      </c>
      <c r="AE36" s="19">
        <f ca="1">SUMPRODUCT(ReactionRateK3!$F58:$V58*OFFSET(ReactionStoich!$E$5:$U$5,AE$2,0))*(TimeStep)*'Composition Moles'!$C48</f>
        <v>0</v>
      </c>
      <c r="AF36" s="19">
        <f ca="1">SUMPRODUCT(ReactionRateK3!$F58:$V58*OFFSET(ReactionStoich!$E$5:$U$5,AF$2,0))*(TimeStep)*'Composition Moles'!$C48</f>
        <v>0</v>
      </c>
      <c r="AG36" s="19">
        <f ca="1">SUMPRODUCT(ReactionRateK3!$F58:$V58*OFFSET(ReactionStoich!$E$5:$U$5,AG$2,0))*(TimeStep)*'Composition Moles'!$C48</f>
        <v>4.0721413707815755E-2</v>
      </c>
      <c r="AH36" s="19">
        <f ca="1">SUMPRODUCT(ReactionRateK3!$F58:$V58*OFFSET(ReactionStoich!$E$5:$U$5,AH$2,0))*(TimeStep)*'Composition Moles'!$C48</f>
        <v>3.592873099457806</v>
      </c>
      <c r="AI36" s="19">
        <f ca="1">SUMPRODUCT(ReactionRateK3!$F58:$V58*OFFSET(ReactionStoich!$E$5:$U$5,AI$2,0))*(TimeStep)*'Composition Moles'!$C48</f>
        <v>3.6013410384616145</v>
      </c>
      <c r="AJ36" s="19">
        <f ca="1">SUMPRODUCT(ReactionRateK3!$F58:$V58*OFFSET(ReactionStoich!$E$5:$U$5,AJ$2,0))*(TimeStep)*'Composition Moles'!$C48</f>
        <v>2.013073109468329</v>
      </c>
      <c r="AK36" s="19">
        <f ca="1">SUMPRODUCT(ReactionRateK3!$F58:$V58*OFFSET(ReactionStoich!$E$5:$U$5,AK$2,0))*(TimeStep)*'Composition Moles'!$C48</f>
        <v>0</v>
      </c>
      <c r="AL36" s="19">
        <f ca="1">SUMPRODUCT(ReactionRateK3!$F58:$V58*OFFSET(ReactionStoich!$E$5:$U$5,AL$2,0))*(TimeStep)*'Composition Moles'!$C48</f>
        <v>0</v>
      </c>
      <c r="AM36" s="19">
        <f ca="1">SUMPRODUCT(ReactionRateK3!$F58:$V58*OFFSET(ReactionStoich!$E$5:$U$5,AM$2,0))*(TimeStep)*'Composition Moles'!$C48</f>
        <v>0</v>
      </c>
      <c r="AN36" s="19">
        <f ca="1">SUMPRODUCT(ReactionRateK3!$F58:$V58*OFFSET(ReactionStoich!$E$5:$U$5,AN$2,0))*(TimeStep)*'Composition Moles'!$C48</f>
        <v>0</v>
      </c>
      <c r="AO36" s="19">
        <f ca="1">SUMPRODUCT(ReactionRateK3!$F58:$V58*OFFSET(ReactionStoich!$E$5:$U$5,AO$2,0))*(TimeStep)*'Composition Moles'!$C48</f>
        <v>-5.4583352853031224E-2</v>
      </c>
      <c r="AP36" s="19">
        <f ca="1">SUMPRODUCT(ReactionRateK3!$F58:$V58*OFFSET(ReactionStoich!$E$5:$U$5,AP$2,0))*(TimeStep)*'Composition Moles'!$C48</f>
        <v>-0.83291945404139434</v>
      </c>
      <c r="AQ36" s="19">
        <f ca="1">SUMPRODUCT(ReactionRateK3!$F58:$V58*OFFSET(ReactionStoich!$E$5:$U$5,AQ$2,0))*(TimeStep)*'Composition Moles'!$C48</f>
        <v>0</v>
      </c>
      <c r="AR36" s="19">
        <f ca="1">SUMPRODUCT(ReactionRateK3!$F58:$V58*OFFSET(ReactionStoich!$E$5:$U$5,AR$2,0))*(TimeStep)*'Composition Moles'!$C48</f>
        <v>0</v>
      </c>
      <c r="AS36" s="19">
        <f ca="1">SUMPRODUCT(ReactionRateK3!$F58:$V58*OFFSET(ReactionStoich!$E$5:$U$5,AS$2,0))*(TimeStep)*'Composition Moles'!$C48</f>
        <v>-0.71988250057240766</v>
      </c>
      <c r="AT36" s="19">
        <f ca="1">SUMPRODUCT(ReactionRateK3!$F58:$V58*OFFSET(ReactionStoich!$E$5:$U$5,AT$2,0))*(TimeStep)*'Composition Moles'!$C48</f>
        <v>-0.71988250057240766</v>
      </c>
      <c r="AU36" s="19">
        <f ca="1">SUMPRODUCT(ReactionRateK3!$F58:$V58*OFFSET(ReactionStoich!$E$5:$U$5,AU$2,0))*(TimeStep)*'Composition Moles'!$C48</f>
        <v>-0.71988250057240766</v>
      </c>
      <c r="AV36" s="19">
        <f ca="1">SUMPRODUCT(ReactionRateK3!$F58:$V58*OFFSET(ReactionStoich!$E$5:$U$5,AV$2,0))*(TimeStep)*'Composition Moles'!$C48</f>
        <v>0</v>
      </c>
      <c r="AW36" s="19">
        <f ca="1">SUMPRODUCT(ReactionRateK3!$F58:$V58*OFFSET(ReactionStoich!$E$5:$U$5,AW$2,0))*(TimeStep)*'Composition Moles'!$C48</f>
        <v>0</v>
      </c>
      <c r="AX36" s="19">
        <f ca="1">SUMPRODUCT(ReactionRateK3!$F58:$V58*OFFSET(ReactionStoich!$E$5:$U$5,AX$2,0))*(TimeStep)*'Composition Moles'!$C48</f>
        <v>0</v>
      </c>
      <c r="AY36" s="19">
        <f ca="1">SUMPRODUCT(ReactionRateK3!$F58:$V58*OFFSET(ReactionStoich!$E$5:$U$5,AY$2,0))*(TimeStep)*'Composition Moles'!$C48</f>
        <v>0</v>
      </c>
      <c r="AZ36" s="19">
        <f ca="1">SUMPRODUCT(ReactionRateK3!$F58:$V58*OFFSET(ReactionStoich!$E$5:$U$5,AZ$2,0))*(TimeStep)*'Composition Moles'!$C48</f>
        <v>0</v>
      </c>
      <c r="BA36" s="19">
        <f ca="1">SUMPRODUCT(ReactionRateK3!$F58:$V58*OFFSET(ReactionStoich!$E$5:$U$5,BA$2,0))*(TimeStep)*'Composition Moles'!$C48</f>
        <v>0</v>
      </c>
      <c r="BB36" s="19">
        <f ca="1">SUMPRODUCT(ReactionRateK3!$F58:$V58*OFFSET(ReactionStoich!$E$5:$U$5,BB$2,0))*(TimeStep)*'Composition Moles'!$C48</f>
        <v>0</v>
      </c>
      <c r="BC36" s="19">
        <f ca="1">SUMPRODUCT(ReactionRateK3!$F58:$V58*OFFSET(ReactionStoich!$E$5:$U$5,BC$2,0))*(TimeStep)*'Composition Moles'!$C48</f>
        <v>0</v>
      </c>
      <c r="BD36" s="19">
        <f ca="1">SUMPRODUCT(ReactionRateK3!$F58:$V58*OFFSET(ReactionStoich!$E$5:$U$5,BD$2,0))*(TimeStep)*'Composition Moles'!$C48</f>
        <v>0</v>
      </c>
      <c r="BE36" s="19">
        <f ca="1">SUMPRODUCT(ReactionRateK3!$F58:$V58*OFFSET(ReactionStoich!$E$5:$U$5,BE$2,0))*(TimeStep)*'Composition Moles'!$C48</f>
        <v>0</v>
      </c>
      <c r="BF36" s="19">
        <f ca="1">SUMPRODUCT(ReactionRateK3!$F58:$V58*OFFSET(ReactionStoich!$E$5:$U$5,BF$2,0))*(TimeStep)*'Composition Moles'!$C48</f>
        <v>0</v>
      </c>
      <c r="BG36" s="19">
        <f ca="1">SUMPRODUCT(ReactionRateK3!$F58:$V58*OFFSET(ReactionStoich!$E$5:$U$5,BG$2,0))*(TimeStep)*'Composition Moles'!$C48</f>
        <v>0</v>
      </c>
      <c r="BH36" s="19">
        <f ca="1">SUMPRODUCT(ReactionRateK3!$F58:$V58*OFFSET(ReactionStoich!$E$5:$U$5,BH$2,0))*(TimeStep)*'Composition Moles'!$C48</f>
        <v>0</v>
      </c>
      <c r="BI36" s="19">
        <f ca="1">SUMPRODUCT(ReactionRateK3!$F58:$V58*OFFSET(ReactionStoich!$E$5:$U$5,BI$2,0))*(TimeStep)*'Composition Moles'!$C48</f>
        <v>0</v>
      </c>
      <c r="BJ36" s="19">
        <f ca="1">SUMPRODUCT(ReactionRateK3!$F58:$V58*OFFSET(ReactionStoich!$E$5:$U$5,BJ$2,0))*(TimeStep)*'Composition Moles'!$C48</f>
        <v>0</v>
      </c>
      <c r="BK36" s="19">
        <f ca="1">SUMPRODUCT(ReactionRateK3!$F58:$V58*OFFSET(ReactionStoich!$E$5:$U$5,BK$2,0))*(TimeStep)*'Composition Moles'!$C48</f>
        <v>0</v>
      </c>
      <c r="BL36" s="19">
        <f ca="1">SUMPRODUCT(ReactionRateK3!$F58:$V58*OFFSET(ReactionStoich!$E$5:$U$5,BL$2,0))*(TimeStep)*'Composition Moles'!$C48</f>
        <v>0</v>
      </c>
      <c r="BM36" s="19">
        <f ca="1">SUMPRODUCT(ReactionRateK3!$F58:$V58*OFFSET(ReactionStoich!$E$5:$U$5,BM$2,0))*(TimeStep)*'Composition Moles'!$C48</f>
        <v>0</v>
      </c>
      <c r="BN36" s="19">
        <f ca="1">SUMPRODUCT(ReactionRateK3!$F58:$V58*OFFSET(ReactionStoich!$E$5:$U$5,BN$2,0))*(TimeStep)*'Composition Moles'!$C48</f>
        <v>0</v>
      </c>
      <c r="BO36" s="19">
        <f ca="1">SUMPRODUCT(ReactionRateK3!$F58:$V58*OFFSET(ReactionStoich!$E$5:$U$5,BO$2,0))*(TimeStep)*'Composition Moles'!$C48</f>
        <v>0</v>
      </c>
      <c r="BP36" s="19">
        <f ca="1">SUMPRODUCT(ReactionRateK3!$F58:$V58*OFFSET(ReactionStoich!$E$5:$U$5,BP$2,0))*(TimeStep)*'Composition Moles'!$C48</f>
        <v>0</v>
      </c>
      <c r="BQ36" s="19">
        <f ca="1">SUMPRODUCT(ReactionRateK3!$F58:$V58*OFFSET(ReactionStoich!$E$5:$U$5,BQ$2,0))*(TimeStep)*'Composition Moles'!$C48</f>
        <v>0</v>
      </c>
      <c r="BR36" s="19">
        <f ca="1">SUMPRODUCT(ReactionRateK3!$F58:$V58*OFFSET(ReactionStoich!$E$5:$U$5,BR$2,0))*(TimeStep)*'Composition Moles'!$C48</f>
        <v>0</v>
      </c>
      <c r="BS36" s="19">
        <f ca="1">SUMPRODUCT(ReactionRateK3!$F58:$V58*OFFSET(ReactionStoich!$E$5:$U$5,BS$2,0))*(TimeStep)*'Composition Moles'!$C48</f>
        <v>0</v>
      </c>
      <c r="BT36" s="19">
        <f ca="1">SUMPRODUCT(ReactionRateK3!$F58:$V58*OFFSET(ReactionStoich!$E$5:$U$5,BT$2,0))*(TimeStep)*'Composition Moles'!$C48</f>
        <v>0</v>
      </c>
      <c r="BU36" s="19">
        <f ca="1">SUMPRODUCT(ReactionRateK3!$F58:$V58*OFFSET(ReactionStoich!$E$5:$U$5,BU$2,0))*(TimeStep)*'Composition Moles'!$C48</f>
        <v>0</v>
      </c>
      <c r="BV36" s="19">
        <f ca="1">SUMPRODUCT(ReactionRateK3!$F58:$V58*OFFSET(ReactionStoich!$E$5:$U$5,BV$2,0))*(TimeStep)*'Composition Moles'!$C48</f>
        <v>0</v>
      </c>
      <c r="BW36" s="19">
        <f ca="1">SUMPRODUCT(ReactionRateK3!$F58:$V58*OFFSET(ReactionStoich!$E$5:$U$5,BW$2,0))*(TimeStep)*'Composition Moles'!$C48</f>
        <v>0</v>
      </c>
    </row>
    <row r="37" spans="1:75">
      <c r="A37">
        <f>ReactionRateK1!A59</f>
        <v>1.3500000000000005</v>
      </c>
      <c r="B37" s="20">
        <f t="shared" ca="1" si="6"/>
        <v>-28976.445451500022</v>
      </c>
      <c r="C37" s="20">
        <f ca="1">'Composition Moles'!BZ49</f>
        <v>143810.38622149732</v>
      </c>
      <c r="D37" s="26">
        <f t="shared" ca="1" si="7"/>
        <v>0.20149063091222344</v>
      </c>
      <c r="F37" s="19">
        <f ca="1">SUMPRODUCT(ReactionRateK3!$F59:$V59*OFFSET(ReactionStoich!$E$5:$U$5,F$2,0))*(TimeStep)*'Composition Moles'!$C49</f>
        <v>-1.035832077078753</v>
      </c>
      <c r="G37" s="19">
        <f ca="1">SUMPRODUCT(ReactionRateK3!$F59:$V59*OFFSET(ReactionStoich!$E$5:$U$5,G$2,0))*(TimeStep)*'Composition Moles'!$C49</f>
        <v>0</v>
      </c>
      <c r="H37" s="19">
        <f ca="1">SUMPRODUCT(ReactionRateK3!$F59:$V59*OFFSET(ReactionStoich!$E$5:$U$5,H$2,0))*(TimeStep)*'Composition Moles'!$C49</f>
        <v>0.98700418137186818</v>
      </c>
      <c r="I37" s="19">
        <f ca="1">SUMPRODUCT(ReactionRateK3!$F59:$V59*OFFSET(ReactionStoich!$E$5:$U$5,I$2,0))*(TimeStep)*'Composition Moles'!$C49</f>
        <v>4.8827895706884859E-2</v>
      </c>
      <c r="J37" s="19">
        <f ca="1">SUMPRODUCT(ReactionRateK3!$F59:$V59*OFFSET(ReactionStoich!$E$5:$U$5,J$2,0))*(TimeStep)*'Composition Moles'!$C49</f>
        <v>0</v>
      </c>
      <c r="K37" s="19">
        <f ca="1">SUMPRODUCT(ReactionRateK3!$F59:$V59*OFFSET(ReactionStoich!$E$5:$U$5,K$2,0))*(TimeStep)*'Composition Moles'!$C49</f>
        <v>0</v>
      </c>
      <c r="L37" s="19">
        <f ca="1">SUMPRODUCT(ReactionRateK3!$F59:$V59*OFFSET(ReactionStoich!$E$5:$U$5,L$2,0))*(TimeStep)*'Composition Moles'!$C49</f>
        <v>0</v>
      </c>
      <c r="M37" s="19">
        <f ca="1">SUMPRODUCT(ReactionRateK3!$F59:$V59*OFFSET(ReactionStoich!$E$5:$U$5,M$2,0))*(TimeStep)*'Composition Moles'!$C49</f>
        <v>0</v>
      </c>
      <c r="N37" s="19">
        <f ca="1">SUMPRODUCT(ReactionRateK3!$F59:$V59*OFFSET(ReactionStoich!$E$5:$U$5,N$2,0))*(TimeStep)*'Composition Moles'!$C49</f>
        <v>0</v>
      </c>
      <c r="O37" s="19">
        <f ca="1">SUMPRODUCT(ReactionRateK3!$F59:$V59*OFFSET(ReactionStoich!$E$5:$U$5,O$2,0))*(TimeStep)*'Composition Moles'!$C49</f>
        <v>0</v>
      </c>
      <c r="P37" s="19">
        <f ca="1">SUMPRODUCT(ReactionRateK3!$F59:$V59*OFFSET(ReactionStoich!$E$5:$U$5,P$2,0))*(TimeStep)*'Composition Moles'!$C49</f>
        <v>0</v>
      </c>
      <c r="Q37" s="19">
        <f ca="1">SUMPRODUCT(ReactionRateK3!$F59:$V59*OFFSET(ReactionStoich!$E$5:$U$5,Q$2,0))*(TimeStep)*'Composition Moles'!$C49</f>
        <v>0</v>
      </c>
      <c r="R37" s="19">
        <f ca="1">SUMPRODUCT(ReactionRateK3!$F59:$V59*OFFSET(ReactionStoich!$E$5:$U$5,R$2,0))*(TimeStep)*'Composition Moles'!$C49</f>
        <v>0</v>
      </c>
      <c r="S37" s="19">
        <f ca="1">SUMPRODUCT(ReactionRateK3!$F59:$V59*OFFSET(ReactionStoich!$E$5:$U$5,S$2,0))*(TimeStep)*'Composition Moles'!$C49</f>
        <v>5.273204186077626</v>
      </c>
      <c r="T37" s="19">
        <f ca="1">SUMPRODUCT(ReactionRateK3!$F59:$V59*OFFSET(ReactionStoich!$E$5:$U$5,T$2,0))*(TimeStep)*'Composition Moles'!$C49</f>
        <v>0</v>
      </c>
      <c r="U37" s="19">
        <f ca="1">SUMPRODUCT(ReactionRateK3!$F59:$V59*OFFSET(ReactionStoich!$E$5:$U$5,U$2,0))*(TimeStep)*'Composition Moles'!$C49</f>
        <v>0</v>
      </c>
      <c r="V37" s="19">
        <f ca="1">SUMPRODUCT(ReactionRateK3!$F59:$V59*OFFSET(ReactionStoich!$E$5:$U$5,V$2,0))*(TimeStep)*'Composition Moles'!$C49</f>
        <v>0</v>
      </c>
      <c r="W37" s="19">
        <f ca="1">SUMPRODUCT(ReactionRateK3!$F59:$V59*OFFSET(ReactionStoich!$E$5:$U$5,W$2,0))*(TimeStep)*'Composition Moles'!$C49</f>
        <v>0</v>
      </c>
      <c r="X37" s="19">
        <f ca="1">SUMPRODUCT(ReactionRateK3!$F59:$V59*OFFSET(ReactionStoich!$E$5:$U$5,X$2,0))*(TimeStep)*'Composition Moles'!$C49</f>
        <v>0</v>
      </c>
      <c r="Y37" s="19">
        <f ca="1">SUMPRODUCT(ReactionRateK3!$F59:$V59*OFFSET(ReactionStoich!$E$5:$U$5,Y$2,0))*(TimeStep)*'Composition Moles'!$C49</f>
        <v>-11.378451031521355</v>
      </c>
      <c r="Z37" s="19">
        <f ca="1">SUMPRODUCT(ReactionRateK3!$F59:$V59*OFFSET(ReactionStoich!$E$5:$U$5,Z$2,0))*(TimeStep)*'Composition Moles'!$C49</f>
        <v>0</v>
      </c>
      <c r="AA37" s="19">
        <f ca="1">SUMPRODUCT(ReactionRateK3!$F59:$V59*OFFSET(ReactionStoich!$E$5:$U$5,AA$2,0))*(TimeStep)*'Composition Moles'!$C49</f>
        <v>0</v>
      </c>
      <c r="AB37" s="19">
        <f ca="1">SUMPRODUCT(ReactionRateK3!$F59:$V59*OFFSET(ReactionStoich!$E$5:$U$5,AB$2,0))*(TimeStep)*'Composition Moles'!$C49</f>
        <v>0</v>
      </c>
      <c r="AC37" s="19">
        <f ca="1">SUMPRODUCT(ReactionRateK3!$F59:$V59*OFFSET(ReactionStoich!$E$5:$U$5,AC$2,0))*(TimeStep)*'Composition Moles'!$C49</f>
        <v>0</v>
      </c>
      <c r="AD37" s="19">
        <f ca="1">SUMPRODUCT(ReactionRateK3!$F59:$V59*OFFSET(ReactionStoich!$E$5:$U$5,AD$2,0))*(TimeStep)*'Composition Moles'!$C49</f>
        <v>0</v>
      </c>
      <c r="AE37" s="19">
        <f ca="1">SUMPRODUCT(ReactionRateK3!$F59:$V59*OFFSET(ReactionStoich!$E$5:$U$5,AE$2,0))*(TimeStep)*'Composition Moles'!$C49</f>
        <v>0</v>
      </c>
      <c r="AF37" s="19">
        <f ca="1">SUMPRODUCT(ReactionRateK3!$F59:$V59*OFFSET(ReactionStoich!$E$5:$U$5,AF$2,0))*(TimeStep)*'Composition Moles'!$C49</f>
        <v>0</v>
      </c>
      <c r="AG37" s="19">
        <f ca="1">SUMPRODUCT(ReactionRateK3!$F59:$V59*OFFSET(ReactionStoich!$E$5:$U$5,AG$2,0))*(TimeStep)*'Composition Moles'!$C49</f>
        <v>2.7140120226697633E-2</v>
      </c>
      <c r="AH37" s="19">
        <f ca="1">SUMPRODUCT(ReactionRateK3!$F59:$V59*OFFSET(ReactionStoich!$E$5:$U$5,AH$2,0))*(TimeStep)*'Composition Moles'!$C49</f>
        <v>3.417186940788024</v>
      </c>
      <c r="AI37" s="19">
        <f ca="1">SUMPRODUCT(ReactionRateK3!$F59:$V59*OFFSET(ReactionStoich!$E$5:$U$5,AI$2,0))*(TimeStep)*'Composition Moles'!$C49</f>
        <v>3.6343019964066832</v>
      </c>
      <c r="AJ37" s="19">
        <f ca="1">SUMPRODUCT(ReactionRateK3!$F59:$V59*OFFSET(ReactionStoich!$E$5:$U$5,AJ$2,0))*(TimeStep)*'Composition Moles'!$C49</f>
        <v>1.9791524972528127</v>
      </c>
      <c r="AK37" s="19">
        <f ca="1">SUMPRODUCT(ReactionRateK3!$F59:$V59*OFFSET(ReactionStoich!$E$5:$U$5,AK$2,0))*(TimeStep)*'Composition Moles'!$C49</f>
        <v>0</v>
      </c>
      <c r="AL37" s="19">
        <f ca="1">SUMPRODUCT(ReactionRateK3!$F59:$V59*OFFSET(ReactionStoich!$E$5:$U$5,AL$2,0))*(TimeStep)*'Composition Moles'!$C49</f>
        <v>0</v>
      </c>
      <c r="AM37" s="19">
        <f ca="1">SUMPRODUCT(ReactionRateK3!$F59:$V59*OFFSET(ReactionStoich!$E$5:$U$5,AM$2,0))*(TimeStep)*'Composition Moles'!$C49</f>
        <v>0</v>
      </c>
      <c r="AN37" s="19">
        <f ca="1">SUMPRODUCT(ReactionRateK3!$F59:$V59*OFFSET(ReactionStoich!$E$5:$U$5,AN$2,0))*(TimeStep)*'Composition Moles'!$C49</f>
        <v>0</v>
      </c>
      <c r="AO37" s="19">
        <f ca="1">SUMPRODUCT(ReactionRateK3!$F59:$V59*OFFSET(ReactionStoich!$E$5:$U$5,AO$2,0))*(TimeStep)*'Composition Moles'!$C49</f>
        <v>-4.8827895706884859E-2</v>
      </c>
      <c r="AP37" s="19">
        <f ca="1">SUMPRODUCT(ReactionRateK3!$F59:$V59*OFFSET(ReactionStoich!$E$5:$U$5,AP$2,0))*(TimeStep)*'Composition Moles'!$C49</f>
        <v>-0.79516945258367999</v>
      </c>
      <c r="AQ37" s="19">
        <f ca="1">SUMPRODUCT(ReactionRateK3!$F59:$V59*OFFSET(ReactionStoich!$E$5:$U$5,AQ$2,0))*(TimeStep)*'Composition Moles'!$C49</f>
        <v>0</v>
      </c>
      <c r="AR37" s="19">
        <f ca="1">SUMPRODUCT(ReactionRateK3!$F59:$V59*OFFSET(ReactionStoich!$E$5:$U$5,AR$2,0))*(TimeStep)*'Composition Moles'!$C49</f>
        <v>0</v>
      </c>
      <c r="AS37" s="19">
        <f ca="1">SUMPRODUCT(ReactionRateK3!$F59:$V59*OFFSET(ReactionStoich!$E$5:$U$5,AS$2,0))*(TimeStep)*'Composition Moles'!$C49</f>
        <v>-0.70284578697997513</v>
      </c>
      <c r="AT37" s="19">
        <f ca="1">SUMPRODUCT(ReactionRateK3!$F59:$V59*OFFSET(ReactionStoich!$E$5:$U$5,AT$2,0))*(TimeStep)*'Composition Moles'!$C49</f>
        <v>-0.70284578697997513</v>
      </c>
      <c r="AU37" s="19">
        <f ca="1">SUMPRODUCT(ReactionRateK3!$F59:$V59*OFFSET(ReactionStoich!$E$5:$U$5,AU$2,0))*(TimeStep)*'Composition Moles'!$C49</f>
        <v>-0.70284578697997513</v>
      </c>
      <c r="AV37" s="19">
        <f ca="1">SUMPRODUCT(ReactionRateK3!$F59:$V59*OFFSET(ReactionStoich!$E$5:$U$5,AV$2,0))*(TimeStep)*'Composition Moles'!$C49</f>
        <v>0</v>
      </c>
      <c r="AW37" s="19">
        <f ca="1">SUMPRODUCT(ReactionRateK3!$F59:$V59*OFFSET(ReactionStoich!$E$5:$U$5,AW$2,0))*(TimeStep)*'Composition Moles'!$C49</f>
        <v>0</v>
      </c>
      <c r="AX37" s="19">
        <f ca="1">SUMPRODUCT(ReactionRateK3!$F59:$V59*OFFSET(ReactionStoich!$E$5:$U$5,AX$2,0))*(TimeStep)*'Composition Moles'!$C49</f>
        <v>0</v>
      </c>
      <c r="AY37" s="19">
        <f ca="1">SUMPRODUCT(ReactionRateK3!$F59:$V59*OFFSET(ReactionStoich!$E$5:$U$5,AY$2,0))*(TimeStep)*'Composition Moles'!$C49</f>
        <v>0</v>
      </c>
      <c r="AZ37" s="19">
        <f ca="1">SUMPRODUCT(ReactionRateK3!$F59:$V59*OFFSET(ReactionStoich!$E$5:$U$5,AZ$2,0))*(TimeStep)*'Composition Moles'!$C49</f>
        <v>0</v>
      </c>
      <c r="BA37" s="19">
        <f ca="1">SUMPRODUCT(ReactionRateK3!$F59:$V59*OFFSET(ReactionStoich!$E$5:$U$5,BA$2,0))*(TimeStep)*'Composition Moles'!$C49</f>
        <v>0</v>
      </c>
      <c r="BB37" s="19">
        <f ca="1">SUMPRODUCT(ReactionRateK3!$F59:$V59*OFFSET(ReactionStoich!$E$5:$U$5,BB$2,0))*(TimeStep)*'Composition Moles'!$C49</f>
        <v>0</v>
      </c>
      <c r="BC37" s="19">
        <f ca="1">SUMPRODUCT(ReactionRateK3!$F59:$V59*OFFSET(ReactionStoich!$E$5:$U$5,BC$2,0))*(TimeStep)*'Composition Moles'!$C49</f>
        <v>0</v>
      </c>
      <c r="BD37" s="19">
        <f ca="1">SUMPRODUCT(ReactionRateK3!$F59:$V59*OFFSET(ReactionStoich!$E$5:$U$5,BD$2,0))*(TimeStep)*'Composition Moles'!$C49</f>
        <v>0</v>
      </c>
      <c r="BE37" s="19">
        <f ca="1">SUMPRODUCT(ReactionRateK3!$F59:$V59*OFFSET(ReactionStoich!$E$5:$U$5,BE$2,0))*(TimeStep)*'Composition Moles'!$C49</f>
        <v>0</v>
      </c>
      <c r="BF37" s="19">
        <f ca="1">SUMPRODUCT(ReactionRateK3!$F59:$V59*OFFSET(ReactionStoich!$E$5:$U$5,BF$2,0))*(TimeStep)*'Composition Moles'!$C49</f>
        <v>0</v>
      </c>
      <c r="BG37" s="19">
        <f ca="1">SUMPRODUCT(ReactionRateK3!$F59:$V59*OFFSET(ReactionStoich!$E$5:$U$5,BG$2,0))*(TimeStep)*'Composition Moles'!$C49</f>
        <v>0</v>
      </c>
      <c r="BH37" s="19">
        <f ca="1">SUMPRODUCT(ReactionRateK3!$F59:$V59*OFFSET(ReactionStoich!$E$5:$U$5,BH$2,0))*(TimeStep)*'Composition Moles'!$C49</f>
        <v>0</v>
      </c>
      <c r="BI37" s="19">
        <f ca="1">SUMPRODUCT(ReactionRateK3!$F59:$V59*OFFSET(ReactionStoich!$E$5:$U$5,BI$2,0))*(TimeStep)*'Composition Moles'!$C49</f>
        <v>0</v>
      </c>
      <c r="BJ37" s="19">
        <f ca="1">SUMPRODUCT(ReactionRateK3!$F59:$V59*OFFSET(ReactionStoich!$E$5:$U$5,BJ$2,0))*(TimeStep)*'Composition Moles'!$C49</f>
        <v>0</v>
      </c>
      <c r="BK37" s="19">
        <f ca="1">SUMPRODUCT(ReactionRateK3!$F59:$V59*OFFSET(ReactionStoich!$E$5:$U$5,BK$2,0))*(TimeStep)*'Composition Moles'!$C49</f>
        <v>0</v>
      </c>
      <c r="BL37" s="19">
        <f ca="1">SUMPRODUCT(ReactionRateK3!$F59:$V59*OFFSET(ReactionStoich!$E$5:$U$5,BL$2,0))*(TimeStep)*'Composition Moles'!$C49</f>
        <v>0</v>
      </c>
      <c r="BM37" s="19">
        <f ca="1">SUMPRODUCT(ReactionRateK3!$F59:$V59*OFFSET(ReactionStoich!$E$5:$U$5,BM$2,0))*(TimeStep)*'Composition Moles'!$C49</f>
        <v>0</v>
      </c>
      <c r="BN37" s="19">
        <f ca="1">SUMPRODUCT(ReactionRateK3!$F59:$V59*OFFSET(ReactionStoich!$E$5:$U$5,BN$2,0))*(TimeStep)*'Composition Moles'!$C49</f>
        <v>0</v>
      </c>
      <c r="BO37" s="19">
        <f ca="1">SUMPRODUCT(ReactionRateK3!$F59:$V59*OFFSET(ReactionStoich!$E$5:$U$5,BO$2,0))*(TimeStep)*'Composition Moles'!$C49</f>
        <v>0</v>
      </c>
      <c r="BP37" s="19">
        <f ca="1">SUMPRODUCT(ReactionRateK3!$F59:$V59*OFFSET(ReactionStoich!$E$5:$U$5,BP$2,0))*(TimeStep)*'Composition Moles'!$C49</f>
        <v>0</v>
      </c>
      <c r="BQ37" s="19">
        <f ca="1">SUMPRODUCT(ReactionRateK3!$F59:$V59*OFFSET(ReactionStoich!$E$5:$U$5,BQ$2,0))*(TimeStep)*'Composition Moles'!$C49</f>
        <v>0</v>
      </c>
      <c r="BR37" s="19">
        <f ca="1">SUMPRODUCT(ReactionRateK3!$F59:$V59*OFFSET(ReactionStoich!$E$5:$U$5,BR$2,0))*(TimeStep)*'Composition Moles'!$C49</f>
        <v>0</v>
      </c>
      <c r="BS37" s="19">
        <f ca="1">SUMPRODUCT(ReactionRateK3!$F59:$V59*OFFSET(ReactionStoich!$E$5:$U$5,BS$2,0))*(TimeStep)*'Composition Moles'!$C49</f>
        <v>0</v>
      </c>
      <c r="BT37" s="19">
        <f ca="1">SUMPRODUCT(ReactionRateK3!$F59:$V59*OFFSET(ReactionStoich!$E$5:$U$5,BT$2,0))*(TimeStep)*'Composition Moles'!$C49</f>
        <v>0</v>
      </c>
      <c r="BU37" s="19">
        <f ca="1">SUMPRODUCT(ReactionRateK3!$F59:$V59*OFFSET(ReactionStoich!$E$5:$U$5,BU$2,0))*(TimeStep)*'Composition Moles'!$C49</f>
        <v>0</v>
      </c>
      <c r="BV37" s="19">
        <f ca="1">SUMPRODUCT(ReactionRateK3!$F59:$V59*OFFSET(ReactionStoich!$E$5:$U$5,BV$2,0))*(TimeStep)*'Composition Moles'!$C49</f>
        <v>0</v>
      </c>
      <c r="BW37" s="19">
        <f ca="1">SUMPRODUCT(ReactionRateK3!$F59:$V59*OFFSET(ReactionStoich!$E$5:$U$5,BW$2,0))*(TimeStep)*'Composition Moles'!$C49</f>
        <v>0</v>
      </c>
    </row>
    <row r="38" spans="1:75">
      <c r="A38">
        <f>ReactionRateK1!A60</f>
        <v>1.4000000000000006</v>
      </c>
      <c r="B38" s="20">
        <f t="shared" ca="1" si="6"/>
        <v>-27410.153052733804</v>
      </c>
      <c r="C38" s="20">
        <f ca="1">'Composition Moles'!BZ50</f>
        <v>143825.07522035658</v>
      </c>
      <c r="D38" s="26">
        <f t="shared" ca="1" si="7"/>
        <v>0.19057979292371857</v>
      </c>
      <c r="F38" s="19">
        <f ca="1">SUMPRODUCT(ReactionRateK3!$F60:$V60*OFFSET(ReactionStoich!$E$5:$U$5,F$2,0))*(TimeStep)*'Composition Moles'!$C50</f>
        <v>-0.97115661555342325</v>
      </c>
      <c r="G38" s="19">
        <f ca="1">SUMPRODUCT(ReactionRateK3!$F60:$V60*OFFSET(ReactionStoich!$E$5:$U$5,G$2,0))*(TimeStep)*'Composition Moles'!$C50</f>
        <v>0</v>
      </c>
      <c r="H38" s="19">
        <f ca="1">SUMPRODUCT(ReactionRateK3!$F60:$V60*OFFSET(ReactionStoich!$E$5:$U$5,H$2,0))*(TimeStep)*'Composition Moles'!$C50</f>
        <v>0.92743636332553236</v>
      </c>
      <c r="I38" s="19">
        <f ca="1">SUMPRODUCT(ReactionRateK3!$F60:$V60*OFFSET(ReactionStoich!$E$5:$U$5,I$2,0))*(TimeStep)*'Composition Moles'!$C50</f>
        <v>4.3720252227890916E-2</v>
      </c>
      <c r="J38" s="19">
        <f ca="1">SUMPRODUCT(ReactionRateK3!$F60:$V60*OFFSET(ReactionStoich!$E$5:$U$5,J$2,0))*(TimeStep)*'Composition Moles'!$C50</f>
        <v>0</v>
      </c>
      <c r="K38" s="19">
        <f ca="1">SUMPRODUCT(ReactionRateK3!$F60:$V60*OFFSET(ReactionStoich!$E$5:$U$5,K$2,0))*(TimeStep)*'Composition Moles'!$C50</f>
        <v>0</v>
      </c>
      <c r="L38" s="19">
        <f ca="1">SUMPRODUCT(ReactionRateK3!$F60:$V60*OFFSET(ReactionStoich!$E$5:$U$5,L$2,0))*(TimeStep)*'Composition Moles'!$C50</f>
        <v>0</v>
      </c>
      <c r="M38" s="19">
        <f ca="1">SUMPRODUCT(ReactionRateK3!$F60:$V60*OFFSET(ReactionStoich!$E$5:$U$5,M$2,0))*(TimeStep)*'Composition Moles'!$C50</f>
        <v>0</v>
      </c>
      <c r="N38" s="19">
        <f ca="1">SUMPRODUCT(ReactionRateK3!$F60:$V60*OFFSET(ReactionStoich!$E$5:$U$5,N$2,0))*(TimeStep)*'Composition Moles'!$C50</f>
        <v>0</v>
      </c>
      <c r="O38" s="19">
        <f ca="1">SUMPRODUCT(ReactionRateK3!$F60:$V60*OFFSET(ReactionStoich!$E$5:$U$5,O$2,0))*(TimeStep)*'Composition Moles'!$C50</f>
        <v>0</v>
      </c>
      <c r="P38" s="19">
        <f ca="1">SUMPRODUCT(ReactionRateK3!$F60:$V60*OFFSET(ReactionStoich!$E$5:$U$5,P$2,0))*(TimeStep)*'Composition Moles'!$C50</f>
        <v>0</v>
      </c>
      <c r="Q38" s="19">
        <f ca="1">SUMPRODUCT(ReactionRateK3!$F60:$V60*OFFSET(ReactionStoich!$E$5:$U$5,Q$2,0))*(TimeStep)*'Composition Moles'!$C50</f>
        <v>0</v>
      </c>
      <c r="R38" s="19">
        <f ca="1">SUMPRODUCT(ReactionRateK3!$F60:$V60*OFFSET(ReactionStoich!$E$5:$U$5,R$2,0))*(TimeStep)*'Composition Moles'!$C50</f>
        <v>0</v>
      </c>
      <c r="S38" s="19">
        <f ca="1">SUMPRODUCT(ReactionRateK3!$F60:$V60*OFFSET(ReactionStoich!$E$5:$U$5,S$2,0))*(TimeStep)*'Composition Moles'!$C50</f>
        <v>5.1380291983278195</v>
      </c>
      <c r="T38" s="19">
        <f ca="1">SUMPRODUCT(ReactionRateK3!$F60:$V60*OFFSET(ReactionStoich!$E$5:$U$5,T$2,0))*(TimeStep)*'Composition Moles'!$C50</f>
        <v>0</v>
      </c>
      <c r="U38" s="19">
        <f ca="1">SUMPRODUCT(ReactionRateK3!$F60:$V60*OFFSET(ReactionStoich!$E$5:$U$5,U$2,0))*(TimeStep)*'Composition Moles'!$C50</f>
        <v>0</v>
      </c>
      <c r="V38" s="19">
        <f ca="1">SUMPRODUCT(ReactionRateK3!$F60:$V60*OFFSET(ReactionStoich!$E$5:$U$5,V$2,0))*(TimeStep)*'Composition Moles'!$C50</f>
        <v>0</v>
      </c>
      <c r="W38" s="19">
        <f ca="1">SUMPRODUCT(ReactionRateK3!$F60:$V60*OFFSET(ReactionStoich!$E$5:$U$5,W$2,0))*(TimeStep)*'Composition Moles'!$C50</f>
        <v>0</v>
      </c>
      <c r="X38" s="19">
        <f ca="1">SUMPRODUCT(ReactionRateK3!$F60:$V60*OFFSET(ReactionStoich!$E$5:$U$5,X$2,0))*(TimeStep)*'Composition Moles'!$C50</f>
        <v>0</v>
      </c>
      <c r="Y38" s="19">
        <f ca="1">SUMPRODUCT(ReactionRateK3!$F60:$V60*OFFSET(ReactionStoich!$E$5:$U$5,Y$2,0))*(TimeStep)*'Composition Moles'!$C50</f>
        <v>-11.151143457764347</v>
      </c>
      <c r="Z38" s="19">
        <f ca="1">SUMPRODUCT(ReactionRateK3!$F60:$V60*OFFSET(ReactionStoich!$E$5:$U$5,Z$2,0))*(TimeStep)*'Composition Moles'!$C50</f>
        <v>0</v>
      </c>
      <c r="AA38" s="19">
        <f ca="1">SUMPRODUCT(ReactionRateK3!$F60:$V60*OFFSET(ReactionStoich!$E$5:$U$5,AA$2,0))*(TimeStep)*'Composition Moles'!$C50</f>
        <v>0</v>
      </c>
      <c r="AB38" s="19">
        <f ca="1">SUMPRODUCT(ReactionRateK3!$F60:$V60*OFFSET(ReactionStoich!$E$5:$U$5,AB$2,0))*(TimeStep)*'Composition Moles'!$C50</f>
        <v>0</v>
      </c>
      <c r="AC38" s="19">
        <f ca="1">SUMPRODUCT(ReactionRateK3!$F60:$V60*OFFSET(ReactionStoich!$E$5:$U$5,AC$2,0))*(TimeStep)*'Composition Moles'!$C50</f>
        <v>0</v>
      </c>
      <c r="AD38" s="19">
        <f ca="1">SUMPRODUCT(ReactionRateK3!$F60:$V60*OFFSET(ReactionStoich!$E$5:$U$5,AD$2,0))*(TimeStep)*'Composition Moles'!$C50</f>
        <v>0</v>
      </c>
      <c r="AE38" s="19">
        <f ca="1">SUMPRODUCT(ReactionRateK3!$F60:$V60*OFFSET(ReactionStoich!$E$5:$U$5,AE$2,0))*(TimeStep)*'Composition Moles'!$C50</f>
        <v>0</v>
      </c>
      <c r="AF38" s="19">
        <f ca="1">SUMPRODUCT(ReactionRateK3!$F60:$V60*OFFSET(ReactionStoich!$E$5:$U$5,AF$2,0))*(TimeStep)*'Composition Moles'!$C50</f>
        <v>0</v>
      </c>
      <c r="AG38" s="19">
        <f ca="1">SUMPRODUCT(ReactionRateK3!$F60:$V60*OFFSET(ReactionStoich!$E$5:$U$5,AG$2,0))*(TimeStep)*'Composition Moles'!$C50</f>
        <v>1.6072561042618349E-2</v>
      </c>
      <c r="AH38" s="19">
        <f ca="1">SUMPRODUCT(ReactionRateK3!$F60:$V60*OFFSET(ReactionStoich!$E$5:$U$5,AH$2,0))*(TimeStep)*'Composition Moles'!$C50</f>
        <v>3.2464711708176255</v>
      </c>
      <c r="AI38" s="19">
        <f ca="1">SUMPRODUCT(ReactionRateK3!$F60:$V60*OFFSET(ReactionStoich!$E$5:$U$5,AI$2,0))*(TimeStep)*'Composition Moles'!$C50</f>
        <v>3.665874867172064</v>
      </c>
      <c r="AJ38" s="19">
        <f ca="1">SUMPRODUCT(ReactionRateK3!$F60:$V60*OFFSET(ReactionStoich!$E$5:$U$5,AJ$2,0))*(TimeStep)*'Composition Moles'!$C50</f>
        <v>1.9458142048476637</v>
      </c>
      <c r="AK38" s="19">
        <f ca="1">SUMPRODUCT(ReactionRateK3!$F60:$V60*OFFSET(ReactionStoich!$E$5:$U$5,AK$2,0))*(TimeStep)*'Composition Moles'!$C50</f>
        <v>0</v>
      </c>
      <c r="AL38" s="19">
        <f ca="1">SUMPRODUCT(ReactionRateK3!$F60:$V60*OFFSET(ReactionStoich!$E$5:$U$5,AL$2,0))*(TimeStep)*'Composition Moles'!$C50</f>
        <v>0</v>
      </c>
      <c r="AM38" s="19">
        <f ca="1">SUMPRODUCT(ReactionRateK3!$F60:$V60*OFFSET(ReactionStoich!$E$5:$U$5,AM$2,0))*(TimeStep)*'Composition Moles'!$C50</f>
        <v>0</v>
      </c>
      <c r="AN38" s="19">
        <f ca="1">SUMPRODUCT(ReactionRateK3!$F60:$V60*OFFSET(ReactionStoich!$E$5:$U$5,AN$2,0))*(TimeStep)*'Composition Moles'!$C50</f>
        <v>0</v>
      </c>
      <c r="AO38" s="19">
        <f ca="1">SUMPRODUCT(ReactionRateK3!$F60:$V60*OFFSET(ReactionStoich!$E$5:$U$5,AO$2,0))*(TimeStep)*'Composition Moles'!$C50</f>
        <v>-4.3720252227890916E-2</v>
      </c>
      <c r="AP38" s="19">
        <f ca="1">SUMPRODUCT(ReactionRateK3!$F60:$V60*OFFSET(ReactionStoich!$E$5:$U$5,AP$2,0))*(TimeStep)*'Composition Moles'!$C50</f>
        <v>-0.75834660007190413</v>
      </c>
      <c r="AQ38" s="19">
        <f ca="1">SUMPRODUCT(ReactionRateK3!$F60:$V60*OFFSET(ReactionStoich!$E$5:$U$5,AQ$2,0))*(TimeStep)*'Composition Moles'!$C50</f>
        <v>0</v>
      </c>
      <c r="AR38" s="19">
        <f ca="1">SUMPRODUCT(ReactionRateK3!$F60:$V60*OFFSET(ReactionStoich!$E$5:$U$5,AR$2,0))*(TimeStep)*'Composition Moles'!$C50</f>
        <v>0</v>
      </c>
      <c r="AS38" s="19">
        <f ca="1">SUMPRODUCT(ReactionRateK3!$F60:$V60*OFFSET(ReactionStoich!$E$5:$U$5,AS$2,0))*(TimeStep)*'Composition Moles'!$C50</f>
        <v>-0.68635056404788364</v>
      </c>
      <c r="AT38" s="19">
        <f ca="1">SUMPRODUCT(ReactionRateK3!$F60:$V60*OFFSET(ReactionStoich!$E$5:$U$5,AT$2,0))*(TimeStep)*'Composition Moles'!$C50</f>
        <v>-0.68635056404788364</v>
      </c>
      <c r="AU38" s="19">
        <f ca="1">SUMPRODUCT(ReactionRateK3!$F60:$V60*OFFSET(ReactionStoich!$E$5:$U$5,AU$2,0))*(TimeStep)*'Composition Moles'!$C50</f>
        <v>-0.68635056404788364</v>
      </c>
      <c r="AV38" s="19">
        <f ca="1">SUMPRODUCT(ReactionRateK3!$F60:$V60*OFFSET(ReactionStoich!$E$5:$U$5,AV$2,0))*(TimeStep)*'Composition Moles'!$C50</f>
        <v>0</v>
      </c>
      <c r="AW38" s="19">
        <f ca="1">SUMPRODUCT(ReactionRateK3!$F60:$V60*OFFSET(ReactionStoich!$E$5:$U$5,AW$2,0))*(TimeStep)*'Composition Moles'!$C50</f>
        <v>0</v>
      </c>
      <c r="AX38" s="19">
        <f ca="1">SUMPRODUCT(ReactionRateK3!$F60:$V60*OFFSET(ReactionStoich!$E$5:$U$5,AX$2,0))*(TimeStep)*'Composition Moles'!$C50</f>
        <v>0</v>
      </c>
      <c r="AY38" s="19">
        <f ca="1">SUMPRODUCT(ReactionRateK3!$F60:$V60*OFFSET(ReactionStoich!$E$5:$U$5,AY$2,0))*(TimeStep)*'Composition Moles'!$C50</f>
        <v>0</v>
      </c>
      <c r="AZ38" s="19">
        <f ca="1">SUMPRODUCT(ReactionRateK3!$F60:$V60*OFFSET(ReactionStoich!$E$5:$U$5,AZ$2,0))*(TimeStep)*'Composition Moles'!$C50</f>
        <v>0</v>
      </c>
      <c r="BA38" s="19">
        <f ca="1">SUMPRODUCT(ReactionRateK3!$F60:$V60*OFFSET(ReactionStoich!$E$5:$U$5,BA$2,0))*(TimeStep)*'Composition Moles'!$C50</f>
        <v>0</v>
      </c>
      <c r="BB38" s="19">
        <f ca="1">SUMPRODUCT(ReactionRateK3!$F60:$V60*OFFSET(ReactionStoich!$E$5:$U$5,BB$2,0))*(TimeStep)*'Composition Moles'!$C50</f>
        <v>0</v>
      </c>
      <c r="BC38" s="19">
        <f ca="1">SUMPRODUCT(ReactionRateK3!$F60:$V60*OFFSET(ReactionStoich!$E$5:$U$5,BC$2,0))*(TimeStep)*'Composition Moles'!$C50</f>
        <v>0</v>
      </c>
      <c r="BD38" s="19">
        <f ca="1">SUMPRODUCT(ReactionRateK3!$F60:$V60*OFFSET(ReactionStoich!$E$5:$U$5,BD$2,0))*(TimeStep)*'Composition Moles'!$C50</f>
        <v>0</v>
      </c>
      <c r="BE38" s="19">
        <f ca="1">SUMPRODUCT(ReactionRateK3!$F60:$V60*OFFSET(ReactionStoich!$E$5:$U$5,BE$2,0))*(TimeStep)*'Composition Moles'!$C50</f>
        <v>0</v>
      </c>
      <c r="BF38" s="19">
        <f ca="1">SUMPRODUCT(ReactionRateK3!$F60:$V60*OFFSET(ReactionStoich!$E$5:$U$5,BF$2,0))*(TimeStep)*'Composition Moles'!$C50</f>
        <v>0</v>
      </c>
      <c r="BG38" s="19">
        <f ca="1">SUMPRODUCT(ReactionRateK3!$F60:$V60*OFFSET(ReactionStoich!$E$5:$U$5,BG$2,0))*(TimeStep)*'Composition Moles'!$C50</f>
        <v>0</v>
      </c>
      <c r="BH38" s="19">
        <f ca="1">SUMPRODUCT(ReactionRateK3!$F60:$V60*OFFSET(ReactionStoich!$E$5:$U$5,BH$2,0))*(TimeStep)*'Composition Moles'!$C50</f>
        <v>0</v>
      </c>
      <c r="BI38" s="19">
        <f ca="1">SUMPRODUCT(ReactionRateK3!$F60:$V60*OFFSET(ReactionStoich!$E$5:$U$5,BI$2,0))*(TimeStep)*'Composition Moles'!$C50</f>
        <v>0</v>
      </c>
      <c r="BJ38" s="19">
        <f ca="1">SUMPRODUCT(ReactionRateK3!$F60:$V60*OFFSET(ReactionStoich!$E$5:$U$5,BJ$2,0))*(TimeStep)*'Composition Moles'!$C50</f>
        <v>0</v>
      </c>
      <c r="BK38" s="19">
        <f ca="1">SUMPRODUCT(ReactionRateK3!$F60:$V60*OFFSET(ReactionStoich!$E$5:$U$5,BK$2,0))*(TimeStep)*'Composition Moles'!$C50</f>
        <v>0</v>
      </c>
      <c r="BL38" s="19">
        <f ca="1">SUMPRODUCT(ReactionRateK3!$F60:$V60*OFFSET(ReactionStoich!$E$5:$U$5,BL$2,0))*(TimeStep)*'Composition Moles'!$C50</f>
        <v>0</v>
      </c>
      <c r="BM38" s="19">
        <f ca="1">SUMPRODUCT(ReactionRateK3!$F60:$V60*OFFSET(ReactionStoich!$E$5:$U$5,BM$2,0))*(TimeStep)*'Composition Moles'!$C50</f>
        <v>0</v>
      </c>
      <c r="BN38" s="19">
        <f ca="1">SUMPRODUCT(ReactionRateK3!$F60:$V60*OFFSET(ReactionStoich!$E$5:$U$5,BN$2,0))*(TimeStep)*'Composition Moles'!$C50</f>
        <v>0</v>
      </c>
      <c r="BO38" s="19">
        <f ca="1">SUMPRODUCT(ReactionRateK3!$F60:$V60*OFFSET(ReactionStoich!$E$5:$U$5,BO$2,0))*(TimeStep)*'Composition Moles'!$C50</f>
        <v>0</v>
      </c>
      <c r="BP38" s="19">
        <f ca="1">SUMPRODUCT(ReactionRateK3!$F60:$V60*OFFSET(ReactionStoich!$E$5:$U$5,BP$2,0))*(TimeStep)*'Composition Moles'!$C50</f>
        <v>0</v>
      </c>
      <c r="BQ38" s="19">
        <f ca="1">SUMPRODUCT(ReactionRateK3!$F60:$V60*OFFSET(ReactionStoich!$E$5:$U$5,BQ$2,0))*(TimeStep)*'Composition Moles'!$C50</f>
        <v>0</v>
      </c>
      <c r="BR38" s="19">
        <f ca="1">SUMPRODUCT(ReactionRateK3!$F60:$V60*OFFSET(ReactionStoich!$E$5:$U$5,BR$2,0))*(TimeStep)*'Composition Moles'!$C50</f>
        <v>0</v>
      </c>
      <c r="BS38" s="19">
        <f ca="1">SUMPRODUCT(ReactionRateK3!$F60:$V60*OFFSET(ReactionStoich!$E$5:$U$5,BS$2,0))*(TimeStep)*'Composition Moles'!$C50</f>
        <v>0</v>
      </c>
      <c r="BT38" s="19">
        <f ca="1">SUMPRODUCT(ReactionRateK3!$F60:$V60*OFFSET(ReactionStoich!$E$5:$U$5,BT$2,0))*(TimeStep)*'Composition Moles'!$C50</f>
        <v>0</v>
      </c>
      <c r="BU38" s="19">
        <f ca="1">SUMPRODUCT(ReactionRateK3!$F60:$V60*OFFSET(ReactionStoich!$E$5:$U$5,BU$2,0))*(TimeStep)*'Composition Moles'!$C50</f>
        <v>0</v>
      </c>
      <c r="BV38" s="19">
        <f ca="1">SUMPRODUCT(ReactionRateK3!$F60:$V60*OFFSET(ReactionStoich!$E$5:$U$5,BV$2,0))*(TimeStep)*'Composition Moles'!$C50</f>
        <v>0</v>
      </c>
      <c r="BW38" s="19">
        <f ca="1">SUMPRODUCT(ReactionRateK3!$F60:$V60*OFFSET(ReactionStoich!$E$5:$U$5,BW$2,0))*(TimeStep)*'Composition Moles'!$C50</f>
        <v>0</v>
      </c>
    </row>
    <row r="39" spans="1:75">
      <c r="A39">
        <f>ReactionRateK1!A61</f>
        <v>1.4500000000000006</v>
      </c>
      <c r="B39" s="20">
        <f t="shared" ca="1" si="6"/>
        <v>-25910.741457481883</v>
      </c>
      <c r="C39" s="20">
        <f ca="1">'Composition Moles'!BZ51</f>
        <v>143839.80689944947</v>
      </c>
      <c r="D39" s="26">
        <f t="shared" ca="1" si="7"/>
        <v>0.18013609734330818</v>
      </c>
      <c r="F39" s="19">
        <f ca="1">SUMPRODUCT(ReactionRateK3!$F61:$V61*OFFSET(ReactionStoich!$E$5:$U$5,F$2,0))*(TimeStep)*'Composition Moles'!$C51</f>
        <v>-0.91041506252514381</v>
      </c>
      <c r="G39" s="19">
        <f ca="1">SUMPRODUCT(ReactionRateK3!$F61:$V61*OFFSET(ReactionStoich!$E$5:$U$5,G$2,0))*(TimeStep)*'Composition Moles'!$C51</f>
        <v>0</v>
      </c>
      <c r="H39" s="19">
        <f ca="1">SUMPRODUCT(ReactionRateK3!$F61:$V61*OFFSET(ReactionStoich!$E$5:$U$5,H$2,0))*(TimeStep)*'Composition Moles'!$C51</f>
        <v>0.87123363676021737</v>
      </c>
      <c r="I39" s="19">
        <f ca="1">SUMPRODUCT(ReactionRateK3!$F61:$V61*OFFSET(ReactionStoich!$E$5:$U$5,I$2,0))*(TimeStep)*'Composition Moles'!$C51</f>
        <v>3.9181425764926482E-2</v>
      </c>
      <c r="J39" s="19">
        <f ca="1">SUMPRODUCT(ReactionRateK3!$F61:$V61*OFFSET(ReactionStoich!$E$5:$U$5,J$2,0))*(TimeStep)*'Composition Moles'!$C51</f>
        <v>0</v>
      </c>
      <c r="K39" s="19">
        <f ca="1">SUMPRODUCT(ReactionRateK3!$F61:$V61*OFFSET(ReactionStoich!$E$5:$U$5,K$2,0))*(TimeStep)*'Composition Moles'!$C51</f>
        <v>0</v>
      </c>
      <c r="L39" s="19">
        <f ca="1">SUMPRODUCT(ReactionRateK3!$F61:$V61*OFFSET(ReactionStoich!$E$5:$U$5,L$2,0))*(TimeStep)*'Composition Moles'!$C51</f>
        <v>0</v>
      </c>
      <c r="M39" s="19">
        <f ca="1">SUMPRODUCT(ReactionRateK3!$F61:$V61*OFFSET(ReactionStoich!$E$5:$U$5,M$2,0))*(TimeStep)*'Composition Moles'!$C51</f>
        <v>0</v>
      </c>
      <c r="N39" s="19">
        <f ca="1">SUMPRODUCT(ReactionRateK3!$F61:$V61*OFFSET(ReactionStoich!$E$5:$U$5,N$2,0))*(TimeStep)*'Composition Moles'!$C51</f>
        <v>0</v>
      </c>
      <c r="O39" s="19">
        <f ca="1">SUMPRODUCT(ReactionRateK3!$F61:$V61*OFFSET(ReactionStoich!$E$5:$U$5,O$2,0))*(TimeStep)*'Composition Moles'!$C51</f>
        <v>0</v>
      </c>
      <c r="P39" s="19">
        <f ca="1">SUMPRODUCT(ReactionRateK3!$F61:$V61*OFFSET(ReactionStoich!$E$5:$U$5,P$2,0))*(TimeStep)*'Composition Moles'!$C51</f>
        <v>0</v>
      </c>
      <c r="Q39" s="19">
        <f ca="1">SUMPRODUCT(ReactionRateK3!$F61:$V61*OFFSET(ReactionStoich!$E$5:$U$5,Q$2,0))*(TimeStep)*'Composition Moles'!$C51</f>
        <v>0</v>
      </c>
      <c r="R39" s="19">
        <f ca="1">SUMPRODUCT(ReactionRateK3!$F61:$V61*OFFSET(ReactionStoich!$E$5:$U$5,R$2,0))*(TimeStep)*'Composition Moles'!$C51</f>
        <v>0</v>
      </c>
      <c r="S39" s="19">
        <f ca="1">SUMPRODUCT(ReactionRateK3!$F61:$V61*OFFSET(ReactionStoich!$E$5:$U$5,S$2,0))*(TimeStep)*'Composition Moles'!$C51</f>
        <v>5.0110465597811267</v>
      </c>
      <c r="T39" s="19">
        <f ca="1">SUMPRODUCT(ReactionRateK3!$F61:$V61*OFFSET(ReactionStoich!$E$5:$U$5,T$2,0))*(TimeStep)*'Composition Moles'!$C51</f>
        <v>0</v>
      </c>
      <c r="U39" s="19">
        <f ca="1">SUMPRODUCT(ReactionRateK3!$F61:$V61*OFFSET(ReactionStoich!$E$5:$U$5,U$2,0))*(TimeStep)*'Composition Moles'!$C51</f>
        <v>0</v>
      </c>
      <c r="V39" s="19">
        <f ca="1">SUMPRODUCT(ReactionRateK3!$F61:$V61*OFFSET(ReactionStoich!$E$5:$U$5,V$2,0))*(TimeStep)*'Composition Moles'!$C51</f>
        <v>0</v>
      </c>
      <c r="W39" s="19">
        <f ca="1">SUMPRODUCT(ReactionRateK3!$F61:$V61*OFFSET(ReactionStoich!$E$5:$U$5,W$2,0))*(TimeStep)*'Composition Moles'!$C51</f>
        <v>0</v>
      </c>
      <c r="X39" s="19">
        <f ca="1">SUMPRODUCT(ReactionRateK3!$F61:$V61*OFFSET(ReactionStoich!$E$5:$U$5,X$2,0))*(TimeStep)*'Composition Moles'!$C51</f>
        <v>0</v>
      </c>
      <c r="Y39" s="19">
        <f ca="1">SUMPRODUCT(ReactionRateK3!$F61:$V61*OFFSET(ReactionStoich!$E$5:$U$5,Y$2,0))*(TimeStep)*'Composition Moles'!$C51</f>
        <v>-10.934884151986029</v>
      </c>
      <c r="Z39" s="19">
        <f ca="1">SUMPRODUCT(ReactionRateK3!$F61:$V61*OFFSET(ReactionStoich!$E$5:$U$5,Z$2,0))*(TimeStep)*'Composition Moles'!$C51</f>
        <v>0</v>
      </c>
      <c r="AA39" s="19">
        <f ca="1">SUMPRODUCT(ReactionRateK3!$F61:$V61*OFFSET(ReactionStoich!$E$5:$U$5,AA$2,0))*(TimeStep)*'Composition Moles'!$C51</f>
        <v>0</v>
      </c>
      <c r="AB39" s="19">
        <f ca="1">SUMPRODUCT(ReactionRateK3!$F61:$V61*OFFSET(ReactionStoich!$E$5:$U$5,AB$2,0))*(TimeStep)*'Composition Moles'!$C51</f>
        <v>0</v>
      </c>
      <c r="AC39" s="19">
        <f ca="1">SUMPRODUCT(ReactionRateK3!$F61:$V61*OFFSET(ReactionStoich!$E$5:$U$5,AC$2,0))*(TimeStep)*'Composition Moles'!$C51</f>
        <v>0</v>
      </c>
      <c r="AD39" s="19">
        <f ca="1">SUMPRODUCT(ReactionRateK3!$F61:$V61*OFFSET(ReactionStoich!$E$5:$U$5,AD$2,0))*(TimeStep)*'Composition Moles'!$C51</f>
        <v>0</v>
      </c>
      <c r="AE39" s="19">
        <f ca="1">SUMPRODUCT(ReactionRateK3!$F61:$V61*OFFSET(ReactionStoich!$E$5:$U$5,AE$2,0))*(TimeStep)*'Composition Moles'!$C51</f>
        <v>0</v>
      </c>
      <c r="AF39" s="19">
        <f ca="1">SUMPRODUCT(ReactionRateK3!$F61:$V61*OFFSET(ReactionStoich!$E$5:$U$5,AF$2,0))*(TimeStep)*'Composition Moles'!$C51</f>
        <v>0</v>
      </c>
      <c r="AG39" s="19">
        <f ca="1">SUMPRODUCT(ReactionRateK3!$F61:$V61*OFFSET(ReactionStoich!$E$5:$U$5,AG$2,0))*(TimeStep)*'Composition Moles'!$C51</f>
        <v>7.0122338467556783E-3</v>
      </c>
      <c r="AH39" s="19">
        <f ca="1">SUMPRODUCT(ReactionRateK3!$F61:$V61*OFFSET(ReactionStoich!$E$5:$U$5,AH$2,0))*(TimeStep)*'Composition Moles'!$C51</f>
        <v>3.0806808853872765</v>
      </c>
      <c r="AI39" s="19">
        <f ca="1">SUMPRODUCT(ReactionRateK3!$F61:$V61*OFFSET(ReactionStoich!$E$5:$U$5,AI$2,0))*(TimeStep)*'Composition Moles'!$C51</f>
        <v>3.6959268051340017</v>
      </c>
      <c r="AJ39" s="19">
        <f ca="1">SUMPRODUCT(ReactionRateK3!$F61:$V61*OFFSET(ReactionStoich!$E$5:$U$5,AJ$2,0))*(TimeStep)*'Composition Moles'!$C51</f>
        <v>1.9130202510758565</v>
      </c>
      <c r="AK39" s="19">
        <f ca="1">SUMPRODUCT(ReactionRateK3!$F61:$V61*OFFSET(ReactionStoich!$E$5:$U$5,AK$2,0))*(TimeStep)*'Composition Moles'!$C51</f>
        <v>0</v>
      </c>
      <c r="AL39" s="19">
        <f ca="1">SUMPRODUCT(ReactionRateK3!$F61:$V61*OFFSET(ReactionStoich!$E$5:$U$5,AL$2,0))*(TimeStep)*'Composition Moles'!$C51</f>
        <v>0</v>
      </c>
      <c r="AM39" s="19">
        <f ca="1">SUMPRODUCT(ReactionRateK3!$F61:$V61*OFFSET(ReactionStoich!$E$5:$U$5,AM$2,0))*(TimeStep)*'Composition Moles'!$C51</f>
        <v>0</v>
      </c>
      <c r="AN39" s="19">
        <f ca="1">SUMPRODUCT(ReactionRateK3!$F61:$V61*OFFSET(ReactionStoich!$E$5:$U$5,AN$2,0))*(TimeStep)*'Composition Moles'!$C51</f>
        <v>0</v>
      </c>
      <c r="AO39" s="19">
        <f ca="1">SUMPRODUCT(ReactionRateK3!$F61:$V61*OFFSET(ReactionStoich!$E$5:$U$5,AO$2,0))*(TimeStep)*'Composition Moles'!$C51</f>
        <v>-3.9181425764926482E-2</v>
      </c>
      <c r="AP39" s="19">
        <f ca="1">SUMPRODUCT(ReactionRateK3!$F61:$V61*OFFSET(ReactionStoich!$E$5:$U$5,AP$2,0))*(TimeStep)*'Composition Moles'!$C51</f>
        <v>-0.72249998508979918</v>
      </c>
      <c r="AQ39" s="19">
        <f ca="1">SUMPRODUCT(ReactionRateK3!$F61:$V61*OFFSET(ReactionStoich!$E$5:$U$5,AQ$2,0))*(TimeStep)*'Composition Moles'!$C51</f>
        <v>0</v>
      </c>
      <c r="AR39" s="19">
        <f ca="1">SUMPRODUCT(ReactionRateK3!$F61:$V61*OFFSET(ReactionStoich!$E$5:$U$5,AR$2,0))*(TimeStep)*'Composition Moles'!$C51</f>
        <v>0</v>
      </c>
      <c r="AS39" s="19">
        <f ca="1">SUMPRODUCT(ReactionRateK3!$F61:$V61*OFFSET(ReactionStoich!$E$5:$U$5,AS$2,0))*(TimeStep)*'Composition Moles'!$C51</f>
        <v>-0.67037372412808793</v>
      </c>
      <c r="AT39" s="19">
        <f ca="1">SUMPRODUCT(ReactionRateK3!$F61:$V61*OFFSET(ReactionStoich!$E$5:$U$5,AT$2,0))*(TimeStep)*'Composition Moles'!$C51</f>
        <v>-0.67037372412808793</v>
      </c>
      <c r="AU39" s="19">
        <f ca="1">SUMPRODUCT(ReactionRateK3!$F61:$V61*OFFSET(ReactionStoich!$E$5:$U$5,AU$2,0))*(TimeStep)*'Composition Moles'!$C51</f>
        <v>-0.67037372412808793</v>
      </c>
      <c r="AV39" s="19">
        <f ca="1">SUMPRODUCT(ReactionRateK3!$F61:$V61*OFFSET(ReactionStoich!$E$5:$U$5,AV$2,0))*(TimeStep)*'Composition Moles'!$C51</f>
        <v>0</v>
      </c>
      <c r="AW39" s="19">
        <f ca="1">SUMPRODUCT(ReactionRateK3!$F61:$V61*OFFSET(ReactionStoich!$E$5:$U$5,AW$2,0))*(TimeStep)*'Composition Moles'!$C51</f>
        <v>0</v>
      </c>
      <c r="AX39" s="19">
        <f ca="1">SUMPRODUCT(ReactionRateK3!$F61:$V61*OFFSET(ReactionStoich!$E$5:$U$5,AX$2,0))*(TimeStep)*'Composition Moles'!$C51</f>
        <v>0</v>
      </c>
      <c r="AY39" s="19">
        <f ca="1">SUMPRODUCT(ReactionRateK3!$F61:$V61*OFFSET(ReactionStoich!$E$5:$U$5,AY$2,0))*(TimeStep)*'Composition Moles'!$C51</f>
        <v>0</v>
      </c>
      <c r="AZ39" s="19">
        <f ca="1">SUMPRODUCT(ReactionRateK3!$F61:$V61*OFFSET(ReactionStoich!$E$5:$U$5,AZ$2,0))*(TimeStep)*'Composition Moles'!$C51</f>
        <v>0</v>
      </c>
      <c r="BA39" s="19">
        <f ca="1">SUMPRODUCT(ReactionRateK3!$F61:$V61*OFFSET(ReactionStoich!$E$5:$U$5,BA$2,0))*(TimeStep)*'Composition Moles'!$C51</f>
        <v>0</v>
      </c>
      <c r="BB39" s="19">
        <f ca="1">SUMPRODUCT(ReactionRateK3!$F61:$V61*OFFSET(ReactionStoich!$E$5:$U$5,BB$2,0))*(TimeStep)*'Composition Moles'!$C51</f>
        <v>0</v>
      </c>
      <c r="BC39" s="19">
        <f ca="1">SUMPRODUCT(ReactionRateK3!$F61:$V61*OFFSET(ReactionStoich!$E$5:$U$5,BC$2,0))*(TimeStep)*'Composition Moles'!$C51</f>
        <v>0</v>
      </c>
      <c r="BD39" s="19">
        <f ca="1">SUMPRODUCT(ReactionRateK3!$F61:$V61*OFFSET(ReactionStoich!$E$5:$U$5,BD$2,0))*(TimeStep)*'Composition Moles'!$C51</f>
        <v>0</v>
      </c>
      <c r="BE39" s="19">
        <f ca="1">SUMPRODUCT(ReactionRateK3!$F61:$V61*OFFSET(ReactionStoich!$E$5:$U$5,BE$2,0))*(TimeStep)*'Composition Moles'!$C51</f>
        <v>0</v>
      </c>
      <c r="BF39" s="19">
        <f ca="1">SUMPRODUCT(ReactionRateK3!$F61:$V61*OFFSET(ReactionStoich!$E$5:$U$5,BF$2,0))*(TimeStep)*'Composition Moles'!$C51</f>
        <v>0</v>
      </c>
      <c r="BG39" s="19">
        <f ca="1">SUMPRODUCT(ReactionRateK3!$F61:$V61*OFFSET(ReactionStoich!$E$5:$U$5,BG$2,0))*(TimeStep)*'Composition Moles'!$C51</f>
        <v>0</v>
      </c>
      <c r="BH39" s="19">
        <f ca="1">SUMPRODUCT(ReactionRateK3!$F61:$V61*OFFSET(ReactionStoich!$E$5:$U$5,BH$2,0))*(TimeStep)*'Composition Moles'!$C51</f>
        <v>0</v>
      </c>
      <c r="BI39" s="19">
        <f ca="1">SUMPRODUCT(ReactionRateK3!$F61:$V61*OFFSET(ReactionStoich!$E$5:$U$5,BI$2,0))*(TimeStep)*'Composition Moles'!$C51</f>
        <v>0</v>
      </c>
      <c r="BJ39" s="19">
        <f ca="1">SUMPRODUCT(ReactionRateK3!$F61:$V61*OFFSET(ReactionStoich!$E$5:$U$5,BJ$2,0))*(TimeStep)*'Composition Moles'!$C51</f>
        <v>0</v>
      </c>
      <c r="BK39" s="19">
        <f ca="1">SUMPRODUCT(ReactionRateK3!$F61:$V61*OFFSET(ReactionStoich!$E$5:$U$5,BK$2,0))*(TimeStep)*'Composition Moles'!$C51</f>
        <v>0</v>
      </c>
      <c r="BL39" s="19">
        <f ca="1">SUMPRODUCT(ReactionRateK3!$F61:$V61*OFFSET(ReactionStoich!$E$5:$U$5,BL$2,0))*(TimeStep)*'Composition Moles'!$C51</f>
        <v>0</v>
      </c>
      <c r="BM39" s="19">
        <f ca="1">SUMPRODUCT(ReactionRateK3!$F61:$V61*OFFSET(ReactionStoich!$E$5:$U$5,BM$2,0))*(TimeStep)*'Composition Moles'!$C51</f>
        <v>0</v>
      </c>
      <c r="BN39" s="19">
        <f ca="1">SUMPRODUCT(ReactionRateK3!$F61:$V61*OFFSET(ReactionStoich!$E$5:$U$5,BN$2,0))*(TimeStep)*'Composition Moles'!$C51</f>
        <v>0</v>
      </c>
      <c r="BO39" s="19">
        <f ca="1">SUMPRODUCT(ReactionRateK3!$F61:$V61*OFFSET(ReactionStoich!$E$5:$U$5,BO$2,0))*(TimeStep)*'Composition Moles'!$C51</f>
        <v>0</v>
      </c>
      <c r="BP39" s="19">
        <f ca="1">SUMPRODUCT(ReactionRateK3!$F61:$V61*OFFSET(ReactionStoich!$E$5:$U$5,BP$2,0))*(TimeStep)*'Composition Moles'!$C51</f>
        <v>0</v>
      </c>
      <c r="BQ39" s="19">
        <f ca="1">SUMPRODUCT(ReactionRateK3!$F61:$V61*OFFSET(ReactionStoich!$E$5:$U$5,BQ$2,0))*(TimeStep)*'Composition Moles'!$C51</f>
        <v>0</v>
      </c>
      <c r="BR39" s="19">
        <f ca="1">SUMPRODUCT(ReactionRateK3!$F61:$V61*OFFSET(ReactionStoich!$E$5:$U$5,BR$2,0))*(TimeStep)*'Composition Moles'!$C51</f>
        <v>0</v>
      </c>
      <c r="BS39" s="19">
        <f ca="1">SUMPRODUCT(ReactionRateK3!$F61:$V61*OFFSET(ReactionStoich!$E$5:$U$5,BS$2,0))*(TimeStep)*'Composition Moles'!$C51</f>
        <v>0</v>
      </c>
      <c r="BT39" s="19">
        <f ca="1">SUMPRODUCT(ReactionRateK3!$F61:$V61*OFFSET(ReactionStoich!$E$5:$U$5,BT$2,0))*(TimeStep)*'Composition Moles'!$C51</f>
        <v>0</v>
      </c>
      <c r="BU39" s="19">
        <f ca="1">SUMPRODUCT(ReactionRateK3!$F61:$V61*OFFSET(ReactionStoich!$E$5:$U$5,BU$2,0))*(TimeStep)*'Composition Moles'!$C51</f>
        <v>0</v>
      </c>
      <c r="BV39" s="19">
        <f ca="1">SUMPRODUCT(ReactionRateK3!$F61:$V61*OFFSET(ReactionStoich!$E$5:$U$5,BV$2,0))*(TimeStep)*'Composition Moles'!$C51</f>
        <v>0</v>
      </c>
      <c r="BW39" s="19">
        <f ca="1">SUMPRODUCT(ReactionRateK3!$F61:$V61*OFFSET(ReactionStoich!$E$5:$U$5,BW$2,0))*(TimeStep)*'Composition Moles'!$C51</f>
        <v>0</v>
      </c>
    </row>
    <row r="40" spans="1:75">
      <c r="A40">
        <f>ReactionRateK1!A62</f>
        <v>1.5000000000000007</v>
      </c>
      <c r="B40" s="20">
        <f t="shared" ca="1" si="6"/>
        <v>-24478.412470061612</v>
      </c>
      <c r="C40" s="20">
        <f ca="1">'Composition Moles'!BZ52</f>
        <v>143854.54710001027</v>
      </c>
      <c r="D40" s="26">
        <f t="shared" ca="1" si="7"/>
        <v>0.17016085319182703</v>
      </c>
      <c r="F40" s="19">
        <f ca="1">SUMPRODUCT(ReactionRateK3!$F62:$V62*OFFSET(ReactionStoich!$E$5:$U$5,F$2,0))*(TimeStep)*'Composition Moles'!$C52</f>
        <v>-0.85336803326195587</v>
      </c>
      <c r="G40" s="19">
        <f ca="1">SUMPRODUCT(ReactionRateK3!$F62:$V62*OFFSET(ReactionStoich!$E$5:$U$5,G$2,0))*(TimeStep)*'Composition Moles'!$C52</f>
        <v>0</v>
      </c>
      <c r="H40" s="19">
        <f ca="1">SUMPRODUCT(ReactionRateK3!$F62:$V62*OFFSET(ReactionStoich!$E$5:$U$5,H$2,0))*(TimeStep)*'Composition Moles'!$C52</f>
        <v>0.81822508855211018</v>
      </c>
      <c r="I40" s="19">
        <f ca="1">SUMPRODUCT(ReactionRateK3!$F62:$V62*OFFSET(ReactionStoich!$E$5:$U$5,I$2,0))*(TimeStep)*'Composition Moles'!$C52</f>
        <v>3.5142944709845768E-2</v>
      </c>
      <c r="J40" s="19">
        <f ca="1">SUMPRODUCT(ReactionRateK3!$F62:$V62*OFFSET(ReactionStoich!$E$5:$U$5,J$2,0))*(TimeStep)*'Composition Moles'!$C52</f>
        <v>0</v>
      </c>
      <c r="K40" s="19">
        <f ca="1">SUMPRODUCT(ReactionRateK3!$F62:$V62*OFFSET(ReactionStoich!$E$5:$U$5,K$2,0))*(TimeStep)*'Composition Moles'!$C52</f>
        <v>0</v>
      </c>
      <c r="L40" s="19">
        <f ca="1">SUMPRODUCT(ReactionRateK3!$F62:$V62*OFFSET(ReactionStoich!$E$5:$U$5,L$2,0))*(TimeStep)*'Composition Moles'!$C52</f>
        <v>0</v>
      </c>
      <c r="M40" s="19">
        <f ca="1">SUMPRODUCT(ReactionRateK3!$F62:$V62*OFFSET(ReactionStoich!$E$5:$U$5,M$2,0))*(TimeStep)*'Composition Moles'!$C52</f>
        <v>0</v>
      </c>
      <c r="N40" s="19">
        <f ca="1">SUMPRODUCT(ReactionRateK3!$F62:$V62*OFFSET(ReactionStoich!$E$5:$U$5,N$2,0))*(TimeStep)*'Composition Moles'!$C52</f>
        <v>0</v>
      </c>
      <c r="O40" s="19">
        <f ca="1">SUMPRODUCT(ReactionRateK3!$F62:$V62*OFFSET(ReactionStoich!$E$5:$U$5,O$2,0))*(TimeStep)*'Composition Moles'!$C52</f>
        <v>0</v>
      </c>
      <c r="P40" s="19">
        <f ca="1">SUMPRODUCT(ReactionRateK3!$F62:$V62*OFFSET(ReactionStoich!$E$5:$U$5,P$2,0))*(TimeStep)*'Composition Moles'!$C52</f>
        <v>0</v>
      </c>
      <c r="Q40" s="19">
        <f ca="1">SUMPRODUCT(ReactionRateK3!$F62:$V62*OFFSET(ReactionStoich!$E$5:$U$5,Q$2,0))*(TimeStep)*'Composition Moles'!$C52</f>
        <v>0</v>
      </c>
      <c r="R40" s="19">
        <f ca="1">SUMPRODUCT(ReactionRateK3!$F62:$V62*OFFSET(ReactionStoich!$E$5:$U$5,R$2,0))*(TimeStep)*'Composition Moles'!$C52</f>
        <v>0</v>
      </c>
      <c r="S40" s="19">
        <f ca="1">SUMPRODUCT(ReactionRateK3!$F62:$V62*OFFSET(ReactionStoich!$E$5:$U$5,S$2,0))*(TimeStep)*'Composition Moles'!$C52</f>
        <v>4.8913157089299819</v>
      </c>
      <c r="T40" s="19">
        <f ca="1">SUMPRODUCT(ReactionRateK3!$F62:$V62*OFFSET(ReactionStoich!$E$5:$U$5,T$2,0))*(TimeStep)*'Composition Moles'!$C52</f>
        <v>0</v>
      </c>
      <c r="U40" s="19">
        <f ca="1">SUMPRODUCT(ReactionRateK3!$F62:$V62*OFFSET(ReactionStoich!$E$5:$U$5,U$2,0))*(TimeStep)*'Composition Moles'!$C52</f>
        <v>0</v>
      </c>
      <c r="V40" s="19">
        <f ca="1">SUMPRODUCT(ReactionRateK3!$F62:$V62*OFFSET(ReactionStoich!$E$5:$U$5,V$2,0))*(TimeStep)*'Composition Moles'!$C52</f>
        <v>0</v>
      </c>
      <c r="W40" s="19">
        <f ca="1">SUMPRODUCT(ReactionRateK3!$F62:$V62*OFFSET(ReactionStoich!$E$5:$U$5,W$2,0))*(TimeStep)*'Composition Moles'!$C52</f>
        <v>0</v>
      </c>
      <c r="X40" s="19">
        <f ca="1">SUMPRODUCT(ReactionRateK3!$F62:$V62*OFFSET(ReactionStoich!$E$5:$U$5,X$2,0))*(TimeStep)*'Composition Moles'!$C52</f>
        <v>0</v>
      </c>
      <c r="Y40" s="19">
        <f ca="1">SUMPRODUCT(ReactionRateK3!$F62:$V62*OFFSET(ReactionStoich!$E$5:$U$5,Y$2,0))*(TimeStep)*'Composition Moles'!$C52</f>
        <v>-10.728249578406828</v>
      </c>
      <c r="Z40" s="19">
        <f ca="1">SUMPRODUCT(ReactionRateK3!$F62:$V62*OFFSET(ReactionStoich!$E$5:$U$5,Z$2,0))*(TimeStep)*'Composition Moles'!$C52</f>
        <v>0</v>
      </c>
      <c r="AA40" s="19">
        <f ca="1">SUMPRODUCT(ReactionRateK3!$F62:$V62*OFFSET(ReactionStoich!$E$5:$U$5,AA$2,0))*(TimeStep)*'Composition Moles'!$C52</f>
        <v>0</v>
      </c>
      <c r="AB40" s="19">
        <f ca="1">SUMPRODUCT(ReactionRateK3!$F62:$V62*OFFSET(ReactionStoich!$E$5:$U$5,AB$2,0))*(TimeStep)*'Composition Moles'!$C52</f>
        <v>0</v>
      </c>
      <c r="AC40" s="19">
        <f ca="1">SUMPRODUCT(ReactionRateK3!$F62:$V62*OFFSET(ReactionStoich!$E$5:$U$5,AC$2,0))*(TimeStep)*'Composition Moles'!$C52</f>
        <v>0</v>
      </c>
      <c r="AD40" s="19">
        <f ca="1">SUMPRODUCT(ReactionRateK3!$F62:$V62*OFFSET(ReactionStoich!$E$5:$U$5,AD$2,0))*(TimeStep)*'Composition Moles'!$C52</f>
        <v>0</v>
      </c>
      <c r="AE40" s="19">
        <f ca="1">SUMPRODUCT(ReactionRateK3!$F62:$V62*OFFSET(ReactionStoich!$E$5:$U$5,AE$2,0))*(TimeStep)*'Composition Moles'!$C52</f>
        <v>0</v>
      </c>
      <c r="AF40" s="19">
        <f ca="1">SUMPRODUCT(ReactionRateK3!$F62:$V62*OFFSET(ReactionStoich!$E$5:$U$5,AF$2,0))*(TimeStep)*'Composition Moles'!$C52</f>
        <v>0</v>
      </c>
      <c r="AG40" s="19">
        <f ca="1">SUMPRODUCT(ReactionRateK3!$F62:$V62*OFFSET(ReactionStoich!$E$5:$U$5,AG$2,0))*(TimeStep)*'Composition Moles'!$C52</f>
        <v>-4.209200238419889E-4</v>
      </c>
      <c r="AH40" s="19">
        <f ca="1">SUMPRODUCT(ReactionRateK3!$F62:$V62*OFFSET(ReactionStoich!$E$5:$U$5,AH$2,0))*(TimeStep)*'Composition Moles'!$C52</f>
        <v>2.9197683891917352</v>
      </c>
      <c r="AI40" s="19">
        <f ca="1">SUMPRODUCT(ReactionRateK3!$F62:$V62*OFFSET(ReactionStoich!$E$5:$U$5,AI$2,0))*(TimeStep)*'Composition Moles'!$C52</f>
        <v>3.7243456285810019</v>
      </c>
      <c r="AJ40" s="19">
        <f ca="1">SUMPRODUCT(ReactionRateK3!$F62:$V62*OFFSET(ReactionStoich!$E$5:$U$5,AJ$2,0))*(TimeStep)*'Composition Moles'!$C52</f>
        <v>1.8807379435085634</v>
      </c>
      <c r="AK40" s="19">
        <f ca="1">SUMPRODUCT(ReactionRateK3!$F62:$V62*OFFSET(ReactionStoich!$E$5:$U$5,AK$2,0))*(TimeStep)*'Composition Moles'!$C52</f>
        <v>0</v>
      </c>
      <c r="AL40" s="19">
        <f ca="1">SUMPRODUCT(ReactionRateK3!$F62:$V62*OFFSET(ReactionStoich!$E$5:$U$5,AL$2,0))*(TimeStep)*'Composition Moles'!$C52</f>
        <v>0</v>
      </c>
      <c r="AM40" s="19">
        <f ca="1">SUMPRODUCT(ReactionRateK3!$F62:$V62*OFFSET(ReactionStoich!$E$5:$U$5,AM$2,0))*(TimeStep)*'Composition Moles'!$C52</f>
        <v>0</v>
      </c>
      <c r="AN40" s="19">
        <f ca="1">SUMPRODUCT(ReactionRateK3!$F62:$V62*OFFSET(ReactionStoich!$E$5:$U$5,AN$2,0))*(TimeStep)*'Composition Moles'!$C52</f>
        <v>0</v>
      </c>
      <c r="AO40" s="19">
        <f ca="1">SUMPRODUCT(ReactionRateK3!$F62:$V62*OFFSET(ReactionStoich!$E$5:$U$5,AO$2,0))*(TimeStep)*'Composition Moles'!$C52</f>
        <v>-3.5142944709845768E-2</v>
      </c>
      <c r="AP40" s="19">
        <f ca="1">SUMPRODUCT(ReactionRateK3!$F62:$V62*OFFSET(ReactionStoich!$E$5:$U$5,AP$2,0))*(TimeStep)*'Composition Moles'!$C52</f>
        <v>-0.68767267863450965</v>
      </c>
      <c r="AQ40" s="19">
        <f ca="1">SUMPRODUCT(ReactionRateK3!$F62:$V62*OFFSET(ReactionStoich!$E$5:$U$5,AQ$2,0))*(TimeStep)*'Composition Moles'!$C52</f>
        <v>0</v>
      </c>
      <c r="AR40" s="19">
        <f ca="1">SUMPRODUCT(ReactionRateK3!$F62:$V62*OFFSET(ReactionStoich!$E$5:$U$5,AR$2,0))*(TimeStep)*'Composition Moles'!$C52</f>
        <v>0</v>
      </c>
      <c r="AS40" s="19">
        <f ca="1">SUMPRODUCT(ReactionRateK3!$F62:$V62*OFFSET(ReactionStoich!$E$5:$U$5,AS$2,0))*(TimeStep)*'Composition Moles'!$C52</f>
        <v>-0.65489384947875384</v>
      </c>
      <c r="AT40" s="19">
        <f ca="1">SUMPRODUCT(ReactionRateK3!$F62:$V62*OFFSET(ReactionStoich!$E$5:$U$5,AT$2,0))*(TimeStep)*'Composition Moles'!$C52</f>
        <v>-0.65489384947875384</v>
      </c>
      <c r="AU40" s="19">
        <f ca="1">SUMPRODUCT(ReactionRateK3!$F62:$V62*OFFSET(ReactionStoich!$E$5:$U$5,AU$2,0))*(TimeStep)*'Composition Moles'!$C52</f>
        <v>-0.65489384947875384</v>
      </c>
      <c r="AV40" s="19">
        <f ca="1">SUMPRODUCT(ReactionRateK3!$F62:$V62*OFFSET(ReactionStoich!$E$5:$U$5,AV$2,0))*(TimeStep)*'Composition Moles'!$C52</f>
        <v>0</v>
      </c>
      <c r="AW40" s="19">
        <f ca="1">SUMPRODUCT(ReactionRateK3!$F62:$V62*OFFSET(ReactionStoich!$E$5:$U$5,AW$2,0))*(TimeStep)*'Composition Moles'!$C52</f>
        <v>0</v>
      </c>
      <c r="AX40" s="19">
        <f ca="1">SUMPRODUCT(ReactionRateK3!$F62:$V62*OFFSET(ReactionStoich!$E$5:$U$5,AX$2,0))*(TimeStep)*'Composition Moles'!$C52</f>
        <v>0</v>
      </c>
      <c r="AY40" s="19">
        <f ca="1">SUMPRODUCT(ReactionRateK3!$F62:$V62*OFFSET(ReactionStoich!$E$5:$U$5,AY$2,0))*(TimeStep)*'Composition Moles'!$C52</f>
        <v>0</v>
      </c>
      <c r="AZ40" s="19">
        <f ca="1">SUMPRODUCT(ReactionRateK3!$F62:$V62*OFFSET(ReactionStoich!$E$5:$U$5,AZ$2,0))*(TimeStep)*'Composition Moles'!$C52</f>
        <v>0</v>
      </c>
      <c r="BA40" s="19">
        <f ca="1">SUMPRODUCT(ReactionRateK3!$F62:$V62*OFFSET(ReactionStoich!$E$5:$U$5,BA$2,0))*(TimeStep)*'Composition Moles'!$C52</f>
        <v>0</v>
      </c>
      <c r="BB40" s="19">
        <f ca="1">SUMPRODUCT(ReactionRateK3!$F62:$V62*OFFSET(ReactionStoich!$E$5:$U$5,BB$2,0))*(TimeStep)*'Composition Moles'!$C52</f>
        <v>0</v>
      </c>
      <c r="BC40" s="19">
        <f ca="1">SUMPRODUCT(ReactionRateK3!$F62:$V62*OFFSET(ReactionStoich!$E$5:$U$5,BC$2,0))*(TimeStep)*'Composition Moles'!$C52</f>
        <v>0</v>
      </c>
      <c r="BD40" s="19">
        <f ca="1">SUMPRODUCT(ReactionRateK3!$F62:$V62*OFFSET(ReactionStoich!$E$5:$U$5,BD$2,0))*(TimeStep)*'Composition Moles'!$C52</f>
        <v>0</v>
      </c>
      <c r="BE40" s="19">
        <f ca="1">SUMPRODUCT(ReactionRateK3!$F62:$V62*OFFSET(ReactionStoich!$E$5:$U$5,BE$2,0))*(TimeStep)*'Composition Moles'!$C52</f>
        <v>0</v>
      </c>
      <c r="BF40" s="19">
        <f ca="1">SUMPRODUCT(ReactionRateK3!$F62:$V62*OFFSET(ReactionStoich!$E$5:$U$5,BF$2,0))*(TimeStep)*'Composition Moles'!$C52</f>
        <v>0</v>
      </c>
      <c r="BG40" s="19">
        <f ca="1">SUMPRODUCT(ReactionRateK3!$F62:$V62*OFFSET(ReactionStoich!$E$5:$U$5,BG$2,0))*(TimeStep)*'Composition Moles'!$C52</f>
        <v>0</v>
      </c>
      <c r="BH40" s="19">
        <f ca="1">SUMPRODUCT(ReactionRateK3!$F62:$V62*OFFSET(ReactionStoich!$E$5:$U$5,BH$2,0))*(TimeStep)*'Composition Moles'!$C52</f>
        <v>0</v>
      </c>
      <c r="BI40" s="19">
        <f ca="1">SUMPRODUCT(ReactionRateK3!$F62:$V62*OFFSET(ReactionStoich!$E$5:$U$5,BI$2,0))*(TimeStep)*'Composition Moles'!$C52</f>
        <v>0</v>
      </c>
      <c r="BJ40" s="19">
        <f ca="1">SUMPRODUCT(ReactionRateK3!$F62:$V62*OFFSET(ReactionStoich!$E$5:$U$5,BJ$2,0))*(TimeStep)*'Composition Moles'!$C52</f>
        <v>0</v>
      </c>
      <c r="BK40" s="19">
        <f ca="1">SUMPRODUCT(ReactionRateK3!$F62:$V62*OFFSET(ReactionStoich!$E$5:$U$5,BK$2,0))*(TimeStep)*'Composition Moles'!$C52</f>
        <v>0</v>
      </c>
      <c r="BL40" s="19">
        <f ca="1">SUMPRODUCT(ReactionRateK3!$F62:$V62*OFFSET(ReactionStoich!$E$5:$U$5,BL$2,0))*(TimeStep)*'Composition Moles'!$C52</f>
        <v>0</v>
      </c>
      <c r="BM40" s="19">
        <f ca="1">SUMPRODUCT(ReactionRateK3!$F62:$V62*OFFSET(ReactionStoich!$E$5:$U$5,BM$2,0))*(TimeStep)*'Composition Moles'!$C52</f>
        <v>0</v>
      </c>
      <c r="BN40" s="19">
        <f ca="1">SUMPRODUCT(ReactionRateK3!$F62:$V62*OFFSET(ReactionStoich!$E$5:$U$5,BN$2,0))*(TimeStep)*'Composition Moles'!$C52</f>
        <v>0</v>
      </c>
      <c r="BO40" s="19">
        <f ca="1">SUMPRODUCT(ReactionRateK3!$F62:$V62*OFFSET(ReactionStoich!$E$5:$U$5,BO$2,0))*(TimeStep)*'Composition Moles'!$C52</f>
        <v>0</v>
      </c>
      <c r="BP40" s="19">
        <f ca="1">SUMPRODUCT(ReactionRateK3!$F62:$V62*OFFSET(ReactionStoich!$E$5:$U$5,BP$2,0))*(TimeStep)*'Composition Moles'!$C52</f>
        <v>0</v>
      </c>
      <c r="BQ40" s="19">
        <f ca="1">SUMPRODUCT(ReactionRateK3!$F62:$V62*OFFSET(ReactionStoich!$E$5:$U$5,BQ$2,0))*(TimeStep)*'Composition Moles'!$C52</f>
        <v>0</v>
      </c>
      <c r="BR40" s="19">
        <f ca="1">SUMPRODUCT(ReactionRateK3!$F62:$V62*OFFSET(ReactionStoich!$E$5:$U$5,BR$2,0))*(TimeStep)*'Composition Moles'!$C52</f>
        <v>0</v>
      </c>
      <c r="BS40" s="19">
        <f ca="1">SUMPRODUCT(ReactionRateK3!$F62:$V62*OFFSET(ReactionStoich!$E$5:$U$5,BS$2,0))*(TimeStep)*'Composition Moles'!$C52</f>
        <v>0</v>
      </c>
      <c r="BT40" s="19">
        <f ca="1">SUMPRODUCT(ReactionRateK3!$F62:$V62*OFFSET(ReactionStoich!$E$5:$U$5,BT$2,0))*(TimeStep)*'Composition Moles'!$C52</f>
        <v>0</v>
      </c>
      <c r="BU40" s="19">
        <f ca="1">SUMPRODUCT(ReactionRateK3!$F62:$V62*OFFSET(ReactionStoich!$E$5:$U$5,BU$2,0))*(TimeStep)*'Composition Moles'!$C52</f>
        <v>0</v>
      </c>
      <c r="BV40" s="19">
        <f ca="1">SUMPRODUCT(ReactionRateK3!$F62:$V62*OFFSET(ReactionStoich!$E$5:$U$5,BV$2,0))*(TimeStep)*'Composition Moles'!$C52</f>
        <v>0</v>
      </c>
      <c r="BW40" s="19">
        <f ca="1">SUMPRODUCT(ReactionRateK3!$F62:$V62*OFFSET(ReactionStoich!$E$5:$U$5,BW$2,0))*(TimeStep)*'Composition Moles'!$C52</f>
        <v>0</v>
      </c>
    </row>
    <row r="41" spans="1:75">
      <c r="A41">
        <f>ReactionRateK1!A63</f>
        <v>1.5500000000000007</v>
      </c>
      <c r="B41" s="20">
        <f t="shared" ca="1" si="6"/>
        <v>-23112.546560082745</v>
      </c>
      <c r="C41" s="20">
        <f ca="1">'Composition Moles'!BZ53</f>
        <v>143869.2636488475</v>
      </c>
      <c r="D41" s="26">
        <f t="shared" ca="1" si="7"/>
        <v>0.16064964797828724</v>
      </c>
      <c r="F41" s="19">
        <f ca="1">SUMPRODUCT(ReactionRateK3!$F63:$V63*OFFSET(ReactionStoich!$E$5:$U$5,F$2,0))*(TimeStep)*'Composition Moles'!$C53</f>
        <v>-0.79979302658630291</v>
      </c>
      <c r="G41" s="19">
        <f ca="1">SUMPRODUCT(ReactionRateK3!$F63:$V63*OFFSET(ReactionStoich!$E$5:$U$5,G$2,0))*(TimeStep)*'Composition Moles'!$C53</f>
        <v>0</v>
      </c>
      <c r="H41" s="19">
        <f ca="1">SUMPRODUCT(ReactionRateK3!$F63:$V63*OFFSET(ReactionStoich!$E$5:$U$5,H$2,0))*(TimeStep)*'Composition Moles'!$C53</f>
        <v>0.7682476969061881</v>
      </c>
      <c r="I41" s="19">
        <f ca="1">SUMPRODUCT(ReactionRateK3!$F63:$V63*OFFSET(ReactionStoich!$E$5:$U$5,I$2,0))*(TimeStep)*'Composition Moles'!$C53</f>
        <v>3.1545329680114774E-2</v>
      </c>
      <c r="J41" s="19">
        <f ca="1">SUMPRODUCT(ReactionRateK3!$F63:$V63*OFFSET(ReactionStoich!$E$5:$U$5,J$2,0))*(TimeStep)*'Composition Moles'!$C53</f>
        <v>0</v>
      </c>
      <c r="K41" s="19">
        <f ca="1">SUMPRODUCT(ReactionRateK3!$F63:$V63*OFFSET(ReactionStoich!$E$5:$U$5,K$2,0))*(TimeStep)*'Composition Moles'!$C53</f>
        <v>0</v>
      </c>
      <c r="L41" s="19">
        <f ca="1">SUMPRODUCT(ReactionRateK3!$F63:$V63*OFFSET(ReactionStoich!$E$5:$U$5,L$2,0))*(TimeStep)*'Composition Moles'!$C53</f>
        <v>0</v>
      </c>
      <c r="M41" s="19">
        <f ca="1">SUMPRODUCT(ReactionRateK3!$F63:$V63*OFFSET(ReactionStoich!$E$5:$U$5,M$2,0))*(TimeStep)*'Composition Moles'!$C53</f>
        <v>0</v>
      </c>
      <c r="N41" s="19">
        <f ca="1">SUMPRODUCT(ReactionRateK3!$F63:$V63*OFFSET(ReactionStoich!$E$5:$U$5,N$2,0))*(TimeStep)*'Composition Moles'!$C53</f>
        <v>0</v>
      </c>
      <c r="O41" s="19">
        <f ca="1">SUMPRODUCT(ReactionRateK3!$F63:$V63*OFFSET(ReactionStoich!$E$5:$U$5,O$2,0))*(TimeStep)*'Composition Moles'!$C53</f>
        <v>0</v>
      </c>
      <c r="P41" s="19">
        <f ca="1">SUMPRODUCT(ReactionRateK3!$F63:$V63*OFFSET(ReactionStoich!$E$5:$U$5,P$2,0))*(TimeStep)*'Composition Moles'!$C53</f>
        <v>0</v>
      </c>
      <c r="Q41" s="19">
        <f ca="1">SUMPRODUCT(ReactionRateK3!$F63:$V63*OFFSET(ReactionStoich!$E$5:$U$5,Q$2,0))*(TimeStep)*'Composition Moles'!$C53</f>
        <v>0</v>
      </c>
      <c r="R41" s="19">
        <f ca="1">SUMPRODUCT(ReactionRateK3!$F63:$V63*OFFSET(ReactionStoich!$E$5:$U$5,R$2,0))*(TimeStep)*'Composition Moles'!$C53</f>
        <v>0</v>
      </c>
      <c r="S41" s="19">
        <f ca="1">SUMPRODUCT(ReactionRateK3!$F63:$V63*OFFSET(ReactionStoich!$E$5:$U$5,S$2,0))*(TimeStep)*'Composition Moles'!$C53</f>
        <v>4.7780341101279076</v>
      </c>
      <c r="T41" s="19">
        <f ca="1">SUMPRODUCT(ReactionRateK3!$F63:$V63*OFFSET(ReactionStoich!$E$5:$U$5,T$2,0))*(TimeStep)*'Composition Moles'!$C53</f>
        <v>0</v>
      </c>
      <c r="U41" s="19">
        <f ca="1">SUMPRODUCT(ReactionRateK3!$F63:$V63*OFFSET(ReactionStoich!$E$5:$U$5,U$2,0))*(TimeStep)*'Composition Moles'!$C53</f>
        <v>0</v>
      </c>
      <c r="V41" s="19">
        <f ca="1">SUMPRODUCT(ReactionRateK3!$F63:$V63*OFFSET(ReactionStoich!$E$5:$U$5,V$2,0))*(TimeStep)*'Composition Moles'!$C53</f>
        <v>0</v>
      </c>
      <c r="W41" s="19">
        <f ca="1">SUMPRODUCT(ReactionRateK3!$F63:$V63*OFFSET(ReactionStoich!$E$5:$U$5,W$2,0))*(TimeStep)*'Composition Moles'!$C53</f>
        <v>0</v>
      </c>
      <c r="X41" s="19">
        <f ca="1">SUMPRODUCT(ReactionRateK3!$F63:$V63*OFFSET(ReactionStoich!$E$5:$U$5,X$2,0))*(TimeStep)*'Composition Moles'!$C53</f>
        <v>0</v>
      </c>
      <c r="Y41" s="19">
        <f ca="1">SUMPRODUCT(ReactionRateK3!$F63:$V63*OFFSET(ReactionStoich!$E$5:$U$5,Y$2,0))*(TimeStep)*'Composition Moles'!$C53</f>
        <v>-10.530056423237664</v>
      </c>
      <c r="Z41" s="19">
        <f ca="1">SUMPRODUCT(ReactionRateK3!$F63:$V63*OFFSET(ReactionStoich!$E$5:$U$5,Z$2,0))*(TimeStep)*'Composition Moles'!$C53</f>
        <v>0</v>
      </c>
      <c r="AA41" s="19">
        <f ca="1">SUMPRODUCT(ReactionRateK3!$F63:$V63*OFFSET(ReactionStoich!$E$5:$U$5,AA$2,0))*(TimeStep)*'Composition Moles'!$C53</f>
        <v>0</v>
      </c>
      <c r="AB41" s="19">
        <f ca="1">SUMPRODUCT(ReactionRateK3!$F63:$V63*OFFSET(ReactionStoich!$E$5:$U$5,AB$2,0))*(TimeStep)*'Composition Moles'!$C53</f>
        <v>0</v>
      </c>
      <c r="AC41" s="19">
        <f ca="1">SUMPRODUCT(ReactionRateK3!$F63:$V63*OFFSET(ReactionStoich!$E$5:$U$5,AC$2,0))*(TimeStep)*'Composition Moles'!$C53</f>
        <v>0</v>
      </c>
      <c r="AD41" s="19">
        <f ca="1">SUMPRODUCT(ReactionRateK3!$F63:$V63*OFFSET(ReactionStoich!$E$5:$U$5,AD$2,0))*(TimeStep)*'Composition Moles'!$C53</f>
        <v>0</v>
      </c>
      <c r="AE41" s="19">
        <f ca="1">SUMPRODUCT(ReactionRateK3!$F63:$V63*OFFSET(ReactionStoich!$E$5:$U$5,AE$2,0))*(TimeStep)*'Composition Moles'!$C53</f>
        <v>0</v>
      </c>
      <c r="AF41" s="19">
        <f ca="1">SUMPRODUCT(ReactionRateK3!$F63:$V63*OFFSET(ReactionStoich!$E$5:$U$5,AF$2,0))*(TimeStep)*'Composition Moles'!$C53</f>
        <v>0</v>
      </c>
      <c r="AG41" s="19">
        <f ca="1">SUMPRODUCT(ReactionRateK3!$F63:$V63*OFFSET(ReactionStoich!$E$5:$U$5,AG$2,0))*(TimeStep)*'Composition Moles'!$C53</f>
        <v>-6.5172259508698522E-3</v>
      </c>
      <c r="AH41" s="19">
        <f ca="1">SUMPRODUCT(ReactionRateK3!$F63:$V63*OFFSET(ReactionStoich!$E$5:$U$5,AH$2,0))*(TimeStep)*'Composition Moles'!$C53</f>
        <v>2.763682266458348</v>
      </c>
      <c r="AI41" s="19">
        <f ca="1">SUMPRODUCT(ReactionRateK3!$F63:$V63*OFFSET(ReactionStoich!$E$5:$U$5,AI$2,0))*(TimeStep)*'Composition Moles'!$C53</f>
        <v>3.7510378956293295</v>
      </c>
      <c r="AJ41" s="19">
        <f ca="1">SUMPRODUCT(ReactionRateK3!$F63:$V63*OFFSET(ReactionStoich!$E$5:$U$5,AJ$2,0))*(TimeStep)*'Composition Moles'!$C53</f>
        <v>1.8489389628075159</v>
      </c>
      <c r="AK41" s="19">
        <f ca="1">SUMPRODUCT(ReactionRateK3!$F63:$V63*OFFSET(ReactionStoich!$E$5:$U$5,AK$2,0))*(TimeStep)*'Composition Moles'!$C53</f>
        <v>0</v>
      </c>
      <c r="AL41" s="19">
        <f ca="1">SUMPRODUCT(ReactionRateK3!$F63:$V63*OFFSET(ReactionStoich!$E$5:$U$5,AL$2,0))*(TimeStep)*'Composition Moles'!$C53</f>
        <v>0</v>
      </c>
      <c r="AM41" s="19">
        <f ca="1">SUMPRODUCT(ReactionRateK3!$F63:$V63*OFFSET(ReactionStoich!$E$5:$U$5,AM$2,0))*(TimeStep)*'Composition Moles'!$C53</f>
        <v>0</v>
      </c>
      <c r="AN41" s="19">
        <f ca="1">SUMPRODUCT(ReactionRateK3!$F63:$V63*OFFSET(ReactionStoich!$E$5:$U$5,AN$2,0))*(TimeStep)*'Composition Moles'!$C53</f>
        <v>0</v>
      </c>
      <c r="AO41" s="19">
        <f ca="1">SUMPRODUCT(ReactionRateK3!$F63:$V63*OFFSET(ReactionStoich!$E$5:$U$5,AO$2,0))*(TimeStep)*'Composition Moles'!$C53</f>
        <v>-3.1545329680114774E-2</v>
      </c>
      <c r="AP41" s="19">
        <f ca="1">SUMPRODUCT(ReactionRateK3!$F63:$V63*OFFSET(ReactionStoich!$E$5:$U$5,AP$2,0))*(TimeStep)*'Composition Moles'!$C53</f>
        <v>-0.65390132342710572</v>
      </c>
      <c r="AQ41" s="19">
        <f ca="1">SUMPRODUCT(ReactionRateK3!$F63:$V63*OFFSET(ReactionStoich!$E$5:$U$5,AQ$2,0))*(TimeStep)*'Composition Moles'!$C53</f>
        <v>0</v>
      </c>
      <c r="AR41" s="19">
        <f ca="1">SUMPRODUCT(ReactionRateK3!$F63:$V63*OFFSET(ReactionStoich!$E$5:$U$5,AR$2,0))*(TimeStep)*'Composition Moles'!$C53</f>
        <v>0</v>
      </c>
      <c r="AS41" s="19">
        <f ca="1">SUMPRODUCT(ReactionRateK3!$F63:$V63*OFFSET(ReactionStoich!$E$5:$U$5,AS$2,0))*(TimeStep)*'Composition Moles'!$C53</f>
        <v>-0.6398909775757825</v>
      </c>
      <c r="AT41" s="19">
        <f ca="1">SUMPRODUCT(ReactionRateK3!$F63:$V63*OFFSET(ReactionStoich!$E$5:$U$5,AT$2,0))*(TimeStep)*'Composition Moles'!$C53</f>
        <v>-0.6398909775757825</v>
      </c>
      <c r="AU41" s="19">
        <f ca="1">SUMPRODUCT(ReactionRateK3!$F63:$V63*OFFSET(ReactionStoich!$E$5:$U$5,AU$2,0))*(TimeStep)*'Composition Moles'!$C53</f>
        <v>-0.6398909775757825</v>
      </c>
      <c r="AV41" s="19">
        <f ca="1">SUMPRODUCT(ReactionRateK3!$F63:$V63*OFFSET(ReactionStoich!$E$5:$U$5,AV$2,0))*(TimeStep)*'Composition Moles'!$C53</f>
        <v>0</v>
      </c>
      <c r="AW41" s="19">
        <f ca="1">SUMPRODUCT(ReactionRateK3!$F63:$V63*OFFSET(ReactionStoich!$E$5:$U$5,AW$2,0))*(TimeStep)*'Composition Moles'!$C53</f>
        <v>0</v>
      </c>
      <c r="AX41" s="19">
        <f ca="1">SUMPRODUCT(ReactionRateK3!$F63:$V63*OFFSET(ReactionStoich!$E$5:$U$5,AX$2,0))*(TimeStep)*'Composition Moles'!$C53</f>
        <v>0</v>
      </c>
      <c r="AY41" s="19">
        <f ca="1">SUMPRODUCT(ReactionRateK3!$F63:$V63*OFFSET(ReactionStoich!$E$5:$U$5,AY$2,0))*(TimeStep)*'Composition Moles'!$C53</f>
        <v>0</v>
      </c>
      <c r="AZ41" s="19">
        <f ca="1">SUMPRODUCT(ReactionRateK3!$F63:$V63*OFFSET(ReactionStoich!$E$5:$U$5,AZ$2,0))*(TimeStep)*'Composition Moles'!$C53</f>
        <v>0</v>
      </c>
      <c r="BA41" s="19">
        <f ca="1">SUMPRODUCT(ReactionRateK3!$F63:$V63*OFFSET(ReactionStoich!$E$5:$U$5,BA$2,0))*(TimeStep)*'Composition Moles'!$C53</f>
        <v>0</v>
      </c>
      <c r="BB41" s="19">
        <f ca="1">SUMPRODUCT(ReactionRateK3!$F63:$V63*OFFSET(ReactionStoich!$E$5:$U$5,BB$2,0))*(TimeStep)*'Composition Moles'!$C53</f>
        <v>0</v>
      </c>
      <c r="BC41" s="19">
        <f ca="1">SUMPRODUCT(ReactionRateK3!$F63:$V63*OFFSET(ReactionStoich!$E$5:$U$5,BC$2,0))*(TimeStep)*'Composition Moles'!$C53</f>
        <v>0</v>
      </c>
      <c r="BD41" s="19">
        <f ca="1">SUMPRODUCT(ReactionRateK3!$F63:$V63*OFFSET(ReactionStoich!$E$5:$U$5,BD$2,0))*(TimeStep)*'Composition Moles'!$C53</f>
        <v>0</v>
      </c>
      <c r="BE41" s="19">
        <f ca="1">SUMPRODUCT(ReactionRateK3!$F63:$V63*OFFSET(ReactionStoich!$E$5:$U$5,BE$2,0))*(TimeStep)*'Composition Moles'!$C53</f>
        <v>0</v>
      </c>
      <c r="BF41" s="19">
        <f ca="1">SUMPRODUCT(ReactionRateK3!$F63:$V63*OFFSET(ReactionStoich!$E$5:$U$5,BF$2,0))*(TimeStep)*'Composition Moles'!$C53</f>
        <v>0</v>
      </c>
      <c r="BG41" s="19">
        <f ca="1">SUMPRODUCT(ReactionRateK3!$F63:$V63*OFFSET(ReactionStoich!$E$5:$U$5,BG$2,0))*(TimeStep)*'Composition Moles'!$C53</f>
        <v>0</v>
      </c>
      <c r="BH41" s="19">
        <f ca="1">SUMPRODUCT(ReactionRateK3!$F63:$V63*OFFSET(ReactionStoich!$E$5:$U$5,BH$2,0))*(TimeStep)*'Composition Moles'!$C53</f>
        <v>0</v>
      </c>
      <c r="BI41" s="19">
        <f ca="1">SUMPRODUCT(ReactionRateK3!$F63:$V63*OFFSET(ReactionStoich!$E$5:$U$5,BI$2,0))*(TimeStep)*'Composition Moles'!$C53</f>
        <v>0</v>
      </c>
      <c r="BJ41" s="19">
        <f ca="1">SUMPRODUCT(ReactionRateK3!$F63:$V63*OFFSET(ReactionStoich!$E$5:$U$5,BJ$2,0))*(TimeStep)*'Composition Moles'!$C53</f>
        <v>0</v>
      </c>
      <c r="BK41" s="19">
        <f ca="1">SUMPRODUCT(ReactionRateK3!$F63:$V63*OFFSET(ReactionStoich!$E$5:$U$5,BK$2,0))*(TimeStep)*'Composition Moles'!$C53</f>
        <v>0</v>
      </c>
      <c r="BL41" s="19">
        <f ca="1">SUMPRODUCT(ReactionRateK3!$F63:$V63*OFFSET(ReactionStoich!$E$5:$U$5,BL$2,0))*(TimeStep)*'Composition Moles'!$C53</f>
        <v>0</v>
      </c>
      <c r="BM41" s="19">
        <f ca="1">SUMPRODUCT(ReactionRateK3!$F63:$V63*OFFSET(ReactionStoich!$E$5:$U$5,BM$2,0))*(TimeStep)*'Composition Moles'!$C53</f>
        <v>0</v>
      </c>
      <c r="BN41" s="19">
        <f ca="1">SUMPRODUCT(ReactionRateK3!$F63:$V63*OFFSET(ReactionStoich!$E$5:$U$5,BN$2,0))*(TimeStep)*'Composition Moles'!$C53</f>
        <v>0</v>
      </c>
      <c r="BO41" s="19">
        <f ca="1">SUMPRODUCT(ReactionRateK3!$F63:$V63*OFFSET(ReactionStoich!$E$5:$U$5,BO$2,0))*(TimeStep)*'Composition Moles'!$C53</f>
        <v>0</v>
      </c>
      <c r="BP41" s="19">
        <f ca="1">SUMPRODUCT(ReactionRateK3!$F63:$V63*OFFSET(ReactionStoich!$E$5:$U$5,BP$2,0))*(TimeStep)*'Composition Moles'!$C53</f>
        <v>0</v>
      </c>
      <c r="BQ41" s="19">
        <f ca="1">SUMPRODUCT(ReactionRateK3!$F63:$V63*OFFSET(ReactionStoich!$E$5:$U$5,BQ$2,0))*(TimeStep)*'Composition Moles'!$C53</f>
        <v>0</v>
      </c>
      <c r="BR41" s="19">
        <f ca="1">SUMPRODUCT(ReactionRateK3!$F63:$V63*OFFSET(ReactionStoich!$E$5:$U$5,BR$2,0))*(TimeStep)*'Composition Moles'!$C53</f>
        <v>0</v>
      </c>
      <c r="BS41" s="19">
        <f ca="1">SUMPRODUCT(ReactionRateK3!$F63:$V63*OFFSET(ReactionStoich!$E$5:$U$5,BS$2,0))*(TimeStep)*'Composition Moles'!$C53</f>
        <v>0</v>
      </c>
      <c r="BT41" s="19">
        <f ca="1">SUMPRODUCT(ReactionRateK3!$F63:$V63*OFFSET(ReactionStoich!$E$5:$U$5,BT$2,0))*(TimeStep)*'Composition Moles'!$C53</f>
        <v>0</v>
      </c>
      <c r="BU41" s="19">
        <f ca="1">SUMPRODUCT(ReactionRateK3!$F63:$V63*OFFSET(ReactionStoich!$E$5:$U$5,BU$2,0))*(TimeStep)*'Composition Moles'!$C53</f>
        <v>0</v>
      </c>
      <c r="BV41" s="19">
        <f ca="1">SUMPRODUCT(ReactionRateK3!$F63:$V63*OFFSET(ReactionStoich!$E$5:$U$5,BV$2,0))*(TimeStep)*'Composition Moles'!$C53</f>
        <v>0</v>
      </c>
      <c r="BW41" s="19">
        <f ca="1">SUMPRODUCT(ReactionRateK3!$F63:$V63*OFFSET(ReactionStoich!$E$5:$U$5,BW$2,0))*(TimeStep)*'Composition Moles'!$C53</f>
        <v>0</v>
      </c>
    </row>
    <row r="42" spans="1:75">
      <c r="A42">
        <f>ReactionRateK1!A64</f>
        <v>1.6000000000000008</v>
      </c>
      <c r="B42" s="20">
        <f t="shared" ca="1" si="6"/>
        <v>-21811.982619775714</v>
      </c>
      <c r="C42" s="20">
        <f ca="1">'Composition Moles'!BZ54</f>
        <v>143883.92627414552</v>
      </c>
      <c r="D42" s="26">
        <f t="shared" ca="1" si="7"/>
        <v>0.15159429676819366</v>
      </c>
      <c r="F42" s="19">
        <f ca="1">SUMPRODUCT(ReactionRateK3!$F64:$V64*OFFSET(ReactionStoich!$E$5:$U$5,F$2,0))*(TimeStep)*'Composition Moles'!$C54</f>
        <v>-0.74948261058695032</v>
      </c>
      <c r="G42" s="19">
        <f ca="1">SUMPRODUCT(ReactionRateK3!$F64:$V64*OFFSET(ReactionStoich!$E$5:$U$5,G$2,0))*(TimeStep)*'Composition Moles'!$C54</f>
        <v>0</v>
      </c>
      <c r="H42" s="19">
        <f ca="1">SUMPRODUCT(ReactionRateK3!$F64:$V64*OFFSET(ReactionStoich!$E$5:$U$5,H$2,0))*(TimeStep)*'Composition Moles'!$C54</f>
        <v>0.72114580712045018</v>
      </c>
      <c r="I42" s="19">
        <f ca="1">SUMPRODUCT(ReactionRateK3!$F64:$V64*OFFSET(ReactionStoich!$E$5:$U$5,I$2,0))*(TimeStep)*'Composition Moles'!$C54</f>
        <v>2.8336803466500068E-2</v>
      </c>
      <c r="J42" s="19">
        <f ca="1">SUMPRODUCT(ReactionRateK3!$F64:$V64*OFFSET(ReactionStoich!$E$5:$U$5,J$2,0))*(TimeStep)*'Composition Moles'!$C54</f>
        <v>0</v>
      </c>
      <c r="K42" s="19">
        <f ca="1">SUMPRODUCT(ReactionRateK3!$F64:$V64*OFFSET(ReactionStoich!$E$5:$U$5,K$2,0))*(TimeStep)*'Composition Moles'!$C54</f>
        <v>0</v>
      </c>
      <c r="L42" s="19">
        <f ca="1">SUMPRODUCT(ReactionRateK3!$F64:$V64*OFFSET(ReactionStoich!$E$5:$U$5,L$2,0))*(TimeStep)*'Composition Moles'!$C54</f>
        <v>0</v>
      </c>
      <c r="M42" s="19">
        <f ca="1">SUMPRODUCT(ReactionRateK3!$F64:$V64*OFFSET(ReactionStoich!$E$5:$U$5,M$2,0))*(TimeStep)*'Composition Moles'!$C54</f>
        <v>0</v>
      </c>
      <c r="N42" s="19">
        <f ca="1">SUMPRODUCT(ReactionRateK3!$F64:$V64*OFFSET(ReactionStoich!$E$5:$U$5,N$2,0))*(TimeStep)*'Composition Moles'!$C54</f>
        <v>0</v>
      </c>
      <c r="O42" s="19">
        <f ca="1">SUMPRODUCT(ReactionRateK3!$F64:$V64*OFFSET(ReactionStoich!$E$5:$U$5,O$2,0))*(TimeStep)*'Composition Moles'!$C54</f>
        <v>0</v>
      </c>
      <c r="P42" s="19">
        <f ca="1">SUMPRODUCT(ReactionRateK3!$F64:$V64*OFFSET(ReactionStoich!$E$5:$U$5,P$2,0))*(TimeStep)*'Composition Moles'!$C54</f>
        <v>0</v>
      </c>
      <c r="Q42" s="19">
        <f ca="1">SUMPRODUCT(ReactionRateK3!$F64:$V64*OFFSET(ReactionStoich!$E$5:$U$5,Q$2,0))*(TimeStep)*'Composition Moles'!$C54</f>
        <v>0</v>
      </c>
      <c r="R42" s="19">
        <f ca="1">SUMPRODUCT(ReactionRateK3!$F64:$V64*OFFSET(ReactionStoich!$E$5:$U$5,R$2,0))*(TimeStep)*'Composition Moles'!$C54</f>
        <v>0</v>
      </c>
      <c r="S42" s="19">
        <f ca="1">SUMPRODUCT(ReactionRateK3!$F64:$V64*OFFSET(ReactionStoich!$E$5:$U$5,S$2,0))*(TimeStep)*'Composition Moles'!$C54</f>
        <v>4.6705077010307949</v>
      </c>
      <c r="T42" s="19">
        <f ca="1">SUMPRODUCT(ReactionRateK3!$F64:$V64*OFFSET(ReactionStoich!$E$5:$U$5,T$2,0))*(TimeStep)*'Composition Moles'!$C54</f>
        <v>0</v>
      </c>
      <c r="U42" s="19">
        <f ca="1">SUMPRODUCT(ReactionRateK3!$F64:$V64*OFFSET(ReactionStoich!$E$5:$U$5,U$2,0))*(TimeStep)*'Composition Moles'!$C54</f>
        <v>0</v>
      </c>
      <c r="V42" s="19">
        <f ca="1">SUMPRODUCT(ReactionRateK3!$F64:$V64*OFFSET(ReactionStoich!$E$5:$U$5,V$2,0))*(TimeStep)*'Composition Moles'!$C54</f>
        <v>0</v>
      </c>
      <c r="W42" s="19">
        <f ca="1">SUMPRODUCT(ReactionRateK3!$F64:$V64*OFFSET(ReactionStoich!$E$5:$U$5,W$2,0))*(TimeStep)*'Composition Moles'!$C54</f>
        <v>0</v>
      </c>
      <c r="X42" s="19">
        <f ca="1">SUMPRODUCT(ReactionRateK3!$F64:$V64*OFFSET(ReactionStoich!$E$5:$U$5,X$2,0))*(TimeStep)*'Composition Moles'!$C54</f>
        <v>0</v>
      </c>
      <c r="Y42" s="19">
        <f ca="1">SUMPRODUCT(ReactionRateK3!$F64:$V64*OFFSET(ReactionStoich!$E$5:$U$5,Y$2,0))*(TimeStep)*'Composition Moles'!$C54</f>
        <v>-10.339305354680945</v>
      </c>
      <c r="Z42" s="19">
        <f ca="1">SUMPRODUCT(ReactionRateK3!$F64:$V64*OFFSET(ReactionStoich!$E$5:$U$5,Z$2,0))*(TimeStep)*'Composition Moles'!$C54</f>
        <v>0</v>
      </c>
      <c r="AA42" s="19">
        <f ca="1">SUMPRODUCT(ReactionRateK3!$F64:$V64*OFFSET(ReactionStoich!$E$5:$U$5,AA$2,0))*(TimeStep)*'Composition Moles'!$C54</f>
        <v>0</v>
      </c>
      <c r="AB42" s="19">
        <f ca="1">SUMPRODUCT(ReactionRateK3!$F64:$V64*OFFSET(ReactionStoich!$E$5:$U$5,AB$2,0))*(TimeStep)*'Composition Moles'!$C54</f>
        <v>0</v>
      </c>
      <c r="AC42" s="19">
        <f ca="1">SUMPRODUCT(ReactionRateK3!$F64:$V64*OFFSET(ReactionStoich!$E$5:$U$5,AC$2,0))*(TimeStep)*'Composition Moles'!$C54</f>
        <v>0</v>
      </c>
      <c r="AD42" s="19">
        <f ca="1">SUMPRODUCT(ReactionRateK3!$F64:$V64*OFFSET(ReactionStoich!$E$5:$U$5,AD$2,0))*(TimeStep)*'Composition Moles'!$C54</f>
        <v>0</v>
      </c>
      <c r="AE42" s="19">
        <f ca="1">SUMPRODUCT(ReactionRateK3!$F64:$V64*OFFSET(ReactionStoich!$E$5:$U$5,AE$2,0))*(TimeStep)*'Composition Moles'!$C54</f>
        <v>0</v>
      </c>
      <c r="AF42" s="19">
        <f ca="1">SUMPRODUCT(ReactionRateK3!$F64:$V64*OFFSET(ReactionStoich!$E$5:$U$5,AF$2,0))*(TimeStep)*'Composition Moles'!$C54</f>
        <v>0</v>
      </c>
      <c r="AG42" s="19">
        <f ca="1">SUMPRODUCT(ReactionRateK3!$F64:$V64*OFFSET(ReactionStoich!$E$5:$U$5,AG$2,0))*(TimeStep)*'Composition Moles'!$C54</f>
        <v>-1.1503130008425325E-2</v>
      </c>
      <c r="AH42" s="19">
        <f ca="1">SUMPRODUCT(ReactionRateK3!$F64:$V64*OFFSET(ReactionStoich!$E$5:$U$5,AH$2,0))*(TimeStep)*'Composition Moles'!$C54</f>
        <v>2.6123668812867629</v>
      </c>
      <c r="AI42" s="19">
        <f ca="1">SUMPRODUCT(ReactionRateK3!$F64:$V64*OFFSET(ReactionStoich!$E$5:$U$5,AI$2,0))*(TimeStep)*'Composition Moles'!$C54</f>
        <v>3.7759272130822636</v>
      </c>
      <c r="AJ42" s="19">
        <f ca="1">SUMPRODUCT(ReactionRateK3!$F64:$V64*OFFSET(ReactionStoich!$E$5:$U$5,AJ$2,0))*(TimeStep)*'Composition Moles'!$C54</f>
        <v>1.8175986665493091</v>
      </c>
      <c r="AK42" s="19">
        <f ca="1">SUMPRODUCT(ReactionRateK3!$F64:$V64*OFFSET(ReactionStoich!$E$5:$U$5,AK$2,0))*(TimeStep)*'Composition Moles'!$C54</f>
        <v>0</v>
      </c>
      <c r="AL42" s="19">
        <f ca="1">SUMPRODUCT(ReactionRateK3!$F64:$V64*OFFSET(ReactionStoich!$E$5:$U$5,AL$2,0))*(TimeStep)*'Composition Moles'!$C54</f>
        <v>0</v>
      </c>
      <c r="AM42" s="19">
        <f ca="1">SUMPRODUCT(ReactionRateK3!$F64:$V64*OFFSET(ReactionStoich!$E$5:$U$5,AM$2,0))*(TimeStep)*'Composition Moles'!$C54</f>
        <v>0</v>
      </c>
      <c r="AN42" s="19">
        <f ca="1">SUMPRODUCT(ReactionRateK3!$F64:$V64*OFFSET(ReactionStoich!$E$5:$U$5,AN$2,0))*(TimeStep)*'Composition Moles'!$C54</f>
        <v>0</v>
      </c>
      <c r="AO42" s="19">
        <f ca="1">SUMPRODUCT(ReactionRateK3!$F64:$V64*OFFSET(ReactionStoich!$E$5:$U$5,AO$2,0))*(TimeStep)*'Composition Moles'!$C54</f>
        <v>-2.8336803466500068E-2</v>
      </c>
      <c r="AP42" s="19">
        <f ca="1">SUMPRODUCT(ReactionRateK3!$F64:$V64*OFFSET(ReactionStoich!$E$5:$U$5,AP$2,0))*(TimeStep)*'Composition Moles'!$C54</f>
        <v>-0.62121592208344156</v>
      </c>
      <c r="AQ42" s="19">
        <f ca="1">SUMPRODUCT(ReactionRateK3!$F64:$V64*OFFSET(ReactionStoich!$E$5:$U$5,AQ$2,0))*(TimeStep)*'Composition Moles'!$C54</f>
        <v>0</v>
      </c>
      <c r="AR42" s="19">
        <f ca="1">SUMPRODUCT(ReactionRateK3!$F64:$V64*OFFSET(ReactionStoich!$E$5:$U$5,AR$2,0))*(TimeStep)*'Composition Moles'!$C54</f>
        <v>0</v>
      </c>
      <c r="AS42" s="19">
        <f ca="1">SUMPRODUCT(ReactionRateK3!$F64:$V64*OFFSET(ReactionStoich!$E$5:$U$5,AS$2,0))*(TimeStep)*'Composition Moles'!$C54</f>
        <v>-0.62534641723660533</v>
      </c>
      <c r="AT42" s="19">
        <f ca="1">SUMPRODUCT(ReactionRateK3!$F64:$V64*OFFSET(ReactionStoich!$E$5:$U$5,AT$2,0))*(TimeStep)*'Composition Moles'!$C54</f>
        <v>-0.62534641723660533</v>
      </c>
      <c r="AU42" s="19">
        <f ca="1">SUMPRODUCT(ReactionRateK3!$F64:$V64*OFFSET(ReactionStoich!$E$5:$U$5,AU$2,0))*(TimeStep)*'Composition Moles'!$C54</f>
        <v>-0.62534641723660533</v>
      </c>
      <c r="AV42" s="19">
        <f ca="1">SUMPRODUCT(ReactionRateK3!$F64:$V64*OFFSET(ReactionStoich!$E$5:$U$5,AV$2,0))*(TimeStep)*'Composition Moles'!$C54</f>
        <v>0</v>
      </c>
      <c r="AW42" s="19">
        <f ca="1">SUMPRODUCT(ReactionRateK3!$F64:$V64*OFFSET(ReactionStoich!$E$5:$U$5,AW$2,0))*(TimeStep)*'Composition Moles'!$C54</f>
        <v>0</v>
      </c>
      <c r="AX42" s="19">
        <f ca="1">SUMPRODUCT(ReactionRateK3!$F64:$V64*OFFSET(ReactionStoich!$E$5:$U$5,AX$2,0))*(TimeStep)*'Composition Moles'!$C54</f>
        <v>0</v>
      </c>
      <c r="AY42" s="19">
        <f ca="1">SUMPRODUCT(ReactionRateK3!$F64:$V64*OFFSET(ReactionStoich!$E$5:$U$5,AY$2,0))*(TimeStep)*'Composition Moles'!$C54</f>
        <v>0</v>
      </c>
      <c r="AZ42" s="19">
        <f ca="1">SUMPRODUCT(ReactionRateK3!$F64:$V64*OFFSET(ReactionStoich!$E$5:$U$5,AZ$2,0))*(TimeStep)*'Composition Moles'!$C54</f>
        <v>0</v>
      </c>
      <c r="BA42" s="19">
        <f ca="1">SUMPRODUCT(ReactionRateK3!$F64:$V64*OFFSET(ReactionStoich!$E$5:$U$5,BA$2,0))*(TimeStep)*'Composition Moles'!$C54</f>
        <v>0</v>
      </c>
      <c r="BB42" s="19">
        <f ca="1">SUMPRODUCT(ReactionRateK3!$F64:$V64*OFFSET(ReactionStoich!$E$5:$U$5,BB$2,0))*(TimeStep)*'Composition Moles'!$C54</f>
        <v>0</v>
      </c>
      <c r="BC42" s="19">
        <f ca="1">SUMPRODUCT(ReactionRateK3!$F64:$V64*OFFSET(ReactionStoich!$E$5:$U$5,BC$2,0))*(TimeStep)*'Composition Moles'!$C54</f>
        <v>0</v>
      </c>
      <c r="BD42" s="19">
        <f ca="1">SUMPRODUCT(ReactionRateK3!$F64:$V64*OFFSET(ReactionStoich!$E$5:$U$5,BD$2,0))*(TimeStep)*'Composition Moles'!$C54</f>
        <v>0</v>
      </c>
      <c r="BE42" s="19">
        <f ca="1">SUMPRODUCT(ReactionRateK3!$F64:$V64*OFFSET(ReactionStoich!$E$5:$U$5,BE$2,0))*(TimeStep)*'Composition Moles'!$C54</f>
        <v>0</v>
      </c>
      <c r="BF42" s="19">
        <f ca="1">SUMPRODUCT(ReactionRateK3!$F64:$V64*OFFSET(ReactionStoich!$E$5:$U$5,BF$2,0))*(TimeStep)*'Composition Moles'!$C54</f>
        <v>0</v>
      </c>
      <c r="BG42" s="19">
        <f ca="1">SUMPRODUCT(ReactionRateK3!$F64:$V64*OFFSET(ReactionStoich!$E$5:$U$5,BG$2,0))*(TimeStep)*'Composition Moles'!$C54</f>
        <v>0</v>
      </c>
      <c r="BH42" s="19">
        <f ca="1">SUMPRODUCT(ReactionRateK3!$F64:$V64*OFFSET(ReactionStoich!$E$5:$U$5,BH$2,0))*(TimeStep)*'Composition Moles'!$C54</f>
        <v>0</v>
      </c>
      <c r="BI42" s="19">
        <f ca="1">SUMPRODUCT(ReactionRateK3!$F64:$V64*OFFSET(ReactionStoich!$E$5:$U$5,BI$2,0))*(TimeStep)*'Composition Moles'!$C54</f>
        <v>0</v>
      </c>
      <c r="BJ42" s="19">
        <f ca="1">SUMPRODUCT(ReactionRateK3!$F64:$V64*OFFSET(ReactionStoich!$E$5:$U$5,BJ$2,0))*(TimeStep)*'Composition Moles'!$C54</f>
        <v>0</v>
      </c>
      <c r="BK42" s="19">
        <f ca="1">SUMPRODUCT(ReactionRateK3!$F64:$V64*OFFSET(ReactionStoich!$E$5:$U$5,BK$2,0))*(TimeStep)*'Composition Moles'!$C54</f>
        <v>0</v>
      </c>
      <c r="BL42" s="19">
        <f ca="1">SUMPRODUCT(ReactionRateK3!$F64:$V64*OFFSET(ReactionStoich!$E$5:$U$5,BL$2,0))*(TimeStep)*'Composition Moles'!$C54</f>
        <v>0</v>
      </c>
      <c r="BM42" s="19">
        <f ca="1">SUMPRODUCT(ReactionRateK3!$F64:$V64*OFFSET(ReactionStoich!$E$5:$U$5,BM$2,0))*(TimeStep)*'Composition Moles'!$C54</f>
        <v>0</v>
      </c>
      <c r="BN42" s="19">
        <f ca="1">SUMPRODUCT(ReactionRateK3!$F64:$V64*OFFSET(ReactionStoich!$E$5:$U$5,BN$2,0))*(TimeStep)*'Composition Moles'!$C54</f>
        <v>0</v>
      </c>
      <c r="BO42" s="19">
        <f ca="1">SUMPRODUCT(ReactionRateK3!$F64:$V64*OFFSET(ReactionStoich!$E$5:$U$5,BO$2,0))*(TimeStep)*'Composition Moles'!$C54</f>
        <v>0</v>
      </c>
      <c r="BP42" s="19">
        <f ca="1">SUMPRODUCT(ReactionRateK3!$F64:$V64*OFFSET(ReactionStoich!$E$5:$U$5,BP$2,0))*(TimeStep)*'Composition Moles'!$C54</f>
        <v>0</v>
      </c>
      <c r="BQ42" s="19">
        <f ca="1">SUMPRODUCT(ReactionRateK3!$F64:$V64*OFFSET(ReactionStoich!$E$5:$U$5,BQ$2,0))*(TimeStep)*'Composition Moles'!$C54</f>
        <v>0</v>
      </c>
      <c r="BR42" s="19">
        <f ca="1">SUMPRODUCT(ReactionRateK3!$F64:$V64*OFFSET(ReactionStoich!$E$5:$U$5,BR$2,0))*(TimeStep)*'Composition Moles'!$C54</f>
        <v>0</v>
      </c>
      <c r="BS42" s="19">
        <f ca="1">SUMPRODUCT(ReactionRateK3!$F64:$V64*OFFSET(ReactionStoich!$E$5:$U$5,BS$2,0))*(TimeStep)*'Composition Moles'!$C54</f>
        <v>0</v>
      </c>
      <c r="BT42" s="19">
        <f ca="1">SUMPRODUCT(ReactionRateK3!$F64:$V64*OFFSET(ReactionStoich!$E$5:$U$5,BT$2,0))*(TimeStep)*'Composition Moles'!$C54</f>
        <v>0</v>
      </c>
      <c r="BU42" s="19">
        <f ca="1">SUMPRODUCT(ReactionRateK3!$F64:$V64*OFFSET(ReactionStoich!$E$5:$U$5,BU$2,0))*(TimeStep)*'Composition Moles'!$C54</f>
        <v>0</v>
      </c>
      <c r="BV42" s="19">
        <f ca="1">SUMPRODUCT(ReactionRateK3!$F64:$V64*OFFSET(ReactionStoich!$E$5:$U$5,BV$2,0))*(TimeStep)*'Composition Moles'!$C54</f>
        <v>0</v>
      </c>
      <c r="BW42" s="19">
        <f ca="1">SUMPRODUCT(ReactionRateK3!$F64:$V64*OFFSET(ReactionStoich!$E$5:$U$5,BW$2,0))*(TimeStep)*'Composition Moles'!$C54</f>
        <v>0</v>
      </c>
    </row>
    <row r="43" spans="1:75">
      <c r="A43">
        <f>ReactionRateK1!A65</f>
        <v>1.6500000000000008</v>
      </c>
      <c r="B43" s="20">
        <f t="shared" ca="1" si="6"/>
        <v>-20575.204900838413</v>
      </c>
      <c r="C43" s="20">
        <f ca="1">'Composition Moles'!BZ55</f>
        <v>143898.50652707118</v>
      </c>
      <c r="D43" s="26">
        <f t="shared" ca="1" si="7"/>
        <v>0.14298414484911742</v>
      </c>
      <c r="F43" s="19">
        <f ca="1">SUMPRODUCT(ReactionRateK3!$F65:$V65*OFFSET(ReactionStoich!$E$5:$U$5,F$2,0))*(TimeStep)*'Composition Moles'!$C55</f>
        <v>-0.70224289825906183</v>
      </c>
      <c r="G43" s="19">
        <f ca="1">SUMPRODUCT(ReactionRateK3!$F65:$V65*OFFSET(ReactionStoich!$E$5:$U$5,G$2,0))*(TimeStep)*'Composition Moles'!$C55</f>
        <v>0</v>
      </c>
      <c r="H43" s="19">
        <f ca="1">SUMPRODUCT(ReactionRateK3!$F65:$V65*OFFSET(ReactionStoich!$E$5:$U$5,H$2,0))*(TimeStep)*'Composition Moles'!$C55</f>
        <v>0.6767706960517238</v>
      </c>
      <c r="I43" s="19">
        <f ca="1">SUMPRODUCT(ReactionRateK3!$F65:$V65*OFFSET(ReactionStoich!$E$5:$U$5,I$2,0))*(TimeStep)*'Composition Moles'!$C55</f>
        <v>2.5472202207338066E-2</v>
      </c>
      <c r="J43" s="19">
        <f ca="1">SUMPRODUCT(ReactionRateK3!$F65:$V65*OFFSET(ReactionStoich!$E$5:$U$5,J$2,0))*(TimeStep)*'Composition Moles'!$C55</f>
        <v>0</v>
      </c>
      <c r="K43" s="19">
        <f ca="1">SUMPRODUCT(ReactionRateK3!$F65:$V65*OFFSET(ReactionStoich!$E$5:$U$5,K$2,0))*(TimeStep)*'Composition Moles'!$C55</f>
        <v>0</v>
      </c>
      <c r="L43" s="19">
        <f ca="1">SUMPRODUCT(ReactionRateK3!$F65:$V65*OFFSET(ReactionStoich!$E$5:$U$5,L$2,0))*(TimeStep)*'Composition Moles'!$C55</f>
        <v>0</v>
      </c>
      <c r="M43" s="19">
        <f ca="1">SUMPRODUCT(ReactionRateK3!$F65:$V65*OFFSET(ReactionStoich!$E$5:$U$5,M$2,0))*(TimeStep)*'Composition Moles'!$C55</f>
        <v>0</v>
      </c>
      <c r="N43" s="19">
        <f ca="1">SUMPRODUCT(ReactionRateK3!$F65:$V65*OFFSET(ReactionStoich!$E$5:$U$5,N$2,0))*(TimeStep)*'Composition Moles'!$C55</f>
        <v>0</v>
      </c>
      <c r="O43" s="19">
        <f ca="1">SUMPRODUCT(ReactionRateK3!$F65:$V65*OFFSET(ReactionStoich!$E$5:$U$5,O$2,0))*(TimeStep)*'Composition Moles'!$C55</f>
        <v>0</v>
      </c>
      <c r="P43" s="19">
        <f ca="1">SUMPRODUCT(ReactionRateK3!$F65:$V65*OFFSET(ReactionStoich!$E$5:$U$5,P$2,0))*(TimeStep)*'Composition Moles'!$C55</f>
        <v>0</v>
      </c>
      <c r="Q43" s="19">
        <f ca="1">SUMPRODUCT(ReactionRateK3!$F65:$V65*OFFSET(ReactionStoich!$E$5:$U$5,Q$2,0))*(TimeStep)*'Composition Moles'!$C55</f>
        <v>0</v>
      </c>
      <c r="R43" s="19">
        <f ca="1">SUMPRODUCT(ReactionRateK3!$F65:$V65*OFFSET(ReactionStoich!$E$5:$U$5,R$2,0))*(TimeStep)*'Composition Moles'!$C55</f>
        <v>0</v>
      </c>
      <c r="S43" s="19">
        <f ca="1">SUMPRODUCT(ReactionRateK3!$F65:$V65*OFFSET(ReactionStoich!$E$5:$U$5,S$2,0))*(TimeStep)*'Composition Moles'!$C55</f>
        <v>4.5681298309156553</v>
      </c>
      <c r="T43" s="19">
        <f ca="1">SUMPRODUCT(ReactionRateK3!$F65:$V65*OFFSET(ReactionStoich!$E$5:$U$5,T$2,0))*(TimeStep)*'Composition Moles'!$C55</f>
        <v>0</v>
      </c>
      <c r="U43" s="19">
        <f ca="1">SUMPRODUCT(ReactionRateK3!$F65:$V65*OFFSET(ReactionStoich!$E$5:$U$5,U$2,0))*(TimeStep)*'Composition Moles'!$C55</f>
        <v>0</v>
      </c>
      <c r="V43" s="19">
        <f ca="1">SUMPRODUCT(ReactionRateK3!$F65:$V65*OFFSET(ReactionStoich!$E$5:$U$5,V$2,0))*(TimeStep)*'Composition Moles'!$C55</f>
        <v>0</v>
      </c>
      <c r="W43" s="19">
        <f ca="1">SUMPRODUCT(ReactionRateK3!$F65:$V65*OFFSET(ReactionStoich!$E$5:$U$5,W$2,0))*(TimeStep)*'Composition Moles'!$C55</f>
        <v>0</v>
      </c>
      <c r="X43" s="19">
        <f ca="1">SUMPRODUCT(ReactionRateK3!$F65:$V65*OFFSET(ReactionStoich!$E$5:$U$5,X$2,0))*(TimeStep)*'Composition Moles'!$C55</f>
        <v>0</v>
      </c>
      <c r="Y43" s="19">
        <f ca="1">SUMPRODUCT(ReactionRateK3!$F65:$V65*OFFSET(ReactionStoich!$E$5:$U$5,Y$2,0))*(TimeStep)*'Composition Moles'!$C55</f>
        <v>-10.155141465812829</v>
      </c>
      <c r="Z43" s="19">
        <f ca="1">SUMPRODUCT(ReactionRateK3!$F65:$V65*OFFSET(ReactionStoich!$E$5:$U$5,Z$2,0))*(TimeStep)*'Composition Moles'!$C55</f>
        <v>0</v>
      </c>
      <c r="AA43" s="19">
        <f ca="1">SUMPRODUCT(ReactionRateK3!$F65:$V65*OFFSET(ReactionStoich!$E$5:$U$5,AA$2,0))*(TimeStep)*'Composition Moles'!$C55</f>
        <v>0</v>
      </c>
      <c r="AB43" s="19">
        <f ca="1">SUMPRODUCT(ReactionRateK3!$F65:$V65*OFFSET(ReactionStoich!$E$5:$U$5,AB$2,0))*(TimeStep)*'Composition Moles'!$C55</f>
        <v>0</v>
      </c>
      <c r="AC43" s="19">
        <f ca="1">SUMPRODUCT(ReactionRateK3!$F65:$V65*OFFSET(ReactionStoich!$E$5:$U$5,AC$2,0))*(TimeStep)*'Composition Moles'!$C55</f>
        <v>0</v>
      </c>
      <c r="AD43" s="19">
        <f ca="1">SUMPRODUCT(ReactionRateK3!$F65:$V65*OFFSET(ReactionStoich!$E$5:$U$5,AD$2,0))*(TimeStep)*'Composition Moles'!$C55</f>
        <v>0</v>
      </c>
      <c r="AE43" s="19">
        <f ca="1">SUMPRODUCT(ReactionRateK3!$F65:$V65*OFFSET(ReactionStoich!$E$5:$U$5,AE$2,0))*(TimeStep)*'Composition Moles'!$C55</f>
        <v>0</v>
      </c>
      <c r="AF43" s="19">
        <f ca="1">SUMPRODUCT(ReactionRateK3!$F65:$V65*OFFSET(ReactionStoich!$E$5:$U$5,AF$2,0))*(TimeStep)*'Composition Moles'!$C55</f>
        <v>0</v>
      </c>
      <c r="AG43" s="19">
        <f ca="1">SUMPRODUCT(ReactionRateK3!$F65:$V65*OFFSET(ReactionStoich!$E$5:$U$5,AG$2,0))*(TimeStep)*'Composition Moles'!$C55</f>
        <v>-1.5559011764236429E-2</v>
      </c>
      <c r="AH43" s="19">
        <f ca="1">SUMPRODUCT(ReactionRateK3!$F65:$V65*OFFSET(ReactionStoich!$E$5:$U$5,AH$2,0))*(TimeStep)*'Composition Moles'!$C55</f>
        <v>2.465762176859402</v>
      </c>
      <c r="AI43" s="19">
        <f ca="1">SUMPRODUCT(ReactionRateK3!$F65:$V65*OFFSET(ReactionStoich!$E$5:$U$5,AI$2,0))*(TimeStep)*'Composition Moles'!$C55</f>
        <v>3.7989527226889082</v>
      </c>
      <c r="AJ43" s="19">
        <f ca="1">SUMPRODUCT(ReactionRateK3!$F65:$V65*OFFSET(ReactionStoich!$E$5:$U$5,AJ$2,0))*(TimeStep)*'Composition Moles'!$C55</f>
        <v>1.7866955498200785</v>
      </c>
      <c r="AK43" s="19">
        <f ca="1">SUMPRODUCT(ReactionRateK3!$F65:$V65*OFFSET(ReactionStoich!$E$5:$U$5,AK$2,0))*(TimeStep)*'Composition Moles'!$C55</f>
        <v>0</v>
      </c>
      <c r="AL43" s="19">
        <f ca="1">SUMPRODUCT(ReactionRateK3!$F65:$V65*OFFSET(ReactionStoich!$E$5:$U$5,AL$2,0))*(TimeStep)*'Composition Moles'!$C55</f>
        <v>0</v>
      </c>
      <c r="AM43" s="19">
        <f ca="1">SUMPRODUCT(ReactionRateK3!$F65:$V65*OFFSET(ReactionStoich!$E$5:$U$5,AM$2,0))*(TimeStep)*'Composition Moles'!$C55</f>
        <v>0</v>
      </c>
      <c r="AN43" s="19">
        <f ca="1">SUMPRODUCT(ReactionRateK3!$F65:$V65*OFFSET(ReactionStoich!$E$5:$U$5,AN$2,0))*(TimeStep)*'Composition Moles'!$C55</f>
        <v>0</v>
      </c>
      <c r="AO43" s="19">
        <f ca="1">SUMPRODUCT(ReactionRateK3!$F65:$V65*OFFSET(ReactionStoich!$E$5:$U$5,AO$2,0))*(TimeStep)*'Composition Moles'!$C55</f>
        <v>-2.5472202207338066E-2</v>
      </c>
      <c r="AP43" s="19">
        <f ca="1">SUMPRODUCT(ReactionRateK3!$F65:$V65*OFFSET(ReactionStoich!$E$5:$U$5,AP$2,0))*(TimeStep)*'Composition Moles'!$C55</f>
        <v>-0.58963979527135546</v>
      </c>
      <c r="AQ43" s="19">
        <f ca="1">SUMPRODUCT(ReactionRateK3!$F65:$V65*OFFSET(ReactionStoich!$E$5:$U$5,AQ$2,0))*(TimeStep)*'Composition Moles'!$C55</f>
        <v>0</v>
      </c>
      <c r="AR43" s="19">
        <f ca="1">SUMPRODUCT(ReactionRateK3!$F65:$V65*OFFSET(ReactionStoich!$E$5:$U$5,AR$2,0))*(TimeStep)*'Composition Moles'!$C55</f>
        <v>0</v>
      </c>
      <c r="AS43" s="19">
        <f ca="1">SUMPRODUCT(ReactionRateK3!$F65:$V65*OFFSET(ReactionStoich!$E$5:$U$5,AS$2,0))*(TimeStep)*'Composition Moles'!$C55</f>
        <v>-0.61124260174276168</v>
      </c>
      <c r="AT43" s="19">
        <f ca="1">SUMPRODUCT(ReactionRateK3!$F65:$V65*OFFSET(ReactionStoich!$E$5:$U$5,AT$2,0))*(TimeStep)*'Composition Moles'!$C55</f>
        <v>-0.61124260174276168</v>
      </c>
      <c r="AU43" s="19">
        <f ca="1">SUMPRODUCT(ReactionRateK3!$F65:$V65*OFFSET(ReactionStoich!$E$5:$U$5,AU$2,0))*(TimeStep)*'Composition Moles'!$C55</f>
        <v>-0.61124260174276168</v>
      </c>
      <c r="AV43" s="19">
        <f ca="1">SUMPRODUCT(ReactionRateK3!$F65:$V65*OFFSET(ReactionStoich!$E$5:$U$5,AV$2,0))*(TimeStep)*'Composition Moles'!$C55</f>
        <v>0</v>
      </c>
      <c r="AW43" s="19">
        <f ca="1">SUMPRODUCT(ReactionRateK3!$F65:$V65*OFFSET(ReactionStoich!$E$5:$U$5,AW$2,0))*(TimeStep)*'Composition Moles'!$C55</f>
        <v>0</v>
      </c>
      <c r="AX43" s="19">
        <f ca="1">SUMPRODUCT(ReactionRateK3!$F65:$V65*OFFSET(ReactionStoich!$E$5:$U$5,AX$2,0))*(TimeStep)*'Composition Moles'!$C55</f>
        <v>0</v>
      </c>
      <c r="AY43" s="19">
        <f ca="1">SUMPRODUCT(ReactionRateK3!$F65:$V65*OFFSET(ReactionStoich!$E$5:$U$5,AY$2,0))*(TimeStep)*'Composition Moles'!$C55</f>
        <v>0</v>
      </c>
      <c r="AZ43" s="19">
        <f ca="1">SUMPRODUCT(ReactionRateK3!$F65:$V65*OFFSET(ReactionStoich!$E$5:$U$5,AZ$2,0))*(TimeStep)*'Composition Moles'!$C55</f>
        <v>0</v>
      </c>
      <c r="BA43" s="19">
        <f ca="1">SUMPRODUCT(ReactionRateK3!$F65:$V65*OFFSET(ReactionStoich!$E$5:$U$5,BA$2,0))*(TimeStep)*'Composition Moles'!$C55</f>
        <v>0</v>
      </c>
      <c r="BB43" s="19">
        <f ca="1">SUMPRODUCT(ReactionRateK3!$F65:$V65*OFFSET(ReactionStoich!$E$5:$U$5,BB$2,0))*(TimeStep)*'Composition Moles'!$C55</f>
        <v>0</v>
      </c>
      <c r="BC43" s="19">
        <f ca="1">SUMPRODUCT(ReactionRateK3!$F65:$V65*OFFSET(ReactionStoich!$E$5:$U$5,BC$2,0))*(TimeStep)*'Composition Moles'!$C55</f>
        <v>0</v>
      </c>
      <c r="BD43" s="19">
        <f ca="1">SUMPRODUCT(ReactionRateK3!$F65:$V65*OFFSET(ReactionStoich!$E$5:$U$5,BD$2,0))*(TimeStep)*'Composition Moles'!$C55</f>
        <v>0</v>
      </c>
      <c r="BE43" s="19">
        <f ca="1">SUMPRODUCT(ReactionRateK3!$F65:$V65*OFFSET(ReactionStoich!$E$5:$U$5,BE$2,0))*(TimeStep)*'Composition Moles'!$C55</f>
        <v>0</v>
      </c>
      <c r="BF43" s="19">
        <f ca="1">SUMPRODUCT(ReactionRateK3!$F65:$V65*OFFSET(ReactionStoich!$E$5:$U$5,BF$2,0))*(TimeStep)*'Composition Moles'!$C55</f>
        <v>0</v>
      </c>
      <c r="BG43" s="19">
        <f ca="1">SUMPRODUCT(ReactionRateK3!$F65:$V65*OFFSET(ReactionStoich!$E$5:$U$5,BG$2,0))*(TimeStep)*'Composition Moles'!$C55</f>
        <v>0</v>
      </c>
      <c r="BH43" s="19">
        <f ca="1">SUMPRODUCT(ReactionRateK3!$F65:$V65*OFFSET(ReactionStoich!$E$5:$U$5,BH$2,0))*(TimeStep)*'Composition Moles'!$C55</f>
        <v>0</v>
      </c>
      <c r="BI43" s="19">
        <f ca="1">SUMPRODUCT(ReactionRateK3!$F65:$V65*OFFSET(ReactionStoich!$E$5:$U$5,BI$2,0))*(TimeStep)*'Composition Moles'!$C55</f>
        <v>0</v>
      </c>
      <c r="BJ43" s="19">
        <f ca="1">SUMPRODUCT(ReactionRateK3!$F65:$V65*OFFSET(ReactionStoich!$E$5:$U$5,BJ$2,0))*(TimeStep)*'Composition Moles'!$C55</f>
        <v>0</v>
      </c>
      <c r="BK43" s="19">
        <f ca="1">SUMPRODUCT(ReactionRateK3!$F65:$V65*OFFSET(ReactionStoich!$E$5:$U$5,BK$2,0))*(TimeStep)*'Composition Moles'!$C55</f>
        <v>0</v>
      </c>
      <c r="BL43" s="19">
        <f ca="1">SUMPRODUCT(ReactionRateK3!$F65:$V65*OFFSET(ReactionStoich!$E$5:$U$5,BL$2,0))*(TimeStep)*'Composition Moles'!$C55</f>
        <v>0</v>
      </c>
      <c r="BM43" s="19">
        <f ca="1">SUMPRODUCT(ReactionRateK3!$F65:$V65*OFFSET(ReactionStoich!$E$5:$U$5,BM$2,0))*(TimeStep)*'Composition Moles'!$C55</f>
        <v>0</v>
      </c>
      <c r="BN43" s="19">
        <f ca="1">SUMPRODUCT(ReactionRateK3!$F65:$V65*OFFSET(ReactionStoich!$E$5:$U$5,BN$2,0))*(TimeStep)*'Composition Moles'!$C55</f>
        <v>0</v>
      </c>
      <c r="BO43" s="19">
        <f ca="1">SUMPRODUCT(ReactionRateK3!$F65:$V65*OFFSET(ReactionStoich!$E$5:$U$5,BO$2,0))*(TimeStep)*'Composition Moles'!$C55</f>
        <v>0</v>
      </c>
      <c r="BP43" s="19">
        <f ca="1">SUMPRODUCT(ReactionRateK3!$F65:$V65*OFFSET(ReactionStoich!$E$5:$U$5,BP$2,0))*(TimeStep)*'Composition Moles'!$C55</f>
        <v>0</v>
      </c>
      <c r="BQ43" s="19">
        <f ca="1">SUMPRODUCT(ReactionRateK3!$F65:$V65*OFFSET(ReactionStoich!$E$5:$U$5,BQ$2,0))*(TimeStep)*'Composition Moles'!$C55</f>
        <v>0</v>
      </c>
      <c r="BR43" s="19">
        <f ca="1">SUMPRODUCT(ReactionRateK3!$F65:$V65*OFFSET(ReactionStoich!$E$5:$U$5,BR$2,0))*(TimeStep)*'Composition Moles'!$C55</f>
        <v>0</v>
      </c>
      <c r="BS43" s="19">
        <f ca="1">SUMPRODUCT(ReactionRateK3!$F65:$V65*OFFSET(ReactionStoich!$E$5:$U$5,BS$2,0))*(TimeStep)*'Composition Moles'!$C55</f>
        <v>0</v>
      </c>
      <c r="BT43" s="19">
        <f ca="1">SUMPRODUCT(ReactionRateK3!$F65:$V65*OFFSET(ReactionStoich!$E$5:$U$5,BT$2,0))*(TimeStep)*'Composition Moles'!$C55</f>
        <v>0</v>
      </c>
      <c r="BU43" s="19">
        <f ca="1">SUMPRODUCT(ReactionRateK3!$F65:$V65*OFFSET(ReactionStoich!$E$5:$U$5,BU$2,0))*(TimeStep)*'Composition Moles'!$C55</f>
        <v>0</v>
      </c>
      <c r="BV43" s="19">
        <f ca="1">SUMPRODUCT(ReactionRateK3!$F65:$V65*OFFSET(ReactionStoich!$E$5:$U$5,BV$2,0))*(TimeStep)*'Composition Moles'!$C55</f>
        <v>0</v>
      </c>
      <c r="BW43" s="19">
        <f ca="1">SUMPRODUCT(ReactionRateK3!$F65:$V65*OFFSET(ReactionStoich!$E$5:$U$5,BW$2,0))*(TimeStep)*'Composition Moles'!$C55</f>
        <v>0</v>
      </c>
    </row>
    <row r="44" spans="1:75">
      <c r="A44">
        <f>ReactionRateK1!A66</f>
        <v>1.7000000000000008</v>
      </c>
      <c r="B44" s="20">
        <f t="shared" ca="1" si="6"/>
        <v>-19400.465965498453</v>
      </c>
      <c r="C44" s="20">
        <f ca="1">'Composition Moles'!BZ56</f>
        <v>143912.97770969846</v>
      </c>
      <c r="D44" s="26">
        <f t="shared" ca="1" si="7"/>
        <v>0.13480692481141701</v>
      </c>
      <c r="F44" s="19">
        <f ca="1">SUMPRODUCT(ReactionRateK3!$F66:$V66*OFFSET(ReactionStoich!$E$5:$U$5,F$2,0))*(TimeStep)*'Composition Moles'!$C56</f>
        <v>-0.65789226097741715</v>
      </c>
      <c r="G44" s="19">
        <f ca="1">SUMPRODUCT(ReactionRateK3!$F66:$V66*OFFSET(ReactionStoich!$E$5:$U$5,G$2,0))*(TimeStep)*'Composition Moles'!$C56</f>
        <v>0</v>
      </c>
      <c r="H44" s="19">
        <f ca="1">SUMPRODUCT(ReactionRateK3!$F66:$V66*OFFSET(ReactionStoich!$E$5:$U$5,H$2,0))*(TimeStep)*'Composition Moles'!$C56</f>
        <v>0.63498020708950442</v>
      </c>
      <c r="I44" s="19">
        <f ca="1">SUMPRODUCT(ReactionRateK3!$F66:$V66*OFFSET(ReactionStoich!$E$5:$U$5,I$2,0))*(TimeStep)*'Composition Moles'!$C56</f>
        <v>2.2912053887912776E-2</v>
      </c>
      <c r="J44" s="19">
        <f ca="1">SUMPRODUCT(ReactionRateK3!$F66:$V66*OFFSET(ReactionStoich!$E$5:$U$5,J$2,0))*(TimeStep)*'Composition Moles'!$C56</f>
        <v>0</v>
      </c>
      <c r="K44" s="19">
        <f ca="1">SUMPRODUCT(ReactionRateK3!$F66:$V66*OFFSET(ReactionStoich!$E$5:$U$5,K$2,0))*(TimeStep)*'Composition Moles'!$C56</f>
        <v>0</v>
      </c>
      <c r="L44" s="19">
        <f ca="1">SUMPRODUCT(ReactionRateK3!$F66:$V66*OFFSET(ReactionStoich!$E$5:$U$5,L$2,0))*(TimeStep)*'Composition Moles'!$C56</f>
        <v>0</v>
      </c>
      <c r="M44" s="19">
        <f ca="1">SUMPRODUCT(ReactionRateK3!$F66:$V66*OFFSET(ReactionStoich!$E$5:$U$5,M$2,0))*(TimeStep)*'Composition Moles'!$C56</f>
        <v>0</v>
      </c>
      <c r="N44" s="19">
        <f ca="1">SUMPRODUCT(ReactionRateK3!$F66:$V66*OFFSET(ReactionStoich!$E$5:$U$5,N$2,0))*(TimeStep)*'Composition Moles'!$C56</f>
        <v>0</v>
      </c>
      <c r="O44" s="19">
        <f ca="1">SUMPRODUCT(ReactionRateK3!$F66:$V66*OFFSET(ReactionStoich!$E$5:$U$5,O$2,0))*(TimeStep)*'Composition Moles'!$C56</f>
        <v>0</v>
      </c>
      <c r="P44" s="19">
        <f ca="1">SUMPRODUCT(ReactionRateK3!$F66:$V66*OFFSET(ReactionStoich!$E$5:$U$5,P$2,0))*(TimeStep)*'Composition Moles'!$C56</f>
        <v>0</v>
      </c>
      <c r="Q44" s="19">
        <f ca="1">SUMPRODUCT(ReactionRateK3!$F66:$V66*OFFSET(ReactionStoich!$E$5:$U$5,Q$2,0))*(TimeStep)*'Composition Moles'!$C56</f>
        <v>0</v>
      </c>
      <c r="R44" s="19">
        <f ca="1">SUMPRODUCT(ReactionRateK3!$F66:$V66*OFFSET(ReactionStoich!$E$5:$U$5,R$2,0))*(TimeStep)*'Composition Moles'!$C56</f>
        <v>0</v>
      </c>
      <c r="S44" s="19">
        <f ca="1">SUMPRODUCT(ReactionRateK3!$F66:$V66*OFFSET(ReactionStoich!$E$5:$U$5,S$2,0))*(TimeStep)*'Composition Moles'!$C56</f>
        <v>4.470366161542044</v>
      </c>
      <c r="T44" s="19">
        <f ca="1">SUMPRODUCT(ReactionRateK3!$F66:$V66*OFFSET(ReactionStoich!$E$5:$U$5,T$2,0))*(TimeStep)*'Composition Moles'!$C56</f>
        <v>0</v>
      </c>
      <c r="U44" s="19">
        <f ca="1">SUMPRODUCT(ReactionRateK3!$F66:$V66*OFFSET(ReactionStoich!$E$5:$U$5,U$2,0))*(TimeStep)*'Composition Moles'!$C56</f>
        <v>0</v>
      </c>
      <c r="V44" s="19">
        <f ca="1">SUMPRODUCT(ReactionRateK3!$F66:$V66*OFFSET(ReactionStoich!$E$5:$U$5,V$2,0))*(TimeStep)*'Composition Moles'!$C56</f>
        <v>0</v>
      </c>
      <c r="W44" s="19">
        <f ca="1">SUMPRODUCT(ReactionRateK3!$F66:$V66*OFFSET(ReactionStoich!$E$5:$U$5,W$2,0))*(TimeStep)*'Composition Moles'!$C56</f>
        <v>0</v>
      </c>
      <c r="X44" s="19">
        <f ca="1">SUMPRODUCT(ReactionRateK3!$F66:$V66*OFFSET(ReactionStoich!$E$5:$U$5,X$2,0))*(TimeStep)*'Composition Moles'!$C56</f>
        <v>0</v>
      </c>
      <c r="Y44" s="19">
        <f ca="1">SUMPRODUCT(ReactionRateK3!$F66:$V66*OFFSET(ReactionStoich!$E$5:$U$5,Y$2,0))*(TimeStep)*'Composition Moles'!$C56</f>
        <v>-9.976826390414411</v>
      </c>
      <c r="Z44" s="19">
        <f ca="1">SUMPRODUCT(ReactionRateK3!$F66:$V66*OFFSET(ReactionStoich!$E$5:$U$5,Z$2,0))*(TimeStep)*'Composition Moles'!$C56</f>
        <v>0</v>
      </c>
      <c r="AA44" s="19">
        <f ca="1">SUMPRODUCT(ReactionRateK3!$F66:$V66*OFFSET(ReactionStoich!$E$5:$U$5,AA$2,0))*(TimeStep)*'Composition Moles'!$C56</f>
        <v>0</v>
      </c>
      <c r="AB44" s="19">
        <f ca="1">SUMPRODUCT(ReactionRateK3!$F66:$V66*OFFSET(ReactionStoich!$E$5:$U$5,AB$2,0))*(TimeStep)*'Composition Moles'!$C56</f>
        <v>0</v>
      </c>
      <c r="AC44" s="19">
        <f ca="1">SUMPRODUCT(ReactionRateK3!$F66:$V66*OFFSET(ReactionStoich!$E$5:$U$5,AC$2,0))*(TimeStep)*'Composition Moles'!$C56</f>
        <v>0</v>
      </c>
      <c r="AD44" s="19">
        <f ca="1">SUMPRODUCT(ReactionRateK3!$F66:$V66*OFFSET(ReactionStoich!$E$5:$U$5,AD$2,0))*(TimeStep)*'Composition Moles'!$C56</f>
        <v>0</v>
      </c>
      <c r="AE44" s="19">
        <f ca="1">SUMPRODUCT(ReactionRateK3!$F66:$V66*OFFSET(ReactionStoich!$E$5:$U$5,AE$2,0))*(TimeStep)*'Composition Moles'!$C56</f>
        <v>0</v>
      </c>
      <c r="AF44" s="19">
        <f ca="1">SUMPRODUCT(ReactionRateK3!$F66:$V66*OFFSET(ReactionStoich!$E$5:$U$5,AF$2,0))*(TimeStep)*'Composition Moles'!$C56</f>
        <v>0</v>
      </c>
      <c r="AG44" s="19">
        <f ca="1">SUMPRODUCT(ReactionRateK3!$F66:$V66*OFFSET(ReactionStoich!$E$5:$U$5,AG$2,0))*(TimeStep)*'Composition Moles'!$C56</f>
        <v>-1.8831347270638687E-2</v>
      </c>
      <c r="AH44" s="19">
        <f ca="1">SUMPRODUCT(ReactionRateK3!$F66:$V66*OFFSET(ReactionStoich!$E$5:$U$5,AH$2,0))*(TimeStep)*'Composition Moles'!$C56</f>
        <v>2.3238036780020699</v>
      </c>
      <c r="AI44" s="19">
        <f ca="1">SUMPRODUCT(ReactionRateK3!$F66:$V66*OFFSET(ReactionStoich!$E$5:$U$5,AI$2,0))*(TimeStep)*'Composition Moles'!$C56</f>
        <v>3.8200677246027013</v>
      </c>
      <c r="AJ44" s="19">
        <f ca="1">SUMPRODUCT(ReactionRateK3!$F66:$V66*OFFSET(ReactionStoich!$E$5:$U$5,AJ$2,0))*(TimeStep)*'Composition Moles'!$C56</f>
        <v>1.7562108167113026</v>
      </c>
      <c r="AK44" s="19">
        <f ca="1">SUMPRODUCT(ReactionRateK3!$F66:$V66*OFFSET(ReactionStoich!$E$5:$U$5,AK$2,0))*(TimeStep)*'Composition Moles'!$C56</f>
        <v>0</v>
      </c>
      <c r="AL44" s="19">
        <f ca="1">SUMPRODUCT(ReactionRateK3!$F66:$V66*OFFSET(ReactionStoich!$E$5:$U$5,AL$2,0))*(TimeStep)*'Composition Moles'!$C56</f>
        <v>0</v>
      </c>
      <c r="AM44" s="19">
        <f ca="1">SUMPRODUCT(ReactionRateK3!$F66:$V66*OFFSET(ReactionStoich!$E$5:$U$5,AM$2,0))*(TimeStep)*'Composition Moles'!$C56</f>
        <v>0</v>
      </c>
      <c r="AN44" s="19">
        <f ca="1">SUMPRODUCT(ReactionRateK3!$F66:$V66*OFFSET(ReactionStoich!$E$5:$U$5,AN$2,0))*(TimeStep)*'Composition Moles'!$C56</f>
        <v>0</v>
      </c>
      <c r="AO44" s="19">
        <f ca="1">SUMPRODUCT(ReactionRateK3!$F66:$V66*OFFSET(ReactionStoich!$E$5:$U$5,AO$2,0))*(TimeStep)*'Composition Moles'!$C56</f>
        <v>-2.2912053887912776E-2</v>
      </c>
      <c r="AP44" s="19">
        <f ca="1">SUMPRODUCT(ReactionRateK3!$F66:$V66*OFFSET(ReactionStoich!$E$5:$U$5,AP$2,0))*(TimeStep)*'Composition Moles'!$C56</f>
        <v>-0.5591896823176129</v>
      </c>
      <c r="AQ44" s="19">
        <f ca="1">SUMPRODUCT(ReactionRateK3!$F66:$V66*OFFSET(ReactionStoich!$E$5:$U$5,AQ$2,0))*(TimeStep)*'Composition Moles'!$C56</f>
        <v>0</v>
      </c>
      <c r="AR44" s="19">
        <f ca="1">SUMPRODUCT(ReactionRateK3!$F66:$V66*OFFSET(ReactionStoich!$E$5:$U$5,AR$2,0))*(TimeStep)*'Composition Moles'!$C56</f>
        <v>0</v>
      </c>
      <c r="AS44" s="19">
        <f ca="1">SUMPRODUCT(ReactionRateK3!$F66:$V66*OFFSET(ReactionStoich!$E$5:$U$5,AS$2,0))*(TimeStep)*'Composition Moles'!$C56</f>
        <v>-0.59756296898918126</v>
      </c>
      <c r="AT44" s="19">
        <f ca="1">SUMPRODUCT(ReactionRateK3!$F66:$V66*OFFSET(ReactionStoich!$E$5:$U$5,AT$2,0))*(TimeStep)*'Composition Moles'!$C56</f>
        <v>-0.59756296898918126</v>
      </c>
      <c r="AU44" s="19">
        <f ca="1">SUMPRODUCT(ReactionRateK3!$F66:$V66*OFFSET(ReactionStoich!$E$5:$U$5,AU$2,0))*(TimeStep)*'Composition Moles'!$C56</f>
        <v>-0.59756296898918126</v>
      </c>
      <c r="AV44" s="19">
        <f ca="1">SUMPRODUCT(ReactionRateK3!$F66:$V66*OFFSET(ReactionStoich!$E$5:$U$5,AV$2,0))*(TimeStep)*'Composition Moles'!$C56</f>
        <v>0</v>
      </c>
      <c r="AW44" s="19">
        <f ca="1">SUMPRODUCT(ReactionRateK3!$F66:$V66*OFFSET(ReactionStoich!$E$5:$U$5,AW$2,0))*(TimeStep)*'Composition Moles'!$C56</f>
        <v>0</v>
      </c>
      <c r="AX44" s="19">
        <f ca="1">SUMPRODUCT(ReactionRateK3!$F66:$V66*OFFSET(ReactionStoich!$E$5:$U$5,AX$2,0))*(TimeStep)*'Composition Moles'!$C56</f>
        <v>0</v>
      </c>
      <c r="AY44" s="19">
        <f ca="1">SUMPRODUCT(ReactionRateK3!$F66:$V66*OFFSET(ReactionStoich!$E$5:$U$5,AY$2,0))*(TimeStep)*'Composition Moles'!$C56</f>
        <v>0</v>
      </c>
      <c r="AZ44" s="19">
        <f ca="1">SUMPRODUCT(ReactionRateK3!$F66:$V66*OFFSET(ReactionStoich!$E$5:$U$5,AZ$2,0))*(TimeStep)*'Composition Moles'!$C56</f>
        <v>0</v>
      </c>
      <c r="BA44" s="19">
        <f ca="1">SUMPRODUCT(ReactionRateK3!$F66:$V66*OFFSET(ReactionStoich!$E$5:$U$5,BA$2,0))*(TimeStep)*'Composition Moles'!$C56</f>
        <v>0</v>
      </c>
      <c r="BB44" s="19">
        <f ca="1">SUMPRODUCT(ReactionRateK3!$F66:$V66*OFFSET(ReactionStoich!$E$5:$U$5,BB$2,0))*(TimeStep)*'Composition Moles'!$C56</f>
        <v>0</v>
      </c>
      <c r="BC44" s="19">
        <f ca="1">SUMPRODUCT(ReactionRateK3!$F66:$V66*OFFSET(ReactionStoich!$E$5:$U$5,BC$2,0))*(TimeStep)*'Composition Moles'!$C56</f>
        <v>0</v>
      </c>
      <c r="BD44" s="19">
        <f ca="1">SUMPRODUCT(ReactionRateK3!$F66:$V66*OFFSET(ReactionStoich!$E$5:$U$5,BD$2,0))*(TimeStep)*'Composition Moles'!$C56</f>
        <v>0</v>
      </c>
      <c r="BE44" s="19">
        <f ca="1">SUMPRODUCT(ReactionRateK3!$F66:$V66*OFFSET(ReactionStoich!$E$5:$U$5,BE$2,0))*(TimeStep)*'Composition Moles'!$C56</f>
        <v>0</v>
      </c>
      <c r="BF44" s="19">
        <f ca="1">SUMPRODUCT(ReactionRateK3!$F66:$V66*OFFSET(ReactionStoich!$E$5:$U$5,BF$2,0))*(TimeStep)*'Composition Moles'!$C56</f>
        <v>0</v>
      </c>
      <c r="BG44" s="19">
        <f ca="1">SUMPRODUCT(ReactionRateK3!$F66:$V66*OFFSET(ReactionStoich!$E$5:$U$5,BG$2,0))*(TimeStep)*'Composition Moles'!$C56</f>
        <v>0</v>
      </c>
      <c r="BH44" s="19">
        <f ca="1">SUMPRODUCT(ReactionRateK3!$F66:$V66*OFFSET(ReactionStoich!$E$5:$U$5,BH$2,0))*(TimeStep)*'Composition Moles'!$C56</f>
        <v>0</v>
      </c>
      <c r="BI44" s="19">
        <f ca="1">SUMPRODUCT(ReactionRateK3!$F66:$V66*OFFSET(ReactionStoich!$E$5:$U$5,BI$2,0))*(TimeStep)*'Composition Moles'!$C56</f>
        <v>0</v>
      </c>
      <c r="BJ44" s="19">
        <f ca="1">SUMPRODUCT(ReactionRateK3!$F66:$V66*OFFSET(ReactionStoich!$E$5:$U$5,BJ$2,0))*(TimeStep)*'Composition Moles'!$C56</f>
        <v>0</v>
      </c>
      <c r="BK44" s="19">
        <f ca="1">SUMPRODUCT(ReactionRateK3!$F66:$V66*OFFSET(ReactionStoich!$E$5:$U$5,BK$2,0))*(TimeStep)*'Composition Moles'!$C56</f>
        <v>0</v>
      </c>
      <c r="BL44" s="19">
        <f ca="1">SUMPRODUCT(ReactionRateK3!$F66:$V66*OFFSET(ReactionStoich!$E$5:$U$5,BL$2,0))*(TimeStep)*'Composition Moles'!$C56</f>
        <v>0</v>
      </c>
      <c r="BM44" s="19">
        <f ca="1">SUMPRODUCT(ReactionRateK3!$F66:$V66*OFFSET(ReactionStoich!$E$5:$U$5,BM$2,0))*(TimeStep)*'Composition Moles'!$C56</f>
        <v>0</v>
      </c>
      <c r="BN44" s="19">
        <f ca="1">SUMPRODUCT(ReactionRateK3!$F66:$V66*OFFSET(ReactionStoich!$E$5:$U$5,BN$2,0))*(TimeStep)*'Composition Moles'!$C56</f>
        <v>0</v>
      </c>
      <c r="BO44" s="19">
        <f ca="1">SUMPRODUCT(ReactionRateK3!$F66:$V66*OFFSET(ReactionStoich!$E$5:$U$5,BO$2,0))*(TimeStep)*'Composition Moles'!$C56</f>
        <v>0</v>
      </c>
      <c r="BP44" s="19">
        <f ca="1">SUMPRODUCT(ReactionRateK3!$F66:$V66*OFFSET(ReactionStoich!$E$5:$U$5,BP$2,0))*(TimeStep)*'Composition Moles'!$C56</f>
        <v>0</v>
      </c>
      <c r="BQ44" s="19">
        <f ca="1">SUMPRODUCT(ReactionRateK3!$F66:$V66*OFFSET(ReactionStoich!$E$5:$U$5,BQ$2,0))*(TimeStep)*'Composition Moles'!$C56</f>
        <v>0</v>
      </c>
      <c r="BR44" s="19">
        <f ca="1">SUMPRODUCT(ReactionRateK3!$F66:$V66*OFFSET(ReactionStoich!$E$5:$U$5,BR$2,0))*(TimeStep)*'Composition Moles'!$C56</f>
        <v>0</v>
      </c>
      <c r="BS44" s="19">
        <f ca="1">SUMPRODUCT(ReactionRateK3!$F66:$V66*OFFSET(ReactionStoich!$E$5:$U$5,BS$2,0))*(TimeStep)*'Composition Moles'!$C56</f>
        <v>0</v>
      </c>
      <c r="BT44" s="19">
        <f ca="1">SUMPRODUCT(ReactionRateK3!$F66:$V66*OFFSET(ReactionStoich!$E$5:$U$5,BT$2,0))*(TimeStep)*'Composition Moles'!$C56</f>
        <v>0</v>
      </c>
      <c r="BU44" s="19">
        <f ca="1">SUMPRODUCT(ReactionRateK3!$F66:$V66*OFFSET(ReactionStoich!$E$5:$U$5,BU$2,0))*(TimeStep)*'Composition Moles'!$C56</f>
        <v>0</v>
      </c>
      <c r="BV44" s="19">
        <f ca="1">SUMPRODUCT(ReactionRateK3!$F66:$V66*OFFSET(ReactionStoich!$E$5:$U$5,BV$2,0))*(TimeStep)*'Composition Moles'!$C56</f>
        <v>0</v>
      </c>
      <c r="BW44" s="19">
        <f ca="1">SUMPRODUCT(ReactionRateK3!$F66:$V66*OFFSET(ReactionStoich!$E$5:$U$5,BW$2,0))*(TimeStep)*'Composition Moles'!$C56</f>
        <v>0</v>
      </c>
    </row>
    <row r="45" spans="1:75">
      <c r="A45">
        <f>ReactionRateK1!A67</f>
        <v>1.7500000000000009</v>
      </c>
      <c r="B45" s="20">
        <f t="shared" ca="1" si="6"/>
        <v>-18285.867368263353</v>
      </c>
      <c r="C45" s="20">
        <f ca="1">'Composition Moles'!BZ57</f>
        <v>143927.31480892759</v>
      </c>
      <c r="D45" s="26">
        <f t="shared" ca="1" si="7"/>
        <v>0.12704931925214455</v>
      </c>
      <c r="F45" s="19">
        <f ca="1">SUMPRODUCT(ReactionRateK3!$F67:$V67*OFFSET(ReactionStoich!$E$5:$U$5,F$2,0))*(TimeStep)*'Composition Moles'!$C57</f>
        <v>-0.61626023699762777</v>
      </c>
      <c r="G45" s="19">
        <f ca="1">SUMPRODUCT(ReactionRateK3!$F67:$V67*OFFSET(ReactionStoich!$E$5:$U$5,G$2,0))*(TimeStep)*'Composition Moles'!$C57</f>
        <v>0</v>
      </c>
      <c r="H45" s="19">
        <f ca="1">SUMPRODUCT(ReactionRateK3!$F67:$V67*OFFSET(ReactionStoich!$E$5:$U$5,H$2,0))*(TimeStep)*'Composition Moles'!$C57</f>
        <v>0.5956384405999039</v>
      </c>
      <c r="I45" s="19">
        <f ca="1">SUMPRODUCT(ReactionRateK3!$F67:$V67*OFFSET(ReactionStoich!$E$5:$U$5,I$2,0))*(TimeStep)*'Composition Moles'!$C57</f>
        <v>2.0621796397723942E-2</v>
      </c>
      <c r="J45" s="19">
        <f ca="1">SUMPRODUCT(ReactionRateK3!$F67:$V67*OFFSET(ReactionStoich!$E$5:$U$5,J$2,0))*(TimeStep)*'Composition Moles'!$C57</f>
        <v>0</v>
      </c>
      <c r="K45" s="19">
        <f ca="1">SUMPRODUCT(ReactionRateK3!$F67:$V67*OFFSET(ReactionStoich!$E$5:$U$5,K$2,0))*(TimeStep)*'Composition Moles'!$C57</f>
        <v>0</v>
      </c>
      <c r="L45" s="19">
        <f ca="1">SUMPRODUCT(ReactionRateK3!$F67:$V67*OFFSET(ReactionStoich!$E$5:$U$5,L$2,0))*(TimeStep)*'Composition Moles'!$C57</f>
        <v>0</v>
      </c>
      <c r="M45" s="19">
        <f ca="1">SUMPRODUCT(ReactionRateK3!$F67:$V67*OFFSET(ReactionStoich!$E$5:$U$5,M$2,0))*(TimeStep)*'Composition Moles'!$C57</f>
        <v>0</v>
      </c>
      <c r="N45" s="19">
        <f ca="1">SUMPRODUCT(ReactionRateK3!$F67:$V67*OFFSET(ReactionStoich!$E$5:$U$5,N$2,0))*(TimeStep)*'Composition Moles'!$C57</f>
        <v>0</v>
      </c>
      <c r="O45" s="19">
        <f ca="1">SUMPRODUCT(ReactionRateK3!$F67:$V67*OFFSET(ReactionStoich!$E$5:$U$5,O$2,0))*(TimeStep)*'Composition Moles'!$C57</f>
        <v>0</v>
      </c>
      <c r="P45" s="19">
        <f ca="1">SUMPRODUCT(ReactionRateK3!$F67:$V67*OFFSET(ReactionStoich!$E$5:$U$5,P$2,0))*(TimeStep)*'Composition Moles'!$C57</f>
        <v>0</v>
      </c>
      <c r="Q45" s="19">
        <f ca="1">SUMPRODUCT(ReactionRateK3!$F67:$V67*OFFSET(ReactionStoich!$E$5:$U$5,Q$2,0))*(TimeStep)*'Composition Moles'!$C57</f>
        <v>0</v>
      </c>
      <c r="R45" s="19">
        <f ca="1">SUMPRODUCT(ReactionRateK3!$F67:$V67*OFFSET(ReactionStoich!$E$5:$U$5,R$2,0))*(TimeStep)*'Composition Moles'!$C57</f>
        <v>0</v>
      </c>
      <c r="S45" s="19">
        <f ca="1">SUMPRODUCT(ReactionRateK3!$F67:$V67*OFFSET(ReactionStoich!$E$5:$U$5,S$2,0))*(TimeStep)*'Composition Moles'!$C57</f>
        <v>4.3767436254317289</v>
      </c>
      <c r="T45" s="19">
        <f ca="1">SUMPRODUCT(ReactionRateK3!$F67:$V67*OFFSET(ReactionStoich!$E$5:$U$5,T$2,0))*(TimeStep)*'Composition Moles'!$C57</f>
        <v>0</v>
      </c>
      <c r="U45" s="19">
        <f ca="1">SUMPRODUCT(ReactionRateK3!$F67:$V67*OFFSET(ReactionStoich!$E$5:$U$5,U$2,0))*(TimeStep)*'Composition Moles'!$C57</f>
        <v>0</v>
      </c>
      <c r="V45" s="19">
        <f ca="1">SUMPRODUCT(ReactionRateK3!$F67:$V67*OFFSET(ReactionStoich!$E$5:$U$5,V$2,0))*(TimeStep)*'Composition Moles'!$C57</f>
        <v>0</v>
      </c>
      <c r="W45" s="19">
        <f ca="1">SUMPRODUCT(ReactionRateK3!$F67:$V67*OFFSET(ReactionStoich!$E$5:$U$5,W$2,0))*(TimeStep)*'Composition Moles'!$C57</f>
        <v>0</v>
      </c>
      <c r="X45" s="19">
        <f ca="1">SUMPRODUCT(ReactionRateK3!$F67:$V67*OFFSET(ReactionStoich!$E$5:$U$5,X$2,0))*(TimeStep)*'Composition Moles'!$C57</f>
        <v>0</v>
      </c>
      <c r="Y45" s="19">
        <f ca="1">SUMPRODUCT(ReactionRateK3!$F67:$V67*OFFSET(ReactionStoich!$E$5:$U$5,Y$2,0))*(TimeStep)*'Composition Moles'!$C57</f>
        <v>-9.803718320295582</v>
      </c>
      <c r="Z45" s="19">
        <f ca="1">SUMPRODUCT(ReactionRateK3!$F67:$V67*OFFSET(ReactionStoich!$E$5:$U$5,Z$2,0))*(TimeStep)*'Composition Moles'!$C57</f>
        <v>0</v>
      </c>
      <c r="AA45" s="19">
        <f ca="1">SUMPRODUCT(ReactionRateK3!$F67:$V67*OFFSET(ReactionStoich!$E$5:$U$5,AA$2,0))*(TimeStep)*'Composition Moles'!$C57</f>
        <v>0</v>
      </c>
      <c r="AB45" s="19">
        <f ca="1">SUMPRODUCT(ReactionRateK3!$F67:$V67*OFFSET(ReactionStoich!$E$5:$U$5,AB$2,0))*(TimeStep)*'Composition Moles'!$C57</f>
        <v>0</v>
      </c>
      <c r="AC45" s="19">
        <f ca="1">SUMPRODUCT(ReactionRateK3!$F67:$V67*OFFSET(ReactionStoich!$E$5:$U$5,AC$2,0))*(TimeStep)*'Composition Moles'!$C57</f>
        <v>0</v>
      </c>
      <c r="AD45" s="19">
        <f ca="1">SUMPRODUCT(ReactionRateK3!$F67:$V67*OFFSET(ReactionStoich!$E$5:$U$5,AD$2,0))*(TimeStep)*'Composition Moles'!$C57</f>
        <v>0</v>
      </c>
      <c r="AE45" s="19">
        <f ca="1">SUMPRODUCT(ReactionRateK3!$F67:$V67*OFFSET(ReactionStoich!$E$5:$U$5,AE$2,0))*(TimeStep)*'Composition Moles'!$C57</f>
        <v>0</v>
      </c>
      <c r="AF45" s="19">
        <f ca="1">SUMPRODUCT(ReactionRateK3!$F67:$V67*OFFSET(ReactionStoich!$E$5:$U$5,AF$2,0))*(TimeStep)*'Composition Moles'!$C57</f>
        <v>0</v>
      </c>
      <c r="AG45" s="19">
        <f ca="1">SUMPRODUCT(ReactionRateK3!$F67:$V67*OFFSET(ReactionStoich!$E$5:$U$5,AG$2,0))*(TimeStep)*'Composition Moles'!$C57</f>
        <v>-2.1441036328357567E-2</v>
      </c>
      <c r="AH45" s="19">
        <f ca="1">SUMPRODUCT(ReactionRateK3!$F67:$V67*OFFSET(ReactionStoich!$E$5:$U$5,AH$2,0))*(TimeStep)*'Composition Moles'!$C57</f>
        <v>2.1864226299314828</v>
      </c>
      <c r="AI45" s="19">
        <f ca="1">SUMPRODUCT(ReactionRateK3!$F67:$V67*OFFSET(ReactionStoich!$E$5:$U$5,AI$2,0))*(TimeStep)*'Composition Moles'!$C57</f>
        <v>3.839238410382805</v>
      </c>
      <c r="AJ45" s="19">
        <f ca="1">SUMPRODUCT(ReactionRateK3!$F67:$V67*OFFSET(ReactionStoich!$E$5:$U$5,AJ$2,0))*(TimeStep)*'Composition Moles'!$C57</f>
        <v>1.7261280307030227</v>
      </c>
      <c r="AK45" s="19">
        <f ca="1">SUMPRODUCT(ReactionRateK3!$F67:$V67*OFFSET(ReactionStoich!$E$5:$U$5,AK$2,0))*(TimeStep)*'Composition Moles'!$C57</f>
        <v>0</v>
      </c>
      <c r="AL45" s="19">
        <f ca="1">SUMPRODUCT(ReactionRateK3!$F67:$V67*OFFSET(ReactionStoich!$E$5:$U$5,AL$2,0))*(TimeStep)*'Composition Moles'!$C57</f>
        <v>0</v>
      </c>
      <c r="AM45" s="19">
        <f ca="1">SUMPRODUCT(ReactionRateK3!$F67:$V67*OFFSET(ReactionStoich!$E$5:$U$5,AM$2,0))*(TimeStep)*'Composition Moles'!$C57</f>
        <v>0</v>
      </c>
      <c r="AN45" s="19">
        <f ca="1">SUMPRODUCT(ReactionRateK3!$F67:$V67*OFFSET(ReactionStoich!$E$5:$U$5,AN$2,0))*(TimeStep)*'Composition Moles'!$C57</f>
        <v>0</v>
      </c>
      <c r="AO45" s="19">
        <f ca="1">SUMPRODUCT(ReactionRateK3!$F67:$V67*OFFSET(ReactionStoich!$E$5:$U$5,AO$2,0))*(TimeStep)*'Composition Moles'!$C57</f>
        <v>-2.0621796397723942E-2</v>
      </c>
      <c r="AP45" s="19">
        <f ca="1">SUMPRODUCT(ReactionRateK3!$F67:$V67*OFFSET(ReactionStoich!$E$5:$U$5,AP$2,0))*(TimeStep)*'Composition Moles'!$C57</f>
        <v>-0.52987595838581691</v>
      </c>
      <c r="AQ45" s="19">
        <f ca="1">SUMPRODUCT(ReactionRateK3!$F67:$V67*OFFSET(ReactionStoich!$E$5:$U$5,AQ$2,0))*(TimeStep)*'Composition Moles'!$C57</f>
        <v>0</v>
      </c>
      <c r="AR45" s="19">
        <f ca="1">SUMPRODUCT(ReactionRateK3!$F67:$V67*OFFSET(ReactionStoich!$E$5:$U$5,AR$2,0))*(TimeStep)*'Composition Moles'!$C57</f>
        <v>0</v>
      </c>
      <c r="AS45" s="19">
        <f ca="1">SUMPRODUCT(ReactionRateK3!$F67:$V67*OFFSET(ReactionStoich!$E$5:$U$5,AS$2,0))*(TimeStep)*'Composition Moles'!$C57</f>
        <v>-0.58429186168052016</v>
      </c>
      <c r="AT45" s="19">
        <f ca="1">SUMPRODUCT(ReactionRateK3!$F67:$V67*OFFSET(ReactionStoich!$E$5:$U$5,AT$2,0))*(TimeStep)*'Composition Moles'!$C57</f>
        <v>-0.58429186168052016</v>
      </c>
      <c r="AU45" s="19">
        <f ca="1">SUMPRODUCT(ReactionRateK3!$F67:$V67*OFFSET(ReactionStoich!$E$5:$U$5,AU$2,0))*(TimeStep)*'Composition Moles'!$C57</f>
        <v>-0.58429186168052016</v>
      </c>
      <c r="AV45" s="19">
        <f ca="1">SUMPRODUCT(ReactionRateK3!$F67:$V67*OFFSET(ReactionStoich!$E$5:$U$5,AV$2,0))*(TimeStep)*'Composition Moles'!$C57</f>
        <v>0</v>
      </c>
      <c r="AW45" s="19">
        <f ca="1">SUMPRODUCT(ReactionRateK3!$F67:$V67*OFFSET(ReactionStoich!$E$5:$U$5,AW$2,0))*(TimeStep)*'Composition Moles'!$C57</f>
        <v>0</v>
      </c>
      <c r="AX45" s="19">
        <f ca="1">SUMPRODUCT(ReactionRateK3!$F67:$V67*OFFSET(ReactionStoich!$E$5:$U$5,AX$2,0))*(TimeStep)*'Composition Moles'!$C57</f>
        <v>0</v>
      </c>
      <c r="AY45" s="19">
        <f ca="1">SUMPRODUCT(ReactionRateK3!$F67:$V67*OFFSET(ReactionStoich!$E$5:$U$5,AY$2,0))*(TimeStep)*'Composition Moles'!$C57</f>
        <v>0</v>
      </c>
      <c r="AZ45" s="19">
        <f ca="1">SUMPRODUCT(ReactionRateK3!$F67:$V67*OFFSET(ReactionStoich!$E$5:$U$5,AZ$2,0))*(TimeStep)*'Composition Moles'!$C57</f>
        <v>0</v>
      </c>
      <c r="BA45" s="19">
        <f ca="1">SUMPRODUCT(ReactionRateK3!$F67:$V67*OFFSET(ReactionStoich!$E$5:$U$5,BA$2,0))*(TimeStep)*'Composition Moles'!$C57</f>
        <v>0</v>
      </c>
      <c r="BB45" s="19">
        <f ca="1">SUMPRODUCT(ReactionRateK3!$F67:$V67*OFFSET(ReactionStoich!$E$5:$U$5,BB$2,0))*(TimeStep)*'Composition Moles'!$C57</f>
        <v>0</v>
      </c>
      <c r="BC45" s="19">
        <f ca="1">SUMPRODUCT(ReactionRateK3!$F67:$V67*OFFSET(ReactionStoich!$E$5:$U$5,BC$2,0))*(TimeStep)*'Composition Moles'!$C57</f>
        <v>0</v>
      </c>
      <c r="BD45" s="19">
        <f ca="1">SUMPRODUCT(ReactionRateK3!$F67:$V67*OFFSET(ReactionStoich!$E$5:$U$5,BD$2,0))*(TimeStep)*'Composition Moles'!$C57</f>
        <v>0</v>
      </c>
      <c r="BE45" s="19">
        <f ca="1">SUMPRODUCT(ReactionRateK3!$F67:$V67*OFFSET(ReactionStoich!$E$5:$U$5,BE$2,0))*(TimeStep)*'Composition Moles'!$C57</f>
        <v>0</v>
      </c>
      <c r="BF45" s="19">
        <f ca="1">SUMPRODUCT(ReactionRateK3!$F67:$V67*OFFSET(ReactionStoich!$E$5:$U$5,BF$2,0))*(TimeStep)*'Composition Moles'!$C57</f>
        <v>0</v>
      </c>
      <c r="BG45" s="19">
        <f ca="1">SUMPRODUCT(ReactionRateK3!$F67:$V67*OFFSET(ReactionStoich!$E$5:$U$5,BG$2,0))*(TimeStep)*'Composition Moles'!$C57</f>
        <v>0</v>
      </c>
      <c r="BH45" s="19">
        <f ca="1">SUMPRODUCT(ReactionRateK3!$F67:$V67*OFFSET(ReactionStoich!$E$5:$U$5,BH$2,0))*(TimeStep)*'Composition Moles'!$C57</f>
        <v>0</v>
      </c>
      <c r="BI45" s="19">
        <f ca="1">SUMPRODUCT(ReactionRateK3!$F67:$V67*OFFSET(ReactionStoich!$E$5:$U$5,BI$2,0))*(TimeStep)*'Composition Moles'!$C57</f>
        <v>0</v>
      </c>
      <c r="BJ45" s="19">
        <f ca="1">SUMPRODUCT(ReactionRateK3!$F67:$V67*OFFSET(ReactionStoich!$E$5:$U$5,BJ$2,0))*(TimeStep)*'Composition Moles'!$C57</f>
        <v>0</v>
      </c>
      <c r="BK45" s="19">
        <f ca="1">SUMPRODUCT(ReactionRateK3!$F67:$V67*OFFSET(ReactionStoich!$E$5:$U$5,BK$2,0))*(TimeStep)*'Composition Moles'!$C57</f>
        <v>0</v>
      </c>
      <c r="BL45" s="19">
        <f ca="1">SUMPRODUCT(ReactionRateK3!$F67:$V67*OFFSET(ReactionStoich!$E$5:$U$5,BL$2,0))*(TimeStep)*'Composition Moles'!$C57</f>
        <v>0</v>
      </c>
      <c r="BM45" s="19">
        <f ca="1">SUMPRODUCT(ReactionRateK3!$F67:$V67*OFFSET(ReactionStoich!$E$5:$U$5,BM$2,0))*(TimeStep)*'Composition Moles'!$C57</f>
        <v>0</v>
      </c>
      <c r="BN45" s="19">
        <f ca="1">SUMPRODUCT(ReactionRateK3!$F67:$V67*OFFSET(ReactionStoich!$E$5:$U$5,BN$2,0))*(TimeStep)*'Composition Moles'!$C57</f>
        <v>0</v>
      </c>
      <c r="BO45" s="19">
        <f ca="1">SUMPRODUCT(ReactionRateK3!$F67:$V67*OFFSET(ReactionStoich!$E$5:$U$5,BO$2,0))*(TimeStep)*'Composition Moles'!$C57</f>
        <v>0</v>
      </c>
      <c r="BP45" s="19">
        <f ca="1">SUMPRODUCT(ReactionRateK3!$F67:$V67*OFFSET(ReactionStoich!$E$5:$U$5,BP$2,0))*(TimeStep)*'Composition Moles'!$C57</f>
        <v>0</v>
      </c>
      <c r="BQ45" s="19">
        <f ca="1">SUMPRODUCT(ReactionRateK3!$F67:$V67*OFFSET(ReactionStoich!$E$5:$U$5,BQ$2,0))*(TimeStep)*'Composition Moles'!$C57</f>
        <v>0</v>
      </c>
      <c r="BR45" s="19">
        <f ca="1">SUMPRODUCT(ReactionRateK3!$F67:$V67*OFFSET(ReactionStoich!$E$5:$U$5,BR$2,0))*(TimeStep)*'Composition Moles'!$C57</f>
        <v>0</v>
      </c>
      <c r="BS45" s="19">
        <f ca="1">SUMPRODUCT(ReactionRateK3!$F67:$V67*OFFSET(ReactionStoich!$E$5:$U$5,BS$2,0))*(TimeStep)*'Composition Moles'!$C57</f>
        <v>0</v>
      </c>
      <c r="BT45" s="19">
        <f ca="1">SUMPRODUCT(ReactionRateK3!$F67:$V67*OFFSET(ReactionStoich!$E$5:$U$5,BT$2,0))*(TimeStep)*'Composition Moles'!$C57</f>
        <v>0</v>
      </c>
      <c r="BU45" s="19">
        <f ca="1">SUMPRODUCT(ReactionRateK3!$F67:$V67*OFFSET(ReactionStoich!$E$5:$U$5,BU$2,0))*(TimeStep)*'Composition Moles'!$C57</f>
        <v>0</v>
      </c>
      <c r="BV45" s="19">
        <f ca="1">SUMPRODUCT(ReactionRateK3!$F67:$V67*OFFSET(ReactionStoich!$E$5:$U$5,BV$2,0))*(TimeStep)*'Composition Moles'!$C57</f>
        <v>0</v>
      </c>
      <c r="BW45" s="19">
        <f ca="1">SUMPRODUCT(ReactionRateK3!$F67:$V67*OFFSET(ReactionStoich!$E$5:$U$5,BW$2,0))*(TimeStep)*'Composition Moles'!$C57</f>
        <v>0</v>
      </c>
    </row>
    <row r="46" spans="1:75">
      <c r="A46">
        <f>ReactionRateK1!A68</f>
        <v>1.8000000000000009</v>
      </c>
      <c r="B46" s="20">
        <f t="shared" ca="1" si="6"/>
        <v>-17229.413224195276</v>
      </c>
      <c r="C46" s="20">
        <f ca="1">'Composition Moles'!BZ58</f>
        <v>143941.49443560367</v>
      </c>
      <c r="D46" s="26">
        <f t="shared" ca="1" si="7"/>
        <v>0.11969733461328863</v>
      </c>
      <c r="F46" s="19">
        <f ca="1">SUMPRODUCT(ReactionRateK3!$F68:$V68*OFFSET(ReactionStoich!$E$5:$U$5,F$2,0))*(TimeStep)*'Composition Moles'!$C58</f>
        <v>-0.57718659981128939</v>
      </c>
      <c r="G46" s="19">
        <f ca="1">SUMPRODUCT(ReactionRateK3!$F68:$V68*OFFSET(ReactionStoich!$E$5:$U$5,G$2,0))*(TimeStep)*'Composition Moles'!$C58</f>
        <v>0</v>
      </c>
      <c r="H46" s="19">
        <f ca="1">SUMPRODUCT(ReactionRateK3!$F68:$V68*OFFSET(ReactionStoich!$E$5:$U$5,H$2,0))*(TimeStep)*'Composition Moles'!$C58</f>
        <v>0.55861548748592837</v>
      </c>
      <c r="I46" s="19">
        <f ca="1">SUMPRODUCT(ReactionRateK3!$F68:$V68*OFFSET(ReactionStoich!$E$5:$U$5,I$2,0))*(TimeStep)*'Composition Moles'!$C58</f>
        <v>1.8571112325361093E-2</v>
      </c>
      <c r="J46" s="19">
        <f ca="1">SUMPRODUCT(ReactionRateK3!$F68:$V68*OFFSET(ReactionStoich!$E$5:$U$5,J$2,0))*(TimeStep)*'Composition Moles'!$C58</f>
        <v>0</v>
      </c>
      <c r="K46" s="19">
        <f ca="1">SUMPRODUCT(ReactionRateK3!$F68:$V68*OFFSET(ReactionStoich!$E$5:$U$5,K$2,0))*(TimeStep)*'Composition Moles'!$C58</f>
        <v>0</v>
      </c>
      <c r="L46" s="19">
        <f ca="1">SUMPRODUCT(ReactionRateK3!$F68:$V68*OFFSET(ReactionStoich!$E$5:$U$5,L$2,0))*(TimeStep)*'Composition Moles'!$C58</f>
        <v>0</v>
      </c>
      <c r="M46" s="19">
        <f ca="1">SUMPRODUCT(ReactionRateK3!$F68:$V68*OFFSET(ReactionStoich!$E$5:$U$5,M$2,0))*(TimeStep)*'Composition Moles'!$C58</f>
        <v>0</v>
      </c>
      <c r="N46" s="19">
        <f ca="1">SUMPRODUCT(ReactionRateK3!$F68:$V68*OFFSET(ReactionStoich!$E$5:$U$5,N$2,0))*(TimeStep)*'Composition Moles'!$C58</f>
        <v>0</v>
      </c>
      <c r="O46" s="19">
        <f ca="1">SUMPRODUCT(ReactionRateK3!$F68:$V68*OFFSET(ReactionStoich!$E$5:$U$5,O$2,0))*(TimeStep)*'Composition Moles'!$C58</f>
        <v>0</v>
      </c>
      <c r="P46" s="19">
        <f ca="1">SUMPRODUCT(ReactionRateK3!$F68:$V68*OFFSET(ReactionStoich!$E$5:$U$5,P$2,0))*(TimeStep)*'Composition Moles'!$C58</f>
        <v>0</v>
      </c>
      <c r="Q46" s="19">
        <f ca="1">SUMPRODUCT(ReactionRateK3!$F68:$V68*OFFSET(ReactionStoich!$E$5:$U$5,Q$2,0))*(TimeStep)*'Composition Moles'!$C58</f>
        <v>0</v>
      </c>
      <c r="R46" s="19">
        <f ca="1">SUMPRODUCT(ReactionRateK3!$F68:$V68*OFFSET(ReactionStoich!$E$5:$U$5,R$2,0))*(TimeStep)*'Composition Moles'!$C58</f>
        <v>0</v>
      </c>
      <c r="S46" s="19">
        <f ca="1">SUMPRODUCT(ReactionRateK3!$F68:$V68*OFFSET(ReactionStoich!$E$5:$U$5,S$2,0))*(TimeStep)*'Composition Moles'!$C58</f>
        <v>4.2868421013519402</v>
      </c>
      <c r="T46" s="19">
        <f ca="1">SUMPRODUCT(ReactionRateK3!$F68:$V68*OFFSET(ReactionStoich!$E$5:$U$5,T$2,0))*(TimeStep)*'Composition Moles'!$C58</f>
        <v>0</v>
      </c>
      <c r="U46" s="19">
        <f ca="1">SUMPRODUCT(ReactionRateK3!$F68:$V68*OFFSET(ReactionStoich!$E$5:$U$5,U$2,0))*(TimeStep)*'Composition Moles'!$C58</f>
        <v>0</v>
      </c>
      <c r="V46" s="19">
        <f ca="1">SUMPRODUCT(ReactionRateK3!$F68:$V68*OFFSET(ReactionStoich!$E$5:$U$5,V$2,0))*(TimeStep)*'Composition Moles'!$C58</f>
        <v>0</v>
      </c>
      <c r="W46" s="19">
        <f ca="1">SUMPRODUCT(ReactionRateK3!$F68:$V68*OFFSET(ReactionStoich!$E$5:$U$5,W$2,0))*(TimeStep)*'Composition Moles'!$C58</f>
        <v>0</v>
      </c>
      <c r="X46" s="19">
        <f ca="1">SUMPRODUCT(ReactionRateK3!$F68:$V68*OFFSET(ReactionStoich!$E$5:$U$5,X$2,0))*(TimeStep)*'Composition Moles'!$C58</f>
        <v>0</v>
      </c>
      <c r="Y46" s="19">
        <f ca="1">SUMPRODUCT(ReactionRateK3!$F68:$V68*OFFSET(ReactionStoich!$E$5:$U$5,Y$2,0))*(TimeStep)*'Composition Moles'!$C58</f>
        <v>-9.6352572756093515</v>
      </c>
      <c r="Z46" s="19">
        <f ca="1">SUMPRODUCT(ReactionRateK3!$F68:$V68*OFFSET(ReactionStoich!$E$5:$U$5,Z$2,0))*(TimeStep)*'Composition Moles'!$C58</f>
        <v>0</v>
      </c>
      <c r="AA46" s="19">
        <f ca="1">SUMPRODUCT(ReactionRateK3!$F68:$V68*OFFSET(ReactionStoich!$E$5:$U$5,AA$2,0))*(TimeStep)*'Composition Moles'!$C58</f>
        <v>0</v>
      </c>
      <c r="AB46" s="19">
        <f ca="1">SUMPRODUCT(ReactionRateK3!$F68:$V68*OFFSET(ReactionStoich!$E$5:$U$5,AB$2,0))*(TimeStep)*'Composition Moles'!$C58</f>
        <v>0</v>
      </c>
      <c r="AC46" s="19">
        <f ca="1">SUMPRODUCT(ReactionRateK3!$F68:$V68*OFFSET(ReactionStoich!$E$5:$U$5,AC$2,0))*(TimeStep)*'Composition Moles'!$C58</f>
        <v>0</v>
      </c>
      <c r="AD46" s="19">
        <f ca="1">SUMPRODUCT(ReactionRateK3!$F68:$V68*OFFSET(ReactionStoich!$E$5:$U$5,AD$2,0))*(TimeStep)*'Composition Moles'!$C58</f>
        <v>0</v>
      </c>
      <c r="AE46" s="19">
        <f ca="1">SUMPRODUCT(ReactionRateK3!$F68:$V68*OFFSET(ReactionStoich!$E$5:$U$5,AE$2,0))*(TimeStep)*'Composition Moles'!$C58</f>
        <v>0</v>
      </c>
      <c r="AF46" s="19">
        <f ca="1">SUMPRODUCT(ReactionRateK3!$F68:$V68*OFFSET(ReactionStoich!$E$5:$U$5,AF$2,0))*(TimeStep)*'Composition Moles'!$C58</f>
        <v>0</v>
      </c>
      <c r="AG46" s="19">
        <f ca="1">SUMPRODUCT(ReactionRateK3!$F68:$V68*OFFSET(ReactionStoich!$E$5:$U$5,AG$2,0))*(TimeStep)*'Composition Moles'!$C58</f>
        <v>-2.3489177161717167E-2</v>
      </c>
      <c r="AH46" s="19">
        <f ca="1">SUMPRODUCT(ReactionRateK3!$F68:$V68*OFFSET(ReactionStoich!$E$5:$U$5,AH$2,0))*(TimeStep)*'Composition Moles'!$C58</f>
        <v>2.0535462269320384</v>
      </c>
      <c r="AI46" s="19">
        <f ca="1">SUMPRODUCT(ReactionRateK3!$F68:$V68*OFFSET(ReactionStoich!$E$5:$U$5,AI$2,0))*(TimeStep)*'Composition Moles'!$C58</f>
        <v>3.8564426871106088</v>
      </c>
      <c r="AJ46" s="19">
        <f ca="1">SUMPRODUCT(ReactionRateK3!$F68:$V68*OFFSET(ReactionStoich!$E$5:$U$5,AJ$2,0))*(TimeStep)*'Composition Moles'!$C58</f>
        <v>1.6964328222298926</v>
      </c>
      <c r="AK46" s="19">
        <f ca="1">SUMPRODUCT(ReactionRateK3!$F68:$V68*OFFSET(ReactionStoich!$E$5:$U$5,AK$2,0))*(TimeStep)*'Composition Moles'!$C58</f>
        <v>0</v>
      </c>
      <c r="AL46" s="19">
        <f ca="1">SUMPRODUCT(ReactionRateK3!$F68:$V68*OFFSET(ReactionStoich!$E$5:$U$5,AL$2,0))*(TimeStep)*'Composition Moles'!$C58</f>
        <v>0</v>
      </c>
      <c r="AM46" s="19">
        <f ca="1">SUMPRODUCT(ReactionRateK3!$F68:$V68*OFFSET(ReactionStoich!$E$5:$U$5,AM$2,0))*(TimeStep)*'Composition Moles'!$C58</f>
        <v>0</v>
      </c>
      <c r="AN46" s="19">
        <f ca="1">SUMPRODUCT(ReactionRateK3!$F68:$V68*OFFSET(ReactionStoich!$E$5:$U$5,AN$2,0))*(TimeStep)*'Composition Moles'!$C58</f>
        <v>0</v>
      </c>
      <c r="AO46" s="19">
        <f ca="1">SUMPRODUCT(ReactionRateK3!$F68:$V68*OFFSET(ReactionStoich!$E$5:$U$5,AO$2,0))*(TimeStep)*'Composition Moles'!$C58</f>
        <v>-1.8571112325361093E-2</v>
      </c>
      <c r="AP46" s="19">
        <f ca="1">SUMPRODUCT(ReactionRateK3!$F68:$V68*OFFSET(ReactionStoich!$E$5:$U$5,AP$2,0))*(TimeStep)*'Composition Moles'!$C58</f>
        <v>-0.50170294426718598</v>
      </c>
      <c r="AQ46" s="19">
        <f ca="1">SUMPRODUCT(ReactionRateK3!$F68:$V68*OFFSET(ReactionStoich!$E$5:$U$5,AQ$2,0))*(TimeStep)*'Composition Moles'!$C58</f>
        <v>0</v>
      </c>
      <c r="AR46" s="19">
        <f ca="1">SUMPRODUCT(ReactionRateK3!$F68:$V68*OFFSET(ReactionStoich!$E$5:$U$5,AR$2,0))*(TimeStep)*'Composition Moles'!$C58</f>
        <v>0</v>
      </c>
      <c r="AS46" s="19">
        <f ca="1">SUMPRODUCT(ReactionRateK3!$F68:$V68*OFFSET(ReactionStoich!$E$5:$U$5,AS$2,0))*(TimeStep)*'Composition Moles'!$C58</f>
        <v>-0.57141444275362141</v>
      </c>
      <c r="AT46" s="19">
        <f ca="1">SUMPRODUCT(ReactionRateK3!$F68:$V68*OFFSET(ReactionStoich!$E$5:$U$5,AT$2,0))*(TimeStep)*'Composition Moles'!$C58</f>
        <v>-0.57141444275362141</v>
      </c>
      <c r="AU46" s="19">
        <f ca="1">SUMPRODUCT(ReactionRateK3!$F68:$V68*OFFSET(ReactionStoich!$E$5:$U$5,AU$2,0))*(TimeStep)*'Composition Moles'!$C58</f>
        <v>-0.57141444275362141</v>
      </c>
      <c r="AV46" s="19">
        <f ca="1">SUMPRODUCT(ReactionRateK3!$F68:$V68*OFFSET(ReactionStoich!$E$5:$U$5,AV$2,0))*(TimeStep)*'Composition Moles'!$C58</f>
        <v>0</v>
      </c>
      <c r="AW46" s="19">
        <f ca="1">SUMPRODUCT(ReactionRateK3!$F68:$V68*OFFSET(ReactionStoich!$E$5:$U$5,AW$2,0))*(TimeStep)*'Composition Moles'!$C58</f>
        <v>0</v>
      </c>
      <c r="AX46" s="19">
        <f ca="1">SUMPRODUCT(ReactionRateK3!$F68:$V68*OFFSET(ReactionStoich!$E$5:$U$5,AX$2,0))*(TimeStep)*'Composition Moles'!$C58</f>
        <v>0</v>
      </c>
      <c r="AY46" s="19">
        <f ca="1">SUMPRODUCT(ReactionRateK3!$F68:$V68*OFFSET(ReactionStoich!$E$5:$U$5,AY$2,0))*(TimeStep)*'Composition Moles'!$C58</f>
        <v>0</v>
      </c>
      <c r="AZ46" s="19">
        <f ca="1">SUMPRODUCT(ReactionRateK3!$F68:$V68*OFFSET(ReactionStoich!$E$5:$U$5,AZ$2,0))*(TimeStep)*'Composition Moles'!$C58</f>
        <v>0</v>
      </c>
      <c r="BA46" s="19">
        <f ca="1">SUMPRODUCT(ReactionRateK3!$F68:$V68*OFFSET(ReactionStoich!$E$5:$U$5,BA$2,0))*(TimeStep)*'Composition Moles'!$C58</f>
        <v>0</v>
      </c>
      <c r="BB46" s="19">
        <f ca="1">SUMPRODUCT(ReactionRateK3!$F68:$V68*OFFSET(ReactionStoich!$E$5:$U$5,BB$2,0))*(TimeStep)*'Composition Moles'!$C58</f>
        <v>0</v>
      </c>
      <c r="BC46" s="19">
        <f ca="1">SUMPRODUCT(ReactionRateK3!$F68:$V68*OFFSET(ReactionStoich!$E$5:$U$5,BC$2,0))*(TimeStep)*'Composition Moles'!$C58</f>
        <v>0</v>
      </c>
      <c r="BD46" s="19">
        <f ca="1">SUMPRODUCT(ReactionRateK3!$F68:$V68*OFFSET(ReactionStoich!$E$5:$U$5,BD$2,0))*(TimeStep)*'Composition Moles'!$C58</f>
        <v>0</v>
      </c>
      <c r="BE46" s="19">
        <f ca="1">SUMPRODUCT(ReactionRateK3!$F68:$V68*OFFSET(ReactionStoich!$E$5:$U$5,BE$2,0))*(TimeStep)*'Composition Moles'!$C58</f>
        <v>0</v>
      </c>
      <c r="BF46" s="19">
        <f ca="1">SUMPRODUCT(ReactionRateK3!$F68:$V68*OFFSET(ReactionStoich!$E$5:$U$5,BF$2,0))*(TimeStep)*'Composition Moles'!$C58</f>
        <v>0</v>
      </c>
      <c r="BG46" s="19">
        <f ca="1">SUMPRODUCT(ReactionRateK3!$F68:$V68*OFFSET(ReactionStoich!$E$5:$U$5,BG$2,0))*(TimeStep)*'Composition Moles'!$C58</f>
        <v>0</v>
      </c>
      <c r="BH46" s="19">
        <f ca="1">SUMPRODUCT(ReactionRateK3!$F68:$V68*OFFSET(ReactionStoich!$E$5:$U$5,BH$2,0))*(TimeStep)*'Composition Moles'!$C58</f>
        <v>0</v>
      </c>
      <c r="BI46" s="19">
        <f ca="1">SUMPRODUCT(ReactionRateK3!$F68:$V68*OFFSET(ReactionStoich!$E$5:$U$5,BI$2,0))*(TimeStep)*'Composition Moles'!$C58</f>
        <v>0</v>
      </c>
      <c r="BJ46" s="19">
        <f ca="1">SUMPRODUCT(ReactionRateK3!$F68:$V68*OFFSET(ReactionStoich!$E$5:$U$5,BJ$2,0))*(TimeStep)*'Composition Moles'!$C58</f>
        <v>0</v>
      </c>
      <c r="BK46" s="19">
        <f ca="1">SUMPRODUCT(ReactionRateK3!$F68:$V68*OFFSET(ReactionStoich!$E$5:$U$5,BK$2,0))*(TimeStep)*'Composition Moles'!$C58</f>
        <v>0</v>
      </c>
      <c r="BL46" s="19">
        <f ca="1">SUMPRODUCT(ReactionRateK3!$F68:$V68*OFFSET(ReactionStoich!$E$5:$U$5,BL$2,0))*(TimeStep)*'Composition Moles'!$C58</f>
        <v>0</v>
      </c>
      <c r="BM46" s="19">
        <f ca="1">SUMPRODUCT(ReactionRateK3!$F68:$V68*OFFSET(ReactionStoich!$E$5:$U$5,BM$2,0))*(TimeStep)*'Composition Moles'!$C58</f>
        <v>0</v>
      </c>
      <c r="BN46" s="19">
        <f ca="1">SUMPRODUCT(ReactionRateK3!$F68:$V68*OFFSET(ReactionStoich!$E$5:$U$5,BN$2,0))*(TimeStep)*'Composition Moles'!$C58</f>
        <v>0</v>
      </c>
      <c r="BO46" s="19">
        <f ca="1">SUMPRODUCT(ReactionRateK3!$F68:$V68*OFFSET(ReactionStoich!$E$5:$U$5,BO$2,0))*(TimeStep)*'Composition Moles'!$C58</f>
        <v>0</v>
      </c>
      <c r="BP46" s="19">
        <f ca="1">SUMPRODUCT(ReactionRateK3!$F68:$V68*OFFSET(ReactionStoich!$E$5:$U$5,BP$2,0))*(TimeStep)*'Composition Moles'!$C58</f>
        <v>0</v>
      </c>
      <c r="BQ46" s="19">
        <f ca="1">SUMPRODUCT(ReactionRateK3!$F68:$V68*OFFSET(ReactionStoich!$E$5:$U$5,BQ$2,0))*(TimeStep)*'Composition Moles'!$C58</f>
        <v>0</v>
      </c>
      <c r="BR46" s="19">
        <f ca="1">SUMPRODUCT(ReactionRateK3!$F68:$V68*OFFSET(ReactionStoich!$E$5:$U$5,BR$2,0))*(TimeStep)*'Composition Moles'!$C58</f>
        <v>0</v>
      </c>
      <c r="BS46" s="19">
        <f ca="1">SUMPRODUCT(ReactionRateK3!$F68:$V68*OFFSET(ReactionStoich!$E$5:$U$5,BS$2,0))*(TimeStep)*'Composition Moles'!$C58</f>
        <v>0</v>
      </c>
      <c r="BT46" s="19">
        <f ca="1">SUMPRODUCT(ReactionRateK3!$F68:$V68*OFFSET(ReactionStoich!$E$5:$U$5,BT$2,0))*(TimeStep)*'Composition Moles'!$C58</f>
        <v>0</v>
      </c>
      <c r="BU46" s="19">
        <f ca="1">SUMPRODUCT(ReactionRateK3!$F68:$V68*OFFSET(ReactionStoich!$E$5:$U$5,BU$2,0))*(TimeStep)*'Composition Moles'!$C58</f>
        <v>0</v>
      </c>
      <c r="BV46" s="19">
        <f ca="1">SUMPRODUCT(ReactionRateK3!$F68:$V68*OFFSET(ReactionStoich!$E$5:$U$5,BV$2,0))*(TimeStep)*'Composition Moles'!$C58</f>
        <v>0</v>
      </c>
      <c r="BW46" s="19">
        <f ca="1">SUMPRODUCT(ReactionRateK3!$F68:$V68*OFFSET(ReactionStoich!$E$5:$U$5,BW$2,0))*(TimeStep)*'Composition Moles'!$C58</f>
        <v>0</v>
      </c>
    </row>
    <row r="47" spans="1:75">
      <c r="A47">
        <f>ReactionRateK1!A69</f>
        <v>1.850000000000001</v>
      </c>
      <c r="B47" s="20">
        <f t="shared" ca="1" si="6"/>
        <v>-16229.046693160672</v>
      </c>
      <c r="C47" s="20">
        <f ca="1">'Composition Moles'!BZ59</f>
        <v>143955.49476783772</v>
      </c>
      <c r="D47" s="26">
        <f t="shared" ca="1" si="7"/>
        <v>0.11273655597053692</v>
      </c>
      <c r="F47" s="19">
        <f ca="1">SUMPRODUCT(ReactionRateK3!$F69:$V69*OFFSET(ReactionStoich!$E$5:$U$5,F$2,0))*(TimeStep)*'Composition Moles'!$C59</f>
        <v>-0.54052055746878724</v>
      </c>
      <c r="G47" s="19">
        <f ca="1">SUMPRODUCT(ReactionRateK3!$F69:$V69*OFFSET(ReactionStoich!$E$5:$U$5,G$2,0))*(TimeStep)*'Composition Moles'!$C59</f>
        <v>0</v>
      </c>
      <c r="H47" s="19">
        <f ca="1">SUMPRODUCT(ReactionRateK3!$F69:$V69*OFFSET(ReactionStoich!$E$5:$U$5,H$2,0))*(TimeStep)*'Composition Moles'!$C59</f>
        <v>0.5237871957934328</v>
      </c>
      <c r="I47" s="19">
        <f ca="1">SUMPRODUCT(ReactionRateK3!$F69:$V69*OFFSET(ReactionStoich!$E$5:$U$5,I$2,0))*(TimeStep)*'Composition Moles'!$C59</f>
        <v>1.6733361675354452E-2</v>
      </c>
      <c r="J47" s="19">
        <f ca="1">SUMPRODUCT(ReactionRateK3!$F69:$V69*OFFSET(ReactionStoich!$E$5:$U$5,J$2,0))*(TimeStep)*'Composition Moles'!$C59</f>
        <v>0</v>
      </c>
      <c r="K47" s="19">
        <f ca="1">SUMPRODUCT(ReactionRateK3!$F69:$V69*OFFSET(ReactionStoich!$E$5:$U$5,K$2,0))*(TimeStep)*'Composition Moles'!$C59</f>
        <v>0</v>
      </c>
      <c r="L47" s="19">
        <f ca="1">SUMPRODUCT(ReactionRateK3!$F69:$V69*OFFSET(ReactionStoich!$E$5:$U$5,L$2,0))*(TimeStep)*'Composition Moles'!$C59</f>
        <v>0</v>
      </c>
      <c r="M47" s="19">
        <f ca="1">SUMPRODUCT(ReactionRateK3!$F69:$V69*OFFSET(ReactionStoich!$E$5:$U$5,M$2,0))*(TimeStep)*'Composition Moles'!$C59</f>
        <v>0</v>
      </c>
      <c r="N47" s="19">
        <f ca="1">SUMPRODUCT(ReactionRateK3!$F69:$V69*OFFSET(ReactionStoich!$E$5:$U$5,N$2,0))*(TimeStep)*'Composition Moles'!$C59</f>
        <v>0</v>
      </c>
      <c r="O47" s="19">
        <f ca="1">SUMPRODUCT(ReactionRateK3!$F69:$V69*OFFSET(ReactionStoich!$E$5:$U$5,O$2,0))*(TimeStep)*'Composition Moles'!$C59</f>
        <v>0</v>
      </c>
      <c r="P47" s="19">
        <f ca="1">SUMPRODUCT(ReactionRateK3!$F69:$V69*OFFSET(ReactionStoich!$E$5:$U$5,P$2,0))*(TimeStep)*'Composition Moles'!$C59</f>
        <v>0</v>
      </c>
      <c r="Q47" s="19">
        <f ca="1">SUMPRODUCT(ReactionRateK3!$F69:$V69*OFFSET(ReactionStoich!$E$5:$U$5,Q$2,0))*(TimeStep)*'Composition Moles'!$C59</f>
        <v>0</v>
      </c>
      <c r="R47" s="19">
        <f ca="1">SUMPRODUCT(ReactionRateK3!$F69:$V69*OFFSET(ReactionStoich!$E$5:$U$5,R$2,0))*(TimeStep)*'Composition Moles'!$C59</f>
        <v>0</v>
      </c>
      <c r="S47" s="19">
        <f ca="1">SUMPRODUCT(ReactionRateK3!$F69:$V69*OFFSET(ReactionStoich!$E$5:$U$5,S$2,0))*(TimeStep)*'Composition Moles'!$C59</f>
        <v>4.2002879066127807</v>
      </c>
      <c r="T47" s="19">
        <f ca="1">SUMPRODUCT(ReactionRateK3!$F69:$V69*OFFSET(ReactionStoich!$E$5:$U$5,T$2,0))*(TimeStep)*'Composition Moles'!$C59</f>
        <v>0</v>
      </c>
      <c r="U47" s="19">
        <f ca="1">SUMPRODUCT(ReactionRateK3!$F69:$V69*OFFSET(ReactionStoich!$E$5:$U$5,U$2,0))*(TimeStep)*'Composition Moles'!$C59</f>
        <v>0</v>
      </c>
      <c r="V47" s="19">
        <f ca="1">SUMPRODUCT(ReactionRateK3!$F69:$V69*OFFSET(ReactionStoich!$E$5:$U$5,V$2,0))*(TimeStep)*'Composition Moles'!$C59</f>
        <v>0</v>
      </c>
      <c r="W47" s="19">
        <f ca="1">SUMPRODUCT(ReactionRateK3!$F69:$V69*OFFSET(ReactionStoich!$E$5:$U$5,W$2,0))*(TimeStep)*'Composition Moles'!$C59</f>
        <v>0</v>
      </c>
      <c r="X47" s="19">
        <f ca="1">SUMPRODUCT(ReactionRateK3!$F69:$V69*OFFSET(ReactionStoich!$E$5:$U$5,X$2,0))*(TimeStep)*'Composition Moles'!$C59</f>
        <v>0</v>
      </c>
      <c r="Y47" s="19">
        <f ca="1">SUMPRODUCT(ReactionRateK3!$F69:$V69*OFFSET(ReactionStoich!$E$5:$U$5,Y$2,0))*(TimeStep)*'Composition Moles'!$C59</f>
        <v>-9.4709538533006299</v>
      </c>
      <c r="Z47" s="19">
        <f ca="1">SUMPRODUCT(ReactionRateK3!$F69:$V69*OFFSET(ReactionStoich!$E$5:$U$5,Z$2,0))*(TimeStep)*'Composition Moles'!$C59</f>
        <v>0</v>
      </c>
      <c r="AA47" s="19">
        <f ca="1">SUMPRODUCT(ReactionRateK3!$F69:$V69*OFFSET(ReactionStoich!$E$5:$U$5,AA$2,0))*(TimeStep)*'Composition Moles'!$C59</f>
        <v>0</v>
      </c>
      <c r="AB47" s="19">
        <f ca="1">SUMPRODUCT(ReactionRateK3!$F69:$V69*OFFSET(ReactionStoich!$E$5:$U$5,AB$2,0))*(TimeStep)*'Composition Moles'!$C59</f>
        <v>0</v>
      </c>
      <c r="AC47" s="19">
        <f ca="1">SUMPRODUCT(ReactionRateK3!$F69:$V69*OFFSET(ReactionStoich!$E$5:$U$5,AC$2,0))*(TimeStep)*'Composition Moles'!$C59</f>
        <v>0</v>
      </c>
      <c r="AD47" s="19">
        <f ca="1">SUMPRODUCT(ReactionRateK3!$F69:$V69*OFFSET(ReactionStoich!$E$5:$U$5,AD$2,0))*(TimeStep)*'Composition Moles'!$C59</f>
        <v>0</v>
      </c>
      <c r="AE47" s="19">
        <f ca="1">SUMPRODUCT(ReactionRateK3!$F69:$V69*OFFSET(ReactionStoich!$E$5:$U$5,AE$2,0))*(TimeStep)*'Composition Moles'!$C59</f>
        <v>0</v>
      </c>
      <c r="AF47" s="19">
        <f ca="1">SUMPRODUCT(ReactionRateK3!$F69:$V69*OFFSET(ReactionStoich!$E$5:$U$5,AF$2,0))*(TimeStep)*'Composition Moles'!$C59</f>
        <v>0</v>
      </c>
      <c r="AG47" s="19">
        <f ca="1">SUMPRODUCT(ReactionRateK3!$F69:$V69*OFFSET(ReactionStoich!$E$5:$U$5,AG$2,0))*(TimeStep)*'Composition Moles'!$C59</f>
        <v>-2.5061155369645892E-2</v>
      </c>
      <c r="AH47" s="19">
        <f ca="1">SUMPRODUCT(ReactionRateK3!$F69:$V69*OFFSET(ReactionStoich!$E$5:$U$5,AH$2,0))*(TimeStep)*'Composition Moles'!$C59</f>
        <v>1.9250978993064887</v>
      </c>
      <c r="AI47" s="19">
        <f ca="1">SUMPRODUCT(ReactionRateK3!$F69:$V69*OFFSET(ReactionStoich!$E$5:$U$5,AI$2,0))*(TimeStep)*'Composition Moles'!$C59</f>
        <v>3.8716690805196885</v>
      </c>
      <c r="AJ47" s="19">
        <f ca="1">SUMPRODUCT(ReactionRateK3!$F69:$V69*OFFSET(ReactionStoich!$E$5:$U$5,AJ$2,0))*(TimeStep)*'Composition Moles'!$C59</f>
        <v>1.6671126389193149</v>
      </c>
      <c r="AK47" s="19">
        <f ca="1">SUMPRODUCT(ReactionRateK3!$F69:$V69*OFFSET(ReactionStoich!$E$5:$U$5,AK$2,0))*(TimeStep)*'Composition Moles'!$C59</f>
        <v>0</v>
      </c>
      <c r="AL47" s="19">
        <f ca="1">SUMPRODUCT(ReactionRateK3!$F69:$V69*OFFSET(ReactionStoich!$E$5:$U$5,AL$2,0))*(TimeStep)*'Composition Moles'!$C59</f>
        <v>0</v>
      </c>
      <c r="AM47" s="19">
        <f ca="1">SUMPRODUCT(ReactionRateK3!$F69:$V69*OFFSET(ReactionStoich!$E$5:$U$5,AM$2,0))*(TimeStep)*'Composition Moles'!$C59</f>
        <v>0</v>
      </c>
      <c r="AN47" s="19">
        <f ca="1">SUMPRODUCT(ReactionRateK3!$F69:$V69*OFFSET(ReactionStoich!$E$5:$U$5,AN$2,0))*(TimeStep)*'Composition Moles'!$C59</f>
        <v>0</v>
      </c>
      <c r="AO47" s="19">
        <f ca="1">SUMPRODUCT(ReactionRateK3!$F69:$V69*OFFSET(ReactionStoich!$E$5:$U$5,AO$2,0))*(TimeStep)*'Composition Moles'!$C59</f>
        <v>-1.6733361675354452E-2</v>
      </c>
      <c r="AP47" s="19">
        <f ca="1">SUMPRODUCT(ReactionRateK3!$F69:$V69*OFFSET(ReactionStoich!$E$5:$U$5,AP$2,0))*(TimeStep)*'Composition Moles'!$C59</f>
        <v>-0.47466928694742266</v>
      </c>
      <c r="AQ47" s="19">
        <f ca="1">SUMPRODUCT(ReactionRateK3!$F69:$V69*OFFSET(ReactionStoich!$E$5:$U$5,AQ$2,0))*(TimeStep)*'Composition Moles'!$C59</f>
        <v>0</v>
      </c>
      <c r="AR47" s="19">
        <f ca="1">SUMPRODUCT(ReactionRateK3!$F69:$V69*OFFSET(ReactionStoich!$E$5:$U$5,AR$2,0))*(TimeStep)*'Composition Moles'!$C59</f>
        <v>0</v>
      </c>
      <c r="AS47" s="19">
        <f ca="1">SUMPRODUCT(ReactionRateK3!$F69:$V69*OFFSET(ReactionStoich!$E$5:$U$5,AS$2,0))*(TimeStep)*'Composition Moles'!$C59</f>
        <v>-0.55891662268840669</v>
      </c>
      <c r="AT47" s="19">
        <f ca="1">SUMPRODUCT(ReactionRateK3!$F69:$V69*OFFSET(ReactionStoich!$E$5:$U$5,AT$2,0))*(TimeStep)*'Composition Moles'!$C59</f>
        <v>-0.55891662268840669</v>
      </c>
      <c r="AU47" s="19">
        <f ca="1">SUMPRODUCT(ReactionRateK3!$F69:$V69*OFFSET(ReactionStoich!$E$5:$U$5,AU$2,0))*(TimeStep)*'Composition Moles'!$C59</f>
        <v>-0.55891662268840669</v>
      </c>
      <c r="AV47" s="19">
        <f ca="1">SUMPRODUCT(ReactionRateK3!$F69:$V69*OFFSET(ReactionStoich!$E$5:$U$5,AV$2,0))*(TimeStep)*'Composition Moles'!$C59</f>
        <v>0</v>
      </c>
      <c r="AW47" s="19">
        <f ca="1">SUMPRODUCT(ReactionRateK3!$F69:$V69*OFFSET(ReactionStoich!$E$5:$U$5,AW$2,0))*(TimeStep)*'Composition Moles'!$C59</f>
        <v>0</v>
      </c>
      <c r="AX47" s="19">
        <f ca="1">SUMPRODUCT(ReactionRateK3!$F69:$V69*OFFSET(ReactionStoich!$E$5:$U$5,AX$2,0))*(TimeStep)*'Composition Moles'!$C59</f>
        <v>0</v>
      </c>
      <c r="AY47" s="19">
        <f ca="1">SUMPRODUCT(ReactionRateK3!$F69:$V69*OFFSET(ReactionStoich!$E$5:$U$5,AY$2,0))*(TimeStep)*'Composition Moles'!$C59</f>
        <v>0</v>
      </c>
      <c r="AZ47" s="19">
        <f ca="1">SUMPRODUCT(ReactionRateK3!$F69:$V69*OFFSET(ReactionStoich!$E$5:$U$5,AZ$2,0))*(TimeStep)*'Composition Moles'!$C59</f>
        <v>0</v>
      </c>
      <c r="BA47" s="19">
        <f ca="1">SUMPRODUCT(ReactionRateK3!$F69:$V69*OFFSET(ReactionStoich!$E$5:$U$5,BA$2,0))*(TimeStep)*'Composition Moles'!$C59</f>
        <v>0</v>
      </c>
      <c r="BB47" s="19">
        <f ca="1">SUMPRODUCT(ReactionRateK3!$F69:$V69*OFFSET(ReactionStoich!$E$5:$U$5,BB$2,0))*(TimeStep)*'Composition Moles'!$C59</f>
        <v>0</v>
      </c>
      <c r="BC47" s="19">
        <f ca="1">SUMPRODUCT(ReactionRateK3!$F69:$V69*OFFSET(ReactionStoich!$E$5:$U$5,BC$2,0))*(TimeStep)*'Composition Moles'!$C59</f>
        <v>0</v>
      </c>
      <c r="BD47" s="19">
        <f ca="1">SUMPRODUCT(ReactionRateK3!$F69:$V69*OFFSET(ReactionStoich!$E$5:$U$5,BD$2,0))*(TimeStep)*'Composition Moles'!$C59</f>
        <v>0</v>
      </c>
      <c r="BE47" s="19">
        <f ca="1">SUMPRODUCT(ReactionRateK3!$F69:$V69*OFFSET(ReactionStoich!$E$5:$U$5,BE$2,0))*(TimeStep)*'Composition Moles'!$C59</f>
        <v>0</v>
      </c>
      <c r="BF47" s="19">
        <f ca="1">SUMPRODUCT(ReactionRateK3!$F69:$V69*OFFSET(ReactionStoich!$E$5:$U$5,BF$2,0))*(TimeStep)*'Composition Moles'!$C59</f>
        <v>0</v>
      </c>
      <c r="BG47" s="19">
        <f ca="1">SUMPRODUCT(ReactionRateK3!$F69:$V69*OFFSET(ReactionStoich!$E$5:$U$5,BG$2,0))*(TimeStep)*'Composition Moles'!$C59</f>
        <v>0</v>
      </c>
      <c r="BH47" s="19">
        <f ca="1">SUMPRODUCT(ReactionRateK3!$F69:$V69*OFFSET(ReactionStoich!$E$5:$U$5,BH$2,0))*(TimeStep)*'Composition Moles'!$C59</f>
        <v>0</v>
      </c>
      <c r="BI47" s="19">
        <f ca="1">SUMPRODUCT(ReactionRateK3!$F69:$V69*OFFSET(ReactionStoich!$E$5:$U$5,BI$2,0))*(TimeStep)*'Composition Moles'!$C59</f>
        <v>0</v>
      </c>
      <c r="BJ47" s="19">
        <f ca="1">SUMPRODUCT(ReactionRateK3!$F69:$V69*OFFSET(ReactionStoich!$E$5:$U$5,BJ$2,0))*(TimeStep)*'Composition Moles'!$C59</f>
        <v>0</v>
      </c>
      <c r="BK47" s="19">
        <f ca="1">SUMPRODUCT(ReactionRateK3!$F69:$V69*OFFSET(ReactionStoich!$E$5:$U$5,BK$2,0))*(TimeStep)*'Composition Moles'!$C59</f>
        <v>0</v>
      </c>
      <c r="BL47" s="19">
        <f ca="1">SUMPRODUCT(ReactionRateK3!$F69:$V69*OFFSET(ReactionStoich!$E$5:$U$5,BL$2,0))*(TimeStep)*'Composition Moles'!$C59</f>
        <v>0</v>
      </c>
      <c r="BM47" s="19">
        <f ca="1">SUMPRODUCT(ReactionRateK3!$F69:$V69*OFFSET(ReactionStoich!$E$5:$U$5,BM$2,0))*(TimeStep)*'Composition Moles'!$C59</f>
        <v>0</v>
      </c>
      <c r="BN47" s="19">
        <f ca="1">SUMPRODUCT(ReactionRateK3!$F69:$V69*OFFSET(ReactionStoich!$E$5:$U$5,BN$2,0))*(TimeStep)*'Composition Moles'!$C59</f>
        <v>0</v>
      </c>
      <c r="BO47" s="19">
        <f ca="1">SUMPRODUCT(ReactionRateK3!$F69:$V69*OFFSET(ReactionStoich!$E$5:$U$5,BO$2,0))*(TimeStep)*'Composition Moles'!$C59</f>
        <v>0</v>
      </c>
      <c r="BP47" s="19">
        <f ca="1">SUMPRODUCT(ReactionRateK3!$F69:$V69*OFFSET(ReactionStoich!$E$5:$U$5,BP$2,0))*(TimeStep)*'Composition Moles'!$C59</f>
        <v>0</v>
      </c>
      <c r="BQ47" s="19">
        <f ca="1">SUMPRODUCT(ReactionRateK3!$F69:$V69*OFFSET(ReactionStoich!$E$5:$U$5,BQ$2,0))*(TimeStep)*'Composition Moles'!$C59</f>
        <v>0</v>
      </c>
      <c r="BR47" s="19">
        <f ca="1">SUMPRODUCT(ReactionRateK3!$F69:$V69*OFFSET(ReactionStoich!$E$5:$U$5,BR$2,0))*(TimeStep)*'Composition Moles'!$C59</f>
        <v>0</v>
      </c>
      <c r="BS47" s="19">
        <f ca="1">SUMPRODUCT(ReactionRateK3!$F69:$V69*OFFSET(ReactionStoich!$E$5:$U$5,BS$2,0))*(TimeStep)*'Composition Moles'!$C59</f>
        <v>0</v>
      </c>
      <c r="BT47" s="19">
        <f ca="1">SUMPRODUCT(ReactionRateK3!$F69:$V69*OFFSET(ReactionStoich!$E$5:$U$5,BT$2,0))*(TimeStep)*'Composition Moles'!$C59</f>
        <v>0</v>
      </c>
      <c r="BU47" s="19">
        <f ca="1">SUMPRODUCT(ReactionRateK3!$F69:$V69*OFFSET(ReactionStoich!$E$5:$U$5,BU$2,0))*(TimeStep)*'Composition Moles'!$C59</f>
        <v>0</v>
      </c>
      <c r="BV47" s="19">
        <f ca="1">SUMPRODUCT(ReactionRateK3!$F69:$V69*OFFSET(ReactionStoich!$E$5:$U$5,BV$2,0))*(TimeStep)*'Composition Moles'!$C59</f>
        <v>0</v>
      </c>
      <c r="BW47" s="19">
        <f ca="1">SUMPRODUCT(ReactionRateK3!$F69:$V69*OFFSET(ReactionStoich!$E$5:$U$5,BW$2,0))*(TimeStep)*'Composition Moles'!$C59</f>
        <v>0</v>
      </c>
    </row>
    <row r="48" spans="1:75">
      <c r="A48">
        <f>ReactionRateK1!A70</f>
        <v>1.900000000000001</v>
      </c>
      <c r="B48" s="20">
        <f t="shared" ca="1" si="6"/>
        <v>-15282.675766452441</v>
      </c>
      <c r="C48" s="20">
        <f ca="1">'Composition Moles'!BZ60</f>
        <v>143969.29549751864</v>
      </c>
      <c r="D48" s="26">
        <f t="shared" ca="1" si="7"/>
        <v>0.10615232722810568</v>
      </c>
      <c r="F48" s="19">
        <f ca="1">SUMPRODUCT(ReactionRateK3!$F70:$V70*OFFSET(ReactionStoich!$E$5:$U$5,F$2,0))*(TimeStep)*'Composition Moles'!$C60</f>
        <v>-0.50612005917591163</v>
      </c>
      <c r="G48" s="19">
        <f ca="1">SUMPRODUCT(ReactionRateK3!$F70:$V70*OFFSET(ReactionStoich!$E$5:$U$5,G$2,0))*(TimeStep)*'Composition Moles'!$C60</f>
        <v>0</v>
      </c>
      <c r="H48" s="19">
        <f ca="1">SUMPRODUCT(ReactionRateK3!$F70:$V70*OFFSET(ReactionStoich!$E$5:$U$5,H$2,0))*(TimeStep)*'Composition Moles'!$C60</f>
        <v>0.49103496223086762</v>
      </c>
      <c r="I48" s="19">
        <f ca="1">SUMPRODUCT(ReactionRateK3!$F70:$V70*OFFSET(ReactionStoich!$E$5:$U$5,I$2,0))*(TimeStep)*'Composition Moles'!$C60</f>
        <v>1.5085096945043897E-2</v>
      </c>
      <c r="J48" s="19">
        <f ca="1">SUMPRODUCT(ReactionRateK3!$F70:$V70*OFFSET(ReactionStoich!$E$5:$U$5,J$2,0))*(TimeStep)*'Composition Moles'!$C60</f>
        <v>0</v>
      </c>
      <c r="K48" s="19">
        <f ca="1">SUMPRODUCT(ReactionRateK3!$F70:$V70*OFFSET(ReactionStoich!$E$5:$U$5,K$2,0))*(TimeStep)*'Composition Moles'!$C60</f>
        <v>0</v>
      </c>
      <c r="L48" s="19">
        <f ca="1">SUMPRODUCT(ReactionRateK3!$F70:$V70*OFFSET(ReactionStoich!$E$5:$U$5,L$2,0))*(TimeStep)*'Composition Moles'!$C60</f>
        <v>0</v>
      </c>
      <c r="M48" s="19">
        <f ca="1">SUMPRODUCT(ReactionRateK3!$F70:$V70*OFFSET(ReactionStoich!$E$5:$U$5,M$2,0))*(TimeStep)*'Composition Moles'!$C60</f>
        <v>0</v>
      </c>
      <c r="N48" s="19">
        <f ca="1">SUMPRODUCT(ReactionRateK3!$F70:$V70*OFFSET(ReactionStoich!$E$5:$U$5,N$2,0))*(TimeStep)*'Composition Moles'!$C60</f>
        <v>0</v>
      </c>
      <c r="O48" s="19">
        <f ca="1">SUMPRODUCT(ReactionRateK3!$F70:$V70*OFFSET(ReactionStoich!$E$5:$U$5,O$2,0))*(TimeStep)*'Composition Moles'!$C60</f>
        <v>0</v>
      </c>
      <c r="P48" s="19">
        <f ca="1">SUMPRODUCT(ReactionRateK3!$F70:$V70*OFFSET(ReactionStoich!$E$5:$U$5,P$2,0))*(TimeStep)*'Composition Moles'!$C60</f>
        <v>0</v>
      </c>
      <c r="Q48" s="19">
        <f ca="1">SUMPRODUCT(ReactionRateK3!$F70:$V70*OFFSET(ReactionStoich!$E$5:$U$5,Q$2,0))*(TimeStep)*'Composition Moles'!$C60</f>
        <v>0</v>
      </c>
      <c r="R48" s="19">
        <f ca="1">SUMPRODUCT(ReactionRateK3!$F70:$V70*OFFSET(ReactionStoich!$E$5:$U$5,R$2,0))*(TimeStep)*'Composition Moles'!$C60</f>
        <v>0</v>
      </c>
      <c r="S48" s="19">
        <f ca="1">SUMPRODUCT(ReactionRateK3!$F70:$V70*OFFSET(ReactionStoich!$E$5:$U$5,S$2,0))*(TimeStep)*'Composition Moles'!$C60</f>
        <v>4.1167485193420346</v>
      </c>
      <c r="T48" s="19">
        <f ca="1">SUMPRODUCT(ReactionRateK3!$F70:$V70*OFFSET(ReactionStoich!$E$5:$U$5,T$2,0))*(TimeStep)*'Composition Moles'!$C60</f>
        <v>0</v>
      </c>
      <c r="U48" s="19">
        <f ca="1">SUMPRODUCT(ReactionRateK3!$F70:$V70*OFFSET(ReactionStoich!$E$5:$U$5,U$2,0))*(TimeStep)*'Composition Moles'!$C60</f>
        <v>0</v>
      </c>
      <c r="V48" s="19">
        <f ca="1">SUMPRODUCT(ReactionRateK3!$F70:$V70*OFFSET(ReactionStoich!$E$5:$U$5,V$2,0))*(TimeStep)*'Composition Moles'!$C60</f>
        <v>0</v>
      </c>
      <c r="W48" s="19">
        <f ca="1">SUMPRODUCT(ReactionRateK3!$F70:$V70*OFFSET(ReactionStoich!$E$5:$U$5,W$2,0))*(TimeStep)*'Composition Moles'!$C60</f>
        <v>0</v>
      </c>
      <c r="X48" s="19">
        <f ca="1">SUMPRODUCT(ReactionRateK3!$F70:$V70*OFFSET(ReactionStoich!$E$5:$U$5,X$2,0))*(TimeStep)*'Composition Moles'!$C60</f>
        <v>0</v>
      </c>
      <c r="Y48" s="19">
        <f ca="1">SUMPRODUCT(ReactionRateK3!$F70:$V70*OFFSET(ReactionStoich!$E$5:$U$5,Y$2,0))*(TimeStep)*'Composition Moles'!$C60</f>
        <v>-9.3103803007772434</v>
      </c>
      <c r="Z48" s="19">
        <f ca="1">SUMPRODUCT(ReactionRateK3!$F70:$V70*OFFSET(ReactionStoich!$E$5:$U$5,Z$2,0))*(TimeStep)*'Composition Moles'!$C60</f>
        <v>0</v>
      </c>
      <c r="AA48" s="19">
        <f ca="1">SUMPRODUCT(ReactionRateK3!$F70:$V70*OFFSET(ReactionStoich!$E$5:$U$5,AA$2,0))*(TimeStep)*'Composition Moles'!$C60</f>
        <v>0</v>
      </c>
      <c r="AB48" s="19">
        <f ca="1">SUMPRODUCT(ReactionRateK3!$F70:$V70*OFFSET(ReactionStoich!$E$5:$U$5,AB$2,0))*(TimeStep)*'Composition Moles'!$C60</f>
        <v>0</v>
      </c>
      <c r="AC48" s="19">
        <f ca="1">SUMPRODUCT(ReactionRateK3!$F70:$V70*OFFSET(ReactionStoich!$E$5:$U$5,AC$2,0))*(TimeStep)*'Composition Moles'!$C60</f>
        <v>0</v>
      </c>
      <c r="AD48" s="19">
        <f ca="1">SUMPRODUCT(ReactionRateK3!$F70:$V70*OFFSET(ReactionStoich!$E$5:$U$5,AD$2,0))*(TimeStep)*'Composition Moles'!$C60</f>
        <v>0</v>
      </c>
      <c r="AE48" s="19">
        <f ca="1">SUMPRODUCT(ReactionRateK3!$F70:$V70*OFFSET(ReactionStoich!$E$5:$U$5,AE$2,0))*(TimeStep)*'Composition Moles'!$C60</f>
        <v>0</v>
      </c>
      <c r="AF48" s="19">
        <f ca="1">SUMPRODUCT(ReactionRateK3!$F70:$V70*OFFSET(ReactionStoich!$E$5:$U$5,AF$2,0))*(TimeStep)*'Composition Moles'!$C60</f>
        <v>0</v>
      </c>
      <c r="AG48" s="19">
        <f ca="1">SUMPRODUCT(ReactionRateK3!$F70:$V70*OFFSET(ReactionStoich!$E$5:$U$5,AG$2,0))*(TimeStep)*'Composition Moles'!$C60</f>
        <v>-2.6229615943010459E-2</v>
      </c>
      <c r="AH48" s="19">
        <f ca="1">SUMPRODUCT(ReactionRateK3!$F70:$V70*OFFSET(ReactionStoich!$E$5:$U$5,AH$2,0))*(TimeStep)*'Composition Moles'!$C60</f>
        <v>1.8009976368179872</v>
      </c>
      <c r="AI48" s="19">
        <f ca="1">SUMPRODUCT(ReactionRateK3!$F70:$V70*OFFSET(ReactionStoich!$E$5:$U$5,AI$2,0))*(TimeStep)*'Composition Moles'!$C60</f>
        <v>3.8849157091499356</v>
      </c>
      <c r="AJ48" s="19">
        <f ca="1">SUMPRODUCT(ReactionRateK3!$F70:$V70*OFFSET(ReactionStoich!$E$5:$U$5,AJ$2,0))*(TimeStep)*'Composition Moles'!$C60</f>
        <v>1.6381565288003379</v>
      </c>
      <c r="AK48" s="19">
        <f ca="1">SUMPRODUCT(ReactionRateK3!$F70:$V70*OFFSET(ReactionStoich!$E$5:$U$5,AK$2,0))*(TimeStep)*'Composition Moles'!$C60</f>
        <v>0</v>
      </c>
      <c r="AL48" s="19">
        <f ca="1">SUMPRODUCT(ReactionRateK3!$F70:$V70*OFFSET(ReactionStoich!$E$5:$U$5,AL$2,0))*(TimeStep)*'Composition Moles'!$C60</f>
        <v>0</v>
      </c>
      <c r="AM48" s="19">
        <f ca="1">SUMPRODUCT(ReactionRateK3!$F70:$V70*OFFSET(ReactionStoich!$E$5:$U$5,AM$2,0))*(TimeStep)*'Composition Moles'!$C60</f>
        <v>0</v>
      </c>
      <c r="AN48" s="19">
        <f ca="1">SUMPRODUCT(ReactionRateK3!$F70:$V70*OFFSET(ReactionStoich!$E$5:$U$5,AN$2,0))*(TimeStep)*'Composition Moles'!$C60</f>
        <v>0</v>
      </c>
      <c r="AO48" s="19">
        <f ca="1">SUMPRODUCT(ReactionRateK3!$F70:$V70*OFFSET(ReactionStoich!$E$5:$U$5,AO$2,0))*(TimeStep)*'Composition Moles'!$C60</f>
        <v>-1.5085096945043897E-2</v>
      </c>
      <c r="AP48" s="19">
        <f ca="1">SUMPRODUCT(ReactionRateK3!$F70:$V70*OFFSET(ReactionStoich!$E$5:$U$5,AP$2,0))*(TimeStep)*'Composition Moles'!$C60</f>
        <v>-0.44876839136732927</v>
      </c>
      <c r="AQ48" s="19">
        <f ca="1">SUMPRODUCT(ReactionRateK3!$F70:$V70*OFFSET(ReactionStoich!$E$5:$U$5,AQ$2,0))*(TimeStep)*'Composition Moles'!$C60</f>
        <v>0</v>
      </c>
      <c r="AR48" s="19">
        <f ca="1">SUMPRODUCT(ReactionRateK3!$F70:$V70*OFFSET(ReactionStoich!$E$5:$U$5,AR$2,0))*(TimeStep)*'Composition Moles'!$C60</f>
        <v>0</v>
      </c>
      <c r="AS48" s="19">
        <f ca="1">SUMPRODUCT(ReactionRateK3!$F70:$V70*OFFSET(ReactionStoich!$E$5:$U$5,AS$2,0))*(TimeStep)*'Composition Moles'!$C60</f>
        <v>-0.54678499635922284</v>
      </c>
      <c r="AT48" s="19">
        <f ca="1">SUMPRODUCT(ReactionRateK3!$F70:$V70*OFFSET(ReactionStoich!$E$5:$U$5,AT$2,0))*(TimeStep)*'Composition Moles'!$C60</f>
        <v>-0.54678499635922284</v>
      </c>
      <c r="AU48" s="19">
        <f ca="1">SUMPRODUCT(ReactionRateK3!$F70:$V70*OFFSET(ReactionStoich!$E$5:$U$5,AU$2,0))*(TimeStep)*'Composition Moles'!$C60</f>
        <v>-0.54678499635922284</v>
      </c>
      <c r="AV48" s="19">
        <f ca="1">SUMPRODUCT(ReactionRateK3!$F70:$V70*OFFSET(ReactionStoich!$E$5:$U$5,AV$2,0))*(TimeStep)*'Composition Moles'!$C60</f>
        <v>0</v>
      </c>
      <c r="AW48" s="19">
        <f ca="1">SUMPRODUCT(ReactionRateK3!$F70:$V70*OFFSET(ReactionStoich!$E$5:$U$5,AW$2,0))*(TimeStep)*'Composition Moles'!$C60</f>
        <v>0</v>
      </c>
      <c r="AX48" s="19">
        <f ca="1">SUMPRODUCT(ReactionRateK3!$F70:$V70*OFFSET(ReactionStoich!$E$5:$U$5,AX$2,0))*(TimeStep)*'Composition Moles'!$C60</f>
        <v>0</v>
      </c>
      <c r="AY48" s="19">
        <f ca="1">SUMPRODUCT(ReactionRateK3!$F70:$V70*OFFSET(ReactionStoich!$E$5:$U$5,AY$2,0))*(TimeStep)*'Composition Moles'!$C60</f>
        <v>0</v>
      </c>
      <c r="AZ48" s="19">
        <f ca="1">SUMPRODUCT(ReactionRateK3!$F70:$V70*OFFSET(ReactionStoich!$E$5:$U$5,AZ$2,0))*(TimeStep)*'Composition Moles'!$C60</f>
        <v>0</v>
      </c>
      <c r="BA48" s="19">
        <f ca="1">SUMPRODUCT(ReactionRateK3!$F70:$V70*OFFSET(ReactionStoich!$E$5:$U$5,BA$2,0))*(TimeStep)*'Composition Moles'!$C60</f>
        <v>0</v>
      </c>
      <c r="BB48" s="19">
        <f ca="1">SUMPRODUCT(ReactionRateK3!$F70:$V70*OFFSET(ReactionStoich!$E$5:$U$5,BB$2,0))*(TimeStep)*'Composition Moles'!$C60</f>
        <v>0</v>
      </c>
      <c r="BC48" s="19">
        <f ca="1">SUMPRODUCT(ReactionRateK3!$F70:$V70*OFFSET(ReactionStoich!$E$5:$U$5,BC$2,0))*(TimeStep)*'Composition Moles'!$C60</f>
        <v>0</v>
      </c>
      <c r="BD48" s="19">
        <f ca="1">SUMPRODUCT(ReactionRateK3!$F70:$V70*OFFSET(ReactionStoich!$E$5:$U$5,BD$2,0))*(TimeStep)*'Composition Moles'!$C60</f>
        <v>0</v>
      </c>
      <c r="BE48" s="19">
        <f ca="1">SUMPRODUCT(ReactionRateK3!$F70:$V70*OFFSET(ReactionStoich!$E$5:$U$5,BE$2,0))*(TimeStep)*'Composition Moles'!$C60</f>
        <v>0</v>
      </c>
      <c r="BF48" s="19">
        <f ca="1">SUMPRODUCT(ReactionRateK3!$F70:$V70*OFFSET(ReactionStoich!$E$5:$U$5,BF$2,0))*(TimeStep)*'Composition Moles'!$C60</f>
        <v>0</v>
      </c>
      <c r="BG48" s="19">
        <f ca="1">SUMPRODUCT(ReactionRateK3!$F70:$V70*OFFSET(ReactionStoich!$E$5:$U$5,BG$2,0))*(TimeStep)*'Composition Moles'!$C60</f>
        <v>0</v>
      </c>
      <c r="BH48" s="19">
        <f ca="1">SUMPRODUCT(ReactionRateK3!$F70:$V70*OFFSET(ReactionStoich!$E$5:$U$5,BH$2,0))*(TimeStep)*'Composition Moles'!$C60</f>
        <v>0</v>
      </c>
      <c r="BI48" s="19">
        <f ca="1">SUMPRODUCT(ReactionRateK3!$F70:$V70*OFFSET(ReactionStoich!$E$5:$U$5,BI$2,0))*(TimeStep)*'Composition Moles'!$C60</f>
        <v>0</v>
      </c>
      <c r="BJ48" s="19">
        <f ca="1">SUMPRODUCT(ReactionRateK3!$F70:$V70*OFFSET(ReactionStoich!$E$5:$U$5,BJ$2,0))*(TimeStep)*'Composition Moles'!$C60</f>
        <v>0</v>
      </c>
      <c r="BK48" s="19">
        <f ca="1">SUMPRODUCT(ReactionRateK3!$F70:$V70*OFFSET(ReactionStoich!$E$5:$U$5,BK$2,0))*(TimeStep)*'Composition Moles'!$C60</f>
        <v>0</v>
      </c>
      <c r="BL48" s="19">
        <f ca="1">SUMPRODUCT(ReactionRateK3!$F70:$V70*OFFSET(ReactionStoich!$E$5:$U$5,BL$2,0))*(TimeStep)*'Composition Moles'!$C60</f>
        <v>0</v>
      </c>
      <c r="BM48" s="19">
        <f ca="1">SUMPRODUCT(ReactionRateK3!$F70:$V70*OFFSET(ReactionStoich!$E$5:$U$5,BM$2,0))*(TimeStep)*'Composition Moles'!$C60</f>
        <v>0</v>
      </c>
      <c r="BN48" s="19">
        <f ca="1">SUMPRODUCT(ReactionRateK3!$F70:$V70*OFFSET(ReactionStoich!$E$5:$U$5,BN$2,0))*(TimeStep)*'Composition Moles'!$C60</f>
        <v>0</v>
      </c>
      <c r="BO48" s="19">
        <f ca="1">SUMPRODUCT(ReactionRateK3!$F70:$V70*OFFSET(ReactionStoich!$E$5:$U$5,BO$2,0))*(TimeStep)*'Composition Moles'!$C60</f>
        <v>0</v>
      </c>
      <c r="BP48" s="19">
        <f ca="1">SUMPRODUCT(ReactionRateK3!$F70:$V70*OFFSET(ReactionStoich!$E$5:$U$5,BP$2,0))*(TimeStep)*'Composition Moles'!$C60</f>
        <v>0</v>
      </c>
      <c r="BQ48" s="19">
        <f ca="1">SUMPRODUCT(ReactionRateK3!$F70:$V70*OFFSET(ReactionStoich!$E$5:$U$5,BQ$2,0))*(TimeStep)*'Composition Moles'!$C60</f>
        <v>0</v>
      </c>
      <c r="BR48" s="19">
        <f ca="1">SUMPRODUCT(ReactionRateK3!$F70:$V70*OFFSET(ReactionStoich!$E$5:$U$5,BR$2,0))*(TimeStep)*'Composition Moles'!$C60</f>
        <v>0</v>
      </c>
      <c r="BS48" s="19">
        <f ca="1">SUMPRODUCT(ReactionRateK3!$F70:$V70*OFFSET(ReactionStoich!$E$5:$U$5,BS$2,0))*(TimeStep)*'Composition Moles'!$C60</f>
        <v>0</v>
      </c>
      <c r="BT48" s="19">
        <f ca="1">SUMPRODUCT(ReactionRateK3!$F70:$V70*OFFSET(ReactionStoich!$E$5:$U$5,BT$2,0))*(TimeStep)*'Composition Moles'!$C60</f>
        <v>0</v>
      </c>
      <c r="BU48" s="19">
        <f ca="1">SUMPRODUCT(ReactionRateK3!$F70:$V70*OFFSET(ReactionStoich!$E$5:$U$5,BU$2,0))*(TimeStep)*'Composition Moles'!$C60</f>
        <v>0</v>
      </c>
      <c r="BV48" s="19">
        <f ca="1">SUMPRODUCT(ReactionRateK3!$F70:$V70*OFFSET(ReactionStoich!$E$5:$U$5,BV$2,0))*(TimeStep)*'Composition Moles'!$C60</f>
        <v>0</v>
      </c>
      <c r="BW48" s="19">
        <f ca="1">SUMPRODUCT(ReactionRateK3!$F70:$V70*OFFSET(ReactionStoich!$E$5:$U$5,BW$2,0))*(TimeStep)*'Composition Moles'!$C60</f>
        <v>0</v>
      </c>
    </row>
    <row r="49" spans="1:75">
      <c r="A49">
        <f>ReactionRateK1!A71</f>
        <v>1.9500000000000011</v>
      </c>
      <c r="B49" s="20">
        <f t="shared" ca="1" si="6"/>
        <v>-14388.192311024559</v>
      </c>
      <c r="C49" s="20">
        <f ca="1">'Composition Moles'!BZ61</f>
        <v>143982.87777909375</v>
      </c>
      <c r="D49" s="26">
        <f t="shared" ca="1" si="7"/>
        <v>9.992988425401314E-2</v>
      </c>
      <c r="F49" s="19">
        <f ca="1">SUMPRODUCT(ReactionRateK3!$F71:$V71*OFFSET(ReactionStoich!$E$5:$U$5,F$2,0))*(TimeStep)*'Composition Moles'!$C61</f>
        <v>-0.47385118976408791</v>
      </c>
      <c r="G49" s="19">
        <f ca="1">SUMPRODUCT(ReactionRateK3!$F71:$V71*OFFSET(ReactionStoich!$E$5:$U$5,G$2,0))*(TimeStep)*'Composition Moles'!$C61</f>
        <v>0</v>
      </c>
      <c r="H49" s="19">
        <f ca="1">SUMPRODUCT(ReactionRateK3!$F71:$V71*OFFSET(ReactionStoich!$E$5:$U$5,H$2,0))*(TimeStep)*'Composition Moles'!$C61</f>
        <v>0.46024554211186375</v>
      </c>
      <c r="I49" s="19">
        <f ca="1">SUMPRODUCT(ReactionRateK3!$F71:$V71*OFFSET(ReactionStoich!$E$5:$U$5,I$2,0))*(TimeStep)*'Composition Moles'!$C61</f>
        <v>1.3605647652224157E-2</v>
      </c>
      <c r="J49" s="19">
        <f ca="1">SUMPRODUCT(ReactionRateK3!$F71:$V71*OFFSET(ReactionStoich!$E$5:$U$5,J$2,0))*(TimeStep)*'Composition Moles'!$C61</f>
        <v>0</v>
      </c>
      <c r="K49" s="19">
        <f ca="1">SUMPRODUCT(ReactionRateK3!$F71:$V71*OFFSET(ReactionStoich!$E$5:$U$5,K$2,0))*(TimeStep)*'Composition Moles'!$C61</f>
        <v>0</v>
      </c>
      <c r="L49" s="19">
        <f ca="1">SUMPRODUCT(ReactionRateK3!$F71:$V71*OFFSET(ReactionStoich!$E$5:$U$5,L$2,0))*(TimeStep)*'Composition Moles'!$C61</f>
        <v>0</v>
      </c>
      <c r="M49" s="19">
        <f ca="1">SUMPRODUCT(ReactionRateK3!$F71:$V71*OFFSET(ReactionStoich!$E$5:$U$5,M$2,0))*(TimeStep)*'Composition Moles'!$C61</f>
        <v>0</v>
      </c>
      <c r="N49" s="19">
        <f ca="1">SUMPRODUCT(ReactionRateK3!$F71:$V71*OFFSET(ReactionStoich!$E$5:$U$5,N$2,0))*(TimeStep)*'Composition Moles'!$C61</f>
        <v>0</v>
      </c>
      <c r="O49" s="19">
        <f ca="1">SUMPRODUCT(ReactionRateK3!$F71:$V71*OFFSET(ReactionStoich!$E$5:$U$5,O$2,0))*(TimeStep)*'Composition Moles'!$C61</f>
        <v>0</v>
      </c>
      <c r="P49" s="19">
        <f ca="1">SUMPRODUCT(ReactionRateK3!$F71:$V71*OFFSET(ReactionStoich!$E$5:$U$5,P$2,0))*(TimeStep)*'Composition Moles'!$C61</f>
        <v>0</v>
      </c>
      <c r="Q49" s="19">
        <f ca="1">SUMPRODUCT(ReactionRateK3!$F71:$V71*OFFSET(ReactionStoich!$E$5:$U$5,Q$2,0))*(TimeStep)*'Composition Moles'!$C61</f>
        <v>0</v>
      </c>
      <c r="R49" s="19">
        <f ca="1">SUMPRODUCT(ReactionRateK3!$F71:$V71*OFFSET(ReactionStoich!$E$5:$U$5,R$2,0))*(TimeStep)*'Composition Moles'!$C61</f>
        <v>0</v>
      </c>
      <c r="S49" s="19">
        <f ca="1">SUMPRODUCT(ReactionRateK3!$F71:$V71*OFFSET(ReactionStoich!$E$5:$U$5,S$2,0))*(TimeStep)*'Composition Moles'!$C61</f>
        <v>4.0359281549708301</v>
      </c>
      <c r="T49" s="19">
        <f ca="1">SUMPRODUCT(ReactionRateK3!$F71:$V71*OFFSET(ReactionStoich!$E$5:$U$5,T$2,0))*(TimeStep)*'Composition Moles'!$C61</f>
        <v>0</v>
      </c>
      <c r="U49" s="19">
        <f ca="1">SUMPRODUCT(ReactionRateK3!$F71:$V71*OFFSET(ReactionStoich!$E$5:$U$5,U$2,0))*(TimeStep)*'Composition Moles'!$C61</f>
        <v>0</v>
      </c>
      <c r="V49" s="19">
        <f ca="1">SUMPRODUCT(ReactionRateK3!$F71:$V71*OFFSET(ReactionStoich!$E$5:$U$5,V$2,0))*(TimeStep)*'Composition Moles'!$C61</f>
        <v>0</v>
      </c>
      <c r="W49" s="19">
        <f ca="1">SUMPRODUCT(ReactionRateK3!$F71:$V71*OFFSET(ReactionStoich!$E$5:$U$5,W$2,0))*(TimeStep)*'Composition Moles'!$C61</f>
        <v>0</v>
      </c>
      <c r="X49" s="19">
        <f ca="1">SUMPRODUCT(ReactionRateK3!$F71:$V71*OFFSET(ReactionStoich!$E$5:$U$5,X$2,0))*(TimeStep)*'Composition Moles'!$C61</f>
        <v>0</v>
      </c>
      <c r="Y49" s="19">
        <f ca="1">SUMPRODUCT(ReactionRateK3!$F71:$V71*OFFSET(ReactionStoich!$E$5:$U$5,Y$2,0))*(TimeStep)*'Composition Moles'!$C61</f>
        <v>-9.1531631797178132</v>
      </c>
      <c r="Z49" s="19">
        <f ca="1">SUMPRODUCT(ReactionRateK3!$F71:$V71*OFFSET(ReactionStoich!$E$5:$U$5,Z$2,0))*(TimeStep)*'Composition Moles'!$C61</f>
        <v>0</v>
      </c>
      <c r="AA49" s="19">
        <f ca="1">SUMPRODUCT(ReactionRateK3!$F71:$V71*OFFSET(ReactionStoich!$E$5:$U$5,AA$2,0))*(TimeStep)*'Composition Moles'!$C61</f>
        <v>0</v>
      </c>
      <c r="AB49" s="19">
        <f ca="1">SUMPRODUCT(ReactionRateK3!$F71:$V71*OFFSET(ReactionStoich!$E$5:$U$5,AB$2,0))*(TimeStep)*'Composition Moles'!$C61</f>
        <v>0</v>
      </c>
      <c r="AC49" s="19">
        <f ca="1">SUMPRODUCT(ReactionRateK3!$F71:$V71*OFFSET(ReactionStoich!$E$5:$U$5,AC$2,0))*(TimeStep)*'Composition Moles'!$C61</f>
        <v>0</v>
      </c>
      <c r="AD49" s="19">
        <f ca="1">SUMPRODUCT(ReactionRateK3!$F71:$V71*OFFSET(ReactionStoich!$E$5:$U$5,AD$2,0))*(TimeStep)*'Composition Moles'!$C61</f>
        <v>0</v>
      </c>
      <c r="AE49" s="19">
        <f ca="1">SUMPRODUCT(ReactionRateK3!$F71:$V71*OFFSET(ReactionStoich!$E$5:$U$5,AE$2,0))*(TimeStep)*'Composition Moles'!$C61</f>
        <v>0</v>
      </c>
      <c r="AF49" s="19">
        <f ca="1">SUMPRODUCT(ReactionRateK3!$F71:$V71*OFFSET(ReactionStoich!$E$5:$U$5,AF$2,0))*(TimeStep)*'Composition Moles'!$C61</f>
        <v>0</v>
      </c>
      <c r="AG49" s="19">
        <f ca="1">SUMPRODUCT(ReactionRateK3!$F71:$V71*OFFSET(ReactionStoich!$E$5:$U$5,AG$2,0))*(TimeStep)*'Composition Moles'!$C61</f>
        <v>-2.7056685717825883E-2</v>
      </c>
      <c r="AH49" s="19">
        <f ca="1">SUMPRODUCT(ReactionRateK3!$F71:$V71*OFFSET(ReactionStoich!$E$5:$U$5,AH$2,0))*(TimeStep)*'Composition Moles'!$C61</f>
        <v>1.6811623334135146</v>
      </c>
      <c r="AI49" s="19">
        <f ca="1">SUMPRODUCT(ReactionRateK3!$F71:$V71*OFFSET(ReactionStoich!$E$5:$U$5,AI$2,0))*(TimeStep)*'Composition Moles'!$C61</f>
        <v>3.8961893240976098</v>
      </c>
      <c r="AJ49" s="19">
        <f ca="1">SUMPRODUCT(ReactionRateK3!$F71:$V71*OFFSET(ReactionStoich!$E$5:$U$5,AJ$2,0))*(TimeStep)*'Composition Moles'!$C61</f>
        <v>1.60955494991024</v>
      </c>
      <c r="AK49" s="19">
        <f ca="1">SUMPRODUCT(ReactionRateK3!$F71:$V71*OFFSET(ReactionStoich!$E$5:$U$5,AK$2,0))*(TimeStep)*'Composition Moles'!$C61</f>
        <v>0</v>
      </c>
      <c r="AL49" s="19">
        <f ca="1">SUMPRODUCT(ReactionRateK3!$F71:$V71*OFFSET(ReactionStoich!$E$5:$U$5,AL$2,0))*(TimeStep)*'Composition Moles'!$C61</f>
        <v>0</v>
      </c>
      <c r="AM49" s="19">
        <f ca="1">SUMPRODUCT(ReactionRateK3!$F71:$V71*OFFSET(ReactionStoich!$E$5:$U$5,AM$2,0))*(TimeStep)*'Composition Moles'!$C61</f>
        <v>0</v>
      </c>
      <c r="AN49" s="19">
        <f ca="1">SUMPRODUCT(ReactionRateK3!$F71:$V71*OFFSET(ReactionStoich!$E$5:$U$5,AN$2,0))*(TimeStep)*'Composition Moles'!$C61</f>
        <v>0</v>
      </c>
      <c r="AO49" s="19">
        <f ca="1">SUMPRODUCT(ReactionRateK3!$F71:$V71*OFFSET(ReactionStoich!$E$5:$U$5,AO$2,0))*(TimeStep)*'Composition Moles'!$C61</f>
        <v>-1.3605647652224157E-2</v>
      </c>
      <c r="AP49" s="19">
        <f ca="1">SUMPRODUCT(ReactionRateK3!$F71:$V71*OFFSET(ReactionStoich!$E$5:$U$5,AP$2,0))*(TimeStep)*'Composition Moles'!$C61</f>
        <v>-0.42398888611332258</v>
      </c>
      <c r="AQ49" s="19">
        <f ca="1">SUMPRODUCT(ReactionRateK3!$F71:$V71*OFFSET(ReactionStoich!$E$5:$U$5,AQ$2,0))*(TimeStep)*'Composition Moles'!$C61</f>
        <v>0</v>
      </c>
      <c r="AR49" s="19">
        <f ca="1">SUMPRODUCT(ReactionRateK3!$F71:$V71*OFFSET(ReactionStoich!$E$5:$U$5,AR$2,0))*(TimeStep)*'Composition Moles'!$C61</f>
        <v>0</v>
      </c>
      <c r="AS49" s="19">
        <f ca="1">SUMPRODUCT(ReactionRateK3!$F71:$V71*OFFSET(ReactionStoich!$E$5:$U$5,AS$2,0))*(TimeStep)*'Composition Moles'!$C61</f>
        <v>-0.53500678773033572</v>
      </c>
      <c r="AT49" s="19">
        <f ca="1">SUMPRODUCT(ReactionRateK3!$F71:$V71*OFFSET(ReactionStoich!$E$5:$U$5,AT$2,0))*(TimeStep)*'Composition Moles'!$C61</f>
        <v>-0.53500678773033572</v>
      </c>
      <c r="AU49" s="19">
        <f ca="1">SUMPRODUCT(ReactionRateK3!$F71:$V71*OFFSET(ReactionStoich!$E$5:$U$5,AU$2,0))*(TimeStep)*'Composition Moles'!$C61</f>
        <v>-0.53500678773033572</v>
      </c>
      <c r="AV49" s="19">
        <f ca="1">SUMPRODUCT(ReactionRateK3!$F71:$V71*OFFSET(ReactionStoich!$E$5:$U$5,AV$2,0))*(TimeStep)*'Composition Moles'!$C61</f>
        <v>0</v>
      </c>
      <c r="AW49" s="19">
        <f ca="1">SUMPRODUCT(ReactionRateK3!$F71:$V71*OFFSET(ReactionStoich!$E$5:$U$5,AW$2,0))*(TimeStep)*'Composition Moles'!$C61</f>
        <v>0</v>
      </c>
      <c r="AX49" s="19">
        <f ca="1">SUMPRODUCT(ReactionRateK3!$F71:$V71*OFFSET(ReactionStoich!$E$5:$U$5,AX$2,0))*(TimeStep)*'Composition Moles'!$C61</f>
        <v>0</v>
      </c>
      <c r="AY49" s="19">
        <f ca="1">SUMPRODUCT(ReactionRateK3!$F71:$V71*OFFSET(ReactionStoich!$E$5:$U$5,AY$2,0))*(TimeStep)*'Composition Moles'!$C61</f>
        <v>0</v>
      </c>
      <c r="AZ49" s="19">
        <f ca="1">SUMPRODUCT(ReactionRateK3!$F71:$V71*OFFSET(ReactionStoich!$E$5:$U$5,AZ$2,0))*(TimeStep)*'Composition Moles'!$C61</f>
        <v>0</v>
      </c>
      <c r="BA49" s="19">
        <f ca="1">SUMPRODUCT(ReactionRateK3!$F71:$V71*OFFSET(ReactionStoich!$E$5:$U$5,BA$2,0))*(TimeStep)*'Composition Moles'!$C61</f>
        <v>0</v>
      </c>
      <c r="BB49" s="19">
        <f ca="1">SUMPRODUCT(ReactionRateK3!$F71:$V71*OFFSET(ReactionStoich!$E$5:$U$5,BB$2,0))*(TimeStep)*'Composition Moles'!$C61</f>
        <v>0</v>
      </c>
      <c r="BC49" s="19">
        <f ca="1">SUMPRODUCT(ReactionRateK3!$F71:$V71*OFFSET(ReactionStoich!$E$5:$U$5,BC$2,0))*(TimeStep)*'Composition Moles'!$C61</f>
        <v>0</v>
      </c>
      <c r="BD49" s="19">
        <f ca="1">SUMPRODUCT(ReactionRateK3!$F71:$V71*OFFSET(ReactionStoich!$E$5:$U$5,BD$2,0))*(TimeStep)*'Composition Moles'!$C61</f>
        <v>0</v>
      </c>
      <c r="BE49" s="19">
        <f ca="1">SUMPRODUCT(ReactionRateK3!$F71:$V71*OFFSET(ReactionStoich!$E$5:$U$5,BE$2,0))*(TimeStep)*'Composition Moles'!$C61</f>
        <v>0</v>
      </c>
      <c r="BF49" s="19">
        <f ca="1">SUMPRODUCT(ReactionRateK3!$F71:$V71*OFFSET(ReactionStoich!$E$5:$U$5,BF$2,0))*(TimeStep)*'Composition Moles'!$C61</f>
        <v>0</v>
      </c>
      <c r="BG49" s="19">
        <f ca="1">SUMPRODUCT(ReactionRateK3!$F71:$V71*OFFSET(ReactionStoich!$E$5:$U$5,BG$2,0))*(TimeStep)*'Composition Moles'!$C61</f>
        <v>0</v>
      </c>
      <c r="BH49" s="19">
        <f ca="1">SUMPRODUCT(ReactionRateK3!$F71:$V71*OFFSET(ReactionStoich!$E$5:$U$5,BH$2,0))*(TimeStep)*'Composition Moles'!$C61</f>
        <v>0</v>
      </c>
      <c r="BI49" s="19">
        <f ca="1">SUMPRODUCT(ReactionRateK3!$F71:$V71*OFFSET(ReactionStoich!$E$5:$U$5,BI$2,0))*(TimeStep)*'Composition Moles'!$C61</f>
        <v>0</v>
      </c>
      <c r="BJ49" s="19">
        <f ca="1">SUMPRODUCT(ReactionRateK3!$F71:$V71*OFFSET(ReactionStoich!$E$5:$U$5,BJ$2,0))*(TimeStep)*'Composition Moles'!$C61</f>
        <v>0</v>
      </c>
      <c r="BK49" s="19">
        <f ca="1">SUMPRODUCT(ReactionRateK3!$F71:$V71*OFFSET(ReactionStoich!$E$5:$U$5,BK$2,0))*(TimeStep)*'Composition Moles'!$C61</f>
        <v>0</v>
      </c>
      <c r="BL49" s="19">
        <f ca="1">SUMPRODUCT(ReactionRateK3!$F71:$V71*OFFSET(ReactionStoich!$E$5:$U$5,BL$2,0))*(TimeStep)*'Composition Moles'!$C61</f>
        <v>0</v>
      </c>
      <c r="BM49" s="19">
        <f ca="1">SUMPRODUCT(ReactionRateK3!$F71:$V71*OFFSET(ReactionStoich!$E$5:$U$5,BM$2,0))*(TimeStep)*'Composition Moles'!$C61</f>
        <v>0</v>
      </c>
      <c r="BN49" s="19">
        <f ca="1">SUMPRODUCT(ReactionRateK3!$F71:$V71*OFFSET(ReactionStoich!$E$5:$U$5,BN$2,0))*(TimeStep)*'Composition Moles'!$C61</f>
        <v>0</v>
      </c>
      <c r="BO49" s="19">
        <f ca="1">SUMPRODUCT(ReactionRateK3!$F71:$V71*OFFSET(ReactionStoich!$E$5:$U$5,BO$2,0))*(TimeStep)*'Composition Moles'!$C61</f>
        <v>0</v>
      </c>
      <c r="BP49" s="19">
        <f ca="1">SUMPRODUCT(ReactionRateK3!$F71:$V71*OFFSET(ReactionStoich!$E$5:$U$5,BP$2,0))*(TimeStep)*'Composition Moles'!$C61</f>
        <v>0</v>
      </c>
      <c r="BQ49" s="19">
        <f ca="1">SUMPRODUCT(ReactionRateK3!$F71:$V71*OFFSET(ReactionStoich!$E$5:$U$5,BQ$2,0))*(TimeStep)*'Composition Moles'!$C61</f>
        <v>0</v>
      </c>
      <c r="BR49" s="19">
        <f ca="1">SUMPRODUCT(ReactionRateK3!$F71:$V71*OFFSET(ReactionStoich!$E$5:$U$5,BR$2,0))*(TimeStep)*'Composition Moles'!$C61</f>
        <v>0</v>
      </c>
      <c r="BS49" s="19">
        <f ca="1">SUMPRODUCT(ReactionRateK3!$F71:$V71*OFFSET(ReactionStoich!$E$5:$U$5,BS$2,0))*(TimeStep)*'Composition Moles'!$C61</f>
        <v>0</v>
      </c>
      <c r="BT49" s="19">
        <f ca="1">SUMPRODUCT(ReactionRateK3!$F71:$V71*OFFSET(ReactionStoich!$E$5:$U$5,BT$2,0))*(TimeStep)*'Composition Moles'!$C61</f>
        <v>0</v>
      </c>
      <c r="BU49" s="19">
        <f ca="1">SUMPRODUCT(ReactionRateK3!$F71:$V71*OFFSET(ReactionStoich!$E$5:$U$5,BU$2,0))*(TimeStep)*'Composition Moles'!$C61</f>
        <v>0</v>
      </c>
      <c r="BV49" s="19">
        <f ca="1">SUMPRODUCT(ReactionRateK3!$F71:$V71*OFFSET(ReactionStoich!$E$5:$U$5,BV$2,0))*(TimeStep)*'Composition Moles'!$C61</f>
        <v>0</v>
      </c>
      <c r="BW49" s="19">
        <f ca="1">SUMPRODUCT(ReactionRateK3!$F71:$V71*OFFSET(ReactionStoich!$E$5:$U$5,BW$2,0))*(TimeStep)*'Composition Moles'!$C61</f>
        <v>0</v>
      </c>
    </row>
    <row r="50" spans="1:75">
      <c r="A50">
        <f>ReactionRateK1!A72</f>
        <v>2.0000000000000009</v>
      </c>
      <c r="B50" s="20">
        <f t="shared" ca="1" si="6"/>
        <v>-13543.486774201299</v>
      </c>
      <c r="C50" s="20">
        <f ca="1">'Composition Moles'!BZ62</f>
        <v>143996.22417984292</v>
      </c>
      <c r="D50" s="26">
        <f t="shared" ca="1" si="7"/>
        <v>9.4054457686934004E-2</v>
      </c>
      <c r="F50" s="19">
        <f ca="1">SUMPRODUCT(ReactionRateK3!$F72:$V72*OFFSET(ReactionStoich!$E$5:$U$5,F$2,0))*(TimeStep)*'Composition Moles'!$C62</f>
        <v>-0.44358763618607716</v>
      </c>
      <c r="G50" s="19">
        <f ca="1">SUMPRODUCT(ReactionRateK3!$F72:$V72*OFFSET(ReactionStoich!$E$5:$U$5,G$2,0))*(TimeStep)*'Composition Moles'!$C62</f>
        <v>0</v>
      </c>
      <c r="H50" s="19">
        <f ca="1">SUMPRODUCT(ReactionRateK3!$F72:$V72*OFFSET(ReactionStoich!$E$5:$U$5,H$2,0))*(TimeStep)*'Composition Moles'!$C62</f>
        <v>0.43131087261179624</v>
      </c>
      <c r="I50" s="19">
        <f ca="1">SUMPRODUCT(ReactionRateK3!$F72:$V72*OFFSET(ReactionStoich!$E$5:$U$5,I$2,0))*(TimeStep)*'Composition Moles'!$C62</f>
        <v>1.2276763574280935E-2</v>
      </c>
      <c r="J50" s="19">
        <f ca="1">SUMPRODUCT(ReactionRateK3!$F72:$V72*OFFSET(ReactionStoich!$E$5:$U$5,J$2,0))*(TimeStep)*'Composition Moles'!$C62</f>
        <v>0</v>
      </c>
      <c r="K50" s="19">
        <f ca="1">SUMPRODUCT(ReactionRateK3!$F72:$V72*OFFSET(ReactionStoich!$E$5:$U$5,K$2,0))*(TimeStep)*'Composition Moles'!$C62</f>
        <v>0</v>
      </c>
      <c r="L50" s="19">
        <f ca="1">SUMPRODUCT(ReactionRateK3!$F72:$V72*OFFSET(ReactionStoich!$E$5:$U$5,L$2,0))*(TimeStep)*'Composition Moles'!$C62</f>
        <v>0</v>
      </c>
      <c r="M50" s="19">
        <f ca="1">SUMPRODUCT(ReactionRateK3!$F72:$V72*OFFSET(ReactionStoich!$E$5:$U$5,M$2,0))*(TimeStep)*'Composition Moles'!$C62</f>
        <v>0</v>
      </c>
      <c r="N50" s="19">
        <f ca="1">SUMPRODUCT(ReactionRateK3!$F72:$V72*OFFSET(ReactionStoich!$E$5:$U$5,N$2,0))*(TimeStep)*'Composition Moles'!$C62</f>
        <v>0</v>
      </c>
      <c r="O50" s="19">
        <f ca="1">SUMPRODUCT(ReactionRateK3!$F72:$V72*OFFSET(ReactionStoich!$E$5:$U$5,O$2,0))*(TimeStep)*'Composition Moles'!$C62</f>
        <v>0</v>
      </c>
      <c r="P50" s="19">
        <f ca="1">SUMPRODUCT(ReactionRateK3!$F72:$V72*OFFSET(ReactionStoich!$E$5:$U$5,P$2,0))*(TimeStep)*'Composition Moles'!$C62</f>
        <v>0</v>
      </c>
      <c r="Q50" s="19">
        <f ca="1">SUMPRODUCT(ReactionRateK3!$F72:$V72*OFFSET(ReactionStoich!$E$5:$U$5,Q$2,0))*(TimeStep)*'Composition Moles'!$C62</f>
        <v>0</v>
      </c>
      <c r="R50" s="19">
        <f ca="1">SUMPRODUCT(ReactionRateK3!$F72:$V72*OFFSET(ReactionStoich!$E$5:$U$5,R$2,0))*(TimeStep)*'Composition Moles'!$C62</f>
        <v>0</v>
      </c>
      <c r="S50" s="19">
        <f ca="1">SUMPRODUCT(ReactionRateK3!$F72:$V72*OFFSET(ReactionStoich!$E$5:$U$5,S$2,0))*(TimeStep)*'Composition Moles'!$C62</f>
        <v>3.9575639578945414</v>
      </c>
      <c r="T50" s="19">
        <f ca="1">SUMPRODUCT(ReactionRateK3!$F72:$V72*OFFSET(ReactionStoich!$E$5:$U$5,T$2,0))*(TimeStep)*'Composition Moles'!$C62</f>
        <v>0</v>
      </c>
      <c r="U50" s="19">
        <f ca="1">SUMPRODUCT(ReactionRateK3!$F72:$V72*OFFSET(ReactionStoich!$E$5:$U$5,U$2,0))*(TimeStep)*'Composition Moles'!$C62</f>
        <v>0</v>
      </c>
      <c r="V50" s="19">
        <f ca="1">SUMPRODUCT(ReactionRateK3!$F72:$V72*OFFSET(ReactionStoich!$E$5:$U$5,V$2,0))*(TimeStep)*'Composition Moles'!$C62</f>
        <v>0</v>
      </c>
      <c r="W50" s="19">
        <f ca="1">SUMPRODUCT(ReactionRateK3!$F72:$V72*OFFSET(ReactionStoich!$E$5:$U$5,W$2,0))*(TimeStep)*'Composition Moles'!$C62</f>
        <v>0</v>
      </c>
      <c r="X50" s="19">
        <f ca="1">SUMPRODUCT(ReactionRateK3!$F72:$V72*OFFSET(ReactionStoich!$E$5:$U$5,X$2,0))*(TimeStep)*'Composition Moles'!$C62</f>
        <v>0</v>
      </c>
      <c r="Y50" s="19">
        <f ca="1">SUMPRODUCT(ReactionRateK3!$F72:$V72*OFFSET(ReactionStoich!$E$5:$U$5,Y$2,0))*(TimeStep)*'Composition Moles'!$C62</f>
        <v>-8.9989771548945718</v>
      </c>
      <c r="Z50" s="19">
        <f ca="1">SUMPRODUCT(ReactionRateK3!$F72:$V72*OFFSET(ReactionStoich!$E$5:$U$5,Z$2,0))*(TimeStep)*'Composition Moles'!$C62</f>
        <v>0</v>
      </c>
      <c r="AA50" s="19">
        <f ca="1">SUMPRODUCT(ReactionRateK3!$F72:$V72*OFFSET(ReactionStoich!$E$5:$U$5,AA$2,0))*(TimeStep)*'Composition Moles'!$C62</f>
        <v>0</v>
      </c>
      <c r="AB50" s="19">
        <f ca="1">SUMPRODUCT(ReactionRateK3!$F72:$V72*OFFSET(ReactionStoich!$E$5:$U$5,AB$2,0))*(TimeStep)*'Composition Moles'!$C62</f>
        <v>0</v>
      </c>
      <c r="AC50" s="19">
        <f ca="1">SUMPRODUCT(ReactionRateK3!$F72:$V72*OFFSET(ReactionStoich!$E$5:$U$5,AC$2,0))*(TimeStep)*'Composition Moles'!$C62</f>
        <v>0</v>
      </c>
      <c r="AD50" s="19">
        <f ca="1">SUMPRODUCT(ReactionRateK3!$F72:$V72*OFFSET(ReactionStoich!$E$5:$U$5,AD$2,0))*(TimeStep)*'Composition Moles'!$C62</f>
        <v>0</v>
      </c>
      <c r="AE50" s="19">
        <f ca="1">SUMPRODUCT(ReactionRateK3!$F72:$V72*OFFSET(ReactionStoich!$E$5:$U$5,AE$2,0))*(TimeStep)*'Composition Moles'!$C62</f>
        <v>0</v>
      </c>
      <c r="AF50" s="19">
        <f ca="1">SUMPRODUCT(ReactionRateK3!$F72:$V72*OFFSET(ReactionStoich!$E$5:$U$5,AF$2,0))*(TimeStep)*'Composition Moles'!$C62</f>
        <v>0</v>
      </c>
      <c r="AG50" s="19">
        <f ca="1">SUMPRODUCT(ReactionRateK3!$F72:$V72*OFFSET(ReactionStoich!$E$5:$U$5,AG$2,0))*(TimeStep)*'Composition Moles'!$C62</f>
        <v>-2.7595682539288093E-2</v>
      </c>
      <c r="AH50" s="19">
        <f ca="1">SUMPRODUCT(ReactionRateK3!$F72:$V72*OFFSET(ReactionStoich!$E$5:$U$5,AH$2,0))*(TimeStep)*'Composition Moles'!$C62</f>
        <v>1.5655061423926413</v>
      </c>
      <c r="AI50" s="19">
        <f ca="1">SUMPRODUCT(ReactionRateK3!$F72:$V72*OFFSET(ReactionStoich!$E$5:$U$5,AI$2,0))*(TimeStep)*'Composition Moles'!$C62</f>
        <v>3.9055044104678696</v>
      </c>
      <c r="AJ50" s="19">
        <f ca="1">SUMPRODUCT(ReactionRateK3!$F72:$V72*OFFSET(ReactionStoich!$E$5:$U$5,AJ$2,0))*(TimeStep)*'Composition Moles'!$C62</f>
        <v>1.581299601730735</v>
      </c>
      <c r="AK50" s="19">
        <f ca="1">SUMPRODUCT(ReactionRateK3!$F72:$V72*OFFSET(ReactionStoich!$E$5:$U$5,AK$2,0))*(TimeStep)*'Composition Moles'!$C62</f>
        <v>0</v>
      </c>
      <c r="AL50" s="19">
        <f ca="1">SUMPRODUCT(ReactionRateK3!$F72:$V72*OFFSET(ReactionStoich!$E$5:$U$5,AL$2,0))*(TimeStep)*'Composition Moles'!$C62</f>
        <v>0</v>
      </c>
      <c r="AM50" s="19">
        <f ca="1">SUMPRODUCT(ReactionRateK3!$F72:$V72*OFFSET(ReactionStoich!$E$5:$U$5,AM$2,0))*(TimeStep)*'Composition Moles'!$C62</f>
        <v>0</v>
      </c>
      <c r="AN50" s="19">
        <f ca="1">SUMPRODUCT(ReactionRateK3!$F72:$V72*OFFSET(ReactionStoich!$E$5:$U$5,AN$2,0))*(TimeStep)*'Composition Moles'!$C62</f>
        <v>0</v>
      </c>
      <c r="AO50" s="19">
        <f ca="1">SUMPRODUCT(ReactionRateK3!$F72:$V72*OFFSET(ReactionStoich!$E$5:$U$5,AO$2,0))*(TimeStep)*'Composition Moles'!$C62</f>
        <v>-1.2276763574280935E-2</v>
      </c>
      <c r="AP50" s="19">
        <f ca="1">SUMPRODUCT(ReactionRateK3!$F72:$V72*OFFSET(ReactionStoich!$E$5:$U$5,AP$2,0))*(TimeStep)*'Composition Moles'!$C62</f>
        <v>-0.40031510809079091</v>
      </c>
      <c r="AQ50" s="19">
        <f ca="1">SUMPRODUCT(ReactionRateK3!$F72:$V72*OFFSET(ReactionStoich!$E$5:$U$5,AQ$2,0))*(TimeStep)*'Composition Moles'!$C62</f>
        <v>0</v>
      </c>
      <c r="AR50" s="19">
        <f ca="1">SUMPRODUCT(ReactionRateK3!$F72:$V72*OFFSET(ReactionStoich!$E$5:$U$5,AR$2,0))*(TimeStep)*'Composition Moles'!$C62</f>
        <v>0</v>
      </c>
      <c r="AS50" s="19">
        <f ca="1">SUMPRODUCT(ReactionRateK3!$F72:$V72*OFFSET(ReactionStoich!$E$5:$U$5,AS$2,0))*(TimeStep)*'Composition Moles'!$C62</f>
        <v>-0.52356980112895124</v>
      </c>
      <c r="AT50" s="19">
        <f ca="1">SUMPRODUCT(ReactionRateK3!$F72:$V72*OFFSET(ReactionStoich!$E$5:$U$5,AT$2,0))*(TimeStep)*'Composition Moles'!$C62</f>
        <v>-0.52356980112895124</v>
      </c>
      <c r="AU50" s="19">
        <f ca="1">SUMPRODUCT(ReactionRateK3!$F72:$V72*OFFSET(ReactionStoich!$E$5:$U$5,AU$2,0))*(TimeStep)*'Composition Moles'!$C62</f>
        <v>-0.52356980112895124</v>
      </c>
      <c r="AV50" s="19">
        <f ca="1">SUMPRODUCT(ReactionRateK3!$F72:$V72*OFFSET(ReactionStoich!$E$5:$U$5,AV$2,0))*(TimeStep)*'Composition Moles'!$C62</f>
        <v>0</v>
      </c>
      <c r="AW50" s="19">
        <f ca="1">SUMPRODUCT(ReactionRateK3!$F72:$V72*OFFSET(ReactionStoich!$E$5:$U$5,AW$2,0))*(TimeStep)*'Composition Moles'!$C62</f>
        <v>0</v>
      </c>
      <c r="AX50" s="19">
        <f ca="1">SUMPRODUCT(ReactionRateK3!$F72:$V72*OFFSET(ReactionStoich!$E$5:$U$5,AX$2,0))*(TimeStep)*'Composition Moles'!$C62</f>
        <v>0</v>
      </c>
      <c r="AY50" s="19">
        <f ca="1">SUMPRODUCT(ReactionRateK3!$F72:$V72*OFFSET(ReactionStoich!$E$5:$U$5,AY$2,0))*(TimeStep)*'Composition Moles'!$C62</f>
        <v>0</v>
      </c>
      <c r="AZ50" s="19">
        <f ca="1">SUMPRODUCT(ReactionRateK3!$F72:$V72*OFFSET(ReactionStoich!$E$5:$U$5,AZ$2,0))*(TimeStep)*'Composition Moles'!$C62</f>
        <v>0</v>
      </c>
      <c r="BA50" s="19">
        <f ca="1">SUMPRODUCT(ReactionRateK3!$F72:$V72*OFFSET(ReactionStoich!$E$5:$U$5,BA$2,0))*(TimeStep)*'Composition Moles'!$C62</f>
        <v>0</v>
      </c>
      <c r="BB50" s="19">
        <f ca="1">SUMPRODUCT(ReactionRateK3!$F72:$V72*OFFSET(ReactionStoich!$E$5:$U$5,BB$2,0))*(TimeStep)*'Composition Moles'!$C62</f>
        <v>0</v>
      </c>
      <c r="BC50" s="19">
        <f ca="1">SUMPRODUCT(ReactionRateK3!$F72:$V72*OFFSET(ReactionStoich!$E$5:$U$5,BC$2,0))*(TimeStep)*'Composition Moles'!$C62</f>
        <v>0</v>
      </c>
      <c r="BD50" s="19">
        <f ca="1">SUMPRODUCT(ReactionRateK3!$F72:$V72*OFFSET(ReactionStoich!$E$5:$U$5,BD$2,0))*(TimeStep)*'Composition Moles'!$C62</f>
        <v>0</v>
      </c>
      <c r="BE50" s="19">
        <f ca="1">SUMPRODUCT(ReactionRateK3!$F72:$V72*OFFSET(ReactionStoich!$E$5:$U$5,BE$2,0))*(TimeStep)*'Composition Moles'!$C62</f>
        <v>0</v>
      </c>
      <c r="BF50" s="19">
        <f ca="1">SUMPRODUCT(ReactionRateK3!$F72:$V72*OFFSET(ReactionStoich!$E$5:$U$5,BF$2,0))*(TimeStep)*'Composition Moles'!$C62</f>
        <v>0</v>
      </c>
      <c r="BG50" s="19">
        <f ca="1">SUMPRODUCT(ReactionRateK3!$F72:$V72*OFFSET(ReactionStoich!$E$5:$U$5,BG$2,0))*(TimeStep)*'Composition Moles'!$C62</f>
        <v>0</v>
      </c>
      <c r="BH50" s="19">
        <f ca="1">SUMPRODUCT(ReactionRateK3!$F72:$V72*OFFSET(ReactionStoich!$E$5:$U$5,BH$2,0))*(TimeStep)*'Composition Moles'!$C62</f>
        <v>0</v>
      </c>
      <c r="BI50" s="19">
        <f ca="1">SUMPRODUCT(ReactionRateK3!$F72:$V72*OFFSET(ReactionStoich!$E$5:$U$5,BI$2,0))*(TimeStep)*'Composition Moles'!$C62</f>
        <v>0</v>
      </c>
      <c r="BJ50" s="19">
        <f ca="1">SUMPRODUCT(ReactionRateK3!$F72:$V72*OFFSET(ReactionStoich!$E$5:$U$5,BJ$2,0))*(TimeStep)*'Composition Moles'!$C62</f>
        <v>0</v>
      </c>
      <c r="BK50" s="19">
        <f ca="1">SUMPRODUCT(ReactionRateK3!$F72:$V72*OFFSET(ReactionStoich!$E$5:$U$5,BK$2,0))*(TimeStep)*'Composition Moles'!$C62</f>
        <v>0</v>
      </c>
      <c r="BL50" s="19">
        <f ca="1">SUMPRODUCT(ReactionRateK3!$F72:$V72*OFFSET(ReactionStoich!$E$5:$U$5,BL$2,0))*(TimeStep)*'Composition Moles'!$C62</f>
        <v>0</v>
      </c>
      <c r="BM50" s="19">
        <f ca="1">SUMPRODUCT(ReactionRateK3!$F72:$V72*OFFSET(ReactionStoich!$E$5:$U$5,BM$2,0))*(TimeStep)*'Composition Moles'!$C62</f>
        <v>0</v>
      </c>
      <c r="BN50" s="19">
        <f ca="1">SUMPRODUCT(ReactionRateK3!$F72:$V72*OFFSET(ReactionStoich!$E$5:$U$5,BN$2,0))*(TimeStep)*'Composition Moles'!$C62</f>
        <v>0</v>
      </c>
      <c r="BO50" s="19">
        <f ca="1">SUMPRODUCT(ReactionRateK3!$F72:$V72*OFFSET(ReactionStoich!$E$5:$U$5,BO$2,0))*(TimeStep)*'Composition Moles'!$C62</f>
        <v>0</v>
      </c>
      <c r="BP50" s="19">
        <f ca="1">SUMPRODUCT(ReactionRateK3!$F72:$V72*OFFSET(ReactionStoich!$E$5:$U$5,BP$2,0))*(TimeStep)*'Composition Moles'!$C62</f>
        <v>0</v>
      </c>
      <c r="BQ50" s="19">
        <f ca="1">SUMPRODUCT(ReactionRateK3!$F72:$V72*OFFSET(ReactionStoich!$E$5:$U$5,BQ$2,0))*(TimeStep)*'Composition Moles'!$C62</f>
        <v>0</v>
      </c>
      <c r="BR50" s="19">
        <f ca="1">SUMPRODUCT(ReactionRateK3!$F72:$V72*OFFSET(ReactionStoich!$E$5:$U$5,BR$2,0))*(TimeStep)*'Composition Moles'!$C62</f>
        <v>0</v>
      </c>
      <c r="BS50" s="19">
        <f ca="1">SUMPRODUCT(ReactionRateK3!$F72:$V72*OFFSET(ReactionStoich!$E$5:$U$5,BS$2,0))*(TimeStep)*'Composition Moles'!$C62</f>
        <v>0</v>
      </c>
      <c r="BT50" s="19">
        <f ca="1">SUMPRODUCT(ReactionRateK3!$F72:$V72*OFFSET(ReactionStoich!$E$5:$U$5,BT$2,0))*(TimeStep)*'Composition Moles'!$C62</f>
        <v>0</v>
      </c>
      <c r="BU50" s="19">
        <f ca="1">SUMPRODUCT(ReactionRateK3!$F72:$V72*OFFSET(ReactionStoich!$E$5:$U$5,BU$2,0))*(TimeStep)*'Composition Moles'!$C62</f>
        <v>0</v>
      </c>
      <c r="BV50" s="19">
        <f ca="1">SUMPRODUCT(ReactionRateK3!$F72:$V72*OFFSET(ReactionStoich!$E$5:$U$5,BV$2,0))*(TimeStep)*'Composition Moles'!$C62</f>
        <v>0</v>
      </c>
      <c r="BW50" s="19">
        <f ca="1">SUMPRODUCT(ReactionRateK3!$F72:$V72*OFFSET(ReactionStoich!$E$5:$U$5,BW$2,0))*(TimeStep)*'Composition Moles'!$C62</f>
        <v>0</v>
      </c>
    </row>
    <row r="51" spans="1:75">
      <c r="A51">
        <f>ReactionRateK1!A73</f>
        <v>2.0500000000000007</v>
      </c>
      <c r="B51" s="20">
        <f t="shared" ca="1" si="6"/>
        <v>-12746.459991192118</v>
      </c>
      <c r="C51" s="20">
        <f ca="1">'Composition Moles'!BZ63</f>
        <v>144009.31863103341</v>
      </c>
      <c r="D51" s="26">
        <f t="shared" ca="1" si="7"/>
        <v>8.8511355462002089E-2</v>
      </c>
      <c r="F51" s="19">
        <f ca="1">SUMPRODUCT(ReactionRateK3!$F73:$V73*OFFSET(ReactionStoich!$E$5:$U$5,F$2,0))*(TimeStep)*'Composition Moles'!$C63</f>
        <v>-0.41521021312639977</v>
      </c>
      <c r="G51" s="19">
        <f ca="1">SUMPRODUCT(ReactionRateK3!$F73:$V73*OFFSET(ReactionStoich!$E$5:$U$5,G$2,0))*(TimeStep)*'Composition Moles'!$C63</f>
        <v>0</v>
      </c>
      <c r="H51" s="19">
        <f ca="1">SUMPRODUCT(ReactionRateK3!$F73:$V73*OFFSET(ReactionStoich!$E$5:$U$5,H$2,0))*(TimeStep)*'Composition Moles'!$C63</f>
        <v>0.40412790538616394</v>
      </c>
      <c r="I51" s="19">
        <f ca="1">SUMPRODUCT(ReactionRateK3!$F73:$V73*OFFSET(ReactionStoich!$E$5:$U$5,I$2,0))*(TimeStep)*'Composition Moles'!$C63</f>
        <v>1.1082307740235837E-2</v>
      </c>
      <c r="J51" s="19">
        <f ca="1">SUMPRODUCT(ReactionRateK3!$F73:$V73*OFFSET(ReactionStoich!$E$5:$U$5,J$2,0))*(TimeStep)*'Composition Moles'!$C63</f>
        <v>0</v>
      </c>
      <c r="K51" s="19">
        <f ca="1">SUMPRODUCT(ReactionRateK3!$F73:$V73*OFFSET(ReactionStoich!$E$5:$U$5,K$2,0))*(TimeStep)*'Composition Moles'!$C63</f>
        <v>0</v>
      </c>
      <c r="L51" s="19">
        <f ca="1">SUMPRODUCT(ReactionRateK3!$F73:$V73*OFFSET(ReactionStoich!$E$5:$U$5,L$2,0))*(TimeStep)*'Composition Moles'!$C63</f>
        <v>0</v>
      </c>
      <c r="M51" s="19">
        <f ca="1">SUMPRODUCT(ReactionRateK3!$F73:$V73*OFFSET(ReactionStoich!$E$5:$U$5,M$2,0))*(TimeStep)*'Composition Moles'!$C63</f>
        <v>0</v>
      </c>
      <c r="N51" s="19">
        <f ca="1">SUMPRODUCT(ReactionRateK3!$F73:$V73*OFFSET(ReactionStoich!$E$5:$U$5,N$2,0))*(TimeStep)*'Composition Moles'!$C63</f>
        <v>0</v>
      </c>
      <c r="O51" s="19">
        <f ca="1">SUMPRODUCT(ReactionRateK3!$F73:$V73*OFFSET(ReactionStoich!$E$5:$U$5,O$2,0))*(TimeStep)*'Composition Moles'!$C63</f>
        <v>0</v>
      </c>
      <c r="P51" s="19">
        <f ca="1">SUMPRODUCT(ReactionRateK3!$F73:$V73*OFFSET(ReactionStoich!$E$5:$U$5,P$2,0))*(TimeStep)*'Composition Moles'!$C63</f>
        <v>0</v>
      </c>
      <c r="Q51" s="19">
        <f ca="1">SUMPRODUCT(ReactionRateK3!$F73:$V73*OFFSET(ReactionStoich!$E$5:$U$5,Q$2,0))*(TimeStep)*'Composition Moles'!$C63</f>
        <v>0</v>
      </c>
      <c r="R51" s="19">
        <f ca="1">SUMPRODUCT(ReactionRateK3!$F73:$V73*OFFSET(ReactionStoich!$E$5:$U$5,R$2,0))*(TimeStep)*'Composition Moles'!$C63</f>
        <v>0</v>
      </c>
      <c r="S51" s="19">
        <f ca="1">SUMPRODUCT(ReactionRateK3!$F73:$V73*OFFSET(ReactionStoich!$E$5:$U$5,S$2,0))*(TimeStep)*'Composition Moles'!$C63</f>
        <v>3.8814226556879738</v>
      </c>
      <c r="T51" s="19">
        <f ca="1">SUMPRODUCT(ReactionRateK3!$F73:$V73*OFFSET(ReactionStoich!$E$5:$U$5,T$2,0))*(TimeStep)*'Composition Moles'!$C63</f>
        <v>0</v>
      </c>
      <c r="U51" s="19">
        <f ca="1">SUMPRODUCT(ReactionRateK3!$F73:$V73*OFFSET(ReactionStoich!$E$5:$U$5,U$2,0))*(TimeStep)*'Composition Moles'!$C63</f>
        <v>0</v>
      </c>
      <c r="V51" s="19">
        <f ca="1">SUMPRODUCT(ReactionRateK3!$F73:$V73*OFFSET(ReactionStoich!$E$5:$U$5,V$2,0))*(TimeStep)*'Composition Moles'!$C63</f>
        <v>0</v>
      </c>
      <c r="W51" s="19">
        <f ca="1">SUMPRODUCT(ReactionRateK3!$F73:$V73*OFFSET(ReactionStoich!$E$5:$U$5,W$2,0))*(TimeStep)*'Composition Moles'!$C63</f>
        <v>0</v>
      </c>
      <c r="X51" s="19">
        <f ca="1">SUMPRODUCT(ReactionRateK3!$F73:$V73*OFFSET(ReactionStoich!$E$5:$U$5,X$2,0))*(TimeStep)*'Composition Moles'!$C63</f>
        <v>0</v>
      </c>
      <c r="Y51" s="19">
        <f ca="1">SUMPRODUCT(ReactionRateK3!$F73:$V73*OFFSET(ReactionStoich!$E$5:$U$5,Y$2,0))*(TimeStep)*'Composition Moles'!$C63</f>
        <v>-8.8475396129629207</v>
      </c>
      <c r="Z51" s="19">
        <f ca="1">SUMPRODUCT(ReactionRateK3!$F73:$V73*OFFSET(ReactionStoich!$E$5:$U$5,Z$2,0))*(TimeStep)*'Composition Moles'!$C63</f>
        <v>0</v>
      </c>
      <c r="AA51" s="19">
        <f ca="1">SUMPRODUCT(ReactionRateK3!$F73:$V73*OFFSET(ReactionStoich!$E$5:$U$5,AA$2,0))*(TimeStep)*'Composition Moles'!$C63</f>
        <v>0</v>
      </c>
      <c r="AB51" s="19">
        <f ca="1">SUMPRODUCT(ReactionRateK3!$F73:$V73*OFFSET(ReactionStoich!$E$5:$U$5,AB$2,0))*(TimeStep)*'Composition Moles'!$C63</f>
        <v>0</v>
      </c>
      <c r="AC51" s="19">
        <f ca="1">SUMPRODUCT(ReactionRateK3!$F73:$V73*OFFSET(ReactionStoich!$E$5:$U$5,AC$2,0))*(TimeStep)*'Composition Moles'!$C63</f>
        <v>0</v>
      </c>
      <c r="AD51" s="19">
        <f ca="1">SUMPRODUCT(ReactionRateK3!$F73:$V73*OFFSET(ReactionStoich!$E$5:$U$5,AD$2,0))*(TimeStep)*'Composition Moles'!$C63</f>
        <v>0</v>
      </c>
      <c r="AE51" s="19">
        <f ca="1">SUMPRODUCT(ReactionRateK3!$F73:$V73*OFFSET(ReactionStoich!$E$5:$U$5,AE$2,0))*(TimeStep)*'Composition Moles'!$C63</f>
        <v>0</v>
      </c>
      <c r="AF51" s="19">
        <f ca="1">SUMPRODUCT(ReactionRateK3!$F73:$V73*OFFSET(ReactionStoich!$E$5:$U$5,AF$2,0))*(TimeStep)*'Composition Moles'!$C63</f>
        <v>0</v>
      </c>
      <c r="AG51" s="19">
        <f ca="1">SUMPRODUCT(ReactionRateK3!$F73:$V73*OFFSET(ReactionStoich!$E$5:$U$5,AG$2,0))*(TimeStep)*'Composition Moles'!$C63</f>
        <v>-2.7892463967602657E-2</v>
      </c>
      <c r="AH51" s="19">
        <f ca="1">SUMPRODUCT(ReactionRateK3!$F73:$V73*OFFSET(ReactionStoich!$E$5:$U$5,AH$2,0))*(TimeStep)*'Composition Moles'!$C63</f>
        <v>1.4539408341350173</v>
      </c>
      <c r="AI51" s="19">
        <f ca="1">SUMPRODUCT(ReactionRateK3!$F73:$V73*OFFSET(ReactionStoich!$E$5:$U$5,AI$2,0))*(TimeStep)*'Composition Moles'!$C63</f>
        <v>3.9128823475208305</v>
      </c>
      <c r="AJ51" s="19">
        <f ca="1">SUMPRODUCT(ReactionRateK3!$F73:$V73*OFFSET(ReactionStoich!$E$5:$U$5,AJ$2,0))*(TimeStep)*'Composition Moles'!$C63</f>
        <v>1.5533832751667098</v>
      </c>
      <c r="AK51" s="19">
        <f ca="1">SUMPRODUCT(ReactionRateK3!$F73:$V73*OFFSET(ReactionStoich!$E$5:$U$5,AK$2,0))*(TimeStep)*'Composition Moles'!$C63</f>
        <v>0</v>
      </c>
      <c r="AL51" s="19">
        <f ca="1">SUMPRODUCT(ReactionRateK3!$F73:$V73*OFFSET(ReactionStoich!$E$5:$U$5,AL$2,0))*(TimeStep)*'Composition Moles'!$C63</f>
        <v>0</v>
      </c>
      <c r="AM51" s="19">
        <f ca="1">SUMPRODUCT(ReactionRateK3!$F73:$V73*OFFSET(ReactionStoich!$E$5:$U$5,AM$2,0))*(TimeStep)*'Composition Moles'!$C63</f>
        <v>0</v>
      </c>
      <c r="AN51" s="19">
        <f ca="1">SUMPRODUCT(ReactionRateK3!$F73:$V73*OFFSET(ReactionStoich!$E$5:$U$5,AN$2,0))*(TimeStep)*'Composition Moles'!$C63</f>
        <v>0</v>
      </c>
      <c r="AO51" s="19">
        <f ca="1">SUMPRODUCT(ReactionRateK3!$F73:$V73*OFFSET(ReactionStoich!$E$5:$U$5,AO$2,0))*(TimeStep)*'Composition Moles'!$C63</f>
        <v>-1.1082307740235837E-2</v>
      </c>
      <c r="AP51" s="19">
        <f ca="1">SUMPRODUCT(ReactionRateK3!$F73:$V73*OFFSET(ReactionStoich!$E$5:$U$5,AP$2,0))*(TimeStep)*'Composition Moles'!$C63</f>
        <v>-0.37772759348981116</v>
      </c>
      <c r="AQ51" s="19">
        <f ca="1">SUMPRODUCT(ReactionRateK3!$F73:$V73*OFFSET(ReactionStoich!$E$5:$U$5,AQ$2,0))*(TimeStep)*'Composition Moles'!$C63</f>
        <v>0</v>
      </c>
      <c r="AR51" s="19">
        <f ca="1">SUMPRODUCT(ReactionRateK3!$F73:$V73*OFFSET(ReactionStoich!$E$5:$U$5,AR$2,0))*(TimeStep)*'Composition Moles'!$C63</f>
        <v>0</v>
      </c>
      <c r="AS51" s="19">
        <f ca="1">SUMPRODUCT(ReactionRateK3!$F73:$V73*OFFSET(ReactionStoich!$E$5:$U$5,AS$2,0))*(TimeStep)*'Composition Moles'!$C63</f>
        <v>-0.51246237811665374</v>
      </c>
      <c r="AT51" s="19">
        <f ca="1">SUMPRODUCT(ReactionRateK3!$F73:$V73*OFFSET(ReactionStoich!$E$5:$U$5,AT$2,0))*(TimeStep)*'Composition Moles'!$C63</f>
        <v>-0.51246237811665374</v>
      </c>
      <c r="AU51" s="19">
        <f ca="1">SUMPRODUCT(ReactionRateK3!$F73:$V73*OFFSET(ReactionStoich!$E$5:$U$5,AU$2,0))*(TimeStep)*'Composition Moles'!$C63</f>
        <v>-0.51246237811665374</v>
      </c>
      <c r="AV51" s="19">
        <f ca="1">SUMPRODUCT(ReactionRateK3!$F73:$V73*OFFSET(ReactionStoich!$E$5:$U$5,AV$2,0))*(TimeStep)*'Composition Moles'!$C63</f>
        <v>0</v>
      </c>
      <c r="AW51" s="19">
        <f ca="1">SUMPRODUCT(ReactionRateK3!$F73:$V73*OFFSET(ReactionStoich!$E$5:$U$5,AW$2,0))*(TimeStep)*'Composition Moles'!$C63</f>
        <v>0</v>
      </c>
      <c r="AX51" s="19">
        <f ca="1">SUMPRODUCT(ReactionRateK3!$F73:$V73*OFFSET(ReactionStoich!$E$5:$U$5,AX$2,0))*(TimeStep)*'Composition Moles'!$C63</f>
        <v>0</v>
      </c>
      <c r="AY51" s="19">
        <f ca="1">SUMPRODUCT(ReactionRateK3!$F73:$V73*OFFSET(ReactionStoich!$E$5:$U$5,AY$2,0))*(TimeStep)*'Composition Moles'!$C63</f>
        <v>0</v>
      </c>
      <c r="AZ51" s="19">
        <f ca="1">SUMPRODUCT(ReactionRateK3!$F73:$V73*OFFSET(ReactionStoich!$E$5:$U$5,AZ$2,0))*(TimeStep)*'Composition Moles'!$C63</f>
        <v>0</v>
      </c>
      <c r="BA51" s="19">
        <f ca="1">SUMPRODUCT(ReactionRateK3!$F73:$V73*OFFSET(ReactionStoich!$E$5:$U$5,BA$2,0))*(TimeStep)*'Composition Moles'!$C63</f>
        <v>0</v>
      </c>
      <c r="BB51" s="19">
        <f ca="1">SUMPRODUCT(ReactionRateK3!$F73:$V73*OFFSET(ReactionStoich!$E$5:$U$5,BB$2,0))*(TimeStep)*'Composition Moles'!$C63</f>
        <v>0</v>
      </c>
      <c r="BC51" s="19">
        <f ca="1">SUMPRODUCT(ReactionRateK3!$F73:$V73*OFFSET(ReactionStoich!$E$5:$U$5,BC$2,0))*(TimeStep)*'Composition Moles'!$C63</f>
        <v>0</v>
      </c>
      <c r="BD51" s="19">
        <f ca="1">SUMPRODUCT(ReactionRateK3!$F73:$V73*OFFSET(ReactionStoich!$E$5:$U$5,BD$2,0))*(TimeStep)*'Composition Moles'!$C63</f>
        <v>0</v>
      </c>
      <c r="BE51" s="19">
        <f ca="1">SUMPRODUCT(ReactionRateK3!$F73:$V73*OFFSET(ReactionStoich!$E$5:$U$5,BE$2,0))*(TimeStep)*'Composition Moles'!$C63</f>
        <v>0</v>
      </c>
      <c r="BF51" s="19">
        <f ca="1">SUMPRODUCT(ReactionRateK3!$F73:$V73*OFFSET(ReactionStoich!$E$5:$U$5,BF$2,0))*(TimeStep)*'Composition Moles'!$C63</f>
        <v>0</v>
      </c>
      <c r="BG51" s="19">
        <f ca="1">SUMPRODUCT(ReactionRateK3!$F73:$V73*OFFSET(ReactionStoich!$E$5:$U$5,BG$2,0))*(TimeStep)*'Composition Moles'!$C63</f>
        <v>0</v>
      </c>
      <c r="BH51" s="19">
        <f ca="1">SUMPRODUCT(ReactionRateK3!$F73:$V73*OFFSET(ReactionStoich!$E$5:$U$5,BH$2,0))*(TimeStep)*'Composition Moles'!$C63</f>
        <v>0</v>
      </c>
      <c r="BI51" s="19">
        <f ca="1">SUMPRODUCT(ReactionRateK3!$F73:$V73*OFFSET(ReactionStoich!$E$5:$U$5,BI$2,0))*(TimeStep)*'Composition Moles'!$C63</f>
        <v>0</v>
      </c>
      <c r="BJ51" s="19">
        <f ca="1">SUMPRODUCT(ReactionRateK3!$F73:$V73*OFFSET(ReactionStoich!$E$5:$U$5,BJ$2,0))*(TimeStep)*'Composition Moles'!$C63</f>
        <v>0</v>
      </c>
      <c r="BK51" s="19">
        <f ca="1">SUMPRODUCT(ReactionRateK3!$F73:$V73*OFFSET(ReactionStoich!$E$5:$U$5,BK$2,0))*(TimeStep)*'Composition Moles'!$C63</f>
        <v>0</v>
      </c>
      <c r="BL51" s="19">
        <f ca="1">SUMPRODUCT(ReactionRateK3!$F73:$V73*OFFSET(ReactionStoich!$E$5:$U$5,BL$2,0))*(TimeStep)*'Composition Moles'!$C63</f>
        <v>0</v>
      </c>
      <c r="BM51" s="19">
        <f ca="1">SUMPRODUCT(ReactionRateK3!$F73:$V73*OFFSET(ReactionStoich!$E$5:$U$5,BM$2,0))*(TimeStep)*'Composition Moles'!$C63</f>
        <v>0</v>
      </c>
      <c r="BN51" s="19">
        <f ca="1">SUMPRODUCT(ReactionRateK3!$F73:$V73*OFFSET(ReactionStoich!$E$5:$U$5,BN$2,0))*(TimeStep)*'Composition Moles'!$C63</f>
        <v>0</v>
      </c>
      <c r="BO51" s="19">
        <f ca="1">SUMPRODUCT(ReactionRateK3!$F73:$V73*OFFSET(ReactionStoich!$E$5:$U$5,BO$2,0))*(TimeStep)*'Composition Moles'!$C63</f>
        <v>0</v>
      </c>
      <c r="BP51" s="19">
        <f ca="1">SUMPRODUCT(ReactionRateK3!$F73:$V73*OFFSET(ReactionStoich!$E$5:$U$5,BP$2,0))*(TimeStep)*'Composition Moles'!$C63</f>
        <v>0</v>
      </c>
      <c r="BQ51" s="19">
        <f ca="1">SUMPRODUCT(ReactionRateK3!$F73:$V73*OFFSET(ReactionStoich!$E$5:$U$5,BQ$2,0))*(TimeStep)*'Composition Moles'!$C63</f>
        <v>0</v>
      </c>
      <c r="BR51" s="19">
        <f ca="1">SUMPRODUCT(ReactionRateK3!$F73:$V73*OFFSET(ReactionStoich!$E$5:$U$5,BR$2,0))*(TimeStep)*'Composition Moles'!$C63</f>
        <v>0</v>
      </c>
      <c r="BS51" s="19">
        <f ca="1">SUMPRODUCT(ReactionRateK3!$F73:$V73*OFFSET(ReactionStoich!$E$5:$U$5,BS$2,0))*(TimeStep)*'Composition Moles'!$C63</f>
        <v>0</v>
      </c>
      <c r="BT51" s="19">
        <f ca="1">SUMPRODUCT(ReactionRateK3!$F73:$V73*OFFSET(ReactionStoich!$E$5:$U$5,BT$2,0))*(TimeStep)*'Composition Moles'!$C63</f>
        <v>0</v>
      </c>
      <c r="BU51" s="19">
        <f ca="1">SUMPRODUCT(ReactionRateK3!$F73:$V73*OFFSET(ReactionStoich!$E$5:$U$5,BU$2,0))*(TimeStep)*'Composition Moles'!$C63</f>
        <v>0</v>
      </c>
      <c r="BV51" s="19">
        <f ca="1">SUMPRODUCT(ReactionRateK3!$F73:$V73*OFFSET(ReactionStoich!$E$5:$U$5,BV$2,0))*(TimeStep)*'Composition Moles'!$C63</f>
        <v>0</v>
      </c>
      <c r="BW51" s="19">
        <f ca="1">SUMPRODUCT(ReactionRateK3!$F73:$V73*OFFSET(ReactionStoich!$E$5:$U$5,BW$2,0))*(TimeStep)*'Composition Moles'!$C63</f>
        <v>0</v>
      </c>
    </row>
    <row r="52" spans="1:75">
      <c r="A52">
        <f>ReactionRateK1!A74</f>
        <v>2.1000000000000005</v>
      </c>
      <c r="B52" s="20">
        <f t="shared" ca="1" si="6"/>
        <v>-11995.0329564643</v>
      </c>
      <c r="C52" s="20">
        <f ca="1">'Composition Moles'!BZ64</f>
        <v>144022.14637950252</v>
      </c>
      <c r="D52" s="26">
        <f t="shared" ca="1" si="7"/>
        <v>8.328603105842515E-2</v>
      </c>
      <c r="F52" s="19">
        <f ca="1">SUMPRODUCT(ReactionRateK3!$F74:$V74*OFFSET(ReactionStoich!$E$5:$U$5,F$2,0))*(TimeStep)*'Composition Moles'!$C64</f>
        <v>-0.38860643724200855</v>
      </c>
      <c r="G52" s="19">
        <f ca="1">SUMPRODUCT(ReactionRateK3!$F74:$V74*OFFSET(ReactionStoich!$E$5:$U$5,G$2,0))*(TimeStep)*'Composition Moles'!$C64</f>
        <v>0</v>
      </c>
      <c r="H52" s="19">
        <f ca="1">SUMPRODUCT(ReactionRateK3!$F74:$V74*OFFSET(ReactionStoich!$E$5:$U$5,H$2,0))*(TimeStep)*'Composition Moles'!$C64</f>
        <v>0.37859844555915823</v>
      </c>
      <c r="I52" s="19">
        <f ca="1">SUMPRODUCT(ReactionRateK3!$F74:$V74*OFFSET(ReactionStoich!$E$5:$U$5,I$2,0))*(TimeStep)*'Composition Moles'!$C64</f>
        <v>1.0007991682850331E-2</v>
      </c>
      <c r="J52" s="19">
        <f ca="1">SUMPRODUCT(ReactionRateK3!$F74:$V74*OFFSET(ReactionStoich!$E$5:$U$5,J$2,0))*(TimeStep)*'Composition Moles'!$C64</f>
        <v>0</v>
      </c>
      <c r="K52" s="19">
        <f ca="1">SUMPRODUCT(ReactionRateK3!$F74:$V74*OFFSET(ReactionStoich!$E$5:$U$5,K$2,0))*(TimeStep)*'Composition Moles'!$C64</f>
        <v>0</v>
      </c>
      <c r="L52" s="19">
        <f ca="1">SUMPRODUCT(ReactionRateK3!$F74:$V74*OFFSET(ReactionStoich!$E$5:$U$5,L$2,0))*(TimeStep)*'Composition Moles'!$C64</f>
        <v>0</v>
      </c>
      <c r="M52" s="19">
        <f ca="1">SUMPRODUCT(ReactionRateK3!$F74:$V74*OFFSET(ReactionStoich!$E$5:$U$5,M$2,0))*(TimeStep)*'Composition Moles'!$C64</f>
        <v>0</v>
      </c>
      <c r="N52" s="19">
        <f ca="1">SUMPRODUCT(ReactionRateK3!$F74:$V74*OFFSET(ReactionStoich!$E$5:$U$5,N$2,0))*(TimeStep)*'Composition Moles'!$C64</f>
        <v>0</v>
      </c>
      <c r="O52" s="19">
        <f ca="1">SUMPRODUCT(ReactionRateK3!$F74:$V74*OFFSET(ReactionStoich!$E$5:$U$5,O$2,0))*(TimeStep)*'Composition Moles'!$C64</f>
        <v>0</v>
      </c>
      <c r="P52" s="19">
        <f ca="1">SUMPRODUCT(ReactionRateK3!$F74:$V74*OFFSET(ReactionStoich!$E$5:$U$5,P$2,0))*(TimeStep)*'Composition Moles'!$C64</f>
        <v>0</v>
      </c>
      <c r="Q52" s="19">
        <f ca="1">SUMPRODUCT(ReactionRateK3!$F74:$V74*OFFSET(ReactionStoich!$E$5:$U$5,Q$2,0))*(TimeStep)*'Composition Moles'!$C64</f>
        <v>0</v>
      </c>
      <c r="R52" s="19">
        <f ca="1">SUMPRODUCT(ReactionRateK3!$F74:$V74*OFFSET(ReactionStoich!$E$5:$U$5,R$2,0))*(TimeStep)*'Composition Moles'!$C64</f>
        <v>0</v>
      </c>
      <c r="S52" s="19">
        <f ca="1">SUMPRODUCT(ReactionRateK3!$F74:$V74*OFFSET(ReactionStoich!$E$5:$U$5,S$2,0))*(TimeStep)*'Composition Moles'!$C64</f>
        <v>3.8072975771146789</v>
      </c>
      <c r="T52" s="19">
        <f ca="1">SUMPRODUCT(ReactionRateK3!$F74:$V74*OFFSET(ReactionStoich!$E$5:$U$5,T$2,0))*(TimeStep)*'Composition Moles'!$C64</f>
        <v>0</v>
      </c>
      <c r="U52" s="19">
        <f ca="1">SUMPRODUCT(ReactionRateK3!$F74:$V74*OFFSET(ReactionStoich!$E$5:$U$5,U$2,0))*(TimeStep)*'Composition Moles'!$C64</f>
        <v>0</v>
      </c>
      <c r="V52" s="19">
        <f ca="1">SUMPRODUCT(ReactionRateK3!$F74:$V74*OFFSET(ReactionStoich!$E$5:$U$5,V$2,0))*(TimeStep)*'Composition Moles'!$C64</f>
        <v>0</v>
      </c>
      <c r="W52" s="19">
        <f ca="1">SUMPRODUCT(ReactionRateK3!$F74:$V74*OFFSET(ReactionStoich!$E$5:$U$5,W$2,0))*(TimeStep)*'Composition Moles'!$C64</f>
        <v>0</v>
      </c>
      <c r="X52" s="19">
        <f ca="1">SUMPRODUCT(ReactionRateK3!$F74:$V74*OFFSET(ReactionStoich!$E$5:$U$5,X$2,0))*(TimeStep)*'Composition Moles'!$C64</f>
        <v>0</v>
      </c>
      <c r="Y52" s="19">
        <f ca="1">SUMPRODUCT(ReactionRateK3!$F74:$V74*OFFSET(ReactionStoich!$E$5:$U$5,Y$2,0))*(TimeStep)*'Composition Moles'!$C64</f>
        <v>-8.6986059217788867</v>
      </c>
      <c r="Z52" s="19">
        <f ca="1">SUMPRODUCT(ReactionRateK3!$F74:$V74*OFFSET(ReactionStoich!$E$5:$U$5,Z$2,0))*(TimeStep)*'Composition Moles'!$C64</f>
        <v>0</v>
      </c>
      <c r="AA52" s="19">
        <f ca="1">SUMPRODUCT(ReactionRateK3!$F74:$V74*OFFSET(ReactionStoich!$E$5:$U$5,AA$2,0))*(TimeStep)*'Composition Moles'!$C64</f>
        <v>0</v>
      </c>
      <c r="AB52" s="19">
        <f ca="1">SUMPRODUCT(ReactionRateK3!$F74:$V74*OFFSET(ReactionStoich!$E$5:$U$5,AB$2,0))*(TimeStep)*'Composition Moles'!$C64</f>
        <v>0</v>
      </c>
      <c r="AC52" s="19">
        <f ca="1">SUMPRODUCT(ReactionRateK3!$F74:$V74*OFFSET(ReactionStoich!$E$5:$U$5,AC$2,0))*(TimeStep)*'Composition Moles'!$C64</f>
        <v>0</v>
      </c>
      <c r="AD52" s="19">
        <f ca="1">SUMPRODUCT(ReactionRateK3!$F74:$V74*OFFSET(ReactionStoich!$E$5:$U$5,AD$2,0))*(TimeStep)*'Composition Moles'!$C64</f>
        <v>0</v>
      </c>
      <c r="AE52" s="19">
        <f ca="1">SUMPRODUCT(ReactionRateK3!$F74:$V74*OFFSET(ReactionStoich!$E$5:$U$5,AE$2,0))*(TimeStep)*'Composition Moles'!$C64</f>
        <v>0</v>
      </c>
      <c r="AF52" s="19">
        <f ca="1">SUMPRODUCT(ReactionRateK3!$F74:$V74*OFFSET(ReactionStoich!$E$5:$U$5,AF$2,0))*(TimeStep)*'Composition Moles'!$C64</f>
        <v>0</v>
      </c>
      <c r="AG52" s="19">
        <f ca="1">SUMPRODUCT(ReactionRateK3!$F74:$V74*OFFSET(ReactionStoich!$E$5:$U$5,AG$2,0))*(TimeStep)*'Composition Moles'!$C64</f>
        <v>-2.7986515750623622E-2</v>
      </c>
      <c r="AH52" s="19">
        <f ca="1">SUMPRODUCT(ReactionRateK3!$F74:$V74*OFFSET(ReactionStoich!$E$5:$U$5,AH$2,0))*(TimeStep)*'Composition Moles'!$C64</f>
        <v>1.3463761505381695</v>
      </c>
      <c r="AI52" s="19">
        <f ca="1">SUMPRODUCT(ReactionRateK3!$F74:$V74*OFFSET(ReactionStoich!$E$5:$U$5,AI$2,0))*(TimeStep)*'Composition Moles'!$C64</f>
        <v>3.9183506249881694</v>
      </c>
      <c r="AJ52" s="19">
        <f ca="1">SUMPRODUCT(ReactionRateK3!$F74:$V74*OFFSET(ReactionStoich!$E$5:$U$5,AJ$2,0))*(TimeStep)*'Composition Moles'!$C64</f>
        <v>1.5257997186048908</v>
      </c>
      <c r="AK52" s="19">
        <f ca="1">SUMPRODUCT(ReactionRateK3!$F74:$V74*OFFSET(ReactionStoich!$E$5:$U$5,AK$2,0))*(TimeStep)*'Composition Moles'!$C64</f>
        <v>0</v>
      </c>
      <c r="AL52" s="19">
        <f ca="1">SUMPRODUCT(ReactionRateK3!$F74:$V74*OFFSET(ReactionStoich!$E$5:$U$5,AL$2,0))*(TimeStep)*'Composition Moles'!$C64</f>
        <v>0</v>
      </c>
      <c r="AM52" s="19">
        <f ca="1">SUMPRODUCT(ReactionRateK3!$F74:$V74*OFFSET(ReactionStoich!$E$5:$U$5,AM$2,0))*(TimeStep)*'Composition Moles'!$C64</f>
        <v>0</v>
      </c>
      <c r="AN52" s="19">
        <f ca="1">SUMPRODUCT(ReactionRateK3!$F74:$V74*OFFSET(ReactionStoich!$E$5:$U$5,AN$2,0))*(TimeStep)*'Composition Moles'!$C64</f>
        <v>0</v>
      </c>
      <c r="AO52" s="19">
        <f ca="1">SUMPRODUCT(ReactionRateK3!$F74:$V74*OFFSET(ReactionStoich!$E$5:$U$5,AO$2,0))*(TimeStep)*'Composition Moles'!$C64</f>
        <v>-1.0007991682850331E-2</v>
      </c>
      <c r="AP52" s="19">
        <f ca="1">SUMPRODUCT(ReactionRateK3!$F74:$V74*OFFSET(ReactionStoich!$E$5:$U$5,AP$2,0))*(TimeStep)*'Composition Moles'!$C64</f>
        <v>-0.3562035645004758</v>
      </c>
      <c r="AQ52" s="19">
        <f ca="1">SUMPRODUCT(ReactionRateK3!$F74:$V74*OFFSET(ReactionStoich!$E$5:$U$5,AQ$2,0))*(TimeStep)*'Composition Moles'!$C64</f>
        <v>0</v>
      </c>
      <c r="AR52" s="19">
        <f ca="1">SUMPRODUCT(ReactionRateK3!$F74:$V74*OFFSET(ReactionStoich!$E$5:$U$5,AR$2,0))*(TimeStep)*'Composition Moles'!$C64</f>
        <v>0</v>
      </c>
      <c r="AS52" s="19">
        <f ca="1">SUMPRODUCT(ReactionRateK3!$F74:$V74*OFFSET(ReactionStoich!$E$5:$U$5,AS$2,0))*(TimeStep)*'Composition Moles'!$C64</f>
        <v>-0.50167335917769029</v>
      </c>
      <c r="AT52" s="19">
        <f ca="1">SUMPRODUCT(ReactionRateK3!$F74:$V74*OFFSET(ReactionStoich!$E$5:$U$5,AT$2,0))*(TimeStep)*'Composition Moles'!$C64</f>
        <v>-0.50167335917769029</v>
      </c>
      <c r="AU52" s="19">
        <f ca="1">SUMPRODUCT(ReactionRateK3!$F74:$V74*OFFSET(ReactionStoich!$E$5:$U$5,AU$2,0))*(TimeStep)*'Composition Moles'!$C64</f>
        <v>-0.50167335917769029</v>
      </c>
      <c r="AV52" s="19">
        <f ca="1">SUMPRODUCT(ReactionRateK3!$F74:$V74*OFFSET(ReactionStoich!$E$5:$U$5,AV$2,0))*(TimeStep)*'Composition Moles'!$C64</f>
        <v>0</v>
      </c>
      <c r="AW52" s="19">
        <f ca="1">SUMPRODUCT(ReactionRateK3!$F74:$V74*OFFSET(ReactionStoich!$E$5:$U$5,AW$2,0))*(TimeStep)*'Composition Moles'!$C64</f>
        <v>0</v>
      </c>
      <c r="AX52" s="19">
        <f ca="1">SUMPRODUCT(ReactionRateK3!$F74:$V74*OFFSET(ReactionStoich!$E$5:$U$5,AX$2,0))*(TimeStep)*'Composition Moles'!$C64</f>
        <v>0</v>
      </c>
      <c r="AY52" s="19">
        <f ca="1">SUMPRODUCT(ReactionRateK3!$F74:$V74*OFFSET(ReactionStoich!$E$5:$U$5,AY$2,0))*(TimeStep)*'Composition Moles'!$C64</f>
        <v>0</v>
      </c>
      <c r="AZ52" s="19">
        <f ca="1">SUMPRODUCT(ReactionRateK3!$F74:$V74*OFFSET(ReactionStoich!$E$5:$U$5,AZ$2,0))*(TimeStep)*'Composition Moles'!$C64</f>
        <v>0</v>
      </c>
      <c r="BA52" s="19">
        <f ca="1">SUMPRODUCT(ReactionRateK3!$F74:$V74*OFFSET(ReactionStoich!$E$5:$U$5,BA$2,0))*(TimeStep)*'Composition Moles'!$C64</f>
        <v>0</v>
      </c>
      <c r="BB52" s="19">
        <f ca="1">SUMPRODUCT(ReactionRateK3!$F74:$V74*OFFSET(ReactionStoich!$E$5:$U$5,BB$2,0))*(TimeStep)*'Composition Moles'!$C64</f>
        <v>0</v>
      </c>
      <c r="BC52" s="19">
        <f ca="1">SUMPRODUCT(ReactionRateK3!$F74:$V74*OFFSET(ReactionStoich!$E$5:$U$5,BC$2,0))*(TimeStep)*'Composition Moles'!$C64</f>
        <v>0</v>
      </c>
      <c r="BD52" s="19">
        <f ca="1">SUMPRODUCT(ReactionRateK3!$F74:$V74*OFFSET(ReactionStoich!$E$5:$U$5,BD$2,0))*(TimeStep)*'Composition Moles'!$C64</f>
        <v>0</v>
      </c>
      <c r="BE52" s="19">
        <f ca="1">SUMPRODUCT(ReactionRateK3!$F74:$V74*OFFSET(ReactionStoich!$E$5:$U$5,BE$2,0))*(TimeStep)*'Composition Moles'!$C64</f>
        <v>0</v>
      </c>
      <c r="BF52" s="19">
        <f ca="1">SUMPRODUCT(ReactionRateK3!$F74:$V74*OFFSET(ReactionStoich!$E$5:$U$5,BF$2,0))*(TimeStep)*'Composition Moles'!$C64</f>
        <v>0</v>
      </c>
      <c r="BG52" s="19">
        <f ca="1">SUMPRODUCT(ReactionRateK3!$F74:$V74*OFFSET(ReactionStoich!$E$5:$U$5,BG$2,0))*(TimeStep)*'Composition Moles'!$C64</f>
        <v>0</v>
      </c>
      <c r="BH52" s="19">
        <f ca="1">SUMPRODUCT(ReactionRateK3!$F74:$V74*OFFSET(ReactionStoich!$E$5:$U$5,BH$2,0))*(TimeStep)*'Composition Moles'!$C64</f>
        <v>0</v>
      </c>
      <c r="BI52" s="19">
        <f ca="1">SUMPRODUCT(ReactionRateK3!$F74:$V74*OFFSET(ReactionStoich!$E$5:$U$5,BI$2,0))*(TimeStep)*'Composition Moles'!$C64</f>
        <v>0</v>
      </c>
      <c r="BJ52" s="19">
        <f ca="1">SUMPRODUCT(ReactionRateK3!$F74:$V74*OFFSET(ReactionStoich!$E$5:$U$5,BJ$2,0))*(TimeStep)*'Composition Moles'!$C64</f>
        <v>0</v>
      </c>
      <c r="BK52" s="19">
        <f ca="1">SUMPRODUCT(ReactionRateK3!$F74:$V74*OFFSET(ReactionStoich!$E$5:$U$5,BK$2,0))*(TimeStep)*'Composition Moles'!$C64</f>
        <v>0</v>
      </c>
      <c r="BL52" s="19">
        <f ca="1">SUMPRODUCT(ReactionRateK3!$F74:$V74*OFFSET(ReactionStoich!$E$5:$U$5,BL$2,0))*(TimeStep)*'Composition Moles'!$C64</f>
        <v>0</v>
      </c>
      <c r="BM52" s="19">
        <f ca="1">SUMPRODUCT(ReactionRateK3!$F74:$V74*OFFSET(ReactionStoich!$E$5:$U$5,BM$2,0))*(TimeStep)*'Composition Moles'!$C64</f>
        <v>0</v>
      </c>
      <c r="BN52" s="19">
        <f ca="1">SUMPRODUCT(ReactionRateK3!$F74:$V74*OFFSET(ReactionStoich!$E$5:$U$5,BN$2,0))*(TimeStep)*'Composition Moles'!$C64</f>
        <v>0</v>
      </c>
      <c r="BO52" s="19">
        <f ca="1">SUMPRODUCT(ReactionRateK3!$F74:$V74*OFFSET(ReactionStoich!$E$5:$U$5,BO$2,0))*(TimeStep)*'Composition Moles'!$C64</f>
        <v>0</v>
      </c>
      <c r="BP52" s="19">
        <f ca="1">SUMPRODUCT(ReactionRateK3!$F74:$V74*OFFSET(ReactionStoich!$E$5:$U$5,BP$2,0))*(TimeStep)*'Composition Moles'!$C64</f>
        <v>0</v>
      </c>
      <c r="BQ52" s="19">
        <f ca="1">SUMPRODUCT(ReactionRateK3!$F74:$V74*OFFSET(ReactionStoich!$E$5:$U$5,BQ$2,0))*(TimeStep)*'Composition Moles'!$C64</f>
        <v>0</v>
      </c>
      <c r="BR52" s="19">
        <f ca="1">SUMPRODUCT(ReactionRateK3!$F74:$V74*OFFSET(ReactionStoich!$E$5:$U$5,BR$2,0))*(TimeStep)*'Composition Moles'!$C64</f>
        <v>0</v>
      </c>
      <c r="BS52" s="19">
        <f ca="1">SUMPRODUCT(ReactionRateK3!$F74:$V74*OFFSET(ReactionStoich!$E$5:$U$5,BS$2,0))*(TimeStep)*'Composition Moles'!$C64</f>
        <v>0</v>
      </c>
      <c r="BT52" s="19">
        <f ca="1">SUMPRODUCT(ReactionRateK3!$F74:$V74*OFFSET(ReactionStoich!$E$5:$U$5,BT$2,0))*(TimeStep)*'Composition Moles'!$C64</f>
        <v>0</v>
      </c>
      <c r="BU52" s="19">
        <f ca="1">SUMPRODUCT(ReactionRateK3!$F74:$V74*OFFSET(ReactionStoich!$E$5:$U$5,BU$2,0))*(TimeStep)*'Composition Moles'!$C64</f>
        <v>0</v>
      </c>
      <c r="BV52" s="19">
        <f ca="1">SUMPRODUCT(ReactionRateK3!$F74:$V74*OFFSET(ReactionStoich!$E$5:$U$5,BV$2,0))*(TimeStep)*'Composition Moles'!$C64</f>
        <v>0</v>
      </c>
      <c r="BW52" s="19">
        <f ca="1">SUMPRODUCT(ReactionRateK3!$F74:$V74*OFFSET(ReactionStoich!$E$5:$U$5,BW$2,0))*(TimeStep)*'Composition Moles'!$C64</f>
        <v>0</v>
      </c>
    </row>
    <row r="53" spans="1:75">
      <c r="A53">
        <f>ReactionRateK1!A75</f>
        <v>2.1500000000000004</v>
      </c>
      <c r="B53" s="20">
        <f t="shared" ca="1" si="6"/>
        <v>-11287.155073746764</v>
      </c>
      <c r="C53" s="20">
        <f ca="1">'Composition Moles'!BZ65</f>
        <v>144034.69393936059</v>
      </c>
      <c r="D53" s="26">
        <f t="shared" ca="1" si="7"/>
        <v>7.8364141062421525E-2</v>
      </c>
      <c r="F53" s="19">
        <f ca="1">SUMPRODUCT(ReactionRateK3!$F75:$V75*OFFSET(ReactionStoich!$E$5:$U$5,F$2,0))*(TimeStep)*'Composition Moles'!$C65</f>
        <v>-0.36367014154893385</v>
      </c>
      <c r="G53" s="19">
        <f ca="1">SUMPRODUCT(ReactionRateK3!$F75:$V75*OFFSET(ReactionStoich!$E$5:$U$5,G$2,0))*(TimeStep)*'Composition Moles'!$C65</f>
        <v>0</v>
      </c>
      <c r="H53" s="19">
        <f ca="1">SUMPRODUCT(ReactionRateK3!$F75:$V75*OFFSET(ReactionStoich!$E$5:$U$5,H$2,0))*(TimeStep)*'Composition Moles'!$C65</f>
        <v>0.35462899488099681</v>
      </c>
      <c r="I53" s="19">
        <f ca="1">SUMPRODUCT(ReactionRateK3!$F75:$V75*OFFSET(ReactionStoich!$E$5:$U$5,I$2,0))*(TimeStep)*'Composition Moles'!$C65</f>
        <v>9.0411466679369782E-3</v>
      </c>
      <c r="J53" s="19">
        <f ca="1">SUMPRODUCT(ReactionRateK3!$F75:$V75*OFFSET(ReactionStoich!$E$5:$U$5,J$2,0))*(TimeStep)*'Composition Moles'!$C65</f>
        <v>0</v>
      </c>
      <c r="K53" s="19">
        <f ca="1">SUMPRODUCT(ReactionRateK3!$F75:$V75*OFFSET(ReactionStoich!$E$5:$U$5,K$2,0))*(TimeStep)*'Composition Moles'!$C65</f>
        <v>0</v>
      </c>
      <c r="L53" s="19">
        <f ca="1">SUMPRODUCT(ReactionRateK3!$F75:$V75*OFFSET(ReactionStoich!$E$5:$U$5,L$2,0))*(TimeStep)*'Composition Moles'!$C65</f>
        <v>0</v>
      </c>
      <c r="M53" s="19">
        <f ca="1">SUMPRODUCT(ReactionRateK3!$F75:$V75*OFFSET(ReactionStoich!$E$5:$U$5,M$2,0))*(TimeStep)*'Composition Moles'!$C65</f>
        <v>0</v>
      </c>
      <c r="N53" s="19">
        <f ca="1">SUMPRODUCT(ReactionRateK3!$F75:$V75*OFFSET(ReactionStoich!$E$5:$U$5,N$2,0))*(TimeStep)*'Composition Moles'!$C65</f>
        <v>0</v>
      </c>
      <c r="O53" s="19">
        <f ca="1">SUMPRODUCT(ReactionRateK3!$F75:$V75*OFFSET(ReactionStoich!$E$5:$U$5,O$2,0))*(TimeStep)*'Composition Moles'!$C65</f>
        <v>0</v>
      </c>
      <c r="P53" s="19">
        <f ca="1">SUMPRODUCT(ReactionRateK3!$F75:$V75*OFFSET(ReactionStoich!$E$5:$U$5,P$2,0))*(TimeStep)*'Composition Moles'!$C65</f>
        <v>0</v>
      </c>
      <c r="Q53" s="19">
        <f ca="1">SUMPRODUCT(ReactionRateK3!$F75:$V75*OFFSET(ReactionStoich!$E$5:$U$5,Q$2,0))*(TimeStep)*'Composition Moles'!$C65</f>
        <v>0</v>
      </c>
      <c r="R53" s="19">
        <f ca="1">SUMPRODUCT(ReactionRateK3!$F75:$V75*OFFSET(ReactionStoich!$E$5:$U$5,R$2,0))*(TimeStep)*'Composition Moles'!$C65</f>
        <v>0</v>
      </c>
      <c r="S53" s="19">
        <f ca="1">SUMPRODUCT(ReactionRateK3!$F75:$V75*OFFSET(ReactionStoich!$E$5:$U$5,S$2,0))*(TimeStep)*'Composition Moles'!$C65</f>
        <v>3.7350059685611754</v>
      </c>
      <c r="T53" s="19">
        <f ca="1">SUMPRODUCT(ReactionRateK3!$F75:$V75*OFFSET(ReactionStoich!$E$5:$U$5,T$2,0))*(TimeStep)*'Composition Moles'!$C65</f>
        <v>0</v>
      </c>
      <c r="U53" s="19">
        <f ca="1">SUMPRODUCT(ReactionRateK3!$F75:$V75*OFFSET(ReactionStoich!$E$5:$U$5,U$2,0))*(TimeStep)*'Composition Moles'!$C65</f>
        <v>0</v>
      </c>
      <c r="V53" s="19">
        <f ca="1">SUMPRODUCT(ReactionRateK3!$F75:$V75*OFFSET(ReactionStoich!$E$5:$U$5,V$2,0))*(TimeStep)*'Composition Moles'!$C65</f>
        <v>0</v>
      </c>
      <c r="W53" s="19">
        <f ca="1">SUMPRODUCT(ReactionRateK3!$F75:$V75*OFFSET(ReactionStoich!$E$5:$U$5,W$2,0))*(TimeStep)*'Composition Moles'!$C65</f>
        <v>0</v>
      </c>
      <c r="X53" s="19">
        <f ca="1">SUMPRODUCT(ReactionRateK3!$F75:$V75*OFFSET(ReactionStoich!$E$5:$U$5,X$2,0))*(TimeStep)*'Composition Moles'!$C65</f>
        <v>0</v>
      </c>
      <c r="Y53" s="19">
        <f ca="1">SUMPRODUCT(ReactionRateK3!$F75:$V75*OFFSET(ReactionStoich!$E$5:$U$5,Y$2,0))*(TimeStep)*'Composition Moles'!$C65</f>
        <v>-8.5519652060096956</v>
      </c>
      <c r="Z53" s="19">
        <f ca="1">SUMPRODUCT(ReactionRateK3!$F75:$V75*OFFSET(ReactionStoich!$E$5:$U$5,Z$2,0))*(TimeStep)*'Composition Moles'!$C65</f>
        <v>0</v>
      </c>
      <c r="AA53" s="19">
        <f ca="1">SUMPRODUCT(ReactionRateK3!$F75:$V75*OFFSET(ReactionStoich!$E$5:$U$5,AA$2,0))*(TimeStep)*'Composition Moles'!$C65</f>
        <v>0</v>
      </c>
      <c r="AB53" s="19">
        <f ca="1">SUMPRODUCT(ReactionRateK3!$F75:$V75*OFFSET(ReactionStoich!$E$5:$U$5,AB$2,0))*(TimeStep)*'Composition Moles'!$C65</f>
        <v>0</v>
      </c>
      <c r="AC53" s="19">
        <f ca="1">SUMPRODUCT(ReactionRateK3!$F75:$V75*OFFSET(ReactionStoich!$E$5:$U$5,AC$2,0))*(TimeStep)*'Composition Moles'!$C65</f>
        <v>0</v>
      </c>
      <c r="AD53" s="19">
        <f ca="1">SUMPRODUCT(ReactionRateK3!$F75:$V75*OFFSET(ReactionStoich!$E$5:$U$5,AD$2,0))*(TimeStep)*'Composition Moles'!$C65</f>
        <v>0</v>
      </c>
      <c r="AE53" s="19">
        <f ca="1">SUMPRODUCT(ReactionRateK3!$F75:$V75*OFFSET(ReactionStoich!$E$5:$U$5,AE$2,0))*(TimeStep)*'Composition Moles'!$C65</f>
        <v>0</v>
      </c>
      <c r="AF53" s="19">
        <f ca="1">SUMPRODUCT(ReactionRateK3!$F75:$V75*OFFSET(ReactionStoich!$E$5:$U$5,AF$2,0))*(TimeStep)*'Composition Moles'!$C65</f>
        <v>0</v>
      </c>
      <c r="AG53" s="19">
        <f ca="1">SUMPRODUCT(ReactionRateK3!$F75:$V75*OFFSET(ReactionStoich!$E$5:$U$5,AG$2,0))*(TimeStep)*'Composition Moles'!$C65</f>
        <v>-2.791184708555141E-2</v>
      </c>
      <c r="AH53" s="19">
        <f ca="1">SUMPRODUCT(ReactionRateK3!$F75:$V75*OFFSET(ReactionStoich!$E$5:$U$5,AH$2,0))*(TimeStep)*'Composition Moles'!$C65</f>
        <v>1.2427201517710555</v>
      </c>
      <c r="AI53" s="19">
        <f ca="1">SUMPRODUCT(ReactionRateK3!$F75:$V75*OFFSET(ReactionStoich!$E$5:$U$5,AI$2,0))*(TimeStep)*'Composition Moles'!$C65</f>
        <v>3.9219421132863896</v>
      </c>
      <c r="AJ53" s="19">
        <f ca="1">SUMPRODUCT(ReactionRateK3!$F75:$V75*OFFSET(ReactionStoich!$E$5:$U$5,AJ$2,0))*(TimeStep)*'Composition Moles'!$C65</f>
        <v>1.4985435181297755</v>
      </c>
      <c r="AK53" s="19">
        <f ca="1">SUMPRODUCT(ReactionRateK3!$F75:$V75*OFFSET(ReactionStoich!$E$5:$U$5,AK$2,0))*(TimeStep)*'Composition Moles'!$C65</f>
        <v>0</v>
      </c>
      <c r="AL53" s="19">
        <f ca="1">SUMPRODUCT(ReactionRateK3!$F75:$V75*OFFSET(ReactionStoich!$E$5:$U$5,AL$2,0))*(TimeStep)*'Composition Moles'!$C65</f>
        <v>0</v>
      </c>
      <c r="AM53" s="19">
        <f ca="1">SUMPRODUCT(ReactionRateK3!$F75:$V75*OFFSET(ReactionStoich!$E$5:$U$5,AM$2,0))*(TimeStep)*'Composition Moles'!$C65</f>
        <v>0</v>
      </c>
      <c r="AN53" s="19">
        <f ca="1">SUMPRODUCT(ReactionRateK3!$F75:$V75*OFFSET(ReactionStoich!$E$5:$U$5,AN$2,0))*(TimeStep)*'Composition Moles'!$C65</f>
        <v>0</v>
      </c>
      <c r="AO53" s="19">
        <f ca="1">SUMPRODUCT(ReactionRateK3!$F75:$V75*OFFSET(ReactionStoich!$E$5:$U$5,AO$2,0))*(TimeStep)*'Composition Moles'!$C65</f>
        <v>-9.0411466679369782E-3</v>
      </c>
      <c r="AP53" s="19">
        <f ca="1">SUMPRODUCT(ReactionRateK3!$F75:$V75*OFFSET(ReactionStoich!$E$5:$U$5,AP$2,0))*(TimeStep)*'Composition Moles'!$C65</f>
        <v>-0.33571740323630878</v>
      </c>
      <c r="AQ53" s="19">
        <f ca="1">SUMPRODUCT(ReactionRateK3!$F75:$V75*OFFSET(ReactionStoich!$E$5:$U$5,AQ$2,0))*(TimeStep)*'Composition Moles'!$C65</f>
        <v>0</v>
      </c>
      <c r="AR53" s="19">
        <f ca="1">SUMPRODUCT(ReactionRateK3!$F75:$V75*OFFSET(ReactionStoich!$E$5:$U$5,AR$2,0))*(TimeStep)*'Composition Moles'!$C65</f>
        <v>0</v>
      </c>
      <c r="AS53" s="19">
        <f ca="1">SUMPRODUCT(ReactionRateK3!$F75:$V75*OFFSET(ReactionStoich!$E$5:$U$5,AS$2,0))*(TimeStep)*'Composition Moles'!$C65</f>
        <v>-0.49119204958296775</v>
      </c>
      <c r="AT53" s="19">
        <f ca="1">SUMPRODUCT(ReactionRateK3!$F75:$V75*OFFSET(ReactionStoich!$E$5:$U$5,AT$2,0))*(TimeStep)*'Composition Moles'!$C65</f>
        <v>-0.49119204958296775</v>
      </c>
      <c r="AU53" s="19">
        <f ca="1">SUMPRODUCT(ReactionRateK3!$F75:$V75*OFFSET(ReactionStoich!$E$5:$U$5,AU$2,0))*(TimeStep)*'Composition Moles'!$C65</f>
        <v>-0.49119204958296775</v>
      </c>
      <c r="AV53" s="19">
        <f ca="1">SUMPRODUCT(ReactionRateK3!$F75:$V75*OFFSET(ReactionStoich!$E$5:$U$5,AV$2,0))*(TimeStep)*'Composition Moles'!$C65</f>
        <v>0</v>
      </c>
      <c r="AW53" s="19">
        <f ca="1">SUMPRODUCT(ReactionRateK3!$F75:$V75*OFFSET(ReactionStoich!$E$5:$U$5,AW$2,0))*(TimeStep)*'Composition Moles'!$C65</f>
        <v>0</v>
      </c>
      <c r="AX53" s="19">
        <f ca="1">SUMPRODUCT(ReactionRateK3!$F75:$V75*OFFSET(ReactionStoich!$E$5:$U$5,AX$2,0))*(TimeStep)*'Composition Moles'!$C65</f>
        <v>0</v>
      </c>
      <c r="AY53" s="19">
        <f ca="1">SUMPRODUCT(ReactionRateK3!$F75:$V75*OFFSET(ReactionStoich!$E$5:$U$5,AY$2,0))*(TimeStep)*'Composition Moles'!$C65</f>
        <v>0</v>
      </c>
      <c r="AZ53" s="19">
        <f ca="1">SUMPRODUCT(ReactionRateK3!$F75:$V75*OFFSET(ReactionStoich!$E$5:$U$5,AZ$2,0))*(TimeStep)*'Composition Moles'!$C65</f>
        <v>0</v>
      </c>
      <c r="BA53" s="19">
        <f ca="1">SUMPRODUCT(ReactionRateK3!$F75:$V75*OFFSET(ReactionStoich!$E$5:$U$5,BA$2,0))*(TimeStep)*'Composition Moles'!$C65</f>
        <v>0</v>
      </c>
      <c r="BB53" s="19">
        <f ca="1">SUMPRODUCT(ReactionRateK3!$F75:$V75*OFFSET(ReactionStoich!$E$5:$U$5,BB$2,0))*(TimeStep)*'Composition Moles'!$C65</f>
        <v>0</v>
      </c>
      <c r="BC53" s="19">
        <f ca="1">SUMPRODUCT(ReactionRateK3!$F75:$V75*OFFSET(ReactionStoich!$E$5:$U$5,BC$2,0))*(TimeStep)*'Composition Moles'!$C65</f>
        <v>0</v>
      </c>
      <c r="BD53" s="19">
        <f ca="1">SUMPRODUCT(ReactionRateK3!$F75:$V75*OFFSET(ReactionStoich!$E$5:$U$5,BD$2,0))*(TimeStep)*'Composition Moles'!$C65</f>
        <v>0</v>
      </c>
      <c r="BE53" s="19">
        <f ca="1">SUMPRODUCT(ReactionRateK3!$F75:$V75*OFFSET(ReactionStoich!$E$5:$U$5,BE$2,0))*(TimeStep)*'Composition Moles'!$C65</f>
        <v>0</v>
      </c>
      <c r="BF53" s="19">
        <f ca="1">SUMPRODUCT(ReactionRateK3!$F75:$V75*OFFSET(ReactionStoich!$E$5:$U$5,BF$2,0))*(TimeStep)*'Composition Moles'!$C65</f>
        <v>0</v>
      </c>
      <c r="BG53" s="19">
        <f ca="1">SUMPRODUCT(ReactionRateK3!$F75:$V75*OFFSET(ReactionStoich!$E$5:$U$5,BG$2,0))*(TimeStep)*'Composition Moles'!$C65</f>
        <v>0</v>
      </c>
      <c r="BH53" s="19">
        <f ca="1">SUMPRODUCT(ReactionRateK3!$F75:$V75*OFFSET(ReactionStoich!$E$5:$U$5,BH$2,0))*(TimeStep)*'Composition Moles'!$C65</f>
        <v>0</v>
      </c>
      <c r="BI53" s="19">
        <f ca="1">SUMPRODUCT(ReactionRateK3!$F75:$V75*OFFSET(ReactionStoich!$E$5:$U$5,BI$2,0))*(TimeStep)*'Composition Moles'!$C65</f>
        <v>0</v>
      </c>
      <c r="BJ53" s="19">
        <f ca="1">SUMPRODUCT(ReactionRateK3!$F75:$V75*OFFSET(ReactionStoich!$E$5:$U$5,BJ$2,0))*(TimeStep)*'Composition Moles'!$C65</f>
        <v>0</v>
      </c>
      <c r="BK53" s="19">
        <f ca="1">SUMPRODUCT(ReactionRateK3!$F75:$V75*OFFSET(ReactionStoich!$E$5:$U$5,BK$2,0))*(TimeStep)*'Composition Moles'!$C65</f>
        <v>0</v>
      </c>
      <c r="BL53" s="19">
        <f ca="1">SUMPRODUCT(ReactionRateK3!$F75:$V75*OFFSET(ReactionStoich!$E$5:$U$5,BL$2,0))*(TimeStep)*'Composition Moles'!$C65</f>
        <v>0</v>
      </c>
      <c r="BM53" s="19">
        <f ca="1">SUMPRODUCT(ReactionRateK3!$F75:$V75*OFFSET(ReactionStoich!$E$5:$U$5,BM$2,0))*(TimeStep)*'Composition Moles'!$C65</f>
        <v>0</v>
      </c>
      <c r="BN53" s="19">
        <f ca="1">SUMPRODUCT(ReactionRateK3!$F75:$V75*OFFSET(ReactionStoich!$E$5:$U$5,BN$2,0))*(TimeStep)*'Composition Moles'!$C65</f>
        <v>0</v>
      </c>
      <c r="BO53" s="19">
        <f ca="1">SUMPRODUCT(ReactionRateK3!$F75:$V75*OFFSET(ReactionStoich!$E$5:$U$5,BO$2,0))*(TimeStep)*'Composition Moles'!$C65</f>
        <v>0</v>
      </c>
      <c r="BP53" s="19">
        <f ca="1">SUMPRODUCT(ReactionRateK3!$F75:$V75*OFFSET(ReactionStoich!$E$5:$U$5,BP$2,0))*(TimeStep)*'Composition Moles'!$C65</f>
        <v>0</v>
      </c>
      <c r="BQ53" s="19">
        <f ca="1">SUMPRODUCT(ReactionRateK3!$F75:$V75*OFFSET(ReactionStoich!$E$5:$U$5,BQ$2,0))*(TimeStep)*'Composition Moles'!$C65</f>
        <v>0</v>
      </c>
      <c r="BR53" s="19">
        <f ca="1">SUMPRODUCT(ReactionRateK3!$F75:$V75*OFFSET(ReactionStoich!$E$5:$U$5,BR$2,0))*(TimeStep)*'Composition Moles'!$C65</f>
        <v>0</v>
      </c>
      <c r="BS53" s="19">
        <f ca="1">SUMPRODUCT(ReactionRateK3!$F75:$V75*OFFSET(ReactionStoich!$E$5:$U$5,BS$2,0))*(TimeStep)*'Composition Moles'!$C65</f>
        <v>0</v>
      </c>
      <c r="BT53" s="19">
        <f ca="1">SUMPRODUCT(ReactionRateK3!$F75:$V75*OFFSET(ReactionStoich!$E$5:$U$5,BT$2,0))*(TimeStep)*'Composition Moles'!$C65</f>
        <v>0</v>
      </c>
      <c r="BU53" s="19">
        <f ca="1">SUMPRODUCT(ReactionRateK3!$F75:$V75*OFFSET(ReactionStoich!$E$5:$U$5,BU$2,0))*(TimeStep)*'Composition Moles'!$C65</f>
        <v>0</v>
      </c>
      <c r="BV53" s="19">
        <f ca="1">SUMPRODUCT(ReactionRateK3!$F75:$V75*OFFSET(ReactionStoich!$E$5:$U$5,BV$2,0))*(TimeStep)*'Composition Moles'!$C65</f>
        <v>0</v>
      </c>
      <c r="BW53" s="19">
        <f ca="1">SUMPRODUCT(ReactionRateK3!$F75:$V75*OFFSET(ReactionStoich!$E$5:$U$5,BW$2,0))*(TimeStep)*'Composition Moles'!$C65</f>
        <v>0</v>
      </c>
    </row>
    <row r="54" spans="1:75">
      <c r="A54">
        <f>ReactionRateK1!A76</f>
        <v>2.2000000000000002</v>
      </c>
      <c r="B54" s="20">
        <f t="shared" ca="1" si="6"/>
        <v>-10620.811195633949</v>
      </c>
      <c r="C54" s="20">
        <f ca="1">'Composition Moles'!BZ66</f>
        <v>144046.94904363307</v>
      </c>
      <c r="D54" s="26">
        <f t="shared" ca="1" si="7"/>
        <v>7.3731594220831531E-2</v>
      </c>
      <c r="F54" s="19">
        <f ca="1">SUMPRODUCT(ReactionRateK3!$F76:$V76*OFFSET(ReactionStoich!$E$5:$U$5,F$2,0))*(TimeStep)*'Composition Moles'!$C66</f>
        <v>-0.34030112311531263</v>
      </c>
      <c r="G54" s="19">
        <f ca="1">SUMPRODUCT(ReactionRateK3!$F76:$V76*OFFSET(ReactionStoich!$E$5:$U$5,G$2,0))*(TimeStep)*'Composition Moles'!$C66</f>
        <v>0</v>
      </c>
      <c r="H54" s="19">
        <f ca="1">SUMPRODUCT(ReactionRateK3!$F76:$V76*OFFSET(ReactionStoich!$E$5:$U$5,H$2,0))*(TimeStep)*'Composition Moles'!$C66</f>
        <v>0.33213059749560159</v>
      </c>
      <c r="I54" s="19">
        <f ca="1">SUMPRODUCT(ReactionRateK3!$F76:$V76*OFFSET(ReactionStoich!$E$5:$U$5,I$2,0))*(TimeStep)*'Composition Moles'!$C66</f>
        <v>8.1705256197110929E-3</v>
      </c>
      <c r="J54" s="19">
        <f ca="1">SUMPRODUCT(ReactionRateK3!$F76:$V76*OFFSET(ReactionStoich!$E$5:$U$5,J$2,0))*(TimeStep)*'Composition Moles'!$C66</f>
        <v>0</v>
      </c>
      <c r="K54" s="19">
        <f ca="1">SUMPRODUCT(ReactionRateK3!$F76:$V76*OFFSET(ReactionStoich!$E$5:$U$5,K$2,0))*(TimeStep)*'Composition Moles'!$C66</f>
        <v>0</v>
      </c>
      <c r="L54" s="19">
        <f ca="1">SUMPRODUCT(ReactionRateK3!$F76:$V76*OFFSET(ReactionStoich!$E$5:$U$5,L$2,0))*(TimeStep)*'Composition Moles'!$C66</f>
        <v>0</v>
      </c>
      <c r="M54" s="19">
        <f ca="1">SUMPRODUCT(ReactionRateK3!$F76:$V76*OFFSET(ReactionStoich!$E$5:$U$5,M$2,0))*(TimeStep)*'Composition Moles'!$C66</f>
        <v>0</v>
      </c>
      <c r="N54" s="19">
        <f ca="1">SUMPRODUCT(ReactionRateK3!$F76:$V76*OFFSET(ReactionStoich!$E$5:$U$5,N$2,0))*(TimeStep)*'Composition Moles'!$C66</f>
        <v>0</v>
      </c>
      <c r="O54" s="19">
        <f ca="1">SUMPRODUCT(ReactionRateK3!$F76:$V76*OFFSET(ReactionStoich!$E$5:$U$5,O$2,0))*(TimeStep)*'Composition Moles'!$C66</f>
        <v>0</v>
      </c>
      <c r="P54" s="19">
        <f ca="1">SUMPRODUCT(ReactionRateK3!$F76:$V76*OFFSET(ReactionStoich!$E$5:$U$5,P$2,0))*(TimeStep)*'Composition Moles'!$C66</f>
        <v>0</v>
      </c>
      <c r="Q54" s="19">
        <f ca="1">SUMPRODUCT(ReactionRateK3!$F76:$V76*OFFSET(ReactionStoich!$E$5:$U$5,Q$2,0))*(TimeStep)*'Composition Moles'!$C66</f>
        <v>0</v>
      </c>
      <c r="R54" s="19">
        <f ca="1">SUMPRODUCT(ReactionRateK3!$F76:$V76*OFFSET(ReactionStoich!$E$5:$U$5,R$2,0))*(TimeStep)*'Composition Moles'!$C66</f>
        <v>0</v>
      </c>
      <c r="S54" s="19">
        <f ca="1">SUMPRODUCT(ReactionRateK3!$F76:$V76*OFFSET(ReactionStoich!$E$5:$U$5,S$2,0))*(TimeStep)*'Composition Moles'!$C66</f>
        <v>3.6643865642480349</v>
      </c>
      <c r="T54" s="19">
        <f ca="1">SUMPRODUCT(ReactionRateK3!$F76:$V76*OFFSET(ReactionStoich!$E$5:$U$5,T$2,0))*(TimeStep)*'Composition Moles'!$C66</f>
        <v>0</v>
      </c>
      <c r="U54" s="19">
        <f ca="1">SUMPRODUCT(ReactionRateK3!$F76:$V76*OFFSET(ReactionStoich!$E$5:$U$5,U$2,0))*(TimeStep)*'Composition Moles'!$C66</f>
        <v>0</v>
      </c>
      <c r="V54" s="19">
        <f ca="1">SUMPRODUCT(ReactionRateK3!$F76:$V76*OFFSET(ReactionStoich!$E$5:$U$5,V$2,0))*(TimeStep)*'Composition Moles'!$C66</f>
        <v>0</v>
      </c>
      <c r="W54" s="19">
        <f ca="1">SUMPRODUCT(ReactionRateK3!$F76:$V76*OFFSET(ReactionStoich!$E$5:$U$5,W$2,0))*(TimeStep)*'Composition Moles'!$C66</f>
        <v>0</v>
      </c>
      <c r="X54" s="19">
        <f ca="1">SUMPRODUCT(ReactionRateK3!$F76:$V76*OFFSET(ReactionStoich!$E$5:$U$5,X$2,0))*(TimeStep)*'Composition Moles'!$C66</f>
        <v>0</v>
      </c>
      <c r="Y54" s="19">
        <f ca="1">SUMPRODUCT(ReactionRateK3!$F76:$V76*OFFSET(ReactionStoich!$E$5:$U$5,Y$2,0))*(TimeStep)*'Composition Moles'!$C66</f>
        <v>-8.4074365550953463</v>
      </c>
      <c r="Z54" s="19">
        <f ca="1">SUMPRODUCT(ReactionRateK3!$F76:$V76*OFFSET(ReactionStoich!$E$5:$U$5,Z$2,0))*(TimeStep)*'Composition Moles'!$C66</f>
        <v>0</v>
      </c>
      <c r="AA54" s="19">
        <f ca="1">SUMPRODUCT(ReactionRateK3!$F76:$V76*OFFSET(ReactionStoich!$E$5:$U$5,AA$2,0))*(TimeStep)*'Composition Moles'!$C66</f>
        <v>0</v>
      </c>
      <c r="AB54" s="19">
        <f ca="1">SUMPRODUCT(ReactionRateK3!$F76:$V76*OFFSET(ReactionStoich!$E$5:$U$5,AB$2,0))*(TimeStep)*'Composition Moles'!$C66</f>
        <v>0</v>
      </c>
      <c r="AC54" s="19">
        <f ca="1">SUMPRODUCT(ReactionRateK3!$F76:$V76*OFFSET(ReactionStoich!$E$5:$U$5,AC$2,0))*(TimeStep)*'Composition Moles'!$C66</f>
        <v>0</v>
      </c>
      <c r="AD54" s="19">
        <f ca="1">SUMPRODUCT(ReactionRateK3!$F76:$V76*OFFSET(ReactionStoich!$E$5:$U$5,AD$2,0))*(TimeStep)*'Composition Moles'!$C66</f>
        <v>0</v>
      </c>
      <c r="AE54" s="19">
        <f ca="1">SUMPRODUCT(ReactionRateK3!$F76:$V76*OFFSET(ReactionStoich!$E$5:$U$5,AE$2,0))*(TimeStep)*'Composition Moles'!$C66</f>
        <v>0</v>
      </c>
      <c r="AF54" s="19">
        <f ca="1">SUMPRODUCT(ReactionRateK3!$F76:$V76*OFFSET(ReactionStoich!$E$5:$U$5,AF$2,0))*(TimeStep)*'Composition Moles'!$C66</f>
        <v>0</v>
      </c>
      <c r="AG54" s="19">
        <f ca="1">SUMPRODUCT(ReactionRateK3!$F76:$V76*OFFSET(ReactionStoich!$E$5:$U$5,AG$2,0))*(TimeStep)*'Composition Moles'!$C66</f>
        <v>-2.7697738528637845E-2</v>
      </c>
      <c r="AH54" s="19">
        <f ca="1">SUMPRODUCT(ReactionRateK3!$F76:$V76*OFFSET(ReactionStoich!$E$5:$U$5,AH$2,0))*(TimeStep)*'Composition Moles'!$C66</f>
        <v>1.1428795520228685</v>
      </c>
      <c r="AI54" s="19">
        <f ca="1">SUMPRODUCT(ReactionRateK3!$F76:$V76*OFFSET(ReactionStoich!$E$5:$U$5,AI$2,0))*(TimeStep)*'Composition Moles'!$C66</f>
        <v>3.9236943854657338</v>
      </c>
      <c r="AJ54" s="19">
        <f ca="1">SUMPRODUCT(ReactionRateK3!$F76:$V76*OFFSET(ReactionStoich!$E$5:$U$5,AJ$2,0))*(TimeStep)*'Composition Moles'!$C66</f>
        <v>1.4716099903369604</v>
      </c>
      <c r="AK54" s="19">
        <f ca="1">SUMPRODUCT(ReactionRateK3!$F76:$V76*OFFSET(ReactionStoich!$E$5:$U$5,AK$2,0))*(TimeStep)*'Composition Moles'!$C66</f>
        <v>0</v>
      </c>
      <c r="AL54" s="19">
        <f ca="1">SUMPRODUCT(ReactionRateK3!$F76:$V76*OFFSET(ReactionStoich!$E$5:$U$5,AL$2,0))*(TimeStep)*'Composition Moles'!$C66</f>
        <v>0</v>
      </c>
      <c r="AM54" s="19">
        <f ca="1">SUMPRODUCT(ReactionRateK3!$F76:$V76*OFFSET(ReactionStoich!$E$5:$U$5,AM$2,0))*(TimeStep)*'Composition Moles'!$C66</f>
        <v>0</v>
      </c>
      <c r="AN54" s="19">
        <f ca="1">SUMPRODUCT(ReactionRateK3!$F76:$V76*OFFSET(ReactionStoich!$E$5:$U$5,AN$2,0))*(TimeStep)*'Composition Moles'!$C66</f>
        <v>0</v>
      </c>
      <c r="AO54" s="19">
        <f ca="1">SUMPRODUCT(ReactionRateK3!$F76:$V76*OFFSET(ReactionStoich!$E$5:$U$5,AO$2,0))*(TimeStep)*'Composition Moles'!$C66</f>
        <v>-8.1705256197110929E-3</v>
      </c>
      <c r="AP54" s="19">
        <f ca="1">SUMPRODUCT(ReactionRateK3!$F76:$V76*OFFSET(ReactionStoich!$E$5:$U$5,AP$2,0))*(TimeStep)*'Composition Moles'!$C66</f>
        <v>-0.31624110615252116</v>
      </c>
      <c r="AQ54" s="19">
        <f ca="1">SUMPRODUCT(ReactionRateK3!$F76:$V76*OFFSET(ReactionStoich!$E$5:$U$5,AQ$2,0))*(TimeStep)*'Composition Moles'!$C66</f>
        <v>0</v>
      </c>
      <c r="AR54" s="19">
        <f ca="1">SUMPRODUCT(ReactionRateK3!$F76:$V76*OFFSET(ReactionStoich!$E$5:$U$5,AR$2,0))*(TimeStep)*'Composition Moles'!$C66</f>
        <v>0</v>
      </c>
      <c r="AS54" s="19">
        <f ca="1">SUMPRODUCT(ReactionRateK3!$F76:$V76*OFFSET(ReactionStoich!$E$5:$U$5,AS$2,0))*(TimeStep)*'Composition Moles'!$C66</f>
        <v>-0.48100818889246028</v>
      </c>
      <c r="AT54" s="19">
        <f ca="1">SUMPRODUCT(ReactionRateK3!$F76:$V76*OFFSET(ReactionStoich!$E$5:$U$5,AT$2,0))*(TimeStep)*'Composition Moles'!$C66</f>
        <v>-0.48100818889246028</v>
      </c>
      <c r="AU54" s="19">
        <f ca="1">SUMPRODUCT(ReactionRateK3!$F76:$V76*OFFSET(ReactionStoich!$E$5:$U$5,AU$2,0))*(TimeStep)*'Composition Moles'!$C66</f>
        <v>-0.48100818889246028</v>
      </c>
      <c r="AV54" s="19">
        <f ca="1">SUMPRODUCT(ReactionRateK3!$F76:$V76*OFFSET(ReactionStoich!$E$5:$U$5,AV$2,0))*(TimeStep)*'Composition Moles'!$C66</f>
        <v>0</v>
      </c>
      <c r="AW54" s="19">
        <f ca="1">SUMPRODUCT(ReactionRateK3!$F76:$V76*OFFSET(ReactionStoich!$E$5:$U$5,AW$2,0))*(TimeStep)*'Composition Moles'!$C66</f>
        <v>0</v>
      </c>
      <c r="AX54" s="19">
        <f ca="1">SUMPRODUCT(ReactionRateK3!$F76:$V76*OFFSET(ReactionStoich!$E$5:$U$5,AX$2,0))*(TimeStep)*'Composition Moles'!$C66</f>
        <v>0</v>
      </c>
      <c r="AY54" s="19">
        <f ca="1">SUMPRODUCT(ReactionRateK3!$F76:$V76*OFFSET(ReactionStoich!$E$5:$U$5,AY$2,0))*(TimeStep)*'Composition Moles'!$C66</f>
        <v>0</v>
      </c>
      <c r="AZ54" s="19">
        <f ca="1">SUMPRODUCT(ReactionRateK3!$F76:$V76*OFFSET(ReactionStoich!$E$5:$U$5,AZ$2,0))*(TimeStep)*'Composition Moles'!$C66</f>
        <v>0</v>
      </c>
      <c r="BA54" s="19">
        <f ca="1">SUMPRODUCT(ReactionRateK3!$F76:$V76*OFFSET(ReactionStoich!$E$5:$U$5,BA$2,0))*(TimeStep)*'Composition Moles'!$C66</f>
        <v>0</v>
      </c>
      <c r="BB54" s="19">
        <f ca="1">SUMPRODUCT(ReactionRateK3!$F76:$V76*OFFSET(ReactionStoich!$E$5:$U$5,BB$2,0))*(TimeStep)*'Composition Moles'!$C66</f>
        <v>0</v>
      </c>
      <c r="BC54" s="19">
        <f ca="1">SUMPRODUCT(ReactionRateK3!$F76:$V76*OFFSET(ReactionStoich!$E$5:$U$5,BC$2,0))*(TimeStep)*'Composition Moles'!$C66</f>
        <v>0</v>
      </c>
      <c r="BD54" s="19">
        <f ca="1">SUMPRODUCT(ReactionRateK3!$F76:$V76*OFFSET(ReactionStoich!$E$5:$U$5,BD$2,0))*(TimeStep)*'Composition Moles'!$C66</f>
        <v>0</v>
      </c>
      <c r="BE54" s="19">
        <f ca="1">SUMPRODUCT(ReactionRateK3!$F76:$V76*OFFSET(ReactionStoich!$E$5:$U$5,BE$2,0))*(TimeStep)*'Composition Moles'!$C66</f>
        <v>0</v>
      </c>
      <c r="BF54" s="19">
        <f ca="1">SUMPRODUCT(ReactionRateK3!$F76:$V76*OFFSET(ReactionStoich!$E$5:$U$5,BF$2,0))*(TimeStep)*'Composition Moles'!$C66</f>
        <v>0</v>
      </c>
      <c r="BG54" s="19">
        <f ca="1">SUMPRODUCT(ReactionRateK3!$F76:$V76*OFFSET(ReactionStoich!$E$5:$U$5,BG$2,0))*(TimeStep)*'Composition Moles'!$C66</f>
        <v>0</v>
      </c>
      <c r="BH54" s="19">
        <f ca="1">SUMPRODUCT(ReactionRateK3!$F76:$V76*OFFSET(ReactionStoich!$E$5:$U$5,BH$2,0))*(TimeStep)*'Composition Moles'!$C66</f>
        <v>0</v>
      </c>
      <c r="BI54" s="19">
        <f ca="1">SUMPRODUCT(ReactionRateK3!$F76:$V76*OFFSET(ReactionStoich!$E$5:$U$5,BI$2,0))*(TimeStep)*'Composition Moles'!$C66</f>
        <v>0</v>
      </c>
      <c r="BJ54" s="19">
        <f ca="1">SUMPRODUCT(ReactionRateK3!$F76:$V76*OFFSET(ReactionStoich!$E$5:$U$5,BJ$2,0))*(TimeStep)*'Composition Moles'!$C66</f>
        <v>0</v>
      </c>
      <c r="BK54" s="19">
        <f ca="1">SUMPRODUCT(ReactionRateK3!$F76:$V76*OFFSET(ReactionStoich!$E$5:$U$5,BK$2,0))*(TimeStep)*'Composition Moles'!$C66</f>
        <v>0</v>
      </c>
      <c r="BL54" s="19">
        <f ca="1">SUMPRODUCT(ReactionRateK3!$F76:$V76*OFFSET(ReactionStoich!$E$5:$U$5,BL$2,0))*(TimeStep)*'Composition Moles'!$C66</f>
        <v>0</v>
      </c>
      <c r="BM54" s="19">
        <f ca="1">SUMPRODUCT(ReactionRateK3!$F76:$V76*OFFSET(ReactionStoich!$E$5:$U$5,BM$2,0))*(TimeStep)*'Composition Moles'!$C66</f>
        <v>0</v>
      </c>
      <c r="BN54" s="19">
        <f ca="1">SUMPRODUCT(ReactionRateK3!$F76:$V76*OFFSET(ReactionStoich!$E$5:$U$5,BN$2,0))*(TimeStep)*'Composition Moles'!$C66</f>
        <v>0</v>
      </c>
      <c r="BO54" s="19">
        <f ca="1">SUMPRODUCT(ReactionRateK3!$F76:$V76*OFFSET(ReactionStoich!$E$5:$U$5,BO$2,0))*(TimeStep)*'Composition Moles'!$C66</f>
        <v>0</v>
      </c>
      <c r="BP54" s="19">
        <f ca="1">SUMPRODUCT(ReactionRateK3!$F76:$V76*OFFSET(ReactionStoich!$E$5:$U$5,BP$2,0))*(TimeStep)*'Composition Moles'!$C66</f>
        <v>0</v>
      </c>
      <c r="BQ54" s="19">
        <f ca="1">SUMPRODUCT(ReactionRateK3!$F76:$V76*OFFSET(ReactionStoich!$E$5:$U$5,BQ$2,0))*(TimeStep)*'Composition Moles'!$C66</f>
        <v>0</v>
      </c>
      <c r="BR54" s="19">
        <f ca="1">SUMPRODUCT(ReactionRateK3!$F76:$V76*OFFSET(ReactionStoich!$E$5:$U$5,BR$2,0))*(TimeStep)*'Composition Moles'!$C66</f>
        <v>0</v>
      </c>
      <c r="BS54" s="19">
        <f ca="1">SUMPRODUCT(ReactionRateK3!$F76:$V76*OFFSET(ReactionStoich!$E$5:$U$5,BS$2,0))*(TimeStep)*'Composition Moles'!$C66</f>
        <v>0</v>
      </c>
      <c r="BT54" s="19">
        <f ca="1">SUMPRODUCT(ReactionRateK3!$F76:$V76*OFFSET(ReactionStoich!$E$5:$U$5,BT$2,0))*(TimeStep)*'Composition Moles'!$C66</f>
        <v>0</v>
      </c>
      <c r="BU54" s="19">
        <f ca="1">SUMPRODUCT(ReactionRateK3!$F76:$V76*OFFSET(ReactionStoich!$E$5:$U$5,BU$2,0))*(TimeStep)*'Composition Moles'!$C66</f>
        <v>0</v>
      </c>
      <c r="BV54" s="19">
        <f ca="1">SUMPRODUCT(ReactionRateK3!$F76:$V76*OFFSET(ReactionStoich!$E$5:$U$5,BV$2,0))*(TimeStep)*'Composition Moles'!$C66</f>
        <v>0</v>
      </c>
      <c r="BW54" s="19">
        <f ca="1">SUMPRODUCT(ReactionRateK3!$F76:$V76*OFFSET(ReactionStoich!$E$5:$U$5,BW$2,0))*(TimeStep)*'Composition Moles'!$C66</f>
        <v>0</v>
      </c>
    </row>
    <row r="55" spans="1:75">
      <c r="A55">
        <f>ReactionRateK1!A77</f>
        <v>2.25</v>
      </c>
      <c r="B55" s="20">
        <f t="shared" ca="1" si="6"/>
        <v>-9994.0276451944701</v>
      </c>
      <c r="C55" s="20">
        <f ca="1">'Composition Moles'!BZ67</f>
        <v>144058.9005957609</v>
      </c>
      <c r="D55" s="26">
        <f t="shared" ca="1" si="7"/>
        <v>6.9374593335530116E-2</v>
      </c>
      <c r="F55" s="19">
        <f ca="1">SUMPRODUCT(ReactionRateK3!$F77:$V77*OFFSET(ReactionStoich!$E$5:$U$5,F$2,0))*(TimeStep)*'Composition Moles'!$C67</f>
        <v>-0.31840481856912944</v>
      </c>
      <c r="G55" s="19">
        <f ca="1">SUMPRODUCT(ReactionRateK3!$F77:$V77*OFFSET(ReactionStoich!$E$5:$U$5,G$2,0))*(TimeStep)*'Composition Moles'!$C67</f>
        <v>0</v>
      </c>
      <c r="H55" s="19">
        <f ca="1">SUMPRODUCT(ReactionRateK3!$F77:$V77*OFFSET(ReactionStoich!$E$5:$U$5,H$2,0))*(TimeStep)*'Composition Moles'!$C67</f>
        <v>0.3110186872766465</v>
      </c>
      <c r="I55" s="19">
        <f ca="1">SUMPRODUCT(ReactionRateK3!$F77:$V77*OFFSET(ReactionStoich!$E$5:$U$5,I$2,0))*(TimeStep)*'Composition Moles'!$C67</f>
        <v>7.3861312924828944E-3</v>
      </c>
      <c r="J55" s="19">
        <f ca="1">SUMPRODUCT(ReactionRateK3!$F77:$V77*OFFSET(ReactionStoich!$E$5:$U$5,J$2,0))*(TimeStep)*'Composition Moles'!$C67</f>
        <v>0</v>
      </c>
      <c r="K55" s="19">
        <f ca="1">SUMPRODUCT(ReactionRateK3!$F77:$V77*OFFSET(ReactionStoich!$E$5:$U$5,K$2,0))*(TimeStep)*'Composition Moles'!$C67</f>
        <v>0</v>
      </c>
      <c r="L55" s="19">
        <f ca="1">SUMPRODUCT(ReactionRateK3!$F77:$V77*OFFSET(ReactionStoich!$E$5:$U$5,L$2,0))*(TimeStep)*'Composition Moles'!$C67</f>
        <v>0</v>
      </c>
      <c r="M55" s="19">
        <f ca="1">SUMPRODUCT(ReactionRateK3!$F77:$V77*OFFSET(ReactionStoich!$E$5:$U$5,M$2,0))*(TimeStep)*'Composition Moles'!$C67</f>
        <v>0</v>
      </c>
      <c r="N55" s="19">
        <f ca="1">SUMPRODUCT(ReactionRateK3!$F77:$V77*OFFSET(ReactionStoich!$E$5:$U$5,N$2,0))*(TimeStep)*'Composition Moles'!$C67</f>
        <v>0</v>
      </c>
      <c r="O55" s="19">
        <f ca="1">SUMPRODUCT(ReactionRateK3!$F77:$V77*OFFSET(ReactionStoich!$E$5:$U$5,O$2,0))*(TimeStep)*'Composition Moles'!$C67</f>
        <v>0</v>
      </c>
      <c r="P55" s="19">
        <f ca="1">SUMPRODUCT(ReactionRateK3!$F77:$V77*OFFSET(ReactionStoich!$E$5:$U$5,P$2,0))*(TimeStep)*'Composition Moles'!$C67</f>
        <v>0</v>
      </c>
      <c r="Q55" s="19">
        <f ca="1">SUMPRODUCT(ReactionRateK3!$F77:$V77*OFFSET(ReactionStoich!$E$5:$U$5,Q$2,0))*(TimeStep)*'Composition Moles'!$C67</f>
        <v>0</v>
      </c>
      <c r="R55" s="19">
        <f ca="1">SUMPRODUCT(ReactionRateK3!$F77:$V77*OFFSET(ReactionStoich!$E$5:$U$5,R$2,0))*(TimeStep)*'Composition Moles'!$C67</f>
        <v>0</v>
      </c>
      <c r="S55" s="19">
        <f ca="1">SUMPRODUCT(ReactionRateK3!$F77:$V77*OFFSET(ReactionStoich!$E$5:$U$5,S$2,0))*(TimeStep)*'Composition Moles'!$C67</f>
        <v>3.5952973784953168</v>
      </c>
      <c r="T55" s="19">
        <f ca="1">SUMPRODUCT(ReactionRateK3!$F77:$V77*OFFSET(ReactionStoich!$E$5:$U$5,T$2,0))*(TimeStep)*'Composition Moles'!$C67</f>
        <v>0</v>
      </c>
      <c r="U55" s="19">
        <f ca="1">SUMPRODUCT(ReactionRateK3!$F77:$V77*OFFSET(ReactionStoich!$E$5:$U$5,U$2,0))*(TimeStep)*'Composition Moles'!$C67</f>
        <v>0</v>
      </c>
      <c r="V55" s="19">
        <f ca="1">SUMPRODUCT(ReactionRateK3!$F77:$V77*OFFSET(ReactionStoich!$E$5:$U$5,V$2,0))*(TimeStep)*'Composition Moles'!$C67</f>
        <v>0</v>
      </c>
      <c r="W55" s="19">
        <f ca="1">SUMPRODUCT(ReactionRateK3!$F77:$V77*OFFSET(ReactionStoich!$E$5:$U$5,W$2,0))*(TimeStep)*'Composition Moles'!$C67</f>
        <v>0</v>
      </c>
      <c r="X55" s="19">
        <f ca="1">SUMPRODUCT(ReactionRateK3!$F77:$V77*OFFSET(ReactionStoich!$E$5:$U$5,X$2,0))*(TimeStep)*'Composition Moles'!$C67</f>
        <v>0</v>
      </c>
      <c r="Y55" s="19">
        <f ca="1">SUMPRODUCT(ReactionRateK3!$F77:$V77*OFFSET(ReactionStoich!$E$5:$U$5,Y$2,0))*(TimeStep)*'Composition Moles'!$C67</f>
        <v>-8.2648656046526359</v>
      </c>
      <c r="Z55" s="19">
        <f ca="1">SUMPRODUCT(ReactionRateK3!$F77:$V77*OFFSET(ReactionStoich!$E$5:$U$5,Z$2,0))*(TimeStep)*'Composition Moles'!$C67</f>
        <v>0</v>
      </c>
      <c r="AA55" s="19">
        <f ca="1">SUMPRODUCT(ReactionRateK3!$F77:$V77*OFFSET(ReactionStoich!$E$5:$U$5,AA$2,0))*(TimeStep)*'Composition Moles'!$C67</f>
        <v>0</v>
      </c>
      <c r="AB55" s="19">
        <f ca="1">SUMPRODUCT(ReactionRateK3!$F77:$V77*OFFSET(ReactionStoich!$E$5:$U$5,AB$2,0))*(TimeStep)*'Composition Moles'!$C67</f>
        <v>0</v>
      </c>
      <c r="AC55" s="19">
        <f ca="1">SUMPRODUCT(ReactionRateK3!$F77:$V77*OFFSET(ReactionStoich!$E$5:$U$5,AC$2,0))*(TimeStep)*'Composition Moles'!$C67</f>
        <v>0</v>
      </c>
      <c r="AD55" s="19">
        <f ca="1">SUMPRODUCT(ReactionRateK3!$F77:$V77*OFFSET(ReactionStoich!$E$5:$U$5,AD$2,0))*(TimeStep)*'Composition Moles'!$C67</f>
        <v>0</v>
      </c>
      <c r="AE55" s="19">
        <f ca="1">SUMPRODUCT(ReactionRateK3!$F77:$V77*OFFSET(ReactionStoich!$E$5:$U$5,AE$2,0))*(TimeStep)*'Composition Moles'!$C67</f>
        <v>0</v>
      </c>
      <c r="AF55" s="19">
        <f ca="1">SUMPRODUCT(ReactionRateK3!$F77:$V77*OFFSET(ReactionStoich!$E$5:$U$5,AF$2,0))*(TimeStep)*'Composition Moles'!$C67</f>
        <v>0</v>
      </c>
      <c r="AG55" s="19">
        <f ca="1">SUMPRODUCT(ReactionRateK3!$F77:$V77*OFFSET(ReactionStoich!$E$5:$U$5,AG$2,0))*(TimeStep)*'Composition Moles'!$C67</f>
        <v>-2.7369374704905355E-2</v>
      </c>
      <c r="AH55" s="19">
        <f ca="1">SUMPRODUCT(ReactionRateK3!$F77:$V77*OFFSET(ReactionStoich!$E$5:$U$5,AH$2,0))*(TimeStep)*'Composition Moles'!$C67</f>
        <v>1.0467600417468748</v>
      </c>
      <c r="AI55" s="19">
        <f ca="1">SUMPRODUCT(ReactionRateK3!$F77:$V77*OFFSET(ReactionStoich!$E$5:$U$5,AI$2,0))*(TimeStep)*'Composition Moles'!$C67</f>
        <v>3.9236490887720756</v>
      </c>
      <c r="AJ55" s="19">
        <f ca="1">SUMPRODUCT(ReactionRateK3!$F77:$V77*OFFSET(ReactionStoich!$E$5:$U$5,AJ$2,0))*(TimeStep)*'Composition Moles'!$C67</f>
        <v>1.4449950864360153</v>
      </c>
      <c r="AK55" s="19">
        <f ca="1">SUMPRODUCT(ReactionRateK3!$F77:$V77*OFFSET(ReactionStoich!$E$5:$U$5,AK$2,0))*(TimeStep)*'Composition Moles'!$C67</f>
        <v>0</v>
      </c>
      <c r="AL55" s="19">
        <f ca="1">SUMPRODUCT(ReactionRateK3!$F77:$V77*OFFSET(ReactionStoich!$E$5:$U$5,AL$2,0))*(TimeStep)*'Composition Moles'!$C67</f>
        <v>0</v>
      </c>
      <c r="AM55" s="19">
        <f ca="1">SUMPRODUCT(ReactionRateK3!$F77:$V77*OFFSET(ReactionStoich!$E$5:$U$5,AM$2,0))*(TimeStep)*'Composition Moles'!$C67</f>
        <v>0</v>
      </c>
      <c r="AN55" s="19">
        <f ca="1">SUMPRODUCT(ReactionRateK3!$F77:$V77*OFFSET(ReactionStoich!$E$5:$U$5,AN$2,0))*(TimeStep)*'Composition Moles'!$C67</f>
        <v>0</v>
      </c>
      <c r="AO55" s="19">
        <f ca="1">SUMPRODUCT(ReactionRateK3!$F77:$V77*OFFSET(ReactionStoich!$E$5:$U$5,AO$2,0))*(TimeStep)*'Composition Moles'!$C67</f>
        <v>-7.3861312924828944E-3</v>
      </c>
      <c r="AP55" s="19">
        <f ca="1">SUMPRODUCT(ReactionRateK3!$F77:$V77*OFFSET(ReactionStoich!$E$5:$U$5,AP$2,0))*(TimeStep)*'Composition Moles'!$C67</f>
        <v>-0.29774471388491752</v>
      </c>
      <c r="AQ55" s="19">
        <f ca="1">SUMPRODUCT(ReactionRateK3!$F77:$V77*OFFSET(ReactionStoich!$E$5:$U$5,AQ$2,0))*(TimeStep)*'Composition Moles'!$C67</f>
        <v>0</v>
      </c>
      <c r="AR55" s="19">
        <f ca="1">SUMPRODUCT(ReactionRateK3!$F77:$V77*OFFSET(ReactionStoich!$E$5:$U$5,AR$2,0))*(TimeStep)*'Composition Moles'!$C67</f>
        <v>0</v>
      </c>
      <c r="AS55" s="19">
        <f ca="1">SUMPRODUCT(ReactionRateK3!$F77:$V77*OFFSET(ReactionStoich!$E$5:$U$5,AS$2,0))*(TimeStep)*'Composition Moles'!$C67</f>
        <v>-0.47111192363844739</v>
      </c>
      <c r="AT55" s="19">
        <f ca="1">SUMPRODUCT(ReactionRateK3!$F77:$V77*OFFSET(ReactionStoich!$E$5:$U$5,AT$2,0))*(TimeStep)*'Composition Moles'!$C67</f>
        <v>-0.47111192363844739</v>
      </c>
      <c r="AU55" s="19">
        <f ca="1">SUMPRODUCT(ReactionRateK3!$F77:$V77*OFFSET(ReactionStoich!$E$5:$U$5,AU$2,0))*(TimeStep)*'Composition Moles'!$C67</f>
        <v>-0.47111192363844739</v>
      </c>
      <c r="AV55" s="19">
        <f ca="1">SUMPRODUCT(ReactionRateK3!$F77:$V77*OFFSET(ReactionStoich!$E$5:$U$5,AV$2,0))*(TimeStep)*'Composition Moles'!$C67</f>
        <v>0</v>
      </c>
      <c r="AW55" s="19">
        <f ca="1">SUMPRODUCT(ReactionRateK3!$F77:$V77*OFFSET(ReactionStoich!$E$5:$U$5,AW$2,0))*(TimeStep)*'Composition Moles'!$C67</f>
        <v>0</v>
      </c>
      <c r="AX55" s="19">
        <f ca="1">SUMPRODUCT(ReactionRateK3!$F77:$V77*OFFSET(ReactionStoich!$E$5:$U$5,AX$2,0))*(TimeStep)*'Composition Moles'!$C67</f>
        <v>0</v>
      </c>
      <c r="AY55" s="19">
        <f ca="1">SUMPRODUCT(ReactionRateK3!$F77:$V77*OFFSET(ReactionStoich!$E$5:$U$5,AY$2,0))*(TimeStep)*'Composition Moles'!$C67</f>
        <v>0</v>
      </c>
      <c r="AZ55" s="19">
        <f ca="1">SUMPRODUCT(ReactionRateK3!$F77:$V77*OFFSET(ReactionStoich!$E$5:$U$5,AZ$2,0))*(TimeStep)*'Composition Moles'!$C67</f>
        <v>0</v>
      </c>
      <c r="BA55" s="19">
        <f ca="1">SUMPRODUCT(ReactionRateK3!$F77:$V77*OFFSET(ReactionStoich!$E$5:$U$5,BA$2,0))*(TimeStep)*'Composition Moles'!$C67</f>
        <v>0</v>
      </c>
      <c r="BB55" s="19">
        <f ca="1">SUMPRODUCT(ReactionRateK3!$F77:$V77*OFFSET(ReactionStoich!$E$5:$U$5,BB$2,0))*(TimeStep)*'Composition Moles'!$C67</f>
        <v>0</v>
      </c>
      <c r="BC55" s="19">
        <f ca="1">SUMPRODUCT(ReactionRateK3!$F77:$V77*OFFSET(ReactionStoich!$E$5:$U$5,BC$2,0))*(TimeStep)*'Composition Moles'!$C67</f>
        <v>0</v>
      </c>
      <c r="BD55" s="19">
        <f ca="1">SUMPRODUCT(ReactionRateK3!$F77:$V77*OFFSET(ReactionStoich!$E$5:$U$5,BD$2,0))*(TimeStep)*'Composition Moles'!$C67</f>
        <v>0</v>
      </c>
      <c r="BE55" s="19">
        <f ca="1">SUMPRODUCT(ReactionRateK3!$F77:$V77*OFFSET(ReactionStoich!$E$5:$U$5,BE$2,0))*(TimeStep)*'Composition Moles'!$C67</f>
        <v>0</v>
      </c>
      <c r="BF55" s="19">
        <f ca="1">SUMPRODUCT(ReactionRateK3!$F77:$V77*OFFSET(ReactionStoich!$E$5:$U$5,BF$2,0))*(TimeStep)*'Composition Moles'!$C67</f>
        <v>0</v>
      </c>
      <c r="BG55" s="19">
        <f ca="1">SUMPRODUCT(ReactionRateK3!$F77:$V77*OFFSET(ReactionStoich!$E$5:$U$5,BG$2,0))*(TimeStep)*'Composition Moles'!$C67</f>
        <v>0</v>
      </c>
      <c r="BH55" s="19">
        <f ca="1">SUMPRODUCT(ReactionRateK3!$F77:$V77*OFFSET(ReactionStoich!$E$5:$U$5,BH$2,0))*(TimeStep)*'Composition Moles'!$C67</f>
        <v>0</v>
      </c>
      <c r="BI55" s="19">
        <f ca="1">SUMPRODUCT(ReactionRateK3!$F77:$V77*OFFSET(ReactionStoich!$E$5:$U$5,BI$2,0))*(TimeStep)*'Composition Moles'!$C67</f>
        <v>0</v>
      </c>
      <c r="BJ55" s="19">
        <f ca="1">SUMPRODUCT(ReactionRateK3!$F77:$V77*OFFSET(ReactionStoich!$E$5:$U$5,BJ$2,0))*(TimeStep)*'Composition Moles'!$C67</f>
        <v>0</v>
      </c>
      <c r="BK55" s="19">
        <f ca="1">SUMPRODUCT(ReactionRateK3!$F77:$V77*OFFSET(ReactionStoich!$E$5:$U$5,BK$2,0))*(TimeStep)*'Composition Moles'!$C67</f>
        <v>0</v>
      </c>
      <c r="BL55" s="19">
        <f ca="1">SUMPRODUCT(ReactionRateK3!$F77:$V77*OFFSET(ReactionStoich!$E$5:$U$5,BL$2,0))*(TimeStep)*'Composition Moles'!$C67</f>
        <v>0</v>
      </c>
      <c r="BM55" s="19">
        <f ca="1">SUMPRODUCT(ReactionRateK3!$F77:$V77*OFFSET(ReactionStoich!$E$5:$U$5,BM$2,0))*(TimeStep)*'Composition Moles'!$C67</f>
        <v>0</v>
      </c>
      <c r="BN55" s="19">
        <f ca="1">SUMPRODUCT(ReactionRateK3!$F77:$V77*OFFSET(ReactionStoich!$E$5:$U$5,BN$2,0))*(TimeStep)*'Composition Moles'!$C67</f>
        <v>0</v>
      </c>
      <c r="BO55" s="19">
        <f ca="1">SUMPRODUCT(ReactionRateK3!$F77:$V77*OFFSET(ReactionStoich!$E$5:$U$5,BO$2,0))*(TimeStep)*'Composition Moles'!$C67</f>
        <v>0</v>
      </c>
      <c r="BP55" s="19">
        <f ca="1">SUMPRODUCT(ReactionRateK3!$F77:$V77*OFFSET(ReactionStoich!$E$5:$U$5,BP$2,0))*(TimeStep)*'Composition Moles'!$C67</f>
        <v>0</v>
      </c>
      <c r="BQ55" s="19">
        <f ca="1">SUMPRODUCT(ReactionRateK3!$F77:$V77*OFFSET(ReactionStoich!$E$5:$U$5,BQ$2,0))*(TimeStep)*'Composition Moles'!$C67</f>
        <v>0</v>
      </c>
      <c r="BR55" s="19">
        <f ca="1">SUMPRODUCT(ReactionRateK3!$F77:$V77*OFFSET(ReactionStoich!$E$5:$U$5,BR$2,0))*(TimeStep)*'Composition Moles'!$C67</f>
        <v>0</v>
      </c>
      <c r="BS55" s="19">
        <f ca="1">SUMPRODUCT(ReactionRateK3!$F77:$V77*OFFSET(ReactionStoich!$E$5:$U$5,BS$2,0))*(TimeStep)*'Composition Moles'!$C67</f>
        <v>0</v>
      </c>
      <c r="BT55" s="19">
        <f ca="1">SUMPRODUCT(ReactionRateK3!$F77:$V77*OFFSET(ReactionStoich!$E$5:$U$5,BT$2,0))*(TimeStep)*'Composition Moles'!$C67</f>
        <v>0</v>
      </c>
      <c r="BU55" s="19">
        <f ca="1">SUMPRODUCT(ReactionRateK3!$F77:$V77*OFFSET(ReactionStoich!$E$5:$U$5,BU$2,0))*(TimeStep)*'Composition Moles'!$C67</f>
        <v>0</v>
      </c>
      <c r="BV55" s="19">
        <f ca="1">SUMPRODUCT(ReactionRateK3!$F77:$V77*OFFSET(ReactionStoich!$E$5:$U$5,BV$2,0))*(TimeStep)*'Composition Moles'!$C67</f>
        <v>0</v>
      </c>
      <c r="BW55" s="19">
        <f ca="1">SUMPRODUCT(ReactionRateK3!$F77:$V77*OFFSET(ReactionStoich!$E$5:$U$5,BW$2,0))*(TimeStep)*'Composition Moles'!$C67</f>
        <v>0</v>
      </c>
    </row>
    <row r="56" spans="1:75">
      <c r="A56">
        <f>ReactionRateK1!A78</f>
        <v>2.2999999999999998</v>
      </c>
      <c r="B56" s="20">
        <f t="shared" ca="1" si="6"/>
        <v>-9404.8773440577279</v>
      </c>
      <c r="C56" s="20">
        <f ca="1">'Composition Moles'!BZ68</f>
        <v>144070.53862096238</v>
      </c>
      <c r="D56" s="26">
        <f t="shared" ca="1" si="7"/>
        <v>6.5279670875675558E-2</v>
      </c>
      <c r="F56" s="19">
        <f ca="1">SUMPRODUCT(ReactionRateK3!$F78:$V78*OFFSET(ReactionStoich!$E$5:$U$5,F$2,0))*(TimeStep)*'Composition Moles'!$C68</f>
        <v>-0.29789200302942503</v>
      </c>
      <c r="G56" s="19">
        <f ca="1">SUMPRODUCT(ReactionRateK3!$F78:$V78*OFFSET(ReactionStoich!$E$5:$U$5,G$2,0))*(TimeStep)*'Composition Moles'!$C68</f>
        <v>0</v>
      </c>
      <c r="H56" s="19">
        <f ca="1">SUMPRODUCT(ReactionRateK3!$F78:$V78*OFFSET(ReactionStoich!$E$5:$U$5,H$2,0))*(TimeStep)*'Composition Moles'!$C68</f>
        <v>0.29121293609847321</v>
      </c>
      <c r="I56" s="19">
        <f ca="1">SUMPRODUCT(ReactionRateK3!$F78:$V78*OFFSET(ReactionStoich!$E$5:$U$5,I$2,0))*(TimeStep)*'Composition Moles'!$C68</f>
        <v>6.6790669309517931E-3</v>
      </c>
      <c r="J56" s="19">
        <f ca="1">SUMPRODUCT(ReactionRateK3!$F78:$V78*OFFSET(ReactionStoich!$E$5:$U$5,J$2,0))*(TimeStep)*'Composition Moles'!$C68</f>
        <v>0</v>
      </c>
      <c r="K56" s="19">
        <f ca="1">SUMPRODUCT(ReactionRateK3!$F78:$V78*OFFSET(ReactionStoich!$E$5:$U$5,K$2,0))*(TimeStep)*'Composition Moles'!$C68</f>
        <v>0</v>
      </c>
      <c r="L56" s="19">
        <f ca="1">SUMPRODUCT(ReactionRateK3!$F78:$V78*OFFSET(ReactionStoich!$E$5:$U$5,L$2,0))*(TimeStep)*'Composition Moles'!$C68</f>
        <v>0</v>
      </c>
      <c r="M56" s="19">
        <f ca="1">SUMPRODUCT(ReactionRateK3!$F78:$V78*OFFSET(ReactionStoich!$E$5:$U$5,M$2,0))*(TimeStep)*'Composition Moles'!$C68</f>
        <v>0</v>
      </c>
      <c r="N56" s="19">
        <f ca="1">SUMPRODUCT(ReactionRateK3!$F78:$V78*OFFSET(ReactionStoich!$E$5:$U$5,N$2,0))*(TimeStep)*'Composition Moles'!$C68</f>
        <v>0</v>
      </c>
      <c r="O56" s="19">
        <f ca="1">SUMPRODUCT(ReactionRateK3!$F78:$V78*OFFSET(ReactionStoich!$E$5:$U$5,O$2,0))*(TimeStep)*'Composition Moles'!$C68</f>
        <v>0</v>
      </c>
      <c r="P56" s="19">
        <f ca="1">SUMPRODUCT(ReactionRateK3!$F78:$V78*OFFSET(ReactionStoich!$E$5:$U$5,P$2,0))*(TimeStep)*'Composition Moles'!$C68</f>
        <v>0</v>
      </c>
      <c r="Q56" s="19">
        <f ca="1">SUMPRODUCT(ReactionRateK3!$F78:$V78*OFFSET(ReactionStoich!$E$5:$U$5,Q$2,0))*(TimeStep)*'Composition Moles'!$C68</f>
        <v>0</v>
      </c>
      <c r="R56" s="19">
        <f ca="1">SUMPRODUCT(ReactionRateK3!$F78:$V78*OFFSET(ReactionStoich!$E$5:$U$5,R$2,0))*(TimeStep)*'Composition Moles'!$C68</f>
        <v>0</v>
      </c>
      <c r="S56" s="19">
        <f ca="1">SUMPRODUCT(ReactionRateK3!$F78:$V78*OFFSET(ReactionStoich!$E$5:$U$5,S$2,0))*(TimeStep)*'Composition Moles'!$C68</f>
        <v>3.5276136964426823</v>
      </c>
      <c r="T56" s="19">
        <f ca="1">SUMPRODUCT(ReactionRateK3!$F78:$V78*OFFSET(ReactionStoich!$E$5:$U$5,T$2,0))*(TimeStep)*'Composition Moles'!$C68</f>
        <v>0</v>
      </c>
      <c r="U56" s="19">
        <f ca="1">SUMPRODUCT(ReactionRateK3!$F78:$V78*OFFSET(ReactionStoich!$E$5:$U$5,U$2,0))*(TimeStep)*'Composition Moles'!$C68</f>
        <v>0</v>
      </c>
      <c r="V56" s="19">
        <f ca="1">SUMPRODUCT(ReactionRateK3!$F78:$V78*OFFSET(ReactionStoich!$E$5:$U$5,V$2,0))*(TimeStep)*'Composition Moles'!$C68</f>
        <v>0</v>
      </c>
      <c r="W56" s="19">
        <f ca="1">SUMPRODUCT(ReactionRateK3!$F78:$V78*OFFSET(ReactionStoich!$E$5:$U$5,W$2,0))*(TimeStep)*'Composition Moles'!$C68</f>
        <v>0</v>
      </c>
      <c r="X56" s="19">
        <f ca="1">SUMPRODUCT(ReactionRateK3!$F78:$V78*OFFSET(ReactionStoich!$E$5:$U$5,X$2,0))*(TimeStep)*'Composition Moles'!$C68</f>
        <v>0</v>
      </c>
      <c r="Y56" s="19">
        <f ca="1">SUMPRODUCT(ReactionRateK3!$F78:$V78*OFFSET(ReactionStoich!$E$5:$U$5,Y$2,0))*(TimeStep)*'Composition Moles'!$C68</f>
        <v>-8.1241214480907793</v>
      </c>
      <c r="Z56" s="19">
        <f ca="1">SUMPRODUCT(ReactionRateK3!$F78:$V78*OFFSET(ReactionStoich!$E$5:$U$5,Z$2,0))*(TimeStep)*'Composition Moles'!$C68</f>
        <v>0</v>
      </c>
      <c r="AA56" s="19">
        <f ca="1">SUMPRODUCT(ReactionRateK3!$F78:$V78*OFFSET(ReactionStoich!$E$5:$U$5,AA$2,0))*(TimeStep)*'Composition Moles'!$C68</f>
        <v>0</v>
      </c>
      <c r="AB56" s="19">
        <f ca="1">SUMPRODUCT(ReactionRateK3!$F78:$V78*OFFSET(ReactionStoich!$E$5:$U$5,AB$2,0))*(TimeStep)*'Composition Moles'!$C68</f>
        <v>0</v>
      </c>
      <c r="AC56" s="19">
        <f ca="1">SUMPRODUCT(ReactionRateK3!$F78:$V78*OFFSET(ReactionStoich!$E$5:$U$5,AC$2,0))*(TimeStep)*'Composition Moles'!$C68</f>
        <v>0</v>
      </c>
      <c r="AD56" s="19">
        <f ca="1">SUMPRODUCT(ReactionRateK3!$F78:$V78*OFFSET(ReactionStoich!$E$5:$U$5,AD$2,0))*(TimeStep)*'Composition Moles'!$C68</f>
        <v>0</v>
      </c>
      <c r="AE56" s="19">
        <f ca="1">SUMPRODUCT(ReactionRateK3!$F78:$V78*OFFSET(ReactionStoich!$E$5:$U$5,AE$2,0))*(TimeStep)*'Composition Moles'!$C68</f>
        <v>0</v>
      </c>
      <c r="AF56" s="19">
        <f ca="1">SUMPRODUCT(ReactionRateK3!$F78:$V78*OFFSET(ReactionStoich!$E$5:$U$5,AF$2,0))*(TimeStep)*'Composition Moles'!$C68</f>
        <v>0</v>
      </c>
      <c r="AG56" s="19">
        <f ca="1">SUMPRODUCT(ReactionRateK3!$F78:$V78*OFFSET(ReactionStoich!$E$5:$U$5,AG$2,0))*(TimeStep)*'Composition Moles'!$C68</f>
        <v>-2.6948384917565238E-2</v>
      </c>
      <c r="AH56" s="19">
        <f ca="1">SUMPRODUCT(ReactionRateK3!$F78:$V78*OFFSET(ReactionStoich!$E$5:$U$5,AH$2,0))*(TimeStep)*'Composition Moles'!$C68</f>
        <v>0.95426659454398743</v>
      </c>
      <c r="AI56" s="19">
        <f ca="1">SUMPRODUCT(ReactionRateK3!$F78:$V78*OFFSET(ReactionStoich!$E$5:$U$5,AI$2,0))*(TimeStep)*'Composition Moles'!$C68</f>
        <v>3.9218513637000321</v>
      </c>
      <c r="AJ56" s="19">
        <f ca="1">SUMPRODUCT(ReactionRateK3!$F78:$V78*OFFSET(ReactionStoich!$E$5:$U$5,AJ$2,0))*(TimeStep)*'Composition Moles'!$C68</f>
        <v>1.4186953065168584</v>
      </c>
      <c r="AK56" s="19">
        <f ca="1">SUMPRODUCT(ReactionRateK3!$F78:$V78*OFFSET(ReactionStoich!$E$5:$U$5,AK$2,0))*(TimeStep)*'Composition Moles'!$C68</f>
        <v>0</v>
      </c>
      <c r="AL56" s="19">
        <f ca="1">SUMPRODUCT(ReactionRateK3!$F78:$V78*OFFSET(ReactionStoich!$E$5:$U$5,AL$2,0))*(TimeStep)*'Composition Moles'!$C68</f>
        <v>0</v>
      </c>
      <c r="AM56" s="19">
        <f ca="1">SUMPRODUCT(ReactionRateK3!$F78:$V78*OFFSET(ReactionStoich!$E$5:$U$5,AM$2,0))*(TimeStep)*'Composition Moles'!$C68</f>
        <v>0</v>
      </c>
      <c r="AN56" s="19">
        <f ca="1">SUMPRODUCT(ReactionRateK3!$F78:$V78*OFFSET(ReactionStoich!$E$5:$U$5,AN$2,0))*(TimeStep)*'Composition Moles'!$C68</f>
        <v>0</v>
      </c>
      <c r="AO56" s="19">
        <f ca="1">SUMPRODUCT(ReactionRateK3!$F78:$V78*OFFSET(ReactionStoich!$E$5:$U$5,AO$2,0))*(TimeStep)*'Composition Moles'!$C68</f>
        <v>-6.6790669309517931E-3</v>
      </c>
      <c r="AP56" s="19">
        <f ca="1">SUMPRODUCT(ReactionRateK3!$F78:$V78*OFFSET(ReactionStoich!$E$5:$U$5,AP$2,0))*(TimeStep)*'Composition Moles'!$C68</f>
        <v>-0.28019671287806042</v>
      </c>
      <c r="AQ56" s="19">
        <f ca="1">SUMPRODUCT(ReactionRateK3!$F78:$V78*OFFSET(ReactionStoich!$E$5:$U$5,AQ$2,0))*(TimeStep)*'Composition Moles'!$C68</f>
        <v>0</v>
      </c>
      <c r="AR56" s="19">
        <f ca="1">SUMPRODUCT(ReactionRateK3!$F78:$V78*OFFSET(ReactionStoich!$E$5:$U$5,AR$2,0))*(TimeStep)*'Composition Moles'!$C68</f>
        <v>0</v>
      </c>
      <c r="AS56" s="19">
        <f ca="1">SUMPRODUCT(ReactionRateK3!$F78:$V78*OFFSET(ReactionStoich!$E$5:$U$5,AS$2,0))*(TimeStep)*'Composition Moles'!$C68</f>
        <v>-0.46149378279540143</v>
      </c>
      <c r="AT56" s="19">
        <f ca="1">SUMPRODUCT(ReactionRateK3!$F78:$V78*OFFSET(ReactionStoich!$E$5:$U$5,AT$2,0))*(TimeStep)*'Composition Moles'!$C68</f>
        <v>-0.46149378279540143</v>
      </c>
      <c r="AU56" s="19">
        <f ca="1">SUMPRODUCT(ReactionRateK3!$F78:$V78*OFFSET(ReactionStoich!$E$5:$U$5,AU$2,0))*(TimeStep)*'Composition Moles'!$C68</f>
        <v>-0.46149378279540143</v>
      </c>
      <c r="AV56" s="19">
        <f ca="1">SUMPRODUCT(ReactionRateK3!$F78:$V78*OFFSET(ReactionStoich!$E$5:$U$5,AV$2,0))*(TimeStep)*'Composition Moles'!$C68</f>
        <v>0</v>
      </c>
      <c r="AW56" s="19">
        <f ca="1">SUMPRODUCT(ReactionRateK3!$F78:$V78*OFFSET(ReactionStoich!$E$5:$U$5,AW$2,0))*(TimeStep)*'Composition Moles'!$C68</f>
        <v>0</v>
      </c>
      <c r="AX56" s="19">
        <f ca="1">SUMPRODUCT(ReactionRateK3!$F78:$V78*OFFSET(ReactionStoich!$E$5:$U$5,AX$2,0))*(TimeStep)*'Composition Moles'!$C68</f>
        <v>0</v>
      </c>
      <c r="AY56" s="19">
        <f ca="1">SUMPRODUCT(ReactionRateK3!$F78:$V78*OFFSET(ReactionStoich!$E$5:$U$5,AY$2,0))*(TimeStep)*'Composition Moles'!$C68</f>
        <v>0</v>
      </c>
      <c r="AZ56" s="19">
        <f ca="1">SUMPRODUCT(ReactionRateK3!$F78:$V78*OFFSET(ReactionStoich!$E$5:$U$5,AZ$2,0))*(TimeStep)*'Composition Moles'!$C68</f>
        <v>0</v>
      </c>
      <c r="BA56" s="19">
        <f ca="1">SUMPRODUCT(ReactionRateK3!$F78:$V78*OFFSET(ReactionStoich!$E$5:$U$5,BA$2,0))*(TimeStep)*'Composition Moles'!$C68</f>
        <v>0</v>
      </c>
      <c r="BB56" s="19">
        <f ca="1">SUMPRODUCT(ReactionRateK3!$F78:$V78*OFFSET(ReactionStoich!$E$5:$U$5,BB$2,0))*(TimeStep)*'Composition Moles'!$C68</f>
        <v>0</v>
      </c>
      <c r="BC56" s="19">
        <f ca="1">SUMPRODUCT(ReactionRateK3!$F78:$V78*OFFSET(ReactionStoich!$E$5:$U$5,BC$2,0))*(TimeStep)*'Composition Moles'!$C68</f>
        <v>0</v>
      </c>
      <c r="BD56" s="19">
        <f ca="1">SUMPRODUCT(ReactionRateK3!$F78:$V78*OFFSET(ReactionStoich!$E$5:$U$5,BD$2,0))*(TimeStep)*'Composition Moles'!$C68</f>
        <v>0</v>
      </c>
      <c r="BE56" s="19">
        <f ca="1">SUMPRODUCT(ReactionRateK3!$F78:$V78*OFFSET(ReactionStoich!$E$5:$U$5,BE$2,0))*(TimeStep)*'Composition Moles'!$C68</f>
        <v>0</v>
      </c>
      <c r="BF56" s="19">
        <f ca="1">SUMPRODUCT(ReactionRateK3!$F78:$V78*OFFSET(ReactionStoich!$E$5:$U$5,BF$2,0))*(TimeStep)*'Composition Moles'!$C68</f>
        <v>0</v>
      </c>
      <c r="BG56" s="19">
        <f ca="1">SUMPRODUCT(ReactionRateK3!$F78:$V78*OFFSET(ReactionStoich!$E$5:$U$5,BG$2,0))*(TimeStep)*'Composition Moles'!$C68</f>
        <v>0</v>
      </c>
      <c r="BH56" s="19">
        <f ca="1">SUMPRODUCT(ReactionRateK3!$F78:$V78*OFFSET(ReactionStoich!$E$5:$U$5,BH$2,0))*(TimeStep)*'Composition Moles'!$C68</f>
        <v>0</v>
      </c>
      <c r="BI56" s="19">
        <f ca="1">SUMPRODUCT(ReactionRateK3!$F78:$V78*OFFSET(ReactionStoich!$E$5:$U$5,BI$2,0))*(TimeStep)*'Composition Moles'!$C68</f>
        <v>0</v>
      </c>
      <c r="BJ56" s="19">
        <f ca="1">SUMPRODUCT(ReactionRateK3!$F78:$V78*OFFSET(ReactionStoich!$E$5:$U$5,BJ$2,0))*(TimeStep)*'Composition Moles'!$C68</f>
        <v>0</v>
      </c>
      <c r="BK56" s="19">
        <f ca="1">SUMPRODUCT(ReactionRateK3!$F78:$V78*OFFSET(ReactionStoich!$E$5:$U$5,BK$2,0))*(TimeStep)*'Composition Moles'!$C68</f>
        <v>0</v>
      </c>
      <c r="BL56" s="19">
        <f ca="1">SUMPRODUCT(ReactionRateK3!$F78:$V78*OFFSET(ReactionStoich!$E$5:$U$5,BL$2,0))*(TimeStep)*'Composition Moles'!$C68</f>
        <v>0</v>
      </c>
      <c r="BM56" s="19">
        <f ca="1">SUMPRODUCT(ReactionRateK3!$F78:$V78*OFFSET(ReactionStoich!$E$5:$U$5,BM$2,0))*(TimeStep)*'Composition Moles'!$C68</f>
        <v>0</v>
      </c>
      <c r="BN56" s="19">
        <f ca="1">SUMPRODUCT(ReactionRateK3!$F78:$V78*OFFSET(ReactionStoich!$E$5:$U$5,BN$2,0))*(TimeStep)*'Composition Moles'!$C68</f>
        <v>0</v>
      </c>
      <c r="BO56" s="19">
        <f ca="1">SUMPRODUCT(ReactionRateK3!$F78:$V78*OFFSET(ReactionStoich!$E$5:$U$5,BO$2,0))*(TimeStep)*'Composition Moles'!$C68</f>
        <v>0</v>
      </c>
      <c r="BP56" s="19">
        <f ca="1">SUMPRODUCT(ReactionRateK3!$F78:$V78*OFFSET(ReactionStoich!$E$5:$U$5,BP$2,0))*(TimeStep)*'Composition Moles'!$C68</f>
        <v>0</v>
      </c>
      <c r="BQ56" s="19">
        <f ca="1">SUMPRODUCT(ReactionRateK3!$F78:$V78*OFFSET(ReactionStoich!$E$5:$U$5,BQ$2,0))*(TimeStep)*'Composition Moles'!$C68</f>
        <v>0</v>
      </c>
      <c r="BR56" s="19">
        <f ca="1">SUMPRODUCT(ReactionRateK3!$F78:$V78*OFFSET(ReactionStoich!$E$5:$U$5,BR$2,0))*(TimeStep)*'Composition Moles'!$C68</f>
        <v>0</v>
      </c>
      <c r="BS56" s="19">
        <f ca="1">SUMPRODUCT(ReactionRateK3!$F78:$V78*OFFSET(ReactionStoich!$E$5:$U$5,BS$2,0))*(TimeStep)*'Composition Moles'!$C68</f>
        <v>0</v>
      </c>
      <c r="BT56" s="19">
        <f ca="1">SUMPRODUCT(ReactionRateK3!$F78:$V78*OFFSET(ReactionStoich!$E$5:$U$5,BT$2,0))*(TimeStep)*'Composition Moles'!$C68</f>
        <v>0</v>
      </c>
      <c r="BU56" s="19">
        <f ca="1">SUMPRODUCT(ReactionRateK3!$F78:$V78*OFFSET(ReactionStoich!$E$5:$U$5,BU$2,0))*(TimeStep)*'Composition Moles'!$C68</f>
        <v>0</v>
      </c>
      <c r="BV56" s="19">
        <f ca="1">SUMPRODUCT(ReactionRateK3!$F78:$V78*OFFSET(ReactionStoich!$E$5:$U$5,BV$2,0))*(TimeStep)*'Composition Moles'!$C68</f>
        <v>0</v>
      </c>
      <c r="BW56" s="19">
        <f ca="1">SUMPRODUCT(ReactionRateK3!$F78:$V78*OFFSET(ReactionStoich!$E$5:$U$5,BW$2,0))*(TimeStep)*'Composition Moles'!$C68</f>
        <v>0</v>
      </c>
    </row>
    <row r="57" spans="1:75">
      <c r="A57">
        <f>ReactionRateK1!A79</f>
        <v>2.3499999999999996</v>
      </c>
      <c r="B57" s="20">
        <f t="shared" ca="1" si="6"/>
        <v>-8851.4841334210196</v>
      </c>
      <c r="C57" s="20">
        <f ca="1">'Composition Moles'!BZ69</f>
        <v>144081.8542175199</v>
      </c>
      <c r="D57" s="26">
        <f t="shared" ca="1" si="7"/>
        <v>6.1433718919649404E-2</v>
      </c>
      <c r="F57" s="19">
        <f ca="1">SUMPRODUCT(ReactionRateK3!$F79:$V79*OFFSET(ReactionStoich!$E$5:$U$5,F$2,0))*(TimeStep)*'Composition Moles'!$C69</f>
        <v>-0.27867850896404295</v>
      </c>
      <c r="G57" s="19">
        <f ca="1">SUMPRODUCT(ReactionRateK3!$F79:$V79*OFFSET(ReactionStoich!$E$5:$U$5,G$2,0))*(TimeStep)*'Composition Moles'!$C69</f>
        <v>0</v>
      </c>
      <c r="H57" s="19">
        <f ca="1">SUMPRODUCT(ReactionRateK3!$F79:$V79*OFFSET(ReactionStoich!$E$5:$U$5,H$2,0))*(TimeStep)*'Composition Moles'!$C69</f>
        <v>0.27263710272538116</v>
      </c>
      <c r="I57" s="19">
        <f ca="1">SUMPRODUCT(ReactionRateK3!$F79:$V79*OFFSET(ReactionStoich!$E$5:$U$5,I$2,0))*(TimeStep)*'Composition Moles'!$C69</f>
        <v>6.0414062386617293E-3</v>
      </c>
      <c r="J57" s="19">
        <f ca="1">SUMPRODUCT(ReactionRateK3!$F79:$V79*OFFSET(ReactionStoich!$E$5:$U$5,J$2,0))*(TimeStep)*'Composition Moles'!$C69</f>
        <v>0</v>
      </c>
      <c r="K57" s="19">
        <f ca="1">SUMPRODUCT(ReactionRateK3!$F79:$V79*OFFSET(ReactionStoich!$E$5:$U$5,K$2,0))*(TimeStep)*'Composition Moles'!$C69</f>
        <v>0</v>
      </c>
      <c r="L57" s="19">
        <f ca="1">SUMPRODUCT(ReactionRateK3!$F79:$V79*OFFSET(ReactionStoich!$E$5:$U$5,L$2,0))*(TimeStep)*'Composition Moles'!$C69</f>
        <v>0</v>
      </c>
      <c r="M57" s="19">
        <f ca="1">SUMPRODUCT(ReactionRateK3!$F79:$V79*OFFSET(ReactionStoich!$E$5:$U$5,M$2,0))*(TimeStep)*'Composition Moles'!$C69</f>
        <v>0</v>
      </c>
      <c r="N57" s="19">
        <f ca="1">SUMPRODUCT(ReactionRateK3!$F79:$V79*OFFSET(ReactionStoich!$E$5:$U$5,N$2,0))*(TimeStep)*'Composition Moles'!$C69</f>
        <v>0</v>
      </c>
      <c r="O57" s="19">
        <f ca="1">SUMPRODUCT(ReactionRateK3!$F79:$V79*OFFSET(ReactionStoich!$E$5:$U$5,O$2,0))*(TimeStep)*'Composition Moles'!$C69</f>
        <v>0</v>
      </c>
      <c r="P57" s="19">
        <f ca="1">SUMPRODUCT(ReactionRateK3!$F79:$V79*OFFSET(ReactionStoich!$E$5:$U$5,P$2,0))*(TimeStep)*'Composition Moles'!$C69</f>
        <v>0</v>
      </c>
      <c r="Q57" s="19">
        <f ca="1">SUMPRODUCT(ReactionRateK3!$F79:$V79*OFFSET(ReactionStoich!$E$5:$U$5,Q$2,0))*(TimeStep)*'Composition Moles'!$C69</f>
        <v>0</v>
      </c>
      <c r="R57" s="19">
        <f ca="1">SUMPRODUCT(ReactionRateK3!$F79:$V79*OFFSET(ReactionStoich!$E$5:$U$5,R$2,0))*(TimeStep)*'Composition Moles'!$C69</f>
        <v>0</v>
      </c>
      <c r="S57" s="19">
        <f ca="1">SUMPRODUCT(ReactionRateK3!$F79:$V79*OFFSET(ReactionStoich!$E$5:$U$5,S$2,0))*(TimeStep)*'Composition Moles'!$C69</f>
        <v>3.4612262447745197</v>
      </c>
      <c r="T57" s="19">
        <f ca="1">SUMPRODUCT(ReactionRateK3!$F79:$V79*OFFSET(ReactionStoich!$E$5:$U$5,T$2,0))*(TimeStep)*'Composition Moles'!$C69</f>
        <v>0</v>
      </c>
      <c r="U57" s="19">
        <f ca="1">SUMPRODUCT(ReactionRateK3!$F79:$V79*OFFSET(ReactionStoich!$E$5:$U$5,U$2,0))*(TimeStep)*'Composition Moles'!$C69</f>
        <v>0</v>
      </c>
      <c r="V57" s="19">
        <f ca="1">SUMPRODUCT(ReactionRateK3!$F79:$V79*OFFSET(ReactionStoich!$E$5:$U$5,V$2,0))*(TimeStep)*'Composition Moles'!$C69</f>
        <v>0</v>
      </c>
      <c r="W57" s="19">
        <f ca="1">SUMPRODUCT(ReactionRateK3!$F79:$V79*OFFSET(ReactionStoich!$E$5:$U$5,W$2,0))*(TimeStep)*'Composition Moles'!$C69</f>
        <v>0</v>
      </c>
      <c r="X57" s="19">
        <f ca="1">SUMPRODUCT(ReactionRateK3!$F79:$V79*OFFSET(ReactionStoich!$E$5:$U$5,X$2,0))*(TimeStep)*'Composition Moles'!$C69</f>
        <v>0</v>
      </c>
      <c r="Y57" s="19">
        <f ca="1">SUMPRODUCT(ReactionRateK3!$F79:$V79*OFFSET(ReactionStoich!$E$5:$U$5,Y$2,0))*(TimeStep)*'Composition Moles'!$C69</f>
        <v>-7.9850938451220559</v>
      </c>
      <c r="Z57" s="19">
        <f ca="1">SUMPRODUCT(ReactionRateK3!$F79:$V79*OFFSET(ReactionStoich!$E$5:$U$5,Z$2,0))*(TimeStep)*'Composition Moles'!$C69</f>
        <v>0</v>
      </c>
      <c r="AA57" s="19">
        <f ca="1">SUMPRODUCT(ReactionRateK3!$F79:$V79*OFFSET(ReactionStoich!$E$5:$U$5,AA$2,0))*(TimeStep)*'Composition Moles'!$C69</f>
        <v>0</v>
      </c>
      <c r="AB57" s="19">
        <f ca="1">SUMPRODUCT(ReactionRateK3!$F79:$V79*OFFSET(ReactionStoich!$E$5:$U$5,AB$2,0))*(TimeStep)*'Composition Moles'!$C69</f>
        <v>0</v>
      </c>
      <c r="AC57" s="19">
        <f ca="1">SUMPRODUCT(ReactionRateK3!$F79:$V79*OFFSET(ReactionStoich!$E$5:$U$5,AC$2,0))*(TimeStep)*'Composition Moles'!$C69</f>
        <v>0</v>
      </c>
      <c r="AD57" s="19">
        <f ca="1">SUMPRODUCT(ReactionRateK3!$F79:$V79*OFFSET(ReactionStoich!$E$5:$U$5,AD$2,0))*(TimeStep)*'Composition Moles'!$C69</f>
        <v>0</v>
      </c>
      <c r="AE57" s="19">
        <f ca="1">SUMPRODUCT(ReactionRateK3!$F79:$V79*OFFSET(ReactionStoich!$E$5:$U$5,AE$2,0))*(TimeStep)*'Composition Moles'!$C69</f>
        <v>0</v>
      </c>
      <c r="AF57" s="19">
        <f ca="1">SUMPRODUCT(ReactionRateK3!$F79:$V79*OFFSET(ReactionStoich!$E$5:$U$5,AF$2,0))*(TimeStep)*'Composition Moles'!$C69</f>
        <v>0</v>
      </c>
      <c r="AG57" s="19">
        <f ca="1">SUMPRODUCT(ReactionRateK3!$F79:$V79*OFFSET(ReactionStoich!$E$5:$U$5,AG$2,0))*(TimeStep)*'Composition Moles'!$C69</f>
        <v>-2.6453308654233142E-2</v>
      </c>
      <c r="AH57" s="19">
        <f ca="1">SUMPRODUCT(ReactionRateK3!$F79:$V79*OFFSET(ReactionStoich!$E$5:$U$5,AH$2,0))*(TimeStep)*'Composition Moles'!$C69</f>
        <v>0.86530375734971465</v>
      </c>
      <c r="AI57" s="19">
        <f ca="1">SUMPRODUCT(ReactionRateK3!$F79:$V79*OFFSET(ReactionStoich!$E$5:$U$5,AI$2,0))*(TimeStep)*'Composition Moles'!$C69</f>
        <v>3.9183493084014334</v>
      </c>
      <c r="AJ57" s="19">
        <f ca="1">SUMPRODUCT(ReactionRateK3!$F79:$V79*OFFSET(ReactionStoich!$E$5:$U$5,AJ$2,0))*(TimeStep)*'Composition Moles'!$C69</f>
        <v>1.3927076229903845</v>
      </c>
      <c r="AK57" s="19">
        <f ca="1">SUMPRODUCT(ReactionRateK3!$F79:$V79*OFFSET(ReactionStoich!$E$5:$U$5,AK$2,0))*(TimeStep)*'Composition Moles'!$C69</f>
        <v>0</v>
      </c>
      <c r="AL57" s="19">
        <f ca="1">SUMPRODUCT(ReactionRateK3!$F79:$V79*OFFSET(ReactionStoich!$E$5:$U$5,AL$2,0))*(TimeStep)*'Composition Moles'!$C69</f>
        <v>0</v>
      </c>
      <c r="AM57" s="19">
        <f ca="1">SUMPRODUCT(ReactionRateK3!$F79:$V79*OFFSET(ReactionStoich!$E$5:$U$5,AM$2,0))*(TimeStep)*'Composition Moles'!$C69</f>
        <v>0</v>
      </c>
      <c r="AN57" s="19">
        <f ca="1">SUMPRODUCT(ReactionRateK3!$F79:$V79*OFFSET(ReactionStoich!$E$5:$U$5,AN$2,0))*(TimeStep)*'Composition Moles'!$C69</f>
        <v>0</v>
      </c>
      <c r="AO57" s="19">
        <f ca="1">SUMPRODUCT(ReactionRateK3!$F79:$V79*OFFSET(ReactionStoich!$E$5:$U$5,AO$2,0))*(TimeStep)*'Composition Moles'!$C69</f>
        <v>-6.0414062386617293E-3</v>
      </c>
      <c r="AP57" s="19">
        <f ca="1">SUMPRODUCT(ReactionRateK3!$F79:$V79*OFFSET(ReactionStoich!$E$5:$U$5,AP$2,0))*(TimeStep)*'Composition Moles'!$C69</f>
        <v>-0.26356440641824885</v>
      </c>
      <c r="AQ57" s="19">
        <f ca="1">SUMPRODUCT(ReactionRateK3!$F79:$V79*OFFSET(ReactionStoich!$E$5:$U$5,AQ$2,0))*(TimeStep)*'Composition Moles'!$C69</f>
        <v>0</v>
      </c>
      <c r="AR57" s="19">
        <f ca="1">SUMPRODUCT(ReactionRateK3!$F79:$V79*OFFSET(ReactionStoich!$E$5:$U$5,AR$2,0))*(TimeStep)*'Composition Moles'!$C69</f>
        <v>0</v>
      </c>
      <c r="AS57" s="19">
        <f ca="1">SUMPRODUCT(ReactionRateK3!$F79:$V79*OFFSET(ReactionStoich!$E$5:$U$5,AS$2,0))*(TimeStep)*'Composition Moles'!$C69</f>
        <v>-0.45214465569428441</v>
      </c>
      <c r="AT57" s="19">
        <f ca="1">SUMPRODUCT(ReactionRateK3!$F79:$V79*OFFSET(ReactionStoich!$E$5:$U$5,AT$2,0))*(TimeStep)*'Composition Moles'!$C69</f>
        <v>-0.45214465569428441</v>
      </c>
      <c r="AU57" s="19">
        <f ca="1">SUMPRODUCT(ReactionRateK3!$F79:$V79*OFFSET(ReactionStoich!$E$5:$U$5,AU$2,0))*(TimeStep)*'Composition Moles'!$C69</f>
        <v>-0.45214465569428441</v>
      </c>
      <c r="AV57" s="19">
        <f ca="1">SUMPRODUCT(ReactionRateK3!$F79:$V79*OFFSET(ReactionStoich!$E$5:$U$5,AV$2,0))*(TimeStep)*'Composition Moles'!$C69</f>
        <v>0</v>
      </c>
      <c r="AW57" s="19">
        <f ca="1">SUMPRODUCT(ReactionRateK3!$F79:$V79*OFFSET(ReactionStoich!$E$5:$U$5,AW$2,0))*(TimeStep)*'Composition Moles'!$C69</f>
        <v>0</v>
      </c>
      <c r="AX57" s="19">
        <f ca="1">SUMPRODUCT(ReactionRateK3!$F79:$V79*OFFSET(ReactionStoich!$E$5:$U$5,AX$2,0))*(TimeStep)*'Composition Moles'!$C69</f>
        <v>0</v>
      </c>
      <c r="AY57" s="19">
        <f ca="1">SUMPRODUCT(ReactionRateK3!$F79:$V79*OFFSET(ReactionStoich!$E$5:$U$5,AY$2,0))*(TimeStep)*'Composition Moles'!$C69</f>
        <v>0</v>
      </c>
      <c r="AZ57" s="19">
        <f ca="1">SUMPRODUCT(ReactionRateK3!$F79:$V79*OFFSET(ReactionStoich!$E$5:$U$5,AZ$2,0))*(TimeStep)*'Composition Moles'!$C69</f>
        <v>0</v>
      </c>
      <c r="BA57" s="19">
        <f ca="1">SUMPRODUCT(ReactionRateK3!$F79:$V79*OFFSET(ReactionStoich!$E$5:$U$5,BA$2,0))*(TimeStep)*'Composition Moles'!$C69</f>
        <v>0</v>
      </c>
      <c r="BB57" s="19">
        <f ca="1">SUMPRODUCT(ReactionRateK3!$F79:$V79*OFFSET(ReactionStoich!$E$5:$U$5,BB$2,0))*(TimeStep)*'Composition Moles'!$C69</f>
        <v>0</v>
      </c>
      <c r="BC57" s="19">
        <f ca="1">SUMPRODUCT(ReactionRateK3!$F79:$V79*OFFSET(ReactionStoich!$E$5:$U$5,BC$2,0))*(TimeStep)*'Composition Moles'!$C69</f>
        <v>0</v>
      </c>
      <c r="BD57" s="19">
        <f ca="1">SUMPRODUCT(ReactionRateK3!$F79:$V79*OFFSET(ReactionStoich!$E$5:$U$5,BD$2,0))*(TimeStep)*'Composition Moles'!$C69</f>
        <v>0</v>
      </c>
      <c r="BE57" s="19">
        <f ca="1">SUMPRODUCT(ReactionRateK3!$F79:$V79*OFFSET(ReactionStoich!$E$5:$U$5,BE$2,0))*(TimeStep)*'Composition Moles'!$C69</f>
        <v>0</v>
      </c>
      <c r="BF57" s="19">
        <f ca="1">SUMPRODUCT(ReactionRateK3!$F79:$V79*OFFSET(ReactionStoich!$E$5:$U$5,BF$2,0))*(TimeStep)*'Composition Moles'!$C69</f>
        <v>0</v>
      </c>
      <c r="BG57" s="19">
        <f ca="1">SUMPRODUCT(ReactionRateK3!$F79:$V79*OFFSET(ReactionStoich!$E$5:$U$5,BG$2,0))*(TimeStep)*'Composition Moles'!$C69</f>
        <v>0</v>
      </c>
      <c r="BH57" s="19">
        <f ca="1">SUMPRODUCT(ReactionRateK3!$F79:$V79*OFFSET(ReactionStoich!$E$5:$U$5,BH$2,0))*(TimeStep)*'Composition Moles'!$C69</f>
        <v>0</v>
      </c>
      <c r="BI57" s="19">
        <f ca="1">SUMPRODUCT(ReactionRateK3!$F79:$V79*OFFSET(ReactionStoich!$E$5:$U$5,BI$2,0))*(TimeStep)*'Composition Moles'!$C69</f>
        <v>0</v>
      </c>
      <c r="BJ57" s="19">
        <f ca="1">SUMPRODUCT(ReactionRateK3!$F79:$V79*OFFSET(ReactionStoich!$E$5:$U$5,BJ$2,0))*(TimeStep)*'Composition Moles'!$C69</f>
        <v>0</v>
      </c>
      <c r="BK57" s="19">
        <f ca="1">SUMPRODUCT(ReactionRateK3!$F79:$V79*OFFSET(ReactionStoich!$E$5:$U$5,BK$2,0))*(TimeStep)*'Composition Moles'!$C69</f>
        <v>0</v>
      </c>
      <c r="BL57" s="19">
        <f ca="1">SUMPRODUCT(ReactionRateK3!$F79:$V79*OFFSET(ReactionStoich!$E$5:$U$5,BL$2,0))*(TimeStep)*'Composition Moles'!$C69</f>
        <v>0</v>
      </c>
      <c r="BM57" s="19">
        <f ca="1">SUMPRODUCT(ReactionRateK3!$F79:$V79*OFFSET(ReactionStoich!$E$5:$U$5,BM$2,0))*(TimeStep)*'Composition Moles'!$C69</f>
        <v>0</v>
      </c>
      <c r="BN57" s="19">
        <f ca="1">SUMPRODUCT(ReactionRateK3!$F79:$V79*OFFSET(ReactionStoich!$E$5:$U$5,BN$2,0))*(TimeStep)*'Composition Moles'!$C69</f>
        <v>0</v>
      </c>
      <c r="BO57" s="19">
        <f ca="1">SUMPRODUCT(ReactionRateK3!$F79:$V79*OFFSET(ReactionStoich!$E$5:$U$5,BO$2,0))*(TimeStep)*'Composition Moles'!$C69</f>
        <v>0</v>
      </c>
      <c r="BP57" s="19">
        <f ca="1">SUMPRODUCT(ReactionRateK3!$F79:$V79*OFFSET(ReactionStoich!$E$5:$U$5,BP$2,0))*(TimeStep)*'Composition Moles'!$C69</f>
        <v>0</v>
      </c>
      <c r="BQ57" s="19">
        <f ca="1">SUMPRODUCT(ReactionRateK3!$F79:$V79*OFFSET(ReactionStoich!$E$5:$U$5,BQ$2,0))*(TimeStep)*'Composition Moles'!$C69</f>
        <v>0</v>
      </c>
      <c r="BR57" s="19">
        <f ca="1">SUMPRODUCT(ReactionRateK3!$F79:$V79*OFFSET(ReactionStoich!$E$5:$U$5,BR$2,0))*(TimeStep)*'Composition Moles'!$C69</f>
        <v>0</v>
      </c>
      <c r="BS57" s="19">
        <f ca="1">SUMPRODUCT(ReactionRateK3!$F79:$V79*OFFSET(ReactionStoich!$E$5:$U$5,BS$2,0))*(TimeStep)*'Composition Moles'!$C69</f>
        <v>0</v>
      </c>
      <c r="BT57" s="19">
        <f ca="1">SUMPRODUCT(ReactionRateK3!$F79:$V79*OFFSET(ReactionStoich!$E$5:$U$5,BT$2,0))*(TimeStep)*'Composition Moles'!$C69</f>
        <v>0</v>
      </c>
      <c r="BU57" s="19">
        <f ca="1">SUMPRODUCT(ReactionRateK3!$F79:$V79*OFFSET(ReactionStoich!$E$5:$U$5,BU$2,0))*(TimeStep)*'Composition Moles'!$C69</f>
        <v>0</v>
      </c>
      <c r="BV57" s="19">
        <f ca="1">SUMPRODUCT(ReactionRateK3!$F79:$V79*OFFSET(ReactionStoich!$E$5:$U$5,BV$2,0))*(TimeStep)*'Composition Moles'!$C69</f>
        <v>0</v>
      </c>
      <c r="BW57" s="19">
        <f ca="1">SUMPRODUCT(ReactionRateK3!$F79:$V79*OFFSET(ReactionStoich!$E$5:$U$5,BW$2,0))*(TimeStep)*'Composition Moles'!$C69</f>
        <v>0</v>
      </c>
    </row>
    <row r="58" spans="1:75">
      <c r="A58">
        <f>ReactionRateK1!A80</f>
        <v>2.3999999999999995</v>
      </c>
      <c r="B58" s="20">
        <f t="shared" ca="1" si="6"/>
        <v>-8332.0263539083408</v>
      </c>
      <c r="C58" s="20">
        <f ca="1">'Composition Moles'!BZ70</f>
        <v>144092.83950810201</v>
      </c>
      <c r="D58" s="26">
        <f t="shared" ca="1" si="7"/>
        <v>5.7824013895151606E-2</v>
      </c>
      <c r="F58" s="19">
        <f ca="1">SUMPRODUCT(ReactionRateK3!$F80:$V80*OFFSET(ReactionStoich!$E$5:$U$5,F$2,0))*(TimeStep)*'Composition Moles'!$C70</f>
        <v>-0.26068496220008952</v>
      </c>
      <c r="G58" s="19">
        <f ca="1">SUMPRODUCT(ReactionRateK3!$F80:$V80*OFFSET(ReactionStoich!$E$5:$U$5,G$2,0))*(TimeStep)*'Composition Moles'!$C70</f>
        <v>0</v>
      </c>
      <c r="H58" s="19">
        <f ca="1">SUMPRODUCT(ReactionRateK3!$F80:$V80*OFFSET(ReactionStoich!$E$5:$U$5,H$2,0))*(TimeStep)*'Composition Moles'!$C70</f>
        <v>0.25521888224312217</v>
      </c>
      <c r="I58" s="19">
        <f ca="1">SUMPRODUCT(ReactionRateK3!$F80:$V80*OFFSET(ReactionStoich!$E$5:$U$5,I$2,0))*(TimeStep)*'Composition Moles'!$C70</f>
        <v>5.4660799569673504E-3</v>
      </c>
      <c r="J58" s="19">
        <f ca="1">SUMPRODUCT(ReactionRateK3!$F80:$V80*OFFSET(ReactionStoich!$E$5:$U$5,J$2,0))*(TimeStep)*'Composition Moles'!$C70</f>
        <v>0</v>
      </c>
      <c r="K58" s="19">
        <f ca="1">SUMPRODUCT(ReactionRateK3!$F80:$V80*OFFSET(ReactionStoich!$E$5:$U$5,K$2,0))*(TimeStep)*'Composition Moles'!$C70</f>
        <v>0</v>
      </c>
      <c r="L58" s="19">
        <f ca="1">SUMPRODUCT(ReactionRateK3!$F80:$V80*OFFSET(ReactionStoich!$E$5:$U$5,L$2,0))*(TimeStep)*'Composition Moles'!$C70</f>
        <v>0</v>
      </c>
      <c r="M58" s="19">
        <f ca="1">SUMPRODUCT(ReactionRateK3!$F80:$V80*OFFSET(ReactionStoich!$E$5:$U$5,M$2,0))*(TimeStep)*'Composition Moles'!$C70</f>
        <v>0</v>
      </c>
      <c r="N58" s="19">
        <f ca="1">SUMPRODUCT(ReactionRateK3!$F80:$V80*OFFSET(ReactionStoich!$E$5:$U$5,N$2,0))*(TimeStep)*'Composition Moles'!$C70</f>
        <v>0</v>
      </c>
      <c r="O58" s="19">
        <f ca="1">SUMPRODUCT(ReactionRateK3!$F80:$V80*OFFSET(ReactionStoich!$E$5:$U$5,O$2,0))*(TimeStep)*'Composition Moles'!$C70</f>
        <v>0</v>
      </c>
      <c r="P58" s="19">
        <f ca="1">SUMPRODUCT(ReactionRateK3!$F80:$V80*OFFSET(ReactionStoich!$E$5:$U$5,P$2,0))*(TimeStep)*'Composition Moles'!$C70</f>
        <v>0</v>
      </c>
      <c r="Q58" s="19">
        <f ca="1">SUMPRODUCT(ReactionRateK3!$F80:$V80*OFFSET(ReactionStoich!$E$5:$U$5,Q$2,0))*(TimeStep)*'Composition Moles'!$C70</f>
        <v>0</v>
      </c>
      <c r="R58" s="19">
        <f ca="1">SUMPRODUCT(ReactionRateK3!$F80:$V80*OFFSET(ReactionStoich!$E$5:$U$5,R$2,0))*(TimeStep)*'Composition Moles'!$C70</f>
        <v>0</v>
      </c>
      <c r="S58" s="19">
        <f ca="1">SUMPRODUCT(ReactionRateK3!$F80:$V80*OFFSET(ReactionStoich!$E$5:$U$5,S$2,0))*(TimeStep)*'Composition Moles'!$C70</f>
        <v>3.3960395273004709</v>
      </c>
      <c r="T58" s="19">
        <f ca="1">SUMPRODUCT(ReactionRateK3!$F80:$V80*OFFSET(ReactionStoich!$E$5:$U$5,T$2,0))*(TimeStep)*'Composition Moles'!$C70</f>
        <v>0</v>
      </c>
      <c r="U58" s="19">
        <f ca="1">SUMPRODUCT(ReactionRateK3!$F80:$V80*OFFSET(ReactionStoich!$E$5:$U$5,U$2,0))*(TimeStep)*'Composition Moles'!$C70</f>
        <v>0</v>
      </c>
      <c r="V58" s="19">
        <f ca="1">SUMPRODUCT(ReactionRateK3!$F80:$V80*OFFSET(ReactionStoich!$E$5:$U$5,V$2,0))*(TimeStep)*'Composition Moles'!$C70</f>
        <v>0</v>
      </c>
      <c r="W58" s="19">
        <f ca="1">SUMPRODUCT(ReactionRateK3!$F80:$V80*OFFSET(ReactionStoich!$E$5:$U$5,W$2,0))*(TimeStep)*'Composition Moles'!$C70</f>
        <v>0</v>
      </c>
      <c r="X58" s="19">
        <f ca="1">SUMPRODUCT(ReactionRateK3!$F80:$V80*OFFSET(ReactionStoich!$E$5:$U$5,X$2,0))*(TimeStep)*'Composition Moles'!$C70</f>
        <v>0</v>
      </c>
      <c r="Y58" s="19">
        <f ca="1">SUMPRODUCT(ReactionRateK3!$F80:$V80*OFFSET(ReactionStoich!$E$5:$U$5,Y$2,0))*(TimeStep)*'Composition Moles'!$C70</f>
        <v>-7.8476907001929188</v>
      </c>
      <c r="Z58" s="19">
        <f ca="1">SUMPRODUCT(ReactionRateK3!$F80:$V80*OFFSET(ReactionStoich!$E$5:$U$5,Z$2,0))*(TimeStep)*'Composition Moles'!$C70</f>
        <v>0</v>
      </c>
      <c r="AA58" s="19">
        <f ca="1">SUMPRODUCT(ReactionRateK3!$F80:$V80*OFFSET(ReactionStoich!$E$5:$U$5,AA$2,0))*(TimeStep)*'Composition Moles'!$C70</f>
        <v>0</v>
      </c>
      <c r="AB58" s="19">
        <f ca="1">SUMPRODUCT(ReactionRateK3!$F80:$V80*OFFSET(ReactionStoich!$E$5:$U$5,AB$2,0))*(TimeStep)*'Composition Moles'!$C70</f>
        <v>0</v>
      </c>
      <c r="AC58" s="19">
        <f ca="1">SUMPRODUCT(ReactionRateK3!$F80:$V80*OFFSET(ReactionStoich!$E$5:$U$5,AC$2,0))*(TimeStep)*'Composition Moles'!$C70</f>
        <v>0</v>
      </c>
      <c r="AD58" s="19">
        <f ca="1">SUMPRODUCT(ReactionRateK3!$F80:$V80*OFFSET(ReactionStoich!$E$5:$U$5,AD$2,0))*(TimeStep)*'Composition Moles'!$C70</f>
        <v>0</v>
      </c>
      <c r="AE58" s="19">
        <f ca="1">SUMPRODUCT(ReactionRateK3!$F80:$V80*OFFSET(ReactionStoich!$E$5:$U$5,AE$2,0))*(TimeStep)*'Composition Moles'!$C70</f>
        <v>0</v>
      </c>
      <c r="AF58" s="19">
        <f ca="1">SUMPRODUCT(ReactionRateK3!$F80:$V80*OFFSET(ReactionStoich!$E$5:$U$5,AF$2,0))*(TimeStep)*'Composition Moles'!$C70</f>
        <v>0</v>
      </c>
      <c r="AG58" s="19">
        <f ca="1">SUMPRODUCT(ReactionRateK3!$F80:$V80*OFFSET(ReactionStoich!$E$5:$U$5,AG$2,0))*(TimeStep)*'Composition Moles'!$C70</f>
        <v>-2.5899998789547754E-2</v>
      </c>
      <c r="AH58" s="19">
        <f ca="1">SUMPRODUCT(ReactionRateK3!$F80:$V80*OFFSET(ReactionStoich!$E$5:$U$5,AH$2,0))*(TimeStep)*'Composition Moles'!$C70</f>
        <v>0.77977592301252907</v>
      </c>
      <c r="AI58" s="19">
        <f ca="1">SUMPRODUCT(ReactionRateK3!$F80:$V80*OFFSET(ReactionStoich!$E$5:$U$5,AI$2,0))*(TimeStep)*'Composition Moles'!$C70</f>
        <v>3.9131934862972484</v>
      </c>
      <c r="AJ58" s="19">
        <f ca="1">SUMPRODUCT(ReactionRateK3!$F80:$V80*OFFSET(ReactionStoich!$E$5:$U$5,AJ$2,0))*(TimeStep)*'Composition Moles'!$C70</f>
        <v>1.3670294123213436</v>
      </c>
      <c r="AK58" s="19">
        <f ca="1">SUMPRODUCT(ReactionRateK3!$F80:$V80*OFFSET(ReactionStoich!$E$5:$U$5,AK$2,0))*(TimeStep)*'Composition Moles'!$C70</f>
        <v>0</v>
      </c>
      <c r="AL58" s="19">
        <f ca="1">SUMPRODUCT(ReactionRateK3!$F80:$V80*OFFSET(ReactionStoich!$E$5:$U$5,AL$2,0))*(TimeStep)*'Composition Moles'!$C70</f>
        <v>0</v>
      </c>
      <c r="AM58" s="19">
        <f ca="1">SUMPRODUCT(ReactionRateK3!$F80:$V80*OFFSET(ReactionStoich!$E$5:$U$5,AM$2,0))*(TimeStep)*'Composition Moles'!$C70</f>
        <v>0</v>
      </c>
      <c r="AN58" s="19">
        <f ca="1">SUMPRODUCT(ReactionRateK3!$F80:$V80*OFFSET(ReactionStoich!$E$5:$U$5,AN$2,0))*(TimeStep)*'Composition Moles'!$C70</f>
        <v>0</v>
      </c>
      <c r="AO58" s="19">
        <f ca="1">SUMPRODUCT(ReactionRateK3!$F80:$V80*OFFSET(ReactionStoich!$E$5:$U$5,AO$2,0))*(TimeStep)*'Composition Moles'!$C70</f>
        <v>-5.4660799569673504E-3</v>
      </c>
      <c r="AP58" s="19">
        <f ca="1">SUMPRODUCT(ReactionRateK3!$F80:$V80*OFFSET(ReactionStoich!$E$5:$U$5,AP$2,0))*(TimeStep)*'Composition Moles'!$C70</f>
        <v>-0.24781425374445093</v>
      </c>
      <c r="AQ58" s="19">
        <f ca="1">SUMPRODUCT(ReactionRateK3!$F80:$V80*OFFSET(ReactionStoich!$E$5:$U$5,AQ$2,0))*(TimeStep)*'Composition Moles'!$C70</f>
        <v>0</v>
      </c>
      <c r="AR58" s="19">
        <f ca="1">SUMPRODUCT(ReactionRateK3!$F80:$V80*OFFSET(ReactionStoich!$E$5:$U$5,AR$2,0))*(TimeStep)*'Composition Moles'!$C70</f>
        <v>0</v>
      </c>
      <c r="AS58" s="19">
        <f ca="1">SUMPRODUCT(ReactionRateK3!$F80:$V80*OFFSET(ReactionStoich!$E$5:$U$5,AS$2,0))*(TimeStep)*'Composition Moles'!$C70</f>
        <v>-0.44305577208256886</v>
      </c>
      <c r="AT58" s="19">
        <f ca="1">SUMPRODUCT(ReactionRateK3!$F80:$V80*OFFSET(ReactionStoich!$E$5:$U$5,AT$2,0))*(TimeStep)*'Composition Moles'!$C70</f>
        <v>-0.44305577208256886</v>
      </c>
      <c r="AU58" s="19">
        <f ca="1">SUMPRODUCT(ReactionRateK3!$F80:$V80*OFFSET(ReactionStoich!$E$5:$U$5,AU$2,0))*(TimeStep)*'Composition Moles'!$C70</f>
        <v>-0.44305577208256886</v>
      </c>
      <c r="AV58" s="19">
        <f ca="1">SUMPRODUCT(ReactionRateK3!$F80:$V80*OFFSET(ReactionStoich!$E$5:$U$5,AV$2,0))*(TimeStep)*'Composition Moles'!$C70</f>
        <v>0</v>
      </c>
      <c r="AW58" s="19">
        <f ca="1">SUMPRODUCT(ReactionRateK3!$F80:$V80*OFFSET(ReactionStoich!$E$5:$U$5,AW$2,0))*(TimeStep)*'Composition Moles'!$C70</f>
        <v>0</v>
      </c>
      <c r="AX58" s="19">
        <f ca="1">SUMPRODUCT(ReactionRateK3!$F80:$V80*OFFSET(ReactionStoich!$E$5:$U$5,AX$2,0))*(TimeStep)*'Composition Moles'!$C70</f>
        <v>0</v>
      </c>
      <c r="AY58" s="19">
        <f ca="1">SUMPRODUCT(ReactionRateK3!$F80:$V80*OFFSET(ReactionStoich!$E$5:$U$5,AY$2,0))*(TimeStep)*'Composition Moles'!$C70</f>
        <v>0</v>
      </c>
      <c r="AZ58" s="19">
        <f ca="1">SUMPRODUCT(ReactionRateK3!$F80:$V80*OFFSET(ReactionStoich!$E$5:$U$5,AZ$2,0))*(TimeStep)*'Composition Moles'!$C70</f>
        <v>0</v>
      </c>
      <c r="BA58" s="19">
        <f ca="1">SUMPRODUCT(ReactionRateK3!$F80:$V80*OFFSET(ReactionStoich!$E$5:$U$5,BA$2,0))*(TimeStep)*'Composition Moles'!$C70</f>
        <v>0</v>
      </c>
      <c r="BB58" s="19">
        <f ca="1">SUMPRODUCT(ReactionRateK3!$F80:$V80*OFFSET(ReactionStoich!$E$5:$U$5,BB$2,0))*(TimeStep)*'Composition Moles'!$C70</f>
        <v>0</v>
      </c>
      <c r="BC58" s="19">
        <f ca="1">SUMPRODUCT(ReactionRateK3!$F80:$V80*OFFSET(ReactionStoich!$E$5:$U$5,BC$2,0))*(TimeStep)*'Composition Moles'!$C70</f>
        <v>0</v>
      </c>
      <c r="BD58" s="19">
        <f ca="1">SUMPRODUCT(ReactionRateK3!$F80:$V80*OFFSET(ReactionStoich!$E$5:$U$5,BD$2,0))*(TimeStep)*'Composition Moles'!$C70</f>
        <v>0</v>
      </c>
      <c r="BE58" s="19">
        <f ca="1">SUMPRODUCT(ReactionRateK3!$F80:$V80*OFFSET(ReactionStoich!$E$5:$U$5,BE$2,0))*(TimeStep)*'Composition Moles'!$C70</f>
        <v>0</v>
      </c>
      <c r="BF58" s="19">
        <f ca="1">SUMPRODUCT(ReactionRateK3!$F80:$V80*OFFSET(ReactionStoich!$E$5:$U$5,BF$2,0))*(TimeStep)*'Composition Moles'!$C70</f>
        <v>0</v>
      </c>
      <c r="BG58" s="19">
        <f ca="1">SUMPRODUCT(ReactionRateK3!$F80:$V80*OFFSET(ReactionStoich!$E$5:$U$5,BG$2,0))*(TimeStep)*'Composition Moles'!$C70</f>
        <v>0</v>
      </c>
      <c r="BH58" s="19">
        <f ca="1">SUMPRODUCT(ReactionRateK3!$F80:$V80*OFFSET(ReactionStoich!$E$5:$U$5,BH$2,0))*(TimeStep)*'Composition Moles'!$C70</f>
        <v>0</v>
      </c>
      <c r="BI58" s="19">
        <f ca="1">SUMPRODUCT(ReactionRateK3!$F80:$V80*OFFSET(ReactionStoich!$E$5:$U$5,BI$2,0))*(TimeStep)*'Composition Moles'!$C70</f>
        <v>0</v>
      </c>
      <c r="BJ58" s="19">
        <f ca="1">SUMPRODUCT(ReactionRateK3!$F80:$V80*OFFSET(ReactionStoich!$E$5:$U$5,BJ$2,0))*(TimeStep)*'Composition Moles'!$C70</f>
        <v>0</v>
      </c>
      <c r="BK58" s="19">
        <f ca="1">SUMPRODUCT(ReactionRateK3!$F80:$V80*OFFSET(ReactionStoich!$E$5:$U$5,BK$2,0))*(TimeStep)*'Composition Moles'!$C70</f>
        <v>0</v>
      </c>
      <c r="BL58" s="19">
        <f ca="1">SUMPRODUCT(ReactionRateK3!$F80:$V80*OFFSET(ReactionStoich!$E$5:$U$5,BL$2,0))*(TimeStep)*'Composition Moles'!$C70</f>
        <v>0</v>
      </c>
      <c r="BM58" s="19">
        <f ca="1">SUMPRODUCT(ReactionRateK3!$F80:$V80*OFFSET(ReactionStoich!$E$5:$U$5,BM$2,0))*(TimeStep)*'Composition Moles'!$C70</f>
        <v>0</v>
      </c>
      <c r="BN58" s="19">
        <f ca="1">SUMPRODUCT(ReactionRateK3!$F80:$V80*OFFSET(ReactionStoich!$E$5:$U$5,BN$2,0))*(TimeStep)*'Composition Moles'!$C70</f>
        <v>0</v>
      </c>
      <c r="BO58" s="19">
        <f ca="1">SUMPRODUCT(ReactionRateK3!$F80:$V80*OFFSET(ReactionStoich!$E$5:$U$5,BO$2,0))*(TimeStep)*'Composition Moles'!$C70</f>
        <v>0</v>
      </c>
      <c r="BP58" s="19">
        <f ca="1">SUMPRODUCT(ReactionRateK3!$F80:$V80*OFFSET(ReactionStoich!$E$5:$U$5,BP$2,0))*(TimeStep)*'Composition Moles'!$C70</f>
        <v>0</v>
      </c>
      <c r="BQ58" s="19">
        <f ca="1">SUMPRODUCT(ReactionRateK3!$F80:$V80*OFFSET(ReactionStoich!$E$5:$U$5,BQ$2,0))*(TimeStep)*'Composition Moles'!$C70</f>
        <v>0</v>
      </c>
      <c r="BR58" s="19">
        <f ca="1">SUMPRODUCT(ReactionRateK3!$F80:$V80*OFFSET(ReactionStoich!$E$5:$U$5,BR$2,0))*(TimeStep)*'Composition Moles'!$C70</f>
        <v>0</v>
      </c>
      <c r="BS58" s="19">
        <f ca="1">SUMPRODUCT(ReactionRateK3!$F80:$V80*OFFSET(ReactionStoich!$E$5:$U$5,BS$2,0))*(TimeStep)*'Composition Moles'!$C70</f>
        <v>0</v>
      </c>
      <c r="BT58" s="19">
        <f ca="1">SUMPRODUCT(ReactionRateK3!$F80:$V80*OFFSET(ReactionStoich!$E$5:$U$5,BT$2,0))*(TimeStep)*'Composition Moles'!$C70</f>
        <v>0</v>
      </c>
      <c r="BU58" s="19">
        <f ca="1">SUMPRODUCT(ReactionRateK3!$F80:$V80*OFFSET(ReactionStoich!$E$5:$U$5,BU$2,0))*(TimeStep)*'Composition Moles'!$C70</f>
        <v>0</v>
      </c>
      <c r="BV58" s="19">
        <f ca="1">SUMPRODUCT(ReactionRateK3!$F80:$V80*OFFSET(ReactionStoich!$E$5:$U$5,BV$2,0))*(TimeStep)*'Composition Moles'!$C70</f>
        <v>0</v>
      </c>
      <c r="BW58" s="19">
        <f ca="1">SUMPRODUCT(ReactionRateK3!$F80:$V80*OFFSET(ReactionStoich!$E$5:$U$5,BW$2,0))*(TimeStep)*'Composition Moles'!$C70</f>
        <v>0</v>
      </c>
    </row>
    <row r="59" spans="1:75">
      <c r="A59">
        <f>ReactionRateK1!A81</f>
        <v>2.4499999999999993</v>
      </c>
      <c r="B59" s="20">
        <f t="shared" ca="1" si="6"/>
        <v>-7844.7397398025541</v>
      </c>
      <c r="C59" s="20">
        <f ca="1">'Composition Moles'!BZ71</f>
        <v>144103.48759125761</v>
      </c>
      <c r="D59" s="26">
        <f t="shared" ca="1" si="7"/>
        <v>5.4438236512732913E-2</v>
      </c>
      <c r="F59" s="19">
        <f ca="1">SUMPRODUCT(ReactionRateK3!$F81:$V81*OFFSET(ReactionStoich!$E$5:$U$5,F$2,0))*(TimeStep)*'Composition Moles'!$C71</f>
        <v>-0.24383653289456744</v>
      </c>
      <c r="G59" s="19">
        <f ca="1">SUMPRODUCT(ReactionRateK3!$F81:$V81*OFFSET(ReactionStoich!$E$5:$U$5,G$2,0))*(TimeStep)*'Composition Moles'!$C71</f>
        <v>0</v>
      </c>
      <c r="H59" s="19">
        <f ca="1">SUMPRODUCT(ReactionRateK3!$F81:$V81*OFFSET(ReactionStoich!$E$5:$U$5,H$2,0))*(TimeStep)*'Composition Moles'!$C71</f>
        <v>0.23888975613301483</v>
      </c>
      <c r="I59" s="19">
        <f ca="1">SUMPRODUCT(ReactionRateK3!$F81:$V81*OFFSET(ReactionStoich!$E$5:$U$5,I$2,0))*(TimeStep)*'Composition Moles'!$C71</f>
        <v>4.9467767615526412E-3</v>
      </c>
      <c r="J59" s="19">
        <f ca="1">SUMPRODUCT(ReactionRateK3!$F81:$V81*OFFSET(ReactionStoich!$E$5:$U$5,J$2,0))*(TimeStep)*'Composition Moles'!$C71</f>
        <v>0</v>
      </c>
      <c r="K59" s="19">
        <f ca="1">SUMPRODUCT(ReactionRateK3!$F81:$V81*OFFSET(ReactionStoich!$E$5:$U$5,K$2,0))*(TimeStep)*'Composition Moles'!$C71</f>
        <v>0</v>
      </c>
      <c r="L59" s="19">
        <f ca="1">SUMPRODUCT(ReactionRateK3!$F81:$V81*OFFSET(ReactionStoich!$E$5:$U$5,L$2,0))*(TimeStep)*'Composition Moles'!$C71</f>
        <v>0</v>
      </c>
      <c r="M59" s="19">
        <f ca="1">SUMPRODUCT(ReactionRateK3!$F81:$V81*OFFSET(ReactionStoich!$E$5:$U$5,M$2,0))*(TimeStep)*'Composition Moles'!$C71</f>
        <v>0</v>
      </c>
      <c r="N59" s="19">
        <f ca="1">SUMPRODUCT(ReactionRateK3!$F81:$V81*OFFSET(ReactionStoich!$E$5:$U$5,N$2,0))*(TimeStep)*'Composition Moles'!$C71</f>
        <v>0</v>
      </c>
      <c r="O59" s="19">
        <f ca="1">SUMPRODUCT(ReactionRateK3!$F81:$V81*OFFSET(ReactionStoich!$E$5:$U$5,O$2,0))*(TimeStep)*'Composition Moles'!$C71</f>
        <v>0</v>
      </c>
      <c r="P59" s="19">
        <f ca="1">SUMPRODUCT(ReactionRateK3!$F81:$V81*OFFSET(ReactionStoich!$E$5:$U$5,P$2,0))*(TimeStep)*'Composition Moles'!$C71</f>
        <v>0</v>
      </c>
      <c r="Q59" s="19">
        <f ca="1">SUMPRODUCT(ReactionRateK3!$F81:$V81*OFFSET(ReactionStoich!$E$5:$U$5,Q$2,0))*(TimeStep)*'Composition Moles'!$C71</f>
        <v>0</v>
      </c>
      <c r="R59" s="19">
        <f ca="1">SUMPRODUCT(ReactionRateK3!$F81:$V81*OFFSET(ReactionStoich!$E$5:$U$5,R$2,0))*(TimeStep)*'Composition Moles'!$C71</f>
        <v>0</v>
      </c>
      <c r="S59" s="19">
        <f ca="1">SUMPRODUCT(ReactionRateK3!$F81:$V81*OFFSET(ReactionStoich!$E$5:$U$5,S$2,0))*(TimeStep)*'Composition Moles'!$C71</f>
        <v>3.3319703123884916</v>
      </c>
      <c r="T59" s="19">
        <f ca="1">SUMPRODUCT(ReactionRateK3!$F81:$V81*OFFSET(ReactionStoich!$E$5:$U$5,T$2,0))*(TimeStep)*'Composition Moles'!$C71</f>
        <v>0</v>
      </c>
      <c r="U59" s="19">
        <f ca="1">SUMPRODUCT(ReactionRateK3!$F81:$V81*OFFSET(ReactionStoich!$E$5:$U$5,U$2,0))*(TimeStep)*'Composition Moles'!$C71</f>
        <v>0</v>
      </c>
      <c r="V59" s="19">
        <f ca="1">SUMPRODUCT(ReactionRateK3!$F81:$V81*OFFSET(ReactionStoich!$E$5:$U$5,V$2,0))*(TimeStep)*'Composition Moles'!$C71</f>
        <v>0</v>
      </c>
      <c r="W59" s="19">
        <f ca="1">SUMPRODUCT(ReactionRateK3!$F81:$V81*OFFSET(ReactionStoich!$E$5:$U$5,W$2,0))*(TimeStep)*'Composition Moles'!$C71</f>
        <v>0</v>
      </c>
      <c r="X59" s="19">
        <f ca="1">SUMPRODUCT(ReactionRateK3!$F81:$V81*OFFSET(ReactionStoich!$E$5:$U$5,X$2,0))*(TimeStep)*'Composition Moles'!$C71</f>
        <v>0</v>
      </c>
      <c r="Y59" s="19">
        <f ca="1">SUMPRODUCT(ReactionRateK3!$F81:$V81*OFFSET(ReactionStoich!$E$5:$U$5,Y$2,0))*(TimeStep)*'Composition Moles'!$C71</f>
        <v>-7.7118357879827766</v>
      </c>
      <c r="Z59" s="19">
        <f ca="1">SUMPRODUCT(ReactionRateK3!$F81:$V81*OFFSET(ReactionStoich!$E$5:$U$5,Z$2,0))*(TimeStep)*'Composition Moles'!$C71</f>
        <v>0</v>
      </c>
      <c r="AA59" s="19">
        <f ca="1">SUMPRODUCT(ReactionRateK3!$F81:$V81*OFFSET(ReactionStoich!$E$5:$U$5,AA$2,0))*(TimeStep)*'Composition Moles'!$C71</f>
        <v>0</v>
      </c>
      <c r="AB59" s="19">
        <f ca="1">SUMPRODUCT(ReactionRateK3!$F81:$V81*OFFSET(ReactionStoich!$E$5:$U$5,AB$2,0))*(TimeStep)*'Composition Moles'!$C71</f>
        <v>0</v>
      </c>
      <c r="AC59" s="19">
        <f ca="1">SUMPRODUCT(ReactionRateK3!$F81:$V81*OFFSET(ReactionStoich!$E$5:$U$5,AC$2,0))*(TimeStep)*'Composition Moles'!$C71</f>
        <v>0</v>
      </c>
      <c r="AD59" s="19">
        <f ca="1">SUMPRODUCT(ReactionRateK3!$F81:$V81*OFFSET(ReactionStoich!$E$5:$U$5,AD$2,0))*(TimeStep)*'Composition Moles'!$C71</f>
        <v>0</v>
      </c>
      <c r="AE59" s="19">
        <f ca="1">SUMPRODUCT(ReactionRateK3!$F81:$V81*OFFSET(ReactionStoich!$E$5:$U$5,AE$2,0))*(TimeStep)*'Composition Moles'!$C71</f>
        <v>0</v>
      </c>
      <c r="AF59" s="19">
        <f ca="1">SUMPRODUCT(ReactionRateK3!$F81:$V81*OFFSET(ReactionStoich!$E$5:$U$5,AF$2,0))*(TimeStep)*'Composition Moles'!$C71</f>
        <v>0</v>
      </c>
      <c r="AG59" s="19">
        <f ca="1">SUMPRODUCT(ReactionRateK3!$F81:$V81*OFFSET(ReactionStoich!$E$5:$U$5,AG$2,0))*(TimeStep)*'Composition Moles'!$C71</f>
        <v>-2.5301972341565834E-2</v>
      </c>
      <c r="AH59" s="19">
        <f ca="1">SUMPRODUCT(ReactionRateK3!$F81:$V81*OFFSET(ReactionStoich!$E$5:$U$5,AH$2,0))*(TimeStep)*'Composition Moles'!$C71</f>
        <v>0.69758758470282745</v>
      </c>
      <c r="AI59" s="19">
        <f ca="1">SUMPRODUCT(ReactionRateK3!$F81:$V81*OFFSET(ReactionStoich!$E$5:$U$5,AI$2,0))*(TimeStep)*'Composition Moles'!$C71</f>
        <v>3.9064364747304952</v>
      </c>
      <c r="AJ59" s="19">
        <f ca="1">SUMPRODUCT(ReactionRateK3!$F81:$V81*OFFSET(ReactionStoich!$E$5:$U$5,AJ$2,0))*(TimeStep)*'Composition Moles'!$C71</f>
        <v>1.3416583942590068</v>
      </c>
      <c r="AK59" s="19">
        <f ca="1">SUMPRODUCT(ReactionRateK3!$F81:$V81*OFFSET(ReactionStoich!$E$5:$U$5,AK$2,0))*(TimeStep)*'Composition Moles'!$C71</f>
        <v>0</v>
      </c>
      <c r="AL59" s="19">
        <f ca="1">SUMPRODUCT(ReactionRateK3!$F81:$V81*OFFSET(ReactionStoich!$E$5:$U$5,AL$2,0))*(TimeStep)*'Composition Moles'!$C71</f>
        <v>0</v>
      </c>
      <c r="AM59" s="19">
        <f ca="1">SUMPRODUCT(ReactionRateK3!$F81:$V81*OFFSET(ReactionStoich!$E$5:$U$5,AM$2,0))*(TimeStep)*'Composition Moles'!$C71</f>
        <v>0</v>
      </c>
      <c r="AN59" s="19">
        <f ca="1">SUMPRODUCT(ReactionRateK3!$F81:$V81*OFFSET(ReactionStoich!$E$5:$U$5,AN$2,0))*(TimeStep)*'Composition Moles'!$C71</f>
        <v>0</v>
      </c>
      <c r="AO59" s="19">
        <f ca="1">SUMPRODUCT(ReactionRateK3!$F81:$V81*OFFSET(ReactionStoich!$E$5:$U$5,AO$2,0))*(TimeStep)*'Composition Moles'!$C71</f>
        <v>-4.9467767615526412E-3</v>
      </c>
      <c r="AP59" s="19">
        <f ca="1">SUMPRODUCT(ReactionRateK3!$F81:$V81*OFFSET(ReactionStoich!$E$5:$U$5,AP$2,0))*(TimeStep)*'Composition Moles'!$C71</f>
        <v>-0.23291217678946483</v>
      </c>
      <c r="AQ59" s="19">
        <f ca="1">SUMPRODUCT(ReactionRateK3!$F81:$V81*OFFSET(ReactionStoich!$E$5:$U$5,AQ$2,0))*(TimeStep)*'Composition Moles'!$C71</f>
        <v>0</v>
      </c>
      <c r="AR59" s="19">
        <f ca="1">SUMPRODUCT(ReactionRateK3!$F81:$V81*OFFSET(ReactionStoich!$E$5:$U$5,AR$2,0))*(TimeStep)*'Composition Moles'!$C71</f>
        <v>0</v>
      </c>
      <c r="AS59" s="19">
        <f ca="1">SUMPRODUCT(ReactionRateK3!$F81:$V81*OFFSET(ReactionStoich!$E$5:$U$5,AS$2,0))*(TimeStep)*'Composition Moles'!$C71</f>
        <v>-0.43421868406848746</v>
      </c>
      <c r="AT59" s="19">
        <f ca="1">SUMPRODUCT(ReactionRateK3!$F81:$V81*OFFSET(ReactionStoich!$E$5:$U$5,AT$2,0))*(TimeStep)*'Composition Moles'!$C71</f>
        <v>-0.43421868406848746</v>
      </c>
      <c r="AU59" s="19">
        <f ca="1">SUMPRODUCT(ReactionRateK3!$F81:$V81*OFFSET(ReactionStoich!$E$5:$U$5,AU$2,0))*(TimeStep)*'Composition Moles'!$C71</f>
        <v>-0.43421868406848746</v>
      </c>
      <c r="AV59" s="19">
        <f ca="1">SUMPRODUCT(ReactionRateK3!$F81:$V81*OFFSET(ReactionStoich!$E$5:$U$5,AV$2,0))*(TimeStep)*'Composition Moles'!$C71</f>
        <v>0</v>
      </c>
      <c r="AW59" s="19">
        <f ca="1">SUMPRODUCT(ReactionRateK3!$F81:$V81*OFFSET(ReactionStoich!$E$5:$U$5,AW$2,0))*(TimeStep)*'Composition Moles'!$C71</f>
        <v>0</v>
      </c>
      <c r="AX59" s="19">
        <f ca="1">SUMPRODUCT(ReactionRateK3!$F81:$V81*OFFSET(ReactionStoich!$E$5:$U$5,AX$2,0))*(TimeStep)*'Composition Moles'!$C71</f>
        <v>0</v>
      </c>
      <c r="AY59" s="19">
        <f ca="1">SUMPRODUCT(ReactionRateK3!$F81:$V81*OFFSET(ReactionStoich!$E$5:$U$5,AY$2,0))*(TimeStep)*'Composition Moles'!$C71</f>
        <v>0</v>
      </c>
      <c r="AZ59" s="19">
        <f ca="1">SUMPRODUCT(ReactionRateK3!$F81:$V81*OFFSET(ReactionStoich!$E$5:$U$5,AZ$2,0))*(TimeStep)*'Composition Moles'!$C71</f>
        <v>0</v>
      </c>
      <c r="BA59" s="19">
        <f ca="1">SUMPRODUCT(ReactionRateK3!$F81:$V81*OFFSET(ReactionStoich!$E$5:$U$5,BA$2,0))*(TimeStep)*'Composition Moles'!$C71</f>
        <v>0</v>
      </c>
      <c r="BB59" s="19">
        <f ca="1">SUMPRODUCT(ReactionRateK3!$F81:$V81*OFFSET(ReactionStoich!$E$5:$U$5,BB$2,0))*(TimeStep)*'Composition Moles'!$C71</f>
        <v>0</v>
      </c>
      <c r="BC59" s="19">
        <f ca="1">SUMPRODUCT(ReactionRateK3!$F81:$V81*OFFSET(ReactionStoich!$E$5:$U$5,BC$2,0))*(TimeStep)*'Composition Moles'!$C71</f>
        <v>0</v>
      </c>
      <c r="BD59" s="19">
        <f ca="1">SUMPRODUCT(ReactionRateK3!$F81:$V81*OFFSET(ReactionStoich!$E$5:$U$5,BD$2,0))*(TimeStep)*'Composition Moles'!$C71</f>
        <v>0</v>
      </c>
      <c r="BE59" s="19">
        <f ca="1">SUMPRODUCT(ReactionRateK3!$F81:$V81*OFFSET(ReactionStoich!$E$5:$U$5,BE$2,0))*(TimeStep)*'Composition Moles'!$C71</f>
        <v>0</v>
      </c>
      <c r="BF59" s="19">
        <f ca="1">SUMPRODUCT(ReactionRateK3!$F81:$V81*OFFSET(ReactionStoich!$E$5:$U$5,BF$2,0))*(TimeStep)*'Composition Moles'!$C71</f>
        <v>0</v>
      </c>
      <c r="BG59" s="19">
        <f ca="1">SUMPRODUCT(ReactionRateK3!$F81:$V81*OFFSET(ReactionStoich!$E$5:$U$5,BG$2,0))*(TimeStep)*'Composition Moles'!$C71</f>
        <v>0</v>
      </c>
      <c r="BH59" s="19">
        <f ca="1">SUMPRODUCT(ReactionRateK3!$F81:$V81*OFFSET(ReactionStoich!$E$5:$U$5,BH$2,0))*(TimeStep)*'Composition Moles'!$C71</f>
        <v>0</v>
      </c>
      <c r="BI59" s="19">
        <f ca="1">SUMPRODUCT(ReactionRateK3!$F81:$V81*OFFSET(ReactionStoich!$E$5:$U$5,BI$2,0))*(TimeStep)*'Composition Moles'!$C71</f>
        <v>0</v>
      </c>
      <c r="BJ59" s="19">
        <f ca="1">SUMPRODUCT(ReactionRateK3!$F81:$V81*OFFSET(ReactionStoich!$E$5:$U$5,BJ$2,0))*(TimeStep)*'Composition Moles'!$C71</f>
        <v>0</v>
      </c>
      <c r="BK59" s="19">
        <f ca="1">SUMPRODUCT(ReactionRateK3!$F81:$V81*OFFSET(ReactionStoich!$E$5:$U$5,BK$2,0))*(TimeStep)*'Composition Moles'!$C71</f>
        <v>0</v>
      </c>
      <c r="BL59" s="19">
        <f ca="1">SUMPRODUCT(ReactionRateK3!$F81:$V81*OFFSET(ReactionStoich!$E$5:$U$5,BL$2,0))*(TimeStep)*'Composition Moles'!$C71</f>
        <v>0</v>
      </c>
      <c r="BM59" s="19">
        <f ca="1">SUMPRODUCT(ReactionRateK3!$F81:$V81*OFFSET(ReactionStoich!$E$5:$U$5,BM$2,0))*(TimeStep)*'Composition Moles'!$C71</f>
        <v>0</v>
      </c>
      <c r="BN59" s="19">
        <f ca="1">SUMPRODUCT(ReactionRateK3!$F81:$V81*OFFSET(ReactionStoich!$E$5:$U$5,BN$2,0))*(TimeStep)*'Composition Moles'!$C71</f>
        <v>0</v>
      </c>
      <c r="BO59" s="19">
        <f ca="1">SUMPRODUCT(ReactionRateK3!$F81:$V81*OFFSET(ReactionStoich!$E$5:$U$5,BO$2,0))*(TimeStep)*'Composition Moles'!$C71</f>
        <v>0</v>
      </c>
      <c r="BP59" s="19">
        <f ca="1">SUMPRODUCT(ReactionRateK3!$F81:$V81*OFFSET(ReactionStoich!$E$5:$U$5,BP$2,0))*(TimeStep)*'Composition Moles'!$C71</f>
        <v>0</v>
      </c>
      <c r="BQ59" s="19">
        <f ca="1">SUMPRODUCT(ReactionRateK3!$F81:$V81*OFFSET(ReactionStoich!$E$5:$U$5,BQ$2,0))*(TimeStep)*'Composition Moles'!$C71</f>
        <v>0</v>
      </c>
      <c r="BR59" s="19">
        <f ca="1">SUMPRODUCT(ReactionRateK3!$F81:$V81*OFFSET(ReactionStoich!$E$5:$U$5,BR$2,0))*(TimeStep)*'Composition Moles'!$C71</f>
        <v>0</v>
      </c>
      <c r="BS59" s="19">
        <f ca="1">SUMPRODUCT(ReactionRateK3!$F81:$V81*OFFSET(ReactionStoich!$E$5:$U$5,BS$2,0))*(TimeStep)*'Composition Moles'!$C71</f>
        <v>0</v>
      </c>
      <c r="BT59" s="19">
        <f ca="1">SUMPRODUCT(ReactionRateK3!$F81:$V81*OFFSET(ReactionStoich!$E$5:$U$5,BT$2,0))*(TimeStep)*'Composition Moles'!$C71</f>
        <v>0</v>
      </c>
      <c r="BU59" s="19">
        <f ca="1">SUMPRODUCT(ReactionRateK3!$F81:$V81*OFFSET(ReactionStoich!$E$5:$U$5,BU$2,0))*(TimeStep)*'Composition Moles'!$C71</f>
        <v>0</v>
      </c>
      <c r="BV59" s="19">
        <f ca="1">SUMPRODUCT(ReactionRateK3!$F81:$V81*OFFSET(ReactionStoich!$E$5:$U$5,BV$2,0))*(TimeStep)*'Composition Moles'!$C71</f>
        <v>0</v>
      </c>
      <c r="BW59" s="19">
        <f ca="1">SUMPRODUCT(ReactionRateK3!$F81:$V81*OFFSET(ReactionStoich!$E$5:$U$5,BW$2,0))*(TimeStep)*'Composition Moles'!$C71</f>
        <v>0</v>
      </c>
    </row>
    <row r="60" spans="1:75">
      <c r="A60">
        <f>ReactionRateK1!A82</f>
        <v>2.4999999999999991</v>
      </c>
      <c r="B60" s="20">
        <f t="shared" ca="1" si="6"/>
        <v>-7387.9196783732523</v>
      </c>
      <c r="C60" s="20">
        <f ca="1">'Composition Moles'!BZ72</f>
        <v>144113.79249324062</v>
      </c>
      <c r="D60" s="26">
        <f t="shared" ca="1" si="7"/>
        <v>5.1264487253846774E-2</v>
      </c>
      <c r="F60" s="19">
        <f ca="1">SUMPRODUCT(ReactionRateK3!$F82:$V82*OFFSET(ReactionStoich!$E$5:$U$5,F$2,0))*(TimeStep)*'Composition Moles'!$C72</f>
        <v>-0.22806269973692447</v>
      </c>
      <c r="G60" s="19">
        <f ca="1">SUMPRODUCT(ReactionRateK3!$F82:$V82*OFFSET(ReactionStoich!$E$5:$U$5,G$2,0))*(TimeStep)*'Composition Moles'!$C72</f>
        <v>0</v>
      </c>
      <c r="H60" s="19">
        <f ca="1">SUMPRODUCT(ReactionRateK3!$F82:$V82*OFFSET(ReactionStoich!$E$5:$U$5,H$2,0))*(TimeStep)*'Composition Moles'!$C72</f>
        <v>0.22358484321339425</v>
      </c>
      <c r="I60" s="19">
        <f ca="1">SUMPRODUCT(ReactionRateK3!$F82:$V82*OFFSET(ReactionStoich!$E$5:$U$5,I$2,0))*(TimeStep)*'Composition Moles'!$C72</f>
        <v>4.4778565235302648E-3</v>
      </c>
      <c r="J60" s="19">
        <f ca="1">SUMPRODUCT(ReactionRateK3!$F82:$V82*OFFSET(ReactionStoich!$E$5:$U$5,J$2,0))*(TimeStep)*'Composition Moles'!$C72</f>
        <v>0</v>
      </c>
      <c r="K60" s="19">
        <f ca="1">SUMPRODUCT(ReactionRateK3!$F82:$V82*OFFSET(ReactionStoich!$E$5:$U$5,K$2,0))*(TimeStep)*'Composition Moles'!$C72</f>
        <v>0</v>
      </c>
      <c r="L60" s="19">
        <f ca="1">SUMPRODUCT(ReactionRateK3!$F82:$V82*OFFSET(ReactionStoich!$E$5:$U$5,L$2,0))*(TimeStep)*'Composition Moles'!$C72</f>
        <v>0</v>
      </c>
      <c r="M60" s="19">
        <f ca="1">SUMPRODUCT(ReactionRateK3!$F82:$V82*OFFSET(ReactionStoich!$E$5:$U$5,M$2,0))*(TimeStep)*'Composition Moles'!$C72</f>
        <v>0</v>
      </c>
      <c r="N60" s="19">
        <f ca="1">SUMPRODUCT(ReactionRateK3!$F82:$V82*OFFSET(ReactionStoich!$E$5:$U$5,N$2,0))*(TimeStep)*'Composition Moles'!$C72</f>
        <v>0</v>
      </c>
      <c r="O60" s="19">
        <f ca="1">SUMPRODUCT(ReactionRateK3!$F82:$V82*OFFSET(ReactionStoich!$E$5:$U$5,O$2,0))*(TimeStep)*'Composition Moles'!$C72</f>
        <v>0</v>
      </c>
      <c r="P60" s="19">
        <f ca="1">SUMPRODUCT(ReactionRateK3!$F82:$V82*OFFSET(ReactionStoich!$E$5:$U$5,P$2,0))*(TimeStep)*'Composition Moles'!$C72</f>
        <v>0</v>
      </c>
      <c r="Q60" s="19">
        <f ca="1">SUMPRODUCT(ReactionRateK3!$F82:$V82*OFFSET(ReactionStoich!$E$5:$U$5,Q$2,0))*(TimeStep)*'Composition Moles'!$C72</f>
        <v>0</v>
      </c>
      <c r="R60" s="19">
        <f ca="1">SUMPRODUCT(ReactionRateK3!$F82:$V82*OFFSET(ReactionStoich!$E$5:$U$5,R$2,0))*(TimeStep)*'Composition Moles'!$C72</f>
        <v>0</v>
      </c>
      <c r="S60" s="19">
        <f ca="1">SUMPRODUCT(ReactionRateK3!$F82:$V82*OFFSET(ReactionStoich!$E$5:$U$5,S$2,0))*(TimeStep)*'Composition Moles'!$C72</f>
        <v>3.2689462606784705</v>
      </c>
      <c r="T60" s="19">
        <f ca="1">SUMPRODUCT(ReactionRateK3!$F82:$V82*OFFSET(ReactionStoich!$E$5:$U$5,T$2,0))*(TimeStep)*'Composition Moles'!$C72</f>
        <v>0</v>
      </c>
      <c r="U60" s="19">
        <f ca="1">SUMPRODUCT(ReactionRateK3!$F82:$V82*OFFSET(ReactionStoich!$E$5:$U$5,U$2,0))*(TimeStep)*'Composition Moles'!$C72</f>
        <v>0</v>
      </c>
      <c r="V60" s="19">
        <f ca="1">SUMPRODUCT(ReactionRateK3!$F82:$V82*OFFSET(ReactionStoich!$E$5:$U$5,V$2,0))*(TimeStep)*'Composition Moles'!$C72</f>
        <v>0</v>
      </c>
      <c r="W60" s="19">
        <f ca="1">SUMPRODUCT(ReactionRateK3!$F82:$V82*OFFSET(ReactionStoich!$E$5:$U$5,W$2,0))*(TimeStep)*'Composition Moles'!$C72</f>
        <v>0</v>
      </c>
      <c r="X60" s="19">
        <f ca="1">SUMPRODUCT(ReactionRateK3!$F82:$V82*OFFSET(ReactionStoich!$E$5:$U$5,X$2,0))*(TimeStep)*'Composition Moles'!$C72</f>
        <v>0</v>
      </c>
      <c r="Y60" s="19">
        <f ca="1">SUMPRODUCT(ReactionRateK3!$F82:$V82*OFFSET(ReactionStoich!$E$5:$U$5,Y$2,0))*(TimeStep)*'Composition Moles'!$C72</f>
        <v>-7.5774667058620553</v>
      </c>
      <c r="Z60" s="19">
        <f ca="1">SUMPRODUCT(ReactionRateK3!$F82:$V82*OFFSET(ReactionStoich!$E$5:$U$5,Z$2,0))*(TimeStep)*'Composition Moles'!$C72</f>
        <v>0</v>
      </c>
      <c r="AA60" s="19">
        <f ca="1">SUMPRODUCT(ReactionRateK3!$F82:$V82*OFFSET(ReactionStoich!$E$5:$U$5,AA$2,0))*(TimeStep)*'Composition Moles'!$C72</f>
        <v>0</v>
      </c>
      <c r="AB60" s="19">
        <f ca="1">SUMPRODUCT(ReactionRateK3!$F82:$V82*OFFSET(ReactionStoich!$E$5:$U$5,AB$2,0))*(TimeStep)*'Composition Moles'!$C72</f>
        <v>0</v>
      </c>
      <c r="AC60" s="19">
        <f ca="1">SUMPRODUCT(ReactionRateK3!$F82:$V82*OFFSET(ReactionStoich!$E$5:$U$5,AC$2,0))*(TimeStep)*'Composition Moles'!$C72</f>
        <v>0</v>
      </c>
      <c r="AD60" s="19">
        <f ca="1">SUMPRODUCT(ReactionRateK3!$F82:$V82*OFFSET(ReactionStoich!$E$5:$U$5,AD$2,0))*(TimeStep)*'Composition Moles'!$C72</f>
        <v>0</v>
      </c>
      <c r="AE60" s="19">
        <f ca="1">SUMPRODUCT(ReactionRateK3!$F82:$V82*OFFSET(ReactionStoich!$E$5:$U$5,AE$2,0))*(TimeStep)*'Composition Moles'!$C72</f>
        <v>0</v>
      </c>
      <c r="AF60" s="19">
        <f ca="1">SUMPRODUCT(ReactionRateK3!$F82:$V82*OFFSET(ReactionStoich!$E$5:$U$5,AF$2,0))*(TimeStep)*'Composition Moles'!$C72</f>
        <v>0</v>
      </c>
      <c r="AG60" s="19">
        <f ca="1">SUMPRODUCT(ReactionRateK3!$F82:$V82*OFFSET(ReactionStoich!$E$5:$U$5,AG$2,0))*(TimeStep)*'Composition Moles'!$C72</f>
        <v>-2.4670716539541802E-2</v>
      </c>
      <c r="AH60" s="19">
        <f ca="1">SUMPRODUCT(ReactionRateK3!$F82:$V82*OFFSET(ReactionStoich!$E$5:$U$5,AH$2,0))*(TimeStep)*'Composition Moles'!$C72</f>
        <v>0.61864357188362484</v>
      </c>
      <c r="AI60" s="19">
        <f ca="1">SUMPRODUCT(ReactionRateK3!$F82:$V82*OFFSET(ReactionStoich!$E$5:$U$5,AI$2,0))*(TimeStep)*'Composition Moles'!$C72</f>
        <v>3.8981324524967937</v>
      </c>
      <c r="AJ60" s="19">
        <f ca="1">SUMPRODUCT(ReactionRateK3!$F82:$V82*OFFSET(ReactionStoich!$E$5:$U$5,AJ$2,0))*(TimeStep)*'Composition Moles'!$C72</f>
        <v>1.3165925778452008</v>
      </c>
      <c r="AK60" s="19">
        <f ca="1">SUMPRODUCT(ReactionRateK3!$F82:$V82*OFFSET(ReactionStoich!$E$5:$U$5,AK$2,0))*(TimeStep)*'Composition Moles'!$C72</f>
        <v>0</v>
      </c>
      <c r="AL60" s="19">
        <f ca="1">SUMPRODUCT(ReactionRateK3!$F82:$V82*OFFSET(ReactionStoich!$E$5:$U$5,AL$2,0))*(TimeStep)*'Composition Moles'!$C72</f>
        <v>0</v>
      </c>
      <c r="AM60" s="19">
        <f ca="1">SUMPRODUCT(ReactionRateK3!$F82:$V82*OFFSET(ReactionStoich!$E$5:$U$5,AM$2,0))*(TimeStep)*'Composition Moles'!$C72</f>
        <v>0</v>
      </c>
      <c r="AN60" s="19">
        <f ca="1">SUMPRODUCT(ReactionRateK3!$F82:$V82*OFFSET(ReactionStoich!$E$5:$U$5,AN$2,0))*(TimeStep)*'Composition Moles'!$C72</f>
        <v>0</v>
      </c>
      <c r="AO60" s="19">
        <f ca="1">SUMPRODUCT(ReactionRateK3!$F82:$V82*OFFSET(ReactionStoich!$E$5:$U$5,AO$2,0))*(TimeStep)*'Composition Moles'!$C72</f>
        <v>-4.4778565235302648E-3</v>
      </c>
      <c r="AP60" s="19">
        <f ca="1">SUMPRODUCT(ReactionRateK3!$F82:$V82*OFFSET(ReactionStoich!$E$5:$U$5,AP$2,0))*(TimeStep)*'Composition Moles'!$C72</f>
        <v>-0.21882383481830989</v>
      </c>
      <c r="AQ60" s="19">
        <f ca="1">SUMPRODUCT(ReactionRateK3!$F82:$V82*OFFSET(ReactionStoich!$E$5:$U$5,AQ$2,0))*(TimeStep)*'Composition Moles'!$C72</f>
        <v>0</v>
      </c>
      <c r="AR60" s="19">
        <f ca="1">SUMPRODUCT(ReactionRateK3!$F82:$V82*OFFSET(ReactionStoich!$E$5:$U$5,AR$2,0))*(TimeStep)*'Composition Moles'!$C72</f>
        <v>0</v>
      </c>
      <c r="AS60" s="19">
        <f ca="1">SUMPRODUCT(ReactionRateK3!$F82:$V82*OFFSET(ReactionStoich!$E$5:$U$5,AS$2,0))*(TimeStep)*'Composition Moles'!$C72</f>
        <v>-0.4256252497202177</v>
      </c>
      <c r="AT60" s="19">
        <f ca="1">SUMPRODUCT(ReactionRateK3!$F82:$V82*OFFSET(ReactionStoich!$E$5:$U$5,AT$2,0))*(TimeStep)*'Composition Moles'!$C72</f>
        <v>-0.4256252497202177</v>
      </c>
      <c r="AU60" s="19">
        <f ca="1">SUMPRODUCT(ReactionRateK3!$F82:$V82*OFFSET(ReactionStoich!$E$5:$U$5,AU$2,0))*(TimeStep)*'Composition Moles'!$C72</f>
        <v>-0.4256252497202177</v>
      </c>
      <c r="AV60" s="19">
        <f ca="1">SUMPRODUCT(ReactionRateK3!$F82:$V82*OFFSET(ReactionStoich!$E$5:$U$5,AV$2,0))*(TimeStep)*'Composition Moles'!$C72</f>
        <v>0</v>
      </c>
      <c r="AW60" s="19">
        <f ca="1">SUMPRODUCT(ReactionRateK3!$F82:$V82*OFFSET(ReactionStoich!$E$5:$U$5,AW$2,0))*(TimeStep)*'Composition Moles'!$C72</f>
        <v>0</v>
      </c>
      <c r="AX60" s="19">
        <f ca="1">SUMPRODUCT(ReactionRateK3!$F82:$V82*OFFSET(ReactionStoich!$E$5:$U$5,AX$2,0))*(TimeStep)*'Composition Moles'!$C72</f>
        <v>0</v>
      </c>
      <c r="AY60" s="19">
        <f ca="1">SUMPRODUCT(ReactionRateK3!$F82:$V82*OFFSET(ReactionStoich!$E$5:$U$5,AY$2,0))*(TimeStep)*'Composition Moles'!$C72</f>
        <v>0</v>
      </c>
      <c r="AZ60" s="19">
        <f ca="1">SUMPRODUCT(ReactionRateK3!$F82:$V82*OFFSET(ReactionStoich!$E$5:$U$5,AZ$2,0))*(TimeStep)*'Composition Moles'!$C72</f>
        <v>0</v>
      </c>
      <c r="BA60" s="19">
        <f ca="1">SUMPRODUCT(ReactionRateK3!$F82:$V82*OFFSET(ReactionStoich!$E$5:$U$5,BA$2,0))*(TimeStep)*'Composition Moles'!$C72</f>
        <v>0</v>
      </c>
      <c r="BB60" s="19">
        <f ca="1">SUMPRODUCT(ReactionRateK3!$F82:$V82*OFFSET(ReactionStoich!$E$5:$U$5,BB$2,0))*(TimeStep)*'Composition Moles'!$C72</f>
        <v>0</v>
      </c>
      <c r="BC60" s="19">
        <f ca="1">SUMPRODUCT(ReactionRateK3!$F82:$V82*OFFSET(ReactionStoich!$E$5:$U$5,BC$2,0))*(TimeStep)*'Composition Moles'!$C72</f>
        <v>0</v>
      </c>
      <c r="BD60" s="19">
        <f ca="1">SUMPRODUCT(ReactionRateK3!$F82:$V82*OFFSET(ReactionStoich!$E$5:$U$5,BD$2,0))*(TimeStep)*'Composition Moles'!$C72</f>
        <v>0</v>
      </c>
      <c r="BE60" s="19">
        <f ca="1">SUMPRODUCT(ReactionRateK3!$F82:$V82*OFFSET(ReactionStoich!$E$5:$U$5,BE$2,0))*(TimeStep)*'Composition Moles'!$C72</f>
        <v>0</v>
      </c>
      <c r="BF60" s="19">
        <f ca="1">SUMPRODUCT(ReactionRateK3!$F82:$V82*OFFSET(ReactionStoich!$E$5:$U$5,BF$2,0))*(TimeStep)*'Composition Moles'!$C72</f>
        <v>0</v>
      </c>
      <c r="BG60" s="19">
        <f ca="1">SUMPRODUCT(ReactionRateK3!$F82:$V82*OFFSET(ReactionStoich!$E$5:$U$5,BG$2,0))*(TimeStep)*'Composition Moles'!$C72</f>
        <v>0</v>
      </c>
      <c r="BH60" s="19">
        <f ca="1">SUMPRODUCT(ReactionRateK3!$F82:$V82*OFFSET(ReactionStoich!$E$5:$U$5,BH$2,0))*(TimeStep)*'Composition Moles'!$C72</f>
        <v>0</v>
      </c>
      <c r="BI60" s="19">
        <f ca="1">SUMPRODUCT(ReactionRateK3!$F82:$V82*OFFSET(ReactionStoich!$E$5:$U$5,BI$2,0))*(TimeStep)*'Composition Moles'!$C72</f>
        <v>0</v>
      </c>
      <c r="BJ60" s="19">
        <f ca="1">SUMPRODUCT(ReactionRateK3!$F82:$V82*OFFSET(ReactionStoich!$E$5:$U$5,BJ$2,0))*(TimeStep)*'Composition Moles'!$C72</f>
        <v>0</v>
      </c>
      <c r="BK60" s="19">
        <f ca="1">SUMPRODUCT(ReactionRateK3!$F82:$V82*OFFSET(ReactionStoich!$E$5:$U$5,BK$2,0))*(TimeStep)*'Composition Moles'!$C72</f>
        <v>0</v>
      </c>
      <c r="BL60" s="19">
        <f ca="1">SUMPRODUCT(ReactionRateK3!$F82:$V82*OFFSET(ReactionStoich!$E$5:$U$5,BL$2,0))*(TimeStep)*'Composition Moles'!$C72</f>
        <v>0</v>
      </c>
      <c r="BM60" s="19">
        <f ca="1">SUMPRODUCT(ReactionRateK3!$F82:$V82*OFFSET(ReactionStoich!$E$5:$U$5,BM$2,0))*(TimeStep)*'Composition Moles'!$C72</f>
        <v>0</v>
      </c>
      <c r="BN60" s="19">
        <f ca="1">SUMPRODUCT(ReactionRateK3!$F82:$V82*OFFSET(ReactionStoich!$E$5:$U$5,BN$2,0))*(TimeStep)*'Composition Moles'!$C72</f>
        <v>0</v>
      </c>
      <c r="BO60" s="19">
        <f ca="1">SUMPRODUCT(ReactionRateK3!$F82:$V82*OFFSET(ReactionStoich!$E$5:$U$5,BO$2,0))*(TimeStep)*'Composition Moles'!$C72</f>
        <v>0</v>
      </c>
      <c r="BP60" s="19">
        <f ca="1">SUMPRODUCT(ReactionRateK3!$F82:$V82*OFFSET(ReactionStoich!$E$5:$U$5,BP$2,0))*(TimeStep)*'Composition Moles'!$C72</f>
        <v>0</v>
      </c>
      <c r="BQ60" s="19">
        <f ca="1">SUMPRODUCT(ReactionRateK3!$F82:$V82*OFFSET(ReactionStoich!$E$5:$U$5,BQ$2,0))*(TimeStep)*'Composition Moles'!$C72</f>
        <v>0</v>
      </c>
      <c r="BR60" s="19">
        <f ca="1">SUMPRODUCT(ReactionRateK3!$F82:$V82*OFFSET(ReactionStoich!$E$5:$U$5,BR$2,0))*(TimeStep)*'Composition Moles'!$C72</f>
        <v>0</v>
      </c>
      <c r="BS60" s="19">
        <f ca="1">SUMPRODUCT(ReactionRateK3!$F82:$V82*OFFSET(ReactionStoich!$E$5:$U$5,BS$2,0))*(TimeStep)*'Composition Moles'!$C72</f>
        <v>0</v>
      </c>
      <c r="BT60" s="19">
        <f ca="1">SUMPRODUCT(ReactionRateK3!$F82:$V82*OFFSET(ReactionStoich!$E$5:$U$5,BT$2,0))*(TimeStep)*'Composition Moles'!$C72</f>
        <v>0</v>
      </c>
      <c r="BU60" s="19">
        <f ca="1">SUMPRODUCT(ReactionRateK3!$F82:$V82*OFFSET(ReactionStoich!$E$5:$U$5,BU$2,0))*(TimeStep)*'Composition Moles'!$C72</f>
        <v>0</v>
      </c>
      <c r="BV60" s="19">
        <f ca="1">SUMPRODUCT(ReactionRateK3!$F82:$V82*OFFSET(ReactionStoich!$E$5:$U$5,BV$2,0))*(TimeStep)*'Composition Moles'!$C72</f>
        <v>0</v>
      </c>
      <c r="BW60" s="19">
        <f ca="1">SUMPRODUCT(ReactionRateK3!$F82:$V82*OFFSET(ReactionStoich!$E$5:$U$5,BW$2,0))*(TimeStep)*'Composition Moles'!$C72</f>
        <v>0</v>
      </c>
    </row>
    <row r="61" spans="1:75">
      <c r="A61">
        <f>ReactionRateK1!A83</f>
        <v>2.5499999999999989</v>
      </c>
      <c r="B61" s="20">
        <f t="shared" ca="1" si="6"/>
        <v>-6959.9228831703585</v>
      </c>
      <c r="C61" s="20">
        <f ca="1">'Composition Moles'!BZ73</f>
        <v>144123.74912032843</v>
      </c>
      <c r="D61" s="26">
        <f t="shared" ca="1" si="7"/>
        <v>4.8291297760784328E-2</v>
      </c>
      <c r="F61" s="19">
        <f ca="1">SUMPRODUCT(ReactionRateK3!$F83:$V83*OFFSET(ReactionStoich!$E$5:$U$5,F$2,0))*(TimeStep)*'Composition Moles'!$C73</f>
        <v>-0.21329702602340261</v>
      </c>
      <c r="G61" s="19">
        <f ca="1">SUMPRODUCT(ReactionRateK3!$F83:$V83*OFFSET(ReactionStoich!$E$5:$U$5,G$2,0))*(TimeStep)*'Composition Moles'!$C73</f>
        <v>0</v>
      </c>
      <c r="H61" s="19">
        <f ca="1">SUMPRODUCT(ReactionRateK3!$F83:$V83*OFFSET(ReactionStoich!$E$5:$U$5,H$2,0))*(TimeStep)*'Composition Moles'!$C73</f>
        <v>0.20924275175500553</v>
      </c>
      <c r="I61" s="19">
        <f ca="1">SUMPRODUCT(ReactionRateK3!$F83:$V83*OFFSET(ReactionStoich!$E$5:$U$5,I$2,0))*(TimeStep)*'Composition Moles'!$C73</f>
        <v>4.0542742683970807E-3</v>
      </c>
      <c r="J61" s="19">
        <f ca="1">SUMPRODUCT(ReactionRateK3!$F83:$V83*OFFSET(ReactionStoich!$E$5:$U$5,J$2,0))*(TimeStep)*'Composition Moles'!$C73</f>
        <v>0</v>
      </c>
      <c r="K61" s="19">
        <f ca="1">SUMPRODUCT(ReactionRateK3!$F83:$V83*OFFSET(ReactionStoich!$E$5:$U$5,K$2,0))*(TimeStep)*'Composition Moles'!$C73</f>
        <v>0</v>
      </c>
      <c r="L61" s="19">
        <f ca="1">SUMPRODUCT(ReactionRateK3!$F83:$V83*OFFSET(ReactionStoich!$E$5:$U$5,L$2,0))*(TimeStep)*'Composition Moles'!$C73</f>
        <v>0</v>
      </c>
      <c r="M61" s="19">
        <f ca="1">SUMPRODUCT(ReactionRateK3!$F83:$V83*OFFSET(ReactionStoich!$E$5:$U$5,M$2,0))*(TimeStep)*'Composition Moles'!$C73</f>
        <v>0</v>
      </c>
      <c r="N61" s="19">
        <f ca="1">SUMPRODUCT(ReactionRateK3!$F83:$V83*OFFSET(ReactionStoich!$E$5:$U$5,N$2,0))*(TimeStep)*'Composition Moles'!$C73</f>
        <v>0</v>
      </c>
      <c r="O61" s="19">
        <f ca="1">SUMPRODUCT(ReactionRateK3!$F83:$V83*OFFSET(ReactionStoich!$E$5:$U$5,O$2,0))*(TimeStep)*'Composition Moles'!$C73</f>
        <v>0</v>
      </c>
      <c r="P61" s="19">
        <f ca="1">SUMPRODUCT(ReactionRateK3!$F83:$V83*OFFSET(ReactionStoich!$E$5:$U$5,P$2,0))*(TimeStep)*'Composition Moles'!$C73</f>
        <v>0</v>
      </c>
      <c r="Q61" s="19">
        <f ca="1">SUMPRODUCT(ReactionRateK3!$F83:$V83*OFFSET(ReactionStoich!$E$5:$U$5,Q$2,0))*(TimeStep)*'Composition Moles'!$C73</f>
        <v>0</v>
      </c>
      <c r="R61" s="19">
        <f ca="1">SUMPRODUCT(ReactionRateK3!$F83:$V83*OFFSET(ReactionStoich!$E$5:$U$5,R$2,0))*(TimeStep)*'Composition Moles'!$C73</f>
        <v>0</v>
      </c>
      <c r="S61" s="19">
        <f ca="1">SUMPRODUCT(ReactionRateK3!$F83:$V83*OFFSET(ReactionStoich!$E$5:$U$5,S$2,0))*(TimeStep)*'Composition Moles'!$C73</f>
        <v>3.2069046824961958</v>
      </c>
      <c r="T61" s="19">
        <f ca="1">SUMPRODUCT(ReactionRateK3!$F83:$V83*OFFSET(ReactionStoich!$E$5:$U$5,T$2,0))*(TimeStep)*'Composition Moles'!$C73</f>
        <v>0</v>
      </c>
      <c r="U61" s="19">
        <f ca="1">SUMPRODUCT(ReactionRateK3!$F83:$V83*OFFSET(ReactionStoich!$E$5:$U$5,U$2,0))*(TimeStep)*'Composition Moles'!$C73</f>
        <v>0</v>
      </c>
      <c r="V61" s="19">
        <f ca="1">SUMPRODUCT(ReactionRateK3!$F83:$V83*OFFSET(ReactionStoich!$E$5:$U$5,V$2,0))*(TimeStep)*'Composition Moles'!$C73</f>
        <v>0</v>
      </c>
      <c r="W61" s="19">
        <f ca="1">SUMPRODUCT(ReactionRateK3!$F83:$V83*OFFSET(ReactionStoich!$E$5:$U$5,W$2,0))*(TimeStep)*'Composition Moles'!$C73</f>
        <v>0</v>
      </c>
      <c r="X61" s="19">
        <f ca="1">SUMPRODUCT(ReactionRateK3!$F83:$V83*OFFSET(ReactionStoich!$E$5:$U$5,X$2,0))*(TimeStep)*'Composition Moles'!$C73</f>
        <v>0</v>
      </c>
      <c r="Y61" s="19">
        <f ca="1">SUMPRODUCT(ReactionRateK3!$F83:$V83*OFFSET(ReactionStoich!$E$5:$U$5,Y$2,0))*(TimeStep)*'Composition Moles'!$C73</f>
        <v>-7.4445330350991474</v>
      </c>
      <c r="Z61" s="19">
        <f ca="1">SUMPRODUCT(ReactionRateK3!$F83:$V83*OFFSET(ReactionStoich!$E$5:$U$5,Z$2,0))*(TimeStep)*'Composition Moles'!$C73</f>
        <v>0</v>
      </c>
      <c r="AA61" s="19">
        <f ca="1">SUMPRODUCT(ReactionRateK3!$F83:$V83*OFFSET(ReactionStoich!$E$5:$U$5,AA$2,0))*(TimeStep)*'Composition Moles'!$C73</f>
        <v>0</v>
      </c>
      <c r="AB61" s="19">
        <f ca="1">SUMPRODUCT(ReactionRateK3!$F83:$V83*OFFSET(ReactionStoich!$E$5:$U$5,AB$2,0))*(TimeStep)*'Composition Moles'!$C73</f>
        <v>0</v>
      </c>
      <c r="AC61" s="19">
        <f ca="1">SUMPRODUCT(ReactionRateK3!$F83:$V83*OFFSET(ReactionStoich!$E$5:$U$5,AC$2,0))*(TimeStep)*'Composition Moles'!$C73</f>
        <v>0</v>
      </c>
      <c r="AD61" s="19">
        <f ca="1">SUMPRODUCT(ReactionRateK3!$F83:$V83*OFFSET(ReactionStoich!$E$5:$U$5,AD$2,0))*(TimeStep)*'Composition Moles'!$C73</f>
        <v>0</v>
      </c>
      <c r="AE61" s="19">
        <f ca="1">SUMPRODUCT(ReactionRateK3!$F83:$V83*OFFSET(ReactionStoich!$E$5:$U$5,AE$2,0))*(TimeStep)*'Composition Moles'!$C73</f>
        <v>0</v>
      </c>
      <c r="AF61" s="19">
        <f ca="1">SUMPRODUCT(ReactionRateK3!$F83:$V83*OFFSET(ReactionStoich!$E$5:$U$5,AF$2,0))*(TimeStep)*'Composition Moles'!$C73</f>
        <v>0</v>
      </c>
      <c r="AG61" s="19">
        <f ca="1">SUMPRODUCT(ReactionRateK3!$F83:$V83*OFFSET(ReactionStoich!$E$5:$U$5,AG$2,0))*(TimeStep)*'Composition Moles'!$C73</f>
        <v>-2.4015956435756956E-2</v>
      </c>
      <c r="AH61" s="19">
        <f ca="1">SUMPRODUCT(ReactionRateK3!$F83:$V83*OFFSET(ReactionStoich!$E$5:$U$5,AH$2,0))*(TimeStep)*'Composition Moles'!$C73</f>
        <v>0.54284926781741816</v>
      </c>
      <c r="AI61" s="19">
        <f ca="1">SUMPRODUCT(ReactionRateK3!$F83:$V83*OFFSET(ReactionStoich!$E$5:$U$5,AI$2,0))*(TimeStep)*'Composition Moles'!$C73</f>
        <v>3.8883368240995528</v>
      </c>
      <c r="AJ61" s="19">
        <f ca="1">SUMPRODUCT(ReactionRateK3!$F83:$V83*OFFSET(ReactionStoich!$E$5:$U$5,AJ$2,0))*(TimeStep)*'Composition Moles'!$C73</f>
        <v>1.2918302135436954</v>
      </c>
      <c r="AK61" s="19">
        <f ca="1">SUMPRODUCT(ReactionRateK3!$F83:$V83*OFFSET(ReactionStoich!$E$5:$U$5,AK$2,0))*(TimeStep)*'Composition Moles'!$C73</f>
        <v>0</v>
      </c>
      <c r="AL61" s="19">
        <f ca="1">SUMPRODUCT(ReactionRateK3!$F83:$V83*OFFSET(ReactionStoich!$E$5:$U$5,AL$2,0))*(TimeStep)*'Composition Moles'!$C73</f>
        <v>0</v>
      </c>
      <c r="AM61" s="19">
        <f ca="1">SUMPRODUCT(ReactionRateK3!$F83:$V83*OFFSET(ReactionStoich!$E$5:$U$5,AM$2,0))*(TimeStep)*'Composition Moles'!$C73</f>
        <v>0</v>
      </c>
      <c r="AN61" s="19">
        <f ca="1">SUMPRODUCT(ReactionRateK3!$F83:$V83*OFFSET(ReactionStoich!$E$5:$U$5,AN$2,0))*(TimeStep)*'Composition Moles'!$C73</f>
        <v>0</v>
      </c>
      <c r="AO61" s="19">
        <f ca="1">SUMPRODUCT(ReactionRateK3!$F83:$V83*OFFSET(ReactionStoich!$E$5:$U$5,AO$2,0))*(TimeStep)*'Composition Moles'!$C73</f>
        <v>-4.0542742683970807E-3</v>
      </c>
      <c r="AP61" s="19">
        <f ca="1">SUMPRODUCT(ReactionRateK3!$F83:$V83*OFFSET(ReactionStoich!$E$5:$U$5,AP$2,0))*(TimeStep)*'Composition Moles'!$C73</f>
        <v>-0.20551486779710315</v>
      </c>
      <c r="AQ61" s="19">
        <f ca="1">SUMPRODUCT(ReactionRateK3!$F83:$V83*OFFSET(ReactionStoich!$E$5:$U$5,AQ$2,0))*(TimeStep)*'Composition Moles'!$C73</f>
        <v>0</v>
      </c>
      <c r="AR61" s="19">
        <f ca="1">SUMPRODUCT(ReactionRateK3!$F83:$V83*OFFSET(ReactionStoich!$E$5:$U$5,AR$2,0))*(TimeStep)*'Composition Moles'!$C73</f>
        <v>0</v>
      </c>
      <c r="AS61" s="19">
        <f ca="1">SUMPRODUCT(ReactionRateK3!$F83:$V83*OFFSET(ReactionStoich!$E$5:$U$5,AS$2,0))*(TimeStep)*'Composition Moles'!$C73</f>
        <v>-0.41726761811881918</v>
      </c>
      <c r="AT61" s="19">
        <f ca="1">SUMPRODUCT(ReactionRateK3!$F83:$V83*OFFSET(ReactionStoich!$E$5:$U$5,AT$2,0))*(TimeStep)*'Composition Moles'!$C73</f>
        <v>-0.41726761811881918</v>
      </c>
      <c r="AU61" s="19">
        <f ca="1">SUMPRODUCT(ReactionRateK3!$F83:$V83*OFFSET(ReactionStoich!$E$5:$U$5,AU$2,0))*(TimeStep)*'Composition Moles'!$C73</f>
        <v>-0.41726761811881918</v>
      </c>
      <c r="AV61" s="19">
        <f ca="1">SUMPRODUCT(ReactionRateK3!$F83:$V83*OFFSET(ReactionStoich!$E$5:$U$5,AV$2,0))*(TimeStep)*'Composition Moles'!$C73</f>
        <v>0</v>
      </c>
      <c r="AW61" s="19">
        <f ca="1">SUMPRODUCT(ReactionRateK3!$F83:$V83*OFFSET(ReactionStoich!$E$5:$U$5,AW$2,0))*(TimeStep)*'Composition Moles'!$C73</f>
        <v>0</v>
      </c>
      <c r="AX61" s="19">
        <f ca="1">SUMPRODUCT(ReactionRateK3!$F83:$V83*OFFSET(ReactionStoich!$E$5:$U$5,AX$2,0))*(TimeStep)*'Composition Moles'!$C73</f>
        <v>0</v>
      </c>
      <c r="AY61" s="19">
        <f ca="1">SUMPRODUCT(ReactionRateK3!$F83:$V83*OFFSET(ReactionStoich!$E$5:$U$5,AY$2,0))*(TimeStep)*'Composition Moles'!$C73</f>
        <v>0</v>
      </c>
      <c r="AZ61" s="19">
        <f ca="1">SUMPRODUCT(ReactionRateK3!$F83:$V83*OFFSET(ReactionStoich!$E$5:$U$5,AZ$2,0))*(TimeStep)*'Composition Moles'!$C73</f>
        <v>0</v>
      </c>
      <c r="BA61" s="19">
        <f ca="1">SUMPRODUCT(ReactionRateK3!$F83:$V83*OFFSET(ReactionStoich!$E$5:$U$5,BA$2,0))*(TimeStep)*'Composition Moles'!$C73</f>
        <v>0</v>
      </c>
      <c r="BB61" s="19">
        <f ca="1">SUMPRODUCT(ReactionRateK3!$F83:$V83*OFFSET(ReactionStoich!$E$5:$U$5,BB$2,0))*(TimeStep)*'Composition Moles'!$C73</f>
        <v>0</v>
      </c>
      <c r="BC61" s="19">
        <f ca="1">SUMPRODUCT(ReactionRateK3!$F83:$V83*OFFSET(ReactionStoich!$E$5:$U$5,BC$2,0))*(TimeStep)*'Composition Moles'!$C73</f>
        <v>0</v>
      </c>
      <c r="BD61" s="19">
        <f ca="1">SUMPRODUCT(ReactionRateK3!$F83:$V83*OFFSET(ReactionStoich!$E$5:$U$5,BD$2,0))*(TimeStep)*'Composition Moles'!$C73</f>
        <v>0</v>
      </c>
      <c r="BE61" s="19">
        <f ca="1">SUMPRODUCT(ReactionRateK3!$F83:$V83*OFFSET(ReactionStoich!$E$5:$U$5,BE$2,0))*(TimeStep)*'Composition Moles'!$C73</f>
        <v>0</v>
      </c>
      <c r="BF61" s="19">
        <f ca="1">SUMPRODUCT(ReactionRateK3!$F83:$V83*OFFSET(ReactionStoich!$E$5:$U$5,BF$2,0))*(TimeStep)*'Composition Moles'!$C73</f>
        <v>0</v>
      </c>
      <c r="BG61" s="19">
        <f ca="1">SUMPRODUCT(ReactionRateK3!$F83:$V83*OFFSET(ReactionStoich!$E$5:$U$5,BG$2,0))*(TimeStep)*'Composition Moles'!$C73</f>
        <v>0</v>
      </c>
      <c r="BH61" s="19">
        <f ca="1">SUMPRODUCT(ReactionRateK3!$F83:$V83*OFFSET(ReactionStoich!$E$5:$U$5,BH$2,0))*(TimeStep)*'Composition Moles'!$C73</f>
        <v>0</v>
      </c>
      <c r="BI61" s="19">
        <f ca="1">SUMPRODUCT(ReactionRateK3!$F83:$V83*OFFSET(ReactionStoich!$E$5:$U$5,BI$2,0))*(TimeStep)*'Composition Moles'!$C73</f>
        <v>0</v>
      </c>
      <c r="BJ61" s="19">
        <f ca="1">SUMPRODUCT(ReactionRateK3!$F83:$V83*OFFSET(ReactionStoich!$E$5:$U$5,BJ$2,0))*(TimeStep)*'Composition Moles'!$C73</f>
        <v>0</v>
      </c>
      <c r="BK61" s="19">
        <f ca="1">SUMPRODUCT(ReactionRateK3!$F83:$V83*OFFSET(ReactionStoich!$E$5:$U$5,BK$2,0))*(TimeStep)*'Composition Moles'!$C73</f>
        <v>0</v>
      </c>
      <c r="BL61" s="19">
        <f ca="1">SUMPRODUCT(ReactionRateK3!$F83:$V83*OFFSET(ReactionStoich!$E$5:$U$5,BL$2,0))*(TimeStep)*'Composition Moles'!$C73</f>
        <v>0</v>
      </c>
      <c r="BM61" s="19">
        <f ca="1">SUMPRODUCT(ReactionRateK3!$F83:$V83*OFFSET(ReactionStoich!$E$5:$U$5,BM$2,0))*(TimeStep)*'Composition Moles'!$C73</f>
        <v>0</v>
      </c>
      <c r="BN61" s="19">
        <f ca="1">SUMPRODUCT(ReactionRateK3!$F83:$V83*OFFSET(ReactionStoich!$E$5:$U$5,BN$2,0))*(TimeStep)*'Composition Moles'!$C73</f>
        <v>0</v>
      </c>
      <c r="BO61" s="19">
        <f ca="1">SUMPRODUCT(ReactionRateK3!$F83:$V83*OFFSET(ReactionStoich!$E$5:$U$5,BO$2,0))*(TimeStep)*'Composition Moles'!$C73</f>
        <v>0</v>
      </c>
      <c r="BP61" s="19">
        <f ca="1">SUMPRODUCT(ReactionRateK3!$F83:$V83*OFFSET(ReactionStoich!$E$5:$U$5,BP$2,0))*(TimeStep)*'Composition Moles'!$C73</f>
        <v>0</v>
      </c>
      <c r="BQ61" s="19">
        <f ca="1">SUMPRODUCT(ReactionRateK3!$F83:$V83*OFFSET(ReactionStoich!$E$5:$U$5,BQ$2,0))*(TimeStep)*'Composition Moles'!$C73</f>
        <v>0</v>
      </c>
      <c r="BR61" s="19">
        <f ca="1">SUMPRODUCT(ReactionRateK3!$F83:$V83*OFFSET(ReactionStoich!$E$5:$U$5,BR$2,0))*(TimeStep)*'Composition Moles'!$C73</f>
        <v>0</v>
      </c>
      <c r="BS61" s="19">
        <f ca="1">SUMPRODUCT(ReactionRateK3!$F83:$V83*OFFSET(ReactionStoich!$E$5:$U$5,BS$2,0))*(TimeStep)*'Composition Moles'!$C73</f>
        <v>0</v>
      </c>
      <c r="BT61" s="19">
        <f ca="1">SUMPRODUCT(ReactionRateK3!$F83:$V83*OFFSET(ReactionStoich!$E$5:$U$5,BT$2,0))*(TimeStep)*'Composition Moles'!$C73</f>
        <v>0</v>
      </c>
      <c r="BU61" s="19">
        <f ca="1">SUMPRODUCT(ReactionRateK3!$F83:$V83*OFFSET(ReactionStoich!$E$5:$U$5,BU$2,0))*(TimeStep)*'Composition Moles'!$C73</f>
        <v>0</v>
      </c>
      <c r="BV61" s="19">
        <f ca="1">SUMPRODUCT(ReactionRateK3!$F83:$V83*OFFSET(ReactionStoich!$E$5:$U$5,BV$2,0))*(TimeStep)*'Composition Moles'!$C73</f>
        <v>0</v>
      </c>
      <c r="BW61" s="19">
        <f ca="1">SUMPRODUCT(ReactionRateK3!$F83:$V83*OFFSET(ReactionStoich!$E$5:$U$5,BW$2,0))*(TimeStep)*'Composition Moles'!$C73</f>
        <v>0</v>
      </c>
    </row>
    <row r="62" spans="1:75">
      <c r="A62">
        <f>ReactionRateK1!A84</f>
        <v>2.5999999999999988</v>
      </c>
      <c r="B62" s="20">
        <f t="shared" ca="1" si="6"/>
        <v>-6559.1685296019205</v>
      </c>
      <c r="C62" s="20">
        <f ca="1">'Composition Moles'!BZ74</f>
        <v>144133.35321179795</v>
      </c>
      <c r="D62" s="26">
        <f t="shared" ca="1" si="7"/>
        <v>4.5507638471183672E-2</v>
      </c>
      <c r="F62" s="19">
        <f ca="1">SUMPRODUCT(ReactionRateK3!$F84:$V84*OFFSET(ReactionStoich!$E$5:$U$5,F$2,0))*(TimeStep)*'Composition Moles'!$C74</f>
        <v>-0.19947694653263565</v>
      </c>
      <c r="G62" s="19">
        <f ca="1">SUMPRODUCT(ReactionRateK3!$F84:$V84*OFFSET(ReactionStoich!$E$5:$U$5,G$2,0))*(TimeStep)*'Composition Moles'!$C74</f>
        <v>0</v>
      </c>
      <c r="H62" s="19">
        <f ca="1">SUMPRODUCT(ReactionRateK3!$F84:$V84*OFFSET(ReactionStoich!$E$5:$U$5,H$2,0))*(TimeStep)*'Composition Moles'!$C74</f>
        <v>0.19580543312500495</v>
      </c>
      <c r="I62" s="19">
        <f ca="1">SUMPRODUCT(ReactionRateK3!$F84:$V84*OFFSET(ReactionStoich!$E$5:$U$5,I$2,0))*(TimeStep)*'Composition Moles'!$C74</f>
        <v>3.6715134076306917E-3</v>
      </c>
      <c r="J62" s="19">
        <f ca="1">SUMPRODUCT(ReactionRateK3!$F84:$V84*OFFSET(ReactionStoich!$E$5:$U$5,J$2,0))*(TimeStep)*'Composition Moles'!$C74</f>
        <v>0</v>
      </c>
      <c r="K62" s="19">
        <f ca="1">SUMPRODUCT(ReactionRateK3!$F84:$V84*OFFSET(ReactionStoich!$E$5:$U$5,K$2,0))*(TimeStep)*'Composition Moles'!$C74</f>
        <v>0</v>
      </c>
      <c r="L62" s="19">
        <f ca="1">SUMPRODUCT(ReactionRateK3!$F84:$V84*OFFSET(ReactionStoich!$E$5:$U$5,L$2,0))*(TimeStep)*'Composition Moles'!$C74</f>
        <v>0</v>
      </c>
      <c r="M62" s="19">
        <f ca="1">SUMPRODUCT(ReactionRateK3!$F84:$V84*OFFSET(ReactionStoich!$E$5:$U$5,M$2,0))*(TimeStep)*'Composition Moles'!$C74</f>
        <v>0</v>
      </c>
      <c r="N62" s="19">
        <f ca="1">SUMPRODUCT(ReactionRateK3!$F84:$V84*OFFSET(ReactionStoich!$E$5:$U$5,N$2,0))*(TimeStep)*'Composition Moles'!$C74</f>
        <v>0</v>
      </c>
      <c r="O62" s="19">
        <f ca="1">SUMPRODUCT(ReactionRateK3!$F84:$V84*OFFSET(ReactionStoich!$E$5:$U$5,O$2,0))*(TimeStep)*'Composition Moles'!$C74</f>
        <v>0</v>
      </c>
      <c r="P62" s="19">
        <f ca="1">SUMPRODUCT(ReactionRateK3!$F84:$V84*OFFSET(ReactionStoich!$E$5:$U$5,P$2,0))*(TimeStep)*'Composition Moles'!$C74</f>
        <v>0</v>
      </c>
      <c r="Q62" s="19">
        <f ca="1">SUMPRODUCT(ReactionRateK3!$F84:$V84*OFFSET(ReactionStoich!$E$5:$U$5,Q$2,0))*(TimeStep)*'Composition Moles'!$C74</f>
        <v>0</v>
      </c>
      <c r="R62" s="19">
        <f ca="1">SUMPRODUCT(ReactionRateK3!$F84:$V84*OFFSET(ReactionStoich!$E$5:$U$5,R$2,0))*(TimeStep)*'Composition Moles'!$C74</f>
        <v>0</v>
      </c>
      <c r="S62" s="19">
        <f ca="1">SUMPRODUCT(ReactionRateK3!$F84:$V84*OFFSET(ReactionStoich!$E$5:$U$5,S$2,0))*(TimeStep)*'Composition Moles'!$C74</f>
        <v>3.1457914151168929</v>
      </c>
      <c r="T62" s="19">
        <f ca="1">SUMPRODUCT(ReactionRateK3!$F84:$V84*OFFSET(ReactionStoich!$E$5:$U$5,T$2,0))*(TimeStep)*'Composition Moles'!$C74</f>
        <v>0</v>
      </c>
      <c r="U62" s="19">
        <f ca="1">SUMPRODUCT(ReactionRateK3!$F84:$V84*OFFSET(ReactionStoich!$E$5:$U$5,U$2,0))*(TimeStep)*'Composition Moles'!$C74</f>
        <v>0</v>
      </c>
      <c r="V62" s="19">
        <f ca="1">SUMPRODUCT(ReactionRateK3!$F84:$V84*OFFSET(ReactionStoich!$E$5:$U$5,V$2,0))*(TimeStep)*'Composition Moles'!$C74</f>
        <v>0</v>
      </c>
      <c r="W62" s="19">
        <f ca="1">SUMPRODUCT(ReactionRateK3!$F84:$V84*OFFSET(ReactionStoich!$E$5:$U$5,W$2,0))*(TimeStep)*'Composition Moles'!$C74</f>
        <v>0</v>
      </c>
      <c r="X62" s="19">
        <f ca="1">SUMPRODUCT(ReactionRateK3!$F84:$V84*OFFSET(ReactionStoich!$E$5:$U$5,X$2,0))*(TimeStep)*'Composition Moles'!$C74</f>
        <v>0</v>
      </c>
      <c r="Y62" s="19">
        <f ca="1">SUMPRODUCT(ReactionRateK3!$F84:$V84*OFFSET(ReactionStoich!$E$5:$U$5,Y$2,0))*(TimeStep)*'Composition Moles'!$C74</f>
        <v>-7.3129946939942547</v>
      </c>
      <c r="Z62" s="19">
        <f ca="1">SUMPRODUCT(ReactionRateK3!$F84:$V84*OFFSET(ReactionStoich!$E$5:$U$5,Z$2,0))*(TimeStep)*'Composition Moles'!$C74</f>
        <v>0</v>
      </c>
      <c r="AA62" s="19">
        <f ca="1">SUMPRODUCT(ReactionRateK3!$F84:$V84*OFFSET(ReactionStoich!$E$5:$U$5,AA$2,0))*(TimeStep)*'Composition Moles'!$C74</f>
        <v>0</v>
      </c>
      <c r="AB62" s="19">
        <f ca="1">SUMPRODUCT(ReactionRateK3!$F84:$V84*OFFSET(ReactionStoich!$E$5:$U$5,AB$2,0))*(TimeStep)*'Composition Moles'!$C74</f>
        <v>0</v>
      </c>
      <c r="AC62" s="19">
        <f ca="1">SUMPRODUCT(ReactionRateK3!$F84:$V84*OFFSET(ReactionStoich!$E$5:$U$5,AC$2,0))*(TimeStep)*'Composition Moles'!$C74</f>
        <v>0</v>
      </c>
      <c r="AD62" s="19">
        <f ca="1">SUMPRODUCT(ReactionRateK3!$F84:$V84*OFFSET(ReactionStoich!$E$5:$U$5,AD$2,0))*(TimeStep)*'Composition Moles'!$C74</f>
        <v>0</v>
      </c>
      <c r="AE62" s="19">
        <f ca="1">SUMPRODUCT(ReactionRateK3!$F84:$V84*OFFSET(ReactionStoich!$E$5:$U$5,AE$2,0))*(TimeStep)*'Composition Moles'!$C74</f>
        <v>0</v>
      </c>
      <c r="AF62" s="19">
        <f ca="1">SUMPRODUCT(ReactionRateK3!$F84:$V84*OFFSET(ReactionStoich!$E$5:$U$5,AF$2,0))*(TimeStep)*'Composition Moles'!$C74</f>
        <v>0</v>
      </c>
      <c r="AG62" s="19">
        <f ca="1">SUMPRODUCT(ReactionRateK3!$F84:$V84*OFFSET(ReactionStoich!$E$5:$U$5,AG$2,0))*(TimeStep)*'Composition Moles'!$C74</f>
        <v>-2.3345889166438313E-2</v>
      </c>
      <c r="AH62" s="19">
        <f ca="1">SUMPRODUCT(ReactionRateK3!$F84:$V84*OFFSET(ReactionStoich!$E$5:$U$5,AH$2,0))*(TimeStep)*'Composition Moles'!$C74</f>
        <v>0.47011080878567407</v>
      </c>
      <c r="AI62" s="19">
        <f ca="1">SUMPRODUCT(ReactionRateK3!$F84:$V84*OFFSET(ReactionStoich!$E$5:$U$5,AI$2,0))*(TimeStep)*'Composition Moles'!$C74</f>
        <v>3.8771058785991239</v>
      </c>
      <c r="AJ62" s="19">
        <f ca="1">SUMPRODUCT(ReactionRateK3!$F84:$V84*OFFSET(ReactionStoich!$E$5:$U$5,AJ$2,0))*(TimeStep)*'Composition Moles'!$C74</f>
        <v>1.2673697508923687</v>
      </c>
      <c r="AK62" s="19">
        <f ca="1">SUMPRODUCT(ReactionRateK3!$F84:$V84*OFFSET(ReactionStoich!$E$5:$U$5,AK$2,0))*(TimeStep)*'Composition Moles'!$C74</f>
        <v>0</v>
      </c>
      <c r="AL62" s="19">
        <f ca="1">SUMPRODUCT(ReactionRateK3!$F84:$V84*OFFSET(ReactionStoich!$E$5:$U$5,AL$2,0))*(TimeStep)*'Composition Moles'!$C74</f>
        <v>0</v>
      </c>
      <c r="AM62" s="19">
        <f ca="1">SUMPRODUCT(ReactionRateK3!$F84:$V84*OFFSET(ReactionStoich!$E$5:$U$5,AM$2,0))*(TimeStep)*'Composition Moles'!$C74</f>
        <v>0</v>
      </c>
      <c r="AN62" s="19">
        <f ca="1">SUMPRODUCT(ReactionRateK3!$F84:$V84*OFFSET(ReactionStoich!$E$5:$U$5,AN$2,0))*(TimeStep)*'Composition Moles'!$C74</f>
        <v>0</v>
      </c>
      <c r="AO62" s="19">
        <f ca="1">SUMPRODUCT(ReactionRateK3!$F84:$V84*OFFSET(ReactionStoich!$E$5:$U$5,AO$2,0))*(TimeStep)*'Composition Moles'!$C74</f>
        <v>-3.6715134076306917E-3</v>
      </c>
      <c r="AP62" s="19">
        <f ca="1">SUMPRODUCT(ReactionRateK3!$F84:$V84*OFFSET(ReactionStoich!$E$5:$U$5,AP$2,0))*(TimeStep)*'Composition Moles'!$C74</f>
        <v>-0.1929511097603219</v>
      </c>
      <c r="AQ62" s="19">
        <f ca="1">SUMPRODUCT(ReactionRateK3!$F84:$V84*OFFSET(ReactionStoich!$E$5:$U$5,AQ$2,0))*(TimeStep)*'Composition Moles'!$C74</f>
        <v>0</v>
      </c>
      <c r="AR62" s="19">
        <f ca="1">SUMPRODUCT(ReactionRateK3!$F84:$V84*OFFSET(ReactionStoich!$E$5:$U$5,AR$2,0))*(TimeStep)*'Composition Moles'!$C74</f>
        <v>0</v>
      </c>
      <c r="AS62" s="19">
        <f ca="1">SUMPRODUCT(ReactionRateK3!$F84:$V84*OFFSET(ReactionStoich!$E$5:$U$5,AS$2,0))*(TimeStep)*'Composition Moles'!$C74</f>
        <v>-0.40913821568847203</v>
      </c>
      <c r="AT62" s="19">
        <f ca="1">SUMPRODUCT(ReactionRateK3!$F84:$V84*OFFSET(ReactionStoich!$E$5:$U$5,AT$2,0))*(TimeStep)*'Composition Moles'!$C74</f>
        <v>-0.40913821568847203</v>
      </c>
      <c r="AU62" s="19">
        <f ca="1">SUMPRODUCT(ReactionRateK3!$F84:$V84*OFFSET(ReactionStoich!$E$5:$U$5,AU$2,0))*(TimeStep)*'Composition Moles'!$C74</f>
        <v>-0.40913821568847203</v>
      </c>
      <c r="AV62" s="19">
        <f ca="1">SUMPRODUCT(ReactionRateK3!$F84:$V84*OFFSET(ReactionStoich!$E$5:$U$5,AV$2,0))*(TimeStep)*'Composition Moles'!$C74</f>
        <v>0</v>
      </c>
      <c r="AW62" s="19">
        <f ca="1">SUMPRODUCT(ReactionRateK3!$F84:$V84*OFFSET(ReactionStoich!$E$5:$U$5,AW$2,0))*(TimeStep)*'Composition Moles'!$C74</f>
        <v>0</v>
      </c>
      <c r="AX62" s="19">
        <f ca="1">SUMPRODUCT(ReactionRateK3!$F84:$V84*OFFSET(ReactionStoich!$E$5:$U$5,AX$2,0))*(TimeStep)*'Composition Moles'!$C74</f>
        <v>0</v>
      </c>
      <c r="AY62" s="19">
        <f ca="1">SUMPRODUCT(ReactionRateK3!$F84:$V84*OFFSET(ReactionStoich!$E$5:$U$5,AY$2,0))*(TimeStep)*'Composition Moles'!$C74</f>
        <v>0</v>
      </c>
      <c r="AZ62" s="19">
        <f ca="1">SUMPRODUCT(ReactionRateK3!$F84:$V84*OFFSET(ReactionStoich!$E$5:$U$5,AZ$2,0))*(TimeStep)*'Composition Moles'!$C74</f>
        <v>0</v>
      </c>
      <c r="BA62" s="19">
        <f ca="1">SUMPRODUCT(ReactionRateK3!$F84:$V84*OFFSET(ReactionStoich!$E$5:$U$5,BA$2,0))*(TimeStep)*'Composition Moles'!$C74</f>
        <v>0</v>
      </c>
      <c r="BB62" s="19">
        <f ca="1">SUMPRODUCT(ReactionRateK3!$F84:$V84*OFFSET(ReactionStoich!$E$5:$U$5,BB$2,0))*(TimeStep)*'Composition Moles'!$C74</f>
        <v>0</v>
      </c>
      <c r="BC62" s="19">
        <f ca="1">SUMPRODUCT(ReactionRateK3!$F84:$V84*OFFSET(ReactionStoich!$E$5:$U$5,BC$2,0))*(TimeStep)*'Composition Moles'!$C74</f>
        <v>0</v>
      </c>
      <c r="BD62" s="19">
        <f ca="1">SUMPRODUCT(ReactionRateK3!$F84:$V84*OFFSET(ReactionStoich!$E$5:$U$5,BD$2,0))*(TimeStep)*'Composition Moles'!$C74</f>
        <v>0</v>
      </c>
      <c r="BE62" s="19">
        <f ca="1">SUMPRODUCT(ReactionRateK3!$F84:$V84*OFFSET(ReactionStoich!$E$5:$U$5,BE$2,0))*(TimeStep)*'Composition Moles'!$C74</f>
        <v>0</v>
      </c>
      <c r="BF62" s="19">
        <f ca="1">SUMPRODUCT(ReactionRateK3!$F84:$V84*OFFSET(ReactionStoich!$E$5:$U$5,BF$2,0))*(TimeStep)*'Composition Moles'!$C74</f>
        <v>0</v>
      </c>
      <c r="BG62" s="19">
        <f ca="1">SUMPRODUCT(ReactionRateK3!$F84:$V84*OFFSET(ReactionStoich!$E$5:$U$5,BG$2,0))*(TimeStep)*'Composition Moles'!$C74</f>
        <v>0</v>
      </c>
      <c r="BH62" s="19">
        <f ca="1">SUMPRODUCT(ReactionRateK3!$F84:$V84*OFFSET(ReactionStoich!$E$5:$U$5,BH$2,0))*(TimeStep)*'Composition Moles'!$C74</f>
        <v>0</v>
      </c>
      <c r="BI62" s="19">
        <f ca="1">SUMPRODUCT(ReactionRateK3!$F84:$V84*OFFSET(ReactionStoich!$E$5:$U$5,BI$2,0))*(TimeStep)*'Composition Moles'!$C74</f>
        <v>0</v>
      </c>
      <c r="BJ62" s="19">
        <f ca="1">SUMPRODUCT(ReactionRateK3!$F84:$V84*OFFSET(ReactionStoich!$E$5:$U$5,BJ$2,0))*(TimeStep)*'Composition Moles'!$C74</f>
        <v>0</v>
      </c>
      <c r="BK62" s="19">
        <f ca="1">SUMPRODUCT(ReactionRateK3!$F84:$V84*OFFSET(ReactionStoich!$E$5:$U$5,BK$2,0))*(TimeStep)*'Composition Moles'!$C74</f>
        <v>0</v>
      </c>
      <c r="BL62" s="19">
        <f ca="1">SUMPRODUCT(ReactionRateK3!$F84:$V84*OFFSET(ReactionStoich!$E$5:$U$5,BL$2,0))*(TimeStep)*'Composition Moles'!$C74</f>
        <v>0</v>
      </c>
      <c r="BM62" s="19">
        <f ca="1">SUMPRODUCT(ReactionRateK3!$F84:$V84*OFFSET(ReactionStoich!$E$5:$U$5,BM$2,0))*(TimeStep)*'Composition Moles'!$C74</f>
        <v>0</v>
      </c>
      <c r="BN62" s="19">
        <f ca="1">SUMPRODUCT(ReactionRateK3!$F84:$V84*OFFSET(ReactionStoich!$E$5:$U$5,BN$2,0))*(TimeStep)*'Composition Moles'!$C74</f>
        <v>0</v>
      </c>
      <c r="BO62" s="19">
        <f ca="1">SUMPRODUCT(ReactionRateK3!$F84:$V84*OFFSET(ReactionStoich!$E$5:$U$5,BO$2,0))*(TimeStep)*'Composition Moles'!$C74</f>
        <v>0</v>
      </c>
      <c r="BP62" s="19">
        <f ca="1">SUMPRODUCT(ReactionRateK3!$F84:$V84*OFFSET(ReactionStoich!$E$5:$U$5,BP$2,0))*(TimeStep)*'Composition Moles'!$C74</f>
        <v>0</v>
      </c>
      <c r="BQ62" s="19">
        <f ca="1">SUMPRODUCT(ReactionRateK3!$F84:$V84*OFFSET(ReactionStoich!$E$5:$U$5,BQ$2,0))*(TimeStep)*'Composition Moles'!$C74</f>
        <v>0</v>
      </c>
      <c r="BR62" s="19">
        <f ca="1">SUMPRODUCT(ReactionRateK3!$F84:$V84*OFFSET(ReactionStoich!$E$5:$U$5,BR$2,0))*(TimeStep)*'Composition Moles'!$C74</f>
        <v>0</v>
      </c>
      <c r="BS62" s="19">
        <f ca="1">SUMPRODUCT(ReactionRateK3!$F84:$V84*OFFSET(ReactionStoich!$E$5:$U$5,BS$2,0))*(TimeStep)*'Composition Moles'!$C74</f>
        <v>0</v>
      </c>
      <c r="BT62" s="19">
        <f ca="1">SUMPRODUCT(ReactionRateK3!$F84:$V84*OFFSET(ReactionStoich!$E$5:$U$5,BT$2,0))*(TimeStep)*'Composition Moles'!$C74</f>
        <v>0</v>
      </c>
      <c r="BU62" s="19">
        <f ca="1">SUMPRODUCT(ReactionRateK3!$F84:$V84*OFFSET(ReactionStoich!$E$5:$U$5,BU$2,0))*(TimeStep)*'Composition Moles'!$C74</f>
        <v>0</v>
      </c>
      <c r="BV62" s="19">
        <f ca="1">SUMPRODUCT(ReactionRateK3!$F84:$V84*OFFSET(ReactionStoich!$E$5:$U$5,BV$2,0))*(TimeStep)*'Composition Moles'!$C74</f>
        <v>0</v>
      </c>
      <c r="BW62" s="19">
        <f ca="1">SUMPRODUCT(ReactionRateK3!$F84:$V84*OFFSET(ReactionStoich!$E$5:$U$5,BW$2,0))*(TimeStep)*'Composition Moles'!$C74</f>
        <v>0</v>
      </c>
    </row>
    <row r="63" spans="1:75">
      <c r="A63">
        <f>ReactionRateK1!A85</f>
        <v>2.6499999999999986</v>
      </c>
      <c r="B63" s="20">
        <f t="shared" ca="1" si="6"/>
        <v>-6184.1389009628274</v>
      </c>
      <c r="C63" s="20">
        <f ca="1">'Composition Moles'!BZ75</f>
        <v>144142.60129371699</v>
      </c>
      <c r="D63" s="26">
        <f t="shared" ca="1" si="7"/>
        <v>4.2902922837929854E-2</v>
      </c>
      <c r="F63" s="19">
        <f ca="1">SUMPRODUCT(ReactionRateK3!$F85:$V85*OFFSET(ReactionStoich!$E$5:$U$5,F$2,0))*(TimeStep)*'Composition Moles'!$C75</f>
        <v>-0.1865435643576312</v>
      </c>
      <c r="G63" s="19">
        <f ca="1">SUMPRODUCT(ReactionRateK3!$F85:$V85*OFFSET(ReactionStoich!$E$5:$U$5,G$2,0))*(TimeStep)*'Composition Moles'!$C75</f>
        <v>0</v>
      </c>
      <c r="H63" s="19">
        <f ca="1">SUMPRODUCT(ReactionRateK3!$F85:$V85*OFFSET(ReactionStoich!$E$5:$U$5,H$2,0))*(TimeStep)*'Composition Moles'!$C75</f>
        <v>0.18321803733573852</v>
      </c>
      <c r="I63" s="19">
        <f ca="1">SUMPRODUCT(ReactionRateK3!$F85:$V85*OFFSET(ReactionStoich!$E$5:$U$5,I$2,0))*(TimeStep)*'Composition Moles'!$C75</f>
        <v>3.3255270218926552E-3</v>
      </c>
      <c r="J63" s="19">
        <f ca="1">SUMPRODUCT(ReactionRateK3!$F85:$V85*OFFSET(ReactionStoich!$E$5:$U$5,J$2,0))*(TimeStep)*'Composition Moles'!$C75</f>
        <v>0</v>
      </c>
      <c r="K63" s="19">
        <f ca="1">SUMPRODUCT(ReactionRateK3!$F85:$V85*OFFSET(ReactionStoich!$E$5:$U$5,K$2,0))*(TimeStep)*'Composition Moles'!$C75</f>
        <v>0</v>
      </c>
      <c r="L63" s="19">
        <f ca="1">SUMPRODUCT(ReactionRateK3!$F85:$V85*OFFSET(ReactionStoich!$E$5:$U$5,L$2,0))*(TimeStep)*'Composition Moles'!$C75</f>
        <v>0</v>
      </c>
      <c r="M63" s="19">
        <f ca="1">SUMPRODUCT(ReactionRateK3!$F85:$V85*OFFSET(ReactionStoich!$E$5:$U$5,M$2,0))*(TimeStep)*'Composition Moles'!$C75</f>
        <v>0</v>
      </c>
      <c r="N63" s="19">
        <f ca="1">SUMPRODUCT(ReactionRateK3!$F85:$V85*OFFSET(ReactionStoich!$E$5:$U$5,N$2,0))*(TimeStep)*'Composition Moles'!$C75</f>
        <v>0</v>
      </c>
      <c r="O63" s="19">
        <f ca="1">SUMPRODUCT(ReactionRateK3!$F85:$V85*OFFSET(ReactionStoich!$E$5:$U$5,O$2,0))*(TimeStep)*'Composition Moles'!$C75</f>
        <v>0</v>
      </c>
      <c r="P63" s="19">
        <f ca="1">SUMPRODUCT(ReactionRateK3!$F85:$V85*OFFSET(ReactionStoich!$E$5:$U$5,P$2,0))*(TimeStep)*'Composition Moles'!$C75</f>
        <v>0</v>
      </c>
      <c r="Q63" s="19">
        <f ca="1">SUMPRODUCT(ReactionRateK3!$F85:$V85*OFFSET(ReactionStoich!$E$5:$U$5,Q$2,0))*(TimeStep)*'Composition Moles'!$C75</f>
        <v>0</v>
      </c>
      <c r="R63" s="19">
        <f ca="1">SUMPRODUCT(ReactionRateK3!$F85:$V85*OFFSET(ReactionStoich!$E$5:$U$5,R$2,0))*(TimeStep)*'Composition Moles'!$C75</f>
        <v>0</v>
      </c>
      <c r="S63" s="19">
        <f ca="1">SUMPRODUCT(ReactionRateK3!$F85:$V85*OFFSET(ReactionStoich!$E$5:$U$5,S$2,0))*(TimeStep)*'Composition Moles'!$C75</f>
        <v>3.0855598106058459</v>
      </c>
      <c r="T63" s="19">
        <f ca="1">SUMPRODUCT(ReactionRateK3!$F85:$V85*OFFSET(ReactionStoich!$E$5:$U$5,T$2,0))*(TimeStep)*'Composition Moles'!$C75</f>
        <v>0</v>
      </c>
      <c r="U63" s="19">
        <f ca="1">SUMPRODUCT(ReactionRateK3!$F85:$V85*OFFSET(ReactionStoich!$E$5:$U$5,U$2,0))*(TimeStep)*'Composition Moles'!$C75</f>
        <v>0</v>
      </c>
      <c r="V63" s="19">
        <f ca="1">SUMPRODUCT(ReactionRateK3!$F85:$V85*OFFSET(ReactionStoich!$E$5:$U$5,V$2,0))*(TimeStep)*'Composition Moles'!$C75</f>
        <v>0</v>
      </c>
      <c r="W63" s="19">
        <f ca="1">SUMPRODUCT(ReactionRateK3!$F85:$V85*OFFSET(ReactionStoich!$E$5:$U$5,W$2,0))*(TimeStep)*'Composition Moles'!$C75</f>
        <v>0</v>
      </c>
      <c r="X63" s="19">
        <f ca="1">SUMPRODUCT(ReactionRateK3!$F85:$V85*OFFSET(ReactionStoich!$E$5:$U$5,X$2,0))*(TimeStep)*'Composition Moles'!$C75</f>
        <v>0</v>
      </c>
      <c r="Y63" s="19">
        <f ca="1">SUMPRODUCT(ReactionRateK3!$F85:$V85*OFFSET(ReactionStoich!$E$5:$U$5,Y$2,0))*(TimeStep)*'Composition Moles'!$C75</f>
        <v>-7.1828204672089093</v>
      </c>
      <c r="Z63" s="19">
        <f ca="1">SUMPRODUCT(ReactionRateK3!$F85:$V85*OFFSET(ReactionStoich!$E$5:$U$5,Z$2,0))*(TimeStep)*'Composition Moles'!$C75</f>
        <v>0</v>
      </c>
      <c r="AA63" s="19">
        <f ca="1">SUMPRODUCT(ReactionRateK3!$F85:$V85*OFFSET(ReactionStoich!$E$5:$U$5,AA$2,0))*(TimeStep)*'Composition Moles'!$C75</f>
        <v>0</v>
      </c>
      <c r="AB63" s="19">
        <f ca="1">SUMPRODUCT(ReactionRateK3!$F85:$V85*OFFSET(ReactionStoich!$E$5:$U$5,AB$2,0))*(TimeStep)*'Composition Moles'!$C75</f>
        <v>0</v>
      </c>
      <c r="AC63" s="19">
        <f ca="1">SUMPRODUCT(ReactionRateK3!$F85:$V85*OFFSET(ReactionStoich!$E$5:$U$5,AC$2,0))*(TimeStep)*'Composition Moles'!$C75</f>
        <v>0</v>
      </c>
      <c r="AD63" s="19">
        <f ca="1">SUMPRODUCT(ReactionRateK3!$F85:$V85*OFFSET(ReactionStoich!$E$5:$U$5,AD$2,0))*(TimeStep)*'Composition Moles'!$C75</f>
        <v>0</v>
      </c>
      <c r="AE63" s="19">
        <f ca="1">SUMPRODUCT(ReactionRateK3!$F85:$V85*OFFSET(ReactionStoich!$E$5:$U$5,AE$2,0))*(TimeStep)*'Composition Moles'!$C75</f>
        <v>0</v>
      </c>
      <c r="AF63" s="19">
        <f ca="1">SUMPRODUCT(ReactionRateK3!$F85:$V85*OFFSET(ReactionStoich!$E$5:$U$5,AF$2,0))*(TimeStep)*'Composition Moles'!$C75</f>
        <v>0</v>
      </c>
      <c r="AG63" s="19">
        <f ca="1">SUMPRODUCT(ReactionRateK3!$F85:$V85*OFFSET(ReactionStoich!$E$5:$U$5,AG$2,0))*(TimeStep)*'Composition Moles'!$C75</f>
        <v>-2.2667389117146854E-2</v>
      </c>
      <c r="AH63" s="19">
        <f ca="1">SUMPRODUCT(ReactionRateK3!$F85:$V85*OFFSET(ReactionStoich!$E$5:$U$5,AH$2,0))*(TimeStep)*'Composition Moles'!$C75</f>
        <v>0.40033526536409497</v>
      </c>
      <c r="AI63" s="19">
        <f ca="1">SUMPRODUCT(ReactionRateK3!$F85:$V85*OFFSET(ReactionStoich!$E$5:$U$5,AI$2,0))*(TimeStep)*'Composition Moles'!$C75</f>
        <v>3.8644964809589446</v>
      </c>
      <c r="AJ63" s="19">
        <f ca="1">SUMPRODUCT(ReactionRateK3!$F85:$V85*OFFSET(ReactionStoich!$E$5:$U$5,AJ$2,0))*(TimeStep)*'Composition Moles'!$C75</f>
        <v>1.2432098011315427</v>
      </c>
      <c r="AK63" s="19">
        <f ca="1">SUMPRODUCT(ReactionRateK3!$F85:$V85*OFFSET(ReactionStoich!$E$5:$U$5,AK$2,0))*(TimeStep)*'Composition Moles'!$C75</f>
        <v>0</v>
      </c>
      <c r="AL63" s="19">
        <f ca="1">SUMPRODUCT(ReactionRateK3!$F85:$V85*OFFSET(ReactionStoich!$E$5:$U$5,AL$2,0))*(TimeStep)*'Composition Moles'!$C75</f>
        <v>0</v>
      </c>
      <c r="AM63" s="19">
        <f ca="1">SUMPRODUCT(ReactionRateK3!$F85:$V85*OFFSET(ReactionStoich!$E$5:$U$5,AM$2,0))*(TimeStep)*'Composition Moles'!$C75</f>
        <v>0</v>
      </c>
      <c r="AN63" s="19">
        <f ca="1">SUMPRODUCT(ReactionRateK3!$F85:$V85*OFFSET(ReactionStoich!$E$5:$U$5,AN$2,0))*(TimeStep)*'Composition Moles'!$C75</f>
        <v>0</v>
      </c>
      <c r="AO63" s="19">
        <f ca="1">SUMPRODUCT(ReactionRateK3!$F85:$V85*OFFSET(ReactionStoich!$E$5:$U$5,AO$2,0))*(TimeStep)*'Composition Moles'!$C75</f>
        <v>-3.3255270218926552E-3</v>
      </c>
      <c r="AP63" s="19">
        <f ca="1">SUMPRODUCT(ReactionRateK3!$F85:$V85*OFFSET(ReactionStoich!$E$5:$U$5,AP$2,0))*(TimeStep)*'Composition Moles'!$C75</f>
        <v>-0.18109877376435959</v>
      </c>
      <c r="AQ63" s="19">
        <f ca="1">SUMPRODUCT(ReactionRateK3!$F85:$V85*OFFSET(ReactionStoich!$E$5:$U$5,AQ$2,0))*(TimeStep)*'Composition Moles'!$C75</f>
        <v>0</v>
      </c>
      <c r="AR63" s="19">
        <f ca="1">SUMPRODUCT(ReactionRateK3!$F85:$V85*OFFSET(ReactionStoich!$E$5:$U$5,AR$2,0))*(TimeStep)*'Composition Moles'!$C75</f>
        <v>0</v>
      </c>
      <c r="AS63" s="19">
        <f ca="1">SUMPRODUCT(ReactionRateK3!$F85:$V85*OFFSET(ReactionStoich!$E$5:$U$5,AS$2,0))*(TimeStep)*'Composition Moles'!$C75</f>
        <v>-0.40122973364937314</v>
      </c>
      <c r="AT63" s="19">
        <f ca="1">SUMPRODUCT(ReactionRateK3!$F85:$V85*OFFSET(ReactionStoich!$E$5:$U$5,AT$2,0))*(TimeStep)*'Composition Moles'!$C75</f>
        <v>-0.40122973364937314</v>
      </c>
      <c r="AU63" s="19">
        <f ca="1">SUMPRODUCT(ReactionRateK3!$F85:$V85*OFFSET(ReactionStoich!$E$5:$U$5,AU$2,0))*(TimeStep)*'Composition Moles'!$C75</f>
        <v>-0.40122973364937314</v>
      </c>
      <c r="AV63" s="19">
        <f ca="1">SUMPRODUCT(ReactionRateK3!$F85:$V85*OFFSET(ReactionStoich!$E$5:$U$5,AV$2,0))*(TimeStep)*'Composition Moles'!$C75</f>
        <v>0</v>
      </c>
      <c r="AW63" s="19">
        <f ca="1">SUMPRODUCT(ReactionRateK3!$F85:$V85*OFFSET(ReactionStoich!$E$5:$U$5,AW$2,0))*(TimeStep)*'Composition Moles'!$C75</f>
        <v>0</v>
      </c>
      <c r="AX63" s="19">
        <f ca="1">SUMPRODUCT(ReactionRateK3!$F85:$V85*OFFSET(ReactionStoich!$E$5:$U$5,AX$2,0))*(TimeStep)*'Composition Moles'!$C75</f>
        <v>0</v>
      </c>
      <c r="AY63" s="19">
        <f ca="1">SUMPRODUCT(ReactionRateK3!$F85:$V85*OFFSET(ReactionStoich!$E$5:$U$5,AY$2,0))*(TimeStep)*'Composition Moles'!$C75</f>
        <v>0</v>
      </c>
      <c r="AZ63" s="19">
        <f ca="1">SUMPRODUCT(ReactionRateK3!$F85:$V85*OFFSET(ReactionStoich!$E$5:$U$5,AZ$2,0))*(TimeStep)*'Composition Moles'!$C75</f>
        <v>0</v>
      </c>
      <c r="BA63" s="19">
        <f ca="1">SUMPRODUCT(ReactionRateK3!$F85:$V85*OFFSET(ReactionStoich!$E$5:$U$5,BA$2,0))*(TimeStep)*'Composition Moles'!$C75</f>
        <v>0</v>
      </c>
      <c r="BB63" s="19">
        <f ca="1">SUMPRODUCT(ReactionRateK3!$F85:$V85*OFFSET(ReactionStoich!$E$5:$U$5,BB$2,0))*(TimeStep)*'Composition Moles'!$C75</f>
        <v>0</v>
      </c>
      <c r="BC63" s="19">
        <f ca="1">SUMPRODUCT(ReactionRateK3!$F85:$V85*OFFSET(ReactionStoich!$E$5:$U$5,BC$2,0))*(TimeStep)*'Composition Moles'!$C75</f>
        <v>0</v>
      </c>
      <c r="BD63" s="19">
        <f ca="1">SUMPRODUCT(ReactionRateK3!$F85:$V85*OFFSET(ReactionStoich!$E$5:$U$5,BD$2,0))*(TimeStep)*'Composition Moles'!$C75</f>
        <v>0</v>
      </c>
      <c r="BE63" s="19">
        <f ca="1">SUMPRODUCT(ReactionRateK3!$F85:$V85*OFFSET(ReactionStoich!$E$5:$U$5,BE$2,0))*(TimeStep)*'Composition Moles'!$C75</f>
        <v>0</v>
      </c>
      <c r="BF63" s="19">
        <f ca="1">SUMPRODUCT(ReactionRateK3!$F85:$V85*OFFSET(ReactionStoich!$E$5:$U$5,BF$2,0))*(TimeStep)*'Composition Moles'!$C75</f>
        <v>0</v>
      </c>
      <c r="BG63" s="19">
        <f ca="1">SUMPRODUCT(ReactionRateK3!$F85:$V85*OFFSET(ReactionStoich!$E$5:$U$5,BG$2,0))*(TimeStep)*'Composition Moles'!$C75</f>
        <v>0</v>
      </c>
      <c r="BH63" s="19">
        <f ca="1">SUMPRODUCT(ReactionRateK3!$F85:$V85*OFFSET(ReactionStoich!$E$5:$U$5,BH$2,0))*(TimeStep)*'Composition Moles'!$C75</f>
        <v>0</v>
      </c>
      <c r="BI63" s="19">
        <f ca="1">SUMPRODUCT(ReactionRateK3!$F85:$V85*OFFSET(ReactionStoich!$E$5:$U$5,BI$2,0))*(TimeStep)*'Composition Moles'!$C75</f>
        <v>0</v>
      </c>
      <c r="BJ63" s="19">
        <f ca="1">SUMPRODUCT(ReactionRateK3!$F85:$V85*OFFSET(ReactionStoich!$E$5:$U$5,BJ$2,0))*(TimeStep)*'Composition Moles'!$C75</f>
        <v>0</v>
      </c>
      <c r="BK63" s="19">
        <f ca="1">SUMPRODUCT(ReactionRateK3!$F85:$V85*OFFSET(ReactionStoich!$E$5:$U$5,BK$2,0))*(TimeStep)*'Composition Moles'!$C75</f>
        <v>0</v>
      </c>
      <c r="BL63" s="19">
        <f ca="1">SUMPRODUCT(ReactionRateK3!$F85:$V85*OFFSET(ReactionStoich!$E$5:$U$5,BL$2,0))*(TimeStep)*'Composition Moles'!$C75</f>
        <v>0</v>
      </c>
      <c r="BM63" s="19">
        <f ca="1">SUMPRODUCT(ReactionRateK3!$F85:$V85*OFFSET(ReactionStoich!$E$5:$U$5,BM$2,0))*(TimeStep)*'Composition Moles'!$C75</f>
        <v>0</v>
      </c>
      <c r="BN63" s="19">
        <f ca="1">SUMPRODUCT(ReactionRateK3!$F85:$V85*OFFSET(ReactionStoich!$E$5:$U$5,BN$2,0))*(TimeStep)*'Composition Moles'!$C75</f>
        <v>0</v>
      </c>
      <c r="BO63" s="19">
        <f ca="1">SUMPRODUCT(ReactionRateK3!$F85:$V85*OFFSET(ReactionStoich!$E$5:$U$5,BO$2,0))*(TimeStep)*'Composition Moles'!$C75</f>
        <v>0</v>
      </c>
      <c r="BP63" s="19">
        <f ca="1">SUMPRODUCT(ReactionRateK3!$F85:$V85*OFFSET(ReactionStoich!$E$5:$U$5,BP$2,0))*(TimeStep)*'Composition Moles'!$C75</f>
        <v>0</v>
      </c>
      <c r="BQ63" s="19">
        <f ca="1">SUMPRODUCT(ReactionRateK3!$F85:$V85*OFFSET(ReactionStoich!$E$5:$U$5,BQ$2,0))*(TimeStep)*'Composition Moles'!$C75</f>
        <v>0</v>
      </c>
      <c r="BR63" s="19">
        <f ca="1">SUMPRODUCT(ReactionRateK3!$F85:$V85*OFFSET(ReactionStoich!$E$5:$U$5,BR$2,0))*(TimeStep)*'Composition Moles'!$C75</f>
        <v>0</v>
      </c>
      <c r="BS63" s="19">
        <f ca="1">SUMPRODUCT(ReactionRateK3!$F85:$V85*OFFSET(ReactionStoich!$E$5:$U$5,BS$2,0))*(TimeStep)*'Composition Moles'!$C75</f>
        <v>0</v>
      </c>
      <c r="BT63" s="19">
        <f ca="1">SUMPRODUCT(ReactionRateK3!$F85:$V85*OFFSET(ReactionStoich!$E$5:$U$5,BT$2,0))*(TimeStep)*'Composition Moles'!$C75</f>
        <v>0</v>
      </c>
      <c r="BU63" s="19">
        <f ca="1">SUMPRODUCT(ReactionRateK3!$F85:$V85*OFFSET(ReactionStoich!$E$5:$U$5,BU$2,0))*(TimeStep)*'Composition Moles'!$C75</f>
        <v>0</v>
      </c>
      <c r="BV63" s="19">
        <f ca="1">SUMPRODUCT(ReactionRateK3!$F85:$V85*OFFSET(ReactionStoich!$E$5:$U$5,BV$2,0))*(TimeStep)*'Composition Moles'!$C75</f>
        <v>0</v>
      </c>
      <c r="BW63" s="19">
        <f ca="1">SUMPRODUCT(ReactionRateK3!$F85:$V85*OFFSET(ReactionStoich!$E$5:$U$5,BW$2,0))*(TimeStep)*'Composition Moles'!$C75</f>
        <v>0</v>
      </c>
    </row>
    <row r="64" spans="1:75">
      <c r="A64">
        <f>ReactionRateK1!A86</f>
        <v>2.6999999999999984</v>
      </c>
      <c r="B64" s="20">
        <f t="shared" ca="1" si="6"/>
        <v>-5833.3795927869851</v>
      </c>
      <c r="C64" s="20">
        <f ca="1">'Composition Moles'!BZ76</f>
        <v>144151.49063369757</v>
      </c>
      <c r="D64" s="26">
        <f t="shared" ca="1" si="7"/>
        <v>4.0467008472428137E-2</v>
      </c>
      <c r="F64" s="19">
        <f ca="1">SUMPRODUCT(ReactionRateK3!$F86:$V86*OFFSET(ReactionStoich!$E$5:$U$5,F$2,0))*(TimeStep)*'Composition Moles'!$C76</f>
        <v>-0.17444145702336017</v>
      </c>
      <c r="G64" s="19">
        <f ca="1">SUMPRODUCT(ReactionRateK3!$F86:$V86*OFFSET(ReactionStoich!$E$5:$U$5,G$2,0))*(TimeStep)*'Composition Moles'!$C76</f>
        <v>0</v>
      </c>
      <c r="H64" s="19">
        <f ca="1">SUMPRODUCT(ReactionRateK3!$F86:$V86*OFFSET(ReactionStoich!$E$5:$U$5,H$2,0))*(TimeStep)*'Composition Moles'!$C76</f>
        <v>0.17142877087559066</v>
      </c>
      <c r="I64" s="19">
        <f ca="1">SUMPRODUCT(ReactionRateK3!$F86:$V86*OFFSET(ReactionStoich!$E$5:$U$5,I$2,0))*(TimeStep)*'Composition Moles'!$C76</f>
        <v>3.0126861477694851E-3</v>
      </c>
      <c r="J64" s="19">
        <f ca="1">SUMPRODUCT(ReactionRateK3!$F86:$V86*OFFSET(ReactionStoich!$E$5:$U$5,J$2,0))*(TimeStep)*'Composition Moles'!$C76</f>
        <v>0</v>
      </c>
      <c r="K64" s="19">
        <f ca="1">SUMPRODUCT(ReactionRateK3!$F86:$V86*OFFSET(ReactionStoich!$E$5:$U$5,K$2,0))*(TimeStep)*'Composition Moles'!$C76</f>
        <v>0</v>
      </c>
      <c r="L64" s="19">
        <f ca="1">SUMPRODUCT(ReactionRateK3!$F86:$V86*OFFSET(ReactionStoich!$E$5:$U$5,L$2,0))*(TimeStep)*'Composition Moles'!$C76</f>
        <v>0</v>
      </c>
      <c r="M64" s="19">
        <f ca="1">SUMPRODUCT(ReactionRateK3!$F86:$V86*OFFSET(ReactionStoich!$E$5:$U$5,M$2,0))*(TimeStep)*'Composition Moles'!$C76</f>
        <v>0</v>
      </c>
      <c r="N64" s="19">
        <f ca="1">SUMPRODUCT(ReactionRateK3!$F86:$V86*OFFSET(ReactionStoich!$E$5:$U$5,N$2,0))*(TimeStep)*'Composition Moles'!$C76</f>
        <v>0</v>
      </c>
      <c r="O64" s="19">
        <f ca="1">SUMPRODUCT(ReactionRateK3!$F86:$V86*OFFSET(ReactionStoich!$E$5:$U$5,O$2,0))*(TimeStep)*'Composition Moles'!$C76</f>
        <v>0</v>
      </c>
      <c r="P64" s="19">
        <f ca="1">SUMPRODUCT(ReactionRateK3!$F86:$V86*OFFSET(ReactionStoich!$E$5:$U$5,P$2,0))*(TimeStep)*'Composition Moles'!$C76</f>
        <v>0</v>
      </c>
      <c r="Q64" s="19">
        <f ca="1">SUMPRODUCT(ReactionRateK3!$F86:$V86*OFFSET(ReactionStoich!$E$5:$U$5,Q$2,0))*(TimeStep)*'Composition Moles'!$C76</f>
        <v>0</v>
      </c>
      <c r="R64" s="19">
        <f ca="1">SUMPRODUCT(ReactionRateK3!$F86:$V86*OFFSET(ReactionStoich!$E$5:$U$5,R$2,0))*(TimeStep)*'Composition Moles'!$C76</f>
        <v>0</v>
      </c>
      <c r="S64" s="19">
        <f ca="1">SUMPRODUCT(ReactionRateK3!$F86:$V86*OFFSET(ReactionStoich!$E$5:$U$5,S$2,0))*(TimeStep)*'Composition Moles'!$C76</f>
        <v>3.0261698254605203</v>
      </c>
      <c r="T64" s="19">
        <f ca="1">SUMPRODUCT(ReactionRateK3!$F86:$V86*OFFSET(ReactionStoich!$E$5:$U$5,T$2,0))*(TimeStep)*'Composition Moles'!$C76</f>
        <v>0</v>
      </c>
      <c r="U64" s="19">
        <f ca="1">SUMPRODUCT(ReactionRateK3!$F86:$V86*OFFSET(ReactionStoich!$E$5:$U$5,U$2,0))*(TimeStep)*'Composition Moles'!$C76</f>
        <v>0</v>
      </c>
      <c r="V64" s="19">
        <f ca="1">SUMPRODUCT(ReactionRateK3!$F86:$V86*OFFSET(ReactionStoich!$E$5:$U$5,V$2,0))*(TimeStep)*'Composition Moles'!$C76</f>
        <v>0</v>
      </c>
      <c r="W64" s="19">
        <f ca="1">SUMPRODUCT(ReactionRateK3!$F86:$V86*OFFSET(ReactionStoich!$E$5:$U$5,W$2,0))*(TimeStep)*'Composition Moles'!$C76</f>
        <v>0</v>
      </c>
      <c r="X64" s="19">
        <f ca="1">SUMPRODUCT(ReactionRateK3!$F86:$V86*OFFSET(ReactionStoich!$E$5:$U$5,X$2,0))*(TimeStep)*'Composition Moles'!$C76</f>
        <v>0</v>
      </c>
      <c r="Y64" s="19">
        <f ca="1">SUMPRODUCT(ReactionRateK3!$F86:$V86*OFFSET(ReactionStoich!$E$5:$U$5,Y$2,0))*(TimeStep)*'Composition Moles'!$C76</f>
        <v>-7.0539866964853024</v>
      </c>
      <c r="Z64" s="19">
        <f ca="1">SUMPRODUCT(ReactionRateK3!$F86:$V86*OFFSET(ReactionStoich!$E$5:$U$5,Z$2,0))*(TimeStep)*'Composition Moles'!$C76</f>
        <v>0</v>
      </c>
      <c r="AA64" s="19">
        <f ca="1">SUMPRODUCT(ReactionRateK3!$F86:$V86*OFFSET(ReactionStoich!$E$5:$U$5,AA$2,0))*(TimeStep)*'Composition Moles'!$C76</f>
        <v>0</v>
      </c>
      <c r="AB64" s="19">
        <f ca="1">SUMPRODUCT(ReactionRateK3!$F86:$V86*OFFSET(ReactionStoich!$E$5:$U$5,AB$2,0))*(TimeStep)*'Composition Moles'!$C76</f>
        <v>0</v>
      </c>
      <c r="AC64" s="19">
        <f ca="1">SUMPRODUCT(ReactionRateK3!$F86:$V86*OFFSET(ReactionStoich!$E$5:$U$5,AC$2,0))*(TimeStep)*'Composition Moles'!$C76</f>
        <v>0</v>
      </c>
      <c r="AD64" s="19">
        <f ca="1">SUMPRODUCT(ReactionRateK3!$F86:$V86*OFFSET(ReactionStoich!$E$5:$U$5,AD$2,0))*(TimeStep)*'Composition Moles'!$C76</f>
        <v>0</v>
      </c>
      <c r="AE64" s="19">
        <f ca="1">SUMPRODUCT(ReactionRateK3!$F86:$V86*OFFSET(ReactionStoich!$E$5:$U$5,AE$2,0))*(TimeStep)*'Composition Moles'!$C76</f>
        <v>0</v>
      </c>
      <c r="AF64" s="19">
        <f ca="1">SUMPRODUCT(ReactionRateK3!$F86:$V86*OFFSET(ReactionStoich!$E$5:$U$5,AF$2,0))*(TimeStep)*'Composition Moles'!$C76</f>
        <v>0</v>
      </c>
      <c r="AG64" s="19">
        <f ca="1">SUMPRODUCT(ReactionRateK3!$F86:$V86*OFFSET(ReactionStoich!$E$5:$U$5,AG$2,0))*(TimeStep)*'Composition Moles'!$C76</f>
        <v>-2.1986187594748435E-2</v>
      </c>
      <c r="AH64" s="19">
        <f ca="1">SUMPRODUCT(ReactionRateK3!$F86:$V86*OFFSET(ReactionStoich!$E$5:$U$5,AH$2,0))*(TimeStep)*'Composition Moles'!$C76</f>
        <v>0.33343080623289284</v>
      </c>
      <c r="AI64" s="19">
        <f ca="1">SUMPRODUCT(ReactionRateK3!$F86:$V86*OFFSET(ReactionStoich!$E$5:$U$5,AI$2,0))*(TimeStep)*'Composition Moles'!$C76</f>
        <v>3.8505657938358993</v>
      </c>
      <c r="AJ64" s="19">
        <f ca="1">SUMPRODUCT(ReactionRateK3!$F86:$V86*OFFSET(ReactionStoich!$E$5:$U$5,AJ$2,0))*(TimeStep)*'Composition Moles'!$C76</f>
        <v>1.2193491043094904</v>
      </c>
      <c r="AK64" s="19">
        <f ca="1">SUMPRODUCT(ReactionRateK3!$F86:$V86*OFFSET(ReactionStoich!$E$5:$U$5,AK$2,0))*(TimeStep)*'Composition Moles'!$C76</f>
        <v>0</v>
      </c>
      <c r="AL64" s="19">
        <f ca="1">SUMPRODUCT(ReactionRateK3!$F86:$V86*OFFSET(ReactionStoich!$E$5:$U$5,AL$2,0))*(TimeStep)*'Composition Moles'!$C76</f>
        <v>0</v>
      </c>
      <c r="AM64" s="19">
        <f ca="1">SUMPRODUCT(ReactionRateK3!$F86:$V86*OFFSET(ReactionStoich!$E$5:$U$5,AM$2,0))*(TimeStep)*'Composition Moles'!$C76</f>
        <v>0</v>
      </c>
      <c r="AN64" s="19">
        <f ca="1">SUMPRODUCT(ReactionRateK3!$F86:$V86*OFFSET(ReactionStoich!$E$5:$U$5,AN$2,0))*(TimeStep)*'Composition Moles'!$C76</f>
        <v>0</v>
      </c>
      <c r="AO64" s="19">
        <f ca="1">SUMPRODUCT(ReactionRateK3!$F86:$V86*OFFSET(ReactionStoich!$E$5:$U$5,AO$2,0))*(TimeStep)*'Composition Moles'!$C76</f>
        <v>-3.0126861477694851E-3</v>
      </c>
      <c r="AP64" s="19">
        <f ca="1">SUMPRODUCT(ReactionRateK3!$F86:$V86*OFFSET(ReactionStoich!$E$5:$U$5,AP$2,0))*(TimeStep)*'Composition Moles'!$C76</f>
        <v>-0.16992461023715549</v>
      </c>
      <c r="AQ64" s="19">
        <f ca="1">SUMPRODUCT(ReactionRateK3!$F86:$V86*OFFSET(ReactionStoich!$E$5:$U$5,AQ$2,0))*(TimeStep)*'Composition Moles'!$C76</f>
        <v>0</v>
      </c>
      <c r="AR64" s="19">
        <f ca="1">SUMPRODUCT(ReactionRateK3!$F86:$V86*OFFSET(ReactionStoich!$E$5:$U$5,AR$2,0))*(TimeStep)*'Composition Moles'!$C76</f>
        <v>0</v>
      </c>
      <c r="AS64" s="19">
        <f ca="1">SUMPRODUCT(ReactionRateK3!$F86:$V86*OFFSET(ReactionStoich!$E$5:$U$5,AS$2,0))*(TimeStep)*'Composition Moles'!$C76</f>
        <v>-0.39353511645794231</v>
      </c>
      <c r="AT64" s="19">
        <f ca="1">SUMPRODUCT(ReactionRateK3!$F86:$V86*OFFSET(ReactionStoich!$E$5:$U$5,AT$2,0))*(TimeStep)*'Composition Moles'!$C76</f>
        <v>-0.39353511645794231</v>
      </c>
      <c r="AU64" s="19">
        <f ca="1">SUMPRODUCT(ReactionRateK3!$F86:$V86*OFFSET(ReactionStoich!$E$5:$U$5,AU$2,0))*(TimeStep)*'Composition Moles'!$C76</f>
        <v>-0.39353511645794231</v>
      </c>
      <c r="AV64" s="19">
        <f ca="1">SUMPRODUCT(ReactionRateK3!$F86:$V86*OFFSET(ReactionStoich!$E$5:$U$5,AV$2,0))*(TimeStep)*'Composition Moles'!$C76</f>
        <v>0</v>
      </c>
      <c r="AW64" s="19">
        <f ca="1">SUMPRODUCT(ReactionRateK3!$F86:$V86*OFFSET(ReactionStoich!$E$5:$U$5,AW$2,0))*(TimeStep)*'Composition Moles'!$C76</f>
        <v>0</v>
      </c>
      <c r="AX64" s="19">
        <f ca="1">SUMPRODUCT(ReactionRateK3!$F86:$V86*OFFSET(ReactionStoich!$E$5:$U$5,AX$2,0))*(TimeStep)*'Composition Moles'!$C76</f>
        <v>0</v>
      </c>
      <c r="AY64" s="19">
        <f ca="1">SUMPRODUCT(ReactionRateK3!$F86:$V86*OFFSET(ReactionStoich!$E$5:$U$5,AY$2,0))*(TimeStep)*'Composition Moles'!$C76</f>
        <v>0</v>
      </c>
      <c r="AZ64" s="19">
        <f ca="1">SUMPRODUCT(ReactionRateK3!$F86:$V86*OFFSET(ReactionStoich!$E$5:$U$5,AZ$2,0))*(TimeStep)*'Composition Moles'!$C76</f>
        <v>0</v>
      </c>
      <c r="BA64" s="19">
        <f ca="1">SUMPRODUCT(ReactionRateK3!$F86:$V86*OFFSET(ReactionStoich!$E$5:$U$5,BA$2,0))*(TimeStep)*'Composition Moles'!$C76</f>
        <v>0</v>
      </c>
      <c r="BB64" s="19">
        <f ca="1">SUMPRODUCT(ReactionRateK3!$F86:$V86*OFFSET(ReactionStoich!$E$5:$U$5,BB$2,0))*(TimeStep)*'Composition Moles'!$C76</f>
        <v>0</v>
      </c>
      <c r="BC64" s="19">
        <f ca="1">SUMPRODUCT(ReactionRateK3!$F86:$V86*OFFSET(ReactionStoich!$E$5:$U$5,BC$2,0))*(TimeStep)*'Composition Moles'!$C76</f>
        <v>0</v>
      </c>
      <c r="BD64" s="19">
        <f ca="1">SUMPRODUCT(ReactionRateK3!$F86:$V86*OFFSET(ReactionStoich!$E$5:$U$5,BD$2,0))*(TimeStep)*'Composition Moles'!$C76</f>
        <v>0</v>
      </c>
      <c r="BE64" s="19">
        <f ca="1">SUMPRODUCT(ReactionRateK3!$F86:$V86*OFFSET(ReactionStoich!$E$5:$U$5,BE$2,0))*(TimeStep)*'Composition Moles'!$C76</f>
        <v>0</v>
      </c>
      <c r="BF64" s="19">
        <f ca="1">SUMPRODUCT(ReactionRateK3!$F86:$V86*OFFSET(ReactionStoich!$E$5:$U$5,BF$2,0))*(TimeStep)*'Composition Moles'!$C76</f>
        <v>0</v>
      </c>
      <c r="BG64" s="19">
        <f ca="1">SUMPRODUCT(ReactionRateK3!$F86:$V86*OFFSET(ReactionStoich!$E$5:$U$5,BG$2,0))*(TimeStep)*'Composition Moles'!$C76</f>
        <v>0</v>
      </c>
      <c r="BH64" s="19">
        <f ca="1">SUMPRODUCT(ReactionRateK3!$F86:$V86*OFFSET(ReactionStoich!$E$5:$U$5,BH$2,0))*(TimeStep)*'Composition Moles'!$C76</f>
        <v>0</v>
      </c>
      <c r="BI64" s="19">
        <f ca="1">SUMPRODUCT(ReactionRateK3!$F86:$V86*OFFSET(ReactionStoich!$E$5:$U$5,BI$2,0))*(TimeStep)*'Composition Moles'!$C76</f>
        <v>0</v>
      </c>
      <c r="BJ64" s="19">
        <f ca="1">SUMPRODUCT(ReactionRateK3!$F86:$V86*OFFSET(ReactionStoich!$E$5:$U$5,BJ$2,0))*(TimeStep)*'Composition Moles'!$C76</f>
        <v>0</v>
      </c>
      <c r="BK64" s="19">
        <f ca="1">SUMPRODUCT(ReactionRateK3!$F86:$V86*OFFSET(ReactionStoich!$E$5:$U$5,BK$2,0))*(TimeStep)*'Composition Moles'!$C76</f>
        <v>0</v>
      </c>
      <c r="BL64" s="19">
        <f ca="1">SUMPRODUCT(ReactionRateK3!$F86:$V86*OFFSET(ReactionStoich!$E$5:$U$5,BL$2,0))*(TimeStep)*'Composition Moles'!$C76</f>
        <v>0</v>
      </c>
      <c r="BM64" s="19">
        <f ca="1">SUMPRODUCT(ReactionRateK3!$F86:$V86*OFFSET(ReactionStoich!$E$5:$U$5,BM$2,0))*(TimeStep)*'Composition Moles'!$C76</f>
        <v>0</v>
      </c>
      <c r="BN64" s="19">
        <f ca="1">SUMPRODUCT(ReactionRateK3!$F86:$V86*OFFSET(ReactionStoich!$E$5:$U$5,BN$2,0))*(TimeStep)*'Composition Moles'!$C76</f>
        <v>0</v>
      </c>
      <c r="BO64" s="19">
        <f ca="1">SUMPRODUCT(ReactionRateK3!$F86:$V86*OFFSET(ReactionStoich!$E$5:$U$5,BO$2,0))*(TimeStep)*'Composition Moles'!$C76</f>
        <v>0</v>
      </c>
      <c r="BP64" s="19">
        <f ca="1">SUMPRODUCT(ReactionRateK3!$F86:$V86*OFFSET(ReactionStoich!$E$5:$U$5,BP$2,0))*(TimeStep)*'Composition Moles'!$C76</f>
        <v>0</v>
      </c>
      <c r="BQ64" s="19">
        <f ca="1">SUMPRODUCT(ReactionRateK3!$F86:$V86*OFFSET(ReactionStoich!$E$5:$U$5,BQ$2,0))*(TimeStep)*'Composition Moles'!$C76</f>
        <v>0</v>
      </c>
      <c r="BR64" s="19">
        <f ca="1">SUMPRODUCT(ReactionRateK3!$F86:$V86*OFFSET(ReactionStoich!$E$5:$U$5,BR$2,0))*(TimeStep)*'Composition Moles'!$C76</f>
        <v>0</v>
      </c>
      <c r="BS64" s="19">
        <f ca="1">SUMPRODUCT(ReactionRateK3!$F86:$V86*OFFSET(ReactionStoich!$E$5:$U$5,BS$2,0))*(TimeStep)*'Composition Moles'!$C76</f>
        <v>0</v>
      </c>
      <c r="BT64" s="19">
        <f ca="1">SUMPRODUCT(ReactionRateK3!$F86:$V86*OFFSET(ReactionStoich!$E$5:$U$5,BT$2,0))*(TimeStep)*'Composition Moles'!$C76</f>
        <v>0</v>
      </c>
      <c r="BU64" s="19">
        <f ca="1">SUMPRODUCT(ReactionRateK3!$F86:$V86*OFFSET(ReactionStoich!$E$5:$U$5,BU$2,0))*(TimeStep)*'Composition Moles'!$C76</f>
        <v>0</v>
      </c>
      <c r="BV64" s="19">
        <f ca="1">SUMPRODUCT(ReactionRateK3!$F86:$V86*OFFSET(ReactionStoich!$E$5:$U$5,BV$2,0))*(TimeStep)*'Composition Moles'!$C76</f>
        <v>0</v>
      </c>
      <c r="BW64" s="19">
        <f ca="1">SUMPRODUCT(ReactionRateK3!$F86:$V86*OFFSET(ReactionStoich!$E$5:$U$5,BW$2,0))*(TimeStep)*'Composition Moles'!$C76</f>
        <v>0</v>
      </c>
    </row>
    <row r="65" spans="1:75">
      <c r="A65">
        <f>ReactionRateK1!A87</f>
        <v>2.7499999999999982</v>
      </c>
      <c r="B65" s="20">
        <f t="shared" ca="1" si="6"/>
        <v>-5505.4993227015984</v>
      </c>
      <c r="C65" s="20">
        <f ca="1">'Composition Moles'!BZ77</f>
        <v>144160.01919674434</v>
      </c>
      <c r="D65" s="26">
        <f t="shared" ca="1" si="7"/>
        <v>3.8190195543661057E-2</v>
      </c>
      <c r="F65" s="19">
        <f ca="1">SUMPRODUCT(ReactionRateK3!$F87:$V87*OFFSET(ReactionStoich!$E$5:$U$5,F$2,0))*(TimeStep)*'Composition Moles'!$C77</f>
        <v>-0.16311849135189002</v>
      </c>
      <c r="G65" s="19">
        <f ca="1">SUMPRODUCT(ReactionRateK3!$F87:$V87*OFFSET(ReactionStoich!$E$5:$U$5,G$2,0))*(TimeStep)*'Composition Moles'!$C77</f>
        <v>0</v>
      </c>
      <c r="H65" s="19">
        <f ca="1">SUMPRODUCT(ReactionRateK3!$F87:$V87*OFFSET(ReactionStoich!$E$5:$U$5,H$2,0))*(TimeStep)*'Composition Moles'!$C77</f>
        <v>0.16038875718509996</v>
      </c>
      <c r="I65" s="19">
        <f ca="1">SUMPRODUCT(ReactionRateK3!$F87:$V87*OFFSET(ReactionStoich!$E$5:$U$5,I$2,0))*(TimeStep)*'Composition Moles'!$C77</f>
        <v>2.7297341667900468E-3</v>
      </c>
      <c r="J65" s="19">
        <f ca="1">SUMPRODUCT(ReactionRateK3!$F87:$V87*OFFSET(ReactionStoich!$E$5:$U$5,J$2,0))*(TimeStep)*'Composition Moles'!$C77</f>
        <v>0</v>
      </c>
      <c r="K65" s="19">
        <f ca="1">SUMPRODUCT(ReactionRateK3!$F87:$V87*OFFSET(ReactionStoich!$E$5:$U$5,K$2,0))*(TimeStep)*'Composition Moles'!$C77</f>
        <v>0</v>
      </c>
      <c r="L65" s="19">
        <f ca="1">SUMPRODUCT(ReactionRateK3!$F87:$V87*OFFSET(ReactionStoich!$E$5:$U$5,L$2,0))*(TimeStep)*'Composition Moles'!$C77</f>
        <v>0</v>
      </c>
      <c r="M65" s="19">
        <f ca="1">SUMPRODUCT(ReactionRateK3!$F87:$V87*OFFSET(ReactionStoich!$E$5:$U$5,M$2,0))*(TimeStep)*'Composition Moles'!$C77</f>
        <v>0</v>
      </c>
      <c r="N65" s="19">
        <f ca="1">SUMPRODUCT(ReactionRateK3!$F87:$V87*OFFSET(ReactionStoich!$E$5:$U$5,N$2,0))*(TimeStep)*'Composition Moles'!$C77</f>
        <v>0</v>
      </c>
      <c r="O65" s="19">
        <f ca="1">SUMPRODUCT(ReactionRateK3!$F87:$V87*OFFSET(ReactionStoich!$E$5:$U$5,O$2,0))*(TimeStep)*'Composition Moles'!$C77</f>
        <v>0</v>
      </c>
      <c r="P65" s="19">
        <f ca="1">SUMPRODUCT(ReactionRateK3!$F87:$V87*OFFSET(ReactionStoich!$E$5:$U$5,P$2,0))*(TimeStep)*'Composition Moles'!$C77</f>
        <v>0</v>
      </c>
      <c r="Q65" s="19">
        <f ca="1">SUMPRODUCT(ReactionRateK3!$F87:$V87*OFFSET(ReactionStoich!$E$5:$U$5,Q$2,0))*(TimeStep)*'Composition Moles'!$C77</f>
        <v>0</v>
      </c>
      <c r="R65" s="19">
        <f ca="1">SUMPRODUCT(ReactionRateK3!$F87:$V87*OFFSET(ReactionStoich!$E$5:$U$5,R$2,0))*(TimeStep)*'Composition Moles'!$C77</f>
        <v>0</v>
      </c>
      <c r="S65" s="19">
        <f ca="1">SUMPRODUCT(ReactionRateK3!$F87:$V87*OFFSET(ReactionStoich!$E$5:$U$5,S$2,0))*(TimeStep)*'Composition Moles'!$C77</f>
        <v>2.9675872037360533</v>
      </c>
      <c r="T65" s="19">
        <f ca="1">SUMPRODUCT(ReactionRateK3!$F87:$V87*OFFSET(ReactionStoich!$E$5:$U$5,T$2,0))*(TimeStep)*'Composition Moles'!$C77</f>
        <v>0</v>
      </c>
      <c r="U65" s="19">
        <f ca="1">SUMPRODUCT(ReactionRateK3!$F87:$V87*OFFSET(ReactionStoich!$E$5:$U$5,U$2,0))*(TimeStep)*'Composition Moles'!$C77</f>
        <v>0</v>
      </c>
      <c r="V65" s="19">
        <f ca="1">SUMPRODUCT(ReactionRateK3!$F87:$V87*OFFSET(ReactionStoich!$E$5:$U$5,V$2,0))*(TimeStep)*'Composition Moles'!$C77</f>
        <v>0</v>
      </c>
      <c r="W65" s="19">
        <f ca="1">SUMPRODUCT(ReactionRateK3!$F87:$V87*OFFSET(ReactionStoich!$E$5:$U$5,W$2,0))*(TimeStep)*'Composition Moles'!$C77</f>
        <v>0</v>
      </c>
      <c r="X65" s="19">
        <f ca="1">SUMPRODUCT(ReactionRateK3!$F87:$V87*OFFSET(ReactionStoich!$E$5:$U$5,X$2,0))*(TimeStep)*'Composition Moles'!$C77</f>
        <v>0</v>
      </c>
      <c r="Y65" s="19">
        <f ca="1">SUMPRODUCT(ReactionRateK3!$F87:$V87*OFFSET(ReactionStoich!$E$5:$U$5,Y$2,0))*(TimeStep)*'Composition Moles'!$C77</f>
        <v>-6.926476118789453</v>
      </c>
      <c r="Z65" s="19">
        <f ca="1">SUMPRODUCT(ReactionRateK3!$F87:$V87*OFFSET(ReactionStoich!$E$5:$U$5,Z$2,0))*(TimeStep)*'Composition Moles'!$C77</f>
        <v>0</v>
      </c>
      <c r="AA65" s="19">
        <f ca="1">SUMPRODUCT(ReactionRateK3!$F87:$V87*OFFSET(ReactionStoich!$E$5:$U$5,AA$2,0))*(TimeStep)*'Composition Moles'!$C77</f>
        <v>0</v>
      </c>
      <c r="AB65" s="19">
        <f ca="1">SUMPRODUCT(ReactionRateK3!$F87:$V87*OFFSET(ReactionStoich!$E$5:$U$5,AB$2,0))*(TimeStep)*'Composition Moles'!$C77</f>
        <v>0</v>
      </c>
      <c r="AC65" s="19">
        <f ca="1">SUMPRODUCT(ReactionRateK3!$F87:$V87*OFFSET(ReactionStoich!$E$5:$U$5,AC$2,0))*(TimeStep)*'Composition Moles'!$C77</f>
        <v>0</v>
      </c>
      <c r="AD65" s="19">
        <f ca="1">SUMPRODUCT(ReactionRateK3!$F87:$V87*OFFSET(ReactionStoich!$E$5:$U$5,AD$2,0))*(TimeStep)*'Composition Moles'!$C77</f>
        <v>0</v>
      </c>
      <c r="AE65" s="19">
        <f ca="1">SUMPRODUCT(ReactionRateK3!$F87:$V87*OFFSET(ReactionStoich!$E$5:$U$5,AE$2,0))*(TimeStep)*'Composition Moles'!$C77</f>
        <v>0</v>
      </c>
      <c r="AF65" s="19">
        <f ca="1">SUMPRODUCT(ReactionRateK3!$F87:$V87*OFFSET(ReactionStoich!$E$5:$U$5,AF$2,0))*(TimeStep)*'Composition Moles'!$C77</f>
        <v>0</v>
      </c>
      <c r="AG65" s="19">
        <f ca="1">SUMPRODUCT(ReactionRateK3!$F87:$V87*OFFSET(ReactionStoich!$E$5:$U$5,AG$2,0))*(TimeStep)*'Composition Moles'!$C77</f>
        <v>-2.130703009503197E-2</v>
      </c>
      <c r="AH65" s="19">
        <f ca="1">SUMPRODUCT(ReactionRateK3!$F87:$V87*OFFSET(ReactionStoich!$E$5:$U$5,AH$2,0))*(TimeStep)*'Composition Moles'!$C77</f>
        <v>0.26930684511060504</v>
      </c>
      <c r="AI65" s="19">
        <f ca="1">SUMPRODUCT(ReactionRateK3!$F87:$V87*OFFSET(ReactionStoich!$E$5:$U$5,AI$2,0))*(TimeStep)*'Composition Moles'!$C77</f>
        <v>3.8353710278157167</v>
      </c>
      <c r="AJ65" s="19">
        <f ca="1">SUMPRODUCT(ReactionRateK3!$F87:$V87*OFFSET(ReactionStoich!$E$5:$U$5,AJ$2,0))*(TimeStep)*'Composition Moles'!$C77</f>
        <v>1.1957865004100261</v>
      </c>
      <c r="AK65" s="19">
        <f ca="1">SUMPRODUCT(ReactionRateK3!$F87:$V87*OFFSET(ReactionStoich!$E$5:$U$5,AK$2,0))*(TimeStep)*'Composition Moles'!$C77</f>
        <v>0</v>
      </c>
      <c r="AL65" s="19">
        <f ca="1">SUMPRODUCT(ReactionRateK3!$F87:$V87*OFFSET(ReactionStoich!$E$5:$U$5,AL$2,0))*(TimeStep)*'Composition Moles'!$C77</f>
        <v>0</v>
      </c>
      <c r="AM65" s="19">
        <f ca="1">SUMPRODUCT(ReactionRateK3!$F87:$V87*OFFSET(ReactionStoich!$E$5:$U$5,AM$2,0))*(TimeStep)*'Composition Moles'!$C77</f>
        <v>0</v>
      </c>
      <c r="AN65" s="19">
        <f ca="1">SUMPRODUCT(ReactionRateK3!$F87:$V87*OFFSET(ReactionStoich!$E$5:$U$5,AN$2,0))*(TimeStep)*'Composition Moles'!$C77</f>
        <v>0</v>
      </c>
      <c r="AO65" s="19">
        <f ca="1">SUMPRODUCT(ReactionRateK3!$F87:$V87*OFFSET(ReactionStoich!$E$5:$U$5,AO$2,0))*(TimeStep)*'Composition Moles'!$C77</f>
        <v>-2.7297341667900468E-3</v>
      </c>
      <c r="AP65" s="19">
        <f ca="1">SUMPRODUCT(ReactionRateK3!$F87:$V87*OFFSET(ReactionStoich!$E$5:$U$5,AP$2,0))*(TimeStep)*'Composition Moles'!$C77</f>
        <v>-0.15939604067299096</v>
      </c>
      <c r="AQ65" s="19">
        <f ca="1">SUMPRODUCT(ReactionRateK3!$F87:$V87*OFFSET(ReactionStoich!$E$5:$U$5,AQ$2,0))*(TimeStep)*'Composition Moles'!$C77</f>
        <v>0</v>
      </c>
      <c r="AR65" s="19">
        <f ca="1">SUMPRODUCT(ReactionRateK3!$F87:$V87*OFFSET(ReactionStoich!$E$5:$U$5,AR$2,0))*(TimeStep)*'Composition Moles'!$C77</f>
        <v>0</v>
      </c>
      <c r="AS65" s="19">
        <f ca="1">SUMPRODUCT(ReactionRateK3!$F87:$V87*OFFSET(ReactionStoich!$E$5:$U$5,AS$2,0))*(TimeStep)*'Composition Moles'!$C77</f>
        <v>-0.38604755111604527</v>
      </c>
      <c r="AT65" s="19">
        <f ca="1">SUMPRODUCT(ReactionRateK3!$F87:$V87*OFFSET(ReactionStoich!$E$5:$U$5,AT$2,0))*(TimeStep)*'Composition Moles'!$C77</f>
        <v>-0.38604755111604527</v>
      </c>
      <c r="AU65" s="19">
        <f ca="1">SUMPRODUCT(ReactionRateK3!$F87:$V87*OFFSET(ReactionStoich!$E$5:$U$5,AU$2,0))*(TimeStep)*'Composition Moles'!$C77</f>
        <v>-0.38604755111604527</v>
      </c>
      <c r="AV65" s="19">
        <f ca="1">SUMPRODUCT(ReactionRateK3!$F87:$V87*OFFSET(ReactionStoich!$E$5:$U$5,AV$2,0))*(TimeStep)*'Composition Moles'!$C77</f>
        <v>0</v>
      </c>
      <c r="AW65" s="19">
        <f ca="1">SUMPRODUCT(ReactionRateK3!$F87:$V87*OFFSET(ReactionStoich!$E$5:$U$5,AW$2,0))*(TimeStep)*'Composition Moles'!$C77</f>
        <v>0</v>
      </c>
      <c r="AX65" s="19">
        <f ca="1">SUMPRODUCT(ReactionRateK3!$F87:$V87*OFFSET(ReactionStoich!$E$5:$U$5,AX$2,0))*(TimeStep)*'Composition Moles'!$C77</f>
        <v>0</v>
      </c>
      <c r="AY65" s="19">
        <f ca="1">SUMPRODUCT(ReactionRateK3!$F87:$V87*OFFSET(ReactionStoich!$E$5:$U$5,AY$2,0))*(TimeStep)*'Composition Moles'!$C77</f>
        <v>0</v>
      </c>
      <c r="AZ65" s="19">
        <f ca="1">SUMPRODUCT(ReactionRateK3!$F87:$V87*OFFSET(ReactionStoich!$E$5:$U$5,AZ$2,0))*(TimeStep)*'Composition Moles'!$C77</f>
        <v>0</v>
      </c>
      <c r="BA65" s="19">
        <f ca="1">SUMPRODUCT(ReactionRateK3!$F87:$V87*OFFSET(ReactionStoich!$E$5:$U$5,BA$2,0))*(TimeStep)*'Composition Moles'!$C77</f>
        <v>0</v>
      </c>
      <c r="BB65" s="19">
        <f ca="1">SUMPRODUCT(ReactionRateK3!$F87:$V87*OFFSET(ReactionStoich!$E$5:$U$5,BB$2,0))*(TimeStep)*'Composition Moles'!$C77</f>
        <v>0</v>
      </c>
      <c r="BC65" s="19">
        <f ca="1">SUMPRODUCT(ReactionRateK3!$F87:$V87*OFFSET(ReactionStoich!$E$5:$U$5,BC$2,0))*(TimeStep)*'Composition Moles'!$C77</f>
        <v>0</v>
      </c>
      <c r="BD65" s="19">
        <f ca="1">SUMPRODUCT(ReactionRateK3!$F87:$V87*OFFSET(ReactionStoich!$E$5:$U$5,BD$2,0))*(TimeStep)*'Composition Moles'!$C77</f>
        <v>0</v>
      </c>
      <c r="BE65" s="19">
        <f ca="1">SUMPRODUCT(ReactionRateK3!$F87:$V87*OFFSET(ReactionStoich!$E$5:$U$5,BE$2,0))*(TimeStep)*'Composition Moles'!$C77</f>
        <v>0</v>
      </c>
      <c r="BF65" s="19">
        <f ca="1">SUMPRODUCT(ReactionRateK3!$F87:$V87*OFFSET(ReactionStoich!$E$5:$U$5,BF$2,0))*(TimeStep)*'Composition Moles'!$C77</f>
        <v>0</v>
      </c>
      <c r="BG65" s="19">
        <f ca="1">SUMPRODUCT(ReactionRateK3!$F87:$V87*OFFSET(ReactionStoich!$E$5:$U$5,BG$2,0))*(TimeStep)*'Composition Moles'!$C77</f>
        <v>0</v>
      </c>
      <c r="BH65" s="19">
        <f ca="1">SUMPRODUCT(ReactionRateK3!$F87:$V87*OFFSET(ReactionStoich!$E$5:$U$5,BH$2,0))*(TimeStep)*'Composition Moles'!$C77</f>
        <v>0</v>
      </c>
      <c r="BI65" s="19">
        <f ca="1">SUMPRODUCT(ReactionRateK3!$F87:$V87*OFFSET(ReactionStoich!$E$5:$U$5,BI$2,0))*(TimeStep)*'Composition Moles'!$C77</f>
        <v>0</v>
      </c>
      <c r="BJ65" s="19">
        <f ca="1">SUMPRODUCT(ReactionRateK3!$F87:$V87*OFFSET(ReactionStoich!$E$5:$U$5,BJ$2,0))*(TimeStep)*'Composition Moles'!$C77</f>
        <v>0</v>
      </c>
      <c r="BK65" s="19">
        <f ca="1">SUMPRODUCT(ReactionRateK3!$F87:$V87*OFFSET(ReactionStoich!$E$5:$U$5,BK$2,0))*(TimeStep)*'Composition Moles'!$C77</f>
        <v>0</v>
      </c>
      <c r="BL65" s="19">
        <f ca="1">SUMPRODUCT(ReactionRateK3!$F87:$V87*OFFSET(ReactionStoich!$E$5:$U$5,BL$2,0))*(TimeStep)*'Composition Moles'!$C77</f>
        <v>0</v>
      </c>
      <c r="BM65" s="19">
        <f ca="1">SUMPRODUCT(ReactionRateK3!$F87:$V87*OFFSET(ReactionStoich!$E$5:$U$5,BM$2,0))*(TimeStep)*'Composition Moles'!$C77</f>
        <v>0</v>
      </c>
      <c r="BN65" s="19">
        <f ca="1">SUMPRODUCT(ReactionRateK3!$F87:$V87*OFFSET(ReactionStoich!$E$5:$U$5,BN$2,0))*(TimeStep)*'Composition Moles'!$C77</f>
        <v>0</v>
      </c>
      <c r="BO65" s="19">
        <f ca="1">SUMPRODUCT(ReactionRateK3!$F87:$V87*OFFSET(ReactionStoich!$E$5:$U$5,BO$2,0))*(TimeStep)*'Composition Moles'!$C77</f>
        <v>0</v>
      </c>
      <c r="BP65" s="19">
        <f ca="1">SUMPRODUCT(ReactionRateK3!$F87:$V87*OFFSET(ReactionStoich!$E$5:$U$5,BP$2,0))*(TimeStep)*'Composition Moles'!$C77</f>
        <v>0</v>
      </c>
      <c r="BQ65" s="19">
        <f ca="1">SUMPRODUCT(ReactionRateK3!$F87:$V87*OFFSET(ReactionStoich!$E$5:$U$5,BQ$2,0))*(TimeStep)*'Composition Moles'!$C77</f>
        <v>0</v>
      </c>
      <c r="BR65" s="19">
        <f ca="1">SUMPRODUCT(ReactionRateK3!$F87:$V87*OFFSET(ReactionStoich!$E$5:$U$5,BR$2,0))*(TimeStep)*'Composition Moles'!$C77</f>
        <v>0</v>
      </c>
      <c r="BS65" s="19">
        <f ca="1">SUMPRODUCT(ReactionRateK3!$F87:$V87*OFFSET(ReactionStoich!$E$5:$U$5,BS$2,0))*(TimeStep)*'Composition Moles'!$C77</f>
        <v>0</v>
      </c>
      <c r="BT65" s="19">
        <f ca="1">SUMPRODUCT(ReactionRateK3!$F87:$V87*OFFSET(ReactionStoich!$E$5:$U$5,BT$2,0))*(TimeStep)*'Composition Moles'!$C77</f>
        <v>0</v>
      </c>
      <c r="BU65" s="19">
        <f ca="1">SUMPRODUCT(ReactionRateK3!$F87:$V87*OFFSET(ReactionStoich!$E$5:$U$5,BU$2,0))*(TimeStep)*'Composition Moles'!$C77</f>
        <v>0</v>
      </c>
      <c r="BV65" s="19">
        <f ca="1">SUMPRODUCT(ReactionRateK3!$F87:$V87*OFFSET(ReactionStoich!$E$5:$U$5,BV$2,0))*(TimeStep)*'Composition Moles'!$C77</f>
        <v>0</v>
      </c>
      <c r="BW65" s="19">
        <f ca="1">SUMPRODUCT(ReactionRateK3!$F87:$V87*OFFSET(ReactionStoich!$E$5:$U$5,BW$2,0))*(TimeStep)*'Composition Moles'!$C77</f>
        <v>0</v>
      </c>
    </row>
    <row r="66" spans="1:75">
      <c r="A66">
        <f>ReactionRateK1!A88</f>
        <v>2.799999999999998</v>
      </c>
      <c r="B66" s="20">
        <f t="shared" ca="1" si="6"/>
        <v>-5199.1693917942648</v>
      </c>
      <c r="C66" s="20">
        <f ca="1">'Composition Moles'!BZ78</f>
        <v>144168.185602315</v>
      </c>
      <c r="D66" s="26">
        <f t="shared" ca="1" si="7"/>
        <v>3.6063222756621681E-2</v>
      </c>
      <c r="F66" s="19">
        <f ca="1">SUMPRODUCT(ReactionRateK3!$F88:$V88*OFFSET(ReactionStoich!$E$5:$U$5,F$2,0))*(TimeStep)*'Composition Moles'!$C78</f>
        <v>-0.15252564663679094</v>
      </c>
      <c r="G66" s="19">
        <f ca="1">SUMPRODUCT(ReactionRateK3!$F88:$V88*OFFSET(ReactionStoich!$E$5:$U$5,G$2,0))*(TimeStep)*'Composition Moles'!$C78</f>
        <v>0</v>
      </c>
      <c r="H66" s="19">
        <f ca="1">SUMPRODUCT(ReactionRateK3!$F88:$V88*OFFSET(ReactionStoich!$E$5:$U$5,H$2,0))*(TimeStep)*'Composition Moles'!$C78</f>
        <v>0.15005190011649114</v>
      </c>
      <c r="I66" s="19">
        <f ca="1">SUMPRODUCT(ReactionRateK3!$F88:$V88*OFFSET(ReactionStoich!$E$5:$U$5,I$2,0))*(TimeStep)*'Composition Moles'!$C78</f>
        <v>2.4737465202997735E-3</v>
      </c>
      <c r="J66" s="19">
        <f ca="1">SUMPRODUCT(ReactionRateK3!$F88:$V88*OFFSET(ReactionStoich!$E$5:$U$5,J$2,0))*(TimeStep)*'Composition Moles'!$C78</f>
        <v>0</v>
      </c>
      <c r="K66" s="19">
        <f ca="1">SUMPRODUCT(ReactionRateK3!$F88:$V88*OFFSET(ReactionStoich!$E$5:$U$5,K$2,0))*(TimeStep)*'Composition Moles'!$C78</f>
        <v>0</v>
      </c>
      <c r="L66" s="19">
        <f ca="1">SUMPRODUCT(ReactionRateK3!$F88:$V88*OFFSET(ReactionStoich!$E$5:$U$5,L$2,0))*(TimeStep)*'Composition Moles'!$C78</f>
        <v>0</v>
      </c>
      <c r="M66" s="19">
        <f ca="1">SUMPRODUCT(ReactionRateK3!$F88:$V88*OFFSET(ReactionStoich!$E$5:$U$5,M$2,0))*(TimeStep)*'Composition Moles'!$C78</f>
        <v>0</v>
      </c>
      <c r="N66" s="19">
        <f ca="1">SUMPRODUCT(ReactionRateK3!$F88:$V88*OFFSET(ReactionStoich!$E$5:$U$5,N$2,0))*(TimeStep)*'Composition Moles'!$C78</f>
        <v>0</v>
      </c>
      <c r="O66" s="19">
        <f ca="1">SUMPRODUCT(ReactionRateK3!$F88:$V88*OFFSET(ReactionStoich!$E$5:$U$5,O$2,0))*(TimeStep)*'Composition Moles'!$C78</f>
        <v>0</v>
      </c>
      <c r="P66" s="19">
        <f ca="1">SUMPRODUCT(ReactionRateK3!$F88:$V88*OFFSET(ReactionStoich!$E$5:$U$5,P$2,0))*(TimeStep)*'Composition Moles'!$C78</f>
        <v>0</v>
      </c>
      <c r="Q66" s="19">
        <f ca="1">SUMPRODUCT(ReactionRateK3!$F88:$V88*OFFSET(ReactionStoich!$E$5:$U$5,Q$2,0))*(TimeStep)*'Composition Moles'!$C78</f>
        <v>0</v>
      </c>
      <c r="R66" s="19">
        <f ca="1">SUMPRODUCT(ReactionRateK3!$F88:$V88*OFFSET(ReactionStoich!$E$5:$U$5,R$2,0))*(TimeStep)*'Composition Moles'!$C78</f>
        <v>0</v>
      </c>
      <c r="S66" s="19">
        <f ca="1">SUMPRODUCT(ReactionRateK3!$F88:$V88*OFFSET(ReactionStoich!$E$5:$U$5,S$2,0))*(TimeStep)*'Composition Moles'!$C78</f>
        <v>2.9097827457776599</v>
      </c>
      <c r="T66" s="19">
        <f ca="1">SUMPRODUCT(ReactionRateK3!$F88:$V88*OFFSET(ReactionStoich!$E$5:$U$5,T$2,0))*(TimeStep)*'Composition Moles'!$C78</f>
        <v>0</v>
      </c>
      <c r="U66" s="19">
        <f ca="1">SUMPRODUCT(ReactionRateK3!$F88:$V88*OFFSET(ReactionStoich!$E$5:$U$5,U$2,0))*(TimeStep)*'Composition Moles'!$C78</f>
        <v>0</v>
      </c>
      <c r="V66" s="19">
        <f ca="1">SUMPRODUCT(ReactionRateK3!$F88:$V88*OFFSET(ReactionStoich!$E$5:$U$5,V$2,0))*(TimeStep)*'Composition Moles'!$C78</f>
        <v>0</v>
      </c>
      <c r="W66" s="19">
        <f ca="1">SUMPRODUCT(ReactionRateK3!$F88:$V88*OFFSET(ReactionStoich!$E$5:$U$5,W$2,0))*(TimeStep)*'Composition Moles'!$C78</f>
        <v>0</v>
      </c>
      <c r="X66" s="19">
        <f ca="1">SUMPRODUCT(ReactionRateK3!$F88:$V88*OFFSET(ReactionStoich!$E$5:$U$5,X$2,0))*(TimeStep)*'Composition Moles'!$C78</f>
        <v>0</v>
      </c>
      <c r="Y66" s="19">
        <f ca="1">SUMPRODUCT(ReactionRateK3!$F88:$V88*OFFSET(ReactionStoich!$E$5:$U$5,Y$2,0))*(TimeStep)*'Composition Moles'!$C78</f>
        <v>-6.8002768387125272</v>
      </c>
      <c r="Z66" s="19">
        <f ca="1">SUMPRODUCT(ReactionRateK3!$F88:$V88*OFFSET(ReactionStoich!$E$5:$U$5,Z$2,0))*(TimeStep)*'Composition Moles'!$C78</f>
        <v>0</v>
      </c>
      <c r="AA66" s="19">
        <f ca="1">SUMPRODUCT(ReactionRateK3!$F88:$V88*OFFSET(ReactionStoich!$E$5:$U$5,AA$2,0))*(TimeStep)*'Composition Moles'!$C78</f>
        <v>0</v>
      </c>
      <c r="AB66" s="19">
        <f ca="1">SUMPRODUCT(ReactionRateK3!$F88:$V88*OFFSET(ReactionStoich!$E$5:$U$5,AB$2,0))*(TimeStep)*'Composition Moles'!$C78</f>
        <v>0</v>
      </c>
      <c r="AC66" s="19">
        <f ca="1">SUMPRODUCT(ReactionRateK3!$F88:$V88*OFFSET(ReactionStoich!$E$5:$U$5,AC$2,0))*(TimeStep)*'Composition Moles'!$C78</f>
        <v>0</v>
      </c>
      <c r="AD66" s="19">
        <f ca="1">SUMPRODUCT(ReactionRateK3!$F88:$V88*OFFSET(ReactionStoich!$E$5:$U$5,AD$2,0))*(TimeStep)*'Composition Moles'!$C78</f>
        <v>0</v>
      </c>
      <c r="AE66" s="19">
        <f ca="1">SUMPRODUCT(ReactionRateK3!$F88:$V88*OFFSET(ReactionStoich!$E$5:$U$5,AE$2,0))*(TimeStep)*'Composition Moles'!$C78</f>
        <v>0</v>
      </c>
      <c r="AF66" s="19">
        <f ca="1">SUMPRODUCT(ReactionRateK3!$F88:$V88*OFFSET(ReactionStoich!$E$5:$U$5,AF$2,0))*(TimeStep)*'Composition Moles'!$C78</f>
        <v>0</v>
      </c>
      <c r="AG66" s="19">
        <f ca="1">SUMPRODUCT(ReactionRateK3!$F88:$V88*OFFSET(ReactionStoich!$E$5:$U$5,AG$2,0))*(TimeStep)*'Composition Moles'!$C78</f>
        <v>-2.0633813843361996E-2</v>
      </c>
      <c r="AH66" s="19">
        <f ca="1">SUMPRODUCT(ReactionRateK3!$F88:$V88*OFFSET(ReactionStoich!$E$5:$U$5,AH$2,0))*(TimeStep)*'Composition Moles'!$C78</f>
        <v>0.20787417148586748</v>
      </c>
      <c r="AI66" s="19">
        <f ca="1">SUMPRODUCT(ReactionRateK3!$F88:$V88*OFFSET(ReactionStoich!$E$5:$U$5,AI$2,0))*(TimeStep)*'Composition Moles'!$C78</f>
        <v>3.8189692181557504</v>
      </c>
      <c r="AJ66" s="19">
        <f ca="1">SUMPRODUCT(ReactionRateK3!$F88:$V88*OFFSET(ReactionStoich!$E$5:$U$5,AJ$2,0))*(TimeStep)*'Composition Moles'!$C78</f>
        <v>1.1725209040876983</v>
      </c>
      <c r="AK66" s="19">
        <f ca="1">SUMPRODUCT(ReactionRateK3!$F88:$V88*OFFSET(ReactionStoich!$E$5:$U$5,AK$2,0))*(TimeStep)*'Composition Moles'!$C78</f>
        <v>0</v>
      </c>
      <c r="AL66" s="19">
        <f ca="1">SUMPRODUCT(ReactionRateK3!$F88:$V88*OFFSET(ReactionStoich!$E$5:$U$5,AL$2,0))*(TimeStep)*'Composition Moles'!$C78</f>
        <v>0</v>
      </c>
      <c r="AM66" s="19">
        <f ca="1">SUMPRODUCT(ReactionRateK3!$F88:$V88*OFFSET(ReactionStoich!$E$5:$U$5,AM$2,0))*(TimeStep)*'Composition Moles'!$C78</f>
        <v>0</v>
      </c>
      <c r="AN66" s="19">
        <f ca="1">SUMPRODUCT(ReactionRateK3!$F88:$V88*OFFSET(ReactionStoich!$E$5:$U$5,AN$2,0))*(TimeStep)*'Composition Moles'!$C78</f>
        <v>0</v>
      </c>
      <c r="AO66" s="19">
        <f ca="1">SUMPRODUCT(ReactionRateK3!$F88:$V88*OFFSET(ReactionStoich!$E$5:$U$5,AO$2,0))*(TimeStep)*'Composition Moles'!$C78</f>
        <v>-2.4737465202997735E-3</v>
      </c>
      <c r="AP66" s="19">
        <f ca="1">SUMPRODUCT(ReactionRateK3!$F88:$V88*OFFSET(ReactionStoich!$E$5:$U$5,AP$2,0))*(TimeStep)*'Composition Moles'!$C78</f>
        <v>-0.1494812686926793</v>
      </c>
      <c r="AQ66" s="19">
        <f ca="1">SUMPRODUCT(ReactionRateK3!$F88:$V88*OFFSET(ReactionStoich!$E$5:$U$5,AQ$2,0))*(TimeStep)*'Composition Moles'!$C78</f>
        <v>0</v>
      </c>
      <c r="AR66" s="19">
        <f ca="1">SUMPRODUCT(ReactionRateK3!$F88:$V88*OFFSET(ReactionStoich!$E$5:$U$5,AR$2,0))*(TimeStep)*'Composition Moles'!$C78</f>
        <v>0</v>
      </c>
      <c r="AS66" s="19">
        <f ca="1">SUMPRODUCT(ReactionRateK3!$F88:$V88*OFFSET(ReactionStoich!$E$5:$U$5,AS$2,0))*(TimeStep)*'Composition Moles'!$C78</f>
        <v>-0.37876045724603619</v>
      </c>
      <c r="AT66" s="19">
        <f ca="1">SUMPRODUCT(ReactionRateK3!$F88:$V88*OFFSET(ReactionStoich!$E$5:$U$5,AT$2,0))*(TimeStep)*'Composition Moles'!$C78</f>
        <v>-0.37876045724603619</v>
      </c>
      <c r="AU66" s="19">
        <f ca="1">SUMPRODUCT(ReactionRateK3!$F88:$V88*OFFSET(ReactionStoich!$E$5:$U$5,AU$2,0))*(TimeStep)*'Composition Moles'!$C78</f>
        <v>-0.37876045724603619</v>
      </c>
      <c r="AV66" s="19">
        <f ca="1">SUMPRODUCT(ReactionRateK3!$F88:$V88*OFFSET(ReactionStoich!$E$5:$U$5,AV$2,0))*(TimeStep)*'Composition Moles'!$C78</f>
        <v>0</v>
      </c>
      <c r="AW66" s="19">
        <f ca="1">SUMPRODUCT(ReactionRateK3!$F88:$V88*OFFSET(ReactionStoich!$E$5:$U$5,AW$2,0))*(TimeStep)*'Composition Moles'!$C78</f>
        <v>0</v>
      </c>
      <c r="AX66" s="19">
        <f ca="1">SUMPRODUCT(ReactionRateK3!$F88:$V88*OFFSET(ReactionStoich!$E$5:$U$5,AX$2,0))*(TimeStep)*'Composition Moles'!$C78</f>
        <v>0</v>
      </c>
      <c r="AY66" s="19">
        <f ca="1">SUMPRODUCT(ReactionRateK3!$F88:$V88*OFFSET(ReactionStoich!$E$5:$U$5,AY$2,0))*(TimeStep)*'Composition Moles'!$C78</f>
        <v>0</v>
      </c>
      <c r="AZ66" s="19">
        <f ca="1">SUMPRODUCT(ReactionRateK3!$F88:$V88*OFFSET(ReactionStoich!$E$5:$U$5,AZ$2,0))*(TimeStep)*'Composition Moles'!$C78</f>
        <v>0</v>
      </c>
      <c r="BA66" s="19">
        <f ca="1">SUMPRODUCT(ReactionRateK3!$F88:$V88*OFFSET(ReactionStoich!$E$5:$U$5,BA$2,0))*(TimeStep)*'Composition Moles'!$C78</f>
        <v>0</v>
      </c>
      <c r="BB66" s="19">
        <f ca="1">SUMPRODUCT(ReactionRateK3!$F88:$V88*OFFSET(ReactionStoich!$E$5:$U$5,BB$2,0))*(TimeStep)*'Composition Moles'!$C78</f>
        <v>0</v>
      </c>
      <c r="BC66" s="19">
        <f ca="1">SUMPRODUCT(ReactionRateK3!$F88:$V88*OFFSET(ReactionStoich!$E$5:$U$5,BC$2,0))*(TimeStep)*'Composition Moles'!$C78</f>
        <v>0</v>
      </c>
      <c r="BD66" s="19">
        <f ca="1">SUMPRODUCT(ReactionRateK3!$F88:$V88*OFFSET(ReactionStoich!$E$5:$U$5,BD$2,0))*(TimeStep)*'Composition Moles'!$C78</f>
        <v>0</v>
      </c>
      <c r="BE66" s="19">
        <f ca="1">SUMPRODUCT(ReactionRateK3!$F88:$V88*OFFSET(ReactionStoich!$E$5:$U$5,BE$2,0))*(TimeStep)*'Composition Moles'!$C78</f>
        <v>0</v>
      </c>
      <c r="BF66" s="19">
        <f ca="1">SUMPRODUCT(ReactionRateK3!$F88:$V88*OFFSET(ReactionStoich!$E$5:$U$5,BF$2,0))*(TimeStep)*'Composition Moles'!$C78</f>
        <v>0</v>
      </c>
      <c r="BG66" s="19">
        <f ca="1">SUMPRODUCT(ReactionRateK3!$F88:$V88*OFFSET(ReactionStoich!$E$5:$U$5,BG$2,0))*(TimeStep)*'Composition Moles'!$C78</f>
        <v>0</v>
      </c>
      <c r="BH66" s="19">
        <f ca="1">SUMPRODUCT(ReactionRateK3!$F88:$V88*OFFSET(ReactionStoich!$E$5:$U$5,BH$2,0))*(TimeStep)*'Composition Moles'!$C78</f>
        <v>0</v>
      </c>
      <c r="BI66" s="19">
        <f ca="1">SUMPRODUCT(ReactionRateK3!$F88:$V88*OFFSET(ReactionStoich!$E$5:$U$5,BI$2,0))*(TimeStep)*'Composition Moles'!$C78</f>
        <v>0</v>
      </c>
      <c r="BJ66" s="19">
        <f ca="1">SUMPRODUCT(ReactionRateK3!$F88:$V88*OFFSET(ReactionStoich!$E$5:$U$5,BJ$2,0))*(TimeStep)*'Composition Moles'!$C78</f>
        <v>0</v>
      </c>
      <c r="BK66" s="19">
        <f ca="1">SUMPRODUCT(ReactionRateK3!$F88:$V88*OFFSET(ReactionStoich!$E$5:$U$5,BK$2,0))*(TimeStep)*'Composition Moles'!$C78</f>
        <v>0</v>
      </c>
      <c r="BL66" s="19">
        <f ca="1">SUMPRODUCT(ReactionRateK3!$F88:$V88*OFFSET(ReactionStoich!$E$5:$U$5,BL$2,0))*(TimeStep)*'Composition Moles'!$C78</f>
        <v>0</v>
      </c>
      <c r="BM66" s="19">
        <f ca="1">SUMPRODUCT(ReactionRateK3!$F88:$V88*OFFSET(ReactionStoich!$E$5:$U$5,BM$2,0))*(TimeStep)*'Composition Moles'!$C78</f>
        <v>0</v>
      </c>
      <c r="BN66" s="19">
        <f ca="1">SUMPRODUCT(ReactionRateK3!$F88:$V88*OFFSET(ReactionStoich!$E$5:$U$5,BN$2,0))*(TimeStep)*'Composition Moles'!$C78</f>
        <v>0</v>
      </c>
      <c r="BO66" s="19">
        <f ca="1">SUMPRODUCT(ReactionRateK3!$F88:$V88*OFFSET(ReactionStoich!$E$5:$U$5,BO$2,0))*(TimeStep)*'Composition Moles'!$C78</f>
        <v>0</v>
      </c>
      <c r="BP66" s="19">
        <f ca="1">SUMPRODUCT(ReactionRateK3!$F88:$V88*OFFSET(ReactionStoich!$E$5:$U$5,BP$2,0))*(TimeStep)*'Composition Moles'!$C78</f>
        <v>0</v>
      </c>
      <c r="BQ66" s="19">
        <f ca="1">SUMPRODUCT(ReactionRateK3!$F88:$V88*OFFSET(ReactionStoich!$E$5:$U$5,BQ$2,0))*(TimeStep)*'Composition Moles'!$C78</f>
        <v>0</v>
      </c>
      <c r="BR66" s="19">
        <f ca="1">SUMPRODUCT(ReactionRateK3!$F88:$V88*OFFSET(ReactionStoich!$E$5:$U$5,BR$2,0))*(TimeStep)*'Composition Moles'!$C78</f>
        <v>0</v>
      </c>
      <c r="BS66" s="19">
        <f ca="1">SUMPRODUCT(ReactionRateK3!$F88:$V88*OFFSET(ReactionStoich!$E$5:$U$5,BS$2,0))*(TimeStep)*'Composition Moles'!$C78</f>
        <v>0</v>
      </c>
      <c r="BT66" s="19">
        <f ca="1">SUMPRODUCT(ReactionRateK3!$F88:$V88*OFFSET(ReactionStoich!$E$5:$U$5,BT$2,0))*(TimeStep)*'Composition Moles'!$C78</f>
        <v>0</v>
      </c>
      <c r="BU66" s="19">
        <f ca="1">SUMPRODUCT(ReactionRateK3!$F88:$V88*OFFSET(ReactionStoich!$E$5:$U$5,BU$2,0))*(TimeStep)*'Composition Moles'!$C78</f>
        <v>0</v>
      </c>
      <c r="BV66" s="19">
        <f ca="1">SUMPRODUCT(ReactionRateK3!$F88:$V88*OFFSET(ReactionStoich!$E$5:$U$5,BV$2,0))*(TimeStep)*'Composition Moles'!$C78</f>
        <v>0</v>
      </c>
      <c r="BW66" s="19">
        <f ca="1">SUMPRODUCT(ReactionRateK3!$F88:$V88*OFFSET(ReactionStoich!$E$5:$U$5,BW$2,0))*(TimeStep)*'Composition Moles'!$C78</f>
        <v>0</v>
      </c>
    </row>
    <row r="67" spans="1:75">
      <c r="A67">
        <f>ReactionRateK1!A89</f>
        <v>2.8499999999999979</v>
      </c>
      <c r="B67" s="20">
        <f t="shared" ca="1" si="6"/>
        <v>-4913.1228418334094</v>
      </c>
      <c r="C67" s="20">
        <f ca="1">'Composition Moles'!BZ79</f>
        <v>144175.98908269309</v>
      </c>
      <c r="D67" s="26">
        <f t="shared" ca="1" si="7"/>
        <v>3.4077261221460778E-2</v>
      </c>
      <c r="F67" s="19">
        <f ca="1">SUMPRODUCT(ReactionRateK3!$F89:$V89*OFFSET(ReactionStoich!$E$5:$U$5,F$2,0))*(TimeStep)*'Composition Moles'!$C79</f>
        <v>-0.14261684576238429</v>
      </c>
      <c r="G67" s="19">
        <f ca="1">SUMPRODUCT(ReactionRateK3!$F89:$V89*OFFSET(ReactionStoich!$E$5:$U$5,G$2,0))*(TimeStep)*'Composition Moles'!$C79</f>
        <v>0</v>
      </c>
      <c r="H67" s="19">
        <f ca="1">SUMPRODUCT(ReactionRateK3!$F89:$V89*OFFSET(ReactionStoich!$E$5:$U$5,H$2,0))*(TimeStep)*'Composition Moles'!$C79</f>
        <v>0.14037475068225214</v>
      </c>
      <c r="I67" s="19">
        <f ca="1">SUMPRODUCT(ReactionRateK3!$F89:$V89*OFFSET(ReactionStoich!$E$5:$U$5,I$2,0))*(TimeStep)*'Composition Moles'!$C79</f>
        <v>2.2420950801321443E-3</v>
      </c>
      <c r="J67" s="19">
        <f ca="1">SUMPRODUCT(ReactionRateK3!$F89:$V89*OFFSET(ReactionStoich!$E$5:$U$5,J$2,0))*(TimeStep)*'Composition Moles'!$C79</f>
        <v>0</v>
      </c>
      <c r="K67" s="19">
        <f ca="1">SUMPRODUCT(ReactionRateK3!$F89:$V89*OFFSET(ReactionStoich!$E$5:$U$5,K$2,0))*(TimeStep)*'Composition Moles'!$C79</f>
        <v>0</v>
      </c>
      <c r="L67" s="19">
        <f ca="1">SUMPRODUCT(ReactionRateK3!$F89:$V89*OFFSET(ReactionStoich!$E$5:$U$5,L$2,0))*(TimeStep)*'Composition Moles'!$C79</f>
        <v>0</v>
      </c>
      <c r="M67" s="19">
        <f ca="1">SUMPRODUCT(ReactionRateK3!$F89:$V89*OFFSET(ReactionStoich!$E$5:$U$5,M$2,0))*(TimeStep)*'Composition Moles'!$C79</f>
        <v>0</v>
      </c>
      <c r="N67" s="19">
        <f ca="1">SUMPRODUCT(ReactionRateK3!$F89:$V89*OFFSET(ReactionStoich!$E$5:$U$5,N$2,0))*(TimeStep)*'Composition Moles'!$C79</f>
        <v>0</v>
      </c>
      <c r="O67" s="19">
        <f ca="1">SUMPRODUCT(ReactionRateK3!$F89:$V89*OFFSET(ReactionStoich!$E$5:$U$5,O$2,0))*(TimeStep)*'Composition Moles'!$C79</f>
        <v>0</v>
      </c>
      <c r="P67" s="19">
        <f ca="1">SUMPRODUCT(ReactionRateK3!$F89:$V89*OFFSET(ReactionStoich!$E$5:$U$5,P$2,0))*(TimeStep)*'Composition Moles'!$C79</f>
        <v>0</v>
      </c>
      <c r="Q67" s="19">
        <f ca="1">SUMPRODUCT(ReactionRateK3!$F89:$V89*OFFSET(ReactionStoich!$E$5:$U$5,Q$2,0))*(TimeStep)*'Composition Moles'!$C79</f>
        <v>0</v>
      </c>
      <c r="R67" s="19">
        <f ca="1">SUMPRODUCT(ReactionRateK3!$F89:$V89*OFFSET(ReactionStoich!$E$5:$U$5,R$2,0))*(TimeStep)*'Composition Moles'!$C79</f>
        <v>0</v>
      </c>
      <c r="S67" s="19">
        <f ca="1">SUMPRODUCT(ReactionRateK3!$F89:$V89*OFFSET(ReactionStoich!$E$5:$U$5,S$2,0))*(TimeStep)*'Composition Moles'!$C79</f>
        <v>2.8527316551216755</v>
      </c>
      <c r="T67" s="19">
        <f ca="1">SUMPRODUCT(ReactionRateK3!$F89:$V89*OFFSET(ReactionStoich!$E$5:$U$5,T$2,0))*(TimeStep)*'Composition Moles'!$C79</f>
        <v>0</v>
      </c>
      <c r="U67" s="19">
        <f ca="1">SUMPRODUCT(ReactionRateK3!$F89:$V89*OFFSET(ReactionStoich!$E$5:$U$5,U$2,0))*(TimeStep)*'Composition Moles'!$C79</f>
        <v>0</v>
      </c>
      <c r="V67" s="19">
        <f ca="1">SUMPRODUCT(ReactionRateK3!$F89:$V89*OFFSET(ReactionStoich!$E$5:$U$5,V$2,0))*(TimeStep)*'Composition Moles'!$C79</f>
        <v>0</v>
      </c>
      <c r="W67" s="19">
        <f ca="1">SUMPRODUCT(ReactionRateK3!$F89:$V89*OFFSET(ReactionStoich!$E$5:$U$5,W$2,0))*(TimeStep)*'Composition Moles'!$C79</f>
        <v>0</v>
      </c>
      <c r="X67" s="19">
        <f ca="1">SUMPRODUCT(ReactionRateK3!$F89:$V89*OFFSET(ReactionStoich!$E$5:$U$5,X$2,0))*(TimeStep)*'Composition Moles'!$C79</f>
        <v>0</v>
      </c>
      <c r="Y67" s="19">
        <f ca="1">SUMPRODUCT(ReactionRateK3!$F89:$V89*OFFSET(ReactionStoich!$E$5:$U$5,Y$2,0))*(TimeStep)*'Composition Moles'!$C79</f>
        <v>-6.6753814227491164</v>
      </c>
      <c r="Z67" s="19">
        <f ca="1">SUMPRODUCT(ReactionRateK3!$F89:$V89*OFFSET(ReactionStoich!$E$5:$U$5,Z$2,0))*(TimeStep)*'Composition Moles'!$C79</f>
        <v>0</v>
      </c>
      <c r="AA67" s="19">
        <f ca="1">SUMPRODUCT(ReactionRateK3!$F89:$V89*OFFSET(ReactionStoich!$E$5:$U$5,AA$2,0))*(TimeStep)*'Composition Moles'!$C79</f>
        <v>0</v>
      </c>
      <c r="AB67" s="19">
        <f ca="1">SUMPRODUCT(ReactionRateK3!$F89:$V89*OFFSET(ReactionStoich!$E$5:$U$5,AB$2,0))*(TimeStep)*'Composition Moles'!$C79</f>
        <v>0</v>
      </c>
      <c r="AC67" s="19">
        <f ca="1">SUMPRODUCT(ReactionRateK3!$F89:$V89*OFFSET(ReactionStoich!$E$5:$U$5,AC$2,0))*(TimeStep)*'Composition Moles'!$C79</f>
        <v>0</v>
      </c>
      <c r="AD67" s="19">
        <f ca="1">SUMPRODUCT(ReactionRateK3!$F89:$V89*OFFSET(ReactionStoich!$E$5:$U$5,AD$2,0))*(TimeStep)*'Composition Moles'!$C79</f>
        <v>0</v>
      </c>
      <c r="AE67" s="19">
        <f ca="1">SUMPRODUCT(ReactionRateK3!$F89:$V89*OFFSET(ReactionStoich!$E$5:$U$5,AE$2,0))*(TimeStep)*'Composition Moles'!$C79</f>
        <v>0</v>
      </c>
      <c r="AF67" s="19">
        <f ca="1">SUMPRODUCT(ReactionRateK3!$F89:$V89*OFFSET(ReactionStoich!$E$5:$U$5,AF$2,0))*(TimeStep)*'Composition Moles'!$C79</f>
        <v>0</v>
      </c>
      <c r="AG67" s="19">
        <f ca="1">SUMPRODUCT(ReactionRateK3!$F89:$V89*OFFSET(ReactionStoich!$E$5:$U$5,AG$2,0))*(TimeStep)*'Composition Moles'!$C79</f>
        <v>-1.9969707948238338E-2</v>
      </c>
      <c r="AH67" s="19">
        <f ca="1">SUMPRODUCT(ReactionRateK3!$F89:$V89*OFFSET(ReactionStoich!$E$5:$U$5,AH$2,0))*(TimeStep)*'Composition Moles'!$C79</f>
        <v>0.14904506588701416</v>
      </c>
      <c r="AI67" s="19">
        <f ca="1">SUMPRODUCT(ReactionRateK3!$F89:$V89*OFFSET(ReactionStoich!$E$5:$U$5,AI$2,0))*(TimeStep)*'Composition Moles'!$C79</f>
        <v>3.8014170261655966</v>
      </c>
      <c r="AJ67" s="19">
        <f ca="1">SUMPRODUCT(ReactionRateK3!$F89:$V89*OFFSET(ReactionStoich!$E$5:$U$5,AJ$2,0))*(TimeStep)*'Composition Moles'!$C79</f>
        <v>1.1495512826337348</v>
      </c>
      <c r="AK67" s="19">
        <f ca="1">SUMPRODUCT(ReactionRateK3!$F89:$V89*OFFSET(ReactionStoich!$E$5:$U$5,AK$2,0))*(TimeStep)*'Composition Moles'!$C79</f>
        <v>0</v>
      </c>
      <c r="AL67" s="19">
        <f ca="1">SUMPRODUCT(ReactionRateK3!$F89:$V89*OFFSET(ReactionStoich!$E$5:$U$5,AL$2,0))*(TimeStep)*'Composition Moles'!$C79</f>
        <v>0</v>
      </c>
      <c r="AM67" s="19">
        <f ca="1">SUMPRODUCT(ReactionRateK3!$F89:$V89*OFFSET(ReactionStoich!$E$5:$U$5,AM$2,0))*(TimeStep)*'Composition Moles'!$C79</f>
        <v>0</v>
      </c>
      <c r="AN67" s="19">
        <f ca="1">SUMPRODUCT(ReactionRateK3!$F89:$V89*OFFSET(ReactionStoich!$E$5:$U$5,AN$2,0))*(TimeStep)*'Composition Moles'!$C79</f>
        <v>0</v>
      </c>
      <c r="AO67" s="19">
        <f ca="1">SUMPRODUCT(ReactionRateK3!$F89:$V89*OFFSET(ReactionStoich!$E$5:$U$5,AO$2,0))*(TimeStep)*'Composition Moles'!$C79</f>
        <v>-2.2420950801321443E-3</v>
      </c>
      <c r="AP67" s="19">
        <f ca="1">SUMPRODUCT(ReactionRateK3!$F89:$V89*OFFSET(ReactionStoich!$E$5:$U$5,AP$2,0))*(TimeStep)*'Composition Moles'!$C79</f>
        <v>-0.14014937050530343</v>
      </c>
      <c r="AQ67" s="19">
        <f ca="1">SUMPRODUCT(ReactionRateK3!$F89:$V89*OFFSET(ReactionStoich!$E$5:$U$5,AQ$2,0))*(TimeStep)*'Composition Moles'!$C79</f>
        <v>0</v>
      </c>
      <c r="AR67" s="19">
        <f ca="1">SUMPRODUCT(ReactionRateK3!$F89:$V89*OFFSET(ReactionStoich!$E$5:$U$5,AR$2,0))*(TimeStep)*'Composition Moles'!$C79</f>
        <v>0</v>
      </c>
      <c r="AS67" s="19">
        <f ca="1">SUMPRODUCT(ReactionRateK3!$F89:$V89*OFFSET(ReactionStoich!$E$5:$U$5,AS$2,0))*(TimeStep)*'Composition Moles'!$C79</f>
        <v>-0.37166747784174364</v>
      </c>
      <c r="AT67" s="19">
        <f ca="1">SUMPRODUCT(ReactionRateK3!$F89:$V89*OFFSET(ReactionStoich!$E$5:$U$5,AT$2,0))*(TimeStep)*'Composition Moles'!$C79</f>
        <v>-0.37166747784174364</v>
      </c>
      <c r="AU67" s="19">
        <f ca="1">SUMPRODUCT(ReactionRateK3!$F89:$V89*OFFSET(ReactionStoich!$E$5:$U$5,AU$2,0))*(TimeStep)*'Composition Moles'!$C79</f>
        <v>-0.37166747784174364</v>
      </c>
      <c r="AV67" s="19">
        <f ca="1">SUMPRODUCT(ReactionRateK3!$F89:$V89*OFFSET(ReactionStoich!$E$5:$U$5,AV$2,0))*(TimeStep)*'Composition Moles'!$C79</f>
        <v>0</v>
      </c>
      <c r="AW67" s="19">
        <f ca="1">SUMPRODUCT(ReactionRateK3!$F89:$V89*OFFSET(ReactionStoich!$E$5:$U$5,AW$2,0))*(TimeStep)*'Composition Moles'!$C79</f>
        <v>0</v>
      </c>
      <c r="AX67" s="19">
        <f ca="1">SUMPRODUCT(ReactionRateK3!$F89:$V89*OFFSET(ReactionStoich!$E$5:$U$5,AX$2,0))*(TimeStep)*'Composition Moles'!$C79</f>
        <v>0</v>
      </c>
      <c r="AY67" s="19">
        <f ca="1">SUMPRODUCT(ReactionRateK3!$F89:$V89*OFFSET(ReactionStoich!$E$5:$U$5,AY$2,0))*(TimeStep)*'Composition Moles'!$C79</f>
        <v>0</v>
      </c>
      <c r="AZ67" s="19">
        <f ca="1">SUMPRODUCT(ReactionRateK3!$F89:$V89*OFFSET(ReactionStoich!$E$5:$U$5,AZ$2,0))*(TimeStep)*'Composition Moles'!$C79</f>
        <v>0</v>
      </c>
      <c r="BA67" s="19">
        <f ca="1">SUMPRODUCT(ReactionRateK3!$F89:$V89*OFFSET(ReactionStoich!$E$5:$U$5,BA$2,0))*(TimeStep)*'Composition Moles'!$C79</f>
        <v>0</v>
      </c>
      <c r="BB67" s="19">
        <f ca="1">SUMPRODUCT(ReactionRateK3!$F89:$V89*OFFSET(ReactionStoich!$E$5:$U$5,BB$2,0))*(TimeStep)*'Composition Moles'!$C79</f>
        <v>0</v>
      </c>
      <c r="BC67" s="19">
        <f ca="1">SUMPRODUCT(ReactionRateK3!$F89:$V89*OFFSET(ReactionStoich!$E$5:$U$5,BC$2,0))*(TimeStep)*'Composition Moles'!$C79</f>
        <v>0</v>
      </c>
      <c r="BD67" s="19">
        <f ca="1">SUMPRODUCT(ReactionRateK3!$F89:$V89*OFFSET(ReactionStoich!$E$5:$U$5,BD$2,0))*(TimeStep)*'Composition Moles'!$C79</f>
        <v>0</v>
      </c>
      <c r="BE67" s="19">
        <f ca="1">SUMPRODUCT(ReactionRateK3!$F89:$V89*OFFSET(ReactionStoich!$E$5:$U$5,BE$2,0))*(TimeStep)*'Composition Moles'!$C79</f>
        <v>0</v>
      </c>
      <c r="BF67" s="19">
        <f ca="1">SUMPRODUCT(ReactionRateK3!$F89:$V89*OFFSET(ReactionStoich!$E$5:$U$5,BF$2,0))*(TimeStep)*'Composition Moles'!$C79</f>
        <v>0</v>
      </c>
      <c r="BG67" s="19">
        <f ca="1">SUMPRODUCT(ReactionRateK3!$F89:$V89*OFFSET(ReactionStoich!$E$5:$U$5,BG$2,0))*(TimeStep)*'Composition Moles'!$C79</f>
        <v>0</v>
      </c>
      <c r="BH67" s="19">
        <f ca="1">SUMPRODUCT(ReactionRateK3!$F89:$V89*OFFSET(ReactionStoich!$E$5:$U$5,BH$2,0))*(TimeStep)*'Composition Moles'!$C79</f>
        <v>0</v>
      </c>
      <c r="BI67" s="19">
        <f ca="1">SUMPRODUCT(ReactionRateK3!$F89:$V89*OFFSET(ReactionStoich!$E$5:$U$5,BI$2,0))*(TimeStep)*'Composition Moles'!$C79</f>
        <v>0</v>
      </c>
      <c r="BJ67" s="19">
        <f ca="1">SUMPRODUCT(ReactionRateK3!$F89:$V89*OFFSET(ReactionStoich!$E$5:$U$5,BJ$2,0))*(TimeStep)*'Composition Moles'!$C79</f>
        <v>0</v>
      </c>
      <c r="BK67" s="19">
        <f ca="1">SUMPRODUCT(ReactionRateK3!$F89:$V89*OFFSET(ReactionStoich!$E$5:$U$5,BK$2,0))*(TimeStep)*'Composition Moles'!$C79</f>
        <v>0</v>
      </c>
      <c r="BL67" s="19">
        <f ca="1">SUMPRODUCT(ReactionRateK3!$F89:$V89*OFFSET(ReactionStoich!$E$5:$U$5,BL$2,0))*(TimeStep)*'Composition Moles'!$C79</f>
        <v>0</v>
      </c>
      <c r="BM67" s="19">
        <f ca="1">SUMPRODUCT(ReactionRateK3!$F89:$V89*OFFSET(ReactionStoich!$E$5:$U$5,BM$2,0))*(TimeStep)*'Composition Moles'!$C79</f>
        <v>0</v>
      </c>
      <c r="BN67" s="19">
        <f ca="1">SUMPRODUCT(ReactionRateK3!$F89:$V89*OFFSET(ReactionStoich!$E$5:$U$5,BN$2,0))*(TimeStep)*'Composition Moles'!$C79</f>
        <v>0</v>
      </c>
      <c r="BO67" s="19">
        <f ca="1">SUMPRODUCT(ReactionRateK3!$F89:$V89*OFFSET(ReactionStoich!$E$5:$U$5,BO$2,0))*(TimeStep)*'Composition Moles'!$C79</f>
        <v>0</v>
      </c>
      <c r="BP67" s="19">
        <f ca="1">SUMPRODUCT(ReactionRateK3!$F89:$V89*OFFSET(ReactionStoich!$E$5:$U$5,BP$2,0))*(TimeStep)*'Composition Moles'!$C79</f>
        <v>0</v>
      </c>
      <c r="BQ67" s="19">
        <f ca="1">SUMPRODUCT(ReactionRateK3!$F89:$V89*OFFSET(ReactionStoich!$E$5:$U$5,BQ$2,0))*(TimeStep)*'Composition Moles'!$C79</f>
        <v>0</v>
      </c>
      <c r="BR67" s="19">
        <f ca="1">SUMPRODUCT(ReactionRateK3!$F89:$V89*OFFSET(ReactionStoich!$E$5:$U$5,BR$2,0))*(TimeStep)*'Composition Moles'!$C79</f>
        <v>0</v>
      </c>
      <c r="BS67" s="19">
        <f ca="1">SUMPRODUCT(ReactionRateK3!$F89:$V89*OFFSET(ReactionStoich!$E$5:$U$5,BS$2,0))*(TimeStep)*'Composition Moles'!$C79</f>
        <v>0</v>
      </c>
      <c r="BT67" s="19">
        <f ca="1">SUMPRODUCT(ReactionRateK3!$F89:$V89*OFFSET(ReactionStoich!$E$5:$U$5,BT$2,0))*(TimeStep)*'Composition Moles'!$C79</f>
        <v>0</v>
      </c>
      <c r="BU67" s="19">
        <f ca="1">SUMPRODUCT(ReactionRateK3!$F89:$V89*OFFSET(ReactionStoich!$E$5:$U$5,BU$2,0))*(TimeStep)*'Composition Moles'!$C79</f>
        <v>0</v>
      </c>
      <c r="BV67" s="19">
        <f ca="1">SUMPRODUCT(ReactionRateK3!$F89:$V89*OFFSET(ReactionStoich!$E$5:$U$5,BV$2,0))*(TimeStep)*'Composition Moles'!$C79</f>
        <v>0</v>
      </c>
      <c r="BW67" s="19">
        <f ca="1">SUMPRODUCT(ReactionRateK3!$F89:$V89*OFFSET(ReactionStoich!$E$5:$U$5,BW$2,0))*(TimeStep)*'Composition Moles'!$C79</f>
        <v>0</v>
      </c>
    </row>
    <row r="68" spans="1:75">
      <c r="A68">
        <f>ReactionRateK1!A90</f>
        <v>2.8999999999999977</v>
      </c>
      <c r="B68" s="20">
        <f t="shared" ca="1" si="6"/>
        <v>-4646.1533505895713</v>
      </c>
      <c r="C68" s="20">
        <f ca="1">'Composition Moles'!BZ80</f>
        <v>144183.42944275588</v>
      </c>
      <c r="D68" s="26">
        <f t="shared" ca="1" si="7"/>
        <v>3.2223906509549358E-2</v>
      </c>
      <c r="F68" s="19">
        <f ca="1">SUMPRODUCT(ReactionRateK3!$F90:$V90*OFFSET(ReactionStoich!$E$5:$U$5,F$2,0))*(TimeStep)*'Composition Moles'!$C80</f>
        <v>-0.1333487939569975</v>
      </c>
      <c r="G68" s="19">
        <f ca="1">SUMPRODUCT(ReactionRateK3!$F90:$V90*OFFSET(ReactionStoich!$E$5:$U$5,G$2,0))*(TimeStep)*'Composition Moles'!$C80</f>
        <v>0</v>
      </c>
      <c r="H68" s="19">
        <f ca="1">SUMPRODUCT(ReactionRateK3!$F90:$V90*OFFSET(ReactionStoich!$E$5:$U$5,H$2,0))*(TimeStep)*'Composition Moles'!$C80</f>
        <v>0.13131637736119994</v>
      </c>
      <c r="I68" s="19">
        <f ca="1">SUMPRODUCT(ReactionRateK3!$F90:$V90*OFFSET(ReactionStoich!$E$5:$U$5,I$2,0))*(TimeStep)*'Composition Moles'!$C80</f>
        <v>2.0324165957975792E-3</v>
      </c>
      <c r="J68" s="19">
        <f ca="1">SUMPRODUCT(ReactionRateK3!$F90:$V90*OFFSET(ReactionStoich!$E$5:$U$5,J$2,0))*(TimeStep)*'Composition Moles'!$C80</f>
        <v>0</v>
      </c>
      <c r="K68" s="19">
        <f ca="1">SUMPRODUCT(ReactionRateK3!$F90:$V90*OFFSET(ReactionStoich!$E$5:$U$5,K$2,0))*(TimeStep)*'Composition Moles'!$C80</f>
        <v>0</v>
      </c>
      <c r="L68" s="19">
        <f ca="1">SUMPRODUCT(ReactionRateK3!$F90:$V90*OFFSET(ReactionStoich!$E$5:$U$5,L$2,0))*(TimeStep)*'Composition Moles'!$C80</f>
        <v>0</v>
      </c>
      <c r="M68" s="19">
        <f ca="1">SUMPRODUCT(ReactionRateK3!$F90:$V90*OFFSET(ReactionStoich!$E$5:$U$5,M$2,0))*(TimeStep)*'Composition Moles'!$C80</f>
        <v>0</v>
      </c>
      <c r="N68" s="19">
        <f ca="1">SUMPRODUCT(ReactionRateK3!$F90:$V90*OFFSET(ReactionStoich!$E$5:$U$5,N$2,0))*(TimeStep)*'Composition Moles'!$C80</f>
        <v>0</v>
      </c>
      <c r="O68" s="19">
        <f ca="1">SUMPRODUCT(ReactionRateK3!$F90:$V90*OFFSET(ReactionStoich!$E$5:$U$5,O$2,0))*(TimeStep)*'Composition Moles'!$C80</f>
        <v>0</v>
      </c>
      <c r="P68" s="19">
        <f ca="1">SUMPRODUCT(ReactionRateK3!$F90:$V90*OFFSET(ReactionStoich!$E$5:$U$5,P$2,0))*(TimeStep)*'Composition Moles'!$C80</f>
        <v>0</v>
      </c>
      <c r="Q68" s="19">
        <f ca="1">SUMPRODUCT(ReactionRateK3!$F90:$V90*OFFSET(ReactionStoich!$E$5:$U$5,Q$2,0))*(TimeStep)*'Composition Moles'!$C80</f>
        <v>0</v>
      </c>
      <c r="R68" s="19">
        <f ca="1">SUMPRODUCT(ReactionRateK3!$F90:$V90*OFFSET(ReactionStoich!$E$5:$U$5,R$2,0))*(TimeStep)*'Composition Moles'!$C80</f>
        <v>0</v>
      </c>
      <c r="S68" s="19">
        <f ca="1">SUMPRODUCT(ReactionRateK3!$F90:$V90*OFFSET(ReactionStoich!$E$5:$U$5,S$2,0))*(TimeStep)*'Composition Moles'!$C80</f>
        <v>2.7964129565663862</v>
      </c>
      <c r="T68" s="19">
        <f ca="1">SUMPRODUCT(ReactionRateK3!$F90:$V90*OFFSET(ReactionStoich!$E$5:$U$5,T$2,0))*(TimeStep)*'Composition Moles'!$C80</f>
        <v>0</v>
      </c>
      <c r="U68" s="19">
        <f ca="1">SUMPRODUCT(ReactionRateK3!$F90:$V90*OFFSET(ReactionStoich!$E$5:$U$5,U$2,0))*(TimeStep)*'Composition Moles'!$C80</f>
        <v>0</v>
      </c>
      <c r="V68" s="19">
        <f ca="1">SUMPRODUCT(ReactionRateK3!$F90:$V90*OFFSET(ReactionStoich!$E$5:$U$5,V$2,0))*(TimeStep)*'Composition Moles'!$C80</f>
        <v>0</v>
      </c>
      <c r="W68" s="19">
        <f ca="1">SUMPRODUCT(ReactionRateK3!$F90:$V90*OFFSET(ReactionStoich!$E$5:$U$5,W$2,0))*(TimeStep)*'Composition Moles'!$C80</f>
        <v>0</v>
      </c>
      <c r="X68" s="19">
        <f ca="1">SUMPRODUCT(ReactionRateK3!$F90:$V90*OFFSET(ReactionStoich!$E$5:$U$5,X$2,0))*(TimeStep)*'Composition Moles'!$C80</f>
        <v>0</v>
      </c>
      <c r="Y68" s="19">
        <f ca="1">SUMPRODUCT(ReactionRateK3!$F90:$V90*OFFSET(ReactionStoich!$E$5:$U$5,Y$2,0))*(TimeStep)*'Composition Moles'!$C80</f>
        <v>-6.5517861038504792</v>
      </c>
      <c r="Z68" s="19">
        <f ca="1">SUMPRODUCT(ReactionRateK3!$F90:$V90*OFFSET(ReactionStoich!$E$5:$U$5,Z$2,0))*(TimeStep)*'Composition Moles'!$C80</f>
        <v>0</v>
      </c>
      <c r="AA68" s="19">
        <f ca="1">SUMPRODUCT(ReactionRateK3!$F90:$V90*OFFSET(ReactionStoich!$E$5:$U$5,AA$2,0))*(TimeStep)*'Composition Moles'!$C80</f>
        <v>0</v>
      </c>
      <c r="AB68" s="19">
        <f ca="1">SUMPRODUCT(ReactionRateK3!$F90:$V90*OFFSET(ReactionStoich!$E$5:$U$5,AB$2,0))*(TimeStep)*'Composition Moles'!$C80</f>
        <v>0</v>
      </c>
      <c r="AC68" s="19">
        <f ca="1">SUMPRODUCT(ReactionRateK3!$F90:$V90*OFFSET(ReactionStoich!$E$5:$U$5,AC$2,0))*(TimeStep)*'Composition Moles'!$C80</f>
        <v>0</v>
      </c>
      <c r="AD68" s="19">
        <f ca="1">SUMPRODUCT(ReactionRateK3!$F90:$V90*OFFSET(ReactionStoich!$E$5:$U$5,AD$2,0))*(TimeStep)*'Composition Moles'!$C80</f>
        <v>0</v>
      </c>
      <c r="AE68" s="19">
        <f ca="1">SUMPRODUCT(ReactionRateK3!$F90:$V90*OFFSET(ReactionStoich!$E$5:$U$5,AE$2,0))*(TimeStep)*'Composition Moles'!$C80</f>
        <v>0</v>
      </c>
      <c r="AF68" s="19">
        <f ca="1">SUMPRODUCT(ReactionRateK3!$F90:$V90*OFFSET(ReactionStoich!$E$5:$U$5,AF$2,0))*(TimeStep)*'Composition Moles'!$C80</f>
        <v>0</v>
      </c>
      <c r="AG68" s="19">
        <f ca="1">SUMPRODUCT(ReactionRateK3!$F90:$V90*OFFSET(ReactionStoich!$E$5:$U$5,AG$2,0))*(TimeStep)*'Composition Moles'!$C80</f>
        <v>-1.931725822544697E-2</v>
      </c>
      <c r="AH68" s="19">
        <f ca="1">SUMPRODUCT(ReactionRateK3!$F90:$V90*OFFSET(ReactionStoich!$E$5:$U$5,AH$2,0))*(TimeStep)*'Composition Moles'!$C80</f>
        <v>9.2733400476826003E-2</v>
      </c>
      <c r="AI68" s="19">
        <f ca="1">SUMPRODUCT(ReactionRateK3!$F90:$V90*OFFSET(ReactionStoich!$E$5:$U$5,AI$2,0))*(TimeStep)*'Composition Moles'!$C80</f>
        <v>3.7827705634294548</v>
      </c>
      <c r="AJ68" s="19">
        <f ca="1">SUMPRODUCT(ReactionRateK3!$F90:$V90*OFFSET(ReactionStoich!$E$5:$U$5,AJ$2,0))*(TimeStep)*'Composition Moles'!$C80</f>
        <v>1.1268766368307577</v>
      </c>
      <c r="AK68" s="19">
        <f ca="1">SUMPRODUCT(ReactionRateK3!$F90:$V90*OFFSET(ReactionStoich!$E$5:$U$5,AK$2,0))*(TimeStep)*'Composition Moles'!$C80</f>
        <v>0</v>
      </c>
      <c r="AL68" s="19">
        <f ca="1">SUMPRODUCT(ReactionRateK3!$F90:$V90*OFFSET(ReactionStoich!$E$5:$U$5,AL$2,0))*(TimeStep)*'Composition Moles'!$C80</f>
        <v>0</v>
      </c>
      <c r="AM68" s="19">
        <f ca="1">SUMPRODUCT(ReactionRateK3!$F90:$V90*OFFSET(ReactionStoich!$E$5:$U$5,AM$2,0))*(TimeStep)*'Composition Moles'!$C80</f>
        <v>0</v>
      </c>
      <c r="AN68" s="19">
        <f ca="1">SUMPRODUCT(ReactionRateK3!$F90:$V90*OFFSET(ReactionStoich!$E$5:$U$5,AN$2,0))*(TimeStep)*'Composition Moles'!$C80</f>
        <v>0</v>
      </c>
      <c r="AO68" s="19">
        <f ca="1">SUMPRODUCT(ReactionRateK3!$F90:$V90*OFFSET(ReactionStoich!$E$5:$U$5,AO$2,0))*(TimeStep)*'Composition Moles'!$C80</f>
        <v>-2.0324165957975792E-3</v>
      </c>
      <c r="AP68" s="19">
        <f ca="1">SUMPRODUCT(ReactionRateK3!$F90:$V90*OFFSET(ReactionStoich!$E$5:$U$5,AP$2,0))*(TimeStep)*'Composition Moles'!$C80</f>
        <v>-0.13137036677990721</v>
      </c>
      <c r="AQ68" s="19">
        <f ca="1">SUMPRODUCT(ReactionRateK3!$F90:$V90*OFFSET(ReactionStoich!$E$5:$U$5,AQ$2,0))*(TimeStep)*'Composition Moles'!$C80</f>
        <v>0</v>
      </c>
      <c r="AR68" s="19">
        <f ca="1">SUMPRODUCT(ReactionRateK3!$F90:$V90*OFFSET(ReactionStoich!$E$5:$U$5,AR$2,0))*(TimeStep)*'Composition Moles'!$C80</f>
        <v>0</v>
      </c>
      <c r="AS68" s="19">
        <f ca="1">SUMPRODUCT(ReactionRateK3!$F90:$V90*OFFSET(ReactionStoich!$E$5:$U$5,AS$2,0))*(TimeStep)*'Composition Moles'!$C80</f>
        <v>-0.36476247061726469</v>
      </c>
      <c r="AT68" s="19">
        <f ca="1">SUMPRODUCT(ReactionRateK3!$F90:$V90*OFFSET(ReactionStoich!$E$5:$U$5,AT$2,0))*(TimeStep)*'Composition Moles'!$C80</f>
        <v>-0.36476247061726469</v>
      </c>
      <c r="AU68" s="19">
        <f ca="1">SUMPRODUCT(ReactionRateK3!$F90:$V90*OFFSET(ReactionStoich!$E$5:$U$5,AU$2,0))*(TimeStep)*'Composition Moles'!$C80</f>
        <v>-0.36476247061726469</v>
      </c>
      <c r="AV68" s="19">
        <f ca="1">SUMPRODUCT(ReactionRateK3!$F90:$V90*OFFSET(ReactionStoich!$E$5:$U$5,AV$2,0))*(TimeStep)*'Composition Moles'!$C80</f>
        <v>0</v>
      </c>
      <c r="AW68" s="19">
        <f ca="1">SUMPRODUCT(ReactionRateK3!$F90:$V90*OFFSET(ReactionStoich!$E$5:$U$5,AW$2,0))*(TimeStep)*'Composition Moles'!$C80</f>
        <v>0</v>
      </c>
      <c r="AX68" s="19">
        <f ca="1">SUMPRODUCT(ReactionRateK3!$F90:$V90*OFFSET(ReactionStoich!$E$5:$U$5,AX$2,0))*(TimeStep)*'Composition Moles'!$C80</f>
        <v>0</v>
      </c>
      <c r="AY68" s="19">
        <f ca="1">SUMPRODUCT(ReactionRateK3!$F90:$V90*OFFSET(ReactionStoich!$E$5:$U$5,AY$2,0))*(TimeStep)*'Composition Moles'!$C80</f>
        <v>0</v>
      </c>
      <c r="AZ68" s="19">
        <f ca="1">SUMPRODUCT(ReactionRateK3!$F90:$V90*OFFSET(ReactionStoich!$E$5:$U$5,AZ$2,0))*(TimeStep)*'Composition Moles'!$C80</f>
        <v>0</v>
      </c>
      <c r="BA68" s="19">
        <f ca="1">SUMPRODUCT(ReactionRateK3!$F90:$V90*OFFSET(ReactionStoich!$E$5:$U$5,BA$2,0))*(TimeStep)*'Composition Moles'!$C80</f>
        <v>0</v>
      </c>
      <c r="BB68" s="19">
        <f ca="1">SUMPRODUCT(ReactionRateK3!$F90:$V90*OFFSET(ReactionStoich!$E$5:$U$5,BB$2,0))*(TimeStep)*'Composition Moles'!$C80</f>
        <v>0</v>
      </c>
      <c r="BC68" s="19">
        <f ca="1">SUMPRODUCT(ReactionRateK3!$F90:$V90*OFFSET(ReactionStoich!$E$5:$U$5,BC$2,0))*(TimeStep)*'Composition Moles'!$C80</f>
        <v>0</v>
      </c>
      <c r="BD68" s="19">
        <f ca="1">SUMPRODUCT(ReactionRateK3!$F90:$V90*OFFSET(ReactionStoich!$E$5:$U$5,BD$2,0))*(TimeStep)*'Composition Moles'!$C80</f>
        <v>0</v>
      </c>
      <c r="BE68" s="19">
        <f ca="1">SUMPRODUCT(ReactionRateK3!$F90:$V90*OFFSET(ReactionStoich!$E$5:$U$5,BE$2,0))*(TimeStep)*'Composition Moles'!$C80</f>
        <v>0</v>
      </c>
      <c r="BF68" s="19">
        <f ca="1">SUMPRODUCT(ReactionRateK3!$F90:$V90*OFFSET(ReactionStoich!$E$5:$U$5,BF$2,0))*(TimeStep)*'Composition Moles'!$C80</f>
        <v>0</v>
      </c>
      <c r="BG68" s="19">
        <f ca="1">SUMPRODUCT(ReactionRateK3!$F90:$V90*OFFSET(ReactionStoich!$E$5:$U$5,BG$2,0))*(TimeStep)*'Composition Moles'!$C80</f>
        <v>0</v>
      </c>
      <c r="BH68" s="19">
        <f ca="1">SUMPRODUCT(ReactionRateK3!$F90:$V90*OFFSET(ReactionStoich!$E$5:$U$5,BH$2,0))*(TimeStep)*'Composition Moles'!$C80</f>
        <v>0</v>
      </c>
      <c r="BI68" s="19">
        <f ca="1">SUMPRODUCT(ReactionRateK3!$F90:$V90*OFFSET(ReactionStoich!$E$5:$U$5,BI$2,0))*(TimeStep)*'Composition Moles'!$C80</f>
        <v>0</v>
      </c>
      <c r="BJ68" s="19">
        <f ca="1">SUMPRODUCT(ReactionRateK3!$F90:$V90*OFFSET(ReactionStoich!$E$5:$U$5,BJ$2,0))*(TimeStep)*'Composition Moles'!$C80</f>
        <v>0</v>
      </c>
      <c r="BK68" s="19">
        <f ca="1">SUMPRODUCT(ReactionRateK3!$F90:$V90*OFFSET(ReactionStoich!$E$5:$U$5,BK$2,0))*(TimeStep)*'Composition Moles'!$C80</f>
        <v>0</v>
      </c>
      <c r="BL68" s="19">
        <f ca="1">SUMPRODUCT(ReactionRateK3!$F90:$V90*OFFSET(ReactionStoich!$E$5:$U$5,BL$2,0))*(TimeStep)*'Composition Moles'!$C80</f>
        <v>0</v>
      </c>
      <c r="BM68" s="19">
        <f ca="1">SUMPRODUCT(ReactionRateK3!$F90:$V90*OFFSET(ReactionStoich!$E$5:$U$5,BM$2,0))*(TimeStep)*'Composition Moles'!$C80</f>
        <v>0</v>
      </c>
      <c r="BN68" s="19">
        <f ca="1">SUMPRODUCT(ReactionRateK3!$F90:$V90*OFFSET(ReactionStoich!$E$5:$U$5,BN$2,0))*(TimeStep)*'Composition Moles'!$C80</f>
        <v>0</v>
      </c>
      <c r="BO68" s="19">
        <f ca="1">SUMPRODUCT(ReactionRateK3!$F90:$V90*OFFSET(ReactionStoich!$E$5:$U$5,BO$2,0))*(TimeStep)*'Composition Moles'!$C80</f>
        <v>0</v>
      </c>
      <c r="BP68" s="19">
        <f ca="1">SUMPRODUCT(ReactionRateK3!$F90:$V90*OFFSET(ReactionStoich!$E$5:$U$5,BP$2,0))*(TimeStep)*'Composition Moles'!$C80</f>
        <v>0</v>
      </c>
      <c r="BQ68" s="19">
        <f ca="1">SUMPRODUCT(ReactionRateK3!$F90:$V90*OFFSET(ReactionStoich!$E$5:$U$5,BQ$2,0))*(TimeStep)*'Composition Moles'!$C80</f>
        <v>0</v>
      </c>
      <c r="BR68" s="19">
        <f ca="1">SUMPRODUCT(ReactionRateK3!$F90:$V90*OFFSET(ReactionStoich!$E$5:$U$5,BR$2,0))*(TimeStep)*'Composition Moles'!$C80</f>
        <v>0</v>
      </c>
      <c r="BS68" s="19">
        <f ca="1">SUMPRODUCT(ReactionRateK3!$F90:$V90*OFFSET(ReactionStoich!$E$5:$U$5,BS$2,0))*(TimeStep)*'Composition Moles'!$C80</f>
        <v>0</v>
      </c>
      <c r="BT68" s="19">
        <f ca="1">SUMPRODUCT(ReactionRateK3!$F90:$V90*OFFSET(ReactionStoich!$E$5:$U$5,BT$2,0))*(TimeStep)*'Composition Moles'!$C80</f>
        <v>0</v>
      </c>
      <c r="BU68" s="19">
        <f ca="1">SUMPRODUCT(ReactionRateK3!$F90:$V90*OFFSET(ReactionStoich!$E$5:$U$5,BU$2,0))*(TimeStep)*'Composition Moles'!$C80</f>
        <v>0</v>
      </c>
      <c r="BV68" s="19">
        <f ca="1">SUMPRODUCT(ReactionRateK3!$F90:$V90*OFFSET(ReactionStoich!$E$5:$U$5,BV$2,0))*(TimeStep)*'Composition Moles'!$C80</f>
        <v>0</v>
      </c>
      <c r="BW68" s="19">
        <f ca="1">SUMPRODUCT(ReactionRateK3!$F90:$V90*OFFSET(ReactionStoich!$E$5:$U$5,BW$2,0))*(TimeStep)*'Composition Moles'!$C80</f>
        <v>0</v>
      </c>
    </row>
    <row r="69" spans="1:75">
      <c r="A69">
        <f>ReactionRateK1!A91</f>
        <v>2.9499999999999975</v>
      </c>
      <c r="B69" s="20">
        <f t="shared" ca="1" si="6"/>
        <v>-4397.113905050639</v>
      </c>
      <c r="C69" s="20">
        <f ca="1">'Composition Moles'!BZ81</f>
        <v>144190.50702120434</v>
      </c>
      <c r="D69" s="26">
        <f t="shared" ca="1" si="7"/>
        <v>3.0495169175069267E-2</v>
      </c>
      <c r="F69" s="19">
        <f ca="1">SUMPRODUCT(ReactionRateK3!$F91:$V91*OFFSET(ReactionStoich!$E$5:$U$5,F$2,0))*(TimeStep)*'Composition Moles'!$C81</f>
        <v>-0.1246808249073906</v>
      </c>
      <c r="G69" s="19">
        <f ca="1">SUMPRODUCT(ReactionRateK3!$F91:$V91*OFFSET(ReactionStoich!$E$5:$U$5,G$2,0))*(TimeStep)*'Composition Moles'!$C81</f>
        <v>0</v>
      </c>
      <c r="H69" s="19">
        <f ca="1">SUMPRODUCT(ReactionRateK3!$F91:$V91*OFFSET(ReactionStoich!$E$5:$U$5,H$2,0))*(TimeStep)*'Composition Moles'!$C81</f>
        <v>0.1228382401908607</v>
      </c>
      <c r="I69" s="19">
        <f ca="1">SUMPRODUCT(ReactionRateK3!$F91:$V91*OFFSET(ReactionStoich!$E$5:$U$5,I$2,0))*(TimeStep)*'Composition Moles'!$C81</f>
        <v>1.8425847165299126E-3</v>
      </c>
      <c r="J69" s="19">
        <f ca="1">SUMPRODUCT(ReactionRateK3!$F91:$V91*OFFSET(ReactionStoich!$E$5:$U$5,J$2,0))*(TimeStep)*'Composition Moles'!$C81</f>
        <v>0</v>
      </c>
      <c r="K69" s="19">
        <f ca="1">SUMPRODUCT(ReactionRateK3!$F91:$V91*OFFSET(ReactionStoich!$E$5:$U$5,K$2,0))*(TimeStep)*'Composition Moles'!$C81</f>
        <v>0</v>
      </c>
      <c r="L69" s="19">
        <f ca="1">SUMPRODUCT(ReactionRateK3!$F91:$V91*OFFSET(ReactionStoich!$E$5:$U$5,L$2,0))*(TimeStep)*'Composition Moles'!$C81</f>
        <v>0</v>
      </c>
      <c r="M69" s="19">
        <f ca="1">SUMPRODUCT(ReactionRateK3!$F91:$V91*OFFSET(ReactionStoich!$E$5:$U$5,M$2,0))*(TimeStep)*'Composition Moles'!$C81</f>
        <v>0</v>
      </c>
      <c r="N69" s="19">
        <f ca="1">SUMPRODUCT(ReactionRateK3!$F91:$V91*OFFSET(ReactionStoich!$E$5:$U$5,N$2,0))*(TimeStep)*'Composition Moles'!$C81</f>
        <v>0</v>
      </c>
      <c r="O69" s="19">
        <f ca="1">SUMPRODUCT(ReactionRateK3!$F91:$V91*OFFSET(ReactionStoich!$E$5:$U$5,O$2,0))*(TimeStep)*'Composition Moles'!$C81</f>
        <v>0</v>
      </c>
      <c r="P69" s="19">
        <f ca="1">SUMPRODUCT(ReactionRateK3!$F91:$V91*OFFSET(ReactionStoich!$E$5:$U$5,P$2,0))*(TimeStep)*'Composition Moles'!$C81</f>
        <v>0</v>
      </c>
      <c r="Q69" s="19">
        <f ca="1">SUMPRODUCT(ReactionRateK3!$F91:$V91*OFFSET(ReactionStoich!$E$5:$U$5,Q$2,0))*(TimeStep)*'Composition Moles'!$C81</f>
        <v>0</v>
      </c>
      <c r="R69" s="19">
        <f ca="1">SUMPRODUCT(ReactionRateK3!$F91:$V91*OFFSET(ReactionStoich!$E$5:$U$5,R$2,0))*(TimeStep)*'Composition Moles'!$C81</f>
        <v>0</v>
      </c>
      <c r="S69" s="19">
        <f ca="1">SUMPRODUCT(ReactionRateK3!$F91:$V91*OFFSET(ReactionStoich!$E$5:$U$5,S$2,0))*(TimeStep)*'Composition Moles'!$C81</f>
        <v>2.740808978854639</v>
      </c>
      <c r="T69" s="19">
        <f ca="1">SUMPRODUCT(ReactionRateK3!$F91:$V91*OFFSET(ReactionStoich!$E$5:$U$5,T$2,0))*(TimeStep)*'Composition Moles'!$C81</f>
        <v>0</v>
      </c>
      <c r="U69" s="19">
        <f ca="1">SUMPRODUCT(ReactionRateK3!$F91:$V91*OFFSET(ReactionStoich!$E$5:$U$5,U$2,0))*(TimeStep)*'Composition Moles'!$C81</f>
        <v>0</v>
      </c>
      <c r="V69" s="19">
        <f ca="1">SUMPRODUCT(ReactionRateK3!$F91:$V91*OFFSET(ReactionStoich!$E$5:$U$5,V$2,0))*(TimeStep)*'Composition Moles'!$C81</f>
        <v>0</v>
      </c>
      <c r="W69" s="19">
        <f ca="1">SUMPRODUCT(ReactionRateK3!$F91:$V91*OFFSET(ReactionStoich!$E$5:$U$5,W$2,0))*(TimeStep)*'Composition Moles'!$C81</f>
        <v>0</v>
      </c>
      <c r="X69" s="19">
        <f ca="1">SUMPRODUCT(ReactionRateK3!$F91:$V91*OFFSET(ReactionStoich!$E$5:$U$5,X$2,0))*(TimeStep)*'Composition Moles'!$C81</f>
        <v>0</v>
      </c>
      <c r="Y69" s="19">
        <f ca="1">SUMPRODUCT(ReactionRateK3!$F91:$V91*OFFSET(ReactionStoich!$E$5:$U$5,Y$2,0))*(TimeStep)*'Composition Moles'!$C81</f>
        <v>-6.4294900854260026</v>
      </c>
      <c r="Z69" s="19">
        <f ca="1">SUMPRODUCT(ReactionRateK3!$F91:$V91*OFFSET(ReactionStoich!$E$5:$U$5,Z$2,0))*(TimeStep)*'Composition Moles'!$C81</f>
        <v>0</v>
      </c>
      <c r="AA69" s="19">
        <f ca="1">SUMPRODUCT(ReactionRateK3!$F91:$V91*OFFSET(ReactionStoich!$E$5:$U$5,AA$2,0))*(TimeStep)*'Composition Moles'!$C81</f>
        <v>0</v>
      </c>
      <c r="AB69" s="19">
        <f ca="1">SUMPRODUCT(ReactionRateK3!$F91:$V91*OFFSET(ReactionStoich!$E$5:$U$5,AB$2,0))*(TimeStep)*'Composition Moles'!$C81</f>
        <v>0</v>
      </c>
      <c r="AC69" s="19">
        <f ca="1">SUMPRODUCT(ReactionRateK3!$F91:$V91*OFFSET(ReactionStoich!$E$5:$U$5,AC$2,0))*(TimeStep)*'Composition Moles'!$C81</f>
        <v>0</v>
      </c>
      <c r="AD69" s="19">
        <f ca="1">SUMPRODUCT(ReactionRateK3!$F91:$V91*OFFSET(ReactionStoich!$E$5:$U$5,AD$2,0))*(TimeStep)*'Composition Moles'!$C81</f>
        <v>0</v>
      </c>
      <c r="AE69" s="19">
        <f ca="1">SUMPRODUCT(ReactionRateK3!$F91:$V91*OFFSET(ReactionStoich!$E$5:$U$5,AE$2,0))*(TimeStep)*'Composition Moles'!$C81</f>
        <v>0</v>
      </c>
      <c r="AF69" s="19">
        <f ca="1">SUMPRODUCT(ReactionRateK3!$F91:$V91*OFFSET(ReactionStoich!$E$5:$U$5,AF$2,0))*(TimeStep)*'Composition Moles'!$C81</f>
        <v>0</v>
      </c>
      <c r="AG69" s="19">
        <f ca="1">SUMPRODUCT(ReactionRateK3!$F91:$V91*OFFSET(ReactionStoich!$E$5:$U$5,AG$2,0))*(TimeStep)*'Composition Moles'!$C81</f>
        <v>-1.8678478510309876E-2</v>
      </c>
      <c r="AH69" s="19">
        <f ca="1">SUMPRODUCT(ReactionRateK3!$F91:$V91*OFFSET(ReactionStoich!$E$5:$U$5,AH$2,0))*(TimeStep)*'Composition Moles'!$C81</f>
        <v>3.8854725791767387E-2</v>
      </c>
      <c r="AI69" s="19">
        <f ca="1">SUMPRODUCT(ReactionRateK3!$F91:$V91*OFFSET(ReactionStoich!$E$5:$U$5,AI$2,0))*(TimeStep)*'Composition Moles'!$C81</f>
        <v>3.7630852371514605</v>
      </c>
      <c r="AJ69" s="19">
        <f ca="1">SUMPRODUCT(ReactionRateK3!$F91:$V91*OFFSET(ReactionStoich!$E$5:$U$5,AJ$2,0))*(TimeStep)*'Composition Moles'!$C81</f>
        <v>1.1044959843864797</v>
      </c>
      <c r="AK69" s="19">
        <f ca="1">SUMPRODUCT(ReactionRateK3!$F91:$V91*OFFSET(ReactionStoich!$E$5:$U$5,AK$2,0))*(TimeStep)*'Composition Moles'!$C81</f>
        <v>0</v>
      </c>
      <c r="AL69" s="19">
        <f ca="1">SUMPRODUCT(ReactionRateK3!$F91:$V91*OFFSET(ReactionStoich!$E$5:$U$5,AL$2,0))*(TimeStep)*'Composition Moles'!$C81</f>
        <v>0</v>
      </c>
      <c r="AM69" s="19">
        <f ca="1">SUMPRODUCT(ReactionRateK3!$F91:$V91*OFFSET(ReactionStoich!$E$5:$U$5,AM$2,0))*(TimeStep)*'Composition Moles'!$C81</f>
        <v>0</v>
      </c>
      <c r="AN69" s="19">
        <f ca="1">SUMPRODUCT(ReactionRateK3!$F91:$V91*OFFSET(ReactionStoich!$E$5:$U$5,AN$2,0))*(TimeStep)*'Composition Moles'!$C81</f>
        <v>0</v>
      </c>
      <c r="AO69" s="19">
        <f ca="1">SUMPRODUCT(ReactionRateK3!$F91:$V91*OFFSET(ReactionStoich!$E$5:$U$5,AO$2,0))*(TimeStep)*'Composition Moles'!$C81</f>
        <v>-1.8425847165299126E-3</v>
      </c>
      <c r="AP69" s="19">
        <f ca="1">SUMPRODUCT(ReactionRateK3!$F91:$V91*OFFSET(ReactionStoich!$E$5:$U$5,AP$2,0))*(TimeStep)*'Composition Moles'!$C81</f>
        <v>-0.12311527787418179</v>
      </c>
      <c r="AQ69" s="19">
        <f ca="1">SUMPRODUCT(ReactionRateK3!$F91:$V91*OFFSET(ReactionStoich!$E$5:$U$5,AQ$2,0))*(TimeStep)*'Composition Moles'!$C81</f>
        <v>0</v>
      </c>
      <c r="AR69" s="19">
        <f ca="1">SUMPRODUCT(ReactionRateK3!$F91:$V91*OFFSET(ReactionStoich!$E$5:$U$5,AR$2,0))*(TimeStep)*'Composition Moles'!$C81</f>
        <v>0</v>
      </c>
      <c r="AS69" s="19">
        <f ca="1">SUMPRODUCT(ReactionRateK3!$F91:$V91*OFFSET(ReactionStoich!$E$5:$U$5,AS$2,0))*(TimeStep)*'Composition Moles'!$C81</f>
        <v>-0.3580394998857746</v>
      </c>
      <c r="AT69" s="19">
        <f ca="1">SUMPRODUCT(ReactionRateK3!$F91:$V91*OFFSET(ReactionStoich!$E$5:$U$5,AT$2,0))*(TimeStep)*'Composition Moles'!$C81</f>
        <v>-0.3580394998857746</v>
      </c>
      <c r="AU69" s="19">
        <f ca="1">SUMPRODUCT(ReactionRateK3!$F91:$V91*OFFSET(ReactionStoich!$E$5:$U$5,AU$2,0))*(TimeStep)*'Composition Moles'!$C81</f>
        <v>-0.3580394998857746</v>
      </c>
      <c r="AV69" s="19">
        <f ca="1">SUMPRODUCT(ReactionRateK3!$F91:$V91*OFFSET(ReactionStoich!$E$5:$U$5,AV$2,0))*(TimeStep)*'Composition Moles'!$C81</f>
        <v>0</v>
      </c>
      <c r="AW69" s="19">
        <f ca="1">SUMPRODUCT(ReactionRateK3!$F91:$V91*OFFSET(ReactionStoich!$E$5:$U$5,AW$2,0))*(TimeStep)*'Composition Moles'!$C81</f>
        <v>0</v>
      </c>
      <c r="AX69" s="19">
        <f ca="1">SUMPRODUCT(ReactionRateK3!$F91:$V91*OFFSET(ReactionStoich!$E$5:$U$5,AX$2,0))*(TimeStep)*'Composition Moles'!$C81</f>
        <v>0</v>
      </c>
      <c r="AY69" s="19">
        <f ca="1">SUMPRODUCT(ReactionRateK3!$F91:$V91*OFFSET(ReactionStoich!$E$5:$U$5,AY$2,0))*(TimeStep)*'Composition Moles'!$C81</f>
        <v>0</v>
      </c>
      <c r="AZ69" s="19">
        <f ca="1">SUMPRODUCT(ReactionRateK3!$F91:$V91*OFFSET(ReactionStoich!$E$5:$U$5,AZ$2,0))*(TimeStep)*'Composition Moles'!$C81</f>
        <v>0</v>
      </c>
      <c r="BA69" s="19">
        <f ca="1">SUMPRODUCT(ReactionRateK3!$F91:$V91*OFFSET(ReactionStoich!$E$5:$U$5,BA$2,0))*(TimeStep)*'Composition Moles'!$C81</f>
        <v>0</v>
      </c>
      <c r="BB69" s="19">
        <f ca="1">SUMPRODUCT(ReactionRateK3!$F91:$V91*OFFSET(ReactionStoich!$E$5:$U$5,BB$2,0))*(TimeStep)*'Composition Moles'!$C81</f>
        <v>0</v>
      </c>
      <c r="BC69" s="19">
        <f ca="1">SUMPRODUCT(ReactionRateK3!$F91:$V91*OFFSET(ReactionStoich!$E$5:$U$5,BC$2,0))*(TimeStep)*'Composition Moles'!$C81</f>
        <v>0</v>
      </c>
      <c r="BD69" s="19">
        <f ca="1">SUMPRODUCT(ReactionRateK3!$F91:$V91*OFFSET(ReactionStoich!$E$5:$U$5,BD$2,0))*(TimeStep)*'Composition Moles'!$C81</f>
        <v>0</v>
      </c>
      <c r="BE69" s="19">
        <f ca="1">SUMPRODUCT(ReactionRateK3!$F91:$V91*OFFSET(ReactionStoich!$E$5:$U$5,BE$2,0))*(TimeStep)*'Composition Moles'!$C81</f>
        <v>0</v>
      </c>
      <c r="BF69" s="19">
        <f ca="1">SUMPRODUCT(ReactionRateK3!$F91:$V91*OFFSET(ReactionStoich!$E$5:$U$5,BF$2,0))*(TimeStep)*'Composition Moles'!$C81</f>
        <v>0</v>
      </c>
      <c r="BG69" s="19">
        <f ca="1">SUMPRODUCT(ReactionRateK3!$F91:$V91*OFFSET(ReactionStoich!$E$5:$U$5,BG$2,0))*(TimeStep)*'Composition Moles'!$C81</f>
        <v>0</v>
      </c>
      <c r="BH69" s="19">
        <f ca="1">SUMPRODUCT(ReactionRateK3!$F91:$V91*OFFSET(ReactionStoich!$E$5:$U$5,BH$2,0))*(TimeStep)*'Composition Moles'!$C81</f>
        <v>0</v>
      </c>
      <c r="BI69" s="19">
        <f ca="1">SUMPRODUCT(ReactionRateK3!$F91:$V91*OFFSET(ReactionStoich!$E$5:$U$5,BI$2,0))*(TimeStep)*'Composition Moles'!$C81</f>
        <v>0</v>
      </c>
      <c r="BJ69" s="19">
        <f ca="1">SUMPRODUCT(ReactionRateK3!$F91:$V91*OFFSET(ReactionStoich!$E$5:$U$5,BJ$2,0))*(TimeStep)*'Composition Moles'!$C81</f>
        <v>0</v>
      </c>
      <c r="BK69" s="19">
        <f ca="1">SUMPRODUCT(ReactionRateK3!$F91:$V91*OFFSET(ReactionStoich!$E$5:$U$5,BK$2,0))*(TimeStep)*'Composition Moles'!$C81</f>
        <v>0</v>
      </c>
      <c r="BL69" s="19">
        <f ca="1">SUMPRODUCT(ReactionRateK3!$F91:$V91*OFFSET(ReactionStoich!$E$5:$U$5,BL$2,0))*(TimeStep)*'Composition Moles'!$C81</f>
        <v>0</v>
      </c>
      <c r="BM69" s="19">
        <f ca="1">SUMPRODUCT(ReactionRateK3!$F91:$V91*OFFSET(ReactionStoich!$E$5:$U$5,BM$2,0))*(TimeStep)*'Composition Moles'!$C81</f>
        <v>0</v>
      </c>
      <c r="BN69" s="19">
        <f ca="1">SUMPRODUCT(ReactionRateK3!$F91:$V91*OFFSET(ReactionStoich!$E$5:$U$5,BN$2,0))*(TimeStep)*'Composition Moles'!$C81</f>
        <v>0</v>
      </c>
      <c r="BO69" s="19">
        <f ca="1">SUMPRODUCT(ReactionRateK3!$F91:$V91*OFFSET(ReactionStoich!$E$5:$U$5,BO$2,0))*(TimeStep)*'Composition Moles'!$C81</f>
        <v>0</v>
      </c>
      <c r="BP69" s="19">
        <f ca="1">SUMPRODUCT(ReactionRateK3!$F91:$V91*OFFSET(ReactionStoich!$E$5:$U$5,BP$2,0))*(TimeStep)*'Composition Moles'!$C81</f>
        <v>0</v>
      </c>
      <c r="BQ69" s="19">
        <f ca="1">SUMPRODUCT(ReactionRateK3!$F91:$V91*OFFSET(ReactionStoich!$E$5:$U$5,BQ$2,0))*(TimeStep)*'Composition Moles'!$C81</f>
        <v>0</v>
      </c>
      <c r="BR69" s="19">
        <f ca="1">SUMPRODUCT(ReactionRateK3!$F91:$V91*OFFSET(ReactionStoich!$E$5:$U$5,BR$2,0))*(TimeStep)*'Composition Moles'!$C81</f>
        <v>0</v>
      </c>
      <c r="BS69" s="19">
        <f ca="1">SUMPRODUCT(ReactionRateK3!$F91:$V91*OFFSET(ReactionStoich!$E$5:$U$5,BS$2,0))*(TimeStep)*'Composition Moles'!$C81</f>
        <v>0</v>
      </c>
      <c r="BT69" s="19">
        <f ca="1">SUMPRODUCT(ReactionRateK3!$F91:$V91*OFFSET(ReactionStoich!$E$5:$U$5,BT$2,0))*(TimeStep)*'Composition Moles'!$C81</f>
        <v>0</v>
      </c>
      <c r="BU69" s="19">
        <f ca="1">SUMPRODUCT(ReactionRateK3!$F91:$V91*OFFSET(ReactionStoich!$E$5:$U$5,BU$2,0))*(TimeStep)*'Composition Moles'!$C81</f>
        <v>0</v>
      </c>
      <c r="BV69" s="19">
        <f ca="1">SUMPRODUCT(ReactionRateK3!$F91:$V91*OFFSET(ReactionStoich!$E$5:$U$5,BV$2,0))*(TimeStep)*'Composition Moles'!$C81</f>
        <v>0</v>
      </c>
      <c r="BW69" s="19">
        <f ca="1">SUMPRODUCT(ReactionRateK3!$F91:$V91*OFFSET(ReactionStoich!$E$5:$U$5,BW$2,0))*(TimeStep)*'Composition Moles'!$C81</f>
        <v>0</v>
      </c>
    </row>
    <row r="70" spans="1:75">
      <c r="A70">
        <f>ReactionRateK1!A92</f>
        <v>2.9999999999999973</v>
      </c>
      <c r="B70" s="20">
        <f t="shared" ca="1" si="6"/>
        <v>-4164.9152896228452</v>
      </c>
      <c r="C70" s="20">
        <f ca="1">'Composition Moles'!BZ82</f>
        <v>144197.22265330411</v>
      </c>
      <c r="D70" s="26">
        <f t="shared" ca="1" si="7"/>
        <v>2.8883464001499E-2</v>
      </c>
      <c r="F70" s="19">
        <f ca="1">SUMPRODUCT(ReactionRateK3!$F92:$V92*OFFSET(ReactionStoich!$E$5:$U$5,F$2,0))*(TimeStep)*'Composition Moles'!$C82</f>
        <v>-0.11657475398766591</v>
      </c>
      <c r="G70" s="19">
        <f ca="1">SUMPRODUCT(ReactionRateK3!$F92:$V92*OFFSET(ReactionStoich!$E$5:$U$5,G$2,0))*(TimeStep)*'Composition Moles'!$C82</f>
        <v>0</v>
      </c>
      <c r="H70" s="19">
        <f ca="1">SUMPRODUCT(ReactionRateK3!$F92:$V92*OFFSET(ReactionStoich!$E$5:$U$5,H$2,0))*(TimeStep)*'Composition Moles'!$C82</f>
        <v>0.11490406883465011</v>
      </c>
      <c r="I70" s="19">
        <f ca="1">SUMPRODUCT(ReactionRateK3!$F92:$V92*OFFSET(ReactionStoich!$E$5:$U$5,I$2,0))*(TimeStep)*'Composition Moles'!$C82</f>
        <v>1.6706851530157874E-3</v>
      </c>
      <c r="J70" s="19">
        <f ca="1">SUMPRODUCT(ReactionRateK3!$F92:$V92*OFFSET(ReactionStoich!$E$5:$U$5,J$2,0))*(TimeStep)*'Composition Moles'!$C82</f>
        <v>0</v>
      </c>
      <c r="K70" s="19">
        <f ca="1">SUMPRODUCT(ReactionRateK3!$F92:$V92*OFFSET(ReactionStoich!$E$5:$U$5,K$2,0))*(TimeStep)*'Composition Moles'!$C82</f>
        <v>0</v>
      </c>
      <c r="L70" s="19">
        <f ca="1">SUMPRODUCT(ReactionRateK3!$F92:$V92*OFFSET(ReactionStoich!$E$5:$U$5,L$2,0))*(TimeStep)*'Composition Moles'!$C82</f>
        <v>0</v>
      </c>
      <c r="M70" s="19">
        <f ca="1">SUMPRODUCT(ReactionRateK3!$F92:$V92*OFFSET(ReactionStoich!$E$5:$U$5,M$2,0))*(TimeStep)*'Composition Moles'!$C82</f>
        <v>0</v>
      </c>
      <c r="N70" s="19">
        <f ca="1">SUMPRODUCT(ReactionRateK3!$F92:$V92*OFFSET(ReactionStoich!$E$5:$U$5,N$2,0))*(TimeStep)*'Composition Moles'!$C82</f>
        <v>0</v>
      </c>
      <c r="O70" s="19">
        <f ca="1">SUMPRODUCT(ReactionRateK3!$F92:$V92*OFFSET(ReactionStoich!$E$5:$U$5,O$2,0))*(TimeStep)*'Composition Moles'!$C82</f>
        <v>0</v>
      </c>
      <c r="P70" s="19">
        <f ca="1">SUMPRODUCT(ReactionRateK3!$F92:$V92*OFFSET(ReactionStoich!$E$5:$U$5,P$2,0))*(TimeStep)*'Composition Moles'!$C82</f>
        <v>0</v>
      </c>
      <c r="Q70" s="19">
        <f ca="1">SUMPRODUCT(ReactionRateK3!$F92:$V92*OFFSET(ReactionStoich!$E$5:$U$5,Q$2,0))*(TimeStep)*'Composition Moles'!$C82</f>
        <v>0</v>
      </c>
      <c r="R70" s="19">
        <f ca="1">SUMPRODUCT(ReactionRateK3!$F92:$V92*OFFSET(ReactionStoich!$E$5:$U$5,R$2,0))*(TimeStep)*'Composition Moles'!$C82</f>
        <v>0</v>
      </c>
      <c r="S70" s="19">
        <f ca="1">SUMPRODUCT(ReactionRateK3!$F92:$V92*OFFSET(ReactionStoich!$E$5:$U$5,S$2,0))*(TimeStep)*'Composition Moles'!$C82</f>
        <v>2.685904895850209</v>
      </c>
      <c r="T70" s="19">
        <f ca="1">SUMPRODUCT(ReactionRateK3!$F92:$V92*OFFSET(ReactionStoich!$E$5:$U$5,T$2,0))*(TimeStep)*'Composition Moles'!$C82</f>
        <v>0</v>
      </c>
      <c r="U70" s="19">
        <f ca="1">SUMPRODUCT(ReactionRateK3!$F92:$V92*OFFSET(ReactionStoich!$E$5:$U$5,U$2,0))*(TimeStep)*'Composition Moles'!$C82</f>
        <v>0</v>
      </c>
      <c r="V70" s="19">
        <f ca="1">SUMPRODUCT(ReactionRateK3!$F92:$V92*OFFSET(ReactionStoich!$E$5:$U$5,V$2,0))*(TimeStep)*'Composition Moles'!$C82</f>
        <v>0</v>
      </c>
      <c r="W70" s="19">
        <f ca="1">SUMPRODUCT(ReactionRateK3!$F92:$V92*OFFSET(ReactionStoich!$E$5:$U$5,W$2,0))*(TimeStep)*'Composition Moles'!$C82</f>
        <v>0</v>
      </c>
      <c r="X70" s="19">
        <f ca="1">SUMPRODUCT(ReactionRateK3!$F92:$V92*OFFSET(ReactionStoich!$E$5:$U$5,X$2,0))*(TimeStep)*'Composition Moles'!$C82</f>
        <v>0</v>
      </c>
      <c r="Y70" s="19">
        <f ca="1">SUMPRODUCT(ReactionRateK3!$F92:$V92*OFFSET(ReactionStoich!$E$5:$U$5,Y$2,0))*(TimeStep)*'Composition Moles'!$C82</f>
        <v>-6.3084949347347266</v>
      </c>
      <c r="Z70" s="19">
        <f ca="1">SUMPRODUCT(ReactionRateK3!$F92:$V92*OFFSET(ReactionStoich!$E$5:$U$5,Z$2,0))*(TimeStep)*'Composition Moles'!$C82</f>
        <v>0</v>
      </c>
      <c r="AA70" s="19">
        <f ca="1">SUMPRODUCT(ReactionRateK3!$F92:$V92*OFFSET(ReactionStoich!$E$5:$U$5,AA$2,0))*(TimeStep)*'Composition Moles'!$C82</f>
        <v>0</v>
      </c>
      <c r="AB70" s="19">
        <f ca="1">SUMPRODUCT(ReactionRateK3!$F92:$V92*OFFSET(ReactionStoich!$E$5:$U$5,AB$2,0))*(TimeStep)*'Composition Moles'!$C82</f>
        <v>0</v>
      </c>
      <c r="AC70" s="19">
        <f ca="1">SUMPRODUCT(ReactionRateK3!$F92:$V92*OFFSET(ReactionStoich!$E$5:$U$5,AC$2,0))*(TimeStep)*'Composition Moles'!$C82</f>
        <v>0</v>
      </c>
      <c r="AD70" s="19">
        <f ca="1">SUMPRODUCT(ReactionRateK3!$F92:$V92*OFFSET(ReactionStoich!$E$5:$U$5,AD$2,0))*(TimeStep)*'Composition Moles'!$C82</f>
        <v>0</v>
      </c>
      <c r="AE70" s="19">
        <f ca="1">SUMPRODUCT(ReactionRateK3!$F92:$V92*OFFSET(ReactionStoich!$E$5:$U$5,AE$2,0))*(TimeStep)*'Composition Moles'!$C82</f>
        <v>0</v>
      </c>
      <c r="AF70" s="19">
        <f ca="1">SUMPRODUCT(ReactionRateK3!$F92:$V92*OFFSET(ReactionStoich!$E$5:$U$5,AF$2,0))*(TimeStep)*'Composition Moles'!$C82</f>
        <v>0</v>
      </c>
      <c r="AG70" s="19">
        <f ca="1">SUMPRODUCT(ReactionRateK3!$F92:$V92*OFFSET(ReactionStoich!$E$5:$U$5,AG$2,0))*(TimeStep)*'Composition Moles'!$C82</f>
        <v>-1.8054930068025988E-2</v>
      </c>
      <c r="AH70" s="19">
        <f ca="1">SUMPRODUCT(ReactionRateK3!$F92:$V92*OFFSET(ReactionStoich!$E$5:$U$5,AH$2,0))*(TimeStep)*'Composition Moles'!$C82</f>
        <v>-1.2673655536508552E-2</v>
      </c>
      <c r="AI70" s="19">
        <f ca="1">SUMPRODUCT(ReactionRateK3!$F92:$V92*OFFSET(ReactionStoich!$E$5:$U$5,AI$2,0))*(TimeStep)*'Composition Moles'!$C82</f>
        <v>3.7424156149853811</v>
      </c>
      <c r="AJ70" s="19">
        <f ca="1">SUMPRODUCT(ReactionRateK3!$F92:$V92*OFFSET(ReactionStoich!$E$5:$U$5,AJ$2,0))*(TimeStep)*'Composition Moles'!$C82</f>
        <v>1.0824083456663265</v>
      </c>
      <c r="AK70" s="19">
        <f ca="1">SUMPRODUCT(ReactionRateK3!$F92:$V92*OFFSET(ReactionStoich!$E$5:$U$5,AK$2,0))*(TimeStep)*'Composition Moles'!$C82</f>
        <v>0</v>
      </c>
      <c r="AL70" s="19">
        <f ca="1">SUMPRODUCT(ReactionRateK3!$F92:$V92*OFFSET(ReactionStoich!$E$5:$U$5,AL$2,0))*(TimeStep)*'Composition Moles'!$C82</f>
        <v>0</v>
      </c>
      <c r="AM70" s="19">
        <f ca="1">SUMPRODUCT(ReactionRateK3!$F92:$V92*OFFSET(ReactionStoich!$E$5:$U$5,AM$2,0))*(TimeStep)*'Composition Moles'!$C82</f>
        <v>0</v>
      </c>
      <c r="AN70" s="19">
        <f ca="1">SUMPRODUCT(ReactionRateK3!$F92:$V92*OFFSET(ReactionStoich!$E$5:$U$5,AN$2,0))*(TimeStep)*'Composition Moles'!$C82</f>
        <v>0</v>
      </c>
      <c r="AO70" s="19">
        <f ca="1">SUMPRODUCT(ReactionRateK3!$F92:$V92*OFFSET(ReactionStoich!$E$5:$U$5,AO$2,0))*(TimeStep)*'Composition Moles'!$C82</f>
        <v>-1.6706851530157874E-3</v>
      </c>
      <c r="AP70" s="19">
        <f ca="1">SUMPRODUCT(ReactionRateK3!$F92:$V92*OFFSET(ReactionStoich!$E$5:$U$5,AP$2,0))*(TimeStep)*'Composition Moles'!$C82</f>
        <v>-0.11535616428082057</v>
      </c>
      <c r="AQ70" s="19">
        <f ca="1">SUMPRODUCT(ReactionRateK3!$F92:$V92*OFFSET(ReactionStoich!$E$5:$U$5,AQ$2,0))*(TimeStep)*'Composition Moles'!$C82</f>
        <v>0</v>
      </c>
      <c r="AR70" s="19">
        <f ca="1">SUMPRODUCT(ReactionRateK3!$F92:$V92*OFFSET(ReactionStoich!$E$5:$U$5,AR$2,0))*(TimeStep)*'Composition Moles'!$C82</f>
        <v>0</v>
      </c>
      <c r="AS70" s="19">
        <f ca="1">SUMPRODUCT(ReactionRateK3!$F92:$V92*OFFSET(ReactionStoich!$E$5:$U$5,AS$2,0))*(TimeStep)*'Composition Moles'!$C82</f>
        <v>-0.35149282890960626</v>
      </c>
      <c r="AT70" s="19">
        <f ca="1">SUMPRODUCT(ReactionRateK3!$F92:$V92*OFFSET(ReactionStoich!$E$5:$U$5,AT$2,0))*(TimeStep)*'Composition Moles'!$C82</f>
        <v>-0.35149282890960626</v>
      </c>
      <c r="AU70" s="19">
        <f ca="1">SUMPRODUCT(ReactionRateK3!$F92:$V92*OFFSET(ReactionStoich!$E$5:$U$5,AU$2,0))*(TimeStep)*'Composition Moles'!$C82</f>
        <v>-0.35149282890960626</v>
      </c>
      <c r="AV70" s="19">
        <f ca="1">SUMPRODUCT(ReactionRateK3!$F92:$V92*OFFSET(ReactionStoich!$E$5:$U$5,AV$2,0))*(TimeStep)*'Composition Moles'!$C82</f>
        <v>0</v>
      </c>
      <c r="AW70" s="19">
        <f ca="1">SUMPRODUCT(ReactionRateK3!$F92:$V92*OFFSET(ReactionStoich!$E$5:$U$5,AW$2,0))*(TimeStep)*'Composition Moles'!$C82</f>
        <v>0</v>
      </c>
      <c r="AX70" s="19">
        <f ca="1">SUMPRODUCT(ReactionRateK3!$F92:$V92*OFFSET(ReactionStoich!$E$5:$U$5,AX$2,0))*(TimeStep)*'Composition Moles'!$C82</f>
        <v>0</v>
      </c>
      <c r="AY70" s="19">
        <f ca="1">SUMPRODUCT(ReactionRateK3!$F92:$V92*OFFSET(ReactionStoich!$E$5:$U$5,AY$2,0))*(TimeStep)*'Composition Moles'!$C82</f>
        <v>0</v>
      </c>
      <c r="AZ70" s="19">
        <f ca="1">SUMPRODUCT(ReactionRateK3!$F92:$V92*OFFSET(ReactionStoich!$E$5:$U$5,AZ$2,0))*(TimeStep)*'Composition Moles'!$C82</f>
        <v>0</v>
      </c>
      <c r="BA70" s="19">
        <f ca="1">SUMPRODUCT(ReactionRateK3!$F92:$V92*OFFSET(ReactionStoich!$E$5:$U$5,BA$2,0))*(TimeStep)*'Composition Moles'!$C82</f>
        <v>0</v>
      </c>
      <c r="BB70" s="19">
        <f ca="1">SUMPRODUCT(ReactionRateK3!$F92:$V92*OFFSET(ReactionStoich!$E$5:$U$5,BB$2,0))*(TimeStep)*'Composition Moles'!$C82</f>
        <v>0</v>
      </c>
      <c r="BC70" s="19">
        <f ca="1">SUMPRODUCT(ReactionRateK3!$F92:$V92*OFFSET(ReactionStoich!$E$5:$U$5,BC$2,0))*(TimeStep)*'Composition Moles'!$C82</f>
        <v>0</v>
      </c>
      <c r="BD70" s="19">
        <f ca="1">SUMPRODUCT(ReactionRateK3!$F92:$V92*OFFSET(ReactionStoich!$E$5:$U$5,BD$2,0))*(TimeStep)*'Composition Moles'!$C82</f>
        <v>0</v>
      </c>
      <c r="BE70" s="19">
        <f ca="1">SUMPRODUCT(ReactionRateK3!$F92:$V92*OFFSET(ReactionStoich!$E$5:$U$5,BE$2,0))*(TimeStep)*'Composition Moles'!$C82</f>
        <v>0</v>
      </c>
      <c r="BF70" s="19">
        <f ca="1">SUMPRODUCT(ReactionRateK3!$F92:$V92*OFFSET(ReactionStoich!$E$5:$U$5,BF$2,0))*(TimeStep)*'Composition Moles'!$C82</f>
        <v>0</v>
      </c>
      <c r="BG70" s="19">
        <f ca="1">SUMPRODUCT(ReactionRateK3!$F92:$V92*OFFSET(ReactionStoich!$E$5:$U$5,BG$2,0))*(TimeStep)*'Composition Moles'!$C82</f>
        <v>0</v>
      </c>
      <c r="BH70" s="19">
        <f ca="1">SUMPRODUCT(ReactionRateK3!$F92:$V92*OFFSET(ReactionStoich!$E$5:$U$5,BH$2,0))*(TimeStep)*'Composition Moles'!$C82</f>
        <v>0</v>
      </c>
      <c r="BI70" s="19">
        <f ca="1">SUMPRODUCT(ReactionRateK3!$F92:$V92*OFFSET(ReactionStoich!$E$5:$U$5,BI$2,0))*(TimeStep)*'Composition Moles'!$C82</f>
        <v>0</v>
      </c>
      <c r="BJ70" s="19">
        <f ca="1">SUMPRODUCT(ReactionRateK3!$F92:$V92*OFFSET(ReactionStoich!$E$5:$U$5,BJ$2,0))*(TimeStep)*'Composition Moles'!$C82</f>
        <v>0</v>
      </c>
      <c r="BK70" s="19">
        <f ca="1">SUMPRODUCT(ReactionRateK3!$F92:$V92*OFFSET(ReactionStoich!$E$5:$U$5,BK$2,0))*(TimeStep)*'Composition Moles'!$C82</f>
        <v>0</v>
      </c>
      <c r="BL70" s="19">
        <f ca="1">SUMPRODUCT(ReactionRateK3!$F92:$V92*OFFSET(ReactionStoich!$E$5:$U$5,BL$2,0))*(TimeStep)*'Composition Moles'!$C82</f>
        <v>0</v>
      </c>
      <c r="BM70" s="19">
        <f ca="1">SUMPRODUCT(ReactionRateK3!$F92:$V92*OFFSET(ReactionStoich!$E$5:$U$5,BM$2,0))*(TimeStep)*'Composition Moles'!$C82</f>
        <v>0</v>
      </c>
      <c r="BN70" s="19">
        <f ca="1">SUMPRODUCT(ReactionRateK3!$F92:$V92*OFFSET(ReactionStoich!$E$5:$U$5,BN$2,0))*(TimeStep)*'Composition Moles'!$C82</f>
        <v>0</v>
      </c>
      <c r="BO70" s="19">
        <f ca="1">SUMPRODUCT(ReactionRateK3!$F92:$V92*OFFSET(ReactionStoich!$E$5:$U$5,BO$2,0))*(TimeStep)*'Composition Moles'!$C82</f>
        <v>0</v>
      </c>
      <c r="BP70" s="19">
        <f ca="1">SUMPRODUCT(ReactionRateK3!$F92:$V92*OFFSET(ReactionStoich!$E$5:$U$5,BP$2,0))*(TimeStep)*'Composition Moles'!$C82</f>
        <v>0</v>
      </c>
      <c r="BQ70" s="19">
        <f ca="1">SUMPRODUCT(ReactionRateK3!$F92:$V92*OFFSET(ReactionStoich!$E$5:$U$5,BQ$2,0))*(TimeStep)*'Composition Moles'!$C82</f>
        <v>0</v>
      </c>
      <c r="BR70" s="19">
        <f ca="1">SUMPRODUCT(ReactionRateK3!$F92:$V92*OFFSET(ReactionStoich!$E$5:$U$5,BR$2,0))*(TimeStep)*'Composition Moles'!$C82</f>
        <v>0</v>
      </c>
      <c r="BS70" s="19">
        <f ca="1">SUMPRODUCT(ReactionRateK3!$F92:$V92*OFFSET(ReactionStoich!$E$5:$U$5,BS$2,0))*(TimeStep)*'Composition Moles'!$C82</f>
        <v>0</v>
      </c>
      <c r="BT70" s="19">
        <f ca="1">SUMPRODUCT(ReactionRateK3!$F92:$V92*OFFSET(ReactionStoich!$E$5:$U$5,BT$2,0))*(TimeStep)*'Composition Moles'!$C82</f>
        <v>0</v>
      </c>
      <c r="BU70" s="19">
        <f ca="1">SUMPRODUCT(ReactionRateK3!$F92:$V92*OFFSET(ReactionStoich!$E$5:$U$5,BU$2,0))*(TimeStep)*'Composition Moles'!$C82</f>
        <v>0</v>
      </c>
      <c r="BV70" s="19">
        <f ca="1">SUMPRODUCT(ReactionRateK3!$F92:$V92*OFFSET(ReactionStoich!$E$5:$U$5,BV$2,0))*(TimeStep)*'Composition Moles'!$C82</f>
        <v>0</v>
      </c>
      <c r="BW70" s="19">
        <f ca="1">SUMPRODUCT(ReactionRateK3!$F92:$V92*OFFSET(ReactionStoich!$E$5:$U$5,BW$2,0))*(TimeStep)*'Composition Moles'!$C82</f>
        <v>0</v>
      </c>
    </row>
    <row r="71" spans="1:75">
      <c r="A71">
        <f>ReactionRateK1!A93</f>
        <v>3.0499999999999972</v>
      </c>
      <c r="B71" s="20">
        <f t="shared" ca="1" si="6"/>
        <v>-3948.5244235255241</v>
      </c>
      <c r="C71" s="20">
        <f ca="1">'Composition Moles'!BZ83</f>
        <v>144203.57763517243</v>
      </c>
      <c r="D71" s="26">
        <f t="shared" ca="1" si="7"/>
        <v>2.7381598211904879E-2</v>
      </c>
      <c r="F71" s="19">
        <f ca="1">SUMPRODUCT(ReactionRateK3!$F93:$V93*OFFSET(ReactionStoich!$E$5:$U$5,F$2,0))*(TimeStep)*'Composition Moles'!$C83</f>
        <v>-0.10899473837329787</v>
      </c>
      <c r="G71" s="19">
        <f ca="1">SUMPRODUCT(ReactionRateK3!$F93:$V93*OFFSET(ReactionStoich!$E$5:$U$5,G$2,0))*(TimeStep)*'Composition Moles'!$C83</f>
        <v>0</v>
      </c>
      <c r="H71" s="19">
        <f ca="1">SUMPRODUCT(ReactionRateK3!$F93:$V93*OFFSET(ReactionStoich!$E$5:$U$5,H$2,0))*(TimeStep)*'Composition Moles'!$C83</f>
        <v>0.10747974477261944</v>
      </c>
      <c r="I71" s="19">
        <f ca="1">SUMPRODUCT(ReactionRateK3!$F93:$V93*OFFSET(ReactionStoich!$E$5:$U$5,I$2,0))*(TimeStep)*'Composition Moles'!$C83</f>
        <v>1.5149936006784339E-3</v>
      </c>
      <c r="J71" s="19">
        <f ca="1">SUMPRODUCT(ReactionRateK3!$F93:$V93*OFFSET(ReactionStoich!$E$5:$U$5,J$2,0))*(TimeStep)*'Composition Moles'!$C83</f>
        <v>0</v>
      </c>
      <c r="K71" s="19">
        <f ca="1">SUMPRODUCT(ReactionRateK3!$F93:$V93*OFFSET(ReactionStoich!$E$5:$U$5,K$2,0))*(TimeStep)*'Composition Moles'!$C83</f>
        <v>0</v>
      </c>
      <c r="L71" s="19">
        <f ca="1">SUMPRODUCT(ReactionRateK3!$F93:$V93*OFFSET(ReactionStoich!$E$5:$U$5,L$2,0))*(TimeStep)*'Composition Moles'!$C83</f>
        <v>0</v>
      </c>
      <c r="M71" s="19">
        <f ca="1">SUMPRODUCT(ReactionRateK3!$F93:$V93*OFFSET(ReactionStoich!$E$5:$U$5,M$2,0))*(TimeStep)*'Composition Moles'!$C83</f>
        <v>0</v>
      </c>
      <c r="N71" s="19">
        <f ca="1">SUMPRODUCT(ReactionRateK3!$F93:$V93*OFFSET(ReactionStoich!$E$5:$U$5,N$2,0))*(TimeStep)*'Composition Moles'!$C83</f>
        <v>0</v>
      </c>
      <c r="O71" s="19">
        <f ca="1">SUMPRODUCT(ReactionRateK3!$F93:$V93*OFFSET(ReactionStoich!$E$5:$U$5,O$2,0))*(TimeStep)*'Composition Moles'!$C83</f>
        <v>0</v>
      </c>
      <c r="P71" s="19">
        <f ca="1">SUMPRODUCT(ReactionRateK3!$F93:$V93*OFFSET(ReactionStoich!$E$5:$U$5,P$2,0))*(TimeStep)*'Composition Moles'!$C83</f>
        <v>0</v>
      </c>
      <c r="Q71" s="19">
        <f ca="1">SUMPRODUCT(ReactionRateK3!$F93:$V93*OFFSET(ReactionStoich!$E$5:$U$5,Q$2,0))*(TimeStep)*'Composition Moles'!$C83</f>
        <v>0</v>
      </c>
      <c r="R71" s="19">
        <f ca="1">SUMPRODUCT(ReactionRateK3!$F93:$V93*OFFSET(ReactionStoich!$E$5:$U$5,R$2,0))*(TimeStep)*'Composition Moles'!$C83</f>
        <v>0</v>
      </c>
      <c r="S71" s="19">
        <f ca="1">SUMPRODUCT(ReactionRateK3!$F93:$V93*OFFSET(ReactionStoich!$E$5:$U$5,S$2,0))*(TimeStep)*'Composition Moles'!$C83</f>
        <v>2.631688320525758</v>
      </c>
      <c r="T71" s="19">
        <f ca="1">SUMPRODUCT(ReactionRateK3!$F93:$V93*OFFSET(ReactionStoich!$E$5:$U$5,T$2,0))*(TimeStep)*'Composition Moles'!$C83</f>
        <v>0</v>
      </c>
      <c r="U71" s="19">
        <f ca="1">SUMPRODUCT(ReactionRateK3!$F93:$V93*OFFSET(ReactionStoich!$E$5:$U$5,U$2,0))*(TimeStep)*'Composition Moles'!$C83</f>
        <v>0</v>
      </c>
      <c r="V71" s="19">
        <f ca="1">SUMPRODUCT(ReactionRateK3!$F93:$V93*OFFSET(ReactionStoich!$E$5:$U$5,V$2,0))*(TimeStep)*'Composition Moles'!$C83</f>
        <v>0</v>
      </c>
      <c r="W71" s="19">
        <f ca="1">SUMPRODUCT(ReactionRateK3!$F93:$V93*OFFSET(ReactionStoich!$E$5:$U$5,W$2,0))*(TimeStep)*'Composition Moles'!$C83</f>
        <v>0</v>
      </c>
      <c r="X71" s="19">
        <f ca="1">SUMPRODUCT(ReactionRateK3!$F93:$V93*OFFSET(ReactionStoich!$E$5:$U$5,X$2,0))*(TimeStep)*'Composition Moles'!$C83</f>
        <v>0</v>
      </c>
      <c r="Y71" s="19">
        <f ca="1">SUMPRODUCT(ReactionRateK3!$F93:$V93*OFFSET(ReactionStoich!$E$5:$U$5,Y$2,0))*(TimeStep)*'Composition Moles'!$C83</f>
        <v>-6.1888040563654982</v>
      </c>
      <c r="Z71" s="19">
        <f ca="1">SUMPRODUCT(ReactionRateK3!$F93:$V93*OFFSET(ReactionStoich!$E$5:$U$5,Z$2,0))*(TimeStep)*'Composition Moles'!$C83</f>
        <v>0</v>
      </c>
      <c r="AA71" s="19">
        <f ca="1">SUMPRODUCT(ReactionRateK3!$F93:$V93*OFFSET(ReactionStoich!$E$5:$U$5,AA$2,0))*(TimeStep)*'Composition Moles'!$C83</f>
        <v>0</v>
      </c>
      <c r="AB71" s="19">
        <f ca="1">SUMPRODUCT(ReactionRateK3!$F93:$V93*OFFSET(ReactionStoich!$E$5:$U$5,AB$2,0))*(TimeStep)*'Composition Moles'!$C83</f>
        <v>0</v>
      </c>
      <c r="AC71" s="19">
        <f ca="1">SUMPRODUCT(ReactionRateK3!$F93:$V93*OFFSET(ReactionStoich!$E$5:$U$5,AC$2,0))*(TimeStep)*'Composition Moles'!$C83</f>
        <v>0</v>
      </c>
      <c r="AD71" s="19">
        <f ca="1">SUMPRODUCT(ReactionRateK3!$F93:$V93*OFFSET(ReactionStoich!$E$5:$U$5,AD$2,0))*(TimeStep)*'Composition Moles'!$C83</f>
        <v>0</v>
      </c>
      <c r="AE71" s="19">
        <f ca="1">SUMPRODUCT(ReactionRateK3!$F93:$V93*OFFSET(ReactionStoich!$E$5:$U$5,AE$2,0))*(TimeStep)*'Composition Moles'!$C83</f>
        <v>0</v>
      </c>
      <c r="AF71" s="19">
        <f ca="1">SUMPRODUCT(ReactionRateK3!$F93:$V93*OFFSET(ReactionStoich!$E$5:$U$5,AF$2,0))*(TimeStep)*'Composition Moles'!$C83</f>
        <v>0</v>
      </c>
      <c r="AG71" s="19">
        <f ca="1">SUMPRODUCT(ReactionRateK3!$F93:$V93*OFFSET(ReactionStoich!$E$5:$U$5,AG$2,0))*(TimeStep)*'Composition Moles'!$C83</f>
        <v>-1.74477905306803E-2</v>
      </c>
      <c r="AH71" s="19">
        <f ca="1">SUMPRODUCT(ReactionRateK3!$F93:$V93*OFFSET(ReactionStoich!$E$5:$U$5,AH$2,0))*(TimeStep)*'Composition Moles'!$C83</f>
        <v>-6.1932627232572535E-2</v>
      </c>
      <c r="AI71" s="19">
        <f ca="1">SUMPRODUCT(ReactionRateK3!$F93:$V93*OFFSET(ReactionStoich!$E$5:$U$5,AI$2,0))*(TimeStep)*'Composition Moles'!$C83</f>
        <v>3.7208153077919666</v>
      </c>
      <c r="AJ71" s="19">
        <f ca="1">SUMPRODUCT(ReactionRateK3!$F93:$V93*OFFSET(ReactionStoich!$E$5:$U$5,AJ$2,0))*(TimeStep)*'Composition Moles'!$C83</f>
        <v>1.0606127314722833</v>
      </c>
      <c r="AK71" s="19">
        <f ca="1">SUMPRODUCT(ReactionRateK3!$F93:$V93*OFFSET(ReactionStoich!$E$5:$U$5,AK$2,0))*(TimeStep)*'Composition Moles'!$C83</f>
        <v>0</v>
      </c>
      <c r="AL71" s="19">
        <f ca="1">SUMPRODUCT(ReactionRateK3!$F93:$V93*OFFSET(ReactionStoich!$E$5:$U$5,AL$2,0))*(TimeStep)*'Composition Moles'!$C83</f>
        <v>0</v>
      </c>
      <c r="AM71" s="19">
        <f ca="1">SUMPRODUCT(ReactionRateK3!$F93:$V93*OFFSET(ReactionStoich!$E$5:$U$5,AM$2,0))*(TimeStep)*'Composition Moles'!$C83</f>
        <v>0</v>
      </c>
      <c r="AN71" s="19">
        <f ca="1">SUMPRODUCT(ReactionRateK3!$F93:$V93*OFFSET(ReactionStoich!$E$5:$U$5,AN$2,0))*(TimeStep)*'Composition Moles'!$C83</f>
        <v>0</v>
      </c>
      <c r="AO71" s="19">
        <f ca="1">SUMPRODUCT(ReactionRateK3!$F93:$V93*OFFSET(ReactionStoich!$E$5:$U$5,AO$2,0))*(TimeStep)*'Composition Moles'!$C83</f>
        <v>-1.5149936006784339E-3</v>
      </c>
      <c r="AP71" s="19">
        <f ca="1">SUMPRODUCT(ReactionRateK3!$F93:$V93*OFFSET(ReactionStoich!$E$5:$U$5,AP$2,0))*(TimeStep)*'Composition Moles'!$C83</f>
        <v>-0.10806615404817183</v>
      </c>
      <c r="AQ71" s="19">
        <f ca="1">SUMPRODUCT(ReactionRateK3!$F93:$V93*OFFSET(ReactionStoich!$E$5:$U$5,AQ$2,0))*(TimeStep)*'Composition Moles'!$C83</f>
        <v>0</v>
      </c>
      <c r="AR71" s="19">
        <f ca="1">SUMPRODUCT(ReactionRateK3!$F93:$V93*OFFSET(ReactionStoich!$E$5:$U$5,AR$2,0))*(TimeStep)*'Composition Moles'!$C83</f>
        <v>0</v>
      </c>
      <c r="AS71" s="19">
        <f ca="1">SUMPRODUCT(ReactionRateK3!$F93:$V93*OFFSET(ReactionStoich!$E$5:$U$5,AS$2,0))*(TimeStep)*'Composition Moles'!$C83</f>
        <v>-0.34511691267080202</v>
      </c>
      <c r="AT71" s="19">
        <f ca="1">SUMPRODUCT(ReactionRateK3!$F93:$V93*OFFSET(ReactionStoich!$E$5:$U$5,AT$2,0))*(TimeStep)*'Composition Moles'!$C83</f>
        <v>-0.34511691267080202</v>
      </c>
      <c r="AU71" s="19">
        <f ca="1">SUMPRODUCT(ReactionRateK3!$F93:$V93*OFFSET(ReactionStoich!$E$5:$U$5,AU$2,0))*(TimeStep)*'Composition Moles'!$C83</f>
        <v>-0.34511691267080202</v>
      </c>
      <c r="AV71" s="19">
        <f ca="1">SUMPRODUCT(ReactionRateK3!$F93:$V93*OFFSET(ReactionStoich!$E$5:$U$5,AV$2,0))*(TimeStep)*'Composition Moles'!$C83</f>
        <v>0</v>
      </c>
      <c r="AW71" s="19">
        <f ca="1">SUMPRODUCT(ReactionRateK3!$F93:$V93*OFFSET(ReactionStoich!$E$5:$U$5,AW$2,0))*(TimeStep)*'Composition Moles'!$C83</f>
        <v>0</v>
      </c>
      <c r="AX71" s="19">
        <f ca="1">SUMPRODUCT(ReactionRateK3!$F93:$V93*OFFSET(ReactionStoich!$E$5:$U$5,AX$2,0))*(TimeStep)*'Composition Moles'!$C83</f>
        <v>0</v>
      </c>
      <c r="AY71" s="19">
        <f ca="1">SUMPRODUCT(ReactionRateK3!$F93:$V93*OFFSET(ReactionStoich!$E$5:$U$5,AY$2,0))*(TimeStep)*'Composition Moles'!$C83</f>
        <v>0</v>
      </c>
      <c r="AZ71" s="19">
        <f ca="1">SUMPRODUCT(ReactionRateK3!$F93:$V93*OFFSET(ReactionStoich!$E$5:$U$5,AZ$2,0))*(TimeStep)*'Composition Moles'!$C83</f>
        <v>0</v>
      </c>
      <c r="BA71" s="19">
        <f ca="1">SUMPRODUCT(ReactionRateK3!$F93:$V93*OFFSET(ReactionStoich!$E$5:$U$5,BA$2,0))*(TimeStep)*'Composition Moles'!$C83</f>
        <v>0</v>
      </c>
      <c r="BB71" s="19">
        <f ca="1">SUMPRODUCT(ReactionRateK3!$F93:$V93*OFFSET(ReactionStoich!$E$5:$U$5,BB$2,0))*(TimeStep)*'Composition Moles'!$C83</f>
        <v>0</v>
      </c>
      <c r="BC71" s="19">
        <f ca="1">SUMPRODUCT(ReactionRateK3!$F93:$V93*OFFSET(ReactionStoich!$E$5:$U$5,BC$2,0))*(TimeStep)*'Composition Moles'!$C83</f>
        <v>0</v>
      </c>
      <c r="BD71" s="19">
        <f ca="1">SUMPRODUCT(ReactionRateK3!$F93:$V93*OFFSET(ReactionStoich!$E$5:$U$5,BD$2,0))*(TimeStep)*'Composition Moles'!$C83</f>
        <v>0</v>
      </c>
      <c r="BE71" s="19">
        <f ca="1">SUMPRODUCT(ReactionRateK3!$F93:$V93*OFFSET(ReactionStoich!$E$5:$U$5,BE$2,0))*(TimeStep)*'Composition Moles'!$C83</f>
        <v>0</v>
      </c>
      <c r="BF71" s="19">
        <f ca="1">SUMPRODUCT(ReactionRateK3!$F93:$V93*OFFSET(ReactionStoich!$E$5:$U$5,BF$2,0))*(TimeStep)*'Composition Moles'!$C83</f>
        <v>0</v>
      </c>
      <c r="BG71" s="19">
        <f ca="1">SUMPRODUCT(ReactionRateK3!$F93:$V93*OFFSET(ReactionStoich!$E$5:$U$5,BG$2,0))*(TimeStep)*'Composition Moles'!$C83</f>
        <v>0</v>
      </c>
      <c r="BH71" s="19">
        <f ca="1">SUMPRODUCT(ReactionRateK3!$F93:$V93*OFFSET(ReactionStoich!$E$5:$U$5,BH$2,0))*(TimeStep)*'Composition Moles'!$C83</f>
        <v>0</v>
      </c>
      <c r="BI71" s="19">
        <f ca="1">SUMPRODUCT(ReactionRateK3!$F93:$V93*OFFSET(ReactionStoich!$E$5:$U$5,BI$2,0))*(TimeStep)*'Composition Moles'!$C83</f>
        <v>0</v>
      </c>
      <c r="BJ71" s="19">
        <f ca="1">SUMPRODUCT(ReactionRateK3!$F93:$V93*OFFSET(ReactionStoich!$E$5:$U$5,BJ$2,0))*(TimeStep)*'Composition Moles'!$C83</f>
        <v>0</v>
      </c>
      <c r="BK71" s="19">
        <f ca="1">SUMPRODUCT(ReactionRateK3!$F93:$V93*OFFSET(ReactionStoich!$E$5:$U$5,BK$2,0))*(TimeStep)*'Composition Moles'!$C83</f>
        <v>0</v>
      </c>
      <c r="BL71" s="19">
        <f ca="1">SUMPRODUCT(ReactionRateK3!$F93:$V93*OFFSET(ReactionStoich!$E$5:$U$5,BL$2,0))*(TimeStep)*'Composition Moles'!$C83</f>
        <v>0</v>
      </c>
      <c r="BM71" s="19">
        <f ca="1">SUMPRODUCT(ReactionRateK3!$F93:$V93*OFFSET(ReactionStoich!$E$5:$U$5,BM$2,0))*(TimeStep)*'Composition Moles'!$C83</f>
        <v>0</v>
      </c>
      <c r="BN71" s="19">
        <f ca="1">SUMPRODUCT(ReactionRateK3!$F93:$V93*OFFSET(ReactionStoich!$E$5:$U$5,BN$2,0))*(TimeStep)*'Composition Moles'!$C83</f>
        <v>0</v>
      </c>
      <c r="BO71" s="19">
        <f ca="1">SUMPRODUCT(ReactionRateK3!$F93:$V93*OFFSET(ReactionStoich!$E$5:$U$5,BO$2,0))*(TimeStep)*'Composition Moles'!$C83</f>
        <v>0</v>
      </c>
      <c r="BP71" s="19">
        <f ca="1">SUMPRODUCT(ReactionRateK3!$F93:$V93*OFFSET(ReactionStoich!$E$5:$U$5,BP$2,0))*(TimeStep)*'Composition Moles'!$C83</f>
        <v>0</v>
      </c>
      <c r="BQ71" s="19">
        <f ca="1">SUMPRODUCT(ReactionRateK3!$F93:$V93*OFFSET(ReactionStoich!$E$5:$U$5,BQ$2,0))*(TimeStep)*'Composition Moles'!$C83</f>
        <v>0</v>
      </c>
      <c r="BR71" s="19">
        <f ca="1">SUMPRODUCT(ReactionRateK3!$F93:$V93*OFFSET(ReactionStoich!$E$5:$U$5,BR$2,0))*(TimeStep)*'Composition Moles'!$C83</f>
        <v>0</v>
      </c>
      <c r="BS71" s="19">
        <f ca="1">SUMPRODUCT(ReactionRateK3!$F93:$V93*OFFSET(ReactionStoich!$E$5:$U$5,BS$2,0))*(TimeStep)*'Composition Moles'!$C83</f>
        <v>0</v>
      </c>
      <c r="BT71" s="19">
        <f ca="1">SUMPRODUCT(ReactionRateK3!$F93:$V93*OFFSET(ReactionStoich!$E$5:$U$5,BT$2,0))*(TimeStep)*'Composition Moles'!$C83</f>
        <v>0</v>
      </c>
      <c r="BU71" s="19">
        <f ca="1">SUMPRODUCT(ReactionRateK3!$F93:$V93*OFFSET(ReactionStoich!$E$5:$U$5,BU$2,0))*(TimeStep)*'Composition Moles'!$C83</f>
        <v>0</v>
      </c>
      <c r="BV71" s="19">
        <f ca="1">SUMPRODUCT(ReactionRateK3!$F93:$V93*OFFSET(ReactionStoich!$E$5:$U$5,BV$2,0))*(TimeStep)*'Composition Moles'!$C83</f>
        <v>0</v>
      </c>
      <c r="BW71" s="19">
        <f ca="1">SUMPRODUCT(ReactionRateK3!$F93:$V93*OFFSET(ReactionStoich!$E$5:$U$5,BW$2,0))*(TimeStep)*'Composition Moles'!$C83</f>
        <v>0</v>
      </c>
    </row>
    <row r="72" spans="1:75">
      <c r="A72">
        <f>ReactionRateK1!A94</f>
        <v>3.099999999999997</v>
      </c>
      <c r="B72" s="20">
        <f t="shared" ca="1" si="6"/>
        <v>-3746.9625786262222</v>
      </c>
      <c r="C72" s="20">
        <f ca="1">'Composition Moles'!BZ84</f>
        <v>144209.57368963151</v>
      </c>
      <c r="D72" s="26">
        <f t="shared" ca="1" si="7"/>
        <v>2.5982758861006358E-2</v>
      </c>
      <c r="F72" s="19">
        <f ca="1">SUMPRODUCT(ReactionRateK3!$F94:$V94*OFFSET(ReactionStoich!$E$5:$U$5,F$2,0))*(TimeStep)*'Composition Moles'!$C84</f>
        <v>-0.10190714382179232</v>
      </c>
      <c r="G72" s="19">
        <f ca="1">SUMPRODUCT(ReactionRateK3!$F94:$V94*OFFSET(ReactionStoich!$E$5:$U$5,G$2,0))*(TimeStep)*'Composition Moles'!$C84</f>
        <v>0</v>
      </c>
      <c r="H72" s="19">
        <f ca="1">SUMPRODUCT(ReactionRateK3!$F94:$V94*OFFSET(ReactionStoich!$E$5:$U$5,H$2,0))*(TimeStep)*'Composition Moles'!$C84</f>
        <v>0.10053318772637411</v>
      </c>
      <c r="I72" s="19">
        <f ca="1">SUMPRODUCT(ReactionRateK3!$F94:$V94*OFFSET(ReactionStoich!$E$5:$U$5,I$2,0))*(TimeStep)*'Composition Moles'!$C84</f>
        <v>1.3739560954182015E-3</v>
      </c>
      <c r="J72" s="19">
        <f ca="1">SUMPRODUCT(ReactionRateK3!$F94:$V94*OFFSET(ReactionStoich!$E$5:$U$5,J$2,0))*(TimeStep)*'Composition Moles'!$C84</f>
        <v>0</v>
      </c>
      <c r="K72" s="19">
        <f ca="1">SUMPRODUCT(ReactionRateK3!$F94:$V94*OFFSET(ReactionStoich!$E$5:$U$5,K$2,0))*(TimeStep)*'Composition Moles'!$C84</f>
        <v>0</v>
      </c>
      <c r="L72" s="19">
        <f ca="1">SUMPRODUCT(ReactionRateK3!$F94:$V94*OFFSET(ReactionStoich!$E$5:$U$5,L$2,0))*(TimeStep)*'Composition Moles'!$C84</f>
        <v>0</v>
      </c>
      <c r="M72" s="19">
        <f ca="1">SUMPRODUCT(ReactionRateK3!$F94:$V94*OFFSET(ReactionStoich!$E$5:$U$5,M$2,0))*(TimeStep)*'Composition Moles'!$C84</f>
        <v>0</v>
      </c>
      <c r="N72" s="19">
        <f ca="1">SUMPRODUCT(ReactionRateK3!$F94:$V94*OFFSET(ReactionStoich!$E$5:$U$5,N$2,0))*(TimeStep)*'Composition Moles'!$C84</f>
        <v>0</v>
      </c>
      <c r="O72" s="19">
        <f ca="1">SUMPRODUCT(ReactionRateK3!$F94:$V94*OFFSET(ReactionStoich!$E$5:$U$5,O$2,0))*(TimeStep)*'Composition Moles'!$C84</f>
        <v>0</v>
      </c>
      <c r="P72" s="19">
        <f ca="1">SUMPRODUCT(ReactionRateK3!$F94:$V94*OFFSET(ReactionStoich!$E$5:$U$5,P$2,0))*(TimeStep)*'Composition Moles'!$C84</f>
        <v>0</v>
      </c>
      <c r="Q72" s="19">
        <f ca="1">SUMPRODUCT(ReactionRateK3!$F94:$V94*OFFSET(ReactionStoich!$E$5:$U$5,Q$2,0))*(TimeStep)*'Composition Moles'!$C84</f>
        <v>0</v>
      </c>
      <c r="R72" s="19">
        <f ca="1">SUMPRODUCT(ReactionRateK3!$F94:$V94*OFFSET(ReactionStoich!$E$5:$U$5,R$2,0))*(TimeStep)*'Composition Moles'!$C84</f>
        <v>0</v>
      </c>
      <c r="S72" s="19">
        <f ca="1">SUMPRODUCT(ReactionRateK3!$F94:$V94*OFFSET(ReactionStoich!$E$5:$U$5,S$2,0))*(TimeStep)*'Composition Moles'!$C84</f>
        <v>2.5781489465076795</v>
      </c>
      <c r="T72" s="19">
        <f ca="1">SUMPRODUCT(ReactionRateK3!$F94:$V94*OFFSET(ReactionStoich!$E$5:$U$5,T$2,0))*(TimeStep)*'Composition Moles'!$C84</f>
        <v>0</v>
      </c>
      <c r="U72" s="19">
        <f ca="1">SUMPRODUCT(ReactionRateK3!$F94:$V94*OFFSET(ReactionStoich!$E$5:$U$5,U$2,0))*(TimeStep)*'Composition Moles'!$C84</f>
        <v>0</v>
      </c>
      <c r="V72" s="19">
        <f ca="1">SUMPRODUCT(ReactionRateK3!$F94:$V94*OFFSET(ReactionStoich!$E$5:$U$5,V$2,0))*(TimeStep)*'Composition Moles'!$C84</f>
        <v>0</v>
      </c>
      <c r="W72" s="19">
        <f ca="1">SUMPRODUCT(ReactionRateK3!$F94:$V94*OFFSET(ReactionStoich!$E$5:$U$5,W$2,0))*(TimeStep)*'Composition Moles'!$C84</f>
        <v>0</v>
      </c>
      <c r="X72" s="19">
        <f ca="1">SUMPRODUCT(ReactionRateK3!$F94:$V94*OFFSET(ReactionStoich!$E$5:$U$5,X$2,0))*(TimeStep)*'Composition Moles'!$C84</f>
        <v>0</v>
      </c>
      <c r="Y72" s="19">
        <f ca="1">SUMPRODUCT(ReactionRateK3!$F94:$V94*OFFSET(ReactionStoich!$E$5:$U$5,Y$2,0))*(TimeStep)*'Composition Moles'!$C84</f>
        <v>-6.0704222372426457</v>
      </c>
      <c r="Z72" s="19">
        <f ca="1">SUMPRODUCT(ReactionRateK3!$F94:$V94*OFFSET(ReactionStoich!$E$5:$U$5,Z$2,0))*(TimeStep)*'Composition Moles'!$C84</f>
        <v>0</v>
      </c>
      <c r="AA72" s="19">
        <f ca="1">SUMPRODUCT(ReactionRateK3!$F94:$V94*OFFSET(ReactionStoich!$E$5:$U$5,AA$2,0))*(TimeStep)*'Composition Moles'!$C84</f>
        <v>0</v>
      </c>
      <c r="AB72" s="19">
        <f ca="1">SUMPRODUCT(ReactionRateK3!$F94:$V94*OFFSET(ReactionStoich!$E$5:$U$5,AB$2,0))*(TimeStep)*'Composition Moles'!$C84</f>
        <v>0</v>
      </c>
      <c r="AC72" s="19">
        <f ca="1">SUMPRODUCT(ReactionRateK3!$F94:$V94*OFFSET(ReactionStoich!$E$5:$U$5,AC$2,0))*(TimeStep)*'Composition Moles'!$C84</f>
        <v>0</v>
      </c>
      <c r="AD72" s="19">
        <f ca="1">SUMPRODUCT(ReactionRateK3!$F94:$V94*OFFSET(ReactionStoich!$E$5:$U$5,AD$2,0))*(TimeStep)*'Composition Moles'!$C84</f>
        <v>0</v>
      </c>
      <c r="AE72" s="19">
        <f ca="1">SUMPRODUCT(ReactionRateK3!$F94:$V94*OFFSET(ReactionStoich!$E$5:$U$5,AE$2,0))*(TimeStep)*'Composition Moles'!$C84</f>
        <v>0</v>
      </c>
      <c r="AF72" s="19">
        <f ca="1">SUMPRODUCT(ReactionRateK3!$F94:$V94*OFFSET(ReactionStoich!$E$5:$U$5,AF$2,0))*(TimeStep)*'Composition Moles'!$C84</f>
        <v>0</v>
      </c>
      <c r="AG72" s="19">
        <f ca="1">SUMPRODUCT(ReactionRateK3!$F94:$V94*OFFSET(ReactionStoich!$E$5:$U$5,AG$2,0))*(TimeStep)*'Composition Moles'!$C84</f>
        <v>-1.6857913629391669E-2</v>
      </c>
      <c r="AH72" s="19">
        <f ca="1">SUMPRODUCT(ReactionRateK3!$F94:$V94*OFFSET(ReactionStoich!$E$5:$U$5,AH$2,0))*(TimeStep)*'Composition Moles'!$C84</f>
        <v>-0.10900120915956464</v>
      </c>
      <c r="AI72" s="19">
        <f ca="1">SUMPRODUCT(ReactionRateK3!$F94:$V94*OFFSET(ReactionStoich!$E$5:$U$5,AI$2,0))*(TimeStep)*'Composition Moles'!$C84</f>
        <v>3.6983368688498919</v>
      </c>
      <c r="AJ72" s="19">
        <f ca="1">SUMPRODUCT(ReactionRateK3!$F94:$V94*OFFSET(ReactionStoich!$E$5:$U$5,AJ$2,0))*(TimeStep)*'Composition Moles'!$C84</f>
        <v>1.0391081326403215</v>
      </c>
      <c r="AK72" s="19">
        <f ca="1">SUMPRODUCT(ReactionRateK3!$F94:$V94*OFFSET(ReactionStoich!$E$5:$U$5,AK$2,0))*(TimeStep)*'Composition Moles'!$C84</f>
        <v>0</v>
      </c>
      <c r="AL72" s="19">
        <f ca="1">SUMPRODUCT(ReactionRateK3!$F94:$V94*OFFSET(ReactionStoich!$E$5:$U$5,AL$2,0))*(TimeStep)*'Composition Moles'!$C84</f>
        <v>0</v>
      </c>
      <c r="AM72" s="19">
        <f ca="1">SUMPRODUCT(ReactionRateK3!$F94:$V94*OFFSET(ReactionStoich!$E$5:$U$5,AM$2,0))*(TimeStep)*'Composition Moles'!$C84</f>
        <v>0</v>
      </c>
      <c r="AN72" s="19">
        <f ca="1">SUMPRODUCT(ReactionRateK3!$F94:$V94*OFFSET(ReactionStoich!$E$5:$U$5,AN$2,0))*(TimeStep)*'Composition Moles'!$C84</f>
        <v>0</v>
      </c>
      <c r="AO72" s="19">
        <f ca="1">SUMPRODUCT(ReactionRateK3!$F94:$V94*OFFSET(ReactionStoich!$E$5:$U$5,AO$2,0))*(TimeStep)*'Composition Moles'!$C84</f>
        <v>-1.3739560954182015E-3</v>
      </c>
      <c r="AP72" s="19">
        <f ca="1">SUMPRODUCT(ReactionRateK3!$F94:$V94*OFFSET(ReactionStoich!$E$5:$U$5,AP$2,0))*(TimeStep)*'Composition Moles'!$C84</f>
        <v>-0.10121945881613685</v>
      </c>
      <c r="AQ72" s="19">
        <f ca="1">SUMPRODUCT(ReactionRateK3!$F94:$V94*OFFSET(ReactionStoich!$E$5:$U$5,AQ$2,0))*(TimeStep)*'Composition Moles'!$C84</f>
        <v>0</v>
      </c>
      <c r="AR72" s="19">
        <f ca="1">SUMPRODUCT(ReactionRateK3!$F94:$V94*OFFSET(ReactionStoich!$E$5:$U$5,AR$2,0))*(TimeStep)*'Composition Moles'!$C84</f>
        <v>0</v>
      </c>
      <c r="AS72" s="19">
        <f ca="1">SUMPRODUCT(ReactionRateK3!$F94:$V94*OFFSET(ReactionStoich!$E$5:$U$5,AS$2,0))*(TimeStep)*'Composition Moles'!$C84</f>
        <v>-0.3389063910182451</v>
      </c>
      <c r="AT72" s="19">
        <f ca="1">SUMPRODUCT(ReactionRateK3!$F94:$V94*OFFSET(ReactionStoich!$E$5:$U$5,AT$2,0))*(TimeStep)*'Composition Moles'!$C84</f>
        <v>-0.3389063910182451</v>
      </c>
      <c r="AU72" s="19">
        <f ca="1">SUMPRODUCT(ReactionRateK3!$F94:$V94*OFFSET(ReactionStoich!$E$5:$U$5,AU$2,0))*(TimeStep)*'Composition Moles'!$C84</f>
        <v>-0.3389063910182451</v>
      </c>
      <c r="AV72" s="19">
        <f ca="1">SUMPRODUCT(ReactionRateK3!$F94:$V94*OFFSET(ReactionStoich!$E$5:$U$5,AV$2,0))*(TimeStep)*'Composition Moles'!$C84</f>
        <v>0</v>
      </c>
      <c r="AW72" s="19">
        <f ca="1">SUMPRODUCT(ReactionRateK3!$F94:$V94*OFFSET(ReactionStoich!$E$5:$U$5,AW$2,0))*(TimeStep)*'Composition Moles'!$C84</f>
        <v>0</v>
      </c>
      <c r="AX72" s="19">
        <f ca="1">SUMPRODUCT(ReactionRateK3!$F94:$V94*OFFSET(ReactionStoich!$E$5:$U$5,AX$2,0))*(TimeStep)*'Composition Moles'!$C84</f>
        <v>0</v>
      </c>
      <c r="AY72" s="19">
        <f ca="1">SUMPRODUCT(ReactionRateK3!$F94:$V94*OFFSET(ReactionStoich!$E$5:$U$5,AY$2,0))*(TimeStep)*'Composition Moles'!$C84</f>
        <v>0</v>
      </c>
      <c r="AZ72" s="19">
        <f ca="1">SUMPRODUCT(ReactionRateK3!$F94:$V94*OFFSET(ReactionStoich!$E$5:$U$5,AZ$2,0))*(TimeStep)*'Composition Moles'!$C84</f>
        <v>0</v>
      </c>
      <c r="BA72" s="19">
        <f ca="1">SUMPRODUCT(ReactionRateK3!$F94:$V94*OFFSET(ReactionStoich!$E$5:$U$5,BA$2,0))*(TimeStep)*'Composition Moles'!$C84</f>
        <v>0</v>
      </c>
      <c r="BB72" s="19">
        <f ca="1">SUMPRODUCT(ReactionRateK3!$F94:$V94*OFFSET(ReactionStoich!$E$5:$U$5,BB$2,0))*(TimeStep)*'Composition Moles'!$C84</f>
        <v>0</v>
      </c>
      <c r="BC72" s="19">
        <f ca="1">SUMPRODUCT(ReactionRateK3!$F94:$V94*OFFSET(ReactionStoich!$E$5:$U$5,BC$2,0))*(TimeStep)*'Composition Moles'!$C84</f>
        <v>0</v>
      </c>
      <c r="BD72" s="19">
        <f ca="1">SUMPRODUCT(ReactionRateK3!$F94:$V94*OFFSET(ReactionStoich!$E$5:$U$5,BD$2,0))*(TimeStep)*'Composition Moles'!$C84</f>
        <v>0</v>
      </c>
      <c r="BE72" s="19">
        <f ca="1">SUMPRODUCT(ReactionRateK3!$F94:$V94*OFFSET(ReactionStoich!$E$5:$U$5,BE$2,0))*(TimeStep)*'Composition Moles'!$C84</f>
        <v>0</v>
      </c>
      <c r="BF72" s="19">
        <f ca="1">SUMPRODUCT(ReactionRateK3!$F94:$V94*OFFSET(ReactionStoich!$E$5:$U$5,BF$2,0))*(TimeStep)*'Composition Moles'!$C84</f>
        <v>0</v>
      </c>
      <c r="BG72" s="19">
        <f ca="1">SUMPRODUCT(ReactionRateK3!$F94:$V94*OFFSET(ReactionStoich!$E$5:$U$5,BG$2,0))*(TimeStep)*'Composition Moles'!$C84</f>
        <v>0</v>
      </c>
      <c r="BH72" s="19">
        <f ca="1">SUMPRODUCT(ReactionRateK3!$F94:$V94*OFFSET(ReactionStoich!$E$5:$U$5,BH$2,0))*(TimeStep)*'Composition Moles'!$C84</f>
        <v>0</v>
      </c>
      <c r="BI72" s="19">
        <f ca="1">SUMPRODUCT(ReactionRateK3!$F94:$V94*OFFSET(ReactionStoich!$E$5:$U$5,BI$2,0))*(TimeStep)*'Composition Moles'!$C84</f>
        <v>0</v>
      </c>
      <c r="BJ72" s="19">
        <f ca="1">SUMPRODUCT(ReactionRateK3!$F94:$V94*OFFSET(ReactionStoich!$E$5:$U$5,BJ$2,0))*(TimeStep)*'Composition Moles'!$C84</f>
        <v>0</v>
      </c>
      <c r="BK72" s="19">
        <f ca="1">SUMPRODUCT(ReactionRateK3!$F94:$V94*OFFSET(ReactionStoich!$E$5:$U$5,BK$2,0))*(TimeStep)*'Composition Moles'!$C84</f>
        <v>0</v>
      </c>
      <c r="BL72" s="19">
        <f ca="1">SUMPRODUCT(ReactionRateK3!$F94:$V94*OFFSET(ReactionStoich!$E$5:$U$5,BL$2,0))*(TimeStep)*'Composition Moles'!$C84</f>
        <v>0</v>
      </c>
      <c r="BM72" s="19">
        <f ca="1">SUMPRODUCT(ReactionRateK3!$F94:$V94*OFFSET(ReactionStoich!$E$5:$U$5,BM$2,0))*(TimeStep)*'Composition Moles'!$C84</f>
        <v>0</v>
      </c>
      <c r="BN72" s="19">
        <f ca="1">SUMPRODUCT(ReactionRateK3!$F94:$V94*OFFSET(ReactionStoich!$E$5:$U$5,BN$2,0))*(TimeStep)*'Composition Moles'!$C84</f>
        <v>0</v>
      </c>
      <c r="BO72" s="19">
        <f ca="1">SUMPRODUCT(ReactionRateK3!$F94:$V94*OFFSET(ReactionStoich!$E$5:$U$5,BO$2,0))*(TimeStep)*'Composition Moles'!$C84</f>
        <v>0</v>
      </c>
      <c r="BP72" s="19">
        <f ca="1">SUMPRODUCT(ReactionRateK3!$F94:$V94*OFFSET(ReactionStoich!$E$5:$U$5,BP$2,0))*(TimeStep)*'Composition Moles'!$C84</f>
        <v>0</v>
      </c>
      <c r="BQ72" s="19">
        <f ca="1">SUMPRODUCT(ReactionRateK3!$F94:$V94*OFFSET(ReactionStoich!$E$5:$U$5,BQ$2,0))*(TimeStep)*'Composition Moles'!$C84</f>
        <v>0</v>
      </c>
      <c r="BR72" s="19">
        <f ca="1">SUMPRODUCT(ReactionRateK3!$F94:$V94*OFFSET(ReactionStoich!$E$5:$U$5,BR$2,0))*(TimeStep)*'Composition Moles'!$C84</f>
        <v>0</v>
      </c>
      <c r="BS72" s="19">
        <f ca="1">SUMPRODUCT(ReactionRateK3!$F94:$V94*OFFSET(ReactionStoich!$E$5:$U$5,BS$2,0))*(TimeStep)*'Composition Moles'!$C84</f>
        <v>0</v>
      </c>
      <c r="BT72" s="19">
        <f ca="1">SUMPRODUCT(ReactionRateK3!$F94:$V94*OFFSET(ReactionStoich!$E$5:$U$5,BT$2,0))*(TimeStep)*'Composition Moles'!$C84</f>
        <v>0</v>
      </c>
      <c r="BU72" s="19">
        <f ca="1">SUMPRODUCT(ReactionRateK3!$F94:$V94*OFFSET(ReactionStoich!$E$5:$U$5,BU$2,0))*(TimeStep)*'Composition Moles'!$C84</f>
        <v>0</v>
      </c>
      <c r="BV72" s="19">
        <f ca="1">SUMPRODUCT(ReactionRateK3!$F94:$V94*OFFSET(ReactionStoich!$E$5:$U$5,BV$2,0))*(TimeStep)*'Composition Moles'!$C84</f>
        <v>0</v>
      </c>
      <c r="BW72" s="19">
        <f ca="1">SUMPRODUCT(ReactionRateK3!$F94:$V94*OFFSET(ReactionStoich!$E$5:$U$5,BW$2,0))*(TimeStep)*'Composition Moles'!$C84</f>
        <v>0</v>
      </c>
    </row>
    <row r="73" spans="1:75">
      <c r="A73">
        <f>ReactionRateK1!A95</f>
        <v>3.1499999999999968</v>
      </c>
      <c r="B73" s="20">
        <f t="shared" ca="1" si="6"/>
        <v>-3559.3035059834883</v>
      </c>
      <c r="C73" s="20">
        <f ca="1">'Composition Moles'!BZ85</f>
        <v>144215.2129336358</v>
      </c>
      <c r="D73" s="26">
        <f t="shared" ca="1" si="7"/>
        <v>2.4680499605970071E-2</v>
      </c>
      <c r="F73" s="19">
        <f ca="1">SUMPRODUCT(ReactionRateK3!$F95:$V95*OFFSET(ReactionStoich!$E$5:$U$5,F$2,0))*(TimeStep)*'Composition Moles'!$C85</f>
        <v>-9.5280417907814066E-2</v>
      </c>
      <c r="G73" s="19">
        <f ca="1">SUMPRODUCT(ReactionRateK3!$F95:$V95*OFFSET(ReactionStoich!$E$5:$U$5,G$2,0))*(TimeStep)*'Composition Moles'!$C85</f>
        <v>0</v>
      </c>
      <c r="H73" s="19">
        <f ca="1">SUMPRODUCT(ReactionRateK3!$F95:$V95*OFFSET(ReactionStoich!$E$5:$U$5,H$2,0))*(TimeStep)*'Composition Moles'!$C85</f>
        <v>9.4034246392888904E-2</v>
      </c>
      <c r="I73" s="19">
        <f ca="1">SUMPRODUCT(ReactionRateK3!$F95:$V95*OFFSET(ReactionStoich!$E$5:$U$5,I$2,0))*(TimeStep)*'Composition Moles'!$C85</f>
        <v>1.2461715149251495E-3</v>
      </c>
      <c r="J73" s="19">
        <f ca="1">SUMPRODUCT(ReactionRateK3!$F95:$V95*OFFSET(ReactionStoich!$E$5:$U$5,J$2,0))*(TimeStep)*'Composition Moles'!$C85</f>
        <v>0</v>
      </c>
      <c r="K73" s="19">
        <f ca="1">SUMPRODUCT(ReactionRateK3!$F95:$V95*OFFSET(ReactionStoich!$E$5:$U$5,K$2,0))*(TimeStep)*'Composition Moles'!$C85</f>
        <v>0</v>
      </c>
      <c r="L73" s="19">
        <f ca="1">SUMPRODUCT(ReactionRateK3!$F95:$V95*OFFSET(ReactionStoich!$E$5:$U$5,L$2,0))*(TimeStep)*'Composition Moles'!$C85</f>
        <v>0</v>
      </c>
      <c r="M73" s="19">
        <f ca="1">SUMPRODUCT(ReactionRateK3!$F95:$V95*OFFSET(ReactionStoich!$E$5:$U$5,M$2,0))*(TimeStep)*'Composition Moles'!$C85</f>
        <v>0</v>
      </c>
      <c r="N73" s="19">
        <f ca="1">SUMPRODUCT(ReactionRateK3!$F95:$V95*OFFSET(ReactionStoich!$E$5:$U$5,N$2,0))*(TimeStep)*'Composition Moles'!$C85</f>
        <v>0</v>
      </c>
      <c r="O73" s="19">
        <f ca="1">SUMPRODUCT(ReactionRateK3!$F95:$V95*OFFSET(ReactionStoich!$E$5:$U$5,O$2,0))*(TimeStep)*'Composition Moles'!$C85</f>
        <v>0</v>
      </c>
      <c r="P73" s="19">
        <f ca="1">SUMPRODUCT(ReactionRateK3!$F95:$V95*OFFSET(ReactionStoich!$E$5:$U$5,P$2,0))*(TimeStep)*'Composition Moles'!$C85</f>
        <v>0</v>
      </c>
      <c r="Q73" s="19">
        <f ca="1">SUMPRODUCT(ReactionRateK3!$F95:$V95*OFFSET(ReactionStoich!$E$5:$U$5,Q$2,0))*(TimeStep)*'Composition Moles'!$C85</f>
        <v>0</v>
      </c>
      <c r="R73" s="19">
        <f ca="1">SUMPRODUCT(ReactionRateK3!$F95:$V95*OFFSET(ReactionStoich!$E$5:$U$5,R$2,0))*(TimeStep)*'Composition Moles'!$C85</f>
        <v>0</v>
      </c>
      <c r="S73" s="19">
        <f ca="1">SUMPRODUCT(ReactionRateK3!$F95:$V95*OFFSET(ReactionStoich!$E$5:$U$5,S$2,0))*(TimeStep)*'Composition Moles'!$C85</f>
        <v>2.5252782323389646</v>
      </c>
      <c r="T73" s="19">
        <f ca="1">SUMPRODUCT(ReactionRateK3!$F95:$V95*OFFSET(ReactionStoich!$E$5:$U$5,T$2,0))*(TimeStep)*'Composition Moles'!$C85</f>
        <v>0</v>
      </c>
      <c r="U73" s="19">
        <f ca="1">SUMPRODUCT(ReactionRateK3!$F95:$V95*OFFSET(ReactionStoich!$E$5:$U$5,U$2,0))*(TimeStep)*'Composition Moles'!$C85</f>
        <v>0</v>
      </c>
      <c r="V73" s="19">
        <f ca="1">SUMPRODUCT(ReactionRateK3!$F95:$V95*OFFSET(ReactionStoich!$E$5:$U$5,V$2,0))*(TimeStep)*'Composition Moles'!$C85</f>
        <v>0</v>
      </c>
      <c r="W73" s="19">
        <f ca="1">SUMPRODUCT(ReactionRateK3!$F95:$V95*OFFSET(ReactionStoich!$E$5:$U$5,W$2,0))*(TimeStep)*'Composition Moles'!$C85</f>
        <v>0</v>
      </c>
      <c r="X73" s="19">
        <f ca="1">SUMPRODUCT(ReactionRateK3!$F95:$V95*OFFSET(ReactionStoich!$E$5:$U$5,X$2,0))*(TimeStep)*'Composition Moles'!$C85</f>
        <v>0</v>
      </c>
      <c r="Y73" s="19">
        <f ca="1">SUMPRODUCT(ReactionRateK3!$F95:$V95*OFFSET(ReactionStoich!$E$5:$U$5,Y$2,0))*(TimeStep)*'Composition Moles'!$C85</f>
        <v>-5.9533552553087628</v>
      </c>
      <c r="Z73" s="19">
        <f ca="1">SUMPRODUCT(ReactionRateK3!$F95:$V95*OFFSET(ReactionStoich!$E$5:$U$5,Z$2,0))*(TimeStep)*'Composition Moles'!$C85</f>
        <v>0</v>
      </c>
      <c r="AA73" s="19">
        <f ca="1">SUMPRODUCT(ReactionRateK3!$F95:$V95*OFFSET(ReactionStoich!$E$5:$U$5,AA$2,0))*(TimeStep)*'Composition Moles'!$C85</f>
        <v>0</v>
      </c>
      <c r="AB73" s="19">
        <f ca="1">SUMPRODUCT(ReactionRateK3!$F95:$V95*OFFSET(ReactionStoich!$E$5:$U$5,AB$2,0))*(TimeStep)*'Composition Moles'!$C85</f>
        <v>0</v>
      </c>
      <c r="AC73" s="19">
        <f ca="1">SUMPRODUCT(ReactionRateK3!$F95:$V95*OFFSET(ReactionStoich!$E$5:$U$5,AC$2,0))*(TimeStep)*'Composition Moles'!$C85</f>
        <v>0</v>
      </c>
      <c r="AD73" s="19">
        <f ca="1">SUMPRODUCT(ReactionRateK3!$F95:$V95*OFFSET(ReactionStoich!$E$5:$U$5,AD$2,0))*(TimeStep)*'Composition Moles'!$C85</f>
        <v>0</v>
      </c>
      <c r="AE73" s="19">
        <f ca="1">SUMPRODUCT(ReactionRateK3!$F95:$V95*OFFSET(ReactionStoich!$E$5:$U$5,AE$2,0))*(TimeStep)*'Composition Moles'!$C85</f>
        <v>0</v>
      </c>
      <c r="AF73" s="19">
        <f ca="1">SUMPRODUCT(ReactionRateK3!$F95:$V95*OFFSET(ReactionStoich!$E$5:$U$5,AF$2,0))*(TimeStep)*'Composition Moles'!$C85</f>
        <v>0</v>
      </c>
      <c r="AG73" s="19">
        <f ca="1">SUMPRODUCT(ReactionRateK3!$F95:$V95*OFFSET(ReactionStoich!$E$5:$U$5,AG$2,0))*(TimeStep)*'Composition Moles'!$C85</f>
        <v>-1.6285880847851781E-2</v>
      </c>
      <c r="AH73" s="19">
        <f ca="1">SUMPRODUCT(ReactionRateK3!$F95:$V95*OFFSET(ReactionStoich!$E$5:$U$5,AH$2,0))*(TimeStep)*'Composition Moles'!$C85</f>
        <v>-0.15395651760154921</v>
      </c>
      <c r="AI73" s="19">
        <f ca="1">SUMPRODUCT(ReactionRateK3!$F95:$V95*OFFSET(ReactionStoich!$E$5:$U$5,AI$2,0))*(TimeStep)*'Composition Moles'!$C85</f>
        <v>3.6750317081288468</v>
      </c>
      <c r="AJ73" s="19">
        <f ca="1">SUMPRODUCT(ReactionRateK3!$F95:$V95*OFFSET(ReactionStoich!$E$5:$U$5,AJ$2,0))*(TimeStep)*'Composition Moles'!$C85</f>
        <v>1.0178935112517398</v>
      </c>
      <c r="AK73" s="19">
        <f ca="1">SUMPRODUCT(ReactionRateK3!$F95:$V95*OFFSET(ReactionStoich!$E$5:$U$5,AK$2,0))*(TimeStep)*'Composition Moles'!$C85</f>
        <v>0</v>
      </c>
      <c r="AL73" s="19">
        <f ca="1">SUMPRODUCT(ReactionRateK3!$F95:$V95*OFFSET(ReactionStoich!$E$5:$U$5,AL$2,0))*(TimeStep)*'Composition Moles'!$C85</f>
        <v>0</v>
      </c>
      <c r="AM73" s="19">
        <f ca="1">SUMPRODUCT(ReactionRateK3!$F95:$V95*OFFSET(ReactionStoich!$E$5:$U$5,AM$2,0))*(TimeStep)*'Composition Moles'!$C85</f>
        <v>0</v>
      </c>
      <c r="AN73" s="19">
        <f ca="1">SUMPRODUCT(ReactionRateK3!$F95:$V95*OFFSET(ReactionStoich!$E$5:$U$5,AN$2,0))*(TimeStep)*'Composition Moles'!$C85</f>
        <v>0</v>
      </c>
      <c r="AO73" s="19">
        <f ca="1">SUMPRODUCT(ReactionRateK3!$F95:$V95*OFFSET(ReactionStoich!$E$5:$U$5,AO$2,0))*(TimeStep)*'Composition Moles'!$C85</f>
        <v>-1.2461715149251495E-3</v>
      </c>
      <c r="AP73" s="19">
        <f ca="1">SUMPRODUCT(ReactionRateK3!$F95:$V95*OFFSET(ReactionStoich!$E$5:$U$5,AP$2,0))*(TimeStep)*'Composition Moles'!$C85</f>
        <v>-9.4791379985937854E-2</v>
      </c>
      <c r="AQ73" s="19">
        <f ca="1">SUMPRODUCT(ReactionRateK3!$F95:$V95*OFFSET(ReactionStoich!$E$5:$U$5,AQ$2,0))*(TimeStep)*'Composition Moles'!$C85</f>
        <v>0</v>
      </c>
      <c r="AR73" s="19">
        <f ca="1">SUMPRODUCT(ReactionRateK3!$F95:$V95*OFFSET(ReactionStoich!$E$5:$U$5,AR$2,0))*(TimeStep)*'Composition Moles'!$C85</f>
        <v>0</v>
      </c>
      <c r="AS73" s="19">
        <f ca="1">SUMPRODUCT(ReactionRateK3!$F95:$V95*OFFSET(ReactionStoich!$E$5:$U$5,AS$2,0))*(TimeStep)*'Composition Moles'!$C85</f>
        <v>-0.33285608215350804</v>
      </c>
      <c r="AT73" s="19">
        <f ca="1">SUMPRODUCT(ReactionRateK3!$F95:$V95*OFFSET(ReactionStoich!$E$5:$U$5,AT$2,0))*(TimeStep)*'Composition Moles'!$C85</f>
        <v>-0.33285608215350804</v>
      </c>
      <c r="AU73" s="19">
        <f ca="1">SUMPRODUCT(ReactionRateK3!$F95:$V95*OFFSET(ReactionStoich!$E$5:$U$5,AU$2,0))*(TimeStep)*'Composition Moles'!$C85</f>
        <v>-0.33285608215350804</v>
      </c>
      <c r="AV73" s="19">
        <f ca="1">SUMPRODUCT(ReactionRateK3!$F95:$V95*OFFSET(ReactionStoich!$E$5:$U$5,AV$2,0))*(TimeStep)*'Composition Moles'!$C85</f>
        <v>0</v>
      </c>
      <c r="AW73" s="19">
        <f ca="1">SUMPRODUCT(ReactionRateK3!$F95:$V95*OFFSET(ReactionStoich!$E$5:$U$5,AW$2,0))*(TimeStep)*'Composition Moles'!$C85</f>
        <v>0</v>
      </c>
      <c r="AX73" s="19">
        <f ca="1">SUMPRODUCT(ReactionRateK3!$F95:$V95*OFFSET(ReactionStoich!$E$5:$U$5,AX$2,0))*(TimeStep)*'Composition Moles'!$C85</f>
        <v>0</v>
      </c>
      <c r="AY73" s="19">
        <f ca="1">SUMPRODUCT(ReactionRateK3!$F95:$V95*OFFSET(ReactionStoich!$E$5:$U$5,AY$2,0))*(TimeStep)*'Composition Moles'!$C85</f>
        <v>0</v>
      </c>
      <c r="AZ73" s="19">
        <f ca="1">SUMPRODUCT(ReactionRateK3!$F95:$V95*OFFSET(ReactionStoich!$E$5:$U$5,AZ$2,0))*(TimeStep)*'Composition Moles'!$C85</f>
        <v>0</v>
      </c>
      <c r="BA73" s="19">
        <f ca="1">SUMPRODUCT(ReactionRateK3!$F95:$V95*OFFSET(ReactionStoich!$E$5:$U$5,BA$2,0))*(TimeStep)*'Composition Moles'!$C85</f>
        <v>0</v>
      </c>
      <c r="BB73" s="19">
        <f ca="1">SUMPRODUCT(ReactionRateK3!$F95:$V95*OFFSET(ReactionStoich!$E$5:$U$5,BB$2,0))*(TimeStep)*'Composition Moles'!$C85</f>
        <v>0</v>
      </c>
      <c r="BC73" s="19">
        <f ca="1">SUMPRODUCT(ReactionRateK3!$F95:$V95*OFFSET(ReactionStoich!$E$5:$U$5,BC$2,0))*(TimeStep)*'Composition Moles'!$C85</f>
        <v>0</v>
      </c>
      <c r="BD73" s="19">
        <f ca="1">SUMPRODUCT(ReactionRateK3!$F95:$V95*OFFSET(ReactionStoich!$E$5:$U$5,BD$2,0))*(TimeStep)*'Composition Moles'!$C85</f>
        <v>0</v>
      </c>
      <c r="BE73" s="19">
        <f ca="1">SUMPRODUCT(ReactionRateK3!$F95:$V95*OFFSET(ReactionStoich!$E$5:$U$5,BE$2,0))*(TimeStep)*'Composition Moles'!$C85</f>
        <v>0</v>
      </c>
      <c r="BF73" s="19">
        <f ca="1">SUMPRODUCT(ReactionRateK3!$F95:$V95*OFFSET(ReactionStoich!$E$5:$U$5,BF$2,0))*(TimeStep)*'Composition Moles'!$C85</f>
        <v>0</v>
      </c>
      <c r="BG73" s="19">
        <f ca="1">SUMPRODUCT(ReactionRateK3!$F95:$V95*OFFSET(ReactionStoich!$E$5:$U$5,BG$2,0))*(TimeStep)*'Composition Moles'!$C85</f>
        <v>0</v>
      </c>
      <c r="BH73" s="19">
        <f ca="1">SUMPRODUCT(ReactionRateK3!$F95:$V95*OFFSET(ReactionStoich!$E$5:$U$5,BH$2,0))*(TimeStep)*'Composition Moles'!$C85</f>
        <v>0</v>
      </c>
      <c r="BI73" s="19">
        <f ca="1">SUMPRODUCT(ReactionRateK3!$F95:$V95*OFFSET(ReactionStoich!$E$5:$U$5,BI$2,0))*(TimeStep)*'Composition Moles'!$C85</f>
        <v>0</v>
      </c>
      <c r="BJ73" s="19">
        <f ca="1">SUMPRODUCT(ReactionRateK3!$F95:$V95*OFFSET(ReactionStoich!$E$5:$U$5,BJ$2,0))*(TimeStep)*'Composition Moles'!$C85</f>
        <v>0</v>
      </c>
      <c r="BK73" s="19">
        <f ca="1">SUMPRODUCT(ReactionRateK3!$F95:$V95*OFFSET(ReactionStoich!$E$5:$U$5,BK$2,0))*(TimeStep)*'Composition Moles'!$C85</f>
        <v>0</v>
      </c>
      <c r="BL73" s="19">
        <f ca="1">SUMPRODUCT(ReactionRateK3!$F95:$V95*OFFSET(ReactionStoich!$E$5:$U$5,BL$2,0))*(TimeStep)*'Composition Moles'!$C85</f>
        <v>0</v>
      </c>
      <c r="BM73" s="19">
        <f ca="1">SUMPRODUCT(ReactionRateK3!$F95:$V95*OFFSET(ReactionStoich!$E$5:$U$5,BM$2,0))*(TimeStep)*'Composition Moles'!$C85</f>
        <v>0</v>
      </c>
      <c r="BN73" s="19">
        <f ca="1">SUMPRODUCT(ReactionRateK3!$F95:$V95*OFFSET(ReactionStoich!$E$5:$U$5,BN$2,0))*(TimeStep)*'Composition Moles'!$C85</f>
        <v>0</v>
      </c>
      <c r="BO73" s="19">
        <f ca="1">SUMPRODUCT(ReactionRateK3!$F95:$V95*OFFSET(ReactionStoich!$E$5:$U$5,BO$2,0))*(TimeStep)*'Composition Moles'!$C85</f>
        <v>0</v>
      </c>
      <c r="BP73" s="19">
        <f ca="1">SUMPRODUCT(ReactionRateK3!$F95:$V95*OFFSET(ReactionStoich!$E$5:$U$5,BP$2,0))*(TimeStep)*'Composition Moles'!$C85</f>
        <v>0</v>
      </c>
      <c r="BQ73" s="19">
        <f ca="1">SUMPRODUCT(ReactionRateK3!$F95:$V95*OFFSET(ReactionStoich!$E$5:$U$5,BQ$2,0))*(TimeStep)*'Composition Moles'!$C85</f>
        <v>0</v>
      </c>
      <c r="BR73" s="19">
        <f ca="1">SUMPRODUCT(ReactionRateK3!$F95:$V95*OFFSET(ReactionStoich!$E$5:$U$5,BR$2,0))*(TimeStep)*'Composition Moles'!$C85</f>
        <v>0</v>
      </c>
      <c r="BS73" s="19">
        <f ca="1">SUMPRODUCT(ReactionRateK3!$F95:$V95*OFFSET(ReactionStoich!$E$5:$U$5,BS$2,0))*(TimeStep)*'Composition Moles'!$C85</f>
        <v>0</v>
      </c>
      <c r="BT73" s="19">
        <f ca="1">SUMPRODUCT(ReactionRateK3!$F95:$V95*OFFSET(ReactionStoich!$E$5:$U$5,BT$2,0))*(TimeStep)*'Composition Moles'!$C85</f>
        <v>0</v>
      </c>
      <c r="BU73" s="19">
        <f ca="1">SUMPRODUCT(ReactionRateK3!$F95:$V95*OFFSET(ReactionStoich!$E$5:$U$5,BU$2,0))*(TimeStep)*'Composition Moles'!$C85</f>
        <v>0</v>
      </c>
      <c r="BV73" s="19">
        <f ca="1">SUMPRODUCT(ReactionRateK3!$F95:$V95*OFFSET(ReactionStoich!$E$5:$U$5,BV$2,0))*(TimeStep)*'Composition Moles'!$C85</f>
        <v>0</v>
      </c>
      <c r="BW73" s="19">
        <f ca="1">SUMPRODUCT(ReactionRateK3!$F95:$V95*OFFSET(ReactionStoich!$E$5:$U$5,BW$2,0))*(TimeStep)*'Composition Moles'!$C85</f>
        <v>0</v>
      </c>
    </row>
    <row r="74" spans="1:75">
      <c r="A74">
        <f>ReactionRateK1!A96</f>
        <v>3.1999999999999966</v>
      </c>
      <c r="B74" s="20">
        <f t="shared" ca="1" si="6"/>
        <v>-3384.6714964322214</v>
      </c>
      <c r="C74" s="20">
        <f ca="1">'Composition Moles'!BZ86</f>
        <v>144220.49784726879</v>
      </c>
      <c r="D74" s="26">
        <f t="shared" ca="1" si="7"/>
        <v>2.3468727032246332E-2</v>
      </c>
      <c r="F74" s="19">
        <f ca="1">SUMPRODUCT(ReactionRateK3!$F96:$V96*OFFSET(ReactionStoich!$E$5:$U$5,F$2,0))*(TimeStep)*'Composition Moles'!$C86</f>
        <v>-8.9084969503854278E-2</v>
      </c>
      <c r="G74" s="19">
        <f ca="1">SUMPRODUCT(ReactionRateK3!$F96:$V96*OFFSET(ReactionStoich!$E$5:$U$5,G$2,0))*(TimeStep)*'Composition Moles'!$C86</f>
        <v>0</v>
      </c>
      <c r="H74" s="19">
        <f ca="1">SUMPRODUCT(ReactionRateK3!$F96:$V96*OFFSET(ReactionStoich!$E$5:$U$5,H$2,0))*(TimeStep)*'Composition Moles'!$C86</f>
        <v>8.7954593528771829E-2</v>
      </c>
      <c r="I74" s="19">
        <f ca="1">SUMPRODUCT(ReactionRateK3!$F96:$V96*OFFSET(ReactionStoich!$E$5:$U$5,I$2,0))*(TimeStep)*'Composition Moles'!$C86</f>
        <v>1.1303759750824485E-3</v>
      </c>
      <c r="J74" s="19">
        <f ca="1">SUMPRODUCT(ReactionRateK3!$F96:$V96*OFFSET(ReactionStoich!$E$5:$U$5,J$2,0))*(TimeStep)*'Composition Moles'!$C86</f>
        <v>0</v>
      </c>
      <c r="K74" s="19">
        <f ca="1">SUMPRODUCT(ReactionRateK3!$F96:$V96*OFFSET(ReactionStoich!$E$5:$U$5,K$2,0))*(TimeStep)*'Composition Moles'!$C86</f>
        <v>0</v>
      </c>
      <c r="L74" s="19">
        <f ca="1">SUMPRODUCT(ReactionRateK3!$F96:$V96*OFFSET(ReactionStoich!$E$5:$U$5,L$2,0))*(TimeStep)*'Composition Moles'!$C86</f>
        <v>0</v>
      </c>
      <c r="M74" s="19">
        <f ca="1">SUMPRODUCT(ReactionRateK3!$F96:$V96*OFFSET(ReactionStoich!$E$5:$U$5,M$2,0))*(TimeStep)*'Composition Moles'!$C86</f>
        <v>0</v>
      </c>
      <c r="N74" s="19">
        <f ca="1">SUMPRODUCT(ReactionRateK3!$F96:$V96*OFFSET(ReactionStoich!$E$5:$U$5,N$2,0))*(TimeStep)*'Composition Moles'!$C86</f>
        <v>0</v>
      </c>
      <c r="O74" s="19">
        <f ca="1">SUMPRODUCT(ReactionRateK3!$F96:$V96*OFFSET(ReactionStoich!$E$5:$U$5,O$2,0))*(TimeStep)*'Composition Moles'!$C86</f>
        <v>0</v>
      </c>
      <c r="P74" s="19">
        <f ca="1">SUMPRODUCT(ReactionRateK3!$F96:$V96*OFFSET(ReactionStoich!$E$5:$U$5,P$2,0))*(TimeStep)*'Composition Moles'!$C86</f>
        <v>0</v>
      </c>
      <c r="Q74" s="19">
        <f ca="1">SUMPRODUCT(ReactionRateK3!$F96:$V96*OFFSET(ReactionStoich!$E$5:$U$5,Q$2,0))*(TimeStep)*'Composition Moles'!$C86</f>
        <v>0</v>
      </c>
      <c r="R74" s="19">
        <f ca="1">SUMPRODUCT(ReactionRateK3!$F96:$V96*OFFSET(ReactionStoich!$E$5:$U$5,R$2,0))*(TimeStep)*'Composition Moles'!$C86</f>
        <v>0</v>
      </c>
      <c r="S74" s="19">
        <f ca="1">SUMPRODUCT(ReactionRateK3!$F96:$V96*OFFSET(ReactionStoich!$E$5:$U$5,S$2,0))*(TimeStep)*'Composition Moles'!$C86</f>
        <v>2.4730691240216487</v>
      </c>
      <c r="T74" s="19">
        <f ca="1">SUMPRODUCT(ReactionRateK3!$F96:$V96*OFFSET(ReactionStoich!$E$5:$U$5,T$2,0))*(TimeStep)*'Composition Moles'!$C86</f>
        <v>0</v>
      </c>
      <c r="U74" s="19">
        <f ca="1">SUMPRODUCT(ReactionRateK3!$F96:$V96*OFFSET(ReactionStoich!$E$5:$U$5,U$2,0))*(TimeStep)*'Composition Moles'!$C86</f>
        <v>0</v>
      </c>
      <c r="V74" s="19">
        <f ca="1">SUMPRODUCT(ReactionRateK3!$F96:$V96*OFFSET(ReactionStoich!$E$5:$U$5,V$2,0))*(TimeStep)*'Composition Moles'!$C86</f>
        <v>0</v>
      </c>
      <c r="W74" s="19">
        <f ca="1">SUMPRODUCT(ReactionRateK3!$F96:$V96*OFFSET(ReactionStoich!$E$5:$U$5,W$2,0))*(TimeStep)*'Composition Moles'!$C86</f>
        <v>0</v>
      </c>
      <c r="X74" s="19">
        <f ca="1">SUMPRODUCT(ReactionRateK3!$F96:$V96*OFFSET(ReactionStoich!$E$5:$U$5,X$2,0))*(TimeStep)*'Composition Moles'!$C86</f>
        <v>0</v>
      </c>
      <c r="Y74" s="19">
        <f ca="1">SUMPRODUCT(ReactionRateK3!$F96:$V96*OFFSET(ReactionStoich!$E$5:$U$5,Y$2,0))*(TimeStep)*'Composition Moles'!$C86</f>
        <v>-5.8376095447212997</v>
      </c>
      <c r="Z74" s="19">
        <f ca="1">SUMPRODUCT(ReactionRateK3!$F96:$V96*OFFSET(ReactionStoich!$E$5:$U$5,Z$2,0))*(TimeStep)*'Composition Moles'!$C86</f>
        <v>0</v>
      </c>
      <c r="AA74" s="19">
        <f ca="1">SUMPRODUCT(ReactionRateK3!$F96:$V96*OFFSET(ReactionStoich!$E$5:$U$5,AA$2,0))*(TimeStep)*'Composition Moles'!$C86</f>
        <v>0</v>
      </c>
      <c r="AB74" s="19">
        <f ca="1">SUMPRODUCT(ReactionRateK3!$F96:$V96*OFFSET(ReactionStoich!$E$5:$U$5,AB$2,0))*(TimeStep)*'Composition Moles'!$C86</f>
        <v>0</v>
      </c>
      <c r="AC74" s="19">
        <f ca="1">SUMPRODUCT(ReactionRateK3!$F96:$V96*OFFSET(ReactionStoich!$E$5:$U$5,AC$2,0))*(TimeStep)*'Composition Moles'!$C86</f>
        <v>0</v>
      </c>
      <c r="AD74" s="19">
        <f ca="1">SUMPRODUCT(ReactionRateK3!$F96:$V96*OFFSET(ReactionStoich!$E$5:$U$5,AD$2,0))*(TimeStep)*'Composition Moles'!$C86</f>
        <v>0</v>
      </c>
      <c r="AE74" s="19">
        <f ca="1">SUMPRODUCT(ReactionRateK3!$F96:$V96*OFFSET(ReactionStoich!$E$5:$U$5,AE$2,0))*(TimeStep)*'Composition Moles'!$C86</f>
        <v>0</v>
      </c>
      <c r="AF74" s="19">
        <f ca="1">SUMPRODUCT(ReactionRateK3!$F96:$V96*OFFSET(ReactionStoich!$E$5:$U$5,AF$2,0))*(TimeStep)*'Composition Moles'!$C86</f>
        <v>0</v>
      </c>
      <c r="AG74" s="19">
        <f ca="1">SUMPRODUCT(ReactionRateK3!$F96:$V96*OFFSET(ReactionStoich!$E$5:$U$5,AG$2,0))*(TimeStep)*'Composition Moles'!$C86</f>
        <v>-1.573204599663048E-2</v>
      </c>
      <c r="AH74" s="19">
        <f ca="1">SUMPRODUCT(ReactionRateK3!$F96:$V96*OFFSET(ReactionStoich!$E$5:$U$5,AH$2,0))*(TimeStep)*'Composition Moles'!$C86</f>
        <v>-0.19687373523268739</v>
      </c>
      <c r="AI74" s="19">
        <f ca="1">SUMPRODUCT(ReactionRateK3!$F96:$V96*OFFSET(ReactionStoich!$E$5:$U$5,AI$2,0))*(TimeStep)*'Composition Moles'!$C86</f>
        <v>3.6509500203151197</v>
      </c>
      <c r="AJ74" s="19">
        <f ca="1">SUMPRODUCT(ReactionRateK3!$F96:$V96*OFFSET(ReactionStoich!$E$5:$U$5,AJ$2,0))*(TimeStep)*'Composition Moles'!$C86</f>
        <v>0.99696779327464302</v>
      </c>
      <c r="AK74" s="19">
        <f ca="1">SUMPRODUCT(ReactionRateK3!$F96:$V96*OFFSET(ReactionStoich!$E$5:$U$5,AK$2,0))*(TimeStep)*'Composition Moles'!$C86</f>
        <v>0</v>
      </c>
      <c r="AL74" s="19">
        <f ca="1">SUMPRODUCT(ReactionRateK3!$F96:$V96*OFFSET(ReactionStoich!$E$5:$U$5,AL$2,0))*(TimeStep)*'Composition Moles'!$C86</f>
        <v>0</v>
      </c>
      <c r="AM74" s="19">
        <f ca="1">SUMPRODUCT(ReactionRateK3!$F96:$V96*OFFSET(ReactionStoich!$E$5:$U$5,AM$2,0))*(TimeStep)*'Composition Moles'!$C86</f>
        <v>0</v>
      </c>
      <c r="AN74" s="19">
        <f ca="1">SUMPRODUCT(ReactionRateK3!$F96:$V96*OFFSET(ReactionStoich!$E$5:$U$5,AN$2,0))*(TimeStep)*'Composition Moles'!$C86</f>
        <v>0</v>
      </c>
      <c r="AO74" s="19">
        <f ca="1">SUMPRODUCT(ReactionRateK3!$F96:$V96*OFFSET(ReactionStoich!$E$5:$U$5,AO$2,0))*(TimeStep)*'Composition Moles'!$C86</f>
        <v>-1.1303759750824485E-3</v>
      </c>
      <c r="AP74" s="19">
        <f ca="1">SUMPRODUCT(ReactionRateK3!$F96:$V96*OFFSET(ReactionStoich!$E$5:$U$5,AP$2,0))*(TimeStep)*'Composition Moles'!$C86</f>
        <v>-8.8758306417380528E-2</v>
      </c>
      <c r="AQ74" s="19">
        <f ca="1">SUMPRODUCT(ReactionRateK3!$F96:$V96*OFFSET(ReactionStoich!$E$5:$U$5,AQ$2,0))*(TimeStep)*'Composition Moles'!$C86</f>
        <v>0</v>
      </c>
      <c r="AR74" s="19">
        <f ca="1">SUMPRODUCT(ReactionRateK3!$F96:$V96*OFFSET(ReactionStoich!$E$5:$U$5,AR$2,0))*(TimeStep)*'Composition Moles'!$C86</f>
        <v>0</v>
      </c>
      <c r="AS74" s="19">
        <f ca="1">SUMPRODUCT(ReactionRateK3!$F96:$V96*OFFSET(ReactionStoich!$E$5:$U$5,AS$2,0))*(TimeStep)*'Composition Moles'!$C86</f>
        <v>-0.32696097642277688</v>
      </c>
      <c r="AT74" s="19">
        <f ca="1">SUMPRODUCT(ReactionRateK3!$F96:$V96*OFFSET(ReactionStoich!$E$5:$U$5,AT$2,0))*(TimeStep)*'Composition Moles'!$C86</f>
        <v>-0.32696097642277688</v>
      </c>
      <c r="AU74" s="19">
        <f ca="1">SUMPRODUCT(ReactionRateK3!$F96:$V96*OFFSET(ReactionStoich!$E$5:$U$5,AU$2,0))*(TimeStep)*'Composition Moles'!$C86</f>
        <v>-0.32696097642277688</v>
      </c>
      <c r="AV74" s="19">
        <f ca="1">SUMPRODUCT(ReactionRateK3!$F96:$V96*OFFSET(ReactionStoich!$E$5:$U$5,AV$2,0))*(TimeStep)*'Composition Moles'!$C86</f>
        <v>0</v>
      </c>
      <c r="AW74" s="19">
        <f ca="1">SUMPRODUCT(ReactionRateK3!$F96:$V96*OFFSET(ReactionStoich!$E$5:$U$5,AW$2,0))*(TimeStep)*'Composition Moles'!$C86</f>
        <v>0</v>
      </c>
      <c r="AX74" s="19">
        <f ca="1">SUMPRODUCT(ReactionRateK3!$F96:$V96*OFFSET(ReactionStoich!$E$5:$U$5,AX$2,0))*(TimeStep)*'Composition Moles'!$C86</f>
        <v>0</v>
      </c>
      <c r="AY74" s="19">
        <f ca="1">SUMPRODUCT(ReactionRateK3!$F96:$V96*OFFSET(ReactionStoich!$E$5:$U$5,AY$2,0))*(TimeStep)*'Composition Moles'!$C86</f>
        <v>0</v>
      </c>
      <c r="AZ74" s="19">
        <f ca="1">SUMPRODUCT(ReactionRateK3!$F96:$V96*OFFSET(ReactionStoich!$E$5:$U$5,AZ$2,0))*(TimeStep)*'Composition Moles'!$C86</f>
        <v>0</v>
      </c>
      <c r="BA74" s="19">
        <f ca="1">SUMPRODUCT(ReactionRateK3!$F96:$V96*OFFSET(ReactionStoich!$E$5:$U$5,BA$2,0))*(TimeStep)*'Composition Moles'!$C86</f>
        <v>0</v>
      </c>
      <c r="BB74" s="19">
        <f ca="1">SUMPRODUCT(ReactionRateK3!$F96:$V96*OFFSET(ReactionStoich!$E$5:$U$5,BB$2,0))*(TimeStep)*'Composition Moles'!$C86</f>
        <v>0</v>
      </c>
      <c r="BC74" s="19">
        <f ca="1">SUMPRODUCT(ReactionRateK3!$F96:$V96*OFFSET(ReactionStoich!$E$5:$U$5,BC$2,0))*(TimeStep)*'Composition Moles'!$C86</f>
        <v>0</v>
      </c>
      <c r="BD74" s="19">
        <f ca="1">SUMPRODUCT(ReactionRateK3!$F96:$V96*OFFSET(ReactionStoich!$E$5:$U$5,BD$2,0))*(TimeStep)*'Composition Moles'!$C86</f>
        <v>0</v>
      </c>
      <c r="BE74" s="19">
        <f ca="1">SUMPRODUCT(ReactionRateK3!$F96:$V96*OFFSET(ReactionStoich!$E$5:$U$5,BE$2,0))*(TimeStep)*'Composition Moles'!$C86</f>
        <v>0</v>
      </c>
      <c r="BF74" s="19">
        <f ca="1">SUMPRODUCT(ReactionRateK3!$F96:$V96*OFFSET(ReactionStoich!$E$5:$U$5,BF$2,0))*(TimeStep)*'Composition Moles'!$C86</f>
        <v>0</v>
      </c>
      <c r="BG74" s="19">
        <f ca="1">SUMPRODUCT(ReactionRateK3!$F96:$V96*OFFSET(ReactionStoich!$E$5:$U$5,BG$2,0))*(TimeStep)*'Composition Moles'!$C86</f>
        <v>0</v>
      </c>
      <c r="BH74" s="19">
        <f ca="1">SUMPRODUCT(ReactionRateK3!$F96:$V96*OFFSET(ReactionStoich!$E$5:$U$5,BH$2,0))*(TimeStep)*'Composition Moles'!$C86</f>
        <v>0</v>
      </c>
      <c r="BI74" s="19">
        <f ca="1">SUMPRODUCT(ReactionRateK3!$F96:$V96*OFFSET(ReactionStoich!$E$5:$U$5,BI$2,0))*(TimeStep)*'Composition Moles'!$C86</f>
        <v>0</v>
      </c>
      <c r="BJ74" s="19">
        <f ca="1">SUMPRODUCT(ReactionRateK3!$F96:$V96*OFFSET(ReactionStoich!$E$5:$U$5,BJ$2,0))*(TimeStep)*'Composition Moles'!$C86</f>
        <v>0</v>
      </c>
      <c r="BK74" s="19">
        <f ca="1">SUMPRODUCT(ReactionRateK3!$F96:$V96*OFFSET(ReactionStoich!$E$5:$U$5,BK$2,0))*(TimeStep)*'Composition Moles'!$C86</f>
        <v>0</v>
      </c>
      <c r="BL74" s="19">
        <f ca="1">SUMPRODUCT(ReactionRateK3!$F96:$V96*OFFSET(ReactionStoich!$E$5:$U$5,BL$2,0))*(TimeStep)*'Composition Moles'!$C86</f>
        <v>0</v>
      </c>
      <c r="BM74" s="19">
        <f ca="1">SUMPRODUCT(ReactionRateK3!$F96:$V96*OFFSET(ReactionStoich!$E$5:$U$5,BM$2,0))*(TimeStep)*'Composition Moles'!$C86</f>
        <v>0</v>
      </c>
      <c r="BN74" s="19">
        <f ca="1">SUMPRODUCT(ReactionRateK3!$F96:$V96*OFFSET(ReactionStoich!$E$5:$U$5,BN$2,0))*(TimeStep)*'Composition Moles'!$C86</f>
        <v>0</v>
      </c>
      <c r="BO74" s="19">
        <f ca="1">SUMPRODUCT(ReactionRateK3!$F96:$V96*OFFSET(ReactionStoich!$E$5:$U$5,BO$2,0))*(TimeStep)*'Composition Moles'!$C86</f>
        <v>0</v>
      </c>
      <c r="BP74" s="19">
        <f ca="1">SUMPRODUCT(ReactionRateK3!$F96:$V96*OFFSET(ReactionStoich!$E$5:$U$5,BP$2,0))*(TimeStep)*'Composition Moles'!$C86</f>
        <v>0</v>
      </c>
      <c r="BQ74" s="19">
        <f ca="1">SUMPRODUCT(ReactionRateK3!$F96:$V96*OFFSET(ReactionStoich!$E$5:$U$5,BQ$2,0))*(TimeStep)*'Composition Moles'!$C86</f>
        <v>0</v>
      </c>
      <c r="BR74" s="19">
        <f ca="1">SUMPRODUCT(ReactionRateK3!$F96:$V96*OFFSET(ReactionStoich!$E$5:$U$5,BR$2,0))*(TimeStep)*'Composition Moles'!$C86</f>
        <v>0</v>
      </c>
      <c r="BS74" s="19">
        <f ca="1">SUMPRODUCT(ReactionRateK3!$F96:$V96*OFFSET(ReactionStoich!$E$5:$U$5,BS$2,0))*(TimeStep)*'Composition Moles'!$C86</f>
        <v>0</v>
      </c>
      <c r="BT74" s="19">
        <f ca="1">SUMPRODUCT(ReactionRateK3!$F96:$V96*OFFSET(ReactionStoich!$E$5:$U$5,BT$2,0))*(TimeStep)*'Composition Moles'!$C86</f>
        <v>0</v>
      </c>
      <c r="BU74" s="19">
        <f ca="1">SUMPRODUCT(ReactionRateK3!$F96:$V96*OFFSET(ReactionStoich!$E$5:$U$5,BU$2,0))*(TimeStep)*'Composition Moles'!$C86</f>
        <v>0</v>
      </c>
      <c r="BV74" s="19">
        <f ca="1">SUMPRODUCT(ReactionRateK3!$F96:$V96*OFFSET(ReactionStoich!$E$5:$U$5,BV$2,0))*(TimeStep)*'Composition Moles'!$C86</f>
        <v>0</v>
      </c>
      <c r="BW74" s="19">
        <f ca="1">SUMPRODUCT(ReactionRateK3!$F96:$V96*OFFSET(ReactionStoich!$E$5:$U$5,BW$2,0))*(TimeStep)*'Composition Moles'!$C86</f>
        <v>0</v>
      </c>
    </row>
    <row r="75" spans="1:75">
      <c r="A75">
        <f>ReactionRateK1!A97</f>
        <v>3.2499999999999964</v>
      </c>
      <c r="B75" s="20">
        <f t="shared" ref="B75:B137" ca="1" si="8">SUMPRODUCT(F75:BW75,$F$5:$BW$5)</f>
        <v>-3222.2393977072302</v>
      </c>
      <c r="C75" s="20">
        <f ca="1">'Composition Moles'!BZ87</f>
        <v>144225.43124429579</v>
      </c>
      <c r="D75" s="26">
        <f t="shared" ca="1" si="7"/>
        <v>2.2341686690811484E-2</v>
      </c>
      <c r="F75" s="19">
        <f ca="1">SUMPRODUCT(ReactionRateK3!$F97:$V97*OFFSET(ReactionStoich!$E$5:$U$5,F$2,0))*(TimeStep)*'Composition Moles'!$C87</f>
        <v>-8.3293054298784724E-2</v>
      </c>
      <c r="G75" s="19">
        <f ca="1">SUMPRODUCT(ReactionRateK3!$F97:$V97*OFFSET(ReactionStoich!$E$5:$U$5,G$2,0))*(TimeStep)*'Composition Moles'!$C87</f>
        <v>0</v>
      </c>
      <c r="H75" s="19">
        <f ca="1">SUMPRODUCT(ReactionRateK3!$F97:$V97*OFFSET(ReactionStoich!$E$5:$U$5,H$2,0))*(TimeStep)*'Composition Moles'!$C87</f>
        <v>8.2267625396360164E-2</v>
      </c>
      <c r="I75" s="19">
        <f ca="1">SUMPRODUCT(ReactionRateK3!$F97:$V97*OFFSET(ReactionStoich!$E$5:$U$5,I$2,0))*(TimeStep)*'Composition Moles'!$C87</f>
        <v>1.0254289024245631E-3</v>
      </c>
      <c r="J75" s="19">
        <f ca="1">SUMPRODUCT(ReactionRateK3!$F97:$V97*OFFSET(ReactionStoich!$E$5:$U$5,J$2,0))*(TimeStep)*'Composition Moles'!$C87</f>
        <v>0</v>
      </c>
      <c r="K75" s="19">
        <f ca="1">SUMPRODUCT(ReactionRateK3!$F97:$V97*OFFSET(ReactionStoich!$E$5:$U$5,K$2,0))*(TimeStep)*'Composition Moles'!$C87</f>
        <v>0</v>
      </c>
      <c r="L75" s="19">
        <f ca="1">SUMPRODUCT(ReactionRateK3!$F97:$V97*OFFSET(ReactionStoich!$E$5:$U$5,L$2,0))*(TimeStep)*'Composition Moles'!$C87</f>
        <v>0</v>
      </c>
      <c r="M75" s="19">
        <f ca="1">SUMPRODUCT(ReactionRateK3!$F97:$V97*OFFSET(ReactionStoich!$E$5:$U$5,M$2,0))*(TimeStep)*'Composition Moles'!$C87</f>
        <v>0</v>
      </c>
      <c r="N75" s="19">
        <f ca="1">SUMPRODUCT(ReactionRateK3!$F97:$V97*OFFSET(ReactionStoich!$E$5:$U$5,N$2,0))*(TimeStep)*'Composition Moles'!$C87</f>
        <v>0</v>
      </c>
      <c r="O75" s="19">
        <f ca="1">SUMPRODUCT(ReactionRateK3!$F97:$V97*OFFSET(ReactionStoich!$E$5:$U$5,O$2,0))*(TimeStep)*'Composition Moles'!$C87</f>
        <v>0</v>
      </c>
      <c r="P75" s="19">
        <f ca="1">SUMPRODUCT(ReactionRateK3!$F97:$V97*OFFSET(ReactionStoich!$E$5:$U$5,P$2,0))*(TimeStep)*'Composition Moles'!$C87</f>
        <v>0</v>
      </c>
      <c r="Q75" s="19">
        <f ca="1">SUMPRODUCT(ReactionRateK3!$F97:$V97*OFFSET(ReactionStoich!$E$5:$U$5,Q$2,0))*(TimeStep)*'Composition Moles'!$C87</f>
        <v>0</v>
      </c>
      <c r="R75" s="19">
        <f ca="1">SUMPRODUCT(ReactionRateK3!$F97:$V97*OFFSET(ReactionStoich!$E$5:$U$5,R$2,0))*(TimeStep)*'Composition Moles'!$C87</f>
        <v>0</v>
      </c>
      <c r="S75" s="19">
        <f ca="1">SUMPRODUCT(ReactionRateK3!$F97:$V97*OFFSET(ReactionStoich!$E$5:$U$5,S$2,0))*(TimeStep)*'Composition Moles'!$C87</f>
        <v>2.4215158117831699</v>
      </c>
      <c r="T75" s="19">
        <f ca="1">SUMPRODUCT(ReactionRateK3!$F97:$V97*OFFSET(ReactionStoich!$E$5:$U$5,T$2,0))*(TimeStep)*'Composition Moles'!$C87</f>
        <v>0</v>
      </c>
      <c r="U75" s="19">
        <f ca="1">SUMPRODUCT(ReactionRateK3!$F97:$V97*OFFSET(ReactionStoich!$E$5:$U$5,U$2,0))*(TimeStep)*'Composition Moles'!$C87</f>
        <v>0</v>
      </c>
      <c r="V75" s="19">
        <f ca="1">SUMPRODUCT(ReactionRateK3!$F97:$V97*OFFSET(ReactionStoich!$E$5:$U$5,V$2,0))*(TimeStep)*'Composition Moles'!$C87</f>
        <v>0</v>
      </c>
      <c r="W75" s="19">
        <f ca="1">SUMPRODUCT(ReactionRateK3!$F97:$V97*OFFSET(ReactionStoich!$E$5:$U$5,W$2,0))*(TimeStep)*'Composition Moles'!$C87</f>
        <v>0</v>
      </c>
      <c r="X75" s="19">
        <f ca="1">SUMPRODUCT(ReactionRateK3!$F97:$V97*OFFSET(ReactionStoich!$E$5:$U$5,X$2,0))*(TimeStep)*'Composition Moles'!$C87</f>
        <v>0</v>
      </c>
      <c r="Y75" s="19">
        <f ca="1">SUMPRODUCT(ReactionRateK3!$F97:$V97*OFFSET(ReactionStoich!$E$5:$U$5,Y$2,0))*(TimeStep)*'Composition Moles'!$C87</f>
        <v>-5.7231919110516465</v>
      </c>
      <c r="Z75" s="19">
        <f ca="1">SUMPRODUCT(ReactionRateK3!$F97:$V97*OFFSET(ReactionStoich!$E$5:$U$5,Z$2,0))*(TimeStep)*'Composition Moles'!$C87</f>
        <v>0</v>
      </c>
      <c r="AA75" s="19">
        <f ca="1">SUMPRODUCT(ReactionRateK3!$F97:$V97*OFFSET(ReactionStoich!$E$5:$U$5,AA$2,0))*(TimeStep)*'Composition Moles'!$C87</f>
        <v>0</v>
      </c>
      <c r="AB75" s="19">
        <f ca="1">SUMPRODUCT(ReactionRateK3!$F97:$V97*OFFSET(ReactionStoich!$E$5:$U$5,AB$2,0))*(TimeStep)*'Composition Moles'!$C87</f>
        <v>0</v>
      </c>
      <c r="AC75" s="19">
        <f ca="1">SUMPRODUCT(ReactionRateK3!$F97:$V97*OFFSET(ReactionStoich!$E$5:$U$5,AC$2,0))*(TimeStep)*'Composition Moles'!$C87</f>
        <v>0</v>
      </c>
      <c r="AD75" s="19">
        <f ca="1">SUMPRODUCT(ReactionRateK3!$F97:$V97*OFFSET(ReactionStoich!$E$5:$U$5,AD$2,0))*(TimeStep)*'Composition Moles'!$C87</f>
        <v>0</v>
      </c>
      <c r="AE75" s="19">
        <f ca="1">SUMPRODUCT(ReactionRateK3!$F97:$V97*OFFSET(ReactionStoich!$E$5:$U$5,AE$2,0))*(TimeStep)*'Composition Moles'!$C87</f>
        <v>0</v>
      </c>
      <c r="AF75" s="19">
        <f ca="1">SUMPRODUCT(ReactionRateK3!$F97:$V97*OFFSET(ReactionStoich!$E$5:$U$5,AF$2,0))*(TimeStep)*'Composition Moles'!$C87</f>
        <v>0</v>
      </c>
      <c r="AG75" s="19">
        <f ca="1">SUMPRODUCT(ReactionRateK3!$F97:$V97*OFFSET(ReactionStoich!$E$5:$U$5,AG$2,0))*(TimeStep)*'Composition Moles'!$C87</f>
        <v>-1.5196573594128676E-2</v>
      </c>
      <c r="AH75" s="19">
        <f ca="1">SUMPRODUCT(ReactionRateK3!$F97:$V97*OFFSET(ReactionStoich!$E$5:$U$5,AH$2,0))*(TimeStep)*'Composition Moles'!$C87</f>
        <v>-0.23782608998352581</v>
      </c>
      <c r="AI75" s="19">
        <f ca="1">SUMPRODUCT(ReactionRateK3!$F97:$V97*OFFSET(ReactionStoich!$E$5:$U$5,AI$2,0))*(TimeStep)*'Composition Moles'!$C87</f>
        <v>3.6261407253605769</v>
      </c>
      <c r="AJ75" s="19">
        <f ca="1">SUMPRODUCT(ReactionRateK3!$F97:$V97*OFFSET(ReactionStoich!$E$5:$U$5,AJ$2,0))*(TimeStep)*'Composition Moles'!$C87</f>
        <v>0.97632986247085518</v>
      </c>
      <c r="AK75" s="19">
        <f ca="1">SUMPRODUCT(ReactionRateK3!$F97:$V97*OFFSET(ReactionStoich!$E$5:$U$5,AK$2,0))*(TimeStep)*'Composition Moles'!$C87</f>
        <v>0</v>
      </c>
      <c r="AL75" s="19">
        <f ca="1">SUMPRODUCT(ReactionRateK3!$F97:$V97*OFFSET(ReactionStoich!$E$5:$U$5,AL$2,0))*(TimeStep)*'Composition Moles'!$C87</f>
        <v>0</v>
      </c>
      <c r="AM75" s="19">
        <f ca="1">SUMPRODUCT(ReactionRateK3!$F97:$V97*OFFSET(ReactionStoich!$E$5:$U$5,AM$2,0))*(TimeStep)*'Composition Moles'!$C87</f>
        <v>0</v>
      </c>
      <c r="AN75" s="19">
        <f ca="1">SUMPRODUCT(ReactionRateK3!$F97:$V97*OFFSET(ReactionStoich!$E$5:$U$5,AN$2,0))*(TimeStep)*'Composition Moles'!$C87</f>
        <v>0</v>
      </c>
      <c r="AO75" s="19">
        <f ca="1">SUMPRODUCT(ReactionRateK3!$F97:$V97*OFFSET(ReactionStoich!$E$5:$U$5,AO$2,0))*(TimeStep)*'Composition Moles'!$C87</f>
        <v>-1.0254289024245631E-3</v>
      </c>
      <c r="AP75" s="19">
        <f ca="1">SUMPRODUCT(ReactionRateK3!$F97:$V97*OFFSET(ReactionStoich!$E$5:$U$5,AP$2,0))*(TimeStep)*'Composition Moles'!$C87</f>
        <v>-8.309770492271662E-2</v>
      </c>
      <c r="AQ75" s="19">
        <f ca="1">SUMPRODUCT(ReactionRateK3!$F97:$V97*OFFSET(ReactionStoich!$E$5:$U$5,AQ$2,0))*(TimeStep)*'Composition Moles'!$C87</f>
        <v>0</v>
      </c>
      <c r="AR75" s="19">
        <f ca="1">SUMPRODUCT(ReactionRateK3!$F97:$V97*OFFSET(ReactionStoich!$E$5:$U$5,AR$2,0))*(TimeStep)*'Composition Moles'!$C87</f>
        <v>0</v>
      </c>
      <c r="AS75" s="19">
        <f ca="1">SUMPRODUCT(ReactionRateK3!$F97:$V97*OFFSET(ReactionStoich!$E$5:$U$5,AS$2,0))*(TimeStep)*'Composition Moles'!$C87</f>
        <v>-0.32121623038671993</v>
      </c>
      <c r="AT75" s="19">
        <f ca="1">SUMPRODUCT(ReactionRateK3!$F97:$V97*OFFSET(ReactionStoich!$E$5:$U$5,AT$2,0))*(TimeStep)*'Composition Moles'!$C87</f>
        <v>-0.32121623038671993</v>
      </c>
      <c r="AU75" s="19">
        <f ca="1">SUMPRODUCT(ReactionRateK3!$F97:$V97*OFFSET(ReactionStoich!$E$5:$U$5,AU$2,0))*(TimeStep)*'Composition Moles'!$C87</f>
        <v>-0.32121623038671993</v>
      </c>
      <c r="AV75" s="19">
        <f ca="1">SUMPRODUCT(ReactionRateK3!$F97:$V97*OFFSET(ReactionStoich!$E$5:$U$5,AV$2,0))*(TimeStep)*'Composition Moles'!$C87</f>
        <v>0</v>
      </c>
      <c r="AW75" s="19">
        <f ca="1">SUMPRODUCT(ReactionRateK3!$F97:$V97*OFFSET(ReactionStoich!$E$5:$U$5,AW$2,0))*(TimeStep)*'Composition Moles'!$C87</f>
        <v>0</v>
      </c>
      <c r="AX75" s="19">
        <f ca="1">SUMPRODUCT(ReactionRateK3!$F97:$V97*OFFSET(ReactionStoich!$E$5:$U$5,AX$2,0))*(TimeStep)*'Composition Moles'!$C87</f>
        <v>0</v>
      </c>
      <c r="AY75" s="19">
        <f ca="1">SUMPRODUCT(ReactionRateK3!$F97:$V97*OFFSET(ReactionStoich!$E$5:$U$5,AY$2,0))*(TimeStep)*'Composition Moles'!$C87</f>
        <v>0</v>
      </c>
      <c r="AZ75" s="19">
        <f ca="1">SUMPRODUCT(ReactionRateK3!$F97:$V97*OFFSET(ReactionStoich!$E$5:$U$5,AZ$2,0))*(TimeStep)*'Composition Moles'!$C87</f>
        <v>0</v>
      </c>
      <c r="BA75" s="19">
        <f ca="1">SUMPRODUCT(ReactionRateK3!$F97:$V97*OFFSET(ReactionStoich!$E$5:$U$5,BA$2,0))*(TimeStep)*'Composition Moles'!$C87</f>
        <v>0</v>
      </c>
      <c r="BB75" s="19">
        <f ca="1">SUMPRODUCT(ReactionRateK3!$F97:$V97*OFFSET(ReactionStoich!$E$5:$U$5,BB$2,0))*(TimeStep)*'Composition Moles'!$C87</f>
        <v>0</v>
      </c>
      <c r="BC75" s="19">
        <f ca="1">SUMPRODUCT(ReactionRateK3!$F97:$V97*OFFSET(ReactionStoich!$E$5:$U$5,BC$2,0))*(TimeStep)*'Composition Moles'!$C87</f>
        <v>0</v>
      </c>
      <c r="BD75" s="19">
        <f ca="1">SUMPRODUCT(ReactionRateK3!$F97:$V97*OFFSET(ReactionStoich!$E$5:$U$5,BD$2,0))*(TimeStep)*'Composition Moles'!$C87</f>
        <v>0</v>
      </c>
      <c r="BE75" s="19">
        <f ca="1">SUMPRODUCT(ReactionRateK3!$F97:$V97*OFFSET(ReactionStoich!$E$5:$U$5,BE$2,0))*(TimeStep)*'Composition Moles'!$C87</f>
        <v>0</v>
      </c>
      <c r="BF75" s="19">
        <f ca="1">SUMPRODUCT(ReactionRateK3!$F97:$V97*OFFSET(ReactionStoich!$E$5:$U$5,BF$2,0))*(TimeStep)*'Composition Moles'!$C87</f>
        <v>0</v>
      </c>
      <c r="BG75" s="19">
        <f ca="1">SUMPRODUCT(ReactionRateK3!$F97:$V97*OFFSET(ReactionStoich!$E$5:$U$5,BG$2,0))*(TimeStep)*'Composition Moles'!$C87</f>
        <v>0</v>
      </c>
      <c r="BH75" s="19">
        <f ca="1">SUMPRODUCT(ReactionRateK3!$F97:$V97*OFFSET(ReactionStoich!$E$5:$U$5,BH$2,0))*(TimeStep)*'Composition Moles'!$C87</f>
        <v>0</v>
      </c>
      <c r="BI75" s="19">
        <f ca="1">SUMPRODUCT(ReactionRateK3!$F97:$V97*OFFSET(ReactionStoich!$E$5:$U$5,BI$2,0))*(TimeStep)*'Composition Moles'!$C87</f>
        <v>0</v>
      </c>
      <c r="BJ75" s="19">
        <f ca="1">SUMPRODUCT(ReactionRateK3!$F97:$V97*OFFSET(ReactionStoich!$E$5:$U$5,BJ$2,0))*(TimeStep)*'Composition Moles'!$C87</f>
        <v>0</v>
      </c>
      <c r="BK75" s="19">
        <f ca="1">SUMPRODUCT(ReactionRateK3!$F97:$V97*OFFSET(ReactionStoich!$E$5:$U$5,BK$2,0))*(TimeStep)*'Composition Moles'!$C87</f>
        <v>0</v>
      </c>
      <c r="BL75" s="19">
        <f ca="1">SUMPRODUCT(ReactionRateK3!$F97:$V97*OFFSET(ReactionStoich!$E$5:$U$5,BL$2,0))*(TimeStep)*'Composition Moles'!$C87</f>
        <v>0</v>
      </c>
      <c r="BM75" s="19">
        <f ca="1">SUMPRODUCT(ReactionRateK3!$F97:$V97*OFFSET(ReactionStoich!$E$5:$U$5,BM$2,0))*(TimeStep)*'Composition Moles'!$C87</f>
        <v>0</v>
      </c>
      <c r="BN75" s="19">
        <f ca="1">SUMPRODUCT(ReactionRateK3!$F97:$V97*OFFSET(ReactionStoich!$E$5:$U$5,BN$2,0))*(TimeStep)*'Composition Moles'!$C87</f>
        <v>0</v>
      </c>
      <c r="BO75" s="19">
        <f ca="1">SUMPRODUCT(ReactionRateK3!$F97:$V97*OFFSET(ReactionStoich!$E$5:$U$5,BO$2,0))*(TimeStep)*'Composition Moles'!$C87</f>
        <v>0</v>
      </c>
      <c r="BP75" s="19">
        <f ca="1">SUMPRODUCT(ReactionRateK3!$F97:$V97*OFFSET(ReactionStoich!$E$5:$U$5,BP$2,0))*(TimeStep)*'Composition Moles'!$C87</f>
        <v>0</v>
      </c>
      <c r="BQ75" s="19">
        <f ca="1">SUMPRODUCT(ReactionRateK3!$F97:$V97*OFFSET(ReactionStoich!$E$5:$U$5,BQ$2,0))*(TimeStep)*'Composition Moles'!$C87</f>
        <v>0</v>
      </c>
      <c r="BR75" s="19">
        <f ca="1">SUMPRODUCT(ReactionRateK3!$F97:$V97*OFFSET(ReactionStoich!$E$5:$U$5,BR$2,0))*(TimeStep)*'Composition Moles'!$C87</f>
        <v>0</v>
      </c>
      <c r="BS75" s="19">
        <f ca="1">SUMPRODUCT(ReactionRateK3!$F97:$V97*OFFSET(ReactionStoich!$E$5:$U$5,BS$2,0))*(TimeStep)*'Composition Moles'!$C87</f>
        <v>0</v>
      </c>
      <c r="BT75" s="19">
        <f ca="1">SUMPRODUCT(ReactionRateK3!$F97:$V97*OFFSET(ReactionStoich!$E$5:$U$5,BT$2,0))*(TimeStep)*'Composition Moles'!$C87</f>
        <v>0</v>
      </c>
      <c r="BU75" s="19">
        <f ca="1">SUMPRODUCT(ReactionRateK3!$F97:$V97*OFFSET(ReactionStoich!$E$5:$U$5,BU$2,0))*(TimeStep)*'Composition Moles'!$C87</f>
        <v>0</v>
      </c>
      <c r="BV75" s="19">
        <f ca="1">SUMPRODUCT(ReactionRateK3!$F97:$V97*OFFSET(ReactionStoich!$E$5:$U$5,BV$2,0))*(TimeStep)*'Composition Moles'!$C87</f>
        <v>0</v>
      </c>
      <c r="BW75" s="19">
        <f ca="1">SUMPRODUCT(ReactionRateK3!$F97:$V97*OFFSET(ReactionStoich!$E$5:$U$5,BW$2,0))*(TimeStep)*'Composition Moles'!$C87</f>
        <v>0</v>
      </c>
    </row>
    <row r="76" spans="1:75">
      <c r="A76">
        <f>ReactionRateK1!A98</f>
        <v>3.2999999999999963</v>
      </c>
      <c r="B76" s="20">
        <f t="shared" ca="1" si="8"/>
        <v>-3071.2266078932648</v>
      </c>
      <c r="C76" s="20">
        <f ca="1">'Composition Moles'!BZ88</f>
        <v>144230.01624424959</v>
      </c>
      <c r="D76" s="26">
        <f t="shared" ca="1" si="7"/>
        <v>2.1293948984185278E-2</v>
      </c>
      <c r="F76" s="19">
        <f ca="1">SUMPRODUCT(ReactionRateK3!$F98:$V98*OFFSET(ReactionStoich!$E$5:$U$5,F$2,0))*(TimeStep)*'Composition Moles'!$C88</f>
        <v>-7.7878666146807829E-2</v>
      </c>
      <c r="G76" s="19">
        <f ca="1">SUMPRODUCT(ReactionRateK3!$F98:$V98*OFFSET(ReactionStoich!$E$5:$U$5,G$2,0))*(TimeStep)*'Composition Moles'!$C88</f>
        <v>0</v>
      </c>
      <c r="H76" s="19">
        <f ca="1">SUMPRODUCT(ReactionRateK3!$F98:$V98*OFFSET(ReactionStoich!$E$5:$U$5,H$2,0))*(TimeStep)*'Composition Moles'!$C88</f>
        <v>7.6948365555987261E-2</v>
      </c>
      <c r="I76" s="19">
        <f ca="1">SUMPRODUCT(ReactionRateK3!$F98:$V98*OFFSET(ReactionStoich!$E$5:$U$5,I$2,0))*(TimeStep)*'Composition Moles'!$C88</f>
        <v>9.3030059082057736E-4</v>
      </c>
      <c r="J76" s="19">
        <f ca="1">SUMPRODUCT(ReactionRateK3!$F98:$V98*OFFSET(ReactionStoich!$E$5:$U$5,J$2,0))*(TimeStep)*'Composition Moles'!$C88</f>
        <v>0</v>
      </c>
      <c r="K76" s="19">
        <f ca="1">SUMPRODUCT(ReactionRateK3!$F98:$V98*OFFSET(ReactionStoich!$E$5:$U$5,K$2,0))*(TimeStep)*'Composition Moles'!$C88</f>
        <v>0</v>
      </c>
      <c r="L76" s="19">
        <f ca="1">SUMPRODUCT(ReactionRateK3!$F98:$V98*OFFSET(ReactionStoich!$E$5:$U$5,L$2,0))*(TimeStep)*'Composition Moles'!$C88</f>
        <v>0</v>
      </c>
      <c r="M76" s="19">
        <f ca="1">SUMPRODUCT(ReactionRateK3!$F98:$V98*OFFSET(ReactionStoich!$E$5:$U$5,M$2,0))*(TimeStep)*'Composition Moles'!$C88</f>
        <v>0</v>
      </c>
      <c r="N76" s="19">
        <f ca="1">SUMPRODUCT(ReactionRateK3!$F98:$V98*OFFSET(ReactionStoich!$E$5:$U$5,N$2,0))*(TimeStep)*'Composition Moles'!$C88</f>
        <v>0</v>
      </c>
      <c r="O76" s="19">
        <f ca="1">SUMPRODUCT(ReactionRateK3!$F98:$V98*OFFSET(ReactionStoich!$E$5:$U$5,O$2,0))*(TimeStep)*'Composition Moles'!$C88</f>
        <v>0</v>
      </c>
      <c r="P76" s="19">
        <f ca="1">SUMPRODUCT(ReactionRateK3!$F98:$V98*OFFSET(ReactionStoich!$E$5:$U$5,P$2,0))*(TimeStep)*'Composition Moles'!$C88</f>
        <v>0</v>
      </c>
      <c r="Q76" s="19">
        <f ca="1">SUMPRODUCT(ReactionRateK3!$F98:$V98*OFFSET(ReactionStoich!$E$5:$U$5,Q$2,0))*(TimeStep)*'Composition Moles'!$C88</f>
        <v>0</v>
      </c>
      <c r="R76" s="19">
        <f ca="1">SUMPRODUCT(ReactionRateK3!$F98:$V98*OFFSET(ReactionStoich!$E$5:$U$5,R$2,0))*(TimeStep)*'Composition Moles'!$C88</f>
        <v>0</v>
      </c>
      <c r="S76" s="19">
        <f ca="1">SUMPRODUCT(ReactionRateK3!$F98:$V98*OFFSET(ReactionStoich!$E$5:$U$5,S$2,0))*(TimeStep)*'Composition Moles'!$C88</f>
        <v>2.3706135173736755</v>
      </c>
      <c r="T76" s="19">
        <f ca="1">SUMPRODUCT(ReactionRateK3!$F98:$V98*OFFSET(ReactionStoich!$E$5:$U$5,T$2,0))*(TimeStep)*'Composition Moles'!$C88</f>
        <v>0</v>
      </c>
      <c r="U76" s="19">
        <f ca="1">SUMPRODUCT(ReactionRateK3!$F98:$V98*OFFSET(ReactionStoich!$E$5:$U$5,U$2,0))*(TimeStep)*'Composition Moles'!$C88</f>
        <v>0</v>
      </c>
      <c r="V76" s="19">
        <f ca="1">SUMPRODUCT(ReactionRateK3!$F98:$V98*OFFSET(ReactionStoich!$E$5:$U$5,V$2,0))*(TimeStep)*'Composition Moles'!$C88</f>
        <v>0</v>
      </c>
      <c r="W76" s="19">
        <f ca="1">SUMPRODUCT(ReactionRateK3!$F98:$V98*OFFSET(ReactionStoich!$E$5:$U$5,W$2,0))*(TimeStep)*'Composition Moles'!$C88</f>
        <v>0</v>
      </c>
      <c r="X76" s="19">
        <f ca="1">SUMPRODUCT(ReactionRateK3!$F98:$V98*OFFSET(ReactionStoich!$E$5:$U$5,X$2,0))*(TimeStep)*'Composition Moles'!$C88</f>
        <v>0</v>
      </c>
      <c r="Y76" s="19">
        <f ca="1">SUMPRODUCT(ReactionRateK3!$F98:$V98*OFFSET(ReactionStoich!$E$5:$U$5,Y$2,0))*(TimeStep)*'Composition Moles'!$C88</f>
        <v>-5.6101092905905352</v>
      </c>
      <c r="Z76" s="19">
        <f ca="1">SUMPRODUCT(ReactionRateK3!$F98:$V98*OFFSET(ReactionStoich!$E$5:$U$5,Z$2,0))*(TimeStep)*'Composition Moles'!$C88</f>
        <v>0</v>
      </c>
      <c r="AA76" s="19">
        <f ca="1">SUMPRODUCT(ReactionRateK3!$F98:$V98*OFFSET(ReactionStoich!$E$5:$U$5,AA$2,0))*(TimeStep)*'Composition Moles'!$C88</f>
        <v>0</v>
      </c>
      <c r="AB76" s="19">
        <f ca="1">SUMPRODUCT(ReactionRateK3!$F98:$V98*OFFSET(ReactionStoich!$E$5:$U$5,AB$2,0))*(TimeStep)*'Composition Moles'!$C88</f>
        <v>0</v>
      </c>
      <c r="AC76" s="19">
        <f ca="1">SUMPRODUCT(ReactionRateK3!$F98:$V98*OFFSET(ReactionStoich!$E$5:$U$5,AC$2,0))*(TimeStep)*'Composition Moles'!$C88</f>
        <v>0</v>
      </c>
      <c r="AD76" s="19">
        <f ca="1">SUMPRODUCT(ReactionRateK3!$F98:$V98*OFFSET(ReactionStoich!$E$5:$U$5,AD$2,0))*(TimeStep)*'Composition Moles'!$C88</f>
        <v>0</v>
      </c>
      <c r="AE76" s="19">
        <f ca="1">SUMPRODUCT(ReactionRateK3!$F98:$V98*OFFSET(ReactionStoich!$E$5:$U$5,AE$2,0))*(TimeStep)*'Composition Moles'!$C88</f>
        <v>0</v>
      </c>
      <c r="AF76" s="19">
        <f ca="1">SUMPRODUCT(ReactionRateK3!$F98:$V98*OFFSET(ReactionStoich!$E$5:$U$5,AF$2,0))*(TimeStep)*'Composition Moles'!$C88</f>
        <v>0</v>
      </c>
      <c r="AG76" s="19">
        <f ca="1">SUMPRODUCT(ReactionRateK3!$F98:$V98*OFFSET(ReactionStoich!$E$5:$U$5,AG$2,0))*(TimeStep)*'Composition Moles'!$C88</f>
        <v>-1.4679471838398288E-2</v>
      </c>
      <c r="AH76" s="19">
        <f ca="1">SUMPRODUCT(ReactionRateK3!$F98:$V98*OFFSET(ReactionStoich!$E$5:$U$5,AH$2,0))*(TimeStep)*'Composition Moles'!$C88</f>
        <v>-0.27688484204231889</v>
      </c>
      <c r="AI76" s="19">
        <f ca="1">SUMPRODUCT(ReactionRateK3!$F98:$V98*OFFSET(ReactionStoich!$E$5:$U$5,AI$2,0))*(TimeStep)*'Composition Moles'!$C88</f>
        <v>3.6006514204044198</v>
      </c>
      <c r="AJ76" s="19">
        <f ca="1">SUMPRODUCT(ReactionRateK3!$F98:$V98*OFFSET(ReactionStoich!$E$5:$U$5,AJ$2,0))*(TimeStep)*'Composition Moles'!$C88</f>
        <v>0.95597855542077859</v>
      </c>
      <c r="AK76" s="19">
        <f ca="1">SUMPRODUCT(ReactionRateK3!$F98:$V98*OFFSET(ReactionStoich!$E$5:$U$5,AK$2,0))*(TimeStep)*'Composition Moles'!$C88</f>
        <v>0</v>
      </c>
      <c r="AL76" s="19">
        <f ca="1">SUMPRODUCT(ReactionRateK3!$F98:$V98*OFFSET(ReactionStoich!$E$5:$U$5,AL$2,0))*(TimeStep)*'Composition Moles'!$C88</f>
        <v>0</v>
      </c>
      <c r="AM76" s="19">
        <f ca="1">SUMPRODUCT(ReactionRateK3!$F98:$V98*OFFSET(ReactionStoich!$E$5:$U$5,AM$2,0))*(TimeStep)*'Composition Moles'!$C88</f>
        <v>0</v>
      </c>
      <c r="AN76" s="19">
        <f ca="1">SUMPRODUCT(ReactionRateK3!$F98:$V98*OFFSET(ReactionStoich!$E$5:$U$5,AN$2,0))*(TimeStep)*'Composition Moles'!$C88</f>
        <v>0</v>
      </c>
      <c r="AO76" s="19">
        <f ca="1">SUMPRODUCT(ReactionRateK3!$F98:$V98*OFFSET(ReactionStoich!$E$5:$U$5,AO$2,0))*(TimeStep)*'Composition Moles'!$C88</f>
        <v>-9.3030059082057736E-4</v>
      </c>
      <c r="AP76" s="19">
        <f ca="1">SUMPRODUCT(ReactionRateK3!$F98:$V98*OFFSET(ReactionStoich!$E$5:$U$5,AP$2,0))*(TimeStep)*'Composition Moles'!$C88</f>
        <v>-7.7788104704573327E-2</v>
      </c>
      <c r="AQ76" s="19">
        <f ca="1">SUMPRODUCT(ReactionRateK3!$F98:$V98*OFFSET(ReactionStoich!$E$5:$U$5,AQ$2,0))*(TimeStep)*'Composition Moles'!$C88</f>
        <v>0</v>
      </c>
      <c r="AR76" s="19">
        <f ca="1">SUMPRODUCT(ReactionRateK3!$F98:$V98*OFFSET(ReactionStoich!$E$5:$U$5,AR$2,0))*(TimeStep)*'Composition Moles'!$C88</f>
        <v>0</v>
      </c>
      <c r="AS76" s="19">
        <f ca="1">SUMPRODUCT(ReactionRateK3!$F98:$V98*OFFSET(ReactionStoich!$E$5:$U$5,AS$2,0))*(TimeStep)*'Composition Moles'!$C88</f>
        <v>-0.31561716114407556</v>
      </c>
      <c r="AT76" s="19">
        <f ca="1">SUMPRODUCT(ReactionRateK3!$F98:$V98*OFFSET(ReactionStoich!$E$5:$U$5,AT$2,0))*(TimeStep)*'Composition Moles'!$C88</f>
        <v>-0.31561716114407556</v>
      </c>
      <c r="AU76" s="19">
        <f ca="1">SUMPRODUCT(ReactionRateK3!$F98:$V98*OFFSET(ReactionStoich!$E$5:$U$5,AU$2,0))*(TimeStep)*'Composition Moles'!$C88</f>
        <v>-0.31561716114407556</v>
      </c>
      <c r="AV76" s="19">
        <f ca="1">SUMPRODUCT(ReactionRateK3!$F98:$V98*OFFSET(ReactionStoich!$E$5:$U$5,AV$2,0))*(TimeStep)*'Composition Moles'!$C88</f>
        <v>0</v>
      </c>
      <c r="AW76" s="19">
        <f ca="1">SUMPRODUCT(ReactionRateK3!$F98:$V98*OFFSET(ReactionStoich!$E$5:$U$5,AW$2,0))*(TimeStep)*'Composition Moles'!$C88</f>
        <v>0</v>
      </c>
      <c r="AX76" s="19">
        <f ca="1">SUMPRODUCT(ReactionRateK3!$F98:$V98*OFFSET(ReactionStoich!$E$5:$U$5,AX$2,0))*(TimeStep)*'Composition Moles'!$C88</f>
        <v>0</v>
      </c>
      <c r="AY76" s="19">
        <f ca="1">SUMPRODUCT(ReactionRateK3!$F98:$V98*OFFSET(ReactionStoich!$E$5:$U$5,AY$2,0))*(TimeStep)*'Composition Moles'!$C88</f>
        <v>0</v>
      </c>
      <c r="AZ76" s="19">
        <f ca="1">SUMPRODUCT(ReactionRateK3!$F98:$V98*OFFSET(ReactionStoich!$E$5:$U$5,AZ$2,0))*(TimeStep)*'Composition Moles'!$C88</f>
        <v>0</v>
      </c>
      <c r="BA76" s="19">
        <f ca="1">SUMPRODUCT(ReactionRateK3!$F98:$V98*OFFSET(ReactionStoich!$E$5:$U$5,BA$2,0))*(TimeStep)*'Composition Moles'!$C88</f>
        <v>0</v>
      </c>
      <c r="BB76" s="19">
        <f ca="1">SUMPRODUCT(ReactionRateK3!$F98:$V98*OFFSET(ReactionStoich!$E$5:$U$5,BB$2,0))*(TimeStep)*'Composition Moles'!$C88</f>
        <v>0</v>
      </c>
      <c r="BC76" s="19">
        <f ca="1">SUMPRODUCT(ReactionRateK3!$F98:$V98*OFFSET(ReactionStoich!$E$5:$U$5,BC$2,0))*(TimeStep)*'Composition Moles'!$C88</f>
        <v>0</v>
      </c>
      <c r="BD76" s="19">
        <f ca="1">SUMPRODUCT(ReactionRateK3!$F98:$V98*OFFSET(ReactionStoich!$E$5:$U$5,BD$2,0))*(TimeStep)*'Composition Moles'!$C88</f>
        <v>0</v>
      </c>
      <c r="BE76" s="19">
        <f ca="1">SUMPRODUCT(ReactionRateK3!$F98:$V98*OFFSET(ReactionStoich!$E$5:$U$5,BE$2,0))*(TimeStep)*'Composition Moles'!$C88</f>
        <v>0</v>
      </c>
      <c r="BF76" s="19">
        <f ca="1">SUMPRODUCT(ReactionRateK3!$F98:$V98*OFFSET(ReactionStoich!$E$5:$U$5,BF$2,0))*(TimeStep)*'Composition Moles'!$C88</f>
        <v>0</v>
      </c>
      <c r="BG76" s="19">
        <f ca="1">SUMPRODUCT(ReactionRateK3!$F98:$V98*OFFSET(ReactionStoich!$E$5:$U$5,BG$2,0))*(TimeStep)*'Composition Moles'!$C88</f>
        <v>0</v>
      </c>
      <c r="BH76" s="19">
        <f ca="1">SUMPRODUCT(ReactionRateK3!$F98:$V98*OFFSET(ReactionStoich!$E$5:$U$5,BH$2,0))*(TimeStep)*'Composition Moles'!$C88</f>
        <v>0</v>
      </c>
      <c r="BI76" s="19">
        <f ca="1">SUMPRODUCT(ReactionRateK3!$F98:$V98*OFFSET(ReactionStoich!$E$5:$U$5,BI$2,0))*(TimeStep)*'Composition Moles'!$C88</f>
        <v>0</v>
      </c>
      <c r="BJ76" s="19">
        <f ca="1">SUMPRODUCT(ReactionRateK3!$F98:$V98*OFFSET(ReactionStoich!$E$5:$U$5,BJ$2,0))*(TimeStep)*'Composition Moles'!$C88</f>
        <v>0</v>
      </c>
      <c r="BK76" s="19">
        <f ca="1">SUMPRODUCT(ReactionRateK3!$F98:$V98*OFFSET(ReactionStoich!$E$5:$U$5,BK$2,0))*(TimeStep)*'Composition Moles'!$C88</f>
        <v>0</v>
      </c>
      <c r="BL76" s="19">
        <f ca="1">SUMPRODUCT(ReactionRateK3!$F98:$V98*OFFSET(ReactionStoich!$E$5:$U$5,BL$2,0))*(TimeStep)*'Composition Moles'!$C88</f>
        <v>0</v>
      </c>
      <c r="BM76" s="19">
        <f ca="1">SUMPRODUCT(ReactionRateK3!$F98:$V98*OFFSET(ReactionStoich!$E$5:$U$5,BM$2,0))*(TimeStep)*'Composition Moles'!$C88</f>
        <v>0</v>
      </c>
      <c r="BN76" s="19">
        <f ca="1">SUMPRODUCT(ReactionRateK3!$F98:$V98*OFFSET(ReactionStoich!$E$5:$U$5,BN$2,0))*(TimeStep)*'Composition Moles'!$C88</f>
        <v>0</v>
      </c>
      <c r="BO76" s="19">
        <f ca="1">SUMPRODUCT(ReactionRateK3!$F98:$V98*OFFSET(ReactionStoich!$E$5:$U$5,BO$2,0))*(TimeStep)*'Composition Moles'!$C88</f>
        <v>0</v>
      </c>
      <c r="BP76" s="19">
        <f ca="1">SUMPRODUCT(ReactionRateK3!$F98:$V98*OFFSET(ReactionStoich!$E$5:$U$5,BP$2,0))*(TimeStep)*'Composition Moles'!$C88</f>
        <v>0</v>
      </c>
      <c r="BQ76" s="19">
        <f ca="1">SUMPRODUCT(ReactionRateK3!$F98:$V98*OFFSET(ReactionStoich!$E$5:$U$5,BQ$2,0))*(TimeStep)*'Composition Moles'!$C88</f>
        <v>0</v>
      </c>
      <c r="BR76" s="19">
        <f ca="1">SUMPRODUCT(ReactionRateK3!$F98:$V98*OFFSET(ReactionStoich!$E$5:$U$5,BR$2,0))*(TimeStep)*'Composition Moles'!$C88</f>
        <v>0</v>
      </c>
      <c r="BS76" s="19">
        <f ca="1">SUMPRODUCT(ReactionRateK3!$F98:$V98*OFFSET(ReactionStoich!$E$5:$U$5,BS$2,0))*(TimeStep)*'Composition Moles'!$C88</f>
        <v>0</v>
      </c>
      <c r="BT76" s="19">
        <f ca="1">SUMPRODUCT(ReactionRateK3!$F98:$V98*OFFSET(ReactionStoich!$E$5:$U$5,BT$2,0))*(TimeStep)*'Composition Moles'!$C88</f>
        <v>0</v>
      </c>
      <c r="BU76" s="19">
        <f ca="1">SUMPRODUCT(ReactionRateK3!$F98:$V98*OFFSET(ReactionStoich!$E$5:$U$5,BU$2,0))*(TimeStep)*'Composition Moles'!$C88</f>
        <v>0</v>
      </c>
      <c r="BV76" s="19">
        <f ca="1">SUMPRODUCT(ReactionRateK3!$F98:$V98*OFFSET(ReactionStoich!$E$5:$U$5,BV$2,0))*(TimeStep)*'Composition Moles'!$C88</f>
        <v>0</v>
      </c>
      <c r="BW76" s="19">
        <f ca="1">SUMPRODUCT(ReactionRateK3!$F98:$V98*OFFSET(ReactionStoich!$E$5:$U$5,BW$2,0))*(TimeStep)*'Composition Moles'!$C88</f>
        <v>0</v>
      </c>
    </row>
    <row r="77" spans="1:75">
      <c r="A77">
        <f>ReactionRateK1!A99</f>
        <v>3.3499999999999961</v>
      </c>
      <c r="B77" s="20">
        <f t="shared" ca="1" si="8"/>
        <v>-2930.8970624383346</v>
      </c>
      <c r="C77" s="20">
        <f ca="1">'Composition Moles'!BZ89</f>
        <v>144234.25624601846</v>
      </c>
      <c r="D77" s="26">
        <f t="shared" ca="1" si="7"/>
        <v>2.0320395020716454E-2</v>
      </c>
      <c r="F77" s="19">
        <f ca="1">SUMPRODUCT(ReactionRateK3!$F99:$V99*OFFSET(ReactionStoich!$E$5:$U$5,F$2,0))*(TimeStep)*'Composition Moles'!$C89</f>
        <v>-7.2817434038992046E-2</v>
      </c>
      <c r="G77" s="19">
        <f ca="1">SUMPRODUCT(ReactionRateK3!$F99:$V99*OFFSET(ReactionStoich!$E$5:$U$5,G$2,0))*(TimeStep)*'Composition Moles'!$C89</f>
        <v>0</v>
      </c>
      <c r="H77" s="19">
        <f ca="1">SUMPRODUCT(ReactionRateK3!$F99:$V99*OFFSET(ReactionStoich!$E$5:$U$5,H$2,0))*(TimeStep)*'Composition Moles'!$C89</f>
        <v>7.1973372964862212E-2</v>
      </c>
      <c r="I77" s="19">
        <f ca="1">SUMPRODUCT(ReactionRateK3!$F99:$V99*OFFSET(ReactionStoich!$E$5:$U$5,I$2,0))*(TimeStep)*'Composition Moles'!$C89</f>
        <v>8.4406107412984203E-4</v>
      </c>
      <c r="J77" s="19">
        <f ca="1">SUMPRODUCT(ReactionRateK3!$F99:$V99*OFFSET(ReactionStoich!$E$5:$U$5,J$2,0))*(TimeStep)*'Composition Moles'!$C89</f>
        <v>0</v>
      </c>
      <c r="K77" s="19">
        <f ca="1">SUMPRODUCT(ReactionRateK3!$F99:$V99*OFFSET(ReactionStoich!$E$5:$U$5,K$2,0))*(TimeStep)*'Composition Moles'!$C89</f>
        <v>0</v>
      </c>
      <c r="L77" s="19">
        <f ca="1">SUMPRODUCT(ReactionRateK3!$F99:$V99*OFFSET(ReactionStoich!$E$5:$U$5,L$2,0))*(TimeStep)*'Composition Moles'!$C89</f>
        <v>0</v>
      </c>
      <c r="M77" s="19">
        <f ca="1">SUMPRODUCT(ReactionRateK3!$F99:$V99*OFFSET(ReactionStoich!$E$5:$U$5,M$2,0))*(TimeStep)*'Composition Moles'!$C89</f>
        <v>0</v>
      </c>
      <c r="N77" s="19">
        <f ca="1">SUMPRODUCT(ReactionRateK3!$F99:$V99*OFFSET(ReactionStoich!$E$5:$U$5,N$2,0))*(TimeStep)*'Composition Moles'!$C89</f>
        <v>0</v>
      </c>
      <c r="O77" s="19">
        <f ca="1">SUMPRODUCT(ReactionRateK3!$F99:$V99*OFFSET(ReactionStoich!$E$5:$U$5,O$2,0))*(TimeStep)*'Composition Moles'!$C89</f>
        <v>0</v>
      </c>
      <c r="P77" s="19">
        <f ca="1">SUMPRODUCT(ReactionRateK3!$F99:$V99*OFFSET(ReactionStoich!$E$5:$U$5,P$2,0))*(TimeStep)*'Composition Moles'!$C89</f>
        <v>0</v>
      </c>
      <c r="Q77" s="19">
        <f ca="1">SUMPRODUCT(ReactionRateK3!$F99:$V99*OFFSET(ReactionStoich!$E$5:$U$5,Q$2,0))*(TimeStep)*'Composition Moles'!$C89</f>
        <v>0</v>
      </c>
      <c r="R77" s="19">
        <f ca="1">SUMPRODUCT(ReactionRateK3!$F99:$V99*OFFSET(ReactionStoich!$E$5:$U$5,R$2,0))*(TimeStep)*'Composition Moles'!$C89</f>
        <v>0</v>
      </c>
      <c r="S77" s="19">
        <f ca="1">SUMPRODUCT(ReactionRateK3!$F99:$V99*OFFSET(ReactionStoich!$E$5:$U$5,S$2,0))*(TimeStep)*'Composition Moles'!$C89</f>
        <v>2.3203583085428079</v>
      </c>
      <c r="T77" s="19">
        <f ca="1">SUMPRODUCT(ReactionRateK3!$F99:$V99*OFFSET(ReactionStoich!$E$5:$U$5,T$2,0))*(TimeStep)*'Composition Moles'!$C89</f>
        <v>0</v>
      </c>
      <c r="U77" s="19">
        <f ca="1">SUMPRODUCT(ReactionRateK3!$F99:$V99*OFFSET(ReactionStoich!$E$5:$U$5,U$2,0))*(TimeStep)*'Composition Moles'!$C89</f>
        <v>0</v>
      </c>
      <c r="V77" s="19">
        <f ca="1">SUMPRODUCT(ReactionRateK3!$F99:$V99*OFFSET(ReactionStoich!$E$5:$U$5,V$2,0))*(TimeStep)*'Composition Moles'!$C89</f>
        <v>0</v>
      </c>
      <c r="W77" s="19">
        <f ca="1">SUMPRODUCT(ReactionRateK3!$F99:$V99*OFFSET(ReactionStoich!$E$5:$U$5,W$2,0))*(TimeStep)*'Composition Moles'!$C89</f>
        <v>0</v>
      </c>
      <c r="X77" s="19">
        <f ca="1">SUMPRODUCT(ReactionRateK3!$F99:$V99*OFFSET(ReactionStoich!$E$5:$U$5,X$2,0))*(TimeStep)*'Composition Moles'!$C89</f>
        <v>0</v>
      </c>
      <c r="Y77" s="19">
        <f ca="1">SUMPRODUCT(ReactionRateK3!$F99:$V99*OFFSET(ReactionStoich!$E$5:$U$5,Y$2,0))*(TimeStep)*'Composition Moles'!$C89</f>
        <v>-5.4983685484403058</v>
      </c>
      <c r="Z77" s="19">
        <f ca="1">SUMPRODUCT(ReactionRateK3!$F99:$V99*OFFSET(ReactionStoich!$E$5:$U$5,Z$2,0))*(TimeStep)*'Composition Moles'!$C89</f>
        <v>0</v>
      </c>
      <c r="AA77" s="19">
        <f ca="1">SUMPRODUCT(ReactionRateK3!$F99:$V99*OFFSET(ReactionStoich!$E$5:$U$5,AA$2,0))*(TimeStep)*'Composition Moles'!$C89</f>
        <v>0</v>
      </c>
      <c r="AB77" s="19">
        <f ca="1">SUMPRODUCT(ReactionRateK3!$F99:$V99*OFFSET(ReactionStoich!$E$5:$U$5,AB$2,0))*(TimeStep)*'Composition Moles'!$C89</f>
        <v>0</v>
      </c>
      <c r="AC77" s="19">
        <f ca="1">SUMPRODUCT(ReactionRateK3!$F99:$V99*OFFSET(ReactionStoich!$E$5:$U$5,AC$2,0))*(TimeStep)*'Composition Moles'!$C89</f>
        <v>0</v>
      </c>
      <c r="AD77" s="19">
        <f ca="1">SUMPRODUCT(ReactionRateK3!$F99:$V99*OFFSET(ReactionStoich!$E$5:$U$5,AD$2,0))*(TimeStep)*'Composition Moles'!$C89</f>
        <v>0</v>
      </c>
      <c r="AE77" s="19">
        <f ca="1">SUMPRODUCT(ReactionRateK3!$F99:$V99*OFFSET(ReactionStoich!$E$5:$U$5,AE$2,0))*(TimeStep)*'Composition Moles'!$C89</f>
        <v>0</v>
      </c>
      <c r="AF77" s="19">
        <f ca="1">SUMPRODUCT(ReactionRateK3!$F99:$V99*OFFSET(ReactionStoich!$E$5:$U$5,AF$2,0))*(TimeStep)*'Composition Moles'!$C89</f>
        <v>0</v>
      </c>
      <c r="AG77" s="19">
        <f ca="1">SUMPRODUCT(ReactionRateK3!$F99:$V99*OFFSET(ReactionStoich!$E$5:$U$5,AG$2,0))*(TimeStep)*'Composition Moles'!$C89</f>
        <v>-1.4180620863017756E-2</v>
      </c>
      <c r="AH77" s="19">
        <f ca="1">SUMPRODUCT(ReactionRateK3!$F99:$V99*OFFSET(ReactionStoich!$E$5:$U$5,AH$2,0))*(TimeStep)*'Composition Moles'!$C89</f>
        <v>-0.31411927826052133</v>
      </c>
      <c r="AI77" s="19">
        <f ca="1">SUMPRODUCT(ReactionRateK3!$F99:$V99*OFFSET(ReactionStoich!$E$5:$U$5,AI$2,0))*(TimeStep)*'Composition Moles'!$C89</f>
        <v>3.5745283419934673</v>
      </c>
      <c r="AJ77" s="19">
        <f ca="1">SUMPRODUCT(ReactionRateK3!$F99:$V99*OFFSET(ReactionStoich!$E$5:$U$5,AJ$2,0))*(TimeStep)*'Composition Moles'!$C89</f>
        <v>0.93591265753437536</v>
      </c>
      <c r="AK77" s="19">
        <f ca="1">SUMPRODUCT(ReactionRateK3!$F99:$V99*OFFSET(ReactionStoich!$E$5:$U$5,AK$2,0))*(TimeStep)*'Composition Moles'!$C89</f>
        <v>0</v>
      </c>
      <c r="AL77" s="19">
        <f ca="1">SUMPRODUCT(ReactionRateK3!$F99:$V99*OFFSET(ReactionStoich!$E$5:$U$5,AL$2,0))*(TimeStep)*'Composition Moles'!$C89</f>
        <v>0</v>
      </c>
      <c r="AM77" s="19">
        <f ca="1">SUMPRODUCT(ReactionRateK3!$F99:$V99*OFFSET(ReactionStoich!$E$5:$U$5,AM$2,0))*(TimeStep)*'Composition Moles'!$C89</f>
        <v>0</v>
      </c>
      <c r="AN77" s="19">
        <f ca="1">SUMPRODUCT(ReactionRateK3!$F99:$V99*OFFSET(ReactionStoich!$E$5:$U$5,AN$2,0))*(TimeStep)*'Composition Moles'!$C89</f>
        <v>0</v>
      </c>
      <c r="AO77" s="19">
        <f ca="1">SUMPRODUCT(ReactionRateK3!$F99:$V99*OFFSET(ReactionStoich!$E$5:$U$5,AO$2,0))*(TimeStep)*'Composition Moles'!$C89</f>
        <v>-8.4406107412984203E-4</v>
      </c>
      <c r="AP77" s="19">
        <f ca="1">SUMPRODUCT(ReactionRateK3!$F99:$V99*OFFSET(ReactionStoich!$E$5:$U$5,AP$2,0))*(TimeStep)*'Composition Moles'!$C89</f>
        <v>-7.2809076768450762E-2</v>
      </c>
      <c r="AQ77" s="19">
        <f ca="1">SUMPRODUCT(ReactionRateK3!$F99:$V99*OFFSET(ReactionStoich!$E$5:$U$5,AQ$2,0))*(TimeStep)*'Composition Moles'!$C89</f>
        <v>0</v>
      </c>
      <c r="AR77" s="19">
        <f ca="1">SUMPRODUCT(ReactionRateK3!$F99:$V99*OFFSET(ReactionStoich!$E$5:$U$5,AR$2,0))*(TimeStep)*'Composition Moles'!$C89</f>
        <v>0</v>
      </c>
      <c r="AS77" s="19">
        <f ca="1">SUMPRODUCT(ReactionRateK3!$F99:$V99*OFFSET(ReactionStoich!$E$5:$U$5,AS$2,0))*(TimeStep)*'Composition Moles'!$C89</f>
        <v>-0.31015924088807467</v>
      </c>
      <c r="AT77" s="19">
        <f ca="1">SUMPRODUCT(ReactionRateK3!$F99:$V99*OFFSET(ReactionStoich!$E$5:$U$5,AT$2,0))*(TimeStep)*'Composition Moles'!$C89</f>
        <v>-0.31015924088807467</v>
      </c>
      <c r="AU77" s="19">
        <f ca="1">SUMPRODUCT(ReactionRateK3!$F99:$V99*OFFSET(ReactionStoich!$E$5:$U$5,AU$2,0))*(TimeStep)*'Composition Moles'!$C89</f>
        <v>-0.31015924088807467</v>
      </c>
      <c r="AV77" s="19">
        <f ca="1">SUMPRODUCT(ReactionRateK3!$F99:$V99*OFFSET(ReactionStoich!$E$5:$U$5,AV$2,0))*(TimeStep)*'Composition Moles'!$C89</f>
        <v>0</v>
      </c>
      <c r="AW77" s="19">
        <f ca="1">SUMPRODUCT(ReactionRateK3!$F99:$V99*OFFSET(ReactionStoich!$E$5:$U$5,AW$2,0))*(TimeStep)*'Composition Moles'!$C89</f>
        <v>0</v>
      </c>
      <c r="AX77" s="19">
        <f ca="1">SUMPRODUCT(ReactionRateK3!$F99:$V99*OFFSET(ReactionStoich!$E$5:$U$5,AX$2,0))*(TimeStep)*'Composition Moles'!$C89</f>
        <v>0</v>
      </c>
      <c r="AY77" s="19">
        <f ca="1">SUMPRODUCT(ReactionRateK3!$F99:$V99*OFFSET(ReactionStoich!$E$5:$U$5,AY$2,0))*(TimeStep)*'Composition Moles'!$C89</f>
        <v>0</v>
      </c>
      <c r="AZ77" s="19">
        <f ca="1">SUMPRODUCT(ReactionRateK3!$F99:$V99*OFFSET(ReactionStoich!$E$5:$U$5,AZ$2,0))*(TimeStep)*'Composition Moles'!$C89</f>
        <v>0</v>
      </c>
      <c r="BA77" s="19">
        <f ca="1">SUMPRODUCT(ReactionRateK3!$F99:$V99*OFFSET(ReactionStoich!$E$5:$U$5,BA$2,0))*(TimeStep)*'Composition Moles'!$C89</f>
        <v>0</v>
      </c>
      <c r="BB77" s="19">
        <f ca="1">SUMPRODUCT(ReactionRateK3!$F99:$V99*OFFSET(ReactionStoich!$E$5:$U$5,BB$2,0))*(TimeStep)*'Composition Moles'!$C89</f>
        <v>0</v>
      </c>
      <c r="BC77" s="19">
        <f ca="1">SUMPRODUCT(ReactionRateK3!$F99:$V99*OFFSET(ReactionStoich!$E$5:$U$5,BC$2,0))*(TimeStep)*'Composition Moles'!$C89</f>
        <v>0</v>
      </c>
      <c r="BD77" s="19">
        <f ca="1">SUMPRODUCT(ReactionRateK3!$F99:$V99*OFFSET(ReactionStoich!$E$5:$U$5,BD$2,0))*(TimeStep)*'Composition Moles'!$C89</f>
        <v>0</v>
      </c>
      <c r="BE77" s="19">
        <f ca="1">SUMPRODUCT(ReactionRateK3!$F99:$V99*OFFSET(ReactionStoich!$E$5:$U$5,BE$2,0))*(TimeStep)*'Composition Moles'!$C89</f>
        <v>0</v>
      </c>
      <c r="BF77" s="19">
        <f ca="1">SUMPRODUCT(ReactionRateK3!$F99:$V99*OFFSET(ReactionStoich!$E$5:$U$5,BF$2,0))*(TimeStep)*'Composition Moles'!$C89</f>
        <v>0</v>
      </c>
      <c r="BG77" s="19">
        <f ca="1">SUMPRODUCT(ReactionRateK3!$F99:$V99*OFFSET(ReactionStoich!$E$5:$U$5,BG$2,0))*(TimeStep)*'Composition Moles'!$C89</f>
        <v>0</v>
      </c>
      <c r="BH77" s="19">
        <f ca="1">SUMPRODUCT(ReactionRateK3!$F99:$V99*OFFSET(ReactionStoich!$E$5:$U$5,BH$2,0))*(TimeStep)*'Composition Moles'!$C89</f>
        <v>0</v>
      </c>
      <c r="BI77" s="19">
        <f ca="1">SUMPRODUCT(ReactionRateK3!$F99:$V99*OFFSET(ReactionStoich!$E$5:$U$5,BI$2,0))*(TimeStep)*'Composition Moles'!$C89</f>
        <v>0</v>
      </c>
      <c r="BJ77" s="19">
        <f ca="1">SUMPRODUCT(ReactionRateK3!$F99:$V99*OFFSET(ReactionStoich!$E$5:$U$5,BJ$2,0))*(TimeStep)*'Composition Moles'!$C89</f>
        <v>0</v>
      </c>
      <c r="BK77" s="19">
        <f ca="1">SUMPRODUCT(ReactionRateK3!$F99:$V99*OFFSET(ReactionStoich!$E$5:$U$5,BK$2,0))*(TimeStep)*'Composition Moles'!$C89</f>
        <v>0</v>
      </c>
      <c r="BL77" s="19">
        <f ca="1">SUMPRODUCT(ReactionRateK3!$F99:$V99*OFFSET(ReactionStoich!$E$5:$U$5,BL$2,0))*(TimeStep)*'Composition Moles'!$C89</f>
        <v>0</v>
      </c>
      <c r="BM77" s="19">
        <f ca="1">SUMPRODUCT(ReactionRateK3!$F99:$V99*OFFSET(ReactionStoich!$E$5:$U$5,BM$2,0))*(TimeStep)*'Composition Moles'!$C89</f>
        <v>0</v>
      </c>
      <c r="BN77" s="19">
        <f ca="1">SUMPRODUCT(ReactionRateK3!$F99:$V99*OFFSET(ReactionStoich!$E$5:$U$5,BN$2,0))*(TimeStep)*'Composition Moles'!$C89</f>
        <v>0</v>
      </c>
      <c r="BO77" s="19">
        <f ca="1">SUMPRODUCT(ReactionRateK3!$F99:$V99*OFFSET(ReactionStoich!$E$5:$U$5,BO$2,0))*(TimeStep)*'Composition Moles'!$C89</f>
        <v>0</v>
      </c>
      <c r="BP77" s="19">
        <f ca="1">SUMPRODUCT(ReactionRateK3!$F99:$V99*OFFSET(ReactionStoich!$E$5:$U$5,BP$2,0))*(TimeStep)*'Composition Moles'!$C89</f>
        <v>0</v>
      </c>
      <c r="BQ77" s="19">
        <f ca="1">SUMPRODUCT(ReactionRateK3!$F99:$V99*OFFSET(ReactionStoich!$E$5:$U$5,BQ$2,0))*(TimeStep)*'Composition Moles'!$C89</f>
        <v>0</v>
      </c>
      <c r="BR77" s="19">
        <f ca="1">SUMPRODUCT(ReactionRateK3!$F99:$V99*OFFSET(ReactionStoich!$E$5:$U$5,BR$2,0))*(TimeStep)*'Composition Moles'!$C89</f>
        <v>0</v>
      </c>
      <c r="BS77" s="19">
        <f ca="1">SUMPRODUCT(ReactionRateK3!$F99:$V99*OFFSET(ReactionStoich!$E$5:$U$5,BS$2,0))*(TimeStep)*'Composition Moles'!$C89</f>
        <v>0</v>
      </c>
      <c r="BT77" s="19">
        <f ca="1">SUMPRODUCT(ReactionRateK3!$F99:$V99*OFFSET(ReactionStoich!$E$5:$U$5,BT$2,0))*(TimeStep)*'Composition Moles'!$C89</f>
        <v>0</v>
      </c>
      <c r="BU77" s="19">
        <f ca="1">SUMPRODUCT(ReactionRateK3!$F99:$V99*OFFSET(ReactionStoich!$E$5:$U$5,BU$2,0))*(TimeStep)*'Composition Moles'!$C89</f>
        <v>0</v>
      </c>
      <c r="BV77" s="19">
        <f ca="1">SUMPRODUCT(ReactionRateK3!$F99:$V99*OFFSET(ReactionStoich!$E$5:$U$5,BV$2,0))*(TimeStep)*'Composition Moles'!$C89</f>
        <v>0</v>
      </c>
      <c r="BW77" s="19">
        <f ca="1">SUMPRODUCT(ReactionRateK3!$F99:$V99*OFFSET(ReactionStoich!$E$5:$U$5,BW$2,0))*(TimeStep)*'Composition Moles'!$C89</f>
        <v>0</v>
      </c>
    </row>
    <row r="78" spans="1:75">
      <c r="A78">
        <f>ReactionRateK1!A100</f>
        <v>3.3999999999999959</v>
      </c>
      <c r="B78" s="20">
        <f t="shared" ca="1" si="8"/>
        <v>-2800.5572295910956</v>
      </c>
      <c r="C78" s="20">
        <f ca="1">'Composition Moles'!BZ90</f>
        <v>144238.15490290019</v>
      </c>
      <c r="D78" s="26">
        <f t="shared" ca="1" si="7"/>
        <v>1.9416202540003407E-2</v>
      </c>
      <c r="F78" s="19">
        <f ca="1">SUMPRODUCT(ReactionRateK3!$F100:$V100*OFFSET(ReactionStoich!$E$5:$U$5,F$2,0))*(TimeStep)*'Composition Moles'!$C90</f>
        <v>-6.8086524489231123E-2</v>
      </c>
      <c r="G78" s="19">
        <f ca="1">SUMPRODUCT(ReactionRateK3!$F100:$V100*OFFSET(ReactionStoich!$E$5:$U$5,G$2,0))*(TimeStep)*'Composition Moles'!$C90</f>
        <v>0</v>
      </c>
      <c r="H78" s="19">
        <f ca="1">SUMPRODUCT(ReactionRateK3!$F100:$V100*OFFSET(ReactionStoich!$E$5:$U$5,H$2,0))*(TimeStep)*'Composition Moles'!$C90</f>
        <v>6.7320654322190115E-2</v>
      </c>
      <c r="I78" s="19">
        <f ca="1">SUMPRODUCT(ReactionRateK3!$F100:$V100*OFFSET(ReactionStoich!$E$5:$U$5,I$2,0))*(TimeStep)*'Composition Moles'!$C90</f>
        <v>7.6587016704100688E-4</v>
      </c>
      <c r="J78" s="19">
        <f ca="1">SUMPRODUCT(ReactionRateK3!$F100:$V100*OFFSET(ReactionStoich!$E$5:$U$5,J$2,0))*(TimeStep)*'Composition Moles'!$C90</f>
        <v>0</v>
      </c>
      <c r="K78" s="19">
        <f ca="1">SUMPRODUCT(ReactionRateK3!$F100:$V100*OFFSET(ReactionStoich!$E$5:$U$5,K$2,0))*(TimeStep)*'Composition Moles'!$C90</f>
        <v>0</v>
      </c>
      <c r="L78" s="19">
        <f ca="1">SUMPRODUCT(ReactionRateK3!$F100:$V100*OFFSET(ReactionStoich!$E$5:$U$5,L$2,0))*(TimeStep)*'Composition Moles'!$C90</f>
        <v>0</v>
      </c>
      <c r="M78" s="19">
        <f ca="1">SUMPRODUCT(ReactionRateK3!$F100:$V100*OFFSET(ReactionStoich!$E$5:$U$5,M$2,0))*(TimeStep)*'Composition Moles'!$C90</f>
        <v>0</v>
      </c>
      <c r="N78" s="19">
        <f ca="1">SUMPRODUCT(ReactionRateK3!$F100:$V100*OFFSET(ReactionStoich!$E$5:$U$5,N$2,0))*(TimeStep)*'Composition Moles'!$C90</f>
        <v>0</v>
      </c>
      <c r="O78" s="19">
        <f ca="1">SUMPRODUCT(ReactionRateK3!$F100:$V100*OFFSET(ReactionStoich!$E$5:$U$5,O$2,0))*(TimeStep)*'Composition Moles'!$C90</f>
        <v>0</v>
      </c>
      <c r="P78" s="19">
        <f ca="1">SUMPRODUCT(ReactionRateK3!$F100:$V100*OFFSET(ReactionStoich!$E$5:$U$5,P$2,0))*(TimeStep)*'Composition Moles'!$C90</f>
        <v>0</v>
      </c>
      <c r="Q78" s="19">
        <f ca="1">SUMPRODUCT(ReactionRateK3!$F100:$V100*OFFSET(ReactionStoich!$E$5:$U$5,Q$2,0))*(TimeStep)*'Composition Moles'!$C90</f>
        <v>0</v>
      </c>
      <c r="R78" s="19">
        <f ca="1">SUMPRODUCT(ReactionRateK3!$F100:$V100*OFFSET(ReactionStoich!$E$5:$U$5,R$2,0))*(TimeStep)*'Composition Moles'!$C90</f>
        <v>0</v>
      </c>
      <c r="S78" s="19">
        <f ca="1">SUMPRODUCT(ReactionRateK3!$F100:$V100*OFFSET(ReactionStoich!$E$5:$U$5,S$2,0))*(TimeStep)*'Composition Moles'!$C90</f>
        <v>2.2707469376637186</v>
      </c>
      <c r="T78" s="19">
        <f ca="1">SUMPRODUCT(ReactionRateK3!$F100:$V100*OFFSET(ReactionStoich!$E$5:$U$5,T$2,0))*(TimeStep)*'Composition Moles'!$C90</f>
        <v>0</v>
      </c>
      <c r="U78" s="19">
        <f ca="1">SUMPRODUCT(ReactionRateK3!$F100:$V100*OFFSET(ReactionStoich!$E$5:$U$5,U$2,0))*(TimeStep)*'Composition Moles'!$C90</f>
        <v>0</v>
      </c>
      <c r="V78" s="19">
        <f ca="1">SUMPRODUCT(ReactionRateK3!$F100:$V100*OFFSET(ReactionStoich!$E$5:$U$5,V$2,0))*(TimeStep)*'Composition Moles'!$C90</f>
        <v>0</v>
      </c>
      <c r="W78" s="19">
        <f ca="1">SUMPRODUCT(ReactionRateK3!$F100:$V100*OFFSET(ReactionStoich!$E$5:$U$5,W$2,0))*(TimeStep)*'Composition Moles'!$C90</f>
        <v>0</v>
      </c>
      <c r="X78" s="19">
        <f ca="1">SUMPRODUCT(ReactionRateK3!$F100:$V100*OFFSET(ReactionStoich!$E$5:$U$5,X$2,0))*(TimeStep)*'Composition Moles'!$C90</f>
        <v>0</v>
      </c>
      <c r="Y78" s="19">
        <f ca="1">SUMPRODUCT(ReactionRateK3!$F100:$V100*OFFSET(ReactionStoich!$E$5:$U$5,Y$2,0))*(TimeStep)*'Composition Moles'!$C90</f>
        <v>-5.3879763106113199</v>
      </c>
      <c r="Z78" s="19">
        <f ca="1">SUMPRODUCT(ReactionRateK3!$F100:$V100*OFFSET(ReactionStoich!$E$5:$U$5,Z$2,0))*(TimeStep)*'Composition Moles'!$C90</f>
        <v>0</v>
      </c>
      <c r="AA78" s="19">
        <f ca="1">SUMPRODUCT(ReactionRateK3!$F100:$V100*OFFSET(ReactionStoich!$E$5:$U$5,AA$2,0))*(TimeStep)*'Composition Moles'!$C90</f>
        <v>0</v>
      </c>
      <c r="AB78" s="19">
        <f ca="1">SUMPRODUCT(ReactionRateK3!$F100:$V100*OFFSET(ReactionStoich!$E$5:$U$5,AB$2,0))*(TimeStep)*'Composition Moles'!$C90</f>
        <v>0</v>
      </c>
      <c r="AC78" s="19">
        <f ca="1">SUMPRODUCT(ReactionRateK3!$F100:$V100*OFFSET(ReactionStoich!$E$5:$U$5,AC$2,0))*(TimeStep)*'Composition Moles'!$C90</f>
        <v>0</v>
      </c>
      <c r="AD78" s="19">
        <f ca="1">SUMPRODUCT(ReactionRateK3!$F100:$V100*OFFSET(ReactionStoich!$E$5:$U$5,AD$2,0))*(TimeStep)*'Composition Moles'!$C90</f>
        <v>0</v>
      </c>
      <c r="AE78" s="19">
        <f ca="1">SUMPRODUCT(ReactionRateK3!$F100:$V100*OFFSET(ReactionStoich!$E$5:$U$5,AE$2,0))*(TimeStep)*'Composition Moles'!$C90</f>
        <v>0</v>
      </c>
      <c r="AF78" s="19">
        <f ca="1">SUMPRODUCT(ReactionRateK3!$F100:$V100*OFFSET(ReactionStoich!$E$5:$U$5,AF$2,0))*(TimeStep)*'Composition Moles'!$C90</f>
        <v>0</v>
      </c>
      <c r="AG78" s="19">
        <f ca="1">SUMPRODUCT(ReactionRateK3!$F100:$V100*OFFSET(ReactionStoich!$E$5:$U$5,AG$2,0))*(TimeStep)*'Composition Moles'!$C90</f>
        <v>-1.3699796888691525E-2</v>
      </c>
      <c r="AH78" s="19">
        <f ca="1">SUMPRODUCT(ReactionRateK3!$F100:$V100*OFFSET(ReactionStoich!$E$5:$U$5,AH$2,0))*(TimeStep)*'Composition Moles'!$C90</f>
        <v>-0.3495967132652591</v>
      </c>
      <c r="AI78" s="19">
        <f ca="1">SUMPRODUCT(ReactionRateK3!$F100:$V100*OFFSET(ReactionStoich!$E$5:$U$5,AI$2,0))*(TimeStep)*'Composition Moles'!$C90</f>
        <v>3.5478163376004237</v>
      </c>
      <c r="AJ78" s="19">
        <f ca="1">SUMPRODUCT(ReactionRateK3!$F100:$V100*OFFSET(ReactionStoich!$E$5:$U$5,AJ$2,0))*(TimeStep)*'Composition Moles'!$C90</f>
        <v>0.91613089993051244</v>
      </c>
      <c r="AK78" s="19">
        <f ca="1">SUMPRODUCT(ReactionRateK3!$F100:$V100*OFFSET(ReactionStoich!$E$5:$U$5,AK$2,0))*(TimeStep)*'Composition Moles'!$C90</f>
        <v>0</v>
      </c>
      <c r="AL78" s="19">
        <f ca="1">SUMPRODUCT(ReactionRateK3!$F100:$V100*OFFSET(ReactionStoich!$E$5:$U$5,AL$2,0))*(TimeStep)*'Composition Moles'!$C90</f>
        <v>0</v>
      </c>
      <c r="AM78" s="19">
        <f ca="1">SUMPRODUCT(ReactionRateK3!$F100:$V100*OFFSET(ReactionStoich!$E$5:$U$5,AM$2,0))*(TimeStep)*'Composition Moles'!$C90</f>
        <v>0</v>
      </c>
      <c r="AN78" s="19">
        <f ca="1">SUMPRODUCT(ReactionRateK3!$F100:$V100*OFFSET(ReactionStoich!$E$5:$U$5,AN$2,0))*(TimeStep)*'Composition Moles'!$C90</f>
        <v>0</v>
      </c>
      <c r="AO78" s="19">
        <f ca="1">SUMPRODUCT(ReactionRateK3!$F100:$V100*OFFSET(ReactionStoich!$E$5:$U$5,AO$2,0))*(TimeStep)*'Composition Moles'!$C90</f>
        <v>-7.6587016704100688E-4</v>
      </c>
      <c r="AP78" s="19">
        <f ca="1">SUMPRODUCT(ReactionRateK3!$F100:$V100*OFFSET(ReactionStoich!$E$5:$U$5,AP$2,0))*(TimeStep)*'Composition Moles'!$C90</f>
        <v>-6.8141209229275843E-2</v>
      </c>
      <c r="AQ78" s="19">
        <f ca="1">SUMPRODUCT(ReactionRateK3!$F100:$V100*OFFSET(ReactionStoich!$E$5:$U$5,AQ$2,0))*(TimeStep)*'Composition Moles'!$C90</f>
        <v>0</v>
      </c>
      <c r="AR78" s="19">
        <f ca="1">SUMPRODUCT(ReactionRateK3!$F100:$V100*OFFSET(ReactionStoich!$E$5:$U$5,AR$2,0))*(TimeStep)*'Composition Moles'!$C90</f>
        <v>0</v>
      </c>
      <c r="AS78" s="19">
        <f ca="1">SUMPRODUCT(ReactionRateK3!$F100:$V100*OFFSET(ReactionStoich!$E$5:$U$5,AS$2,0))*(TimeStep)*'Composition Moles'!$C90</f>
        <v>-0.30483809167768938</v>
      </c>
      <c r="AT78" s="19">
        <f ca="1">SUMPRODUCT(ReactionRateK3!$F100:$V100*OFFSET(ReactionStoich!$E$5:$U$5,AT$2,0))*(TimeStep)*'Composition Moles'!$C90</f>
        <v>-0.30483809167768938</v>
      </c>
      <c r="AU78" s="19">
        <f ca="1">SUMPRODUCT(ReactionRateK3!$F100:$V100*OFFSET(ReactionStoich!$E$5:$U$5,AU$2,0))*(TimeStep)*'Composition Moles'!$C90</f>
        <v>-0.30483809167768938</v>
      </c>
      <c r="AV78" s="19">
        <f ca="1">SUMPRODUCT(ReactionRateK3!$F100:$V100*OFFSET(ReactionStoich!$E$5:$U$5,AV$2,0))*(TimeStep)*'Composition Moles'!$C90</f>
        <v>0</v>
      </c>
      <c r="AW78" s="19">
        <f ca="1">SUMPRODUCT(ReactionRateK3!$F100:$V100*OFFSET(ReactionStoich!$E$5:$U$5,AW$2,0))*(TimeStep)*'Composition Moles'!$C90</f>
        <v>0</v>
      </c>
      <c r="AX78" s="19">
        <f ca="1">SUMPRODUCT(ReactionRateK3!$F100:$V100*OFFSET(ReactionStoich!$E$5:$U$5,AX$2,0))*(TimeStep)*'Composition Moles'!$C90</f>
        <v>0</v>
      </c>
      <c r="AY78" s="19">
        <f ca="1">SUMPRODUCT(ReactionRateK3!$F100:$V100*OFFSET(ReactionStoich!$E$5:$U$5,AY$2,0))*(TimeStep)*'Composition Moles'!$C90</f>
        <v>0</v>
      </c>
      <c r="AZ78" s="19">
        <f ca="1">SUMPRODUCT(ReactionRateK3!$F100:$V100*OFFSET(ReactionStoich!$E$5:$U$5,AZ$2,0))*(TimeStep)*'Composition Moles'!$C90</f>
        <v>0</v>
      </c>
      <c r="BA78" s="19">
        <f ca="1">SUMPRODUCT(ReactionRateK3!$F100:$V100*OFFSET(ReactionStoich!$E$5:$U$5,BA$2,0))*(TimeStep)*'Composition Moles'!$C90</f>
        <v>0</v>
      </c>
      <c r="BB78" s="19">
        <f ca="1">SUMPRODUCT(ReactionRateK3!$F100:$V100*OFFSET(ReactionStoich!$E$5:$U$5,BB$2,0))*(TimeStep)*'Composition Moles'!$C90</f>
        <v>0</v>
      </c>
      <c r="BC78" s="19">
        <f ca="1">SUMPRODUCT(ReactionRateK3!$F100:$V100*OFFSET(ReactionStoich!$E$5:$U$5,BC$2,0))*(TimeStep)*'Composition Moles'!$C90</f>
        <v>0</v>
      </c>
      <c r="BD78" s="19">
        <f ca="1">SUMPRODUCT(ReactionRateK3!$F100:$V100*OFFSET(ReactionStoich!$E$5:$U$5,BD$2,0))*(TimeStep)*'Composition Moles'!$C90</f>
        <v>0</v>
      </c>
      <c r="BE78" s="19">
        <f ca="1">SUMPRODUCT(ReactionRateK3!$F100:$V100*OFFSET(ReactionStoich!$E$5:$U$5,BE$2,0))*(TimeStep)*'Composition Moles'!$C90</f>
        <v>0</v>
      </c>
      <c r="BF78" s="19">
        <f ca="1">SUMPRODUCT(ReactionRateK3!$F100:$V100*OFFSET(ReactionStoich!$E$5:$U$5,BF$2,0))*(TimeStep)*'Composition Moles'!$C90</f>
        <v>0</v>
      </c>
      <c r="BG78" s="19">
        <f ca="1">SUMPRODUCT(ReactionRateK3!$F100:$V100*OFFSET(ReactionStoich!$E$5:$U$5,BG$2,0))*(TimeStep)*'Composition Moles'!$C90</f>
        <v>0</v>
      </c>
      <c r="BH78" s="19">
        <f ca="1">SUMPRODUCT(ReactionRateK3!$F100:$V100*OFFSET(ReactionStoich!$E$5:$U$5,BH$2,0))*(TimeStep)*'Composition Moles'!$C90</f>
        <v>0</v>
      </c>
      <c r="BI78" s="19">
        <f ca="1">SUMPRODUCT(ReactionRateK3!$F100:$V100*OFFSET(ReactionStoich!$E$5:$U$5,BI$2,0))*(TimeStep)*'Composition Moles'!$C90</f>
        <v>0</v>
      </c>
      <c r="BJ78" s="19">
        <f ca="1">SUMPRODUCT(ReactionRateK3!$F100:$V100*OFFSET(ReactionStoich!$E$5:$U$5,BJ$2,0))*(TimeStep)*'Composition Moles'!$C90</f>
        <v>0</v>
      </c>
      <c r="BK78" s="19">
        <f ca="1">SUMPRODUCT(ReactionRateK3!$F100:$V100*OFFSET(ReactionStoich!$E$5:$U$5,BK$2,0))*(TimeStep)*'Composition Moles'!$C90</f>
        <v>0</v>
      </c>
      <c r="BL78" s="19">
        <f ca="1">SUMPRODUCT(ReactionRateK3!$F100:$V100*OFFSET(ReactionStoich!$E$5:$U$5,BL$2,0))*(TimeStep)*'Composition Moles'!$C90</f>
        <v>0</v>
      </c>
      <c r="BM78" s="19">
        <f ca="1">SUMPRODUCT(ReactionRateK3!$F100:$V100*OFFSET(ReactionStoich!$E$5:$U$5,BM$2,0))*(TimeStep)*'Composition Moles'!$C90</f>
        <v>0</v>
      </c>
      <c r="BN78" s="19">
        <f ca="1">SUMPRODUCT(ReactionRateK3!$F100:$V100*OFFSET(ReactionStoich!$E$5:$U$5,BN$2,0))*(TimeStep)*'Composition Moles'!$C90</f>
        <v>0</v>
      </c>
      <c r="BO78" s="19">
        <f ca="1">SUMPRODUCT(ReactionRateK3!$F100:$V100*OFFSET(ReactionStoich!$E$5:$U$5,BO$2,0))*(TimeStep)*'Composition Moles'!$C90</f>
        <v>0</v>
      </c>
      <c r="BP78" s="19">
        <f ca="1">SUMPRODUCT(ReactionRateK3!$F100:$V100*OFFSET(ReactionStoich!$E$5:$U$5,BP$2,0))*(TimeStep)*'Composition Moles'!$C90</f>
        <v>0</v>
      </c>
      <c r="BQ78" s="19">
        <f ca="1">SUMPRODUCT(ReactionRateK3!$F100:$V100*OFFSET(ReactionStoich!$E$5:$U$5,BQ$2,0))*(TimeStep)*'Composition Moles'!$C90</f>
        <v>0</v>
      </c>
      <c r="BR78" s="19">
        <f ca="1">SUMPRODUCT(ReactionRateK3!$F100:$V100*OFFSET(ReactionStoich!$E$5:$U$5,BR$2,0))*(TimeStep)*'Composition Moles'!$C90</f>
        <v>0</v>
      </c>
      <c r="BS78" s="19">
        <f ca="1">SUMPRODUCT(ReactionRateK3!$F100:$V100*OFFSET(ReactionStoich!$E$5:$U$5,BS$2,0))*(TimeStep)*'Composition Moles'!$C90</f>
        <v>0</v>
      </c>
      <c r="BT78" s="19">
        <f ca="1">SUMPRODUCT(ReactionRateK3!$F100:$V100*OFFSET(ReactionStoich!$E$5:$U$5,BT$2,0))*(TimeStep)*'Composition Moles'!$C90</f>
        <v>0</v>
      </c>
      <c r="BU78" s="19">
        <f ca="1">SUMPRODUCT(ReactionRateK3!$F100:$V100*OFFSET(ReactionStoich!$E$5:$U$5,BU$2,0))*(TimeStep)*'Composition Moles'!$C90</f>
        <v>0</v>
      </c>
      <c r="BV78" s="19">
        <f ca="1">SUMPRODUCT(ReactionRateK3!$F100:$V100*OFFSET(ReactionStoich!$E$5:$U$5,BV$2,0))*(TimeStep)*'Composition Moles'!$C90</f>
        <v>0</v>
      </c>
      <c r="BW78" s="19">
        <f ca="1">SUMPRODUCT(ReactionRateK3!$F100:$V100*OFFSET(ReactionStoich!$E$5:$U$5,BW$2,0))*(TimeStep)*'Composition Moles'!$C90</f>
        <v>0</v>
      </c>
    </row>
    <row r="79" spans="1:75">
      <c r="A79">
        <f>ReactionRateK1!A101</f>
        <v>3.4499999999999957</v>
      </c>
      <c r="B79" s="20">
        <f t="shared" ca="1" si="8"/>
        <v>-2679.5541269329701</v>
      </c>
      <c r="C79" s="20">
        <f ca="1">'Composition Moles'!BZ91</f>
        <v>144241.71609907973</v>
      </c>
      <c r="D79" s="26">
        <f t="shared" ca="1" si="7"/>
        <v>1.8576831997009678E-2</v>
      </c>
      <c r="F79" s="19">
        <f ca="1">SUMPRODUCT(ReactionRateK3!$F101:$V101*OFFSET(ReactionStoich!$E$5:$U$5,F$2,0))*(TimeStep)*'Composition Moles'!$C91</f>
        <v>-6.3664549126404096E-2</v>
      </c>
      <c r="G79" s="19">
        <f ca="1">SUMPRODUCT(ReactionRateK3!$F101:$V101*OFFSET(ReactionStoich!$E$5:$U$5,G$2,0))*(TimeStep)*'Composition Moles'!$C91</f>
        <v>0</v>
      </c>
      <c r="H79" s="19">
        <f ca="1">SUMPRODUCT(ReactionRateK3!$F101:$V101*OFFSET(ReactionStoich!$E$5:$U$5,H$2,0))*(TimeStep)*'Composition Moles'!$C91</f>
        <v>6.2969580582308754E-2</v>
      </c>
      <c r="I79" s="19">
        <f ca="1">SUMPRODUCT(ReactionRateK3!$F101:$V101*OFFSET(ReactionStoich!$E$5:$U$5,I$2,0))*(TimeStep)*'Composition Moles'!$C91</f>
        <v>6.9496854409534226E-4</v>
      </c>
      <c r="J79" s="19">
        <f ca="1">SUMPRODUCT(ReactionRateK3!$F101:$V101*OFFSET(ReactionStoich!$E$5:$U$5,J$2,0))*(TimeStep)*'Composition Moles'!$C91</f>
        <v>0</v>
      </c>
      <c r="K79" s="19">
        <f ca="1">SUMPRODUCT(ReactionRateK3!$F101:$V101*OFFSET(ReactionStoich!$E$5:$U$5,K$2,0))*(TimeStep)*'Composition Moles'!$C91</f>
        <v>0</v>
      </c>
      <c r="L79" s="19">
        <f ca="1">SUMPRODUCT(ReactionRateK3!$F101:$V101*OFFSET(ReactionStoich!$E$5:$U$5,L$2,0))*(TimeStep)*'Composition Moles'!$C91</f>
        <v>0</v>
      </c>
      <c r="M79" s="19">
        <f ca="1">SUMPRODUCT(ReactionRateK3!$F101:$V101*OFFSET(ReactionStoich!$E$5:$U$5,M$2,0))*(TimeStep)*'Composition Moles'!$C91</f>
        <v>0</v>
      </c>
      <c r="N79" s="19">
        <f ca="1">SUMPRODUCT(ReactionRateK3!$F101:$V101*OFFSET(ReactionStoich!$E$5:$U$5,N$2,0))*(TimeStep)*'Composition Moles'!$C91</f>
        <v>0</v>
      </c>
      <c r="O79" s="19">
        <f ca="1">SUMPRODUCT(ReactionRateK3!$F101:$V101*OFFSET(ReactionStoich!$E$5:$U$5,O$2,0))*(TimeStep)*'Composition Moles'!$C91</f>
        <v>0</v>
      </c>
      <c r="P79" s="19">
        <f ca="1">SUMPRODUCT(ReactionRateK3!$F101:$V101*OFFSET(ReactionStoich!$E$5:$U$5,P$2,0))*(TimeStep)*'Composition Moles'!$C91</f>
        <v>0</v>
      </c>
      <c r="Q79" s="19">
        <f ca="1">SUMPRODUCT(ReactionRateK3!$F101:$V101*OFFSET(ReactionStoich!$E$5:$U$5,Q$2,0))*(TimeStep)*'Composition Moles'!$C91</f>
        <v>0</v>
      </c>
      <c r="R79" s="19">
        <f ca="1">SUMPRODUCT(ReactionRateK3!$F101:$V101*OFFSET(ReactionStoich!$E$5:$U$5,R$2,0))*(TimeStep)*'Composition Moles'!$C91</f>
        <v>0</v>
      </c>
      <c r="S79" s="19">
        <f ca="1">SUMPRODUCT(ReactionRateK3!$F101:$V101*OFFSET(ReactionStoich!$E$5:$U$5,S$2,0))*(TimeStep)*'Composition Moles'!$C91</f>
        <v>2.2217767017688437</v>
      </c>
      <c r="T79" s="19">
        <f ca="1">SUMPRODUCT(ReactionRateK3!$F101:$V101*OFFSET(ReactionStoich!$E$5:$U$5,T$2,0))*(TimeStep)*'Composition Moles'!$C91</f>
        <v>0</v>
      </c>
      <c r="U79" s="19">
        <f ca="1">SUMPRODUCT(ReactionRateK3!$F101:$V101*OFFSET(ReactionStoich!$E$5:$U$5,U$2,0))*(TimeStep)*'Composition Moles'!$C91</f>
        <v>0</v>
      </c>
      <c r="V79" s="19">
        <f ca="1">SUMPRODUCT(ReactionRateK3!$F101:$V101*OFFSET(ReactionStoich!$E$5:$U$5,V$2,0))*(TimeStep)*'Composition Moles'!$C91</f>
        <v>0</v>
      </c>
      <c r="W79" s="19">
        <f ca="1">SUMPRODUCT(ReactionRateK3!$F101:$V101*OFFSET(ReactionStoich!$E$5:$U$5,W$2,0))*(TimeStep)*'Composition Moles'!$C91</f>
        <v>0</v>
      </c>
      <c r="X79" s="19">
        <f ca="1">SUMPRODUCT(ReactionRateK3!$F101:$V101*OFFSET(ReactionStoich!$E$5:$U$5,X$2,0))*(TimeStep)*'Composition Moles'!$C91</f>
        <v>0</v>
      </c>
      <c r="Y79" s="19">
        <f ca="1">SUMPRODUCT(ReactionRateK3!$F101:$V101*OFFSET(ReactionStoich!$E$5:$U$5,Y$2,0))*(TimeStep)*'Composition Moles'!$C91</f>
        <v>-5.2789388258366374</v>
      </c>
      <c r="Z79" s="19">
        <f ca="1">SUMPRODUCT(ReactionRateK3!$F101:$V101*OFFSET(ReactionStoich!$E$5:$U$5,Z$2,0))*(TimeStep)*'Composition Moles'!$C91</f>
        <v>0</v>
      </c>
      <c r="AA79" s="19">
        <f ca="1">SUMPRODUCT(ReactionRateK3!$F101:$V101*OFFSET(ReactionStoich!$E$5:$U$5,AA$2,0))*(TimeStep)*'Composition Moles'!$C91</f>
        <v>0</v>
      </c>
      <c r="AB79" s="19">
        <f ca="1">SUMPRODUCT(ReactionRateK3!$F101:$V101*OFFSET(ReactionStoich!$E$5:$U$5,AB$2,0))*(TimeStep)*'Composition Moles'!$C91</f>
        <v>0</v>
      </c>
      <c r="AC79" s="19">
        <f ca="1">SUMPRODUCT(ReactionRateK3!$F101:$V101*OFFSET(ReactionStoich!$E$5:$U$5,AC$2,0))*(TimeStep)*'Composition Moles'!$C91</f>
        <v>0</v>
      </c>
      <c r="AD79" s="19">
        <f ca="1">SUMPRODUCT(ReactionRateK3!$F101:$V101*OFFSET(ReactionStoich!$E$5:$U$5,AD$2,0))*(TimeStep)*'Composition Moles'!$C91</f>
        <v>0</v>
      </c>
      <c r="AE79" s="19">
        <f ca="1">SUMPRODUCT(ReactionRateK3!$F101:$V101*OFFSET(ReactionStoich!$E$5:$U$5,AE$2,0))*(TimeStep)*'Composition Moles'!$C91</f>
        <v>0</v>
      </c>
      <c r="AF79" s="19">
        <f ca="1">SUMPRODUCT(ReactionRateK3!$F101:$V101*OFFSET(ReactionStoich!$E$5:$U$5,AF$2,0))*(TimeStep)*'Composition Moles'!$C91</f>
        <v>0</v>
      </c>
      <c r="AG79" s="19">
        <f ca="1">SUMPRODUCT(ReactionRateK3!$F101:$V101*OFFSET(ReactionStoich!$E$5:$U$5,AG$2,0))*(TimeStep)*'Composition Moles'!$C91</f>
        <v>-1.323669280939291E-2</v>
      </c>
      <c r="AH79" s="19">
        <f ca="1">SUMPRODUCT(ReactionRateK3!$F101:$V101*OFFSET(ReactionStoich!$E$5:$U$5,AH$2,0))*(TimeStep)*'Composition Moles'!$C91</f>
        <v>-0.38338249661698892</v>
      </c>
      <c r="AI79" s="19">
        <f ca="1">SUMPRODUCT(ReactionRateK3!$F101:$V101*OFFSET(ReactionStoich!$E$5:$U$5,AI$2,0))*(TimeStep)*'Composition Moles'!$C91</f>
        <v>3.5205588455103944</v>
      </c>
      <c r="AJ79" s="19">
        <f ca="1">SUMPRODUCT(ReactionRateK3!$F101:$V101*OFFSET(ReactionStoich!$E$5:$U$5,AJ$2,0))*(TimeStep)*'Composition Moles'!$C91</f>
        <v>0.89663195707963284</v>
      </c>
      <c r="AK79" s="19">
        <f ca="1">SUMPRODUCT(ReactionRateK3!$F101:$V101*OFFSET(ReactionStoich!$E$5:$U$5,AK$2,0))*(TimeStep)*'Composition Moles'!$C91</f>
        <v>0</v>
      </c>
      <c r="AL79" s="19">
        <f ca="1">SUMPRODUCT(ReactionRateK3!$F101:$V101*OFFSET(ReactionStoich!$E$5:$U$5,AL$2,0))*(TimeStep)*'Composition Moles'!$C91</f>
        <v>0</v>
      </c>
      <c r="AM79" s="19">
        <f ca="1">SUMPRODUCT(ReactionRateK3!$F101:$V101*OFFSET(ReactionStoich!$E$5:$U$5,AM$2,0))*(TimeStep)*'Composition Moles'!$C91</f>
        <v>0</v>
      </c>
      <c r="AN79" s="19">
        <f ca="1">SUMPRODUCT(ReactionRateK3!$F101:$V101*OFFSET(ReactionStoich!$E$5:$U$5,AN$2,0))*(TimeStep)*'Composition Moles'!$C91</f>
        <v>0</v>
      </c>
      <c r="AO79" s="19">
        <f ca="1">SUMPRODUCT(ReactionRateK3!$F101:$V101*OFFSET(ReactionStoich!$E$5:$U$5,AO$2,0))*(TimeStep)*'Composition Moles'!$C91</f>
        <v>-6.9496854409534226E-4</v>
      </c>
      <c r="AP79" s="19">
        <f ca="1">SUMPRODUCT(ReactionRateK3!$F101:$V101*OFFSET(ReactionStoich!$E$5:$U$5,AP$2,0))*(TimeStep)*'Composition Moles'!$C91</f>
        <v>-6.3766079327294653E-2</v>
      </c>
      <c r="AQ79" s="19">
        <f ca="1">SUMPRODUCT(ReactionRateK3!$F101:$V101*OFFSET(ReactionStoich!$E$5:$U$5,AQ$2,0))*(TimeStep)*'Composition Moles'!$C91</f>
        <v>0</v>
      </c>
      <c r="AR79" s="19">
        <f ca="1">SUMPRODUCT(ReactionRateK3!$F101:$V101*OFFSET(ReactionStoich!$E$5:$U$5,AR$2,0))*(TimeStep)*'Composition Moles'!$C91</f>
        <v>0</v>
      </c>
      <c r="AS79" s="19">
        <f ca="1">SUMPRODUCT(ReactionRateK3!$F101:$V101*OFFSET(ReactionStoich!$E$5:$U$5,AS$2,0))*(TimeStep)*'Composition Moles'!$C91</f>
        <v>-0.2996494804081542</v>
      </c>
      <c r="AT79" s="19">
        <f ca="1">SUMPRODUCT(ReactionRateK3!$F101:$V101*OFFSET(ReactionStoich!$E$5:$U$5,AT$2,0))*(TimeStep)*'Composition Moles'!$C91</f>
        <v>-0.2996494804081542</v>
      </c>
      <c r="AU79" s="19">
        <f ca="1">SUMPRODUCT(ReactionRateK3!$F101:$V101*OFFSET(ReactionStoich!$E$5:$U$5,AU$2,0))*(TimeStep)*'Composition Moles'!$C91</f>
        <v>-0.2996494804081542</v>
      </c>
      <c r="AV79" s="19">
        <f ca="1">SUMPRODUCT(ReactionRateK3!$F101:$V101*OFFSET(ReactionStoich!$E$5:$U$5,AV$2,0))*(TimeStep)*'Composition Moles'!$C91</f>
        <v>0</v>
      </c>
      <c r="AW79" s="19">
        <f ca="1">SUMPRODUCT(ReactionRateK3!$F101:$V101*OFFSET(ReactionStoich!$E$5:$U$5,AW$2,0))*(TimeStep)*'Composition Moles'!$C91</f>
        <v>0</v>
      </c>
      <c r="AX79" s="19">
        <f ca="1">SUMPRODUCT(ReactionRateK3!$F101:$V101*OFFSET(ReactionStoich!$E$5:$U$5,AX$2,0))*(TimeStep)*'Composition Moles'!$C91</f>
        <v>0</v>
      </c>
      <c r="AY79" s="19">
        <f ca="1">SUMPRODUCT(ReactionRateK3!$F101:$V101*OFFSET(ReactionStoich!$E$5:$U$5,AY$2,0))*(TimeStep)*'Composition Moles'!$C91</f>
        <v>0</v>
      </c>
      <c r="AZ79" s="19">
        <f ca="1">SUMPRODUCT(ReactionRateK3!$F101:$V101*OFFSET(ReactionStoich!$E$5:$U$5,AZ$2,0))*(TimeStep)*'Composition Moles'!$C91</f>
        <v>0</v>
      </c>
      <c r="BA79" s="19">
        <f ca="1">SUMPRODUCT(ReactionRateK3!$F101:$V101*OFFSET(ReactionStoich!$E$5:$U$5,BA$2,0))*(TimeStep)*'Composition Moles'!$C91</f>
        <v>0</v>
      </c>
      <c r="BB79" s="19">
        <f ca="1">SUMPRODUCT(ReactionRateK3!$F101:$V101*OFFSET(ReactionStoich!$E$5:$U$5,BB$2,0))*(TimeStep)*'Composition Moles'!$C91</f>
        <v>0</v>
      </c>
      <c r="BC79" s="19">
        <f ca="1">SUMPRODUCT(ReactionRateK3!$F101:$V101*OFFSET(ReactionStoich!$E$5:$U$5,BC$2,0))*(TimeStep)*'Composition Moles'!$C91</f>
        <v>0</v>
      </c>
      <c r="BD79" s="19">
        <f ca="1">SUMPRODUCT(ReactionRateK3!$F101:$V101*OFFSET(ReactionStoich!$E$5:$U$5,BD$2,0))*(TimeStep)*'Composition Moles'!$C91</f>
        <v>0</v>
      </c>
      <c r="BE79" s="19">
        <f ca="1">SUMPRODUCT(ReactionRateK3!$F101:$V101*OFFSET(ReactionStoich!$E$5:$U$5,BE$2,0))*(TimeStep)*'Composition Moles'!$C91</f>
        <v>0</v>
      </c>
      <c r="BF79" s="19">
        <f ca="1">SUMPRODUCT(ReactionRateK3!$F101:$V101*OFFSET(ReactionStoich!$E$5:$U$5,BF$2,0))*(TimeStep)*'Composition Moles'!$C91</f>
        <v>0</v>
      </c>
      <c r="BG79" s="19">
        <f ca="1">SUMPRODUCT(ReactionRateK3!$F101:$V101*OFFSET(ReactionStoich!$E$5:$U$5,BG$2,0))*(TimeStep)*'Composition Moles'!$C91</f>
        <v>0</v>
      </c>
      <c r="BH79" s="19">
        <f ca="1">SUMPRODUCT(ReactionRateK3!$F101:$V101*OFFSET(ReactionStoich!$E$5:$U$5,BH$2,0))*(TimeStep)*'Composition Moles'!$C91</f>
        <v>0</v>
      </c>
      <c r="BI79" s="19">
        <f ca="1">SUMPRODUCT(ReactionRateK3!$F101:$V101*OFFSET(ReactionStoich!$E$5:$U$5,BI$2,0))*(TimeStep)*'Composition Moles'!$C91</f>
        <v>0</v>
      </c>
      <c r="BJ79" s="19">
        <f ca="1">SUMPRODUCT(ReactionRateK3!$F101:$V101*OFFSET(ReactionStoich!$E$5:$U$5,BJ$2,0))*(TimeStep)*'Composition Moles'!$C91</f>
        <v>0</v>
      </c>
      <c r="BK79" s="19">
        <f ca="1">SUMPRODUCT(ReactionRateK3!$F101:$V101*OFFSET(ReactionStoich!$E$5:$U$5,BK$2,0))*(TimeStep)*'Composition Moles'!$C91</f>
        <v>0</v>
      </c>
      <c r="BL79" s="19">
        <f ca="1">SUMPRODUCT(ReactionRateK3!$F101:$V101*OFFSET(ReactionStoich!$E$5:$U$5,BL$2,0))*(TimeStep)*'Composition Moles'!$C91</f>
        <v>0</v>
      </c>
      <c r="BM79" s="19">
        <f ca="1">SUMPRODUCT(ReactionRateK3!$F101:$V101*OFFSET(ReactionStoich!$E$5:$U$5,BM$2,0))*(TimeStep)*'Composition Moles'!$C91</f>
        <v>0</v>
      </c>
      <c r="BN79" s="19">
        <f ca="1">SUMPRODUCT(ReactionRateK3!$F101:$V101*OFFSET(ReactionStoich!$E$5:$U$5,BN$2,0))*(TimeStep)*'Composition Moles'!$C91</f>
        <v>0</v>
      </c>
      <c r="BO79" s="19">
        <f ca="1">SUMPRODUCT(ReactionRateK3!$F101:$V101*OFFSET(ReactionStoich!$E$5:$U$5,BO$2,0))*(TimeStep)*'Composition Moles'!$C91</f>
        <v>0</v>
      </c>
      <c r="BP79" s="19">
        <f ca="1">SUMPRODUCT(ReactionRateK3!$F101:$V101*OFFSET(ReactionStoich!$E$5:$U$5,BP$2,0))*(TimeStep)*'Composition Moles'!$C91</f>
        <v>0</v>
      </c>
      <c r="BQ79" s="19">
        <f ca="1">SUMPRODUCT(ReactionRateK3!$F101:$V101*OFFSET(ReactionStoich!$E$5:$U$5,BQ$2,0))*(TimeStep)*'Composition Moles'!$C91</f>
        <v>0</v>
      </c>
      <c r="BR79" s="19">
        <f ca="1">SUMPRODUCT(ReactionRateK3!$F101:$V101*OFFSET(ReactionStoich!$E$5:$U$5,BR$2,0))*(TimeStep)*'Composition Moles'!$C91</f>
        <v>0</v>
      </c>
      <c r="BS79" s="19">
        <f ca="1">SUMPRODUCT(ReactionRateK3!$F101:$V101*OFFSET(ReactionStoich!$E$5:$U$5,BS$2,0))*(TimeStep)*'Composition Moles'!$C91</f>
        <v>0</v>
      </c>
      <c r="BT79" s="19">
        <f ca="1">SUMPRODUCT(ReactionRateK3!$F101:$V101*OFFSET(ReactionStoich!$E$5:$U$5,BT$2,0))*(TimeStep)*'Composition Moles'!$C91</f>
        <v>0</v>
      </c>
      <c r="BU79" s="19">
        <f ca="1">SUMPRODUCT(ReactionRateK3!$F101:$V101*OFFSET(ReactionStoich!$E$5:$U$5,BU$2,0))*(TimeStep)*'Composition Moles'!$C91</f>
        <v>0</v>
      </c>
      <c r="BV79" s="19">
        <f ca="1">SUMPRODUCT(ReactionRateK3!$F101:$V101*OFFSET(ReactionStoich!$E$5:$U$5,BV$2,0))*(TimeStep)*'Composition Moles'!$C91</f>
        <v>0</v>
      </c>
      <c r="BW79" s="19">
        <f ca="1">SUMPRODUCT(ReactionRateK3!$F101:$V101*OFFSET(ReactionStoich!$E$5:$U$5,BW$2,0))*(TimeStep)*'Composition Moles'!$C91</f>
        <v>0</v>
      </c>
    </row>
    <row r="80" spans="1:75">
      <c r="A80">
        <f>ReactionRateK1!A102</f>
        <v>3.4999999999999956</v>
      </c>
      <c r="B80" s="20">
        <f t="shared" ca="1" si="8"/>
        <v>-2567.2733696734422</v>
      </c>
      <c r="C80" s="20">
        <f ca="1">'Composition Moles'!BZ92</f>
        <v>144244.94392748582</v>
      </c>
      <c r="D80" s="26">
        <f t="shared" ca="1" si="7"/>
        <v>1.779801287845521E-2</v>
      </c>
      <c r="F80" s="19">
        <f ca="1">SUMPRODUCT(ReactionRateK3!$F102:$V102*OFFSET(ReactionStoich!$E$5:$U$5,F$2,0))*(TimeStep)*'Composition Moles'!$C92</f>
        <v>-5.9531477284934159E-2</v>
      </c>
      <c r="G80" s="19">
        <f ca="1">SUMPRODUCT(ReactionRateK3!$F102:$V102*OFFSET(ReactionStoich!$E$5:$U$5,G$2,0))*(TimeStep)*'Composition Moles'!$C92</f>
        <v>0</v>
      </c>
      <c r="H80" s="19">
        <f ca="1">SUMPRODUCT(ReactionRateK3!$F102:$V102*OFFSET(ReactionStoich!$E$5:$U$5,H$2,0))*(TimeStep)*'Composition Moles'!$C92</f>
        <v>5.8900807542549762E-2</v>
      </c>
      <c r="I80" s="19">
        <f ca="1">SUMPRODUCT(ReactionRateK3!$F102:$V102*OFFSET(ReactionStoich!$E$5:$U$5,I$2,0))*(TimeStep)*'Composition Moles'!$C92</f>
        <v>6.3066974238440269E-4</v>
      </c>
      <c r="J80" s="19">
        <f ca="1">SUMPRODUCT(ReactionRateK3!$F102:$V102*OFFSET(ReactionStoich!$E$5:$U$5,J$2,0))*(TimeStep)*'Composition Moles'!$C92</f>
        <v>0</v>
      </c>
      <c r="K80" s="19">
        <f ca="1">SUMPRODUCT(ReactionRateK3!$F102:$V102*OFFSET(ReactionStoich!$E$5:$U$5,K$2,0))*(TimeStep)*'Composition Moles'!$C92</f>
        <v>0</v>
      </c>
      <c r="L80" s="19">
        <f ca="1">SUMPRODUCT(ReactionRateK3!$F102:$V102*OFFSET(ReactionStoich!$E$5:$U$5,L$2,0))*(TimeStep)*'Composition Moles'!$C92</f>
        <v>0</v>
      </c>
      <c r="M80" s="19">
        <f ca="1">SUMPRODUCT(ReactionRateK3!$F102:$V102*OFFSET(ReactionStoich!$E$5:$U$5,M$2,0))*(TimeStep)*'Composition Moles'!$C92</f>
        <v>0</v>
      </c>
      <c r="N80" s="19">
        <f ca="1">SUMPRODUCT(ReactionRateK3!$F102:$V102*OFFSET(ReactionStoich!$E$5:$U$5,N$2,0))*(TimeStep)*'Composition Moles'!$C92</f>
        <v>0</v>
      </c>
      <c r="O80" s="19">
        <f ca="1">SUMPRODUCT(ReactionRateK3!$F102:$V102*OFFSET(ReactionStoich!$E$5:$U$5,O$2,0))*(TimeStep)*'Composition Moles'!$C92</f>
        <v>0</v>
      </c>
      <c r="P80" s="19">
        <f ca="1">SUMPRODUCT(ReactionRateK3!$F102:$V102*OFFSET(ReactionStoich!$E$5:$U$5,P$2,0))*(TimeStep)*'Composition Moles'!$C92</f>
        <v>0</v>
      </c>
      <c r="Q80" s="19">
        <f ca="1">SUMPRODUCT(ReactionRateK3!$F102:$V102*OFFSET(ReactionStoich!$E$5:$U$5,Q$2,0))*(TimeStep)*'Composition Moles'!$C92</f>
        <v>0</v>
      </c>
      <c r="R80" s="19">
        <f ca="1">SUMPRODUCT(ReactionRateK3!$F102:$V102*OFFSET(ReactionStoich!$E$5:$U$5,R$2,0))*(TimeStep)*'Composition Moles'!$C92</f>
        <v>0</v>
      </c>
      <c r="S80" s="19">
        <f ca="1">SUMPRODUCT(ReactionRateK3!$F102:$V102*OFFSET(ReactionStoich!$E$5:$U$5,S$2,0))*(TimeStep)*'Composition Moles'!$C92</f>
        <v>2.1734453215362501</v>
      </c>
      <c r="T80" s="19">
        <f ca="1">SUMPRODUCT(ReactionRateK3!$F102:$V102*OFFSET(ReactionStoich!$E$5:$U$5,T$2,0))*(TimeStep)*'Composition Moles'!$C92</f>
        <v>0</v>
      </c>
      <c r="U80" s="19">
        <f ca="1">SUMPRODUCT(ReactionRateK3!$F102:$V102*OFFSET(ReactionStoich!$E$5:$U$5,U$2,0))*(TimeStep)*'Composition Moles'!$C92</f>
        <v>0</v>
      </c>
      <c r="V80" s="19">
        <f ca="1">SUMPRODUCT(ReactionRateK3!$F102:$V102*OFFSET(ReactionStoich!$E$5:$U$5,V$2,0))*(TimeStep)*'Composition Moles'!$C92</f>
        <v>0</v>
      </c>
      <c r="W80" s="19">
        <f ca="1">SUMPRODUCT(ReactionRateK3!$F102:$V102*OFFSET(ReactionStoich!$E$5:$U$5,W$2,0))*(TimeStep)*'Composition Moles'!$C92</f>
        <v>0</v>
      </c>
      <c r="X80" s="19">
        <f ca="1">SUMPRODUCT(ReactionRateK3!$F102:$V102*OFFSET(ReactionStoich!$E$5:$U$5,X$2,0))*(TimeStep)*'Composition Moles'!$C92</f>
        <v>0</v>
      </c>
      <c r="Y80" s="19">
        <f ca="1">SUMPRODUCT(ReactionRateK3!$F102:$V102*OFFSET(ReactionStoich!$E$5:$U$5,Y$2,0))*(TimeStep)*'Composition Moles'!$C92</f>
        <v>-5.1712618532762011</v>
      </c>
      <c r="Z80" s="19">
        <f ca="1">SUMPRODUCT(ReactionRateK3!$F102:$V102*OFFSET(ReactionStoich!$E$5:$U$5,Z$2,0))*(TimeStep)*'Composition Moles'!$C92</f>
        <v>0</v>
      </c>
      <c r="AA80" s="19">
        <f ca="1">SUMPRODUCT(ReactionRateK3!$F102:$V102*OFFSET(ReactionStoich!$E$5:$U$5,AA$2,0))*(TimeStep)*'Composition Moles'!$C92</f>
        <v>0</v>
      </c>
      <c r="AB80" s="19">
        <f ca="1">SUMPRODUCT(ReactionRateK3!$F102:$V102*OFFSET(ReactionStoich!$E$5:$U$5,AB$2,0))*(TimeStep)*'Composition Moles'!$C92</f>
        <v>0</v>
      </c>
      <c r="AC80" s="19">
        <f ca="1">SUMPRODUCT(ReactionRateK3!$F102:$V102*OFFSET(ReactionStoich!$E$5:$U$5,AC$2,0))*(TimeStep)*'Composition Moles'!$C92</f>
        <v>0</v>
      </c>
      <c r="AD80" s="19">
        <f ca="1">SUMPRODUCT(ReactionRateK3!$F102:$V102*OFFSET(ReactionStoich!$E$5:$U$5,AD$2,0))*(TimeStep)*'Composition Moles'!$C92</f>
        <v>0</v>
      </c>
      <c r="AE80" s="19">
        <f ca="1">SUMPRODUCT(ReactionRateK3!$F102:$V102*OFFSET(ReactionStoich!$E$5:$U$5,AE$2,0))*(TimeStep)*'Composition Moles'!$C92</f>
        <v>0</v>
      </c>
      <c r="AF80" s="19">
        <f ca="1">SUMPRODUCT(ReactionRateK3!$F102:$V102*OFFSET(ReactionStoich!$E$5:$U$5,AF$2,0))*(TimeStep)*'Composition Moles'!$C92</f>
        <v>0</v>
      </c>
      <c r="AG80" s="19">
        <f ca="1">SUMPRODUCT(ReactionRateK3!$F102:$V102*OFFSET(ReactionStoich!$E$5:$U$5,AG$2,0))*(TimeStep)*'Composition Moles'!$C92</f>
        <v>-1.2790935686809899E-2</v>
      </c>
      <c r="AH80" s="19">
        <f ca="1">SUMPRODUCT(ReactionRateK3!$F102:$V102*OFFSET(ReactionStoich!$E$5:$U$5,AH$2,0))*(TimeStep)*'Composition Moles'!$C92</f>
        <v>-0.41554002538706586</v>
      </c>
      <c r="AI80" s="19">
        <f ca="1">SUMPRODUCT(ReactionRateK3!$F102:$V102*OFFSET(ReactionStoich!$E$5:$U$5,AI$2,0))*(TimeStep)*'Composition Moles'!$C92</f>
        <v>3.4927978822136776</v>
      </c>
      <c r="AJ80" s="19">
        <f ca="1">SUMPRODUCT(ReactionRateK3!$F102:$V102*OFFSET(ReactionStoich!$E$5:$U$5,AJ$2,0))*(TimeStep)*'Composition Moles'!$C92</f>
        <v>0.87741444511610434</v>
      </c>
      <c r="AK80" s="19">
        <f ca="1">SUMPRODUCT(ReactionRateK3!$F102:$V102*OFFSET(ReactionStoich!$E$5:$U$5,AK$2,0))*(TimeStep)*'Composition Moles'!$C92</f>
        <v>0</v>
      </c>
      <c r="AL80" s="19">
        <f ca="1">SUMPRODUCT(ReactionRateK3!$F102:$V102*OFFSET(ReactionStoich!$E$5:$U$5,AL$2,0))*(TimeStep)*'Composition Moles'!$C92</f>
        <v>0</v>
      </c>
      <c r="AM80" s="19">
        <f ca="1">SUMPRODUCT(ReactionRateK3!$F102:$V102*OFFSET(ReactionStoich!$E$5:$U$5,AM$2,0))*(TimeStep)*'Composition Moles'!$C92</f>
        <v>0</v>
      </c>
      <c r="AN80" s="19">
        <f ca="1">SUMPRODUCT(ReactionRateK3!$F102:$V102*OFFSET(ReactionStoich!$E$5:$U$5,AN$2,0))*(TimeStep)*'Composition Moles'!$C92</f>
        <v>0</v>
      </c>
      <c r="AO80" s="19">
        <f ca="1">SUMPRODUCT(ReactionRateK3!$F102:$V102*OFFSET(ReactionStoich!$E$5:$U$5,AO$2,0))*(TimeStep)*'Composition Moles'!$C92</f>
        <v>-6.3066974238440269E-4</v>
      </c>
      <c r="AP80" s="19">
        <f ca="1">SUMPRODUCT(ReactionRateK3!$F102:$V102*OFFSET(ReactionStoich!$E$5:$U$5,AP$2,0))*(TimeStep)*'Composition Moles'!$C92</f>
        <v>-5.9666222871688067E-2</v>
      </c>
      <c r="AQ80" s="19">
        <f ca="1">SUMPRODUCT(ReactionRateK3!$F102:$V102*OFFSET(ReactionStoich!$E$5:$U$5,AQ$2,0))*(TimeStep)*'Composition Moles'!$C92</f>
        <v>0</v>
      </c>
      <c r="AR80" s="19">
        <f ca="1">SUMPRODUCT(ReactionRateK3!$F102:$V102*OFFSET(ReactionStoich!$E$5:$U$5,AR$2,0))*(TimeStep)*'Composition Moles'!$C92</f>
        <v>0</v>
      </c>
      <c r="AS80" s="19">
        <f ca="1">SUMPRODUCT(ReactionRateK3!$F102:$V102*OFFSET(ReactionStoich!$E$5:$U$5,AS$2,0))*(TimeStep)*'Composition Moles'!$C92</f>
        <v>-0.29458931396729404</v>
      </c>
      <c r="AT80" s="19">
        <f ca="1">SUMPRODUCT(ReactionRateK3!$F102:$V102*OFFSET(ReactionStoich!$E$5:$U$5,AT$2,0))*(TimeStep)*'Composition Moles'!$C92</f>
        <v>-0.29458931396729404</v>
      </c>
      <c r="AU80" s="19">
        <f ca="1">SUMPRODUCT(ReactionRateK3!$F102:$V102*OFFSET(ReactionStoich!$E$5:$U$5,AU$2,0))*(TimeStep)*'Composition Moles'!$C92</f>
        <v>-0.29458931396729404</v>
      </c>
      <c r="AV80" s="19">
        <f ca="1">SUMPRODUCT(ReactionRateK3!$F102:$V102*OFFSET(ReactionStoich!$E$5:$U$5,AV$2,0))*(TimeStep)*'Composition Moles'!$C92</f>
        <v>0</v>
      </c>
      <c r="AW80" s="19">
        <f ca="1">SUMPRODUCT(ReactionRateK3!$F102:$V102*OFFSET(ReactionStoich!$E$5:$U$5,AW$2,0))*(TimeStep)*'Composition Moles'!$C92</f>
        <v>0</v>
      </c>
      <c r="AX80" s="19">
        <f ca="1">SUMPRODUCT(ReactionRateK3!$F102:$V102*OFFSET(ReactionStoich!$E$5:$U$5,AX$2,0))*(TimeStep)*'Composition Moles'!$C92</f>
        <v>0</v>
      </c>
      <c r="AY80" s="19">
        <f ca="1">SUMPRODUCT(ReactionRateK3!$F102:$V102*OFFSET(ReactionStoich!$E$5:$U$5,AY$2,0))*(TimeStep)*'Composition Moles'!$C92</f>
        <v>0</v>
      </c>
      <c r="AZ80" s="19">
        <f ca="1">SUMPRODUCT(ReactionRateK3!$F102:$V102*OFFSET(ReactionStoich!$E$5:$U$5,AZ$2,0))*(TimeStep)*'Composition Moles'!$C92</f>
        <v>0</v>
      </c>
      <c r="BA80" s="19">
        <f ca="1">SUMPRODUCT(ReactionRateK3!$F102:$V102*OFFSET(ReactionStoich!$E$5:$U$5,BA$2,0))*(TimeStep)*'Composition Moles'!$C92</f>
        <v>0</v>
      </c>
      <c r="BB80" s="19">
        <f ca="1">SUMPRODUCT(ReactionRateK3!$F102:$V102*OFFSET(ReactionStoich!$E$5:$U$5,BB$2,0))*(TimeStep)*'Composition Moles'!$C92</f>
        <v>0</v>
      </c>
      <c r="BC80" s="19">
        <f ca="1">SUMPRODUCT(ReactionRateK3!$F102:$V102*OFFSET(ReactionStoich!$E$5:$U$5,BC$2,0))*(TimeStep)*'Composition Moles'!$C92</f>
        <v>0</v>
      </c>
      <c r="BD80" s="19">
        <f ca="1">SUMPRODUCT(ReactionRateK3!$F102:$V102*OFFSET(ReactionStoich!$E$5:$U$5,BD$2,0))*(TimeStep)*'Composition Moles'!$C92</f>
        <v>0</v>
      </c>
      <c r="BE80" s="19">
        <f ca="1">SUMPRODUCT(ReactionRateK3!$F102:$V102*OFFSET(ReactionStoich!$E$5:$U$5,BE$2,0))*(TimeStep)*'Composition Moles'!$C92</f>
        <v>0</v>
      </c>
      <c r="BF80" s="19">
        <f ca="1">SUMPRODUCT(ReactionRateK3!$F102:$V102*OFFSET(ReactionStoich!$E$5:$U$5,BF$2,0))*(TimeStep)*'Composition Moles'!$C92</f>
        <v>0</v>
      </c>
      <c r="BG80" s="19">
        <f ca="1">SUMPRODUCT(ReactionRateK3!$F102:$V102*OFFSET(ReactionStoich!$E$5:$U$5,BG$2,0))*(TimeStep)*'Composition Moles'!$C92</f>
        <v>0</v>
      </c>
      <c r="BH80" s="19">
        <f ca="1">SUMPRODUCT(ReactionRateK3!$F102:$V102*OFFSET(ReactionStoich!$E$5:$U$5,BH$2,0))*(TimeStep)*'Composition Moles'!$C92</f>
        <v>0</v>
      </c>
      <c r="BI80" s="19">
        <f ca="1">SUMPRODUCT(ReactionRateK3!$F102:$V102*OFFSET(ReactionStoich!$E$5:$U$5,BI$2,0))*(TimeStep)*'Composition Moles'!$C92</f>
        <v>0</v>
      </c>
      <c r="BJ80" s="19">
        <f ca="1">SUMPRODUCT(ReactionRateK3!$F102:$V102*OFFSET(ReactionStoich!$E$5:$U$5,BJ$2,0))*(TimeStep)*'Composition Moles'!$C92</f>
        <v>0</v>
      </c>
      <c r="BK80" s="19">
        <f ca="1">SUMPRODUCT(ReactionRateK3!$F102:$V102*OFFSET(ReactionStoich!$E$5:$U$5,BK$2,0))*(TimeStep)*'Composition Moles'!$C92</f>
        <v>0</v>
      </c>
      <c r="BL80" s="19">
        <f ca="1">SUMPRODUCT(ReactionRateK3!$F102:$V102*OFFSET(ReactionStoich!$E$5:$U$5,BL$2,0))*(TimeStep)*'Composition Moles'!$C92</f>
        <v>0</v>
      </c>
      <c r="BM80" s="19">
        <f ca="1">SUMPRODUCT(ReactionRateK3!$F102:$V102*OFFSET(ReactionStoich!$E$5:$U$5,BM$2,0))*(TimeStep)*'Composition Moles'!$C92</f>
        <v>0</v>
      </c>
      <c r="BN80" s="19">
        <f ca="1">SUMPRODUCT(ReactionRateK3!$F102:$V102*OFFSET(ReactionStoich!$E$5:$U$5,BN$2,0))*(TimeStep)*'Composition Moles'!$C92</f>
        <v>0</v>
      </c>
      <c r="BO80" s="19">
        <f ca="1">SUMPRODUCT(ReactionRateK3!$F102:$V102*OFFSET(ReactionStoich!$E$5:$U$5,BO$2,0))*(TimeStep)*'Composition Moles'!$C92</f>
        <v>0</v>
      </c>
      <c r="BP80" s="19">
        <f ca="1">SUMPRODUCT(ReactionRateK3!$F102:$V102*OFFSET(ReactionStoich!$E$5:$U$5,BP$2,0))*(TimeStep)*'Composition Moles'!$C92</f>
        <v>0</v>
      </c>
      <c r="BQ80" s="19">
        <f ca="1">SUMPRODUCT(ReactionRateK3!$F102:$V102*OFFSET(ReactionStoich!$E$5:$U$5,BQ$2,0))*(TimeStep)*'Composition Moles'!$C92</f>
        <v>0</v>
      </c>
      <c r="BR80" s="19">
        <f ca="1">SUMPRODUCT(ReactionRateK3!$F102:$V102*OFFSET(ReactionStoich!$E$5:$U$5,BR$2,0))*(TimeStep)*'Composition Moles'!$C92</f>
        <v>0</v>
      </c>
      <c r="BS80" s="19">
        <f ca="1">SUMPRODUCT(ReactionRateK3!$F102:$V102*OFFSET(ReactionStoich!$E$5:$U$5,BS$2,0))*(TimeStep)*'Composition Moles'!$C92</f>
        <v>0</v>
      </c>
      <c r="BT80" s="19">
        <f ca="1">SUMPRODUCT(ReactionRateK3!$F102:$V102*OFFSET(ReactionStoich!$E$5:$U$5,BT$2,0))*(TimeStep)*'Composition Moles'!$C92</f>
        <v>0</v>
      </c>
      <c r="BU80" s="19">
        <f ca="1">SUMPRODUCT(ReactionRateK3!$F102:$V102*OFFSET(ReactionStoich!$E$5:$U$5,BU$2,0))*(TimeStep)*'Composition Moles'!$C92</f>
        <v>0</v>
      </c>
      <c r="BV80" s="19">
        <f ca="1">SUMPRODUCT(ReactionRateK3!$F102:$V102*OFFSET(ReactionStoich!$E$5:$U$5,BV$2,0))*(TimeStep)*'Composition Moles'!$C92</f>
        <v>0</v>
      </c>
      <c r="BW80" s="19">
        <f ca="1">SUMPRODUCT(ReactionRateK3!$F102:$V102*OFFSET(ReactionStoich!$E$5:$U$5,BW$2,0))*(TimeStep)*'Composition Moles'!$C92</f>
        <v>0</v>
      </c>
    </row>
    <row r="81" spans="1:75">
      <c r="A81">
        <f>ReactionRateK1!A103</f>
        <v>3.5499999999999954</v>
      </c>
      <c r="B81" s="20">
        <f t="shared" ca="1" si="8"/>
        <v>-2463.137259561805</v>
      </c>
      <c r="C81" s="20">
        <f ca="1">'Composition Moles'!BZ93</f>
        <v>144247.84266897576</v>
      </c>
      <c r="D81" s="26">
        <f t="shared" ca="1" si="7"/>
        <v>1.7075730312406029E-2</v>
      </c>
      <c r="F81" s="19">
        <f ca="1">SUMPRODUCT(ReactionRateK3!$F103:$V103*OFFSET(ReactionStoich!$E$5:$U$5,F$2,0))*(TimeStep)*'Composition Moles'!$C93</f>
        <v>-5.5668553386989096E-2</v>
      </c>
      <c r="G81" s="19">
        <f ca="1">SUMPRODUCT(ReactionRateK3!$F103:$V103*OFFSET(ReactionStoich!$E$5:$U$5,G$2,0))*(TimeStep)*'Composition Moles'!$C93</f>
        <v>0</v>
      </c>
      <c r="H81" s="19">
        <f ca="1">SUMPRODUCT(ReactionRateK3!$F103:$V103*OFFSET(ReactionStoich!$E$5:$U$5,H$2,0))*(TimeStep)*'Composition Moles'!$C93</f>
        <v>5.5096200400070329E-2</v>
      </c>
      <c r="I81" s="19">
        <f ca="1">SUMPRODUCT(ReactionRateK3!$F103:$V103*OFFSET(ReactionStoich!$E$5:$U$5,I$2,0))*(TimeStep)*'Composition Moles'!$C93</f>
        <v>5.7235298691877038E-4</v>
      </c>
      <c r="J81" s="19">
        <f ca="1">SUMPRODUCT(ReactionRateK3!$F103:$V103*OFFSET(ReactionStoich!$E$5:$U$5,J$2,0))*(TimeStep)*'Composition Moles'!$C93</f>
        <v>0</v>
      </c>
      <c r="K81" s="19">
        <f ca="1">SUMPRODUCT(ReactionRateK3!$F103:$V103*OFFSET(ReactionStoich!$E$5:$U$5,K$2,0))*(TimeStep)*'Composition Moles'!$C93</f>
        <v>0</v>
      </c>
      <c r="L81" s="19">
        <f ca="1">SUMPRODUCT(ReactionRateK3!$F103:$V103*OFFSET(ReactionStoich!$E$5:$U$5,L$2,0))*(TimeStep)*'Composition Moles'!$C93</f>
        <v>0</v>
      </c>
      <c r="M81" s="19">
        <f ca="1">SUMPRODUCT(ReactionRateK3!$F103:$V103*OFFSET(ReactionStoich!$E$5:$U$5,M$2,0))*(TimeStep)*'Composition Moles'!$C93</f>
        <v>0</v>
      </c>
      <c r="N81" s="19">
        <f ca="1">SUMPRODUCT(ReactionRateK3!$F103:$V103*OFFSET(ReactionStoich!$E$5:$U$5,N$2,0))*(TimeStep)*'Composition Moles'!$C93</f>
        <v>0</v>
      </c>
      <c r="O81" s="19">
        <f ca="1">SUMPRODUCT(ReactionRateK3!$F103:$V103*OFFSET(ReactionStoich!$E$5:$U$5,O$2,0))*(TimeStep)*'Composition Moles'!$C93</f>
        <v>0</v>
      </c>
      <c r="P81" s="19">
        <f ca="1">SUMPRODUCT(ReactionRateK3!$F103:$V103*OFFSET(ReactionStoich!$E$5:$U$5,P$2,0))*(TimeStep)*'Composition Moles'!$C93</f>
        <v>0</v>
      </c>
      <c r="Q81" s="19">
        <f ca="1">SUMPRODUCT(ReactionRateK3!$F103:$V103*OFFSET(ReactionStoich!$E$5:$U$5,Q$2,0))*(TimeStep)*'Composition Moles'!$C93</f>
        <v>0</v>
      </c>
      <c r="R81" s="19">
        <f ca="1">SUMPRODUCT(ReactionRateK3!$F103:$V103*OFFSET(ReactionStoich!$E$5:$U$5,R$2,0))*(TimeStep)*'Composition Moles'!$C93</f>
        <v>0</v>
      </c>
      <c r="S81" s="19">
        <f ca="1">SUMPRODUCT(ReactionRateK3!$F103:$V103*OFFSET(ReactionStoich!$E$5:$U$5,S$2,0))*(TimeStep)*'Composition Moles'!$C93</f>
        <v>2.125750837017804</v>
      </c>
      <c r="T81" s="19">
        <f ca="1">SUMPRODUCT(ReactionRateK3!$F103:$V103*OFFSET(ReactionStoich!$E$5:$U$5,T$2,0))*(TimeStep)*'Composition Moles'!$C93</f>
        <v>0</v>
      </c>
      <c r="U81" s="19">
        <f ca="1">SUMPRODUCT(ReactionRateK3!$F103:$V103*OFFSET(ReactionStoich!$E$5:$U$5,U$2,0))*(TimeStep)*'Composition Moles'!$C93</f>
        <v>0</v>
      </c>
      <c r="V81" s="19">
        <f ca="1">SUMPRODUCT(ReactionRateK3!$F103:$V103*OFFSET(ReactionStoich!$E$5:$U$5,V$2,0))*(TimeStep)*'Composition Moles'!$C93</f>
        <v>0</v>
      </c>
      <c r="W81" s="19">
        <f ca="1">SUMPRODUCT(ReactionRateK3!$F103:$V103*OFFSET(ReactionStoich!$E$5:$U$5,W$2,0))*(TimeStep)*'Composition Moles'!$C93</f>
        <v>0</v>
      </c>
      <c r="X81" s="19">
        <f ca="1">SUMPRODUCT(ReactionRateK3!$F103:$V103*OFFSET(ReactionStoich!$E$5:$U$5,X$2,0))*(TimeStep)*'Composition Moles'!$C93</f>
        <v>0</v>
      </c>
      <c r="Y81" s="19">
        <f ca="1">SUMPRODUCT(ReactionRateK3!$F103:$V103*OFFSET(ReactionStoich!$E$5:$U$5,Y$2,0))*(TimeStep)*'Composition Moles'!$C93</f>
        <v>-5.0649505727005275</v>
      </c>
      <c r="Z81" s="19">
        <f ca="1">SUMPRODUCT(ReactionRateK3!$F103:$V103*OFFSET(ReactionStoich!$E$5:$U$5,Z$2,0))*(TimeStep)*'Composition Moles'!$C93</f>
        <v>0</v>
      </c>
      <c r="AA81" s="19">
        <f ca="1">SUMPRODUCT(ReactionRateK3!$F103:$V103*OFFSET(ReactionStoich!$E$5:$U$5,AA$2,0))*(TimeStep)*'Composition Moles'!$C93</f>
        <v>0</v>
      </c>
      <c r="AB81" s="19">
        <f ca="1">SUMPRODUCT(ReactionRateK3!$F103:$V103*OFFSET(ReactionStoich!$E$5:$U$5,AB$2,0))*(TimeStep)*'Composition Moles'!$C93</f>
        <v>0</v>
      </c>
      <c r="AC81" s="19">
        <f ca="1">SUMPRODUCT(ReactionRateK3!$F103:$V103*OFFSET(ReactionStoich!$E$5:$U$5,AC$2,0))*(TimeStep)*'Composition Moles'!$C93</f>
        <v>0</v>
      </c>
      <c r="AD81" s="19">
        <f ca="1">SUMPRODUCT(ReactionRateK3!$F103:$V103*OFFSET(ReactionStoich!$E$5:$U$5,AD$2,0))*(TimeStep)*'Composition Moles'!$C93</f>
        <v>0</v>
      </c>
      <c r="AE81" s="19">
        <f ca="1">SUMPRODUCT(ReactionRateK3!$F103:$V103*OFFSET(ReactionStoich!$E$5:$U$5,AE$2,0))*(TimeStep)*'Composition Moles'!$C93</f>
        <v>0</v>
      </c>
      <c r="AF81" s="19">
        <f ca="1">SUMPRODUCT(ReactionRateK3!$F103:$V103*OFFSET(ReactionStoich!$E$5:$U$5,AF$2,0))*(TimeStep)*'Composition Moles'!$C93</f>
        <v>0</v>
      </c>
      <c r="AG81" s="19">
        <f ca="1">SUMPRODUCT(ReactionRateK3!$F103:$V103*OFFSET(ReactionStoich!$E$5:$U$5,AG$2,0))*(TimeStep)*'Composition Moles'!$C93</f>
        <v>-1.2362101568922543E-2</v>
      </c>
      <c r="AH81" s="19">
        <f ca="1">SUMPRODUCT(ReactionRateK3!$F103:$V103*OFFSET(ReactionStoich!$E$5:$U$5,AH$2,0))*(TimeStep)*'Composition Moles'!$C93</f>
        <v>-0.44613076156701403</v>
      </c>
      <c r="AI81" s="19">
        <f ca="1">SUMPRODUCT(ReactionRateK3!$F103:$V103*OFFSET(ReactionStoich!$E$5:$U$5,AI$2,0))*(TimeStep)*'Composition Moles'!$C93</f>
        <v>3.4645740365075937</v>
      </c>
      <c r="AJ81" s="19">
        <f ca="1">SUMPRODUCT(ReactionRateK3!$F103:$V103*OFFSET(ReactionStoich!$E$5:$U$5,AJ$2,0))*(TimeStep)*'Composition Moles'!$C93</f>
        <v>0.85847692073688175</v>
      </c>
      <c r="AK81" s="19">
        <f ca="1">SUMPRODUCT(ReactionRateK3!$F103:$V103*OFFSET(ReactionStoich!$E$5:$U$5,AK$2,0))*(TimeStep)*'Composition Moles'!$C93</f>
        <v>0</v>
      </c>
      <c r="AL81" s="19">
        <f ca="1">SUMPRODUCT(ReactionRateK3!$F103:$V103*OFFSET(ReactionStoich!$E$5:$U$5,AL$2,0))*(TimeStep)*'Composition Moles'!$C93</f>
        <v>0</v>
      </c>
      <c r="AM81" s="19">
        <f ca="1">SUMPRODUCT(ReactionRateK3!$F103:$V103*OFFSET(ReactionStoich!$E$5:$U$5,AM$2,0))*(TimeStep)*'Composition Moles'!$C93</f>
        <v>0</v>
      </c>
      <c r="AN81" s="19">
        <f ca="1">SUMPRODUCT(ReactionRateK3!$F103:$V103*OFFSET(ReactionStoich!$E$5:$U$5,AN$2,0))*(TimeStep)*'Composition Moles'!$C93</f>
        <v>0</v>
      </c>
      <c r="AO81" s="19">
        <f ca="1">SUMPRODUCT(ReactionRateK3!$F103:$V103*OFFSET(ReactionStoich!$E$5:$U$5,AO$2,0))*(TimeStep)*'Composition Moles'!$C93</f>
        <v>-5.7235298691877038E-4</v>
      </c>
      <c r="AP81" s="19">
        <f ca="1">SUMPRODUCT(ReactionRateK3!$F103:$V103*OFFSET(ReactionStoich!$E$5:$U$5,AP$2,0))*(TimeStep)*'Composition Moles'!$C93</f>
        <v>-5.582510174096026E-2</v>
      </c>
      <c r="AQ81" s="19">
        <f ca="1">SUMPRODUCT(ReactionRateK3!$F103:$V103*OFFSET(ReactionStoich!$E$5:$U$5,AQ$2,0))*(TimeStep)*'Composition Moles'!$C93</f>
        <v>0</v>
      </c>
      <c r="AR81" s="19">
        <f ca="1">SUMPRODUCT(ReactionRateK3!$F103:$V103*OFFSET(ReactionStoich!$E$5:$U$5,AR$2,0))*(TimeStep)*'Composition Moles'!$C93</f>
        <v>0</v>
      </c>
      <c r="AS81" s="19">
        <f ca="1">SUMPRODUCT(ReactionRateK3!$F103:$V103*OFFSET(ReactionStoich!$E$5:$U$5,AS$2,0))*(TimeStep)*'Composition Moles'!$C93</f>
        <v>-0.28965363456597898</v>
      </c>
      <c r="AT81" s="19">
        <f ca="1">SUMPRODUCT(ReactionRateK3!$F103:$V103*OFFSET(ReactionStoich!$E$5:$U$5,AT$2,0))*(TimeStep)*'Composition Moles'!$C93</f>
        <v>-0.28965363456597898</v>
      </c>
      <c r="AU81" s="19">
        <f ca="1">SUMPRODUCT(ReactionRateK3!$F103:$V103*OFFSET(ReactionStoich!$E$5:$U$5,AU$2,0))*(TimeStep)*'Composition Moles'!$C93</f>
        <v>-0.28965363456597898</v>
      </c>
      <c r="AV81" s="19">
        <f ca="1">SUMPRODUCT(ReactionRateK3!$F103:$V103*OFFSET(ReactionStoich!$E$5:$U$5,AV$2,0))*(TimeStep)*'Composition Moles'!$C93</f>
        <v>0</v>
      </c>
      <c r="AW81" s="19">
        <f ca="1">SUMPRODUCT(ReactionRateK3!$F103:$V103*OFFSET(ReactionStoich!$E$5:$U$5,AW$2,0))*(TimeStep)*'Composition Moles'!$C93</f>
        <v>0</v>
      </c>
      <c r="AX81" s="19">
        <f ca="1">SUMPRODUCT(ReactionRateK3!$F103:$V103*OFFSET(ReactionStoich!$E$5:$U$5,AX$2,0))*(TimeStep)*'Composition Moles'!$C93</f>
        <v>0</v>
      </c>
      <c r="AY81" s="19">
        <f ca="1">SUMPRODUCT(ReactionRateK3!$F103:$V103*OFFSET(ReactionStoich!$E$5:$U$5,AY$2,0))*(TimeStep)*'Composition Moles'!$C93</f>
        <v>0</v>
      </c>
      <c r="AZ81" s="19">
        <f ca="1">SUMPRODUCT(ReactionRateK3!$F103:$V103*OFFSET(ReactionStoich!$E$5:$U$5,AZ$2,0))*(TimeStep)*'Composition Moles'!$C93</f>
        <v>0</v>
      </c>
      <c r="BA81" s="19">
        <f ca="1">SUMPRODUCT(ReactionRateK3!$F103:$V103*OFFSET(ReactionStoich!$E$5:$U$5,BA$2,0))*(TimeStep)*'Composition Moles'!$C93</f>
        <v>0</v>
      </c>
      <c r="BB81" s="19">
        <f ca="1">SUMPRODUCT(ReactionRateK3!$F103:$V103*OFFSET(ReactionStoich!$E$5:$U$5,BB$2,0))*(TimeStep)*'Composition Moles'!$C93</f>
        <v>0</v>
      </c>
      <c r="BC81" s="19">
        <f ca="1">SUMPRODUCT(ReactionRateK3!$F103:$V103*OFFSET(ReactionStoich!$E$5:$U$5,BC$2,0))*(TimeStep)*'Composition Moles'!$C93</f>
        <v>0</v>
      </c>
      <c r="BD81" s="19">
        <f ca="1">SUMPRODUCT(ReactionRateK3!$F103:$V103*OFFSET(ReactionStoich!$E$5:$U$5,BD$2,0))*(TimeStep)*'Composition Moles'!$C93</f>
        <v>0</v>
      </c>
      <c r="BE81" s="19">
        <f ca="1">SUMPRODUCT(ReactionRateK3!$F103:$V103*OFFSET(ReactionStoich!$E$5:$U$5,BE$2,0))*(TimeStep)*'Composition Moles'!$C93</f>
        <v>0</v>
      </c>
      <c r="BF81" s="19">
        <f ca="1">SUMPRODUCT(ReactionRateK3!$F103:$V103*OFFSET(ReactionStoich!$E$5:$U$5,BF$2,0))*(TimeStep)*'Composition Moles'!$C93</f>
        <v>0</v>
      </c>
      <c r="BG81" s="19">
        <f ca="1">SUMPRODUCT(ReactionRateK3!$F103:$V103*OFFSET(ReactionStoich!$E$5:$U$5,BG$2,0))*(TimeStep)*'Composition Moles'!$C93</f>
        <v>0</v>
      </c>
      <c r="BH81" s="19">
        <f ca="1">SUMPRODUCT(ReactionRateK3!$F103:$V103*OFFSET(ReactionStoich!$E$5:$U$5,BH$2,0))*(TimeStep)*'Composition Moles'!$C93</f>
        <v>0</v>
      </c>
      <c r="BI81" s="19">
        <f ca="1">SUMPRODUCT(ReactionRateK3!$F103:$V103*OFFSET(ReactionStoich!$E$5:$U$5,BI$2,0))*(TimeStep)*'Composition Moles'!$C93</f>
        <v>0</v>
      </c>
      <c r="BJ81" s="19">
        <f ca="1">SUMPRODUCT(ReactionRateK3!$F103:$V103*OFFSET(ReactionStoich!$E$5:$U$5,BJ$2,0))*(TimeStep)*'Composition Moles'!$C93</f>
        <v>0</v>
      </c>
      <c r="BK81" s="19">
        <f ca="1">SUMPRODUCT(ReactionRateK3!$F103:$V103*OFFSET(ReactionStoich!$E$5:$U$5,BK$2,0))*(TimeStep)*'Composition Moles'!$C93</f>
        <v>0</v>
      </c>
      <c r="BL81" s="19">
        <f ca="1">SUMPRODUCT(ReactionRateK3!$F103:$V103*OFFSET(ReactionStoich!$E$5:$U$5,BL$2,0))*(TimeStep)*'Composition Moles'!$C93</f>
        <v>0</v>
      </c>
      <c r="BM81" s="19">
        <f ca="1">SUMPRODUCT(ReactionRateK3!$F103:$V103*OFFSET(ReactionStoich!$E$5:$U$5,BM$2,0))*(TimeStep)*'Composition Moles'!$C93</f>
        <v>0</v>
      </c>
      <c r="BN81" s="19">
        <f ca="1">SUMPRODUCT(ReactionRateK3!$F103:$V103*OFFSET(ReactionStoich!$E$5:$U$5,BN$2,0))*(TimeStep)*'Composition Moles'!$C93</f>
        <v>0</v>
      </c>
      <c r="BO81" s="19">
        <f ca="1">SUMPRODUCT(ReactionRateK3!$F103:$V103*OFFSET(ReactionStoich!$E$5:$U$5,BO$2,0))*(TimeStep)*'Composition Moles'!$C93</f>
        <v>0</v>
      </c>
      <c r="BP81" s="19">
        <f ca="1">SUMPRODUCT(ReactionRateK3!$F103:$V103*OFFSET(ReactionStoich!$E$5:$U$5,BP$2,0))*(TimeStep)*'Composition Moles'!$C93</f>
        <v>0</v>
      </c>
      <c r="BQ81" s="19">
        <f ca="1">SUMPRODUCT(ReactionRateK3!$F103:$V103*OFFSET(ReactionStoich!$E$5:$U$5,BQ$2,0))*(TimeStep)*'Composition Moles'!$C93</f>
        <v>0</v>
      </c>
      <c r="BR81" s="19">
        <f ca="1">SUMPRODUCT(ReactionRateK3!$F103:$V103*OFFSET(ReactionStoich!$E$5:$U$5,BR$2,0))*(TimeStep)*'Composition Moles'!$C93</f>
        <v>0</v>
      </c>
      <c r="BS81" s="19">
        <f ca="1">SUMPRODUCT(ReactionRateK3!$F103:$V103*OFFSET(ReactionStoich!$E$5:$U$5,BS$2,0))*(TimeStep)*'Composition Moles'!$C93</f>
        <v>0</v>
      </c>
      <c r="BT81" s="19">
        <f ca="1">SUMPRODUCT(ReactionRateK3!$F103:$V103*OFFSET(ReactionStoich!$E$5:$U$5,BT$2,0))*(TimeStep)*'Composition Moles'!$C93</f>
        <v>0</v>
      </c>
      <c r="BU81" s="19">
        <f ca="1">SUMPRODUCT(ReactionRateK3!$F103:$V103*OFFSET(ReactionStoich!$E$5:$U$5,BU$2,0))*(TimeStep)*'Composition Moles'!$C93</f>
        <v>0</v>
      </c>
      <c r="BV81" s="19">
        <f ca="1">SUMPRODUCT(ReactionRateK3!$F103:$V103*OFFSET(ReactionStoich!$E$5:$U$5,BV$2,0))*(TimeStep)*'Composition Moles'!$C93</f>
        <v>0</v>
      </c>
      <c r="BW81" s="19">
        <f ca="1">SUMPRODUCT(ReactionRateK3!$F103:$V103*OFFSET(ReactionStoich!$E$5:$U$5,BW$2,0))*(TimeStep)*'Composition Moles'!$C93</f>
        <v>0</v>
      </c>
    </row>
    <row r="82" spans="1:75">
      <c r="A82">
        <f>ReactionRateK1!A104</f>
        <v>3.5999999999999952</v>
      </c>
      <c r="B82" s="20">
        <f t="shared" ca="1" si="8"/>
        <v>-2366.6029216403222</v>
      </c>
      <c r="C82" s="20">
        <f ca="1">'Composition Moles'!BZ94</f>
        <v>144250.41677279864</v>
      </c>
      <c r="D82" s="26">
        <f t="shared" ca="1" si="7"/>
        <v>1.6406212020640715E-2</v>
      </c>
      <c r="F82" s="19">
        <f ca="1">SUMPRODUCT(ReactionRateK3!$F104:$V104*OFFSET(ReactionStoich!$E$5:$U$5,F$2,0))*(TimeStep)*'Composition Moles'!$C94</f>
        <v>-5.2058218911276009E-2</v>
      </c>
      <c r="G82" s="19">
        <f ca="1">SUMPRODUCT(ReactionRateK3!$F104:$V104*OFFSET(ReactionStoich!$E$5:$U$5,G$2,0))*(TimeStep)*'Composition Moles'!$C94</f>
        <v>0</v>
      </c>
      <c r="H82" s="19">
        <f ca="1">SUMPRODUCT(ReactionRateK3!$F104:$V104*OFFSET(ReactionStoich!$E$5:$U$5,H$2,0))*(TimeStep)*'Composition Moles'!$C94</f>
        <v>5.1538762161815764E-2</v>
      </c>
      <c r="I82" s="19">
        <f ca="1">SUMPRODUCT(ReactionRateK3!$F104:$V104*OFFSET(ReactionStoich!$E$5:$U$5,I$2,0))*(TimeStep)*'Composition Moles'!$C94</f>
        <v>5.1945674946025488E-4</v>
      </c>
      <c r="J82" s="19">
        <f ca="1">SUMPRODUCT(ReactionRateK3!$F104:$V104*OFFSET(ReactionStoich!$E$5:$U$5,J$2,0))*(TimeStep)*'Composition Moles'!$C94</f>
        <v>0</v>
      </c>
      <c r="K82" s="19">
        <f ca="1">SUMPRODUCT(ReactionRateK3!$F104:$V104*OFFSET(ReactionStoich!$E$5:$U$5,K$2,0))*(TimeStep)*'Composition Moles'!$C94</f>
        <v>0</v>
      </c>
      <c r="L82" s="19">
        <f ca="1">SUMPRODUCT(ReactionRateK3!$F104:$V104*OFFSET(ReactionStoich!$E$5:$U$5,L$2,0))*(TimeStep)*'Composition Moles'!$C94</f>
        <v>0</v>
      </c>
      <c r="M82" s="19">
        <f ca="1">SUMPRODUCT(ReactionRateK3!$F104:$V104*OFFSET(ReactionStoich!$E$5:$U$5,M$2,0))*(TimeStep)*'Composition Moles'!$C94</f>
        <v>0</v>
      </c>
      <c r="N82" s="19">
        <f ca="1">SUMPRODUCT(ReactionRateK3!$F104:$V104*OFFSET(ReactionStoich!$E$5:$U$5,N$2,0))*(TimeStep)*'Composition Moles'!$C94</f>
        <v>0</v>
      </c>
      <c r="O82" s="19">
        <f ca="1">SUMPRODUCT(ReactionRateK3!$F104:$V104*OFFSET(ReactionStoich!$E$5:$U$5,O$2,0))*(TimeStep)*'Composition Moles'!$C94</f>
        <v>0</v>
      </c>
      <c r="P82" s="19">
        <f ca="1">SUMPRODUCT(ReactionRateK3!$F104:$V104*OFFSET(ReactionStoich!$E$5:$U$5,P$2,0))*(TimeStep)*'Composition Moles'!$C94</f>
        <v>0</v>
      </c>
      <c r="Q82" s="19">
        <f ca="1">SUMPRODUCT(ReactionRateK3!$F104:$V104*OFFSET(ReactionStoich!$E$5:$U$5,Q$2,0))*(TimeStep)*'Composition Moles'!$C94</f>
        <v>0</v>
      </c>
      <c r="R82" s="19">
        <f ca="1">SUMPRODUCT(ReactionRateK3!$F104:$V104*OFFSET(ReactionStoich!$E$5:$U$5,R$2,0))*(TimeStep)*'Composition Moles'!$C94</f>
        <v>0</v>
      </c>
      <c r="S82" s="19">
        <f ca="1">SUMPRODUCT(ReactionRateK3!$F104:$V104*OFFSET(ReactionStoich!$E$5:$U$5,S$2,0))*(TimeStep)*'Composition Moles'!$C94</f>
        <v>2.0786915181314383</v>
      </c>
      <c r="T82" s="19">
        <f ca="1">SUMPRODUCT(ReactionRateK3!$F104:$V104*OFFSET(ReactionStoich!$E$5:$U$5,T$2,0))*(TimeStep)*'Composition Moles'!$C94</f>
        <v>0</v>
      </c>
      <c r="U82" s="19">
        <f ca="1">SUMPRODUCT(ReactionRateK3!$F104:$V104*OFFSET(ReactionStoich!$E$5:$U$5,U$2,0))*(TimeStep)*'Composition Moles'!$C94</f>
        <v>0</v>
      </c>
      <c r="V82" s="19">
        <f ca="1">SUMPRODUCT(ReactionRateK3!$F104:$V104*OFFSET(ReactionStoich!$E$5:$U$5,V$2,0))*(TimeStep)*'Composition Moles'!$C94</f>
        <v>0</v>
      </c>
      <c r="W82" s="19">
        <f ca="1">SUMPRODUCT(ReactionRateK3!$F104:$V104*OFFSET(ReactionStoich!$E$5:$U$5,W$2,0))*(TimeStep)*'Composition Moles'!$C94</f>
        <v>0</v>
      </c>
      <c r="X82" s="19">
        <f ca="1">SUMPRODUCT(ReactionRateK3!$F104:$V104*OFFSET(ReactionStoich!$E$5:$U$5,X$2,0))*(TimeStep)*'Composition Moles'!$C94</f>
        <v>0</v>
      </c>
      <c r="Y82" s="19">
        <f ca="1">SUMPRODUCT(ReactionRateK3!$F104:$V104*OFFSET(ReactionStoich!$E$5:$U$5,Y$2,0))*(TimeStep)*'Composition Moles'!$C94</f>
        <v>-4.9600095141252947</v>
      </c>
      <c r="Z82" s="19">
        <f ca="1">SUMPRODUCT(ReactionRateK3!$F104:$V104*OFFSET(ReactionStoich!$E$5:$U$5,Z$2,0))*(TimeStep)*'Composition Moles'!$C94</f>
        <v>0</v>
      </c>
      <c r="AA82" s="19">
        <f ca="1">SUMPRODUCT(ReactionRateK3!$F104:$V104*OFFSET(ReactionStoich!$E$5:$U$5,AA$2,0))*(TimeStep)*'Composition Moles'!$C94</f>
        <v>0</v>
      </c>
      <c r="AB82" s="19">
        <f ca="1">SUMPRODUCT(ReactionRateK3!$F104:$V104*OFFSET(ReactionStoich!$E$5:$U$5,AB$2,0))*(TimeStep)*'Composition Moles'!$C94</f>
        <v>0</v>
      </c>
      <c r="AC82" s="19">
        <f ca="1">SUMPRODUCT(ReactionRateK3!$F104:$V104*OFFSET(ReactionStoich!$E$5:$U$5,AC$2,0))*(TimeStep)*'Composition Moles'!$C94</f>
        <v>0</v>
      </c>
      <c r="AD82" s="19">
        <f ca="1">SUMPRODUCT(ReactionRateK3!$F104:$V104*OFFSET(ReactionStoich!$E$5:$U$5,AD$2,0))*(TimeStep)*'Composition Moles'!$C94</f>
        <v>0</v>
      </c>
      <c r="AE82" s="19">
        <f ca="1">SUMPRODUCT(ReactionRateK3!$F104:$V104*OFFSET(ReactionStoich!$E$5:$U$5,AE$2,0))*(TimeStep)*'Composition Moles'!$C94</f>
        <v>0</v>
      </c>
      <c r="AF82" s="19">
        <f ca="1">SUMPRODUCT(ReactionRateK3!$F104:$V104*OFFSET(ReactionStoich!$E$5:$U$5,AF$2,0))*(TimeStep)*'Composition Moles'!$C94</f>
        <v>0</v>
      </c>
      <c r="AG82" s="19">
        <f ca="1">SUMPRODUCT(ReactionRateK3!$F104:$V104*OFFSET(ReactionStoich!$E$5:$U$5,AG$2,0))*(TimeStep)*'Composition Moles'!$C94</f>
        <v>-1.1949727996990981E-2</v>
      </c>
      <c r="AH82" s="19">
        <f ca="1">SUMPRODUCT(ReactionRateK3!$F104:$V104*OFFSET(ReactionStoich!$E$5:$U$5,AH$2,0))*(TimeStep)*'Composition Moles'!$C94</f>
        <v>-0.47521425375837667</v>
      </c>
      <c r="AI82" s="19">
        <f ca="1">SUMPRODUCT(ReactionRateK3!$F104:$V104*OFFSET(ReactionStoich!$E$5:$U$5,AI$2,0))*(TimeStep)*'Composition Moles'!$C94</f>
        <v>3.4359264695714002</v>
      </c>
      <c r="AJ82" s="19">
        <f ca="1">SUMPRODUCT(ReactionRateK3!$F104:$V104*OFFSET(ReactionStoich!$E$5:$U$5,AJ$2,0))*(TimeStep)*'Composition Moles'!$C94</f>
        <v>0.83981788061225482</v>
      </c>
      <c r="AK82" s="19">
        <f ca="1">SUMPRODUCT(ReactionRateK3!$F104:$V104*OFFSET(ReactionStoich!$E$5:$U$5,AK$2,0))*(TimeStep)*'Composition Moles'!$C94</f>
        <v>0</v>
      </c>
      <c r="AL82" s="19">
        <f ca="1">SUMPRODUCT(ReactionRateK3!$F104:$V104*OFFSET(ReactionStoich!$E$5:$U$5,AL$2,0))*(TimeStep)*'Composition Moles'!$C94</f>
        <v>0</v>
      </c>
      <c r="AM82" s="19">
        <f ca="1">SUMPRODUCT(ReactionRateK3!$F104:$V104*OFFSET(ReactionStoich!$E$5:$U$5,AM$2,0))*(TimeStep)*'Composition Moles'!$C94</f>
        <v>0</v>
      </c>
      <c r="AN82" s="19">
        <f ca="1">SUMPRODUCT(ReactionRateK3!$F104:$V104*OFFSET(ReactionStoich!$E$5:$U$5,AN$2,0))*(TimeStep)*'Composition Moles'!$C94</f>
        <v>0</v>
      </c>
      <c r="AO82" s="19">
        <f ca="1">SUMPRODUCT(ReactionRateK3!$F104:$V104*OFFSET(ReactionStoich!$E$5:$U$5,AO$2,0))*(TimeStep)*'Composition Moles'!$C94</f>
        <v>-5.1945674946025488E-4</v>
      </c>
      <c r="AP82" s="19">
        <f ca="1">SUMPRODUCT(ReactionRateK3!$F104:$V104*OFFSET(ReactionStoich!$E$5:$U$5,AP$2,0))*(TimeStep)*'Composition Moles'!$C94</f>
        <v>-5.2227069987384807E-2</v>
      </c>
      <c r="AQ82" s="19">
        <f ca="1">SUMPRODUCT(ReactionRateK3!$F104:$V104*OFFSET(ReactionStoich!$E$5:$U$5,AQ$2,0))*(TimeStep)*'Composition Moles'!$C94</f>
        <v>0</v>
      </c>
      <c r="AR82" s="19">
        <f ca="1">SUMPRODUCT(ReactionRateK3!$F104:$V104*OFFSET(ReactionStoich!$E$5:$U$5,AR$2,0))*(TimeStep)*'Composition Moles'!$C94</f>
        <v>0</v>
      </c>
      <c r="AS82" s="19">
        <f ca="1">SUMPRODUCT(ReactionRateK3!$F104:$V104*OFFSET(ReactionStoich!$E$5:$U$5,AS$2,0))*(TimeStep)*'Composition Moles'!$C94</f>
        <v>-0.28483861523252846</v>
      </c>
      <c r="AT82" s="19">
        <f ca="1">SUMPRODUCT(ReactionRateK3!$F104:$V104*OFFSET(ReactionStoich!$E$5:$U$5,AT$2,0))*(TimeStep)*'Composition Moles'!$C94</f>
        <v>-0.28483861523252846</v>
      </c>
      <c r="AU82" s="19">
        <f ca="1">SUMPRODUCT(ReactionRateK3!$F104:$V104*OFFSET(ReactionStoich!$E$5:$U$5,AU$2,0))*(TimeStep)*'Composition Moles'!$C94</f>
        <v>-0.28483861523252846</v>
      </c>
      <c r="AV82" s="19">
        <f ca="1">SUMPRODUCT(ReactionRateK3!$F104:$V104*OFFSET(ReactionStoich!$E$5:$U$5,AV$2,0))*(TimeStep)*'Composition Moles'!$C94</f>
        <v>0</v>
      </c>
      <c r="AW82" s="19">
        <f ca="1">SUMPRODUCT(ReactionRateK3!$F104:$V104*OFFSET(ReactionStoich!$E$5:$U$5,AW$2,0))*(TimeStep)*'Composition Moles'!$C94</f>
        <v>0</v>
      </c>
      <c r="AX82" s="19">
        <f ca="1">SUMPRODUCT(ReactionRateK3!$F104:$V104*OFFSET(ReactionStoich!$E$5:$U$5,AX$2,0))*(TimeStep)*'Composition Moles'!$C94</f>
        <v>0</v>
      </c>
      <c r="AY82" s="19">
        <f ca="1">SUMPRODUCT(ReactionRateK3!$F104:$V104*OFFSET(ReactionStoich!$E$5:$U$5,AY$2,0))*(TimeStep)*'Composition Moles'!$C94</f>
        <v>0</v>
      </c>
      <c r="AZ82" s="19">
        <f ca="1">SUMPRODUCT(ReactionRateK3!$F104:$V104*OFFSET(ReactionStoich!$E$5:$U$5,AZ$2,0))*(TimeStep)*'Composition Moles'!$C94</f>
        <v>0</v>
      </c>
      <c r="BA82" s="19">
        <f ca="1">SUMPRODUCT(ReactionRateK3!$F104:$V104*OFFSET(ReactionStoich!$E$5:$U$5,BA$2,0))*(TimeStep)*'Composition Moles'!$C94</f>
        <v>0</v>
      </c>
      <c r="BB82" s="19">
        <f ca="1">SUMPRODUCT(ReactionRateK3!$F104:$V104*OFFSET(ReactionStoich!$E$5:$U$5,BB$2,0))*(TimeStep)*'Composition Moles'!$C94</f>
        <v>0</v>
      </c>
      <c r="BC82" s="19">
        <f ca="1">SUMPRODUCT(ReactionRateK3!$F104:$V104*OFFSET(ReactionStoich!$E$5:$U$5,BC$2,0))*(TimeStep)*'Composition Moles'!$C94</f>
        <v>0</v>
      </c>
      <c r="BD82" s="19">
        <f ca="1">SUMPRODUCT(ReactionRateK3!$F104:$V104*OFFSET(ReactionStoich!$E$5:$U$5,BD$2,0))*(TimeStep)*'Composition Moles'!$C94</f>
        <v>0</v>
      </c>
      <c r="BE82" s="19">
        <f ca="1">SUMPRODUCT(ReactionRateK3!$F104:$V104*OFFSET(ReactionStoich!$E$5:$U$5,BE$2,0))*(TimeStep)*'Composition Moles'!$C94</f>
        <v>0</v>
      </c>
      <c r="BF82" s="19">
        <f ca="1">SUMPRODUCT(ReactionRateK3!$F104:$V104*OFFSET(ReactionStoich!$E$5:$U$5,BF$2,0))*(TimeStep)*'Composition Moles'!$C94</f>
        <v>0</v>
      </c>
      <c r="BG82" s="19">
        <f ca="1">SUMPRODUCT(ReactionRateK3!$F104:$V104*OFFSET(ReactionStoich!$E$5:$U$5,BG$2,0))*(TimeStep)*'Composition Moles'!$C94</f>
        <v>0</v>
      </c>
      <c r="BH82" s="19">
        <f ca="1">SUMPRODUCT(ReactionRateK3!$F104:$V104*OFFSET(ReactionStoich!$E$5:$U$5,BH$2,0))*(TimeStep)*'Composition Moles'!$C94</f>
        <v>0</v>
      </c>
      <c r="BI82" s="19">
        <f ca="1">SUMPRODUCT(ReactionRateK3!$F104:$V104*OFFSET(ReactionStoich!$E$5:$U$5,BI$2,0))*(TimeStep)*'Composition Moles'!$C94</f>
        <v>0</v>
      </c>
      <c r="BJ82" s="19">
        <f ca="1">SUMPRODUCT(ReactionRateK3!$F104:$V104*OFFSET(ReactionStoich!$E$5:$U$5,BJ$2,0))*(TimeStep)*'Composition Moles'!$C94</f>
        <v>0</v>
      </c>
      <c r="BK82" s="19">
        <f ca="1">SUMPRODUCT(ReactionRateK3!$F104:$V104*OFFSET(ReactionStoich!$E$5:$U$5,BK$2,0))*(TimeStep)*'Composition Moles'!$C94</f>
        <v>0</v>
      </c>
      <c r="BL82" s="19">
        <f ca="1">SUMPRODUCT(ReactionRateK3!$F104:$V104*OFFSET(ReactionStoich!$E$5:$U$5,BL$2,0))*(TimeStep)*'Composition Moles'!$C94</f>
        <v>0</v>
      </c>
      <c r="BM82" s="19">
        <f ca="1">SUMPRODUCT(ReactionRateK3!$F104:$V104*OFFSET(ReactionStoich!$E$5:$U$5,BM$2,0))*(TimeStep)*'Composition Moles'!$C94</f>
        <v>0</v>
      </c>
      <c r="BN82" s="19">
        <f ca="1">SUMPRODUCT(ReactionRateK3!$F104:$V104*OFFSET(ReactionStoich!$E$5:$U$5,BN$2,0))*(TimeStep)*'Composition Moles'!$C94</f>
        <v>0</v>
      </c>
      <c r="BO82" s="19">
        <f ca="1">SUMPRODUCT(ReactionRateK3!$F104:$V104*OFFSET(ReactionStoich!$E$5:$U$5,BO$2,0))*(TimeStep)*'Composition Moles'!$C94</f>
        <v>0</v>
      </c>
      <c r="BP82" s="19">
        <f ca="1">SUMPRODUCT(ReactionRateK3!$F104:$V104*OFFSET(ReactionStoich!$E$5:$U$5,BP$2,0))*(TimeStep)*'Composition Moles'!$C94</f>
        <v>0</v>
      </c>
      <c r="BQ82" s="19">
        <f ca="1">SUMPRODUCT(ReactionRateK3!$F104:$V104*OFFSET(ReactionStoich!$E$5:$U$5,BQ$2,0))*(TimeStep)*'Composition Moles'!$C94</f>
        <v>0</v>
      </c>
      <c r="BR82" s="19">
        <f ca="1">SUMPRODUCT(ReactionRateK3!$F104:$V104*OFFSET(ReactionStoich!$E$5:$U$5,BR$2,0))*(TimeStep)*'Composition Moles'!$C94</f>
        <v>0</v>
      </c>
      <c r="BS82" s="19">
        <f ca="1">SUMPRODUCT(ReactionRateK3!$F104:$V104*OFFSET(ReactionStoich!$E$5:$U$5,BS$2,0))*(TimeStep)*'Composition Moles'!$C94</f>
        <v>0</v>
      </c>
      <c r="BT82" s="19">
        <f ca="1">SUMPRODUCT(ReactionRateK3!$F104:$V104*OFFSET(ReactionStoich!$E$5:$U$5,BT$2,0))*(TimeStep)*'Composition Moles'!$C94</f>
        <v>0</v>
      </c>
      <c r="BU82" s="19">
        <f ca="1">SUMPRODUCT(ReactionRateK3!$F104:$V104*OFFSET(ReactionStoich!$E$5:$U$5,BU$2,0))*(TimeStep)*'Composition Moles'!$C94</f>
        <v>0</v>
      </c>
      <c r="BV82" s="19">
        <f ca="1">SUMPRODUCT(ReactionRateK3!$F104:$V104*OFFSET(ReactionStoich!$E$5:$U$5,BV$2,0))*(TimeStep)*'Composition Moles'!$C94</f>
        <v>0</v>
      </c>
      <c r="BW82" s="19">
        <f ca="1">SUMPRODUCT(ReactionRateK3!$F104:$V104*OFFSET(ReactionStoich!$E$5:$U$5,BW$2,0))*(TimeStep)*'Composition Moles'!$C94</f>
        <v>0</v>
      </c>
    </row>
    <row r="83" spans="1:75">
      <c r="A83">
        <f>ReactionRateK1!A105</f>
        <v>3.649999999999995</v>
      </c>
      <c r="B83" s="20">
        <f t="shared" ca="1" si="8"/>
        <v>-2277.1604946109605</v>
      </c>
      <c r="C83" s="20">
        <f ca="1">'Composition Moles'!BZ95</f>
        <v>144252.67083828323</v>
      </c>
      <c r="D83" s="26">
        <f t="shared" ca="1" si="7"/>
        <v>1.5785915653262379E-2</v>
      </c>
      <c r="F83" s="19">
        <f ca="1">SUMPRODUCT(ReactionRateK3!$F105:$V105*OFFSET(ReactionStoich!$E$5:$U$5,F$2,0))*(TimeStep)*'Composition Moles'!$C95</f>
        <v>-4.8684038745786459E-2</v>
      </c>
      <c r="G83" s="19">
        <f ca="1">SUMPRODUCT(ReactionRateK3!$F105:$V105*OFFSET(ReactionStoich!$E$5:$U$5,G$2,0))*(TimeStep)*'Composition Moles'!$C95</f>
        <v>0</v>
      </c>
      <c r="H83" s="19">
        <f ca="1">SUMPRODUCT(ReactionRateK3!$F105:$V105*OFFSET(ReactionStoich!$E$5:$U$5,H$2,0))*(TimeStep)*'Composition Moles'!$C95</f>
        <v>4.8212565783859802E-2</v>
      </c>
      <c r="I83" s="19">
        <f ca="1">SUMPRODUCT(ReactionRateK3!$F105:$V105*OFFSET(ReactionStoich!$E$5:$U$5,I$2,0))*(TimeStep)*'Composition Moles'!$C95</f>
        <v>4.7147296192665824E-4</v>
      </c>
      <c r="J83" s="19">
        <f ca="1">SUMPRODUCT(ReactionRateK3!$F105:$V105*OFFSET(ReactionStoich!$E$5:$U$5,J$2,0))*(TimeStep)*'Composition Moles'!$C95</f>
        <v>0</v>
      </c>
      <c r="K83" s="19">
        <f ca="1">SUMPRODUCT(ReactionRateK3!$F105:$V105*OFFSET(ReactionStoich!$E$5:$U$5,K$2,0))*(TimeStep)*'Composition Moles'!$C95</f>
        <v>0</v>
      </c>
      <c r="L83" s="19">
        <f ca="1">SUMPRODUCT(ReactionRateK3!$F105:$V105*OFFSET(ReactionStoich!$E$5:$U$5,L$2,0))*(TimeStep)*'Composition Moles'!$C95</f>
        <v>0</v>
      </c>
      <c r="M83" s="19">
        <f ca="1">SUMPRODUCT(ReactionRateK3!$F105:$V105*OFFSET(ReactionStoich!$E$5:$U$5,M$2,0))*(TimeStep)*'Composition Moles'!$C95</f>
        <v>0</v>
      </c>
      <c r="N83" s="19">
        <f ca="1">SUMPRODUCT(ReactionRateK3!$F105:$V105*OFFSET(ReactionStoich!$E$5:$U$5,N$2,0))*(TimeStep)*'Composition Moles'!$C95</f>
        <v>0</v>
      </c>
      <c r="O83" s="19">
        <f ca="1">SUMPRODUCT(ReactionRateK3!$F105:$V105*OFFSET(ReactionStoich!$E$5:$U$5,O$2,0))*(TimeStep)*'Composition Moles'!$C95</f>
        <v>0</v>
      </c>
      <c r="P83" s="19">
        <f ca="1">SUMPRODUCT(ReactionRateK3!$F105:$V105*OFFSET(ReactionStoich!$E$5:$U$5,P$2,0))*(TimeStep)*'Composition Moles'!$C95</f>
        <v>0</v>
      </c>
      <c r="Q83" s="19">
        <f ca="1">SUMPRODUCT(ReactionRateK3!$F105:$V105*OFFSET(ReactionStoich!$E$5:$U$5,Q$2,0))*(TimeStep)*'Composition Moles'!$C95</f>
        <v>0</v>
      </c>
      <c r="R83" s="19">
        <f ca="1">SUMPRODUCT(ReactionRateK3!$F105:$V105*OFFSET(ReactionStoich!$E$5:$U$5,R$2,0))*(TimeStep)*'Composition Moles'!$C95</f>
        <v>0</v>
      </c>
      <c r="S83" s="19">
        <f ca="1">SUMPRODUCT(ReactionRateK3!$F105:$V105*OFFSET(ReactionStoich!$E$5:$U$5,S$2,0))*(TimeStep)*'Composition Moles'!$C95</f>
        <v>2.0322657881506134</v>
      </c>
      <c r="T83" s="19">
        <f ca="1">SUMPRODUCT(ReactionRateK3!$F105:$V105*OFFSET(ReactionStoich!$E$5:$U$5,T$2,0))*(TimeStep)*'Composition Moles'!$C95</f>
        <v>0</v>
      </c>
      <c r="U83" s="19">
        <f ca="1">SUMPRODUCT(ReactionRateK3!$F105:$V105*OFFSET(ReactionStoich!$E$5:$U$5,U$2,0))*(TimeStep)*'Composition Moles'!$C95</f>
        <v>0</v>
      </c>
      <c r="V83" s="19">
        <f ca="1">SUMPRODUCT(ReactionRateK3!$F105:$V105*OFFSET(ReactionStoich!$E$5:$U$5,V$2,0))*(TimeStep)*'Composition Moles'!$C95</f>
        <v>0</v>
      </c>
      <c r="W83" s="19">
        <f ca="1">SUMPRODUCT(ReactionRateK3!$F105:$V105*OFFSET(ReactionStoich!$E$5:$U$5,W$2,0))*(TimeStep)*'Composition Moles'!$C95</f>
        <v>0</v>
      </c>
      <c r="X83" s="19">
        <f ca="1">SUMPRODUCT(ReactionRateK3!$F105:$V105*OFFSET(ReactionStoich!$E$5:$U$5,X$2,0))*(TimeStep)*'Composition Moles'!$C95</f>
        <v>0</v>
      </c>
      <c r="Y83" s="19">
        <f ca="1">SUMPRODUCT(ReactionRateK3!$F105:$V105*OFFSET(ReactionStoich!$E$5:$U$5,Y$2,0))*(TimeStep)*'Composition Moles'!$C95</f>
        <v>-4.8564425042146224</v>
      </c>
      <c r="Z83" s="19">
        <f ca="1">SUMPRODUCT(ReactionRateK3!$F105:$V105*OFFSET(ReactionStoich!$E$5:$U$5,Z$2,0))*(TimeStep)*'Composition Moles'!$C95</f>
        <v>0</v>
      </c>
      <c r="AA83" s="19">
        <f ca="1">SUMPRODUCT(ReactionRateK3!$F105:$V105*OFFSET(ReactionStoich!$E$5:$U$5,AA$2,0))*(TimeStep)*'Composition Moles'!$C95</f>
        <v>0</v>
      </c>
      <c r="AB83" s="19">
        <f ca="1">SUMPRODUCT(ReactionRateK3!$F105:$V105*OFFSET(ReactionStoich!$E$5:$U$5,AB$2,0))*(TimeStep)*'Composition Moles'!$C95</f>
        <v>0</v>
      </c>
      <c r="AC83" s="19">
        <f ca="1">SUMPRODUCT(ReactionRateK3!$F105:$V105*OFFSET(ReactionStoich!$E$5:$U$5,AC$2,0))*(TimeStep)*'Composition Moles'!$C95</f>
        <v>0</v>
      </c>
      <c r="AD83" s="19">
        <f ca="1">SUMPRODUCT(ReactionRateK3!$F105:$V105*OFFSET(ReactionStoich!$E$5:$U$5,AD$2,0))*(TimeStep)*'Composition Moles'!$C95</f>
        <v>0</v>
      </c>
      <c r="AE83" s="19">
        <f ca="1">SUMPRODUCT(ReactionRateK3!$F105:$V105*OFFSET(ReactionStoich!$E$5:$U$5,AE$2,0))*(TimeStep)*'Composition Moles'!$C95</f>
        <v>0</v>
      </c>
      <c r="AF83" s="19">
        <f ca="1">SUMPRODUCT(ReactionRateK3!$F105:$V105*OFFSET(ReactionStoich!$E$5:$U$5,AF$2,0))*(TimeStep)*'Composition Moles'!$C95</f>
        <v>0</v>
      </c>
      <c r="AG83" s="19">
        <f ca="1">SUMPRODUCT(ReactionRateK3!$F105:$V105*OFFSET(ReactionStoich!$E$5:$U$5,AG$2,0))*(TimeStep)*'Composition Moles'!$C95</f>
        <v>-1.1553324519535913E-2</v>
      </c>
      <c r="AH83" s="19">
        <f ca="1">SUMPRODUCT(ReactionRateK3!$F105:$V105*OFFSET(ReactionStoich!$E$5:$U$5,AH$2,0))*(TimeStep)*'Composition Moles'!$C95</f>
        <v>-0.50284816262876686</v>
      </c>
      <c r="AI83" s="19">
        <f ca="1">SUMPRODUCT(ReactionRateK3!$F105:$V105*OFFSET(ReactionStoich!$E$5:$U$5,AI$2,0))*(TimeStep)*'Composition Moles'!$C95</f>
        <v>3.4068929203365106</v>
      </c>
      <c r="AJ83" s="19">
        <f ca="1">SUMPRODUCT(ReactionRateK3!$F105:$V105*OFFSET(ReactionStoich!$E$5:$U$5,AJ$2,0))*(TimeStep)*'Composition Moles'!$C95</f>
        <v>0.82143576124269435</v>
      </c>
      <c r="AK83" s="19">
        <f ca="1">SUMPRODUCT(ReactionRateK3!$F105:$V105*OFFSET(ReactionStoich!$E$5:$U$5,AK$2,0))*(TimeStep)*'Composition Moles'!$C95</f>
        <v>0</v>
      </c>
      <c r="AL83" s="19">
        <f ca="1">SUMPRODUCT(ReactionRateK3!$F105:$V105*OFFSET(ReactionStoich!$E$5:$U$5,AL$2,0))*(TimeStep)*'Composition Moles'!$C95</f>
        <v>0</v>
      </c>
      <c r="AM83" s="19">
        <f ca="1">SUMPRODUCT(ReactionRateK3!$F105:$V105*OFFSET(ReactionStoich!$E$5:$U$5,AM$2,0))*(TimeStep)*'Composition Moles'!$C95</f>
        <v>0</v>
      </c>
      <c r="AN83" s="19">
        <f ca="1">SUMPRODUCT(ReactionRateK3!$F105:$V105*OFFSET(ReactionStoich!$E$5:$U$5,AN$2,0))*(TimeStep)*'Composition Moles'!$C95</f>
        <v>0</v>
      </c>
      <c r="AO83" s="19">
        <f ca="1">SUMPRODUCT(ReactionRateK3!$F105:$V105*OFFSET(ReactionStoich!$E$5:$U$5,AO$2,0))*(TimeStep)*'Composition Moles'!$C95</f>
        <v>-4.7147296192665824E-4</v>
      </c>
      <c r="AP83" s="19">
        <f ca="1">SUMPRODUCT(ReactionRateK3!$F105:$V105*OFFSET(ReactionStoich!$E$5:$U$5,AP$2,0))*(TimeStep)*'Composition Moles'!$C95</f>
        <v>-4.8857339018473833E-2</v>
      </c>
      <c r="AQ83" s="19">
        <f ca="1">SUMPRODUCT(ReactionRateK3!$F105:$V105*OFFSET(ReactionStoich!$E$5:$U$5,AQ$2,0))*(TimeStep)*'Composition Moles'!$C95</f>
        <v>0</v>
      </c>
      <c r="AR83" s="19">
        <f ca="1">SUMPRODUCT(ReactionRateK3!$F105:$V105*OFFSET(ReactionStoich!$E$5:$U$5,AR$2,0))*(TimeStep)*'Composition Moles'!$C95</f>
        <v>0</v>
      </c>
      <c r="AS83" s="19">
        <f ca="1">SUMPRODUCT(ReactionRateK3!$F105:$V105*OFFSET(ReactionStoich!$E$5:$U$5,AS$2,0))*(TimeStep)*'Composition Moles'!$C95</f>
        <v>-0.2801405554621646</v>
      </c>
      <c r="AT83" s="19">
        <f ca="1">SUMPRODUCT(ReactionRateK3!$F105:$V105*OFFSET(ReactionStoich!$E$5:$U$5,AT$2,0))*(TimeStep)*'Composition Moles'!$C95</f>
        <v>-0.2801405554621646</v>
      </c>
      <c r="AU83" s="19">
        <f ca="1">SUMPRODUCT(ReactionRateK3!$F105:$V105*OFFSET(ReactionStoich!$E$5:$U$5,AU$2,0))*(TimeStep)*'Composition Moles'!$C95</f>
        <v>-0.2801405554621646</v>
      </c>
      <c r="AV83" s="19">
        <f ca="1">SUMPRODUCT(ReactionRateK3!$F105:$V105*OFFSET(ReactionStoich!$E$5:$U$5,AV$2,0))*(TimeStep)*'Composition Moles'!$C95</f>
        <v>0</v>
      </c>
      <c r="AW83" s="19">
        <f ca="1">SUMPRODUCT(ReactionRateK3!$F105:$V105*OFFSET(ReactionStoich!$E$5:$U$5,AW$2,0))*(TimeStep)*'Composition Moles'!$C95</f>
        <v>0</v>
      </c>
      <c r="AX83" s="19">
        <f ca="1">SUMPRODUCT(ReactionRateK3!$F105:$V105*OFFSET(ReactionStoich!$E$5:$U$5,AX$2,0))*(TimeStep)*'Composition Moles'!$C95</f>
        <v>0</v>
      </c>
      <c r="AY83" s="19">
        <f ca="1">SUMPRODUCT(ReactionRateK3!$F105:$V105*OFFSET(ReactionStoich!$E$5:$U$5,AY$2,0))*(TimeStep)*'Composition Moles'!$C95</f>
        <v>0</v>
      </c>
      <c r="AZ83" s="19">
        <f ca="1">SUMPRODUCT(ReactionRateK3!$F105:$V105*OFFSET(ReactionStoich!$E$5:$U$5,AZ$2,0))*(TimeStep)*'Composition Moles'!$C95</f>
        <v>0</v>
      </c>
      <c r="BA83" s="19">
        <f ca="1">SUMPRODUCT(ReactionRateK3!$F105:$V105*OFFSET(ReactionStoich!$E$5:$U$5,BA$2,0))*(TimeStep)*'Composition Moles'!$C95</f>
        <v>0</v>
      </c>
      <c r="BB83" s="19">
        <f ca="1">SUMPRODUCT(ReactionRateK3!$F105:$V105*OFFSET(ReactionStoich!$E$5:$U$5,BB$2,0))*(TimeStep)*'Composition Moles'!$C95</f>
        <v>0</v>
      </c>
      <c r="BC83" s="19">
        <f ca="1">SUMPRODUCT(ReactionRateK3!$F105:$V105*OFFSET(ReactionStoich!$E$5:$U$5,BC$2,0))*(TimeStep)*'Composition Moles'!$C95</f>
        <v>0</v>
      </c>
      <c r="BD83" s="19">
        <f ca="1">SUMPRODUCT(ReactionRateK3!$F105:$V105*OFFSET(ReactionStoich!$E$5:$U$5,BD$2,0))*(TimeStep)*'Composition Moles'!$C95</f>
        <v>0</v>
      </c>
      <c r="BE83" s="19">
        <f ca="1">SUMPRODUCT(ReactionRateK3!$F105:$V105*OFFSET(ReactionStoich!$E$5:$U$5,BE$2,0))*(TimeStep)*'Composition Moles'!$C95</f>
        <v>0</v>
      </c>
      <c r="BF83" s="19">
        <f ca="1">SUMPRODUCT(ReactionRateK3!$F105:$V105*OFFSET(ReactionStoich!$E$5:$U$5,BF$2,0))*(TimeStep)*'Composition Moles'!$C95</f>
        <v>0</v>
      </c>
      <c r="BG83" s="19">
        <f ca="1">SUMPRODUCT(ReactionRateK3!$F105:$V105*OFFSET(ReactionStoich!$E$5:$U$5,BG$2,0))*(TimeStep)*'Composition Moles'!$C95</f>
        <v>0</v>
      </c>
      <c r="BH83" s="19">
        <f ca="1">SUMPRODUCT(ReactionRateK3!$F105:$V105*OFFSET(ReactionStoich!$E$5:$U$5,BH$2,0))*(TimeStep)*'Composition Moles'!$C95</f>
        <v>0</v>
      </c>
      <c r="BI83" s="19">
        <f ca="1">SUMPRODUCT(ReactionRateK3!$F105:$V105*OFFSET(ReactionStoich!$E$5:$U$5,BI$2,0))*(TimeStep)*'Composition Moles'!$C95</f>
        <v>0</v>
      </c>
      <c r="BJ83" s="19">
        <f ca="1">SUMPRODUCT(ReactionRateK3!$F105:$V105*OFFSET(ReactionStoich!$E$5:$U$5,BJ$2,0))*(TimeStep)*'Composition Moles'!$C95</f>
        <v>0</v>
      </c>
      <c r="BK83" s="19">
        <f ca="1">SUMPRODUCT(ReactionRateK3!$F105:$V105*OFFSET(ReactionStoich!$E$5:$U$5,BK$2,0))*(TimeStep)*'Composition Moles'!$C95</f>
        <v>0</v>
      </c>
      <c r="BL83" s="19">
        <f ca="1">SUMPRODUCT(ReactionRateK3!$F105:$V105*OFFSET(ReactionStoich!$E$5:$U$5,BL$2,0))*(TimeStep)*'Composition Moles'!$C95</f>
        <v>0</v>
      </c>
      <c r="BM83" s="19">
        <f ca="1">SUMPRODUCT(ReactionRateK3!$F105:$V105*OFFSET(ReactionStoich!$E$5:$U$5,BM$2,0))*(TimeStep)*'Composition Moles'!$C95</f>
        <v>0</v>
      </c>
      <c r="BN83" s="19">
        <f ca="1">SUMPRODUCT(ReactionRateK3!$F105:$V105*OFFSET(ReactionStoich!$E$5:$U$5,BN$2,0))*(TimeStep)*'Composition Moles'!$C95</f>
        <v>0</v>
      </c>
      <c r="BO83" s="19">
        <f ca="1">SUMPRODUCT(ReactionRateK3!$F105:$V105*OFFSET(ReactionStoich!$E$5:$U$5,BO$2,0))*(TimeStep)*'Composition Moles'!$C95</f>
        <v>0</v>
      </c>
      <c r="BP83" s="19">
        <f ca="1">SUMPRODUCT(ReactionRateK3!$F105:$V105*OFFSET(ReactionStoich!$E$5:$U$5,BP$2,0))*(TimeStep)*'Composition Moles'!$C95</f>
        <v>0</v>
      </c>
      <c r="BQ83" s="19">
        <f ca="1">SUMPRODUCT(ReactionRateK3!$F105:$V105*OFFSET(ReactionStoich!$E$5:$U$5,BQ$2,0))*(TimeStep)*'Composition Moles'!$C95</f>
        <v>0</v>
      </c>
      <c r="BR83" s="19">
        <f ca="1">SUMPRODUCT(ReactionRateK3!$F105:$V105*OFFSET(ReactionStoich!$E$5:$U$5,BR$2,0))*(TimeStep)*'Composition Moles'!$C95</f>
        <v>0</v>
      </c>
      <c r="BS83" s="19">
        <f ca="1">SUMPRODUCT(ReactionRateK3!$F105:$V105*OFFSET(ReactionStoich!$E$5:$U$5,BS$2,0))*(TimeStep)*'Composition Moles'!$C95</f>
        <v>0</v>
      </c>
      <c r="BT83" s="19">
        <f ca="1">SUMPRODUCT(ReactionRateK3!$F105:$V105*OFFSET(ReactionStoich!$E$5:$U$5,BT$2,0))*(TimeStep)*'Composition Moles'!$C95</f>
        <v>0</v>
      </c>
      <c r="BU83" s="19">
        <f ca="1">SUMPRODUCT(ReactionRateK3!$F105:$V105*OFFSET(ReactionStoich!$E$5:$U$5,BU$2,0))*(TimeStep)*'Composition Moles'!$C95</f>
        <v>0</v>
      </c>
      <c r="BV83" s="19">
        <f ca="1">SUMPRODUCT(ReactionRateK3!$F105:$V105*OFFSET(ReactionStoich!$E$5:$U$5,BV$2,0))*(TimeStep)*'Composition Moles'!$C95</f>
        <v>0</v>
      </c>
      <c r="BW83" s="19">
        <f ca="1">SUMPRODUCT(ReactionRateK3!$F105:$V105*OFFSET(ReactionStoich!$E$5:$U$5,BW$2,0))*(TimeStep)*'Composition Moles'!$C95</f>
        <v>0</v>
      </c>
    </row>
    <row r="84" spans="1:75">
      <c r="A84">
        <f>ReactionRateK1!A106</f>
        <v>3.6999999999999948</v>
      </c>
      <c r="B84" s="20">
        <f t="shared" ca="1" si="8"/>
        <v>-2194.3313792956319</v>
      </c>
      <c r="C84" s="20">
        <f ca="1">'Composition Moles'!BZ96</f>
        <v>144254.60959769649</v>
      </c>
      <c r="D84" s="26">
        <f t="shared" ca="1" si="7"/>
        <v>1.5211516536041922E-2</v>
      </c>
      <c r="F84" s="19">
        <f ca="1">SUMPRODUCT(ReactionRateK3!$F106:$V106*OFFSET(ReactionStoich!$E$5:$U$5,F$2,0))*(TimeStep)*'Composition Moles'!$C96</f>
        <v>-4.5530631724915643E-2</v>
      </c>
      <c r="G84" s="19">
        <f ca="1">SUMPRODUCT(ReactionRateK3!$F106:$V106*OFFSET(ReactionStoich!$E$5:$U$5,G$2,0))*(TimeStep)*'Composition Moles'!$C96</f>
        <v>0</v>
      </c>
      <c r="H84" s="19">
        <f ca="1">SUMPRODUCT(ReactionRateK3!$F106:$V106*OFFSET(ReactionStoich!$E$5:$U$5,H$2,0))*(TimeStep)*'Composition Moles'!$C96</f>
        <v>4.510268991040102E-2</v>
      </c>
      <c r="I84" s="19">
        <f ca="1">SUMPRODUCT(ReactionRateK3!$F106:$V106*OFFSET(ReactionStoich!$E$5:$U$5,I$2,0))*(TimeStep)*'Composition Moles'!$C96</f>
        <v>4.279418145146185E-4</v>
      </c>
      <c r="J84" s="19">
        <f ca="1">SUMPRODUCT(ReactionRateK3!$F106:$V106*OFFSET(ReactionStoich!$E$5:$U$5,J$2,0))*(TimeStep)*'Composition Moles'!$C96</f>
        <v>0</v>
      </c>
      <c r="K84" s="19">
        <f ca="1">SUMPRODUCT(ReactionRateK3!$F106:$V106*OFFSET(ReactionStoich!$E$5:$U$5,K$2,0))*(TimeStep)*'Composition Moles'!$C96</f>
        <v>0</v>
      </c>
      <c r="L84" s="19">
        <f ca="1">SUMPRODUCT(ReactionRateK3!$F106:$V106*OFFSET(ReactionStoich!$E$5:$U$5,L$2,0))*(TimeStep)*'Composition Moles'!$C96</f>
        <v>0</v>
      </c>
      <c r="M84" s="19">
        <f ca="1">SUMPRODUCT(ReactionRateK3!$F106:$V106*OFFSET(ReactionStoich!$E$5:$U$5,M$2,0))*(TimeStep)*'Composition Moles'!$C96</f>
        <v>0</v>
      </c>
      <c r="N84" s="19">
        <f ca="1">SUMPRODUCT(ReactionRateK3!$F106:$V106*OFFSET(ReactionStoich!$E$5:$U$5,N$2,0))*(TimeStep)*'Composition Moles'!$C96</f>
        <v>0</v>
      </c>
      <c r="O84" s="19">
        <f ca="1">SUMPRODUCT(ReactionRateK3!$F106:$V106*OFFSET(ReactionStoich!$E$5:$U$5,O$2,0))*(TimeStep)*'Composition Moles'!$C96</f>
        <v>0</v>
      </c>
      <c r="P84" s="19">
        <f ca="1">SUMPRODUCT(ReactionRateK3!$F106:$V106*OFFSET(ReactionStoich!$E$5:$U$5,P$2,0))*(TimeStep)*'Composition Moles'!$C96</f>
        <v>0</v>
      </c>
      <c r="Q84" s="19">
        <f ca="1">SUMPRODUCT(ReactionRateK3!$F106:$V106*OFFSET(ReactionStoich!$E$5:$U$5,Q$2,0))*(TimeStep)*'Composition Moles'!$C96</f>
        <v>0</v>
      </c>
      <c r="R84" s="19">
        <f ca="1">SUMPRODUCT(ReactionRateK3!$F106:$V106*OFFSET(ReactionStoich!$E$5:$U$5,R$2,0))*(TimeStep)*'Composition Moles'!$C96</f>
        <v>0</v>
      </c>
      <c r="S84" s="19">
        <f ca="1">SUMPRODUCT(ReactionRateK3!$F106:$V106*OFFSET(ReactionStoich!$E$5:$U$5,S$2,0))*(TimeStep)*'Composition Moles'!$C96</f>
        <v>1.9864721586155409</v>
      </c>
      <c r="T84" s="19">
        <f ca="1">SUMPRODUCT(ReactionRateK3!$F106:$V106*OFFSET(ReactionStoich!$E$5:$U$5,T$2,0))*(TimeStep)*'Composition Moles'!$C96</f>
        <v>0</v>
      </c>
      <c r="U84" s="19">
        <f ca="1">SUMPRODUCT(ReactionRateK3!$F106:$V106*OFFSET(ReactionStoich!$E$5:$U$5,U$2,0))*(TimeStep)*'Composition Moles'!$C96</f>
        <v>0</v>
      </c>
      <c r="V84" s="19">
        <f ca="1">SUMPRODUCT(ReactionRateK3!$F106:$V106*OFFSET(ReactionStoich!$E$5:$U$5,V$2,0))*(TimeStep)*'Composition Moles'!$C96</f>
        <v>0</v>
      </c>
      <c r="W84" s="19">
        <f ca="1">SUMPRODUCT(ReactionRateK3!$F106:$V106*OFFSET(ReactionStoich!$E$5:$U$5,W$2,0))*(TimeStep)*'Composition Moles'!$C96</f>
        <v>0</v>
      </c>
      <c r="X84" s="19">
        <f ca="1">SUMPRODUCT(ReactionRateK3!$F106:$V106*OFFSET(ReactionStoich!$E$5:$U$5,X$2,0))*(TimeStep)*'Composition Moles'!$C96</f>
        <v>0</v>
      </c>
      <c r="Y84" s="19">
        <f ca="1">SUMPRODUCT(ReactionRateK3!$F106:$V106*OFFSET(ReactionStoich!$E$5:$U$5,Y$2,0))*(TimeStep)*'Composition Moles'!$C96</f>
        <v>-4.7542526270836136</v>
      </c>
      <c r="Z84" s="19">
        <f ca="1">SUMPRODUCT(ReactionRateK3!$F106:$V106*OFFSET(ReactionStoich!$E$5:$U$5,Z$2,0))*(TimeStep)*'Composition Moles'!$C96</f>
        <v>0</v>
      </c>
      <c r="AA84" s="19">
        <f ca="1">SUMPRODUCT(ReactionRateK3!$F106:$V106*OFFSET(ReactionStoich!$E$5:$U$5,AA$2,0))*(TimeStep)*'Composition Moles'!$C96</f>
        <v>0</v>
      </c>
      <c r="AB84" s="19">
        <f ca="1">SUMPRODUCT(ReactionRateK3!$F106:$V106*OFFSET(ReactionStoich!$E$5:$U$5,AB$2,0))*(TimeStep)*'Composition Moles'!$C96</f>
        <v>0</v>
      </c>
      <c r="AC84" s="19">
        <f ca="1">SUMPRODUCT(ReactionRateK3!$F106:$V106*OFFSET(ReactionStoich!$E$5:$U$5,AC$2,0))*(TimeStep)*'Composition Moles'!$C96</f>
        <v>0</v>
      </c>
      <c r="AD84" s="19">
        <f ca="1">SUMPRODUCT(ReactionRateK3!$F106:$V106*OFFSET(ReactionStoich!$E$5:$U$5,AD$2,0))*(TimeStep)*'Composition Moles'!$C96</f>
        <v>0</v>
      </c>
      <c r="AE84" s="19">
        <f ca="1">SUMPRODUCT(ReactionRateK3!$F106:$V106*OFFSET(ReactionStoich!$E$5:$U$5,AE$2,0))*(TimeStep)*'Composition Moles'!$C96</f>
        <v>0</v>
      </c>
      <c r="AF84" s="19">
        <f ca="1">SUMPRODUCT(ReactionRateK3!$F106:$V106*OFFSET(ReactionStoich!$E$5:$U$5,AF$2,0))*(TimeStep)*'Composition Moles'!$C96</f>
        <v>0</v>
      </c>
      <c r="AG84" s="19">
        <f ca="1">SUMPRODUCT(ReactionRateK3!$F106:$V106*OFFSET(ReactionStoich!$E$5:$U$5,AG$2,0))*(TimeStep)*'Composition Moles'!$C96</f>
        <v>-1.1172381491394432E-2</v>
      </c>
      <c r="AH84" s="19">
        <f ca="1">SUMPRODUCT(ReactionRateK3!$F106:$V106*OFFSET(ReactionStoich!$E$5:$U$5,AH$2,0))*(TimeStep)*'Composition Moles'!$C96</f>
        <v>-0.52908828965582755</v>
      </c>
      <c r="AI84" s="19">
        <f ca="1">SUMPRODUCT(ReactionRateK3!$F106:$V106*OFFSET(ReactionStoich!$E$5:$U$5,AI$2,0))*(TimeStep)*'Composition Moles'!$C96</f>
        <v>3.3775097155290443</v>
      </c>
      <c r="AJ84" s="19">
        <f ca="1">SUMPRODUCT(ReactionRateK3!$F106:$V106*OFFSET(ReactionStoich!$E$5:$U$5,AJ$2,0))*(TimeStep)*'Composition Moles'!$C96</f>
        <v>0.80332893920312687</v>
      </c>
      <c r="AK84" s="19">
        <f ca="1">SUMPRODUCT(ReactionRateK3!$F106:$V106*OFFSET(ReactionStoich!$E$5:$U$5,AK$2,0))*(TimeStep)*'Composition Moles'!$C96</f>
        <v>0</v>
      </c>
      <c r="AL84" s="19">
        <f ca="1">SUMPRODUCT(ReactionRateK3!$F106:$V106*OFFSET(ReactionStoich!$E$5:$U$5,AL$2,0))*(TimeStep)*'Composition Moles'!$C96</f>
        <v>0</v>
      </c>
      <c r="AM84" s="19">
        <f ca="1">SUMPRODUCT(ReactionRateK3!$F106:$V106*OFFSET(ReactionStoich!$E$5:$U$5,AM$2,0))*(TimeStep)*'Composition Moles'!$C96</f>
        <v>0</v>
      </c>
      <c r="AN84" s="19">
        <f ca="1">SUMPRODUCT(ReactionRateK3!$F106:$V106*OFFSET(ReactionStoich!$E$5:$U$5,AN$2,0))*(TimeStep)*'Composition Moles'!$C96</f>
        <v>0</v>
      </c>
      <c r="AO84" s="19">
        <f ca="1">SUMPRODUCT(ReactionRateK3!$F106:$V106*OFFSET(ReactionStoich!$E$5:$U$5,AO$2,0))*(TimeStep)*'Composition Moles'!$C96</f>
        <v>-4.279418145146185E-4</v>
      </c>
      <c r="AP84" s="19">
        <f ca="1">SUMPRODUCT(ReactionRateK3!$F106:$V106*OFFSET(ReactionStoich!$E$5:$U$5,AP$2,0))*(TimeStep)*'Composition Moles'!$C96</f>
        <v>-4.5701942261295481E-2</v>
      </c>
      <c r="AQ84" s="19">
        <f ca="1">SUMPRODUCT(ReactionRateK3!$F106:$V106*OFFSET(ReactionStoich!$E$5:$U$5,AQ$2,0))*(TimeStep)*'Composition Moles'!$C96</f>
        <v>0</v>
      </c>
      <c r="AR84" s="19">
        <f ca="1">SUMPRODUCT(ReactionRateK3!$F106:$V106*OFFSET(ReactionStoich!$E$5:$U$5,AR$2,0))*(TimeStep)*'Composition Moles'!$C96</f>
        <v>0</v>
      </c>
      <c r="AS84" s="19">
        <f ca="1">SUMPRODUCT(ReactionRateK3!$F106:$V106*OFFSET(ReactionStoich!$E$5:$U$5,AS$2,0))*(TimeStep)*'Composition Moles'!$C96</f>
        <v>-0.275555877013689</v>
      </c>
      <c r="AT84" s="19">
        <f ca="1">SUMPRODUCT(ReactionRateK3!$F106:$V106*OFFSET(ReactionStoich!$E$5:$U$5,AT$2,0))*(TimeStep)*'Composition Moles'!$C96</f>
        <v>-0.275555877013689</v>
      </c>
      <c r="AU84" s="19">
        <f ca="1">SUMPRODUCT(ReactionRateK3!$F106:$V106*OFFSET(ReactionStoich!$E$5:$U$5,AU$2,0))*(TimeStep)*'Composition Moles'!$C96</f>
        <v>-0.275555877013689</v>
      </c>
      <c r="AV84" s="19">
        <f ca="1">SUMPRODUCT(ReactionRateK3!$F106:$V106*OFFSET(ReactionStoich!$E$5:$U$5,AV$2,0))*(TimeStep)*'Composition Moles'!$C96</f>
        <v>0</v>
      </c>
      <c r="AW84" s="19">
        <f ca="1">SUMPRODUCT(ReactionRateK3!$F106:$V106*OFFSET(ReactionStoich!$E$5:$U$5,AW$2,0))*(TimeStep)*'Composition Moles'!$C96</f>
        <v>0</v>
      </c>
      <c r="AX84" s="19">
        <f ca="1">SUMPRODUCT(ReactionRateK3!$F106:$V106*OFFSET(ReactionStoich!$E$5:$U$5,AX$2,0))*(TimeStep)*'Composition Moles'!$C96</f>
        <v>0</v>
      </c>
      <c r="AY84" s="19">
        <f ca="1">SUMPRODUCT(ReactionRateK3!$F106:$V106*OFFSET(ReactionStoich!$E$5:$U$5,AY$2,0))*(TimeStep)*'Composition Moles'!$C96</f>
        <v>0</v>
      </c>
      <c r="AZ84" s="19">
        <f ca="1">SUMPRODUCT(ReactionRateK3!$F106:$V106*OFFSET(ReactionStoich!$E$5:$U$5,AZ$2,0))*(TimeStep)*'Composition Moles'!$C96</f>
        <v>0</v>
      </c>
      <c r="BA84" s="19">
        <f ca="1">SUMPRODUCT(ReactionRateK3!$F106:$V106*OFFSET(ReactionStoich!$E$5:$U$5,BA$2,0))*(TimeStep)*'Composition Moles'!$C96</f>
        <v>0</v>
      </c>
      <c r="BB84" s="19">
        <f ca="1">SUMPRODUCT(ReactionRateK3!$F106:$V106*OFFSET(ReactionStoich!$E$5:$U$5,BB$2,0))*(TimeStep)*'Composition Moles'!$C96</f>
        <v>0</v>
      </c>
      <c r="BC84" s="19">
        <f ca="1">SUMPRODUCT(ReactionRateK3!$F106:$V106*OFFSET(ReactionStoich!$E$5:$U$5,BC$2,0))*(TimeStep)*'Composition Moles'!$C96</f>
        <v>0</v>
      </c>
      <c r="BD84" s="19">
        <f ca="1">SUMPRODUCT(ReactionRateK3!$F106:$V106*OFFSET(ReactionStoich!$E$5:$U$5,BD$2,0))*(TimeStep)*'Composition Moles'!$C96</f>
        <v>0</v>
      </c>
      <c r="BE84" s="19">
        <f ca="1">SUMPRODUCT(ReactionRateK3!$F106:$V106*OFFSET(ReactionStoich!$E$5:$U$5,BE$2,0))*(TimeStep)*'Composition Moles'!$C96</f>
        <v>0</v>
      </c>
      <c r="BF84" s="19">
        <f ca="1">SUMPRODUCT(ReactionRateK3!$F106:$V106*OFFSET(ReactionStoich!$E$5:$U$5,BF$2,0))*(TimeStep)*'Composition Moles'!$C96</f>
        <v>0</v>
      </c>
      <c r="BG84" s="19">
        <f ca="1">SUMPRODUCT(ReactionRateK3!$F106:$V106*OFFSET(ReactionStoich!$E$5:$U$5,BG$2,0))*(TimeStep)*'Composition Moles'!$C96</f>
        <v>0</v>
      </c>
      <c r="BH84" s="19">
        <f ca="1">SUMPRODUCT(ReactionRateK3!$F106:$V106*OFFSET(ReactionStoich!$E$5:$U$5,BH$2,0))*(TimeStep)*'Composition Moles'!$C96</f>
        <v>0</v>
      </c>
      <c r="BI84" s="19">
        <f ca="1">SUMPRODUCT(ReactionRateK3!$F106:$V106*OFFSET(ReactionStoich!$E$5:$U$5,BI$2,0))*(TimeStep)*'Composition Moles'!$C96</f>
        <v>0</v>
      </c>
      <c r="BJ84" s="19">
        <f ca="1">SUMPRODUCT(ReactionRateK3!$F106:$V106*OFFSET(ReactionStoich!$E$5:$U$5,BJ$2,0))*(TimeStep)*'Composition Moles'!$C96</f>
        <v>0</v>
      </c>
      <c r="BK84" s="19">
        <f ca="1">SUMPRODUCT(ReactionRateK3!$F106:$V106*OFFSET(ReactionStoich!$E$5:$U$5,BK$2,0))*(TimeStep)*'Composition Moles'!$C96</f>
        <v>0</v>
      </c>
      <c r="BL84" s="19">
        <f ca="1">SUMPRODUCT(ReactionRateK3!$F106:$V106*OFFSET(ReactionStoich!$E$5:$U$5,BL$2,0))*(TimeStep)*'Composition Moles'!$C96</f>
        <v>0</v>
      </c>
      <c r="BM84" s="19">
        <f ca="1">SUMPRODUCT(ReactionRateK3!$F106:$V106*OFFSET(ReactionStoich!$E$5:$U$5,BM$2,0))*(TimeStep)*'Composition Moles'!$C96</f>
        <v>0</v>
      </c>
      <c r="BN84" s="19">
        <f ca="1">SUMPRODUCT(ReactionRateK3!$F106:$V106*OFFSET(ReactionStoich!$E$5:$U$5,BN$2,0))*(TimeStep)*'Composition Moles'!$C96</f>
        <v>0</v>
      </c>
      <c r="BO84" s="19">
        <f ca="1">SUMPRODUCT(ReactionRateK3!$F106:$V106*OFFSET(ReactionStoich!$E$5:$U$5,BO$2,0))*(TimeStep)*'Composition Moles'!$C96</f>
        <v>0</v>
      </c>
      <c r="BP84" s="19">
        <f ca="1">SUMPRODUCT(ReactionRateK3!$F106:$V106*OFFSET(ReactionStoich!$E$5:$U$5,BP$2,0))*(TimeStep)*'Composition Moles'!$C96</f>
        <v>0</v>
      </c>
      <c r="BQ84" s="19">
        <f ca="1">SUMPRODUCT(ReactionRateK3!$F106:$V106*OFFSET(ReactionStoich!$E$5:$U$5,BQ$2,0))*(TimeStep)*'Composition Moles'!$C96</f>
        <v>0</v>
      </c>
      <c r="BR84" s="19">
        <f ca="1">SUMPRODUCT(ReactionRateK3!$F106:$V106*OFFSET(ReactionStoich!$E$5:$U$5,BR$2,0))*(TimeStep)*'Composition Moles'!$C96</f>
        <v>0</v>
      </c>
      <c r="BS84" s="19">
        <f ca="1">SUMPRODUCT(ReactionRateK3!$F106:$V106*OFFSET(ReactionStoich!$E$5:$U$5,BS$2,0))*(TimeStep)*'Composition Moles'!$C96</f>
        <v>0</v>
      </c>
      <c r="BT84" s="19">
        <f ca="1">SUMPRODUCT(ReactionRateK3!$F106:$V106*OFFSET(ReactionStoich!$E$5:$U$5,BT$2,0))*(TimeStep)*'Composition Moles'!$C96</f>
        <v>0</v>
      </c>
      <c r="BU84" s="19">
        <f ca="1">SUMPRODUCT(ReactionRateK3!$F106:$V106*OFFSET(ReactionStoich!$E$5:$U$5,BU$2,0))*(TimeStep)*'Composition Moles'!$C96</f>
        <v>0</v>
      </c>
      <c r="BV84" s="19">
        <f ca="1">SUMPRODUCT(ReactionRateK3!$F106:$V106*OFFSET(ReactionStoich!$E$5:$U$5,BV$2,0))*(TimeStep)*'Composition Moles'!$C96</f>
        <v>0</v>
      </c>
      <c r="BW84" s="19">
        <f ca="1">SUMPRODUCT(ReactionRateK3!$F106:$V106*OFFSET(ReactionStoich!$E$5:$U$5,BW$2,0))*(TimeStep)*'Composition Moles'!$C96</f>
        <v>0</v>
      </c>
    </row>
    <row r="85" spans="1:75">
      <c r="A85">
        <f>ReactionRateK1!A107</f>
        <v>3.7499999999999947</v>
      </c>
      <c r="B85" s="20">
        <f t="shared" ca="1" si="8"/>
        <v>-2117.6665485464418</v>
      </c>
      <c r="C85" s="20">
        <f ca="1">'Composition Moles'!BZ97</f>
        <v>144256.23790021942</v>
      </c>
      <c r="D85" s="26">
        <f t="shared" ca="1" si="7"/>
        <v>1.4679895853177666E-2</v>
      </c>
      <c r="F85" s="19">
        <f ca="1">SUMPRODUCT(ReactionRateK3!$F107:$V107*OFFSET(ReactionStoich!$E$5:$U$5,F$2,0))*(TimeStep)*'Composition Moles'!$C97</f>
        <v>-4.258360515507445E-2</v>
      </c>
      <c r="G85" s="19">
        <f ca="1">SUMPRODUCT(ReactionRateK3!$F107:$V107*OFFSET(ReactionStoich!$E$5:$U$5,G$2,0))*(TimeStep)*'Composition Moles'!$C97</f>
        <v>0</v>
      </c>
      <c r="H85" s="19">
        <f ca="1">SUMPRODUCT(ReactionRateK3!$F107:$V107*OFFSET(ReactionStoich!$E$5:$U$5,H$2,0))*(TimeStep)*'Composition Moles'!$C97</f>
        <v>4.2195158078462032E-2</v>
      </c>
      <c r="I85" s="19">
        <f ca="1">SUMPRODUCT(ReactionRateK3!$F107:$V107*OFFSET(ReactionStoich!$E$5:$U$5,I$2,0))*(TimeStep)*'Composition Moles'!$C97</f>
        <v>3.8844707661242364E-4</v>
      </c>
      <c r="J85" s="19">
        <f ca="1">SUMPRODUCT(ReactionRateK3!$F107:$V107*OFFSET(ReactionStoich!$E$5:$U$5,J$2,0))*(TimeStep)*'Composition Moles'!$C97</f>
        <v>0</v>
      </c>
      <c r="K85" s="19">
        <f ca="1">SUMPRODUCT(ReactionRateK3!$F107:$V107*OFFSET(ReactionStoich!$E$5:$U$5,K$2,0))*(TimeStep)*'Composition Moles'!$C97</f>
        <v>0</v>
      </c>
      <c r="L85" s="19">
        <f ca="1">SUMPRODUCT(ReactionRateK3!$F107:$V107*OFFSET(ReactionStoich!$E$5:$U$5,L$2,0))*(TimeStep)*'Composition Moles'!$C97</f>
        <v>0</v>
      </c>
      <c r="M85" s="19">
        <f ca="1">SUMPRODUCT(ReactionRateK3!$F107:$V107*OFFSET(ReactionStoich!$E$5:$U$5,M$2,0))*(TimeStep)*'Composition Moles'!$C97</f>
        <v>0</v>
      </c>
      <c r="N85" s="19">
        <f ca="1">SUMPRODUCT(ReactionRateK3!$F107:$V107*OFFSET(ReactionStoich!$E$5:$U$5,N$2,0))*(TimeStep)*'Composition Moles'!$C97</f>
        <v>0</v>
      </c>
      <c r="O85" s="19">
        <f ca="1">SUMPRODUCT(ReactionRateK3!$F107:$V107*OFFSET(ReactionStoich!$E$5:$U$5,O$2,0))*(TimeStep)*'Composition Moles'!$C97</f>
        <v>0</v>
      </c>
      <c r="P85" s="19">
        <f ca="1">SUMPRODUCT(ReactionRateK3!$F107:$V107*OFFSET(ReactionStoich!$E$5:$U$5,P$2,0))*(TimeStep)*'Composition Moles'!$C97</f>
        <v>0</v>
      </c>
      <c r="Q85" s="19">
        <f ca="1">SUMPRODUCT(ReactionRateK3!$F107:$V107*OFFSET(ReactionStoich!$E$5:$U$5,Q$2,0))*(TimeStep)*'Composition Moles'!$C97</f>
        <v>0</v>
      </c>
      <c r="R85" s="19">
        <f ca="1">SUMPRODUCT(ReactionRateK3!$F107:$V107*OFFSET(ReactionStoich!$E$5:$U$5,R$2,0))*(TimeStep)*'Composition Moles'!$C97</f>
        <v>0</v>
      </c>
      <c r="S85" s="19">
        <f ca="1">SUMPRODUCT(ReactionRateK3!$F107:$V107*OFFSET(ReactionStoich!$E$5:$U$5,S$2,0))*(TimeStep)*'Composition Moles'!$C97</f>
        <v>1.9413091742642437</v>
      </c>
      <c r="T85" s="19">
        <f ca="1">SUMPRODUCT(ReactionRateK3!$F107:$V107*OFFSET(ReactionStoich!$E$5:$U$5,T$2,0))*(TimeStep)*'Composition Moles'!$C97</f>
        <v>0</v>
      </c>
      <c r="U85" s="19">
        <f ca="1">SUMPRODUCT(ReactionRateK3!$F107:$V107*OFFSET(ReactionStoich!$E$5:$U$5,U$2,0))*(TimeStep)*'Composition Moles'!$C97</f>
        <v>0</v>
      </c>
      <c r="V85" s="19">
        <f ca="1">SUMPRODUCT(ReactionRateK3!$F107:$V107*OFFSET(ReactionStoich!$E$5:$U$5,V$2,0))*(TimeStep)*'Composition Moles'!$C97</f>
        <v>0</v>
      </c>
      <c r="W85" s="19">
        <f ca="1">SUMPRODUCT(ReactionRateK3!$F107:$V107*OFFSET(ReactionStoich!$E$5:$U$5,W$2,0))*(TimeStep)*'Composition Moles'!$C97</f>
        <v>0</v>
      </c>
      <c r="X85" s="19">
        <f ca="1">SUMPRODUCT(ReactionRateK3!$F107:$V107*OFFSET(ReactionStoich!$E$5:$U$5,X$2,0))*(TimeStep)*'Composition Moles'!$C97</f>
        <v>0</v>
      </c>
      <c r="Y85" s="19">
        <f ca="1">SUMPRODUCT(ReactionRateK3!$F107:$V107*OFFSET(ReactionStoich!$E$5:$U$5,Y$2,0))*(TimeStep)*'Composition Moles'!$C97</f>
        <v>-4.653442197412895</v>
      </c>
      <c r="Z85" s="19">
        <f ca="1">SUMPRODUCT(ReactionRateK3!$F107:$V107*OFFSET(ReactionStoich!$E$5:$U$5,Z$2,0))*(TimeStep)*'Composition Moles'!$C97</f>
        <v>0</v>
      </c>
      <c r="AA85" s="19">
        <f ca="1">SUMPRODUCT(ReactionRateK3!$F107:$V107*OFFSET(ReactionStoich!$E$5:$U$5,AA$2,0))*(TimeStep)*'Composition Moles'!$C97</f>
        <v>0</v>
      </c>
      <c r="AB85" s="19">
        <f ca="1">SUMPRODUCT(ReactionRateK3!$F107:$V107*OFFSET(ReactionStoich!$E$5:$U$5,AB$2,0))*(TimeStep)*'Composition Moles'!$C97</f>
        <v>0</v>
      </c>
      <c r="AC85" s="19">
        <f ca="1">SUMPRODUCT(ReactionRateK3!$F107:$V107*OFFSET(ReactionStoich!$E$5:$U$5,AC$2,0))*(TimeStep)*'Composition Moles'!$C97</f>
        <v>0</v>
      </c>
      <c r="AD85" s="19">
        <f ca="1">SUMPRODUCT(ReactionRateK3!$F107:$V107*OFFSET(ReactionStoich!$E$5:$U$5,AD$2,0))*(TimeStep)*'Composition Moles'!$C97</f>
        <v>0</v>
      </c>
      <c r="AE85" s="19">
        <f ca="1">SUMPRODUCT(ReactionRateK3!$F107:$V107*OFFSET(ReactionStoich!$E$5:$U$5,AE$2,0))*(TimeStep)*'Composition Moles'!$C97</f>
        <v>0</v>
      </c>
      <c r="AF85" s="19">
        <f ca="1">SUMPRODUCT(ReactionRateK3!$F107:$V107*OFFSET(ReactionStoich!$E$5:$U$5,AF$2,0))*(TimeStep)*'Composition Moles'!$C97</f>
        <v>0</v>
      </c>
      <c r="AG85" s="19">
        <f ca="1">SUMPRODUCT(ReactionRateK3!$F107:$V107*OFFSET(ReactionStoich!$E$5:$U$5,AG$2,0))*(TimeStep)*'Composition Moles'!$C97</f>
        <v>-1.0806377400180273E-2</v>
      </c>
      <c r="AH85" s="19">
        <f ca="1">SUMPRODUCT(ReactionRateK3!$F107:$V107*OFFSET(ReactionStoich!$E$5:$U$5,AH$2,0))*(TimeStep)*'Composition Moles'!$C97</f>
        <v>-0.55398860871594502</v>
      </c>
      <c r="AI85" s="19">
        <f ca="1">SUMPRODUCT(ReactionRateK3!$F107:$V107*OFFSET(ReactionStoich!$E$5:$U$5,AI$2,0))*(TimeStep)*'Composition Moles'!$C97</f>
        <v>3.3478117838134036</v>
      </c>
      <c r="AJ85" s="19">
        <f ca="1">SUMPRODUCT(ReactionRateK3!$F107:$V107*OFFSET(ReactionStoich!$E$5:$U$5,AJ$2,0))*(TimeStep)*'Composition Moles'!$C97</f>
        <v>0.78549573172254228</v>
      </c>
      <c r="AK85" s="19">
        <f ca="1">SUMPRODUCT(ReactionRateK3!$F107:$V107*OFFSET(ReactionStoich!$E$5:$U$5,AK$2,0))*(TimeStep)*'Composition Moles'!$C97</f>
        <v>0</v>
      </c>
      <c r="AL85" s="19">
        <f ca="1">SUMPRODUCT(ReactionRateK3!$F107:$V107*OFFSET(ReactionStoich!$E$5:$U$5,AL$2,0))*(TimeStep)*'Composition Moles'!$C97</f>
        <v>0</v>
      </c>
      <c r="AM85" s="19">
        <f ca="1">SUMPRODUCT(ReactionRateK3!$F107:$V107*OFFSET(ReactionStoich!$E$5:$U$5,AM$2,0))*(TimeStep)*'Composition Moles'!$C97</f>
        <v>0</v>
      </c>
      <c r="AN85" s="19">
        <f ca="1">SUMPRODUCT(ReactionRateK3!$F107:$V107*OFFSET(ReactionStoich!$E$5:$U$5,AN$2,0))*(TimeStep)*'Composition Moles'!$C97</f>
        <v>0</v>
      </c>
      <c r="AO85" s="19">
        <f ca="1">SUMPRODUCT(ReactionRateK3!$F107:$V107*OFFSET(ReactionStoich!$E$5:$U$5,AO$2,0))*(TimeStep)*'Composition Moles'!$C97</f>
        <v>-3.8844707661242364E-4</v>
      </c>
      <c r="AP85" s="19">
        <f ca="1">SUMPRODUCT(ReactionRateK3!$F107:$V107*OFFSET(ReactionStoich!$E$5:$U$5,AP$2,0))*(TimeStep)*'Composition Moles'!$C97</f>
        <v>-4.2747699655166102E-2</v>
      </c>
      <c r="AQ85" s="19">
        <f ca="1">SUMPRODUCT(ReactionRateK3!$F107:$V107*OFFSET(ReactionStoich!$E$5:$U$5,AQ$2,0))*(TimeStep)*'Composition Moles'!$C97</f>
        <v>0</v>
      </c>
      <c r="AR85" s="19">
        <f ca="1">SUMPRODUCT(ReactionRateK3!$F107:$V107*OFFSET(ReactionStoich!$E$5:$U$5,AR$2,0))*(TimeStep)*'Composition Moles'!$C97</f>
        <v>0</v>
      </c>
      <c r="AS85" s="19">
        <f ca="1">SUMPRODUCT(ReactionRateK3!$F107:$V107*OFFSET(ReactionStoich!$E$5:$U$5,AS$2,0))*(TimeStep)*'Composition Moles'!$C97</f>
        <v>-0.27108111984646344</v>
      </c>
      <c r="AT85" s="19">
        <f ca="1">SUMPRODUCT(ReactionRateK3!$F107:$V107*OFFSET(ReactionStoich!$E$5:$U$5,AT$2,0))*(TimeStep)*'Composition Moles'!$C97</f>
        <v>-0.27108111984646344</v>
      </c>
      <c r="AU85" s="19">
        <f ca="1">SUMPRODUCT(ReactionRateK3!$F107:$V107*OFFSET(ReactionStoich!$E$5:$U$5,AU$2,0))*(TimeStep)*'Composition Moles'!$C97</f>
        <v>-0.27108111984646344</v>
      </c>
      <c r="AV85" s="19">
        <f ca="1">SUMPRODUCT(ReactionRateK3!$F107:$V107*OFFSET(ReactionStoich!$E$5:$U$5,AV$2,0))*(TimeStep)*'Composition Moles'!$C97</f>
        <v>0</v>
      </c>
      <c r="AW85" s="19">
        <f ca="1">SUMPRODUCT(ReactionRateK3!$F107:$V107*OFFSET(ReactionStoich!$E$5:$U$5,AW$2,0))*(TimeStep)*'Composition Moles'!$C97</f>
        <v>0</v>
      </c>
      <c r="AX85" s="19">
        <f ca="1">SUMPRODUCT(ReactionRateK3!$F107:$V107*OFFSET(ReactionStoich!$E$5:$U$5,AX$2,0))*(TimeStep)*'Composition Moles'!$C97</f>
        <v>0</v>
      </c>
      <c r="AY85" s="19">
        <f ca="1">SUMPRODUCT(ReactionRateK3!$F107:$V107*OFFSET(ReactionStoich!$E$5:$U$5,AY$2,0))*(TimeStep)*'Composition Moles'!$C97</f>
        <v>0</v>
      </c>
      <c r="AZ85" s="19">
        <f ca="1">SUMPRODUCT(ReactionRateK3!$F107:$V107*OFFSET(ReactionStoich!$E$5:$U$5,AZ$2,0))*(TimeStep)*'Composition Moles'!$C97</f>
        <v>0</v>
      </c>
      <c r="BA85" s="19">
        <f ca="1">SUMPRODUCT(ReactionRateK3!$F107:$V107*OFFSET(ReactionStoich!$E$5:$U$5,BA$2,0))*(TimeStep)*'Composition Moles'!$C97</f>
        <v>0</v>
      </c>
      <c r="BB85" s="19">
        <f ca="1">SUMPRODUCT(ReactionRateK3!$F107:$V107*OFFSET(ReactionStoich!$E$5:$U$5,BB$2,0))*(TimeStep)*'Composition Moles'!$C97</f>
        <v>0</v>
      </c>
      <c r="BC85" s="19">
        <f ca="1">SUMPRODUCT(ReactionRateK3!$F107:$V107*OFFSET(ReactionStoich!$E$5:$U$5,BC$2,0))*(TimeStep)*'Composition Moles'!$C97</f>
        <v>0</v>
      </c>
      <c r="BD85" s="19">
        <f ca="1">SUMPRODUCT(ReactionRateK3!$F107:$V107*OFFSET(ReactionStoich!$E$5:$U$5,BD$2,0))*(TimeStep)*'Composition Moles'!$C97</f>
        <v>0</v>
      </c>
      <c r="BE85" s="19">
        <f ca="1">SUMPRODUCT(ReactionRateK3!$F107:$V107*OFFSET(ReactionStoich!$E$5:$U$5,BE$2,0))*(TimeStep)*'Composition Moles'!$C97</f>
        <v>0</v>
      </c>
      <c r="BF85" s="19">
        <f ca="1">SUMPRODUCT(ReactionRateK3!$F107:$V107*OFFSET(ReactionStoich!$E$5:$U$5,BF$2,0))*(TimeStep)*'Composition Moles'!$C97</f>
        <v>0</v>
      </c>
      <c r="BG85" s="19">
        <f ca="1">SUMPRODUCT(ReactionRateK3!$F107:$V107*OFFSET(ReactionStoich!$E$5:$U$5,BG$2,0))*(TimeStep)*'Composition Moles'!$C97</f>
        <v>0</v>
      </c>
      <c r="BH85" s="19">
        <f ca="1">SUMPRODUCT(ReactionRateK3!$F107:$V107*OFFSET(ReactionStoich!$E$5:$U$5,BH$2,0))*(TimeStep)*'Composition Moles'!$C97</f>
        <v>0</v>
      </c>
      <c r="BI85" s="19">
        <f ca="1">SUMPRODUCT(ReactionRateK3!$F107:$V107*OFFSET(ReactionStoich!$E$5:$U$5,BI$2,0))*(TimeStep)*'Composition Moles'!$C97</f>
        <v>0</v>
      </c>
      <c r="BJ85" s="19">
        <f ca="1">SUMPRODUCT(ReactionRateK3!$F107:$V107*OFFSET(ReactionStoich!$E$5:$U$5,BJ$2,0))*(TimeStep)*'Composition Moles'!$C97</f>
        <v>0</v>
      </c>
      <c r="BK85" s="19">
        <f ca="1">SUMPRODUCT(ReactionRateK3!$F107:$V107*OFFSET(ReactionStoich!$E$5:$U$5,BK$2,0))*(TimeStep)*'Composition Moles'!$C97</f>
        <v>0</v>
      </c>
      <c r="BL85" s="19">
        <f ca="1">SUMPRODUCT(ReactionRateK3!$F107:$V107*OFFSET(ReactionStoich!$E$5:$U$5,BL$2,0))*(TimeStep)*'Composition Moles'!$C97</f>
        <v>0</v>
      </c>
      <c r="BM85" s="19">
        <f ca="1">SUMPRODUCT(ReactionRateK3!$F107:$V107*OFFSET(ReactionStoich!$E$5:$U$5,BM$2,0))*(TimeStep)*'Composition Moles'!$C97</f>
        <v>0</v>
      </c>
      <c r="BN85" s="19">
        <f ca="1">SUMPRODUCT(ReactionRateK3!$F107:$V107*OFFSET(ReactionStoich!$E$5:$U$5,BN$2,0))*(TimeStep)*'Composition Moles'!$C97</f>
        <v>0</v>
      </c>
      <c r="BO85" s="19">
        <f ca="1">SUMPRODUCT(ReactionRateK3!$F107:$V107*OFFSET(ReactionStoich!$E$5:$U$5,BO$2,0))*(TimeStep)*'Composition Moles'!$C97</f>
        <v>0</v>
      </c>
      <c r="BP85" s="19">
        <f ca="1">SUMPRODUCT(ReactionRateK3!$F107:$V107*OFFSET(ReactionStoich!$E$5:$U$5,BP$2,0))*(TimeStep)*'Composition Moles'!$C97</f>
        <v>0</v>
      </c>
      <c r="BQ85" s="19">
        <f ca="1">SUMPRODUCT(ReactionRateK3!$F107:$V107*OFFSET(ReactionStoich!$E$5:$U$5,BQ$2,0))*(TimeStep)*'Composition Moles'!$C97</f>
        <v>0</v>
      </c>
      <c r="BR85" s="19">
        <f ca="1">SUMPRODUCT(ReactionRateK3!$F107:$V107*OFFSET(ReactionStoich!$E$5:$U$5,BR$2,0))*(TimeStep)*'Composition Moles'!$C97</f>
        <v>0</v>
      </c>
      <c r="BS85" s="19">
        <f ca="1">SUMPRODUCT(ReactionRateK3!$F107:$V107*OFFSET(ReactionStoich!$E$5:$U$5,BS$2,0))*(TimeStep)*'Composition Moles'!$C97</f>
        <v>0</v>
      </c>
      <c r="BT85" s="19">
        <f ca="1">SUMPRODUCT(ReactionRateK3!$F107:$V107*OFFSET(ReactionStoich!$E$5:$U$5,BT$2,0))*(TimeStep)*'Composition Moles'!$C97</f>
        <v>0</v>
      </c>
      <c r="BU85" s="19">
        <f ca="1">SUMPRODUCT(ReactionRateK3!$F107:$V107*OFFSET(ReactionStoich!$E$5:$U$5,BU$2,0))*(TimeStep)*'Composition Moles'!$C97</f>
        <v>0</v>
      </c>
      <c r="BV85" s="19">
        <f ca="1">SUMPRODUCT(ReactionRateK3!$F107:$V107*OFFSET(ReactionStoich!$E$5:$U$5,BV$2,0))*(TimeStep)*'Composition Moles'!$C97</f>
        <v>0</v>
      </c>
      <c r="BW85" s="19">
        <f ca="1">SUMPRODUCT(ReactionRateK3!$F107:$V107*OFFSET(ReactionStoich!$E$5:$U$5,BW$2,0))*(TimeStep)*'Composition Moles'!$C97</f>
        <v>0</v>
      </c>
    </row>
    <row r="86" spans="1:75">
      <c r="A86">
        <f>ReactionRateK1!A108</f>
        <v>3.7999999999999945</v>
      </c>
      <c r="B86" s="20">
        <f t="shared" ca="1" si="8"/>
        <v>-2046.7449209675688</v>
      </c>
      <c r="C86" s="20">
        <f ca="1">'Composition Moles'!BZ98</f>
        <v>144257.56069698482</v>
      </c>
      <c r="D86" s="26">
        <f t="shared" ca="1" si="7"/>
        <v>1.4188129281256789E-2</v>
      </c>
      <c r="F86" s="19">
        <f ca="1">SUMPRODUCT(ReactionRateK3!$F108:$V108*OFFSET(ReactionStoich!$E$5:$U$5,F$2,0))*(TimeStep)*'Composition Moles'!$C98</f>
        <v>-3.9829493137171532E-2</v>
      </c>
      <c r="G86" s="19">
        <f ca="1">SUMPRODUCT(ReactionRateK3!$F108:$V108*OFFSET(ReactionStoich!$E$5:$U$5,G$2,0))*(TimeStep)*'Composition Moles'!$C98</f>
        <v>0</v>
      </c>
      <c r="H86" s="19">
        <f ca="1">SUMPRODUCT(ReactionRateK3!$F108:$V108*OFFSET(ReactionStoich!$E$5:$U$5,H$2,0))*(TimeStep)*'Composition Moles'!$C98</f>
        <v>3.9476881251634337E-2</v>
      </c>
      <c r="I86" s="19">
        <f ca="1">SUMPRODUCT(ReactionRateK3!$F108:$V108*OFFSET(ReactionStoich!$E$5:$U$5,I$2,0))*(TimeStep)*'Composition Moles'!$C98</f>
        <v>3.5261188553719573E-4</v>
      </c>
      <c r="J86" s="19">
        <f ca="1">SUMPRODUCT(ReactionRateK3!$F108:$V108*OFFSET(ReactionStoich!$E$5:$U$5,J$2,0))*(TimeStep)*'Composition Moles'!$C98</f>
        <v>0</v>
      </c>
      <c r="K86" s="19">
        <f ca="1">SUMPRODUCT(ReactionRateK3!$F108:$V108*OFFSET(ReactionStoich!$E$5:$U$5,K$2,0))*(TimeStep)*'Composition Moles'!$C98</f>
        <v>0</v>
      </c>
      <c r="L86" s="19">
        <f ca="1">SUMPRODUCT(ReactionRateK3!$F108:$V108*OFFSET(ReactionStoich!$E$5:$U$5,L$2,0))*(TimeStep)*'Composition Moles'!$C98</f>
        <v>0</v>
      </c>
      <c r="M86" s="19">
        <f ca="1">SUMPRODUCT(ReactionRateK3!$F108:$V108*OFFSET(ReactionStoich!$E$5:$U$5,M$2,0))*(TimeStep)*'Composition Moles'!$C98</f>
        <v>0</v>
      </c>
      <c r="N86" s="19">
        <f ca="1">SUMPRODUCT(ReactionRateK3!$F108:$V108*OFFSET(ReactionStoich!$E$5:$U$5,N$2,0))*(TimeStep)*'Composition Moles'!$C98</f>
        <v>0</v>
      </c>
      <c r="O86" s="19">
        <f ca="1">SUMPRODUCT(ReactionRateK3!$F108:$V108*OFFSET(ReactionStoich!$E$5:$U$5,O$2,0))*(TimeStep)*'Composition Moles'!$C98</f>
        <v>0</v>
      </c>
      <c r="P86" s="19">
        <f ca="1">SUMPRODUCT(ReactionRateK3!$F108:$V108*OFFSET(ReactionStoich!$E$5:$U$5,P$2,0))*(TimeStep)*'Composition Moles'!$C98</f>
        <v>0</v>
      </c>
      <c r="Q86" s="19">
        <f ca="1">SUMPRODUCT(ReactionRateK3!$F108:$V108*OFFSET(ReactionStoich!$E$5:$U$5,Q$2,0))*(TimeStep)*'Composition Moles'!$C98</f>
        <v>0</v>
      </c>
      <c r="R86" s="19">
        <f ca="1">SUMPRODUCT(ReactionRateK3!$F108:$V108*OFFSET(ReactionStoich!$E$5:$U$5,R$2,0))*(TimeStep)*'Composition Moles'!$C98</f>
        <v>0</v>
      </c>
      <c r="S86" s="19">
        <f ca="1">SUMPRODUCT(ReactionRateK3!$F108:$V108*OFFSET(ReactionStoich!$E$5:$U$5,S$2,0))*(TimeStep)*'Composition Moles'!$C98</f>
        <v>1.8967753667379863</v>
      </c>
      <c r="T86" s="19">
        <f ca="1">SUMPRODUCT(ReactionRateK3!$F108:$V108*OFFSET(ReactionStoich!$E$5:$U$5,T$2,0))*(TimeStep)*'Composition Moles'!$C98</f>
        <v>0</v>
      </c>
      <c r="U86" s="19">
        <f ca="1">SUMPRODUCT(ReactionRateK3!$F108:$V108*OFFSET(ReactionStoich!$E$5:$U$5,U$2,0))*(TimeStep)*'Composition Moles'!$C98</f>
        <v>0</v>
      </c>
      <c r="V86" s="19">
        <f ca="1">SUMPRODUCT(ReactionRateK3!$F108:$V108*OFFSET(ReactionStoich!$E$5:$U$5,V$2,0))*(TimeStep)*'Composition Moles'!$C98</f>
        <v>0</v>
      </c>
      <c r="W86" s="19">
        <f ca="1">SUMPRODUCT(ReactionRateK3!$F108:$V108*OFFSET(ReactionStoich!$E$5:$U$5,W$2,0))*(TimeStep)*'Composition Moles'!$C98</f>
        <v>0</v>
      </c>
      <c r="X86" s="19">
        <f ca="1">SUMPRODUCT(ReactionRateK3!$F108:$V108*OFFSET(ReactionStoich!$E$5:$U$5,X$2,0))*(TimeStep)*'Composition Moles'!$C98</f>
        <v>0</v>
      </c>
      <c r="Y86" s="19">
        <f ca="1">SUMPRODUCT(ReactionRateK3!$F108:$V108*OFFSET(ReactionStoich!$E$5:$U$5,Y$2,0))*(TimeStep)*'Composition Moles'!$C98</f>
        <v>-4.5540127440406044</v>
      </c>
      <c r="Z86" s="19">
        <f ca="1">SUMPRODUCT(ReactionRateK3!$F108:$V108*OFFSET(ReactionStoich!$E$5:$U$5,Z$2,0))*(TimeStep)*'Composition Moles'!$C98</f>
        <v>0</v>
      </c>
      <c r="AA86" s="19">
        <f ca="1">SUMPRODUCT(ReactionRateK3!$F108:$V108*OFFSET(ReactionStoich!$E$5:$U$5,AA$2,0))*(TimeStep)*'Composition Moles'!$C98</f>
        <v>0</v>
      </c>
      <c r="AB86" s="19">
        <f ca="1">SUMPRODUCT(ReactionRateK3!$F108:$V108*OFFSET(ReactionStoich!$E$5:$U$5,AB$2,0))*(TimeStep)*'Composition Moles'!$C98</f>
        <v>0</v>
      </c>
      <c r="AC86" s="19">
        <f ca="1">SUMPRODUCT(ReactionRateK3!$F108:$V108*OFFSET(ReactionStoich!$E$5:$U$5,AC$2,0))*(TimeStep)*'Composition Moles'!$C98</f>
        <v>0</v>
      </c>
      <c r="AD86" s="19">
        <f ca="1">SUMPRODUCT(ReactionRateK3!$F108:$V108*OFFSET(ReactionStoich!$E$5:$U$5,AD$2,0))*(TimeStep)*'Composition Moles'!$C98</f>
        <v>0</v>
      </c>
      <c r="AE86" s="19">
        <f ca="1">SUMPRODUCT(ReactionRateK3!$F108:$V108*OFFSET(ReactionStoich!$E$5:$U$5,AE$2,0))*(TimeStep)*'Composition Moles'!$C98</f>
        <v>0</v>
      </c>
      <c r="AF86" s="19">
        <f ca="1">SUMPRODUCT(ReactionRateK3!$F108:$V108*OFFSET(ReactionStoich!$E$5:$U$5,AF$2,0))*(TimeStep)*'Composition Moles'!$C98</f>
        <v>0</v>
      </c>
      <c r="AG86" s="19">
        <f ca="1">SUMPRODUCT(ReactionRateK3!$F108:$V108*OFFSET(ReactionStoich!$E$5:$U$5,AG$2,0))*(TimeStep)*'Composition Moles'!$C98</f>
        <v>-1.0454784930932595E-2</v>
      </c>
      <c r="AH86" s="19">
        <f ca="1">SUMPRODUCT(ReactionRateK3!$F108:$V108*OFFSET(ReactionStoich!$E$5:$U$5,AH$2,0))*(TimeStep)*'Composition Moles'!$C98</f>
        <v>-0.57760130010850941</v>
      </c>
      <c r="AI86" s="19">
        <f ca="1">SUMPRODUCT(ReactionRateK3!$F108:$V108*OFFSET(ReactionStoich!$E$5:$U$5,AI$2,0))*(TimeStep)*'Composition Moles'!$C98</f>
        <v>3.3178326735139283</v>
      </c>
      <c r="AJ86" s="19">
        <f ca="1">SUMPRODUCT(ReactionRateK3!$F108:$V108*OFFSET(ReactionStoich!$E$5:$U$5,AJ$2,0))*(TimeStep)*'Composition Moles'!$C98</f>
        <v>0.76793439755264559</v>
      </c>
      <c r="AK86" s="19">
        <f ca="1">SUMPRODUCT(ReactionRateK3!$F108:$V108*OFFSET(ReactionStoich!$E$5:$U$5,AK$2,0))*(TimeStep)*'Composition Moles'!$C98</f>
        <v>0</v>
      </c>
      <c r="AL86" s="19">
        <f ca="1">SUMPRODUCT(ReactionRateK3!$F108:$V108*OFFSET(ReactionStoich!$E$5:$U$5,AL$2,0))*(TimeStep)*'Composition Moles'!$C98</f>
        <v>0</v>
      </c>
      <c r="AM86" s="19">
        <f ca="1">SUMPRODUCT(ReactionRateK3!$F108:$V108*OFFSET(ReactionStoich!$E$5:$U$5,AM$2,0))*(TimeStep)*'Composition Moles'!$C98</f>
        <v>0</v>
      </c>
      <c r="AN86" s="19">
        <f ca="1">SUMPRODUCT(ReactionRateK3!$F108:$V108*OFFSET(ReactionStoich!$E$5:$U$5,AN$2,0))*(TimeStep)*'Composition Moles'!$C98</f>
        <v>0</v>
      </c>
      <c r="AO86" s="19">
        <f ca="1">SUMPRODUCT(ReactionRateK3!$F108:$V108*OFFSET(ReactionStoich!$E$5:$U$5,AO$2,0))*(TimeStep)*'Composition Moles'!$C98</f>
        <v>-3.5261188553719573E-4</v>
      </c>
      <c r="AP86" s="19">
        <f ca="1">SUMPRODUCT(ReactionRateK3!$F108:$V108*OFFSET(ReactionStoich!$E$5:$U$5,AP$2,0))*(TimeStep)*'Composition Moles'!$C98</f>
        <v>-3.9982182264378767E-2</v>
      </c>
      <c r="AQ86" s="19">
        <f ca="1">SUMPRODUCT(ReactionRateK3!$F108:$V108*OFFSET(ReactionStoich!$E$5:$U$5,AQ$2,0))*(TimeStep)*'Composition Moles'!$C98</f>
        <v>0</v>
      </c>
      <c r="AR86" s="19">
        <f ca="1">SUMPRODUCT(ReactionRateK3!$F108:$V108*OFFSET(ReactionStoich!$E$5:$U$5,AR$2,0))*(TimeStep)*'Composition Moles'!$C98</f>
        <v>0</v>
      </c>
      <c r="AS86" s="19">
        <f ca="1">SUMPRODUCT(ReactionRateK3!$F108:$V108*OFFSET(ReactionStoich!$E$5:$U$5,AS$2,0))*(TimeStep)*'Composition Moles'!$C98</f>
        <v>-0.2667129381915323</v>
      </c>
      <c r="AT86" s="19">
        <f ca="1">SUMPRODUCT(ReactionRateK3!$F108:$V108*OFFSET(ReactionStoich!$E$5:$U$5,AT$2,0))*(TimeStep)*'Composition Moles'!$C98</f>
        <v>-0.2667129381915323</v>
      </c>
      <c r="AU86" s="19">
        <f ca="1">SUMPRODUCT(ReactionRateK3!$F108:$V108*OFFSET(ReactionStoich!$E$5:$U$5,AU$2,0))*(TimeStep)*'Composition Moles'!$C98</f>
        <v>-0.2667129381915323</v>
      </c>
      <c r="AV86" s="19">
        <f ca="1">SUMPRODUCT(ReactionRateK3!$F108:$V108*OFFSET(ReactionStoich!$E$5:$U$5,AV$2,0))*(TimeStep)*'Composition Moles'!$C98</f>
        <v>0</v>
      </c>
      <c r="AW86" s="19">
        <f ca="1">SUMPRODUCT(ReactionRateK3!$F108:$V108*OFFSET(ReactionStoich!$E$5:$U$5,AW$2,0))*(TimeStep)*'Composition Moles'!$C98</f>
        <v>0</v>
      </c>
      <c r="AX86" s="19">
        <f ca="1">SUMPRODUCT(ReactionRateK3!$F108:$V108*OFFSET(ReactionStoich!$E$5:$U$5,AX$2,0))*(TimeStep)*'Composition Moles'!$C98</f>
        <v>0</v>
      </c>
      <c r="AY86" s="19">
        <f ca="1">SUMPRODUCT(ReactionRateK3!$F108:$V108*OFFSET(ReactionStoich!$E$5:$U$5,AY$2,0))*(TimeStep)*'Composition Moles'!$C98</f>
        <v>0</v>
      </c>
      <c r="AZ86" s="19">
        <f ca="1">SUMPRODUCT(ReactionRateK3!$F108:$V108*OFFSET(ReactionStoich!$E$5:$U$5,AZ$2,0))*(TimeStep)*'Composition Moles'!$C98</f>
        <v>0</v>
      </c>
      <c r="BA86" s="19">
        <f ca="1">SUMPRODUCT(ReactionRateK3!$F108:$V108*OFFSET(ReactionStoich!$E$5:$U$5,BA$2,0))*(TimeStep)*'Composition Moles'!$C98</f>
        <v>0</v>
      </c>
      <c r="BB86" s="19">
        <f ca="1">SUMPRODUCT(ReactionRateK3!$F108:$V108*OFFSET(ReactionStoich!$E$5:$U$5,BB$2,0))*(TimeStep)*'Composition Moles'!$C98</f>
        <v>0</v>
      </c>
      <c r="BC86" s="19">
        <f ca="1">SUMPRODUCT(ReactionRateK3!$F108:$V108*OFFSET(ReactionStoich!$E$5:$U$5,BC$2,0))*(TimeStep)*'Composition Moles'!$C98</f>
        <v>0</v>
      </c>
      <c r="BD86" s="19">
        <f ca="1">SUMPRODUCT(ReactionRateK3!$F108:$V108*OFFSET(ReactionStoich!$E$5:$U$5,BD$2,0))*(TimeStep)*'Composition Moles'!$C98</f>
        <v>0</v>
      </c>
      <c r="BE86" s="19">
        <f ca="1">SUMPRODUCT(ReactionRateK3!$F108:$V108*OFFSET(ReactionStoich!$E$5:$U$5,BE$2,0))*(TimeStep)*'Composition Moles'!$C98</f>
        <v>0</v>
      </c>
      <c r="BF86" s="19">
        <f ca="1">SUMPRODUCT(ReactionRateK3!$F108:$V108*OFFSET(ReactionStoich!$E$5:$U$5,BF$2,0))*(TimeStep)*'Composition Moles'!$C98</f>
        <v>0</v>
      </c>
      <c r="BG86" s="19">
        <f ca="1">SUMPRODUCT(ReactionRateK3!$F108:$V108*OFFSET(ReactionStoich!$E$5:$U$5,BG$2,0))*(TimeStep)*'Composition Moles'!$C98</f>
        <v>0</v>
      </c>
      <c r="BH86" s="19">
        <f ca="1">SUMPRODUCT(ReactionRateK3!$F108:$V108*OFFSET(ReactionStoich!$E$5:$U$5,BH$2,0))*(TimeStep)*'Composition Moles'!$C98</f>
        <v>0</v>
      </c>
      <c r="BI86" s="19">
        <f ca="1">SUMPRODUCT(ReactionRateK3!$F108:$V108*OFFSET(ReactionStoich!$E$5:$U$5,BI$2,0))*(TimeStep)*'Composition Moles'!$C98</f>
        <v>0</v>
      </c>
      <c r="BJ86" s="19">
        <f ca="1">SUMPRODUCT(ReactionRateK3!$F108:$V108*OFFSET(ReactionStoich!$E$5:$U$5,BJ$2,0))*(TimeStep)*'Composition Moles'!$C98</f>
        <v>0</v>
      </c>
      <c r="BK86" s="19">
        <f ca="1">SUMPRODUCT(ReactionRateK3!$F108:$V108*OFFSET(ReactionStoich!$E$5:$U$5,BK$2,0))*(TimeStep)*'Composition Moles'!$C98</f>
        <v>0</v>
      </c>
      <c r="BL86" s="19">
        <f ca="1">SUMPRODUCT(ReactionRateK3!$F108:$V108*OFFSET(ReactionStoich!$E$5:$U$5,BL$2,0))*(TimeStep)*'Composition Moles'!$C98</f>
        <v>0</v>
      </c>
      <c r="BM86" s="19">
        <f ca="1">SUMPRODUCT(ReactionRateK3!$F108:$V108*OFFSET(ReactionStoich!$E$5:$U$5,BM$2,0))*(TimeStep)*'Composition Moles'!$C98</f>
        <v>0</v>
      </c>
      <c r="BN86" s="19">
        <f ca="1">SUMPRODUCT(ReactionRateK3!$F108:$V108*OFFSET(ReactionStoich!$E$5:$U$5,BN$2,0))*(TimeStep)*'Composition Moles'!$C98</f>
        <v>0</v>
      </c>
      <c r="BO86" s="19">
        <f ca="1">SUMPRODUCT(ReactionRateK3!$F108:$V108*OFFSET(ReactionStoich!$E$5:$U$5,BO$2,0))*(TimeStep)*'Composition Moles'!$C98</f>
        <v>0</v>
      </c>
      <c r="BP86" s="19">
        <f ca="1">SUMPRODUCT(ReactionRateK3!$F108:$V108*OFFSET(ReactionStoich!$E$5:$U$5,BP$2,0))*(TimeStep)*'Composition Moles'!$C98</f>
        <v>0</v>
      </c>
      <c r="BQ86" s="19">
        <f ca="1">SUMPRODUCT(ReactionRateK3!$F108:$V108*OFFSET(ReactionStoich!$E$5:$U$5,BQ$2,0))*(TimeStep)*'Composition Moles'!$C98</f>
        <v>0</v>
      </c>
      <c r="BR86" s="19">
        <f ca="1">SUMPRODUCT(ReactionRateK3!$F108:$V108*OFFSET(ReactionStoich!$E$5:$U$5,BR$2,0))*(TimeStep)*'Composition Moles'!$C98</f>
        <v>0</v>
      </c>
      <c r="BS86" s="19">
        <f ca="1">SUMPRODUCT(ReactionRateK3!$F108:$V108*OFFSET(ReactionStoich!$E$5:$U$5,BS$2,0))*(TimeStep)*'Composition Moles'!$C98</f>
        <v>0</v>
      </c>
      <c r="BT86" s="19">
        <f ca="1">SUMPRODUCT(ReactionRateK3!$F108:$V108*OFFSET(ReactionStoich!$E$5:$U$5,BT$2,0))*(TimeStep)*'Composition Moles'!$C98</f>
        <v>0</v>
      </c>
      <c r="BU86" s="19">
        <f ca="1">SUMPRODUCT(ReactionRateK3!$F108:$V108*OFFSET(ReactionStoich!$E$5:$U$5,BU$2,0))*(TimeStep)*'Composition Moles'!$C98</f>
        <v>0</v>
      </c>
      <c r="BV86" s="19">
        <f ca="1">SUMPRODUCT(ReactionRateK3!$F108:$V108*OFFSET(ReactionStoich!$E$5:$U$5,BV$2,0))*(TimeStep)*'Composition Moles'!$C98</f>
        <v>0</v>
      </c>
      <c r="BW86" s="19">
        <f ca="1">SUMPRODUCT(ReactionRateK3!$F108:$V108*OFFSET(ReactionStoich!$E$5:$U$5,BW$2,0))*(TimeStep)*'Composition Moles'!$C98</f>
        <v>0</v>
      </c>
    </row>
    <row r="87" spans="1:75">
      <c r="A87">
        <f>ReactionRateK1!A109</f>
        <v>3.8499999999999943</v>
      </c>
      <c r="B87" s="20">
        <f t="shared" ca="1" si="8"/>
        <v>-1981.1717999633597</v>
      </c>
      <c r="C87" s="20">
        <f ca="1">'Composition Moles'!BZ99</f>
        <v>144258.58302712502</v>
      </c>
      <c r="D87" s="26">
        <f t="shared" ca="1" si="7"/>
        <v>1.3733476084336964E-2</v>
      </c>
      <c r="F87" s="19">
        <f ca="1">SUMPRODUCT(ReactionRateK3!$F109:$V109*OFFSET(ReactionStoich!$E$5:$U$5,F$2,0))*(TimeStep)*'Composition Moles'!$C99</f>
        <v>-3.7255698499103013E-2</v>
      </c>
      <c r="G87" s="19">
        <f ca="1">SUMPRODUCT(ReactionRateK3!$F109:$V109*OFFSET(ReactionStoich!$E$5:$U$5,G$2,0))*(TimeStep)*'Composition Moles'!$C99</f>
        <v>0</v>
      </c>
      <c r="H87" s="19">
        <f ca="1">SUMPRODUCT(ReactionRateK3!$F109:$V109*OFFSET(ReactionStoich!$E$5:$U$5,H$2,0))*(TimeStep)*'Composition Moles'!$C99</f>
        <v>3.6935603544847824E-2</v>
      </c>
      <c r="I87" s="19">
        <f ca="1">SUMPRODUCT(ReactionRateK3!$F109:$V109*OFFSET(ReactionStoich!$E$5:$U$5,I$2,0))*(TimeStep)*'Composition Moles'!$C99</f>
        <v>3.2009495425519129E-4</v>
      </c>
      <c r="J87" s="19">
        <f ca="1">SUMPRODUCT(ReactionRateK3!$F109:$V109*OFFSET(ReactionStoich!$E$5:$U$5,J$2,0))*(TimeStep)*'Composition Moles'!$C99</f>
        <v>0</v>
      </c>
      <c r="K87" s="19">
        <f ca="1">SUMPRODUCT(ReactionRateK3!$F109:$V109*OFFSET(ReactionStoich!$E$5:$U$5,K$2,0))*(TimeStep)*'Composition Moles'!$C99</f>
        <v>0</v>
      </c>
      <c r="L87" s="19">
        <f ca="1">SUMPRODUCT(ReactionRateK3!$F109:$V109*OFFSET(ReactionStoich!$E$5:$U$5,L$2,0))*(TimeStep)*'Composition Moles'!$C99</f>
        <v>0</v>
      </c>
      <c r="M87" s="19">
        <f ca="1">SUMPRODUCT(ReactionRateK3!$F109:$V109*OFFSET(ReactionStoich!$E$5:$U$5,M$2,0))*(TimeStep)*'Composition Moles'!$C99</f>
        <v>0</v>
      </c>
      <c r="N87" s="19">
        <f ca="1">SUMPRODUCT(ReactionRateK3!$F109:$V109*OFFSET(ReactionStoich!$E$5:$U$5,N$2,0))*(TimeStep)*'Composition Moles'!$C99</f>
        <v>0</v>
      </c>
      <c r="O87" s="19">
        <f ca="1">SUMPRODUCT(ReactionRateK3!$F109:$V109*OFFSET(ReactionStoich!$E$5:$U$5,O$2,0))*(TimeStep)*'Composition Moles'!$C99</f>
        <v>0</v>
      </c>
      <c r="P87" s="19">
        <f ca="1">SUMPRODUCT(ReactionRateK3!$F109:$V109*OFFSET(ReactionStoich!$E$5:$U$5,P$2,0))*(TimeStep)*'Composition Moles'!$C99</f>
        <v>0</v>
      </c>
      <c r="Q87" s="19">
        <f ca="1">SUMPRODUCT(ReactionRateK3!$F109:$V109*OFFSET(ReactionStoich!$E$5:$U$5,Q$2,0))*(TimeStep)*'Composition Moles'!$C99</f>
        <v>0</v>
      </c>
      <c r="R87" s="19">
        <f ca="1">SUMPRODUCT(ReactionRateK3!$F109:$V109*OFFSET(ReactionStoich!$E$5:$U$5,R$2,0))*(TimeStep)*'Composition Moles'!$C99</f>
        <v>0</v>
      </c>
      <c r="S87" s="19">
        <f ca="1">SUMPRODUCT(ReactionRateK3!$F109:$V109*OFFSET(ReactionStoich!$E$5:$U$5,S$2,0))*(TimeStep)*'Composition Moles'!$C99</f>
        <v>1.8528692159566014</v>
      </c>
      <c r="T87" s="19">
        <f ca="1">SUMPRODUCT(ReactionRateK3!$F109:$V109*OFFSET(ReactionStoich!$E$5:$U$5,T$2,0))*(TimeStep)*'Composition Moles'!$C99</f>
        <v>0</v>
      </c>
      <c r="U87" s="19">
        <f ca="1">SUMPRODUCT(ReactionRateK3!$F109:$V109*OFFSET(ReactionStoich!$E$5:$U$5,U$2,0))*(TimeStep)*'Composition Moles'!$C99</f>
        <v>0</v>
      </c>
      <c r="V87" s="19">
        <f ca="1">SUMPRODUCT(ReactionRateK3!$F109:$V109*OFFSET(ReactionStoich!$E$5:$U$5,V$2,0))*(TimeStep)*'Composition Moles'!$C99</f>
        <v>0</v>
      </c>
      <c r="W87" s="19">
        <f ca="1">SUMPRODUCT(ReactionRateK3!$F109:$V109*OFFSET(ReactionStoich!$E$5:$U$5,W$2,0))*(TimeStep)*'Composition Moles'!$C99</f>
        <v>0</v>
      </c>
      <c r="X87" s="19">
        <f ca="1">SUMPRODUCT(ReactionRateK3!$F109:$V109*OFFSET(ReactionStoich!$E$5:$U$5,X$2,0))*(TimeStep)*'Composition Moles'!$C99</f>
        <v>0</v>
      </c>
      <c r="Y87" s="19">
        <f ca="1">SUMPRODUCT(ReactionRateK3!$F109:$V109*OFFSET(ReactionStoich!$E$5:$U$5,Y$2,0))*(TimeStep)*'Composition Moles'!$C99</f>
        <v>-4.4559650024238557</v>
      </c>
      <c r="Z87" s="19">
        <f ca="1">SUMPRODUCT(ReactionRateK3!$F109:$V109*OFFSET(ReactionStoich!$E$5:$U$5,Z$2,0))*(TimeStep)*'Composition Moles'!$C99</f>
        <v>0</v>
      </c>
      <c r="AA87" s="19">
        <f ca="1">SUMPRODUCT(ReactionRateK3!$F109:$V109*OFFSET(ReactionStoich!$E$5:$U$5,AA$2,0))*(TimeStep)*'Composition Moles'!$C99</f>
        <v>0</v>
      </c>
      <c r="AB87" s="19">
        <f ca="1">SUMPRODUCT(ReactionRateK3!$F109:$V109*OFFSET(ReactionStoich!$E$5:$U$5,AB$2,0))*(TimeStep)*'Composition Moles'!$C99</f>
        <v>0</v>
      </c>
      <c r="AC87" s="19">
        <f ca="1">SUMPRODUCT(ReactionRateK3!$F109:$V109*OFFSET(ReactionStoich!$E$5:$U$5,AC$2,0))*(TimeStep)*'Composition Moles'!$C99</f>
        <v>0</v>
      </c>
      <c r="AD87" s="19">
        <f ca="1">SUMPRODUCT(ReactionRateK3!$F109:$V109*OFFSET(ReactionStoich!$E$5:$U$5,AD$2,0))*(TimeStep)*'Composition Moles'!$C99</f>
        <v>0</v>
      </c>
      <c r="AE87" s="19">
        <f ca="1">SUMPRODUCT(ReactionRateK3!$F109:$V109*OFFSET(ReactionStoich!$E$5:$U$5,AE$2,0))*(TimeStep)*'Composition Moles'!$C99</f>
        <v>0</v>
      </c>
      <c r="AF87" s="19">
        <f ca="1">SUMPRODUCT(ReactionRateK3!$F109:$V109*OFFSET(ReactionStoich!$E$5:$U$5,AF$2,0))*(TimeStep)*'Composition Moles'!$C99</f>
        <v>0</v>
      </c>
      <c r="AG87" s="19">
        <f ca="1">SUMPRODUCT(ReactionRateK3!$F109:$V109*OFFSET(ReactionStoich!$E$5:$U$5,AG$2,0))*(TimeStep)*'Composition Moles'!$C99</f>
        <v>-1.0117075952001833E-2</v>
      </c>
      <c r="AH87" s="19">
        <f ca="1">SUMPRODUCT(ReactionRateK3!$F109:$V109*OFFSET(ReactionStoich!$E$5:$U$5,AH$2,0))*(TimeStep)*'Composition Moles'!$C99</f>
        <v>-0.59997678663925091</v>
      </c>
      <c r="AI87" s="19">
        <f ca="1">SUMPRODUCT(ReactionRateK3!$F109:$V109*OFFSET(ReactionStoich!$E$5:$U$5,AI$2,0))*(TimeStep)*'Composition Moles'!$C99</f>
        <v>3.2876045734371186</v>
      </c>
      <c r="AJ87" s="19">
        <f ca="1">SUMPRODUCT(ReactionRateK3!$F109:$V109*OFFSET(ReactionStoich!$E$5:$U$5,AJ$2,0))*(TimeStep)*'Composition Moles'!$C99</f>
        <v>0.75064313808450189</v>
      </c>
      <c r="AK87" s="19">
        <f ca="1">SUMPRODUCT(ReactionRateK3!$F109:$V109*OFFSET(ReactionStoich!$E$5:$U$5,AK$2,0))*(TimeStep)*'Composition Moles'!$C99</f>
        <v>0</v>
      </c>
      <c r="AL87" s="19">
        <f ca="1">SUMPRODUCT(ReactionRateK3!$F109:$V109*OFFSET(ReactionStoich!$E$5:$U$5,AL$2,0))*(TimeStep)*'Composition Moles'!$C99</f>
        <v>0</v>
      </c>
      <c r="AM87" s="19">
        <f ca="1">SUMPRODUCT(ReactionRateK3!$F109:$V109*OFFSET(ReactionStoich!$E$5:$U$5,AM$2,0))*(TimeStep)*'Composition Moles'!$C99</f>
        <v>0</v>
      </c>
      <c r="AN87" s="19">
        <f ca="1">SUMPRODUCT(ReactionRateK3!$F109:$V109*OFFSET(ReactionStoich!$E$5:$U$5,AN$2,0))*(TimeStep)*'Composition Moles'!$C99</f>
        <v>0</v>
      </c>
      <c r="AO87" s="19">
        <f ca="1">SUMPRODUCT(ReactionRateK3!$F109:$V109*OFFSET(ReactionStoich!$E$5:$U$5,AO$2,0))*(TimeStep)*'Composition Moles'!$C99</f>
        <v>-3.2009495425519129E-4</v>
      </c>
      <c r="AP87" s="19">
        <f ca="1">SUMPRODUCT(ReactionRateK3!$F109:$V109*OFFSET(ReactionStoich!$E$5:$U$5,AP$2,0))*(TimeStep)*'Composition Moles'!$C99</f>
        <v>-3.7393677254769171E-2</v>
      </c>
      <c r="AQ87" s="19">
        <f ca="1">SUMPRODUCT(ReactionRateK3!$F109:$V109*OFFSET(ReactionStoich!$E$5:$U$5,AQ$2,0))*(TimeStep)*'Composition Moles'!$C99</f>
        <v>0</v>
      </c>
      <c r="AR87" s="19">
        <f ca="1">SUMPRODUCT(ReactionRateK3!$F109:$V109*OFFSET(ReactionStoich!$E$5:$U$5,AR$2,0))*(TimeStep)*'Composition Moles'!$C99</f>
        <v>0</v>
      </c>
      <c r="AS87" s="19">
        <f ca="1">SUMPRODUCT(ReactionRateK3!$F109:$V109*OFFSET(ReactionStoich!$E$5:$U$5,AS$2,0))*(TimeStep)*'Composition Moles'!$C99</f>
        <v>-0.26244809675136316</v>
      </c>
      <c r="AT87" s="19">
        <f ca="1">SUMPRODUCT(ReactionRateK3!$F109:$V109*OFFSET(ReactionStoich!$E$5:$U$5,AT$2,0))*(TimeStep)*'Composition Moles'!$C99</f>
        <v>-0.26244809675136316</v>
      </c>
      <c r="AU87" s="19">
        <f ca="1">SUMPRODUCT(ReactionRateK3!$F109:$V109*OFFSET(ReactionStoich!$E$5:$U$5,AU$2,0))*(TimeStep)*'Composition Moles'!$C99</f>
        <v>-0.26244809675136316</v>
      </c>
      <c r="AV87" s="19">
        <f ca="1">SUMPRODUCT(ReactionRateK3!$F109:$V109*OFFSET(ReactionStoich!$E$5:$U$5,AV$2,0))*(TimeStep)*'Composition Moles'!$C99</f>
        <v>0</v>
      </c>
      <c r="AW87" s="19">
        <f ca="1">SUMPRODUCT(ReactionRateK3!$F109:$V109*OFFSET(ReactionStoich!$E$5:$U$5,AW$2,0))*(TimeStep)*'Composition Moles'!$C99</f>
        <v>0</v>
      </c>
      <c r="AX87" s="19">
        <f ca="1">SUMPRODUCT(ReactionRateK3!$F109:$V109*OFFSET(ReactionStoich!$E$5:$U$5,AX$2,0))*(TimeStep)*'Composition Moles'!$C99</f>
        <v>0</v>
      </c>
      <c r="AY87" s="19">
        <f ca="1">SUMPRODUCT(ReactionRateK3!$F109:$V109*OFFSET(ReactionStoich!$E$5:$U$5,AY$2,0))*(TimeStep)*'Composition Moles'!$C99</f>
        <v>0</v>
      </c>
      <c r="AZ87" s="19">
        <f ca="1">SUMPRODUCT(ReactionRateK3!$F109:$V109*OFFSET(ReactionStoich!$E$5:$U$5,AZ$2,0))*(TimeStep)*'Composition Moles'!$C99</f>
        <v>0</v>
      </c>
      <c r="BA87" s="19">
        <f ca="1">SUMPRODUCT(ReactionRateK3!$F109:$V109*OFFSET(ReactionStoich!$E$5:$U$5,BA$2,0))*(TimeStep)*'Composition Moles'!$C99</f>
        <v>0</v>
      </c>
      <c r="BB87" s="19">
        <f ca="1">SUMPRODUCT(ReactionRateK3!$F109:$V109*OFFSET(ReactionStoich!$E$5:$U$5,BB$2,0))*(TimeStep)*'Composition Moles'!$C99</f>
        <v>0</v>
      </c>
      <c r="BC87" s="19">
        <f ca="1">SUMPRODUCT(ReactionRateK3!$F109:$V109*OFFSET(ReactionStoich!$E$5:$U$5,BC$2,0))*(TimeStep)*'Composition Moles'!$C99</f>
        <v>0</v>
      </c>
      <c r="BD87" s="19">
        <f ca="1">SUMPRODUCT(ReactionRateK3!$F109:$V109*OFFSET(ReactionStoich!$E$5:$U$5,BD$2,0))*(TimeStep)*'Composition Moles'!$C99</f>
        <v>0</v>
      </c>
      <c r="BE87" s="19">
        <f ca="1">SUMPRODUCT(ReactionRateK3!$F109:$V109*OFFSET(ReactionStoich!$E$5:$U$5,BE$2,0))*(TimeStep)*'Composition Moles'!$C99</f>
        <v>0</v>
      </c>
      <c r="BF87" s="19">
        <f ca="1">SUMPRODUCT(ReactionRateK3!$F109:$V109*OFFSET(ReactionStoich!$E$5:$U$5,BF$2,0))*(TimeStep)*'Composition Moles'!$C99</f>
        <v>0</v>
      </c>
      <c r="BG87" s="19">
        <f ca="1">SUMPRODUCT(ReactionRateK3!$F109:$V109*OFFSET(ReactionStoich!$E$5:$U$5,BG$2,0))*(TimeStep)*'Composition Moles'!$C99</f>
        <v>0</v>
      </c>
      <c r="BH87" s="19">
        <f ca="1">SUMPRODUCT(ReactionRateK3!$F109:$V109*OFFSET(ReactionStoich!$E$5:$U$5,BH$2,0))*(TimeStep)*'Composition Moles'!$C99</f>
        <v>0</v>
      </c>
      <c r="BI87" s="19">
        <f ca="1">SUMPRODUCT(ReactionRateK3!$F109:$V109*OFFSET(ReactionStoich!$E$5:$U$5,BI$2,0))*(TimeStep)*'Composition Moles'!$C99</f>
        <v>0</v>
      </c>
      <c r="BJ87" s="19">
        <f ca="1">SUMPRODUCT(ReactionRateK3!$F109:$V109*OFFSET(ReactionStoich!$E$5:$U$5,BJ$2,0))*(TimeStep)*'Composition Moles'!$C99</f>
        <v>0</v>
      </c>
      <c r="BK87" s="19">
        <f ca="1">SUMPRODUCT(ReactionRateK3!$F109:$V109*OFFSET(ReactionStoich!$E$5:$U$5,BK$2,0))*(TimeStep)*'Composition Moles'!$C99</f>
        <v>0</v>
      </c>
      <c r="BL87" s="19">
        <f ca="1">SUMPRODUCT(ReactionRateK3!$F109:$V109*OFFSET(ReactionStoich!$E$5:$U$5,BL$2,0))*(TimeStep)*'Composition Moles'!$C99</f>
        <v>0</v>
      </c>
      <c r="BM87" s="19">
        <f ca="1">SUMPRODUCT(ReactionRateK3!$F109:$V109*OFFSET(ReactionStoich!$E$5:$U$5,BM$2,0))*(TimeStep)*'Composition Moles'!$C99</f>
        <v>0</v>
      </c>
      <c r="BN87" s="19">
        <f ca="1">SUMPRODUCT(ReactionRateK3!$F109:$V109*OFFSET(ReactionStoich!$E$5:$U$5,BN$2,0))*(TimeStep)*'Composition Moles'!$C99</f>
        <v>0</v>
      </c>
      <c r="BO87" s="19">
        <f ca="1">SUMPRODUCT(ReactionRateK3!$F109:$V109*OFFSET(ReactionStoich!$E$5:$U$5,BO$2,0))*(TimeStep)*'Composition Moles'!$C99</f>
        <v>0</v>
      </c>
      <c r="BP87" s="19">
        <f ca="1">SUMPRODUCT(ReactionRateK3!$F109:$V109*OFFSET(ReactionStoich!$E$5:$U$5,BP$2,0))*(TimeStep)*'Composition Moles'!$C99</f>
        <v>0</v>
      </c>
      <c r="BQ87" s="19">
        <f ca="1">SUMPRODUCT(ReactionRateK3!$F109:$V109*OFFSET(ReactionStoich!$E$5:$U$5,BQ$2,0))*(TimeStep)*'Composition Moles'!$C99</f>
        <v>0</v>
      </c>
      <c r="BR87" s="19">
        <f ca="1">SUMPRODUCT(ReactionRateK3!$F109:$V109*OFFSET(ReactionStoich!$E$5:$U$5,BR$2,0))*(TimeStep)*'Composition Moles'!$C99</f>
        <v>0</v>
      </c>
      <c r="BS87" s="19">
        <f ca="1">SUMPRODUCT(ReactionRateK3!$F109:$V109*OFFSET(ReactionStoich!$E$5:$U$5,BS$2,0))*(TimeStep)*'Composition Moles'!$C99</f>
        <v>0</v>
      </c>
      <c r="BT87" s="19">
        <f ca="1">SUMPRODUCT(ReactionRateK3!$F109:$V109*OFFSET(ReactionStoich!$E$5:$U$5,BT$2,0))*(TimeStep)*'Composition Moles'!$C99</f>
        <v>0</v>
      </c>
      <c r="BU87" s="19">
        <f ca="1">SUMPRODUCT(ReactionRateK3!$F109:$V109*OFFSET(ReactionStoich!$E$5:$U$5,BU$2,0))*(TimeStep)*'Composition Moles'!$C99</f>
        <v>0</v>
      </c>
      <c r="BV87" s="19">
        <f ca="1">SUMPRODUCT(ReactionRateK3!$F109:$V109*OFFSET(ReactionStoich!$E$5:$U$5,BV$2,0))*(TimeStep)*'Composition Moles'!$C99</f>
        <v>0</v>
      </c>
      <c r="BW87" s="19">
        <f ca="1">SUMPRODUCT(ReactionRateK3!$F109:$V109*OFFSET(ReactionStoich!$E$5:$U$5,BW$2,0))*(TimeStep)*'Composition Moles'!$C99</f>
        <v>0</v>
      </c>
    </row>
    <row r="88" spans="1:75">
      <c r="A88">
        <f>ReactionRateK1!A110</f>
        <v>3.8999999999999941</v>
      </c>
      <c r="B88" s="20">
        <f t="shared" ca="1" si="8"/>
        <v>-1920.5773788880979</v>
      </c>
      <c r="C88" s="20">
        <f ca="1">'Composition Moles'!BZ100</f>
        <v>144259.31000477503</v>
      </c>
      <c r="D88" s="26">
        <f t="shared" ca="1" si="7"/>
        <v>1.3313368674954331E-2</v>
      </c>
      <c r="F88" s="19">
        <f ca="1">SUMPRODUCT(ReactionRateK3!$F110:$V110*OFFSET(ReactionStoich!$E$5:$U$5,F$2,0))*(TimeStep)*'Composition Moles'!$C100</f>
        <v>-3.48504381565726E-2</v>
      </c>
      <c r="G88" s="19">
        <f ca="1">SUMPRODUCT(ReactionRateK3!$F110:$V110*OFFSET(ReactionStoich!$E$5:$U$5,G$2,0))*(TimeStep)*'Composition Moles'!$C100</f>
        <v>0</v>
      </c>
      <c r="H88" s="19">
        <f ca="1">SUMPRODUCT(ReactionRateK3!$F110:$V110*OFFSET(ReactionStoich!$E$5:$U$5,H$2,0))*(TimeStep)*'Composition Moles'!$C100</f>
        <v>3.4559851001934261E-2</v>
      </c>
      <c r="I88" s="19">
        <f ca="1">SUMPRODUCT(ReactionRateK3!$F110:$V110*OFFSET(ReactionStoich!$E$5:$U$5,I$2,0))*(TimeStep)*'Composition Moles'!$C100</f>
        <v>2.9058715463833564E-4</v>
      </c>
      <c r="J88" s="19">
        <f ca="1">SUMPRODUCT(ReactionRateK3!$F110:$V110*OFFSET(ReactionStoich!$E$5:$U$5,J$2,0))*(TimeStep)*'Composition Moles'!$C100</f>
        <v>0</v>
      </c>
      <c r="K88" s="19">
        <f ca="1">SUMPRODUCT(ReactionRateK3!$F110:$V110*OFFSET(ReactionStoich!$E$5:$U$5,K$2,0))*(TimeStep)*'Composition Moles'!$C100</f>
        <v>0</v>
      </c>
      <c r="L88" s="19">
        <f ca="1">SUMPRODUCT(ReactionRateK3!$F110:$V110*OFFSET(ReactionStoich!$E$5:$U$5,L$2,0))*(TimeStep)*'Composition Moles'!$C100</f>
        <v>0</v>
      </c>
      <c r="M88" s="19">
        <f ca="1">SUMPRODUCT(ReactionRateK3!$F110:$V110*OFFSET(ReactionStoich!$E$5:$U$5,M$2,0))*(TimeStep)*'Composition Moles'!$C100</f>
        <v>0</v>
      </c>
      <c r="N88" s="19">
        <f ca="1">SUMPRODUCT(ReactionRateK3!$F110:$V110*OFFSET(ReactionStoich!$E$5:$U$5,N$2,0))*(TimeStep)*'Composition Moles'!$C100</f>
        <v>0</v>
      </c>
      <c r="O88" s="19">
        <f ca="1">SUMPRODUCT(ReactionRateK3!$F110:$V110*OFFSET(ReactionStoich!$E$5:$U$5,O$2,0))*(TimeStep)*'Composition Moles'!$C100</f>
        <v>0</v>
      </c>
      <c r="P88" s="19">
        <f ca="1">SUMPRODUCT(ReactionRateK3!$F110:$V110*OFFSET(ReactionStoich!$E$5:$U$5,P$2,0))*(TimeStep)*'Composition Moles'!$C100</f>
        <v>0</v>
      </c>
      <c r="Q88" s="19">
        <f ca="1">SUMPRODUCT(ReactionRateK3!$F110:$V110*OFFSET(ReactionStoich!$E$5:$U$5,Q$2,0))*(TimeStep)*'Composition Moles'!$C100</f>
        <v>0</v>
      </c>
      <c r="R88" s="19">
        <f ca="1">SUMPRODUCT(ReactionRateK3!$F110:$V110*OFFSET(ReactionStoich!$E$5:$U$5,R$2,0))*(TimeStep)*'Composition Moles'!$C100</f>
        <v>0</v>
      </c>
      <c r="S88" s="19">
        <f ca="1">SUMPRODUCT(ReactionRateK3!$F110:$V110*OFFSET(ReactionStoich!$E$5:$U$5,S$2,0))*(TimeStep)*'Composition Moles'!$C100</f>
        <v>1.809589118185746</v>
      </c>
      <c r="T88" s="19">
        <f ca="1">SUMPRODUCT(ReactionRateK3!$F110:$V110*OFFSET(ReactionStoich!$E$5:$U$5,T$2,0))*(TimeStep)*'Composition Moles'!$C100</f>
        <v>0</v>
      </c>
      <c r="U88" s="19">
        <f ca="1">SUMPRODUCT(ReactionRateK3!$F110:$V110*OFFSET(ReactionStoich!$E$5:$U$5,U$2,0))*(TimeStep)*'Composition Moles'!$C100</f>
        <v>0</v>
      </c>
      <c r="V88" s="19">
        <f ca="1">SUMPRODUCT(ReactionRateK3!$F110:$V110*OFFSET(ReactionStoich!$E$5:$U$5,V$2,0))*(TimeStep)*'Composition Moles'!$C100</f>
        <v>0</v>
      </c>
      <c r="W88" s="19">
        <f ca="1">SUMPRODUCT(ReactionRateK3!$F110:$V110*OFFSET(ReactionStoich!$E$5:$U$5,W$2,0))*(TimeStep)*'Composition Moles'!$C100</f>
        <v>0</v>
      </c>
      <c r="X88" s="19">
        <f ca="1">SUMPRODUCT(ReactionRateK3!$F110:$V110*OFFSET(ReactionStoich!$E$5:$U$5,X$2,0))*(TimeStep)*'Composition Moles'!$C100</f>
        <v>0</v>
      </c>
      <c r="Y88" s="19">
        <f ca="1">SUMPRODUCT(ReactionRateK3!$F110:$V110*OFFSET(ReactionStoich!$E$5:$U$5,Y$2,0))*(TimeStep)*'Composition Moles'!$C100</f>
        <v>-4.3592989145635901</v>
      </c>
      <c r="Z88" s="19">
        <f ca="1">SUMPRODUCT(ReactionRateK3!$F110:$V110*OFFSET(ReactionStoich!$E$5:$U$5,Z$2,0))*(TimeStep)*'Composition Moles'!$C100</f>
        <v>0</v>
      </c>
      <c r="AA88" s="19">
        <f ca="1">SUMPRODUCT(ReactionRateK3!$F110:$V110*OFFSET(ReactionStoich!$E$5:$U$5,AA$2,0))*(TimeStep)*'Composition Moles'!$C100</f>
        <v>0</v>
      </c>
      <c r="AB88" s="19">
        <f ca="1">SUMPRODUCT(ReactionRateK3!$F110:$V110*OFFSET(ReactionStoich!$E$5:$U$5,AB$2,0))*(TimeStep)*'Composition Moles'!$C100</f>
        <v>0</v>
      </c>
      <c r="AC88" s="19">
        <f ca="1">SUMPRODUCT(ReactionRateK3!$F110:$V110*OFFSET(ReactionStoich!$E$5:$U$5,AC$2,0))*(TimeStep)*'Composition Moles'!$C100</f>
        <v>0</v>
      </c>
      <c r="AD88" s="19">
        <f ca="1">SUMPRODUCT(ReactionRateK3!$F110:$V110*OFFSET(ReactionStoich!$E$5:$U$5,AD$2,0))*(TimeStep)*'Composition Moles'!$C100</f>
        <v>0</v>
      </c>
      <c r="AE88" s="19">
        <f ca="1">SUMPRODUCT(ReactionRateK3!$F110:$V110*OFFSET(ReactionStoich!$E$5:$U$5,AE$2,0))*(TimeStep)*'Composition Moles'!$C100</f>
        <v>0</v>
      </c>
      <c r="AF88" s="19">
        <f ca="1">SUMPRODUCT(ReactionRateK3!$F110:$V110*OFFSET(ReactionStoich!$E$5:$U$5,AF$2,0))*(TimeStep)*'Composition Moles'!$C100</f>
        <v>0</v>
      </c>
      <c r="AG88" s="19">
        <f ca="1">SUMPRODUCT(ReactionRateK3!$F110:$V110*OFFSET(ReactionStoich!$E$5:$U$5,AG$2,0))*(TimeStep)*'Composition Moles'!$C100</f>
        <v>-9.7927255808463037E-3</v>
      </c>
      <c r="AH88" s="19">
        <f ca="1">SUMPRODUCT(ReactionRateK3!$F110:$V110*OFFSET(ReactionStoich!$E$5:$U$5,AH$2,0))*(TimeStep)*'Composition Moles'!$C100</f>
        <v>-0.62116377141732859</v>
      </c>
      <c r="AI88" s="19">
        <f ca="1">SUMPRODUCT(ReactionRateK3!$F110:$V110*OFFSET(ReactionStoich!$E$5:$U$5,AI$2,0))*(TimeStep)*'Composition Moles'!$C100</f>
        <v>3.2571583363591667</v>
      </c>
      <c r="AJ88" s="19">
        <f ca="1">SUMPRODUCT(ReactionRateK3!$F110:$V110*OFFSET(ReactionStoich!$E$5:$U$5,AJ$2,0))*(TimeStep)*'Composition Moles'!$C100</f>
        <v>0.73362009867673417</v>
      </c>
      <c r="AK88" s="19">
        <f ca="1">SUMPRODUCT(ReactionRateK3!$F110:$V110*OFFSET(ReactionStoich!$E$5:$U$5,AK$2,0))*(TimeStep)*'Composition Moles'!$C100</f>
        <v>0</v>
      </c>
      <c r="AL88" s="19">
        <f ca="1">SUMPRODUCT(ReactionRateK3!$F110:$V110*OFFSET(ReactionStoich!$E$5:$U$5,AL$2,0))*(TimeStep)*'Composition Moles'!$C100</f>
        <v>0</v>
      </c>
      <c r="AM88" s="19">
        <f ca="1">SUMPRODUCT(ReactionRateK3!$F110:$V110*OFFSET(ReactionStoich!$E$5:$U$5,AM$2,0))*(TimeStep)*'Composition Moles'!$C100</f>
        <v>0</v>
      </c>
      <c r="AN88" s="19">
        <f ca="1">SUMPRODUCT(ReactionRateK3!$F110:$V110*OFFSET(ReactionStoich!$E$5:$U$5,AN$2,0))*(TimeStep)*'Composition Moles'!$C100</f>
        <v>0</v>
      </c>
      <c r="AO88" s="19">
        <f ca="1">SUMPRODUCT(ReactionRateK3!$F110:$V110*OFFSET(ReactionStoich!$E$5:$U$5,AO$2,0))*(TimeStep)*'Composition Moles'!$C100</f>
        <v>-2.9058715463833564E-4</v>
      </c>
      <c r="AP88" s="19">
        <f ca="1">SUMPRODUCT(ReactionRateK3!$F110:$V110*OFFSET(ReactionStoich!$E$5:$U$5,AP$2,0))*(TimeStep)*'Composition Moles'!$C100</f>
        <v>-3.4971153435603565E-2</v>
      </c>
      <c r="AQ88" s="19">
        <f ca="1">SUMPRODUCT(ReactionRateK3!$F110:$V110*OFFSET(ReactionStoich!$E$5:$U$5,AQ$2,0))*(TimeStep)*'Composition Moles'!$C100</f>
        <v>0</v>
      </c>
      <c r="AR88" s="19">
        <f ca="1">SUMPRODUCT(ReactionRateK3!$F110:$V110*OFFSET(ReactionStoich!$E$5:$U$5,AR$2,0))*(TimeStep)*'Composition Moles'!$C100</f>
        <v>0</v>
      </c>
      <c r="AS88" s="19">
        <f ca="1">SUMPRODUCT(ReactionRateK3!$F110:$V110*OFFSET(ReactionStoich!$E$5:$U$5,AS$2,0))*(TimeStep)*'Composition Moles'!$C100</f>
        <v>-0.25828346702321342</v>
      </c>
      <c r="AT88" s="19">
        <f ca="1">SUMPRODUCT(ReactionRateK3!$F110:$V110*OFFSET(ReactionStoich!$E$5:$U$5,AT$2,0))*(TimeStep)*'Composition Moles'!$C100</f>
        <v>-0.25828346702321342</v>
      </c>
      <c r="AU88" s="19">
        <f ca="1">SUMPRODUCT(ReactionRateK3!$F110:$V110*OFFSET(ReactionStoich!$E$5:$U$5,AU$2,0))*(TimeStep)*'Composition Moles'!$C100</f>
        <v>-0.25828346702321342</v>
      </c>
      <c r="AV88" s="19">
        <f ca="1">SUMPRODUCT(ReactionRateK3!$F110:$V110*OFFSET(ReactionStoich!$E$5:$U$5,AV$2,0))*(TimeStep)*'Composition Moles'!$C100</f>
        <v>0</v>
      </c>
      <c r="AW88" s="19">
        <f ca="1">SUMPRODUCT(ReactionRateK3!$F110:$V110*OFFSET(ReactionStoich!$E$5:$U$5,AW$2,0))*(TimeStep)*'Composition Moles'!$C100</f>
        <v>0</v>
      </c>
      <c r="AX88" s="19">
        <f ca="1">SUMPRODUCT(ReactionRateK3!$F110:$V110*OFFSET(ReactionStoich!$E$5:$U$5,AX$2,0))*(TimeStep)*'Composition Moles'!$C100</f>
        <v>0</v>
      </c>
      <c r="AY88" s="19">
        <f ca="1">SUMPRODUCT(ReactionRateK3!$F110:$V110*OFFSET(ReactionStoich!$E$5:$U$5,AY$2,0))*(TimeStep)*'Composition Moles'!$C100</f>
        <v>0</v>
      </c>
      <c r="AZ88" s="19">
        <f ca="1">SUMPRODUCT(ReactionRateK3!$F110:$V110*OFFSET(ReactionStoich!$E$5:$U$5,AZ$2,0))*(TimeStep)*'Composition Moles'!$C100</f>
        <v>0</v>
      </c>
      <c r="BA88" s="19">
        <f ca="1">SUMPRODUCT(ReactionRateK3!$F110:$V110*OFFSET(ReactionStoich!$E$5:$U$5,BA$2,0))*(TimeStep)*'Composition Moles'!$C100</f>
        <v>0</v>
      </c>
      <c r="BB88" s="19">
        <f ca="1">SUMPRODUCT(ReactionRateK3!$F110:$V110*OFFSET(ReactionStoich!$E$5:$U$5,BB$2,0))*(TimeStep)*'Composition Moles'!$C100</f>
        <v>0</v>
      </c>
      <c r="BC88" s="19">
        <f ca="1">SUMPRODUCT(ReactionRateK3!$F110:$V110*OFFSET(ReactionStoich!$E$5:$U$5,BC$2,0))*(TimeStep)*'Composition Moles'!$C100</f>
        <v>0</v>
      </c>
      <c r="BD88" s="19">
        <f ca="1">SUMPRODUCT(ReactionRateK3!$F110:$V110*OFFSET(ReactionStoich!$E$5:$U$5,BD$2,0))*(TimeStep)*'Composition Moles'!$C100</f>
        <v>0</v>
      </c>
      <c r="BE88" s="19">
        <f ca="1">SUMPRODUCT(ReactionRateK3!$F110:$V110*OFFSET(ReactionStoich!$E$5:$U$5,BE$2,0))*(TimeStep)*'Composition Moles'!$C100</f>
        <v>0</v>
      </c>
      <c r="BF88" s="19">
        <f ca="1">SUMPRODUCT(ReactionRateK3!$F110:$V110*OFFSET(ReactionStoich!$E$5:$U$5,BF$2,0))*(TimeStep)*'Composition Moles'!$C100</f>
        <v>0</v>
      </c>
      <c r="BG88" s="19">
        <f ca="1">SUMPRODUCT(ReactionRateK3!$F110:$V110*OFFSET(ReactionStoich!$E$5:$U$5,BG$2,0))*(TimeStep)*'Composition Moles'!$C100</f>
        <v>0</v>
      </c>
      <c r="BH88" s="19">
        <f ca="1">SUMPRODUCT(ReactionRateK3!$F110:$V110*OFFSET(ReactionStoich!$E$5:$U$5,BH$2,0))*(TimeStep)*'Composition Moles'!$C100</f>
        <v>0</v>
      </c>
      <c r="BI88" s="19">
        <f ca="1">SUMPRODUCT(ReactionRateK3!$F110:$V110*OFFSET(ReactionStoich!$E$5:$U$5,BI$2,0))*(TimeStep)*'Composition Moles'!$C100</f>
        <v>0</v>
      </c>
      <c r="BJ88" s="19">
        <f ca="1">SUMPRODUCT(ReactionRateK3!$F110:$V110*OFFSET(ReactionStoich!$E$5:$U$5,BJ$2,0))*(TimeStep)*'Composition Moles'!$C100</f>
        <v>0</v>
      </c>
      <c r="BK88" s="19">
        <f ca="1">SUMPRODUCT(ReactionRateK3!$F110:$V110*OFFSET(ReactionStoich!$E$5:$U$5,BK$2,0))*(TimeStep)*'Composition Moles'!$C100</f>
        <v>0</v>
      </c>
      <c r="BL88" s="19">
        <f ca="1">SUMPRODUCT(ReactionRateK3!$F110:$V110*OFFSET(ReactionStoich!$E$5:$U$5,BL$2,0))*(TimeStep)*'Composition Moles'!$C100</f>
        <v>0</v>
      </c>
      <c r="BM88" s="19">
        <f ca="1">SUMPRODUCT(ReactionRateK3!$F110:$V110*OFFSET(ReactionStoich!$E$5:$U$5,BM$2,0))*(TimeStep)*'Composition Moles'!$C100</f>
        <v>0</v>
      </c>
      <c r="BN88" s="19">
        <f ca="1">SUMPRODUCT(ReactionRateK3!$F110:$V110*OFFSET(ReactionStoich!$E$5:$U$5,BN$2,0))*(TimeStep)*'Composition Moles'!$C100</f>
        <v>0</v>
      </c>
      <c r="BO88" s="19">
        <f ca="1">SUMPRODUCT(ReactionRateK3!$F110:$V110*OFFSET(ReactionStoich!$E$5:$U$5,BO$2,0))*(TimeStep)*'Composition Moles'!$C100</f>
        <v>0</v>
      </c>
      <c r="BP88" s="19">
        <f ca="1">SUMPRODUCT(ReactionRateK3!$F110:$V110*OFFSET(ReactionStoich!$E$5:$U$5,BP$2,0))*(TimeStep)*'Composition Moles'!$C100</f>
        <v>0</v>
      </c>
      <c r="BQ88" s="19">
        <f ca="1">SUMPRODUCT(ReactionRateK3!$F110:$V110*OFFSET(ReactionStoich!$E$5:$U$5,BQ$2,0))*(TimeStep)*'Composition Moles'!$C100</f>
        <v>0</v>
      </c>
      <c r="BR88" s="19">
        <f ca="1">SUMPRODUCT(ReactionRateK3!$F110:$V110*OFFSET(ReactionStoich!$E$5:$U$5,BR$2,0))*(TimeStep)*'Composition Moles'!$C100</f>
        <v>0</v>
      </c>
      <c r="BS88" s="19">
        <f ca="1">SUMPRODUCT(ReactionRateK3!$F110:$V110*OFFSET(ReactionStoich!$E$5:$U$5,BS$2,0))*(TimeStep)*'Composition Moles'!$C100</f>
        <v>0</v>
      </c>
      <c r="BT88" s="19">
        <f ca="1">SUMPRODUCT(ReactionRateK3!$F110:$V110*OFFSET(ReactionStoich!$E$5:$U$5,BT$2,0))*(TimeStep)*'Composition Moles'!$C100</f>
        <v>0</v>
      </c>
      <c r="BU88" s="19">
        <f ca="1">SUMPRODUCT(ReactionRateK3!$F110:$V110*OFFSET(ReactionStoich!$E$5:$U$5,BU$2,0))*(TimeStep)*'Composition Moles'!$C100</f>
        <v>0</v>
      </c>
      <c r="BV88" s="19">
        <f ca="1">SUMPRODUCT(ReactionRateK3!$F110:$V110*OFFSET(ReactionStoich!$E$5:$U$5,BV$2,0))*(TimeStep)*'Composition Moles'!$C100</f>
        <v>0</v>
      </c>
      <c r="BW88" s="19">
        <f ca="1">SUMPRODUCT(ReactionRateK3!$F110:$V110*OFFSET(ReactionStoich!$E$5:$U$5,BW$2,0))*(TimeStep)*'Composition Moles'!$C100</f>
        <v>0</v>
      </c>
    </row>
    <row r="89" spans="1:75">
      <c r="A89">
        <f>ReactionRateK1!A111</f>
        <v>3.949999999999994</v>
      </c>
      <c r="B89" s="20">
        <f t="shared" ca="1" si="8"/>
        <v>-1864.6153124538637</v>
      </c>
      <c r="C89" s="20">
        <f ca="1">'Composition Moles'!BZ101</f>
        <v>144259.74680698162</v>
      </c>
      <c r="D89" s="26">
        <f t="shared" ca="1" si="7"/>
        <v>1.2925402641588606E-2</v>
      </c>
      <c r="F89" s="19">
        <f ca="1">SUMPRODUCT(ReactionRateK3!$F111:$V111*OFFSET(ReactionStoich!$E$5:$U$5,F$2,0))*(TimeStep)*'Composition Moles'!$C101</f>
        <v>-3.2602691726105748E-2</v>
      </c>
      <c r="G89" s="19">
        <f ca="1">SUMPRODUCT(ReactionRateK3!$F111:$V111*OFFSET(ReactionStoich!$E$5:$U$5,G$2,0))*(TimeStep)*'Composition Moles'!$C101</f>
        <v>0</v>
      </c>
      <c r="H89" s="19">
        <f ca="1">SUMPRODUCT(ReactionRateK3!$F111:$V111*OFFSET(ReactionStoich!$E$5:$U$5,H$2,0))*(TimeStep)*'Composition Moles'!$C101</f>
        <v>3.2338883288537915E-2</v>
      </c>
      <c r="I89" s="19">
        <f ca="1">SUMPRODUCT(ReactionRateK3!$F111:$V111*OFFSET(ReactionStoich!$E$5:$U$5,I$2,0))*(TimeStep)*'Composition Moles'!$C101</f>
        <v>2.6380843756782521E-4</v>
      </c>
      <c r="J89" s="19">
        <f ca="1">SUMPRODUCT(ReactionRateK3!$F111:$V111*OFFSET(ReactionStoich!$E$5:$U$5,J$2,0))*(TimeStep)*'Composition Moles'!$C101</f>
        <v>0</v>
      </c>
      <c r="K89" s="19">
        <f ca="1">SUMPRODUCT(ReactionRateK3!$F111:$V111*OFFSET(ReactionStoich!$E$5:$U$5,K$2,0))*(TimeStep)*'Composition Moles'!$C101</f>
        <v>0</v>
      </c>
      <c r="L89" s="19">
        <f ca="1">SUMPRODUCT(ReactionRateK3!$F111:$V111*OFFSET(ReactionStoich!$E$5:$U$5,L$2,0))*(TimeStep)*'Composition Moles'!$C101</f>
        <v>0</v>
      </c>
      <c r="M89" s="19">
        <f ca="1">SUMPRODUCT(ReactionRateK3!$F111:$V111*OFFSET(ReactionStoich!$E$5:$U$5,M$2,0))*(TimeStep)*'Composition Moles'!$C101</f>
        <v>0</v>
      </c>
      <c r="N89" s="19">
        <f ca="1">SUMPRODUCT(ReactionRateK3!$F111:$V111*OFFSET(ReactionStoich!$E$5:$U$5,N$2,0))*(TimeStep)*'Composition Moles'!$C101</f>
        <v>0</v>
      </c>
      <c r="O89" s="19">
        <f ca="1">SUMPRODUCT(ReactionRateK3!$F111:$V111*OFFSET(ReactionStoich!$E$5:$U$5,O$2,0))*(TimeStep)*'Composition Moles'!$C101</f>
        <v>0</v>
      </c>
      <c r="P89" s="19">
        <f ca="1">SUMPRODUCT(ReactionRateK3!$F111:$V111*OFFSET(ReactionStoich!$E$5:$U$5,P$2,0))*(TimeStep)*'Composition Moles'!$C101</f>
        <v>0</v>
      </c>
      <c r="Q89" s="19">
        <f ca="1">SUMPRODUCT(ReactionRateK3!$F111:$V111*OFFSET(ReactionStoich!$E$5:$U$5,Q$2,0))*(TimeStep)*'Composition Moles'!$C101</f>
        <v>0</v>
      </c>
      <c r="R89" s="19">
        <f ca="1">SUMPRODUCT(ReactionRateK3!$F111:$V111*OFFSET(ReactionStoich!$E$5:$U$5,R$2,0))*(TimeStep)*'Composition Moles'!$C101</f>
        <v>0</v>
      </c>
      <c r="S89" s="19">
        <f ca="1">SUMPRODUCT(ReactionRateK3!$F111:$V111*OFFSET(ReactionStoich!$E$5:$U$5,S$2,0))*(TimeStep)*'Composition Moles'!$C101</f>
        <v>1.7669333599314134</v>
      </c>
      <c r="T89" s="19">
        <f ca="1">SUMPRODUCT(ReactionRateK3!$F111:$V111*OFFSET(ReactionStoich!$E$5:$U$5,T$2,0))*(TimeStep)*'Composition Moles'!$C101</f>
        <v>0</v>
      </c>
      <c r="U89" s="19">
        <f ca="1">SUMPRODUCT(ReactionRateK3!$F111:$V111*OFFSET(ReactionStoich!$E$5:$U$5,U$2,0))*(TimeStep)*'Composition Moles'!$C101</f>
        <v>0</v>
      </c>
      <c r="V89" s="19">
        <f ca="1">SUMPRODUCT(ReactionRateK3!$F111:$V111*OFFSET(ReactionStoich!$E$5:$U$5,V$2,0))*(TimeStep)*'Composition Moles'!$C101</f>
        <v>0</v>
      </c>
      <c r="W89" s="19">
        <f ca="1">SUMPRODUCT(ReactionRateK3!$F111:$V111*OFFSET(ReactionStoich!$E$5:$U$5,W$2,0))*(TimeStep)*'Composition Moles'!$C101</f>
        <v>0</v>
      </c>
      <c r="X89" s="19">
        <f ca="1">SUMPRODUCT(ReactionRateK3!$F111:$V111*OFFSET(ReactionStoich!$E$5:$U$5,X$2,0))*(TimeStep)*'Composition Moles'!$C101</f>
        <v>0</v>
      </c>
      <c r="Y89" s="19">
        <f ca="1">SUMPRODUCT(ReactionRateK3!$F111:$V111*OFFSET(ReactionStoich!$E$5:$U$5,Y$2,0))*(TimeStep)*'Composition Moles'!$C101</f>
        <v>-4.2640136351663847</v>
      </c>
      <c r="Z89" s="19">
        <f ca="1">SUMPRODUCT(ReactionRateK3!$F111:$V111*OFFSET(ReactionStoich!$E$5:$U$5,Z$2,0))*(TimeStep)*'Composition Moles'!$C101</f>
        <v>0</v>
      </c>
      <c r="AA89" s="19">
        <f ca="1">SUMPRODUCT(ReactionRateK3!$F111:$V111*OFFSET(ReactionStoich!$E$5:$U$5,AA$2,0))*(TimeStep)*'Composition Moles'!$C101</f>
        <v>0</v>
      </c>
      <c r="AB89" s="19">
        <f ca="1">SUMPRODUCT(ReactionRateK3!$F111:$V111*OFFSET(ReactionStoich!$E$5:$U$5,AB$2,0))*(TimeStep)*'Composition Moles'!$C101</f>
        <v>0</v>
      </c>
      <c r="AC89" s="19">
        <f ca="1">SUMPRODUCT(ReactionRateK3!$F111:$V111*OFFSET(ReactionStoich!$E$5:$U$5,AC$2,0))*(TimeStep)*'Composition Moles'!$C101</f>
        <v>0</v>
      </c>
      <c r="AD89" s="19">
        <f ca="1">SUMPRODUCT(ReactionRateK3!$F111:$V111*OFFSET(ReactionStoich!$E$5:$U$5,AD$2,0))*(TimeStep)*'Composition Moles'!$C101</f>
        <v>0</v>
      </c>
      <c r="AE89" s="19">
        <f ca="1">SUMPRODUCT(ReactionRateK3!$F111:$V111*OFFSET(ReactionStoich!$E$5:$U$5,AE$2,0))*(TimeStep)*'Composition Moles'!$C101</f>
        <v>0</v>
      </c>
      <c r="AF89" s="19">
        <f ca="1">SUMPRODUCT(ReactionRateK3!$F111:$V111*OFFSET(ReactionStoich!$E$5:$U$5,AF$2,0))*(TimeStep)*'Composition Moles'!$C101</f>
        <v>0</v>
      </c>
      <c r="AG89" s="19">
        <f ca="1">SUMPRODUCT(ReactionRateK3!$F111:$V111*OFFSET(ReactionStoich!$E$5:$U$5,AG$2,0))*(TimeStep)*'Composition Moles'!$C101</f>
        <v>-9.4812154670682082E-3</v>
      </c>
      <c r="AH89" s="19">
        <f ca="1">SUMPRODUCT(ReactionRateK3!$F111:$V111*OFFSET(ReactionStoich!$E$5:$U$5,AH$2,0))*(TimeStep)*'Composition Moles'!$C101</f>
        <v>-0.64120927705062258</v>
      </c>
      <c r="AI89" s="19">
        <f ca="1">SUMPRODUCT(ReactionRateK3!$F111:$V111*OFFSET(ReactionStoich!$E$5:$U$5,AI$2,0))*(TimeStep)*'Composition Moles'!$C101</f>
        <v>3.2265235047830325</v>
      </c>
      <c r="AJ89" s="19">
        <f ca="1">SUMPRODUCT(ReactionRateK3!$F111:$V111*OFFSET(ReactionStoich!$E$5:$U$5,AJ$2,0))*(TimeStep)*'Composition Moles'!$C101</f>
        <v>0.71686337016296542</v>
      </c>
      <c r="AK89" s="19">
        <f ca="1">SUMPRODUCT(ReactionRateK3!$F111:$V111*OFFSET(ReactionStoich!$E$5:$U$5,AK$2,0))*(TimeStep)*'Composition Moles'!$C101</f>
        <v>0</v>
      </c>
      <c r="AL89" s="19">
        <f ca="1">SUMPRODUCT(ReactionRateK3!$F111:$V111*OFFSET(ReactionStoich!$E$5:$U$5,AL$2,0))*(TimeStep)*'Composition Moles'!$C101</f>
        <v>0</v>
      </c>
      <c r="AM89" s="19">
        <f ca="1">SUMPRODUCT(ReactionRateK3!$F111:$V111*OFFSET(ReactionStoich!$E$5:$U$5,AM$2,0))*(TimeStep)*'Composition Moles'!$C101</f>
        <v>0</v>
      </c>
      <c r="AN89" s="19">
        <f ca="1">SUMPRODUCT(ReactionRateK3!$F111:$V111*OFFSET(ReactionStoich!$E$5:$U$5,AN$2,0))*(TimeStep)*'Composition Moles'!$C101</f>
        <v>0</v>
      </c>
      <c r="AO89" s="19">
        <f ca="1">SUMPRODUCT(ReactionRateK3!$F111:$V111*OFFSET(ReactionStoich!$E$5:$U$5,AO$2,0))*(TimeStep)*'Composition Moles'!$C101</f>
        <v>-2.6380843756782521E-4</v>
      </c>
      <c r="AP89" s="19">
        <f ca="1">SUMPRODUCT(ReactionRateK3!$F111:$V111*OFFSET(ReactionStoich!$E$5:$U$5,AP$2,0))*(TimeStep)*'Composition Moles'!$C101</f>
        <v>-3.2704227531050407E-2</v>
      </c>
      <c r="AQ89" s="19">
        <f ca="1">SUMPRODUCT(ReactionRateK3!$F111:$V111*OFFSET(ReactionStoich!$E$5:$U$5,AQ$2,0))*(TimeStep)*'Composition Moles'!$C101</f>
        <v>0</v>
      </c>
      <c r="AR89" s="19">
        <f ca="1">SUMPRODUCT(ReactionRateK3!$F111:$V111*OFFSET(ReactionStoich!$E$5:$U$5,AR$2,0))*(TimeStep)*'Composition Moles'!$C101</f>
        <v>0</v>
      </c>
      <c r="AS89" s="19">
        <f ca="1">SUMPRODUCT(ReactionRateK3!$F111:$V111*OFFSET(ReactionStoich!$E$5:$U$5,AS$2,0))*(TimeStep)*'Composition Moles'!$C101</f>
        <v>-0.25421602374157293</v>
      </c>
      <c r="AT89" s="19">
        <f ca="1">SUMPRODUCT(ReactionRateK3!$F111:$V111*OFFSET(ReactionStoich!$E$5:$U$5,AT$2,0))*(TimeStep)*'Composition Moles'!$C101</f>
        <v>-0.25421602374157293</v>
      </c>
      <c r="AU89" s="19">
        <f ca="1">SUMPRODUCT(ReactionRateK3!$F111:$V111*OFFSET(ReactionStoich!$E$5:$U$5,AU$2,0))*(TimeStep)*'Composition Moles'!$C101</f>
        <v>-0.25421602374157293</v>
      </c>
      <c r="AV89" s="19">
        <f ca="1">SUMPRODUCT(ReactionRateK3!$F111:$V111*OFFSET(ReactionStoich!$E$5:$U$5,AV$2,0))*(TimeStep)*'Composition Moles'!$C101</f>
        <v>0</v>
      </c>
      <c r="AW89" s="19">
        <f ca="1">SUMPRODUCT(ReactionRateK3!$F111:$V111*OFFSET(ReactionStoich!$E$5:$U$5,AW$2,0))*(TimeStep)*'Composition Moles'!$C101</f>
        <v>0</v>
      </c>
      <c r="AX89" s="19">
        <f ca="1">SUMPRODUCT(ReactionRateK3!$F111:$V111*OFFSET(ReactionStoich!$E$5:$U$5,AX$2,0))*(TimeStep)*'Composition Moles'!$C101</f>
        <v>0</v>
      </c>
      <c r="AY89" s="19">
        <f ca="1">SUMPRODUCT(ReactionRateK3!$F111:$V111*OFFSET(ReactionStoich!$E$5:$U$5,AY$2,0))*(TimeStep)*'Composition Moles'!$C101</f>
        <v>0</v>
      </c>
      <c r="AZ89" s="19">
        <f ca="1">SUMPRODUCT(ReactionRateK3!$F111:$V111*OFFSET(ReactionStoich!$E$5:$U$5,AZ$2,0))*(TimeStep)*'Composition Moles'!$C101</f>
        <v>0</v>
      </c>
      <c r="BA89" s="19">
        <f ca="1">SUMPRODUCT(ReactionRateK3!$F111:$V111*OFFSET(ReactionStoich!$E$5:$U$5,BA$2,0))*(TimeStep)*'Composition Moles'!$C101</f>
        <v>0</v>
      </c>
      <c r="BB89" s="19">
        <f ca="1">SUMPRODUCT(ReactionRateK3!$F111:$V111*OFFSET(ReactionStoich!$E$5:$U$5,BB$2,0))*(TimeStep)*'Composition Moles'!$C101</f>
        <v>0</v>
      </c>
      <c r="BC89" s="19">
        <f ca="1">SUMPRODUCT(ReactionRateK3!$F111:$V111*OFFSET(ReactionStoich!$E$5:$U$5,BC$2,0))*(TimeStep)*'Composition Moles'!$C101</f>
        <v>0</v>
      </c>
      <c r="BD89" s="19">
        <f ca="1">SUMPRODUCT(ReactionRateK3!$F111:$V111*OFFSET(ReactionStoich!$E$5:$U$5,BD$2,0))*(TimeStep)*'Composition Moles'!$C101</f>
        <v>0</v>
      </c>
      <c r="BE89" s="19">
        <f ca="1">SUMPRODUCT(ReactionRateK3!$F111:$V111*OFFSET(ReactionStoich!$E$5:$U$5,BE$2,0))*(TimeStep)*'Composition Moles'!$C101</f>
        <v>0</v>
      </c>
      <c r="BF89" s="19">
        <f ca="1">SUMPRODUCT(ReactionRateK3!$F111:$V111*OFFSET(ReactionStoich!$E$5:$U$5,BF$2,0))*(TimeStep)*'Composition Moles'!$C101</f>
        <v>0</v>
      </c>
      <c r="BG89" s="19">
        <f ca="1">SUMPRODUCT(ReactionRateK3!$F111:$V111*OFFSET(ReactionStoich!$E$5:$U$5,BG$2,0))*(TimeStep)*'Composition Moles'!$C101</f>
        <v>0</v>
      </c>
      <c r="BH89" s="19">
        <f ca="1">SUMPRODUCT(ReactionRateK3!$F111:$V111*OFFSET(ReactionStoich!$E$5:$U$5,BH$2,0))*(TimeStep)*'Composition Moles'!$C101</f>
        <v>0</v>
      </c>
      <c r="BI89" s="19">
        <f ca="1">SUMPRODUCT(ReactionRateK3!$F111:$V111*OFFSET(ReactionStoich!$E$5:$U$5,BI$2,0))*(TimeStep)*'Composition Moles'!$C101</f>
        <v>0</v>
      </c>
      <c r="BJ89" s="19">
        <f ca="1">SUMPRODUCT(ReactionRateK3!$F111:$V111*OFFSET(ReactionStoich!$E$5:$U$5,BJ$2,0))*(TimeStep)*'Composition Moles'!$C101</f>
        <v>0</v>
      </c>
      <c r="BK89" s="19">
        <f ca="1">SUMPRODUCT(ReactionRateK3!$F111:$V111*OFFSET(ReactionStoich!$E$5:$U$5,BK$2,0))*(TimeStep)*'Composition Moles'!$C101</f>
        <v>0</v>
      </c>
      <c r="BL89" s="19">
        <f ca="1">SUMPRODUCT(ReactionRateK3!$F111:$V111*OFFSET(ReactionStoich!$E$5:$U$5,BL$2,0))*(TimeStep)*'Composition Moles'!$C101</f>
        <v>0</v>
      </c>
      <c r="BM89" s="19">
        <f ca="1">SUMPRODUCT(ReactionRateK3!$F111:$V111*OFFSET(ReactionStoich!$E$5:$U$5,BM$2,0))*(TimeStep)*'Composition Moles'!$C101</f>
        <v>0</v>
      </c>
      <c r="BN89" s="19">
        <f ca="1">SUMPRODUCT(ReactionRateK3!$F111:$V111*OFFSET(ReactionStoich!$E$5:$U$5,BN$2,0))*(TimeStep)*'Composition Moles'!$C101</f>
        <v>0</v>
      </c>
      <c r="BO89" s="19">
        <f ca="1">SUMPRODUCT(ReactionRateK3!$F111:$V111*OFFSET(ReactionStoich!$E$5:$U$5,BO$2,0))*(TimeStep)*'Composition Moles'!$C101</f>
        <v>0</v>
      </c>
      <c r="BP89" s="19">
        <f ca="1">SUMPRODUCT(ReactionRateK3!$F111:$V111*OFFSET(ReactionStoich!$E$5:$U$5,BP$2,0))*(TimeStep)*'Composition Moles'!$C101</f>
        <v>0</v>
      </c>
      <c r="BQ89" s="19">
        <f ca="1">SUMPRODUCT(ReactionRateK3!$F111:$V111*OFFSET(ReactionStoich!$E$5:$U$5,BQ$2,0))*(TimeStep)*'Composition Moles'!$C101</f>
        <v>0</v>
      </c>
      <c r="BR89" s="19">
        <f ca="1">SUMPRODUCT(ReactionRateK3!$F111:$V111*OFFSET(ReactionStoich!$E$5:$U$5,BR$2,0))*(TimeStep)*'Composition Moles'!$C101</f>
        <v>0</v>
      </c>
      <c r="BS89" s="19">
        <f ca="1">SUMPRODUCT(ReactionRateK3!$F111:$V111*OFFSET(ReactionStoich!$E$5:$U$5,BS$2,0))*(TimeStep)*'Composition Moles'!$C101</f>
        <v>0</v>
      </c>
      <c r="BT89" s="19">
        <f ca="1">SUMPRODUCT(ReactionRateK3!$F111:$V111*OFFSET(ReactionStoich!$E$5:$U$5,BT$2,0))*(TimeStep)*'Composition Moles'!$C101</f>
        <v>0</v>
      </c>
      <c r="BU89" s="19">
        <f ca="1">SUMPRODUCT(ReactionRateK3!$F111:$V111*OFFSET(ReactionStoich!$E$5:$U$5,BU$2,0))*(TimeStep)*'Composition Moles'!$C101</f>
        <v>0</v>
      </c>
      <c r="BV89" s="19">
        <f ca="1">SUMPRODUCT(ReactionRateK3!$F111:$V111*OFFSET(ReactionStoich!$E$5:$U$5,BV$2,0))*(TimeStep)*'Composition Moles'!$C101</f>
        <v>0</v>
      </c>
      <c r="BW89" s="19">
        <f ca="1">SUMPRODUCT(ReactionRateK3!$F111:$V111*OFFSET(ReactionStoich!$E$5:$U$5,BW$2,0))*(TimeStep)*'Composition Moles'!$C101</f>
        <v>0</v>
      </c>
    </row>
    <row r="90" spans="1:75">
      <c r="A90">
        <f>ReactionRateK1!A112</f>
        <v>3.9999999999999938</v>
      </c>
      <c r="B90" s="20">
        <f t="shared" ca="1" si="8"/>
        <v>-1812.9613540209157</v>
      </c>
      <c r="C90" s="20">
        <f ca="1">'Composition Moles'!BZ102</f>
        <v>144259.89866246656</v>
      </c>
      <c r="D90" s="26">
        <f t="shared" ca="1" si="7"/>
        <v>1.2567327239448636E-2</v>
      </c>
      <c r="F90" s="19">
        <f ca="1">SUMPRODUCT(ReactionRateK3!$F112:$V112*OFFSET(ReactionStoich!$E$5:$U$5,F$2,0))*(TimeStep)*'Composition Moles'!$C102</f>
        <v>-3.0502153219945427E-2</v>
      </c>
      <c r="G90" s="19">
        <f ca="1">SUMPRODUCT(ReactionRateK3!$F112:$V112*OFFSET(ReactionStoich!$E$5:$U$5,G$2,0))*(TimeStep)*'Composition Moles'!$C102</f>
        <v>0</v>
      </c>
      <c r="H90" s="19">
        <f ca="1">SUMPRODUCT(ReactionRateK3!$F112:$V112*OFFSET(ReactionStoich!$E$5:$U$5,H$2,0))*(TimeStep)*'Composition Moles'!$C102</f>
        <v>3.0262648164548139E-2</v>
      </c>
      <c r="I90" s="19">
        <f ca="1">SUMPRODUCT(ReactionRateK3!$F112:$V112*OFFSET(ReactionStoich!$E$5:$U$5,I$2,0))*(TimeStep)*'Composition Moles'!$C102</f>
        <v>2.3950505539729018E-4</v>
      </c>
      <c r="J90" s="19">
        <f ca="1">SUMPRODUCT(ReactionRateK3!$F112:$V112*OFFSET(ReactionStoich!$E$5:$U$5,J$2,0))*(TimeStep)*'Composition Moles'!$C102</f>
        <v>0</v>
      </c>
      <c r="K90" s="19">
        <f ca="1">SUMPRODUCT(ReactionRateK3!$F112:$V112*OFFSET(ReactionStoich!$E$5:$U$5,K$2,0))*(TimeStep)*'Composition Moles'!$C102</f>
        <v>0</v>
      </c>
      <c r="L90" s="19">
        <f ca="1">SUMPRODUCT(ReactionRateK3!$F112:$V112*OFFSET(ReactionStoich!$E$5:$U$5,L$2,0))*(TimeStep)*'Composition Moles'!$C102</f>
        <v>0</v>
      </c>
      <c r="M90" s="19">
        <f ca="1">SUMPRODUCT(ReactionRateK3!$F112:$V112*OFFSET(ReactionStoich!$E$5:$U$5,M$2,0))*(TimeStep)*'Composition Moles'!$C102</f>
        <v>0</v>
      </c>
      <c r="N90" s="19">
        <f ca="1">SUMPRODUCT(ReactionRateK3!$F112:$V112*OFFSET(ReactionStoich!$E$5:$U$5,N$2,0))*(TimeStep)*'Composition Moles'!$C102</f>
        <v>0</v>
      </c>
      <c r="O90" s="19">
        <f ca="1">SUMPRODUCT(ReactionRateK3!$F112:$V112*OFFSET(ReactionStoich!$E$5:$U$5,O$2,0))*(TimeStep)*'Composition Moles'!$C102</f>
        <v>0</v>
      </c>
      <c r="P90" s="19">
        <f ca="1">SUMPRODUCT(ReactionRateK3!$F112:$V112*OFFSET(ReactionStoich!$E$5:$U$5,P$2,0))*(TimeStep)*'Composition Moles'!$C102</f>
        <v>0</v>
      </c>
      <c r="Q90" s="19">
        <f ca="1">SUMPRODUCT(ReactionRateK3!$F112:$V112*OFFSET(ReactionStoich!$E$5:$U$5,Q$2,0))*(TimeStep)*'Composition Moles'!$C102</f>
        <v>0</v>
      </c>
      <c r="R90" s="19">
        <f ca="1">SUMPRODUCT(ReactionRateK3!$F112:$V112*OFFSET(ReactionStoich!$E$5:$U$5,R$2,0))*(TimeStep)*'Composition Moles'!$C102</f>
        <v>0</v>
      </c>
      <c r="S90" s="19">
        <f ca="1">SUMPRODUCT(ReactionRateK3!$F112:$V112*OFFSET(ReactionStoich!$E$5:$U$5,S$2,0))*(TimeStep)*'Composition Moles'!$C102</f>
        <v>1.7249000968983701</v>
      </c>
      <c r="T90" s="19">
        <f ca="1">SUMPRODUCT(ReactionRateK3!$F112:$V112*OFFSET(ReactionStoich!$E$5:$U$5,T$2,0))*(TimeStep)*'Composition Moles'!$C102</f>
        <v>0</v>
      </c>
      <c r="U90" s="19">
        <f ca="1">SUMPRODUCT(ReactionRateK3!$F112:$V112*OFFSET(ReactionStoich!$E$5:$U$5,U$2,0))*(TimeStep)*'Composition Moles'!$C102</f>
        <v>0</v>
      </c>
      <c r="V90" s="19">
        <f ca="1">SUMPRODUCT(ReactionRateK3!$F112:$V112*OFFSET(ReactionStoich!$E$5:$U$5,V$2,0))*(TimeStep)*'Composition Moles'!$C102</f>
        <v>0</v>
      </c>
      <c r="W90" s="19">
        <f ca="1">SUMPRODUCT(ReactionRateK3!$F112:$V112*OFFSET(ReactionStoich!$E$5:$U$5,W$2,0))*(TimeStep)*'Composition Moles'!$C102</f>
        <v>0</v>
      </c>
      <c r="X90" s="19">
        <f ca="1">SUMPRODUCT(ReactionRateK3!$F112:$V112*OFFSET(ReactionStoich!$E$5:$U$5,X$2,0))*(TimeStep)*'Composition Moles'!$C102</f>
        <v>0</v>
      </c>
      <c r="Y90" s="19">
        <f ca="1">SUMPRODUCT(ReactionRateK3!$F112:$V112*OFFSET(ReactionStoich!$E$5:$U$5,Y$2,0))*(TimeStep)*'Composition Moles'!$C102</f>
        <v>-4.1701075429762957</v>
      </c>
      <c r="Z90" s="19">
        <f ca="1">SUMPRODUCT(ReactionRateK3!$F112:$V112*OFFSET(ReactionStoich!$E$5:$U$5,Z$2,0))*(TimeStep)*'Composition Moles'!$C102</f>
        <v>0</v>
      </c>
      <c r="AA90" s="19">
        <f ca="1">SUMPRODUCT(ReactionRateK3!$F112:$V112*OFFSET(ReactionStoich!$E$5:$U$5,AA$2,0))*(TimeStep)*'Composition Moles'!$C102</f>
        <v>0</v>
      </c>
      <c r="AB90" s="19">
        <f ca="1">SUMPRODUCT(ReactionRateK3!$F112:$V112*OFFSET(ReactionStoich!$E$5:$U$5,AB$2,0))*(TimeStep)*'Composition Moles'!$C102</f>
        <v>0</v>
      </c>
      <c r="AC90" s="19">
        <f ca="1">SUMPRODUCT(ReactionRateK3!$F112:$V112*OFFSET(ReactionStoich!$E$5:$U$5,AC$2,0))*(TimeStep)*'Composition Moles'!$C102</f>
        <v>0</v>
      </c>
      <c r="AD90" s="19">
        <f ca="1">SUMPRODUCT(ReactionRateK3!$F112:$V112*OFFSET(ReactionStoich!$E$5:$U$5,AD$2,0))*(TimeStep)*'Composition Moles'!$C102</f>
        <v>0</v>
      </c>
      <c r="AE90" s="19">
        <f ca="1">SUMPRODUCT(ReactionRateK3!$F112:$V112*OFFSET(ReactionStoich!$E$5:$U$5,AE$2,0))*(TimeStep)*'Composition Moles'!$C102</f>
        <v>0</v>
      </c>
      <c r="AF90" s="19">
        <f ca="1">SUMPRODUCT(ReactionRateK3!$F112:$V112*OFFSET(ReactionStoich!$E$5:$U$5,AF$2,0))*(TimeStep)*'Composition Moles'!$C102</f>
        <v>0</v>
      </c>
      <c r="AG90" s="19">
        <f ca="1">SUMPRODUCT(ReactionRateK3!$F112:$V112*OFFSET(ReactionStoich!$E$5:$U$5,AG$2,0))*(TimeStep)*'Composition Moles'!$C102</f>
        <v>-9.1820364113228588E-3</v>
      </c>
      <c r="AH90" s="19">
        <f ca="1">SUMPRODUCT(ReactionRateK3!$F112:$V112*OFFSET(ReactionStoich!$E$5:$U$5,AH$2,0))*(TimeStep)*'Composition Moles'!$C102</f>
        <v>-0.6601586859518207</v>
      </c>
      <c r="AI90" s="19">
        <f ca="1">SUMPRODUCT(ReactionRateK3!$F112:$V112*OFFSET(ReactionStoich!$E$5:$U$5,AI$2,0))*(TimeStep)*'Composition Moles'!$C102</f>
        <v>3.1957283386060342</v>
      </c>
      <c r="AJ90" s="19">
        <f ca="1">SUMPRODUCT(ReactionRateK3!$F112:$V112*OFFSET(ReactionStoich!$E$5:$U$5,AJ$2,0))*(TimeStep)*'Composition Moles'!$C102</f>
        <v>0.7003709905098795</v>
      </c>
      <c r="AK90" s="19">
        <f ca="1">SUMPRODUCT(ReactionRateK3!$F112:$V112*OFFSET(ReactionStoich!$E$5:$U$5,AK$2,0))*(TimeStep)*'Composition Moles'!$C102</f>
        <v>0</v>
      </c>
      <c r="AL90" s="19">
        <f ca="1">SUMPRODUCT(ReactionRateK3!$F112:$V112*OFFSET(ReactionStoich!$E$5:$U$5,AL$2,0))*(TimeStep)*'Composition Moles'!$C102</f>
        <v>0</v>
      </c>
      <c r="AM90" s="19">
        <f ca="1">SUMPRODUCT(ReactionRateK3!$F112:$V112*OFFSET(ReactionStoich!$E$5:$U$5,AM$2,0))*(TimeStep)*'Composition Moles'!$C102</f>
        <v>0</v>
      </c>
      <c r="AN90" s="19">
        <f ca="1">SUMPRODUCT(ReactionRateK3!$F112:$V112*OFFSET(ReactionStoich!$E$5:$U$5,AN$2,0))*(TimeStep)*'Composition Moles'!$C102</f>
        <v>0</v>
      </c>
      <c r="AO90" s="19">
        <f ca="1">SUMPRODUCT(ReactionRateK3!$F112:$V112*OFFSET(ReactionStoich!$E$5:$U$5,AO$2,0))*(TimeStep)*'Composition Moles'!$C102</f>
        <v>-2.3950505539729018E-4</v>
      </c>
      <c r="AP90" s="19">
        <f ca="1">SUMPRODUCT(ReactionRateK3!$F112:$V112*OFFSET(ReactionStoich!$E$5:$U$5,AP$2,0))*(TimeStep)*'Composition Moles'!$C102</f>
        <v>-3.0583131312913549E-2</v>
      </c>
      <c r="AQ90" s="19">
        <f ca="1">SUMPRODUCT(ReactionRateK3!$F112:$V112*OFFSET(ReactionStoich!$E$5:$U$5,AQ$2,0))*(TimeStep)*'Composition Moles'!$C102</f>
        <v>0</v>
      </c>
      <c r="AR90" s="19">
        <f ca="1">SUMPRODUCT(ReactionRateK3!$F112:$V112*OFFSET(ReactionStoich!$E$5:$U$5,AR$2,0))*(TimeStep)*'Composition Moles'!$C102</f>
        <v>0</v>
      </c>
      <c r="AS90" s="19">
        <f ca="1">SUMPRODUCT(ReactionRateK3!$F112:$V112*OFFSET(ReactionStoich!$E$5:$U$5,AS$2,0))*(TimeStep)*'Composition Moles'!$C102</f>
        <v>-0.25024284143551112</v>
      </c>
      <c r="AT90" s="19">
        <f ca="1">SUMPRODUCT(ReactionRateK3!$F112:$V112*OFFSET(ReactionStoich!$E$5:$U$5,AT$2,0))*(TimeStep)*'Composition Moles'!$C102</f>
        <v>-0.25024284143551112</v>
      </c>
      <c r="AU90" s="19">
        <f ca="1">SUMPRODUCT(ReactionRateK3!$F112:$V112*OFFSET(ReactionStoich!$E$5:$U$5,AU$2,0))*(TimeStep)*'Composition Moles'!$C102</f>
        <v>-0.25024284143551112</v>
      </c>
      <c r="AV90" s="19">
        <f ca="1">SUMPRODUCT(ReactionRateK3!$F112:$V112*OFFSET(ReactionStoich!$E$5:$U$5,AV$2,0))*(TimeStep)*'Composition Moles'!$C102</f>
        <v>0</v>
      </c>
      <c r="AW90" s="19">
        <f ca="1">SUMPRODUCT(ReactionRateK3!$F112:$V112*OFFSET(ReactionStoich!$E$5:$U$5,AW$2,0))*(TimeStep)*'Composition Moles'!$C102</f>
        <v>0</v>
      </c>
      <c r="AX90" s="19">
        <f ca="1">SUMPRODUCT(ReactionRateK3!$F112:$V112*OFFSET(ReactionStoich!$E$5:$U$5,AX$2,0))*(TimeStep)*'Composition Moles'!$C102</f>
        <v>0</v>
      </c>
      <c r="AY90" s="19">
        <f ca="1">SUMPRODUCT(ReactionRateK3!$F112:$V112*OFFSET(ReactionStoich!$E$5:$U$5,AY$2,0))*(TimeStep)*'Composition Moles'!$C102</f>
        <v>0</v>
      </c>
      <c r="AZ90" s="19">
        <f ca="1">SUMPRODUCT(ReactionRateK3!$F112:$V112*OFFSET(ReactionStoich!$E$5:$U$5,AZ$2,0))*(TimeStep)*'Composition Moles'!$C102</f>
        <v>0</v>
      </c>
      <c r="BA90" s="19">
        <f ca="1">SUMPRODUCT(ReactionRateK3!$F112:$V112*OFFSET(ReactionStoich!$E$5:$U$5,BA$2,0))*(TimeStep)*'Composition Moles'!$C102</f>
        <v>0</v>
      </c>
      <c r="BB90" s="19">
        <f ca="1">SUMPRODUCT(ReactionRateK3!$F112:$V112*OFFSET(ReactionStoich!$E$5:$U$5,BB$2,0))*(TimeStep)*'Composition Moles'!$C102</f>
        <v>0</v>
      </c>
      <c r="BC90" s="19">
        <f ca="1">SUMPRODUCT(ReactionRateK3!$F112:$V112*OFFSET(ReactionStoich!$E$5:$U$5,BC$2,0))*(TimeStep)*'Composition Moles'!$C102</f>
        <v>0</v>
      </c>
      <c r="BD90" s="19">
        <f ca="1">SUMPRODUCT(ReactionRateK3!$F112:$V112*OFFSET(ReactionStoich!$E$5:$U$5,BD$2,0))*(TimeStep)*'Composition Moles'!$C102</f>
        <v>0</v>
      </c>
      <c r="BE90" s="19">
        <f ca="1">SUMPRODUCT(ReactionRateK3!$F112:$V112*OFFSET(ReactionStoich!$E$5:$U$5,BE$2,0))*(TimeStep)*'Composition Moles'!$C102</f>
        <v>0</v>
      </c>
      <c r="BF90" s="19">
        <f ca="1">SUMPRODUCT(ReactionRateK3!$F112:$V112*OFFSET(ReactionStoich!$E$5:$U$5,BF$2,0))*(TimeStep)*'Composition Moles'!$C102</f>
        <v>0</v>
      </c>
      <c r="BG90" s="19">
        <f ca="1">SUMPRODUCT(ReactionRateK3!$F112:$V112*OFFSET(ReactionStoich!$E$5:$U$5,BG$2,0))*(TimeStep)*'Composition Moles'!$C102</f>
        <v>0</v>
      </c>
      <c r="BH90" s="19">
        <f ca="1">SUMPRODUCT(ReactionRateK3!$F112:$V112*OFFSET(ReactionStoich!$E$5:$U$5,BH$2,0))*(TimeStep)*'Composition Moles'!$C102</f>
        <v>0</v>
      </c>
      <c r="BI90" s="19">
        <f ca="1">SUMPRODUCT(ReactionRateK3!$F112:$V112*OFFSET(ReactionStoich!$E$5:$U$5,BI$2,0))*(TimeStep)*'Composition Moles'!$C102</f>
        <v>0</v>
      </c>
      <c r="BJ90" s="19">
        <f ca="1">SUMPRODUCT(ReactionRateK3!$F112:$V112*OFFSET(ReactionStoich!$E$5:$U$5,BJ$2,0))*(TimeStep)*'Composition Moles'!$C102</f>
        <v>0</v>
      </c>
      <c r="BK90" s="19">
        <f ca="1">SUMPRODUCT(ReactionRateK3!$F112:$V112*OFFSET(ReactionStoich!$E$5:$U$5,BK$2,0))*(TimeStep)*'Composition Moles'!$C102</f>
        <v>0</v>
      </c>
      <c r="BL90" s="19">
        <f ca="1">SUMPRODUCT(ReactionRateK3!$F112:$V112*OFFSET(ReactionStoich!$E$5:$U$5,BL$2,0))*(TimeStep)*'Composition Moles'!$C102</f>
        <v>0</v>
      </c>
      <c r="BM90" s="19">
        <f ca="1">SUMPRODUCT(ReactionRateK3!$F112:$V112*OFFSET(ReactionStoich!$E$5:$U$5,BM$2,0))*(TimeStep)*'Composition Moles'!$C102</f>
        <v>0</v>
      </c>
      <c r="BN90" s="19">
        <f ca="1">SUMPRODUCT(ReactionRateK3!$F112:$V112*OFFSET(ReactionStoich!$E$5:$U$5,BN$2,0))*(TimeStep)*'Composition Moles'!$C102</f>
        <v>0</v>
      </c>
      <c r="BO90" s="19">
        <f ca="1">SUMPRODUCT(ReactionRateK3!$F112:$V112*OFFSET(ReactionStoich!$E$5:$U$5,BO$2,0))*(TimeStep)*'Composition Moles'!$C102</f>
        <v>0</v>
      </c>
      <c r="BP90" s="19">
        <f ca="1">SUMPRODUCT(ReactionRateK3!$F112:$V112*OFFSET(ReactionStoich!$E$5:$U$5,BP$2,0))*(TimeStep)*'Composition Moles'!$C102</f>
        <v>0</v>
      </c>
      <c r="BQ90" s="19">
        <f ca="1">SUMPRODUCT(ReactionRateK3!$F112:$V112*OFFSET(ReactionStoich!$E$5:$U$5,BQ$2,0))*(TimeStep)*'Composition Moles'!$C102</f>
        <v>0</v>
      </c>
      <c r="BR90" s="19">
        <f ca="1">SUMPRODUCT(ReactionRateK3!$F112:$V112*OFFSET(ReactionStoich!$E$5:$U$5,BR$2,0))*(TimeStep)*'Composition Moles'!$C102</f>
        <v>0</v>
      </c>
      <c r="BS90" s="19">
        <f ca="1">SUMPRODUCT(ReactionRateK3!$F112:$V112*OFFSET(ReactionStoich!$E$5:$U$5,BS$2,0))*(TimeStep)*'Composition Moles'!$C102</f>
        <v>0</v>
      </c>
      <c r="BT90" s="19">
        <f ca="1">SUMPRODUCT(ReactionRateK3!$F112:$V112*OFFSET(ReactionStoich!$E$5:$U$5,BT$2,0))*(TimeStep)*'Composition Moles'!$C102</f>
        <v>0</v>
      </c>
      <c r="BU90" s="19">
        <f ca="1">SUMPRODUCT(ReactionRateK3!$F112:$V112*OFFSET(ReactionStoich!$E$5:$U$5,BU$2,0))*(TimeStep)*'Composition Moles'!$C102</f>
        <v>0</v>
      </c>
      <c r="BV90" s="19">
        <f ca="1">SUMPRODUCT(ReactionRateK3!$F112:$V112*OFFSET(ReactionStoich!$E$5:$U$5,BV$2,0))*(TimeStep)*'Composition Moles'!$C102</f>
        <v>0</v>
      </c>
      <c r="BW90" s="19">
        <f ca="1">SUMPRODUCT(ReactionRateK3!$F112:$V112*OFFSET(ReactionStoich!$E$5:$U$5,BW$2,0))*(TimeStep)*'Composition Moles'!$C102</f>
        <v>0</v>
      </c>
    </row>
    <row r="91" spans="1:75">
      <c r="A91">
        <f>ReactionRateK1!A113</f>
        <v>4.0499999999999936</v>
      </c>
      <c r="B91" s="20">
        <f t="shared" ca="1" si="8"/>
        <v>-1765.3120579615261</v>
      </c>
      <c r="C91" s="20">
        <f ca="1">'Composition Moles'!BZ103</f>
        <v>144259.77084119635</v>
      </c>
      <c r="D91" s="26">
        <f t="shared" ca="1" si="7"/>
        <v>1.2237036338459266E-2</v>
      </c>
      <c r="F91" s="19">
        <f ca="1">SUMPRODUCT(ReactionRateK3!$F113:$V113*OFFSET(ReactionStoich!$E$5:$U$5,F$2,0))*(TimeStep)*'Composition Moles'!$C103</f>
        <v>-2.8539185658556621E-2</v>
      </c>
      <c r="G91" s="19">
        <f ca="1">SUMPRODUCT(ReactionRateK3!$F113:$V113*OFFSET(ReactionStoich!$E$5:$U$5,G$2,0))*(TimeStep)*'Composition Moles'!$C103</f>
        <v>0</v>
      </c>
      <c r="H91" s="19">
        <f ca="1">SUMPRODUCT(ReactionRateK3!$F113:$V113*OFFSET(ReactionStoich!$E$5:$U$5,H$2,0))*(TimeStep)*'Composition Moles'!$C103</f>
        <v>2.8321738602553374E-2</v>
      </c>
      <c r="I91" s="19">
        <f ca="1">SUMPRODUCT(ReactionRateK3!$F113:$V113*OFFSET(ReactionStoich!$E$5:$U$5,I$2,0))*(TimeStep)*'Composition Moles'!$C103</f>
        <v>2.1744705600324759E-4</v>
      </c>
      <c r="J91" s="19">
        <f ca="1">SUMPRODUCT(ReactionRateK3!$F113:$V113*OFFSET(ReactionStoich!$E$5:$U$5,J$2,0))*(TimeStep)*'Composition Moles'!$C103</f>
        <v>0</v>
      </c>
      <c r="K91" s="19">
        <f ca="1">SUMPRODUCT(ReactionRateK3!$F113:$V113*OFFSET(ReactionStoich!$E$5:$U$5,K$2,0))*(TimeStep)*'Composition Moles'!$C103</f>
        <v>0</v>
      </c>
      <c r="L91" s="19">
        <f ca="1">SUMPRODUCT(ReactionRateK3!$F113:$V113*OFFSET(ReactionStoich!$E$5:$U$5,L$2,0))*(TimeStep)*'Composition Moles'!$C103</f>
        <v>0</v>
      </c>
      <c r="M91" s="19">
        <f ca="1">SUMPRODUCT(ReactionRateK3!$F113:$V113*OFFSET(ReactionStoich!$E$5:$U$5,M$2,0))*(TimeStep)*'Composition Moles'!$C103</f>
        <v>0</v>
      </c>
      <c r="N91" s="19">
        <f ca="1">SUMPRODUCT(ReactionRateK3!$F113:$V113*OFFSET(ReactionStoich!$E$5:$U$5,N$2,0))*(TimeStep)*'Composition Moles'!$C103</f>
        <v>0</v>
      </c>
      <c r="O91" s="19">
        <f ca="1">SUMPRODUCT(ReactionRateK3!$F113:$V113*OFFSET(ReactionStoich!$E$5:$U$5,O$2,0))*(TimeStep)*'Composition Moles'!$C103</f>
        <v>0</v>
      </c>
      <c r="P91" s="19">
        <f ca="1">SUMPRODUCT(ReactionRateK3!$F113:$V113*OFFSET(ReactionStoich!$E$5:$U$5,P$2,0))*(TimeStep)*'Composition Moles'!$C103</f>
        <v>0</v>
      </c>
      <c r="Q91" s="19">
        <f ca="1">SUMPRODUCT(ReactionRateK3!$F113:$V113*OFFSET(ReactionStoich!$E$5:$U$5,Q$2,0))*(TimeStep)*'Composition Moles'!$C103</f>
        <v>0</v>
      </c>
      <c r="R91" s="19">
        <f ca="1">SUMPRODUCT(ReactionRateK3!$F113:$V113*OFFSET(ReactionStoich!$E$5:$U$5,R$2,0))*(TimeStep)*'Composition Moles'!$C103</f>
        <v>0</v>
      </c>
      <c r="S91" s="19">
        <f ca="1">SUMPRODUCT(ReactionRateK3!$F113:$V113*OFFSET(ReactionStoich!$E$5:$U$5,S$2,0))*(TimeStep)*'Composition Moles'!$C103</f>
        <v>1.6834873373394235</v>
      </c>
      <c r="T91" s="19">
        <f ca="1">SUMPRODUCT(ReactionRateK3!$F113:$V113*OFFSET(ReactionStoich!$E$5:$U$5,T$2,0))*(TimeStep)*'Composition Moles'!$C103</f>
        <v>0</v>
      </c>
      <c r="U91" s="19">
        <f ca="1">SUMPRODUCT(ReactionRateK3!$F113:$V113*OFFSET(ReactionStoich!$E$5:$U$5,U$2,0))*(TimeStep)*'Composition Moles'!$C103</f>
        <v>0</v>
      </c>
      <c r="V91" s="19">
        <f ca="1">SUMPRODUCT(ReactionRateK3!$F113:$V113*OFFSET(ReactionStoich!$E$5:$U$5,V$2,0))*(TimeStep)*'Composition Moles'!$C103</f>
        <v>0</v>
      </c>
      <c r="W91" s="19">
        <f ca="1">SUMPRODUCT(ReactionRateK3!$F113:$V113*OFFSET(ReactionStoich!$E$5:$U$5,W$2,0))*(TimeStep)*'Composition Moles'!$C103</f>
        <v>0</v>
      </c>
      <c r="X91" s="19">
        <f ca="1">SUMPRODUCT(ReactionRateK3!$F113:$V113*OFFSET(ReactionStoich!$E$5:$U$5,X$2,0))*(TimeStep)*'Composition Moles'!$C103</f>
        <v>0</v>
      </c>
      <c r="Y91" s="19">
        <f ca="1">SUMPRODUCT(ReactionRateK3!$F113:$V113*OFFSET(ReactionStoich!$E$5:$U$5,Y$2,0))*(TimeStep)*'Composition Moles'!$C103</f>
        <v>-4.0775782563508365</v>
      </c>
      <c r="Z91" s="19">
        <f ca="1">SUMPRODUCT(ReactionRateK3!$F113:$V113*OFFSET(ReactionStoich!$E$5:$U$5,Z$2,0))*(TimeStep)*'Composition Moles'!$C103</f>
        <v>0</v>
      </c>
      <c r="AA91" s="19">
        <f ca="1">SUMPRODUCT(ReactionRateK3!$F113:$V113*OFFSET(ReactionStoich!$E$5:$U$5,AA$2,0))*(TimeStep)*'Composition Moles'!$C103</f>
        <v>0</v>
      </c>
      <c r="AB91" s="19">
        <f ca="1">SUMPRODUCT(ReactionRateK3!$F113:$V113*OFFSET(ReactionStoich!$E$5:$U$5,AB$2,0))*(TimeStep)*'Composition Moles'!$C103</f>
        <v>0</v>
      </c>
      <c r="AC91" s="19">
        <f ca="1">SUMPRODUCT(ReactionRateK3!$F113:$V113*OFFSET(ReactionStoich!$E$5:$U$5,AC$2,0))*(TimeStep)*'Composition Moles'!$C103</f>
        <v>0</v>
      </c>
      <c r="AD91" s="19">
        <f ca="1">SUMPRODUCT(ReactionRateK3!$F113:$V113*OFFSET(ReactionStoich!$E$5:$U$5,AD$2,0))*(TimeStep)*'Composition Moles'!$C103</f>
        <v>0</v>
      </c>
      <c r="AE91" s="19">
        <f ca="1">SUMPRODUCT(ReactionRateK3!$F113:$V113*OFFSET(ReactionStoich!$E$5:$U$5,AE$2,0))*(TimeStep)*'Composition Moles'!$C103</f>
        <v>0</v>
      </c>
      <c r="AF91" s="19">
        <f ca="1">SUMPRODUCT(ReactionRateK3!$F113:$V113*OFFSET(ReactionStoich!$E$5:$U$5,AF$2,0))*(TimeStep)*'Composition Moles'!$C103</f>
        <v>0</v>
      </c>
      <c r="AG91" s="19">
        <f ca="1">SUMPRODUCT(ReactionRateK3!$F113:$V113*OFFSET(ReactionStoich!$E$5:$U$5,AG$2,0))*(TimeStep)*'Composition Moles'!$C103</f>
        <v>-8.8946904224307781E-3</v>
      </c>
      <c r="AH91" s="19">
        <f ca="1">SUMPRODUCT(ReactionRateK3!$F113:$V113*OFFSET(ReactionStoich!$E$5:$U$5,AH$2,0))*(TimeStep)*'Composition Moles'!$C103</f>
        <v>-0.67805578149439061</v>
      </c>
      <c r="AI91" s="19">
        <f ca="1">SUMPRODUCT(ReactionRateK3!$F113:$V113*OFFSET(ReactionStoich!$E$5:$U$5,AI$2,0))*(TimeStep)*'Composition Moles'!$C103</f>
        <v>3.1647998443728249</v>
      </c>
      <c r="AJ91" s="19">
        <f ca="1">SUMPRODUCT(ReactionRateK3!$F113:$V113*OFFSET(ReactionStoich!$E$5:$U$5,AJ$2,0))*(TimeStep)*'Composition Moles'!$C103</f>
        <v>0.68414094660051383</v>
      </c>
      <c r="AK91" s="19">
        <f ca="1">SUMPRODUCT(ReactionRateK3!$F113:$V113*OFFSET(ReactionStoich!$E$5:$U$5,AK$2,0))*(TimeStep)*'Composition Moles'!$C103</f>
        <v>0</v>
      </c>
      <c r="AL91" s="19">
        <f ca="1">SUMPRODUCT(ReactionRateK3!$F113:$V113*OFFSET(ReactionStoich!$E$5:$U$5,AL$2,0))*(TimeStep)*'Composition Moles'!$C103</f>
        <v>0</v>
      </c>
      <c r="AM91" s="19">
        <f ca="1">SUMPRODUCT(ReactionRateK3!$F113:$V113*OFFSET(ReactionStoich!$E$5:$U$5,AM$2,0))*(TimeStep)*'Composition Moles'!$C103</f>
        <v>0</v>
      </c>
      <c r="AN91" s="19">
        <f ca="1">SUMPRODUCT(ReactionRateK3!$F113:$V113*OFFSET(ReactionStoich!$E$5:$U$5,AN$2,0))*(TimeStep)*'Composition Moles'!$C103</f>
        <v>0</v>
      </c>
      <c r="AO91" s="19">
        <f ca="1">SUMPRODUCT(ReactionRateK3!$F113:$V113*OFFSET(ReactionStoich!$E$5:$U$5,AO$2,0))*(TimeStep)*'Composition Moles'!$C103</f>
        <v>-2.1744705600324759E-4</v>
      </c>
      <c r="AP91" s="19">
        <f ca="1">SUMPRODUCT(ReactionRateK3!$F113:$V113*OFFSET(ReactionStoich!$E$5:$U$5,AP$2,0))*(TimeStep)*'Composition Moles'!$C103</f>
        <v>-2.8598679697927676E-2</v>
      </c>
      <c r="AQ91" s="19">
        <f ca="1">SUMPRODUCT(ReactionRateK3!$F113:$V113*OFFSET(ReactionStoich!$E$5:$U$5,AQ$2,0))*(TimeStep)*'Composition Moles'!$C103</f>
        <v>0</v>
      </c>
      <c r="AR91" s="19">
        <f ca="1">SUMPRODUCT(ReactionRateK3!$F113:$V113*OFFSET(ReactionStoich!$E$5:$U$5,AR$2,0))*(TimeStep)*'Composition Moles'!$C103</f>
        <v>0</v>
      </c>
      <c r="AS91" s="19">
        <f ca="1">SUMPRODUCT(ReactionRateK3!$F113:$V113*OFFSET(ReactionStoich!$E$5:$U$5,AS$2,0))*(TimeStep)*'Composition Moles'!$C103</f>
        <v>-0.24636109109705814</v>
      </c>
      <c r="AT91" s="19">
        <f ca="1">SUMPRODUCT(ReactionRateK3!$F113:$V113*OFFSET(ReactionStoich!$E$5:$U$5,AT$2,0))*(TimeStep)*'Composition Moles'!$C103</f>
        <v>-0.24636109109705814</v>
      </c>
      <c r="AU91" s="19">
        <f ca="1">SUMPRODUCT(ReactionRateK3!$F113:$V113*OFFSET(ReactionStoich!$E$5:$U$5,AU$2,0))*(TimeStep)*'Composition Moles'!$C103</f>
        <v>-0.24636109109705814</v>
      </c>
      <c r="AV91" s="19">
        <f ca="1">SUMPRODUCT(ReactionRateK3!$F113:$V113*OFFSET(ReactionStoich!$E$5:$U$5,AV$2,0))*(TimeStep)*'Composition Moles'!$C103</f>
        <v>0</v>
      </c>
      <c r="AW91" s="19">
        <f ca="1">SUMPRODUCT(ReactionRateK3!$F113:$V113*OFFSET(ReactionStoich!$E$5:$U$5,AW$2,0))*(TimeStep)*'Composition Moles'!$C103</f>
        <v>0</v>
      </c>
      <c r="AX91" s="19">
        <f ca="1">SUMPRODUCT(ReactionRateK3!$F113:$V113*OFFSET(ReactionStoich!$E$5:$U$5,AX$2,0))*(TimeStep)*'Composition Moles'!$C103</f>
        <v>0</v>
      </c>
      <c r="AY91" s="19">
        <f ca="1">SUMPRODUCT(ReactionRateK3!$F113:$V113*OFFSET(ReactionStoich!$E$5:$U$5,AY$2,0))*(TimeStep)*'Composition Moles'!$C103</f>
        <v>0</v>
      </c>
      <c r="AZ91" s="19">
        <f ca="1">SUMPRODUCT(ReactionRateK3!$F113:$V113*OFFSET(ReactionStoich!$E$5:$U$5,AZ$2,0))*(TimeStep)*'Composition Moles'!$C103</f>
        <v>0</v>
      </c>
      <c r="BA91" s="19">
        <f ca="1">SUMPRODUCT(ReactionRateK3!$F113:$V113*OFFSET(ReactionStoich!$E$5:$U$5,BA$2,0))*(TimeStep)*'Composition Moles'!$C103</f>
        <v>0</v>
      </c>
      <c r="BB91" s="19">
        <f ca="1">SUMPRODUCT(ReactionRateK3!$F113:$V113*OFFSET(ReactionStoich!$E$5:$U$5,BB$2,0))*(TimeStep)*'Composition Moles'!$C103</f>
        <v>0</v>
      </c>
      <c r="BC91" s="19">
        <f ca="1">SUMPRODUCT(ReactionRateK3!$F113:$V113*OFFSET(ReactionStoich!$E$5:$U$5,BC$2,0))*(TimeStep)*'Composition Moles'!$C103</f>
        <v>0</v>
      </c>
      <c r="BD91" s="19">
        <f ca="1">SUMPRODUCT(ReactionRateK3!$F113:$V113*OFFSET(ReactionStoich!$E$5:$U$5,BD$2,0))*(TimeStep)*'Composition Moles'!$C103</f>
        <v>0</v>
      </c>
      <c r="BE91" s="19">
        <f ca="1">SUMPRODUCT(ReactionRateK3!$F113:$V113*OFFSET(ReactionStoich!$E$5:$U$5,BE$2,0))*(TimeStep)*'Composition Moles'!$C103</f>
        <v>0</v>
      </c>
      <c r="BF91" s="19">
        <f ca="1">SUMPRODUCT(ReactionRateK3!$F113:$V113*OFFSET(ReactionStoich!$E$5:$U$5,BF$2,0))*(TimeStep)*'Composition Moles'!$C103</f>
        <v>0</v>
      </c>
      <c r="BG91" s="19">
        <f ca="1">SUMPRODUCT(ReactionRateK3!$F113:$V113*OFFSET(ReactionStoich!$E$5:$U$5,BG$2,0))*(TimeStep)*'Composition Moles'!$C103</f>
        <v>0</v>
      </c>
      <c r="BH91" s="19">
        <f ca="1">SUMPRODUCT(ReactionRateK3!$F113:$V113*OFFSET(ReactionStoich!$E$5:$U$5,BH$2,0))*(TimeStep)*'Composition Moles'!$C103</f>
        <v>0</v>
      </c>
      <c r="BI91" s="19">
        <f ca="1">SUMPRODUCT(ReactionRateK3!$F113:$V113*OFFSET(ReactionStoich!$E$5:$U$5,BI$2,0))*(TimeStep)*'Composition Moles'!$C103</f>
        <v>0</v>
      </c>
      <c r="BJ91" s="19">
        <f ca="1">SUMPRODUCT(ReactionRateK3!$F113:$V113*OFFSET(ReactionStoich!$E$5:$U$5,BJ$2,0))*(TimeStep)*'Composition Moles'!$C103</f>
        <v>0</v>
      </c>
      <c r="BK91" s="19">
        <f ca="1">SUMPRODUCT(ReactionRateK3!$F113:$V113*OFFSET(ReactionStoich!$E$5:$U$5,BK$2,0))*(TimeStep)*'Composition Moles'!$C103</f>
        <v>0</v>
      </c>
      <c r="BL91" s="19">
        <f ca="1">SUMPRODUCT(ReactionRateK3!$F113:$V113*OFFSET(ReactionStoich!$E$5:$U$5,BL$2,0))*(TimeStep)*'Composition Moles'!$C103</f>
        <v>0</v>
      </c>
      <c r="BM91" s="19">
        <f ca="1">SUMPRODUCT(ReactionRateK3!$F113:$V113*OFFSET(ReactionStoich!$E$5:$U$5,BM$2,0))*(TimeStep)*'Composition Moles'!$C103</f>
        <v>0</v>
      </c>
      <c r="BN91" s="19">
        <f ca="1">SUMPRODUCT(ReactionRateK3!$F113:$V113*OFFSET(ReactionStoich!$E$5:$U$5,BN$2,0))*(TimeStep)*'Composition Moles'!$C103</f>
        <v>0</v>
      </c>
      <c r="BO91" s="19">
        <f ca="1">SUMPRODUCT(ReactionRateK3!$F113:$V113*OFFSET(ReactionStoich!$E$5:$U$5,BO$2,0))*(TimeStep)*'Composition Moles'!$C103</f>
        <v>0</v>
      </c>
      <c r="BP91" s="19">
        <f ca="1">SUMPRODUCT(ReactionRateK3!$F113:$V113*OFFSET(ReactionStoich!$E$5:$U$5,BP$2,0))*(TimeStep)*'Composition Moles'!$C103</f>
        <v>0</v>
      </c>
      <c r="BQ91" s="19">
        <f ca="1">SUMPRODUCT(ReactionRateK3!$F113:$V113*OFFSET(ReactionStoich!$E$5:$U$5,BQ$2,0))*(TimeStep)*'Composition Moles'!$C103</f>
        <v>0</v>
      </c>
      <c r="BR91" s="19">
        <f ca="1">SUMPRODUCT(ReactionRateK3!$F113:$V113*OFFSET(ReactionStoich!$E$5:$U$5,BR$2,0))*(TimeStep)*'Composition Moles'!$C103</f>
        <v>0</v>
      </c>
      <c r="BS91" s="19">
        <f ca="1">SUMPRODUCT(ReactionRateK3!$F113:$V113*OFFSET(ReactionStoich!$E$5:$U$5,BS$2,0))*(TimeStep)*'Composition Moles'!$C103</f>
        <v>0</v>
      </c>
      <c r="BT91" s="19">
        <f ca="1">SUMPRODUCT(ReactionRateK3!$F113:$V113*OFFSET(ReactionStoich!$E$5:$U$5,BT$2,0))*(TimeStep)*'Composition Moles'!$C103</f>
        <v>0</v>
      </c>
      <c r="BU91" s="19">
        <f ca="1">SUMPRODUCT(ReactionRateK3!$F113:$V113*OFFSET(ReactionStoich!$E$5:$U$5,BU$2,0))*(TimeStep)*'Composition Moles'!$C103</f>
        <v>0</v>
      </c>
      <c r="BV91" s="19">
        <f ca="1">SUMPRODUCT(ReactionRateK3!$F113:$V113*OFFSET(ReactionStoich!$E$5:$U$5,BV$2,0))*(TimeStep)*'Composition Moles'!$C103</f>
        <v>0</v>
      </c>
      <c r="BW91" s="19">
        <f ca="1">SUMPRODUCT(ReactionRateK3!$F113:$V113*OFFSET(ReactionStoich!$E$5:$U$5,BW$2,0))*(TimeStep)*'Composition Moles'!$C103</f>
        <v>0</v>
      </c>
    </row>
    <row r="92" spans="1:75">
      <c r="A92">
        <f>ReactionRateK1!A114</f>
        <v>4.0999999999999934</v>
      </c>
      <c r="B92" s="20">
        <f t="shared" ca="1" si="8"/>
        <v>-1721.3835459212373</v>
      </c>
      <c r="C92" s="20">
        <f ca="1">'Composition Moles'!BZ104</f>
        <v>144259.36864471136</v>
      </c>
      <c r="D92" s="26">
        <f t="shared" ca="1" si="7"/>
        <v>1.1932559819811358E-2</v>
      </c>
      <c r="F92" s="19">
        <f ca="1">SUMPRODUCT(ReactionRateK3!$F114:$V114*OFFSET(ReactionStoich!$E$5:$U$5,F$2,0))*(TimeStep)*'Composition Moles'!$C104</f>
        <v>-2.6704778442659057E-2</v>
      </c>
      <c r="G92" s="19">
        <f ca="1">SUMPRODUCT(ReactionRateK3!$F114:$V114*OFFSET(ReactionStoich!$E$5:$U$5,G$2,0))*(TimeStep)*'Composition Moles'!$C104</f>
        <v>0</v>
      </c>
      <c r="H92" s="19">
        <f ca="1">SUMPRODUCT(ReactionRateK3!$F114:$V114*OFFSET(ReactionStoich!$E$5:$U$5,H$2,0))*(TimeStep)*'Composition Moles'!$C104</f>
        <v>2.6507352421719265E-2</v>
      </c>
      <c r="I92" s="19">
        <f ca="1">SUMPRODUCT(ReactionRateK3!$F114:$V114*OFFSET(ReactionStoich!$E$5:$U$5,I$2,0))*(TimeStep)*'Composition Moles'!$C104</f>
        <v>1.9742602093979184E-4</v>
      </c>
      <c r="J92" s="19">
        <f ca="1">SUMPRODUCT(ReactionRateK3!$F114:$V114*OFFSET(ReactionStoich!$E$5:$U$5,J$2,0))*(TimeStep)*'Composition Moles'!$C104</f>
        <v>0</v>
      </c>
      <c r="K92" s="19">
        <f ca="1">SUMPRODUCT(ReactionRateK3!$F114:$V114*OFFSET(ReactionStoich!$E$5:$U$5,K$2,0))*(TimeStep)*'Composition Moles'!$C104</f>
        <v>0</v>
      </c>
      <c r="L92" s="19">
        <f ca="1">SUMPRODUCT(ReactionRateK3!$F114:$V114*OFFSET(ReactionStoich!$E$5:$U$5,L$2,0))*(TimeStep)*'Composition Moles'!$C104</f>
        <v>0</v>
      </c>
      <c r="M92" s="19">
        <f ca="1">SUMPRODUCT(ReactionRateK3!$F114:$V114*OFFSET(ReactionStoich!$E$5:$U$5,M$2,0))*(TimeStep)*'Composition Moles'!$C104</f>
        <v>0</v>
      </c>
      <c r="N92" s="19">
        <f ca="1">SUMPRODUCT(ReactionRateK3!$F114:$V114*OFFSET(ReactionStoich!$E$5:$U$5,N$2,0))*(TimeStep)*'Composition Moles'!$C104</f>
        <v>0</v>
      </c>
      <c r="O92" s="19">
        <f ca="1">SUMPRODUCT(ReactionRateK3!$F114:$V114*OFFSET(ReactionStoich!$E$5:$U$5,O$2,0))*(TimeStep)*'Composition Moles'!$C104</f>
        <v>0</v>
      </c>
      <c r="P92" s="19">
        <f ca="1">SUMPRODUCT(ReactionRateK3!$F114:$V114*OFFSET(ReactionStoich!$E$5:$U$5,P$2,0))*(TimeStep)*'Composition Moles'!$C104</f>
        <v>0</v>
      </c>
      <c r="Q92" s="19">
        <f ca="1">SUMPRODUCT(ReactionRateK3!$F114:$V114*OFFSET(ReactionStoich!$E$5:$U$5,Q$2,0))*(TimeStep)*'Composition Moles'!$C104</f>
        <v>0</v>
      </c>
      <c r="R92" s="19">
        <f ca="1">SUMPRODUCT(ReactionRateK3!$F114:$V114*OFFSET(ReactionStoich!$E$5:$U$5,R$2,0))*(TimeStep)*'Composition Moles'!$C104</f>
        <v>0</v>
      </c>
      <c r="S92" s="19">
        <f ca="1">SUMPRODUCT(ReactionRateK3!$F114:$V114*OFFSET(ReactionStoich!$E$5:$U$5,S$2,0))*(TimeStep)*'Composition Moles'!$C104</f>
        <v>1.6426929292029047</v>
      </c>
      <c r="T92" s="19">
        <f ca="1">SUMPRODUCT(ReactionRateK3!$F114:$V114*OFFSET(ReactionStoich!$E$5:$U$5,T$2,0))*(TimeStep)*'Composition Moles'!$C104</f>
        <v>0</v>
      </c>
      <c r="U92" s="19">
        <f ca="1">SUMPRODUCT(ReactionRateK3!$F114:$V114*OFFSET(ReactionStoich!$E$5:$U$5,U$2,0))*(TimeStep)*'Composition Moles'!$C104</f>
        <v>0</v>
      </c>
      <c r="V92" s="19">
        <f ca="1">SUMPRODUCT(ReactionRateK3!$F114:$V114*OFFSET(ReactionStoich!$E$5:$U$5,V$2,0))*(TimeStep)*'Composition Moles'!$C104</f>
        <v>0</v>
      </c>
      <c r="W92" s="19">
        <f ca="1">SUMPRODUCT(ReactionRateK3!$F114:$V114*OFFSET(ReactionStoich!$E$5:$U$5,W$2,0))*(TimeStep)*'Composition Moles'!$C104</f>
        <v>0</v>
      </c>
      <c r="X92" s="19">
        <f ca="1">SUMPRODUCT(ReactionRateK3!$F114:$V114*OFFSET(ReactionStoich!$E$5:$U$5,X$2,0))*(TimeStep)*'Composition Moles'!$C104</f>
        <v>0</v>
      </c>
      <c r="Y92" s="19">
        <f ca="1">SUMPRODUCT(ReactionRateK3!$F114:$V114*OFFSET(ReactionStoich!$E$5:$U$5,Y$2,0))*(TimeStep)*'Composition Moles'!$C104</f>
        <v>-3.9864226522798716</v>
      </c>
      <c r="Z92" s="19">
        <f ca="1">SUMPRODUCT(ReactionRateK3!$F114:$V114*OFFSET(ReactionStoich!$E$5:$U$5,Z$2,0))*(TimeStep)*'Composition Moles'!$C104</f>
        <v>0</v>
      </c>
      <c r="AA92" s="19">
        <f ca="1">SUMPRODUCT(ReactionRateK3!$F114:$V114*OFFSET(ReactionStoich!$E$5:$U$5,AA$2,0))*(TimeStep)*'Composition Moles'!$C104</f>
        <v>0</v>
      </c>
      <c r="AB92" s="19">
        <f ca="1">SUMPRODUCT(ReactionRateK3!$F114:$V114*OFFSET(ReactionStoich!$E$5:$U$5,AB$2,0))*(TimeStep)*'Composition Moles'!$C104</f>
        <v>0</v>
      </c>
      <c r="AC92" s="19">
        <f ca="1">SUMPRODUCT(ReactionRateK3!$F114:$V114*OFFSET(ReactionStoich!$E$5:$U$5,AC$2,0))*(TimeStep)*'Composition Moles'!$C104</f>
        <v>0</v>
      </c>
      <c r="AD92" s="19">
        <f ca="1">SUMPRODUCT(ReactionRateK3!$F114:$V114*OFFSET(ReactionStoich!$E$5:$U$5,AD$2,0))*(TimeStep)*'Composition Moles'!$C104</f>
        <v>0</v>
      </c>
      <c r="AE92" s="19">
        <f ca="1">SUMPRODUCT(ReactionRateK3!$F114:$V114*OFFSET(ReactionStoich!$E$5:$U$5,AE$2,0))*(TimeStep)*'Composition Moles'!$C104</f>
        <v>0</v>
      </c>
      <c r="AF92" s="19">
        <f ca="1">SUMPRODUCT(ReactionRateK3!$F114:$V114*OFFSET(ReactionStoich!$E$5:$U$5,AF$2,0))*(TimeStep)*'Composition Moles'!$C104</f>
        <v>0</v>
      </c>
      <c r="AG92" s="19">
        <f ca="1">SUMPRODUCT(ReactionRateK3!$F114:$V114*OFFSET(ReactionStoich!$E$5:$U$5,AG$2,0))*(TimeStep)*'Composition Moles'!$C104</f>
        <v>-8.6186923007982984E-3</v>
      </c>
      <c r="AH92" s="19">
        <f ca="1">SUMPRODUCT(ReactionRateK3!$F114:$V114*OFFSET(ReactionStoich!$E$5:$U$5,AH$2,0))*(TimeStep)*'Composition Moles'!$C104</f>
        <v>-0.69494278978252311</v>
      </c>
      <c r="AI92" s="19">
        <f ca="1">SUMPRODUCT(ReactionRateK3!$F114:$V114*OFFSET(ReactionStoich!$E$5:$U$5,AI$2,0))*(TimeStep)*'Composition Moles'!$C104</f>
        <v>3.1337638058202844</v>
      </c>
      <c r="AJ92" s="19">
        <f ca="1">SUMPRODUCT(ReactionRateK3!$F114:$V114*OFFSET(ReactionStoich!$E$5:$U$5,AJ$2,0))*(TimeStep)*'Composition Moles'!$C104</f>
        <v>0.66817117612032328</v>
      </c>
      <c r="AK92" s="19">
        <f ca="1">SUMPRODUCT(ReactionRateK3!$F114:$V114*OFFSET(ReactionStoich!$E$5:$U$5,AK$2,0))*(TimeStep)*'Composition Moles'!$C104</f>
        <v>0</v>
      </c>
      <c r="AL92" s="19">
        <f ca="1">SUMPRODUCT(ReactionRateK3!$F114:$V114*OFFSET(ReactionStoich!$E$5:$U$5,AL$2,0))*(TimeStep)*'Composition Moles'!$C104</f>
        <v>0</v>
      </c>
      <c r="AM92" s="19">
        <f ca="1">SUMPRODUCT(ReactionRateK3!$F114:$V114*OFFSET(ReactionStoich!$E$5:$U$5,AM$2,0))*(TimeStep)*'Composition Moles'!$C104</f>
        <v>0</v>
      </c>
      <c r="AN92" s="19">
        <f ca="1">SUMPRODUCT(ReactionRateK3!$F114:$V114*OFFSET(ReactionStoich!$E$5:$U$5,AN$2,0))*(TimeStep)*'Composition Moles'!$C104</f>
        <v>0</v>
      </c>
      <c r="AO92" s="19">
        <f ca="1">SUMPRODUCT(ReactionRateK3!$F114:$V114*OFFSET(ReactionStoich!$E$5:$U$5,AO$2,0))*(TimeStep)*'Composition Moles'!$C104</f>
        <v>-1.9742602093979184E-4</v>
      </c>
      <c r="AP92" s="19">
        <f ca="1">SUMPRODUCT(ReactionRateK3!$F114:$V114*OFFSET(ReactionStoich!$E$5:$U$5,AP$2,0))*(TimeStep)*'Composition Moles'!$C104</f>
        <v>-2.6742239888331486E-2</v>
      </c>
      <c r="AQ92" s="19">
        <f ca="1">SUMPRODUCT(ReactionRateK3!$F114:$V114*OFFSET(ReactionStoich!$E$5:$U$5,AQ$2,0))*(TimeStep)*'Composition Moles'!$C104</f>
        <v>0</v>
      </c>
      <c r="AR92" s="19">
        <f ca="1">SUMPRODUCT(ReactionRateK3!$F114:$V114*OFFSET(ReactionStoich!$E$5:$U$5,AR$2,0))*(TimeStep)*'Composition Moles'!$C104</f>
        <v>0</v>
      </c>
      <c r="AS92" s="19">
        <f ca="1">SUMPRODUCT(ReactionRateK3!$F114:$V114*OFFSET(ReactionStoich!$E$5:$U$5,AS$2,0))*(TimeStep)*'Composition Moles'!$C104</f>
        <v>-0.2425680369570162</v>
      </c>
      <c r="AT92" s="19">
        <f ca="1">SUMPRODUCT(ReactionRateK3!$F114:$V114*OFFSET(ReactionStoich!$E$5:$U$5,AT$2,0))*(TimeStep)*'Composition Moles'!$C104</f>
        <v>-0.2425680369570162</v>
      </c>
      <c r="AU92" s="19">
        <f ca="1">SUMPRODUCT(ReactionRateK3!$F114:$V114*OFFSET(ReactionStoich!$E$5:$U$5,AU$2,0))*(TimeStep)*'Composition Moles'!$C104</f>
        <v>-0.2425680369570162</v>
      </c>
      <c r="AV92" s="19">
        <f ca="1">SUMPRODUCT(ReactionRateK3!$F114:$V114*OFFSET(ReactionStoich!$E$5:$U$5,AV$2,0))*(TimeStep)*'Composition Moles'!$C104</f>
        <v>0</v>
      </c>
      <c r="AW92" s="19">
        <f ca="1">SUMPRODUCT(ReactionRateK3!$F114:$V114*OFFSET(ReactionStoich!$E$5:$U$5,AW$2,0))*(TimeStep)*'Composition Moles'!$C104</f>
        <v>0</v>
      </c>
      <c r="AX92" s="19">
        <f ca="1">SUMPRODUCT(ReactionRateK3!$F114:$V114*OFFSET(ReactionStoich!$E$5:$U$5,AX$2,0))*(TimeStep)*'Composition Moles'!$C104</f>
        <v>0</v>
      </c>
      <c r="AY92" s="19">
        <f ca="1">SUMPRODUCT(ReactionRateK3!$F114:$V114*OFFSET(ReactionStoich!$E$5:$U$5,AY$2,0))*(TimeStep)*'Composition Moles'!$C104</f>
        <v>0</v>
      </c>
      <c r="AZ92" s="19">
        <f ca="1">SUMPRODUCT(ReactionRateK3!$F114:$V114*OFFSET(ReactionStoich!$E$5:$U$5,AZ$2,0))*(TimeStep)*'Composition Moles'!$C104</f>
        <v>0</v>
      </c>
      <c r="BA92" s="19">
        <f ca="1">SUMPRODUCT(ReactionRateK3!$F114:$V114*OFFSET(ReactionStoich!$E$5:$U$5,BA$2,0))*(TimeStep)*'Composition Moles'!$C104</f>
        <v>0</v>
      </c>
      <c r="BB92" s="19">
        <f ca="1">SUMPRODUCT(ReactionRateK3!$F114:$V114*OFFSET(ReactionStoich!$E$5:$U$5,BB$2,0))*(TimeStep)*'Composition Moles'!$C104</f>
        <v>0</v>
      </c>
      <c r="BC92" s="19">
        <f ca="1">SUMPRODUCT(ReactionRateK3!$F114:$V114*OFFSET(ReactionStoich!$E$5:$U$5,BC$2,0))*(TimeStep)*'Composition Moles'!$C104</f>
        <v>0</v>
      </c>
      <c r="BD92" s="19">
        <f ca="1">SUMPRODUCT(ReactionRateK3!$F114:$V114*OFFSET(ReactionStoich!$E$5:$U$5,BD$2,0))*(TimeStep)*'Composition Moles'!$C104</f>
        <v>0</v>
      </c>
      <c r="BE92" s="19">
        <f ca="1">SUMPRODUCT(ReactionRateK3!$F114:$V114*OFFSET(ReactionStoich!$E$5:$U$5,BE$2,0))*(TimeStep)*'Composition Moles'!$C104</f>
        <v>0</v>
      </c>
      <c r="BF92" s="19">
        <f ca="1">SUMPRODUCT(ReactionRateK3!$F114:$V114*OFFSET(ReactionStoich!$E$5:$U$5,BF$2,0))*(TimeStep)*'Composition Moles'!$C104</f>
        <v>0</v>
      </c>
      <c r="BG92" s="19">
        <f ca="1">SUMPRODUCT(ReactionRateK3!$F114:$V114*OFFSET(ReactionStoich!$E$5:$U$5,BG$2,0))*(TimeStep)*'Composition Moles'!$C104</f>
        <v>0</v>
      </c>
      <c r="BH92" s="19">
        <f ca="1">SUMPRODUCT(ReactionRateK3!$F114:$V114*OFFSET(ReactionStoich!$E$5:$U$5,BH$2,0))*(TimeStep)*'Composition Moles'!$C104</f>
        <v>0</v>
      </c>
      <c r="BI92" s="19">
        <f ca="1">SUMPRODUCT(ReactionRateK3!$F114:$V114*OFFSET(ReactionStoich!$E$5:$U$5,BI$2,0))*(TimeStep)*'Composition Moles'!$C104</f>
        <v>0</v>
      </c>
      <c r="BJ92" s="19">
        <f ca="1">SUMPRODUCT(ReactionRateK3!$F114:$V114*OFFSET(ReactionStoich!$E$5:$U$5,BJ$2,0))*(TimeStep)*'Composition Moles'!$C104</f>
        <v>0</v>
      </c>
      <c r="BK92" s="19">
        <f ca="1">SUMPRODUCT(ReactionRateK3!$F114:$V114*OFFSET(ReactionStoich!$E$5:$U$5,BK$2,0))*(TimeStep)*'Composition Moles'!$C104</f>
        <v>0</v>
      </c>
      <c r="BL92" s="19">
        <f ca="1">SUMPRODUCT(ReactionRateK3!$F114:$V114*OFFSET(ReactionStoich!$E$5:$U$5,BL$2,0))*(TimeStep)*'Composition Moles'!$C104</f>
        <v>0</v>
      </c>
      <c r="BM92" s="19">
        <f ca="1">SUMPRODUCT(ReactionRateK3!$F114:$V114*OFFSET(ReactionStoich!$E$5:$U$5,BM$2,0))*(TimeStep)*'Composition Moles'!$C104</f>
        <v>0</v>
      </c>
      <c r="BN92" s="19">
        <f ca="1">SUMPRODUCT(ReactionRateK3!$F114:$V114*OFFSET(ReactionStoich!$E$5:$U$5,BN$2,0))*(TimeStep)*'Composition Moles'!$C104</f>
        <v>0</v>
      </c>
      <c r="BO92" s="19">
        <f ca="1">SUMPRODUCT(ReactionRateK3!$F114:$V114*OFFSET(ReactionStoich!$E$5:$U$5,BO$2,0))*(TimeStep)*'Composition Moles'!$C104</f>
        <v>0</v>
      </c>
      <c r="BP92" s="19">
        <f ca="1">SUMPRODUCT(ReactionRateK3!$F114:$V114*OFFSET(ReactionStoich!$E$5:$U$5,BP$2,0))*(TimeStep)*'Composition Moles'!$C104</f>
        <v>0</v>
      </c>
      <c r="BQ92" s="19">
        <f ca="1">SUMPRODUCT(ReactionRateK3!$F114:$V114*OFFSET(ReactionStoich!$E$5:$U$5,BQ$2,0))*(TimeStep)*'Composition Moles'!$C104</f>
        <v>0</v>
      </c>
      <c r="BR92" s="19">
        <f ca="1">SUMPRODUCT(ReactionRateK3!$F114:$V114*OFFSET(ReactionStoich!$E$5:$U$5,BR$2,0))*(TimeStep)*'Composition Moles'!$C104</f>
        <v>0</v>
      </c>
      <c r="BS92" s="19">
        <f ca="1">SUMPRODUCT(ReactionRateK3!$F114:$V114*OFFSET(ReactionStoich!$E$5:$U$5,BS$2,0))*(TimeStep)*'Composition Moles'!$C104</f>
        <v>0</v>
      </c>
      <c r="BT92" s="19">
        <f ca="1">SUMPRODUCT(ReactionRateK3!$F114:$V114*OFFSET(ReactionStoich!$E$5:$U$5,BT$2,0))*(TimeStep)*'Composition Moles'!$C104</f>
        <v>0</v>
      </c>
      <c r="BU92" s="19">
        <f ca="1">SUMPRODUCT(ReactionRateK3!$F114:$V114*OFFSET(ReactionStoich!$E$5:$U$5,BU$2,0))*(TimeStep)*'Composition Moles'!$C104</f>
        <v>0</v>
      </c>
      <c r="BV92" s="19">
        <f ca="1">SUMPRODUCT(ReactionRateK3!$F114:$V114*OFFSET(ReactionStoich!$E$5:$U$5,BV$2,0))*(TimeStep)*'Composition Moles'!$C104</f>
        <v>0</v>
      </c>
      <c r="BW92" s="19">
        <f ca="1">SUMPRODUCT(ReactionRateK3!$F114:$V114*OFFSET(ReactionStoich!$E$5:$U$5,BW$2,0))*(TimeStep)*'Composition Moles'!$C104</f>
        <v>0</v>
      </c>
    </row>
    <row r="93" spans="1:75">
      <c r="A93">
        <f>ReactionRateK1!A115</f>
        <v>4.1499999999999932</v>
      </c>
      <c r="B93" s="20">
        <f t="shared" ca="1" si="8"/>
        <v>-1680.9103355139482</v>
      </c>
      <c r="C93" s="20">
        <f ca="1">'Composition Moles'!BZ105</f>
        <v>144258.69739716966</v>
      </c>
      <c r="D93" s="26">
        <f t="shared" ca="1" si="7"/>
        <v>1.1652055410469328E-2</v>
      </c>
      <c r="F93" s="19">
        <f ca="1">SUMPRODUCT(ReactionRateK3!$F115:$V115*OFFSET(ReactionStoich!$E$5:$U$5,F$2,0))*(TimeStep)*'Composition Moles'!$C105</f>
        <v>-2.4990507332995245E-2</v>
      </c>
      <c r="G93" s="19">
        <f ca="1">SUMPRODUCT(ReactionRateK3!$F115:$V115*OFFSET(ReactionStoich!$E$5:$U$5,G$2,0))*(TimeStep)*'Composition Moles'!$C105</f>
        <v>0</v>
      </c>
      <c r="H93" s="19">
        <f ca="1">SUMPRODUCT(ReactionRateK3!$F115:$V115*OFFSET(ReactionStoich!$E$5:$U$5,H$2,0))*(TimeStep)*'Composition Moles'!$C105</f>
        <v>2.4811254309865284E-2</v>
      </c>
      <c r="I93" s="19">
        <f ca="1">SUMPRODUCT(ReactionRateK3!$F115:$V115*OFFSET(ReactionStoich!$E$5:$U$5,I$2,0))*(TimeStep)*'Composition Moles'!$C105</f>
        <v>1.7925302312996356E-4</v>
      </c>
      <c r="J93" s="19">
        <f ca="1">SUMPRODUCT(ReactionRateK3!$F115:$V115*OFFSET(ReactionStoich!$E$5:$U$5,J$2,0))*(TimeStep)*'Composition Moles'!$C105</f>
        <v>0</v>
      </c>
      <c r="K93" s="19">
        <f ca="1">SUMPRODUCT(ReactionRateK3!$F115:$V115*OFFSET(ReactionStoich!$E$5:$U$5,K$2,0))*(TimeStep)*'Composition Moles'!$C105</f>
        <v>0</v>
      </c>
      <c r="L93" s="19">
        <f ca="1">SUMPRODUCT(ReactionRateK3!$F115:$V115*OFFSET(ReactionStoich!$E$5:$U$5,L$2,0))*(TimeStep)*'Composition Moles'!$C105</f>
        <v>0</v>
      </c>
      <c r="M93" s="19">
        <f ca="1">SUMPRODUCT(ReactionRateK3!$F115:$V115*OFFSET(ReactionStoich!$E$5:$U$5,M$2,0))*(TimeStep)*'Composition Moles'!$C105</f>
        <v>0</v>
      </c>
      <c r="N93" s="19">
        <f ca="1">SUMPRODUCT(ReactionRateK3!$F115:$V115*OFFSET(ReactionStoich!$E$5:$U$5,N$2,0))*(TimeStep)*'Composition Moles'!$C105</f>
        <v>0</v>
      </c>
      <c r="O93" s="19">
        <f ca="1">SUMPRODUCT(ReactionRateK3!$F115:$V115*OFFSET(ReactionStoich!$E$5:$U$5,O$2,0))*(TimeStep)*'Composition Moles'!$C105</f>
        <v>0</v>
      </c>
      <c r="P93" s="19">
        <f ca="1">SUMPRODUCT(ReactionRateK3!$F115:$V115*OFFSET(ReactionStoich!$E$5:$U$5,P$2,0))*(TimeStep)*'Composition Moles'!$C105</f>
        <v>0</v>
      </c>
      <c r="Q93" s="19">
        <f ca="1">SUMPRODUCT(ReactionRateK3!$F115:$V115*OFFSET(ReactionStoich!$E$5:$U$5,Q$2,0))*(TimeStep)*'Composition Moles'!$C105</f>
        <v>0</v>
      </c>
      <c r="R93" s="19">
        <f ca="1">SUMPRODUCT(ReactionRateK3!$F115:$V115*OFFSET(ReactionStoich!$E$5:$U$5,R$2,0))*(TimeStep)*'Composition Moles'!$C105</f>
        <v>0</v>
      </c>
      <c r="S93" s="19">
        <f ca="1">SUMPRODUCT(ReactionRateK3!$F115:$V115*OFFSET(ReactionStoich!$E$5:$U$5,S$2,0))*(TimeStep)*'Composition Moles'!$C105</f>
        <v>1.6025145505571767</v>
      </c>
      <c r="T93" s="19">
        <f ca="1">SUMPRODUCT(ReactionRateK3!$F115:$V115*OFFSET(ReactionStoich!$E$5:$U$5,T$2,0))*(TimeStep)*'Composition Moles'!$C105</f>
        <v>0</v>
      </c>
      <c r="U93" s="19">
        <f ca="1">SUMPRODUCT(ReactionRateK3!$F115:$V115*OFFSET(ReactionStoich!$E$5:$U$5,U$2,0))*(TimeStep)*'Composition Moles'!$C105</f>
        <v>0</v>
      </c>
      <c r="V93" s="19">
        <f ca="1">SUMPRODUCT(ReactionRateK3!$F115:$V115*OFFSET(ReactionStoich!$E$5:$U$5,V$2,0))*(TimeStep)*'Composition Moles'!$C105</f>
        <v>0</v>
      </c>
      <c r="W93" s="19">
        <f ca="1">SUMPRODUCT(ReactionRateK3!$F115:$V115*OFFSET(ReactionStoich!$E$5:$U$5,W$2,0))*(TimeStep)*'Composition Moles'!$C105</f>
        <v>0</v>
      </c>
      <c r="X93" s="19">
        <f ca="1">SUMPRODUCT(ReactionRateK3!$F115:$V115*OFFSET(ReactionStoich!$E$5:$U$5,X$2,0))*(TimeStep)*'Composition Moles'!$C105</f>
        <v>0</v>
      </c>
      <c r="Y93" s="19">
        <f ca="1">SUMPRODUCT(ReactionRateK3!$F115:$V115*OFFSET(ReactionStoich!$E$5:$U$5,Y$2,0))*(TimeStep)*'Composition Moles'!$C105</f>
        <v>-3.8966368881560371</v>
      </c>
      <c r="Z93" s="19">
        <f ca="1">SUMPRODUCT(ReactionRateK3!$F115:$V115*OFFSET(ReactionStoich!$E$5:$U$5,Z$2,0))*(TimeStep)*'Composition Moles'!$C105</f>
        <v>0</v>
      </c>
      <c r="AA93" s="19">
        <f ca="1">SUMPRODUCT(ReactionRateK3!$F115:$V115*OFFSET(ReactionStoich!$E$5:$U$5,AA$2,0))*(TimeStep)*'Composition Moles'!$C105</f>
        <v>0</v>
      </c>
      <c r="AB93" s="19">
        <f ca="1">SUMPRODUCT(ReactionRateK3!$F115:$V115*OFFSET(ReactionStoich!$E$5:$U$5,AB$2,0))*(TimeStep)*'Composition Moles'!$C105</f>
        <v>0</v>
      </c>
      <c r="AC93" s="19">
        <f ca="1">SUMPRODUCT(ReactionRateK3!$F115:$V115*OFFSET(ReactionStoich!$E$5:$U$5,AC$2,0))*(TimeStep)*'Composition Moles'!$C105</f>
        <v>0</v>
      </c>
      <c r="AD93" s="19">
        <f ca="1">SUMPRODUCT(ReactionRateK3!$F115:$V115*OFFSET(ReactionStoich!$E$5:$U$5,AD$2,0))*(TimeStep)*'Composition Moles'!$C105</f>
        <v>0</v>
      </c>
      <c r="AE93" s="19">
        <f ca="1">SUMPRODUCT(ReactionRateK3!$F115:$V115*OFFSET(ReactionStoich!$E$5:$U$5,AE$2,0))*(TimeStep)*'Composition Moles'!$C105</f>
        <v>0</v>
      </c>
      <c r="AF93" s="19">
        <f ca="1">SUMPRODUCT(ReactionRateK3!$F115:$V115*OFFSET(ReactionStoich!$E$5:$U$5,AF$2,0))*(TimeStep)*'Composition Moles'!$C105</f>
        <v>0</v>
      </c>
      <c r="AG93" s="19">
        <f ca="1">SUMPRODUCT(ReactionRateK3!$F115:$V115*OFFSET(ReactionStoich!$E$5:$U$5,AG$2,0))*(TimeStep)*'Composition Moles'!$C105</f>
        <v>-8.3535708238691459E-3</v>
      </c>
      <c r="AH93" s="19">
        <f ca="1">SUMPRODUCT(ReactionRateK3!$F115:$V115*OFFSET(ReactionStoich!$E$5:$U$5,AH$2,0))*(TimeStep)*'Composition Moles'!$C105</f>
        <v>-0.71086042182246323</v>
      </c>
      <c r="AI93" s="19">
        <f ca="1">SUMPRODUCT(ReactionRateK3!$F115:$V115*OFFSET(ReactionStoich!$E$5:$U$5,AI$2,0))*(TimeStep)*'Composition Moles'!$C105</f>
        <v>3.1026448154498718</v>
      </c>
      <c r="AJ93" s="19">
        <f ca="1">SUMPRODUCT(ReactionRateK3!$F115:$V115*OFFSET(ReactionStoich!$E$5:$U$5,AJ$2,0))*(TimeStep)*'Composition Moles'!$C105</f>
        <v>0.65245956952612505</v>
      </c>
      <c r="AK93" s="19">
        <f ca="1">SUMPRODUCT(ReactionRateK3!$F115:$V115*OFFSET(ReactionStoich!$E$5:$U$5,AK$2,0))*(TimeStep)*'Composition Moles'!$C105</f>
        <v>0</v>
      </c>
      <c r="AL93" s="19">
        <f ca="1">SUMPRODUCT(ReactionRateK3!$F115:$V115*OFFSET(ReactionStoich!$E$5:$U$5,AL$2,0))*(TimeStep)*'Composition Moles'!$C105</f>
        <v>0</v>
      </c>
      <c r="AM93" s="19">
        <f ca="1">SUMPRODUCT(ReactionRateK3!$F115:$V115*OFFSET(ReactionStoich!$E$5:$U$5,AM$2,0))*(TimeStep)*'Composition Moles'!$C105</f>
        <v>0</v>
      </c>
      <c r="AN93" s="19">
        <f ca="1">SUMPRODUCT(ReactionRateK3!$F115:$V115*OFFSET(ReactionStoich!$E$5:$U$5,AN$2,0))*(TimeStep)*'Composition Moles'!$C105</f>
        <v>0</v>
      </c>
      <c r="AO93" s="19">
        <f ca="1">SUMPRODUCT(ReactionRateK3!$F115:$V115*OFFSET(ReactionStoich!$E$5:$U$5,AO$2,0))*(TimeStep)*'Composition Moles'!$C105</f>
        <v>-1.7925302312996356E-4</v>
      </c>
      <c r="AP93" s="19">
        <f ca="1">SUMPRODUCT(ReactionRateK3!$F115:$V115*OFFSET(ReactionStoich!$E$5:$U$5,AP$2,0))*(TimeStep)*'Composition Moles'!$C105</f>
        <v>-2.5005701613248773E-2</v>
      </c>
      <c r="AQ93" s="19">
        <f ca="1">SUMPRODUCT(ReactionRateK3!$F115:$V115*OFFSET(ReactionStoich!$E$5:$U$5,AQ$2,0))*(TimeStep)*'Composition Moles'!$C105</f>
        <v>0</v>
      </c>
      <c r="AR93" s="19">
        <f ca="1">SUMPRODUCT(ReactionRateK3!$F115:$V115*OFFSET(ReactionStoich!$E$5:$U$5,AR$2,0))*(TimeStep)*'Composition Moles'!$C105</f>
        <v>0</v>
      </c>
      <c r="AS93" s="19">
        <f ca="1">SUMPRODUCT(ReactionRateK3!$F115:$V115*OFFSET(ReactionStoich!$E$5:$U$5,AS$2,0))*(TimeStep)*'Composition Moles'!$C105</f>
        <v>-0.23886103336480846</v>
      </c>
      <c r="AT93" s="19">
        <f ca="1">SUMPRODUCT(ReactionRateK3!$F115:$V115*OFFSET(ReactionStoich!$E$5:$U$5,AT$2,0))*(TimeStep)*'Composition Moles'!$C105</f>
        <v>-0.23886103336480846</v>
      </c>
      <c r="AU93" s="19">
        <f ca="1">SUMPRODUCT(ReactionRateK3!$F115:$V115*OFFSET(ReactionStoich!$E$5:$U$5,AU$2,0))*(TimeStep)*'Composition Moles'!$C105</f>
        <v>-0.23886103336480846</v>
      </c>
      <c r="AV93" s="19">
        <f ca="1">SUMPRODUCT(ReactionRateK3!$F115:$V115*OFFSET(ReactionStoich!$E$5:$U$5,AV$2,0))*(TimeStep)*'Composition Moles'!$C105</f>
        <v>0</v>
      </c>
      <c r="AW93" s="19">
        <f ca="1">SUMPRODUCT(ReactionRateK3!$F115:$V115*OFFSET(ReactionStoich!$E$5:$U$5,AW$2,0))*(TimeStep)*'Composition Moles'!$C105</f>
        <v>0</v>
      </c>
      <c r="AX93" s="19">
        <f ca="1">SUMPRODUCT(ReactionRateK3!$F115:$V115*OFFSET(ReactionStoich!$E$5:$U$5,AX$2,0))*(TimeStep)*'Composition Moles'!$C105</f>
        <v>0</v>
      </c>
      <c r="AY93" s="19">
        <f ca="1">SUMPRODUCT(ReactionRateK3!$F115:$V115*OFFSET(ReactionStoich!$E$5:$U$5,AY$2,0))*(TimeStep)*'Composition Moles'!$C105</f>
        <v>0</v>
      </c>
      <c r="AZ93" s="19">
        <f ca="1">SUMPRODUCT(ReactionRateK3!$F115:$V115*OFFSET(ReactionStoich!$E$5:$U$5,AZ$2,0))*(TimeStep)*'Composition Moles'!$C105</f>
        <v>0</v>
      </c>
      <c r="BA93" s="19">
        <f ca="1">SUMPRODUCT(ReactionRateK3!$F115:$V115*OFFSET(ReactionStoich!$E$5:$U$5,BA$2,0))*(TimeStep)*'Composition Moles'!$C105</f>
        <v>0</v>
      </c>
      <c r="BB93" s="19">
        <f ca="1">SUMPRODUCT(ReactionRateK3!$F115:$V115*OFFSET(ReactionStoich!$E$5:$U$5,BB$2,0))*(TimeStep)*'Composition Moles'!$C105</f>
        <v>0</v>
      </c>
      <c r="BC93" s="19">
        <f ca="1">SUMPRODUCT(ReactionRateK3!$F115:$V115*OFFSET(ReactionStoich!$E$5:$U$5,BC$2,0))*(TimeStep)*'Composition Moles'!$C105</f>
        <v>0</v>
      </c>
      <c r="BD93" s="19">
        <f ca="1">SUMPRODUCT(ReactionRateK3!$F115:$V115*OFFSET(ReactionStoich!$E$5:$U$5,BD$2,0))*(TimeStep)*'Composition Moles'!$C105</f>
        <v>0</v>
      </c>
      <c r="BE93" s="19">
        <f ca="1">SUMPRODUCT(ReactionRateK3!$F115:$V115*OFFSET(ReactionStoich!$E$5:$U$5,BE$2,0))*(TimeStep)*'Composition Moles'!$C105</f>
        <v>0</v>
      </c>
      <c r="BF93" s="19">
        <f ca="1">SUMPRODUCT(ReactionRateK3!$F115:$V115*OFFSET(ReactionStoich!$E$5:$U$5,BF$2,0))*(TimeStep)*'Composition Moles'!$C105</f>
        <v>0</v>
      </c>
      <c r="BG93" s="19">
        <f ca="1">SUMPRODUCT(ReactionRateK3!$F115:$V115*OFFSET(ReactionStoich!$E$5:$U$5,BG$2,0))*(TimeStep)*'Composition Moles'!$C105</f>
        <v>0</v>
      </c>
      <c r="BH93" s="19">
        <f ca="1">SUMPRODUCT(ReactionRateK3!$F115:$V115*OFFSET(ReactionStoich!$E$5:$U$5,BH$2,0))*(TimeStep)*'Composition Moles'!$C105</f>
        <v>0</v>
      </c>
      <c r="BI93" s="19">
        <f ca="1">SUMPRODUCT(ReactionRateK3!$F115:$V115*OFFSET(ReactionStoich!$E$5:$U$5,BI$2,0))*(TimeStep)*'Composition Moles'!$C105</f>
        <v>0</v>
      </c>
      <c r="BJ93" s="19">
        <f ca="1">SUMPRODUCT(ReactionRateK3!$F115:$V115*OFFSET(ReactionStoich!$E$5:$U$5,BJ$2,0))*(TimeStep)*'Composition Moles'!$C105</f>
        <v>0</v>
      </c>
      <c r="BK93" s="19">
        <f ca="1">SUMPRODUCT(ReactionRateK3!$F115:$V115*OFFSET(ReactionStoich!$E$5:$U$5,BK$2,0))*(TimeStep)*'Composition Moles'!$C105</f>
        <v>0</v>
      </c>
      <c r="BL93" s="19">
        <f ca="1">SUMPRODUCT(ReactionRateK3!$F115:$V115*OFFSET(ReactionStoich!$E$5:$U$5,BL$2,0))*(TimeStep)*'Composition Moles'!$C105</f>
        <v>0</v>
      </c>
      <c r="BM93" s="19">
        <f ca="1">SUMPRODUCT(ReactionRateK3!$F115:$V115*OFFSET(ReactionStoich!$E$5:$U$5,BM$2,0))*(TimeStep)*'Composition Moles'!$C105</f>
        <v>0</v>
      </c>
      <c r="BN93" s="19">
        <f ca="1">SUMPRODUCT(ReactionRateK3!$F115:$V115*OFFSET(ReactionStoich!$E$5:$U$5,BN$2,0))*(TimeStep)*'Composition Moles'!$C105</f>
        <v>0</v>
      </c>
      <c r="BO93" s="19">
        <f ca="1">SUMPRODUCT(ReactionRateK3!$F115:$V115*OFFSET(ReactionStoich!$E$5:$U$5,BO$2,0))*(TimeStep)*'Composition Moles'!$C105</f>
        <v>0</v>
      </c>
      <c r="BP93" s="19">
        <f ca="1">SUMPRODUCT(ReactionRateK3!$F115:$V115*OFFSET(ReactionStoich!$E$5:$U$5,BP$2,0))*(TimeStep)*'Composition Moles'!$C105</f>
        <v>0</v>
      </c>
      <c r="BQ93" s="19">
        <f ca="1">SUMPRODUCT(ReactionRateK3!$F115:$V115*OFFSET(ReactionStoich!$E$5:$U$5,BQ$2,0))*(TimeStep)*'Composition Moles'!$C105</f>
        <v>0</v>
      </c>
      <c r="BR93" s="19">
        <f ca="1">SUMPRODUCT(ReactionRateK3!$F115:$V115*OFFSET(ReactionStoich!$E$5:$U$5,BR$2,0))*(TimeStep)*'Composition Moles'!$C105</f>
        <v>0</v>
      </c>
      <c r="BS93" s="19">
        <f ca="1">SUMPRODUCT(ReactionRateK3!$F115:$V115*OFFSET(ReactionStoich!$E$5:$U$5,BS$2,0))*(TimeStep)*'Composition Moles'!$C105</f>
        <v>0</v>
      </c>
      <c r="BT93" s="19">
        <f ca="1">SUMPRODUCT(ReactionRateK3!$F115:$V115*OFFSET(ReactionStoich!$E$5:$U$5,BT$2,0))*(TimeStep)*'Composition Moles'!$C105</f>
        <v>0</v>
      </c>
      <c r="BU93" s="19">
        <f ca="1">SUMPRODUCT(ReactionRateK3!$F115:$V115*OFFSET(ReactionStoich!$E$5:$U$5,BU$2,0))*(TimeStep)*'Composition Moles'!$C105</f>
        <v>0</v>
      </c>
      <c r="BV93" s="19">
        <f ca="1">SUMPRODUCT(ReactionRateK3!$F115:$V115*OFFSET(ReactionStoich!$E$5:$U$5,BV$2,0))*(TimeStep)*'Composition Moles'!$C105</f>
        <v>0</v>
      </c>
      <c r="BW93" s="19">
        <f ca="1">SUMPRODUCT(ReactionRateK3!$F115:$V115*OFFSET(ReactionStoich!$E$5:$U$5,BW$2,0))*(TimeStep)*'Composition Moles'!$C105</f>
        <v>0</v>
      </c>
    </row>
    <row r="94" spans="1:75">
      <c r="A94">
        <f>ReactionRateK1!A116</f>
        <v>4.1999999999999931</v>
      </c>
      <c r="B94" s="20">
        <f t="shared" ca="1" si="8"/>
        <v>-1643.6442297475996</v>
      </c>
      <c r="C94" s="20">
        <f ca="1">'Composition Moles'!BZ106</f>
        <v>144257.76243706176</v>
      </c>
      <c r="D94" s="26">
        <f t="shared" ca="1" si="7"/>
        <v>1.1393800943396065E-2</v>
      </c>
      <c r="F94" s="19">
        <f ca="1">SUMPRODUCT(ReactionRateK3!$F116:$V116*OFFSET(ReactionStoich!$E$5:$U$5,F$2,0))*(TimeStep)*'Composition Moles'!$C106</f>
        <v>-2.3388496892370894E-2</v>
      </c>
      <c r="G94" s="19">
        <f ca="1">SUMPRODUCT(ReactionRateK3!$F116:$V116*OFFSET(ReactionStoich!$E$5:$U$5,G$2,0))*(TimeStep)*'Composition Moles'!$C106</f>
        <v>0</v>
      </c>
      <c r="H94" s="19">
        <f ca="1">SUMPRODUCT(ReactionRateK3!$F116:$V116*OFFSET(ReactionStoich!$E$5:$U$5,H$2,0))*(TimeStep)*'Composition Moles'!$C106</f>
        <v>2.3225740110257402E-2</v>
      </c>
      <c r="I94" s="19">
        <f ca="1">SUMPRODUCT(ReactionRateK3!$F116:$V116*OFFSET(ReactionStoich!$E$5:$U$5,I$2,0))*(TimeStep)*'Composition Moles'!$C106</f>
        <v>1.6275678211349217E-4</v>
      </c>
      <c r="J94" s="19">
        <f ca="1">SUMPRODUCT(ReactionRateK3!$F116:$V116*OFFSET(ReactionStoich!$E$5:$U$5,J$2,0))*(TimeStep)*'Composition Moles'!$C106</f>
        <v>0</v>
      </c>
      <c r="K94" s="19">
        <f ca="1">SUMPRODUCT(ReactionRateK3!$F116:$V116*OFFSET(ReactionStoich!$E$5:$U$5,K$2,0))*(TimeStep)*'Composition Moles'!$C106</f>
        <v>0</v>
      </c>
      <c r="L94" s="19">
        <f ca="1">SUMPRODUCT(ReactionRateK3!$F116:$V116*OFFSET(ReactionStoich!$E$5:$U$5,L$2,0))*(TimeStep)*'Composition Moles'!$C106</f>
        <v>0</v>
      </c>
      <c r="M94" s="19">
        <f ca="1">SUMPRODUCT(ReactionRateK3!$F116:$V116*OFFSET(ReactionStoich!$E$5:$U$5,M$2,0))*(TimeStep)*'Composition Moles'!$C106</f>
        <v>0</v>
      </c>
      <c r="N94" s="19">
        <f ca="1">SUMPRODUCT(ReactionRateK3!$F116:$V116*OFFSET(ReactionStoich!$E$5:$U$5,N$2,0))*(TimeStep)*'Composition Moles'!$C106</f>
        <v>0</v>
      </c>
      <c r="O94" s="19">
        <f ca="1">SUMPRODUCT(ReactionRateK3!$F116:$V116*OFFSET(ReactionStoich!$E$5:$U$5,O$2,0))*(TimeStep)*'Composition Moles'!$C106</f>
        <v>0</v>
      </c>
      <c r="P94" s="19">
        <f ca="1">SUMPRODUCT(ReactionRateK3!$F116:$V116*OFFSET(ReactionStoich!$E$5:$U$5,P$2,0))*(TimeStep)*'Composition Moles'!$C106</f>
        <v>0</v>
      </c>
      <c r="Q94" s="19">
        <f ca="1">SUMPRODUCT(ReactionRateK3!$F116:$V116*OFFSET(ReactionStoich!$E$5:$U$5,Q$2,0))*(TimeStep)*'Composition Moles'!$C106</f>
        <v>0</v>
      </c>
      <c r="R94" s="19">
        <f ca="1">SUMPRODUCT(ReactionRateK3!$F116:$V116*OFFSET(ReactionStoich!$E$5:$U$5,R$2,0))*(TimeStep)*'Composition Moles'!$C106</f>
        <v>0</v>
      </c>
      <c r="S94" s="19">
        <f ca="1">SUMPRODUCT(ReactionRateK3!$F116:$V116*OFFSET(ReactionStoich!$E$5:$U$5,S$2,0))*(TimeStep)*'Composition Moles'!$C106</f>
        <v>1.5629497028343922</v>
      </c>
      <c r="T94" s="19">
        <f ca="1">SUMPRODUCT(ReactionRateK3!$F116:$V116*OFFSET(ReactionStoich!$E$5:$U$5,T$2,0))*(TimeStep)*'Composition Moles'!$C106</f>
        <v>0</v>
      </c>
      <c r="U94" s="19">
        <f ca="1">SUMPRODUCT(ReactionRateK3!$F116:$V116*OFFSET(ReactionStoich!$E$5:$U$5,U$2,0))*(TimeStep)*'Composition Moles'!$C106</f>
        <v>0</v>
      </c>
      <c r="V94" s="19">
        <f ca="1">SUMPRODUCT(ReactionRateK3!$F116:$V116*OFFSET(ReactionStoich!$E$5:$U$5,V$2,0))*(TimeStep)*'Composition Moles'!$C106</f>
        <v>0</v>
      </c>
      <c r="W94" s="19">
        <f ca="1">SUMPRODUCT(ReactionRateK3!$F116:$V116*OFFSET(ReactionStoich!$E$5:$U$5,W$2,0))*(TimeStep)*'Composition Moles'!$C106</f>
        <v>0</v>
      </c>
      <c r="X94" s="19">
        <f ca="1">SUMPRODUCT(ReactionRateK3!$F116:$V116*OFFSET(ReactionStoich!$E$5:$U$5,X$2,0))*(TimeStep)*'Composition Moles'!$C106</f>
        <v>0</v>
      </c>
      <c r="Y94" s="19">
        <f ca="1">SUMPRODUCT(ReactionRateK3!$F116:$V116*OFFSET(ReactionStoich!$E$5:$U$5,Y$2,0))*(TimeStep)*'Composition Moles'!$C106</f>
        <v>-3.8082164257017852</v>
      </c>
      <c r="Z94" s="19">
        <f ca="1">SUMPRODUCT(ReactionRateK3!$F116:$V116*OFFSET(ReactionStoich!$E$5:$U$5,Z$2,0))*(TimeStep)*'Composition Moles'!$C106</f>
        <v>0</v>
      </c>
      <c r="AA94" s="19">
        <f ca="1">SUMPRODUCT(ReactionRateK3!$F116:$V116*OFFSET(ReactionStoich!$E$5:$U$5,AA$2,0))*(TimeStep)*'Composition Moles'!$C106</f>
        <v>0</v>
      </c>
      <c r="AB94" s="19">
        <f ca="1">SUMPRODUCT(ReactionRateK3!$F116:$V116*OFFSET(ReactionStoich!$E$5:$U$5,AB$2,0))*(TimeStep)*'Composition Moles'!$C106</f>
        <v>0</v>
      </c>
      <c r="AC94" s="19">
        <f ca="1">SUMPRODUCT(ReactionRateK3!$F116:$V116*OFFSET(ReactionStoich!$E$5:$U$5,AC$2,0))*(TimeStep)*'Composition Moles'!$C106</f>
        <v>0</v>
      </c>
      <c r="AD94" s="19">
        <f ca="1">SUMPRODUCT(ReactionRateK3!$F116:$V116*OFFSET(ReactionStoich!$E$5:$U$5,AD$2,0))*(TimeStep)*'Composition Moles'!$C106</f>
        <v>0</v>
      </c>
      <c r="AE94" s="19">
        <f ca="1">SUMPRODUCT(ReactionRateK3!$F116:$V116*OFFSET(ReactionStoich!$E$5:$U$5,AE$2,0))*(TimeStep)*'Composition Moles'!$C106</f>
        <v>0</v>
      </c>
      <c r="AF94" s="19">
        <f ca="1">SUMPRODUCT(ReactionRateK3!$F116:$V116*OFFSET(ReactionStoich!$E$5:$U$5,AF$2,0))*(TimeStep)*'Composition Moles'!$C106</f>
        <v>0</v>
      </c>
      <c r="AG94" s="19">
        <f ca="1">SUMPRODUCT(ReactionRateK3!$F116:$V116*OFFSET(ReactionStoich!$E$5:$U$5,AG$2,0))*(TimeStep)*'Composition Moles'!$C106</f>
        <v>-8.098869598576041E-3</v>
      </c>
      <c r="AH94" s="19">
        <f ca="1">SUMPRODUCT(ReactionRateK3!$F116:$V116*OFFSET(ReactionStoich!$E$5:$U$5,AH$2,0))*(TimeStep)*'Composition Moles'!$C106</f>
        <v>-0.72584791590444853</v>
      </c>
      <c r="AI94" s="19">
        <f ca="1">SUMPRODUCT(ReactionRateK3!$F116:$V116*OFFSET(ReactionStoich!$E$5:$U$5,AI$2,0))*(TimeStep)*'Composition Moles'!$C106</f>
        <v>3.0714663068899384</v>
      </c>
      <c r="AJ94" s="19">
        <f ca="1">SUMPRODUCT(ReactionRateK3!$F116:$V116*OFFSET(ReactionStoich!$E$5:$U$5,AJ$2,0))*(TimeStep)*'Composition Moles'!$C106</f>
        <v>0.6370039720803351</v>
      </c>
      <c r="AK94" s="19">
        <f ca="1">SUMPRODUCT(ReactionRateK3!$F116:$V116*OFFSET(ReactionStoich!$E$5:$U$5,AK$2,0))*(TimeStep)*'Composition Moles'!$C106</f>
        <v>0</v>
      </c>
      <c r="AL94" s="19">
        <f ca="1">SUMPRODUCT(ReactionRateK3!$F116:$V116*OFFSET(ReactionStoich!$E$5:$U$5,AL$2,0))*(TimeStep)*'Composition Moles'!$C106</f>
        <v>0</v>
      </c>
      <c r="AM94" s="19">
        <f ca="1">SUMPRODUCT(ReactionRateK3!$F116:$V116*OFFSET(ReactionStoich!$E$5:$U$5,AM$2,0))*(TimeStep)*'Composition Moles'!$C106</f>
        <v>0</v>
      </c>
      <c r="AN94" s="19">
        <f ca="1">SUMPRODUCT(ReactionRateK3!$F116:$V116*OFFSET(ReactionStoich!$E$5:$U$5,AN$2,0))*(TimeStep)*'Composition Moles'!$C106</f>
        <v>0</v>
      </c>
      <c r="AO94" s="19">
        <f ca="1">SUMPRODUCT(ReactionRateK3!$F116:$V116*OFFSET(ReactionStoich!$E$5:$U$5,AO$2,0))*(TimeStep)*'Composition Moles'!$C106</f>
        <v>-1.6275678211349217E-4</v>
      </c>
      <c r="AP94" s="19">
        <f ca="1">SUMPRODUCT(ReactionRateK3!$F116:$V116*OFFSET(ReactionStoich!$E$5:$U$5,AP$2,0))*(TimeStep)*'Composition Moles'!$C106</f>
        <v>-2.3381448510258626E-2</v>
      </c>
      <c r="AQ94" s="19">
        <f ca="1">SUMPRODUCT(ReactionRateK3!$F116:$V116*OFFSET(ReactionStoich!$E$5:$U$5,AQ$2,0))*(TimeStep)*'Composition Moles'!$C106</f>
        <v>0</v>
      </c>
      <c r="AR94" s="19">
        <f ca="1">SUMPRODUCT(ReactionRateK3!$F116:$V116*OFFSET(ReactionStoich!$E$5:$U$5,AR$2,0))*(TimeStep)*'Composition Moles'!$C106</f>
        <v>0</v>
      </c>
      <c r="AS94" s="19">
        <f ca="1">SUMPRODUCT(ReactionRateK3!$F116:$V116*OFFSET(ReactionStoich!$E$5:$U$5,AS$2,0))*(TimeStep)*'Composition Moles'!$C106</f>
        <v>-0.23523752176916127</v>
      </c>
      <c r="AT94" s="19">
        <f ca="1">SUMPRODUCT(ReactionRateK3!$F116:$V116*OFFSET(ReactionStoich!$E$5:$U$5,AT$2,0))*(TimeStep)*'Composition Moles'!$C106</f>
        <v>-0.23523752176916127</v>
      </c>
      <c r="AU94" s="19">
        <f ca="1">SUMPRODUCT(ReactionRateK3!$F116:$V116*OFFSET(ReactionStoich!$E$5:$U$5,AU$2,0))*(TimeStep)*'Composition Moles'!$C106</f>
        <v>-0.23523752176916127</v>
      </c>
      <c r="AV94" s="19">
        <f ca="1">SUMPRODUCT(ReactionRateK3!$F116:$V116*OFFSET(ReactionStoich!$E$5:$U$5,AV$2,0))*(TimeStep)*'Composition Moles'!$C106</f>
        <v>0</v>
      </c>
      <c r="AW94" s="19">
        <f ca="1">SUMPRODUCT(ReactionRateK3!$F116:$V116*OFFSET(ReactionStoich!$E$5:$U$5,AW$2,0))*(TimeStep)*'Composition Moles'!$C106</f>
        <v>0</v>
      </c>
      <c r="AX94" s="19">
        <f ca="1">SUMPRODUCT(ReactionRateK3!$F116:$V116*OFFSET(ReactionStoich!$E$5:$U$5,AX$2,0))*(TimeStep)*'Composition Moles'!$C106</f>
        <v>0</v>
      </c>
      <c r="AY94" s="19">
        <f ca="1">SUMPRODUCT(ReactionRateK3!$F116:$V116*OFFSET(ReactionStoich!$E$5:$U$5,AY$2,0))*(TimeStep)*'Composition Moles'!$C106</f>
        <v>0</v>
      </c>
      <c r="AZ94" s="19">
        <f ca="1">SUMPRODUCT(ReactionRateK3!$F116:$V116*OFFSET(ReactionStoich!$E$5:$U$5,AZ$2,0))*(TimeStep)*'Composition Moles'!$C106</f>
        <v>0</v>
      </c>
      <c r="BA94" s="19">
        <f ca="1">SUMPRODUCT(ReactionRateK3!$F116:$V116*OFFSET(ReactionStoich!$E$5:$U$5,BA$2,0))*(TimeStep)*'Composition Moles'!$C106</f>
        <v>0</v>
      </c>
      <c r="BB94" s="19">
        <f ca="1">SUMPRODUCT(ReactionRateK3!$F116:$V116*OFFSET(ReactionStoich!$E$5:$U$5,BB$2,0))*(TimeStep)*'Composition Moles'!$C106</f>
        <v>0</v>
      </c>
      <c r="BC94" s="19">
        <f ca="1">SUMPRODUCT(ReactionRateK3!$F116:$V116*OFFSET(ReactionStoich!$E$5:$U$5,BC$2,0))*(TimeStep)*'Composition Moles'!$C106</f>
        <v>0</v>
      </c>
      <c r="BD94" s="19">
        <f ca="1">SUMPRODUCT(ReactionRateK3!$F116:$V116*OFFSET(ReactionStoich!$E$5:$U$5,BD$2,0))*(TimeStep)*'Composition Moles'!$C106</f>
        <v>0</v>
      </c>
      <c r="BE94" s="19">
        <f ca="1">SUMPRODUCT(ReactionRateK3!$F116:$V116*OFFSET(ReactionStoich!$E$5:$U$5,BE$2,0))*(TimeStep)*'Composition Moles'!$C106</f>
        <v>0</v>
      </c>
      <c r="BF94" s="19">
        <f ca="1">SUMPRODUCT(ReactionRateK3!$F116:$V116*OFFSET(ReactionStoich!$E$5:$U$5,BF$2,0))*(TimeStep)*'Composition Moles'!$C106</f>
        <v>0</v>
      </c>
      <c r="BG94" s="19">
        <f ca="1">SUMPRODUCT(ReactionRateK3!$F116:$V116*OFFSET(ReactionStoich!$E$5:$U$5,BG$2,0))*(TimeStep)*'Composition Moles'!$C106</f>
        <v>0</v>
      </c>
      <c r="BH94" s="19">
        <f ca="1">SUMPRODUCT(ReactionRateK3!$F116:$V116*OFFSET(ReactionStoich!$E$5:$U$5,BH$2,0))*(TimeStep)*'Composition Moles'!$C106</f>
        <v>0</v>
      </c>
      <c r="BI94" s="19">
        <f ca="1">SUMPRODUCT(ReactionRateK3!$F116:$V116*OFFSET(ReactionStoich!$E$5:$U$5,BI$2,0))*(TimeStep)*'Composition Moles'!$C106</f>
        <v>0</v>
      </c>
      <c r="BJ94" s="19">
        <f ca="1">SUMPRODUCT(ReactionRateK3!$F116:$V116*OFFSET(ReactionStoich!$E$5:$U$5,BJ$2,0))*(TimeStep)*'Composition Moles'!$C106</f>
        <v>0</v>
      </c>
      <c r="BK94" s="19">
        <f ca="1">SUMPRODUCT(ReactionRateK3!$F116:$V116*OFFSET(ReactionStoich!$E$5:$U$5,BK$2,0))*(TimeStep)*'Composition Moles'!$C106</f>
        <v>0</v>
      </c>
      <c r="BL94" s="19">
        <f ca="1">SUMPRODUCT(ReactionRateK3!$F116:$V116*OFFSET(ReactionStoich!$E$5:$U$5,BL$2,0))*(TimeStep)*'Composition Moles'!$C106</f>
        <v>0</v>
      </c>
      <c r="BM94" s="19">
        <f ca="1">SUMPRODUCT(ReactionRateK3!$F116:$V116*OFFSET(ReactionStoich!$E$5:$U$5,BM$2,0))*(TimeStep)*'Composition Moles'!$C106</f>
        <v>0</v>
      </c>
      <c r="BN94" s="19">
        <f ca="1">SUMPRODUCT(ReactionRateK3!$F116:$V116*OFFSET(ReactionStoich!$E$5:$U$5,BN$2,0))*(TimeStep)*'Composition Moles'!$C106</f>
        <v>0</v>
      </c>
      <c r="BO94" s="19">
        <f ca="1">SUMPRODUCT(ReactionRateK3!$F116:$V116*OFFSET(ReactionStoich!$E$5:$U$5,BO$2,0))*(TimeStep)*'Composition Moles'!$C106</f>
        <v>0</v>
      </c>
      <c r="BP94" s="19">
        <f ca="1">SUMPRODUCT(ReactionRateK3!$F116:$V116*OFFSET(ReactionStoich!$E$5:$U$5,BP$2,0))*(TimeStep)*'Composition Moles'!$C106</f>
        <v>0</v>
      </c>
      <c r="BQ94" s="19">
        <f ca="1">SUMPRODUCT(ReactionRateK3!$F116:$V116*OFFSET(ReactionStoich!$E$5:$U$5,BQ$2,0))*(TimeStep)*'Composition Moles'!$C106</f>
        <v>0</v>
      </c>
      <c r="BR94" s="19">
        <f ca="1">SUMPRODUCT(ReactionRateK3!$F116:$V116*OFFSET(ReactionStoich!$E$5:$U$5,BR$2,0))*(TimeStep)*'Composition Moles'!$C106</f>
        <v>0</v>
      </c>
      <c r="BS94" s="19">
        <f ca="1">SUMPRODUCT(ReactionRateK3!$F116:$V116*OFFSET(ReactionStoich!$E$5:$U$5,BS$2,0))*(TimeStep)*'Composition Moles'!$C106</f>
        <v>0</v>
      </c>
      <c r="BT94" s="19">
        <f ca="1">SUMPRODUCT(ReactionRateK3!$F116:$V116*OFFSET(ReactionStoich!$E$5:$U$5,BT$2,0))*(TimeStep)*'Composition Moles'!$C106</f>
        <v>0</v>
      </c>
      <c r="BU94" s="19">
        <f ca="1">SUMPRODUCT(ReactionRateK3!$F116:$V116*OFFSET(ReactionStoich!$E$5:$U$5,BU$2,0))*(TimeStep)*'Composition Moles'!$C106</f>
        <v>0</v>
      </c>
      <c r="BV94" s="19">
        <f ca="1">SUMPRODUCT(ReactionRateK3!$F116:$V116*OFFSET(ReactionStoich!$E$5:$U$5,BV$2,0))*(TimeStep)*'Composition Moles'!$C106</f>
        <v>0</v>
      </c>
      <c r="BW94" s="19">
        <f ca="1">SUMPRODUCT(ReactionRateK3!$F116:$V116*OFFSET(ReactionStoich!$E$5:$U$5,BW$2,0))*(TimeStep)*'Composition Moles'!$C106</f>
        <v>0</v>
      </c>
    </row>
    <row r="95" spans="1:75">
      <c r="A95">
        <f>ReactionRateK1!A117</f>
        <v>4.2499999999999929</v>
      </c>
      <c r="B95" s="20">
        <f t="shared" ca="1" si="8"/>
        <v>-1609.3532653012403</v>
      </c>
      <c r="C95" s="20">
        <f ca="1">'Composition Moles'!BZ107</f>
        <v>144256.56910955565</v>
      </c>
      <c r="D95" s="26">
        <f t="shared" ca="1" si="7"/>
        <v>1.1156187030061812E-2</v>
      </c>
      <c r="F95" s="19">
        <f ca="1">SUMPRODUCT(ReactionRateK3!$F117:$V117*OFFSET(ReactionStoich!$E$5:$U$5,F$2,0))*(TimeStep)*'Composition Moles'!$C107</f>
        <v>-2.189138525083157E-2</v>
      </c>
      <c r="G95" s="19">
        <f ca="1">SUMPRODUCT(ReactionRateK3!$F117:$V117*OFFSET(ReactionStoich!$E$5:$U$5,G$2,0))*(TimeStep)*'Composition Moles'!$C107</f>
        <v>0</v>
      </c>
      <c r="H95" s="19">
        <f ca="1">SUMPRODUCT(ReactionRateK3!$F117:$V117*OFFSET(ReactionStoich!$E$5:$U$5,H$2,0))*(TimeStep)*'Composition Moles'!$C107</f>
        <v>2.1743603253662432E-2</v>
      </c>
      <c r="I95" s="19">
        <f ca="1">SUMPRODUCT(ReactionRateK3!$F117:$V117*OFFSET(ReactionStoich!$E$5:$U$5,I$2,0))*(TimeStep)*'Composition Moles'!$C107</f>
        <v>1.4778199716914238E-4</v>
      </c>
      <c r="J95" s="19">
        <f ca="1">SUMPRODUCT(ReactionRateK3!$F117:$V117*OFFSET(ReactionStoich!$E$5:$U$5,J$2,0))*(TimeStep)*'Composition Moles'!$C107</f>
        <v>0</v>
      </c>
      <c r="K95" s="19">
        <f ca="1">SUMPRODUCT(ReactionRateK3!$F117:$V117*OFFSET(ReactionStoich!$E$5:$U$5,K$2,0))*(TimeStep)*'Composition Moles'!$C107</f>
        <v>0</v>
      </c>
      <c r="L95" s="19">
        <f ca="1">SUMPRODUCT(ReactionRateK3!$F117:$V117*OFFSET(ReactionStoich!$E$5:$U$5,L$2,0))*(TimeStep)*'Composition Moles'!$C107</f>
        <v>0</v>
      </c>
      <c r="M95" s="19">
        <f ca="1">SUMPRODUCT(ReactionRateK3!$F117:$V117*OFFSET(ReactionStoich!$E$5:$U$5,M$2,0))*(TimeStep)*'Composition Moles'!$C107</f>
        <v>0</v>
      </c>
      <c r="N95" s="19">
        <f ca="1">SUMPRODUCT(ReactionRateK3!$F117:$V117*OFFSET(ReactionStoich!$E$5:$U$5,N$2,0))*(TimeStep)*'Composition Moles'!$C107</f>
        <v>0</v>
      </c>
      <c r="O95" s="19">
        <f ca="1">SUMPRODUCT(ReactionRateK3!$F117:$V117*OFFSET(ReactionStoich!$E$5:$U$5,O$2,0))*(TimeStep)*'Composition Moles'!$C107</f>
        <v>0</v>
      </c>
      <c r="P95" s="19">
        <f ca="1">SUMPRODUCT(ReactionRateK3!$F117:$V117*OFFSET(ReactionStoich!$E$5:$U$5,P$2,0))*(TimeStep)*'Composition Moles'!$C107</f>
        <v>0</v>
      </c>
      <c r="Q95" s="19">
        <f ca="1">SUMPRODUCT(ReactionRateK3!$F117:$V117*OFFSET(ReactionStoich!$E$5:$U$5,Q$2,0))*(TimeStep)*'Composition Moles'!$C107</f>
        <v>0</v>
      </c>
      <c r="R95" s="19">
        <f ca="1">SUMPRODUCT(ReactionRateK3!$F117:$V117*OFFSET(ReactionStoich!$E$5:$U$5,R$2,0))*(TimeStep)*'Composition Moles'!$C107</f>
        <v>0</v>
      </c>
      <c r="S95" s="19">
        <f ca="1">SUMPRODUCT(ReactionRateK3!$F117:$V117*OFFSET(ReactionStoich!$E$5:$U$5,S$2,0))*(TimeStep)*'Composition Moles'!$C107</f>
        <v>1.5239957064918819</v>
      </c>
      <c r="T95" s="19">
        <f ca="1">SUMPRODUCT(ReactionRateK3!$F117:$V117*OFFSET(ReactionStoich!$E$5:$U$5,T$2,0))*(TimeStep)*'Composition Moles'!$C107</f>
        <v>0</v>
      </c>
      <c r="U95" s="19">
        <f ca="1">SUMPRODUCT(ReactionRateK3!$F117:$V117*OFFSET(ReactionStoich!$E$5:$U$5,U$2,0))*(TimeStep)*'Composition Moles'!$C107</f>
        <v>0</v>
      </c>
      <c r="V95" s="19">
        <f ca="1">SUMPRODUCT(ReactionRateK3!$F117:$V117*OFFSET(ReactionStoich!$E$5:$U$5,V$2,0))*(TimeStep)*'Composition Moles'!$C107</f>
        <v>0</v>
      </c>
      <c r="W95" s="19">
        <f ca="1">SUMPRODUCT(ReactionRateK3!$F117:$V117*OFFSET(ReactionStoich!$E$5:$U$5,W$2,0))*(TimeStep)*'Composition Moles'!$C107</f>
        <v>0</v>
      </c>
      <c r="X95" s="19">
        <f ca="1">SUMPRODUCT(ReactionRateK3!$F117:$V117*OFFSET(ReactionStoich!$E$5:$U$5,X$2,0))*(TimeStep)*'Composition Moles'!$C107</f>
        <v>0</v>
      </c>
      <c r="Y95" s="19">
        <f ca="1">SUMPRODUCT(ReactionRateK3!$F117:$V117*OFFSET(ReactionStoich!$E$5:$U$5,Y$2,0))*(TimeStep)*'Composition Moles'!$C107</f>
        <v>-3.7211560565428732</v>
      </c>
      <c r="Z95" s="19">
        <f ca="1">SUMPRODUCT(ReactionRateK3!$F117:$V117*OFFSET(ReactionStoich!$E$5:$U$5,Z$2,0))*(TimeStep)*'Composition Moles'!$C107</f>
        <v>0</v>
      </c>
      <c r="AA95" s="19">
        <f ca="1">SUMPRODUCT(ReactionRateK3!$F117:$V117*OFFSET(ReactionStoich!$E$5:$U$5,AA$2,0))*(TimeStep)*'Composition Moles'!$C107</f>
        <v>0</v>
      </c>
      <c r="AB95" s="19">
        <f ca="1">SUMPRODUCT(ReactionRateK3!$F117:$V117*OFFSET(ReactionStoich!$E$5:$U$5,AB$2,0))*(TimeStep)*'Composition Moles'!$C107</f>
        <v>0</v>
      </c>
      <c r="AC95" s="19">
        <f ca="1">SUMPRODUCT(ReactionRateK3!$F117:$V117*OFFSET(ReactionStoich!$E$5:$U$5,AC$2,0))*(TimeStep)*'Composition Moles'!$C107</f>
        <v>0</v>
      </c>
      <c r="AD95" s="19">
        <f ca="1">SUMPRODUCT(ReactionRateK3!$F117:$V117*OFFSET(ReactionStoich!$E$5:$U$5,AD$2,0))*(TimeStep)*'Composition Moles'!$C107</f>
        <v>0</v>
      </c>
      <c r="AE95" s="19">
        <f ca="1">SUMPRODUCT(ReactionRateK3!$F117:$V117*OFFSET(ReactionStoich!$E$5:$U$5,AE$2,0))*(TimeStep)*'Composition Moles'!$C107</f>
        <v>0</v>
      </c>
      <c r="AF95" s="19">
        <f ca="1">SUMPRODUCT(ReactionRateK3!$F117:$V117*OFFSET(ReactionStoich!$E$5:$U$5,AF$2,0))*(TimeStep)*'Composition Moles'!$C107</f>
        <v>0</v>
      </c>
      <c r="AG95" s="19">
        <f ca="1">SUMPRODUCT(ReactionRateK3!$F117:$V117*OFFSET(ReactionStoich!$E$5:$U$5,AG$2,0))*(TimeStep)*'Composition Moles'!$C107</f>
        <v>-7.8541476364338905E-3</v>
      </c>
      <c r="AH95" s="19">
        <f ca="1">SUMPRODUCT(ReactionRateK3!$F117:$V117*OFFSET(ReactionStoich!$E$5:$U$5,AH$2,0))*(TimeStep)*'Composition Moles'!$C107</f>
        <v>-0.7399430800247041</v>
      </c>
      <c r="AI95" s="19">
        <f ca="1">SUMPRODUCT(ReactionRateK3!$F117:$V117*OFFSET(ReactionStoich!$E$5:$U$5,AI$2,0))*(TimeStep)*'Composition Moles'!$C107</f>
        <v>3.0402505878351258</v>
      </c>
      <c r="AJ95" s="19">
        <f ca="1">SUMPRODUCT(ReactionRateK3!$F117:$V117*OFFSET(ReactionStoich!$E$5:$U$5,AJ$2,0))*(TimeStep)*'Composition Moles'!$C107</f>
        <v>0.62180218593494385</v>
      </c>
      <c r="AK95" s="19">
        <f ca="1">SUMPRODUCT(ReactionRateK3!$F117:$V117*OFFSET(ReactionStoich!$E$5:$U$5,AK$2,0))*(TimeStep)*'Composition Moles'!$C107</f>
        <v>0</v>
      </c>
      <c r="AL95" s="19">
        <f ca="1">SUMPRODUCT(ReactionRateK3!$F117:$V117*OFFSET(ReactionStoich!$E$5:$U$5,AL$2,0))*(TimeStep)*'Composition Moles'!$C107</f>
        <v>0</v>
      </c>
      <c r="AM95" s="19">
        <f ca="1">SUMPRODUCT(ReactionRateK3!$F117:$V117*OFFSET(ReactionStoich!$E$5:$U$5,AM$2,0))*(TimeStep)*'Composition Moles'!$C107</f>
        <v>0</v>
      </c>
      <c r="AN95" s="19">
        <f ca="1">SUMPRODUCT(ReactionRateK3!$F117:$V117*OFFSET(ReactionStoich!$E$5:$U$5,AN$2,0))*(TimeStep)*'Composition Moles'!$C107</f>
        <v>0</v>
      </c>
      <c r="AO95" s="19">
        <f ca="1">SUMPRODUCT(ReactionRateK3!$F117:$V117*OFFSET(ReactionStoich!$E$5:$U$5,AO$2,0))*(TimeStep)*'Composition Moles'!$C107</f>
        <v>-1.4778199716914238E-4</v>
      </c>
      <c r="AP95" s="19">
        <f ca="1">SUMPRODUCT(ReactionRateK3!$F117:$V117*OFFSET(ReactionStoich!$E$5:$U$5,AP$2,0))*(TimeStep)*'Composition Moles'!$C107</f>
        <v>-2.1862330671085242E-2</v>
      </c>
      <c r="AQ95" s="19">
        <f ca="1">SUMPRODUCT(ReactionRateK3!$F117:$V117*OFFSET(ReactionStoich!$E$5:$U$5,AQ$2,0))*(TimeStep)*'Composition Moles'!$C107</f>
        <v>0</v>
      </c>
      <c r="AR95" s="19">
        <f ca="1">SUMPRODUCT(ReactionRateK3!$F117:$V117*OFFSET(ReactionStoich!$E$5:$U$5,AR$2,0))*(TimeStep)*'Composition Moles'!$C107</f>
        <v>0</v>
      </c>
      <c r="AS95" s="19">
        <f ca="1">SUMPRODUCT(ReactionRateK3!$F117:$V117*OFFSET(ReactionStoich!$E$5:$U$5,AS$2,0))*(TimeStep)*'Composition Moles'!$C107</f>
        <v>-0.23169502779656226</v>
      </c>
      <c r="AT95" s="19">
        <f ca="1">SUMPRODUCT(ReactionRateK3!$F117:$V117*OFFSET(ReactionStoich!$E$5:$U$5,AT$2,0))*(TimeStep)*'Composition Moles'!$C107</f>
        <v>-0.23169502779656226</v>
      </c>
      <c r="AU95" s="19">
        <f ca="1">SUMPRODUCT(ReactionRateK3!$F117:$V117*OFFSET(ReactionStoich!$E$5:$U$5,AU$2,0))*(TimeStep)*'Composition Moles'!$C107</f>
        <v>-0.23169502779656226</v>
      </c>
      <c r="AV95" s="19">
        <f ca="1">SUMPRODUCT(ReactionRateK3!$F117:$V117*OFFSET(ReactionStoich!$E$5:$U$5,AV$2,0))*(TimeStep)*'Composition Moles'!$C107</f>
        <v>0</v>
      </c>
      <c r="AW95" s="19">
        <f ca="1">SUMPRODUCT(ReactionRateK3!$F117:$V117*OFFSET(ReactionStoich!$E$5:$U$5,AW$2,0))*(TimeStep)*'Composition Moles'!$C107</f>
        <v>0</v>
      </c>
      <c r="AX95" s="19">
        <f ca="1">SUMPRODUCT(ReactionRateK3!$F117:$V117*OFFSET(ReactionStoich!$E$5:$U$5,AX$2,0))*(TimeStep)*'Composition Moles'!$C107</f>
        <v>0</v>
      </c>
      <c r="AY95" s="19">
        <f ca="1">SUMPRODUCT(ReactionRateK3!$F117:$V117*OFFSET(ReactionStoich!$E$5:$U$5,AY$2,0))*(TimeStep)*'Composition Moles'!$C107</f>
        <v>0</v>
      </c>
      <c r="AZ95" s="19">
        <f ca="1">SUMPRODUCT(ReactionRateK3!$F117:$V117*OFFSET(ReactionStoich!$E$5:$U$5,AZ$2,0))*(TimeStep)*'Composition Moles'!$C107</f>
        <v>0</v>
      </c>
      <c r="BA95" s="19">
        <f ca="1">SUMPRODUCT(ReactionRateK3!$F117:$V117*OFFSET(ReactionStoich!$E$5:$U$5,BA$2,0))*(TimeStep)*'Composition Moles'!$C107</f>
        <v>0</v>
      </c>
      <c r="BB95" s="19">
        <f ca="1">SUMPRODUCT(ReactionRateK3!$F117:$V117*OFFSET(ReactionStoich!$E$5:$U$5,BB$2,0))*(TimeStep)*'Composition Moles'!$C107</f>
        <v>0</v>
      </c>
      <c r="BC95" s="19">
        <f ca="1">SUMPRODUCT(ReactionRateK3!$F117:$V117*OFFSET(ReactionStoich!$E$5:$U$5,BC$2,0))*(TimeStep)*'Composition Moles'!$C107</f>
        <v>0</v>
      </c>
      <c r="BD95" s="19">
        <f ca="1">SUMPRODUCT(ReactionRateK3!$F117:$V117*OFFSET(ReactionStoich!$E$5:$U$5,BD$2,0))*(TimeStep)*'Composition Moles'!$C107</f>
        <v>0</v>
      </c>
      <c r="BE95" s="19">
        <f ca="1">SUMPRODUCT(ReactionRateK3!$F117:$V117*OFFSET(ReactionStoich!$E$5:$U$5,BE$2,0))*(TimeStep)*'Composition Moles'!$C107</f>
        <v>0</v>
      </c>
      <c r="BF95" s="19">
        <f ca="1">SUMPRODUCT(ReactionRateK3!$F117:$V117*OFFSET(ReactionStoich!$E$5:$U$5,BF$2,0))*(TimeStep)*'Composition Moles'!$C107</f>
        <v>0</v>
      </c>
      <c r="BG95" s="19">
        <f ca="1">SUMPRODUCT(ReactionRateK3!$F117:$V117*OFFSET(ReactionStoich!$E$5:$U$5,BG$2,0))*(TimeStep)*'Composition Moles'!$C107</f>
        <v>0</v>
      </c>
      <c r="BH95" s="19">
        <f ca="1">SUMPRODUCT(ReactionRateK3!$F117:$V117*OFFSET(ReactionStoich!$E$5:$U$5,BH$2,0))*(TimeStep)*'Composition Moles'!$C107</f>
        <v>0</v>
      </c>
      <c r="BI95" s="19">
        <f ca="1">SUMPRODUCT(ReactionRateK3!$F117:$V117*OFFSET(ReactionStoich!$E$5:$U$5,BI$2,0))*(TimeStep)*'Composition Moles'!$C107</f>
        <v>0</v>
      </c>
      <c r="BJ95" s="19">
        <f ca="1">SUMPRODUCT(ReactionRateK3!$F117:$V117*OFFSET(ReactionStoich!$E$5:$U$5,BJ$2,0))*(TimeStep)*'Composition Moles'!$C107</f>
        <v>0</v>
      </c>
      <c r="BK95" s="19">
        <f ca="1">SUMPRODUCT(ReactionRateK3!$F117:$V117*OFFSET(ReactionStoich!$E$5:$U$5,BK$2,0))*(TimeStep)*'Composition Moles'!$C107</f>
        <v>0</v>
      </c>
      <c r="BL95" s="19">
        <f ca="1">SUMPRODUCT(ReactionRateK3!$F117:$V117*OFFSET(ReactionStoich!$E$5:$U$5,BL$2,0))*(TimeStep)*'Composition Moles'!$C107</f>
        <v>0</v>
      </c>
      <c r="BM95" s="19">
        <f ca="1">SUMPRODUCT(ReactionRateK3!$F117:$V117*OFFSET(ReactionStoich!$E$5:$U$5,BM$2,0))*(TimeStep)*'Composition Moles'!$C107</f>
        <v>0</v>
      </c>
      <c r="BN95" s="19">
        <f ca="1">SUMPRODUCT(ReactionRateK3!$F117:$V117*OFFSET(ReactionStoich!$E$5:$U$5,BN$2,0))*(TimeStep)*'Composition Moles'!$C107</f>
        <v>0</v>
      </c>
      <c r="BO95" s="19">
        <f ca="1">SUMPRODUCT(ReactionRateK3!$F117:$V117*OFFSET(ReactionStoich!$E$5:$U$5,BO$2,0))*(TimeStep)*'Composition Moles'!$C107</f>
        <v>0</v>
      </c>
      <c r="BP95" s="19">
        <f ca="1">SUMPRODUCT(ReactionRateK3!$F117:$V117*OFFSET(ReactionStoich!$E$5:$U$5,BP$2,0))*(TimeStep)*'Composition Moles'!$C107</f>
        <v>0</v>
      </c>
      <c r="BQ95" s="19">
        <f ca="1">SUMPRODUCT(ReactionRateK3!$F117:$V117*OFFSET(ReactionStoich!$E$5:$U$5,BQ$2,0))*(TimeStep)*'Composition Moles'!$C107</f>
        <v>0</v>
      </c>
      <c r="BR95" s="19">
        <f ca="1">SUMPRODUCT(ReactionRateK3!$F117:$V117*OFFSET(ReactionStoich!$E$5:$U$5,BR$2,0))*(TimeStep)*'Composition Moles'!$C107</f>
        <v>0</v>
      </c>
      <c r="BS95" s="19">
        <f ca="1">SUMPRODUCT(ReactionRateK3!$F117:$V117*OFFSET(ReactionStoich!$E$5:$U$5,BS$2,0))*(TimeStep)*'Composition Moles'!$C107</f>
        <v>0</v>
      </c>
      <c r="BT95" s="19">
        <f ca="1">SUMPRODUCT(ReactionRateK3!$F117:$V117*OFFSET(ReactionStoich!$E$5:$U$5,BT$2,0))*(TimeStep)*'Composition Moles'!$C107</f>
        <v>0</v>
      </c>
      <c r="BU95" s="19">
        <f ca="1">SUMPRODUCT(ReactionRateK3!$F117:$V117*OFFSET(ReactionStoich!$E$5:$U$5,BU$2,0))*(TimeStep)*'Composition Moles'!$C107</f>
        <v>0</v>
      </c>
      <c r="BV95" s="19">
        <f ca="1">SUMPRODUCT(ReactionRateK3!$F117:$V117*OFFSET(ReactionStoich!$E$5:$U$5,BV$2,0))*(TimeStep)*'Composition Moles'!$C107</f>
        <v>0</v>
      </c>
      <c r="BW95" s="19">
        <f ca="1">SUMPRODUCT(ReactionRateK3!$F117:$V117*OFFSET(ReactionStoich!$E$5:$U$5,BW$2,0))*(TimeStep)*'Composition Moles'!$C107</f>
        <v>0</v>
      </c>
    </row>
    <row r="96" spans="1:75">
      <c r="A96">
        <f>ReactionRateK1!A118</f>
        <v>4.2999999999999927</v>
      </c>
      <c r="B96" s="20">
        <f t="shared" ca="1" si="8"/>
        <v>-1577.8207176339361</v>
      </c>
      <c r="C96" s="20">
        <f ca="1">'Composition Moles'!BZ108</f>
        <v>144255.1227594325</v>
      </c>
      <c r="D96" s="26">
        <f t="shared" ca="1" si="7"/>
        <v>1.0937710130857491E-2</v>
      </c>
      <c r="F96" s="19">
        <f ca="1">SUMPRODUCT(ReactionRateK3!$F118:$V118*OFFSET(ReactionStoich!$E$5:$U$5,F$2,0))*(TimeStep)*'Composition Moles'!$C108</f>
        <v>-2.0492291061123723E-2</v>
      </c>
      <c r="G96" s="19">
        <f ca="1">SUMPRODUCT(ReactionRateK3!$F118:$V118*OFFSET(ReactionStoich!$E$5:$U$5,G$2,0))*(TimeStep)*'Composition Moles'!$C108</f>
        <v>0</v>
      </c>
      <c r="H96" s="19">
        <f ca="1">SUMPRODUCT(ReactionRateK3!$F118:$V118*OFFSET(ReactionStoich!$E$5:$U$5,H$2,0))*(TimeStep)*'Composition Moles'!$C108</f>
        <v>2.0358103220449546E-2</v>
      </c>
      <c r="I96" s="19">
        <f ca="1">SUMPRODUCT(ReactionRateK3!$F118:$V118*OFFSET(ReactionStoich!$E$5:$U$5,I$2,0))*(TimeStep)*'Composition Moles'!$C108</f>
        <v>1.3418784067417401E-4</v>
      </c>
      <c r="J96" s="19">
        <f ca="1">SUMPRODUCT(ReactionRateK3!$F118:$V118*OFFSET(ReactionStoich!$E$5:$U$5,J$2,0))*(TimeStep)*'Composition Moles'!$C108</f>
        <v>0</v>
      </c>
      <c r="K96" s="19">
        <f ca="1">SUMPRODUCT(ReactionRateK3!$F118:$V118*OFFSET(ReactionStoich!$E$5:$U$5,K$2,0))*(TimeStep)*'Composition Moles'!$C108</f>
        <v>0</v>
      </c>
      <c r="L96" s="19">
        <f ca="1">SUMPRODUCT(ReactionRateK3!$F118:$V118*OFFSET(ReactionStoich!$E$5:$U$5,L$2,0))*(TimeStep)*'Composition Moles'!$C108</f>
        <v>0</v>
      </c>
      <c r="M96" s="19">
        <f ca="1">SUMPRODUCT(ReactionRateK3!$F118:$V118*OFFSET(ReactionStoich!$E$5:$U$5,M$2,0))*(TimeStep)*'Composition Moles'!$C108</f>
        <v>0</v>
      </c>
      <c r="N96" s="19">
        <f ca="1">SUMPRODUCT(ReactionRateK3!$F118:$V118*OFFSET(ReactionStoich!$E$5:$U$5,N$2,0))*(TimeStep)*'Composition Moles'!$C108</f>
        <v>0</v>
      </c>
      <c r="O96" s="19">
        <f ca="1">SUMPRODUCT(ReactionRateK3!$F118:$V118*OFFSET(ReactionStoich!$E$5:$U$5,O$2,0))*(TimeStep)*'Composition Moles'!$C108</f>
        <v>0</v>
      </c>
      <c r="P96" s="19">
        <f ca="1">SUMPRODUCT(ReactionRateK3!$F118:$V118*OFFSET(ReactionStoich!$E$5:$U$5,P$2,0))*(TimeStep)*'Composition Moles'!$C108</f>
        <v>0</v>
      </c>
      <c r="Q96" s="19">
        <f ca="1">SUMPRODUCT(ReactionRateK3!$F118:$V118*OFFSET(ReactionStoich!$E$5:$U$5,Q$2,0))*(TimeStep)*'Composition Moles'!$C108</f>
        <v>0</v>
      </c>
      <c r="R96" s="19">
        <f ca="1">SUMPRODUCT(ReactionRateK3!$F118:$V118*OFFSET(ReactionStoich!$E$5:$U$5,R$2,0))*(TimeStep)*'Composition Moles'!$C108</f>
        <v>0</v>
      </c>
      <c r="S96" s="19">
        <f ca="1">SUMPRODUCT(ReactionRateK3!$F118:$V118*OFFSET(ReactionStoich!$E$5:$U$5,S$2,0))*(TimeStep)*'Composition Moles'!$C108</f>
        <v>1.4856496987392813</v>
      </c>
      <c r="T96" s="19">
        <f ca="1">SUMPRODUCT(ReactionRateK3!$F118:$V118*OFFSET(ReactionStoich!$E$5:$U$5,T$2,0))*(TimeStep)*'Composition Moles'!$C108</f>
        <v>0</v>
      </c>
      <c r="U96" s="19">
        <f ca="1">SUMPRODUCT(ReactionRateK3!$F118:$V118*OFFSET(ReactionStoich!$E$5:$U$5,U$2,0))*(TimeStep)*'Composition Moles'!$C108</f>
        <v>0</v>
      </c>
      <c r="V96" s="19">
        <f ca="1">SUMPRODUCT(ReactionRateK3!$F118:$V118*OFFSET(ReactionStoich!$E$5:$U$5,V$2,0))*(TimeStep)*'Composition Moles'!$C108</f>
        <v>0</v>
      </c>
      <c r="W96" s="19">
        <f ca="1">SUMPRODUCT(ReactionRateK3!$F118:$V118*OFFSET(ReactionStoich!$E$5:$U$5,W$2,0))*(TimeStep)*'Composition Moles'!$C108</f>
        <v>0</v>
      </c>
      <c r="X96" s="19">
        <f ca="1">SUMPRODUCT(ReactionRateK3!$F118:$V118*OFFSET(ReactionStoich!$E$5:$U$5,X$2,0))*(TimeStep)*'Composition Moles'!$C108</f>
        <v>0</v>
      </c>
      <c r="Y96" s="19">
        <f ca="1">SUMPRODUCT(ReactionRateK3!$F118:$V118*OFFSET(ReactionStoich!$E$5:$U$5,Y$2,0))*(TimeStep)*'Composition Moles'!$C108</f>
        <v>-3.6354499289923146</v>
      </c>
      <c r="Z96" s="19">
        <f ca="1">SUMPRODUCT(ReactionRateK3!$F118:$V118*OFFSET(ReactionStoich!$E$5:$U$5,Z$2,0))*(TimeStep)*'Composition Moles'!$C108</f>
        <v>0</v>
      </c>
      <c r="AA96" s="19">
        <f ca="1">SUMPRODUCT(ReactionRateK3!$F118:$V118*OFFSET(ReactionStoich!$E$5:$U$5,AA$2,0))*(TimeStep)*'Composition Moles'!$C108</f>
        <v>0</v>
      </c>
      <c r="AB96" s="19">
        <f ca="1">SUMPRODUCT(ReactionRateK3!$F118:$V118*OFFSET(ReactionStoich!$E$5:$U$5,AB$2,0))*(TimeStep)*'Composition Moles'!$C108</f>
        <v>0</v>
      </c>
      <c r="AC96" s="19">
        <f ca="1">SUMPRODUCT(ReactionRateK3!$F118:$V118*OFFSET(ReactionStoich!$E$5:$U$5,AC$2,0))*(TimeStep)*'Composition Moles'!$C108</f>
        <v>0</v>
      </c>
      <c r="AD96" s="19">
        <f ca="1">SUMPRODUCT(ReactionRateK3!$F118:$V118*OFFSET(ReactionStoich!$E$5:$U$5,AD$2,0))*(TimeStep)*'Composition Moles'!$C108</f>
        <v>0</v>
      </c>
      <c r="AE96" s="19">
        <f ca="1">SUMPRODUCT(ReactionRateK3!$F118:$V118*OFFSET(ReactionStoich!$E$5:$U$5,AE$2,0))*(TimeStep)*'Composition Moles'!$C108</f>
        <v>0</v>
      </c>
      <c r="AF96" s="19">
        <f ca="1">SUMPRODUCT(ReactionRateK3!$F118:$V118*OFFSET(ReactionStoich!$E$5:$U$5,AF$2,0))*(TimeStep)*'Composition Moles'!$C108</f>
        <v>0</v>
      </c>
      <c r="AG96" s="19">
        <f ca="1">SUMPRODUCT(ReactionRateK3!$F118:$V118*OFFSET(ReactionStoich!$E$5:$U$5,AG$2,0))*(TimeStep)*'Composition Moles'!$C108</f>
        <v>-7.6189796988296761E-3</v>
      </c>
      <c r="AH96" s="19">
        <f ca="1">SUMPRODUCT(ReactionRateK3!$F118:$V118*OFFSET(ReactionStoich!$E$5:$U$5,AH$2,0))*(TimeStep)*'Composition Moles'!$C108</f>
        <v>-0.75318233419582903</v>
      </c>
      <c r="AI96" s="19">
        <f ca="1">SUMPRODUCT(ReactionRateK3!$F118:$V118*OFFSET(ReactionStoich!$E$5:$U$5,AI$2,0))*(TimeStep)*'Composition Moles'!$C108</f>
        <v>3.0090188733728604</v>
      </c>
      <c r="AJ96" s="19">
        <f ca="1">SUMPRODUCT(ReactionRateK3!$F118:$V118*OFFSET(ReactionStoich!$E$5:$U$5,AJ$2,0))*(TimeStep)*'Composition Moles'!$C108</f>
        <v>0.60685197225150556</v>
      </c>
      <c r="AK96" s="19">
        <f ca="1">SUMPRODUCT(ReactionRateK3!$F118:$V118*OFFSET(ReactionStoich!$E$5:$U$5,AK$2,0))*(TimeStep)*'Composition Moles'!$C108</f>
        <v>0</v>
      </c>
      <c r="AL96" s="19">
        <f ca="1">SUMPRODUCT(ReactionRateK3!$F118:$V118*OFFSET(ReactionStoich!$E$5:$U$5,AL$2,0))*(TimeStep)*'Composition Moles'!$C108</f>
        <v>0</v>
      </c>
      <c r="AM96" s="19">
        <f ca="1">SUMPRODUCT(ReactionRateK3!$F118:$V118*OFFSET(ReactionStoich!$E$5:$U$5,AM$2,0))*(TimeStep)*'Composition Moles'!$C108</f>
        <v>0</v>
      </c>
      <c r="AN96" s="19">
        <f ca="1">SUMPRODUCT(ReactionRateK3!$F118:$V118*OFFSET(ReactionStoich!$E$5:$U$5,AN$2,0))*(TimeStep)*'Composition Moles'!$C108</f>
        <v>0</v>
      </c>
      <c r="AO96" s="19">
        <f ca="1">SUMPRODUCT(ReactionRateK3!$F118:$V118*OFFSET(ReactionStoich!$E$5:$U$5,AO$2,0))*(TimeStep)*'Composition Moles'!$C108</f>
        <v>-1.3418784067417401E-4</v>
      </c>
      <c r="AP96" s="19">
        <f ca="1">SUMPRODUCT(ReactionRateK3!$F118:$V118*OFFSET(ReactionStoich!$E$5:$U$5,AP$2,0))*(TimeStep)*'Composition Moles'!$C108</f>
        <v>-2.0441638362276315E-2</v>
      </c>
      <c r="AQ96" s="19">
        <f ca="1">SUMPRODUCT(ReactionRateK3!$F118:$V118*OFFSET(ReactionStoich!$E$5:$U$5,AQ$2,0))*(TimeStep)*'Composition Moles'!$C108</f>
        <v>0</v>
      </c>
      <c r="AR96" s="19">
        <f ca="1">SUMPRODUCT(ReactionRateK3!$F118:$V118*OFFSET(ReactionStoich!$E$5:$U$5,AR$2,0))*(TimeStep)*'Composition Moles'!$C108</f>
        <v>0</v>
      </c>
      <c r="AS96" s="19">
        <f ca="1">SUMPRODUCT(ReactionRateK3!$F118:$V118*OFFSET(ReactionStoich!$E$5:$U$5,AS$2,0))*(TimeStep)*'Composition Moles'!$C108</f>
        <v>-0.22823115842457442</v>
      </c>
      <c r="AT96" s="19">
        <f ca="1">SUMPRODUCT(ReactionRateK3!$F118:$V118*OFFSET(ReactionStoich!$E$5:$U$5,AT$2,0))*(TimeStep)*'Composition Moles'!$C108</f>
        <v>-0.22823115842457442</v>
      </c>
      <c r="AU96" s="19">
        <f ca="1">SUMPRODUCT(ReactionRateK3!$F118:$V118*OFFSET(ReactionStoich!$E$5:$U$5,AU$2,0))*(TimeStep)*'Composition Moles'!$C108</f>
        <v>-0.22823115842457442</v>
      </c>
      <c r="AV96" s="19">
        <f ca="1">SUMPRODUCT(ReactionRateK3!$F118:$V118*OFFSET(ReactionStoich!$E$5:$U$5,AV$2,0))*(TimeStep)*'Composition Moles'!$C108</f>
        <v>0</v>
      </c>
      <c r="AW96" s="19">
        <f ca="1">SUMPRODUCT(ReactionRateK3!$F118:$V118*OFFSET(ReactionStoich!$E$5:$U$5,AW$2,0))*(TimeStep)*'Composition Moles'!$C108</f>
        <v>0</v>
      </c>
      <c r="AX96" s="19">
        <f ca="1">SUMPRODUCT(ReactionRateK3!$F118:$V118*OFFSET(ReactionStoich!$E$5:$U$5,AX$2,0))*(TimeStep)*'Composition Moles'!$C108</f>
        <v>0</v>
      </c>
      <c r="AY96" s="19">
        <f ca="1">SUMPRODUCT(ReactionRateK3!$F118:$V118*OFFSET(ReactionStoich!$E$5:$U$5,AY$2,0))*(TimeStep)*'Composition Moles'!$C108</f>
        <v>0</v>
      </c>
      <c r="AZ96" s="19">
        <f ca="1">SUMPRODUCT(ReactionRateK3!$F118:$V118*OFFSET(ReactionStoich!$E$5:$U$5,AZ$2,0))*(TimeStep)*'Composition Moles'!$C108</f>
        <v>0</v>
      </c>
      <c r="BA96" s="19">
        <f ca="1">SUMPRODUCT(ReactionRateK3!$F118:$V118*OFFSET(ReactionStoich!$E$5:$U$5,BA$2,0))*(TimeStep)*'Composition Moles'!$C108</f>
        <v>0</v>
      </c>
      <c r="BB96" s="19">
        <f ca="1">SUMPRODUCT(ReactionRateK3!$F118:$V118*OFFSET(ReactionStoich!$E$5:$U$5,BB$2,0))*(TimeStep)*'Composition Moles'!$C108</f>
        <v>0</v>
      </c>
      <c r="BC96" s="19">
        <f ca="1">SUMPRODUCT(ReactionRateK3!$F118:$V118*OFFSET(ReactionStoich!$E$5:$U$5,BC$2,0))*(TimeStep)*'Composition Moles'!$C108</f>
        <v>0</v>
      </c>
      <c r="BD96" s="19">
        <f ca="1">SUMPRODUCT(ReactionRateK3!$F118:$V118*OFFSET(ReactionStoich!$E$5:$U$5,BD$2,0))*(TimeStep)*'Composition Moles'!$C108</f>
        <v>0</v>
      </c>
      <c r="BE96" s="19">
        <f ca="1">SUMPRODUCT(ReactionRateK3!$F118:$V118*OFFSET(ReactionStoich!$E$5:$U$5,BE$2,0))*(TimeStep)*'Composition Moles'!$C108</f>
        <v>0</v>
      </c>
      <c r="BF96" s="19">
        <f ca="1">SUMPRODUCT(ReactionRateK3!$F118:$V118*OFFSET(ReactionStoich!$E$5:$U$5,BF$2,0))*(TimeStep)*'Composition Moles'!$C108</f>
        <v>0</v>
      </c>
      <c r="BG96" s="19">
        <f ca="1">SUMPRODUCT(ReactionRateK3!$F118:$V118*OFFSET(ReactionStoich!$E$5:$U$5,BG$2,0))*(TimeStep)*'Composition Moles'!$C108</f>
        <v>0</v>
      </c>
      <c r="BH96" s="19">
        <f ca="1">SUMPRODUCT(ReactionRateK3!$F118:$V118*OFFSET(ReactionStoich!$E$5:$U$5,BH$2,0))*(TimeStep)*'Composition Moles'!$C108</f>
        <v>0</v>
      </c>
      <c r="BI96" s="19">
        <f ca="1">SUMPRODUCT(ReactionRateK3!$F118:$V118*OFFSET(ReactionStoich!$E$5:$U$5,BI$2,0))*(TimeStep)*'Composition Moles'!$C108</f>
        <v>0</v>
      </c>
      <c r="BJ96" s="19">
        <f ca="1">SUMPRODUCT(ReactionRateK3!$F118:$V118*OFFSET(ReactionStoich!$E$5:$U$5,BJ$2,0))*(TimeStep)*'Composition Moles'!$C108</f>
        <v>0</v>
      </c>
      <c r="BK96" s="19">
        <f ca="1">SUMPRODUCT(ReactionRateK3!$F118:$V118*OFFSET(ReactionStoich!$E$5:$U$5,BK$2,0))*(TimeStep)*'Composition Moles'!$C108</f>
        <v>0</v>
      </c>
      <c r="BL96" s="19">
        <f ca="1">SUMPRODUCT(ReactionRateK3!$F118:$V118*OFFSET(ReactionStoich!$E$5:$U$5,BL$2,0))*(TimeStep)*'Composition Moles'!$C108</f>
        <v>0</v>
      </c>
      <c r="BM96" s="19">
        <f ca="1">SUMPRODUCT(ReactionRateK3!$F118:$V118*OFFSET(ReactionStoich!$E$5:$U$5,BM$2,0))*(TimeStep)*'Composition Moles'!$C108</f>
        <v>0</v>
      </c>
      <c r="BN96" s="19">
        <f ca="1">SUMPRODUCT(ReactionRateK3!$F118:$V118*OFFSET(ReactionStoich!$E$5:$U$5,BN$2,0))*(TimeStep)*'Composition Moles'!$C108</f>
        <v>0</v>
      </c>
      <c r="BO96" s="19">
        <f ca="1">SUMPRODUCT(ReactionRateK3!$F118:$V118*OFFSET(ReactionStoich!$E$5:$U$5,BO$2,0))*(TimeStep)*'Composition Moles'!$C108</f>
        <v>0</v>
      </c>
      <c r="BP96" s="19">
        <f ca="1">SUMPRODUCT(ReactionRateK3!$F118:$V118*OFFSET(ReactionStoich!$E$5:$U$5,BP$2,0))*(TimeStep)*'Composition Moles'!$C108</f>
        <v>0</v>
      </c>
      <c r="BQ96" s="19">
        <f ca="1">SUMPRODUCT(ReactionRateK3!$F118:$V118*OFFSET(ReactionStoich!$E$5:$U$5,BQ$2,0))*(TimeStep)*'Composition Moles'!$C108</f>
        <v>0</v>
      </c>
      <c r="BR96" s="19">
        <f ca="1">SUMPRODUCT(ReactionRateK3!$F118:$V118*OFFSET(ReactionStoich!$E$5:$U$5,BR$2,0))*(TimeStep)*'Composition Moles'!$C108</f>
        <v>0</v>
      </c>
      <c r="BS96" s="19">
        <f ca="1">SUMPRODUCT(ReactionRateK3!$F118:$V118*OFFSET(ReactionStoich!$E$5:$U$5,BS$2,0))*(TimeStep)*'Composition Moles'!$C108</f>
        <v>0</v>
      </c>
      <c r="BT96" s="19">
        <f ca="1">SUMPRODUCT(ReactionRateK3!$F118:$V118*OFFSET(ReactionStoich!$E$5:$U$5,BT$2,0))*(TimeStep)*'Composition Moles'!$C108</f>
        <v>0</v>
      </c>
      <c r="BU96" s="19">
        <f ca="1">SUMPRODUCT(ReactionRateK3!$F118:$V118*OFFSET(ReactionStoich!$E$5:$U$5,BU$2,0))*(TimeStep)*'Composition Moles'!$C108</f>
        <v>0</v>
      </c>
      <c r="BV96" s="19">
        <f ca="1">SUMPRODUCT(ReactionRateK3!$F118:$V118*OFFSET(ReactionStoich!$E$5:$U$5,BV$2,0))*(TimeStep)*'Composition Moles'!$C108</f>
        <v>0</v>
      </c>
      <c r="BW96" s="19">
        <f ca="1">SUMPRODUCT(ReactionRateK3!$F118:$V118*OFFSET(ReactionStoich!$E$5:$U$5,BW$2,0))*(TimeStep)*'Composition Moles'!$C108</f>
        <v>0</v>
      </c>
    </row>
    <row r="97" spans="1:75">
      <c r="A97">
        <f>ReactionRateK1!A119</f>
        <v>4.3499999999999925</v>
      </c>
      <c r="B97" s="20">
        <f t="shared" ca="1" si="8"/>
        <v>-1545.4585134239414</v>
      </c>
      <c r="C97" s="20">
        <f ca="1">'Composition Moles'!BZ109</f>
        <v>144253.67640930932</v>
      </c>
      <c r="D97" s="26">
        <f ca="1">-B97/C97</f>
        <v>1.0713477478652365E-2</v>
      </c>
      <c r="F97" s="19">
        <f ca="1">SUMPRODUCT(ReactionRateK3!$F119:$V119*OFFSET(ReactionStoich!$E$5:$U$5,F$2,0))*(TimeStep)*'Composition Moles'!$C109</f>
        <v>-1.9093532330190614E-2</v>
      </c>
      <c r="G97" s="19">
        <f ca="1">SUMPRODUCT(ReactionRateK3!$F119:$V119*OFFSET(ReactionStoich!$E$5:$U$5,G$2,0))*(TimeStep)*'Composition Moles'!$C109</f>
        <v>0</v>
      </c>
      <c r="H97" s="19">
        <f ca="1">SUMPRODUCT(ReactionRateK3!$F119:$V119*OFFSET(ReactionStoich!$E$5:$U$5,H$2,0))*(TimeStep)*'Composition Moles'!$C109</f>
        <v>1.8972935384759408E-2</v>
      </c>
      <c r="I97" s="19">
        <f ca="1">SUMPRODUCT(ReactionRateK3!$F119:$V119*OFFSET(ReactionStoich!$E$5:$U$5,I$2,0))*(TimeStep)*'Composition Moles'!$C109</f>
        <v>1.205969454312045E-4</v>
      </c>
      <c r="J97" s="19">
        <f ca="1">SUMPRODUCT(ReactionRateK3!$F119:$V119*OFFSET(ReactionStoich!$E$5:$U$5,J$2,0))*(TimeStep)*'Composition Moles'!$C109</f>
        <v>0</v>
      </c>
      <c r="K97" s="19">
        <f ca="1">SUMPRODUCT(ReactionRateK3!$F119:$V119*OFFSET(ReactionStoich!$E$5:$U$5,K$2,0))*(TimeStep)*'Composition Moles'!$C109</f>
        <v>0</v>
      </c>
      <c r="L97" s="19">
        <f ca="1">SUMPRODUCT(ReactionRateK3!$F119:$V119*OFFSET(ReactionStoich!$E$5:$U$5,L$2,0))*(TimeStep)*'Composition Moles'!$C109</f>
        <v>0</v>
      </c>
      <c r="M97" s="19">
        <f ca="1">SUMPRODUCT(ReactionRateK3!$F119:$V119*OFFSET(ReactionStoich!$E$5:$U$5,M$2,0))*(TimeStep)*'Composition Moles'!$C109</f>
        <v>0</v>
      </c>
      <c r="N97" s="19">
        <f ca="1">SUMPRODUCT(ReactionRateK3!$F119:$V119*OFFSET(ReactionStoich!$E$5:$U$5,N$2,0))*(TimeStep)*'Composition Moles'!$C109</f>
        <v>0</v>
      </c>
      <c r="O97" s="19">
        <f ca="1">SUMPRODUCT(ReactionRateK3!$F119:$V119*OFFSET(ReactionStoich!$E$5:$U$5,O$2,0))*(TimeStep)*'Composition Moles'!$C109</f>
        <v>0</v>
      </c>
      <c r="P97" s="19">
        <f ca="1">SUMPRODUCT(ReactionRateK3!$F119:$V119*OFFSET(ReactionStoich!$E$5:$U$5,P$2,0))*(TimeStep)*'Composition Moles'!$C109</f>
        <v>0</v>
      </c>
      <c r="Q97" s="19">
        <f ca="1">SUMPRODUCT(ReactionRateK3!$F119:$V119*OFFSET(ReactionStoich!$E$5:$U$5,Q$2,0))*(TimeStep)*'Composition Moles'!$C109</f>
        <v>0</v>
      </c>
      <c r="R97" s="19">
        <f ca="1">SUMPRODUCT(ReactionRateK3!$F119:$V119*OFFSET(ReactionStoich!$E$5:$U$5,R$2,0))*(TimeStep)*'Composition Moles'!$C109</f>
        <v>0</v>
      </c>
      <c r="S97" s="19">
        <f ca="1">SUMPRODUCT(ReactionRateK3!$F119:$V119*OFFSET(ReactionStoich!$E$5:$U$5,S$2,0))*(TimeStep)*'Composition Moles'!$C109</f>
        <v>1.4472841247680093</v>
      </c>
      <c r="T97" s="19">
        <f ca="1">SUMPRODUCT(ReactionRateK3!$F119:$V119*OFFSET(ReactionStoich!$E$5:$U$5,T$2,0))*(TimeStep)*'Composition Moles'!$C109</f>
        <v>0</v>
      </c>
      <c r="U97" s="19">
        <f ca="1">SUMPRODUCT(ReactionRateK3!$F119:$V119*OFFSET(ReactionStoich!$E$5:$U$5,U$2,0))*(TimeStep)*'Composition Moles'!$C109</f>
        <v>0</v>
      </c>
      <c r="V97" s="19">
        <f ca="1">SUMPRODUCT(ReactionRateK3!$F119:$V119*OFFSET(ReactionStoich!$E$5:$U$5,V$2,0))*(TimeStep)*'Composition Moles'!$C109</f>
        <v>0</v>
      </c>
      <c r="W97" s="19">
        <f ca="1">SUMPRODUCT(ReactionRateK3!$F119:$V119*OFFSET(ReactionStoich!$E$5:$U$5,W$2,0))*(TimeStep)*'Composition Moles'!$C109</f>
        <v>0</v>
      </c>
      <c r="X97" s="19">
        <f ca="1">SUMPRODUCT(ReactionRateK3!$F119:$V119*OFFSET(ReactionStoich!$E$5:$U$5,X$2,0))*(TimeStep)*'Composition Moles'!$C109</f>
        <v>0</v>
      </c>
      <c r="Y97" s="19">
        <f ca="1">SUMPRODUCT(ReactionRateK3!$F119:$V119*OFFSET(ReactionStoich!$E$5:$U$5,Y$2,0))*(TimeStep)*'Composition Moles'!$C109</f>
        <v>-3.5497500134352231</v>
      </c>
      <c r="Z97" s="19">
        <f ca="1">SUMPRODUCT(ReactionRateK3!$F119:$V119*OFFSET(ReactionStoich!$E$5:$U$5,Z$2,0))*(TimeStep)*'Composition Moles'!$C109</f>
        <v>0</v>
      </c>
      <c r="AA97" s="19">
        <f ca="1">SUMPRODUCT(ReactionRateK3!$F119:$V119*OFFSET(ReactionStoich!$E$5:$U$5,AA$2,0))*(TimeStep)*'Composition Moles'!$C109</f>
        <v>0</v>
      </c>
      <c r="AB97" s="19">
        <f ca="1">SUMPRODUCT(ReactionRateK3!$F119:$V119*OFFSET(ReactionStoich!$E$5:$U$5,AB$2,0))*(TimeStep)*'Composition Moles'!$C109</f>
        <v>0</v>
      </c>
      <c r="AC97" s="19">
        <f ca="1">SUMPRODUCT(ReactionRateK3!$F119:$V119*OFFSET(ReactionStoich!$E$5:$U$5,AC$2,0))*(TimeStep)*'Composition Moles'!$C109</f>
        <v>0</v>
      </c>
      <c r="AD97" s="19">
        <f ca="1">SUMPRODUCT(ReactionRateK3!$F119:$V119*OFFSET(ReactionStoich!$E$5:$U$5,AD$2,0))*(TimeStep)*'Composition Moles'!$C109</f>
        <v>0</v>
      </c>
      <c r="AE97" s="19">
        <f ca="1">SUMPRODUCT(ReactionRateK3!$F119:$V119*OFFSET(ReactionStoich!$E$5:$U$5,AE$2,0))*(TimeStep)*'Composition Moles'!$C109</f>
        <v>0</v>
      </c>
      <c r="AF97" s="19">
        <f ca="1">SUMPRODUCT(ReactionRateK3!$F119:$V119*OFFSET(ReactionStoich!$E$5:$U$5,AF$2,0))*(TimeStep)*'Composition Moles'!$C109</f>
        <v>0</v>
      </c>
      <c r="AG97" s="19">
        <f ca="1">SUMPRODUCT(ReactionRateK3!$F119:$V119*OFFSET(ReactionStoich!$E$5:$U$5,AG$2,0))*(TimeStep)*'Composition Moles'!$C109</f>
        <v>-7.3045225310736971E-3</v>
      </c>
      <c r="AH97" s="19">
        <f ca="1">SUMPRODUCT(ReactionRateK3!$F119:$V119*OFFSET(ReactionStoich!$E$5:$U$5,AH$2,0))*(TimeStep)*'Composition Moles'!$C109</f>
        <v>-0.76643634410410943</v>
      </c>
      <c r="AI97" s="19">
        <f ca="1">SUMPRODUCT(ReactionRateK3!$F119:$V119*OFFSET(ReactionStoich!$E$5:$U$5,AI$2,0))*(TimeStep)*'Composition Moles'!$C109</f>
        <v>2.9778198478166389</v>
      </c>
      <c r="AJ97" s="19">
        <f ca="1">SUMPRODUCT(ReactionRateK3!$F119:$V119*OFFSET(ReactionStoich!$E$5:$U$5,AJ$2,0))*(TimeStep)*'Composition Moles'!$C109</f>
        <v>0.59187633299077358</v>
      </c>
      <c r="AK97" s="19">
        <f ca="1">SUMPRODUCT(ReactionRateK3!$F119:$V119*OFFSET(ReactionStoich!$E$5:$U$5,AK$2,0))*(TimeStep)*'Composition Moles'!$C109</f>
        <v>0</v>
      </c>
      <c r="AL97" s="19">
        <f ca="1">SUMPRODUCT(ReactionRateK3!$F119:$V119*OFFSET(ReactionStoich!$E$5:$U$5,AL$2,0))*(TimeStep)*'Composition Moles'!$C109</f>
        <v>0</v>
      </c>
      <c r="AM97" s="19">
        <f ca="1">SUMPRODUCT(ReactionRateK3!$F119:$V119*OFFSET(ReactionStoich!$E$5:$U$5,AM$2,0))*(TimeStep)*'Composition Moles'!$C109</f>
        <v>0</v>
      </c>
      <c r="AN97" s="19">
        <f ca="1">SUMPRODUCT(ReactionRateK3!$F119:$V119*OFFSET(ReactionStoich!$E$5:$U$5,AN$2,0))*(TimeStep)*'Composition Moles'!$C109</f>
        <v>0</v>
      </c>
      <c r="AO97" s="19">
        <f ca="1">SUMPRODUCT(ReactionRateK3!$F119:$V119*OFFSET(ReactionStoich!$E$5:$U$5,AO$2,0))*(TimeStep)*'Composition Moles'!$C109</f>
        <v>-1.205969454312045E-4</v>
      </c>
      <c r="AP97" s="19">
        <f ca="1">SUMPRODUCT(ReactionRateK3!$F119:$V119*OFFSET(ReactionStoich!$E$5:$U$5,AP$2,0))*(TimeStep)*'Composition Moles'!$C109</f>
        <v>-1.902045601749076E-2</v>
      </c>
      <c r="AQ97" s="19">
        <f ca="1">SUMPRODUCT(ReactionRateK3!$F119:$V119*OFFSET(ReactionStoich!$E$5:$U$5,AQ$2,0))*(TimeStep)*'Composition Moles'!$C109</f>
        <v>0</v>
      </c>
      <c r="AR97" s="19">
        <f ca="1">SUMPRODUCT(ReactionRateK3!$F119:$V119*OFFSET(ReactionStoich!$E$5:$U$5,AR$2,0))*(TimeStep)*'Composition Moles'!$C109</f>
        <v>0</v>
      </c>
      <c r="AS97" s="19">
        <f ca="1">SUMPRODUCT(ReactionRateK3!$F119:$V119*OFFSET(ReactionStoich!$E$5:$U$5,AS$2,0))*(TimeStep)*'Composition Moles'!$C109</f>
        <v>-0.22478279084736474</v>
      </c>
      <c r="AT97" s="19">
        <f ca="1">SUMPRODUCT(ReactionRateK3!$F119:$V119*OFFSET(ReactionStoich!$E$5:$U$5,AT$2,0))*(TimeStep)*'Composition Moles'!$C109</f>
        <v>-0.22478279084736474</v>
      </c>
      <c r="AU97" s="19">
        <f ca="1">SUMPRODUCT(ReactionRateK3!$F119:$V119*OFFSET(ReactionStoich!$E$5:$U$5,AU$2,0))*(TimeStep)*'Composition Moles'!$C109</f>
        <v>-0.22478279084736474</v>
      </c>
      <c r="AV97" s="19">
        <f ca="1">SUMPRODUCT(ReactionRateK3!$F119:$V119*OFFSET(ReactionStoich!$E$5:$U$5,AV$2,0))*(TimeStep)*'Composition Moles'!$C109</f>
        <v>0</v>
      </c>
      <c r="AW97" s="19">
        <f ca="1">SUMPRODUCT(ReactionRateK3!$F119:$V119*OFFSET(ReactionStoich!$E$5:$U$5,AW$2,0))*(TimeStep)*'Composition Moles'!$C109</f>
        <v>0</v>
      </c>
      <c r="AX97" s="19">
        <f ca="1">SUMPRODUCT(ReactionRateK3!$F119:$V119*OFFSET(ReactionStoich!$E$5:$U$5,AX$2,0))*(TimeStep)*'Composition Moles'!$C109</f>
        <v>0</v>
      </c>
      <c r="AY97" s="19">
        <f ca="1">SUMPRODUCT(ReactionRateK3!$F119:$V119*OFFSET(ReactionStoich!$E$5:$U$5,AY$2,0))*(TimeStep)*'Composition Moles'!$C109</f>
        <v>0</v>
      </c>
      <c r="AZ97" s="19">
        <f ca="1">SUMPRODUCT(ReactionRateK3!$F119:$V119*OFFSET(ReactionStoich!$E$5:$U$5,AZ$2,0))*(TimeStep)*'Composition Moles'!$C109</f>
        <v>0</v>
      </c>
      <c r="BA97" s="19">
        <f ca="1">SUMPRODUCT(ReactionRateK3!$F119:$V119*OFFSET(ReactionStoich!$E$5:$U$5,BA$2,0))*(TimeStep)*'Composition Moles'!$C109</f>
        <v>0</v>
      </c>
      <c r="BB97" s="19">
        <f ca="1">SUMPRODUCT(ReactionRateK3!$F119:$V119*OFFSET(ReactionStoich!$E$5:$U$5,BB$2,0))*(TimeStep)*'Composition Moles'!$C109</f>
        <v>0</v>
      </c>
      <c r="BC97" s="19">
        <f ca="1">SUMPRODUCT(ReactionRateK3!$F119:$V119*OFFSET(ReactionStoich!$E$5:$U$5,BC$2,0))*(TimeStep)*'Composition Moles'!$C109</f>
        <v>0</v>
      </c>
      <c r="BD97" s="19">
        <f ca="1">SUMPRODUCT(ReactionRateK3!$F119:$V119*OFFSET(ReactionStoich!$E$5:$U$5,BD$2,0))*(TimeStep)*'Composition Moles'!$C109</f>
        <v>0</v>
      </c>
      <c r="BE97" s="19">
        <f ca="1">SUMPRODUCT(ReactionRateK3!$F119:$V119*OFFSET(ReactionStoich!$E$5:$U$5,BE$2,0))*(TimeStep)*'Composition Moles'!$C109</f>
        <v>0</v>
      </c>
      <c r="BF97" s="19">
        <f ca="1">SUMPRODUCT(ReactionRateK3!$F119:$V119*OFFSET(ReactionStoich!$E$5:$U$5,BF$2,0))*(TimeStep)*'Composition Moles'!$C109</f>
        <v>0</v>
      </c>
      <c r="BG97" s="19">
        <f ca="1">SUMPRODUCT(ReactionRateK3!$F119:$V119*OFFSET(ReactionStoich!$E$5:$U$5,BG$2,0))*(TimeStep)*'Composition Moles'!$C109</f>
        <v>0</v>
      </c>
      <c r="BH97" s="19">
        <f ca="1">SUMPRODUCT(ReactionRateK3!$F119:$V119*OFFSET(ReactionStoich!$E$5:$U$5,BH$2,0))*(TimeStep)*'Composition Moles'!$C109</f>
        <v>0</v>
      </c>
      <c r="BI97" s="19">
        <f ca="1">SUMPRODUCT(ReactionRateK3!$F119:$V119*OFFSET(ReactionStoich!$E$5:$U$5,BI$2,0))*(TimeStep)*'Composition Moles'!$C109</f>
        <v>0</v>
      </c>
      <c r="BJ97" s="19">
        <f ca="1">SUMPRODUCT(ReactionRateK3!$F119:$V119*OFFSET(ReactionStoich!$E$5:$U$5,BJ$2,0))*(TimeStep)*'Composition Moles'!$C109</f>
        <v>0</v>
      </c>
      <c r="BK97" s="19">
        <f ca="1">SUMPRODUCT(ReactionRateK3!$F119:$V119*OFFSET(ReactionStoich!$E$5:$U$5,BK$2,0))*(TimeStep)*'Composition Moles'!$C109</f>
        <v>0</v>
      </c>
      <c r="BL97" s="19">
        <f ca="1">SUMPRODUCT(ReactionRateK3!$F119:$V119*OFFSET(ReactionStoich!$E$5:$U$5,BL$2,0))*(TimeStep)*'Composition Moles'!$C109</f>
        <v>0</v>
      </c>
      <c r="BM97" s="19">
        <f ca="1">SUMPRODUCT(ReactionRateK3!$F119:$V119*OFFSET(ReactionStoich!$E$5:$U$5,BM$2,0))*(TimeStep)*'Composition Moles'!$C109</f>
        <v>0</v>
      </c>
      <c r="BN97" s="19">
        <f ca="1">SUMPRODUCT(ReactionRateK3!$F119:$V119*OFFSET(ReactionStoich!$E$5:$U$5,BN$2,0))*(TimeStep)*'Composition Moles'!$C109</f>
        <v>0</v>
      </c>
      <c r="BO97" s="19">
        <f ca="1">SUMPRODUCT(ReactionRateK3!$F119:$V119*OFFSET(ReactionStoich!$E$5:$U$5,BO$2,0))*(TimeStep)*'Composition Moles'!$C109</f>
        <v>0</v>
      </c>
      <c r="BP97" s="19">
        <f ca="1">SUMPRODUCT(ReactionRateK3!$F119:$V119*OFFSET(ReactionStoich!$E$5:$U$5,BP$2,0))*(TimeStep)*'Composition Moles'!$C109</f>
        <v>0</v>
      </c>
      <c r="BQ97" s="19">
        <f ca="1">SUMPRODUCT(ReactionRateK3!$F119:$V119*OFFSET(ReactionStoich!$E$5:$U$5,BQ$2,0))*(TimeStep)*'Composition Moles'!$C109</f>
        <v>0</v>
      </c>
      <c r="BR97" s="19">
        <f ca="1">SUMPRODUCT(ReactionRateK3!$F119:$V119*OFFSET(ReactionStoich!$E$5:$U$5,BR$2,0))*(TimeStep)*'Composition Moles'!$C109</f>
        <v>0</v>
      </c>
      <c r="BS97" s="19">
        <f ca="1">SUMPRODUCT(ReactionRateK3!$F119:$V119*OFFSET(ReactionStoich!$E$5:$U$5,BS$2,0))*(TimeStep)*'Composition Moles'!$C109</f>
        <v>0</v>
      </c>
      <c r="BT97" s="19">
        <f ca="1">SUMPRODUCT(ReactionRateK3!$F119:$V119*OFFSET(ReactionStoich!$E$5:$U$5,BT$2,0))*(TimeStep)*'Composition Moles'!$C109</f>
        <v>0</v>
      </c>
      <c r="BU97" s="19">
        <f ca="1">SUMPRODUCT(ReactionRateK3!$F119:$V119*OFFSET(ReactionStoich!$E$5:$U$5,BU$2,0))*(TimeStep)*'Composition Moles'!$C109</f>
        <v>0</v>
      </c>
      <c r="BV97" s="19">
        <f ca="1">SUMPRODUCT(ReactionRateK3!$F119:$V119*OFFSET(ReactionStoich!$E$5:$U$5,BV$2,0))*(TimeStep)*'Composition Moles'!$C109</f>
        <v>0</v>
      </c>
      <c r="BW97" s="19">
        <f ca="1">SUMPRODUCT(ReactionRateK3!$F119:$V119*OFFSET(ReactionStoich!$E$5:$U$5,BW$2,0))*(TimeStep)*'Composition Moles'!$C109</f>
        <v>0</v>
      </c>
    </row>
    <row r="98" spans="1:75">
      <c r="A98">
        <f>ReactionRateK1!A120</f>
        <v>4.3999999999999924</v>
      </c>
      <c r="B98" s="20">
        <f t="shared" ca="1" si="8"/>
        <v>-1515.6745804990983</v>
      </c>
      <c r="C98" s="20">
        <f ca="1">'Composition Moles'!BZ110</f>
        <v>144251.98237445252</v>
      </c>
      <c r="D98" s="26">
        <f ca="1">-B98/C98</f>
        <v>1.0507131725681775E-2</v>
      </c>
      <c r="F98" s="19">
        <f ca="1">SUMPRODUCT(ReactionRateK3!$F120:$V120*OFFSET(ReactionStoich!$E$5:$U$5,F$2,0))*(TimeStep)*'Composition Moles'!$C110</f>
        <v>-1.778633758464138E-2</v>
      </c>
      <c r="G98" s="19">
        <f ca="1">SUMPRODUCT(ReactionRateK3!$F120:$V120*OFFSET(ReactionStoich!$E$5:$U$5,G$2,0))*(TimeStep)*'Composition Moles'!$C110</f>
        <v>0</v>
      </c>
      <c r="H98" s="19">
        <f ca="1">SUMPRODUCT(ReactionRateK3!$F120:$V120*OFFSET(ReactionStoich!$E$5:$U$5,H$2,0))*(TimeStep)*'Composition Moles'!$C110</f>
        <v>1.7678078876941745E-2</v>
      </c>
      <c r="I98" s="19">
        <f ca="1">SUMPRODUCT(ReactionRateK3!$F120:$V120*OFFSET(ReactionStoich!$E$5:$U$5,I$2,0))*(TimeStep)*'Composition Moles'!$C110</f>
        <v>1.0825870769963822E-4</v>
      </c>
      <c r="J98" s="19">
        <f ca="1">SUMPRODUCT(ReactionRateK3!$F120:$V120*OFFSET(ReactionStoich!$E$5:$U$5,J$2,0))*(TimeStep)*'Composition Moles'!$C110</f>
        <v>0</v>
      </c>
      <c r="K98" s="19">
        <f ca="1">SUMPRODUCT(ReactionRateK3!$F120:$V120*OFFSET(ReactionStoich!$E$5:$U$5,K$2,0))*(TimeStep)*'Composition Moles'!$C110</f>
        <v>0</v>
      </c>
      <c r="L98" s="19">
        <f ca="1">SUMPRODUCT(ReactionRateK3!$F120:$V120*OFFSET(ReactionStoich!$E$5:$U$5,L$2,0))*(TimeStep)*'Composition Moles'!$C110</f>
        <v>0</v>
      </c>
      <c r="M98" s="19">
        <f ca="1">SUMPRODUCT(ReactionRateK3!$F120:$V120*OFFSET(ReactionStoich!$E$5:$U$5,M$2,0))*(TimeStep)*'Composition Moles'!$C110</f>
        <v>0</v>
      </c>
      <c r="N98" s="19">
        <f ca="1">SUMPRODUCT(ReactionRateK3!$F120:$V120*OFFSET(ReactionStoich!$E$5:$U$5,N$2,0))*(TimeStep)*'Composition Moles'!$C110</f>
        <v>0</v>
      </c>
      <c r="O98" s="19">
        <f ca="1">SUMPRODUCT(ReactionRateK3!$F120:$V120*OFFSET(ReactionStoich!$E$5:$U$5,O$2,0))*(TimeStep)*'Composition Moles'!$C110</f>
        <v>0</v>
      </c>
      <c r="P98" s="19">
        <f ca="1">SUMPRODUCT(ReactionRateK3!$F120:$V120*OFFSET(ReactionStoich!$E$5:$U$5,P$2,0))*(TimeStep)*'Composition Moles'!$C110</f>
        <v>0</v>
      </c>
      <c r="Q98" s="19">
        <f ca="1">SUMPRODUCT(ReactionRateK3!$F120:$V120*OFFSET(ReactionStoich!$E$5:$U$5,Q$2,0))*(TimeStep)*'Composition Moles'!$C110</f>
        <v>0</v>
      </c>
      <c r="R98" s="19">
        <f ca="1">SUMPRODUCT(ReactionRateK3!$F120:$V120*OFFSET(ReactionStoich!$E$5:$U$5,R$2,0))*(TimeStep)*'Composition Moles'!$C110</f>
        <v>0</v>
      </c>
      <c r="S98" s="19">
        <f ca="1">SUMPRODUCT(ReactionRateK3!$F120:$V120*OFFSET(ReactionStoich!$E$5:$U$5,S$2,0))*(TimeStep)*'Composition Moles'!$C110</f>
        <v>1.4095230158551384</v>
      </c>
      <c r="T98" s="19">
        <f ca="1">SUMPRODUCT(ReactionRateK3!$F120:$V120*OFFSET(ReactionStoich!$E$5:$U$5,T$2,0))*(TimeStep)*'Composition Moles'!$C110</f>
        <v>0</v>
      </c>
      <c r="U98" s="19">
        <f ca="1">SUMPRODUCT(ReactionRateK3!$F120:$V120*OFFSET(ReactionStoich!$E$5:$U$5,U$2,0))*(TimeStep)*'Composition Moles'!$C110</f>
        <v>0</v>
      </c>
      <c r="V98" s="19">
        <f ca="1">SUMPRODUCT(ReactionRateK3!$F120:$V120*OFFSET(ReactionStoich!$E$5:$U$5,V$2,0))*(TimeStep)*'Composition Moles'!$C110</f>
        <v>0</v>
      </c>
      <c r="W98" s="19">
        <f ca="1">SUMPRODUCT(ReactionRateK3!$F120:$V120*OFFSET(ReactionStoich!$E$5:$U$5,W$2,0))*(TimeStep)*'Composition Moles'!$C110</f>
        <v>0</v>
      </c>
      <c r="X98" s="19">
        <f ca="1">SUMPRODUCT(ReactionRateK3!$F120:$V120*OFFSET(ReactionStoich!$E$5:$U$5,X$2,0))*(TimeStep)*'Composition Moles'!$C110</f>
        <v>0</v>
      </c>
      <c r="Y98" s="19">
        <f ca="1">SUMPRODUCT(ReactionRateK3!$F120:$V120*OFFSET(ReactionStoich!$E$5:$U$5,Y$2,0))*(TimeStep)*'Composition Moles'!$C110</f>
        <v>-3.4653960681183715</v>
      </c>
      <c r="Z98" s="19">
        <f ca="1">SUMPRODUCT(ReactionRateK3!$F120:$V120*OFFSET(ReactionStoich!$E$5:$U$5,Z$2,0))*(TimeStep)*'Composition Moles'!$C110</f>
        <v>0</v>
      </c>
      <c r="AA98" s="19">
        <f ca="1">SUMPRODUCT(ReactionRateK3!$F120:$V120*OFFSET(ReactionStoich!$E$5:$U$5,AA$2,0))*(TimeStep)*'Composition Moles'!$C110</f>
        <v>0</v>
      </c>
      <c r="AB98" s="19">
        <f ca="1">SUMPRODUCT(ReactionRateK3!$F120:$V120*OFFSET(ReactionStoich!$E$5:$U$5,AB$2,0))*(TimeStep)*'Composition Moles'!$C110</f>
        <v>0</v>
      </c>
      <c r="AC98" s="19">
        <f ca="1">SUMPRODUCT(ReactionRateK3!$F120:$V120*OFFSET(ReactionStoich!$E$5:$U$5,AC$2,0))*(TimeStep)*'Composition Moles'!$C110</f>
        <v>0</v>
      </c>
      <c r="AD98" s="19">
        <f ca="1">SUMPRODUCT(ReactionRateK3!$F120:$V120*OFFSET(ReactionStoich!$E$5:$U$5,AD$2,0))*(TimeStep)*'Composition Moles'!$C110</f>
        <v>0</v>
      </c>
      <c r="AE98" s="19">
        <f ca="1">SUMPRODUCT(ReactionRateK3!$F120:$V120*OFFSET(ReactionStoich!$E$5:$U$5,AE$2,0))*(TimeStep)*'Composition Moles'!$C110</f>
        <v>0</v>
      </c>
      <c r="AF98" s="19">
        <f ca="1">SUMPRODUCT(ReactionRateK3!$F120:$V120*OFFSET(ReactionStoich!$E$5:$U$5,AF$2,0))*(TimeStep)*'Composition Moles'!$C110</f>
        <v>0</v>
      </c>
      <c r="AG98" s="19">
        <f ca="1">SUMPRODUCT(ReactionRateK3!$F120:$V120*OFFSET(ReactionStoich!$E$5:$U$5,AG$2,0))*(TimeStep)*'Composition Moles'!$C110</f>
        <v>-7.0010773228660582E-3</v>
      </c>
      <c r="AH98" s="19">
        <f ca="1">SUMPRODUCT(ReactionRateK3!$F120:$V120*OFFSET(ReactionStoich!$E$5:$U$5,AH$2,0))*(TimeStep)*'Composition Moles'!$C110</f>
        <v>-0.77887159478599932</v>
      </c>
      <c r="AI98" s="19">
        <f ca="1">SUMPRODUCT(ReactionRateK3!$F120:$V120*OFFSET(ReactionStoich!$E$5:$U$5,AI$2,0))*(TimeStep)*'Composition Moles'!$C110</f>
        <v>2.9466263475150303</v>
      </c>
      <c r="AJ98" s="19">
        <f ca="1">SUMPRODUCT(ReactionRateK3!$F120:$V120*OFFSET(ReactionStoich!$E$5:$U$5,AJ$2,0))*(TimeStep)*'Composition Moles'!$C110</f>
        <v>0.57715034714214508</v>
      </c>
      <c r="AK98" s="19">
        <f ca="1">SUMPRODUCT(ReactionRateK3!$F120:$V120*OFFSET(ReactionStoich!$E$5:$U$5,AK$2,0))*(TimeStep)*'Composition Moles'!$C110</f>
        <v>0</v>
      </c>
      <c r="AL98" s="19">
        <f ca="1">SUMPRODUCT(ReactionRateK3!$F120:$V120*OFFSET(ReactionStoich!$E$5:$U$5,AL$2,0))*(TimeStep)*'Composition Moles'!$C110</f>
        <v>0</v>
      </c>
      <c r="AM98" s="19">
        <f ca="1">SUMPRODUCT(ReactionRateK3!$F120:$V120*OFFSET(ReactionStoich!$E$5:$U$5,AM$2,0))*(TimeStep)*'Composition Moles'!$C110</f>
        <v>0</v>
      </c>
      <c r="AN98" s="19">
        <f ca="1">SUMPRODUCT(ReactionRateK3!$F120:$V120*OFFSET(ReactionStoich!$E$5:$U$5,AN$2,0))*(TimeStep)*'Composition Moles'!$C110</f>
        <v>0</v>
      </c>
      <c r="AO98" s="19">
        <f ca="1">SUMPRODUCT(ReactionRateK3!$F120:$V120*OFFSET(ReactionStoich!$E$5:$U$5,AO$2,0))*(TimeStep)*'Composition Moles'!$C110</f>
        <v>-1.0825870769963822E-4</v>
      </c>
      <c r="AP98" s="19">
        <f ca="1">SUMPRODUCT(ReactionRateK3!$F120:$V120*OFFSET(ReactionStoich!$E$5:$U$5,AP$2,0))*(TimeStep)*'Composition Moles'!$C110</f>
        <v>-1.7691441556698127E-2</v>
      </c>
      <c r="AQ98" s="19">
        <f ca="1">SUMPRODUCT(ReactionRateK3!$F120:$V120*OFFSET(ReactionStoich!$E$5:$U$5,AQ$2,0))*(TimeStep)*'Composition Moles'!$C110</f>
        <v>0</v>
      </c>
      <c r="AR98" s="19">
        <f ca="1">SUMPRODUCT(ReactionRateK3!$F120:$V120*OFFSET(ReactionStoich!$E$5:$U$5,AR$2,0))*(TimeStep)*'Composition Moles'!$C110</f>
        <v>0</v>
      </c>
      <c r="AS98" s="19">
        <f ca="1">SUMPRODUCT(ReactionRateK3!$F120:$V120*OFFSET(ReactionStoich!$E$5:$U$5,AS$2,0))*(TimeStep)*'Composition Moles'!$C110</f>
        <v>-0.22141042334022637</v>
      </c>
      <c r="AT98" s="19">
        <f ca="1">SUMPRODUCT(ReactionRateK3!$F120:$V120*OFFSET(ReactionStoich!$E$5:$U$5,AT$2,0))*(TimeStep)*'Composition Moles'!$C110</f>
        <v>-0.22141042334022637</v>
      </c>
      <c r="AU98" s="19">
        <f ca="1">SUMPRODUCT(ReactionRateK3!$F120:$V120*OFFSET(ReactionStoich!$E$5:$U$5,AU$2,0))*(TimeStep)*'Composition Moles'!$C110</f>
        <v>-0.22141042334022637</v>
      </c>
      <c r="AV98" s="19">
        <f ca="1">SUMPRODUCT(ReactionRateK3!$F120:$V120*OFFSET(ReactionStoich!$E$5:$U$5,AV$2,0))*(TimeStep)*'Composition Moles'!$C110</f>
        <v>0</v>
      </c>
      <c r="AW98" s="19">
        <f ca="1">SUMPRODUCT(ReactionRateK3!$F120:$V120*OFFSET(ReactionStoich!$E$5:$U$5,AW$2,0))*(TimeStep)*'Composition Moles'!$C110</f>
        <v>0</v>
      </c>
      <c r="AX98" s="19">
        <f ca="1">SUMPRODUCT(ReactionRateK3!$F120:$V120*OFFSET(ReactionStoich!$E$5:$U$5,AX$2,0))*(TimeStep)*'Composition Moles'!$C110</f>
        <v>0</v>
      </c>
      <c r="AY98" s="19">
        <f ca="1">SUMPRODUCT(ReactionRateK3!$F120:$V120*OFFSET(ReactionStoich!$E$5:$U$5,AY$2,0))*(TimeStep)*'Composition Moles'!$C110</f>
        <v>0</v>
      </c>
      <c r="AZ98" s="19">
        <f ca="1">SUMPRODUCT(ReactionRateK3!$F120:$V120*OFFSET(ReactionStoich!$E$5:$U$5,AZ$2,0))*(TimeStep)*'Composition Moles'!$C110</f>
        <v>0</v>
      </c>
      <c r="BA98" s="19">
        <f ca="1">SUMPRODUCT(ReactionRateK3!$F120:$V120*OFFSET(ReactionStoich!$E$5:$U$5,BA$2,0))*(TimeStep)*'Composition Moles'!$C110</f>
        <v>0</v>
      </c>
      <c r="BB98" s="19">
        <f ca="1">SUMPRODUCT(ReactionRateK3!$F120:$V120*OFFSET(ReactionStoich!$E$5:$U$5,BB$2,0))*(TimeStep)*'Composition Moles'!$C110</f>
        <v>0</v>
      </c>
      <c r="BC98" s="19">
        <f ca="1">SUMPRODUCT(ReactionRateK3!$F120:$V120*OFFSET(ReactionStoich!$E$5:$U$5,BC$2,0))*(TimeStep)*'Composition Moles'!$C110</f>
        <v>0</v>
      </c>
      <c r="BD98" s="19">
        <f ca="1">SUMPRODUCT(ReactionRateK3!$F120:$V120*OFFSET(ReactionStoich!$E$5:$U$5,BD$2,0))*(TimeStep)*'Composition Moles'!$C110</f>
        <v>0</v>
      </c>
      <c r="BE98" s="19">
        <f ca="1">SUMPRODUCT(ReactionRateK3!$F120:$V120*OFFSET(ReactionStoich!$E$5:$U$5,BE$2,0))*(TimeStep)*'Composition Moles'!$C110</f>
        <v>0</v>
      </c>
      <c r="BF98" s="19">
        <f ca="1">SUMPRODUCT(ReactionRateK3!$F120:$V120*OFFSET(ReactionStoich!$E$5:$U$5,BF$2,0))*(TimeStep)*'Composition Moles'!$C110</f>
        <v>0</v>
      </c>
      <c r="BG98" s="19">
        <f ca="1">SUMPRODUCT(ReactionRateK3!$F120:$V120*OFFSET(ReactionStoich!$E$5:$U$5,BG$2,0))*(TimeStep)*'Composition Moles'!$C110</f>
        <v>0</v>
      </c>
      <c r="BH98" s="19">
        <f ca="1">SUMPRODUCT(ReactionRateK3!$F120:$V120*OFFSET(ReactionStoich!$E$5:$U$5,BH$2,0))*(TimeStep)*'Composition Moles'!$C110</f>
        <v>0</v>
      </c>
      <c r="BI98" s="19">
        <f ca="1">SUMPRODUCT(ReactionRateK3!$F120:$V120*OFFSET(ReactionStoich!$E$5:$U$5,BI$2,0))*(TimeStep)*'Composition Moles'!$C110</f>
        <v>0</v>
      </c>
      <c r="BJ98" s="19">
        <f ca="1">SUMPRODUCT(ReactionRateK3!$F120:$V120*OFFSET(ReactionStoich!$E$5:$U$5,BJ$2,0))*(TimeStep)*'Composition Moles'!$C110</f>
        <v>0</v>
      </c>
      <c r="BK98" s="19">
        <f ca="1">SUMPRODUCT(ReactionRateK3!$F120:$V120*OFFSET(ReactionStoich!$E$5:$U$5,BK$2,0))*(TimeStep)*'Composition Moles'!$C110</f>
        <v>0</v>
      </c>
      <c r="BL98" s="19">
        <f ca="1">SUMPRODUCT(ReactionRateK3!$F120:$V120*OFFSET(ReactionStoich!$E$5:$U$5,BL$2,0))*(TimeStep)*'Composition Moles'!$C110</f>
        <v>0</v>
      </c>
      <c r="BM98" s="19">
        <f ca="1">SUMPRODUCT(ReactionRateK3!$F120:$V120*OFFSET(ReactionStoich!$E$5:$U$5,BM$2,0))*(TimeStep)*'Composition Moles'!$C110</f>
        <v>0</v>
      </c>
      <c r="BN98" s="19">
        <f ca="1">SUMPRODUCT(ReactionRateK3!$F120:$V120*OFFSET(ReactionStoich!$E$5:$U$5,BN$2,0))*(TimeStep)*'Composition Moles'!$C110</f>
        <v>0</v>
      </c>
      <c r="BO98" s="19">
        <f ca="1">SUMPRODUCT(ReactionRateK3!$F120:$V120*OFFSET(ReactionStoich!$E$5:$U$5,BO$2,0))*(TimeStep)*'Composition Moles'!$C110</f>
        <v>0</v>
      </c>
      <c r="BP98" s="19">
        <f ca="1">SUMPRODUCT(ReactionRateK3!$F120:$V120*OFFSET(ReactionStoich!$E$5:$U$5,BP$2,0))*(TimeStep)*'Composition Moles'!$C110</f>
        <v>0</v>
      </c>
      <c r="BQ98" s="19">
        <f ca="1">SUMPRODUCT(ReactionRateK3!$F120:$V120*OFFSET(ReactionStoich!$E$5:$U$5,BQ$2,0))*(TimeStep)*'Composition Moles'!$C110</f>
        <v>0</v>
      </c>
      <c r="BR98" s="19">
        <f ca="1">SUMPRODUCT(ReactionRateK3!$F120:$V120*OFFSET(ReactionStoich!$E$5:$U$5,BR$2,0))*(TimeStep)*'Composition Moles'!$C110</f>
        <v>0</v>
      </c>
      <c r="BS98" s="19">
        <f ca="1">SUMPRODUCT(ReactionRateK3!$F120:$V120*OFFSET(ReactionStoich!$E$5:$U$5,BS$2,0))*(TimeStep)*'Composition Moles'!$C110</f>
        <v>0</v>
      </c>
      <c r="BT98" s="19">
        <f ca="1">SUMPRODUCT(ReactionRateK3!$F120:$V120*OFFSET(ReactionStoich!$E$5:$U$5,BT$2,0))*(TimeStep)*'Composition Moles'!$C110</f>
        <v>0</v>
      </c>
      <c r="BU98" s="19">
        <f ca="1">SUMPRODUCT(ReactionRateK3!$F120:$V120*OFFSET(ReactionStoich!$E$5:$U$5,BU$2,0))*(TimeStep)*'Composition Moles'!$C110</f>
        <v>0</v>
      </c>
      <c r="BV98" s="19">
        <f ca="1">SUMPRODUCT(ReactionRateK3!$F120:$V120*OFFSET(ReactionStoich!$E$5:$U$5,BV$2,0))*(TimeStep)*'Composition Moles'!$C110</f>
        <v>0</v>
      </c>
      <c r="BW98" s="19">
        <f ca="1">SUMPRODUCT(ReactionRateK3!$F120:$V120*OFFSET(ReactionStoich!$E$5:$U$5,BW$2,0))*(TimeStep)*'Composition Moles'!$C110</f>
        <v>0</v>
      </c>
    </row>
    <row r="99" spans="1:75">
      <c r="A99">
        <f>ReactionRateK1!A121</f>
        <v>4.4499999999999922</v>
      </c>
      <c r="B99" s="20">
        <f t="shared" ca="1" si="8"/>
        <v>-1489.498708852811</v>
      </c>
      <c r="C99" s="20">
        <f ca="1">'Composition Moles'!BZ111</f>
        <v>144250.03902239838</v>
      </c>
      <c r="D99" s="26">
        <f t="shared" ref="D99:D130" ca="1" si="9">-B99/C99</f>
        <v>1.032581147947925E-2</v>
      </c>
      <c r="F99" s="19">
        <f ca="1">SUMPRODUCT(ReactionRateK3!$F121:$V121*OFFSET(ReactionStoich!$E$5:$U$5,F$2,0))*(TimeStep)*'Composition Moles'!$C111</f>
        <v>-1.6570676698765888E-2</v>
      </c>
      <c r="G99" s="19">
        <f ca="1">SUMPRODUCT(ReactionRateK3!$F121:$V121*OFFSET(ReactionStoich!$E$5:$U$5,G$2,0))*(TimeStep)*'Composition Moles'!$C111</f>
        <v>0</v>
      </c>
      <c r="H99" s="19">
        <f ca="1">SUMPRODUCT(ReactionRateK3!$F121:$V121*OFFSET(ReactionStoich!$E$5:$U$5,H$2,0))*(TimeStep)*'Composition Moles'!$C111</f>
        <v>1.6473504575981592E-2</v>
      </c>
      <c r="I99" s="19">
        <f ca="1">SUMPRODUCT(ReactionRateK3!$F121:$V121*OFFSET(ReactionStoich!$E$5:$U$5,I$2,0))*(TimeStep)*'Composition Moles'!$C111</f>
        <v>9.7172122784294475E-5</v>
      </c>
      <c r="J99" s="19">
        <f ca="1">SUMPRODUCT(ReactionRateK3!$F121:$V121*OFFSET(ReactionStoich!$E$5:$U$5,J$2,0))*(TimeStep)*'Composition Moles'!$C111</f>
        <v>0</v>
      </c>
      <c r="K99" s="19">
        <f ca="1">SUMPRODUCT(ReactionRateK3!$F121:$V121*OFFSET(ReactionStoich!$E$5:$U$5,K$2,0))*(TimeStep)*'Composition Moles'!$C111</f>
        <v>0</v>
      </c>
      <c r="L99" s="19">
        <f ca="1">SUMPRODUCT(ReactionRateK3!$F121:$V121*OFFSET(ReactionStoich!$E$5:$U$5,L$2,0))*(TimeStep)*'Composition Moles'!$C111</f>
        <v>0</v>
      </c>
      <c r="M99" s="19">
        <f ca="1">SUMPRODUCT(ReactionRateK3!$F121:$V121*OFFSET(ReactionStoich!$E$5:$U$5,M$2,0))*(TimeStep)*'Composition Moles'!$C111</f>
        <v>0</v>
      </c>
      <c r="N99" s="19">
        <f ca="1">SUMPRODUCT(ReactionRateK3!$F121:$V121*OFFSET(ReactionStoich!$E$5:$U$5,N$2,0))*(TimeStep)*'Composition Moles'!$C111</f>
        <v>0</v>
      </c>
      <c r="O99" s="19">
        <f ca="1">SUMPRODUCT(ReactionRateK3!$F121:$V121*OFFSET(ReactionStoich!$E$5:$U$5,O$2,0))*(TimeStep)*'Composition Moles'!$C111</f>
        <v>0</v>
      </c>
      <c r="P99" s="19">
        <f ca="1">SUMPRODUCT(ReactionRateK3!$F121:$V121*OFFSET(ReactionStoich!$E$5:$U$5,P$2,0))*(TimeStep)*'Composition Moles'!$C111</f>
        <v>0</v>
      </c>
      <c r="Q99" s="19">
        <f ca="1">SUMPRODUCT(ReactionRateK3!$F121:$V121*OFFSET(ReactionStoich!$E$5:$U$5,Q$2,0))*(TimeStep)*'Composition Moles'!$C111</f>
        <v>0</v>
      </c>
      <c r="R99" s="19">
        <f ca="1">SUMPRODUCT(ReactionRateK3!$F121:$V121*OFFSET(ReactionStoich!$E$5:$U$5,R$2,0))*(TimeStep)*'Composition Moles'!$C111</f>
        <v>0</v>
      </c>
      <c r="S99" s="19">
        <f ca="1">SUMPRODUCT(ReactionRateK3!$F121:$V121*OFFSET(ReactionStoich!$E$5:$U$5,S$2,0))*(TimeStep)*'Composition Moles'!$C111</f>
        <v>1.3722894521026341</v>
      </c>
      <c r="T99" s="19">
        <f ca="1">SUMPRODUCT(ReactionRateK3!$F121:$V121*OFFSET(ReactionStoich!$E$5:$U$5,T$2,0))*(TimeStep)*'Composition Moles'!$C111</f>
        <v>0</v>
      </c>
      <c r="U99" s="19">
        <f ca="1">SUMPRODUCT(ReactionRateK3!$F121:$V121*OFFSET(ReactionStoich!$E$5:$U$5,U$2,0))*(TimeStep)*'Composition Moles'!$C111</f>
        <v>0</v>
      </c>
      <c r="V99" s="19">
        <f ca="1">SUMPRODUCT(ReactionRateK3!$F121:$V121*OFFSET(ReactionStoich!$E$5:$U$5,V$2,0))*(TimeStep)*'Composition Moles'!$C111</f>
        <v>0</v>
      </c>
      <c r="W99" s="19">
        <f ca="1">SUMPRODUCT(ReactionRateK3!$F121:$V121*OFFSET(ReactionStoich!$E$5:$U$5,W$2,0))*(TimeStep)*'Composition Moles'!$C111</f>
        <v>0</v>
      </c>
      <c r="X99" s="19">
        <f ca="1">SUMPRODUCT(ReactionRateK3!$F121:$V121*OFFSET(ReactionStoich!$E$5:$U$5,X$2,0))*(TimeStep)*'Composition Moles'!$C111</f>
        <v>0</v>
      </c>
      <c r="Y99" s="19">
        <f ca="1">SUMPRODUCT(ReactionRateK3!$F121:$V121*OFFSET(ReactionStoich!$E$5:$U$5,Y$2,0))*(TimeStep)*'Composition Moles'!$C111</f>
        <v>-3.3822311305932358</v>
      </c>
      <c r="Z99" s="19">
        <f ca="1">SUMPRODUCT(ReactionRateK3!$F121:$V121*OFFSET(ReactionStoich!$E$5:$U$5,Z$2,0))*(TimeStep)*'Composition Moles'!$C111</f>
        <v>0</v>
      </c>
      <c r="AA99" s="19">
        <f ca="1">SUMPRODUCT(ReactionRateK3!$F121:$V121*OFFSET(ReactionStoich!$E$5:$U$5,AA$2,0))*(TimeStep)*'Composition Moles'!$C111</f>
        <v>0</v>
      </c>
      <c r="AB99" s="19">
        <f ca="1">SUMPRODUCT(ReactionRateK3!$F121:$V121*OFFSET(ReactionStoich!$E$5:$U$5,AB$2,0))*(TimeStep)*'Composition Moles'!$C111</f>
        <v>0</v>
      </c>
      <c r="AC99" s="19">
        <f ca="1">SUMPRODUCT(ReactionRateK3!$F121:$V121*OFFSET(ReactionStoich!$E$5:$U$5,AC$2,0))*(TimeStep)*'Composition Moles'!$C111</f>
        <v>0</v>
      </c>
      <c r="AD99" s="19">
        <f ca="1">SUMPRODUCT(ReactionRateK3!$F121:$V121*OFFSET(ReactionStoich!$E$5:$U$5,AD$2,0))*(TimeStep)*'Composition Moles'!$C111</f>
        <v>0</v>
      </c>
      <c r="AE99" s="19">
        <f ca="1">SUMPRODUCT(ReactionRateK3!$F121:$V121*OFFSET(ReactionStoich!$E$5:$U$5,AE$2,0))*(TimeStep)*'Composition Moles'!$C111</f>
        <v>0</v>
      </c>
      <c r="AF99" s="19">
        <f ca="1">SUMPRODUCT(ReactionRateK3!$F121:$V121*OFFSET(ReactionStoich!$E$5:$U$5,AF$2,0))*(TimeStep)*'Composition Moles'!$C111</f>
        <v>0</v>
      </c>
      <c r="AG99" s="19">
        <f ca="1">SUMPRODUCT(ReactionRateK3!$F121:$V121*OFFSET(ReactionStoich!$E$5:$U$5,AG$2,0))*(TimeStep)*'Composition Moles'!$C111</f>
        <v>-6.78988635027867E-3</v>
      </c>
      <c r="AH99" s="19">
        <f ca="1">SUMPRODUCT(ReactionRateK3!$F121:$V121*OFFSET(ReactionStoich!$E$5:$U$5,AH$2,0))*(TimeStep)*'Composition Moles'!$C111</f>
        <v>-0.79049486556178072</v>
      </c>
      <c r="AI99" s="19">
        <f ca="1">SUMPRODUCT(ReactionRateK3!$F121:$V121*OFFSET(ReactionStoich!$E$5:$U$5,AI$2,0))*(TimeStep)*'Composition Moles'!$C111</f>
        <v>2.91544213534389</v>
      </c>
      <c r="AJ99" s="19">
        <f ca="1">SUMPRODUCT(ReactionRateK3!$F121:$V121*OFFSET(ReactionStoich!$E$5:$U$5,AJ$2,0))*(TimeStep)*'Composition Moles'!$C111</f>
        <v>0.56267504696705584</v>
      </c>
      <c r="AK99" s="19">
        <f ca="1">SUMPRODUCT(ReactionRateK3!$F121:$V121*OFFSET(ReactionStoich!$E$5:$U$5,AK$2,0))*(TimeStep)*'Composition Moles'!$C111</f>
        <v>0</v>
      </c>
      <c r="AL99" s="19">
        <f ca="1">SUMPRODUCT(ReactionRateK3!$F121:$V121*OFFSET(ReactionStoich!$E$5:$U$5,AL$2,0))*(TimeStep)*'Composition Moles'!$C111</f>
        <v>0</v>
      </c>
      <c r="AM99" s="19">
        <f ca="1">SUMPRODUCT(ReactionRateK3!$F121:$V121*OFFSET(ReactionStoich!$E$5:$U$5,AM$2,0))*(TimeStep)*'Composition Moles'!$C111</f>
        <v>0</v>
      </c>
      <c r="AN99" s="19">
        <f ca="1">SUMPRODUCT(ReactionRateK3!$F121:$V121*OFFSET(ReactionStoich!$E$5:$U$5,AN$2,0))*(TimeStep)*'Composition Moles'!$C111</f>
        <v>0</v>
      </c>
      <c r="AO99" s="19">
        <f ca="1">SUMPRODUCT(ReactionRateK3!$F121:$V121*OFFSET(ReactionStoich!$E$5:$U$5,AO$2,0))*(TimeStep)*'Composition Moles'!$C111</f>
        <v>-9.7172122784294475E-5</v>
      </c>
      <c r="AP99" s="19">
        <f ca="1">SUMPRODUCT(ReactionRateK3!$F121:$V121*OFFSET(ReactionStoich!$E$5:$U$5,AP$2,0))*(TimeStep)*'Composition Moles'!$C111</f>
        <v>-1.6454729450144461E-2</v>
      </c>
      <c r="AQ99" s="19">
        <f ca="1">SUMPRODUCT(ReactionRateK3!$F121:$V121*OFFSET(ReactionStoich!$E$5:$U$5,AQ$2,0))*(TimeStep)*'Composition Moles'!$C111</f>
        <v>0</v>
      </c>
      <c r="AR99" s="19">
        <f ca="1">SUMPRODUCT(ReactionRateK3!$F121:$V121*OFFSET(ReactionStoich!$E$5:$U$5,AR$2,0))*(TimeStep)*'Composition Moles'!$C111</f>
        <v>0</v>
      </c>
      <c r="AS99" s="19">
        <f ca="1">SUMPRODUCT(ReactionRateK3!$F121:$V121*OFFSET(ReactionStoich!$E$5:$U$5,AS$2,0))*(TimeStep)*'Composition Moles'!$C111</f>
        <v>-0.21811295011178508</v>
      </c>
      <c r="AT99" s="19">
        <f ca="1">SUMPRODUCT(ReactionRateK3!$F121:$V121*OFFSET(ReactionStoich!$E$5:$U$5,AT$2,0))*(TimeStep)*'Composition Moles'!$C111</f>
        <v>-0.21811295011178508</v>
      </c>
      <c r="AU99" s="19">
        <f ca="1">SUMPRODUCT(ReactionRateK3!$F121:$V121*OFFSET(ReactionStoich!$E$5:$U$5,AU$2,0))*(TimeStep)*'Composition Moles'!$C111</f>
        <v>-0.21811295011178508</v>
      </c>
      <c r="AV99" s="19">
        <f ca="1">SUMPRODUCT(ReactionRateK3!$F121:$V121*OFFSET(ReactionStoich!$E$5:$U$5,AV$2,0))*(TimeStep)*'Composition Moles'!$C111</f>
        <v>0</v>
      </c>
      <c r="AW99" s="19">
        <f ca="1">SUMPRODUCT(ReactionRateK3!$F121:$V121*OFFSET(ReactionStoich!$E$5:$U$5,AW$2,0))*(TimeStep)*'Composition Moles'!$C111</f>
        <v>0</v>
      </c>
      <c r="AX99" s="19">
        <f ca="1">SUMPRODUCT(ReactionRateK3!$F121:$V121*OFFSET(ReactionStoich!$E$5:$U$5,AX$2,0))*(TimeStep)*'Composition Moles'!$C111</f>
        <v>0</v>
      </c>
      <c r="AY99" s="19">
        <f ca="1">SUMPRODUCT(ReactionRateK3!$F121:$V121*OFFSET(ReactionStoich!$E$5:$U$5,AY$2,0))*(TimeStep)*'Composition Moles'!$C111</f>
        <v>0</v>
      </c>
      <c r="AZ99" s="19">
        <f ca="1">SUMPRODUCT(ReactionRateK3!$F121:$V121*OFFSET(ReactionStoich!$E$5:$U$5,AZ$2,0))*(TimeStep)*'Composition Moles'!$C111</f>
        <v>0</v>
      </c>
      <c r="BA99" s="19">
        <f ca="1">SUMPRODUCT(ReactionRateK3!$F121:$V121*OFFSET(ReactionStoich!$E$5:$U$5,BA$2,0))*(TimeStep)*'Composition Moles'!$C111</f>
        <v>0</v>
      </c>
      <c r="BB99" s="19">
        <f ca="1">SUMPRODUCT(ReactionRateK3!$F121:$V121*OFFSET(ReactionStoich!$E$5:$U$5,BB$2,0))*(TimeStep)*'Composition Moles'!$C111</f>
        <v>0</v>
      </c>
      <c r="BC99" s="19">
        <f ca="1">SUMPRODUCT(ReactionRateK3!$F121:$V121*OFFSET(ReactionStoich!$E$5:$U$5,BC$2,0))*(TimeStep)*'Composition Moles'!$C111</f>
        <v>0</v>
      </c>
      <c r="BD99" s="19">
        <f ca="1">SUMPRODUCT(ReactionRateK3!$F121:$V121*OFFSET(ReactionStoich!$E$5:$U$5,BD$2,0))*(TimeStep)*'Composition Moles'!$C111</f>
        <v>0</v>
      </c>
      <c r="BE99" s="19">
        <f ca="1">SUMPRODUCT(ReactionRateK3!$F121:$V121*OFFSET(ReactionStoich!$E$5:$U$5,BE$2,0))*(TimeStep)*'Composition Moles'!$C111</f>
        <v>0</v>
      </c>
      <c r="BF99" s="19">
        <f ca="1">SUMPRODUCT(ReactionRateK3!$F121:$V121*OFFSET(ReactionStoich!$E$5:$U$5,BF$2,0))*(TimeStep)*'Composition Moles'!$C111</f>
        <v>0</v>
      </c>
      <c r="BG99" s="19">
        <f ca="1">SUMPRODUCT(ReactionRateK3!$F121:$V121*OFFSET(ReactionStoich!$E$5:$U$5,BG$2,0))*(TimeStep)*'Composition Moles'!$C111</f>
        <v>0</v>
      </c>
      <c r="BH99" s="19">
        <f ca="1">SUMPRODUCT(ReactionRateK3!$F121:$V121*OFFSET(ReactionStoich!$E$5:$U$5,BH$2,0))*(TimeStep)*'Composition Moles'!$C111</f>
        <v>0</v>
      </c>
      <c r="BI99" s="19">
        <f ca="1">SUMPRODUCT(ReactionRateK3!$F121:$V121*OFFSET(ReactionStoich!$E$5:$U$5,BI$2,0))*(TimeStep)*'Composition Moles'!$C111</f>
        <v>0</v>
      </c>
      <c r="BJ99" s="19">
        <f ca="1">SUMPRODUCT(ReactionRateK3!$F121:$V121*OFFSET(ReactionStoich!$E$5:$U$5,BJ$2,0))*(TimeStep)*'Composition Moles'!$C111</f>
        <v>0</v>
      </c>
      <c r="BK99" s="19">
        <f ca="1">SUMPRODUCT(ReactionRateK3!$F121:$V121*OFFSET(ReactionStoich!$E$5:$U$5,BK$2,0))*(TimeStep)*'Composition Moles'!$C111</f>
        <v>0</v>
      </c>
      <c r="BL99" s="19">
        <f ca="1">SUMPRODUCT(ReactionRateK3!$F121:$V121*OFFSET(ReactionStoich!$E$5:$U$5,BL$2,0))*(TimeStep)*'Composition Moles'!$C111</f>
        <v>0</v>
      </c>
      <c r="BM99" s="19">
        <f ca="1">SUMPRODUCT(ReactionRateK3!$F121:$V121*OFFSET(ReactionStoich!$E$5:$U$5,BM$2,0))*(TimeStep)*'Composition Moles'!$C111</f>
        <v>0</v>
      </c>
      <c r="BN99" s="19">
        <f ca="1">SUMPRODUCT(ReactionRateK3!$F121:$V121*OFFSET(ReactionStoich!$E$5:$U$5,BN$2,0))*(TimeStep)*'Composition Moles'!$C111</f>
        <v>0</v>
      </c>
      <c r="BO99" s="19">
        <f ca="1">SUMPRODUCT(ReactionRateK3!$F121:$V121*OFFSET(ReactionStoich!$E$5:$U$5,BO$2,0))*(TimeStep)*'Composition Moles'!$C111</f>
        <v>0</v>
      </c>
      <c r="BP99" s="19">
        <f ca="1">SUMPRODUCT(ReactionRateK3!$F121:$V121*OFFSET(ReactionStoich!$E$5:$U$5,BP$2,0))*(TimeStep)*'Composition Moles'!$C111</f>
        <v>0</v>
      </c>
      <c r="BQ99" s="19">
        <f ca="1">SUMPRODUCT(ReactionRateK3!$F121:$V121*OFFSET(ReactionStoich!$E$5:$U$5,BQ$2,0))*(TimeStep)*'Composition Moles'!$C111</f>
        <v>0</v>
      </c>
      <c r="BR99" s="19">
        <f ca="1">SUMPRODUCT(ReactionRateK3!$F121:$V121*OFFSET(ReactionStoich!$E$5:$U$5,BR$2,0))*(TimeStep)*'Composition Moles'!$C111</f>
        <v>0</v>
      </c>
      <c r="BS99" s="19">
        <f ca="1">SUMPRODUCT(ReactionRateK3!$F121:$V121*OFFSET(ReactionStoich!$E$5:$U$5,BS$2,0))*(TimeStep)*'Composition Moles'!$C111</f>
        <v>0</v>
      </c>
      <c r="BT99" s="19">
        <f ca="1">SUMPRODUCT(ReactionRateK3!$F121:$V121*OFFSET(ReactionStoich!$E$5:$U$5,BT$2,0))*(TimeStep)*'Composition Moles'!$C111</f>
        <v>0</v>
      </c>
      <c r="BU99" s="19">
        <f ca="1">SUMPRODUCT(ReactionRateK3!$F121:$V121*OFFSET(ReactionStoich!$E$5:$U$5,BU$2,0))*(TimeStep)*'Composition Moles'!$C111</f>
        <v>0</v>
      </c>
      <c r="BV99" s="19">
        <f ca="1">SUMPRODUCT(ReactionRateK3!$F121:$V121*OFFSET(ReactionStoich!$E$5:$U$5,BV$2,0))*(TimeStep)*'Composition Moles'!$C111</f>
        <v>0</v>
      </c>
      <c r="BW99" s="19">
        <f ca="1">SUMPRODUCT(ReactionRateK3!$F121:$V121*OFFSET(ReactionStoich!$E$5:$U$5,BW$2,0))*(TimeStep)*'Composition Moles'!$C111</f>
        <v>0</v>
      </c>
    </row>
    <row r="100" spans="1:75">
      <c r="A100">
        <f>ReactionRateK1!A122</f>
        <v>4.499999999999992</v>
      </c>
      <c r="B100" s="20">
        <f t="shared" ca="1" si="8"/>
        <v>-1466.7260026914737</v>
      </c>
      <c r="C100" s="20">
        <f ca="1">'Composition Moles'!BZ112</f>
        <v>144247.85169207494</v>
      </c>
      <c r="D100" s="26">
        <f t="shared" ca="1" si="9"/>
        <v>1.0168095992323583E-2</v>
      </c>
      <c r="F100" s="19">
        <f ca="1">SUMPRODUCT(ReactionRateK3!$F122:$V122*OFFSET(ReactionStoich!$E$5:$U$5,F$2,0))*(TimeStep)*'Composition Moles'!$C112</f>
        <v>-1.5440542804227532E-2</v>
      </c>
      <c r="G100" s="19">
        <f ca="1">SUMPRODUCT(ReactionRateK3!$F122:$V122*OFFSET(ReactionStoich!$E$5:$U$5,G$2,0))*(TimeStep)*'Composition Moles'!$C112</f>
        <v>0</v>
      </c>
      <c r="H100" s="19">
        <f ca="1">SUMPRODUCT(ReactionRateK3!$F122:$V122*OFFSET(ReactionStoich!$E$5:$U$5,H$2,0))*(TimeStep)*'Composition Moles'!$C112</f>
        <v>1.5353321333655164E-2</v>
      </c>
      <c r="I100" s="19">
        <f ca="1">SUMPRODUCT(ReactionRateK3!$F122:$V122*OFFSET(ReactionStoich!$E$5:$U$5,I$2,0))*(TimeStep)*'Composition Moles'!$C112</f>
        <v>8.7221470572368626E-5</v>
      </c>
      <c r="J100" s="19">
        <f ca="1">SUMPRODUCT(ReactionRateK3!$F122:$V122*OFFSET(ReactionStoich!$E$5:$U$5,J$2,0))*(TimeStep)*'Composition Moles'!$C112</f>
        <v>0</v>
      </c>
      <c r="K100" s="19">
        <f ca="1">SUMPRODUCT(ReactionRateK3!$F122:$V122*OFFSET(ReactionStoich!$E$5:$U$5,K$2,0))*(TimeStep)*'Composition Moles'!$C112</f>
        <v>0</v>
      </c>
      <c r="L100" s="19">
        <f ca="1">SUMPRODUCT(ReactionRateK3!$F122:$V122*OFFSET(ReactionStoich!$E$5:$U$5,L$2,0))*(TimeStep)*'Composition Moles'!$C112</f>
        <v>0</v>
      </c>
      <c r="M100" s="19">
        <f ca="1">SUMPRODUCT(ReactionRateK3!$F122:$V122*OFFSET(ReactionStoich!$E$5:$U$5,M$2,0))*(TimeStep)*'Composition Moles'!$C112</f>
        <v>0</v>
      </c>
      <c r="N100" s="19">
        <f ca="1">SUMPRODUCT(ReactionRateK3!$F122:$V122*OFFSET(ReactionStoich!$E$5:$U$5,N$2,0))*(TimeStep)*'Composition Moles'!$C112</f>
        <v>0</v>
      </c>
      <c r="O100" s="19">
        <f ca="1">SUMPRODUCT(ReactionRateK3!$F122:$V122*OFFSET(ReactionStoich!$E$5:$U$5,O$2,0))*(TimeStep)*'Composition Moles'!$C112</f>
        <v>0</v>
      </c>
      <c r="P100" s="19">
        <f ca="1">SUMPRODUCT(ReactionRateK3!$F122:$V122*OFFSET(ReactionStoich!$E$5:$U$5,P$2,0))*(TimeStep)*'Composition Moles'!$C112</f>
        <v>0</v>
      </c>
      <c r="Q100" s="19">
        <f ca="1">SUMPRODUCT(ReactionRateK3!$F122:$V122*OFFSET(ReactionStoich!$E$5:$U$5,Q$2,0))*(TimeStep)*'Composition Moles'!$C112</f>
        <v>0</v>
      </c>
      <c r="R100" s="19">
        <f ca="1">SUMPRODUCT(ReactionRateK3!$F122:$V122*OFFSET(ReactionStoich!$E$5:$U$5,R$2,0))*(TimeStep)*'Composition Moles'!$C112</f>
        <v>0</v>
      </c>
      <c r="S100" s="19">
        <f ca="1">SUMPRODUCT(ReactionRateK3!$F122:$V122*OFFSET(ReactionStoich!$E$5:$U$5,S$2,0))*(TimeStep)*'Composition Moles'!$C112</f>
        <v>1.3355814149293403</v>
      </c>
      <c r="T100" s="19">
        <f ca="1">SUMPRODUCT(ReactionRateK3!$F122:$V122*OFFSET(ReactionStoich!$E$5:$U$5,T$2,0))*(TimeStep)*'Composition Moles'!$C112</f>
        <v>0</v>
      </c>
      <c r="U100" s="19">
        <f ca="1">SUMPRODUCT(ReactionRateK3!$F122:$V122*OFFSET(ReactionStoich!$E$5:$U$5,U$2,0))*(TimeStep)*'Composition Moles'!$C112</f>
        <v>0</v>
      </c>
      <c r="V100" s="19">
        <f ca="1">SUMPRODUCT(ReactionRateK3!$F122:$V122*OFFSET(ReactionStoich!$E$5:$U$5,V$2,0))*(TimeStep)*'Composition Moles'!$C112</f>
        <v>0</v>
      </c>
      <c r="W100" s="19">
        <f ca="1">SUMPRODUCT(ReactionRateK3!$F122:$V122*OFFSET(ReactionStoich!$E$5:$U$5,W$2,0))*(TimeStep)*'Composition Moles'!$C112</f>
        <v>0</v>
      </c>
      <c r="X100" s="19">
        <f ca="1">SUMPRODUCT(ReactionRateK3!$F122:$V122*OFFSET(ReactionStoich!$E$5:$U$5,X$2,0))*(TimeStep)*'Composition Moles'!$C112</f>
        <v>0</v>
      </c>
      <c r="Y100" s="19">
        <f ca="1">SUMPRODUCT(ReactionRateK3!$F122:$V122*OFFSET(ReactionStoich!$E$5:$U$5,Y$2,0))*(TimeStep)*'Composition Moles'!$C112</f>
        <v>-3.3002506443062796</v>
      </c>
      <c r="Z100" s="19">
        <f ca="1">SUMPRODUCT(ReactionRateK3!$F122:$V122*OFFSET(ReactionStoich!$E$5:$U$5,Z$2,0))*(TimeStep)*'Composition Moles'!$C112</f>
        <v>0</v>
      </c>
      <c r="AA100" s="19">
        <f ca="1">SUMPRODUCT(ReactionRateK3!$F122:$V122*OFFSET(ReactionStoich!$E$5:$U$5,AA$2,0))*(TimeStep)*'Composition Moles'!$C112</f>
        <v>0</v>
      </c>
      <c r="AB100" s="19">
        <f ca="1">SUMPRODUCT(ReactionRateK3!$F122:$V122*OFFSET(ReactionStoich!$E$5:$U$5,AB$2,0))*(TimeStep)*'Composition Moles'!$C112</f>
        <v>0</v>
      </c>
      <c r="AC100" s="19">
        <f ca="1">SUMPRODUCT(ReactionRateK3!$F122:$V122*OFFSET(ReactionStoich!$E$5:$U$5,AC$2,0))*(TimeStep)*'Composition Moles'!$C112</f>
        <v>0</v>
      </c>
      <c r="AD100" s="19">
        <f ca="1">SUMPRODUCT(ReactionRateK3!$F122:$V122*OFFSET(ReactionStoich!$E$5:$U$5,AD$2,0))*(TimeStep)*'Composition Moles'!$C112</f>
        <v>0</v>
      </c>
      <c r="AE100" s="19">
        <f ca="1">SUMPRODUCT(ReactionRateK3!$F122:$V122*OFFSET(ReactionStoich!$E$5:$U$5,AE$2,0))*(TimeStep)*'Composition Moles'!$C112</f>
        <v>0</v>
      </c>
      <c r="AF100" s="19">
        <f ca="1">SUMPRODUCT(ReactionRateK3!$F122:$V122*OFFSET(ReactionStoich!$E$5:$U$5,AF$2,0))*(TimeStep)*'Composition Moles'!$C112</f>
        <v>0</v>
      </c>
      <c r="AG100" s="19">
        <f ca="1">SUMPRODUCT(ReactionRateK3!$F122:$V122*OFFSET(ReactionStoich!$E$5:$U$5,AG$2,0))*(TimeStep)*'Composition Moles'!$C112</f>
        <v>-6.6693124419538998E-3</v>
      </c>
      <c r="AH100" s="19">
        <f ca="1">SUMPRODUCT(ReactionRateK3!$F122:$V122*OFFSET(ReactionStoich!$E$5:$U$5,AH$2,0))*(TimeStep)*'Composition Moles'!$C112</f>
        <v>-0.80133966460063799</v>
      </c>
      <c r="AI100" s="19">
        <f ca="1">SUMPRODUCT(ReactionRateK3!$F122:$V122*OFFSET(ReactionStoich!$E$5:$U$5,AI$2,0))*(TimeStep)*'Composition Moles'!$C112</f>
        <v>2.8842862187253702</v>
      </c>
      <c r="AJ100" s="19">
        <f ca="1">SUMPRODUCT(ReactionRateK3!$F122:$V122*OFFSET(ReactionStoich!$E$5:$U$5,AJ$2,0))*(TimeStep)*'Composition Moles'!$C112</f>
        <v>0.54844810922078679</v>
      </c>
      <c r="AK100" s="19">
        <f ca="1">SUMPRODUCT(ReactionRateK3!$F122:$V122*OFFSET(ReactionStoich!$E$5:$U$5,AK$2,0))*(TimeStep)*'Composition Moles'!$C112</f>
        <v>0</v>
      </c>
      <c r="AL100" s="19">
        <f ca="1">SUMPRODUCT(ReactionRateK3!$F122:$V122*OFFSET(ReactionStoich!$E$5:$U$5,AL$2,0))*(TimeStep)*'Composition Moles'!$C112</f>
        <v>0</v>
      </c>
      <c r="AM100" s="19">
        <f ca="1">SUMPRODUCT(ReactionRateK3!$F122:$V122*OFFSET(ReactionStoich!$E$5:$U$5,AM$2,0))*(TimeStep)*'Composition Moles'!$C112</f>
        <v>0</v>
      </c>
      <c r="AN100" s="19">
        <f ca="1">SUMPRODUCT(ReactionRateK3!$F122:$V122*OFFSET(ReactionStoich!$E$5:$U$5,AN$2,0))*(TimeStep)*'Composition Moles'!$C112</f>
        <v>0</v>
      </c>
      <c r="AO100" s="19">
        <f ca="1">SUMPRODUCT(ReactionRateK3!$F122:$V122*OFFSET(ReactionStoich!$E$5:$U$5,AO$2,0))*(TimeStep)*'Composition Moles'!$C112</f>
        <v>-8.7221470572368626E-5</v>
      </c>
      <c r="AP100" s="19">
        <f ca="1">SUMPRODUCT(ReactionRateK3!$F122:$V122*OFFSET(ReactionStoich!$E$5:$U$5,AP$2,0))*(TimeStep)*'Composition Moles'!$C112</f>
        <v>-1.5304400755928807E-2</v>
      </c>
      <c r="AQ100" s="19">
        <f ca="1">SUMPRODUCT(ReactionRateK3!$F122:$V122*OFFSET(ReactionStoich!$E$5:$U$5,AQ$2,0))*(TimeStep)*'Composition Moles'!$C112</f>
        <v>0</v>
      </c>
      <c r="AR100" s="19">
        <f ca="1">SUMPRODUCT(ReactionRateK3!$F122:$V122*OFFSET(ReactionStoich!$E$5:$U$5,AR$2,0))*(TimeStep)*'Composition Moles'!$C112</f>
        <v>0</v>
      </c>
      <c r="AS100" s="19">
        <f ca="1">SUMPRODUCT(ReactionRateK3!$F122:$V122*OFFSET(ReactionStoich!$E$5:$U$5,AS$2,0))*(TimeStep)*'Composition Moles'!$C112</f>
        <v>-0.21488816643337497</v>
      </c>
      <c r="AT100" s="19">
        <f ca="1">SUMPRODUCT(ReactionRateK3!$F122:$V122*OFFSET(ReactionStoich!$E$5:$U$5,AT$2,0))*(TimeStep)*'Composition Moles'!$C112</f>
        <v>-0.21488816643337497</v>
      </c>
      <c r="AU100" s="19">
        <f ca="1">SUMPRODUCT(ReactionRateK3!$F122:$V122*OFFSET(ReactionStoich!$E$5:$U$5,AU$2,0))*(TimeStep)*'Composition Moles'!$C112</f>
        <v>-0.21488816643337497</v>
      </c>
      <c r="AV100" s="19">
        <f ca="1">SUMPRODUCT(ReactionRateK3!$F122:$V122*OFFSET(ReactionStoich!$E$5:$U$5,AV$2,0))*(TimeStep)*'Composition Moles'!$C112</f>
        <v>0</v>
      </c>
      <c r="AW100" s="19">
        <f ca="1">SUMPRODUCT(ReactionRateK3!$F122:$V122*OFFSET(ReactionStoich!$E$5:$U$5,AW$2,0))*(TimeStep)*'Composition Moles'!$C112</f>
        <v>0</v>
      </c>
      <c r="AX100" s="19">
        <f ca="1">SUMPRODUCT(ReactionRateK3!$F122:$V122*OFFSET(ReactionStoich!$E$5:$U$5,AX$2,0))*(TimeStep)*'Composition Moles'!$C112</f>
        <v>0</v>
      </c>
      <c r="AY100" s="19">
        <f ca="1">SUMPRODUCT(ReactionRateK3!$F122:$V122*OFFSET(ReactionStoich!$E$5:$U$5,AY$2,0))*(TimeStep)*'Composition Moles'!$C112</f>
        <v>0</v>
      </c>
      <c r="AZ100" s="19">
        <f ca="1">SUMPRODUCT(ReactionRateK3!$F122:$V122*OFFSET(ReactionStoich!$E$5:$U$5,AZ$2,0))*(TimeStep)*'Composition Moles'!$C112</f>
        <v>0</v>
      </c>
      <c r="BA100" s="19">
        <f ca="1">SUMPRODUCT(ReactionRateK3!$F122:$V122*OFFSET(ReactionStoich!$E$5:$U$5,BA$2,0))*(TimeStep)*'Composition Moles'!$C112</f>
        <v>0</v>
      </c>
      <c r="BB100" s="19">
        <f ca="1">SUMPRODUCT(ReactionRateK3!$F122:$V122*OFFSET(ReactionStoich!$E$5:$U$5,BB$2,0))*(TimeStep)*'Composition Moles'!$C112</f>
        <v>0</v>
      </c>
      <c r="BC100" s="19">
        <f ca="1">SUMPRODUCT(ReactionRateK3!$F122:$V122*OFFSET(ReactionStoich!$E$5:$U$5,BC$2,0))*(TimeStep)*'Composition Moles'!$C112</f>
        <v>0</v>
      </c>
      <c r="BD100" s="19">
        <f ca="1">SUMPRODUCT(ReactionRateK3!$F122:$V122*OFFSET(ReactionStoich!$E$5:$U$5,BD$2,0))*(TimeStep)*'Composition Moles'!$C112</f>
        <v>0</v>
      </c>
      <c r="BE100" s="19">
        <f ca="1">SUMPRODUCT(ReactionRateK3!$F122:$V122*OFFSET(ReactionStoich!$E$5:$U$5,BE$2,0))*(TimeStep)*'Composition Moles'!$C112</f>
        <v>0</v>
      </c>
      <c r="BF100" s="19">
        <f ca="1">SUMPRODUCT(ReactionRateK3!$F122:$V122*OFFSET(ReactionStoich!$E$5:$U$5,BF$2,0))*(TimeStep)*'Composition Moles'!$C112</f>
        <v>0</v>
      </c>
      <c r="BG100" s="19">
        <f ca="1">SUMPRODUCT(ReactionRateK3!$F122:$V122*OFFSET(ReactionStoich!$E$5:$U$5,BG$2,0))*(TimeStep)*'Composition Moles'!$C112</f>
        <v>0</v>
      </c>
      <c r="BH100" s="19">
        <f ca="1">SUMPRODUCT(ReactionRateK3!$F122:$V122*OFFSET(ReactionStoich!$E$5:$U$5,BH$2,0))*(TimeStep)*'Composition Moles'!$C112</f>
        <v>0</v>
      </c>
      <c r="BI100" s="19">
        <f ca="1">SUMPRODUCT(ReactionRateK3!$F122:$V122*OFFSET(ReactionStoich!$E$5:$U$5,BI$2,0))*(TimeStep)*'Composition Moles'!$C112</f>
        <v>0</v>
      </c>
      <c r="BJ100" s="19">
        <f ca="1">SUMPRODUCT(ReactionRateK3!$F122:$V122*OFFSET(ReactionStoich!$E$5:$U$5,BJ$2,0))*(TimeStep)*'Composition Moles'!$C112</f>
        <v>0</v>
      </c>
      <c r="BK100" s="19">
        <f ca="1">SUMPRODUCT(ReactionRateK3!$F122:$V122*OFFSET(ReactionStoich!$E$5:$U$5,BK$2,0))*(TimeStep)*'Composition Moles'!$C112</f>
        <v>0</v>
      </c>
      <c r="BL100" s="19">
        <f ca="1">SUMPRODUCT(ReactionRateK3!$F122:$V122*OFFSET(ReactionStoich!$E$5:$U$5,BL$2,0))*(TimeStep)*'Composition Moles'!$C112</f>
        <v>0</v>
      </c>
      <c r="BM100" s="19">
        <f ca="1">SUMPRODUCT(ReactionRateK3!$F122:$V122*OFFSET(ReactionStoich!$E$5:$U$5,BM$2,0))*(TimeStep)*'Composition Moles'!$C112</f>
        <v>0</v>
      </c>
      <c r="BN100" s="19">
        <f ca="1">SUMPRODUCT(ReactionRateK3!$F122:$V122*OFFSET(ReactionStoich!$E$5:$U$5,BN$2,0))*(TimeStep)*'Composition Moles'!$C112</f>
        <v>0</v>
      </c>
      <c r="BO100" s="19">
        <f ca="1">SUMPRODUCT(ReactionRateK3!$F122:$V122*OFFSET(ReactionStoich!$E$5:$U$5,BO$2,0))*(TimeStep)*'Composition Moles'!$C112</f>
        <v>0</v>
      </c>
      <c r="BP100" s="19">
        <f ca="1">SUMPRODUCT(ReactionRateK3!$F122:$V122*OFFSET(ReactionStoich!$E$5:$U$5,BP$2,0))*(TimeStep)*'Composition Moles'!$C112</f>
        <v>0</v>
      </c>
      <c r="BQ100" s="19">
        <f ca="1">SUMPRODUCT(ReactionRateK3!$F122:$V122*OFFSET(ReactionStoich!$E$5:$U$5,BQ$2,0))*(TimeStep)*'Composition Moles'!$C112</f>
        <v>0</v>
      </c>
      <c r="BR100" s="19">
        <f ca="1">SUMPRODUCT(ReactionRateK3!$F122:$V122*OFFSET(ReactionStoich!$E$5:$U$5,BR$2,0))*(TimeStep)*'Composition Moles'!$C112</f>
        <v>0</v>
      </c>
      <c r="BS100" s="19">
        <f ca="1">SUMPRODUCT(ReactionRateK3!$F122:$V122*OFFSET(ReactionStoich!$E$5:$U$5,BS$2,0))*(TimeStep)*'Composition Moles'!$C112</f>
        <v>0</v>
      </c>
      <c r="BT100" s="19">
        <f ca="1">SUMPRODUCT(ReactionRateK3!$F122:$V122*OFFSET(ReactionStoich!$E$5:$U$5,BT$2,0))*(TimeStep)*'Composition Moles'!$C112</f>
        <v>0</v>
      </c>
      <c r="BU100" s="19">
        <f ca="1">SUMPRODUCT(ReactionRateK3!$F122:$V122*OFFSET(ReactionStoich!$E$5:$U$5,BU$2,0))*(TimeStep)*'Composition Moles'!$C112</f>
        <v>0</v>
      </c>
      <c r="BV100" s="19">
        <f ca="1">SUMPRODUCT(ReactionRateK3!$F122:$V122*OFFSET(ReactionStoich!$E$5:$U$5,BV$2,0))*(TimeStep)*'Composition Moles'!$C112</f>
        <v>0</v>
      </c>
      <c r="BW100" s="19">
        <f ca="1">SUMPRODUCT(ReactionRateK3!$F122:$V122*OFFSET(ReactionStoich!$E$5:$U$5,BW$2,0))*(TimeStep)*'Composition Moles'!$C112</f>
        <v>0</v>
      </c>
    </row>
    <row r="101" spans="1:75">
      <c r="A101">
        <f>ReactionRateK1!A123</f>
        <v>4.5499999999999918</v>
      </c>
      <c r="B101" s="20">
        <f t="shared" ca="1" si="8"/>
        <v>-1446.1532911497261</v>
      </c>
      <c r="C101" s="20">
        <f ca="1">'Composition Moles'!BZ113</f>
        <v>144245.42575511383</v>
      </c>
      <c r="D101" s="26">
        <f t="shared" ca="1" si="9"/>
        <v>1.0025644027040884E-2</v>
      </c>
      <c r="F101" s="19">
        <f ca="1">SUMPRODUCT(ReactionRateK3!$F123:$V123*OFFSET(ReactionStoich!$E$5:$U$5,F$2,0))*(TimeStep)*'Composition Moles'!$C113</f>
        <v>-1.4389929056537803E-2</v>
      </c>
      <c r="G101" s="19">
        <f ca="1">SUMPRODUCT(ReactionRateK3!$F123:$V123*OFFSET(ReactionStoich!$E$5:$U$5,G$2,0))*(TimeStep)*'Composition Moles'!$C113</f>
        <v>0</v>
      </c>
      <c r="H101" s="19">
        <f ca="1">SUMPRODUCT(ReactionRateK3!$F123:$V123*OFFSET(ReactionStoich!$E$5:$U$5,H$2,0))*(TimeStep)*'Composition Moles'!$C113</f>
        <v>1.4311637816760042E-2</v>
      </c>
      <c r="I101" s="19">
        <f ca="1">SUMPRODUCT(ReactionRateK3!$F123:$V123*OFFSET(ReactionStoich!$E$5:$U$5,I$2,0))*(TimeStep)*'Composition Moles'!$C113</f>
        <v>7.8291239777760133E-5</v>
      </c>
      <c r="J101" s="19">
        <f ca="1">SUMPRODUCT(ReactionRateK3!$F123:$V123*OFFSET(ReactionStoich!$E$5:$U$5,J$2,0))*(TimeStep)*'Composition Moles'!$C113</f>
        <v>0</v>
      </c>
      <c r="K101" s="19">
        <f ca="1">SUMPRODUCT(ReactionRateK3!$F123:$V123*OFFSET(ReactionStoich!$E$5:$U$5,K$2,0))*(TimeStep)*'Composition Moles'!$C113</f>
        <v>0</v>
      </c>
      <c r="L101" s="19">
        <f ca="1">SUMPRODUCT(ReactionRateK3!$F123:$V123*OFFSET(ReactionStoich!$E$5:$U$5,L$2,0))*(TimeStep)*'Composition Moles'!$C113</f>
        <v>0</v>
      </c>
      <c r="M101" s="19">
        <f ca="1">SUMPRODUCT(ReactionRateK3!$F123:$V123*OFFSET(ReactionStoich!$E$5:$U$5,M$2,0))*(TimeStep)*'Composition Moles'!$C113</f>
        <v>0</v>
      </c>
      <c r="N101" s="19">
        <f ca="1">SUMPRODUCT(ReactionRateK3!$F123:$V123*OFFSET(ReactionStoich!$E$5:$U$5,N$2,0))*(TimeStep)*'Composition Moles'!$C113</f>
        <v>0</v>
      </c>
      <c r="O101" s="19">
        <f ca="1">SUMPRODUCT(ReactionRateK3!$F123:$V123*OFFSET(ReactionStoich!$E$5:$U$5,O$2,0))*(TimeStep)*'Composition Moles'!$C113</f>
        <v>0</v>
      </c>
      <c r="P101" s="19">
        <f ca="1">SUMPRODUCT(ReactionRateK3!$F123:$V123*OFFSET(ReactionStoich!$E$5:$U$5,P$2,0))*(TimeStep)*'Composition Moles'!$C113</f>
        <v>0</v>
      </c>
      <c r="Q101" s="19">
        <f ca="1">SUMPRODUCT(ReactionRateK3!$F123:$V123*OFFSET(ReactionStoich!$E$5:$U$5,Q$2,0))*(TimeStep)*'Composition Moles'!$C113</f>
        <v>0</v>
      </c>
      <c r="R101" s="19">
        <f ca="1">SUMPRODUCT(ReactionRateK3!$F123:$V123*OFFSET(ReactionStoich!$E$5:$U$5,R$2,0))*(TimeStep)*'Composition Moles'!$C113</f>
        <v>0</v>
      </c>
      <c r="S101" s="19">
        <f ca="1">SUMPRODUCT(ReactionRateK3!$F123:$V123*OFFSET(ReactionStoich!$E$5:$U$5,S$2,0))*(TimeStep)*'Composition Moles'!$C113</f>
        <v>1.2994762553864316</v>
      </c>
      <c r="T101" s="19">
        <f ca="1">SUMPRODUCT(ReactionRateK3!$F123:$V123*OFFSET(ReactionStoich!$E$5:$U$5,T$2,0))*(TimeStep)*'Composition Moles'!$C113</f>
        <v>0</v>
      </c>
      <c r="U101" s="19">
        <f ca="1">SUMPRODUCT(ReactionRateK3!$F123:$V123*OFFSET(ReactionStoich!$E$5:$U$5,U$2,0))*(TimeStep)*'Composition Moles'!$C113</f>
        <v>0</v>
      </c>
      <c r="V101" s="19">
        <f ca="1">SUMPRODUCT(ReactionRateK3!$F123:$V123*OFFSET(ReactionStoich!$E$5:$U$5,V$2,0))*(TimeStep)*'Composition Moles'!$C113</f>
        <v>0</v>
      </c>
      <c r="W101" s="19">
        <f ca="1">SUMPRODUCT(ReactionRateK3!$F123:$V123*OFFSET(ReactionStoich!$E$5:$U$5,W$2,0))*(TimeStep)*'Composition Moles'!$C113</f>
        <v>0</v>
      </c>
      <c r="X101" s="19">
        <f ca="1">SUMPRODUCT(ReactionRateK3!$F123:$V123*OFFSET(ReactionStoich!$E$5:$U$5,X$2,0))*(TimeStep)*'Composition Moles'!$C113</f>
        <v>0</v>
      </c>
      <c r="Y101" s="19">
        <f ca="1">SUMPRODUCT(ReactionRateK3!$F123:$V123*OFFSET(ReactionStoich!$E$5:$U$5,Y$2,0))*(TimeStep)*'Composition Moles'!$C113</f>
        <v>-3.2196090071707695</v>
      </c>
      <c r="Z101" s="19">
        <f ca="1">SUMPRODUCT(ReactionRateK3!$F123:$V123*OFFSET(ReactionStoich!$E$5:$U$5,Z$2,0))*(TimeStep)*'Composition Moles'!$C113</f>
        <v>0</v>
      </c>
      <c r="AA101" s="19">
        <f ca="1">SUMPRODUCT(ReactionRateK3!$F123:$V123*OFFSET(ReactionStoich!$E$5:$U$5,AA$2,0))*(TimeStep)*'Composition Moles'!$C113</f>
        <v>0</v>
      </c>
      <c r="AB101" s="19">
        <f ca="1">SUMPRODUCT(ReactionRateK3!$F123:$V123*OFFSET(ReactionStoich!$E$5:$U$5,AB$2,0))*(TimeStep)*'Composition Moles'!$C113</f>
        <v>0</v>
      </c>
      <c r="AC101" s="19">
        <f ca="1">SUMPRODUCT(ReactionRateK3!$F123:$V123*OFFSET(ReactionStoich!$E$5:$U$5,AC$2,0))*(TimeStep)*'Composition Moles'!$C113</f>
        <v>0</v>
      </c>
      <c r="AD101" s="19">
        <f ca="1">SUMPRODUCT(ReactionRateK3!$F123:$V123*OFFSET(ReactionStoich!$E$5:$U$5,AD$2,0))*(TimeStep)*'Composition Moles'!$C113</f>
        <v>0</v>
      </c>
      <c r="AE101" s="19">
        <f ca="1">SUMPRODUCT(ReactionRateK3!$F123:$V123*OFFSET(ReactionStoich!$E$5:$U$5,AE$2,0))*(TimeStep)*'Composition Moles'!$C113</f>
        <v>0</v>
      </c>
      <c r="AF101" s="19">
        <f ca="1">SUMPRODUCT(ReactionRateK3!$F123:$V123*OFFSET(ReactionStoich!$E$5:$U$5,AF$2,0))*(TimeStep)*'Composition Moles'!$C113</f>
        <v>0</v>
      </c>
      <c r="AG101" s="19">
        <f ca="1">SUMPRODUCT(ReactionRateK3!$F123:$V123*OFFSET(ReactionStoich!$E$5:$U$5,AG$2,0))*(TimeStep)*'Composition Moles'!$C113</f>
        <v>-6.5593942657014292E-3</v>
      </c>
      <c r="AH101" s="19">
        <f ca="1">SUMPRODUCT(ReactionRateK3!$F123:$V123*OFFSET(ReactionStoich!$E$5:$U$5,AH$2,0))*(TimeStep)*'Composition Moles'!$C113</f>
        <v>-0.81143840346870555</v>
      </c>
      <c r="AI101" s="19">
        <f ca="1">SUMPRODUCT(ReactionRateK3!$F123:$V123*OFFSET(ReactionStoich!$E$5:$U$5,AI$2,0))*(TimeStep)*'Composition Moles'!$C113</f>
        <v>2.8531776144210061</v>
      </c>
      <c r="AJ101" s="19">
        <f ca="1">SUMPRODUCT(ReactionRateK3!$F123:$V123*OFFSET(ReactionStoich!$E$5:$U$5,AJ$2,0))*(TimeStep)*'Composition Moles'!$C113</f>
        <v>0.53446758084849744</v>
      </c>
      <c r="AK101" s="19">
        <f ca="1">SUMPRODUCT(ReactionRateK3!$F123:$V123*OFFSET(ReactionStoich!$E$5:$U$5,AK$2,0))*(TimeStep)*'Composition Moles'!$C113</f>
        <v>0</v>
      </c>
      <c r="AL101" s="19">
        <f ca="1">SUMPRODUCT(ReactionRateK3!$F123:$V123*OFFSET(ReactionStoich!$E$5:$U$5,AL$2,0))*(TimeStep)*'Composition Moles'!$C113</f>
        <v>0</v>
      </c>
      <c r="AM101" s="19">
        <f ca="1">SUMPRODUCT(ReactionRateK3!$F123:$V123*OFFSET(ReactionStoich!$E$5:$U$5,AM$2,0))*(TimeStep)*'Composition Moles'!$C113</f>
        <v>0</v>
      </c>
      <c r="AN101" s="19">
        <f ca="1">SUMPRODUCT(ReactionRateK3!$F123:$V123*OFFSET(ReactionStoich!$E$5:$U$5,AN$2,0))*(TimeStep)*'Composition Moles'!$C113</f>
        <v>0</v>
      </c>
      <c r="AO101" s="19">
        <f ca="1">SUMPRODUCT(ReactionRateK3!$F123:$V123*OFFSET(ReactionStoich!$E$5:$U$5,AO$2,0))*(TimeStep)*'Composition Moles'!$C113</f>
        <v>-7.8291239777760133E-5</v>
      </c>
      <c r="AP101" s="19">
        <f ca="1">SUMPRODUCT(ReactionRateK3!$F123:$V123*OFFSET(ReactionStoich!$E$5:$U$5,AP$2,0))*(TimeStep)*'Composition Moles'!$C113</f>
        <v>-1.4234512130792727E-2</v>
      </c>
      <c r="AQ101" s="19">
        <f ca="1">SUMPRODUCT(ReactionRateK3!$F123:$V123*OFFSET(ReactionStoich!$E$5:$U$5,AQ$2,0))*(TimeStep)*'Composition Moles'!$C113</f>
        <v>0</v>
      </c>
      <c r="AR101" s="19">
        <f ca="1">SUMPRODUCT(ReactionRateK3!$F123:$V123*OFFSET(ReactionStoich!$E$5:$U$5,AR$2,0))*(TimeStep)*'Composition Moles'!$C113</f>
        <v>0</v>
      </c>
      <c r="AS101" s="19">
        <f ca="1">SUMPRODUCT(ReactionRateK3!$F123:$V123*OFFSET(ReactionStoich!$E$5:$U$5,AS$2,0))*(TimeStep)*'Composition Moles'!$C113</f>
        <v>-0.21173394746006283</v>
      </c>
      <c r="AT101" s="19">
        <f ca="1">SUMPRODUCT(ReactionRateK3!$F123:$V123*OFFSET(ReactionStoich!$E$5:$U$5,AT$2,0))*(TimeStep)*'Composition Moles'!$C113</f>
        <v>-0.21173394746006283</v>
      </c>
      <c r="AU101" s="19">
        <f ca="1">SUMPRODUCT(ReactionRateK3!$F123:$V123*OFFSET(ReactionStoich!$E$5:$U$5,AU$2,0))*(TimeStep)*'Composition Moles'!$C113</f>
        <v>-0.21173394746006283</v>
      </c>
      <c r="AV101" s="19">
        <f ca="1">SUMPRODUCT(ReactionRateK3!$F123:$V123*OFFSET(ReactionStoich!$E$5:$U$5,AV$2,0))*(TimeStep)*'Composition Moles'!$C113</f>
        <v>0</v>
      </c>
      <c r="AW101" s="19">
        <f ca="1">SUMPRODUCT(ReactionRateK3!$F123:$V123*OFFSET(ReactionStoich!$E$5:$U$5,AW$2,0))*(TimeStep)*'Composition Moles'!$C113</f>
        <v>0</v>
      </c>
      <c r="AX101" s="19">
        <f ca="1">SUMPRODUCT(ReactionRateK3!$F123:$V123*OFFSET(ReactionStoich!$E$5:$U$5,AX$2,0))*(TimeStep)*'Composition Moles'!$C113</f>
        <v>0</v>
      </c>
      <c r="AY101" s="19">
        <f ca="1">SUMPRODUCT(ReactionRateK3!$F123:$V123*OFFSET(ReactionStoich!$E$5:$U$5,AY$2,0))*(TimeStep)*'Composition Moles'!$C113</f>
        <v>0</v>
      </c>
      <c r="AZ101" s="19">
        <f ca="1">SUMPRODUCT(ReactionRateK3!$F123:$V123*OFFSET(ReactionStoich!$E$5:$U$5,AZ$2,0))*(TimeStep)*'Composition Moles'!$C113</f>
        <v>0</v>
      </c>
      <c r="BA101" s="19">
        <f ca="1">SUMPRODUCT(ReactionRateK3!$F123:$V123*OFFSET(ReactionStoich!$E$5:$U$5,BA$2,0))*(TimeStep)*'Composition Moles'!$C113</f>
        <v>0</v>
      </c>
      <c r="BB101" s="19">
        <f ca="1">SUMPRODUCT(ReactionRateK3!$F123:$V123*OFFSET(ReactionStoich!$E$5:$U$5,BB$2,0))*(TimeStep)*'Composition Moles'!$C113</f>
        <v>0</v>
      </c>
      <c r="BC101" s="19">
        <f ca="1">SUMPRODUCT(ReactionRateK3!$F123:$V123*OFFSET(ReactionStoich!$E$5:$U$5,BC$2,0))*(TimeStep)*'Composition Moles'!$C113</f>
        <v>0</v>
      </c>
      <c r="BD101" s="19">
        <f ca="1">SUMPRODUCT(ReactionRateK3!$F123:$V123*OFFSET(ReactionStoich!$E$5:$U$5,BD$2,0))*(TimeStep)*'Composition Moles'!$C113</f>
        <v>0</v>
      </c>
      <c r="BE101" s="19">
        <f ca="1">SUMPRODUCT(ReactionRateK3!$F123:$V123*OFFSET(ReactionStoich!$E$5:$U$5,BE$2,0))*(TimeStep)*'Composition Moles'!$C113</f>
        <v>0</v>
      </c>
      <c r="BF101" s="19">
        <f ca="1">SUMPRODUCT(ReactionRateK3!$F123:$V123*OFFSET(ReactionStoich!$E$5:$U$5,BF$2,0))*(TimeStep)*'Composition Moles'!$C113</f>
        <v>0</v>
      </c>
      <c r="BG101" s="19">
        <f ca="1">SUMPRODUCT(ReactionRateK3!$F123:$V123*OFFSET(ReactionStoich!$E$5:$U$5,BG$2,0))*(TimeStep)*'Composition Moles'!$C113</f>
        <v>0</v>
      </c>
      <c r="BH101" s="19">
        <f ca="1">SUMPRODUCT(ReactionRateK3!$F123:$V123*OFFSET(ReactionStoich!$E$5:$U$5,BH$2,0))*(TimeStep)*'Composition Moles'!$C113</f>
        <v>0</v>
      </c>
      <c r="BI101" s="19">
        <f ca="1">SUMPRODUCT(ReactionRateK3!$F123:$V123*OFFSET(ReactionStoich!$E$5:$U$5,BI$2,0))*(TimeStep)*'Composition Moles'!$C113</f>
        <v>0</v>
      </c>
      <c r="BJ101" s="19">
        <f ca="1">SUMPRODUCT(ReactionRateK3!$F123:$V123*OFFSET(ReactionStoich!$E$5:$U$5,BJ$2,0))*(TimeStep)*'Composition Moles'!$C113</f>
        <v>0</v>
      </c>
      <c r="BK101" s="19">
        <f ca="1">SUMPRODUCT(ReactionRateK3!$F123:$V123*OFFSET(ReactionStoich!$E$5:$U$5,BK$2,0))*(TimeStep)*'Composition Moles'!$C113</f>
        <v>0</v>
      </c>
      <c r="BL101" s="19">
        <f ca="1">SUMPRODUCT(ReactionRateK3!$F123:$V123*OFFSET(ReactionStoich!$E$5:$U$5,BL$2,0))*(TimeStep)*'Composition Moles'!$C113</f>
        <v>0</v>
      </c>
      <c r="BM101" s="19">
        <f ca="1">SUMPRODUCT(ReactionRateK3!$F123:$V123*OFFSET(ReactionStoich!$E$5:$U$5,BM$2,0))*(TimeStep)*'Composition Moles'!$C113</f>
        <v>0</v>
      </c>
      <c r="BN101" s="19">
        <f ca="1">SUMPRODUCT(ReactionRateK3!$F123:$V123*OFFSET(ReactionStoich!$E$5:$U$5,BN$2,0))*(TimeStep)*'Composition Moles'!$C113</f>
        <v>0</v>
      </c>
      <c r="BO101" s="19">
        <f ca="1">SUMPRODUCT(ReactionRateK3!$F123:$V123*OFFSET(ReactionStoich!$E$5:$U$5,BO$2,0))*(TimeStep)*'Composition Moles'!$C113</f>
        <v>0</v>
      </c>
      <c r="BP101" s="19">
        <f ca="1">SUMPRODUCT(ReactionRateK3!$F123:$V123*OFFSET(ReactionStoich!$E$5:$U$5,BP$2,0))*(TimeStep)*'Composition Moles'!$C113</f>
        <v>0</v>
      </c>
      <c r="BQ101" s="19">
        <f ca="1">SUMPRODUCT(ReactionRateK3!$F123:$V123*OFFSET(ReactionStoich!$E$5:$U$5,BQ$2,0))*(TimeStep)*'Composition Moles'!$C113</f>
        <v>0</v>
      </c>
      <c r="BR101" s="19">
        <f ca="1">SUMPRODUCT(ReactionRateK3!$F123:$V123*OFFSET(ReactionStoich!$E$5:$U$5,BR$2,0))*(TimeStep)*'Composition Moles'!$C113</f>
        <v>0</v>
      </c>
      <c r="BS101" s="19">
        <f ca="1">SUMPRODUCT(ReactionRateK3!$F123:$V123*OFFSET(ReactionStoich!$E$5:$U$5,BS$2,0))*(TimeStep)*'Composition Moles'!$C113</f>
        <v>0</v>
      </c>
      <c r="BT101" s="19">
        <f ca="1">SUMPRODUCT(ReactionRateK3!$F123:$V123*OFFSET(ReactionStoich!$E$5:$U$5,BT$2,0))*(TimeStep)*'Composition Moles'!$C113</f>
        <v>0</v>
      </c>
      <c r="BU101" s="19">
        <f ca="1">SUMPRODUCT(ReactionRateK3!$F123:$V123*OFFSET(ReactionStoich!$E$5:$U$5,BU$2,0))*(TimeStep)*'Composition Moles'!$C113</f>
        <v>0</v>
      </c>
      <c r="BV101" s="19">
        <f ca="1">SUMPRODUCT(ReactionRateK3!$F123:$V123*OFFSET(ReactionStoich!$E$5:$U$5,BV$2,0))*(TimeStep)*'Composition Moles'!$C113</f>
        <v>0</v>
      </c>
      <c r="BW101" s="19">
        <f ca="1">SUMPRODUCT(ReactionRateK3!$F123:$V123*OFFSET(ReactionStoich!$E$5:$U$5,BW$2,0))*(TimeStep)*'Composition Moles'!$C113</f>
        <v>0</v>
      </c>
    </row>
    <row r="102" spans="1:75">
      <c r="A102">
        <f>ReactionRateK1!A124</f>
        <v>4.5999999999999917</v>
      </c>
      <c r="B102" s="20">
        <f t="shared" ca="1" si="8"/>
        <v>-1426.5923107588592</v>
      </c>
      <c r="C102" s="20">
        <f ca="1">'Composition Moles'!BZ114</f>
        <v>144242.7665645431</v>
      </c>
      <c r="D102" s="26">
        <f t="shared" ca="1" si="9"/>
        <v>9.8902173380078229E-3</v>
      </c>
      <c r="F102" s="19">
        <f ca="1">SUMPRODUCT(ReactionRateK3!$F124:$V124*OFFSET(ReactionStoich!$E$5:$U$5,F$2,0))*(TimeStep)*'Composition Moles'!$C114</f>
        <v>-1.3413221457332918E-2</v>
      </c>
      <c r="G102" s="19">
        <f ca="1">SUMPRODUCT(ReactionRateK3!$F124:$V124*OFFSET(ReactionStoich!$E$5:$U$5,G$2,0))*(TimeStep)*'Composition Moles'!$C114</f>
        <v>0</v>
      </c>
      <c r="H102" s="19">
        <f ca="1">SUMPRODUCT(ReactionRateK3!$F124:$V124*OFFSET(ReactionStoich!$E$5:$U$5,H$2,0))*(TimeStep)*'Composition Moles'!$C114</f>
        <v>1.3342944808275069E-2</v>
      </c>
      <c r="I102" s="19">
        <f ca="1">SUMPRODUCT(ReactionRateK3!$F124:$V124*OFFSET(ReactionStoich!$E$5:$U$5,I$2,0))*(TimeStep)*'Composition Moles'!$C114</f>
        <v>7.0276649057849543E-5</v>
      </c>
      <c r="J102" s="19">
        <f ca="1">SUMPRODUCT(ReactionRateK3!$F124:$V124*OFFSET(ReactionStoich!$E$5:$U$5,J$2,0))*(TimeStep)*'Composition Moles'!$C114</f>
        <v>0</v>
      </c>
      <c r="K102" s="19">
        <f ca="1">SUMPRODUCT(ReactionRateK3!$F124:$V124*OFFSET(ReactionStoich!$E$5:$U$5,K$2,0))*(TimeStep)*'Composition Moles'!$C114</f>
        <v>0</v>
      </c>
      <c r="L102" s="19">
        <f ca="1">SUMPRODUCT(ReactionRateK3!$F124:$V124*OFFSET(ReactionStoich!$E$5:$U$5,L$2,0))*(TimeStep)*'Composition Moles'!$C114</f>
        <v>0</v>
      </c>
      <c r="M102" s="19">
        <f ca="1">SUMPRODUCT(ReactionRateK3!$F124:$V124*OFFSET(ReactionStoich!$E$5:$U$5,M$2,0))*(TimeStep)*'Composition Moles'!$C114</f>
        <v>0</v>
      </c>
      <c r="N102" s="19">
        <f ca="1">SUMPRODUCT(ReactionRateK3!$F124:$V124*OFFSET(ReactionStoich!$E$5:$U$5,N$2,0))*(TimeStep)*'Composition Moles'!$C114</f>
        <v>0</v>
      </c>
      <c r="O102" s="19">
        <f ca="1">SUMPRODUCT(ReactionRateK3!$F124:$V124*OFFSET(ReactionStoich!$E$5:$U$5,O$2,0))*(TimeStep)*'Composition Moles'!$C114</f>
        <v>0</v>
      </c>
      <c r="P102" s="19">
        <f ca="1">SUMPRODUCT(ReactionRateK3!$F124:$V124*OFFSET(ReactionStoich!$E$5:$U$5,P$2,0))*(TimeStep)*'Composition Moles'!$C114</f>
        <v>0</v>
      </c>
      <c r="Q102" s="19">
        <f ca="1">SUMPRODUCT(ReactionRateK3!$F124:$V124*OFFSET(ReactionStoich!$E$5:$U$5,Q$2,0))*(TimeStep)*'Composition Moles'!$C114</f>
        <v>0</v>
      </c>
      <c r="R102" s="19">
        <f ca="1">SUMPRODUCT(ReactionRateK3!$F124:$V124*OFFSET(ReactionStoich!$E$5:$U$5,R$2,0))*(TimeStep)*'Composition Moles'!$C114</f>
        <v>0</v>
      </c>
      <c r="S102" s="19">
        <f ca="1">SUMPRODUCT(ReactionRateK3!$F124:$V124*OFFSET(ReactionStoich!$E$5:$U$5,S$2,0))*(TimeStep)*'Composition Moles'!$C114</f>
        <v>1.264050944334201</v>
      </c>
      <c r="T102" s="19">
        <f ca="1">SUMPRODUCT(ReactionRateK3!$F124:$V124*OFFSET(ReactionStoich!$E$5:$U$5,T$2,0))*(TimeStep)*'Composition Moles'!$C114</f>
        <v>0</v>
      </c>
      <c r="U102" s="19">
        <f ca="1">SUMPRODUCT(ReactionRateK3!$F124:$V124*OFFSET(ReactionStoich!$E$5:$U$5,U$2,0))*(TimeStep)*'Composition Moles'!$C114</f>
        <v>0</v>
      </c>
      <c r="V102" s="19">
        <f ca="1">SUMPRODUCT(ReactionRateK3!$F124:$V124*OFFSET(ReactionStoich!$E$5:$U$5,V$2,0))*(TimeStep)*'Composition Moles'!$C114</f>
        <v>0</v>
      </c>
      <c r="W102" s="19">
        <f ca="1">SUMPRODUCT(ReactionRateK3!$F124:$V124*OFFSET(ReactionStoich!$E$5:$U$5,W$2,0))*(TimeStep)*'Composition Moles'!$C114</f>
        <v>0</v>
      </c>
      <c r="X102" s="19">
        <f ca="1">SUMPRODUCT(ReactionRateK3!$F124:$V124*OFFSET(ReactionStoich!$E$5:$U$5,X$2,0))*(TimeStep)*'Composition Moles'!$C114</f>
        <v>0</v>
      </c>
      <c r="Y102" s="19">
        <f ca="1">SUMPRODUCT(ReactionRateK3!$F124:$V124*OFFSET(ReactionStoich!$E$5:$U$5,Y$2,0))*(TimeStep)*'Composition Moles'!$C114</f>
        <v>-3.1404596514095613</v>
      </c>
      <c r="Z102" s="19">
        <f ca="1">SUMPRODUCT(ReactionRateK3!$F124:$V124*OFFSET(ReactionStoich!$E$5:$U$5,Z$2,0))*(TimeStep)*'Composition Moles'!$C114</f>
        <v>0</v>
      </c>
      <c r="AA102" s="19">
        <f ca="1">SUMPRODUCT(ReactionRateK3!$F124:$V124*OFFSET(ReactionStoich!$E$5:$U$5,AA$2,0))*(TimeStep)*'Composition Moles'!$C114</f>
        <v>0</v>
      </c>
      <c r="AB102" s="19">
        <f ca="1">SUMPRODUCT(ReactionRateK3!$F124:$V124*OFFSET(ReactionStoich!$E$5:$U$5,AB$2,0))*(TimeStep)*'Composition Moles'!$C114</f>
        <v>0</v>
      </c>
      <c r="AC102" s="19">
        <f ca="1">SUMPRODUCT(ReactionRateK3!$F124:$V124*OFFSET(ReactionStoich!$E$5:$U$5,AC$2,0))*(TimeStep)*'Composition Moles'!$C114</f>
        <v>0</v>
      </c>
      <c r="AD102" s="19">
        <f ca="1">SUMPRODUCT(ReactionRateK3!$F124:$V124*OFFSET(ReactionStoich!$E$5:$U$5,AD$2,0))*(TimeStep)*'Composition Moles'!$C114</f>
        <v>0</v>
      </c>
      <c r="AE102" s="19">
        <f ca="1">SUMPRODUCT(ReactionRateK3!$F124:$V124*OFFSET(ReactionStoich!$E$5:$U$5,AE$2,0))*(TimeStep)*'Composition Moles'!$C114</f>
        <v>0</v>
      </c>
      <c r="AF102" s="19">
        <f ca="1">SUMPRODUCT(ReactionRateK3!$F124:$V124*OFFSET(ReactionStoich!$E$5:$U$5,AF$2,0))*(TimeStep)*'Composition Moles'!$C114</f>
        <v>0</v>
      </c>
      <c r="AG102" s="19">
        <f ca="1">SUMPRODUCT(ReactionRateK3!$F124:$V124*OFFSET(ReactionStoich!$E$5:$U$5,AG$2,0))*(TimeStep)*'Composition Moles'!$C114</f>
        <v>-6.3803659076387149E-3</v>
      </c>
      <c r="AH102" s="19">
        <f ca="1">SUMPRODUCT(ReactionRateK3!$F124:$V124*OFFSET(ReactionStoich!$E$5:$U$5,AH$2,0))*(TimeStep)*'Composition Moles'!$C114</f>
        <v>-0.82082225664129382</v>
      </c>
      <c r="AI102" s="19">
        <f ca="1">SUMPRODUCT(ReactionRateK3!$F124:$V124*OFFSET(ReactionStoich!$E$5:$U$5,AI$2,0))*(TimeStep)*'Composition Moles'!$C114</f>
        <v>2.8221343434536608</v>
      </c>
      <c r="AJ102" s="19">
        <f ca="1">SUMPRODUCT(ReactionRateK3!$F124:$V124*OFFSET(ReactionStoich!$E$5:$U$5,AJ$2,0))*(TimeStep)*'Composition Moles'!$C114</f>
        <v>0.52073146847551544</v>
      </c>
      <c r="AK102" s="19">
        <f ca="1">SUMPRODUCT(ReactionRateK3!$F124:$V124*OFFSET(ReactionStoich!$E$5:$U$5,AK$2,0))*(TimeStep)*'Composition Moles'!$C114</f>
        <v>0</v>
      </c>
      <c r="AL102" s="19">
        <f ca="1">SUMPRODUCT(ReactionRateK3!$F124:$V124*OFFSET(ReactionStoich!$E$5:$U$5,AL$2,0))*(TimeStep)*'Composition Moles'!$C114</f>
        <v>0</v>
      </c>
      <c r="AM102" s="19">
        <f ca="1">SUMPRODUCT(ReactionRateK3!$F124:$V124*OFFSET(ReactionStoich!$E$5:$U$5,AM$2,0))*(TimeStep)*'Composition Moles'!$C114</f>
        <v>0</v>
      </c>
      <c r="AN102" s="19">
        <f ca="1">SUMPRODUCT(ReactionRateK3!$F124:$V124*OFFSET(ReactionStoich!$E$5:$U$5,AN$2,0))*(TimeStep)*'Composition Moles'!$C114</f>
        <v>0</v>
      </c>
      <c r="AO102" s="19">
        <f ca="1">SUMPRODUCT(ReactionRateK3!$F124:$V124*OFFSET(ReactionStoich!$E$5:$U$5,AO$2,0))*(TimeStep)*'Composition Moles'!$C114</f>
        <v>-7.0276649057849543E-5</v>
      </c>
      <c r="AP102" s="19">
        <f ca="1">SUMPRODUCT(ReactionRateK3!$F124:$V124*OFFSET(ReactionStoich!$E$5:$U$5,AP$2,0))*(TimeStep)*'Composition Moles'!$C114</f>
        <v>-1.323949245011961E-2</v>
      </c>
      <c r="AQ102" s="19">
        <f ca="1">SUMPRODUCT(ReactionRateK3!$F124:$V124*OFFSET(ReactionStoich!$E$5:$U$5,AQ$2,0))*(TimeStep)*'Composition Moles'!$C114</f>
        <v>0</v>
      </c>
      <c r="AR102" s="19">
        <f ca="1">SUMPRODUCT(ReactionRateK3!$F124:$V124*OFFSET(ReactionStoich!$E$5:$U$5,AR$2,0))*(TimeStep)*'Composition Moles'!$C114</f>
        <v>0</v>
      </c>
      <c r="AS102" s="19">
        <f ca="1">SUMPRODUCT(ReactionRateK3!$F124:$V124*OFFSET(ReactionStoich!$E$5:$U$5,AS$2,0))*(TimeStep)*'Composition Moles'!$C114</f>
        <v>-0.20864823773523522</v>
      </c>
      <c r="AT102" s="19">
        <f ca="1">SUMPRODUCT(ReactionRateK3!$F124:$V124*OFFSET(ReactionStoich!$E$5:$U$5,AT$2,0))*(TimeStep)*'Composition Moles'!$C114</f>
        <v>-0.20864823773523522</v>
      </c>
      <c r="AU102" s="19">
        <f ca="1">SUMPRODUCT(ReactionRateK3!$F124:$V124*OFFSET(ReactionStoich!$E$5:$U$5,AU$2,0))*(TimeStep)*'Composition Moles'!$C114</f>
        <v>-0.20864823773523522</v>
      </c>
      <c r="AV102" s="19">
        <f ca="1">SUMPRODUCT(ReactionRateK3!$F124:$V124*OFFSET(ReactionStoich!$E$5:$U$5,AV$2,0))*(TimeStep)*'Composition Moles'!$C114</f>
        <v>0</v>
      </c>
      <c r="AW102" s="19">
        <f ca="1">SUMPRODUCT(ReactionRateK3!$F124:$V124*OFFSET(ReactionStoich!$E$5:$U$5,AW$2,0))*(TimeStep)*'Composition Moles'!$C114</f>
        <v>0</v>
      </c>
      <c r="AX102" s="19">
        <f ca="1">SUMPRODUCT(ReactionRateK3!$F124:$V124*OFFSET(ReactionStoich!$E$5:$U$5,AX$2,0))*(TimeStep)*'Composition Moles'!$C114</f>
        <v>0</v>
      </c>
      <c r="AY102" s="19">
        <f ca="1">SUMPRODUCT(ReactionRateK3!$F124:$V124*OFFSET(ReactionStoich!$E$5:$U$5,AY$2,0))*(TimeStep)*'Composition Moles'!$C114</f>
        <v>0</v>
      </c>
      <c r="AZ102" s="19">
        <f ca="1">SUMPRODUCT(ReactionRateK3!$F124:$V124*OFFSET(ReactionStoich!$E$5:$U$5,AZ$2,0))*(TimeStep)*'Composition Moles'!$C114</f>
        <v>0</v>
      </c>
      <c r="BA102" s="19">
        <f ca="1">SUMPRODUCT(ReactionRateK3!$F124:$V124*OFFSET(ReactionStoich!$E$5:$U$5,BA$2,0))*(TimeStep)*'Composition Moles'!$C114</f>
        <v>0</v>
      </c>
      <c r="BB102" s="19">
        <f ca="1">SUMPRODUCT(ReactionRateK3!$F124:$V124*OFFSET(ReactionStoich!$E$5:$U$5,BB$2,0))*(TimeStep)*'Composition Moles'!$C114</f>
        <v>0</v>
      </c>
      <c r="BC102" s="19">
        <f ca="1">SUMPRODUCT(ReactionRateK3!$F124:$V124*OFFSET(ReactionStoich!$E$5:$U$5,BC$2,0))*(TimeStep)*'Composition Moles'!$C114</f>
        <v>0</v>
      </c>
      <c r="BD102" s="19">
        <f ca="1">SUMPRODUCT(ReactionRateK3!$F124:$V124*OFFSET(ReactionStoich!$E$5:$U$5,BD$2,0))*(TimeStep)*'Composition Moles'!$C114</f>
        <v>0</v>
      </c>
      <c r="BE102" s="19">
        <f ca="1">SUMPRODUCT(ReactionRateK3!$F124:$V124*OFFSET(ReactionStoich!$E$5:$U$5,BE$2,0))*(TimeStep)*'Composition Moles'!$C114</f>
        <v>0</v>
      </c>
      <c r="BF102" s="19">
        <f ca="1">SUMPRODUCT(ReactionRateK3!$F124:$V124*OFFSET(ReactionStoich!$E$5:$U$5,BF$2,0))*(TimeStep)*'Composition Moles'!$C114</f>
        <v>0</v>
      </c>
      <c r="BG102" s="19">
        <f ca="1">SUMPRODUCT(ReactionRateK3!$F124:$V124*OFFSET(ReactionStoich!$E$5:$U$5,BG$2,0))*(TimeStep)*'Composition Moles'!$C114</f>
        <v>0</v>
      </c>
      <c r="BH102" s="19">
        <f ca="1">SUMPRODUCT(ReactionRateK3!$F124:$V124*OFFSET(ReactionStoich!$E$5:$U$5,BH$2,0))*(TimeStep)*'Composition Moles'!$C114</f>
        <v>0</v>
      </c>
      <c r="BI102" s="19">
        <f ca="1">SUMPRODUCT(ReactionRateK3!$F124:$V124*OFFSET(ReactionStoich!$E$5:$U$5,BI$2,0))*(TimeStep)*'Composition Moles'!$C114</f>
        <v>0</v>
      </c>
      <c r="BJ102" s="19">
        <f ca="1">SUMPRODUCT(ReactionRateK3!$F124:$V124*OFFSET(ReactionStoich!$E$5:$U$5,BJ$2,0))*(TimeStep)*'Composition Moles'!$C114</f>
        <v>0</v>
      </c>
      <c r="BK102" s="19">
        <f ca="1">SUMPRODUCT(ReactionRateK3!$F124:$V124*OFFSET(ReactionStoich!$E$5:$U$5,BK$2,0))*(TimeStep)*'Composition Moles'!$C114</f>
        <v>0</v>
      </c>
      <c r="BL102" s="19">
        <f ca="1">SUMPRODUCT(ReactionRateK3!$F124:$V124*OFFSET(ReactionStoich!$E$5:$U$5,BL$2,0))*(TimeStep)*'Composition Moles'!$C114</f>
        <v>0</v>
      </c>
      <c r="BM102" s="19">
        <f ca="1">SUMPRODUCT(ReactionRateK3!$F124:$V124*OFFSET(ReactionStoich!$E$5:$U$5,BM$2,0))*(TimeStep)*'Composition Moles'!$C114</f>
        <v>0</v>
      </c>
      <c r="BN102" s="19">
        <f ca="1">SUMPRODUCT(ReactionRateK3!$F124:$V124*OFFSET(ReactionStoich!$E$5:$U$5,BN$2,0))*(TimeStep)*'Composition Moles'!$C114</f>
        <v>0</v>
      </c>
      <c r="BO102" s="19">
        <f ca="1">SUMPRODUCT(ReactionRateK3!$F124:$V124*OFFSET(ReactionStoich!$E$5:$U$5,BO$2,0))*(TimeStep)*'Composition Moles'!$C114</f>
        <v>0</v>
      </c>
      <c r="BP102" s="19">
        <f ca="1">SUMPRODUCT(ReactionRateK3!$F124:$V124*OFFSET(ReactionStoich!$E$5:$U$5,BP$2,0))*(TimeStep)*'Composition Moles'!$C114</f>
        <v>0</v>
      </c>
      <c r="BQ102" s="19">
        <f ca="1">SUMPRODUCT(ReactionRateK3!$F124:$V124*OFFSET(ReactionStoich!$E$5:$U$5,BQ$2,0))*(TimeStep)*'Composition Moles'!$C114</f>
        <v>0</v>
      </c>
      <c r="BR102" s="19">
        <f ca="1">SUMPRODUCT(ReactionRateK3!$F124:$V124*OFFSET(ReactionStoich!$E$5:$U$5,BR$2,0))*(TimeStep)*'Composition Moles'!$C114</f>
        <v>0</v>
      </c>
      <c r="BS102" s="19">
        <f ca="1">SUMPRODUCT(ReactionRateK3!$F124:$V124*OFFSET(ReactionStoich!$E$5:$U$5,BS$2,0))*(TimeStep)*'Composition Moles'!$C114</f>
        <v>0</v>
      </c>
      <c r="BT102" s="19">
        <f ca="1">SUMPRODUCT(ReactionRateK3!$F124:$V124*OFFSET(ReactionStoich!$E$5:$U$5,BT$2,0))*(TimeStep)*'Composition Moles'!$C114</f>
        <v>0</v>
      </c>
      <c r="BU102" s="19">
        <f ca="1">SUMPRODUCT(ReactionRateK3!$F124:$V124*OFFSET(ReactionStoich!$E$5:$U$5,BU$2,0))*(TimeStep)*'Composition Moles'!$C114</f>
        <v>0</v>
      </c>
      <c r="BV102" s="19">
        <f ca="1">SUMPRODUCT(ReactionRateK3!$F124:$V124*OFFSET(ReactionStoich!$E$5:$U$5,BV$2,0))*(TimeStep)*'Composition Moles'!$C114</f>
        <v>0</v>
      </c>
      <c r="BW102" s="19">
        <f ca="1">SUMPRODUCT(ReactionRateK3!$F124:$V124*OFFSET(ReactionStoich!$E$5:$U$5,BW$2,0))*(TimeStep)*'Composition Moles'!$C114</f>
        <v>0</v>
      </c>
    </row>
    <row r="103" spans="1:75">
      <c r="A103">
        <f>ReactionRateK1!A125</f>
        <v>4.6499999999999915</v>
      </c>
      <c r="B103" s="20">
        <f t="shared" ca="1" si="8"/>
        <v>-1407.8346761325422</v>
      </c>
      <c r="C103" s="20">
        <f ca="1">'Composition Moles'!BZ115</f>
        <v>144239.87948146433</v>
      </c>
      <c r="D103" s="26">
        <f t="shared" ca="1" si="9"/>
        <v>9.7603705798537995E-3</v>
      </c>
      <c r="F103" s="19">
        <f ca="1">SUMPRODUCT(ReactionRateK3!$F125:$V125*OFFSET(ReactionStoich!$E$5:$U$5,F$2,0))*(TimeStep)*'Composition Moles'!$C115</f>
        <v>-1.2505199310781154E-2</v>
      </c>
      <c r="G103" s="19">
        <f ca="1">SUMPRODUCT(ReactionRateK3!$F125:$V125*OFFSET(ReactionStoich!$E$5:$U$5,G$2,0))*(TimeStep)*'Composition Moles'!$C115</f>
        <v>0</v>
      </c>
      <c r="H103" s="19">
        <f ca="1">SUMPRODUCT(ReactionRateK3!$F125:$V125*OFFSET(ReactionStoich!$E$5:$U$5,H$2,0))*(TimeStep)*'Composition Moles'!$C115</f>
        <v>1.2442115700531728E-2</v>
      </c>
      <c r="I103" s="19">
        <f ca="1">SUMPRODUCT(ReactionRateK3!$F125:$V125*OFFSET(ReactionStoich!$E$5:$U$5,I$2,0))*(TimeStep)*'Composition Moles'!$C115</f>
        <v>6.308361024942744E-5</v>
      </c>
      <c r="J103" s="19">
        <f ca="1">SUMPRODUCT(ReactionRateK3!$F125:$V125*OFFSET(ReactionStoich!$E$5:$U$5,J$2,0))*(TimeStep)*'Composition Moles'!$C115</f>
        <v>0</v>
      </c>
      <c r="K103" s="19">
        <f ca="1">SUMPRODUCT(ReactionRateK3!$F125:$V125*OFFSET(ReactionStoich!$E$5:$U$5,K$2,0))*(TimeStep)*'Composition Moles'!$C115</f>
        <v>0</v>
      </c>
      <c r="L103" s="19">
        <f ca="1">SUMPRODUCT(ReactionRateK3!$F125:$V125*OFFSET(ReactionStoich!$E$5:$U$5,L$2,0))*(TimeStep)*'Composition Moles'!$C115</f>
        <v>0</v>
      </c>
      <c r="M103" s="19">
        <f ca="1">SUMPRODUCT(ReactionRateK3!$F125:$V125*OFFSET(ReactionStoich!$E$5:$U$5,M$2,0))*(TimeStep)*'Composition Moles'!$C115</f>
        <v>0</v>
      </c>
      <c r="N103" s="19">
        <f ca="1">SUMPRODUCT(ReactionRateK3!$F125:$V125*OFFSET(ReactionStoich!$E$5:$U$5,N$2,0))*(TimeStep)*'Composition Moles'!$C115</f>
        <v>0</v>
      </c>
      <c r="O103" s="19">
        <f ca="1">SUMPRODUCT(ReactionRateK3!$F125:$V125*OFFSET(ReactionStoich!$E$5:$U$5,O$2,0))*(TimeStep)*'Composition Moles'!$C115</f>
        <v>0</v>
      </c>
      <c r="P103" s="19">
        <f ca="1">SUMPRODUCT(ReactionRateK3!$F125:$V125*OFFSET(ReactionStoich!$E$5:$U$5,P$2,0))*(TimeStep)*'Composition Moles'!$C115</f>
        <v>0</v>
      </c>
      <c r="Q103" s="19">
        <f ca="1">SUMPRODUCT(ReactionRateK3!$F125:$V125*OFFSET(ReactionStoich!$E$5:$U$5,Q$2,0))*(TimeStep)*'Composition Moles'!$C115</f>
        <v>0</v>
      </c>
      <c r="R103" s="19">
        <f ca="1">SUMPRODUCT(ReactionRateK3!$F125:$V125*OFFSET(ReactionStoich!$E$5:$U$5,R$2,0))*(TimeStep)*'Composition Moles'!$C115</f>
        <v>0</v>
      </c>
      <c r="S103" s="19">
        <f ca="1">SUMPRODUCT(ReactionRateK3!$F125:$V125*OFFSET(ReactionStoich!$E$5:$U$5,S$2,0))*(TimeStep)*'Composition Moles'!$C115</f>
        <v>1.2293051800911003</v>
      </c>
      <c r="T103" s="19">
        <f ca="1">SUMPRODUCT(ReactionRateK3!$F125:$V125*OFFSET(ReactionStoich!$E$5:$U$5,T$2,0))*(TimeStep)*'Composition Moles'!$C115</f>
        <v>0</v>
      </c>
      <c r="U103" s="19">
        <f ca="1">SUMPRODUCT(ReactionRateK3!$F125:$V125*OFFSET(ReactionStoich!$E$5:$U$5,U$2,0))*(TimeStep)*'Composition Moles'!$C115</f>
        <v>0</v>
      </c>
      <c r="V103" s="19">
        <f ca="1">SUMPRODUCT(ReactionRateK3!$F125:$V125*OFFSET(ReactionStoich!$E$5:$U$5,V$2,0))*(TimeStep)*'Composition Moles'!$C115</f>
        <v>0</v>
      </c>
      <c r="W103" s="19">
        <f ca="1">SUMPRODUCT(ReactionRateK3!$F125:$V125*OFFSET(ReactionStoich!$E$5:$U$5,W$2,0))*(TimeStep)*'Composition Moles'!$C115</f>
        <v>0</v>
      </c>
      <c r="X103" s="19">
        <f ca="1">SUMPRODUCT(ReactionRateK3!$F125:$V125*OFFSET(ReactionStoich!$E$5:$U$5,X$2,0))*(TimeStep)*'Composition Moles'!$C115</f>
        <v>0</v>
      </c>
      <c r="Y103" s="19">
        <f ca="1">SUMPRODUCT(ReactionRateK3!$F125:$V125*OFFSET(ReactionStoich!$E$5:$U$5,Y$2,0))*(TimeStep)*'Composition Moles'!$C115</f>
        <v>-3.0628011746140693</v>
      </c>
      <c r="Z103" s="19">
        <f ca="1">SUMPRODUCT(ReactionRateK3!$F125:$V125*OFFSET(ReactionStoich!$E$5:$U$5,Z$2,0))*(TimeStep)*'Composition Moles'!$C115</f>
        <v>0</v>
      </c>
      <c r="AA103" s="19">
        <f ca="1">SUMPRODUCT(ReactionRateK3!$F125:$V125*OFFSET(ReactionStoich!$E$5:$U$5,AA$2,0))*(TimeStep)*'Composition Moles'!$C115</f>
        <v>0</v>
      </c>
      <c r="AB103" s="19">
        <f ca="1">SUMPRODUCT(ReactionRateK3!$F125:$V125*OFFSET(ReactionStoich!$E$5:$U$5,AB$2,0))*(TimeStep)*'Composition Moles'!$C115</f>
        <v>0</v>
      </c>
      <c r="AC103" s="19">
        <f ca="1">SUMPRODUCT(ReactionRateK3!$F125:$V125*OFFSET(ReactionStoich!$E$5:$U$5,AC$2,0))*(TimeStep)*'Composition Moles'!$C115</f>
        <v>0</v>
      </c>
      <c r="AD103" s="19">
        <f ca="1">SUMPRODUCT(ReactionRateK3!$F125:$V125*OFFSET(ReactionStoich!$E$5:$U$5,AD$2,0))*(TimeStep)*'Composition Moles'!$C115</f>
        <v>0</v>
      </c>
      <c r="AE103" s="19">
        <f ca="1">SUMPRODUCT(ReactionRateK3!$F125:$V125*OFFSET(ReactionStoich!$E$5:$U$5,AE$2,0))*(TimeStep)*'Composition Moles'!$C115</f>
        <v>0</v>
      </c>
      <c r="AF103" s="19">
        <f ca="1">SUMPRODUCT(ReactionRateK3!$F125:$V125*OFFSET(ReactionStoich!$E$5:$U$5,AF$2,0))*(TimeStep)*'Composition Moles'!$C115</f>
        <v>0</v>
      </c>
      <c r="AG103" s="19">
        <f ca="1">SUMPRODUCT(ReactionRateK3!$F125:$V125*OFFSET(ReactionStoich!$E$5:$U$5,AG$2,0))*(TimeStep)*'Composition Moles'!$C115</f>
        <v>-6.128381353224693E-3</v>
      </c>
      <c r="AH103" s="19">
        <f ca="1">SUMPRODUCT(ReactionRateK3!$F125:$V125*OFFSET(ReactionStoich!$E$5:$U$5,AH$2,0))*(TimeStep)*'Composition Moles'!$C115</f>
        <v>-0.82952172059326912</v>
      </c>
      <c r="AI103" s="19">
        <f ca="1">SUMPRODUCT(ReactionRateK3!$F125:$V125*OFFSET(ReactionStoich!$E$5:$U$5,AI$2,0))*(TimeStep)*'Composition Moles'!$C115</f>
        <v>2.7911730572178053</v>
      </c>
      <c r="AJ103" s="19">
        <f ca="1">SUMPRODUCT(ReactionRateK3!$F125:$V125*OFFSET(ReactionStoich!$E$5:$U$5,AJ$2,0))*(TimeStep)*'Composition Moles'!$C115</f>
        <v>0.50723733591533771</v>
      </c>
      <c r="AK103" s="19">
        <f ca="1">SUMPRODUCT(ReactionRateK3!$F125:$V125*OFFSET(ReactionStoich!$E$5:$U$5,AK$2,0))*(TimeStep)*'Composition Moles'!$C115</f>
        <v>0</v>
      </c>
      <c r="AL103" s="19">
        <f ca="1">SUMPRODUCT(ReactionRateK3!$F125:$V125*OFFSET(ReactionStoich!$E$5:$U$5,AL$2,0))*(TimeStep)*'Composition Moles'!$C115</f>
        <v>0</v>
      </c>
      <c r="AM103" s="19">
        <f ca="1">SUMPRODUCT(ReactionRateK3!$F125:$V125*OFFSET(ReactionStoich!$E$5:$U$5,AM$2,0))*(TimeStep)*'Composition Moles'!$C115</f>
        <v>0</v>
      </c>
      <c r="AN103" s="19">
        <f ca="1">SUMPRODUCT(ReactionRateK3!$F125:$V125*OFFSET(ReactionStoich!$E$5:$U$5,AN$2,0))*(TimeStep)*'Composition Moles'!$C115</f>
        <v>0</v>
      </c>
      <c r="AO103" s="19">
        <f ca="1">SUMPRODUCT(ReactionRateK3!$F125:$V125*OFFSET(ReactionStoich!$E$5:$U$5,AO$2,0))*(TimeStep)*'Composition Moles'!$C115</f>
        <v>-6.308361024942744E-5</v>
      </c>
      <c r="AP103" s="19">
        <f ca="1">SUMPRODUCT(ReactionRateK3!$F125:$V125*OFFSET(ReactionStoich!$E$5:$U$5,AP$2,0))*(TimeStep)*'Composition Moles'!$C115</f>
        <v>-1.231414645623603E-2</v>
      </c>
      <c r="AQ103" s="19">
        <f ca="1">SUMPRODUCT(ReactionRateK3!$F125:$V125*OFFSET(ReactionStoich!$E$5:$U$5,AQ$2,0))*(TimeStep)*'Composition Moles'!$C115</f>
        <v>0</v>
      </c>
      <c r="AR103" s="19">
        <f ca="1">SUMPRODUCT(ReactionRateK3!$F125:$V125*OFFSET(ReactionStoich!$E$5:$U$5,AR$2,0))*(TimeStep)*'Composition Moles'!$C115</f>
        <v>0</v>
      </c>
      <c r="AS103" s="19">
        <f ca="1">SUMPRODUCT(ReactionRateK3!$F125:$V125*OFFSET(ReactionStoich!$E$5:$U$5,AS$2,0))*(TimeStep)*'Composition Moles'!$C115</f>
        <v>-0.20562902219906487</v>
      </c>
      <c r="AT103" s="19">
        <f ca="1">SUMPRODUCT(ReactionRateK3!$F125:$V125*OFFSET(ReactionStoich!$E$5:$U$5,AT$2,0))*(TimeStep)*'Composition Moles'!$C115</f>
        <v>-0.20562902219906487</v>
      </c>
      <c r="AU103" s="19">
        <f ca="1">SUMPRODUCT(ReactionRateK3!$F125:$V125*OFFSET(ReactionStoich!$E$5:$U$5,AU$2,0))*(TimeStep)*'Composition Moles'!$C115</f>
        <v>-0.20562902219906487</v>
      </c>
      <c r="AV103" s="19">
        <f ca="1">SUMPRODUCT(ReactionRateK3!$F125:$V125*OFFSET(ReactionStoich!$E$5:$U$5,AV$2,0))*(TimeStep)*'Composition Moles'!$C115</f>
        <v>0</v>
      </c>
      <c r="AW103" s="19">
        <f ca="1">SUMPRODUCT(ReactionRateK3!$F125:$V125*OFFSET(ReactionStoich!$E$5:$U$5,AW$2,0))*(TimeStep)*'Composition Moles'!$C115</f>
        <v>0</v>
      </c>
      <c r="AX103" s="19">
        <f ca="1">SUMPRODUCT(ReactionRateK3!$F125:$V125*OFFSET(ReactionStoich!$E$5:$U$5,AX$2,0))*(TimeStep)*'Composition Moles'!$C115</f>
        <v>0</v>
      </c>
      <c r="AY103" s="19">
        <f ca="1">SUMPRODUCT(ReactionRateK3!$F125:$V125*OFFSET(ReactionStoich!$E$5:$U$5,AY$2,0))*(TimeStep)*'Composition Moles'!$C115</f>
        <v>0</v>
      </c>
      <c r="AZ103" s="19">
        <f ca="1">SUMPRODUCT(ReactionRateK3!$F125:$V125*OFFSET(ReactionStoich!$E$5:$U$5,AZ$2,0))*(TimeStep)*'Composition Moles'!$C115</f>
        <v>0</v>
      </c>
      <c r="BA103" s="19">
        <f ca="1">SUMPRODUCT(ReactionRateK3!$F125:$V125*OFFSET(ReactionStoich!$E$5:$U$5,BA$2,0))*(TimeStep)*'Composition Moles'!$C115</f>
        <v>0</v>
      </c>
      <c r="BB103" s="19">
        <f ca="1">SUMPRODUCT(ReactionRateK3!$F125:$V125*OFFSET(ReactionStoich!$E$5:$U$5,BB$2,0))*(TimeStep)*'Composition Moles'!$C115</f>
        <v>0</v>
      </c>
      <c r="BC103" s="19">
        <f ca="1">SUMPRODUCT(ReactionRateK3!$F125:$V125*OFFSET(ReactionStoich!$E$5:$U$5,BC$2,0))*(TimeStep)*'Composition Moles'!$C115</f>
        <v>0</v>
      </c>
      <c r="BD103" s="19">
        <f ca="1">SUMPRODUCT(ReactionRateK3!$F125:$V125*OFFSET(ReactionStoich!$E$5:$U$5,BD$2,0))*(TimeStep)*'Composition Moles'!$C115</f>
        <v>0</v>
      </c>
      <c r="BE103" s="19">
        <f ca="1">SUMPRODUCT(ReactionRateK3!$F125:$V125*OFFSET(ReactionStoich!$E$5:$U$5,BE$2,0))*(TimeStep)*'Composition Moles'!$C115</f>
        <v>0</v>
      </c>
      <c r="BF103" s="19">
        <f ca="1">SUMPRODUCT(ReactionRateK3!$F125:$V125*OFFSET(ReactionStoich!$E$5:$U$5,BF$2,0))*(TimeStep)*'Composition Moles'!$C115</f>
        <v>0</v>
      </c>
      <c r="BG103" s="19">
        <f ca="1">SUMPRODUCT(ReactionRateK3!$F125:$V125*OFFSET(ReactionStoich!$E$5:$U$5,BG$2,0))*(TimeStep)*'Composition Moles'!$C115</f>
        <v>0</v>
      </c>
      <c r="BH103" s="19">
        <f ca="1">SUMPRODUCT(ReactionRateK3!$F125:$V125*OFFSET(ReactionStoich!$E$5:$U$5,BH$2,0))*(TimeStep)*'Composition Moles'!$C115</f>
        <v>0</v>
      </c>
      <c r="BI103" s="19">
        <f ca="1">SUMPRODUCT(ReactionRateK3!$F125:$V125*OFFSET(ReactionStoich!$E$5:$U$5,BI$2,0))*(TimeStep)*'Composition Moles'!$C115</f>
        <v>0</v>
      </c>
      <c r="BJ103" s="19">
        <f ca="1">SUMPRODUCT(ReactionRateK3!$F125:$V125*OFFSET(ReactionStoich!$E$5:$U$5,BJ$2,0))*(TimeStep)*'Composition Moles'!$C115</f>
        <v>0</v>
      </c>
      <c r="BK103" s="19">
        <f ca="1">SUMPRODUCT(ReactionRateK3!$F125:$V125*OFFSET(ReactionStoich!$E$5:$U$5,BK$2,0))*(TimeStep)*'Composition Moles'!$C115</f>
        <v>0</v>
      </c>
      <c r="BL103" s="19">
        <f ca="1">SUMPRODUCT(ReactionRateK3!$F125:$V125*OFFSET(ReactionStoich!$E$5:$U$5,BL$2,0))*(TimeStep)*'Composition Moles'!$C115</f>
        <v>0</v>
      </c>
      <c r="BM103" s="19">
        <f ca="1">SUMPRODUCT(ReactionRateK3!$F125:$V125*OFFSET(ReactionStoich!$E$5:$U$5,BM$2,0))*(TimeStep)*'Composition Moles'!$C115</f>
        <v>0</v>
      </c>
      <c r="BN103" s="19">
        <f ca="1">SUMPRODUCT(ReactionRateK3!$F125:$V125*OFFSET(ReactionStoich!$E$5:$U$5,BN$2,0))*(TimeStep)*'Composition Moles'!$C115</f>
        <v>0</v>
      </c>
      <c r="BO103" s="19">
        <f ca="1">SUMPRODUCT(ReactionRateK3!$F125:$V125*OFFSET(ReactionStoich!$E$5:$U$5,BO$2,0))*(TimeStep)*'Composition Moles'!$C115</f>
        <v>0</v>
      </c>
      <c r="BP103" s="19">
        <f ca="1">SUMPRODUCT(ReactionRateK3!$F125:$V125*OFFSET(ReactionStoich!$E$5:$U$5,BP$2,0))*(TimeStep)*'Composition Moles'!$C115</f>
        <v>0</v>
      </c>
      <c r="BQ103" s="19">
        <f ca="1">SUMPRODUCT(ReactionRateK3!$F125:$V125*OFFSET(ReactionStoich!$E$5:$U$5,BQ$2,0))*(TimeStep)*'Composition Moles'!$C115</f>
        <v>0</v>
      </c>
      <c r="BR103" s="19">
        <f ca="1">SUMPRODUCT(ReactionRateK3!$F125:$V125*OFFSET(ReactionStoich!$E$5:$U$5,BR$2,0))*(TimeStep)*'Composition Moles'!$C115</f>
        <v>0</v>
      </c>
      <c r="BS103" s="19">
        <f ca="1">SUMPRODUCT(ReactionRateK3!$F125:$V125*OFFSET(ReactionStoich!$E$5:$U$5,BS$2,0))*(TimeStep)*'Composition Moles'!$C115</f>
        <v>0</v>
      </c>
      <c r="BT103" s="19">
        <f ca="1">SUMPRODUCT(ReactionRateK3!$F125:$V125*OFFSET(ReactionStoich!$E$5:$U$5,BT$2,0))*(TimeStep)*'Composition Moles'!$C115</f>
        <v>0</v>
      </c>
      <c r="BU103" s="19">
        <f ca="1">SUMPRODUCT(ReactionRateK3!$F125:$V125*OFFSET(ReactionStoich!$E$5:$U$5,BU$2,0))*(TimeStep)*'Composition Moles'!$C115</f>
        <v>0</v>
      </c>
      <c r="BV103" s="19">
        <f ca="1">SUMPRODUCT(ReactionRateK3!$F125:$V125*OFFSET(ReactionStoich!$E$5:$U$5,BV$2,0))*(TimeStep)*'Composition Moles'!$C115</f>
        <v>0</v>
      </c>
      <c r="BW103" s="19">
        <f ca="1">SUMPRODUCT(ReactionRateK3!$F125:$V125*OFFSET(ReactionStoich!$E$5:$U$5,BW$2,0))*(TimeStep)*'Composition Moles'!$C115</f>
        <v>0</v>
      </c>
    </row>
    <row r="104" spans="1:75">
      <c r="A104">
        <f>ReactionRateK1!A126</f>
        <v>4.6999999999999913</v>
      </c>
      <c r="B104" s="20">
        <f t="shared" ca="1" si="8"/>
        <v>-1390.6640169542025</v>
      </c>
      <c r="C104" s="20">
        <f ca="1">'Composition Moles'!BZ116</f>
        <v>144236.76986984615</v>
      </c>
      <c r="D104" s="26">
        <f t="shared" ca="1" si="9"/>
        <v>9.6415360535949714E-3</v>
      </c>
      <c r="F104" s="19">
        <f ca="1">SUMPRODUCT(ReactionRateK3!$F126:$V126*OFFSET(ReactionStoich!$E$5:$U$5,F$2,0))*(TimeStep)*'Composition Moles'!$C116</f>
        <v>-1.1661009740256864E-2</v>
      </c>
      <c r="G104" s="19">
        <f ca="1">SUMPRODUCT(ReactionRateK3!$F126:$V126*OFFSET(ReactionStoich!$E$5:$U$5,G$2,0))*(TimeStep)*'Composition Moles'!$C116</f>
        <v>0</v>
      </c>
      <c r="H104" s="19">
        <f ca="1">SUMPRODUCT(ReactionRateK3!$F126:$V126*OFFSET(ReactionStoich!$E$5:$U$5,H$2,0))*(TimeStep)*'Composition Moles'!$C116</f>
        <v>1.1604382012239817E-2</v>
      </c>
      <c r="I104" s="19">
        <f ca="1">SUMPRODUCT(ReactionRateK3!$F126:$V126*OFFSET(ReactionStoich!$E$5:$U$5,I$2,0))*(TimeStep)*'Composition Moles'!$C116</f>
        <v>5.6627728017046629E-5</v>
      </c>
      <c r="J104" s="19">
        <f ca="1">SUMPRODUCT(ReactionRateK3!$F126:$V126*OFFSET(ReactionStoich!$E$5:$U$5,J$2,0))*(TimeStep)*'Composition Moles'!$C116</f>
        <v>0</v>
      </c>
      <c r="K104" s="19">
        <f ca="1">SUMPRODUCT(ReactionRateK3!$F126:$V126*OFFSET(ReactionStoich!$E$5:$U$5,K$2,0))*(TimeStep)*'Composition Moles'!$C116</f>
        <v>0</v>
      </c>
      <c r="L104" s="19">
        <f ca="1">SUMPRODUCT(ReactionRateK3!$F126:$V126*OFFSET(ReactionStoich!$E$5:$U$5,L$2,0))*(TimeStep)*'Composition Moles'!$C116</f>
        <v>0</v>
      </c>
      <c r="M104" s="19">
        <f ca="1">SUMPRODUCT(ReactionRateK3!$F126:$V126*OFFSET(ReactionStoich!$E$5:$U$5,M$2,0))*(TimeStep)*'Composition Moles'!$C116</f>
        <v>0</v>
      </c>
      <c r="N104" s="19">
        <f ca="1">SUMPRODUCT(ReactionRateK3!$F126:$V126*OFFSET(ReactionStoich!$E$5:$U$5,N$2,0))*(TimeStep)*'Composition Moles'!$C116</f>
        <v>0</v>
      </c>
      <c r="O104" s="19">
        <f ca="1">SUMPRODUCT(ReactionRateK3!$F126:$V126*OFFSET(ReactionStoich!$E$5:$U$5,O$2,0))*(TimeStep)*'Composition Moles'!$C116</f>
        <v>0</v>
      </c>
      <c r="P104" s="19">
        <f ca="1">SUMPRODUCT(ReactionRateK3!$F126:$V126*OFFSET(ReactionStoich!$E$5:$U$5,P$2,0))*(TimeStep)*'Composition Moles'!$C116</f>
        <v>0</v>
      </c>
      <c r="Q104" s="19">
        <f ca="1">SUMPRODUCT(ReactionRateK3!$F126:$V126*OFFSET(ReactionStoich!$E$5:$U$5,Q$2,0))*(TimeStep)*'Composition Moles'!$C116</f>
        <v>0</v>
      </c>
      <c r="R104" s="19">
        <f ca="1">SUMPRODUCT(ReactionRateK3!$F126:$V126*OFFSET(ReactionStoich!$E$5:$U$5,R$2,0))*(TimeStep)*'Composition Moles'!$C116</f>
        <v>0</v>
      </c>
      <c r="S104" s="19">
        <f ca="1">SUMPRODUCT(ReactionRateK3!$F126:$V126*OFFSET(ReactionStoich!$E$5:$U$5,S$2,0))*(TimeStep)*'Composition Moles'!$C116</f>
        <v>1.1951603726006867</v>
      </c>
      <c r="T104" s="19">
        <f ca="1">SUMPRODUCT(ReactionRateK3!$F126:$V126*OFFSET(ReactionStoich!$E$5:$U$5,T$2,0))*(TimeStep)*'Composition Moles'!$C116</f>
        <v>0</v>
      </c>
      <c r="U104" s="19">
        <f ca="1">SUMPRODUCT(ReactionRateK3!$F126:$V126*OFFSET(ReactionStoich!$E$5:$U$5,U$2,0))*(TimeStep)*'Composition Moles'!$C116</f>
        <v>0</v>
      </c>
      <c r="V104" s="19">
        <f ca="1">SUMPRODUCT(ReactionRateK3!$F126:$V126*OFFSET(ReactionStoich!$E$5:$U$5,V$2,0))*(TimeStep)*'Composition Moles'!$C116</f>
        <v>0</v>
      </c>
      <c r="W104" s="19">
        <f ca="1">SUMPRODUCT(ReactionRateK3!$F126:$V126*OFFSET(ReactionStoich!$E$5:$U$5,W$2,0))*(TimeStep)*'Composition Moles'!$C116</f>
        <v>0</v>
      </c>
      <c r="X104" s="19">
        <f ca="1">SUMPRODUCT(ReactionRateK3!$F126:$V126*OFFSET(ReactionStoich!$E$5:$U$5,X$2,0))*(TimeStep)*'Composition Moles'!$C116</f>
        <v>0</v>
      </c>
      <c r="Y104" s="19">
        <f ca="1">SUMPRODUCT(ReactionRateK3!$F126:$V126*OFFSET(ReactionStoich!$E$5:$U$5,Y$2,0))*(TimeStep)*'Composition Moles'!$C116</f>
        <v>-2.9864753346566641</v>
      </c>
      <c r="Z104" s="19">
        <f ca="1">SUMPRODUCT(ReactionRateK3!$F126:$V126*OFFSET(ReactionStoich!$E$5:$U$5,Z$2,0))*(TimeStep)*'Composition Moles'!$C116</f>
        <v>0</v>
      </c>
      <c r="AA104" s="19">
        <f ca="1">SUMPRODUCT(ReactionRateK3!$F126:$V126*OFFSET(ReactionStoich!$E$5:$U$5,AA$2,0))*(TimeStep)*'Composition Moles'!$C116</f>
        <v>0</v>
      </c>
      <c r="AB104" s="19">
        <f ca="1">SUMPRODUCT(ReactionRateK3!$F126:$V126*OFFSET(ReactionStoich!$E$5:$U$5,AB$2,0))*(TimeStep)*'Composition Moles'!$C116</f>
        <v>0</v>
      </c>
      <c r="AC104" s="19">
        <f ca="1">SUMPRODUCT(ReactionRateK3!$F126:$V126*OFFSET(ReactionStoich!$E$5:$U$5,AC$2,0))*(TimeStep)*'Composition Moles'!$C116</f>
        <v>0</v>
      </c>
      <c r="AD104" s="19">
        <f ca="1">SUMPRODUCT(ReactionRateK3!$F126:$V126*OFFSET(ReactionStoich!$E$5:$U$5,AD$2,0))*(TimeStep)*'Composition Moles'!$C116</f>
        <v>0</v>
      </c>
      <c r="AE104" s="19">
        <f ca="1">SUMPRODUCT(ReactionRateK3!$F126:$V126*OFFSET(ReactionStoich!$E$5:$U$5,AE$2,0))*(TimeStep)*'Composition Moles'!$C116</f>
        <v>0</v>
      </c>
      <c r="AF104" s="19">
        <f ca="1">SUMPRODUCT(ReactionRateK3!$F126:$V126*OFFSET(ReactionStoich!$E$5:$U$5,AF$2,0))*(TimeStep)*'Composition Moles'!$C116</f>
        <v>0</v>
      </c>
      <c r="AG104" s="19">
        <f ca="1">SUMPRODUCT(ReactionRateK3!$F126:$V126*OFFSET(ReactionStoich!$E$5:$U$5,AG$2,0))*(TimeStep)*'Composition Moles'!$C116</f>
        <v>-5.8765298411071138E-3</v>
      </c>
      <c r="AH104" s="19">
        <f ca="1">SUMPRODUCT(ReactionRateK3!$F126:$V126*OFFSET(ReactionStoich!$E$5:$U$5,AH$2,0))*(TimeStep)*'Composition Moles'!$C116</f>
        <v>-0.83756664793558755</v>
      </c>
      <c r="AI104" s="19">
        <f ca="1">SUMPRODUCT(ReactionRateK3!$F126:$V126*OFFSET(ReactionStoich!$E$5:$U$5,AI$2,0))*(TimeStep)*'Composition Moles'!$C116</f>
        <v>2.760309070886644</v>
      </c>
      <c r="AJ104" s="19">
        <f ca="1">SUMPRODUCT(ReactionRateK3!$F126:$V126*OFFSET(ReactionStoich!$E$5:$U$5,AJ$2,0))*(TimeStep)*'Composition Moles'!$C116</f>
        <v>0.49398230560985035</v>
      </c>
      <c r="AK104" s="19">
        <f ca="1">SUMPRODUCT(ReactionRateK3!$F126:$V126*OFFSET(ReactionStoich!$E$5:$U$5,AK$2,0))*(TimeStep)*'Composition Moles'!$C116</f>
        <v>0</v>
      </c>
      <c r="AL104" s="19">
        <f ca="1">SUMPRODUCT(ReactionRateK3!$F126:$V126*OFFSET(ReactionStoich!$E$5:$U$5,AL$2,0))*(TimeStep)*'Composition Moles'!$C116</f>
        <v>0</v>
      </c>
      <c r="AM104" s="19">
        <f ca="1">SUMPRODUCT(ReactionRateK3!$F126:$V126*OFFSET(ReactionStoich!$E$5:$U$5,AM$2,0))*(TimeStep)*'Composition Moles'!$C116</f>
        <v>0</v>
      </c>
      <c r="AN104" s="19">
        <f ca="1">SUMPRODUCT(ReactionRateK3!$F126:$V126*OFFSET(ReactionStoich!$E$5:$U$5,AN$2,0))*(TimeStep)*'Composition Moles'!$C116</f>
        <v>0</v>
      </c>
      <c r="AO104" s="19">
        <f ca="1">SUMPRODUCT(ReactionRateK3!$F126:$V126*OFFSET(ReactionStoich!$E$5:$U$5,AO$2,0))*(TimeStep)*'Composition Moles'!$C116</f>
        <v>-5.6627728017046629E-5</v>
      </c>
      <c r="AP104" s="19">
        <f ca="1">SUMPRODUCT(ReactionRateK3!$F126:$V126*OFFSET(ReactionStoich!$E$5:$U$5,AP$2,0))*(TimeStep)*'Composition Moles'!$C116</f>
        <v>-1.145363234141247E-2</v>
      </c>
      <c r="AQ104" s="19">
        <f ca="1">SUMPRODUCT(ReactionRateK3!$F126:$V126*OFFSET(ReactionStoich!$E$5:$U$5,AQ$2,0))*(TimeStep)*'Composition Moles'!$C116</f>
        <v>0</v>
      </c>
      <c r="AR104" s="19">
        <f ca="1">SUMPRODUCT(ReactionRateK3!$F126:$V126*OFFSET(ReactionStoich!$E$5:$U$5,AR$2,0))*(TimeStep)*'Composition Moles'!$C116</f>
        <v>0</v>
      </c>
      <c r="AS104" s="19">
        <f ca="1">SUMPRODUCT(ReactionRateK3!$F126:$V126*OFFSET(ReactionStoich!$E$5:$U$5,AS$2,0))*(TimeStep)*'Composition Moles'!$C116</f>
        <v>-0.20267432553146408</v>
      </c>
      <c r="AT104" s="19">
        <f ca="1">SUMPRODUCT(ReactionRateK3!$F126:$V126*OFFSET(ReactionStoich!$E$5:$U$5,AT$2,0))*(TimeStep)*'Composition Moles'!$C116</f>
        <v>-0.20267432553146408</v>
      </c>
      <c r="AU104" s="19">
        <f ca="1">SUMPRODUCT(ReactionRateK3!$F126:$V126*OFFSET(ReactionStoich!$E$5:$U$5,AU$2,0))*(TimeStep)*'Composition Moles'!$C116</f>
        <v>-0.20267432553146408</v>
      </c>
      <c r="AV104" s="19">
        <f ca="1">SUMPRODUCT(ReactionRateK3!$F126:$V126*OFFSET(ReactionStoich!$E$5:$U$5,AV$2,0))*(TimeStep)*'Composition Moles'!$C116</f>
        <v>0</v>
      </c>
      <c r="AW104" s="19">
        <f ca="1">SUMPRODUCT(ReactionRateK3!$F126:$V126*OFFSET(ReactionStoich!$E$5:$U$5,AW$2,0))*(TimeStep)*'Composition Moles'!$C116</f>
        <v>0</v>
      </c>
      <c r="AX104" s="19">
        <f ca="1">SUMPRODUCT(ReactionRateK3!$F126:$V126*OFFSET(ReactionStoich!$E$5:$U$5,AX$2,0))*(TimeStep)*'Composition Moles'!$C116</f>
        <v>0</v>
      </c>
      <c r="AY104" s="19">
        <f ca="1">SUMPRODUCT(ReactionRateK3!$F126:$V126*OFFSET(ReactionStoich!$E$5:$U$5,AY$2,0))*(TimeStep)*'Composition Moles'!$C116</f>
        <v>0</v>
      </c>
      <c r="AZ104" s="19">
        <f ca="1">SUMPRODUCT(ReactionRateK3!$F126:$V126*OFFSET(ReactionStoich!$E$5:$U$5,AZ$2,0))*(TimeStep)*'Composition Moles'!$C116</f>
        <v>0</v>
      </c>
      <c r="BA104" s="19">
        <f ca="1">SUMPRODUCT(ReactionRateK3!$F126:$V126*OFFSET(ReactionStoich!$E$5:$U$5,BA$2,0))*(TimeStep)*'Composition Moles'!$C116</f>
        <v>0</v>
      </c>
      <c r="BB104" s="19">
        <f ca="1">SUMPRODUCT(ReactionRateK3!$F126:$V126*OFFSET(ReactionStoich!$E$5:$U$5,BB$2,0))*(TimeStep)*'Composition Moles'!$C116</f>
        <v>0</v>
      </c>
      <c r="BC104" s="19">
        <f ca="1">SUMPRODUCT(ReactionRateK3!$F126:$V126*OFFSET(ReactionStoich!$E$5:$U$5,BC$2,0))*(TimeStep)*'Composition Moles'!$C116</f>
        <v>0</v>
      </c>
      <c r="BD104" s="19">
        <f ca="1">SUMPRODUCT(ReactionRateK3!$F126:$V126*OFFSET(ReactionStoich!$E$5:$U$5,BD$2,0))*(TimeStep)*'Composition Moles'!$C116</f>
        <v>0</v>
      </c>
      <c r="BE104" s="19">
        <f ca="1">SUMPRODUCT(ReactionRateK3!$F126:$V126*OFFSET(ReactionStoich!$E$5:$U$5,BE$2,0))*(TimeStep)*'Composition Moles'!$C116</f>
        <v>0</v>
      </c>
      <c r="BF104" s="19">
        <f ca="1">SUMPRODUCT(ReactionRateK3!$F126:$V126*OFFSET(ReactionStoich!$E$5:$U$5,BF$2,0))*(TimeStep)*'Composition Moles'!$C116</f>
        <v>0</v>
      </c>
      <c r="BG104" s="19">
        <f ca="1">SUMPRODUCT(ReactionRateK3!$F126:$V126*OFFSET(ReactionStoich!$E$5:$U$5,BG$2,0))*(TimeStep)*'Composition Moles'!$C116</f>
        <v>0</v>
      </c>
      <c r="BH104" s="19">
        <f ca="1">SUMPRODUCT(ReactionRateK3!$F126:$V126*OFFSET(ReactionStoich!$E$5:$U$5,BH$2,0))*(TimeStep)*'Composition Moles'!$C116</f>
        <v>0</v>
      </c>
      <c r="BI104" s="19">
        <f ca="1">SUMPRODUCT(ReactionRateK3!$F126:$V126*OFFSET(ReactionStoich!$E$5:$U$5,BI$2,0))*(TimeStep)*'Composition Moles'!$C116</f>
        <v>0</v>
      </c>
      <c r="BJ104" s="19">
        <f ca="1">SUMPRODUCT(ReactionRateK3!$F126:$V126*OFFSET(ReactionStoich!$E$5:$U$5,BJ$2,0))*(TimeStep)*'Composition Moles'!$C116</f>
        <v>0</v>
      </c>
      <c r="BK104" s="19">
        <f ca="1">SUMPRODUCT(ReactionRateK3!$F126:$V126*OFFSET(ReactionStoich!$E$5:$U$5,BK$2,0))*(TimeStep)*'Composition Moles'!$C116</f>
        <v>0</v>
      </c>
      <c r="BL104" s="19">
        <f ca="1">SUMPRODUCT(ReactionRateK3!$F126:$V126*OFFSET(ReactionStoich!$E$5:$U$5,BL$2,0))*(TimeStep)*'Composition Moles'!$C116</f>
        <v>0</v>
      </c>
      <c r="BM104" s="19">
        <f ca="1">SUMPRODUCT(ReactionRateK3!$F126:$V126*OFFSET(ReactionStoich!$E$5:$U$5,BM$2,0))*(TimeStep)*'Composition Moles'!$C116</f>
        <v>0</v>
      </c>
      <c r="BN104" s="19">
        <f ca="1">SUMPRODUCT(ReactionRateK3!$F126:$V126*OFFSET(ReactionStoich!$E$5:$U$5,BN$2,0))*(TimeStep)*'Composition Moles'!$C116</f>
        <v>0</v>
      </c>
      <c r="BO104" s="19">
        <f ca="1">SUMPRODUCT(ReactionRateK3!$F126:$V126*OFFSET(ReactionStoich!$E$5:$U$5,BO$2,0))*(TimeStep)*'Composition Moles'!$C116</f>
        <v>0</v>
      </c>
      <c r="BP104" s="19">
        <f ca="1">SUMPRODUCT(ReactionRateK3!$F126:$V126*OFFSET(ReactionStoich!$E$5:$U$5,BP$2,0))*(TimeStep)*'Composition Moles'!$C116</f>
        <v>0</v>
      </c>
      <c r="BQ104" s="19">
        <f ca="1">SUMPRODUCT(ReactionRateK3!$F126:$V126*OFFSET(ReactionStoich!$E$5:$U$5,BQ$2,0))*(TimeStep)*'Composition Moles'!$C116</f>
        <v>0</v>
      </c>
      <c r="BR104" s="19">
        <f ca="1">SUMPRODUCT(ReactionRateK3!$F126:$V126*OFFSET(ReactionStoich!$E$5:$U$5,BR$2,0))*(TimeStep)*'Composition Moles'!$C116</f>
        <v>0</v>
      </c>
      <c r="BS104" s="19">
        <f ca="1">SUMPRODUCT(ReactionRateK3!$F126:$V126*OFFSET(ReactionStoich!$E$5:$U$5,BS$2,0))*(TimeStep)*'Composition Moles'!$C116</f>
        <v>0</v>
      </c>
      <c r="BT104" s="19">
        <f ca="1">SUMPRODUCT(ReactionRateK3!$F126:$V126*OFFSET(ReactionStoich!$E$5:$U$5,BT$2,0))*(TimeStep)*'Composition Moles'!$C116</f>
        <v>0</v>
      </c>
      <c r="BU104" s="19">
        <f ca="1">SUMPRODUCT(ReactionRateK3!$F126:$V126*OFFSET(ReactionStoich!$E$5:$U$5,BU$2,0))*(TimeStep)*'Composition Moles'!$C116</f>
        <v>0</v>
      </c>
      <c r="BV104" s="19">
        <f ca="1">SUMPRODUCT(ReactionRateK3!$F126:$V126*OFFSET(ReactionStoich!$E$5:$U$5,BV$2,0))*(TimeStep)*'Composition Moles'!$C116</f>
        <v>0</v>
      </c>
      <c r="BW104" s="19">
        <f ca="1">SUMPRODUCT(ReactionRateK3!$F126:$V126*OFFSET(ReactionStoich!$E$5:$U$5,BW$2,0))*(TimeStep)*'Composition Moles'!$C116</f>
        <v>0</v>
      </c>
    </row>
    <row r="105" spans="1:75">
      <c r="A105">
        <f>ReactionRateK1!A127</f>
        <v>4.7499999999999911</v>
      </c>
      <c r="B105" s="20">
        <f t="shared" ca="1" si="8"/>
        <v>-1375.9298118221589</v>
      </c>
      <c r="C105" s="20">
        <f ca="1">'Composition Moles'!BZ117</f>
        <v>144233.44306486406</v>
      </c>
      <c r="D105" s="26">
        <f t="shared" ca="1" si="9"/>
        <v>9.5396031779077864E-3</v>
      </c>
      <c r="F105" s="19">
        <f ca="1">SUMPRODUCT(ReactionRateK3!$F127:$V127*OFFSET(ReactionStoich!$E$5:$U$5,F$2,0))*(TimeStep)*'Composition Moles'!$C117</f>
        <v>-1.0876142107532639E-2</v>
      </c>
      <c r="G105" s="19">
        <f ca="1">SUMPRODUCT(ReactionRateK3!$F127:$V127*OFFSET(ReactionStoich!$E$5:$U$5,G$2,0))*(TimeStep)*'Composition Moles'!$C117</f>
        <v>0</v>
      </c>
      <c r="H105" s="19">
        <f ca="1">SUMPRODUCT(ReactionRateK3!$F127:$V127*OFFSET(ReactionStoich!$E$5:$U$5,H$2,0))*(TimeStep)*'Composition Moles'!$C117</f>
        <v>1.0825308802104409E-2</v>
      </c>
      <c r="I105" s="19">
        <f ca="1">SUMPRODUCT(ReactionRateK3!$F127:$V127*OFFSET(ReactionStoich!$E$5:$U$5,I$2,0))*(TimeStep)*'Composition Moles'!$C117</f>
        <v>5.0833305428227651E-5</v>
      </c>
      <c r="J105" s="19">
        <f ca="1">SUMPRODUCT(ReactionRateK3!$F127:$V127*OFFSET(ReactionStoich!$E$5:$U$5,J$2,0))*(TimeStep)*'Composition Moles'!$C117</f>
        <v>0</v>
      </c>
      <c r="K105" s="19">
        <f ca="1">SUMPRODUCT(ReactionRateK3!$F127:$V127*OFFSET(ReactionStoich!$E$5:$U$5,K$2,0))*(TimeStep)*'Composition Moles'!$C117</f>
        <v>0</v>
      </c>
      <c r="L105" s="19">
        <f ca="1">SUMPRODUCT(ReactionRateK3!$F127:$V127*OFFSET(ReactionStoich!$E$5:$U$5,L$2,0))*(TimeStep)*'Composition Moles'!$C117</f>
        <v>0</v>
      </c>
      <c r="M105" s="19">
        <f ca="1">SUMPRODUCT(ReactionRateK3!$F127:$V127*OFFSET(ReactionStoich!$E$5:$U$5,M$2,0))*(TimeStep)*'Composition Moles'!$C117</f>
        <v>0</v>
      </c>
      <c r="N105" s="19">
        <f ca="1">SUMPRODUCT(ReactionRateK3!$F127:$V127*OFFSET(ReactionStoich!$E$5:$U$5,N$2,0))*(TimeStep)*'Composition Moles'!$C117</f>
        <v>0</v>
      </c>
      <c r="O105" s="19">
        <f ca="1">SUMPRODUCT(ReactionRateK3!$F127:$V127*OFFSET(ReactionStoich!$E$5:$U$5,O$2,0))*(TimeStep)*'Composition Moles'!$C117</f>
        <v>0</v>
      </c>
      <c r="P105" s="19">
        <f ca="1">SUMPRODUCT(ReactionRateK3!$F127:$V127*OFFSET(ReactionStoich!$E$5:$U$5,P$2,0))*(TimeStep)*'Composition Moles'!$C117</f>
        <v>0</v>
      </c>
      <c r="Q105" s="19">
        <f ca="1">SUMPRODUCT(ReactionRateK3!$F127:$V127*OFFSET(ReactionStoich!$E$5:$U$5,Q$2,0))*(TimeStep)*'Composition Moles'!$C117</f>
        <v>0</v>
      </c>
      <c r="R105" s="19">
        <f ca="1">SUMPRODUCT(ReactionRateK3!$F127:$V127*OFFSET(ReactionStoich!$E$5:$U$5,R$2,0))*(TimeStep)*'Composition Moles'!$C117</f>
        <v>0</v>
      </c>
      <c r="S105" s="19">
        <f ca="1">SUMPRODUCT(ReactionRateK3!$F127:$V127*OFFSET(ReactionStoich!$E$5:$U$5,S$2,0))*(TimeStep)*'Composition Moles'!$C117</f>
        <v>1.1615333941832873</v>
      </c>
      <c r="T105" s="19">
        <f ca="1">SUMPRODUCT(ReactionRateK3!$F127:$V127*OFFSET(ReactionStoich!$E$5:$U$5,T$2,0))*(TimeStep)*'Composition Moles'!$C117</f>
        <v>0</v>
      </c>
      <c r="U105" s="19">
        <f ca="1">SUMPRODUCT(ReactionRateK3!$F127:$V127*OFFSET(ReactionStoich!$E$5:$U$5,U$2,0))*(TimeStep)*'Composition Moles'!$C117</f>
        <v>0</v>
      </c>
      <c r="V105" s="19">
        <f ca="1">SUMPRODUCT(ReactionRateK3!$F127:$V127*OFFSET(ReactionStoich!$E$5:$U$5,V$2,0))*(TimeStep)*'Composition Moles'!$C117</f>
        <v>0</v>
      </c>
      <c r="W105" s="19">
        <f ca="1">SUMPRODUCT(ReactionRateK3!$F127:$V127*OFFSET(ReactionStoich!$E$5:$U$5,W$2,0))*(TimeStep)*'Composition Moles'!$C117</f>
        <v>0</v>
      </c>
      <c r="X105" s="19">
        <f ca="1">SUMPRODUCT(ReactionRateK3!$F127:$V127*OFFSET(ReactionStoich!$E$5:$U$5,X$2,0))*(TimeStep)*'Composition Moles'!$C117</f>
        <v>0</v>
      </c>
      <c r="Y105" s="19">
        <f ca="1">SUMPRODUCT(ReactionRateK3!$F127:$V127*OFFSET(ReactionStoich!$E$5:$U$5,Y$2,0))*(TimeStep)*'Composition Moles'!$C117</f>
        <v>-2.9113146539343639</v>
      </c>
      <c r="Z105" s="19">
        <f ca="1">SUMPRODUCT(ReactionRateK3!$F127:$V127*OFFSET(ReactionStoich!$E$5:$U$5,Z$2,0))*(TimeStep)*'Composition Moles'!$C117</f>
        <v>0</v>
      </c>
      <c r="AA105" s="19">
        <f ca="1">SUMPRODUCT(ReactionRateK3!$F127:$V127*OFFSET(ReactionStoich!$E$5:$U$5,AA$2,0))*(TimeStep)*'Composition Moles'!$C117</f>
        <v>0</v>
      </c>
      <c r="AB105" s="19">
        <f ca="1">SUMPRODUCT(ReactionRateK3!$F127:$V127*OFFSET(ReactionStoich!$E$5:$U$5,AB$2,0))*(TimeStep)*'Composition Moles'!$C117</f>
        <v>0</v>
      </c>
      <c r="AC105" s="19">
        <f ca="1">SUMPRODUCT(ReactionRateK3!$F127:$V127*OFFSET(ReactionStoich!$E$5:$U$5,AC$2,0))*(TimeStep)*'Composition Moles'!$C117</f>
        <v>0</v>
      </c>
      <c r="AD105" s="19">
        <f ca="1">SUMPRODUCT(ReactionRateK3!$F127:$V127*OFFSET(ReactionStoich!$E$5:$U$5,AD$2,0))*(TimeStep)*'Composition Moles'!$C117</f>
        <v>0</v>
      </c>
      <c r="AE105" s="19">
        <f ca="1">SUMPRODUCT(ReactionRateK3!$F127:$V127*OFFSET(ReactionStoich!$E$5:$U$5,AE$2,0))*(TimeStep)*'Composition Moles'!$C117</f>
        <v>0</v>
      </c>
      <c r="AF105" s="19">
        <f ca="1">SUMPRODUCT(ReactionRateK3!$F127:$V127*OFFSET(ReactionStoich!$E$5:$U$5,AF$2,0))*(TimeStep)*'Composition Moles'!$C117</f>
        <v>0</v>
      </c>
      <c r="AG105" s="19">
        <f ca="1">SUMPRODUCT(ReactionRateK3!$F127:$V127*OFFSET(ReactionStoich!$E$5:$U$5,AG$2,0))*(TimeStep)*'Composition Moles'!$C117</f>
        <v>-5.7022152747977315E-3</v>
      </c>
      <c r="AH105" s="19">
        <f ca="1">SUMPRODUCT(ReactionRateK3!$F127:$V127*OFFSET(ReactionStoich!$E$5:$U$5,AH$2,0))*(TimeStep)*'Composition Moles'!$C117</f>
        <v>-0.84498576744132936</v>
      </c>
      <c r="AI105" s="19">
        <f ca="1">SUMPRODUCT(ReactionRateK3!$F127:$V127*OFFSET(ReactionStoich!$E$5:$U$5,AI$2,0))*(TimeStep)*'Composition Moles'!$C117</f>
        <v>2.7295567752088741</v>
      </c>
      <c r="AJ105" s="19">
        <f ca="1">SUMPRODUCT(ReactionRateK3!$F127:$V127*OFFSET(ReactionStoich!$E$5:$U$5,AJ$2,0))*(TimeStep)*'Composition Moles'!$C117</f>
        <v>0.48096345034661364</v>
      </c>
      <c r="AK105" s="19">
        <f ca="1">SUMPRODUCT(ReactionRateK3!$F127:$V127*OFFSET(ReactionStoich!$E$5:$U$5,AK$2,0))*(TimeStep)*'Composition Moles'!$C117</f>
        <v>0</v>
      </c>
      <c r="AL105" s="19">
        <f ca="1">SUMPRODUCT(ReactionRateK3!$F127:$V127*OFFSET(ReactionStoich!$E$5:$U$5,AL$2,0))*(TimeStep)*'Composition Moles'!$C117</f>
        <v>0</v>
      </c>
      <c r="AM105" s="19">
        <f ca="1">SUMPRODUCT(ReactionRateK3!$F127:$V127*OFFSET(ReactionStoich!$E$5:$U$5,AM$2,0))*(TimeStep)*'Composition Moles'!$C117</f>
        <v>0</v>
      </c>
      <c r="AN105" s="19">
        <f ca="1">SUMPRODUCT(ReactionRateK3!$F127:$V127*OFFSET(ReactionStoich!$E$5:$U$5,AN$2,0))*(TimeStep)*'Composition Moles'!$C117</f>
        <v>0</v>
      </c>
      <c r="AO105" s="19">
        <f ca="1">SUMPRODUCT(ReactionRateK3!$F127:$V127*OFFSET(ReactionStoich!$E$5:$U$5,AO$2,0))*(TimeStep)*'Composition Moles'!$C117</f>
        <v>-5.0833305428227651E-5</v>
      </c>
      <c r="AP105" s="19">
        <f ca="1">SUMPRODUCT(ReactionRateK3!$F127:$V127*OFFSET(ReactionStoich!$E$5:$U$5,AP$2,0))*(TimeStep)*'Composition Moles'!$C117</f>
        <v>-1.0653438872984089E-2</v>
      </c>
      <c r="AQ105" s="19">
        <f ca="1">SUMPRODUCT(ReactionRateK3!$F127:$V127*OFFSET(ReactionStoich!$E$5:$U$5,AQ$2,0))*(TimeStep)*'Composition Moles'!$C117</f>
        <v>0</v>
      </c>
      <c r="AR105" s="19">
        <f ca="1">SUMPRODUCT(ReactionRateK3!$F127:$V127*OFFSET(ReactionStoich!$E$5:$U$5,AR$2,0))*(TimeStep)*'Composition Moles'!$C117</f>
        <v>0</v>
      </c>
      <c r="AS105" s="19">
        <f ca="1">SUMPRODUCT(ReactionRateK3!$F127:$V127*OFFSET(ReactionStoich!$E$5:$U$5,AS$2,0))*(TimeStep)*'Composition Moles'!$C117</f>
        <v>-0.19978223696995701</v>
      </c>
      <c r="AT105" s="19">
        <f ca="1">SUMPRODUCT(ReactionRateK3!$F127:$V127*OFFSET(ReactionStoich!$E$5:$U$5,AT$2,0))*(TimeStep)*'Composition Moles'!$C117</f>
        <v>-0.19978223696995701</v>
      </c>
      <c r="AU105" s="19">
        <f ca="1">SUMPRODUCT(ReactionRateK3!$F127:$V127*OFFSET(ReactionStoich!$E$5:$U$5,AU$2,0))*(TimeStep)*'Composition Moles'!$C117</f>
        <v>-0.19978223696995701</v>
      </c>
      <c r="AV105" s="19">
        <f ca="1">SUMPRODUCT(ReactionRateK3!$F127:$V127*OFFSET(ReactionStoich!$E$5:$U$5,AV$2,0))*(TimeStep)*'Composition Moles'!$C117</f>
        <v>0</v>
      </c>
      <c r="AW105" s="19">
        <f ca="1">SUMPRODUCT(ReactionRateK3!$F127:$V127*OFFSET(ReactionStoich!$E$5:$U$5,AW$2,0))*(TimeStep)*'Composition Moles'!$C117</f>
        <v>0</v>
      </c>
      <c r="AX105" s="19">
        <f ca="1">SUMPRODUCT(ReactionRateK3!$F127:$V127*OFFSET(ReactionStoich!$E$5:$U$5,AX$2,0))*(TimeStep)*'Composition Moles'!$C117</f>
        <v>0</v>
      </c>
      <c r="AY105" s="19">
        <f ca="1">SUMPRODUCT(ReactionRateK3!$F127:$V127*OFFSET(ReactionStoich!$E$5:$U$5,AY$2,0))*(TimeStep)*'Composition Moles'!$C117</f>
        <v>0</v>
      </c>
      <c r="AZ105" s="19">
        <f ca="1">SUMPRODUCT(ReactionRateK3!$F127:$V127*OFFSET(ReactionStoich!$E$5:$U$5,AZ$2,0))*(TimeStep)*'Composition Moles'!$C117</f>
        <v>0</v>
      </c>
      <c r="BA105" s="19">
        <f ca="1">SUMPRODUCT(ReactionRateK3!$F127:$V127*OFFSET(ReactionStoich!$E$5:$U$5,BA$2,0))*(TimeStep)*'Composition Moles'!$C117</f>
        <v>0</v>
      </c>
      <c r="BB105" s="19">
        <f ca="1">SUMPRODUCT(ReactionRateK3!$F127:$V127*OFFSET(ReactionStoich!$E$5:$U$5,BB$2,0))*(TimeStep)*'Composition Moles'!$C117</f>
        <v>0</v>
      </c>
      <c r="BC105" s="19">
        <f ca="1">SUMPRODUCT(ReactionRateK3!$F127:$V127*OFFSET(ReactionStoich!$E$5:$U$5,BC$2,0))*(TimeStep)*'Composition Moles'!$C117</f>
        <v>0</v>
      </c>
      <c r="BD105" s="19">
        <f ca="1">SUMPRODUCT(ReactionRateK3!$F127:$V127*OFFSET(ReactionStoich!$E$5:$U$5,BD$2,0))*(TimeStep)*'Composition Moles'!$C117</f>
        <v>0</v>
      </c>
      <c r="BE105" s="19">
        <f ca="1">SUMPRODUCT(ReactionRateK3!$F127:$V127*OFFSET(ReactionStoich!$E$5:$U$5,BE$2,0))*(TimeStep)*'Composition Moles'!$C117</f>
        <v>0</v>
      </c>
      <c r="BF105" s="19">
        <f ca="1">SUMPRODUCT(ReactionRateK3!$F127:$V127*OFFSET(ReactionStoich!$E$5:$U$5,BF$2,0))*(TimeStep)*'Composition Moles'!$C117</f>
        <v>0</v>
      </c>
      <c r="BG105" s="19">
        <f ca="1">SUMPRODUCT(ReactionRateK3!$F127:$V127*OFFSET(ReactionStoich!$E$5:$U$5,BG$2,0))*(TimeStep)*'Composition Moles'!$C117</f>
        <v>0</v>
      </c>
      <c r="BH105" s="19">
        <f ca="1">SUMPRODUCT(ReactionRateK3!$F127:$V127*OFFSET(ReactionStoich!$E$5:$U$5,BH$2,0))*(TimeStep)*'Composition Moles'!$C117</f>
        <v>0</v>
      </c>
      <c r="BI105" s="19">
        <f ca="1">SUMPRODUCT(ReactionRateK3!$F127:$V127*OFFSET(ReactionStoich!$E$5:$U$5,BI$2,0))*(TimeStep)*'Composition Moles'!$C117</f>
        <v>0</v>
      </c>
      <c r="BJ105" s="19">
        <f ca="1">SUMPRODUCT(ReactionRateK3!$F127:$V127*OFFSET(ReactionStoich!$E$5:$U$5,BJ$2,0))*(TimeStep)*'Composition Moles'!$C117</f>
        <v>0</v>
      </c>
      <c r="BK105" s="19">
        <f ca="1">SUMPRODUCT(ReactionRateK3!$F127:$V127*OFFSET(ReactionStoich!$E$5:$U$5,BK$2,0))*(TimeStep)*'Composition Moles'!$C117</f>
        <v>0</v>
      </c>
      <c r="BL105" s="19">
        <f ca="1">SUMPRODUCT(ReactionRateK3!$F127:$V127*OFFSET(ReactionStoich!$E$5:$U$5,BL$2,0))*(TimeStep)*'Composition Moles'!$C117</f>
        <v>0</v>
      </c>
      <c r="BM105" s="19">
        <f ca="1">SUMPRODUCT(ReactionRateK3!$F127:$V127*OFFSET(ReactionStoich!$E$5:$U$5,BM$2,0))*(TimeStep)*'Composition Moles'!$C117</f>
        <v>0</v>
      </c>
      <c r="BN105" s="19">
        <f ca="1">SUMPRODUCT(ReactionRateK3!$F127:$V127*OFFSET(ReactionStoich!$E$5:$U$5,BN$2,0))*(TimeStep)*'Composition Moles'!$C117</f>
        <v>0</v>
      </c>
      <c r="BO105" s="19">
        <f ca="1">SUMPRODUCT(ReactionRateK3!$F127:$V127*OFFSET(ReactionStoich!$E$5:$U$5,BO$2,0))*(TimeStep)*'Composition Moles'!$C117</f>
        <v>0</v>
      </c>
      <c r="BP105" s="19">
        <f ca="1">SUMPRODUCT(ReactionRateK3!$F127:$V127*OFFSET(ReactionStoich!$E$5:$U$5,BP$2,0))*(TimeStep)*'Composition Moles'!$C117</f>
        <v>0</v>
      </c>
      <c r="BQ105" s="19">
        <f ca="1">SUMPRODUCT(ReactionRateK3!$F127:$V127*OFFSET(ReactionStoich!$E$5:$U$5,BQ$2,0))*(TimeStep)*'Composition Moles'!$C117</f>
        <v>0</v>
      </c>
      <c r="BR105" s="19">
        <f ca="1">SUMPRODUCT(ReactionRateK3!$F127:$V127*OFFSET(ReactionStoich!$E$5:$U$5,BR$2,0))*(TimeStep)*'Composition Moles'!$C117</f>
        <v>0</v>
      </c>
      <c r="BS105" s="19">
        <f ca="1">SUMPRODUCT(ReactionRateK3!$F127:$V127*OFFSET(ReactionStoich!$E$5:$U$5,BS$2,0))*(TimeStep)*'Composition Moles'!$C117</f>
        <v>0</v>
      </c>
      <c r="BT105" s="19">
        <f ca="1">SUMPRODUCT(ReactionRateK3!$F127:$V127*OFFSET(ReactionStoich!$E$5:$U$5,BT$2,0))*(TimeStep)*'Composition Moles'!$C117</f>
        <v>0</v>
      </c>
      <c r="BU105" s="19">
        <f ca="1">SUMPRODUCT(ReactionRateK3!$F127:$V127*OFFSET(ReactionStoich!$E$5:$U$5,BU$2,0))*(TimeStep)*'Composition Moles'!$C117</f>
        <v>0</v>
      </c>
      <c r="BV105" s="19">
        <f ca="1">SUMPRODUCT(ReactionRateK3!$F127:$V127*OFFSET(ReactionStoich!$E$5:$U$5,BV$2,0))*(TimeStep)*'Composition Moles'!$C117</f>
        <v>0</v>
      </c>
      <c r="BW105" s="19">
        <f ca="1">SUMPRODUCT(ReactionRateK3!$F127:$V127*OFFSET(ReactionStoich!$E$5:$U$5,BW$2,0))*(TimeStep)*'Composition Moles'!$C117</f>
        <v>0</v>
      </c>
    </row>
    <row r="106" spans="1:75">
      <c r="A106">
        <f>ReactionRateK1!A128</f>
        <v>4.7999999999999909</v>
      </c>
      <c r="B106" s="20">
        <f t="shared" ca="1" si="8"/>
        <v>-1363.592000728019</v>
      </c>
      <c r="C106" s="20">
        <f ca="1">'Composition Moles'!BZ118</f>
        <v>144229.90434139944</v>
      </c>
      <c r="D106" s="26">
        <f t="shared" ca="1" si="9"/>
        <v>9.4542945650184177E-3</v>
      </c>
      <c r="F106" s="19">
        <f ca="1">SUMPRODUCT(ReactionRateK3!$F128:$V128*OFFSET(ReactionStoich!$E$5:$U$5,F$2,0))*(TimeStep)*'Composition Moles'!$C118</f>
        <v>-1.0146404056178561E-2</v>
      </c>
      <c r="G106" s="19">
        <f ca="1">SUMPRODUCT(ReactionRateK3!$F128:$V128*OFFSET(ReactionStoich!$E$5:$U$5,G$2,0))*(TimeStep)*'Composition Moles'!$C118</f>
        <v>0</v>
      </c>
      <c r="H106" s="19">
        <f ca="1">SUMPRODUCT(ReactionRateK3!$F128:$V128*OFFSET(ReactionStoich!$E$5:$U$5,H$2,0))*(TimeStep)*'Composition Moles'!$C118</f>
        <v>1.0100771612642296E-2</v>
      </c>
      <c r="I106" s="19">
        <f ca="1">SUMPRODUCT(ReactionRateK3!$F128:$V128*OFFSET(ReactionStoich!$E$5:$U$5,I$2,0))*(TimeStep)*'Composition Moles'!$C118</f>
        <v>4.5632443536264133E-5</v>
      </c>
      <c r="J106" s="19">
        <f ca="1">SUMPRODUCT(ReactionRateK3!$F128:$V128*OFFSET(ReactionStoich!$E$5:$U$5,J$2,0))*(TimeStep)*'Composition Moles'!$C118</f>
        <v>0</v>
      </c>
      <c r="K106" s="19">
        <f ca="1">SUMPRODUCT(ReactionRateK3!$F128:$V128*OFFSET(ReactionStoich!$E$5:$U$5,K$2,0))*(TimeStep)*'Composition Moles'!$C118</f>
        <v>0</v>
      </c>
      <c r="L106" s="19">
        <f ca="1">SUMPRODUCT(ReactionRateK3!$F128:$V128*OFFSET(ReactionStoich!$E$5:$U$5,L$2,0))*(TimeStep)*'Composition Moles'!$C118</f>
        <v>0</v>
      </c>
      <c r="M106" s="19">
        <f ca="1">SUMPRODUCT(ReactionRateK3!$F128:$V128*OFFSET(ReactionStoich!$E$5:$U$5,M$2,0))*(TimeStep)*'Composition Moles'!$C118</f>
        <v>0</v>
      </c>
      <c r="N106" s="19">
        <f ca="1">SUMPRODUCT(ReactionRateK3!$F128:$V128*OFFSET(ReactionStoich!$E$5:$U$5,N$2,0))*(TimeStep)*'Composition Moles'!$C118</f>
        <v>0</v>
      </c>
      <c r="O106" s="19">
        <f ca="1">SUMPRODUCT(ReactionRateK3!$F128:$V128*OFFSET(ReactionStoich!$E$5:$U$5,O$2,0))*(TimeStep)*'Composition Moles'!$C118</f>
        <v>0</v>
      </c>
      <c r="P106" s="19">
        <f ca="1">SUMPRODUCT(ReactionRateK3!$F128:$V128*OFFSET(ReactionStoich!$E$5:$U$5,P$2,0))*(TimeStep)*'Composition Moles'!$C118</f>
        <v>0</v>
      </c>
      <c r="Q106" s="19">
        <f ca="1">SUMPRODUCT(ReactionRateK3!$F128:$V128*OFFSET(ReactionStoich!$E$5:$U$5,Q$2,0))*(TimeStep)*'Composition Moles'!$C118</f>
        <v>0</v>
      </c>
      <c r="R106" s="19">
        <f ca="1">SUMPRODUCT(ReactionRateK3!$F128:$V128*OFFSET(ReactionStoich!$E$5:$U$5,R$2,0))*(TimeStep)*'Composition Moles'!$C118</f>
        <v>0</v>
      </c>
      <c r="S106" s="19">
        <f ca="1">SUMPRODUCT(ReactionRateK3!$F128:$V128*OFFSET(ReactionStoich!$E$5:$U$5,S$2,0))*(TimeStep)*'Composition Moles'!$C118</f>
        <v>1.1284126528774325</v>
      </c>
      <c r="T106" s="19">
        <f ca="1">SUMPRODUCT(ReactionRateK3!$F128:$V128*OFFSET(ReactionStoich!$E$5:$U$5,T$2,0))*(TimeStep)*'Composition Moles'!$C118</f>
        <v>0</v>
      </c>
      <c r="U106" s="19">
        <f ca="1">SUMPRODUCT(ReactionRateK3!$F128:$V128*OFFSET(ReactionStoich!$E$5:$U$5,U$2,0))*(TimeStep)*'Composition Moles'!$C118</f>
        <v>0</v>
      </c>
      <c r="V106" s="19">
        <f ca="1">SUMPRODUCT(ReactionRateK3!$F128:$V128*OFFSET(ReactionStoich!$E$5:$U$5,V$2,0))*(TimeStep)*'Composition Moles'!$C118</f>
        <v>0</v>
      </c>
      <c r="W106" s="19">
        <f ca="1">SUMPRODUCT(ReactionRateK3!$F128:$V128*OFFSET(ReactionStoich!$E$5:$U$5,W$2,0))*(TimeStep)*'Composition Moles'!$C118</f>
        <v>0</v>
      </c>
      <c r="X106" s="19">
        <f ca="1">SUMPRODUCT(ReactionRateK3!$F128:$V128*OFFSET(ReactionStoich!$E$5:$U$5,X$2,0))*(TimeStep)*'Composition Moles'!$C118</f>
        <v>0</v>
      </c>
      <c r="Y106" s="19">
        <f ca="1">SUMPRODUCT(ReactionRateK3!$F128:$V128*OFFSET(ReactionStoich!$E$5:$U$5,Y$2,0))*(TimeStep)*'Composition Moles'!$C118</f>
        <v>-2.8372946625082691</v>
      </c>
      <c r="Z106" s="19">
        <f ca="1">SUMPRODUCT(ReactionRateK3!$F128:$V128*OFFSET(ReactionStoich!$E$5:$U$5,Z$2,0))*(TimeStep)*'Composition Moles'!$C118</f>
        <v>0</v>
      </c>
      <c r="AA106" s="19">
        <f ca="1">SUMPRODUCT(ReactionRateK3!$F128:$V128*OFFSET(ReactionStoich!$E$5:$U$5,AA$2,0))*(TimeStep)*'Composition Moles'!$C118</f>
        <v>0</v>
      </c>
      <c r="AB106" s="19">
        <f ca="1">SUMPRODUCT(ReactionRateK3!$F128:$V128*OFFSET(ReactionStoich!$E$5:$U$5,AB$2,0))*(TimeStep)*'Composition Moles'!$C118</f>
        <v>0</v>
      </c>
      <c r="AC106" s="19">
        <f ca="1">SUMPRODUCT(ReactionRateK3!$F128:$V128*OFFSET(ReactionStoich!$E$5:$U$5,AC$2,0))*(TimeStep)*'Composition Moles'!$C118</f>
        <v>0</v>
      </c>
      <c r="AD106" s="19">
        <f ca="1">SUMPRODUCT(ReactionRateK3!$F128:$V128*OFFSET(ReactionStoich!$E$5:$U$5,AD$2,0))*(TimeStep)*'Composition Moles'!$C118</f>
        <v>0</v>
      </c>
      <c r="AE106" s="19">
        <f ca="1">SUMPRODUCT(ReactionRateK3!$F128:$V128*OFFSET(ReactionStoich!$E$5:$U$5,AE$2,0))*(TimeStep)*'Composition Moles'!$C118</f>
        <v>0</v>
      </c>
      <c r="AF106" s="19">
        <f ca="1">SUMPRODUCT(ReactionRateK3!$F128:$V128*OFFSET(ReactionStoich!$E$5:$U$5,AF$2,0))*(TimeStep)*'Composition Moles'!$C118</f>
        <v>0</v>
      </c>
      <c r="AG106" s="19">
        <f ca="1">SUMPRODUCT(ReactionRateK3!$F128:$V128*OFFSET(ReactionStoich!$E$5:$U$5,AG$2,0))*(TimeStep)*'Composition Moles'!$C118</f>
        <v>-5.6122381809177706E-3</v>
      </c>
      <c r="AH106" s="19">
        <f ca="1">SUMPRODUCT(ReactionRateK3!$F128:$V128*OFFSET(ReactionStoich!$E$5:$U$5,AH$2,0))*(TimeStep)*'Composition Moles'!$C118</f>
        <v>-0.85180620288451747</v>
      </c>
      <c r="AI106" s="19">
        <f ca="1">SUMPRODUCT(ReactionRateK3!$F128:$V128*OFFSET(ReactionStoich!$E$5:$U$5,AI$2,0))*(TimeStep)*'Composition Moles'!$C118</f>
        <v>2.6989300556500293</v>
      </c>
      <c r="AJ106" s="19">
        <f ca="1">SUMPRODUCT(ReactionRateK3!$F128:$V128*OFFSET(ReactionStoich!$E$5:$U$5,AJ$2,0))*(TimeStep)*'Composition Moles'!$C118</f>
        <v>0.46817819235554142</v>
      </c>
      <c r="AK106" s="19">
        <f ca="1">SUMPRODUCT(ReactionRateK3!$F128:$V128*OFFSET(ReactionStoich!$E$5:$U$5,AK$2,0))*(TimeStep)*'Composition Moles'!$C118</f>
        <v>0</v>
      </c>
      <c r="AL106" s="19">
        <f ca="1">SUMPRODUCT(ReactionRateK3!$F128:$V128*OFFSET(ReactionStoich!$E$5:$U$5,AL$2,0))*(TimeStep)*'Composition Moles'!$C118</f>
        <v>0</v>
      </c>
      <c r="AM106" s="19">
        <f ca="1">SUMPRODUCT(ReactionRateK3!$F128:$V128*OFFSET(ReactionStoich!$E$5:$U$5,AM$2,0))*(TimeStep)*'Composition Moles'!$C118</f>
        <v>0</v>
      </c>
      <c r="AN106" s="19">
        <f ca="1">SUMPRODUCT(ReactionRateK3!$F128:$V128*OFFSET(ReactionStoich!$E$5:$U$5,AN$2,0))*(TimeStep)*'Composition Moles'!$C118</f>
        <v>0</v>
      </c>
      <c r="AO106" s="19">
        <f ca="1">SUMPRODUCT(ReactionRateK3!$F128:$V128*OFFSET(ReactionStoich!$E$5:$U$5,AO$2,0))*(TimeStep)*'Composition Moles'!$C118</f>
        <v>-4.5632443536264133E-5</v>
      </c>
      <c r="AP106" s="19">
        <f ca="1">SUMPRODUCT(ReactionRateK3!$F128:$V128*OFFSET(ReactionStoich!$E$5:$U$5,AP$2,0))*(TimeStep)*'Composition Moles'!$C118</f>
        <v>-9.9093637278029108E-3</v>
      </c>
      <c r="AQ106" s="19">
        <f ca="1">SUMPRODUCT(ReactionRateK3!$F128:$V128*OFFSET(ReactionStoich!$E$5:$U$5,AQ$2,0))*(TimeStep)*'Composition Moles'!$C118</f>
        <v>0</v>
      </c>
      <c r="AR106" s="19">
        <f ca="1">SUMPRODUCT(ReactionRateK3!$F128:$V128*OFFSET(ReactionStoich!$E$5:$U$5,AR$2,0))*(TimeStep)*'Composition Moles'!$C118</f>
        <v>0</v>
      </c>
      <c r="AS106" s="19">
        <f ca="1">SUMPRODUCT(ReactionRateK3!$F128:$V128*OFFSET(ReactionStoich!$E$5:$U$5,AS$2,0))*(TimeStep)*'Composition Moles'!$C118</f>
        <v>-0.1969509337126529</v>
      </c>
      <c r="AT106" s="19">
        <f ca="1">SUMPRODUCT(ReactionRateK3!$F128:$V128*OFFSET(ReactionStoich!$E$5:$U$5,AT$2,0))*(TimeStep)*'Composition Moles'!$C118</f>
        <v>-0.1969509337126529</v>
      </c>
      <c r="AU106" s="19">
        <f ca="1">SUMPRODUCT(ReactionRateK3!$F128:$V128*OFFSET(ReactionStoich!$E$5:$U$5,AU$2,0))*(TimeStep)*'Composition Moles'!$C118</f>
        <v>-0.1969509337126529</v>
      </c>
      <c r="AV106" s="19">
        <f ca="1">SUMPRODUCT(ReactionRateK3!$F128:$V128*OFFSET(ReactionStoich!$E$5:$U$5,AV$2,0))*(TimeStep)*'Composition Moles'!$C118</f>
        <v>0</v>
      </c>
      <c r="AW106" s="19">
        <f ca="1">SUMPRODUCT(ReactionRateK3!$F128:$V128*OFFSET(ReactionStoich!$E$5:$U$5,AW$2,0))*(TimeStep)*'Composition Moles'!$C118</f>
        <v>0</v>
      </c>
      <c r="AX106" s="19">
        <f ca="1">SUMPRODUCT(ReactionRateK3!$F128:$V128*OFFSET(ReactionStoich!$E$5:$U$5,AX$2,0))*(TimeStep)*'Composition Moles'!$C118</f>
        <v>0</v>
      </c>
      <c r="AY106" s="19">
        <f ca="1">SUMPRODUCT(ReactionRateK3!$F128:$V128*OFFSET(ReactionStoich!$E$5:$U$5,AY$2,0))*(TimeStep)*'Composition Moles'!$C118</f>
        <v>0</v>
      </c>
      <c r="AZ106" s="19">
        <f ca="1">SUMPRODUCT(ReactionRateK3!$F128:$V128*OFFSET(ReactionStoich!$E$5:$U$5,AZ$2,0))*(TimeStep)*'Composition Moles'!$C118</f>
        <v>0</v>
      </c>
      <c r="BA106" s="19">
        <f ca="1">SUMPRODUCT(ReactionRateK3!$F128:$V128*OFFSET(ReactionStoich!$E$5:$U$5,BA$2,0))*(TimeStep)*'Composition Moles'!$C118</f>
        <v>0</v>
      </c>
      <c r="BB106" s="19">
        <f ca="1">SUMPRODUCT(ReactionRateK3!$F128:$V128*OFFSET(ReactionStoich!$E$5:$U$5,BB$2,0))*(TimeStep)*'Composition Moles'!$C118</f>
        <v>0</v>
      </c>
      <c r="BC106" s="19">
        <f ca="1">SUMPRODUCT(ReactionRateK3!$F128:$V128*OFFSET(ReactionStoich!$E$5:$U$5,BC$2,0))*(TimeStep)*'Composition Moles'!$C118</f>
        <v>0</v>
      </c>
      <c r="BD106" s="19">
        <f ca="1">SUMPRODUCT(ReactionRateK3!$F128:$V128*OFFSET(ReactionStoich!$E$5:$U$5,BD$2,0))*(TimeStep)*'Composition Moles'!$C118</f>
        <v>0</v>
      </c>
      <c r="BE106" s="19">
        <f ca="1">SUMPRODUCT(ReactionRateK3!$F128:$V128*OFFSET(ReactionStoich!$E$5:$U$5,BE$2,0))*(TimeStep)*'Composition Moles'!$C118</f>
        <v>0</v>
      </c>
      <c r="BF106" s="19">
        <f ca="1">SUMPRODUCT(ReactionRateK3!$F128:$V128*OFFSET(ReactionStoich!$E$5:$U$5,BF$2,0))*(TimeStep)*'Composition Moles'!$C118</f>
        <v>0</v>
      </c>
      <c r="BG106" s="19">
        <f ca="1">SUMPRODUCT(ReactionRateK3!$F128:$V128*OFFSET(ReactionStoich!$E$5:$U$5,BG$2,0))*(TimeStep)*'Composition Moles'!$C118</f>
        <v>0</v>
      </c>
      <c r="BH106" s="19">
        <f ca="1">SUMPRODUCT(ReactionRateK3!$F128:$V128*OFFSET(ReactionStoich!$E$5:$U$5,BH$2,0))*(TimeStep)*'Composition Moles'!$C118</f>
        <v>0</v>
      </c>
      <c r="BI106" s="19">
        <f ca="1">SUMPRODUCT(ReactionRateK3!$F128:$V128*OFFSET(ReactionStoich!$E$5:$U$5,BI$2,0))*(TimeStep)*'Composition Moles'!$C118</f>
        <v>0</v>
      </c>
      <c r="BJ106" s="19">
        <f ca="1">SUMPRODUCT(ReactionRateK3!$F128:$V128*OFFSET(ReactionStoich!$E$5:$U$5,BJ$2,0))*(TimeStep)*'Composition Moles'!$C118</f>
        <v>0</v>
      </c>
      <c r="BK106" s="19">
        <f ca="1">SUMPRODUCT(ReactionRateK3!$F128:$V128*OFFSET(ReactionStoich!$E$5:$U$5,BK$2,0))*(TimeStep)*'Composition Moles'!$C118</f>
        <v>0</v>
      </c>
      <c r="BL106" s="19">
        <f ca="1">SUMPRODUCT(ReactionRateK3!$F128:$V128*OFFSET(ReactionStoich!$E$5:$U$5,BL$2,0))*(TimeStep)*'Composition Moles'!$C118</f>
        <v>0</v>
      </c>
      <c r="BM106" s="19">
        <f ca="1">SUMPRODUCT(ReactionRateK3!$F128:$V128*OFFSET(ReactionStoich!$E$5:$U$5,BM$2,0))*(TimeStep)*'Composition Moles'!$C118</f>
        <v>0</v>
      </c>
      <c r="BN106" s="19">
        <f ca="1">SUMPRODUCT(ReactionRateK3!$F128:$V128*OFFSET(ReactionStoich!$E$5:$U$5,BN$2,0))*(TimeStep)*'Composition Moles'!$C118</f>
        <v>0</v>
      </c>
      <c r="BO106" s="19">
        <f ca="1">SUMPRODUCT(ReactionRateK3!$F128:$V128*OFFSET(ReactionStoich!$E$5:$U$5,BO$2,0))*(TimeStep)*'Composition Moles'!$C118</f>
        <v>0</v>
      </c>
      <c r="BP106" s="19">
        <f ca="1">SUMPRODUCT(ReactionRateK3!$F128:$V128*OFFSET(ReactionStoich!$E$5:$U$5,BP$2,0))*(TimeStep)*'Composition Moles'!$C118</f>
        <v>0</v>
      </c>
      <c r="BQ106" s="19">
        <f ca="1">SUMPRODUCT(ReactionRateK3!$F128:$V128*OFFSET(ReactionStoich!$E$5:$U$5,BQ$2,0))*(TimeStep)*'Composition Moles'!$C118</f>
        <v>0</v>
      </c>
      <c r="BR106" s="19">
        <f ca="1">SUMPRODUCT(ReactionRateK3!$F128:$V128*OFFSET(ReactionStoich!$E$5:$U$5,BR$2,0))*(TimeStep)*'Composition Moles'!$C118</f>
        <v>0</v>
      </c>
      <c r="BS106" s="19">
        <f ca="1">SUMPRODUCT(ReactionRateK3!$F128:$V128*OFFSET(ReactionStoich!$E$5:$U$5,BS$2,0))*(TimeStep)*'Composition Moles'!$C118</f>
        <v>0</v>
      </c>
      <c r="BT106" s="19">
        <f ca="1">SUMPRODUCT(ReactionRateK3!$F128:$V128*OFFSET(ReactionStoich!$E$5:$U$5,BT$2,0))*(TimeStep)*'Composition Moles'!$C118</f>
        <v>0</v>
      </c>
      <c r="BU106" s="19">
        <f ca="1">SUMPRODUCT(ReactionRateK3!$F128:$V128*OFFSET(ReactionStoich!$E$5:$U$5,BU$2,0))*(TimeStep)*'Composition Moles'!$C118</f>
        <v>0</v>
      </c>
      <c r="BV106" s="19">
        <f ca="1">SUMPRODUCT(ReactionRateK3!$F128:$V128*OFFSET(ReactionStoich!$E$5:$U$5,BV$2,0))*(TimeStep)*'Composition Moles'!$C118</f>
        <v>0</v>
      </c>
      <c r="BW106" s="19">
        <f ca="1">SUMPRODUCT(ReactionRateK3!$F128:$V128*OFFSET(ReactionStoich!$E$5:$U$5,BW$2,0))*(TimeStep)*'Composition Moles'!$C118</f>
        <v>0</v>
      </c>
    </row>
    <row r="107" spans="1:75">
      <c r="A107">
        <f>ReactionRateK1!A129</f>
        <v>4.8499999999999908</v>
      </c>
      <c r="B107" s="20">
        <f t="shared" ca="1" si="8"/>
        <v>-1352.6538499929061</v>
      </c>
      <c r="C107" s="20">
        <f ca="1">'Composition Moles'!BZ119</f>
        <v>144226.15890833142</v>
      </c>
      <c r="D107" s="26">
        <f t="shared" ca="1" si="9"/>
        <v>9.3786998158401913E-3</v>
      </c>
      <c r="F107" s="19">
        <f ca="1">SUMPRODUCT(ReactionRateK3!$F129:$V129*OFFSET(ReactionStoich!$E$5:$U$5,F$2,0))*(TimeStep)*'Composition Moles'!$C119</f>
        <v>-9.4678991919752535E-3</v>
      </c>
      <c r="G107" s="19">
        <f ca="1">SUMPRODUCT(ReactionRateK3!$F129:$V129*OFFSET(ReactionStoich!$E$5:$U$5,G$2,0))*(TimeStep)*'Composition Moles'!$C119</f>
        <v>0</v>
      </c>
      <c r="H107" s="19">
        <f ca="1">SUMPRODUCT(ReactionRateK3!$F129:$V129*OFFSET(ReactionStoich!$E$5:$U$5,H$2,0))*(TimeStep)*'Composition Moles'!$C119</f>
        <v>9.4269349579127158E-3</v>
      </c>
      <c r="I107" s="19">
        <f ca="1">SUMPRODUCT(ReactionRateK3!$F129:$V129*OFFSET(ReactionStoich!$E$5:$U$5,I$2,0))*(TimeStep)*'Composition Moles'!$C119</f>
        <v>4.0964234062538594E-5</v>
      </c>
      <c r="J107" s="19">
        <f ca="1">SUMPRODUCT(ReactionRateK3!$F129:$V129*OFFSET(ReactionStoich!$E$5:$U$5,J$2,0))*(TimeStep)*'Composition Moles'!$C119</f>
        <v>0</v>
      </c>
      <c r="K107" s="19">
        <f ca="1">SUMPRODUCT(ReactionRateK3!$F129:$V129*OFFSET(ReactionStoich!$E$5:$U$5,K$2,0))*(TimeStep)*'Composition Moles'!$C119</f>
        <v>0</v>
      </c>
      <c r="L107" s="19">
        <f ca="1">SUMPRODUCT(ReactionRateK3!$F129:$V129*OFFSET(ReactionStoich!$E$5:$U$5,L$2,0))*(TimeStep)*'Composition Moles'!$C119</f>
        <v>0</v>
      </c>
      <c r="M107" s="19">
        <f ca="1">SUMPRODUCT(ReactionRateK3!$F129:$V129*OFFSET(ReactionStoich!$E$5:$U$5,M$2,0))*(TimeStep)*'Composition Moles'!$C119</f>
        <v>0</v>
      </c>
      <c r="N107" s="19">
        <f ca="1">SUMPRODUCT(ReactionRateK3!$F129:$V129*OFFSET(ReactionStoich!$E$5:$U$5,N$2,0))*(TimeStep)*'Composition Moles'!$C119</f>
        <v>0</v>
      </c>
      <c r="O107" s="19">
        <f ca="1">SUMPRODUCT(ReactionRateK3!$F129:$V129*OFFSET(ReactionStoich!$E$5:$U$5,O$2,0))*(TimeStep)*'Composition Moles'!$C119</f>
        <v>0</v>
      </c>
      <c r="P107" s="19">
        <f ca="1">SUMPRODUCT(ReactionRateK3!$F129:$V129*OFFSET(ReactionStoich!$E$5:$U$5,P$2,0))*(TimeStep)*'Composition Moles'!$C119</f>
        <v>0</v>
      </c>
      <c r="Q107" s="19">
        <f ca="1">SUMPRODUCT(ReactionRateK3!$F129:$V129*OFFSET(ReactionStoich!$E$5:$U$5,Q$2,0))*(TimeStep)*'Composition Moles'!$C119</f>
        <v>0</v>
      </c>
      <c r="R107" s="19">
        <f ca="1">SUMPRODUCT(ReactionRateK3!$F129:$V129*OFFSET(ReactionStoich!$E$5:$U$5,R$2,0))*(TimeStep)*'Composition Moles'!$C119</f>
        <v>0</v>
      </c>
      <c r="S107" s="19">
        <f ca="1">SUMPRODUCT(ReactionRateK3!$F129:$V129*OFFSET(ReactionStoich!$E$5:$U$5,S$2,0))*(TimeStep)*'Composition Moles'!$C119</f>
        <v>1.0958633848684105</v>
      </c>
      <c r="T107" s="19">
        <f ca="1">SUMPRODUCT(ReactionRateK3!$F129:$V129*OFFSET(ReactionStoich!$E$5:$U$5,T$2,0))*(TimeStep)*'Composition Moles'!$C119</f>
        <v>0</v>
      </c>
      <c r="U107" s="19">
        <f ca="1">SUMPRODUCT(ReactionRateK3!$F129:$V129*OFFSET(ReactionStoich!$E$5:$U$5,U$2,0))*(TimeStep)*'Composition Moles'!$C119</f>
        <v>0</v>
      </c>
      <c r="V107" s="19">
        <f ca="1">SUMPRODUCT(ReactionRateK3!$F129:$V129*OFFSET(ReactionStoich!$E$5:$U$5,V$2,0))*(TimeStep)*'Composition Moles'!$C119</f>
        <v>0</v>
      </c>
      <c r="W107" s="19">
        <f ca="1">SUMPRODUCT(ReactionRateK3!$F129:$V129*OFFSET(ReactionStoich!$E$5:$U$5,W$2,0))*(TimeStep)*'Composition Moles'!$C119</f>
        <v>0</v>
      </c>
      <c r="X107" s="19">
        <f ca="1">SUMPRODUCT(ReactionRateK3!$F129:$V129*OFFSET(ReactionStoich!$E$5:$U$5,X$2,0))*(TimeStep)*'Composition Moles'!$C119</f>
        <v>0</v>
      </c>
      <c r="Y107" s="19">
        <f ca="1">SUMPRODUCT(ReactionRateK3!$F129:$V129*OFFSET(ReactionStoich!$E$5:$U$5,Y$2,0))*(TimeStep)*'Composition Moles'!$C119</f>
        <v>-2.7645445007185243</v>
      </c>
      <c r="Z107" s="19">
        <f ca="1">SUMPRODUCT(ReactionRateK3!$F129:$V129*OFFSET(ReactionStoich!$E$5:$U$5,Z$2,0))*(TimeStep)*'Composition Moles'!$C119</f>
        <v>0</v>
      </c>
      <c r="AA107" s="19">
        <f ca="1">SUMPRODUCT(ReactionRateK3!$F129:$V129*OFFSET(ReactionStoich!$E$5:$U$5,AA$2,0))*(TimeStep)*'Composition Moles'!$C119</f>
        <v>0</v>
      </c>
      <c r="AB107" s="19">
        <f ca="1">SUMPRODUCT(ReactionRateK3!$F129:$V129*OFFSET(ReactionStoich!$E$5:$U$5,AB$2,0))*(TimeStep)*'Composition Moles'!$C119</f>
        <v>0</v>
      </c>
      <c r="AC107" s="19">
        <f ca="1">SUMPRODUCT(ReactionRateK3!$F129:$V129*OFFSET(ReactionStoich!$E$5:$U$5,AC$2,0))*(TimeStep)*'Composition Moles'!$C119</f>
        <v>0</v>
      </c>
      <c r="AD107" s="19">
        <f ca="1">SUMPRODUCT(ReactionRateK3!$F129:$V129*OFFSET(ReactionStoich!$E$5:$U$5,AD$2,0))*(TimeStep)*'Composition Moles'!$C119</f>
        <v>0</v>
      </c>
      <c r="AE107" s="19">
        <f ca="1">SUMPRODUCT(ReactionRateK3!$F129:$V129*OFFSET(ReactionStoich!$E$5:$U$5,AE$2,0))*(TimeStep)*'Composition Moles'!$C119</f>
        <v>0</v>
      </c>
      <c r="AF107" s="19">
        <f ca="1">SUMPRODUCT(ReactionRateK3!$F129:$V129*OFFSET(ReactionStoich!$E$5:$U$5,AF$2,0))*(TimeStep)*'Composition Moles'!$C119</f>
        <v>0</v>
      </c>
      <c r="AG107" s="19">
        <f ca="1">SUMPRODUCT(ReactionRateK3!$F129:$V129*OFFSET(ReactionStoich!$E$5:$U$5,AG$2,0))*(TimeStep)*'Composition Moles'!$C119</f>
        <v>-5.5375822280932501E-3</v>
      </c>
      <c r="AH107" s="19">
        <f ca="1">SUMPRODUCT(ReactionRateK3!$F129:$V129*OFFSET(ReactionStoich!$E$5:$U$5,AH$2,0))*(TimeStep)*'Composition Moles'!$C119</f>
        <v>-0.8580534880117725</v>
      </c>
      <c r="AI107" s="19">
        <f ca="1">SUMPRODUCT(ReactionRateK3!$F129:$V129*OFFSET(ReactionStoich!$E$5:$U$5,AI$2,0))*(TimeStep)*'Composition Moles'!$C119</f>
        <v>2.668442349986814</v>
      </c>
      <c r="AJ107" s="19">
        <f ca="1">SUMPRODUCT(ReactionRateK3!$F129:$V129*OFFSET(ReactionStoich!$E$5:$U$5,AJ$2,0))*(TimeStep)*'Composition Moles'!$C119</f>
        <v>0.45562432970288186</v>
      </c>
      <c r="AK107" s="19">
        <f ca="1">SUMPRODUCT(ReactionRateK3!$F129:$V129*OFFSET(ReactionStoich!$E$5:$U$5,AK$2,0))*(TimeStep)*'Composition Moles'!$C119</f>
        <v>0</v>
      </c>
      <c r="AL107" s="19">
        <f ca="1">SUMPRODUCT(ReactionRateK3!$F129:$V129*OFFSET(ReactionStoich!$E$5:$U$5,AL$2,0))*(TimeStep)*'Composition Moles'!$C119</f>
        <v>0</v>
      </c>
      <c r="AM107" s="19">
        <f ca="1">SUMPRODUCT(ReactionRateK3!$F129:$V129*OFFSET(ReactionStoich!$E$5:$U$5,AM$2,0))*(TimeStep)*'Composition Moles'!$C119</f>
        <v>0</v>
      </c>
      <c r="AN107" s="19">
        <f ca="1">SUMPRODUCT(ReactionRateK3!$F129:$V129*OFFSET(ReactionStoich!$E$5:$U$5,AN$2,0))*(TimeStep)*'Composition Moles'!$C119</f>
        <v>0</v>
      </c>
      <c r="AO107" s="19">
        <f ca="1">SUMPRODUCT(ReactionRateK3!$F129:$V129*OFFSET(ReactionStoich!$E$5:$U$5,AO$2,0))*(TimeStep)*'Composition Moles'!$C119</f>
        <v>-4.0964234062538594E-5</v>
      </c>
      <c r="AP107" s="19">
        <f ca="1">SUMPRODUCT(ReactionRateK3!$F129:$V129*OFFSET(ReactionStoich!$E$5:$U$5,AP$2,0))*(TimeStep)*'Composition Moles'!$C119</f>
        <v>-9.2174930597724164E-3</v>
      </c>
      <c r="AQ107" s="19">
        <f ca="1">SUMPRODUCT(ReactionRateK3!$F129:$V129*OFFSET(ReactionStoich!$E$5:$U$5,AQ$2,0))*(TimeStep)*'Composition Moles'!$C119</f>
        <v>0</v>
      </c>
      <c r="AR107" s="19">
        <f ca="1">SUMPRODUCT(ReactionRateK3!$F129:$V129*OFFSET(ReactionStoich!$E$5:$U$5,AR$2,0))*(TimeStep)*'Composition Moles'!$C119</f>
        <v>0</v>
      </c>
      <c r="AS107" s="19">
        <f ca="1">SUMPRODUCT(ReactionRateK3!$F129:$V129*OFFSET(ReactionStoich!$E$5:$U$5,AS$2,0))*(TimeStep)*'Composition Moles'!$C119</f>
        <v>-0.19417867876862718</v>
      </c>
      <c r="AT107" s="19">
        <f ca="1">SUMPRODUCT(ReactionRateK3!$F129:$V129*OFFSET(ReactionStoich!$E$5:$U$5,AT$2,0))*(TimeStep)*'Composition Moles'!$C119</f>
        <v>-0.19417867876862718</v>
      </c>
      <c r="AU107" s="19">
        <f ca="1">SUMPRODUCT(ReactionRateK3!$F129:$V129*OFFSET(ReactionStoich!$E$5:$U$5,AU$2,0))*(TimeStep)*'Composition Moles'!$C119</f>
        <v>-0.19417867876862718</v>
      </c>
      <c r="AV107" s="19">
        <f ca="1">SUMPRODUCT(ReactionRateK3!$F129:$V129*OFFSET(ReactionStoich!$E$5:$U$5,AV$2,0))*(TimeStep)*'Composition Moles'!$C119</f>
        <v>0</v>
      </c>
      <c r="AW107" s="19">
        <f ca="1">SUMPRODUCT(ReactionRateK3!$F129:$V129*OFFSET(ReactionStoich!$E$5:$U$5,AW$2,0))*(TimeStep)*'Composition Moles'!$C119</f>
        <v>0</v>
      </c>
      <c r="AX107" s="19">
        <f ca="1">SUMPRODUCT(ReactionRateK3!$F129:$V129*OFFSET(ReactionStoich!$E$5:$U$5,AX$2,0))*(TimeStep)*'Composition Moles'!$C119</f>
        <v>0</v>
      </c>
      <c r="AY107" s="19">
        <f ca="1">SUMPRODUCT(ReactionRateK3!$F129:$V129*OFFSET(ReactionStoich!$E$5:$U$5,AY$2,0))*(TimeStep)*'Composition Moles'!$C119</f>
        <v>0</v>
      </c>
      <c r="AZ107" s="19">
        <f ca="1">SUMPRODUCT(ReactionRateK3!$F129:$V129*OFFSET(ReactionStoich!$E$5:$U$5,AZ$2,0))*(TimeStep)*'Composition Moles'!$C119</f>
        <v>0</v>
      </c>
      <c r="BA107" s="19">
        <f ca="1">SUMPRODUCT(ReactionRateK3!$F129:$V129*OFFSET(ReactionStoich!$E$5:$U$5,BA$2,0))*(TimeStep)*'Composition Moles'!$C119</f>
        <v>0</v>
      </c>
      <c r="BB107" s="19">
        <f ca="1">SUMPRODUCT(ReactionRateK3!$F129:$V129*OFFSET(ReactionStoich!$E$5:$U$5,BB$2,0))*(TimeStep)*'Composition Moles'!$C119</f>
        <v>0</v>
      </c>
      <c r="BC107" s="19">
        <f ca="1">SUMPRODUCT(ReactionRateK3!$F129:$V129*OFFSET(ReactionStoich!$E$5:$U$5,BC$2,0))*(TimeStep)*'Composition Moles'!$C119</f>
        <v>0</v>
      </c>
      <c r="BD107" s="19">
        <f ca="1">SUMPRODUCT(ReactionRateK3!$F129:$V129*OFFSET(ReactionStoich!$E$5:$U$5,BD$2,0))*(TimeStep)*'Composition Moles'!$C119</f>
        <v>0</v>
      </c>
      <c r="BE107" s="19">
        <f ca="1">SUMPRODUCT(ReactionRateK3!$F129:$V129*OFFSET(ReactionStoich!$E$5:$U$5,BE$2,0))*(TimeStep)*'Composition Moles'!$C119</f>
        <v>0</v>
      </c>
      <c r="BF107" s="19">
        <f ca="1">SUMPRODUCT(ReactionRateK3!$F129:$V129*OFFSET(ReactionStoich!$E$5:$U$5,BF$2,0))*(TimeStep)*'Composition Moles'!$C119</f>
        <v>0</v>
      </c>
      <c r="BG107" s="19">
        <f ca="1">SUMPRODUCT(ReactionRateK3!$F129:$V129*OFFSET(ReactionStoich!$E$5:$U$5,BG$2,0))*(TimeStep)*'Composition Moles'!$C119</f>
        <v>0</v>
      </c>
      <c r="BH107" s="19">
        <f ca="1">SUMPRODUCT(ReactionRateK3!$F129:$V129*OFFSET(ReactionStoich!$E$5:$U$5,BH$2,0))*(TimeStep)*'Composition Moles'!$C119</f>
        <v>0</v>
      </c>
      <c r="BI107" s="19">
        <f ca="1">SUMPRODUCT(ReactionRateK3!$F129:$V129*OFFSET(ReactionStoich!$E$5:$U$5,BI$2,0))*(TimeStep)*'Composition Moles'!$C119</f>
        <v>0</v>
      </c>
      <c r="BJ107" s="19">
        <f ca="1">SUMPRODUCT(ReactionRateK3!$F129:$V129*OFFSET(ReactionStoich!$E$5:$U$5,BJ$2,0))*(TimeStep)*'Composition Moles'!$C119</f>
        <v>0</v>
      </c>
      <c r="BK107" s="19">
        <f ca="1">SUMPRODUCT(ReactionRateK3!$F129:$V129*OFFSET(ReactionStoich!$E$5:$U$5,BK$2,0))*(TimeStep)*'Composition Moles'!$C119</f>
        <v>0</v>
      </c>
      <c r="BL107" s="19">
        <f ca="1">SUMPRODUCT(ReactionRateK3!$F129:$V129*OFFSET(ReactionStoich!$E$5:$U$5,BL$2,0))*(TimeStep)*'Composition Moles'!$C119</f>
        <v>0</v>
      </c>
      <c r="BM107" s="19">
        <f ca="1">SUMPRODUCT(ReactionRateK3!$F129:$V129*OFFSET(ReactionStoich!$E$5:$U$5,BM$2,0))*(TimeStep)*'Composition Moles'!$C119</f>
        <v>0</v>
      </c>
      <c r="BN107" s="19">
        <f ca="1">SUMPRODUCT(ReactionRateK3!$F129:$V129*OFFSET(ReactionStoich!$E$5:$U$5,BN$2,0))*(TimeStep)*'Composition Moles'!$C119</f>
        <v>0</v>
      </c>
      <c r="BO107" s="19">
        <f ca="1">SUMPRODUCT(ReactionRateK3!$F129:$V129*OFFSET(ReactionStoich!$E$5:$U$5,BO$2,0))*(TimeStep)*'Composition Moles'!$C119</f>
        <v>0</v>
      </c>
      <c r="BP107" s="19">
        <f ca="1">SUMPRODUCT(ReactionRateK3!$F129:$V129*OFFSET(ReactionStoich!$E$5:$U$5,BP$2,0))*(TimeStep)*'Composition Moles'!$C119</f>
        <v>0</v>
      </c>
      <c r="BQ107" s="19">
        <f ca="1">SUMPRODUCT(ReactionRateK3!$F129:$V129*OFFSET(ReactionStoich!$E$5:$U$5,BQ$2,0))*(TimeStep)*'Composition Moles'!$C119</f>
        <v>0</v>
      </c>
      <c r="BR107" s="19">
        <f ca="1">SUMPRODUCT(ReactionRateK3!$F129:$V129*OFFSET(ReactionStoich!$E$5:$U$5,BR$2,0))*(TimeStep)*'Composition Moles'!$C119</f>
        <v>0</v>
      </c>
      <c r="BS107" s="19">
        <f ca="1">SUMPRODUCT(ReactionRateK3!$F129:$V129*OFFSET(ReactionStoich!$E$5:$U$5,BS$2,0))*(TimeStep)*'Composition Moles'!$C119</f>
        <v>0</v>
      </c>
      <c r="BT107" s="19">
        <f ca="1">SUMPRODUCT(ReactionRateK3!$F129:$V129*OFFSET(ReactionStoich!$E$5:$U$5,BT$2,0))*(TimeStep)*'Composition Moles'!$C119</f>
        <v>0</v>
      </c>
      <c r="BU107" s="19">
        <f ca="1">SUMPRODUCT(ReactionRateK3!$F129:$V129*OFFSET(ReactionStoich!$E$5:$U$5,BU$2,0))*(TimeStep)*'Composition Moles'!$C119</f>
        <v>0</v>
      </c>
      <c r="BV107" s="19">
        <f ca="1">SUMPRODUCT(ReactionRateK3!$F129:$V129*OFFSET(ReactionStoich!$E$5:$U$5,BV$2,0))*(TimeStep)*'Composition Moles'!$C119</f>
        <v>0</v>
      </c>
      <c r="BW107" s="19">
        <f ca="1">SUMPRODUCT(ReactionRateK3!$F129:$V129*OFFSET(ReactionStoich!$E$5:$U$5,BW$2,0))*(TimeStep)*'Composition Moles'!$C119</f>
        <v>0</v>
      </c>
    </row>
    <row r="108" spans="1:75">
      <c r="A108">
        <f>ReactionRateK1!A130</f>
        <v>4.8999999999999906</v>
      </c>
      <c r="B108" s="20">
        <f t="shared" ca="1" si="8"/>
        <v>-1342.0295889976585</v>
      </c>
      <c r="C108" s="20">
        <f ca="1">'Composition Moles'!BZ120</f>
        <v>144222.21192930234</v>
      </c>
      <c r="D108" s="26">
        <f t="shared" ca="1" si="9"/>
        <v>9.3052905724086438E-3</v>
      </c>
      <c r="F108" s="19">
        <f ca="1">SUMPRODUCT(ReactionRateK3!$F130:$V130*OFFSET(ReactionStoich!$E$5:$U$5,F$2,0))*(TimeStep)*'Composition Moles'!$C120</f>
        <v>-8.8370063013407888E-3</v>
      </c>
      <c r="G108" s="19">
        <f ca="1">SUMPRODUCT(ReactionRateK3!$F130:$V130*OFFSET(ReactionStoich!$E$5:$U$5,G$2,0))*(TimeStep)*'Composition Moles'!$C120</f>
        <v>0</v>
      </c>
      <c r="H108" s="19">
        <f ca="1">SUMPRODUCT(ReactionRateK3!$F130:$V130*OFFSET(ReactionStoich!$E$5:$U$5,H$2,0))*(TimeStep)*'Composition Moles'!$C120</f>
        <v>8.8002322650997944E-3</v>
      </c>
      <c r="I108" s="19">
        <f ca="1">SUMPRODUCT(ReactionRateK3!$F130:$V130*OFFSET(ReactionStoich!$E$5:$U$5,I$2,0))*(TimeStep)*'Composition Moles'!$C120</f>
        <v>3.6774036240994137E-5</v>
      </c>
      <c r="J108" s="19">
        <f ca="1">SUMPRODUCT(ReactionRateK3!$F130:$V130*OFFSET(ReactionStoich!$E$5:$U$5,J$2,0))*(TimeStep)*'Composition Moles'!$C120</f>
        <v>0</v>
      </c>
      <c r="K108" s="19">
        <f ca="1">SUMPRODUCT(ReactionRateK3!$F130:$V130*OFFSET(ReactionStoich!$E$5:$U$5,K$2,0))*(TimeStep)*'Composition Moles'!$C120</f>
        <v>0</v>
      </c>
      <c r="L108" s="19">
        <f ca="1">SUMPRODUCT(ReactionRateK3!$F130:$V130*OFFSET(ReactionStoich!$E$5:$U$5,L$2,0))*(TimeStep)*'Composition Moles'!$C120</f>
        <v>0</v>
      </c>
      <c r="M108" s="19">
        <f ca="1">SUMPRODUCT(ReactionRateK3!$F130:$V130*OFFSET(ReactionStoich!$E$5:$U$5,M$2,0))*(TimeStep)*'Composition Moles'!$C120</f>
        <v>0</v>
      </c>
      <c r="N108" s="19">
        <f ca="1">SUMPRODUCT(ReactionRateK3!$F130:$V130*OFFSET(ReactionStoich!$E$5:$U$5,N$2,0))*(TimeStep)*'Composition Moles'!$C120</f>
        <v>0</v>
      </c>
      <c r="O108" s="19">
        <f ca="1">SUMPRODUCT(ReactionRateK3!$F130:$V130*OFFSET(ReactionStoich!$E$5:$U$5,O$2,0))*(TimeStep)*'Composition Moles'!$C120</f>
        <v>0</v>
      </c>
      <c r="P108" s="19">
        <f ca="1">SUMPRODUCT(ReactionRateK3!$F130:$V130*OFFSET(ReactionStoich!$E$5:$U$5,P$2,0))*(TimeStep)*'Composition Moles'!$C120</f>
        <v>0</v>
      </c>
      <c r="Q108" s="19">
        <f ca="1">SUMPRODUCT(ReactionRateK3!$F130:$V130*OFFSET(ReactionStoich!$E$5:$U$5,Q$2,0))*(TimeStep)*'Composition Moles'!$C120</f>
        <v>0</v>
      </c>
      <c r="R108" s="19">
        <f ca="1">SUMPRODUCT(ReactionRateK3!$F130:$V130*OFFSET(ReactionStoich!$E$5:$U$5,R$2,0))*(TimeStep)*'Composition Moles'!$C120</f>
        <v>0</v>
      </c>
      <c r="S108" s="19">
        <f ca="1">SUMPRODUCT(ReactionRateK3!$F130:$V130*OFFSET(ReactionStoich!$E$5:$U$5,S$2,0))*(TimeStep)*'Composition Moles'!$C120</f>
        <v>1.0639584695008091</v>
      </c>
      <c r="T108" s="19">
        <f ca="1">SUMPRODUCT(ReactionRateK3!$F130:$V130*OFFSET(ReactionStoich!$E$5:$U$5,T$2,0))*(TimeStep)*'Composition Moles'!$C120</f>
        <v>0</v>
      </c>
      <c r="U108" s="19">
        <f ca="1">SUMPRODUCT(ReactionRateK3!$F130:$V130*OFFSET(ReactionStoich!$E$5:$U$5,U$2,0))*(TimeStep)*'Composition Moles'!$C120</f>
        <v>0</v>
      </c>
      <c r="V108" s="19">
        <f ca="1">SUMPRODUCT(ReactionRateK3!$F130:$V130*OFFSET(ReactionStoich!$E$5:$U$5,V$2,0))*(TimeStep)*'Composition Moles'!$C120</f>
        <v>0</v>
      </c>
      <c r="W108" s="19">
        <f ca="1">SUMPRODUCT(ReactionRateK3!$F130:$V130*OFFSET(ReactionStoich!$E$5:$U$5,W$2,0))*(TimeStep)*'Composition Moles'!$C120</f>
        <v>0</v>
      </c>
      <c r="X108" s="19">
        <f ca="1">SUMPRODUCT(ReactionRateK3!$F130:$V130*OFFSET(ReactionStoich!$E$5:$U$5,X$2,0))*(TimeStep)*'Composition Moles'!$C120</f>
        <v>0</v>
      </c>
      <c r="Y108" s="19">
        <f ca="1">SUMPRODUCT(ReactionRateK3!$F130:$V130*OFFSET(ReactionStoich!$E$5:$U$5,Y$2,0))*(TimeStep)*'Composition Moles'!$C120</f>
        <v>-2.6932084921868928</v>
      </c>
      <c r="Z108" s="19">
        <f ca="1">SUMPRODUCT(ReactionRateK3!$F130:$V130*OFFSET(ReactionStoich!$E$5:$U$5,Z$2,0))*(TimeStep)*'Composition Moles'!$C120</f>
        <v>0</v>
      </c>
      <c r="AA108" s="19">
        <f ca="1">SUMPRODUCT(ReactionRateK3!$F130:$V130*OFFSET(ReactionStoich!$E$5:$U$5,AA$2,0))*(TimeStep)*'Composition Moles'!$C120</f>
        <v>0</v>
      </c>
      <c r="AB108" s="19">
        <f ca="1">SUMPRODUCT(ReactionRateK3!$F130:$V130*OFFSET(ReactionStoich!$E$5:$U$5,AB$2,0))*(TimeStep)*'Composition Moles'!$C120</f>
        <v>0</v>
      </c>
      <c r="AC108" s="19">
        <f ca="1">SUMPRODUCT(ReactionRateK3!$F130:$V130*OFFSET(ReactionStoich!$E$5:$U$5,AC$2,0))*(TimeStep)*'Composition Moles'!$C120</f>
        <v>0</v>
      </c>
      <c r="AD108" s="19">
        <f ca="1">SUMPRODUCT(ReactionRateK3!$F130:$V130*OFFSET(ReactionStoich!$E$5:$U$5,AD$2,0))*(TimeStep)*'Composition Moles'!$C120</f>
        <v>0</v>
      </c>
      <c r="AE108" s="19">
        <f ca="1">SUMPRODUCT(ReactionRateK3!$F130:$V130*OFFSET(ReactionStoich!$E$5:$U$5,AE$2,0))*(TimeStep)*'Composition Moles'!$C120</f>
        <v>0</v>
      </c>
      <c r="AF108" s="19">
        <f ca="1">SUMPRODUCT(ReactionRateK3!$F130:$V130*OFFSET(ReactionStoich!$E$5:$U$5,AF$2,0))*(TimeStep)*'Composition Moles'!$C120</f>
        <v>0</v>
      </c>
      <c r="AG108" s="19">
        <f ca="1">SUMPRODUCT(ReactionRateK3!$F130:$V130*OFFSET(ReactionStoich!$E$5:$U$5,AG$2,0))*(TimeStep)*'Composition Moles'!$C120</f>
        <v>-5.4015566529881974E-3</v>
      </c>
      <c r="AH108" s="19">
        <f ca="1">SUMPRODUCT(ReactionRateK3!$F130:$V130*OFFSET(ReactionStoich!$E$5:$U$5,AH$2,0))*(TimeStep)*'Composition Moles'!$C120</f>
        <v>-0.8637520860504313</v>
      </c>
      <c r="AI108" s="19">
        <f ca="1">SUMPRODUCT(ReactionRateK3!$F130:$V130*OFFSET(ReactionStoich!$E$5:$U$5,AI$2,0))*(TimeStep)*'Composition Moles'!$C120</f>
        <v>2.6381063295817944</v>
      </c>
      <c r="AJ108" s="19">
        <f ca="1">SUMPRODUCT(ReactionRateK3!$F130:$V130*OFFSET(ReactionStoich!$E$5:$U$5,AJ$2,0))*(TimeStep)*'Composition Moles'!$C120</f>
        <v>0.44329967563190609</v>
      </c>
      <c r="AK108" s="19">
        <f ca="1">SUMPRODUCT(ReactionRateK3!$F130:$V130*OFFSET(ReactionStoich!$E$5:$U$5,AK$2,0))*(TimeStep)*'Composition Moles'!$C120</f>
        <v>0</v>
      </c>
      <c r="AL108" s="19">
        <f ca="1">SUMPRODUCT(ReactionRateK3!$F130:$V130*OFFSET(ReactionStoich!$E$5:$U$5,AL$2,0))*(TimeStep)*'Composition Moles'!$C120</f>
        <v>0</v>
      </c>
      <c r="AM108" s="19">
        <f ca="1">SUMPRODUCT(ReactionRateK3!$F130:$V130*OFFSET(ReactionStoich!$E$5:$U$5,AM$2,0))*(TimeStep)*'Composition Moles'!$C120</f>
        <v>0</v>
      </c>
      <c r="AN108" s="19">
        <f ca="1">SUMPRODUCT(ReactionRateK3!$F130:$V130*OFFSET(ReactionStoich!$E$5:$U$5,AN$2,0))*(TimeStep)*'Composition Moles'!$C120</f>
        <v>0</v>
      </c>
      <c r="AO108" s="19">
        <f ca="1">SUMPRODUCT(ReactionRateK3!$F130:$V130*OFFSET(ReactionStoich!$E$5:$U$5,AO$2,0))*(TimeStep)*'Composition Moles'!$C120</f>
        <v>-3.6774036240994137E-5</v>
      </c>
      <c r="AP108" s="19">
        <f ca="1">SUMPRODUCT(ReactionRateK3!$F130:$V130*OFFSET(ReactionStoich!$E$5:$U$5,AP$2,0))*(TimeStep)*'Composition Moles'!$C120</f>
        <v>-8.5741822709827654E-3</v>
      </c>
      <c r="AQ108" s="19">
        <f ca="1">SUMPRODUCT(ReactionRateK3!$F130:$V130*OFFSET(ReactionStoich!$E$5:$U$5,AQ$2,0))*(TimeStep)*'Composition Moles'!$C120</f>
        <v>0</v>
      </c>
      <c r="AR108" s="19">
        <f ca="1">SUMPRODUCT(ReactionRateK3!$F130:$V130*OFFSET(ReactionStoich!$E$5:$U$5,AR$2,0))*(TimeStep)*'Composition Moles'!$C120</f>
        <v>0</v>
      </c>
      <c r="AS108" s="19">
        <f ca="1">SUMPRODUCT(ReactionRateK3!$F130:$V130*OFFSET(ReactionStoich!$E$5:$U$5,AS$2,0))*(TimeStep)*'Composition Moles'!$C120</f>
        <v>-0.19146379450565773</v>
      </c>
      <c r="AT108" s="19">
        <f ca="1">SUMPRODUCT(ReactionRateK3!$F130:$V130*OFFSET(ReactionStoich!$E$5:$U$5,AT$2,0))*(TimeStep)*'Composition Moles'!$C120</f>
        <v>-0.19146379450565773</v>
      </c>
      <c r="AU108" s="19">
        <f ca="1">SUMPRODUCT(ReactionRateK3!$F130:$V130*OFFSET(ReactionStoich!$E$5:$U$5,AU$2,0))*(TimeStep)*'Composition Moles'!$C120</f>
        <v>-0.19146379450565773</v>
      </c>
      <c r="AV108" s="19">
        <f ca="1">SUMPRODUCT(ReactionRateK3!$F130:$V130*OFFSET(ReactionStoich!$E$5:$U$5,AV$2,0))*(TimeStep)*'Composition Moles'!$C120</f>
        <v>0</v>
      </c>
      <c r="AW108" s="19">
        <f ca="1">SUMPRODUCT(ReactionRateK3!$F130:$V130*OFFSET(ReactionStoich!$E$5:$U$5,AW$2,0))*(TimeStep)*'Composition Moles'!$C120</f>
        <v>0</v>
      </c>
      <c r="AX108" s="19">
        <f ca="1">SUMPRODUCT(ReactionRateK3!$F130:$V130*OFFSET(ReactionStoich!$E$5:$U$5,AX$2,0))*(TimeStep)*'Composition Moles'!$C120</f>
        <v>0</v>
      </c>
      <c r="AY108" s="19">
        <f ca="1">SUMPRODUCT(ReactionRateK3!$F130:$V130*OFFSET(ReactionStoich!$E$5:$U$5,AY$2,0))*(TimeStep)*'Composition Moles'!$C120</f>
        <v>0</v>
      </c>
      <c r="AZ108" s="19">
        <f ca="1">SUMPRODUCT(ReactionRateK3!$F130:$V130*OFFSET(ReactionStoich!$E$5:$U$5,AZ$2,0))*(TimeStep)*'Composition Moles'!$C120</f>
        <v>0</v>
      </c>
      <c r="BA108" s="19">
        <f ca="1">SUMPRODUCT(ReactionRateK3!$F130:$V130*OFFSET(ReactionStoich!$E$5:$U$5,BA$2,0))*(TimeStep)*'Composition Moles'!$C120</f>
        <v>0</v>
      </c>
      <c r="BB108" s="19">
        <f ca="1">SUMPRODUCT(ReactionRateK3!$F130:$V130*OFFSET(ReactionStoich!$E$5:$U$5,BB$2,0))*(TimeStep)*'Composition Moles'!$C120</f>
        <v>0</v>
      </c>
      <c r="BC108" s="19">
        <f ca="1">SUMPRODUCT(ReactionRateK3!$F130:$V130*OFFSET(ReactionStoich!$E$5:$U$5,BC$2,0))*(TimeStep)*'Composition Moles'!$C120</f>
        <v>0</v>
      </c>
      <c r="BD108" s="19">
        <f ca="1">SUMPRODUCT(ReactionRateK3!$F130:$V130*OFFSET(ReactionStoich!$E$5:$U$5,BD$2,0))*(TimeStep)*'Composition Moles'!$C120</f>
        <v>0</v>
      </c>
      <c r="BE108" s="19">
        <f ca="1">SUMPRODUCT(ReactionRateK3!$F130:$V130*OFFSET(ReactionStoich!$E$5:$U$5,BE$2,0))*(TimeStep)*'Composition Moles'!$C120</f>
        <v>0</v>
      </c>
      <c r="BF108" s="19">
        <f ca="1">SUMPRODUCT(ReactionRateK3!$F130:$V130*OFFSET(ReactionStoich!$E$5:$U$5,BF$2,0))*(TimeStep)*'Composition Moles'!$C120</f>
        <v>0</v>
      </c>
      <c r="BG108" s="19">
        <f ca="1">SUMPRODUCT(ReactionRateK3!$F130:$V130*OFFSET(ReactionStoich!$E$5:$U$5,BG$2,0))*(TimeStep)*'Composition Moles'!$C120</f>
        <v>0</v>
      </c>
      <c r="BH108" s="19">
        <f ca="1">SUMPRODUCT(ReactionRateK3!$F130:$V130*OFFSET(ReactionStoich!$E$5:$U$5,BH$2,0))*(TimeStep)*'Composition Moles'!$C120</f>
        <v>0</v>
      </c>
      <c r="BI108" s="19">
        <f ca="1">SUMPRODUCT(ReactionRateK3!$F130:$V130*OFFSET(ReactionStoich!$E$5:$U$5,BI$2,0))*(TimeStep)*'Composition Moles'!$C120</f>
        <v>0</v>
      </c>
      <c r="BJ108" s="19">
        <f ca="1">SUMPRODUCT(ReactionRateK3!$F130:$V130*OFFSET(ReactionStoich!$E$5:$U$5,BJ$2,0))*(TimeStep)*'Composition Moles'!$C120</f>
        <v>0</v>
      </c>
      <c r="BK108" s="19">
        <f ca="1">SUMPRODUCT(ReactionRateK3!$F130:$V130*OFFSET(ReactionStoich!$E$5:$U$5,BK$2,0))*(TimeStep)*'Composition Moles'!$C120</f>
        <v>0</v>
      </c>
      <c r="BL108" s="19">
        <f ca="1">SUMPRODUCT(ReactionRateK3!$F130:$V130*OFFSET(ReactionStoich!$E$5:$U$5,BL$2,0))*(TimeStep)*'Composition Moles'!$C120</f>
        <v>0</v>
      </c>
      <c r="BM108" s="19">
        <f ca="1">SUMPRODUCT(ReactionRateK3!$F130:$V130*OFFSET(ReactionStoich!$E$5:$U$5,BM$2,0))*(TimeStep)*'Composition Moles'!$C120</f>
        <v>0</v>
      </c>
      <c r="BN108" s="19">
        <f ca="1">SUMPRODUCT(ReactionRateK3!$F130:$V130*OFFSET(ReactionStoich!$E$5:$U$5,BN$2,0))*(TimeStep)*'Composition Moles'!$C120</f>
        <v>0</v>
      </c>
      <c r="BO108" s="19">
        <f ca="1">SUMPRODUCT(ReactionRateK3!$F130:$V130*OFFSET(ReactionStoich!$E$5:$U$5,BO$2,0))*(TimeStep)*'Composition Moles'!$C120</f>
        <v>0</v>
      </c>
      <c r="BP108" s="19">
        <f ca="1">SUMPRODUCT(ReactionRateK3!$F130:$V130*OFFSET(ReactionStoich!$E$5:$U$5,BP$2,0))*(TimeStep)*'Composition Moles'!$C120</f>
        <v>0</v>
      </c>
      <c r="BQ108" s="19">
        <f ca="1">SUMPRODUCT(ReactionRateK3!$F130:$V130*OFFSET(ReactionStoich!$E$5:$U$5,BQ$2,0))*(TimeStep)*'Composition Moles'!$C120</f>
        <v>0</v>
      </c>
      <c r="BR108" s="19">
        <f ca="1">SUMPRODUCT(ReactionRateK3!$F130:$V130*OFFSET(ReactionStoich!$E$5:$U$5,BR$2,0))*(TimeStep)*'Composition Moles'!$C120</f>
        <v>0</v>
      </c>
      <c r="BS108" s="19">
        <f ca="1">SUMPRODUCT(ReactionRateK3!$F130:$V130*OFFSET(ReactionStoich!$E$5:$U$5,BS$2,0))*(TimeStep)*'Composition Moles'!$C120</f>
        <v>0</v>
      </c>
      <c r="BT108" s="19">
        <f ca="1">SUMPRODUCT(ReactionRateK3!$F130:$V130*OFFSET(ReactionStoich!$E$5:$U$5,BT$2,0))*(TimeStep)*'Composition Moles'!$C120</f>
        <v>0</v>
      </c>
      <c r="BU108" s="19">
        <f ca="1">SUMPRODUCT(ReactionRateK3!$F130:$V130*OFFSET(ReactionStoich!$E$5:$U$5,BU$2,0))*(TimeStep)*'Composition Moles'!$C120</f>
        <v>0</v>
      </c>
      <c r="BV108" s="19">
        <f ca="1">SUMPRODUCT(ReactionRateK3!$F130:$V130*OFFSET(ReactionStoich!$E$5:$U$5,BV$2,0))*(TimeStep)*'Composition Moles'!$C120</f>
        <v>0</v>
      </c>
      <c r="BW108" s="19">
        <f ca="1">SUMPRODUCT(ReactionRateK3!$F130:$V130*OFFSET(ReactionStoich!$E$5:$U$5,BW$2,0))*(TimeStep)*'Composition Moles'!$C120</f>
        <v>0</v>
      </c>
    </row>
    <row r="109" spans="1:75">
      <c r="A109">
        <f>ReactionRateK1!A131</f>
        <v>4.9499999999999904</v>
      </c>
      <c r="B109" s="20">
        <f t="shared" ca="1" si="8"/>
        <v>-1331.4915921198492</v>
      </c>
      <c r="C109" s="20">
        <f ca="1">'Composition Moles'!BZ121</f>
        <v>144218.06854560628</v>
      </c>
      <c r="D109" s="26">
        <f t="shared" ca="1" si="9"/>
        <v>9.2324880339025601E-3</v>
      </c>
      <c r="F109" s="19">
        <f ca="1">SUMPRODUCT(ReactionRateK3!$F131:$V131*OFFSET(ReactionStoich!$E$5:$U$5,F$2,0))*(TimeStep)*'Composition Moles'!$C121</f>
        <v>-8.2503600093339988E-3</v>
      </c>
      <c r="G109" s="19">
        <f ca="1">SUMPRODUCT(ReactionRateK3!$F131:$V131*OFFSET(ReactionStoich!$E$5:$U$5,G$2,0))*(TimeStep)*'Composition Moles'!$C121</f>
        <v>0</v>
      </c>
      <c r="H109" s="19">
        <f ca="1">SUMPRODUCT(ReactionRateK3!$F131:$V131*OFFSET(ReactionStoich!$E$5:$U$5,H$2,0))*(TimeStep)*'Composition Moles'!$C121</f>
        <v>8.2173471803109171E-3</v>
      </c>
      <c r="I109" s="19">
        <f ca="1">SUMPRODUCT(ReactionRateK3!$F131:$V131*OFFSET(ReactionStoich!$E$5:$U$5,I$2,0))*(TimeStep)*'Composition Moles'!$C121</f>
        <v>3.3012829023082647E-5</v>
      </c>
      <c r="J109" s="19">
        <f ca="1">SUMPRODUCT(ReactionRateK3!$F131:$V131*OFFSET(ReactionStoich!$E$5:$U$5,J$2,0))*(TimeStep)*'Composition Moles'!$C121</f>
        <v>0</v>
      </c>
      <c r="K109" s="19">
        <f ca="1">SUMPRODUCT(ReactionRateK3!$F131:$V131*OFFSET(ReactionStoich!$E$5:$U$5,K$2,0))*(TimeStep)*'Composition Moles'!$C121</f>
        <v>0</v>
      </c>
      <c r="L109" s="19">
        <f ca="1">SUMPRODUCT(ReactionRateK3!$F131:$V131*OFFSET(ReactionStoich!$E$5:$U$5,L$2,0))*(TimeStep)*'Composition Moles'!$C121</f>
        <v>0</v>
      </c>
      <c r="M109" s="19">
        <f ca="1">SUMPRODUCT(ReactionRateK3!$F131:$V131*OFFSET(ReactionStoich!$E$5:$U$5,M$2,0))*(TimeStep)*'Composition Moles'!$C121</f>
        <v>0</v>
      </c>
      <c r="N109" s="19">
        <f ca="1">SUMPRODUCT(ReactionRateK3!$F131:$V131*OFFSET(ReactionStoich!$E$5:$U$5,N$2,0))*(TimeStep)*'Composition Moles'!$C121</f>
        <v>0</v>
      </c>
      <c r="O109" s="19">
        <f ca="1">SUMPRODUCT(ReactionRateK3!$F131:$V131*OFFSET(ReactionStoich!$E$5:$U$5,O$2,0))*(TimeStep)*'Composition Moles'!$C121</f>
        <v>0</v>
      </c>
      <c r="P109" s="19">
        <f ca="1">SUMPRODUCT(ReactionRateK3!$F131:$V131*OFFSET(ReactionStoich!$E$5:$U$5,P$2,0))*(TimeStep)*'Composition Moles'!$C121</f>
        <v>0</v>
      </c>
      <c r="Q109" s="19">
        <f ca="1">SUMPRODUCT(ReactionRateK3!$F131:$V131*OFFSET(ReactionStoich!$E$5:$U$5,Q$2,0))*(TimeStep)*'Composition Moles'!$C121</f>
        <v>0</v>
      </c>
      <c r="R109" s="19">
        <f ca="1">SUMPRODUCT(ReactionRateK3!$F131:$V131*OFFSET(ReactionStoich!$E$5:$U$5,R$2,0))*(TimeStep)*'Composition Moles'!$C121</f>
        <v>0</v>
      </c>
      <c r="S109" s="19">
        <f ca="1">SUMPRODUCT(ReactionRateK3!$F131:$V131*OFFSET(ReactionStoich!$E$5:$U$5,S$2,0))*(TimeStep)*'Composition Moles'!$C121</f>
        <v>1.0327029179286851</v>
      </c>
      <c r="T109" s="19">
        <f ca="1">SUMPRODUCT(ReactionRateK3!$F131:$V131*OFFSET(ReactionStoich!$E$5:$U$5,T$2,0))*(TimeStep)*'Composition Moles'!$C121</f>
        <v>0</v>
      </c>
      <c r="U109" s="19">
        <f ca="1">SUMPRODUCT(ReactionRateK3!$F131:$V131*OFFSET(ReactionStoich!$E$5:$U$5,U$2,0))*(TimeStep)*'Composition Moles'!$C121</f>
        <v>0</v>
      </c>
      <c r="V109" s="19">
        <f ca="1">SUMPRODUCT(ReactionRateK3!$F131:$V131*OFFSET(ReactionStoich!$E$5:$U$5,V$2,0))*(TimeStep)*'Composition Moles'!$C121</f>
        <v>0</v>
      </c>
      <c r="W109" s="19">
        <f ca="1">SUMPRODUCT(ReactionRateK3!$F131:$V131*OFFSET(ReactionStoich!$E$5:$U$5,W$2,0))*(TimeStep)*'Composition Moles'!$C121</f>
        <v>0</v>
      </c>
      <c r="X109" s="19">
        <f ca="1">SUMPRODUCT(ReactionRateK3!$F131:$V131*OFFSET(ReactionStoich!$E$5:$U$5,X$2,0))*(TimeStep)*'Composition Moles'!$C121</f>
        <v>0</v>
      </c>
      <c r="Y109" s="19">
        <f ca="1">SUMPRODUCT(ReactionRateK3!$F131:$V131*OFFSET(ReactionStoich!$E$5:$U$5,Y$2,0))*(TimeStep)*'Composition Moles'!$C121</f>
        <v>-2.6232950624876792</v>
      </c>
      <c r="Z109" s="19">
        <f ca="1">SUMPRODUCT(ReactionRateK3!$F131:$V131*OFFSET(ReactionStoich!$E$5:$U$5,Z$2,0))*(TimeStep)*'Composition Moles'!$C121</f>
        <v>0</v>
      </c>
      <c r="AA109" s="19">
        <f ca="1">SUMPRODUCT(ReactionRateK3!$F131:$V131*OFFSET(ReactionStoich!$E$5:$U$5,AA$2,0))*(TimeStep)*'Composition Moles'!$C121</f>
        <v>0</v>
      </c>
      <c r="AB109" s="19">
        <f ca="1">SUMPRODUCT(ReactionRateK3!$F131:$V131*OFFSET(ReactionStoich!$E$5:$U$5,AB$2,0))*(TimeStep)*'Composition Moles'!$C121</f>
        <v>0</v>
      </c>
      <c r="AC109" s="19">
        <f ca="1">SUMPRODUCT(ReactionRateK3!$F131:$V131*OFFSET(ReactionStoich!$E$5:$U$5,AC$2,0))*(TimeStep)*'Composition Moles'!$C121</f>
        <v>0</v>
      </c>
      <c r="AD109" s="19">
        <f ca="1">SUMPRODUCT(ReactionRateK3!$F131:$V131*OFFSET(ReactionStoich!$E$5:$U$5,AD$2,0))*(TimeStep)*'Composition Moles'!$C121</f>
        <v>0</v>
      </c>
      <c r="AE109" s="19">
        <f ca="1">SUMPRODUCT(ReactionRateK3!$F131:$V131*OFFSET(ReactionStoich!$E$5:$U$5,AE$2,0))*(TimeStep)*'Composition Moles'!$C121</f>
        <v>0</v>
      </c>
      <c r="AF109" s="19">
        <f ca="1">SUMPRODUCT(ReactionRateK3!$F131:$V131*OFFSET(ReactionStoich!$E$5:$U$5,AF$2,0))*(TimeStep)*'Composition Moles'!$C121</f>
        <v>0</v>
      </c>
      <c r="AG109" s="19">
        <f ca="1">SUMPRODUCT(ReactionRateK3!$F131:$V131*OFFSET(ReactionStoich!$E$5:$U$5,AG$2,0))*(TimeStep)*'Composition Moles'!$C121</f>
        <v>-5.1941780547402833E-3</v>
      </c>
      <c r="AH109" s="19">
        <f ca="1">SUMPRODUCT(ReactionRateK3!$F131:$V131*OFFSET(ReactionStoich!$E$5:$U$5,AH$2,0))*(TimeStep)*'Composition Moles'!$C121</f>
        <v>-0.86892593770117699</v>
      </c>
      <c r="AI109" s="19">
        <f ca="1">SUMPRODUCT(ReactionRateK3!$F131:$V131*OFFSET(ReactionStoich!$E$5:$U$5,AI$2,0))*(TimeStep)*'Composition Moles'!$C121</f>
        <v>2.6079335510245669</v>
      </c>
      <c r="AJ109" s="19">
        <f ca="1">SUMPRODUCT(ReactionRateK3!$F131:$V131*OFFSET(ReactionStoich!$E$5:$U$5,AJ$2,0))*(TimeStep)*'Composition Moles'!$C121</f>
        <v>0.43120166876834359</v>
      </c>
      <c r="AK109" s="19">
        <f ca="1">SUMPRODUCT(ReactionRateK3!$F131:$V131*OFFSET(ReactionStoich!$E$5:$U$5,AK$2,0))*(TimeStep)*'Composition Moles'!$C121</f>
        <v>0</v>
      </c>
      <c r="AL109" s="19">
        <f ca="1">SUMPRODUCT(ReactionRateK3!$F131:$V131*OFFSET(ReactionStoich!$E$5:$U$5,AL$2,0))*(TimeStep)*'Composition Moles'!$C121</f>
        <v>0</v>
      </c>
      <c r="AM109" s="19">
        <f ca="1">SUMPRODUCT(ReactionRateK3!$F131:$V131*OFFSET(ReactionStoich!$E$5:$U$5,AM$2,0))*(TimeStep)*'Composition Moles'!$C121</f>
        <v>0</v>
      </c>
      <c r="AN109" s="19">
        <f ca="1">SUMPRODUCT(ReactionRateK3!$F131:$V131*OFFSET(ReactionStoich!$E$5:$U$5,AN$2,0))*(TimeStep)*'Composition Moles'!$C121</f>
        <v>0</v>
      </c>
      <c r="AO109" s="19">
        <f ca="1">SUMPRODUCT(ReactionRateK3!$F131:$V131*OFFSET(ReactionStoich!$E$5:$U$5,AO$2,0))*(TimeStep)*'Composition Moles'!$C121</f>
        <v>-3.3012829023082647E-5</v>
      </c>
      <c r="AP109" s="19">
        <f ca="1">SUMPRODUCT(ReactionRateK3!$F131:$V131*OFFSET(ReactionStoich!$E$5:$U$5,AP$2,0))*(TimeStep)*'Composition Moles'!$C121</f>
        <v>-7.9760379835404835E-3</v>
      </c>
      <c r="AQ109" s="19">
        <f ca="1">SUMPRODUCT(ReactionRateK3!$F131:$V131*OFFSET(ReactionStoich!$E$5:$U$5,AQ$2,0))*(TimeStep)*'Composition Moles'!$C121</f>
        <v>0</v>
      </c>
      <c r="AR109" s="19">
        <f ca="1">SUMPRODUCT(ReactionRateK3!$F131:$V131*OFFSET(ReactionStoich!$E$5:$U$5,AR$2,0))*(TimeStep)*'Composition Moles'!$C121</f>
        <v>0</v>
      </c>
      <c r="AS109" s="19">
        <f ca="1">SUMPRODUCT(ReactionRateK3!$F131:$V131*OFFSET(ReactionStoich!$E$5:$U$5,AS$2,0))*(TimeStep)*'Composition Moles'!$C121</f>
        <v>-0.18880463622181204</v>
      </c>
      <c r="AT109" s="19">
        <f ca="1">SUMPRODUCT(ReactionRateK3!$F131:$V131*OFFSET(ReactionStoich!$E$5:$U$5,AT$2,0))*(TimeStep)*'Composition Moles'!$C121</f>
        <v>-0.18880463622181204</v>
      </c>
      <c r="AU109" s="19">
        <f ca="1">SUMPRODUCT(ReactionRateK3!$F131:$V131*OFFSET(ReactionStoich!$E$5:$U$5,AU$2,0))*(TimeStep)*'Composition Moles'!$C121</f>
        <v>-0.18880463622181204</v>
      </c>
      <c r="AV109" s="19">
        <f ca="1">SUMPRODUCT(ReactionRateK3!$F131:$V131*OFFSET(ReactionStoich!$E$5:$U$5,AV$2,0))*(TimeStep)*'Composition Moles'!$C121</f>
        <v>0</v>
      </c>
      <c r="AW109" s="19">
        <f ca="1">SUMPRODUCT(ReactionRateK3!$F131:$V131*OFFSET(ReactionStoich!$E$5:$U$5,AW$2,0))*(TimeStep)*'Composition Moles'!$C121</f>
        <v>0</v>
      </c>
      <c r="AX109" s="19">
        <f ca="1">SUMPRODUCT(ReactionRateK3!$F131:$V131*OFFSET(ReactionStoich!$E$5:$U$5,AX$2,0))*(TimeStep)*'Composition Moles'!$C121</f>
        <v>0</v>
      </c>
      <c r="AY109" s="19">
        <f ca="1">SUMPRODUCT(ReactionRateK3!$F131:$V131*OFFSET(ReactionStoich!$E$5:$U$5,AY$2,0))*(TimeStep)*'Composition Moles'!$C121</f>
        <v>0</v>
      </c>
      <c r="AZ109" s="19">
        <f ca="1">SUMPRODUCT(ReactionRateK3!$F131:$V131*OFFSET(ReactionStoich!$E$5:$U$5,AZ$2,0))*(TimeStep)*'Composition Moles'!$C121</f>
        <v>0</v>
      </c>
      <c r="BA109" s="19">
        <f ca="1">SUMPRODUCT(ReactionRateK3!$F131:$V131*OFFSET(ReactionStoich!$E$5:$U$5,BA$2,0))*(TimeStep)*'Composition Moles'!$C121</f>
        <v>0</v>
      </c>
      <c r="BB109" s="19">
        <f ca="1">SUMPRODUCT(ReactionRateK3!$F131:$V131*OFFSET(ReactionStoich!$E$5:$U$5,BB$2,0))*(TimeStep)*'Composition Moles'!$C121</f>
        <v>0</v>
      </c>
      <c r="BC109" s="19">
        <f ca="1">SUMPRODUCT(ReactionRateK3!$F131:$V131*OFFSET(ReactionStoich!$E$5:$U$5,BC$2,0))*(TimeStep)*'Composition Moles'!$C121</f>
        <v>0</v>
      </c>
      <c r="BD109" s="19">
        <f ca="1">SUMPRODUCT(ReactionRateK3!$F131:$V131*OFFSET(ReactionStoich!$E$5:$U$5,BD$2,0))*(TimeStep)*'Composition Moles'!$C121</f>
        <v>0</v>
      </c>
      <c r="BE109" s="19">
        <f ca="1">SUMPRODUCT(ReactionRateK3!$F131:$V131*OFFSET(ReactionStoich!$E$5:$U$5,BE$2,0))*(TimeStep)*'Composition Moles'!$C121</f>
        <v>0</v>
      </c>
      <c r="BF109" s="19">
        <f ca="1">SUMPRODUCT(ReactionRateK3!$F131:$V131*OFFSET(ReactionStoich!$E$5:$U$5,BF$2,0))*(TimeStep)*'Composition Moles'!$C121</f>
        <v>0</v>
      </c>
      <c r="BG109" s="19">
        <f ca="1">SUMPRODUCT(ReactionRateK3!$F131:$V131*OFFSET(ReactionStoich!$E$5:$U$5,BG$2,0))*(TimeStep)*'Composition Moles'!$C121</f>
        <v>0</v>
      </c>
      <c r="BH109" s="19">
        <f ca="1">SUMPRODUCT(ReactionRateK3!$F131:$V131*OFFSET(ReactionStoich!$E$5:$U$5,BH$2,0))*(TimeStep)*'Composition Moles'!$C121</f>
        <v>0</v>
      </c>
      <c r="BI109" s="19">
        <f ca="1">SUMPRODUCT(ReactionRateK3!$F131:$V131*OFFSET(ReactionStoich!$E$5:$U$5,BI$2,0))*(TimeStep)*'Composition Moles'!$C121</f>
        <v>0</v>
      </c>
      <c r="BJ109" s="19">
        <f ca="1">SUMPRODUCT(ReactionRateK3!$F131:$V131*OFFSET(ReactionStoich!$E$5:$U$5,BJ$2,0))*(TimeStep)*'Composition Moles'!$C121</f>
        <v>0</v>
      </c>
      <c r="BK109" s="19">
        <f ca="1">SUMPRODUCT(ReactionRateK3!$F131:$V131*OFFSET(ReactionStoich!$E$5:$U$5,BK$2,0))*(TimeStep)*'Composition Moles'!$C121</f>
        <v>0</v>
      </c>
      <c r="BL109" s="19">
        <f ca="1">SUMPRODUCT(ReactionRateK3!$F131:$V131*OFFSET(ReactionStoich!$E$5:$U$5,BL$2,0))*(TimeStep)*'Composition Moles'!$C121</f>
        <v>0</v>
      </c>
      <c r="BM109" s="19">
        <f ca="1">SUMPRODUCT(ReactionRateK3!$F131:$V131*OFFSET(ReactionStoich!$E$5:$U$5,BM$2,0))*(TimeStep)*'Composition Moles'!$C121</f>
        <v>0</v>
      </c>
      <c r="BN109" s="19">
        <f ca="1">SUMPRODUCT(ReactionRateK3!$F131:$V131*OFFSET(ReactionStoich!$E$5:$U$5,BN$2,0))*(TimeStep)*'Composition Moles'!$C121</f>
        <v>0</v>
      </c>
      <c r="BO109" s="19">
        <f ca="1">SUMPRODUCT(ReactionRateK3!$F131:$V131*OFFSET(ReactionStoich!$E$5:$U$5,BO$2,0))*(TimeStep)*'Composition Moles'!$C121</f>
        <v>0</v>
      </c>
      <c r="BP109" s="19">
        <f ca="1">SUMPRODUCT(ReactionRateK3!$F131:$V131*OFFSET(ReactionStoich!$E$5:$U$5,BP$2,0))*(TimeStep)*'Composition Moles'!$C121</f>
        <v>0</v>
      </c>
      <c r="BQ109" s="19">
        <f ca="1">SUMPRODUCT(ReactionRateK3!$F131:$V131*OFFSET(ReactionStoich!$E$5:$U$5,BQ$2,0))*(TimeStep)*'Composition Moles'!$C121</f>
        <v>0</v>
      </c>
      <c r="BR109" s="19">
        <f ca="1">SUMPRODUCT(ReactionRateK3!$F131:$V131*OFFSET(ReactionStoich!$E$5:$U$5,BR$2,0))*(TimeStep)*'Composition Moles'!$C121</f>
        <v>0</v>
      </c>
      <c r="BS109" s="19">
        <f ca="1">SUMPRODUCT(ReactionRateK3!$F131:$V131*OFFSET(ReactionStoich!$E$5:$U$5,BS$2,0))*(TimeStep)*'Composition Moles'!$C121</f>
        <v>0</v>
      </c>
      <c r="BT109" s="19">
        <f ca="1">SUMPRODUCT(ReactionRateK3!$F131:$V131*OFFSET(ReactionStoich!$E$5:$U$5,BT$2,0))*(TimeStep)*'Composition Moles'!$C121</f>
        <v>0</v>
      </c>
      <c r="BU109" s="19">
        <f ca="1">SUMPRODUCT(ReactionRateK3!$F131:$V131*OFFSET(ReactionStoich!$E$5:$U$5,BU$2,0))*(TimeStep)*'Composition Moles'!$C121</f>
        <v>0</v>
      </c>
      <c r="BV109" s="19">
        <f ca="1">SUMPRODUCT(ReactionRateK3!$F131:$V131*OFFSET(ReactionStoich!$E$5:$U$5,BV$2,0))*(TimeStep)*'Composition Moles'!$C121</f>
        <v>0</v>
      </c>
      <c r="BW109" s="19">
        <f ca="1">SUMPRODUCT(ReactionRateK3!$F131:$V131*OFFSET(ReactionStoich!$E$5:$U$5,BW$2,0))*(TimeStep)*'Composition Moles'!$C121</f>
        <v>0</v>
      </c>
    </row>
    <row r="110" spans="1:75">
      <c r="A110">
        <f>ReactionRateK1!A132</f>
        <v>4.9999999999999902</v>
      </c>
      <c r="B110" s="20">
        <f t="shared" ca="1" si="8"/>
        <v>-1321.7772862004831</v>
      </c>
      <c r="C110" s="20">
        <f ca="1">'Composition Moles'!BZ122</f>
        <v>144213.73387567367</v>
      </c>
      <c r="D110" s="26">
        <f t="shared" ca="1" si="9"/>
        <v>9.1654050601032502E-3</v>
      </c>
      <c r="F110" s="19">
        <f ca="1">SUMPRODUCT(ReactionRateK3!$F132:$V132*OFFSET(ReactionStoich!$E$5:$U$5,F$2,0))*(TimeStep)*'Composition Moles'!$C122</f>
        <v>-7.7048327834249291E-3</v>
      </c>
      <c r="G110" s="19">
        <f ca="1">SUMPRODUCT(ReactionRateK3!$F132:$V132*OFFSET(ReactionStoich!$E$5:$U$5,G$2,0))*(TimeStep)*'Composition Moles'!$C122</f>
        <v>0</v>
      </c>
      <c r="H110" s="19">
        <f ca="1">SUMPRODUCT(ReactionRateK3!$F132:$V132*OFFSET(ReactionStoich!$E$5:$U$5,H$2,0))*(TimeStep)*'Composition Moles'!$C122</f>
        <v>7.6751961527185371E-3</v>
      </c>
      <c r="I110" s="19">
        <f ca="1">SUMPRODUCT(ReactionRateK3!$F132:$V132*OFFSET(ReactionStoich!$E$5:$U$5,I$2,0))*(TimeStep)*'Composition Moles'!$C122</f>
        <v>2.9636630706392581E-5</v>
      </c>
      <c r="J110" s="19">
        <f ca="1">SUMPRODUCT(ReactionRateK3!$F132:$V132*OFFSET(ReactionStoich!$E$5:$U$5,J$2,0))*(TimeStep)*'Composition Moles'!$C122</f>
        <v>0</v>
      </c>
      <c r="K110" s="19">
        <f ca="1">SUMPRODUCT(ReactionRateK3!$F132:$V132*OFFSET(ReactionStoich!$E$5:$U$5,K$2,0))*(TimeStep)*'Composition Moles'!$C122</f>
        <v>0</v>
      </c>
      <c r="L110" s="19">
        <f ca="1">SUMPRODUCT(ReactionRateK3!$F132:$V132*OFFSET(ReactionStoich!$E$5:$U$5,L$2,0))*(TimeStep)*'Composition Moles'!$C122</f>
        <v>0</v>
      </c>
      <c r="M110" s="19">
        <f ca="1">SUMPRODUCT(ReactionRateK3!$F132:$V132*OFFSET(ReactionStoich!$E$5:$U$5,M$2,0))*(TimeStep)*'Composition Moles'!$C122</f>
        <v>0</v>
      </c>
      <c r="N110" s="19">
        <f ca="1">SUMPRODUCT(ReactionRateK3!$F132:$V132*OFFSET(ReactionStoich!$E$5:$U$5,N$2,0))*(TimeStep)*'Composition Moles'!$C122</f>
        <v>0</v>
      </c>
      <c r="O110" s="19">
        <f ca="1">SUMPRODUCT(ReactionRateK3!$F132:$V132*OFFSET(ReactionStoich!$E$5:$U$5,O$2,0))*(TimeStep)*'Composition Moles'!$C122</f>
        <v>0</v>
      </c>
      <c r="P110" s="19">
        <f ca="1">SUMPRODUCT(ReactionRateK3!$F132:$V132*OFFSET(ReactionStoich!$E$5:$U$5,P$2,0))*(TimeStep)*'Composition Moles'!$C122</f>
        <v>0</v>
      </c>
      <c r="Q110" s="19">
        <f ca="1">SUMPRODUCT(ReactionRateK3!$F132:$V132*OFFSET(ReactionStoich!$E$5:$U$5,Q$2,0))*(TimeStep)*'Composition Moles'!$C122</f>
        <v>0</v>
      </c>
      <c r="R110" s="19">
        <f ca="1">SUMPRODUCT(ReactionRateK3!$F132:$V132*OFFSET(ReactionStoich!$E$5:$U$5,R$2,0))*(TimeStep)*'Composition Moles'!$C122</f>
        <v>0</v>
      </c>
      <c r="S110" s="19">
        <f ca="1">SUMPRODUCT(ReactionRateK3!$F132:$V132*OFFSET(ReactionStoich!$E$5:$U$5,S$2,0))*(TimeStep)*'Composition Moles'!$C122</f>
        <v>1.0020253225789708</v>
      </c>
      <c r="T110" s="19">
        <f ca="1">SUMPRODUCT(ReactionRateK3!$F132:$V132*OFFSET(ReactionStoich!$E$5:$U$5,T$2,0))*(TimeStep)*'Composition Moles'!$C122</f>
        <v>0</v>
      </c>
      <c r="U110" s="19">
        <f ca="1">SUMPRODUCT(ReactionRateK3!$F132:$V132*OFFSET(ReactionStoich!$E$5:$U$5,U$2,0))*(TimeStep)*'Composition Moles'!$C122</f>
        <v>0</v>
      </c>
      <c r="V110" s="19">
        <f ca="1">SUMPRODUCT(ReactionRateK3!$F132:$V132*OFFSET(ReactionStoich!$E$5:$U$5,V$2,0))*(TimeStep)*'Composition Moles'!$C122</f>
        <v>0</v>
      </c>
      <c r="W110" s="19">
        <f ca="1">SUMPRODUCT(ReactionRateK3!$F132:$V132*OFFSET(ReactionStoich!$E$5:$U$5,W$2,0))*(TimeStep)*'Composition Moles'!$C122</f>
        <v>0</v>
      </c>
      <c r="X110" s="19">
        <f ca="1">SUMPRODUCT(ReactionRateK3!$F132:$V132*OFFSET(ReactionStoich!$E$5:$U$5,X$2,0))*(TimeStep)*'Composition Moles'!$C122</f>
        <v>0</v>
      </c>
      <c r="Y110" s="19">
        <f ca="1">SUMPRODUCT(ReactionRateK3!$F132:$V132*OFFSET(ReactionStoich!$E$5:$U$5,Y$2,0))*(TimeStep)*'Composition Moles'!$C122</f>
        <v>-2.5546596480155168</v>
      </c>
      <c r="Z110" s="19">
        <f ca="1">SUMPRODUCT(ReactionRateK3!$F132:$V132*OFFSET(ReactionStoich!$E$5:$U$5,Z$2,0))*(TimeStep)*'Composition Moles'!$C122</f>
        <v>0</v>
      </c>
      <c r="AA110" s="19">
        <f ca="1">SUMPRODUCT(ReactionRateK3!$F132:$V132*OFFSET(ReactionStoich!$E$5:$U$5,AA$2,0))*(TimeStep)*'Composition Moles'!$C122</f>
        <v>0</v>
      </c>
      <c r="AB110" s="19">
        <f ca="1">SUMPRODUCT(ReactionRateK3!$F132:$V132*OFFSET(ReactionStoich!$E$5:$U$5,AB$2,0))*(TimeStep)*'Composition Moles'!$C122</f>
        <v>0</v>
      </c>
      <c r="AC110" s="19">
        <f ca="1">SUMPRODUCT(ReactionRateK3!$F132:$V132*OFFSET(ReactionStoich!$E$5:$U$5,AC$2,0))*(TimeStep)*'Composition Moles'!$C122</f>
        <v>0</v>
      </c>
      <c r="AD110" s="19">
        <f ca="1">SUMPRODUCT(ReactionRateK3!$F132:$V132*OFFSET(ReactionStoich!$E$5:$U$5,AD$2,0))*(TimeStep)*'Composition Moles'!$C122</f>
        <v>0</v>
      </c>
      <c r="AE110" s="19">
        <f ca="1">SUMPRODUCT(ReactionRateK3!$F132:$V132*OFFSET(ReactionStoich!$E$5:$U$5,AE$2,0))*(TimeStep)*'Composition Moles'!$C122</f>
        <v>0</v>
      </c>
      <c r="AF110" s="19">
        <f ca="1">SUMPRODUCT(ReactionRateK3!$F132:$V132*OFFSET(ReactionStoich!$E$5:$U$5,AF$2,0))*(TimeStep)*'Composition Moles'!$C122</f>
        <v>0</v>
      </c>
      <c r="AG110" s="19">
        <f ca="1">SUMPRODUCT(ReactionRateK3!$F132:$V132*OFFSET(ReactionStoich!$E$5:$U$5,AG$2,0))*(TimeStep)*'Composition Moles'!$C122</f>
        <v>-4.9806055006238314E-3</v>
      </c>
      <c r="AH110" s="19">
        <f ca="1">SUMPRODUCT(ReactionRateK3!$F132:$V132*OFFSET(ReactionStoich!$E$5:$U$5,AH$2,0))*(TimeStep)*'Composition Moles'!$C122</f>
        <v>-0.87359854451166319</v>
      </c>
      <c r="AI110" s="19">
        <f ca="1">SUMPRODUCT(ReactionRateK3!$F132:$V132*OFFSET(ReactionStoich!$E$5:$U$5,AI$2,0))*(TimeStep)*'Composition Moles'!$C122</f>
        <v>2.5779344467288263</v>
      </c>
      <c r="AJ110" s="19">
        <f ca="1">SUMPRODUCT(ReactionRateK3!$F132:$V132*OFFSET(ReactionStoich!$E$5:$U$5,AJ$2,0))*(TimeStep)*'Composition Moles'!$C122</f>
        <v>0.41932733377513903</v>
      </c>
      <c r="AK110" s="19">
        <f ca="1">SUMPRODUCT(ReactionRateK3!$F132:$V132*OFFSET(ReactionStoich!$E$5:$U$5,AK$2,0))*(TimeStep)*'Composition Moles'!$C122</f>
        <v>0</v>
      </c>
      <c r="AL110" s="19">
        <f ca="1">SUMPRODUCT(ReactionRateK3!$F132:$V132*OFFSET(ReactionStoich!$E$5:$U$5,AL$2,0))*(TimeStep)*'Composition Moles'!$C122</f>
        <v>0</v>
      </c>
      <c r="AM110" s="19">
        <f ca="1">SUMPRODUCT(ReactionRateK3!$F132:$V132*OFFSET(ReactionStoich!$E$5:$U$5,AM$2,0))*(TimeStep)*'Composition Moles'!$C122</f>
        <v>0</v>
      </c>
      <c r="AN110" s="19">
        <f ca="1">SUMPRODUCT(ReactionRateK3!$F132:$V132*OFFSET(ReactionStoich!$E$5:$U$5,AN$2,0))*(TimeStep)*'Composition Moles'!$C122</f>
        <v>0</v>
      </c>
      <c r="AO110" s="19">
        <f ca="1">SUMPRODUCT(ReactionRateK3!$F132:$V132*OFFSET(ReactionStoich!$E$5:$U$5,AO$2,0))*(TimeStep)*'Composition Moles'!$C122</f>
        <v>-2.9636630706392581E-5</v>
      </c>
      <c r="AP110" s="19">
        <f ca="1">SUMPRODUCT(ReactionRateK3!$F132:$V132*OFFSET(ReactionStoich!$E$5:$U$5,AP$2,0))*(TimeStep)*'Composition Moles'!$C122</f>
        <v>-7.4199011872268308E-3</v>
      </c>
      <c r="AQ110" s="19">
        <f ca="1">SUMPRODUCT(ReactionRateK3!$F132:$V132*OFFSET(ReactionStoich!$E$5:$U$5,AQ$2,0))*(TimeStep)*'Composition Moles'!$C122</f>
        <v>0</v>
      </c>
      <c r="AR110" s="19">
        <f ca="1">SUMPRODUCT(ReactionRateK3!$F132:$V132*OFFSET(ReactionStoich!$E$5:$U$5,AR$2,0))*(TimeStep)*'Composition Moles'!$C122</f>
        <v>0</v>
      </c>
      <c r="AS110" s="19">
        <f ca="1">SUMPRODUCT(ReactionRateK3!$F132:$V132*OFFSET(ReactionStoich!$E$5:$U$5,AS$2,0))*(TimeStep)*'Composition Moles'!$C122</f>
        <v>-0.1861995890790662</v>
      </c>
      <c r="AT110" s="19">
        <f ca="1">SUMPRODUCT(ReactionRateK3!$F132:$V132*OFFSET(ReactionStoich!$E$5:$U$5,AT$2,0))*(TimeStep)*'Composition Moles'!$C122</f>
        <v>-0.1861995890790662</v>
      </c>
      <c r="AU110" s="19">
        <f ca="1">SUMPRODUCT(ReactionRateK3!$F132:$V132*OFFSET(ReactionStoich!$E$5:$U$5,AU$2,0))*(TimeStep)*'Composition Moles'!$C122</f>
        <v>-0.1861995890790662</v>
      </c>
      <c r="AV110" s="19">
        <f ca="1">SUMPRODUCT(ReactionRateK3!$F132:$V132*OFFSET(ReactionStoich!$E$5:$U$5,AV$2,0))*(TimeStep)*'Composition Moles'!$C122</f>
        <v>0</v>
      </c>
      <c r="AW110" s="19">
        <f ca="1">SUMPRODUCT(ReactionRateK3!$F132:$V132*OFFSET(ReactionStoich!$E$5:$U$5,AW$2,0))*(TimeStep)*'Composition Moles'!$C122</f>
        <v>0</v>
      </c>
      <c r="AX110" s="19">
        <f ca="1">SUMPRODUCT(ReactionRateK3!$F132:$V132*OFFSET(ReactionStoich!$E$5:$U$5,AX$2,0))*(TimeStep)*'Composition Moles'!$C122</f>
        <v>0</v>
      </c>
      <c r="AY110" s="19">
        <f ca="1">SUMPRODUCT(ReactionRateK3!$F132:$V132*OFFSET(ReactionStoich!$E$5:$U$5,AY$2,0))*(TimeStep)*'Composition Moles'!$C122</f>
        <v>0</v>
      </c>
      <c r="AZ110" s="19">
        <f ca="1">SUMPRODUCT(ReactionRateK3!$F132:$V132*OFFSET(ReactionStoich!$E$5:$U$5,AZ$2,0))*(TimeStep)*'Composition Moles'!$C122</f>
        <v>0</v>
      </c>
      <c r="BA110" s="19">
        <f ca="1">SUMPRODUCT(ReactionRateK3!$F132:$V132*OFFSET(ReactionStoich!$E$5:$U$5,BA$2,0))*(TimeStep)*'Composition Moles'!$C122</f>
        <v>0</v>
      </c>
      <c r="BB110" s="19">
        <f ca="1">SUMPRODUCT(ReactionRateK3!$F132:$V132*OFFSET(ReactionStoich!$E$5:$U$5,BB$2,0))*(TimeStep)*'Composition Moles'!$C122</f>
        <v>0</v>
      </c>
      <c r="BC110" s="19">
        <f ca="1">SUMPRODUCT(ReactionRateK3!$F132:$V132*OFFSET(ReactionStoich!$E$5:$U$5,BC$2,0))*(TimeStep)*'Composition Moles'!$C122</f>
        <v>0</v>
      </c>
      <c r="BD110" s="19">
        <f ca="1">SUMPRODUCT(ReactionRateK3!$F132:$V132*OFFSET(ReactionStoich!$E$5:$U$5,BD$2,0))*(TimeStep)*'Composition Moles'!$C122</f>
        <v>0</v>
      </c>
      <c r="BE110" s="19">
        <f ca="1">SUMPRODUCT(ReactionRateK3!$F132:$V132*OFFSET(ReactionStoich!$E$5:$U$5,BE$2,0))*(TimeStep)*'Composition Moles'!$C122</f>
        <v>0</v>
      </c>
      <c r="BF110" s="19">
        <f ca="1">SUMPRODUCT(ReactionRateK3!$F132:$V132*OFFSET(ReactionStoich!$E$5:$U$5,BF$2,0))*(TimeStep)*'Composition Moles'!$C122</f>
        <v>0</v>
      </c>
      <c r="BG110" s="19">
        <f ca="1">SUMPRODUCT(ReactionRateK3!$F132:$V132*OFFSET(ReactionStoich!$E$5:$U$5,BG$2,0))*(TimeStep)*'Composition Moles'!$C122</f>
        <v>0</v>
      </c>
      <c r="BH110" s="19">
        <f ca="1">SUMPRODUCT(ReactionRateK3!$F132:$V132*OFFSET(ReactionStoich!$E$5:$U$5,BH$2,0))*(TimeStep)*'Composition Moles'!$C122</f>
        <v>0</v>
      </c>
      <c r="BI110" s="19">
        <f ca="1">SUMPRODUCT(ReactionRateK3!$F132:$V132*OFFSET(ReactionStoich!$E$5:$U$5,BI$2,0))*(TimeStep)*'Composition Moles'!$C122</f>
        <v>0</v>
      </c>
      <c r="BJ110" s="19">
        <f ca="1">SUMPRODUCT(ReactionRateK3!$F132:$V132*OFFSET(ReactionStoich!$E$5:$U$5,BJ$2,0))*(TimeStep)*'Composition Moles'!$C122</f>
        <v>0</v>
      </c>
      <c r="BK110" s="19">
        <f ca="1">SUMPRODUCT(ReactionRateK3!$F132:$V132*OFFSET(ReactionStoich!$E$5:$U$5,BK$2,0))*(TimeStep)*'Composition Moles'!$C122</f>
        <v>0</v>
      </c>
      <c r="BL110" s="19">
        <f ca="1">SUMPRODUCT(ReactionRateK3!$F132:$V132*OFFSET(ReactionStoich!$E$5:$U$5,BL$2,0))*(TimeStep)*'Composition Moles'!$C122</f>
        <v>0</v>
      </c>
      <c r="BM110" s="19">
        <f ca="1">SUMPRODUCT(ReactionRateK3!$F132:$V132*OFFSET(ReactionStoich!$E$5:$U$5,BM$2,0))*(TimeStep)*'Composition Moles'!$C122</f>
        <v>0</v>
      </c>
      <c r="BN110" s="19">
        <f ca="1">SUMPRODUCT(ReactionRateK3!$F132:$V132*OFFSET(ReactionStoich!$E$5:$U$5,BN$2,0))*(TimeStep)*'Composition Moles'!$C122</f>
        <v>0</v>
      </c>
      <c r="BO110" s="19">
        <f ca="1">SUMPRODUCT(ReactionRateK3!$F132:$V132*OFFSET(ReactionStoich!$E$5:$U$5,BO$2,0))*(TimeStep)*'Composition Moles'!$C122</f>
        <v>0</v>
      </c>
      <c r="BP110" s="19">
        <f ca="1">SUMPRODUCT(ReactionRateK3!$F132:$V132*OFFSET(ReactionStoich!$E$5:$U$5,BP$2,0))*(TimeStep)*'Composition Moles'!$C122</f>
        <v>0</v>
      </c>
      <c r="BQ110" s="19">
        <f ca="1">SUMPRODUCT(ReactionRateK3!$F132:$V132*OFFSET(ReactionStoich!$E$5:$U$5,BQ$2,0))*(TimeStep)*'Composition Moles'!$C122</f>
        <v>0</v>
      </c>
      <c r="BR110" s="19">
        <f ca="1">SUMPRODUCT(ReactionRateK3!$F132:$V132*OFFSET(ReactionStoich!$E$5:$U$5,BR$2,0))*(TimeStep)*'Composition Moles'!$C122</f>
        <v>0</v>
      </c>
      <c r="BS110" s="19">
        <f ca="1">SUMPRODUCT(ReactionRateK3!$F132:$V132*OFFSET(ReactionStoich!$E$5:$U$5,BS$2,0))*(TimeStep)*'Composition Moles'!$C122</f>
        <v>0</v>
      </c>
      <c r="BT110" s="19">
        <f ca="1">SUMPRODUCT(ReactionRateK3!$F132:$V132*OFFSET(ReactionStoich!$E$5:$U$5,BT$2,0))*(TimeStep)*'Composition Moles'!$C122</f>
        <v>0</v>
      </c>
      <c r="BU110" s="19">
        <f ca="1">SUMPRODUCT(ReactionRateK3!$F132:$V132*OFFSET(ReactionStoich!$E$5:$U$5,BU$2,0))*(TimeStep)*'Composition Moles'!$C122</f>
        <v>0</v>
      </c>
      <c r="BV110" s="19">
        <f ca="1">SUMPRODUCT(ReactionRateK3!$F132:$V132*OFFSET(ReactionStoich!$E$5:$U$5,BV$2,0))*(TimeStep)*'Composition Moles'!$C122</f>
        <v>0</v>
      </c>
      <c r="BW110" s="19">
        <f ca="1">SUMPRODUCT(ReactionRateK3!$F132:$V132*OFFSET(ReactionStoich!$E$5:$U$5,BW$2,0))*(TimeStep)*'Composition Moles'!$C122</f>
        <v>0</v>
      </c>
    </row>
    <row r="111" spans="1:75">
      <c r="A111">
        <f>ReactionRateK1!A133</f>
        <v>5.0499999999999901</v>
      </c>
      <c r="B111" s="20">
        <f t="shared" ca="1" si="8"/>
        <v>-1313.7619253567304</v>
      </c>
      <c r="C111" s="20">
        <f ca="1">'Composition Moles'!BZ123</f>
        <v>144209.21298902403</v>
      </c>
      <c r="D111" s="26">
        <f t="shared" ca="1" si="9"/>
        <v>9.1101109154289803E-3</v>
      </c>
      <c r="F111" s="19">
        <f ca="1">SUMPRODUCT(ReactionRateK3!$F133:$V133*OFFSET(ReactionStoich!$E$5:$U$5,F$2,0))*(TimeStep)*'Composition Moles'!$C123</f>
        <v>-7.1975181917871443E-3</v>
      </c>
      <c r="G111" s="19">
        <f ca="1">SUMPRODUCT(ReactionRateK3!$F133:$V133*OFFSET(ReactionStoich!$E$5:$U$5,G$2,0))*(TimeStep)*'Composition Moles'!$C123</f>
        <v>0</v>
      </c>
      <c r="H111" s="19">
        <f ca="1">SUMPRODUCT(ReactionRateK3!$F133:$V133*OFFSET(ReactionStoich!$E$5:$U$5,H$2,0))*(TimeStep)*'Composition Moles'!$C123</f>
        <v>7.1709122128928507E-3</v>
      </c>
      <c r="I111" s="19">
        <f ca="1">SUMPRODUCT(ReactionRateK3!$F133:$V133*OFFSET(ReactionStoich!$E$5:$U$5,I$2,0))*(TimeStep)*'Composition Moles'!$C123</f>
        <v>2.6605978894293058E-5</v>
      </c>
      <c r="J111" s="19">
        <f ca="1">SUMPRODUCT(ReactionRateK3!$F133:$V133*OFFSET(ReactionStoich!$E$5:$U$5,J$2,0))*(TimeStep)*'Composition Moles'!$C123</f>
        <v>0</v>
      </c>
      <c r="K111" s="19">
        <f ca="1">SUMPRODUCT(ReactionRateK3!$F133:$V133*OFFSET(ReactionStoich!$E$5:$U$5,K$2,0))*(TimeStep)*'Composition Moles'!$C123</f>
        <v>0</v>
      </c>
      <c r="L111" s="19">
        <f ca="1">SUMPRODUCT(ReactionRateK3!$F133:$V133*OFFSET(ReactionStoich!$E$5:$U$5,L$2,0))*(TimeStep)*'Composition Moles'!$C123</f>
        <v>0</v>
      </c>
      <c r="M111" s="19">
        <f ca="1">SUMPRODUCT(ReactionRateK3!$F133:$V133*OFFSET(ReactionStoich!$E$5:$U$5,M$2,0))*(TimeStep)*'Composition Moles'!$C123</f>
        <v>0</v>
      </c>
      <c r="N111" s="19">
        <f ca="1">SUMPRODUCT(ReactionRateK3!$F133:$V133*OFFSET(ReactionStoich!$E$5:$U$5,N$2,0))*(TimeStep)*'Composition Moles'!$C123</f>
        <v>0</v>
      </c>
      <c r="O111" s="19">
        <f ca="1">SUMPRODUCT(ReactionRateK3!$F133:$V133*OFFSET(ReactionStoich!$E$5:$U$5,O$2,0))*(TimeStep)*'Composition Moles'!$C123</f>
        <v>0</v>
      </c>
      <c r="P111" s="19">
        <f ca="1">SUMPRODUCT(ReactionRateK3!$F133:$V133*OFFSET(ReactionStoich!$E$5:$U$5,P$2,0))*(TimeStep)*'Composition Moles'!$C123</f>
        <v>0</v>
      </c>
      <c r="Q111" s="19">
        <f ca="1">SUMPRODUCT(ReactionRateK3!$F133:$V133*OFFSET(ReactionStoich!$E$5:$U$5,Q$2,0))*(TimeStep)*'Composition Moles'!$C123</f>
        <v>0</v>
      </c>
      <c r="R111" s="19">
        <f ca="1">SUMPRODUCT(ReactionRateK3!$F133:$V133*OFFSET(ReactionStoich!$E$5:$U$5,R$2,0))*(TimeStep)*'Composition Moles'!$C123</f>
        <v>0</v>
      </c>
      <c r="S111" s="19">
        <f ca="1">SUMPRODUCT(ReactionRateK3!$F133:$V133*OFFSET(ReactionStoich!$E$5:$U$5,S$2,0))*(TimeStep)*'Composition Moles'!$C123</f>
        <v>0.97184373725436635</v>
      </c>
      <c r="T111" s="19">
        <f ca="1">SUMPRODUCT(ReactionRateK3!$F133:$V133*OFFSET(ReactionStoich!$E$5:$U$5,T$2,0))*(TimeStep)*'Composition Moles'!$C123</f>
        <v>0</v>
      </c>
      <c r="U111" s="19">
        <f ca="1">SUMPRODUCT(ReactionRateK3!$F133:$V133*OFFSET(ReactionStoich!$E$5:$U$5,U$2,0))*(TimeStep)*'Composition Moles'!$C123</f>
        <v>0</v>
      </c>
      <c r="V111" s="19">
        <f ca="1">SUMPRODUCT(ReactionRateK3!$F133:$V133*OFFSET(ReactionStoich!$E$5:$U$5,V$2,0))*(TimeStep)*'Composition Moles'!$C123</f>
        <v>0</v>
      </c>
      <c r="W111" s="19">
        <f ca="1">SUMPRODUCT(ReactionRateK3!$F133:$V133*OFFSET(ReactionStoich!$E$5:$U$5,W$2,0))*(TimeStep)*'Composition Moles'!$C123</f>
        <v>0</v>
      </c>
      <c r="X111" s="19">
        <f ca="1">SUMPRODUCT(ReactionRateK3!$F133:$V133*OFFSET(ReactionStoich!$E$5:$U$5,X$2,0))*(TimeStep)*'Composition Moles'!$C123</f>
        <v>0</v>
      </c>
      <c r="Y111" s="19">
        <f ca="1">SUMPRODUCT(ReactionRateK3!$F133:$V133*OFFSET(ReactionStoich!$E$5:$U$5,Y$2,0))*(TimeStep)*'Composition Moles'!$C123</f>
        <v>-2.4871365352844261</v>
      </c>
      <c r="Z111" s="19">
        <f ca="1">SUMPRODUCT(ReactionRateK3!$F133:$V133*OFFSET(ReactionStoich!$E$5:$U$5,Z$2,0))*(TimeStep)*'Composition Moles'!$C123</f>
        <v>0</v>
      </c>
      <c r="AA111" s="19">
        <f ca="1">SUMPRODUCT(ReactionRateK3!$F133:$V133*OFFSET(ReactionStoich!$E$5:$U$5,AA$2,0))*(TimeStep)*'Composition Moles'!$C123</f>
        <v>0</v>
      </c>
      <c r="AB111" s="19">
        <f ca="1">SUMPRODUCT(ReactionRateK3!$F133:$V133*OFFSET(ReactionStoich!$E$5:$U$5,AB$2,0))*(TimeStep)*'Composition Moles'!$C123</f>
        <v>0</v>
      </c>
      <c r="AC111" s="19">
        <f ca="1">SUMPRODUCT(ReactionRateK3!$F133:$V133*OFFSET(ReactionStoich!$E$5:$U$5,AC$2,0))*(TimeStep)*'Composition Moles'!$C123</f>
        <v>0</v>
      </c>
      <c r="AD111" s="19">
        <f ca="1">SUMPRODUCT(ReactionRateK3!$F133:$V133*OFFSET(ReactionStoich!$E$5:$U$5,AD$2,0))*(TimeStep)*'Composition Moles'!$C123</f>
        <v>0</v>
      </c>
      <c r="AE111" s="19">
        <f ca="1">SUMPRODUCT(ReactionRateK3!$F133:$V133*OFFSET(ReactionStoich!$E$5:$U$5,AE$2,0))*(TimeStep)*'Composition Moles'!$C123</f>
        <v>0</v>
      </c>
      <c r="AF111" s="19">
        <f ca="1">SUMPRODUCT(ReactionRateK3!$F133:$V133*OFFSET(ReactionStoich!$E$5:$U$5,AF$2,0))*(TimeStep)*'Composition Moles'!$C123</f>
        <v>0</v>
      </c>
      <c r="AG111" s="19">
        <f ca="1">SUMPRODUCT(ReactionRateK3!$F133:$V133*OFFSET(ReactionStoich!$E$5:$U$5,AG$2,0))*(TimeStep)*'Composition Moles'!$C123</f>
        <v>-4.8362630562738661E-3</v>
      </c>
      <c r="AH111" s="19">
        <f ca="1">SUMPRODUCT(ReactionRateK3!$F133:$V133*OFFSET(ReactionStoich!$E$5:$U$5,AH$2,0))*(TimeStep)*'Composition Moles'!$C123</f>
        <v>-0.87779255191869299</v>
      </c>
      <c r="AI111" s="19">
        <f ca="1">SUMPRODUCT(ReactionRateK3!$F133:$V133*OFFSET(ReactionStoich!$E$5:$U$5,AI$2,0))*(TimeStep)*'Composition Moles'!$C123</f>
        <v>2.548118688936571</v>
      </c>
      <c r="AJ111" s="19">
        <f ca="1">SUMPRODUCT(ReactionRateK3!$F133:$V133*OFFSET(ReactionStoich!$E$5:$U$5,AJ$2,0))*(TimeStep)*'Composition Moles'!$C123</f>
        <v>0.40767362720661826</v>
      </c>
      <c r="AK111" s="19">
        <f ca="1">SUMPRODUCT(ReactionRateK3!$F133:$V133*OFFSET(ReactionStoich!$E$5:$U$5,AK$2,0))*(TimeStep)*'Composition Moles'!$C123</f>
        <v>0</v>
      </c>
      <c r="AL111" s="19">
        <f ca="1">SUMPRODUCT(ReactionRateK3!$F133:$V133*OFFSET(ReactionStoich!$E$5:$U$5,AL$2,0))*(TimeStep)*'Composition Moles'!$C123</f>
        <v>0</v>
      </c>
      <c r="AM111" s="19">
        <f ca="1">SUMPRODUCT(ReactionRateK3!$F133:$V133*OFFSET(ReactionStoich!$E$5:$U$5,AM$2,0))*(TimeStep)*'Composition Moles'!$C123</f>
        <v>0</v>
      </c>
      <c r="AN111" s="19">
        <f ca="1">SUMPRODUCT(ReactionRateK3!$F133:$V133*OFFSET(ReactionStoich!$E$5:$U$5,AN$2,0))*(TimeStep)*'Composition Moles'!$C123</f>
        <v>0</v>
      </c>
      <c r="AO111" s="19">
        <f ca="1">SUMPRODUCT(ReactionRateK3!$F133:$V133*OFFSET(ReactionStoich!$E$5:$U$5,AO$2,0))*(TimeStep)*'Composition Moles'!$C123</f>
        <v>-2.6605978894293058E-5</v>
      </c>
      <c r="AP111" s="19">
        <f ca="1">SUMPRODUCT(ReactionRateK3!$F133:$V133*OFFSET(ReactionStoich!$E$5:$U$5,AP$2,0))*(TimeStep)*'Composition Moles'!$C123</f>
        <v>-6.9028314881688663E-3</v>
      </c>
      <c r="AQ111" s="19">
        <f ca="1">SUMPRODUCT(ReactionRateK3!$F133:$V133*OFFSET(ReactionStoich!$E$5:$U$5,AQ$2,0))*(TimeStep)*'Composition Moles'!$C123</f>
        <v>0</v>
      </c>
      <c r="AR111" s="19">
        <f ca="1">SUMPRODUCT(ReactionRateK3!$F133:$V133*OFFSET(ReactionStoich!$E$5:$U$5,AR$2,0))*(TimeStep)*'Composition Moles'!$C123</f>
        <v>0</v>
      </c>
      <c r="AS111" s="19">
        <f ca="1">SUMPRODUCT(ReactionRateK3!$F133:$V133*OFFSET(ReactionStoich!$E$5:$U$5,AS$2,0))*(TimeStep)*'Composition Moles'!$C123</f>
        <v>-0.18364708855703307</v>
      </c>
      <c r="AT111" s="19">
        <f ca="1">SUMPRODUCT(ReactionRateK3!$F133:$V133*OFFSET(ReactionStoich!$E$5:$U$5,AT$2,0))*(TimeStep)*'Composition Moles'!$C123</f>
        <v>-0.18364708855703307</v>
      </c>
      <c r="AU111" s="19">
        <f ca="1">SUMPRODUCT(ReactionRateK3!$F133:$V133*OFFSET(ReactionStoich!$E$5:$U$5,AU$2,0))*(TimeStep)*'Composition Moles'!$C123</f>
        <v>-0.18364708855703307</v>
      </c>
      <c r="AV111" s="19">
        <f ca="1">SUMPRODUCT(ReactionRateK3!$F133:$V133*OFFSET(ReactionStoich!$E$5:$U$5,AV$2,0))*(TimeStep)*'Composition Moles'!$C123</f>
        <v>0</v>
      </c>
      <c r="AW111" s="19">
        <f ca="1">SUMPRODUCT(ReactionRateK3!$F133:$V133*OFFSET(ReactionStoich!$E$5:$U$5,AW$2,0))*(TimeStep)*'Composition Moles'!$C123</f>
        <v>0</v>
      </c>
      <c r="AX111" s="19">
        <f ca="1">SUMPRODUCT(ReactionRateK3!$F133:$V133*OFFSET(ReactionStoich!$E$5:$U$5,AX$2,0))*(TimeStep)*'Composition Moles'!$C123</f>
        <v>0</v>
      </c>
      <c r="AY111" s="19">
        <f ca="1">SUMPRODUCT(ReactionRateK3!$F133:$V133*OFFSET(ReactionStoich!$E$5:$U$5,AY$2,0))*(TimeStep)*'Composition Moles'!$C123</f>
        <v>0</v>
      </c>
      <c r="AZ111" s="19">
        <f ca="1">SUMPRODUCT(ReactionRateK3!$F133:$V133*OFFSET(ReactionStoich!$E$5:$U$5,AZ$2,0))*(TimeStep)*'Composition Moles'!$C123</f>
        <v>0</v>
      </c>
      <c r="BA111" s="19">
        <f ca="1">SUMPRODUCT(ReactionRateK3!$F133:$V133*OFFSET(ReactionStoich!$E$5:$U$5,BA$2,0))*(TimeStep)*'Composition Moles'!$C123</f>
        <v>0</v>
      </c>
      <c r="BB111" s="19">
        <f ca="1">SUMPRODUCT(ReactionRateK3!$F133:$V133*OFFSET(ReactionStoich!$E$5:$U$5,BB$2,0))*(TimeStep)*'Composition Moles'!$C123</f>
        <v>0</v>
      </c>
      <c r="BC111" s="19">
        <f ca="1">SUMPRODUCT(ReactionRateK3!$F133:$V133*OFFSET(ReactionStoich!$E$5:$U$5,BC$2,0))*(TimeStep)*'Composition Moles'!$C123</f>
        <v>0</v>
      </c>
      <c r="BD111" s="19">
        <f ca="1">SUMPRODUCT(ReactionRateK3!$F133:$V133*OFFSET(ReactionStoich!$E$5:$U$5,BD$2,0))*(TimeStep)*'Composition Moles'!$C123</f>
        <v>0</v>
      </c>
      <c r="BE111" s="19">
        <f ca="1">SUMPRODUCT(ReactionRateK3!$F133:$V133*OFFSET(ReactionStoich!$E$5:$U$5,BE$2,0))*(TimeStep)*'Composition Moles'!$C123</f>
        <v>0</v>
      </c>
      <c r="BF111" s="19">
        <f ca="1">SUMPRODUCT(ReactionRateK3!$F133:$V133*OFFSET(ReactionStoich!$E$5:$U$5,BF$2,0))*(TimeStep)*'Composition Moles'!$C123</f>
        <v>0</v>
      </c>
      <c r="BG111" s="19">
        <f ca="1">SUMPRODUCT(ReactionRateK3!$F133:$V133*OFFSET(ReactionStoich!$E$5:$U$5,BG$2,0))*(TimeStep)*'Composition Moles'!$C123</f>
        <v>0</v>
      </c>
      <c r="BH111" s="19">
        <f ca="1">SUMPRODUCT(ReactionRateK3!$F133:$V133*OFFSET(ReactionStoich!$E$5:$U$5,BH$2,0))*(TimeStep)*'Composition Moles'!$C123</f>
        <v>0</v>
      </c>
      <c r="BI111" s="19">
        <f ca="1">SUMPRODUCT(ReactionRateK3!$F133:$V133*OFFSET(ReactionStoich!$E$5:$U$5,BI$2,0))*(TimeStep)*'Composition Moles'!$C123</f>
        <v>0</v>
      </c>
      <c r="BJ111" s="19">
        <f ca="1">SUMPRODUCT(ReactionRateK3!$F133:$V133*OFFSET(ReactionStoich!$E$5:$U$5,BJ$2,0))*(TimeStep)*'Composition Moles'!$C123</f>
        <v>0</v>
      </c>
      <c r="BK111" s="19">
        <f ca="1">SUMPRODUCT(ReactionRateK3!$F133:$V133*OFFSET(ReactionStoich!$E$5:$U$5,BK$2,0))*(TimeStep)*'Composition Moles'!$C123</f>
        <v>0</v>
      </c>
      <c r="BL111" s="19">
        <f ca="1">SUMPRODUCT(ReactionRateK3!$F133:$V133*OFFSET(ReactionStoich!$E$5:$U$5,BL$2,0))*(TimeStep)*'Composition Moles'!$C123</f>
        <v>0</v>
      </c>
      <c r="BM111" s="19">
        <f ca="1">SUMPRODUCT(ReactionRateK3!$F133:$V133*OFFSET(ReactionStoich!$E$5:$U$5,BM$2,0))*(TimeStep)*'Composition Moles'!$C123</f>
        <v>0</v>
      </c>
      <c r="BN111" s="19">
        <f ca="1">SUMPRODUCT(ReactionRateK3!$F133:$V133*OFFSET(ReactionStoich!$E$5:$U$5,BN$2,0))*(TimeStep)*'Composition Moles'!$C123</f>
        <v>0</v>
      </c>
      <c r="BO111" s="19">
        <f ca="1">SUMPRODUCT(ReactionRateK3!$F133:$V133*OFFSET(ReactionStoich!$E$5:$U$5,BO$2,0))*(TimeStep)*'Composition Moles'!$C123</f>
        <v>0</v>
      </c>
      <c r="BP111" s="19">
        <f ca="1">SUMPRODUCT(ReactionRateK3!$F133:$V133*OFFSET(ReactionStoich!$E$5:$U$5,BP$2,0))*(TimeStep)*'Composition Moles'!$C123</f>
        <v>0</v>
      </c>
      <c r="BQ111" s="19">
        <f ca="1">SUMPRODUCT(ReactionRateK3!$F133:$V133*OFFSET(ReactionStoich!$E$5:$U$5,BQ$2,0))*(TimeStep)*'Composition Moles'!$C123</f>
        <v>0</v>
      </c>
      <c r="BR111" s="19">
        <f ca="1">SUMPRODUCT(ReactionRateK3!$F133:$V133*OFFSET(ReactionStoich!$E$5:$U$5,BR$2,0))*(TimeStep)*'Composition Moles'!$C123</f>
        <v>0</v>
      </c>
      <c r="BS111" s="19">
        <f ca="1">SUMPRODUCT(ReactionRateK3!$F133:$V133*OFFSET(ReactionStoich!$E$5:$U$5,BS$2,0))*(TimeStep)*'Composition Moles'!$C123</f>
        <v>0</v>
      </c>
      <c r="BT111" s="19">
        <f ca="1">SUMPRODUCT(ReactionRateK3!$F133:$V133*OFFSET(ReactionStoich!$E$5:$U$5,BT$2,0))*(TimeStep)*'Composition Moles'!$C123</f>
        <v>0</v>
      </c>
      <c r="BU111" s="19">
        <f ca="1">SUMPRODUCT(ReactionRateK3!$F133:$V133*OFFSET(ReactionStoich!$E$5:$U$5,BU$2,0))*(TimeStep)*'Composition Moles'!$C123</f>
        <v>0</v>
      </c>
      <c r="BV111" s="19">
        <f ca="1">SUMPRODUCT(ReactionRateK3!$F133:$V133*OFFSET(ReactionStoich!$E$5:$U$5,BV$2,0))*(TimeStep)*'Composition Moles'!$C123</f>
        <v>0</v>
      </c>
      <c r="BW111" s="19">
        <f ca="1">SUMPRODUCT(ReactionRateK3!$F133:$V133*OFFSET(ReactionStoich!$E$5:$U$5,BW$2,0))*(TimeStep)*'Composition Moles'!$C123</f>
        <v>0</v>
      </c>
    </row>
    <row r="112" spans="1:75">
      <c r="A112">
        <f>ReactionRateK1!A134</f>
        <v>5.0999999999999899</v>
      </c>
      <c r="B112" s="20">
        <f t="shared" ca="1" si="8"/>
        <v>-1307.5127439981188</v>
      </c>
      <c r="C112" s="20">
        <f ca="1">'Composition Moles'!BZ124</f>
        <v>144204.51087763321</v>
      </c>
      <c r="D112" s="26">
        <f t="shared" ca="1" si="9"/>
        <v>9.0670724240216553E-3</v>
      </c>
      <c r="F112" s="19">
        <f ca="1">SUMPRODUCT(ReactionRateK3!$F134:$V134*OFFSET(ReactionStoich!$E$5:$U$5,F$2,0))*(TimeStep)*'Composition Moles'!$C124</f>
        <v>-6.7257153282336002E-3</v>
      </c>
      <c r="G112" s="19">
        <f ca="1">SUMPRODUCT(ReactionRateK3!$F134:$V134*OFFSET(ReactionStoich!$E$5:$U$5,G$2,0))*(TimeStep)*'Composition Moles'!$C124</f>
        <v>0</v>
      </c>
      <c r="H112" s="19">
        <f ca="1">SUMPRODUCT(ReactionRateK3!$F134:$V134*OFFSET(ReactionStoich!$E$5:$U$5,H$2,0))*(TimeStep)*'Composition Moles'!$C124</f>
        <v>6.7018298637822856E-3</v>
      </c>
      <c r="I112" s="19">
        <f ca="1">SUMPRODUCT(ReactionRateK3!$F134:$V134*OFFSET(ReactionStoich!$E$5:$U$5,I$2,0))*(TimeStep)*'Composition Moles'!$C124</f>
        <v>2.3885464451313945E-5</v>
      </c>
      <c r="J112" s="19">
        <f ca="1">SUMPRODUCT(ReactionRateK3!$F134:$V134*OFFSET(ReactionStoich!$E$5:$U$5,J$2,0))*(TimeStep)*'Composition Moles'!$C124</f>
        <v>0</v>
      </c>
      <c r="K112" s="19">
        <f ca="1">SUMPRODUCT(ReactionRateK3!$F134:$V134*OFFSET(ReactionStoich!$E$5:$U$5,K$2,0))*(TimeStep)*'Composition Moles'!$C124</f>
        <v>0</v>
      </c>
      <c r="L112" s="19">
        <f ca="1">SUMPRODUCT(ReactionRateK3!$F134:$V134*OFFSET(ReactionStoich!$E$5:$U$5,L$2,0))*(TimeStep)*'Composition Moles'!$C124</f>
        <v>0</v>
      </c>
      <c r="M112" s="19">
        <f ca="1">SUMPRODUCT(ReactionRateK3!$F134:$V134*OFFSET(ReactionStoich!$E$5:$U$5,M$2,0))*(TimeStep)*'Composition Moles'!$C124</f>
        <v>0</v>
      </c>
      <c r="N112" s="19">
        <f ca="1">SUMPRODUCT(ReactionRateK3!$F134:$V134*OFFSET(ReactionStoich!$E$5:$U$5,N$2,0))*(TimeStep)*'Composition Moles'!$C124</f>
        <v>0</v>
      </c>
      <c r="O112" s="19">
        <f ca="1">SUMPRODUCT(ReactionRateK3!$F134:$V134*OFFSET(ReactionStoich!$E$5:$U$5,O$2,0))*(TimeStep)*'Composition Moles'!$C124</f>
        <v>0</v>
      </c>
      <c r="P112" s="19">
        <f ca="1">SUMPRODUCT(ReactionRateK3!$F134:$V134*OFFSET(ReactionStoich!$E$5:$U$5,P$2,0))*(TimeStep)*'Composition Moles'!$C124</f>
        <v>0</v>
      </c>
      <c r="Q112" s="19">
        <f ca="1">SUMPRODUCT(ReactionRateK3!$F134:$V134*OFFSET(ReactionStoich!$E$5:$U$5,Q$2,0))*(TimeStep)*'Composition Moles'!$C124</f>
        <v>0</v>
      </c>
      <c r="R112" s="19">
        <f ca="1">SUMPRODUCT(ReactionRateK3!$F134:$V134*OFFSET(ReactionStoich!$E$5:$U$5,R$2,0))*(TimeStep)*'Composition Moles'!$C124</f>
        <v>0</v>
      </c>
      <c r="S112" s="19">
        <f ca="1">SUMPRODUCT(ReactionRateK3!$F134:$V134*OFFSET(ReactionStoich!$E$5:$U$5,S$2,0))*(TimeStep)*'Composition Moles'!$C124</f>
        <v>0.9421410051898107</v>
      </c>
      <c r="T112" s="19">
        <f ca="1">SUMPRODUCT(ReactionRateK3!$F134:$V134*OFFSET(ReactionStoich!$E$5:$U$5,T$2,0))*(TimeStep)*'Composition Moles'!$C124</f>
        <v>0</v>
      </c>
      <c r="U112" s="19">
        <f ca="1">SUMPRODUCT(ReactionRateK3!$F134:$V134*OFFSET(ReactionStoich!$E$5:$U$5,U$2,0))*(TimeStep)*'Composition Moles'!$C124</f>
        <v>0</v>
      </c>
      <c r="V112" s="19">
        <f ca="1">SUMPRODUCT(ReactionRateK3!$F134:$V134*OFFSET(ReactionStoich!$E$5:$U$5,V$2,0))*(TimeStep)*'Composition Moles'!$C124</f>
        <v>0</v>
      </c>
      <c r="W112" s="19">
        <f ca="1">SUMPRODUCT(ReactionRateK3!$F134:$V134*OFFSET(ReactionStoich!$E$5:$U$5,W$2,0))*(TimeStep)*'Composition Moles'!$C124</f>
        <v>0</v>
      </c>
      <c r="X112" s="19">
        <f ca="1">SUMPRODUCT(ReactionRateK3!$F134:$V134*OFFSET(ReactionStoich!$E$5:$U$5,X$2,0))*(TimeStep)*'Composition Moles'!$C124</f>
        <v>0</v>
      </c>
      <c r="Y112" s="19">
        <f ca="1">SUMPRODUCT(ReactionRateK3!$F134:$V134*OFFSET(ReactionStoich!$E$5:$U$5,Y$2,0))*(TimeStep)*'Composition Moles'!$C124</f>
        <v>-2.4206895984124941</v>
      </c>
      <c r="Z112" s="19">
        <f ca="1">SUMPRODUCT(ReactionRateK3!$F134:$V134*OFFSET(ReactionStoich!$E$5:$U$5,Z$2,0))*(TimeStep)*'Composition Moles'!$C124</f>
        <v>0</v>
      </c>
      <c r="AA112" s="19">
        <f ca="1">SUMPRODUCT(ReactionRateK3!$F134:$V134*OFFSET(ReactionStoich!$E$5:$U$5,AA$2,0))*(TimeStep)*'Composition Moles'!$C124</f>
        <v>0</v>
      </c>
      <c r="AB112" s="19">
        <f ca="1">SUMPRODUCT(ReactionRateK3!$F134:$V134*OFFSET(ReactionStoich!$E$5:$U$5,AB$2,0))*(TimeStep)*'Composition Moles'!$C124</f>
        <v>0</v>
      </c>
      <c r="AC112" s="19">
        <f ca="1">SUMPRODUCT(ReactionRateK3!$F134:$V134*OFFSET(ReactionStoich!$E$5:$U$5,AC$2,0))*(TimeStep)*'Composition Moles'!$C124</f>
        <v>0</v>
      </c>
      <c r="AD112" s="19">
        <f ca="1">SUMPRODUCT(ReactionRateK3!$F134:$V134*OFFSET(ReactionStoich!$E$5:$U$5,AD$2,0))*(TimeStep)*'Composition Moles'!$C124</f>
        <v>0</v>
      </c>
      <c r="AE112" s="19">
        <f ca="1">SUMPRODUCT(ReactionRateK3!$F134:$V134*OFFSET(ReactionStoich!$E$5:$U$5,AE$2,0))*(TimeStep)*'Composition Moles'!$C124</f>
        <v>0</v>
      </c>
      <c r="AF112" s="19">
        <f ca="1">SUMPRODUCT(ReactionRateK3!$F134:$V134*OFFSET(ReactionStoich!$E$5:$U$5,AF$2,0))*(TimeStep)*'Composition Moles'!$C124</f>
        <v>0</v>
      </c>
      <c r="AG112" s="19">
        <f ca="1">SUMPRODUCT(ReactionRateK3!$F134:$V134*OFFSET(ReactionStoich!$E$5:$U$5,AG$2,0))*(TimeStep)*'Composition Moles'!$C124</f>
        <v>-4.772650029805715E-3</v>
      </c>
      <c r="AH112" s="19">
        <f ca="1">SUMPRODUCT(ReactionRateK3!$F134:$V134*OFFSET(ReactionStoich!$E$5:$U$5,AH$2,0))*(TimeStep)*'Composition Moles'!$C124</f>
        <v>-0.88152927975841922</v>
      </c>
      <c r="AI112" s="19">
        <f ca="1">SUMPRODUCT(ReactionRateK3!$F134:$V134*OFFSET(ReactionStoich!$E$5:$U$5,AI$2,0))*(TimeStep)*'Composition Moles'!$C124</f>
        <v>2.5184955980270685</v>
      </c>
      <c r="AJ112" s="19">
        <f ca="1">SUMPRODUCT(ReactionRateK3!$F134:$V134*OFFSET(ReactionStoich!$E$5:$U$5,AJ$2,0))*(TimeStep)*'Composition Moles'!$C124</f>
        <v>0.39623782913763056</v>
      </c>
      <c r="AK112" s="19">
        <f ca="1">SUMPRODUCT(ReactionRateK3!$F134:$V134*OFFSET(ReactionStoich!$E$5:$U$5,AK$2,0))*(TimeStep)*'Composition Moles'!$C124</f>
        <v>0</v>
      </c>
      <c r="AL112" s="19">
        <f ca="1">SUMPRODUCT(ReactionRateK3!$F134:$V134*OFFSET(ReactionStoich!$E$5:$U$5,AL$2,0))*(TimeStep)*'Composition Moles'!$C124</f>
        <v>0</v>
      </c>
      <c r="AM112" s="19">
        <f ca="1">SUMPRODUCT(ReactionRateK3!$F134:$V134*OFFSET(ReactionStoich!$E$5:$U$5,AM$2,0))*(TimeStep)*'Composition Moles'!$C124</f>
        <v>0</v>
      </c>
      <c r="AN112" s="19">
        <f ca="1">SUMPRODUCT(ReactionRateK3!$F134:$V134*OFFSET(ReactionStoich!$E$5:$U$5,AN$2,0))*(TimeStep)*'Composition Moles'!$C124</f>
        <v>0</v>
      </c>
      <c r="AO112" s="19">
        <f ca="1">SUMPRODUCT(ReactionRateK3!$F134:$V134*OFFSET(ReactionStoich!$E$5:$U$5,AO$2,0))*(TimeStep)*'Composition Moles'!$C124</f>
        <v>-2.3885464451313945E-5</v>
      </c>
      <c r="AP112" s="19">
        <f ca="1">SUMPRODUCT(ReactionRateK3!$F134:$V134*OFFSET(ReactionStoich!$E$5:$U$5,AP$2,0))*(TimeStep)*'Composition Moles'!$C124</f>
        <v>-6.4220923551357159E-3</v>
      </c>
      <c r="AQ112" s="19">
        <f ca="1">SUMPRODUCT(ReactionRateK3!$F134:$V134*OFFSET(ReactionStoich!$E$5:$U$5,AQ$2,0))*(TimeStep)*'Composition Moles'!$C124</f>
        <v>0</v>
      </c>
      <c r="AR112" s="19">
        <f ca="1">SUMPRODUCT(ReactionRateK3!$F134:$V134*OFFSET(ReactionStoich!$E$5:$U$5,AR$2,0))*(TimeStep)*'Composition Moles'!$C124</f>
        <v>0</v>
      </c>
      <c r="AS112" s="19">
        <f ca="1">SUMPRODUCT(ReactionRateK3!$F134:$V134*OFFSET(ReactionStoich!$E$5:$U$5,AS$2,0))*(TimeStep)*'Composition Moles'!$C124</f>
        <v>-0.18114564211140133</v>
      </c>
      <c r="AT112" s="19">
        <f ca="1">SUMPRODUCT(ReactionRateK3!$F134:$V134*OFFSET(ReactionStoich!$E$5:$U$5,AT$2,0))*(TimeStep)*'Composition Moles'!$C124</f>
        <v>-0.18114564211140133</v>
      </c>
      <c r="AU112" s="19">
        <f ca="1">SUMPRODUCT(ReactionRateK3!$F134:$V134*OFFSET(ReactionStoich!$E$5:$U$5,AU$2,0))*(TimeStep)*'Composition Moles'!$C124</f>
        <v>-0.18114564211140133</v>
      </c>
      <c r="AV112" s="19">
        <f ca="1">SUMPRODUCT(ReactionRateK3!$F134:$V134*OFFSET(ReactionStoich!$E$5:$U$5,AV$2,0))*(TimeStep)*'Composition Moles'!$C124</f>
        <v>0</v>
      </c>
      <c r="AW112" s="19">
        <f ca="1">SUMPRODUCT(ReactionRateK3!$F134:$V134*OFFSET(ReactionStoich!$E$5:$U$5,AW$2,0))*(TimeStep)*'Composition Moles'!$C124</f>
        <v>0</v>
      </c>
      <c r="AX112" s="19">
        <f ca="1">SUMPRODUCT(ReactionRateK3!$F134:$V134*OFFSET(ReactionStoich!$E$5:$U$5,AX$2,0))*(TimeStep)*'Composition Moles'!$C124</f>
        <v>0</v>
      </c>
      <c r="AY112" s="19">
        <f ca="1">SUMPRODUCT(ReactionRateK3!$F134:$V134*OFFSET(ReactionStoich!$E$5:$U$5,AY$2,0))*(TimeStep)*'Composition Moles'!$C124</f>
        <v>0</v>
      </c>
      <c r="AZ112" s="19">
        <f ca="1">SUMPRODUCT(ReactionRateK3!$F134:$V134*OFFSET(ReactionStoich!$E$5:$U$5,AZ$2,0))*(TimeStep)*'Composition Moles'!$C124</f>
        <v>0</v>
      </c>
      <c r="BA112" s="19">
        <f ca="1">SUMPRODUCT(ReactionRateK3!$F134:$V134*OFFSET(ReactionStoich!$E$5:$U$5,BA$2,0))*(TimeStep)*'Composition Moles'!$C124</f>
        <v>0</v>
      </c>
      <c r="BB112" s="19">
        <f ca="1">SUMPRODUCT(ReactionRateK3!$F134:$V134*OFFSET(ReactionStoich!$E$5:$U$5,BB$2,0))*(TimeStep)*'Composition Moles'!$C124</f>
        <v>0</v>
      </c>
      <c r="BC112" s="19">
        <f ca="1">SUMPRODUCT(ReactionRateK3!$F134:$V134*OFFSET(ReactionStoich!$E$5:$U$5,BC$2,0))*(TimeStep)*'Composition Moles'!$C124</f>
        <v>0</v>
      </c>
      <c r="BD112" s="19">
        <f ca="1">SUMPRODUCT(ReactionRateK3!$F134:$V134*OFFSET(ReactionStoich!$E$5:$U$5,BD$2,0))*(TimeStep)*'Composition Moles'!$C124</f>
        <v>0</v>
      </c>
      <c r="BE112" s="19">
        <f ca="1">SUMPRODUCT(ReactionRateK3!$F134:$V134*OFFSET(ReactionStoich!$E$5:$U$5,BE$2,0))*(TimeStep)*'Composition Moles'!$C124</f>
        <v>0</v>
      </c>
      <c r="BF112" s="19">
        <f ca="1">SUMPRODUCT(ReactionRateK3!$F134:$V134*OFFSET(ReactionStoich!$E$5:$U$5,BF$2,0))*(TimeStep)*'Composition Moles'!$C124</f>
        <v>0</v>
      </c>
      <c r="BG112" s="19">
        <f ca="1">SUMPRODUCT(ReactionRateK3!$F134:$V134*OFFSET(ReactionStoich!$E$5:$U$5,BG$2,0))*(TimeStep)*'Composition Moles'!$C124</f>
        <v>0</v>
      </c>
      <c r="BH112" s="19">
        <f ca="1">SUMPRODUCT(ReactionRateK3!$F134:$V134*OFFSET(ReactionStoich!$E$5:$U$5,BH$2,0))*(TimeStep)*'Composition Moles'!$C124</f>
        <v>0</v>
      </c>
      <c r="BI112" s="19">
        <f ca="1">SUMPRODUCT(ReactionRateK3!$F134:$V134*OFFSET(ReactionStoich!$E$5:$U$5,BI$2,0))*(TimeStep)*'Composition Moles'!$C124</f>
        <v>0</v>
      </c>
      <c r="BJ112" s="19">
        <f ca="1">SUMPRODUCT(ReactionRateK3!$F134:$V134*OFFSET(ReactionStoich!$E$5:$U$5,BJ$2,0))*(TimeStep)*'Composition Moles'!$C124</f>
        <v>0</v>
      </c>
      <c r="BK112" s="19">
        <f ca="1">SUMPRODUCT(ReactionRateK3!$F134:$V134*OFFSET(ReactionStoich!$E$5:$U$5,BK$2,0))*(TimeStep)*'Composition Moles'!$C124</f>
        <v>0</v>
      </c>
      <c r="BL112" s="19">
        <f ca="1">SUMPRODUCT(ReactionRateK3!$F134:$V134*OFFSET(ReactionStoich!$E$5:$U$5,BL$2,0))*(TimeStep)*'Composition Moles'!$C124</f>
        <v>0</v>
      </c>
      <c r="BM112" s="19">
        <f ca="1">SUMPRODUCT(ReactionRateK3!$F134:$V134*OFFSET(ReactionStoich!$E$5:$U$5,BM$2,0))*(TimeStep)*'Composition Moles'!$C124</f>
        <v>0</v>
      </c>
      <c r="BN112" s="19">
        <f ca="1">SUMPRODUCT(ReactionRateK3!$F134:$V134*OFFSET(ReactionStoich!$E$5:$U$5,BN$2,0))*(TimeStep)*'Composition Moles'!$C124</f>
        <v>0</v>
      </c>
      <c r="BO112" s="19">
        <f ca="1">SUMPRODUCT(ReactionRateK3!$F134:$V134*OFFSET(ReactionStoich!$E$5:$U$5,BO$2,0))*(TimeStep)*'Composition Moles'!$C124</f>
        <v>0</v>
      </c>
      <c r="BP112" s="19">
        <f ca="1">SUMPRODUCT(ReactionRateK3!$F134:$V134*OFFSET(ReactionStoich!$E$5:$U$5,BP$2,0))*(TimeStep)*'Composition Moles'!$C124</f>
        <v>0</v>
      </c>
      <c r="BQ112" s="19">
        <f ca="1">SUMPRODUCT(ReactionRateK3!$F134:$V134*OFFSET(ReactionStoich!$E$5:$U$5,BQ$2,0))*(TimeStep)*'Composition Moles'!$C124</f>
        <v>0</v>
      </c>
      <c r="BR112" s="19">
        <f ca="1">SUMPRODUCT(ReactionRateK3!$F134:$V134*OFFSET(ReactionStoich!$E$5:$U$5,BR$2,0))*(TimeStep)*'Composition Moles'!$C124</f>
        <v>0</v>
      </c>
      <c r="BS112" s="19">
        <f ca="1">SUMPRODUCT(ReactionRateK3!$F134:$V134*OFFSET(ReactionStoich!$E$5:$U$5,BS$2,0))*(TimeStep)*'Composition Moles'!$C124</f>
        <v>0</v>
      </c>
      <c r="BT112" s="19">
        <f ca="1">SUMPRODUCT(ReactionRateK3!$F134:$V134*OFFSET(ReactionStoich!$E$5:$U$5,BT$2,0))*(TimeStep)*'Composition Moles'!$C124</f>
        <v>0</v>
      </c>
      <c r="BU112" s="19">
        <f ca="1">SUMPRODUCT(ReactionRateK3!$F134:$V134*OFFSET(ReactionStoich!$E$5:$U$5,BU$2,0))*(TimeStep)*'Composition Moles'!$C124</f>
        <v>0</v>
      </c>
      <c r="BV112" s="19">
        <f ca="1">SUMPRODUCT(ReactionRateK3!$F134:$V134*OFFSET(ReactionStoich!$E$5:$U$5,BV$2,0))*(TimeStep)*'Composition Moles'!$C124</f>
        <v>0</v>
      </c>
      <c r="BW112" s="19">
        <f ca="1">SUMPRODUCT(ReactionRateK3!$F134:$V134*OFFSET(ReactionStoich!$E$5:$U$5,BW$2,0))*(TimeStep)*'Composition Moles'!$C124</f>
        <v>0</v>
      </c>
    </row>
    <row r="113" spans="1:75">
      <c r="A113">
        <f>ReactionRateK1!A135</f>
        <v>5.1499999999999897</v>
      </c>
      <c r="B113" s="20">
        <f t="shared" ca="1" si="8"/>
        <v>-1302.1493584132725</v>
      </c>
      <c r="C113" s="20">
        <f ca="1">'Composition Moles'!BZ125</f>
        <v>144199.63245015295</v>
      </c>
      <c r="D113" s="26">
        <f t="shared" ca="1" si="9"/>
        <v>9.0301850031649748E-3</v>
      </c>
      <c r="F113" s="19">
        <f ca="1">SUMPRODUCT(ReactionRateK3!$F135:$V135*OFFSET(ReactionStoich!$E$5:$U$5,F$2,0))*(TimeStep)*'Composition Moles'!$C125</f>
        <v>-6.2869143220349874E-3</v>
      </c>
      <c r="G113" s="19">
        <f ca="1">SUMPRODUCT(ReactionRateK3!$F135:$V135*OFFSET(ReactionStoich!$E$5:$U$5,G$2,0))*(TimeStep)*'Composition Moles'!$C125</f>
        <v>0</v>
      </c>
      <c r="H113" s="19">
        <f ca="1">SUMPRODUCT(ReactionRateK3!$F135:$V135*OFFSET(ReactionStoich!$E$5:$U$5,H$2,0))*(TimeStep)*'Composition Moles'!$C125</f>
        <v>6.2654710082414543E-3</v>
      </c>
      <c r="I113" s="19">
        <f ca="1">SUMPRODUCT(ReactionRateK3!$F135:$V135*OFFSET(ReactionStoich!$E$5:$U$5,I$2,0))*(TimeStep)*'Composition Moles'!$C125</f>
        <v>2.1443313793534171E-5</v>
      </c>
      <c r="J113" s="19">
        <f ca="1">SUMPRODUCT(ReactionRateK3!$F135:$V135*OFFSET(ReactionStoich!$E$5:$U$5,J$2,0))*(TimeStep)*'Composition Moles'!$C125</f>
        <v>0</v>
      </c>
      <c r="K113" s="19">
        <f ca="1">SUMPRODUCT(ReactionRateK3!$F135:$V135*OFFSET(ReactionStoich!$E$5:$U$5,K$2,0))*(TimeStep)*'Composition Moles'!$C125</f>
        <v>0</v>
      </c>
      <c r="L113" s="19">
        <f ca="1">SUMPRODUCT(ReactionRateK3!$F135:$V135*OFFSET(ReactionStoich!$E$5:$U$5,L$2,0))*(TimeStep)*'Composition Moles'!$C125</f>
        <v>0</v>
      </c>
      <c r="M113" s="19">
        <f ca="1">SUMPRODUCT(ReactionRateK3!$F135:$V135*OFFSET(ReactionStoich!$E$5:$U$5,M$2,0))*(TimeStep)*'Composition Moles'!$C125</f>
        <v>0</v>
      </c>
      <c r="N113" s="19">
        <f ca="1">SUMPRODUCT(ReactionRateK3!$F135:$V135*OFFSET(ReactionStoich!$E$5:$U$5,N$2,0))*(TimeStep)*'Composition Moles'!$C125</f>
        <v>0</v>
      </c>
      <c r="O113" s="19">
        <f ca="1">SUMPRODUCT(ReactionRateK3!$F135:$V135*OFFSET(ReactionStoich!$E$5:$U$5,O$2,0))*(TimeStep)*'Composition Moles'!$C125</f>
        <v>0</v>
      </c>
      <c r="P113" s="19">
        <f ca="1">SUMPRODUCT(ReactionRateK3!$F135:$V135*OFFSET(ReactionStoich!$E$5:$U$5,P$2,0))*(TimeStep)*'Composition Moles'!$C125</f>
        <v>0</v>
      </c>
      <c r="Q113" s="19">
        <f ca="1">SUMPRODUCT(ReactionRateK3!$F135:$V135*OFFSET(ReactionStoich!$E$5:$U$5,Q$2,0))*(TimeStep)*'Composition Moles'!$C125</f>
        <v>0</v>
      </c>
      <c r="R113" s="19">
        <f ca="1">SUMPRODUCT(ReactionRateK3!$F135:$V135*OFFSET(ReactionStoich!$E$5:$U$5,R$2,0))*(TimeStep)*'Composition Moles'!$C125</f>
        <v>0</v>
      </c>
      <c r="S113" s="19">
        <f ca="1">SUMPRODUCT(ReactionRateK3!$F135:$V135*OFFSET(ReactionStoich!$E$5:$U$5,S$2,0))*(TimeStep)*'Composition Moles'!$C125</f>
        <v>0.91297584743337856</v>
      </c>
      <c r="T113" s="19">
        <f ca="1">SUMPRODUCT(ReactionRateK3!$F135:$V135*OFFSET(ReactionStoich!$E$5:$U$5,T$2,0))*(TimeStep)*'Composition Moles'!$C125</f>
        <v>0</v>
      </c>
      <c r="U113" s="19">
        <f ca="1">SUMPRODUCT(ReactionRateK3!$F135:$V135*OFFSET(ReactionStoich!$E$5:$U$5,U$2,0))*(TimeStep)*'Composition Moles'!$C125</f>
        <v>0</v>
      </c>
      <c r="V113" s="19">
        <f ca="1">SUMPRODUCT(ReactionRateK3!$F135:$V135*OFFSET(ReactionStoich!$E$5:$U$5,V$2,0))*(TimeStep)*'Composition Moles'!$C125</f>
        <v>0</v>
      </c>
      <c r="W113" s="19">
        <f ca="1">SUMPRODUCT(ReactionRateK3!$F135:$V135*OFFSET(ReactionStoich!$E$5:$U$5,W$2,0))*(TimeStep)*'Composition Moles'!$C125</f>
        <v>0</v>
      </c>
      <c r="X113" s="19">
        <f ca="1">SUMPRODUCT(ReactionRateK3!$F135:$V135*OFFSET(ReactionStoich!$E$5:$U$5,X$2,0))*(TimeStep)*'Composition Moles'!$C125</f>
        <v>0</v>
      </c>
      <c r="Y113" s="19">
        <f ca="1">SUMPRODUCT(ReactionRateK3!$F135:$V135*OFFSET(ReactionStoich!$E$5:$U$5,Y$2,0))*(TimeStep)*'Composition Moles'!$C125</f>
        <v>-2.3554344917358323</v>
      </c>
      <c r="Z113" s="19">
        <f ca="1">SUMPRODUCT(ReactionRateK3!$F135:$V135*OFFSET(ReactionStoich!$E$5:$U$5,Z$2,0))*(TimeStep)*'Composition Moles'!$C125</f>
        <v>0</v>
      </c>
      <c r="AA113" s="19">
        <f ca="1">SUMPRODUCT(ReactionRateK3!$F135:$V135*OFFSET(ReactionStoich!$E$5:$U$5,AA$2,0))*(TimeStep)*'Composition Moles'!$C125</f>
        <v>0</v>
      </c>
      <c r="AB113" s="19">
        <f ca="1">SUMPRODUCT(ReactionRateK3!$F135:$V135*OFFSET(ReactionStoich!$E$5:$U$5,AB$2,0))*(TimeStep)*'Composition Moles'!$C125</f>
        <v>0</v>
      </c>
      <c r="AC113" s="19">
        <f ca="1">SUMPRODUCT(ReactionRateK3!$F135:$V135*OFFSET(ReactionStoich!$E$5:$U$5,AC$2,0))*(TimeStep)*'Composition Moles'!$C125</f>
        <v>0</v>
      </c>
      <c r="AD113" s="19">
        <f ca="1">SUMPRODUCT(ReactionRateK3!$F135:$V135*OFFSET(ReactionStoich!$E$5:$U$5,AD$2,0))*(TimeStep)*'Composition Moles'!$C125</f>
        <v>0</v>
      </c>
      <c r="AE113" s="19">
        <f ca="1">SUMPRODUCT(ReactionRateK3!$F135:$V135*OFFSET(ReactionStoich!$E$5:$U$5,AE$2,0))*(TimeStep)*'Composition Moles'!$C125</f>
        <v>0</v>
      </c>
      <c r="AF113" s="19">
        <f ca="1">SUMPRODUCT(ReactionRateK3!$F135:$V135*OFFSET(ReactionStoich!$E$5:$U$5,AF$2,0))*(TimeStep)*'Composition Moles'!$C125</f>
        <v>0</v>
      </c>
      <c r="AG113" s="19">
        <f ca="1">SUMPRODUCT(ReactionRateK3!$F135:$V135*OFFSET(ReactionStoich!$E$5:$U$5,AG$2,0))*(TimeStep)*'Composition Moles'!$C125</f>
        <v>-4.7264217937616482E-3</v>
      </c>
      <c r="AH113" s="19">
        <f ca="1">SUMPRODUCT(ReactionRateK3!$F135:$V135*OFFSET(ReactionStoich!$E$5:$U$5,AH$2,0))*(TimeStep)*'Composition Moles'!$C125</f>
        <v>-0.88482869070575476</v>
      </c>
      <c r="AI113" s="19">
        <f ca="1">SUMPRODUCT(ReactionRateK3!$F135:$V135*OFFSET(ReactionStoich!$E$5:$U$5,AI$2,0))*(TimeStep)*'Composition Moles'!$C125</f>
        <v>2.4890742254450862</v>
      </c>
      <c r="AJ113" s="19">
        <f ca="1">SUMPRODUCT(ReactionRateK3!$F135:$V135*OFFSET(ReactionStoich!$E$5:$U$5,AJ$2,0))*(TimeStep)*'Composition Moles'!$C125</f>
        <v>0.38501760018382175</v>
      </c>
      <c r="AK113" s="19">
        <f ca="1">SUMPRODUCT(ReactionRateK3!$F135:$V135*OFFSET(ReactionStoich!$E$5:$U$5,AK$2,0))*(TimeStep)*'Composition Moles'!$C125</f>
        <v>0</v>
      </c>
      <c r="AL113" s="19">
        <f ca="1">SUMPRODUCT(ReactionRateK3!$F135:$V135*OFFSET(ReactionStoich!$E$5:$U$5,AL$2,0))*(TimeStep)*'Composition Moles'!$C125</f>
        <v>0</v>
      </c>
      <c r="AM113" s="19">
        <f ca="1">SUMPRODUCT(ReactionRateK3!$F135:$V135*OFFSET(ReactionStoich!$E$5:$U$5,AM$2,0))*(TimeStep)*'Composition Moles'!$C125</f>
        <v>0</v>
      </c>
      <c r="AN113" s="19">
        <f ca="1">SUMPRODUCT(ReactionRateK3!$F135:$V135*OFFSET(ReactionStoich!$E$5:$U$5,AN$2,0))*(TimeStep)*'Composition Moles'!$C125</f>
        <v>0</v>
      </c>
      <c r="AO113" s="19">
        <f ca="1">SUMPRODUCT(ReactionRateK3!$F135:$V135*OFFSET(ReactionStoich!$E$5:$U$5,AO$2,0))*(TimeStep)*'Composition Moles'!$C125</f>
        <v>-2.1443313793534171E-5</v>
      </c>
      <c r="AP113" s="19">
        <f ca="1">SUMPRODUCT(ReactionRateK3!$F135:$V135*OFFSET(ReactionStoich!$E$5:$U$5,AP$2,0))*(TimeStep)*'Composition Moles'!$C125</f>
        <v>-5.9751372770938706E-3</v>
      </c>
      <c r="AQ113" s="19">
        <f ca="1">SUMPRODUCT(ReactionRateK3!$F135:$V135*OFFSET(ReactionStoich!$E$5:$U$5,AQ$2,0))*(TimeStep)*'Composition Moles'!$C125</f>
        <v>0</v>
      </c>
      <c r="AR113" s="19">
        <f ca="1">SUMPRODUCT(ReactionRateK3!$F135:$V135*OFFSET(ReactionStoich!$E$5:$U$5,AR$2,0))*(TimeStep)*'Composition Moles'!$C125</f>
        <v>0</v>
      </c>
      <c r="AS113" s="19">
        <f ca="1">SUMPRODUCT(ReactionRateK3!$F135:$V135*OFFSET(ReactionStoich!$E$5:$U$5,AS$2,0))*(TimeStep)*'Composition Moles'!$C125</f>
        <v>-0.17869382941201695</v>
      </c>
      <c r="AT113" s="19">
        <f ca="1">SUMPRODUCT(ReactionRateK3!$F135:$V135*OFFSET(ReactionStoich!$E$5:$U$5,AT$2,0))*(TimeStep)*'Composition Moles'!$C125</f>
        <v>-0.17869382941201695</v>
      </c>
      <c r="AU113" s="19">
        <f ca="1">SUMPRODUCT(ReactionRateK3!$F135:$V135*OFFSET(ReactionStoich!$E$5:$U$5,AU$2,0))*(TimeStep)*'Composition Moles'!$C125</f>
        <v>-0.17869382941201695</v>
      </c>
      <c r="AV113" s="19">
        <f ca="1">SUMPRODUCT(ReactionRateK3!$F135:$V135*OFFSET(ReactionStoich!$E$5:$U$5,AV$2,0))*(TimeStep)*'Composition Moles'!$C125</f>
        <v>0</v>
      </c>
      <c r="AW113" s="19">
        <f ca="1">SUMPRODUCT(ReactionRateK3!$F135:$V135*OFFSET(ReactionStoich!$E$5:$U$5,AW$2,0))*(TimeStep)*'Composition Moles'!$C125</f>
        <v>0</v>
      </c>
      <c r="AX113" s="19">
        <f ca="1">SUMPRODUCT(ReactionRateK3!$F135:$V135*OFFSET(ReactionStoich!$E$5:$U$5,AX$2,0))*(TimeStep)*'Composition Moles'!$C125</f>
        <v>0</v>
      </c>
      <c r="AY113" s="19">
        <f ca="1">SUMPRODUCT(ReactionRateK3!$F135:$V135*OFFSET(ReactionStoich!$E$5:$U$5,AY$2,0))*(TimeStep)*'Composition Moles'!$C125</f>
        <v>0</v>
      </c>
      <c r="AZ113" s="19">
        <f ca="1">SUMPRODUCT(ReactionRateK3!$F135:$V135*OFFSET(ReactionStoich!$E$5:$U$5,AZ$2,0))*(TimeStep)*'Composition Moles'!$C125</f>
        <v>0</v>
      </c>
      <c r="BA113" s="19">
        <f ca="1">SUMPRODUCT(ReactionRateK3!$F135:$V135*OFFSET(ReactionStoich!$E$5:$U$5,BA$2,0))*(TimeStep)*'Composition Moles'!$C125</f>
        <v>0</v>
      </c>
      <c r="BB113" s="19">
        <f ca="1">SUMPRODUCT(ReactionRateK3!$F135:$V135*OFFSET(ReactionStoich!$E$5:$U$5,BB$2,0))*(TimeStep)*'Composition Moles'!$C125</f>
        <v>0</v>
      </c>
      <c r="BC113" s="19">
        <f ca="1">SUMPRODUCT(ReactionRateK3!$F135:$V135*OFFSET(ReactionStoich!$E$5:$U$5,BC$2,0))*(TimeStep)*'Composition Moles'!$C125</f>
        <v>0</v>
      </c>
      <c r="BD113" s="19">
        <f ca="1">SUMPRODUCT(ReactionRateK3!$F135:$V135*OFFSET(ReactionStoich!$E$5:$U$5,BD$2,0))*(TimeStep)*'Composition Moles'!$C125</f>
        <v>0</v>
      </c>
      <c r="BE113" s="19">
        <f ca="1">SUMPRODUCT(ReactionRateK3!$F135:$V135*OFFSET(ReactionStoich!$E$5:$U$5,BE$2,0))*(TimeStep)*'Composition Moles'!$C125</f>
        <v>0</v>
      </c>
      <c r="BF113" s="19">
        <f ca="1">SUMPRODUCT(ReactionRateK3!$F135:$V135*OFFSET(ReactionStoich!$E$5:$U$5,BF$2,0))*(TimeStep)*'Composition Moles'!$C125</f>
        <v>0</v>
      </c>
      <c r="BG113" s="19">
        <f ca="1">SUMPRODUCT(ReactionRateK3!$F135:$V135*OFFSET(ReactionStoich!$E$5:$U$5,BG$2,0))*(TimeStep)*'Composition Moles'!$C125</f>
        <v>0</v>
      </c>
      <c r="BH113" s="19">
        <f ca="1">SUMPRODUCT(ReactionRateK3!$F135:$V135*OFFSET(ReactionStoich!$E$5:$U$5,BH$2,0))*(TimeStep)*'Composition Moles'!$C125</f>
        <v>0</v>
      </c>
      <c r="BI113" s="19">
        <f ca="1">SUMPRODUCT(ReactionRateK3!$F135:$V135*OFFSET(ReactionStoich!$E$5:$U$5,BI$2,0))*(TimeStep)*'Composition Moles'!$C125</f>
        <v>0</v>
      </c>
      <c r="BJ113" s="19">
        <f ca="1">SUMPRODUCT(ReactionRateK3!$F135:$V135*OFFSET(ReactionStoich!$E$5:$U$5,BJ$2,0))*(TimeStep)*'Composition Moles'!$C125</f>
        <v>0</v>
      </c>
      <c r="BK113" s="19">
        <f ca="1">SUMPRODUCT(ReactionRateK3!$F135:$V135*OFFSET(ReactionStoich!$E$5:$U$5,BK$2,0))*(TimeStep)*'Composition Moles'!$C125</f>
        <v>0</v>
      </c>
      <c r="BL113" s="19">
        <f ca="1">SUMPRODUCT(ReactionRateK3!$F135:$V135*OFFSET(ReactionStoich!$E$5:$U$5,BL$2,0))*(TimeStep)*'Composition Moles'!$C125</f>
        <v>0</v>
      </c>
      <c r="BM113" s="19">
        <f ca="1">SUMPRODUCT(ReactionRateK3!$F135:$V135*OFFSET(ReactionStoich!$E$5:$U$5,BM$2,0))*(TimeStep)*'Composition Moles'!$C125</f>
        <v>0</v>
      </c>
      <c r="BN113" s="19">
        <f ca="1">SUMPRODUCT(ReactionRateK3!$F135:$V135*OFFSET(ReactionStoich!$E$5:$U$5,BN$2,0))*(TimeStep)*'Composition Moles'!$C125</f>
        <v>0</v>
      </c>
      <c r="BO113" s="19">
        <f ca="1">SUMPRODUCT(ReactionRateK3!$F135:$V135*OFFSET(ReactionStoich!$E$5:$U$5,BO$2,0))*(TimeStep)*'Composition Moles'!$C125</f>
        <v>0</v>
      </c>
      <c r="BP113" s="19">
        <f ca="1">SUMPRODUCT(ReactionRateK3!$F135:$V135*OFFSET(ReactionStoich!$E$5:$U$5,BP$2,0))*(TimeStep)*'Composition Moles'!$C125</f>
        <v>0</v>
      </c>
      <c r="BQ113" s="19">
        <f ca="1">SUMPRODUCT(ReactionRateK3!$F135:$V135*OFFSET(ReactionStoich!$E$5:$U$5,BQ$2,0))*(TimeStep)*'Composition Moles'!$C125</f>
        <v>0</v>
      </c>
      <c r="BR113" s="19">
        <f ca="1">SUMPRODUCT(ReactionRateK3!$F135:$V135*OFFSET(ReactionStoich!$E$5:$U$5,BR$2,0))*(TimeStep)*'Composition Moles'!$C125</f>
        <v>0</v>
      </c>
      <c r="BS113" s="19">
        <f ca="1">SUMPRODUCT(ReactionRateK3!$F135:$V135*OFFSET(ReactionStoich!$E$5:$U$5,BS$2,0))*(TimeStep)*'Composition Moles'!$C125</f>
        <v>0</v>
      </c>
      <c r="BT113" s="19">
        <f ca="1">SUMPRODUCT(ReactionRateK3!$F135:$V135*OFFSET(ReactionStoich!$E$5:$U$5,BT$2,0))*(TimeStep)*'Composition Moles'!$C125</f>
        <v>0</v>
      </c>
      <c r="BU113" s="19">
        <f ca="1">SUMPRODUCT(ReactionRateK3!$F135:$V135*OFFSET(ReactionStoich!$E$5:$U$5,BU$2,0))*(TimeStep)*'Composition Moles'!$C125</f>
        <v>0</v>
      </c>
      <c r="BV113" s="19">
        <f ca="1">SUMPRODUCT(ReactionRateK3!$F135:$V135*OFFSET(ReactionStoich!$E$5:$U$5,BV$2,0))*(TimeStep)*'Composition Moles'!$C125</f>
        <v>0</v>
      </c>
      <c r="BW113" s="19">
        <f ca="1">SUMPRODUCT(ReactionRateK3!$F135:$V135*OFFSET(ReactionStoich!$E$5:$U$5,BW$2,0))*(TimeStep)*'Composition Moles'!$C125</f>
        <v>0</v>
      </c>
    </row>
    <row r="114" spans="1:75">
      <c r="A114">
        <f>ReactionRateK1!A136</f>
        <v>5.1999999999999895</v>
      </c>
      <c r="B114" s="20">
        <f t="shared" ca="1" si="8"/>
        <v>-1296.6417182982893</v>
      </c>
      <c r="C114" s="20">
        <f ca="1">'Composition Moles'!BZ126</f>
        <v>144194.58255214759</v>
      </c>
      <c r="D114" s="26">
        <f t="shared" ca="1" si="9"/>
        <v>8.9923053650740464E-3</v>
      </c>
      <c r="F114" s="19">
        <f ca="1">SUMPRODUCT(ReactionRateK3!$F136:$V136*OFFSET(ReactionStoich!$E$5:$U$5,F$2,0))*(TimeStep)*'Composition Moles'!$C126</f>
        <v>-5.8787828586906047E-3</v>
      </c>
      <c r="G114" s="19">
        <f ca="1">SUMPRODUCT(ReactionRateK3!$F136:$V136*OFFSET(ReactionStoich!$E$5:$U$5,G$2,0))*(TimeStep)*'Composition Moles'!$C126</f>
        <v>0</v>
      </c>
      <c r="H114" s="19">
        <f ca="1">SUMPRODUCT(ReactionRateK3!$F136:$V136*OFFSET(ReactionStoich!$E$5:$U$5,H$2,0))*(TimeStep)*'Composition Moles'!$C126</f>
        <v>5.8595318442356947E-3</v>
      </c>
      <c r="I114" s="19">
        <f ca="1">SUMPRODUCT(ReactionRateK3!$F136:$V136*OFFSET(ReactionStoich!$E$5:$U$5,I$2,0))*(TimeStep)*'Composition Moles'!$C126</f>
        <v>1.9251014454910666E-5</v>
      </c>
      <c r="J114" s="19">
        <f ca="1">SUMPRODUCT(ReactionRateK3!$F136:$V136*OFFSET(ReactionStoich!$E$5:$U$5,J$2,0))*(TimeStep)*'Composition Moles'!$C126</f>
        <v>0</v>
      </c>
      <c r="K114" s="19">
        <f ca="1">SUMPRODUCT(ReactionRateK3!$F136:$V136*OFFSET(ReactionStoich!$E$5:$U$5,K$2,0))*(TimeStep)*'Composition Moles'!$C126</f>
        <v>0</v>
      </c>
      <c r="L114" s="19">
        <f ca="1">SUMPRODUCT(ReactionRateK3!$F136:$V136*OFFSET(ReactionStoich!$E$5:$U$5,L$2,0))*(TimeStep)*'Composition Moles'!$C126</f>
        <v>0</v>
      </c>
      <c r="M114" s="19">
        <f ca="1">SUMPRODUCT(ReactionRateK3!$F136:$V136*OFFSET(ReactionStoich!$E$5:$U$5,M$2,0))*(TimeStep)*'Composition Moles'!$C126</f>
        <v>0</v>
      </c>
      <c r="N114" s="19">
        <f ca="1">SUMPRODUCT(ReactionRateK3!$F136:$V136*OFFSET(ReactionStoich!$E$5:$U$5,N$2,0))*(TimeStep)*'Composition Moles'!$C126</f>
        <v>0</v>
      </c>
      <c r="O114" s="19">
        <f ca="1">SUMPRODUCT(ReactionRateK3!$F136:$V136*OFFSET(ReactionStoich!$E$5:$U$5,O$2,0))*(TimeStep)*'Composition Moles'!$C126</f>
        <v>0</v>
      </c>
      <c r="P114" s="19">
        <f ca="1">SUMPRODUCT(ReactionRateK3!$F136:$V136*OFFSET(ReactionStoich!$E$5:$U$5,P$2,0))*(TimeStep)*'Composition Moles'!$C126</f>
        <v>0</v>
      </c>
      <c r="Q114" s="19">
        <f ca="1">SUMPRODUCT(ReactionRateK3!$F136:$V136*OFFSET(ReactionStoich!$E$5:$U$5,Q$2,0))*(TimeStep)*'Composition Moles'!$C126</f>
        <v>0</v>
      </c>
      <c r="R114" s="19">
        <f ca="1">SUMPRODUCT(ReactionRateK3!$F136:$V136*OFFSET(ReactionStoich!$E$5:$U$5,R$2,0))*(TimeStep)*'Composition Moles'!$C126</f>
        <v>0</v>
      </c>
      <c r="S114" s="19">
        <f ca="1">SUMPRODUCT(ReactionRateK3!$F136:$V136*OFFSET(ReactionStoich!$E$5:$U$5,S$2,0))*(TimeStep)*'Composition Moles'!$C126</f>
        <v>0.88441925642040653</v>
      </c>
      <c r="T114" s="19">
        <f ca="1">SUMPRODUCT(ReactionRateK3!$F136:$V136*OFFSET(ReactionStoich!$E$5:$U$5,T$2,0))*(TimeStep)*'Composition Moles'!$C126</f>
        <v>0</v>
      </c>
      <c r="U114" s="19">
        <f ca="1">SUMPRODUCT(ReactionRateK3!$F136:$V136*OFFSET(ReactionStoich!$E$5:$U$5,U$2,0))*(TimeStep)*'Composition Moles'!$C126</f>
        <v>0</v>
      </c>
      <c r="V114" s="19">
        <f ca="1">SUMPRODUCT(ReactionRateK3!$F136:$V136*OFFSET(ReactionStoich!$E$5:$U$5,V$2,0))*(TimeStep)*'Composition Moles'!$C126</f>
        <v>0</v>
      </c>
      <c r="W114" s="19">
        <f ca="1">SUMPRODUCT(ReactionRateK3!$F136:$V136*OFFSET(ReactionStoich!$E$5:$U$5,W$2,0))*(TimeStep)*'Composition Moles'!$C126</f>
        <v>0</v>
      </c>
      <c r="X114" s="19">
        <f ca="1">SUMPRODUCT(ReactionRateK3!$F136:$V136*OFFSET(ReactionStoich!$E$5:$U$5,X$2,0))*(TimeStep)*'Composition Moles'!$C126</f>
        <v>0</v>
      </c>
      <c r="Y114" s="19">
        <f ca="1">SUMPRODUCT(ReactionRateK3!$F136:$V136*OFFSET(ReactionStoich!$E$5:$U$5,Y$2,0))*(TimeStep)*'Composition Moles'!$C126</f>
        <v>-2.2915113838426482</v>
      </c>
      <c r="Z114" s="19">
        <f ca="1">SUMPRODUCT(ReactionRateK3!$F136:$V136*OFFSET(ReactionStoich!$E$5:$U$5,Z$2,0))*(TimeStep)*'Composition Moles'!$C126</f>
        <v>0</v>
      </c>
      <c r="AA114" s="19">
        <f ca="1">SUMPRODUCT(ReactionRateK3!$F136:$V136*OFFSET(ReactionStoich!$E$5:$U$5,AA$2,0))*(TimeStep)*'Composition Moles'!$C126</f>
        <v>0</v>
      </c>
      <c r="AB114" s="19">
        <f ca="1">SUMPRODUCT(ReactionRateK3!$F136:$V136*OFFSET(ReactionStoich!$E$5:$U$5,AB$2,0))*(TimeStep)*'Composition Moles'!$C126</f>
        <v>0</v>
      </c>
      <c r="AC114" s="19">
        <f ca="1">SUMPRODUCT(ReactionRateK3!$F136:$V136*OFFSET(ReactionStoich!$E$5:$U$5,AC$2,0))*(TimeStep)*'Composition Moles'!$C126</f>
        <v>0</v>
      </c>
      <c r="AD114" s="19">
        <f ca="1">SUMPRODUCT(ReactionRateK3!$F136:$V136*OFFSET(ReactionStoich!$E$5:$U$5,AD$2,0))*(TimeStep)*'Composition Moles'!$C126</f>
        <v>0</v>
      </c>
      <c r="AE114" s="19">
        <f ca="1">SUMPRODUCT(ReactionRateK3!$F136:$V136*OFFSET(ReactionStoich!$E$5:$U$5,AE$2,0))*(TimeStep)*'Composition Moles'!$C126</f>
        <v>0</v>
      </c>
      <c r="AF114" s="19">
        <f ca="1">SUMPRODUCT(ReactionRateK3!$F136:$V136*OFFSET(ReactionStoich!$E$5:$U$5,AF$2,0))*(TimeStep)*'Composition Moles'!$C126</f>
        <v>0</v>
      </c>
      <c r="AG114" s="19">
        <f ca="1">SUMPRODUCT(ReactionRateK3!$F136:$V136*OFFSET(ReactionStoich!$E$5:$U$5,AG$2,0))*(TimeStep)*'Composition Moles'!$C126</f>
        <v>-4.6220458362735903E-3</v>
      </c>
      <c r="AH114" s="19">
        <f ca="1">SUMPRODUCT(ReactionRateK3!$F136:$V136*OFFSET(ReactionStoich!$E$5:$U$5,AH$2,0))*(TimeStep)*'Composition Moles'!$C126</f>
        <v>-0.88770985334127639</v>
      </c>
      <c r="AI114" s="19">
        <f ca="1">SUMPRODUCT(ReactionRateK3!$F136:$V136*OFFSET(ReactionStoich!$E$5:$U$5,AI$2,0))*(TimeStep)*'Composition Moles'!$C126</f>
        <v>2.4598630612058954</v>
      </c>
      <c r="AJ114" s="19">
        <f ca="1">SUMPRODUCT(ReactionRateK3!$F136:$V136*OFFSET(ReactionStoich!$E$5:$U$5,AJ$2,0))*(TimeStep)*'Composition Moles'!$C126</f>
        <v>0.37401065312756665</v>
      </c>
      <c r="AK114" s="19">
        <f ca="1">SUMPRODUCT(ReactionRateK3!$F136:$V136*OFFSET(ReactionStoich!$E$5:$U$5,AK$2,0))*(TimeStep)*'Composition Moles'!$C126</f>
        <v>0</v>
      </c>
      <c r="AL114" s="19">
        <f ca="1">SUMPRODUCT(ReactionRateK3!$F136:$V136*OFFSET(ReactionStoich!$E$5:$U$5,AL$2,0))*(TimeStep)*'Composition Moles'!$C126</f>
        <v>0</v>
      </c>
      <c r="AM114" s="19">
        <f ca="1">SUMPRODUCT(ReactionRateK3!$F136:$V136*OFFSET(ReactionStoich!$E$5:$U$5,AM$2,0))*(TimeStep)*'Composition Moles'!$C126</f>
        <v>0</v>
      </c>
      <c r="AN114" s="19">
        <f ca="1">SUMPRODUCT(ReactionRateK3!$F136:$V136*OFFSET(ReactionStoich!$E$5:$U$5,AN$2,0))*(TimeStep)*'Composition Moles'!$C126</f>
        <v>0</v>
      </c>
      <c r="AO114" s="19">
        <f ca="1">SUMPRODUCT(ReactionRateK3!$F136:$V136*OFFSET(ReactionStoich!$E$5:$U$5,AO$2,0))*(TimeStep)*'Composition Moles'!$C126</f>
        <v>-1.9251014454910666E-5</v>
      </c>
      <c r="AP114" s="19">
        <f ca="1">SUMPRODUCT(ReactionRateK3!$F136:$V136*OFFSET(ReactionStoich!$E$5:$U$5,AP$2,0))*(TimeStep)*'Composition Moles'!$C126</f>
        <v>-5.5595967883694392E-3</v>
      </c>
      <c r="AQ114" s="19">
        <f ca="1">SUMPRODUCT(ReactionRateK3!$F136:$V136*OFFSET(ReactionStoich!$E$5:$U$5,AQ$2,0))*(TimeStep)*'Composition Moles'!$C126</f>
        <v>0</v>
      </c>
      <c r="AR114" s="19">
        <f ca="1">SUMPRODUCT(ReactionRateK3!$F136:$V136*OFFSET(ReactionStoich!$E$5:$U$5,AR$2,0))*(TimeStep)*'Composition Moles'!$C126</f>
        <v>0</v>
      </c>
      <c r="AS114" s="19">
        <f ca="1">SUMPRODUCT(ReactionRateK3!$F136:$V136*OFFSET(ReactionStoich!$E$5:$U$5,AS$2,0))*(TimeStep)*'Composition Moles'!$C126</f>
        <v>-0.1762902799769489</v>
      </c>
      <c r="AT114" s="19">
        <f ca="1">SUMPRODUCT(ReactionRateK3!$F136:$V136*OFFSET(ReactionStoich!$E$5:$U$5,AT$2,0))*(TimeStep)*'Composition Moles'!$C126</f>
        <v>-0.1762902799769489</v>
      </c>
      <c r="AU114" s="19">
        <f ca="1">SUMPRODUCT(ReactionRateK3!$F136:$V136*OFFSET(ReactionStoich!$E$5:$U$5,AU$2,0))*(TimeStep)*'Composition Moles'!$C126</f>
        <v>-0.1762902799769489</v>
      </c>
      <c r="AV114" s="19">
        <f ca="1">SUMPRODUCT(ReactionRateK3!$F136:$V136*OFFSET(ReactionStoich!$E$5:$U$5,AV$2,0))*(TimeStep)*'Composition Moles'!$C126</f>
        <v>0</v>
      </c>
      <c r="AW114" s="19">
        <f ca="1">SUMPRODUCT(ReactionRateK3!$F136:$V136*OFFSET(ReactionStoich!$E$5:$U$5,AW$2,0))*(TimeStep)*'Composition Moles'!$C126</f>
        <v>0</v>
      </c>
      <c r="AX114" s="19">
        <f ca="1">SUMPRODUCT(ReactionRateK3!$F136:$V136*OFFSET(ReactionStoich!$E$5:$U$5,AX$2,0))*(TimeStep)*'Composition Moles'!$C126</f>
        <v>0</v>
      </c>
      <c r="AY114" s="19">
        <f ca="1">SUMPRODUCT(ReactionRateK3!$F136:$V136*OFFSET(ReactionStoich!$E$5:$U$5,AY$2,0))*(TimeStep)*'Composition Moles'!$C126</f>
        <v>0</v>
      </c>
      <c r="AZ114" s="19">
        <f ca="1">SUMPRODUCT(ReactionRateK3!$F136:$V136*OFFSET(ReactionStoich!$E$5:$U$5,AZ$2,0))*(TimeStep)*'Composition Moles'!$C126</f>
        <v>0</v>
      </c>
      <c r="BA114" s="19">
        <f ca="1">SUMPRODUCT(ReactionRateK3!$F136:$V136*OFFSET(ReactionStoich!$E$5:$U$5,BA$2,0))*(TimeStep)*'Composition Moles'!$C126</f>
        <v>0</v>
      </c>
      <c r="BB114" s="19">
        <f ca="1">SUMPRODUCT(ReactionRateK3!$F136:$V136*OFFSET(ReactionStoich!$E$5:$U$5,BB$2,0))*(TimeStep)*'Composition Moles'!$C126</f>
        <v>0</v>
      </c>
      <c r="BC114" s="19">
        <f ca="1">SUMPRODUCT(ReactionRateK3!$F136:$V136*OFFSET(ReactionStoich!$E$5:$U$5,BC$2,0))*(TimeStep)*'Composition Moles'!$C126</f>
        <v>0</v>
      </c>
      <c r="BD114" s="19">
        <f ca="1">SUMPRODUCT(ReactionRateK3!$F136:$V136*OFFSET(ReactionStoich!$E$5:$U$5,BD$2,0))*(TimeStep)*'Composition Moles'!$C126</f>
        <v>0</v>
      </c>
      <c r="BE114" s="19">
        <f ca="1">SUMPRODUCT(ReactionRateK3!$F136:$V136*OFFSET(ReactionStoich!$E$5:$U$5,BE$2,0))*(TimeStep)*'Composition Moles'!$C126</f>
        <v>0</v>
      </c>
      <c r="BF114" s="19">
        <f ca="1">SUMPRODUCT(ReactionRateK3!$F136:$V136*OFFSET(ReactionStoich!$E$5:$U$5,BF$2,0))*(TimeStep)*'Composition Moles'!$C126</f>
        <v>0</v>
      </c>
      <c r="BG114" s="19">
        <f ca="1">SUMPRODUCT(ReactionRateK3!$F136:$V136*OFFSET(ReactionStoich!$E$5:$U$5,BG$2,0))*(TimeStep)*'Composition Moles'!$C126</f>
        <v>0</v>
      </c>
      <c r="BH114" s="19">
        <f ca="1">SUMPRODUCT(ReactionRateK3!$F136:$V136*OFFSET(ReactionStoich!$E$5:$U$5,BH$2,0))*(TimeStep)*'Composition Moles'!$C126</f>
        <v>0</v>
      </c>
      <c r="BI114" s="19">
        <f ca="1">SUMPRODUCT(ReactionRateK3!$F136:$V136*OFFSET(ReactionStoich!$E$5:$U$5,BI$2,0))*(TimeStep)*'Composition Moles'!$C126</f>
        <v>0</v>
      </c>
      <c r="BJ114" s="19">
        <f ca="1">SUMPRODUCT(ReactionRateK3!$F136:$V136*OFFSET(ReactionStoich!$E$5:$U$5,BJ$2,0))*(TimeStep)*'Composition Moles'!$C126</f>
        <v>0</v>
      </c>
      <c r="BK114" s="19">
        <f ca="1">SUMPRODUCT(ReactionRateK3!$F136:$V136*OFFSET(ReactionStoich!$E$5:$U$5,BK$2,0))*(TimeStep)*'Composition Moles'!$C126</f>
        <v>0</v>
      </c>
      <c r="BL114" s="19">
        <f ca="1">SUMPRODUCT(ReactionRateK3!$F136:$V136*OFFSET(ReactionStoich!$E$5:$U$5,BL$2,0))*(TimeStep)*'Composition Moles'!$C126</f>
        <v>0</v>
      </c>
      <c r="BM114" s="19">
        <f ca="1">SUMPRODUCT(ReactionRateK3!$F136:$V136*OFFSET(ReactionStoich!$E$5:$U$5,BM$2,0))*(TimeStep)*'Composition Moles'!$C126</f>
        <v>0</v>
      </c>
      <c r="BN114" s="19">
        <f ca="1">SUMPRODUCT(ReactionRateK3!$F136:$V136*OFFSET(ReactionStoich!$E$5:$U$5,BN$2,0))*(TimeStep)*'Composition Moles'!$C126</f>
        <v>0</v>
      </c>
      <c r="BO114" s="19">
        <f ca="1">SUMPRODUCT(ReactionRateK3!$F136:$V136*OFFSET(ReactionStoich!$E$5:$U$5,BO$2,0))*(TimeStep)*'Composition Moles'!$C126</f>
        <v>0</v>
      </c>
      <c r="BP114" s="19">
        <f ca="1">SUMPRODUCT(ReactionRateK3!$F136:$V136*OFFSET(ReactionStoich!$E$5:$U$5,BP$2,0))*(TimeStep)*'Composition Moles'!$C126</f>
        <v>0</v>
      </c>
      <c r="BQ114" s="19">
        <f ca="1">SUMPRODUCT(ReactionRateK3!$F136:$V136*OFFSET(ReactionStoich!$E$5:$U$5,BQ$2,0))*(TimeStep)*'Composition Moles'!$C126</f>
        <v>0</v>
      </c>
      <c r="BR114" s="19">
        <f ca="1">SUMPRODUCT(ReactionRateK3!$F136:$V136*OFFSET(ReactionStoich!$E$5:$U$5,BR$2,0))*(TimeStep)*'Composition Moles'!$C126</f>
        <v>0</v>
      </c>
      <c r="BS114" s="19">
        <f ca="1">SUMPRODUCT(ReactionRateK3!$F136:$V136*OFFSET(ReactionStoich!$E$5:$U$5,BS$2,0))*(TimeStep)*'Composition Moles'!$C126</f>
        <v>0</v>
      </c>
      <c r="BT114" s="19">
        <f ca="1">SUMPRODUCT(ReactionRateK3!$F136:$V136*OFFSET(ReactionStoich!$E$5:$U$5,BT$2,0))*(TimeStep)*'Composition Moles'!$C126</f>
        <v>0</v>
      </c>
      <c r="BU114" s="19">
        <f ca="1">SUMPRODUCT(ReactionRateK3!$F136:$V136*OFFSET(ReactionStoich!$E$5:$U$5,BU$2,0))*(TimeStep)*'Composition Moles'!$C126</f>
        <v>0</v>
      </c>
      <c r="BV114" s="19">
        <f ca="1">SUMPRODUCT(ReactionRateK3!$F136:$V136*OFFSET(ReactionStoich!$E$5:$U$5,BV$2,0))*(TimeStep)*'Composition Moles'!$C126</f>
        <v>0</v>
      </c>
      <c r="BW114" s="19">
        <f ca="1">SUMPRODUCT(ReactionRateK3!$F136:$V136*OFFSET(ReactionStoich!$E$5:$U$5,BW$2,0))*(TimeStep)*'Composition Moles'!$C126</f>
        <v>0</v>
      </c>
    </row>
    <row r="115" spans="1:75">
      <c r="A115">
        <f>ReactionRateK1!A137</f>
        <v>5.2499999999999893</v>
      </c>
      <c r="B115" s="20">
        <f t="shared" ca="1" si="8"/>
        <v>-1290.7573921849405</v>
      </c>
      <c r="C115" s="20">
        <f ca="1">'Composition Moles'!BZ127</f>
        <v>144189.36599032299</v>
      </c>
      <c r="D115" s="26">
        <f t="shared" ca="1" si="9"/>
        <v>8.9518209842989905E-3</v>
      </c>
      <c r="F115" s="19">
        <f ca="1">SUMPRODUCT(ReactionRateK3!$F137:$V137*OFFSET(ReactionStoich!$E$5:$U$5,F$2,0))*(TimeStep)*'Composition Moles'!$C127</f>
        <v>-5.4991536445540166E-3</v>
      </c>
      <c r="G115" s="19">
        <f ca="1">SUMPRODUCT(ReactionRateK3!$F137:$V137*OFFSET(ReactionStoich!$E$5:$U$5,G$2,0))*(TimeStep)*'Composition Moles'!$C127</f>
        <v>0</v>
      </c>
      <c r="H115" s="19">
        <f ca="1">SUMPRODUCT(ReactionRateK3!$F137:$V137*OFFSET(ReactionStoich!$E$5:$U$5,H$2,0))*(TimeStep)*'Composition Moles'!$C127</f>
        <v>5.4818706651462417E-3</v>
      </c>
      <c r="I115" s="19">
        <f ca="1">SUMPRODUCT(ReactionRateK3!$F137:$V137*OFFSET(ReactionStoich!$E$5:$U$5,I$2,0))*(TimeStep)*'Composition Moles'!$C127</f>
        <v>1.7282979407774549E-5</v>
      </c>
      <c r="J115" s="19">
        <f ca="1">SUMPRODUCT(ReactionRateK3!$F137:$V137*OFFSET(ReactionStoich!$E$5:$U$5,J$2,0))*(TimeStep)*'Composition Moles'!$C127</f>
        <v>0</v>
      </c>
      <c r="K115" s="19">
        <f ca="1">SUMPRODUCT(ReactionRateK3!$F137:$V137*OFFSET(ReactionStoich!$E$5:$U$5,K$2,0))*(TimeStep)*'Composition Moles'!$C127</f>
        <v>0</v>
      </c>
      <c r="L115" s="19">
        <f ca="1">SUMPRODUCT(ReactionRateK3!$F137:$V137*OFFSET(ReactionStoich!$E$5:$U$5,L$2,0))*(TimeStep)*'Composition Moles'!$C127</f>
        <v>0</v>
      </c>
      <c r="M115" s="19">
        <f ca="1">SUMPRODUCT(ReactionRateK3!$F137:$V137*OFFSET(ReactionStoich!$E$5:$U$5,M$2,0))*(TimeStep)*'Composition Moles'!$C127</f>
        <v>0</v>
      </c>
      <c r="N115" s="19">
        <f ca="1">SUMPRODUCT(ReactionRateK3!$F137:$V137*OFFSET(ReactionStoich!$E$5:$U$5,N$2,0))*(TimeStep)*'Composition Moles'!$C127</f>
        <v>0</v>
      </c>
      <c r="O115" s="19">
        <f ca="1">SUMPRODUCT(ReactionRateK3!$F137:$V137*OFFSET(ReactionStoich!$E$5:$U$5,O$2,0))*(TimeStep)*'Composition Moles'!$C127</f>
        <v>0</v>
      </c>
      <c r="P115" s="19">
        <f ca="1">SUMPRODUCT(ReactionRateK3!$F137:$V137*OFFSET(ReactionStoich!$E$5:$U$5,P$2,0))*(TimeStep)*'Composition Moles'!$C127</f>
        <v>0</v>
      </c>
      <c r="Q115" s="19">
        <f ca="1">SUMPRODUCT(ReactionRateK3!$F137:$V137*OFFSET(ReactionStoich!$E$5:$U$5,Q$2,0))*(TimeStep)*'Composition Moles'!$C127</f>
        <v>0</v>
      </c>
      <c r="R115" s="19">
        <f ca="1">SUMPRODUCT(ReactionRateK3!$F137:$V137*OFFSET(ReactionStoich!$E$5:$U$5,R$2,0))*(TimeStep)*'Composition Moles'!$C127</f>
        <v>0</v>
      </c>
      <c r="S115" s="19">
        <f ca="1">SUMPRODUCT(ReactionRateK3!$F137:$V137*OFFSET(ReactionStoich!$E$5:$U$5,S$2,0))*(TimeStep)*'Composition Moles'!$C127</f>
        <v>0.85647899870290334</v>
      </c>
      <c r="T115" s="19">
        <f ca="1">SUMPRODUCT(ReactionRateK3!$F137:$V137*OFFSET(ReactionStoich!$E$5:$U$5,T$2,0))*(TimeStep)*'Composition Moles'!$C127</f>
        <v>0</v>
      </c>
      <c r="U115" s="19">
        <f ca="1">SUMPRODUCT(ReactionRateK3!$F137:$V137*OFFSET(ReactionStoich!$E$5:$U$5,U$2,0))*(TimeStep)*'Composition Moles'!$C127</f>
        <v>0</v>
      </c>
      <c r="V115" s="19">
        <f ca="1">SUMPRODUCT(ReactionRateK3!$F137:$V137*OFFSET(ReactionStoich!$E$5:$U$5,V$2,0))*(TimeStep)*'Composition Moles'!$C127</f>
        <v>0</v>
      </c>
      <c r="W115" s="19">
        <f ca="1">SUMPRODUCT(ReactionRateK3!$F137:$V137*OFFSET(ReactionStoich!$E$5:$U$5,W$2,0))*(TimeStep)*'Composition Moles'!$C127</f>
        <v>0</v>
      </c>
      <c r="X115" s="19">
        <f ca="1">SUMPRODUCT(ReactionRateK3!$F137:$V137*OFFSET(ReactionStoich!$E$5:$U$5,X$2,0))*(TimeStep)*'Composition Moles'!$C127</f>
        <v>0</v>
      </c>
      <c r="Y115" s="19">
        <f ca="1">SUMPRODUCT(ReactionRateK3!$F137:$V137*OFFSET(ReactionStoich!$E$5:$U$5,Y$2,0))*(TimeStep)*'Composition Moles'!$C127</f>
        <v>-2.2289339033011131</v>
      </c>
      <c r="Z115" s="19">
        <f ca="1">SUMPRODUCT(ReactionRateK3!$F137:$V137*OFFSET(ReactionStoich!$E$5:$U$5,Z$2,0))*(TimeStep)*'Composition Moles'!$C127</f>
        <v>0</v>
      </c>
      <c r="AA115" s="19">
        <f ca="1">SUMPRODUCT(ReactionRateK3!$F137:$V137*OFFSET(ReactionStoich!$E$5:$U$5,AA$2,0))*(TimeStep)*'Composition Moles'!$C127</f>
        <v>0</v>
      </c>
      <c r="AB115" s="19">
        <f ca="1">SUMPRODUCT(ReactionRateK3!$F137:$V137*OFFSET(ReactionStoich!$E$5:$U$5,AB$2,0))*(TimeStep)*'Composition Moles'!$C127</f>
        <v>0</v>
      </c>
      <c r="AC115" s="19">
        <f ca="1">SUMPRODUCT(ReactionRateK3!$F137:$V137*OFFSET(ReactionStoich!$E$5:$U$5,AC$2,0))*(TimeStep)*'Composition Moles'!$C127</f>
        <v>0</v>
      </c>
      <c r="AD115" s="19">
        <f ca="1">SUMPRODUCT(ReactionRateK3!$F137:$V137*OFFSET(ReactionStoich!$E$5:$U$5,AD$2,0))*(TimeStep)*'Composition Moles'!$C127</f>
        <v>0</v>
      </c>
      <c r="AE115" s="19">
        <f ca="1">SUMPRODUCT(ReactionRateK3!$F137:$V137*OFFSET(ReactionStoich!$E$5:$U$5,AE$2,0))*(TimeStep)*'Composition Moles'!$C127</f>
        <v>0</v>
      </c>
      <c r="AF115" s="19">
        <f ca="1">SUMPRODUCT(ReactionRateK3!$F137:$V137*OFFSET(ReactionStoich!$E$5:$U$5,AF$2,0))*(TimeStep)*'Composition Moles'!$C127</f>
        <v>0</v>
      </c>
      <c r="AG115" s="19">
        <f ca="1">SUMPRODUCT(ReactionRateK3!$F137:$V137*OFFSET(ReactionStoich!$E$5:$U$5,AG$2,0))*(TimeStep)*'Composition Moles'!$C127</f>
        <v>-4.4461750592946275E-3</v>
      </c>
      <c r="AH115" s="19">
        <f ca="1">SUMPRODUCT(ReactionRateK3!$F137:$V137*OFFSET(ReactionStoich!$E$5:$U$5,AH$2,0))*(TimeStep)*'Composition Moles'!$C127</f>
        <v>-0.89019147254695119</v>
      </c>
      <c r="AI115" s="19">
        <f ca="1">SUMPRODUCT(ReactionRateK3!$F137:$V137*OFFSET(ReactionStoich!$E$5:$U$5,AI$2,0))*(TimeStep)*'Composition Moles'!$C127</f>
        <v>2.4308696827505374</v>
      </c>
      <c r="AJ115" s="19">
        <f ca="1">SUMPRODUCT(ReactionRateK3!$F137:$V137*OFFSET(ReactionStoich!$E$5:$U$5,AJ$2,0))*(TimeStep)*'Composition Moles'!$C127</f>
        <v>0.3632143656177409</v>
      </c>
      <c r="AK115" s="19">
        <f ca="1">SUMPRODUCT(ReactionRateK3!$F137:$V137*OFFSET(ReactionStoich!$E$5:$U$5,AK$2,0))*(TimeStep)*'Composition Moles'!$C127</f>
        <v>0</v>
      </c>
      <c r="AL115" s="19">
        <f ca="1">SUMPRODUCT(ReactionRateK3!$F137:$V137*OFFSET(ReactionStoich!$E$5:$U$5,AL$2,0))*(TimeStep)*'Composition Moles'!$C127</f>
        <v>0</v>
      </c>
      <c r="AM115" s="19">
        <f ca="1">SUMPRODUCT(ReactionRateK3!$F137:$V137*OFFSET(ReactionStoich!$E$5:$U$5,AM$2,0))*(TimeStep)*'Composition Moles'!$C127</f>
        <v>0</v>
      </c>
      <c r="AN115" s="19">
        <f ca="1">SUMPRODUCT(ReactionRateK3!$F137:$V137*OFFSET(ReactionStoich!$E$5:$U$5,AN$2,0))*(TimeStep)*'Composition Moles'!$C127</f>
        <v>0</v>
      </c>
      <c r="AO115" s="19">
        <f ca="1">SUMPRODUCT(ReactionRateK3!$F137:$V137*OFFSET(ReactionStoich!$E$5:$U$5,AO$2,0))*(TimeStep)*'Composition Moles'!$C127</f>
        <v>-1.7282979407774549E-5</v>
      </c>
      <c r="AP115" s="19">
        <f ca="1">SUMPRODUCT(ReactionRateK3!$F137:$V137*OFFSET(ReactionStoich!$E$5:$U$5,AP$2,0))*(TimeStep)*'Composition Moles'!$C127</f>
        <v>-5.1732663457349339E-3</v>
      </c>
      <c r="AQ115" s="19">
        <f ca="1">SUMPRODUCT(ReactionRateK3!$F137:$V137*OFFSET(ReactionStoich!$E$5:$U$5,AQ$2,0))*(TimeStep)*'Composition Moles'!$C127</f>
        <v>0</v>
      </c>
      <c r="AR115" s="19">
        <f ca="1">SUMPRODUCT(ReactionRateK3!$F137:$V137*OFFSET(ReactionStoich!$E$5:$U$5,AR$2,0))*(TimeStep)*'Composition Moles'!$C127</f>
        <v>0</v>
      </c>
      <c r="AS115" s="19">
        <f ca="1">SUMPRODUCT(ReactionRateK3!$F137:$V137*OFFSET(ReactionStoich!$E$5:$U$5,AS$2,0))*(TimeStep)*'Composition Moles'!$C127</f>
        <v>-0.17393364894622657</v>
      </c>
      <c r="AT115" s="19">
        <f ca="1">SUMPRODUCT(ReactionRateK3!$F137:$V137*OFFSET(ReactionStoich!$E$5:$U$5,AT$2,0))*(TimeStep)*'Composition Moles'!$C127</f>
        <v>-0.17393364894622657</v>
      </c>
      <c r="AU115" s="19">
        <f ca="1">SUMPRODUCT(ReactionRateK3!$F137:$V137*OFFSET(ReactionStoich!$E$5:$U$5,AU$2,0))*(TimeStep)*'Composition Moles'!$C127</f>
        <v>-0.17393364894622657</v>
      </c>
      <c r="AV115" s="19">
        <f ca="1">SUMPRODUCT(ReactionRateK3!$F137:$V137*OFFSET(ReactionStoich!$E$5:$U$5,AV$2,0))*(TimeStep)*'Composition Moles'!$C127</f>
        <v>0</v>
      </c>
      <c r="AW115" s="19">
        <f ca="1">SUMPRODUCT(ReactionRateK3!$F137:$V137*OFFSET(ReactionStoich!$E$5:$U$5,AW$2,0))*(TimeStep)*'Composition Moles'!$C127</f>
        <v>0</v>
      </c>
      <c r="AX115" s="19">
        <f ca="1">SUMPRODUCT(ReactionRateK3!$F137:$V137*OFFSET(ReactionStoich!$E$5:$U$5,AX$2,0))*(TimeStep)*'Composition Moles'!$C127</f>
        <v>0</v>
      </c>
      <c r="AY115" s="19">
        <f ca="1">SUMPRODUCT(ReactionRateK3!$F137:$V137*OFFSET(ReactionStoich!$E$5:$U$5,AY$2,0))*(TimeStep)*'Composition Moles'!$C127</f>
        <v>0</v>
      </c>
      <c r="AZ115" s="19">
        <f ca="1">SUMPRODUCT(ReactionRateK3!$F137:$V137*OFFSET(ReactionStoich!$E$5:$U$5,AZ$2,0))*(TimeStep)*'Composition Moles'!$C127</f>
        <v>0</v>
      </c>
      <c r="BA115" s="19">
        <f ca="1">SUMPRODUCT(ReactionRateK3!$F137:$V137*OFFSET(ReactionStoich!$E$5:$U$5,BA$2,0))*(TimeStep)*'Composition Moles'!$C127</f>
        <v>0</v>
      </c>
      <c r="BB115" s="19">
        <f ca="1">SUMPRODUCT(ReactionRateK3!$F137:$V137*OFFSET(ReactionStoich!$E$5:$U$5,BB$2,0))*(TimeStep)*'Composition Moles'!$C127</f>
        <v>0</v>
      </c>
      <c r="BC115" s="19">
        <f ca="1">SUMPRODUCT(ReactionRateK3!$F137:$V137*OFFSET(ReactionStoich!$E$5:$U$5,BC$2,0))*(TimeStep)*'Composition Moles'!$C127</f>
        <v>0</v>
      </c>
      <c r="BD115" s="19">
        <f ca="1">SUMPRODUCT(ReactionRateK3!$F137:$V137*OFFSET(ReactionStoich!$E$5:$U$5,BD$2,0))*(TimeStep)*'Composition Moles'!$C127</f>
        <v>0</v>
      </c>
      <c r="BE115" s="19">
        <f ca="1">SUMPRODUCT(ReactionRateK3!$F137:$V137*OFFSET(ReactionStoich!$E$5:$U$5,BE$2,0))*(TimeStep)*'Composition Moles'!$C127</f>
        <v>0</v>
      </c>
      <c r="BF115" s="19">
        <f ca="1">SUMPRODUCT(ReactionRateK3!$F137:$V137*OFFSET(ReactionStoich!$E$5:$U$5,BF$2,0))*(TimeStep)*'Composition Moles'!$C127</f>
        <v>0</v>
      </c>
      <c r="BG115" s="19">
        <f ca="1">SUMPRODUCT(ReactionRateK3!$F137:$V137*OFFSET(ReactionStoich!$E$5:$U$5,BG$2,0))*(TimeStep)*'Composition Moles'!$C127</f>
        <v>0</v>
      </c>
      <c r="BH115" s="19">
        <f ca="1">SUMPRODUCT(ReactionRateK3!$F137:$V137*OFFSET(ReactionStoich!$E$5:$U$5,BH$2,0))*(TimeStep)*'Composition Moles'!$C127</f>
        <v>0</v>
      </c>
      <c r="BI115" s="19">
        <f ca="1">SUMPRODUCT(ReactionRateK3!$F137:$V137*OFFSET(ReactionStoich!$E$5:$U$5,BI$2,0))*(TimeStep)*'Composition Moles'!$C127</f>
        <v>0</v>
      </c>
      <c r="BJ115" s="19">
        <f ca="1">SUMPRODUCT(ReactionRateK3!$F137:$V137*OFFSET(ReactionStoich!$E$5:$U$5,BJ$2,0))*(TimeStep)*'Composition Moles'!$C127</f>
        <v>0</v>
      </c>
      <c r="BK115" s="19">
        <f ca="1">SUMPRODUCT(ReactionRateK3!$F137:$V137*OFFSET(ReactionStoich!$E$5:$U$5,BK$2,0))*(TimeStep)*'Composition Moles'!$C127</f>
        <v>0</v>
      </c>
      <c r="BL115" s="19">
        <f ca="1">SUMPRODUCT(ReactionRateK3!$F137:$V137*OFFSET(ReactionStoich!$E$5:$U$5,BL$2,0))*(TimeStep)*'Composition Moles'!$C127</f>
        <v>0</v>
      </c>
      <c r="BM115" s="19">
        <f ca="1">SUMPRODUCT(ReactionRateK3!$F137:$V137*OFFSET(ReactionStoich!$E$5:$U$5,BM$2,0))*(TimeStep)*'Composition Moles'!$C127</f>
        <v>0</v>
      </c>
      <c r="BN115" s="19">
        <f ca="1">SUMPRODUCT(ReactionRateK3!$F137:$V137*OFFSET(ReactionStoich!$E$5:$U$5,BN$2,0))*(TimeStep)*'Composition Moles'!$C127</f>
        <v>0</v>
      </c>
      <c r="BO115" s="19">
        <f ca="1">SUMPRODUCT(ReactionRateK3!$F137:$V137*OFFSET(ReactionStoich!$E$5:$U$5,BO$2,0))*(TimeStep)*'Composition Moles'!$C127</f>
        <v>0</v>
      </c>
      <c r="BP115" s="19">
        <f ca="1">SUMPRODUCT(ReactionRateK3!$F137:$V137*OFFSET(ReactionStoich!$E$5:$U$5,BP$2,0))*(TimeStep)*'Composition Moles'!$C127</f>
        <v>0</v>
      </c>
      <c r="BQ115" s="19">
        <f ca="1">SUMPRODUCT(ReactionRateK3!$F137:$V137*OFFSET(ReactionStoich!$E$5:$U$5,BQ$2,0))*(TimeStep)*'Composition Moles'!$C127</f>
        <v>0</v>
      </c>
      <c r="BR115" s="19">
        <f ca="1">SUMPRODUCT(ReactionRateK3!$F137:$V137*OFFSET(ReactionStoich!$E$5:$U$5,BR$2,0))*(TimeStep)*'Composition Moles'!$C127</f>
        <v>0</v>
      </c>
      <c r="BS115" s="19">
        <f ca="1">SUMPRODUCT(ReactionRateK3!$F137:$V137*OFFSET(ReactionStoich!$E$5:$U$5,BS$2,0))*(TimeStep)*'Composition Moles'!$C127</f>
        <v>0</v>
      </c>
      <c r="BT115" s="19">
        <f ca="1">SUMPRODUCT(ReactionRateK3!$F137:$V137*OFFSET(ReactionStoich!$E$5:$U$5,BT$2,0))*(TimeStep)*'Composition Moles'!$C127</f>
        <v>0</v>
      </c>
      <c r="BU115" s="19">
        <f ca="1">SUMPRODUCT(ReactionRateK3!$F137:$V137*OFFSET(ReactionStoich!$E$5:$U$5,BU$2,0))*(TimeStep)*'Composition Moles'!$C127</f>
        <v>0</v>
      </c>
      <c r="BV115" s="19">
        <f ca="1">SUMPRODUCT(ReactionRateK3!$F137:$V137*OFFSET(ReactionStoich!$E$5:$U$5,BV$2,0))*(TimeStep)*'Composition Moles'!$C127</f>
        <v>0</v>
      </c>
      <c r="BW115" s="19">
        <f ca="1">SUMPRODUCT(ReactionRateK3!$F137:$V137*OFFSET(ReactionStoich!$E$5:$U$5,BW$2,0))*(TimeStep)*'Composition Moles'!$C127</f>
        <v>0</v>
      </c>
    </row>
    <row r="116" spans="1:75">
      <c r="A116">
        <f>ReactionRateK1!A138</f>
        <v>5.2999999999999892</v>
      </c>
      <c r="B116" s="20">
        <f t="shared" ca="1" si="8"/>
        <v>-1285.2246549556455</v>
      </c>
      <c r="C116" s="20">
        <f ca="1">'Composition Moles'!BZ128</f>
        <v>144183.98753519449</v>
      </c>
      <c r="D116" s="26">
        <f t="shared" ca="1" si="9"/>
        <v>8.9137821538049049E-3</v>
      </c>
      <c r="F116" s="19">
        <f ca="1">SUMPRODUCT(ReactionRateK3!$F138:$V138*OFFSET(ReactionStoich!$E$5:$U$5,F$2,0))*(TimeStep)*'Composition Moles'!$C128</f>
        <v>-5.1460127523361475E-3</v>
      </c>
      <c r="G116" s="19">
        <f ca="1">SUMPRODUCT(ReactionRateK3!$F138:$V138*OFFSET(ReactionStoich!$E$5:$U$5,G$2,0))*(TimeStep)*'Composition Moles'!$C128</f>
        <v>0</v>
      </c>
      <c r="H116" s="19">
        <f ca="1">SUMPRODUCT(ReactionRateK3!$F138:$V138*OFFSET(ReactionStoich!$E$5:$U$5,H$2,0))*(TimeStep)*'Composition Moles'!$C128</f>
        <v>5.1304965062409311E-3</v>
      </c>
      <c r="I116" s="19">
        <f ca="1">SUMPRODUCT(ReactionRateK3!$F138:$V138*OFFSET(ReactionStoich!$E$5:$U$5,I$2,0))*(TimeStep)*'Composition Moles'!$C128</f>
        <v>1.5516246095216923E-5</v>
      </c>
      <c r="J116" s="19">
        <f ca="1">SUMPRODUCT(ReactionRateK3!$F138:$V138*OFFSET(ReactionStoich!$E$5:$U$5,J$2,0))*(TimeStep)*'Composition Moles'!$C128</f>
        <v>0</v>
      </c>
      <c r="K116" s="19">
        <f ca="1">SUMPRODUCT(ReactionRateK3!$F138:$V138*OFFSET(ReactionStoich!$E$5:$U$5,K$2,0))*(TimeStep)*'Composition Moles'!$C128</f>
        <v>0</v>
      </c>
      <c r="L116" s="19">
        <f ca="1">SUMPRODUCT(ReactionRateK3!$F138:$V138*OFFSET(ReactionStoich!$E$5:$U$5,L$2,0))*(TimeStep)*'Composition Moles'!$C128</f>
        <v>0</v>
      </c>
      <c r="M116" s="19">
        <f ca="1">SUMPRODUCT(ReactionRateK3!$F138:$V138*OFFSET(ReactionStoich!$E$5:$U$5,M$2,0))*(TimeStep)*'Composition Moles'!$C128</f>
        <v>0</v>
      </c>
      <c r="N116" s="19">
        <f ca="1">SUMPRODUCT(ReactionRateK3!$F138:$V138*OFFSET(ReactionStoich!$E$5:$U$5,N$2,0))*(TimeStep)*'Composition Moles'!$C128</f>
        <v>0</v>
      </c>
      <c r="O116" s="19">
        <f ca="1">SUMPRODUCT(ReactionRateK3!$F138:$V138*OFFSET(ReactionStoich!$E$5:$U$5,O$2,0))*(TimeStep)*'Composition Moles'!$C128</f>
        <v>0</v>
      </c>
      <c r="P116" s="19">
        <f ca="1">SUMPRODUCT(ReactionRateK3!$F138:$V138*OFFSET(ReactionStoich!$E$5:$U$5,P$2,0))*(TimeStep)*'Composition Moles'!$C128</f>
        <v>0</v>
      </c>
      <c r="Q116" s="19">
        <f ca="1">SUMPRODUCT(ReactionRateK3!$F138:$V138*OFFSET(ReactionStoich!$E$5:$U$5,Q$2,0))*(TimeStep)*'Composition Moles'!$C128</f>
        <v>0</v>
      </c>
      <c r="R116" s="19">
        <f ca="1">SUMPRODUCT(ReactionRateK3!$F138:$V138*OFFSET(ReactionStoich!$E$5:$U$5,R$2,0))*(TimeStep)*'Composition Moles'!$C128</f>
        <v>0</v>
      </c>
      <c r="S116" s="19">
        <f ca="1">SUMPRODUCT(ReactionRateK3!$F138:$V138*OFFSET(ReactionStoich!$E$5:$U$5,S$2,0))*(TimeStep)*'Composition Moles'!$C128</f>
        <v>0.82908660210373686</v>
      </c>
      <c r="T116" s="19">
        <f ca="1">SUMPRODUCT(ReactionRateK3!$F138:$V138*OFFSET(ReactionStoich!$E$5:$U$5,T$2,0))*(TimeStep)*'Composition Moles'!$C128</f>
        <v>0</v>
      </c>
      <c r="U116" s="19">
        <f ca="1">SUMPRODUCT(ReactionRateK3!$F138:$V138*OFFSET(ReactionStoich!$E$5:$U$5,U$2,0))*(TimeStep)*'Composition Moles'!$C128</f>
        <v>0</v>
      </c>
      <c r="V116" s="19">
        <f ca="1">SUMPRODUCT(ReactionRateK3!$F138:$V138*OFFSET(ReactionStoich!$E$5:$U$5,V$2,0))*(TimeStep)*'Composition Moles'!$C128</f>
        <v>0</v>
      </c>
      <c r="W116" s="19">
        <f ca="1">SUMPRODUCT(ReactionRateK3!$F138:$V138*OFFSET(ReactionStoich!$E$5:$U$5,W$2,0))*(TimeStep)*'Composition Moles'!$C128</f>
        <v>0</v>
      </c>
      <c r="X116" s="19">
        <f ca="1">SUMPRODUCT(ReactionRateK3!$F138:$V138*OFFSET(ReactionStoich!$E$5:$U$5,X$2,0))*(TimeStep)*'Composition Moles'!$C128</f>
        <v>0</v>
      </c>
      <c r="Y116" s="19">
        <f ca="1">SUMPRODUCT(ReactionRateK3!$F138:$V138*OFFSET(ReactionStoich!$E$5:$U$5,Y$2,0))*(TimeStep)*'Composition Moles'!$C128</f>
        <v>-2.1675631127302268</v>
      </c>
      <c r="Z116" s="19">
        <f ca="1">SUMPRODUCT(ReactionRateK3!$F138:$V138*OFFSET(ReactionStoich!$E$5:$U$5,Z$2,0))*(TimeStep)*'Composition Moles'!$C128</f>
        <v>0</v>
      </c>
      <c r="AA116" s="19">
        <f ca="1">SUMPRODUCT(ReactionRateK3!$F138:$V138*OFFSET(ReactionStoich!$E$5:$U$5,AA$2,0))*(TimeStep)*'Composition Moles'!$C128</f>
        <v>0</v>
      </c>
      <c r="AB116" s="19">
        <f ca="1">SUMPRODUCT(ReactionRateK3!$F138:$V138*OFFSET(ReactionStoich!$E$5:$U$5,AB$2,0))*(TimeStep)*'Composition Moles'!$C128</f>
        <v>0</v>
      </c>
      <c r="AC116" s="19">
        <f ca="1">SUMPRODUCT(ReactionRateK3!$F138:$V138*OFFSET(ReactionStoich!$E$5:$U$5,AC$2,0))*(TimeStep)*'Composition Moles'!$C128</f>
        <v>0</v>
      </c>
      <c r="AD116" s="19">
        <f ca="1">SUMPRODUCT(ReactionRateK3!$F138:$V138*OFFSET(ReactionStoich!$E$5:$U$5,AD$2,0))*(TimeStep)*'Composition Moles'!$C128</f>
        <v>0</v>
      </c>
      <c r="AE116" s="19">
        <f ca="1">SUMPRODUCT(ReactionRateK3!$F138:$V138*OFFSET(ReactionStoich!$E$5:$U$5,AE$2,0))*(TimeStep)*'Composition Moles'!$C128</f>
        <v>0</v>
      </c>
      <c r="AF116" s="19">
        <f ca="1">SUMPRODUCT(ReactionRateK3!$F138:$V138*OFFSET(ReactionStoich!$E$5:$U$5,AF$2,0))*(TimeStep)*'Composition Moles'!$C128</f>
        <v>0</v>
      </c>
      <c r="AG116" s="19">
        <f ca="1">SUMPRODUCT(ReactionRateK3!$F138:$V138*OFFSET(ReactionStoich!$E$5:$U$5,AG$2,0))*(TimeStep)*'Composition Moles'!$C128</f>
        <v>-4.2604760590687829E-3</v>
      </c>
      <c r="AH116" s="19">
        <f ca="1">SUMPRODUCT(ReactionRateK3!$F138:$V138*OFFSET(ReactionStoich!$E$5:$U$5,AH$2,0))*(TimeStep)*'Composition Moles'!$C128</f>
        <v>-0.89229199726659936</v>
      </c>
      <c r="AI116" s="19">
        <f ca="1">SUMPRODUCT(ReactionRateK3!$F138:$V138*OFFSET(ReactionStoich!$E$5:$U$5,AI$2,0))*(TimeStep)*'Composition Moles'!$C128</f>
        <v>2.4021007174616398</v>
      </c>
      <c r="AJ116" s="19">
        <f ca="1">SUMPRODUCT(ReactionRateK3!$F138:$V138*OFFSET(ReactionStoich!$E$5:$U$5,AJ$2,0))*(TimeStep)*'Composition Moles'!$C128</f>
        <v>0.35262571676403875</v>
      </c>
      <c r="AK116" s="19">
        <f ca="1">SUMPRODUCT(ReactionRateK3!$F138:$V138*OFFSET(ReactionStoich!$E$5:$U$5,AK$2,0))*(TimeStep)*'Composition Moles'!$C128</f>
        <v>0</v>
      </c>
      <c r="AL116" s="19">
        <f ca="1">SUMPRODUCT(ReactionRateK3!$F138:$V138*OFFSET(ReactionStoich!$E$5:$U$5,AL$2,0))*(TimeStep)*'Composition Moles'!$C128</f>
        <v>0</v>
      </c>
      <c r="AM116" s="19">
        <f ca="1">SUMPRODUCT(ReactionRateK3!$F138:$V138*OFFSET(ReactionStoich!$E$5:$U$5,AM$2,0))*(TimeStep)*'Composition Moles'!$C128</f>
        <v>0</v>
      </c>
      <c r="AN116" s="19">
        <f ca="1">SUMPRODUCT(ReactionRateK3!$F138:$V138*OFFSET(ReactionStoich!$E$5:$U$5,AN$2,0))*(TimeStep)*'Composition Moles'!$C128</f>
        <v>0</v>
      </c>
      <c r="AO116" s="19">
        <f ca="1">SUMPRODUCT(ReactionRateK3!$F138:$V138*OFFSET(ReactionStoich!$E$5:$U$5,AO$2,0))*(TimeStep)*'Composition Moles'!$C128</f>
        <v>-1.5516246095216923E-5</v>
      </c>
      <c r="AP116" s="19">
        <f ca="1">SUMPRODUCT(ReactionRateK3!$F138:$V138*OFFSET(ReactionStoich!$E$5:$U$5,AP$2,0))*(TimeStep)*'Composition Moles'!$C128</f>
        <v>-4.8140950331565496E-3</v>
      </c>
      <c r="AQ116" s="19">
        <f ca="1">SUMPRODUCT(ReactionRateK3!$F138:$V138*OFFSET(ReactionStoich!$E$5:$U$5,AQ$2,0))*(TimeStep)*'Composition Moles'!$C128</f>
        <v>0</v>
      </c>
      <c r="AR116" s="19">
        <f ca="1">SUMPRODUCT(ReactionRateK3!$F138:$V138*OFFSET(ReactionStoich!$E$5:$U$5,AR$2,0))*(TimeStep)*'Composition Moles'!$C128</f>
        <v>0</v>
      </c>
      <c r="AS116" s="19">
        <f ca="1">SUMPRODUCT(ReactionRateK3!$F138:$V138*OFFSET(ReactionStoich!$E$5:$U$5,AS$2,0))*(TimeStep)*'Composition Moles'!$C128</f>
        <v>-0.17162261299808965</v>
      </c>
      <c r="AT116" s="19">
        <f ca="1">SUMPRODUCT(ReactionRateK3!$F138:$V138*OFFSET(ReactionStoich!$E$5:$U$5,AT$2,0))*(TimeStep)*'Composition Moles'!$C128</f>
        <v>-0.17162261299808965</v>
      </c>
      <c r="AU116" s="19">
        <f ca="1">SUMPRODUCT(ReactionRateK3!$F138:$V138*OFFSET(ReactionStoich!$E$5:$U$5,AU$2,0))*(TimeStep)*'Composition Moles'!$C128</f>
        <v>-0.17162261299808965</v>
      </c>
      <c r="AV116" s="19">
        <f ca="1">SUMPRODUCT(ReactionRateK3!$F138:$V138*OFFSET(ReactionStoich!$E$5:$U$5,AV$2,0))*(TimeStep)*'Composition Moles'!$C128</f>
        <v>0</v>
      </c>
      <c r="AW116" s="19">
        <f ca="1">SUMPRODUCT(ReactionRateK3!$F138:$V138*OFFSET(ReactionStoich!$E$5:$U$5,AW$2,0))*(TimeStep)*'Composition Moles'!$C128</f>
        <v>0</v>
      </c>
      <c r="AX116" s="19">
        <f ca="1">SUMPRODUCT(ReactionRateK3!$F138:$V138*OFFSET(ReactionStoich!$E$5:$U$5,AX$2,0))*(TimeStep)*'Composition Moles'!$C128</f>
        <v>0</v>
      </c>
      <c r="AY116" s="19">
        <f ca="1">SUMPRODUCT(ReactionRateK3!$F138:$V138*OFFSET(ReactionStoich!$E$5:$U$5,AY$2,0))*(TimeStep)*'Composition Moles'!$C128</f>
        <v>0</v>
      </c>
      <c r="AZ116" s="19">
        <f ca="1">SUMPRODUCT(ReactionRateK3!$F138:$V138*OFFSET(ReactionStoich!$E$5:$U$5,AZ$2,0))*(TimeStep)*'Composition Moles'!$C128</f>
        <v>0</v>
      </c>
      <c r="BA116" s="19">
        <f ca="1">SUMPRODUCT(ReactionRateK3!$F138:$V138*OFFSET(ReactionStoich!$E$5:$U$5,BA$2,0))*(TimeStep)*'Composition Moles'!$C128</f>
        <v>0</v>
      </c>
      <c r="BB116" s="19">
        <f ca="1">SUMPRODUCT(ReactionRateK3!$F138:$V138*OFFSET(ReactionStoich!$E$5:$U$5,BB$2,0))*(TimeStep)*'Composition Moles'!$C128</f>
        <v>0</v>
      </c>
      <c r="BC116" s="19">
        <f ca="1">SUMPRODUCT(ReactionRateK3!$F138:$V138*OFFSET(ReactionStoich!$E$5:$U$5,BC$2,0))*(TimeStep)*'Composition Moles'!$C128</f>
        <v>0</v>
      </c>
      <c r="BD116" s="19">
        <f ca="1">SUMPRODUCT(ReactionRateK3!$F138:$V138*OFFSET(ReactionStoich!$E$5:$U$5,BD$2,0))*(TimeStep)*'Composition Moles'!$C128</f>
        <v>0</v>
      </c>
      <c r="BE116" s="19">
        <f ca="1">SUMPRODUCT(ReactionRateK3!$F138:$V138*OFFSET(ReactionStoich!$E$5:$U$5,BE$2,0))*(TimeStep)*'Composition Moles'!$C128</f>
        <v>0</v>
      </c>
      <c r="BF116" s="19">
        <f ca="1">SUMPRODUCT(ReactionRateK3!$F138:$V138*OFFSET(ReactionStoich!$E$5:$U$5,BF$2,0))*(TimeStep)*'Composition Moles'!$C128</f>
        <v>0</v>
      </c>
      <c r="BG116" s="19">
        <f ca="1">SUMPRODUCT(ReactionRateK3!$F138:$V138*OFFSET(ReactionStoich!$E$5:$U$5,BG$2,0))*(TimeStep)*'Composition Moles'!$C128</f>
        <v>0</v>
      </c>
      <c r="BH116" s="19">
        <f ca="1">SUMPRODUCT(ReactionRateK3!$F138:$V138*OFFSET(ReactionStoich!$E$5:$U$5,BH$2,0))*(TimeStep)*'Composition Moles'!$C128</f>
        <v>0</v>
      </c>
      <c r="BI116" s="19">
        <f ca="1">SUMPRODUCT(ReactionRateK3!$F138:$V138*OFFSET(ReactionStoich!$E$5:$U$5,BI$2,0))*(TimeStep)*'Composition Moles'!$C128</f>
        <v>0</v>
      </c>
      <c r="BJ116" s="19">
        <f ca="1">SUMPRODUCT(ReactionRateK3!$F138:$V138*OFFSET(ReactionStoich!$E$5:$U$5,BJ$2,0))*(TimeStep)*'Composition Moles'!$C128</f>
        <v>0</v>
      </c>
      <c r="BK116" s="19">
        <f ca="1">SUMPRODUCT(ReactionRateK3!$F138:$V138*OFFSET(ReactionStoich!$E$5:$U$5,BK$2,0))*(TimeStep)*'Composition Moles'!$C128</f>
        <v>0</v>
      </c>
      <c r="BL116" s="19">
        <f ca="1">SUMPRODUCT(ReactionRateK3!$F138:$V138*OFFSET(ReactionStoich!$E$5:$U$5,BL$2,0))*(TimeStep)*'Composition Moles'!$C128</f>
        <v>0</v>
      </c>
      <c r="BM116" s="19">
        <f ca="1">SUMPRODUCT(ReactionRateK3!$F138:$V138*OFFSET(ReactionStoich!$E$5:$U$5,BM$2,0))*(TimeStep)*'Composition Moles'!$C128</f>
        <v>0</v>
      </c>
      <c r="BN116" s="19">
        <f ca="1">SUMPRODUCT(ReactionRateK3!$F138:$V138*OFFSET(ReactionStoich!$E$5:$U$5,BN$2,0))*(TimeStep)*'Composition Moles'!$C128</f>
        <v>0</v>
      </c>
      <c r="BO116" s="19">
        <f ca="1">SUMPRODUCT(ReactionRateK3!$F138:$V138*OFFSET(ReactionStoich!$E$5:$U$5,BO$2,0))*(TimeStep)*'Composition Moles'!$C128</f>
        <v>0</v>
      </c>
      <c r="BP116" s="19">
        <f ca="1">SUMPRODUCT(ReactionRateK3!$F138:$V138*OFFSET(ReactionStoich!$E$5:$U$5,BP$2,0))*(TimeStep)*'Composition Moles'!$C128</f>
        <v>0</v>
      </c>
      <c r="BQ116" s="19">
        <f ca="1">SUMPRODUCT(ReactionRateK3!$F138:$V138*OFFSET(ReactionStoich!$E$5:$U$5,BQ$2,0))*(TimeStep)*'Composition Moles'!$C128</f>
        <v>0</v>
      </c>
      <c r="BR116" s="19">
        <f ca="1">SUMPRODUCT(ReactionRateK3!$F138:$V138*OFFSET(ReactionStoich!$E$5:$U$5,BR$2,0))*(TimeStep)*'Composition Moles'!$C128</f>
        <v>0</v>
      </c>
      <c r="BS116" s="19">
        <f ca="1">SUMPRODUCT(ReactionRateK3!$F138:$V138*OFFSET(ReactionStoich!$E$5:$U$5,BS$2,0))*(TimeStep)*'Composition Moles'!$C128</f>
        <v>0</v>
      </c>
      <c r="BT116" s="19">
        <f ca="1">SUMPRODUCT(ReactionRateK3!$F138:$V138*OFFSET(ReactionStoich!$E$5:$U$5,BT$2,0))*(TimeStep)*'Composition Moles'!$C128</f>
        <v>0</v>
      </c>
      <c r="BU116" s="19">
        <f ca="1">SUMPRODUCT(ReactionRateK3!$F138:$V138*OFFSET(ReactionStoich!$E$5:$U$5,BU$2,0))*(TimeStep)*'Composition Moles'!$C128</f>
        <v>0</v>
      </c>
      <c r="BV116" s="19">
        <f ca="1">SUMPRODUCT(ReactionRateK3!$F138:$V138*OFFSET(ReactionStoich!$E$5:$U$5,BV$2,0))*(TimeStep)*'Composition Moles'!$C128</f>
        <v>0</v>
      </c>
      <c r="BW116" s="19">
        <f ca="1">SUMPRODUCT(ReactionRateK3!$F138:$V138*OFFSET(ReactionStoich!$E$5:$U$5,BW$2,0))*(TimeStep)*'Composition Moles'!$C128</f>
        <v>0</v>
      </c>
    </row>
    <row r="117" spans="1:75">
      <c r="A117">
        <f>ReactionRateK1!A139</f>
        <v>5.349999999999989</v>
      </c>
      <c r="B117" s="20">
        <f t="shared" ca="1" si="8"/>
        <v>-1280.9503322454332</v>
      </c>
      <c r="C117" s="20">
        <f ca="1">'Composition Moles'!BZ129</f>
        <v>144178.45189814494</v>
      </c>
      <c r="D117" s="26">
        <f t="shared" ca="1" si="9"/>
        <v>8.8844783348787943E-3</v>
      </c>
      <c r="F117" s="19">
        <f ca="1">SUMPRODUCT(ReactionRateK3!$F139:$V139*OFFSET(ReactionStoich!$E$5:$U$5,F$2,0))*(TimeStep)*'Composition Moles'!$C129</f>
        <v>-4.8174887866378252E-3</v>
      </c>
      <c r="G117" s="19">
        <f ca="1">SUMPRODUCT(ReactionRateK3!$F139:$V139*OFFSET(ReactionStoich!$E$5:$U$5,G$2,0))*(TimeStep)*'Composition Moles'!$C129</f>
        <v>0</v>
      </c>
      <c r="H117" s="19">
        <f ca="1">SUMPRODUCT(ReactionRateK3!$F139:$V139*OFFSET(ReactionStoich!$E$5:$U$5,H$2,0))*(TimeStep)*'Composition Moles'!$C129</f>
        <v>4.8035585800774803E-3</v>
      </c>
      <c r="I117" s="19">
        <f ca="1">SUMPRODUCT(ReactionRateK3!$F139:$V139*OFFSET(ReactionStoich!$E$5:$U$5,I$2,0))*(TimeStep)*'Composition Moles'!$C129</f>
        <v>1.3930206560343508E-5</v>
      </c>
      <c r="J117" s="19">
        <f ca="1">SUMPRODUCT(ReactionRateK3!$F139:$V139*OFFSET(ReactionStoich!$E$5:$U$5,J$2,0))*(TimeStep)*'Composition Moles'!$C129</f>
        <v>0</v>
      </c>
      <c r="K117" s="19">
        <f ca="1">SUMPRODUCT(ReactionRateK3!$F139:$V139*OFFSET(ReactionStoich!$E$5:$U$5,K$2,0))*(TimeStep)*'Composition Moles'!$C129</f>
        <v>0</v>
      </c>
      <c r="L117" s="19">
        <f ca="1">SUMPRODUCT(ReactionRateK3!$F139:$V139*OFFSET(ReactionStoich!$E$5:$U$5,L$2,0))*(TimeStep)*'Composition Moles'!$C129</f>
        <v>0</v>
      </c>
      <c r="M117" s="19">
        <f ca="1">SUMPRODUCT(ReactionRateK3!$F139:$V139*OFFSET(ReactionStoich!$E$5:$U$5,M$2,0))*(TimeStep)*'Composition Moles'!$C129</f>
        <v>0</v>
      </c>
      <c r="N117" s="19">
        <f ca="1">SUMPRODUCT(ReactionRateK3!$F139:$V139*OFFSET(ReactionStoich!$E$5:$U$5,N$2,0))*(TimeStep)*'Composition Moles'!$C129</f>
        <v>0</v>
      </c>
      <c r="O117" s="19">
        <f ca="1">SUMPRODUCT(ReactionRateK3!$F139:$V139*OFFSET(ReactionStoich!$E$5:$U$5,O$2,0))*(TimeStep)*'Composition Moles'!$C129</f>
        <v>0</v>
      </c>
      <c r="P117" s="19">
        <f ca="1">SUMPRODUCT(ReactionRateK3!$F139:$V139*OFFSET(ReactionStoich!$E$5:$U$5,P$2,0))*(TimeStep)*'Composition Moles'!$C129</f>
        <v>0</v>
      </c>
      <c r="Q117" s="19">
        <f ca="1">SUMPRODUCT(ReactionRateK3!$F139:$V139*OFFSET(ReactionStoich!$E$5:$U$5,Q$2,0))*(TimeStep)*'Composition Moles'!$C129</f>
        <v>0</v>
      </c>
      <c r="R117" s="19">
        <f ca="1">SUMPRODUCT(ReactionRateK3!$F139:$V139*OFFSET(ReactionStoich!$E$5:$U$5,R$2,0))*(TimeStep)*'Composition Moles'!$C129</f>
        <v>0</v>
      </c>
      <c r="S117" s="19">
        <f ca="1">SUMPRODUCT(ReactionRateK3!$F139:$V139*OFFSET(ReactionStoich!$E$5:$U$5,S$2,0))*(TimeStep)*'Composition Moles'!$C129</f>
        <v>0.80215965304752501</v>
      </c>
      <c r="T117" s="19">
        <f ca="1">SUMPRODUCT(ReactionRateK3!$F139:$V139*OFFSET(ReactionStoich!$E$5:$U$5,T$2,0))*(TimeStep)*'Composition Moles'!$C129</f>
        <v>0</v>
      </c>
      <c r="U117" s="19">
        <f ca="1">SUMPRODUCT(ReactionRateK3!$F139:$V139*OFFSET(ReactionStoich!$E$5:$U$5,U$2,0))*(TimeStep)*'Composition Moles'!$C129</f>
        <v>0</v>
      </c>
      <c r="V117" s="19">
        <f ca="1">SUMPRODUCT(ReactionRateK3!$F139:$V139*OFFSET(ReactionStoich!$E$5:$U$5,V$2,0))*(TimeStep)*'Composition Moles'!$C129</f>
        <v>0</v>
      </c>
      <c r="W117" s="19">
        <f ca="1">SUMPRODUCT(ReactionRateK3!$F139:$V139*OFFSET(ReactionStoich!$E$5:$U$5,W$2,0))*(TimeStep)*'Composition Moles'!$C129</f>
        <v>0</v>
      </c>
      <c r="X117" s="19">
        <f ca="1">SUMPRODUCT(ReactionRateK3!$F139:$V139*OFFSET(ReactionStoich!$E$5:$U$5,X$2,0))*(TimeStep)*'Composition Moles'!$C129</f>
        <v>0</v>
      </c>
      <c r="Y117" s="19">
        <f ca="1">SUMPRODUCT(ReactionRateK3!$F139:$V139*OFFSET(ReactionStoich!$E$5:$U$5,Y$2,0))*(TimeStep)*'Composition Moles'!$C129</f>
        <v>-2.1072321685156625</v>
      </c>
      <c r="Z117" s="19">
        <f ca="1">SUMPRODUCT(ReactionRateK3!$F139:$V139*OFFSET(ReactionStoich!$E$5:$U$5,Z$2,0))*(TimeStep)*'Composition Moles'!$C129</f>
        <v>0</v>
      </c>
      <c r="AA117" s="19">
        <f ca="1">SUMPRODUCT(ReactionRateK3!$F139:$V139*OFFSET(ReactionStoich!$E$5:$U$5,AA$2,0))*(TimeStep)*'Composition Moles'!$C129</f>
        <v>0</v>
      </c>
      <c r="AB117" s="19">
        <f ca="1">SUMPRODUCT(ReactionRateK3!$F139:$V139*OFFSET(ReactionStoich!$E$5:$U$5,AB$2,0))*(TimeStep)*'Composition Moles'!$C129</f>
        <v>0</v>
      </c>
      <c r="AC117" s="19">
        <f ca="1">SUMPRODUCT(ReactionRateK3!$F139:$V139*OFFSET(ReactionStoich!$E$5:$U$5,AC$2,0))*(TimeStep)*'Composition Moles'!$C129</f>
        <v>0</v>
      </c>
      <c r="AD117" s="19">
        <f ca="1">SUMPRODUCT(ReactionRateK3!$F139:$V139*OFFSET(ReactionStoich!$E$5:$U$5,AD$2,0))*(TimeStep)*'Composition Moles'!$C129</f>
        <v>0</v>
      </c>
      <c r="AE117" s="19">
        <f ca="1">SUMPRODUCT(ReactionRateK3!$F139:$V139*OFFSET(ReactionStoich!$E$5:$U$5,AE$2,0))*(TimeStep)*'Composition Moles'!$C129</f>
        <v>0</v>
      </c>
      <c r="AF117" s="19">
        <f ca="1">SUMPRODUCT(ReactionRateK3!$F139:$V139*OFFSET(ReactionStoich!$E$5:$U$5,AF$2,0))*(TimeStep)*'Composition Moles'!$C129</f>
        <v>0</v>
      </c>
      <c r="AG117" s="19">
        <f ca="1">SUMPRODUCT(ReactionRateK3!$F139:$V139*OFFSET(ReactionStoich!$E$5:$U$5,AG$2,0))*(TimeStep)*'Composition Moles'!$C129</f>
        <v>-4.1402738968448162E-3</v>
      </c>
      <c r="AH117" s="19">
        <f ca="1">SUMPRODUCT(ReactionRateK3!$F139:$V139*OFFSET(ReactionStoich!$E$5:$U$5,AH$2,0))*(TimeStep)*'Composition Moles'!$C129</f>
        <v>-0.89402923271287682</v>
      </c>
      <c r="AI117" s="19">
        <f ca="1">SUMPRODUCT(ReactionRateK3!$F139:$V139*OFFSET(ReactionStoich!$E$5:$U$5,AI$2,0))*(TimeStep)*'Composition Moles'!$C129</f>
        <v>2.3735621811961201</v>
      </c>
      <c r="AJ117" s="19">
        <f ca="1">SUMPRODUCT(ReactionRateK3!$F139:$V139*OFFSET(ReactionStoich!$E$5:$U$5,AJ$2,0))*(TimeStep)*'Composition Moles'!$C129</f>
        <v>0.34224161108218693</v>
      </c>
      <c r="AK117" s="19">
        <f ca="1">SUMPRODUCT(ReactionRateK3!$F139:$V139*OFFSET(ReactionStoich!$E$5:$U$5,AK$2,0))*(TimeStep)*'Composition Moles'!$C129</f>
        <v>0</v>
      </c>
      <c r="AL117" s="19">
        <f ca="1">SUMPRODUCT(ReactionRateK3!$F139:$V139*OFFSET(ReactionStoich!$E$5:$U$5,AL$2,0))*(TimeStep)*'Composition Moles'!$C129</f>
        <v>0</v>
      </c>
      <c r="AM117" s="19">
        <f ca="1">SUMPRODUCT(ReactionRateK3!$F139:$V139*OFFSET(ReactionStoich!$E$5:$U$5,AM$2,0))*(TimeStep)*'Composition Moles'!$C129</f>
        <v>0</v>
      </c>
      <c r="AN117" s="19">
        <f ca="1">SUMPRODUCT(ReactionRateK3!$F139:$V139*OFFSET(ReactionStoich!$E$5:$U$5,AN$2,0))*(TimeStep)*'Composition Moles'!$C129</f>
        <v>0</v>
      </c>
      <c r="AO117" s="19">
        <f ca="1">SUMPRODUCT(ReactionRateK3!$F139:$V139*OFFSET(ReactionStoich!$E$5:$U$5,AO$2,0))*(TimeStep)*'Composition Moles'!$C129</f>
        <v>-1.3930206560343508E-5</v>
      </c>
      <c r="AP117" s="19">
        <f ca="1">SUMPRODUCT(ReactionRateK3!$F139:$V139*OFFSET(ReactionStoich!$E$5:$U$5,AP$2,0))*(TimeStep)*'Composition Moles'!$C129</f>
        <v>-4.4801750390864592E-3</v>
      </c>
      <c r="AQ117" s="19">
        <f ca="1">SUMPRODUCT(ReactionRateK3!$F139:$V139*OFFSET(ReactionStoich!$E$5:$U$5,AQ$2,0))*(TimeStep)*'Composition Moles'!$C129</f>
        <v>0</v>
      </c>
      <c r="AR117" s="19">
        <f ca="1">SUMPRODUCT(ReactionRateK3!$F139:$V139*OFFSET(ReactionStoich!$E$5:$U$5,AR$2,0))*(TimeStep)*'Composition Moles'!$C129</f>
        <v>0</v>
      </c>
      <c r="AS117" s="19">
        <f ca="1">SUMPRODUCT(ReactionRateK3!$F139:$V139*OFFSET(ReactionStoich!$E$5:$U$5,AS$2,0))*(TimeStep)*'Composition Moles'!$C129</f>
        <v>-0.16935588831826726</v>
      </c>
      <c r="AT117" s="19">
        <f ca="1">SUMPRODUCT(ReactionRateK3!$F139:$V139*OFFSET(ReactionStoich!$E$5:$U$5,AT$2,0))*(TimeStep)*'Composition Moles'!$C129</f>
        <v>-0.16935588831826726</v>
      </c>
      <c r="AU117" s="19">
        <f ca="1">SUMPRODUCT(ReactionRateK3!$F139:$V139*OFFSET(ReactionStoich!$E$5:$U$5,AU$2,0))*(TimeStep)*'Composition Moles'!$C129</f>
        <v>-0.16935588831826726</v>
      </c>
      <c r="AV117" s="19">
        <f ca="1">SUMPRODUCT(ReactionRateK3!$F139:$V139*OFFSET(ReactionStoich!$E$5:$U$5,AV$2,0))*(TimeStep)*'Composition Moles'!$C129</f>
        <v>0</v>
      </c>
      <c r="AW117" s="19">
        <f ca="1">SUMPRODUCT(ReactionRateK3!$F139:$V139*OFFSET(ReactionStoich!$E$5:$U$5,AW$2,0))*(TimeStep)*'Composition Moles'!$C129</f>
        <v>0</v>
      </c>
      <c r="AX117" s="19">
        <f ca="1">SUMPRODUCT(ReactionRateK3!$F139:$V139*OFFSET(ReactionStoich!$E$5:$U$5,AX$2,0))*(TimeStep)*'Composition Moles'!$C129</f>
        <v>0</v>
      </c>
      <c r="AY117" s="19">
        <f ca="1">SUMPRODUCT(ReactionRateK3!$F139:$V139*OFFSET(ReactionStoich!$E$5:$U$5,AY$2,0))*(TimeStep)*'Composition Moles'!$C129</f>
        <v>0</v>
      </c>
      <c r="AZ117" s="19">
        <f ca="1">SUMPRODUCT(ReactionRateK3!$F139:$V139*OFFSET(ReactionStoich!$E$5:$U$5,AZ$2,0))*(TimeStep)*'Composition Moles'!$C129</f>
        <v>0</v>
      </c>
      <c r="BA117" s="19">
        <f ca="1">SUMPRODUCT(ReactionRateK3!$F139:$V139*OFFSET(ReactionStoich!$E$5:$U$5,BA$2,0))*(TimeStep)*'Composition Moles'!$C129</f>
        <v>0</v>
      </c>
      <c r="BB117" s="19">
        <f ca="1">SUMPRODUCT(ReactionRateK3!$F139:$V139*OFFSET(ReactionStoich!$E$5:$U$5,BB$2,0))*(TimeStep)*'Composition Moles'!$C129</f>
        <v>0</v>
      </c>
      <c r="BC117" s="19">
        <f ca="1">SUMPRODUCT(ReactionRateK3!$F139:$V139*OFFSET(ReactionStoich!$E$5:$U$5,BC$2,0))*(TimeStep)*'Composition Moles'!$C129</f>
        <v>0</v>
      </c>
      <c r="BD117" s="19">
        <f ca="1">SUMPRODUCT(ReactionRateK3!$F139:$V139*OFFSET(ReactionStoich!$E$5:$U$5,BD$2,0))*(TimeStep)*'Composition Moles'!$C129</f>
        <v>0</v>
      </c>
      <c r="BE117" s="19">
        <f ca="1">SUMPRODUCT(ReactionRateK3!$F139:$V139*OFFSET(ReactionStoich!$E$5:$U$5,BE$2,0))*(TimeStep)*'Composition Moles'!$C129</f>
        <v>0</v>
      </c>
      <c r="BF117" s="19">
        <f ca="1">SUMPRODUCT(ReactionRateK3!$F139:$V139*OFFSET(ReactionStoich!$E$5:$U$5,BF$2,0))*(TimeStep)*'Composition Moles'!$C129</f>
        <v>0</v>
      </c>
      <c r="BG117" s="19">
        <f ca="1">SUMPRODUCT(ReactionRateK3!$F139:$V139*OFFSET(ReactionStoich!$E$5:$U$5,BG$2,0))*(TimeStep)*'Composition Moles'!$C129</f>
        <v>0</v>
      </c>
      <c r="BH117" s="19">
        <f ca="1">SUMPRODUCT(ReactionRateK3!$F139:$V139*OFFSET(ReactionStoich!$E$5:$U$5,BH$2,0))*(TimeStep)*'Composition Moles'!$C129</f>
        <v>0</v>
      </c>
      <c r="BI117" s="19">
        <f ca="1">SUMPRODUCT(ReactionRateK3!$F139:$V139*OFFSET(ReactionStoich!$E$5:$U$5,BI$2,0))*(TimeStep)*'Composition Moles'!$C129</f>
        <v>0</v>
      </c>
      <c r="BJ117" s="19">
        <f ca="1">SUMPRODUCT(ReactionRateK3!$F139:$V139*OFFSET(ReactionStoich!$E$5:$U$5,BJ$2,0))*(TimeStep)*'Composition Moles'!$C129</f>
        <v>0</v>
      </c>
      <c r="BK117" s="19">
        <f ca="1">SUMPRODUCT(ReactionRateK3!$F139:$V139*OFFSET(ReactionStoich!$E$5:$U$5,BK$2,0))*(TimeStep)*'Composition Moles'!$C129</f>
        <v>0</v>
      </c>
      <c r="BL117" s="19">
        <f ca="1">SUMPRODUCT(ReactionRateK3!$F139:$V139*OFFSET(ReactionStoich!$E$5:$U$5,BL$2,0))*(TimeStep)*'Composition Moles'!$C129</f>
        <v>0</v>
      </c>
      <c r="BM117" s="19">
        <f ca="1">SUMPRODUCT(ReactionRateK3!$F139:$V139*OFFSET(ReactionStoich!$E$5:$U$5,BM$2,0))*(TimeStep)*'Composition Moles'!$C129</f>
        <v>0</v>
      </c>
      <c r="BN117" s="19">
        <f ca="1">SUMPRODUCT(ReactionRateK3!$F139:$V139*OFFSET(ReactionStoich!$E$5:$U$5,BN$2,0))*(TimeStep)*'Composition Moles'!$C129</f>
        <v>0</v>
      </c>
      <c r="BO117" s="19">
        <f ca="1">SUMPRODUCT(ReactionRateK3!$F139:$V139*OFFSET(ReactionStoich!$E$5:$U$5,BO$2,0))*(TimeStep)*'Composition Moles'!$C129</f>
        <v>0</v>
      </c>
      <c r="BP117" s="19">
        <f ca="1">SUMPRODUCT(ReactionRateK3!$F139:$V139*OFFSET(ReactionStoich!$E$5:$U$5,BP$2,0))*(TimeStep)*'Composition Moles'!$C129</f>
        <v>0</v>
      </c>
      <c r="BQ117" s="19">
        <f ca="1">SUMPRODUCT(ReactionRateK3!$F139:$V139*OFFSET(ReactionStoich!$E$5:$U$5,BQ$2,0))*(TimeStep)*'Composition Moles'!$C129</f>
        <v>0</v>
      </c>
      <c r="BR117" s="19">
        <f ca="1">SUMPRODUCT(ReactionRateK3!$F139:$V139*OFFSET(ReactionStoich!$E$5:$U$5,BR$2,0))*(TimeStep)*'Composition Moles'!$C129</f>
        <v>0</v>
      </c>
      <c r="BS117" s="19">
        <f ca="1">SUMPRODUCT(ReactionRateK3!$F139:$V139*OFFSET(ReactionStoich!$E$5:$U$5,BS$2,0))*(TimeStep)*'Composition Moles'!$C129</f>
        <v>0</v>
      </c>
      <c r="BT117" s="19">
        <f ca="1">SUMPRODUCT(ReactionRateK3!$F139:$V139*OFFSET(ReactionStoich!$E$5:$U$5,BT$2,0))*(TimeStep)*'Composition Moles'!$C129</f>
        <v>0</v>
      </c>
      <c r="BU117" s="19">
        <f ca="1">SUMPRODUCT(ReactionRateK3!$F139:$V139*OFFSET(ReactionStoich!$E$5:$U$5,BU$2,0))*(TimeStep)*'Composition Moles'!$C129</f>
        <v>0</v>
      </c>
      <c r="BV117" s="19">
        <f ca="1">SUMPRODUCT(ReactionRateK3!$F139:$V139*OFFSET(ReactionStoich!$E$5:$U$5,BV$2,0))*(TimeStep)*'Composition Moles'!$C129</f>
        <v>0</v>
      </c>
      <c r="BW117" s="19">
        <f ca="1">SUMPRODUCT(ReactionRateK3!$F139:$V139*OFFSET(ReactionStoich!$E$5:$U$5,BW$2,0))*(TimeStep)*'Composition Moles'!$C129</f>
        <v>0</v>
      </c>
    </row>
    <row r="118" spans="1:75">
      <c r="A118">
        <f>ReactionRateK1!A140</f>
        <v>5.3999999999999888</v>
      </c>
      <c r="B118" s="20">
        <f t="shared" ca="1" si="8"/>
        <v>-1278.0644487288821</v>
      </c>
      <c r="C118" s="20">
        <f ca="1">'Composition Moles'!BZ130</f>
        <v>144172.7637042373</v>
      </c>
      <c r="D118" s="26">
        <f t="shared" ca="1" si="9"/>
        <v>8.8648120206030242E-3</v>
      </c>
      <c r="F118" s="19">
        <f ca="1">SUMPRODUCT(ReactionRateK3!$F140:$V140*OFFSET(ReactionStoich!$E$5:$U$5,F$2,0))*(TimeStep)*'Composition Moles'!$C130</f>
        <v>-4.5118428110046604E-3</v>
      </c>
      <c r="G118" s="19">
        <f ca="1">SUMPRODUCT(ReactionRateK3!$F140:$V140*OFFSET(ReactionStoich!$E$5:$U$5,G$2,0))*(TimeStep)*'Composition Moles'!$C130</f>
        <v>0</v>
      </c>
      <c r="H118" s="19">
        <f ca="1">SUMPRODUCT(ReactionRateK3!$F140:$V140*OFFSET(ReactionStoich!$E$5:$U$5,H$2,0))*(TimeStep)*'Composition Moles'!$C130</f>
        <v>4.4993364455667567E-3</v>
      </c>
      <c r="I118" s="19">
        <f ca="1">SUMPRODUCT(ReactionRateK3!$F140:$V140*OFFSET(ReactionStoich!$E$5:$U$5,I$2,0))*(TimeStep)*'Composition Moles'!$C130</f>
        <v>1.2506365437903151E-5</v>
      </c>
      <c r="J118" s="19">
        <f ca="1">SUMPRODUCT(ReactionRateK3!$F140:$V140*OFFSET(ReactionStoich!$E$5:$U$5,J$2,0))*(TimeStep)*'Composition Moles'!$C130</f>
        <v>0</v>
      </c>
      <c r="K118" s="19">
        <f ca="1">SUMPRODUCT(ReactionRateK3!$F140:$V140*OFFSET(ReactionStoich!$E$5:$U$5,K$2,0))*(TimeStep)*'Composition Moles'!$C130</f>
        <v>0</v>
      </c>
      <c r="L118" s="19">
        <f ca="1">SUMPRODUCT(ReactionRateK3!$F140:$V140*OFFSET(ReactionStoich!$E$5:$U$5,L$2,0))*(TimeStep)*'Composition Moles'!$C130</f>
        <v>0</v>
      </c>
      <c r="M118" s="19">
        <f ca="1">SUMPRODUCT(ReactionRateK3!$F140:$V140*OFFSET(ReactionStoich!$E$5:$U$5,M$2,0))*(TimeStep)*'Composition Moles'!$C130</f>
        <v>0</v>
      </c>
      <c r="N118" s="19">
        <f ca="1">SUMPRODUCT(ReactionRateK3!$F140:$V140*OFFSET(ReactionStoich!$E$5:$U$5,N$2,0))*(TimeStep)*'Composition Moles'!$C130</f>
        <v>0</v>
      </c>
      <c r="O118" s="19">
        <f ca="1">SUMPRODUCT(ReactionRateK3!$F140:$V140*OFFSET(ReactionStoich!$E$5:$U$5,O$2,0))*(TimeStep)*'Composition Moles'!$C130</f>
        <v>0</v>
      </c>
      <c r="P118" s="19">
        <f ca="1">SUMPRODUCT(ReactionRateK3!$F140:$V140*OFFSET(ReactionStoich!$E$5:$U$5,P$2,0))*(TimeStep)*'Composition Moles'!$C130</f>
        <v>0</v>
      </c>
      <c r="Q118" s="19">
        <f ca="1">SUMPRODUCT(ReactionRateK3!$F140:$V140*OFFSET(ReactionStoich!$E$5:$U$5,Q$2,0))*(TimeStep)*'Composition Moles'!$C130</f>
        <v>0</v>
      </c>
      <c r="R118" s="19">
        <f ca="1">SUMPRODUCT(ReactionRateK3!$F140:$V140*OFFSET(ReactionStoich!$E$5:$U$5,R$2,0))*(TimeStep)*'Composition Moles'!$C130</f>
        <v>0</v>
      </c>
      <c r="S118" s="19">
        <f ca="1">SUMPRODUCT(ReactionRateK3!$F140:$V140*OFFSET(ReactionStoich!$E$5:$U$5,S$2,0))*(TimeStep)*'Composition Moles'!$C130</f>
        <v>0.77567789086511785</v>
      </c>
      <c r="T118" s="19">
        <f ca="1">SUMPRODUCT(ReactionRateK3!$F140:$V140*OFFSET(ReactionStoich!$E$5:$U$5,T$2,0))*(TimeStep)*'Composition Moles'!$C130</f>
        <v>0</v>
      </c>
      <c r="U118" s="19">
        <f ca="1">SUMPRODUCT(ReactionRateK3!$F140:$V140*OFFSET(ReactionStoich!$E$5:$U$5,U$2,0))*(TimeStep)*'Composition Moles'!$C130</f>
        <v>0</v>
      </c>
      <c r="V118" s="19">
        <f ca="1">SUMPRODUCT(ReactionRateK3!$F140:$V140*OFFSET(ReactionStoich!$E$5:$U$5,V$2,0))*(TimeStep)*'Composition Moles'!$C130</f>
        <v>0</v>
      </c>
      <c r="W118" s="19">
        <f ca="1">SUMPRODUCT(ReactionRateK3!$F140:$V140*OFFSET(ReactionStoich!$E$5:$U$5,W$2,0))*(TimeStep)*'Composition Moles'!$C130</f>
        <v>0</v>
      </c>
      <c r="X118" s="19">
        <f ca="1">SUMPRODUCT(ReactionRateK3!$F140:$V140*OFFSET(ReactionStoich!$E$5:$U$5,X$2,0))*(TimeStep)*'Composition Moles'!$C130</f>
        <v>0</v>
      </c>
      <c r="Y118" s="19">
        <f ca="1">SUMPRODUCT(ReactionRateK3!$F140:$V140*OFFSET(ReactionStoich!$E$5:$U$5,Y$2,0))*(TimeStep)*'Composition Moles'!$C130</f>
        <v>-2.0478985811591262</v>
      </c>
      <c r="Z118" s="19">
        <f ca="1">SUMPRODUCT(ReactionRateK3!$F140:$V140*OFFSET(ReactionStoich!$E$5:$U$5,Z$2,0))*(TimeStep)*'Composition Moles'!$C130</f>
        <v>0</v>
      </c>
      <c r="AA118" s="19">
        <f ca="1">SUMPRODUCT(ReactionRateK3!$F140:$V140*OFFSET(ReactionStoich!$E$5:$U$5,AA$2,0))*(TimeStep)*'Composition Moles'!$C130</f>
        <v>0</v>
      </c>
      <c r="AB118" s="19">
        <f ca="1">SUMPRODUCT(ReactionRateK3!$F140:$V140*OFFSET(ReactionStoich!$E$5:$U$5,AB$2,0))*(TimeStep)*'Composition Moles'!$C130</f>
        <v>0</v>
      </c>
      <c r="AC118" s="19">
        <f ca="1">SUMPRODUCT(ReactionRateK3!$F140:$V140*OFFSET(ReactionStoich!$E$5:$U$5,AC$2,0))*(TimeStep)*'Composition Moles'!$C130</f>
        <v>0</v>
      </c>
      <c r="AD118" s="19">
        <f ca="1">SUMPRODUCT(ReactionRateK3!$F140:$V140*OFFSET(ReactionStoich!$E$5:$U$5,AD$2,0))*(TimeStep)*'Composition Moles'!$C130</f>
        <v>0</v>
      </c>
      <c r="AE118" s="19">
        <f ca="1">SUMPRODUCT(ReactionRateK3!$F140:$V140*OFFSET(ReactionStoich!$E$5:$U$5,AE$2,0))*(TimeStep)*'Composition Moles'!$C130</f>
        <v>0</v>
      </c>
      <c r="AF118" s="19">
        <f ca="1">SUMPRODUCT(ReactionRateK3!$F140:$V140*OFFSET(ReactionStoich!$E$5:$U$5,AF$2,0))*(TimeStep)*'Composition Moles'!$C130</f>
        <v>0</v>
      </c>
      <c r="AG118" s="19">
        <f ca="1">SUMPRODUCT(ReactionRateK3!$F140:$V140*OFFSET(ReactionStoich!$E$5:$U$5,AG$2,0))*(TimeStep)*'Composition Moles'!$C130</f>
        <v>-4.0996027898067885E-3</v>
      </c>
      <c r="AH118" s="19">
        <f ca="1">SUMPRODUCT(ReactionRateK3!$F140:$V140*OFFSET(ReactionStoich!$E$5:$U$5,AH$2,0))*(TimeStep)*'Composition Moles'!$C130</f>
        <v>-0.89541987051914274</v>
      </c>
      <c r="AI118" s="19">
        <f ca="1">SUMPRODUCT(ReactionRateK3!$F140:$V140*OFFSET(ReactionStoich!$E$5:$U$5,AI$2,0))*(TimeStep)*'Composition Moles'!$C130</f>
        <v>2.3452598836382572</v>
      </c>
      <c r="AJ118" s="19">
        <f ca="1">SUMPRODUCT(ReactionRateK3!$F140:$V140*OFFSET(ReactionStoich!$E$5:$U$5,AJ$2,0))*(TimeStep)*'Composition Moles'!$C130</f>
        <v>0.33205927138103902</v>
      </c>
      <c r="AK118" s="19">
        <f ca="1">SUMPRODUCT(ReactionRateK3!$F140:$V140*OFFSET(ReactionStoich!$E$5:$U$5,AK$2,0))*(TimeStep)*'Composition Moles'!$C130</f>
        <v>0</v>
      </c>
      <c r="AL118" s="19">
        <f ca="1">SUMPRODUCT(ReactionRateK3!$F140:$V140*OFFSET(ReactionStoich!$E$5:$U$5,AL$2,0))*(TimeStep)*'Composition Moles'!$C130</f>
        <v>0</v>
      </c>
      <c r="AM118" s="19">
        <f ca="1">SUMPRODUCT(ReactionRateK3!$F140:$V140*OFFSET(ReactionStoich!$E$5:$U$5,AM$2,0))*(TimeStep)*'Composition Moles'!$C130</f>
        <v>0</v>
      </c>
      <c r="AN118" s="19">
        <f ca="1">SUMPRODUCT(ReactionRateK3!$F140:$V140*OFFSET(ReactionStoich!$E$5:$U$5,AN$2,0))*(TimeStep)*'Composition Moles'!$C130</f>
        <v>0</v>
      </c>
      <c r="AO118" s="19">
        <f ca="1">SUMPRODUCT(ReactionRateK3!$F140:$V140*OFFSET(ReactionStoich!$E$5:$U$5,AO$2,0))*(TimeStep)*'Composition Moles'!$C130</f>
        <v>-1.2506365437903151E-5</v>
      </c>
      <c r="AP118" s="19">
        <f ca="1">SUMPRODUCT(ReactionRateK3!$F140:$V140*OFFSET(ReactionStoich!$E$5:$U$5,AP$2,0))*(TimeStep)*'Composition Moles'!$C130</f>
        <v>-4.169731831021109E-3</v>
      </c>
      <c r="AQ118" s="19">
        <f ca="1">SUMPRODUCT(ReactionRateK3!$F140:$V140*OFFSET(ReactionStoich!$E$5:$U$5,AQ$2,0))*(TimeStep)*'Composition Moles'!$C130</f>
        <v>0</v>
      </c>
      <c r="AR118" s="19">
        <f ca="1">SUMPRODUCT(ReactionRateK3!$F140:$V140*OFFSET(ReactionStoich!$E$5:$U$5,AR$2,0))*(TimeStep)*'Composition Moles'!$C130</f>
        <v>0</v>
      </c>
      <c r="AS118" s="19">
        <f ca="1">SUMPRODUCT(ReactionRateK3!$F140:$V140*OFFSET(ReactionStoich!$E$5:$U$5,AS$2,0))*(TimeStep)*'Composition Moles'!$C130</f>
        <v>-0.16713225107329299</v>
      </c>
      <c r="AT118" s="19">
        <f ca="1">SUMPRODUCT(ReactionRateK3!$F140:$V140*OFFSET(ReactionStoich!$E$5:$U$5,AT$2,0))*(TimeStep)*'Composition Moles'!$C130</f>
        <v>-0.16713225107329299</v>
      </c>
      <c r="AU118" s="19">
        <f ca="1">SUMPRODUCT(ReactionRateK3!$F140:$V140*OFFSET(ReactionStoich!$E$5:$U$5,AU$2,0))*(TimeStep)*'Composition Moles'!$C130</f>
        <v>-0.16713225107329299</v>
      </c>
      <c r="AV118" s="19">
        <f ca="1">SUMPRODUCT(ReactionRateK3!$F140:$V140*OFFSET(ReactionStoich!$E$5:$U$5,AV$2,0))*(TimeStep)*'Composition Moles'!$C130</f>
        <v>0</v>
      </c>
      <c r="AW118" s="19">
        <f ca="1">SUMPRODUCT(ReactionRateK3!$F140:$V140*OFFSET(ReactionStoich!$E$5:$U$5,AW$2,0))*(TimeStep)*'Composition Moles'!$C130</f>
        <v>0</v>
      </c>
      <c r="AX118" s="19">
        <f ca="1">SUMPRODUCT(ReactionRateK3!$F140:$V140*OFFSET(ReactionStoich!$E$5:$U$5,AX$2,0))*(TimeStep)*'Composition Moles'!$C130</f>
        <v>0</v>
      </c>
      <c r="AY118" s="19">
        <f ca="1">SUMPRODUCT(ReactionRateK3!$F140:$V140*OFFSET(ReactionStoich!$E$5:$U$5,AY$2,0))*(TimeStep)*'Composition Moles'!$C130</f>
        <v>0</v>
      </c>
      <c r="AZ118" s="19">
        <f ca="1">SUMPRODUCT(ReactionRateK3!$F140:$V140*OFFSET(ReactionStoich!$E$5:$U$5,AZ$2,0))*(TimeStep)*'Composition Moles'!$C130</f>
        <v>0</v>
      </c>
      <c r="BA118" s="19">
        <f ca="1">SUMPRODUCT(ReactionRateK3!$F140:$V140*OFFSET(ReactionStoich!$E$5:$U$5,BA$2,0))*(TimeStep)*'Composition Moles'!$C130</f>
        <v>0</v>
      </c>
      <c r="BB118" s="19">
        <f ca="1">SUMPRODUCT(ReactionRateK3!$F140:$V140*OFFSET(ReactionStoich!$E$5:$U$5,BB$2,0))*(TimeStep)*'Composition Moles'!$C130</f>
        <v>0</v>
      </c>
      <c r="BC118" s="19">
        <f ca="1">SUMPRODUCT(ReactionRateK3!$F140:$V140*OFFSET(ReactionStoich!$E$5:$U$5,BC$2,0))*(TimeStep)*'Composition Moles'!$C130</f>
        <v>0</v>
      </c>
      <c r="BD118" s="19">
        <f ca="1">SUMPRODUCT(ReactionRateK3!$F140:$V140*OFFSET(ReactionStoich!$E$5:$U$5,BD$2,0))*(TimeStep)*'Composition Moles'!$C130</f>
        <v>0</v>
      </c>
      <c r="BE118" s="19">
        <f ca="1">SUMPRODUCT(ReactionRateK3!$F140:$V140*OFFSET(ReactionStoich!$E$5:$U$5,BE$2,0))*(TimeStep)*'Composition Moles'!$C130</f>
        <v>0</v>
      </c>
      <c r="BF118" s="19">
        <f ca="1">SUMPRODUCT(ReactionRateK3!$F140:$V140*OFFSET(ReactionStoich!$E$5:$U$5,BF$2,0))*(TimeStep)*'Composition Moles'!$C130</f>
        <v>0</v>
      </c>
      <c r="BG118" s="19">
        <f ca="1">SUMPRODUCT(ReactionRateK3!$F140:$V140*OFFSET(ReactionStoich!$E$5:$U$5,BG$2,0))*(TimeStep)*'Composition Moles'!$C130</f>
        <v>0</v>
      </c>
      <c r="BH118" s="19">
        <f ca="1">SUMPRODUCT(ReactionRateK3!$F140:$V140*OFFSET(ReactionStoich!$E$5:$U$5,BH$2,0))*(TimeStep)*'Composition Moles'!$C130</f>
        <v>0</v>
      </c>
      <c r="BI118" s="19">
        <f ca="1">SUMPRODUCT(ReactionRateK3!$F140:$V140*OFFSET(ReactionStoich!$E$5:$U$5,BI$2,0))*(TimeStep)*'Composition Moles'!$C130</f>
        <v>0</v>
      </c>
      <c r="BJ118" s="19">
        <f ca="1">SUMPRODUCT(ReactionRateK3!$F140:$V140*OFFSET(ReactionStoich!$E$5:$U$5,BJ$2,0))*(TimeStep)*'Composition Moles'!$C130</f>
        <v>0</v>
      </c>
      <c r="BK118" s="19">
        <f ca="1">SUMPRODUCT(ReactionRateK3!$F140:$V140*OFFSET(ReactionStoich!$E$5:$U$5,BK$2,0))*(TimeStep)*'Composition Moles'!$C130</f>
        <v>0</v>
      </c>
      <c r="BL118" s="19">
        <f ca="1">SUMPRODUCT(ReactionRateK3!$F140:$V140*OFFSET(ReactionStoich!$E$5:$U$5,BL$2,0))*(TimeStep)*'Composition Moles'!$C130</f>
        <v>0</v>
      </c>
      <c r="BM118" s="19">
        <f ca="1">SUMPRODUCT(ReactionRateK3!$F140:$V140*OFFSET(ReactionStoich!$E$5:$U$5,BM$2,0))*(TimeStep)*'Composition Moles'!$C130</f>
        <v>0</v>
      </c>
      <c r="BN118" s="19">
        <f ca="1">SUMPRODUCT(ReactionRateK3!$F140:$V140*OFFSET(ReactionStoich!$E$5:$U$5,BN$2,0))*(TimeStep)*'Composition Moles'!$C130</f>
        <v>0</v>
      </c>
      <c r="BO118" s="19">
        <f ca="1">SUMPRODUCT(ReactionRateK3!$F140:$V140*OFFSET(ReactionStoich!$E$5:$U$5,BO$2,0))*(TimeStep)*'Composition Moles'!$C130</f>
        <v>0</v>
      </c>
      <c r="BP118" s="19">
        <f ca="1">SUMPRODUCT(ReactionRateK3!$F140:$V140*OFFSET(ReactionStoich!$E$5:$U$5,BP$2,0))*(TimeStep)*'Composition Moles'!$C130</f>
        <v>0</v>
      </c>
      <c r="BQ118" s="19">
        <f ca="1">SUMPRODUCT(ReactionRateK3!$F140:$V140*OFFSET(ReactionStoich!$E$5:$U$5,BQ$2,0))*(TimeStep)*'Composition Moles'!$C130</f>
        <v>0</v>
      </c>
      <c r="BR118" s="19">
        <f ca="1">SUMPRODUCT(ReactionRateK3!$F140:$V140*OFFSET(ReactionStoich!$E$5:$U$5,BR$2,0))*(TimeStep)*'Composition Moles'!$C130</f>
        <v>0</v>
      </c>
      <c r="BS118" s="19">
        <f ca="1">SUMPRODUCT(ReactionRateK3!$F140:$V140*OFFSET(ReactionStoich!$E$5:$U$5,BS$2,0))*(TimeStep)*'Composition Moles'!$C130</f>
        <v>0</v>
      </c>
      <c r="BT118" s="19">
        <f ca="1">SUMPRODUCT(ReactionRateK3!$F140:$V140*OFFSET(ReactionStoich!$E$5:$U$5,BT$2,0))*(TimeStep)*'Composition Moles'!$C130</f>
        <v>0</v>
      </c>
      <c r="BU118" s="19">
        <f ca="1">SUMPRODUCT(ReactionRateK3!$F140:$V140*OFFSET(ReactionStoich!$E$5:$U$5,BU$2,0))*(TimeStep)*'Composition Moles'!$C130</f>
        <v>0</v>
      </c>
      <c r="BV118" s="19">
        <f ca="1">SUMPRODUCT(ReactionRateK3!$F140:$V140*OFFSET(ReactionStoich!$E$5:$U$5,BV$2,0))*(TimeStep)*'Composition Moles'!$C130</f>
        <v>0</v>
      </c>
      <c r="BW118" s="19">
        <f ca="1">SUMPRODUCT(ReactionRateK3!$F140:$V140*OFFSET(ReactionStoich!$E$5:$U$5,BW$2,0))*(TimeStep)*'Composition Moles'!$C130</f>
        <v>0</v>
      </c>
    </row>
    <row r="119" spans="1:75">
      <c r="A119">
        <f>ReactionRateK1!A141</f>
        <v>5.4499999999999886</v>
      </c>
      <c r="B119" s="20">
        <f t="shared" ca="1" si="8"/>
        <v>-1275.7379663036329</v>
      </c>
      <c r="C119" s="20">
        <f ca="1">'Composition Moles'!BZ131</f>
        <v>144166.9274865021</v>
      </c>
      <c r="D119" s="26">
        <f t="shared" ca="1" si="9"/>
        <v>8.8490334679781277E-3</v>
      </c>
      <c r="F119" s="19">
        <f ca="1">SUMPRODUCT(ReactionRateK3!$F141:$V141*OFFSET(ReactionStoich!$E$5:$U$5,F$2,0))*(TimeStep)*'Composition Moles'!$C131</f>
        <v>-4.2274589820548384E-3</v>
      </c>
      <c r="G119" s="19">
        <f ca="1">SUMPRODUCT(ReactionRateK3!$F141:$V141*OFFSET(ReactionStoich!$E$5:$U$5,G$2,0))*(TimeStep)*'Composition Moles'!$C131</f>
        <v>0</v>
      </c>
      <c r="H119" s="19">
        <f ca="1">SUMPRODUCT(ReactionRateK3!$F141:$V141*OFFSET(ReactionStoich!$E$5:$U$5,H$2,0))*(TimeStep)*'Composition Moles'!$C131</f>
        <v>4.2162308591416299E-3</v>
      </c>
      <c r="I119" s="19">
        <f ca="1">SUMPRODUCT(ReactionRateK3!$F141:$V141*OFFSET(ReactionStoich!$E$5:$U$5,I$2,0))*(TimeStep)*'Composition Moles'!$C131</f>
        <v>1.1228122913207417E-5</v>
      </c>
      <c r="J119" s="19">
        <f ca="1">SUMPRODUCT(ReactionRateK3!$F141:$V141*OFFSET(ReactionStoich!$E$5:$U$5,J$2,0))*(TimeStep)*'Composition Moles'!$C131</f>
        <v>0</v>
      </c>
      <c r="K119" s="19">
        <f ca="1">SUMPRODUCT(ReactionRateK3!$F141:$V141*OFFSET(ReactionStoich!$E$5:$U$5,K$2,0))*(TimeStep)*'Composition Moles'!$C131</f>
        <v>0</v>
      </c>
      <c r="L119" s="19">
        <f ca="1">SUMPRODUCT(ReactionRateK3!$F141:$V141*OFFSET(ReactionStoich!$E$5:$U$5,L$2,0))*(TimeStep)*'Composition Moles'!$C131</f>
        <v>0</v>
      </c>
      <c r="M119" s="19">
        <f ca="1">SUMPRODUCT(ReactionRateK3!$F141:$V141*OFFSET(ReactionStoich!$E$5:$U$5,M$2,0))*(TimeStep)*'Composition Moles'!$C131</f>
        <v>0</v>
      </c>
      <c r="N119" s="19">
        <f ca="1">SUMPRODUCT(ReactionRateK3!$F141:$V141*OFFSET(ReactionStoich!$E$5:$U$5,N$2,0))*(TimeStep)*'Composition Moles'!$C131</f>
        <v>0</v>
      </c>
      <c r="O119" s="19">
        <f ca="1">SUMPRODUCT(ReactionRateK3!$F141:$V141*OFFSET(ReactionStoich!$E$5:$U$5,O$2,0))*(TimeStep)*'Composition Moles'!$C131</f>
        <v>0</v>
      </c>
      <c r="P119" s="19">
        <f ca="1">SUMPRODUCT(ReactionRateK3!$F141:$V141*OFFSET(ReactionStoich!$E$5:$U$5,P$2,0))*(TimeStep)*'Composition Moles'!$C131</f>
        <v>0</v>
      </c>
      <c r="Q119" s="19">
        <f ca="1">SUMPRODUCT(ReactionRateK3!$F141:$V141*OFFSET(ReactionStoich!$E$5:$U$5,Q$2,0))*(TimeStep)*'Composition Moles'!$C131</f>
        <v>0</v>
      </c>
      <c r="R119" s="19">
        <f ca="1">SUMPRODUCT(ReactionRateK3!$F141:$V141*OFFSET(ReactionStoich!$E$5:$U$5,R$2,0))*(TimeStep)*'Composition Moles'!$C131</f>
        <v>0</v>
      </c>
      <c r="S119" s="19">
        <f ca="1">SUMPRODUCT(ReactionRateK3!$F141:$V141*OFFSET(ReactionStoich!$E$5:$U$5,S$2,0))*(TimeStep)*'Composition Moles'!$C131</f>
        <v>0.74969770887771037</v>
      </c>
      <c r="T119" s="19">
        <f ca="1">SUMPRODUCT(ReactionRateK3!$F141:$V141*OFFSET(ReactionStoich!$E$5:$U$5,T$2,0))*(TimeStep)*'Composition Moles'!$C131</f>
        <v>0</v>
      </c>
      <c r="U119" s="19">
        <f ca="1">SUMPRODUCT(ReactionRateK3!$F141:$V141*OFFSET(ReactionStoich!$E$5:$U$5,U$2,0))*(TimeStep)*'Composition Moles'!$C131</f>
        <v>0</v>
      </c>
      <c r="V119" s="19">
        <f ca="1">SUMPRODUCT(ReactionRateK3!$F141:$V141*OFFSET(ReactionStoich!$E$5:$U$5,V$2,0))*(TimeStep)*'Composition Moles'!$C131</f>
        <v>0</v>
      </c>
      <c r="W119" s="19">
        <f ca="1">SUMPRODUCT(ReactionRateK3!$F141:$V141*OFFSET(ReactionStoich!$E$5:$U$5,W$2,0))*(TimeStep)*'Composition Moles'!$C131</f>
        <v>0</v>
      </c>
      <c r="X119" s="19">
        <f ca="1">SUMPRODUCT(ReactionRateK3!$F141:$V141*OFFSET(ReactionStoich!$E$5:$U$5,X$2,0))*(TimeStep)*'Composition Moles'!$C131</f>
        <v>0</v>
      </c>
      <c r="Y119" s="19">
        <f ca="1">SUMPRODUCT(ReactionRateK3!$F141:$V141*OFFSET(ReactionStoich!$E$5:$U$5,Y$2,0))*(TimeStep)*'Composition Moles'!$C131</f>
        <v>-1.9896732314363044</v>
      </c>
      <c r="Z119" s="19">
        <f ca="1">SUMPRODUCT(ReactionRateK3!$F141:$V141*OFFSET(ReactionStoich!$E$5:$U$5,Z$2,0))*(TimeStep)*'Composition Moles'!$C131</f>
        <v>0</v>
      </c>
      <c r="AA119" s="19">
        <f ca="1">SUMPRODUCT(ReactionRateK3!$F141:$V141*OFFSET(ReactionStoich!$E$5:$U$5,AA$2,0))*(TimeStep)*'Composition Moles'!$C131</f>
        <v>0</v>
      </c>
      <c r="AB119" s="19">
        <f ca="1">SUMPRODUCT(ReactionRateK3!$F141:$V141*OFFSET(ReactionStoich!$E$5:$U$5,AB$2,0))*(TimeStep)*'Composition Moles'!$C131</f>
        <v>0</v>
      </c>
      <c r="AC119" s="19">
        <f ca="1">SUMPRODUCT(ReactionRateK3!$F141:$V141*OFFSET(ReactionStoich!$E$5:$U$5,AC$2,0))*(TimeStep)*'Composition Moles'!$C131</f>
        <v>0</v>
      </c>
      <c r="AD119" s="19">
        <f ca="1">SUMPRODUCT(ReactionRateK3!$F141:$V141*OFFSET(ReactionStoich!$E$5:$U$5,AD$2,0))*(TimeStep)*'Composition Moles'!$C131</f>
        <v>0</v>
      </c>
      <c r="AE119" s="19">
        <f ca="1">SUMPRODUCT(ReactionRateK3!$F141:$V141*OFFSET(ReactionStoich!$E$5:$U$5,AE$2,0))*(TimeStep)*'Composition Moles'!$C131</f>
        <v>0</v>
      </c>
      <c r="AF119" s="19">
        <f ca="1">SUMPRODUCT(ReactionRateK3!$F141:$V141*OFFSET(ReactionStoich!$E$5:$U$5,AF$2,0))*(TimeStep)*'Composition Moles'!$C131</f>
        <v>0</v>
      </c>
      <c r="AG119" s="19">
        <f ca="1">SUMPRODUCT(ReactionRateK3!$F141:$V141*OFFSET(ReactionStoich!$E$5:$U$5,AG$2,0))*(TimeStep)*'Composition Moles'!$C131</f>
        <v>-4.0769261654190333E-3</v>
      </c>
      <c r="AH119" s="19">
        <f ca="1">SUMPRODUCT(ReactionRateK3!$F141:$V141*OFFSET(ReactionStoich!$E$5:$U$5,AH$2,0))*(TimeStep)*'Composition Moles'!$C131</f>
        <v>-0.89647942870504915</v>
      </c>
      <c r="AI119" s="19">
        <f ca="1">SUMPRODUCT(ReactionRateK3!$F141:$V141*OFFSET(ReactionStoich!$E$5:$U$5,AI$2,0))*(TimeStep)*'Composition Moles'!$C131</f>
        <v>2.3171995237230205</v>
      </c>
      <c r="AJ119" s="19">
        <f ca="1">SUMPRODUCT(ReactionRateK3!$F141:$V141*OFFSET(ReactionStoich!$E$5:$U$5,AJ$2,0))*(TimeStep)*'Composition Moles'!$C131</f>
        <v>0.32207631347394761</v>
      </c>
      <c r="AK119" s="19">
        <f ca="1">SUMPRODUCT(ReactionRateK3!$F141:$V141*OFFSET(ReactionStoich!$E$5:$U$5,AK$2,0))*(TimeStep)*'Composition Moles'!$C131</f>
        <v>0</v>
      </c>
      <c r="AL119" s="19">
        <f ca="1">SUMPRODUCT(ReactionRateK3!$F141:$V141*OFFSET(ReactionStoich!$E$5:$U$5,AL$2,0))*(TimeStep)*'Composition Moles'!$C131</f>
        <v>0</v>
      </c>
      <c r="AM119" s="19">
        <f ca="1">SUMPRODUCT(ReactionRateK3!$F141:$V141*OFFSET(ReactionStoich!$E$5:$U$5,AM$2,0))*(TimeStep)*'Composition Moles'!$C131</f>
        <v>0</v>
      </c>
      <c r="AN119" s="19">
        <f ca="1">SUMPRODUCT(ReactionRateK3!$F141:$V141*OFFSET(ReactionStoich!$E$5:$U$5,AN$2,0))*(TimeStep)*'Composition Moles'!$C131</f>
        <v>0</v>
      </c>
      <c r="AO119" s="19">
        <f ca="1">SUMPRODUCT(ReactionRateK3!$F141:$V141*OFFSET(ReactionStoich!$E$5:$U$5,AO$2,0))*(TimeStep)*'Composition Moles'!$C131</f>
        <v>-1.1228122913207417E-5</v>
      </c>
      <c r="AP119" s="19">
        <f ca="1">SUMPRODUCT(ReactionRateK3!$F141:$V141*OFFSET(ReactionStoich!$E$5:$U$5,AP$2,0))*(TimeStep)*'Composition Moles'!$C131</f>
        <v>-3.8811149618693907E-3</v>
      </c>
      <c r="AQ119" s="19">
        <f ca="1">SUMPRODUCT(ReactionRateK3!$F141:$V141*OFFSET(ReactionStoich!$E$5:$U$5,AQ$2,0))*(TimeStep)*'Composition Moles'!$C131</f>
        <v>0</v>
      </c>
      <c r="AR119" s="19">
        <f ca="1">SUMPRODUCT(ReactionRateK3!$F141:$V141*OFFSET(ReactionStoich!$E$5:$U$5,AR$2,0))*(TimeStep)*'Composition Moles'!$C131</f>
        <v>0</v>
      </c>
      <c r="AS119" s="19">
        <f ca="1">SUMPRODUCT(ReactionRateK3!$F141:$V141*OFFSET(ReactionStoich!$E$5:$U$5,AS$2,0))*(TimeStep)*'Composition Moles'!$C131</f>
        <v>-0.16495053889437455</v>
      </c>
      <c r="AT119" s="19">
        <f ca="1">SUMPRODUCT(ReactionRateK3!$F141:$V141*OFFSET(ReactionStoich!$E$5:$U$5,AT$2,0))*(TimeStep)*'Composition Moles'!$C131</f>
        <v>-0.16495053889437455</v>
      </c>
      <c r="AU119" s="19">
        <f ca="1">SUMPRODUCT(ReactionRateK3!$F141:$V141*OFFSET(ReactionStoich!$E$5:$U$5,AU$2,0))*(TimeStep)*'Composition Moles'!$C131</f>
        <v>-0.16495053889437455</v>
      </c>
      <c r="AV119" s="19">
        <f ca="1">SUMPRODUCT(ReactionRateK3!$F141:$V141*OFFSET(ReactionStoich!$E$5:$U$5,AV$2,0))*(TimeStep)*'Composition Moles'!$C131</f>
        <v>0</v>
      </c>
      <c r="AW119" s="19">
        <f ca="1">SUMPRODUCT(ReactionRateK3!$F141:$V141*OFFSET(ReactionStoich!$E$5:$U$5,AW$2,0))*(TimeStep)*'Composition Moles'!$C131</f>
        <v>0</v>
      </c>
      <c r="AX119" s="19">
        <f ca="1">SUMPRODUCT(ReactionRateK3!$F141:$V141*OFFSET(ReactionStoich!$E$5:$U$5,AX$2,0))*(TimeStep)*'Composition Moles'!$C131</f>
        <v>0</v>
      </c>
      <c r="AY119" s="19">
        <f ca="1">SUMPRODUCT(ReactionRateK3!$F141:$V141*OFFSET(ReactionStoich!$E$5:$U$5,AY$2,0))*(TimeStep)*'Composition Moles'!$C131</f>
        <v>0</v>
      </c>
      <c r="AZ119" s="19">
        <f ca="1">SUMPRODUCT(ReactionRateK3!$F141:$V141*OFFSET(ReactionStoich!$E$5:$U$5,AZ$2,0))*(TimeStep)*'Composition Moles'!$C131</f>
        <v>0</v>
      </c>
      <c r="BA119" s="19">
        <f ca="1">SUMPRODUCT(ReactionRateK3!$F141:$V141*OFFSET(ReactionStoich!$E$5:$U$5,BA$2,0))*(TimeStep)*'Composition Moles'!$C131</f>
        <v>0</v>
      </c>
      <c r="BB119" s="19">
        <f ca="1">SUMPRODUCT(ReactionRateK3!$F141:$V141*OFFSET(ReactionStoich!$E$5:$U$5,BB$2,0))*(TimeStep)*'Composition Moles'!$C131</f>
        <v>0</v>
      </c>
      <c r="BC119" s="19">
        <f ca="1">SUMPRODUCT(ReactionRateK3!$F141:$V141*OFFSET(ReactionStoich!$E$5:$U$5,BC$2,0))*(TimeStep)*'Composition Moles'!$C131</f>
        <v>0</v>
      </c>
      <c r="BD119" s="19">
        <f ca="1">SUMPRODUCT(ReactionRateK3!$F141:$V141*OFFSET(ReactionStoich!$E$5:$U$5,BD$2,0))*(TimeStep)*'Composition Moles'!$C131</f>
        <v>0</v>
      </c>
      <c r="BE119" s="19">
        <f ca="1">SUMPRODUCT(ReactionRateK3!$F141:$V141*OFFSET(ReactionStoich!$E$5:$U$5,BE$2,0))*(TimeStep)*'Composition Moles'!$C131</f>
        <v>0</v>
      </c>
      <c r="BF119" s="19">
        <f ca="1">SUMPRODUCT(ReactionRateK3!$F141:$V141*OFFSET(ReactionStoich!$E$5:$U$5,BF$2,0))*(TimeStep)*'Composition Moles'!$C131</f>
        <v>0</v>
      </c>
      <c r="BG119" s="19">
        <f ca="1">SUMPRODUCT(ReactionRateK3!$F141:$V141*OFFSET(ReactionStoich!$E$5:$U$5,BG$2,0))*(TimeStep)*'Composition Moles'!$C131</f>
        <v>0</v>
      </c>
      <c r="BH119" s="19">
        <f ca="1">SUMPRODUCT(ReactionRateK3!$F141:$V141*OFFSET(ReactionStoich!$E$5:$U$5,BH$2,0))*(TimeStep)*'Composition Moles'!$C131</f>
        <v>0</v>
      </c>
      <c r="BI119" s="19">
        <f ca="1">SUMPRODUCT(ReactionRateK3!$F141:$V141*OFFSET(ReactionStoich!$E$5:$U$5,BI$2,0))*(TimeStep)*'Composition Moles'!$C131</f>
        <v>0</v>
      </c>
      <c r="BJ119" s="19">
        <f ca="1">SUMPRODUCT(ReactionRateK3!$F141:$V141*OFFSET(ReactionStoich!$E$5:$U$5,BJ$2,0))*(TimeStep)*'Composition Moles'!$C131</f>
        <v>0</v>
      </c>
      <c r="BK119" s="19">
        <f ca="1">SUMPRODUCT(ReactionRateK3!$F141:$V141*OFFSET(ReactionStoich!$E$5:$U$5,BK$2,0))*(TimeStep)*'Composition Moles'!$C131</f>
        <v>0</v>
      </c>
      <c r="BL119" s="19">
        <f ca="1">SUMPRODUCT(ReactionRateK3!$F141:$V141*OFFSET(ReactionStoich!$E$5:$U$5,BL$2,0))*(TimeStep)*'Composition Moles'!$C131</f>
        <v>0</v>
      </c>
      <c r="BM119" s="19">
        <f ca="1">SUMPRODUCT(ReactionRateK3!$F141:$V141*OFFSET(ReactionStoich!$E$5:$U$5,BM$2,0))*(TimeStep)*'Composition Moles'!$C131</f>
        <v>0</v>
      </c>
      <c r="BN119" s="19">
        <f ca="1">SUMPRODUCT(ReactionRateK3!$F141:$V141*OFFSET(ReactionStoich!$E$5:$U$5,BN$2,0))*(TimeStep)*'Composition Moles'!$C131</f>
        <v>0</v>
      </c>
      <c r="BO119" s="19">
        <f ca="1">SUMPRODUCT(ReactionRateK3!$F141:$V141*OFFSET(ReactionStoich!$E$5:$U$5,BO$2,0))*(TimeStep)*'Composition Moles'!$C131</f>
        <v>0</v>
      </c>
      <c r="BP119" s="19">
        <f ca="1">SUMPRODUCT(ReactionRateK3!$F141:$V141*OFFSET(ReactionStoich!$E$5:$U$5,BP$2,0))*(TimeStep)*'Composition Moles'!$C131</f>
        <v>0</v>
      </c>
      <c r="BQ119" s="19">
        <f ca="1">SUMPRODUCT(ReactionRateK3!$F141:$V141*OFFSET(ReactionStoich!$E$5:$U$5,BQ$2,0))*(TimeStep)*'Composition Moles'!$C131</f>
        <v>0</v>
      </c>
      <c r="BR119" s="19">
        <f ca="1">SUMPRODUCT(ReactionRateK3!$F141:$V141*OFFSET(ReactionStoich!$E$5:$U$5,BR$2,0))*(TimeStep)*'Composition Moles'!$C131</f>
        <v>0</v>
      </c>
      <c r="BS119" s="19">
        <f ca="1">SUMPRODUCT(ReactionRateK3!$F141:$V141*OFFSET(ReactionStoich!$E$5:$U$5,BS$2,0))*(TimeStep)*'Composition Moles'!$C131</f>
        <v>0</v>
      </c>
      <c r="BT119" s="19">
        <f ca="1">SUMPRODUCT(ReactionRateK3!$F141:$V141*OFFSET(ReactionStoich!$E$5:$U$5,BT$2,0))*(TimeStep)*'Composition Moles'!$C131</f>
        <v>0</v>
      </c>
      <c r="BU119" s="19">
        <f ca="1">SUMPRODUCT(ReactionRateK3!$F141:$V141*OFFSET(ReactionStoich!$E$5:$U$5,BU$2,0))*(TimeStep)*'Composition Moles'!$C131</f>
        <v>0</v>
      </c>
      <c r="BV119" s="19">
        <f ca="1">SUMPRODUCT(ReactionRateK3!$F141:$V141*OFFSET(ReactionStoich!$E$5:$U$5,BV$2,0))*(TimeStep)*'Composition Moles'!$C131</f>
        <v>0</v>
      </c>
      <c r="BW119" s="19">
        <f ca="1">SUMPRODUCT(ReactionRateK3!$F141:$V141*OFFSET(ReactionStoich!$E$5:$U$5,BW$2,0))*(TimeStep)*'Composition Moles'!$C131</f>
        <v>0</v>
      </c>
    </row>
    <row r="120" spans="1:75">
      <c r="A120">
        <f>ReactionRateK1!A142</f>
        <v>5.4999999999999885</v>
      </c>
      <c r="B120" s="20">
        <f t="shared" ca="1" si="8"/>
        <v>-1272.9581819404077</v>
      </c>
      <c r="C120" s="20">
        <f ca="1">'Composition Moles'!BZ132</f>
        <v>144160.94770638083</v>
      </c>
      <c r="D120" s="26">
        <f t="shared" ca="1" si="9"/>
        <v>8.8301180187376378E-3</v>
      </c>
      <c r="F120" s="19">
        <f ca="1">SUMPRODUCT(ReactionRateK3!$F142:$V142*OFFSET(ReactionStoich!$E$5:$U$5,F$2,0))*(TimeStep)*'Composition Moles'!$C132</f>
        <v>-3.9628358415313468E-3</v>
      </c>
      <c r="G120" s="19">
        <f ca="1">SUMPRODUCT(ReactionRateK3!$F142:$V142*OFFSET(ReactionStoich!$E$5:$U$5,G$2,0))*(TimeStep)*'Composition Moles'!$C132</f>
        <v>0</v>
      </c>
      <c r="H120" s="19">
        <f ca="1">SUMPRODUCT(ReactionRateK3!$F142:$V142*OFFSET(ReactionStoich!$E$5:$U$5,H$2,0))*(TimeStep)*'Composition Moles'!$C132</f>
        <v>3.952755261474615E-3</v>
      </c>
      <c r="I120" s="19">
        <f ca="1">SUMPRODUCT(ReactionRateK3!$F142:$V142*OFFSET(ReactionStoich!$E$5:$U$5,I$2,0))*(TimeStep)*'Composition Moles'!$C132</f>
        <v>1.0080580056732064E-5</v>
      </c>
      <c r="J120" s="19">
        <f ca="1">SUMPRODUCT(ReactionRateK3!$F142:$V142*OFFSET(ReactionStoich!$E$5:$U$5,J$2,0))*(TimeStep)*'Composition Moles'!$C132</f>
        <v>0</v>
      </c>
      <c r="K120" s="19">
        <f ca="1">SUMPRODUCT(ReactionRateK3!$F142:$V142*OFFSET(ReactionStoich!$E$5:$U$5,K$2,0))*(TimeStep)*'Composition Moles'!$C132</f>
        <v>0</v>
      </c>
      <c r="L120" s="19">
        <f ca="1">SUMPRODUCT(ReactionRateK3!$F142:$V142*OFFSET(ReactionStoich!$E$5:$U$5,L$2,0))*(TimeStep)*'Composition Moles'!$C132</f>
        <v>0</v>
      </c>
      <c r="M120" s="19">
        <f ca="1">SUMPRODUCT(ReactionRateK3!$F142:$V142*OFFSET(ReactionStoich!$E$5:$U$5,M$2,0))*(TimeStep)*'Composition Moles'!$C132</f>
        <v>0</v>
      </c>
      <c r="N120" s="19">
        <f ca="1">SUMPRODUCT(ReactionRateK3!$F142:$V142*OFFSET(ReactionStoich!$E$5:$U$5,N$2,0))*(TimeStep)*'Composition Moles'!$C132</f>
        <v>0</v>
      </c>
      <c r="O120" s="19">
        <f ca="1">SUMPRODUCT(ReactionRateK3!$F142:$V142*OFFSET(ReactionStoich!$E$5:$U$5,O$2,0))*(TimeStep)*'Composition Moles'!$C132</f>
        <v>0</v>
      </c>
      <c r="P120" s="19">
        <f ca="1">SUMPRODUCT(ReactionRateK3!$F142:$V142*OFFSET(ReactionStoich!$E$5:$U$5,P$2,0))*(TimeStep)*'Composition Moles'!$C132</f>
        <v>0</v>
      </c>
      <c r="Q120" s="19">
        <f ca="1">SUMPRODUCT(ReactionRateK3!$F142:$V142*OFFSET(ReactionStoich!$E$5:$U$5,Q$2,0))*(TimeStep)*'Composition Moles'!$C132</f>
        <v>0</v>
      </c>
      <c r="R120" s="19">
        <f ca="1">SUMPRODUCT(ReactionRateK3!$F142:$V142*OFFSET(ReactionStoich!$E$5:$U$5,R$2,0))*(TimeStep)*'Composition Moles'!$C132</f>
        <v>0</v>
      </c>
      <c r="S120" s="19">
        <f ca="1">SUMPRODUCT(ReactionRateK3!$F142:$V142*OFFSET(ReactionStoich!$E$5:$U$5,S$2,0))*(TimeStep)*'Composition Moles'!$C132</f>
        <v>0.72429036091618171</v>
      </c>
      <c r="T120" s="19">
        <f ca="1">SUMPRODUCT(ReactionRateK3!$F142:$V142*OFFSET(ReactionStoich!$E$5:$U$5,T$2,0))*(TimeStep)*'Composition Moles'!$C132</f>
        <v>0</v>
      </c>
      <c r="U120" s="19">
        <f ca="1">SUMPRODUCT(ReactionRateK3!$F142:$V142*OFFSET(ReactionStoich!$E$5:$U$5,U$2,0))*(TimeStep)*'Composition Moles'!$C132</f>
        <v>0</v>
      </c>
      <c r="V120" s="19">
        <f ca="1">SUMPRODUCT(ReactionRateK3!$F142:$V142*OFFSET(ReactionStoich!$E$5:$U$5,V$2,0))*(TimeStep)*'Composition Moles'!$C132</f>
        <v>0</v>
      </c>
      <c r="W120" s="19">
        <f ca="1">SUMPRODUCT(ReactionRateK3!$F142:$V142*OFFSET(ReactionStoich!$E$5:$U$5,W$2,0))*(TimeStep)*'Composition Moles'!$C132</f>
        <v>0</v>
      </c>
      <c r="X120" s="19">
        <f ca="1">SUMPRODUCT(ReactionRateK3!$F142:$V142*OFFSET(ReactionStoich!$E$5:$U$5,X$2,0))*(TimeStep)*'Composition Moles'!$C132</f>
        <v>0</v>
      </c>
      <c r="Y120" s="19">
        <f ca="1">SUMPRODUCT(ReactionRateK3!$F142:$V142*OFFSET(ReactionStoich!$E$5:$U$5,Y$2,0))*(TimeStep)*'Composition Moles'!$C132</f>
        <v>-1.9326967324686115</v>
      </c>
      <c r="Z120" s="19">
        <f ca="1">SUMPRODUCT(ReactionRateK3!$F142:$V142*OFFSET(ReactionStoich!$E$5:$U$5,Z$2,0))*(TimeStep)*'Composition Moles'!$C132</f>
        <v>0</v>
      </c>
      <c r="AA120" s="19">
        <f ca="1">SUMPRODUCT(ReactionRateK3!$F142:$V142*OFFSET(ReactionStoich!$E$5:$U$5,AA$2,0))*(TimeStep)*'Composition Moles'!$C132</f>
        <v>0</v>
      </c>
      <c r="AB120" s="19">
        <f ca="1">SUMPRODUCT(ReactionRateK3!$F142:$V142*OFFSET(ReactionStoich!$E$5:$U$5,AB$2,0))*(TimeStep)*'Composition Moles'!$C132</f>
        <v>0</v>
      </c>
      <c r="AC120" s="19">
        <f ca="1">SUMPRODUCT(ReactionRateK3!$F142:$V142*OFFSET(ReactionStoich!$E$5:$U$5,AC$2,0))*(TimeStep)*'Composition Moles'!$C132</f>
        <v>0</v>
      </c>
      <c r="AD120" s="19">
        <f ca="1">SUMPRODUCT(ReactionRateK3!$F142:$V142*OFFSET(ReactionStoich!$E$5:$U$5,AD$2,0))*(TimeStep)*'Composition Moles'!$C132</f>
        <v>0</v>
      </c>
      <c r="AE120" s="19">
        <f ca="1">SUMPRODUCT(ReactionRateK3!$F142:$V142*OFFSET(ReactionStoich!$E$5:$U$5,AE$2,0))*(TimeStep)*'Composition Moles'!$C132</f>
        <v>0</v>
      </c>
      <c r="AF120" s="19">
        <f ca="1">SUMPRODUCT(ReactionRateK3!$F142:$V142*OFFSET(ReactionStoich!$E$5:$U$5,AF$2,0))*(TimeStep)*'Composition Moles'!$C132</f>
        <v>0</v>
      </c>
      <c r="AG120" s="19">
        <f ca="1">SUMPRODUCT(ReactionRateK3!$F142:$V142*OFFSET(ReactionStoich!$E$5:$U$5,AG$2,0))*(TimeStep)*'Composition Moles'!$C132</f>
        <v>-3.9960109182301581E-3</v>
      </c>
      <c r="AH120" s="19">
        <f ca="1">SUMPRODUCT(ReactionRateK3!$F142:$V142*OFFSET(ReactionStoich!$E$5:$U$5,AH$2,0))*(TimeStep)*'Composition Moles'!$C132</f>
        <v>-0.89722268690205564</v>
      </c>
      <c r="AI120" s="19">
        <f ca="1">SUMPRODUCT(ReactionRateK3!$F142:$V142*OFFSET(ReactionStoich!$E$5:$U$5,AI$2,0))*(TimeStep)*'Composition Moles'!$C132</f>
        <v>2.2893864030266844</v>
      </c>
      <c r="AJ120" s="19">
        <f ca="1">SUMPRODUCT(ReactionRateK3!$F142:$V142*OFFSET(ReactionStoich!$E$5:$U$5,AJ$2,0))*(TimeStep)*'Composition Moles'!$C132</f>
        <v>0.31229042924539852</v>
      </c>
      <c r="AK120" s="19">
        <f ca="1">SUMPRODUCT(ReactionRateK3!$F142:$V142*OFFSET(ReactionStoich!$E$5:$U$5,AK$2,0))*(TimeStep)*'Composition Moles'!$C132</f>
        <v>0</v>
      </c>
      <c r="AL120" s="19">
        <f ca="1">SUMPRODUCT(ReactionRateK3!$F142:$V142*OFFSET(ReactionStoich!$E$5:$U$5,AL$2,0))*(TimeStep)*'Composition Moles'!$C132</f>
        <v>0</v>
      </c>
      <c r="AM120" s="19">
        <f ca="1">SUMPRODUCT(ReactionRateK3!$F142:$V142*OFFSET(ReactionStoich!$E$5:$U$5,AM$2,0))*(TimeStep)*'Composition Moles'!$C132</f>
        <v>0</v>
      </c>
      <c r="AN120" s="19">
        <f ca="1">SUMPRODUCT(ReactionRateK3!$F142:$V142*OFFSET(ReactionStoich!$E$5:$U$5,AN$2,0))*(TimeStep)*'Composition Moles'!$C132</f>
        <v>0</v>
      </c>
      <c r="AO120" s="19">
        <f ca="1">SUMPRODUCT(ReactionRateK3!$F142:$V142*OFFSET(ReactionStoich!$E$5:$U$5,AO$2,0))*(TimeStep)*'Composition Moles'!$C132</f>
        <v>-1.0080580056732064E-5</v>
      </c>
      <c r="AP120" s="19">
        <f ca="1">SUMPRODUCT(ReactionRateK3!$F142:$V142*OFFSET(ReactionStoich!$E$5:$U$5,AP$2,0))*(TimeStep)*'Composition Moles'!$C132</f>
        <v>-3.6127894720138095E-3</v>
      </c>
      <c r="AQ120" s="19">
        <f ca="1">SUMPRODUCT(ReactionRateK3!$F142:$V142*OFFSET(ReactionStoich!$E$5:$U$5,AQ$2,0))*(TimeStep)*'Composition Moles'!$C132</f>
        <v>0</v>
      </c>
      <c r="AR120" s="19">
        <f ca="1">SUMPRODUCT(ReactionRateK3!$F142:$V142*OFFSET(ReactionStoich!$E$5:$U$5,AR$2,0))*(TimeStep)*'Composition Moles'!$C132</f>
        <v>0</v>
      </c>
      <c r="AS120" s="19">
        <f ca="1">SUMPRODUCT(ReactionRateK3!$F142:$V142*OFFSET(ReactionStoich!$E$5:$U$5,AS$2,0))*(TimeStep)*'Composition Moles'!$C132</f>
        <v>-0.162809630949099</v>
      </c>
      <c r="AT120" s="19">
        <f ca="1">SUMPRODUCT(ReactionRateK3!$F142:$V142*OFFSET(ReactionStoich!$E$5:$U$5,AT$2,0))*(TimeStep)*'Composition Moles'!$C132</f>
        <v>-0.162809630949099</v>
      </c>
      <c r="AU120" s="19">
        <f ca="1">SUMPRODUCT(ReactionRateK3!$F142:$V142*OFFSET(ReactionStoich!$E$5:$U$5,AU$2,0))*(TimeStep)*'Composition Moles'!$C132</f>
        <v>-0.162809630949099</v>
      </c>
      <c r="AV120" s="19">
        <f ca="1">SUMPRODUCT(ReactionRateK3!$F142:$V142*OFFSET(ReactionStoich!$E$5:$U$5,AV$2,0))*(TimeStep)*'Composition Moles'!$C132</f>
        <v>0</v>
      </c>
      <c r="AW120" s="19">
        <f ca="1">SUMPRODUCT(ReactionRateK3!$F142:$V142*OFFSET(ReactionStoich!$E$5:$U$5,AW$2,0))*(TimeStep)*'Composition Moles'!$C132</f>
        <v>0</v>
      </c>
      <c r="AX120" s="19">
        <f ca="1">SUMPRODUCT(ReactionRateK3!$F142:$V142*OFFSET(ReactionStoich!$E$5:$U$5,AX$2,0))*(TimeStep)*'Composition Moles'!$C132</f>
        <v>0</v>
      </c>
      <c r="AY120" s="19">
        <f ca="1">SUMPRODUCT(ReactionRateK3!$F142:$V142*OFFSET(ReactionStoich!$E$5:$U$5,AY$2,0))*(TimeStep)*'Composition Moles'!$C132</f>
        <v>0</v>
      </c>
      <c r="AZ120" s="19">
        <f ca="1">SUMPRODUCT(ReactionRateK3!$F142:$V142*OFFSET(ReactionStoich!$E$5:$U$5,AZ$2,0))*(TimeStep)*'Composition Moles'!$C132</f>
        <v>0</v>
      </c>
      <c r="BA120" s="19">
        <f ca="1">SUMPRODUCT(ReactionRateK3!$F142:$V142*OFFSET(ReactionStoich!$E$5:$U$5,BA$2,0))*(TimeStep)*'Composition Moles'!$C132</f>
        <v>0</v>
      </c>
      <c r="BB120" s="19">
        <f ca="1">SUMPRODUCT(ReactionRateK3!$F142:$V142*OFFSET(ReactionStoich!$E$5:$U$5,BB$2,0))*(TimeStep)*'Composition Moles'!$C132</f>
        <v>0</v>
      </c>
      <c r="BC120" s="19">
        <f ca="1">SUMPRODUCT(ReactionRateK3!$F142:$V142*OFFSET(ReactionStoich!$E$5:$U$5,BC$2,0))*(TimeStep)*'Composition Moles'!$C132</f>
        <v>0</v>
      </c>
      <c r="BD120" s="19">
        <f ca="1">SUMPRODUCT(ReactionRateK3!$F142:$V142*OFFSET(ReactionStoich!$E$5:$U$5,BD$2,0))*(TimeStep)*'Composition Moles'!$C132</f>
        <v>0</v>
      </c>
      <c r="BE120" s="19">
        <f ca="1">SUMPRODUCT(ReactionRateK3!$F142:$V142*OFFSET(ReactionStoich!$E$5:$U$5,BE$2,0))*(TimeStep)*'Composition Moles'!$C132</f>
        <v>0</v>
      </c>
      <c r="BF120" s="19">
        <f ca="1">SUMPRODUCT(ReactionRateK3!$F142:$V142*OFFSET(ReactionStoich!$E$5:$U$5,BF$2,0))*(TimeStep)*'Composition Moles'!$C132</f>
        <v>0</v>
      </c>
      <c r="BG120" s="19">
        <f ca="1">SUMPRODUCT(ReactionRateK3!$F142:$V142*OFFSET(ReactionStoich!$E$5:$U$5,BG$2,0))*(TimeStep)*'Composition Moles'!$C132</f>
        <v>0</v>
      </c>
      <c r="BH120" s="19">
        <f ca="1">SUMPRODUCT(ReactionRateK3!$F142:$V142*OFFSET(ReactionStoich!$E$5:$U$5,BH$2,0))*(TimeStep)*'Composition Moles'!$C132</f>
        <v>0</v>
      </c>
      <c r="BI120" s="19">
        <f ca="1">SUMPRODUCT(ReactionRateK3!$F142:$V142*OFFSET(ReactionStoich!$E$5:$U$5,BI$2,0))*(TimeStep)*'Composition Moles'!$C132</f>
        <v>0</v>
      </c>
      <c r="BJ120" s="19">
        <f ca="1">SUMPRODUCT(ReactionRateK3!$F142:$V142*OFFSET(ReactionStoich!$E$5:$U$5,BJ$2,0))*(TimeStep)*'Composition Moles'!$C132</f>
        <v>0</v>
      </c>
      <c r="BK120" s="19">
        <f ca="1">SUMPRODUCT(ReactionRateK3!$F142:$V142*OFFSET(ReactionStoich!$E$5:$U$5,BK$2,0))*(TimeStep)*'Composition Moles'!$C132</f>
        <v>0</v>
      </c>
      <c r="BL120" s="19">
        <f ca="1">SUMPRODUCT(ReactionRateK3!$F142:$V142*OFFSET(ReactionStoich!$E$5:$U$5,BL$2,0))*(TimeStep)*'Composition Moles'!$C132</f>
        <v>0</v>
      </c>
      <c r="BM120" s="19">
        <f ca="1">SUMPRODUCT(ReactionRateK3!$F142:$V142*OFFSET(ReactionStoich!$E$5:$U$5,BM$2,0))*(TimeStep)*'Composition Moles'!$C132</f>
        <v>0</v>
      </c>
      <c r="BN120" s="19">
        <f ca="1">SUMPRODUCT(ReactionRateK3!$F142:$V142*OFFSET(ReactionStoich!$E$5:$U$5,BN$2,0))*(TimeStep)*'Composition Moles'!$C132</f>
        <v>0</v>
      </c>
      <c r="BO120" s="19">
        <f ca="1">SUMPRODUCT(ReactionRateK3!$F142:$V142*OFFSET(ReactionStoich!$E$5:$U$5,BO$2,0))*(TimeStep)*'Composition Moles'!$C132</f>
        <v>0</v>
      </c>
      <c r="BP120" s="19">
        <f ca="1">SUMPRODUCT(ReactionRateK3!$F142:$V142*OFFSET(ReactionStoich!$E$5:$U$5,BP$2,0))*(TimeStep)*'Composition Moles'!$C132</f>
        <v>0</v>
      </c>
      <c r="BQ120" s="19">
        <f ca="1">SUMPRODUCT(ReactionRateK3!$F142:$V142*OFFSET(ReactionStoich!$E$5:$U$5,BQ$2,0))*(TimeStep)*'Composition Moles'!$C132</f>
        <v>0</v>
      </c>
      <c r="BR120" s="19">
        <f ca="1">SUMPRODUCT(ReactionRateK3!$F142:$V142*OFFSET(ReactionStoich!$E$5:$U$5,BR$2,0))*(TimeStep)*'Composition Moles'!$C132</f>
        <v>0</v>
      </c>
      <c r="BS120" s="19">
        <f ca="1">SUMPRODUCT(ReactionRateK3!$F142:$V142*OFFSET(ReactionStoich!$E$5:$U$5,BS$2,0))*(TimeStep)*'Composition Moles'!$C132</f>
        <v>0</v>
      </c>
      <c r="BT120" s="19">
        <f ca="1">SUMPRODUCT(ReactionRateK3!$F142:$V142*OFFSET(ReactionStoich!$E$5:$U$5,BT$2,0))*(TimeStep)*'Composition Moles'!$C132</f>
        <v>0</v>
      </c>
      <c r="BU120" s="19">
        <f ca="1">SUMPRODUCT(ReactionRateK3!$F142:$V142*OFFSET(ReactionStoich!$E$5:$U$5,BU$2,0))*(TimeStep)*'Composition Moles'!$C132</f>
        <v>0</v>
      </c>
      <c r="BV120" s="19">
        <f ca="1">SUMPRODUCT(ReactionRateK3!$F142:$V142*OFFSET(ReactionStoich!$E$5:$U$5,BV$2,0))*(TimeStep)*'Composition Moles'!$C132</f>
        <v>0</v>
      </c>
      <c r="BW120" s="19">
        <f ca="1">SUMPRODUCT(ReactionRateK3!$F142:$V142*OFFSET(ReactionStoich!$E$5:$U$5,BW$2,0))*(TimeStep)*'Composition Moles'!$C132</f>
        <v>0</v>
      </c>
    </row>
    <row r="121" spans="1:75">
      <c r="A121">
        <f>ReactionRateK1!A143</f>
        <v>5.5499999999999883</v>
      </c>
      <c r="B121" s="20">
        <f t="shared" ca="1" si="8"/>
        <v>-1269.4958063880333</v>
      </c>
      <c r="C121" s="20">
        <f ca="1">'Composition Moles'!BZ133</f>
        <v>144154.82877925667</v>
      </c>
      <c r="D121" s="26">
        <f t="shared" ca="1" si="9"/>
        <v>8.8064743799321759E-3</v>
      </c>
      <c r="F121" s="19">
        <f ca="1">SUMPRODUCT(ReactionRateK3!$F143:$V143*OFFSET(ReactionStoich!$E$5:$U$5,F$2,0))*(TimeStep)*'Composition Moles'!$C133</f>
        <v>-3.7165782218997433E-3</v>
      </c>
      <c r="G121" s="19">
        <f ca="1">SUMPRODUCT(ReactionRateK3!$F143:$V143*OFFSET(ReactionStoich!$E$5:$U$5,G$2,0))*(TimeStep)*'Composition Moles'!$C133</f>
        <v>0</v>
      </c>
      <c r="H121" s="19">
        <f ca="1">SUMPRODUCT(ReactionRateK3!$F143:$V143*OFFSET(ReactionStoich!$E$5:$U$5,H$2,0))*(TimeStep)*'Composition Moles'!$C133</f>
        <v>3.7075278576852505E-3</v>
      </c>
      <c r="I121" s="19">
        <f ca="1">SUMPRODUCT(ReactionRateK3!$F143:$V143*OFFSET(ReactionStoich!$E$5:$U$5,I$2,0))*(TimeStep)*'Composition Moles'!$C133</f>
        <v>9.0503642144926951E-6</v>
      </c>
      <c r="J121" s="19">
        <f ca="1">SUMPRODUCT(ReactionRateK3!$F143:$V143*OFFSET(ReactionStoich!$E$5:$U$5,J$2,0))*(TimeStep)*'Composition Moles'!$C133</f>
        <v>0</v>
      </c>
      <c r="K121" s="19">
        <f ca="1">SUMPRODUCT(ReactionRateK3!$F143:$V143*OFFSET(ReactionStoich!$E$5:$U$5,K$2,0))*(TimeStep)*'Composition Moles'!$C133</f>
        <v>0</v>
      </c>
      <c r="L121" s="19">
        <f ca="1">SUMPRODUCT(ReactionRateK3!$F143:$V143*OFFSET(ReactionStoich!$E$5:$U$5,L$2,0))*(TimeStep)*'Composition Moles'!$C133</f>
        <v>0</v>
      </c>
      <c r="M121" s="19">
        <f ca="1">SUMPRODUCT(ReactionRateK3!$F143:$V143*OFFSET(ReactionStoich!$E$5:$U$5,M$2,0))*(TimeStep)*'Composition Moles'!$C133</f>
        <v>0</v>
      </c>
      <c r="N121" s="19">
        <f ca="1">SUMPRODUCT(ReactionRateK3!$F143:$V143*OFFSET(ReactionStoich!$E$5:$U$5,N$2,0))*(TimeStep)*'Composition Moles'!$C133</f>
        <v>0</v>
      </c>
      <c r="O121" s="19">
        <f ca="1">SUMPRODUCT(ReactionRateK3!$F143:$V143*OFFSET(ReactionStoich!$E$5:$U$5,O$2,0))*(TimeStep)*'Composition Moles'!$C133</f>
        <v>0</v>
      </c>
      <c r="P121" s="19">
        <f ca="1">SUMPRODUCT(ReactionRateK3!$F143:$V143*OFFSET(ReactionStoich!$E$5:$U$5,P$2,0))*(TimeStep)*'Composition Moles'!$C133</f>
        <v>0</v>
      </c>
      <c r="Q121" s="19">
        <f ca="1">SUMPRODUCT(ReactionRateK3!$F143:$V143*OFFSET(ReactionStoich!$E$5:$U$5,Q$2,0))*(TimeStep)*'Composition Moles'!$C133</f>
        <v>0</v>
      </c>
      <c r="R121" s="19">
        <f ca="1">SUMPRODUCT(ReactionRateK3!$F143:$V143*OFFSET(ReactionStoich!$E$5:$U$5,R$2,0))*(TimeStep)*'Composition Moles'!$C133</f>
        <v>0</v>
      </c>
      <c r="S121" s="19">
        <f ca="1">SUMPRODUCT(ReactionRateK3!$F143:$V143*OFFSET(ReactionStoich!$E$5:$U$5,S$2,0))*(TimeStep)*'Composition Moles'!$C133</f>
        <v>0.69946490049599208</v>
      </c>
      <c r="T121" s="19">
        <f ca="1">SUMPRODUCT(ReactionRateK3!$F143:$V143*OFFSET(ReactionStoich!$E$5:$U$5,T$2,0))*(TimeStep)*'Composition Moles'!$C133</f>
        <v>0</v>
      </c>
      <c r="U121" s="19">
        <f ca="1">SUMPRODUCT(ReactionRateK3!$F143:$V143*OFFSET(ReactionStoich!$E$5:$U$5,U$2,0))*(TimeStep)*'Composition Moles'!$C133</f>
        <v>0</v>
      </c>
      <c r="V121" s="19">
        <f ca="1">SUMPRODUCT(ReactionRateK3!$F143:$V143*OFFSET(ReactionStoich!$E$5:$U$5,V$2,0))*(TimeStep)*'Composition Moles'!$C133</f>
        <v>0</v>
      </c>
      <c r="W121" s="19">
        <f ca="1">SUMPRODUCT(ReactionRateK3!$F143:$V143*OFFSET(ReactionStoich!$E$5:$U$5,W$2,0))*(TimeStep)*'Composition Moles'!$C133</f>
        <v>0</v>
      </c>
      <c r="X121" s="19">
        <f ca="1">SUMPRODUCT(ReactionRateK3!$F143:$V143*OFFSET(ReactionStoich!$E$5:$U$5,X$2,0))*(TimeStep)*'Composition Moles'!$C133</f>
        <v>0</v>
      </c>
      <c r="Y121" s="19">
        <f ca="1">SUMPRODUCT(ReactionRateK3!$F143:$V143*OFFSET(ReactionStoich!$E$5:$U$5,Y$2,0))*(TimeStep)*'Composition Moles'!$C133</f>
        <v>-1.8769852481909053</v>
      </c>
      <c r="Z121" s="19">
        <f ca="1">SUMPRODUCT(ReactionRateK3!$F143:$V143*OFFSET(ReactionStoich!$E$5:$U$5,Z$2,0))*(TimeStep)*'Composition Moles'!$C133</f>
        <v>0</v>
      </c>
      <c r="AA121" s="19">
        <f ca="1">SUMPRODUCT(ReactionRateK3!$F143:$V143*OFFSET(ReactionStoich!$E$5:$U$5,AA$2,0))*(TimeStep)*'Composition Moles'!$C133</f>
        <v>0</v>
      </c>
      <c r="AB121" s="19">
        <f ca="1">SUMPRODUCT(ReactionRateK3!$F143:$V143*OFFSET(ReactionStoich!$E$5:$U$5,AB$2,0))*(TimeStep)*'Composition Moles'!$C133</f>
        <v>0</v>
      </c>
      <c r="AC121" s="19">
        <f ca="1">SUMPRODUCT(ReactionRateK3!$F143:$V143*OFFSET(ReactionStoich!$E$5:$U$5,AC$2,0))*(TimeStep)*'Composition Moles'!$C133</f>
        <v>0</v>
      </c>
      <c r="AD121" s="19">
        <f ca="1">SUMPRODUCT(ReactionRateK3!$F143:$V143*OFFSET(ReactionStoich!$E$5:$U$5,AD$2,0))*(TimeStep)*'Composition Moles'!$C133</f>
        <v>0</v>
      </c>
      <c r="AE121" s="19">
        <f ca="1">SUMPRODUCT(ReactionRateK3!$F143:$V143*OFFSET(ReactionStoich!$E$5:$U$5,AE$2,0))*(TimeStep)*'Composition Moles'!$C133</f>
        <v>0</v>
      </c>
      <c r="AF121" s="19">
        <f ca="1">SUMPRODUCT(ReactionRateK3!$F143:$V143*OFFSET(ReactionStoich!$E$5:$U$5,AF$2,0))*(TimeStep)*'Composition Moles'!$C133</f>
        <v>0</v>
      </c>
      <c r="AG121" s="19">
        <f ca="1">SUMPRODUCT(ReactionRateK3!$F143:$V143*OFFSET(ReactionStoich!$E$5:$U$5,AG$2,0))*(TimeStep)*'Composition Moles'!$C133</f>
        <v>-3.8418428772989928E-3</v>
      </c>
      <c r="AH121" s="19">
        <f ca="1">SUMPRODUCT(ReactionRateK3!$F143:$V143*OFFSET(ReactionStoich!$E$5:$U$5,AH$2,0))*(TimeStep)*'Composition Moles'!$C133</f>
        <v>-0.89766421128305929</v>
      </c>
      <c r="AI121" s="19">
        <f ca="1">SUMPRODUCT(ReactionRateK3!$F143:$V143*OFFSET(ReactionStoich!$E$5:$U$5,AI$2,0))*(TimeStep)*'Composition Moles'!$C133</f>
        <v>2.2618250630296513</v>
      </c>
      <c r="AJ121" s="19">
        <f ca="1">SUMPRODUCT(ReactionRateK3!$F143:$V143*OFFSET(ReactionStoich!$E$5:$U$5,AJ$2,0))*(TimeStep)*'Composition Moles'!$C133</f>
        <v>0.30269899283255575</v>
      </c>
      <c r="AK121" s="19">
        <f ca="1">SUMPRODUCT(ReactionRateK3!$F143:$V143*OFFSET(ReactionStoich!$E$5:$U$5,AK$2,0))*(TimeStep)*'Composition Moles'!$C133</f>
        <v>0</v>
      </c>
      <c r="AL121" s="19">
        <f ca="1">SUMPRODUCT(ReactionRateK3!$F143:$V143*OFFSET(ReactionStoich!$E$5:$U$5,AL$2,0))*(TimeStep)*'Composition Moles'!$C133</f>
        <v>0</v>
      </c>
      <c r="AM121" s="19">
        <f ca="1">SUMPRODUCT(ReactionRateK3!$F143:$V143*OFFSET(ReactionStoich!$E$5:$U$5,AM$2,0))*(TimeStep)*'Composition Moles'!$C133</f>
        <v>0</v>
      </c>
      <c r="AN121" s="19">
        <f ca="1">SUMPRODUCT(ReactionRateK3!$F143:$V143*OFFSET(ReactionStoich!$E$5:$U$5,AN$2,0))*(TimeStep)*'Composition Moles'!$C133</f>
        <v>0</v>
      </c>
      <c r="AO121" s="19">
        <f ca="1">SUMPRODUCT(ReactionRateK3!$F143:$V143*OFFSET(ReactionStoich!$E$5:$U$5,AO$2,0))*(TimeStep)*'Composition Moles'!$C133</f>
        <v>-9.0503642144926951E-6</v>
      </c>
      <c r="AP121" s="19">
        <f ca="1">SUMPRODUCT(ReactionRateK3!$F143:$V143*OFFSET(ReactionStoich!$E$5:$U$5,AP$2,0))*(TimeStep)*'Composition Moles'!$C133</f>
        <v>-3.3633278725240228E-3</v>
      </c>
      <c r="AQ121" s="19">
        <f ca="1">SUMPRODUCT(ReactionRateK3!$F143:$V143*OFFSET(ReactionStoich!$E$5:$U$5,AQ$2,0))*(TimeStep)*'Composition Moles'!$C133</f>
        <v>0</v>
      </c>
      <c r="AR121" s="19">
        <f ca="1">SUMPRODUCT(ReactionRateK3!$F143:$V143*OFFSET(ReactionStoich!$E$5:$U$5,AR$2,0))*(TimeStep)*'Composition Moles'!$C133</f>
        <v>0</v>
      </c>
      <c r="AS121" s="19">
        <f ca="1">SUMPRODUCT(ReactionRateK3!$F143:$V143*OFFSET(ReactionStoich!$E$5:$U$5,AS$2,0))*(TimeStep)*'Composition Moles'!$C133</f>
        <v>-0.16070842525673226</v>
      </c>
      <c r="AT121" s="19">
        <f ca="1">SUMPRODUCT(ReactionRateK3!$F143:$V143*OFFSET(ReactionStoich!$E$5:$U$5,AT$2,0))*(TimeStep)*'Composition Moles'!$C133</f>
        <v>-0.16070842525673226</v>
      </c>
      <c r="AU121" s="19">
        <f ca="1">SUMPRODUCT(ReactionRateK3!$F143:$V143*OFFSET(ReactionStoich!$E$5:$U$5,AU$2,0))*(TimeStep)*'Composition Moles'!$C133</f>
        <v>-0.16070842525673226</v>
      </c>
      <c r="AV121" s="19">
        <f ca="1">SUMPRODUCT(ReactionRateK3!$F143:$V143*OFFSET(ReactionStoich!$E$5:$U$5,AV$2,0))*(TimeStep)*'Composition Moles'!$C133</f>
        <v>0</v>
      </c>
      <c r="AW121" s="19">
        <f ca="1">SUMPRODUCT(ReactionRateK3!$F143:$V143*OFFSET(ReactionStoich!$E$5:$U$5,AW$2,0))*(TimeStep)*'Composition Moles'!$C133</f>
        <v>0</v>
      </c>
      <c r="AX121" s="19">
        <f ca="1">SUMPRODUCT(ReactionRateK3!$F143:$V143*OFFSET(ReactionStoich!$E$5:$U$5,AX$2,0))*(TimeStep)*'Composition Moles'!$C133</f>
        <v>0</v>
      </c>
      <c r="AY121" s="19">
        <f ca="1">SUMPRODUCT(ReactionRateK3!$F143:$V143*OFFSET(ReactionStoich!$E$5:$U$5,AY$2,0))*(TimeStep)*'Composition Moles'!$C133</f>
        <v>0</v>
      </c>
      <c r="AZ121" s="19">
        <f ca="1">SUMPRODUCT(ReactionRateK3!$F143:$V143*OFFSET(ReactionStoich!$E$5:$U$5,AZ$2,0))*(TimeStep)*'Composition Moles'!$C133</f>
        <v>0</v>
      </c>
      <c r="BA121" s="19">
        <f ca="1">SUMPRODUCT(ReactionRateK3!$F143:$V143*OFFSET(ReactionStoich!$E$5:$U$5,BA$2,0))*(TimeStep)*'Composition Moles'!$C133</f>
        <v>0</v>
      </c>
      <c r="BB121" s="19">
        <f ca="1">SUMPRODUCT(ReactionRateK3!$F143:$V143*OFFSET(ReactionStoich!$E$5:$U$5,BB$2,0))*(TimeStep)*'Composition Moles'!$C133</f>
        <v>0</v>
      </c>
      <c r="BC121" s="19">
        <f ca="1">SUMPRODUCT(ReactionRateK3!$F143:$V143*OFFSET(ReactionStoich!$E$5:$U$5,BC$2,0))*(TimeStep)*'Composition Moles'!$C133</f>
        <v>0</v>
      </c>
      <c r="BD121" s="19">
        <f ca="1">SUMPRODUCT(ReactionRateK3!$F143:$V143*OFFSET(ReactionStoich!$E$5:$U$5,BD$2,0))*(TimeStep)*'Composition Moles'!$C133</f>
        <v>0</v>
      </c>
      <c r="BE121" s="19">
        <f ca="1">SUMPRODUCT(ReactionRateK3!$F143:$V143*OFFSET(ReactionStoich!$E$5:$U$5,BE$2,0))*(TimeStep)*'Composition Moles'!$C133</f>
        <v>0</v>
      </c>
      <c r="BF121" s="19">
        <f ca="1">SUMPRODUCT(ReactionRateK3!$F143:$V143*OFFSET(ReactionStoich!$E$5:$U$5,BF$2,0))*(TimeStep)*'Composition Moles'!$C133</f>
        <v>0</v>
      </c>
      <c r="BG121" s="19">
        <f ca="1">SUMPRODUCT(ReactionRateK3!$F143:$V143*OFFSET(ReactionStoich!$E$5:$U$5,BG$2,0))*(TimeStep)*'Composition Moles'!$C133</f>
        <v>0</v>
      </c>
      <c r="BH121" s="19">
        <f ca="1">SUMPRODUCT(ReactionRateK3!$F143:$V143*OFFSET(ReactionStoich!$E$5:$U$5,BH$2,0))*(TimeStep)*'Composition Moles'!$C133</f>
        <v>0</v>
      </c>
      <c r="BI121" s="19">
        <f ca="1">SUMPRODUCT(ReactionRateK3!$F143:$V143*OFFSET(ReactionStoich!$E$5:$U$5,BI$2,0))*(TimeStep)*'Composition Moles'!$C133</f>
        <v>0</v>
      </c>
      <c r="BJ121" s="19">
        <f ca="1">SUMPRODUCT(ReactionRateK3!$F143:$V143*OFFSET(ReactionStoich!$E$5:$U$5,BJ$2,0))*(TimeStep)*'Composition Moles'!$C133</f>
        <v>0</v>
      </c>
      <c r="BK121" s="19">
        <f ca="1">SUMPRODUCT(ReactionRateK3!$F143:$V143*OFFSET(ReactionStoich!$E$5:$U$5,BK$2,0))*(TimeStep)*'Composition Moles'!$C133</f>
        <v>0</v>
      </c>
      <c r="BL121" s="19">
        <f ca="1">SUMPRODUCT(ReactionRateK3!$F143:$V143*OFFSET(ReactionStoich!$E$5:$U$5,BL$2,0))*(TimeStep)*'Composition Moles'!$C133</f>
        <v>0</v>
      </c>
      <c r="BM121" s="19">
        <f ca="1">SUMPRODUCT(ReactionRateK3!$F143:$V143*OFFSET(ReactionStoich!$E$5:$U$5,BM$2,0))*(TimeStep)*'Composition Moles'!$C133</f>
        <v>0</v>
      </c>
      <c r="BN121" s="19">
        <f ca="1">SUMPRODUCT(ReactionRateK3!$F143:$V143*OFFSET(ReactionStoich!$E$5:$U$5,BN$2,0))*(TimeStep)*'Composition Moles'!$C133</f>
        <v>0</v>
      </c>
      <c r="BO121" s="19">
        <f ca="1">SUMPRODUCT(ReactionRateK3!$F143:$V143*OFFSET(ReactionStoich!$E$5:$U$5,BO$2,0))*(TimeStep)*'Composition Moles'!$C133</f>
        <v>0</v>
      </c>
      <c r="BP121" s="19">
        <f ca="1">SUMPRODUCT(ReactionRateK3!$F143:$V143*OFFSET(ReactionStoich!$E$5:$U$5,BP$2,0))*(TimeStep)*'Composition Moles'!$C133</f>
        <v>0</v>
      </c>
      <c r="BQ121" s="19">
        <f ca="1">SUMPRODUCT(ReactionRateK3!$F143:$V143*OFFSET(ReactionStoich!$E$5:$U$5,BQ$2,0))*(TimeStep)*'Composition Moles'!$C133</f>
        <v>0</v>
      </c>
      <c r="BR121" s="19">
        <f ca="1">SUMPRODUCT(ReactionRateK3!$F143:$V143*OFFSET(ReactionStoich!$E$5:$U$5,BR$2,0))*(TimeStep)*'Composition Moles'!$C133</f>
        <v>0</v>
      </c>
      <c r="BS121" s="19">
        <f ca="1">SUMPRODUCT(ReactionRateK3!$F143:$V143*OFFSET(ReactionStoich!$E$5:$U$5,BS$2,0))*(TimeStep)*'Composition Moles'!$C133</f>
        <v>0</v>
      </c>
      <c r="BT121" s="19">
        <f ca="1">SUMPRODUCT(ReactionRateK3!$F143:$V143*OFFSET(ReactionStoich!$E$5:$U$5,BT$2,0))*(TimeStep)*'Composition Moles'!$C133</f>
        <v>0</v>
      </c>
      <c r="BU121" s="19">
        <f ca="1">SUMPRODUCT(ReactionRateK3!$F143:$V143*OFFSET(ReactionStoich!$E$5:$U$5,BU$2,0))*(TimeStep)*'Composition Moles'!$C133</f>
        <v>0</v>
      </c>
      <c r="BV121" s="19">
        <f ca="1">SUMPRODUCT(ReactionRateK3!$F143:$V143*OFFSET(ReactionStoich!$E$5:$U$5,BV$2,0))*(TimeStep)*'Composition Moles'!$C133</f>
        <v>0</v>
      </c>
      <c r="BW121" s="19">
        <f ca="1">SUMPRODUCT(ReactionRateK3!$F143:$V143*OFFSET(ReactionStoich!$E$5:$U$5,BW$2,0))*(TimeStep)*'Composition Moles'!$C133</f>
        <v>0</v>
      </c>
    </row>
    <row r="122" spans="1:75">
      <c r="A122">
        <f>ReactionRateK1!A144</f>
        <v>5.5999999999999881</v>
      </c>
      <c r="B122" s="20">
        <f t="shared" ca="1" si="8"/>
        <v>-1266.1003020506787</v>
      </c>
      <c r="C122" s="20">
        <f ca="1">'Composition Moles'!BZ134</f>
        <v>144148.57507899476</v>
      </c>
      <c r="D122" s="26">
        <f t="shared" ca="1" si="9"/>
        <v>8.7833008502293131E-3</v>
      </c>
      <c r="F122" s="19">
        <f ca="1">SUMPRODUCT(ReactionRateK3!$F144:$V144*OFFSET(ReactionStoich!$E$5:$U$5,F$2,0))*(TimeStep)*'Composition Moles'!$C134</f>
        <v>-3.4873897240648524E-3</v>
      </c>
      <c r="G122" s="19">
        <f ca="1">SUMPRODUCT(ReactionRateK3!$F144:$V144*OFFSET(ReactionStoich!$E$5:$U$5,G$2,0))*(TimeStep)*'Composition Moles'!$C134</f>
        <v>0</v>
      </c>
      <c r="H122" s="19">
        <f ca="1">SUMPRODUCT(ReactionRateK3!$F144:$V144*OFFSET(ReactionStoich!$E$5:$U$5,H$2,0))*(TimeStep)*'Composition Moles'!$C134</f>
        <v>3.4792642516874913E-3</v>
      </c>
      <c r="I122" s="19">
        <f ca="1">SUMPRODUCT(ReactionRateK3!$F144:$V144*OFFSET(ReactionStoich!$E$5:$U$5,I$2,0))*(TimeStep)*'Composition Moles'!$C134</f>
        <v>8.1254723773609034E-6</v>
      </c>
      <c r="J122" s="19">
        <f ca="1">SUMPRODUCT(ReactionRateK3!$F144:$V144*OFFSET(ReactionStoich!$E$5:$U$5,J$2,0))*(TimeStep)*'Composition Moles'!$C134</f>
        <v>0</v>
      </c>
      <c r="K122" s="19">
        <f ca="1">SUMPRODUCT(ReactionRateK3!$F144:$V144*OFFSET(ReactionStoich!$E$5:$U$5,K$2,0))*(TimeStep)*'Composition Moles'!$C134</f>
        <v>0</v>
      </c>
      <c r="L122" s="19">
        <f ca="1">SUMPRODUCT(ReactionRateK3!$F144:$V144*OFFSET(ReactionStoich!$E$5:$U$5,L$2,0))*(TimeStep)*'Composition Moles'!$C134</f>
        <v>0</v>
      </c>
      <c r="M122" s="19">
        <f ca="1">SUMPRODUCT(ReactionRateK3!$F144:$V144*OFFSET(ReactionStoich!$E$5:$U$5,M$2,0))*(TimeStep)*'Composition Moles'!$C134</f>
        <v>0</v>
      </c>
      <c r="N122" s="19">
        <f ca="1">SUMPRODUCT(ReactionRateK3!$F144:$V144*OFFSET(ReactionStoich!$E$5:$U$5,N$2,0))*(TimeStep)*'Composition Moles'!$C134</f>
        <v>0</v>
      </c>
      <c r="O122" s="19">
        <f ca="1">SUMPRODUCT(ReactionRateK3!$F144:$V144*OFFSET(ReactionStoich!$E$5:$U$5,O$2,0))*(TimeStep)*'Composition Moles'!$C134</f>
        <v>0</v>
      </c>
      <c r="P122" s="19">
        <f ca="1">SUMPRODUCT(ReactionRateK3!$F144:$V144*OFFSET(ReactionStoich!$E$5:$U$5,P$2,0))*(TimeStep)*'Composition Moles'!$C134</f>
        <v>0</v>
      </c>
      <c r="Q122" s="19">
        <f ca="1">SUMPRODUCT(ReactionRateK3!$F144:$V144*OFFSET(ReactionStoich!$E$5:$U$5,Q$2,0))*(TimeStep)*'Composition Moles'!$C134</f>
        <v>0</v>
      </c>
      <c r="R122" s="19">
        <f ca="1">SUMPRODUCT(ReactionRateK3!$F144:$V144*OFFSET(ReactionStoich!$E$5:$U$5,R$2,0))*(TimeStep)*'Composition Moles'!$C134</f>
        <v>0</v>
      </c>
      <c r="S122" s="19">
        <f ca="1">SUMPRODUCT(ReactionRateK3!$F144:$V144*OFFSET(ReactionStoich!$E$5:$U$5,S$2,0))*(TimeStep)*'Composition Moles'!$C134</f>
        <v>0.67515260670994781</v>
      </c>
      <c r="T122" s="19">
        <f ca="1">SUMPRODUCT(ReactionRateK3!$F144:$V144*OFFSET(ReactionStoich!$E$5:$U$5,T$2,0))*(TimeStep)*'Composition Moles'!$C134</f>
        <v>0</v>
      </c>
      <c r="U122" s="19">
        <f ca="1">SUMPRODUCT(ReactionRateK3!$F144:$V144*OFFSET(ReactionStoich!$E$5:$U$5,U$2,0))*(TimeStep)*'Composition Moles'!$C134</f>
        <v>0</v>
      </c>
      <c r="V122" s="19">
        <f ca="1">SUMPRODUCT(ReactionRateK3!$F144:$V144*OFFSET(ReactionStoich!$E$5:$U$5,V$2,0))*(TimeStep)*'Composition Moles'!$C134</f>
        <v>0</v>
      </c>
      <c r="W122" s="19">
        <f ca="1">SUMPRODUCT(ReactionRateK3!$F144:$V144*OFFSET(ReactionStoich!$E$5:$U$5,W$2,0))*(TimeStep)*'Composition Moles'!$C134</f>
        <v>0</v>
      </c>
      <c r="X122" s="19">
        <f ca="1">SUMPRODUCT(ReactionRateK3!$F144:$V144*OFFSET(ReactionStoich!$E$5:$U$5,X$2,0))*(TimeStep)*'Composition Moles'!$C134</f>
        <v>0</v>
      </c>
      <c r="Y122" s="19">
        <f ca="1">SUMPRODUCT(ReactionRateK3!$F144:$V144*OFFSET(ReactionStoich!$E$5:$U$5,Y$2,0))*(TimeStep)*'Composition Moles'!$C134</f>
        <v>-1.8223993396480183</v>
      </c>
      <c r="Z122" s="19">
        <f ca="1">SUMPRODUCT(ReactionRateK3!$F144:$V144*OFFSET(ReactionStoich!$E$5:$U$5,Z$2,0))*(TimeStep)*'Composition Moles'!$C134</f>
        <v>0</v>
      </c>
      <c r="AA122" s="19">
        <f ca="1">SUMPRODUCT(ReactionRateK3!$F144:$V144*OFFSET(ReactionStoich!$E$5:$U$5,AA$2,0))*(TimeStep)*'Composition Moles'!$C134</f>
        <v>0</v>
      </c>
      <c r="AB122" s="19">
        <f ca="1">SUMPRODUCT(ReactionRateK3!$F144:$V144*OFFSET(ReactionStoich!$E$5:$U$5,AB$2,0))*(TimeStep)*'Composition Moles'!$C134</f>
        <v>0</v>
      </c>
      <c r="AC122" s="19">
        <f ca="1">SUMPRODUCT(ReactionRateK3!$F144:$V144*OFFSET(ReactionStoich!$E$5:$U$5,AC$2,0))*(TimeStep)*'Composition Moles'!$C134</f>
        <v>0</v>
      </c>
      <c r="AD122" s="19">
        <f ca="1">SUMPRODUCT(ReactionRateK3!$F144:$V144*OFFSET(ReactionStoich!$E$5:$U$5,AD$2,0))*(TimeStep)*'Composition Moles'!$C134</f>
        <v>0</v>
      </c>
      <c r="AE122" s="19">
        <f ca="1">SUMPRODUCT(ReactionRateK3!$F144:$V144*OFFSET(ReactionStoich!$E$5:$U$5,AE$2,0))*(TimeStep)*'Composition Moles'!$C134</f>
        <v>0</v>
      </c>
      <c r="AF122" s="19">
        <f ca="1">SUMPRODUCT(ReactionRateK3!$F144:$V144*OFFSET(ReactionStoich!$E$5:$U$5,AF$2,0))*(TimeStep)*'Composition Moles'!$C134</f>
        <v>0</v>
      </c>
      <c r="AG122" s="19">
        <f ca="1">SUMPRODUCT(ReactionRateK3!$F144:$V144*OFFSET(ReactionStoich!$E$5:$U$5,AG$2,0))*(TimeStep)*'Composition Moles'!$C134</f>
        <v>-3.6759755625921597E-3</v>
      </c>
      <c r="AH122" s="19">
        <f ca="1">SUMPRODUCT(ReactionRateK3!$F144:$V144*OFFSET(ReactionStoich!$E$5:$U$5,AH$2,0))*(TimeStep)*'Composition Moles'!$C134</f>
        <v>-0.89781847301706874</v>
      </c>
      <c r="AI122" s="19">
        <f ca="1">SUMPRODUCT(ReactionRateK3!$F144:$V144*OFFSET(ReactionStoich!$E$5:$U$5,AI$2,0))*(TimeStep)*'Composition Moles'!$C134</f>
        <v>2.2345192293735026</v>
      </c>
      <c r="AJ122" s="19">
        <f ca="1">SUMPRODUCT(ReactionRateK3!$F144:$V144*OFFSET(ReactionStoich!$E$5:$U$5,AJ$2,0))*(TimeStep)*'Composition Moles'!$C134</f>
        <v>0.29329898329285836</v>
      </c>
      <c r="AK122" s="19">
        <f ca="1">SUMPRODUCT(ReactionRateK3!$F144:$V144*OFFSET(ReactionStoich!$E$5:$U$5,AK$2,0))*(TimeStep)*'Composition Moles'!$C134</f>
        <v>0</v>
      </c>
      <c r="AL122" s="19">
        <f ca="1">SUMPRODUCT(ReactionRateK3!$F144:$V144*OFFSET(ReactionStoich!$E$5:$U$5,AL$2,0))*(TimeStep)*'Composition Moles'!$C134</f>
        <v>0</v>
      </c>
      <c r="AM122" s="19">
        <f ca="1">SUMPRODUCT(ReactionRateK3!$F144:$V144*OFFSET(ReactionStoich!$E$5:$U$5,AM$2,0))*(TimeStep)*'Composition Moles'!$C134</f>
        <v>0</v>
      </c>
      <c r="AN122" s="19">
        <f ca="1">SUMPRODUCT(ReactionRateK3!$F144:$V144*OFFSET(ReactionStoich!$E$5:$U$5,AN$2,0))*(TimeStep)*'Composition Moles'!$C134</f>
        <v>0</v>
      </c>
      <c r="AO122" s="19">
        <f ca="1">SUMPRODUCT(ReactionRateK3!$F144:$V144*OFFSET(ReactionStoich!$E$5:$U$5,AO$2,0))*(TimeStep)*'Composition Moles'!$C134</f>
        <v>-8.1254723773609034E-6</v>
      </c>
      <c r="AP122" s="19">
        <f ca="1">SUMPRODUCT(ReactionRateK3!$F144:$V144*OFFSET(ReactionStoich!$E$5:$U$5,AP$2,0))*(TimeStep)*'Composition Moles'!$C134</f>
        <v>-3.131402691650294E-3</v>
      </c>
      <c r="AQ122" s="19">
        <f ca="1">SUMPRODUCT(ReactionRateK3!$F144:$V144*OFFSET(ReactionStoich!$E$5:$U$5,AQ$2,0))*(TimeStep)*'Composition Moles'!$C134</f>
        <v>0</v>
      </c>
      <c r="AR122" s="19">
        <f ca="1">SUMPRODUCT(ReactionRateK3!$F144:$V144*OFFSET(ReactionStoich!$E$5:$U$5,AR$2,0))*(TimeStep)*'Composition Moles'!$C134</f>
        <v>0</v>
      </c>
      <c r="AS122" s="19">
        <f ca="1">SUMPRODUCT(ReactionRateK3!$F144:$V144*OFFSET(ReactionStoich!$E$5:$U$5,AS$2,0))*(TimeStep)*'Composition Moles'!$C134</f>
        <v>-0.15864583432820067</v>
      </c>
      <c r="AT122" s="19">
        <f ca="1">SUMPRODUCT(ReactionRateK3!$F144:$V144*OFFSET(ReactionStoich!$E$5:$U$5,AT$2,0))*(TimeStep)*'Composition Moles'!$C134</f>
        <v>-0.15864583432820067</v>
      </c>
      <c r="AU122" s="19">
        <f ca="1">SUMPRODUCT(ReactionRateK3!$F144:$V144*OFFSET(ReactionStoich!$E$5:$U$5,AU$2,0))*(TimeStep)*'Composition Moles'!$C134</f>
        <v>-0.15864583432820067</v>
      </c>
      <c r="AV122" s="19">
        <f ca="1">SUMPRODUCT(ReactionRateK3!$F144:$V144*OFFSET(ReactionStoich!$E$5:$U$5,AV$2,0))*(TimeStep)*'Composition Moles'!$C134</f>
        <v>0</v>
      </c>
      <c r="AW122" s="19">
        <f ca="1">SUMPRODUCT(ReactionRateK3!$F144:$V144*OFFSET(ReactionStoich!$E$5:$U$5,AW$2,0))*(TimeStep)*'Composition Moles'!$C134</f>
        <v>0</v>
      </c>
      <c r="AX122" s="19">
        <f ca="1">SUMPRODUCT(ReactionRateK3!$F144:$V144*OFFSET(ReactionStoich!$E$5:$U$5,AX$2,0))*(TimeStep)*'Composition Moles'!$C134</f>
        <v>0</v>
      </c>
      <c r="AY122" s="19">
        <f ca="1">SUMPRODUCT(ReactionRateK3!$F144:$V144*OFFSET(ReactionStoich!$E$5:$U$5,AY$2,0))*(TimeStep)*'Composition Moles'!$C134</f>
        <v>0</v>
      </c>
      <c r="AZ122" s="19">
        <f ca="1">SUMPRODUCT(ReactionRateK3!$F144:$V144*OFFSET(ReactionStoich!$E$5:$U$5,AZ$2,0))*(TimeStep)*'Composition Moles'!$C134</f>
        <v>0</v>
      </c>
      <c r="BA122" s="19">
        <f ca="1">SUMPRODUCT(ReactionRateK3!$F144:$V144*OFFSET(ReactionStoich!$E$5:$U$5,BA$2,0))*(TimeStep)*'Composition Moles'!$C134</f>
        <v>0</v>
      </c>
      <c r="BB122" s="19">
        <f ca="1">SUMPRODUCT(ReactionRateK3!$F144:$V144*OFFSET(ReactionStoich!$E$5:$U$5,BB$2,0))*(TimeStep)*'Composition Moles'!$C134</f>
        <v>0</v>
      </c>
      <c r="BC122" s="19">
        <f ca="1">SUMPRODUCT(ReactionRateK3!$F144:$V144*OFFSET(ReactionStoich!$E$5:$U$5,BC$2,0))*(TimeStep)*'Composition Moles'!$C134</f>
        <v>0</v>
      </c>
      <c r="BD122" s="19">
        <f ca="1">SUMPRODUCT(ReactionRateK3!$F144:$V144*OFFSET(ReactionStoich!$E$5:$U$5,BD$2,0))*(TimeStep)*'Composition Moles'!$C134</f>
        <v>0</v>
      </c>
      <c r="BE122" s="19">
        <f ca="1">SUMPRODUCT(ReactionRateK3!$F144:$V144*OFFSET(ReactionStoich!$E$5:$U$5,BE$2,0))*(TimeStep)*'Composition Moles'!$C134</f>
        <v>0</v>
      </c>
      <c r="BF122" s="19">
        <f ca="1">SUMPRODUCT(ReactionRateK3!$F144:$V144*OFFSET(ReactionStoich!$E$5:$U$5,BF$2,0))*(TimeStep)*'Composition Moles'!$C134</f>
        <v>0</v>
      </c>
      <c r="BG122" s="19">
        <f ca="1">SUMPRODUCT(ReactionRateK3!$F144:$V144*OFFSET(ReactionStoich!$E$5:$U$5,BG$2,0))*(TimeStep)*'Composition Moles'!$C134</f>
        <v>0</v>
      </c>
      <c r="BH122" s="19">
        <f ca="1">SUMPRODUCT(ReactionRateK3!$F144:$V144*OFFSET(ReactionStoich!$E$5:$U$5,BH$2,0))*(TimeStep)*'Composition Moles'!$C134</f>
        <v>0</v>
      </c>
      <c r="BI122" s="19">
        <f ca="1">SUMPRODUCT(ReactionRateK3!$F144:$V144*OFFSET(ReactionStoich!$E$5:$U$5,BI$2,0))*(TimeStep)*'Composition Moles'!$C134</f>
        <v>0</v>
      </c>
      <c r="BJ122" s="19">
        <f ca="1">SUMPRODUCT(ReactionRateK3!$F144:$V144*OFFSET(ReactionStoich!$E$5:$U$5,BJ$2,0))*(TimeStep)*'Composition Moles'!$C134</f>
        <v>0</v>
      </c>
      <c r="BK122" s="19">
        <f ca="1">SUMPRODUCT(ReactionRateK3!$F144:$V144*OFFSET(ReactionStoich!$E$5:$U$5,BK$2,0))*(TimeStep)*'Composition Moles'!$C134</f>
        <v>0</v>
      </c>
      <c r="BL122" s="19">
        <f ca="1">SUMPRODUCT(ReactionRateK3!$F144:$V144*OFFSET(ReactionStoich!$E$5:$U$5,BL$2,0))*(TimeStep)*'Composition Moles'!$C134</f>
        <v>0</v>
      </c>
      <c r="BM122" s="19">
        <f ca="1">SUMPRODUCT(ReactionRateK3!$F144:$V144*OFFSET(ReactionStoich!$E$5:$U$5,BM$2,0))*(TimeStep)*'Composition Moles'!$C134</f>
        <v>0</v>
      </c>
      <c r="BN122" s="19">
        <f ca="1">SUMPRODUCT(ReactionRateK3!$F144:$V144*OFFSET(ReactionStoich!$E$5:$U$5,BN$2,0))*(TimeStep)*'Composition Moles'!$C134</f>
        <v>0</v>
      </c>
      <c r="BO122" s="19">
        <f ca="1">SUMPRODUCT(ReactionRateK3!$F144:$V144*OFFSET(ReactionStoich!$E$5:$U$5,BO$2,0))*(TimeStep)*'Composition Moles'!$C134</f>
        <v>0</v>
      </c>
      <c r="BP122" s="19">
        <f ca="1">SUMPRODUCT(ReactionRateK3!$F144:$V144*OFFSET(ReactionStoich!$E$5:$U$5,BP$2,0))*(TimeStep)*'Composition Moles'!$C134</f>
        <v>0</v>
      </c>
      <c r="BQ122" s="19">
        <f ca="1">SUMPRODUCT(ReactionRateK3!$F144:$V144*OFFSET(ReactionStoich!$E$5:$U$5,BQ$2,0))*(TimeStep)*'Composition Moles'!$C134</f>
        <v>0</v>
      </c>
      <c r="BR122" s="19">
        <f ca="1">SUMPRODUCT(ReactionRateK3!$F144:$V144*OFFSET(ReactionStoich!$E$5:$U$5,BR$2,0))*(TimeStep)*'Composition Moles'!$C134</f>
        <v>0</v>
      </c>
      <c r="BS122" s="19">
        <f ca="1">SUMPRODUCT(ReactionRateK3!$F144:$V144*OFFSET(ReactionStoich!$E$5:$U$5,BS$2,0))*(TimeStep)*'Composition Moles'!$C134</f>
        <v>0</v>
      </c>
      <c r="BT122" s="19">
        <f ca="1">SUMPRODUCT(ReactionRateK3!$F144:$V144*OFFSET(ReactionStoich!$E$5:$U$5,BT$2,0))*(TimeStep)*'Composition Moles'!$C134</f>
        <v>0</v>
      </c>
      <c r="BU122" s="19">
        <f ca="1">SUMPRODUCT(ReactionRateK3!$F144:$V144*OFFSET(ReactionStoich!$E$5:$U$5,BU$2,0))*(TimeStep)*'Composition Moles'!$C134</f>
        <v>0</v>
      </c>
      <c r="BV122" s="19">
        <f ca="1">SUMPRODUCT(ReactionRateK3!$F144:$V144*OFFSET(ReactionStoich!$E$5:$U$5,BV$2,0))*(TimeStep)*'Composition Moles'!$C134</f>
        <v>0</v>
      </c>
      <c r="BW122" s="19">
        <f ca="1">SUMPRODUCT(ReactionRateK3!$F144:$V144*OFFSET(ReactionStoich!$E$5:$U$5,BW$2,0))*(TimeStep)*'Composition Moles'!$C134</f>
        <v>0</v>
      </c>
    </row>
    <row r="123" spans="1:75">
      <c r="A123">
        <f>ReactionRateK1!A145</f>
        <v>5.6499999999999879</v>
      </c>
      <c r="B123" s="20">
        <f t="shared" ca="1" si="8"/>
        <v>-1263.7205230372681</v>
      </c>
      <c r="C123" s="20">
        <f ca="1">'Composition Moles'!BZ135</f>
        <v>144142.19091627406</v>
      </c>
      <c r="D123" s="26">
        <f t="shared" ca="1" si="9"/>
        <v>8.7671799284035328E-3</v>
      </c>
      <c r="F123" s="19">
        <f ca="1">SUMPRODUCT(ReactionRateK3!$F145:$V145*OFFSET(ReactionStoich!$E$5:$U$5,F$2,0))*(TimeStep)*'Composition Moles'!$C135</f>
        <v>-3.2740657272591917E-3</v>
      </c>
      <c r="G123" s="19">
        <f ca="1">SUMPRODUCT(ReactionRateK3!$F145:$V145*OFFSET(ReactionStoich!$E$5:$U$5,G$2,0))*(TimeStep)*'Composition Moles'!$C135</f>
        <v>0</v>
      </c>
      <c r="H123" s="19">
        <f ca="1">SUMPRODUCT(ReactionRateK3!$F145:$V145*OFFSET(ReactionStoich!$E$5:$U$5,H$2,0))*(TimeStep)*'Composition Moles'!$C135</f>
        <v>3.2667705965896275E-3</v>
      </c>
      <c r="I123" s="19">
        <f ca="1">SUMPRODUCT(ReactionRateK3!$F145:$V145*OFFSET(ReactionStoich!$E$5:$U$5,I$2,0))*(TimeStep)*'Composition Moles'!$C135</f>
        <v>7.2951306695640867E-6</v>
      </c>
      <c r="J123" s="19">
        <f ca="1">SUMPRODUCT(ReactionRateK3!$F145:$V145*OFFSET(ReactionStoich!$E$5:$U$5,J$2,0))*(TimeStep)*'Composition Moles'!$C135</f>
        <v>0</v>
      </c>
      <c r="K123" s="19">
        <f ca="1">SUMPRODUCT(ReactionRateK3!$F145:$V145*OFFSET(ReactionStoich!$E$5:$U$5,K$2,0))*(TimeStep)*'Composition Moles'!$C135</f>
        <v>0</v>
      </c>
      <c r="L123" s="19">
        <f ca="1">SUMPRODUCT(ReactionRateK3!$F145:$V145*OFFSET(ReactionStoich!$E$5:$U$5,L$2,0))*(TimeStep)*'Composition Moles'!$C135</f>
        <v>0</v>
      </c>
      <c r="M123" s="19">
        <f ca="1">SUMPRODUCT(ReactionRateK3!$F145:$V145*OFFSET(ReactionStoich!$E$5:$U$5,M$2,0))*(TimeStep)*'Composition Moles'!$C135</f>
        <v>0</v>
      </c>
      <c r="N123" s="19">
        <f ca="1">SUMPRODUCT(ReactionRateK3!$F145:$V145*OFFSET(ReactionStoich!$E$5:$U$5,N$2,0))*(TimeStep)*'Composition Moles'!$C135</f>
        <v>0</v>
      </c>
      <c r="O123" s="19">
        <f ca="1">SUMPRODUCT(ReactionRateK3!$F145:$V145*OFFSET(ReactionStoich!$E$5:$U$5,O$2,0))*(TimeStep)*'Composition Moles'!$C135</f>
        <v>0</v>
      </c>
      <c r="P123" s="19">
        <f ca="1">SUMPRODUCT(ReactionRateK3!$F145:$V145*OFFSET(ReactionStoich!$E$5:$U$5,P$2,0))*(TimeStep)*'Composition Moles'!$C135</f>
        <v>0</v>
      </c>
      <c r="Q123" s="19">
        <f ca="1">SUMPRODUCT(ReactionRateK3!$F145:$V145*OFFSET(ReactionStoich!$E$5:$U$5,Q$2,0))*(TimeStep)*'Composition Moles'!$C135</f>
        <v>0</v>
      </c>
      <c r="R123" s="19">
        <f ca="1">SUMPRODUCT(ReactionRateK3!$F145:$V145*OFFSET(ReactionStoich!$E$5:$U$5,R$2,0))*(TimeStep)*'Composition Moles'!$C135</f>
        <v>0</v>
      </c>
      <c r="S123" s="19">
        <f ca="1">SUMPRODUCT(ReactionRateK3!$F145:$V145*OFFSET(ReactionStoich!$E$5:$U$5,S$2,0))*(TimeStep)*'Composition Moles'!$C135</f>
        <v>0.65126906384602457</v>
      </c>
      <c r="T123" s="19">
        <f ca="1">SUMPRODUCT(ReactionRateK3!$F145:$V145*OFFSET(ReactionStoich!$E$5:$U$5,T$2,0))*(TimeStep)*'Composition Moles'!$C135</f>
        <v>0</v>
      </c>
      <c r="U123" s="19">
        <f ca="1">SUMPRODUCT(ReactionRateK3!$F145:$V145*OFFSET(ReactionStoich!$E$5:$U$5,U$2,0))*(TimeStep)*'Composition Moles'!$C135</f>
        <v>0</v>
      </c>
      <c r="V123" s="19">
        <f ca="1">SUMPRODUCT(ReactionRateK3!$F145:$V145*OFFSET(ReactionStoich!$E$5:$U$5,V$2,0))*(TimeStep)*'Composition Moles'!$C135</f>
        <v>0</v>
      </c>
      <c r="W123" s="19">
        <f ca="1">SUMPRODUCT(ReactionRateK3!$F145:$V145*OFFSET(ReactionStoich!$E$5:$U$5,W$2,0))*(TimeStep)*'Composition Moles'!$C135</f>
        <v>0</v>
      </c>
      <c r="X123" s="19">
        <f ca="1">SUMPRODUCT(ReactionRateK3!$F145:$V145*OFFSET(ReactionStoich!$E$5:$U$5,X$2,0))*(TimeStep)*'Composition Moles'!$C135</f>
        <v>0</v>
      </c>
      <c r="Y123" s="19">
        <f ca="1">SUMPRODUCT(ReactionRateK3!$F145:$V145*OFFSET(ReactionStoich!$E$5:$U$5,Y$2,0))*(TimeStep)*'Composition Moles'!$C135</f>
        <v>-1.7687681814444851</v>
      </c>
      <c r="Z123" s="19">
        <f ca="1">SUMPRODUCT(ReactionRateK3!$F145:$V145*OFFSET(ReactionStoich!$E$5:$U$5,Z$2,0))*(TimeStep)*'Composition Moles'!$C135</f>
        <v>0</v>
      </c>
      <c r="AA123" s="19">
        <f ca="1">SUMPRODUCT(ReactionRateK3!$F145:$V145*OFFSET(ReactionStoich!$E$5:$U$5,AA$2,0))*(TimeStep)*'Composition Moles'!$C135</f>
        <v>0</v>
      </c>
      <c r="AB123" s="19">
        <f ca="1">SUMPRODUCT(ReactionRateK3!$F145:$V145*OFFSET(ReactionStoich!$E$5:$U$5,AB$2,0))*(TimeStep)*'Composition Moles'!$C135</f>
        <v>0</v>
      </c>
      <c r="AC123" s="19">
        <f ca="1">SUMPRODUCT(ReactionRateK3!$F145:$V145*OFFSET(ReactionStoich!$E$5:$U$5,AC$2,0))*(TimeStep)*'Composition Moles'!$C135</f>
        <v>0</v>
      </c>
      <c r="AD123" s="19">
        <f ca="1">SUMPRODUCT(ReactionRateK3!$F145:$V145*OFFSET(ReactionStoich!$E$5:$U$5,AD$2,0))*(TimeStep)*'Composition Moles'!$C135</f>
        <v>0</v>
      </c>
      <c r="AE123" s="19">
        <f ca="1">SUMPRODUCT(ReactionRateK3!$F145:$V145*OFFSET(ReactionStoich!$E$5:$U$5,AE$2,0))*(TimeStep)*'Composition Moles'!$C135</f>
        <v>0</v>
      </c>
      <c r="AF123" s="19">
        <f ca="1">SUMPRODUCT(ReactionRateK3!$F145:$V145*OFFSET(ReactionStoich!$E$5:$U$5,AF$2,0))*(TimeStep)*'Composition Moles'!$C135</f>
        <v>0</v>
      </c>
      <c r="AG123" s="19">
        <f ca="1">SUMPRODUCT(ReactionRateK3!$F145:$V145*OFFSET(ReactionStoich!$E$5:$U$5,AG$2,0))*(TimeStep)*'Composition Moles'!$C135</f>
        <v>-3.5753847024878136E-3</v>
      </c>
      <c r="AH123" s="19">
        <f ca="1">SUMPRODUCT(ReactionRateK3!$F145:$V145*OFFSET(ReactionStoich!$E$5:$U$5,AH$2,0))*(TimeStep)*'Composition Moles'!$C135</f>
        <v>-0.89769946534242584</v>
      </c>
      <c r="AI123" s="19">
        <f ca="1">SUMPRODUCT(ReactionRateK3!$F145:$V145*OFFSET(ReactionStoich!$E$5:$U$5,AI$2,0))*(TimeStep)*'Composition Moles'!$C135</f>
        <v>2.207472142908494</v>
      </c>
      <c r="AJ123" s="19">
        <f ca="1">SUMPRODUCT(ReactionRateK3!$F145:$V145*OFFSET(ReactionStoich!$E$5:$U$5,AJ$2,0))*(TimeStep)*'Composition Moles'!$C135</f>
        <v>0.28408730507250324</v>
      </c>
      <c r="AK123" s="19">
        <f ca="1">SUMPRODUCT(ReactionRateK3!$F145:$V145*OFFSET(ReactionStoich!$E$5:$U$5,AK$2,0))*(TimeStep)*'Composition Moles'!$C135</f>
        <v>0</v>
      </c>
      <c r="AL123" s="19">
        <f ca="1">SUMPRODUCT(ReactionRateK3!$F145:$V145*OFFSET(ReactionStoich!$E$5:$U$5,AL$2,0))*(TimeStep)*'Composition Moles'!$C135</f>
        <v>0</v>
      </c>
      <c r="AM123" s="19">
        <f ca="1">SUMPRODUCT(ReactionRateK3!$F145:$V145*OFFSET(ReactionStoich!$E$5:$U$5,AM$2,0))*(TimeStep)*'Composition Moles'!$C135</f>
        <v>0</v>
      </c>
      <c r="AN123" s="19">
        <f ca="1">SUMPRODUCT(ReactionRateK3!$F145:$V145*OFFSET(ReactionStoich!$E$5:$U$5,AN$2,0))*(TimeStep)*'Composition Moles'!$C135</f>
        <v>0</v>
      </c>
      <c r="AO123" s="19">
        <f ca="1">SUMPRODUCT(ReactionRateK3!$F145:$V145*OFFSET(ReactionStoich!$E$5:$U$5,AO$2,0))*(TimeStep)*'Composition Moles'!$C135</f>
        <v>-7.2951306695640867E-6</v>
      </c>
      <c r="AP123" s="19">
        <f ca="1">SUMPRODUCT(ReactionRateK3!$F145:$V145*OFFSET(ReactionStoich!$E$5:$U$5,AP$2,0))*(TimeStep)*'Composition Moles'!$C135</f>
        <v>-2.9157795461837279E-3</v>
      </c>
      <c r="AQ123" s="19">
        <f ca="1">SUMPRODUCT(ReactionRateK3!$F145:$V145*OFFSET(ReactionStoich!$E$5:$U$5,AQ$2,0))*(TimeStep)*'Composition Moles'!$C135</f>
        <v>0</v>
      </c>
      <c r="AR123" s="19">
        <f ca="1">SUMPRODUCT(ReactionRateK3!$F145:$V145*OFFSET(ReactionStoich!$E$5:$U$5,AR$2,0))*(TimeStep)*'Composition Moles'!$C135</f>
        <v>0</v>
      </c>
      <c r="AS123" s="19">
        <f ca="1">SUMPRODUCT(ReactionRateK3!$F145:$V145*OFFSET(ReactionStoich!$E$5:$U$5,AS$2,0))*(TimeStep)*'Composition Moles'!$C135</f>
        <v>-0.1566208018869234</v>
      </c>
      <c r="AT123" s="19">
        <f ca="1">SUMPRODUCT(ReactionRateK3!$F145:$V145*OFFSET(ReactionStoich!$E$5:$U$5,AT$2,0))*(TimeStep)*'Composition Moles'!$C135</f>
        <v>-0.1566208018869234</v>
      </c>
      <c r="AU123" s="19">
        <f ca="1">SUMPRODUCT(ReactionRateK3!$F145:$V145*OFFSET(ReactionStoich!$E$5:$U$5,AU$2,0))*(TimeStep)*'Composition Moles'!$C135</f>
        <v>-0.1566208018869234</v>
      </c>
      <c r="AV123" s="19">
        <f ca="1">SUMPRODUCT(ReactionRateK3!$F145:$V145*OFFSET(ReactionStoich!$E$5:$U$5,AV$2,0))*(TimeStep)*'Composition Moles'!$C135</f>
        <v>0</v>
      </c>
      <c r="AW123" s="19">
        <f ca="1">SUMPRODUCT(ReactionRateK3!$F145:$V145*OFFSET(ReactionStoich!$E$5:$U$5,AW$2,0))*(TimeStep)*'Composition Moles'!$C135</f>
        <v>0</v>
      </c>
      <c r="AX123" s="19">
        <f ca="1">SUMPRODUCT(ReactionRateK3!$F145:$V145*OFFSET(ReactionStoich!$E$5:$U$5,AX$2,0))*(TimeStep)*'Composition Moles'!$C135</f>
        <v>0</v>
      </c>
      <c r="AY123" s="19">
        <f ca="1">SUMPRODUCT(ReactionRateK3!$F145:$V145*OFFSET(ReactionStoich!$E$5:$U$5,AY$2,0))*(TimeStep)*'Composition Moles'!$C135</f>
        <v>0</v>
      </c>
      <c r="AZ123" s="19">
        <f ca="1">SUMPRODUCT(ReactionRateK3!$F145:$V145*OFFSET(ReactionStoich!$E$5:$U$5,AZ$2,0))*(TimeStep)*'Composition Moles'!$C135</f>
        <v>0</v>
      </c>
      <c r="BA123" s="19">
        <f ca="1">SUMPRODUCT(ReactionRateK3!$F145:$V145*OFFSET(ReactionStoich!$E$5:$U$5,BA$2,0))*(TimeStep)*'Composition Moles'!$C135</f>
        <v>0</v>
      </c>
      <c r="BB123" s="19">
        <f ca="1">SUMPRODUCT(ReactionRateK3!$F145:$V145*OFFSET(ReactionStoich!$E$5:$U$5,BB$2,0))*(TimeStep)*'Composition Moles'!$C135</f>
        <v>0</v>
      </c>
      <c r="BC123" s="19">
        <f ca="1">SUMPRODUCT(ReactionRateK3!$F145:$V145*OFFSET(ReactionStoich!$E$5:$U$5,BC$2,0))*(TimeStep)*'Composition Moles'!$C135</f>
        <v>0</v>
      </c>
      <c r="BD123" s="19">
        <f ca="1">SUMPRODUCT(ReactionRateK3!$F145:$V145*OFFSET(ReactionStoich!$E$5:$U$5,BD$2,0))*(TimeStep)*'Composition Moles'!$C135</f>
        <v>0</v>
      </c>
      <c r="BE123" s="19">
        <f ca="1">SUMPRODUCT(ReactionRateK3!$F145:$V145*OFFSET(ReactionStoich!$E$5:$U$5,BE$2,0))*(TimeStep)*'Composition Moles'!$C135</f>
        <v>0</v>
      </c>
      <c r="BF123" s="19">
        <f ca="1">SUMPRODUCT(ReactionRateK3!$F145:$V145*OFFSET(ReactionStoich!$E$5:$U$5,BF$2,0))*(TimeStep)*'Composition Moles'!$C135</f>
        <v>0</v>
      </c>
      <c r="BG123" s="19">
        <f ca="1">SUMPRODUCT(ReactionRateK3!$F145:$V145*OFFSET(ReactionStoich!$E$5:$U$5,BG$2,0))*(TimeStep)*'Composition Moles'!$C135</f>
        <v>0</v>
      </c>
      <c r="BH123" s="19">
        <f ca="1">SUMPRODUCT(ReactionRateK3!$F145:$V145*OFFSET(ReactionStoich!$E$5:$U$5,BH$2,0))*(TimeStep)*'Composition Moles'!$C135</f>
        <v>0</v>
      </c>
      <c r="BI123" s="19">
        <f ca="1">SUMPRODUCT(ReactionRateK3!$F145:$V145*OFFSET(ReactionStoich!$E$5:$U$5,BI$2,0))*(TimeStep)*'Composition Moles'!$C135</f>
        <v>0</v>
      </c>
      <c r="BJ123" s="19">
        <f ca="1">SUMPRODUCT(ReactionRateK3!$F145:$V145*OFFSET(ReactionStoich!$E$5:$U$5,BJ$2,0))*(TimeStep)*'Composition Moles'!$C135</f>
        <v>0</v>
      </c>
      <c r="BK123" s="19">
        <f ca="1">SUMPRODUCT(ReactionRateK3!$F145:$V145*OFFSET(ReactionStoich!$E$5:$U$5,BK$2,0))*(TimeStep)*'Composition Moles'!$C135</f>
        <v>0</v>
      </c>
      <c r="BL123" s="19">
        <f ca="1">SUMPRODUCT(ReactionRateK3!$F145:$V145*OFFSET(ReactionStoich!$E$5:$U$5,BL$2,0))*(TimeStep)*'Composition Moles'!$C135</f>
        <v>0</v>
      </c>
      <c r="BM123" s="19">
        <f ca="1">SUMPRODUCT(ReactionRateK3!$F145:$V145*OFFSET(ReactionStoich!$E$5:$U$5,BM$2,0))*(TimeStep)*'Composition Moles'!$C135</f>
        <v>0</v>
      </c>
      <c r="BN123" s="19">
        <f ca="1">SUMPRODUCT(ReactionRateK3!$F145:$V145*OFFSET(ReactionStoich!$E$5:$U$5,BN$2,0))*(TimeStep)*'Composition Moles'!$C135</f>
        <v>0</v>
      </c>
      <c r="BO123" s="19">
        <f ca="1">SUMPRODUCT(ReactionRateK3!$F145:$V145*OFFSET(ReactionStoich!$E$5:$U$5,BO$2,0))*(TimeStep)*'Composition Moles'!$C135</f>
        <v>0</v>
      </c>
      <c r="BP123" s="19">
        <f ca="1">SUMPRODUCT(ReactionRateK3!$F145:$V145*OFFSET(ReactionStoich!$E$5:$U$5,BP$2,0))*(TimeStep)*'Composition Moles'!$C135</f>
        <v>0</v>
      </c>
      <c r="BQ123" s="19">
        <f ca="1">SUMPRODUCT(ReactionRateK3!$F145:$V145*OFFSET(ReactionStoich!$E$5:$U$5,BQ$2,0))*(TimeStep)*'Composition Moles'!$C135</f>
        <v>0</v>
      </c>
      <c r="BR123" s="19">
        <f ca="1">SUMPRODUCT(ReactionRateK3!$F145:$V145*OFFSET(ReactionStoich!$E$5:$U$5,BR$2,0))*(TimeStep)*'Composition Moles'!$C135</f>
        <v>0</v>
      </c>
      <c r="BS123" s="19">
        <f ca="1">SUMPRODUCT(ReactionRateK3!$F145:$V145*OFFSET(ReactionStoich!$E$5:$U$5,BS$2,0))*(TimeStep)*'Composition Moles'!$C135</f>
        <v>0</v>
      </c>
      <c r="BT123" s="19">
        <f ca="1">SUMPRODUCT(ReactionRateK3!$F145:$V145*OFFSET(ReactionStoich!$E$5:$U$5,BT$2,0))*(TimeStep)*'Composition Moles'!$C135</f>
        <v>0</v>
      </c>
      <c r="BU123" s="19">
        <f ca="1">SUMPRODUCT(ReactionRateK3!$F145:$V145*OFFSET(ReactionStoich!$E$5:$U$5,BU$2,0))*(TimeStep)*'Composition Moles'!$C135</f>
        <v>0</v>
      </c>
      <c r="BV123" s="19">
        <f ca="1">SUMPRODUCT(ReactionRateK3!$F145:$V145*OFFSET(ReactionStoich!$E$5:$U$5,BV$2,0))*(TimeStep)*'Composition Moles'!$C135</f>
        <v>0</v>
      </c>
      <c r="BW123" s="19">
        <f ca="1">SUMPRODUCT(ReactionRateK3!$F145:$V145*OFFSET(ReactionStoich!$E$5:$U$5,BW$2,0))*(TimeStep)*'Composition Moles'!$C135</f>
        <v>0</v>
      </c>
    </row>
    <row r="124" spans="1:75">
      <c r="A124">
        <f>ReactionRateK1!A146</f>
        <v>5.6999999999999877</v>
      </c>
      <c r="B124" s="20">
        <f t="shared" ca="1" si="8"/>
        <v>-1262.5199301740663</v>
      </c>
      <c r="C124" s="20">
        <f ca="1">'Composition Moles'!BZ136</f>
        <v>144135.68051170939</v>
      </c>
      <c r="D124" s="26">
        <f t="shared" ca="1" si="9"/>
        <v>8.7592463274317484E-3</v>
      </c>
      <c r="F124" s="19">
        <f ca="1">SUMPRODUCT(ReactionRateK3!$F146:$V146*OFFSET(ReactionStoich!$E$5:$U$5,F$2,0))*(TimeStep)*'Composition Moles'!$C136</f>
        <v>-3.0754868926494987E-3</v>
      </c>
      <c r="G124" s="19">
        <f ca="1">SUMPRODUCT(ReactionRateK3!$F146:$V146*OFFSET(ReactionStoich!$E$5:$U$5,G$2,0))*(TimeStep)*'Composition Moles'!$C136</f>
        <v>0</v>
      </c>
      <c r="H124" s="19">
        <f ca="1">SUMPRODUCT(ReactionRateK3!$F146:$V146*OFFSET(ReactionStoich!$E$5:$U$5,H$2,0))*(TimeStep)*'Composition Moles'!$C136</f>
        <v>3.0689372243591761E-3</v>
      </c>
      <c r="I124" s="19">
        <f ca="1">SUMPRODUCT(ReactionRateK3!$F146:$V146*OFFSET(ReactionStoich!$E$5:$U$5,I$2,0))*(TimeStep)*'Composition Moles'!$C136</f>
        <v>6.5496682903235294E-6</v>
      </c>
      <c r="J124" s="19">
        <f ca="1">SUMPRODUCT(ReactionRateK3!$F146:$V146*OFFSET(ReactionStoich!$E$5:$U$5,J$2,0))*(TimeStep)*'Composition Moles'!$C136</f>
        <v>0</v>
      </c>
      <c r="K124" s="19">
        <f ca="1">SUMPRODUCT(ReactionRateK3!$F146:$V146*OFFSET(ReactionStoich!$E$5:$U$5,K$2,0))*(TimeStep)*'Composition Moles'!$C136</f>
        <v>0</v>
      </c>
      <c r="L124" s="19">
        <f ca="1">SUMPRODUCT(ReactionRateK3!$F146:$V146*OFFSET(ReactionStoich!$E$5:$U$5,L$2,0))*(TimeStep)*'Composition Moles'!$C136</f>
        <v>0</v>
      </c>
      <c r="M124" s="19">
        <f ca="1">SUMPRODUCT(ReactionRateK3!$F146:$V146*OFFSET(ReactionStoich!$E$5:$U$5,M$2,0))*(TimeStep)*'Composition Moles'!$C136</f>
        <v>0</v>
      </c>
      <c r="N124" s="19">
        <f ca="1">SUMPRODUCT(ReactionRateK3!$F146:$V146*OFFSET(ReactionStoich!$E$5:$U$5,N$2,0))*(TimeStep)*'Composition Moles'!$C136</f>
        <v>0</v>
      </c>
      <c r="O124" s="19">
        <f ca="1">SUMPRODUCT(ReactionRateK3!$F146:$V146*OFFSET(ReactionStoich!$E$5:$U$5,O$2,0))*(TimeStep)*'Composition Moles'!$C136</f>
        <v>0</v>
      </c>
      <c r="P124" s="19">
        <f ca="1">SUMPRODUCT(ReactionRateK3!$F146:$V146*OFFSET(ReactionStoich!$E$5:$U$5,P$2,0))*(TimeStep)*'Composition Moles'!$C136</f>
        <v>0</v>
      </c>
      <c r="Q124" s="19">
        <f ca="1">SUMPRODUCT(ReactionRateK3!$F146:$V146*OFFSET(ReactionStoich!$E$5:$U$5,Q$2,0))*(TimeStep)*'Composition Moles'!$C136</f>
        <v>0</v>
      </c>
      <c r="R124" s="19">
        <f ca="1">SUMPRODUCT(ReactionRateK3!$F146:$V146*OFFSET(ReactionStoich!$E$5:$U$5,R$2,0))*(TimeStep)*'Composition Moles'!$C136</f>
        <v>0</v>
      </c>
      <c r="S124" s="19">
        <f ca="1">SUMPRODUCT(ReactionRateK3!$F146:$V146*OFFSET(ReactionStoich!$E$5:$U$5,S$2,0))*(TimeStep)*'Composition Moles'!$C136</f>
        <v>0.62779260661156189</v>
      </c>
      <c r="T124" s="19">
        <f ca="1">SUMPRODUCT(ReactionRateK3!$F146:$V146*OFFSET(ReactionStoich!$E$5:$U$5,T$2,0))*(TimeStep)*'Composition Moles'!$C136</f>
        <v>0</v>
      </c>
      <c r="U124" s="19">
        <f ca="1">SUMPRODUCT(ReactionRateK3!$F146:$V146*OFFSET(ReactionStoich!$E$5:$U$5,U$2,0))*(TimeStep)*'Composition Moles'!$C136</f>
        <v>0</v>
      </c>
      <c r="V124" s="19">
        <f ca="1">SUMPRODUCT(ReactionRateK3!$F146:$V146*OFFSET(ReactionStoich!$E$5:$U$5,V$2,0))*(TimeStep)*'Composition Moles'!$C136</f>
        <v>0</v>
      </c>
      <c r="W124" s="19">
        <f ca="1">SUMPRODUCT(ReactionRateK3!$F146:$V146*OFFSET(ReactionStoich!$E$5:$U$5,W$2,0))*(TimeStep)*'Composition Moles'!$C136</f>
        <v>0</v>
      </c>
      <c r="X124" s="19">
        <f ca="1">SUMPRODUCT(ReactionRateK3!$F146:$V146*OFFSET(ReactionStoich!$E$5:$U$5,X$2,0))*(TimeStep)*'Composition Moles'!$C136</f>
        <v>0</v>
      </c>
      <c r="Y124" s="19">
        <f ca="1">SUMPRODUCT(ReactionRateK3!$F146:$V146*OFFSET(ReactionStoich!$E$5:$U$5,Y$2,0))*(TimeStep)*'Composition Moles'!$C136</f>
        <v>-1.7160465180483915</v>
      </c>
      <c r="Z124" s="19">
        <f ca="1">SUMPRODUCT(ReactionRateK3!$F146:$V146*OFFSET(ReactionStoich!$E$5:$U$5,Z$2,0))*(TimeStep)*'Composition Moles'!$C136</f>
        <v>0</v>
      </c>
      <c r="AA124" s="19">
        <f ca="1">SUMPRODUCT(ReactionRateK3!$F146:$V146*OFFSET(ReactionStoich!$E$5:$U$5,AA$2,0))*(TimeStep)*'Composition Moles'!$C136</f>
        <v>0</v>
      </c>
      <c r="AB124" s="19">
        <f ca="1">SUMPRODUCT(ReactionRateK3!$F146:$V146*OFFSET(ReactionStoich!$E$5:$U$5,AB$2,0))*(TimeStep)*'Composition Moles'!$C136</f>
        <v>0</v>
      </c>
      <c r="AC124" s="19">
        <f ca="1">SUMPRODUCT(ReactionRateK3!$F146:$V146*OFFSET(ReactionStoich!$E$5:$U$5,AC$2,0))*(TimeStep)*'Composition Moles'!$C136</f>
        <v>0</v>
      </c>
      <c r="AD124" s="19">
        <f ca="1">SUMPRODUCT(ReactionRateK3!$F146:$V146*OFFSET(ReactionStoich!$E$5:$U$5,AD$2,0))*(TimeStep)*'Composition Moles'!$C136</f>
        <v>0</v>
      </c>
      <c r="AE124" s="19">
        <f ca="1">SUMPRODUCT(ReactionRateK3!$F146:$V146*OFFSET(ReactionStoich!$E$5:$U$5,AE$2,0))*(TimeStep)*'Composition Moles'!$C136</f>
        <v>0</v>
      </c>
      <c r="AF124" s="19">
        <f ca="1">SUMPRODUCT(ReactionRateK3!$F146:$V146*OFFSET(ReactionStoich!$E$5:$U$5,AF$2,0))*(TimeStep)*'Composition Moles'!$C136</f>
        <v>0</v>
      </c>
      <c r="AG124" s="19">
        <f ca="1">SUMPRODUCT(ReactionRateK3!$F146:$V146*OFFSET(ReactionStoich!$E$5:$U$5,AG$2,0))*(TimeStep)*'Composition Moles'!$C136</f>
        <v>-3.5552002173310652E-3</v>
      </c>
      <c r="AH124" s="19">
        <f ca="1">SUMPRODUCT(ReactionRateK3!$F146:$V146*OFFSET(ReactionStoich!$E$5:$U$5,AH$2,0))*(TimeStep)*'Composition Moles'!$C136</f>
        <v>-0.89732022224475561</v>
      </c>
      <c r="AI124" s="19">
        <f ca="1">SUMPRODUCT(ReactionRateK3!$F146:$V146*OFFSET(ReactionStoich!$E$5:$U$5,AI$2,0))*(TimeStep)*'Composition Moles'!$C136</f>
        <v>2.1806869710485457</v>
      </c>
      <c r="AJ124" s="19">
        <f ca="1">SUMPRODUCT(ReactionRateK3!$F146:$V146*OFFSET(ReactionStoich!$E$5:$U$5,AJ$2,0))*(TimeStep)*'Composition Moles'!$C136</f>
        <v>0.2750611911292285</v>
      </c>
      <c r="AK124" s="19">
        <f ca="1">SUMPRODUCT(ReactionRateK3!$F146:$V146*OFFSET(ReactionStoich!$E$5:$U$5,AK$2,0))*(TimeStep)*'Composition Moles'!$C136</f>
        <v>0</v>
      </c>
      <c r="AL124" s="19">
        <f ca="1">SUMPRODUCT(ReactionRateK3!$F146:$V146*OFFSET(ReactionStoich!$E$5:$U$5,AL$2,0))*(TimeStep)*'Composition Moles'!$C136</f>
        <v>0</v>
      </c>
      <c r="AM124" s="19">
        <f ca="1">SUMPRODUCT(ReactionRateK3!$F146:$V146*OFFSET(ReactionStoich!$E$5:$U$5,AM$2,0))*(TimeStep)*'Composition Moles'!$C136</f>
        <v>0</v>
      </c>
      <c r="AN124" s="19">
        <f ca="1">SUMPRODUCT(ReactionRateK3!$F146:$V146*OFFSET(ReactionStoich!$E$5:$U$5,AN$2,0))*(TimeStep)*'Composition Moles'!$C136</f>
        <v>0</v>
      </c>
      <c r="AO124" s="19">
        <f ca="1">SUMPRODUCT(ReactionRateK3!$F146:$V146*OFFSET(ReactionStoich!$E$5:$U$5,AO$2,0))*(TimeStep)*'Composition Moles'!$C136</f>
        <v>-6.5496682903235294E-6</v>
      </c>
      <c r="AP124" s="19">
        <f ca="1">SUMPRODUCT(ReactionRateK3!$F146:$V146*OFFSET(ReactionStoich!$E$5:$U$5,AP$2,0))*(TimeStep)*'Composition Moles'!$C136</f>
        <v>-2.7153106843217766E-3</v>
      </c>
      <c r="AQ124" s="19">
        <f ca="1">SUMPRODUCT(ReactionRateK3!$F146:$V146*OFFSET(ReactionStoich!$E$5:$U$5,AQ$2,0))*(TimeStep)*'Composition Moles'!$C136</f>
        <v>0</v>
      </c>
      <c r="AR124" s="19">
        <f ca="1">SUMPRODUCT(ReactionRateK3!$F146:$V146*OFFSET(ReactionStoich!$E$5:$U$5,AR$2,0))*(TimeStep)*'Composition Moles'!$C136</f>
        <v>0</v>
      </c>
      <c r="AS124" s="19">
        <f ca="1">SUMPRODUCT(ReactionRateK3!$F146:$V146*OFFSET(ReactionStoich!$E$5:$U$5,AS$2,0))*(TimeStep)*'Composition Moles'!$C136</f>
        <v>-0.15463232264208177</v>
      </c>
      <c r="AT124" s="19">
        <f ca="1">SUMPRODUCT(ReactionRateK3!$F146:$V146*OFFSET(ReactionStoich!$E$5:$U$5,AT$2,0))*(TimeStep)*'Composition Moles'!$C136</f>
        <v>-0.15463232264208177</v>
      </c>
      <c r="AU124" s="19">
        <f ca="1">SUMPRODUCT(ReactionRateK3!$F146:$V146*OFFSET(ReactionStoich!$E$5:$U$5,AU$2,0))*(TimeStep)*'Composition Moles'!$C136</f>
        <v>-0.15463232264208177</v>
      </c>
      <c r="AV124" s="19">
        <f ca="1">SUMPRODUCT(ReactionRateK3!$F146:$V146*OFFSET(ReactionStoich!$E$5:$U$5,AV$2,0))*(TimeStep)*'Composition Moles'!$C136</f>
        <v>0</v>
      </c>
      <c r="AW124" s="19">
        <f ca="1">SUMPRODUCT(ReactionRateK3!$F146:$V146*OFFSET(ReactionStoich!$E$5:$U$5,AW$2,0))*(TimeStep)*'Composition Moles'!$C136</f>
        <v>0</v>
      </c>
      <c r="AX124" s="19">
        <f ca="1">SUMPRODUCT(ReactionRateK3!$F146:$V146*OFFSET(ReactionStoich!$E$5:$U$5,AX$2,0))*(TimeStep)*'Composition Moles'!$C136</f>
        <v>0</v>
      </c>
      <c r="AY124" s="19">
        <f ca="1">SUMPRODUCT(ReactionRateK3!$F146:$V146*OFFSET(ReactionStoich!$E$5:$U$5,AY$2,0))*(TimeStep)*'Composition Moles'!$C136</f>
        <v>0</v>
      </c>
      <c r="AZ124" s="19">
        <f ca="1">SUMPRODUCT(ReactionRateK3!$F146:$V146*OFFSET(ReactionStoich!$E$5:$U$5,AZ$2,0))*(TimeStep)*'Composition Moles'!$C136</f>
        <v>0</v>
      </c>
      <c r="BA124" s="19">
        <f ca="1">SUMPRODUCT(ReactionRateK3!$F146:$V146*OFFSET(ReactionStoich!$E$5:$U$5,BA$2,0))*(TimeStep)*'Composition Moles'!$C136</f>
        <v>0</v>
      </c>
      <c r="BB124" s="19">
        <f ca="1">SUMPRODUCT(ReactionRateK3!$F146:$V146*OFFSET(ReactionStoich!$E$5:$U$5,BB$2,0))*(TimeStep)*'Composition Moles'!$C136</f>
        <v>0</v>
      </c>
      <c r="BC124" s="19">
        <f ca="1">SUMPRODUCT(ReactionRateK3!$F146:$V146*OFFSET(ReactionStoich!$E$5:$U$5,BC$2,0))*(TimeStep)*'Composition Moles'!$C136</f>
        <v>0</v>
      </c>
      <c r="BD124" s="19">
        <f ca="1">SUMPRODUCT(ReactionRateK3!$F146:$V146*OFFSET(ReactionStoich!$E$5:$U$5,BD$2,0))*(TimeStep)*'Composition Moles'!$C136</f>
        <v>0</v>
      </c>
      <c r="BE124" s="19">
        <f ca="1">SUMPRODUCT(ReactionRateK3!$F146:$V146*OFFSET(ReactionStoich!$E$5:$U$5,BE$2,0))*(TimeStep)*'Composition Moles'!$C136</f>
        <v>0</v>
      </c>
      <c r="BF124" s="19">
        <f ca="1">SUMPRODUCT(ReactionRateK3!$F146:$V146*OFFSET(ReactionStoich!$E$5:$U$5,BF$2,0))*(TimeStep)*'Composition Moles'!$C136</f>
        <v>0</v>
      </c>
      <c r="BG124" s="19">
        <f ca="1">SUMPRODUCT(ReactionRateK3!$F146:$V146*OFFSET(ReactionStoich!$E$5:$U$5,BG$2,0))*(TimeStep)*'Composition Moles'!$C136</f>
        <v>0</v>
      </c>
      <c r="BH124" s="19">
        <f ca="1">SUMPRODUCT(ReactionRateK3!$F146:$V146*OFFSET(ReactionStoich!$E$5:$U$5,BH$2,0))*(TimeStep)*'Composition Moles'!$C136</f>
        <v>0</v>
      </c>
      <c r="BI124" s="19">
        <f ca="1">SUMPRODUCT(ReactionRateK3!$F146:$V146*OFFSET(ReactionStoich!$E$5:$U$5,BI$2,0))*(TimeStep)*'Composition Moles'!$C136</f>
        <v>0</v>
      </c>
      <c r="BJ124" s="19">
        <f ca="1">SUMPRODUCT(ReactionRateK3!$F146:$V146*OFFSET(ReactionStoich!$E$5:$U$5,BJ$2,0))*(TimeStep)*'Composition Moles'!$C136</f>
        <v>0</v>
      </c>
      <c r="BK124" s="19">
        <f ca="1">SUMPRODUCT(ReactionRateK3!$F146:$V146*OFFSET(ReactionStoich!$E$5:$U$5,BK$2,0))*(TimeStep)*'Composition Moles'!$C136</f>
        <v>0</v>
      </c>
      <c r="BL124" s="19">
        <f ca="1">SUMPRODUCT(ReactionRateK3!$F146:$V146*OFFSET(ReactionStoich!$E$5:$U$5,BL$2,0))*(TimeStep)*'Composition Moles'!$C136</f>
        <v>0</v>
      </c>
      <c r="BM124" s="19">
        <f ca="1">SUMPRODUCT(ReactionRateK3!$F146:$V146*OFFSET(ReactionStoich!$E$5:$U$5,BM$2,0))*(TimeStep)*'Composition Moles'!$C136</f>
        <v>0</v>
      </c>
      <c r="BN124" s="19">
        <f ca="1">SUMPRODUCT(ReactionRateK3!$F146:$V146*OFFSET(ReactionStoich!$E$5:$U$5,BN$2,0))*(TimeStep)*'Composition Moles'!$C136</f>
        <v>0</v>
      </c>
      <c r="BO124" s="19">
        <f ca="1">SUMPRODUCT(ReactionRateK3!$F146:$V146*OFFSET(ReactionStoich!$E$5:$U$5,BO$2,0))*(TimeStep)*'Composition Moles'!$C136</f>
        <v>0</v>
      </c>
      <c r="BP124" s="19">
        <f ca="1">SUMPRODUCT(ReactionRateK3!$F146:$V146*OFFSET(ReactionStoich!$E$5:$U$5,BP$2,0))*(TimeStep)*'Composition Moles'!$C136</f>
        <v>0</v>
      </c>
      <c r="BQ124" s="19">
        <f ca="1">SUMPRODUCT(ReactionRateK3!$F146:$V146*OFFSET(ReactionStoich!$E$5:$U$5,BQ$2,0))*(TimeStep)*'Composition Moles'!$C136</f>
        <v>0</v>
      </c>
      <c r="BR124" s="19">
        <f ca="1">SUMPRODUCT(ReactionRateK3!$F146:$V146*OFFSET(ReactionStoich!$E$5:$U$5,BR$2,0))*(TimeStep)*'Composition Moles'!$C136</f>
        <v>0</v>
      </c>
      <c r="BS124" s="19">
        <f ca="1">SUMPRODUCT(ReactionRateK3!$F146:$V146*OFFSET(ReactionStoich!$E$5:$U$5,BS$2,0))*(TimeStep)*'Composition Moles'!$C136</f>
        <v>0</v>
      </c>
      <c r="BT124" s="19">
        <f ca="1">SUMPRODUCT(ReactionRateK3!$F146:$V146*OFFSET(ReactionStoich!$E$5:$U$5,BT$2,0))*(TimeStep)*'Composition Moles'!$C136</f>
        <v>0</v>
      </c>
      <c r="BU124" s="19">
        <f ca="1">SUMPRODUCT(ReactionRateK3!$F146:$V146*OFFSET(ReactionStoich!$E$5:$U$5,BU$2,0))*(TimeStep)*'Composition Moles'!$C136</f>
        <v>0</v>
      </c>
      <c r="BV124" s="19">
        <f ca="1">SUMPRODUCT(ReactionRateK3!$F146:$V146*OFFSET(ReactionStoich!$E$5:$U$5,BV$2,0))*(TimeStep)*'Composition Moles'!$C136</f>
        <v>0</v>
      </c>
      <c r="BW124" s="19">
        <f ca="1">SUMPRODUCT(ReactionRateK3!$F146:$V146*OFFSET(ReactionStoich!$E$5:$U$5,BW$2,0))*(TimeStep)*'Composition Moles'!$C136</f>
        <v>0</v>
      </c>
    </row>
    <row r="125" spans="1:75">
      <c r="A125">
        <f>ReactionRateK1!A147</f>
        <v>5.7499999999999876</v>
      </c>
      <c r="B125" s="20">
        <f t="shared" ca="1" si="8"/>
        <v>-1261.6714167302555</v>
      </c>
      <c r="C125" s="20">
        <f ca="1">'Composition Moles'!BZ137</f>
        <v>144129.04799028501</v>
      </c>
      <c r="D125" s="26">
        <f t="shared" ca="1" si="9"/>
        <v>8.7537622312977344E-3</v>
      </c>
      <c r="F125" s="19">
        <f ca="1">SUMPRODUCT(ReactionRateK3!$F147:$V147*OFFSET(ReactionStoich!$E$5:$U$5,F$2,0))*(TimeStep)*'Composition Moles'!$C137</f>
        <v>-2.8906131248576401E-3</v>
      </c>
      <c r="G125" s="19">
        <f ca="1">SUMPRODUCT(ReactionRateK3!$F147:$V147*OFFSET(ReactionStoich!$E$5:$U$5,G$2,0))*(TimeStep)*'Composition Moles'!$C137</f>
        <v>0</v>
      </c>
      <c r="H125" s="19">
        <f ca="1">SUMPRODUCT(ReactionRateK3!$F147:$V147*OFFSET(ReactionStoich!$E$5:$U$5,H$2,0))*(TimeStep)*'Composition Moles'!$C137</f>
        <v>2.8847327204419623E-3</v>
      </c>
      <c r="I125" s="19">
        <f ca="1">SUMPRODUCT(ReactionRateK3!$F147:$V147*OFFSET(ReactionStoich!$E$5:$U$5,I$2,0))*(TimeStep)*'Composition Moles'!$C137</f>
        <v>5.8804044156776849E-6</v>
      </c>
      <c r="J125" s="19">
        <f ca="1">SUMPRODUCT(ReactionRateK3!$F147:$V147*OFFSET(ReactionStoich!$E$5:$U$5,J$2,0))*(TimeStep)*'Composition Moles'!$C137</f>
        <v>0</v>
      </c>
      <c r="K125" s="19">
        <f ca="1">SUMPRODUCT(ReactionRateK3!$F147:$V147*OFFSET(ReactionStoich!$E$5:$U$5,K$2,0))*(TimeStep)*'Composition Moles'!$C137</f>
        <v>0</v>
      </c>
      <c r="L125" s="19">
        <f ca="1">SUMPRODUCT(ReactionRateK3!$F147:$V147*OFFSET(ReactionStoich!$E$5:$U$5,L$2,0))*(TimeStep)*'Composition Moles'!$C137</f>
        <v>0</v>
      </c>
      <c r="M125" s="19">
        <f ca="1">SUMPRODUCT(ReactionRateK3!$F147:$V147*OFFSET(ReactionStoich!$E$5:$U$5,M$2,0))*(TimeStep)*'Composition Moles'!$C137</f>
        <v>0</v>
      </c>
      <c r="N125" s="19">
        <f ca="1">SUMPRODUCT(ReactionRateK3!$F147:$V147*OFFSET(ReactionStoich!$E$5:$U$5,N$2,0))*(TimeStep)*'Composition Moles'!$C137</f>
        <v>0</v>
      </c>
      <c r="O125" s="19">
        <f ca="1">SUMPRODUCT(ReactionRateK3!$F147:$V147*OFFSET(ReactionStoich!$E$5:$U$5,O$2,0))*(TimeStep)*'Composition Moles'!$C137</f>
        <v>0</v>
      </c>
      <c r="P125" s="19">
        <f ca="1">SUMPRODUCT(ReactionRateK3!$F147:$V147*OFFSET(ReactionStoich!$E$5:$U$5,P$2,0))*(TimeStep)*'Composition Moles'!$C137</f>
        <v>0</v>
      </c>
      <c r="Q125" s="19">
        <f ca="1">SUMPRODUCT(ReactionRateK3!$F147:$V147*OFFSET(ReactionStoich!$E$5:$U$5,Q$2,0))*(TimeStep)*'Composition Moles'!$C137</f>
        <v>0</v>
      </c>
      <c r="R125" s="19">
        <f ca="1">SUMPRODUCT(ReactionRateK3!$F147:$V147*OFFSET(ReactionStoich!$E$5:$U$5,R$2,0))*(TimeStep)*'Composition Moles'!$C137</f>
        <v>0</v>
      </c>
      <c r="S125" s="19">
        <f ca="1">SUMPRODUCT(ReactionRateK3!$F147:$V147*OFFSET(ReactionStoich!$E$5:$U$5,S$2,0))*(TimeStep)*'Composition Moles'!$C137</f>
        <v>0.60478065530218106</v>
      </c>
      <c r="T125" s="19">
        <f ca="1">SUMPRODUCT(ReactionRateK3!$F147:$V147*OFFSET(ReactionStoich!$E$5:$U$5,T$2,0))*(TimeStep)*'Composition Moles'!$C137</f>
        <v>0</v>
      </c>
      <c r="U125" s="19">
        <f ca="1">SUMPRODUCT(ReactionRateK3!$F147:$V147*OFFSET(ReactionStoich!$E$5:$U$5,U$2,0))*(TimeStep)*'Composition Moles'!$C137</f>
        <v>0</v>
      </c>
      <c r="V125" s="19">
        <f ca="1">SUMPRODUCT(ReactionRateK3!$F147:$V147*OFFSET(ReactionStoich!$E$5:$U$5,V$2,0))*(TimeStep)*'Composition Moles'!$C137</f>
        <v>0</v>
      </c>
      <c r="W125" s="19">
        <f ca="1">SUMPRODUCT(ReactionRateK3!$F147:$V147*OFFSET(ReactionStoich!$E$5:$U$5,W$2,0))*(TimeStep)*'Composition Moles'!$C137</f>
        <v>0</v>
      </c>
      <c r="X125" s="19">
        <f ca="1">SUMPRODUCT(ReactionRateK3!$F147:$V147*OFFSET(ReactionStoich!$E$5:$U$5,X$2,0))*(TimeStep)*'Composition Moles'!$C137</f>
        <v>0</v>
      </c>
      <c r="Y125" s="19">
        <f ca="1">SUMPRODUCT(ReactionRateK3!$F147:$V147*OFFSET(ReactionStoich!$E$5:$U$5,Y$2,0))*(TimeStep)*'Composition Moles'!$C137</f>
        <v>-1.6643473463313656</v>
      </c>
      <c r="Z125" s="19">
        <f ca="1">SUMPRODUCT(ReactionRateK3!$F147:$V147*OFFSET(ReactionStoich!$E$5:$U$5,Z$2,0))*(TimeStep)*'Composition Moles'!$C137</f>
        <v>0</v>
      </c>
      <c r="AA125" s="19">
        <f ca="1">SUMPRODUCT(ReactionRateK3!$F147:$V147*OFFSET(ReactionStoich!$E$5:$U$5,AA$2,0))*(TimeStep)*'Composition Moles'!$C137</f>
        <v>0</v>
      </c>
      <c r="AB125" s="19">
        <f ca="1">SUMPRODUCT(ReactionRateK3!$F147:$V147*OFFSET(ReactionStoich!$E$5:$U$5,AB$2,0))*(TimeStep)*'Composition Moles'!$C137</f>
        <v>0</v>
      </c>
      <c r="AC125" s="19">
        <f ca="1">SUMPRODUCT(ReactionRateK3!$F147:$V147*OFFSET(ReactionStoich!$E$5:$U$5,AC$2,0))*(TimeStep)*'Composition Moles'!$C137</f>
        <v>0</v>
      </c>
      <c r="AD125" s="19">
        <f ca="1">SUMPRODUCT(ReactionRateK3!$F147:$V147*OFFSET(ReactionStoich!$E$5:$U$5,AD$2,0))*(TimeStep)*'Composition Moles'!$C137</f>
        <v>0</v>
      </c>
      <c r="AE125" s="19">
        <f ca="1">SUMPRODUCT(ReactionRateK3!$F147:$V147*OFFSET(ReactionStoich!$E$5:$U$5,AE$2,0))*(TimeStep)*'Composition Moles'!$C137</f>
        <v>0</v>
      </c>
      <c r="AF125" s="19">
        <f ca="1">SUMPRODUCT(ReactionRateK3!$F147:$V147*OFFSET(ReactionStoich!$E$5:$U$5,AF$2,0))*(TimeStep)*'Composition Moles'!$C137</f>
        <v>0</v>
      </c>
      <c r="AG125" s="19">
        <f ca="1">SUMPRODUCT(ReactionRateK3!$F147:$V147*OFFSET(ReactionStoich!$E$5:$U$5,AG$2,0))*(TimeStep)*'Composition Moles'!$C137</f>
        <v>-3.5526199113786357E-3</v>
      </c>
      <c r="AH125" s="19">
        <f ca="1">SUMPRODUCT(ReactionRateK3!$F147:$V147*OFFSET(ReactionStoich!$E$5:$U$5,AH$2,0))*(TimeStep)*'Composition Moles'!$C137</f>
        <v>-0.89669274179485559</v>
      </c>
      <c r="AI125" s="19">
        <f ca="1">SUMPRODUCT(ReactionRateK3!$F147:$V147*OFFSET(ReactionStoich!$E$5:$U$5,AI$2,0))*(TimeStep)*'Composition Moles'!$C137</f>
        <v>2.1541669080367178</v>
      </c>
      <c r="AJ125" s="19">
        <f ca="1">SUMPRODUCT(ReactionRateK3!$F147:$V147*OFFSET(ReactionStoich!$E$5:$U$5,AJ$2,0))*(TimeStep)*'Composition Moles'!$C137</f>
        <v>0.26621828707983558</v>
      </c>
      <c r="AK125" s="19">
        <f ca="1">SUMPRODUCT(ReactionRateK3!$F147:$V147*OFFSET(ReactionStoich!$E$5:$U$5,AK$2,0))*(TimeStep)*'Composition Moles'!$C137</f>
        <v>0</v>
      </c>
      <c r="AL125" s="19">
        <f ca="1">SUMPRODUCT(ReactionRateK3!$F147:$V147*OFFSET(ReactionStoich!$E$5:$U$5,AL$2,0))*(TimeStep)*'Composition Moles'!$C137</f>
        <v>0</v>
      </c>
      <c r="AM125" s="19">
        <f ca="1">SUMPRODUCT(ReactionRateK3!$F147:$V147*OFFSET(ReactionStoich!$E$5:$U$5,AM$2,0))*(TimeStep)*'Composition Moles'!$C137</f>
        <v>0</v>
      </c>
      <c r="AN125" s="19">
        <f ca="1">SUMPRODUCT(ReactionRateK3!$F147:$V147*OFFSET(ReactionStoich!$E$5:$U$5,AN$2,0))*(TimeStep)*'Composition Moles'!$C137</f>
        <v>0</v>
      </c>
      <c r="AO125" s="19">
        <f ca="1">SUMPRODUCT(ReactionRateK3!$F147:$V147*OFFSET(ReactionStoich!$E$5:$U$5,AO$2,0))*(TimeStep)*'Composition Moles'!$C137</f>
        <v>-5.8804044156776849E-6</v>
      </c>
      <c r="AP125" s="19">
        <f ca="1">SUMPRODUCT(ReactionRateK3!$F147:$V147*OFFSET(ReactionStoich!$E$5:$U$5,AP$2,0))*(TimeStep)*'Composition Moles'!$C137</f>
        <v>-2.5289289525381735E-3</v>
      </c>
      <c r="AQ125" s="19">
        <f ca="1">SUMPRODUCT(ReactionRateK3!$F147:$V147*OFFSET(ReactionStoich!$E$5:$U$5,AQ$2,0))*(TimeStep)*'Composition Moles'!$C137</f>
        <v>0</v>
      </c>
      <c r="AR125" s="19">
        <f ca="1">SUMPRODUCT(ReactionRateK3!$F147:$V147*OFFSET(ReactionStoich!$E$5:$U$5,AR$2,0))*(TimeStep)*'Composition Moles'!$C137</f>
        <v>0</v>
      </c>
      <c r="AS125" s="19">
        <f ca="1">SUMPRODUCT(ReactionRateK3!$F147:$V147*OFFSET(ReactionStoich!$E$5:$U$5,AS$2,0))*(TimeStep)*'Composition Moles'!$C137</f>
        <v>-0.15267944434139358</v>
      </c>
      <c r="AT125" s="19">
        <f ca="1">SUMPRODUCT(ReactionRateK3!$F147:$V147*OFFSET(ReactionStoich!$E$5:$U$5,AT$2,0))*(TimeStep)*'Composition Moles'!$C137</f>
        <v>-0.15267944434139358</v>
      </c>
      <c r="AU125" s="19">
        <f ca="1">SUMPRODUCT(ReactionRateK3!$F147:$V147*OFFSET(ReactionStoich!$E$5:$U$5,AU$2,0))*(TimeStep)*'Composition Moles'!$C137</f>
        <v>-0.15267944434139358</v>
      </c>
      <c r="AV125" s="19">
        <f ca="1">SUMPRODUCT(ReactionRateK3!$F147:$V147*OFFSET(ReactionStoich!$E$5:$U$5,AV$2,0))*(TimeStep)*'Composition Moles'!$C137</f>
        <v>0</v>
      </c>
      <c r="AW125" s="19">
        <f ca="1">SUMPRODUCT(ReactionRateK3!$F147:$V147*OFFSET(ReactionStoich!$E$5:$U$5,AW$2,0))*(TimeStep)*'Composition Moles'!$C137</f>
        <v>0</v>
      </c>
      <c r="AX125" s="19">
        <f ca="1">SUMPRODUCT(ReactionRateK3!$F147:$V147*OFFSET(ReactionStoich!$E$5:$U$5,AX$2,0))*(TimeStep)*'Composition Moles'!$C137</f>
        <v>0</v>
      </c>
      <c r="AY125" s="19">
        <f ca="1">SUMPRODUCT(ReactionRateK3!$F147:$V147*OFFSET(ReactionStoich!$E$5:$U$5,AY$2,0))*(TimeStep)*'Composition Moles'!$C137</f>
        <v>0</v>
      </c>
      <c r="AZ125" s="19">
        <f ca="1">SUMPRODUCT(ReactionRateK3!$F147:$V147*OFFSET(ReactionStoich!$E$5:$U$5,AZ$2,0))*(TimeStep)*'Composition Moles'!$C137</f>
        <v>0</v>
      </c>
      <c r="BA125" s="19">
        <f ca="1">SUMPRODUCT(ReactionRateK3!$F147:$V147*OFFSET(ReactionStoich!$E$5:$U$5,BA$2,0))*(TimeStep)*'Composition Moles'!$C137</f>
        <v>0</v>
      </c>
      <c r="BB125" s="19">
        <f ca="1">SUMPRODUCT(ReactionRateK3!$F147:$V147*OFFSET(ReactionStoich!$E$5:$U$5,BB$2,0))*(TimeStep)*'Composition Moles'!$C137</f>
        <v>0</v>
      </c>
      <c r="BC125" s="19">
        <f ca="1">SUMPRODUCT(ReactionRateK3!$F147:$V147*OFFSET(ReactionStoich!$E$5:$U$5,BC$2,0))*(TimeStep)*'Composition Moles'!$C137</f>
        <v>0</v>
      </c>
      <c r="BD125" s="19">
        <f ca="1">SUMPRODUCT(ReactionRateK3!$F147:$V147*OFFSET(ReactionStoich!$E$5:$U$5,BD$2,0))*(TimeStep)*'Composition Moles'!$C137</f>
        <v>0</v>
      </c>
      <c r="BE125" s="19">
        <f ca="1">SUMPRODUCT(ReactionRateK3!$F147:$V147*OFFSET(ReactionStoich!$E$5:$U$5,BE$2,0))*(TimeStep)*'Composition Moles'!$C137</f>
        <v>0</v>
      </c>
      <c r="BF125" s="19">
        <f ca="1">SUMPRODUCT(ReactionRateK3!$F147:$V147*OFFSET(ReactionStoich!$E$5:$U$5,BF$2,0))*(TimeStep)*'Composition Moles'!$C137</f>
        <v>0</v>
      </c>
      <c r="BG125" s="19">
        <f ca="1">SUMPRODUCT(ReactionRateK3!$F147:$V147*OFFSET(ReactionStoich!$E$5:$U$5,BG$2,0))*(TimeStep)*'Composition Moles'!$C137</f>
        <v>0</v>
      </c>
      <c r="BH125" s="19">
        <f ca="1">SUMPRODUCT(ReactionRateK3!$F147:$V147*OFFSET(ReactionStoich!$E$5:$U$5,BH$2,0))*(TimeStep)*'Composition Moles'!$C137</f>
        <v>0</v>
      </c>
      <c r="BI125" s="19">
        <f ca="1">SUMPRODUCT(ReactionRateK3!$F147:$V147*OFFSET(ReactionStoich!$E$5:$U$5,BI$2,0))*(TimeStep)*'Composition Moles'!$C137</f>
        <v>0</v>
      </c>
      <c r="BJ125" s="19">
        <f ca="1">SUMPRODUCT(ReactionRateK3!$F147:$V147*OFFSET(ReactionStoich!$E$5:$U$5,BJ$2,0))*(TimeStep)*'Composition Moles'!$C137</f>
        <v>0</v>
      </c>
      <c r="BK125" s="19">
        <f ca="1">SUMPRODUCT(ReactionRateK3!$F147:$V147*OFFSET(ReactionStoich!$E$5:$U$5,BK$2,0))*(TimeStep)*'Composition Moles'!$C137</f>
        <v>0</v>
      </c>
      <c r="BL125" s="19">
        <f ca="1">SUMPRODUCT(ReactionRateK3!$F147:$V147*OFFSET(ReactionStoich!$E$5:$U$5,BL$2,0))*(TimeStep)*'Composition Moles'!$C137</f>
        <v>0</v>
      </c>
      <c r="BM125" s="19">
        <f ca="1">SUMPRODUCT(ReactionRateK3!$F147:$V147*OFFSET(ReactionStoich!$E$5:$U$5,BM$2,0))*(TimeStep)*'Composition Moles'!$C137</f>
        <v>0</v>
      </c>
      <c r="BN125" s="19">
        <f ca="1">SUMPRODUCT(ReactionRateK3!$F147:$V147*OFFSET(ReactionStoich!$E$5:$U$5,BN$2,0))*(TimeStep)*'Composition Moles'!$C137</f>
        <v>0</v>
      </c>
      <c r="BO125" s="19">
        <f ca="1">SUMPRODUCT(ReactionRateK3!$F147:$V147*OFFSET(ReactionStoich!$E$5:$U$5,BO$2,0))*(TimeStep)*'Composition Moles'!$C137</f>
        <v>0</v>
      </c>
      <c r="BP125" s="19">
        <f ca="1">SUMPRODUCT(ReactionRateK3!$F147:$V147*OFFSET(ReactionStoich!$E$5:$U$5,BP$2,0))*(TimeStep)*'Composition Moles'!$C137</f>
        <v>0</v>
      </c>
      <c r="BQ125" s="19">
        <f ca="1">SUMPRODUCT(ReactionRateK3!$F147:$V147*OFFSET(ReactionStoich!$E$5:$U$5,BQ$2,0))*(TimeStep)*'Composition Moles'!$C137</f>
        <v>0</v>
      </c>
      <c r="BR125" s="19">
        <f ca="1">SUMPRODUCT(ReactionRateK3!$F147:$V147*OFFSET(ReactionStoich!$E$5:$U$5,BR$2,0))*(TimeStep)*'Composition Moles'!$C137</f>
        <v>0</v>
      </c>
      <c r="BS125" s="19">
        <f ca="1">SUMPRODUCT(ReactionRateK3!$F147:$V147*OFFSET(ReactionStoich!$E$5:$U$5,BS$2,0))*(TimeStep)*'Composition Moles'!$C137</f>
        <v>0</v>
      </c>
      <c r="BT125" s="19">
        <f ca="1">SUMPRODUCT(ReactionRateK3!$F147:$V147*OFFSET(ReactionStoich!$E$5:$U$5,BT$2,0))*(TimeStep)*'Composition Moles'!$C137</f>
        <v>0</v>
      </c>
      <c r="BU125" s="19">
        <f ca="1">SUMPRODUCT(ReactionRateK3!$F147:$V147*OFFSET(ReactionStoich!$E$5:$U$5,BU$2,0))*(TimeStep)*'Composition Moles'!$C137</f>
        <v>0</v>
      </c>
      <c r="BV125" s="19">
        <f ca="1">SUMPRODUCT(ReactionRateK3!$F147:$V147*OFFSET(ReactionStoich!$E$5:$U$5,BV$2,0))*(TimeStep)*'Composition Moles'!$C137</f>
        <v>0</v>
      </c>
      <c r="BW125" s="19">
        <f ca="1">SUMPRODUCT(ReactionRateK3!$F147:$V147*OFFSET(ReactionStoich!$E$5:$U$5,BW$2,0))*(TimeStep)*'Composition Moles'!$C137</f>
        <v>0</v>
      </c>
    </row>
    <row r="126" spans="1:75">
      <c r="A126">
        <f>ReactionRateK1!A148</f>
        <v>5.7999999999999874</v>
      </c>
      <c r="B126" s="20">
        <f t="shared" ca="1" si="8"/>
        <v>-1260.1486014874329</v>
      </c>
      <c r="C126" s="20">
        <f ca="1">'Composition Moles'!BZ138</f>
        <v>144122.29740268562</v>
      </c>
      <c r="D126" s="26">
        <f t="shared" ca="1" si="9"/>
        <v>8.7436061192287858E-3</v>
      </c>
      <c r="F126" s="19">
        <f ca="1">SUMPRODUCT(ReactionRateK3!$F148:$V148*OFFSET(ReactionStoich!$E$5:$U$5,F$2,0))*(TimeStep)*'Composition Moles'!$C138</f>
        <v>-2.7184779591806129E-3</v>
      </c>
      <c r="G126" s="19">
        <f ca="1">SUMPRODUCT(ReactionRateK3!$F148:$V148*OFFSET(ReactionStoich!$E$5:$U$5,G$2,0))*(TimeStep)*'Composition Moles'!$C138</f>
        <v>0</v>
      </c>
      <c r="H126" s="19">
        <f ca="1">SUMPRODUCT(ReactionRateK3!$F148:$V148*OFFSET(ReactionStoich!$E$5:$U$5,H$2,0))*(TimeStep)*'Composition Moles'!$C138</f>
        <v>2.7131984124580339E-3</v>
      </c>
      <c r="I126" s="19">
        <f ca="1">SUMPRODUCT(ReactionRateK3!$F148:$V148*OFFSET(ReactionStoich!$E$5:$U$5,I$2,0))*(TimeStep)*'Composition Moles'!$C138</f>
        <v>5.2795467225789376E-6</v>
      </c>
      <c r="J126" s="19">
        <f ca="1">SUMPRODUCT(ReactionRateK3!$F148:$V148*OFFSET(ReactionStoich!$E$5:$U$5,J$2,0))*(TimeStep)*'Composition Moles'!$C138</f>
        <v>0</v>
      </c>
      <c r="K126" s="19">
        <f ca="1">SUMPRODUCT(ReactionRateK3!$F148:$V148*OFFSET(ReactionStoich!$E$5:$U$5,K$2,0))*(TimeStep)*'Composition Moles'!$C138</f>
        <v>0</v>
      </c>
      <c r="L126" s="19">
        <f ca="1">SUMPRODUCT(ReactionRateK3!$F148:$V148*OFFSET(ReactionStoich!$E$5:$U$5,L$2,0))*(TimeStep)*'Composition Moles'!$C138</f>
        <v>0</v>
      </c>
      <c r="M126" s="19">
        <f ca="1">SUMPRODUCT(ReactionRateK3!$F148:$V148*OFFSET(ReactionStoich!$E$5:$U$5,M$2,0))*(TimeStep)*'Composition Moles'!$C138</f>
        <v>0</v>
      </c>
      <c r="N126" s="19">
        <f ca="1">SUMPRODUCT(ReactionRateK3!$F148:$V148*OFFSET(ReactionStoich!$E$5:$U$5,N$2,0))*(TimeStep)*'Composition Moles'!$C138</f>
        <v>0</v>
      </c>
      <c r="O126" s="19">
        <f ca="1">SUMPRODUCT(ReactionRateK3!$F148:$V148*OFFSET(ReactionStoich!$E$5:$U$5,O$2,0))*(TimeStep)*'Composition Moles'!$C138</f>
        <v>0</v>
      </c>
      <c r="P126" s="19">
        <f ca="1">SUMPRODUCT(ReactionRateK3!$F148:$V148*OFFSET(ReactionStoich!$E$5:$U$5,P$2,0))*(TimeStep)*'Composition Moles'!$C138</f>
        <v>0</v>
      </c>
      <c r="Q126" s="19">
        <f ca="1">SUMPRODUCT(ReactionRateK3!$F148:$V148*OFFSET(ReactionStoich!$E$5:$U$5,Q$2,0))*(TimeStep)*'Composition Moles'!$C138</f>
        <v>0</v>
      </c>
      <c r="R126" s="19">
        <f ca="1">SUMPRODUCT(ReactionRateK3!$F148:$V148*OFFSET(ReactionStoich!$E$5:$U$5,R$2,0))*(TimeStep)*'Composition Moles'!$C138</f>
        <v>0</v>
      </c>
      <c r="S126" s="19">
        <f ca="1">SUMPRODUCT(ReactionRateK3!$F148:$V148*OFFSET(ReactionStoich!$E$5:$U$5,S$2,0))*(TimeStep)*'Composition Moles'!$C138</f>
        <v>0.58230666535258013</v>
      </c>
      <c r="T126" s="19">
        <f ca="1">SUMPRODUCT(ReactionRateK3!$F148:$V148*OFFSET(ReactionStoich!$E$5:$U$5,T$2,0))*(TimeStep)*'Composition Moles'!$C138</f>
        <v>0</v>
      </c>
      <c r="U126" s="19">
        <f ca="1">SUMPRODUCT(ReactionRateK3!$F148:$V148*OFFSET(ReactionStoich!$E$5:$U$5,U$2,0))*(TimeStep)*'Composition Moles'!$C138</f>
        <v>0</v>
      </c>
      <c r="V126" s="19">
        <f ca="1">SUMPRODUCT(ReactionRateK3!$F148:$V148*OFFSET(ReactionStoich!$E$5:$U$5,V$2,0))*(TimeStep)*'Composition Moles'!$C138</f>
        <v>0</v>
      </c>
      <c r="W126" s="19">
        <f ca="1">SUMPRODUCT(ReactionRateK3!$F148:$V148*OFFSET(ReactionStoich!$E$5:$U$5,W$2,0))*(TimeStep)*'Composition Moles'!$C138</f>
        <v>0</v>
      </c>
      <c r="X126" s="19">
        <f ca="1">SUMPRODUCT(ReactionRateK3!$F148:$V148*OFFSET(ReactionStoich!$E$5:$U$5,X$2,0))*(TimeStep)*'Composition Moles'!$C138</f>
        <v>0</v>
      </c>
      <c r="Y126" s="19">
        <f ca="1">SUMPRODUCT(ReactionRateK3!$F148:$V148*OFFSET(ReactionStoich!$E$5:$U$5,Y$2,0))*(TimeStep)*'Composition Moles'!$C138</f>
        <v>-1.613815764383145</v>
      </c>
      <c r="Z126" s="19">
        <f ca="1">SUMPRODUCT(ReactionRateK3!$F148:$V148*OFFSET(ReactionStoich!$E$5:$U$5,Z$2,0))*(TimeStep)*'Composition Moles'!$C138</f>
        <v>0</v>
      </c>
      <c r="AA126" s="19">
        <f ca="1">SUMPRODUCT(ReactionRateK3!$F148:$V148*OFFSET(ReactionStoich!$E$5:$U$5,AA$2,0))*(TimeStep)*'Composition Moles'!$C138</f>
        <v>0</v>
      </c>
      <c r="AB126" s="19">
        <f ca="1">SUMPRODUCT(ReactionRateK3!$F148:$V148*OFFSET(ReactionStoich!$E$5:$U$5,AB$2,0))*(TimeStep)*'Composition Moles'!$C138</f>
        <v>0</v>
      </c>
      <c r="AC126" s="19">
        <f ca="1">SUMPRODUCT(ReactionRateK3!$F148:$V148*OFFSET(ReactionStoich!$E$5:$U$5,AC$2,0))*(TimeStep)*'Composition Moles'!$C138</f>
        <v>0</v>
      </c>
      <c r="AD126" s="19">
        <f ca="1">SUMPRODUCT(ReactionRateK3!$F148:$V148*OFFSET(ReactionStoich!$E$5:$U$5,AD$2,0))*(TimeStep)*'Composition Moles'!$C138</f>
        <v>0</v>
      </c>
      <c r="AE126" s="19">
        <f ca="1">SUMPRODUCT(ReactionRateK3!$F148:$V148*OFFSET(ReactionStoich!$E$5:$U$5,AE$2,0))*(TimeStep)*'Composition Moles'!$C138</f>
        <v>0</v>
      </c>
      <c r="AF126" s="19">
        <f ca="1">SUMPRODUCT(ReactionRateK3!$F148:$V148*OFFSET(ReactionStoich!$E$5:$U$5,AF$2,0))*(TimeStep)*'Composition Moles'!$C138</f>
        <v>0</v>
      </c>
      <c r="AG126" s="19">
        <f ca="1">SUMPRODUCT(ReactionRateK3!$F148:$V148*OFFSET(ReactionStoich!$E$5:$U$5,AG$2,0))*(TimeStep)*'Composition Moles'!$C138</f>
        <v>-3.4890232985491719E-3</v>
      </c>
      <c r="AH126" s="19">
        <f ca="1">SUMPRODUCT(ReactionRateK3!$F148:$V148*OFFSET(ReactionStoich!$E$5:$U$5,AH$2,0))*(TimeStep)*'Composition Moles'!$C138</f>
        <v>-0.89582841607606156</v>
      </c>
      <c r="AI126" s="19">
        <f ca="1">SUMPRODUCT(ReactionRateK3!$F148:$V148*OFFSET(ReactionStoich!$E$5:$U$5,AI$2,0))*(TimeStep)*'Composition Moles'!$C138</f>
        <v>2.1279148784815427</v>
      </c>
      <c r="AJ126" s="19">
        <f ca="1">SUMPRODUCT(ReactionRateK3!$F148:$V148*OFFSET(ReactionStoich!$E$5:$U$5,AJ$2,0))*(TimeStep)*'Composition Moles'!$C138</f>
        <v>0.25755632906670078</v>
      </c>
      <c r="AK126" s="19">
        <f ca="1">SUMPRODUCT(ReactionRateK3!$F148:$V148*OFFSET(ReactionStoich!$E$5:$U$5,AK$2,0))*(TimeStep)*'Composition Moles'!$C138</f>
        <v>0</v>
      </c>
      <c r="AL126" s="19">
        <f ca="1">SUMPRODUCT(ReactionRateK3!$F148:$V148*OFFSET(ReactionStoich!$E$5:$U$5,AL$2,0))*(TimeStep)*'Composition Moles'!$C138</f>
        <v>0</v>
      </c>
      <c r="AM126" s="19">
        <f ca="1">SUMPRODUCT(ReactionRateK3!$F148:$V148*OFFSET(ReactionStoich!$E$5:$U$5,AM$2,0))*(TimeStep)*'Composition Moles'!$C138</f>
        <v>0</v>
      </c>
      <c r="AN126" s="19">
        <f ca="1">SUMPRODUCT(ReactionRateK3!$F148:$V148*OFFSET(ReactionStoich!$E$5:$U$5,AN$2,0))*(TimeStep)*'Composition Moles'!$C138</f>
        <v>0</v>
      </c>
      <c r="AO126" s="19">
        <f ca="1">SUMPRODUCT(ReactionRateK3!$F148:$V148*OFFSET(ReactionStoich!$E$5:$U$5,AO$2,0))*(TimeStep)*'Composition Moles'!$C138</f>
        <v>-5.2795467225789376E-6</v>
      </c>
      <c r="AP126" s="19">
        <f ca="1">SUMPRODUCT(ReactionRateK3!$F148:$V148*OFFSET(ReactionStoich!$E$5:$U$5,AP$2,0))*(TimeStep)*'Composition Moles'!$C138</f>
        <v>-2.3556421598741454E-3</v>
      </c>
      <c r="AQ126" s="19">
        <f ca="1">SUMPRODUCT(ReactionRateK3!$F148:$V148*OFFSET(ReactionStoich!$E$5:$U$5,AQ$2,0))*(TimeStep)*'Composition Moles'!$C138</f>
        <v>0</v>
      </c>
      <c r="AR126" s="19">
        <f ca="1">SUMPRODUCT(ReactionRateK3!$F148:$V148*OFFSET(ReactionStoich!$E$5:$U$5,AR$2,0))*(TimeStep)*'Composition Moles'!$C138</f>
        <v>0</v>
      </c>
      <c r="AS126" s="19">
        <f ca="1">SUMPRODUCT(ReactionRateK3!$F148:$V148*OFFSET(ReactionStoich!$E$5:$U$5,AS$2,0))*(TimeStep)*'Composition Moles'!$C138</f>
        <v>-0.15076124914549055</v>
      </c>
      <c r="AT126" s="19">
        <f ca="1">SUMPRODUCT(ReactionRateK3!$F148:$V148*OFFSET(ReactionStoich!$E$5:$U$5,AT$2,0))*(TimeStep)*'Composition Moles'!$C138</f>
        <v>-0.15076124914549055</v>
      </c>
      <c r="AU126" s="19">
        <f ca="1">SUMPRODUCT(ReactionRateK3!$F148:$V148*OFFSET(ReactionStoich!$E$5:$U$5,AU$2,0))*(TimeStep)*'Composition Moles'!$C138</f>
        <v>-0.15076124914549055</v>
      </c>
      <c r="AV126" s="19">
        <f ca="1">SUMPRODUCT(ReactionRateK3!$F148:$V148*OFFSET(ReactionStoich!$E$5:$U$5,AV$2,0))*(TimeStep)*'Composition Moles'!$C138</f>
        <v>0</v>
      </c>
      <c r="AW126" s="19">
        <f ca="1">SUMPRODUCT(ReactionRateK3!$F148:$V148*OFFSET(ReactionStoich!$E$5:$U$5,AW$2,0))*(TimeStep)*'Composition Moles'!$C138</f>
        <v>0</v>
      </c>
      <c r="AX126" s="19">
        <f ca="1">SUMPRODUCT(ReactionRateK3!$F148:$V148*OFFSET(ReactionStoich!$E$5:$U$5,AX$2,0))*(TimeStep)*'Composition Moles'!$C138</f>
        <v>0</v>
      </c>
      <c r="AY126" s="19">
        <f ca="1">SUMPRODUCT(ReactionRateK3!$F148:$V148*OFFSET(ReactionStoich!$E$5:$U$5,AY$2,0))*(TimeStep)*'Composition Moles'!$C138</f>
        <v>0</v>
      </c>
      <c r="AZ126" s="19">
        <f ca="1">SUMPRODUCT(ReactionRateK3!$F148:$V148*OFFSET(ReactionStoich!$E$5:$U$5,AZ$2,0))*(TimeStep)*'Composition Moles'!$C138</f>
        <v>0</v>
      </c>
      <c r="BA126" s="19">
        <f ca="1">SUMPRODUCT(ReactionRateK3!$F148:$V148*OFFSET(ReactionStoich!$E$5:$U$5,BA$2,0))*(TimeStep)*'Composition Moles'!$C138</f>
        <v>0</v>
      </c>
      <c r="BB126" s="19">
        <f ca="1">SUMPRODUCT(ReactionRateK3!$F148:$V148*OFFSET(ReactionStoich!$E$5:$U$5,BB$2,0))*(TimeStep)*'Composition Moles'!$C138</f>
        <v>0</v>
      </c>
      <c r="BC126" s="19">
        <f ca="1">SUMPRODUCT(ReactionRateK3!$F148:$V148*OFFSET(ReactionStoich!$E$5:$U$5,BC$2,0))*(TimeStep)*'Composition Moles'!$C138</f>
        <v>0</v>
      </c>
      <c r="BD126" s="19">
        <f ca="1">SUMPRODUCT(ReactionRateK3!$F148:$V148*OFFSET(ReactionStoich!$E$5:$U$5,BD$2,0))*(TimeStep)*'Composition Moles'!$C138</f>
        <v>0</v>
      </c>
      <c r="BE126" s="19">
        <f ca="1">SUMPRODUCT(ReactionRateK3!$F148:$V148*OFFSET(ReactionStoich!$E$5:$U$5,BE$2,0))*(TimeStep)*'Composition Moles'!$C138</f>
        <v>0</v>
      </c>
      <c r="BF126" s="19">
        <f ca="1">SUMPRODUCT(ReactionRateK3!$F148:$V148*OFFSET(ReactionStoich!$E$5:$U$5,BF$2,0))*(TimeStep)*'Composition Moles'!$C138</f>
        <v>0</v>
      </c>
      <c r="BG126" s="19">
        <f ca="1">SUMPRODUCT(ReactionRateK3!$F148:$V148*OFFSET(ReactionStoich!$E$5:$U$5,BG$2,0))*(TimeStep)*'Composition Moles'!$C138</f>
        <v>0</v>
      </c>
      <c r="BH126" s="19">
        <f ca="1">SUMPRODUCT(ReactionRateK3!$F148:$V148*OFFSET(ReactionStoich!$E$5:$U$5,BH$2,0))*(TimeStep)*'Composition Moles'!$C138</f>
        <v>0</v>
      </c>
      <c r="BI126" s="19">
        <f ca="1">SUMPRODUCT(ReactionRateK3!$F148:$V148*OFFSET(ReactionStoich!$E$5:$U$5,BI$2,0))*(TimeStep)*'Composition Moles'!$C138</f>
        <v>0</v>
      </c>
      <c r="BJ126" s="19">
        <f ca="1">SUMPRODUCT(ReactionRateK3!$F148:$V148*OFFSET(ReactionStoich!$E$5:$U$5,BJ$2,0))*(TimeStep)*'Composition Moles'!$C138</f>
        <v>0</v>
      </c>
      <c r="BK126" s="19">
        <f ca="1">SUMPRODUCT(ReactionRateK3!$F148:$V148*OFFSET(ReactionStoich!$E$5:$U$5,BK$2,0))*(TimeStep)*'Composition Moles'!$C138</f>
        <v>0</v>
      </c>
      <c r="BL126" s="19">
        <f ca="1">SUMPRODUCT(ReactionRateK3!$F148:$V148*OFFSET(ReactionStoich!$E$5:$U$5,BL$2,0))*(TimeStep)*'Composition Moles'!$C138</f>
        <v>0</v>
      </c>
      <c r="BM126" s="19">
        <f ca="1">SUMPRODUCT(ReactionRateK3!$F148:$V148*OFFSET(ReactionStoich!$E$5:$U$5,BM$2,0))*(TimeStep)*'Composition Moles'!$C138</f>
        <v>0</v>
      </c>
      <c r="BN126" s="19">
        <f ca="1">SUMPRODUCT(ReactionRateK3!$F148:$V148*OFFSET(ReactionStoich!$E$5:$U$5,BN$2,0))*(TimeStep)*'Composition Moles'!$C138</f>
        <v>0</v>
      </c>
      <c r="BO126" s="19">
        <f ca="1">SUMPRODUCT(ReactionRateK3!$F148:$V148*OFFSET(ReactionStoich!$E$5:$U$5,BO$2,0))*(TimeStep)*'Composition Moles'!$C138</f>
        <v>0</v>
      </c>
      <c r="BP126" s="19">
        <f ca="1">SUMPRODUCT(ReactionRateK3!$F148:$V148*OFFSET(ReactionStoich!$E$5:$U$5,BP$2,0))*(TimeStep)*'Composition Moles'!$C138</f>
        <v>0</v>
      </c>
      <c r="BQ126" s="19">
        <f ca="1">SUMPRODUCT(ReactionRateK3!$F148:$V148*OFFSET(ReactionStoich!$E$5:$U$5,BQ$2,0))*(TimeStep)*'Composition Moles'!$C138</f>
        <v>0</v>
      </c>
      <c r="BR126" s="19">
        <f ca="1">SUMPRODUCT(ReactionRateK3!$F148:$V148*OFFSET(ReactionStoich!$E$5:$U$5,BR$2,0))*(TimeStep)*'Composition Moles'!$C138</f>
        <v>0</v>
      </c>
      <c r="BS126" s="19">
        <f ca="1">SUMPRODUCT(ReactionRateK3!$F148:$V148*OFFSET(ReactionStoich!$E$5:$U$5,BS$2,0))*(TimeStep)*'Composition Moles'!$C138</f>
        <v>0</v>
      </c>
      <c r="BT126" s="19">
        <f ca="1">SUMPRODUCT(ReactionRateK3!$F148:$V148*OFFSET(ReactionStoich!$E$5:$U$5,BT$2,0))*(TimeStep)*'Composition Moles'!$C138</f>
        <v>0</v>
      </c>
      <c r="BU126" s="19">
        <f ca="1">SUMPRODUCT(ReactionRateK3!$F148:$V148*OFFSET(ReactionStoich!$E$5:$U$5,BU$2,0))*(TimeStep)*'Composition Moles'!$C138</f>
        <v>0</v>
      </c>
      <c r="BV126" s="19">
        <f ca="1">SUMPRODUCT(ReactionRateK3!$F148:$V148*OFFSET(ReactionStoich!$E$5:$U$5,BV$2,0))*(TimeStep)*'Composition Moles'!$C138</f>
        <v>0</v>
      </c>
      <c r="BW126" s="19">
        <f ca="1">SUMPRODUCT(ReactionRateK3!$F148:$V148*OFFSET(ReactionStoich!$E$5:$U$5,BW$2,0))*(TimeStep)*'Composition Moles'!$C138</f>
        <v>0</v>
      </c>
    </row>
    <row r="127" spans="1:75">
      <c r="A127">
        <f>ReactionRateK1!A149</f>
        <v>5.8499999999999872</v>
      </c>
      <c r="B127" s="20">
        <f t="shared" ca="1" si="8"/>
        <v>-1257.7322218545114</v>
      </c>
      <c r="C127" s="20">
        <f ca="1">'Composition Moles'!BZ139</f>
        <v>144115.43275230125</v>
      </c>
      <c r="D127" s="26">
        <f t="shared" ca="1" si="9"/>
        <v>8.7272556299799048E-3</v>
      </c>
      <c r="F127" s="19">
        <f ca="1">SUMPRODUCT(ReactionRateK3!$F149:$V149*OFFSET(ReactionStoich!$E$5:$U$5,F$2,0))*(TimeStep)*'Composition Moles'!$C139</f>
        <v>-2.5581833455931421E-3</v>
      </c>
      <c r="G127" s="19">
        <f ca="1">SUMPRODUCT(ReactionRateK3!$F149:$V149*OFFSET(ReactionStoich!$E$5:$U$5,G$2,0))*(TimeStep)*'Composition Moles'!$C139</f>
        <v>0</v>
      </c>
      <c r="H127" s="19">
        <f ca="1">SUMPRODUCT(ReactionRateK3!$F149:$V149*OFFSET(ReactionStoich!$E$5:$U$5,H$2,0))*(TimeStep)*'Composition Moles'!$C139</f>
        <v>2.5534432452567314E-3</v>
      </c>
      <c r="I127" s="19">
        <f ca="1">SUMPRODUCT(ReactionRateK3!$F149:$V149*OFFSET(ReactionStoich!$E$5:$U$5,I$2,0))*(TimeStep)*'Composition Moles'!$C139</f>
        <v>4.7401003364108204E-6</v>
      </c>
      <c r="J127" s="19">
        <f ca="1">SUMPRODUCT(ReactionRateK3!$F149:$V149*OFFSET(ReactionStoich!$E$5:$U$5,J$2,0))*(TimeStep)*'Composition Moles'!$C139</f>
        <v>0</v>
      </c>
      <c r="K127" s="19">
        <f ca="1">SUMPRODUCT(ReactionRateK3!$F149:$V149*OFFSET(ReactionStoich!$E$5:$U$5,K$2,0))*(TimeStep)*'Composition Moles'!$C139</f>
        <v>0</v>
      </c>
      <c r="L127" s="19">
        <f ca="1">SUMPRODUCT(ReactionRateK3!$F149:$V149*OFFSET(ReactionStoich!$E$5:$U$5,L$2,0))*(TimeStep)*'Composition Moles'!$C139</f>
        <v>0</v>
      </c>
      <c r="M127" s="19">
        <f ca="1">SUMPRODUCT(ReactionRateK3!$F149:$V149*OFFSET(ReactionStoich!$E$5:$U$5,M$2,0))*(TimeStep)*'Composition Moles'!$C139</f>
        <v>0</v>
      </c>
      <c r="N127" s="19">
        <f ca="1">SUMPRODUCT(ReactionRateK3!$F149:$V149*OFFSET(ReactionStoich!$E$5:$U$5,N$2,0))*(TimeStep)*'Composition Moles'!$C139</f>
        <v>0</v>
      </c>
      <c r="O127" s="19">
        <f ca="1">SUMPRODUCT(ReactionRateK3!$F149:$V149*OFFSET(ReactionStoich!$E$5:$U$5,O$2,0))*(TimeStep)*'Composition Moles'!$C139</f>
        <v>0</v>
      </c>
      <c r="P127" s="19">
        <f ca="1">SUMPRODUCT(ReactionRateK3!$F149:$V149*OFFSET(ReactionStoich!$E$5:$U$5,P$2,0))*(TimeStep)*'Composition Moles'!$C139</f>
        <v>0</v>
      </c>
      <c r="Q127" s="19">
        <f ca="1">SUMPRODUCT(ReactionRateK3!$F149:$V149*OFFSET(ReactionStoich!$E$5:$U$5,Q$2,0))*(TimeStep)*'Composition Moles'!$C139</f>
        <v>0</v>
      </c>
      <c r="R127" s="19">
        <f ca="1">SUMPRODUCT(ReactionRateK3!$F149:$V149*OFFSET(ReactionStoich!$E$5:$U$5,R$2,0))*(TimeStep)*'Composition Moles'!$C139</f>
        <v>0</v>
      </c>
      <c r="S127" s="19">
        <f ca="1">SUMPRODUCT(ReactionRateK3!$F149:$V149*OFFSET(ReactionStoich!$E$5:$U$5,S$2,0))*(TimeStep)*'Composition Moles'!$C139</f>
        <v>0.56037994151810444</v>
      </c>
      <c r="T127" s="19">
        <f ca="1">SUMPRODUCT(ReactionRateK3!$F149:$V149*OFFSET(ReactionStoich!$E$5:$U$5,T$2,0))*(TimeStep)*'Composition Moles'!$C139</f>
        <v>0</v>
      </c>
      <c r="U127" s="19">
        <f ca="1">SUMPRODUCT(ReactionRateK3!$F149:$V149*OFFSET(ReactionStoich!$E$5:$U$5,U$2,0))*(TimeStep)*'Composition Moles'!$C139</f>
        <v>0</v>
      </c>
      <c r="V127" s="19">
        <f ca="1">SUMPRODUCT(ReactionRateK3!$F149:$V149*OFFSET(ReactionStoich!$E$5:$U$5,V$2,0))*(TimeStep)*'Composition Moles'!$C139</f>
        <v>0</v>
      </c>
      <c r="W127" s="19">
        <f ca="1">SUMPRODUCT(ReactionRateK3!$F149:$V149*OFFSET(ReactionStoich!$E$5:$U$5,W$2,0))*(TimeStep)*'Composition Moles'!$C139</f>
        <v>0</v>
      </c>
      <c r="X127" s="19">
        <f ca="1">SUMPRODUCT(ReactionRateK3!$F149:$V149*OFFSET(ReactionStoich!$E$5:$U$5,X$2,0))*(TimeStep)*'Composition Moles'!$C139</f>
        <v>0</v>
      </c>
      <c r="Y127" s="19">
        <f ca="1">SUMPRODUCT(ReactionRateK3!$F149:$V149*OFFSET(ReactionStoich!$E$5:$U$5,Y$2,0))*(TimeStep)*'Composition Moles'!$C139</f>
        <v>-1.5644685399947997</v>
      </c>
      <c r="Z127" s="19">
        <f ca="1">SUMPRODUCT(ReactionRateK3!$F149:$V149*OFFSET(ReactionStoich!$E$5:$U$5,Z$2,0))*(TimeStep)*'Composition Moles'!$C139</f>
        <v>0</v>
      </c>
      <c r="AA127" s="19">
        <f ca="1">SUMPRODUCT(ReactionRateK3!$F149:$V149*OFFSET(ReactionStoich!$E$5:$U$5,AA$2,0))*(TimeStep)*'Composition Moles'!$C139</f>
        <v>0</v>
      </c>
      <c r="AB127" s="19">
        <f ca="1">SUMPRODUCT(ReactionRateK3!$F149:$V149*OFFSET(ReactionStoich!$E$5:$U$5,AB$2,0))*(TimeStep)*'Composition Moles'!$C139</f>
        <v>0</v>
      </c>
      <c r="AC127" s="19">
        <f ca="1">SUMPRODUCT(ReactionRateK3!$F149:$V149*OFFSET(ReactionStoich!$E$5:$U$5,AC$2,0))*(TimeStep)*'Composition Moles'!$C139</f>
        <v>0</v>
      </c>
      <c r="AD127" s="19">
        <f ca="1">SUMPRODUCT(ReactionRateK3!$F149:$V149*OFFSET(ReactionStoich!$E$5:$U$5,AD$2,0))*(TimeStep)*'Composition Moles'!$C139</f>
        <v>0</v>
      </c>
      <c r="AE127" s="19">
        <f ca="1">SUMPRODUCT(ReactionRateK3!$F149:$V149*OFFSET(ReactionStoich!$E$5:$U$5,AE$2,0))*(TimeStep)*'Composition Moles'!$C139</f>
        <v>0</v>
      </c>
      <c r="AF127" s="19">
        <f ca="1">SUMPRODUCT(ReactionRateK3!$F149:$V149*OFFSET(ReactionStoich!$E$5:$U$5,AF$2,0))*(TimeStep)*'Composition Moles'!$C139</f>
        <v>0</v>
      </c>
      <c r="AG127" s="19">
        <f ca="1">SUMPRODUCT(ReactionRateK3!$F149:$V149*OFFSET(ReactionStoich!$E$5:$U$5,AG$2,0))*(TimeStep)*'Composition Moles'!$C139</f>
        <v>-3.3489648968240389E-3</v>
      </c>
      <c r="AH127" s="19">
        <f ca="1">SUMPRODUCT(ReactionRateK3!$F149:$V149*OFFSET(ReactionStoich!$E$5:$U$5,AH$2,0))*(TimeStep)*'Composition Moles'!$C139</f>
        <v>-0.89473856250809036</v>
      </c>
      <c r="AI127" s="19">
        <f ca="1">SUMPRODUCT(ReactionRateK3!$F149:$V149*OFFSET(ReactionStoich!$E$5:$U$5,AI$2,0))*(TimeStep)*'Composition Moles'!$C139</f>
        <v>2.1019331549671127</v>
      </c>
      <c r="AJ127" s="19">
        <f ca="1">SUMPRODUCT(ReactionRateK3!$F149:$V149*OFFSET(ReactionStoich!$E$5:$U$5,AJ$2,0))*(TimeStep)*'Composition Moles'!$C139</f>
        <v>0.24907273466461091</v>
      </c>
      <c r="AK127" s="19">
        <f ca="1">SUMPRODUCT(ReactionRateK3!$F149:$V149*OFFSET(ReactionStoich!$E$5:$U$5,AK$2,0))*(TimeStep)*'Composition Moles'!$C139</f>
        <v>0</v>
      </c>
      <c r="AL127" s="19">
        <f ca="1">SUMPRODUCT(ReactionRateK3!$F149:$V149*OFFSET(ReactionStoich!$E$5:$U$5,AL$2,0))*(TimeStep)*'Composition Moles'!$C139</f>
        <v>0</v>
      </c>
      <c r="AM127" s="19">
        <f ca="1">SUMPRODUCT(ReactionRateK3!$F149:$V149*OFFSET(ReactionStoich!$E$5:$U$5,AM$2,0))*(TimeStep)*'Composition Moles'!$C139</f>
        <v>0</v>
      </c>
      <c r="AN127" s="19">
        <f ca="1">SUMPRODUCT(ReactionRateK3!$F149:$V149*OFFSET(ReactionStoich!$E$5:$U$5,AN$2,0))*(TimeStep)*'Composition Moles'!$C139</f>
        <v>0</v>
      </c>
      <c r="AO127" s="19">
        <f ca="1">SUMPRODUCT(ReactionRateK3!$F149:$V149*OFFSET(ReactionStoich!$E$5:$U$5,AO$2,0))*(TimeStep)*'Composition Moles'!$C139</f>
        <v>-4.7401003364108204E-6</v>
      </c>
      <c r="AP127" s="19">
        <f ca="1">SUMPRODUCT(ReactionRateK3!$F149:$V149*OFFSET(ReactionStoich!$E$5:$U$5,AP$2,0))*(TimeStep)*'Composition Moles'!$C139</f>
        <v>-2.1945278297080457E-3</v>
      </c>
      <c r="AQ127" s="19">
        <f ca="1">SUMPRODUCT(ReactionRateK3!$F149:$V149*OFFSET(ReactionStoich!$E$5:$U$5,AQ$2,0))*(TimeStep)*'Composition Moles'!$C139</f>
        <v>0</v>
      </c>
      <c r="AR127" s="19">
        <f ca="1">SUMPRODUCT(ReactionRateK3!$F149:$V149*OFFSET(ReactionStoich!$E$5:$U$5,AR$2,0))*(TimeStep)*'Composition Moles'!$C139</f>
        <v>0</v>
      </c>
      <c r="AS127" s="19">
        <f ca="1">SUMPRODUCT(ReactionRateK3!$F149:$V149*OFFSET(ReactionStoich!$E$5:$U$5,AS$2,0))*(TimeStep)*'Composition Moles'!$C139</f>
        <v>-0.14887683194002313</v>
      </c>
      <c r="AT127" s="19">
        <f ca="1">SUMPRODUCT(ReactionRateK3!$F149:$V149*OFFSET(ReactionStoich!$E$5:$U$5,AT$2,0))*(TimeStep)*'Composition Moles'!$C139</f>
        <v>-0.14887683194002313</v>
      </c>
      <c r="AU127" s="19">
        <f ca="1">SUMPRODUCT(ReactionRateK3!$F149:$V149*OFFSET(ReactionStoich!$E$5:$U$5,AU$2,0))*(TimeStep)*'Composition Moles'!$C139</f>
        <v>-0.14887683194002313</v>
      </c>
      <c r="AV127" s="19">
        <f ca="1">SUMPRODUCT(ReactionRateK3!$F149:$V149*OFFSET(ReactionStoich!$E$5:$U$5,AV$2,0))*(TimeStep)*'Composition Moles'!$C139</f>
        <v>0</v>
      </c>
      <c r="AW127" s="19">
        <f ca="1">SUMPRODUCT(ReactionRateK3!$F149:$V149*OFFSET(ReactionStoich!$E$5:$U$5,AW$2,0))*(TimeStep)*'Composition Moles'!$C139</f>
        <v>0</v>
      </c>
      <c r="AX127" s="19">
        <f ca="1">SUMPRODUCT(ReactionRateK3!$F149:$V149*OFFSET(ReactionStoich!$E$5:$U$5,AX$2,0))*(TimeStep)*'Composition Moles'!$C139</f>
        <v>0</v>
      </c>
      <c r="AY127" s="19">
        <f ca="1">SUMPRODUCT(ReactionRateK3!$F149:$V149*OFFSET(ReactionStoich!$E$5:$U$5,AY$2,0))*(TimeStep)*'Composition Moles'!$C139</f>
        <v>0</v>
      </c>
      <c r="AZ127" s="19">
        <f ca="1">SUMPRODUCT(ReactionRateK3!$F149:$V149*OFFSET(ReactionStoich!$E$5:$U$5,AZ$2,0))*(TimeStep)*'Composition Moles'!$C139</f>
        <v>0</v>
      </c>
      <c r="BA127" s="19">
        <f ca="1">SUMPRODUCT(ReactionRateK3!$F149:$V149*OFFSET(ReactionStoich!$E$5:$U$5,BA$2,0))*(TimeStep)*'Composition Moles'!$C139</f>
        <v>0</v>
      </c>
      <c r="BB127" s="19">
        <f ca="1">SUMPRODUCT(ReactionRateK3!$F149:$V149*OFFSET(ReactionStoich!$E$5:$U$5,BB$2,0))*(TimeStep)*'Composition Moles'!$C139</f>
        <v>0</v>
      </c>
      <c r="BC127" s="19">
        <f ca="1">SUMPRODUCT(ReactionRateK3!$F149:$V149*OFFSET(ReactionStoich!$E$5:$U$5,BC$2,0))*(TimeStep)*'Composition Moles'!$C139</f>
        <v>0</v>
      </c>
      <c r="BD127" s="19">
        <f ca="1">SUMPRODUCT(ReactionRateK3!$F149:$V149*OFFSET(ReactionStoich!$E$5:$U$5,BD$2,0))*(TimeStep)*'Composition Moles'!$C139</f>
        <v>0</v>
      </c>
      <c r="BE127" s="19">
        <f ca="1">SUMPRODUCT(ReactionRateK3!$F149:$V149*OFFSET(ReactionStoich!$E$5:$U$5,BE$2,0))*(TimeStep)*'Composition Moles'!$C139</f>
        <v>0</v>
      </c>
      <c r="BF127" s="19">
        <f ca="1">SUMPRODUCT(ReactionRateK3!$F149:$V149*OFFSET(ReactionStoich!$E$5:$U$5,BF$2,0))*(TimeStep)*'Composition Moles'!$C139</f>
        <v>0</v>
      </c>
      <c r="BG127" s="19">
        <f ca="1">SUMPRODUCT(ReactionRateK3!$F149:$V149*OFFSET(ReactionStoich!$E$5:$U$5,BG$2,0))*(TimeStep)*'Composition Moles'!$C139</f>
        <v>0</v>
      </c>
      <c r="BH127" s="19">
        <f ca="1">SUMPRODUCT(ReactionRateK3!$F149:$V149*OFFSET(ReactionStoich!$E$5:$U$5,BH$2,0))*(TimeStep)*'Composition Moles'!$C139</f>
        <v>0</v>
      </c>
      <c r="BI127" s="19">
        <f ca="1">SUMPRODUCT(ReactionRateK3!$F149:$V149*OFFSET(ReactionStoich!$E$5:$U$5,BI$2,0))*(TimeStep)*'Composition Moles'!$C139</f>
        <v>0</v>
      </c>
      <c r="BJ127" s="19">
        <f ca="1">SUMPRODUCT(ReactionRateK3!$F149:$V149*OFFSET(ReactionStoich!$E$5:$U$5,BJ$2,0))*(TimeStep)*'Composition Moles'!$C139</f>
        <v>0</v>
      </c>
      <c r="BK127" s="19">
        <f ca="1">SUMPRODUCT(ReactionRateK3!$F149:$V149*OFFSET(ReactionStoich!$E$5:$U$5,BK$2,0))*(TimeStep)*'Composition Moles'!$C139</f>
        <v>0</v>
      </c>
      <c r="BL127" s="19">
        <f ca="1">SUMPRODUCT(ReactionRateK3!$F149:$V149*OFFSET(ReactionStoich!$E$5:$U$5,BL$2,0))*(TimeStep)*'Composition Moles'!$C139</f>
        <v>0</v>
      </c>
      <c r="BM127" s="19">
        <f ca="1">SUMPRODUCT(ReactionRateK3!$F149:$V149*OFFSET(ReactionStoich!$E$5:$U$5,BM$2,0))*(TimeStep)*'Composition Moles'!$C139</f>
        <v>0</v>
      </c>
      <c r="BN127" s="19">
        <f ca="1">SUMPRODUCT(ReactionRateK3!$F149:$V149*OFFSET(ReactionStoich!$E$5:$U$5,BN$2,0))*(TimeStep)*'Composition Moles'!$C139</f>
        <v>0</v>
      </c>
      <c r="BO127" s="19">
        <f ca="1">SUMPRODUCT(ReactionRateK3!$F149:$V149*OFFSET(ReactionStoich!$E$5:$U$5,BO$2,0))*(TimeStep)*'Composition Moles'!$C139</f>
        <v>0</v>
      </c>
      <c r="BP127" s="19">
        <f ca="1">SUMPRODUCT(ReactionRateK3!$F149:$V149*OFFSET(ReactionStoich!$E$5:$U$5,BP$2,0))*(TimeStep)*'Composition Moles'!$C139</f>
        <v>0</v>
      </c>
      <c r="BQ127" s="19">
        <f ca="1">SUMPRODUCT(ReactionRateK3!$F149:$V149*OFFSET(ReactionStoich!$E$5:$U$5,BQ$2,0))*(TimeStep)*'Composition Moles'!$C139</f>
        <v>0</v>
      </c>
      <c r="BR127" s="19">
        <f ca="1">SUMPRODUCT(ReactionRateK3!$F149:$V149*OFFSET(ReactionStoich!$E$5:$U$5,BR$2,0))*(TimeStep)*'Composition Moles'!$C139</f>
        <v>0</v>
      </c>
      <c r="BS127" s="19">
        <f ca="1">SUMPRODUCT(ReactionRateK3!$F149:$V149*OFFSET(ReactionStoich!$E$5:$U$5,BS$2,0))*(TimeStep)*'Composition Moles'!$C139</f>
        <v>0</v>
      </c>
      <c r="BT127" s="19">
        <f ca="1">SUMPRODUCT(ReactionRateK3!$F149:$V149*OFFSET(ReactionStoich!$E$5:$U$5,BT$2,0))*(TimeStep)*'Composition Moles'!$C139</f>
        <v>0</v>
      </c>
      <c r="BU127" s="19">
        <f ca="1">SUMPRODUCT(ReactionRateK3!$F149:$V149*OFFSET(ReactionStoich!$E$5:$U$5,BU$2,0))*(TimeStep)*'Composition Moles'!$C139</f>
        <v>0</v>
      </c>
      <c r="BV127" s="19">
        <f ca="1">SUMPRODUCT(ReactionRateK3!$F149:$V149*OFFSET(ReactionStoich!$E$5:$U$5,BV$2,0))*(TimeStep)*'Composition Moles'!$C139</f>
        <v>0</v>
      </c>
      <c r="BW127" s="19">
        <f ca="1">SUMPRODUCT(ReactionRateK3!$F149:$V149*OFFSET(ReactionStoich!$E$5:$U$5,BW$2,0))*(TimeStep)*'Composition Moles'!$C139</f>
        <v>0</v>
      </c>
    </row>
    <row r="128" spans="1:75">
      <c r="A128">
        <f>ReactionRateK1!A150</f>
        <v>5.899999999999987</v>
      </c>
      <c r="B128" s="20">
        <f t="shared" ca="1" si="8"/>
        <v>-1255.2204728333061</v>
      </c>
      <c r="C128" s="20">
        <f ca="1">'Composition Moles'!BZ140</f>
        <v>144108.45800077292</v>
      </c>
      <c r="D128" s="26">
        <f t="shared" ca="1" si="9"/>
        <v>8.710248449307352E-3</v>
      </c>
      <c r="F128" s="19">
        <f ca="1">SUMPRODUCT(ReactionRateK3!$F150:$V150*OFFSET(ReactionStoich!$E$5:$U$5,F$2,0))*(TimeStep)*'Composition Moles'!$C140</f>
        <v>-2.4088948026420062E-3</v>
      </c>
      <c r="G128" s="19">
        <f ca="1">SUMPRODUCT(ReactionRateK3!$F150:$V150*OFFSET(ReactionStoich!$E$5:$U$5,G$2,0))*(TimeStep)*'Composition Moles'!$C140</f>
        <v>0</v>
      </c>
      <c r="H128" s="19">
        <f ca="1">SUMPRODUCT(ReactionRateK3!$F150:$V150*OFFSET(ReactionStoich!$E$5:$U$5,H$2,0))*(TimeStep)*'Composition Moles'!$C140</f>
        <v>2.4046390165143147E-3</v>
      </c>
      <c r="I128" s="19">
        <f ca="1">SUMPRODUCT(ReactionRateK3!$F150:$V150*OFFSET(ReactionStoich!$E$5:$U$5,I$2,0))*(TimeStep)*'Composition Moles'!$C140</f>
        <v>4.2557861276909046E-6</v>
      </c>
      <c r="J128" s="19">
        <f ca="1">SUMPRODUCT(ReactionRateK3!$F150:$V150*OFFSET(ReactionStoich!$E$5:$U$5,J$2,0))*(TimeStep)*'Composition Moles'!$C140</f>
        <v>0</v>
      </c>
      <c r="K128" s="19">
        <f ca="1">SUMPRODUCT(ReactionRateK3!$F150:$V150*OFFSET(ReactionStoich!$E$5:$U$5,K$2,0))*(TimeStep)*'Composition Moles'!$C140</f>
        <v>0</v>
      </c>
      <c r="L128" s="19">
        <f ca="1">SUMPRODUCT(ReactionRateK3!$F150:$V150*OFFSET(ReactionStoich!$E$5:$U$5,L$2,0))*(TimeStep)*'Composition Moles'!$C140</f>
        <v>0</v>
      </c>
      <c r="M128" s="19">
        <f ca="1">SUMPRODUCT(ReactionRateK3!$F150:$V150*OFFSET(ReactionStoich!$E$5:$U$5,M$2,0))*(TimeStep)*'Composition Moles'!$C140</f>
        <v>0</v>
      </c>
      <c r="N128" s="19">
        <f ca="1">SUMPRODUCT(ReactionRateK3!$F150:$V150*OFFSET(ReactionStoich!$E$5:$U$5,N$2,0))*(TimeStep)*'Composition Moles'!$C140</f>
        <v>0</v>
      </c>
      <c r="O128" s="19">
        <f ca="1">SUMPRODUCT(ReactionRateK3!$F150:$V150*OFFSET(ReactionStoich!$E$5:$U$5,O$2,0))*(TimeStep)*'Composition Moles'!$C140</f>
        <v>0</v>
      </c>
      <c r="P128" s="19">
        <f ca="1">SUMPRODUCT(ReactionRateK3!$F150:$V150*OFFSET(ReactionStoich!$E$5:$U$5,P$2,0))*(TimeStep)*'Composition Moles'!$C140</f>
        <v>0</v>
      </c>
      <c r="Q128" s="19">
        <f ca="1">SUMPRODUCT(ReactionRateK3!$F150:$V150*OFFSET(ReactionStoich!$E$5:$U$5,Q$2,0))*(TimeStep)*'Composition Moles'!$C140</f>
        <v>0</v>
      </c>
      <c r="R128" s="19">
        <f ca="1">SUMPRODUCT(ReactionRateK3!$F150:$V150*OFFSET(ReactionStoich!$E$5:$U$5,R$2,0))*(TimeStep)*'Composition Moles'!$C140</f>
        <v>0</v>
      </c>
      <c r="S128" s="19">
        <f ca="1">SUMPRODUCT(ReactionRateK3!$F150:$V150*OFFSET(ReactionStoich!$E$5:$U$5,S$2,0))*(TimeStep)*'Composition Moles'!$C140</f>
        <v>0.53892887291152736</v>
      </c>
      <c r="T128" s="19">
        <f ca="1">SUMPRODUCT(ReactionRateK3!$F150:$V150*OFFSET(ReactionStoich!$E$5:$U$5,T$2,0))*(TimeStep)*'Composition Moles'!$C140</f>
        <v>0</v>
      </c>
      <c r="U128" s="19">
        <f ca="1">SUMPRODUCT(ReactionRateK3!$F150:$V150*OFFSET(ReactionStoich!$E$5:$U$5,U$2,0))*(TimeStep)*'Composition Moles'!$C140</f>
        <v>0</v>
      </c>
      <c r="V128" s="19">
        <f ca="1">SUMPRODUCT(ReactionRateK3!$F150:$V150*OFFSET(ReactionStoich!$E$5:$U$5,V$2,0))*(TimeStep)*'Composition Moles'!$C140</f>
        <v>0</v>
      </c>
      <c r="W128" s="19">
        <f ca="1">SUMPRODUCT(ReactionRateK3!$F150:$V150*OFFSET(ReactionStoich!$E$5:$U$5,W$2,0))*(TimeStep)*'Composition Moles'!$C140</f>
        <v>0</v>
      </c>
      <c r="X128" s="19">
        <f ca="1">SUMPRODUCT(ReactionRateK3!$F150:$V150*OFFSET(ReactionStoich!$E$5:$U$5,X$2,0))*(TimeStep)*'Composition Moles'!$C140</f>
        <v>0</v>
      </c>
      <c r="Y128" s="19">
        <f ca="1">SUMPRODUCT(ReactionRateK3!$F150:$V150*OFFSET(ReactionStoich!$E$5:$U$5,Y$2,0))*(TimeStep)*'Composition Moles'!$C140</f>
        <v>-1.5161605729463961</v>
      </c>
      <c r="Z128" s="19">
        <f ca="1">SUMPRODUCT(ReactionRateK3!$F150:$V150*OFFSET(ReactionStoich!$E$5:$U$5,Z$2,0))*(TimeStep)*'Composition Moles'!$C140</f>
        <v>0</v>
      </c>
      <c r="AA128" s="19">
        <f ca="1">SUMPRODUCT(ReactionRateK3!$F150:$V150*OFFSET(ReactionStoich!$E$5:$U$5,AA$2,0))*(TimeStep)*'Composition Moles'!$C140</f>
        <v>0</v>
      </c>
      <c r="AB128" s="19">
        <f ca="1">SUMPRODUCT(ReactionRateK3!$F150:$V150*OFFSET(ReactionStoich!$E$5:$U$5,AB$2,0))*(TimeStep)*'Composition Moles'!$C140</f>
        <v>0</v>
      </c>
      <c r="AC128" s="19">
        <f ca="1">SUMPRODUCT(ReactionRateK3!$F150:$V150*OFFSET(ReactionStoich!$E$5:$U$5,AC$2,0))*(TimeStep)*'Composition Moles'!$C140</f>
        <v>0</v>
      </c>
      <c r="AD128" s="19">
        <f ca="1">SUMPRODUCT(ReactionRateK3!$F150:$V150*OFFSET(ReactionStoich!$E$5:$U$5,AD$2,0))*(TimeStep)*'Composition Moles'!$C140</f>
        <v>0</v>
      </c>
      <c r="AE128" s="19">
        <f ca="1">SUMPRODUCT(ReactionRateK3!$F150:$V150*OFFSET(ReactionStoich!$E$5:$U$5,AE$2,0))*(TimeStep)*'Composition Moles'!$C140</f>
        <v>0</v>
      </c>
      <c r="AF128" s="19">
        <f ca="1">SUMPRODUCT(ReactionRateK3!$F150:$V150*OFFSET(ReactionStoich!$E$5:$U$5,AF$2,0))*(TimeStep)*'Composition Moles'!$C140</f>
        <v>0</v>
      </c>
      <c r="AG128" s="19">
        <f ca="1">SUMPRODUCT(ReactionRateK3!$F150:$V150*OFFSET(ReactionStoich!$E$5:$U$5,AG$2,0))*(TimeStep)*'Composition Moles'!$C140</f>
        <v>-3.1966933186437204E-3</v>
      </c>
      <c r="AH128" s="19">
        <f ca="1">SUMPRODUCT(ReactionRateK3!$F150:$V150*OFFSET(ReactionStoich!$E$5:$U$5,AH$2,0))*(TimeStep)*'Composition Moles'!$C140</f>
        <v>-0.89343454428410585</v>
      </c>
      <c r="AI128" s="19">
        <f ca="1">SUMPRODUCT(ReactionRateK3!$F150:$V150*OFFSET(ReactionStoich!$E$5:$U$5,AI$2,0))*(TimeStep)*'Composition Moles'!$C140</f>
        <v>2.0762232914312437</v>
      </c>
      <c r="AJ128" s="19">
        <f ca="1">SUMPRODUCT(ReactionRateK3!$F150:$V150*OFFSET(ReactionStoich!$E$5:$U$5,AJ$2,0))*(TimeStep)*'Composition Moles'!$C140</f>
        <v>0.24076451872112822</v>
      </c>
      <c r="AK128" s="19">
        <f ca="1">SUMPRODUCT(ReactionRateK3!$F150:$V150*OFFSET(ReactionStoich!$E$5:$U$5,AK$2,0))*(TimeStep)*'Composition Moles'!$C140</f>
        <v>0</v>
      </c>
      <c r="AL128" s="19">
        <f ca="1">SUMPRODUCT(ReactionRateK3!$F150:$V150*OFFSET(ReactionStoich!$E$5:$U$5,AL$2,0))*(TimeStep)*'Composition Moles'!$C140</f>
        <v>0</v>
      </c>
      <c r="AM128" s="19">
        <f ca="1">SUMPRODUCT(ReactionRateK3!$F150:$V150*OFFSET(ReactionStoich!$E$5:$U$5,AM$2,0))*(TimeStep)*'Composition Moles'!$C140</f>
        <v>0</v>
      </c>
      <c r="AN128" s="19">
        <f ca="1">SUMPRODUCT(ReactionRateK3!$F150:$V150*OFFSET(ReactionStoich!$E$5:$U$5,AN$2,0))*(TimeStep)*'Composition Moles'!$C140</f>
        <v>0</v>
      </c>
      <c r="AO128" s="19">
        <f ca="1">SUMPRODUCT(ReactionRateK3!$F150:$V150*OFFSET(ReactionStoich!$E$5:$U$5,AO$2,0))*(TimeStep)*'Composition Moles'!$C140</f>
        <v>-4.2557861276909046E-6</v>
      </c>
      <c r="AP128" s="19">
        <f ca="1">SUMPRODUCT(ReactionRateK3!$F150:$V150*OFFSET(ReactionStoich!$E$5:$U$5,AP$2,0))*(TimeStep)*'Composition Moles'!$C140</f>
        <v>-2.0447283278295265E-3</v>
      </c>
      <c r="AQ128" s="19">
        <f ca="1">SUMPRODUCT(ReactionRateK3!$F150:$V150*OFFSET(ReactionStoich!$E$5:$U$5,AQ$2,0))*(TimeStep)*'Composition Moles'!$C140</f>
        <v>0</v>
      </c>
      <c r="AR128" s="19">
        <f ca="1">SUMPRODUCT(ReactionRateK3!$F150:$V150*OFFSET(ReactionStoich!$E$5:$U$5,AR$2,0))*(TimeStep)*'Composition Moles'!$C140</f>
        <v>0</v>
      </c>
      <c r="AS128" s="19">
        <f ca="1">SUMPRODUCT(ReactionRateK3!$F150:$V150*OFFSET(ReactionStoich!$E$5:$U$5,AS$2,0))*(TimeStep)*'Composition Moles'!$C140</f>
        <v>-0.14702529613359872</v>
      </c>
      <c r="AT128" s="19">
        <f ca="1">SUMPRODUCT(ReactionRateK3!$F150:$V150*OFFSET(ReactionStoich!$E$5:$U$5,AT$2,0))*(TimeStep)*'Composition Moles'!$C140</f>
        <v>-0.14702529613359872</v>
      </c>
      <c r="AU128" s="19">
        <f ca="1">SUMPRODUCT(ReactionRateK3!$F150:$V150*OFFSET(ReactionStoich!$E$5:$U$5,AU$2,0))*(TimeStep)*'Composition Moles'!$C140</f>
        <v>-0.14702529613359872</v>
      </c>
      <c r="AV128" s="19">
        <f ca="1">SUMPRODUCT(ReactionRateK3!$F150:$V150*OFFSET(ReactionStoich!$E$5:$U$5,AV$2,0))*(TimeStep)*'Composition Moles'!$C140</f>
        <v>0</v>
      </c>
      <c r="AW128" s="19">
        <f ca="1">SUMPRODUCT(ReactionRateK3!$F150:$V150*OFFSET(ReactionStoich!$E$5:$U$5,AW$2,0))*(TimeStep)*'Composition Moles'!$C140</f>
        <v>0</v>
      </c>
      <c r="AX128" s="19">
        <f ca="1">SUMPRODUCT(ReactionRateK3!$F150:$V150*OFFSET(ReactionStoich!$E$5:$U$5,AX$2,0))*(TimeStep)*'Composition Moles'!$C140</f>
        <v>0</v>
      </c>
      <c r="AY128" s="19">
        <f ca="1">SUMPRODUCT(ReactionRateK3!$F150:$V150*OFFSET(ReactionStoich!$E$5:$U$5,AY$2,0))*(TimeStep)*'Composition Moles'!$C140</f>
        <v>0</v>
      </c>
      <c r="AZ128" s="19">
        <f ca="1">SUMPRODUCT(ReactionRateK3!$F150:$V150*OFFSET(ReactionStoich!$E$5:$U$5,AZ$2,0))*(TimeStep)*'Composition Moles'!$C140</f>
        <v>0</v>
      </c>
      <c r="BA128" s="19">
        <f ca="1">SUMPRODUCT(ReactionRateK3!$F150:$V150*OFFSET(ReactionStoich!$E$5:$U$5,BA$2,0))*(TimeStep)*'Composition Moles'!$C140</f>
        <v>0</v>
      </c>
      <c r="BB128" s="19">
        <f ca="1">SUMPRODUCT(ReactionRateK3!$F150:$V150*OFFSET(ReactionStoich!$E$5:$U$5,BB$2,0))*(TimeStep)*'Composition Moles'!$C140</f>
        <v>0</v>
      </c>
      <c r="BC128" s="19">
        <f ca="1">SUMPRODUCT(ReactionRateK3!$F150:$V150*OFFSET(ReactionStoich!$E$5:$U$5,BC$2,0))*(TimeStep)*'Composition Moles'!$C140</f>
        <v>0</v>
      </c>
      <c r="BD128" s="19">
        <f ca="1">SUMPRODUCT(ReactionRateK3!$F150:$V150*OFFSET(ReactionStoich!$E$5:$U$5,BD$2,0))*(TimeStep)*'Composition Moles'!$C140</f>
        <v>0</v>
      </c>
      <c r="BE128" s="19">
        <f ca="1">SUMPRODUCT(ReactionRateK3!$F150:$V150*OFFSET(ReactionStoich!$E$5:$U$5,BE$2,0))*(TimeStep)*'Composition Moles'!$C140</f>
        <v>0</v>
      </c>
      <c r="BF128" s="19">
        <f ca="1">SUMPRODUCT(ReactionRateK3!$F150:$V150*OFFSET(ReactionStoich!$E$5:$U$5,BF$2,0))*(TimeStep)*'Composition Moles'!$C140</f>
        <v>0</v>
      </c>
      <c r="BG128" s="19">
        <f ca="1">SUMPRODUCT(ReactionRateK3!$F150:$V150*OFFSET(ReactionStoich!$E$5:$U$5,BG$2,0))*(TimeStep)*'Composition Moles'!$C140</f>
        <v>0</v>
      </c>
      <c r="BH128" s="19">
        <f ca="1">SUMPRODUCT(ReactionRateK3!$F150:$V150*OFFSET(ReactionStoich!$E$5:$U$5,BH$2,0))*(TimeStep)*'Composition Moles'!$C140</f>
        <v>0</v>
      </c>
      <c r="BI128" s="19">
        <f ca="1">SUMPRODUCT(ReactionRateK3!$F150:$V150*OFFSET(ReactionStoich!$E$5:$U$5,BI$2,0))*(TimeStep)*'Composition Moles'!$C140</f>
        <v>0</v>
      </c>
      <c r="BJ128" s="19">
        <f ca="1">SUMPRODUCT(ReactionRateK3!$F150:$V150*OFFSET(ReactionStoich!$E$5:$U$5,BJ$2,0))*(TimeStep)*'Composition Moles'!$C140</f>
        <v>0</v>
      </c>
      <c r="BK128" s="19">
        <f ca="1">SUMPRODUCT(ReactionRateK3!$F150:$V150*OFFSET(ReactionStoich!$E$5:$U$5,BK$2,0))*(TimeStep)*'Composition Moles'!$C140</f>
        <v>0</v>
      </c>
      <c r="BL128" s="19">
        <f ca="1">SUMPRODUCT(ReactionRateK3!$F150:$V150*OFFSET(ReactionStoich!$E$5:$U$5,BL$2,0))*(TimeStep)*'Composition Moles'!$C140</f>
        <v>0</v>
      </c>
      <c r="BM128" s="19">
        <f ca="1">SUMPRODUCT(ReactionRateK3!$F150:$V150*OFFSET(ReactionStoich!$E$5:$U$5,BM$2,0))*(TimeStep)*'Composition Moles'!$C140</f>
        <v>0</v>
      </c>
      <c r="BN128" s="19">
        <f ca="1">SUMPRODUCT(ReactionRateK3!$F150:$V150*OFFSET(ReactionStoich!$E$5:$U$5,BN$2,0))*(TimeStep)*'Composition Moles'!$C140</f>
        <v>0</v>
      </c>
      <c r="BO128" s="19">
        <f ca="1">SUMPRODUCT(ReactionRateK3!$F150:$V150*OFFSET(ReactionStoich!$E$5:$U$5,BO$2,0))*(TimeStep)*'Composition Moles'!$C140</f>
        <v>0</v>
      </c>
      <c r="BP128" s="19">
        <f ca="1">SUMPRODUCT(ReactionRateK3!$F150:$V150*OFFSET(ReactionStoich!$E$5:$U$5,BP$2,0))*(TimeStep)*'Composition Moles'!$C140</f>
        <v>0</v>
      </c>
      <c r="BQ128" s="19">
        <f ca="1">SUMPRODUCT(ReactionRateK3!$F150:$V150*OFFSET(ReactionStoich!$E$5:$U$5,BQ$2,0))*(TimeStep)*'Composition Moles'!$C140</f>
        <v>0</v>
      </c>
      <c r="BR128" s="19">
        <f ca="1">SUMPRODUCT(ReactionRateK3!$F150:$V150*OFFSET(ReactionStoich!$E$5:$U$5,BR$2,0))*(TimeStep)*'Composition Moles'!$C140</f>
        <v>0</v>
      </c>
      <c r="BS128" s="19">
        <f ca="1">SUMPRODUCT(ReactionRateK3!$F150:$V150*OFFSET(ReactionStoich!$E$5:$U$5,BS$2,0))*(TimeStep)*'Composition Moles'!$C140</f>
        <v>0</v>
      </c>
      <c r="BT128" s="19">
        <f ca="1">SUMPRODUCT(ReactionRateK3!$F150:$V150*OFFSET(ReactionStoich!$E$5:$U$5,BT$2,0))*(TimeStep)*'Composition Moles'!$C140</f>
        <v>0</v>
      </c>
      <c r="BU128" s="19">
        <f ca="1">SUMPRODUCT(ReactionRateK3!$F150:$V150*OFFSET(ReactionStoich!$E$5:$U$5,BU$2,0))*(TimeStep)*'Composition Moles'!$C140</f>
        <v>0</v>
      </c>
      <c r="BV128" s="19">
        <f ca="1">SUMPRODUCT(ReactionRateK3!$F150:$V150*OFFSET(ReactionStoich!$E$5:$U$5,BV$2,0))*(TimeStep)*'Composition Moles'!$C140</f>
        <v>0</v>
      </c>
      <c r="BW128" s="19">
        <f ca="1">SUMPRODUCT(ReactionRateK3!$F150:$V150*OFFSET(ReactionStoich!$E$5:$U$5,BW$2,0))*(TimeStep)*'Composition Moles'!$C140</f>
        <v>0</v>
      </c>
    </row>
    <row r="129" spans="1:75">
      <c r="A129">
        <f>ReactionRateK1!A151</f>
        <v>5.9499999999999869</v>
      </c>
      <c r="B129" s="20">
        <f t="shared" ca="1" si="8"/>
        <v>-1253.616581801457</v>
      </c>
      <c r="C129" s="20">
        <f ca="1">'Composition Moles'!BZ141</f>
        <v>144101.37704620205</v>
      </c>
      <c r="D129" s="26">
        <f t="shared" ca="1" si="9"/>
        <v>8.6995461632508909E-3</v>
      </c>
      <c r="F129" s="19">
        <f ca="1">SUMPRODUCT(ReactionRateK3!$F151:$V151*OFFSET(ReactionStoich!$E$5:$U$5,F$2,0))*(TimeStep)*'Composition Moles'!$C141</f>
        <v>-2.2698369152583902E-3</v>
      </c>
      <c r="G129" s="19">
        <f ca="1">SUMPRODUCT(ReactionRateK3!$F151:$V151*OFFSET(ReactionStoich!$E$5:$U$5,G$2,0))*(TimeStep)*'Composition Moles'!$C141</f>
        <v>0</v>
      </c>
      <c r="H129" s="19">
        <f ca="1">SUMPRODUCT(ReactionRateK3!$F151:$V151*OFFSET(ReactionStoich!$E$5:$U$5,H$2,0))*(TimeStep)*'Composition Moles'!$C141</f>
        <v>2.2660159478632147E-3</v>
      </c>
      <c r="I129" s="19">
        <f ca="1">SUMPRODUCT(ReactionRateK3!$F151:$V151*OFFSET(ReactionStoich!$E$5:$U$5,I$2,0))*(TimeStep)*'Composition Moles'!$C141</f>
        <v>3.8209673951753103E-6</v>
      </c>
      <c r="J129" s="19">
        <f ca="1">SUMPRODUCT(ReactionRateK3!$F151:$V151*OFFSET(ReactionStoich!$E$5:$U$5,J$2,0))*(TimeStep)*'Composition Moles'!$C141</f>
        <v>0</v>
      </c>
      <c r="K129" s="19">
        <f ca="1">SUMPRODUCT(ReactionRateK3!$F151:$V151*OFFSET(ReactionStoich!$E$5:$U$5,K$2,0))*(TimeStep)*'Composition Moles'!$C141</f>
        <v>0</v>
      </c>
      <c r="L129" s="19">
        <f ca="1">SUMPRODUCT(ReactionRateK3!$F151:$V151*OFFSET(ReactionStoich!$E$5:$U$5,L$2,0))*(TimeStep)*'Composition Moles'!$C141</f>
        <v>0</v>
      </c>
      <c r="M129" s="19">
        <f ca="1">SUMPRODUCT(ReactionRateK3!$F151:$V151*OFFSET(ReactionStoich!$E$5:$U$5,M$2,0))*(TimeStep)*'Composition Moles'!$C141</f>
        <v>0</v>
      </c>
      <c r="N129" s="19">
        <f ca="1">SUMPRODUCT(ReactionRateK3!$F151:$V151*OFFSET(ReactionStoich!$E$5:$U$5,N$2,0))*(TimeStep)*'Composition Moles'!$C141</f>
        <v>0</v>
      </c>
      <c r="O129" s="19">
        <f ca="1">SUMPRODUCT(ReactionRateK3!$F151:$V151*OFFSET(ReactionStoich!$E$5:$U$5,O$2,0))*(TimeStep)*'Composition Moles'!$C141</f>
        <v>0</v>
      </c>
      <c r="P129" s="19">
        <f ca="1">SUMPRODUCT(ReactionRateK3!$F151:$V151*OFFSET(ReactionStoich!$E$5:$U$5,P$2,0))*(TimeStep)*'Composition Moles'!$C141</f>
        <v>0</v>
      </c>
      <c r="Q129" s="19">
        <f ca="1">SUMPRODUCT(ReactionRateK3!$F151:$V151*OFFSET(ReactionStoich!$E$5:$U$5,Q$2,0))*(TimeStep)*'Composition Moles'!$C141</f>
        <v>0</v>
      </c>
      <c r="R129" s="19">
        <f ca="1">SUMPRODUCT(ReactionRateK3!$F151:$V151*OFFSET(ReactionStoich!$E$5:$U$5,R$2,0))*(TimeStep)*'Composition Moles'!$C141</f>
        <v>0</v>
      </c>
      <c r="S129" s="19">
        <f ca="1">SUMPRODUCT(ReactionRateK3!$F151:$V151*OFFSET(ReactionStoich!$E$5:$U$5,S$2,0))*(TimeStep)*'Composition Moles'!$C141</f>
        <v>0.51786565035890086</v>
      </c>
      <c r="T129" s="19">
        <f ca="1">SUMPRODUCT(ReactionRateK3!$F151:$V151*OFFSET(ReactionStoich!$E$5:$U$5,T$2,0))*(TimeStep)*'Composition Moles'!$C141</f>
        <v>0</v>
      </c>
      <c r="U129" s="19">
        <f ca="1">SUMPRODUCT(ReactionRateK3!$F151:$V151*OFFSET(ReactionStoich!$E$5:$U$5,U$2,0))*(TimeStep)*'Composition Moles'!$C141</f>
        <v>0</v>
      </c>
      <c r="V129" s="19">
        <f ca="1">SUMPRODUCT(ReactionRateK3!$F151:$V151*OFFSET(ReactionStoich!$E$5:$U$5,V$2,0))*(TimeStep)*'Composition Moles'!$C141</f>
        <v>0</v>
      </c>
      <c r="W129" s="19">
        <f ca="1">SUMPRODUCT(ReactionRateK3!$F151:$V151*OFFSET(ReactionStoich!$E$5:$U$5,W$2,0))*(TimeStep)*'Composition Moles'!$C141</f>
        <v>0</v>
      </c>
      <c r="X129" s="19">
        <f ca="1">SUMPRODUCT(ReactionRateK3!$F151:$V151*OFFSET(ReactionStoich!$E$5:$U$5,X$2,0))*(TimeStep)*'Composition Moles'!$C141</f>
        <v>0</v>
      </c>
      <c r="Y129" s="19">
        <f ca="1">SUMPRODUCT(ReactionRateK3!$F151:$V151*OFFSET(ReactionStoich!$E$5:$U$5,Y$2,0))*(TimeStep)*'Composition Moles'!$C141</f>
        <v>-1.4687143831749294</v>
      </c>
      <c r="Z129" s="19">
        <f ca="1">SUMPRODUCT(ReactionRateK3!$F151:$V151*OFFSET(ReactionStoich!$E$5:$U$5,Z$2,0))*(TimeStep)*'Composition Moles'!$C141</f>
        <v>0</v>
      </c>
      <c r="AA129" s="19">
        <f ca="1">SUMPRODUCT(ReactionRateK3!$F151:$V151*OFFSET(ReactionStoich!$E$5:$U$5,AA$2,0))*(TimeStep)*'Composition Moles'!$C141</f>
        <v>0</v>
      </c>
      <c r="AB129" s="19">
        <f ca="1">SUMPRODUCT(ReactionRateK3!$F151:$V151*OFFSET(ReactionStoich!$E$5:$U$5,AB$2,0))*(TimeStep)*'Composition Moles'!$C141</f>
        <v>0</v>
      </c>
      <c r="AC129" s="19">
        <f ca="1">SUMPRODUCT(ReactionRateK3!$F151:$V151*OFFSET(ReactionStoich!$E$5:$U$5,AC$2,0))*(TimeStep)*'Composition Moles'!$C141</f>
        <v>0</v>
      </c>
      <c r="AD129" s="19">
        <f ca="1">SUMPRODUCT(ReactionRateK3!$F151:$V151*OFFSET(ReactionStoich!$E$5:$U$5,AD$2,0))*(TimeStep)*'Composition Moles'!$C141</f>
        <v>0</v>
      </c>
      <c r="AE129" s="19">
        <f ca="1">SUMPRODUCT(ReactionRateK3!$F151:$V151*OFFSET(ReactionStoich!$E$5:$U$5,AE$2,0))*(TimeStep)*'Composition Moles'!$C141</f>
        <v>0</v>
      </c>
      <c r="AF129" s="19">
        <f ca="1">SUMPRODUCT(ReactionRateK3!$F151:$V151*OFFSET(ReactionStoich!$E$5:$U$5,AF$2,0))*(TimeStep)*'Composition Moles'!$C141</f>
        <v>0</v>
      </c>
      <c r="AG129" s="19">
        <f ca="1">SUMPRODUCT(ReactionRateK3!$F151:$V151*OFFSET(ReactionStoich!$E$5:$U$5,AG$2,0))*(TimeStep)*'Composition Moles'!$C141</f>
        <v>-3.1124047089548441E-3</v>
      </c>
      <c r="AH129" s="19">
        <f ca="1">SUMPRODUCT(ReactionRateK3!$F151:$V151*OFFSET(ReactionStoich!$E$5:$U$5,AH$2,0))*(TimeStep)*'Composition Moles'!$C141</f>
        <v>-0.89192737326192062</v>
      </c>
      <c r="AI129" s="19">
        <f ca="1">SUMPRODUCT(ReactionRateK3!$F151:$V151*OFFSET(ReactionStoich!$E$5:$U$5,AI$2,0))*(TimeStep)*'Composition Moles'!$C141</f>
        <v>2.0507864622644587</v>
      </c>
      <c r="AJ129" s="19">
        <f ca="1">SUMPRODUCT(ReactionRateK3!$F151:$V151*OFFSET(ReactionStoich!$E$5:$U$5,AJ$2,0))*(TimeStep)*'Composition Moles'!$C141</f>
        <v>0.23262862577748486</v>
      </c>
      <c r="AK129" s="19">
        <f ca="1">SUMPRODUCT(ReactionRateK3!$F151:$V151*OFFSET(ReactionStoich!$E$5:$U$5,AK$2,0))*(TimeStep)*'Composition Moles'!$C141</f>
        <v>0</v>
      </c>
      <c r="AL129" s="19">
        <f ca="1">SUMPRODUCT(ReactionRateK3!$F151:$V151*OFFSET(ReactionStoich!$E$5:$U$5,AL$2,0))*(TimeStep)*'Composition Moles'!$C141</f>
        <v>0</v>
      </c>
      <c r="AM129" s="19">
        <f ca="1">SUMPRODUCT(ReactionRateK3!$F151:$V151*OFFSET(ReactionStoich!$E$5:$U$5,AM$2,0))*(TimeStep)*'Composition Moles'!$C141</f>
        <v>0</v>
      </c>
      <c r="AN129" s="19">
        <f ca="1">SUMPRODUCT(ReactionRateK3!$F151:$V151*OFFSET(ReactionStoich!$E$5:$U$5,AN$2,0))*(TimeStep)*'Composition Moles'!$C141</f>
        <v>0</v>
      </c>
      <c r="AO129" s="19">
        <f ca="1">SUMPRODUCT(ReactionRateK3!$F151:$V151*OFFSET(ReactionStoich!$E$5:$U$5,AO$2,0))*(TimeStep)*'Composition Moles'!$C141</f>
        <v>-3.8209673951753103E-6</v>
      </c>
      <c r="AP129" s="19">
        <f ca="1">SUMPRODUCT(ReactionRateK3!$F151:$V151*OFFSET(ReactionStoich!$E$5:$U$5,AP$2,0))*(TimeStep)*'Composition Moles'!$C141</f>
        <v>-1.9054463408749555E-3</v>
      </c>
      <c r="AQ129" s="19">
        <f ca="1">SUMPRODUCT(ReactionRateK3!$F151:$V151*OFFSET(ReactionStoich!$E$5:$U$5,AQ$2,0))*(TimeStep)*'Composition Moles'!$C141</f>
        <v>0</v>
      </c>
      <c r="AR129" s="19">
        <f ca="1">SUMPRODUCT(ReactionRateK3!$F151:$V151*OFFSET(ReactionStoich!$E$5:$U$5,AR$2,0))*(TimeStep)*'Composition Moles'!$C141</f>
        <v>0</v>
      </c>
      <c r="AS129" s="19">
        <f ca="1">SUMPRODUCT(ReactionRateK3!$F151:$V151*OFFSET(ReactionStoich!$E$5:$U$5,AS$2,0))*(TimeStep)*'Composition Moles'!$C141</f>
        <v>-0.14520576998225646</v>
      </c>
      <c r="AT129" s="19">
        <f ca="1">SUMPRODUCT(ReactionRateK3!$F151:$V151*OFFSET(ReactionStoich!$E$5:$U$5,AT$2,0))*(TimeStep)*'Composition Moles'!$C141</f>
        <v>-0.14520576998225646</v>
      </c>
      <c r="AU129" s="19">
        <f ca="1">SUMPRODUCT(ReactionRateK3!$F151:$V151*OFFSET(ReactionStoich!$E$5:$U$5,AU$2,0))*(TimeStep)*'Composition Moles'!$C141</f>
        <v>-0.14520576998225646</v>
      </c>
      <c r="AV129" s="19">
        <f ca="1">SUMPRODUCT(ReactionRateK3!$F151:$V151*OFFSET(ReactionStoich!$E$5:$U$5,AV$2,0))*(TimeStep)*'Composition Moles'!$C141</f>
        <v>0</v>
      </c>
      <c r="AW129" s="19">
        <f ca="1">SUMPRODUCT(ReactionRateK3!$F151:$V151*OFFSET(ReactionStoich!$E$5:$U$5,AW$2,0))*(TimeStep)*'Composition Moles'!$C141</f>
        <v>0</v>
      </c>
      <c r="AX129" s="19">
        <f ca="1">SUMPRODUCT(ReactionRateK3!$F151:$V151*OFFSET(ReactionStoich!$E$5:$U$5,AX$2,0))*(TimeStep)*'Composition Moles'!$C141</f>
        <v>0</v>
      </c>
      <c r="AY129" s="19">
        <f ca="1">SUMPRODUCT(ReactionRateK3!$F151:$V151*OFFSET(ReactionStoich!$E$5:$U$5,AY$2,0))*(TimeStep)*'Composition Moles'!$C141</f>
        <v>0</v>
      </c>
      <c r="AZ129" s="19">
        <f ca="1">SUMPRODUCT(ReactionRateK3!$F151:$V151*OFFSET(ReactionStoich!$E$5:$U$5,AZ$2,0))*(TimeStep)*'Composition Moles'!$C141</f>
        <v>0</v>
      </c>
      <c r="BA129" s="19">
        <f ca="1">SUMPRODUCT(ReactionRateK3!$F151:$V151*OFFSET(ReactionStoich!$E$5:$U$5,BA$2,0))*(TimeStep)*'Composition Moles'!$C141</f>
        <v>0</v>
      </c>
      <c r="BB129" s="19">
        <f ca="1">SUMPRODUCT(ReactionRateK3!$F151:$V151*OFFSET(ReactionStoich!$E$5:$U$5,BB$2,0))*(TimeStep)*'Composition Moles'!$C141</f>
        <v>0</v>
      </c>
      <c r="BC129" s="19">
        <f ca="1">SUMPRODUCT(ReactionRateK3!$F151:$V151*OFFSET(ReactionStoich!$E$5:$U$5,BC$2,0))*(TimeStep)*'Composition Moles'!$C141</f>
        <v>0</v>
      </c>
      <c r="BD129" s="19">
        <f ca="1">SUMPRODUCT(ReactionRateK3!$F151:$V151*OFFSET(ReactionStoich!$E$5:$U$5,BD$2,0))*(TimeStep)*'Composition Moles'!$C141</f>
        <v>0</v>
      </c>
      <c r="BE129" s="19">
        <f ca="1">SUMPRODUCT(ReactionRateK3!$F151:$V151*OFFSET(ReactionStoich!$E$5:$U$5,BE$2,0))*(TimeStep)*'Composition Moles'!$C141</f>
        <v>0</v>
      </c>
      <c r="BF129" s="19">
        <f ca="1">SUMPRODUCT(ReactionRateK3!$F151:$V151*OFFSET(ReactionStoich!$E$5:$U$5,BF$2,0))*(TimeStep)*'Composition Moles'!$C141</f>
        <v>0</v>
      </c>
      <c r="BG129" s="19">
        <f ca="1">SUMPRODUCT(ReactionRateK3!$F151:$V151*OFFSET(ReactionStoich!$E$5:$U$5,BG$2,0))*(TimeStep)*'Composition Moles'!$C141</f>
        <v>0</v>
      </c>
      <c r="BH129" s="19">
        <f ca="1">SUMPRODUCT(ReactionRateK3!$F151:$V151*OFFSET(ReactionStoich!$E$5:$U$5,BH$2,0))*(TimeStep)*'Composition Moles'!$C141</f>
        <v>0</v>
      </c>
      <c r="BI129" s="19">
        <f ca="1">SUMPRODUCT(ReactionRateK3!$F151:$V151*OFFSET(ReactionStoich!$E$5:$U$5,BI$2,0))*(TimeStep)*'Composition Moles'!$C141</f>
        <v>0</v>
      </c>
      <c r="BJ129" s="19">
        <f ca="1">SUMPRODUCT(ReactionRateK3!$F151:$V151*OFFSET(ReactionStoich!$E$5:$U$5,BJ$2,0))*(TimeStep)*'Composition Moles'!$C141</f>
        <v>0</v>
      </c>
      <c r="BK129" s="19">
        <f ca="1">SUMPRODUCT(ReactionRateK3!$F151:$V151*OFFSET(ReactionStoich!$E$5:$U$5,BK$2,0))*(TimeStep)*'Composition Moles'!$C141</f>
        <v>0</v>
      </c>
      <c r="BL129" s="19">
        <f ca="1">SUMPRODUCT(ReactionRateK3!$F151:$V151*OFFSET(ReactionStoich!$E$5:$U$5,BL$2,0))*(TimeStep)*'Composition Moles'!$C141</f>
        <v>0</v>
      </c>
      <c r="BM129" s="19">
        <f ca="1">SUMPRODUCT(ReactionRateK3!$F151:$V151*OFFSET(ReactionStoich!$E$5:$U$5,BM$2,0))*(TimeStep)*'Composition Moles'!$C141</f>
        <v>0</v>
      </c>
      <c r="BN129" s="19">
        <f ca="1">SUMPRODUCT(ReactionRateK3!$F151:$V151*OFFSET(ReactionStoich!$E$5:$U$5,BN$2,0))*(TimeStep)*'Composition Moles'!$C141</f>
        <v>0</v>
      </c>
      <c r="BO129" s="19">
        <f ca="1">SUMPRODUCT(ReactionRateK3!$F151:$V151*OFFSET(ReactionStoich!$E$5:$U$5,BO$2,0))*(TimeStep)*'Composition Moles'!$C141</f>
        <v>0</v>
      </c>
      <c r="BP129" s="19">
        <f ca="1">SUMPRODUCT(ReactionRateK3!$F151:$V151*OFFSET(ReactionStoich!$E$5:$U$5,BP$2,0))*(TimeStep)*'Composition Moles'!$C141</f>
        <v>0</v>
      </c>
      <c r="BQ129" s="19">
        <f ca="1">SUMPRODUCT(ReactionRateK3!$F151:$V151*OFFSET(ReactionStoich!$E$5:$U$5,BQ$2,0))*(TimeStep)*'Composition Moles'!$C141</f>
        <v>0</v>
      </c>
      <c r="BR129" s="19">
        <f ca="1">SUMPRODUCT(ReactionRateK3!$F151:$V151*OFFSET(ReactionStoich!$E$5:$U$5,BR$2,0))*(TimeStep)*'Composition Moles'!$C141</f>
        <v>0</v>
      </c>
      <c r="BS129" s="19">
        <f ca="1">SUMPRODUCT(ReactionRateK3!$F151:$V151*OFFSET(ReactionStoich!$E$5:$U$5,BS$2,0))*(TimeStep)*'Composition Moles'!$C141</f>
        <v>0</v>
      </c>
      <c r="BT129" s="19">
        <f ca="1">SUMPRODUCT(ReactionRateK3!$F151:$V151*OFFSET(ReactionStoich!$E$5:$U$5,BT$2,0))*(TimeStep)*'Composition Moles'!$C141</f>
        <v>0</v>
      </c>
      <c r="BU129" s="19">
        <f ca="1">SUMPRODUCT(ReactionRateK3!$F151:$V151*OFFSET(ReactionStoich!$E$5:$U$5,BU$2,0))*(TimeStep)*'Composition Moles'!$C141</f>
        <v>0</v>
      </c>
      <c r="BV129" s="19">
        <f ca="1">SUMPRODUCT(ReactionRateK3!$F151:$V151*OFFSET(ReactionStoich!$E$5:$U$5,BV$2,0))*(TimeStep)*'Composition Moles'!$C141</f>
        <v>0</v>
      </c>
      <c r="BW129" s="19">
        <f ca="1">SUMPRODUCT(ReactionRateK3!$F151:$V151*OFFSET(ReactionStoich!$E$5:$U$5,BW$2,0))*(TimeStep)*'Composition Moles'!$C141</f>
        <v>0</v>
      </c>
    </row>
    <row r="130" spans="1:75">
      <c r="A130">
        <f>ReactionRateK1!A152</f>
        <v>5.9999999999999867</v>
      </c>
      <c r="B130" s="20">
        <f t="shared" ca="1" si="8"/>
        <v>-1253.0955312081562</v>
      </c>
      <c r="C130" s="20">
        <f ca="1">'Composition Moles'!BZ142</f>
        <v>144094.19369568003</v>
      </c>
      <c r="D130" s="26">
        <f t="shared" ca="1" si="9"/>
        <v>8.6963638094580912E-3</v>
      </c>
      <c r="F130" s="19">
        <f ca="1">SUMPRODUCT(ReactionRateK3!$F152:$V152*OFFSET(ReactionStoich!$E$5:$U$5,F$2,0))*(TimeStep)*'Composition Moles'!$C142</f>
        <v>-2.1402891513850903E-3</v>
      </c>
      <c r="G130" s="19">
        <f ca="1">SUMPRODUCT(ReactionRateK3!$F152:$V152*OFFSET(ReactionStoich!$E$5:$U$5,G$2,0))*(TimeStep)*'Composition Moles'!$C142</f>
        <v>0</v>
      </c>
      <c r="H130" s="19">
        <f ca="1">SUMPRODUCT(ReactionRateK3!$F152:$V152*OFFSET(ReactionStoich!$E$5:$U$5,H$2,0))*(TimeStep)*'Composition Moles'!$C142</f>
        <v>2.1368585673129312E-3</v>
      </c>
      <c r="I130" s="19">
        <f ca="1">SUMPRODUCT(ReactionRateK3!$F152:$V152*OFFSET(ReactionStoich!$E$5:$U$5,I$2,0))*(TimeStep)*'Composition Moles'!$C142</f>
        <v>3.4305840721594028E-6</v>
      </c>
      <c r="J130" s="19">
        <f ca="1">SUMPRODUCT(ReactionRateK3!$F152:$V152*OFFSET(ReactionStoich!$E$5:$U$5,J$2,0))*(TimeStep)*'Composition Moles'!$C142</f>
        <v>0</v>
      </c>
      <c r="K130" s="19">
        <f ca="1">SUMPRODUCT(ReactionRateK3!$F152:$V152*OFFSET(ReactionStoich!$E$5:$U$5,K$2,0))*(TimeStep)*'Composition Moles'!$C142</f>
        <v>0</v>
      </c>
      <c r="L130" s="19">
        <f ca="1">SUMPRODUCT(ReactionRateK3!$F152:$V152*OFFSET(ReactionStoich!$E$5:$U$5,L$2,0))*(TimeStep)*'Composition Moles'!$C142</f>
        <v>0</v>
      </c>
      <c r="M130" s="19">
        <f ca="1">SUMPRODUCT(ReactionRateK3!$F152:$V152*OFFSET(ReactionStoich!$E$5:$U$5,M$2,0))*(TimeStep)*'Composition Moles'!$C142</f>
        <v>0</v>
      </c>
      <c r="N130" s="19">
        <f ca="1">SUMPRODUCT(ReactionRateK3!$F152:$V152*OFFSET(ReactionStoich!$E$5:$U$5,N$2,0))*(TimeStep)*'Composition Moles'!$C142</f>
        <v>0</v>
      </c>
      <c r="O130" s="19">
        <f ca="1">SUMPRODUCT(ReactionRateK3!$F152:$V152*OFFSET(ReactionStoich!$E$5:$U$5,O$2,0))*(TimeStep)*'Composition Moles'!$C142</f>
        <v>0</v>
      </c>
      <c r="P130" s="19">
        <f ca="1">SUMPRODUCT(ReactionRateK3!$F152:$V152*OFFSET(ReactionStoich!$E$5:$U$5,P$2,0))*(TimeStep)*'Composition Moles'!$C142</f>
        <v>0</v>
      </c>
      <c r="Q130" s="19">
        <f ca="1">SUMPRODUCT(ReactionRateK3!$F152:$V152*OFFSET(ReactionStoich!$E$5:$U$5,Q$2,0))*(TimeStep)*'Composition Moles'!$C142</f>
        <v>0</v>
      </c>
      <c r="R130" s="19">
        <f ca="1">SUMPRODUCT(ReactionRateK3!$F152:$V152*OFFSET(ReactionStoich!$E$5:$U$5,R$2,0))*(TimeStep)*'Composition Moles'!$C142</f>
        <v>0</v>
      </c>
      <c r="S130" s="19">
        <f ca="1">SUMPRODUCT(ReactionRateK3!$F152:$V152*OFFSET(ReactionStoich!$E$5:$U$5,S$2,0))*(TimeStep)*'Composition Moles'!$C142</f>
        <v>0.49716857976009671</v>
      </c>
      <c r="T130" s="19">
        <f ca="1">SUMPRODUCT(ReactionRateK3!$F152:$V152*OFFSET(ReactionStoich!$E$5:$U$5,T$2,0))*(TimeStep)*'Composition Moles'!$C142</f>
        <v>0</v>
      </c>
      <c r="U130" s="19">
        <f ca="1">SUMPRODUCT(ReactionRateK3!$F152:$V152*OFFSET(ReactionStoich!$E$5:$U$5,U$2,0))*(TimeStep)*'Composition Moles'!$C142</f>
        <v>0</v>
      </c>
      <c r="V130" s="19">
        <f ca="1">SUMPRODUCT(ReactionRateK3!$F152:$V152*OFFSET(ReactionStoich!$E$5:$U$5,V$2,0))*(TimeStep)*'Composition Moles'!$C142</f>
        <v>0</v>
      </c>
      <c r="W130" s="19">
        <f ca="1">SUMPRODUCT(ReactionRateK3!$F152:$V152*OFFSET(ReactionStoich!$E$5:$U$5,W$2,0))*(TimeStep)*'Composition Moles'!$C142</f>
        <v>0</v>
      </c>
      <c r="X130" s="19">
        <f ca="1">SUMPRODUCT(ReactionRateK3!$F152:$V152*OFFSET(ReactionStoich!$E$5:$U$5,X$2,0))*(TimeStep)*'Composition Moles'!$C142</f>
        <v>0</v>
      </c>
      <c r="Y130" s="19">
        <f ca="1">SUMPRODUCT(ReactionRateK3!$F152:$V152*OFFSET(ReactionStoich!$E$5:$U$5,Y$2,0))*(TimeStep)*'Composition Moles'!$C142</f>
        <v>-1.4220848000085822</v>
      </c>
      <c r="Z130" s="19">
        <f ca="1">SUMPRODUCT(ReactionRateK3!$F152:$V152*OFFSET(ReactionStoich!$E$5:$U$5,Z$2,0))*(TimeStep)*'Composition Moles'!$C142</f>
        <v>0</v>
      </c>
      <c r="AA130" s="19">
        <f ca="1">SUMPRODUCT(ReactionRateK3!$F152:$V152*OFFSET(ReactionStoich!$E$5:$U$5,AA$2,0))*(TimeStep)*'Composition Moles'!$C142</f>
        <v>0</v>
      </c>
      <c r="AB130" s="19">
        <f ca="1">SUMPRODUCT(ReactionRateK3!$F152:$V152*OFFSET(ReactionStoich!$E$5:$U$5,AB$2,0))*(TimeStep)*'Composition Moles'!$C142</f>
        <v>0</v>
      </c>
      <c r="AC130" s="19">
        <f ca="1">SUMPRODUCT(ReactionRateK3!$F152:$V152*OFFSET(ReactionStoich!$E$5:$U$5,AC$2,0))*(TimeStep)*'Composition Moles'!$C142</f>
        <v>0</v>
      </c>
      <c r="AD130" s="19">
        <f ca="1">SUMPRODUCT(ReactionRateK3!$F152:$V152*OFFSET(ReactionStoich!$E$5:$U$5,AD$2,0))*(TimeStep)*'Composition Moles'!$C142</f>
        <v>0</v>
      </c>
      <c r="AE130" s="19">
        <f ca="1">SUMPRODUCT(ReactionRateK3!$F152:$V152*OFFSET(ReactionStoich!$E$5:$U$5,AE$2,0))*(TimeStep)*'Composition Moles'!$C142</f>
        <v>0</v>
      </c>
      <c r="AF130" s="19">
        <f ca="1">SUMPRODUCT(ReactionRateK3!$F152:$V152*OFFSET(ReactionStoich!$E$5:$U$5,AF$2,0))*(TimeStep)*'Composition Moles'!$C142</f>
        <v>0</v>
      </c>
      <c r="AG130" s="19">
        <f ca="1">SUMPRODUCT(ReactionRateK3!$F152:$V152*OFFSET(ReactionStoich!$E$5:$U$5,AG$2,0))*(TimeStep)*'Composition Moles'!$C142</f>
        <v>-3.1111635929099352E-3</v>
      </c>
      <c r="AH130" s="19">
        <f ca="1">SUMPRODUCT(ReactionRateK3!$F152:$V152*OFFSET(ReactionStoich!$E$5:$U$5,AH$2,0))*(TimeStep)*'Composition Moles'!$C142</f>
        <v>-0.89022720733174654</v>
      </c>
      <c r="AI130" s="19">
        <f ca="1">SUMPRODUCT(ReactionRateK3!$F152:$V152*OFFSET(ReactionStoich!$E$5:$U$5,AI$2,0))*(TimeStep)*'Composition Moles'!$C142</f>
        <v>2.0256238885728659</v>
      </c>
      <c r="AJ130" s="19">
        <f ca="1">SUMPRODUCT(ReactionRateK3!$F152:$V152*OFFSET(ReactionStoich!$E$5:$U$5,AJ$2,0))*(TimeStep)*'Composition Moles'!$C142</f>
        <v>0.22466235197550757</v>
      </c>
      <c r="AK130" s="19">
        <f ca="1">SUMPRODUCT(ReactionRateK3!$F152:$V152*OFFSET(ReactionStoich!$E$5:$U$5,AK$2,0))*(TimeStep)*'Composition Moles'!$C142</f>
        <v>0</v>
      </c>
      <c r="AL130" s="19">
        <f ca="1">SUMPRODUCT(ReactionRateK3!$F152:$V152*OFFSET(ReactionStoich!$E$5:$U$5,AL$2,0))*(TimeStep)*'Composition Moles'!$C142</f>
        <v>0</v>
      </c>
      <c r="AM130" s="19">
        <f ca="1">SUMPRODUCT(ReactionRateK3!$F152:$V152*OFFSET(ReactionStoich!$E$5:$U$5,AM$2,0))*(TimeStep)*'Composition Moles'!$C142</f>
        <v>0</v>
      </c>
      <c r="AN130" s="19">
        <f ca="1">SUMPRODUCT(ReactionRateK3!$F152:$V152*OFFSET(ReactionStoich!$E$5:$U$5,AN$2,0))*(TimeStep)*'Composition Moles'!$C142</f>
        <v>0</v>
      </c>
      <c r="AO130" s="19">
        <f ca="1">SUMPRODUCT(ReactionRateK3!$F152:$V152*OFFSET(ReactionStoich!$E$5:$U$5,AO$2,0))*(TimeStep)*'Composition Moles'!$C142</f>
        <v>-3.4305840721594028E-6</v>
      </c>
      <c r="AP130" s="19">
        <f ca="1">SUMPRODUCT(ReactionRateK3!$F152:$V152*OFFSET(ReactionStoich!$E$5:$U$5,AP$2,0))*(TimeStep)*'Composition Moles'!$C142</f>
        <v>-1.7759406674804116E-3</v>
      </c>
      <c r="AQ130" s="19">
        <f ca="1">SUMPRODUCT(ReactionRateK3!$F152:$V152*OFFSET(ReactionStoich!$E$5:$U$5,AQ$2,0))*(TimeStep)*'Composition Moles'!$C142</f>
        <v>0</v>
      </c>
      <c r="AR130" s="19">
        <f ca="1">SUMPRODUCT(ReactionRateK3!$F152:$V152*OFFSET(ReactionStoich!$E$5:$U$5,AR$2,0))*(TimeStep)*'Composition Moles'!$C142</f>
        <v>0</v>
      </c>
      <c r="AS130" s="19">
        <f ca="1">SUMPRODUCT(ReactionRateK3!$F152:$V152*OFFSET(ReactionStoich!$E$5:$U$5,AS$2,0))*(TimeStep)*'Composition Moles'!$C142</f>
        <v>-0.14341742604122623</v>
      </c>
      <c r="AT130" s="19">
        <f ca="1">SUMPRODUCT(ReactionRateK3!$F152:$V152*OFFSET(ReactionStoich!$E$5:$U$5,AT$2,0))*(TimeStep)*'Composition Moles'!$C142</f>
        <v>-0.14341742604122623</v>
      </c>
      <c r="AU130" s="19">
        <f ca="1">SUMPRODUCT(ReactionRateK3!$F152:$V152*OFFSET(ReactionStoich!$E$5:$U$5,AU$2,0))*(TimeStep)*'Composition Moles'!$C142</f>
        <v>-0.14341742604122623</v>
      </c>
      <c r="AV130" s="19">
        <f ca="1">SUMPRODUCT(ReactionRateK3!$F152:$V152*OFFSET(ReactionStoich!$E$5:$U$5,AV$2,0))*(TimeStep)*'Composition Moles'!$C142</f>
        <v>0</v>
      </c>
      <c r="AW130" s="19">
        <f ca="1">SUMPRODUCT(ReactionRateK3!$F152:$V152*OFFSET(ReactionStoich!$E$5:$U$5,AW$2,0))*(TimeStep)*'Composition Moles'!$C142</f>
        <v>0</v>
      </c>
      <c r="AX130" s="19">
        <f ca="1">SUMPRODUCT(ReactionRateK3!$F152:$V152*OFFSET(ReactionStoich!$E$5:$U$5,AX$2,0))*(TimeStep)*'Composition Moles'!$C142</f>
        <v>0</v>
      </c>
      <c r="AY130" s="19">
        <f ca="1">SUMPRODUCT(ReactionRateK3!$F152:$V152*OFFSET(ReactionStoich!$E$5:$U$5,AY$2,0))*(TimeStep)*'Composition Moles'!$C142</f>
        <v>0</v>
      </c>
      <c r="AZ130" s="19">
        <f ca="1">SUMPRODUCT(ReactionRateK3!$F152:$V152*OFFSET(ReactionStoich!$E$5:$U$5,AZ$2,0))*(TimeStep)*'Composition Moles'!$C142</f>
        <v>0</v>
      </c>
      <c r="BA130" s="19">
        <f ca="1">SUMPRODUCT(ReactionRateK3!$F152:$V152*OFFSET(ReactionStoich!$E$5:$U$5,BA$2,0))*(TimeStep)*'Composition Moles'!$C142</f>
        <v>0</v>
      </c>
      <c r="BB130" s="19">
        <f ca="1">SUMPRODUCT(ReactionRateK3!$F152:$V152*OFFSET(ReactionStoich!$E$5:$U$5,BB$2,0))*(TimeStep)*'Composition Moles'!$C142</f>
        <v>0</v>
      </c>
      <c r="BC130" s="19">
        <f ca="1">SUMPRODUCT(ReactionRateK3!$F152:$V152*OFFSET(ReactionStoich!$E$5:$U$5,BC$2,0))*(TimeStep)*'Composition Moles'!$C142</f>
        <v>0</v>
      </c>
      <c r="BD130" s="19">
        <f ca="1">SUMPRODUCT(ReactionRateK3!$F152:$V152*OFFSET(ReactionStoich!$E$5:$U$5,BD$2,0))*(TimeStep)*'Composition Moles'!$C142</f>
        <v>0</v>
      </c>
      <c r="BE130" s="19">
        <f ca="1">SUMPRODUCT(ReactionRateK3!$F152:$V152*OFFSET(ReactionStoich!$E$5:$U$5,BE$2,0))*(TimeStep)*'Composition Moles'!$C142</f>
        <v>0</v>
      </c>
      <c r="BF130" s="19">
        <f ca="1">SUMPRODUCT(ReactionRateK3!$F152:$V152*OFFSET(ReactionStoich!$E$5:$U$5,BF$2,0))*(TimeStep)*'Composition Moles'!$C142</f>
        <v>0</v>
      </c>
      <c r="BG130" s="19">
        <f ca="1">SUMPRODUCT(ReactionRateK3!$F152:$V152*OFFSET(ReactionStoich!$E$5:$U$5,BG$2,0))*(TimeStep)*'Composition Moles'!$C142</f>
        <v>0</v>
      </c>
      <c r="BH130" s="19">
        <f ca="1">SUMPRODUCT(ReactionRateK3!$F152:$V152*OFFSET(ReactionStoich!$E$5:$U$5,BH$2,0))*(TimeStep)*'Composition Moles'!$C142</f>
        <v>0</v>
      </c>
      <c r="BI130" s="19">
        <f ca="1">SUMPRODUCT(ReactionRateK3!$F152:$V152*OFFSET(ReactionStoich!$E$5:$U$5,BI$2,0))*(TimeStep)*'Composition Moles'!$C142</f>
        <v>0</v>
      </c>
      <c r="BJ130" s="19">
        <f ca="1">SUMPRODUCT(ReactionRateK3!$F152:$V152*OFFSET(ReactionStoich!$E$5:$U$5,BJ$2,0))*(TimeStep)*'Composition Moles'!$C142</f>
        <v>0</v>
      </c>
      <c r="BK130" s="19">
        <f ca="1">SUMPRODUCT(ReactionRateK3!$F152:$V152*OFFSET(ReactionStoich!$E$5:$U$5,BK$2,0))*(TimeStep)*'Composition Moles'!$C142</f>
        <v>0</v>
      </c>
      <c r="BL130" s="19">
        <f ca="1">SUMPRODUCT(ReactionRateK3!$F152:$V152*OFFSET(ReactionStoich!$E$5:$U$5,BL$2,0))*(TimeStep)*'Composition Moles'!$C142</f>
        <v>0</v>
      </c>
      <c r="BM130" s="19">
        <f ca="1">SUMPRODUCT(ReactionRateK3!$F152:$V152*OFFSET(ReactionStoich!$E$5:$U$5,BM$2,0))*(TimeStep)*'Composition Moles'!$C142</f>
        <v>0</v>
      </c>
      <c r="BN130" s="19">
        <f ca="1">SUMPRODUCT(ReactionRateK3!$F152:$V152*OFFSET(ReactionStoich!$E$5:$U$5,BN$2,0))*(TimeStep)*'Composition Moles'!$C142</f>
        <v>0</v>
      </c>
      <c r="BO130" s="19">
        <f ca="1">SUMPRODUCT(ReactionRateK3!$F152:$V152*OFFSET(ReactionStoich!$E$5:$U$5,BO$2,0))*(TimeStep)*'Composition Moles'!$C142</f>
        <v>0</v>
      </c>
      <c r="BP130" s="19">
        <f ca="1">SUMPRODUCT(ReactionRateK3!$F152:$V152*OFFSET(ReactionStoich!$E$5:$U$5,BP$2,0))*(TimeStep)*'Composition Moles'!$C142</f>
        <v>0</v>
      </c>
      <c r="BQ130" s="19">
        <f ca="1">SUMPRODUCT(ReactionRateK3!$F152:$V152*OFFSET(ReactionStoich!$E$5:$U$5,BQ$2,0))*(TimeStep)*'Composition Moles'!$C142</f>
        <v>0</v>
      </c>
      <c r="BR130" s="19">
        <f ca="1">SUMPRODUCT(ReactionRateK3!$F152:$V152*OFFSET(ReactionStoich!$E$5:$U$5,BR$2,0))*(TimeStep)*'Composition Moles'!$C142</f>
        <v>0</v>
      </c>
      <c r="BS130" s="19">
        <f ca="1">SUMPRODUCT(ReactionRateK3!$F152:$V152*OFFSET(ReactionStoich!$E$5:$U$5,BS$2,0))*(TimeStep)*'Composition Moles'!$C142</f>
        <v>0</v>
      </c>
      <c r="BT130" s="19">
        <f ca="1">SUMPRODUCT(ReactionRateK3!$F152:$V152*OFFSET(ReactionStoich!$E$5:$U$5,BT$2,0))*(TimeStep)*'Composition Moles'!$C142</f>
        <v>0</v>
      </c>
      <c r="BU130" s="19">
        <f ca="1">SUMPRODUCT(ReactionRateK3!$F152:$V152*OFFSET(ReactionStoich!$E$5:$U$5,BU$2,0))*(TimeStep)*'Composition Moles'!$C142</f>
        <v>0</v>
      </c>
      <c r="BV130" s="19">
        <f ca="1">SUMPRODUCT(ReactionRateK3!$F152:$V152*OFFSET(ReactionStoich!$E$5:$U$5,BV$2,0))*(TimeStep)*'Composition Moles'!$C142</f>
        <v>0</v>
      </c>
      <c r="BW130" s="19">
        <f ca="1">SUMPRODUCT(ReactionRateK3!$F152:$V152*OFFSET(ReactionStoich!$E$5:$U$5,BW$2,0))*(TimeStep)*'Composition Moles'!$C142</f>
        <v>0</v>
      </c>
    </row>
    <row r="131" spans="1:75">
      <c r="A131">
        <f>ReactionRateK1!A153</f>
        <v>6.0499999999999865</v>
      </c>
      <c r="B131" s="20">
        <f t="shared" ca="1" si="8"/>
        <v>-1252.7916301029081</v>
      </c>
      <c r="C131" s="20">
        <f ca="1">'Composition Moles'!BZ143</f>
        <v>144086.91165998703</v>
      </c>
      <c r="D131" s="26">
        <f t="shared" ref="D131:D137" ca="1" si="10">-B131/C131</f>
        <v>8.694694165277253E-3</v>
      </c>
      <c r="F131" s="19">
        <f ca="1">SUMPRODUCT(ReactionRateK3!$F153:$V153*OFFSET(ReactionStoich!$E$5:$U$5,F$2,0))*(TimeStep)*'Composition Moles'!$C143</f>
        <v>-2.0195819740266539E-3</v>
      </c>
      <c r="G131" s="19">
        <f ca="1">SUMPRODUCT(ReactionRateK3!$F153:$V153*OFFSET(ReactionStoich!$E$5:$U$5,G$2,0))*(TimeStep)*'Composition Moles'!$C143</f>
        <v>0</v>
      </c>
      <c r="H131" s="19">
        <f ca="1">SUMPRODUCT(ReactionRateK3!$F153:$V153*OFFSET(ReactionStoich!$E$5:$U$5,H$2,0))*(TimeStep)*'Composition Moles'!$C143</f>
        <v>2.0165018803448009E-3</v>
      </c>
      <c r="I131" s="19">
        <f ca="1">SUMPRODUCT(ReactionRateK3!$F153:$V153*OFFSET(ReactionStoich!$E$5:$U$5,I$2,0))*(TimeStep)*'Composition Moles'!$C143</f>
        <v>3.0800936818526058E-6</v>
      </c>
      <c r="J131" s="19">
        <f ca="1">SUMPRODUCT(ReactionRateK3!$F153:$V153*OFFSET(ReactionStoich!$E$5:$U$5,J$2,0))*(TimeStep)*'Composition Moles'!$C143</f>
        <v>0</v>
      </c>
      <c r="K131" s="19">
        <f ca="1">SUMPRODUCT(ReactionRateK3!$F153:$V153*OFFSET(ReactionStoich!$E$5:$U$5,K$2,0))*(TimeStep)*'Composition Moles'!$C143</f>
        <v>0</v>
      </c>
      <c r="L131" s="19">
        <f ca="1">SUMPRODUCT(ReactionRateK3!$F153:$V153*OFFSET(ReactionStoich!$E$5:$U$5,L$2,0))*(TimeStep)*'Composition Moles'!$C143</f>
        <v>0</v>
      </c>
      <c r="M131" s="19">
        <f ca="1">SUMPRODUCT(ReactionRateK3!$F153:$V153*OFFSET(ReactionStoich!$E$5:$U$5,M$2,0))*(TimeStep)*'Composition Moles'!$C143</f>
        <v>0</v>
      </c>
      <c r="N131" s="19">
        <f ca="1">SUMPRODUCT(ReactionRateK3!$F153:$V153*OFFSET(ReactionStoich!$E$5:$U$5,N$2,0))*(TimeStep)*'Composition Moles'!$C143</f>
        <v>0</v>
      </c>
      <c r="O131" s="19">
        <f ca="1">SUMPRODUCT(ReactionRateK3!$F153:$V153*OFFSET(ReactionStoich!$E$5:$U$5,O$2,0))*(TimeStep)*'Composition Moles'!$C143</f>
        <v>0</v>
      </c>
      <c r="P131" s="19">
        <f ca="1">SUMPRODUCT(ReactionRateK3!$F153:$V153*OFFSET(ReactionStoich!$E$5:$U$5,P$2,0))*(TimeStep)*'Composition Moles'!$C143</f>
        <v>0</v>
      </c>
      <c r="Q131" s="19">
        <f ca="1">SUMPRODUCT(ReactionRateK3!$F153:$V153*OFFSET(ReactionStoich!$E$5:$U$5,Q$2,0))*(TimeStep)*'Composition Moles'!$C143</f>
        <v>0</v>
      </c>
      <c r="R131" s="19">
        <f ca="1">SUMPRODUCT(ReactionRateK3!$F153:$V153*OFFSET(ReactionStoich!$E$5:$U$5,R$2,0))*(TimeStep)*'Composition Moles'!$C143</f>
        <v>0</v>
      </c>
      <c r="S131" s="19">
        <f ca="1">SUMPRODUCT(ReactionRateK3!$F153:$V153*OFFSET(ReactionStoich!$E$5:$U$5,S$2,0))*(TimeStep)*'Composition Moles'!$C143</f>
        <v>0.47689900108048622</v>
      </c>
      <c r="T131" s="19">
        <f ca="1">SUMPRODUCT(ReactionRateK3!$F153:$V153*OFFSET(ReactionStoich!$E$5:$U$5,T$2,0))*(TimeStep)*'Composition Moles'!$C143</f>
        <v>0</v>
      </c>
      <c r="U131" s="19">
        <f ca="1">SUMPRODUCT(ReactionRateK3!$F153:$V153*OFFSET(ReactionStoich!$E$5:$U$5,U$2,0))*(TimeStep)*'Composition Moles'!$C143</f>
        <v>0</v>
      </c>
      <c r="V131" s="19">
        <f ca="1">SUMPRODUCT(ReactionRateK3!$F153:$V153*OFFSET(ReactionStoich!$E$5:$U$5,V$2,0))*(TimeStep)*'Composition Moles'!$C143</f>
        <v>0</v>
      </c>
      <c r="W131" s="19">
        <f ca="1">SUMPRODUCT(ReactionRateK3!$F153:$V153*OFFSET(ReactionStoich!$E$5:$U$5,W$2,0))*(TimeStep)*'Composition Moles'!$C143</f>
        <v>0</v>
      </c>
      <c r="X131" s="19">
        <f ca="1">SUMPRODUCT(ReactionRateK3!$F153:$V153*OFFSET(ReactionStoich!$E$5:$U$5,X$2,0))*(TimeStep)*'Composition Moles'!$C143</f>
        <v>0</v>
      </c>
      <c r="Y131" s="19">
        <f ca="1">SUMPRODUCT(ReactionRateK3!$F153:$V153*OFFSET(ReactionStoich!$E$5:$U$5,Y$2,0))*(TimeStep)*'Composition Moles'!$C143</f>
        <v>-1.3763928105081036</v>
      </c>
      <c r="Z131" s="19">
        <f ca="1">SUMPRODUCT(ReactionRateK3!$F153:$V153*OFFSET(ReactionStoich!$E$5:$U$5,Z$2,0))*(TimeStep)*'Composition Moles'!$C143</f>
        <v>0</v>
      </c>
      <c r="AA131" s="19">
        <f ca="1">SUMPRODUCT(ReactionRateK3!$F153:$V153*OFFSET(ReactionStoich!$E$5:$U$5,AA$2,0))*(TimeStep)*'Composition Moles'!$C143</f>
        <v>0</v>
      </c>
      <c r="AB131" s="19">
        <f ca="1">SUMPRODUCT(ReactionRateK3!$F153:$V153*OFFSET(ReactionStoich!$E$5:$U$5,AB$2,0))*(TimeStep)*'Composition Moles'!$C143</f>
        <v>0</v>
      </c>
      <c r="AC131" s="19">
        <f ca="1">SUMPRODUCT(ReactionRateK3!$F153:$V153*OFFSET(ReactionStoich!$E$5:$U$5,AC$2,0))*(TimeStep)*'Composition Moles'!$C143</f>
        <v>0</v>
      </c>
      <c r="AD131" s="19">
        <f ca="1">SUMPRODUCT(ReactionRateK3!$F153:$V153*OFFSET(ReactionStoich!$E$5:$U$5,AD$2,0))*(TimeStep)*'Composition Moles'!$C143</f>
        <v>0</v>
      </c>
      <c r="AE131" s="19">
        <f ca="1">SUMPRODUCT(ReactionRateK3!$F153:$V153*OFFSET(ReactionStoich!$E$5:$U$5,AE$2,0))*(TimeStep)*'Composition Moles'!$C143</f>
        <v>0</v>
      </c>
      <c r="AF131" s="19">
        <f ca="1">SUMPRODUCT(ReactionRateK3!$F153:$V153*OFFSET(ReactionStoich!$E$5:$U$5,AF$2,0))*(TimeStep)*'Composition Moles'!$C143</f>
        <v>0</v>
      </c>
      <c r="AG131" s="19">
        <f ca="1">SUMPRODUCT(ReactionRateK3!$F153:$V153*OFFSET(ReactionStoich!$E$5:$U$5,AG$2,0))*(TimeStep)*'Composition Moles'!$C143</f>
        <v>-3.126241997873922E-3</v>
      </c>
      <c r="AH131" s="19">
        <f ca="1">SUMPRODUCT(ReactionRateK3!$F153:$V153*OFFSET(ReactionStoich!$E$5:$U$5,AH$2,0))*(TimeStep)*'Composition Moles'!$C143</f>
        <v>-0.88834326624431525</v>
      </c>
      <c r="AI131" s="19">
        <f ca="1">SUMPRODUCT(ReactionRateK3!$F153:$V153*OFFSET(ReactionStoich!$E$5:$U$5,AI$2,0))*(TimeStep)*'Composition Moles'!$C143</f>
        <v>2.0007369377470443</v>
      </c>
      <c r="AJ131" s="19">
        <f ca="1">SUMPRODUCT(ReactionRateK3!$F153:$V153*OFFSET(ReactionStoich!$E$5:$U$5,AJ$2,0))*(TimeStep)*'Composition Moles'!$C143</f>
        <v>0.21686343231162897</v>
      </c>
      <c r="AK131" s="19">
        <f ca="1">SUMPRODUCT(ReactionRateK3!$F153:$V153*OFFSET(ReactionStoich!$E$5:$U$5,AK$2,0))*(TimeStep)*'Composition Moles'!$C143</f>
        <v>0</v>
      </c>
      <c r="AL131" s="19">
        <f ca="1">SUMPRODUCT(ReactionRateK3!$F153:$V153*OFFSET(ReactionStoich!$E$5:$U$5,AL$2,0))*(TimeStep)*'Composition Moles'!$C143</f>
        <v>0</v>
      </c>
      <c r="AM131" s="19">
        <f ca="1">SUMPRODUCT(ReactionRateK3!$F153:$V153*OFFSET(ReactionStoich!$E$5:$U$5,AM$2,0))*(TimeStep)*'Composition Moles'!$C143</f>
        <v>0</v>
      </c>
      <c r="AN131" s="19">
        <f ca="1">SUMPRODUCT(ReactionRateK3!$F153:$V153*OFFSET(ReactionStoich!$E$5:$U$5,AN$2,0))*(TimeStep)*'Composition Moles'!$C143</f>
        <v>0</v>
      </c>
      <c r="AO131" s="19">
        <f ca="1">SUMPRODUCT(ReactionRateK3!$F153:$V153*OFFSET(ReactionStoich!$E$5:$U$5,AO$2,0))*(TimeStep)*'Composition Moles'!$C143</f>
        <v>-3.0800936818526058E-6</v>
      </c>
      <c r="AP131" s="19">
        <f ca="1">SUMPRODUCT(ReactionRateK3!$F153:$V153*OFFSET(ReactionStoich!$E$5:$U$5,AP$2,0))*(TimeStep)*'Composition Moles'!$C143</f>
        <v>-1.6555222881018115E-3</v>
      </c>
      <c r="AQ131" s="19">
        <f ca="1">SUMPRODUCT(ReactionRateK3!$F153:$V153*OFFSET(ReactionStoich!$E$5:$U$5,AQ$2,0))*(TimeStep)*'Composition Moles'!$C143</f>
        <v>0</v>
      </c>
      <c r="AR131" s="19">
        <f ca="1">SUMPRODUCT(ReactionRateK3!$F153:$V153*OFFSET(ReactionStoich!$E$5:$U$5,AR$2,0))*(TimeStep)*'Composition Moles'!$C143</f>
        <v>0</v>
      </c>
      <c r="AS131" s="19">
        <f ca="1">SUMPRODUCT(ReactionRateK3!$F153:$V153*OFFSET(ReactionStoich!$E$5:$U$5,AS$2,0))*(TimeStep)*'Composition Moles'!$C143</f>
        <v>-0.14165948333569434</v>
      </c>
      <c r="AT131" s="19">
        <f ca="1">SUMPRODUCT(ReactionRateK3!$F153:$V153*OFFSET(ReactionStoich!$E$5:$U$5,AT$2,0))*(TimeStep)*'Composition Moles'!$C143</f>
        <v>-0.14165948333569434</v>
      </c>
      <c r="AU131" s="19">
        <f ca="1">SUMPRODUCT(ReactionRateK3!$F153:$V153*OFFSET(ReactionStoich!$E$5:$U$5,AU$2,0))*(TimeStep)*'Composition Moles'!$C143</f>
        <v>-0.14165948333569434</v>
      </c>
      <c r="AV131" s="19">
        <f ca="1">SUMPRODUCT(ReactionRateK3!$F153:$V153*OFFSET(ReactionStoich!$E$5:$U$5,AV$2,0))*(TimeStep)*'Composition Moles'!$C143</f>
        <v>0</v>
      </c>
      <c r="AW131" s="19">
        <f ca="1">SUMPRODUCT(ReactionRateK3!$F153:$V153*OFFSET(ReactionStoich!$E$5:$U$5,AW$2,0))*(TimeStep)*'Composition Moles'!$C143</f>
        <v>0</v>
      </c>
      <c r="AX131" s="19">
        <f ca="1">SUMPRODUCT(ReactionRateK3!$F153:$V153*OFFSET(ReactionStoich!$E$5:$U$5,AX$2,0))*(TimeStep)*'Composition Moles'!$C143</f>
        <v>0</v>
      </c>
      <c r="AY131" s="19">
        <f ca="1">SUMPRODUCT(ReactionRateK3!$F153:$V153*OFFSET(ReactionStoich!$E$5:$U$5,AY$2,0))*(TimeStep)*'Composition Moles'!$C143</f>
        <v>0</v>
      </c>
      <c r="AZ131" s="19">
        <f ca="1">SUMPRODUCT(ReactionRateK3!$F153:$V153*OFFSET(ReactionStoich!$E$5:$U$5,AZ$2,0))*(TimeStep)*'Composition Moles'!$C143</f>
        <v>0</v>
      </c>
      <c r="BA131" s="19">
        <f ca="1">SUMPRODUCT(ReactionRateK3!$F153:$V153*OFFSET(ReactionStoich!$E$5:$U$5,BA$2,0))*(TimeStep)*'Composition Moles'!$C143</f>
        <v>0</v>
      </c>
      <c r="BB131" s="19">
        <f ca="1">SUMPRODUCT(ReactionRateK3!$F153:$V153*OFFSET(ReactionStoich!$E$5:$U$5,BB$2,0))*(TimeStep)*'Composition Moles'!$C143</f>
        <v>0</v>
      </c>
      <c r="BC131" s="19">
        <f ca="1">SUMPRODUCT(ReactionRateK3!$F153:$V153*OFFSET(ReactionStoich!$E$5:$U$5,BC$2,0))*(TimeStep)*'Composition Moles'!$C143</f>
        <v>0</v>
      </c>
      <c r="BD131" s="19">
        <f ca="1">SUMPRODUCT(ReactionRateK3!$F153:$V153*OFFSET(ReactionStoich!$E$5:$U$5,BD$2,0))*(TimeStep)*'Composition Moles'!$C143</f>
        <v>0</v>
      </c>
      <c r="BE131" s="19">
        <f ca="1">SUMPRODUCT(ReactionRateK3!$F153:$V153*OFFSET(ReactionStoich!$E$5:$U$5,BE$2,0))*(TimeStep)*'Composition Moles'!$C143</f>
        <v>0</v>
      </c>
      <c r="BF131" s="19">
        <f ca="1">SUMPRODUCT(ReactionRateK3!$F153:$V153*OFFSET(ReactionStoich!$E$5:$U$5,BF$2,0))*(TimeStep)*'Composition Moles'!$C143</f>
        <v>0</v>
      </c>
      <c r="BG131" s="19">
        <f ca="1">SUMPRODUCT(ReactionRateK3!$F153:$V153*OFFSET(ReactionStoich!$E$5:$U$5,BG$2,0))*(TimeStep)*'Composition Moles'!$C143</f>
        <v>0</v>
      </c>
      <c r="BH131" s="19">
        <f ca="1">SUMPRODUCT(ReactionRateK3!$F153:$V153*OFFSET(ReactionStoich!$E$5:$U$5,BH$2,0))*(TimeStep)*'Composition Moles'!$C143</f>
        <v>0</v>
      </c>
      <c r="BI131" s="19">
        <f ca="1">SUMPRODUCT(ReactionRateK3!$F153:$V153*OFFSET(ReactionStoich!$E$5:$U$5,BI$2,0))*(TimeStep)*'Composition Moles'!$C143</f>
        <v>0</v>
      </c>
      <c r="BJ131" s="19">
        <f ca="1">SUMPRODUCT(ReactionRateK3!$F153:$V153*OFFSET(ReactionStoich!$E$5:$U$5,BJ$2,0))*(TimeStep)*'Composition Moles'!$C143</f>
        <v>0</v>
      </c>
      <c r="BK131" s="19">
        <f ca="1">SUMPRODUCT(ReactionRateK3!$F153:$V153*OFFSET(ReactionStoich!$E$5:$U$5,BK$2,0))*(TimeStep)*'Composition Moles'!$C143</f>
        <v>0</v>
      </c>
      <c r="BL131" s="19">
        <f ca="1">SUMPRODUCT(ReactionRateK3!$F153:$V153*OFFSET(ReactionStoich!$E$5:$U$5,BL$2,0))*(TimeStep)*'Composition Moles'!$C143</f>
        <v>0</v>
      </c>
      <c r="BM131" s="19">
        <f ca="1">SUMPRODUCT(ReactionRateK3!$F153:$V153*OFFSET(ReactionStoich!$E$5:$U$5,BM$2,0))*(TimeStep)*'Composition Moles'!$C143</f>
        <v>0</v>
      </c>
      <c r="BN131" s="19">
        <f ca="1">SUMPRODUCT(ReactionRateK3!$F153:$V153*OFFSET(ReactionStoich!$E$5:$U$5,BN$2,0))*(TimeStep)*'Composition Moles'!$C143</f>
        <v>0</v>
      </c>
      <c r="BO131" s="19">
        <f ca="1">SUMPRODUCT(ReactionRateK3!$F153:$V153*OFFSET(ReactionStoich!$E$5:$U$5,BO$2,0))*(TimeStep)*'Composition Moles'!$C143</f>
        <v>0</v>
      </c>
      <c r="BP131" s="19">
        <f ca="1">SUMPRODUCT(ReactionRateK3!$F153:$V153*OFFSET(ReactionStoich!$E$5:$U$5,BP$2,0))*(TimeStep)*'Composition Moles'!$C143</f>
        <v>0</v>
      </c>
      <c r="BQ131" s="19">
        <f ca="1">SUMPRODUCT(ReactionRateK3!$F153:$V153*OFFSET(ReactionStoich!$E$5:$U$5,BQ$2,0))*(TimeStep)*'Composition Moles'!$C143</f>
        <v>0</v>
      </c>
      <c r="BR131" s="19">
        <f ca="1">SUMPRODUCT(ReactionRateK3!$F153:$V153*OFFSET(ReactionStoich!$E$5:$U$5,BR$2,0))*(TimeStep)*'Composition Moles'!$C143</f>
        <v>0</v>
      </c>
      <c r="BS131" s="19">
        <f ca="1">SUMPRODUCT(ReactionRateK3!$F153:$V153*OFFSET(ReactionStoich!$E$5:$U$5,BS$2,0))*(TimeStep)*'Composition Moles'!$C143</f>
        <v>0</v>
      </c>
      <c r="BT131" s="19">
        <f ca="1">SUMPRODUCT(ReactionRateK3!$F153:$V153*OFFSET(ReactionStoich!$E$5:$U$5,BT$2,0))*(TimeStep)*'Composition Moles'!$C143</f>
        <v>0</v>
      </c>
      <c r="BU131" s="19">
        <f ca="1">SUMPRODUCT(ReactionRateK3!$F153:$V153*OFFSET(ReactionStoich!$E$5:$U$5,BU$2,0))*(TimeStep)*'Composition Moles'!$C143</f>
        <v>0</v>
      </c>
      <c r="BV131" s="19">
        <f ca="1">SUMPRODUCT(ReactionRateK3!$F153:$V153*OFFSET(ReactionStoich!$E$5:$U$5,BV$2,0))*(TimeStep)*'Composition Moles'!$C143</f>
        <v>0</v>
      </c>
      <c r="BW131" s="19">
        <f ca="1">SUMPRODUCT(ReactionRateK3!$F153:$V153*OFFSET(ReactionStoich!$E$5:$U$5,BW$2,0))*(TimeStep)*'Composition Moles'!$C143</f>
        <v>0</v>
      </c>
    </row>
    <row r="132" spans="1:75">
      <c r="A132">
        <f>ReactionRateK1!A154</f>
        <v>6.0999999999999863</v>
      </c>
      <c r="B132" s="20">
        <f t="shared" ca="1" si="8"/>
        <v>-1251.6396125191491</v>
      </c>
      <c r="C132" s="20">
        <f ca="1">'Composition Moles'!BZ144</f>
        <v>144079.53457649262</v>
      </c>
      <c r="D132" s="26">
        <f t="shared" ca="1" si="10"/>
        <v>8.6871436404775907E-3</v>
      </c>
      <c r="F132" s="19">
        <f ca="1">SUMPRODUCT(ReactionRateK3!$F154:$V154*OFFSET(ReactionStoich!$E$5:$U$5,F$2,0))*(TimeStep)*'Composition Moles'!$C144</f>
        <v>-1.9070932277843098E-3</v>
      </c>
      <c r="G132" s="19">
        <f ca="1">SUMPRODUCT(ReactionRateK3!$F154:$V154*OFFSET(ReactionStoich!$E$5:$U$5,G$2,0))*(TimeStep)*'Composition Moles'!$C144</f>
        <v>0</v>
      </c>
      <c r="H132" s="19">
        <f ca="1">SUMPRODUCT(ReactionRateK3!$F154:$V154*OFFSET(ReactionStoich!$E$5:$U$5,H$2,0))*(TimeStep)*'Composition Moles'!$C144</f>
        <v>1.9043278094367112E-3</v>
      </c>
      <c r="I132" s="19">
        <f ca="1">SUMPRODUCT(ReactionRateK3!$F154:$V154*OFFSET(ReactionStoich!$E$5:$U$5,I$2,0))*(TimeStep)*'Composition Moles'!$C144</f>
        <v>2.7654183475985058E-6</v>
      </c>
      <c r="J132" s="19">
        <f ca="1">SUMPRODUCT(ReactionRateK3!$F154:$V154*OFFSET(ReactionStoich!$E$5:$U$5,J$2,0))*(TimeStep)*'Composition Moles'!$C144</f>
        <v>0</v>
      </c>
      <c r="K132" s="19">
        <f ca="1">SUMPRODUCT(ReactionRateK3!$F154:$V154*OFFSET(ReactionStoich!$E$5:$U$5,K$2,0))*(TimeStep)*'Composition Moles'!$C144</f>
        <v>0</v>
      </c>
      <c r="L132" s="19">
        <f ca="1">SUMPRODUCT(ReactionRateK3!$F154:$V154*OFFSET(ReactionStoich!$E$5:$U$5,L$2,0))*(TimeStep)*'Composition Moles'!$C144</f>
        <v>0</v>
      </c>
      <c r="M132" s="19">
        <f ca="1">SUMPRODUCT(ReactionRateK3!$F154:$V154*OFFSET(ReactionStoich!$E$5:$U$5,M$2,0))*(TimeStep)*'Composition Moles'!$C144</f>
        <v>0</v>
      </c>
      <c r="N132" s="19">
        <f ca="1">SUMPRODUCT(ReactionRateK3!$F154:$V154*OFFSET(ReactionStoich!$E$5:$U$5,N$2,0))*(TimeStep)*'Composition Moles'!$C144</f>
        <v>0</v>
      </c>
      <c r="O132" s="19">
        <f ca="1">SUMPRODUCT(ReactionRateK3!$F154:$V154*OFFSET(ReactionStoich!$E$5:$U$5,O$2,0))*(TimeStep)*'Composition Moles'!$C144</f>
        <v>0</v>
      </c>
      <c r="P132" s="19">
        <f ca="1">SUMPRODUCT(ReactionRateK3!$F154:$V154*OFFSET(ReactionStoich!$E$5:$U$5,P$2,0))*(TimeStep)*'Composition Moles'!$C144</f>
        <v>0</v>
      </c>
      <c r="Q132" s="19">
        <f ca="1">SUMPRODUCT(ReactionRateK3!$F154:$V154*OFFSET(ReactionStoich!$E$5:$U$5,Q$2,0))*(TimeStep)*'Composition Moles'!$C144</f>
        <v>0</v>
      </c>
      <c r="R132" s="19">
        <f ca="1">SUMPRODUCT(ReactionRateK3!$F154:$V154*OFFSET(ReactionStoich!$E$5:$U$5,R$2,0))*(TimeStep)*'Composition Moles'!$C144</f>
        <v>0</v>
      </c>
      <c r="S132" s="19">
        <f ca="1">SUMPRODUCT(ReactionRateK3!$F154:$V154*OFFSET(ReactionStoich!$E$5:$U$5,S$2,0))*(TimeStep)*'Composition Moles'!$C144</f>
        <v>0.45713427480864066</v>
      </c>
      <c r="T132" s="19">
        <f ca="1">SUMPRODUCT(ReactionRateK3!$F154:$V154*OFFSET(ReactionStoich!$E$5:$U$5,T$2,0))*(TimeStep)*'Composition Moles'!$C144</f>
        <v>0</v>
      </c>
      <c r="U132" s="19">
        <f ca="1">SUMPRODUCT(ReactionRateK3!$F154:$V154*OFFSET(ReactionStoich!$E$5:$U$5,U$2,0))*(TimeStep)*'Composition Moles'!$C144</f>
        <v>0</v>
      </c>
      <c r="V132" s="19">
        <f ca="1">SUMPRODUCT(ReactionRateK3!$F154:$V154*OFFSET(ReactionStoich!$E$5:$U$5,V$2,0))*(TimeStep)*'Composition Moles'!$C144</f>
        <v>0</v>
      </c>
      <c r="W132" s="19">
        <f ca="1">SUMPRODUCT(ReactionRateK3!$F154:$V154*OFFSET(ReactionStoich!$E$5:$U$5,W$2,0))*(TimeStep)*'Composition Moles'!$C144</f>
        <v>0</v>
      </c>
      <c r="X132" s="19">
        <f ca="1">SUMPRODUCT(ReactionRateK3!$F154:$V154*OFFSET(ReactionStoich!$E$5:$U$5,X$2,0))*(TimeStep)*'Composition Moles'!$C144</f>
        <v>0</v>
      </c>
      <c r="Y132" s="19">
        <f ca="1">SUMPRODUCT(ReactionRateK3!$F154:$V154*OFFSET(ReactionStoich!$E$5:$U$5,Y$2,0))*(TimeStep)*'Composition Moles'!$C144</f>
        <v>-1.3317914815132559</v>
      </c>
      <c r="Z132" s="19">
        <f ca="1">SUMPRODUCT(ReactionRateK3!$F154:$V154*OFFSET(ReactionStoich!$E$5:$U$5,Z$2,0))*(TimeStep)*'Composition Moles'!$C144</f>
        <v>0</v>
      </c>
      <c r="AA132" s="19">
        <f ca="1">SUMPRODUCT(ReactionRateK3!$F154:$V154*OFFSET(ReactionStoich!$E$5:$U$5,AA$2,0))*(TimeStep)*'Composition Moles'!$C144</f>
        <v>0</v>
      </c>
      <c r="AB132" s="19">
        <f ca="1">SUMPRODUCT(ReactionRateK3!$F154:$V154*OFFSET(ReactionStoich!$E$5:$U$5,AB$2,0))*(TimeStep)*'Composition Moles'!$C144</f>
        <v>0</v>
      </c>
      <c r="AC132" s="19">
        <f ca="1">SUMPRODUCT(ReactionRateK3!$F154:$V154*OFFSET(ReactionStoich!$E$5:$U$5,AC$2,0))*(TimeStep)*'Composition Moles'!$C144</f>
        <v>0</v>
      </c>
      <c r="AD132" s="19">
        <f ca="1">SUMPRODUCT(ReactionRateK3!$F154:$V154*OFFSET(ReactionStoich!$E$5:$U$5,AD$2,0))*(TimeStep)*'Composition Moles'!$C144</f>
        <v>0</v>
      </c>
      <c r="AE132" s="19">
        <f ca="1">SUMPRODUCT(ReactionRateK3!$F154:$V154*OFFSET(ReactionStoich!$E$5:$U$5,AE$2,0))*(TimeStep)*'Composition Moles'!$C144</f>
        <v>0</v>
      </c>
      <c r="AF132" s="19">
        <f ca="1">SUMPRODUCT(ReactionRateK3!$F154:$V154*OFFSET(ReactionStoich!$E$5:$U$5,AF$2,0))*(TimeStep)*'Composition Moles'!$C144</f>
        <v>0</v>
      </c>
      <c r="AG132" s="19">
        <f ca="1">SUMPRODUCT(ReactionRateK3!$F154:$V154*OFFSET(ReactionStoich!$E$5:$U$5,AG$2,0))*(TimeStep)*'Composition Moles'!$C144</f>
        <v>-3.0751366527729767E-3</v>
      </c>
      <c r="AH132" s="19">
        <f ca="1">SUMPRODUCT(ReactionRateK3!$F154:$V154*OFFSET(ReactionStoich!$E$5:$U$5,AH$2,0))*(TimeStep)*'Composition Moles'!$C144</f>
        <v>-0.88628427534999543</v>
      </c>
      <c r="AI132" s="19">
        <f ca="1">SUMPRODUCT(ReactionRateK3!$F154:$V154*OFFSET(ReactionStoich!$E$5:$U$5,AI$2,0))*(TimeStep)*'Composition Moles'!$C144</f>
        <v>1.9761268036631463</v>
      </c>
      <c r="AJ132" s="19">
        <f ca="1">SUMPRODUCT(ReactionRateK3!$F154:$V154*OFFSET(ReactionStoich!$E$5:$U$5,AJ$2,0))*(TimeStep)*'Composition Moles'!$C144</f>
        <v>0.20922969881412837</v>
      </c>
      <c r="AK132" s="19">
        <f ca="1">SUMPRODUCT(ReactionRateK3!$F154:$V154*OFFSET(ReactionStoich!$E$5:$U$5,AK$2,0))*(TimeStep)*'Composition Moles'!$C144</f>
        <v>0</v>
      </c>
      <c r="AL132" s="19">
        <f ca="1">SUMPRODUCT(ReactionRateK3!$F154:$V154*OFFSET(ReactionStoich!$E$5:$U$5,AL$2,0))*(TimeStep)*'Composition Moles'!$C144</f>
        <v>0</v>
      </c>
      <c r="AM132" s="19">
        <f ca="1">SUMPRODUCT(ReactionRateK3!$F154:$V154*OFFSET(ReactionStoich!$E$5:$U$5,AM$2,0))*(TimeStep)*'Composition Moles'!$C144</f>
        <v>0</v>
      </c>
      <c r="AN132" s="19">
        <f ca="1">SUMPRODUCT(ReactionRateK3!$F154:$V154*OFFSET(ReactionStoich!$E$5:$U$5,AN$2,0))*(TimeStep)*'Composition Moles'!$C144</f>
        <v>0</v>
      </c>
      <c r="AO132" s="19">
        <f ca="1">SUMPRODUCT(ReactionRateK3!$F154:$V154*OFFSET(ReactionStoich!$E$5:$U$5,AO$2,0))*(TimeStep)*'Composition Moles'!$C144</f>
        <v>-2.7654183475985058E-6</v>
      </c>
      <c r="AP132" s="19">
        <f ca="1">SUMPRODUCT(ReactionRateK3!$F154:$V154*OFFSET(ReactionStoich!$E$5:$U$5,AP$2,0))*(TimeStep)*'Composition Moles'!$C144</f>
        <v>-1.5435506950379958E-3</v>
      </c>
      <c r="AQ132" s="19">
        <f ca="1">SUMPRODUCT(ReactionRateK3!$F154:$V154*OFFSET(ReactionStoich!$E$5:$U$5,AQ$2,0))*(TimeStep)*'Composition Moles'!$C144</f>
        <v>0</v>
      </c>
      <c r="AR132" s="19">
        <f ca="1">SUMPRODUCT(ReactionRateK3!$F154:$V154*OFFSET(ReactionStoich!$E$5:$U$5,AR$2,0))*(TimeStep)*'Composition Moles'!$C144</f>
        <v>0</v>
      </c>
      <c r="AS132" s="19">
        <f ca="1">SUMPRODUCT(ReactionRateK3!$F154:$V154*OFFSET(ReactionStoich!$E$5:$U$5,AS$2,0))*(TimeStep)*'Composition Moles'!$C144</f>
        <v>-0.13993118921883516</v>
      </c>
      <c r="AT132" s="19">
        <f ca="1">SUMPRODUCT(ReactionRateK3!$F154:$V154*OFFSET(ReactionStoich!$E$5:$U$5,AT$2,0))*(TimeStep)*'Composition Moles'!$C144</f>
        <v>-0.13993118921883516</v>
      </c>
      <c r="AU132" s="19">
        <f ca="1">SUMPRODUCT(ReactionRateK3!$F154:$V154*OFFSET(ReactionStoich!$E$5:$U$5,AU$2,0))*(TimeStep)*'Composition Moles'!$C144</f>
        <v>-0.13993118921883516</v>
      </c>
      <c r="AV132" s="19">
        <f ca="1">SUMPRODUCT(ReactionRateK3!$F154:$V154*OFFSET(ReactionStoich!$E$5:$U$5,AV$2,0))*(TimeStep)*'Composition Moles'!$C144</f>
        <v>0</v>
      </c>
      <c r="AW132" s="19">
        <f ca="1">SUMPRODUCT(ReactionRateK3!$F154:$V154*OFFSET(ReactionStoich!$E$5:$U$5,AW$2,0))*(TimeStep)*'Composition Moles'!$C144</f>
        <v>0</v>
      </c>
      <c r="AX132" s="19">
        <f ca="1">SUMPRODUCT(ReactionRateK3!$F154:$V154*OFFSET(ReactionStoich!$E$5:$U$5,AX$2,0))*(TimeStep)*'Composition Moles'!$C144</f>
        <v>0</v>
      </c>
      <c r="AY132" s="19">
        <f ca="1">SUMPRODUCT(ReactionRateK3!$F154:$V154*OFFSET(ReactionStoich!$E$5:$U$5,AY$2,0))*(TimeStep)*'Composition Moles'!$C144</f>
        <v>0</v>
      </c>
      <c r="AZ132" s="19">
        <f ca="1">SUMPRODUCT(ReactionRateK3!$F154:$V154*OFFSET(ReactionStoich!$E$5:$U$5,AZ$2,0))*(TimeStep)*'Composition Moles'!$C144</f>
        <v>0</v>
      </c>
      <c r="BA132" s="19">
        <f ca="1">SUMPRODUCT(ReactionRateK3!$F154:$V154*OFFSET(ReactionStoich!$E$5:$U$5,BA$2,0))*(TimeStep)*'Composition Moles'!$C144</f>
        <v>0</v>
      </c>
      <c r="BB132" s="19">
        <f ca="1">SUMPRODUCT(ReactionRateK3!$F154:$V154*OFFSET(ReactionStoich!$E$5:$U$5,BB$2,0))*(TimeStep)*'Composition Moles'!$C144</f>
        <v>0</v>
      </c>
      <c r="BC132" s="19">
        <f ca="1">SUMPRODUCT(ReactionRateK3!$F154:$V154*OFFSET(ReactionStoich!$E$5:$U$5,BC$2,0))*(TimeStep)*'Composition Moles'!$C144</f>
        <v>0</v>
      </c>
      <c r="BD132" s="19">
        <f ca="1">SUMPRODUCT(ReactionRateK3!$F154:$V154*OFFSET(ReactionStoich!$E$5:$U$5,BD$2,0))*(TimeStep)*'Composition Moles'!$C144</f>
        <v>0</v>
      </c>
      <c r="BE132" s="19">
        <f ca="1">SUMPRODUCT(ReactionRateK3!$F154:$V154*OFFSET(ReactionStoich!$E$5:$U$5,BE$2,0))*(TimeStep)*'Composition Moles'!$C144</f>
        <v>0</v>
      </c>
      <c r="BF132" s="19">
        <f ca="1">SUMPRODUCT(ReactionRateK3!$F154:$V154*OFFSET(ReactionStoich!$E$5:$U$5,BF$2,0))*(TimeStep)*'Composition Moles'!$C144</f>
        <v>0</v>
      </c>
      <c r="BG132" s="19">
        <f ca="1">SUMPRODUCT(ReactionRateK3!$F154:$V154*OFFSET(ReactionStoich!$E$5:$U$5,BG$2,0))*(TimeStep)*'Composition Moles'!$C144</f>
        <v>0</v>
      </c>
      <c r="BH132" s="19">
        <f ca="1">SUMPRODUCT(ReactionRateK3!$F154:$V154*OFFSET(ReactionStoich!$E$5:$U$5,BH$2,0))*(TimeStep)*'Composition Moles'!$C144</f>
        <v>0</v>
      </c>
      <c r="BI132" s="19">
        <f ca="1">SUMPRODUCT(ReactionRateK3!$F154:$V154*OFFSET(ReactionStoich!$E$5:$U$5,BI$2,0))*(TimeStep)*'Composition Moles'!$C144</f>
        <v>0</v>
      </c>
      <c r="BJ132" s="19">
        <f ca="1">SUMPRODUCT(ReactionRateK3!$F154:$V154*OFFSET(ReactionStoich!$E$5:$U$5,BJ$2,0))*(TimeStep)*'Composition Moles'!$C144</f>
        <v>0</v>
      </c>
      <c r="BK132" s="19">
        <f ca="1">SUMPRODUCT(ReactionRateK3!$F154:$V154*OFFSET(ReactionStoich!$E$5:$U$5,BK$2,0))*(TimeStep)*'Composition Moles'!$C144</f>
        <v>0</v>
      </c>
      <c r="BL132" s="19">
        <f ca="1">SUMPRODUCT(ReactionRateK3!$F154:$V154*OFFSET(ReactionStoich!$E$5:$U$5,BL$2,0))*(TimeStep)*'Composition Moles'!$C144</f>
        <v>0</v>
      </c>
      <c r="BM132" s="19">
        <f ca="1">SUMPRODUCT(ReactionRateK3!$F154:$V154*OFFSET(ReactionStoich!$E$5:$U$5,BM$2,0))*(TimeStep)*'Composition Moles'!$C144</f>
        <v>0</v>
      </c>
      <c r="BN132" s="19">
        <f ca="1">SUMPRODUCT(ReactionRateK3!$F154:$V154*OFFSET(ReactionStoich!$E$5:$U$5,BN$2,0))*(TimeStep)*'Composition Moles'!$C144</f>
        <v>0</v>
      </c>
      <c r="BO132" s="19">
        <f ca="1">SUMPRODUCT(ReactionRateK3!$F154:$V154*OFFSET(ReactionStoich!$E$5:$U$5,BO$2,0))*(TimeStep)*'Composition Moles'!$C144</f>
        <v>0</v>
      </c>
      <c r="BP132" s="19">
        <f ca="1">SUMPRODUCT(ReactionRateK3!$F154:$V154*OFFSET(ReactionStoich!$E$5:$U$5,BP$2,0))*(TimeStep)*'Composition Moles'!$C144</f>
        <v>0</v>
      </c>
      <c r="BQ132" s="19">
        <f ca="1">SUMPRODUCT(ReactionRateK3!$F154:$V154*OFFSET(ReactionStoich!$E$5:$U$5,BQ$2,0))*(TimeStep)*'Composition Moles'!$C144</f>
        <v>0</v>
      </c>
      <c r="BR132" s="19">
        <f ca="1">SUMPRODUCT(ReactionRateK3!$F154:$V154*OFFSET(ReactionStoich!$E$5:$U$5,BR$2,0))*(TimeStep)*'Composition Moles'!$C144</f>
        <v>0</v>
      </c>
      <c r="BS132" s="19">
        <f ca="1">SUMPRODUCT(ReactionRateK3!$F154:$V154*OFFSET(ReactionStoich!$E$5:$U$5,BS$2,0))*(TimeStep)*'Composition Moles'!$C144</f>
        <v>0</v>
      </c>
      <c r="BT132" s="19">
        <f ca="1">SUMPRODUCT(ReactionRateK3!$F154:$V154*OFFSET(ReactionStoich!$E$5:$U$5,BT$2,0))*(TimeStep)*'Composition Moles'!$C144</f>
        <v>0</v>
      </c>
      <c r="BU132" s="19">
        <f ca="1">SUMPRODUCT(ReactionRateK3!$F154:$V154*OFFSET(ReactionStoich!$E$5:$U$5,BU$2,0))*(TimeStep)*'Composition Moles'!$C144</f>
        <v>0</v>
      </c>
      <c r="BV132" s="19">
        <f ca="1">SUMPRODUCT(ReactionRateK3!$F154:$V154*OFFSET(ReactionStoich!$E$5:$U$5,BV$2,0))*(TimeStep)*'Composition Moles'!$C144</f>
        <v>0</v>
      </c>
      <c r="BW132" s="19">
        <f ca="1">SUMPRODUCT(ReactionRateK3!$F154:$V154*OFFSET(ReactionStoich!$E$5:$U$5,BW$2,0))*(TimeStep)*'Composition Moles'!$C144</f>
        <v>0</v>
      </c>
    </row>
    <row r="133" spans="1:75">
      <c r="A133">
        <f>ReactionRateK1!A155</f>
        <v>6.1499999999999861</v>
      </c>
      <c r="B133" s="20">
        <f t="shared" ca="1" si="8"/>
        <v>-1249.4386129425632</v>
      </c>
      <c r="C133" s="20">
        <f ca="1">'Composition Moles'!BZ145</f>
        <v>144072.06603791707</v>
      </c>
      <c r="D133" s="26">
        <f t="shared" ca="1" si="10"/>
        <v>8.6723168987785197E-3</v>
      </c>
      <c r="F133" s="19">
        <f ca="1">SUMPRODUCT(ReactionRateK3!$F155:$V155*OFFSET(ReactionStoich!$E$5:$U$5,F$2,0))*(TimeStep)*'Composition Moles'!$C145</f>
        <v>-1.802244781232466E-3</v>
      </c>
      <c r="G133" s="19">
        <f ca="1">SUMPRODUCT(ReactionRateK3!$F155:$V155*OFFSET(ReactionStoich!$E$5:$U$5,G$2,0))*(TimeStep)*'Composition Moles'!$C145</f>
        <v>0</v>
      </c>
      <c r="H133" s="19">
        <f ca="1">SUMPRODUCT(ReactionRateK3!$F155:$V155*OFFSET(ReactionStoich!$E$5:$U$5,H$2,0))*(TimeStep)*'Composition Moles'!$C145</f>
        <v>1.7997618839970054E-3</v>
      </c>
      <c r="I133" s="19">
        <f ca="1">SUMPRODUCT(ReactionRateK3!$F155:$V155*OFFSET(ReactionStoich!$E$5:$U$5,I$2,0))*(TimeStep)*'Composition Moles'!$C145</f>
        <v>2.4828972354606299E-6</v>
      </c>
      <c r="J133" s="19">
        <f ca="1">SUMPRODUCT(ReactionRateK3!$F155:$V155*OFFSET(ReactionStoich!$E$5:$U$5,J$2,0))*(TimeStep)*'Composition Moles'!$C145</f>
        <v>0</v>
      </c>
      <c r="K133" s="19">
        <f ca="1">SUMPRODUCT(ReactionRateK3!$F155:$V155*OFFSET(ReactionStoich!$E$5:$U$5,K$2,0))*(TimeStep)*'Composition Moles'!$C145</f>
        <v>0</v>
      </c>
      <c r="L133" s="19">
        <f ca="1">SUMPRODUCT(ReactionRateK3!$F155:$V155*OFFSET(ReactionStoich!$E$5:$U$5,L$2,0))*(TimeStep)*'Composition Moles'!$C145</f>
        <v>0</v>
      </c>
      <c r="M133" s="19">
        <f ca="1">SUMPRODUCT(ReactionRateK3!$F155:$V155*OFFSET(ReactionStoich!$E$5:$U$5,M$2,0))*(TimeStep)*'Composition Moles'!$C145</f>
        <v>0</v>
      </c>
      <c r="N133" s="19">
        <f ca="1">SUMPRODUCT(ReactionRateK3!$F155:$V155*OFFSET(ReactionStoich!$E$5:$U$5,N$2,0))*(TimeStep)*'Composition Moles'!$C145</f>
        <v>0</v>
      </c>
      <c r="O133" s="19">
        <f ca="1">SUMPRODUCT(ReactionRateK3!$F155:$V155*OFFSET(ReactionStoich!$E$5:$U$5,O$2,0))*(TimeStep)*'Composition Moles'!$C145</f>
        <v>0</v>
      </c>
      <c r="P133" s="19">
        <f ca="1">SUMPRODUCT(ReactionRateK3!$F155:$V155*OFFSET(ReactionStoich!$E$5:$U$5,P$2,0))*(TimeStep)*'Composition Moles'!$C145</f>
        <v>0</v>
      </c>
      <c r="Q133" s="19">
        <f ca="1">SUMPRODUCT(ReactionRateK3!$F155:$V155*OFFSET(ReactionStoich!$E$5:$U$5,Q$2,0))*(TimeStep)*'Composition Moles'!$C145</f>
        <v>0</v>
      </c>
      <c r="R133" s="19">
        <f ca="1">SUMPRODUCT(ReactionRateK3!$F155:$V155*OFFSET(ReactionStoich!$E$5:$U$5,R$2,0))*(TimeStep)*'Composition Moles'!$C145</f>
        <v>0</v>
      </c>
      <c r="S133" s="19">
        <f ca="1">SUMPRODUCT(ReactionRateK3!$F155:$V155*OFFSET(ReactionStoich!$E$5:$U$5,S$2,0))*(TimeStep)*'Composition Moles'!$C145</f>
        <v>0.43788301118467515</v>
      </c>
      <c r="T133" s="19">
        <f ca="1">SUMPRODUCT(ReactionRateK3!$F155:$V155*OFFSET(ReactionStoich!$E$5:$U$5,T$2,0))*(TimeStep)*'Composition Moles'!$C145</f>
        <v>0</v>
      </c>
      <c r="U133" s="19">
        <f ca="1">SUMPRODUCT(ReactionRateK3!$F155:$V155*OFFSET(ReactionStoich!$E$5:$U$5,U$2,0))*(TimeStep)*'Composition Moles'!$C145</f>
        <v>0</v>
      </c>
      <c r="V133" s="19">
        <f ca="1">SUMPRODUCT(ReactionRateK3!$F155:$V155*OFFSET(ReactionStoich!$E$5:$U$5,V$2,0))*(TimeStep)*'Composition Moles'!$C145</f>
        <v>0</v>
      </c>
      <c r="W133" s="19">
        <f ca="1">SUMPRODUCT(ReactionRateK3!$F155:$V155*OFFSET(ReactionStoich!$E$5:$U$5,W$2,0))*(TimeStep)*'Composition Moles'!$C145</f>
        <v>0</v>
      </c>
      <c r="X133" s="19">
        <f ca="1">SUMPRODUCT(ReactionRateK3!$F155:$V155*OFFSET(ReactionStoich!$E$5:$U$5,X$2,0))*(TimeStep)*'Composition Moles'!$C145</f>
        <v>0</v>
      </c>
      <c r="Y133" s="19">
        <f ca="1">SUMPRODUCT(ReactionRateK3!$F155:$V155*OFFSET(ReactionStoich!$E$5:$U$5,Y$2,0))*(TimeStep)*'Composition Moles'!$C145</f>
        <v>-1.2882963580637254</v>
      </c>
      <c r="Z133" s="19">
        <f ca="1">SUMPRODUCT(ReactionRateK3!$F155:$V155*OFFSET(ReactionStoich!$E$5:$U$5,Z$2,0))*(TimeStep)*'Composition Moles'!$C145</f>
        <v>0</v>
      </c>
      <c r="AA133" s="19">
        <f ca="1">SUMPRODUCT(ReactionRateK3!$F155:$V155*OFFSET(ReactionStoich!$E$5:$U$5,AA$2,0))*(TimeStep)*'Composition Moles'!$C145</f>
        <v>0</v>
      </c>
      <c r="AB133" s="19">
        <f ca="1">SUMPRODUCT(ReactionRateK3!$F155:$V155*OFFSET(ReactionStoich!$E$5:$U$5,AB$2,0))*(TimeStep)*'Composition Moles'!$C145</f>
        <v>0</v>
      </c>
      <c r="AC133" s="19">
        <f ca="1">SUMPRODUCT(ReactionRateK3!$F155:$V155*OFFSET(ReactionStoich!$E$5:$U$5,AC$2,0))*(TimeStep)*'Composition Moles'!$C145</f>
        <v>0</v>
      </c>
      <c r="AD133" s="19">
        <f ca="1">SUMPRODUCT(ReactionRateK3!$F155:$V155*OFFSET(ReactionStoich!$E$5:$U$5,AD$2,0))*(TimeStep)*'Composition Moles'!$C145</f>
        <v>0</v>
      </c>
      <c r="AE133" s="19">
        <f ca="1">SUMPRODUCT(ReactionRateK3!$F155:$V155*OFFSET(ReactionStoich!$E$5:$U$5,AE$2,0))*(TimeStep)*'Composition Moles'!$C145</f>
        <v>0</v>
      </c>
      <c r="AF133" s="19">
        <f ca="1">SUMPRODUCT(ReactionRateK3!$F155:$V155*OFFSET(ReactionStoich!$E$5:$U$5,AF$2,0))*(TimeStep)*'Composition Moles'!$C145</f>
        <v>0</v>
      </c>
      <c r="AG133" s="19">
        <f ca="1">SUMPRODUCT(ReactionRateK3!$F155:$V155*OFFSET(ReactionStoich!$E$5:$U$5,AG$2,0))*(TimeStep)*'Composition Moles'!$C145</f>
        <v>-2.9430761257638856E-3</v>
      </c>
      <c r="AH133" s="19">
        <f ca="1">SUMPRODUCT(ReactionRateK3!$F155:$V155*OFFSET(ReactionStoich!$E$5:$U$5,AH$2,0))*(TimeStep)*'Composition Moles'!$C145</f>
        <v>-0.88405901417854293</v>
      </c>
      <c r="AI133" s="19">
        <f ca="1">SUMPRODUCT(ReactionRateK3!$F155:$V155*OFFSET(ReactionStoich!$E$5:$U$5,AI$2,0))*(TimeStep)*'Composition Moles'!$C145</f>
        <v>1.9517940973209358</v>
      </c>
      <c r="AJ133" s="19">
        <f ca="1">SUMPRODUCT(ReactionRateK3!$F155:$V155*OFFSET(ReactionStoich!$E$5:$U$5,AJ$2,0))*(TimeStep)*'Composition Moles'!$C145</f>
        <v>0.20175864801649701</v>
      </c>
      <c r="AK133" s="19">
        <f ca="1">SUMPRODUCT(ReactionRateK3!$F155:$V155*OFFSET(ReactionStoich!$E$5:$U$5,AK$2,0))*(TimeStep)*'Composition Moles'!$C145</f>
        <v>0</v>
      </c>
      <c r="AL133" s="19">
        <f ca="1">SUMPRODUCT(ReactionRateK3!$F155:$V155*OFFSET(ReactionStoich!$E$5:$U$5,AL$2,0))*(TimeStep)*'Composition Moles'!$C145</f>
        <v>0</v>
      </c>
      <c r="AM133" s="19">
        <f ca="1">SUMPRODUCT(ReactionRateK3!$F155:$V155*OFFSET(ReactionStoich!$E$5:$U$5,AM$2,0))*(TimeStep)*'Composition Moles'!$C145</f>
        <v>0</v>
      </c>
      <c r="AN133" s="19">
        <f ca="1">SUMPRODUCT(ReactionRateK3!$F155:$V155*OFFSET(ReactionStoich!$E$5:$U$5,AN$2,0))*(TimeStep)*'Composition Moles'!$C145</f>
        <v>0</v>
      </c>
      <c r="AO133" s="19">
        <f ca="1">SUMPRODUCT(ReactionRateK3!$F155:$V155*OFFSET(ReactionStoich!$E$5:$U$5,AO$2,0))*(TimeStep)*'Composition Moles'!$C145</f>
        <v>-2.4828972354606299E-6</v>
      </c>
      <c r="AP133" s="19">
        <f ca="1">SUMPRODUCT(ReactionRateK3!$F155:$V155*OFFSET(ReactionStoich!$E$5:$U$5,AP$2,0))*(TimeStep)*'Composition Moles'!$C145</f>
        <v>-1.4394304773089647E-3</v>
      </c>
      <c r="AQ133" s="19">
        <f ca="1">SUMPRODUCT(ReactionRateK3!$F155:$V155*OFFSET(ReactionStoich!$E$5:$U$5,AQ$2,0))*(TimeStep)*'Composition Moles'!$C145</f>
        <v>0</v>
      </c>
      <c r="AR133" s="19">
        <f ca="1">SUMPRODUCT(ReactionRateK3!$F155:$V155*OFFSET(ReactionStoich!$E$5:$U$5,AR$2,0))*(TimeStep)*'Composition Moles'!$C145</f>
        <v>0</v>
      </c>
      <c r="AS133" s="19">
        <f ca="1">SUMPRODUCT(ReactionRateK3!$F155:$V155*OFFSET(ReactionStoich!$E$5:$U$5,AS$2,0))*(TimeStep)*'Composition Moles'!$C145</f>
        <v>-0.13823179825984375</v>
      </c>
      <c r="AT133" s="19">
        <f ca="1">SUMPRODUCT(ReactionRateK3!$F155:$V155*OFFSET(ReactionStoich!$E$5:$U$5,AT$2,0))*(TimeStep)*'Composition Moles'!$C145</f>
        <v>-0.13823179825984375</v>
      </c>
      <c r="AU133" s="19">
        <f ca="1">SUMPRODUCT(ReactionRateK3!$F155:$V155*OFFSET(ReactionStoich!$E$5:$U$5,AU$2,0))*(TimeStep)*'Composition Moles'!$C145</f>
        <v>-0.13823179825984375</v>
      </c>
      <c r="AV133" s="19">
        <f ca="1">SUMPRODUCT(ReactionRateK3!$F155:$V155*OFFSET(ReactionStoich!$E$5:$U$5,AV$2,0))*(TimeStep)*'Composition Moles'!$C145</f>
        <v>0</v>
      </c>
      <c r="AW133" s="19">
        <f ca="1">SUMPRODUCT(ReactionRateK3!$F155:$V155*OFFSET(ReactionStoich!$E$5:$U$5,AW$2,0))*(TimeStep)*'Composition Moles'!$C145</f>
        <v>0</v>
      </c>
      <c r="AX133" s="19">
        <f ca="1">SUMPRODUCT(ReactionRateK3!$F155:$V155*OFFSET(ReactionStoich!$E$5:$U$5,AX$2,0))*(TimeStep)*'Composition Moles'!$C145</f>
        <v>0</v>
      </c>
      <c r="AY133" s="19">
        <f ca="1">SUMPRODUCT(ReactionRateK3!$F155:$V155*OFFSET(ReactionStoich!$E$5:$U$5,AY$2,0))*(TimeStep)*'Composition Moles'!$C145</f>
        <v>0</v>
      </c>
      <c r="AZ133" s="19">
        <f ca="1">SUMPRODUCT(ReactionRateK3!$F155:$V155*OFFSET(ReactionStoich!$E$5:$U$5,AZ$2,0))*(TimeStep)*'Composition Moles'!$C145</f>
        <v>0</v>
      </c>
      <c r="BA133" s="19">
        <f ca="1">SUMPRODUCT(ReactionRateK3!$F155:$V155*OFFSET(ReactionStoich!$E$5:$U$5,BA$2,0))*(TimeStep)*'Composition Moles'!$C145</f>
        <v>0</v>
      </c>
      <c r="BB133" s="19">
        <f ca="1">SUMPRODUCT(ReactionRateK3!$F155:$V155*OFFSET(ReactionStoich!$E$5:$U$5,BB$2,0))*(TimeStep)*'Composition Moles'!$C145</f>
        <v>0</v>
      </c>
      <c r="BC133" s="19">
        <f ca="1">SUMPRODUCT(ReactionRateK3!$F155:$V155*OFFSET(ReactionStoich!$E$5:$U$5,BC$2,0))*(TimeStep)*'Composition Moles'!$C145</f>
        <v>0</v>
      </c>
      <c r="BD133" s="19">
        <f ca="1">SUMPRODUCT(ReactionRateK3!$F155:$V155*OFFSET(ReactionStoich!$E$5:$U$5,BD$2,0))*(TimeStep)*'Composition Moles'!$C145</f>
        <v>0</v>
      </c>
      <c r="BE133" s="19">
        <f ca="1">SUMPRODUCT(ReactionRateK3!$F155:$V155*OFFSET(ReactionStoich!$E$5:$U$5,BE$2,0))*(TimeStep)*'Composition Moles'!$C145</f>
        <v>0</v>
      </c>
      <c r="BF133" s="19">
        <f ca="1">SUMPRODUCT(ReactionRateK3!$F155:$V155*OFFSET(ReactionStoich!$E$5:$U$5,BF$2,0))*(TimeStep)*'Composition Moles'!$C145</f>
        <v>0</v>
      </c>
      <c r="BG133" s="19">
        <f ca="1">SUMPRODUCT(ReactionRateK3!$F155:$V155*OFFSET(ReactionStoich!$E$5:$U$5,BG$2,0))*(TimeStep)*'Composition Moles'!$C145</f>
        <v>0</v>
      </c>
      <c r="BH133" s="19">
        <f ca="1">SUMPRODUCT(ReactionRateK3!$F155:$V155*OFFSET(ReactionStoich!$E$5:$U$5,BH$2,0))*(TimeStep)*'Composition Moles'!$C145</f>
        <v>0</v>
      </c>
      <c r="BI133" s="19">
        <f ca="1">SUMPRODUCT(ReactionRateK3!$F155:$V155*OFFSET(ReactionStoich!$E$5:$U$5,BI$2,0))*(TimeStep)*'Composition Moles'!$C145</f>
        <v>0</v>
      </c>
      <c r="BJ133" s="19">
        <f ca="1">SUMPRODUCT(ReactionRateK3!$F155:$V155*OFFSET(ReactionStoich!$E$5:$U$5,BJ$2,0))*(TimeStep)*'Composition Moles'!$C145</f>
        <v>0</v>
      </c>
      <c r="BK133" s="19">
        <f ca="1">SUMPRODUCT(ReactionRateK3!$F155:$V155*OFFSET(ReactionStoich!$E$5:$U$5,BK$2,0))*(TimeStep)*'Composition Moles'!$C145</f>
        <v>0</v>
      </c>
      <c r="BL133" s="19">
        <f ca="1">SUMPRODUCT(ReactionRateK3!$F155:$V155*OFFSET(ReactionStoich!$E$5:$U$5,BL$2,0))*(TimeStep)*'Composition Moles'!$C145</f>
        <v>0</v>
      </c>
      <c r="BM133" s="19">
        <f ca="1">SUMPRODUCT(ReactionRateK3!$F155:$V155*OFFSET(ReactionStoich!$E$5:$U$5,BM$2,0))*(TimeStep)*'Composition Moles'!$C145</f>
        <v>0</v>
      </c>
      <c r="BN133" s="19">
        <f ca="1">SUMPRODUCT(ReactionRateK3!$F155:$V155*OFFSET(ReactionStoich!$E$5:$U$5,BN$2,0))*(TimeStep)*'Composition Moles'!$C145</f>
        <v>0</v>
      </c>
      <c r="BO133" s="19">
        <f ca="1">SUMPRODUCT(ReactionRateK3!$F155:$V155*OFFSET(ReactionStoich!$E$5:$U$5,BO$2,0))*(TimeStep)*'Composition Moles'!$C145</f>
        <v>0</v>
      </c>
      <c r="BP133" s="19">
        <f ca="1">SUMPRODUCT(ReactionRateK3!$F155:$V155*OFFSET(ReactionStoich!$E$5:$U$5,BP$2,0))*(TimeStep)*'Composition Moles'!$C145</f>
        <v>0</v>
      </c>
      <c r="BQ133" s="19">
        <f ca="1">SUMPRODUCT(ReactionRateK3!$F155:$V155*OFFSET(ReactionStoich!$E$5:$U$5,BQ$2,0))*(TimeStep)*'Composition Moles'!$C145</f>
        <v>0</v>
      </c>
      <c r="BR133" s="19">
        <f ca="1">SUMPRODUCT(ReactionRateK3!$F155:$V155*OFFSET(ReactionStoich!$E$5:$U$5,BR$2,0))*(TimeStep)*'Composition Moles'!$C145</f>
        <v>0</v>
      </c>
      <c r="BS133" s="19">
        <f ca="1">SUMPRODUCT(ReactionRateK3!$F155:$V155*OFFSET(ReactionStoich!$E$5:$U$5,BS$2,0))*(TimeStep)*'Composition Moles'!$C145</f>
        <v>0</v>
      </c>
      <c r="BT133" s="19">
        <f ca="1">SUMPRODUCT(ReactionRateK3!$F155:$V155*OFFSET(ReactionStoich!$E$5:$U$5,BT$2,0))*(TimeStep)*'Composition Moles'!$C145</f>
        <v>0</v>
      </c>
      <c r="BU133" s="19">
        <f ca="1">SUMPRODUCT(ReactionRateK3!$F155:$V155*OFFSET(ReactionStoich!$E$5:$U$5,BU$2,0))*(TimeStep)*'Composition Moles'!$C145</f>
        <v>0</v>
      </c>
      <c r="BV133" s="19">
        <f ca="1">SUMPRODUCT(ReactionRateK3!$F155:$V155*OFFSET(ReactionStoich!$E$5:$U$5,BV$2,0))*(TimeStep)*'Composition Moles'!$C145</f>
        <v>0</v>
      </c>
      <c r="BW133" s="19">
        <f ca="1">SUMPRODUCT(ReactionRateK3!$F155:$V155*OFFSET(ReactionStoich!$E$5:$U$5,BW$2,0))*(TimeStep)*'Composition Moles'!$C145</f>
        <v>0</v>
      </c>
    </row>
    <row r="134" spans="1:75">
      <c r="A134">
        <f>ReactionRateK1!A156</f>
        <v>6.199999999999986</v>
      </c>
      <c r="B134" s="20">
        <f t="shared" ca="1" si="8"/>
        <v>-1247.0624509866284</v>
      </c>
      <c r="C134" s="20">
        <f ca="1">'Composition Moles'!BZ146</f>
        <v>144064.50959823665</v>
      </c>
      <c r="D134" s="26">
        <f t="shared" ca="1" si="10"/>
        <v>8.656278041444098E-3</v>
      </c>
      <c r="F134" s="19">
        <f ca="1">SUMPRODUCT(ReactionRateK3!$F156:$V156*OFFSET(ReactionStoich!$E$5:$U$5,F$2,0))*(TimeStep)*'Composition Moles'!$C146</f>
        <v>-1.7044994078499803E-3</v>
      </c>
      <c r="G134" s="19">
        <f ca="1">SUMPRODUCT(ReactionRateK3!$F156:$V156*OFFSET(ReactionStoich!$E$5:$U$5,G$2,0))*(TimeStep)*'Composition Moles'!$C146</f>
        <v>0</v>
      </c>
      <c r="H134" s="19">
        <f ca="1">SUMPRODUCT(ReactionRateK3!$F156:$V156*OFFSET(ReactionStoich!$E$5:$U$5,H$2,0))*(TimeStep)*'Composition Moles'!$C146</f>
        <v>1.7022701639789147E-3</v>
      </c>
      <c r="I134" s="19">
        <f ca="1">SUMPRODUCT(ReactionRateK3!$F156:$V156*OFFSET(ReactionStoich!$E$5:$U$5,I$2,0))*(TimeStep)*'Composition Moles'!$C146</f>
        <v>2.2292438710656724E-6</v>
      </c>
      <c r="J134" s="19">
        <f ca="1">SUMPRODUCT(ReactionRateK3!$F156:$V156*OFFSET(ReactionStoich!$E$5:$U$5,J$2,0))*(TimeStep)*'Composition Moles'!$C146</f>
        <v>0</v>
      </c>
      <c r="K134" s="19">
        <f ca="1">SUMPRODUCT(ReactionRateK3!$F156:$V156*OFFSET(ReactionStoich!$E$5:$U$5,K$2,0))*(TimeStep)*'Composition Moles'!$C146</f>
        <v>0</v>
      </c>
      <c r="L134" s="19">
        <f ca="1">SUMPRODUCT(ReactionRateK3!$F156:$V156*OFFSET(ReactionStoich!$E$5:$U$5,L$2,0))*(TimeStep)*'Composition Moles'!$C146</f>
        <v>0</v>
      </c>
      <c r="M134" s="19">
        <f ca="1">SUMPRODUCT(ReactionRateK3!$F156:$V156*OFFSET(ReactionStoich!$E$5:$U$5,M$2,0))*(TimeStep)*'Composition Moles'!$C146</f>
        <v>0</v>
      </c>
      <c r="N134" s="19">
        <f ca="1">SUMPRODUCT(ReactionRateK3!$F156:$V156*OFFSET(ReactionStoich!$E$5:$U$5,N$2,0))*(TimeStep)*'Composition Moles'!$C146</f>
        <v>0</v>
      </c>
      <c r="O134" s="19">
        <f ca="1">SUMPRODUCT(ReactionRateK3!$F156:$V156*OFFSET(ReactionStoich!$E$5:$U$5,O$2,0))*(TimeStep)*'Composition Moles'!$C146</f>
        <v>0</v>
      </c>
      <c r="P134" s="19">
        <f ca="1">SUMPRODUCT(ReactionRateK3!$F156:$V156*OFFSET(ReactionStoich!$E$5:$U$5,P$2,0))*(TimeStep)*'Composition Moles'!$C146</f>
        <v>0</v>
      </c>
      <c r="Q134" s="19">
        <f ca="1">SUMPRODUCT(ReactionRateK3!$F156:$V156*OFFSET(ReactionStoich!$E$5:$U$5,Q$2,0))*(TimeStep)*'Composition Moles'!$C146</f>
        <v>0</v>
      </c>
      <c r="R134" s="19">
        <f ca="1">SUMPRODUCT(ReactionRateK3!$F156:$V156*OFFSET(ReactionStoich!$E$5:$U$5,R$2,0))*(TimeStep)*'Composition Moles'!$C146</f>
        <v>0</v>
      </c>
      <c r="S134" s="19">
        <f ca="1">SUMPRODUCT(ReactionRateK3!$F156:$V156*OFFSET(ReactionStoich!$E$5:$U$5,S$2,0))*(TimeStep)*'Composition Moles'!$C146</f>
        <v>0.41906831118811461</v>
      </c>
      <c r="T134" s="19">
        <f ca="1">SUMPRODUCT(ReactionRateK3!$F156:$V156*OFFSET(ReactionStoich!$E$5:$U$5,T$2,0))*(TimeStep)*'Composition Moles'!$C146</f>
        <v>0</v>
      </c>
      <c r="U134" s="19">
        <f ca="1">SUMPRODUCT(ReactionRateK3!$F156:$V156*OFFSET(ReactionStoich!$E$5:$U$5,U$2,0))*(TimeStep)*'Composition Moles'!$C146</f>
        <v>0</v>
      </c>
      <c r="V134" s="19">
        <f ca="1">SUMPRODUCT(ReactionRateK3!$F156:$V156*OFFSET(ReactionStoich!$E$5:$U$5,V$2,0))*(TimeStep)*'Composition Moles'!$C146</f>
        <v>0</v>
      </c>
      <c r="W134" s="19">
        <f ca="1">SUMPRODUCT(ReactionRateK3!$F156:$V156*OFFSET(ReactionStoich!$E$5:$U$5,W$2,0))*(TimeStep)*'Composition Moles'!$C146</f>
        <v>0</v>
      </c>
      <c r="X134" s="19">
        <f ca="1">SUMPRODUCT(ReactionRateK3!$F156:$V156*OFFSET(ReactionStoich!$E$5:$U$5,X$2,0))*(TimeStep)*'Composition Moles'!$C146</f>
        <v>0</v>
      </c>
      <c r="Y134" s="19">
        <f ca="1">SUMPRODUCT(ReactionRateK3!$F156:$V156*OFFSET(ReactionStoich!$E$5:$U$5,Y$2,0))*(TimeStep)*'Composition Moles'!$C146</f>
        <v>-1.2457519371995394</v>
      </c>
      <c r="Z134" s="19">
        <f ca="1">SUMPRODUCT(ReactionRateK3!$F156:$V156*OFFSET(ReactionStoich!$E$5:$U$5,Z$2,0))*(TimeStep)*'Composition Moles'!$C146</f>
        <v>0</v>
      </c>
      <c r="AA134" s="19">
        <f ca="1">SUMPRODUCT(ReactionRateK3!$F156:$V156*OFFSET(ReactionStoich!$E$5:$U$5,AA$2,0))*(TimeStep)*'Composition Moles'!$C146</f>
        <v>0</v>
      </c>
      <c r="AB134" s="19">
        <f ca="1">SUMPRODUCT(ReactionRateK3!$F156:$V156*OFFSET(ReactionStoich!$E$5:$U$5,AB$2,0))*(TimeStep)*'Composition Moles'!$C146</f>
        <v>0</v>
      </c>
      <c r="AC134" s="19">
        <f ca="1">SUMPRODUCT(ReactionRateK3!$F156:$V156*OFFSET(ReactionStoich!$E$5:$U$5,AC$2,0))*(TimeStep)*'Composition Moles'!$C146</f>
        <v>0</v>
      </c>
      <c r="AD134" s="19">
        <f ca="1">SUMPRODUCT(ReactionRateK3!$F156:$V156*OFFSET(ReactionStoich!$E$5:$U$5,AD$2,0))*(TimeStep)*'Composition Moles'!$C146</f>
        <v>0</v>
      </c>
      <c r="AE134" s="19">
        <f ca="1">SUMPRODUCT(ReactionRateK3!$F156:$V156*OFFSET(ReactionStoich!$E$5:$U$5,AE$2,0))*(TimeStep)*'Composition Moles'!$C146</f>
        <v>0</v>
      </c>
      <c r="AF134" s="19">
        <f ca="1">SUMPRODUCT(ReactionRateK3!$F156:$V156*OFFSET(ReactionStoich!$E$5:$U$5,AF$2,0))*(TimeStep)*'Composition Moles'!$C146</f>
        <v>0</v>
      </c>
      <c r="AG134" s="19">
        <f ca="1">SUMPRODUCT(ReactionRateK3!$F156:$V156*OFFSET(ReactionStoich!$E$5:$U$5,AG$2,0))*(TimeStep)*'Composition Moles'!$C146</f>
        <v>-2.799531073526118E-3</v>
      </c>
      <c r="AH134" s="19">
        <f ca="1">SUMPRODUCT(ReactionRateK3!$F156:$V156*OFFSET(ReactionStoich!$E$5:$U$5,AH$2,0))*(TimeStep)*'Composition Moles'!$C146</f>
        <v>-0.88167643199166179</v>
      </c>
      <c r="AI134" s="19">
        <f ca="1">SUMPRODUCT(ReactionRateK3!$F156:$V156*OFFSET(ReactionStoich!$E$5:$U$5,AI$2,0))*(TimeStep)*'Composition Moles'!$C146</f>
        <v>1.9277387759109479</v>
      </c>
      <c r="AJ134" s="19">
        <f ca="1">SUMPRODUCT(ReactionRateK3!$F156:$V156*OFFSET(ReactionStoich!$E$5:$U$5,AJ$2,0))*(TimeStep)*'Composition Moles'!$C146</f>
        <v>0.1944473560485464</v>
      </c>
      <c r="AK134" s="19">
        <f ca="1">SUMPRODUCT(ReactionRateK3!$F156:$V156*OFFSET(ReactionStoich!$E$5:$U$5,AK$2,0))*(TimeStep)*'Composition Moles'!$C146</f>
        <v>0</v>
      </c>
      <c r="AL134" s="19">
        <f ca="1">SUMPRODUCT(ReactionRateK3!$F156:$V156*OFFSET(ReactionStoich!$E$5:$U$5,AL$2,0))*(TimeStep)*'Composition Moles'!$C146</f>
        <v>0</v>
      </c>
      <c r="AM134" s="19">
        <f ca="1">SUMPRODUCT(ReactionRateK3!$F156:$V156*OFFSET(ReactionStoich!$E$5:$U$5,AM$2,0))*(TimeStep)*'Composition Moles'!$C146</f>
        <v>0</v>
      </c>
      <c r="AN134" s="19">
        <f ca="1">SUMPRODUCT(ReactionRateK3!$F156:$V156*OFFSET(ReactionStoich!$E$5:$U$5,AN$2,0))*(TimeStep)*'Composition Moles'!$C146</f>
        <v>0</v>
      </c>
      <c r="AO134" s="19">
        <f ca="1">SUMPRODUCT(ReactionRateK3!$F156:$V156*OFFSET(ReactionStoich!$E$5:$U$5,AO$2,0))*(TimeStep)*'Composition Moles'!$C146</f>
        <v>-2.2292438710656724E-6</v>
      </c>
      <c r="AP134" s="19">
        <f ca="1">SUMPRODUCT(ReactionRateK3!$F156:$V156*OFFSET(ReactionStoich!$E$5:$U$5,AP$2,0))*(TimeStep)*'Composition Moles'!$C146</f>
        <v>-1.3426081546055284E-3</v>
      </c>
      <c r="AQ134" s="19">
        <f ca="1">SUMPRODUCT(ReactionRateK3!$F156:$V156*OFFSET(ReactionStoich!$E$5:$U$5,AQ$2,0))*(TimeStep)*'Composition Moles'!$C146</f>
        <v>0</v>
      </c>
      <c r="AR134" s="19">
        <f ca="1">SUMPRODUCT(ReactionRateK3!$F156:$V156*OFFSET(ReactionStoich!$E$5:$U$5,AR$2,0))*(TimeStep)*'Composition Moles'!$C146</f>
        <v>0</v>
      </c>
      <c r="AS134" s="19">
        <f ca="1">SUMPRODUCT(ReactionRateK3!$F156:$V156*OFFSET(ReactionStoich!$E$5:$U$5,AS$2,0))*(TimeStep)*'Composition Moles'!$C146</f>
        <v>-0.13656056849480158</v>
      </c>
      <c r="AT134" s="19">
        <f ca="1">SUMPRODUCT(ReactionRateK3!$F156:$V156*OFFSET(ReactionStoich!$E$5:$U$5,AT$2,0))*(TimeStep)*'Composition Moles'!$C146</f>
        <v>-0.13656056849480158</v>
      </c>
      <c r="AU134" s="19">
        <f ca="1">SUMPRODUCT(ReactionRateK3!$F156:$V156*OFFSET(ReactionStoich!$E$5:$U$5,AU$2,0))*(TimeStep)*'Composition Moles'!$C146</f>
        <v>-0.13656056849480158</v>
      </c>
      <c r="AV134" s="19">
        <f ca="1">SUMPRODUCT(ReactionRateK3!$F156:$V156*OFFSET(ReactionStoich!$E$5:$U$5,AV$2,0))*(TimeStep)*'Composition Moles'!$C146</f>
        <v>0</v>
      </c>
      <c r="AW134" s="19">
        <f ca="1">SUMPRODUCT(ReactionRateK3!$F156:$V156*OFFSET(ReactionStoich!$E$5:$U$5,AW$2,0))*(TimeStep)*'Composition Moles'!$C146</f>
        <v>0</v>
      </c>
      <c r="AX134" s="19">
        <f ca="1">SUMPRODUCT(ReactionRateK3!$F156:$V156*OFFSET(ReactionStoich!$E$5:$U$5,AX$2,0))*(TimeStep)*'Composition Moles'!$C146</f>
        <v>0</v>
      </c>
      <c r="AY134" s="19">
        <f ca="1">SUMPRODUCT(ReactionRateK3!$F156:$V156*OFFSET(ReactionStoich!$E$5:$U$5,AY$2,0))*(TimeStep)*'Composition Moles'!$C146</f>
        <v>0</v>
      </c>
      <c r="AZ134" s="19">
        <f ca="1">SUMPRODUCT(ReactionRateK3!$F156:$V156*OFFSET(ReactionStoich!$E$5:$U$5,AZ$2,0))*(TimeStep)*'Composition Moles'!$C146</f>
        <v>0</v>
      </c>
      <c r="BA134" s="19">
        <f ca="1">SUMPRODUCT(ReactionRateK3!$F156:$V156*OFFSET(ReactionStoich!$E$5:$U$5,BA$2,0))*(TimeStep)*'Composition Moles'!$C146</f>
        <v>0</v>
      </c>
      <c r="BB134" s="19">
        <f ca="1">SUMPRODUCT(ReactionRateK3!$F156:$V156*OFFSET(ReactionStoich!$E$5:$U$5,BB$2,0))*(TimeStep)*'Composition Moles'!$C146</f>
        <v>0</v>
      </c>
      <c r="BC134" s="19">
        <f ca="1">SUMPRODUCT(ReactionRateK3!$F156:$V156*OFFSET(ReactionStoich!$E$5:$U$5,BC$2,0))*(TimeStep)*'Composition Moles'!$C146</f>
        <v>0</v>
      </c>
      <c r="BD134" s="19">
        <f ca="1">SUMPRODUCT(ReactionRateK3!$F156:$V156*OFFSET(ReactionStoich!$E$5:$U$5,BD$2,0))*(TimeStep)*'Composition Moles'!$C146</f>
        <v>0</v>
      </c>
      <c r="BE134" s="19">
        <f ca="1">SUMPRODUCT(ReactionRateK3!$F156:$V156*OFFSET(ReactionStoich!$E$5:$U$5,BE$2,0))*(TimeStep)*'Composition Moles'!$C146</f>
        <v>0</v>
      </c>
      <c r="BF134" s="19">
        <f ca="1">SUMPRODUCT(ReactionRateK3!$F156:$V156*OFFSET(ReactionStoich!$E$5:$U$5,BF$2,0))*(TimeStep)*'Composition Moles'!$C146</f>
        <v>0</v>
      </c>
      <c r="BG134" s="19">
        <f ca="1">SUMPRODUCT(ReactionRateK3!$F156:$V156*OFFSET(ReactionStoich!$E$5:$U$5,BG$2,0))*(TimeStep)*'Composition Moles'!$C146</f>
        <v>0</v>
      </c>
      <c r="BH134" s="19">
        <f ca="1">SUMPRODUCT(ReactionRateK3!$F156:$V156*OFFSET(ReactionStoich!$E$5:$U$5,BH$2,0))*(TimeStep)*'Composition Moles'!$C146</f>
        <v>0</v>
      </c>
      <c r="BI134" s="19">
        <f ca="1">SUMPRODUCT(ReactionRateK3!$F156:$V156*OFFSET(ReactionStoich!$E$5:$U$5,BI$2,0))*(TimeStep)*'Composition Moles'!$C146</f>
        <v>0</v>
      </c>
      <c r="BJ134" s="19">
        <f ca="1">SUMPRODUCT(ReactionRateK3!$F156:$V156*OFFSET(ReactionStoich!$E$5:$U$5,BJ$2,0))*(TimeStep)*'Composition Moles'!$C146</f>
        <v>0</v>
      </c>
      <c r="BK134" s="19">
        <f ca="1">SUMPRODUCT(ReactionRateK3!$F156:$V156*OFFSET(ReactionStoich!$E$5:$U$5,BK$2,0))*(TimeStep)*'Composition Moles'!$C146</f>
        <v>0</v>
      </c>
      <c r="BL134" s="19">
        <f ca="1">SUMPRODUCT(ReactionRateK3!$F156:$V156*OFFSET(ReactionStoich!$E$5:$U$5,BL$2,0))*(TimeStep)*'Composition Moles'!$C146</f>
        <v>0</v>
      </c>
      <c r="BM134" s="19">
        <f ca="1">SUMPRODUCT(ReactionRateK3!$F156:$V156*OFFSET(ReactionStoich!$E$5:$U$5,BM$2,0))*(TimeStep)*'Composition Moles'!$C146</f>
        <v>0</v>
      </c>
      <c r="BN134" s="19">
        <f ca="1">SUMPRODUCT(ReactionRateK3!$F156:$V156*OFFSET(ReactionStoich!$E$5:$U$5,BN$2,0))*(TimeStep)*'Composition Moles'!$C146</f>
        <v>0</v>
      </c>
      <c r="BO134" s="19">
        <f ca="1">SUMPRODUCT(ReactionRateK3!$F156:$V156*OFFSET(ReactionStoich!$E$5:$U$5,BO$2,0))*(TimeStep)*'Composition Moles'!$C146</f>
        <v>0</v>
      </c>
      <c r="BP134" s="19">
        <f ca="1">SUMPRODUCT(ReactionRateK3!$F156:$V156*OFFSET(ReactionStoich!$E$5:$U$5,BP$2,0))*(TimeStep)*'Composition Moles'!$C146</f>
        <v>0</v>
      </c>
      <c r="BQ134" s="19">
        <f ca="1">SUMPRODUCT(ReactionRateK3!$F156:$V156*OFFSET(ReactionStoich!$E$5:$U$5,BQ$2,0))*(TimeStep)*'Composition Moles'!$C146</f>
        <v>0</v>
      </c>
      <c r="BR134" s="19">
        <f ca="1">SUMPRODUCT(ReactionRateK3!$F156:$V156*OFFSET(ReactionStoich!$E$5:$U$5,BR$2,0))*(TimeStep)*'Composition Moles'!$C146</f>
        <v>0</v>
      </c>
      <c r="BS134" s="19">
        <f ca="1">SUMPRODUCT(ReactionRateK3!$F156:$V156*OFFSET(ReactionStoich!$E$5:$U$5,BS$2,0))*(TimeStep)*'Composition Moles'!$C146</f>
        <v>0</v>
      </c>
      <c r="BT134" s="19">
        <f ca="1">SUMPRODUCT(ReactionRateK3!$F156:$V156*OFFSET(ReactionStoich!$E$5:$U$5,BT$2,0))*(TimeStep)*'Composition Moles'!$C146</f>
        <v>0</v>
      </c>
      <c r="BU134" s="19">
        <f ca="1">SUMPRODUCT(ReactionRateK3!$F156:$V156*OFFSET(ReactionStoich!$E$5:$U$5,BU$2,0))*(TimeStep)*'Composition Moles'!$C146</f>
        <v>0</v>
      </c>
      <c r="BV134" s="19">
        <f ca="1">SUMPRODUCT(ReactionRateK3!$F156:$V156*OFFSET(ReactionStoich!$E$5:$U$5,BV$2,0))*(TimeStep)*'Composition Moles'!$C146</f>
        <v>0</v>
      </c>
      <c r="BW134" s="19">
        <f ca="1">SUMPRODUCT(ReactionRateK3!$F156:$V156*OFFSET(ReactionStoich!$E$5:$U$5,BW$2,0))*(TimeStep)*'Composition Moles'!$C146</f>
        <v>0</v>
      </c>
    </row>
    <row r="135" spans="1:75">
      <c r="A135">
        <f>ReactionRateK1!A157</f>
        <v>6.2499999999999858</v>
      </c>
      <c r="B135" s="20">
        <f t="shared" ca="1" si="8"/>
        <v>-1245.5814103259154</v>
      </c>
      <c r="C135" s="20">
        <f ca="1">'Composition Moles'!BZ147</f>
        <v>144056.86874962292</v>
      </c>
      <c r="D135" s="26">
        <f t="shared" ca="1" si="10"/>
        <v>8.6464562303571225E-3</v>
      </c>
      <c r="F135" s="19">
        <f ca="1">SUMPRODUCT(ReactionRateK3!$F157:$V157*OFFSET(ReactionStoich!$E$5:$U$5,F$2,0))*(TimeStep)*'Composition Moles'!$C147</f>
        <v>-1.613357888715853E-3</v>
      </c>
      <c r="G135" s="19">
        <f ca="1">SUMPRODUCT(ReactionRateK3!$F157:$V157*OFFSET(ReactionStoich!$E$5:$U$5,G$2,0))*(TimeStep)*'Composition Moles'!$C147</f>
        <v>0</v>
      </c>
      <c r="H135" s="19">
        <f ca="1">SUMPRODUCT(ReactionRateK3!$F157:$V157*OFFSET(ReactionStoich!$E$5:$U$5,H$2,0))*(TimeStep)*'Composition Moles'!$C147</f>
        <v>1.6113563808856355E-3</v>
      </c>
      <c r="I135" s="19">
        <f ca="1">SUMPRODUCT(ReactionRateK3!$F157:$V157*OFFSET(ReactionStoich!$E$5:$U$5,I$2,0))*(TimeStep)*'Composition Moles'!$C147</f>
        <v>2.0015078302177455E-6</v>
      </c>
      <c r="J135" s="19">
        <f ca="1">SUMPRODUCT(ReactionRateK3!$F157:$V157*OFFSET(ReactionStoich!$E$5:$U$5,J$2,0))*(TimeStep)*'Composition Moles'!$C147</f>
        <v>0</v>
      </c>
      <c r="K135" s="19">
        <f ca="1">SUMPRODUCT(ReactionRateK3!$F157:$V157*OFFSET(ReactionStoich!$E$5:$U$5,K$2,0))*(TimeStep)*'Composition Moles'!$C147</f>
        <v>0</v>
      </c>
      <c r="L135" s="19">
        <f ca="1">SUMPRODUCT(ReactionRateK3!$F157:$V157*OFFSET(ReactionStoich!$E$5:$U$5,L$2,0))*(TimeStep)*'Composition Moles'!$C147</f>
        <v>0</v>
      </c>
      <c r="M135" s="19">
        <f ca="1">SUMPRODUCT(ReactionRateK3!$F157:$V157*OFFSET(ReactionStoich!$E$5:$U$5,M$2,0))*(TimeStep)*'Composition Moles'!$C147</f>
        <v>0</v>
      </c>
      <c r="N135" s="19">
        <f ca="1">SUMPRODUCT(ReactionRateK3!$F157:$V157*OFFSET(ReactionStoich!$E$5:$U$5,N$2,0))*(TimeStep)*'Composition Moles'!$C147</f>
        <v>0</v>
      </c>
      <c r="O135" s="19">
        <f ca="1">SUMPRODUCT(ReactionRateK3!$F157:$V157*OFFSET(ReactionStoich!$E$5:$U$5,O$2,0))*(TimeStep)*'Composition Moles'!$C147</f>
        <v>0</v>
      </c>
      <c r="P135" s="19">
        <f ca="1">SUMPRODUCT(ReactionRateK3!$F157:$V157*OFFSET(ReactionStoich!$E$5:$U$5,P$2,0))*(TimeStep)*'Composition Moles'!$C147</f>
        <v>0</v>
      </c>
      <c r="Q135" s="19">
        <f ca="1">SUMPRODUCT(ReactionRateK3!$F157:$V157*OFFSET(ReactionStoich!$E$5:$U$5,Q$2,0))*(TimeStep)*'Composition Moles'!$C147</f>
        <v>0</v>
      </c>
      <c r="R135" s="19">
        <f ca="1">SUMPRODUCT(ReactionRateK3!$F157:$V157*OFFSET(ReactionStoich!$E$5:$U$5,R$2,0))*(TimeStep)*'Composition Moles'!$C147</f>
        <v>0</v>
      </c>
      <c r="S135" s="19">
        <f ca="1">SUMPRODUCT(ReactionRateK3!$F157:$V157*OFFSET(ReactionStoich!$E$5:$U$5,S$2,0))*(TimeStep)*'Composition Moles'!$C147</f>
        <v>0.40059772881957251</v>
      </c>
      <c r="T135" s="19">
        <f ca="1">SUMPRODUCT(ReactionRateK3!$F157:$V157*OFFSET(ReactionStoich!$E$5:$U$5,T$2,0))*(TimeStep)*'Composition Moles'!$C147</f>
        <v>0</v>
      </c>
      <c r="U135" s="19">
        <f ca="1">SUMPRODUCT(ReactionRateK3!$F157:$V157*OFFSET(ReactionStoich!$E$5:$U$5,U$2,0))*(TimeStep)*'Composition Moles'!$C147</f>
        <v>0</v>
      </c>
      <c r="V135" s="19">
        <f ca="1">SUMPRODUCT(ReactionRateK3!$F157:$V157*OFFSET(ReactionStoich!$E$5:$U$5,V$2,0))*(TimeStep)*'Composition Moles'!$C147</f>
        <v>0</v>
      </c>
      <c r="W135" s="19">
        <f ca="1">SUMPRODUCT(ReactionRateK3!$F157:$V157*OFFSET(ReactionStoich!$E$5:$U$5,W$2,0))*(TimeStep)*'Composition Moles'!$C147</f>
        <v>0</v>
      </c>
      <c r="X135" s="19">
        <f ca="1">SUMPRODUCT(ReactionRateK3!$F157:$V157*OFFSET(ReactionStoich!$E$5:$U$5,X$2,0))*(TimeStep)*'Composition Moles'!$C147</f>
        <v>0</v>
      </c>
      <c r="Y135" s="19">
        <f ca="1">SUMPRODUCT(ReactionRateK3!$F157:$V157*OFFSET(ReactionStoich!$E$5:$U$5,Y$2,0))*(TimeStep)*'Composition Moles'!$C147</f>
        <v>-1.2039716450245377</v>
      </c>
      <c r="Z135" s="19">
        <f ca="1">SUMPRODUCT(ReactionRateK3!$F157:$V157*OFFSET(ReactionStoich!$E$5:$U$5,Z$2,0))*(TimeStep)*'Composition Moles'!$C147</f>
        <v>0</v>
      </c>
      <c r="AA135" s="19">
        <f ca="1">SUMPRODUCT(ReactionRateK3!$F157:$V157*OFFSET(ReactionStoich!$E$5:$U$5,AA$2,0))*(TimeStep)*'Composition Moles'!$C147</f>
        <v>0</v>
      </c>
      <c r="AB135" s="19">
        <f ca="1">SUMPRODUCT(ReactionRateK3!$F157:$V157*OFFSET(ReactionStoich!$E$5:$U$5,AB$2,0))*(TimeStep)*'Composition Moles'!$C147</f>
        <v>0</v>
      </c>
      <c r="AC135" s="19">
        <f ca="1">SUMPRODUCT(ReactionRateK3!$F157:$V157*OFFSET(ReactionStoich!$E$5:$U$5,AC$2,0))*(TimeStep)*'Composition Moles'!$C147</f>
        <v>0</v>
      </c>
      <c r="AD135" s="19">
        <f ca="1">SUMPRODUCT(ReactionRateK3!$F157:$V157*OFFSET(ReactionStoich!$E$5:$U$5,AD$2,0))*(TimeStep)*'Composition Moles'!$C147</f>
        <v>0</v>
      </c>
      <c r="AE135" s="19">
        <f ca="1">SUMPRODUCT(ReactionRateK3!$F157:$V157*OFFSET(ReactionStoich!$E$5:$U$5,AE$2,0))*(TimeStep)*'Composition Moles'!$C147</f>
        <v>0</v>
      </c>
      <c r="AF135" s="19">
        <f ca="1">SUMPRODUCT(ReactionRateK3!$F157:$V157*OFFSET(ReactionStoich!$E$5:$U$5,AF$2,0))*(TimeStep)*'Composition Moles'!$C147</f>
        <v>0</v>
      </c>
      <c r="AG135" s="19">
        <f ca="1">SUMPRODUCT(ReactionRateK3!$F157:$V157*OFFSET(ReactionStoich!$E$5:$U$5,AG$2,0))*(TimeStep)*'Composition Moles'!$C147</f>
        <v>-2.7293003217883612E-3</v>
      </c>
      <c r="AH135" s="19">
        <f ca="1">SUMPRODUCT(ReactionRateK3!$F157:$V157*OFFSET(ReactionStoich!$E$5:$U$5,AH$2,0))*(TimeStep)*'Composition Moles'!$C147</f>
        <v>-0.87914522010831542</v>
      </c>
      <c r="AI135" s="19">
        <f ca="1">SUMPRODUCT(ReactionRateK3!$F157:$V157*OFFSET(ReactionStoich!$E$5:$U$5,AI$2,0))*(TimeStep)*'Composition Moles'!$C147</f>
        <v>1.903960504290209</v>
      </c>
      <c r="AJ135" s="19">
        <f ca="1">SUMPRODUCT(ReactionRateK3!$F157:$V157*OFFSET(ReactionStoich!$E$5:$U$5,AJ$2,0))*(TimeStep)*'Composition Moles'!$C147</f>
        <v>0.18729283701551463</v>
      </c>
      <c r="AK135" s="19">
        <f ca="1">SUMPRODUCT(ReactionRateK3!$F157:$V157*OFFSET(ReactionStoich!$E$5:$U$5,AK$2,0))*(TimeStep)*'Composition Moles'!$C147</f>
        <v>0</v>
      </c>
      <c r="AL135" s="19">
        <f ca="1">SUMPRODUCT(ReactionRateK3!$F157:$V157*OFFSET(ReactionStoich!$E$5:$U$5,AL$2,0))*(TimeStep)*'Composition Moles'!$C147</f>
        <v>0</v>
      </c>
      <c r="AM135" s="19">
        <f ca="1">SUMPRODUCT(ReactionRateK3!$F157:$V157*OFFSET(ReactionStoich!$E$5:$U$5,AM$2,0))*(TimeStep)*'Composition Moles'!$C147</f>
        <v>0</v>
      </c>
      <c r="AN135" s="19">
        <f ca="1">SUMPRODUCT(ReactionRateK3!$F157:$V157*OFFSET(ReactionStoich!$E$5:$U$5,AN$2,0))*(TimeStep)*'Composition Moles'!$C147</f>
        <v>0</v>
      </c>
      <c r="AO135" s="19">
        <f ca="1">SUMPRODUCT(ReactionRateK3!$F157:$V157*OFFSET(ReactionStoich!$E$5:$U$5,AO$2,0))*(TimeStep)*'Composition Moles'!$C147</f>
        <v>-2.0015078302177455E-6</v>
      </c>
      <c r="AP135" s="19">
        <f ca="1">SUMPRODUCT(ReactionRateK3!$F157:$V157*OFFSET(ReactionStoich!$E$5:$U$5,AP$2,0))*(TimeStep)*'Composition Moles'!$C147</f>
        <v>-1.2525692430882713E-3</v>
      </c>
      <c r="AQ135" s="19">
        <f ca="1">SUMPRODUCT(ReactionRateK3!$F157:$V157*OFFSET(ReactionStoich!$E$5:$U$5,AQ$2,0))*(TimeStep)*'Composition Moles'!$C147</f>
        <v>0</v>
      </c>
      <c r="AR135" s="19">
        <f ca="1">SUMPRODUCT(ReactionRateK3!$F157:$V157*OFFSET(ReactionStoich!$E$5:$U$5,AR$2,0))*(TimeStep)*'Composition Moles'!$C147</f>
        <v>0</v>
      </c>
      <c r="AS135" s="19">
        <f ca="1">SUMPRODUCT(ReactionRateK3!$F157:$V157*OFFSET(ReactionStoich!$E$5:$U$5,AS$2,0))*(TimeStep)*'Composition Moles'!$C147</f>
        <v>-0.13491677797324536</v>
      </c>
      <c r="AT135" s="19">
        <f ca="1">SUMPRODUCT(ReactionRateK3!$F157:$V157*OFFSET(ReactionStoich!$E$5:$U$5,AT$2,0))*(TimeStep)*'Composition Moles'!$C147</f>
        <v>-0.13491677797324536</v>
      </c>
      <c r="AU135" s="19">
        <f ca="1">SUMPRODUCT(ReactionRateK3!$F157:$V157*OFFSET(ReactionStoich!$E$5:$U$5,AU$2,0))*(TimeStep)*'Composition Moles'!$C147</f>
        <v>-0.13491677797324536</v>
      </c>
      <c r="AV135" s="19">
        <f ca="1">SUMPRODUCT(ReactionRateK3!$F157:$V157*OFFSET(ReactionStoich!$E$5:$U$5,AV$2,0))*(TimeStep)*'Composition Moles'!$C147</f>
        <v>0</v>
      </c>
      <c r="AW135" s="19">
        <f ca="1">SUMPRODUCT(ReactionRateK3!$F157:$V157*OFFSET(ReactionStoich!$E$5:$U$5,AW$2,0))*(TimeStep)*'Composition Moles'!$C147</f>
        <v>0</v>
      </c>
      <c r="AX135" s="19">
        <f ca="1">SUMPRODUCT(ReactionRateK3!$F157:$V157*OFFSET(ReactionStoich!$E$5:$U$5,AX$2,0))*(TimeStep)*'Composition Moles'!$C147</f>
        <v>0</v>
      </c>
      <c r="AY135" s="19">
        <f ca="1">SUMPRODUCT(ReactionRateK3!$F157:$V157*OFFSET(ReactionStoich!$E$5:$U$5,AY$2,0))*(TimeStep)*'Composition Moles'!$C147</f>
        <v>0</v>
      </c>
      <c r="AZ135" s="19">
        <f ca="1">SUMPRODUCT(ReactionRateK3!$F157:$V157*OFFSET(ReactionStoich!$E$5:$U$5,AZ$2,0))*(TimeStep)*'Composition Moles'!$C147</f>
        <v>0</v>
      </c>
      <c r="BA135" s="19">
        <f ca="1">SUMPRODUCT(ReactionRateK3!$F157:$V157*OFFSET(ReactionStoich!$E$5:$U$5,BA$2,0))*(TimeStep)*'Composition Moles'!$C147</f>
        <v>0</v>
      </c>
      <c r="BB135" s="19">
        <f ca="1">SUMPRODUCT(ReactionRateK3!$F157:$V157*OFFSET(ReactionStoich!$E$5:$U$5,BB$2,0))*(TimeStep)*'Composition Moles'!$C147</f>
        <v>0</v>
      </c>
      <c r="BC135" s="19">
        <f ca="1">SUMPRODUCT(ReactionRateK3!$F157:$V157*OFFSET(ReactionStoich!$E$5:$U$5,BC$2,0))*(TimeStep)*'Composition Moles'!$C147</f>
        <v>0</v>
      </c>
      <c r="BD135" s="19">
        <f ca="1">SUMPRODUCT(ReactionRateK3!$F157:$V157*OFFSET(ReactionStoich!$E$5:$U$5,BD$2,0))*(TimeStep)*'Composition Moles'!$C147</f>
        <v>0</v>
      </c>
      <c r="BE135" s="19">
        <f ca="1">SUMPRODUCT(ReactionRateK3!$F157:$V157*OFFSET(ReactionStoich!$E$5:$U$5,BE$2,0))*(TimeStep)*'Composition Moles'!$C147</f>
        <v>0</v>
      </c>
      <c r="BF135" s="19">
        <f ca="1">SUMPRODUCT(ReactionRateK3!$F157:$V157*OFFSET(ReactionStoich!$E$5:$U$5,BF$2,0))*(TimeStep)*'Composition Moles'!$C147</f>
        <v>0</v>
      </c>
      <c r="BG135" s="19">
        <f ca="1">SUMPRODUCT(ReactionRateK3!$F157:$V157*OFFSET(ReactionStoich!$E$5:$U$5,BG$2,0))*(TimeStep)*'Composition Moles'!$C147</f>
        <v>0</v>
      </c>
      <c r="BH135" s="19">
        <f ca="1">SUMPRODUCT(ReactionRateK3!$F157:$V157*OFFSET(ReactionStoich!$E$5:$U$5,BH$2,0))*(TimeStep)*'Composition Moles'!$C147</f>
        <v>0</v>
      </c>
      <c r="BI135" s="19">
        <f ca="1">SUMPRODUCT(ReactionRateK3!$F157:$V157*OFFSET(ReactionStoich!$E$5:$U$5,BI$2,0))*(TimeStep)*'Composition Moles'!$C147</f>
        <v>0</v>
      </c>
      <c r="BJ135" s="19">
        <f ca="1">SUMPRODUCT(ReactionRateK3!$F157:$V157*OFFSET(ReactionStoich!$E$5:$U$5,BJ$2,0))*(TimeStep)*'Composition Moles'!$C147</f>
        <v>0</v>
      </c>
      <c r="BK135" s="19">
        <f ca="1">SUMPRODUCT(ReactionRateK3!$F157:$V157*OFFSET(ReactionStoich!$E$5:$U$5,BK$2,0))*(TimeStep)*'Composition Moles'!$C147</f>
        <v>0</v>
      </c>
      <c r="BL135" s="19">
        <f ca="1">SUMPRODUCT(ReactionRateK3!$F157:$V157*OFFSET(ReactionStoich!$E$5:$U$5,BL$2,0))*(TimeStep)*'Composition Moles'!$C147</f>
        <v>0</v>
      </c>
      <c r="BM135" s="19">
        <f ca="1">SUMPRODUCT(ReactionRateK3!$F157:$V157*OFFSET(ReactionStoich!$E$5:$U$5,BM$2,0))*(TimeStep)*'Composition Moles'!$C147</f>
        <v>0</v>
      </c>
      <c r="BN135" s="19">
        <f ca="1">SUMPRODUCT(ReactionRateK3!$F157:$V157*OFFSET(ReactionStoich!$E$5:$U$5,BN$2,0))*(TimeStep)*'Composition Moles'!$C147</f>
        <v>0</v>
      </c>
      <c r="BO135" s="19">
        <f ca="1">SUMPRODUCT(ReactionRateK3!$F157:$V157*OFFSET(ReactionStoich!$E$5:$U$5,BO$2,0))*(TimeStep)*'Composition Moles'!$C147</f>
        <v>0</v>
      </c>
      <c r="BP135" s="19">
        <f ca="1">SUMPRODUCT(ReactionRateK3!$F157:$V157*OFFSET(ReactionStoich!$E$5:$U$5,BP$2,0))*(TimeStep)*'Composition Moles'!$C147</f>
        <v>0</v>
      </c>
      <c r="BQ135" s="19">
        <f ca="1">SUMPRODUCT(ReactionRateK3!$F157:$V157*OFFSET(ReactionStoich!$E$5:$U$5,BQ$2,0))*(TimeStep)*'Composition Moles'!$C147</f>
        <v>0</v>
      </c>
      <c r="BR135" s="19">
        <f ca="1">SUMPRODUCT(ReactionRateK3!$F157:$V157*OFFSET(ReactionStoich!$E$5:$U$5,BR$2,0))*(TimeStep)*'Composition Moles'!$C147</f>
        <v>0</v>
      </c>
      <c r="BS135" s="19">
        <f ca="1">SUMPRODUCT(ReactionRateK3!$F157:$V157*OFFSET(ReactionStoich!$E$5:$U$5,BS$2,0))*(TimeStep)*'Composition Moles'!$C147</f>
        <v>0</v>
      </c>
      <c r="BT135" s="19">
        <f ca="1">SUMPRODUCT(ReactionRateK3!$F157:$V157*OFFSET(ReactionStoich!$E$5:$U$5,BT$2,0))*(TimeStep)*'Composition Moles'!$C147</f>
        <v>0</v>
      </c>
      <c r="BU135" s="19">
        <f ca="1">SUMPRODUCT(ReactionRateK3!$F157:$V157*OFFSET(ReactionStoich!$E$5:$U$5,BU$2,0))*(TimeStep)*'Composition Moles'!$C147</f>
        <v>0</v>
      </c>
      <c r="BV135" s="19">
        <f ca="1">SUMPRODUCT(ReactionRateK3!$F157:$V157*OFFSET(ReactionStoich!$E$5:$U$5,BV$2,0))*(TimeStep)*'Composition Moles'!$C147</f>
        <v>0</v>
      </c>
      <c r="BW135" s="19">
        <f ca="1">SUMPRODUCT(ReactionRateK3!$F157:$V157*OFFSET(ReactionStoich!$E$5:$U$5,BW$2,0))*(TimeStep)*'Composition Moles'!$C147</f>
        <v>0</v>
      </c>
    </row>
    <row r="136" spans="1:75">
      <c r="A136">
        <f>ReactionRateK1!A158</f>
        <v>6.2999999999999856</v>
      </c>
      <c r="B136" s="20">
        <f t="shared" ca="1" si="8"/>
        <v>-1245.1629893181141</v>
      </c>
      <c r="C136" s="20">
        <f ca="1">'Composition Moles'!BZ148</f>
        <v>144049.14689365288</v>
      </c>
      <c r="D136" s="26">
        <f t="shared" ca="1" si="10"/>
        <v>8.6440150196611734E-3</v>
      </c>
      <c r="F136" s="19">
        <f ca="1">SUMPRODUCT(ReactionRateK3!$F158:$V158*OFFSET(ReactionStoich!$E$5:$U$5,F$2,0))*(TimeStep)*'Composition Moles'!$C148</f>
        <v>-1.5283563206178069E-3</v>
      </c>
      <c r="G136" s="19">
        <f ca="1">SUMPRODUCT(ReactionRateK3!$F158:$V158*OFFSET(ReactionStoich!$E$5:$U$5,G$2,0))*(TimeStep)*'Composition Moles'!$C148</f>
        <v>0</v>
      </c>
      <c r="H136" s="19">
        <f ca="1">SUMPRODUCT(ReactionRateK3!$F158:$V158*OFFSET(ReactionStoich!$E$5:$U$5,H$2,0))*(TimeStep)*'Composition Moles'!$C148</f>
        <v>1.5265592802634891E-3</v>
      </c>
      <c r="I136" s="19">
        <f ca="1">SUMPRODUCT(ReactionRateK3!$F158:$V158*OFFSET(ReactionStoich!$E$5:$U$5,I$2,0))*(TimeStep)*'Composition Moles'!$C148</f>
        <v>1.7970403543178622E-6</v>
      </c>
      <c r="J136" s="19">
        <f ca="1">SUMPRODUCT(ReactionRateK3!$F158:$V158*OFFSET(ReactionStoich!$E$5:$U$5,J$2,0))*(TimeStep)*'Composition Moles'!$C148</f>
        <v>0</v>
      </c>
      <c r="K136" s="19">
        <f ca="1">SUMPRODUCT(ReactionRateK3!$F158:$V158*OFFSET(ReactionStoich!$E$5:$U$5,K$2,0))*(TimeStep)*'Composition Moles'!$C148</f>
        <v>0</v>
      </c>
      <c r="L136" s="19">
        <f ca="1">SUMPRODUCT(ReactionRateK3!$F158:$V158*OFFSET(ReactionStoich!$E$5:$U$5,L$2,0))*(TimeStep)*'Composition Moles'!$C148</f>
        <v>0</v>
      </c>
      <c r="M136" s="19">
        <f ca="1">SUMPRODUCT(ReactionRateK3!$F158:$V158*OFFSET(ReactionStoich!$E$5:$U$5,M$2,0))*(TimeStep)*'Composition Moles'!$C148</f>
        <v>0</v>
      </c>
      <c r="N136" s="19">
        <f ca="1">SUMPRODUCT(ReactionRateK3!$F158:$V158*OFFSET(ReactionStoich!$E$5:$U$5,N$2,0))*(TimeStep)*'Composition Moles'!$C148</f>
        <v>0</v>
      </c>
      <c r="O136" s="19">
        <f ca="1">SUMPRODUCT(ReactionRateK3!$F158:$V158*OFFSET(ReactionStoich!$E$5:$U$5,O$2,0))*(TimeStep)*'Composition Moles'!$C148</f>
        <v>0</v>
      </c>
      <c r="P136" s="19">
        <f ca="1">SUMPRODUCT(ReactionRateK3!$F158:$V158*OFFSET(ReactionStoich!$E$5:$U$5,P$2,0))*(TimeStep)*'Composition Moles'!$C148</f>
        <v>0</v>
      </c>
      <c r="Q136" s="19">
        <f ca="1">SUMPRODUCT(ReactionRateK3!$F158:$V158*OFFSET(ReactionStoich!$E$5:$U$5,Q$2,0))*(TimeStep)*'Composition Moles'!$C148</f>
        <v>0</v>
      </c>
      <c r="R136" s="19">
        <f ca="1">SUMPRODUCT(ReactionRateK3!$F158:$V158*OFFSET(ReactionStoich!$E$5:$U$5,R$2,0))*(TimeStep)*'Composition Moles'!$C148</f>
        <v>0</v>
      </c>
      <c r="S136" s="19">
        <f ca="1">SUMPRODUCT(ReactionRateK3!$F158:$V158*OFFSET(ReactionStoich!$E$5:$U$5,S$2,0))*(TimeStep)*'Composition Moles'!$C148</f>
        <v>0.3824508452660581</v>
      </c>
      <c r="T136" s="19">
        <f ca="1">SUMPRODUCT(ReactionRateK3!$F158:$V158*OFFSET(ReactionStoich!$E$5:$U$5,T$2,0))*(TimeStep)*'Composition Moles'!$C148</f>
        <v>0</v>
      </c>
      <c r="U136" s="19">
        <f ca="1">SUMPRODUCT(ReactionRateK3!$F158:$V158*OFFSET(ReactionStoich!$E$5:$U$5,U$2,0))*(TimeStep)*'Composition Moles'!$C148</f>
        <v>0</v>
      </c>
      <c r="V136" s="19">
        <f ca="1">SUMPRODUCT(ReactionRateK3!$F158:$V158*OFFSET(ReactionStoich!$E$5:$U$5,V$2,0))*(TimeStep)*'Composition Moles'!$C148</f>
        <v>0</v>
      </c>
      <c r="W136" s="19">
        <f ca="1">SUMPRODUCT(ReactionRateK3!$F158:$V158*OFFSET(ReactionStoich!$E$5:$U$5,W$2,0))*(TimeStep)*'Composition Moles'!$C148</f>
        <v>0</v>
      </c>
      <c r="X136" s="19">
        <f ca="1">SUMPRODUCT(ReactionRateK3!$F158:$V158*OFFSET(ReactionStoich!$E$5:$U$5,X$2,0))*(TimeStep)*'Composition Moles'!$C148</f>
        <v>0</v>
      </c>
      <c r="Y136" s="19">
        <f ca="1">SUMPRODUCT(ReactionRateK3!$F158:$V158*OFFSET(ReactionStoich!$E$5:$U$5,Y$2,0))*(TimeStep)*'Composition Moles'!$C148</f>
        <v>-1.1629130459114949</v>
      </c>
      <c r="Z136" s="19">
        <f ca="1">SUMPRODUCT(ReactionRateK3!$F158:$V158*OFFSET(ReactionStoich!$E$5:$U$5,Z$2,0))*(TimeStep)*'Composition Moles'!$C148</f>
        <v>0</v>
      </c>
      <c r="AA136" s="19">
        <f ca="1">SUMPRODUCT(ReactionRateK3!$F158:$V158*OFFSET(ReactionStoich!$E$5:$U$5,AA$2,0))*(TimeStep)*'Composition Moles'!$C148</f>
        <v>0</v>
      </c>
      <c r="AB136" s="19">
        <f ca="1">SUMPRODUCT(ReactionRateK3!$F158:$V158*OFFSET(ReactionStoich!$E$5:$U$5,AB$2,0))*(TimeStep)*'Composition Moles'!$C148</f>
        <v>0</v>
      </c>
      <c r="AC136" s="19">
        <f ca="1">SUMPRODUCT(ReactionRateK3!$F158:$V158*OFFSET(ReactionStoich!$E$5:$U$5,AC$2,0))*(TimeStep)*'Composition Moles'!$C148</f>
        <v>0</v>
      </c>
      <c r="AD136" s="19">
        <f ca="1">SUMPRODUCT(ReactionRateK3!$F158:$V158*OFFSET(ReactionStoich!$E$5:$U$5,AD$2,0))*(TimeStep)*'Composition Moles'!$C148</f>
        <v>0</v>
      </c>
      <c r="AE136" s="19">
        <f ca="1">SUMPRODUCT(ReactionRateK3!$F158:$V158*OFFSET(ReactionStoich!$E$5:$U$5,AE$2,0))*(TimeStep)*'Composition Moles'!$C148</f>
        <v>0</v>
      </c>
      <c r="AF136" s="19">
        <f ca="1">SUMPRODUCT(ReactionRateK3!$F158:$V158*OFFSET(ReactionStoich!$E$5:$U$5,AF$2,0))*(TimeStep)*'Composition Moles'!$C148</f>
        <v>0</v>
      </c>
      <c r="AG136" s="19">
        <f ca="1">SUMPRODUCT(ReactionRateK3!$F158:$V158*OFFSET(ReactionStoich!$E$5:$U$5,AG$2,0))*(TimeStep)*'Composition Moles'!$C148</f>
        <v>-2.7462510418359365E-3</v>
      </c>
      <c r="AH136" s="19">
        <f ca="1">SUMPRODUCT(ReactionRateK3!$F158:$V158*OFFSET(ReactionStoich!$E$5:$U$5,AH$2,0))*(TimeStep)*'Composition Moles'!$C148</f>
        <v>-0.87647327936338404</v>
      </c>
      <c r="AI136" s="19">
        <f ca="1">SUMPRODUCT(ReactionRateK3!$F158:$V158*OFFSET(ReactionStoich!$E$5:$U$5,AI$2,0))*(TimeStep)*'Composition Moles'!$C148</f>
        <v>1.8804591045315704</v>
      </c>
      <c r="AJ136" s="19">
        <f ca="1">SUMPRODUCT(ReactionRateK3!$F158:$V158*OFFSET(ReactionStoich!$E$5:$U$5,AJ$2,0))*(TimeStep)*'Composition Moles'!$C148</f>
        <v>0.18029249158005531</v>
      </c>
      <c r="AK136" s="19">
        <f ca="1">SUMPRODUCT(ReactionRateK3!$F158:$V158*OFFSET(ReactionStoich!$E$5:$U$5,AK$2,0))*(TimeStep)*'Composition Moles'!$C148</f>
        <v>0</v>
      </c>
      <c r="AL136" s="19">
        <f ca="1">SUMPRODUCT(ReactionRateK3!$F158:$V158*OFFSET(ReactionStoich!$E$5:$U$5,AL$2,0))*(TimeStep)*'Composition Moles'!$C148</f>
        <v>0</v>
      </c>
      <c r="AM136" s="19">
        <f ca="1">SUMPRODUCT(ReactionRateK3!$F158:$V158*OFFSET(ReactionStoich!$E$5:$U$5,AM$2,0))*(TimeStep)*'Composition Moles'!$C148</f>
        <v>0</v>
      </c>
      <c r="AN136" s="19">
        <f ca="1">SUMPRODUCT(ReactionRateK3!$F158:$V158*OFFSET(ReactionStoich!$E$5:$U$5,AN$2,0))*(TimeStep)*'Composition Moles'!$C148</f>
        <v>0</v>
      </c>
      <c r="AO136" s="19">
        <f ca="1">SUMPRODUCT(ReactionRateK3!$F158:$V158*OFFSET(ReactionStoich!$E$5:$U$5,AO$2,0))*(TimeStep)*'Composition Moles'!$C148</f>
        <v>-1.7970403543178622E-6</v>
      </c>
      <c r="AP136" s="19">
        <f ca="1">SUMPRODUCT(ReactionRateK3!$F158:$V158*OFFSET(ReactionStoich!$E$5:$U$5,AP$2,0))*(TimeStep)*'Composition Moles'!$C148</f>
        <v>-1.1688355261566523E-3</v>
      </c>
      <c r="AQ136" s="19">
        <f ca="1">SUMPRODUCT(ReactionRateK3!$F158:$V158*OFFSET(ReactionStoich!$E$5:$U$5,AQ$2,0))*(TimeStep)*'Composition Moles'!$C148</f>
        <v>0</v>
      </c>
      <c r="AR136" s="19">
        <f ca="1">SUMPRODUCT(ReactionRateK3!$F158:$V158*OFFSET(ReactionStoich!$E$5:$U$5,AR$2,0))*(TimeStep)*'Composition Moles'!$C148</f>
        <v>0</v>
      </c>
      <c r="AS136" s="19">
        <f ca="1">SUMPRODUCT(ReactionRateK3!$F158:$V158*OFFSET(ReactionStoich!$E$5:$U$5,AS$2,0))*(TimeStep)*'Composition Moles'!$C148</f>
        <v>-0.13329974416481918</v>
      </c>
      <c r="AT136" s="19">
        <f ca="1">SUMPRODUCT(ReactionRateK3!$F158:$V158*OFFSET(ReactionStoich!$E$5:$U$5,AT$2,0))*(TimeStep)*'Composition Moles'!$C148</f>
        <v>-0.13329974416481918</v>
      </c>
      <c r="AU136" s="19">
        <f ca="1">SUMPRODUCT(ReactionRateK3!$F158:$V158*OFFSET(ReactionStoich!$E$5:$U$5,AU$2,0))*(TimeStep)*'Composition Moles'!$C148</f>
        <v>-0.13329974416481918</v>
      </c>
      <c r="AV136" s="19">
        <f ca="1">SUMPRODUCT(ReactionRateK3!$F158:$V158*OFFSET(ReactionStoich!$E$5:$U$5,AV$2,0))*(TimeStep)*'Composition Moles'!$C148</f>
        <v>0</v>
      </c>
      <c r="AW136" s="19">
        <f ca="1">SUMPRODUCT(ReactionRateK3!$F158:$V158*OFFSET(ReactionStoich!$E$5:$U$5,AW$2,0))*(TimeStep)*'Composition Moles'!$C148</f>
        <v>0</v>
      </c>
      <c r="AX136" s="19">
        <f ca="1">SUMPRODUCT(ReactionRateK3!$F158:$V158*OFFSET(ReactionStoich!$E$5:$U$5,AX$2,0))*(TimeStep)*'Composition Moles'!$C148</f>
        <v>0</v>
      </c>
      <c r="AY136" s="19">
        <f ca="1">SUMPRODUCT(ReactionRateK3!$F158:$V158*OFFSET(ReactionStoich!$E$5:$U$5,AY$2,0))*(TimeStep)*'Composition Moles'!$C148</f>
        <v>0</v>
      </c>
      <c r="AZ136" s="19">
        <f ca="1">SUMPRODUCT(ReactionRateK3!$F158:$V158*OFFSET(ReactionStoich!$E$5:$U$5,AZ$2,0))*(TimeStep)*'Composition Moles'!$C148</f>
        <v>0</v>
      </c>
      <c r="BA136" s="19">
        <f ca="1">SUMPRODUCT(ReactionRateK3!$F158:$V158*OFFSET(ReactionStoich!$E$5:$U$5,BA$2,0))*(TimeStep)*'Composition Moles'!$C148</f>
        <v>0</v>
      </c>
      <c r="BB136" s="19">
        <f ca="1">SUMPRODUCT(ReactionRateK3!$F158:$V158*OFFSET(ReactionStoich!$E$5:$U$5,BB$2,0))*(TimeStep)*'Composition Moles'!$C148</f>
        <v>0</v>
      </c>
      <c r="BC136" s="19">
        <f ca="1">SUMPRODUCT(ReactionRateK3!$F158:$V158*OFFSET(ReactionStoich!$E$5:$U$5,BC$2,0))*(TimeStep)*'Composition Moles'!$C148</f>
        <v>0</v>
      </c>
      <c r="BD136" s="19">
        <f ca="1">SUMPRODUCT(ReactionRateK3!$F158:$V158*OFFSET(ReactionStoich!$E$5:$U$5,BD$2,0))*(TimeStep)*'Composition Moles'!$C148</f>
        <v>0</v>
      </c>
      <c r="BE136" s="19">
        <f ca="1">SUMPRODUCT(ReactionRateK3!$F158:$V158*OFFSET(ReactionStoich!$E$5:$U$5,BE$2,0))*(TimeStep)*'Composition Moles'!$C148</f>
        <v>0</v>
      </c>
      <c r="BF136" s="19">
        <f ca="1">SUMPRODUCT(ReactionRateK3!$F158:$V158*OFFSET(ReactionStoich!$E$5:$U$5,BF$2,0))*(TimeStep)*'Composition Moles'!$C148</f>
        <v>0</v>
      </c>
      <c r="BG136" s="19">
        <f ca="1">SUMPRODUCT(ReactionRateK3!$F158:$V158*OFFSET(ReactionStoich!$E$5:$U$5,BG$2,0))*(TimeStep)*'Composition Moles'!$C148</f>
        <v>0</v>
      </c>
      <c r="BH136" s="19">
        <f ca="1">SUMPRODUCT(ReactionRateK3!$F158:$V158*OFFSET(ReactionStoich!$E$5:$U$5,BH$2,0))*(TimeStep)*'Composition Moles'!$C148</f>
        <v>0</v>
      </c>
      <c r="BI136" s="19">
        <f ca="1">SUMPRODUCT(ReactionRateK3!$F158:$V158*OFFSET(ReactionStoich!$E$5:$U$5,BI$2,0))*(TimeStep)*'Composition Moles'!$C148</f>
        <v>0</v>
      </c>
      <c r="BJ136" s="19">
        <f ca="1">SUMPRODUCT(ReactionRateK3!$F158:$V158*OFFSET(ReactionStoich!$E$5:$U$5,BJ$2,0))*(TimeStep)*'Composition Moles'!$C148</f>
        <v>0</v>
      </c>
      <c r="BK136" s="19">
        <f ca="1">SUMPRODUCT(ReactionRateK3!$F158:$V158*OFFSET(ReactionStoich!$E$5:$U$5,BK$2,0))*(TimeStep)*'Composition Moles'!$C148</f>
        <v>0</v>
      </c>
      <c r="BL136" s="19">
        <f ca="1">SUMPRODUCT(ReactionRateK3!$F158:$V158*OFFSET(ReactionStoich!$E$5:$U$5,BL$2,0))*(TimeStep)*'Composition Moles'!$C148</f>
        <v>0</v>
      </c>
      <c r="BM136" s="19">
        <f ca="1">SUMPRODUCT(ReactionRateK3!$F158:$V158*OFFSET(ReactionStoich!$E$5:$U$5,BM$2,0))*(TimeStep)*'Composition Moles'!$C148</f>
        <v>0</v>
      </c>
      <c r="BN136" s="19">
        <f ca="1">SUMPRODUCT(ReactionRateK3!$F158:$V158*OFFSET(ReactionStoich!$E$5:$U$5,BN$2,0))*(TimeStep)*'Composition Moles'!$C148</f>
        <v>0</v>
      </c>
      <c r="BO136" s="19">
        <f ca="1">SUMPRODUCT(ReactionRateK3!$F158:$V158*OFFSET(ReactionStoich!$E$5:$U$5,BO$2,0))*(TimeStep)*'Composition Moles'!$C148</f>
        <v>0</v>
      </c>
      <c r="BP136" s="19">
        <f ca="1">SUMPRODUCT(ReactionRateK3!$F158:$V158*OFFSET(ReactionStoich!$E$5:$U$5,BP$2,0))*(TimeStep)*'Composition Moles'!$C148</f>
        <v>0</v>
      </c>
      <c r="BQ136" s="19">
        <f ca="1">SUMPRODUCT(ReactionRateK3!$F158:$V158*OFFSET(ReactionStoich!$E$5:$U$5,BQ$2,0))*(TimeStep)*'Composition Moles'!$C148</f>
        <v>0</v>
      </c>
      <c r="BR136" s="19">
        <f ca="1">SUMPRODUCT(ReactionRateK3!$F158:$V158*OFFSET(ReactionStoich!$E$5:$U$5,BR$2,0))*(TimeStep)*'Composition Moles'!$C148</f>
        <v>0</v>
      </c>
      <c r="BS136" s="19">
        <f ca="1">SUMPRODUCT(ReactionRateK3!$F158:$V158*OFFSET(ReactionStoich!$E$5:$U$5,BS$2,0))*(TimeStep)*'Composition Moles'!$C148</f>
        <v>0</v>
      </c>
      <c r="BT136" s="19">
        <f ca="1">SUMPRODUCT(ReactionRateK3!$F158:$V158*OFFSET(ReactionStoich!$E$5:$U$5,BT$2,0))*(TimeStep)*'Composition Moles'!$C148</f>
        <v>0</v>
      </c>
      <c r="BU136" s="19">
        <f ca="1">SUMPRODUCT(ReactionRateK3!$F158:$V158*OFFSET(ReactionStoich!$E$5:$U$5,BU$2,0))*(TimeStep)*'Composition Moles'!$C148</f>
        <v>0</v>
      </c>
      <c r="BV136" s="19">
        <f ca="1">SUMPRODUCT(ReactionRateK3!$F158:$V158*OFFSET(ReactionStoich!$E$5:$U$5,BV$2,0))*(TimeStep)*'Composition Moles'!$C148</f>
        <v>0</v>
      </c>
      <c r="BW136" s="19">
        <f ca="1">SUMPRODUCT(ReactionRateK3!$F158:$V158*OFFSET(ReactionStoich!$E$5:$U$5,BW$2,0))*(TimeStep)*'Composition Moles'!$C148</f>
        <v>0</v>
      </c>
    </row>
    <row r="137" spans="1:75">
      <c r="A137">
        <f>ReactionRateK1!A159</f>
        <v>6.3499999999999854</v>
      </c>
      <c r="B137" s="20">
        <f t="shared" ca="1" si="8"/>
        <v>-1244.8671960565127</v>
      </c>
      <c r="C137" s="20">
        <f ca="1">'Composition Moles'!BZ149</f>
        <v>144041.34733647341</v>
      </c>
      <c r="D137" s="26">
        <f t="shared" ca="1" si="10"/>
        <v>8.6424295459314546E-3</v>
      </c>
      <c r="F137" s="19">
        <f ca="1">SUMPRODUCT(ReactionRateK3!$F159:$V159*OFFSET(ReactionStoich!$E$5:$U$5,F$2,0))*(TimeStep)*'Composition Moles'!$C149</f>
        <v>-1.4490636143194423E-3</v>
      </c>
      <c r="G137" s="19">
        <f ca="1">SUMPRODUCT(ReactionRateK3!$F159:$V159*OFFSET(ReactionStoich!$E$5:$U$5,G$2,0))*(TimeStep)*'Composition Moles'!$C149</f>
        <v>0</v>
      </c>
      <c r="H137" s="19">
        <f ca="1">SUMPRODUCT(ReactionRateK3!$F159:$V159*OFFSET(ReactionStoich!$E$5:$U$5,H$2,0))*(TimeStep)*'Composition Moles'!$C149</f>
        <v>1.4474501508316938E-3</v>
      </c>
      <c r="I137" s="19">
        <f ca="1">SUMPRODUCT(ReactionRateK3!$F159:$V159*OFFSET(ReactionStoich!$E$5:$U$5,I$2,0))*(TimeStep)*'Composition Moles'!$C149</f>
        <v>1.6134634877487874E-6</v>
      </c>
      <c r="J137" s="19">
        <f ca="1">SUMPRODUCT(ReactionRateK3!$F159:$V159*OFFSET(ReactionStoich!$E$5:$U$5,J$2,0))*(TimeStep)*'Composition Moles'!$C149</f>
        <v>0</v>
      </c>
      <c r="K137" s="19">
        <f ca="1">SUMPRODUCT(ReactionRateK3!$F159:$V159*OFFSET(ReactionStoich!$E$5:$U$5,K$2,0))*(TimeStep)*'Composition Moles'!$C149</f>
        <v>0</v>
      </c>
      <c r="L137" s="19">
        <f ca="1">SUMPRODUCT(ReactionRateK3!$F159:$V159*OFFSET(ReactionStoich!$E$5:$U$5,L$2,0))*(TimeStep)*'Composition Moles'!$C149</f>
        <v>0</v>
      </c>
      <c r="M137" s="19">
        <f ca="1">SUMPRODUCT(ReactionRateK3!$F159:$V159*OFFSET(ReactionStoich!$E$5:$U$5,M$2,0))*(TimeStep)*'Composition Moles'!$C149</f>
        <v>0</v>
      </c>
      <c r="N137" s="19">
        <f ca="1">SUMPRODUCT(ReactionRateK3!$F159:$V159*OFFSET(ReactionStoich!$E$5:$U$5,N$2,0))*(TimeStep)*'Composition Moles'!$C149</f>
        <v>0</v>
      </c>
      <c r="O137" s="19">
        <f ca="1">SUMPRODUCT(ReactionRateK3!$F159:$V159*OFFSET(ReactionStoich!$E$5:$U$5,O$2,0))*(TimeStep)*'Composition Moles'!$C149</f>
        <v>0</v>
      </c>
      <c r="P137" s="19">
        <f ca="1">SUMPRODUCT(ReactionRateK3!$F159:$V159*OFFSET(ReactionStoich!$E$5:$U$5,P$2,0))*(TimeStep)*'Composition Moles'!$C149</f>
        <v>0</v>
      </c>
      <c r="Q137" s="19">
        <f ca="1">SUMPRODUCT(ReactionRateK3!$F159:$V159*OFFSET(ReactionStoich!$E$5:$U$5,Q$2,0))*(TimeStep)*'Composition Moles'!$C149</f>
        <v>0</v>
      </c>
      <c r="R137" s="19">
        <f ca="1">SUMPRODUCT(ReactionRateK3!$F159:$V159*OFFSET(ReactionStoich!$E$5:$U$5,R$2,0))*(TimeStep)*'Composition Moles'!$C149</f>
        <v>0</v>
      </c>
      <c r="S137" s="19">
        <f ca="1">SUMPRODUCT(ReactionRateK3!$F159:$V159*OFFSET(ReactionStoich!$E$5:$U$5,S$2,0))*(TimeStep)*'Composition Moles'!$C149</f>
        <v>0.36469557694947097</v>
      </c>
      <c r="T137" s="19">
        <f ca="1">SUMPRODUCT(ReactionRateK3!$F159:$V159*OFFSET(ReactionStoich!$E$5:$U$5,T$2,0))*(TimeStep)*'Composition Moles'!$C149</f>
        <v>0</v>
      </c>
      <c r="U137" s="19">
        <f ca="1">SUMPRODUCT(ReactionRateK3!$F159:$V159*OFFSET(ReactionStoich!$E$5:$U$5,U$2,0))*(TimeStep)*'Composition Moles'!$C149</f>
        <v>0</v>
      </c>
      <c r="V137" s="19">
        <f ca="1">SUMPRODUCT(ReactionRateK3!$F159:$V159*OFFSET(ReactionStoich!$E$5:$U$5,V$2,0))*(TimeStep)*'Composition Moles'!$C149</f>
        <v>0</v>
      </c>
      <c r="W137" s="19">
        <f ca="1">SUMPRODUCT(ReactionRateK3!$F159:$V159*OFFSET(ReactionStoich!$E$5:$U$5,W$2,0))*(TimeStep)*'Composition Moles'!$C149</f>
        <v>0</v>
      </c>
      <c r="X137" s="19">
        <f ca="1">SUMPRODUCT(ReactionRateK3!$F159:$V159*OFFSET(ReactionStoich!$E$5:$U$5,X$2,0))*(TimeStep)*'Composition Moles'!$C149</f>
        <v>0</v>
      </c>
      <c r="Y137" s="19">
        <f ca="1">SUMPRODUCT(ReactionRateK3!$F159:$V159*OFFSET(ReactionStoich!$E$5:$U$5,Y$2,0))*(TimeStep)*'Composition Moles'!$C149</f>
        <v>-1.1227104668911112</v>
      </c>
      <c r="Z137" s="19">
        <f ca="1">SUMPRODUCT(ReactionRateK3!$F159:$V159*OFFSET(ReactionStoich!$E$5:$U$5,Z$2,0))*(TimeStep)*'Composition Moles'!$C149</f>
        <v>0</v>
      </c>
      <c r="AA137" s="19">
        <f ca="1">SUMPRODUCT(ReactionRateK3!$F159:$V159*OFFSET(ReactionStoich!$E$5:$U$5,AA$2,0))*(TimeStep)*'Composition Moles'!$C149</f>
        <v>0</v>
      </c>
      <c r="AB137" s="19">
        <f ca="1">SUMPRODUCT(ReactionRateK3!$F159:$V159*OFFSET(ReactionStoich!$E$5:$U$5,AB$2,0))*(TimeStep)*'Composition Moles'!$C149</f>
        <v>0</v>
      </c>
      <c r="AC137" s="19">
        <f ca="1">SUMPRODUCT(ReactionRateK3!$F159:$V159*OFFSET(ReactionStoich!$E$5:$U$5,AC$2,0))*(TimeStep)*'Composition Moles'!$C149</f>
        <v>0</v>
      </c>
      <c r="AD137" s="19">
        <f ca="1">SUMPRODUCT(ReactionRateK3!$F159:$V159*OFFSET(ReactionStoich!$E$5:$U$5,AD$2,0))*(TimeStep)*'Composition Moles'!$C149</f>
        <v>0</v>
      </c>
      <c r="AE137" s="19">
        <f ca="1">SUMPRODUCT(ReactionRateK3!$F159:$V159*OFFSET(ReactionStoich!$E$5:$U$5,AE$2,0))*(TimeStep)*'Composition Moles'!$C149</f>
        <v>0</v>
      </c>
      <c r="AF137" s="19">
        <f ca="1">SUMPRODUCT(ReactionRateK3!$F159:$V159*OFFSET(ReactionStoich!$E$5:$U$5,AF$2,0))*(TimeStep)*'Composition Moles'!$C149</f>
        <v>0</v>
      </c>
      <c r="AG137" s="19">
        <f ca="1">SUMPRODUCT(ReactionRateK3!$F159:$V159*OFFSET(ReactionStoich!$E$5:$U$5,AG$2,0))*(TimeStep)*'Composition Moles'!$C149</f>
        <v>-2.7772606803784156E-3</v>
      </c>
      <c r="AH137" s="19">
        <f ca="1">SUMPRODUCT(ReactionRateK3!$F159:$V159*OFFSET(ReactionStoich!$E$5:$U$5,AH$2,0))*(TimeStep)*'Composition Moles'!$C149</f>
        <v>-0.87366763671580372</v>
      </c>
      <c r="AI137" s="19">
        <f ca="1">SUMPRODUCT(ReactionRateK3!$F159:$V159*OFFSET(ReactionStoich!$E$5:$U$5,AI$2,0))*(TimeStep)*'Composition Moles'!$C149</f>
        <v>1.8572346496543519</v>
      </c>
      <c r="AJ137" s="19">
        <f ca="1">SUMPRODUCT(ReactionRateK3!$F159:$V159*OFFSET(ReactionStoich!$E$5:$U$5,AJ$2,0))*(TimeStep)*'Composition Moles'!$C149</f>
        <v>0.17344419136776656</v>
      </c>
      <c r="AK137" s="19">
        <f ca="1">SUMPRODUCT(ReactionRateK3!$F159:$V159*OFFSET(ReactionStoich!$E$5:$U$5,AK$2,0))*(TimeStep)*'Composition Moles'!$C149</f>
        <v>0</v>
      </c>
      <c r="AL137" s="19">
        <f ca="1">SUMPRODUCT(ReactionRateK3!$F159:$V159*OFFSET(ReactionStoich!$E$5:$U$5,AL$2,0))*(TimeStep)*'Composition Moles'!$C149</f>
        <v>0</v>
      </c>
      <c r="AM137" s="19">
        <f ca="1">SUMPRODUCT(ReactionRateK3!$F159:$V159*OFFSET(ReactionStoich!$E$5:$U$5,AM$2,0))*(TimeStep)*'Composition Moles'!$C149</f>
        <v>0</v>
      </c>
      <c r="AN137" s="19">
        <f ca="1">SUMPRODUCT(ReactionRateK3!$F159:$V159*OFFSET(ReactionStoich!$E$5:$U$5,AN$2,0))*(TimeStep)*'Composition Moles'!$C149</f>
        <v>0</v>
      </c>
      <c r="AO137" s="19">
        <f ca="1">SUMPRODUCT(ReactionRateK3!$F159:$V159*OFFSET(ReactionStoich!$E$5:$U$5,AO$2,0))*(TimeStep)*'Composition Moles'!$C149</f>
        <v>-1.6134634877487874E-6</v>
      </c>
      <c r="AP137" s="19">
        <f ca="1">SUMPRODUCT(ReactionRateK3!$F159:$V159*OFFSET(ReactionStoich!$E$5:$U$5,AP$2,0))*(TimeStep)*'Composition Moles'!$C149</f>
        <v>-1.0909625055826012E-3</v>
      </c>
      <c r="AQ137" s="19">
        <f ca="1">SUMPRODUCT(ReactionRateK3!$F159:$V159*OFFSET(ReactionStoich!$E$5:$U$5,AQ$2,0))*(TimeStep)*'Composition Moles'!$C149</f>
        <v>0</v>
      </c>
      <c r="AR137" s="19">
        <f ca="1">SUMPRODUCT(ReactionRateK3!$F159:$V159*OFFSET(ReactionStoich!$E$5:$U$5,AR$2,0))*(TimeStep)*'Composition Moles'!$C149</f>
        <v>0</v>
      </c>
      <c r="AS137" s="19">
        <f ca="1">SUMPRODUCT(ReactionRateK3!$F159:$V159*OFFSET(ReactionStoich!$E$5:$U$5,AS$2,0))*(TimeStep)*'Composition Moles'!$C149</f>
        <v>-0.13170882590507521</v>
      </c>
      <c r="AT137" s="19">
        <f ca="1">SUMPRODUCT(ReactionRateK3!$F159:$V159*OFFSET(ReactionStoich!$E$5:$U$5,AT$2,0))*(TimeStep)*'Composition Moles'!$C149</f>
        <v>-0.13170882590507521</v>
      </c>
      <c r="AU137" s="19">
        <f ca="1">SUMPRODUCT(ReactionRateK3!$F159:$V159*OFFSET(ReactionStoich!$E$5:$U$5,AU$2,0))*(TimeStep)*'Composition Moles'!$C149</f>
        <v>-0.13170882590507521</v>
      </c>
      <c r="AV137" s="19">
        <f ca="1">SUMPRODUCT(ReactionRateK3!$F159:$V159*OFFSET(ReactionStoich!$E$5:$U$5,AV$2,0))*(TimeStep)*'Composition Moles'!$C149</f>
        <v>0</v>
      </c>
      <c r="AW137" s="19">
        <f ca="1">SUMPRODUCT(ReactionRateK3!$F159:$V159*OFFSET(ReactionStoich!$E$5:$U$5,AW$2,0))*(TimeStep)*'Composition Moles'!$C149</f>
        <v>0</v>
      </c>
      <c r="AX137" s="19">
        <f ca="1">SUMPRODUCT(ReactionRateK3!$F159:$V159*OFFSET(ReactionStoich!$E$5:$U$5,AX$2,0))*(TimeStep)*'Composition Moles'!$C149</f>
        <v>0</v>
      </c>
      <c r="AY137" s="19">
        <f ca="1">SUMPRODUCT(ReactionRateK3!$F159:$V159*OFFSET(ReactionStoich!$E$5:$U$5,AY$2,0))*(TimeStep)*'Composition Moles'!$C149</f>
        <v>0</v>
      </c>
      <c r="AZ137" s="19">
        <f ca="1">SUMPRODUCT(ReactionRateK3!$F159:$V159*OFFSET(ReactionStoich!$E$5:$U$5,AZ$2,0))*(TimeStep)*'Composition Moles'!$C149</f>
        <v>0</v>
      </c>
      <c r="BA137" s="19">
        <f ca="1">SUMPRODUCT(ReactionRateK3!$F159:$V159*OFFSET(ReactionStoich!$E$5:$U$5,BA$2,0))*(TimeStep)*'Composition Moles'!$C149</f>
        <v>0</v>
      </c>
      <c r="BB137" s="19">
        <f ca="1">SUMPRODUCT(ReactionRateK3!$F159:$V159*OFFSET(ReactionStoich!$E$5:$U$5,BB$2,0))*(TimeStep)*'Composition Moles'!$C149</f>
        <v>0</v>
      </c>
      <c r="BC137" s="19">
        <f ca="1">SUMPRODUCT(ReactionRateK3!$F159:$V159*OFFSET(ReactionStoich!$E$5:$U$5,BC$2,0))*(TimeStep)*'Composition Moles'!$C149</f>
        <v>0</v>
      </c>
      <c r="BD137" s="19">
        <f ca="1">SUMPRODUCT(ReactionRateK3!$F159:$V159*OFFSET(ReactionStoich!$E$5:$U$5,BD$2,0))*(TimeStep)*'Composition Moles'!$C149</f>
        <v>0</v>
      </c>
      <c r="BE137" s="19">
        <f ca="1">SUMPRODUCT(ReactionRateK3!$F159:$V159*OFFSET(ReactionStoich!$E$5:$U$5,BE$2,0))*(TimeStep)*'Composition Moles'!$C149</f>
        <v>0</v>
      </c>
      <c r="BF137" s="19">
        <f ca="1">SUMPRODUCT(ReactionRateK3!$F159:$V159*OFFSET(ReactionStoich!$E$5:$U$5,BF$2,0))*(TimeStep)*'Composition Moles'!$C149</f>
        <v>0</v>
      </c>
      <c r="BG137" s="19">
        <f ca="1">SUMPRODUCT(ReactionRateK3!$F159:$V159*OFFSET(ReactionStoich!$E$5:$U$5,BG$2,0))*(TimeStep)*'Composition Moles'!$C149</f>
        <v>0</v>
      </c>
      <c r="BH137" s="19">
        <f ca="1">SUMPRODUCT(ReactionRateK3!$F159:$V159*OFFSET(ReactionStoich!$E$5:$U$5,BH$2,0))*(TimeStep)*'Composition Moles'!$C149</f>
        <v>0</v>
      </c>
      <c r="BI137" s="19">
        <f ca="1">SUMPRODUCT(ReactionRateK3!$F159:$V159*OFFSET(ReactionStoich!$E$5:$U$5,BI$2,0))*(TimeStep)*'Composition Moles'!$C149</f>
        <v>0</v>
      </c>
      <c r="BJ137" s="19">
        <f ca="1">SUMPRODUCT(ReactionRateK3!$F159:$V159*OFFSET(ReactionStoich!$E$5:$U$5,BJ$2,0))*(TimeStep)*'Composition Moles'!$C149</f>
        <v>0</v>
      </c>
      <c r="BK137" s="19">
        <f ca="1">SUMPRODUCT(ReactionRateK3!$F159:$V159*OFFSET(ReactionStoich!$E$5:$U$5,BK$2,0))*(TimeStep)*'Composition Moles'!$C149</f>
        <v>0</v>
      </c>
      <c r="BL137" s="19">
        <f ca="1">SUMPRODUCT(ReactionRateK3!$F159:$V159*OFFSET(ReactionStoich!$E$5:$U$5,BL$2,0))*(TimeStep)*'Composition Moles'!$C149</f>
        <v>0</v>
      </c>
      <c r="BM137" s="19">
        <f ca="1">SUMPRODUCT(ReactionRateK3!$F159:$V159*OFFSET(ReactionStoich!$E$5:$U$5,BM$2,0))*(TimeStep)*'Composition Moles'!$C149</f>
        <v>0</v>
      </c>
      <c r="BN137" s="19">
        <f ca="1">SUMPRODUCT(ReactionRateK3!$F159:$V159*OFFSET(ReactionStoich!$E$5:$U$5,BN$2,0))*(TimeStep)*'Composition Moles'!$C149</f>
        <v>0</v>
      </c>
      <c r="BO137" s="19">
        <f ca="1">SUMPRODUCT(ReactionRateK3!$F159:$V159*OFFSET(ReactionStoich!$E$5:$U$5,BO$2,0))*(TimeStep)*'Composition Moles'!$C149</f>
        <v>0</v>
      </c>
      <c r="BP137" s="19">
        <f ca="1">SUMPRODUCT(ReactionRateK3!$F159:$V159*OFFSET(ReactionStoich!$E$5:$U$5,BP$2,0))*(TimeStep)*'Composition Moles'!$C149</f>
        <v>0</v>
      </c>
      <c r="BQ137" s="19">
        <f ca="1">SUMPRODUCT(ReactionRateK3!$F159:$V159*OFFSET(ReactionStoich!$E$5:$U$5,BQ$2,0))*(TimeStep)*'Composition Moles'!$C149</f>
        <v>0</v>
      </c>
      <c r="BR137" s="19">
        <f ca="1">SUMPRODUCT(ReactionRateK3!$F159:$V159*OFFSET(ReactionStoich!$E$5:$U$5,BR$2,0))*(TimeStep)*'Composition Moles'!$C149</f>
        <v>0</v>
      </c>
      <c r="BS137" s="19">
        <f ca="1">SUMPRODUCT(ReactionRateK3!$F159:$V159*OFFSET(ReactionStoich!$E$5:$U$5,BS$2,0))*(TimeStep)*'Composition Moles'!$C149</f>
        <v>0</v>
      </c>
      <c r="BT137" s="19">
        <f ca="1">SUMPRODUCT(ReactionRateK3!$F159:$V159*OFFSET(ReactionStoich!$E$5:$U$5,BT$2,0))*(TimeStep)*'Composition Moles'!$C149</f>
        <v>0</v>
      </c>
      <c r="BU137" s="19">
        <f ca="1">SUMPRODUCT(ReactionRateK3!$F159:$V159*OFFSET(ReactionStoich!$E$5:$U$5,BU$2,0))*(TimeStep)*'Composition Moles'!$C149</f>
        <v>0</v>
      </c>
      <c r="BV137" s="19">
        <f ca="1">SUMPRODUCT(ReactionRateK3!$F159:$V159*OFFSET(ReactionStoich!$E$5:$U$5,BV$2,0))*(TimeStep)*'Composition Moles'!$C149</f>
        <v>0</v>
      </c>
      <c r="BW137" s="19">
        <f ca="1">SUMPRODUCT(ReactionRateK3!$F159:$V159*OFFSET(ReactionStoich!$E$5:$U$5,BW$2,0))*(TimeStep)*'Composition Moles'!$C149</f>
        <v>0</v>
      </c>
    </row>
    <row r="138" spans="1:75">
      <c r="B138" s="20"/>
      <c r="C138" s="20"/>
      <c r="D138" s="26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75"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75"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75"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75"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75"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75"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6:26"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6:26"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6:26"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6:26"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6:26"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6:26"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6:26"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6:26"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6:26"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6:26"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6:26"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6:26"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6:26"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6:26"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6:26"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6:26"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6:26"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6:26"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6:26"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6:26"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6:26"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6:26"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6:26"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6:26"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6:26"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6:26"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</sheetData>
  <phoneticPr fontId="3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BW170"/>
  <sheetViews>
    <sheetView showGridLines="0" zoomScale="75" workbookViewId="0">
      <selection activeCell="C12" sqref="C12"/>
    </sheetView>
  </sheetViews>
  <sheetFormatPr defaultRowHeight="12"/>
  <cols>
    <col min="1" max="1" width="12.85546875" bestFit="1" customWidth="1"/>
    <col min="2" max="2" width="13.28515625" style="32" customWidth="1"/>
    <col min="3" max="3" width="11" bestFit="1" customWidth="1"/>
    <col min="4" max="4" width="7.140625" bestFit="1" customWidth="1"/>
    <col min="5" max="5" width="8.85546875" customWidth="1"/>
    <col min="6" max="26" width="9.28515625" customWidth="1"/>
  </cols>
  <sheetData>
    <row r="1" spans="1:75" ht="43.5" customHeight="1">
      <c r="F1" s="135" t="str">
        <f>Control!B10</f>
        <v>H2</v>
      </c>
      <c r="G1" s="135" t="str">
        <f>Control!C10</f>
        <v>C1</v>
      </c>
      <c r="H1" s="135" t="str">
        <f>Control!D10</f>
        <v>C2</v>
      </c>
      <c r="I1" s="135" t="str">
        <f>Control!E10</f>
        <v>C3</v>
      </c>
      <c r="J1" s="135" t="str">
        <f>Control!F10</f>
        <v>IC4</v>
      </c>
      <c r="K1" s="135" t="str">
        <f>Control!G10</f>
        <v>NC4</v>
      </c>
      <c r="L1" s="135" t="str">
        <f>Control!H10</f>
        <v>IC5</v>
      </c>
      <c r="M1" s="135" t="str">
        <f>Control!I10</f>
        <v>NC5</v>
      </c>
      <c r="N1" s="135" t="str">
        <f>Control!J10</f>
        <v>CC5</v>
      </c>
      <c r="O1" s="135" t="str">
        <f>Control!K10</f>
        <v>C6</v>
      </c>
      <c r="P1" s="135" t="str">
        <f>Control!L10</f>
        <v>22MC4</v>
      </c>
      <c r="Q1" s="135" t="str">
        <f>Control!M10</f>
        <v>CC6</v>
      </c>
      <c r="R1" s="135" t="str">
        <f>Control!N10</f>
        <v>MCP</v>
      </c>
      <c r="S1" s="135" t="str">
        <f>Control!O10</f>
        <v>C6A</v>
      </c>
      <c r="T1" s="135" t="str">
        <f>Control!P10</f>
        <v>NC7</v>
      </c>
      <c r="U1" s="135" t="str">
        <f>Control!Q10</f>
        <v>3EC5</v>
      </c>
      <c r="V1" s="135" t="str">
        <f>Control!R10</f>
        <v>MCC6</v>
      </c>
      <c r="W1" s="135" t="str">
        <f>Control!S10</f>
        <v>DMCC5</v>
      </c>
      <c r="X1" s="135" t="str">
        <f>Control!T10</f>
        <v>ECC5</v>
      </c>
      <c r="Y1" s="135" t="str">
        <f>Control!U10</f>
        <v>C7A</v>
      </c>
      <c r="Z1" s="135" t="str">
        <f>Control!V10</f>
        <v>NC8</v>
      </c>
      <c r="AA1" s="135" t="str">
        <f>Control!W10</f>
        <v>3MC7</v>
      </c>
      <c r="AB1" s="135" t="str">
        <f>Control!X10</f>
        <v>11DMCC6</v>
      </c>
      <c r="AC1" s="135" t="str">
        <f>Control!Y10</f>
        <v>113MCC5</v>
      </c>
      <c r="AD1" s="135" t="str">
        <f>Control!Z10</f>
        <v>1M-TR3-ECC5</v>
      </c>
      <c r="AE1" s="135" t="str">
        <f>Control!AA10</f>
        <v>IPCC5</v>
      </c>
      <c r="AF1" s="135" t="str">
        <f>Control!AB10</f>
        <v>ECC6</v>
      </c>
      <c r="AG1" s="135" t="str">
        <f>Control!AC10</f>
        <v>EB</v>
      </c>
      <c r="AH1" s="135" t="str">
        <f>Control!AD10</f>
        <v>PC8A</v>
      </c>
      <c r="AI1" s="135" t="str">
        <f>Control!AE10</f>
        <v>MC8A</v>
      </c>
      <c r="AJ1" s="135" t="str">
        <f>Control!AF10</f>
        <v>OC8A</v>
      </c>
      <c r="AK1" s="135" t="str">
        <f>Control!AG10</f>
        <v>N-NONANE</v>
      </c>
      <c r="AL1" s="135" t="str">
        <f>Control!AH10</f>
        <v>IPCC6</v>
      </c>
      <c r="AM1" s="135" t="str">
        <f>Control!AI10</f>
        <v>1-TR2-ECC5</v>
      </c>
      <c r="AN1" s="135" t="str">
        <f>Control!AJ10</f>
        <v>CUMENE</v>
      </c>
      <c r="AO1" s="135" t="str">
        <f>Control!AK10</f>
        <v>NPB</v>
      </c>
      <c r="AP1" s="135" t="str">
        <f>Control!AL10</f>
        <v>M-EC7A</v>
      </c>
      <c r="AQ1" s="135" t="str">
        <f>Control!AM10</f>
        <v>P-EC7A</v>
      </c>
      <c r="AR1" s="135" t="str">
        <f>Control!AN10</f>
        <v>O-EC7A</v>
      </c>
      <c r="AS1" s="135" t="str">
        <f>Control!AO10</f>
        <v>135TMB</v>
      </c>
      <c r="AT1" s="135" t="str">
        <f>Control!AP10</f>
        <v>124TMB</v>
      </c>
      <c r="AU1" s="135" t="str">
        <f>Control!AQ10</f>
        <v>123TMB</v>
      </c>
      <c r="AV1" s="135" t="str">
        <f>Control!AR10</f>
        <v>INDANE</v>
      </c>
      <c r="AW1" s="135" t="str">
        <f>Control!AS10</f>
        <v>N-DECANE</v>
      </c>
      <c r="AX1" s="135" t="str">
        <f>Control!AT10</f>
        <v>NBCC6</v>
      </c>
      <c r="AY1" s="135" t="str">
        <f>Control!AU10</f>
        <v>NBB</v>
      </c>
      <c r="AZ1" s="135" t="str">
        <f>Control!AV10</f>
        <v>IBB</v>
      </c>
      <c r="BA1" s="135" t="str">
        <f>Control!AW10</f>
        <v>SEC-BUTYLBENZENE</v>
      </c>
      <c r="BB1" s="135" t="str">
        <f>Control!AX10</f>
        <v>TERT-BUTYLBENZENEN</v>
      </c>
      <c r="BC1" s="135" t="str">
        <f>Control!AY10</f>
        <v>1M2NC3C6A</v>
      </c>
      <c r="BD1" s="135" t="str">
        <f>Control!AZ10</f>
        <v>1M3NC3C6A</v>
      </c>
      <c r="BE1" s="135" t="str">
        <f>Control!BA10</f>
        <v>1M4NC3C6A</v>
      </c>
      <c r="BF1" s="135" t="str">
        <f>Control!BB10</f>
        <v>O-CYMENE</v>
      </c>
      <c r="BG1" s="135" t="str">
        <f>Control!BC10</f>
        <v>M-CYMENE</v>
      </c>
      <c r="BH1" s="135" t="str">
        <f>Control!BD10</f>
        <v>P-CYMENE</v>
      </c>
      <c r="BI1" s="135" t="str">
        <f>Control!BE10</f>
        <v>O-DEC6A</v>
      </c>
      <c r="BJ1" s="135" t="str">
        <f>Control!BF10</f>
        <v>M-DEC6A</v>
      </c>
      <c r="BK1" s="135" t="str">
        <f>Control!BG10</f>
        <v>P-DEC6A</v>
      </c>
      <c r="BL1" s="135" t="str">
        <f>Control!BH10</f>
        <v>3EOC8A</v>
      </c>
      <c r="BM1" s="135" t="str">
        <f>Control!BI10</f>
        <v>4EOC8A</v>
      </c>
      <c r="BN1" s="135" t="str">
        <f>Control!BJ10</f>
        <v>2EMC8A</v>
      </c>
      <c r="BO1" s="135" t="str">
        <f>Control!BK10</f>
        <v>4EMC8A</v>
      </c>
      <c r="BP1" s="135" t="str">
        <f>Control!BL10</f>
        <v>5EMC8A</v>
      </c>
      <c r="BQ1" s="135" t="str">
        <f>Control!BM10</f>
        <v>2EPC8A</v>
      </c>
      <c r="BR1" s="135" t="str">
        <f>Control!BN10</f>
        <v>1234TMC6A</v>
      </c>
      <c r="BS1" s="135" t="str">
        <f>Control!BO10</f>
        <v>1235TMC6A</v>
      </c>
      <c r="BT1" s="135" t="str">
        <f>Control!BP10</f>
        <v>1235TMC6A</v>
      </c>
      <c r="BU1" s="135" t="str">
        <f>Control!BQ10</f>
        <v>NAPHTHALENE</v>
      </c>
      <c r="BV1" s="135" t="str">
        <f>Control!BR10</f>
        <v>1E2IPC6A</v>
      </c>
      <c r="BW1" s="135" t="str">
        <f>Control!BS10</f>
        <v>HEAVIES</v>
      </c>
    </row>
    <row r="2" spans="1:75">
      <c r="F2" s="58">
        <v>0</v>
      </c>
      <c r="G2" s="58">
        <v>1</v>
      </c>
      <c r="H2" s="58">
        <v>2</v>
      </c>
      <c r="I2" s="58">
        <v>3</v>
      </c>
      <c r="J2" s="58">
        <v>4</v>
      </c>
      <c r="K2" s="58">
        <v>5</v>
      </c>
      <c r="L2" s="58">
        <v>6</v>
      </c>
      <c r="M2" s="58">
        <v>7</v>
      </c>
      <c r="N2" s="58">
        <v>8</v>
      </c>
      <c r="O2" s="58">
        <v>9</v>
      </c>
      <c r="P2" s="58">
        <v>10</v>
      </c>
      <c r="Q2" s="58">
        <v>11</v>
      </c>
      <c r="R2" s="58">
        <v>12</v>
      </c>
      <c r="S2" s="58">
        <v>13</v>
      </c>
      <c r="T2" s="58">
        <v>14</v>
      </c>
      <c r="U2" s="58">
        <v>15</v>
      </c>
      <c r="V2" s="58">
        <v>16</v>
      </c>
      <c r="W2" s="58">
        <v>17</v>
      </c>
      <c r="X2" s="58">
        <v>18</v>
      </c>
      <c r="Y2" s="58">
        <v>19</v>
      </c>
      <c r="Z2" s="58">
        <v>20</v>
      </c>
      <c r="AA2" s="58">
        <v>21</v>
      </c>
      <c r="AB2" s="58">
        <v>22</v>
      </c>
      <c r="AC2" s="58">
        <v>23</v>
      </c>
      <c r="AD2" s="58">
        <v>24</v>
      </c>
      <c r="AE2" s="58">
        <v>25</v>
      </c>
      <c r="AF2" s="58">
        <v>26</v>
      </c>
      <c r="AG2" s="58">
        <v>27</v>
      </c>
      <c r="AH2" s="58">
        <v>28</v>
      </c>
      <c r="AI2" s="58">
        <v>29</v>
      </c>
      <c r="AJ2" s="58">
        <v>30</v>
      </c>
      <c r="AK2" s="58">
        <v>31</v>
      </c>
      <c r="AL2" s="58">
        <v>32</v>
      </c>
      <c r="AM2" s="58">
        <v>33</v>
      </c>
      <c r="AN2" s="58">
        <v>34</v>
      </c>
      <c r="AO2" s="58">
        <v>35</v>
      </c>
      <c r="AP2" s="58">
        <v>36</v>
      </c>
      <c r="AQ2" s="58">
        <v>37</v>
      </c>
      <c r="AR2" s="58">
        <v>38</v>
      </c>
      <c r="AS2" s="58">
        <v>39</v>
      </c>
      <c r="AT2" s="58">
        <v>40</v>
      </c>
      <c r="AU2" s="58">
        <v>41</v>
      </c>
      <c r="AV2" s="58">
        <v>42</v>
      </c>
      <c r="AW2" s="58">
        <v>43</v>
      </c>
      <c r="AX2" s="58">
        <v>44</v>
      </c>
      <c r="AY2" s="58">
        <v>45</v>
      </c>
      <c r="AZ2" s="58">
        <v>46</v>
      </c>
      <c r="BA2" s="58">
        <v>47</v>
      </c>
      <c r="BB2" s="58">
        <v>48</v>
      </c>
      <c r="BC2" s="58">
        <v>49</v>
      </c>
      <c r="BD2" s="58">
        <v>50</v>
      </c>
      <c r="BE2" s="58">
        <v>51</v>
      </c>
      <c r="BF2" s="58">
        <v>52</v>
      </c>
      <c r="BG2" s="58">
        <v>53</v>
      </c>
      <c r="BH2" s="58">
        <v>54</v>
      </c>
      <c r="BI2" s="58">
        <v>55</v>
      </c>
      <c r="BJ2" s="58">
        <v>56</v>
      </c>
      <c r="BK2" s="58">
        <v>57</v>
      </c>
      <c r="BL2" s="58">
        <v>58</v>
      </c>
      <c r="BM2" s="58">
        <v>59</v>
      </c>
      <c r="BN2" s="58">
        <v>60</v>
      </c>
      <c r="BO2" s="58">
        <v>61</v>
      </c>
      <c r="BP2" s="58">
        <v>62</v>
      </c>
      <c r="BQ2" s="58">
        <v>63</v>
      </c>
      <c r="BR2" s="58">
        <v>64</v>
      </c>
      <c r="BS2" s="58">
        <v>65</v>
      </c>
      <c r="BT2" s="58">
        <v>66</v>
      </c>
      <c r="BU2" s="58">
        <v>67</v>
      </c>
      <c r="BV2" s="58">
        <v>68</v>
      </c>
      <c r="BW2" s="58">
        <v>69</v>
      </c>
    </row>
    <row r="5" spans="1:75">
      <c r="A5" t="s">
        <v>22</v>
      </c>
      <c r="E5" t="s">
        <v>59</v>
      </c>
      <c r="F5" s="32">
        <f>VLOOKUP(F1,_xlnm.DataBase,5, FALSE)</f>
        <v>0</v>
      </c>
      <c r="G5" s="32">
        <f t="shared" ref="G5:BR5" si="0">VLOOKUP(G1,_xlnm.DataBase,5, FALSE)</f>
        <v>-74900.082689600007</v>
      </c>
      <c r="H5" s="32">
        <f t="shared" si="0"/>
        <v>-84738.093550752004</v>
      </c>
      <c r="I5" s="32">
        <f t="shared" si="0"/>
        <v>-103890.11469456</v>
      </c>
      <c r="J5" s="32">
        <f t="shared" si="0"/>
        <v>-134590.14858736002</v>
      </c>
      <c r="K5" s="32">
        <f t="shared" si="0"/>
        <v>-126190.13931376001</v>
      </c>
      <c r="L5" s="32">
        <f t="shared" si="0"/>
        <v>-154590.17066736001</v>
      </c>
      <c r="M5" s="32">
        <f t="shared" si="0"/>
        <v>-146490.16172496002</v>
      </c>
      <c r="N5" s="32">
        <f t="shared" si="0"/>
        <v>-77288.085325952008</v>
      </c>
      <c r="O5" s="32">
        <f t="shared" si="0"/>
        <v>-167290.18468815999</v>
      </c>
      <c r="P5" s="32">
        <f t="shared" si="0"/>
        <v>-185690.20500176001</v>
      </c>
      <c r="Q5" s="32">
        <f t="shared" si="0"/>
        <v>-123190.13600176001</v>
      </c>
      <c r="R5" s="32">
        <f t="shared" si="0"/>
        <v>-106790.11789616001</v>
      </c>
      <c r="S5" s="32">
        <f t="shared" si="0"/>
        <v>82977.09160660801</v>
      </c>
      <c r="T5" s="32">
        <f t="shared" si="0"/>
        <v>-187890.20743056</v>
      </c>
      <c r="U5" s="32">
        <f t="shared" si="0"/>
        <v>-189790.20952816002</v>
      </c>
      <c r="V5" s="32">
        <f t="shared" si="0"/>
        <v>-154890.17099856</v>
      </c>
      <c r="W5" s="32">
        <f t="shared" si="0"/>
        <v>-138390.15278256001</v>
      </c>
      <c r="X5" s="32">
        <f t="shared" si="0"/>
        <v>-127190.14041776001</v>
      </c>
      <c r="Y5" s="32">
        <f t="shared" si="0"/>
        <v>50029.055232016006</v>
      </c>
      <c r="Z5" s="32">
        <f t="shared" si="0"/>
        <v>-208590.23028336</v>
      </c>
      <c r="AA5" s="32">
        <f t="shared" si="0"/>
        <v>-212790.23492016</v>
      </c>
      <c r="AB5" s="32">
        <f t="shared" si="0"/>
        <v>-181090.19992335999</v>
      </c>
      <c r="AC5" s="32">
        <f t="shared" si="0"/>
        <v>-110860.10676442296</v>
      </c>
      <c r="AD5" s="32">
        <f t="shared" si="0"/>
        <v>-107390.11074605127</v>
      </c>
      <c r="AE5" s="32">
        <f t="shared" si="0"/>
        <v>-107390.11074605127</v>
      </c>
      <c r="AF5" s="32">
        <f t="shared" si="0"/>
        <v>-171890.18976656001</v>
      </c>
      <c r="AG5" s="32">
        <f t="shared" si="0"/>
        <v>29809.032909136004</v>
      </c>
      <c r="AH5" s="32">
        <f t="shared" si="0"/>
        <v>17950.019816799999</v>
      </c>
      <c r="AI5" s="32">
        <f t="shared" si="0"/>
        <v>17249.019042896001</v>
      </c>
      <c r="AJ5" s="32">
        <f t="shared" si="0"/>
        <v>19000.020976</v>
      </c>
      <c r="AK5" s="32">
        <f t="shared" si="0"/>
        <v>-229190.25302576</v>
      </c>
      <c r="AL5" s="32">
        <f t="shared" si="0"/>
        <v>-128030.13353261127</v>
      </c>
      <c r="AM5" s="32">
        <f t="shared" si="0"/>
        <v>-128030.13353261127</v>
      </c>
      <c r="AN5" s="32">
        <f t="shared" si="0"/>
        <v>3940.104447526759</v>
      </c>
      <c r="AO5" s="32">
        <f t="shared" si="0"/>
        <v>7820.0086332800001</v>
      </c>
      <c r="AP5" s="32">
        <f t="shared" si="0"/>
        <v>-1929.5621888280555</v>
      </c>
      <c r="AQ5" s="32">
        <f t="shared" si="0"/>
        <v>-2049.8023118073797</v>
      </c>
      <c r="AR5" s="32">
        <f t="shared" si="0"/>
        <v>1100.0012144000002</v>
      </c>
      <c r="AS5" s="32">
        <f t="shared" si="0"/>
        <v>-16080.01775232</v>
      </c>
      <c r="AT5" s="32">
        <f t="shared" si="0"/>
        <v>-13939.015388656</v>
      </c>
      <c r="AU5" s="32">
        <f t="shared" si="0"/>
        <v>-9589.9109778750371</v>
      </c>
      <c r="AV5" s="32">
        <f t="shared" si="0"/>
        <v>107590.11877936</v>
      </c>
      <c r="AW5" s="34">
        <f t="shared" si="0"/>
        <v>-249790.27576816001</v>
      </c>
      <c r="AX5" s="32">
        <f t="shared" si="0"/>
        <v>-213289.23547105602</v>
      </c>
      <c r="AY5" s="32">
        <f t="shared" si="0"/>
        <v>-13819.015256176001</v>
      </c>
      <c r="AZ5" s="32">
        <f t="shared" si="0"/>
        <v>-21559.023801136002</v>
      </c>
      <c r="BA5" s="32">
        <f t="shared" si="0"/>
        <v>-17459.019274736002</v>
      </c>
      <c r="BB5" s="32">
        <f t="shared" si="0"/>
        <v>-22689.025048656</v>
      </c>
      <c r="BC5" s="32">
        <f t="shared" si="0"/>
        <v>-19780.021837119999</v>
      </c>
      <c r="BD5" s="32">
        <f t="shared" si="0"/>
        <v>-24140.026650560001</v>
      </c>
      <c r="BE5" s="32">
        <f t="shared" si="0"/>
        <v>-23140.025546559998</v>
      </c>
      <c r="BF5" s="32">
        <f t="shared" si="0"/>
        <v>-29950.035017927141</v>
      </c>
      <c r="BG5" s="32">
        <f t="shared" si="0"/>
        <v>-29309.032357135999</v>
      </c>
      <c r="BH5" s="32">
        <f t="shared" si="0"/>
        <v>-29950.035017927141</v>
      </c>
      <c r="BI5" s="32">
        <f t="shared" si="0"/>
        <v>-15730.017365919999</v>
      </c>
      <c r="BJ5" s="32">
        <f t="shared" si="0"/>
        <v>-21840.024111360002</v>
      </c>
      <c r="BK5" s="32">
        <f t="shared" si="0"/>
        <v>-22269.024584975999</v>
      </c>
      <c r="BL5" s="32">
        <f t="shared" si="0"/>
        <v>-25650.028317600001</v>
      </c>
      <c r="BM5" s="32">
        <f t="shared" si="0"/>
        <v>-32090.035427360002</v>
      </c>
      <c r="BN5" s="32">
        <f t="shared" si="0"/>
        <v>-26230.02895792</v>
      </c>
      <c r="BO5" s="32">
        <f t="shared" si="0"/>
        <v>-30800.034003200002</v>
      </c>
      <c r="BP5" s="32">
        <f t="shared" si="0"/>
        <v>-35400.039081600007</v>
      </c>
      <c r="BQ5" s="32">
        <f t="shared" si="0"/>
        <v>-32180.035526720003</v>
      </c>
      <c r="BR5" s="32">
        <f t="shared" si="0"/>
        <v>-41910.046268639999</v>
      </c>
      <c r="BS5" s="32">
        <f t="shared" ref="BS5:BW5" si="1">VLOOKUP(BS1,_xlnm.DataBase,5, FALSE)</f>
        <v>-44837.850282181906</v>
      </c>
      <c r="BT5" s="32">
        <f t="shared" si="1"/>
        <v>-44837.850282181906</v>
      </c>
      <c r="BU5" s="32">
        <f t="shared" si="1"/>
        <v>151090.16680335999</v>
      </c>
      <c r="BV5" s="32">
        <f t="shared" si="1"/>
        <v>-47220.052130880002</v>
      </c>
      <c r="BW5" s="32">
        <f t="shared" si="1"/>
        <v>-21000.023184000001</v>
      </c>
    </row>
    <row r="6" spans="1:75">
      <c r="A6" t="s">
        <v>23</v>
      </c>
      <c r="E6" t="s">
        <v>60</v>
      </c>
      <c r="F6" s="32">
        <f t="shared" ref="F6:AK6" si="2">VLOOKUP(F1,_xlnm.DataBase,6, FALSE)</f>
        <v>28.191203547716356</v>
      </c>
      <c r="G6" s="32">
        <f t="shared" si="2"/>
        <v>36.150263104865637</v>
      </c>
      <c r="H6" s="32">
        <f t="shared" si="2"/>
        <v>43.672068531530329</v>
      </c>
      <c r="I6" s="32">
        <f t="shared" si="2"/>
        <v>49.496966963164326</v>
      </c>
      <c r="J6" s="32">
        <f t="shared" si="2"/>
        <v>58.432277753377456</v>
      </c>
      <c r="K6" s="32">
        <f t="shared" si="2"/>
        <v>55.62995536854168</v>
      </c>
      <c r="L6" s="32">
        <f t="shared" si="2"/>
        <v>63.296984864977119</v>
      </c>
      <c r="M6" s="32">
        <f t="shared" si="2"/>
        <v>68.008575248306698</v>
      </c>
      <c r="N6" s="32">
        <f t="shared" si="2"/>
        <v>23.669125283449809</v>
      </c>
      <c r="O6" s="32">
        <f t="shared" si="2"/>
        <v>76.916808098598892</v>
      </c>
      <c r="P6" s="32">
        <f t="shared" si="2"/>
        <v>61.952270316844135</v>
      </c>
      <c r="Q6" s="32">
        <f t="shared" si="2"/>
        <v>35.882731218896915</v>
      </c>
      <c r="R6" s="32">
        <f t="shared" si="2"/>
        <v>36.718076408499627</v>
      </c>
      <c r="S6" s="32">
        <f t="shared" si="2"/>
        <v>29.195838998347057</v>
      </c>
      <c r="T6" s="32">
        <f t="shared" si="2"/>
        <v>89.187462488538145</v>
      </c>
      <c r="U6" s="32">
        <f t="shared" si="2"/>
        <v>100.67403739292529</v>
      </c>
      <c r="V6" s="32">
        <f t="shared" si="2"/>
        <v>45.233691262482665</v>
      </c>
      <c r="W6" s="32">
        <f t="shared" si="2"/>
        <v>63.169040705744756</v>
      </c>
      <c r="X6" s="32">
        <f t="shared" si="2"/>
        <v>46.385133696283631</v>
      </c>
      <c r="Y6" s="32">
        <f t="shared" si="2"/>
        <v>41.951420630146679</v>
      </c>
      <c r="Z6" s="32">
        <f t="shared" si="2"/>
        <v>93.813597601566784</v>
      </c>
      <c r="AA6" s="32">
        <f t="shared" si="2"/>
        <v>118.39802334848761</v>
      </c>
      <c r="AB6" s="32">
        <f t="shared" si="2"/>
        <v>73.192048868025651</v>
      </c>
      <c r="AC6" s="32">
        <f t="shared" si="2"/>
        <v>93.314982708989774</v>
      </c>
      <c r="AD6" s="32">
        <f t="shared" si="2"/>
        <v>89.629219831811696</v>
      </c>
      <c r="AE6" s="32">
        <f t="shared" si="2"/>
        <v>86.71085471381663</v>
      </c>
      <c r="AF6" s="32">
        <f t="shared" si="2"/>
        <v>83.083585129789981</v>
      </c>
      <c r="AG6" s="32">
        <f t="shared" si="2"/>
        <v>54.896352403944668</v>
      </c>
      <c r="AH6" s="32">
        <f t="shared" si="2"/>
        <v>65.728048529025685</v>
      </c>
      <c r="AI6" s="32">
        <f t="shared" si="2"/>
        <v>59.551987282914126</v>
      </c>
      <c r="AJ6" s="32">
        <f t="shared" si="2"/>
        <v>72.2504842413788</v>
      </c>
      <c r="AK6" s="32">
        <f t="shared" si="2"/>
        <v>116.20692273264712</v>
      </c>
      <c r="AL6" s="32">
        <f t="shared" ref="AL6:BQ6" si="3">VLOOKUP(AL1,_xlnm.DataBase,6, FALSE)</f>
        <v>93.71009754863654</v>
      </c>
      <c r="AM6" s="32">
        <f t="shared" si="3"/>
        <v>101.40369305686838</v>
      </c>
      <c r="AN6" s="32">
        <f t="shared" si="3"/>
        <v>68.410135497631316</v>
      </c>
      <c r="AO6" s="32">
        <f t="shared" si="3"/>
        <v>61.807514785012053</v>
      </c>
      <c r="AP6" s="32">
        <f t="shared" si="3"/>
        <v>77.940008242211533</v>
      </c>
      <c r="AQ6" s="32">
        <f t="shared" si="3"/>
        <v>78.956471307868938</v>
      </c>
      <c r="AR6" s="32">
        <f t="shared" si="3"/>
        <v>79.82824290207401</v>
      </c>
      <c r="AS6" s="32">
        <f t="shared" si="3"/>
        <v>76.451399990411346</v>
      </c>
      <c r="AT6" s="32">
        <f t="shared" si="3"/>
        <v>103.72185736241528</v>
      </c>
      <c r="AU6" s="32">
        <f t="shared" si="3"/>
        <v>102.12518760938276</v>
      </c>
      <c r="AV6" s="32">
        <f t="shared" si="3"/>
        <v>53.666737132941591</v>
      </c>
      <c r="AW6" s="32">
        <f t="shared" si="3"/>
        <v>129.32567579407007</v>
      </c>
      <c r="AX6" s="32">
        <f t="shared" si="3"/>
        <v>114.55175318566071</v>
      </c>
      <c r="AY6" s="32">
        <f t="shared" si="3"/>
        <v>90.031481856533631</v>
      </c>
      <c r="AZ6" s="32">
        <f t="shared" si="3"/>
        <v>78.316390305617574</v>
      </c>
      <c r="BA6" s="32">
        <f t="shared" si="3"/>
        <v>72.982519173758462</v>
      </c>
      <c r="BB6" s="32">
        <f t="shared" si="3"/>
        <v>70.137714671569512</v>
      </c>
      <c r="BC6" s="32">
        <f t="shared" si="3"/>
        <v>88.636789259530516</v>
      </c>
      <c r="BD6" s="32">
        <f t="shared" si="3"/>
        <v>83.534034415463893</v>
      </c>
      <c r="BE6" s="32">
        <f t="shared" si="3"/>
        <v>83.534034415463893</v>
      </c>
      <c r="BF6" s="32">
        <f t="shared" si="3"/>
        <v>67.832993951691421</v>
      </c>
      <c r="BG6" s="32">
        <f t="shared" si="3"/>
        <v>74.958701359783333</v>
      </c>
      <c r="BH6" s="32">
        <f t="shared" si="3"/>
        <v>77.5484924327058</v>
      </c>
      <c r="BI6" s="32">
        <f t="shared" si="3"/>
        <v>119.22386499312621</v>
      </c>
      <c r="BJ6" s="32">
        <f t="shared" si="3"/>
        <v>85.037804029656485</v>
      </c>
      <c r="BK6" s="32">
        <f t="shared" si="3"/>
        <v>113.29336810531076</v>
      </c>
      <c r="BL6" s="32">
        <f t="shared" si="3"/>
        <v>86.807242137391654</v>
      </c>
      <c r="BM6" s="32">
        <f t="shared" si="3"/>
        <v>86.966792589138223</v>
      </c>
      <c r="BN6" s="32">
        <f t="shared" si="3"/>
        <v>89.135366721911353</v>
      </c>
      <c r="BO6" s="32">
        <f t="shared" si="3"/>
        <v>86.966792589138223</v>
      </c>
      <c r="BP6" s="32">
        <f t="shared" si="3"/>
        <v>88.288021535252341</v>
      </c>
      <c r="BQ6" s="32">
        <f t="shared" si="3"/>
        <v>86.966792589138223</v>
      </c>
      <c r="BR6" s="32">
        <f t="shared" ref="BR6:BW6" si="4">VLOOKUP(BR1,_xlnm.DataBase,6, FALSE)</f>
        <v>109.30256176618866</v>
      </c>
      <c r="BS6" s="32">
        <f t="shared" si="4"/>
        <v>115.2498099333101</v>
      </c>
      <c r="BT6" s="32">
        <f t="shared" si="4"/>
        <v>115.2498099333101</v>
      </c>
      <c r="BU6" s="32">
        <f t="shared" si="4"/>
        <v>45.257892420983154</v>
      </c>
      <c r="BV6" s="32">
        <f t="shared" si="4"/>
        <v>88.34958428724407</v>
      </c>
      <c r="BW6" s="32">
        <f t="shared" si="4"/>
        <v>94.830401941953284</v>
      </c>
    </row>
    <row r="7" spans="1:75"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75">
      <c r="B8" s="33" t="s">
        <v>24</v>
      </c>
      <c r="C8" s="2" t="s">
        <v>26</v>
      </c>
      <c r="D8" s="2" t="s">
        <v>25</v>
      </c>
      <c r="F8" s="25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75" ht="14.25" customHeight="1">
      <c r="F9" s="25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75">
      <c r="A10">
        <f>ReactionRateK1!A32</f>
        <v>0</v>
      </c>
      <c r="B10" s="20">
        <f ca="1">SUMPRODUCT(F10:BW10,$F$5:$BW$5)</f>
        <v>-349351.57595070993</v>
      </c>
      <c r="C10" s="20">
        <f>'Composition Moles'!BZ22</f>
        <v>143716.88850794305</v>
      </c>
      <c r="D10" s="26">
        <f ca="1">-B10/C10</f>
        <v>2.4308317524659024</v>
      </c>
      <c r="F10" s="19">
        <f ca="1">SUMPRODUCT(ReactionRateK4!$F32:$V32*OFFSET(ReactionStoich!$E$5:$U$5,F$2,0))*(TimeStep)*'Composition Moles'!$C22</f>
        <v>-10.967047216390529</v>
      </c>
      <c r="G10" s="19">
        <f ca="1">SUMPRODUCT(ReactionRateK4!$F32:$V32*OFFSET(ReactionStoich!$E$5:$U$5,G$2,0))*(TimeStep)*'Composition Moles'!$C22</f>
        <v>0</v>
      </c>
      <c r="H10" s="19">
        <f ca="1">SUMPRODUCT(ReactionRateK4!$F32:$V32*OFFSET(ReactionStoich!$E$5:$U$5,H$2,0))*(TimeStep)*'Composition Moles'!$C22</f>
        <v>8.0140461516665447</v>
      </c>
      <c r="I10" s="19">
        <f ca="1">SUMPRODUCT(ReactionRateK4!$F32:$V32*OFFSET(ReactionStoich!$E$5:$U$5,I$2,0))*(TimeStep)*'Composition Moles'!$C22</f>
        <v>2.9530010647239835</v>
      </c>
      <c r="J10" s="19">
        <f ca="1">SUMPRODUCT(ReactionRateK4!$F32:$V32*OFFSET(ReactionStoich!$E$5:$U$5,J$2,0))*(TimeStep)*'Composition Moles'!$C22</f>
        <v>0</v>
      </c>
      <c r="K10" s="19">
        <f ca="1">SUMPRODUCT(ReactionRateK4!$F32:$V32*OFFSET(ReactionStoich!$E$5:$U$5,K$2,0))*(TimeStep)*'Composition Moles'!$C22</f>
        <v>0</v>
      </c>
      <c r="L10" s="19">
        <f ca="1">SUMPRODUCT(ReactionRateK4!$F32:$V32*OFFSET(ReactionStoich!$E$5:$U$5,L$2,0))*(TimeStep)*'Composition Moles'!$C22</f>
        <v>0</v>
      </c>
      <c r="M10" s="19">
        <f ca="1">SUMPRODUCT(ReactionRateK4!$F32:$V32*OFFSET(ReactionStoich!$E$5:$U$5,M$2,0))*(TimeStep)*'Composition Moles'!$C22</f>
        <v>0</v>
      </c>
      <c r="N10" s="19">
        <f ca="1">SUMPRODUCT(ReactionRateK4!$F32:$V32*OFFSET(ReactionStoich!$E$5:$U$5,N$2,0))*(TimeStep)*'Composition Moles'!$C22</f>
        <v>0</v>
      </c>
      <c r="O10" s="19">
        <f ca="1">SUMPRODUCT(ReactionRateK4!$F32:$V32*OFFSET(ReactionStoich!$E$5:$U$5,O$2,0))*(TimeStep)*'Composition Moles'!$C22</f>
        <v>0</v>
      </c>
      <c r="P10" s="19">
        <f ca="1">SUMPRODUCT(ReactionRateK4!$F32:$V32*OFFSET(ReactionStoich!$E$5:$U$5,P$2,0))*(TimeStep)*'Composition Moles'!$C22</f>
        <v>0</v>
      </c>
      <c r="Q10" s="19">
        <f ca="1">SUMPRODUCT(ReactionRateK4!$F32:$V32*OFFSET(ReactionStoich!$E$5:$U$5,Q$2,0))*(TimeStep)*'Composition Moles'!$C22</f>
        <v>0</v>
      </c>
      <c r="R10" s="19">
        <f ca="1">SUMPRODUCT(ReactionRateK4!$F32:$V32*OFFSET(ReactionStoich!$E$5:$U$5,R$2,0))*(TimeStep)*'Composition Moles'!$C22</f>
        <v>0</v>
      </c>
      <c r="S10" s="19">
        <f ca="1">SUMPRODUCT(ReactionRateK4!$F32:$V32*OFFSET(ReactionStoich!$E$5:$U$5,S$2,0))*(TimeStep)*'Composition Moles'!$C22</f>
        <v>18.14349667456079</v>
      </c>
      <c r="T10" s="19">
        <f ca="1">SUMPRODUCT(ReactionRateK4!$F32:$V32*OFFSET(ReactionStoich!$E$5:$U$5,T$2,0))*(TimeStep)*'Composition Moles'!$C22</f>
        <v>0</v>
      </c>
      <c r="U10" s="19">
        <f ca="1">SUMPRODUCT(ReactionRateK4!$F32:$V32*OFFSET(ReactionStoich!$E$5:$U$5,U$2,0))*(TimeStep)*'Composition Moles'!$C22</f>
        <v>0</v>
      </c>
      <c r="V10" s="19">
        <f ca="1">SUMPRODUCT(ReactionRateK4!$F32:$V32*OFFSET(ReactionStoich!$E$5:$U$5,V$2,0))*(TimeStep)*'Composition Moles'!$C22</f>
        <v>0</v>
      </c>
      <c r="W10" s="19">
        <f ca="1">SUMPRODUCT(ReactionRateK4!$F32:$V32*OFFSET(ReactionStoich!$E$5:$U$5,W$2,0))*(TimeStep)*'Composition Moles'!$C22</f>
        <v>0</v>
      </c>
      <c r="X10" s="19">
        <f ca="1">SUMPRODUCT(ReactionRateK4!$F32:$V32*OFFSET(ReactionStoich!$E$5:$U$5,X$2,0))*(TimeStep)*'Composition Moles'!$C22</f>
        <v>0</v>
      </c>
      <c r="Y10" s="19">
        <f ca="1">SUMPRODUCT(ReactionRateK4!$F32:$V32*OFFSET(ReactionStoich!$E$5:$U$5,Y$2,0))*(TimeStep)*'Composition Moles'!$C22</f>
        <v>-24.593567322375872</v>
      </c>
      <c r="Z10" s="19">
        <f ca="1">SUMPRODUCT(ReactionRateK4!$F32:$V32*OFFSET(ReactionStoich!$E$5:$U$5,Z$2,0))*(TimeStep)*'Composition Moles'!$C22</f>
        <v>0</v>
      </c>
      <c r="AA10" s="19">
        <f ca="1">SUMPRODUCT(ReactionRateK4!$F32:$V32*OFFSET(ReactionStoich!$E$5:$U$5,AA$2,0))*(TimeStep)*'Composition Moles'!$C22</f>
        <v>0</v>
      </c>
      <c r="AB10" s="19">
        <f ca="1">SUMPRODUCT(ReactionRateK4!$F32:$V32*OFFSET(ReactionStoich!$E$5:$U$5,AB$2,0))*(TimeStep)*'Composition Moles'!$C22</f>
        <v>0</v>
      </c>
      <c r="AC10" s="19">
        <f ca="1">SUMPRODUCT(ReactionRateK4!$F32:$V32*OFFSET(ReactionStoich!$E$5:$U$5,AC$2,0))*(TimeStep)*'Composition Moles'!$C22</f>
        <v>0</v>
      </c>
      <c r="AD10" s="19">
        <f ca="1">SUMPRODUCT(ReactionRateK4!$F32:$V32*OFFSET(ReactionStoich!$E$5:$U$5,AD$2,0))*(TimeStep)*'Composition Moles'!$C22</f>
        <v>0</v>
      </c>
      <c r="AE10" s="19">
        <f ca="1">SUMPRODUCT(ReactionRateK4!$F32:$V32*OFFSET(ReactionStoich!$E$5:$U$5,AE$2,0))*(TimeStep)*'Composition Moles'!$C22</f>
        <v>0</v>
      </c>
      <c r="AF10" s="19">
        <f ca="1">SUMPRODUCT(ReactionRateK4!$F32:$V32*OFFSET(ReactionStoich!$E$5:$U$5,AF$2,0))*(TimeStep)*'Composition Moles'!$C22</f>
        <v>0</v>
      </c>
      <c r="AG10" s="19">
        <f ca="1">SUMPRODUCT(ReactionRateK4!$F32:$V32*OFFSET(ReactionStoich!$E$5:$U$5,AG$2,0))*(TimeStep)*'Composition Moles'!$C22</f>
        <v>-5.6675668814059508</v>
      </c>
      <c r="AH10" s="19">
        <f ca="1">SUMPRODUCT(ReactionRateK4!$F32:$V32*OFFSET(ReactionStoich!$E$5:$U$5,AH$2,0))*(TimeStep)*'Composition Moles'!$C22</f>
        <v>15.174088362050172</v>
      </c>
      <c r="AI10" s="19">
        <f ca="1">SUMPRODUCT(ReactionRateK4!$F32:$V32*OFFSET(ReactionStoich!$E$5:$U$5,AI$2,0))*(TimeStep)*'Composition Moles'!$C22</f>
        <v>5.0687188550635218</v>
      </c>
      <c r="AJ10" s="19">
        <f ca="1">SUMPRODUCT(ReactionRateK4!$F32:$V32*OFFSET(ReactionStoich!$E$5:$U$5,AJ$2,0))*(TimeStep)*'Composition Moles'!$C22</f>
        <v>5.0684997828666765</v>
      </c>
      <c r="AK10" s="19">
        <f ca="1">SUMPRODUCT(ReactionRateK4!$F32:$V32*OFFSET(ReactionStoich!$E$5:$U$5,AK$2,0))*(TimeStep)*'Composition Moles'!$C22</f>
        <v>0</v>
      </c>
      <c r="AL10" s="19">
        <f ca="1">SUMPRODUCT(ReactionRateK4!$F32:$V32*OFFSET(ReactionStoich!$E$5:$U$5,AL$2,0))*(TimeStep)*'Composition Moles'!$C22</f>
        <v>0</v>
      </c>
      <c r="AM10" s="19">
        <f ca="1">SUMPRODUCT(ReactionRateK4!$F32:$V32*OFFSET(ReactionStoich!$E$5:$U$5,AM$2,0))*(TimeStep)*'Composition Moles'!$C22</f>
        <v>0</v>
      </c>
      <c r="AN10" s="19">
        <f ca="1">SUMPRODUCT(ReactionRateK4!$F32:$V32*OFFSET(ReactionStoich!$E$5:$U$5,AN$2,0))*(TimeStep)*'Composition Moles'!$C22</f>
        <v>0</v>
      </c>
      <c r="AO10" s="19">
        <f ca="1">SUMPRODUCT(ReactionRateK4!$F32:$V32*OFFSET(ReactionStoich!$E$5:$U$5,AO$2,0))*(TimeStep)*'Composition Moles'!$C22</f>
        <v>-2.9530010647239835</v>
      </c>
      <c r="AP10" s="19">
        <f ca="1">SUMPRODUCT(ReactionRateK4!$F32:$V32*OFFSET(ReactionStoich!$E$5:$U$5,AP$2,0))*(TimeStep)*'Composition Moles'!$C22</f>
        <v>-3.3572779443189158</v>
      </c>
      <c r="AQ10" s="19">
        <f ca="1">SUMPRODUCT(ReactionRateK4!$F32:$V32*OFFSET(ReactionStoich!$E$5:$U$5,AQ$2,0))*(TimeStep)*'Composition Moles'!$C22</f>
        <v>0</v>
      </c>
      <c r="AR10" s="19">
        <f ca="1">SUMPRODUCT(ReactionRateK4!$F32:$V32*OFFSET(ReactionStoich!$E$5:$U$5,AR$2,0))*(TimeStep)*'Composition Moles'!$C22</f>
        <v>0</v>
      </c>
      <c r="AS10" s="19">
        <f ca="1">SUMPRODUCT(ReactionRateK4!$F32:$V32*OFFSET(ReactionStoich!$E$5:$U$5,AS$2,0))*(TimeStep)*'Composition Moles'!$C22</f>
        <v>-2.2944634872388114</v>
      </c>
      <c r="AT10" s="19">
        <f ca="1">SUMPRODUCT(ReactionRateK4!$F32:$V32*OFFSET(ReactionStoich!$E$5:$U$5,AT$2,0))*(TimeStep)*'Composition Moles'!$C22</f>
        <v>-2.2944634872388114</v>
      </c>
      <c r="AU10" s="19">
        <f ca="1">SUMPRODUCT(ReactionRateK4!$F32:$V32*OFFSET(ReactionStoich!$E$5:$U$5,AU$2,0))*(TimeStep)*'Composition Moles'!$C22</f>
        <v>-2.2944634872388114</v>
      </c>
      <c r="AV10" s="19">
        <f ca="1">SUMPRODUCT(ReactionRateK4!$F32:$V32*OFFSET(ReactionStoich!$E$5:$U$5,AV$2,0))*(TimeStep)*'Composition Moles'!$C22</f>
        <v>0</v>
      </c>
      <c r="AW10" s="19">
        <f ca="1">SUMPRODUCT(ReactionRateK4!$F32:$V32*OFFSET(ReactionStoich!$E$5:$U$5,AW$2,0))*(TimeStep)*'Composition Moles'!$C22</f>
        <v>0</v>
      </c>
      <c r="AX10" s="19">
        <f ca="1">SUMPRODUCT(ReactionRateK4!$F32:$V32*OFFSET(ReactionStoich!$E$5:$U$5,AX$2,0))*(TimeStep)*'Composition Moles'!$C22</f>
        <v>0</v>
      </c>
      <c r="AY10" s="19">
        <f ca="1">SUMPRODUCT(ReactionRateK4!$F32:$V32*OFFSET(ReactionStoich!$E$5:$U$5,AY$2,0))*(TimeStep)*'Composition Moles'!$C22</f>
        <v>0</v>
      </c>
      <c r="AZ10" s="19">
        <f ca="1">SUMPRODUCT(ReactionRateK4!$F32:$V32*OFFSET(ReactionStoich!$E$5:$U$5,AZ$2,0))*(TimeStep)*'Composition Moles'!$C22</f>
        <v>0</v>
      </c>
      <c r="BA10" s="19">
        <f ca="1">SUMPRODUCT(ReactionRateK4!$F32:$V32*OFFSET(ReactionStoich!$E$5:$U$5,BA$2,0))*(TimeStep)*'Composition Moles'!$C22</f>
        <v>0</v>
      </c>
      <c r="BB10" s="19">
        <f ca="1">SUMPRODUCT(ReactionRateK4!$F32:$V32*OFFSET(ReactionStoich!$E$5:$U$5,BB$2,0))*(TimeStep)*'Composition Moles'!$C22</f>
        <v>0</v>
      </c>
      <c r="BC10" s="19">
        <f ca="1">SUMPRODUCT(ReactionRateK4!$F32:$V32*OFFSET(ReactionStoich!$E$5:$U$5,BC$2,0))*(TimeStep)*'Composition Moles'!$C22</f>
        <v>0</v>
      </c>
      <c r="BD10" s="19">
        <f ca="1">SUMPRODUCT(ReactionRateK4!$F32:$V32*OFFSET(ReactionStoich!$E$5:$U$5,BD$2,0))*(TimeStep)*'Composition Moles'!$C22</f>
        <v>0</v>
      </c>
      <c r="BE10" s="19">
        <f ca="1">SUMPRODUCT(ReactionRateK4!$F32:$V32*OFFSET(ReactionStoich!$E$5:$U$5,BE$2,0))*(TimeStep)*'Composition Moles'!$C22</f>
        <v>0</v>
      </c>
      <c r="BF10" s="19">
        <f ca="1">SUMPRODUCT(ReactionRateK4!$F32:$V32*OFFSET(ReactionStoich!$E$5:$U$5,BF$2,0))*(TimeStep)*'Composition Moles'!$C22</f>
        <v>0</v>
      </c>
      <c r="BG10" s="19">
        <f ca="1">SUMPRODUCT(ReactionRateK4!$F32:$V32*OFFSET(ReactionStoich!$E$5:$U$5,BG$2,0))*(TimeStep)*'Composition Moles'!$C22</f>
        <v>0</v>
      </c>
      <c r="BH10" s="19">
        <f ca="1">SUMPRODUCT(ReactionRateK4!$F32:$V32*OFFSET(ReactionStoich!$E$5:$U$5,BH$2,0))*(TimeStep)*'Composition Moles'!$C22</f>
        <v>0</v>
      </c>
      <c r="BI10" s="19">
        <f ca="1">SUMPRODUCT(ReactionRateK4!$F32:$V32*OFFSET(ReactionStoich!$E$5:$U$5,BI$2,0))*(TimeStep)*'Composition Moles'!$C22</f>
        <v>0</v>
      </c>
      <c r="BJ10" s="19">
        <f ca="1">SUMPRODUCT(ReactionRateK4!$F32:$V32*OFFSET(ReactionStoich!$E$5:$U$5,BJ$2,0))*(TimeStep)*'Composition Moles'!$C22</f>
        <v>0</v>
      </c>
      <c r="BK10" s="19">
        <f ca="1">SUMPRODUCT(ReactionRateK4!$F32:$V32*OFFSET(ReactionStoich!$E$5:$U$5,BK$2,0))*(TimeStep)*'Composition Moles'!$C22</f>
        <v>0</v>
      </c>
      <c r="BL10" s="19">
        <f ca="1">SUMPRODUCT(ReactionRateK4!$F32:$V32*OFFSET(ReactionStoich!$E$5:$U$5,BL$2,0))*(TimeStep)*'Composition Moles'!$C22</f>
        <v>0</v>
      </c>
      <c r="BM10" s="19">
        <f ca="1">SUMPRODUCT(ReactionRateK4!$F32:$V32*OFFSET(ReactionStoich!$E$5:$U$5,BM$2,0))*(TimeStep)*'Composition Moles'!$C22</f>
        <v>0</v>
      </c>
      <c r="BN10" s="19">
        <f ca="1">SUMPRODUCT(ReactionRateK4!$F32:$V32*OFFSET(ReactionStoich!$E$5:$U$5,BN$2,0))*(TimeStep)*'Composition Moles'!$C22</f>
        <v>0</v>
      </c>
      <c r="BO10" s="19">
        <f ca="1">SUMPRODUCT(ReactionRateK4!$F32:$V32*OFFSET(ReactionStoich!$E$5:$U$5,BO$2,0))*(TimeStep)*'Composition Moles'!$C22</f>
        <v>0</v>
      </c>
      <c r="BP10" s="19">
        <f ca="1">SUMPRODUCT(ReactionRateK4!$F32:$V32*OFFSET(ReactionStoich!$E$5:$U$5,BP$2,0))*(TimeStep)*'Composition Moles'!$C22</f>
        <v>0</v>
      </c>
      <c r="BQ10" s="19">
        <f ca="1">SUMPRODUCT(ReactionRateK4!$F32:$V32*OFFSET(ReactionStoich!$E$5:$U$5,BQ$2,0))*(TimeStep)*'Composition Moles'!$C22</f>
        <v>0</v>
      </c>
      <c r="BR10" s="19">
        <f ca="1">SUMPRODUCT(ReactionRateK4!$F32:$V32*OFFSET(ReactionStoich!$E$5:$U$5,BR$2,0))*(TimeStep)*'Composition Moles'!$C22</f>
        <v>0</v>
      </c>
      <c r="BS10" s="19">
        <f ca="1">SUMPRODUCT(ReactionRateK4!$F32:$V32*OFFSET(ReactionStoich!$E$5:$U$5,BS$2,0))*(TimeStep)*'Composition Moles'!$C22</f>
        <v>0</v>
      </c>
      <c r="BT10" s="19">
        <f ca="1">SUMPRODUCT(ReactionRateK4!$F32:$V32*OFFSET(ReactionStoich!$E$5:$U$5,BT$2,0))*(TimeStep)*'Composition Moles'!$C22</f>
        <v>0</v>
      </c>
      <c r="BU10" s="19">
        <f ca="1">SUMPRODUCT(ReactionRateK4!$F32:$V32*OFFSET(ReactionStoich!$E$5:$U$5,BU$2,0))*(TimeStep)*'Composition Moles'!$C22</f>
        <v>0</v>
      </c>
      <c r="BV10" s="19">
        <f ca="1">SUMPRODUCT(ReactionRateK4!$F32:$V32*OFFSET(ReactionStoich!$E$5:$U$5,BV$2,0))*(TimeStep)*'Composition Moles'!$C22</f>
        <v>0</v>
      </c>
      <c r="BW10" s="19">
        <f ca="1">SUMPRODUCT(ReactionRateK4!$F32:$V32*OFFSET(ReactionStoich!$E$5:$U$5,BW$2,0))*(TimeStep)*'Composition Moles'!$C22</f>
        <v>0</v>
      </c>
    </row>
    <row r="11" spans="1:75">
      <c r="A11">
        <f>ReactionRateK1!A33</f>
        <v>0.05</v>
      </c>
      <c r="B11" s="20">
        <f t="shared" ref="B11:B74" ca="1" si="5">SUMPRODUCT(F11:BW11,$F$5:$BW$5)</f>
        <v>-315251.17304978735</v>
      </c>
      <c r="C11" s="20">
        <f ca="1">'Composition Moles'!BZ23</f>
        <v>143684.17596528895</v>
      </c>
      <c r="D11" s="26">
        <f ca="1">-B11/C11</f>
        <v>2.1940563108768871</v>
      </c>
      <c r="F11" s="19">
        <f ca="1">SUMPRODUCT(ReactionRateK4!$F33:$V33*OFFSET(ReactionStoich!$E$5:$U$5,F$2,0))*(TimeStep)*'Composition Moles'!$C23</f>
        <v>-9.9689446662914225</v>
      </c>
      <c r="G11" s="19">
        <f ca="1">SUMPRODUCT(ReactionRateK4!$F33:$V33*OFFSET(ReactionStoich!$E$5:$U$5,G$2,0))*(TimeStep)*'Composition Moles'!$C23</f>
        <v>0</v>
      </c>
      <c r="H11" s="19">
        <f ca="1">SUMPRODUCT(ReactionRateK4!$F33:$V33*OFFSET(ReactionStoich!$E$5:$U$5,H$2,0))*(TimeStep)*'Composition Moles'!$C23</f>
        <v>7.4961279190506218</v>
      </c>
      <c r="I11" s="19">
        <f ca="1">SUMPRODUCT(ReactionRateK4!$F33:$V33*OFFSET(ReactionStoich!$E$5:$U$5,I$2,0))*(TimeStep)*'Composition Moles'!$C23</f>
        <v>2.4728167472408011</v>
      </c>
      <c r="J11" s="19">
        <f ca="1">SUMPRODUCT(ReactionRateK4!$F33:$V33*OFFSET(ReactionStoich!$E$5:$U$5,J$2,0))*(TimeStep)*'Composition Moles'!$C23</f>
        <v>0</v>
      </c>
      <c r="K11" s="19">
        <f ca="1">SUMPRODUCT(ReactionRateK4!$F33:$V33*OFFSET(ReactionStoich!$E$5:$U$5,K$2,0))*(TimeStep)*'Composition Moles'!$C23</f>
        <v>0</v>
      </c>
      <c r="L11" s="19">
        <f ca="1">SUMPRODUCT(ReactionRateK4!$F33:$V33*OFFSET(ReactionStoich!$E$5:$U$5,L$2,0))*(TimeStep)*'Composition Moles'!$C23</f>
        <v>0</v>
      </c>
      <c r="M11" s="19">
        <f ca="1">SUMPRODUCT(ReactionRateK4!$F33:$V33*OFFSET(ReactionStoich!$E$5:$U$5,M$2,0))*(TimeStep)*'Composition Moles'!$C23</f>
        <v>0</v>
      </c>
      <c r="N11" s="19">
        <f ca="1">SUMPRODUCT(ReactionRateK4!$F33:$V33*OFFSET(ReactionStoich!$E$5:$U$5,N$2,0))*(TimeStep)*'Composition Moles'!$C23</f>
        <v>0</v>
      </c>
      <c r="O11" s="19">
        <f ca="1">SUMPRODUCT(ReactionRateK4!$F33:$V33*OFFSET(ReactionStoich!$E$5:$U$5,O$2,0))*(TimeStep)*'Composition Moles'!$C23</f>
        <v>0</v>
      </c>
      <c r="P11" s="19">
        <f ca="1">SUMPRODUCT(ReactionRateK4!$F33:$V33*OFFSET(ReactionStoich!$E$5:$U$5,P$2,0))*(TimeStep)*'Composition Moles'!$C23</f>
        <v>0</v>
      </c>
      <c r="Q11" s="19">
        <f ca="1">SUMPRODUCT(ReactionRateK4!$F33:$V33*OFFSET(ReactionStoich!$E$5:$U$5,Q$2,0))*(TimeStep)*'Composition Moles'!$C23</f>
        <v>0</v>
      </c>
      <c r="R11" s="19">
        <f ca="1">SUMPRODUCT(ReactionRateK4!$F33:$V33*OFFSET(ReactionStoich!$E$5:$U$5,R$2,0))*(TimeStep)*'Composition Moles'!$C23</f>
        <v>0</v>
      </c>
      <c r="S11" s="19">
        <f ca="1">SUMPRODUCT(ReactionRateK4!$F33:$V33*OFFSET(ReactionStoich!$E$5:$U$5,S$2,0))*(TimeStep)*'Composition Moles'!$C23</f>
        <v>17.458728799285566</v>
      </c>
      <c r="T11" s="19">
        <f ca="1">SUMPRODUCT(ReactionRateK4!$F33:$V33*OFFSET(ReactionStoich!$E$5:$U$5,T$2,0))*(TimeStep)*'Composition Moles'!$C23</f>
        <v>0</v>
      </c>
      <c r="U11" s="19">
        <f ca="1">SUMPRODUCT(ReactionRateK4!$F33:$V33*OFFSET(ReactionStoich!$E$5:$U$5,U$2,0))*(TimeStep)*'Composition Moles'!$C23</f>
        <v>0</v>
      </c>
      <c r="V11" s="19">
        <f ca="1">SUMPRODUCT(ReactionRateK4!$F33:$V33*OFFSET(ReactionStoich!$E$5:$U$5,V$2,0))*(TimeStep)*'Composition Moles'!$C23</f>
        <v>0</v>
      </c>
      <c r="W11" s="19">
        <f ca="1">SUMPRODUCT(ReactionRateK4!$F33:$V33*OFFSET(ReactionStoich!$E$5:$U$5,W$2,0))*(TimeStep)*'Composition Moles'!$C23</f>
        <v>0</v>
      </c>
      <c r="X11" s="19">
        <f ca="1">SUMPRODUCT(ReactionRateK4!$F33:$V33*OFFSET(ReactionStoich!$E$5:$U$5,X$2,0))*(TimeStep)*'Composition Moles'!$C23</f>
        <v>0</v>
      </c>
      <c r="Y11" s="19">
        <f ca="1">SUMPRODUCT(ReactionRateK4!$F33:$V33*OFFSET(ReactionStoich!$E$5:$U$5,Y$2,0))*(TimeStep)*'Composition Moles'!$C23</f>
        <v>-24.896213221337462</v>
      </c>
      <c r="Z11" s="19">
        <f ca="1">SUMPRODUCT(ReactionRateK4!$F33:$V33*OFFSET(ReactionStoich!$E$5:$U$5,Z$2,0))*(TimeStep)*'Composition Moles'!$C23</f>
        <v>0</v>
      </c>
      <c r="AA11" s="19">
        <f ca="1">SUMPRODUCT(ReactionRateK4!$F33:$V33*OFFSET(ReactionStoich!$E$5:$U$5,AA$2,0))*(TimeStep)*'Composition Moles'!$C23</f>
        <v>0</v>
      </c>
      <c r="AB11" s="19">
        <f ca="1">SUMPRODUCT(ReactionRateK4!$F33:$V33*OFFSET(ReactionStoich!$E$5:$U$5,AB$2,0))*(TimeStep)*'Composition Moles'!$C23</f>
        <v>0</v>
      </c>
      <c r="AC11" s="19">
        <f ca="1">SUMPRODUCT(ReactionRateK4!$F33:$V33*OFFSET(ReactionStoich!$E$5:$U$5,AC$2,0))*(TimeStep)*'Composition Moles'!$C23</f>
        <v>0</v>
      </c>
      <c r="AD11" s="19">
        <f ca="1">SUMPRODUCT(ReactionRateK4!$F33:$V33*OFFSET(ReactionStoich!$E$5:$U$5,AD$2,0))*(TimeStep)*'Composition Moles'!$C23</f>
        <v>0</v>
      </c>
      <c r="AE11" s="19">
        <f ca="1">SUMPRODUCT(ReactionRateK4!$F33:$V33*OFFSET(ReactionStoich!$E$5:$U$5,AE$2,0))*(TimeStep)*'Composition Moles'!$C23</f>
        <v>0</v>
      </c>
      <c r="AF11" s="19">
        <f ca="1">SUMPRODUCT(ReactionRateK4!$F33:$V33*OFFSET(ReactionStoich!$E$5:$U$5,AF$2,0))*(TimeStep)*'Composition Moles'!$C23</f>
        <v>0</v>
      </c>
      <c r="AG11" s="19">
        <f ca="1">SUMPRODUCT(ReactionRateK4!$F33:$V33*OFFSET(ReactionStoich!$E$5:$U$5,AG$2,0))*(TimeStep)*'Composition Moles'!$C23</f>
        <v>-4.9908936522437983</v>
      </c>
      <c r="AH11" s="19">
        <f ca="1">SUMPRODUCT(ReactionRateK4!$F33:$V33*OFFSET(ReactionStoich!$E$5:$U$5,AH$2,0))*(TimeStep)*'Composition Moles'!$C23</f>
        <v>14.814964528966451</v>
      </c>
      <c r="AI11" s="19">
        <f ca="1">SUMPRODUCT(ReactionRateK4!$F33:$V33*OFFSET(ReactionStoich!$E$5:$U$5,AI$2,0))*(TimeStep)*'Composition Moles'!$C23</f>
        <v>5.006714190168581</v>
      </c>
      <c r="AJ11" s="19">
        <f ca="1">SUMPRODUCT(ReactionRateK4!$F33:$V33*OFFSET(ReactionStoich!$E$5:$U$5,AJ$2,0))*(TimeStep)*'Composition Moles'!$C23</f>
        <v>4.9961610577506317</v>
      </c>
      <c r="AK11" s="19">
        <f ca="1">SUMPRODUCT(ReactionRateK4!$F33:$V33*OFFSET(ReactionStoich!$E$5:$U$5,AK$2,0))*(TimeStep)*'Composition Moles'!$C23</f>
        <v>0</v>
      </c>
      <c r="AL11" s="19">
        <f ca="1">SUMPRODUCT(ReactionRateK4!$F33:$V33*OFFSET(ReactionStoich!$E$5:$U$5,AL$2,0))*(TimeStep)*'Composition Moles'!$C23</f>
        <v>0</v>
      </c>
      <c r="AM11" s="19">
        <f ca="1">SUMPRODUCT(ReactionRateK4!$F33:$V33*OFFSET(ReactionStoich!$E$5:$U$5,AM$2,0))*(TimeStep)*'Composition Moles'!$C23</f>
        <v>0</v>
      </c>
      <c r="AN11" s="19">
        <f ca="1">SUMPRODUCT(ReactionRateK4!$F33:$V33*OFFSET(ReactionStoich!$E$5:$U$5,AN$2,0))*(TimeStep)*'Composition Moles'!$C23</f>
        <v>0</v>
      </c>
      <c r="AO11" s="19">
        <f ca="1">SUMPRODUCT(ReactionRateK4!$F33:$V33*OFFSET(ReactionStoich!$E$5:$U$5,AO$2,0))*(TimeStep)*'Composition Moles'!$C23</f>
        <v>-2.4728167472408011</v>
      </c>
      <c r="AP11" s="19">
        <f ca="1">SUMPRODUCT(ReactionRateK4!$F33:$V33*OFFSET(ReactionStoich!$E$5:$U$5,AP$2,0))*(TimeStep)*'Composition Moles'!$C23</f>
        <v>-3.2215584344492432</v>
      </c>
      <c r="AQ11" s="19">
        <f ca="1">SUMPRODUCT(ReactionRateK4!$F33:$V33*OFFSET(ReactionStoich!$E$5:$U$5,AQ$2,0))*(TimeStep)*'Composition Moles'!$C23</f>
        <v>0</v>
      </c>
      <c r="AR11" s="19">
        <f ca="1">SUMPRODUCT(ReactionRateK4!$F33:$V33*OFFSET(ReactionStoich!$E$5:$U$5,AR$2,0))*(TimeStep)*'Composition Moles'!$C23</f>
        <v>0</v>
      </c>
      <c r="AS11" s="19">
        <f ca="1">SUMPRODUCT(ReactionRateK4!$F33:$V33*OFFSET(ReactionStoich!$E$5:$U$5,AS$2,0))*(TimeStep)*'Composition Moles'!$C23</f>
        <v>-2.2316955069666431</v>
      </c>
      <c r="AT11" s="19">
        <f ca="1">SUMPRODUCT(ReactionRateK4!$F33:$V33*OFFSET(ReactionStoich!$E$5:$U$5,AT$2,0))*(TimeStep)*'Composition Moles'!$C23</f>
        <v>-2.2316955069666431</v>
      </c>
      <c r="AU11" s="19">
        <f ca="1">SUMPRODUCT(ReactionRateK4!$F33:$V33*OFFSET(ReactionStoich!$E$5:$U$5,AU$2,0))*(TimeStep)*'Composition Moles'!$C23</f>
        <v>-2.2316955069666431</v>
      </c>
      <c r="AV11" s="19">
        <f ca="1">SUMPRODUCT(ReactionRateK4!$F33:$V33*OFFSET(ReactionStoich!$E$5:$U$5,AV$2,0))*(TimeStep)*'Composition Moles'!$C23</f>
        <v>0</v>
      </c>
      <c r="AW11" s="19">
        <f ca="1">SUMPRODUCT(ReactionRateK4!$F33:$V33*OFFSET(ReactionStoich!$E$5:$U$5,AW$2,0))*(TimeStep)*'Composition Moles'!$C23</f>
        <v>0</v>
      </c>
      <c r="AX11" s="19">
        <f ca="1">SUMPRODUCT(ReactionRateK4!$F33:$V33*OFFSET(ReactionStoich!$E$5:$U$5,AX$2,0))*(TimeStep)*'Composition Moles'!$C23</f>
        <v>0</v>
      </c>
      <c r="AY11" s="19">
        <f ca="1">SUMPRODUCT(ReactionRateK4!$F33:$V33*OFFSET(ReactionStoich!$E$5:$U$5,AY$2,0))*(TimeStep)*'Composition Moles'!$C23</f>
        <v>0</v>
      </c>
      <c r="AZ11" s="19">
        <f ca="1">SUMPRODUCT(ReactionRateK4!$F33:$V33*OFFSET(ReactionStoich!$E$5:$U$5,AZ$2,0))*(TimeStep)*'Composition Moles'!$C23</f>
        <v>0</v>
      </c>
      <c r="BA11" s="19">
        <f ca="1">SUMPRODUCT(ReactionRateK4!$F33:$V33*OFFSET(ReactionStoich!$E$5:$U$5,BA$2,0))*(TimeStep)*'Composition Moles'!$C23</f>
        <v>0</v>
      </c>
      <c r="BB11" s="19">
        <f ca="1">SUMPRODUCT(ReactionRateK4!$F33:$V33*OFFSET(ReactionStoich!$E$5:$U$5,BB$2,0))*(TimeStep)*'Composition Moles'!$C23</f>
        <v>0</v>
      </c>
      <c r="BC11" s="19">
        <f ca="1">SUMPRODUCT(ReactionRateK4!$F33:$V33*OFFSET(ReactionStoich!$E$5:$U$5,BC$2,0))*(TimeStep)*'Composition Moles'!$C23</f>
        <v>0</v>
      </c>
      <c r="BD11" s="19">
        <f ca="1">SUMPRODUCT(ReactionRateK4!$F33:$V33*OFFSET(ReactionStoich!$E$5:$U$5,BD$2,0))*(TimeStep)*'Composition Moles'!$C23</f>
        <v>0</v>
      </c>
      <c r="BE11" s="19">
        <f ca="1">SUMPRODUCT(ReactionRateK4!$F33:$V33*OFFSET(ReactionStoich!$E$5:$U$5,BE$2,0))*(TimeStep)*'Composition Moles'!$C23</f>
        <v>0</v>
      </c>
      <c r="BF11" s="19">
        <f ca="1">SUMPRODUCT(ReactionRateK4!$F33:$V33*OFFSET(ReactionStoich!$E$5:$U$5,BF$2,0))*(TimeStep)*'Composition Moles'!$C23</f>
        <v>0</v>
      </c>
      <c r="BG11" s="19">
        <f ca="1">SUMPRODUCT(ReactionRateK4!$F33:$V33*OFFSET(ReactionStoich!$E$5:$U$5,BG$2,0))*(TimeStep)*'Composition Moles'!$C23</f>
        <v>0</v>
      </c>
      <c r="BH11" s="19">
        <f ca="1">SUMPRODUCT(ReactionRateK4!$F33:$V33*OFFSET(ReactionStoich!$E$5:$U$5,BH$2,0))*(TimeStep)*'Composition Moles'!$C23</f>
        <v>0</v>
      </c>
      <c r="BI11" s="19">
        <f ca="1">SUMPRODUCT(ReactionRateK4!$F33:$V33*OFFSET(ReactionStoich!$E$5:$U$5,BI$2,0))*(TimeStep)*'Composition Moles'!$C23</f>
        <v>0</v>
      </c>
      <c r="BJ11" s="19">
        <f ca="1">SUMPRODUCT(ReactionRateK4!$F33:$V33*OFFSET(ReactionStoich!$E$5:$U$5,BJ$2,0))*(TimeStep)*'Composition Moles'!$C23</f>
        <v>0</v>
      </c>
      <c r="BK11" s="19">
        <f ca="1">SUMPRODUCT(ReactionRateK4!$F33:$V33*OFFSET(ReactionStoich!$E$5:$U$5,BK$2,0))*(TimeStep)*'Composition Moles'!$C23</f>
        <v>0</v>
      </c>
      <c r="BL11" s="19">
        <f ca="1">SUMPRODUCT(ReactionRateK4!$F33:$V33*OFFSET(ReactionStoich!$E$5:$U$5,BL$2,0))*(TimeStep)*'Composition Moles'!$C23</f>
        <v>0</v>
      </c>
      <c r="BM11" s="19">
        <f ca="1">SUMPRODUCT(ReactionRateK4!$F33:$V33*OFFSET(ReactionStoich!$E$5:$U$5,BM$2,0))*(TimeStep)*'Composition Moles'!$C23</f>
        <v>0</v>
      </c>
      <c r="BN11" s="19">
        <f ca="1">SUMPRODUCT(ReactionRateK4!$F33:$V33*OFFSET(ReactionStoich!$E$5:$U$5,BN$2,0))*(TimeStep)*'Composition Moles'!$C23</f>
        <v>0</v>
      </c>
      <c r="BO11" s="19">
        <f ca="1">SUMPRODUCT(ReactionRateK4!$F33:$V33*OFFSET(ReactionStoich!$E$5:$U$5,BO$2,0))*(TimeStep)*'Composition Moles'!$C23</f>
        <v>0</v>
      </c>
      <c r="BP11" s="19">
        <f ca="1">SUMPRODUCT(ReactionRateK4!$F33:$V33*OFFSET(ReactionStoich!$E$5:$U$5,BP$2,0))*(TimeStep)*'Composition Moles'!$C23</f>
        <v>0</v>
      </c>
      <c r="BQ11" s="19">
        <f ca="1">SUMPRODUCT(ReactionRateK4!$F33:$V33*OFFSET(ReactionStoich!$E$5:$U$5,BQ$2,0))*(TimeStep)*'Composition Moles'!$C23</f>
        <v>0</v>
      </c>
      <c r="BR11" s="19">
        <f ca="1">SUMPRODUCT(ReactionRateK4!$F33:$V33*OFFSET(ReactionStoich!$E$5:$U$5,BR$2,0))*(TimeStep)*'Composition Moles'!$C23</f>
        <v>0</v>
      </c>
      <c r="BS11" s="19">
        <f ca="1">SUMPRODUCT(ReactionRateK4!$F33:$V33*OFFSET(ReactionStoich!$E$5:$U$5,BS$2,0))*(TimeStep)*'Composition Moles'!$C23</f>
        <v>0</v>
      </c>
      <c r="BT11" s="19">
        <f ca="1">SUMPRODUCT(ReactionRateK4!$F33:$V33*OFFSET(ReactionStoich!$E$5:$U$5,BT$2,0))*(TimeStep)*'Composition Moles'!$C23</f>
        <v>0</v>
      </c>
      <c r="BU11" s="19">
        <f ca="1">SUMPRODUCT(ReactionRateK4!$F33:$V33*OFFSET(ReactionStoich!$E$5:$U$5,BU$2,0))*(TimeStep)*'Composition Moles'!$C23</f>
        <v>0</v>
      </c>
      <c r="BV11" s="19">
        <f ca="1">SUMPRODUCT(ReactionRateK4!$F33:$V33*OFFSET(ReactionStoich!$E$5:$U$5,BV$2,0))*(TimeStep)*'Composition Moles'!$C23</f>
        <v>0</v>
      </c>
      <c r="BW11" s="19">
        <f ca="1">SUMPRODUCT(ReactionRateK4!$F33:$V33*OFFSET(ReactionStoich!$E$5:$U$5,BW$2,0))*(TimeStep)*'Composition Moles'!$C23</f>
        <v>0</v>
      </c>
    </row>
    <row r="12" spans="1:75">
      <c r="A12">
        <f>ReactionRateK1!A34</f>
        <v>0.1</v>
      </c>
      <c r="B12" s="20">
        <f t="shared" ca="1" si="5"/>
        <v>-282353.41076872195</v>
      </c>
      <c r="C12" s="20">
        <f ca="1">'Composition Moles'!BZ24</f>
        <v>143658.70818256892</v>
      </c>
      <c r="D12" s="26">
        <f t="shared" ref="D12:D75" ca="1" si="6">-B12/C12</f>
        <v>1.9654458427253336</v>
      </c>
      <c r="F12" s="19">
        <f ca="1">SUMPRODUCT(ReactionRateK4!$F34:$V34*OFFSET(ReactionStoich!$E$5:$U$5,F$2,0))*(TimeStep)*'Composition Moles'!$C24</f>
        <v>-9.10652630421135</v>
      </c>
      <c r="G12" s="19">
        <f ca="1">SUMPRODUCT(ReactionRateK4!$F34:$V34*OFFSET(ReactionStoich!$E$5:$U$5,G$2,0))*(TimeStep)*'Composition Moles'!$C24</f>
        <v>0</v>
      </c>
      <c r="H12" s="19">
        <f ca="1">SUMPRODUCT(ReactionRateK4!$F34:$V34*OFFSET(ReactionStoich!$E$5:$U$5,H$2,0))*(TimeStep)*'Composition Moles'!$C24</f>
        <v>7.0237293163156043</v>
      </c>
      <c r="I12" s="19">
        <f ca="1">SUMPRODUCT(ReactionRateK4!$F34:$V34*OFFSET(ReactionStoich!$E$5:$U$5,I$2,0))*(TimeStep)*'Composition Moles'!$C24</f>
        <v>2.0827969878957444</v>
      </c>
      <c r="J12" s="19">
        <f ca="1">SUMPRODUCT(ReactionRateK4!$F34:$V34*OFFSET(ReactionStoich!$E$5:$U$5,J$2,0))*(TimeStep)*'Composition Moles'!$C24</f>
        <v>0</v>
      </c>
      <c r="K12" s="19">
        <f ca="1">SUMPRODUCT(ReactionRateK4!$F34:$V34*OFFSET(ReactionStoich!$E$5:$U$5,K$2,0))*(TimeStep)*'Composition Moles'!$C24</f>
        <v>0</v>
      </c>
      <c r="L12" s="19">
        <f ca="1">SUMPRODUCT(ReactionRateK4!$F34:$V34*OFFSET(ReactionStoich!$E$5:$U$5,L$2,0))*(TimeStep)*'Composition Moles'!$C24</f>
        <v>0</v>
      </c>
      <c r="M12" s="19">
        <f ca="1">SUMPRODUCT(ReactionRateK4!$F34:$V34*OFFSET(ReactionStoich!$E$5:$U$5,M$2,0))*(TimeStep)*'Composition Moles'!$C24</f>
        <v>0</v>
      </c>
      <c r="N12" s="19">
        <f ca="1">SUMPRODUCT(ReactionRateK4!$F34:$V34*OFFSET(ReactionStoich!$E$5:$U$5,N$2,0))*(TimeStep)*'Composition Moles'!$C24</f>
        <v>0</v>
      </c>
      <c r="O12" s="19">
        <f ca="1">SUMPRODUCT(ReactionRateK4!$F34:$V34*OFFSET(ReactionStoich!$E$5:$U$5,O$2,0))*(TimeStep)*'Composition Moles'!$C24</f>
        <v>0</v>
      </c>
      <c r="P12" s="19">
        <f ca="1">SUMPRODUCT(ReactionRateK4!$F34:$V34*OFFSET(ReactionStoich!$E$5:$U$5,P$2,0))*(TimeStep)*'Composition Moles'!$C24</f>
        <v>0</v>
      </c>
      <c r="Q12" s="19">
        <f ca="1">SUMPRODUCT(ReactionRateK4!$F34:$V34*OFFSET(ReactionStoich!$E$5:$U$5,Q$2,0))*(TimeStep)*'Composition Moles'!$C24</f>
        <v>0</v>
      </c>
      <c r="R12" s="19">
        <f ca="1">SUMPRODUCT(ReactionRateK4!$F34:$V34*OFFSET(ReactionStoich!$E$5:$U$5,R$2,0))*(TimeStep)*'Composition Moles'!$C24</f>
        <v>0</v>
      </c>
      <c r="S12" s="19">
        <f ca="1">SUMPRODUCT(ReactionRateK4!$F34:$V34*OFFSET(ReactionStoich!$E$5:$U$5,S$2,0))*(TimeStep)*'Composition Moles'!$C24</f>
        <v>17.114595333870277</v>
      </c>
      <c r="T12" s="19">
        <f ca="1">SUMPRODUCT(ReactionRateK4!$F34:$V34*OFFSET(ReactionStoich!$E$5:$U$5,T$2,0))*(TimeStep)*'Composition Moles'!$C24</f>
        <v>0</v>
      </c>
      <c r="U12" s="19">
        <f ca="1">SUMPRODUCT(ReactionRateK4!$F34:$V34*OFFSET(ReactionStoich!$E$5:$U$5,U$2,0))*(TimeStep)*'Composition Moles'!$C24</f>
        <v>0</v>
      </c>
      <c r="V12" s="19">
        <f ca="1">SUMPRODUCT(ReactionRateK4!$F34:$V34*OFFSET(ReactionStoich!$E$5:$U$5,V$2,0))*(TimeStep)*'Composition Moles'!$C24</f>
        <v>0</v>
      </c>
      <c r="W12" s="19">
        <f ca="1">SUMPRODUCT(ReactionRateK4!$F34:$V34*OFFSET(ReactionStoich!$E$5:$U$5,W$2,0))*(TimeStep)*'Composition Moles'!$C24</f>
        <v>0</v>
      </c>
      <c r="X12" s="19">
        <f ca="1">SUMPRODUCT(ReactionRateK4!$F34:$V34*OFFSET(ReactionStoich!$E$5:$U$5,X$2,0))*(TimeStep)*'Composition Moles'!$C24</f>
        <v>0</v>
      </c>
      <c r="Y12" s="19">
        <f ca="1">SUMPRODUCT(ReactionRateK4!$F34:$V34*OFFSET(ReactionStoich!$E$5:$U$5,Y$2,0))*(TimeStep)*'Composition Moles'!$C24</f>
        <v>-25.628225684413373</v>
      </c>
      <c r="Z12" s="19">
        <f ca="1">SUMPRODUCT(ReactionRateK4!$F34:$V34*OFFSET(ReactionStoich!$E$5:$U$5,Z$2,0))*(TimeStep)*'Composition Moles'!$C24</f>
        <v>0</v>
      </c>
      <c r="AA12" s="19">
        <f ca="1">SUMPRODUCT(ReactionRateK4!$F34:$V34*OFFSET(ReactionStoich!$E$5:$U$5,AA$2,0))*(TimeStep)*'Composition Moles'!$C24</f>
        <v>0</v>
      </c>
      <c r="AB12" s="19">
        <f ca="1">SUMPRODUCT(ReactionRateK4!$F34:$V34*OFFSET(ReactionStoich!$E$5:$U$5,AB$2,0))*(TimeStep)*'Composition Moles'!$C24</f>
        <v>0</v>
      </c>
      <c r="AC12" s="19">
        <f ca="1">SUMPRODUCT(ReactionRateK4!$F34:$V34*OFFSET(ReactionStoich!$E$5:$U$5,AC$2,0))*(TimeStep)*'Composition Moles'!$C24</f>
        <v>0</v>
      </c>
      <c r="AD12" s="19">
        <f ca="1">SUMPRODUCT(ReactionRateK4!$F34:$V34*OFFSET(ReactionStoich!$E$5:$U$5,AD$2,0))*(TimeStep)*'Composition Moles'!$C24</f>
        <v>0</v>
      </c>
      <c r="AE12" s="19">
        <f ca="1">SUMPRODUCT(ReactionRateK4!$F34:$V34*OFFSET(ReactionStoich!$E$5:$U$5,AE$2,0))*(TimeStep)*'Composition Moles'!$C24</f>
        <v>0</v>
      </c>
      <c r="AF12" s="19">
        <f ca="1">SUMPRODUCT(ReactionRateK4!$F34:$V34*OFFSET(ReactionStoich!$E$5:$U$5,AF$2,0))*(TimeStep)*'Composition Moles'!$C24</f>
        <v>0</v>
      </c>
      <c r="AG12" s="19">
        <f ca="1">SUMPRODUCT(ReactionRateK4!$F34:$V34*OFFSET(ReactionStoich!$E$5:$U$5,AG$2,0))*(TimeStep)*'Composition Moles'!$C24</f>
        <v>-4.1202448200563841</v>
      </c>
      <c r="AH12" s="19">
        <f ca="1">SUMPRODUCT(ReactionRateK4!$F34:$V34*OFFSET(ReactionStoich!$E$5:$U$5,AH$2,0))*(TimeStep)*'Composition Moles'!$C24</f>
        <v>14.447270403575859</v>
      </c>
      <c r="AI12" s="19">
        <f ca="1">SUMPRODUCT(ReactionRateK4!$F34:$V34*OFFSET(ReactionStoich!$E$5:$U$5,AI$2,0))*(TimeStep)*'Composition Moles'!$C24</f>
        <v>4.9585674983293195</v>
      </c>
      <c r="AJ12" s="19">
        <f ca="1">SUMPRODUCT(ReactionRateK4!$F34:$V34*OFFSET(ReactionStoich!$E$5:$U$5,AJ$2,0))*(TimeStep)*'Composition Moles'!$C24</f>
        <v>4.9229218816855571</v>
      </c>
      <c r="AK12" s="19">
        <f ca="1">SUMPRODUCT(ReactionRateK4!$F34:$V34*OFFSET(ReactionStoich!$E$5:$U$5,AK$2,0))*(TimeStep)*'Composition Moles'!$C24</f>
        <v>0</v>
      </c>
      <c r="AL12" s="19">
        <f ca="1">SUMPRODUCT(ReactionRateK4!$F34:$V34*OFFSET(ReactionStoich!$E$5:$U$5,AL$2,0))*(TimeStep)*'Composition Moles'!$C24</f>
        <v>0</v>
      </c>
      <c r="AM12" s="19">
        <f ca="1">SUMPRODUCT(ReactionRateK4!$F34:$V34*OFFSET(ReactionStoich!$E$5:$U$5,AM$2,0))*(TimeStep)*'Composition Moles'!$C24</f>
        <v>0</v>
      </c>
      <c r="AN12" s="19">
        <f ca="1">SUMPRODUCT(ReactionRateK4!$F34:$V34*OFFSET(ReactionStoich!$E$5:$U$5,AN$2,0))*(TimeStep)*'Composition Moles'!$C24</f>
        <v>0</v>
      </c>
      <c r="AO12" s="19">
        <f ca="1">SUMPRODUCT(ReactionRateK4!$F34:$V34*OFFSET(ReactionStoich!$E$5:$U$5,AO$2,0))*(TimeStep)*'Composition Moles'!$C24</f>
        <v>-2.0827969878957444</v>
      </c>
      <c r="AP12" s="19">
        <f ca="1">SUMPRODUCT(ReactionRateK4!$F34:$V34*OFFSET(ReactionStoich!$E$5:$U$5,AP$2,0))*(TimeStep)*'Composition Moles'!$C24</f>
        <v>-3.1004286448822511</v>
      </c>
      <c r="AQ12" s="19">
        <f ca="1">SUMPRODUCT(ReactionRateK4!$F34:$V34*OFFSET(ReactionStoich!$E$5:$U$5,AQ$2,0))*(TimeStep)*'Composition Moles'!$C24</f>
        <v>0</v>
      </c>
      <c r="AR12" s="19">
        <f ca="1">SUMPRODUCT(ReactionRateK4!$F34:$V34*OFFSET(ReactionStoich!$E$5:$U$5,AR$2,0))*(TimeStep)*'Composition Moles'!$C24</f>
        <v>0</v>
      </c>
      <c r="AS12" s="19">
        <f ca="1">SUMPRODUCT(ReactionRateK4!$F34:$V34*OFFSET(ReactionStoich!$E$5:$U$5,AS$2,0))*(TimeStep)*'Composition Moles'!$C24</f>
        <v>-2.1705529934044208</v>
      </c>
      <c r="AT12" s="19">
        <f ca="1">SUMPRODUCT(ReactionRateK4!$F34:$V34*OFFSET(ReactionStoich!$E$5:$U$5,AT$2,0))*(TimeStep)*'Composition Moles'!$C24</f>
        <v>-2.1705529934044208</v>
      </c>
      <c r="AU12" s="19">
        <f ca="1">SUMPRODUCT(ReactionRateK4!$F34:$V34*OFFSET(ReactionStoich!$E$5:$U$5,AU$2,0))*(TimeStep)*'Composition Moles'!$C24</f>
        <v>-2.1705529934044208</v>
      </c>
      <c r="AV12" s="19">
        <f ca="1">SUMPRODUCT(ReactionRateK4!$F34:$V34*OFFSET(ReactionStoich!$E$5:$U$5,AV$2,0))*(TimeStep)*'Composition Moles'!$C24</f>
        <v>0</v>
      </c>
      <c r="AW12" s="19">
        <f ca="1">SUMPRODUCT(ReactionRateK4!$F34:$V34*OFFSET(ReactionStoich!$E$5:$U$5,AW$2,0))*(TimeStep)*'Composition Moles'!$C24</f>
        <v>0</v>
      </c>
      <c r="AX12" s="19">
        <f ca="1">SUMPRODUCT(ReactionRateK4!$F34:$V34*OFFSET(ReactionStoich!$E$5:$U$5,AX$2,0))*(TimeStep)*'Composition Moles'!$C24</f>
        <v>0</v>
      </c>
      <c r="AY12" s="19">
        <f ca="1">SUMPRODUCT(ReactionRateK4!$F34:$V34*OFFSET(ReactionStoich!$E$5:$U$5,AY$2,0))*(TimeStep)*'Composition Moles'!$C24</f>
        <v>0</v>
      </c>
      <c r="AZ12" s="19">
        <f ca="1">SUMPRODUCT(ReactionRateK4!$F34:$V34*OFFSET(ReactionStoich!$E$5:$U$5,AZ$2,0))*(TimeStep)*'Composition Moles'!$C24</f>
        <v>0</v>
      </c>
      <c r="BA12" s="19">
        <f ca="1">SUMPRODUCT(ReactionRateK4!$F34:$V34*OFFSET(ReactionStoich!$E$5:$U$5,BA$2,0))*(TimeStep)*'Composition Moles'!$C24</f>
        <v>0</v>
      </c>
      <c r="BB12" s="19">
        <f ca="1">SUMPRODUCT(ReactionRateK4!$F34:$V34*OFFSET(ReactionStoich!$E$5:$U$5,BB$2,0))*(TimeStep)*'Composition Moles'!$C24</f>
        <v>0</v>
      </c>
      <c r="BC12" s="19">
        <f ca="1">SUMPRODUCT(ReactionRateK4!$F34:$V34*OFFSET(ReactionStoich!$E$5:$U$5,BC$2,0))*(TimeStep)*'Composition Moles'!$C24</f>
        <v>0</v>
      </c>
      <c r="BD12" s="19">
        <f ca="1">SUMPRODUCT(ReactionRateK4!$F34:$V34*OFFSET(ReactionStoich!$E$5:$U$5,BD$2,0))*(TimeStep)*'Composition Moles'!$C24</f>
        <v>0</v>
      </c>
      <c r="BE12" s="19">
        <f ca="1">SUMPRODUCT(ReactionRateK4!$F34:$V34*OFFSET(ReactionStoich!$E$5:$U$5,BE$2,0))*(TimeStep)*'Composition Moles'!$C24</f>
        <v>0</v>
      </c>
      <c r="BF12" s="19">
        <f ca="1">SUMPRODUCT(ReactionRateK4!$F34:$V34*OFFSET(ReactionStoich!$E$5:$U$5,BF$2,0))*(TimeStep)*'Composition Moles'!$C24</f>
        <v>0</v>
      </c>
      <c r="BG12" s="19">
        <f ca="1">SUMPRODUCT(ReactionRateK4!$F34:$V34*OFFSET(ReactionStoich!$E$5:$U$5,BG$2,0))*(TimeStep)*'Composition Moles'!$C24</f>
        <v>0</v>
      </c>
      <c r="BH12" s="19">
        <f ca="1">SUMPRODUCT(ReactionRateK4!$F34:$V34*OFFSET(ReactionStoich!$E$5:$U$5,BH$2,0))*(TimeStep)*'Composition Moles'!$C24</f>
        <v>0</v>
      </c>
      <c r="BI12" s="19">
        <f ca="1">SUMPRODUCT(ReactionRateK4!$F34:$V34*OFFSET(ReactionStoich!$E$5:$U$5,BI$2,0))*(TimeStep)*'Composition Moles'!$C24</f>
        <v>0</v>
      </c>
      <c r="BJ12" s="19">
        <f ca="1">SUMPRODUCT(ReactionRateK4!$F34:$V34*OFFSET(ReactionStoich!$E$5:$U$5,BJ$2,0))*(TimeStep)*'Composition Moles'!$C24</f>
        <v>0</v>
      </c>
      <c r="BK12" s="19">
        <f ca="1">SUMPRODUCT(ReactionRateK4!$F34:$V34*OFFSET(ReactionStoich!$E$5:$U$5,BK$2,0))*(TimeStep)*'Composition Moles'!$C24</f>
        <v>0</v>
      </c>
      <c r="BL12" s="19">
        <f ca="1">SUMPRODUCT(ReactionRateK4!$F34:$V34*OFFSET(ReactionStoich!$E$5:$U$5,BL$2,0))*(TimeStep)*'Composition Moles'!$C24</f>
        <v>0</v>
      </c>
      <c r="BM12" s="19">
        <f ca="1">SUMPRODUCT(ReactionRateK4!$F34:$V34*OFFSET(ReactionStoich!$E$5:$U$5,BM$2,0))*(TimeStep)*'Composition Moles'!$C24</f>
        <v>0</v>
      </c>
      <c r="BN12" s="19">
        <f ca="1">SUMPRODUCT(ReactionRateK4!$F34:$V34*OFFSET(ReactionStoich!$E$5:$U$5,BN$2,0))*(TimeStep)*'Composition Moles'!$C24</f>
        <v>0</v>
      </c>
      <c r="BO12" s="19">
        <f ca="1">SUMPRODUCT(ReactionRateK4!$F34:$V34*OFFSET(ReactionStoich!$E$5:$U$5,BO$2,0))*(TimeStep)*'Composition Moles'!$C24</f>
        <v>0</v>
      </c>
      <c r="BP12" s="19">
        <f ca="1">SUMPRODUCT(ReactionRateK4!$F34:$V34*OFFSET(ReactionStoich!$E$5:$U$5,BP$2,0))*(TimeStep)*'Composition Moles'!$C24</f>
        <v>0</v>
      </c>
      <c r="BQ12" s="19">
        <f ca="1">SUMPRODUCT(ReactionRateK4!$F34:$V34*OFFSET(ReactionStoich!$E$5:$U$5,BQ$2,0))*(TimeStep)*'Composition Moles'!$C24</f>
        <v>0</v>
      </c>
      <c r="BR12" s="19">
        <f ca="1">SUMPRODUCT(ReactionRateK4!$F34:$V34*OFFSET(ReactionStoich!$E$5:$U$5,BR$2,0))*(TimeStep)*'Composition Moles'!$C24</f>
        <v>0</v>
      </c>
      <c r="BS12" s="19">
        <f ca="1">SUMPRODUCT(ReactionRateK4!$F34:$V34*OFFSET(ReactionStoich!$E$5:$U$5,BS$2,0))*(TimeStep)*'Composition Moles'!$C24</f>
        <v>0</v>
      </c>
      <c r="BT12" s="19">
        <f ca="1">SUMPRODUCT(ReactionRateK4!$F34:$V34*OFFSET(ReactionStoich!$E$5:$U$5,BT$2,0))*(TimeStep)*'Composition Moles'!$C24</f>
        <v>0</v>
      </c>
      <c r="BU12" s="19">
        <f ca="1">SUMPRODUCT(ReactionRateK4!$F34:$V34*OFFSET(ReactionStoich!$E$5:$U$5,BU$2,0))*(TimeStep)*'Composition Moles'!$C24</f>
        <v>0</v>
      </c>
      <c r="BV12" s="19">
        <f ca="1">SUMPRODUCT(ReactionRateK4!$F34:$V34*OFFSET(ReactionStoich!$E$5:$U$5,BV$2,0))*(TimeStep)*'Composition Moles'!$C24</f>
        <v>0</v>
      </c>
      <c r="BW12" s="19">
        <f ca="1">SUMPRODUCT(ReactionRateK4!$F34:$V34*OFFSET(ReactionStoich!$E$5:$U$5,BW$2,0))*(TimeStep)*'Composition Moles'!$C24</f>
        <v>0</v>
      </c>
    </row>
    <row r="13" spans="1:75">
      <c r="A13">
        <f>ReactionRateK1!A35</f>
        <v>0.15000000000000002</v>
      </c>
      <c r="B13" s="20">
        <f t="shared" ca="1" si="5"/>
        <v>-250824.36963342791</v>
      </c>
      <c r="C13" s="20">
        <f ca="1">'Composition Moles'!BZ25</f>
        <v>143639.38868549879</v>
      </c>
      <c r="D13" s="26">
        <f t="shared" ca="1" si="6"/>
        <v>1.7462088353955105</v>
      </c>
      <c r="F13" s="19">
        <f ca="1">SUMPRODUCT(ReactionRateK4!$F35:$V35*OFFSET(ReactionStoich!$E$5:$U$5,F$2,0))*(TimeStep)*'Composition Moles'!$C25</f>
        <v>-8.3538309804496702</v>
      </c>
      <c r="G13" s="19">
        <f ca="1">SUMPRODUCT(ReactionRateK4!$F35:$V35*OFFSET(ReactionStoich!$E$5:$U$5,G$2,0))*(TimeStep)*'Composition Moles'!$C25</f>
        <v>0</v>
      </c>
      <c r="H13" s="19">
        <f ca="1">SUMPRODUCT(ReactionRateK4!$F35:$V35*OFFSET(ReactionStoich!$E$5:$U$5,H$2,0))*(TimeStep)*'Composition Moles'!$C25</f>
        <v>6.5903214785171844</v>
      </c>
      <c r="I13" s="19">
        <f ca="1">SUMPRODUCT(ReactionRateK4!$F35:$V35*OFFSET(ReactionStoich!$E$5:$U$5,I$2,0))*(TimeStep)*'Composition Moles'!$C25</f>
        <v>1.7635095019324851</v>
      </c>
      <c r="J13" s="19">
        <f ca="1">SUMPRODUCT(ReactionRateK4!$F35:$V35*OFFSET(ReactionStoich!$E$5:$U$5,J$2,0))*(TimeStep)*'Composition Moles'!$C25</f>
        <v>0</v>
      </c>
      <c r="K13" s="19">
        <f ca="1">SUMPRODUCT(ReactionRateK4!$F35:$V35*OFFSET(ReactionStoich!$E$5:$U$5,K$2,0))*(TimeStep)*'Composition Moles'!$C25</f>
        <v>0</v>
      </c>
      <c r="L13" s="19">
        <f ca="1">SUMPRODUCT(ReactionRateK4!$F35:$V35*OFFSET(ReactionStoich!$E$5:$U$5,L$2,0))*(TimeStep)*'Composition Moles'!$C25</f>
        <v>0</v>
      </c>
      <c r="M13" s="19">
        <f ca="1">SUMPRODUCT(ReactionRateK4!$F35:$V35*OFFSET(ReactionStoich!$E$5:$U$5,M$2,0))*(TimeStep)*'Composition Moles'!$C25</f>
        <v>0</v>
      </c>
      <c r="N13" s="19">
        <f ca="1">SUMPRODUCT(ReactionRateK4!$F35:$V35*OFFSET(ReactionStoich!$E$5:$U$5,N$2,0))*(TimeStep)*'Composition Moles'!$C25</f>
        <v>0</v>
      </c>
      <c r="O13" s="19">
        <f ca="1">SUMPRODUCT(ReactionRateK4!$F35:$V35*OFFSET(ReactionStoich!$E$5:$U$5,O$2,0))*(TimeStep)*'Composition Moles'!$C25</f>
        <v>0</v>
      </c>
      <c r="P13" s="19">
        <f ca="1">SUMPRODUCT(ReactionRateK4!$F35:$V35*OFFSET(ReactionStoich!$E$5:$U$5,P$2,0))*(TimeStep)*'Composition Moles'!$C25</f>
        <v>0</v>
      </c>
      <c r="Q13" s="19">
        <f ca="1">SUMPRODUCT(ReactionRateK4!$F35:$V35*OFFSET(ReactionStoich!$E$5:$U$5,Q$2,0))*(TimeStep)*'Composition Moles'!$C25</f>
        <v>0</v>
      </c>
      <c r="R13" s="19">
        <f ca="1">SUMPRODUCT(ReactionRateK4!$F35:$V35*OFFSET(ReactionStoich!$E$5:$U$5,R$2,0))*(TimeStep)*'Composition Moles'!$C25</f>
        <v>0</v>
      </c>
      <c r="S13" s="19">
        <f ca="1">SUMPRODUCT(ReactionRateK4!$F35:$V35*OFFSET(ReactionStoich!$E$5:$U$5,S$2,0))*(TimeStep)*'Composition Moles'!$C25</f>
        <v>17.011917360938192</v>
      </c>
      <c r="T13" s="19">
        <f ca="1">SUMPRODUCT(ReactionRateK4!$F35:$V35*OFFSET(ReactionStoich!$E$5:$U$5,T$2,0))*(TimeStep)*'Composition Moles'!$C25</f>
        <v>0</v>
      </c>
      <c r="U13" s="19">
        <f ca="1">SUMPRODUCT(ReactionRateK4!$F35:$V35*OFFSET(ReactionStoich!$E$5:$U$5,U$2,0))*(TimeStep)*'Composition Moles'!$C25</f>
        <v>0</v>
      </c>
      <c r="V13" s="19">
        <f ca="1">SUMPRODUCT(ReactionRateK4!$F35:$V35*OFFSET(ReactionStoich!$E$5:$U$5,V$2,0))*(TimeStep)*'Composition Moles'!$C25</f>
        <v>0</v>
      </c>
      <c r="W13" s="19">
        <f ca="1">SUMPRODUCT(ReactionRateK4!$F35:$V35*OFFSET(ReactionStoich!$E$5:$U$5,W$2,0))*(TimeStep)*'Composition Moles'!$C25</f>
        <v>0</v>
      </c>
      <c r="X13" s="19">
        <f ca="1">SUMPRODUCT(ReactionRateK4!$F35:$V35*OFFSET(ReactionStoich!$E$5:$U$5,X$2,0))*(TimeStep)*'Composition Moles'!$C25</f>
        <v>0</v>
      </c>
      <c r="Y13" s="19">
        <f ca="1">SUMPRODUCT(ReactionRateK4!$F35:$V35*OFFSET(ReactionStoich!$E$5:$U$5,Y$2,0))*(TimeStep)*'Composition Moles'!$C25</f>
        <v>-26.639096236131859</v>
      </c>
      <c r="Z13" s="19">
        <f ca="1">SUMPRODUCT(ReactionRateK4!$F35:$V35*OFFSET(ReactionStoich!$E$5:$U$5,Z$2,0))*(TimeStep)*'Composition Moles'!$C25</f>
        <v>0</v>
      </c>
      <c r="AA13" s="19">
        <f ca="1">SUMPRODUCT(ReactionRateK4!$F35:$V35*OFFSET(ReactionStoich!$E$5:$U$5,AA$2,0))*(TimeStep)*'Composition Moles'!$C25</f>
        <v>0</v>
      </c>
      <c r="AB13" s="19">
        <f ca="1">SUMPRODUCT(ReactionRateK4!$F35:$V35*OFFSET(ReactionStoich!$E$5:$U$5,AB$2,0))*(TimeStep)*'Composition Moles'!$C25</f>
        <v>0</v>
      </c>
      <c r="AC13" s="19">
        <f ca="1">SUMPRODUCT(ReactionRateK4!$F35:$V35*OFFSET(ReactionStoich!$E$5:$U$5,AC$2,0))*(TimeStep)*'Composition Moles'!$C25</f>
        <v>0</v>
      </c>
      <c r="AD13" s="19">
        <f ca="1">SUMPRODUCT(ReactionRateK4!$F35:$V35*OFFSET(ReactionStoich!$E$5:$U$5,AD$2,0))*(TimeStep)*'Composition Moles'!$C25</f>
        <v>0</v>
      </c>
      <c r="AE13" s="19">
        <f ca="1">SUMPRODUCT(ReactionRateK4!$F35:$V35*OFFSET(ReactionStoich!$E$5:$U$5,AE$2,0))*(TimeStep)*'Composition Moles'!$C25</f>
        <v>0</v>
      </c>
      <c r="AF13" s="19">
        <f ca="1">SUMPRODUCT(ReactionRateK4!$F35:$V35*OFFSET(ReactionStoich!$E$5:$U$5,AF$2,0))*(TimeStep)*'Composition Moles'!$C25</f>
        <v>0</v>
      </c>
      <c r="AG13" s="19">
        <f ca="1">SUMPRODUCT(ReactionRateK4!$F35:$V35*OFFSET(ReactionStoich!$E$5:$U$5,AG$2,0))*(TimeStep)*'Composition Moles'!$C25</f>
        <v>-3.1255358449772221</v>
      </c>
      <c r="AH13" s="19">
        <f ca="1">SUMPRODUCT(ReactionRateK4!$F35:$V35*OFFSET(ReactionStoich!$E$5:$U$5,AH$2,0))*(TimeStep)*'Composition Moles'!$C25</f>
        <v>14.069571284489177</v>
      </c>
      <c r="AI13" s="19">
        <f ca="1">SUMPRODUCT(ReactionRateK4!$F35:$V35*OFFSET(ReactionStoich!$E$5:$U$5,AI$2,0))*(TimeStep)*'Composition Moles'!$C25</f>
        <v>4.9219848793370211</v>
      </c>
      <c r="AJ13" s="19">
        <f ca="1">SUMPRODUCT(ReactionRateK4!$F35:$V35*OFFSET(ReactionStoich!$E$5:$U$5,AJ$2,0))*(TimeStep)*'Composition Moles'!$C25</f>
        <v>4.8475915334319852</v>
      </c>
      <c r="AK13" s="19">
        <f ca="1">SUMPRODUCT(ReactionRateK4!$F35:$V35*OFFSET(ReactionStoich!$E$5:$U$5,AK$2,0))*(TimeStep)*'Composition Moles'!$C25</f>
        <v>0</v>
      </c>
      <c r="AL13" s="19">
        <f ca="1">SUMPRODUCT(ReactionRateK4!$F35:$V35*OFFSET(ReactionStoich!$E$5:$U$5,AL$2,0))*(TimeStep)*'Composition Moles'!$C25</f>
        <v>0</v>
      </c>
      <c r="AM13" s="19">
        <f ca="1">SUMPRODUCT(ReactionRateK4!$F35:$V35*OFFSET(ReactionStoich!$E$5:$U$5,AM$2,0))*(TimeStep)*'Composition Moles'!$C25</f>
        <v>0</v>
      </c>
      <c r="AN13" s="19">
        <f ca="1">SUMPRODUCT(ReactionRateK4!$F35:$V35*OFFSET(ReactionStoich!$E$5:$U$5,AN$2,0))*(TimeStep)*'Composition Moles'!$C25</f>
        <v>0</v>
      </c>
      <c r="AO13" s="19">
        <f ca="1">SUMPRODUCT(ReactionRateK4!$F35:$V35*OFFSET(ReactionStoich!$E$5:$U$5,AO$2,0))*(TimeStep)*'Composition Moles'!$C25</f>
        <v>-1.7635095019324851</v>
      </c>
      <c r="AP13" s="19">
        <f ca="1">SUMPRODUCT(ReactionRateK4!$F35:$V35*OFFSET(ReactionStoich!$E$5:$U$5,AP$2,0))*(TimeStep)*'Composition Moles'!$C25</f>
        <v>-2.9907390751389067</v>
      </c>
      <c r="AQ13" s="19">
        <f ca="1">SUMPRODUCT(ReactionRateK4!$F35:$V35*OFFSET(ReactionStoich!$E$5:$U$5,AQ$2,0))*(TimeStep)*'Composition Moles'!$C25</f>
        <v>0</v>
      </c>
      <c r="AR13" s="19">
        <f ca="1">SUMPRODUCT(ReactionRateK4!$F35:$V35*OFFSET(ReactionStoich!$E$5:$U$5,AR$2,0))*(TimeStep)*'Composition Moles'!$C25</f>
        <v>0</v>
      </c>
      <c r="AS13" s="19">
        <f ca="1">SUMPRODUCT(ReactionRateK4!$F35:$V35*OFFSET(ReactionStoich!$E$5:$U$5,AS$2,0))*(TimeStep)*'Composition Moles'!$C25</f>
        <v>-2.1107281333386356</v>
      </c>
      <c r="AT13" s="19">
        <f ca="1">SUMPRODUCT(ReactionRateK4!$F35:$V35*OFFSET(ReactionStoich!$E$5:$U$5,AT$2,0))*(TimeStep)*'Composition Moles'!$C25</f>
        <v>-2.1107281333386356</v>
      </c>
      <c r="AU13" s="19">
        <f ca="1">SUMPRODUCT(ReactionRateK4!$F35:$V35*OFFSET(ReactionStoich!$E$5:$U$5,AU$2,0))*(TimeStep)*'Composition Moles'!$C25</f>
        <v>-2.1107281333386356</v>
      </c>
      <c r="AV13" s="19">
        <f ca="1">SUMPRODUCT(ReactionRateK4!$F35:$V35*OFFSET(ReactionStoich!$E$5:$U$5,AV$2,0))*(TimeStep)*'Composition Moles'!$C25</f>
        <v>0</v>
      </c>
      <c r="AW13" s="19">
        <f ca="1">SUMPRODUCT(ReactionRateK4!$F35:$V35*OFFSET(ReactionStoich!$E$5:$U$5,AW$2,0))*(TimeStep)*'Composition Moles'!$C25</f>
        <v>0</v>
      </c>
      <c r="AX13" s="19">
        <f ca="1">SUMPRODUCT(ReactionRateK4!$F35:$V35*OFFSET(ReactionStoich!$E$5:$U$5,AX$2,0))*(TimeStep)*'Composition Moles'!$C25</f>
        <v>0</v>
      </c>
      <c r="AY13" s="19">
        <f ca="1">SUMPRODUCT(ReactionRateK4!$F35:$V35*OFFSET(ReactionStoich!$E$5:$U$5,AY$2,0))*(TimeStep)*'Composition Moles'!$C25</f>
        <v>0</v>
      </c>
      <c r="AZ13" s="19">
        <f ca="1">SUMPRODUCT(ReactionRateK4!$F35:$V35*OFFSET(ReactionStoich!$E$5:$U$5,AZ$2,0))*(TimeStep)*'Composition Moles'!$C25</f>
        <v>0</v>
      </c>
      <c r="BA13" s="19">
        <f ca="1">SUMPRODUCT(ReactionRateK4!$F35:$V35*OFFSET(ReactionStoich!$E$5:$U$5,BA$2,0))*(TimeStep)*'Composition Moles'!$C25</f>
        <v>0</v>
      </c>
      <c r="BB13" s="19">
        <f ca="1">SUMPRODUCT(ReactionRateK4!$F35:$V35*OFFSET(ReactionStoich!$E$5:$U$5,BB$2,0))*(TimeStep)*'Composition Moles'!$C25</f>
        <v>0</v>
      </c>
      <c r="BC13" s="19">
        <f ca="1">SUMPRODUCT(ReactionRateK4!$F35:$V35*OFFSET(ReactionStoich!$E$5:$U$5,BC$2,0))*(TimeStep)*'Composition Moles'!$C25</f>
        <v>0</v>
      </c>
      <c r="BD13" s="19">
        <f ca="1">SUMPRODUCT(ReactionRateK4!$F35:$V35*OFFSET(ReactionStoich!$E$5:$U$5,BD$2,0))*(TimeStep)*'Composition Moles'!$C25</f>
        <v>0</v>
      </c>
      <c r="BE13" s="19">
        <f ca="1">SUMPRODUCT(ReactionRateK4!$F35:$V35*OFFSET(ReactionStoich!$E$5:$U$5,BE$2,0))*(TimeStep)*'Composition Moles'!$C25</f>
        <v>0</v>
      </c>
      <c r="BF13" s="19">
        <f ca="1">SUMPRODUCT(ReactionRateK4!$F35:$V35*OFFSET(ReactionStoich!$E$5:$U$5,BF$2,0))*(TimeStep)*'Composition Moles'!$C25</f>
        <v>0</v>
      </c>
      <c r="BG13" s="19">
        <f ca="1">SUMPRODUCT(ReactionRateK4!$F35:$V35*OFFSET(ReactionStoich!$E$5:$U$5,BG$2,0))*(TimeStep)*'Composition Moles'!$C25</f>
        <v>0</v>
      </c>
      <c r="BH13" s="19">
        <f ca="1">SUMPRODUCT(ReactionRateK4!$F35:$V35*OFFSET(ReactionStoich!$E$5:$U$5,BH$2,0))*(TimeStep)*'Composition Moles'!$C25</f>
        <v>0</v>
      </c>
      <c r="BI13" s="19">
        <f ca="1">SUMPRODUCT(ReactionRateK4!$F35:$V35*OFFSET(ReactionStoich!$E$5:$U$5,BI$2,0))*(TimeStep)*'Composition Moles'!$C25</f>
        <v>0</v>
      </c>
      <c r="BJ13" s="19">
        <f ca="1">SUMPRODUCT(ReactionRateK4!$F35:$V35*OFFSET(ReactionStoich!$E$5:$U$5,BJ$2,0))*(TimeStep)*'Composition Moles'!$C25</f>
        <v>0</v>
      </c>
      <c r="BK13" s="19">
        <f ca="1">SUMPRODUCT(ReactionRateK4!$F35:$V35*OFFSET(ReactionStoich!$E$5:$U$5,BK$2,0))*(TimeStep)*'Composition Moles'!$C25</f>
        <v>0</v>
      </c>
      <c r="BL13" s="19">
        <f ca="1">SUMPRODUCT(ReactionRateK4!$F35:$V35*OFFSET(ReactionStoich!$E$5:$U$5,BL$2,0))*(TimeStep)*'Composition Moles'!$C25</f>
        <v>0</v>
      </c>
      <c r="BM13" s="19">
        <f ca="1">SUMPRODUCT(ReactionRateK4!$F35:$V35*OFFSET(ReactionStoich!$E$5:$U$5,BM$2,0))*(TimeStep)*'Composition Moles'!$C25</f>
        <v>0</v>
      </c>
      <c r="BN13" s="19">
        <f ca="1">SUMPRODUCT(ReactionRateK4!$F35:$V35*OFFSET(ReactionStoich!$E$5:$U$5,BN$2,0))*(TimeStep)*'Composition Moles'!$C25</f>
        <v>0</v>
      </c>
      <c r="BO13" s="19">
        <f ca="1">SUMPRODUCT(ReactionRateK4!$F35:$V35*OFFSET(ReactionStoich!$E$5:$U$5,BO$2,0))*(TimeStep)*'Composition Moles'!$C25</f>
        <v>0</v>
      </c>
      <c r="BP13" s="19">
        <f ca="1">SUMPRODUCT(ReactionRateK4!$F35:$V35*OFFSET(ReactionStoich!$E$5:$U$5,BP$2,0))*(TimeStep)*'Composition Moles'!$C25</f>
        <v>0</v>
      </c>
      <c r="BQ13" s="19">
        <f ca="1">SUMPRODUCT(ReactionRateK4!$F35:$V35*OFFSET(ReactionStoich!$E$5:$U$5,BQ$2,0))*(TimeStep)*'Composition Moles'!$C25</f>
        <v>0</v>
      </c>
      <c r="BR13" s="19">
        <f ca="1">SUMPRODUCT(ReactionRateK4!$F35:$V35*OFFSET(ReactionStoich!$E$5:$U$5,BR$2,0))*(TimeStep)*'Composition Moles'!$C25</f>
        <v>0</v>
      </c>
      <c r="BS13" s="19">
        <f ca="1">SUMPRODUCT(ReactionRateK4!$F35:$V35*OFFSET(ReactionStoich!$E$5:$U$5,BS$2,0))*(TimeStep)*'Composition Moles'!$C25</f>
        <v>0</v>
      </c>
      <c r="BT13" s="19">
        <f ca="1">SUMPRODUCT(ReactionRateK4!$F35:$V35*OFFSET(ReactionStoich!$E$5:$U$5,BT$2,0))*(TimeStep)*'Composition Moles'!$C25</f>
        <v>0</v>
      </c>
      <c r="BU13" s="19">
        <f ca="1">SUMPRODUCT(ReactionRateK4!$F35:$V35*OFFSET(ReactionStoich!$E$5:$U$5,BU$2,0))*(TimeStep)*'Composition Moles'!$C25</f>
        <v>0</v>
      </c>
      <c r="BV13" s="19">
        <f ca="1">SUMPRODUCT(ReactionRateK4!$F35:$V35*OFFSET(ReactionStoich!$E$5:$U$5,BV$2,0))*(TimeStep)*'Composition Moles'!$C25</f>
        <v>0</v>
      </c>
      <c r="BW13" s="19">
        <f ca="1">SUMPRODUCT(ReactionRateK4!$F35:$V35*OFFSET(ReactionStoich!$E$5:$U$5,BW$2,0))*(TimeStep)*'Composition Moles'!$C25</f>
        <v>0</v>
      </c>
    </row>
    <row r="14" spans="1:75">
      <c r="A14">
        <f>ReactionRateK1!A36</f>
        <v>0.2</v>
      </c>
      <c r="B14" s="20">
        <f t="shared" ca="1" si="5"/>
        <v>-221045.7294374388</v>
      </c>
      <c r="C14" s="20">
        <f ca="1">'Composition Moles'!BZ26</f>
        <v>143625.29598422916</v>
      </c>
      <c r="D14" s="26">
        <f t="shared" ca="1" si="6"/>
        <v>1.5390445528600396</v>
      </c>
      <c r="F14" s="19">
        <f ca="1">SUMPRODUCT(ReactionRateK4!$F36:$V36*OFFSET(ReactionStoich!$E$5:$U$5,F$2,0))*(TimeStep)*'Composition Moles'!$C26</f>
        <v>-7.6909746585298429</v>
      </c>
      <c r="G14" s="19">
        <f ca="1">SUMPRODUCT(ReactionRateK4!$F36:$V36*OFFSET(ReactionStoich!$E$5:$U$5,G$2,0))*(TimeStep)*'Composition Moles'!$C26</f>
        <v>0</v>
      </c>
      <c r="H14" s="19">
        <f ca="1">SUMPRODUCT(ReactionRateK4!$F36:$V36*OFFSET(ReactionStoich!$E$5:$U$5,H$2,0))*(TimeStep)*'Composition Moles'!$C26</f>
        <v>6.1906960261557868</v>
      </c>
      <c r="I14" s="19">
        <f ca="1">SUMPRODUCT(ReactionRateK4!$F36:$V36*OFFSET(ReactionStoich!$E$5:$U$5,I$2,0))*(TimeStep)*'Composition Moles'!$C26</f>
        <v>1.5002786323740556</v>
      </c>
      <c r="J14" s="19">
        <f ca="1">SUMPRODUCT(ReactionRateK4!$F36:$V36*OFFSET(ReactionStoich!$E$5:$U$5,J$2,0))*(TimeStep)*'Composition Moles'!$C26</f>
        <v>0</v>
      </c>
      <c r="K14" s="19">
        <f ca="1">SUMPRODUCT(ReactionRateK4!$F36:$V36*OFFSET(ReactionStoich!$E$5:$U$5,K$2,0))*(TimeStep)*'Composition Moles'!$C26</f>
        <v>0</v>
      </c>
      <c r="L14" s="19">
        <f ca="1">SUMPRODUCT(ReactionRateK4!$F36:$V36*OFFSET(ReactionStoich!$E$5:$U$5,L$2,0))*(TimeStep)*'Composition Moles'!$C26</f>
        <v>0</v>
      </c>
      <c r="M14" s="19">
        <f ca="1">SUMPRODUCT(ReactionRateK4!$F36:$V36*OFFSET(ReactionStoich!$E$5:$U$5,M$2,0))*(TimeStep)*'Composition Moles'!$C26</f>
        <v>0</v>
      </c>
      <c r="N14" s="19">
        <f ca="1">SUMPRODUCT(ReactionRateK4!$F36:$V36*OFFSET(ReactionStoich!$E$5:$U$5,N$2,0))*(TimeStep)*'Composition Moles'!$C26</f>
        <v>0</v>
      </c>
      <c r="O14" s="19">
        <f ca="1">SUMPRODUCT(ReactionRateK4!$F36:$V36*OFFSET(ReactionStoich!$E$5:$U$5,O$2,0))*(TimeStep)*'Composition Moles'!$C26</f>
        <v>0</v>
      </c>
      <c r="P14" s="19">
        <f ca="1">SUMPRODUCT(ReactionRateK4!$F36:$V36*OFFSET(ReactionStoich!$E$5:$U$5,P$2,0))*(TimeStep)*'Composition Moles'!$C26</f>
        <v>0</v>
      </c>
      <c r="Q14" s="19">
        <f ca="1">SUMPRODUCT(ReactionRateK4!$F36:$V36*OFFSET(ReactionStoich!$E$5:$U$5,Q$2,0))*(TimeStep)*'Composition Moles'!$C26</f>
        <v>0</v>
      </c>
      <c r="R14" s="19">
        <f ca="1">SUMPRODUCT(ReactionRateK4!$F36:$V36*OFFSET(ReactionStoich!$E$5:$U$5,R$2,0))*(TimeStep)*'Composition Moles'!$C26</f>
        <v>0</v>
      </c>
      <c r="S14" s="19">
        <f ca="1">SUMPRODUCT(ReactionRateK4!$F36:$V36*OFFSET(ReactionStoich!$E$5:$U$5,S$2,0))*(TimeStep)*'Composition Moles'!$C26</f>
        <v>17.055132420664489</v>
      </c>
      <c r="T14" s="19">
        <f ca="1">SUMPRODUCT(ReactionRateK4!$F36:$V36*OFFSET(ReactionStoich!$E$5:$U$5,T$2,0))*(TimeStep)*'Composition Moles'!$C26</f>
        <v>0</v>
      </c>
      <c r="U14" s="19">
        <f ca="1">SUMPRODUCT(ReactionRateK4!$F36:$V36*OFFSET(ReactionStoich!$E$5:$U$5,U$2,0))*(TimeStep)*'Composition Moles'!$C26</f>
        <v>0</v>
      </c>
      <c r="V14" s="19">
        <f ca="1">SUMPRODUCT(ReactionRateK4!$F36:$V36*OFFSET(ReactionStoich!$E$5:$U$5,V$2,0))*(TimeStep)*'Composition Moles'!$C26</f>
        <v>0</v>
      </c>
      <c r="W14" s="19">
        <f ca="1">SUMPRODUCT(ReactionRateK4!$F36:$V36*OFFSET(ReactionStoich!$E$5:$U$5,W$2,0))*(TimeStep)*'Composition Moles'!$C26</f>
        <v>0</v>
      </c>
      <c r="X14" s="19">
        <f ca="1">SUMPRODUCT(ReactionRateK4!$F36:$V36*OFFSET(ReactionStoich!$E$5:$U$5,X$2,0))*(TimeStep)*'Composition Moles'!$C26</f>
        <v>0</v>
      </c>
      <c r="Y14" s="19">
        <f ca="1">SUMPRODUCT(ReactionRateK4!$F36:$V36*OFFSET(ReactionStoich!$E$5:$U$5,Y$2,0))*(TimeStep)*'Composition Moles'!$C26</f>
        <v>-27.774448766345841</v>
      </c>
      <c r="Z14" s="19">
        <f ca="1">SUMPRODUCT(ReactionRateK4!$F36:$V36*OFFSET(ReactionStoich!$E$5:$U$5,Z$2,0))*(TimeStep)*'Composition Moles'!$C26</f>
        <v>0</v>
      </c>
      <c r="AA14" s="19">
        <f ca="1">SUMPRODUCT(ReactionRateK4!$F36:$V36*OFFSET(ReactionStoich!$E$5:$U$5,AA$2,0))*(TimeStep)*'Composition Moles'!$C26</f>
        <v>0</v>
      </c>
      <c r="AB14" s="19">
        <f ca="1">SUMPRODUCT(ReactionRateK4!$F36:$V36*OFFSET(ReactionStoich!$E$5:$U$5,AB$2,0))*(TimeStep)*'Composition Moles'!$C26</f>
        <v>0</v>
      </c>
      <c r="AC14" s="19">
        <f ca="1">SUMPRODUCT(ReactionRateK4!$F36:$V36*OFFSET(ReactionStoich!$E$5:$U$5,AC$2,0))*(TimeStep)*'Composition Moles'!$C26</f>
        <v>0</v>
      </c>
      <c r="AD14" s="19">
        <f ca="1">SUMPRODUCT(ReactionRateK4!$F36:$V36*OFFSET(ReactionStoich!$E$5:$U$5,AD$2,0))*(TimeStep)*'Composition Moles'!$C26</f>
        <v>0</v>
      </c>
      <c r="AE14" s="19">
        <f ca="1">SUMPRODUCT(ReactionRateK4!$F36:$V36*OFFSET(ReactionStoich!$E$5:$U$5,AE$2,0))*(TimeStep)*'Composition Moles'!$C26</f>
        <v>0</v>
      </c>
      <c r="AF14" s="19">
        <f ca="1">SUMPRODUCT(ReactionRateK4!$F36:$V36*OFFSET(ReactionStoich!$E$5:$U$5,AF$2,0))*(TimeStep)*'Composition Moles'!$C26</f>
        <v>0</v>
      </c>
      <c r="AG14" s="19">
        <f ca="1">SUMPRODUCT(ReactionRateK4!$F36:$V36*OFFSET(ReactionStoich!$E$5:$U$5,AG$2,0))*(TimeStep)*'Composition Moles'!$C26</f>
        <v>-2.0802340707825255</v>
      </c>
      <c r="AH14" s="19">
        <f ca="1">SUMPRODUCT(ReactionRateK4!$F36:$V36*OFFSET(ReactionStoich!$E$5:$U$5,AH$2,0))*(TimeStep)*'Composition Moles'!$C26</f>
        <v>13.681422457231916</v>
      </c>
      <c r="AI14" s="19">
        <f ca="1">SUMPRODUCT(ReactionRateK4!$F36:$V36*OFFSET(ReactionStoich!$E$5:$U$5,AI$2,0))*(TimeStep)*'Composition Moles'!$C26</f>
        <v>4.8951103137420837</v>
      </c>
      <c r="AJ14" s="19">
        <f ca="1">SUMPRODUCT(ReactionRateK4!$F36:$V36*OFFSET(ReactionStoich!$E$5:$U$5,AJ$2,0))*(TimeStep)*'Composition Moles'!$C26</f>
        <v>4.7694295199404779</v>
      </c>
      <c r="AK14" s="19">
        <f ca="1">SUMPRODUCT(ReactionRateK4!$F36:$V36*OFFSET(ReactionStoich!$E$5:$U$5,AK$2,0))*(TimeStep)*'Composition Moles'!$C26</f>
        <v>0</v>
      </c>
      <c r="AL14" s="19">
        <f ca="1">SUMPRODUCT(ReactionRateK4!$F36:$V36*OFFSET(ReactionStoich!$E$5:$U$5,AL$2,0))*(TimeStep)*'Composition Moles'!$C26</f>
        <v>0</v>
      </c>
      <c r="AM14" s="19">
        <f ca="1">SUMPRODUCT(ReactionRateK4!$F36:$V36*OFFSET(ReactionStoich!$E$5:$U$5,AM$2,0))*(TimeStep)*'Composition Moles'!$C26</f>
        <v>0</v>
      </c>
      <c r="AN14" s="19">
        <f ca="1">SUMPRODUCT(ReactionRateK4!$F36:$V36*OFFSET(ReactionStoich!$E$5:$U$5,AN$2,0))*(TimeStep)*'Composition Moles'!$C26</f>
        <v>0</v>
      </c>
      <c r="AO14" s="19">
        <f ca="1">SUMPRODUCT(ReactionRateK4!$F36:$V36*OFFSET(ReactionStoich!$E$5:$U$5,AO$2,0))*(TimeStep)*'Composition Moles'!$C26</f>
        <v>-1.5002786323740556</v>
      </c>
      <c r="AP14" s="19">
        <f ca="1">SUMPRODUCT(ReactionRateK4!$F36:$V36*OFFSET(ReactionStoich!$E$5:$U$5,AP$2,0))*(TimeStep)*'Composition Moles'!$C26</f>
        <v>-2.8900346645758517</v>
      </c>
      <c r="AQ14" s="19">
        <f ca="1">SUMPRODUCT(ReactionRateK4!$F36:$V36*OFFSET(ReactionStoich!$E$5:$U$5,AQ$2,0))*(TimeStep)*'Composition Moles'!$C26</f>
        <v>0</v>
      </c>
      <c r="AR14" s="19">
        <f ca="1">SUMPRODUCT(ReactionRateK4!$F36:$V36*OFFSET(ReactionStoich!$E$5:$U$5,AR$2,0))*(TimeStep)*'Composition Moles'!$C26</f>
        <v>0</v>
      </c>
      <c r="AS14" s="19">
        <f ca="1">SUMPRODUCT(ReactionRateK4!$F36:$V36*OFFSET(ReactionStoich!$E$5:$U$5,AS$2,0))*(TimeStep)*'Composition Moles'!$C26</f>
        <v>-2.0520328591668977</v>
      </c>
      <c r="AT14" s="19">
        <f ca="1">SUMPRODUCT(ReactionRateK4!$F36:$V36*OFFSET(ReactionStoich!$E$5:$U$5,AT$2,0))*(TimeStep)*'Composition Moles'!$C26</f>
        <v>-2.0520328591668977</v>
      </c>
      <c r="AU14" s="19">
        <f ca="1">SUMPRODUCT(ReactionRateK4!$F36:$V36*OFFSET(ReactionStoich!$E$5:$U$5,AU$2,0))*(TimeStep)*'Composition Moles'!$C26</f>
        <v>-2.0520328591668977</v>
      </c>
      <c r="AV14" s="19">
        <f ca="1">SUMPRODUCT(ReactionRateK4!$F36:$V36*OFFSET(ReactionStoich!$E$5:$U$5,AV$2,0))*(TimeStep)*'Composition Moles'!$C26</f>
        <v>0</v>
      </c>
      <c r="AW14" s="19">
        <f ca="1">SUMPRODUCT(ReactionRateK4!$F36:$V36*OFFSET(ReactionStoich!$E$5:$U$5,AW$2,0))*(TimeStep)*'Composition Moles'!$C26</f>
        <v>0</v>
      </c>
      <c r="AX14" s="19">
        <f ca="1">SUMPRODUCT(ReactionRateK4!$F36:$V36*OFFSET(ReactionStoich!$E$5:$U$5,AX$2,0))*(TimeStep)*'Composition Moles'!$C26</f>
        <v>0</v>
      </c>
      <c r="AY14" s="19">
        <f ca="1">SUMPRODUCT(ReactionRateK4!$F36:$V36*OFFSET(ReactionStoich!$E$5:$U$5,AY$2,0))*(TimeStep)*'Composition Moles'!$C26</f>
        <v>0</v>
      </c>
      <c r="AZ14" s="19">
        <f ca="1">SUMPRODUCT(ReactionRateK4!$F36:$V36*OFFSET(ReactionStoich!$E$5:$U$5,AZ$2,0))*(TimeStep)*'Composition Moles'!$C26</f>
        <v>0</v>
      </c>
      <c r="BA14" s="19">
        <f ca="1">SUMPRODUCT(ReactionRateK4!$F36:$V36*OFFSET(ReactionStoich!$E$5:$U$5,BA$2,0))*(TimeStep)*'Composition Moles'!$C26</f>
        <v>0</v>
      </c>
      <c r="BB14" s="19">
        <f ca="1">SUMPRODUCT(ReactionRateK4!$F36:$V36*OFFSET(ReactionStoich!$E$5:$U$5,BB$2,0))*(TimeStep)*'Composition Moles'!$C26</f>
        <v>0</v>
      </c>
      <c r="BC14" s="19">
        <f ca="1">SUMPRODUCT(ReactionRateK4!$F36:$V36*OFFSET(ReactionStoich!$E$5:$U$5,BC$2,0))*(TimeStep)*'Composition Moles'!$C26</f>
        <v>0</v>
      </c>
      <c r="BD14" s="19">
        <f ca="1">SUMPRODUCT(ReactionRateK4!$F36:$V36*OFFSET(ReactionStoich!$E$5:$U$5,BD$2,0))*(TimeStep)*'Composition Moles'!$C26</f>
        <v>0</v>
      </c>
      <c r="BE14" s="19">
        <f ca="1">SUMPRODUCT(ReactionRateK4!$F36:$V36*OFFSET(ReactionStoich!$E$5:$U$5,BE$2,0))*(TimeStep)*'Composition Moles'!$C26</f>
        <v>0</v>
      </c>
      <c r="BF14" s="19">
        <f ca="1">SUMPRODUCT(ReactionRateK4!$F36:$V36*OFFSET(ReactionStoich!$E$5:$U$5,BF$2,0))*(TimeStep)*'Composition Moles'!$C26</f>
        <v>0</v>
      </c>
      <c r="BG14" s="19">
        <f ca="1">SUMPRODUCT(ReactionRateK4!$F36:$V36*OFFSET(ReactionStoich!$E$5:$U$5,BG$2,0))*(TimeStep)*'Composition Moles'!$C26</f>
        <v>0</v>
      </c>
      <c r="BH14" s="19">
        <f ca="1">SUMPRODUCT(ReactionRateK4!$F36:$V36*OFFSET(ReactionStoich!$E$5:$U$5,BH$2,0))*(TimeStep)*'Composition Moles'!$C26</f>
        <v>0</v>
      </c>
      <c r="BI14" s="19">
        <f ca="1">SUMPRODUCT(ReactionRateK4!$F36:$V36*OFFSET(ReactionStoich!$E$5:$U$5,BI$2,0))*(TimeStep)*'Composition Moles'!$C26</f>
        <v>0</v>
      </c>
      <c r="BJ14" s="19">
        <f ca="1">SUMPRODUCT(ReactionRateK4!$F36:$V36*OFFSET(ReactionStoich!$E$5:$U$5,BJ$2,0))*(TimeStep)*'Composition Moles'!$C26</f>
        <v>0</v>
      </c>
      <c r="BK14" s="19">
        <f ca="1">SUMPRODUCT(ReactionRateK4!$F36:$V36*OFFSET(ReactionStoich!$E$5:$U$5,BK$2,0))*(TimeStep)*'Composition Moles'!$C26</f>
        <v>0</v>
      </c>
      <c r="BL14" s="19">
        <f ca="1">SUMPRODUCT(ReactionRateK4!$F36:$V36*OFFSET(ReactionStoich!$E$5:$U$5,BL$2,0))*(TimeStep)*'Composition Moles'!$C26</f>
        <v>0</v>
      </c>
      <c r="BM14" s="19">
        <f ca="1">SUMPRODUCT(ReactionRateK4!$F36:$V36*OFFSET(ReactionStoich!$E$5:$U$5,BM$2,0))*(TimeStep)*'Composition Moles'!$C26</f>
        <v>0</v>
      </c>
      <c r="BN14" s="19">
        <f ca="1">SUMPRODUCT(ReactionRateK4!$F36:$V36*OFFSET(ReactionStoich!$E$5:$U$5,BN$2,0))*(TimeStep)*'Composition Moles'!$C26</f>
        <v>0</v>
      </c>
      <c r="BO14" s="19">
        <f ca="1">SUMPRODUCT(ReactionRateK4!$F36:$V36*OFFSET(ReactionStoich!$E$5:$U$5,BO$2,0))*(TimeStep)*'Composition Moles'!$C26</f>
        <v>0</v>
      </c>
      <c r="BP14" s="19">
        <f ca="1">SUMPRODUCT(ReactionRateK4!$F36:$V36*OFFSET(ReactionStoich!$E$5:$U$5,BP$2,0))*(TimeStep)*'Composition Moles'!$C26</f>
        <v>0</v>
      </c>
      <c r="BQ14" s="19">
        <f ca="1">SUMPRODUCT(ReactionRateK4!$F36:$V36*OFFSET(ReactionStoich!$E$5:$U$5,BQ$2,0))*(TimeStep)*'Composition Moles'!$C26</f>
        <v>0</v>
      </c>
      <c r="BR14" s="19">
        <f ca="1">SUMPRODUCT(ReactionRateK4!$F36:$V36*OFFSET(ReactionStoich!$E$5:$U$5,BR$2,0))*(TimeStep)*'Composition Moles'!$C26</f>
        <v>0</v>
      </c>
      <c r="BS14" s="19">
        <f ca="1">SUMPRODUCT(ReactionRateK4!$F36:$V36*OFFSET(ReactionStoich!$E$5:$U$5,BS$2,0))*(TimeStep)*'Composition Moles'!$C26</f>
        <v>0</v>
      </c>
      <c r="BT14" s="19">
        <f ca="1">SUMPRODUCT(ReactionRateK4!$F36:$V36*OFFSET(ReactionStoich!$E$5:$U$5,BT$2,0))*(TimeStep)*'Composition Moles'!$C26</f>
        <v>0</v>
      </c>
      <c r="BU14" s="19">
        <f ca="1">SUMPRODUCT(ReactionRateK4!$F36:$V36*OFFSET(ReactionStoich!$E$5:$U$5,BU$2,0))*(TimeStep)*'Composition Moles'!$C26</f>
        <v>0</v>
      </c>
      <c r="BV14" s="19">
        <f ca="1">SUMPRODUCT(ReactionRateK4!$F36:$V36*OFFSET(ReactionStoich!$E$5:$U$5,BV$2,0))*(TimeStep)*'Composition Moles'!$C26</f>
        <v>0</v>
      </c>
      <c r="BW14" s="19">
        <f ca="1">SUMPRODUCT(ReactionRateK4!$F36:$V36*OFFSET(ReactionStoich!$E$5:$U$5,BW$2,0))*(TimeStep)*'Composition Moles'!$C26</f>
        <v>0</v>
      </c>
    </row>
    <row r="15" spans="1:75">
      <c r="A15">
        <f>ReactionRateK1!A37</f>
        <v>0.25</v>
      </c>
      <c r="B15" s="20">
        <f t="shared" ca="1" si="5"/>
        <v>-193519.94705748075</v>
      </c>
      <c r="C15" s="20">
        <f ca="1">'Composition Moles'!BZ27</f>
        <v>143615.64408715974</v>
      </c>
      <c r="D15" s="26">
        <f t="shared" ca="1" si="6"/>
        <v>1.3474851454207475</v>
      </c>
      <c r="F15" s="19">
        <f ca="1">SUMPRODUCT(ReactionRateK4!$F37:$V37*OFFSET(ReactionStoich!$E$5:$U$5,F$2,0))*(TimeStep)*'Composition Moles'!$C27</f>
        <v>-7.1025245053984918</v>
      </c>
      <c r="G15" s="19">
        <f ca="1">SUMPRODUCT(ReactionRateK4!$F37:$V37*OFFSET(ReactionStoich!$E$5:$U$5,G$2,0))*(TimeStep)*'Composition Moles'!$C27</f>
        <v>0</v>
      </c>
      <c r="H15" s="19">
        <f ca="1">SUMPRODUCT(ReactionRateK4!$F37:$V37*OFFSET(ReactionStoich!$E$5:$U$5,H$2,0))*(TimeStep)*'Composition Moles'!$C27</f>
        <v>5.8206452379982272</v>
      </c>
      <c r="I15" s="19">
        <f ca="1">SUMPRODUCT(ReactionRateK4!$F37:$V37*OFFSET(ReactionStoich!$E$5:$U$5,I$2,0))*(TimeStep)*'Composition Moles'!$C27</f>
        <v>1.281879267400263</v>
      </c>
      <c r="J15" s="19">
        <f ca="1">SUMPRODUCT(ReactionRateK4!$F37:$V37*OFFSET(ReactionStoich!$E$5:$U$5,J$2,0))*(TimeStep)*'Composition Moles'!$C27</f>
        <v>0</v>
      </c>
      <c r="K15" s="19">
        <f ca="1">SUMPRODUCT(ReactionRateK4!$F37:$V37*OFFSET(ReactionStoich!$E$5:$U$5,K$2,0))*(TimeStep)*'Composition Moles'!$C27</f>
        <v>0</v>
      </c>
      <c r="L15" s="19">
        <f ca="1">SUMPRODUCT(ReactionRateK4!$F37:$V37*OFFSET(ReactionStoich!$E$5:$U$5,L$2,0))*(TimeStep)*'Composition Moles'!$C27</f>
        <v>0</v>
      </c>
      <c r="M15" s="19">
        <f ca="1">SUMPRODUCT(ReactionRateK4!$F37:$V37*OFFSET(ReactionStoich!$E$5:$U$5,M$2,0))*(TimeStep)*'Composition Moles'!$C27</f>
        <v>0</v>
      </c>
      <c r="N15" s="19">
        <f ca="1">SUMPRODUCT(ReactionRateK4!$F37:$V37*OFFSET(ReactionStoich!$E$5:$U$5,N$2,0))*(TimeStep)*'Composition Moles'!$C27</f>
        <v>0</v>
      </c>
      <c r="O15" s="19">
        <f ca="1">SUMPRODUCT(ReactionRateK4!$F37:$V37*OFFSET(ReactionStoich!$E$5:$U$5,O$2,0))*(TimeStep)*'Composition Moles'!$C27</f>
        <v>0</v>
      </c>
      <c r="P15" s="19">
        <f ca="1">SUMPRODUCT(ReactionRateK4!$F37:$V37*OFFSET(ReactionStoich!$E$5:$U$5,P$2,0))*(TimeStep)*'Composition Moles'!$C27</f>
        <v>0</v>
      </c>
      <c r="Q15" s="19">
        <f ca="1">SUMPRODUCT(ReactionRateK4!$F37:$V37*OFFSET(ReactionStoich!$E$5:$U$5,Q$2,0))*(TimeStep)*'Composition Moles'!$C27</f>
        <v>0</v>
      </c>
      <c r="R15" s="19">
        <f ca="1">SUMPRODUCT(ReactionRateK4!$F37:$V37*OFFSET(ReactionStoich!$E$5:$U$5,R$2,0))*(TimeStep)*'Composition Moles'!$C27</f>
        <v>0</v>
      </c>
      <c r="S15" s="19">
        <f ca="1">SUMPRODUCT(ReactionRateK4!$F37:$V37*OFFSET(ReactionStoich!$E$5:$U$5,S$2,0))*(TimeStep)*'Composition Moles'!$C27</f>
        <v>17.154552664611568</v>
      </c>
      <c r="T15" s="19">
        <f ca="1">SUMPRODUCT(ReactionRateK4!$F37:$V37*OFFSET(ReactionStoich!$E$5:$U$5,T$2,0))*(TimeStep)*'Composition Moles'!$C27</f>
        <v>0</v>
      </c>
      <c r="U15" s="19">
        <f ca="1">SUMPRODUCT(ReactionRateK4!$F37:$V37*OFFSET(ReactionStoich!$E$5:$U$5,U$2,0))*(TimeStep)*'Composition Moles'!$C27</f>
        <v>0</v>
      </c>
      <c r="V15" s="19">
        <f ca="1">SUMPRODUCT(ReactionRateK4!$F37:$V37*OFFSET(ReactionStoich!$E$5:$U$5,V$2,0))*(TimeStep)*'Composition Moles'!$C27</f>
        <v>0</v>
      </c>
      <c r="W15" s="19">
        <f ca="1">SUMPRODUCT(ReactionRateK4!$F37:$V37*OFFSET(ReactionStoich!$E$5:$U$5,W$2,0))*(TimeStep)*'Composition Moles'!$C27</f>
        <v>0</v>
      </c>
      <c r="X15" s="19">
        <f ca="1">SUMPRODUCT(ReactionRateK4!$F37:$V37*OFFSET(ReactionStoich!$E$5:$U$5,X$2,0))*(TimeStep)*'Composition Moles'!$C27</f>
        <v>0</v>
      </c>
      <c r="Y15" s="19">
        <f ca="1">SUMPRODUCT(ReactionRateK4!$F37:$V37*OFFSET(ReactionStoich!$E$5:$U$5,Y$2,0))*(TimeStep)*'Composition Moles'!$C27</f>
        <v>-28.8836089383847</v>
      </c>
      <c r="Z15" s="19">
        <f ca="1">SUMPRODUCT(ReactionRateK4!$F37:$V37*OFFSET(ReactionStoich!$E$5:$U$5,Z$2,0))*(TimeStep)*'Composition Moles'!$C27</f>
        <v>0</v>
      </c>
      <c r="AA15" s="19">
        <f ca="1">SUMPRODUCT(ReactionRateK4!$F37:$V37*OFFSET(ReactionStoich!$E$5:$U$5,AA$2,0))*(TimeStep)*'Composition Moles'!$C27</f>
        <v>0</v>
      </c>
      <c r="AB15" s="19">
        <f ca="1">SUMPRODUCT(ReactionRateK4!$F37:$V37*OFFSET(ReactionStoich!$E$5:$U$5,AB$2,0))*(TimeStep)*'Composition Moles'!$C27</f>
        <v>0</v>
      </c>
      <c r="AC15" s="19">
        <f ca="1">SUMPRODUCT(ReactionRateK4!$F37:$V37*OFFSET(ReactionStoich!$E$5:$U$5,AC$2,0))*(TimeStep)*'Composition Moles'!$C27</f>
        <v>0</v>
      </c>
      <c r="AD15" s="19">
        <f ca="1">SUMPRODUCT(ReactionRateK4!$F37:$V37*OFFSET(ReactionStoich!$E$5:$U$5,AD$2,0))*(TimeStep)*'Composition Moles'!$C27</f>
        <v>0</v>
      </c>
      <c r="AE15" s="19">
        <f ca="1">SUMPRODUCT(ReactionRateK4!$F37:$V37*OFFSET(ReactionStoich!$E$5:$U$5,AE$2,0))*(TimeStep)*'Composition Moles'!$C27</f>
        <v>0</v>
      </c>
      <c r="AF15" s="19">
        <f ca="1">SUMPRODUCT(ReactionRateK4!$F37:$V37*OFFSET(ReactionStoich!$E$5:$U$5,AF$2,0))*(TimeStep)*'Composition Moles'!$C27</f>
        <v>0</v>
      </c>
      <c r="AG15" s="19">
        <f ca="1">SUMPRODUCT(ReactionRateK4!$F37:$V37*OFFSET(ReactionStoich!$E$5:$U$5,AG$2,0))*(TimeStep)*'Composition Moles'!$C27</f>
        <v>-1.0575172945277844</v>
      </c>
      <c r="AH15" s="19">
        <f ca="1">SUMPRODUCT(ReactionRateK4!$F37:$V37*OFFSET(ReactionStoich!$E$5:$U$5,AH$2,0))*(TimeStep)*'Composition Moles'!$C27</f>
        <v>13.283325264154971</v>
      </c>
      <c r="AI15" s="19">
        <f ca="1">SUMPRODUCT(ReactionRateK4!$F37:$V37*OFFSET(ReactionStoich!$E$5:$U$5,AI$2,0))*(TimeStep)*'Composition Moles'!$C27</f>
        <v>4.876530367531843</v>
      </c>
      <c r="AJ15" s="19">
        <f ca="1">SUMPRODUCT(ReactionRateK4!$F37:$V37*OFFSET(ReactionStoich!$E$5:$U$5,AJ$2,0))*(TimeStep)*'Composition Moles'!$C27</f>
        <v>4.6881498239729122</v>
      </c>
      <c r="AK15" s="19">
        <f ca="1">SUMPRODUCT(ReactionRateK4!$F37:$V37*OFFSET(ReactionStoich!$E$5:$U$5,AK$2,0))*(TimeStep)*'Composition Moles'!$C27</f>
        <v>0</v>
      </c>
      <c r="AL15" s="19">
        <f ca="1">SUMPRODUCT(ReactionRateK4!$F37:$V37*OFFSET(ReactionStoich!$E$5:$U$5,AL$2,0))*(TimeStep)*'Composition Moles'!$C27</f>
        <v>0</v>
      </c>
      <c r="AM15" s="19">
        <f ca="1">SUMPRODUCT(ReactionRateK4!$F37:$V37*OFFSET(ReactionStoich!$E$5:$U$5,AM$2,0))*(TimeStep)*'Composition Moles'!$C27</f>
        <v>0</v>
      </c>
      <c r="AN15" s="19">
        <f ca="1">SUMPRODUCT(ReactionRateK4!$F37:$V37*OFFSET(ReactionStoich!$E$5:$U$5,AN$2,0))*(TimeStep)*'Composition Moles'!$C27</f>
        <v>0</v>
      </c>
      <c r="AO15" s="19">
        <f ca="1">SUMPRODUCT(ReactionRateK4!$F37:$V37*OFFSET(ReactionStoich!$E$5:$U$5,AO$2,0))*(TimeStep)*'Composition Moles'!$C27</f>
        <v>-1.281879267400263</v>
      </c>
      <c r="AP15" s="19">
        <f ca="1">SUMPRODUCT(ReactionRateK4!$F37:$V37*OFFSET(ReactionStoich!$E$5:$U$5,AP$2,0))*(TimeStep)*'Composition Moles'!$C27</f>
        <v>-2.7963885305112899</v>
      </c>
      <c r="AQ15" s="19">
        <f ca="1">SUMPRODUCT(ReactionRateK4!$F37:$V37*OFFSET(ReactionStoich!$E$5:$U$5,AQ$2,0))*(TimeStep)*'Composition Moles'!$C27</f>
        <v>0</v>
      </c>
      <c r="AR15" s="19">
        <f ca="1">SUMPRODUCT(ReactionRateK4!$F37:$V37*OFFSET(ReactionStoich!$E$5:$U$5,AR$2,0))*(TimeStep)*'Composition Moles'!$C27</f>
        <v>0</v>
      </c>
      <c r="AS15" s="19">
        <f ca="1">SUMPRODUCT(ReactionRateK4!$F37:$V37*OFFSET(ReactionStoich!$E$5:$U$5,AS$2,0))*(TimeStep)*'Composition Moles'!$C27</f>
        <v>-1.9943880298157524</v>
      </c>
      <c r="AT15" s="19">
        <f ca="1">SUMPRODUCT(ReactionRateK4!$F37:$V37*OFFSET(ReactionStoich!$E$5:$U$5,AT$2,0))*(TimeStep)*'Composition Moles'!$C27</f>
        <v>-1.9943880298157524</v>
      </c>
      <c r="AU15" s="19">
        <f ca="1">SUMPRODUCT(ReactionRateK4!$F37:$V37*OFFSET(ReactionStoich!$E$5:$U$5,AU$2,0))*(TimeStep)*'Composition Moles'!$C27</f>
        <v>-1.9943880298157524</v>
      </c>
      <c r="AV15" s="19">
        <f ca="1">SUMPRODUCT(ReactionRateK4!$F37:$V37*OFFSET(ReactionStoich!$E$5:$U$5,AV$2,0))*(TimeStep)*'Composition Moles'!$C27</f>
        <v>0</v>
      </c>
      <c r="AW15" s="19">
        <f ca="1">SUMPRODUCT(ReactionRateK4!$F37:$V37*OFFSET(ReactionStoich!$E$5:$U$5,AW$2,0))*(TimeStep)*'Composition Moles'!$C27</f>
        <v>0</v>
      </c>
      <c r="AX15" s="19">
        <f ca="1">SUMPRODUCT(ReactionRateK4!$F37:$V37*OFFSET(ReactionStoich!$E$5:$U$5,AX$2,0))*(TimeStep)*'Composition Moles'!$C27</f>
        <v>0</v>
      </c>
      <c r="AY15" s="19">
        <f ca="1">SUMPRODUCT(ReactionRateK4!$F37:$V37*OFFSET(ReactionStoich!$E$5:$U$5,AY$2,0))*(TimeStep)*'Composition Moles'!$C27</f>
        <v>0</v>
      </c>
      <c r="AZ15" s="19">
        <f ca="1">SUMPRODUCT(ReactionRateK4!$F37:$V37*OFFSET(ReactionStoich!$E$5:$U$5,AZ$2,0))*(TimeStep)*'Composition Moles'!$C27</f>
        <v>0</v>
      </c>
      <c r="BA15" s="19">
        <f ca="1">SUMPRODUCT(ReactionRateK4!$F37:$V37*OFFSET(ReactionStoich!$E$5:$U$5,BA$2,0))*(TimeStep)*'Composition Moles'!$C27</f>
        <v>0</v>
      </c>
      <c r="BB15" s="19">
        <f ca="1">SUMPRODUCT(ReactionRateK4!$F37:$V37*OFFSET(ReactionStoich!$E$5:$U$5,BB$2,0))*(TimeStep)*'Composition Moles'!$C27</f>
        <v>0</v>
      </c>
      <c r="BC15" s="19">
        <f ca="1">SUMPRODUCT(ReactionRateK4!$F37:$V37*OFFSET(ReactionStoich!$E$5:$U$5,BC$2,0))*(TimeStep)*'Composition Moles'!$C27</f>
        <v>0</v>
      </c>
      <c r="BD15" s="19">
        <f ca="1">SUMPRODUCT(ReactionRateK4!$F37:$V37*OFFSET(ReactionStoich!$E$5:$U$5,BD$2,0))*(TimeStep)*'Composition Moles'!$C27</f>
        <v>0</v>
      </c>
      <c r="BE15" s="19">
        <f ca="1">SUMPRODUCT(ReactionRateK4!$F37:$V37*OFFSET(ReactionStoich!$E$5:$U$5,BE$2,0))*(TimeStep)*'Composition Moles'!$C27</f>
        <v>0</v>
      </c>
      <c r="BF15" s="19">
        <f ca="1">SUMPRODUCT(ReactionRateK4!$F37:$V37*OFFSET(ReactionStoich!$E$5:$U$5,BF$2,0))*(TimeStep)*'Composition Moles'!$C27</f>
        <v>0</v>
      </c>
      <c r="BG15" s="19">
        <f ca="1">SUMPRODUCT(ReactionRateK4!$F37:$V37*OFFSET(ReactionStoich!$E$5:$U$5,BG$2,0))*(TimeStep)*'Composition Moles'!$C27</f>
        <v>0</v>
      </c>
      <c r="BH15" s="19">
        <f ca="1">SUMPRODUCT(ReactionRateK4!$F37:$V37*OFFSET(ReactionStoich!$E$5:$U$5,BH$2,0))*(TimeStep)*'Composition Moles'!$C27</f>
        <v>0</v>
      </c>
      <c r="BI15" s="19">
        <f ca="1">SUMPRODUCT(ReactionRateK4!$F37:$V37*OFFSET(ReactionStoich!$E$5:$U$5,BI$2,0))*(TimeStep)*'Composition Moles'!$C27</f>
        <v>0</v>
      </c>
      <c r="BJ15" s="19">
        <f ca="1">SUMPRODUCT(ReactionRateK4!$F37:$V37*OFFSET(ReactionStoich!$E$5:$U$5,BJ$2,0))*(TimeStep)*'Composition Moles'!$C27</f>
        <v>0</v>
      </c>
      <c r="BK15" s="19">
        <f ca="1">SUMPRODUCT(ReactionRateK4!$F37:$V37*OFFSET(ReactionStoich!$E$5:$U$5,BK$2,0))*(TimeStep)*'Composition Moles'!$C27</f>
        <v>0</v>
      </c>
      <c r="BL15" s="19">
        <f ca="1">SUMPRODUCT(ReactionRateK4!$F37:$V37*OFFSET(ReactionStoich!$E$5:$U$5,BL$2,0))*(TimeStep)*'Composition Moles'!$C27</f>
        <v>0</v>
      </c>
      <c r="BM15" s="19">
        <f ca="1">SUMPRODUCT(ReactionRateK4!$F37:$V37*OFFSET(ReactionStoich!$E$5:$U$5,BM$2,0))*(TimeStep)*'Composition Moles'!$C27</f>
        <v>0</v>
      </c>
      <c r="BN15" s="19">
        <f ca="1">SUMPRODUCT(ReactionRateK4!$F37:$V37*OFFSET(ReactionStoich!$E$5:$U$5,BN$2,0))*(TimeStep)*'Composition Moles'!$C27</f>
        <v>0</v>
      </c>
      <c r="BO15" s="19">
        <f ca="1">SUMPRODUCT(ReactionRateK4!$F37:$V37*OFFSET(ReactionStoich!$E$5:$U$5,BO$2,0))*(TimeStep)*'Composition Moles'!$C27</f>
        <v>0</v>
      </c>
      <c r="BP15" s="19">
        <f ca="1">SUMPRODUCT(ReactionRateK4!$F37:$V37*OFFSET(ReactionStoich!$E$5:$U$5,BP$2,0))*(TimeStep)*'Composition Moles'!$C27</f>
        <v>0</v>
      </c>
      <c r="BQ15" s="19">
        <f ca="1">SUMPRODUCT(ReactionRateK4!$F37:$V37*OFFSET(ReactionStoich!$E$5:$U$5,BQ$2,0))*(TimeStep)*'Composition Moles'!$C27</f>
        <v>0</v>
      </c>
      <c r="BR15" s="19">
        <f ca="1">SUMPRODUCT(ReactionRateK4!$F37:$V37*OFFSET(ReactionStoich!$E$5:$U$5,BR$2,0))*(TimeStep)*'Composition Moles'!$C27</f>
        <v>0</v>
      </c>
      <c r="BS15" s="19">
        <f ca="1">SUMPRODUCT(ReactionRateK4!$F37:$V37*OFFSET(ReactionStoich!$E$5:$U$5,BS$2,0))*(TimeStep)*'Composition Moles'!$C27</f>
        <v>0</v>
      </c>
      <c r="BT15" s="19">
        <f ca="1">SUMPRODUCT(ReactionRateK4!$F37:$V37*OFFSET(ReactionStoich!$E$5:$U$5,BT$2,0))*(TimeStep)*'Composition Moles'!$C27</f>
        <v>0</v>
      </c>
      <c r="BU15" s="19">
        <f ca="1">SUMPRODUCT(ReactionRateK4!$F37:$V37*OFFSET(ReactionStoich!$E$5:$U$5,BU$2,0))*(TimeStep)*'Composition Moles'!$C27</f>
        <v>0</v>
      </c>
      <c r="BV15" s="19">
        <f ca="1">SUMPRODUCT(ReactionRateK4!$F37:$V37*OFFSET(ReactionStoich!$E$5:$U$5,BV$2,0))*(TimeStep)*'Composition Moles'!$C27</f>
        <v>0</v>
      </c>
      <c r="BW15" s="19">
        <f ca="1">SUMPRODUCT(ReactionRateK4!$F37:$V37*OFFSET(ReactionStoich!$E$5:$U$5,BW$2,0))*(TimeStep)*'Composition Moles'!$C27</f>
        <v>0</v>
      </c>
    </row>
    <row r="16" spans="1:75">
      <c r="A16">
        <f>ReactionRateK1!A38</f>
        <v>0.3</v>
      </c>
      <c r="B16" s="20">
        <f t="shared" ca="1" si="5"/>
        <v>-168773.13753963305</v>
      </c>
      <c r="C16" s="20">
        <f ca="1">'Composition Moles'!BZ28</f>
        <v>143609.75598261683</v>
      </c>
      <c r="D16" s="26">
        <f t="shared" ca="1" si="6"/>
        <v>1.1752205578572399</v>
      </c>
      <c r="F16" s="19">
        <f ca="1">SUMPRODUCT(ReactionRateK4!$F38:$V38*OFFSET(ReactionStoich!$E$5:$U$5,F$2,0))*(TimeStep)*'Composition Moles'!$C28</f>
        <v>-6.5763581059481488</v>
      </c>
      <c r="G16" s="19">
        <f ca="1">SUMPRODUCT(ReactionRateK4!$F38:$V38*OFFSET(ReactionStoich!$E$5:$U$5,G$2,0))*(TimeStep)*'Composition Moles'!$C28</f>
        <v>0</v>
      </c>
      <c r="H16" s="19">
        <f ca="1">SUMPRODUCT(ReactionRateK4!$F38:$V38*OFFSET(ReactionStoich!$E$5:$U$5,H$2,0))*(TimeStep)*'Composition Moles'!$C28</f>
        <v>5.4767302602124879</v>
      </c>
      <c r="I16" s="19">
        <f ca="1">SUMPRODUCT(ReactionRateK4!$F38:$V38*OFFSET(ReactionStoich!$E$5:$U$5,I$2,0))*(TimeStep)*'Composition Moles'!$C28</f>
        <v>1.0996278457356612</v>
      </c>
      <c r="J16" s="19">
        <f ca="1">SUMPRODUCT(ReactionRateK4!$F38:$V38*OFFSET(ReactionStoich!$E$5:$U$5,J$2,0))*(TimeStep)*'Composition Moles'!$C28</f>
        <v>0</v>
      </c>
      <c r="K16" s="19">
        <f ca="1">SUMPRODUCT(ReactionRateK4!$F38:$V38*OFFSET(ReactionStoich!$E$5:$U$5,K$2,0))*(TimeStep)*'Composition Moles'!$C28</f>
        <v>0</v>
      </c>
      <c r="L16" s="19">
        <f ca="1">SUMPRODUCT(ReactionRateK4!$F38:$V38*OFFSET(ReactionStoich!$E$5:$U$5,L$2,0))*(TimeStep)*'Composition Moles'!$C28</f>
        <v>0</v>
      </c>
      <c r="M16" s="19">
        <f ca="1">SUMPRODUCT(ReactionRateK4!$F38:$V38*OFFSET(ReactionStoich!$E$5:$U$5,M$2,0))*(TimeStep)*'Composition Moles'!$C28</f>
        <v>0</v>
      </c>
      <c r="N16" s="19">
        <f ca="1">SUMPRODUCT(ReactionRateK4!$F38:$V38*OFFSET(ReactionStoich!$E$5:$U$5,N$2,0))*(TimeStep)*'Composition Moles'!$C28</f>
        <v>0</v>
      </c>
      <c r="O16" s="19">
        <f ca="1">SUMPRODUCT(ReactionRateK4!$F38:$V38*OFFSET(ReactionStoich!$E$5:$U$5,O$2,0))*(TimeStep)*'Composition Moles'!$C28</f>
        <v>0</v>
      </c>
      <c r="P16" s="19">
        <f ca="1">SUMPRODUCT(ReactionRateK4!$F38:$V38*OFFSET(ReactionStoich!$E$5:$U$5,P$2,0))*(TimeStep)*'Composition Moles'!$C28</f>
        <v>0</v>
      </c>
      <c r="Q16" s="19">
        <f ca="1">SUMPRODUCT(ReactionRateK4!$F38:$V38*OFFSET(ReactionStoich!$E$5:$U$5,Q$2,0))*(TimeStep)*'Composition Moles'!$C28</f>
        <v>0</v>
      </c>
      <c r="R16" s="19">
        <f ca="1">SUMPRODUCT(ReactionRateK4!$F38:$V38*OFFSET(ReactionStoich!$E$5:$U$5,R$2,0))*(TimeStep)*'Composition Moles'!$C28</f>
        <v>0</v>
      </c>
      <c r="S16" s="19">
        <f ca="1">SUMPRODUCT(ReactionRateK4!$F38:$V38*OFFSET(ReactionStoich!$E$5:$U$5,S$2,0))*(TimeStep)*'Composition Moles'!$C28</f>
        <v>17.230299307223834</v>
      </c>
      <c r="T16" s="19">
        <f ca="1">SUMPRODUCT(ReactionRateK4!$F38:$V38*OFFSET(ReactionStoich!$E$5:$U$5,T$2,0))*(TimeStep)*'Composition Moles'!$C28</f>
        <v>0</v>
      </c>
      <c r="U16" s="19">
        <f ca="1">SUMPRODUCT(ReactionRateK4!$F38:$V38*OFFSET(ReactionStoich!$E$5:$U$5,U$2,0))*(TimeStep)*'Composition Moles'!$C28</f>
        <v>0</v>
      </c>
      <c r="V16" s="19">
        <f ca="1">SUMPRODUCT(ReactionRateK4!$F38:$V38*OFFSET(ReactionStoich!$E$5:$U$5,V$2,0))*(TimeStep)*'Composition Moles'!$C28</f>
        <v>0</v>
      </c>
      <c r="W16" s="19">
        <f ca="1">SUMPRODUCT(ReactionRateK4!$F38:$V38*OFFSET(ReactionStoich!$E$5:$U$5,W$2,0))*(TimeStep)*'Composition Moles'!$C28</f>
        <v>0</v>
      </c>
      <c r="X16" s="19">
        <f ca="1">SUMPRODUCT(ReactionRateK4!$F38:$V38*OFFSET(ReactionStoich!$E$5:$U$5,X$2,0))*(TimeStep)*'Composition Moles'!$C28</f>
        <v>0</v>
      </c>
      <c r="Y16" s="19">
        <f ca="1">SUMPRODUCT(ReactionRateK4!$F38:$V38*OFFSET(ReactionStoich!$E$5:$U$5,Y$2,0))*(TimeStep)*'Composition Moles'!$C28</f>
        <v>-29.829591723734545</v>
      </c>
      <c r="Z16" s="19">
        <f ca="1">SUMPRODUCT(ReactionRateK4!$F38:$V38*OFFSET(ReactionStoich!$E$5:$U$5,Z$2,0))*(TimeStep)*'Composition Moles'!$C28</f>
        <v>0</v>
      </c>
      <c r="AA16" s="19">
        <f ca="1">SUMPRODUCT(ReactionRateK4!$F38:$V38*OFFSET(ReactionStoich!$E$5:$U$5,AA$2,0))*(TimeStep)*'Composition Moles'!$C28</f>
        <v>0</v>
      </c>
      <c r="AB16" s="19">
        <f ca="1">SUMPRODUCT(ReactionRateK4!$F38:$V38*OFFSET(ReactionStoich!$E$5:$U$5,AB$2,0))*(TimeStep)*'Composition Moles'!$C28</f>
        <v>0</v>
      </c>
      <c r="AC16" s="19">
        <f ca="1">SUMPRODUCT(ReactionRateK4!$F38:$V38*OFFSET(ReactionStoich!$E$5:$U$5,AC$2,0))*(TimeStep)*'Composition Moles'!$C28</f>
        <v>0</v>
      </c>
      <c r="AD16" s="19">
        <f ca="1">SUMPRODUCT(ReactionRateK4!$F38:$V38*OFFSET(ReactionStoich!$E$5:$U$5,AD$2,0))*(TimeStep)*'Composition Moles'!$C28</f>
        <v>0</v>
      </c>
      <c r="AE16" s="19">
        <f ca="1">SUMPRODUCT(ReactionRateK4!$F38:$V38*OFFSET(ReactionStoich!$E$5:$U$5,AE$2,0))*(TimeStep)*'Composition Moles'!$C28</f>
        <v>0</v>
      </c>
      <c r="AF16" s="19">
        <f ca="1">SUMPRODUCT(ReactionRateK4!$F38:$V38*OFFSET(ReactionStoich!$E$5:$U$5,AF$2,0))*(TimeStep)*'Composition Moles'!$C28</f>
        <v>0</v>
      </c>
      <c r="AG16" s="19">
        <f ca="1">SUMPRODUCT(ReactionRateK4!$F38:$V38*OFFSET(ReactionStoich!$E$5:$U$5,AG$2,0))*(TimeStep)*'Composition Moles'!$C28</f>
        <v>-0.12516935916079797</v>
      </c>
      <c r="AH16" s="19">
        <f ca="1">SUMPRODUCT(ReactionRateK4!$F38:$V38*OFFSET(ReactionStoich!$E$5:$U$5,AH$2,0))*(TimeStep)*'Composition Moles'!$C28</f>
        <v>12.876637415450405</v>
      </c>
      <c r="AI16" s="19">
        <f ca="1">SUMPRODUCT(ReactionRateK4!$F38:$V38*OFFSET(ReactionStoich!$E$5:$U$5,AI$2,0))*(TimeStep)*'Composition Moles'!$C28</f>
        <v>4.8652604893527691</v>
      </c>
      <c r="AJ16" s="19">
        <f ca="1">SUMPRODUCT(ReactionRateK4!$F38:$V38*OFFSET(ReactionStoich!$E$5:$U$5,AJ$2,0))*(TimeStep)*'Composition Moles'!$C28</f>
        <v>4.6039010377871623</v>
      </c>
      <c r="AK16" s="19">
        <f ca="1">SUMPRODUCT(ReactionRateK4!$F38:$V38*OFFSET(ReactionStoich!$E$5:$U$5,AK$2,0))*(TimeStep)*'Composition Moles'!$C28</f>
        <v>0</v>
      </c>
      <c r="AL16" s="19">
        <f ca="1">SUMPRODUCT(ReactionRateK4!$F38:$V38*OFFSET(ReactionStoich!$E$5:$U$5,AL$2,0))*(TimeStep)*'Composition Moles'!$C28</f>
        <v>0</v>
      </c>
      <c r="AM16" s="19">
        <f ca="1">SUMPRODUCT(ReactionRateK4!$F38:$V38*OFFSET(ReactionStoich!$E$5:$U$5,AM$2,0))*(TimeStep)*'Composition Moles'!$C28</f>
        <v>0</v>
      </c>
      <c r="AN16" s="19">
        <f ca="1">SUMPRODUCT(ReactionRateK4!$F38:$V38*OFFSET(ReactionStoich!$E$5:$U$5,AN$2,0))*(TimeStep)*'Composition Moles'!$C28</f>
        <v>0</v>
      </c>
      <c r="AO16" s="19">
        <f ca="1">SUMPRODUCT(ReactionRateK4!$F38:$V38*OFFSET(ReactionStoich!$E$5:$U$5,AO$2,0))*(TimeStep)*'Composition Moles'!$C28</f>
        <v>-1.0996278457356612</v>
      </c>
      <c r="AP16" s="19">
        <f ca="1">SUMPRODUCT(ReactionRateK4!$F38:$V38*OFFSET(ReactionStoich!$E$5:$U$5,AP$2,0))*(TimeStep)*'Composition Moles'!$C28</f>
        <v>-2.708282336830163</v>
      </c>
      <c r="AQ16" s="19">
        <f ca="1">SUMPRODUCT(ReactionRateK4!$F38:$V38*OFFSET(ReactionStoich!$E$5:$U$5,AQ$2,0))*(TimeStep)*'Composition Moles'!$C28</f>
        <v>0</v>
      </c>
      <c r="AR16" s="19">
        <f ca="1">SUMPRODUCT(ReactionRateK4!$F38:$V38*OFFSET(ReactionStoich!$E$5:$U$5,AR$2,0))*(TimeStep)*'Composition Moles'!$C28</f>
        <v>0</v>
      </c>
      <c r="AS16" s="19">
        <f ca="1">SUMPRODUCT(ReactionRateK4!$F38:$V38*OFFSET(ReactionStoich!$E$5:$U$5,AS$2,0))*(TimeStep)*'Composition Moles'!$C28</f>
        <v>-1.9378089947843364</v>
      </c>
      <c r="AT16" s="19">
        <f ca="1">SUMPRODUCT(ReactionRateK4!$F38:$V38*OFFSET(ReactionStoich!$E$5:$U$5,AT$2,0))*(TimeStep)*'Composition Moles'!$C28</f>
        <v>-1.9378089947843364</v>
      </c>
      <c r="AU16" s="19">
        <f ca="1">SUMPRODUCT(ReactionRateK4!$F38:$V38*OFFSET(ReactionStoich!$E$5:$U$5,AU$2,0))*(TimeStep)*'Composition Moles'!$C28</f>
        <v>-1.9378089947843364</v>
      </c>
      <c r="AV16" s="19">
        <f ca="1">SUMPRODUCT(ReactionRateK4!$F38:$V38*OFFSET(ReactionStoich!$E$5:$U$5,AV$2,0))*(TimeStep)*'Composition Moles'!$C28</f>
        <v>0</v>
      </c>
      <c r="AW16" s="19">
        <f ca="1">SUMPRODUCT(ReactionRateK4!$F38:$V38*OFFSET(ReactionStoich!$E$5:$U$5,AW$2,0))*(TimeStep)*'Composition Moles'!$C28</f>
        <v>0</v>
      </c>
      <c r="AX16" s="19">
        <f ca="1">SUMPRODUCT(ReactionRateK4!$F38:$V38*OFFSET(ReactionStoich!$E$5:$U$5,AX$2,0))*(TimeStep)*'Composition Moles'!$C28</f>
        <v>0</v>
      </c>
      <c r="AY16" s="19">
        <f ca="1">SUMPRODUCT(ReactionRateK4!$F38:$V38*OFFSET(ReactionStoich!$E$5:$U$5,AY$2,0))*(TimeStep)*'Composition Moles'!$C28</f>
        <v>0</v>
      </c>
      <c r="AZ16" s="19">
        <f ca="1">SUMPRODUCT(ReactionRateK4!$F38:$V38*OFFSET(ReactionStoich!$E$5:$U$5,AZ$2,0))*(TimeStep)*'Composition Moles'!$C28</f>
        <v>0</v>
      </c>
      <c r="BA16" s="19">
        <f ca="1">SUMPRODUCT(ReactionRateK4!$F38:$V38*OFFSET(ReactionStoich!$E$5:$U$5,BA$2,0))*(TimeStep)*'Composition Moles'!$C28</f>
        <v>0</v>
      </c>
      <c r="BB16" s="19">
        <f ca="1">SUMPRODUCT(ReactionRateK4!$F38:$V38*OFFSET(ReactionStoich!$E$5:$U$5,BB$2,0))*(TimeStep)*'Composition Moles'!$C28</f>
        <v>0</v>
      </c>
      <c r="BC16" s="19">
        <f ca="1">SUMPRODUCT(ReactionRateK4!$F38:$V38*OFFSET(ReactionStoich!$E$5:$U$5,BC$2,0))*(TimeStep)*'Composition Moles'!$C28</f>
        <v>0</v>
      </c>
      <c r="BD16" s="19">
        <f ca="1">SUMPRODUCT(ReactionRateK4!$F38:$V38*OFFSET(ReactionStoich!$E$5:$U$5,BD$2,0))*(TimeStep)*'Composition Moles'!$C28</f>
        <v>0</v>
      </c>
      <c r="BE16" s="19">
        <f ca="1">SUMPRODUCT(ReactionRateK4!$F38:$V38*OFFSET(ReactionStoich!$E$5:$U$5,BE$2,0))*(TimeStep)*'Composition Moles'!$C28</f>
        <v>0</v>
      </c>
      <c r="BF16" s="19">
        <f ca="1">SUMPRODUCT(ReactionRateK4!$F38:$V38*OFFSET(ReactionStoich!$E$5:$U$5,BF$2,0))*(TimeStep)*'Composition Moles'!$C28</f>
        <v>0</v>
      </c>
      <c r="BG16" s="19">
        <f ca="1">SUMPRODUCT(ReactionRateK4!$F38:$V38*OFFSET(ReactionStoich!$E$5:$U$5,BG$2,0))*(TimeStep)*'Composition Moles'!$C28</f>
        <v>0</v>
      </c>
      <c r="BH16" s="19">
        <f ca="1">SUMPRODUCT(ReactionRateK4!$F38:$V38*OFFSET(ReactionStoich!$E$5:$U$5,BH$2,0))*(TimeStep)*'Composition Moles'!$C28</f>
        <v>0</v>
      </c>
      <c r="BI16" s="19">
        <f ca="1">SUMPRODUCT(ReactionRateK4!$F38:$V38*OFFSET(ReactionStoich!$E$5:$U$5,BI$2,0))*(TimeStep)*'Composition Moles'!$C28</f>
        <v>0</v>
      </c>
      <c r="BJ16" s="19">
        <f ca="1">SUMPRODUCT(ReactionRateK4!$F38:$V38*OFFSET(ReactionStoich!$E$5:$U$5,BJ$2,0))*(TimeStep)*'Composition Moles'!$C28</f>
        <v>0</v>
      </c>
      <c r="BK16" s="19">
        <f ca="1">SUMPRODUCT(ReactionRateK4!$F38:$V38*OFFSET(ReactionStoich!$E$5:$U$5,BK$2,0))*(TimeStep)*'Composition Moles'!$C28</f>
        <v>0</v>
      </c>
      <c r="BL16" s="19">
        <f ca="1">SUMPRODUCT(ReactionRateK4!$F38:$V38*OFFSET(ReactionStoich!$E$5:$U$5,BL$2,0))*(TimeStep)*'Composition Moles'!$C28</f>
        <v>0</v>
      </c>
      <c r="BM16" s="19">
        <f ca="1">SUMPRODUCT(ReactionRateK4!$F38:$V38*OFFSET(ReactionStoich!$E$5:$U$5,BM$2,0))*(TimeStep)*'Composition Moles'!$C28</f>
        <v>0</v>
      </c>
      <c r="BN16" s="19">
        <f ca="1">SUMPRODUCT(ReactionRateK4!$F38:$V38*OFFSET(ReactionStoich!$E$5:$U$5,BN$2,0))*(TimeStep)*'Composition Moles'!$C28</f>
        <v>0</v>
      </c>
      <c r="BO16" s="19">
        <f ca="1">SUMPRODUCT(ReactionRateK4!$F38:$V38*OFFSET(ReactionStoich!$E$5:$U$5,BO$2,0))*(TimeStep)*'Composition Moles'!$C28</f>
        <v>0</v>
      </c>
      <c r="BP16" s="19">
        <f ca="1">SUMPRODUCT(ReactionRateK4!$F38:$V38*OFFSET(ReactionStoich!$E$5:$U$5,BP$2,0))*(TimeStep)*'Composition Moles'!$C28</f>
        <v>0</v>
      </c>
      <c r="BQ16" s="19">
        <f ca="1">SUMPRODUCT(ReactionRateK4!$F38:$V38*OFFSET(ReactionStoich!$E$5:$U$5,BQ$2,0))*(TimeStep)*'Composition Moles'!$C28</f>
        <v>0</v>
      </c>
      <c r="BR16" s="19">
        <f ca="1">SUMPRODUCT(ReactionRateK4!$F38:$V38*OFFSET(ReactionStoich!$E$5:$U$5,BR$2,0))*(TimeStep)*'Composition Moles'!$C28</f>
        <v>0</v>
      </c>
      <c r="BS16" s="19">
        <f ca="1">SUMPRODUCT(ReactionRateK4!$F38:$V38*OFFSET(ReactionStoich!$E$5:$U$5,BS$2,0))*(TimeStep)*'Composition Moles'!$C28</f>
        <v>0</v>
      </c>
      <c r="BT16" s="19">
        <f ca="1">SUMPRODUCT(ReactionRateK4!$F38:$V38*OFFSET(ReactionStoich!$E$5:$U$5,BT$2,0))*(TimeStep)*'Composition Moles'!$C28</f>
        <v>0</v>
      </c>
      <c r="BU16" s="19">
        <f ca="1">SUMPRODUCT(ReactionRateK4!$F38:$V38*OFFSET(ReactionStoich!$E$5:$U$5,BU$2,0))*(TimeStep)*'Composition Moles'!$C28</f>
        <v>0</v>
      </c>
      <c r="BV16" s="19">
        <f ca="1">SUMPRODUCT(ReactionRateK4!$F38:$V38*OFFSET(ReactionStoich!$E$5:$U$5,BV$2,0))*(TimeStep)*'Composition Moles'!$C28</f>
        <v>0</v>
      </c>
      <c r="BW16" s="19">
        <f ca="1">SUMPRODUCT(ReactionRateK4!$F38:$V38*OFFSET(ReactionStoich!$E$5:$U$5,BW$2,0))*(TimeStep)*'Composition Moles'!$C28</f>
        <v>0</v>
      </c>
    </row>
    <row r="17" spans="1:75">
      <c r="A17">
        <f>ReactionRateK1!A39</f>
        <v>0.35</v>
      </c>
      <c r="B17" s="20">
        <f t="shared" ca="1" si="5"/>
        <v>-147253.09255429838</v>
      </c>
      <c r="C17" s="20">
        <f ca="1">'Composition Moles'!BZ29</f>
        <v>143607.04617289634</v>
      </c>
      <c r="D17" s="26">
        <f t="shared" ca="1" si="6"/>
        <v>1.0253890493438069</v>
      </c>
      <c r="F17" s="19">
        <f ca="1">SUMPRODUCT(ReactionRateK4!$F39:$V39*OFFSET(ReactionStoich!$E$5:$U$5,F$2,0))*(TimeStep)*'Composition Moles'!$C29</f>
        <v>-6.1028487802351776</v>
      </c>
      <c r="G17" s="19">
        <f ca="1">SUMPRODUCT(ReactionRateK4!$F39:$V39*OFFSET(ReactionStoich!$E$5:$U$5,G$2,0))*(TimeStep)*'Composition Moles'!$C29</f>
        <v>0</v>
      </c>
      <c r="H17" s="19">
        <f ca="1">SUMPRODUCT(ReactionRateK4!$F39:$V39*OFFSET(ReactionStoich!$E$5:$U$5,H$2,0))*(TimeStep)*'Composition Moles'!$C29</f>
        <v>5.1561103224998126</v>
      </c>
      <c r="I17" s="19">
        <f ca="1">SUMPRODUCT(ReactionRateK4!$F39:$V39*OFFSET(ReactionStoich!$E$5:$U$5,I$2,0))*(TimeStep)*'Composition Moles'!$C29</f>
        <v>0.94673845773536425</v>
      </c>
      <c r="J17" s="19">
        <f ca="1">SUMPRODUCT(ReactionRateK4!$F39:$V39*OFFSET(ReactionStoich!$E$5:$U$5,J$2,0))*(TimeStep)*'Composition Moles'!$C29</f>
        <v>0</v>
      </c>
      <c r="K17" s="19">
        <f ca="1">SUMPRODUCT(ReactionRateK4!$F39:$V39*OFFSET(ReactionStoich!$E$5:$U$5,K$2,0))*(TimeStep)*'Composition Moles'!$C29</f>
        <v>0</v>
      </c>
      <c r="L17" s="19">
        <f ca="1">SUMPRODUCT(ReactionRateK4!$F39:$V39*OFFSET(ReactionStoich!$E$5:$U$5,L$2,0))*(TimeStep)*'Composition Moles'!$C29</f>
        <v>0</v>
      </c>
      <c r="M17" s="19">
        <f ca="1">SUMPRODUCT(ReactionRateK4!$F39:$V39*OFFSET(ReactionStoich!$E$5:$U$5,M$2,0))*(TimeStep)*'Composition Moles'!$C29</f>
        <v>0</v>
      </c>
      <c r="N17" s="19">
        <f ca="1">SUMPRODUCT(ReactionRateK4!$F39:$V39*OFFSET(ReactionStoich!$E$5:$U$5,N$2,0))*(TimeStep)*'Composition Moles'!$C29</f>
        <v>0</v>
      </c>
      <c r="O17" s="19">
        <f ca="1">SUMPRODUCT(ReactionRateK4!$F39:$V39*OFFSET(ReactionStoich!$E$5:$U$5,O$2,0))*(TimeStep)*'Composition Moles'!$C29</f>
        <v>0</v>
      </c>
      <c r="P17" s="19">
        <f ca="1">SUMPRODUCT(ReactionRateK4!$F39:$V39*OFFSET(ReactionStoich!$E$5:$U$5,P$2,0))*(TimeStep)*'Composition Moles'!$C29</f>
        <v>0</v>
      </c>
      <c r="Q17" s="19">
        <f ca="1">SUMPRODUCT(ReactionRateK4!$F39:$V39*OFFSET(ReactionStoich!$E$5:$U$5,Q$2,0))*(TimeStep)*'Composition Moles'!$C29</f>
        <v>0</v>
      </c>
      <c r="R17" s="19">
        <f ca="1">SUMPRODUCT(ReactionRateK4!$F39:$V39*OFFSET(ReactionStoich!$E$5:$U$5,R$2,0))*(TimeStep)*'Composition Moles'!$C29</f>
        <v>0</v>
      </c>
      <c r="S17" s="19">
        <f ca="1">SUMPRODUCT(ReactionRateK4!$F39:$V39*OFFSET(ReactionStoich!$E$5:$U$5,S$2,0))*(TimeStep)*'Composition Moles'!$C29</f>
        <v>17.217588183173877</v>
      </c>
      <c r="T17" s="19">
        <f ca="1">SUMPRODUCT(ReactionRateK4!$F39:$V39*OFFSET(ReactionStoich!$E$5:$U$5,T$2,0))*(TimeStep)*'Composition Moles'!$C29</f>
        <v>0</v>
      </c>
      <c r="U17" s="19">
        <f ca="1">SUMPRODUCT(ReactionRateK4!$F39:$V39*OFFSET(ReactionStoich!$E$5:$U$5,U$2,0))*(TimeStep)*'Composition Moles'!$C29</f>
        <v>0</v>
      </c>
      <c r="V17" s="19">
        <f ca="1">SUMPRODUCT(ReactionRateK4!$F39:$V39*OFFSET(ReactionStoich!$E$5:$U$5,V$2,0))*(TimeStep)*'Composition Moles'!$C29</f>
        <v>0</v>
      </c>
      <c r="W17" s="19">
        <f ca="1">SUMPRODUCT(ReactionRateK4!$F39:$V39*OFFSET(ReactionStoich!$E$5:$U$5,W$2,0))*(TimeStep)*'Composition Moles'!$C29</f>
        <v>0</v>
      </c>
      <c r="X17" s="19">
        <f ca="1">SUMPRODUCT(ReactionRateK4!$F39:$V39*OFFSET(ReactionStoich!$E$5:$U$5,X$2,0))*(TimeStep)*'Composition Moles'!$C29</f>
        <v>0</v>
      </c>
      <c r="Y17" s="19">
        <f ca="1">SUMPRODUCT(ReactionRateK4!$F39:$V39*OFFSET(ReactionStoich!$E$5:$U$5,Y$2,0))*(TimeStep)*'Composition Moles'!$C29</f>
        <v>-30.501157353084167</v>
      </c>
      <c r="Z17" s="19">
        <f ca="1">SUMPRODUCT(ReactionRateK4!$F39:$V39*OFFSET(ReactionStoich!$E$5:$U$5,Z$2,0))*(TimeStep)*'Composition Moles'!$C29</f>
        <v>0</v>
      </c>
      <c r="AA17" s="19">
        <f ca="1">SUMPRODUCT(ReactionRateK4!$F39:$V39*OFFSET(ReactionStoich!$E$5:$U$5,AA$2,0))*(TimeStep)*'Composition Moles'!$C29</f>
        <v>0</v>
      </c>
      <c r="AB17" s="19">
        <f ca="1">SUMPRODUCT(ReactionRateK4!$F39:$V39*OFFSET(ReactionStoich!$E$5:$U$5,AB$2,0))*(TimeStep)*'Composition Moles'!$C29</f>
        <v>0</v>
      </c>
      <c r="AC17" s="19">
        <f ca="1">SUMPRODUCT(ReactionRateK4!$F39:$V39*OFFSET(ReactionStoich!$E$5:$U$5,AC$2,0))*(TimeStep)*'Composition Moles'!$C29</f>
        <v>0</v>
      </c>
      <c r="AD17" s="19">
        <f ca="1">SUMPRODUCT(ReactionRateK4!$F39:$V39*OFFSET(ReactionStoich!$E$5:$U$5,AD$2,0))*(TimeStep)*'Composition Moles'!$C29</f>
        <v>0</v>
      </c>
      <c r="AE17" s="19">
        <f ca="1">SUMPRODUCT(ReactionRateK4!$F39:$V39*OFFSET(ReactionStoich!$E$5:$U$5,AE$2,0))*(TimeStep)*'Composition Moles'!$C29</f>
        <v>0</v>
      </c>
      <c r="AF17" s="19">
        <f ca="1">SUMPRODUCT(ReactionRateK4!$F39:$V39*OFFSET(ReactionStoich!$E$5:$U$5,AF$2,0))*(TimeStep)*'Composition Moles'!$C29</f>
        <v>0</v>
      </c>
      <c r="AG17" s="19">
        <f ca="1">SUMPRODUCT(ReactionRateK4!$F39:$V39*OFFSET(ReactionStoich!$E$5:$U$5,AG$2,0))*(TimeStep)*'Composition Moles'!$C29</f>
        <v>0.66063536285968361</v>
      </c>
      <c r="AH17" s="19">
        <f ca="1">SUMPRODUCT(ReactionRateK4!$F39:$V39*OFFSET(ReactionStoich!$E$5:$U$5,AH$2,0))*(TimeStep)*'Composition Moles'!$C29</f>
        <v>12.463429197842382</v>
      </c>
      <c r="AI17" s="19">
        <f ca="1">SUMPRODUCT(ReactionRateK4!$F39:$V39*OFFSET(ReactionStoich!$E$5:$U$5,AI$2,0))*(TimeStep)*'Composition Moles'!$C29</f>
        <v>4.8607055076992873</v>
      </c>
      <c r="AJ17" s="19">
        <f ca="1">SUMPRODUCT(ReactionRateK4!$F39:$V39*OFFSET(ReactionStoich!$E$5:$U$5,AJ$2,0))*(TimeStep)*'Composition Moles'!$C29</f>
        <v>4.5172161064510705</v>
      </c>
      <c r="AK17" s="19">
        <f ca="1">SUMPRODUCT(ReactionRateK4!$F39:$V39*OFFSET(ReactionStoich!$E$5:$U$5,AK$2,0))*(TimeStep)*'Composition Moles'!$C29</f>
        <v>0</v>
      </c>
      <c r="AL17" s="19">
        <f ca="1">SUMPRODUCT(ReactionRateK4!$F39:$V39*OFFSET(ReactionStoich!$E$5:$U$5,AL$2,0))*(TimeStep)*'Composition Moles'!$C29</f>
        <v>0</v>
      </c>
      <c r="AM17" s="19">
        <f ca="1">SUMPRODUCT(ReactionRateK4!$F39:$V39*OFFSET(ReactionStoich!$E$5:$U$5,AM$2,0))*(TimeStep)*'Composition Moles'!$C29</f>
        <v>0</v>
      </c>
      <c r="AN17" s="19">
        <f ca="1">SUMPRODUCT(ReactionRateK4!$F39:$V39*OFFSET(ReactionStoich!$E$5:$U$5,AN$2,0))*(TimeStep)*'Composition Moles'!$C29</f>
        <v>0</v>
      </c>
      <c r="AO17" s="19">
        <f ca="1">SUMPRODUCT(ReactionRateK4!$F39:$V39*OFFSET(ReactionStoich!$E$5:$U$5,AO$2,0))*(TimeStep)*'Composition Moles'!$C29</f>
        <v>-0.94673845773536425</v>
      </c>
      <c r="AP17" s="19">
        <f ca="1">SUMPRODUCT(ReactionRateK4!$F39:$V39*OFFSET(ReactionStoich!$E$5:$U$5,AP$2,0))*(TimeStep)*'Composition Moles'!$C29</f>
        <v>-2.624518096520267</v>
      </c>
      <c r="AQ17" s="19">
        <f ca="1">SUMPRODUCT(ReactionRateK4!$F39:$V39*OFFSET(ReactionStoich!$E$5:$U$5,AQ$2,0))*(TimeStep)*'Composition Moles'!$C29</f>
        <v>0</v>
      </c>
      <c r="AR17" s="19">
        <f ca="1">SUMPRODUCT(ReactionRateK4!$F39:$V39*OFFSET(ReactionStoich!$E$5:$U$5,AR$2,0))*(TimeStep)*'Composition Moles'!$C29</f>
        <v>0</v>
      </c>
      <c r="AS17" s="19">
        <f ca="1">SUMPRODUCT(ReactionRateK4!$F39:$V39*OFFSET(ReactionStoich!$E$5:$U$5,AS$2,0))*(TimeStep)*'Composition Moles'!$C29</f>
        <v>-1.8823868168954998</v>
      </c>
      <c r="AT17" s="19">
        <f ca="1">SUMPRODUCT(ReactionRateK4!$F39:$V39*OFFSET(ReactionStoich!$E$5:$U$5,AT$2,0))*(TimeStep)*'Composition Moles'!$C29</f>
        <v>-1.8823868168954998</v>
      </c>
      <c r="AU17" s="19">
        <f ca="1">SUMPRODUCT(ReactionRateK4!$F39:$V39*OFFSET(ReactionStoich!$E$5:$U$5,AU$2,0))*(TimeStep)*'Composition Moles'!$C29</f>
        <v>-1.8823868168954998</v>
      </c>
      <c r="AV17" s="19">
        <f ca="1">SUMPRODUCT(ReactionRateK4!$F39:$V39*OFFSET(ReactionStoich!$E$5:$U$5,AV$2,0))*(TimeStep)*'Composition Moles'!$C29</f>
        <v>0</v>
      </c>
      <c r="AW17" s="19">
        <f ca="1">SUMPRODUCT(ReactionRateK4!$F39:$V39*OFFSET(ReactionStoich!$E$5:$U$5,AW$2,0))*(TimeStep)*'Composition Moles'!$C29</f>
        <v>0</v>
      </c>
      <c r="AX17" s="19">
        <f ca="1">SUMPRODUCT(ReactionRateK4!$F39:$V39*OFFSET(ReactionStoich!$E$5:$U$5,AX$2,0))*(TimeStep)*'Composition Moles'!$C29</f>
        <v>0</v>
      </c>
      <c r="AY17" s="19">
        <f ca="1">SUMPRODUCT(ReactionRateK4!$F39:$V39*OFFSET(ReactionStoich!$E$5:$U$5,AY$2,0))*(TimeStep)*'Composition Moles'!$C29</f>
        <v>0</v>
      </c>
      <c r="AZ17" s="19">
        <f ca="1">SUMPRODUCT(ReactionRateK4!$F39:$V39*OFFSET(ReactionStoich!$E$5:$U$5,AZ$2,0))*(TimeStep)*'Composition Moles'!$C29</f>
        <v>0</v>
      </c>
      <c r="BA17" s="19">
        <f ca="1">SUMPRODUCT(ReactionRateK4!$F39:$V39*OFFSET(ReactionStoich!$E$5:$U$5,BA$2,0))*(TimeStep)*'Composition Moles'!$C29</f>
        <v>0</v>
      </c>
      <c r="BB17" s="19">
        <f ca="1">SUMPRODUCT(ReactionRateK4!$F39:$V39*OFFSET(ReactionStoich!$E$5:$U$5,BB$2,0))*(TimeStep)*'Composition Moles'!$C29</f>
        <v>0</v>
      </c>
      <c r="BC17" s="19">
        <f ca="1">SUMPRODUCT(ReactionRateK4!$F39:$V39*OFFSET(ReactionStoich!$E$5:$U$5,BC$2,0))*(TimeStep)*'Composition Moles'!$C29</f>
        <v>0</v>
      </c>
      <c r="BD17" s="19">
        <f ca="1">SUMPRODUCT(ReactionRateK4!$F39:$V39*OFFSET(ReactionStoich!$E$5:$U$5,BD$2,0))*(TimeStep)*'Composition Moles'!$C29</f>
        <v>0</v>
      </c>
      <c r="BE17" s="19">
        <f ca="1">SUMPRODUCT(ReactionRateK4!$F39:$V39*OFFSET(ReactionStoich!$E$5:$U$5,BE$2,0))*(TimeStep)*'Composition Moles'!$C29</f>
        <v>0</v>
      </c>
      <c r="BF17" s="19">
        <f ca="1">SUMPRODUCT(ReactionRateK4!$F39:$V39*OFFSET(ReactionStoich!$E$5:$U$5,BF$2,0))*(TimeStep)*'Composition Moles'!$C29</f>
        <v>0</v>
      </c>
      <c r="BG17" s="19">
        <f ca="1">SUMPRODUCT(ReactionRateK4!$F39:$V39*OFFSET(ReactionStoich!$E$5:$U$5,BG$2,0))*(TimeStep)*'Composition Moles'!$C29</f>
        <v>0</v>
      </c>
      <c r="BH17" s="19">
        <f ca="1">SUMPRODUCT(ReactionRateK4!$F39:$V39*OFFSET(ReactionStoich!$E$5:$U$5,BH$2,0))*(TimeStep)*'Composition Moles'!$C29</f>
        <v>0</v>
      </c>
      <c r="BI17" s="19">
        <f ca="1">SUMPRODUCT(ReactionRateK4!$F39:$V39*OFFSET(ReactionStoich!$E$5:$U$5,BI$2,0))*(TimeStep)*'Composition Moles'!$C29</f>
        <v>0</v>
      </c>
      <c r="BJ17" s="19">
        <f ca="1">SUMPRODUCT(ReactionRateK4!$F39:$V39*OFFSET(ReactionStoich!$E$5:$U$5,BJ$2,0))*(TimeStep)*'Composition Moles'!$C29</f>
        <v>0</v>
      </c>
      <c r="BK17" s="19">
        <f ca="1">SUMPRODUCT(ReactionRateK4!$F39:$V39*OFFSET(ReactionStoich!$E$5:$U$5,BK$2,0))*(TimeStep)*'Composition Moles'!$C29</f>
        <v>0</v>
      </c>
      <c r="BL17" s="19">
        <f ca="1">SUMPRODUCT(ReactionRateK4!$F39:$V39*OFFSET(ReactionStoich!$E$5:$U$5,BL$2,0))*(TimeStep)*'Composition Moles'!$C29</f>
        <v>0</v>
      </c>
      <c r="BM17" s="19">
        <f ca="1">SUMPRODUCT(ReactionRateK4!$F39:$V39*OFFSET(ReactionStoich!$E$5:$U$5,BM$2,0))*(TimeStep)*'Composition Moles'!$C29</f>
        <v>0</v>
      </c>
      <c r="BN17" s="19">
        <f ca="1">SUMPRODUCT(ReactionRateK4!$F39:$V39*OFFSET(ReactionStoich!$E$5:$U$5,BN$2,0))*(TimeStep)*'Composition Moles'!$C29</f>
        <v>0</v>
      </c>
      <c r="BO17" s="19">
        <f ca="1">SUMPRODUCT(ReactionRateK4!$F39:$V39*OFFSET(ReactionStoich!$E$5:$U$5,BO$2,0))*(TimeStep)*'Composition Moles'!$C29</f>
        <v>0</v>
      </c>
      <c r="BP17" s="19">
        <f ca="1">SUMPRODUCT(ReactionRateK4!$F39:$V39*OFFSET(ReactionStoich!$E$5:$U$5,BP$2,0))*(TimeStep)*'Composition Moles'!$C29</f>
        <v>0</v>
      </c>
      <c r="BQ17" s="19">
        <f ca="1">SUMPRODUCT(ReactionRateK4!$F39:$V39*OFFSET(ReactionStoich!$E$5:$U$5,BQ$2,0))*(TimeStep)*'Composition Moles'!$C29</f>
        <v>0</v>
      </c>
      <c r="BR17" s="19">
        <f ca="1">SUMPRODUCT(ReactionRateK4!$F39:$V39*OFFSET(ReactionStoich!$E$5:$U$5,BR$2,0))*(TimeStep)*'Composition Moles'!$C29</f>
        <v>0</v>
      </c>
      <c r="BS17" s="19">
        <f ca="1">SUMPRODUCT(ReactionRateK4!$F39:$V39*OFFSET(ReactionStoich!$E$5:$U$5,BS$2,0))*(TimeStep)*'Composition Moles'!$C29</f>
        <v>0</v>
      </c>
      <c r="BT17" s="19">
        <f ca="1">SUMPRODUCT(ReactionRateK4!$F39:$V39*OFFSET(ReactionStoich!$E$5:$U$5,BT$2,0))*(TimeStep)*'Composition Moles'!$C29</f>
        <v>0</v>
      </c>
      <c r="BU17" s="19">
        <f ca="1">SUMPRODUCT(ReactionRateK4!$F39:$V39*OFFSET(ReactionStoich!$E$5:$U$5,BU$2,0))*(TimeStep)*'Composition Moles'!$C29</f>
        <v>0</v>
      </c>
      <c r="BV17" s="19">
        <f ca="1">SUMPRODUCT(ReactionRateK4!$F39:$V39*OFFSET(ReactionStoich!$E$5:$U$5,BV$2,0))*(TimeStep)*'Composition Moles'!$C29</f>
        <v>0</v>
      </c>
      <c r="BW17" s="19">
        <f ca="1">SUMPRODUCT(ReactionRateK4!$F39:$V39*OFFSET(ReactionStoich!$E$5:$U$5,BW$2,0))*(TimeStep)*'Composition Moles'!$C29</f>
        <v>0</v>
      </c>
    </row>
    <row r="18" spans="1:75">
      <c r="A18">
        <f>ReactionRateK1!A40</f>
        <v>0.39999999999999997</v>
      </c>
      <c r="B18" s="20">
        <f t="shared" ca="1" si="5"/>
        <v>-129234.09853797141</v>
      </c>
      <c r="C18" s="20">
        <f ca="1">'Composition Moles'!BZ30</f>
        <v>143607.00938102711</v>
      </c>
      <c r="D18" s="26">
        <f t="shared" ca="1" si="6"/>
        <v>0.89991497695686573</v>
      </c>
      <c r="F18" s="19">
        <f ca="1">SUMPRODUCT(ReactionRateK4!$F40:$V40*OFFSET(ReactionStoich!$E$5:$U$5,F$2,0))*(TimeStep)*'Composition Moles'!$C30</f>
        <v>-5.6742745339531844</v>
      </c>
      <c r="G18" s="19">
        <f ca="1">SUMPRODUCT(ReactionRateK4!$F40:$V40*OFFSET(ReactionStoich!$E$5:$U$5,G$2,0))*(TimeStep)*'Composition Moles'!$C30</f>
        <v>0</v>
      </c>
      <c r="H18" s="19">
        <f ca="1">SUMPRODUCT(ReactionRateK4!$F40:$V40*OFFSET(ReactionStoich!$E$5:$U$5,H$2,0))*(TimeStep)*'Composition Moles'!$C30</f>
        <v>4.8564150660965932</v>
      </c>
      <c r="I18" s="19">
        <f ca="1">SUMPRODUCT(ReactionRateK4!$F40:$V40*OFFSET(ReactionStoich!$E$5:$U$5,I$2,0))*(TimeStep)*'Composition Moles'!$C30</f>
        <v>0.81785946785659136</v>
      </c>
      <c r="J18" s="19">
        <f ca="1">SUMPRODUCT(ReactionRateK4!$F40:$V40*OFFSET(ReactionStoich!$E$5:$U$5,J$2,0))*(TimeStep)*'Composition Moles'!$C30</f>
        <v>0</v>
      </c>
      <c r="K18" s="19">
        <f ca="1">SUMPRODUCT(ReactionRateK4!$F40:$V40*OFFSET(ReactionStoich!$E$5:$U$5,K$2,0))*(TimeStep)*'Composition Moles'!$C30</f>
        <v>0</v>
      </c>
      <c r="L18" s="19">
        <f ca="1">SUMPRODUCT(ReactionRateK4!$F40:$V40*OFFSET(ReactionStoich!$E$5:$U$5,L$2,0))*(TimeStep)*'Composition Moles'!$C30</f>
        <v>0</v>
      </c>
      <c r="M18" s="19">
        <f ca="1">SUMPRODUCT(ReactionRateK4!$F40:$V40*OFFSET(ReactionStoich!$E$5:$U$5,M$2,0))*(TimeStep)*'Composition Moles'!$C30</f>
        <v>0</v>
      </c>
      <c r="N18" s="19">
        <f ca="1">SUMPRODUCT(ReactionRateK4!$F40:$V40*OFFSET(ReactionStoich!$E$5:$U$5,N$2,0))*(TimeStep)*'Composition Moles'!$C30</f>
        <v>0</v>
      </c>
      <c r="O18" s="19">
        <f ca="1">SUMPRODUCT(ReactionRateK4!$F40:$V40*OFFSET(ReactionStoich!$E$5:$U$5,O$2,0))*(TimeStep)*'Composition Moles'!$C30</f>
        <v>0</v>
      </c>
      <c r="P18" s="19">
        <f ca="1">SUMPRODUCT(ReactionRateK4!$F40:$V40*OFFSET(ReactionStoich!$E$5:$U$5,P$2,0))*(TimeStep)*'Composition Moles'!$C30</f>
        <v>0</v>
      </c>
      <c r="Q18" s="19">
        <f ca="1">SUMPRODUCT(ReactionRateK4!$F40:$V40*OFFSET(ReactionStoich!$E$5:$U$5,Q$2,0))*(TimeStep)*'Composition Moles'!$C30</f>
        <v>0</v>
      </c>
      <c r="R18" s="19">
        <f ca="1">SUMPRODUCT(ReactionRateK4!$F40:$V40*OFFSET(ReactionStoich!$E$5:$U$5,R$2,0))*(TimeStep)*'Composition Moles'!$C30</f>
        <v>0</v>
      </c>
      <c r="S18" s="19">
        <f ca="1">SUMPRODUCT(ReactionRateK4!$F40:$V40*OFFSET(ReactionStoich!$E$5:$U$5,S$2,0))*(TimeStep)*'Composition Moles'!$C30</f>
        <v>17.072110176917406</v>
      </c>
      <c r="T18" s="19">
        <f ca="1">SUMPRODUCT(ReactionRateK4!$F40:$V40*OFFSET(ReactionStoich!$E$5:$U$5,T$2,0))*(TimeStep)*'Composition Moles'!$C30</f>
        <v>0</v>
      </c>
      <c r="U18" s="19">
        <f ca="1">SUMPRODUCT(ReactionRateK4!$F40:$V40*OFFSET(ReactionStoich!$E$5:$U$5,U$2,0))*(TimeStep)*'Composition Moles'!$C30</f>
        <v>0</v>
      </c>
      <c r="V18" s="19">
        <f ca="1">SUMPRODUCT(ReactionRateK4!$F40:$V40*OFFSET(ReactionStoich!$E$5:$U$5,V$2,0))*(TimeStep)*'Composition Moles'!$C30</f>
        <v>0</v>
      </c>
      <c r="W18" s="19">
        <f ca="1">SUMPRODUCT(ReactionRateK4!$F40:$V40*OFFSET(ReactionStoich!$E$5:$U$5,W$2,0))*(TimeStep)*'Composition Moles'!$C30</f>
        <v>0</v>
      </c>
      <c r="X18" s="19">
        <f ca="1">SUMPRODUCT(ReactionRateK4!$F40:$V40*OFFSET(ReactionStoich!$E$5:$U$5,X$2,0))*(TimeStep)*'Composition Moles'!$C30</f>
        <v>0</v>
      </c>
      <c r="Y18" s="19">
        <f ca="1">SUMPRODUCT(ReactionRateK4!$F40:$V40*OFFSET(ReactionStoich!$E$5:$U$5,Y$2,0))*(TimeStep)*'Composition Moles'!$C30</f>
        <v>-30.824617195486045</v>
      </c>
      <c r="Z18" s="19">
        <f ca="1">SUMPRODUCT(ReactionRateK4!$F40:$V40*OFFSET(ReactionStoich!$E$5:$U$5,Z$2,0))*(TimeStep)*'Composition Moles'!$C30</f>
        <v>0</v>
      </c>
      <c r="AA18" s="19">
        <f ca="1">SUMPRODUCT(ReactionRateK4!$F40:$V40*OFFSET(ReactionStoich!$E$5:$U$5,AA$2,0))*(TimeStep)*'Composition Moles'!$C30</f>
        <v>0</v>
      </c>
      <c r="AB18" s="19">
        <f ca="1">SUMPRODUCT(ReactionRateK4!$F40:$V40*OFFSET(ReactionStoich!$E$5:$U$5,AB$2,0))*(TimeStep)*'Composition Moles'!$C30</f>
        <v>0</v>
      </c>
      <c r="AC18" s="19">
        <f ca="1">SUMPRODUCT(ReactionRateK4!$F40:$V40*OFFSET(ReactionStoich!$E$5:$U$5,AC$2,0))*(TimeStep)*'Composition Moles'!$C30</f>
        <v>0</v>
      </c>
      <c r="AD18" s="19">
        <f ca="1">SUMPRODUCT(ReactionRateK4!$F40:$V40*OFFSET(ReactionStoich!$E$5:$U$5,AD$2,0))*(TimeStep)*'Composition Moles'!$C30</f>
        <v>0</v>
      </c>
      <c r="AE18" s="19">
        <f ca="1">SUMPRODUCT(ReactionRateK4!$F40:$V40*OFFSET(ReactionStoich!$E$5:$U$5,AE$2,0))*(TimeStep)*'Composition Moles'!$C30</f>
        <v>0</v>
      </c>
      <c r="AF18" s="19">
        <f ca="1">SUMPRODUCT(ReactionRateK4!$F40:$V40*OFFSET(ReactionStoich!$E$5:$U$5,AF$2,0))*(TimeStep)*'Composition Moles'!$C30</f>
        <v>0</v>
      </c>
      <c r="AG18" s="19">
        <f ca="1">SUMPRODUCT(ReactionRateK4!$F40:$V40*OFFSET(ReactionStoich!$E$5:$U$5,AG$2,0))*(TimeStep)*'Composition Moles'!$C30</f>
        <v>1.2615148717601423</v>
      </c>
      <c r="AH18" s="19">
        <f ca="1">SUMPRODUCT(ReactionRateK4!$F40:$V40*OFFSET(ReactionStoich!$E$5:$U$5,AH$2,0))*(TimeStep)*'Composition Moles'!$C30</f>
        <v>12.046281312693001</v>
      </c>
      <c r="AI18" s="19">
        <f ca="1">SUMPRODUCT(ReactionRateK4!$F40:$V40*OFFSET(ReactionStoich!$E$5:$U$5,AI$2,0))*(TimeStep)*'Composition Moles'!$C30</f>
        <v>4.8625886843220076</v>
      </c>
      <c r="AJ18" s="19">
        <f ca="1">SUMPRODUCT(ReactionRateK4!$F40:$V40*OFFSET(ReactionStoich!$E$5:$U$5,AJ$2,0))*(TimeStep)*'Composition Moles'!$C30</f>
        <v>4.42892752720768</v>
      </c>
      <c r="AK18" s="19">
        <f ca="1">SUMPRODUCT(ReactionRateK4!$F40:$V40*OFFSET(ReactionStoich!$E$5:$U$5,AK$2,0))*(TimeStep)*'Composition Moles'!$C30</f>
        <v>0</v>
      </c>
      <c r="AL18" s="19">
        <f ca="1">SUMPRODUCT(ReactionRateK4!$F40:$V40*OFFSET(ReactionStoich!$E$5:$U$5,AL$2,0))*(TimeStep)*'Composition Moles'!$C30</f>
        <v>0</v>
      </c>
      <c r="AM18" s="19">
        <f ca="1">SUMPRODUCT(ReactionRateK4!$F40:$V40*OFFSET(ReactionStoich!$E$5:$U$5,AM$2,0))*(TimeStep)*'Composition Moles'!$C30</f>
        <v>0</v>
      </c>
      <c r="AN18" s="19">
        <f ca="1">SUMPRODUCT(ReactionRateK4!$F40:$V40*OFFSET(ReactionStoich!$E$5:$U$5,AN$2,0))*(TimeStep)*'Composition Moles'!$C30</f>
        <v>0</v>
      </c>
      <c r="AO18" s="19">
        <f ca="1">SUMPRODUCT(ReactionRateK4!$F40:$V40*OFFSET(ReactionStoich!$E$5:$U$5,AO$2,0))*(TimeStep)*'Composition Moles'!$C30</f>
        <v>-0.81785946785659136</v>
      </c>
      <c r="AP18" s="19">
        <f ca="1">SUMPRODUCT(ReactionRateK4!$F40:$V40*OFFSET(ReactionStoich!$E$5:$U$5,AP$2,0))*(TimeStep)*'Composition Moles'!$C30</f>
        <v>-2.5441515459555046</v>
      </c>
      <c r="AQ18" s="19">
        <f ca="1">SUMPRODUCT(ReactionRateK4!$F40:$V40*OFFSET(ReactionStoich!$E$5:$U$5,AQ$2,0))*(TimeStep)*'Composition Moles'!$C30</f>
        <v>0</v>
      </c>
      <c r="AR18" s="19">
        <f ca="1">SUMPRODUCT(ReactionRateK4!$F40:$V40*OFFSET(ReactionStoich!$E$5:$U$5,AR$2,0))*(TimeStep)*'Composition Moles'!$C30</f>
        <v>0</v>
      </c>
      <c r="AS18" s="19">
        <f ca="1">SUMPRODUCT(ReactionRateK4!$F40:$V40*OFFSET(ReactionStoich!$E$5:$U$5,AS$2,0))*(TimeStep)*'Composition Moles'!$C30</f>
        <v>-1.8282647878673657</v>
      </c>
      <c r="AT18" s="19">
        <f ca="1">SUMPRODUCT(ReactionRateK4!$F40:$V40*OFFSET(ReactionStoich!$E$5:$U$5,AT$2,0))*(TimeStep)*'Composition Moles'!$C30</f>
        <v>-1.8282647878673657</v>
      </c>
      <c r="AU18" s="19">
        <f ca="1">SUMPRODUCT(ReactionRateK4!$F40:$V40*OFFSET(ReactionStoich!$E$5:$U$5,AU$2,0))*(TimeStep)*'Composition Moles'!$C30</f>
        <v>-1.8282647878673657</v>
      </c>
      <c r="AV18" s="19">
        <f ca="1">SUMPRODUCT(ReactionRateK4!$F40:$V40*OFFSET(ReactionStoich!$E$5:$U$5,AV$2,0))*(TimeStep)*'Composition Moles'!$C30</f>
        <v>0</v>
      </c>
      <c r="AW18" s="19">
        <f ca="1">SUMPRODUCT(ReactionRateK4!$F40:$V40*OFFSET(ReactionStoich!$E$5:$U$5,AW$2,0))*(TimeStep)*'Composition Moles'!$C30</f>
        <v>0</v>
      </c>
      <c r="AX18" s="19">
        <f ca="1">SUMPRODUCT(ReactionRateK4!$F40:$V40*OFFSET(ReactionStoich!$E$5:$U$5,AX$2,0))*(TimeStep)*'Composition Moles'!$C30</f>
        <v>0</v>
      </c>
      <c r="AY18" s="19">
        <f ca="1">SUMPRODUCT(ReactionRateK4!$F40:$V40*OFFSET(ReactionStoich!$E$5:$U$5,AY$2,0))*(TimeStep)*'Composition Moles'!$C30</f>
        <v>0</v>
      </c>
      <c r="AZ18" s="19">
        <f ca="1">SUMPRODUCT(ReactionRateK4!$F40:$V40*OFFSET(ReactionStoich!$E$5:$U$5,AZ$2,0))*(TimeStep)*'Composition Moles'!$C30</f>
        <v>0</v>
      </c>
      <c r="BA18" s="19">
        <f ca="1">SUMPRODUCT(ReactionRateK4!$F40:$V40*OFFSET(ReactionStoich!$E$5:$U$5,BA$2,0))*(TimeStep)*'Composition Moles'!$C30</f>
        <v>0</v>
      </c>
      <c r="BB18" s="19">
        <f ca="1">SUMPRODUCT(ReactionRateK4!$F40:$V40*OFFSET(ReactionStoich!$E$5:$U$5,BB$2,0))*(TimeStep)*'Composition Moles'!$C30</f>
        <v>0</v>
      </c>
      <c r="BC18" s="19">
        <f ca="1">SUMPRODUCT(ReactionRateK4!$F40:$V40*OFFSET(ReactionStoich!$E$5:$U$5,BC$2,0))*(TimeStep)*'Composition Moles'!$C30</f>
        <v>0</v>
      </c>
      <c r="BD18" s="19">
        <f ca="1">SUMPRODUCT(ReactionRateK4!$F40:$V40*OFFSET(ReactionStoich!$E$5:$U$5,BD$2,0))*(TimeStep)*'Composition Moles'!$C30</f>
        <v>0</v>
      </c>
      <c r="BE18" s="19">
        <f ca="1">SUMPRODUCT(ReactionRateK4!$F40:$V40*OFFSET(ReactionStoich!$E$5:$U$5,BE$2,0))*(TimeStep)*'Composition Moles'!$C30</f>
        <v>0</v>
      </c>
      <c r="BF18" s="19">
        <f ca="1">SUMPRODUCT(ReactionRateK4!$F40:$V40*OFFSET(ReactionStoich!$E$5:$U$5,BF$2,0))*(TimeStep)*'Composition Moles'!$C30</f>
        <v>0</v>
      </c>
      <c r="BG18" s="19">
        <f ca="1">SUMPRODUCT(ReactionRateK4!$F40:$V40*OFFSET(ReactionStoich!$E$5:$U$5,BG$2,0))*(TimeStep)*'Composition Moles'!$C30</f>
        <v>0</v>
      </c>
      <c r="BH18" s="19">
        <f ca="1">SUMPRODUCT(ReactionRateK4!$F40:$V40*OFFSET(ReactionStoich!$E$5:$U$5,BH$2,0))*(TimeStep)*'Composition Moles'!$C30</f>
        <v>0</v>
      </c>
      <c r="BI18" s="19">
        <f ca="1">SUMPRODUCT(ReactionRateK4!$F40:$V40*OFFSET(ReactionStoich!$E$5:$U$5,BI$2,0))*(TimeStep)*'Composition Moles'!$C30</f>
        <v>0</v>
      </c>
      <c r="BJ18" s="19">
        <f ca="1">SUMPRODUCT(ReactionRateK4!$F40:$V40*OFFSET(ReactionStoich!$E$5:$U$5,BJ$2,0))*(TimeStep)*'Composition Moles'!$C30</f>
        <v>0</v>
      </c>
      <c r="BK18" s="19">
        <f ca="1">SUMPRODUCT(ReactionRateK4!$F40:$V40*OFFSET(ReactionStoich!$E$5:$U$5,BK$2,0))*(TimeStep)*'Composition Moles'!$C30</f>
        <v>0</v>
      </c>
      <c r="BL18" s="19">
        <f ca="1">SUMPRODUCT(ReactionRateK4!$F40:$V40*OFFSET(ReactionStoich!$E$5:$U$5,BL$2,0))*(TimeStep)*'Composition Moles'!$C30</f>
        <v>0</v>
      </c>
      <c r="BM18" s="19">
        <f ca="1">SUMPRODUCT(ReactionRateK4!$F40:$V40*OFFSET(ReactionStoich!$E$5:$U$5,BM$2,0))*(TimeStep)*'Composition Moles'!$C30</f>
        <v>0</v>
      </c>
      <c r="BN18" s="19">
        <f ca="1">SUMPRODUCT(ReactionRateK4!$F40:$V40*OFFSET(ReactionStoich!$E$5:$U$5,BN$2,0))*(TimeStep)*'Composition Moles'!$C30</f>
        <v>0</v>
      </c>
      <c r="BO18" s="19">
        <f ca="1">SUMPRODUCT(ReactionRateK4!$F40:$V40*OFFSET(ReactionStoich!$E$5:$U$5,BO$2,0))*(TimeStep)*'Composition Moles'!$C30</f>
        <v>0</v>
      </c>
      <c r="BP18" s="19">
        <f ca="1">SUMPRODUCT(ReactionRateK4!$F40:$V40*OFFSET(ReactionStoich!$E$5:$U$5,BP$2,0))*(TimeStep)*'Composition Moles'!$C30</f>
        <v>0</v>
      </c>
      <c r="BQ18" s="19">
        <f ca="1">SUMPRODUCT(ReactionRateK4!$F40:$V40*OFFSET(ReactionStoich!$E$5:$U$5,BQ$2,0))*(TimeStep)*'Composition Moles'!$C30</f>
        <v>0</v>
      </c>
      <c r="BR18" s="19">
        <f ca="1">SUMPRODUCT(ReactionRateK4!$F40:$V40*OFFSET(ReactionStoich!$E$5:$U$5,BR$2,0))*(TimeStep)*'Composition Moles'!$C30</f>
        <v>0</v>
      </c>
      <c r="BS18" s="19">
        <f ca="1">SUMPRODUCT(ReactionRateK4!$F40:$V40*OFFSET(ReactionStoich!$E$5:$U$5,BS$2,0))*(TimeStep)*'Composition Moles'!$C30</f>
        <v>0</v>
      </c>
      <c r="BT18" s="19">
        <f ca="1">SUMPRODUCT(ReactionRateK4!$F40:$V40*OFFSET(ReactionStoich!$E$5:$U$5,BT$2,0))*(TimeStep)*'Composition Moles'!$C30</f>
        <v>0</v>
      </c>
      <c r="BU18" s="19">
        <f ca="1">SUMPRODUCT(ReactionRateK4!$F40:$V40*OFFSET(ReactionStoich!$E$5:$U$5,BU$2,0))*(TimeStep)*'Composition Moles'!$C30</f>
        <v>0</v>
      </c>
      <c r="BV18" s="19">
        <f ca="1">SUMPRODUCT(ReactionRateK4!$F40:$V40*OFFSET(ReactionStoich!$E$5:$U$5,BV$2,0))*(TimeStep)*'Composition Moles'!$C30</f>
        <v>0</v>
      </c>
      <c r="BW18" s="19">
        <f ca="1">SUMPRODUCT(ReactionRateK4!$F40:$V40*OFFSET(ReactionStoich!$E$5:$U$5,BW$2,0))*(TimeStep)*'Composition Moles'!$C30</f>
        <v>0</v>
      </c>
    </row>
    <row r="19" spans="1:75">
      <c r="A19">
        <f>ReactionRateK1!A41</f>
        <v>0.44999999999999996</v>
      </c>
      <c r="B19" s="20">
        <f t="shared" ca="1" si="5"/>
        <v>-114749.37172418102</v>
      </c>
      <c r="C19" s="20">
        <f ca="1">'Composition Moles'!BZ31</f>
        <v>143609.21311245387</v>
      </c>
      <c r="D19" s="26">
        <f t="shared" ca="1" si="6"/>
        <v>0.79903906746098519</v>
      </c>
      <c r="F19" s="19">
        <f ca="1">SUMPRODUCT(ReactionRateK4!$F41:$V41*OFFSET(ReactionStoich!$E$5:$U$5,F$2,0))*(TimeStep)*'Composition Moles'!$C31</f>
        <v>-5.2843831588805052</v>
      </c>
      <c r="G19" s="19">
        <f ca="1">SUMPRODUCT(ReactionRateK4!$F41:$V41*OFFSET(ReactionStoich!$E$5:$U$5,G$2,0))*(TimeStep)*'Composition Moles'!$C31</f>
        <v>0</v>
      </c>
      <c r="H19" s="19">
        <f ca="1">SUMPRODUCT(ReactionRateK4!$F41:$V41*OFFSET(ReactionStoich!$E$5:$U$5,H$2,0))*(TimeStep)*'Composition Moles'!$C31</f>
        <v>4.5756478841753898</v>
      </c>
      <c r="I19" s="19">
        <f ca="1">SUMPRODUCT(ReactionRateK4!$F41:$V41*OFFSET(ReactionStoich!$E$5:$U$5,I$2,0))*(TimeStep)*'Composition Moles'!$C31</f>
        <v>0.70873527470511521</v>
      </c>
      <c r="J19" s="19">
        <f ca="1">SUMPRODUCT(ReactionRateK4!$F41:$V41*OFFSET(ReactionStoich!$E$5:$U$5,J$2,0))*(TimeStep)*'Composition Moles'!$C31</f>
        <v>0</v>
      </c>
      <c r="K19" s="19">
        <f ca="1">SUMPRODUCT(ReactionRateK4!$F41:$V41*OFFSET(ReactionStoich!$E$5:$U$5,K$2,0))*(TimeStep)*'Composition Moles'!$C31</f>
        <v>0</v>
      </c>
      <c r="L19" s="19">
        <f ca="1">SUMPRODUCT(ReactionRateK4!$F41:$V41*OFFSET(ReactionStoich!$E$5:$U$5,L$2,0))*(TimeStep)*'Composition Moles'!$C31</f>
        <v>0</v>
      </c>
      <c r="M19" s="19">
        <f ca="1">SUMPRODUCT(ReactionRateK4!$F41:$V41*OFFSET(ReactionStoich!$E$5:$U$5,M$2,0))*(TimeStep)*'Composition Moles'!$C31</f>
        <v>0</v>
      </c>
      <c r="N19" s="19">
        <f ca="1">SUMPRODUCT(ReactionRateK4!$F41:$V41*OFFSET(ReactionStoich!$E$5:$U$5,N$2,0))*(TimeStep)*'Composition Moles'!$C31</f>
        <v>0</v>
      </c>
      <c r="O19" s="19">
        <f ca="1">SUMPRODUCT(ReactionRateK4!$F41:$V41*OFFSET(ReactionStoich!$E$5:$U$5,O$2,0))*(TimeStep)*'Composition Moles'!$C31</f>
        <v>0</v>
      </c>
      <c r="P19" s="19">
        <f ca="1">SUMPRODUCT(ReactionRateK4!$F41:$V41*OFFSET(ReactionStoich!$E$5:$U$5,P$2,0))*(TimeStep)*'Composition Moles'!$C31</f>
        <v>0</v>
      </c>
      <c r="Q19" s="19">
        <f ca="1">SUMPRODUCT(ReactionRateK4!$F41:$V41*OFFSET(ReactionStoich!$E$5:$U$5,Q$2,0))*(TimeStep)*'Composition Moles'!$C31</f>
        <v>0</v>
      </c>
      <c r="R19" s="19">
        <f ca="1">SUMPRODUCT(ReactionRateK4!$F41:$V41*OFFSET(ReactionStoich!$E$5:$U$5,R$2,0))*(TimeStep)*'Composition Moles'!$C31</f>
        <v>0</v>
      </c>
      <c r="S19" s="19">
        <f ca="1">SUMPRODUCT(ReactionRateK4!$F41:$V41*OFFSET(ReactionStoich!$E$5:$U$5,S$2,0))*(TimeStep)*'Composition Moles'!$C31</f>
        <v>16.773661882622932</v>
      </c>
      <c r="T19" s="19">
        <f ca="1">SUMPRODUCT(ReactionRateK4!$F41:$V41*OFFSET(ReactionStoich!$E$5:$U$5,T$2,0))*(TimeStep)*'Composition Moles'!$C31</f>
        <v>0</v>
      </c>
      <c r="U19" s="19">
        <f ca="1">SUMPRODUCT(ReactionRateK4!$F41:$V41*OFFSET(ReactionStoich!$E$5:$U$5,U$2,0))*(TimeStep)*'Composition Moles'!$C31</f>
        <v>0</v>
      </c>
      <c r="V19" s="19">
        <f ca="1">SUMPRODUCT(ReactionRateK4!$F41:$V41*OFFSET(ReactionStoich!$E$5:$U$5,V$2,0))*(TimeStep)*'Composition Moles'!$C31</f>
        <v>0</v>
      </c>
      <c r="W19" s="19">
        <f ca="1">SUMPRODUCT(ReactionRateK4!$F41:$V41*OFFSET(ReactionStoich!$E$5:$U$5,W$2,0))*(TimeStep)*'Composition Moles'!$C31</f>
        <v>0</v>
      </c>
      <c r="X19" s="19">
        <f ca="1">SUMPRODUCT(ReactionRateK4!$F41:$V41*OFFSET(ReactionStoich!$E$5:$U$5,X$2,0))*(TimeStep)*'Composition Moles'!$C31</f>
        <v>0</v>
      </c>
      <c r="Y19" s="19">
        <f ca="1">SUMPRODUCT(ReactionRateK4!$F41:$V41*OFFSET(ReactionStoich!$E$5:$U$5,Y$2,0))*(TimeStep)*'Composition Moles'!$C31</f>
        <v>-30.771831900455265</v>
      </c>
      <c r="Z19" s="19">
        <f ca="1">SUMPRODUCT(ReactionRateK4!$F41:$V41*OFFSET(ReactionStoich!$E$5:$U$5,Z$2,0))*(TimeStep)*'Composition Moles'!$C31</f>
        <v>0</v>
      </c>
      <c r="AA19" s="19">
        <f ca="1">SUMPRODUCT(ReactionRateK4!$F41:$V41*OFFSET(ReactionStoich!$E$5:$U$5,AA$2,0))*(TimeStep)*'Composition Moles'!$C31</f>
        <v>0</v>
      </c>
      <c r="AB19" s="19">
        <f ca="1">SUMPRODUCT(ReactionRateK4!$F41:$V41*OFFSET(ReactionStoich!$E$5:$U$5,AB$2,0))*(TimeStep)*'Composition Moles'!$C31</f>
        <v>0</v>
      </c>
      <c r="AC19" s="19">
        <f ca="1">SUMPRODUCT(ReactionRateK4!$F41:$V41*OFFSET(ReactionStoich!$E$5:$U$5,AC$2,0))*(TimeStep)*'Composition Moles'!$C31</f>
        <v>0</v>
      </c>
      <c r="AD19" s="19">
        <f ca="1">SUMPRODUCT(ReactionRateK4!$F41:$V41*OFFSET(ReactionStoich!$E$5:$U$5,AD$2,0))*(TimeStep)*'Composition Moles'!$C31</f>
        <v>0</v>
      </c>
      <c r="AE19" s="19">
        <f ca="1">SUMPRODUCT(ReactionRateK4!$F41:$V41*OFFSET(ReactionStoich!$E$5:$U$5,AE$2,0))*(TimeStep)*'Composition Moles'!$C31</f>
        <v>0</v>
      </c>
      <c r="AF19" s="19">
        <f ca="1">SUMPRODUCT(ReactionRateK4!$F41:$V41*OFFSET(ReactionStoich!$E$5:$U$5,AF$2,0))*(TimeStep)*'Composition Moles'!$C31</f>
        <v>0</v>
      </c>
      <c r="AG19" s="19">
        <f ca="1">SUMPRODUCT(ReactionRateK4!$F41:$V41*OFFSET(ReactionStoich!$E$5:$U$5,AG$2,0))*(TimeStep)*'Composition Moles'!$C31</f>
        <v>1.6612438486352068</v>
      </c>
      <c r="AH19" s="19">
        <f ca="1">SUMPRODUCT(ReactionRateK4!$F41:$V41*OFFSET(ReactionStoich!$E$5:$U$5,AH$2,0))*(TimeStep)*'Composition Moles'!$C31</f>
        <v>11.628033876194994</v>
      </c>
      <c r="AI19" s="19">
        <f ca="1">SUMPRODUCT(ReactionRateK4!$F41:$V41*OFFSET(ReactionStoich!$E$5:$U$5,AI$2,0))*(TimeStep)*'Composition Moles'!$C31</f>
        <v>4.8708507519668567</v>
      </c>
      <c r="AJ19" s="19">
        <f ca="1">SUMPRODUCT(ReactionRateK4!$F41:$V41*OFFSET(ReactionStoich!$E$5:$U$5,AJ$2,0))*(TimeStep)*'Composition Moles'!$C31</f>
        <v>4.3400512687107922</v>
      </c>
      <c r="AK19" s="19">
        <f ca="1">SUMPRODUCT(ReactionRateK4!$F41:$V41*OFFSET(ReactionStoich!$E$5:$U$5,AK$2,0))*(TimeStep)*'Composition Moles'!$C31</f>
        <v>0</v>
      </c>
      <c r="AL19" s="19">
        <f ca="1">SUMPRODUCT(ReactionRateK4!$F41:$V41*OFFSET(ReactionStoich!$E$5:$U$5,AL$2,0))*(TimeStep)*'Composition Moles'!$C31</f>
        <v>0</v>
      </c>
      <c r="AM19" s="19">
        <f ca="1">SUMPRODUCT(ReactionRateK4!$F41:$V41*OFFSET(ReactionStoich!$E$5:$U$5,AM$2,0))*(TimeStep)*'Composition Moles'!$C31</f>
        <v>0</v>
      </c>
      <c r="AN19" s="19">
        <f ca="1">SUMPRODUCT(ReactionRateK4!$F41:$V41*OFFSET(ReactionStoich!$E$5:$U$5,AN$2,0))*(TimeStep)*'Composition Moles'!$C31</f>
        <v>0</v>
      </c>
      <c r="AO19" s="19">
        <f ca="1">SUMPRODUCT(ReactionRateK4!$F41:$V41*OFFSET(ReactionStoich!$E$5:$U$5,AO$2,0))*(TimeStep)*'Composition Moles'!$C31</f>
        <v>-0.70873527470511521</v>
      </c>
      <c r="AP19" s="19">
        <f ca="1">SUMPRODUCT(ReactionRateK4!$F41:$V41*OFFSET(ReactionStoich!$E$5:$U$5,AP$2,0))*(TimeStep)*'Composition Moles'!$C31</f>
        <v>-2.4664407269109603</v>
      </c>
      <c r="AQ19" s="19">
        <f ca="1">SUMPRODUCT(ReactionRateK4!$F41:$V41*OFFSET(ReactionStoich!$E$5:$U$5,AQ$2,0))*(TimeStep)*'Composition Moles'!$C31</f>
        <v>0</v>
      </c>
      <c r="AR19" s="19">
        <f ca="1">SUMPRODUCT(ReactionRateK4!$F41:$V41*OFFSET(ReactionStoich!$E$5:$U$5,AR$2,0))*(TimeStep)*'Composition Moles'!$C31</f>
        <v>0</v>
      </c>
      <c r="AS19" s="19">
        <f ca="1">SUMPRODUCT(ReactionRateK4!$F41:$V41*OFFSET(ReactionStoich!$E$5:$U$5,AS$2,0))*(TimeStep)*'Composition Moles'!$C31</f>
        <v>-1.7756112420198156</v>
      </c>
      <c r="AT19" s="19">
        <f ca="1">SUMPRODUCT(ReactionRateK4!$F41:$V41*OFFSET(ReactionStoich!$E$5:$U$5,AT$2,0))*(TimeStep)*'Composition Moles'!$C31</f>
        <v>-1.7756112420198156</v>
      </c>
      <c r="AU19" s="19">
        <f ca="1">SUMPRODUCT(ReactionRateK4!$F41:$V41*OFFSET(ReactionStoich!$E$5:$U$5,AU$2,0))*(TimeStep)*'Composition Moles'!$C31</f>
        <v>-1.7756112420198156</v>
      </c>
      <c r="AV19" s="19">
        <f ca="1">SUMPRODUCT(ReactionRateK4!$F41:$V41*OFFSET(ReactionStoich!$E$5:$U$5,AV$2,0))*(TimeStep)*'Composition Moles'!$C31</f>
        <v>0</v>
      </c>
      <c r="AW19" s="19">
        <f ca="1">SUMPRODUCT(ReactionRateK4!$F41:$V41*OFFSET(ReactionStoich!$E$5:$U$5,AW$2,0))*(TimeStep)*'Composition Moles'!$C31</f>
        <v>0</v>
      </c>
      <c r="AX19" s="19">
        <f ca="1">SUMPRODUCT(ReactionRateK4!$F41:$V41*OFFSET(ReactionStoich!$E$5:$U$5,AX$2,0))*(TimeStep)*'Composition Moles'!$C31</f>
        <v>0</v>
      </c>
      <c r="AY19" s="19">
        <f ca="1">SUMPRODUCT(ReactionRateK4!$F41:$V41*OFFSET(ReactionStoich!$E$5:$U$5,AY$2,0))*(TimeStep)*'Composition Moles'!$C31</f>
        <v>0</v>
      </c>
      <c r="AZ19" s="19">
        <f ca="1">SUMPRODUCT(ReactionRateK4!$F41:$V41*OFFSET(ReactionStoich!$E$5:$U$5,AZ$2,0))*(TimeStep)*'Composition Moles'!$C31</f>
        <v>0</v>
      </c>
      <c r="BA19" s="19">
        <f ca="1">SUMPRODUCT(ReactionRateK4!$F41:$V41*OFFSET(ReactionStoich!$E$5:$U$5,BA$2,0))*(TimeStep)*'Composition Moles'!$C31</f>
        <v>0</v>
      </c>
      <c r="BB19" s="19">
        <f ca="1">SUMPRODUCT(ReactionRateK4!$F41:$V41*OFFSET(ReactionStoich!$E$5:$U$5,BB$2,0))*(TimeStep)*'Composition Moles'!$C31</f>
        <v>0</v>
      </c>
      <c r="BC19" s="19">
        <f ca="1">SUMPRODUCT(ReactionRateK4!$F41:$V41*OFFSET(ReactionStoich!$E$5:$U$5,BC$2,0))*(TimeStep)*'Composition Moles'!$C31</f>
        <v>0</v>
      </c>
      <c r="BD19" s="19">
        <f ca="1">SUMPRODUCT(ReactionRateK4!$F41:$V41*OFFSET(ReactionStoich!$E$5:$U$5,BD$2,0))*(TimeStep)*'Composition Moles'!$C31</f>
        <v>0</v>
      </c>
      <c r="BE19" s="19">
        <f ca="1">SUMPRODUCT(ReactionRateK4!$F41:$V41*OFFSET(ReactionStoich!$E$5:$U$5,BE$2,0))*(TimeStep)*'Composition Moles'!$C31</f>
        <v>0</v>
      </c>
      <c r="BF19" s="19">
        <f ca="1">SUMPRODUCT(ReactionRateK4!$F41:$V41*OFFSET(ReactionStoich!$E$5:$U$5,BF$2,0))*(TimeStep)*'Composition Moles'!$C31</f>
        <v>0</v>
      </c>
      <c r="BG19" s="19">
        <f ca="1">SUMPRODUCT(ReactionRateK4!$F41:$V41*OFFSET(ReactionStoich!$E$5:$U$5,BG$2,0))*(TimeStep)*'Composition Moles'!$C31</f>
        <v>0</v>
      </c>
      <c r="BH19" s="19">
        <f ca="1">SUMPRODUCT(ReactionRateK4!$F41:$V41*OFFSET(ReactionStoich!$E$5:$U$5,BH$2,0))*(TimeStep)*'Composition Moles'!$C31</f>
        <v>0</v>
      </c>
      <c r="BI19" s="19">
        <f ca="1">SUMPRODUCT(ReactionRateK4!$F41:$V41*OFFSET(ReactionStoich!$E$5:$U$5,BI$2,0))*(TimeStep)*'Composition Moles'!$C31</f>
        <v>0</v>
      </c>
      <c r="BJ19" s="19">
        <f ca="1">SUMPRODUCT(ReactionRateK4!$F41:$V41*OFFSET(ReactionStoich!$E$5:$U$5,BJ$2,0))*(TimeStep)*'Composition Moles'!$C31</f>
        <v>0</v>
      </c>
      <c r="BK19" s="19">
        <f ca="1">SUMPRODUCT(ReactionRateK4!$F41:$V41*OFFSET(ReactionStoich!$E$5:$U$5,BK$2,0))*(TimeStep)*'Composition Moles'!$C31</f>
        <v>0</v>
      </c>
      <c r="BL19" s="19">
        <f ca="1">SUMPRODUCT(ReactionRateK4!$F41:$V41*OFFSET(ReactionStoich!$E$5:$U$5,BL$2,0))*(TimeStep)*'Composition Moles'!$C31</f>
        <v>0</v>
      </c>
      <c r="BM19" s="19">
        <f ca="1">SUMPRODUCT(ReactionRateK4!$F41:$V41*OFFSET(ReactionStoich!$E$5:$U$5,BM$2,0))*(TimeStep)*'Composition Moles'!$C31</f>
        <v>0</v>
      </c>
      <c r="BN19" s="19">
        <f ca="1">SUMPRODUCT(ReactionRateK4!$F41:$V41*OFFSET(ReactionStoich!$E$5:$U$5,BN$2,0))*(TimeStep)*'Composition Moles'!$C31</f>
        <v>0</v>
      </c>
      <c r="BO19" s="19">
        <f ca="1">SUMPRODUCT(ReactionRateK4!$F41:$V41*OFFSET(ReactionStoich!$E$5:$U$5,BO$2,0))*(TimeStep)*'Composition Moles'!$C31</f>
        <v>0</v>
      </c>
      <c r="BP19" s="19">
        <f ca="1">SUMPRODUCT(ReactionRateK4!$F41:$V41*OFFSET(ReactionStoich!$E$5:$U$5,BP$2,0))*(TimeStep)*'Composition Moles'!$C31</f>
        <v>0</v>
      </c>
      <c r="BQ19" s="19">
        <f ca="1">SUMPRODUCT(ReactionRateK4!$F41:$V41*OFFSET(ReactionStoich!$E$5:$U$5,BQ$2,0))*(TimeStep)*'Composition Moles'!$C31</f>
        <v>0</v>
      </c>
      <c r="BR19" s="19">
        <f ca="1">SUMPRODUCT(ReactionRateK4!$F41:$V41*OFFSET(ReactionStoich!$E$5:$U$5,BR$2,0))*(TimeStep)*'Composition Moles'!$C31</f>
        <v>0</v>
      </c>
      <c r="BS19" s="19">
        <f ca="1">SUMPRODUCT(ReactionRateK4!$F41:$V41*OFFSET(ReactionStoich!$E$5:$U$5,BS$2,0))*(TimeStep)*'Composition Moles'!$C31</f>
        <v>0</v>
      </c>
      <c r="BT19" s="19">
        <f ca="1">SUMPRODUCT(ReactionRateK4!$F41:$V41*OFFSET(ReactionStoich!$E$5:$U$5,BT$2,0))*(TimeStep)*'Composition Moles'!$C31</f>
        <v>0</v>
      </c>
      <c r="BU19" s="19">
        <f ca="1">SUMPRODUCT(ReactionRateK4!$F41:$V41*OFFSET(ReactionStoich!$E$5:$U$5,BU$2,0))*(TimeStep)*'Composition Moles'!$C31</f>
        <v>0</v>
      </c>
      <c r="BV19" s="19">
        <f ca="1">SUMPRODUCT(ReactionRateK4!$F41:$V41*OFFSET(ReactionStoich!$E$5:$U$5,BV$2,0))*(TimeStep)*'Composition Moles'!$C31</f>
        <v>0</v>
      </c>
      <c r="BW19" s="19">
        <f ca="1">SUMPRODUCT(ReactionRateK4!$F41:$V41*OFFSET(ReactionStoich!$E$5:$U$5,BW$2,0))*(TimeStep)*'Composition Moles'!$C31</f>
        <v>0</v>
      </c>
    </row>
    <row r="20" spans="1:75">
      <c r="A20">
        <f>ReactionRateK1!A42</f>
        <v>0.49999999999999994</v>
      </c>
      <c r="B20" s="20">
        <f t="shared" ca="1" si="5"/>
        <v>-103571.1905023969</v>
      </c>
      <c r="C20" s="20">
        <f ca="1">'Composition Moles'!BZ32</f>
        <v>143613.29210478265</v>
      </c>
      <c r="D20" s="26">
        <f t="shared" ca="1" si="6"/>
        <v>0.72118108974780437</v>
      </c>
      <c r="F20" s="19">
        <f ca="1">SUMPRODUCT(ReactionRateK4!$F42:$V42*OFFSET(ReactionStoich!$E$5:$U$5,F$2,0))*(TimeStep)*'Composition Moles'!$C32</f>
        <v>-4.9280681470311274</v>
      </c>
      <c r="G20" s="19">
        <f ca="1">SUMPRODUCT(ReactionRateK4!$F42:$V42*OFFSET(ReactionStoich!$E$5:$U$5,G$2,0))*(TimeStep)*'Composition Moles'!$C32</f>
        <v>0</v>
      </c>
      <c r="H20" s="19">
        <f ca="1">SUMPRODUCT(ReactionRateK4!$F42:$V42*OFFSET(ReactionStoich!$E$5:$U$5,H$2,0))*(TimeStep)*'Composition Moles'!$C32</f>
        <v>4.3121119247521351</v>
      </c>
      <c r="I20" s="19">
        <f ca="1">SUMPRODUCT(ReactionRateK4!$F42:$V42*OFFSET(ReactionStoich!$E$5:$U$5,I$2,0))*(TimeStep)*'Composition Moles'!$C32</f>
        <v>0.61595622227899249</v>
      </c>
      <c r="J20" s="19">
        <f ca="1">SUMPRODUCT(ReactionRateK4!$F42:$V42*OFFSET(ReactionStoich!$E$5:$U$5,J$2,0))*(TimeStep)*'Composition Moles'!$C32</f>
        <v>0</v>
      </c>
      <c r="K20" s="19">
        <f ca="1">SUMPRODUCT(ReactionRateK4!$F42:$V42*OFFSET(ReactionStoich!$E$5:$U$5,K$2,0))*(TimeStep)*'Composition Moles'!$C32</f>
        <v>0</v>
      </c>
      <c r="L20" s="19">
        <f ca="1">SUMPRODUCT(ReactionRateK4!$F42:$V42*OFFSET(ReactionStoich!$E$5:$U$5,L$2,0))*(TimeStep)*'Composition Moles'!$C32</f>
        <v>0</v>
      </c>
      <c r="M20" s="19">
        <f ca="1">SUMPRODUCT(ReactionRateK4!$F42:$V42*OFFSET(ReactionStoich!$E$5:$U$5,M$2,0))*(TimeStep)*'Composition Moles'!$C32</f>
        <v>0</v>
      </c>
      <c r="N20" s="19">
        <f ca="1">SUMPRODUCT(ReactionRateK4!$F42:$V42*OFFSET(ReactionStoich!$E$5:$U$5,N$2,0))*(TimeStep)*'Composition Moles'!$C32</f>
        <v>0</v>
      </c>
      <c r="O20" s="19">
        <f ca="1">SUMPRODUCT(ReactionRateK4!$F42:$V42*OFFSET(ReactionStoich!$E$5:$U$5,O$2,0))*(TimeStep)*'Composition Moles'!$C32</f>
        <v>0</v>
      </c>
      <c r="P20" s="19">
        <f ca="1">SUMPRODUCT(ReactionRateK4!$F42:$V42*OFFSET(ReactionStoich!$E$5:$U$5,P$2,0))*(TimeStep)*'Composition Moles'!$C32</f>
        <v>0</v>
      </c>
      <c r="Q20" s="19">
        <f ca="1">SUMPRODUCT(ReactionRateK4!$F42:$V42*OFFSET(ReactionStoich!$E$5:$U$5,Q$2,0))*(TimeStep)*'Composition Moles'!$C32</f>
        <v>0</v>
      </c>
      <c r="R20" s="19">
        <f ca="1">SUMPRODUCT(ReactionRateK4!$F42:$V42*OFFSET(ReactionStoich!$E$5:$U$5,R$2,0))*(TimeStep)*'Composition Moles'!$C32</f>
        <v>0</v>
      </c>
      <c r="S20" s="19">
        <f ca="1">SUMPRODUCT(ReactionRateK4!$F42:$V42*OFFSET(ReactionStoich!$E$5:$U$5,S$2,0))*(TimeStep)*'Composition Moles'!$C32</f>
        <v>16.326336174507457</v>
      </c>
      <c r="T20" s="19">
        <f ca="1">SUMPRODUCT(ReactionRateK4!$F42:$V42*OFFSET(ReactionStoich!$E$5:$U$5,T$2,0))*(TimeStep)*'Composition Moles'!$C32</f>
        <v>0</v>
      </c>
      <c r="U20" s="19">
        <f ca="1">SUMPRODUCT(ReactionRateK4!$F42:$V42*OFFSET(ReactionStoich!$E$5:$U$5,U$2,0))*(TimeStep)*'Composition Moles'!$C32</f>
        <v>0</v>
      </c>
      <c r="V20" s="19">
        <f ca="1">SUMPRODUCT(ReactionRateK4!$F42:$V42*OFFSET(ReactionStoich!$E$5:$U$5,V$2,0))*(TimeStep)*'Composition Moles'!$C32</f>
        <v>0</v>
      </c>
      <c r="W20" s="19">
        <f ca="1">SUMPRODUCT(ReactionRateK4!$F42:$V42*OFFSET(ReactionStoich!$E$5:$U$5,W$2,0))*(TimeStep)*'Composition Moles'!$C32</f>
        <v>0</v>
      </c>
      <c r="X20" s="19">
        <f ca="1">SUMPRODUCT(ReactionRateK4!$F42:$V42*OFFSET(ReactionStoich!$E$5:$U$5,X$2,0))*(TimeStep)*'Composition Moles'!$C32</f>
        <v>0</v>
      </c>
      <c r="Y20" s="19">
        <f ca="1">SUMPRODUCT(ReactionRateK4!$F42:$V42*OFFSET(ReactionStoich!$E$5:$U$5,Y$2,0))*(TimeStep)*'Composition Moles'!$C32</f>
        <v>-30.361116148079393</v>
      </c>
      <c r="Z20" s="19">
        <f ca="1">SUMPRODUCT(ReactionRateK4!$F42:$V42*OFFSET(ReactionStoich!$E$5:$U$5,Z$2,0))*(TimeStep)*'Composition Moles'!$C32</f>
        <v>0</v>
      </c>
      <c r="AA20" s="19">
        <f ca="1">SUMPRODUCT(ReactionRateK4!$F42:$V42*OFFSET(ReactionStoich!$E$5:$U$5,AA$2,0))*(TimeStep)*'Composition Moles'!$C32</f>
        <v>0</v>
      </c>
      <c r="AB20" s="19">
        <f ca="1">SUMPRODUCT(ReactionRateK4!$F42:$V42*OFFSET(ReactionStoich!$E$5:$U$5,AB$2,0))*(TimeStep)*'Composition Moles'!$C32</f>
        <v>0</v>
      </c>
      <c r="AC20" s="19">
        <f ca="1">SUMPRODUCT(ReactionRateK4!$F42:$V42*OFFSET(ReactionStoich!$E$5:$U$5,AC$2,0))*(TimeStep)*'Composition Moles'!$C32</f>
        <v>0</v>
      </c>
      <c r="AD20" s="19">
        <f ca="1">SUMPRODUCT(ReactionRateK4!$F42:$V42*OFFSET(ReactionStoich!$E$5:$U$5,AD$2,0))*(TimeStep)*'Composition Moles'!$C32</f>
        <v>0</v>
      </c>
      <c r="AE20" s="19">
        <f ca="1">SUMPRODUCT(ReactionRateK4!$F42:$V42*OFFSET(ReactionStoich!$E$5:$U$5,AE$2,0))*(TimeStep)*'Composition Moles'!$C32</f>
        <v>0</v>
      </c>
      <c r="AF20" s="19">
        <f ca="1">SUMPRODUCT(ReactionRateK4!$F42:$V42*OFFSET(ReactionStoich!$E$5:$U$5,AF$2,0))*(TimeStep)*'Composition Moles'!$C32</f>
        <v>0</v>
      </c>
      <c r="AG20" s="19">
        <f ca="1">SUMPRODUCT(ReactionRateK4!$F42:$V42*OFFSET(ReactionStoich!$E$5:$U$5,AG$2,0))*(TimeStep)*'Composition Moles'!$C32</f>
        <v>1.8666191463764084</v>
      </c>
      <c r="AH20" s="19">
        <f ca="1">SUMPRODUCT(ReactionRateK4!$F42:$V42*OFFSET(ReactionStoich!$E$5:$U$5,AH$2,0))*(TimeStep)*'Composition Moles'!$C32</f>
        <v>11.211514170603493</v>
      </c>
      <c r="AI20" s="19">
        <f ca="1">SUMPRODUCT(ReactionRateK4!$F42:$V42*OFFSET(ReactionStoich!$E$5:$U$5,AI$2,0))*(TimeStep)*'Composition Moles'!$C32</f>
        <v>4.8855302420957045</v>
      </c>
      <c r="AJ20" s="19">
        <f ca="1">SUMPRODUCT(ReactionRateK4!$F42:$V42*OFFSET(ReactionStoich!$E$5:$U$5,AJ$2,0))*(TimeStep)*'Composition Moles'!$C32</f>
        <v>4.2516527299020526</v>
      </c>
      <c r="AK20" s="19">
        <f ca="1">SUMPRODUCT(ReactionRateK4!$F42:$V42*OFFSET(ReactionStoich!$E$5:$U$5,AK$2,0))*(TimeStep)*'Composition Moles'!$C32</f>
        <v>0</v>
      </c>
      <c r="AL20" s="19">
        <f ca="1">SUMPRODUCT(ReactionRateK4!$F42:$V42*OFFSET(ReactionStoich!$E$5:$U$5,AL$2,0))*(TimeStep)*'Composition Moles'!$C32</f>
        <v>0</v>
      </c>
      <c r="AM20" s="19">
        <f ca="1">SUMPRODUCT(ReactionRateK4!$F42:$V42*OFFSET(ReactionStoich!$E$5:$U$5,AM$2,0))*(TimeStep)*'Composition Moles'!$C32</f>
        <v>0</v>
      </c>
      <c r="AN20" s="19">
        <f ca="1">SUMPRODUCT(ReactionRateK4!$F42:$V42*OFFSET(ReactionStoich!$E$5:$U$5,AN$2,0))*(TimeStep)*'Composition Moles'!$C32</f>
        <v>0</v>
      </c>
      <c r="AO20" s="19">
        <f ca="1">SUMPRODUCT(ReactionRateK4!$F42:$V42*OFFSET(ReactionStoich!$E$5:$U$5,AO$2,0))*(TimeStep)*'Composition Moles'!$C32</f>
        <v>-0.61595622227899249</v>
      </c>
      <c r="AP20" s="19">
        <f ca="1">SUMPRODUCT(ReactionRateK4!$F42:$V42*OFFSET(ReactionStoich!$E$5:$U$5,AP$2,0))*(TimeStep)*'Composition Moles'!$C32</f>
        <v>-2.3908057437848926</v>
      </c>
      <c r="AQ20" s="19">
        <f ca="1">SUMPRODUCT(ReactionRateK4!$F42:$V42*OFFSET(ReactionStoich!$E$5:$U$5,AQ$2,0))*(TimeStep)*'Composition Moles'!$C32</f>
        <v>0</v>
      </c>
      <c r="AR20" s="19">
        <f ca="1">SUMPRODUCT(ReactionRateK4!$F42:$V42*OFFSET(ReactionStoich!$E$5:$U$5,AR$2,0))*(TimeStep)*'Composition Moles'!$C32</f>
        <v>0</v>
      </c>
      <c r="AS20" s="19">
        <f ca="1">SUMPRODUCT(ReactionRateK4!$F42:$V42*OFFSET(ReactionStoich!$E$5:$U$5,AS$2,0))*(TimeStep)*'Composition Moles'!$C32</f>
        <v>-1.7245914497806121</v>
      </c>
      <c r="AT20" s="19">
        <f ca="1">SUMPRODUCT(ReactionRateK4!$F42:$V42*OFFSET(ReactionStoich!$E$5:$U$5,AT$2,0))*(TimeStep)*'Composition Moles'!$C32</f>
        <v>-1.7245914497806121</v>
      </c>
      <c r="AU20" s="19">
        <f ca="1">SUMPRODUCT(ReactionRateK4!$F42:$V42*OFFSET(ReactionStoich!$E$5:$U$5,AU$2,0))*(TimeStep)*'Composition Moles'!$C32</f>
        <v>-1.7245914497806121</v>
      </c>
      <c r="AV20" s="19">
        <f ca="1">SUMPRODUCT(ReactionRateK4!$F42:$V42*OFFSET(ReactionStoich!$E$5:$U$5,AV$2,0))*(TimeStep)*'Composition Moles'!$C32</f>
        <v>0</v>
      </c>
      <c r="AW20" s="19">
        <f ca="1">SUMPRODUCT(ReactionRateK4!$F42:$V42*OFFSET(ReactionStoich!$E$5:$U$5,AW$2,0))*(TimeStep)*'Composition Moles'!$C32</f>
        <v>0</v>
      </c>
      <c r="AX20" s="19">
        <f ca="1">SUMPRODUCT(ReactionRateK4!$F42:$V42*OFFSET(ReactionStoich!$E$5:$U$5,AX$2,0))*(TimeStep)*'Composition Moles'!$C32</f>
        <v>0</v>
      </c>
      <c r="AY20" s="19">
        <f ca="1">SUMPRODUCT(ReactionRateK4!$F42:$V42*OFFSET(ReactionStoich!$E$5:$U$5,AY$2,0))*(TimeStep)*'Composition Moles'!$C32</f>
        <v>0</v>
      </c>
      <c r="AZ20" s="19">
        <f ca="1">SUMPRODUCT(ReactionRateK4!$F42:$V42*OFFSET(ReactionStoich!$E$5:$U$5,AZ$2,0))*(TimeStep)*'Composition Moles'!$C32</f>
        <v>0</v>
      </c>
      <c r="BA20" s="19">
        <f ca="1">SUMPRODUCT(ReactionRateK4!$F42:$V42*OFFSET(ReactionStoich!$E$5:$U$5,BA$2,0))*(TimeStep)*'Composition Moles'!$C32</f>
        <v>0</v>
      </c>
      <c r="BB20" s="19">
        <f ca="1">SUMPRODUCT(ReactionRateK4!$F42:$V42*OFFSET(ReactionStoich!$E$5:$U$5,BB$2,0))*(TimeStep)*'Composition Moles'!$C32</f>
        <v>0</v>
      </c>
      <c r="BC20" s="19">
        <f ca="1">SUMPRODUCT(ReactionRateK4!$F42:$V42*OFFSET(ReactionStoich!$E$5:$U$5,BC$2,0))*(TimeStep)*'Composition Moles'!$C32</f>
        <v>0</v>
      </c>
      <c r="BD20" s="19">
        <f ca="1">SUMPRODUCT(ReactionRateK4!$F42:$V42*OFFSET(ReactionStoich!$E$5:$U$5,BD$2,0))*(TimeStep)*'Composition Moles'!$C32</f>
        <v>0</v>
      </c>
      <c r="BE20" s="19">
        <f ca="1">SUMPRODUCT(ReactionRateK4!$F42:$V42*OFFSET(ReactionStoich!$E$5:$U$5,BE$2,0))*(TimeStep)*'Composition Moles'!$C32</f>
        <v>0</v>
      </c>
      <c r="BF20" s="19">
        <f ca="1">SUMPRODUCT(ReactionRateK4!$F42:$V42*OFFSET(ReactionStoich!$E$5:$U$5,BF$2,0))*(TimeStep)*'Composition Moles'!$C32</f>
        <v>0</v>
      </c>
      <c r="BG20" s="19">
        <f ca="1">SUMPRODUCT(ReactionRateK4!$F42:$V42*OFFSET(ReactionStoich!$E$5:$U$5,BG$2,0))*(TimeStep)*'Composition Moles'!$C32</f>
        <v>0</v>
      </c>
      <c r="BH20" s="19">
        <f ca="1">SUMPRODUCT(ReactionRateK4!$F42:$V42*OFFSET(ReactionStoich!$E$5:$U$5,BH$2,0))*(TimeStep)*'Composition Moles'!$C32</f>
        <v>0</v>
      </c>
      <c r="BI20" s="19">
        <f ca="1">SUMPRODUCT(ReactionRateK4!$F42:$V42*OFFSET(ReactionStoich!$E$5:$U$5,BI$2,0))*(TimeStep)*'Composition Moles'!$C32</f>
        <v>0</v>
      </c>
      <c r="BJ20" s="19">
        <f ca="1">SUMPRODUCT(ReactionRateK4!$F42:$V42*OFFSET(ReactionStoich!$E$5:$U$5,BJ$2,0))*(TimeStep)*'Composition Moles'!$C32</f>
        <v>0</v>
      </c>
      <c r="BK20" s="19">
        <f ca="1">SUMPRODUCT(ReactionRateK4!$F42:$V42*OFFSET(ReactionStoich!$E$5:$U$5,BK$2,0))*(TimeStep)*'Composition Moles'!$C32</f>
        <v>0</v>
      </c>
      <c r="BL20" s="19">
        <f ca="1">SUMPRODUCT(ReactionRateK4!$F42:$V42*OFFSET(ReactionStoich!$E$5:$U$5,BL$2,0))*(TimeStep)*'Composition Moles'!$C32</f>
        <v>0</v>
      </c>
      <c r="BM20" s="19">
        <f ca="1">SUMPRODUCT(ReactionRateK4!$F42:$V42*OFFSET(ReactionStoich!$E$5:$U$5,BM$2,0))*(TimeStep)*'Composition Moles'!$C32</f>
        <v>0</v>
      </c>
      <c r="BN20" s="19">
        <f ca="1">SUMPRODUCT(ReactionRateK4!$F42:$V42*OFFSET(ReactionStoich!$E$5:$U$5,BN$2,0))*(TimeStep)*'Composition Moles'!$C32</f>
        <v>0</v>
      </c>
      <c r="BO20" s="19">
        <f ca="1">SUMPRODUCT(ReactionRateK4!$F42:$V42*OFFSET(ReactionStoich!$E$5:$U$5,BO$2,0))*(TimeStep)*'Composition Moles'!$C32</f>
        <v>0</v>
      </c>
      <c r="BP20" s="19">
        <f ca="1">SUMPRODUCT(ReactionRateK4!$F42:$V42*OFFSET(ReactionStoich!$E$5:$U$5,BP$2,0))*(TimeStep)*'Composition Moles'!$C32</f>
        <v>0</v>
      </c>
      <c r="BQ20" s="19">
        <f ca="1">SUMPRODUCT(ReactionRateK4!$F42:$V42*OFFSET(ReactionStoich!$E$5:$U$5,BQ$2,0))*(TimeStep)*'Composition Moles'!$C32</f>
        <v>0</v>
      </c>
      <c r="BR20" s="19">
        <f ca="1">SUMPRODUCT(ReactionRateK4!$F42:$V42*OFFSET(ReactionStoich!$E$5:$U$5,BR$2,0))*(TimeStep)*'Composition Moles'!$C32</f>
        <v>0</v>
      </c>
      <c r="BS20" s="19">
        <f ca="1">SUMPRODUCT(ReactionRateK4!$F42:$V42*OFFSET(ReactionStoich!$E$5:$U$5,BS$2,0))*(TimeStep)*'Composition Moles'!$C32</f>
        <v>0</v>
      </c>
      <c r="BT20" s="19">
        <f ca="1">SUMPRODUCT(ReactionRateK4!$F42:$V42*OFFSET(ReactionStoich!$E$5:$U$5,BT$2,0))*(TimeStep)*'Composition Moles'!$C32</f>
        <v>0</v>
      </c>
      <c r="BU20" s="19">
        <f ca="1">SUMPRODUCT(ReactionRateK4!$F42:$V42*OFFSET(ReactionStoich!$E$5:$U$5,BU$2,0))*(TimeStep)*'Composition Moles'!$C32</f>
        <v>0</v>
      </c>
      <c r="BV20" s="19">
        <f ca="1">SUMPRODUCT(ReactionRateK4!$F42:$V42*OFFSET(ReactionStoich!$E$5:$U$5,BV$2,0))*(TimeStep)*'Composition Moles'!$C32</f>
        <v>0</v>
      </c>
      <c r="BW20" s="19">
        <f ca="1">SUMPRODUCT(ReactionRateK4!$F42:$V42*OFFSET(ReactionStoich!$E$5:$U$5,BW$2,0))*(TimeStep)*'Composition Moles'!$C32</f>
        <v>0</v>
      </c>
    </row>
    <row r="21" spans="1:75">
      <c r="A21">
        <f>ReactionRateK1!A43</f>
        <v>0.54999999999999993</v>
      </c>
      <c r="B21" s="20">
        <f t="shared" ca="1" si="5"/>
        <v>-95246.876533526898</v>
      </c>
      <c r="C21" s="20">
        <f ca="1">'Composition Moles'!BZ33</f>
        <v>143618.94306912395</v>
      </c>
      <c r="D21" s="26">
        <f t="shared" ca="1" si="6"/>
        <v>0.66319159922855353</v>
      </c>
      <c r="F21" s="19">
        <f ca="1">SUMPRODUCT(ReactionRateK4!$F43:$V43*OFFSET(ReactionStoich!$E$5:$U$5,F$2,0))*(TimeStep)*'Composition Moles'!$C33</f>
        <v>-4.60112439305981</v>
      </c>
      <c r="G21" s="19">
        <f ca="1">SUMPRODUCT(ReactionRateK4!$F43:$V43*OFFSET(ReactionStoich!$E$5:$U$5,G$2,0))*(TimeStep)*'Composition Moles'!$C33</f>
        <v>0</v>
      </c>
      <c r="H21" s="19">
        <f ca="1">SUMPRODUCT(ReactionRateK4!$F43:$V43*OFFSET(ReactionStoich!$E$5:$U$5,H$2,0))*(TimeStep)*'Composition Moles'!$C33</f>
        <v>4.0643528731716305</v>
      </c>
      <c r="I21" s="19">
        <f ca="1">SUMPRODUCT(ReactionRateK4!$F43:$V43*OFFSET(ReactionStoich!$E$5:$U$5,I$2,0))*(TimeStep)*'Composition Moles'!$C33</f>
        <v>0.53677151988817906</v>
      </c>
      <c r="J21" s="19">
        <f ca="1">SUMPRODUCT(ReactionRateK4!$F43:$V43*OFFSET(ReactionStoich!$E$5:$U$5,J$2,0))*(TimeStep)*'Composition Moles'!$C33</f>
        <v>0</v>
      </c>
      <c r="K21" s="19">
        <f ca="1">SUMPRODUCT(ReactionRateK4!$F43:$V43*OFFSET(ReactionStoich!$E$5:$U$5,K$2,0))*(TimeStep)*'Composition Moles'!$C33</f>
        <v>0</v>
      </c>
      <c r="L21" s="19">
        <f ca="1">SUMPRODUCT(ReactionRateK4!$F43:$V43*OFFSET(ReactionStoich!$E$5:$U$5,L$2,0))*(TimeStep)*'Composition Moles'!$C33</f>
        <v>0</v>
      </c>
      <c r="M21" s="19">
        <f ca="1">SUMPRODUCT(ReactionRateK4!$F43:$V43*OFFSET(ReactionStoich!$E$5:$U$5,M$2,0))*(TimeStep)*'Composition Moles'!$C33</f>
        <v>0</v>
      </c>
      <c r="N21" s="19">
        <f ca="1">SUMPRODUCT(ReactionRateK4!$F43:$V43*OFFSET(ReactionStoich!$E$5:$U$5,N$2,0))*(TimeStep)*'Composition Moles'!$C33</f>
        <v>0</v>
      </c>
      <c r="O21" s="19">
        <f ca="1">SUMPRODUCT(ReactionRateK4!$F43:$V43*OFFSET(ReactionStoich!$E$5:$U$5,O$2,0))*(TimeStep)*'Composition Moles'!$C33</f>
        <v>0</v>
      </c>
      <c r="P21" s="19">
        <f ca="1">SUMPRODUCT(ReactionRateK4!$F43:$V43*OFFSET(ReactionStoich!$E$5:$U$5,P$2,0))*(TimeStep)*'Composition Moles'!$C33</f>
        <v>0</v>
      </c>
      <c r="Q21" s="19">
        <f ca="1">SUMPRODUCT(ReactionRateK4!$F43:$V43*OFFSET(ReactionStoich!$E$5:$U$5,Q$2,0))*(TimeStep)*'Composition Moles'!$C33</f>
        <v>0</v>
      </c>
      <c r="R21" s="19">
        <f ca="1">SUMPRODUCT(ReactionRateK4!$F43:$V43*OFFSET(ReactionStoich!$E$5:$U$5,R$2,0))*(TimeStep)*'Composition Moles'!$C33</f>
        <v>0</v>
      </c>
      <c r="S21" s="19">
        <f ca="1">SUMPRODUCT(ReactionRateK4!$F43:$V43*OFFSET(ReactionStoich!$E$5:$U$5,S$2,0))*(TimeStep)*'Composition Moles'!$C33</f>
        <v>15.754586362833983</v>
      </c>
      <c r="T21" s="19">
        <f ca="1">SUMPRODUCT(ReactionRateK4!$F43:$V43*OFFSET(ReactionStoich!$E$5:$U$5,T$2,0))*(TimeStep)*'Composition Moles'!$C33</f>
        <v>0</v>
      </c>
      <c r="U21" s="19">
        <f ca="1">SUMPRODUCT(ReactionRateK4!$F43:$V43*OFFSET(ReactionStoich!$E$5:$U$5,U$2,0))*(TimeStep)*'Composition Moles'!$C33</f>
        <v>0</v>
      </c>
      <c r="V21" s="19">
        <f ca="1">SUMPRODUCT(ReactionRateK4!$F43:$V43*OFFSET(ReactionStoich!$E$5:$U$5,V$2,0))*(TimeStep)*'Composition Moles'!$C33</f>
        <v>0</v>
      </c>
      <c r="W21" s="19">
        <f ca="1">SUMPRODUCT(ReactionRateK4!$F43:$V43*OFFSET(ReactionStoich!$E$5:$U$5,W$2,0))*(TimeStep)*'Composition Moles'!$C33</f>
        <v>0</v>
      </c>
      <c r="X21" s="19">
        <f ca="1">SUMPRODUCT(ReactionRateK4!$F43:$V43*OFFSET(ReactionStoich!$E$5:$U$5,X$2,0))*(TimeStep)*'Composition Moles'!$C33</f>
        <v>0</v>
      </c>
      <c r="Y21" s="19">
        <f ca="1">SUMPRODUCT(ReactionRateK4!$F43:$V43*OFFSET(ReactionStoich!$E$5:$U$5,Y$2,0))*(TimeStep)*'Composition Moles'!$C33</f>
        <v>-29.649749070958077</v>
      </c>
      <c r="Z21" s="19">
        <f ca="1">SUMPRODUCT(ReactionRateK4!$F43:$V43*OFFSET(ReactionStoich!$E$5:$U$5,Z$2,0))*(TimeStep)*'Composition Moles'!$C33</f>
        <v>0</v>
      </c>
      <c r="AA21" s="19">
        <f ca="1">SUMPRODUCT(ReactionRateK4!$F43:$V43*OFFSET(ReactionStoich!$E$5:$U$5,AA$2,0))*(TimeStep)*'Composition Moles'!$C33</f>
        <v>0</v>
      </c>
      <c r="AB21" s="19">
        <f ca="1">SUMPRODUCT(ReactionRateK4!$F43:$V43*OFFSET(ReactionStoich!$E$5:$U$5,AB$2,0))*(TimeStep)*'Composition Moles'!$C33</f>
        <v>0</v>
      </c>
      <c r="AC21" s="19">
        <f ca="1">SUMPRODUCT(ReactionRateK4!$F43:$V43*OFFSET(ReactionStoich!$E$5:$U$5,AC$2,0))*(TimeStep)*'Composition Moles'!$C33</f>
        <v>0</v>
      </c>
      <c r="AD21" s="19">
        <f ca="1">SUMPRODUCT(ReactionRateK4!$F43:$V43*OFFSET(ReactionStoich!$E$5:$U$5,AD$2,0))*(TimeStep)*'Composition Moles'!$C33</f>
        <v>0</v>
      </c>
      <c r="AE21" s="19">
        <f ca="1">SUMPRODUCT(ReactionRateK4!$F43:$V43*OFFSET(ReactionStoich!$E$5:$U$5,AE$2,0))*(TimeStep)*'Composition Moles'!$C33</f>
        <v>0</v>
      </c>
      <c r="AF21" s="19">
        <f ca="1">SUMPRODUCT(ReactionRateK4!$F43:$V43*OFFSET(ReactionStoich!$E$5:$U$5,AF$2,0))*(TimeStep)*'Composition Moles'!$C33</f>
        <v>0</v>
      </c>
      <c r="AG21" s="19">
        <f ca="1">SUMPRODUCT(ReactionRateK4!$F43:$V43*OFFSET(ReactionStoich!$E$5:$U$5,AG$2,0))*(TimeStep)*'Composition Moles'!$C33</f>
        <v>1.9041140237349823</v>
      </c>
      <c r="AH21" s="19">
        <f ca="1">SUMPRODUCT(ReactionRateK4!$F43:$V43*OFFSET(ReactionStoich!$E$5:$U$5,AH$2,0))*(TimeStep)*'Composition Moles'!$C33</f>
        <v>10.799284410171197</v>
      </c>
      <c r="AI21" s="19">
        <f ca="1">SUMPRODUCT(ReactionRateK4!$F43:$V43*OFFSET(ReactionStoich!$E$5:$U$5,AI$2,0))*(TimeStep)*'Composition Moles'!$C33</f>
        <v>4.906644708933718</v>
      </c>
      <c r="AJ21" s="19">
        <f ca="1">SUMPRODUCT(ReactionRateK4!$F43:$V43*OFFSET(ReactionStoich!$E$5:$U$5,AJ$2,0))*(TimeStep)*'Composition Moles'!$C33</f>
        <v>4.1647162165821179</v>
      </c>
      <c r="AK21" s="19">
        <f ca="1">SUMPRODUCT(ReactionRateK4!$F43:$V43*OFFSET(ReactionStoich!$E$5:$U$5,AK$2,0))*(TimeStep)*'Composition Moles'!$C33</f>
        <v>0</v>
      </c>
      <c r="AL21" s="19">
        <f ca="1">SUMPRODUCT(ReactionRateK4!$F43:$V43*OFFSET(ReactionStoich!$E$5:$U$5,AL$2,0))*(TimeStep)*'Composition Moles'!$C33</f>
        <v>0</v>
      </c>
      <c r="AM21" s="19">
        <f ca="1">SUMPRODUCT(ReactionRateK4!$F43:$V43*OFFSET(ReactionStoich!$E$5:$U$5,AM$2,0))*(TimeStep)*'Composition Moles'!$C33</f>
        <v>0</v>
      </c>
      <c r="AN21" s="19">
        <f ca="1">SUMPRODUCT(ReactionRateK4!$F43:$V43*OFFSET(ReactionStoich!$E$5:$U$5,AN$2,0))*(TimeStep)*'Composition Moles'!$C33</f>
        <v>0</v>
      </c>
      <c r="AO21" s="19">
        <f ca="1">SUMPRODUCT(ReactionRateK4!$F43:$V43*OFFSET(ReactionStoich!$E$5:$U$5,AO$2,0))*(TimeStep)*'Composition Moles'!$C33</f>
        <v>-0.53677151988817906</v>
      </c>
      <c r="AP21" s="19">
        <f ca="1">SUMPRODUCT(ReactionRateK4!$F43:$V43*OFFSET(ReactionStoich!$E$5:$U$5,AP$2,0))*(TimeStep)*'Composition Moles'!$C33</f>
        <v>-2.3167971574730943</v>
      </c>
      <c r="AQ21" s="19">
        <f ca="1">SUMPRODUCT(ReactionRateK4!$F43:$V43*OFFSET(ReactionStoich!$E$5:$U$5,AQ$2,0))*(TimeStep)*'Composition Moles'!$C33</f>
        <v>0</v>
      </c>
      <c r="AR21" s="19">
        <f ca="1">SUMPRODUCT(ReactionRateK4!$F43:$V43*OFFSET(ReactionStoich!$E$5:$U$5,AR$2,0))*(TimeStep)*'Composition Moles'!$C33</f>
        <v>0</v>
      </c>
      <c r="AS21" s="19">
        <f ca="1">SUMPRODUCT(ReactionRateK4!$F43:$V43*OFFSET(ReactionStoich!$E$5:$U$5,AS$2,0))*(TimeStep)*'Composition Moles'!$C33</f>
        <v>-1.6753426579788806</v>
      </c>
      <c r="AT21" s="19">
        <f ca="1">SUMPRODUCT(ReactionRateK4!$F43:$V43*OFFSET(ReactionStoich!$E$5:$U$5,AT$2,0))*(TimeStep)*'Composition Moles'!$C33</f>
        <v>-1.6753426579788806</v>
      </c>
      <c r="AU21" s="19">
        <f ca="1">SUMPRODUCT(ReactionRateK4!$F43:$V43*OFFSET(ReactionStoich!$E$5:$U$5,AU$2,0))*(TimeStep)*'Composition Moles'!$C33</f>
        <v>-1.6753426579788806</v>
      </c>
      <c r="AV21" s="19">
        <f ca="1">SUMPRODUCT(ReactionRateK4!$F43:$V43*OFFSET(ReactionStoich!$E$5:$U$5,AV$2,0))*(TimeStep)*'Composition Moles'!$C33</f>
        <v>0</v>
      </c>
      <c r="AW21" s="19">
        <f ca="1">SUMPRODUCT(ReactionRateK4!$F43:$V43*OFFSET(ReactionStoich!$E$5:$U$5,AW$2,0))*(TimeStep)*'Composition Moles'!$C33</f>
        <v>0</v>
      </c>
      <c r="AX21" s="19">
        <f ca="1">SUMPRODUCT(ReactionRateK4!$F43:$V43*OFFSET(ReactionStoich!$E$5:$U$5,AX$2,0))*(TimeStep)*'Composition Moles'!$C33</f>
        <v>0</v>
      </c>
      <c r="AY21" s="19">
        <f ca="1">SUMPRODUCT(ReactionRateK4!$F43:$V43*OFFSET(ReactionStoich!$E$5:$U$5,AY$2,0))*(TimeStep)*'Composition Moles'!$C33</f>
        <v>0</v>
      </c>
      <c r="AZ21" s="19">
        <f ca="1">SUMPRODUCT(ReactionRateK4!$F43:$V43*OFFSET(ReactionStoich!$E$5:$U$5,AZ$2,0))*(TimeStep)*'Composition Moles'!$C33</f>
        <v>0</v>
      </c>
      <c r="BA21" s="19">
        <f ca="1">SUMPRODUCT(ReactionRateK4!$F43:$V43*OFFSET(ReactionStoich!$E$5:$U$5,BA$2,0))*(TimeStep)*'Composition Moles'!$C33</f>
        <v>0</v>
      </c>
      <c r="BB21" s="19">
        <f ca="1">SUMPRODUCT(ReactionRateK4!$F43:$V43*OFFSET(ReactionStoich!$E$5:$U$5,BB$2,0))*(TimeStep)*'Composition Moles'!$C33</f>
        <v>0</v>
      </c>
      <c r="BC21" s="19">
        <f ca="1">SUMPRODUCT(ReactionRateK4!$F43:$V43*OFFSET(ReactionStoich!$E$5:$U$5,BC$2,0))*(TimeStep)*'Composition Moles'!$C33</f>
        <v>0</v>
      </c>
      <c r="BD21" s="19">
        <f ca="1">SUMPRODUCT(ReactionRateK4!$F43:$V43*OFFSET(ReactionStoich!$E$5:$U$5,BD$2,0))*(TimeStep)*'Composition Moles'!$C33</f>
        <v>0</v>
      </c>
      <c r="BE21" s="19">
        <f ca="1">SUMPRODUCT(ReactionRateK4!$F43:$V43*OFFSET(ReactionStoich!$E$5:$U$5,BE$2,0))*(TimeStep)*'Composition Moles'!$C33</f>
        <v>0</v>
      </c>
      <c r="BF21" s="19">
        <f ca="1">SUMPRODUCT(ReactionRateK4!$F43:$V43*OFFSET(ReactionStoich!$E$5:$U$5,BF$2,0))*(TimeStep)*'Composition Moles'!$C33</f>
        <v>0</v>
      </c>
      <c r="BG21" s="19">
        <f ca="1">SUMPRODUCT(ReactionRateK4!$F43:$V43*OFFSET(ReactionStoich!$E$5:$U$5,BG$2,0))*(TimeStep)*'Composition Moles'!$C33</f>
        <v>0</v>
      </c>
      <c r="BH21" s="19">
        <f ca="1">SUMPRODUCT(ReactionRateK4!$F43:$V43*OFFSET(ReactionStoich!$E$5:$U$5,BH$2,0))*(TimeStep)*'Composition Moles'!$C33</f>
        <v>0</v>
      </c>
      <c r="BI21" s="19">
        <f ca="1">SUMPRODUCT(ReactionRateK4!$F43:$V43*OFFSET(ReactionStoich!$E$5:$U$5,BI$2,0))*(TimeStep)*'Composition Moles'!$C33</f>
        <v>0</v>
      </c>
      <c r="BJ21" s="19">
        <f ca="1">SUMPRODUCT(ReactionRateK4!$F43:$V43*OFFSET(ReactionStoich!$E$5:$U$5,BJ$2,0))*(TimeStep)*'Composition Moles'!$C33</f>
        <v>0</v>
      </c>
      <c r="BK21" s="19">
        <f ca="1">SUMPRODUCT(ReactionRateK4!$F43:$V43*OFFSET(ReactionStoich!$E$5:$U$5,BK$2,0))*(TimeStep)*'Composition Moles'!$C33</f>
        <v>0</v>
      </c>
      <c r="BL21" s="19">
        <f ca="1">SUMPRODUCT(ReactionRateK4!$F43:$V43*OFFSET(ReactionStoich!$E$5:$U$5,BL$2,0))*(TimeStep)*'Composition Moles'!$C33</f>
        <v>0</v>
      </c>
      <c r="BM21" s="19">
        <f ca="1">SUMPRODUCT(ReactionRateK4!$F43:$V43*OFFSET(ReactionStoich!$E$5:$U$5,BM$2,0))*(TimeStep)*'Composition Moles'!$C33</f>
        <v>0</v>
      </c>
      <c r="BN21" s="19">
        <f ca="1">SUMPRODUCT(ReactionRateK4!$F43:$V43*OFFSET(ReactionStoich!$E$5:$U$5,BN$2,0))*(TimeStep)*'Composition Moles'!$C33</f>
        <v>0</v>
      </c>
      <c r="BO21" s="19">
        <f ca="1">SUMPRODUCT(ReactionRateK4!$F43:$V43*OFFSET(ReactionStoich!$E$5:$U$5,BO$2,0))*(TimeStep)*'Composition Moles'!$C33</f>
        <v>0</v>
      </c>
      <c r="BP21" s="19">
        <f ca="1">SUMPRODUCT(ReactionRateK4!$F43:$V43*OFFSET(ReactionStoich!$E$5:$U$5,BP$2,0))*(TimeStep)*'Composition Moles'!$C33</f>
        <v>0</v>
      </c>
      <c r="BQ21" s="19">
        <f ca="1">SUMPRODUCT(ReactionRateK4!$F43:$V43*OFFSET(ReactionStoich!$E$5:$U$5,BQ$2,0))*(TimeStep)*'Composition Moles'!$C33</f>
        <v>0</v>
      </c>
      <c r="BR21" s="19">
        <f ca="1">SUMPRODUCT(ReactionRateK4!$F43:$V43*OFFSET(ReactionStoich!$E$5:$U$5,BR$2,0))*(TimeStep)*'Composition Moles'!$C33</f>
        <v>0</v>
      </c>
      <c r="BS21" s="19">
        <f ca="1">SUMPRODUCT(ReactionRateK4!$F43:$V43*OFFSET(ReactionStoich!$E$5:$U$5,BS$2,0))*(TimeStep)*'Composition Moles'!$C33</f>
        <v>0</v>
      </c>
      <c r="BT21" s="19">
        <f ca="1">SUMPRODUCT(ReactionRateK4!$F43:$V43*OFFSET(ReactionStoich!$E$5:$U$5,BT$2,0))*(TimeStep)*'Composition Moles'!$C33</f>
        <v>0</v>
      </c>
      <c r="BU21" s="19">
        <f ca="1">SUMPRODUCT(ReactionRateK4!$F43:$V43*OFFSET(ReactionStoich!$E$5:$U$5,BU$2,0))*(TimeStep)*'Composition Moles'!$C33</f>
        <v>0</v>
      </c>
      <c r="BV21" s="19">
        <f ca="1">SUMPRODUCT(ReactionRateK4!$F43:$V43*OFFSET(ReactionStoich!$E$5:$U$5,BV$2,0))*(TimeStep)*'Composition Moles'!$C33</f>
        <v>0</v>
      </c>
      <c r="BW21" s="19">
        <f ca="1">SUMPRODUCT(ReactionRateK4!$F43:$V43*OFFSET(ReactionStoich!$E$5:$U$5,BW$2,0))*(TimeStep)*'Composition Moles'!$C33</f>
        <v>0</v>
      </c>
    </row>
    <row r="22" spans="1:75">
      <c r="A22">
        <f>ReactionRateK1!A44</f>
        <v>0.6</v>
      </c>
      <c r="B22" s="20">
        <f t="shared" ca="1" si="5"/>
        <v>-89180.507699753507</v>
      </c>
      <c r="C22" s="20">
        <f ca="1">'Composition Moles'!BZ34</f>
        <v>143625.91864622961</v>
      </c>
      <c r="D22" s="26">
        <f t="shared" ca="1" si="6"/>
        <v>0.62092210473109222</v>
      </c>
      <c r="F22" s="19">
        <f ca="1">SUMPRODUCT(ReactionRateK4!$F44:$V44*OFFSET(ReactionStoich!$E$5:$U$5,F$2,0))*(TimeStep)*'Composition Moles'!$C34</f>
        <v>-4.3000620858712377</v>
      </c>
      <c r="G22" s="19">
        <f ca="1">SUMPRODUCT(ReactionRateK4!$F44:$V44*OFFSET(ReactionStoich!$E$5:$U$5,G$2,0))*(TimeStep)*'Composition Moles'!$C34</f>
        <v>0</v>
      </c>
      <c r="H22" s="19">
        <f ca="1">SUMPRODUCT(ReactionRateK4!$F44:$V44*OFFSET(ReactionStoich!$E$5:$U$5,H$2,0))*(TimeStep)*'Composition Moles'!$C34</f>
        <v>3.8311142845038209</v>
      </c>
      <c r="I22" s="19">
        <f ca="1">SUMPRODUCT(ReactionRateK4!$F44:$V44*OFFSET(ReactionStoich!$E$5:$U$5,I$2,0))*(TimeStep)*'Composition Moles'!$C34</f>
        <v>0.46894780136741726</v>
      </c>
      <c r="J22" s="19">
        <f ca="1">SUMPRODUCT(ReactionRateK4!$F44:$V44*OFFSET(ReactionStoich!$E$5:$U$5,J$2,0))*(TimeStep)*'Composition Moles'!$C34</f>
        <v>0</v>
      </c>
      <c r="K22" s="19">
        <f ca="1">SUMPRODUCT(ReactionRateK4!$F44:$V44*OFFSET(ReactionStoich!$E$5:$U$5,K$2,0))*(TimeStep)*'Composition Moles'!$C34</f>
        <v>0</v>
      </c>
      <c r="L22" s="19">
        <f ca="1">SUMPRODUCT(ReactionRateK4!$F44:$V44*OFFSET(ReactionStoich!$E$5:$U$5,L$2,0))*(TimeStep)*'Composition Moles'!$C34</f>
        <v>0</v>
      </c>
      <c r="M22" s="19">
        <f ca="1">SUMPRODUCT(ReactionRateK4!$F44:$V44*OFFSET(ReactionStoich!$E$5:$U$5,M$2,0))*(TimeStep)*'Composition Moles'!$C34</f>
        <v>0</v>
      </c>
      <c r="N22" s="19">
        <f ca="1">SUMPRODUCT(ReactionRateK4!$F44:$V44*OFFSET(ReactionStoich!$E$5:$U$5,N$2,0))*(TimeStep)*'Composition Moles'!$C34</f>
        <v>0</v>
      </c>
      <c r="O22" s="19">
        <f ca="1">SUMPRODUCT(ReactionRateK4!$F44:$V44*OFFSET(ReactionStoich!$E$5:$U$5,O$2,0))*(TimeStep)*'Composition Moles'!$C34</f>
        <v>0</v>
      </c>
      <c r="P22" s="19">
        <f ca="1">SUMPRODUCT(ReactionRateK4!$F44:$V44*OFFSET(ReactionStoich!$E$5:$U$5,P$2,0))*(TimeStep)*'Composition Moles'!$C34</f>
        <v>0</v>
      </c>
      <c r="Q22" s="19">
        <f ca="1">SUMPRODUCT(ReactionRateK4!$F44:$V44*OFFSET(ReactionStoich!$E$5:$U$5,Q$2,0))*(TimeStep)*'Composition Moles'!$C34</f>
        <v>0</v>
      </c>
      <c r="R22" s="19">
        <f ca="1">SUMPRODUCT(ReactionRateK4!$F44:$V44*OFFSET(ReactionStoich!$E$5:$U$5,R$2,0))*(TimeStep)*'Composition Moles'!$C34</f>
        <v>0</v>
      </c>
      <c r="S22" s="19">
        <f ca="1">SUMPRODUCT(ReactionRateK4!$F44:$V44*OFFSET(ReactionStoich!$E$5:$U$5,S$2,0))*(TimeStep)*'Composition Moles'!$C34</f>
        <v>15.095948192240808</v>
      </c>
      <c r="T22" s="19">
        <f ca="1">SUMPRODUCT(ReactionRateK4!$F44:$V44*OFFSET(ReactionStoich!$E$5:$U$5,T$2,0))*(TimeStep)*'Composition Moles'!$C34</f>
        <v>0</v>
      </c>
      <c r="U22" s="19">
        <f ca="1">SUMPRODUCT(ReactionRateK4!$F44:$V44*OFFSET(ReactionStoich!$E$5:$U$5,U$2,0))*(TimeStep)*'Composition Moles'!$C34</f>
        <v>0</v>
      </c>
      <c r="V22" s="19">
        <f ca="1">SUMPRODUCT(ReactionRateK4!$F44:$V44*OFFSET(ReactionStoich!$E$5:$U$5,V$2,0))*(TimeStep)*'Composition Moles'!$C34</f>
        <v>0</v>
      </c>
      <c r="W22" s="19">
        <f ca="1">SUMPRODUCT(ReactionRateK4!$F44:$V44*OFFSET(ReactionStoich!$E$5:$U$5,W$2,0))*(TimeStep)*'Composition Moles'!$C34</f>
        <v>0</v>
      </c>
      <c r="X22" s="19">
        <f ca="1">SUMPRODUCT(ReactionRateK4!$F44:$V44*OFFSET(ReactionStoich!$E$5:$U$5,X$2,0))*(TimeStep)*'Composition Moles'!$C34</f>
        <v>0</v>
      </c>
      <c r="Y22" s="19">
        <f ca="1">SUMPRODUCT(ReactionRateK4!$F44:$V44*OFFSET(ReactionStoich!$E$5:$U$5,Y$2,0))*(TimeStep)*'Composition Moles'!$C34</f>
        <v>-28.71971253512779</v>
      </c>
      <c r="Z22" s="19">
        <f ca="1">SUMPRODUCT(ReactionRateK4!$F44:$V44*OFFSET(ReactionStoich!$E$5:$U$5,Z$2,0))*(TimeStep)*'Composition Moles'!$C34</f>
        <v>0</v>
      </c>
      <c r="AA22" s="19">
        <f ca="1">SUMPRODUCT(ReactionRateK4!$F44:$V44*OFFSET(ReactionStoich!$E$5:$U$5,AA$2,0))*(TimeStep)*'Composition Moles'!$C34</f>
        <v>0</v>
      </c>
      <c r="AB22" s="19">
        <f ca="1">SUMPRODUCT(ReactionRateK4!$F44:$V44*OFFSET(ReactionStoich!$E$5:$U$5,AB$2,0))*(TimeStep)*'Composition Moles'!$C34</f>
        <v>0</v>
      </c>
      <c r="AC22" s="19">
        <f ca="1">SUMPRODUCT(ReactionRateK4!$F44:$V44*OFFSET(ReactionStoich!$E$5:$U$5,AC$2,0))*(TimeStep)*'Composition Moles'!$C34</f>
        <v>0</v>
      </c>
      <c r="AD22" s="19">
        <f ca="1">SUMPRODUCT(ReactionRateK4!$F44:$V44*OFFSET(ReactionStoich!$E$5:$U$5,AD$2,0))*(TimeStep)*'Composition Moles'!$C34</f>
        <v>0</v>
      </c>
      <c r="AE22" s="19">
        <f ca="1">SUMPRODUCT(ReactionRateK4!$F44:$V44*OFFSET(ReactionStoich!$E$5:$U$5,AE$2,0))*(TimeStep)*'Composition Moles'!$C34</f>
        <v>0</v>
      </c>
      <c r="AF22" s="19">
        <f ca="1">SUMPRODUCT(ReactionRateK4!$F44:$V44*OFFSET(ReactionStoich!$E$5:$U$5,AF$2,0))*(TimeStep)*'Composition Moles'!$C34</f>
        <v>0</v>
      </c>
      <c r="AG22" s="19">
        <f ca="1">SUMPRODUCT(ReactionRateK4!$F44:$V44*OFFSET(ReactionStoich!$E$5:$U$5,AG$2,0))*(TimeStep)*'Composition Moles'!$C34</f>
        <v>1.8130644997525971</v>
      </c>
      <c r="AH22" s="19">
        <f ca="1">SUMPRODUCT(ReactionRateK4!$F44:$V44*OFFSET(ReactionStoich!$E$5:$U$5,AH$2,0))*(TimeStep)*'Composition Moles'!$C34</f>
        <v>10.393451993596759</v>
      </c>
      <c r="AI22" s="19">
        <f ca="1">SUMPRODUCT(ReactionRateK4!$F44:$V44*OFFSET(ReactionStoich!$E$5:$U$5,AI$2,0))*(TimeStep)*'Composition Moles'!$C34</f>
        <v>4.9340947734929435</v>
      </c>
      <c r="AJ22" s="19">
        <f ca="1">SUMPRODUCT(ReactionRateK4!$F44:$V44*OFFSET(ReactionStoich!$E$5:$U$5,AJ$2,0))*(TimeStep)*'Composition Moles'!$C34</f>
        <v>4.0800411998007453</v>
      </c>
      <c r="AK22" s="19">
        <f ca="1">SUMPRODUCT(ReactionRateK4!$F44:$V44*OFFSET(ReactionStoich!$E$5:$U$5,AK$2,0))*(TimeStep)*'Composition Moles'!$C34</f>
        <v>0</v>
      </c>
      <c r="AL22" s="19">
        <f ca="1">SUMPRODUCT(ReactionRateK4!$F44:$V44*OFFSET(ReactionStoich!$E$5:$U$5,AL$2,0))*(TimeStep)*'Composition Moles'!$C34</f>
        <v>0</v>
      </c>
      <c r="AM22" s="19">
        <f ca="1">SUMPRODUCT(ReactionRateK4!$F44:$V44*OFFSET(ReactionStoich!$E$5:$U$5,AM$2,0))*(TimeStep)*'Composition Moles'!$C34</f>
        <v>0</v>
      </c>
      <c r="AN22" s="19">
        <f ca="1">SUMPRODUCT(ReactionRateK4!$F44:$V44*OFFSET(ReactionStoich!$E$5:$U$5,AN$2,0))*(TimeStep)*'Composition Moles'!$C34</f>
        <v>0</v>
      </c>
      <c r="AO22" s="19">
        <f ca="1">SUMPRODUCT(ReactionRateK4!$F44:$V44*OFFSET(ReactionStoich!$E$5:$U$5,AO$2,0))*(TimeStep)*'Composition Moles'!$C34</f>
        <v>-0.46894780136741726</v>
      </c>
      <c r="AP22" s="19">
        <f ca="1">SUMPRODUCT(ReactionRateK4!$F44:$V44*OFFSET(ReactionStoich!$E$5:$U$5,AP$2,0))*(TimeStep)*'Composition Moles'!$C34</f>
        <v>-2.2440713208970688</v>
      </c>
      <c r="AQ22" s="19">
        <f ca="1">SUMPRODUCT(ReactionRateK4!$F44:$V44*OFFSET(ReactionStoich!$E$5:$U$5,AQ$2,0))*(TimeStep)*'Composition Moles'!$C34</f>
        <v>0</v>
      </c>
      <c r="AR22" s="19">
        <f ca="1">SUMPRODUCT(ReactionRateK4!$F44:$V44*OFFSET(ReactionStoich!$E$5:$U$5,AR$2,0))*(TimeStep)*'Composition Moles'!$C34</f>
        <v>0</v>
      </c>
      <c r="AS22" s="19">
        <f ca="1">SUMPRODUCT(ReactionRateK4!$F44:$V44*OFFSET(ReactionStoich!$E$5:$U$5,AS$2,0))*(TimeStep)*'Composition Moles'!$C34</f>
        <v>-1.6279563338305263</v>
      </c>
      <c r="AT22" s="19">
        <f ca="1">SUMPRODUCT(ReactionRateK4!$F44:$V44*OFFSET(ReactionStoich!$E$5:$U$5,AT$2,0))*(TimeStep)*'Composition Moles'!$C34</f>
        <v>-1.6279563338305263</v>
      </c>
      <c r="AU22" s="19">
        <f ca="1">SUMPRODUCT(ReactionRateK4!$F44:$V44*OFFSET(ReactionStoich!$E$5:$U$5,AU$2,0))*(TimeStep)*'Composition Moles'!$C34</f>
        <v>-1.6279563338305263</v>
      </c>
      <c r="AV22" s="19">
        <f ca="1">SUMPRODUCT(ReactionRateK4!$F44:$V44*OFFSET(ReactionStoich!$E$5:$U$5,AV$2,0))*(TimeStep)*'Composition Moles'!$C34</f>
        <v>0</v>
      </c>
      <c r="AW22" s="19">
        <f ca="1">SUMPRODUCT(ReactionRateK4!$F44:$V44*OFFSET(ReactionStoich!$E$5:$U$5,AW$2,0))*(TimeStep)*'Composition Moles'!$C34</f>
        <v>0</v>
      </c>
      <c r="AX22" s="19">
        <f ca="1">SUMPRODUCT(ReactionRateK4!$F44:$V44*OFFSET(ReactionStoich!$E$5:$U$5,AX$2,0))*(TimeStep)*'Composition Moles'!$C34</f>
        <v>0</v>
      </c>
      <c r="AY22" s="19">
        <f ca="1">SUMPRODUCT(ReactionRateK4!$F44:$V44*OFFSET(ReactionStoich!$E$5:$U$5,AY$2,0))*(TimeStep)*'Composition Moles'!$C34</f>
        <v>0</v>
      </c>
      <c r="AZ22" s="19">
        <f ca="1">SUMPRODUCT(ReactionRateK4!$F44:$V44*OFFSET(ReactionStoich!$E$5:$U$5,AZ$2,0))*(TimeStep)*'Composition Moles'!$C34</f>
        <v>0</v>
      </c>
      <c r="BA22" s="19">
        <f ca="1">SUMPRODUCT(ReactionRateK4!$F44:$V44*OFFSET(ReactionStoich!$E$5:$U$5,BA$2,0))*(TimeStep)*'Composition Moles'!$C34</f>
        <v>0</v>
      </c>
      <c r="BB22" s="19">
        <f ca="1">SUMPRODUCT(ReactionRateK4!$F44:$V44*OFFSET(ReactionStoich!$E$5:$U$5,BB$2,0))*(TimeStep)*'Composition Moles'!$C34</f>
        <v>0</v>
      </c>
      <c r="BC22" s="19">
        <f ca="1">SUMPRODUCT(ReactionRateK4!$F44:$V44*OFFSET(ReactionStoich!$E$5:$U$5,BC$2,0))*(TimeStep)*'Composition Moles'!$C34</f>
        <v>0</v>
      </c>
      <c r="BD22" s="19">
        <f ca="1">SUMPRODUCT(ReactionRateK4!$F44:$V44*OFFSET(ReactionStoich!$E$5:$U$5,BD$2,0))*(TimeStep)*'Composition Moles'!$C34</f>
        <v>0</v>
      </c>
      <c r="BE22" s="19">
        <f ca="1">SUMPRODUCT(ReactionRateK4!$F44:$V44*OFFSET(ReactionStoich!$E$5:$U$5,BE$2,0))*(TimeStep)*'Composition Moles'!$C34</f>
        <v>0</v>
      </c>
      <c r="BF22" s="19">
        <f ca="1">SUMPRODUCT(ReactionRateK4!$F44:$V44*OFFSET(ReactionStoich!$E$5:$U$5,BF$2,0))*(TimeStep)*'Composition Moles'!$C34</f>
        <v>0</v>
      </c>
      <c r="BG22" s="19">
        <f ca="1">SUMPRODUCT(ReactionRateK4!$F44:$V44*OFFSET(ReactionStoich!$E$5:$U$5,BG$2,0))*(TimeStep)*'Composition Moles'!$C34</f>
        <v>0</v>
      </c>
      <c r="BH22" s="19">
        <f ca="1">SUMPRODUCT(ReactionRateK4!$F44:$V44*OFFSET(ReactionStoich!$E$5:$U$5,BH$2,0))*(TimeStep)*'Composition Moles'!$C34</f>
        <v>0</v>
      </c>
      <c r="BI22" s="19">
        <f ca="1">SUMPRODUCT(ReactionRateK4!$F44:$V44*OFFSET(ReactionStoich!$E$5:$U$5,BI$2,0))*(TimeStep)*'Composition Moles'!$C34</f>
        <v>0</v>
      </c>
      <c r="BJ22" s="19">
        <f ca="1">SUMPRODUCT(ReactionRateK4!$F44:$V44*OFFSET(ReactionStoich!$E$5:$U$5,BJ$2,0))*(TimeStep)*'Composition Moles'!$C34</f>
        <v>0</v>
      </c>
      <c r="BK22" s="19">
        <f ca="1">SUMPRODUCT(ReactionRateK4!$F44:$V44*OFFSET(ReactionStoich!$E$5:$U$5,BK$2,0))*(TimeStep)*'Composition Moles'!$C34</f>
        <v>0</v>
      </c>
      <c r="BL22" s="19">
        <f ca="1">SUMPRODUCT(ReactionRateK4!$F44:$V44*OFFSET(ReactionStoich!$E$5:$U$5,BL$2,0))*(TimeStep)*'Composition Moles'!$C34</f>
        <v>0</v>
      </c>
      <c r="BM22" s="19">
        <f ca="1">SUMPRODUCT(ReactionRateK4!$F44:$V44*OFFSET(ReactionStoich!$E$5:$U$5,BM$2,0))*(TimeStep)*'Composition Moles'!$C34</f>
        <v>0</v>
      </c>
      <c r="BN22" s="19">
        <f ca="1">SUMPRODUCT(ReactionRateK4!$F44:$V44*OFFSET(ReactionStoich!$E$5:$U$5,BN$2,0))*(TimeStep)*'Composition Moles'!$C34</f>
        <v>0</v>
      </c>
      <c r="BO22" s="19">
        <f ca="1">SUMPRODUCT(ReactionRateK4!$F44:$V44*OFFSET(ReactionStoich!$E$5:$U$5,BO$2,0))*(TimeStep)*'Composition Moles'!$C34</f>
        <v>0</v>
      </c>
      <c r="BP22" s="19">
        <f ca="1">SUMPRODUCT(ReactionRateK4!$F44:$V44*OFFSET(ReactionStoich!$E$5:$U$5,BP$2,0))*(TimeStep)*'Composition Moles'!$C34</f>
        <v>0</v>
      </c>
      <c r="BQ22" s="19">
        <f ca="1">SUMPRODUCT(ReactionRateK4!$F44:$V44*OFFSET(ReactionStoich!$E$5:$U$5,BQ$2,0))*(TimeStep)*'Composition Moles'!$C34</f>
        <v>0</v>
      </c>
      <c r="BR22" s="19">
        <f ca="1">SUMPRODUCT(ReactionRateK4!$F44:$V44*OFFSET(ReactionStoich!$E$5:$U$5,BR$2,0))*(TimeStep)*'Composition Moles'!$C34</f>
        <v>0</v>
      </c>
      <c r="BS22" s="19">
        <f ca="1">SUMPRODUCT(ReactionRateK4!$F44:$V44*OFFSET(ReactionStoich!$E$5:$U$5,BS$2,0))*(TimeStep)*'Composition Moles'!$C34</f>
        <v>0</v>
      </c>
      <c r="BT22" s="19">
        <f ca="1">SUMPRODUCT(ReactionRateK4!$F44:$V44*OFFSET(ReactionStoich!$E$5:$U$5,BT$2,0))*(TimeStep)*'Composition Moles'!$C34</f>
        <v>0</v>
      </c>
      <c r="BU22" s="19">
        <f ca="1">SUMPRODUCT(ReactionRateK4!$F44:$V44*OFFSET(ReactionStoich!$E$5:$U$5,BU$2,0))*(TimeStep)*'Composition Moles'!$C34</f>
        <v>0</v>
      </c>
      <c r="BV22" s="19">
        <f ca="1">SUMPRODUCT(ReactionRateK4!$F44:$V44*OFFSET(ReactionStoich!$E$5:$U$5,BV$2,0))*(TimeStep)*'Composition Moles'!$C34</f>
        <v>0</v>
      </c>
      <c r="BW22" s="19">
        <f ca="1">SUMPRODUCT(ReactionRateK4!$F44:$V44*OFFSET(ReactionStoich!$E$5:$U$5,BW$2,0))*(TimeStep)*'Composition Moles'!$C34</f>
        <v>0</v>
      </c>
    </row>
    <row r="23" spans="1:75">
      <c r="A23">
        <f>ReactionRateK1!A45</f>
        <v>0.65</v>
      </c>
      <c r="B23" s="20">
        <f t="shared" ca="1" si="5"/>
        <v>-84734.993086375296</v>
      </c>
      <c r="C23" s="20">
        <f ca="1">'Composition Moles'!BZ35</f>
        <v>143634.02015635199</v>
      </c>
      <c r="D23" s="26">
        <f t="shared" ca="1" si="6"/>
        <v>0.58993679209241312</v>
      </c>
      <c r="F23" s="19">
        <f ca="1">SUMPRODUCT(ReactionRateK4!$F45:$V45*OFFSET(ReactionStoich!$E$5:$U$5,F$2,0))*(TimeStep)*'Composition Moles'!$C35</f>
        <v>-4.0219635183045694</v>
      </c>
      <c r="G23" s="19">
        <f ca="1">SUMPRODUCT(ReactionRateK4!$F45:$V45*OFFSET(ReactionStoich!$E$5:$U$5,G$2,0))*(TimeStep)*'Composition Moles'!$C35</f>
        <v>0</v>
      </c>
      <c r="H23" s="19">
        <f ca="1">SUMPRODUCT(ReactionRateK4!$F45:$V45*OFFSET(ReactionStoich!$E$5:$U$5,H$2,0))*(TimeStep)*'Composition Moles'!$C35</f>
        <v>3.6113023722796975</v>
      </c>
      <c r="I23" s="19">
        <f ca="1">SUMPRODUCT(ReactionRateK4!$F45:$V45*OFFSET(ReactionStoich!$E$5:$U$5,I$2,0))*(TimeStep)*'Composition Moles'!$C35</f>
        <v>0.41066114602487219</v>
      </c>
      <c r="J23" s="19">
        <f ca="1">SUMPRODUCT(ReactionRateK4!$F45:$V45*OFFSET(ReactionStoich!$E$5:$U$5,J$2,0))*(TimeStep)*'Composition Moles'!$C35</f>
        <v>0</v>
      </c>
      <c r="K23" s="19">
        <f ca="1">SUMPRODUCT(ReactionRateK4!$F45:$V45*OFFSET(ReactionStoich!$E$5:$U$5,K$2,0))*(TimeStep)*'Composition Moles'!$C35</f>
        <v>0</v>
      </c>
      <c r="L23" s="19">
        <f ca="1">SUMPRODUCT(ReactionRateK4!$F45:$V45*OFFSET(ReactionStoich!$E$5:$U$5,L$2,0))*(TimeStep)*'Composition Moles'!$C35</f>
        <v>0</v>
      </c>
      <c r="M23" s="19">
        <f ca="1">SUMPRODUCT(ReactionRateK4!$F45:$V45*OFFSET(ReactionStoich!$E$5:$U$5,M$2,0))*(TimeStep)*'Composition Moles'!$C35</f>
        <v>0</v>
      </c>
      <c r="N23" s="19">
        <f ca="1">SUMPRODUCT(ReactionRateK4!$F45:$V45*OFFSET(ReactionStoich!$E$5:$U$5,N$2,0))*(TimeStep)*'Composition Moles'!$C35</f>
        <v>0</v>
      </c>
      <c r="O23" s="19">
        <f ca="1">SUMPRODUCT(ReactionRateK4!$F45:$V45*OFFSET(ReactionStoich!$E$5:$U$5,O$2,0))*(TimeStep)*'Composition Moles'!$C35</f>
        <v>0</v>
      </c>
      <c r="P23" s="19">
        <f ca="1">SUMPRODUCT(ReactionRateK4!$F45:$V45*OFFSET(ReactionStoich!$E$5:$U$5,P$2,0))*(TimeStep)*'Composition Moles'!$C35</f>
        <v>0</v>
      </c>
      <c r="Q23" s="19">
        <f ca="1">SUMPRODUCT(ReactionRateK4!$F45:$V45*OFFSET(ReactionStoich!$E$5:$U$5,Q$2,0))*(TimeStep)*'Composition Moles'!$C35</f>
        <v>0</v>
      </c>
      <c r="R23" s="19">
        <f ca="1">SUMPRODUCT(ReactionRateK4!$F45:$V45*OFFSET(ReactionStoich!$E$5:$U$5,R$2,0))*(TimeStep)*'Composition Moles'!$C35</f>
        <v>0</v>
      </c>
      <c r="S23" s="19">
        <f ca="1">SUMPRODUCT(ReactionRateK4!$F45:$V45*OFFSET(ReactionStoich!$E$5:$U$5,S$2,0))*(TimeStep)*'Composition Moles'!$C35</f>
        <v>14.392407259841383</v>
      </c>
      <c r="T23" s="19">
        <f ca="1">SUMPRODUCT(ReactionRateK4!$F45:$V45*OFFSET(ReactionStoich!$E$5:$U$5,T$2,0))*(TimeStep)*'Composition Moles'!$C35</f>
        <v>0</v>
      </c>
      <c r="U23" s="19">
        <f ca="1">SUMPRODUCT(ReactionRateK4!$F45:$V45*OFFSET(ReactionStoich!$E$5:$U$5,U$2,0))*(TimeStep)*'Composition Moles'!$C35</f>
        <v>0</v>
      </c>
      <c r="V23" s="19">
        <f ca="1">SUMPRODUCT(ReactionRateK4!$F45:$V45*OFFSET(ReactionStoich!$E$5:$U$5,V$2,0))*(TimeStep)*'Composition Moles'!$C35</f>
        <v>0</v>
      </c>
      <c r="W23" s="19">
        <f ca="1">SUMPRODUCT(ReactionRateK4!$F45:$V45*OFFSET(ReactionStoich!$E$5:$U$5,W$2,0))*(TimeStep)*'Composition Moles'!$C35</f>
        <v>0</v>
      </c>
      <c r="X23" s="19">
        <f ca="1">SUMPRODUCT(ReactionRateK4!$F45:$V45*OFFSET(ReactionStoich!$E$5:$U$5,X$2,0))*(TimeStep)*'Composition Moles'!$C35</f>
        <v>0</v>
      </c>
      <c r="Y23" s="19">
        <f ca="1">SUMPRODUCT(ReactionRateK4!$F45:$V45*OFFSET(ReactionStoich!$E$5:$U$5,Y$2,0))*(TimeStep)*'Composition Moles'!$C35</f>
        <v>-27.660669226419731</v>
      </c>
      <c r="Z23" s="19">
        <f ca="1">SUMPRODUCT(ReactionRateK4!$F45:$V45*OFFSET(ReactionStoich!$E$5:$U$5,Z$2,0))*(TimeStep)*'Composition Moles'!$C35</f>
        <v>0</v>
      </c>
      <c r="AA23" s="19">
        <f ca="1">SUMPRODUCT(ReactionRateK4!$F45:$V45*OFFSET(ReactionStoich!$E$5:$U$5,AA$2,0))*(TimeStep)*'Composition Moles'!$C35</f>
        <v>0</v>
      </c>
      <c r="AB23" s="19">
        <f ca="1">SUMPRODUCT(ReactionRateK4!$F45:$V45*OFFSET(ReactionStoich!$E$5:$U$5,AB$2,0))*(TimeStep)*'Composition Moles'!$C35</f>
        <v>0</v>
      </c>
      <c r="AC23" s="19">
        <f ca="1">SUMPRODUCT(ReactionRateK4!$F45:$V45*OFFSET(ReactionStoich!$E$5:$U$5,AC$2,0))*(TimeStep)*'Composition Moles'!$C35</f>
        <v>0</v>
      </c>
      <c r="AD23" s="19">
        <f ca="1">SUMPRODUCT(ReactionRateK4!$F45:$V45*OFFSET(ReactionStoich!$E$5:$U$5,AD$2,0))*(TimeStep)*'Composition Moles'!$C35</f>
        <v>0</v>
      </c>
      <c r="AE23" s="19">
        <f ca="1">SUMPRODUCT(ReactionRateK4!$F45:$V45*OFFSET(ReactionStoich!$E$5:$U$5,AE$2,0))*(TimeStep)*'Composition Moles'!$C35</f>
        <v>0</v>
      </c>
      <c r="AF23" s="19">
        <f ca="1">SUMPRODUCT(ReactionRateK4!$F45:$V45*OFFSET(ReactionStoich!$E$5:$U$5,AF$2,0))*(TimeStep)*'Composition Moles'!$C35</f>
        <v>0</v>
      </c>
      <c r="AG23" s="19">
        <f ca="1">SUMPRODUCT(ReactionRateK4!$F45:$V45*OFFSET(ReactionStoich!$E$5:$U$5,AG$2,0))*(TimeStep)*'Composition Moles'!$C35</f>
        <v>1.6373444004733493</v>
      </c>
      <c r="AH23" s="19">
        <f ca="1">SUMPRODUCT(ReactionRateK4!$F45:$V45*OFFSET(ReactionStoich!$E$5:$U$5,AH$2,0))*(TimeStep)*'Composition Moles'!$C35</f>
        <v>9.9955707903115574</v>
      </c>
      <c r="AI23" s="19">
        <f ca="1">SUMPRODUCT(ReactionRateK4!$F45:$V45*OFFSET(ReactionStoich!$E$5:$U$5,AI$2,0))*(TimeStep)*'Composition Moles'!$C35</f>
        <v>4.9676073930013986</v>
      </c>
      <c r="AJ23" s="19">
        <f ca="1">SUMPRODUCT(ReactionRateK4!$F45:$V45*OFFSET(ReactionStoich!$E$5:$U$5,AJ$2,0))*(TimeStep)*'Composition Moles'!$C35</f>
        <v>3.9981822721630191</v>
      </c>
      <c r="AK23" s="19">
        <f ca="1">SUMPRODUCT(ReactionRateK4!$F45:$V45*OFFSET(ReactionStoich!$E$5:$U$5,AK$2,0))*(TimeStep)*'Composition Moles'!$C35</f>
        <v>0</v>
      </c>
      <c r="AL23" s="19">
        <f ca="1">SUMPRODUCT(ReactionRateK4!$F45:$V45*OFFSET(ReactionStoich!$E$5:$U$5,AL$2,0))*(TimeStep)*'Composition Moles'!$C35</f>
        <v>0</v>
      </c>
      <c r="AM23" s="19">
        <f ca="1">SUMPRODUCT(ReactionRateK4!$F45:$V45*OFFSET(ReactionStoich!$E$5:$U$5,AM$2,0))*(TimeStep)*'Composition Moles'!$C35</f>
        <v>0</v>
      </c>
      <c r="AN23" s="19">
        <f ca="1">SUMPRODUCT(ReactionRateK4!$F45:$V45*OFFSET(ReactionStoich!$E$5:$U$5,AN$2,0))*(TimeStep)*'Composition Moles'!$C35</f>
        <v>0</v>
      </c>
      <c r="AO23" s="19">
        <f ca="1">SUMPRODUCT(ReactionRateK4!$F45:$V45*OFFSET(ReactionStoich!$E$5:$U$5,AO$2,0))*(TimeStep)*'Composition Moles'!$C35</f>
        <v>-0.41066114602487219</v>
      </c>
      <c r="AP23" s="19">
        <f ca="1">SUMPRODUCT(ReactionRateK4!$F45:$V45*OFFSET(ReactionStoich!$E$5:$U$5,AP$2,0))*(TimeStep)*'Composition Moles'!$C35</f>
        <v>-2.1723713289184103</v>
      </c>
      <c r="AQ23" s="19">
        <f ca="1">SUMPRODUCT(ReactionRateK4!$F45:$V45*OFFSET(ReactionStoich!$E$5:$U$5,AQ$2,0))*(TimeStep)*'Composition Moles'!$C35</f>
        <v>0</v>
      </c>
      <c r="AR23" s="19">
        <f ca="1">SUMPRODUCT(ReactionRateK4!$F45:$V45*OFFSET(ReactionStoich!$E$5:$U$5,AR$2,0))*(TimeStep)*'Composition Moles'!$C35</f>
        <v>0</v>
      </c>
      <c r="AS23" s="19">
        <f ca="1">SUMPRODUCT(ReactionRateK4!$F45:$V45*OFFSET(ReactionStoich!$E$5:$U$5,AS$2,0))*(TimeStep)*'Composition Moles'!$C35</f>
        <v>-1.5824701381425643</v>
      </c>
      <c r="AT23" s="19">
        <f ca="1">SUMPRODUCT(ReactionRateK4!$F45:$V45*OFFSET(ReactionStoich!$E$5:$U$5,AT$2,0))*(TimeStep)*'Composition Moles'!$C35</f>
        <v>-1.5824701381425643</v>
      </c>
      <c r="AU23" s="19">
        <f ca="1">SUMPRODUCT(ReactionRateK4!$F45:$V45*OFFSET(ReactionStoich!$E$5:$U$5,AU$2,0))*(TimeStep)*'Composition Moles'!$C35</f>
        <v>-1.5824701381425643</v>
      </c>
      <c r="AV23" s="19">
        <f ca="1">SUMPRODUCT(ReactionRateK4!$F45:$V45*OFFSET(ReactionStoich!$E$5:$U$5,AV$2,0))*(TimeStep)*'Composition Moles'!$C35</f>
        <v>0</v>
      </c>
      <c r="AW23" s="19">
        <f ca="1">SUMPRODUCT(ReactionRateK4!$F45:$V45*OFFSET(ReactionStoich!$E$5:$U$5,AW$2,0))*(TimeStep)*'Composition Moles'!$C35</f>
        <v>0</v>
      </c>
      <c r="AX23" s="19">
        <f ca="1">SUMPRODUCT(ReactionRateK4!$F45:$V45*OFFSET(ReactionStoich!$E$5:$U$5,AX$2,0))*(TimeStep)*'Composition Moles'!$C35</f>
        <v>0</v>
      </c>
      <c r="AY23" s="19">
        <f ca="1">SUMPRODUCT(ReactionRateK4!$F45:$V45*OFFSET(ReactionStoich!$E$5:$U$5,AY$2,0))*(TimeStep)*'Composition Moles'!$C35</f>
        <v>0</v>
      </c>
      <c r="AZ23" s="19">
        <f ca="1">SUMPRODUCT(ReactionRateK4!$F45:$V45*OFFSET(ReactionStoich!$E$5:$U$5,AZ$2,0))*(TimeStep)*'Composition Moles'!$C35</f>
        <v>0</v>
      </c>
      <c r="BA23" s="19">
        <f ca="1">SUMPRODUCT(ReactionRateK4!$F45:$V45*OFFSET(ReactionStoich!$E$5:$U$5,BA$2,0))*(TimeStep)*'Composition Moles'!$C35</f>
        <v>0</v>
      </c>
      <c r="BB23" s="19">
        <f ca="1">SUMPRODUCT(ReactionRateK4!$F45:$V45*OFFSET(ReactionStoich!$E$5:$U$5,BB$2,0))*(TimeStep)*'Composition Moles'!$C35</f>
        <v>0</v>
      </c>
      <c r="BC23" s="19">
        <f ca="1">SUMPRODUCT(ReactionRateK4!$F45:$V45*OFFSET(ReactionStoich!$E$5:$U$5,BC$2,0))*(TimeStep)*'Composition Moles'!$C35</f>
        <v>0</v>
      </c>
      <c r="BD23" s="19">
        <f ca="1">SUMPRODUCT(ReactionRateK4!$F45:$V45*OFFSET(ReactionStoich!$E$5:$U$5,BD$2,0))*(TimeStep)*'Composition Moles'!$C35</f>
        <v>0</v>
      </c>
      <c r="BE23" s="19">
        <f ca="1">SUMPRODUCT(ReactionRateK4!$F45:$V45*OFFSET(ReactionStoich!$E$5:$U$5,BE$2,0))*(TimeStep)*'Composition Moles'!$C35</f>
        <v>0</v>
      </c>
      <c r="BF23" s="19">
        <f ca="1">SUMPRODUCT(ReactionRateK4!$F45:$V45*OFFSET(ReactionStoich!$E$5:$U$5,BF$2,0))*(TimeStep)*'Composition Moles'!$C35</f>
        <v>0</v>
      </c>
      <c r="BG23" s="19">
        <f ca="1">SUMPRODUCT(ReactionRateK4!$F45:$V45*OFFSET(ReactionStoich!$E$5:$U$5,BG$2,0))*(TimeStep)*'Composition Moles'!$C35</f>
        <v>0</v>
      </c>
      <c r="BH23" s="19">
        <f ca="1">SUMPRODUCT(ReactionRateK4!$F45:$V45*OFFSET(ReactionStoich!$E$5:$U$5,BH$2,0))*(TimeStep)*'Composition Moles'!$C35</f>
        <v>0</v>
      </c>
      <c r="BI23" s="19">
        <f ca="1">SUMPRODUCT(ReactionRateK4!$F45:$V45*OFFSET(ReactionStoich!$E$5:$U$5,BI$2,0))*(TimeStep)*'Composition Moles'!$C35</f>
        <v>0</v>
      </c>
      <c r="BJ23" s="19">
        <f ca="1">SUMPRODUCT(ReactionRateK4!$F45:$V45*OFFSET(ReactionStoich!$E$5:$U$5,BJ$2,0))*(TimeStep)*'Composition Moles'!$C35</f>
        <v>0</v>
      </c>
      <c r="BK23" s="19">
        <f ca="1">SUMPRODUCT(ReactionRateK4!$F45:$V45*OFFSET(ReactionStoich!$E$5:$U$5,BK$2,0))*(TimeStep)*'Composition Moles'!$C35</f>
        <v>0</v>
      </c>
      <c r="BL23" s="19">
        <f ca="1">SUMPRODUCT(ReactionRateK4!$F45:$V45*OFFSET(ReactionStoich!$E$5:$U$5,BL$2,0))*(TimeStep)*'Composition Moles'!$C35</f>
        <v>0</v>
      </c>
      <c r="BM23" s="19">
        <f ca="1">SUMPRODUCT(ReactionRateK4!$F45:$V45*OFFSET(ReactionStoich!$E$5:$U$5,BM$2,0))*(TimeStep)*'Composition Moles'!$C35</f>
        <v>0</v>
      </c>
      <c r="BN23" s="19">
        <f ca="1">SUMPRODUCT(ReactionRateK4!$F45:$V45*OFFSET(ReactionStoich!$E$5:$U$5,BN$2,0))*(TimeStep)*'Composition Moles'!$C35</f>
        <v>0</v>
      </c>
      <c r="BO23" s="19">
        <f ca="1">SUMPRODUCT(ReactionRateK4!$F45:$V45*OFFSET(ReactionStoich!$E$5:$U$5,BO$2,0))*(TimeStep)*'Composition Moles'!$C35</f>
        <v>0</v>
      </c>
      <c r="BP23" s="19">
        <f ca="1">SUMPRODUCT(ReactionRateK4!$F45:$V45*OFFSET(ReactionStoich!$E$5:$U$5,BP$2,0))*(TimeStep)*'Composition Moles'!$C35</f>
        <v>0</v>
      </c>
      <c r="BQ23" s="19">
        <f ca="1">SUMPRODUCT(ReactionRateK4!$F45:$V45*OFFSET(ReactionStoich!$E$5:$U$5,BQ$2,0))*(TimeStep)*'Composition Moles'!$C35</f>
        <v>0</v>
      </c>
      <c r="BR23" s="19">
        <f ca="1">SUMPRODUCT(ReactionRateK4!$F45:$V45*OFFSET(ReactionStoich!$E$5:$U$5,BR$2,0))*(TimeStep)*'Composition Moles'!$C35</f>
        <v>0</v>
      </c>
      <c r="BS23" s="19">
        <f ca="1">SUMPRODUCT(ReactionRateK4!$F45:$V45*OFFSET(ReactionStoich!$E$5:$U$5,BS$2,0))*(TimeStep)*'Composition Moles'!$C35</f>
        <v>0</v>
      </c>
      <c r="BT23" s="19">
        <f ca="1">SUMPRODUCT(ReactionRateK4!$F45:$V45*OFFSET(ReactionStoich!$E$5:$U$5,BT$2,0))*(TimeStep)*'Composition Moles'!$C35</f>
        <v>0</v>
      </c>
      <c r="BU23" s="19">
        <f ca="1">SUMPRODUCT(ReactionRateK4!$F45:$V45*OFFSET(ReactionStoich!$E$5:$U$5,BU$2,0))*(TimeStep)*'Composition Moles'!$C35</f>
        <v>0</v>
      </c>
      <c r="BV23" s="19">
        <f ca="1">SUMPRODUCT(ReactionRateK4!$F45:$V45*OFFSET(ReactionStoich!$E$5:$U$5,BV$2,0))*(TimeStep)*'Composition Moles'!$C35</f>
        <v>0</v>
      </c>
      <c r="BW23" s="19">
        <f ca="1">SUMPRODUCT(ReactionRateK4!$F45:$V45*OFFSET(ReactionStoich!$E$5:$U$5,BW$2,0))*(TimeStep)*'Composition Moles'!$C35</f>
        <v>0</v>
      </c>
    </row>
    <row r="24" spans="1:75">
      <c r="A24">
        <f>ReactionRateK1!A46</f>
        <v>0.70000000000000007</v>
      </c>
      <c r="B24" s="20">
        <f t="shared" ca="1" si="5"/>
        <v>-81324.918488302355</v>
      </c>
      <c r="C24" s="20">
        <f ca="1">'Composition Moles'!BZ36</f>
        <v>143643.08936914729</v>
      </c>
      <c r="D24" s="26">
        <f t="shared" ca="1" si="6"/>
        <v>0.56615963110697276</v>
      </c>
      <c r="F24" s="19">
        <f ca="1">SUMPRODUCT(ReactionRateK4!$F46:$V46*OFFSET(ReactionStoich!$E$5:$U$5,F$2,0))*(TimeStep)*'Composition Moles'!$C36</f>
        <v>-3.764371874649223</v>
      </c>
      <c r="G24" s="19">
        <f ca="1">SUMPRODUCT(ReactionRateK4!$F46:$V46*OFFSET(ReactionStoich!$E$5:$U$5,G$2,0))*(TimeStep)*'Composition Moles'!$C36</f>
        <v>0</v>
      </c>
      <c r="H24" s="19">
        <f ca="1">SUMPRODUCT(ReactionRateK4!$F46:$V46*OFFSET(ReactionStoich!$E$5:$U$5,H$2,0))*(TimeStep)*'Composition Moles'!$C36</f>
        <v>3.4039579671221296</v>
      </c>
      <c r="I24" s="19">
        <f ca="1">SUMPRODUCT(ReactionRateK4!$F46:$V46*OFFSET(ReactionStoich!$E$5:$U$5,I$2,0))*(TimeStep)*'Composition Moles'!$C36</f>
        <v>0.3604139075270924</v>
      </c>
      <c r="J24" s="19">
        <f ca="1">SUMPRODUCT(ReactionRateK4!$F46:$V46*OFFSET(ReactionStoich!$E$5:$U$5,J$2,0))*(TimeStep)*'Composition Moles'!$C36</f>
        <v>0</v>
      </c>
      <c r="K24" s="19">
        <f ca="1">SUMPRODUCT(ReactionRateK4!$F46:$V46*OFFSET(ReactionStoich!$E$5:$U$5,K$2,0))*(TimeStep)*'Composition Moles'!$C36</f>
        <v>0</v>
      </c>
      <c r="L24" s="19">
        <f ca="1">SUMPRODUCT(ReactionRateK4!$F46:$V46*OFFSET(ReactionStoich!$E$5:$U$5,L$2,0))*(TimeStep)*'Composition Moles'!$C36</f>
        <v>0</v>
      </c>
      <c r="M24" s="19">
        <f ca="1">SUMPRODUCT(ReactionRateK4!$F46:$V46*OFFSET(ReactionStoich!$E$5:$U$5,M$2,0))*(TimeStep)*'Composition Moles'!$C36</f>
        <v>0</v>
      </c>
      <c r="N24" s="19">
        <f ca="1">SUMPRODUCT(ReactionRateK4!$F46:$V46*OFFSET(ReactionStoich!$E$5:$U$5,N$2,0))*(TimeStep)*'Composition Moles'!$C36</f>
        <v>0</v>
      </c>
      <c r="O24" s="19">
        <f ca="1">SUMPRODUCT(ReactionRateK4!$F46:$V46*OFFSET(ReactionStoich!$E$5:$U$5,O$2,0))*(TimeStep)*'Composition Moles'!$C36</f>
        <v>0</v>
      </c>
      <c r="P24" s="19">
        <f ca="1">SUMPRODUCT(ReactionRateK4!$F46:$V46*OFFSET(ReactionStoich!$E$5:$U$5,P$2,0))*(TimeStep)*'Composition Moles'!$C36</f>
        <v>0</v>
      </c>
      <c r="Q24" s="19">
        <f ca="1">SUMPRODUCT(ReactionRateK4!$F46:$V46*OFFSET(ReactionStoich!$E$5:$U$5,Q$2,0))*(TimeStep)*'Composition Moles'!$C36</f>
        <v>0</v>
      </c>
      <c r="R24" s="19">
        <f ca="1">SUMPRODUCT(ReactionRateK4!$F46:$V46*OFFSET(ReactionStoich!$E$5:$U$5,R$2,0))*(TimeStep)*'Composition Moles'!$C36</f>
        <v>0</v>
      </c>
      <c r="S24" s="19">
        <f ca="1">SUMPRODUCT(ReactionRateK4!$F46:$V46*OFFSET(ReactionStoich!$E$5:$U$5,S$2,0))*(TimeStep)*'Composition Moles'!$C36</f>
        <v>13.682714986125481</v>
      </c>
      <c r="T24" s="19">
        <f ca="1">SUMPRODUCT(ReactionRateK4!$F46:$V46*OFFSET(ReactionStoich!$E$5:$U$5,T$2,0))*(TimeStep)*'Composition Moles'!$C36</f>
        <v>0</v>
      </c>
      <c r="U24" s="19">
        <f ca="1">SUMPRODUCT(ReactionRateK4!$F46:$V46*OFFSET(ReactionStoich!$E$5:$U$5,U$2,0))*(TimeStep)*'Composition Moles'!$C36</f>
        <v>0</v>
      </c>
      <c r="V24" s="19">
        <f ca="1">SUMPRODUCT(ReactionRateK4!$F46:$V46*OFFSET(ReactionStoich!$E$5:$U$5,V$2,0))*(TimeStep)*'Composition Moles'!$C36</f>
        <v>0</v>
      </c>
      <c r="W24" s="19">
        <f ca="1">SUMPRODUCT(ReactionRateK4!$F46:$V46*OFFSET(ReactionStoich!$E$5:$U$5,W$2,0))*(TimeStep)*'Composition Moles'!$C36</f>
        <v>0</v>
      </c>
      <c r="X24" s="19">
        <f ca="1">SUMPRODUCT(ReactionRateK4!$F46:$V46*OFFSET(ReactionStoich!$E$5:$U$5,X$2,0))*(TimeStep)*'Composition Moles'!$C36</f>
        <v>0</v>
      </c>
      <c r="Y24" s="19">
        <f ca="1">SUMPRODUCT(ReactionRateK4!$F46:$V46*OFFSET(ReactionStoich!$E$5:$U$5,Y$2,0))*(TimeStep)*'Composition Moles'!$C36</f>
        <v>-26.554807603955659</v>
      </c>
      <c r="Z24" s="19">
        <f ca="1">SUMPRODUCT(ReactionRateK4!$F46:$V46*OFFSET(ReactionStoich!$E$5:$U$5,Z$2,0))*(TimeStep)*'Composition Moles'!$C36</f>
        <v>0</v>
      </c>
      <c r="AA24" s="19">
        <f ca="1">SUMPRODUCT(ReactionRateK4!$F46:$V46*OFFSET(ReactionStoich!$E$5:$U$5,AA$2,0))*(TimeStep)*'Composition Moles'!$C36</f>
        <v>0</v>
      </c>
      <c r="AB24" s="19">
        <f ca="1">SUMPRODUCT(ReactionRateK4!$F46:$V46*OFFSET(ReactionStoich!$E$5:$U$5,AB$2,0))*(TimeStep)*'Composition Moles'!$C36</f>
        <v>0</v>
      </c>
      <c r="AC24" s="19">
        <f ca="1">SUMPRODUCT(ReactionRateK4!$F46:$V46*OFFSET(ReactionStoich!$E$5:$U$5,AC$2,0))*(TimeStep)*'Composition Moles'!$C36</f>
        <v>0</v>
      </c>
      <c r="AD24" s="19">
        <f ca="1">SUMPRODUCT(ReactionRateK4!$F46:$V46*OFFSET(ReactionStoich!$E$5:$U$5,AD$2,0))*(TimeStep)*'Composition Moles'!$C36</f>
        <v>0</v>
      </c>
      <c r="AE24" s="19">
        <f ca="1">SUMPRODUCT(ReactionRateK4!$F46:$V46*OFFSET(ReactionStoich!$E$5:$U$5,AE$2,0))*(TimeStep)*'Composition Moles'!$C36</f>
        <v>0</v>
      </c>
      <c r="AF24" s="19">
        <f ca="1">SUMPRODUCT(ReactionRateK4!$F46:$V46*OFFSET(ReactionStoich!$E$5:$U$5,AF$2,0))*(TimeStep)*'Composition Moles'!$C36</f>
        <v>0</v>
      </c>
      <c r="AG24" s="19">
        <f ca="1">SUMPRODUCT(ReactionRateK4!$F46:$V46*OFFSET(ReactionStoich!$E$5:$U$5,AG$2,0))*(TimeStep)*'Composition Moles'!$C36</f>
        <v>1.4178286673525267</v>
      </c>
      <c r="AH24" s="19">
        <f ca="1">SUMPRODUCT(ReactionRateK4!$F46:$V46*OFFSET(ReactionStoich!$E$5:$U$5,AH$2,0))*(TimeStep)*'Composition Moles'!$C36</f>
        <v>9.6066380876369646</v>
      </c>
      <c r="AI24" s="19">
        <f ca="1">SUMPRODUCT(ReactionRateK4!$F46:$V46*OFFSET(ReactionStoich!$E$5:$U$5,AI$2,0))*(TimeStep)*'Composition Moles'!$C36</f>
        <v>5.0067235435021109</v>
      </c>
      <c r="AJ24" s="19">
        <f ca="1">SUMPRODUCT(ReactionRateK4!$F46:$V46*OFFSET(ReactionStoich!$E$5:$U$5,AJ$2,0))*(TimeStep)*'Composition Moles'!$C36</f>
        <v>3.9194376078688231</v>
      </c>
      <c r="AK24" s="19">
        <f ca="1">SUMPRODUCT(ReactionRateK4!$F46:$V46*OFFSET(ReactionStoich!$E$5:$U$5,AK$2,0))*(TimeStep)*'Composition Moles'!$C36</f>
        <v>0</v>
      </c>
      <c r="AL24" s="19">
        <f ca="1">SUMPRODUCT(ReactionRateK4!$F46:$V46*OFFSET(ReactionStoich!$E$5:$U$5,AL$2,0))*(TimeStep)*'Composition Moles'!$C36</f>
        <v>0</v>
      </c>
      <c r="AM24" s="19">
        <f ca="1">SUMPRODUCT(ReactionRateK4!$F46:$V46*OFFSET(ReactionStoich!$E$5:$U$5,AM$2,0))*(TimeStep)*'Composition Moles'!$C36</f>
        <v>0</v>
      </c>
      <c r="AN24" s="19">
        <f ca="1">SUMPRODUCT(ReactionRateK4!$F46:$V46*OFFSET(ReactionStoich!$E$5:$U$5,AN$2,0))*(TimeStep)*'Composition Moles'!$C36</f>
        <v>0</v>
      </c>
      <c r="AO24" s="19">
        <f ca="1">SUMPRODUCT(ReactionRateK4!$F46:$V46*OFFSET(ReactionStoich!$E$5:$U$5,AO$2,0))*(TimeStep)*'Composition Moles'!$C36</f>
        <v>-0.3604139075270924</v>
      </c>
      <c r="AP24" s="19">
        <f ca="1">SUMPRODUCT(ReactionRateK4!$F46:$V46*OFFSET(ReactionStoich!$E$5:$U$5,AP$2,0))*(TimeStep)*'Composition Moles'!$C36</f>
        <v>-2.1015123567895353</v>
      </c>
      <c r="AQ24" s="19">
        <f ca="1">SUMPRODUCT(ReactionRateK4!$F46:$V46*OFFSET(ReactionStoich!$E$5:$U$5,AQ$2,0))*(TimeStep)*'Composition Moles'!$C36</f>
        <v>0</v>
      </c>
      <c r="AR24" s="19">
        <f ca="1">SUMPRODUCT(ReactionRateK4!$F46:$V46*OFFSET(ReactionStoich!$E$5:$U$5,AR$2,0))*(TimeStep)*'Composition Moles'!$C36</f>
        <v>0</v>
      </c>
      <c r="AS24" s="19">
        <f ca="1">SUMPRODUCT(ReactionRateK4!$F46:$V46*OFFSET(ReactionStoich!$E$5:$U$5,AS$2,0))*(TimeStep)*'Composition Moles'!$C36</f>
        <v>-1.538869674737871</v>
      </c>
      <c r="AT24" s="19">
        <f ca="1">SUMPRODUCT(ReactionRateK4!$F46:$V46*OFFSET(ReactionStoich!$E$5:$U$5,AT$2,0))*(TimeStep)*'Composition Moles'!$C36</f>
        <v>-1.538869674737871</v>
      </c>
      <c r="AU24" s="19">
        <f ca="1">SUMPRODUCT(ReactionRateK4!$F46:$V46*OFFSET(ReactionStoich!$E$5:$U$5,AU$2,0))*(TimeStep)*'Composition Moles'!$C36</f>
        <v>-1.538869674737871</v>
      </c>
      <c r="AV24" s="19">
        <f ca="1">SUMPRODUCT(ReactionRateK4!$F46:$V46*OFFSET(ReactionStoich!$E$5:$U$5,AV$2,0))*(TimeStep)*'Composition Moles'!$C36</f>
        <v>0</v>
      </c>
      <c r="AW24" s="19">
        <f ca="1">SUMPRODUCT(ReactionRateK4!$F46:$V46*OFFSET(ReactionStoich!$E$5:$U$5,AW$2,0))*(TimeStep)*'Composition Moles'!$C36</f>
        <v>0</v>
      </c>
      <c r="AX24" s="19">
        <f ca="1">SUMPRODUCT(ReactionRateK4!$F46:$V46*OFFSET(ReactionStoich!$E$5:$U$5,AX$2,0))*(TimeStep)*'Composition Moles'!$C36</f>
        <v>0</v>
      </c>
      <c r="AY24" s="19">
        <f ca="1">SUMPRODUCT(ReactionRateK4!$F46:$V46*OFFSET(ReactionStoich!$E$5:$U$5,AY$2,0))*(TimeStep)*'Composition Moles'!$C36</f>
        <v>0</v>
      </c>
      <c r="AZ24" s="19">
        <f ca="1">SUMPRODUCT(ReactionRateK4!$F46:$V46*OFFSET(ReactionStoich!$E$5:$U$5,AZ$2,0))*(TimeStep)*'Composition Moles'!$C36</f>
        <v>0</v>
      </c>
      <c r="BA24" s="19">
        <f ca="1">SUMPRODUCT(ReactionRateK4!$F46:$V46*OFFSET(ReactionStoich!$E$5:$U$5,BA$2,0))*(TimeStep)*'Composition Moles'!$C36</f>
        <v>0</v>
      </c>
      <c r="BB24" s="19">
        <f ca="1">SUMPRODUCT(ReactionRateK4!$F46:$V46*OFFSET(ReactionStoich!$E$5:$U$5,BB$2,0))*(TimeStep)*'Composition Moles'!$C36</f>
        <v>0</v>
      </c>
      <c r="BC24" s="19">
        <f ca="1">SUMPRODUCT(ReactionRateK4!$F46:$V46*OFFSET(ReactionStoich!$E$5:$U$5,BC$2,0))*(TimeStep)*'Composition Moles'!$C36</f>
        <v>0</v>
      </c>
      <c r="BD24" s="19">
        <f ca="1">SUMPRODUCT(ReactionRateK4!$F46:$V46*OFFSET(ReactionStoich!$E$5:$U$5,BD$2,0))*(TimeStep)*'Composition Moles'!$C36</f>
        <v>0</v>
      </c>
      <c r="BE24" s="19">
        <f ca="1">SUMPRODUCT(ReactionRateK4!$F46:$V46*OFFSET(ReactionStoich!$E$5:$U$5,BE$2,0))*(TimeStep)*'Composition Moles'!$C36</f>
        <v>0</v>
      </c>
      <c r="BF24" s="19">
        <f ca="1">SUMPRODUCT(ReactionRateK4!$F46:$V46*OFFSET(ReactionStoich!$E$5:$U$5,BF$2,0))*(TimeStep)*'Composition Moles'!$C36</f>
        <v>0</v>
      </c>
      <c r="BG24" s="19">
        <f ca="1">SUMPRODUCT(ReactionRateK4!$F46:$V46*OFFSET(ReactionStoich!$E$5:$U$5,BG$2,0))*(TimeStep)*'Composition Moles'!$C36</f>
        <v>0</v>
      </c>
      <c r="BH24" s="19">
        <f ca="1">SUMPRODUCT(ReactionRateK4!$F46:$V46*OFFSET(ReactionStoich!$E$5:$U$5,BH$2,0))*(TimeStep)*'Composition Moles'!$C36</f>
        <v>0</v>
      </c>
      <c r="BI24" s="19">
        <f ca="1">SUMPRODUCT(ReactionRateK4!$F46:$V46*OFFSET(ReactionStoich!$E$5:$U$5,BI$2,0))*(TimeStep)*'Composition Moles'!$C36</f>
        <v>0</v>
      </c>
      <c r="BJ24" s="19">
        <f ca="1">SUMPRODUCT(ReactionRateK4!$F46:$V46*OFFSET(ReactionStoich!$E$5:$U$5,BJ$2,0))*(TimeStep)*'Composition Moles'!$C36</f>
        <v>0</v>
      </c>
      <c r="BK24" s="19">
        <f ca="1">SUMPRODUCT(ReactionRateK4!$F46:$V46*OFFSET(ReactionStoich!$E$5:$U$5,BK$2,0))*(TimeStep)*'Composition Moles'!$C36</f>
        <v>0</v>
      </c>
      <c r="BL24" s="19">
        <f ca="1">SUMPRODUCT(ReactionRateK4!$F46:$V46*OFFSET(ReactionStoich!$E$5:$U$5,BL$2,0))*(TimeStep)*'Composition Moles'!$C36</f>
        <v>0</v>
      </c>
      <c r="BM24" s="19">
        <f ca="1">SUMPRODUCT(ReactionRateK4!$F46:$V46*OFFSET(ReactionStoich!$E$5:$U$5,BM$2,0))*(TimeStep)*'Composition Moles'!$C36</f>
        <v>0</v>
      </c>
      <c r="BN24" s="19">
        <f ca="1">SUMPRODUCT(ReactionRateK4!$F46:$V46*OFFSET(ReactionStoich!$E$5:$U$5,BN$2,0))*(TimeStep)*'Composition Moles'!$C36</f>
        <v>0</v>
      </c>
      <c r="BO24" s="19">
        <f ca="1">SUMPRODUCT(ReactionRateK4!$F46:$V46*OFFSET(ReactionStoich!$E$5:$U$5,BO$2,0))*(TimeStep)*'Composition Moles'!$C36</f>
        <v>0</v>
      </c>
      <c r="BP24" s="19">
        <f ca="1">SUMPRODUCT(ReactionRateK4!$F46:$V46*OFFSET(ReactionStoich!$E$5:$U$5,BP$2,0))*(TimeStep)*'Composition Moles'!$C36</f>
        <v>0</v>
      </c>
      <c r="BQ24" s="19">
        <f ca="1">SUMPRODUCT(ReactionRateK4!$F46:$V46*OFFSET(ReactionStoich!$E$5:$U$5,BQ$2,0))*(TimeStep)*'Composition Moles'!$C36</f>
        <v>0</v>
      </c>
      <c r="BR24" s="19">
        <f ca="1">SUMPRODUCT(ReactionRateK4!$F46:$V46*OFFSET(ReactionStoich!$E$5:$U$5,BR$2,0))*(TimeStep)*'Composition Moles'!$C36</f>
        <v>0</v>
      </c>
      <c r="BS24" s="19">
        <f ca="1">SUMPRODUCT(ReactionRateK4!$F46:$V46*OFFSET(ReactionStoich!$E$5:$U$5,BS$2,0))*(TimeStep)*'Composition Moles'!$C36</f>
        <v>0</v>
      </c>
      <c r="BT24" s="19">
        <f ca="1">SUMPRODUCT(ReactionRateK4!$F46:$V46*OFFSET(ReactionStoich!$E$5:$U$5,BT$2,0))*(TimeStep)*'Composition Moles'!$C36</f>
        <v>0</v>
      </c>
      <c r="BU24" s="19">
        <f ca="1">SUMPRODUCT(ReactionRateK4!$F46:$V46*OFFSET(ReactionStoich!$E$5:$U$5,BU$2,0))*(TimeStep)*'Composition Moles'!$C36</f>
        <v>0</v>
      </c>
      <c r="BV24" s="19">
        <f ca="1">SUMPRODUCT(ReactionRateK4!$F46:$V46*OFFSET(ReactionStoich!$E$5:$U$5,BV$2,0))*(TimeStep)*'Composition Moles'!$C36</f>
        <v>0</v>
      </c>
      <c r="BW24" s="19">
        <f ca="1">SUMPRODUCT(ReactionRateK4!$F46:$V46*OFFSET(ReactionStoich!$E$5:$U$5,BW$2,0))*(TimeStep)*'Composition Moles'!$C36</f>
        <v>0</v>
      </c>
    </row>
    <row r="25" spans="1:75">
      <c r="A25">
        <f>ReactionRateK1!A47</f>
        <v>0.75000000000000011</v>
      </c>
      <c r="B25" s="20">
        <f t="shared" ca="1" si="5"/>
        <v>-78478.617709460479</v>
      </c>
      <c r="C25" s="20">
        <f ca="1">'Composition Moles'!BZ37</f>
        <v>143652.99997077396</v>
      </c>
      <c r="D25" s="26">
        <f t="shared" ca="1" si="6"/>
        <v>0.54630684862430201</v>
      </c>
      <c r="F25" s="19">
        <f ca="1">SUMPRODUCT(ReactionRateK4!$F47:$V47*OFFSET(ReactionStoich!$E$5:$U$5,F$2,0))*(TimeStep)*'Composition Moles'!$C37</f>
        <v>-3.525204076056816</v>
      </c>
      <c r="G25" s="19">
        <f ca="1">SUMPRODUCT(ReactionRateK4!$F47:$V47*OFFSET(ReactionStoich!$E$5:$U$5,G$2,0))*(TimeStep)*'Composition Moles'!$C37</f>
        <v>0</v>
      </c>
      <c r="H25" s="19">
        <f ca="1">SUMPRODUCT(ReactionRateK4!$F47:$V47*OFFSET(ReactionStoich!$E$5:$U$5,H$2,0))*(TimeStep)*'Composition Moles'!$C37</f>
        <v>3.2082339520730301</v>
      </c>
      <c r="I25" s="19">
        <f ca="1">SUMPRODUCT(ReactionRateK4!$F47:$V47*OFFSET(ReactionStoich!$E$5:$U$5,I$2,0))*(TimeStep)*'Composition Moles'!$C37</f>
        <v>0.31697012398378593</v>
      </c>
      <c r="J25" s="19">
        <f ca="1">SUMPRODUCT(ReactionRateK4!$F47:$V47*OFFSET(ReactionStoich!$E$5:$U$5,J$2,0))*(TimeStep)*'Composition Moles'!$C37</f>
        <v>0</v>
      </c>
      <c r="K25" s="19">
        <f ca="1">SUMPRODUCT(ReactionRateK4!$F47:$V47*OFFSET(ReactionStoich!$E$5:$U$5,K$2,0))*(TimeStep)*'Composition Moles'!$C37</f>
        <v>0</v>
      </c>
      <c r="L25" s="19">
        <f ca="1">SUMPRODUCT(ReactionRateK4!$F47:$V47*OFFSET(ReactionStoich!$E$5:$U$5,L$2,0))*(TimeStep)*'Composition Moles'!$C37</f>
        <v>0</v>
      </c>
      <c r="M25" s="19">
        <f ca="1">SUMPRODUCT(ReactionRateK4!$F47:$V47*OFFSET(ReactionStoich!$E$5:$U$5,M$2,0))*(TimeStep)*'Composition Moles'!$C37</f>
        <v>0</v>
      </c>
      <c r="N25" s="19">
        <f ca="1">SUMPRODUCT(ReactionRateK4!$F47:$V47*OFFSET(ReactionStoich!$E$5:$U$5,N$2,0))*(TimeStep)*'Composition Moles'!$C37</f>
        <v>0</v>
      </c>
      <c r="O25" s="19">
        <f ca="1">SUMPRODUCT(ReactionRateK4!$F47:$V47*OFFSET(ReactionStoich!$E$5:$U$5,O$2,0))*(TimeStep)*'Composition Moles'!$C37</f>
        <v>0</v>
      </c>
      <c r="P25" s="19">
        <f ca="1">SUMPRODUCT(ReactionRateK4!$F47:$V47*OFFSET(ReactionStoich!$E$5:$U$5,P$2,0))*(TimeStep)*'Composition Moles'!$C37</f>
        <v>0</v>
      </c>
      <c r="Q25" s="19">
        <f ca="1">SUMPRODUCT(ReactionRateK4!$F47:$V47*OFFSET(ReactionStoich!$E$5:$U$5,Q$2,0))*(TimeStep)*'Composition Moles'!$C37</f>
        <v>0</v>
      </c>
      <c r="R25" s="19">
        <f ca="1">SUMPRODUCT(ReactionRateK4!$F47:$V47*OFFSET(ReactionStoich!$E$5:$U$5,R$2,0))*(TimeStep)*'Composition Moles'!$C37</f>
        <v>0</v>
      </c>
      <c r="S25" s="19">
        <f ca="1">SUMPRODUCT(ReactionRateK4!$F47:$V47*OFFSET(ReactionStoich!$E$5:$U$5,S$2,0))*(TimeStep)*'Composition Moles'!$C37</f>
        <v>12.997302150813777</v>
      </c>
      <c r="T25" s="19">
        <f ca="1">SUMPRODUCT(ReactionRateK4!$F47:$V47*OFFSET(ReactionStoich!$E$5:$U$5,T$2,0))*(TimeStep)*'Composition Moles'!$C37</f>
        <v>0</v>
      </c>
      <c r="U25" s="19">
        <f ca="1">SUMPRODUCT(ReactionRateK4!$F47:$V47*OFFSET(ReactionStoich!$E$5:$U$5,U$2,0))*(TimeStep)*'Composition Moles'!$C37</f>
        <v>0</v>
      </c>
      <c r="V25" s="19">
        <f ca="1">SUMPRODUCT(ReactionRateK4!$F47:$V47*OFFSET(ReactionStoich!$E$5:$U$5,V$2,0))*(TimeStep)*'Composition Moles'!$C37</f>
        <v>0</v>
      </c>
      <c r="W25" s="19">
        <f ca="1">SUMPRODUCT(ReactionRateK4!$F47:$V47*OFFSET(ReactionStoich!$E$5:$U$5,W$2,0))*(TimeStep)*'Composition Moles'!$C37</f>
        <v>0</v>
      </c>
      <c r="X25" s="19">
        <f ca="1">SUMPRODUCT(ReactionRateK4!$F47:$V47*OFFSET(ReactionStoich!$E$5:$U$5,X$2,0))*(TimeStep)*'Composition Moles'!$C37</f>
        <v>0</v>
      </c>
      <c r="Y25" s="19">
        <f ca="1">SUMPRODUCT(ReactionRateK4!$F47:$V47*OFFSET(ReactionStoich!$E$5:$U$5,Y$2,0))*(TimeStep)*'Composition Moles'!$C37</f>
        <v>-25.466859494605359</v>
      </c>
      <c r="Z25" s="19">
        <f ca="1">SUMPRODUCT(ReactionRateK4!$F47:$V47*OFFSET(ReactionStoich!$E$5:$U$5,Z$2,0))*(TimeStep)*'Composition Moles'!$C37</f>
        <v>0</v>
      </c>
      <c r="AA25" s="19">
        <f ca="1">SUMPRODUCT(ReactionRateK4!$F47:$V47*OFFSET(ReactionStoich!$E$5:$U$5,AA$2,0))*(TimeStep)*'Composition Moles'!$C37</f>
        <v>0</v>
      </c>
      <c r="AB25" s="19">
        <f ca="1">SUMPRODUCT(ReactionRateK4!$F47:$V47*OFFSET(ReactionStoich!$E$5:$U$5,AB$2,0))*(TimeStep)*'Composition Moles'!$C37</f>
        <v>0</v>
      </c>
      <c r="AC25" s="19">
        <f ca="1">SUMPRODUCT(ReactionRateK4!$F47:$V47*OFFSET(ReactionStoich!$E$5:$U$5,AC$2,0))*(TimeStep)*'Composition Moles'!$C37</f>
        <v>0</v>
      </c>
      <c r="AD25" s="19">
        <f ca="1">SUMPRODUCT(ReactionRateK4!$F47:$V47*OFFSET(ReactionStoich!$E$5:$U$5,AD$2,0))*(TimeStep)*'Composition Moles'!$C37</f>
        <v>0</v>
      </c>
      <c r="AE25" s="19">
        <f ca="1">SUMPRODUCT(ReactionRateK4!$F47:$V47*OFFSET(ReactionStoich!$E$5:$U$5,AE$2,0))*(TimeStep)*'Composition Moles'!$C37</f>
        <v>0</v>
      </c>
      <c r="AF25" s="19">
        <f ca="1">SUMPRODUCT(ReactionRateK4!$F47:$V47*OFFSET(ReactionStoich!$E$5:$U$5,AF$2,0))*(TimeStep)*'Composition Moles'!$C37</f>
        <v>0</v>
      </c>
      <c r="AG25" s="19">
        <f ca="1">SUMPRODUCT(ReactionRateK4!$F47:$V47*OFFSET(ReactionStoich!$E$5:$U$5,AG$2,0))*(TimeStep)*'Composition Moles'!$C37</f>
        <v>1.1873208862438183</v>
      </c>
      <c r="AH25" s="19">
        <f ca="1">SUMPRODUCT(ReactionRateK4!$F47:$V47*OFFSET(ReactionStoich!$E$5:$U$5,AH$2,0))*(TimeStep)*'Composition Moles'!$C37</f>
        <v>9.2271682006007261</v>
      </c>
      <c r="AI25" s="19">
        <f ca="1">SUMPRODUCT(ReactionRateK4!$F47:$V47*OFFSET(ReactionStoich!$E$5:$U$5,AI$2,0))*(TimeStep)*'Composition Moles'!$C37</f>
        <v>5.0508235887438548</v>
      </c>
      <c r="AJ25" s="19">
        <f ca="1">SUMPRODUCT(ReactionRateK4!$F47:$V47*OFFSET(ReactionStoich!$E$5:$U$5,AJ$2,0))*(TimeStep)*'Composition Moles'!$C37</f>
        <v>3.8438781372783972</v>
      </c>
      <c r="AK25" s="19">
        <f ca="1">SUMPRODUCT(ReactionRateK4!$F47:$V47*OFFSET(ReactionStoich!$E$5:$U$5,AK$2,0))*(TimeStep)*'Composition Moles'!$C37</f>
        <v>0</v>
      </c>
      <c r="AL25" s="19">
        <f ca="1">SUMPRODUCT(ReactionRateK4!$F47:$V47*OFFSET(ReactionStoich!$E$5:$U$5,AL$2,0))*(TimeStep)*'Composition Moles'!$C37</f>
        <v>0</v>
      </c>
      <c r="AM25" s="19">
        <f ca="1">SUMPRODUCT(ReactionRateK4!$F47:$V47*OFFSET(ReactionStoich!$E$5:$U$5,AM$2,0))*(TimeStep)*'Composition Moles'!$C37</f>
        <v>0</v>
      </c>
      <c r="AN25" s="19">
        <f ca="1">SUMPRODUCT(ReactionRateK4!$F47:$V47*OFFSET(ReactionStoich!$E$5:$U$5,AN$2,0))*(TimeStep)*'Composition Moles'!$C37</f>
        <v>0</v>
      </c>
      <c r="AO25" s="19">
        <f ca="1">SUMPRODUCT(ReactionRateK4!$F47:$V47*OFFSET(ReactionStoich!$E$5:$U$5,AO$2,0))*(TimeStep)*'Composition Moles'!$C37</f>
        <v>-0.31697012398378593</v>
      </c>
      <c r="AP25" s="19">
        <f ca="1">SUMPRODUCT(ReactionRateK4!$F47:$V47*OFFSET(ReactionStoich!$E$5:$U$5,AP$2,0))*(TimeStep)*'Composition Moles'!$C37</f>
        <v>-2.0313702054820868</v>
      </c>
      <c r="AQ25" s="19">
        <f ca="1">SUMPRODUCT(ReactionRateK4!$F47:$V47*OFFSET(ReactionStoich!$E$5:$U$5,AQ$2,0))*(TimeStep)*'Composition Moles'!$C37</f>
        <v>0</v>
      </c>
      <c r="AR25" s="19">
        <f ca="1">SUMPRODUCT(ReactionRateK4!$F47:$V47*OFFSET(ReactionStoich!$E$5:$U$5,AR$2,0))*(TimeStep)*'Composition Moles'!$C37</f>
        <v>0</v>
      </c>
      <c r="AS25" s="19">
        <f ca="1">SUMPRODUCT(ReactionRateK4!$F47:$V47*OFFSET(ReactionStoich!$E$5:$U$5,AS$2,0))*(TimeStep)*'Composition Moles'!$C37</f>
        <v>-1.4970977132031154</v>
      </c>
      <c r="AT25" s="19">
        <f ca="1">SUMPRODUCT(ReactionRateK4!$F47:$V47*OFFSET(ReactionStoich!$E$5:$U$5,AT$2,0))*(TimeStep)*'Composition Moles'!$C37</f>
        <v>-1.4970977132031154</v>
      </c>
      <c r="AU25" s="19">
        <f ca="1">SUMPRODUCT(ReactionRateK4!$F47:$V47*OFFSET(ReactionStoich!$E$5:$U$5,AU$2,0))*(TimeStep)*'Composition Moles'!$C37</f>
        <v>-1.4970977132031154</v>
      </c>
      <c r="AV25" s="19">
        <f ca="1">SUMPRODUCT(ReactionRateK4!$F47:$V47*OFFSET(ReactionStoich!$E$5:$U$5,AV$2,0))*(TimeStep)*'Composition Moles'!$C37</f>
        <v>0</v>
      </c>
      <c r="AW25" s="19">
        <f ca="1">SUMPRODUCT(ReactionRateK4!$F47:$V47*OFFSET(ReactionStoich!$E$5:$U$5,AW$2,0))*(TimeStep)*'Composition Moles'!$C37</f>
        <v>0</v>
      </c>
      <c r="AX25" s="19">
        <f ca="1">SUMPRODUCT(ReactionRateK4!$F47:$V47*OFFSET(ReactionStoich!$E$5:$U$5,AX$2,0))*(TimeStep)*'Composition Moles'!$C37</f>
        <v>0</v>
      </c>
      <c r="AY25" s="19">
        <f ca="1">SUMPRODUCT(ReactionRateK4!$F47:$V47*OFFSET(ReactionStoich!$E$5:$U$5,AY$2,0))*(TimeStep)*'Composition Moles'!$C37</f>
        <v>0</v>
      </c>
      <c r="AZ25" s="19">
        <f ca="1">SUMPRODUCT(ReactionRateK4!$F47:$V47*OFFSET(ReactionStoich!$E$5:$U$5,AZ$2,0))*(TimeStep)*'Composition Moles'!$C37</f>
        <v>0</v>
      </c>
      <c r="BA25" s="19">
        <f ca="1">SUMPRODUCT(ReactionRateK4!$F47:$V47*OFFSET(ReactionStoich!$E$5:$U$5,BA$2,0))*(TimeStep)*'Composition Moles'!$C37</f>
        <v>0</v>
      </c>
      <c r="BB25" s="19">
        <f ca="1">SUMPRODUCT(ReactionRateK4!$F47:$V47*OFFSET(ReactionStoich!$E$5:$U$5,BB$2,0))*(TimeStep)*'Composition Moles'!$C37</f>
        <v>0</v>
      </c>
      <c r="BC25" s="19">
        <f ca="1">SUMPRODUCT(ReactionRateK4!$F47:$V47*OFFSET(ReactionStoich!$E$5:$U$5,BC$2,0))*(TimeStep)*'Composition Moles'!$C37</f>
        <v>0</v>
      </c>
      <c r="BD25" s="19">
        <f ca="1">SUMPRODUCT(ReactionRateK4!$F47:$V47*OFFSET(ReactionStoich!$E$5:$U$5,BD$2,0))*(TimeStep)*'Composition Moles'!$C37</f>
        <v>0</v>
      </c>
      <c r="BE25" s="19">
        <f ca="1">SUMPRODUCT(ReactionRateK4!$F47:$V47*OFFSET(ReactionStoich!$E$5:$U$5,BE$2,0))*(TimeStep)*'Composition Moles'!$C37</f>
        <v>0</v>
      </c>
      <c r="BF25" s="19">
        <f ca="1">SUMPRODUCT(ReactionRateK4!$F47:$V47*OFFSET(ReactionStoich!$E$5:$U$5,BF$2,0))*(TimeStep)*'Composition Moles'!$C37</f>
        <v>0</v>
      </c>
      <c r="BG25" s="19">
        <f ca="1">SUMPRODUCT(ReactionRateK4!$F47:$V47*OFFSET(ReactionStoich!$E$5:$U$5,BG$2,0))*(TimeStep)*'Composition Moles'!$C37</f>
        <v>0</v>
      </c>
      <c r="BH25" s="19">
        <f ca="1">SUMPRODUCT(ReactionRateK4!$F47:$V47*OFFSET(ReactionStoich!$E$5:$U$5,BH$2,0))*(TimeStep)*'Composition Moles'!$C37</f>
        <v>0</v>
      </c>
      <c r="BI25" s="19">
        <f ca="1">SUMPRODUCT(ReactionRateK4!$F47:$V47*OFFSET(ReactionStoich!$E$5:$U$5,BI$2,0))*(TimeStep)*'Composition Moles'!$C37</f>
        <v>0</v>
      </c>
      <c r="BJ25" s="19">
        <f ca="1">SUMPRODUCT(ReactionRateK4!$F47:$V47*OFFSET(ReactionStoich!$E$5:$U$5,BJ$2,0))*(TimeStep)*'Composition Moles'!$C37</f>
        <v>0</v>
      </c>
      <c r="BK25" s="19">
        <f ca="1">SUMPRODUCT(ReactionRateK4!$F47:$V47*OFFSET(ReactionStoich!$E$5:$U$5,BK$2,0))*(TimeStep)*'Composition Moles'!$C37</f>
        <v>0</v>
      </c>
      <c r="BL25" s="19">
        <f ca="1">SUMPRODUCT(ReactionRateK4!$F47:$V47*OFFSET(ReactionStoich!$E$5:$U$5,BL$2,0))*(TimeStep)*'Composition Moles'!$C37</f>
        <v>0</v>
      </c>
      <c r="BM25" s="19">
        <f ca="1">SUMPRODUCT(ReactionRateK4!$F47:$V47*OFFSET(ReactionStoich!$E$5:$U$5,BM$2,0))*(TimeStep)*'Composition Moles'!$C37</f>
        <v>0</v>
      </c>
      <c r="BN25" s="19">
        <f ca="1">SUMPRODUCT(ReactionRateK4!$F47:$V47*OFFSET(ReactionStoich!$E$5:$U$5,BN$2,0))*(TimeStep)*'Composition Moles'!$C37</f>
        <v>0</v>
      </c>
      <c r="BO25" s="19">
        <f ca="1">SUMPRODUCT(ReactionRateK4!$F47:$V47*OFFSET(ReactionStoich!$E$5:$U$5,BO$2,0))*(TimeStep)*'Composition Moles'!$C37</f>
        <v>0</v>
      </c>
      <c r="BP25" s="19">
        <f ca="1">SUMPRODUCT(ReactionRateK4!$F47:$V47*OFFSET(ReactionStoich!$E$5:$U$5,BP$2,0))*(TimeStep)*'Composition Moles'!$C37</f>
        <v>0</v>
      </c>
      <c r="BQ25" s="19">
        <f ca="1">SUMPRODUCT(ReactionRateK4!$F47:$V47*OFFSET(ReactionStoich!$E$5:$U$5,BQ$2,0))*(TimeStep)*'Composition Moles'!$C37</f>
        <v>0</v>
      </c>
      <c r="BR25" s="19">
        <f ca="1">SUMPRODUCT(ReactionRateK4!$F47:$V47*OFFSET(ReactionStoich!$E$5:$U$5,BR$2,0))*(TimeStep)*'Composition Moles'!$C37</f>
        <v>0</v>
      </c>
      <c r="BS25" s="19">
        <f ca="1">SUMPRODUCT(ReactionRateK4!$F47:$V47*OFFSET(ReactionStoich!$E$5:$U$5,BS$2,0))*(TimeStep)*'Composition Moles'!$C37</f>
        <v>0</v>
      </c>
      <c r="BT25" s="19">
        <f ca="1">SUMPRODUCT(ReactionRateK4!$F47:$V47*OFFSET(ReactionStoich!$E$5:$U$5,BT$2,0))*(TimeStep)*'Composition Moles'!$C37</f>
        <v>0</v>
      </c>
      <c r="BU25" s="19">
        <f ca="1">SUMPRODUCT(ReactionRateK4!$F47:$V47*OFFSET(ReactionStoich!$E$5:$U$5,BU$2,0))*(TimeStep)*'Composition Moles'!$C37</f>
        <v>0</v>
      </c>
      <c r="BV25" s="19">
        <f ca="1">SUMPRODUCT(ReactionRateK4!$F47:$V47*OFFSET(ReactionStoich!$E$5:$U$5,BV$2,0))*(TimeStep)*'Composition Moles'!$C37</f>
        <v>0</v>
      </c>
      <c r="BW25" s="19">
        <f ca="1">SUMPRODUCT(ReactionRateK4!$F47:$V47*OFFSET(ReactionStoich!$E$5:$U$5,BW$2,0))*(TimeStep)*'Composition Moles'!$C37</f>
        <v>0</v>
      </c>
    </row>
    <row r="26" spans="1:75">
      <c r="A26">
        <f>ReactionRateK1!A48</f>
        <v>0.80000000000000016</v>
      </c>
      <c r="B26" s="20">
        <f t="shared" ca="1" si="5"/>
        <v>-75862.466000125787</v>
      </c>
      <c r="C26" s="20">
        <f ca="1">'Composition Moles'!BZ38</f>
        <v>143663.64954356395</v>
      </c>
      <c r="D26" s="26">
        <f t="shared" ca="1" si="6"/>
        <v>0.52805609659193276</v>
      </c>
      <c r="F26" s="19">
        <f ca="1">SUMPRODUCT(ReactionRateK4!$F48:$V48*OFFSET(ReactionStoich!$E$5:$U$5,F$2,0))*(TimeStep)*'Composition Moles'!$C38</f>
        <v>-3.3026819035531081</v>
      </c>
      <c r="G26" s="19">
        <f ca="1">SUMPRODUCT(ReactionRateK4!$F48:$V48*OFFSET(ReactionStoich!$E$5:$U$5,G$2,0))*(TimeStep)*'Composition Moles'!$C38</f>
        <v>0</v>
      </c>
      <c r="H26" s="19">
        <f ca="1">SUMPRODUCT(ReactionRateK4!$F48:$V48*OFFSET(ReactionStoich!$E$5:$U$5,H$2,0))*(TimeStep)*'Composition Moles'!$C38</f>
        <v>3.0233769265038308</v>
      </c>
      <c r="I26" s="19">
        <f ca="1">SUMPRODUCT(ReactionRateK4!$F48:$V48*OFFSET(ReactionStoich!$E$5:$U$5,I$2,0))*(TimeStep)*'Composition Moles'!$C38</f>
        <v>0.2793049770492777</v>
      </c>
      <c r="J26" s="19">
        <f ca="1">SUMPRODUCT(ReactionRateK4!$F48:$V48*OFFSET(ReactionStoich!$E$5:$U$5,J$2,0))*(TimeStep)*'Composition Moles'!$C38</f>
        <v>0</v>
      </c>
      <c r="K26" s="19">
        <f ca="1">SUMPRODUCT(ReactionRateK4!$F48:$V48*OFFSET(ReactionStoich!$E$5:$U$5,K$2,0))*(TimeStep)*'Composition Moles'!$C38</f>
        <v>0</v>
      </c>
      <c r="L26" s="19">
        <f ca="1">SUMPRODUCT(ReactionRateK4!$F48:$V48*OFFSET(ReactionStoich!$E$5:$U$5,L$2,0))*(TimeStep)*'Composition Moles'!$C38</f>
        <v>0</v>
      </c>
      <c r="M26" s="19">
        <f ca="1">SUMPRODUCT(ReactionRateK4!$F48:$V48*OFFSET(ReactionStoich!$E$5:$U$5,M$2,0))*(TimeStep)*'Composition Moles'!$C38</f>
        <v>0</v>
      </c>
      <c r="N26" s="19">
        <f ca="1">SUMPRODUCT(ReactionRateK4!$F48:$V48*OFFSET(ReactionStoich!$E$5:$U$5,N$2,0))*(TimeStep)*'Composition Moles'!$C38</f>
        <v>0</v>
      </c>
      <c r="O26" s="19">
        <f ca="1">SUMPRODUCT(ReactionRateK4!$F48:$V48*OFFSET(ReactionStoich!$E$5:$U$5,O$2,0))*(TimeStep)*'Composition Moles'!$C38</f>
        <v>0</v>
      </c>
      <c r="P26" s="19">
        <f ca="1">SUMPRODUCT(ReactionRateK4!$F48:$V48*OFFSET(ReactionStoich!$E$5:$U$5,P$2,0))*(TimeStep)*'Composition Moles'!$C38</f>
        <v>0</v>
      </c>
      <c r="Q26" s="19">
        <f ca="1">SUMPRODUCT(ReactionRateK4!$F48:$V48*OFFSET(ReactionStoich!$E$5:$U$5,Q$2,0))*(TimeStep)*'Composition Moles'!$C38</f>
        <v>0</v>
      </c>
      <c r="R26" s="19">
        <f ca="1">SUMPRODUCT(ReactionRateK4!$F48:$V48*OFFSET(ReactionStoich!$E$5:$U$5,R$2,0))*(TimeStep)*'Composition Moles'!$C38</f>
        <v>0</v>
      </c>
      <c r="S26" s="19">
        <f ca="1">SUMPRODUCT(ReactionRateK4!$F48:$V48*OFFSET(ReactionStoich!$E$5:$U$5,S$2,0))*(TimeStep)*'Composition Moles'!$C38</f>
        <v>12.356282863879438</v>
      </c>
      <c r="T26" s="19">
        <f ca="1">SUMPRODUCT(ReactionRateK4!$F48:$V48*OFFSET(ReactionStoich!$E$5:$U$5,T$2,0))*(TimeStep)*'Composition Moles'!$C38</f>
        <v>0</v>
      </c>
      <c r="U26" s="19">
        <f ca="1">SUMPRODUCT(ReactionRateK4!$F48:$V48*OFFSET(ReactionStoich!$E$5:$U$5,U$2,0))*(TimeStep)*'Composition Moles'!$C38</f>
        <v>0</v>
      </c>
      <c r="V26" s="19">
        <f ca="1">SUMPRODUCT(ReactionRateK4!$F48:$V48*OFFSET(ReactionStoich!$E$5:$U$5,V$2,0))*(TimeStep)*'Composition Moles'!$C38</f>
        <v>0</v>
      </c>
      <c r="W26" s="19">
        <f ca="1">SUMPRODUCT(ReactionRateK4!$F48:$V48*OFFSET(ReactionStoich!$E$5:$U$5,W$2,0))*(TimeStep)*'Composition Moles'!$C38</f>
        <v>0</v>
      </c>
      <c r="X26" s="19">
        <f ca="1">SUMPRODUCT(ReactionRateK4!$F48:$V48*OFFSET(ReactionStoich!$E$5:$U$5,X$2,0))*(TimeStep)*'Composition Moles'!$C38</f>
        <v>0</v>
      </c>
      <c r="Y26" s="19">
        <f ca="1">SUMPRODUCT(ReactionRateK4!$F48:$V48*OFFSET(ReactionStoich!$E$5:$U$5,Y$2,0))*(TimeStep)*'Composition Moles'!$C38</f>
        <v>-24.440275798296557</v>
      </c>
      <c r="Z26" s="19">
        <f ca="1">SUMPRODUCT(ReactionRateK4!$F48:$V48*OFFSET(ReactionStoich!$E$5:$U$5,Z$2,0))*(TimeStep)*'Composition Moles'!$C38</f>
        <v>0</v>
      </c>
      <c r="AA26" s="19">
        <f ca="1">SUMPRODUCT(ReactionRateK4!$F48:$V48*OFFSET(ReactionStoich!$E$5:$U$5,AA$2,0))*(TimeStep)*'Composition Moles'!$C38</f>
        <v>0</v>
      </c>
      <c r="AB26" s="19">
        <f ca="1">SUMPRODUCT(ReactionRateK4!$F48:$V48*OFFSET(ReactionStoich!$E$5:$U$5,AB$2,0))*(TimeStep)*'Composition Moles'!$C38</f>
        <v>0</v>
      </c>
      <c r="AC26" s="19">
        <f ca="1">SUMPRODUCT(ReactionRateK4!$F48:$V48*OFFSET(ReactionStoich!$E$5:$U$5,AC$2,0))*(TimeStep)*'Composition Moles'!$C38</f>
        <v>0</v>
      </c>
      <c r="AD26" s="19">
        <f ca="1">SUMPRODUCT(ReactionRateK4!$F48:$V48*OFFSET(ReactionStoich!$E$5:$U$5,AD$2,0))*(TimeStep)*'Composition Moles'!$C38</f>
        <v>0</v>
      </c>
      <c r="AE26" s="19">
        <f ca="1">SUMPRODUCT(ReactionRateK4!$F48:$V48*OFFSET(ReactionStoich!$E$5:$U$5,AE$2,0))*(TimeStep)*'Composition Moles'!$C38</f>
        <v>0</v>
      </c>
      <c r="AF26" s="19">
        <f ca="1">SUMPRODUCT(ReactionRateK4!$F48:$V48*OFFSET(ReactionStoich!$E$5:$U$5,AF$2,0))*(TimeStep)*'Composition Moles'!$C38</f>
        <v>0</v>
      </c>
      <c r="AG26" s="19">
        <f ca="1">SUMPRODUCT(ReactionRateK4!$F48:$V48*OFFSET(ReactionStoich!$E$5:$U$5,AG$2,0))*(TimeStep)*'Composition Moles'!$C38</f>
        <v>0.96848463601734458</v>
      </c>
      <c r="AH26" s="19">
        <f ca="1">SUMPRODUCT(ReactionRateK4!$F48:$V48*OFFSET(ReactionStoich!$E$5:$U$5,AH$2,0))*(TimeStep)*'Composition Moles'!$C38</f>
        <v>8.857309723654712</v>
      </c>
      <c r="AI26" s="19">
        <f ca="1">SUMPRODUCT(ReactionRateK4!$F48:$V48*OFFSET(ReactionStoich!$E$5:$U$5,AI$2,0))*(TimeStep)*'Composition Moles'!$C38</f>
        <v>5.0991758406008092</v>
      </c>
      <c r="AJ26" s="19">
        <f ca="1">SUMPRODUCT(ReactionRateK4!$F48:$V48*OFFSET(ReactionStoich!$E$5:$U$5,AJ$2,0))*(TimeStep)*'Composition Moles'!$C38</f>
        <v>3.7714015888374344</v>
      </c>
      <c r="AK26" s="19">
        <f ca="1">SUMPRODUCT(ReactionRateK4!$F48:$V48*OFFSET(ReactionStoich!$E$5:$U$5,AK$2,0))*(TimeStep)*'Composition Moles'!$C38</f>
        <v>0</v>
      </c>
      <c r="AL26" s="19">
        <f ca="1">SUMPRODUCT(ReactionRateK4!$F48:$V48*OFFSET(ReactionStoich!$E$5:$U$5,AL$2,0))*(TimeStep)*'Composition Moles'!$C38</f>
        <v>0</v>
      </c>
      <c r="AM26" s="19">
        <f ca="1">SUMPRODUCT(ReactionRateK4!$F48:$V48*OFFSET(ReactionStoich!$E$5:$U$5,AM$2,0))*(TimeStep)*'Composition Moles'!$C38</f>
        <v>0</v>
      </c>
      <c r="AN26" s="19">
        <f ca="1">SUMPRODUCT(ReactionRateK4!$F48:$V48*OFFSET(ReactionStoich!$E$5:$U$5,AN$2,0))*(TimeStep)*'Composition Moles'!$C38</f>
        <v>0</v>
      </c>
      <c r="AO26" s="19">
        <f ca="1">SUMPRODUCT(ReactionRateK4!$F48:$V48*OFFSET(ReactionStoich!$E$5:$U$5,AO$2,0))*(TimeStep)*'Composition Moles'!$C38</f>
        <v>-0.2793049770492777</v>
      </c>
      <c r="AP26" s="19">
        <f ca="1">SUMPRODUCT(ReactionRateK4!$F48:$V48*OFFSET(ReactionStoich!$E$5:$U$5,AP$2,0))*(TimeStep)*'Composition Moles'!$C38</f>
        <v>-1.9618719971850633</v>
      </c>
      <c r="AQ26" s="19">
        <f ca="1">SUMPRODUCT(ReactionRateK4!$F48:$V48*OFFSET(ReactionStoich!$E$5:$U$5,AQ$2,0))*(TimeStep)*'Composition Moles'!$C38</f>
        <v>0</v>
      </c>
      <c r="AR26" s="19">
        <f ca="1">SUMPRODUCT(ReactionRateK4!$F48:$V48*OFFSET(ReactionStoich!$E$5:$U$5,AR$2,0))*(TimeStep)*'Composition Moles'!$C38</f>
        <v>0</v>
      </c>
      <c r="AS26" s="19">
        <f ca="1">SUMPRODUCT(ReactionRateK4!$F48:$V48*OFFSET(ReactionStoich!$E$5:$U$5,AS$2,0))*(TimeStep)*'Composition Moles'!$C38</f>
        <v>-1.4570672934862789</v>
      </c>
      <c r="AT26" s="19">
        <f ca="1">SUMPRODUCT(ReactionRateK4!$F48:$V48*OFFSET(ReactionStoich!$E$5:$U$5,AT$2,0))*(TimeStep)*'Composition Moles'!$C38</f>
        <v>-1.4570672934862789</v>
      </c>
      <c r="AU26" s="19">
        <f ca="1">SUMPRODUCT(ReactionRateK4!$F48:$V48*OFFSET(ReactionStoich!$E$5:$U$5,AU$2,0))*(TimeStep)*'Composition Moles'!$C38</f>
        <v>-1.4570672934862789</v>
      </c>
      <c r="AV26" s="19">
        <f ca="1">SUMPRODUCT(ReactionRateK4!$F48:$V48*OFFSET(ReactionStoich!$E$5:$U$5,AV$2,0))*(TimeStep)*'Composition Moles'!$C38</f>
        <v>0</v>
      </c>
      <c r="AW26" s="19">
        <f ca="1">SUMPRODUCT(ReactionRateK4!$F48:$V48*OFFSET(ReactionStoich!$E$5:$U$5,AW$2,0))*(TimeStep)*'Composition Moles'!$C38</f>
        <v>0</v>
      </c>
      <c r="AX26" s="19">
        <f ca="1">SUMPRODUCT(ReactionRateK4!$F48:$V48*OFFSET(ReactionStoich!$E$5:$U$5,AX$2,0))*(TimeStep)*'Composition Moles'!$C38</f>
        <v>0</v>
      </c>
      <c r="AY26" s="19">
        <f ca="1">SUMPRODUCT(ReactionRateK4!$F48:$V48*OFFSET(ReactionStoich!$E$5:$U$5,AY$2,0))*(TimeStep)*'Composition Moles'!$C38</f>
        <v>0</v>
      </c>
      <c r="AZ26" s="19">
        <f ca="1">SUMPRODUCT(ReactionRateK4!$F48:$V48*OFFSET(ReactionStoich!$E$5:$U$5,AZ$2,0))*(TimeStep)*'Composition Moles'!$C38</f>
        <v>0</v>
      </c>
      <c r="BA26" s="19">
        <f ca="1">SUMPRODUCT(ReactionRateK4!$F48:$V48*OFFSET(ReactionStoich!$E$5:$U$5,BA$2,0))*(TimeStep)*'Composition Moles'!$C38</f>
        <v>0</v>
      </c>
      <c r="BB26" s="19">
        <f ca="1">SUMPRODUCT(ReactionRateK4!$F48:$V48*OFFSET(ReactionStoich!$E$5:$U$5,BB$2,0))*(TimeStep)*'Composition Moles'!$C38</f>
        <v>0</v>
      </c>
      <c r="BC26" s="19">
        <f ca="1">SUMPRODUCT(ReactionRateK4!$F48:$V48*OFFSET(ReactionStoich!$E$5:$U$5,BC$2,0))*(TimeStep)*'Composition Moles'!$C38</f>
        <v>0</v>
      </c>
      <c r="BD26" s="19">
        <f ca="1">SUMPRODUCT(ReactionRateK4!$F48:$V48*OFFSET(ReactionStoich!$E$5:$U$5,BD$2,0))*(TimeStep)*'Composition Moles'!$C38</f>
        <v>0</v>
      </c>
      <c r="BE26" s="19">
        <f ca="1">SUMPRODUCT(ReactionRateK4!$F48:$V48*OFFSET(ReactionStoich!$E$5:$U$5,BE$2,0))*(TimeStep)*'Composition Moles'!$C38</f>
        <v>0</v>
      </c>
      <c r="BF26" s="19">
        <f ca="1">SUMPRODUCT(ReactionRateK4!$F48:$V48*OFFSET(ReactionStoich!$E$5:$U$5,BF$2,0))*(TimeStep)*'Composition Moles'!$C38</f>
        <v>0</v>
      </c>
      <c r="BG26" s="19">
        <f ca="1">SUMPRODUCT(ReactionRateK4!$F48:$V48*OFFSET(ReactionStoich!$E$5:$U$5,BG$2,0))*(TimeStep)*'Composition Moles'!$C38</f>
        <v>0</v>
      </c>
      <c r="BH26" s="19">
        <f ca="1">SUMPRODUCT(ReactionRateK4!$F48:$V48*OFFSET(ReactionStoich!$E$5:$U$5,BH$2,0))*(TimeStep)*'Composition Moles'!$C38</f>
        <v>0</v>
      </c>
      <c r="BI26" s="19">
        <f ca="1">SUMPRODUCT(ReactionRateK4!$F48:$V48*OFFSET(ReactionStoich!$E$5:$U$5,BI$2,0))*(TimeStep)*'Composition Moles'!$C38</f>
        <v>0</v>
      </c>
      <c r="BJ26" s="19">
        <f ca="1">SUMPRODUCT(ReactionRateK4!$F48:$V48*OFFSET(ReactionStoich!$E$5:$U$5,BJ$2,0))*(TimeStep)*'Composition Moles'!$C38</f>
        <v>0</v>
      </c>
      <c r="BK26" s="19">
        <f ca="1">SUMPRODUCT(ReactionRateK4!$F48:$V48*OFFSET(ReactionStoich!$E$5:$U$5,BK$2,0))*(TimeStep)*'Composition Moles'!$C38</f>
        <v>0</v>
      </c>
      <c r="BL26" s="19">
        <f ca="1">SUMPRODUCT(ReactionRateK4!$F48:$V48*OFFSET(ReactionStoich!$E$5:$U$5,BL$2,0))*(TimeStep)*'Composition Moles'!$C38</f>
        <v>0</v>
      </c>
      <c r="BM26" s="19">
        <f ca="1">SUMPRODUCT(ReactionRateK4!$F48:$V48*OFFSET(ReactionStoich!$E$5:$U$5,BM$2,0))*(TimeStep)*'Composition Moles'!$C38</f>
        <v>0</v>
      </c>
      <c r="BN26" s="19">
        <f ca="1">SUMPRODUCT(ReactionRateK4!$F48:$V48*OFFSET(ReactionStoich!$E$5:$U$5,BN$2,0))*(TimeStep)*'Composition Moles'!$C38</f>
        <v>0</v>
      </c>
      <c r="BO26" s="19">
        <f ca="1">SUMPRODUCT(ReactionRateK4!$F48:$V48*OFFSET(ReactionStoich!$E$5:$U$5,BO$2,0))*(TimeStep)*'Composition Moles'!$C38</f>
        <v>0</v>
      </c>
      <c r="BP26" s="19">
        <f ca="1">SUMPRODUCT(ReactionRateK4!$F48:$V48*OFFSET(ReactionStoich!$E$5:$U$5,BP$2,0))*(TimeStep)*'Composition Moles'!$C38</f>
        <v>0</v>
      </c>
      <c r="BQ26" s="19">
        <f ca="1">SUMPRODUCT(ReactionRateK4!$F48:$V48*OFFSET(ReactionStoich!$E$5:$U$5,BQ$2,0))*(TimeStep)*'Composition Moles'!$C38</f>
        <v>0</v>
      </c>
      <c r="BR26" s="19">
        <f ca="1">SUMPRODUCT(ReactionRateK4!$F48:$V48*OFFSET(ReactionStoich!$E$5:$U$5,BR$2,0))*(TimeStep)*'Composition Moles'!$C38</f>
        <v>0</v>
      </c>
      <c r="BS26" s="19">
        <f ca="1">SUMPRODUCT(ReactionRateK4!$F48:$V48*OFFSET(ReactionStoich!$E$5:$U$5,BS$2,0))*(TimeStep)*'Composition Moles'!$C38</f>
        <v>0</v>
      </c>
      <c r="BT26" s="19">
        <f ca="1">SUMPRODUCT(ReactionRateK4!$F48:$V48*OFFSET(ReactionStoich!$E$5:$U$5,BT$2,0))*(TimeStep)*'Composition Moles'!$C38</f>
        <v>0</v>
      </c>
      <c r="BU26" s="19">
        <f ca="1">SUMPRODUCT(ReactionRateK4!$F48:$V48*OFFSET(ReactionStoich!$E$5:$U$5,BU$2,0))*(TimeStep)*'Composition Moles'!$C38</f>
        <v>0</v>
      </c>
      <c r="BV26" s="19">
        <f ca="1">SUMPRODUCT(ReactionRateK4!$F48:$V48*OFFSET(ReactionStoich!$E$5:$U$5,BV$2,0))*(TimeStep)*'Composition Moles'!$C38</f>
        <v>0</v>
      </c>
      <c r="BW26" s="19">
        <f ca="1">SUMPRODUCT(ReactionRateK4!$F48:$V48*OFFSET(ReactionStoich!$E$5:$U$5,BW$2,0))*(TimeStep)*'Composition Moles'!$C38</f>
        <v>0</v>
      </c>
    </row>
    <row r="27" spans="1:75">
      <c r="A27">
        <f>ReactionRateK1!A49</f>
        <v>0.8500000000000002</v>
      </c>
      <c r="B27" s="20">
        <f t="shared" ca="1" si="5"/>
        <v>-73273.464533170496</v>
      </c>
      <c r="C27" s="20">
        <f ca="1">'Composition Moles'!BZ39</f>
        <v>143674.95271948189</v>
      </c>
      <c r="D27" s="26">
        <f t="shared" ca="1" si="6"/>
        <v>0.50999470085946885</v>
      </c>
      <c r="F27" s="19">
        <f ca="1">SUMPRODUCT(ReactionRateK4!$F49:$V49*OFFSET(ReactionStoich!$E$5:$U$5,F$2,0))*(TimeStep)*'Composition Moles'!$C39</f>
        <v>-3.0952771495025471</v>
      </c>
      <c r="G27" s="19">
        <f ca="1">SUMPRODUCT(ReactionRateK4!$F49:$V49*OFFSET(ReactionStoich!$E$5:$U$5,G$2,0))*(TimeStep)*'Composition Moles'!$C39</f>
        <v>0</v>
      </c>
      <c r="H27" s="19">
        <f ca="1">SUMPRODUCT(ReactionRateK4!$F49:$V49*OFFSET(ReactionStoich!$E$5:$U$5,H$2,0))*(TimeStep)*'Composition Moles'!$C39</f>
        <v>2.8487121834920615</v>
      </c>
      <c r="I27" s="19">
        <f ca="1">SUMPRODUCT(ReactionRateK4!$F49:$V49*OFFSET(ReactionStoich!$E$5:$U$5,I$2,0))*(TimeStep)*'Composition Moles'!$C39</f>
        <v>0.24656496601048578</v>
      </c>
      <c r="J27" s="19">
        <f ca="1">SUMPRODUCT(ReactionRateK4!$F49:$V49*OFFSET(ReactionStoich!$E$5:$U$5,J$2,0))*(TimeStep)*'Composition Moles'!$C39</f>
        <v>0</v>
      </c>
      <c r="K27" s="19">
        <f ca="1">SUMPRODUCT(ReactionRateK4!$F49:$V49*OFFSET(ReactionStoich!$E$5:$U$5,K$2,0))*(TimeStep)*'Composition Moles'!$C39</f>
        <v>0</v>
      </c>
      <c r="L27" s="19">
        <f ca="1">SUMPRODUCT(ReactionRateK4!$F49:$V49*OFFSET(ReactionStoich!$E$5:$U$5,L$2,0))*(TimeStep)*'Composition Moles'!$C39</f>
        <v>0</v>
      </c>
      <c r="M27" s="19">
        <f ca="1">SUMPRODUCT(ReactionRateK4!$F49:$V49*OFFSET(ReactionStoich!$E$5:$U$5,M$2,0))*(TimeStep)*'Composition Moles'!$C39</f>
        <v>0</v>
      </c>
      <c r="N27" s="19">
        <f ca="1">SUMPRODUCT(ReactionRateK4!$F49:$V49*OFFSET(ReactionStoich!$E$5:$U$5,N$2,0))*(TimeStep)*'Composition Moles'!$C39</f>
        <v>0</v>
      </c>
      <c r="O27" s="19">
        <f ca="1">SUMPRODUCT(ReactionRateK4!$F49:$V49*OFFSET(ReactionStoich!$E$5:$U$5,O$2,0))*(TimeStep)*'Composition Moles'!$C39</f>
        <v>0</v>
      </c>
      <c r="P27" s="19">
        <f ca="1">SUMPRODUCT(ReactionRateK4!$F49:$V49*OFFSET(ReactionStoich!$E$5:$U$5,P$2,0))*(TimeStep)*'Composition Moles'!$C39</f>
        <v>0</v>
      </c>
      <c r="Q27" s="19">
        <f ca="1">SUMPRODUCT(ReactionRateK4!$F49:$V49*OFFSET(ReactionStoich!$E$5:$U$5,Q$2,0))*(TimeStep)*'Composition Moles'!$C39</f>
        <v>0</v>
      </c>
      <c r="R27" s="19">
        <f ca="1">SUMPRODUCT(ReactionRateK4!$F49:$V49*OFFSET(ReactionStoich!$E$5:$U$5,R$2,0))*(TimeStep)*'Composition Moles'!$C39</f>
        <v>0</v>
      </c>
      <c r="S27" s="19">
        <f ca="1">SUMPRODUCT(ReactionRateK4!$F49:$V49*OFFSET(ReactionStoich!$E$5:$U$5,S$2,0))*(TimeStep)*'Composition Moles'!$C39</f>
        <v>11.770015515451325</v>
      </c>
      <c r="T27" s="19">
        <f ca="1">SUMPRODUCT(ReactionRateK4!$F49:$V49*OFFSET(ReactionStoich!$E$5:$U$5,T$2,0))*(TimeStep)*'Composition Moles'!$C39</f>
        <v>0</v>
      </c>
      <c r="U27" s="19">
        <f ca="1">SUMPRODUCT(ReactionRateK4!$F49:$V49*OFFSET(ReactionStoich!$E$5:$U$5,U$2,0))*(TimeStep)*'Composition Moles'!$C39</f>
        <v>0</v>
      </c>
      <c r="V27" s="19">
        <f ca="1">SUMPRODUCT(ReactionRateK4!$F49:$V49*OFFSET(ReactionStoich!$E$5:$U$5,V$2,0))*(TimeStep)*'Composition Moles'!$C39</f>
        <v>0</v>
      </c>
      <c r="W27" s="19">
        <f ca="1">SUMPRODUCT(ReactionRateK4!$F49:$V49*OFFSET(ReactionStoich!$E$5:$U$5,W$2,0))*(TimeStep)*'Composition Moles'!$C39</f>
        <v>0</v>
      </c>
      <c r="X27" s="19">
        <f ca="1">SUMPRODUCT(ReactionRateK4!$F49:$V49*OFFSET(ReactionStoich!$E$5:$U$5,X$2,0))*(TimeStep)*'Composition Moles'!$C39</f>
        <v>0</v>
      </c>
      <c r="Y27" s="19">
        <f ca="1">SUMPRODUCT(ReactionRateK4!$F49:$V49*OFFSET(ReactionStoich!$E$5:$U$5,Y$2,0))*(TimeStep)*'Composition Moles'!$C39</f>
        <v>-23.498490475726587</v>
      </c>
      <c r="Z27" s="19">
        <f ca="1">SUMPRODUCT(ReactionRateK4!$F49:$V49*OFFSET(ReactionStoich!$E$5:$U$5,Z$2,0))*(TimeStep)*'Composition Moles'!$C39</f>
        <v>0</v>
      </c>
      <c r="AA27" s="19">
        <f ca="1">SUMPRODUCT(ReactionRateK4!$F49:$V49*OFFSET(ReactionStoich!$E$5:$U$5,AA$2,0))*(TimeStep)*'Composition Moles'!$C39</f>
        <v>0</v>
      </c>
      <c r="AB27" s="19">
        <f ca="1">SUMPRODUCT(ReactionRateK4!$F49:$V49*OFFSET(ReactionStoich!$E$5:$U$5,AB$2,0))*(TimeStep)*'Composition Moles'!$C39</f>
        <v>0</v>
      </c>
      <c r="AC27" s="19">
        <f ca="1">SUMPRODUCT(ReactionRateK4!$F49:$V49*OFFSET(ReactionStoich!$E$5:$U$5,AC$2,0))*(TimeStep)*'Composition Moles'!$C39</f>
        <v>0</v>
      </c>
      <c r="AD27" s="19">
        <f ca="1">SUMPRODUCT(ReactionRateK4!$F49:$V49*OFFSET(ReactionStoich!$E$5:$U$5,AD$2,0))*(TimeStep)*'Composition Moles'!$C39</f>
        <v>0</v>
      </c>
      <c r="AE27" s="19">
        <f ca="1">SUMPRODUCT(ReactionRateK4!$F49:$V49*OFFSET(ReactionStoich!$E$5:$U$5,AE$2,0))*(TimeStep)*'Composition Moles'!$C39</f>
        <v>0</v>
      </c>
      <c r="AF27" s="19">
        <f ca="1">SUMPRODUCT(ReactionRateK4!$F49:$V49*OFFSET(ReactionStoich!$E$5:$U$5,AF$2,0))*(TimeStep)*'Composition Moles'!$C39</f>
        <v>0</v>
      </c>
      <c r="AG27" s="19">
        <f ca="1">SUMPRODUCT(ReactionRateK4!$F49:$V49*OFFSET(ReactionStoich!$E$5:$U$5,AG$2,0))*(TimeStep)*'Composition Moles'!$C39</f>
        <v>0.77429499252026324</v>
      </c>
      <c r="AH27" s="19">
        <f ca="1">SUMPRODUCT(ReactionRateK4!$F49:$V49*OFFSET(ReactionStoich!$E$5:$U$5,AH$2,0))*(TimeStep)*'Composition Moles'!$C39</f>
        <v>8.4969723246289011</v>
      </c>
      <c r="AI27" s="19">
        <f ca="1">SUMPRODUCT(ReactionRateK4!$F49:$V49*OFFSET(ReactionStoich!$E$5:$U$5,AI$2,0))*(TimeStep)*'Composition Moles'!$C39</f>
        <v>5.1509922559386148</v>
      </c>
      <c r="AJ27" s="19">
        <f ca="1">SUMPRODUCT(ReactionRateK4!$F49:$V49*OFFSET(ReactionStoich!$E$5:$U$5,AJ$2,0))*(TimeStep)*'Composition Moles'!$C39</f>
        <v>3.7017940970270011</v>
      </c>
      <c r="AK27" s="19">
        <f ca="1">SUMPRODUCT(ReactionRateK4!$F49:$V49*OFFSET(ReactionStoich!$E$5:$U$5,AK$2,0))*(TimeStep)*'Composition Moles'!$C39</f>
        <v>0</v>
      </c>
      <c r="AL27" s="19">
        <f ca="1">SUMPRODUCT(ReactionRateK4!$F49:$V49*OFFSET(ReactionStoich!$E$5:$U$5,AL$2,0))*(TimeStep)*'Composition Moles'!$C39</f>
        <v>0</v>
      </c>
      <c r="AM27" s="19">
        <f ca="1">SUMPRODUCT(ReactionRateK4!$F49:$V49*OFFSET(ReactionStoich!$E$5:$U$5,AM$2,0))*(TimeStep)*'Composition Moles'!$C39</f>
        <v>0</v>
      </c>
      <c r="AN27" s="19">
        <f ca="1">SUMPRODUCT(ReactionRateK4!$F49:$V49*OFFSET(ReactionStoich!$E$5:$U$5,AN$2,0))*(TimeStep)*'Composition Moles'!$C39</f>
        <v>0</v>
      </c>
      <c r="AO27" s="19">
        <f ca="1">SUMPRODUCT(ReactionRateK4!$F49:$V49*OFFSET(ReactionStoich!$E$5:$U$5,AO$2,0))*(TimeStep)*'Composition Moles'!$C39</f>
        <v>-0.24656496601048578</v>
      </c>
      <c r="AP27" s="19">
        <f ca="1">SUMPRODUCT(ReactionRateK4!$F49:$V49*OFFSET(ReactionStoich!$E$5:$U$5,AP$2,0))*(TimeStep)*'Composition Moles'!$C39</f>
        <v>-1.8929881987858004</v>
      </c>
      <c r="AQ27" s="19">
        <f ca="1">SUMPRODUCT(ReactionRateK4!$F49:$V49*OFFSET(ReactionStoich!$E$5:$U$5,AQ$2,0))*(TimeStep)*'Composition Moles'!$C39</f>
        <v>0</v>
      </c>
      <c r="AR27" s="19">
        <f ca="1">SUMPRODUCT(ReactionRateK4!$F49:$V49*OFFSET(ReactionStoich!$E$5:$U$5,AR$2,0))*(TimeStep)*'Composition Moles'!$C39</f>
        <v>0</v>
      </c>
      <c r="AS27" s="19">
        <f ca="1">SUMPRODUCT(ReactionRateK4!$F49:$V49*OFFSET(ReactionStoich!$E$5:$U$5,AS$2,0))*(TimeStep)*'Composition Moles'!$C39</f>
        <v>-1.4186751816810776</v>
      </c>
      <c r="AT27" s="19">
        <f ca="1">SUMPRODUCT(ReactionRateK4!$F49:$V49*OFFSET(ReactionStoich!$E$5:$U$5,AT$2,0))*(TimeStep)*'Composition Moles'!$C39</f>
        <v>-1.4186751816810776</v>
      </c>
      <c r="AU27" s="19">
        <f ca="1">SUMPRODUCT(ReactionRateK4!$F49:$V49*OFFSET(ReactionStoich!$E$5:$U$5,AU$2,0))*(TimeStep)*'Composition Moles'!$C39</f>
        <v>-1.4186751816810776</v>
      </c>
      <c r="AV27" s="19">
        <f ca="1">SUMPRODUCT(ReactionRateK4!$F49:$V49*OFFSET(ReactionStoich!$E$5:$U$5,AV$2,0))*(TimeStep)*'Composition Moles'!$C39</f>
        <v>0</v>
      </c>
      <c r="AW27" s="19">
        <f ca="1">SUMPRODUCT(ReactionRateK4!$F49:$V49*OFFSET(ReactionStoich!$E$5:$U$5,AW$2,0))*(TimeStep)*'Composition Moles'!$C39</f>
        <v>0</v>
      </c>
      <c r="AX27" s="19">
        <f ca="1">SUMPRODUCT(ReactionRateK4!$F49:$V49*OFFSET(ReactionStoich!$E$5:$U$5,AX$2,0))*(TimeStep)*'Composition Moles'!$C39</f>
        <v>0</v>
      </c>
      <c r="AY27" s="19">
        <f ca="1">SUMPRODUCT(ReactionRateK4!$F49:$V49*OFFSET(ReactionStoich!$E$5:$U$5,AY$2,0))*(TimeStep)*'Composition Moles'!$C39</f>
        <v>0</v>
      </c>
      <c r="AZ27" s="19">
        <f ca="1">SUMPRODUCT(ReactionRateK4!$F49:$V49*OFFSET(ReactionStoich!$E$5:$U$5,AZ$2,0))*(TimeStep)*'Composition Moles'!$C39</f>
        <v>0</v>
      </c>
      <c r="BA27" s="19">
        <f ca="1">SUMPRODUCT(ReactionRateK4!$F49:$V49*OFFSET(ReactionStoich!$E$5:$U$5,BA$2,0))*(TimeStep)*'Composition Moles'!$C39</f>
        <v>0</v>
      </c>
      <c r="BB27" s="19">
        <f ca="1">SUMPRODUCT(ReactionRateK4!$F49:$V49*OFFSET(ReactionStoich!$E$5:$U$5,BB$2,0))*(TimeStep)*'Composition Moles'!$C39</f>
        <v>0</v>
      </c>
      <c r="BC27" s="19">
        <f ca="1">SUMPRODUCT(ReactionRateK4!$F49:$V49*OFFSET(ReactionStoich!$E$5:$U$5,BC$2,0))*(TimeStep)*'Composition Moles'!$C39</f>
        <v>0</v>
      </c>
      <c r="BD27" s="19">
        <f ca="1">SUMPRODUCT(ReactionRateK4!$F49:$V49*OFFSET(ReactionStoich!$E$5:$U$5,BD$2,0))*(TimeStep)*'Composition Moles'!$C39</f>
        <v>0</v>
      </c>
      <c r="BE27" s="19">
        <f ca="1">SUMPRODUCT(ReactionRateK4!$F49:$V49*OFFSET(ReactionStoich!$E$5:$U$5,BE$2,0))*(TimeStep)*'Composition Moles'!$C39</f>
        <v>0</v>
      </c>
      <c r="BF27" s="19">
        <f ca="1">SUMPRODUCT(ReactionRateK4!$F49:$V49*OFFSET(ReactionStoich!$E$5:$U$5,BF$2,0))*(TimeStep)*'Composition Moles'!$C39</f>
        <v>0</v>
      </c>
      <c r="BG27" s="19">
        <f ca="1">SUMPRODUCT(ReactionRateK4!$F49:$V49*OFFSET(ReactionStoich!$E$5:$U$5,BG$2,0))*(TimeStep)*'Composition Moles'!$C39</f>
        <v>0</v>
      </c>
      <c r="BH27" s="19">
        <f ca="1">SUMPRODUCT(ReactionRateK4!$F49:$V49*OFFSET(ReactionStoich!$E$5:$U$5,BH$2,0))*(TimeStep)*'Composition Moles'!$C39</f>
        <v>0</v>
      </c>
      <c r="BI27" s="19">
        <f ca="1">SUMPRODUCT(ReactionRateK4!$F49:$V49*OFFSET(ReactionStoich!$E$5:$U$5,BI$2,0))*(TimeStep)*'Composition Moles'!$C39</f>
        <v>0</v>
      </c>
      <c r="BJ27" s="19">
        <f ca="1">SUMPRODUCT(ReactionRateK4!$F49:$V49*OFFSET(ReactionStoich!$E$5:$U$5,BJ$2,0))*(TimeStep)*'Composition Moles'!$C39</f>
        <v>0</v>
      </c>
      <c r="BK27" s="19">
        <f ca="1">SUMPRODUCT(ReactionRateK4!$F49:$V49*OFFSET(ReactionStoich!$E$5:$U$5,BK$2,0))*(TimeStep)*'Composition Moles'!$C39</f>
        <v>0</v>
      </c>
      <c r="BL27" s="19">
        <f ca="1">SUMPRODUCT(ReactionRateK4!$F49:$V49*OFFSET(ReactionStoich!$E$5:$U$5,BL$2,0))*(TimeStep)*'Composition Moles'!$C39</f>
        <v>0</v>
      </c>
      <c r="BM27" s="19">
        <f ca="1">SUMPRODUCT(ReactionRateK4!$F49:$V49*OFFSET(ReactionStoich!$E$5:$U$5,BM$2,0))*(TimeStep)*'Composition Moles'!$C39</f>
        <v>0</v>
      </c>
      <c r="BN27" s="19">
        <f ca="1">SUMPRODUCT(ReactionRateK4!$F49:$V49*OFFSET(ReactionStoich!$E$5:$U$5,BN$2,0))*(TimeStep)*'Composition Moles'!$C39</f>
        <v>0</v>
      </c>
      <c r="BO27" s="19">
        <f ca="1">SUMPRODUCT(ReactionRateK4!$F49:$V49*OFFSET(ReactionStoich!$E$5:$U$5,BO$2,0))*(TimeStep)*'Composition Moles'!$C39</f>
        <v>0</v>
      </c>
      <c r="BP27" s="19">
        <f ca="1">SUMPRODUCT(ReactionRateK4!$F49:$V49*OFFSET(ReactionStoich!$E$5:$U$5,BP$2,0))*(TimeStep)*'Composition Moles'!$C39</f>
        <v>0</v>
      </c>
      <c r="BQ27" s="19">
        <f ca="1">SUMPRODUCT(ReactionRateK4!$F49:$V49*OFFSET(ReactionStoich!$E$5:$U$5,BQ$2,0))*(TimeStep)*'Composition Moles'!$C39</f>
        <v>0</v>
      </c>
      <c r="BR27" s="19">
        <f ca="1">SUMPRODUCT(ReactionRateK4!$F49:$V49*OFFSET(ReactionStoich!$E$5:$U$5,BR$2,0))*(TimeStep)*'Composition Moles'!$C39</f>
        <v>0</v>
      </c>
      <c r="BS27" s="19">
        <f ca="1">SUMPRODUCT(ReactionRateK4!$F49:$V49*OFFSET(ReactionStoich!$E$5:$U$5,BS$2,0))*(TimeStep)*'Composition Moles'!$C39</f>
        <v>0</v>
      </c>
      <c r="BT27" s="19">
        <f ca="1">SUMPRODUCT(ReactionRateK4!$F49:$V49*OFFSET(ReactionStoich!$E$5:$U$5,BT$2,0))*(TimeStep)*'Composition Moles'!$C39</f>
        <v>0</v>
      </c>
      <c r="BU27" s="19">
        <f ca="1">SUMPRODUCT(ReactionRateK4!$F49:$V49*OFFSET(ReactionStoich!$E$5:$U$5,BU$2,0))*(TimeStep)*'Composition Moles'!$C39</f>
        <v>0</v>
      </c>
      <c r="BV27" s="19">
        <f ca="1">SUMPRODUCT(ReactionRateK4!$F49:$V49*OFFSET(ReactionStoich!$E$5:$U$5,BV$2,0))*(TimeStep)*'Composition Moles'!$C39</f>
        <v>0</v>
      </c>
      <c r="BW27" s="19">
        <f ca="1">SUMPRODUCT(ReactionRateK4!$F49:$V49*OFFSET(ReactionStoich!$E$5:$U$5,BW$2,0))*(TimeStep)*'Composition Moles'!$C39</f>
        <v>0</v>
      </c>
    </row>
    <row r="28" spans="1:75">
      <c r="A28">
        <f>ReactionRateK1!A50</f>
        <v>0.90000000000000024</v>
      </c>
      <c r="B28" s="20">
        <f t="shared" ca="1" si="5"/>
        <v>-70612.858058595331</v>
      </c>
      <c r="C28" s="20">
        <f ca="1">'Composition Moles'!BZ40</f>
        <v>143686.8358510969</v>
      </c>
      <c r="D28" s="26">
        <f t="shared" ca="1" si="6"/>
        <v>0.49143582040996192</v>
      </c>
      <c r="F28" s="19">
        <f ca="1">SUMPRODUCT(ReactionRateK4!$F50:$V50*OFFSET(ReactionStoich!$E$5:$U$5,F$2,0))*(TimeStep)*'Composition Moles'!$C40</f>
        <v>-2.9016676488011206</v>
      </c>
      <c r="G28" s="19">
        <f ca="1">SUMPRODUCT(ReactionRateK4!$F50:$V50*OFFSET(ReactionStoich!$E$5:$U$5,G$2,0))*(TimeStep)*'Composition Moles'!$C40</f>
        <v>0</v>
      </c>
      <c r="H28" s="19">
        <f ca="1">SUMPRODUCT(ReactionRateK4!$F50:$V50*OFFSET(ReactionStoich!$E$5:$U$5,H$2,0))*(TimeStep)*'Composition Moles'!$C40</f>
        <v>2.6836313287695965</v>
      </c>
      <c r="I28" s="19">
        <f ca="1">SUMPRODUCT(ReactionRateK4!$F50:$V50*OFFSET(ReactionStoich!$E$5:$U$5,I$2,0))*(TimeStep)*'Composition Moles'!$C40</f>
        <v>0.21803632003152359</v>
      </c>
      <c r="J28" s="19">
        <f ca="1">SUMPRODUCT(ReactionRateK4!$F50:$V50*OFFSET(ReactionStoich!$E$5:$U$5,J$2,0))*(TimeStep)*'Composition Moles'!$C40</f>
        <v>0</v>
      </c>
      <c r="K28" s="19">
        <f ca="1">SUMPRODUCT(ReactionRateK4!$F50:$V50*OFFSET(ReactionStoich!$E$5:$U$5,K$2,0))*(TimeStep)*'Composition Moles'!$C40</f>
        <v>0</v>
      </c>
      <c r="L28" s="19">
        <f ca="1">SUMPRODUCT(ReactionRateK4!$F50:$V50*OFFSET(ReactionStoich!$E$5:$U$5,L$2,0))*(TimeStep)*'Composition Moles'!$C40</f>
        <v>0</v>
      </c>
      <c r="M28" s="19">
        <f ca="1">SUMPRODUCT(ReactionRateK4!$F50:$V50*OFFSET(ReactionStoich!$E$5:$U$5,M$2,0))*(TimeStep)*'Composition Moles'!$C40</f>
        <v>0</v>
      </c>
      <c r="N28" s="19">
        <f ca="1">SUMPRODUCT(ReactionRateK4!$F50:$V50*OFFSET(ReactionStoich!$E$5:$U$5,N$2,0))*(TimeStep)*'Composition Moles'!$C40</f>
        <v>0</v>
      </c>
      <c r="O28" s="19">
        <f ca="1">SUMPRODUCT(ReactionRateK4!$F50:$V50*OFFSET(ReactionStoich!$E$5:$U$5,O$2,0))*(TimeStep)*'Composition Moles'!$C40</f>
        <v>0</v>
      </c>
      <c r="P28" s="19">
        <f ca="1">SUMPRODUCT(ReactionRateK4!$F50:$V50*OFFSET(ReactionStoich!$E$5:$U$5,P$2,0))*(TimeStep)*'Composition Moles'!$C40</f>
        <v>0</v>
      </c>
      <c r="Q28" s="19">
        <f ca="1">SUMPRODUCT(ReactionRateK4!$F50:$V50*OFFSET(ReactionStoich!$E$5:$U$5,Q$2,0))*(TimeStep)*'Composition Moles'!$C40</f>
        <v>0</v>
      </c>
      <c r="R28" s="19">
        <f ca="1">SUMPRODUCT(ReactionRateK4!$F50:$V50*OFFSET(ReactionStoich!$E$5:$U$5,R$2,0))*(TimeStep)*'Composition Moles'!$C40</f>
        <v>0</v>
      </c>
      <c r="S28" s="19">
        <f ca="1">SUMPRODUCT(ReactionRateK4!$F50:$V50*OFFSET(ReactionStoich!$E$5:$U$5,S$2,0))*(TimeStep)*'Composition Moles'!$C40</f>
        <v>11.241175659014784</v>
      </c>
      <c r="T28" s="19">
        <f ca="1">SUMPRODUCT(ReactionRateK4!$F50:$V50*OFFSET(ReactionStoich!$E$5:$U$5,T$2,0))*(TimeStep)*'Composition Moles'!$C40</f>
        <v>0</v>
      </c>
      <c r="U28" s="19">
        <f ca="1">SUMPRODUCT(ReactionRateK4!$F50:$V50*OFFSET(ReactionStoich!$E$5:$U$5,U$2,0))*(TimeStep)*'Composition Moles'!$C40</f>
        <v>0</v>
      </c>
      <c r="V28" s="19">
        <f ca="1">SUMPRODUCT(ReactionRateK4!$F50:$V50*OFFSET(ReactionStoich!$E$5:$U$5,V$2,0))*(TimeStep)*'Composition Moles'!$C40</f>
        <v>0</v>
      </c>
      <c r="W28" s="19">
        <f ca="1">SUMPRODUCT(ReactionRateK4!$F50:$V50*OFFSET(ReactionStoich!$E$5:$U$5,W$2,0))*(TimeStep)*'Composition Moles'!$C40</f>
        <v>0</v>
      </c>
      <c r="X28" s="19">
        <f ca="1">SUMPRODUCT(ReactionRateK4!$F50:$V50*OFFSET(ReactionStoich!$E$5:$U$5,X$2,0))*(TimeStep)*'Composition Moles'!$C40</f>
        <v>0</v>
      </c>
      <c r="Y28" s="19">
        <f ca="1">SUMPRODUCT(ReactionRateK4!$F50:$V50*OFFSET(ReactionStoich!$E$5:$U$5,Y$2,0))*(TimeStep)*'Composition Moles'!$C40</f>
        <v>-22.649181009900964</v>
      </c>
      <c r="Z28" s="19">
        <f ca="1">SUMPRODUCT(ReactionRateK4!$F50:$V50*OFFSET(ReactionStoich!$E$5:$U$5,Z$2,0))*(TimeStep)*'Composition Moles'!$C40</f>
        <v>0</v>
      </c>
      <c r="AA28" s="19">
        <f ca="1">SUMPRODUCT(ReactionRateK4!$F50:$V50*OFFSET(ReactionStoich!$E$5:$U$5,AA$2,0))*(TimeStep)*'Composition Moles'!$C40</f>
        <v>0</v>
      </c>
      <c r="AB28" s="19">
        <f ca="1">SUMPRODUCT(ReactionRateK4!$F50:$V50*OFFSET(ReactionStoich!$E$5:$U$5,AB$2,0))*(TimeStep)*'Composition Moles'!$C40</f>
        <v>0</v>
      </c>
      <c r="AC28" s="19">
        <f ca="1">SUMPRODUCT(ReactionRateK4!$F50:$V50*OFFSET(ReactionStoich!$E$5:$U$5,AC$2,0))*(TimeStep)*'Composition Moles'!$C40</f>
        <v>0</v>
      </c>
      <c r="AD28" s="19">
        <f ca="1">SUMPRODUCT(ReactionRateK4!$F50:$V50*OFFSET(ReactionStoich!$E$5:$U$5,AD$2,0))*(TimeStep)*'Composition Moles'!$C40</f>
        <v>0</v>
      </c>
      <c r="AE28" s="19">
        <f ca="1">SUMPRODUCT(ReactionRateK4!$F50:$V50*OFFSET(ReactionStoich!$E$5:$U$5,AE$2,0))*(TimeStep)*'Composition Moles'!$C40</f>
        <v>0</v>
      </c>
      <c r="AF28" s="19">
        <f ca="1">SUMPRODUCT(ReactionRateK4!$F50:$V50*OFFSET(ReactionStoich!$E$5:$U$5,AF$2,0))*(TimeStep)*'Composition Moles'!$C40</f>
        <v>0</v>
      </c>
      <c r="AG28" s="19">
        <f ca="1">SUMPRODUCT(ReactionRateK4!$F50:$V50*OFFSET(ReactionStoich!$E$5:$U$5,AG$2,0))*(TimeStep)*'Composition Moles'!$C40</f>
        <v>0.6100042639145542</v>
      </c>
      <c r="AH28" s="19">
        <f ca="1">SUMPRODUCT(ReactionRateK4!$F50:$V50*OFFSET(ReactionStoich!$E$5:$U$5,AH$2,0))*(TimeStep)*'Composition Moles'!$C40</f>
        <v>8.1459377661105812</v>
      </c>
      <c r="AI28" s="19">
        <f ca="1">SUMPRODUCT(ReactionRateK4!$F50:$V50*OFFSET(ReactionStoich!$E$5:$U$5,AI$2,0))*(TimeStep)*'Composition Moles'!$C40</f>
        <v>5.2054787029202263</v>
      </c>
      <c r="AJ28" s="19">
        <f ca="1">SUMPRODUCT(ReactionRateK4!$F50:$V50*OFFSET(ReactionStoich!$E$5:$U$5,AJ$2,0))*(TimeStep)*'Composition Moles'!$C40</f>
        <v>3.6347859274459653</v>
      </c>
      <c r="AK28" s="19">
        <f ca="1">SUMPRODUCT(ReactionRateK4!$F50:$V50*OFFSET(ReactionStoich!$E$5:$U$5,AK$2,0))*(TimeStep)*'Composition Moles'!$C40</f>
        <v>0</v>
      </c>
      <c r="AL28" s="19">
        <f ca="1">SUMPRODUCT(ReactionRateK4!$F50:$V50*OFFSET(ReactionStoich!$E$5:$U$5,AL$2,0))*(TimeStep)*'Composition Moles'!$C40</f>
        <v>0</v>
      </c>
      <c r="AM28" s="19">
        <f ca="1">SUMPRODUCT(ReactionRateK4!$F50:$V50*OFFSET(ReactionStoich!$E$5:$U$5,AM$2,0))*(TimeStep)*'Composition Moles'!$C40</f>
        <v>0</v>
      </c>
      <c r="AN28" s="19">
        <f ca="1">SUMPRODUCT(ReactionRateK4!$F50:$V50*OFFSET(ReactionStoich!$E$5:$U$5,AN$2,0))*(TimeStep)*'Composition Moles'!$C40</f>
        <v>0</v>
      </c>
      <c r="AO28" s="19">
        <f ca="1">SUMPRODUCT(ReactionRateK4!$F50:$V50*OFFSET(ReactionStoich!$E$5:$U$5,AO$2,0))*(TimeStep)*'Composition Moles'!$C40</f>
        <v>-0.21803632003152359</v>
      </c>
      <c r="AP28" s="19">
        <f ca="1">SUMPRODUCT(ReactionRateK4!$F50:$V50*OFFSET(ReactionStoich!$E$5:$U$5,AP$2,0))*(TimeStep)*'Composition Moles'!$C40</f>
        <v>-1.8247254398009283</v>
      </c>
      <c r="AQ28" s="19">
        <f ca="1">SUMPRODUCT(ReactionRateK4!$F50:$V50*OFFSET(ReactionStoich!$E$5:$U$5,AQ$2,0))*(TimeStep)*'Composition Moles'!$C40</f>
        <v>0</v>
      </c>
      <c r="AR28" s="19">
        <f ca="1">SUMPRODUCT(ReactionRateK4!$F50:$V50*OFFSET(ReactionStoich!$E$5:$U$5,AR$2,0))*(TimeStep)*'Composition Moles'!$C40</f>
        <v>0</v>
      </c>
      <c r="AS28" s="19">
        <f ca="1">SUMPRODUCT(ReactionRateK4!$F50:$V50*OFFSET(ReactionStoich!$E$5:$U$5,AS$2,0))*(TimeStep)*'Composition Moles'!$C40</f>
        <v>-1.381813183224234</v>
      </c>
      <c r="AT28" s="19">
        <f ca="1">SUMPRODUCT(ReactionRateK4!$F50:$V50*OFFSET(ReactionStoich!$E$5:$U$5,AT$2,0))*(TimeStep)*'Composition Moles'!$C40</f>
        <v>-1.381813183224234</v>
      </c>
      <c r="AU28" s="19">
        <f ca="1">SUMPRODUCT(ReactionRateK4!$F50:$V50*OFFSET(ReactionStoich!$E$5:$U$5,AU$2,0))*(TimeStep)*'Composition Moles'!$C40</f>
        <v>-1.381813183224234</v>
      </c>
      <c r="AV28" s="19">
        <f ca="1">SUMPRODUCT(ReactionRateK4!$F50:$V50*OFFSET(ReactionStoich!$E$5:$U$5,AV$2,0))*(TimeStep)*'Composition Moles'!$C40</f>
        <v>0</v>
      </c>
      <c r="AW28" s="19">
        <f ca="1">SUMPRODUCT(ReactionRateK4!$F50:$V50*OFFSET(ReactionStoich!$E$5:$U$5,AW$2,0))*(TimeStep)*'Composition Moles'!$C40</f>
        <v>0</v>
      </c>
      <c r="AX28" s="19">
        <f ca="1">SUMPRODUCT(ReactionRateK4!$F50:$V50*OFFSET(ReactionStoich!$E$5:$U$5,AX$2,0))*(TimeStep)*'Composition Moles'!$C40</f>
        <v>0</v>
      </c>
      <c r="AY28" s="19">
        <f ca="1">SUMPRODUCT(ReactionRateK4!$F50:$V50*OFFSET(ReactionStoich!$E$5:$U$5,AY$2,0))*(TimeStep)*'Composition Moles'!$C40</f>
        <v>0</v>
      </c>
      <c r="AZ28" s="19">
        <f ca="1">SUMPRODUCT(ReactionRateK4!$F50:$V50*OFFSET(ReactionStoich!$E$5:$U$5,AZ$2,0))*(TimeStep)*'Composition Moles'!$C40</f>
        <v>0</v>
      </c>
      <c r="BA28" s="19">
        <f ca="1">SUMPRODUCT(ReactionRateK4!$F50:$V50*OFFSET(ReactionStoich!$E$5:$U$5,BA$2,0))*(TimeStep)*'Composition Moles'!$C40</f>
        <v>0</v>
      </c>
      <c r="BB28" s="19">
        <f ca="1">SUMPRODUCT(ReactionRateK4!$F50:$V50*OFFSET(ReactionStoich!$E$5:$U$5,BB$2,0))*(TimeStep)*'Composition Moles'!$C40</f>
        <v>0</v>
      </c>
      <c r="BC28" s="19">
        <f ca="1">SUMPRODUCT(ReactionRateK4!$F50:$V50*OFFSET(ReactionStoich!$E$5:$U$5,BC$2,0))*(TimeStep)*'Composition Moles'!$C40</f>
        <v>0</v>
      </c>
      <c r="BD28" s="19">
        <f ca="1">SUMPRODUCT(ReactionRateK4!$F50:$V50*OFFSET(ReactionStoich!$E$5:$U$5,BD$2,0))*(TimeStep)*'Composition Moles'!$C40</f>
        <v>0</v>
      </c>
      <c r="BE28" s="19">
        <f ca="1">SUMPRODUCT(ReactionRateK4!$F50:$V50*OFFSET(ReactionStoich!$E$5:$U$5,BE$2,0))*(TimeStep)*'Composition Moles'!$C40</f>
        <v>0</v>
      </c>
      <c r="BF28" s="19">
        <f ca="1">SUMPRODUCT(ReactionRateK4!$F50:$V50*OFFSET(ReactionStoich!$E$5:$U$5,BF$2,0))*(TimeStep)*'Composition Moles'!$C40</f>
        <v>0</v>
      </c>
      <c r="BG28" s="19">
        <f ca="1">SUMPRODUCT(ReactionRateK4!$F50:$V50*OFFSET(ReactionStoich!$E$5:$U$5,BG$2,0))*(TimeStep)*'Composition Moles'!$C40</f>
        <v>0</v>
      </c>
      <c r="BH28" s="19">
        <f ca="1">SUMPRODUCT(ReactionRateK4!$F50:$V50*OFFSET(ReactionStoich!$E$5:$U$5,BH$2,0))*(TimeStep)*'Composition Moles'!$C40</f>
        <v>0</v>
      </c>
      <c r="BI28" s="19">
        <f ca="1">SUMPRODUCT(ReactionRateK4!$F50:$V50*OFFSET(ReactionStoich!$E$5:$U$5,BI$2,0))*(TimeStep)*'Composition Moles'!$C40</f>
        <v>0</v>
      </c>
      <c r="BJ28" s="19">
        <f ca="1">SUMPRODUCT(ReactionRateK4!$F50:$V50*OFFSET(ReactionStoich!$E$5:$U$5,BJ$2,0))*(TimeStep)*'Composition Moles'!$C40</f>
        <v>0</v>
      </c>
      <c r="BK28" s="19">
        <f ca="1">SUMPRODUCT(ReactionRateK4!$F50:$V50*OFFSET(ReactionStoich!$E$5:$U$5,BK$2,0))*(TimeStep)*'Composition Moles'!$C40</f>
        <v>0</v>
      </c>
      <c r="BL28" s="19">
        <f ca="1">SUMPRODUCT(ReactionRateK4!$F50:$V50*OFFSET(ReactionStoich!$E$5:$U$5,BL$2,0))*(TimeStep)*'Composition Moles'!$C40</f>
        <v>0</v>
      </c>
      <c r="BM28" s="19">
        <f ca="1">SUMPRODUCT(ReactionRateK4!$F50:$V50*OFFSET(ReactionStoich!$E$5:$U$5,BM$2,0))*(TimeStep)*'Composition Moles'!$C40</f>
        <v>0</v>
      </c>
      <c r="BN28" s="19">
        <f ca="1">SUMPRODUCT(ReactionRateK4!$F50:$V50*OFFSET(ReactionStoich!$E$5:$U$5,BN$2,0))*(TimeStep)*'Composition Moles'!$C40</f>
        <v>0</v>
      </c>
      <c r="BO28" s="19">
        <f ca="1">SUMPRODUCT(ReactionRateK4!$F50:$V50*OFFSET(ReactionStoich!$E$5:$U$5,BO$2,0))*(TimeStep)*'Composition Moles'!$C40</f>
        <v>0</v>
      </c>
      <c r="BP28" s="19">
        <f ca="1">SUMPRODUCT(ReactionRateK4!$F50:$V50*OFFSET(ReactionStoich!$E$5:$U$5,BP$2,0))*(TimeStep)*'Composition Moles'!$C40</f>
        <v>0</v>
      </c>
      <c r="BQ28" s="19">
        <f ca="1">SUMPRODUCT(ReactionRateK4!$F50:$V50*OFFSET(ReactionStoich!$E$5:$U$5,BQ$2,0))*(TimeStep)*'Composition Moles'!$C40</f>
        <v>0</v>
      </c>
      <c r="BR28" s="19">
        <f ca="1">SUMPRODUCT(ReactionRateK4!$F50:$V50*OFFSET(ReactionStoich!$E$5:$U$5,BR$2,0))*(TimeStep)*'Composition Moles'!$C40</f>
        <v>0</v>
      </c>
      <c r="BS28" s="19">
        <f ca="1">SUMPRODUCT(ReactionRateK4!$F50:$V50*OFFSET(ReactionStoich!$E$5:$U$5,BS$2,0))*(TimeStep)*'Composition Moles'!$C40</f>
        <v>0</v>
      </c>
      <c r="BT28" s="19">
        <f ca="1">SUMPRODUCT(ReactionRateK4!$F50:$V50*OFFSET(ReactionStoich!$E$5:$U$5,BT$2,0))*(TimeStep)*'Composition Moles'!$C40</f>
        <v>0</v>
      </c>
      <c r="BU28" s="19">
        <f ca="1">SUMPRODUCT(ReactionRateK4!$F50:$V50*OFFSET(ReactionStoich!$E$5:$U$5,BU$2,0))*(TimeStep)*'Composition Moles'!$C40</f>
        <v>0</v>
      </c>
      <c r="BV28" s="19">
        <f ca="1">SUMPRODUCT(ReactionRateK4!$F50:$V50*OFFSET(ReactionStoich!$E$5:$U$5,BV$2,0))*(TimeStep)*'Composition Moles'!$C40</f>
        <v>0</v>
      </c>
      <c r="BW28" s="19">
        <f ca="1">SUMPRODUCT(ReactionRateK4!$F50:$V50*OFFSET(ReactionStoich!$E$5:$U$5,BW$2,0))*(TimeStep)*'Composition Moles'!$C40</f>
        <v>0</v>
      </c>
    </row>
    <row r="29" spans="1:75">
      <c r="A29">
        <f>ReactionRateK1!A51</f>
        <v>0.95000000000000029</v>
      </c>
      <c r="B29" s="20">
        <f t="shared" ca="1" si="5"/>
        <v>-67853.585279090694</v>
      </c>
      <c r="C29" s="20">
        <f ca="1">'Composition Moles'!BZ41</f>
        <v>143699.23321660841</v>
      </c>
      <c r="D29" s="26">
        <f t="shared" ca="1" si="6"/>
        <v>0.4721917004025345</v>
      </c>
      <c r="F29" s="19">
        <f ca="1">SUMPRODUCT(ReactionRateK4!$F51:$V51*OFFSET(ReactionStoich!$E$5:$U$5,F$2,0))*(TimeStep)*'Composition Moles'!$C41</f>
        <v>-2.7207018329158728</v>
      </c>
      <c r="G29" s="19">
        <f ca="1">SUMPRODUCT(ReactionRateK4!$F51:$V51*OFFSET(ReactionStoich!$E$5:$U$5,G$2,0))*(TimeStep)*'Composition Moles'!$C41</f>
        <v>0</v>
      </c>
      <c r="H29" s="19">
        <f ca="1">SUMPRODUCT(ReactionRateK4!$F51:$V51*OFFSET(ReactionStoich!$E$5:$U$5,H$2,0))*(TimeStep)*'Composition Moles'!$C41</f>
        <v>2.5275820411610974</v>
      </c>
      <c r="I29" s="19">
        <f ca="1">SUMPRODUCT(ReactionRateK4!$F51:$V51*OFFSET(ReactionStoich!$E$5:$U$5,I$2,0))*(TimeStep)*'Composition Moles'!$C41</f>
        <v>0.19311979175477545</v>
      </c>
      <c r="J29" s="19">
        <f ca="1">SUMPRODUCT(ReactionRateK4!$F51:$V51*OFFSET(ReactionStoich!$E$5:$U$5,J$2,0))*(TimeStep)*'Composition Moles'!$C41</f>
        <v>0</v>
      </c>
      <c r="K29" s="19">
        <f ca="1">SUMPRODUCT(ReactionRateK4!$F51:$V51*OFFSET(ReactionStoich!$E$5:$U$5,K$2,0))*(TimeStep)*'Composition Moles'!$C41</f>
        <v>0</v>
      </c>
      <c r="L29" s="19">
        <f ca="1">SUMPRODUCT(ReactionRateK4!$F51:$V51*OFFSET(ReactionStoich!$E$5:$U$5,L$2,0))*(TimeStep)*'Composition Moles'!$C41</f>
        <v>0</v>
      </c>
      <c r="M29" s="19">
        <f ca="1">SUMPRODUCT(ReactionRateK4!$F51:$V51*OFFSET(ReactionStoich!$E$5:$U$5,M$2,0))*(TimeStep)*'Composition Moles'!$C41</f>
        <v>0</v>
      </c>
      <c r="N29" s="19">
        <f ca="1">SUMPRODUCT(ReactionRateK4!$F51:$V51*OFFSET(ReactionStoich!$E$5:$U$5,N$2,0))*(TimeStep)*'Composition Moles'!$C41</f>
        <v>0</v>
      </c>
      <c r="O29" s="19">
        <f ca="1">SUMPRODUCT(ReactionRateK4!$F51:$V51*OFFSET(ReactionStoich!$E$5:$U$5,O$2,0))*(TimeStep)*'Composition Moles'!$C41</f>
        <v>0</v>
      </c>
      <c r="P29" s="19">
        <f ca="1">SUMPRODUCT(ReactionRateK4!$F51:$V51*OFFSET(ReactionStoich!$E$5:$U$5,P$2,0))*(TimeStep)*'Composition Moles'!$C41</f>
        <v>0</v>
      </c>
      <c r="Q29" s="19">
        <f ca="1">SUMPRODUCT(ReactionRateK4!$F51:$V51*OFFSET(ReactionStoich!$E$5:$U$5,Q$2,0))*(TimeStep)*'Composition Moles'!$C41</f>
        <v>0</v>
      </c>
      <c r="R29" s="19">
        <f ca="1">SUMPRODUCT(ReactionRateK4!$F51:$V51*OFFSET(ReactionStoich!$E$5:$U$5,R$2,0))*(TimeStep)*'Composition Moles'!$C41</f>
        <v>0</v>
      </c>
      <c r="S29" s="19">
        <f ca="1">SUMPRODUCT(ReactionRateK4!$F51:$V51*OFFSET(ReactionStoich!$E$5:$U$5,S$2,0))*(TimeStep)*'Composition Moles'!$C41</f>
        <v>10.767308851036777</v>
      </c>
      <c r="T29" s="19">
        <f ca="1">SUMPRODUCT(ReactionRateK4!$F51:$V51*OFFSET(ReactionStoich!$E$5:$U$5,T$2,0))*(TimeStep)*'Composition Moles'!$C41</f>
        <v>0</v>
      </c>
      <c r="U29" s="19">
        <f ca="1">SUMPRODUCT(ReactionRateK4!$F51:$V51*OFFSET(ReactionStoich!$E$5:$U$5,U$2,0))*(TimeStep)*'Composition Moles'!$C41</f>
        <v>0</v>
      </c>
      <c r="V29" s="19">
        <f ca="1">SUMPRODUCT(ReactionRateK4!$F51:$V51*OFFSET(ReactionStoich!$E$5:$U$5,V$2,0))*(TimeStep)*'Composition Moles'!$C41</f>
        <v>0</v>
      </c>
      <c r="W29" s="19">
        <f ca="1">SUMPRODUCT(ReactionRateK4!$F51:$V51*OFFSET(ReactionStoich!$E$5:$U$5,W$2,0))*(TimeStep)*'Composition Moles'!$C41</f>
        <v>0</v>
      </c>
      <c r="X29" s="19">
        <f ca="1">SUMPRODUCT(ReactionRateK4!$F51:$V51*OFFSET(ReactionStoich!$E$5:$U$5,X$2,0))*(TimeStep)*'Composition Moles'!$C41</f>
        <v>0</v>
      </c>
      <c r="Y29" s="19">
        <f ca="1">SUMPRODUCT(ReactionRateK4!$F51:$V51*OFFSET(ReactionStoich!$E$5:$U$5,Y$2,0))*(TimeStep)*'Composition Moles'!$C41</f>
        <v>-21.889462404627174</v>
      </c>
      <c r="Z29" s="19">
        <f ca="1">SUMPRODUCT(ReactionRateK4!$F51:$V51*OFFSET(ReactionStoich!$E$5:$U$5,Z$2,0))*(TimeStep)*'Composition Moles'!$C41</f>
        <v>0</v>
      </c>
      <c r="AA29" s="19">
        <f ca="1">SUMPRODUCT(ReactionRateK4!$F51:$V51*OFFSET(ReactionStoich!$E$5:$U$5,AA$2,0))*(TimeStep)*'Composition Moles'!$C41</f>
        <v>0</v>
      </c>
      <c r="AB29" s="19">
        <f ca="1">SUMPRODUCT(ReactionRateK4!$F51:$V51*OFFSET(ReactionStoich!$E$5:$U$5,AB$2,0))*(TimeStep)*'Composition Moles'!$C41</f>
        <v>0</v>
      </c>
      <c r="AC29" s="19">
        <f ca="1">SUMPRODUCT(ReactionRateK4!$F51:$V51*OFFSET(ReactionStoich!$E$5:$U$5,AC$2,0))*(TimeStep)*'Composition Moles'!$C41</f>
        <v>0</v>
      </c>
      <c r="AD29" s="19">
        <f ca="1">SUMPRODUCT(ReactionRateK4!$F51:$V51*OFFSET(ReactionStoich!$E$5:$U$5,AD$2,0))*(TimeStep)*'Composition Moles'!$C41</f>
        <v>0</v>
      </c>
      <c r="AE29" s="19">
        <f ca="1">SUMPRODUCT(ReactionRateK4!$F51:$V51*OFFSET(ReactionStoich!$E$5:$U$5,AE$2,0))*(TimeStep)*'Composition Moles'!$C41</f>
        <v>0</v>
      </c>
      <c r="AF29" s="19">
        <f ca="1">SUMPRODUCT(ReactionRateK4!$F51:$V51*OFFSET(ReactionStoich!$E$5:$U$5,AF$2,0))*(TimeStep)*'Composition Moles'!$C41</f>
        <v>0</v>
      </c>
      <c r="AG29" s="19">
        <f ca="1">SUMPRODUCT(ReactionRateK4!$F51:$V51*OFFSET(ReactionStoich!$E$5:$U$5,AG$2,0))*(TimeStep)*'Composition Moles'!$C41</f>
        <v>0.47561246366272597</v>
      </c>
      <c r="AH29" s="19">
        <f ca="1">SUMPRODUCT(ReactionRateK4!$F51:$V51*OFFSET(ReactionStoich!$E$5:$U$5,AH$2,0))*(TimeStep)*'Composition Moles'!$C41</f>
        <v>7.8039423471483049</v>
      </c>
      <c r="AI29" s="19">
        <f ca="1">SUMPRODUCT(ReactionRateK4!$F51:$V51*OFFSET(ReactionStoich!$E$5:$U$5,AI$2,0))*(TimeStep)*'Composition Moles'!$C41</f>
        <v>5.261872913261608</v>
      </c>
      <c r="AJ29" s="19">
        <f ca="1">SUMPRODUCT(ReactionRateK4!$F51:$V51*OFFSET(ReactionStoich!$E$5:$U$5,AJ$2,0))*(TimeStep)*'Composition Moles'!$C41</f>
        <v>3.5700939896579009</v>
      </c>
      <c r="AK29" s="19">
        <f ca="1">SUMPRODUCT(ReactionRateK4!$F51:$V51*OFFSET(ReactionStoich!$E$5:$U$5,AK$2,0))*(TimeStep)*'Composition Moles'!$C41</f>
        <v>0</v>
      </c>
      <c r="AL29" s="19">
        <f ca="1">SUMPRODUCT(ReactionRateK4!$F51:$V51*OFFSET(ReactionStoich!$E$5:$U$5,AL$2,0))*(TimeStep)*'Composition Moles'!$C41</f>
        <v>0</v>
      </c>
      <c r="AM29" s="19">
        <f ca="1">SUMPRODUCT(ReactionRateK4!$F51:$V51*OFFSET(ReactionStoich!$E$5:$U$5,AM$2,0))*(TimeStep)*'Composition Moles'!$C41</f>
        <v>0</v>
      </c>
      <c r="AN29" s="19">
        <f ca="1">SUMPRODUCT(ReactionRateK4!$F51:$V51*OFFSET(ReactionStoich!$E$5:$U$5,AN$2,0))*(TimeStep)*'Composition Moles'!$C41</f>
        <v>0</v>
      </c>
      <c r="AO29" s="19">
        <f ca="1">SUMPRODUCT(ReactionRateK4!$F51:$V51*OFFSET(ReactionStoich!$E$5:$U$5,AO$2,0))*(TimeStep)*'Composition Moles'!$C41</f>
        <v>-0.19311979175477545</v>
      </c>
      <c r="AP29" s="19">
        <f ca="1">SUMPRODUCT(ReactionRateK4!$F51:$V51*OFFSET(ReactionStoich!$E$5:$U$5,AP$2,0))*(TimeStep)*'Composition Moles'!$C41</f>
        <v>-1.75711985546639</v>
      </c>
      <c r="AQ29" s="19">
        <f ca="1">SUMPRODUCT(ReactionRateK4!$F51:$V51*OFFSET(ReactionStoich!$E$5:$U$5,AQ$2,0))*(TimeStep)*'Composition Moles'!$C41</f>
        <v>0</v>
      </c>
      <c r="AR29" s="19">
        <f ca="1">SUMPRODUCT(ReactionRateK4!$F51:$V51*OFFSET(ReactionStoich!$E$5:$U$5,AR$2,0))*(TimeStep)*'Composition Moles'!$C41</f>
        <v>0</v>
      </c>
      <c r="AS29" s="19">
        <f ca="1">SUMPRODUCT(ReactionRateK4!$F51:$V51*OFFSET(ReactionStoich!$E$5:$U$5,AS$2,0))*(TimeStep)*'Composition Moles'!$C41</f>
        <v>-1.3463761709729924</v>
      </c>
      <c r="AT29" s="19">
        <f ca="1">SUMPRODUCT(ReactionRateK4!$F51:$V51*OFFSET(ReactionStoich!$E$5:$U$5,AT$2,0))*(TimeStep)*'Composition Moles'!$C41</f>
        <v>-1.3463761709729924</v>
      </c>
      <c r="AU29" s="19">
        <f ca="1">SUMPRODUCT(ReactionRateK4!$F51:$V51*OFFSET(ReactionStoich!$E$5:$U$5,AU$2,0))*(TimeStep)*'Composition Moles'!$C41</f>
        <v>-1.3463761709729924</v>
      </c>
      <c r="AV29" s="19">
        <f ca="1">SUMPRODUCT(ReactionRateK4!$F51:$V51*OFFSET(ReactionStoich!$E$5:$U$5,AV$2,0))*(TimeStep)*'Composition Moles'!$C41</f>
        <v>0</v>
      </c>
      <c r="AW29" s="19">
        <f ca="1">SUMPRODUCT(ReactionRateK4!$F51:$V51*OFFSET(ReactionStoich!$E$5:$U$5,AW$2,0))*(TimeStep)*'Composition Moles'!$C41</f>
        <v>0</v>
      </c>
      <c r="AX29" s="19">
        <f ca="1">SUMPRODUCT(ReactionRateK4!$F51:$V51*OFFSET(ReactionStoich!$E$5:$U$5,AX$2,0))*(TimeStep)*'Composition Moles'!$C41</f>
        <v>0</v>
      </c>
      <c r="AY29" s="19">
        <f ca="1">SUMPRODUCT(ReactionRateK4!$F51:$V51*OFFSET(ReactionStoich!$E$5:$U$5,AY$2,0))*(TimeStep)*'Composition Moles'!$C41</f>
        <v>0</v>
      </c>
      <c r="AZ29" s="19">
        <f ca="1">SUMPRODUCT(ReactionRateK4!$F51:$V51*OFFSET(ReactionStoich!$E$5:$U$5,AZ$2,0))*(TimeStep)*'Composition Moles'!$C41</f>
        <v>0</v>
      </c>
      <c r="BA29" s="19">
        <f ca="1">SUMPRODUCT(ReactionRateK4!$F51:$V51*OFFSET(ReactionStoich!$E$5:$U$5,BA$2,0))*(TimeStep)*'Composition Moles'!$C41</f>
        <v>0</v>
      </c>
      <c r="BB29" s="19">
        <f ca="1">SUMPRODUCT(ReactionRateK4!$F51:$V51*OFFSET(ReactionStoich!$E$5:$U$5,BB$2,0))*(TimeStep)*'Composition Moles'!$C41</f>
        <v>0</v>
      </c>
      <c r="BC29" s="19">
        <f ca="1">SUMPRODUCT(ReactionRateK4!$F51:$V51*OFFSET(ReactionStoich!$E$5:$U$5,BC$2,0))*(TimeStep)*'Composition Moles'!$C41</f>
        <v>0</v>
      </c>
      <c r="BD29" s="19">
        <f ca="1">SUMPRODUCT(ReactionRateK4!$F51:$V51*OFFSET(ReactionStoich!$E$5:$U$5,BD$2,0))*(TimeStep)*'Composition Moles'!$C41</f>
        <v>0</v>
      </c>
      <c r="BE29" s="19">
        <f ca="1">SUMPRODUCT(ReactionRateK4!$F51:$V51*OFFSET(ReactionStoich!$E$5:$U$5,BE$2,0))*(TimeStep)*'Composition Moles'!$C41</f>
        <v>0</v>
      </c>
      <c r="BF29" s="19">
        <f ca="1">SUMPRODUCT(ReactionRateK4!$F51:$V51*OFFSET(ReactionStoich!$E$5:$U$5,BF$2,0))*(TimeStep)*'Composition Moles'!$C41</f>
        <v>0</v>
      </c>
      <c r="BG29" s="19">
        <f ca="1">SUMPRODUCT(ReactionRateK4!$F51:$V51*OFFSET(ReactionStoich!$E$5:$U$5,BG$2,0))*(TimeStep)*'Composition Moles'!$C41</f>
        <v>0</v>
      </c>
      <c r="BH29" s="19">
        <f ca="1">SUMPRODUCT(ReactionRateK4!$F51:$V51*OFFSET(ReactionStoich!$E$5:$U$5,BH$2,0))*(TimeStep)*'Composition Moles'!$C41</f>
        <v>0</v>
      </c>
      <c r="BI29" s="19">
        <f ca="1">SUMPRODUCT(ReactionRateK4!$F51:$V51*OFFSET(ReactionStoich!$E$5:$U$5,BI$2,0))*(TimeStep)*'Composition Moles'!$C41</f>
        <v>0</v>
      </c>
      <c r="BJ29" s="19">
        <f ca="1">SUMPRODUCT(ReactionRateK4!$F51:$V51*OFFSET(ReactionStoich!$E$5:$U$5,BJ$2,0))*(TimeStep)*'Composition Moles'!$C41</f>
        <v>0</v>
      </c>
      <c r="BK29" s="19">
        <f ca="1">SUMPRODUCT(ReactionRateK4!$F51:$V51*OFFSET(ReactionStoich!$E$5:$U$5,BK$2,0))*(TimeStep)*'Composition Moles'!$C41</f>
        <v>0</v>
      </c>
      <c r="BL29" s="19">
        <f ca="1">SUMPRODUCT(ReactionRateK4!$F51:$V51*OFFSET(ReactionStoich!$E$5:$U$5,BL$2,0))*(TimeStep)*'Composition Moles'!$C41</f>
        <v>0</v>
      </c>
      <c r="BM29" s="19">
        <f ca="1">SUMPRODUCT(ReactionRateK4!$F51:$V51*OFFSET(ReactionStoich!$E$5:$U$5,BM$2,0))*(TimeStep)*'Composition Moles'!$C41</f>
        <v>0</v>
      </c>
      <c r="BN29" s="19">
        <f ca="1">SUMPRODUCT(ReactionRateK4!$F51:$V51*OFFSET(ReactionStoich!$E$5:$U$5,BN$2,0))*(TimeStep)*'Composition Moles'!$C41</f>
        <v>0</v>
      </c>
      <c r="BO29" s="19">
        <f ca="1">SUMPRODUCT(ReactionRateK4!$F51:$V51*OFFSET(ReactionStoich!$E$5:$U$5,BO$2,0))*(TimeStep)*'Composition Moles'!$C41</f>
        <v>0</v>
      </c>
      <c r="BP29" s="19">
        <f ca="1">SUMPRODUCT(ReactionRateK4!$F51:$V51*OFFSET(ReactionStoich!$E$5:$U$5,BP$2,0))*(TimeStep)*'Composition Moles'!$C41</f>
        <v>0</v>
      </c>
      <c r="BQ29" s="19">
        <f ca="1">SUMPRODUCT(ReactionRateK4!$F51:$V51*OFFSET(ReactionStoich!$E$5:$U$5,BQ$2,0))*(TimeStep)*'Composition Moles'!$C41</f>
        <v>0</v>
      </c>
      <c r="BR29" s="19">
        <f ca="1">SUMPRODUCT(ReactionRateK4!$F51:$V51*OFFSET(ReactionStoich!$E$5:$U$5,BR$2,0))*(TimeStep)*'Composition Moles'!$C41</f>
        <v>0</v>
      </c>
      <c r="BS29" s="19">
        <f ca="1">SUMPRODUCT(ReactionRateK4!$F51:$V51*OFFSET(ReactionStoich!$E$5:$U$5,BS$2,0))*(TimeStep)*'Composition Moles'!$C41</f>
        <v>0</v>
      </c>
      <c r="BT29" s="19">
        <f ca="1">SUMPRODUCT(ReactionRateK4!$F51:$V51*OFFSET(ReactionStoich!$E$5:$U$5,BT$2,0))*(TimeStep)*'Composition Moles'!$C41</f>
        <v>0</v>
      </c>
      <c r="BU29" s="19">
        <f ca="1">SUMPRODUCT(ReactionRateK4!$F51:$V51*OFFSET(ReactionStoich!$E$5:$U$5,BU$2,0))*(TimeStep)*'Composition Moles'!$C41</f>
        <v>0</v>
      </c>
      <c r="BV29" s="19">
        <f ca="1">SUMPRODUCT(ReactionRateK4!$F51:$V51*OFFSET(ReactionStoich!$E$5:$U$5,BV$2,0))*(TimeStep)*'Composition Moles'!$C41</f>
        <v>0</v>
      </c>
      <c r="BW29" s="19">
        <f ca="1">SUMPRODUCT(ReactionRateK4!$F51:$V51*OFFSET(ReactionStoich!$E$5:$U$5,BW$2,0))*(TimeStep)*'Composition Moles'!$C41</f>
        <v>0</v>
      </c>
    </row>
    <row r="30" spans="1:75">
      <c r="A30">
        <f>ReactionRateK1!A52</f>
        <v>1.0000000000000002</v>
      </c>
      <c r="B30" s="20">
        <f t="shared" ca="1" si="5"/>
        <v>-65010.538474260895</v>
      </c>
      <c r="C30" s="20">
        <f ca="1">'Composition Moles'!BZ42</f>
        <v>143712.08454307544</v>
      </c>
      <c r="D30" s="26">
        <f t="shared" ca="1" si="6"/>
        <v>0.45236654023186901</v>
      </c>
      <c r="F30" s="19">
        <f ca="1">SUMPRODUCT(ReactionRateK4!$F52:$V52*OFFSET(ReactionStoich!$E$5:$U$5,F$2,0))*(TimeStep)*'Composition Moles'!$C42</f>
        <v>-2.5513700210880241</v>
      </c>
      <c r="G30" s="19">
        <f ca="1">SUMPRODUCT(ReactionRateK4!$F52:$V52*OFFSET(ReactionStoich!$E$5:$U$5,G$2,0))*(TimeStep)*'Composition Moles'!$C42</f>
        <v>0</v>
      </c>
      <c r="H30" s="19">
        <f ca="1">SUMPRODUCT(ReactionRateK4!$F52:$V52*OFFSET(ReactionStoich!$E$5:$U$5,H$2,0))*(TimeStep)*'Composition Moles'!$C42</f>
        <v>2.3800595925720218</v>
      </c>
      <c r="I30" s="19">
        <f ca="1">SUMPRODUCT(ReactionRateK4!$F52:$V52*OFFSET(ReactionStoich!$E$5:$U$5,I$2,0))*(TimeStep)*'Composition Moles'!$C42</f>
        <v>0.17131042851600248</v>
      </c>
      <c r="J30" s="19">
        <f ca="1">SUMPRODUCT(ReactionRateK4!$F52:$V52*OFFSET(ReactionStoich!$E$5:$U$5,J$2,0))*(TimeStep)*'Composition Moles'!$C42</f>
        <v>0</v>
      </c>
      <c r="K30" s="19">
        <f ca="1">SUMPRODUCT(ReactionRateK4!$F52:$V52*OFFSET(ReactionStoich!$E$5:$U$5,K$2,0))*(TimeStep)*'Composition Moles'!$C42</f>
        <v>0</v>
      </c>
      <c r="L30" s="19">
        <f ca="1">SUMPRODUCT(ReactionRateK4!$F52:$V52*OFFSET(ReactionStoich!$E$5:$U$5,L$2,0))*(TimeStep)*'Composition Moles'!$C42</f>
        <v>0</v>
      </c>
      <c r="M30" s="19">
        <f ca="1">SUMPRODUCT(ReactionRateK4!$F52:$V52*OFFSET(ReactionStoich!$E$5:$U$5,M$2,0))*(TimeStep)*'Composition Moles'!$C42</f>
        <v>0</v>
      </c>
      <c r="N30" s="19">
        <f ca="1">SUMPRODUCT(ReactionRateK4!$F52:$V52*OFFSET(ReactionStoich!$E$5:$U$5,N$2,0))*(TimeStep)*'Composition Moles'!$C42</f>
        <v>0</v>
      </c>
      <c r="O30" s="19">
        <f ca="1">SUMPRODUCT(ReactionRateK4!$F52:$V52*OFFSET(ReactionStoich!$E$5:$U$5,O$2,0))*(TimeStep)*'Composition Moles'!$C42</f>
        <v>0</v>
      </c>
      <c r="P30" s="19">
        <f ca="1">SUMPRODUCT(ReactionRateK4!$F52:$V52*OFFSET(ReactionStoich!$E$5:$U$5,P$2,0))*(TimeStep)*'Composition Moles'!$C42</f>
        <v>0</v>
      </c>
      <c r="Q30" s="19">
        <f ca="1">SUMPRODUCT(ReactionRateK4!$F52:$V52*OFFSET(ReactionStoich!$E$5:$U$5,Q$2,0))*(TimeStep)*'Composition Moles'!$C42</f>
        <v>0</v>
      </c>
      <c r="R30" s="19">
        <f ca="1">SUMPRODUCT(ReactionRateK4!$F52:$V52*OFFSET(ReactionStoich!$E$5:$U$5,R$2,0))*(TimeStep)*'Composition Moles'!$C42</f>
        <v>0</v>
      </c>
      <c r="S30" s="19">
        <f ca="1">SUMPRODUCT(ReactionRateK4!$F52:$V52*OFFSET(ReactionStoich!$E$5:$U$5,S$2,0))*(TimeStep)*'Composition Moles'!$C42</f>
        <v>10.343147635034317</v>
      </c>
      <c r="T30" s="19">
        <f ca="1">SUMPRODUCT(ReactionRateK4!$F52:$V52*OFFSET(ReactionStoich!$E$5:$U$5,T$2,0))*(TimeStep)*'Composition Moles'!$C42</f>
        <v>0</v>
      </c>
      <c r="U30" s="19">
        <f ca="1">SUMPRODUCT(ReactionRateK4!$F52:$V52*OFFSET(ReactionStoich!$E$5:$U$5,U$2,0))*(TimeStep)*'Composition Moles'!$C42</f>
        <v>0</v>
      </c>
      <c r="V30" s="19">
        <f ca="1">SUMPRODUCT(ReactionRateK4!$F52:$V52*OFFSET(ReactionStoich!$E$5:$U$5,V$2,0))*(TimeStep)*'Composition Moles'!$C42</f>
        <v>0</v>
      </c>
      <c r="W30" s="19">
        <f ca="1">SUMPRODUCT(ReactionRateK4!$F52:$V52*OFFSET(ReactionStoich!$E$5:$U$5,W$2,0))*(TimeStep)*'Composition Moles'!$C42</f>
        <v>0</v>
      </c>
      <c r="X30" s="19">
        <f ca="1">SUMPRODUCT(ReactionRateK4!$F52:$V52*OFFSET(ReactionStoich!$E$5:$U$5,X$2,0))*(TimeStep)*'Composition Moles'!$C42</f>
        <v>0</v>
      </c>
      <c r="Y30" s="19">
        <f ca="1">SUMPRODUCT(ReactionRateK4!$F52:$V52*OFFSET(ReactionStoich!$E$5:$U$5,Y$2,0))*(TimeStep)*'Composition Moles'!$C42</f>
        <v>-21.210586526783445</v>
      </c>
      <c r="Z30" s="19">
        <f ca="1">SUMPRODUCT(ReactionRateK4!$F52:$V52*OFFSET(ReactionStoich!$E$5:$U$5,Z$2,0))*(TimeStep)*'Composition Moles'!$C42</f>
        <v>0</v>
      </c>
      <c r="AA30" s="19">
        <f ca="1">SUMPRODUCT(ReactionRateK4!$F52:$V52*OFFSET(ReactionStoich!$E$5:$U$5,AA$2,0))*(TimeStep)*'Composition Moles'!$C42</f>
        <v>0</v>
      </c>
      <c r="AB30" s="19">
        <f ca="1">SUMPRODUCT(ReactionRateK4!$F52:$V52*OFFSET(ReactionStoich!$E$5:$U$5,AB$2,0))*(TimeStep)*'Composition Moles'!$C42</f>
        <v>0</v>
      </c>
      <c r="AC30" s="19">
        <f ca="1">SUMPRODUCT(ReactionRateK4!$F52:$V52*OFFSET(ReactionStoich!$E$5:$U$5,AC$2,0))*(TimeStep)*'Composition Moles'!$C42</f>
        <v>0</v>
      </c>
      <c r="AD30" s="19">
        <f ca="1">SUMPRODUCT(ReactionRateK4!$F52:$V52*OFFSET(ReactionStoich!$E$5:$U$5,AD$2,0))*(TimeStep)*'Composition Moles'!$C42</f>
        <v>0</v>
      </c>
      <c r="AE30" s="19">
        <f ca="1">SUMPRODUCT(ReactionRateK4!$F52:$V52*OFFSET(ReactionStoich!$E$5:$U$5,AE$2,0))*(TimeStep)*'Composition Moles'!$C42</f>
        <v>0</v>
      </c>
      <c r="AF30" s="19">
        <f ca="1">SUMPRODUCT(ReactionRateK4!$F52:$V52*OFFSET(ReactionStoich!$E$5:$U$5,AF$2,0))*(TimeStep)*'Composition Moles'!$C42</f>
        <v>0</v>
      </c>
      <c r="AG30" s="19">
        <f ca="1">SUMPRODUCT(ReactionRateK4!$F52:$V52*OFFSET(ReactionStoich!$E$5:$U$5,AG$2,0))*(TimeStep)*'Composition Moles'!$C42</f>
        <v>0.36813383755966678</v>
      </c>
      <c r="AH30" s="19">
        <f ca="1">SUMPRODUCT(ReactionRateK4!$F52:$V52*OFFSET(ReactionStoich!$E$5:$U$5,AH$2,0))*(TimeStep)*'Composition Moles'!$C42</f>
        <v>7.4707288771530678</v>
      </c>
      <c r="AI30" s="19">
        <f ca="1">SUMPRODUCT(ReactionRateK4!$F52:$V52*OFFSET(ReactionStoich!$E$5:$U$5,AI$2,0))*(TimeStep)*'Composition Moles'!$C42</f>
        <v>5.3194684851068104</v>
      </c>
      <c r="AJ30" s="19">
        <f ca="1">SUMPRODUCT(ReactionRateK4!$F52:$V52*OFFSET(ReactionStoich!$E$5:$U$5,AJ$2,0))*(TimeStep)*'Composition Moles'!$C42</f>
        <v>3.5074494193364507</v>
      </c>
      <c r="AK30" s="19">
        <f ca="1">SUMPRODUCT(ReactionRateK4!$F52:$V52*OFFSET(ReactionStoich!$E$5:$U$5,AK$2,0))*(TimeStep)*'Composition Moles'!$C42</f>
        <v>0</v>
      </c>
      <c r="AL30" s="19">
        <f ca="1">SUMPRODUCT(ReactionRateK4!$F52:$V52*OFFSET(ReactionStoich!$E$5:$U$5,AL$2,0))*(TimeStep)*'Composition Moles'!$C42</f>
        <v>0</v>
      </c>
      <c r="AM30" s="19">
        <f ca="1">SUMPRODUCT(ReactionRateK4!$F52:$V52*OFFSET(ReactionStoich!$E$5:$U$5,AM$2,0))*(TimeStep)*'Composition Moles'!$C42</f>
        <v>0</v>
      </c>
      <c r="AN30" s="19">
        <f ca="1">SUMPRODUCT(ReactionRateK4!$F52:$V52*OFFSET(ReactionStoich!$E$5:$U$5,AN$2,0))*(TimeStep)*'Composition Moles'!$C42</f>
        <v>0</v>
      </c>
      <c r="AO30" s="19">
        <f ca="1">SUMPRODUCT(ReactionRateK4!$F52:$V52*OFFSET(ReactionStoich!$E$5:$U$5,AO$2,0))*(TimeStep)*'Composition Moles'!$C42</f>
        <v>-0.17131042851600248</v>
      </c>
      <c r="AP30" s="19">
        <f ca="1">SUMPRODUCT(ReactionRateK4!$F52:$V52*OFFSET(ReactionStoich!$E$5:$U$5,AP$2,0))*(TimeStep)*'Composition Moles'!$C42</f>
        <v>-1.6902308737651193</v>
      </c>
      <c r="AQ30" s="19">
        <f ca="1">SUMPRODUCT(ReactionRateK4!$F52:$V52*OFFSET(ReactionStoich!$E$5:$U$5,AQ$2,0))*(TimeStep)*'Composition Moles'!$C42</f>
        <v>0</v>
      </c>
      <c r="AR30" s="19">
        <f ca="1">SUMPRODUCT(ReactionRateK4!$F52:$V52*OFFSET(ReactionStoich!$E$5:$U$5,AR$2,0))*(TimeStep)*'Composition Moles'!$C42</f>
        <v>0</v>
      </c>
      <c r="AS30" s="19">
        <f ca="1">SUMPRODUCT(ReactionRateK4!$F52:$V52*OFFSET(ReactionStoich!$E$5:$U$5,AS$2,0))*(TimeStep)*'Composition Moles'!$C42</f>
        <v>-1.3122668083752476</v>
      </c>
      <c r="AT30" s="19">
        <f ca="1">SUMPRODUCT(ReactionRateK4!$F52:$V52*OFFSET(ReactionStoich!$E$5:$U$5,AT$2,0))*(TimeStep)*'Composition Moles'!$C42</f>
        <v>-1.3122668083752476</v>
      </c>
      <c r="AU30" s="19">
        <f ca="1">SUMPRODUCT(ReactionRateK4!$F52:$V52*OFFSET(ReactionStoich!$E$5:$U$5,AU$2,0))*(TimeStep)*'Composition Moles'!$C42</f>
        <v>-1.3122668083752476</v>
      </c>
      <c r="AV30" s="19">
        <f ca="1">SUMPRODUCT(ReactionRateK4!$F52:$V52*OFFSET(ReactionStoich!$E$5:$U$5,AV$2,0))*(TimeStep)*'Composition Moles'!$C42</f>
        <v>0</v>
      </c>
      <c r="AW30" s="19">
        <f ca="1">SUMPRODUCT(ReactionRateK4!$F52:$V52*OFFSET(ReactionStoich!$E$5:$U$5,AW$2,0))*(TimeStep)*'Composition Moles'!$C42</f>
        <v>0</v>
      </c>
      <c r="AX30" s="19">
        <f ca="1">SUMPRODUCT(ReactionRateK4!$F52:$V52*OFFSET(ReactionStoich!$E$5:$U$5,AX$2,0))*(TimeStep)*'Composition Moles'!$C42</f>
        <v>0</v>
      </c>
      <c r="AY30" s="19">
        <f ca="1">SUMPRODUCT(ReactionRateK4!$F52:$V52*OFFSET(ReactionStoich!$E$5:$U$5,AY$2,0))*(TimeStep)*'Composition Moles'!$C42</f>
        <v>0</v>
      </c>
      <c r="AZ30" s="19">
        <f ca="1">SUMPRODUCT(ReactionRateK4!$F52:$V52*OFFSET(ReactionStoich!$E$5:$U$5,AZ$2,0))*(TimeStep)*'Composition Moles'!$C42</f>
        <v>0</v>
      </c>
      <c r="BA30" s="19">
        <f ca="1">SUMPRODUCT(ReactionRateK4!$F52:$V52*OFFSET(ReactionStoich!$E$5:$U$5,BA$2,0))*(TimeStep)*'Composition Moles'!$C42</f>
        <v>0</v>
      </c>
      <c r="BB30" s="19">
        <f ca="1">SUMPRODUCT(ReactionRateK4!$F52:$V52*OFFSET(ReactionStoich!$E$5:$U$5,BB$2,0))*(TimeStep)*'Composition Moles'!$C42</f>
        <v>0</v>
      </c>
      <c r="BC30" s="19">
        <f ca="1">SUMPRODUCT(ReactionRateK4!$F52:$V52*OFFSET(ReactionStoich!$E$5:$U$5,BC$2,0))*(TimeStep)*'Composition Moles'!$C42</f>
        <v>0</v>
      </c>
      <c r="BD30" s="19">
        <f ca="1">SUMPRODUCT(ReactionRateK4!$F52:$V52*OFFSET(ReactionStoich!$E$5:$U$5,BD$2,0))*(TimeStep)*'Composition Moles'!$C42</f>
        <v>0</v>
      </c>
      <c r="BE30" s="19">
        <f ca="1">SUMPRODUCT(ReactionRateK4!$F52:$V52*OFFSET(ReactionStoich!$E$5:$U$5,BE$2,0))*(TimeStep)*'Composition Moles'!$C42</f>
        <v>0</v>
      </c>
      <c r="BF30" s="19">
        <f ca="1">SUMPRODUCT(ReactionRateK4!$F52:$V52*OFFSET(ReactionStoich!$E$5:$U$5,BF$2,0))*(TimeStep)*'Composition Moles'!$C42</f>
        <v>0</v>
      </c>
      <c r="BG30" s="19">
        <f ca="1">SUMPRODUCT(ReactionRateK4!$F52:$V52*OFFSET(ReactionStoich!$E$5:$U$5,BG$2,0))*(TimeStep)*'Composition Moles'!$C42</f>
        <v>0</v>
      </c>
      <c r="BH30" s="19">
        <f ca="1">SUMPRODUCT(ReactionRateK4!$F52:$V52*OFFSET(ReactionStoich!$E$5:$U$5,BH$2,0))*(TimeStep)*'Composition Moles'!$C42</f>
        <v>0</v>
      </c>
      <c r="BI30" s="19">
        <f ca="1">SUMPRODUCT(ReactionRateK4!$F52:$V52*OFFSET(ReactionStoich!$E$5:$U$5,BI$2,0))*(TimeStep)*'Composition Moles'!$C42</f>
        <v>0</v>
      </c>
      <c r="BJ30" s="19">
        <f ca="1">SUMPRODUCT(ReactionRateK4!$F52:$V52*OFFSET(ReactionStoich!$E$5:$U$5,BJ$2,0))*(TimeStep)*'Composition Moles'!$C42</f>
        <v>0</v>
      </c>
      <c r="BK30" s="19">
        <f ca="1">SUMPRODUCT(ReactionRateK4!$F52:$V52*OFFSET(ReactionStoich!$E$5:$U$5,BK$2,0))*(TimeStep)*'Composition Moles'!$C42</f>
        <v>0</v>
      </c>
      <c r="BL30" s="19">
        <f ca="1">SUMPRODUCT(ReactionRateK4!$F52:$V52*OFFSET(ReactionStoich!$E$5:$U$5,BL$2,0))*(TimeStep)*'Composition Moles'!$C42</f>
        <v>0</v>
      </c>
      <c r="BM30" s="19">
        <f ca="1">SUMPRODUCT(ReactionRateK4!$F52:$V52*OFFSET(ReactionStoich!$E$5:$U$5,BM$2,0))*(TimeStep)*'Composition Moles'!$C42</f>
        <v>0</v>
      </c>
      <c r="BN30" s="19">
        <f ca="1">SUMPRODUCT(ReactionRateK4!$F52:$V52*OFFSET(ReactionStoich!$E$5:$U$5,BN$2,0))*(TimeStep)*'Composition Moles'!$C42</f>
        <v>0</v>
      </c>
      <c r="BO30" s="19">
        <f ca="1">SUMPRODUCT(ReactionRateK4!$F52:$V52*OFFSET(ReactionStoich!$E$5:$U$5,BO$2,0))*(TimeStep)*'Composition Moles'!$C42</f>
        <v>0</v>
      </c>
      <c r="BP30" s="19">
        <f ca="1">SUMPRODUCT(ReactionRateK4!$F52:$V52*OFFSET(ReactionStoich!$E$5:$U$5,BP$2,0))*(TimeStep)*'Composition Moles'!$C42</f>
        <v>0</v>
      </c>
      <c r="BQ30" s="19">
        <f ca="1">SUMPRODUCT(ReactionRateK4!$F52:$V52*OFFSET(ReactionStoich!$E$5:$U$5,BQ$2,0))*(TimeStep)*'Composition Moles'!$C42</f>
        <v>0</v>
      </c>
      <c r="BR30" s="19">
        <f ca="1">SUMPRODUCT(ReactionRateK4!$F52:$V52*OFFSET(ReactionStoich!$E$5:$U$5,BR$2,0))*(TimeStep)*'Composition Moles'!$C42</f>
        <v>0</v>
      </c>
      <c r="BS30" s="19">
        <f ca="1">SUMPRODUCT(ReactionRateK4!$F52:$V52*OFFSET(ReactionStoich!$E$5:$U$5,BS$2,0))*(TimeStep)*'Composition Moles'!$C42</f>
        <v>0</v>
      </c>
      <c r="BT30" s="19">
        <f ca="1">SUMPRODUCT(ReactionRateK4!$F52:$V52*OFFSET(ReactionStoich!$E$5:$U$5,BT$2,0))*(TimeStep)*'Composition Moles'!$C42</f>
        <v>0</v>
      </c>
      <c r="BU30" s="19">
        <f ca="1">SUMPRODUCT(ReactionRateK4!$F52:$V52*OFFSET(ReactionStoich!$E$5:$U$5,BU$2,0))*(TimeStep)*'Composition Moles'!$C42</f>
        <v>0</v>
      </c>
      <c r="BV30" s="19">
        <f ca="1">SUMPRODUCT(ReactionRateK4!$F52:$V52*OFFSET(ReactionStoich!$E$5:$U$5,BV$2,0))*(TimeStep)*'Composition Moles'!$C42</f>
        <v>0</v>
      </c>
      <c r="BW30" s="19">
        <f ca="1">SUMPRODUCT(ReactionRateK4!$F52:$V52*OFFSET(ReactionStoich!$E$5:$U$5,BW$2,0))*(TimeStep)*'Composition Moles'!$C42</f>
        <v>0</v>
      </c>
    </row>
    <row r="31" spans="1:75">
      <c r="A31">
        <f>ReactionRateK1!A53</f>
        <v>1.0500000000000003</v>
      </c>
      <c r="B31" s="20">
        <f t="shared" ca="1" si="5"/>
        <v>-62117.965378863315</v>
      </c>
      <c r="C31" s="20">
        <f ca="1">'Composition Moles'!BZ43</f>
        <v>143725.33352580888</v>
      </c>
      <c r="D31" s="26">
        <f t="shared" ca="1" si="6"/>
        <v>0.43219913883663896</v>
      </c>
      <c r="F31" s="19">
        <f ca="1">SUMPRODUCT(ReactionRateK4!$F53:$V53*OFFSET(ReactionStoich!$E$5:$U$5,F$2,0))*(TimeStep)*'Composition Moles'!$C43</f>
        <v>-2.3927810780092735</v>
      </c>
      <c r="G31" s="19">
        <f ca="1">SUMPRODUCT(ReactionRateK4!$F53:$V53*OFFSET(ReactionStoich!$E$5:$U$5,G$2,0))*(TimeStep)*'Composition Moles'!$C43</f>
        <v>0</v>
      </c>
      <c r="H31" s="19">
        <f ca="1">SUMPRODUCT(ReactionRateK4!$F53:$V53*OFFSET(ReactionStoich!$E$5:$U$5,H$2,0))*(TimeStep)*'Composition Moles'!$C43</f>
        <v>2.2405998264074021</v>
      </c>
      <c r="I31" s="19">
        <f ca="1">SUMPRODUCT(ReactionRateK4!$F53:$V53*OFFSET(ReactionStoich!$E$5:$U$5,I$2,0))*(TimeStep)*'Composition Moles'!$C43</f>
        <v>0.15218125160187115</v>
      </c>
      <c r="J31" s="19">
        <f ca="1">SUMPRODUCT(ReactionRateK4!$F53:$V53*OFFSET(ReactionStoich!$E$5:$U$5,J$2,0))*(TimeStep)*'Composition Moles'!$C43</f>
        <v>0</v>
      </c>
      <c r="K31" s="19">
        <f ca="1">SUMPRODUCT(ReactionRateK4!$F53:$V53*OFFSET(ReactionStoich!$E$5:$U$5,K$2,0))*(TimeStep)*'Composition Moles'!$C43</f>
        <v>0</v>
      </c>
      <c r="L31" s="19">
        <f ca="1">SUMPRODUCT(ReactionRateK4!$F53:$V53*OFFSET(ReactionStoich!$E$5:$U$5,L$2,0))*(TimeStep)*'Composition Moles'!$C43</f>
        <v>0</v>
      </c>
      <c r="M31" s="19">
        <f ca="1">SUMPRODUCT(ReactionRateK4!$F53:$V53*OFFSET(ReactionStoich!$E$5:$U$5,M$2,0))*(TimeStep)*'Composition Moles'!$C43</f>
        <v>0</v>
      </c>
      <c r="N31" s="19">
        <f ca="1">SUMPRODUCT(ReactionRateK4!$F53:$V53*OFFSET(ReactionStoich!$E$5:$U$5,N$2,0))*(TimeStep)*'Composition Moles'!$C43</f>
        <v>0</v>
      </c>
      <c r="O31" s="19">
        <f ca="1">SUMPRODUCT(ReactionRateK4!$F53:$V53*OFFSET(ReactionStoich!$E$5:$U$5,O$2,0))*(TimeStep)*'Composition Moles'!$C43</f>
        <v>0</v>
      </c>
      <c r="P31" s="19">
        <f ca="1">SUMPRODUCT(ReactionRateK4!$F53:$V53*OFFSET(ReactionStoich!$E$5:$U$5,P$2,0))*(TimeStep)*'Composition Moles'!$C43</f>
        <v>0</v>
      </c>
      <c r="Q31" s="19">
        <f ca="1">SUMPRODUCT(ReactionRateK4!$F53:$V53*OFFSET(ReactionStoich!$E$5:$U$5,Q$2,0))*(TimeStep)*'Composition Moles'!$C43</f>
        <v>0</v>
      </c>
      <c r="R31" s="19">
        <f ca="1">SUMPRODUCT(ReactionRateK4!$F53:$V53*OFFSET(ReactionStoich!$E$5:$U$5,R$2,0))*(TimeStep)*'Composition Moles'!$C43</f>
        <v>0</v>
      </c>
      <c r="S31" s="19">
        <f ca="1">SUMPRODUCT(ReactionRateK4!$F53:$V53*OFFSET(ReactionStoich!$E$5:$U$5,S$2,0))*(TimeStep)*'Composition Moles'!$C43</f>
        <v>9.9623522555526769</v>
      </c>
      <c r="T31" s="19">
        <f ca="1">SUMPRODUCT(ReactionRateK4!$F53:$V53*OFFSET(ReactionStoich!$E$5:$U$5,T$2,0))*(TimeStep)*'Composition Moles'!$C43</f>
        <v>0</v>
      </c>
      <c r="U31" s="19">
        <f ca="1">SUMPRODUCT(ReactionRateK4!$F53:$V53*OFFSET(ReactionStoich!$E$5:$U$5,U$2,0))*(TimeStep)*'Composition Moles'!$C43</f>
        <v>0</v>
      </c>
      <c r="V31" s="19">
        <f ca="1">SUMPRODUCT(ReactionRateK4!$F53:$V53*OFFSET(ReactionStoich!$E$5:$U$5,V$2,0))*(TimeStep)*'Composition Moles'!$C43</f>
        <v>0</v>
      </c>
      <c r="W31" s="19">
        <f ca="1">SUMPRODUCT(ReactionRateK4!$F53:$V53*OFFSET(ReactionStoich!$E$5:$U$5,W$2,0))*(TimeStep)*'Composition Moles'!$C43</f>
        <v>0</v>
      </c>
      <c r="X31" s="19">
        <f ca="1">SUMPRODUCT(ReactionRateK4!$F53:$V53*OFFSET(ReactionStoich!$E$5:$U$5,X$2,0))*(TimeStep)*'Composition Moles'!$C43</f>
        <v>0</v>
      </c>
      <c r="Y31" s="19">
        <f ca="1">SUMPRODUCT(ReactionRateK4!$F53:$V53*OFFSET(ReactionStoich!$E$5:$U$5,Y$2,0))*(TimeStep)*'Composition Moles'!$C43</f>
        <v>-20.601470635971324</v>
      </c>
      <c r="Z31" s="19">
        <f ca="1">SUMPRODUCT(ReactionRateK4!$F53:$V53*OFFSET(ReactionStoich!$E$5:$U$5,Z$2,0))*(TimeStep)*'Composition Moles'!$C43</f>
        <v>0</v>
      </c>
      <c r="AA31" s="19">
        <f ca="1">SUMPRODUCT(ReactionRateK4!$F53:$V53*OFFSET(ReactionStoich!$E$5:$U$5,AA$2,0))*(TimeStep)*'Composition Moles'!$C43</f>
        <v>0</v>
      </c>
      <c r="AB31" s="19">
        <f ca="1">SUMPRODUCT(ReactionRateK4!$F53:$V53*OFFSET(ReactionStoich!$E$5:$U$5,AB$2,0))*(TimeStep)*'Composition Moles'!$C43</f>
        <v>0</v>
      </c>
      <c r="AC31" s="19">
        <f ca="1">SUMPRODUCT(ReactionRateK4!$F53:$V53*OFFSET(ReactionStoich!$E$5:$U$5,AC$2,0))*(TimeStep)*'Composition Moles'!$C43</f>
        <v>0</v>
      </c>
      <c r="AD31" s="19">
        <f ca="1">SUMPRODUCT(ReactionRateK4!$F53:$V53*OFFSET(ReactionStoich!$E$5:$U$5,AD$2,0))*(TimeStep)*'Composition Moles'!$C43</f>
        <v>0</v>
      </c>
      <c r="AE31" s="19">
        <f ca="1">SUMPRODUCT(ReactionRateK4!$F53:$V53*OFFSET(ReactionStoich!$E$5:$U$5,AE$2,0))*(TimeStep)*'Composition Moles'!$C43</f>
        <v>0</v>
      </c>
      <c r="AF31" s="19">
        <f ca="1">SUMPRODUCT(ReactionRateK4!$F53:$V53*OFFSET(ReactionStoich!$E$5:$U$5,AF$2,0))*(TimeStep)*'Composition Moles'!$C43</f>
        <v>0</v>
      </c>
      <c r="AG31" s="19">
        <f ca="1">SUMPRODUCT(ReactionRateK4!$F53:$V53*OFFSET(ReactionStoich!$E$5:$U$5,AG$2,0))*(TimeStep)*'Composition Moles'!$C43</f>
        <v>0.28331592523110399</v>
      </c>
      <c r="AH31" s="19">
        <f ca="1">SUMPRODUCT(ReactionRateK4!$F53:$V53*OFFSET(ReactionStoich!$E$5:$U$5,AH$2,0))*(TimeStep)*'Composition Moles'!$C43</f>
        <v>7.1460730743632812</v>
      </c>
      <c r="AI31" s="19">
        <f ca="1">SUMPRODUCT(ReactionRateK4!$F53:$V53*OFFSET(ReactionStoich!$E$5:$U$5,AI$2,0))*(TimeStep)*'Composition Moles'!$C43</f>
        <v>5.3776267391422596</v>
      </c>
      <c r="AJ31" s="19">
        <f ca="1">SUMPRODUCT(ReactionRateK4!$F53:$V53*OFFSET(ReactionStoich!$E$5:$U$5,AJ$2,0))*(TimeStep)*'Composition Moles'!$C43</f>
        <v>3.4466121741683908</v>
      </c>
      <c r="AK31" s="19">
        <f ca="1">SUMPRODUCT(ReactionRateK4!$F53:$V53*OFFSET(ReactionStoich!$E$5:$U$5,AK$2,0))*(TimeStep)*'Composition Moles'!$C43</f>
        <v>0</v>
      </c>
      <c r="AL31" s="19">
        <f ca="1">SUMPRODUCT(ReactionRateK4!$F53:$V53*OFFSET(ReactionStoich!$E$5:$U$5,AL$2,0))*(TimeStep)*'Composition Moles'!$C43</f>
        <v>0</v>
      </c>
      <c r="AM31" s="19">
        <f ca="1">SUMPRODUCT(ReactionRateK4!$F53:$V53*OFFSET(ReactionStoich!$E$5:$U$5,AM$2,0))*(TimeStep)*'Composition Moles'!$C43</f>
        <v>0</v>
      </c>
      <c r="AN31" s="19">
        <f ca="1">SUMPRODUCT(ReactionRateK4!$F53:$V53*OFFSET(ReactionStoich!$E$5:$U$5,AN$2,0))*(TimeStep)*'Composition Moles'!$C43</f>
        <v>0</v>
      </c>
      <c r="AO31" s="19">
        <f ca="1">SUMPRODUCT(ReactionRateK4!$F53:$V53*OFFSET(ReactionStoich!$E$5:$U$5,AO$2,0))*(TimeStep)*'Composition Moles'!$C43</f>
        <v>-0.15218125160187115</v>
      </c>
      <c r="AP31" s="19">
        <f ca="1">SUMPRODUCT(ReactionRateK4!$F53:$V53*OFFSET(ReactionStoich!$E$5:$U$5,AP$2,0))*(TimeStep)*'Composition Moles'!$C43</f>
        <v>-1.6241354667715173</v>
      </c>
      <c r="AQ31" s="19">
        <f ca="1">SUMPRODUCT(ReactionRateK4!$F53:$V53*OFFSET(ReactionStoich!$E$5:$U$5,AQ$2,0))*(TimeStep)*'Composition Moles'!$C43</f>
        <v>0</v>
      </c>
      <c r="AR31" s="19">
        <f ca="1">SUMPRODUCT(ReactionRateK4!$F53:$V53*OFFSET(ReactionStoich!$E$5:$U$5,AR$2,0))*(TimeStep)*'Composition Moles'!$C43</f>
        <v>0</v>
      </c>
      <c r="AS31" s="19">
        <f ca="1">SUMPRODUCT(ReactionRateK4!$F53:$V53*OFFSET(ReactionStoich!$E$5:$U$5,AS$2,0))*(TimeStep)*'Composition Moles'!$C43</f>
        <v>-1.2793976047043329</v>
      </c>
      <c r="AT31" s="19">
        <f ca="1">SUMPRODUCT(ReactionRateK4!$F53:$V53*OFFSET(ReactionStoich!$E$5:$U$5,AT$2,0))*(TimeStep)*'Composition Moles'!$C43</f>
        <v>-1.2793976047043329</v>
      </c>
      <c r="AU31" s="19">
        <f ca="1">SUMPRODUCT(ReactionRateK4!$F53:$V53*OFFSET(ReactionStoich!$E$5:$U$5,AU$2,0))*(TimeStep)*'Composition Moles'!$C43</f>
        <v>-1.2793976047043329</v>
      </c>
      <c r="AV31" s="19">
        <f ca="1">SUMPRODUCT(ReactionRateK4!$F53:$V53*OFFSET(ReactionStoich!$E$5:$U$5,AV$2,0))*(TimeStep)*'Composition Moles'!$C43</f>
        <v>0</v>
      </c>
      <c r="AW31" s="19">
        <f ca="1">SUMPRODUCT(ReactionRateK4!$F53:$V53*OFFSET(ReactionStoich!$E$5:$U$5,AW$2,0))*(TimeStep)*'Composition Moles'!$C43</f>
        <v>0</v>
      </c>
      <c r="AX31" s="19">
        <f ca="1">SUMPRODUCT(ReactionRateK4!$F53:$V53*OFFSET(ReactionStoich!$E$5:$U$5,AX$2,0))*(TimeStep)*'Composition Moles'!$C43</f>
        <v>0</v>
      </c>
      <c r="AY31" s="19">
        <f ca="1">SUMPRODUCT(ReactionRateK4!$F53:$V53*OFFSET(ReactionStoich!$E$5:$U$5,AY$2,0))*(TimeStep)*'Composition Moles'!$C43</f>
        <v>0</v>
      </c>
      <c r="AZ31" s="19">
        <f ca="1">SUMPRODUCT(ReactionRateK4!$F53:$V53*OFFSET(ReactionStoich!$E$5:$U$5,AZ$2,0))*(TimeStep)*'Composition Moles'!$C43</f>
        <v>0</v>
      </c>
      <c r="BA31" s="19">
        <f ca="1">SUMPRODUCT(ReactionRateK4!$F53:$V53*OFFSET(ReactionStoich!$E$5:$U$5,BA$2,0))*(TimeStep)*'Composition Moles'!$C43</f>
        <v>0</v>
      </c>
      <c r="BB31" s="19">
        <f ca="1">SUMPRODUCT(ReactionRateK4!$F53:$V53*OFFSET(ReactionStoich!$E$5:$U$5,BB$2,0))*(TimeStep)*'Composition Moles'!$C43</f>
        <v>0</v>
      </c>
      <c r="BC31" s="19">
        <f ca="1">SUMPRODUCT(ReactionRateK4!$F53:$V53*OFFSET(ReactionStoich!$E$5:$U$5,BC$2,0))*(TimeStep)*'Composition Moles'!$C43</f>
        <v>0</v>
      </c>
      <c r="BD31" s="19">
        <f ca="1">SUMPRODUCT(ReactionRateK4!$F53:$V53*OFFSET(ReactionStoich!$E$5:$U$5,BD$2,0))*(TimeStep)*'Composition Moles'!$C43</f>
        <v>0</v>
      </c>
      <c r="BE31" s="19">
        <f ca="1">SUMPRODUCT(ReactionRateK4!$F53:$V53*OFFSET(ReactionStoich!$E$5:$U$5,BE$2,0))*(TimeStep)*'Composition Moles'!$C43</f>
        <v>0</v>
      </c>
      <c r="BF31" s="19">
        <f ca="1">SUMPRODUCT(ReactionRateK4!$F53:$V53*OFFSET(ReactionStoich!$E$5:$U$5,BF$2,0))*(TimeStep)*'Composition Moles'!$C43</f>
        <v>0</v>
      </c>
      <c r="BG31" s="19">
        <f ca="1">SUMPRODUCT(ReactionRateK4!$F53:$V53*OFFSET(ReactionStoich!$E$5:$U$5,BG$2,0))*(TimeStep)*'Composition Moles'!$C43</f>
        <v>0</v>
      </c>
      <c r="BH31" s="19">
        <f ca="1">SUMPRODUCT(ReactionRateK4!$F53:$V53*OFFSET(ReactionStoich!$E$5:$U$5,BH$2,0))*(TimeStep)*'Composition Moles'!$C43</f>
        <v>0</v>
      </c>
      <c r="BI31" s="19">
        <f ca="1">SUMPRODUCT(ReactionRateK4!$F53:$V53*OFFSET(ReactionStoich!$E$5:$U$5,BI$2,0))*(TimeStep)*'Composition Moles'!$C43</f>
        <v>0</v>
      </c>
      <c r="BJ31" s="19">
        <f ca="1">SUMPRODUCT(ReactionRateK4!$F53:$V53*OFFSET(ReactionStoich!$E$5:$U$5,BJ$2,0))*(TimeStep)*'Composition Moles'!$C43</f>
        <v>0</v>
      </c>
      <c r="BK31" s="19">
        <f ca="1">SUMPRODUCT(ReactionRateK4!$F53:$V53*OFFSET(ReactionStoich!$E$5:$U$5,BK$2,0))*(TimeStep)*'Composition Moles'!$C43</f>
        <v>0</v>
      </c>
      <c r="BL31" s="19">
        <f ca="1">SUMPRODUCT(ReactionRateK4!$F53:$V53*OFFSET(ReactionStoich!$E$5:$U$5,BL$2,0))*(TimeStep)*'Composition Moles'!$C43</f>
        <v>0</v>
      </c>
      <c r="BM31" s="19">
        <f ca="1">SUMPRODUCT(ReactionRateK4!$F53:$V53*OFFSET(ReactionStoich!$E$5:$U$5,BM$2,0))*(TimeStep)*'Composition Moles'!$C43</f>
        <v>0</v>
      </c>
      <c r="BN31" s="19">
        <f ca="1">SUMPRODUCT(ReactionRateK4!$F53:$V53*OFFSET(ReactionStoich!$E$5:$U$5,BN$2,0))*(TimeStep)*'Composition Moles'!$C43</f>
        <v>0</v>
      </c>
      <c r="BO31" s="19">
        <f ca="1">SUMPRODUCT(ReactionRateK4!$F53:$V53*OFFSET(ReactionStoich!$E$5:$U$5,BO$2,0))*(TimeStep)*'Composition Moles'!$C43</f>
        <v>0</v>
      </c>
      <c r="BP31" s="19">
        <f ca="1">SUMPRODUCT(ReactionRateK4!$F53:$V53*OFFSET(ReactionStoich!$E$5:$U$5,BP$2,0))*(TimeStep)*'Composition Moles'!$C43</f>
        <v>0</v>
      </c>
      <c r="BQ31" s="19">
        <f ca="1">SUMPRODUCT(ReactionRateK4!$F53:$V53*OFFSET(ReactionStoich!$E$5:$U$5,BQ$2,0))*(TimeStep)*'Composition Moles'!$C43</f>
        <v>0</v>
      </c>
      <c r="BR31" s="19">
        <f ca="1">SUMPRODUCT(ReactionRateK4!$F53:$V53*OFFSET(ReactionStoich!$E$5:$U$5,BR$2,0))*(TimeStep)*'Composition Moles'!$C43</f>
        <v>0</v>
      </c>
      <c r="BS31" s="19">
        <f ca="1">SUMPRODUCT(ReactionRateK4!$F53:$V53*OFFSET(ReactionStoich!$E$5:$U$5,BS$2,0))*(TimeStep)*'Composition Moles'!$C43</f>
        <v>0</v>
      </c>
      <c r="BT31" s="19">
        <f ca="1">SUMPRODUCT(ReactionRateK4!$F53:$V53*OFFSET(ReactionStoich!$E$5:$U$5,BT$2,0))*(TimeStep)*'Composition Moles'!$C43</f>
        <v>0</v>
      </c>
      <c r="BU31" s="19">
        <f ca="1">SUMPRODUCT(ReactionRateK4!$F53:$V53*OFFSET(ReactionStoich!$E$5:$U$5,BU$2,0))*(TimeStep)*'Composition Moles'!$C43</f>
        <v>0</v>
      </c>
      <c r="BV31" s="19">
        <f ca="1">SUMPRODUCT(ReactionRateK4!$F53:$V53*OFFSET(ReactionStoich!$E$5:$U$5,BV$2,0))*(TimeStep)*'Composition Moles'!$C43</f>
        <v>0</v>
      </c>
      <c r="BW31" s="19">
        <f ca="1">SUMPRODUCT(ReactionRateK4!$F53:$V53*OFFSET(ReactionStoich!$E$5:$U$5,BW$2,0))*(TimeStep)*'Composition Moles'!$C43</f>
        <v>0</v>
      </c>
    </row>
    <row r="32" spans="1:75">
      <c r="A32">
        <f>ReactionRateK1!A54</f>
        <v>1.1000000000000003</v>
      </c>
      <c r="B32" s="20">
        <f t="shared" ca="1" si="5"/>
        <v>-59214.753646462741</v>
      </c>
      <c r="C32" s="20">
        <f ca="1">'Composition Moles'!BZ44</f>
        <v>143738.92701922887</v>
      </c>
      <c r="D32" s="26">
        <f t="shared" ca="1" si="6"/>
        <v>0.41196045409843091</v>
      </c>
      <c r="F32" s="19">
        <f ca="1">SUMPRODUCT(ReactionRateK4!$F54:$V54*OFFSET(ReactionStoich!$E$5:$U$5,F$2,0))*(TimeStep)*'Composition Moles'!$C44</f>
        <v>-2.2441433726491677</v>
      </c>
      <c r="G32" s="19">
        <f ca="1">SUMPRODUCT(ReactionRateK4!$F54:$V54*OFFSET(ReactionStoich!$E$5:$U$5,G$2,0))*(TimeStep)*'Composition Moles'!$C44</f>
        <v>0</v>
      </c>
      <c r="H32" s="19">
        <f ca="1">SUMPRODUCT(ReactionRateK4!$F54:$V54*OFFSET(ReactionStoich!$E$5:$U$5,H$2,0))*(TimeStep)*'Composition Moles'!$C44</f>
        <v>2.1087733500416119</v>
      </c>
      <c r="I32" s="19">
        <f ca="1">SUMPRODUCT(ReactionRateK4!$F54:$V54*OFFSET(ReactionStoich!$E$5:$U$5,I$2,0))*(TimeStep)*'Composition Moles'!$C44</f>
        <v>0.1353700226075556</v>
      </c>
      <c r="J32" s="19">
        <f ca="1">SUMPRODUCT(ReactionRateK4!$F54:$V54*OFFSET(ReactionStoich!$E$5:$U$5,J$2,0))*(TimeStep)*'Composition Moles'!$C44</f>
        <v>0</v>
      </c>
      <c r="K32" s="19">
        <f ca="1">SUMPRODUCT(ReactionRateK4!$F54:$V54*OFFSET(ReactionStoich!$E$5:$U$5,K$2,0))*(TimeStep)*'Composition Moles'!$C44</f>
        <v>0</v>
      </c>
      <c r="L32" s="19">
        <f ca="1">SUMPRODUCT(ReactionRateK4!$F54:$V54*OFFSET(ReactionStoich!$E$5:$U$5,L$2,0))*(TimeStep)*'Composition Moles'!$C44</f>
        <v>0</v>
      </c>
      <c r="M32" s="19">
        <f ca="1">SUMPRODUCT(ReactionRateK4!$F54:$V54*OFFSET(ReactionStoich!$E$5:$U$5,M$2,0))*(TimeStep)*'Composition Moles'!$C44</f>
        <v>0</v>
      </c>
      <c r="N32" s="19">
        <f ca="1">SUMPRODUCT(ReactionRateK4!$F54:$V54*OFFSET(ReactionStoich!$E$5:$U$5,N$2,0))*(TimeStep)*'Composition Moles'!$C44</f>
        <v>0</v>
      </c>
      <c r="O32" s="19">
        <f ca="1">SUMPRODUCT(ReactionRateK4!$F54:$V54*OFFSET(ReactionStoich!$E$5:$U$5,O$2,0))*(TimeStep)*'Composition Moles'!$C44</f>
        <v>0</v>
      </c>
      <c r="P32" s="19">
        <f ca="1">SUMPRODUCT(ReactionRateK4!$F54:$V54*OFFSET(ReactionStoich!$E$5:$U$5,P$2,0))*(TimeStep)*'Composition Moles'!$C44</f>
        <v>0</v>
      </c>
      <c r="Q32" s="19">
        <f ca="1">SUMPRODUCT(ReactionRateK4!$F54:$V54*OFFSET(ReactionStoich!$E$5:$U$5,Q$2,0))*(TimeStep)*'Composition Moles'!$C44</f>
        <v>0</v>
      </c>
      <c r="R32" s="19">
        <f ca="1">SUMPRODUCT(ReactionRateK4!$F54:$V54*OFFSET(ReactionStoich!$E$5:$U$5,R$2,0))*(TimeStep)*'Composition Moles'!$C44</f>
        <v>0</v>
      </c>
      <c r="S32" s="19">
        <f ca="1">SUMPRODUCT(ReactionRateK4!$F54:$V54*OFFSET(ReactionStoich!$E$5:$U$5,S$2,0))*(TimeStep)*'Composition Moles'!$C44</f>
        <v>9.6186220137524678</v>
      </c>
      <c r="T32" s="19">
        <f ca="1">SUMPRODUCT(ReactionRateK4!$F54:$V54*OFFSET(ReactionStoich!$E$5:$U$5,T$2,0))*(TimeStep)*'Composition Moles'!$C44</f>
        <v>0</v>
      </c>
      <c r="U32" s="19">
        <f ca="1">SUMPRODUCT(ReactionRateK4!$F54:$V54*OFFSET(ReactionStoich!$E$5:$U$5,U$2,0))*(TimeStep)*'Composition Moles'!$C44</f>
        <v>0</v>
      </c>
      <c r="V32" s="19">
        <f ca="1">SUMPRODUCT(ReactionRateK4!$F54:$V54*OFFSET(ReactionStoich!$E$5:$U$5,V$2,0))*(TimeStep)*'Composition Moles'!$C44</f>
        <v>0</v>
      </c>
      <c r="W32" s="19">
        <f ca="1">SUMPRODUCT(ReactionRateK4!$F54:$V54*OFFSET(ReactionStoich!$E$5:$U$5,W$2,0))*(TimeStep)*'Composition Moles'!$C44</f>
        <v>0</v>
      </c>
      <c r="X32" s="19">
        <f ca="1">SUMPRODUCT(ReactionRateK4!$F54:$V54*OFFSET(ReactionStoich!$E$5:$U$5,X$2,0))*(TimeStep)*'Composition Moles'!$C44</f>
        <v>0</v>
      </c>
      <c r="Y32" s="19">
        <f ca="1">SUMPRODUCT(ReactionRateK4!$F54:$V54*OFFSET(ReactionStoich!$E$5:$U$5,Y$2,0))*(TimeStep)*'Composition Moles'!$C44</f>
        <v>-20.050953671470214</v>
      </c>
      <c r="Z32" s="19">
        <f ca="1">SUMPRODUCT(ReactionRateK4!$F54:$V54*OFFSET(ReactionStoich!$E$5:$U$5,Z$2,0))*(TimeStep)*'Composition Moles'!$C44</f>
        <v>0</v>
      </c>
      <c r="AA32" s="19">
        <f ca="1">SUMPRODUCT(ReactionRateK4!$F54:$V54*OFFSET(ReactionStoich!$E$5:$U$5,AA$2,0))*(TimeStep)*'Composition Moles'!$C44</f>
        <v>0</v>
      </c>
      <c r="AB32" s="19">
        <f ca="1">SUMPRODUCT(ReactionRateK4!$F54:$V54*OFFSET(ReactionStoich!$E$5:$U$5,AB$2,0))*(TimeStep)*'Composition Moles'!$C44</f>
        <v>0</v>
      </c>
      <c r="AC32" s="19">
        <f ca="1">SUMPRODUCT(ReactionRateK4!$F54:$V54*OFFSET(ReactionStoich!$E$5:$U$5,AC$2,0))*(TimeStep)*'Composition Moles'!$C44</f>
        <v>0</v>
      </c>
      <c r="AD32" s="19">
        <f ca="1">SUMPRODUCT(ReactionRateK4!$F54:$V54*OFFSET(ReactionStoich!$E$5:$U$5,AD$2,0))*(TimeStep)*'Composition Moles'!$C44</f>
        <v>0</v>
      </c>
      <c r="AE32" s="19">
        <f ca="1">SUMPRODUCT(ReactionRateK4!$F54:$V54*OFFSET(ReactionStoich!$E$5:$U$5,AE$2,0))*(TimeStep)*'Composition Moles'!$C44</f>
        <v>0</v>
      </c>
      <c r="AF32" s="19">
        <f ca="1">SUMPRODUCT(ReactionRateK4!$F54:$V54*OFFSET(ReactionStoich!$E$5:$U$5,AF$2,0))*(TimeStep)*'Composition Moles'!$C44</f>
        <v>0</v>
      </c>
      <c r="AG32" s="19">
        <f ca="1">SUMPRODUCT(ReactionRateK4!$F54:$V54*OFFSET(ReactionStoich!$E$5:$U$5,AG$2,0))*(TimeStep)*'Composition Moles'!$C44</f>
        <v>0.21675028353955728</v>
      </c>
      <c r="AH32" s="19">
        <f ca="1">SUMPRODUCT(ReactionRateK4!$F54:$V54*OFFSET(ReactionStoich!$E$5:$U$5,AH$2,0))*(TimeStep)*'Composition Moles'!$C44</f>
        <v>6.8297919052702794</v>
      </c>
      <c r="AI32" s="19">
        <f ca="1">SUMPRODUCT(ReactionRateK4!$F54:$V54*OFFSET(ReactionStoich!$E$5:$U$5,AI$2,0))*(TimeStep)*'Composition Moles'!$C44</f>
        <v>5.4357797158066479</v>
      </c>
      <c r="AJ32" s="19">
        <f ca="1">SUMPRODUCT(ReactionRateK4!$F54:$V54*OFFSET(ReactionStoich!$E$5:$U$5,AJ$2,0))*(TimeStep)*'Composition Moles'!$C44</f>
        <v>3.3873761649724266</v>
      </c>
      <c r="AK32" s="19">
        <f ca="1">SUMPRODUCT(ReactionRateK4!$F54:$V54*OFFSET(ReactionStoich!$E$5:$U$5,AK$2,0))*(TimeStep)*'Composition Moles'!$C44</f>
        <v>0</v>
      </c>
      <c r="AL32" s="19">
        <f ca="1">SUMPRODUCT(ReactionRateK4!$F54:$V54*OFFSET(ReactionStoich!$E$5:$U$5,AL$2,0))*(TimeStep)*'Composition Moles'!$C44</f>
        <v>0</v>
      </c>
      <c r="AM32" s="19">
        <f ca="1">SUMPRODUCT(ReactionRateK4!$F54:$V54*OFFSET(ReactionStoich!$E$5:$U$5,AM$2,0))*(TimeStep)*'Composition Moles'!$C44</f>
        <v>0</v>
      </c>
      <c r="AN32" s="19">
        <f ca="1">SUMPRODUCT(ReactionRateK4!$F54:$V54*OFFSET(ReactionStoich!$E$5:$U$5,AN$2,0))*(TimeStep)*'Composition Moles'!$C44</f>
        <v>0</v>
      </c>
      <c r="AO32" s="19">
        <f ca="1">SUMPRODUCT(ReactionRateK4!$F54:$V54*OFFSET(ReactionStoich!$E$5:$U$5,AO$2,0))*(TimeStep)*'Composition Moles'!$C44</f>
        <v>-0.1353700226075556</v>
      </c>
      <c r="AP32" s="19">
        <f ca="1">SUMPRODUCT(ReactionRateK4!$F54:$V54*OFFSET(ReactionStoich!$E$5:$U$5,AP$2,0))*(TimeStep)*'Composition Moles'!$C44</f>
        <v>-1.5589229204570552</v>
      </c>
      <c r="AQ32" s="19">
        <f ca="1">SUMPRODUCT(ReactionRateK4!$F54:$V54*OFFSET(ReactionStoich!$E$5:$U$5,AQ$2,0))*(TimeStep)*'Composition Moles'!$C44</f>
        <v>0</v>
      </c>
      <c r="AR32" s="19">
        <f ca="1">SUMPRODUCT(ReactionRateK4!$F54:$V54*OFFSET(ReactionStoich!$E$5:$U$5,AR$2,0))*(TimeStep)*'Composition Moles'!$C44</f>
        <v>0</v>
      </c>
      <c r="AS32" s="19">
        <f ca="1">SUMPRODUCT(ReactionRateK4!$F54:$V54*OFFSET(ReactionStoich!$E$5:$U$5,AS$2,0))*(TimeStep)*'Composition Moles'!$C44</f>
        <v>-1.2476911562688517</v>
      </c>
      <c r="AT32" s="19">
        <f ca="1">SUMPRODUCT(ReactionRateK4!$F54:$V54*OFFSET(ReactionStoich!$E$5:$U$5,AT$2,0))*(TimeStep)*'Composition Moles'!$C44</f>
        <v>-1.2476911562688517</v>
      </c>
      <c r="AU32" s="19">
        <f ca="1">SUMPRODUCT(ReactionRateK4!$F54:$V54*OFFSET(ReactionStoich!$E$5:$U$5,AU$2,0))*(TimeStep)*'Composition Moles'!$C44</f>
        <v>-1.2476911562688517</v>
      </c>
      <c r="AV32" s="19">
        <f ca="1">SUMPRODUCT(ReactionRateK4!$F54:$V54*OFFSET(ReactionStoich!$E$5:$U$5,AV$2,0))*(TimeStep)*'Composition Moles'!$C44</f>
        <v>0</v>
      </c>
      <c r="AW32" s="19">
        <f ca="1">SUMPRODUCT(ReactionRateK4!$F54:$V54*OFFSET(ReactionStoich!$E$5:$U$5,AW$2,0))*(TimeStep)*'Composition Moles'!$C44</f>
        <v>0</v>
      </c>
      <c r="AX32" s="19">
        <f ca="1">SUMPRODUCT(ReactionRateK4!$F54:$V54*OFFSET(ReactionStoich!$E$5:$U$5,AX$2,0))*(TimeStep)*'Composition Moles'!$C44</f>
        <v>0</v>
      </c>
      <c r="AY32" s="19">
        <f ca="1">SUMPRODUCT(ReactionRateK4!$F54:$V54*OFFSET(ReactionStoich!$E$5:$U$5,AY$2,0))*(TimeStep)*'Composition Moles'!$C44</f>
        <v>0</v>
      </c>
      <c r="AZ32" s="19">
        <f ca="1">SUMPRODUCT(ReactionRateK4!$F54:$V54*OFFSET(ReactionStoich!$E$5:$U$5,AZ$2,0))*(TimeStep)*'Composition Moles'!$C44</f>
        <v>0</v>
      </c>
      <c r="BA32" s="19">
        <f ca="1">SUMPRODUCT(ReactionRateK4!$F54:$V54*OFFSET(ReactionStoich!$E$5:$U$5,BA$2,0))*(TimeStep)*'Composition Moles'!$C44</f>
        <v>0</v>
      </c>
      <c r="BB32" s="19">
        <f ca="1">SUMPRODUCT(ReactionRateK4!$F54:$V54*OFFSET(ReactionStoich!$E$5:$U$5,BB$2,0))*(TimeStep)*'Composition Moles'!$C44</f>
        <v>0</v>
      </c>
      <c r="BC32" s="19">
        <f ca="1">SUMPRODUCT(ReactionRateK4!$F54:$V54*OFFSET(ReactionStoich!$E$5:$U$5,BC$2,0))*(TimeStep)*'Composition Moles'!$C44</f>
        <v>0</v>
      </c>
      <c r="BD32" s="19">
        <f ca="1">SUMPRODUCT(ReactionRateK4!$F54:$V54*OFFSET(ReactionStoich!$E$5:$U$5,BD$2,0))*(TimeStep)*'Composition Moles'!$C44</f>
        <v>0</v>
      </c>
      <c r="BE32" s="19">
        <f ca="1">SUMPRODUCT(ReactionRateK4!$F54:$V54*OFFSET(ReactionStoich!$E$5:$U$5,BE$2,0))*(TimeStep)*'Composition Moles'!$C44</f>
        <v>0</v>
      </c>
      <c r="BF32" s="19">
        <f ca="1">SUMPRODUCT(ReactionRateK4!$F54:$V54*OFFSET(ReactionStoich!$E$5:$U$5,BF$2,0))*(TimeStep)*'Composition Moles'!$C44</f>
        <v>0</v>
      </c>
      <c r="BG32" s="19">
        <f ca="1">SUMPRODUCT(ReactionRateK4!$F54:$V54*OFFSET(ReactionStoich!$E$5:$U$5,BG$2,0))*(TimeStep)*'Composition Moles'!$C44</f>
        <v>0</v>
      </c>
      <c r="BH32" s="19">
        <f ca="1">SUMPRODUCT(ReactionRateK4!$F54:$V54*OFFSET(ReactionStoich!$E$5:$U$5,BH$2,0))*(TimeStep)*'Composition Moles'!$C44</f>
        <v>0</v>
      </c>
      <c r="BI32" s="19">
        <f ca="1">SUMPRODUCT(ReactionRateK4!$F54:$V54*OFFSET(ReactionStoich!$E$5:$U$5,BI$2,0))*(TimeStep)*'Composition Moles'!$C44</f>
        <v>0</v>
      </c>
      <c r="BJ32" s="19">
        <f ca="1">SUMPRODUCT(ReactionRateK4!$F54:$V54*OFFSET(ReactionStoich!$E$5:$U$5,BJ$2,0))*(TimeStep)*'Composition Moles'!$C44</f>
        <v>0</v>
      </c>
      <c r="BK32" s="19">
        <f ca="1">SUMPRODUCT(ReactionRateK4!$F54:$V54*OFFSET(ReactionStoich!$E$5:$U$5,BK$2,0))*(TimeStep)*'Composition Moles'!$C44</f>
        <v>0</v>
      </c>
      <c r="BL32" s="19">
        <f ca="1">SUMPRODUCT(ReactionRateK4!$F54:$V54*OFFSET(ReactionStoich!$E$5:$U$5,BL$2,0))*(TimeStep)*'Composition Moles'!$C44</f>
        <v>0</v>
      </c>
      <c r="BM32" s="19">
        <f ca="1">SUMPRODUCT(ReactionRateK4!$F54:$V54*OFFSET(ReactionStoich!$E$5:$U$5,BM$2,0))*(TimeStep)*'Composition Moles'!$C44</f>
        <v>0</v>
      </c>
      <c r="BN32" s="19">
        <f ca="1">SUMPRODUCT(ReactionRateK4!$F54:$V54*OFFSET(ReactionStoich!$E$5:$U$5,BN$2,0))*(TimeStep)*'Composition Moles'!$C44</f>
        <v>0</v>
      </c>
      <c r="BO32" s="19">
        <f ca="1">SUMPRODUCT(ReactionRateK4!$F54:$V54*OFFSET(ReactionStoich!$E$5:$U$5,BO$2,0))*(TimeStep)*'Composition Moles'!$C44</f>
        <v>0</v>
      </c>
      <c r="BP32" s="19">
        <f ca="1">SUMPRODUCT(ReactionRateK4!$F54:$V54*OFFSET(ReactionStoich!$E$5:$U$5,BP$2,0))*(TimeStep)*'Composition Moles'!$C44</f>
        <v>0</v>
      </c>
      <c r="BQ32" s="19">
        <f ca="1">SUMPRODUCT(ReactionRateK4!$F54:$V54*OFFSET(ReactionStoich!$E$5:$U$5,BQ$2,0))*(TimeStep)*'Composition Moles'!$C44</f>
        <v>0</v>
      </c>
      <c r="BR32" s="19">
        <f ca="1">SUMPRODUCT(ReactionRateK4!$F54:$V54*OFFSET(ReactionStoich!$E$5:$U$5,BR$2,0))*(TimeStep)*'Composition Moles'!$C44</f>
        <v>0</v>
      </c>
      <c r="BS32" s="19">
        <f ca="1">SUMPRODUCT(ReactionRateK4!$F54:$V54*OFFSET(ReactionStoich!$E$5:$U$5,BS$2,0))*(TimeStep)*'Composition Moles'!$C44</f>
        <v>0</v>
      </c>
      <c r="BT32" s="19">
        <f ca="1">SUMPRODUCT(ReactionRateK4!$F54:$V54*OFFSET(ReactionStoich!$E$5:$U$5,BT$2,0))*(TimeStep)*'Composition Moles'!$C44</f>
        <v>0</v>
      </c>
      <c r="BU32" s="19">
        <f ca="1">SUMPRODUCT(ReactionRateK4!$F54:$V54*OFFSET(ReactionStoich!$E$5:$U$5,BU$2,0))*(TimeStep)*'Composition Moles'!$C44</f>
        <v>0</v>
      </c>
      <c r="BV32" s="19">
        <f ca="1">SUMPRODUCT(ReactionRateK4!$F54:$V54*OFFSET(ReactionStoich!$E$5:$U$5,BV$2,0))*(TimeStep)*'Composition Moles'!$C44</f>
        <v>0</v>
      </c>
      <c r="BW32" s="19">
        <f ca="1">SUMPRODUCT(ReactionRateK4!$F54:$V54*OFFSET(ReactionStoich!$E$5:$U$5,BW$2,0))*(TimeStep)*'Composition Moles'!$C44</f>
        <v>0</v>
      </c>
    </row>
    <row r="33" spans="1:75">
      <c r="A33">
        <f>ReactionRateK1!A55</f>
        <v>1.1500000000000004</v>
      </c>
      <c r="B33" s="20">
        <f t="shared" ca="1" si="5"/>
        <v>-56336.333338019569</v>
      </c>
      <c r="C33" s="20">
        <f ca="1">'Composition Moles'!BZ45</f>
        <v>143752.8146316073</v>
      </c>
      <c r="D33" s="26">
        <f t="shared" ca="1" si="6"/>
        <v>0.39189725420258142</v>
      </c>
      <c r="F33" s="19">
        <f ca="1">SUMPRODUCT(ReactionRateK4!$F55:$V55*OFFSET(ReactionStoich!$E$5:$U$5,F$2,0))*(TimeStep)*'Composition Moles'!$C45</f>
        <v>-2.1047492013493172</v>
      </c>
      <c r="G33" s="19">
        <f ca="1">SUMPRODUCT(ReactionRateK4!$F55:$V55*OFFSET(ReactionStoich!$E$5:$U$5,G$2,0))*(TimeStep)*'Composition Moles'!$C45</f>
        <v>0</v>
      </c>
      <c r="H33" s="19">
        <f ca="1">SUMPRODUCT(ReactionRateK4!$F55:$V55*OFFSET(ReactionStoich!$E$5:$U$5,H$2,0))*(TimeStep)*'Composition Moles'!$C45</f>
        <v>1.9841807389124764</v>
      </c>
      <c r="I33" s="19">
        <f ca="1">SUMPRODUCT(ReactionRateK4!$F55:$V55*OFFSET(ReactionStoich!$E$5:$U$5,I$2,0))*(TimeStep)*'Composition Moles'!$C45</f>
        <v>0.1205684624368405</v>
      </c>
      <c r="J33" s="19">
        <f ca="1">SUMPRODUCT(ReactionRateK4!$F55:$V55*OFFSET(ReactionStoich!$E$5:$U$5,J$2,0))*(TimeStep)*'Composition Moles'!$C45</f>
        <v>0</v>
      </c>
      <c r="K33" s="19">
        <f ca="1">SUMPRODUCT(ReactionRateK4!$F55:$V55*OFFSET(ReactionStoich!$E$5:$U$5,K$2,0))*(TimeStep)*'Composition Moles'!$C45</f>
        <v>0</v>
      </c>
      <c r="L33" s="19">
        <f ca="1">SUMPRODUCT(ReactionRateK4!$F55:$V55*OFFSET(ReactionStoich!$E$5:$U$5,L$2,0))*(TimeStep)*'Composition Moles'!$C45</f>
        <v>0</v>
      </c>
      <c r="M33" s="19">
        <f ca="1">SUMPRODUCT(ReactionRateK4!$F55:$V55*OFFSET(ReactionStoich!$E$5:$U$5,M$2,0))*(TimeStep)*'Composition Moles'!$C45</f>
        <v>0</v>
      </c>
      <c r="N33" s="19">
        <f ca="1">SUMPRODUCT(ReactionRateK4!$F55:$V55*OFFSET(ReactionStoich!$E$5:$U$5,N$2,0))*(TimeStep)*'Composition Moles'!$C45</f>
        <v>0</v>
      </c>
      <c r="O33" s="19">
        <f ca="1">SUMPRODUCT(ReactionRateK4!$F55:$V55*OFFSET(ReactionStoich!$E$5:$U$5,O$2,0))*(TimeStep)*'Composition Moles'!$C45</f>
        <v>0</v>
      </c>
      <c r="P33" s="19">
        <f ca="1">SUMPRODUCT(ReactionRateK4!$F55:$V55*OFFSET(ReactionStoich!$E$5:$U$5,P$2,0))*(TimeStep)*'Composition Moles'!$C45</f>
        <v>0</v>
      </c>
      <c r="Q33" s="19">
        <f ca="1">SUMPRODUCT(ReactionRateK4!$F55:$V55*OFFSET(ReactionStoich!$E$5:$U$5,Q$2,0))*(TimeStep)*'Composition Moles'!$C45</f>
        <v>0</v>
      </c>
      <c r="R33" s="19">
        <f ca="1">SUMPRODUCT(ReactionRateK4!$F55:$V55*OFFSET(ReactionStoich!$E$5:$U$5,R$2,0))*(TimeStep)*'Composition Moles'!$C45</f>
        <v>0</v>
      </c>
      <c r="S33" s="19">
        <f ca="1">SUMPRODUCT(ReactionRateK4!$F55:$V55*OFFSET(ReactionStoich!$E$5:$U$5,S$2,0))*(TimeStep)*'Composition Moles'!$C45</f>
        <v>9.3062827376187531</v>
      </c>
      <c r="T33" s="19">
        <f ca="1">SUMPRODUCT(ReactionRateK4!$F55:$V55*OFFSET(ReactionStoich!$E$5:$U$5,T$2,0))*(TimeStep)*'Composition Moles'!$C45</f>
        <v>0</v>
      </c>
      <c r="U33" s="19">
        <f ca="1">SUMPRODUCT(ReactionRateK4!$F55:$V55*OFFSET(ReactionStoich!$E$5:$U$5,U$2,0))*(TimeStep)*'Composition Moles'!$C45</f>
        <v>0</v>
      </c>
      <c r="V33" s="19">
        <f ca="1">SUMPRODUCT(ReactionRateK4!$F55:$V55*OFFSET(ReactionStoich!$E$5:$U$5,V$2,0))*(TimeStep)*'Composition Moles'!$C45</f>
        <v>0</v>
      </c>
      <c r="W33" s="19">
        <f ca="1">SUMPRODUCT(ReactionRateK4!$F55:$V55*OFFSET(ReactionStoich!$E$5:$U$5,W$2,0))*(TimeStep)*'Composition Moles'!$C45</f>
        <v>0</v>
      </c>
      <c r="X33" s="19">
        <f ca="1">SUMPRODUCT(ReactionRateK4!$F55:$V55*OFFSET(ReactionStoich!$E$5:$U$5,X$2,0))*(TimeStep)*'Composition Moles'!$C45</f>
        <v>0</v>
      </c>
      <c r="Y33" s="19">
        <f ca="1">SUMPRODUCT(ReactionRateK4!$F55:$V55*OFFSET(ReactionStoich!$E$5:$U$5,Y$2,0))*(TimeStep)*'Composition Moles'!$C45</f>
        <v>-19.548995313144921</v>
      </c>
      <c r="Z33" s="19">
        <f ca="1">SUMPRODUCT(ReactionRateK4!$F55:$V55*OFFSET(ReactionStoich!$E$5:$U$5,Z$2,0))*(TimeStep)*'Composition Moles'!$C45</f>
        <v>0</v>
      </c>
      <c r="AA33" s="19">
        <f ca="1">SUMPRODUCT(ReactionRateK4!$F55:$V55*OFFSET(ReactionStoich!$E$5:$U$5,AA$2,0))*(TimeStep)*'Composition Moles'!$C45</f>
        <v>0</v>
      </c>
      <c r="AB33" s="19">
        <f ca="1">SUMPRODUCT(ReactionRateK4!$F55:$V55*OFFSET(ReactionStoich!$E$5:$U$5,AB$2,0))*(TimeStep)*'Composition Moles'!$C45</f>
        <v>0</v>
      </c>
      <c r="AC33" s="19">
        <f ca="1">SUMPRODUCT(ReactionRateK4!$F55:$V55*OFFSET(ReactionStoich!$E$5:$U$5,AC$2,0))*(TimeStep)*'Composition Moles'!$C45</f>
        <v>0</v>
      </c>
      <c r="AD33" s="19">
        <f ca="1">SUMPRODUCT(ReactionRateK4!$F55:$V55*OFFSET(ReactionStoich!$E$5:$U$5,AD$2,0))*(TimeStep)*'Composition Moles'!$C45</f>
        <v>0</v>
      </c>
      <c r="AE33" s="19">
        <f ca="1">SUMPRODUCT(ReactionRateK4!$F55:$V55*OFFSET(ReactionStoich!$E$5:$U$5,AE$2,0))*(TimeStep)*'Composition Moles'!$C45</f>
        <v>0</v>
      </c>
      <c r="AF33" s="19">
        <f ca="1">SUMPRODUCT(ReactionRateK4!$F55:$V55*OFFSET(ReactionStoich!$E$5:$U$5,AF$2,0))*(TimeStep)*'Composition Moles'!$C45</f>
        <v>0</v>
      </c>
      <c r="AG33" s="19">
        <f ca="1">SUMPRODUCT(ReactionRateK4!$F55:$V55*OFFSET(ReactionStoich!$E$5:$U$5,AG$2,0))*(TimeStep)*'Composition Moles'!$C45</f>
        <v>0.16447195423374675</v>
      </c>
      <c r="AH33" s="19">
        <f ca="1">SUMPRODUCT(ReactionRateK4!$F55:$V55*OFFSET(ReactionStoich!$E$5:$U$5,AH$2,0))*(TimeStep)*'Composition Moles'!$C45</f>
        <v>6.5217411376572993</v>
      </c>
      <c r="AI33" s="19">
        <f ca="1">SUMPRODUCT(ReactionRateK4!$F55:$V55*OFFSET(ReactionStoich!$E$5:$U$5,AI$2,0))*(TimeStep)*'Composition Moles'!$C45</f>
        <v>5.4934276729661828</v>
      </c>
      <c r="AJ33" s="19">
        <f ca="1">SUMPRODUCT(ReactionRateK4!$F55:$V55*OFFSET(ReactionStoich!$E$5:$U$5,AJ$2,0))*(TimeStep)*'Composition Moles'!$C45</f>
        <v>3.3295685137118274</v>
      </c>
      <c r="AK33" s="19">
        <f ca="1">SUMPRODUCT(ReactionRateK4!$F55:$V55*OFFSET(ReactionStoich!$E$5:$U$5,AK$2,0))*(TimeStep)*'Composition Moles'!$C45</f>
        <v>0</v>
      </c>
      <c r="AL33" s="19">
        <f ca="1">SUMPRODUCT(ReactionRateK4!$F55:$V55*OFFSET(ReactionStoich!$E$5:$U$5,AL$2,0))*(TimeStep)*'Composition Moles'!$C45</f>
        <v>0</v>
      </c>
      <c r="AM33" s="19">
        <f ca="1">SUMPRODUCT(ReactionRateK4!$F55:$V55*OFFSET(ReactionStoich!$E$5:$U$5,AM$2,0))*(TimeStep)*'Composition Moles'!$C45</f>
        <v>0</v>
      </c>
      <c r="AN33" s="19">
        <f ca="1">SUMPRODUCT(ReactionRateK4!$F55:$V55*OFFSET(ReactionStoich!$E$5:$U$5,AN$2,0))*(TimeStep)*'Composition Moles'!$C45</f>
        <v>0</v>
      </c>
      <c r="AO33" s="19">
        <f ca="1">SUMPRODUCT(ReactionRateK4!$F55:$V55*OFFSET(ReactionStoich!$E$5:$U$5,AO$2,0))*(TimeStep)*'Composition Moles'!$C45</f>
        <v>-0.1205684624368405</v>
      </c>
      <c r="AP33" s="19">
        <f ca="1">SUMPRODUCT(ReactionRateK4!$F55:$V55*OFFSET(ReactionStoich!$E$5:$U$5,AP$2,0))*(TimeStep)*'Composition Moles'!$C45</f>
        <v>-1.4946901708851359</v>
      </c>
      <c r="AQ33" s="19">
        <f ca="1">SUMPRODUCT(ReactionRateK4!$F55:$V55*OFFSET(ReactionStoich!$E$5:$U$5,AQ$2,0))*(TimeStep)*'Composition Moles'!$C45</f>
        <v>0</v>
      </c>
      <c r="AR33" s="19">
        <f ca="1">SUMPRODUCT(ReactionRateK4!$F55:$V55*OFFSET(ReactionStoich!$E$5:$U$5,AR$2,0))*(TimeStep)*'Composition Moles'!$C45</f>
        <v>0</v>
      </c>
      <c r="AS33" s="19">
        <f ca="1">SUMPRODUCT(ReactionRateK4!$F55:$V55*OFFSET(ReactionStoich!$E$5:$U$5,AS$2,0))*(TimeStep)*'Composition Moles'!$C45</f>
        <v>-1.2170793565736377</v>
      </c>
      <c r="AT33" s="19">
        <f ca="1">SUMPRODUCT(ReactionRateK4!$F55:$V55*OFFSET(ReactionStoich!$E$5:$U$5,AT$2,0))*(TimeStep)*'Composition Moles'!$C45</f>
        <v>-1.2170793565736377</v>
      </c>
      <c r="AU33" s="19">
        <f ca="1">SUMPRODUCT(ReactionRateK4!$F55:$V55*OFFSET(ReactionStoich!$E$5:$U$5,AU$2,0))*(TimeStep)*'Composition Moles'!$C45</f>
        <v>-1.2170793565736377</v>
      </c>
      <c r="AV33" s="19">
        <f ca="1">SUMPRODUCT(ReactionRateK4!$F55:$V55*OFFSET(ReactionStoich!$E$5:$U$5,AV$2,0))*(TimeStep)*'Composition Moles'!$C45</f>
        <v>0</v>
      </c>
      <c r="AW33" s="19">
        <f ca="1">SUMPRODUCT(ReactionRateK4!$F55:$V55*OFFSET(ReactionStoich!$E$5:$U$5,AW$2,0))*(TimeStep)*'Composition Moles'!$C45</f>
        <v>0</v>
      </c>
      <c r="AX33" s="19">
        <f ca="1">SUMPRODUCT(ReactionRateK4!$F55:$V55*OFFSET(ReactionStoich!$E$5:$U$5,AX$2,0))*(TimeStep)*'Composition Moles'!$C45</f>
        <v>0</v>
      </c>
      <c r="AY33" s="19">
        <f ca="1">SUMPRODUCT(ReactionRateK4!$F55:$V55*OFFSET(ReactionStoich!$E$5:$U$5,AY$2,0))*(TimeStep)*'Composition Moles'!$C45</f>
        <v>0</v>
      </c>
      <c r="AZ33" s="19">
        <f ca="1">SUMPRODUCT(ReactionRateK4!$F55:$V55*OFFSET(ReactionStoich!$E$5:$U$5,AZ$2,0))*(TimeStep)*'Composition Moles'!$C45</f>
        <v>0</v>
      </c>
      <c r="BA33" s="19">
        <f ca="1">SUMPRODUCT(ReactionRateK4!$F55:$V55*OFFSET(ReactionStoich!$E$5:$U$5,BA$2,0))*(TimeStep)*'Composition Moles'!$C45</f>
        <v>0</v>
      </c>
      <c r="BB33" s="19">
        <f ca="1">SUMPRODUCT(ReactionRateK4!$F55:$V55*OFFSET(ReactionStoich!$E$5:$U$5,BB$2,0))*(TimeStep)*'Composition Moles'!$C45</f>
        <v>0</v>
      </c>
      <c r="BC33" s="19">
        <f ca="1">SUMPRODUCT(ReactionRateK4!$F55:$V55*OFFSET(ReactionStoich!$E$5:$U$5,BC$2,0))*(TimeStep)*'Composition Moles'!$C45</f>
        <v>0</v>
      </c>
      <c r="BD33" s="19">
        <f ca="1">SUMPRODUCT(ReactionRateK4!$F55:$V55*OFFSET(ReactionStoich!$E$5:$U$5,BD$2,0))*(TimeStep)*'Composition Moles'!$C45</f>
        <v>0</v>
      </c>
      <c r="BE33" s="19">
        <f ca="1">SUMPRODUCT(ReactionRateK4!$F55:$V55*OFFSET(ReactionStoich!$E$5:$U$5,BE$2,0))*(TimeStep)*'Composition Moles'!$C45</f>
        <v>0</v>
      </c>
      <c r="BF33" s="19">
        <f ca="1">SUMPRODUCT(ReactionRateK4!$F55:$V55*OFFSET(ReactionStoich!$E$5:$U$5,BF$2,0))*(TimeStep)*'Composition Moles'!$C45</f>
        <v>0</v>
      </c>
      <c r="BG33" s="19">
        <f ca="1">SUMPRODUCT(ReactionRateK4!$F55:$V55*OFFSET(ReactionStoich!$E$5:$U$5,BG$2,0))*(TimeStep)*'Composition Moles'!$C45</f>
        <v>0</v>
      </c>
      <c r="BH33" s="19">
        <f ca="1">SUMPRODUCT(ReactionRateK4!$F55:$V55*OFFSET(ReactionStoich!$E$5:$U$5,BH$2,0))*(TimeStep)*'Composition Moles'!$C45</f>
        <v>0</v>
      </c>
      <c r="BI33" s="19">
        <f ca="1">SUMPRODUCT(ReactionRateK4!$F55:$V55*OFFSET(ReactionStoich!$E$5:$U$5,BI$2,0))*(TimeStep)*'Composition Moles'!$C45</f>
        <v>0</v>
      </c>
      <c r="BJ33" s="19">
        <f ca="1">SUMPRODUCT(ReactionRateK4!$F55:$V55*OFFSET(ReactionStoich!$E$5:$U$5,BJ$2,0))*(TimeStep)*'Composition Moles'!$C45</f>
        <v>0</v>
      </c>
      <c r="BK33" s="19">
        <f ca="1">SUMPRODUCT(ReactionRateK4!$F55:$V55*OFFSET(ReactionStoich!$E$5:$U$5,BK$2,0))*(TimeStep)*'Composition Moles'!$C45</f>
        <v>0</v>
      </c>
      <c r="BL33" s="19">
        <f ca="1">SUMPRODUCT(ReactionRateK4!$F55:$V55*OFFSET(ReactionStoich!$E$5:$U$5,BL$2,0))*(TimeStep)*'Composition Moles'!$C45</f>
        <v>0</v>
      </c>
      <c r="BM33" s="19">
        <f ca="1">SUMPRODUCT(ReactionRateK4!$F55:$V55*OFFSET(ReactionStoich!$E$5:$U$5,BM$2,0))*(TimeStep)*'Composition Moles'!$C45</f>
        <v>0</v>
      </c>
      <c r="BN33" s="19">
        <f ca="1">SUMPRODUCT(ReactionRateK4!$F55:$V55*OFFSET(ReactionStoich!$E$5:$U$5,BN$2,0))*(TimeStep)*'Composition Moles'!$C45</f>
        <v>0</v>
      </c>
      <c r="BO33" s="19">
        <f ca="1">SUMPRODUCT(ReactionRateK4!$F55:$V55*OFFSET(ReactionStoich!$E$5:$U$5,BO$2,0))*(TimeStep)*'Composition Moles'!$C45</f>
        <v>0</v>
      </c>
      <c r="BP33" s="19">
        <f ca="1">SUMPRODUCT(ReactionRateK4!$F55:$V55*OFFSET(ReactionStoich!$E$5:$U$5,BP$2,0))*(TimeStep)*'Composition Moles'!$C45</f>
        <v>0</v>
      </c>
      <c r="BQ33" s="19">
        <f ca="1">SUMPRODUCT(ReactionRateK4!$F55:$V55*OFFSET(ReactionStoich!$E$5:$U$5,BQ$2,0))*(TimeStep)*'Composition Moles'!$C45</f>
        <v>0</v>
      </c>
      <c r="BR33" s="19">
        <f ca="1">SUMPRODUCT(ReactionRateK4!$F55:$V55*OFFSET(ReactionStoich!$E$5:$U$5,BR$2,0))*(TimeStep)*'Composition Moles'!$C45</f>
        <v>0</v>
      </c>
      <c r="BS33" s="19">
        <f ca="1">SUMPRODUCT(ReactionRateK4!$F55:$V55*OFFSET(ReactionStoich!$E$5:$U$5,BS$2,0))*(TimeStep)*'Composition Moles'!$C45</f>
        <v>0</v>
      </c>
      <c r="BT33" s="19">
        <f ca="1">SUMPRODUCT(ReactionRateK4!$F55:$V55*OFFSET(ReactionStoich!$E$5:$U$5,BT$2,0))*(TimeStep)*'Composition Moles'!$C45</f>
        <v>0</v>
      </c>
      <c r="BU33" s="19">
        <f ca="1">SUMPRODUCT(ReactionRateK4!$F55:$V55*OFFSET(ReactionStoich!$E$5:$U$5,BU$2,0))*(TimeStep)*'Composition Moles'!$C45</f>
        <v>0</v>
      </c>
      <c r="BV33" s="19">
        <f ca="1">SUMPRODUCT(ReactionRateK4!$F55:$V55*OFFSET(ReactionStoich!$E$5:$U$5,BV$2,0))*(TimeStep)*'Composition Moles'!$C45</f>
        <v>0</v>
      </c>
      <c r="BW33" s="19">
        <f ca="1">SUMPRODUCT(ReactionRateK4!$F55:$V55*OFFSET(ReactionStoich!$E$5:$U$5,BW$2,0))*(TimeStep)*'Composition Moles'!$C45</f>
        <v>0</v>
      </c>
    </row>
    <row r="34" spans="1:75">
      <c r="A34">
        <f>ReactionRateK1!A56</f>
        <v>1.2000000000000004</v>
      </c>
      <c r="B34" s="20">
        <f t="shared" ca="1" si="5"/>
        <v>-53511.246222558533</v>
      </c>
      <c r="C34" s="20">
        <f ca="1">'Composition Moles'!BZ46</f>
        <v>143766.94853311969</v>
      </c>
      <c r="D34" s="26">
        <f t="shared" ca="1" si="6"/>
        <v>0.37220826322422157</v>
      </c>
      <c r="F34" s="19">
        <f ca="1">SUMPRODUCT(ReactionRateK4!$F56:$V56*OFFSET(ReactionStoich!$E$5:$U$5,F$2,0))*(TimeStep)*'Composition Moles'!$C46</f>
        <v>-1.9739620121266714</v>
      </c>
      <c r="G34" s="19">
        <f ca="1">SUMPRODUCT(ReactionRateK4!$F56:$V56*OFFSET(ReactionStoich!$E$5:$U$5,G$2,0))*(TimeStep)*'Composition Moles'!$C46</f>
        <v>0</v>
      </c>
      <c r="H34" s="19">
        <f ca="1">SUMPRODUCT(ReactionRateK4!$F56:$V56*OFFSET(ReactionStoich!$E$5:$U$5,H$2,0))*(TimeStep)*'Composition Moles'!$C46</f>
        <v>1.8664485827029718</v>
      </c>
      <c r="I34" s="19">
        <f ca="1">SUMPRODUCT(ReactionRateK4!$F56:$V56*OFFSET(ReactionStoich!$E$5:$U$5,I$2,0))*(TimeStep)*'Composition Moles'!$C46</f>
        <v>0.10751342942369993</v>
      </c>
      <c r="J34" s="19">
        <f ca="1">SUMPRODUCT(ReactionRateK4!$F56:$V56*OFFSET(ReactionStoich!$E$5:$U$5,J$2,0))*(TimeStep)*'Composition Moles'!$C46</f>
        <v>0</v>
      </c>
      <c r="K34" s="19">
        <f ca="1">SUMPRODUCT(ReactionRateK4!$F56:$V56*OFFSET(ReactionStoich!$E$5:$U$5,K$2,0))*(TimeStep)*'Composition Moles'!$C46</f>
        <v>0</v>
      </c>
      <c r="L34" s="19">
        <f ca="1">SUMPRODUCT(ReactionRateK4!$F56:$V56*OFFSET(ReactionStoich!$E$5:$U$5,L$2,0))*(TimeStep)*'Composition Moles'!$C46</f>
        <v>0</v>
      </c>
      <c r="M34" s="19">
        <f ca="1">SUMPRODUCT(ReactionRateK4!$F56:$V56*OFFSET(ReactionStoich!$E$5:$U$5,M$2,0))*(TimeStep)*'Composition Moles'!$C46</f>
        <v>0</v>
      </c>
      <c r="N34" s="19">
        <f ca="1">SUMPRODUCT(ReactionRateK4!$F56:$V56*OFFSET(ReactionStoich!$E$5:$U$5,N$2,0))*(TimeStep)*'Composition Moles'!$C46</f>
        <v>0</v>
      </c>
      <c r="O34" s="19">
        <f ca="1">SUMPRODUCT(ReactionRateK4!$F56:$V56*OFFSET(ReactionStoich!$E$5:$U$5,O$2,0))*(TimeStep)*'Composition Moles'!$C46</f>
        <v>0</v>
      </c>
      <c r="P34" s="19">
        <f ca="1">SUMPRODUCT(ReactionRateK4!$F56:$V56*OFFSET(ReactionStoich!$E$5:$U$5,P$2,0))*(TimeStep)*'Composition Moles'!$C46</f>
        <v>0</v>
      </c>
      <c r="Q34" s="19">
        <f ca="1">SUMPRODUCT(ReactionRateK4!$F56:$V56*OFFSET(ReactionStoich!$E$5:$U$5,Q$2,0))*(TimeStep)*'Composition Moles'!$C46</f>
        <v>0</v>
      </c>
      <c r="R34" s="19">
        <f ca="1">SUMPRODUCT(ReactionRateK4!$F56:$V56*OFFSET(ReactionStoich!$E$5:$U$5,R$2,0))*(TimeStep)*'Composition Moles'!$C46</f>
        <v>0</v>
      </c>
      <c r="S34" s="19">
        <f ca="1">SUMPRODUCT(ReactionRateK4!$F56:$V56*OFFSET(ReactionStoich!$E$5:$U$5,S$2,0))*(TimeStep)*'Composition Moles'!$C46</f>
        <v>9.020508673616245</v>
      </c>
      <c r="T34" s="19">
        <f ca="1">SUMPRODUCT(ReactionRateK4!$F56:$V56*OFFSET(ReactionStoich!$E$5:$U$5,T$2,0))*(TimeStep)*'Composition Moles'!$C46</f>
        <v>0</v>
      </c>
      <c r="U34" s="19">
        <f ca="1">SUMPRODUCT(ReactionRateK4!$F56:$V56*OFFSET(ReactionStoich!$E$5:$U$5,U$2,0))*(TimeStep)*'Composition Moles'!$C46</f>
        <v>0</v>
      </c>
      <c r="V34" s="19">
        <f ca="1">SUMPRODUCT(ReactionRateK4!$F56:$V56*OFFSET(ReactionStoich!$E$5:$U$5,V$2,0))*(TimeStep)*'Composition Moles'!$C46</f>
        <v>0</v>
      </c>
      <c r="W34" s="19">
        <f ca="1">SUMPRODUCT(ReactionRateK4!$F56:$V56*OFFSET(ReactionStoich!$E$5:$U$5,W$2,0))*(TimeStep)*'Composition Moles'!$C46</f>
        <v>0</v>
      </c>
      <c r="X34" s="19">
        <f ca="1">SUMPRODUCT(ReactionRateK4!$F56:$V56*OFFSET(ReactionStoich!$E$5:$U$5,X$2,0))*(TimeStep)*'Composition Moles'!$C46</f>
        <v>0</v>
      </c>
      <c r="Y34" s="19">
        <f ca="1">SUMPRODUCT(ReactionRateK4!$F56:$V56*OFFSET(ReactionStoich!$E$5:$U$5,Y$2,0))*(TimeStep)*'Composition Moles'!$C46</f>
        <v>-19.087137534178691</v>
      </c>
      <c r="Z34" s="19">
        <f ca="1">SUMPRODUCT(ReactionRateK4!$F56:$V56*OFFSET(ReactionStoich!$E$5:$U$5,Z$2,0))*(TimeStep)*'Composition Moles'!$C46</f>
        <v>0</v>
      </c>
      <c r="AA34" s="19">
        <f ca="1">SUMPRODUCT(ReactionRateK4!$F56:$V56*OFFSET(ReactionStoich!$E$5:$U$5,AA$2,0))*(TimeStep)*'Composition Moles'!$C46</f>
        <v>0</v>
      </c>
      <c r="AB34" s="19">
        <f ca="1">SUMPRODUCT(ReactionRateK4!$F56:$V56*OFFSET(ReactionStoich!$E$5:$U$5,AB$2,0))*(TimeStep)*'Composition Moles'!$C46</f>
        <v>0</v>
      </c>
      <c r="AC34" s="19">
        <f ca="1">SUMPRODUCT(ReactionRateK4!$F56:$V56*OFFSET(ReactionStoich!$E$5:$U$5,AC$2,0))*(TimeStep)*'Composition Moles'!$C46</f>
        <v>0</v>
      </c>
      <c r="AD34" s="19">
        <f ca="1">SUMPRODUCT(ReactionRateK4!$F56:$V56*OFFSET(ReactionStoich!$E$5:$U$5,AD$2,0))*(TimeStep)*'Composition Moles'!$C46</f>
        <v>0</v>
      </c>
      <c r="AE34" s="19">
        <f ca="1">SUMPRODUCT(ReactionRateK4!$F56:$V56*OFFSET(ReactionStoich!$E$5:$U$5,AE$2,0))*(TimeStep)*'Composition Moles'!$C46</f>
        <v>0</v>
      </c>
      <c r="AF34" s="19">
        <f ca="1">SUMPRODUCT(ReactionRateK4!$F56:$V56*OFFSET(ReactionStoich!$E$5:$U$5,AF$2,0))*(TimeStep)*'Composition Moles'!$C46</f>
        <v>0</v>
      </c>
      <c r="AG34" s="19">
        <f ca="1">SUMPRODUCT(ReactionRateK4!$F56:$V56*OFFSET(ReactionStoich!$E$5:$U$5,AG$2,0))*(TimeStep)*'Composition Moles'!$C46</f>
        <v>0.12319915073066119</v>
      </c>
      <c r="AH34" s="19">
        <f ca="1">SUMPRODUCT(ReactionRateK4!$F56:$V56*OFFSET(ReactionStoich!$E$5:$U$5,AH$2,0))*(TimeStep)*'Composition Moles'!$C46</f>
        <v>6.2218077466295734</v>
      </c>
      <c r="AI34" s="19">
        <f ca="1">SUMPRODUCT(ReactionRateK4!$F56:$V56*OFFSET(ReactionStoich!$E$5:$U$5,AI$2,0))*(TimeStep)*'Composition Moles'!$C46</f>
        <v>5.5501337829463093</v>
      </c>
      <c r="AJ34" s="19">
        <f ca="1">SUMPRODUCT(ReactionRateK4!$F56:$V56*OFFSET(ReactionStoich!$E$5:$U$5,AJ$2,0))*(TimeStep)*'Composition Moles'!$C46</f>
        <v>3.2730458208791378</v>
      </c>
      <c r="AK34" s="19">
        <f ca="1">SUMPRODUCT(ReactionRateK4!$F56:$V56*OFFSET(ReactionStoich!$E$5:$U$5,AK$2,0))*(TimeStep)*'Composition Moles'!$C46</f>
        <v>0</v>
      </c>
      <c r="AL34" s="19">
        <f ca="1">SUMPRODUCT(ReactionRateK4!$F56:$V56*OFFSET(ReactionStoich!$E$5:$U$5,AL$2,0))*(TimeStep)*'Composition Moles'!$C46</f>
        <v>0</v>
      </c>
      <c r="AM34" s="19">
        <f ca="1">SUMPRODUCT(ReactionRateK4!$F56:$V56*OFFSET(ReactionStoich!$E$5:$U$5,AM$2,0))*(TimeStep)*'Composition Moles'!$C46</f>
        <v>0</v>
      </c>
      <c r="AN34" s="19">
        <f ca="1">SUMPRODUCT(ReactionRateK4!$F56:$V56*OFFSET(ReactionStoich!$E$5:$U$5,AN$2,0))*(TimeStep)*'Composition Moles'!$C46</f>
        <v>0</v>
      </c>
      <c r="AO34" s="19">
        <f ca="1">SUMPRODUCT(ReactionRateK4!$F56:$V56*OFFSET(ReactionStoich!$E$5:$U$5,AO$2,0))*(TimeStep)*'Composition Moles'!$C46</f>
        <v>-0.10751342942369993</v>
      </c>
      <c r="AP34" s="19">
        <f ca="1">SUMPRODUCT(ReactionRateK4!$F56:$V56*OFFSET(ReactionStoich!$E$5:$U$5,AP$2,0))*(TimeStep)*'Composition Moles'!$C46</f>
        <v>-1.4315377320769735</v>
      </c>
      <c r="AQ34" s="19">
        <f ca="1">SUMPRODUCT(ReactionRateK4!$F56:$V56*OFFSET(ReactionStoich!$E$5:$U$5,AQ$2,0))*(TimeStep)*'Composition Moles'!$C46</f>
        <v>0</v>
      </c>
      <c r="AR34" s="19">
        <f ca="1">SUMPRODUCT(ReactionRateK4!$F56:$V56*OFFSET(ReactionStoich!$E$5:$U$5,AR$2,0))*(TimeStep)*'Composition Moles'!$C46</f>
        <v>0</v>
      </c>
      <c r="AS34" s="19">
        <f ca="1">SUMPRODUCT(ReactionRateK4!$F56:$V56*OFFSET(ReactionStoich!$E$5:$U$5,AS$2,0))*(TimeStep)*'Composition Moles'!$C46</f>
        <v>-1.1875021597075222</v>
      </c>
      <c r="AT34" s="19">
        <f ca="1">SUMPRODUCT(ReactionRateK4!$F56:$V56*OFFSET(ReactionStoich!$E$5:$U$5,AT$2,0))*(TimeStep)*'Composition Moles'!$C46</f>
        <v>-1.1875021597075222</v>
      </c>
      <c r="AU34" s="19">
        <f ca="1">SUMPRODUCT(ReactionRateK4!$F56:$V56*OFFSET(ReactionStoich!$E$5:$U$5,AU$2,0))*(TimeStep)*'Composition Moles'!$C46</f>
        <v>-1.1875021597075222</v>
      </c>
      <c r="AV34" s="19">
        <f ca="1">SUMPRODUCT(ReactionRateK4!$F56:$V56*OFFSET(ReactionStoich!$E$5:$U$5,AV$2,0))*(TimeStep)*'Composition Moles'!$C46</f>
        <v>0</v>
      </c>
      <c r="AW34" s="19">
        <f ca="1">SUMPRODUCT(ReactionRateK4!$F56:$V56*OFFSET(ReactionStoich!$E$5:$U$5,AW$2,0))*(TimeStep)*'Composition Moles'!$C46</f>
        <v>0</v>
      </c>
      <c r="AX34" s="19">
        <f ca="1">SUMPRODUCT(ReactionRateK4!$F56:$V56*OFFSET(ReactionStoich!$E$5:$U$5,AX$2,0))*(TimeStep)*'Composition Moles'!$C46</f>
        <v>0</v>
      </c>
      <c r="AY34" s="19">
        <f ca="1">SUMPRODUCT(ReactionRateK4!$F56:$V56*OFFSET(ReactionStoich!$E$5:$U$5,AY$2,0))*(TimeStep)*'Composition Moles'!$C46</f>
        <v>0</v>
      </c>
      <c r="AZ34" s="19">
        <f ca="1">SUMPRODUCT(ReactionRateK4!$F56:$V56*OFFSET(ReactionStoich!$E$5:$U$5,AZ$2,0))*(TimeStep)*'Composition Moles'!$C46</f>
        <v>0</v>
      </c>
      <c r="BA34" s="19">
        <f ca="1">SUMPRODUCT(ReactionRateK4!$F56:$V56*OFFSET(ReactionStoich!$E$5:$U$5,BA$2,0))*(TimeStep)*'Composition Moles'!$C46</f>
        <v>0</v>
      </c>
      <c r="BB34" s="19">
        <f ca="1">SUMPRODUCT(ReactionRateK4!$F56:$V56*OFFSET(ReactionStoich!$E$5:$U$5,BB$2,0))*(TimeStep)*'Composition Moles'!$C46</f>
        <v>0</v>
      </c>
      <c r="BC34" s="19">
        <f ca="1">SUMPRODUCT(ReactionRateK4!$F56:$V56*OFFSET(ReactionStoich!$E$5:$U$5,BC$2,0))*(TimeStep)*'Composition Moles'!$C46</f>
        <v>0</v>
      </c>
      <c r="BD34" s="19">
        <f ca="1">SUMPRODUCT(ReactionRateK4!$F56:$V56*OFFSET(ReactionStoich!$E$5:$U$5,BD$2,0))*(TimeStep)*'Composition Moles'!$C46</f>
        <v>0</v>
      </c>
      <c r="BE34" s="19">
        <f ca="1">SUMPRODUCT(ReactionRateK4!$F56:$V56*OFFSET(ReactionStoich!$E$5:$U$5,BE$2,0))*(TimeStep)*'Composition Moles'!$C46</f>
        <v>0</v>
      </c>
      <c r="BF34" s="19">
        <f ca="1">SUMPRODUCT(ReactionRateK4!$F56:$V56*OFFSET(ReactionStoich!$E$5:$U$5,BF$2,0))*(TimeStep)*'Composition Moles'!$C46</f>
        <v>0</v>
      </c>
      <c r="BG34" s="19">
        <f ca="1">SUMPRODUCT(ReactionRateK4!$F56:$V56*OFFSET(ReactionStoich!$E$5:$U$5,BG$2,0))*(TimeStep)*'Composition Moles'!$C46</f>
        <v>0</v>
      </c>
      <c r="BH34" s="19">
        <f ca="1">SUMPRODUCT(ReactionRateK4!$F56:$V56*OFFSET(ReactionStoich!$E$5:$U$5,BH$2,0))*(TimeStep)*'Composition Moles'!$C46</f>
        <v>0</v>
      </c>
      <c r="BI34" s="19">
        <f ca="1">SUMPRODUCT(ReactionRateK4!$F56:$V56*OFFSET(ReactionStoich!$E$5:$U$5,BI$2,0))*(TimeStep)*'Composition Moles'!$C46</f>
        <v>0</v>
      </c>
      <c r="BJ34" s="19">
        <f ca="1">SUMPRODUCT(ReactionRateK4!$F56:$V56*OFFSET(ReactionStoich!$E$5:$U$5,BJ$2,0))*(TimeStep)*'Composition Moles'!$C46</f>
        <v>0</v>
      </c>
      <c r="BK34" s="19">
        <f ca="1">SUMPRODUCT(ReactionRateK4!$F56:$V56*OFFSET(ReactionStoich!$E$5:$U$5,BK$2,0))*(TimeStep)*'Composition Moles'!$C46</f>
        <v>0</v>
      </c>
      <c r="BL34" s="19">
        <f ca="1">SUMPRODUCT(ReactionRateK4!$F56:$V56*OFFSET(ReactionStoich!$E$5:$U$5,BL$2,0))*(TimeStep)*'Composition Moles'!$C46</f>
        <v>0</v>
      </c>
      <c r="BM34" s="19">
        <f ca="1">SUMPRODUCT(ReactionRateK4!$F56:$V56*OFFSET(ReactionStoich!$E$5:$U$5,BM$2,0))*(TimeStep)*'Composition Moles'!$C46</f>
        <v>0</v>
      </c>
      <c r="BN34" s="19">
        <f ca="1">SUMPRODUCT(ReactionRateK4!$F56:$V56*OFFSET(ReactionStoich!$E$5:$U$5,BN$2,0))*(TimeStep)*'Composition Moles'!$C46</f>
        <v>0</v>
      </c>
      <c r="BO34" s="19">
        <f ca="1">SUMPRODUCT(ReactionRateK4!$F56:$V56*OFFSET(ReactionStoich!$E$5:$U$5,BO$2,0))*(TimeStep)*'Composition Moles'!$C46</f>
        <v>0</v>
      </c>
      <c r="BP34" s="19">
        <f ca="1">SUMPRODUCT(ReactionRateK4!$F56:$V56*OFFSET(ReactionStoich!$E$5:$U$5,BP$2,0))*(TimeStep)*'Composition Moles'!$C46</f>
        <v>0</v>
      </c>
      <c r="BQ34" s="19">
        <f ca="1">SUMPRODUCT(ReactionRateK4!$F56:$V56*OFFSET(ReactionStoich!$E$5:$U$5,BQ$2,0))*(TimeStep)*'Composition Moles'!$C46</f>
        <v>0</v>
      </c>
      <c r="BR34" s="19">
        <f ca="1">SUMPRODUCT(ReactionRateK4!$F56:$V56*OFFSET(ReactionStoich!$E$5:$U$5,BR$2,0))*(TimeStep)*'Composition Moles'!$C46</f>
        <v>0</v>
      </c>
      <c r="BS34" s="19">
        <f ca="1">SUMPRODUCT(ReactionRateK4!$F56:$V56*OFFSET(ReactionStoich!$E$5:$U$5,BS$2,0))*(TimeStep)*'Composition Moles'!$C46</f>
        <v>0</v>
      </c>
      <c r="BT34" s="19">
        <f ca="1">SUMPRODUCT(ReactionRateK4!$F56:$V56*OFFSET(ReactionStoich!$E$5:$U$5,BT$2,0))*(TimeStep)*'Composition Moles'!$C46</f>
        <v>0</v>
      </c>
      <c r="BU34" s="19">
        <f ca="1">SUMPRODUCT(ReactionRateK4!$F56:$V56*OFFSET(ReactionStoich!$E$5:$U$5,BU$2,0))*(TimeStep)*'Composition Moles'!$C46</f>
        <v>0</v>
      </c>
      <c r="BV34" s="19">
        <f ca="1">SUMPRODUCT(ReactionRateK4!$F56:$V56*OFFSET(ReactionStoich!$E$5:$U$5,BV$2,0))*(TimeStep)*'Composition Moles'!$C46</f>
        <v>0</v>
      </c>
      <c r="BW34" s="19">
        <f ca="1">SUMPRODUCT(ReactionRateK4!$F56:$V56*OFFSET(ReactionStoich!$E$5:$U$5,BW$2,0))*(TimeStep)*'Composition Moles'!$C46</f>
        <v>0</v>
      </c>
    </row>
    <row r="35" spans="1:75">
      <c r="A35">
        <f>ReactionRateK1!A57</f>
        <v>1.2500000000000004</v>
      </c>
      <c r="B35" s="20">
        <f t="shared" ca="1" si="5"/>
        <v>-50760.538960019017</v>
      </c>
      <c r="C35" s="20">
        <f ca="1">'Composition Moles'!BZ47</f>
        <v>143781.28335794591</v>
      </c>
      <c r="D35" s="26">
        <f t="shared" ca="1" si="6"/>
        <v>0.35303996302251528</v>
      </c>
      <c r="F35" s="19">
        <f ca="1">SUMPRODUCT(ReactionRateK4!$F57:$V57*OFFSET(ReactionStoich!$E$5:$U$5,F$2,0))*(TimeStep)*'Composition Moles'!$C47</f>
        <v>-1.8512059013806019</v>
      </c>
      <c r="G35" s="19">
        <f ca="1">SUMPRODUCT(ReactionRateK4!$F57:$V57*OFFSET(ReactionStoich!$E$5:$U$5,G$2,0))*(TimeStep)*'Composition Moles'!$C47</f>
        <v>0</v>
      </c>
      <c r="H35" s="19">
        <f ca="1">SUMPRODUCT(ReactionRateK4!$F57:$V57*OFFSET(ReactionStoich!$E$5:$U$5,H$2,0))*(TimeStep)*'Composition Moles'!$C47</f>
        <v>1.7552262310490296</v>
      </c>
      <c r="I35" s="19">
        <f ca="1">SUMPRODUCT(ReactionRateK4!$F57:$V57*OFFSET(ReactionStoich!$E$5:$U$5,I$2,0))*(TimeStep)*'Composition Moles'!$C47</f>
        <v>9.5979670331572009E-2</v>
      </c>
      <c r="J35" s="19">
        <f ca="1">SUMPRODUCT(ReactionRateK4!$F57:$V57*OFFSET(ReactionStoich!$E$5:$U$5,J$2,0))*(TimeStep)*'Composition Moles'!$C47</f>
        <v>0</v>
      </c>
      <c r="K35" s="19">
        <f ca="1">SUMPRODUCT(ReactionRateK4!$F57:$V57*OFFSET(ReactionStoich!$E$5:$U$5,K$2,0))*(TimeStep)*'Composition Moles'!$C47</f>
        <v>0</v>
      </c>
      <c r="L35" s="19">
        <f ca="1">SUMPRODUCT(ReactionRateK4!$F57:$V57*OFFSET(ReactionStoich!$E$5:$U$5,L$2,0))*(TimeStep)*'Composition Moles'!$C47</f>
        <v>0</v>
      </c>
      <c r="M35" s="19">
        <f ca="1">SUMPRODUCT(ReactionRateK4!$F57:$V57*OFFSET(ReactionStoich!$E$5:$U$5,M$2,0))*(TimeStep)*'Composition Moles'!$C47</f>
        <v>0</v>
      </c>
      <c r="N35" s="19">
        <f ca="1">SUMPRODUCT(ReactionRateK4!$F57:$V57*OFFSET(ReactionStoich!$E$5:$U$5,N$2,0))*(TimeStep)*'Composition Moles'!$C47</f>
        <v>0</v>
      </c>
      <c r="O35" s="19">
        <f ca="1">SUMPRODUCT(ReactionRateK4!$F57:$V57*OFFSET(ReactionStoich!$E$5:$U$5,O$2,0))*(TimeStep)*'Composition Moles'!$C47</f>
        <v>0</v>
      </c>
      <c r="P35" s="19">
        <f ca="1">SUMPRODUCT(ReactionRateK4!$F57:$V57*OFFSET(ReactionStoich!$E$5:$U$5,P$2,0))*(TimeStep)*'Composition Moles'!$C47</f>
        <v>0</v>
      </c>
      <c r="Q35" s="19">
        <f ca="1">SUMPRODUCT(ReactionRateK4!$F57:$V57*OFFSET(ReactionStoich!$E$5:$U$5,Q$2,0))*(TimeStep)*'Composition Moles'!$C47</f>
        <v>0</v>
      </c>
      <c r="R35" s="19">
        <f ca="1">SUMPRODUCT(ReactionRateK4!$F57:$V57*OFFSET(ReactionStoich!$E$5:$U$5,R$2,0))*(TimeStep)*'Composition Moles'!$C47</f>
        <v>0</v>
      </c>
      <c r="S35" s="19">
        <f ca="1">SUMPRODUCT(ReactionRateK4!$F57:$V57*OFFSET(ReactionStoich!$E$5:$U$5,S$2,0))*(TimeStep)*'Composition Moles'!$C47</f>
        <v>8.7573267766111353</v>
      </c>
      <c r="T35" s="19">
        <f ca="1">SUMPRODUCT(ReactionRateK4!$F57:$V57*OFFSET(ReactionStoich!$E$5:$U$5,T$2,0))*(TimeStep)*'Composition Moles'!$C47</f>
        <v>0</v>
      </c>
      <c r="U35" s="19">
        <f ca="1">SUMPRODUCT(ReactionRateK4!$F57:$V57*OFFSET(ReactionStoich!$E$5:$U$5,U$2,0))*(TimeStep)*'Composition Moles'!$C47</f>
        <v>0</v>
      </c>
      <c r="V35" s="19">
        <f ca="1">SUMPRODUCT(ReactionRateK4!$F57:$V57*OFFSET(ReactionStoich!$E$5:$U$5,V$2,0))*(TimeStep)*'Composition Moles'!$C47</f>
        <v>0</v>
      </c>
      <c r="W35" s="19">
        <f ca="1">SUMPRODUCT(ReactionRateK4!$F57:$V57*OFFSET(ReactionStoich!$E$5:$U$5,W$2,0))*(TimeStep)*'Composition Moles'!$C47</f>
        <v>0</v>
      </c>
      <c r="X35" s="19">
        <f ca="1">SUMPRODUCT(ReactionRateK4!$F57:$V57*OFFSET(ReactionStoich!$E$5:$U$5,X$2,0))*(TimeStep)*'Composition Moles'!$C47</f>
        <v>0</v>
      </c>
      <c r="Y35" s="19">
        <f ca="1">SUMPRODUCT(ReactionRateK4!$F57:$V57*OFFSET(ReactionStoich!$E$5:$U$5,Y$2,0))*(TimeStep)*'Composition Moles'!$C47</f>
        <v>-18.658526766603352</v>
      </c>
      <c r="Z35" s="19">
        <f ca="1">SUMPRODUCT(ReactionRateK4!$F57:$V57*OFFSET(ReactionStoich!$E$5:$U$5,Z$2,0))*(TimeStep)*'Composition Moles'!$C47</f>
        <v>0</v>
      </c>
      <c r="AA35" s="19">
        <f ca="1">SUMPRODUCT(ReactionRateK4!$F57:$V57*OFFSET(ReactionStoich!$E$5:$U$5,AA$2,0))*(TimeStep)*'Composition Moles'!$C47</f>
        <v>0</v>
      </c>
      <c r="AB35" s="19">
        <f ca="1">SUMPRODUCT(ReactionRateK4!$F57:$V57*OFFSET(ReactionStoich!$E$5:$U$5,AB$2,0))*(TimeStep)*'Composition Moles'!$C47</f>
        <v>0</v>
      </c>
      <c r="AC35" s="19">
        <f ca="1">SUMPRODUCT(ReactionRateK4!$F57:$V57*OFFSET(ReactionStoich!$E$5:$U$5,AC$2,0))*(TimeStep)*'Composition Moles'!$C47</f>
        <v>0</v>
      </c>
      <c r="AD35" s="19">
        <f ca="1">SUMPRODUCT(ReactionRateK4!$F57:$V57*OFFSET(ReactionStoich!$E$5:$U$5,AD$2,0))*(TimeStep)*'Composition Moles'!$C47</f>
        <v>0</v>
      </c>
      <c r="AE35" s="19">
        <f ca="1">SUMPRODUCT(ReactionRateK4!$F57:$V57*OFFSET(ReactionStoich!$E$5:$U$5,AE$2,0))*(TimeStep)*'Composition Moles'!$C47</f>
        <v>0</v>
      </c>
      <c r="AF35" s="19">
        <f ca="1">SUMPRODUCT(ReactionRateK4!$F57:$V57*OFFSET(ReactionStoich!$E$5:$U$5,AF$2,0))*(TimeStep)*'Composition Moles'!$C47</f>
        <v>0</v>
      </c>
      <c r="AG35" s="19">
        <f ca="1">SUMPRODUCT(ReactionRateK4!$F57:$V57*OFFSET(ReactionStoich!$E$5:$U$5,AG$2,0))*(TimeStep)*'Composition Moles'!$C47</f>
        <v>9.0356535002549199E-2</v>
      </c>
      <c r="AH35" s="19">
        <f ca="1">SUMPRODUCT(ReactionRateK4!$F57:$V57*OFFSET(ReactionStoich!$E$5:$U$5,AH$2,0))*(TimeStep)*'Composition Moles'!$C47</f>
        <v>5.9299008799480424</v>
      </c>
      <c r="AI35" s="19">
        <f ca="1">SUMPRODUCT(ReactionRateK4!$F57:$V57*OFFSET(ReactionStoich!$E$5:$U$5,AI$2,0))*(TimeStep)*'Composition Moles'!$C47</f>
        <v>5.6055178630123175</v>
      </c>
      <c r="AJ35" s="19">
        <f ca="1">SUMPRODUCT(ReactionRateK4!$F57:$V57*OFFSET(ReactionStoich!$E$5:$U$5,AJ$2,0))*(TimeStep)*'Composition Moles'!$C47</f>
        <v>3.2176893985031598</v>
      </c>
      <c r="AK35" s="19">
        <f ca="1">SUMPRODUCT(ReactionRateK4!$F57:$V57*OFFSET(ReactionStoich!$E$5:$U$5,AK$2,0))*(TimeStep)*'Composition Moles'!$C47</f>
        <v>0</v>
      </c>
      <c r="AL35" s="19">
        <f ca="1">SUMPRODUCT(ReactionRateK4!$F57:$V57*OFFSET(ReactionStoich!$E$5:$U$5,AL$2,0))*(TimeStep)*'Composition Moles'!$C47</f>
        <v>0</v>
      </c>
      <c r="AM35" s="19">
        <f ca="1">SUMPRODUCT(ReactionRateK4!$F57:$V57*OFFSET(ReactionStoich!$E$5:$U$5,AM$2,0))*(TimeStep)*'Composition Moles'!$C47</f>
        <v>0</v>
      </c>
      <c r="AN35" s="19">
        <f ca="1">SUMPRODUCT(ReactionRateK4!$F57:$V57*OFFSET(ReactionStoich!$E$5:$U$5,AN$2,0))*(TimeStep)*'Composition Moles'!$C47</f>
        <v>0</v>
      </c>
      <c r="AO35" s="19">
        <f ca="1">SUMPRODUCT(ReactionRateK4!$F57:$V57*OFFSET(ReactionStoich!$E$5:$U$5,AO$2,0))*(TimeStep)*'Composition Moles'!$C47</f>
        <v>-9.5979670331572009E-2</v>
      </c>
      <c r="AP35" s="19">
        <f ca="1">SUMPRODUCT(ReactionRateK4!$F57:$V57*OFFSET(ReactionStoich!$E$5:$U$5,AP$2,0))*(TimeStep)*'Composition Moles'!$C47</f>
        <v>-1.3695662163101818</v>
      </c>
      <c r="AQ35" s="19">
        <f ca="1">SUMPRODUCT(ReactionRateK4!$F57:$V57*OFFSET(ReactionStoich!$E$5:$U$5,AQ$2,0))*(TimeStep)*'Composition Moles'!$C47</f>
        <v>0</v>
      </c>
      <c r="AR35" s="19">
        <f ca="1">SUMPRODUCT(ReactionRateK4!$F57:$V57*OFFSET(ReactionStoich!$E$5:$U$5,AR$2,0))*(TimeStep)*'Composition Moles'!$C47</f>
        <v>0</v>
      </c>
      <c r="AS35" s="19">
        <f ca="1">SUMPRODUCT(ReactionRateK4!$F57:$V57*OFFSET(ReactionStoich!$E$5:$U$5,AS$2,0))*(TimeStep)*'Composition Moles'!$C47</f>
        <v>-1.1589062666107002</v>
      </c>
      <c r="AT35" s="19">
        <f ca="1">SUMPRODUCT(ReactionRateK4!$F57:$V57*OFFSET(ReactionStoich!$E$5:$U$5,AT$2,0))*(TimeStep)*'Composition Moles'!$C47</f>
        <v>-1.1589062666107002</v>
      </c>
      <c r="AU35" s="19">
        <f ca="1">SUMPRODUCT(ReactionRateK4!$F57:$V57*OFFSET(ReactionStoich!$E$5:$U$5,AU$2,0))*(TimeStep)*'Composition Moles'!$C47</f>
        <v>-1.1589062666107002</v>
      </c>
      <c r="AV35" s="19">
        <f ca="1">SUMPRODUCT(ReactionRateK4!$F57:$V57*OFFSET(ReactionStoich!$E$5:$U$5,AV$2,0))*(TimeStep)*'Composition Moles'!$C47</f>
        <v>0</v>
      </c>
      <c r="AW35" s="19">
        <f ca="1">SUMPRODUCT(ReactionRateK4!$F57:$V57*OFFSET(ReactionStoich!$E$5:$U$5,AW$2,0))*(TimeStep)*'Composition Moles'!$C47</f>
        <v>0</v>
      </c>
      <c r="AX35" s="19">
        <f ca="1">SUMPRODUCT(ReactionRateK4!$F57:$V57*OFFSET(ReactionStoich!$E$5:$U$5,AX$2,0))*(TimeStep)*'Composition Moles'!$C47</f>
        <v>0</v>
      </c>
      <c r="AY35" s="19">
        <f ca="1">SUMPRODUCT(ReactionRateK4!$F57:$V57*OFFSET(ReactionStoich!$E$5:$U$5,AY$2,0))*(TimeStep)*'Composition Moles'!$C47</f>
        <v>0</v>
      </c>
      <c r="AZ35" s="19">
        <f ca="1">SUMPRODUCT(ReactionRateK4!$F57:$V57*OFFSET(ReactionStoich!$E$5:$U$5,AZ$2,0))*(TimeStep)*'Composition Moles'!$C47</f>
        <v>0</v>
      </c>
      <c r="BA35" s="19">
        <f ca="1">SUMPRODUCT(ReactionRateK4!$F57:$V57*OFFSET(ReactionStoich!$E$5:$U$5,BA$2,0))*(TimeStep)*'Composition Moles'!$C47</f>
        <v>0</v>
      </c>
      <c r="BB35" s="19">
        <f ca="1">SUMPRODUCT(ReactionRateK4!$F57:$V57*OFFSET(ReactionStoich!$E$5:$U$5,BB$2,0))*(TimeStep)*'Composition Moles'!$C47</f>
        <v>0</v>
      </c>
      <c r="BC35" s="19">
        <f ca="1">SUMPRODUCT(ReactionRateK4!$F57:$V57*OFFSET(ReactionStoich!$E$5:$U$5,BC$2,0))*(TimeStep)*'Composition Moles'!$C47</f>
        <v>0</v>
      </c>
      <c r="BD35" s="19">
        <f ca="1">SUMPRODUCT(ReactionRateK4!$F57:$V57*OFFSET(ReactionStoich!$E$5:$U$5,BD$2,0))*(TimeStep)*'Composition Moles'!$C47</f>
        <v>0</v>
      </c>
      <c r="BE35" s="19">
        <f ca="1">SUMPRODUCT(ReactionRateK4!$F57:$V57*OFFSET(ReactionStoich!$E$5:$U$5,BE$2,0))*(TimeStep)*'Composition Moles'!$C47</f>
        <v>0</v>
      </c>
      <c r="BF35" s="19">
        <f ca="1">SUMPRODUCT(ReactionRateK4!$F57:$V57*OFFSET(ReactionStoich!$E$5:$U$5,BF$2,0))*(TimeStep)*'Composition Moles'!$C47</f>
        <v>0</v>
      </c>
      <c r="BG35" s="19">
        <f ca="1">SUMPRODUCT(ReactionRateK4!$F57:$V57*OFFSET(ReactionStoich!$E$5:$U$5,BG$2,0))*(TimeStep)*'Composition Moles'!$C47</f>
        <v>0</v>
      </c>
      <c r="BH35" s="19">
        <f ca="1">SUMPRODUCT(ReactionRateK4!$F57:$V57*OFFSET(ReactionStoich!$E$5:$U$5,BH$2,0))*(TimeStep)*'Composition Moles'!$C47</f>
        <v>0</v>
      </c>
      <c r="BI35" s="19">
        <f ca="1">SUMPRODUCT(ReactionRateK4!$F57:$V57*OFFSET(ReactionStoich!$E$5:$U$5,BI$2,0))*(TimeStep)*'Composition Moles'!$C47</f>
        <v>0</v>
      </c>
      <c r="BJ35" s="19">
        <f ca="1">SUMPRODUCT(ReactionRateK4!$F57:$V57*OFFSET(ReactionStoich!$E$5:$U$5,BJ$2,0))*(TimeStep)*'Composition Moles'!$C47</f>
        <v>0</v>
      </c>
      <c r="BK35" s="19">
        <f ca="1">SUMPRODUCT(ReactionRateK4!$F57:$V57*OFFSET(ReactionStoich!$E$5:$U$5,BK$2,0))*(TimeStep)*'Composition Moles'!$C47</f>
        <v>0</v>
      </c>
      <c r="BL35" s="19">
        <f ca="1">SUMPRODUCT(ReactionRateK4!$F57:$V57*OFFSET(ReactionStoich!$E$5:$U$5,BL$2,0))*(TimeStep)*'Composition Moles'!$C47</f>
        <v>0</v>
      </c>
      <c r="BM35" s="19">
        <f ca="1">SUMPRODUCT(ReactionRateK4!$F57:$V57*OFFSET(ReactionStoich!$E$5:$U$5,BM$2,0))*(TimeStep)*'Composition Moles'!$C47</f>
        <v>0</v>
      </c>
      <c r="BN35" s="19">
        <f ca="1">SUMPRODUCT(ReactionRateK4!$F57:$V57*OFFSET(ReactionStoich!$E$5:$U$5,BN$2,0))*(TimeStep)*'Composition Moles'!$C47</f>
        <v>0</v>
      </c>
      <c r="BO35" s="19">
        <f ca="1">SUMPRODUCT(ReactionRateK4!$F57:$V57*OFFSET(ReactionStoich!$E$5:$U$5,BO$2,0))*(TimeStep)*'Composition Moles'!$C47</f>
        <v>0</v>
      </c>
      <c r="BP35" s="19">
        <f ca="1">SUMPRODUCT(ReactionRateK4!$F57:$V57*OFFSET(ReactionStoich!$E$5:$U$5,BP$2,0))*(TimeStep)*'Composition Moles'!$C47</f>
        <v>0</v>
      </c>
      <c r="BQ35" s="19">
        <f ca="1">SUMPRODUCT(ReactionRateK4!$F57:$V57*OFFSET(ReactionStoich!$E$5:$U$5,BQ$2,0))*(TimeStep)*'Composition Moles'!$C47</f>
        <v>0</v>
      </c>
      <c r="BR35" s="19">
        <f ca="1">SUMPRODUCT(ReactionRateK4!$F57:$V57*OFFSET(ReactionStoich!$E$5:$U$5,BR$2,0))*(TimeStep)*'Composition Moles'!$C47</f>
        <v>0</v>
      </c>
      <c r="BS35" s="19">
        <f ca="1">SUMPRODUCT(ReactionRateK4!$F57:$V57*OFFSET(ReactionStoich!$E$5:$U$5,BS$2,0))*(TimeStep)*'Composition Moles'!$C47</f>
        <v>0</v>
      </c>
      <c r="BT35" s="19">
        <f ca="1">SUMPRODUCT(ReactionRateK4!$F57:$V57*OFFSET(ReactionStoich!$E$5:$U$5,BT$2,0))*(TimeStep)*'Composition Moles'!$C47</f>
        <v>0</v>
      </c>
      <c r="BU35" s="19">
        <f ca="1">SUMPRODUCT(ReactionRateK4!$F57:$V57*OFFSET(ReactionStoich!$E$5:$U$5,BU$2,0))*(TimeStep)*'Composition Moles'!$C47</f>
        <v>0</v>
      </c>
      <c r="BV35" s="19">
        <f ca="1">SUMPRODUCT(ReactionRateK4!$F57:$V57*OFFSET(ReactionStoich!$E$5:$U$5,BV$2,0))*(TimeStep)*'Composition Moles'!$C47</f>
        <v>0</v>
      </c>
      <c r="BW35" s="19">
        <f ca="1">SUMPRODUCT(ReactionRateK4!$F57:$V57*OFFSET(ReactionStoich!$E$5:$U$5,BW$2,0))*(TimeStep)*'Composition Moles'!$C47</f>
        <v>0</v>
      </c>
    </row>
    <row r="36" spans="1:75">
      <c r="A36">
        <f>ReactionRateK1!A58</f>
        <v>1.3000000000000005</v>
      </c>
      <c r="B36" s="20">
        <f t="shared" ca="1" si="5"/>
        <v>-48098.582683866611</v>
      </c>
      <c r="C36" s="20">
        <f ca="1">'Composition Moles'!BZ48</f>
        <v>143795.77613548655</v>
      </c>
      <c r="D36" s="26">
        <f t="shared" ca="1" si="6"/>
        <v>0.33449231943049146</v>
      </c>
      <c r="F36" s="19">
        <f ca="1">SUMPRODUCT(ReactionRateK4!$F58:$V58*OFFSET(ReactionStoich!$E$5:$U$5,F$2,0))*(TimeStep)*'Composition Moles'!$C48</f>
        <v>-1.7359569590805131</v>
      </c>
      <c r="G36" s="19">
        <f ca="1">SUMPRODUCT(ReactionRateK4!$F58:$V58*OFFSET(ReactionStoich!$E$5:$U$5,G$2,0))*(TimeStep)*'Composition Moles'!$C48</f>
        <v>0</v>
      </c>
      <c r="H36" s="19">
        <f ca="1">SUMPRODUCT(ReactionRateK4!$F58:$V58*OFFSET(ReactionStoich!$E$5:$U$5,H$2,0))*(TimeStep)*'Composition Moles'!$C48</f>
        <v>1.6501831188828928</v>
      </c>
      <c r="I36" s="19">
        <f ca="1">SUMPRODUCT(ReactionRateK4!$F58:$V58*OFFSET(ReactionStoich!$E$5:$U$5,I$2,0))*(TimeStep)*'Composition Moles'!$C48</f>
        <v>8.5773840197620507E-2</v>
      </c>
      <c r="J36" s="19">
        <f ca="1">SUMPRODUCT(ReactionRateK4!$F58:$V58*OFFSET(ReactionStoich!$E$5:$U$5,J$2,0))*(TimeStep)*'Composition Moles'!$C48</f>
        <v>0</v>
      </c>
      <c r="K36" s="19">
        <f ca="1">SUMPRODUCT(ReactionRateK4!$F58:$V58*OFFSET(ReactionStoich!$E$5:$U$5,K$2,0))*(TimeStep)*'Composition Moles'!$C48</f>
        <v>0</v>
      </c>
      <c r="L36" s="19">
        <f ca="1">SUMPRODUCT(ReactionRateK4!$F58:$V58*OFFSET(ReactionStoich!$E$5:$U$5,L$2,0))*(TimeStep)*'Composition Moles'!$C48</f>
        <v>0</v>
      </c>
      <c r="M36" s="19">
        <f ca="1">SUMPRODUCT(ReactionRateK4!$F58:$V58*OFFSET(ReactionStoich!$E$5:$U$5,M$2,0))*(TimeStep)*'Composition Moles'!$C48</f>
        <v>0</v>
      </c>
      <c r="N36" s="19">
        <f ca="1">SUMPRODUCT(ReactionRateK4!$F58:$V58*OFFSET(ReactionStoich!$E$5:$U$5,N$2,0))*(TimeStep)*'Composition Moles'!$C48</f>
        <v>0</v>
      </c>
      <c r="O36" s="19">
        <f ca="1">SUMPRODUCT(ReactionRateK4!$F58:$V58*OFFSET(ReactionStoich!$E$5:$U$5,O$2,0))*(TimeStep)*'Composition Moles'!$C48</f>
        <v>0</v>
      </c>
      <c r="P36" s="19">
        <f ca="1">SUMPRODUCT(ReactionRateK4!$F58:$V58*OFFSET(ReactionStoich!$E$5:$U$5,P$2,0))*(TimeStep)*'Composition Moles'!$C48</f>
        <v>0</v>
      </c>
      <c r="Q36" s="19">
        <f ca="1">SUMPRODUCT(ReactionRateK4!$F58:$V58*OFFSET(ReactionStoich!$E$5:$U$5,Q$2,0))*(TimeStep)*'Composition Moles'!$C48</f>
        <v>0</v>
      </c>
      <c r="R36" s="19">
        <f ca="1">SUMPRODUCT(ReactionRateK4!$F58:$V58*OFFSET(ReactionStoich!$E$5:$U$5,R$2,0))*(TimeStep)*'Composition Moles'!$C48</f>
        <v>0</v>
      </c>
      <c r="S36" s="19">
        <f ca="1">SUMPRODUCT(ReactionRateK4!$F58:$V58*OFFSET(ReactionStoich!$E$5:$U$5,S$2,0))*(TimeStep)*'Composition Moles'!$C48</f>
        <v>8.513514684443642</v>
      </c>
      <c r="T36" s="19">
        <f ca="1">SUMPRODUCT(ReactionRateK4!$F58:$V58*OFFSET(ReactionStoich!$E$5:$U$5,T$2,0))*(TimeStep)*'Composition Moles'!$C48</f>
        <v>0</v>
      </c>
      <c r="U36" s="19">
        <f ca="1">SUMPRODUCT(ReactionRateK4!$F58:$V58*OFFSET(ReactionStoich!$E$5:$U$5,U$2,0))*(TimeStep)*'Composition Moles'!$C48</f>
        <v>0</v>
      </c>
      <c r="V36" s="19">
        <f ca="1">SUMPRODUCT(ReactionRateK4!$F58:$V58*OFFSET(ReactionStoich!$E$5:$U$5,V$2,0))*(TimeStep)*'Composition Moles'!$C48</f>
        <v>0</v>
      </c>
      <c r="W36" s="19">
        <f ca="1">SUMPRODUCT(ReactionRateK4!$F58:$V58*OFFSET(ReactionStoich!$E$5:$U$5,W$2,0))*(TimeStep)*'Composition Moles'!$C48</f>
        <v>0</v>
      </c>
      <c r="X36" s="19">
        <f ca="1">SUMPRODUCT(ReactionRateK4!$F58:$V58*OFFSET(ReactionStoich!$E$5:$U$5,X$2,0))*(TimeStep)*'Composition Moles'!$C48</f>
        <v>0</v>
      </c>
      <c r="Y36" s="19">
        <f ca="1">SUMPRODUCT(ReactionRateK4!$F58:$V58*OFFSET(ReactionStoich!$E$5:$U$5,Y$2,0))*(TimeStep)*'Composition Moles'!$C48</f>
        <v>-18.25772066691837</v>
      </c>
      <c r="Z36" s="19">
        <f ca="1">SUMPRODUCT(ReactionRateK4!$F58:$V58*OFFSET(ReactionStoich!$E$5:$U$5,Z$2,0))*(TimeStep)*'Composition Moles'!$C48</f>
        <v>0</v>
      </c>
      <c r="AA36" s="19">
        <f ca="1">SUMPRODUCT(ReactionRateK4!$F58:$V58*OFFSET(ReactionStoich!$E$5:$U$5,AA$2,0))*(TimeStep)*'Composition Moles'!$C48</f>
        <v>0</v>
      </c>
      <c r="AB36" s="19">
        <f ca="1">SUMPRODUCT(ReactionRateK4!$F58:$V58*OFFSET(ReactionStoich!$E$5:$U$5,AB$2,0))*(TimeStep)*'Composition Moles'!$C48</f>
        <v>0</v>
      </c>
      <c r="AC36" s="19">
        <f ca="1">SUMPRODUCT(ReactionRateK4!$F58:$V58*OFFSET(ReactionStoich!$E$5:$U$5,AC$2,0))*(TimeStep)*'Composition Moles'!$C48</f>
        <v>0</v>
      </c>
      <c r="AD36" s="19">
        <f ca="1">SUMPRODUCT(ReactionRateK4!$F58:$V58*OFFSET(ReactionStoich!$E$5:$U$5,AD$2,0))*(TimeStep)*'Composition Moles'!$C48</f>
        <v>0</v>
      </c>
      <c r="AE36" s="19">
        <f ca="1">SUMPRODUCT(ReactionRateK4!$F58:$V58*OFFSET(ReactionStoich!$E$5:$U$5,AE$2,0))*(TimeStep)*'Composition Moles'!$C48</f>
        <v>0</v>
      </c>
      <c r="AF36" s="19">
        <f ca="1">SUMPRODUCT(ReactionRateK4!$F58:$V58*OFFSET(ReactionStoich!$E$5:$U$5,AF$2,0))*(TimeStep)*'Composition Moles'!$C48</f>
        <v>0</v>
      </c>
      <c r="AG36" s="19">
        <f ca="1">SUMPRODUCT(ReactionRateK4!$F58:$V58*OFFSET(ReactionStoich!$E$5:$U$5,AG$2,0))*(TimeStep)*'Composition Moles'!$C48</f>
        <v>6.3990792969424781E-2</v>
      </c>
      <c r="AH36" s="19">
        <f ca="1">SUMPRODUCT(ReactionRateK4!$F58:$V58*OFFSET(ReactionStoich!$E$5:$U$5,AH$2,0))*(TimeStep)*'Composition Moles'!$C48</f>
        <v>5.6459434420051231</v>
      </c>
      <c r="AI36" s="19">
        <f ca="1">SUMPRODUCT(ReactionRateK4!$F58:$V58*OFFSET(ReactionStoich!$E$5:$U$5,AI$2,0))*(TimeStep)*'Composition Moles'!$C48</f>
        <v>5.6592502032968222</v>
      </c>
      <c r="AJ36" s="19">
        <f ca="1">SUMPRODUCT(ReactionRateK4!$F58:$V58*OFFSET(ReactionStoich!$E$5:$U$5,AJ$2,0))*(TimeStep)*'Composition Moles'!$C48</f>
        <v>3.1634006005930893</v>
      </c>
      <c r="AK36" s="19">
        <f ca="1">SUMPRODUCT(ReactionRateK4!$F58:$V58*OFFSET(ReactionStoich!$E$5:$U$5,AK$2,0))*(TimeStep)*'Composition Moles'!$C48</f>
        <v>0</v>
      </c>
      <c r="AL36" s="19">
        <f ca="1">SUMPRODUCT(ReactionRateK4!$F58:$V58*OFFSET(ReactionStoich!$E$5:$U$5,AL$2,0))*(TimeStep)*'Composition Moles'!$C48</f>
        <v>0</v>
      </c>
      <c r="AM36" s="19">
        <f ca="1">SUMPRODUCT(ReactionRateK4!$F58:$V58*OFFSET(ReactionStoich!$E$5:$U$5,AM$2,0))*(TimeStep)*'Composition Moles'!$C48</f>
        <v>0</v>
      </c>
      <c r="AN36" s="19">
        <f ca="1">SUMPRODUCT(ReactionRateK4!$F58:$V58*OFFSET(ReactionStoich!$E$5:$U$5,AN$2,0))*(TimeStep)*'Composition Moles'!$C48</f>
        <v>0</v>
      </c>
      <c r="AO36" s="19">
        <f ca="1">SUMPRODUCT(ReactionRateK4!$F58:$V58*OFFSET(ReactionStoich!$E$5:$U$5,AO$2,0))*(TimeStep)*'Composition Moles'!$C48</f>
        <v>-8.5773840197620507E-2</v>
      </c>
      <c r="AP36" s="19">
        <f ca="1">SUMPRODUCT(ReactionRateK4!$F58:$V58*OFFSET(ReactionStoich!$E$5:$U$5,AP$2,0))*(TimeStep)*'Composition Moles'!$C48</f>
        <v>-1.3088734277793337</v>
      </c>
      <c r="AQ36" s="19">
        <f ca="1">SUMPRODUCT(ReactionRateK4!$F58:$V58*OFFSET(ReactionStoich!$E$5:$U$5,AQ$2,0))*(TimeStep)*'Composition Moles'!$C48</f>
        <v>0</v>
      </c>
      <c r="AR36" s="19">
        <f ca="1">SUMPRODUCT(ReactionRateK4!$F58:$V58*OFFSET(ReactionStoich!$E$5:$U$5,AR$2,0))*(TimeStep)*'Composition Moles'!$C48</f>
        <v>0</v>
      </c>
      <c r="AS36" s="19">
        <f ca="1">SUMPRODUCT(ReactionRateK4!$F58:$V58*OFFSET(ReactionStoich!$E$5:$U$5,AS$2,0))*(TimeStep)*'Composition Moles'!$C48</f>
        <v>-1.1312439294709262</v>
      </c>
      <c r="AT36" s="19">
        <f ca="1">SUMPRODUCT(ReactionRateK4!$F58:$V58*OFFSET(ReactionStoich!$E$5:$U$5,AT$2,0))*(TimeStep)*'Composition Moles'!$C48</f>
        <v>-1.1312439294709262</v>
      </c>
      <c r="AU36" s="19">
        <f ca="1">SUMPRODUCT(ReactionRateK4!$F58:$V58*OFFSET(ReactionStoich!$E$5:$U$5,AU$2,0))*(TimeStep)*'Composition Moles'!$C48</f>
        <v>-1.1312439294709262</v>
      </c>
      <c r="AV36" s="19">
        <f ca="1">SUMPRODUCT(ReactionRateK4!$F58:$V58*OFFSET(ReactionStoich!$E$5:$U$5,AV$2,0))*(TimeStep)*'Composition Moles'!$C48</f>
        <v>0</v>
      </c>
      <c r="AW36" s="19">
        <f ca="1">SUMPRODUCT(ReactionRateK4!$F58:$V58*OFFSET(ReactionStoich!$E$5:$U$5,AW$2,0))*(TimeStep)*'Composition Moles'!$C48</f>
        <v>0</v>
      </c>
      <c r="AX36" s="19">
        <f ca="1">SUMPRODUCT(ReactionRateK4!$F58:$V58*OFFSET(ReactionStoich!$E$5:$U$5,AX$2,0))*(TimeStep)*'Composition Moles'!$C48</f>
        <v>0</v>
      </c>
      <c r="AY36" s="19">
        <f ca="1">SUMPRODUCT(ReactionRateK4!$F58:$V58*OFFSET(ReactionStoich!$E$5:$U$5,AY$2,0))*(TimeStep)*'Composition Moles'!$C48</f>
        <v>0</v>
      </c>
      <c r="AZ36" s="19">
        <f ca="1">SUMPRODUCT(ReactionRateK4!$F58:$V58*OFFSET(ReactionStoich!$E$5:$U$5,AZ$2,0))*(TimeStep)*'Composition Moles'!$C48</f>
        <v>0</v>
      </c>
      <c r="BA36" s="19">
        <f ca="1">SUMPRODUCT(ReactionRateK4!$F58:$V58*OFFSET(ReactionStoich!$E$5:$U$5,BA$2,0))*(TimeStep)*'Composition Moles'!$C48</f>
        <v>0</v>
      </c>
      <c r="BB36" s="19">
        <f ca="1">SUMPRODUCT(ReactionRateK4!$F58:$V58*OFFSET(ReactionStoich!$E$5:$U$5,BB$2,0))*(TimeStep)*'Composition Moles'!$C48</f>
        <v>0</v>
      </c>
      <c r="BC36" s="19">
        <f ca="1">SUMPRODUCT(ReactionRateK4!$F58:$V58*OFFSET(ReactionStoich!$E$5:$U$5,BC$2,0))*(TimeStep)*'Composition Moles'!$C48</f>
        <v>0</v>
      </c>
      <c r="BD36" s="19">
        <f ca="1">SUMPRODUCT(ReactionRateK4!$F58:$V58*OFFSET(ReactionStoich!$E$5:$U$5,BD$2,0))*(TimeStep)*'Composition Moles'!$C48</f>
        <v>0</v>
      </c>
      <c r="BE36" s="19">
        <f ca="1">SUMPRODUCT(ReactionRateK4!$F58:$V58*OFFSET(ReactionStoich!$E$5:$U$5,BE$2,0))*(TimeStep)*'Composition Moles'!$C48</f>
        <v>0</v>
      </c>
      <c r="BF36" s="19">
        <f ca="1">SUMPRODUCT(ReactionRateK4!$F58:$V58*OFFSET(ReactionStoich!$E$5:$U$5,BF$2,0))*(TimeStep)*'Composition Moles'!$C48</f>
        <v>0</v>
      </c>
      <c r="BG36" s="19">
        <f ca="1">SUMPRODUCT(ReactionRateK4!$F58:$V58*OFFSET(ReactionStoich!$E$5:$U$5,BG$2,0))*(TimeStep)*'Composition Moles'!$C48</f>
        <v>0</v>
      </c>
      <c r="BH36" s="19">
        <f ca="1">SUMPRODUCT(ReactionRateK4!$F58:$V58*OFFSET(ReactionStoich!$E$5:$U$5,BH$2,0))*(TimeStep)*'Composition Moles'!$C48</f>
        <v>0</v>
      </c>
      <c r="BI36" s="19">
        <f ca="1">SUMPRODUCT(ReactionRateK4!$F58:$V58*OFFSET(ReactionStoich!$E$5:$U$5,BI$2,0))*(TimeStep)*'Composition Moles'!$C48</f>
        <v>0</v>
      </c>
      <c r="BJ36" s="19">
        <f ca="1">SUMPRODUCT(ReactionRateK4!$F58:$V58*OFFSET(ReactionStoich!$E$5:$U$5,BJ$2,0))*(TimeStep)*'Composition Moles'!$C48</f>
        <v>0</v>
      </c>
      <c r="BK36" s="19">
        <f ca="1">SUMPRODUCT(ReactionRateK4!$F58:$V58*OFFSET(ReactionStoich!$E$5:$U$5,BK$2,0))*(TimeStep)*'Composition Moles'!$C48</f>
        <v>0</v>
      </c>
      <c r="BL36" s="19">
        <f ca="1">SUMPRODUCT(ReactionRateK4!$F58:$V58*OFFSET(ReactionStoich!$E$5:$U$5,BL$2,0))*(TimeStep)*'Composition Moles'!$C48</f>
        <v>0</v>
      </c>
      <c r="BM36" s="19">
        <f ca="1">SUMPRODUCT(ReactionRateK4!$F58:$V58*OFFSET(ReactionStoich!$E$5:$U$5,BM$2,0))*(TimeStep)*'Composition Moles'!$C48</f>
        <v>0</v>
      </c>
      <c r="BN36" s="19">
        <f ca="1">SUMPRODUCT(ReactionRateK4!$F58:$V58*OFFSET(ReactionStoich!$E$5:$U$5,BN$2,0))*(TimeStep)*'Composition Moles'!$C48</f>
        <v>0</v>
      </c>
      <c r="BO36" s="19">
        <f ca="1">SUMPRODUCT(ReactionRateK4!$F58:$V58*OFFSET(ReactionStoich!$E$5:$U$5,BO$2,0))*(TimeStep)*'Composition Moles'!$C48</f>
        <v>0</v>
      </c>
      <c r="BP36" s="19">
        <f ca="1">SUMPRODUCT(ReactionRateK4!$F58:$V58*OFFSET(ReactionStoich!$E$5:$U$5,BP$2,0))*(TimeStep)*'Composition Moles'!$C48</f>
        <v>0</v>
      </c>
      <c r="BQ36" s="19">
        <f ca="1">SUMPRODUCT(ReactionRateK4!$F58:$V58*OFFSET(ReactionStoich!$E$5:$U$5,BQ$2,0))*(TimeStep)*'Composition Moles'!$C48</f>
        <v>0</v>
      </c>
      <c r="BR36" s="19">
        <f ca="1">SUMPRODUCT(ReactionRateK4!$F58:$V58*OFFSET(ReactionStoich!$E$5:$U$5,BR$2,0))*(TimeStep)*'Composition Moles'!$C48</f>
        <v>0</v>
      </c>
      <c r="BS36" s="19">
        <f ca="1">SUMPRODUCT(ReactionRateK4!$F58:$V58*OFFSET(ReactionStoich!$E$5:$U$5,BS$2,0))*(TimeStep)*'Composition Moles'!$C48</f>
        <v>0</v>
      </c>
      <c r="BT36" s="19">
        <f ca="1">SUMPRODUCT(ReactionRateK4!$F58:$V58*OFFSET(ReactionStoich!$E$5:$U$5,BT$2,0))*(TimeStep)*'Composition Moles'!$C48</f>
        <v>0</v>
      </c>
      <c r="BU36" s="19">
        <f ca="1">SUMPRODUCT(ReactionRateK4!$F58:$V58*OFFSET(ReactionStoich!$E$5:$U$5,BU$2,0))*(TimeStep)*'Composition Moles'!$C48</f>
        <v>0</v>
      </c>
      <c r="BV36" s="19">
        <f ca="1">SUMPRODUCT(ReactionRateK4!$F58:$V58*OFFSET(ReactionStoich!$E$5:$U$5,BV$2,0))*(TimeStep)*'Composition Moles'!$C48</f>
        <v>0</v>
      </c>
      <c r="BW36" s="19">
        <f ca="1">SUMPRODUCT(ReactionRateK4!$F58:$V58*OFFSET(ReactionStoich!$E$5:$U$5,BW$2,0))*(TimeStep)*'Composition Moles'!$C48</f>
        <v>0</v>
      </c>
    </row>
    <row r="37" spans="1:75">
      <c r="A37">
        <f>ReactionRateK1!A59</f>
        <v>1.3500000000000005</v>
      </c>
      <c r="B37" s="20">
        <f t="shared" ca="1" si="5"/>
        <v>-45534.414280928613</v>
      </c>
      <c r="C37" s="20">
        <f ca="1">'Composition Moles'!BZ49</f>
        <v>143810.38622149732</v>
      </c>
      <c r="D37" s="26">
        <f t="shared" ca="1" si="6"/>
        <v>0.31662813429063691</v>
      </c>
      <c r="F37" s="19">
        <f ca="1">SUMPRODUCT(ReactionRateK4!$F59:$V59*OFFSET(ReactionStoich!$E$5:$U$5,F$2,0))*(TimeStep)*'Composition Moles'!$C49</f>
        <v>-1.6277361211237547</v>
      </c>
      <c r="G37" s="19">
        <f ca="1">SUMPRODUCT(ReactionRateK4!$F59:$V59*OFFSET(ReactionStoich!$E$5:$U$5,G$2,0))*(TimeStep)*'Composition Moles'!$C49</f>
        <v>0</v>
      </c>
      <c r="H37" s="19">
        <f ca="1">SUMPRODUCT(ReactionRateK4!$F59:$V59*OFFSET(ReactionStoich!$E$5:$U$5,H$2,0))*(TimeStep)*'Composition Moles'!$C49</f>
        <v>1.5510065707272214</v>
      </c>
      <c r="I37" s="19">
        <f ca="1">SUMPRODUCT(ReactionRateK4!$F59:$V59*OFFSET(ReactionStoich!$E$5:$U$5,I$2,0))*(TimeStep)*'Composition Moles'!$C49</f>
        <v>7.6729550396533355E-2</v>
      </c>
      <c r="J37" s="19">
        <f ca="1">SUMPRODUCT(ReactionRateK4!$F59:$V59*OFFSET(ReactionStoich!$E$5:$U$5,J$2,0))*(TimeStep)*'Composition Moles'!$C49</f>
        <v>0</v>
      </c>
      <c r="K37" s="19">
        <f ca="1">SUMPRODUCT(ReactionRateK4!$F59:$V59*OFFSET(ReactionStoich!$E$5:$U$5,K$2,0))*(TimeStep)*'Composition Moles'!$C49</f>
        <v>0</v>
      </c>
      <c r="L37" s="19">
        <f ca="1">SUMPRODUCT(ReactionRateK4!$F59:$V59*OFFSET(ReactionStoich!$E$5:$U$5,L$2,0))*(TimeStep)*'Composition Moles'!$C49</f>
        <v>0</v>
      </c>
      <c r="M37" s="19">
        <f ca="1">SUMPRODUCT(ReactionRateK4!$F59:$V59*OFFSET(ReactionStoich!$E$5:$U$5,M$2,0))*(TimeStep)*'Composition Moles'!$C49</f>
        <v>0</v>
      </c>
      <c r="N37" s="19">
        <f ca="1">SUMPRODUCT(ReactionRateK4!$F59:$V59*OFFSET(ReactionStoich!$E$5:$U$5,N$2,0))*(TimeStep)*'Composition Moles'!$C49</f>
        <v>0</v>
      </c>
      <c r="O37" s="19">
        <f ca="1">SUMPRODUCT(ReactionRateK4!$F59:$V59*OFFSET(ReactionStoich!$E$5:$U$5,O$2,0))*(TimeStep)*'Composition Moles'!$C49</f>
        <v>0</v>
      </c>
      <c r="P37" s="19">
        <f ca="1">SUMPRODUCT(ReactionRateK4!$F59:$V59*OFFSET(ReactionStoich!$E$5:$U$5,P$2,0))*(TimeStep)*'Composition Moles'!$C49</f>
        <v>0</v>
      </c>
      <c r="Q37" s="19">
        <f ca="1">SUMPRODUCT(ReactionRateK4!$F59:$V59*OFFSET(ReactionStoich!$E$5:$U$5,Q$2,0))*(TimeStep)*'Composition Moles'!$C49</f>
        <v>0</v>
      </c>
      <c r="R37" s="19">
        <f ca="1">SUMPRODUCT(ReactionRateK4!$F59:$V59*OFFSET(ReactionStoich!$E$5:$U$5,R$2,0))*(TimeStep)*'Composition Moles'!$C49</f>
        <v>0</v>
      </c>
      <c r="S37" s="19">
        <f ca="1">SUMPRODUCT(ReactionRateK4!$F59:$V59*OFFSET(ReactionStoich!$E$5:$U$5,S$2,0))*(TimeStep)*'Composition Moles'!$C49</f>
        <v>8.2864637209791265</v>
      </c>
      <c r="T37" s="19">
        <f ca="1">SUMPRODUCT(ReactionRateK4!$F59:$V59*OFFSET(ReactionStoich!$E$5:$U$5,T$2,0))*(TimeStep)*'Composition Moles'!$C49</f>
        <v>0</v>
      </c>
      <c r="U37" s="19">
        <f ca="1">SUMPRODUCT(ReactionRateK4!$F59:$V59*OFFSET(ReactionStoich!$E$5:$U$5,U$2,0))*(TimeStep)*'Composition Moles'!$C49</f>
        <v>0</v>
      </c>
      <c r="V37" s="19">
        <f ca="1">SUMPRODUCT(ReactionRateK4!$F59:$V59*OFFSET(ReactionStoich!$E$5:$U$5,V$2,0))*(TimeStep)*'Composition Moles'!$C49</f>
        <v>0</v>
      </c>
      <c r="W37" s="19">
        <f ca="1">SUMPRODUCT(ReactionRateK4!$F59:$V59*OFFSET(ReactionStoich!$E$5:$U$5,W$2,0))*(TimeStep)*'Composition Moles'!$C49</f>
        <v>0</v>
      </c>
      <c r="X37" s="19">
        <f ca="1">SUMPRODUCT(ReactionRateK4!$F59:$V59*OFFSET(ReactionStoich!$E$5:$U$5,X$2,0))*(TimeStep)*'Composition Moles'!$C49</f>
        <v>0</v>
      </c>
      <c r="Y37" s="19">
        <f ca="1">SUMPRODUCT(ReactionRateK4!$F59:$V59*OFFSET(ReactionStoich!$E$5:$U$5,Y$2,0))*(TimeStep)*'Composition Moles'!$C49</f>
        <v>-17.880423049533555</v>
      </c>
      <c r="Z37" s="19">
        <f ca="1">SUMPRODUCT(ReactionRateK4!$F59:$V59*OFFSET(ReactionStoich!$E$5:$U$5,Z$2,0))*(TimeStep)*'Composition Moles'!$C49</f>
        <v>0</v>
      </c>
      <c r="AA37" s="19">
        <f ca="1">SUMPRODUCT(ReactionRateK4!$F59:$V59*OFFSET(ReactionStoich!$E$5:$U$5,AA$2,0))*(TimeStep)*'Composition Moles'!$C49</f>
        <v>0</v>
      </c>
      <c r="AB37" s="19">
        <f ca="1">SUMPRODUCT(ReactionRateK4!$F59:$V59*OFFSET(ReactionStoich!$E$5:$U$5,AB$2,0))*(TimeStep)*'Composition Moles'!$C49</f>
        <v>0</v>
      </c>
      <c r="AC37" s="19">
        <f ca="1">SUMPRODUCT(ReactionRateK4!$F59:$V59*OFFSET(ReactionStoich!$E$5:$U$5,AC$2,0))*(TimeStep)*'Composition Moles'!$C49</f>
        <v>0</v>
      </c>
      <c r="AD37" s="19">
        <f ca="1">SUMPRODUCT(ReactionRateK4!$F59:$V59*OFFSET(ReactionStoich!$E$5:$U$5,AD$2,0))*(TimeStep)*'Composition Moles'!$C49</f>
        <v>0</v>
      </c>
      <c r="AE37" s="19">
        <f ca="1">SUMPRODUCT(ReactionRateK4!$F59:$V59*OFFSET(ReactionStoich!$E$5:$U$5,AE$2,0))*(TimeStep)*'Composition Moles'!$C49</f>
        <v>0</v>
      </c>
      <c r="AF37" s="19">
        <f ca="1">SUMPRODUCT(ReactionRateK4!$F59:$V59*OFFSET(ReactionStoich!$E$5:$U$5,AF$2,0))*(TimeStep)*'Composition Moles'!$C49</f>
        <v>0</v>
      </c>
      <c r="AG37" s="19">
        <f ca="1">SUMPRODUCT(ReactionRateK4!$F59:$V59*OFFSET(ReactionStoich!$E$5:$U$5,AG$2,0))*(TimeStep)*'Composition Moles'!$C49</f>
        <v>4.2648760356239171E-2</v>
      </c>
      <c r="AH37" s="19">
        <f ca="1">SUMPRODUCT(ReactionRateK4!$F59:$V59*OFFSET(ReactionStoich!$E$5:$U$5,AH$2,0))*(TimeStep)*'Composition Moles'!$C49</f>
        <v>5.3698651926668957</v>
      </c>
      <c r="AI37" s="19">
        <f ca="1">SUMPRODUCT(ReactionRateK4!$F59:$V59*OFFSET(ReactionStoich!$E$5:$U$5,AI$2,0))*(TimeStep)*'Composition Moles'!$C49</f>
        <v>5.7110459943533565</v>
      </c>
      <c r="AJ37" s="19">
        <f ca="1">SUMPRODUCT(ReactionRateK4!$F59:$V59*OFFSET(ReactionStoich!$E$5:$U$5,AJ$2,0))*(TimeStep)*'Composition Moles'!$C49</f>
        <v>3.1100967813972766</v>
      </c>
      <c r="AK37" s="19">
        <f ca="1">SUMPRODUCT(ReactionRateK4!$F59:$V59*OFFSET(ReactionStoich!$E$5:$U$5,AK$2,0))*(TimeStep)*'Composition Moles'!$C49</f>
        <v>0</v>
      </c>
      <c r="AL37" s="19">
        <f ca="1">SUMPRODUCT(ReactionRateK4!$F59:$V59*OFFSET(ReactionStoich!$E$5:$U$5,AL$2,0))*(TimeStep)*'Composition Moles'!$C49</f>
        <v>0</v>
      </c>
      <c r="AM37" s="19">
        <f ca="1">SUMPRODUCT(ReactionRateK4!$F59:$V59*OFFSET(ReactionStoich!$E$5:$U$5,AM$2,0))*(TimeStep)*'Composition Moles'!$C49</f>
        <v>0</v>
      </c>
      <c r="AN37" s="19">
        <f ca="1">SUMPRODUCT(ReactionRateK4!$F59:$V59*OFFSET(ReactionStoich!$E$5:$U$5,AN$2,0))*(TimeStep)*'Composition Moles'!$C49</f>
        <v>0</v>
      </c>
      <c r="AO37" s="19">
        <f ca="1">SUMPRODUCT(ReactionRateK4!$F59:$V59*OFFSET(ReactionStoich!$E$5:$U$5,AO$2,0))*(TimeStep)*'Composition Moles'!$C49</f>
        <v>-7.6729550396533355E-2</v>
      </c>
      <c r="AP37" s="19">
        <f ca="1">SUMPRODUCT(ReactionRateK4!$F59:$V59*OFFSET(ReactionStoich!$E$5:$U$5,AP$2,0))*(TimeStep)*'Composition Moles'!$C49</f>
        <v>-1.2495519969172115</v>
      </c>
      <c r="AQ37" s="19">
        <f ca="1">SUMPRODUCT(ReactionRateK4!$F59:$V59*OFFSET(ReactionStoich!$E$5:$U$5,AQ$2,0))*(TimeStep)*'Composition Moles'!$C49</f>
        <v>0</v>
      </c>
      <c r="AR37" s="19">
        <f ca="1">SUMPRODUCT(ReactionRateK4!$F59:$V59*OFFSET(ReactionStoich!$E$5:$U$5,AR$2,0))*(TimeStep)*'Composition Moles'!$C49</f>
        <v>0</v>
      </c>
      <c r="AS37" s="19">
        <f ca="1">SUMPRODUCT(ReactionRateK4!$F59:$V59*OFFSET(ReactionStoich!$E$5:$U$5,AS$2,0))*(TimeStep)*'Composition Moles'!$C49</f>
        <v>-1.1044719509685323</v>
      </c>
      <c r="AT37" s="19">
        <f ca="1">SUMPRODUCT(ReactionRateK4!$F59:$V59*OFFSET(ReactionStoich!$E$5:$U$5,AT$2,0))*(TimeStep)*'Composition Moles'!$C49</f>
        <v>-1.1044719509685323</v>
      </c>
      <c r="AU37" s="19">
        <f ca="1">SUMPRODUCT(ReactionRateK4!$F59:$V59*OFFSET(ReactionStoich!$E$5:$U$5,AU$2,0))*(TimeStep)*'Composition Moles'!$C49</f>
        <v>-1.1044719509685323</v>
      </c>
      <c r="AV37" s="19">
        <f ca="1">SUMPRODUCT(ReactionRateK4!$F59:$V59*OFFSET(ReactionStoich!$E$5:$U$5,AV$2,0))*(TimeStep)*'Composition Moles'!$C49</f>
        <v>0</v>
      </c>
      <c r="AW37" s="19">
        <f ca="1">SUMPRODUCT(ReactionRateK4!$F59:$V59*OFFSET(ReactionStoich!$E$5:$U$5,AW$2,0))*(TimeStep)*'Composition Moles'!$C49</f>
        <v>0</v>
      </c>
      <c r="AX37" s="19">
        <f ca="1">SUMPRODUCT(ReactionRateK4!$F59:$V59*OFFSET(ReactionStoich!$E$5:$U$5,AX$2,0))*(TimeStep)*'Composition Moles'!$C49</f>
        <v>0</v>
      </c>
      <c r="AY37" s="19">
        <f ca="1">SUMPRODUCT(ReactionRateK4!$F59:$V59*OFFSET(ReactionStoich!$E$5:$U$5,AY$2,0))*(TimeStep)*'Composition Moles'!$C49</f>
        <v>0</v>
      </c>
      <c r="AZ37" s="19">
        <f ca="1">SUMPRODUCT(ReactionRateK4!$F59:$V59*OFFSET(ReactionStoich!$E$5:$U$5,AZ$2,0))*(TimeStep)*'Composition Moles'!$C49</f>
        <v>0</v>
      </c>
      <c r="BA37" s="19">
        <f ca="1">SUMPRODUCT(ReactionRateK4!$F59:$V59*OFFSET(ReactionStoich!$E$5:$U$5,BA$2,0))*(TimeStep)*'Composition Moles'!$C49</f>
        <v>0</v>
      </c>
      <c r="BB37" s="19">
        <f ca="1">SUMPRODUCT(ReactionRateK4!$F59:$V59*OFFSET(ReactionStoich!$E$5:$U$5,BB$2,0))*(TimeStep)*'Composition Moles'!$C49</f>
        <v>0</v>
      </c>
      <c r="BC37" s="19">
        <f ca="1">SUMPRODUCT(ReactionRateK4!$F59:$V59*OFFSET(ReactionStoich!$E$5:$U$5,BC$2,0))*(TimeStep)*'Composition Moles'!$C49</f>
        <v>0</v>
      </c>
      <c r="BD37" s="19">
        <f ca="1">SUMPRODUCT(ReactionRateK4!$F59:$V59*OFFSET(ReactionStoich!$E$5:$U$5,BD$2,0))*(TimeStep)*'Composition Moles'!$C49</f>
        <v>0</v>
      </c>
      <c r="BE37" s="19">
        <f ca="1">SUMPRODUCT(ReactionRateK4!$F59:$V59*OFFSET(ReactionStoich!$E$5:$U$5,BE$2,0))*(TimeStep)*'Composition Moles'!$C49</f>
        <v>0</v>
      </c>
      <c r="BF37" s="19">
        <f ca="1">SUMPRODUCT(ReactionRateK4!$F59:$V59*OFFSET(ReactionStoich!$E$5:$U$5,BF$2,0))*(TimeStep)*'Composition Moles'!$C49</f>
        <v>0</v>
      </c>
      <c r="BG37" s="19">
        <f ca="1">SUMPRODUCT(ReactionRateK4!$F59:$V59*OFFSET(ReactionStoich!$E$5:$U$5,BG$2,0))*(TimeStep)*'Composition Moles'!$C49</f>
        <v>0</v>
      </c>
      <c r="BH37" s="19">
        <f ca="1">SUMPRODUCT(ReactionRateK4!$F59:$V59*OFFSET(ReactionStoich!$E$5:$U$5,BH$2,0))*(TimeStep)*'Composition Moles'!$C49</f>
        <v>0</v>
      </c>
      <c r="BI37" s="19">
        <f ca="1">SUMPRODUCT(ReactionRateK4!$F59:$V59*OFFSET(ReactionStoich!$E$5:$U$5,BI$2,0))*(TimeStep)*'Composition Moles'!$C49</f>
        <v>0</v>
      </c>
      <c r="BJ37" s="19">
        <f ca="1">SUMPRODUCT(ReactionRateK4!$F59:$V59*OFFSET(ReactionStoich!$E$5:$U$5,BJ$2,0))*(TimeStep)*'Composition Moles'!$C49</f>
        <v>0</v>
      </c>
      <c r="BK37" s="19">
        <f ca="1">SUMPRODUCT(ReactionRateK4!$F59:$V59*OFFSET(ReactionStoich!$E$5:$U$5,BK$2,0))*(TimeStep)*'Composition Moles'!$C49</f>
        <v>0</v>
      </c>
      <c r="BL37" s="19">
        <f ca="1">SUMPRODUCT(ReactionRateK4!$F59:$V59*OFFSET(ReactionStoich!$E$5:$U$5,BL$2,0))*(TimeStep)*'Composition Moles'!$C49</f>
        <v>0</v>
      </c>
      <c r="BM37" s="19">
        <f ca="1">SUMPRODUCT(ReactionRateK4!$F59:$V59*OFFSET(ReactionStoich!$E$5:$U$5,BM$2,0))*(TimeStep)*'Composition Moles'!$C49</f>
        <v>0</v>
      </c>
      <c r="BN37" s="19">
        <f ca="1">SUMPRODUCT(ReactionRateK4!$F59:$V59*OFFSET(ReactionStoich!$E$5:$U$5,BN$2,0))*(TimeStep)*'Composition Moles'!$C49</f>
        <v>0</v>
      </c>
      <c r="BO37" s="19">
        <f ca="1">SUMPRODUCT(ReactionRateK4!$F59:$V59*OFFSET(ReactionStoich!$E$5:$U$5,BO$2,0))*(TimeStep)*'Composition Moles'!$C49</f>
        <v>0</v>
      </c>
      <c r="BP37" s="19">
        <f ca="1">SUMPRODUCT(ReactionRateK4!$F59:$V59*OFFSET(ReactionStoich!$E$5:$U$5,BP$2,0))*(TimeStep)*'Composition Moles'!$C49</f>
        <v>0</v>
      </c>
      <c r="BQ37" s="19">
        <f ca="1">SUMPRODUCT(ReactionRateK4!$F59:$V59*OFFSET(ReactionStoich!$E$5:$U$5,BQ$2,0))*(TimeStep)*'Composition Moles'!$C49</f>
        <v>0</v>
      </c>
      <c r="BR37" s="19">
        <f ca="1">SUMPRODUCT(ReactionRateK4!$F59:$V59*OFFSET(ReactionStoich!$E$5:$U$5,BR$2,0))*(TimeStep)*'Composition Moles'!$C49</f>
        <v>0</v>
      </c>
      <c r="BS37" s="19">
        <f ca="1">SUMPRODUCT(ReactionRateK4!$F59:$V59*OFFSET(ReactionStoich!$E$5:$U$5,BS$2,0))*(TimeStep)*'Composition Moles'!$C49</f>
        <v>0</v>
      </c>
      <c r="BT37" s="19">
        <f ca="1">SUMPRODUCT(ReactionRateK4!$F59:$V59*OFFSET(ReactionStoich!$E$5:$U$5,BT$2,0))*(TimeStep)*'Composition Moles'!$C49</f>
        <v>0</v>
      </c>
      <c r="BU37" s="19">
        <f ca="1">SUMPRODUCT(ReactionRateK4!$F59:$V59*OFFSET(ReactionStoich!$E$5:$U$5,BU$2,0))*(TimeStep)*'Composition Moles'!$C49</f>
        <v>0</v>
      </c>
      <c r="BV37" s="19">
        <f ca="1">SUMPRODUCT(ReactionRateK4!$F59:$V59*OFFSET(ReactionStoich!$E$5:$U$5,BV$2,0))*(TimeStep)*'Composition Moles'!$C49</f>
        <v>0</v>
      </c>
      <c r="BW37" s="19">
        <f ca="1">SUMPRODUCT(ReactionRateK4!$F59:$V59*OFFSET(ReactionStoich!$E$5:$U$5,BW$2,0))*(TimeStep)*'Composition Moles'!$C49</f>
        <v>0</v>
      </c>
    </row>
    <row r="38" spans="1:75">
      <c r="A38">
        <f>ReactionRateK1!A60</f>
        <v>1.4000000000000006</v>
      </c>
      <c r="B38" s="20">
        <f t="shared" ca="1" si="5"/>
        <v>-43073.097654296012</v>
      </c>
      <c r="C38" s="20">
        <f ca="1">'Composition Moles'!BZ50</f>
        <v>143825.07522035658</v>
      </c>
      <c r="D38" s="26">
        <f t="shared" ca="1" si="6"/>
        <v>0.2994825317372723</v>
      </c>
      <c r="F38" s="19">
        <f ca="1">SUMPRODUCT(ReactionRateK4!$F60:$V60*OFFSET(ReactionStoich!$E$5:$U$5,F$2,0))*(TimeStep)*'Composition Moles'!$C50</f>
        <v>-1.5261032530125223</v>
      </c>
      <c r="G38" s="19">
        <f ca="1">SUMPRODUCT(ReactionRateK4!$F60:$V60*OFFSET(ReactionStoich!$E$5:$U$5,G$2,0))*(TimeStep)*'Composition Moles'!$C50</f>
        <v>0</v>
      </c>
      <c r="H38" s="19">
        <f ca="1">SUMPRODUCT(ReactionRateK4!$F60:$V60*OFFSET(ReactionStoich!$E$5:$U$5,H$2,0))*(TimeStep)*'Composition Moles'!$C50</f>
        <v>1.457399999511551</v>
      </c>
      <c r="I38" s="19">
        <f ca="1">SUMPRODUCT(ReactionRateK4!$F60:$V60*OFFSET(ReactionStoich!$E$5:$U$5,I$2,0))*(TimeStep)*'Composition Moles'!$C50</f>
        <v>6.8703253500971437E-2</v>
      </c>
      <c r="J38" s="19">
        <f ca="1">SUMPRODUCT(ReactionRateK4!$F60:$V60*OFFSET(ReactionStoich!$E$5:$U$5,J$2,0))*(TimeStep)*'Composition Moles'!$C50</f>
        <v>0</v>
      </c>
      <c r="K38" s="19">
        <f ca="1">SUMPRODUCT(ReactionRateK4!$F60:$V60*OFFSET(ReactionStoich!$E$5:$U$5,K$2,0))*(TimeStep)*'Composition Moles'!$C50</f>
        <v>0</v>
      </c>
      <c r="L38" s="19">
        <f ca="1">SUMPRODUCT(ReactionRateK4!$F60:$V60*OFFSET(ReactionStoich!$E$5:$U$5,L$2,0))*(TimeStep)*'Composition Moles'!$C50</f>
        <v>0</v>
      </c>
      <c r="M38" s="19">
        <f ca="1">SUMPRODUCT(ReactionRateK4!$F60:$V60*OFFSET(ReactionStoich!$E$5:$U$5,M$2,0))*(TimeStep)*'Composition Moles'!$C50</f>
        <v>0</v>
      </c>
      <c r="N38" s="19">
        <f ca="1">SUMPRODUCT(ReactionRateK4!$F60:$V60*OFFSET(ReactionStoich!$E$5:$U$5,N$2,0))*(TimeStep)*'Composition Moles'!$C50</f>
        <v>0</v>
      </c>
      <c r="O38" s="19">
        <f ca="1">SUMPRODUCT(ReactionRateK4!$F60:$V60*OFFSET(ReactionStoich!$E$5:$U$5,O$2,0))*(TimeStep)*'Composition Moles'!$C50</f>
        <v>0</v>
      </c>
      <c r="P38" s="19">
        <f ca="1">SUMPRODUCT(ReactionRateK4!$F60:$V60*OFFSET(ReactionStoich!$E$5:$U$5,P$2,0))*(TimeStep)*'Composition Moles'!$C50</f>
        <v>0</v>
      </c>
      <c r="Q38" s="19">
        <f ca="1">SUMPRODUCT(ReactionRateK4!$F60:$V60*OFFSET(ReactionStoich!$E$5:$U$5,Q$2,0))*(TimeStep)*'Composition Moles'!$C50</f>
        <v>0</v>
      </c>
      <c r="R38" s="19">
        <f ca="1">SUMPRODUCT(ReactionRateK4!$F60:$V60*OFFSET(ReactionStoich!$E$5:$U$5,R$2,0))*(TimeStep)*'Composition Moles'!$C50</f>
        <v>0</v>
      </c>
      <c r="S38" s="19">
        <f ca="1">SUMPRODUCT(ReactionRateK4!$F60:$V60*OFFSET(ReactionStoich!$E$5:$U$5,S$2,0))*(TimeStep)*'Composition Moles'!$C50</f>
        <v>8.0740458830865744</v>
      </c>
      <c r="T38" s="19">
        <f ca="1">SUMPRODUCT(ReactionRateK4!$F60:$V60*OFFSET(ReactionStoich!$E$5:$U$5,T$2,0))*(TimeStep)*'Composition Moles'!$C50</f>
        <v>0</v>
      </c>
      <c r="U38" s="19">
        <f ca="1">SUMPRODUCT(ReactionRateK4!$F60:$V60*OFFSET(ReactionStoich!$E$5:$U$5,U$2,0))*(TimeStep)*'Composition Moles'!$C50</f>
        <v>0</v>
      </c>
      <c r="V38" s="19">
        <f ca="1">SUMPRODUCT(ReactionRateK4!$F60:$V60*OFFSET(ReactionStoich!$E$5:$U$5,V$2,0))*(TimeStep)*'Composition Moles'!$C50</f>
        <v>0</v>
      </c>
      <c r="W38" s="19">
        <f ca="1">SUMPRODUCT(ReactionRateK4!$F60:$V60*OFFSET(ReactionStoich!$E$5:$U$5,W$2,0))*(TimeStep)*'Composition Moles'!$C50</f>
        <v>0</v>
      </c>
      <c r="X38" s="19">
        <f ca="1">SUMPRODUCT(ReactionRateK4!$F60:$V60*OFFSET(ReactionStoich!$E$5:$U$5,X$2,0))*(TimeStep)*'Composition Moles'!$C50</f>
        <v>0</v>
      </c>
      <c r="Y38" s="19">
        <f ca="1">SUMPRODUCT(ReactionRateK4!$F60:$V60*OFFSET(ReactionStoich!$E$5:$U$5,Y$2,0))*(TimeStep)*'Composition Moles'!$C50</f>
        <v>-17.523225433629687</v>
      </c>
      <c r="Z38" s="19">
        <f ca="1">SUMPRODUCT(ReactionRateK4!$F60:$V60*OFFSET(ReactionStoich!$E$5:$U$5,Z$2,0))*(TimeStep)*'Composition Moles'!$C50</f>
        <v>0</v>
      </c>
      <c r="AA38" s="19">
        <f ca="1">SUMPRODUCT(ReactionRateK4!$F60:$V60*OFFSET(ReactionStoich!$E$5:$U$5,AA$2,0))*(TimeStep)*'Composition Moles'!$C50</f>
        <v>0</v>
      </c>
      <c r="AB38" s="19">
        <f ca="1">SUMPRODUCT(ReactionRateK4!$F60:$V60*OFFSET(ReactionStoich!$E$5:$U$5,AB$2,0))*(TimeStep)*'Composition Moles'!$C50</f>
        <v>0</v>
      </c>
      <c r="AC38" s="19">
        <f ca="1">SUMPRODUCT(ReactionRateK4!$F60:$V60*OFFSET(ReactionStoich!$E$5:$U$5,AC$2,0))*(TimeStep)*'Composition Moles'!$C50</f>
        <v>0</v>
      </c>
      <c r="AD38" s="19">
        <f ca="1">SUMPRODUCT(ReactionRateK4!$F60:$V60*OFFSET(ReactionStoich!$E$5:$U$5,AD$2,0))*(TimeStep)*'Composition Moles'!$C50</f>
        <v>0</v>
      </c>
      <c r="AE38" s="19">
        <f ca="1">SUMPRODUCT(ReactionRateK4!$F60:$V60*OFFSET(ReactionStoich!$E$5:$U$5,AE$2,0))*(TimeStep)*'Composition Moles'!$C50</f>
        <v>0</v>
      </c>
      <c r="AF38" s="19">
        <f ca="1">SUMPRODUCT(ReactionRateK4!$F60:$V60*OFFSET(ReactionStoich!$E$5:$U$5,AF$2,0))*(TimeStep)*'Composition Moles'!$C50</f>
        <v>0</v>
      </c>
      <c r="AG38" s="19">
        <f ca="1">SUMPRODUCT(ReactionRateK4!$F60:$V60*OFFSET(ReactionStoich!$E$5:$U$5,AG$2,0))*(TimeStep)*'Composition Moles'!$C50</f>
        <v>2.5256881638400248E-2</v>
      </c>
      <c r="AH38" s="19">
        <f ca="1">SUMPRODUCT(ReactionRateK4!$F60:$V60*OFFSET(ReactionStoich!$E$5:$U$5,AH$2,0))*(TimeStep)*'Composition Moles'!$C50</f>
        <v>5.1015975541419838</v>
      </c>
      <c r="AI38" s="19">
        <f ca="1">SUMPRODUCT(ReactionRateK4!$F60:$V60*OFFSET(ReactionStoich!$E$5:$U$5,AI$2,0))*(TimeStep)*'Composition Moles'!$C50</f>
        <v>5.7606605055561024</v>
      </c>
      <c r="AJ38" s="19">
        <f ca="1">SUMPRODUCT(ReactionRateK4!$F60:$V60*OFFSET(ReactionStoich!$E$5:$U$5,AJ$2,0))*(TimeStep)*'Composition Moles'!$C50</f>
        <v>3.0577080361891853</v>
      </c>
      <c r="AK38" s="19">
        <f ca="1">SUMPRODUCT(ReactionRateK4!$F60:$V60*OFFSET(ReactionStoich!$E$5:$U$5,AK$2,0))*(TimeStep)*'Composition Moles'!$C50</f>
        <v>0</v>
      </c>
      <c r="AL38" s="19">
        <f ca="1">SUMPRODUCT(ReactionRateK4!$F60:$V60*OFFSET(ReactionStoich!$E$5:$U$5,AL$2,0))*(TimeStep)*'Composition Moles'!$C50</f>
        <v>0</v>
      </c>
      <c r="AM38" s="19">
        <f ca="1">SUMPRODUCT(ReactionRateK4!$F60:$V60*OFFSET(ReactionStoich!$E$5:$U$5,AM$2,0))*(TimeStep)*'Composition Moles'!$C50</f>
        <v>0</v>
      </c>
      <c r="AN38" s="19">
        <f ca="1">SUMPRODUCT(ReactionRateK4!$F60:$V60*OFFSET(ReactionStoich!$E$5:$U$5,AN$2,0))*(TimeStep)*'Composition Moles'!$C50</f>
        <v>0</v>
      </c>
      <c r="AO38" s="19">
        <f ca="1">SUMPRODUCT(ReactionRateK4!$F60:$V60*OFFSET(ReactionStoich!$E$5:$U$5,AO$2,0))*(TimeStep)*'Composition Moles'!$C50</f>
        <v>-6.8703253500971437E-2</v>
      </c>
      <c r="AP38" s="19">
        <f ca="1">SUMPRODUCT(ReactionRateK4!$F60:$V60*OFFSET(ReactionStoich!$E$5:$U$5,AP$2,0))*(TimeStep)*'Composition Moles'!$C50</f>
        <v>-1.1916875143987065</v>
      </c>
      <c r="AQ38" s="19">
        <f ca="1">SUMPRODUCT(ReactionRateK4!$F60:$V60*OFFSET(ReactionStoich!$E$5:$U$5,AQ$2,0))*(TimeStep)*'Composition Moles'!$C50</f>
        <v>0</v>
      </c>
      <c r="AR38" s="19">
        <f ca="1">SUMPRODUCT(ReactionRateK4!$F60:$V60*OFFSET(ReactionStoich!$E$5:$U$5,AR$2,0))*(TimeStep)*'Composition Moles'!$C50</f>
        <v>0</v>
      </c>
      <c r="AS38" s="19">
        <f ca="1">SUMPRODUCT(ReactionRateK4!$F60:$V60*OFFSET(ReactionStoich!$E$5:$U$5,AS$2,0))*(TimeStep)*'Composition Moles'!$C50</f>
        <v>-1.0785508863609596</v>
      </c>
      <c r="AT38" s="19">
        <f ca="1">SUMPRODUCT(ReactionRateK4!$F60:$V60*OFFSET(ReactionStoich!$E$5:$U$5,AT$2,0))*(TimeStep)*'Composition Moles'!$C50</f>
        <v>-1.0785508863609596</v>
      </c>
      <c r="AU38" s="19">
        <f ca="1">SUMPRODUCT(ReactionRateK4!$F60:$V60*OFFSET(ReactionStoich!$E$5:$U$5,AU$2,0))*(TimeStep)*'Composition Moles'!$C50</f>
        <v>-1.0785508863609596</v>
      </c>
      <c r="AV38" s="19">
        <f ca="1">SUMPRODUCT(ReactionRateK4!$F60:$V60*OFFSET(ReactionStoich!$E$5:$U$5,AV$2,0))*(TimeStep)*'Composition Moles'!$C50</f>
        <v>0</v>
      </c>
      <c r="AW38" s="19">
        <f ca="1">SUMPRODUCT(ReactionRateK4!$F60:$V60*OFFSET(ReactionStoich!$E$5:$U$5,AW$2,0))*(TimeStep)*'Composition Moles'!$C50</f>
        <v>0</v>
      </c>
      <c r="AX38" s="19">
        <f ca="1">SUMPRODUCT(ReactionRateK4!$F60:$V60*OFFSET(ReactionStoich!$E$5:$U$5,AX$2,0))*(TimeStep)*'Composition Moles'!$C50</f>
        <v>0</v>
      </c>
      <c r="AY38" s="19">
        <f ca="1">SUMPRODUCT(ReactionRateK4!$F60:$V60*OFFSET(ReactionStoich!$E$5:$U$5,AY$2,0))*(TimeStep)*'Composition Moles'!$C50</f>
        <v>0</v>
      </c>
      <c r="AZ38" s="19">
        <f ca="1">SUMPRODUCT(ReactionRateK4!$F60:$V60*OFFSET(ReactionStoich!$E$5:$U$5,AZ$2,0))*(TimeStep)*'Composition Moles'!$C50</f>
        <v>0</v>
      </c>
      <c r="BA38" s="19">
        <f ca="1">SUMPRODUCT(ReactionRateK4!$F60:$V60*OFFSET(ReactionStoich!$E$5:$U$5,BA$2,0))*(TimeStep)*'Composition Moles'!$C50</f>
        <v>0</v>
      </c>
      <c r="BB38" s="19">
        <f ca="1">SUMPRODUCT(ReactionRateK4!$F60:$V60*OFFSET(ReactionStoich!$E$5:$U$5,BB$2,0))*(TimeStep)*'Composition Moles'!$C50</f>
        <v>0</v>
      </c>
      <c r="BC38" s="19">
        <f ca="1">SUMPRODUCT(ReactionRateK4!$F60:$V60*OFFSET(ReactionStoich!$E$5:$U$5,BC$2,0))*(TimeStep)*'Composition Moles'!$C50</f>
        <v>0</v>
      </c>
      <c r="BD38" s="19">
        <f ca="1">SUMPRODUCT(ReactionRateK4!$F60:$V60*OFFSET(ReactionStoich!$E$5:$U$5,BD$2,0))*(TimeStep)*'Composition Moles'!$C50</f>
        <v>0</v>
      </c>
      <c r="BE38" s="19">
        <f ca="1">SUMPRODUCT(ReactionRateK4!$F60:$V60*OFFSET(ReactionStoich!$E$5:$U$5,BE$2,0))*(TimeStep)*'Composition Moles'!$C50</f>
        <v>0</v>
      </c>
      <c r="BF38" s="19">
        <f ca="1">SUMPRODUCT(ReactionRateK4!$F60:$V60*OFFSET(ReactionStoich!$E$5:$U$5,BF$2,0))*(TimeStep)*'Composition Moles'!$C50</f>
        <v>0</v>
      </c>
      <c r="BG38" s="19">
        <f ca="1">SUMPRODUCT(ReactionRateK4!$F60:$V60*OFFSET(ReactionStoich!$E$5:$U$5,BG$2,0))*(TimeStep)*'Composition Moles'!$C50</f>
        <v>0</v>
      </c>
      <c r="BH38" s="19">
        <f ca="1">SUMPRODUCT(ReactionRateK4!$F60:$V60*OFFSET(ReactionStoich!$E$5:$U$5,BH$2,0))*(TimeStep)*'Composition Moles'!$C50</f>
        <v>0</v>
      </c>
      <c r="BI38" s="19">
        <f ca="1">SUMPRODUCT(ReactionRateK4!$F60:$V60*OFFSET(ReactionStoich!$E$5:$U$5,BI$2,0))*(TimeStep)*'Composition Moles'!$C50</f>
        <v>0</v>
      </c>
      <c r="BJ38" s="19">
        <f ca="1">SUMPRODUCT(ReactionRateK4!$F60:$V60*OFFSET(ReactionStoich!$E$5:$U$5,BJ$2,0))*(TimeStep)*'Composition Moles'!$C50</f>
        <v>0</v>
      </c>
      <c r="BK38" s="19">
        <f ca="1">SUMPRODUCT(ReactionRateK4!$F60:$V60*OFFSET(ReactionStoich!$E$5:$U$5,BK$2,0))*(TimeStep)*'Composition Moles'!$C50</f>
        <v>0</v>
      </c>
      <c r="BL38" s="19">
        <f ca="1">SUMPRODUCT(ReactionRateK4!$F60:$V60*OFFSET(ReactionStoich!$E$5:$U$5,BL$2,0))*(TimeStep)*'Composition Moles'!$C50</f>
        <v>0</v>
      </c>
      <c r="BM38" s="19">
        <f ca="1">SUMPRODUCT(ReactionRateK4!$F60:$V60*OFFSET(ReactionStoich!$E$5:$U$5,BM$2,0))*(TimeStep)*'Composition Moles'!$C50</f>
        <v>0</v>
      </c>
      <c r="BN38" s="19">
        <f ca="1">SUMPRODUCT(ReactionRateK4!$F60:$V60*OFFSET(ReactionStoich!$E$5:$U$5,BN$2,0))*(TimeStep)*'Composition Moles'!$C50</f>
        <v>0</v>
      </c>
      <c r="BO38" s="19">
        <f ca="1">SUMPRODUCT(ReactionRateK4!$F60:$V60*OFFSET(ReactionStoich!$E$5:$U$5,BO$2,0))*(TimeStep)*'Composition Moles'!$C50</f>
        <v>0</v>
      </c>
      <c r="BP38" s="19">
        <f ca="1">SUMPRODUCT(ReactionRateK4!$F60:$V60*OFFSET(ReactionStoich!$E$5:$U$5,BP$2,0))*(TimeStep)*'Composition Moles'!$C50</f>
        <v>0</v>
      </c>
      <c r="BQ38" s="19">
        <f ca="1">SUMPRODUCT(ReactionRateK4!$F60:$V60*OFFSET(ReactionStoich!$E$5:$U$5,BQ$2,0))*(TimeStep)*'Composition Moles'!$C50</f>
        <v>0</v>
      </c>
      <c r="BR38" s="19">
        <f ca="1">SUMPRODUCT(ReactionRateK4!$F60:$V60*OFFSET(ReactionStoich!$E$5:$U$5,BR$2,0))*(TimeStep)*'Composition Moles'!$C50</f>
        <v>0</v>
      </c>
      <c r="BS38" s="19">
        <f ca="1">SUMPRODUCT(ReactionRateK4!$F60:$V60*OFFSET(ReactionStoich!$E$5:$U$5,BS$2,0))*(TimeStep)*'Composition Moles'!$C50</f>
        <v>0</v>
      </c>
      <c r="BT38" s="19">
        <f ca="1">SUMPRODUCT(ReactionRateK4!$F60:$V60*OFFSET(ReactionStoich!$E$5:$U$5,BT$2,0))*(TimeStep)*'Composition Moles'!$C50</f>
        <v>0</v>
      </c>
      <c r="BU38" s="19">
        <f ca="1">SUMPRODUCT(ReactionRateK4!$F60:$V60*OFFSET(ReactionStoich!$E$5:$U$5,BU$2,0))*(TimeStep)*'Composition Moles'!$C50</f>
        <v>0</v>
      </c>
      <c r="BV38" s="19">
        <f ca="1">SUMPRODUCT(ReactionRateK4!$F60:$V60*OFFSET(ReactionStoich!$E$5:$U$5,BV$2,0))*(TimeStep)*'Composition Moles'!$C50</f>
        <v>0</v>
      </c>
      <c r="BW38" s="19">
        <f ca="1">SUMPRODUCT(ReactionRateK4!$F60:$V60*OFFSET(ReactionStoich!$E$5:$U$5,BW$2,0))*(TimeStep)*'Composition Moles'!$C50</f>
        <v>0</v>
      </c>
    </row>
    <row r="39" spans="1:75">
      <c r="A39">
        <f>ReactionRateK1!A61</f>
        <v>1.4500000000000006</v>
      </c>
      <c r="B39" s="20">
        <f t="shared" ca="1" si="5"/>
        <v>-40716.879433185764</v>
      </c>
      <c r="C39" s="20">
        <f ca="1">'Composition Moles'!BZ51</f>
        <v>143839.80689944947</v>
      </c>
      <c r="D39" s="26">
        <f t="shared" ca="1" si="6"/>
        <v>0.28307101011091251</v>
      </c>
      <c r="F39" s="19">
        <f ca="1">SUMPRODUCT(ReactionRateK4!$F61:$V61*OFFSET(ReactionStoich!$E$5:$U$5,F$2,0))*(TimeStep)*'Composition Moles'!$C51</f>
        <v>-1.4306522411109401</v>
      </c>
      <c r="G39" s="19">
        <f ca="1">SUMPRODUCT(ReactionRateK4!$F61:$V61*OFFSET(ReactionStoich!$E$5:$U$5,G$2,0))*(TimeStep)*'Composition Moles'!$C51</f>
        <v>0</v>
      </c>
      <c r="H39" s="19">
        <f ca="1">SUMPRODUCT(ReactionRateK4!$F61:$V61*OFFSET(ReactionStoich!$E$5:$U$5,H$2,0))*(TimeStep)*'Composition Moles'!$C51</f>
        <v>1.3690814291946272</v>
      </c>
      <c r="I39" s="19">
        <f ca="1">SUMPRODUCT(ReactionRateK4!$F61:$V61*OFFSET(ReactionStoich!$E$5:$U$5,I$2,0))*(TimeStep)*'Composition Moles'!$C51</f>
        <v>6.1570811916313042E-2</v>
      </c>
      <c r="J39" s="19">
        <f ca="1">SUMPRODUCT(ReactionRateK4!$F61:$V61*OFFSET(ReactionStoich!$E$5:$U$5,J$2,0))*(TimeStep)*'Composition Moles'!$C51</f>
        <v>0</v>
      </c>
      <c r="K39" s="19">
        <f ca="1">SUMPRODUCT(ReactionRateK4!$F61:$V61*OFFSET(ReactionStoich!$E$5:$U$5,K$2,0))*(TimeStep)*'Composition Moles'!$C51</f>
        <v>0</v>
      </c>
      <c r="L39" s="19">
        <f ca="1">SUMPRODUCT(ReactionRateK4!$F61:$V61*OFFSET(ReactionStoich!$E$5:$U$5,L$2,0))*(TimeStep)*'Composition Moles'!$C51</f>
        <v>0</v>
      </c>
      <c r="M39" s="19">
        <f ca="1">SUMPRODUCT(ReactionRateK4!$F61:$V61*OFFSET(ReactionStoich!$E$5:$U$5,M$2,0))*(TimeStep)*'Composition Moles'!$C51</f>
        <v>0</v>
      </c>
      <c r="N39" s="19">
        <f ca="1">SUMPRODUCT(ReactionRateK4!$F61:$V61*OFFSET(ReactionStoich!$E$5:$U$5,N$2,0))*(TimeStep)*'Composition Moles'!$C51</f>
        <v>0</v>
      </c>
      <c r="O39" s="19">
        <f ca="1">SUMPRODUCT(ReactionRateK4!$F61:$V61*OFFSET(ReactionStoich!$E$5:$U$5,O$2,0))*(TimeStep)*'Composition Moles'!$C51</f>
        <v>0</v>
      </c>
      <c r="P39" s="19">
        <f ca="1">SUMPRODUCT(ReactionRateK4!$F61:$V61*OFFSET(ReactionStoich!$E$5:$U$5,P$2,0))*(TimeStep)*'Composition Moles'!$C51</f>
        <v>0</v>
      </c>
      <c r="Q39" s="19">
        <f ca="1">SUMPRODUCT(ReactionRateK4!$F61:$V61*OFFSET(ReactionStoich!$E$5:$U$5,Q$2,0))*(TimeStep)*'Composition Moles'!$C51</f>
        <v>0</v>
      </c>
      <c r="R39" s="19">
        <f ca="1">SUMPRODUCT(ReactionRateK4!$F61:$V61*OFFSET(ReactionStoich!$E$5:$U$5,R$2,0))*(TimeStep)*'Composition Moles'!$C51</f>
        <v>0</v>
      </c>
      <c r="S39" s="19">
        <f ca="1">SUMPRODUCT(ReactionRateK4!$F61:$V61*OFFSET(ReactionStoich!$E$5:$U$5,S$2,0))*(TimeStep)*'Composition Moles'!$C51</f>
        <v>7.874501736798913</v>
      </c>
      <c r="T39" s="19">
        <f ca="1">SUMPRODUCT(ReactionRateK4!$F61:$V61*OFFSET(ReactionStoich!$E$5:$U$5,T$2,0))*(TimeStep)*'Composition Moles'!$C51</f>
        <v>0</v>
      </c>
      <c r="U39" s="19">
        <f ca="1">SUMPRODUCT(ReactionRateK4!$F61:$V61*OFFSET(ReactionStoich!$E$5:$U$5,U$2,0))*(TimeStep)*'Composition Moles'!$C51</f>
        <v>0</v>
      </c>
      <c r="V39" s="19">
        <f ca="1">SUMPRODUCT(ReactionRateK4!$F61:$V61*OFFSET(ReactionStoich!$E$5:$U$5,V$2,0))*(TimeStep)*'Composition Moles'!$C51</f>
        <v>0</v>
      </c>
      <c r="W39" s="19">
        <f ca="1">SUMPRODUCT(ReactionRateK4!$F61:$V61*OFFSET(ReactionStoich!$E$5:$U$5,W$2,0))*(TimeStep)*'Composition Moles'!$C51</f>
        <v>0</v>
      </c>
      <c r="X39" s="19">
        <f ca="1">SUMPRODUCT(ReactionRateK4!$F61:$V61*OFFSET(ReactionStoich!$E$5:$U$5,X$2,0))*(TimeStep)*'Composition Moles'!$C51</f>
        <v>0</v>
      </c>
      <c r="Y39" s="19">
        <f ca="1">SUMPRODUCT(ReactionRateK4!$F61:$V61*OFFSET(ReactionStoich!$E$5:$U$5,Y$2,0))*(TimeStep)*'Composition Moles'!$C51</f>
        <v>-17.183389381692329</v>
      </c>
      <c r="Z39" s="19">
        <f ca="1">SUMPRODUCT(ReactionRateK4!$F61:$V61*OFFSET(ReactionStoich!$E$5:$U$5,Z$2,0))*(TimeStep)*'Composition Moles'!$C51</f>
        <v>0</v>
      </c>
      <c r="AA39" s="19">
        <f ca="1">SUMPRODUCT(ReactionRateK4!$F61:$V61*OFFSET(ReactionStoich!$E$5:$U$5,AA$2,0))*(TimeStep)*'Composition Moles'!$C51</f>
        <v>0</v>
      </c>
      <c r="AB39" s="19">
        <f ca="1">SUMPRODUCT(ReactionRateK4!$F61:$V61*OFFSET(ReactionStoich!$E$5:$U$5,AB$2,0))*(TimeStep)*'Composition Moles'!$C51</f>
        <v>0</v>
      </c>
      <c r="AC39" s="19">
        <f ca="1">SUMPRODUCT(ReactionRateK4!$F61:$V61*OFFSET(ReactionStoich!$E$5:$U$5,AC$2,0))*(TimeStep)*'Composition Moles'!$C51</f>
        <v>0</v>
      </c>
      <c r="AD39" s="19">
        <f ca="1">SUMPRODUCT(ReactionRateK4!$F61:$V61*OFFSET(ReactionStoich!$E$5:$U$5,AD$2,0))*(TimeStep)*'Composition Moles'!$C51</f>
        <v>0</v>
      </c>
      <c r="AE39" s="19">
        <f ca="1">SUMPRODUCT(ReactionRateK4!$F61:$V61*OFFSET(ReactionStoich!$E$5:$U$5,AE$2,0))*(TimeStep)*'Composition Moles'!$C51</f>
        <v>0</v>
      </c>
      <c r="AF39" s="19">
        <f ca="1">SUMPRODUCT(ReactionRateK4!$F61:$V61*OFFSET(ReactionStoich!$E$5:$U$5,AF$2,0))*(TimeStep)*'Composition Moles'!$C51</f>
        <v>0</v>
      </c>
      <c r="AG39" s="19">
        <f ca="1">SUMPRODUCT(ReactionRateK4!$F61:$V61*OFFSET(ReactionStoich!$E$5:$U$5,AG$2,0))*(TimeStep)*'Composition Moles'!$C51</f>
        <v>1.1019224616330515E-2</v>
      </c>
      <c r="AH39" s="19">
        <f ca="1">SUMPRODUCT(ReactionRateK4!$F61:$V61*OFFSET(ReactionStoich!$E$5:$U$5,AH$2,0))*(TimeStep)*'Composition Moles'!$C51</f>
        <v>4.8410699627514351</v>
      </c>
      <c r="AI39" s="19">
        <f ca="1">SUMPRODUCT(ReactionRateK4!$F61:$V61*OFFSET(ReactionStoich!$E$5:$U$5,AI$2,0))*(TimeStep)*'Composition Moles'!$C51</f>
        <v>5.8078849794962881</v>
      </c>
      <c r="AJ39" s="19">
        <f ca="1">SUMPRODUCT(ReactionRateK4!$F61:$V61*OFFSET(ReactionStoich!$E$5:$U$5,AJ$2,0))*(TimeStep)*'Composition Moles'!$C51</f>
        <v>3.0061746802620606</v>
      </c>
      <c r="AK39" s="19">
        <f ca="1">SUMPRODUCT(ReactionRateK4!$F61:$V61*OFFSET(ReactionStoich!$E$5:$U$5,AK$2,0))*(TimeStep)*'Composition Moles'!$C51</f>
        <v>0</v>
      </c>
      <c r="AL39" s="19">
        <f ca="1">SUMPRODUCT(ReactionRateK4!$F61:$V61*OFFSET(ReactionStoich!$E$5:$U$5,AL$2,0))*(TimeStep)*'Composition Moles'!$C51</f>
        <v>0</v>
      </c>
      <c r="AM39" s="19">
        <f ca="1">SUMPRODUCT(ReactionRateK4!$F61:$V61*OFFSET(ReactionStoich!$E$5:$U$5,AM$2,0))*(TimeStep)*'Composition Moles'!$C51</f>
        <v>0</v>
      </c>
      <c r="AN39" s="19">
        <f ca="1">SUMPRODUCT(ReactionRateK4!$F61:$V61*OFFSET(ReactionStoich!$E$5:$U$5,AN$2,0))*(TimeStep)*'Composition Moles'!$C51</f>
        <v>0</v>
      </c>
      <c r="AO39" s="19">
        <f ca="1">SUMPRODUCT(ReactionRateK4!$F61:$V61*OFFSET(ReactionStoich!$E$5:$U$5,AO$2,0))*(TimeStep)*'Composition Moles'!$C51</f>
        <v>-6.1570811916313042E-2</v>
      </c>
      <c r="AP39" s="19">
        <f ca="1">SUMPRODUCT(ReactionRateK4!$F61:$V61*OFFSET(ReactionStoich!$E$5:$U$5,AP$2,0))*(TimeStep)*'Composition Moles'!$C51</f>
        <v>-1.135357119426827</v>
      </c>
      <c r="AQ39" s="19">
        <f ca="1">SUMPRODUCT(ReactionRateK4!$F61:$V61*OFFSET(ReactionStoich!$E$5:$U$5,AQ$2,0))*(TimeStep)*'Composition Moles'!$C51</f>
        <v>0</v>
      </c>
      <c r="AR39" s="19">
        <f ca="1">SUMPRODUCT(ReactionRateK4!$F61:$V61*OFFSET(ReactionStoich!$E$5:$U$5,AR$2,0))*(TimeStep)*'Composition Moles'!$C51</f>
        <v>0</v>
      </c>
      <c r="AS39" s="19">
        <f ca="1">SUMPRODUCT(ReactionRateK4!$F61:$V61*OFFSET(ReactionStoich!$E$5:$U$5,AS$2,0))*(TimeStep)*'Composition Moles'!$C51</f>
        <v>-1.0534444236298528</v>
      </c>
      <c r="AT39" s="19">
        <f ca="1">SUMPRODUCT(ReactionRateK4!$F61:$V61*OFFSET(ReactionStoich!$E$5:$U$5,AT$2,0))*(TimeStep)*'Composition Moles'!$C51</f>
        <v>-1.0534444236298528</v>
      </c>
      <c r="AU39" s="19">
        <f ca="1">SUMPRODUCT(ReactionRateK4!$F61:$V61*OFFSET(ReactionStoich!$E$5:$U$5,AU$2,0))*(TimeStep)*'Composition Moles'!$C51</f>
        <v>-1.0534444236298528</v>
      </c>
      <c r="AV39" s="19">
        <f ca="1">SUMPRODUCT(ReactionRateK4!$F61:$V61*OFFSET(ReactionStoich!$E$5:$U$5,AV$2,0))*(TimeStep)*'Composition Moles'!$C51</f>
        <v>0</v>
      </c>
      <c r="AW39" s="19">
        <f ca="1">SUMPRODUCT(ReactionRateK4!$F61:$V61*OFFSET(ReactionStoich!$E$5:$U$5,AW$2,0))*(TimeStep)*'Composition Moles'!$C51</f>
        <v>0</v>
      </c>
      <c r="AX39" s="19">
        <f ca="1">SUMPRODUCT(ReactionRateK4!$F61:$V61*OFFSET(ReactionStoich!$E$5:$U$5,AX$2,0))*(TimeStep)*'Composition Moles'!$C51</f>
        <v>0</v>
      </c>
      <c r="AY39" s="19">
        <f ca="1">SUMPRODUCT(ReactionRateK4!$F61:$V61*OFFSET(ReactionStoich!$E$5:$U$5,AY$2,0))*(TimeStep)*'Composition Moles'!$C51</f>
        <v>0</v>
      </c>
      <c r="AZ39" s="19">
        <f ca="1">SUMPRODUCT(ReactionRateK4!$F61:$V61*OFFSET(ReactionStoich!$E$5:$U$5,AZ$2,0))*(TimeStep)*'Composition Moles'!$C51</f>
        <v>0</v>
      </c>
      <c r="BA39" s="19">
        <f ca="1">SUMPRODUCT(ReactionRateK4!$F61:$V61*OFFSET(ReactionStoich!$E$5:$U$5,BA$2,0))*(TimeStep)*'Composition Moles'!$C51</f>
        <v>0</v>
      </c>
      <c r="BB39" s="19">
        <f ca="1">SUMPRODUCT(ReactionRateK4!$F61:$V61*OFFSET(ReactionStoich!$E$5:$U$5,BB$2,0))*(TimeStep)*'Composition Moles'!$C51</f>
        <v>0</v>
      </c>
      <c r="BC39" s="19">
        <f ca="1">SUMPRODUCT(ReactionRateK4!$F61:$V61*OFFSET(ReactionStoich!$E$5:$U$5,BC$2,0))*(TimeStep)*'Composition Moles'!$C51</f>
        <v>0</v>
      </c>
      <c r="BD39" s="19">
        <f ca="1">SUMPRODUCT(ReactionRateK4!$F61:$V61*OFFSET(ReactionStoich!$E$5:$U$5,BD$2,0))*(TimeStep)*'Composition Moles'!$C51</f>
        <v>0</v>
      </c>
      <c r="BE39" s="19">
        <f ca="1">SUMPRODUCT(ReactionRateK4!$F61:$V61*OFFSET(ReactionStoich!$E$5:$U$5,BE$2,0))*(TimeStep)*'Composition Moles'!$C51</f>
        <v>0</v>
      </c>
      <c r="BF39" s="19">
        <f ca="1">SUMPRODUCT(ReactionRateK4!$F61:$V61*OFFSET(ReactionStoich!$E$5:$U$5,BF$2,0))*(TimeStep)*'Composition Moles'!$C51</f>
        <v>0</v>
      </c>
      <c r="BG39" s="19">
        <f ca="1">SUMPRODUCT(ReactionRateK4!$F61:$V61*OFFSET(ReactionStoich!$E$5:$U$5,BG$2,0))*(TimeStep)*'Composition Moles'!$C51</f>
        <v>0</v>
      </c>
      <c r="BH39" s="19">
        <f ca="1">SUMPRODUCT(ReactionRateK4!$F61:$V61*OFFSET(ReactionStoich!$E$5:$U$5,BH$2,0))*(TimeStep)*'Composition Moles'!$C51</f>
        <v>0</v>
      </c>
      <c r="BI39" s="19">
        <f ca="1">SUMPRODUCT(ReactionRateK4!$F61:$V61*OFFSET(ReactionStoich!$E$5:$U$5,BI$2,0))*(TimeStep)*'Composition Moles'!$C51</f>
        <v>0</v>
      </c>
      <c r="BJ39" s="19">
        <f ca="1">SUMPRODUCT(ReactionRateK4!$F61:$V61*OFFSET(ReactionStoich!$E$5:$U$5,BJ$2,0))*(TimeStep)*'Composition Moles'!$C51</f>
        <v>0</v>
      </c>
      <c r="BK39" s="19">
        <f ca="1">SUMPRODUCT(ReactionRateK4!$F61:$V61*OFFSET(ReactionStoich!$E$5:$U$5,BK$2,0))*(TimeStep)*'Composition Moles'!$C51</f>
        <v>0</v>
      </c>
      <c r="BL39" s="19">
        <f ca="1">SUMPRODUCT(ReactionRateK4!$F61:$V61*OFFSET(ReactionStoich!$E$5:$U$5,BL$2,0))*(TimeStep)*'Composition Moles'!$C51</f>
        <v>0</v>
      </c>
      <c r="BM39" s="19">
        <f ca="1">SUMPRODUCT(ReactionRateK4!$F61:$V61*OFFSET(ReactionStoich!$E$5:$U$5,BM$2,0))*(TimeStep)*'Composition Moles'!$C51</f>
        <v>0</v>
      </c>
      <c r="BN39" s="19">
        <f ca="1">SUMPRODUCT(ReactionRateK4!$F61:$V61*OFFSET(ReactionStoich!$E$5:$U$5,BN$2,0))*(TimeStep)*'Composition Moles'!$C51</f>
        <v>0</v>
      </c>
      <c r="BO39" s="19">
        <f ca="1">SUMPRODUCT(ReactionRateK4!$F61:$V61*OFFSET(ReactionStoich!$E$5:$U$5,BO$2,0))*(TimeStep)*'Composition Moles'!$C51</f>
        <v>0</v>
      </c>
      <c r="BP39" s="19">
        <f ca="1">SUMPRODUCT(ReactionRateK4!$F61:$V61*OFFSET(ReactionStoich!$E$5:$U$5,BP$2,0))*(TimeStep)*'Composition Moles'!$C51</f>
        <v>0</v>
      </c>
      <c r="BQ39" s="19">
        <f ca="1">SUMPRODUCT(ReactionRateK4!$F61:$V61*OFFSET(ReactionStoich!$E$5:$U$5,BQ$2,0))*(TimeStep)*'Composition Moles'!$C51</f>
        <v>0</v>
      </c>
      <c r="BR39" s="19">
        <f ca="1">SUMPRODUCT(ReactionRateK4!$F61:$V61*OFFSET(ReactionStoich!$E$5:$U$5,BR$2,0))*(TimeStep)*'Composition Moles'!$C51</f>
        <v>0</v>
      </c>
      <c r="BS39" s="19">
        <f ca="1">SUMPRODUCT(ReactionRateK4!$F61:$V61*OFFSET(ReactionStoich!$E$5:$U$5,BS$2,0))*(TimeStep)*'Composition Moles'!$C51</f>
        <v>0</v>
      </c>
      <c r="BT39" s="19">
        <f ca="1">SUMPRODUCT(ReactionRateK4!$F61:$V61*OFFSET(ReactionStoich!$E$5:$U$5,BT$2,0))*(TimeStep)*'Composition Moles'!$C51</f>
        <v>0</v>
      </c>
      <c r="BU39" s="19">
        <f ca="1">SUMPRODUCT(ReactionRateK4!$F61:$V61*OFFSET(ReactionStoich!$E$5:$U$5,BU$2,0))*(TimeStep)*'Composition Moles'!$C51</f>
        <v>0</v>
      </c>
      <c r="BV39" s="19">
        <f ca="1">SUMPRODUCT(ReactionRateK4!$F61:$V61*OFFSET(ReactionStoich!$E$5:$U$5,BV$2,0))*(TimeStep)*'Composition Moles'!$C51</f>
        <v>0</v>
      </c>
      <c r="BW39" s="19">
        <f ca="1">SUMPRODUCT(ReactionRateK4!$F61:$V61*OFFSET(ReactionStoich!$E$5:$U$5,BW$2,0))*(TimeStep)*'Composition Moles'!$C51</f>
        <v>0</v>
      </c>
    </row>
    <row r="40" spans="1:75">
      <c r="A40">
        <f>ReactionRateK1!A62</f>
        <v>1.5000000000000007</v>
      </c>
      <c r="B40" s="20">
        <f t="shared" ca="1" si="5"/>
        <v>-38466.076738667907</v>
      </c>
      <c r="C40" s="20">
        <f ca="1">'Composition Moles'!BZ52</f>
        <v>143854.54710001027</v>
      </c>
      <c r="D40" s="26">
        <f t="shared" ca="1" si="6"/>
        <v>0.26739562644429721</v>
      </c>
      <c r="F40" s="19">
        <f ca="1">SUMPRODUCT(ReactionRateK4!$F62:$V62*OFFSET(ReactionStoich!$E$5:$U$5,F$2,0))*(TimeStep)*'Composition Moles'!$C52</f>
        <v>-1.341006909411645</v>
      </c>
      <c r="G40" s="19">
        <f ca="1">SUMPRODUCT(ReactionRateK4!$F62:$V62*OFFSET(ReactionStoich!$E$5:$U$5,G$2,0))*(TimeStep)*'Composition Moles'!$C52</f>
        <v>0</v>
      </c>
      <c r="H40" s="19">
        <f ca="1">SUMPRODUCT(ReactionRateK4!$F62:$V62*OFFSET(ReactionStoich!$E$5:$U$5,H$2,0))*(TimeStep)*'Composition Moles'!$C52</f>
        <v>1.285782282010459</v>
      </c>
      <c r="I40" s="19">
        <f ca="1">SUMPRODUCT(ReactionRateK4!$F62:$V62*OFFSET(ReactionStoich!$E$5:$U$5,I$2,0))*(TimeStep)*'Composition Moles'!$C52</f>
        <v>5.5224627401186208E-2</v>
      </c>
      <c r="J40" s="19">
        <f ca="1">SUMPRODUCT(ReactionRateK4!$F62:$V62*OFFSET(ReactionStoich!$E$5:$U$5,J$2,0))*(TimeStep)*'Composition Moles'!$C52</f>
        <v>0</v>
      </c>
      <c r="K40" s="19">
        <f ca="1">SUMPRODUCT(ReactionRateK4!$F62:$V62*OFFSET(ReactionStoich!$E$5:$U$5,K$2,0))*(TimeStep)*'Composition Moles'!$C52</f>
        <v>0</v>
      </c>
      <c r="L40" s="19">
        <f ca="1">SUMPRODUCT(ReactionRateK4!$F62:$V62*OFFSET(ReactionStoich!$E$5:$U$5,L$2,0))*(TimeStep)*'Composition Moles'!$C52</f>
        <v>0</v>
      </c>
      <c r="M40" s="19">
        <f ca="1">SUMPRODUCT(ReactionRateK4!$F62:$V62*OFFSET(ReactionStoich!$E$5:$U$5,M$2,0))*(TimeStep)*'Composition Moles'!$C52</f>
        <v>0</v>
      </c>
      <c r="N40" s="19">
        <f ca="1">SUMPRODUCT(ReactionRateK4!$F62:$V62*OFFSET(ReactionStoich!$E$5:$U$5,N$2,0))*(TimeStep)*'Composition Moles'!$C52</f>
        <v>0</v>
      </c>
      <c r="O40" s="19">
        <f ca="1">SUMPRODUCT(ReactionRateK4!$F62:$V62*OFFSET(ReactionStoich!$E$5:$U$5,O$2,0))*(TimeStep)*'Composition Moles'!$C52</f>
        <v>0</v>
      </c>
      <c r="P40" s="19">
        <f ca="1">SUMPRODUCT(ReactionRateK4!$F62:$V62*OFFSET(ReactionStoich!$E$5:$U$5,P$2,0))*(TimeStep)*'Composition Moles'!$C52</f>
        <v>0</v>
      </c>
      <c r="Q40" s="19">
        <f ca="1">SUMPRODUCT(ReactionRateK4!$F62:$V62*OFFSET(ReactionStoich!$E$5:$U$5,Q$2,0))*(TimeStep)*'Composition Moles'!$C52</f>
        <v>0</v>
      </c>
      <c r="R40" s="19">
        <f ca="1">SUMPRODUCT(ReactionRateK4!$F62:$V62*OFFSET(ReactionStoich!$E$5:$U$5,R$2,0))*(TimeStep)*'Composition Moles'!$C52</f>
        <v>0</v>
      </c>
      <c r="S40" s="19">
        <f ca="1">SUMPRODUCT(ReactionRateK4!$F62:$V62*OFFSET(ReactionStoich!$E$5:$U$5,S$2,0))*(TimeStep)*'Composition Moles'!$C52</f>
        <v>7.686353256889972</v>
      </c>
      <c r="T40" s="19">
        <f ca="1">SUMPRODUCT(ReactionRateK4!$F62:$V62*OFFSET(ReactionStoich!$E$5:$U$5,T$2,0))*(TimeStep)*'Composition Moles'!$C52</f>
        <v>0</v>
      </c>
      <c r="U40" s="19">
        <f ca="1">SUMPRODUCT(ReactionRateK4!$F62:$V62*OFFSET(ReactionStoich!$E$5:$U$5,U$2,0))*(TimeStep)*'Composition Moles'!$C52</f>
        <v>0</v>
      </c>
      <c r="V40" s="19">
        <f ca="1">SUMPRODUCT(ReactionRateK4!$F62:$V62*OFFSET(ReactionStoich!$E$5:$U$5,V$2,0))*(TimeStep)*'Composition Moles'!$C52</f>
        <v>0</v>
      </c>
      <c r="W40" s="19">
        <f ca="1">SUMPRODUCT(ReactionRateK4!$F62:$V62*OFFSET(ReactionStoich!$E$5:$U$5,W$2,0))*(TimeStep)*'Composition Moles'!$C52</f>
        <v>0</v>
      </c>
      <c r="X40" s="19">
        <f ca="1">SUMPRODUCT(ReactionRateK4!$F62:$V62*OFFSET(ReactionStoich!$E$5:$U$5,X$2,0))*(TimeStep)*'Composition Moles'!$C52</f>
        <v>0</v>
      </c>
      <c r="Y40" s="19">
        <f ca="1">SUMPRODUCT(ReactionRateK4!$F62:$V62*OFFSET(ReactionStoich!$E$5:$U$5,Y$2,0))*(TimeStep)*'Composition Moles'!$C52</f>
        <v>-16.85867790892501</v>
      </c>
      <c r="Z40" s="19">
        <f ca="1">SUMPRODUCT(ReactionRateK4!$F62:$V62*OFFSET(ReactionStoich!$E$5:$U$5,Z$2,0))*(TimeStep)*'Composition Moles'!$C52</f>
        <v>0</v>
      </c>
      <c r="AA40" s="19">
        <f ca="1">SUMPRODUCT(ReactionRateK4!$F62:$V62*OFFSET(ReactionStoich!$E$5:$U$5,AA$2,0))*(TimeStep)*'Composition Moles'!$C52</f>
        <v>0</v>
      </c>
      <c r="AB40" s="19">
        <f ca="1">SUMPRODUCT(ReactionRateK4!$F62:$V62*OFFSET(ReactionStoich!$E$5:$U$5,AB$2,0))*(TimeStep)*'Composition Moles'!$C52</f>
        <v>0</v>
      </c>
      <c r="AC40" s="19">
        <f ca="1">SUMPRODUCT(ReactionRateK4!$F62:$V62*OFFSET(ReactionStoich!$E$5:$U$5,AC$2,0))*(TimeStep)*'Composition Moles'!$C52</f>
        <v>0</v>
      </c>
      <c r="AD40" s="19">
        <f ca="1">SUMPRODUCT(ReactionRateK4!$F62:$V62*OFFSET(ReactionStoich!$E$5:$U$5,AD$2,0))*(TimeStep)*'Composition Moles'!$C52</f>
        <v>0</v>
      </c>
      <c r="AE40" s="19">
        <f ca="1">SUMPRODUCT(ReactionRateK4!$F62:$V62*OFFSET(ReactionStoich!$E$5:$U$5,AE$2,0))*(TimeStep)*'Composition Moles'!$C52</f>
        <v>0</v>
      </c>
      <c r="AF40" s="19">
        <f ca="1">SUMPRODUCT(ReactionRateK4!$F62:$V62*OFFSET(ReactionStoich!$E$5:$U$5,AF$2,0))*(TimeStep)*'Composition Moles'!$C52</f>
        <v>0</v>
      </c>
      <c r="AG40" s="19">
        <f ca="1">SUMPRODUCT(ReactionRateK4!$F62:$V62*OFFSET(ReactionStoich!$E$5:$U$5,AG$2,0))*(TimeStep)*'Composition Moles'!$C52</f>
        <v>-6.6144575175182451E-4</v>
      </c>
      <c r="AH40" s="19">
        <f ca="1">SUMPRODUCT(ReactionRateK4!$F62:$V62*OFFSET(ReactionStoich!$E$5:$U$5,AH$2,0))*(TimeStep)*'Composition Moles'!$C52</f>
        <v>4.5882074687298715</v>
      </c>
      <c r="AI40" s="19">
        <f ca="1">SUMPRODUCT(ReactionRateK4!$F62:$V62*OFFSET(ReactionStoich!$E$5:$U$5,AI$2,0))*(TimeStep)*'Composition Moles'!$C52</f>
        <v>5.8525431306272893</v>
      </c>
      <c r="AJ40" s="19">
        <f ca="1">SUMPRODUCT(ReactionRateK4!$F62:$V62*OFFSET(ReactionStoich!$E$5:$U$5,AJ$2,0))*(TimeStep)*'Composition Moles'!$C52</f>
        <v>2.9554453397991707</v>
      </c>
      <c r="AK40" s="19">
        <f ca="1">SUMPRODUCT(ReactionRateK4!$F62:$V62*OFFSET(ReactionStoich!$E$5:$U$5,AK$2,0))*(TimeStep)*'Composition Moles'!$C52</f>
        <v>0</v>
      </c>
      <c r="AL40" s="19">
        <f ca="1">SUMPRODUCT(ReactionRateK4!$F62:$V62*OFFSET(ReactionStoich!$E$5:$U$5,AL$2,0))*(TimeStep)*'Composition Moles'!$C52</f>
        <v>0</v>
      </c>
      <c r="AM40" s="19">
        <f ca="1">SUMPRODUCT(ReactionRateK4!$F62:$V62*OFFSET(ReactionStoich!$E$5:$U$5,AM$2,0))*(TimeStep)*'Composition Moles'!$C52</f>
        <v>0</v>
      </c>
      <c r="AN40" s="19">
        <f ca="1">SUMPRODUCT(ReactionRateK4!$F62:$V62*OFFSET(ReactionStoich!$E$5:$U$5,AN$2,0))*(TimeStep)*'Composition Moles'!$C52</f>
        <v>0</v>
      </c>
      <c r="AO40" s="19">
        <f ca="1">SUMPRODUCT(ReactionRateK4!$F62:$V62*OFFSET(ReactionStoich!$E$5:$U$5,AO$2,0))*(TimeStep)*'Composition Moles'!$C52</f>
        <v>-5.5224627401186208E-2</v>
      </c>
      <c r="AP40" s="19">
        <f ca="1">SUMPRODUCT(ReactionRateK4!$F62:$V62*OFFSET(ReactionStoich!$E$5:$U$5,AP$2,0))*(TimeStep)*'Composition Moles'!$C52</f>
        <v>-1.0806284949970868</v>
      </c>
      <c r="AQ40" s="19">
        <f ca="1">SUMPRODUCT(ReactionRateK4!$F62:$V62*OFFSET(ReactionStoich!$E$5:$U$5,AQ$2,0))*(TimeStep)*'Composition Moles'!$C52</f>
        <v>0</v>
      </c>
      <c r="AR40" s="19">
        <f ca="1">SUMPRODUCT(ReactionRateK4!$F62:$V62*OFFSET(ReactionStoich!$E$5:$U$5,AR$2,0))*(TimeStep)*'Composition Moles'!$C52</f>
        <v>0</v>
      </c>
      <c r="AS40" s="19">
        <f ca="1">SUMPRODUCT(ReactionRateK4!$F62:$V62*OFFSET(ReactionStoich!$E$5:$U$5,AS$2,0))*(TimeStep)*'Composition Moles'!$C52</f>
        <v>-1.029118906323756</v>
      </c>
      <c r="AT40" s="19">
        <f ca="1">SUMPRODUCT(ReactionRateK4!$F62:$V62*OFFSET(ReactionStoich!$E$5:$U$5,AT$2,0))*(TimeStep)*'Composition Moles'!$C52</f>
        <v>-1.029118906323756</v>
      </c>
      <c r="AU40" s="19">
        <f ca="1">SUMPRODUCT(ReactionRateK4!$F62:$V62*OFFSET(ReactionStoich!$E$5:$U$5,AU$2,0))*(TimeStep)*'Composition Moles'!$C52</f>
        <v>-1.029118906323756</v>
      </c>
      <c r="AV40" s="19">
        <f ca="1">SUMPRODUCT(ReactionRateK4!$F62:$V62*OFFSET(ReactionStoich!$E$5:$U$5,AV$2,0))*(TimeStep)*'Composition Moles'!$C52</f>
        <v>0</v>
      </c>
      <c r="AW40" s="19">
        <f ca="1">SUMPRODUCT(ReactionRateK4!$F62:$V62*OFFSET(ReactionStoich!$E$5:$U$5,AW$2,0))*(TimeStep)*'Composition Moles'!$C52</f>
        <v>0</v>
      </c>
      <c r="AX40" s="19">
        <f ca="1">SUMPRODUCT(ReactionRateK4!$F62:$V62*OFFSET(ReactionStoich!$E$5:$U$5,AX$2,0))*(TimeStep)*'Composition Moles'!$C52</f>
        <v>0</v>
      </c>
      <c r="AY40" s="19">
        <f ca="1">SUMPRODUCT(ReactionRateK4!$F62:$V62*OFFSET(ReactionStoich!$E$5:$U$5,AY$2,0))*(TimeStep)*'Composition Moles'!$C52</f>
        <v>0</v>
      </c>
      <c r="AZ40" s="19">
        <f ca="1">SUMPRODUCT(ReactionRateK4!$F62:$V62*OFFSET(ReactionStoich!$E$5:$U$5,AZ$2,0))*(TimeStep)*'Composition Moles'!$C52</f>
        <v>0</v>
      </c>
      <c r="BA40" s="19">
        <f ca="1">SUMPRODUCT(ReactionRateK4!$F62:$V62*OFFSET(ReactionStoich!$E$5:$U$5,BA$2,0))*(TimeStep)*'Composition Moles'!$C52</f>
        <v>0</v>
      </c>
      <c r="BB40" s="19">
        <f ca="1">SUMPRODUCT(ReactionRateK4!$F62:$V62*OFFSET(ReactionStoich!$E$5:$U$5,BB$2,0))*(TimeStep)*'Composition Moles'!$C52</f>
        <v>0</v>
      </c>
      <c r="BC40" s="19">
        <f ca="1">SUMPRODUCT(ReactionRateK4!$F62:$V62*OFFSET(ReactionStoich!$E$5:$U$5,BC$2,0))*(TimeStep)*'Composition Moles'!$C52</f>
        <v>0</v>
      </c>
      <c r="BD40" s="19">
        <f ca="1">SUMPRODUCT(ReactionRateK4!$F62:$V62*OFFSET(ReactionStoich!$E$5:$U$5,BD$2,0))*(TimeStep)*'Composition Moles'!$C52</f>
        <v>0</v>
      </c>
      <c r="BE40" s="19">
        <f ca="1">SUMPRODUCT(ReactionRateK4!$F62:$V62*OFFSET(ReactionStoich!$E$5:$U$5,BE$2,0))*(TimeStep)*'Composition Moles'!$C52</f>
        <v>0</v>
      </c>
      <c r="BF40" s="19">
        <f ca="1">SUMPRODUCT(ReactionRateK4!$F62:$V62*OFFSET(ReactionStoich!$E$5:$U$5,BF$2,0))*(TimeStep)*'Composition Moles'!$C52</f>
        <v>0</v>
      </c>
      <c r="BG40" s="19">
        <f ca="1">SUMPRODUCT(ReactionRateK4!$F62:$V62*OFFSET(ReactionStoich!$E$5:$U$5,BG$2,0))*(TimeStep)*'Composition Moles'!$C52</f>
        <v>0</v>
      </c>
      <c r="BH40" s="19">
        <f ca="1">SUMPRODUCT(ReactionRateK4!$F62:$V62*OFFSET(ReactionStoich!$E$5:$U$5,BH$2,0))*(TimeStep)*'Composition Moles'!$C52</f>
        <v>0</v>
      </c>
      <c r="BI40" s="19">
        <f ca="1">SUMPRODUCT(ReactionRateK4!$F62:$V62*OFFSET(ReactionStoich!$E$5:$U$5,BI$2,0))*(TimeStep)*'Composition Moles'!$C52</f>
        <v>0</v>
      </c>
      <c r="BJ40" s="19">
        <f ca="1">SUMPRODUCT(ReactionRateK4!$F62:$V62*OFFSET(ReactionStoich!$E$5:$U$5,BJ$2,0))*(TimeStep)*'Composition Moles'!$C52</f>
        <v>0</v>
      </c>
      <c r="BK40" s="19">
        <f ca="1">SUMPRODUCT(ReactionRateK4!$F62:$V62*OFFSET(ReactionStoich!$E$5:$U$5,BK$2,0))*(TimeStep)*'Composition Moles'!$C52</f>
        <v>0</v>
      </c>
      <c r="BL40" s="19">
        <f ca="1">SUMPRODUCT(ReactionRateK4!$F62:$V62*OFFSET(ReactionStoich!$E$5:$U$5,BL$2,0))*(TimeStep)*'Composition Moles'!$C52</f>
        <v>0</v>
      </c>
      <c r="BM40" s="19">
        <f ca="1">SUMPRODUCT(ReactionRateK4!$F62:$V62*OFFSET(ReactionStoich!$E$5:$U$5,BM$2,0))*(TimeStep)*'Composition Moles'!$C52</f>
        <v>0</v>
      </c>
      <c r="BN40" s="19">
        <f ca="1">SUMPRODUCT(ReactionRateK4!$F62:$V62*OFFSET(ReactionStoich!$E$5:$U$5,BN$2,0))*(TimeStep)*'Composition Moles'!$C52</f>
        <v>0</v>
      </c>
      <c r="BO40" s="19">
        <f ca="1">SUMPRODUCT(ReactionRateK4!$F62:$V62*OFFSET(ReactionStoich!$E$5:$U$5,BO$2,0))*(TimeStep)*'Composition Moles'!$C52</f>
        <v>0</v>
      </c>
      <c r="BP40" s="19">
        <f ca="1">SUMPRODUCT(ReactionRateK4!$F62:$V62*OFFSET(ReactionStoich!$E$5:$U$5,BP$2,0))*(TimeStep)*'Composition Moles'!$C52</f>
        <v>0</v>
      </c>
      <c r="BQ40" s="19">
        <f ca="1">SUMPRODUCT(ReactionRateK4!$F62:$V62*OFFSET(ReactionStoich!$E$5:$U$5,BQ$2,0))*(TimeStep)*'Composition Moles'!$C52</f>
        <v>0</v>
      </c>
      <c r="BR40" s="19">
        <f ca="1">SUMPRODUCT(ReactionRateK4!$F62:$V62*OFFSET(ReactionStoich!$E$5:$U$5,BR$2,0))*(TimeStep)*'Composition Moles'!$C52</f>
        <v>0</v>
      </c>
      <c r="BS40" s="19">
        <f ca="1">SUMPRODUCT(ReactionRateK4!$F62:$V62*OFFSET(ReactionStoich!$E$5:$U$5,BS$2,0))*(TimeStep)*'Composition Moles'!$C52</f>
        <v>0</v>
      </c>
      <c r="BT40" s="19">
        <f ca="1">SUMPRODUCT(ReactionRateK4!$F62:$V62*OFFSET(ReactionStoich!$E$5:$U$5,BT$2,0))*(TimeStep)*'Composition Moles'!$C52</f>
        <v>0</v>
      </c>
      <c r="BU40" s="19">
        <f ca="1">SUMPRODUCT(ReactionRateK4!$F62:$V62*OFFSET(ReactionStoich!$E$5:$U$5,BU$2,0))*(TimeStep)*'Composition Moles'!$C52</f>
        <v>0</v>
      </c>
      <c r="BV40" s="19">
        <f ca="1">SUMPRODUCT(ReactionRateK4!$F62:$V62*OFFSET(ReactionStoich!$E$5:$U$5,BV$2,0))*(TimeStep)*'Composition Moles'!$C52</f>
        <v>0</v>
      </c>
      <c r="BW40" s="19">
        <f ca="1">SUMPRODUCT(ReactionRateK4!$F62:$V62*OFFSET(ReactionStoich!$E$5:$U$5,BW$2,0))*(TimeStep)*'Composition Moles'!$C52</f>
        <v>0</v>
      </c>
    </row>
    <row r="41" spans="1:75">
      <c r="A41">
        <f>ReactionRateK1!A63</f>
        <v>1.5500000000000007</v>
      </c>
      <c r="B41" s="20">
        <f t="shared" ca="1" si="5"/>
        <v>-36319.716022986962</v>
      </c>
      <c r="C41" s="20">
        <f ca="1">'Composition Moles'!BZ53</f>
        <v>143869.2636488475</v>
      </c>
      <c r="D41" s="26">
        <f t="shared" ca="1" si="6"/>
        <v>0.25244944682302134</v>
      </c>
      <c r="F41" s="19">
        <f ca="1">SUMPRODUCT(ReactionRateK4!$F63:$V63*OFFSET(ReactionStoich!$E$5:$U$5,F$2,0))*(TimeStep)*'Composition Moles'!$C53</f>
        <v>-1.2568176132070474</v>
      </c>
      <c r="G41" s="19">
        <f ca="1">SUMPRODUCT(ReactionRateK4!$F63:$V63*OFFSET(ReactionStoich!$E$5:$U$5,G$2,0))*(TimeStep)*'Composition Moles'!$C53</f>
        <v>0</v>
      </c>
      <c r="H41" s="19">
        <f ca="1">SUMPRODUCT(ReactionRateK4!$F63:$V63*OFFSET(ReactionStoich!$E$5:$U$5,H$2,0))*(TimeStep)*'Composition Moles'!$C53</f>
        <v>1.2072463808525813</v>
      </c>
      <c r="I41" s="19">
        <f ca="1">SUMPRODUCT(ReactionRateK4!$F63:$V63*OFFSET(ReactionStoich!$E$5:$U$5,I$2,0))*(TimeStep)*'Composition Moles'!$C53</f>
        <v>4.9571232354466074E-2</v>
      </c>
      <c r="J41" s="19">
        <f ca="1">SUMPRODUCT(ReactionRateK4!$F63:$V63*OFFSET(ReactionStoich!$E$5:$U$5,J$2,0))*(TimeStep)*'Composition Moles'!$C53</f>
        <v>0</v>
      </c>
      <c r="K41" s="19">
        <f ca="1">SUMPRODUCT(ReactionRateK4!$F63:$V63*OFFSET(ReactionStoich!$E$5:$U$5,K$2,0))*(TimeStep)*'Composition Moles'!$C53</f>
        <v>0</v>
      </c>
      <c r="L41" s="19">
        <f ca="1">SUMPRODUCT(ReactionRateK4!$F63:$V63*OFFSET(ReactionStoich!$E$5:$U$5,L$2,0))*(TimeStep)*'Composition Moles'!$C53</f>
        <v>0</v>
      </c>
      <c r="M41" s="19">
        <f ca="1">SUMPRODUCT(ReactionRateK4!$F63:$V63*OFFSET(ReactionStoich!$E$5:$U$5,M$2,0))*(TimeStep)*'Composition Moles'!$C53</f>
        <v>0</v>
      </c>
      <c r="N41" s="19">
        <f ca="1">SUMPRODUCT(ReactionRateK4!$F63:$V63*OFFSET(ReactionStoich!$E$5:$U$5,N$2,0))*(TimeStep)*'Composition Moles'!$C53</f>
        <v>0</v>
      </c>
      <c r="O41" s="19">
        <f ca="1">SUMPRODUCT(ReactionRateK4!$F63:$V63*OFFSET(ReactionStoich!$E$5:$U$5,O$2,0))*(TimeStep)*'Composition Moles'!$C53</f>
        <v>0</v>
      </c>
      <c r="P41" s="19">
        <f ca="1">SUMPRODUCT(ReactionRateK4!$F63:$V63*OFFSET(ReactionStoich!$E$5:$U$5,P$2,0))*(TimeStep)*'Composition Moles'!$C53</f>
        <v>0</v>
      </c>
      <c r="Q41" s="19">
        <f ca="1">SUMPRODUCT(ReactionRateK4!$F63:$V63*OFFSET(ReactionStoich!$E$5:$U$5,Q$2,0))*(TimeStep)*'Composition Moles'!$C53</f>
        <v>0</v>
      </c>
      <c r="R41" s="19">
        <f ca="1">SUMPRODUCT(ReactionRateK4!$F63:$V63*OFFSET(ReactionStoich!$E$5:$U$5,R$2,0))*(TimeStep)*'Composition Moles'!$C53</f>
        <v>0</v>
      </c>
      <c r="S41" s="19">
        <f ca="1">SUMPRODUCT(ReactionRateK4!$F63:$V63*OFFSET(ReactionStoich!$E$5:$U$5,S$2,0))*(TimeStep)*'Composition Moles'!$C53</f>
        <v>7.5083393159152845</v>
      </c>
      <c r="T41" s="19">
        <f ca="1">SUMPRODUCT(ReactionRateK4!$F63:$V63*OFFSET(ReactionStoich!$E$5:$U$5,T$2,0))*(TimeStep)*'Composition Moles'!$C53</f>
        <v>0</v>
      </c>
      <c r="U41" s="19">
        <f ca="1">SUMPRODUCT(ReactionRateK4!$F63:$V63*OFFSET(ReactionStoich!$E$5:$U$5,U$2,0))*(TimeStep)*'Composition Moles'!$C53</f>
        <v>0</v>
      </c>
      <c r="V41" s="19">
        <f ca="1">SUMPRODUCT(ReactionRateK4!$F63:$V63*OFFSET(ReactionStoich!$E$5:$U$5,V$2,0))*(TimeStep)*'Composition Moles'!$C53</f>
        <v>0</v>
      </c>
      <c r="W41" s="19">
        <f ca="1">SUMPRODUCT(ReactionRateK4!$F63:$V63*OFFSET(ReactionStoich!$E$5:$U$5,W$2,0))*(TimeStep)*'Composition Moles'!$C53</f>
        <v>0</v>
      </c>
      <c r="X41" s="19">
        <f ca="1">SUMPRODUCT(ReactionRateK4!$F63:$V63*OFFSET(ReactionStoich!$E$5:$U$5,X$2,0))*(TimeStep)*'Composition Moles'!$C53</f>
        <v>0</v>
      </c>
      <c r="Y41" s="19">
        <f ca="1">SUMPRODUCT(ReactionRateK4!$F63:$V63*OFFSET(ReactionStoich!$E$5:$U$5,Y$2,0))*(TimeStep)*'Composition Moles'!$C53</f>
        <v>-16.547231522230611</v>
      </c>
      <c r="Z41" s="19">
        <f ca="1">SUMPRODUCT(ReactionRateK4!$F63:$V63*OFFSET(ReactionStoich!$E$5:$U$5,Z$2,0))*(TimeStep)*'Composition Moles'!$C53</f>
        <v>0</v>
      </c>
      <c r="AA41" s="19">
        <f ca="1">SUMPRODUCT(ReactionRateK4!$F63:$V63*OFFSET(ReactionStoich!$E$5:$U$5,AA$2,0))*(TimeStep)*'Composition Moles'!$C53</f>
        <v>0</v>
      </c>
      <c r="AB41" s="19">
        <f ca="1">SUMPRODUCT(ReactionRateK4!$F63:$V63*OFFSET(ReactionStoich!$E$5:$U$5,AB$2,0))*(TimeStep)*'Composition Moles'!$C53</f>
        <v>0</v>
      </c>
      <c r="AC41" s="19">
        <f ca="1">SUMPRODUCT(ReactionRateK4!$F63:$V63*OFFSET(ReactionStoich!$E$5:$U$5,AC$2,0))*(TimeStep)*'Composition Moles'!$C53</f>
        <v>0</v>
      </c>
      <c r="AD41" s="19">
        <f ca="1">SUMPRODUCT(ReactionRateK4!$F63:$V63*OFFSET(ReactionStoich!$E$5:$U$5,AD$2,0))*(TimeStep)*'Composition Moles'!$C53</f>
        <v>0</v>
      </c>
      <c r="AE41" s="19">
        <f ca="1">SUMPRODUCT(ReactionRateK4!$F63:$V63*OFFSET(ReactionStoich!$E$5:$U$5,AE$2,0))*(TimeStep)*'Composition Moles'!$C53</f>
        <v>0</v>
      </c>
      <c r="AF41" s="19">
        <f ca="1">SUMPRODUCT(ReactionRateK4!$F63:$V63*OFFSET(ReactionStoich!$E$5:$U$5,AF$2,0))*(TimeStep)*'Composition Moles'!$C53</f>
        <v>0</v>
      </c>
      <c r="AG41" s="19">
        <f ca="1">SUMPRODUCT(ReactionRateK4!$F63:$V63*OFFSET(ReactionStoich!$E$5:$U$5,AG$2,0))*(TimeStep)*'Composition Moles'!$C53</f>
        <v>-1.024135506565281E-2</v>
      </c>
      <c r="AH41" s="19">
        <f ca="1">SUMPRODUCT(ReactionRateK4!$F63:$V63*OFFSET(ReactionStoich!$E$5:$U$5,AH$2,0))*(TimeStep)*'Composition Moles'!$C53</f>
        <v>4.3429292758631179</v>
      </c>
      <c r="AI41" s="19">
        <f ca="1">SUMPRODUCT(ReactionRateK4!$F63:$V63*OFFSET(ReactionStoich!$E$5:$U$5,AI$2,0))*(TimeStep)*'Composition Moles'!$C53</f>
        <v>5.8944881217032314</v>
      </c>
      <c r="AJ41" s="19">
        <f ca="1">SUMPRODUCT(ReactionRateK4!$F63:$V63*OFFSET(ReactionStoich!$E$5:$U$5,AJ$2,0))*(TimeStep)*'Composition Moles'!$C53</f>
        <v>2.9054755129832395</v>
      </c>
      <c r="AK41" s="19">
        <f ca="1">SUMPRODUCT(ReactionRateK4!$F63:$V63*OFFSET(ReactionStoich!$E$5:$U$5,AK$2,0))*(TimeStep)*'Composition Moles'!$C53</f>
        <v>0</v>
      </c>
      <c r="AL41" s="19">
        <f ca="1">SUMPRODUCT(ReactionRateK4!$F63:$V63*OFFSET(ReactionStoich!$E$5:$U$5,AL$2,0))*(TimeStep)*'Composition Moles'!$C53</f>
        <v>0</v>
      </c>
      <c r="AM41" s="19">
        <f ca="1">SUMPRODUCT(ReactionRateK4!$F63:$V63*OFFSET(ReactionStoich!$E$5:$U$5,AM$2,0))*(TimeStep)*'Composition Moles'!$C53</f>
        <v>0</v>
      </c>
      <c r="AN41" s="19">
        <f ca="1">SUMPRODUCT(ReactionRateK4!$F63:$V63*OFFSET(ReactionStoich!$E$5:$U$5,AN$2,0))*(TimeStep)*'Composition Moles'!$C53</f>
        <v>0</v>
      </c>
      <c r="AO41" s="19">
        <f ca="1">SUMPRODUCT(ReactionRateK4!$F63:$V63*OFFSET(ReactionStoich!$E$5:$U$5,AO$2,0))*(TimeStep)*'Composition Moles'!$C53</f>
        <v>-4.9571232354466074E-2</v>
      </c>
      <c r="AP41" s="19">
        <f ca="1">SUMPRODUCT(ReactionRateK4!$F63:$V63*OFFSET(ReactionStoich!$E$5:$U$5,AP$2,0))*(TimeStep)*'Composition Moles'!$C53</f>
        <v>-1.027559222528309</v>
      </c>
      <c r="AQ41" s="19">
        <f ca="1">SUMPRODUCT(ReactionRateK4!$F63:$V63*OFFSET(ReactionStoich!$E$5:$U$5,AQ$2,0))*(TimeStep)*'Composition Moles'!$C53</f>
        <v>0</v>
      </c>
      <c r="AR41" s="19">
        <f ca="1">SUMPRODUCT(ReactionRateK4!$F63:$V63*OFFSET(ReactionStoich!$E$5:$U$5,AR$2,0))*(TimeStep)*'Composition Moles'!$C53</f>
        <v>0</v>
      </c>
      <c r="AS41" s="19">
        <f ca="1">SUMPRODUCT(ReactionRateK4!$F63:$V63*OFFSET(ReactionStoich!$E$5:$U$5,AS$2,0))*(TimeStep)*'Composition Moles'!$C53</f>
        <v>-1.005542964761944</v>
      </c>
      <c r="AT41" s="19">
        <f ca="1">SUMPRODUCT(ReactionRateK4!$F63:$V63*OFFSET(ReactionStoich!$E$5:$U$5,AT$2,0))*(TimeStep)*'Composition Moles'!$C53</f>
        <v>-1.005542964761944</v>
      </c>
      <c r="AU41" s="19">
        <f ca="1">SUMPRODUCT(ReactionRateK4!$F63:$V63*OFFSET(ReactionStoich!$E$5:$U$5,AU$2,0))*(TimeStep)*'Composition Moles'!$C53</f>
        <v>-1.005542964761944</v>
      </c>
      <c r="AV41" s="19">
        <f ca="1">SUMPRODUCT(ReactionRateK4!$F63:$V63*OFFSET(ReactionStoich!$E$5:$U$5,AV$2,0))*(TimeStep)*'Composition Moles'!$C53</f>
        <v>0</v>
      </c>
      <c r="AW41" s="19">
        <f ca="1">SUMPRODUCT(ReactionRateK4!$F63:$V63*OFFSET(ReactionStoich!$E$5:$U$5,AW$2,0))*(TimeStep)*'Composition Moles'!$C53</f>
        <v>0</v>
      </c>
      <c r="AX41" s="19">
        <f ca="1">SUMPRODUCT(ReactionRateK4!$F63:$V63*OFFSET(ReactionStoich!$E$5:$U$5,AX$2,0))*(TimeStep)*'Composition Moles'!$C53</f>
        <v>0</v>
      </c>
      <c r="AY41" s="19">
        <f ca="1">SUMPRODUCT(ReactionRateK4!$F63:$V63*OFFSET(ReactionStoich!$E$5:$U$5,AY$2,0))*(TimeStep)*'Composition Moles'!$C53</f>
        <v>0</v>
      </c>
      <c r="AZ41" s="19">
        <f ca="1">SUMPRODUCT(ReactionRateK4!$F63:$V63*OFFSET(ReactionStoich!$E$5:$U$5,AZ$2,0))*(TimeStep)*'Composition Moles'!$C53</f>
        <v>0</v>
      </c>
      <c r="BA41" s="19">
        <f ca="1">SUMPRODUCT(ReactionRateK4!$F63:$V63*OFFSET(ReactionStoich!$E$5:$U$5,BA$2,0))*(TimeStep)*'Composition Moles'!$C53</f>
        <v>0</v>
      </c>
      <c r="BB41" s="19">
        <f ca="1">SUMPRODUCT(ReactionRateK4!$F63:$V63*OFFSET(ReactionStoich!$E$5:$U$5,BB$2,0))*(TimeStep)*'Composition Moles'!$C53</f>
        <v>0</v>
      </c>
      <c r="BC41" s="19">
        <f ca="1">SUMPRODUCT(ReactionRateK4!$F63:$V63*OFFSET(ReactionStoich!$E$5:$U$5,BC$2,0))*(TimeStep)*'Composition Moles'!$C53</f>
        <v>0</v>
      </c>
      <c r="BD41" s="19">
        <f ca="1">SUMPRODUCT(ReactionRateK4!$F63:$V63*OFFSET(ReactionStoich!$E$5:$U$5,BD$2,0))*(TimeStep)*'Composition Moles'!$C53</f>
        <v>0</v>
      </c>
      <c r="BE41" s="19">
        <f ca="1">SUMPRODUCT(ReactionRateK4!$F63:$V63*OFFSET(ReactionStoich!$E$5:$U$5,BE$2,0))*(TimeStep)*'Composition Moles'!$C53</f>
        <v>0</v>
      </c>
      <c r="BF41" s="19">
        <f ca="1">SUMPRODUCT(ReactionRateK4!$F63:$V63*OFFSET(ReactionStoich!$E$5:$U$5,BF$2,0))*(TimeStep)*'Composition Moles'!$C53</f>
        <v>0</v>
      </c>
      <c r="BG41" s="19">
        <f ca="1">SUMPRODUCT(ReactionRateK4!$F63:$V63*OFFSET(ReactionStoich!$E$5:$U$5,BG$2,0))*(TimeStep)*'Composition Moles'!$C53</f>
        <v>0</v>
      </c>
      <c r="BH41" s="19">
        <f ca="1">SUMPRODUCT(ReactionRateK4!$F63:$V63*OFFSET(ReactionStoich!$E$5:$U$5,BH$2,0))*(TimeStep)*'Composition Moles'!$C53</f>
        <v>0</v>
      </c>
      <c r="BI41" s="19">
        <f ca="1">SUMPRODUCT(ReactionRateK4!$F63:$V63*OFFSET(ReactionStoich!$E$5:$U$5,BI$2,0))*(TimeStep)*'Composition Moles'!$C53</f>
        <v>0</v>
      </c>
      <c r="BJ41" s="19">
        <f ca="1">SUMPRODUCT(ReactionRateK4!$F63:$V63*OFFSET(ReactionStoich!$E$5:$U$5,BJ$2,0))*(TimeStep)*'Composition Moles'!$C53</f>
        <v>0</v>
      </c>
      <c r="BK41" s="19">
        <f ca="1">SUMPRODUCT(ReactionRateK4!$F63:$V63*OFFSET(ReactionStoich!$E$5:$U$5,BK$2,0))*(TimeStep)*'Composition Moles'!$C53</f>
        <v>0</v>
      </c>
      <c r="BL41" s="19">
        <f ca="1">SUMPRODUCT(ReactionRateK4!$F63:$V63*OFFSET(ReactionStoich!$E$5:$U$5,BL$2,0))*(TimeStep)*'Composition Moles'!$C53</f>
        <v>0</v>
      </c>
      <c r="BM41" s="19">
        <f ca="1">SUMPRODUCT(ReactionRateK4!$F63:$V63*OFFSET(ReactionStoich!$E$5:$U$5,BM$2,0))*(TimeStep)*'Composition Moles'!$C53</f>
        <v>0</v>
      </c>
      <c r="BN41" s="19">
        <f ca="1">SUMPRODUCT(ReactionRateK4!$F63:$V63*OFFSET(ReactionStoich!$E$5:$U$5,BN$2,0))*(TimeStep)*'Composition Moles'!$C53</f>
        <v>0</v>
      </c>
      <c r="BO41" s="19">
        <f ca="1">SUMPRODUCT(ReactionRateK4!$F63:$V63*OFFSET(ReactionStoich!$E$5:$U$5,BO$2,0))*(TimeStep)*'Composition Moles'!$C53</f>
        <v>0</v>
      </c>
      <c r="BP41" s="19">
        <f ca="1">SUMPRODUCT(ReactionRateK4!$F63:$V63*OFFSET(ReactionStoich!$E$5:$U$5,BP$2,0))*(TimeStep)*'Composition Moles'!$C53</f>
        <v>0</v>
      </c>
      <c r="BQ41" s="19">
        <f ca="1">SUMPRODUCT(ReactionRateK4!$F63:$V63*OFFSET(ReactionStoich!$E$5:$U$5,BQ$2,0))*(TimeStep)*'Composition Moles'!$C53</f>
        <v>0</v>
      </c>
      <c r="BR41" s="19">
        <f ca="1">SUMPRODUCT(ReactionRateK4!$F63:$V63*OFFSET(ReactionStoich!$E$5:$U$5,BR$2,0))*(TimeStep)*'Composition Moles'!$C53</f>
        <v>0</v>
      </c>
      <c r="BS41" s="19">
        <f ca="1">SUMPRODUCT(ReactionRateK4!$F63:$V63*OFFSET(ReactionStoich!$E$5:$U$5,BS$2,0))*(TimeStep)*'Composition Moles'!$C53</f>
        <v>0</v>
      </c>
      <c r="BT41" s="19">
        <f ca="1">SUMPRODUCT(ReactionRateK4!$F63:$V63*OFFSET(ReactionStoich!$E$5:$U$5,BT$2,0))*(TimeStep)*'Composition Moles'!$C53</f>
        <v>0</v>
      </c>
      <c r="BU41" s="19">
        <f ca="1">SUMPRODUCT(ReactionRateK4!$F63:$V63*OFFSET(ReactionStoich!$E$5:$U$5,BU$2,0))*(TimeStep)*'Composition Moles'!$C53</f>
        <v>0</v>
      </c>
      <c r="BV41" s="19">
        <f ca="1">SUMPRODUCT(ReactionRateK4!$F63:$V63*OFFSET(ReactionStoich!$E$5:$U$5,BV$2,0))*(TimeStep)*'Composition Moles'!$C53</f>
        <v>0</v>
      </c>
      <c r="BW41" s="19">
        <f ca="1">SUMPRODUCT(ReactionRateK4!$F63:$V63*OFFSET(ReactionStoich!$E$5:$U$5,BW$2,0))*(TimeStep)*'Composition Moles'!$C53</f>
        <v>0</v>
      </c>
    </row>
    <row r="42" spans="1:75">
      <c r="A42">
        <f>ReactionRateK1!A64</f>
        <v>1.6000000000000008</v>
      </c>
      <c r="B42" s="20">
        <f t="shared" ca="1" si="5"/>
        <v>-34275.972688219284</v>
      </c>
      <c r="C42" s="20">
        <f ca="1">'Composition Moles'!BZ54</f>
        <v>143883.92627414552</v>
      </c>
      <c r="D42" s="26">
        <f t="shared" ca="1" si="6"/>
        <v>0.23821960920716359</v>
      </c>
      <c r="F42" s="19">
        <f ca="1">SUMPRODUCT(ReactionRateK4!$F64:$V64*OFFSET(ReactionStoich!$E$5:$U$5,F$2,0))*(TimeStep)*'Composition Moles'!$C54</f>
        <v>-1.1777583880652076</v>
      </c>
      <c r="G42" s="19">
        <f ca="1">SUMPRODUCT(ReactionRateK4!$F64:$V64*OFFSET(ReactionStoich!$E$5:$U$5,G$2,0))*(TimeStep)*'Composition Moles'!$C54</f>
        <v>0</v>
      </c>
      <c r="H42" s="19">
        <f ca="1">SUMPRODUCT(ReactionRateK4!$F64:$V64*OFFSET(ReactionStoich!$E$5:$U$5,H$2,0))*(TimeStep)*'Composition Moles'!$C54</f>
        <v>1.1332291254749933</v>
      </c>
      <c r="I42" s="19">
        <f ca="1">SUMPRODUCT(ReactionRateK4!$F64:$V64*OFFSET(ReactionStoich!$E$5:$U$5,I$2,0))*(TimeStep)*'Composition Moles'!$C54</f>
        <v>4.4529262590214391E-2</v>
      </c>
      <c r="J42" s="19">
        <f ca="1">SUMPRODUCT(ReactionRateK4!$F64:$V64*OFFSET(ReactionStoich!$E$5:$U$5,J$2,0))*(TimeStep)*'Composition Moles'!$C54</f>
        <v>0</v>
      </c>
      <c r="K42" s="19">
        <f ca="1">SUMPRODUCT(ReactionRateK4!$F64:$V64*OFFSET(ReactionStoich!$E$5:$U$5,K$2,0))*(TimeStep)*'Composition Moles'!$C54</f>
        <v>0</v>
      </c>
      <c r="L42" s="19">
        <f ca="1">SUMPRODUCT(ReactionRateK4!$F64:$V64*OFFSET(ReactionStoich!$E$5:$U$5,L$2,0))*(TimeStep)*'Composition Moles'!$C54</f>
        <v>0</v>
      </c>
      <c r="M42" s="19">
        <f ca="1">SUMPRODUCT(ReactionRateK4!$F64:$V64*OFFSET(ReactionStoich!$E$5:$U$5,M$2,0))*(TimeStep)*'Composition Moles'!$C54</f>
        <v>0</v>
      </c>
      <c r="N42" s="19">
        <f ca="1">SUMPRODUCT(ReactionRateK4!$F64:$V64*OFFSET(ReactionStoich!$E$5:$U$5,N$2,0))*(TimeStep)*'Composition Moles'!$C54</f>
        <v>0</v>
      </c>
      <c r="O42" s="19">
        <f ca="1">SUMPRODUCT(ReactionRateK4!$F64:$V64*OFFSET(ReactionStoich!$E$5:$U$5,O$2,0))*(TimeStep)*'Composition Moles'!$C54</f>
        <v>0</v>
      </c>
      <c r="P42" s="19">
        <f ca="1">SUMPRODUCT(ReactionRateK4!$F64:$V64*OFFSET(ReactionStoich!$E$5:$U$5,P$2,0))*(TimeStep)*'Composition Moles'!$C54</f>
        <v>0</v>
      </c>
      <c r="Q42" s="19">
        <f ca="1">SUMPRODUCT(ReactionRateK4!$F64:$V64*OFFSET(ReactionStoich!$E$5:$U$5,Q$2,0))*(TimeStep)*'Composition Moles'!$C54</f>
        <v>0</v>
      </c>
      <c r="R42" s="19">
        <f ca="1">SUMPRODUCT(ReactionRateK4!$F64:$V64*OFFSET(ReactionStoich!$E$5:$U$5,R$2,0))*(TimeStep)*'Composition Moles'!$C54</f>
        <v>0</v>
      </c>
      <c r="S42" s="19">
        <f ca="1">SUMPRODUCT(ReactionRateK4!$F64:$V64*OFFSET(ReactionStoich!$E$5:$U$5,S$2,0))*(TimeStep)*'Composition Moles'!$C54</f>
        <v>7.3393692444769654</v>
      </c>
      <c r="T42" s="19">
        <f ca="1">SUMPRODUCT(ReactionRateK4!$F64:$V64*OFFSET(ReactionStoich!$E$5:$U$5,T$2,0))*(TimeStep)*'Composition Moles'!$C54</f>
        <v>0</v>
      </c>
      <c r="U42" s="19">
        <f ca="1">SUMPRODUCT(ReactionRateK4!$F64:$V64*OFFSET(ReactionStoich!$E$5:$U$5,U$2,0))*(TimeStep)*'Composition Moles'!$C54</f>
        <v>0</v>
      </c>
      <c r="V42" s="19">
        <f ca="1">SUMPRODUCT(ReactionRateK4!$F64:$V64*OFFSET(ReactionStoich!$E$5:$U$5,V$2,0))*(TimeStep)*'Composition Moles'!$C54</f>
        <v>0</v>
      </c>
      <c r="W42" s="19">
        <f ca="1">SUMPRODUCT(ReactionRateK4!$F64:$V64*OFFSET(ReactionStoich!$E$5:$U$5,W$2,0))*(TimeStep)*'Composition Moles'!$C54</f>
        <v>0</v>
      </c>
      <c r="X42" s="19">
        <f ca="1">SUMPRODUCT(ReactionRateK4!$F64:$V64*OFFSET(ReactionStoich!$E$5:$U$5,X$2,0))*(TimeStep)*'Composition Moles'!$C54</f>
        <v>0</v>
      </c>
      <c r="Y42" s="19">
        <f ca="1">SUMPRODUCT(ReactionRateK4!$F64:$V64*OFFSET(ReactionStoich!$E$5:$U$5,Y$2,0))*(TimeStep)*'Composition Moles'!$C54</f>
        <v>-16.247479843070064</v>
      </c>
      <c r="Z42" s="19">
        <f ca="1">SUMPRODUCT(ReactionRateK4!$F64:$V64*OFFSET(ReactionStoich!$E$5:$U$5,Z$2,0))*(TimeStep)*'Composition Moles'!$C54</f>
        <v>0</v>
      </c>
      <c r="AA42" s="19">
        <f ca="1">SUMPRODUCT(ReactionRateK4!$F64:$V64*OFFSET(ReactionStoich!$E$5:$U$5,AA$2,0))*(TimeStep)*'Composition Moles'!$C54</f>
        <v>0</v>
      </c>
      <c r="AB42" s="19">
        <f ca="1">SUMPRODUCT(ReactionRateK4!$F64:$V64*OFFSET(ReactionStoich!$E$5:$U$5,AB$2,0))*(TimeStep)*'Composition Moles'!$C54</f>
        <v>0</v>
      </c>
      <c r="AC42" s="19">
        <f ca="1">SUMPRODUCT(ReactionRateK4!$F64:$V64*OFFSET(ReactionStoich!$E$5:$U$5,AC$2,0))*(TimeStep)*'Composition Moles'!$C54</f>
        <v>0</v>
      </c>
      <c r="AD42" s="19">
        <f ca="1">SUMPRODUCT(ReactionRateK4!$F64:$V64*OFFSET(ReactionStoich!$E$5:$U$5,AD$2,0))*(TimeStep)*'Composition Moles'!$C54</f>
        <v>0</v>
      </c>
      <c r="AE42" s="19">
        <f ca="1">SUMPRODUCT(ReactionRateK4!$F64:$V64*OFFSET(ReactionStoich!$E$5:$U$5,AE$2,0))*(TimeStep)*'Composition Moles'!$C54</f>
        <v>0</v>
      </c>
      <c r="AF42" s="19">
        <f ca="1">SUMPRODUCT(ReactionRateK4!$F64:$V64*OFFSET(ReactionStoich!$E$5:$U$5,AF$2,0))*(TimeStep)*'Composition Moles'!$C54</f>
        <v>0</v>
      </c>
      <c r="AG42" s="19">
        <f ca="1">SUMPRODUCT(ReactionRateK4!$F64:$V64*OFFSET(ReactionStoich!$E$5:$U$5,AG$2,0))*(TimeStep)*'Composition Moles'!$C54</f>
        <v>-1.8076347156097121E-2</v>
      </c>
      <c r="AH42" s="19">
        <f ca="1">SUMPRODUCT(ReactionRateK4!$F64:$V64*OFFSET(ReactionStoich!$E$5:$U$5,AH$2,0))*(TimeStep)*'Composition Moles'!$C54</f>
        <v>4.1051479563077704</v>
      </c>
      <c r="AI42" s="19">
        <f ca="1">SUMPRODUCT(ReactionRateK4!$F64:$V64*OFFSET(ReactionStoich!$E$5:$U$5,AI$2,0))*(TimeStep)*'Composition Moles'!$C54</f>
        <v>5.9335999062721285</v>
      </c>
      <c r="AJ42" s="19">
        <f ca="1">SUMPRODUCT(ReactionRateK4!$F64:$V64*OFFSET(ReactionStoich!$E$5:$U$5,AJ$2,0))*(TimeStep)*'Composition Moles'!$C54</f>
        <v>2.8562264760060572</v>
      </c>
      <c r="AK42" s="19">
        <f ca="1">SUMPRODUCT(ReactionRateK4!$F64:$V64*OFFSET(ReactionStoich!$E$5:$U$5,AK$2,0))*(TimeStep)*'Composition Moles'!$C54</f>
        <v>0</v>
      </c>
      <c r="AL42" s="19">
        <f ca="1">SUMPRODUCT(ReactionRateK4!$F64:$V64*OFFSET(ReactionStoich!$E$5:$U$5,AL$2,0))*(TimeStep)*'Composition Moles'!$C54</f>
        <v>0</v>
      </c>
      <c r="AM42" s="19">
        <f ca="1">SUMPRODUCT(ReactionRateK4!$F64:$V64*OFFSET(ReactionStoich!$E$5:$U$5,AM$2,0))*(TimeStep)*'Composition Moles'!$C54</f>
        <v>0</v>
      </c>
      <c r="AN42" s="19">
        <f ca="1">SUMPRODUCT(ReactionRateK4!$F64:$V64*OFFSET(ReactionStoich!$E$5:$U$5,AN$2,0))*(TimeStep)*'Composition Moles'!$C54</f>
        <v>0</v>
      </c>
      <c r="AO42" s="19">
        <f ca="1">SUMPRODUCT(ReactionRateK4!$F64:$V64*OFFSET(ReactionStoich!$E$5:$U$5,AO$2,0))*(TimeStep)*'Composition Moles'!$C54</f>
        <v>-4.4529262590214391E-2</v>
      </c>
      <c r="AP42" s="19">
        <f ca="1">SUMPRODUCT(ReactionRateK4!$F64:$V64*OFFSET(ReactionStoich!$E$5:$U$5,AP$2,0))*(TimeStep)*'Composition Moles'!$C54</f>
        <v>-0.9761964489882653</v>
      </c>
      <c r="AQ42" s="19">
        <f ca="1">SUMPRODUCT(ReactionRateK4!$F64:$V64*OFFSET(ReactionStoich!$E$5:$U$5,AQ$2,0))*(TimeStep)*'Composition Moles'!$C54</f>
        <v>0</v>
      </c>
      <c r="AR42" s="19">
        <f ca="1">SUMPRODUCT(ReactionRateK4!$F64:$V64*OFFSET(ReactionStoich!$E$5:$U$5,AR$2,0))*(TimeStep)*'Composition Moles'!$C54</f>
        <v>0</v>
      </c>
      <c r="AS42" s="19">
        <f ca="1">SUMPRODUCT(ReactionRateK4!$F64:$V64*OFFSET(ReactionStoich!$E$5:$U$5,AS$2,0))*(TimeStep)*'Composition Moles'!$C54</f>
        <v>-0.98268722708609402</v>
      </c>
      <c r="AT42" s="19">
        <f ca="1">SUMPRODUCT(ReactionRateK4!$F64:$V64*OFFSET(ReactionStoich!$E$5:$U$5,AT$2,0))*(TimeStep)*'Composition Moles'!$C54</f>
        <v>-0.98268722708609402</v>
      </c>
      <c r="AU42" s="19">
        <f ca="1">SUMPRODUCT(ReactionRateK4!$F64:$V64*OFFSET(ReactionStoich!$E$5:$U$5,AU$2,0))*(TimeStep)*'Composition Moles'!$C54</f>
        <v>-0.98268722708609402</v>
      </c>
      <c r="AV42" s="19">
        <f ca="1">SUMPRODUCT(ReactionRateK4!$F64:$V64*OFFSET(ReactionStoich!$E$5:$U$5,AV$2,0))*(TimeStep)*'Composition Moles'!$C54</f>
        <v>0</v>
      </c>
      <c r="AW42" s="19">
        <f ca="1">SUMPRODUCT(ReactionRateK4!$F64:$V64*OFFSET(ReactionStoich!$E$5:$U$5,AW$2,0))*(TimeStep)*'Composition Moles'!$C54</f>
        <v>0</v>
      </c>
      <c r="AX42" s="19">
        <f ca="1">SUMPRODUCT(ReactionRateK4!$F64:$V64*OFFSET(ReactionStoich!$E$5:$U$5,AX$2,0))*(TimeStep)*'Composition Moles'!$C54</f>
        <v>0</v>
      </c>
      <c r="AY42" s="19">
        <f ca="1">SUMPRODUCT(ReactionRateK4!$F64:$V64*OFFSET(ReactionStoich!$E$5:$U$5,AY$2,0))*(TimeStep)*'Composition Moles'!$C54</f>
        <v>0</v>
      </c>
      <c r="AZ42" s="19">
        <f ca="1">SUMPRODUCT(ReactionRateK4!$F64:$V64*OFFSET(ReactionStoich!$E$5:$U$5,AZ$2,0))*(TimeStep)*'Composition Moles'!$C54</f>
        <v>0</v>
      </c>
      <c r="BA42" s="19">
        <f ca="1">SUMPRODUCT(ReactionRateK4!$F64:$V64*OFFSET(ReactionStoich!$E$5:$U$5,BA$2,0))*(TimeStep)*'Composition Moles'!$C54</f>
        <v>0</v>
      </c>
      <c r="BB42" s="19">
        <f ca="1">SUMPRODUCT(ReactionRateK4!$F64:$V64*OFFSET(ReactionStoich!$E$5:$U$5,BB$2,0))*(TimeStep)*'Composition Moles'!$C54</f>
        <v>0</v>
      </c>
      <c r="BC42" s="19">
        <f ca="1">SUMPRODUCT(ReactionRateK4!$F64:$V64*OFFSET(ReactionStoich!$E$5:$U$5,BC$2,0))*(TimeStep)*'Composition Moles'!$C54</f>
        <v>0</v>
      </c>
      <c r="BD42" s="19">
        <f ca="1">SUMPRODUCT(ReactionRateK4!$F64:$V64*OFFSET(ReactionStoich!$E$5:$U$5,BD$2,0))*(TimeStep)*'Composition Moles'!$C54</f>
        <v>0</v>
      </c>
      <c r="BE42" s="19">
        <f ca="1">SUMPRODUCT(ReactionRateK4!$F64:$V64*OFFSET(ReactionStoich!$E$5:$U$5,BE$2,0))*(TimeStep)*'Composition Moles'!$C54</f>
        <v>0</v>
      </c>
      <c r="BF42" s="19">
        <f ca="1">SUMPRODUCT(ReactionRateK4!$F64:$V64*OFFSET(ReactionStoich!$E$5:$U$5,BF$2,0))*(TimeStep)*'Composition Moles'!$C54</f>
        <v>0</v>
      </c>
      <c r="BG42" s="19">
        <f ca="1">SUMPRODUCT(ReactionRateK4!$F64:$V64*OFFSET(ReactionStoich!$E$5:$U$5,BG$2,0))*(TimeStep)*'Composition Moles'!$C54</f>
        <v>0</v>
      </c>
      <c r="BH42" s="19">
        <f ca="1">SUMPRODUCT(ReactionRateK4!$F64:$V64*OFFSET(ReactionStoich!$E$5:$U$5,BH$2,0))*(TimeStep)*'Composition Moles'!$C54</f>
        <v>0</v>
      </c>
      <c r="BI42" s="19">
        <f ca="1">SUMPRODUCT(ReactionRateK4!$F64:$V64*OFFSET(ReactionStoich!$E$5:$U$5,BI$2,0))*(TimeStep)*'Composition Moles'!$C54</f>
        <v>0</v>
      </c>
      <c r="BJ42" s="19">
        <f ca="1">SUMPRODUCT(ReactionRateK4!$F64:$V64*OFFSET(ReactionStoich!$E$5:$U$5,BJ$2,0))*(TimeStep)*'Composition Moles'!$C54</f>
        <v>0</v>
      </c>
      <c r="BK42" s="19">
        <f ca="1">SUMPRODUCT(ReactionRateK4!$F64:$V64*OFFSET(ReactionStoich!$E$5:$U$5,BK$2,0))*(TimeStep)*'Composition Moles'!$C54</f>
        <v>0</v>
      </c>
      <c r="BL42" s="19">
        <f ca="1">SUMPRODUCT(ReactionRateK4!$F64:$V64*OFFSET(ReactionStoich!$E$5:$U$5,BL$2,0))*(TimeStep)*'Composition Moles'!$C54</f>
        <v>0</v>
      </c>
      <c r="BM42" s="19">
        <f ca="1">SUMPRODUCT(ReactionRateK4!$F64:$V64*OFFSET(ReactionStoich!$E$5:$U$5,BM$2,0))*(TimeStep)*'Composition Moles'!$C54</f>
        <v>0</v>
      </c>
      <c r="BN42" s="19">
        <f ca="1">SUMPRODUCT(ReactionRateK4!$F64:$V64*OFFSET(ReactionStoich!$E$5:$U$5,BN$2,0))*(TimeStep)*'Composition Moles'!$C54</f>
        <v>0</v>
      </c>
      <c r="BO42" s="19">
        <f ca="1">SUMPRODUCT(ReactionRateK4!$F64:$V64*OFFSET(ReactionStoich!$E$5:$U$5,BO$2,0))*(TimeStep)*'Composition Moles'!$C54</f>
        <v>0</v>
      </c>
      <c r="BP42" s="19">
        <f ca="1">SUMPRODUCT(ReactionRateK4!$F64:$V64*OFFSET(ReactionStoich!$E$5:$U$5,BP$2,0))*(TimeStep)*'Composition Moles'!$C54</f>
        <v>0</v>
      </c>
      <c r="BQ42" s="19">
        <f ca="1">SUMPRODUCT(ReactionRateK4!$F64:$V64*OFFSET(ReactionStoich!$E$5:$U$5,BQ$2,0))*(TimeStep)*'Composition Moles'!$C54</f>
        <v>0</v>
      </c>
      <c r="BR42" s="19">
        <f ca="1">SUMPRODUCT(ReactionRateK4!$F64:$V64*OFFSET(ReactionStoich!$E$5:$U$5,BR$2,0))*(TimeStep)*'Composition Moles'!$C54</f>
        <v>0</v>
      </c>
      <c r="BS42" s="19">
        <f ca="1">SUMPRODUCT(ReactionRateK4!$F64:$V64*OFFSET(ReactionStoich!$E$5:$U$5,BS$2,0))*(TimeStep)*'Composition Moles'!$C54</f>
        <v>0</v>
      </c>
      <c r="BT42" s="19">
        <f ca="1">SUMPRODUCT(ReactionRateK4!$F64:$V64*OFFSET(ReactionStoich!$E$5:$U$5,BT$2,0))*(TimeStep)*'Composition Moles'!$C54</f>
        <v>0</v>
      </c>
      <c r="BU42" s="19">
        <f ca="1">SUMPRODUCT(ReactionRateK4!$F64:$V64*OFFSET(ReactionStoich!$E$5:$U$5,BU$2,0))*(TimeStep)*'Composition Moles'!$C54</f>
        <v>0</v>
      </c>
      <c r="BV42" s="19">
        <f ca="1">SUMPRODUCT(ReactionRateK4!$F64:$V64*OFFSET(ReactionStoich!$E$5:$U$5,BV$2,0))*(TimeStep)*'Composition Moles'!$C54</f>
        <v>0</v>
      </c>
      <c r="BW42" s="19">
        <f ca="1">SUMPRODUCT(ReactionRateK4!$F64:$V64*OFFSET(ReactionStoich!$E$5:$U$5,BW$2,0))*(TimeStep)*'Composition Moles'!$C54</f>
        <v>0</v>
      </c>
    </row>
    <row r="43" spans="1:75">
      <c r="A43">
        <f>ReactionRateK1!A65</f>
        <v>1.6500000000000008</v>
      </c>
      <c r="B43" s="20">
        <f t="shared" ca="1" si="5"/>
        <v>-32332.464844174676</v>
      </c>
      <c r="C43" s="20">
        <f ca="1">'Composition Moles'!BZ55</f>
        <v>143898.50652707118</v>
      </c>
      <c r="D43" s="26">
        <f t="shared" ca="1" si="6"/>
        <v>0.22468937047718471</v>
      </c>
      <c r="F43" s="19">
        <f ca="1">SUMPRODUCT(ReactionRateK4!$F65:$V65*OFFSET(ReactionStoich!$E$5:$U$5,F$2,0))*(TimeStep)*'Composition Moles'!$C55</f>
        <v>-1.1035245544070971</v>
      </c>
      <c r="G43" s="19">
        <f ca="1">SUMPRODUCT(ReactionRateK4!$F65:$V65*OFFSET(ReactionStoich!$E$5:$U$5,G$2,0))*(TimeStep)*'Composition Moles'!$C55</f>
        <v>0</v>
      </c>
      <c r="H43" s="19">
        <f ca="1">SUMPRODUCT(ReactionRateK4!$F65:$V65*OFFSET(ReactionStoich!$E$5:$U$5,H$2,0))*(TimeStep)*'Composition Moles'!$C55</f>
        <v>1.0634968080812801</v>
      </c>
      <c r="I43" s="19">
        <f ca="1">SUMPRODUCT(ReactionRateK4!$F65:$V65*OFFSET(ReactionStoich!$E$5:$U$5,I$2,0))*(TimeStep)*'Composition Moles'!$C55</f>
        <v>4.0027746325816967E-2</v>
      </c>
      <c r="J43" s="19">
        <f ca="1">SUMPRODUCT(ReactionRateK4!$F65:$V65*OFFSET(ReactionStoich!$E$5:$U$5,J$2,0))*(TimeStep)*'Composition Moles'!$C55</f>
        <v>0</v>
      </c>
      <c r="K43" s="19">
        <f ca="1">SUMPRODUCT(ReactionRateK4!$F65:$V65*OFFSET(ReactionStoich!$E$5:$U$5,K$2,0))*(TimeStep)*'Composition Moles'!$C55</f>
        <v>0</v>
      </c>
      <c r="L43" s="19">
        <f ca="1">SUMPRODUCT(ReactionRateK4!$F65:$V65*OFFSET(ReactionStoich!$E$5:$U$5,L$2,0))*(TimeStep)*'Composition Moles'!$C55</f>
        <v>0</v>
      </c>
      <c r="M43" s="19">
        <f ca="1">SUMPRODUCT(ReactionRateK4!$F65:$V65*OFFSET(ReactionStoich!$E$5:$U$5,M$2,0))*(TimeStep)*'Composition Moles'!$C55</f>
        <v>0</v>
      </c>
      <c r="N43" s="19">
        <f ca="1">SUMPRODUCT(ReactionRateK4!$F65:$V65*OFFSET(ReactionStoich!$E$5:$U$5,N$2,0))*(TimeStep)*'Composition Moles'!$C55</f>
        <v>0</v>
      </c>
      <c r="O43" s="19">
        <f ca="1">SUMPRODUCT(ReactionRateK4!$F65:$V65*OFFSET(ReactionStoich!$E$5:$U$5,O$2,0))*(TimeStep)*'Composition Moles'!$C55</f>
        <v>0</v>
      </c>
      <c r="P43" s="19">
        <f ca="1">SUMPRODUCT(ReactionRateK4!$F65:$V65*OFFSET(ReactionStoich!$E$5:$U$5,P$2,0))*(TimeStep)*'Composition Moles'!$C55</f>
        <v>0</v>
      </c>
      <c r="Q43" s="19">
        <f ca="1">SUMPRODUCT(ReactionRateK4!$F65:$V65*OFFSET(ReactionStoich!$E$5:$U$5,Q$2,0))*(TimeStep)*'Composition Moles'!$C55</f>
        <v>0</v>
      </c>
      <c r="R43" s="19">
        <f ca="1">SUMPRODUCT(ReactionRateK4!$F65:$V65*OFFSET(ReactionStoich!$E$5:$U$5,R$2,0))*(TimeStep)*'Composition Moles'!$C55</f>
        <v>0</v>
      </c>
      <c r="S43" s="19">
        <f ca="1">SUMPRODUCT(ReactionRateK4!$F65:$V65*OFFSET(ReactionStoich!$E$5:$U$5,S$2,0))*(TimeStep)*'Composition Moles'!$C55</f>
        <v>7.1784897342960301</v>
      </c>
      <c r="T43" s="19">
        <f ca="1">SUMPRODUCT(ReactionRateK4!$F65:$V65*OFFSET(ReactionStoich!$E$5:$U$5,T$2,0))*(TimeStep)*'Composition Moles'!$C55</f>
        <v>0</v>
      </c>
      <c r="U43" s="19">
        <f ca="1">SUMPRODUCT(ReactionRateK4!$F65:$V65*OFFSET(ReactionStoich!$E$5:$U$5,U$2,0))*(TimeStep)*'Composition Moles'!$C55</f>
        <v>0</v>
      </c>
      <c r="V43" s="19">
        <f ca="1">SUMPRODUCT(ReactionRateK4!$F65:$V65*OFFSET(ReactionStoich!$E$5:$U$5,V$2,0))*(TimeStep)*'Composition Moles'!$C55</f>
        <v>0</v>
      </c>
      <c r="W43" s="19">
        <f ca="1">SUMPRODUCT(ReactionRateK4!$F65:$V65*OFFSET(ReactionStoich!$E$5:$U$5,W$2,0))*(TimeStep)*'Composition Moles'!$C55</f>
        <v>0</v>
      </c>
      <c r="X43" s="19">
        <f ca="1">SUMPRODUCT(ReactionRateK4!$F65:$V65*OFFSET(ReactionStoich!$E$5:$U$5,X$2,0))*(TimeStep)*'Composition Moles'!$C55</f>
        <v>0</v>
      </c>
      <c r="Y43" s="19">
        <f ca="1">SUMPRODUCT(ReactionRateK4!$F65:$V65*OFFSET(ReactionStoich!$E$5:$U$5,Y$2,0))*(TimeStep)*'Composition Moles'!$C55</f>
        <v>-15.958079446277305</v>
      </c>
      <c r="Z43" s="19">
        <f ca="1">SUMPRODUCT(ReactionRateK4!$F65:$V65*OFFSET(ReactionStoich!$E$5:$U$5,Z$2,0))*(TimeStep)*'Composition Moles'!$C55</f>
        <v>0</v>
      </c>
      <c r="AA43" s="19">
        <f ca="1">SUMPRODUCT(ReactionRateK4!$F65:$V65*OFFSET(ReactionStoich!$E$5:$U$5,AA$2,0))*(TimeStep)*'Composition Moles'!$C55</f>
        <v>0</v>
      </c>
      <c r="AB43" s="19">
        <f ca="1">SUMPRODUCT(ReactionRateK4!$F65:$V65*OFFSET(ReactionStoich!$E$5:$U$5,AB$2,0))*(TimeStep)*'Composition Moles'!$C55</f>
        <v>0</v>
      </c>
      <c r="AC43" s="19">
        <f ca="1">SUMPRODUCT(ReactionRateK4!$F65:$V65*OFFSET(ReactionStoich!$E$5:$U$5,AC$2,0))*(TimeStep)*'Composition Moles'!$C55</f>
        <v>0</v>
      </c>
      <c r="AD43" s="19">
        <f ca="1">SUMPRODUCT(ReactionRateK4!$F65:$V65*OFFSET(ReactionStoich!$E$5:$U$5,AD$2,0))*(TimeStep)*'Composition Moles'!$C55</f>
        <v>0</v>
      </c>
      <c r="AE43" s="19">
        <f ca="1">SUMPRODUCT(ReactionRateK4!$F65:$V65*OFFSET(ReactionStoich!$E$5:$U$5,AE$2,0))*(TimeStep)*'Composition Moles'!$C55</f>
        <v>0</v>
      </c>
      <c r="AF43" s="19">
        <f ca="1">SUMPRODUCT(ReactionRateK4!$F65:$V65*OFFSET(ReactionStoich!$E$5:$U$5,AF$2,0))*(TimeStep)*'Composition Moles'!$C55</f>
        <v>0</v>
      </c>
      <c r="AG43" s="19">
        <f ca="1">SUMPRODUCT(ReactionRateK4!$F65:$V65*OFFSET(ReactionStoich!$E$5:$U$5,AG$2,0))*(TimeStep)*'Composition Moles'!$C55</f>
        <v>-2.444987562951435E-2</v>
      </c>
      <c r="AH43" s="19">
        <f ca="1">SUMPRODUCT(ReactionRateK4!$F65:$V65*OFFSET(ReactionStoich!$E$5:$U$5,AH$2,0))*(TimeStep)*'Composition Moles'!$C55</f>
        <v>3.874769135064775</v>
      </c>
      <c r="AI43" s="19">
        <f ca="1">SUMPRODUCT(ReactionRateK4!$F65:$V65*OFFSET(ReactionStoich!$E$5:$U$5,AI$2,0))*(TimeStep)*'Composition Moles'!$C55</f>
        <v>5.9697828499397128</v>
      </c>
      <c r="AJ43" s="19">
        <f ca="1">SUMPRODUCT(ReactionRateK4!$F65:$V65*OFFSET(ReactionStoich!$E$5:$U$5,AJ$2,0))*(TimeStep)*'Composition Moles'!$C55</f>
        <v>2.8076644354315516</v>
      </c>
      <c r="AK43" s="19">
        <f ca="1">SUMPRODUCT(ReactionRateK4!$F65:$V65*OFFSET(ReactionStoich!$E$5:$U$5,AK$2,0))*(TimeStep)*'Composition Moles'!$C55</f>
        <v>0</v>
      </c>
      <c r="AL43" s="19">
        <f ca="1">SUMPRODUCT(ReactionRateK4!$F65:$V65*OFFSET(ReactionStoich!$E$5:$U$5,AL$2,0))*(TimeStep)*'Composition Moles'!$C55</f>
        <v>0</v>
      </c>
      <c r="AM43" s="19">
        <f ca="1">SUMPRODUCT(ReactionRateK4!$F65:$V65*OFFSET(ReactionStoich!$E$5:$U$5,AM$2,0))*(TimeStep)*'Composition Moles'!$C55</f>
        <v>0</v>
      </c>
      <c r="AN43" s="19">
        <f ca="1">SUMPRODUCT(ReactionRateK4!$F65:$V65*OFFSET(ReactionStoich!$E$5:$U$5,AN$2,0))*(TimeStep)*'Composition Moles'!$C55</f>
        <v>0</v>
      </c>
      <c r="AO43" s="19">
        <f ca="1">SUMPRODUCT(ReactionRateK4!$F65:$V65*OFFSET(ReactionStoich!$E$5:$U$5,AO$2,0))*(TimeStep)*'Composition Moles'!$C55</f>
        <v>-4.0027746325816967E-2</v>
      </c>
      <c r="AP43" s="19">
        <f ca="1">SUMPRODUCT(ReactionRateK4!$F65:$V65*OFFSET(ReactionStoich!$E$5:$U$5,AP$2,0))*(TimeStep)*'Composition Moles'!$C55</f>
        <v>-0.9265768211407015</v>
      </c>
      <c r="AQ43" s="19">
        <f ca="1">SUMPRODUCT(ReactionRateK4!$F65:$V65*OFFSET(ReactionStoich!$E$5:$U$5,AQ$2,0))*(TimeStep)*'Composition Moles'!$C55</f>
        <v>0</v>
      </c>
      <c r="AR43" s="19">
        <f ca="1">SUMPRODUCT(ReactionRateK4!$F65:$V65*OFFSET(ReactionStoich!$E$5:$U$5,AR$2,0))*(TimeStep)*'Composition Moles'!$C55</f>
        <v>0</v>
      </c>
      <c r="AS43" s="19">
        <f ca="1">SUMPRODUCT(ReactionRateK4!$F65:$V65*OFFSET(ReactionStoich!$E$5:$U$5,AS$2,0))*(TimeStep)*'Composition Moles'!$C55</f>
        <v>-0.96052408845291137</v>
      </c>
      <c r="AT43" s="19">
        <f ca="1">SUMPRODUCT(ReactionRateK4!$F65:$V65*OFFSET(ReactionStoich!$E$5:$U$5,AT$2,0))*(TimeStep)*'Composition Moles'!$C55</f>
        <v>-0.96052408845291137</v>
      </c>
      <c r="AU43" s="19">
        <f ca="1">SUMPRODUCT(ReactionRateK4!$F65:$V65*OFFSET(ReactionStoich!$E$5:$U$5,AU$2,0))*(TimeStep)*'Composition Moles'!$C55</f>
        <v>-0.96052408845291137</v>
      </c>
      <c r="AV43" s="19">
        <f ca="1">SUMPRODUCT(ReactionRateK4!$F65:$V65*OFFSET(ReactionStoich!$E$5:$U$5,AV$2,0))*(TimeStep)*'Composition Moles'!$C55</f>
        <v>0</v>
      </c>
      <c r="AW43" s="19">
        <f ca="1">SUMPRODUCT(ReactionRateK4!$F65:$V65*OFFSET(ReactionStoich!$E$5:$U$5,AW$2,0))*(TimeStep)*'Composition Moles'!$C55</f>
        <v>0</v>
      </c>
      <c r="AX43" s="19">
        <f ca="1">SUMPRODUCT(ReactionRateK4!$F65:$V65*OFFSET(ReactionStoich!$E$5:$U$5,AX$2,0))*(TimeStep)*'Composition Moles'!$C55</f>
        <v>0</v>
      </c>
      <c r="AY43" s="19">
        <f ca="1">SUMPRODUCT(ReactionRateK4!$F65:$V65*OFFSET(ReactionStoich!$E$5:$U$5,AY$2,0))*(TimeStep)*'Composition Moles'!$C55</f>
        <v>0</v>
      </c>
      <c r="AZ43" s="19">
        <f ca="1">SUMPRODUCT(ReactionRateK4!$F65:$V65*OFFSET(ReactionStoich!$E$5:$U$5,AZ$2,0))*(TimeStep)*'Composition Moles'!$C55</f>
        <v>0</v>
      </c>
      <c r="BA43" s="19">
        <f ca="1">SUMPRODUCT(ReactionRateK4!$F65:$V65*OFFSET(ReactionStoich!$E$5:$U$5,BA$2,0))*(TimeStep)*'Composition Moles'!$C55</f>
        <v>0</v>
      </c>
      <c r="BB43" s="19">
        <f ca="1">SUMPRODUCT(ReactionRateK4!$F65:$V65*OFFSET(ReactionStoich!$E$5:$U$5,BB$2,0))*(TimeStep)*'Composition Moles'!$C55</f>
        <v>0</v>
      </c>
      <c r="BC43" s="19">
        <f ca="1">SUMPRODUCT(ReactionRateK4!$F65:$V65*OFFSET(ReactionStoich!$E$5:$U$5,BC$2,0))*(TimeStep)*'Composition Moles'!$C55</f>
        <v>0</v>
      </c>
      <c r="BD43" s="19">
        <f ca="1">SUMPRODUCT(ReactionRateK4!$F65:$V65*OFFSET(ReactionStoich!$E$5:$U$5,BD$2,0))*(TimeStep)*'Composition Moles'!$C55</f>
        <v>0</v>
      </c>
      <c r="BE43" s="19">
        <f ca="1">SUMPRODUCT(ReactionRateK4!$F65:$V65*OFFSET(ReactionStoich!$E$5:$U$5,BE$2,0))*(TimeStep)*'Composition Moles'!$C55</f>
        <v>0</v>
      </c>
      <c r="BF43" s="19">
        <f ca="1">SUMPRODUCT(ReactionRateK4!$F65:$V65*OFFSET(ReactionStoich!$E$5:$U$5,BF$2,0))*(TimeStep)*'Composition Moles'!$C55</f>
        <v>0</v>
      </c>
      <c r="BG43" s="19">
        <f ca="1">SUMPRODUCT(ReactionRateK4!$F65:$V65*OFFSET(ReactionStoich!$E$5:$U$5,BG$2,0))*(TimeStep)*'Composition Moles'!$C55</f>
        <v>0</v>
      </c>
      <c r="BH43" s="19">
        <f ca="1">SUMPRODUCT(ReactionRateK4!$F65:$V65*OFFSET(ReactionStoich!$E$5:$U$5,BH$2,0))*(TimeStep)*'Composition Moles'!$C55</f>
        <v>0</v>
      </c>
      <c r="BI43" s="19">
        <f ca="1">SUMPRODUCT(ReactionRateK4!$F65:$V65*OFFSET(ReactionStoich!$E$5:$U$5,BI$2,0))*(TimeStep)*'Composition Moles'!$C55</f>
        <v>0</v>
      </c>
      <c r="BJ43" s="19">
        <f ca="1">SUMPRODUCT(ReactionRateK4!$F65:$V65*OFFSET(ReactionStoich!$E$5:$U$5,BJ$2,0))*(TimeStep)*'Composition Moles'!$C55</f>
        <v>0</v>
      </c>
      <c r="BK43" s="19">
        <f ca="1">SUMPRODUCT(ReactionRateK4!$F65:$V65*OFFSET(ReactionStoich!$E$5:$U$5,BK$2,0))*(TimeStep)*'Composition Moles'!$C55</f>
        <v>0</v>
      </c>
      <c r="BL43" s="19">
        <f ca="1">SUMPRODUCT(ReactionRateK4!$F65:$V65*OFFSET(ReactionStoich!$E$5:$U$5,BL$2,0))*(TimeStep)*'Composition Moles'!$C55</f>
        <v>0</v>
      </c>
      <c r="BM43" s="19">
        <f ca="1">SUMPRODUCT(ReactionRateK4!$F65:$V65*OFFSET(ReactionStoich!$E$5:$U$5,BM$2,0))*(TimeStep)*'Composition Moles'!$C55</f>
        <v>0</v>
      </c>
      <c r="BN43" s="19">
        <f ca="1">SUMPRODUCT(ReactionRateK4!$F65:$V65*OFFSET(ReactionStoich!$E$5:$U$5,BN$2,0))*(TimeStep)*'Composition Moles'!$C55</f>
        <v>0</v>
      </c>
      <c r="BO43" s="19">
        <f ca="1">SUMPRODUCT(ReactionRateK4!$F65:$V65*OFFSET(ReactionStoich!$E$5:$U$5,BO$2,0))*(TimeStep)*'Composition Moles'!$C55</f>
        <v>0</v>
      </c>
      <c r="BP43" s="19">
        <f ca="1">SUMPRODUCT(ReactionRateK4!$F65:$V65*OFFSET(ReactionStoich!$E$5:$U$5,BP$2,0))*(TimeStep)*'Composition Moles'!$C55</f>
        <v>0</v>
      </c>
      <c r="BQ43" s="19">
        <f ca="1">SUMPRODUCT(ReactionRateK4!$F65:$V65*OFFSET(ReactionStoich!$E$5:$U$5,BQ$2,0))*(TimeStep)*'Composition Moles'!$C55</f>
        <v>0</v>
      </c>
      <c r="BR43" s="19">
        <f ca="1">SUMPRODUCT(ReactionRateK4!$F65:$V65*OFFSET(ReactionStoich!$E$5:$U$5,BR$2,0))*(TimeStep)*'Composition Moles'!$C55</f>
        <v>0</v>
      </c>
      <c r="BS43" s="19">
        <f ca="1">SUMPRODUCT(ReactionRateK4!$F65:$V65*OFFSET(ReactionStoich!$E$5:$U$5,BS$2,0))*(TimeStep)*'Composition Moles'!$C55</f>
        <v>0</v>
      </c>
      <c r="BT43" s="19">
        <f ca="1">SUMPRODUCT(ReactionRateK4!$F65:$V65*OFFSET(ReactionStoich!$E$5:$U$5,BT$2,0))*(TimeStep)*'Composition Moles'!$C55</f>
        <v>0</v>
      </c>
      <c r="BU43" s="19">
        <f ca="1">SUMPRODUCT(ReactionRateK4!$F65:$V65*OFFSET(ReactionStoich!$E$5:$U$5,BU$2,0))*(TimeStep)*'Composition Moles'!$C55</f>
        <v>0</v>
      </c>
      <c r="BV43" s="19">
        <f ca="1">SUMPRODUCT(ReactionRateK4!$F65:$V65*OFFSET(ReactionStoich!$E$5:$U$5,BV$2,0))*(TimeStep)*'Composition Moles'!$C55</f>
        <v>0</v>
      </c>
      <c r="BW43" s="19">
        <f ca="1">SUMPRODUCT(ReactionRateK4!$F65:$V65*OFFSET(ReactionStoich!$E$5:$U$5,BW$2,0))*(TimeStep)*'Composition Moles'!$C55</f>
        <v>0</v>
      </c>
    </row>
    <row r="44" spans="1:75">
      <c r="A44">
        <f>ReactionRateK1!A66</f>
        <v>1.7000000000000008</v>
      </c>
      <c r="B44" s="20">
        <f t="shared" ca="1" si="5"/>
        <v>-30486.446517211909</v>
      </c>
      <c r="C44" s="20">
        <f ca="1">'Composition Moles'!BZ56</f>
        <v>143912.97770969846</v>
      </c>
      <c r="D44" s="26">
        <f t="shared" ca="1" si="6"/>
        <v>0.21183945327508424</v>
      </c>
      <c r="F44" s="19">
        <f ca="1">SUMPRODUCT(ReactionRateK4!$F66:$V66*OFFSET(ReactionStoich!$E$5:$U$5,F$2,0))*(TimeStep)*'Composition Moles'!$C56</f>
        <v>-1.0338306958216557</v>
      </c>
      <c r="G44" s="19">
        <f ca="1">SUMPRODUCT(ReactionRateK4!$F66:$V66*OFFSET(ReactionStoich!$E$5:$U$5,G$2,0))*(TimeStep)*'Composition Moles'!$C56</f>
        <v>0</v>
      </c>
      <c r="H44" s="19">
        <f ca="1">SUMPRODUCT(ReactionRateK4!$F66:$V66*OFFSET(ReactionStoich!$E$5:$U$5,H$2,0))*(TimeStep)*'Composition Moles'!$C56</f>
        <v>0.99782603971207851</v>
      </c>
      <c r="I44" s="19">
        <f ca="1">SUMPRODUCT(ReactionRateK4!$F66:$V66*OFFSET(ReactionStoich!$E$5:$U$5,I$2,0))*(TimeStep)*'Composition Moles'!$C56</f>
        <v>3.6004656109577218E-2</v>
      </c>
      <c r="J44" s="19">
        <f ca="1">SUMPRODUCT(ReactionRateK4!$F66:$V66*OFFSET(ReactionStoich!$E$5:$U$5,J$2,0))*(TimeStep)*'Composition Moles'!$C56</f>
        <v>0</v>
      </c>
      <c r="K44" s="19">
        <f ca="1">SUMPRODUCT(ReactionRateK4!$F66:$V66*OFFSET(ReactionStoich!$E$5:$U$5,K$2,0))*(TimeStep)*'Composition Moles'!$C56</f>
        <v>0</v>
      </c>
      <c r="L44" s="19">
        <f ca="1">SUMPRODUCT(ReactionRateK4!$F66:$V66*OFFSET(ReactionStoich!$E$5:$U$5,L$2,0))*(TimeStep)*'Composition Moles'!$C56</f>
        <v>0</v>
      </c>
      <c r="M44" s="19">
        <f ca="1">SUMPRODUCT(ReactionRateK4!$F66:$V66*OFFSET(ReactionStoich!$E$5:$U$5,M$2,0))*(TimeStep)*'Composition Moles'!$C56</f>
        <v>0</v>
      </c>
      <c r="N44" s="19">
        <f ca="1">SUMPRODUCT(ReactionRateK4!$F66:$V66*OFFSET(ReactionStoich!$E$5:$U$5,N$2,0))*(TimeStep)*'Composition Moles'!$C56</f>
        <v>0</v>
      </c>
      <c r="O44" s="19">
        <f ca="1">SUMPRODUCT(ReactionRateK4!$F66:$V66*OFFSET(ReactionStoich!$E$5:$U$5,O$2,0))*(TimeStep)*'Composition Moles'!$C56</f>
        <v>0</v>
      </c>
      <c r="P44" s="19">
        <f ca="1">SUMPRODUCT(ReactionRateK4!$F66:$V66*OFFSET(ReactionStoich!$E$5:$U$5,P$2,0))*(TimeStep)*'Composition Moles'!$C56</f>
        <v>0</v>
      </c>
      <c r="Q44" s="19">
        <f ca="1">SUMPRODUCT(ReactionRateK4!$F66:$V66*OFFSET(ReactionStoich!$E$5:$U$5,Q$2,0))*(TimeStep)*'Composition Moles'!$C56</f>
        <v>0</v>
      </c>
      <c r="R44" s="19">
        <f ca="1">SUMPRODUCT(ReactionRateK4!$F66:$V66*OFFSET(ReactionStoich!$E$5:$U$5,R$2,0))*(TimeStep)*'Composition Moles'!$C56</f>
        <v>0</v>
      </c>
      <c r="S44" s="19">
        <f ca="1">SUMPRODUCT(ReactionRateK4!$F66:$V66*OFFSET(ReactionStoich!$E$5:$U$5,S$2,0))*(TimeStep)*'Composition Moles'!$C56</f>
        <v>7.0248611109946415</v>
      </c>
      <c r="T44" s="19">
        <f ca="1">SUMPRODUCT(ReactionRateK4!$F66:$V66*OFFSET(ReactionStoich!$E$5:$U$5,T$2,0))*(TimeStep)*'Composition Moles'!$C56</f>
        <v>0</v>
      </c>
      <c r="U44" s="19">
        <f ca="1">SUMPRODUCT(ReactionRateK4!$F66:$V66*OFFSET(ReactionStoich!$E$5:$U$5,U$2,0))*(TimeStep)*'Composition Moles'!$C56</f>
        <v>0</v>
      </c>
      <c r="V44" s="19">
        <f ca="1">SUMPRODUCT(ReactionRateK4!$F66:$V66*OFFSET(ReactionStoich!$E$5:$U$5,V$2,0))*(TimeStep)*'Composition Moles'!$C56</f>
        <v>0</v>
      </c>
      <c r="W44" s="19">
        <f ca="1">SUMPRODUCT(ReactionRateK4!$F66:$V66*OFFSET(ReactionStoich!$E$5:$U$5,W$2,0))*(TimeStep)*'Composition Moles'!$C56</f>
        <v>0</v>
      </c>
      <c r="X44" s="19">
        <f ca="1">SUMPRODUCT(ReactionRateK4!$F66:$V66*OFFSET(ReactionStoich!$E$5:$U$5,X$2,0))*(TimeStep)*'Composition Moles'!$C56</f>
        <v>0</v>
      </c>
      <c r="Y44" s="19">
        <f ca="1">SUMPRODUCT(ReactionRateK4!$F66:$V66*OFFSET(ReactionStoich!$E$5:$U$5,Y$2,0))*(TimeStep)*'Composition Moles'!$C56</f>
        <v>-15.677870042079791</v>
      </c>
      <c r="Z44" s="19">
        <f ca="1">SUMPRODUCT(ReactionRateK4!$F66:$V66*OFFSET(ReactionStoich!$E$5:$U$5,Z$2,0))*(TimeStep)*'Composition Moles'!$C56</f>
        <v>0</v>
      </c>
      <c r="AA44" s="19">
        <f ca="1">SUMPRODUCT(ReactionRateK4!$F66:$V66*OFFSET(ReactionStoich!$E$5:$U$5,AA$2,0))*(TimeStep)*'Composition Moles'!$C56</f>
        <v>0</v>
      </c>
      <c r="AB44" s="19">
        <f ca="1">SUMPRODUCT(ReactionRateK4!$F66:$V66*OFFSET(ReactionStoich!$E$5:$U$5,AB$2,0))*(TimeStep)*'Composition Moles'!$C56</f>
        <v>0</v>
      </c>
      <c r="AC44" s="19">
        <f ca="1">SUMPRODUCT(ReactionRateK4!$F66:$V66*OFFSET(ReactionStoich!$E$5:$U$5,AC$2,0))*(TimeStep)*'Composition Moles'!$C56</f>
        <v>0</v>
      </c>
      <c r="AD44" s="19">
        <f ca="1">SUMPRODUCT(ReactionRateK4!$F66:$V66*OFFSET(ReactionStoich!$E$5:$U$5,AD$2,0))*(TimeStep)*'Composition Moles'!$C56</f>
        <v>0</v>
      </c>
      <c r="AE44" s="19">
        <f ca="1">SUMPRODUCT(ReactionRateK4!$F66:$V66*OFFSET(ReactionStoich!$E$5:$U$5,AE$2,0))*(TimeStep)*'Composition Moles'!$C56</f>
        <v>0</v>
      </c>
      <c r="AF44" s="19">
        <f ca="1">SUMPRODUCT(ReactionRateK4!$F66:$V66*OFFSET(ReactionStoich!$E$5:$U$5,AF$2,0))*(TimeStep)*'Composition Moles'!$C56</f>
        <v>0</v>
      </c>
      <c r="AG44" s="19">
        <f ca="1">SUMPRODUCT(ReactionRateK4!$F66:$V66*OFFSET(ReactionStoich!$E$5:$U$5,AG$2,0))*(TimeStep)*'Composition Moles'!$C56</f>
        <v>-2.9592117139574714E-2</v>
      </c>
      <c r="AH44" s="19">
        <f ca="1">SUMPRODUCT(ReactionRateK4!$F66:$V66*OFFSET(ReactionStoich!$E$5:$U$5,AH$2,0))*(TimeStep)*'Composition Moles'!$C56</f>
        <v>3.651691494003253</v>
      </c>
      <c r="AI44" s="19">
        <f ca="1">SUMPRODUCT(ReactionRateK4!$F66:$V66*OFFSET(ReactionStoich!$E$5:$U$5,AI$2,0))*(TimeStep)*'Composition Moles'!$C56</f>
        <v>6.0029635672328165</v>
      </c>
      <c r="AJ44" s="19">
        <f ca="1">SUMPRODUCT(ReactionRateK4!$F66:$V66*OFFSET(ReactionStoich!$E$5:$U$5,AJ$2,0))*(TimeStep)*'Composition Moles'!$C56</f>
        <v>2.7597598548320463</v>
      </c>
      <c r="AK44" s="19">
        <f ca="1">SUMPRODUCT(ReactionRateK4!$F66:$V66*OFFSET(ReactionStoich!$E$5:$U$5,AK$2,0))*(TimeStep)*'Composition Moles'!$C56</f>
        <v>0</v>
      </c>
      <c r="AL44" s="19">
        <f ca="1">SUMPRODUCT(ReactionRateK4!$F66:$V66*OFFSET(ReactionStoich!$E$5:$U$5,AL$2,0))*(TimeStep)*'Composition Moles'!$C56</f>
        <v>0</v>
      </c>
      <c r="AM44" s="19">
        <f ca="1">SUMPRODUCT(ReactionRateK4!$F66:$V66*OFFSET(ReactionStoich!$E$5:$U$5,AM$2,0))*(TimeStep)*'Composition Moles'!$C56</f>
        <v>0</v>
      </c>
      <c r="AN44" s="19">
        <f ca="1">SUMPRODUCT(ReactionRateK4!$F66:$V66*OFFSET(ReactionStoich!$E$5:$U$5,AN$2,0))*(TimeStep)*'Composition Moles'!$C56</f>
        <v>0</v>
      </c>
      <c r="AO44" s="19">
        <f ca="1">SUMPRODUCT(ReactionRateK4!$F66:$V66*OFFSET(ReactionStoich!$E$5:$U$5,AO$2,0))*(TimeStep)*'Composition Moles'!$C56</f>
        <v>-3.6004656109577218E-2</v>
      </c>
      <c r="AP44" s="19">
        <f ca="1">SUMPRODUCT(ReactionRateK4!$F66:$V66*OFFSET(ReactionStoich!$E$5:$U$5,AP$2,0))*(TimeStep)*'Composition Moles'!$C56</f>
        <v>-0.87872664364196329</v>
      </c>
      <c r="AQ44" s="19">
        <f ca="1">SUMPRODUCT(ReactionRateK4!$F66:$V66*OFFSET(ReactionStoich!$E$5:$U$5,AQ$2,0))*(TimeStep)*'Composition Moles'!$C56</f>
        <v>0</v>
      </c>
      <c r="AR44" s="19">
        <f ca="1">SUMPRODUCT(ReactionRateK4!$F66:$V66*OFFSET(ReactionStoich!$E$5:$U$5,AR$2,0))*(TimeStep)*'Composition Moles'!$C56</f>
        <v>0</v>
      </c>
      <c r="AS44" s="19">
        <f ca="1">SUMPRODUCT(ReactionRateK4!$F66:$V66*OFFSET(ReactionStoich!$E$5:$U$5,AS$2,0))*(TimeStep)*'Composition Moles'!$C56</f>
        <v>-0.93902752269728484</v>
      </c>
      <c r="AT44" s="19">
        <f ca="1">SUMPRODUCT(ReactionRateK4!$F66:$V66*OFFSET(ReactionStoich!$E$5:$U$5,AT$2,0))*(TimeStep)*'Composition Moles'!$C56</f>
        <v>-0.93902752269728484</v>
      </c>
      <c r="AU44" s="19">
        <f ca="1">SUMPRODUCT(ReactionRateK4!$F66:$V66*OFFSET(ReactionStoich!$E$5:$U$5,AU$2,0))*(TimeStep)*'Composition Moles'!$C56</f>
        <v>-0.93902752269728484</v>
      </c>
      <c r="AV44" s="19">
        <f ca="1">SUMPRODUCT(ReactionRateK4!$F66:$V66*OFFSET(ReactionStoich!$E$5:$U$5,AV$2,0))*(TimeStep)*'Composition Moles'!$C56</f>
        <v>0</v>
      </c>
      <c r="AW44" s="19">
        <f ca="1">SUMPRODUCT(ReactionRateK4!$F66:$V66*OFFSET(ReactionStoich!$E$5:$U$5,AW$2,0))*(TimeStep)*'Composition Moles'!$C56</f>
        <v>0</v>
      </c>
      <c r="AX44" s="19">
        <f ca="1">SUMPRODUCT(ReactionRateK4!$F66:$V66*OFFSET(ReactionStoich!$E$5:$U$5,AX$2,0))*(TimeStep)*'Composition Moles'!$C56</f>
        <v>0</v>
      </c>
      <c r="AY44" s="19">
        <f ca="1">SUMPRODUCT(ReactionRateK4!$F66:$V66*OFFSET(ReactionStoich!$E$5:$U$5,AY$2,0))*(TimeStep)*'Composition Moles'!$C56</f>
        <v>0</v>
      </c>
      <c r="AZ44" s="19">
        <f ca="1">SUMPRODUCT(ReactionRateK4!$F66:$V66*OFFSET(ReactionStoich!$E$5:$U$5,AZ$2,0))*(TimeStep)*'Composition Moles'!$C56</f>
        <v>0</v>
      </c>
      <c r="BA44" s="19">
        <f ca="1">SUMPRODUCT(ReactionRateK4!$F66:$V66*OFFSET(ReactionStoich!$E$5:$U$5,BA$2,0))*(TimeStep)*'Composition Moles'!$C56</f>
        <v>0</v>
      </c>
      <c r="BB44" s="19">
        <f ca="1">SUMPRODUCT(ReactionRateK4!$F66:$V66*OFFSET(ReactionStoich!$E$5:$U$5,BB$2,0))*(TimeStep)*'Composition Moles'!$C56</f>
        <v>0</v>
      </c>
      <c r="BC44" s="19">
        <f ca="1">SUMPRODUCT(ReactionRateK4!$F66:$V66*OFFSET(ReactionStoich!$E$5:$U$5,BC$2,0))*(TimeStep)*'Composition Moles'!$C56</f>
        <v>0</v>
      </c>
      <c r="BD44" s="19">
        <f ca="1">SUMPRODUCT(ReactionRateK4!$F66:$V66*OFFSET(ReactionStoich!$E$5:$U$5,BD$2,0))*(TimeStep)*'Composition Moles'!$C56</f>
        <v>0</v>
      </c>
      <c r="BE44" s="19">
        <f ca="1">SUMPRODUCT(ReactionRateK4!$F66:$V66*OFFSET(ReactionStoich!$E$5:$U$5,BE$2,0))*(TimeStep)*'Composition Moles'!$C56</f>
        <v>0</v>
      </c>
      <c r="BF44" s="19">
        <f ca="1">SUMPRODUCT(ReactionRateK4!$F66:$V66*OFFSET(ReactionStoich!$E$5:$U$5,BF$2,0))*(TimeStep)*'Composition Moles'!$C56</f>
        <v>0</v>
      </c>
      <c r="BG44" s="19">
        <f ca="1">SUMPRODUCT(ReactionRateK4!$F66:$V66*OFFSET(ReactionStoich!$E$5:$U$5,BG$2,0))*(TimeStep)*'Composition Moles'!$C56</f>
        <v>0</v>
      </c>
      <c r="BH44" s="19">
        <f ca="1">SUMPRODUCT(ReactionRateK4!$F66:$V66*OFFSET(ReactionStoich!$E$5:$U$5,BH$2,0))*(TimeStep)*'Composition Moles'!$C56</f>
        <v>0</v>
      </c>
      <c r="BI44" s="19">
        <f ca="1">SUMPRODUCT(ReactionRateK4!$F66:$V66*OFFSET(ReactionStoich!$E$5:$U$5,BI$2,0))*(TimeStep)*'Composition Moles'!$C56</f>
        <v>0</v>
      </c>
      <c r="BJ44" s="19">
        <f ca="1">SUMPRODUCT(ReactionRateK4!$F66:$V66*OFFSET(ReactionStoich!$E$5:$U$5,BJ$2,0))*(TimeStep)*'Composition Moles'!$C56</f>
        <v>0</v>
      </c>
      <c r="BK44" s="19">
        <f ca="1">SUMPRODUCT(ReactionRateK4!$F66:$V66*OFFSET(ReactionStoich!$E$5:$U$5,BK$2,0))*(TimeStep)*'Composition Moles'!$C56</f>
        <v>0</v>
      </c>
      <c r="BL44" s="19">
        <f ca="1">SUMPRODUCT(ReactionRateK4!$F66:$V66*OFFSET(ReactionStoich!$E$5:$U$5,BL$2,0))*(TimeStep)*'Composition Moles'!$C56</f>
        <v>0</v>
      </c>
      <c r="BM44" s="19">
        <f ca="1">SUMPRODUCT(ReactionRateK4!$F66:$V66*OFFSET(ReactionStoich!$E$5:$U$5,BM$2,0))*(TimeStep)*'Composition Moles'!$C56</f>
        <v>0</v>
      </c>
      <c r="BN44" s="19">
        <f ca="1">SUMPRODUCT(ReactionRateK4!$F66:$V66*OFFSET(ReactionStoich!$E$5:$U$5,BN$2,0))*(TimeStep)*'Composition Moles'!$C56</f>
        <v>0</v>
      </c>
      <c r="BO44" s="19">
        <f ca="1">SUMPRODUCT(ReactionRateK4!$F66:$V66*OFFSET(ReactionStoich!$E$5:$U$5,BO$2,0))*(TimeStep)*'Composition Moles'!$C56</f>
        <v>0</v>
      </c>
      <c r="BP44" s="19">
        <f ca="1">SUMPRODUCT(ReactionRateK4!$F66:$V66*OFFSET(ReactionStoich!$E$5:$U$5,BP$2,0))*(TimeStep)*'Composition Moles'!$C56</f>
        <v>0</v>
      </c>
      <c r="BQ44" s="19">
        <f ca="1">SUMPRODUCT(ReactionRateK4!$F66:$V66*OFFSET(ReactionStoich!$E$5:$U$5,BQ$2,0))*(TimeStep)*'Composition Moles'!$C56</f>
        <v>0</v>
      </c>
      <c r="BR44" s="19">
        <f ca="1">SUMPRODUCT(ReactionRateK4!$F66:$V66*OFFSET(ReactionStoich!$E$5:$U$5,BR$2,0))*(TimeStep)*'Composition Moles'!$C56</f>
        <v>0</v>
      </c>
      <c r="BS44" s="19">
        <f ca="1">SUMPRODUCT(ReactionRateK4!$F66:$V66*OFFSET(ReactionStoich!$E$5:$U$5,BS$2,0))*(TimeStep)*'Composition Moles'!$C56</f>
        <v>0</v>
      </c>
      <c r="BT44" s="19">
        <f ca="1">SUMPRODUCT(ReactionRateK4!$F66:$V66*OFFSET(ReactionStoich!$E$5:$U$5,BT$2,0))*(TimeStep)*'Composition Moles'!$C56</f>
        <v>0</v>
      </c>
      <c r="BU44" s="19">
        <f ca="1">SUMPRODUCT(ReactionRateK4!$F66:$V66*OFFSET(ReactionStoich!$E$5:$U$5,BU$2,0))*(TimeStep)*'Composition Moles'!$C56</f>
        <v>0</v>
      </c>
      <c r="BV44" s="19">
        <f ca="1">SUMPRODUCT(ReactionRateK4!$F66:$V66*OFFSET(ReactionStoich!$E$5:$U$5,BV$2,0))*(TimeStep)*'Composition Moles'!$C56</f>
        <v>0</v>
      </c>
      <c r="BW44" s="19">
        <f ca="1">SUMPRODUCT(ReactionRateK4!$F66:$V66*OFFSET(ReactionStoich!$E$5:$U$5,BW$2,0))*(TimeStep)*'Composition Moles'!$C56</f>
        <v>0</v>
      </c>
    </row>
    <row r="45" spans="1:75">
      <c r="A45">
        <f>ReactionRateK1!A67</f>
        <v>1.7500000000000009</v>
      </c>
      <c r="B45" s="20">
        <f t="shared" ca="1" si="5"/>
        <v>-28734.934435842239</v>
      </c>
      <c r="C45" s="20">
        <f ca="1">'Composition Moles'!BZ57</f>
        <v>143927.31480892759</v>
      </c>
      <c r="D45" s="26">
        <f t="shared" ca="1" si="6"/>
        <v>0.1996489302533688</v>
      </c>
      <c r="F45" s="19">
        <f ca="1">SUMPRODUCT(ReactionRateK4!$F67:$V67*OFFSET(ReactionStoich!$E$5:$U$5,F$2,0))*(TimeStep)*'Composition Moles'!$C57</f>
        <v>-0.96840894385341525</v>
      </c>
      <c r="G45" s="19">
        <f ca="1">SUMPRODUCT(ReactionRateK4!$F67:$V67*OFFSET(ReactionStoich!$E$5:$U$5,G$2,0))*(TimeStep)*'Composition Moles'!$C57</f>
        <v>0</v>
      </c>
      <c r="H45" s="19">
        <f ca="1">SUMPRODUCT(ReactionRateK4!$F67:$V67*OFFSET(ReactionStoich!$E$5:$U$5,H$2,0))*(TimeStep)*'Composition Moles'!$C57</f>
        <v>0.93600326379984911</v>
      </c>
      <c r="I45" s="19">
        <f ca="1">SUMPRODUCT(ReactionRateK4!$F67:$V67*OFFSET(ReactionStoich!$E$5:$U$5,I$2,0))*(TimeStep)*'Composition Moles'!$C57</f>
        <v>3.2405680053566192E-2</v>
      </c>
      <c r="J45" s="19">
        <f ca="1">SUMPRODUCT(ReactionRateK4!$F67:$V67*OFFSET(ReactionStoich!$E$5:$U$5,J$2,0))*(TimeStep)*'Composition Moles'!$C57</f>
        <v>0</v>
      </c>
      <c r="K45" s="19">
        <f ca="1">SUMPRODUCT(ReactionRateK4!$F67:$V67*OFFSET(ReactionStoich!$E$5:$U$5,K$2,0))*(TimeStep)*'Composition Moles'!$C57</f>
        <v>0</v>
      </c>
      <c r="L45" s="19">
        <f ca="1">SUMPRODUCT(ReactionRateK4!$F67:$V67*OFFSET(ReactionStoich!$E$5:$U$5,L$2,0))*(TimeStep)*'Composition Moles'!$C57</f>
        <v>0</v>
      </c>
      <c r="M45" s="19">
        <f ca="1">SUMPRODUCT(ReactionRateK4!$F67:$V67*OFFSET(ReactionStoich!$E$5:$U$5,M$2,0))*(TimeStep)*'Composition Moles'!$C57</f>
        <v>0</v>
      </c>
      <c r="N45" s="19">
        <f ca="1">SUMPRODUCT(ReactionRateK4!$F67:$V67*OFFSET(ReactionStoich!$E$5:$U$5,N$2,0))*(TimeStep)*'Composition Moles'!$C57</f>
        <v>0</v>
      </c>
      <c r="O45" s="19">
        <f ca="1">SUMPRODUCT(ReactionRateK4!$F67:$V67*OFFSET(ReactionStoich!$E$5:$U$5,O$2,0))*(TimeStep)*'Composition Moles'!$C57</f>
        <v>0</v>
      </c>
      <c r="P45" s="19">
        <f ca="1">SUMPRODUCT(ReactionRateK4!$F67:$V67*OFFSET(ReactionStoich!$E$5:$U$5,P$2,0))*(TimeStep)*'Composition Moles'!$C57</f>
        <v>0</v>
      </c>
      <c r="Q45" s="19">
        <f ca="1">SUMPRODUCT(ReactionRateK4!$F67:$V67*OFFSET(ReactionStoich!$E$5:$U$5,Q$2,0))*(TimeStep)*'Composition Moles'!$C57</f>
        <v>0</v>
      </c>
      <c r="R45" s="19">
        <f ca="1">SUMPRODUCT(ReactionRateK4!$F67:$V67*OFFSET(ReactionStoich!$E$5:$U$5,R$2,0))*(TimeStep)*'Composition Moles'!$C57</f>
        <v>0</v>
      </c>
      <c r="S45" s="19">
        <f ca="1">SUMPRODUCT(ReactionRateK4!$F67:$V67*OFFSET(ReactionStoich!$E$5:$U$5,S$2,0))*(TimeStep)*'Composition Moles'!$C57</f>
        <v>6.8777399828212893</v>
      </c>
      <c r="T45" s="19">
        <f ca="1">SUMPRODUCT(ReactionRateK4!$F67:$V67*OFFSET(ReactionStoich!$E$5:$U$5,T$2,0))*(TimeStep)*'Composition Moles'!$C57</f>
        <v>0</v>
      </c>
      <c r="U45" s="19">
        <f ca="1">SUMPRODUCT(ReactionRateK4!$F67:$V67*OFFSET(ReactionStoich!$E$5:$U$5,U$2,0))*(TimeStep)*'Composition Moles'!$C57</f>
        <v>0</v>
      </c>
      <c r="V45" s="19">
        <f ca="1">SUMPRODUCT(ReactionRateK4!$F67:$V67*OFFSET(ReactionStoich!$E$5:$U$5,V$2,0))*(TimeStep)*'Composition Moles'!$C57</f>
        <v>0</v>
      </c>
      <c r="W45" s="19">
        <f ca="1">SUMPRODUCT(ReactionRateK4!$F67:$V67*OFFSET(ReactionStoich!$E$5:$U$5,W$2,0))*(TimeStep)*'Composition Moles'!$C57</f>
        <v>0</v>
      </c>
      <c r="X45" s="19">
        <f ca="1">SUMPRODUCT(ReactionRateK4!$F67:$V67*OFFSET(ReactionStoich!$E$5:$U$5,X$2,0))*(TimeStep)*'Composition Moles'!$C57</f>
        <v>0</v>
      </c>
      <c r="Y45" s="19">
        <f ca="1">SUMPRODUCT(ReactionRateK4!$F67:$V67*OFFSET(ReactionStoich!$E$5:$U$5,Y$2,0))*(TimeStep)*'Composition Moles'!$C57</f>
        <v>-15.405843074750198</v>
      </c>
      <c r="Z45" s="19">
        <f ca="1">SUMPRODUCT(ReactionRateK4!$F67:$V67*OFFSET(ReactionStoich!$E$5:$U$5,Z$2,0))*(TimeStep)*'Composition Moles'!$C57</f>
        <v>0</v>
      </c>
      <c r="AA45" s="19">
        <f ca="1">SUMPRODUCT(ReactionRateK4!$F67:$V67*OFFSET(ReactionStoich!$E$5:$U$5,AA$2,0))*(TimeStep)*'Composition Moles'!$C57</f>
        <v>0</v>
      </c>
      <c r="AB45" s="19">
        <f ca="1">SUMPRODUCT(ReactionRateK4!$F67:$V67*OFFSET(ReactionStoich!$E$5:$U$5,AB$2,0))*(TimeStep)*'Composition Moles'!$C57</f>
        <v>0</v>
      </c>
      <c r="AC45" s="19">
        <f ca="1">SUMPRODUCT(ReactionRateK4!$F67:$V67*OFFSET(ReactionStoich!$E$5:$U$5,AC$2,0))*(TimeStep)*'Composition Moles'!$C57</f>
        <v>0</v>
      </c>
      <c r="AD45" s="19">
        <f ca="1">SUMPRODUCT(ReactionRateK4!$F67:$V67*OFFSET(ReactionStoich!$E$5:$U$5,AD$2,0))*(TimeStep)*'Composition Moles'!$C57</f>
        <v>0</v>
      </c>
      <c r="AE45" s="19">
        <f ca="1">SUMPRODUCT(ReactionRateK4!$F67:$V67*OFFSET(ReactionStoich!$E$5:$U$5,AE$2,0))*(TimeStep)*'Composition Moles'!$C57</f>
        <v>0</v>
      </c>
      <c r="AF45" s="19">
        <f ca="1">SUMPRODUCT(ReactionRateK4!$F67:$V67*OFFSET(ReactionStoich!$E$5:$U$5,AF$2,0))*(TimeStep)*'Composition Moles'!$C57</f>
        <v>0</v>
      </c>
      <c r="AG45" s="19">
        <f ca="1">SUMPRODUCT(ReactionRateK4!$F67:$V67*OFFSET(ReactionStoich!$E$5:$U$5,AG$2,0))*(TimeStep)*'Composition Moles'!$C57</f>
        <v>-3.3693057087419272E-2</v>
      </c>
      <c r="AH45" s="19">
        <f ca="1">SUMPRODUCT(ReactionRateK4!$F67:$V67*OFFSET(ReactionStoich!$E$5:$U$5,AH$2,0))*(TimeStep)*'Composition Moles'!$C57</f>
        <v>3.4358069898923302</v>
      </c>
      <c r="AI45" s="19">
        <f ca="1">SUMPRODUCT(ReactionRateK4!$F67:$V67*OFFSET(ReactionStoich!$E$5:$U$5,AI$2,0))*(TimeStep)*'Composition Moles'!$C57</f>
        <v>6.0330889306015489</v>
      </c>
      <c r="AJ45" s="19">
        <f ca="1">SUMPRODUCT(ReactionRateK4!$F67:$V67*OFFSET(ReactionStoich!$E$5:$U$5,AJ$2,0))*(TimeStep)*'Composition Moles'!$C57</f>
        <v>2.7124869053904641</v>
      </c>
      <c r="AK45" s="19">
        <f ca="1">SUMPRODUCT(ReactionRateK4!$F67:$V67*OFFSET(ReactionStoich!$E$5:$U$5,AK$2,0))*(TimeStep)*'Composition Moles'!$C57</f>
        <v>0</v>
      </c>
      <c r="AL45" s="19">
        <f ca="1">SUMPRODUCT(ReactionRateK4!$F67:$V67*OFFSET(ReactionStoich!$E$5:$U$5,AL$2,0))*(TimeStep)*'Composition Moles'!$C57</f>
        <v>0</v>
      </c>
      <c r="AM45" s="19">
        <f ca="1">SUMPRODUCT(ReactionRateK4!$F67:$V67*OFFSET(ReactionStoich!$E$5:$U$5,AM$2,0))*(TimeStep)*'Composition Moles'!$C57</f>
        <v>0</v>
      </c>
      <c r="AN45" s="19">
        <f ca="1">SUMPRODUCT(ReactionRateK4!$F67:$V67*OFFSET(ReactionStoich!$E$5:$U$5,AN$2,0))*(TimeStep)*'Composition Moles'!$C57</f>
        <v>0</v>
      </c>
      <c r="AO45" s="19">
        <f ca="1">SUMPRODUCT(ReactionRateK4!$F67:$V67*OFFSET(ReactionStoich!$E$5:$U$5,AO$2,0))*(TimeStep)*'Composition Moles'!$C57</f>
        <v>-3.2405680053566192E-2</v>
      </c>
      <c r="AP45" s="19">
        <f ca="1">SUMPRODUCT(ReactionRateK4!$F67:$V67*OFFSET(ReactionStoich!$E$5:$U$5,AP$2,0))*(TimeStep)*'Composition Moles'!$C57</f>
        <v>-0.83266222032056947</v>
      </c>
      <c r="AQ45" s="19">
        <f ca="1">SUMPRODUCT(ReactionRateK4!$F67:$V67*OFFSET(ReactionStoich!$E$5:$U$5,AQ$2,0))*(TimeStep)*'Composition Moles'!$C57</f>
        <v>0</v>
      </c>
      <c r="AR45" s="19">
        <f ca="1">SUMPRODUCT(ReactionRateK4!$F67:$V67*OFFSET(ReactionStoich!$E$5:$U$5,AR$2,0))*(TimeStep)*'Composition Moles'!$C57</f>
        <v>0</v>
      </c>
      <c r="AS45" s="19">
        <f ca="1">SUMPRODUCT(ReactionRateK4!$F67:$V67*OFFSET(ReactionStoich!$E$5:$U$5,AS$2,0))*(TimeStep)*'Composition Moles'!$C57</f>
        <v>-0.91817292549796015</v>
      </c>
      <c r="AT45" s="19">
        <f ca="1">SUMPRODUCT(ReactionRateK4!$F67:$V67*OFFSET(ReactionStoich!$E$5:$U$5,AT$2,0))*(TimeStep)*'Composition Moles'!$C57</f>
        <v>-0.91817292549796015</v>
      </c>
      <c r="AU45" s="19">
        <f ca="1">SUMPRODUCT(ReactionRateK4!$F67:$V67*OFFSET(ReactionStoich!$E$5:$U$5,AU$2,0))*(TimeStep)*'Composition Moles'!$C57</f>
        <v>-0.91817292549796015</v>
      </c>
      <c r="AV45" s="19">
        <f ca="1">SUMPRODUCT(ReactionRateK4!$F67:$V67*OFFSET(ReactionStoich!$E$5:$U$5,AV$2,0))*(TimeStep)*'Composition Moles'!$C57</f>
        <v>0</v>
      </c>
      <c r="AW45" s="19">
        <f ca="1">SUMPRODUCT(ReactionRateK4!$F67:$V67*OFFSET(ReactionStoich!$E$5:$U$5,AW$2,0))*(TimeStep)*'Composition Moles'!$C57</f>
        <v>0</v>
      </c>
      <c r="AX45" s="19">
        <f ca="1">SUMPRODUCT(ReactionRateK4!$F67:$V67*OFFSET(ReactionStoich!$E$5:$U$5,AX$2,0))*(TimeStep)*'Composition Moles'!$C57</f>
        <v>0</v>
      </c>
      <c r="AY45" s="19">
        <f ca="1">SUMPRODUCT(ReactionRateK4!$F67:$V67*OFFSET(ReactionStoich!$E$5:$U$5,AY$2,0))*(TimeStep)*'Composition Moles'!$C57</f>
        <v>0</v>
      </c>
      <c r="AZ45" s="19">
        <f ca="1">SUMPRODUCT(ReactionRateK4!$F67:$V67*OFFSET(ReactionStoich!$E$5:$U$5,AZ$2,0))*(TimeStep)*'Composition Moles'!$C57</f>
        <v>0</v>
      </c>
      <c r="BA45" s="19">
        <f ca="1">SUMPRODUCT(ReactionRateK4!$F67:$V67*OFFSET(ReactionStoich!$E$5:$U$5,BA$2,0))*(TimeStep)*'Composition Moles'!$C57</f>
        <v>0</v>
      </c>
      <c r="BB45" s="19">
        <f ca="1">SUMPRODUCT(ReactionRateK4!$F67:$V67*OFFSET(ReactionStoich!$E$5:$U$5,BB$2,0))*(TimeStep)*'Composition Moles'!$C57</f>
        <v>0</v>
      </c>
      <c r="BC45" s="19">
        <f ca="1">SUMPRODUCT(ReactionRateK4!$F67:$V67*OFFSET(ReactionStoich!$E$5:$U$5,BC$2,0))*(TimeStep)*'Composition Moles'!$C57</f>
        <v>0</v>
      </c>
      <c r="BD45" s="19">
        <f ca="1">SUMPRODUCT(ReactionRateK4!$F67:$V67*OFFSET(ReactionStoich!$E$5:$U$5,BD$2,0))*(TimeStep)*'Composition Moles'!$C57</f>
        <v>0</v>
      </c>
      <c r="BE45" s="19">
        <f ca="1">SUMPRODUCT(ReactionRateK4!$F67:$V67*OFFSET(ReactionStoich!$E$5:$U$5,BE$2,0))*(TimeStep)*'Composition Moles'!$C57</f>
        <v>0</v>
      </c>
      <c r="BF45" s="19">
        <f ca="1">SUMPRODUCT(ReactionRateK4!$F67:$V67*OFFSET(ReactionStoich!$E$5:$U$5,BF$2,0))*(TimeStep)*'Composition Moles'!$C57</f>
        <v>0</v>
      </c>
      <c r="BG45" s="19">
        <f ca="1">SUMPRODUCT(ReactionRateK4!$F67:$V67*OFFSET(ReactionStoich!$E$5:$U$5,BG$2,0))*(TimeStep)*'Composition Moles'!$C57</f>
        <v>0</v>
      </c>
      <c r="BH45" s="19">
        <f ca="1">SUMPRODUCT(ReactionRateK4!$F67:$V67*OFFSET(ReactionStoich!$E$5:$U$5,BH$2,0))*(TimeStep)*'Composition Moles'!$C57</f>
        <v>0</v>
      </c>
      <c r="BI45" s="19">
        <f ca="1">SUMPRODUCT(ReactionRateK4!$F67:$V67*OFFSET(ReactionStoich!$E$5:$U$5,BI$2,0))*(TimeStep)*'Composition Moles'!$C57</f>
        <v>0</v>
      </c>
      <c r="BJ45" s="19">
        <f ca="1">SUMPRODUCT(ReactionRateK4!$F67:$V67*OFFSET(ReactionStoich!$E$5:$U$5,BJ$2,0))*(TimeStep)*'Composition Moles'!$C57</f>
        <v>0</v>
      </c>
      <c r="BK45" s="19">
        <f ca="1">SUMPRODUCT(ReactionRateK4!$F67:$V67*OFFSET(ReactionStoich!$E$5:$U$5,BK$2,0))*(TimeStep)*'Composition Moles'!$C57</f>
        <v>0</v>
      </c>
      <c r="BL45" s="19">
        <f ca="1">SUMPRODUCT(ReactionRateK4!$F67:$V67*OFFSET(ReactionStoich!$E$5:$U$5,BL$2,0))*(TimeStep)*'Composition Moles'!$C57</f>
        <v>0</v>
      </c>
      <c r="BM45" s="19">
        <f ca="1">SUMPRODUCT(ReactionRateK4!$F67:$V67*OFFSET(ReactionStoich!$E$5:$U$5,BM$2,0))*(TimeStep)*'Composition Moles'!$C57</f>
        <v>0</v>
      </c>
      <c r="BN45" s="19">
        <f ca="1">SUMPRODUCT(ReactionRateK4!$F67:$V67*OFFSET(ReactionStoich!$E$5:$U$5,BN$2,0))*(TimeStep)*'Composition Moles'!$C57</f>
        <v>0</v>
      </c>
      <c r="BO45" s="19">
        <f ca="1">SUMPRODUCT(ReactionRateK4!$F67:$V67*OFFSET(ReactionStoich!$E$5:$U$5,BO$2,0))*(TimeStep)*'Composition Moles'!$C57</f>
        <v>0</v>
      </c>
      <c r="BP45" s="19">
        <f ca="1">SUMPRODUCT(ReactionRateK4!$F67:$V67*OFFSET(ReactionStoich!$E$5:$U$5,BP$2,0))*(TimeStep)*'Composition Moles'!$C57</f>
        <v>0</v>
      </c>
      <c r="BQ45" s="19">
        <f ca="1">SUMPRODUCT(ReactionRateK4!$F67:$V67*OFFSET(ReactionStoich!$E$5:$U$5,BQ$2,0))*(TimeStep)*'Composition Moles'!$C57</f>
        <v>0</v>
      </c>
      <c r="BR45" s="19">
        <f ca="1">SUMPRODUCT(ReactionRateK4!$F67:$V67*OFFSET(ReactionStoich!$E$5:$U$5,BR$2,0))*(TimeStep)*'Composition Moles'!$C57</f>
        <v>0</v>
      </c>
      <c r="BS45" s="19">
        <f ca="1">SUMPRODUCT(ReactionRateK4!$F67:$V67*OFFSET(ReactionStoich!$E$5:$U$5,BS$2,0))*(TimeStep)*'Composition Moles'!$C57</f>
        <v>0</v>
      </c>
      <c r="BT45" s="19">
        <f ca="1">SUMPRODUCT(ReactionRateK4!$F67:$V67*OFFSET(ReactionStoich!$E$5:$U$5,BT$2,0))*(TimeStep)*'Composition Moles'!$C57</f>
        <v>0</v>
      </c>
      <c r="BU45" s="19">
        <f ca="1">SUMPRODUCT(ReactionRateK4!$F67:$V67*OFFSET(ReactionStoich!$E$5:$U$5,BU$2,0))*(TimeStep)*'Composition Moles'!$C57</f>
        <v>0</v>
      </c>
      <c r="BV45" s="19">
        <f ca="1">SUMPRODUCT(ReactionRateK4!$F67:$V67*OFFSET(ReactionStoich!$E$5:$U$5,BV$2,0))*(TimeStep)*'Composition Moles'!$C57</f>
        <v>0</v>
      </c>
      <c r="BW45" s="19">
        <f ca="1">SUMPRODUCT(ReactionRateK4!$F67:$V67*OFFSET(ReactionStoich!$E$5:$U$5,BW$2,0))*(TimeStep)*'Composition Moles'!$C57</f>
        <v>0</v>
      </c>
    </row>
    <row r="46" spans="1:75">
      <c r="A46">
        <f>ReactionRateK1!A68</f>
        <v>1.8000000000000009</v>
      </c>
      <c r="B46" s="20">
        <f t="shared" ca="1" si="5"/>
        <v>-27074.792209450083</v>
      </c>
      <c r="C46" s="20">
        <f ca="1">'Composition Moles'!BZ58</f>
        <v>143941.49443560367</v>
      </c>
      <c r="D46" s="26">
        <f t="shared" ca="1" si="6"/>
        <v>0.18809581153517038</v>
      </c>
      <c r="F46" s="19">
        <f ca="1">SUMPRODUCT(ReactionRateK4!$F68:$V68*OFFSET(ReactionStoich!$E$5:$U$5,F$2,0))*(TimeStep)*'Composition Moles'!$C58</f>
        <v>-0.90700751398916912</v>
      </c>
      <c r="G46" s="19">
        <f ca="1">SUMPRODUCT(ReactionRateK4!$F68:$V68*OFFSET(ReactionStoich!$E$5:$U$5,G$2,0))*(TimeStep)*'Composition Moles'!$C58</f>
        <v>0</v>
      </c>
      <c r="H46" s="19">
        <f ca="1">SUMPRODUCT(ReactionRateK4!$F68:$V68*OFFSET(ReactionStoich!$E$5:$U$5,H$2,0))*(TimeStep)*'Composition Moles'!$C58</f>
        <v>0.87782433747788735</v>
      </c>
      <c r="I46" s="19">
        <f ca="1">SUMPRODUCT(ReactionRateK4!$F68:$V68*OFFSET(ReactionStoich!$E$5:$U$5,I$2,0))*(TimeStep)*'Composition Moles'!$C58</f>
        <v>2.9183176511281717E-2</v>
      </c>
      <c r="J46" s="19">
        <f ca="1">SUMPRODUCT(ReactionRateK4!$F68:$V68*OFFSET(ReactionStoich!$E$5:$U$5,J$2,0))*(TimeStep)*'Composition Moles'!$C58</f>
        <v>0</v>
      </c>
      <c r="K46" s="19">
        <f ca="1">SUMPRODUCT(ReactionRateK4!$F68:$V68*OFFSET(ReactionStoich!$E$5:$U$5,K$2,0))*(TimeStep)*'Composition Moles'!$C58</f>
        <v>0</v>
      </c>
      <c r="L46" s="19">
        <f ca="1">SUMPRODUCT(ReactionRateK4!$F68:$V68*OFFSET(ReactionStoich!$E$5:$U$5,L$2,0))*(TimeStep)*'Composition Moles'!$C58</f>
        <v>0</v>
      </c>
      <c r="M46" s="19">
        <f ca="1">SUMPRODUCT(ReactionRateK4!$F68:$V68*OFFSET(ReactionStoich!$E$5:$U$5,M$2,0))*(TimeStep)*'Composition Moles'!$C58</f>
        <v>0</v>
      </c>
      <c r="N46" s="19">
        <f ca="1">SUMPRODUCT(ReactionRateK4!$F68:$V68*OFFSET(ReactionStoich!$E$5:$U$5,N$2,0))*(TimeStep)*'Composition Moles'!$C58</f>
        <v>0</v>
      </c>
      <c r="O46" s="19">
        <f ca="1">SUMPRODUCT(ReactionRateK4!$F68:$V68*OFFSET(ReactionStoich!$E$5:$U$5,O$2,0))*(TimeStep)*'Composition Moles'!$C58</f>
        <v>0</v>
      </c>
      <c r="P46" s="19">
        <f ca="1">SUMPRODUCT(ReactionRateK4!$F68:$V68*OFFSET(ReactionStoich!$E$5:$U$5,P$2,0))*(TimeStep)*'Composition Moles'!$C58</f>
        <v>0</v>
      </c>
      <c r="Q46" s="19">
        <f ca="1">SUMPRODUCT(ReactionRateK4!$F68:$V68*OFFSET(ReactionStoich!$E$5:$U$5,Q$2,0))*(TimeStep)*'Composition Moles'!$C58</f>
        <v>0</v>
      </c>
      <c r="R46" s="19">
        <f ca="1">SUMPRODUCT(ReactionRateK4!$F68:$V68*OFFSET(ReactionStoich!$E$5:$U$5,R$2,0))*(TimeStep)*'Composition Moles'!$C58</f>
        <v>0</v>
      </c>
      <c r="S46" s="19">
        <f ca="1">SUMPRODUCT(ReactionRateK4!$F68:$V68*OFFSET(ReactionStoich!$E$5:$U$5,S$2,0))*(TimeStep)*'Composition Moles'!$C58</f>
        <v>6.7364661592673336</v>
      </c>
      <c r="T46" s="19">
        <f ca="1">SUMPRODUCT(ReactionRateK4!$F68:$V68*OFFSET(ReactionStoich!$E$5:$U$5,T$2,0))*(TimeStep)*'Composition Moles'!$C58</f>
        <v>0</v>
      </c>
      <c r="U46" s="19">
        <f ca="1">SUMPRODUCT(ReactionRateK4!$F68:$V68*OFFSET(ReactionStoich!$E$5:$U$5,U$2,0))*(TimeStep)*'Composition Moles'!$C58</f>
        <v>0</v>
      </c>
      <c r="V46" s="19">
        <f ca="1">SUMPRODUCT(ReactionRateK4!$F68:$V68*OFFSET(ReactionStoich!$E$5:$U$5,V$2,0))*(TimeStep)*'Composition Moles'!$C58</f>
        <v>0</v>
      </c>
      <c r="W46" s="19">
        <f ca="1">SUMPRODUCT(ReactionRateK4!$F68:$V68*OFFSET(ReactionStoich!$E$5:$U$5,W$2,0))*(TimeStep)*'Composition Moles'!$C58</f>
        <v>0</v>
      </c>
      <c r="X46" s="19">
        <f ca="1">SUMPRODUCT(ReactionRateK4!$F68:$V68*OFFSET(ReactionStoich!$E$5:$U$5,X$2,0))*(TimeStep)*'Composition Moles'!$C58</f>
        <v>0</v>
      </c>
      <c r="Y46" s="19">
        <f ca="1">SUMPRODUCT(ReactionRateK4!$F68:$V68*OFFSET(ReactionStoich!$E$5:$U$5,Y$2,0))*(TimeStep)*'Composition Moles'!$C58</f>
        <v>-15.141118575957554</v>
      </c>
      <c r="Z46" s="19">
        <f ca="1">SUMPRODUCT(ReactionRateK4!$F68:$V68*OFFSET(ReactionStoich!$E$5:$U$5,Z$2,0))*(TimeStep)*'Composition Moles'!$C58</f>
        <v>0</v>
      </c>
      <c r="AA46" s="19">
        <f ca="1">SUMPRODUCT(ReactionRateK4!$F68:$V68*OFFSET(ReactionStoich!$E$5:$U$5,AA$2,0))*(TimeStep)*'Composition Moles'!$C58</f>
        <v>0</v>
      </c>
      <c r="AB46" s="19">
        <f ca="1">SUMPRODUCT(ReactionRateK4!$F68:$V68*OFFSET(ReactionStoich!$E$5:$U$5,AB$2,0))*(TimeStep)*'Composition Moles'!$C58</f>
        <v>0</v>
      </c>
      <c r="AC46" s="19">
        <f ca="1">SUMPRODUCT(ReactionRateK4!$F68:$V68*OFFSET(ReactionStoich!$E$5:$U$5,AC$2,0))*(TimeStep)*'Composition Moles'!$C58</f>
        <v>0</v>
      </c>
      <c r="AD46" s="19">
        <f ca="1">SUMPRODUCT(ReactionRateK4!$F68:$V68*OFFSET(ReactionStoich!$E$5:$U$5,AD$2,0))*(TimeStep)*'Composition Moles'!$C58</f>
        <v>0</v>
      </c>
      <c r="AE46" s="19">
        <f ca="1">SUMPRODUCT(ReactionRateK4!$F68:$V68*OFFSET(ReactionStoich!$E$5:$U$5,AE$2,0))*(TimeStep)*'Composition Moles'!$C58</f>
        <v>0</v>
      </c>
      <c r="AF46" s="19">
        <f ca="1">SUMPRODUCT(ReactionRateK4!$F68:$V68*OFFSET(ReactionStoich!$E$5:$U$5,AF$2,0))*(TimeStep)*'Composition Moles'!$C58</f>
        <v>0</v>
      </c>
      <c r="AG46" s="19">
        <f ca="1">SUMPRODUCT(ReactionRateK4!$F68:$V68*OFFSET(ReactionStoich!$E$5:$U$5,AG$2,0))*(TimeStep)*'Composition Moles'!$C58</f>
        <v>-3.6911564111269772E-2</v>
      </c>
      <c r="AH46" s="19">
        <f ca="1">SUMPRODUCT(ReactionRateK4!$F68:$V68*OFFSET(ReactionStoich!$E$5:$U$5,AH$2,0))*(TimeStep)*'Composition Moles'!$C58</f>
        <v>3.2270012137503459</v>
      </c>
      <c r="AI46" s="19">
        <f ca="1">SUMPRODUCT(ReactionRateK4!$F68:$V68*OFFSET(ReactionStoich!$E$5:$U$5,AI$2,0))*(TimeStep)*'Composition Moles'!$C58</f>
        <v>6.0601242226023846</v>
      </c>
      <c r="AJ46" s="19">
        <f ca="1">SUMPRODUCT(ReactionRateK4!$F68:$V68*OFFSET(ReactionStoich!$E$5:$U$5,AJ$2,0))*(TimeStep)*'Composition Moles'!$C58</f>
        <v>2.66582300636126</v>
      </c>
      <c r="AK46" s="19">
        <f ca="1">SUMPRODUCT(ReactionRateK4!$F68:$V68*OFFSET(ReactionStoich!$E$5:$U$5,AK$2,0))*(TimeStep)*'Composition Moles'!$C58</f>
        <v>0</v>
      </c>
      <c r="AL46" s="19">
        <f ca="1">SUMPRODUCT(ReactionRateK4!$F68:$V68*OFFSET(ReactionStoich!$E$5:$U$5,AL$2,0))*(TimeStep)*'Composition Moles'!$C58</f>
        <v>0</v>
      </c>
      <c r="AM46" s="19">
        <f ca="1">SUMPRODUCT(ReactionRateK4!$F68:$V68*OFFSET(ReactionStoich!$E$5:$U$5,AM$2,0))*(TimeStep)*'Composition Moles'!$C58</f>
        <v>0</v>
      </c>
      <c r="AN46" s="19">
        <f ca="1">SUMPRODUCT(ReactionRateK4!$F68:$V68*OFFSET(ReactionStoich!$E$5:$U$5,AN$2,0))*(TimeStep)*'Composition Moles'!$C58</f>
        <v>0</v>
      </c>
      <c r="AO46" s="19">
        <f ca="1">SUMPRODUCT(ReactionRateK4!$F68:$V68*OFFSET(ReactionStoich!$E$5:$U$5,AO$2,0))*(TimeStep)*'Composition Moles'!$C58</f>
        <v>-2.9183176511281717E-2</v>
      </c>
      <c r="AP46" s="19">
        <f ca="1">SUMPRODUCT(ReactionRateK4!$F68:$V68*OFFSET(ReactionStoich!$E$5:$U$5,AP$2,0))*(TimeStep)*'Composition Moles'!$C58</f>
        <v>-0.78839034099129213</v>
      </c>
      <c r="AQ46" s="19">
        <f ca="1">SUMPRODUCT(ReactionRateK4!$F68:$V68*OFFSET(ReactionStoich!$E$5:$U$5,AQ$2,0))*(TimeStep)*'Composition Moles'!$C58</f>
        <v>0</v>
      </c>
      <c r="AR46" s="19">
        <f ca="1">SUMPRODUCT(ReactionRateK4!$F68:$V68*OFFSET(ReactionStoich!$E$5:$U$5,AR$2,0))*(TimeStep)*'Composition Moles'!$C58</f>
        <v>0</v>
      </c>
      <c r="AS46" s="19">
        <f ca="1">SUMPRODUCT(ReactionRateK4!$F68:$V68*OFFSET(ReactionStoich!$E$5:$U$5,AS$2,0))*(TimeStep)*'Composition Moles'!$C58</f>
        <v>-0.89793698146997647</v>
      </c>
      <c r="AT46" s="19">
        <f ca="1">SUMPRODUCT(ReactionRateK4!$F68:$V68*OFFSET(ReactionStoich!$E$5:$U$5,AT$2,0))*(TimeStep)*'Composition Moles'!$C58</f>
        <v>-0.89793698146997647</v>
      </c>
      <c r="AU46" s="19">
        <f ca="1">SUMPRODUCT(ReactionRateK4!$F68:$V68*OFFSET(ReactionStoich!$E$5:$U$5,AU$2,0))*(TimeStep)*'Composition Moles'!$C58</f>
        <v>-0.89793698146997647</v>
      </c>
      <c r="AV46" s="19">
        <f ca="1">SUMPRODUCT(ReactionRateK4!$F68:$V68*OFFSET(ReactionStoich!$E$5:$U$5,AV$2,0))*(TimeStep)*'Composition Moles'!$C58</f>
        <v>0</v>
      </c>
      <c r="AW46" s="19">
        <f ca="1">SUMPRODUCT(ReactionRateK4!$F68:$V68*OFFSET(ReactionStoich!$E$5:$U$5,AW$2,0))*(TimeStep)*'Composition Moles'!$C58</f>
        <v>0</v>
      </c>
      <c r="AX46" s="19">
        <f ca="1">SUMPRODUCT(ReactionRateK4!$F68:$V68*OFFSET(ReactionStoich!$E$5:$U$5,AX$2,0))*(TimeStep)*'Composition Moles'!$C58</f>
        <v>0</v>
      </c>
      <c r="AY46" s="19">
        <f ca="1">SUMPRODUCT(ReactionRateK4!$F68:$V68*OFFSET(ReactionStoich!$E$5:$U$5,AY$2,0))*(TimeStep)*'Composition Moles'!$C58</f>
        <v>0</v>
      </c>
      <c r="AZ46" s="19">
        <f ca="1">SUMPRODUCT(ReactionRateK4!$F68:$V68*OFFSET(ReactionStoich!$E$5:$U$5,AZ$2,0))*(TimeStep)*'Composition Moles'!$C58</f>
        <v>0</v>
      </c>
      <c r="BA46" s="19">
        <f ca="1">SUMPRODUCT(ReactionRateK4!$F68:$V68*OFFSET(ReactionStoich!$E$5:$U$5,BA$2,0))*(TimeStep)*'Composition Moles'!$C58</f>
        <v>0</v>
      </c>
      <c r="BB46" s="19">
        <f ca="1">SUMPRODUCT(ReactionRateK4!$F68:$V68*OFFSET(ReactionStoich!$E$5:$U$5,BB$2,0))*(TimeStep)*'Composition Moles'!$C58</f>
        <v>0</v>
      </c>
      <c r="BC46" s="19">
        <f ca="1">SUMPRODUCT(ReactionRateK4!$F68:$V68*OFFSET(ReactionStoich!$E$5:$U$5,BC$2,0))*(TimeStep)*'Composition Moles'!$C58</f>
        <v>0</v>
      </c>
      <c r="BD46" s="19">
        <f ca="1">SUMPRODUCT(ReactionRateK4!$F68:$V68*OFFSET(ReactionStoich!$E$5:$U$5,BD$2,0))*(TimeStep)*'Composition Moles'!$C58</f>
        <v>0</v>
      </c>
      <c r="BE46" s="19">
        <f ca="1">SUMPRODUCT(ReactionRateK4!$F68:$V68*OFFSET(ReactionStoich!$E$5:$U$5,BE$2,0))*(TimeStep)*'Composition Moles'!$C58</f>
        <v>0</v>
      </c>
      <c r="BF46" s="19">
        <f ca="1">SUMPRODUCT(ReactionRateK4!$F68:$V68*OFFSET(ReactionStoich!$E$5:$U$5,BF$2,0))*(TimeStep)*'Composition Moles'!$C58</f>
        <v>0</v>
      </c>
      <c r="BG46" s="19">
        <f ca="1">SUMPRODUCT(ReactionRateK4!$F68:$V68*OFFSET(ReactionStoich!$E$5:$U$5,BG$2,0))*(TimeStep)*'Composition Moles'!$C58</f>
        <v>0</v>
      </c>
      <c r="BH46" s="19">
        <f ca="1">SUMPRODUCT(ReactionRateK4!$F68:$V68*OFFSET(ReactionStoich!$E$5:$U$5,BH$2,0))*(TimeStep)*'Composition Moles'!$C58</f>
        <v>0</v>
      </c>
      <c r="BI46" s="19">
        <f ca="1">SUMPRODUCT(ReactionRateK4!$F68:$V68*OFFSET(ReactionStoich!$E$5:$U$5,BI$2,0))*(TimeStep)*'Composition Moles'!$C58</f>
        <v>0</v>
      </c>
      <c r="BJ46" s="19">
        <f ca="1">SUMPRODUCT(ReactionRateK4!$F68:$V68*OFFSET(ReactionStoich!$E$5:$U$5,BJ$2,0))*(TimeStep)*'Composition Moles'!$C58</f>
        <v>0</v>
      </c>
      <c r="BK46" s="19">
        <f ca="1">SUMPRODUCT(ReactionRateK4!$F68:$V68*OFFSET(ReactionStoich!$E$5:$U$5,BK$2,0))*(TimeStep)*'Composition Moles'!$C58</f>
        <v>0</v>
      </c>
      <c r="BL46" s="19">
        <f ca="1">SUMPRODUCT(ReactionRateK4!$F68:$V68*OFFSET(ReactionStoich!$E$5:$U$5,BL$2,0))*(TimeStep)*'Composition Moles'!$C58</f>
        <v>0</v>
      </c>
      <c r="BM46" s="19">
        <f ca="1">SUMPRODUCT(ReactionRateK4!$F68:$V68*OFFSET(ReactionStoich!$E$5:$U$5,BM$2,0))*(TimeStep)*'Composition Moles'!$C58</f>
        <v>0</v>
      </c>
      <c r="BN46" s="19">
        <f ca="1">SUMPRODUCT(ReactionRateK4!$F68:$V68*OFFSET(ReactionStoich!$E$5:$U$5,BN$2,0))*(TimeStep)*'Composition Moles'!$C58</f>
        <v>0</v>
      </c>
      <c r="BO46" s="19">
        <f ca="1">SUMPRODUCT(ReactionRateK4!$F68:$V68*OFFSET(ReactionStoich!$E$5:$U$5,BO$2,0))*(TimeStep)*'Composition Moles'!$C58</f>
        <v>0</v>
      </c>
      <c r="BP46" s="19">
        <f ca="1">SUMPRODUCT(ReactionRateK4!$F68:$V68*OFFSET(ReactionStoich!$E$5:$U$5,BP$2,0))*(TimeStep)*'Composition Moles'!$C58</f>
        <v>0</v>
      </c>
      <c r="BQ46" s="19">
        <f ca="1">SUMPRODUCT(ReactionRateK4!$F68:$V68*OFFSET(ReactionStoich!$E$5:$U$5,BQ$2,0))*(TimeStep)*'Composition Moles'!$C58</f>
        <v>0</v>
      </c>
      <c r="BR46" s="19">
        <f ca="1">SUMPRODUCT(ReactionRateK4!$F68:$V68*OFFSET(ReactionStoich!$E$5:$U$5,BR$2,0))*(TimeStep)*'Composition Moles'!$C58</f>
        <v>0</v>
      </c>
      <c r="BS46" s="19">
        <f ca="1">SUMPRODUCT(ReactionRateK4!$F68:$V68*OFFSET(ReactionStoich!$E$5:$U$5,BS$2,0))*(TimeStep)*'Composition Moles'!$C58</f>
        <v>0</v>
      </c>
      <c r="BT46" s="19">
        <f ca="1">SUMPRODUCT(ReactionRateK4!$F68:$V68*OFFSET(ReactionStoich!$E$5:$U$5,BT$2,0))*(TimeStep)*'Composition Moles'!$C58</f>
        <v>0</v>
      </c>
      <c r="BU46" s="19">
        <f ca="1">SUMPRODUCT(ReactionRateK4!$F68:$V68*OFFSET(ReactionStoich!$E$5:$U$5,BU$2,0))*(TimeStep)*'Composition Moles'!$C58</f>
        <v>0</v>
      </c>
      <c r="BV46" s="19">
        <f ca="1">SUMPRODUCT(ReactionRateK4!$F68:$V68*OFFSET(ReactionStoich!$E$5:$U$5,BV$2,0))*(TimeStep)*'Composition Moles'!$C58</f>
        <v>0</v>
      </c>
      <c r="BW46" s="19">
        <f ca="1">SUMPRODUCT(ReactionRateK4!$F68:$V68*OFFSET(ReactionStoich!$E$5:$U$5,BW$2,0))*(TimeStep)*'Composition Moles'!$C58</f>
        <v>0</v>
      </c>
    </row>
    <row r="47" spans="1:75">
      <c r="A47">
        <f>ReactionRateK1!A69</f>
        <v>1.850000000000001</v>
      </c>
      <c r="B47" s="20">
        <f t="shared" ca="1" si="5"/>
        <v>-25502.787660680948</v>
      </c>
      <c r="C47" s="20">
        <f ca="1">'Composition Moles'!BZ59</f>
        <v>143955.49476783772</v>
      </c>
      <c r="D47" s="26">
        <f t="shared" ca="1" si="6"/>
        <v>0.17715744509655726</v>
      </c>
      <c r="F47" s="19">
        <f ca="1">SUMPRODUCT(ReactionRateK4!$F69:$V69*OFFSET(ReactionStoich!$E$5:$U$5,F$2,0))*(TimeStep)*'Composition Moles'!$C59</f>
        <v>-0.84938944745095135</v>
      </c>
      <c r="G47" s="19">
        <f ca="1">SUMPRODUCT(ReactionRateK4!$F69:$V69*OFFSET(ReactionStoich!$E$5:$U$5,G$2,0))*(TimeStep)*'Composition Moles'!$C59</f>
        <v>0</v>
      </c>
      <c r="H47" s="19">
        <f ca="1">SUMPRODUCT(ReactionRateK4!$F69:$V69*OFFSET(ReactionStoich!$E$5:$U$5,H$2,0))*(TimeStep)*'Composition Moles'!$C59</f>
        <v>0.82309416481825137</v>
      </c>
      <c r="I47" s="19">
        <f ca="1">SUMPRODUCT(ReactionRateK4!$F69:$V69*OFFSET(ReactionStoich!$E$5:$U$5,I$2,0))*(TimeStep)*'Composition Moles'!$C59</f>
        <v>2.6295282632699851E-2</v>
      </c>
      <c r="J47" s="19">
        <f ca="1">SUMPRODUCT(ReactionRateK4!$F69:$V69*OFFSET(ReactionStoich!$E$5:$U$5,J$2,0))*(TimeStep)*'Composition Moles'!$C59</f>
        <v>0</v>
      </c>
      <c r="K47" s="19">
        <f ca="1">SUMPRODUCT(ReactionRateK4!$F69:$V69*OFFSET(ReactionStoich!$E$5:$U$5,K$2,0))*(TimeStep)*'Composition Moles'!$C59</f>
        <v>0</v>
      </c>
      <c r="L47" s="19">
        <f ca="1">SUMPRODUCT(ReactionRateK4!$F69:$V69*OFFSET(ReactionStoich!$E$5:$U$5,L$2,0))*(TimeStep)*'Composition Moles'!$C59</f>
        <v>0</v>
      </c>
      <c r="M47" s="19">
        <f ca="1">SUMPRODUCT(ReactionRateK4!$F69:$V69*OFFSET(ReactionStoich!$E$5:$U$5,M$2,0))*(TimeStep)*'Composition Moles'!$C59</f>
        <v>0</v>
      </c>
      <c r="N47" s="19">
        <f ca="1">SUMPRODUCT(ReactionRateK4!$F69:$V69*OFFSET(ReactionStoich!$E$5:$U$5,N$2,0))*(TimeStep)*'Composition Moles'!$C59</f>
        <v>0</v>
      </c>
      <c r="O47" s="19">
        <f ca="1">SUMPRODUCT(ReactionRateK4!$F69:$V69*OFFSET(ReactionStoich!$E$5:$U$5,O$2,0))*(TimeStep)*'Composition Moles'!$C59</f>
        <v>0</v>
      </c>
      <c r="P47" s="19">
        <f ca="1">SUMPRODUCT(ReactionRateK4!$F69:$V69*OFFSET(ReactionStoich!$E$5:$U$5,P$2,0))*(TimeStep)*'Composition Moles'!$C59</f>
        <v>0</v>
      </c>
      <c r="Q47" s="19">
        <f ca="1">SUMPRODUCT(ReactionRateK4!$F69:$V69*OFFSET(ReactionStoich!$E$5:$U$5,Q$2,0))*(TimeStep)*'Composition Moles'!$C59</f>
        <v>0</v>
      </c>
      <c r="R47" s="19">
        <f ca="1">SUMPRODUCT(ReactionRateK4!$F69:$V69*OFFSET(ReactionStoich!$E$5:$U$5,R$2,0))*(TimeStep)*'Composition Moles'!$C59</f>
        <v>0</v>
      </c>
      <c r="S47" s="19">
        <f ca="1">SUMPRODUCT(ReactionRateK4!$F69:$V69*OFFSET(ReactionStoich!$E$5:$U$5,S$2,0))*(TimeStep)*'Composition Moles'!$C59</f>
        <v>6.6004524246772265</v>
      </c>
      <c r="T47" s="19">
        <f ca="1">SUMPRODUCT(ReactionRateK4!$F69:$V69*OFFSET(ReactionStoich!$E$5:$U$5,T$2,0))*(TimeStep)*'Composition Moles'!$C59</f>
        <v>0</v>
      </c>
      <c r="U47" s="19">
        <f ca="1">SUMPRODUCT(ReactionRateK4!$F69:$V69*OFFSET(ReactionStoich!$E$5:$U$5,U$2,0))*(TimeStep)*'Composition Moles'!$C59</f>
        <v>0</v>
      </c>
      <c r="V47" s="19">
        <f ca="1">SUMPRODUCT(ReactionRateK4!$F69:$V69*OFFSET(ReactionStoich!$E$5:$U$5,V$2,0))*(TimeStep)*'Composition Moles'!$C59</f>
        <v>0</v>
      </c>
      <c r="W47" s="19">
        <f ca="1">SUMPRODUCT(ReactionRateK4!$F69:$V69*OFFSET(ReactionStoich!$E$5:$U$5,W$2,0))*(TimeStep)*'Composition Moles'!$C59</f>
        <v>0</v>
      </c>
      <c r="X47" s="19">
        <f ca="1">SUMPRODUCT(ReactionRateK4!$F69:$V69*OFFSET(ReactionStoich!$E$5:$U$5,X$2,0))*(TimeStep)*'Composition Moles'!$C59</f>
        <v>0</v>
      </c>
      <c r="Y47" s="19">
        <f ca="1">SUMPRODUCT(ReactionRateK4!$F69:$V69*OFFSET(ReactionStoich!$E$5:$U$5,Y$2,0))*(TimeStep)*'Composition Moles'!$C59</f>
        <v>-14.882927483758131</v>
      </c>
      <c r="Z47" s="19">
        <f ca="1">SUMPRODUCT(ReactionRateK4!$F69:$V69*OFFSET(ReactionStoich!$E$5:$U$5,Z$2,0))*(TimeStep)*'Composition Moles'!$C59</f>
        <v>0</v>
      </c>
      <c r="AA47" s="19">
        <f ca="1">SUMPRODUCT(ReactionRateK4!$F69:$V69*OFFSET(ReactionStoich!$E$5:$U$5,AA$2,0))*(TimeStep)*'Composition Moles'!$C59</f>
        <v>0</v>
      </c>
      <c r="AB47" s="19">
        <f ca="1">SUMPRODUCT(ReactionRateK4!$F69:$V69*OFFSET(ReactionStoich!$E$5:$U$5,AB$2,0))*(TimeStep)*'Composition Moles'!$C59</f>
        <v>0</v>
      </c>
      <c r="AC47" s="19">
        <f ca="1">SUMPRODUCT(ReactionRateK4!$F69:$V69*OFFSET(ReactionStoich!$E$5:$U$5,AC$2,0))*(TimeStep)*'Composition Moles'!$C59</f>
        <v>0</v>
      </c>
      <c r="AD47" s="19">
        <f ca="1">SUMPRODUCT(ReactionRateK4!$F69:$V69*OFFSET(ReactionStoich!$E$5:$U$5,AD$2,0))*(TimeStep)*'Composition Moles'!$C59</f>
        <v>0</v>
      </c>
      <c r="AE47" s="19">
        <f ca="1">SUMPRODUCT(ReactionRateK4!$F69:$V69*OFFSET(ReactionStoich!$E$5:$U$5,AE$2,0))*(TimeStep)*'Composition Moles'!$C59</f>
        <v>0</v>
      </c>
      <c r="AF47" s="19">
        <f ca="1">SUMPRODUCT(ReactionRateK4!$F69:$V69*OFFSET(ReactionStoich!$E$5:$U$5,AF$2,0))*(TimeStep)*'Composition Moles'!$C59</f>
        <v>0</v>
      </c>
      <c r="AG47" s="19">
        <f ca="1">SUMPRODUCT(ReactionRateK4!$F69:$V69*OFFSET(ReactionStoich!$E$5:$U$5,AG$2,0))*(TimeStep)*'Composition Moles'!$C59</f>
        <v>-3.9381815580872039E-2</v>
      </c>
      <c r="AH47" s="19">
        <f ca="1">SUMPRODUCT(ReactionRateK4!$F69:$V69*OFFSET(ReactionStoich!$E$5:$U$5,AH$2,0))*(TimeStep)*'Composition Moles'!$C59</f>
        <v>3.0251538417673385</v>
      </c>
      <c r="AI47" s="19">
        <f ca="1">SUMPRODUCT(ReactionRateK4!$F69:$V69*OFFSET(ReactionStoich!$E$5:$U$5,AI$2,0))*(TimeStep)*'Composition Moles'!$C59</f>
        <v>6.0840514122452252</v>
      </c>
      <c r="AJ47" s="19">
        <f ca="1">SUMPRODUCT(ReactionRateK4!$F69:$V69*OFFSET(ReactionStoich!$E$5:$U$5,AJ$2,0))*(TimeStep)*'Composition Moles'!$C59</f>
        <v>2.6197484325874951</v>
      </c>
      <c r="AK47" s="19">
        <f ca="1">SUMPRODUCT(ReactionRateK4!$F69:$V69*OFFSET(ReactionStoich!$E$5:$U$5,AK$2,0))*(TimeStep)*'Composition Moles'!$C59</f>
        <v>0</v>
      </c>
      <c r="AL47" s="19">
        <f ca="1">SUMPRODUCT(ReactionRateK4!$F69:$V69*OFFSET(ReactionStoich!$E$5:$U$5,AL$2,0))*(TimeStep)*'Composition Moles'!$C59</f>
        <v>0</v>
      </c>
      <c r="AM47" s="19">
        <f ca="1">SUMPRODUCT(ReactionRateK4!$F69:$V69*OFFSET(ReactionStoich!$E$5:$U$5,AM$2,0))*(TimeStep)*'Composition Moles'!$C59</f>
        <v>0</v>
      </c>
      <c r="AN47" s="19">
        <f ca="1">SUMPRODUCT(ReactionRateK4!$F69:$V69*OFFSET(ReactionStoich!$E$5:$U$5,AN$2,0))*(TimeStep)*'Composition Moles'!$C59</f>
        <v>0</v>
      </c>
      <c r="AO47" s="19">
        <f ca="1">SUMPRODUCT(ReactionRateK4!$F69:$V69*OFFSET(ReactionStoich!$E$5:$U$5,AO$2,0))*(TimeStep)*'Composition Moles'!$C59</f>
        <v>-2.6295282632699851E-2</v>
      </c>
      <c r="AP47" s="19">
        <f ca="1">SUMPRODUCT(ReactionRateK4!$F69:$V69*OFFSET(ReactionStoich!$E$5:$U$5,AP$2,0))*(TimeStep)*'Composition Moles'!$C59</f>
        <v>-0.74590887948880691</v>
      </c>
      <c r="AQ47" s="19">
        <f ca="1">SUMPRODUCT(ReactionRateK4!$F69:$V69*OFFSET(ReactionStoich!$E$5:$U$5,AQ$2,0))*(TimeStep)*'Composition Moles'!$C59</f>
        <v>0</v>
      </c>
      <c r="AR47" s="19">
        <f ca="1">SUMPRODUCT(ReactionRateK4!$F69:$V69*OFFSET(ReactionStoich!$E$5:$U$5,AR$2,0))*(TimeStep)*'Composition Moles'!$C59</f>
        <v>0</v>
      </c>
      <c r="AS47" s="19">
        <f ca="1">SUMPRODUCT(ReactionRateK4!$F69:$V69*OFFSET(ReactionStoich!$E$5:$U$5,AS$2,0))*(TimeStep)*'Composition Moles'!$C59</f>
        <v>-0.87829754993892473</v>
      </c>
      <c r="AT47" s="19">
        <f ca="1">SUMPRODUCT(ReactionRateK4!$F69:$V69*OFFSET(ReactionStoich!$E$5:$U$5,AT$2,0))*(TimeStep)*'Composition Moles'!$C59</f>
        <v>-0.87829754993892473</v>
      </c>
      <c r="AU47" s="19">
        <f ca="1">SUMPRODUCT(ReactionRateK4!$F69:$V69*OFFSET(ReactionStoich!$E$5:$U$5,AU$2,0))*(TimeStep)*'Composition Moles'!$C59</f>
        <v>-0.87829754993892473</v>
      </c>
      <c r="AV47" s="19">
        <f ca="1">SUMPRODUCT(ReactionRateK4!$F69:$V69*OFFSET(ReactionStoich!$E$5:$U$5,AV$2,0))*(TimeStep)*'Composition Moles'!$C59</f>
        <v>0</v>
      </c>
      <c r="AW47" s="19">
        <f ca="1">SUMPRODUCT(ReactionRateK4!$F69:$V69*OFFSET(ReactionStoich!$E$5:$U$5,AW$2,0))*(TimeStep)*'Composition Moles'!$C59</f>
        <v>0</v>
      </c>
      <c r="AX47" s="19">
        <f ca="1">SUMPRODUCT(ReactionRateK4!$F69:$V69*OFFSET(ReactionStoich!$E$5:$U$5,AX$2,0))*(TimeStep)*'Composition Moles'!$C59</f>
        <v>0</v>
      </c>
      <c r="AY47" s="19">
        <f ca="1">SUMPRODUCT(ReactionRateK4!$F69:$V69*OFFSET(ReactionStoich!$E$5:$U$5,AY$2,0))*(TimeStep)*'Composition Moles'!$C59</f>
        <v>0</v>
      </c>
      <c r="AZ47" s="19">
        <f ca="1">SUMPRODUCT(ReactionRateK4!$F69:$V69*OFFSET(ReactionStoich!$E$5:$U$5,AZ$2,0))*(TimeStep)*'Composition Moles'!$C59</f>
        <v>0</v>
      </c>
      <c r="BA47" s="19">
        <f ca="1">SUMPRODUCT(ReactionRateK4!$F69:$V69*OFFSET(ReactionStoich!$E$5:$U$5,BA$2,0))*(TimeStep)*'Composition Moles'!$C59</f>
        <v>0</v>
      </c>
      <c r="BB47" s="19">
        <f ca="1">SUMPRODUCT(ReactionRateK4!$F69:$V69*OFFSET(ReactionStoich!$E$5:$U$5,BB$2,0))*(TimeStep)*'Composition Moles'!$C59</f>
        <v>0</v>
      </c>
      <c r="BC47" s="19">
        <f ca="1">SUMPRODUCT(ReactionRateK4!$F69:$V69*OFFSET(ReactionStoich!$E$5:$U$5,BC$2,0))*(TimeStep)*'Composition Moles'!$C59</f>
        <v>0</v>
      </c>
      <c r="BD47" s="19">
        <f ca="1">SUMPRODUCT(ReactionRateK4!$F69:$V69*OFFSET(ReactionStoich!$E$5:$U$5,BD$2,0))*(TimeStep)*'Composition Moles'!$C59</f>
        <v>0</v>
      </c>
      <c r="BE47" s="19">
        <f ca="1">SUMPRODUCT(ReactionRateK4!$F69:$V69*OFFSET(ReactionStoich!$E$5:$U$5,BE$2,0))*(TimeStep)*'Composition Moles'!$C59</f>
        <v>0</v>
      </c>
      <c r="BF47" s="19">
        <f ca="1">SUMPRODUCT(ReactionRateK4!$F69:$V69*OFFSET(ReactionStoich!$E$5:$U$5,BF$2,0))*(TimeStep)*'Composition Moles'!$C59</f>
        <v>0</v>
      </c>
      <c r="BG47" s="19">
        <f ca="1">SUMPRODUCT(ReactionRateK4!$F69:$V69*OFFSET(ReactionStoich!$E$5:$U$5,BG$2,0))*(TimeStep)*'Composition Moles'!$C59</f>
        <v>0</v>
      </c>
      <c r="BH47" s="19">
        <f ca="1">SUMPRODUCT(ReactionRateK4!$F69:$V69*OFFSET(ReactionStoich!$E$5:$U$5,BH$2,0))*(TimeStep)*'Composition Moles'!$C59</f>
        <v>0</v>
      </c>
      <c r="BI47" s="19">
        <f ca="1">SUMPRODUCT(ReactionRateK4!$F69:$V69*OFFSET(ReactionStoich!$E$5:$U$5,BI$2,0))*(TimeStep)*'Composition Moles'!$C59</f>
        <v>0</v>
      </c>
      <c r="BJ47" s="19">
        <f ca="1">SUMPRODUCT(ReactionRateK4!$F69:$V69*OFFSET(ReactionStoich!$E$5:$U$5,BJ$2,0))*(TimeStep)*'Composition Moles'!$C59</f>
        <v>0</v>
      </c>
      <c r="BK47" s="19">
        <f ca="1">SUMPRODUCT(ReactionRateK4!$F69:$V69*OFFSET(ReactionStoich!$E$5:$U$5,BK$2,0))*(TimeStep)*'Composition Moles'!$C59</f>
        <v>0</v>
      </c>
      <c r="BL47" s="19">
        <f ca="1">SUMPRODUCT(ReactionRateK4!$F69:$V69*OFFSET(ReactionStoich!$E$5:$U$5,BL$2,0))*(TimeStep)*'Composition Moles'!$C59</f>
        <v>0</v>
      </c>
      <c r="BM47" s="19">
        <f ca="1">SUMPRODUCT(ReactionRateK4!$F69:$V69*OFFSET(ReactionStoich!$E$5:$U$5,BM$2,0))*(TimeStep)*'Composition Moles'!$C59</f>
        <v>0</v>
      </c>
      <c r="BN47" s="19">
        <f ca="1">SUMPRODUCT(ReactionRateK4!$F69:$V69*OFFSET(ReactionStoich!$E$5:$U$5,BN$2,0))*(TimeStep)*'Composition Moles'!$C59</f>
        <v>0</v>
      </c>
      <c r="BO47" s="19">
        <f ca="1">SUMPRODUCT(ReactionRateK4!$F69:$V69*OFFSET(ReactionStoich!$E$5:$U$5,BO$2,0))*(TimeStep)*'Composition Moles'!$C59</f>
        <v>0</v>
      </c>
      <c r="BP47" s="19">
        <f ca="1">SUMPRODUCT(ReactionRateK4!$F69:$V69*OFFSET(ReactionStoich!$E$5:$U$5,BP$2,0))*(TimeStep)*'Composition Moles'!$C59</f>
        <v>0</v>
      </c>
      <c r="BQ47" s="19">
        <f ca="1">SUMPRODUCT(ReactionRateK4!$F69:$V69*OFFSET(ReactionStoich!$E$5:$U$5,BQ$2,0))*(TimeStep)*'Composition Moles'!$C59</f>
        <v>0</v>
      </c>
      <c r="BR47" s="19">
        <f ca="1">SUMPRODUCT(ReactionRateK4!$F69:$V69*OFFSET(ReactionStoich!$E$5:$U$5,BR$2,0))*(TimeStep)*'Composition Moles'!$C59</f>
        <v>0</v>
      </c>
      <c r="BS47" s="19">
        <f ca="1">SUMPRODUCT(ReactionRateK4!$F69:$V69*OFFSET(ReactionStoich!$E$5:$U$5,BS$2,0))*(TimeStep)*'Composition Moles'!$C59</f>
        <v>0</v>
      </c>
      <c r="BT47" s="19">
        <f ca="1">SUMPRODUCT(ReactionRateK4!$F69:$V69*OFFSET(ReactionStoich!$E$5:$U$5,BT$2,0))*(TimeStep)*'Composition Moles'!$C59</f>
        <v>0</v>
      </c>
      <c r="BU47" s="19">
        <f ca="1">SUMPRODUCT(ReactionRateK4!$F69:$V69*OFFSET(ReactionStoich!$E$5:$U$5,BU$2,0))*(TimeStep)*'Composition Moles'!$C59</f>
        <v>0</v>
      </c>
      <c r="BV47" s="19">
        <f ca="1">SUMPRODUCT(ReactionRateK4!$F69:$V69*OFFSET(ReactionStoich!$E$5:$U$5,BV$2,0))*(TimeStep)*'Composition Moles'!$C59</f>
        <v>0</v>
      </c>
      <c r="BW47" s="19">
        <f ca="1">SUMPRODUCT(ReactionRateK4!$F69:$V69*OFFSET(ReactionStoich!$E$5:$U$5,BW$2,0))*(TimeStep)*'Composition Moles'!$C59</f>
        <v>0</v>
      </c>
    </row>
    <row r="48" spans="1:75">
      <c r="A48">
        <f>ReactionRateK1!A70</f>
        <v>1.900000000000001</v>
      </c>
      <c r="B48" s="20">
        <f t="shared" ca="1" si="5"/>
        <v>-24015.633347282346</v>
      </c>
      <c r="C48" s="20">
        <f ca="1">'Composition Moles'!BZ60</f>
        <v>143969.29549751864</v>
      </c>
      <c r="D48" s="26">
        <f t="shared" ca="1" si="6"/>
        <v>0.16681079992987993</v>
      </c>
      <c r="F48" s="19">
        <f ca="1">SUMPRODUCT(ReactionRateK4!$F70:$V70*OFFSET(ReactionStoich!$E$5:$U$5,F$2,0))*(TimeStep)*'Composition Moles'!$C60</f>
        <v>-0.79533152156214681</v>
      </c>
      <c r="G48" s="19">
        <f ca="1">SUMPRODUCT(ReactionRateK4!$F70:$V70*OFFSET(ReactionStoich!$E$5:$U$5,G$2,0))*(TimeStep)*'Composition Moles'!$C60</f>
        <v>0</v>
      </c>
      <c r="H48" s="19">
        <f ca="1">SUMPRODUCT(ReactionRateK4!$F70:$V70*OFFSET(ReactionStoich!$E$5:$U$5,H$2,0))*(TimeStep)*'Composition Moles'!$C60</f>
        <v>0.77162636921993488</v>
      </c>
      <c r="I48" s="19">
        <f ca="1">SUMPRODUCT(ReactionRateK4!$F70:$V70*OFFSET(ReactionStoich!$E$5:$U$5,I$2,0))*(TimeStep)*'Composition Moles'!$C60</f>
        <v>2.3705152342211835E-2</v>
      </c>
      <c r="J48" s="19">
        <f ca="1">SUMPRODUCT(ReactionRateK4!$F70:$V70*OFFSET(ReactionStoich!$E$5:$U$5,J$2,0))*(TimeStep)*'Composition Moles'!$C60</f>
        <v>0</v>
      </c>
      <c r="K48" s="19">
        <f ca="1">SUMPRODUCT(ReactionRateK4!$F70:$V70*OFFSET(ReactionStoich!$E$5:$U$5,K$2,0))*(TimeStep)*'Composition Moles'!$C60</f>
        <v>0</v>
      </c>
      <c r="L48" s="19">
        <f ca="1">SUMPRODUCT(ReactionRateK4!$F70:$V70*OFFSET(ReactionStoich!$E$5:$U$5,L$2,0))*(TimeStep)*'Composition Moles'!$C60</f>
        <v>0</v>
      </c>
      <c r="M48" s="19">
        <f ca="1">SUMPRODUCT(ReactionRateK4!$F70:$V70*OFFSET(ReactionStoich!$E$5:$U$5,M$2,0))*(TimeStep)*'Composition Moles'!$C60</f>
        <v>0</v>
      </c>
      <c r="N48" s="19">
        <f ca="1">SUMPRODUCT(ReactionRateK4!$F70:$V70*OFFSET(ReactionStoich!$E$5:$U$5,N$2,0))*(TimeStep)*'Composition Moles'!$C60</f>
        <v>0</v>
      </c>
      <c r="O48" s="19">
        <f ca="1">SUMPRODUCT(ReactionRateK4!$F70:$V70*OFFSET(ReactionStoich!$E$5:$U$5,O$2,0))*(TimeStep)*'Composition Moles'!$C60</f>
        <v>0</v>
      </c>
      <c r="P48" s="19">
        <f ca="1">SUMPRODUCT(ReactionRateK4!$F70:$V70*OFFSET(ReactionStoich!$E$5:$U$5,P$2,0))*(TimeStep)*'Composition Moles'!$C60</f>
        <v>0</v>
      </c>
      <c r="Q48" s="19">
        <f ca="1">SUMPRODUCT(ReactionRateK4!$F70:$V70*OFFSET(ReactionStoich!$E$5:$U$5,Q$2,0))*(TimeStep)*'Composition Moles'!$C60</f>
        <v>0</v>
      </c>
      <c r="R48" s="19">
        <f ca="1">SUMPRODUCT(ReactionRateK4!$F70:$V70*OFFSET(ReactionStoich!$E$5:$U$5,R$2,0))*(TimeStep)*'Composition Moles'!$C60</f>
        <v>0</v>
      </c>
      <c r="S48" s="19">
        <f ca="1">SUMPRODUCT(ReactionRateK4!$F70:$V70*OFFSET(ReactionStoich!$E$5:$U$5,S$2,0))*(TimeStep)*'Composition Moles'!$C60</f>
        <v>6.46917624468034</v>
      </c>
      <c r="T48" s="19">
        <f ca="1">SUMPRODUCT(ReactionRateK4!$F70:$V70*OFFSET(ReactionStoich!$E$5:$U$5,T$2,0))*(TimeStep)*'Composition Moles'!$C60</f>
        <v>0</v>
      </c>
      <c r="U48" s="19">
        <f ca="1">SUMPRODUCT(ReactionRateK4!$F70:$V70*OFFSET(ReactionStoich!$E$5:$U$5,U$2,0))*(TimeStep)*'Composition Moles'!$C60</f>
        <v>0</v>
      </c>
      <c r="V48" s="19">
        <f ca="1">SUMPRODUCT(ReactionRateK4!$F70:$V70*OFFSET(ReactionStoich!$E$5:$U$5,V$2,0))*(TimeStep)*'Composition Moles'!$C60</f>
        <v>0</v>
      </c>
      <c r="W48" s="19">
        <f ca="1">SUMPRODUCT(ReactionRateK4!$F70:$V70*OFFSET(ReactionStoich!$E$5:$U$5,W$2,0))*(TimeStep)*'Composition Moles'!$C60</f>
        <v>0</v>
      </c>
      <c r="X48" s="19">
        <f ca="1">SUMPRODUCT(ReactionRateK4!$F70:$V70*OFFSET(ReactionStoich!$E$5:$U$5,X$2,0))*(TimeStep)*'Composition Moles'!$C60</f>
        <v>0</v>
      </c>
      <c r="Y48" s="19">
        <f ca="1">SUMPRODUCT(ReactionRateK4!$F70:$V70*OFFSET(ReactionStoich!$E$5:$U$5,Y$2,0))*(TimeStep)*'Composition Moles'!$C60</f>
        <v>-14.630597615507096</v>
      </c>
      <c r="Z48" s="19">
        <f ca="1">SUMPRODUCT(ReactionRateK4!$F70:$V70*OFFSET(ReactionStoich!$E$5:$U$5,Z$2,0))*(TimeStep)*'Composition Moles'!$C60</f>
        <v>0</v>
      </c>
      <c r="AA48" s="19">
        <f ca="1">SUMPRODUCT(ReactionRateK4!$F70:$V70*OFFSET(ReactionStoich!$E$5:$U$5,AA$2,0))*(TimeStep)*'Composition Moles'!$C60</f>
        <v>0</v>
      </c>
      <c r="AB48" s="19">
        <f ca="1">SUMPRODUCT(ReactionRateK4!$F70:$V70*OFFSET(ReactionStoich!$E$5:$U$5,AB$2,0))*(TimeStep)*'Composition Moles'!$C60</f>
        <v>0</v>
      </c>
      <c r="AC48" s="19">
        <f ca="1">SUMPRODUCT(ReactionRateK4!$F70:$V70*OFFSET(ReactionStoich!$E$5:$U$5,AC$2,0))*(TimeStep)*'Composition Moles'!$C60</f>
        <v>0</v>
      </c>
      <c r="AD48" s="19">
        <f ca="1">SUMPRODUCT(ReactionRateK4!$F70:$V70*OFFSET(ReactionStoich!$E$5:$U$5,AD$2,0))*(TimeStep)*'Composition Moles'!$C60</f>
        <v>0</v>
      </c>
      <c r="AE48" s="19">
        <f ca="1">SUMPRODUCT(ReactionRateK4!$F70:$V70*OFFSET(ReactionStoich!$E$5:$U$5,AE$2,0))*(TimeStep)*'Composition Moles'!$C60</f>
        <v>0</v>
      </c>
      <c r="AF48" s="19">
        <f ca="1">SUMPRODUCT(ReactionRateK4!$F70:$V70*OFFSET(ReactionStoich!$E$5:$U$5,AF$2,0))*(TimeStep)*'Composition Moles'!$C60</f>
        <v>0</v>
      </c>
      <c r="AG48" s="19">
        <f ca="1">SUMPRODUCT(ReactionRateK4!$F70:$V70*OFFSET(ReactionStoich!$E$5:$U$5,AG$2,0))*(TimeStep)*'Composition Moles'!$C60</f>
        <v>-4.1217967910445151E-2</v>
      </c>
      <c r="AH48" s="19">
        <f ca="1">SUMPRODUCT(ReactionRateK4!$F70:$V70*OFFSET(ReactionStoich!$E$5:$U$5,AH$2,0))*(TimeStep)*'Composition Moles'!$C60</f>
        <v>2.8301391435711225</v>
      </c>
      <c r="AI48" s="19">
        <f ca="1">SUMPRODUCT(ReactionRateK4!$F70:$V70*OFFSET(ReactionStoich!$E$5:$U$5,AI$2,0))*(TimeStep)*'Composition Moles'!$C60</f>
        <v>6.1048675429498989</v>
      </c>
      <c r="AJ48" s="19">
        <f ca="1">SUMPRODUCT(ReactionRateK4!$F70:$V70*OFFSET(ReactionStoich!$E$5:$U$5,AJ$2,0))*(TimeStep)*'Composition Moles'!$C60</f>
        <v>2.5742459738291026</v>
      </c>
      <c r="AK48" s="19">
        <f ca="1">SUMPRODUCT(ReactionRateK4!$F70:$V70*OFFSET(ReactionStoich!$E$5:$U$5,AK$2,0))*(TimeStep)*'Composition Moles'!$C60</f>
        <v>0</v>
      </c>
      <c r="AL48" s="19">
        <f ca="1">SUMPRODUCT(ReactionRateK4!$F70:$V70*OFFSET(ReactionStoich!$E$5:$U$5,AL$2,0))*(TimeStep)*'Composition Moles'!$C60</f>
        <v>0</v>
      </c>
      <c r="AM48" s="19">
        <f ca="1">SUMPRODUCT(ReactionRateK4!$F70:$V70*OFFSET(ReactionStoich!$E$5:$U$5,AM$2,0))*(TimeStep)*'Composition Moles'!$C60</f>
        <v>0</v>
      </c>
      <c r="AN48" s="19">
        <f ca="1">SUMPRODUCT(ReactionRateK4!$F70:$V70*OFFSET(ReactionStoich!$E$5:$U$5,AN$2,0))*(TimeStep)*'Composition Moles'!$C60</f>
        <v>0</v>
      </c>
      <c r="AO48" s="19">
        <f ca="1">SUMPRODUCT(ReactionRateK4!$F70:$V70*OFFSET(ReactionStoich!$E$5:$U$5,AO$2,0))*(TimeStep)*'Composition Moles'!$C60</f>
        <v>-2.3705152342211835E-2</v>
      </c>
      <c r="AP48" s="19">
        <f ca="1">SUMPRODUCT(ReactionRateK4!$F70:$V70*OFFSET(ReactionStoich!$E$5:$U$5,AP$2,0))*(TimeStep)*'Composition Moles'!$C60</f>
        <v>-0.70520747214866031</v>
      </c>
      <c r="AQ48" s="19">
        <f ca="1">SUMPRODUCT(ReactionRateK4!$F70:$V70*OFFSET(ReactionStoich!$E$5:$U$5,AQ$2,0))*(TimeStep)*'Composition Moles'!$C60</f>
        <v>0</v>
      </c>
      <c r="AR48" s="19">
        <f ca="1">SUMPRODUCT(ReactionRateK4!$F70:$V70*OFFSET(ReactionStoich!$E$5:$U$5,AR$2,0))*(TimeStep)*'Composition Moles'!$C60</f>
        <v>0</v>
      </c>
      <c r="AS48" s="19">
        <f ca="1">SUMPRODUCT(ReactionRateK4!$F70:$V70*OFFSET(ReactionStoich!$E$5:$U$5,AS$2,0))*(TimeStep)*'Composition Moles'!$C60</f>
        <v>-0.85923356570735021</v>
      </c>
      <c r="AT48" s="19">
        <f ca="1">SUMPRODUCT(ReactionRateK4!$F70:$V70*OFFSET(ReactionStoich!$E$5:$U$5,AT$2,0))*(TimeStep)*'Composition Moles'!$C60</f>
        <v>-0.85923356570735021</v>
      </c>
      <c r="AU48" s="19">
        <f ca="1">SUMPRODUCT(ReactionRateK4!$F70:$V70*OFFSET(ReactionStoich!$E$5:$U$5,AU$2,0))*(TimeStep)*'Composition Moles'!$C60</f>
        <v>-0.85923356570735021</v>
      </c>
      <c r="AV48" s="19">
        <f ca="1">SUMPRODUCT(ReactionRateK4!$F70:$V70*OFFSET(ReactionStoich!$E$5:$U$5,AV$2,0))*(TimeStep)*'Composition Moles'!$C60</f>
        <v>0</v>
      </c>
      <c r="AW48" s="19">
        <f ca="1">SUMPRODUCT(ReactionRateK4!$F70:$V70*OFFSET(ReactionStoich!$E$5:$U$5,AW$2,0))*(TimeStep)*'Composition Moles'!$C60</f>
        <v>0</v>
      </c>
      <c r="AX48" s="19">
        <f ca="1">SUMPRODUCT(ReactionRateK4!$F70:$V70*OFFSET(ReactionStoich!$E$5:$U$5,AX$2,0))*(TimeStep)*'Composition Moles'!$C60</f>
        <v>0</v>
      </c>
      <c r="AY48" s="19">
        <f ca="1">SUMPRODUCT(ReactionRateK4!$F70:$V70*OFFSET(ReactionStoich!$E$5:$U$5,AY$2,0))*(TimeStep)*'Composition Moles'!$C60</f>
        <v>0</v>
      </c>
      <c r="AZ48" s="19">
        <f ca="1">SUMPRODUCT(ReactionRateK4!$F70:$V70*OFFSET(ReactionStoich!$E$5:$U$5,AZ$2,0))*(TimeStep)*'Composition Moles'!$C60</f>
        <v>0</v>
      </c>
      <c r="BA48" s="19">
        <f ca="1">SUMPRODUCT(ReactionRateK4!$F70:$V70*OFFSET(ReactionStoich!$E$5:$U$5,BA$2,0))*(TimeStep)*'Composition Moles'!$C60</f>
        <v>0</v>
      </c>
      <c r="BB48" s="19">
        <f ca="1">SUMPRODUCT(ReactionRateK4!$F70:$V70*OFFSET(ReactionStoich!$E$5:$U$5,BB$2,0))*(TimeStep)*'Composition Moles'!$C60</f>
        <v>0</v>
      </c>
      <c r="BC48" s="19">
        <f ca="1">SUMPRODUCT(ReactionRateK4!$F70:$V70*OFFSET(ReactionStoich!$E$5:$U$5,BC$2,0))*(TimeStep)*'Composition Moles'!$C60</f>
        <v>0</v>
      </c>
      <c r="BD48" s="19">
        <f ca="1">SUMPRODUCT(ReactionRateK4!$F70:$V70*OFFSET(ReactionStoich!$E$5:$U$5,BD$2,0))*(TimeStep)*'Composition Moles'!$C60</f>
        <v>0</v>
      </c>
      <c r="BE48" s="19">
        <f ca="1">SUMPRODUCT(ReactionRateK4!$F70:$V70*OFFSET(ReactionStoich!$E$5:$U$5,BE$2,0))*(TimeStep)*'Composition Moles'!$C60</f>
        <v>0</v>
      </c>
      <c r="BF48" s="19">
        <f ca="1">SUMPRODUCT(ReactionRateK4!$F70:$V70*OFFSET(ReactionStoich!$E$5:$U$5,BF$2,0))*(TimeStep)*'Composition Moles'!$C60</f>
        <v>0</v>
      </c>
      <c r="BG48" s="19">
        <f ca="1">SUMPRODUCT(ReactionRateK4!$F70:$V70*OFFSET(ReactionStoich!$E$5:$U$5,BG$2,0))*(TimeStep)*'Composition Moles'!$C60</f>
        <v>0</v>
      </c>
      <c r="BH48" s="19">
        <f ca="1">SUMPRODUCT(ReactionRateK4!$F70:$V70*OFFSET(ReactionStoich!$E$5:$U$5,BH$2,0))*(TimeStep)*'Composition Moles'!$C60</f>
        <v>0</v>
      </c>
      <c r="BI48" s="19">
        <f ca="1">SUMPRODUCT(ReactionRateK4!$F70:$V70*OFFSET(ReactionStoich!$E$5:$U$5,BI$2,0))*(TimeStep)*'Composition Moles'!$C60</f>
        <v>0</v>
      </c>
      <c r="BJ48" s="19">
        <f ca="1">SUMPRODUCT(ReactionRateK4!$F70:$V70*OFFSET(ReactionStoich!$E$5:$U$5,BJ$2,0))*(TimeStep)*'Composition Moles'!$C60</f>
        <v>0</v>
      </c>
      <c r="BK48" s="19">
        <f ca="1">SUMPRODUCT(ReactionRateK4!$F70:$V70*OFFSET(ReactionStoich!$E$5:$U$5,BK$2,0))*(TimeStep)*'Composition Moles'!$C60</f>
        <v>0</v>
      </c>
      <c r="BL48" s="19">
        <f ca="1">SUMPRODUCT(ReactionRateK4!$F70:$V70*OFFSET(ReactionStoich!$E$5:$U$5,BL$2,0))*(TimeStep)*'Composition Moles'!$C60</f>
        <v>0</v>
      </c>
      <c r="BM48" s="19">
        <f ca="1">SUMPRODUCT(ReactionRateK4!$F70:$V70*OFFSET(ReactionStoich!$E$5:$U$5,BM$2,0))*(TimeStep)*'Composition Moles'!$C60</f>
        <v>0</v>
      </c>
      <c r="BN48" s="19">
        <f ca="1">SUMPRODUCT(ReactionRateK4!$F70:$V70*OFFSET(ReactionStoich!$E$5:$U$5,BN$2,0))*(TimeStep)*'Composition Moles'!$C60</f>
        <v>0</v>
      </c>
      <c r="BO48" s="19">
        <f ca="1">SUMPRODUCT(ReactionRateK4!$F70:$V70*OFFSET(ReactionStoich!$E$5:$U$5,BO$2,0))*(TimeStep)*'Composition Moles'!$C60</f>
        <v>0</v>
      </c>
      <c r="BP48" s="19">
        <f ca="1">SUMPRODUCT(ReactionRateK4!$F70:$V70*OFFSET(ReactionStoich!$E$5:$U$5,BP$2,0))*(TimeStep)*'Composition Moles'!$C60</f>
        <v>0</v>
      </c>
      <c r="BQ48" s="19">
        <f ca="1">SUMPRODUCT(ReactionRateK4!$F70:$V70*OFFSET(ReactionStoich!$E$5:$U$5,BQ$2,0))*(TimeStep)*'Composition Moles'!$C60</f>
        <v>0</v>
      </c>
      <c r="BR48" s="19">
        <f ca="1">SUMPRODUCT(ReactionRateK4!$F70:$V70*OFFSET(ReactionStoich!$E$5:$U$5,BR$2,0))*(TimeStep)*'Composition Moles'!$C60</f>
        <v>0</v>
      </c>
      <c r="BS48" s="19">
        <f ca="1">SUMPRODUCT(ReactionRateK4!$F70:$V70*OFFSET(ReactionStoich!$E$5:$U$5,BS$2,0))*(TimeStep)*'Composition Moles'!$C60</f>
        <v>0</v>
      </c>
      <c r="BT48" s="19">
        <f ca="1">SUMPRODUCT(ReactionRateK4!$F70:$V70*OFFSET(ReactionStoich!$E$5:$U$5,BT$2,0))*(TimeStep)*'Composition Moles'!$C60</f>
        <v>0</v>
      </c>
      <c r="BU48" s="19">
        <f ca="1">SUMPRODUCT(ReactionRateK4!$F70:$V70*OFFSET(ReactionStoich!$E$5:$U$5,BU$2,0))*(TimeStep)*'Composition Moles'!$C60</f>
        <v>0</v>
      </c>
      <c r="BV48" s="19">
        <f ca="1">SUMPRODUCT(ReactionRateK4!$F70:$V70*OFFSET(ReactionStoich!$E$5:$U$5,BV$2,0))*(TimeStep)*'Composition Moles'!$C60</f>
        <v>0</v>
      </c>
      <c r="BW48" s="19">
        <f ca="1">SUMPRODUCT(ReactionRateK4!$F70:$V70*OFFSET(ReactionStoich!$E$5:$U$5,BW$2,0))*(TimeStep)*'Composition Moles'!$C60</f>
        <v>0</v>
      </c>
    </row>
    <row r="49" spans="1:75">
      <c r="A49">
        <f>ReactionRateK1!A71</f>
        <v>1.9500000000000011</v>
      </c>
      <c r="B49" s="20">
        <f t="shared" ca="1" si="5"/>
        <v>-22610.016488753012</v>
      </c>
      <c r="C49" s="20">
        <f ca="1">'Composition Moles'!BZ61</f>
        <v>143982.87777909375</v>
      </c>
      <c r="D49" s="26">
        <f t="shared" ca="1" si="6"/>
        <v>0.15703267525630729</v>
      </c>
      <c r="F49" s="19">
        <f ca="1">SUMPRODUCT(ReactionRateK4!$F71:$V71*OFFSET(ReactionStoich!$E$5:$U$5,F$2,0))*(TimeStep)*'Composition Moles'!$C61</f>
        <v>-0.7446232982007096</v>
      </c>
      <c r="G49" s="19">
        <f ca="1">SUMPRODUCT(ReactionRateK4!$F71:$V71*OFFSET(ReactionStoich!$E$5:$U$5,G$2,0))*(TimeStep)*'Composition Moles'!$C61</f>
        <v>0</v>
      </c>
      <c r="H49" s="19">
        <f ca="1">SUMPRODUCT(ReactionRateK4!$F71:$V71*OFFSET(ReactionStoich!$E$5:$U$5,H$2,0))*(TimeStep)*'Composition Moles'!$C61</f>
        <v>0.72324299474721443</v>
      </c>
      <c r="I49" s="19">
        <f ca="1">SUMPRODUCT(ReactionRateK4!$F71:$V71*OFFSET(ReactionStoich!$E$5:$U$5,I$2,0))*(TimeStep)*'Composition Moles'!$C61</f>
        <v>2.1380303453495102E-2</v>
      </c>
      <c r="J49" s="19">
        <f ca="1">SUMPRODUCT(ReactionRateK4!$F71:$V71*OFFSET(ReactionStoich!$E$5:$U$5,J$2,0))*(TimeStep)*'Composition Moles'!$C61</f>
        <v>0</v>
      </c>
      <c r="K49" s="19">
        <f ca="1">SUMPRODUCT(ReactionRateK4!$F71:$V71*OFFSET(ReactionStoich!$E$5:$U$5,K$2,0))*(TimeStep)*'Composition Moles'!$C61</f>
        <v>0</v>
      </c>
      <c r="L49" s="19">
        <f ca="1">SUMPRODUCT(ReactionRateK4!$F71:$V71*OFFSET(ReactionStoich!$E$5:$U$5,L$2,0))*(TimeStep)*'Composition Moles'!$C61</f>
        <v>0</v>
      </c>
      <c r="M49" s="19">
        <f ca="1">SUMPRODUCT(ReactionRateK4!$F71:$V71*OFFSET(ReactionStoich!$E$5:$U$5,M$2,0))*(TimeStep)*'Composition Moles'!$C61</f>
        <v>0</v>
      </c>
      <c r="N49" s="19">
        <f ca="1">SUMPRODUCT(ReactionRateK4!$F71:$V71*OFFSET(ReactionStoich!$E$5:$U$5,N$2,0))*(TimeStep)*'Composition Moles'!$C61</f>
        <v>0</v>
      </c>
      <c r="O49" s="19">
        <f ca="1">SUMPRODUCT(ReactionRateK4!$F71:$V71*OFFSET(ReactionStoich!$E$5:$U$5,O$2,0))*(TimeStep)*'Composition Moles'!$C61</f>
        <v>0</v>
      </c>
      <c r="P49" s="19">
        <f ca="1">SUMPRODUCT(ReactionRateK4!$F71:$V71*OFFSET(ReactionStoich!$E$5:$U$5,P$2,0))*(TimeStep)*'Composition Moles'!$C61</f>
        <v>0</v>
      </c>
      <c r="Q49" s="19">
        <f ca="1">SUMPRODUCT(ReactionRateK4!$F71:$V71*OFFSET(ReactionStoich!$E$5:$U$5,Q$2,0))*(TimeStep)*'Composition Moles'!$C61</f>
        <v>0</v>
      </c>
      <c r="R49" s="19">
        <f ca="1">SUMPRODUCT(ReactionRateK4!$F71:$V71*OFFSET(ReactionStoich!$E$5:$U$5,R$2,0))*(TimeStep)*'Composition Moles'!$C61</f>
        <v>0</v>
      </c>
      <c r="S49" s="19">
        <f ca="1">SUMPRODUCT(ReactionRateK4!$F71:$V71*OFFSET(ReactionStoich!$E$5:$U$5,S$2,0))*(TimeStep)*'Composition Moles'!$C61</f>
        <v>6.3421728149541607</v>
      </c>
      <c r="T49" s="19">
        <f ca="1">SUMPRODUCT(ReactionRateK4!$F71:$V71*OFFSET(ReactionStoich!$E$5:$U$5,T$2,0))*(TimeStep)*'Composition Moles'!$C61</f>
        <v>0</v>
      </c>
      <c r="U49" s="19">
        <f ca="1">SUMPRODUCT(ReactionRateK4!$F71:$V71*OFFSET(ReactionStoich!$E$5:$U$5,U$2,0))*(TimeStep)*'Composition Moles'!$C61</f>
        <v>0</v>
      </c>
      <c r="V49" s="19">
        <f ca="1">SUMPRODUCT(ReactionRateK4!$F71:$V71*OFFSET(ReactionStoich!$E$5:$U$5,V$2,0))*(TimeStep)*'Composition Moles'!$C61</f>
        <v>0</v>
      </c>
      <c r="W49" s="19">
        <f ca="1">SUMPRODUCT(ReactionRateK4!$F71:$V71*OFFSET(ReactionStoich!$E$5:$U$5,W$2,0))*(TimeStep)*'Composition Moles'!$C61</f>
        <v>0</v>
      </c>
      <c r="X49" s="19">
        <f ca="1">SUMPRODUCT(ReactionRateK4!$F71:$V71*OFFSET(ReactionStoich!$E$5:$U$5,X$2,0))*(TimeStep)*'Composition Moles'!$C61</f>
        <v>0</v>
      </c>
      <c r="Y49" s="19">
        <f ca="1">SUMPRODUCT(ReactionRateK4!$F71:$V71*OFFSET(ReactionStoich!$E$5:$U$5,Y$2,0))*(TimeStep)*'Composition Moles'!$C61</f>
        <v>-14.383542139556564</v>
      </c>
      <c r="Z49" s="19">
        <f ca="1">SUMPRODUCT(ReactionRateK4!$F71:$V71*OFFSET(ReactionStoich!$E$5:$U$5,Z$2,0))*(TimeStep)*'Composition Moles'!$C61</f>
        <v>0</v>
      </c>
      <c r="AA49" s="19">
        <f ca="1">SUMPRODUCT(ReactionRateK4!$F71:$V71*OFFSET(ReactionStoich!$E$5:$U$5,AA$2,0))*(TimeStep)*'Composition Moles'!$C61</f>
        <v>0</v>
      </c>
      <c r="AB49" s="19">
        <f ca="1">SUMPRODUCT(ReactionRateK4!$F71:$V71*OFFSET(ReactionStoich!$E$5:$U$5,AB$2,0))*(TimeStep)*'Composition Moles'!$C61</f>
        <v>0</v>
      </c>
      <c r="AC49" s="19">
        <f ca="1">SUMPRODUCT(ReactionRateK4!$F71:$V71*OFFSET(ReactionStoich!$E$5:$U$5,AC$2,0))*(TimeStep)*'Composition Moles'!$C61</f>
        <v>0</v>
      </c>
      <c r="AD49" s="19">
        <f ca="1">SUMPRODUCT(ReactionRateK4!$F71:$V71*OFFSET(ReactionStoich!$E$5:$U$5,AD$2,0))*(TimeStep)*'Composition Moles'!$C61</f>
        <v>0</v>
      </c>
      <c r="AE49" s="19">
        <f ca="1">SUMPRODUCT(ReactionRateK4!$F71:$V71*OFFSET(ReactionStoich!$E$5:$U$5,AE$2,0))*(TimeStep)*'Composition Moles'!$C61</f>
        <v>0</v>
      </c>
      <c r="AF49" s="19">
        <f ca="1">SUMPRODUCT(ReactionRateK4!$F71:$V71*OFFSET(ReactionStoich!$E$5:$U$5,AF$2,0))*(TimeStep)*'Composition Moles'!$C61</f>
        <v>0</v>
      </c>
      <c r="AG49" s="19">
        <f ca="1">SUMPRODUCT(ReactionRateK4!$F71:$V71*OFFSET(ReactionStoich!$E$5:$U$5,AG$2,0))*(TimeStep)*'Composition Moles'!$C61</f>
        <v>-4.2517648985154803E-2</v>
      </c>
      <c r="AH49" s="19">
        <f ca="1">SUMPRODUCT(ReactionRateK4!$F71:$V71*OFFSET(ReactionStoich!$E$5:$U$5,AH$2,0))*(TimeStep)*'Composition Moles'!$C61</f>
        <v>2.641826523935523</v>
      </c>
      <c r="AI49" s="19">
        <f ca="1">SUMPRODUCT(ReactionRateK4!$F71:$V71*OFFSET(ReactionStoich!$E$5:$U$5,AI$2,0))*(TimeStep)*'Composition Moles'!$C61</f>
        <v>6.1225832235819588</v>
      </c>
      <c r="AJ49" s="19">
        <f ca="1">SUMPRODUCT(ReactionRateK4!$F71:$V71*OFFSET(ReactionStoich!$E$5:$U$5,AJ$2,0))*(TimeStep)*'Composition Moles'!$C61</f>
        <v>2.5293006355732337</v>
      </c>
      <c r="AK49" s="19">
        <f ca="1">SUMPRODUCT(ReactionRateK4!$F71:$V71*OFFSET(ReactionStoich!$E$5:$U$5,AK$2,0))*(TimeStep)*'Composition Moles'!$C61</f>
        <v>0</v>
      </c>
      <c r="AL49" s="19">
        <f ca="1">SUMPRODUCT(ReactionRateK4!$F71:$V71*OFFSET(ReactionStoich!$E$5:$U$5,AL$2,0))*(TimeStep)*'Composition Moles'!$C61</f>
        <v>0</v>
      </c>
      <c r="AM49" s="19">
        <f ca="1">SUMPRODUCT(ReactionRateK4!$F71:$V71*OFFSET(ReactionStoich!$E$5:$U$5,AM$2,0))*(TimeStep)*'Composition Moles'!$C61</f>
        <v>0</v>
      </c>
      <c r="AN49" s="19">
        <f ca="1">SUMPRODUCT(ReactionRateK4!$F71:$V71*OFFSET(ReactionStoich!$E$5:$U$5,AN$2,0))*(TimeStep)*'Composition Moles'!$C61</f>
        <v>0</v>
      </c>
      <c r="AO49" s="19">
        <f ca="1">SUMPRODUCT(ReactionRateK4!$F71:$V71*OFFSET(ReactionStoich!$E$5:$U$5,AO$2,0))*(TimeStep)*'Composition Moles'!$C61</f>
        <v>-2.1380303453495102E-2</v>
      </c>
      <c r="AP49" s="19">
        <f ca="1">SUMPRODUCT(ReactionRateK4!$F71:$V71*OFFSET(ReactionStoich!$E$5:$U$5,AP$2,0))*(TimeStep)*'Composition Moles'!$C61</f>
        <v>-0.66626824960664988</v>
      </c>
      <c r="AQ49" s="19">
        <f ca="1">SUMPRODUCT(ReactionRateK4!$F71:$V71*OFFSET(ReactionStoich!$E$5:$U$5,AQ$2,0))*(TimeStep)*'Composition Moles'!$C61</f>
        <v>0</v>
      </c>
      <c r="AR49" s="19">
        <f ca="1">SUMPRODUCT(ReactionRateK4!$F71:$V71*OFFSET(ReactionStoich!$E$5:$U$5,AR$2,0))*(TimeStep)*'Composition Moles'!$C61</f>
        <v>0</v>
      </c>
      <c r="AS49" s="19">
        <f ca="1">SUMPRODUCT(ReactionRateK4!$F71:$V71*OFFSET(ReactionStoich!$E$5:$U$5,AS$2,0))*(TimeStep)*'Composition Moles'!$C61</f>
        <v>-0.84072495214767029</v>
      </c>
      <c r="AT49" s="19">
        <f ca="1">SUMPRODUCT(ReactionRateK4!$F71:$V71*OFFSET(ReactionStoich!$E$5:$U$5,AT$2,0))*(TimeStep)*'Composition Moles'!$C61</f>
        <v>-0.84072495214767029</v>
      </c>
      <c r="AU49" s="19">
        <f ca="1">SUMPRODUCT(ReactionRateK4!$F71:$V71*OFFSET(ReactionStoich!$E$5:$U$5,AU$2,0))*(TimeStep)*'Composition Moles'!$C61</f>
        <v>-0.84072495214767029</v>
      </c>
      <c r="AV49" s="19">
        <f ca="1">SUMPRODUCT(ReactionRateK4!$F71:$V71*OFFSET(ReactionStoich!$E$5:$U$5,AV$2,0))*(TimeStep)*'Composition Moles'!$C61</f>
        <v>0</v>
      </c>
      <c r="AW49" s="19">
        <f ca="1">SUMPRODUCT(ReactionRateK4!$F71:$V71*OFFSET(ReactionStoich!$E$5:$U$5,AW$2,0))*(TimeStep)*'Composition Moles'!$C61</f>
        <v>0</v>
      </c>
      <c r="AX49" s="19">
        <f ca="1">SUMPRODUCT(ReactionRateK4!$F71:$V71*OFFSET(ReactionStoich!$E$5:$U$5,AX$2,0))*(TimeStep)*'Composition Moles'!$C61</f>
        <v>0</v>
      </c>
      <c r="AY49" s="19">
        <f ca="1">SUMPRODUCT(ReactionRateK4!$F71:$V71*OFFSET(ReactionStoich!$E$5:$U$5,AY$2,0))*(TimeStep)*'Composition Moles'!$C61</f>
        <v>0</v>
      </c>
      <c r="AZ49" s="19">
        <f ca="1">SUMPRODUCT(ReactionRateK4!$F71:$V71*OFFSET(ReactionStoich!$E$5:$U$5,AZ$2,0))*(TimeStep)*'Composition Moles'!$C61</f>
        <v>0</v>
      </c>
      <c r="BA49" s="19">
        <f ca="1">SUMPRODUCT(ReactionRateK4!$F71:$V71*OFFSET(ReactionStoich!$E$5:$U$5,BA$2,0))*(TimeStep)*'Composition Moles'!$C61</f>
        <v>0</v>
      </c>
      <c r="BB49" s="19">
        <f ca="1">SUMPRODUCT(ReactionRateK4!$F71:$V71*OFFSET(ReactionStoich!$E$5:$U$5,BB$2,0))*(TimeStep)*'Composition Moles'!$C61</f>
        <v>0</v>
      </c>
      <c r="BC49" s="19">
        <f ca="1">SUMPRODUCT(ReactionRateK4!$F71:$V71*OFFSET(ReactionStoich!$E$5:$U$5,BC$2,0))*(TimeStep)*'Composition Moles'!$C61</f>
        <v>0</v>
      </c>
      <c r="BD49" s="19">
        <f ca="1">SUMPRODUCT(ReactionRateK4!$F71:$V71*OFFSET(ReactionStoich!$E$5:$U$5,BD$2,0))*(TimeStep)*'Composition Moles'!$C61</f>
        <v>0</v>
      </c>
      <c r="BE49" s="19">
        <f ca="1">SUMPRODUCT(ReactionRateK4!$F71:$V71*OFFSET(ReactionStoich!$E$5:$U$5,BE$2,0))*(TimeStep)*'Composition Moles'!$C61</f>
        <v>0</v>
      </c>
      <c r="BF49" s="19">
        <f ca="1">SUMPRODUCT(ReactionRateK4!$F71:$V71*OFFSET(ReactionStoich!$E$5:$U$5,BF$2,0))*(TimeStep)*'Composition Moles'!$C61</f>
        <v>0</v>
      </c>
      <c r="BG49" s="19">
        <f ca="1">SUMPRODUCT(ReactionRateK4!$F71:$V71*OFFSET(ReactionStoich!$E$5:$U$5,BG$2,0))*(TimeStep)*'Composition Moles'!$C61</f>
        <v>0</v>
      </c>
      <c r="BH49" s="19">
        <f ca="1">SUMPRODUCT(ReactionRateK4!$F71:$V71*OFFSET(ReactionStoich!$E$5:$U$5,BH$2,0))*(TimeStep)*'Composition Moles'!$C61</f>
        <v>0</v>
      </c>
      <c r="BI49" s="19">
        <f ca="1">SUMPRODUCT(ReactionRateK4!$F71:$V71*OFFSET(ReactionStoich!$E$5:$U$5,BI$2,0))*(TimeStep)*'Composition Moles'!$C61</f>
        <v>0</v>
      </c>
      <c r="BJ49" s="19">
        <f ca="1">SUMPRODUCT(ReactionRateK4!$F71:$V71*OFFSET(ReactionStoich!$E$5:$U$5,BJ$2,0))*(TimeStep)*'Composition Moles'!$C61</f>
        <v>0</v>
      </c>
      <c r="BK49" s="19">
        <f ca="1">SUMPRODUCT(ReactionRateK4!$F71:$V71*OFFSET(ReactionStoich!$E$5:$U$5,BK$2,0))*(TimeStep)*'Composition Moles'!$C61</f>
        <v>0</v>
      </c>
      <c r="BL49" s="19">
        <f ca="1">SUMPRODUCT(ReactionRateK4!$F71:$V71*OFFSET(ReactionStoich!$E$5:$U$5,BL$2,0))*(TimeStep)*'Composition Moles'!$C61</f>
        <v>0</v>
      </c>
      <c r="BM49" s="19">
        <f ca="1">SUMPRODUCT(ReactionRateK4!$F71:$V71*OFFSET(ReactionStoich!$E$5:$U$5,BM$2,0))*(TimeStep)*'Composition Moles'!$C61</f>
        <v>0</v>
      </c>
      <c r="BN49" s="19">
        <f ca="1">SUMPRODUCT(ReactionRateK4!$F71:$V71*OFFSET(ReactionStoich!$E$5:$U$5,BN$2,0))*(TimeStep)*'Composition Moles'!$C61</f>
        <v>0</v>
      </c>
      <c r="BO49" s="19">
        <f ca="1">SUMPRODUCT(ReactionRateK4!$F71:$V71*OFFSET(ReactionStoich!$E$5:$U$5,BO$2,0))*(TimeStep)*'Composition Moles'!$C61</f>
        <v>0</v>
      </c>
      <c r="BP49" s="19">
        <f ca="1">SUMPRODUCT(ReactionRateK4!$F71:$V71*OFFSET(ReactionStoich!$E$5:$U$5,BP$2,0))*(TimeStep)*'Composition Moles'!$C61</f>
        <v>0</v>
      </c>
      <c r="BQ49" s="19">
        <f ca="1">SUMPRODUCT(ReactionRateK4!$F71:$V71*OFFSET(ReactionStoich!$E$5:$U$5,BQ$2,0))*(TimeStep)*'Composition Moles'!$C61</f>
        <v>0</v>
      </c>
      <c r="BR49" s="19">
        <f ca="1">SUMPRODUCT(ReactionRateK4!$F71:$V71*OFFSET(ReactionStoich!$E$5:$U$5,BR$2,0))*(TimeStep)*'Composition Moles'!$C61</f>
        <v>0</v>
      </c>
      <c r="BS49" s="19">
        <f ca="1">SUMPRODUCT(ReactionRateK4!$F71:$V71*OFFSET(ReactionStoich!$E$5:$U$5,BS$2,0))*(TimeStep)*'Composition Moles'!$C61</f>
        <v>0</v>
      </c>
      <c r="BT49" s="19">
        <f ca="1">SUMPRODUCT(ReactionRateK4!$F71:$V71*OFFSET(ReactionStoich!$E$5:$U$5,BT$2,0))*(TimeStep)*'Composition Moles'!$C61</f>
        <v>0</v>
      </c>
      <c r="BU49" s="19">
        <f ca="1">SUMPRODUCT(ReactionRateK4!$F71:$V71*OFFSET(ReactionStoich!$E$5:$U$5,BU$2,0))*(TimeStep)*'Composition Moles'!$C61</f>
        <v>0</v>
      </c>
      <c r="BV49" s="19">
        <f ca="1">SUMPRODUCT(ReactionRateK4!$F71:$V71*OFFSET(ReactionStoich!$E$5:$U$5,BV$2,0))*(TimeStep)*'Composition Moles'!$C61</f>
        <v>0</v>
      </c>
      <c r="BW49" s="19">
        <f ca="1">SUMPRODUCT(ReactionRateK4!$F71:$V71*OFFSET(ReactionStoich!$E$5:$U$5,BW$2,0))*(TimeStep)*'Composition Moles'!$C61</f>
        <v>0</v>
      </c>
    </row>
    <row r="50" spans="1:75">
      <c r="A50">
        <f>ReactionRateK1!A72</f>
        <v>2.0000000000000009</v>
      </c>
      <c r="B50" s="20">
        <f t="shared" ca="1" si="5"/>
        <v>-21282.622073744973</v>
      </c>
      <c r="C50" s="20">
        <f ca="1">'Composition Moles'!BZ62</f>
        <v>143996.22417984292</v>
      </c>
      <c r="D50" s="26">
        <f t="shared" ca="1" si="6"/>
        <v>0.14779986207946824</v>
      </c>
      <c r="F50" s="19">
        <f ca="1">SUMPRODUCT(ReactionRateK4!$F72:$V72*OFFSET(ReactionStoich!$E$5:$U$5,F$2,0))*(TimeStep)*'Composition Moles'!$C62</f>
        <v>-0.69706628543526417</v>
      </c>
      <c r="G50" s="19">
        <f ca="1">SUMPRODUCT(ReactionRateK4!$F72:$V72*OFFSET(ReactionStoich!$E$5:$U$5,G$2,0))*(TimeStep)*'Composition Moles'!$C62</f>
        <v>0</v>
      </c>
      <c r="H50" s="19">
        <f ca="1">SUMPRODUCT(ReactionRateK4!$F72:$V72*OFFSET(ReactionStoich!$E$5:$U$5,H$2,0))*(TimeStep)*'Composition Moles'!$C62</f>
        <v>0.67777422838996559</v>
      </c>
      <c r="I50" s="19">
        <f ca="1">SUMPRODUCT(ReactionRateK4!$F72:$V72*OFFSET(ReactionStoich!$E$5:$U$5,I$2,0))*(TimeStep)*'Composition Moles'!$C62</f>
        <v>1.929205704529861E-2</v>
      </c>
      <c r="J50" s="19">
        <f ca="1">SUMPRODUCT(ReactionRateK4!$F72:$V72*OFFSET(ReactionStoich!$E$5:$U$5,J$2,0))*(TimeStep)*'Composition Moles'!$C62</f>
        <v>0</v>
      </c>
      <c r="K50" s="19">
        <f ca="1">SUMPRODUCT(ReactionRateK4!$F72:$V72*OFFSET(ReactionStoich!$E$5:$U$5,K$2,0))*(TimeStep)*'Composition Moles'!$C62</f>
        <v>0</v>
      </c>
      <c r="L50" s="19">
        <f ca="1">SUMPRODUCT(ReactionRateK4!$F72:$V72*OFFSET(ReactionStoich!$E$5:$U$5,L$2,0))*(TimeStep)*'Composition Moles'!$C62</f>
        <v>0</v>
      </c>
      <c r="M50" s="19">
        <f ca="1">SUMPRODUCT(ReactionRateK4!$F72:$V72*OFFSET(ReactionStoich!$E$5:$U$5,M$2,0))*(TimeStep)*'Composition Moles'!$C62</f>
        <v>0</v>
      </c>
      <c r="N50" s="19">
        <f ca="1">SUMPRODUCT(ReactionRateK4!$F72:$V72*OFFSET(ReactionStoich!$E$5:$U$5,N$2,0))*(TimeStep)*'Composition Moles'!$C62</f>
        <v>0</v>
      </c>
      <c r="O50" s="19">
        <f ca="1">SUMPRODUCT(ReactionRateK4!$F72:$V72*OFFSET(ReactionStoich!$E$5:$U$5,O$2,0))*(TimeStep)*'Composition Moles'!$C62</f>
        <v>0</v>
      </c>
      <c r="P50" s="19">
        <f ca="1">SUMPRODUCT(ReactionRateK4!$F72:$V72*OFFSET(ReactionStoich!$E$5:$U$5,P$2,0))*(TimeStep)*'Composition Moles'!$C62</f>
        <v>0</v>
      </c>
      <c r="Q50" s="19">
        <f ca="1">SUMPRODUCT(ReactionRateK4!$F72:$V72*OFFSET(ReactionStoich!$E$5:$U$5,Q$2,0))*(TimeStep)*'Composition Moles'!$C62</f>
        <v>0</v>
      </c>
      <c r="R50" s="19">
        <f ca="1">SUMPRODUCT(ReactionRateK4!$F72:$V72*OFFSET(ReactionStoich!$E$5:$U$5,R$2,0))*(TimeStep)*'Composition Moles'!$C62</f>
        <v>0</v>
      </c>
      <c r="S50" s="19">
        <f ca="1">SUMPRODUCT(ReactionRateK4!$F72:$V72*OFFSET(ReactionStoich!$E$5:$U$5,S$2,0))*(TimeStep)*'Composition Moles'!$C62</f>
        <v>6.2190290766914229</v>
      </c>
      <c r="T50" s="19">
        <f ca="1">SUMPRODUCT(ReactionRateK4!$F72:$V72*OFFSET(ReactionStoich!$E$5:$U$5,T$2,0))*(TimeStep)*'Composition Moles'!$C62</f>
        <v>0</v>
      </c>
      <c r="U50" s="19">
        <f ca="1">SUMPRODUCT(ReactionRateK4!$F72:$V72*OFFSET(ReactionStoich!$E$5:$U$5,U$2,0))*(TimeStep)*'Composition Moles'!$C62</f>
        <v>0</v>
      </c>
      <c r="V50" s="19">
        <f ca="1">SUMPRODUCT(ReactionRateK4!$F72:$V72*OFFSET(ReactionStoich!$E$5:$U$5,V$2,0))*(TimeStep)*'Composition Moles'!$C62</f>
        <v>0</v>
      </c>
      <c r="W50" s="19">
        <f ca="1">SUMPRODUCT(ReactionRateK4!$F72:$V72*OFFSET(ReactionStoich!$E$5:$U$5,W$2,0))*(TimeStep)*'Composition Moles'!$C62</f>
        <v>0</v>
      </c>
      <c r="X50" s="19">
        <f ca="1">SUMPRODUCT(ReactionRateK4!$F72:$V72*OFFSET(ReactionStoich!$E$5:$U$5,X$2,0))*(TimeStep)*'Composition Moles'!$C62</f>
        <v>0</v>
      </c>
      <c r="Y50" s="19">
        <f ca="1">SUMPRODUCT(ReactionRateK4!$F72:$V72*OFFSET(ReactionStoich!$E$5:$U$5,Y$2,0))*(TimeStep)*'Composition Moles'!$C62</f>
        <v>-14.14124981483433</v>
      </c>
      <c r="Z50" s="19">
        <f ca="1">SUMPRODUCT(ReactionRateK4!$F72:$V72*OFFSET(ReactionStoich!$E$5:$U$5,Z$2,0))*(TimeStep)*'Composition Moles'!$C62</f>
        <v>0</v>
      </c>
      <c r="AA50" s="19">
        <f ca="1">SUMPRODUCT(ReactionRateK4!$F72:$V72*OFFSET(ReactionStoich!$E$5:$U$5,AA$2,0))*(TimeStep)*'Composition Moles'!$C62</f>
        <v>0</v>
      </c>
      <c r="AB50" s="19">
        <f ca="1">SUMPRODUCT(ReactionRateK4!$F72:$V72*OFFSET(ReactionStoich!$E$5:$U$5,AB$2,0))*(TimeStep)*'Composition Moles'!$C62</f>
        <v>0</v>
      </c>
      <c r="AC50" s="19">
        <f ca="1">SUMPRODUCT(ReactionRateK4!$F72:$V72*OFFSET(ReactionStoich!$E$5:$U$5,AC$2,0))*(TimeStep)*'Composition Moles'!$C62</f>
        <v>0</v>
      </c>
      <c r="AD50" s="19">
        <f ca="1">SUMPRODUCT(ReactionRateK4!$F72:$V72*OFFSET(ReactionStoich!$E$5:$U$5,AD$2,0))*(TimeStep)*'Composition Moles'!$C62</f>
        <v>0</v>
      </c>
      <c r="AE50" s="19">
        <f ca="1">SUMPRODUCT(ReactionRateK4!$F72:$V72*OFFSET(ReactionStoich!$E$5:$U$5,AE$2,0))*(TimeStep)*'Composition Moles'!$C62</f>
        <v>0</v>
      </c>
      <c r="AF50" s="19">
        <f ca="1">SUMPRODUCT(ReactionRateK4!$F72:$V72*OFFSET(ReactionStoich!$E$5:$U$5,AF$2,0))*(TimeStep)*'Composition Moles'!$C62</f>
        <v>0</v>
      </c>
      <c r="AG50" s="19">
        <f ca="1">SUMPRODUCT(ReactionRateK4!$F72:$V72*OFFSET(ReactionStoich!$E$5:$U$5,AG$2,0))*(TimeStep)*'Composition Moles'!$C62</f>
        <v>-4.3364643990309974E-2</v>
      </c>
      <c r="AH50" s="19">
        <f ca="1">SUMPRODUCT(ReactionRateK4!$F72:$V72*OFFSET(ReactionStoich!$E$5:$U$5,AH$2,0))*(TimeStep)*'Composition Moles'!$C62</f>
        <v>2.4600810809027225</v>
      </c>
      <c r="AI50" s="19">
        <f ca="1">SUMPRODUCT(ReactionRateK4!$F72:$V72*OFFSET(ReactionStoich!$E$5:$U$5,AI$2,0))*(TimeStep)*'Composition Moles'!$C62</f>
        <v>6.1372212164495084</v>
      </c>
      <c r="AJ50" s="19">
        <f ca="1">SUMPRODUCT(ReactionRateK4!$F72:$V72*OFFSET(ReactionStoich!$E$5:$U$5,AJ$2,0))*(TimeStep)*'Composition Moles'!$C62</f>
        <v>2.4848993741482981</v>
      </c>
      <c r="AK50" s="19">
        <f ca="1">SUMPRODUCT(ReactionRateK4!$F72:$V72*OFFSET(ReactionStoich!$E$5:$U$5,AK$2,0))*(TimeStep)*'Composition Moles'!$C62</f>
        <v>0</v>
      </c>
      <c r="AL50" s="19">
        <f ca="1">SUMPRODUCT(ReactionRateK4!$F72:$V72*OFFSET(ReactionStoich!$E$5:$U$5,AL$2,0))*(TimeStep)*'Composition Moles'!$C62</f>
        <v>0</v>
      </c>
      <c r="AM50" s="19">
        <f ca="1">SUMPRODUCT(ReactionRateK4!$F72:$V72*OFFSET(ReactionStoich!$E$5:$U$5,AM$2,0))*(TimeStep)*'Composition Moles'!$C62</f>
        <v>0</v>
      </c>
      <c r="AN50" s="19">
        <f ca="1">SUMPRODUCT(ReactionRateK4!$F72:$V72*OFFSET(ReactionStoich!$E$5:$U$5,AN$2,0))*(TimeStep)*'Composition Moles'!$C62</f>
        <v>0</v>
      </c>
      <c r="AO50" s="19">
        <f ca="1">SUMPRODUCT(ReactionRateK4!$F72:$V72*OFFSET(ReactionStoich!$E$5:$U$5,AO$2,0))*(TimeStep)*'Composition Moles'!$C62</f>
        <v>-1.929205704529861E-2</v>
      </c>
      <c r="AP50" s="19">
        <f ca="1">SUMPRODUCT(ReactionRateK4!$F72:$V72*OFFSET(ReactionStoich!$E$5:$U$5,AP$2,0))*(TimeStep)*'Composition Moles'!$C62</f>
        <v>-0.62906659842838586</v>
      </c>
      <c r="AQ50" s="19">
        <f ca="1">SUMPRODUCT(ReactionRateK4!$F72:$V72*OFFSET(ReactionStoich!$E$5:$U$5,AQ$2,0))*(TimeStep)*'Composition Moles'!$C62</f>
        <v>0</v>
      </c>
      <c r="AR50" s="19">
        <f ca="1">SUMPRODUCT(ReactionRateK4!$F72:$V72*OFFSET(ReactionStoich!$E$5:$U$5,AR$2,0))*(TimeStep)*'Composition Moles'!$C62</f>
        <v>0</v>
      </c>
      <c r="AS50" s="19">
        <f ca="1">SUMPRODUCT(ReactionRateK4!$F72:$V72*OFFSET(ReactionStoich!$E$5:$U$5,AS$2,0))*(TimeStep)*'Composition Moles'!$C62</f>
        <v>-0.82275254463120906</v>
      </c>
      <c r="AT50" s="19">
        <f ca="1">SUMPRODUCT(ReactionRateK4!$F72:$V72*OFFSET(ReactionStoich!$E$5:$U$5,AT$2,0))*(TimeStep)*'Composition Moles'!$C62</f>
        <v>-0.82275254463120906</v>
      </c>
      <c r="AU50" s="19">
        <f ca="1">SUMPRODUCT(ReactionRateK4!$F72:$V72*OFFSET(ReactionStoich!$E$5:$U$5,AU$2,0))*(TimeStep)*'Composition Moles'!$C62</f>
        <v>-0.82275254463120906</v>
      </c>
      <c r="AV50" s="19">
        <f ca="1">SUMPRODUCT(ReactionRateK4!$F72:$V72*OFFSET(ReactionStoich!$E$5:$U$5,AV$2,0))*(TimeStep)*'Composition Moles'!$C62</f>
        <v>0</v>
      </c>
      <c r="AW50" s="19">
        <f ca="1">SUMPRODUCT(ReactionRateK4!$F72:$V72*OFFSET(ReactionStoich!$E$5:$U$5,AW$2,0))*(TimeStep)*'Composition Moles'!$C62</f>
        <v>0</v>
      </c>
      <c r="AX50" s="19">
        <f ca="1">SUMPRODUCT(ReactionRateK4!$F72:$V72*OFFSET(ReactionStoich!$E$5:$U$5,AX$2,0))*(TimeStep)*'Composition Moles'!$C62</f>
        <v>0</v>
      </c>
      <c r="AY50" s="19">
        <f ca="1">SUMPRODUCT(ReactionRateK4!$F72:$V72*OFFSET(ReactionStoich!$E$5:$U$5,AY$2,0))*(TimeStep)*'Composition Moles'!$C62</f>
        <v>0</v>
      </c>
      <c r="AZ50" s="19">
        <f ca="1">SUMPRODUCT(ReactionRateK4!$F72:$V72*OFFSET(ReactionStoich!$E$5:$U$5,AZ$2,0))*(TimeStep)*'Composition Moles'!$C62</f>
        <v>0</v>
      </c>
      <c r="BA50" s="19">
        <f ca="1">SUMPRODUCT(ReactionRateK4!$F72:$V72*OFFSET(ReactionStoich!$E$5:$U$5,BA$2,0))*(TimeStep)*'Composition Moles'!$C62</f>
        <v>0</v>
      </c>
      <c r="BB50" s="19">
        <f ca="1">SUMPRODUCT(ReactionRateK4!$F72:$V72*OFFSET(ReactionStoich!$E$5:$U$5,BB$2,0))*(TimeStep)*'Composition Moles'!$C62</f>
        <v>0</v>
      </c>
      <c r="BC50" s="19">
        <f ca="1">SUMPRODUCT(ReactionRateK4!$F72:$V72*OFFSET(ReactionStoich!$E$5:$U$5,BC$2,0))*(TimeStep)*'Composition Moles'!$C62</f>
        <v>0</v>
      </c>
      <c r="BD50" s="19">
        <f ca="1">SUMPRODUCT(ReactionRateK4!$F72:$V72*OFFSET(ReactionStoich!$E$5:$U$5,BD$2,0))*(TimeStep)*'Composition Moles'!$C62</f>
        <v>0</v>
      </c>
      <c r="BE50" s="19">
        <f ca="1">SUMPRODUCT(ReactionRateK4!$F72:$V72*OFFSET(ReactionStoich!$E$5:$U$5,BE$2,0))*(TimeStep)*'Composition Moles'!$C62</f>
        <v>0</v>
      </c>
      <c r="BF50" s="19">
        <f ca="1">SUMPRODUCT(ReactionRateK4!$F72:$V72*OFFSET(ReactionStoich!$E$5:$U$5,BF$2,0))*(TimeStep)*'Composition Moles'!$C62</f>
        <v>0</v>
      </c>
      <c r="BG50" s="19">
        <f ca="1">SUMPRODUCT(ReactionRateK4!$F72:$V72*OFFSET(ReactionStoich!$E$5:$U$5,BG$2,0))*(TimeStep)*'Composition Moles'!$C62</f>
        <v>0</v>
      </c>
      <c r="BH50" s="19">
        <f ca="1">SUMPRODUCT(ReactionRateK4!$F72:$V72*OFFSET(ReactionStoich!$E$5:$U$5,BH$2,0))*(TimeStep)*'Composition Moles'!$C62</f>
        <v>0</v>
      </c>
      <c r="BI50" s="19">
        <f ca="1">SUMPRODUCT(ReactionRateK4!$F72:$V72*OFFSET(ReactionStoich!$E$5:$U$5,BI$2,0))*(TimeStep)*'Composition Moles'!$C62</f>
        <v>0</v>
      </c>
      <c r="BJ50" s="19">
        <f ca="1">SUMPRODUCT(ReactionRateK4!$F72:$V72*OFFSET(ReactionStoich!$E$5:$U$5,BJ$2,0))*(TimeStep)*'Composition Moles'!$C62</f>
        <v>0</v>
      </c>
      <c r="BK50" s="19">
        <f ca="1">SUMPRODUCT(ReactionRateK4!$F72:$V72*OFFSET(ReactionStoich!$E$5:$U$5,BK$2,0))*(TimeStep)*'Composition Moles'!$C62</f>
        <v>0</v>
      </c>
      <c r="BL50" s="19">
        <f ca="1">SUMPRODUCT(ReactionRateK4!$F72:$V72*OFFSET(ReactionStoich!$E$5:$U$5,BL$2,0))*(TimeStep)*'Composition Moles'!$C62</f>
        <v>0</v>
      </c>
      <c r="BM50" s="19">
        <f ca="1">SUMPRODUCT(ReactionRateK4!$F72:$V72*OFFSET(ReactionStoich!$E$5:$U$5,BM$2,0))*(TimeStep)*'Composition Moles'!$C62</f>
        <v>0</v>
      </c>
      <c r="BN50" s="19">
        <f ca="1">SUMPRODUCT(ReactionRateK4!$F72:$V72*OFFSET(ReactionStoich!$E$5:$U$5,BN$2,0))*(TimeStep)*'Composition Moles'!$C62</f>
        <v>0</v>
      </c>
      <c r="BO50" s="19">
        <f ca="1">SUMPRODUCT(ReactionRateK4!$F72:$V72*OFFSET(ReactionStoich!$E$5:$U$5,BO$2,0))*(TimeStep)*'Composition Moles'!$C62</f>
        <v>0</v>
      </c>
      <c r="BP50" s="19">
        <f ca="1">SUMPRODUCT(ReactionRateK4!$F72:$V72*OFFSET(ReactionStoich!$E$5:$U$5,BP$2,0))*(TimeStep)*'Composition Moles'!$C62</f>
        <v>0</v>
      </c>
      <c r="BQ50" s="19">
        <f ca="1">SUMPRODUCT(ReactionRateK4!$F72:$V72*OFFSET(ReactionStoich!$E$5:$U$5,BQ$2,0))*(TimeStep)*'Composition Moles'!$C62</f>
        <v>0</v>
      </c>
      <c r="BR50" s="19">
        <f ca="1">SUMPRODUCT(ReactionRateK4!$F72:$V72*OFFSET(ReactionStoich!$E$5:$U$5,BR$2,0))*(TimeStep)*'Composition Moles'!$C62</f>
        <v>0</v>
      </c>
      <c r="BS50" s="19">
        <f ca="1">SUMPRODUCT(ReactionRateK4!$F72:$V72*OFFSET(ReactionStoich!$E$5:$U$5,BS$2,0))*(TimeStep)*'Composition Moles'!$C62</f>
        <v>0</v>
      </c>
      <c r="BT50" s="19">
        <f ca="1">SUMPRODUCT(ReactionRateK4!$F72:$V72*OFFSET(ReactionStoich!$E$5:$U$5,BT$2,0))*(TimeStep)*'Composition Moles'!$C62</f>
        <v>0</v>
      </c>
      <c r="BU50" s="19">
        <f ca="1">SUMPRODUCT(ReactionRateK4!$F72:$V72*OFFSET(ReactionStoich!$E$5:$U$5,BU$2,0))*(TimeStep)*'Composition Moles'!$C62</f>
        <v>0</v>
      </c>
      <c r="BV50" s="19">
        <f ca="1">SUMPRODUCT(ReactionRateK4!$F72:$V72*OFFSET(ReactionStoich!$E$5:$U$5,BV$2,0))*(TimeStep)*'Composition Moles'!$C62</f>
        <v>0</v>
      </c>
      <c r="BW50" s="19">
        <f ca="1">SUMPRODUCT(ReactionRateK4!$F72:$V72*OFFSET(ReactionStoich!$E$5:$U$5,BW$2,0))*(TimeStep)*'Composition Moles'!$C62</f>
        <v>0</v>
      </c>
    </row>
    <row r="51" spans="1:75">
      <c r="A51">
        <f>ReactionRateK1!A73</f>
        <v>2.0500000000000007</v>
      </c>
      <c r="B51" s="20">
        <f t="shared" ca="1" si="5"/>
        <v>-20030.151414730579</v>
      </c>
      <c r="C51" s="20">
        <f ca="1">'Composition Moles'!BZ63</f>
        <v>144009.31863103341</v>
      </c>
      <c r="D51" s="26">
        <f t="shared" ca="1" si="6"/>
        <v>0.13908927286886116</v>
      </c>
      <c r="F51" s="19">
        <f ca="1">SUMPRODUCT(ReactionRateK4!$F73:$V73*OFFSET(ReactionStoich!$E$5:$U$5,F$2,0))*(TimeStep)*'Composition Moles'!$C63</f>
        <v>-0.65247319205577115</v>
      </c>
      <c r="G51" s="19">
        <f ca="1">SUMPRODUCT(ReactionRateK4!$F73:$V73*OFFSET(ReactionStoich!$E$5:$U$5,G$2,0))*(TimeStep)*'Composition Moles'!$C63</f>
        <v>0</v>
      </c>
      <c r="H51" s="19">
        <f ca="1">SUMPRODUCT(ReactionRateK4!$F73:$V73*OFFSET(ReactionStoich!$E$5:$U$5,H$2,0))*(TimeStep)*'Composition Moles'!$C63</f>
        <v>0.63505813703540059</v>
      </c>
      <c r="I51" s="19">
        <f ca="1">SUMPRODUCT(ReactionRateK4!$F73:$V73*OFFSET(ReactionStoich!$E$5:$U$5,I$2,0))*(TimeStep)*'Composition Moles'!$C63</f>
        <v>1.7415055020370603E-2</v>
      </c>
      <c r="J51" s="19">
        <f ca="1">SUMPRODUCT(ReactionRateK4!$F73:$V73*OFFSET(ReactionStoich!$E$5:$U$5,J$2,0))*(TimeStep)*'Composition Moles'!$C63</f>
        <v>0</v>
      </c>
      <c r="K51" s="19">
        <f ca="1">SUMPRODUCT(ReactionRateK4!$F73:$V73*OFFSET(ReactionStoich!$E$5:$U$5,K$2,0))*(TimeStep)*'Composition Moles'!$C63</f>
        <v>0</v>
      </c>
      <c r="L51" s="19">
        <f ca="1">SUMPRODUCT(ReactionRateK4!$F73:$V73*OFFSET(ReactionStoich!$E$5:$U$5,L$2,0))*(TimeStep)*'Composition Moles'!$C63</f>
        <v>0</v>
      </c>
      <c r="M51" s="19">
        <f ca="1">SUMPRODUCT(ReactionRateK4!$F73:$V73*OFFSET(ReactionStoich!$E$5:$U$5,M$2,0))*(TimeStep)*'Composition Moles'!$C63</f>
        <v>0</v>
      </c>
      <c r="N51" s="19">
        <f ca="1">SUMPRODUCT(ReactionRateK4!$F73:$V73*OFFSET(ReactionStoich!$E$5:$U$5,N$2,0))*(TimeStep)*'Composition Moles'!$C63</f>
        <v>0</v>
      </c>
      <c r="O51" s="19">
        <f ca="1">SUMPRODUCT(ReactionRateK4!$F73:$V73*OFFSET(ReactionStoich!$E$5:$U$5,O$2,0))*(TimeStep)*'Composition Moles'!$C63</f>
        <v>0</v>
      </c>
      <c r="P51" s="19">
        <f ca="1">SUMPRODUCT(ReactionRateK4!$F73:$V73*OFFSET(ReactionStoich!$E$5:$U$5,P$2,0))*(TimeStep)*'Composition Moles'!$C63</f>
        <v>0</v>
      </c>
      <c r="Q51" s="19">
        <f ca="1">SUMPRODUCT(ReactionRateK4!$F73:$V73*OFFSET(ReactionStoich!$E$5:$U$5,Q$2,0))*(TimeStep)*'Composition Moles'!$C63</f>
        <v>0</v>
      </c>
      <c r="R51" s="19">
        <f ca="1">SUMPRODUCT(ReactionRateK4!$F73:$V73*OFFSET(ReactionStoich!$E$5:$U$5,R$2,0))*(TimeStep)*'Composition Moles'!$C63</f>
        <v>0</v>
      </c>
      <c r="S51" s="19">
        <f ca="1">SUMPRODUCT(ReactionRateK4!$F73:$V73*OFFSET(ReactionStoich!$E$5:$U$5,S$2,0))*(TimeStep)*'Composition Moles'!$C63</f>
        <v>6.0993784589382445</v>
      </c>
      <c r="T51" s="19">
        <f ca="1">SUMPRODUCT(ReactionRateK4!$F73:$V73*OFFSET(ReactionStoich!$E$5:$U$5,T$2,0))*(TimeStep)*'Composition Moles'!$C63</f>
        <v>0</v>
      </c>
      <c r="U51" s="19">
        <f ca="1">SUMPRODUCT(ReactionRateK4!$F73:$V73*OFFSET(ReactionStoich!$E$5:$U$5,U$2,0))*(TimeStep)*'Composition Moles'!$C63</f>
        <v>0</v>
      </c>
      <c r="V51" s="19">
        <f ca="1">SUMPRODUCT(ReactionRateK4!$F73:$V73*OFFSET(ReactionStoich!$E$5:$U$5,V$2,0))*(TimeStep)*'Composition Moles'!$C63</f>
        <v>0</v>
      </c>
      <c r="W51" s="19">
        <f ca="1">SUMPRODUCT(ReactionRateK4!$F73:$V73*OFFSET(ReactionStoich!$E$5:$U$5,W$2,0))*(TimeStep)*'Composition Moles'!$C63</f>
        <v>0</v>
      </c>
      <c r="X51" s="19">
        <f ca="1">SUMPRODUCT(ReactionRateK4!$F73:$V73*OFFSET(ReactionStoich!$E$5:$U$5,X$2,0))*(TimeStep)*'Composition Moles'!$C63</f>
        <v>0</v>
      </c>
      <c r="Y51" s="19">
        <f ca="1">SUMPRODUCT(ReactionRateK4!$F73:$V73*OFFSET(ReactionStoich!$E$5:$U$5,Y$2,0))*(TimeStep)*'Composition Moles'!$C63</f>
        <v>-13.903276534656019</v>
      </c>
      <c r="Z51" s="19">
        <f ca="1">SUMPRODUCT(ReactionRateK4!$F73:$V73*OFFSET(ReactionStoich!$E$5:$U$5,Z$2,0))*(TimeStep)*'Composition Moles'!$C63</f>
        <v>0</v>
      </c>
      <c r="AA51" s="19">
        <f ca="1">SUMPRODUCT(ReactionRateK4!$F73:$V73*OFFSET(ReactionStoich!$E$5:$U$5,AA$2,0))*(TimeStep)*'Composition Moles'!$C63</f>
        <v>0</v>
      </c>
      <c r="AB51" s="19">
        <f ca="1">SUMPRODUCT(ReactionRateK4!$F73:$V73*OFFSET(ReactionStoich!$E$5:$U$5,AB$2,0))*(TimeStep)*'Composition Moles'!$C63</f>
        <v>0</v>
      </c>
      <c r="AC51" s="19">
        <f ca="1">SUMPRODUCT(ReactionRateK4!$F73:$V73*OFFSET(ReactionStoich!$E$5:$U$5,AC$2,0))*(TimeStep)*'Composition Moles'!$C63</f>
        <v>0</v>
      </c>
      <c r="AD51" s="19">
        <f ca="1">SUMPRODUCT(ReactionRateK4!$F73:$V73*OFFSET(ReactionStoich!$E$5:$U$5,AD$2,0))*(TimeStep)*'Composition Moles'!$C63</f>
        <v>0</v>
      </c>
      <c r="AE51" s="19">
        <f ca="1">SUMPRODUCT(ReactionRateK4!$F73:$V73*OFFSET(ReactionStoich!$E$5:$U$5,AE$2,0))*(TimeStep)*'Composition Moles'!$C63</f>
        <v>0</v>
      </c>
      <c r="AF51" s="19">
        <f ca="1">SUMPRODUCT(ReactionRateK4!$F73:$V73*OFFSET(ReactionStoich!$E$5:$U$5,AF$2,0))*(TimeStep)*'Composition Moles'!$C63</f>
        <v>0</v>
      </c>
      <c r="AG51" s="19">
        <f ca="1">SUMPRODUCT(ReactionRateK4!$F73:$V73*OFFSET(ReactionStoich!$E$5:$U$5,AG$2,0))*(TimeStep)*'Composition Moles'!$C63</f>
        <v>-4.3831014806232929E-2</v>
      </c>
      <c r="AH51" s="19">
        <f ca="1">SUMPRODUCT(ReactionRateK4!$F73:$V73*OFFSET(ReactionStoich!$E$5:$U$5,AH$2,0))*(TimeStep)*'Composition Moles'!$C63</f>
        <v>2.2847641679264559</v>
      </c>
      <c r="AI51" s="19">
        <f ca="1">SUMPRODUCT(ReactionRateK4!$F73:$V73*OFFSET(ReactionStoich!$E$5:$U$5,AI$2,0))*(TimeStep)*'Composition Moles'!$C63</f>
        <v>6.1488151175327328</v>
      </c>
      <c r="AJ51" s="19">
        <f ca="1">SUMPRODUCT(ReactionRateK4!$F73:$V73*OFFSET(ReactionStoich!$E$5:$U$5,AJ$2,0))*(TimeStep)*'Composition Moles'!$C63</f>
        <v>2.4410308609762588</v>
      </c>
      <c r="AK51" s="19">
        <f ca="1">SUMPRODUCT(ReactionRateK4!$F73:$V73*OFFSET(ReactionStoich!$E$5:$U$5,AK$2,0))*(TimeStep)*'Composition Moles'!$C63</f>
        <v>0</v>
      </c>
      <c r="AL51" s="19">
        <f ca="1">SUMPRODUCT(ReactionRateK4!$F73:$V73*OFFSET(ReactionStoich!$E$5:$U$5,AL$2,0))*(TimeStep)*'Composition Moles'!$C63</f>
        <v>0</v>
      </c>
      <c r="AM51" s="19">
        <f ca="1">SUMPRODUCT(ReactionRateK4!$F73:$V73*OFFSET(ReactionStoich!$E$5:$U$5,AM$2,0))*(TimeStep)*'Composition Moles'!$C63</f>
        <v>0</v>
      </c>
      <c r="AN51" s="19">
        <f ca="1">SUMPRODUCT(ReactionRateK4!$F73:$V73*OFFSET(ReactionStoich!$E$5:$U$5,AN$2,0))*(TimeStep)*'Composition Moles'!$C63</f>
        <v>0</v>
      </c>
      <c r="AO51" s="19">
        <f ca="1">SUMPRODUCT(ReactionRateK4!$F73:$V73*OFFSET(ReactionStoich!$E$5:$U$5,AO$2,0))*(TimeStep)*'Composition Moles'!$C63</f>
        <v>-1.7415055020370603E-2</v>
      </c>
      <c r="AP51" s="19">
        <f ca="1">SUMPRODUCT(ReactionRateK4!$F73:$V73*OFFSET(ReactionStoich!$E$5:$U$5,AP$2,0))*(TimeStep)*'Composition Moles'!$C63</f>
        <v>-0.59357193262684627</v>
      </c>
      <c r="AQ51" s="19">
        <f ca="1">SUMPRODUCT(ReactionRateK4!$F73:$V73*OFFSET(ReactionStoich!$E$5:$U$5,AQ$2,0))*(TimeStep)*'Composition Moles'!$C63</f>
        <v>0</v>
      </c>
      <c r="AR51" s="19">
        <f ca="1">SUMPRODUCT(ReactionRateK4!$F73:$V73*OFFSET(ReactionStoich!$E$5:$U$5,AR$2,0))*(TimeStep)*'Composition Moles'!$C63</f>
        <v>0</v>
      </c>
      <c r="AS51" s="19">
        <f ca="1">SUMPRODUCT(ReactionRateK4!$F73:$V73*OFFSET(ReactionStoich!$E$5:$U$5,AS$2,0))*(TimeStep)*'Composition Moles'!$C63</f>
        <v>-0.80529802275474172</v>
      </c>
      <c r="AT51" s="19">
        <f ca="1">SUMPRODUCT(ReactionRateK4!$F73:$V73*OFFSET(ReactionStoich!$E$5:$U$5,AT$2,0))*(TimeStep)*'Composition Moles'!$C63</f>
        <v>-0.80529802275474172</v>
      </c>
      <c r="AU51" s="19">
        <f ca="1">SUMPRODUCT(ReactionRateK4!$F73:$V73*OFFSET(ReactionStoich!$E$5:$U$5,AU$2,0))*(TimeStep)*'Composition Moles'!$C63</f>
        <v>-0.80529802275474172</v>
      </c>
      <c r="AV51" s="19">
        <f ca="1">SUMPRODUCT(ReactionRateK4!$F73:$V73*OFFSET(ReactionStoich!$E$5:$U$5,AV$2,0))*(TimeStep)*'Composition Moles'!$C63</f>
        <v>0</v>
      </c>
      <c r="AW51" s="19">
        <f ca="1">SUMPRODUCT(ReactionRateK4!$F73:$V73*OFFSET(ReactionStoich!$E$5:$U$5,AW$2,0))*(TimeStep)*'Composition Moles'!$C63</f>
        <v>0</v>
      </c>
      <c r="AX51" s="19">
        <f ca="1">SUMPRODUCT(ReactionRateK4!$F73:$V73*OFFSET(ReactionStoich!$E$5:$U$5,AX$2,0))*(TimeStep)*'Composition Moles'!$C63</f>
        <v>0</v>
      </c>
      <c r="AY51" s="19">
        <f ca="1">SUMPRODUCT(ReactionRateK4!$F73:$V73*OFFSET(ReactionStoich!$E$5:$U$5,AY$2,0))*(TimeStep)*'Composition Moles'!$C63</f>
        <v>0</v>
      </c>
      <c r="AZ51" s="19">
        <f ca="1">SUMPRODUCT(ReactionRateK4!$F73:$V73*OFFSET(ReactionStoich!$E$5:$U$5,AZ$2,0))*(TimeStep)*'Composition Moles'!$C63</f>
        <v>0</v>
      </c>
      <c r="BA51" s="19">
        <f ca="1">SUMPRODUCT(ReactionRateK4!$F73:$V73*OFFSET(ReactionStoich!$E$5:$U$5,BA$2,0))*(TimeStep)*'Composition Moles'!$C63</f>
        <v>0</v>
      </c>
      <c r="BB51" s="19">
        <f ca="1">SUMPRODUCT(ReactionRateK4!$F73:$V73*OFFSET(ReactionStoich!$E$5:$U$5,BB$2,0))*(TimeStep)*'Composition Moles'!$C63</f>
        <v>0</v>
      </c>
      <c r="BC51" s="19">
        <f ca="1">SUMPRODUCT(ReactionRateK4!$F73:$V73*OFFSET(ReactionStoich!$E$5:$U$5,BC$2,0))*(TimeStep)*'Composition Moles'!$C63</f>
        <v>0</v>
      </c>
      <c r="BD51" s="19">
        <f ca="1">SUMPRODUCT(ReactionRateK4!$F73:$V73*OFFSET(ReactionStoich!$E$5:$U$5,BD$2,0))*(TimeStep)*'Composition Moles'!$C63</f>
        <v>0</v>
      </c>
      <c r="BE51" s="19">
        <f ca="1">SUMPRODUCT(ReactionRateK4!$F73:$V73*OFFSET(ReactionStoich!$E$5:$U$5,BE$2,0))*(TimeStep)*'Composition Moles'!$C63</f>
        <v>0</v>
      </c>
      <c r="BF51" s="19">
        <f ca="1">SUMPRODUCT(ReactionRateK4!$F73:$V73*OFFSET(ReactionStoich!$E$5:$U$5,BF$2,0))*(TimeStep)*'Composition Moles'!$C63</f>
        <v>0</v>
      </c>
      <c r="BG51" s="19">
        <f ca="1">SUMPRODUCT(ReactionRateK4!$F73:$V73*OFFSET(ReactionStoich!$E$5:$U$5,BG$2,0))*(TimeStep)*'Composition Moles'!$C63</f>
        <v>0</v>
      </c>
      <c r="BH51" s="19">
        <f ca="1">SUMPRODUCT(ReactionRateK4!$F73:$V73*OFFSET(ReactionStoich!$E$5:$U$5,BH$2,0))*(TimeStep)*'Composition Moles'!$C63</f>
        <v>0</v>
      </c>
      <c r="BI51" s="19">
        <f ca="1">SUMPRODUCT(ReactionRateK4!$F73:$V73*OFFSET(ReactionStoich!$E$5:$U$5,BI$2,0))*(TimeStep)*'Composition Moles'!$C63</f>
        <v>0</v>
      </c>
      <c r="BJ51" s="19">
        <f ca="1">SUMPRODUCT(ReactionRateK4!$F73:$V73*OFFSET(ReactionStoich!$E$5:$U$5,BJ$2,0))*(TimeStep)*'Composition Moles'!$C63</f>
        <v>0</v>
      </c>
      <c r="BK51" s="19">
        <f ca="1">SUMPRODUCT(ReactionRateK4!$F73:$V73*OFFSET(ReactionStoich!$E$5:$U$5,BK$2,0))*(TimeStep)*'Composition Moles'!$C63</f>
        <v>0</v>
      </c>
      <c r="BL51" s="19">
        <f ca="1">SUMPRODUCT(ReactionRateK4!$F73:$V73*OFFSET(ReactionStoich!$E$5:$U$5,BL$2,0))*(TimeStep)*'Composition Moles'!$C63</f>
        <v>0</v>
      </c>
      <c r="BM51" s="19">
        <f ca="1">SUMPRODUCT(ReactionRateK4!$F73:$V73*OFFSET(ReactionStoich!$E$5:$U$5,BM$2,0))*(TimeStep)*'Composition Moles'!$C63</f>
        <v>0</v>
      </c>
      <c r="BN51" s="19">
        <f ca="1">SUMPRODUCT(ReactionRateK4!$F73:$V73*OFFSET(ReactionStoich!$E$5:$U$5,BN$2,0))*(TimeStep)*'Composition Moles'!$C63</f>
        <v>0</v>
      </c>
      <c r="BO51" s="19">
        <f ca="1">SUMPRODUCT(ReactionRateK4!$F73:$V73*OFFSET(ReactionStoich!$E$5:$U$5,BO$2,0))*(TimeStep)*'Composition Moles'!$C63</f>
        <v>0</v>
      </c>
      <c r="BP51" s="19">
        <f ca="1">SUMPRODUCT(ReactionRateK4!$F73:$V73*OFFSET(ReactionStoich!$E$5:$U$5,BP$2,0))*(TimeStep)*'Composition Moles'!$C63</f>
        <v>0</v>
      </c>
      <c r="BQ51" s="19">
        <f ca="1">SUMPRODUCT(ReactionRateK4!$F73:$V73*OFFSET(ReactionStoich!$E$5:$U$5,BQ$2,0))*(TimeStep)*'Composition Moles'!$C63</f>
        <v>0</v>
      </c>
      <c r="BR51" s="19">
        <f ca="1">SUMPRODUCT(ReactionRateK4!$F73:$V73*OFFSET(ReactionStoich!$E$5:$U$5,BR$2,0))*(TimeStep)*'Composition Moles'!$C63</f>
        <v>0</v>
      </c>
      <c r="BS51" s="19">
        <f ca="1">SUMPRODUCT(ReactionRateK4!$F73:$V73*OFFSET(ReactionStoich!$E$5:$U$5,BS$2,0))*(TimeStep)*'Composition Moles'!$C63</f>
        <v>0</v>
      </c>
      <c r="BT51" s="19">
        <f ca="1">SUMPRODUCT(ReactionRateK4!$F73:$V73*OFFSET(ReactionStoich!$E$5:$U$5,BT$2,0))*(TimeStep)*'Composition Moles'!$C63</f>
        <v>0</v>
      </c>
      <c r="BU51" s="19">
        <f ca="1">SUMPRODUCT(ReactionRateK4!$F73:$V73*OFFSET(ReactionStoich!$E$5:$U$5,BU$2,0))*(TimeStep)*'Composition Moles'!$C63</f>
        <v>0</v>
      </c>
      <c r="BV51" s="19">
        <f ca="1">SUMPRODUCT(ReactionRateK4!$F73:$V73*OFFSET(ReactionStoich!$E$5:$U$5,BV$2,0))*(TimeStep)*'Composition Moles'!$C63</f>
        <v>0</v>
      </c>
      <c r="BW51" s="19">
        <f ca="1">SUMPRODUCT(ReactionRateK4!$F73:$V73*OFFSET(ReactionStoich!$E$5:$U$5,BW$2,0))*(TimeStep)*'Composition Moles'!$C63</f>
        <v>0</v>
      </c>
    </row>
    <row r="52" spans="1:75">
      <c r="A52">
        <f>ReactionRateK1!A74</f>
        <v>2.1000000000000005</v>
      </c>
      <c r="B52" s="20">
        <f t="shared" ca="1" si="5"/>
        <v>-18849.337503015402</v>
      </c>
      <c r="C52" s="20">
        <f ca="1">'Composition Moles'!BZ64</f>
        <v>144022.14637950252</v>
      </c>
      <c r="D52" s="26">
        <f t="shared" ca="1" si="6"/>
        <v>0.13087804880609719</v>
      </c>
      <c r="F52" s="19">
        <f ca="1">SUMPRODUCT(ReactionRateK4!$F74:$V74*OFFSET(ReactionStoich!$E$5:$U$5,F$2,0))*(TimeStep)*'Composition Moles'!$C64</f>
        <v>-0.61066725852315629</v>
      </c>
      <c r="G52" s="19">
        <f ca="1">SUMPRODUCT(ReactionRateK4!$F74:$V74*OFFSET(ReactionStoich!$E$5:$U$5,G$2,0))*(TimeStep)*'Composition Moles'!$C64</f>
        <v>0</v>
      </c>
      <c r="H52" s="19">
        <f ca="1">SUMPRODUCT(ReactionRateK4!$F74:$V74*OFFSET(ReactionStoich!$E$5:$U$5,H$2,0))*(TimeStep)*'Composition Moles'!$C64</f>
        <v>0.59494041445010581</v>
      </c>
      <c r="I52" s="19">
        <f ca="1">SUMPRODUCT(ReactionRateK4!$F74:$V74*OFFSET(ReactionStoich!$E$5:$U$5,I$2,0))*(TimeStep)*'Composition Moles'!$C64</f>
        <v>1.5726844073050521E-2</v>
      </c>
      <c r="J52" s="19">
        <f ca="1">SUMPRODUCT(ReactionRateK4!$F74:$V74*OFFSET(ReactionStoich!$E$5:$U$5,J$2,0))*(TimeStep)*'Composition Moles'!$C64</f>
        <v>0</v>
      </c>
      <c r="K52" s="19">
        <f ca="1">SUMPRODUCT(ReactionRateK4!$F74:$V74*OFFSET(ReactionStoich!$E$5:$U$5,K$2,0))*(TimeStep)*'Composition Moles'!$C64</f>
        <v>0</v>
      </c>
      <c r="L52" s="19">
        <f ca="1">SUMPRODUCT(ReactionRateK4!$F74:$V74*OFFSET(ReactionStoich!$E$5:$U$5,L$2,0))*(TimeStep)*'Composition Moles'!$C64</f>
        <v>0</v>
      </c>
      <c r="M52" s="19">
        <f ca="1">SUMPRODUCT(ReactionRateK4!$F74:$V74*OFFSET(ReactionStoich!$E$5:$U$5,M$2,0))*(TimeStep)*'Composition Moles'!$C64</f>
        <v>0</v>
      </c>
      <c r="N52" s="19">
        <f ca="1">SUMPRODUCT(ReactionRateK4!$F74:$V74*OFFSET(ReactionStoich!$E$5:$U$5,N$2,0))*(TimeStep)*'Composition Moles'!$C64</f>
        <v>0</v>
      </c>
      <c r="O52" s="19">
        <f ca="1">SUMPRODUCT(ReactionRateK4!$F74:$V74*OFFSET(ReactionStoich!$E$5:$U$5,O$2,0))*(TimeStep)*'Composition Moles'!$C64</f>
        <v>0</v>
      </c>
      <c r="P52" s="19">
        <f ca="1">SUMPRODUCT(ReactionRateK4!$F74:$V74*OFFSET(ReactionStoich!$E$5:$U$5,P$2,0))*(TimeStep)*'Composition Moles'!$C64</f>
        <v>0</v>
      </c>
      <c r="Q52" s="19">
        <f ca="1">SUMPRODUCT(ReactionRateK4!$F74:$V74*OFFSET(ReactionStoich!$E$5:$U$5,Q$2,0))*(TimeStep)*'Composition Moles'!$C64</f>
        <v>0</v>
      </c>
      <c r="R52" s="19">
        <f ca="1">SUMPRODUCT(ReactionRateK4!$F74:$V74*OFFSET(ReactionStoich!$E$5:$U$5,R$2,0))*(TimeStep)*'Composition Moles'!$C64</f>
        <v>0</v>
      </c>
      <c r="S52" s="19">
        <f ca="1">SUMPRODUCT(ReactionRateK4!$F74:$V74*OFFSET(ReactionStoich!$E$5:$U$5,S$2,0))*(TimeStep)*'Composition Moles'!$C64</f>
        <v>5.9828961926087798</v>
      </c>
      <c r="T52" s="19">
        <f ca="1">SUMPRODUCT(ReactionRateK4!$F74:$V74*OFFSET(ReactionStoich!$E$5:$U$5,T$2,0))*(TimeStep)*'Composition Moles'!$C64</f>
        <v>0</v>
      </c>
      <c r="U52" s="19">
        <f ca="1">SUMPRODUCT(ReactionRateK4!$F74:$V74*OFFSET(ReactionStoich!$E$5:$U$5,U$2,0))*(TimeStep)*'Composition Moles'!$C64</f>
        <v>0</v>
      </c>
      <c r="V52" s="19">
        <f ca="1">SUMPRODUCT(ReactionRateK4!$F74:$V74*OFFSET(ReactionStoich!$E$5:$U$5,V$2,0))*(TimeStep)*'Composition Moles'!$C64</f>
        <v>0</v>
      </c>
      <c r="W52" s="19">
        <f ca="1">SUMPRODUCT(ReactionRateK4!$F74:$V74*OFFSET(ReactionStoich!$E$5:$U$5,W$2,0))*(TimeStep)*'Composition Moles'!$C64</f>
        <v>0</v>
      </c>
      <c r="X52" s="19">
        <f ca="1">SUMPRODUCT(ReactionRateK4!$F74:$V74*OFFSET(ReactionStoich!$E$5:$U$5,X$2,0))*(TimeStep)*'Composition Moles'!$C64</f>
        <v>0</v>
      </c>
      <c r="Y52" s="19">
        <f ca="1">SUMPRODUCT(ReactionRateK4!$F74:$V74*OFFSET(ReactionStoich!$E$5:$U$5,Y$2,0))*(TimeStep)*'Composition Moles'!$C64</f>
        <v>-13.669237877081107</v>
      </c>
      <c r="Z52" s="19">
        <f ca="1">SUMPRODUCT(ReactionRateK4!$F74:$V74*OFFSET(ReactionStoich!$E$5:$U$5,Z$2,0))*(TimeStep)*'Composition Moles'!$C64</f>
        <v>0</v>
      </c>
      <c r="AA52" s="19">
        <f ca="1">SUMPRODUCT(ReactionRateK4!$F74:$V74*OFFSET(ReactionStoich!$E$5:$U$5,AA$2,0))*(TimeStep)*'Composition Moles'!$C64</f>
        <v>0</v>
      </c>
      <c r="AB52" s="19">
        <f ca="1">SUMPRODUCT(ReactionRateK4!$F74:$V74*OFFSET(ReactionStoich!$E$5:$U$5,AB$2,0))*(TimeStep)*'Composition Moles'!$C64</f>
        <v>0</v>
      </c>
      <c r="AC52" s="19">
        <f ca="1">SUMPRODUCT(ReactionRateK4!$F74:$V74*OFFSET(ReactionStoich!$E$5:$U$5,AC$2,0))*(TimeStep)*'Composition Moles'!$C64</f>
        <v>0</v>
      </c>
      <c r="AD52" s="19">
        <f ca="1">SUMPRODUCT(ReactionRateK4!$F74:$V74*OFFSET(ReactionStoich!$E$5:$U$5,AD$2,0))*(TimeStep)*'Composition Moles'!$C64</f>
        <v>0</v>
      </c>
      <c r="AE52" s="19">
        <f ca="1">SUMPRODUCT(ReactionRateK4!$F74:$V74*OFFSET(ReactionStoich!$E$5:$U$5,AE$2,0))*(TimeStep)*'Composition Moles'!$C64</f>
        <v>0</v>
      </c>
      <c r="AF52" s="19">
        <f ca="1">SUMPRODUCT(ReactionRateK4!$F74:$V74*OFFSET(ReactionStoich!$E$5:$U$5,AF$2,0))*(TimeStep)*'Composition Moles'!$C64</f>
        <v>0</v>
      </c>
      <c r="AG52" s="19">
        <f ca="1">SUMPRODUCT(ReactionRateK4!$F74:$V74*OFFSET(ReactionStoich!$E$5:$U$5,AG$2,0))*(TimeStep)*'Composition Moles'!$C64</f>
        <v>-4.3978810465265548E-2</v>
      </c>
      <c r="AH52" s="19">
        <f ca="1">SUMPRODUCT(ReactionRateK4!$F74:$V74*OFFSET(ReactionStoich!$E$5:$U$5,AH$2,0))*(TimeStep)*'Composition Moles'!$C64</f>
        <v>2.1157339508456947</v>
      </c>
      <c r="AI52" s="19">
        <f ca="1">SUMPRODUCT(ReactionRateK4!$F74:$V74*OFFSET(ReactionStoich!$E$5:$U$5,AI$2,0))*(TimeStep)*'Composition Moles'!$C64</f>
        <v>6.1574081249814085</v>
      </c>
      <c r="AJ52" s="19">
        <f ca="1">SUMPRODUCT(ReactionRateK4!$F74:$V74*OFFSET(ReactionStoich!$E$5:$U$5,AJ$2,0))*(TimeStep)*'Composition Moles'!$C64</f>
        <v>2.3976852720933999</v>
      </c>
      <c r="AK52" s="19">
        <f ca="1">SUMPRODUCT(ReactionRateK4!$F74:$V74*OFFSET(ReactionStoich!$E$5:$U$5,AK$2,0))*(TimeStep)*'Composition Moles'!$C64</f>
        <v>0</v>
      </c>
      <c r="AL52" s="19">
        <f ca="1">SUMPRODUCT(ReactionRateK4!$F74:$V74*OFFSET(ReactionStoich!$E$5:$U$5,AL$2,0))*(TimeStep)*'Composition Moles'!$C64</f>
        <v>0</v>
      </c>
      <c r="AM52" s="19">
        <f ca="1">SUMPRODUCT(ReactionRateK4!$F74:$V74*OFFSET(ReactionStoich!$E$5:$U$5,AM$2,0))*(TimeStep)*'Composition Moles'!$C64</f>
        <v>0</v>
      </c>
      <c r="AN52" s="19">
        <f ca="1">SUMPRODUCT(ReactionRateK4!$F74:$V74*OFFSET(ReactionStoich!$E$5:$U$5,AN$2,0))*(TimeStep)*'Composition Moles'!$C64</f>
        <v>0</v>
      </c>
      <c r="AO52" s="19">
        <f ca="1">SUMPRODUCT(ReactionRateK4!$F74:$V74*OFFSET(ReactionStoich!$E$5:$U$5,AO$2,0))*(TimeStep)*'Composition Moles'!$C64</f>
        <v>-1.5726844073050521E-2</v>
      </c>
      <c r="AP52" s="19">
        <f ca="1">SUMPRODUCT(ReactionRateK4!$F74:$V74*OFFSET(ReactionStoich!$E$5:$U$5,AP$2,0))*(TimeStep)*'Composition Moles'!$C64</f>
        <v>-0.55974845850074761</v>
      </c>
      <c r="AQ52" s="19">
        <f ca="1">SUMPRODUCT(ReactionRateK4!$F74:$V74*OFFSET(ReactionStoich!$E$5:$U$5,AQ$2,0))*(TimeStep)*'Composition Moles'!$C64</f>
        <v>0</v>
      </c>
      <c r="AR52" s="19">
        <f ca="1">SUMPRODUCT(ReactionRateK4!$F74:$V74*OFFSET(ReactionStoich!$E$5:$U$5,AR$2,0))*(TimeStep)*'Composition Moles'!$C64</f>
        <v>0</v>
      </c>
      <c r="AS52" s="19">
        <f ca="1">SUMPRODUCT(ReactionRateK4!$F74:$V74*OFFSET(ReactionStoich!$E$5:$U$5,AS$2,0))*(TimeStep)*'Composition Moles'!$C64</f>
        <v>-0.78834385013637054</v>
      </c>
      <c r="AT52" s="19">
        <f ca="1">SUMPRODUCT(ReactionRateK4!$F74:$V74*OFFSET(ReactionStoich!$E$5:$U$5,AT$2,0))*(TimeStep)*'Composition Moles'!$C64</f>
        <v>-0.78834385013637054</v>
      </c>
      <c r="AU52" s="19">
        <f ca="1">SUMPRODUCT(ReactionRateK4!$F74:$V74*OFFSET(ReactionStoich!$E$5:$U$5,AU$2,0))*(TimeStep)*'Composition Moles'!$C64</f>
        <v>-0.78834385013637054</v>
      </c>
      <c r="AV52" s="19">
        <f ca="1">SUMPRODUCT(ReactionRateK4!$F74:$V74*OFFSET(ReactionStoich!$E$5:$U$5,AV$2,0))*(TimeStep)*'Composition Moles'!$C64</f>
        <v>0</v>
      </c>
      <c r="AW52" s="19">
        <f ca="1">SUMPRODUCT(ReactionRateK4!$F74:$V74*OFFSET(ReactionStoich!$E$5:$U$5,AW$2,0))*(TimeStep)*'Composition Moles'!$C64</f>
        <v>0</v>
      </c>
      <c r="AX52" s="19">
        <f ca="1">SUMPRODUCT(ReactionRateK4!$F74:$V74*OFFSET(ReactionStoich!$E$5:$U$5,AX$2,0))*(TimeStep)*'Composition Moles'!$C64</f>
        <v>0</v>
      </c>
      <c r="AY52" s="19">
        <f ca="1">SUMPRODUCT(ReactionRateK4!$F74:$V74*OFFSET(ReactionStoich!$E$5:$U$5,AY$2,0))*(TimeStep)*'Composition Moles'!$C64</f>
        <v>0</v>
      </c>
      <c r="AZ52" s="19">
        <f ca="1">SUMPRODUCT(ReactionRateK4!$F74:$V74*OFFSET(ReactionStoich!$E$5:$U$5,AZ$2,0))*(TimeStep)*'Composition Moles'!$C64</f>
        <v>0</v>
      </c>
      <c r="BA52" s="19">
        <f ca="1">SUMPRODUCT(ReactionRateK4!$F74:$V74*OFFSET(ReactionStoich!$E$5:$U$5,BA$2,0))*(TimeStep)*'Composition Moles'!$C64</f>
        <v>0</v>
      </c>
      <c r="BB52" s="19">
        <f ca="1">SUMPRODUCT(ReactionRateK4!$F74:$V74*OFFSET(ReactionStoich!$E$5:$U$5,BB$2,0))*(TimeStep)*'Composition Moles'!$C64</f>
        <v>0</v>
      </c>
      <c r="BC52" s="19">
        <f ca="1">SUMPRODUCT(ReactionRateK4!$F74:$V74*OFFSET(ReactionStoich!$E$5:$U$5,BC$2,0))*(TimeStep)*'Composition Moles'!$C64</f>
        <v>0</v>
      </c>
      <c r="BD52" s="19">
        <f ca="1">SUMPRODUCT(ReactionRateK4!$F74:$V74*OFFSET(ReactionStoich!$E$5:$U$5,BD$2,0))*(TimeStep)*'Composition Moles'!$C64</f>
        <v>0</v>
      </c>
      <c r="BE52" s="19">
        <f ca="1">SUMPRODUCT(ReactionRateK4!$F74:$V74*OFFSET(ReactionStoich!$E$5:$U$5,BE$2,0))*(TimeStep)*'Composition Moles'!$C64</f>
        <v>0</v>
      </c>
      <c r="BF52" s="19">
        <f ca="1">SUMPRODUCT(ReactionRateK4!$F74:$V74*OFFSET(ReactionStoich!$E$5:$U$5,BF$2,0))*(TimeStep)*'Composition Moles'!$C64</f>
        <v>0</v>
      </c>
      <c r="BG52" s="19">
        <f ca="1">SUMPRODUCT(ReactionRateK4!$F74:$V74*OFFSET(ReactionStoich!$E$5:$U$5,BG$2,0))*(TimeStep)*'Composition Moles'!$C64</f>
        <v>0</v>
      </c>
      <c r="BH52" s="19">
        <f ca="1">SUMPRODUCT(ReactionRateK4!$F74:$V74*OFFSET(ReactionStoich!$E$5:$U$5,BH$2,0))*(TimeStep)*'Composition Moles'!$C64</f>
        <v>0</v>
      </c>
      <c r="BI52" s="19">
        <f ca="1">SUMPRODUCT(ReactionRateK4!$F74:$V74*OFFSET(ReactionStoich!$E$5:$U$5,BI$2,0))*(TimeStep)*'Composition Moles'!$C64</f>
        <v>0</v>
      </c>
      <c r="BJ52" s="19">
        <f ca="1">SUMPRODUCT(ReactionRateK4!$F74:$V74*OFFSET(ReactionStoich!$E$5:$U$5,BJ$2,0))*(TimeStep)*'Composition Moles'!$C64</f>
        <v>0</v>
      </c>
      <c r="BK52" s="19">
        <f ca="1">SUMPRODUCT(ReactionRateK4!$F74:$V74*OFFSET(ReactionStoich!$E$5:$U$5,BK$2,0))*(TimeStep)*'Composition Moles'!$C64</f>
        <v>0</v>
      </c>
      <c r="BL52" s="19">
        <f ca="1">SUMPRODUCT(ReactionRateK4!$F74:$V74*OFFSET(ReactionStoich!$E$5:$U$5,BL$2,0))*(TimeStep)*'Composition Moles'!$C64</f>
        <v>0</v>
      </c>
      <c r="BM52" s="19">
        <f ca="1">SUMPRODUCT(ReactionRateK4!$F74:$V74*OFFSET(ReactionStoich!$E$5:$U$5,BM$2,0))*(TimeStep)*'Composition Moles'!$C64</f>
        <v>0</v>
      </c>
      <c r="BN52" s="19">
        <f ca="1">SUMPRODUCT(ReactionRateK4!$F74:$V74*OFFSET(ReactionStoich!$E$5:$U$5,BN$2,0))*(TimeStep)*'Composition Moles'!$C64</f>
        <v>0</v>
      </c>
      <c r="BO52" s="19">
        <f ca="1">SUMPRODUCT(ReactionRateK4!$F74:$V74*OFFSET(ReactionStoich!$E$5:$U$5,BO$2,0))*(TimeStep)*'Composition Moles'!$C64</f>
        <v>0</v>
      </c>
      <c r="BP52" s="19">
        <f ca="1">SUMPRODUCT(ReactionRateK4!$F74:$V74*OFFSET(ReactionStoich!$E$5:$U$5,BP$2,0))*(TimeStep)*'Composition Moles'!$C64</f>
        <v>0</v>
      </c>
      <c r="BQ52" s="19">
        <f ca="1">SUMPRODUCT(ReactionRateK4!$F74:$V74*OFFSET(ReactionStoich!$E$5:$U$5,BQ$2,0))*(TimeStep)*'Composition Moles'!$C64</f>
        <v>0</v>
      </c>
      <c r="BR52" s="19">
        <f ca="1">SUMPRODUCT(ReactionRateK4!$F74:$V74*OFFSET(ReactionStoich!$E$5:$U$5,BR$2,0))*(TimeStep)*'Composition Moles'!$C64</f>
        <v>0</v>
      </c>
      <c r="BS52" s="19">
        <f ca="1">SUMPRODUCT(ReactionRateK4!$F74:$V74*OFFSET(ReactionStoich!$E$5:$U$5,BS$2,0))*(TimeStep)*'Composition Moles'!$C64</f>
        <v>0</v>
      </c>
      <c r="BT52" s="19">
        <f ca="1">SUMPRODUCT(ReactionRateK4!$F74:$V74*OFFSET(ReactionStoich!$E$5:$U$5,BT$2,0))*(TimeStep)*'Composition Moles'!$C64</f>
        <v>0</v>
      </c>
      <c r="BU52" s="19">
        <f ca="1">SUMPRODUCT(ReactionRateK4!$F74:$V74*OFFSET(ReactionStoich!$E$5:$U$5,BU$2,0))*(TimeStep)*'Composition Moles'!$C64</f>
        <v>0</v>
      </c>
      <c r="BV52" s="19">
        <f ca="1">SUMPRODUCT(ReactionRateK4!$F74:$V74*OFFSET(ReactionStoich!$E$5:$U$5,BV$2,0))*(TimeStep)*'Composition Moles'!$C64</f>
        <v>0</v>
      </c>
      <c r="BW52" s="19">
        <f ca="1">SUMPRODUCT(ReactionRateK4!$F74:$V74*OFFSET(ReactionStoich!$E$5:$U$5,BW$2,0))*(TimeStep)*'Composition Moles'!$C64</f>
        <v>0</v>
      </c>
    </row>
    <row r="53" spans="1:75">
      <c r="A53">
        <f>ReactionRateK1!A75</f>
        <v>2.1500000000000004</v>
      </c>
      <c r="B53" s="20">
        <f t="shared" ca="1" si="5"/>
        <v>-17736.957973030596</v>
      </c>
      <c r="C53" s="20">
        <f ca="1">'Composition Moles'!BZ65</f>
        <v>144034.69393936059</v>
      </c>
      <c r="D53" s="26">
        <f t="shared" ca="1" si="6"/>
        <v>0.12314365024094788</v>
      </c>
      <c r="F53" s="19">
        <f ca="1">SUMPRODUCT(ReactionRateK4!$F75:$V75*OFFSET(ReactionStoich!$E$5:$U$5,F$2,0))*(TimeStep)*'Composition Moles'!$C65</f>
        <v>-0.57148165100546744</v>
      </c>
      <c r="G53" s="19">
        <f ca="1">SUMPRODUCT(ReactionRateK4!$F75:$V75*OFFSET(ReactionStoich!$E$5:$U$5,G$2,0))*(TimeStep)*'Composition Moles'!$C65</f>
        <v>0</v>
      </c>
      <c r="H53" s="19">
        <f ca="1">SUMPRODUCT(ReactionRateK4!$F75:$V75*OFFSET(ReactionStoich!$E$5:$U$5,H$2,0))*(TimeStep)*'Composition Moles'!$C65</f>
        <v>0.55727413481299504</v>
      </c>
      <c r="I53" s="19">
        <f ca="1">SUMPRODUCT(ReactionRateK4!$F75:$V75*OFFSET(ReactionStoich!$E$5:$U$5,I$2,0))*(TimeStep)*'Composition Moles'!$C65</f>
        <v>1.4207516192472394E-2</v>
      </c>
      <c r="J53" s="19">
        <f ca="1">SUMPRODUCT(ReactionRateK4!$F75:$V75*OFFSET(ReactionStoich!$E$5:$U$5,J$2,0))*(TimeStep)*'Composition Moles'!$C65</f>
        <v>0</v>
      </c>
      <c r="K53" s="19">
        <f ca="1">SUMPRODUCT(ReactionRateK4!$F75:$V75*OFFSET(ReactionStoich!$E$5:$U$5,K$2,0))*(TimeStep)*'Composition Moles'!$C65</f>
        <v>0</v>
      </c>
      <c r="L53" s="19">
        <f ca="1">SUMPRODUCT(ReactionRateK4!$F75:$V75*OFFSET(ReactionStoich!$E$5:$U$5,L$2,0))*(TimeStep)*'Composition Moles'!$C65</f>
        <v>0</v>
      </c>
      <c r="M53" s="19">
        <f ca="1">SUMPRODUCT(ReactionRateK4!$F75:$V75*OFFSET(ReactionStoich!$E$5:$U$5,M$2,0))*(TimeStep)*'Composition Moles'!$C65</f>
        <v>0</v>
      </c>
      <c r="N53" s="19">
        <f ca="1">SUMPRODUCT(ReactionRateK4!$F75:$V75*OFFSET(ReactionStoich!$E$5:$U$5,N$2,0))*(TimeStep)*'Composition Moles'!$C65</f>
        <v>0</v>
      </c>
      <c r="O53" s="19">
        <f ca="1">SUMPRODUCT(ReactionRateK4!$F75:$V75*OFFSET(ReactionStoich!$E$5:$U$5,O$2,0))*(TimeStep)*'Composition Moles'!$C65</f>
        <v>0</v>
      </c>
      <c r="P53" s="19">
        <f ca="1">SUMPRODUCT(ReactionRateK4!$F75:$V75*OFFSET(ReactionStoich!$E$5:$U$5,P$2,0))*(TimeStep)*'Composition Moles'!$C65</f>
        <v>0</v>
      </c>
      <c r="Q53" s="19">
        <f ca="1">SUMPRODUCT(ReactionRateK4!$F75:$V75*OFFSET(ReactionStoich!$E$5:$U$5,Q$2,0))*(TimeStep)*'Composition Moles'!$C65</f>
        <v>0</v>
      </c>
      <c r="R53" s="19">
        <f ca="1">SUMPRODUCT(ReactionRateK4!$F75:$V75*OFFSET(ReactionStoich!$E$5:$U$5,R$2,0))*(TimeStep)*'Composition Moles'!$C65</f>
        <v>0</v>
      </c>
      <c r="S53" s="19">
        <f ca="1">SUMPRODUCT(ReactionRateK4!$F75:$V75*OFFSET(ReactionStoich!$E$5:$U$5,S$2,0))*(TimeStep)*'Composition Moles'!$C65</f>
        <v>5.8692950934532764</v>
      </c>
      <c r="T53" s="19">
        <f ca="1">SUMPRODUCT(ReactionRateK4!$F75:$V75*OFFSET(ReactionStoich!$E$5:$U$5,T$2,0))*(TimeStep)*'Composition Moles'!$C65</f>
        <v>0</v>
      </c>
      <c r="U53" s="19">
        <f ca="1">SUMPRODUCT(ReactionRateK4!$F75:$V75*OFFSET(ReactionStoich!$E$5:$U$5,U$2,0))*(TimeStep)*'Composition Moles'!$C65</f>
        <v>0</v>
      </c>
      <c r="V53" s="19">
        <f ca="1">SUMPRODUCT(ReactionRateK4!$F75:$V75*OFFSET(ReactionStoich!$E$5:$U$5,V$2,0))*(TimeStep)*'Composition Moles'!$C65</f>
        <v>0</v>
      </c>
      <c r="W53" s="19">
        <f ca="1">SUMPRODUCT(ReactionRateK4!$F75:$V75*OFFSET(ReactionStoich!$E$5:$U$5,W$2,0))*(TimeStep)*'Composition Moles'!$C65</f>
        <v>0</v>
      </c>
      <c r="X53" s="19">
        <f ca="1">SUMPRODUCT(ReactionRateK4!$F75:$V75*OFFSET(ReactionStoich!$E$5:$U$5,X$2,0))*(TimeStep)*'Composition Moles'!$C65</f>
        <v>0</v>
      </c>
      <c r="Y53" s="19">
        <f ca="1">SUMPRODUCT(ReactionRateK4!$F75:$V75*OFFSET(ReactionStoich!$E$5:$U$5,Y$2,0))*(TimeStep)*'Composition Moles'!$C65</f>
        <v>-13.438802466586663</v>
      </c>
      <c r="Z53" s="19">
        <f ca="1">SUMPRODUCT(ReactionRateK4!$F75:$V75*OFFSET(ReactionStoich!$E$5:$U$5,Z$2,0))*(TimeStep)*'Composition Moles'!$C65</f>
        <v>0</v>
      </c>
      <c r="AA53" s="19">
        <f ca="1">SUMPRODUCT(ReactionRateK4!$F75:$V75*OFFSET(ReactionStoich!$E$5:$U$5,AA$2,0))*(TimeStep)*'Composition Moles'!$C65</f>
        <v>0</v>
      </c>
      <c r="AB53" s="19">
        <f ca="1">SUMPRODUCT(ReactionRateK4!$F75:$V75*OFFSET(ReactionStoich!$E$5:$U$5,AB$2,0))*(TimeStep)*'Composition Moles'!$C65</f>
        <v>0</v>
      </c>
      <c r="AC53" s="19">
        <f ca="1">SUMPRODUCT(ReactionRateK4!$F75:$V75*OFFSET(ReactionStoich!$E$5:$U$5,AC$2,0))*(TimeStep)*'Composition Moles'!$C65</f>
        <v>0</v>
      </c>
      <c r="AD53" s="19">
        <f ca="1">SUMPRODUCT(ReactionRateK4!$F75:$V75*OFFSET(ReactionStoich!$E$5:$U$5,AD$2,0))*(TimeStep)*'Composition Moles'!$C65</f>
        <v>0</v>
      </c>
      <c r="AE53" s="19">
        <f ca="1">SUMPRODUCT(ReactionRateK4!$F75:$V75*OFFSET(ReactionStoich!$E$5:$U$5,AE$2,0))*(TimeStep)*'Composition Moles'!$C65</f>
        <v>0</v>
      </c>
      <c r="AF53" s="19">
        <f ca="1">SUMPRODUCT(ReactionRateK4!$F75:$V75*OFFSET(ReactionStoich!$E$5:$U$5,AF$2,0))*(TimeStep)*'Composition Moles'!$C65</f>
        <v>0</v>
      </c>
      <c r="AG53" s="19">
        <f ca="1">SUMPRODUCT(ReactionRateK4!$F75:$V75*OFFSET(ReactionStoich!$E$5:$U$5,AG$2,0))*(TimeStep)*'Composition Moles'!$C65</f>
        <v>-4.3861473991580913E-2</v>
      </c>
      <c r="AH53" s="19">
        <f ca="1">SUMPRODUCT(ReactionRateK4!$F75:$V75*OFFSET(ReactionStoich!$E$5:$U$5,AH$2,0))*(TimeStep)*'Composition Moles'!$C65</f>
        <v>1.952845952783087</v>
      </c>
      <c r="AI53" s="19">
        <f ca="1">SUMPRODUCT(ReactionRateK4!$F75:$V75*OFFSET(ReactionStoich!$E$5:$U$5,AI$2,0))*(TimeStep)*'Composition Moles'!$C65</f>
        <v>6.163051892307184</v>
      </c>
      <c r="AJ53" s="19">
        <f ca="1">SUMPRODUCT(ReactionRateK4!$F75:$V75*OFFSET(ReactionStoich!$E$5:$U$5,AJ$2,0))*(TimeStep)*'Composition Moles'!$C65</f>
        <v>2.3548540999182186</v>
      </c>
      <c r="AK53" s="19">
        <f ca="1">SUMPRODUCT(ReactionRateK4!$F75:$V75*OFFSET(ReactionStoich!$E$5:$U$5,AK$2,0))*(TimeStep)*'Composition Moles'!$C65</f>
        <v>0</v>
      </c>
      <c r="AL53" s="19">
        <f ca="1">SUMPRODUCT(ReactionRateK4!$F75:$V75*OFFSET(ReactionStoich!$E$5:$U$5,AL$2,0))*(TimeStep)*'Composition Moles'!$C65</f>
        <v>0</v>
      </c>
      <c r="AM53" s="19">
        <f ca="1">SUMPRODUCT(ReactionRateK4!$F75:$V75*OFFSET(ReactionStoich!$E$5:$U$5,AM$2,0))*(TimeStep)*'Composition Moles'!$C65</f>
        <v>0</v>
      </c>
      <c r="AN53" s="19">
        <f ca="1">SUMPRODUCT(ReactionRateK4!$F75:$V75*OFFSET(ReactionStoich!$E$5:$U$5,AN$2,0))*(TimeStep)*'Composition Moles'!$C65</f>
        <v>0</v>
      </c>
      <c r="AO53" s="19">
        <f ca="1">SUMPRODUCT(ReactionRateK4!$F75:$V75*OFFSET(ReactionStoich!$E$5:$U$5,AO$2,0))*(TimeStep)*'Composition Moles'!$C65</f>
        <v>-1.4207516192472394E-2</v>
      </c>
      <c r="AP53" s="19">
        <f ca="1">SUMPRODUCT(ReactionRateK4!$F75:$V75*OFFSET(ReactionStoich!$E$5:$U$5,AP$2,0))*(TimeStep)*'Composition Moles'!$C65</f>
        <v>-0.52755591937134239</v>
      </c>
      <c r="AQ53" s="19">
        <f ca="1">SUMPRODUCT(ReactionRateK4!$F75:$V75*OFFSET(ReactionStoich!$E$5:$U$5,AQ$2,0))*(TimeStep)*'Composition Moles'!$C65</f>
        <v>0</v>
      </c>
      <c r="AR53" s="19">
        <f ca="1">SUMPRODUCT(ReactionRateK4!$F75:$V75*OFFSET(ReactionStoich!$E$5:$U$5,AR$2,0))*(TimeStep)*'Composition Moles'!$C65</f>
        <v>0</v>
      </c>
      <c r="AS53" s="19">
        <f ca="1">SUMPRODUCT(ReactionRateK4!$F75:$V75*OFFSET(ReactionStoich!$E$5:$U$5,AS$2,0))*(TimeStep)*'Composition Moles'!$C65</f>
        <v>-0.77187322077323495</v>
      </c>
      <c r="AT53" s="19">
        <f ca="1">SUMPRODUCT(ReactionRateK4!$F75:$V75*OFFSET(ReactionStoich!$E$5:$U$5,AT$2,0))*(TimeStep)*'Composition Moles'!$C65</f>
        <v>-0.77187322077323495</v>
      </c>
      <c r="AU53" s="19">
        <f ca="1">SUMPRODUCT(ReactionRateK4!$F75:$V75*OFFSET(ReactionStoich!$E$5:$U$5,AU$2,0))*(TimeStep)*'Composition Moles'!$C65</f>
        <v>-0.77187322077323495</v>
      </c>
      <c r="AV53" s="19">
        <f ca="1">SUMPRODUCT(ReactionRateK4!$F75:$V75*OFFSET(ReactionStoich!$E$5:$U$5,AV$2,0))*(TimeStep)*'Composition Moles'!$C65</f>
        <v>0</v>
      </c>
      <c r="AW53" s="19">
        <f ca="1">SUMPRODUCT(ReactionRateK4!$F75:$V75*OFFSET(ReactionStoich!$E$5:$U$5,AW$2,0))*(TimeStep)*'Composition Moles'!$C65</f>
        <v>0</v>
      </c>
      <c r="AX53" s="19">
        <f ca="1">SUMPRODUCT(ReactionRateK4!$F75:$V75*OFFSET(ReactionStoich!$E$5:$U$5,AX$2,0))*(TimeStep)*'Composition Moles'!$C65</f>
        <v>0</v>
      </c>
      <c r="AY53" s="19">
        <f ca="1">SUMPRODUCT(ReactionRateK4!$F75:$V75*OFFSET(ReactionStoich!$E$5:$U$5,AY$2,0))*(TimeStep)*'Composition Moles'!$C65</f>
        <v>0</v>
      </c>
      <c r="AZ53" s="19">
        <f ca="1">SUMPRODUCT(ReactionRateK4!$F75:$V75*OFFSET(ReactionStoich!$E$5:$U$5,AZ$2,0))*(TimeStep)*'Composition Moles'!$C65</f>
        <v>0</v>
      </c>
      <c r="BA53" s="19">
        <f ca="1">SUMPRODUCT(ReactionRateK4!$F75:$V75*OFFSET(ReactionStoich!$E$5:$U$5,BA$2,0))*(TimeStep)*'Composition Moles'!$C65</f>
        <v>0</v>
      </c>
      <c r="BB53" s="19">
        <f ca="1">SUMPRODUCT(ReactionRateK4!$F75:$V75*OFFSET(ReactionStoich!$E$5:$U$5,BB$2,0))*(TimeStep)*'Composition Moles'!$C65</f>
        <v>0</v>
      </c>
      <c r="BC53" s="19">
        <f ca="1">SUMPRODUCT(ReactionRateK4!$F75:$V75*OFFSET(ReactionStoich!$E$5:$U$5,BC$2,0))*(TimeStep)*'Composition Moles'!$C65</f>
        <v>0</v>
      </c>
      <c r="BD53" s="19">
        <f ca="1">SUMPRODUCT(ReactionRateK4!$F75:$V75*OFFSET(ReactionStoich!$E$5:$U$5,BD$2,0))*(TimeStep)*'Composition Moles'!$C65</f>
        <v>0</v>
      </c>
      <c r="BE53" s="19">
        <f ca="1">SUMPRODUCT(ReactionRateK4!$F75:$V75*OFFSET(ReactionStoich!$E$5:$U$5,BE$2,0))*(TimeStep)*'Composition Moles'!$C65</f>
        <v>0</v>
      </c>
      <c r="BF53" s="19">
        <f ca="1">SUMPRODUCT(ReactionRateK4!$F75:$V75*OFFSET(ReactionStoich!$E$5:$U$5,BF$2,0))*(TimeStep)*'Composition Moles'!$C65</f>
        <v>0</v>
      </c>
      <c r="BG53" s="19">
        <f ca="1">SUMPRODUCT(ReactionRateK4!$F75:$V75*OFFSET(ReactionStoich!$E$5:$U$5,BG$2,0))*(TimeStep)*'Composition Moles'!$C65</f>
        <v>0</v>
      </c>
      <c r="BH53" s="19">
        <f ca="1">SUMPRODUCT(ReactionRateK4!$F75:$V75*OFFSET(ReactionStoich!$E$5:$U$5,BH$2,0))*(TimeStep)*'Composition Moles'!$C65</f>
        <v>0</v>
      </c>
      <c r="BI53" s="19">
        <f ca="1">SUMPRODUCT(ReactionRateK4!$F75:$V75*OFFSET(ReactionStoich!$E$5:$U$5,BI$2,0))*(TimeStep)*'Composition Moles'!$C65</f>
        <v>0</v>
      </c>
      <c r="BJ53" s="19">
        <f ca="1">SUMPRODUCT(ReactionRateK4!$F75:$V75*OFFSET(ReactionStoich!$E$5:$U$5,BJ$2,0))*(TimeStep)*'Composition Moles'!$C65</f>
        <v>0</v>
      </c>
      <c r="BK53" s="19">
        <f ca="1">SUMPRODUCT(ReactionRateK4!$F75:$V75*OFFSET(ReactionStoich!$E$5:$U$5,BK$2,0))*(TimeStep)*'Composition Moles'!$C65</f>
        <v>0</v>
      </c>
      <c r="BL53" s="19">
        <f ca="1">SUMPRODUCT(ReactionRateK4!$F75:$V75*OFFSET(ReactionStoich!$E$5:$U$5,BL$2,0))*(TimeStep)*'Composition Moles'!$C65</f>
        <v>0</v>
      </c>
      <c r="BM53" s="19">
        <f ca="1">SUMPRODUCT(ReactionRateK4!$F75:$V75*OFFSET(ReactionStoich!$E$5:$U$5,BM$2,0))*(TimeStep)*'Composition Moles'!$C65</f>
        <v>0</v>
      </c>
      <c r="BN53" s="19">
        <f ca="1">SUMPRODUCT(ReactionRateK4!$F75:$V75*OFFSET(ReactionStoich!$E$5:$U$5,BN$2,0))*(TimeStep)*'Composition Moles'!$C65</f>
        <v>0</v>
      </c>
      <c r="BO53" s="19">
        <f ca="1">SUMPRODUCT(ReactionRateK4!$F75:$V75*OFFSET(ReactionStoich!$E$5:$U$5,BO$2,0))*(TimeStep)*'Composition Moles'!$C65</f>
        <v>0</v>
      </c>
      <c r="BP53" s="19">
        <f ca="1">SUMPRODUCT(ReactionRateK4!$F75:$V75*OFFSET(ReactionStoich!$E$5:$U$5,BP$2,0))*(TimeStep)*'Composition Moles'!$C65</f>
        <v>0</v>
      </c>
      <c r="BQ53" s="19">
        <f ca="1">SUMPRODUCT(ReactionRateK4!$F75:$V75*OFFSET(ReactionStoich!$E$5:$U$5,BQ$2,0))*(TimeStep)*'Composition Moles'!$C65</f>
        <v>0</v>
      </c>
      <c r="BR53" s="19">
        <f ca="1">SUMPRODUCT(ReactionRateK4!$F75:$V75*OFFSET(ReactionStoich!$E$5:$U$5,BR$2,0))*(TimeStep)*'Composition Moles'!$C65</f>
        <v>0</v>
      </c>
      <c r="BS53" s="19">
        <f ca="1">SUMPRODUCT(ReactionRateK4!$F75:$V75*OFFSET(ReactionStoich!$E$5:$U$5,BS$2,0))*(TimeStep)*'Composition Moles'!$C65</f>
        <v>0</v>
      </c>
      <c r="BT53" s="19">
        <f ca="1">SUMPRODUCT(ReactionRateK4!$F75:$V75*OFFSET(ReactionStoich!$E$5:$U$5,BT$2,0))*(TimeStep)*'Composition Moles'!$C65</f>
        <v>0</v>
      </c>
      <c r="BU53" s="19">
        <f ca="1">SUMPRODUCT(ReactionRateK4!$F75:$V75*OFFSET(ReactionStoich!$E$5:$U$5,BU$2,0))*(TimeStep)*'Composition Moles'!$C65</f>
        <v>0</v>
      </c>
      <c r="BV53" s="19">
        <f ca="1">SUMPRODUCT(ReactionRateK4!$F75:$V75*OFFSET(ReactionStoich!$E$5:$U$5,BV$2,0))*(TimeStep)*'Composition Moles'!$C65</f>
        <v>0</v>
      </c>
      <c r="BW53" s="19">
        <f ca="1">SUMPRODUCT(ReactionRateK4!$F75:$V75*OFFSET(ReactionStoich!$E$5:$U$5,BW$2,0))*(TimeStep)*'Composition Moles'!$C65</f>
        <v>0</v>
      </c>
    </row>
    <row r="54" spans="1:75">
      <c r="A54">
        <f>ReactionRateK1!A76</f>
        <v>2.2000000000000002</v>
      </c>
      <c r="B54" s="20">
        <f t="shared" ca="1" si="5"/>
        <v>-16689.846164567567</v>
      </c>
      <c r="C54" s="20">
        <f ca="1">'Composition Moles'!BZ66</f>
        <v>144046.94904363307</v>
      </c>
      <c r="D54" s="26">
        <f t="shared" ca="1" si="6"/>
        <v>0.11586393377559193</v>
      </c>
      <c r="F54" s="19">
        <f ca="1">SUMPRODUCT(ReactionRateK4!$F76:$V76*OFFSET(ReactionStoich!$E$5:$U$5,F$2,0))*(TimeStep)*'Composition Moles'!$C66</f>
        <v>-0.53475890775263413</v>
      </c>
      <c r="G54" s="19">
        <f ca="1">SUMPRODUCT(ReactionRateK4!$F76:$V76*OFFSET(ReactionStoich!$E$5:$U$5,G$2,0))*(TimeStep)*'Composition Moles'!$C66</f>
        <v>0</v>
      </c>
      <c r="H54" s="19">
        <f ca="1">SUMPRODUCT(ReactionRateK4!$F76:$V76*OFFSET(ReactionStoich!$E$5:$U$5,H$2,0))*(TimeStep)*'Composition Moles'!$C66</f>
        <v>0.52191951035023099</v>
      </c>
      <c r="I54" s="19">
        <f ca="1">SUMPRODUCT(ReactionRateK4!$F76:$V76*OFFSET(ReactionStoich!$E$5:$U$5,I$2,0))*(TimeStep)*'Composition Moles'!$C66</f>
        <v>1.2839397402403146E-2</v>
      </c>
      <c r="J54" s="19">
        <f ca="1">SUMPRODUCT(ReactionRateK4!$F76:$V76*OFFSET(ReactionStoich!$E$5:$U$5,J$2,0))*(TimeStep)*'Composition Moles'!$C66</f>
        <v>0</v>
      </c>
      <c r="K54" s="19">
        <f ca="1">SUMPRODUCT(ReactionRateK4!$F76:$V76*OFFSET(ReactionStoich!$E$5:$U$5,K$2,0))*(TimeStep)*'Composition Moles'!$C66</f>
        <v>0</v>
      </c>
      <c r="L54" s="19">
        <f ca="1">SUMPRODUCT(ReactionRateK4!$F76:$V76*OFFSET(ReactionStoich!$E$5:$U$5,L$2,0))*(TimeStep)*'Composition Moles'!$C66</f>
        <v>0</v>
      </c>
      <c r="M54" s="19">
        <f ca="1">SUMPRODUCT(ReactionRateK4!$F76:$V76*OFFSET(ReactionStoich!$E$5:$U$5,M$2,0))*(TimeStep)*'Composition Moles'!$C66</f>
        <v>0</v>
      </c>
      <c r="N54" s="19">
        <f ca="1">SUMPRODUCT(ReactionRateK4!$F76:$V76*OFFSET(ReactionStoich!$E$5:$U$5,N$2,0))*(TimeStep)*'Composition Moles'!$C66</f>
        <v>0</v>
      </c>
      <c r="O54" s="19">
        <f ca="1">SUMPRODUCT(ReactionRateK4!$F76:$V76*OFFSET(ReactionStoich!$E$5:$U$5,O$2,0))*(TimeStep)*'Composition Moles'!$C66</f>
        <v>0</v>
      </c>
      <c r="P54" s="19">
        <f ca="1">SUMPRODUCT(ReactionRateK4!$F76:$V76*OFFSET(ReactionStoich!$E$5:$U$5,P$2,0))*(TimeStep)*'Composition Moles'!$C66</f>
        <v>0</v>
      </c>
      <c r="Q54" s="19">
        <f ca="1">SUMPRODUCT(ReactionRateK4!$F76:$V76*OFFSET(ReactionStoich!$E$5:$U$5,Q$2,0))*(TimeStep)*'Composition Moles'!$C66</f>
        <v>0</v>
      </c>
      <c r="R54" s="19">
        <f ca="1">SUMPRODUCT(ReactionRateK4!$F76:$V76*OFFSET(ReactionStoich!$E$5:$U$5,R$2,0))*(TimeStep)*'Composition Moles'!$C66</f>
        <v>0</v>
      </c>
      <c r="S54" s="19">
        <f ca="1">SUMPRODUCT(ReactionRateK4!$F76:$V76*OFFSET(ReactionStoich!$E$5:$U$5,S$2,0))*(TimeStep)*'Composition Moles'!$C66</f>
        <v>5.7583217438183407</v>
      </c>
      <c r="T54" s="19">
        <f ca="1">SUMPRODUCT(ReactionRateK4!$F76:$V76*OFFSET(ReactionStoich!$E$5:$U$5,T$2,0))*(TimeStep)*'Composition Moles'!$C66</f>
        <v>0</v>
      </c>
      <c r="U54" s="19">
        <f ca="1">SUMPRODUCT(ReactionRateK4!$F76:$V76*OFFSET(ReactionStoich!$E$5:$U$5,U$2,0))*(TimeStep)*'Composition Moles'!$C66</f>
        <v>0</v>
      </c>
      <c r="V54" s="19">
        <f ca="1">SUMPRODUCT(ReactionRateK4!$F76:$V76*OFFSET(ReactionStoich!$E$5:$U$5,V$2,0))*(TimeStep)*'Composition Moles'!$C66</f>
        <v>0</v>
      </c>
      <c r="W54" s="19">
        <f ca="1">SUMPRODUCT(ReactionRateK4!$F76:$V76*OFFSET(ReactionStoich!$E$5:$U$5,W$2,0))*(TimeStep)*'Composition Moles'!$C66</f>
        <v>0</v>
      </c>
      <c r="X54" s="19">
        <f ca="1">SUMPRODUCT(ReactionRateK4!$F76:$V76*OFFSET(ReactionStoich!$E$5:$U$5,X$2,0))*(TimeStep)*'Composition Moles'!$C66</f>
        <v>0</v>
      </c>
      <c r="Y54" s="19">
        <f ca="1">SUMPRODUCT(ReactionRateK4!$F76:$V76*OFFSET(ReactionStoich!$E$5:$U$5,Y$2,0))*(TimeStep)*'Composition Moles'!$C66</f>
        <v>-13.21168601514983</v>
      </c>
      <c r="Z54" s="19">
        <f ca="1">SUMPRODUCT(ReactionRateK4!$F76:$V76*OFFSET(ReactionStoich!$E$5:$U$5,Z$2,0))*(TimeStep)*'Composition Moles'!$C66</f>
        <v>0</v>
      </c>
      <c r="AA54" s="19">
        <f ca="1">SUMPRODUCT(ReactionRateK4!$F76:$V76*OFFSET(ReactionStoich!$E$5:$U$5,AA$2,0))*(TimeStep)*'Composition Moles'!$C66</f>
        <v>0</v>
      </c>
      <c r="AB54" s="19">
        <f ca="1">SUMPRODUCT(ReactionRateK4!$F76:$V76*OFFSET(ReactionStoich!$E$5:$U$5,AB$2,0))*(TimeStep)*'Composition Moles'!$C66</f>
        <v>0</v>
      </c>
      <c r="AC54" s="19">
        <f ca="1">SUMPRODUCT(ReactionRateK4!$F76:$V76*OFFSET(ReactionStoich!$E$5:$U$5,AC$2,0))*(TimeStep)*'Composition Moles'!$C66</f>
        <v>0</v>
      </c>
      <c r="AD54" s="19">
        <f ca="1">SUMPRODUCT(ReactionRateK4!$F76:$V76*OFFSET(ReactionStoich!$E$5:$U$5,AD$2,0))*(TimeStep)*'Composition Moles'!$C66</f>
        <v>0</v>
      </c>
      <c r="AE54" s="19">
        <f ca="1">SUMPRODUCT(ReactionRateK4!$F76:$V76*OFFSET(ReactionStoich!$E$5:$U$5,AE$2,0))*(TimeStep)*'Composition Moles'!$C66</f>
        <v>0</v>
      </c>
      <c r="AF54" s="19">
        <f ca="1">SUMPRODUCT(ReactionRateK4!$F76:$V76*OFFSET(ReactionStoich!$E$5:$U$5,AF$2,0))*(TimeStep)*'Composition Moles'!$C66</f>
        <v>0</v>
      </c>
      <c r="AG54" s="19">
        <f ca="1">SUMPRODUCT(ReactionRateK4!$F76:$V76*OFFSET(ReactionStoich!$E$5:$U$5,AG$2,0))*(TimeStep)*'Composition Moles'!$C66</f>
        <v>-4.3525017687859213E-2</v>
      </c>
      <c r="AH54" s="19">
        <f ca="1">SUMPRODUCT(ReactionRateK4!$F76:$V76*OFFSET(ReactionStoich!$E$5:$U$5,AH$2,0))*(TimeStep)*'Composition Moles'!$C66</f>
        <v>1.7959535817502212</v>
      </c>
      <c r="AI54" s="19">
        <f ca="1">SUMPRODUCT(ReactionRateK4!$F76:$V76*OFFSET(ReactionStoich!$E$5:$U$5,AI$2,0))*(TimeStep)*'Composition Moles'!$C66</f>
        <v>6.165805462874725</v>
      </c>
      <c r="AJ54" s="19">
        <f ca="1">SUMPRODUCT(ReactionRateK4!$F76:$V76*OFFSET(ReactionStoich!$E$5:$U$5,AJ$2,0))*(TimeStep)*'Composition Moles'!$C66</f>
        <v>2.3125299848152236</v>
      </c>
      <c r="AK54" s="19">
        <f ca="1">SUMPRODUCT(ReactionRateK4!$F76:$V76*OFFSET(ReactionStoich!$E$5:$U$5,AK$2,0))*(TimeStep)*'Composition Moles'!$C66</f>
        <v>0</v>
      </c>
      <c r="AL54" s="19">
        <f ca="1">SUMPRODUCT(ReactionRateK4!$F76:$V76*OFFSET(ReactionStoich!$E$5:$U$5,AL$2,0))*(TimeStep)*'Composition Moles'!$C66</f>
        <v>0</v>
      </c>
      <c r="AM54" s="19">
        <f ca="1">SUMPRODUCT(ReactionRateK4!$F76:$V76*OFFSET(ReactionStoich!$E$5:$U$5,AM$2,0))*(TimeStep)*'Composition Moles'!$C66</f>
        <v>0</v>
      </c>
      <c r="AN54" s="19">
        <f ca="1">SUMPRODUCT(ReactionRateK4!$F76:$V76*OFFSET(ReactionStoich!$E$5:$U$5,AN$2,0))*(TimeStep)*'Composition Moles'!$C66</f>
        <v>0</v>
      </c>
      <c r="AO54" s="19">
        <f ca="1">SUMPRODUCT(ReactionRateK4!$F76:$V76*OFFSET(ReactionStoich!$E$5:$U$5,AO$2,0))*(TimeStep)*'Composition Moles'!$C66</f>
        <v>-1.2839397402403146E-2</v>
      </c>
      <c r="AP54" s="19">
        <f ca="1">SUMPRODUCT(ReactionRateK4!$F76:$V76*OFFSET(ReactionStoich!$E$5:$U$5,AP$2,0))*(TimeStep)*'Composition Moles'!$C66</f>
        <v>-0.4969503096682476</v>
      </c>
      <c r="AQ54" s="19">
        <f ca="1">SUMPRODUCT(ReactionRateK4!$F76:$V76*OFFSET(ReactionStoich!$E$5:$U$5,AQ$2,0))*(TimeStep)*'Composition Moles'!$C66</f>
        <v>0</v>
      </c>
      <c r="AR54" s="19">
        <f ca="1">SUMPRODUCT(ReactionRateK4!$F76:$V76*OFFSET(ReactionStoich!$E$5:$U$5,AR$2,0))*(TimeStep)*'Composition Moles'!$C66</f>
        <v>0</v>
      </c>
      <c r="AS54" s="19">
        <f ca="1">SUMPRODUCT(ReactionRateK4!$F76:$V76*OFFSET(ReactionStoich!$E$5:$U$5,AS$2,0))*(TimeStep)*'Composition Moles'!$C66</f>
        <v>-0.75587001111672325</v>
      </c>
      <c r="AT54" s="19">
        <f ca="1">SUMPRODUCT(ReactionRateK4!$F76:$V76*OFFSET(ReactionStoich!$E$5:$U$5,AT$2,0))*(TimeStep)*'Composition Moles'!$C66</f>
        <v>-0.75587001111672325</v>
      </c>
      <c r="AU54" s="19">
        <f ca="1">SUMPRODUCT(ReactionRateK4!$F76:$V76*OFFSET(ReactionStoich!$E$5:$U$5,AU$2,0))*(TimeStep)*'Composition Moles'!$C66</f>
        <v>-0.75587001111672325</v>
      </c>
      <c r="AV54" s="19">
        <f ca="1">SUMPRODUCT(ReactionRateK4!$F76:$V76*OFFSET(ReactionStoich!$E$5:$U$5,AV$2,0))*(TimeStep)*'Composition Moles'!$C66</f>
        <v>0</v>
      </c>
      <c r="AW54" s="19">
        <f ca="1">SUMPRODUCT(ReactionRateK4!$F76:$V76*OFFSET(ReactionStoich!$E$5:$U$5,AW$2,0))*(TimeStep)*'Composition Moles'!$C66</f>
        <v>0</v>
      </c>
      <c r="AX54" s="19">
        <f ca="1">SUMPRODUCT(ReactionRateK4!$F76:$V76*OFFSET(ReactionStoich!$E$5:$U$5,AX$2,0))*(TimeStep)*'Composition Moles'!$C66</f>
        <v>0</v>
      </c>
      <c r="AY54" s="19">
        <f ca="1">SUMPRODUCT(ReactionRateK4!$F76:$V76*OFFSET(ReactionStoich!$E$5:$U$5,AY$2,0))*(TimeStep)*'Composition Moles'!$C66</f>
        <v>0</v>
      </c>
      <c r="AZ54" s="19">
        <f ca="1">SUMPRODUCT(ReactionRateK4!$F76:$V76*OFFSET(ReactionStoich!$E$5:$U$5,AZ$2,0))*(TimeStep)*'Composition Moles'!$C66</f>
        <v>0</v>
      </c>
      <c r="BA54" s="19">
        <f ca="1">SUMPRODUCT(ReactionRateK4!$F76:$V76*OFFSET(ReactionStoich!$E$5:$U$5,BA$2,0))*(TimeStep)*'Composition Moles'!$C66</f>
        <v>0</v>
      </c>
      <c r="BB54" s="19">
        <f ca="1">SUMPRODUCT(ReactionRateK4!$F76:$V76*OFFSET(ReactionStoich!$E$5:$U$5,BB$2,0))*(TimeStep)*'Composition Moles'!$C66</f>
        <v>0</v>
      </c>
      <c r="BC54" s="19">
        <f ca="1">SUMPRODUCT(ReactionRateK4!$F76:$V76*OFFSET(ReactionStoich!$E$5:$U$5,BC$2,0))*(TimeStep)*'Composition Moles'!$C66</f>
        <v>0</v>
      </c>
      <c r="BD54" s="19">
        <f ca="1">SUMPRODUCT(ReactionRateK4!$F76:$V76*OFFSET(ReactionStoich!$E$5:$U$5,BD$2,0))*(TimeStep)*'Composition Moles'!$C66</f>
        <v>0</v>
      </c>
      <c r="BE54" s="19">
        <f ca="1">SUMPRODUCT(ReactionRateK4!$F76:$V76*OFFSET(ReactionStoich!$E$5:$U$5,BE$2,0))*(TimeStep)*'Composition Moles'!$C66</f>
        <v>0</v>
      </c>
      <c r="BF54" s="19">
        <f ca="1">SUMPRODUCT(ReactionRateK4!$F76:$V76*OFFSET(ReactionStoich!$E$5:$U$5,BF$2,0))*(TimeStep)*'Composition Moles'!$C66</f>
        <v>0</v>
      </c>
      <c r="BG54" s="19">
        <f ca="1">SUMPRODUCT(ReactionRateK4!$F76:$V76*OFFSET(ReactionStoich!$E$5:$U$5,BG$2,0))*(TimeStep)*'Composition Moles'!$C66</f>
        <v>0</v>
      </c>
      <c r="BH54" s="19">
        <f ca="1">SUMPRODUCT(ReactionRateK4!$F76:$V76*OFFSET(ReactionStoich!$E$5:$U$5,BH$2,0))*(TimeStep)*'Composition Moles'!$C66</f>
        <v>0</v>
      </c>
      <c r="BI54" s="19">
        <f ca="1">SUMPRODUCT(ReactionRateK4!$F76:$V76*OFFSET(ReactionStoich!$E$5:$U$5,BI$2,0))*(TimeStep)*'Composition Moles'!$C66</f>
        <v>0</v>
      </c>
      <c r="BJ54" s="19">
        <f ca="1">SUMPRODUCT(ReactionRateK4!$F76:$V76*OFFSET(ReactionStoich!$E$5:$U$5,BJ$2,0))*(TimeStep)*'Composition Moles'!$C66</f>
        <v>0</v>
      </c>
      <c r="BK54" s="19">
        <f ca="1">SUMPRODUCT(ReactionRateK4!$F76:$V76*OFFSET(ReactionStoich!$E$5:$U$5,BK$2,0))*(TimeStep)*'Composition Moles'!$C66</f>
        <v>0</v>
      </c>
      <c r="BL54" s="19">
        <f ca="1">SUMPRODUCT(ReactionRateK4!$F76:$V76*OFFSET(ReactionStoich!$E$5:$U$5,BL$2,0))*(TimeStep)*'Composition Moles'!$C66</f>
        <v>0</v>
      </c>
      <c r="BM54" s="19">
        <f ca="1">SUMPRODUCT(ReactionRateK4!$F76:$V76*OFFSET(ReactionStoich!$E$5:$U$5,BM$2,0))*(TimeStep)*'Composition Moles'!$C66</f>
        <v>0</v>
      </c>
      <c r="BN54" s="19">
        <f ca="1">SUMPRODUCT(ReactionRateK4!$F76:$V76*OFFSET(ReactionStoich!$E$5:$U$5,BN$2,0))*(TimeStep)*'Composition Moles'!$C66</f>
        <v>0</v>
      </c>
      <c r="BO54" s="19">
        <f ca="1">SUMPRODUCT(ReactionRateK4!$F76:$V76*OFFSET(ReactionStoich!$E$5:$U$5,BO$2,0))*(TimeStep)*'Composition Moles'!$C66</f>
        <v>0</v>
      </c>
      <c r="BP54" s="19">
        <f ca="1">SUMPRODUCT(ReactionRateK4!$F76:$V76*OFFSET(ReactionStoich!$E$5:$U$5,BP$2,0))*(TimeStep)*'Composition Moles'!$C66</f>
        <v>0</v>
      </c>
      <c r="BQ54" s="19">
        <f ca="1">SUMPRODUCT(ReactionRateK4!$F76:$V76*OFFSET(ReactionStoich!$E$5:$U$5,BQ$2,0))*(TimeStep)*'Composition Moles'!$C66</f>
        <v>0</v>
      </c>
      <c r="BR54" s="19">
        <f ca="1">SUMPRODUCT(ReactionRateK4!$F76:$V76*OFFSET(ReactionStoich!$E$5:$U$5,BR$2,0))*(TimeStep)*'Composition Moles'!$C66</f>
        <v>0</v>
      </c>
      <c r="BS54" s="19">
        <f ca="1">SUMPRODUCT(ReactionRateK4!$F76:$V76*OFFSET(ReactionStoich!$E$5:$U$5,BS$2,0))*(TimeStep)*'Composition Moles'!$C66</f>
        <v>0</v>
      </c>
      <c r="BT54" s="19">
        <f ca="1">SUMPRODUCT(ReactionRateK4!$F76:$V76*OFFSET(ReactionStoich!$E$5:$U$5,BT$2,0))*(TimeStep)*'Composition Moles'!$C66</f>
        <v>0</v>
      </c>
      <c r="BU54" s="19">
        <f ca="1">SUMPRODUCT(ReactionRateK4!$F76:$V76*OFFSET(ReactionStoich!$E$5:$U$5,BU$2,0))*(TimeStep)*'Composition Moles'!$C66</f>
        <v>0</v>
      </c>
      <c r="BV54" s="19">
        <f ca="1">SUMPRODUCT(ReactionRateK4!$F76:$V76*OFFSET(ReactionStoich!$E$5:$U$5,BV$2,0))*(TimeStep)*'Composition Moles'!$C66</f>
        <v>0</v>
      </c>
      <c r="BW54" s="19">
        <f ca="1">SUMPRODUCT(ReactionRateK4!$F76:$V76*OFFSET(ReactionStoich!$E$5:$U$5,BW$2,0))*(TimeStep)*'Composition Moles'!$C66</f>
        <v>0</v>
      </c>
    </row>
    <row r="55" spans="1:75">
      <c r="A55">
        <f>ReactionRateK1!A77</f>
        <v>2.25</v>
      </c>
      <c r="B55" s="20">
        <f t="shared" ca="1" si="5"/>
        <v>-15704.900585305531</v>
      </c>
      <c r="C55" s="20">
        <f ca="1">'Composition Moles'!BZ67</f>
        <v>144058.9005957609</v>
      </c>
      <c r="D55" s="26">
        <f t="shared" ca="1" si="6"/>
        <v>0.10901721809868974</v>
      </c>
      <c r="F55" s="19">
        <f ca="1">SUMPRODUCT(ReactionRateK4!$F77:$V77*OFFSET(ReactionStoich!$E$5:$U$5,F$2,0))*(TimeStep)*'Composition Moles'!$C67</f>
        <v>-0.50035042918006056</v>
      </c>
      <c r="G55" s="19">
        <f ca="1">SUMPRODUCT(ReactionRateK4!$F77:$V77*OFFSET(ReactionStoich!$E$5:$U$5,G$2,0))*(TimeStep)*'Composition Moles'!$C67</f>
        <v>0</v>
      </c>
      <c r="H55" s="19">
        <f ca="1">SUMPRODUCT(ReactionRateK4!$F77:$V77*OFFSET(ReactionStoich!$E$5:$U$5,H$2,0))*(TimeStep)*'Composition Moles'!$C67</f>
        <v>0.48874365143473036</v>
      </c>
      <c r="I55" s="19">
        <f ca="1">SUMPRODUCT(ReactionRateK4!$F77:$V77*OFFSET(ReactionStoich!$E$5:$U$5,I$2,0))*(TimeStep)*'Composition Moles'!$C67</f>
        <v>1.1606777745330265E-2</v>
      </c>
      <c r="J55" s="19">
        <f ca="1">SUMPRODUCT(ReactionRateK4!$F77:$V77*OFFSET(ReactionStoich!$E$5:$U$5,J$2,0))*(TimeStep)*'Composition Moles'!$C67</f>
        <v>0</v>
      </c>
      <c r="K55" s="19">
        <f ca="1">SUMPRODUCT(ReactionRateK4!$F77:$V77*OFFSET(ReactionStoich!$E$5:$U$5,K$2,0))*(TimeStep)*'Composition Moles'!$C67</f>
        <v>0</v>
      </c>
      <c r="L55" s="19">
        <f ca="1">SUMPRODUCT(ReactionRateK4!$F77:$V77*OFFSET(ReactionStoich!$E$5:$U$5,L$2,0))*(TimeStep)*'Composition Moles'!$C67</f>
        <v>0</v>
      </c>
      <c r="M55" s="19">
        <f ca="1">SUMPRODUCT(ReactionRateK4!$F77:$V77*OFFSET(ReactionStoich!$E$5:$U$5,M$2,0))*(TimeStep)*'Composition Moles'!$C67</f>
        <v>0</v>
      </c>
      <c r="N55" s="19">
        <f ca="1">SUMPRODUCT(ReactionRateK4!$F77:$V77*OFFSET(ReactionStoich!$E$5:$U$5,N$2,0))*(TimeStep)*'Composition Moles'!$C67</f>
        <v>0</v>
      </c>
      <c r="O55" s="19">
        <f ca="1">SUMPRODUCT(ReactionRateK4!$F77:$V77*OFFSET(ReactionStoich!$E$5:$U$5,O$2,0))*(TimeStep)*'Composition Moles'!$C67</f>
        <v>0</v>
      </c>
      <c r="P55" s="19">
        <f ca="1">SUMPRODUCT(ReactionRateK4!$F77:$V77*OFFSET(ReactionStoich!$E$5:$U$5,P$2,0))*(TimeStep)*'Composition Moles'!$C67</f>
        <v>0</v>
      </c>
      <c r="Q55" s="19">
        <f ca="1">SUMPRODUCT(ReactionRateK4!$F77:$V77*OFFSET(ReactionStoich!$E$5:$U$5,Q$2,0))*(TimeStep)*'Composition Moles'!$C67</f>
        <v>0</v>
      </c>
      <c r="R55" s="19">
        <f ca="1">SUMPRODUCT(ReactionRateK4!$F77:$V77*OFFSET(ReactionStoich!$E$5:$U$5,R$2,0))*(TimeStep)*'Composition Moles'!$C67</f>
        <v>0</v>
      </c>
      <c r="S55" s="19">
        <f ca="1">SUMPRODUCT(ReactionRateK4!$F77:$V77*OFFSET(ReactionStoich!$E$5:$U$5,S$2,0))*(TimeStep)*'Composition Moles'!$C67</f>
        <v>5.6497530233497821</v>
      </c>
      <c r="T55" s="19">
        <f ca="1">SUMPRODUCT(ReactionRateK4!$F77:$V77*OFFSET(ReactionStoich!$E$5:$U$5,T$2,0))*(TimeStep)*'Composition Moles'!$C67</f>
        <v>0</v>
      </c>
      <c r="U55" s="19">
        <f ca="1">SUMPRODUCT(ReactionRateK4!$F77:$V77*OFFSET(ReactionStoich!$E$5:$U$5,U$2,0))*(TimeStep)*'Composition Moles'!$C67</f>
        <v>0</v>
      </c>
      <c r="V55" s="19">
        <f ca="1">SUMPRODUCT(ReactionRateK4!$F77:$V77*OFFSET(ReactionStoich!$E$5:$U$5,V$2,0))*(TimeStep)*'Composition Moles'!$C67</f>
        <v>0</v>
      </c>
      <c r="W55" s="19">
        <f ca="1">SUMPRODUCT(ReactionRateK4!$F77:$V77*OFFSET(ReactionStoich!$E$5:$U$5,W$2,0))*(TimeStep)*'Composition Moles'!$C67</f>
        <v>0</v>
      </c>
      <c r="X55" s="19">
        <f ca="1">SUMPRODUCT(ReactionRateK4!$F77:$V77*OFFSET(ReactionStoich!$E$5:$U$5,X$2,0))*(TimeStep)*'Composition Moles'!$C67</f>
        <v>0</v>
      </c>
      <c r="Y55" s="19">
        <f ca="1">SUMPRODUCT(ReactionRateK4!$F77:$V77*OFFSET(ReactionStoich!$E$5:$U$5,Y$2,0))*(TimeStep)*'Composition Moles'!$C67</f>
        <v>-12.987645950168424</v>
      </c>
      <c r="Z55" s="19">
        <f ca="1">SUMPRODUCT(ReactionRateK4!$F77:$V77*OFFSET(ReactionStoich!$E$5:$U$5,Z$2,0))*(TimeStep)*'Composition Moles'!$C67</f>
        <v>0</v>
      </c>
      <c r="AA55" s="19">
        <f ca="1">SUMPRODUCT(ReactionRateK4!$F77:$V77*OFFSET(ReactionStoich!$E$5:$U$5,AA$2,0))*(TimeStep)*'Composition Moles'!$C67</f>
        <v>0</v>
      </c>
      <c r="AB55" s="19">
        <f ca="1">SUMPRODUCT(ReactionRateK4!$F77:$V77*OFFSET(ReactionStoich!$E$5:$U$5,AB$2,0))*(TimeStep)*'Composition Moles'!$C67</f>
        <v>0</v>
      </c>
      <c r="AC55" s="19">
        <f ca="1">SUMPRODUCT(ReactionRateK4!$F77:$V77*OFFSET(ReactionStoich!$E$5:$U$5,AC$2,0))*(TimeStep)*'Composition Moles'!$C67</f>
        <v>0</v>
      </c>
      <c r="AD55" s="19">
        <f ca="1">SUMPRODUCT(ReactionRateK4!$F77:$V77*OFFSET(ReactionStoich!$E$5:$U$5,AD$2,0))*(TimeStep)*'Composition Moles'!$C67</f>
        <v>0</v>
      </c>
      <c r="AE55" s="19">
        <f ca="1">SUMPRODUCT(ReactionRateK4!$F77:$V77*OFFSET(ReactionStoich!$E$5:$U$5,AE$2,0))*(TimeStep)*'Composition Moles'!$C67</f>
        <v>0</v>
      </c>
      <c r="AF55" s="19">
        <f ca="1">SUMPRODUCT(ReactionRateK4!$F77:$V77*OFFSET(ReactionStoich!$E$5:$U$5,AF$2,0))*(TimeStep)*'Composition Moles'!$C67</f>
        <v>0</v>
      </c>
      <c r="AG55" s="19">
        <f ca="1">SUMPRODUCT(ReactionRateK4!$F77:$V77*OFFSET(ReactionStoich!$E$5:$U$5,AG$2,0))*(TimeStep)*'Composition Moles'!$C67</f>
        <v>-4.3009017393422749E-2</v>
      </c>
      <c r="AH55" s="19">
        <f ca="1">SUMPRODUCT(ReactionRateK4!$F77:$V77*OFFSET(ReactionStoich!$E$5:$U$5,AH$2,0))*(TimeStep)*'Composition Moles'!$C67</f>
        <v>1.6449086370308026</v>
      </c>
      <c r="AI55" s="19">
        <f ca="1">SUMPRODUCT(ReactionRateK4!$F77:$V77*OFFSET(ReactionStoich!$E$5:$U$5,AI$2,0))*(TimeStep)*'Composition Moles'!$C67</f>
        <v>6.1657342823561185</v>
      </c>
      <c r="AJ55" s="19">
        <f ca="1">SUMPRODUCT(ReactionRateK4!$F77:$V77*OFFSET(ReactionStoich!$E$5:$U$5,AJ$2,0))*(TimeStep)*'Composition Moles'!$C67</f>
        <v>2.2707065643994522</v>
      </c>
      <c r="AK55" s="19">
        <f ca="1">SUMPRODUCT(ReactionRateK4!$F77:$V77*OFFSET(ReactionStoich!$E$5:$U$5,AK$2,0))*(TimeStep)*'Composition Moles'!$C67</f>
        <v>0</v>
      </c>
      <c r="AL55" s="19">
        <f ca="1">SUMPRODUCT(ReactionRateK4!$F77:$V77*OFFSET(ReactionStoich!$E$5:$U$5,AL$2,0))*(TimeStep)*'Composition Moles'!$C67</f>
        <v>0</v>
      </c>
      <c r="AM55" s="19">
        <f ca="1">SUMPRODUCT(ReactionRateK4!$F77:$V77*OFFSET(ReactionStoich!$E$5:$U$5,AM$2,0))*(TimeStep)*'Composition Moles'!$C67</f>
        <v>0</v>
      </c>
      <c r="AN55" s="19">
        <f ca="1">SUMPRODUCT(ReactionRateK4!$F77:$V77*OFFSET(ReactionStoich!$E$5:$U$5,AN$2,0))*(TimeStep)*'Composition Moles'!$C67</f>
        <v>0</v>
      </c>
      <c r="AO55" s="19">
        <f ca="1">SUMPRODUCT(ReactionRateK4!$F77:$V77*OFFSET(ReactionStoich!$E$5:$U$5,AO$2,0))*(TimeStep)*'Composition Moles'!$C67</f>
        <v>-1.1606777745330265E-2</v>
      </c>
      <c r="AP55" s="19">
        <f ca="1">SUMPRODUCT(ReactionRateK4!$F77:$V77*OFFSET(ReactionStoich!$E$5:$U$5,AP$2,0))*(TimeStep)*'Composition Moles'!$C67</f>
        <v>-0.46788455039058474</v>
      </c>
      <c r="AQ55" s="19">
        <f ca="1">SUMPRODUCT(ReactionRateK4!$F77:$V77*OFFSET(ReactionStoich!$E$5:$U$5,AQ$2,0))*(TimeStep)*'Composition Moles'!$C67</f>
        <v>0</v>
      </c>
      <c r="AR55" s="19">
        <f ca="1">SUMPRODUCT(ReactionRateK4!$F77:$V77*OFFSET(ReactionStoich!$E$5:$U$5,AR$2,0))*(TimeStep)*'Composition Moles'!$C67</f>
        <v>0</v>
      </c>
      <c r="AS55" s="19">
        <f ca="1">SUMPRODUCT(ReactionRateK4!$F77:$V77*OFFSET(ReactionStoich!$E$5:$U$5,AS$2,0))*(TimeStep)*'Composition Moles'!$C67</f>
        <v>-0.7403187371461315</v>
      </c>
      <c r="AT55" s="19">
        <f ca="1">SUMPRODUCT(ReactionRateK4!$F77:$V77*OFFSET(ReactionStoich!$E$5:$U$5,AT$2,0))*(TimeStep)*'Composition Moles'!$C67</f>
        <v>-0.7403187371461315</v>
      </c>
      <c r="AU55" s="19">
        <f ca="1">SUMPRODUCT(ReactionRateK4!$F77:$V77*OFFSET(ReactionStoich!$E$5:$U$5,AU$2,0))*(TimeStep)*'Composition Moles'!$C67</f>
        <v>-0.7403187371461315</v>
      </c>
      <c r="AV55" s="19">
        <f ca="1">SUMPRODUCT(ReactionRateK4!$F77:$V77*OFFSET(ReactionStoich!$E$5:$U$5,AV$2,0))*(TimeStep)*'Composition Moles'!$C67</f>
        <v>0</v>
      </c>
      <c r="AW55" s="19">
        <f ca="1">SUMPRODUCT(ReactionRateK4!$F77:$V77*OFFSET(ReactionStoich!$E$5:$U$5,AW$2,0))*(TimeStep)*'Composition Moles'!$C67</f>
        <v>0</v>
      </c>
      <c r="AX55" s="19">
        <f ca="1">SUMPRODUCT(ReactionRateK4!$F77:$V77*OFFSET(ReactionStoich!$E$5:$U$5,AX$2,0))*(TimeStep)*'Composition Moles'!$C67</f>
        <v>0</v>
      </c>
      <c r="AY55" s="19">
        <f ca="1">SUMPRODUCT(ReactionRateK4!$F77:$V77*OFFSET(ReactionStoich!$E$5:$U$5,AY$2,0))*(TimeStep)*'Composition Moles'!$C67</f>
        <v>0</v>
      </c>
      <c r="AZ55" s="19">
        <f ca="1">SUMPRODUCT(ReactionRateK4!$F77:$V77*OFFSET(ReactionStoich!$E$5:$U$5,AZ$2,0))*(TimeStep)*'Composition Moles'!$C67</f>
        <v>0</v>
      </c>
      <c r="BA55" s="19">
        <f ca="1">SUMPRODUCT(ReactionRateK4!$F77:$V77*OFFSET(ReactionStoich!$E$5:$U$5,BA$2,0))*(TimeStep)*'Composition Moles'!$C67</f>
        <v>0</v>
      </c>
      <c r="BB55" s="19">
        <f ca="1">SUMPRODUCT(ReactionRateK4!$F77:$V77*OFFSET(ReactionStoich!$E$5:$U$5,BB$2,0))*(TimeStep)*'Composition Moles'!$C67</f>
        <v>0</v>
      </c>
      <c r="BC55" s="19">
        <f ca="1">SUMPRODUCT(ReactionRateK4!$F77:$V77*OFFSET(ReactionStoich!$E$5:$U$5,BC$2,0))*(TimeStep)*'Composition Moles'!$C67</f>
        <v>0</v>
      </c>
      <c r="BD55" s="19">
        <f ca="1">SUMPRODUCT(ReactionRateK4!$F77:$V77*OFFSET(ReactionStoich!$E$5:$U$5,BD$2,0))*(TimeStep)*'Composition Moles'!$C67</f>
        <v>0</v>
      </c>
      <c r="BE55" s="19">
        <f ca="1">SUMPRODUCT(ReactionRateK4!$F77:$V77*OFFSET(ReactionStoich!$E$5:$U$5,BE$2,0))*(TimeStep)*'Composition Moles'!$C67</f>
        <v>0</v>
      </c>
      <c r="BF55" s="19">
        <f ca="1">SUMPRODUCT(ReactionRateK4!$F77:$V77*OFFSET(ReactionStoich!$E$5:$U$5,BF$2,0))*(TimeStep)*'Composition Moles'!$C67</f>
        <v>0</v>
      </c>
      <c r="BG55" s="19">
        <f ca="1">SUMPRODUCT(ReactionRateK4!$F77:$V77*OFFSET(ReactionStoich!$E$5:$U$5,BG$2,0))*(TimeStep)*'Composition Moles'!$C67</f>
        <v>0</v>
      </c>
      <c r="BH55" s="19">
        <f ca="1">SUMPRODUCT(ReactionRateK4!$F77:$V77*OFFSET(ReactionStoich!$E$5:$U$5,BH$2,0))*(TimeStep)*'Composition Moles'!$C67</f>
        <v>0</v>
      </c>
      <c r="BI55" s="19">
        <f ca="1">SUMPRODUCT(ReactionRateK4!$F77:$V77*OFFSET(ReactionStoich!$E$5:$U$5,BI$2,0))*(TimeStep)*'Composition Moles'!$C67</f>
        <v>0</v>
      </c>
      <c r="BJ55" s="19">
        <f ca="1">SUMPRODUCT(ReactionRateK4!$F77:$V77*OFFSET(ReactionStoich!$E$5:$U$5,BJ$2,0))*(TimeStep)*'Composition Moles'!$C67</f>
        <v>0</v>
      </c>
      <c r="BK55" s="19">
        <f ca="1">SUMPRODUCT(ReactionRateK4!$F77:$V77*OFFSET(ReactionStoich!$E$5:$U$5,BK$2,0))*(TimeStep)*'Composition Moles'!$C67</f>
        <v>0</v>
      </c>
      <c r="BL55" s="19">
        <f ca="1">SUMPRODUCT(ReactionRateK4!$F77:$V77*OFFSET(ReactionStoich!$E$5:$U$5,BL$2,0))*(TimeStep)*'Composition Moles'!$C67</f>
        <v>0</v>
      </c>
      <c r="BM55" s="19">
        <f ca="1">SUMPRODUCT(ReactionRateK4!$F77:$V77*OFFSET(ReactionStoich!$E$5:$U$5,BM$2,0))*(TimeStep)*'Composition Moles'!$C67</f>
        <v>0</v>
      </c>
      <c r="BN55" s="19">
        <f ca="1">SUMPRODUCT(ReactionRateK4!$F77:$V77*OFFSET(ReactionStoich!$E$5:$U$5,BN$2,0))*(TimeStep)*'Composition Moles'!$C67</f>
        <v>0</v>
      </c>
      <c r="BO55" s="19">
        <f ca="1">SUMPRODUCT(ReactionRateK4!$F77:$V77*OFFSET(ReactionStoich!$E$5:$U$5,BO$2,0))*(TimeStep)*'Composition Moles'!$C67</f>
        <v>0</v>
      </c>
      <c r="BP55" s="19">
        <f ca="1">SUMPRODUCT(ReactionRateK4!$F77:$V77*OFFSET(ReactionStoich!$E$5:$U$5,BP$2,0))*(TimeStep)*'Composition Moles'!$C67</f>
        <v>0</v>
      </c>
      <c r="BQ55" s="19">
        <f ca="1">SUMPRODUCT(ReactionRateK4!$F77:$V77*OFFSET(ReactionStoich!$E$5:$U$5,BQ$2,0))*(TimeStep)*'Composition Moles'!$C67</f>
        <v>0</v>
      </c>
      <c r="BR55" s="19">
        <f ca="1">SUMPRODUCT(ReactionRateK4!$F77:$V77*OFFSET(ReactionStoich!$E$5:$U$5,BR$2,0))*(TimeStep)*'Composition Moles'!$C67</f>
        <v>0</v>
      </c>
      <c r="BS55" s="19">
        <f ca="1">SUMPRODUCT(ReactionRateK4!$F77:$V77*OFFSET(ReactionStoich!$E$5:$U$5,BS$2,0))*(TimeStep)*'Composition Moles'!$C67</f>
        <v>0</v>
      </c>
      <c r="BT55" s="19">
        <f ca="1">SUMPRODUCT(ReactionRateK4!$F77:$V77*OFFSET(ReactionStoich!$E$5:$U$5,BT$2,0))*(TimeStep)*'Composition Moles'!$C67</f>
        <v>0</v>
      </c>
      <c r="BU55" s="19">
        <f ca="1">SUMPRODUCT(ReactionRateK4!$F77:$V77*OFFSET(ReactionStoich!$E$5:$U$5,BU$2,0))*(TimeStep)*'Composition Moles'!$C67</f>
        <v>0</v>
      </c>
      <c r="BV55" s="19">
        <f ca="1">SUMPRODUCT(ReactionRateK4!$F77:$V77*OFFSET(ReactionStoich!$E$5:$U$5,BV$2,0))*(TimeStep)*'Composition Moles'!$C67</f>
        <v>0</v>
      </c>
      <c r="BW55" s="19">
        <f ca="1">SUMPRODUCT(ReactionRateK4!$F77:$V77*OFFSET(ReactionStoich!$E$5:$U$5,BW$2,0))*(TimeStep)*'Composition Moles'!$C67</f>
        <v>0</v>
      </c>
    </row>
    <row r="56" spans="1:75">
      <c r="A56">
        <f>ReactionRateK1!A78</f>
        <v>2.2999999999999998</v>
      </c>
      <c r="B56" s="20">
        <f t="shared" ca="1" si="5"/>
        <v>-14779.092969233734</v>
      </c>
      <c r="C56" s="20">
        <f ca="1">'Composition Moles'!BZ68</f>
        <v>144070.53862096238</v>
      </c>
      <c r="D56" s="26">
        <f t="shared" ca="1" si="6"/>
        <v>0.10258233994749127</v>
      </c>
      <c r="F56" s="19">
        <f ca="1">SUMPRODUCT(ReactionRateK4!$F78:$V78*OFFSET(ReactionStoich!$E$5:$U$5,F$2,0))*(TimeStep)*'Composition Moles'!$C68</f>
        <v>-0.46811600476052506</v>
      </c>
      <c r="G56" s="19">
        <f ca="1">SUMPRODUCT(ReactionRateK4!$F78:$V78*OFFSET(ReactionStoich!$E$5:$U$5,G$2,0))*(TimeStep)*'Composition Moles'!$C68</f>
        <v>0</v>
      </c>
      <c r="H56" s="19">
        <f ca="1">SUMPRODUCT(ReactionRateK4!$F78:$V78*OFFSET(ReactionStoich!$E$5:$U$5,H$2,0))*(TimeStep)*'Composition Moles'!$C68</f>
        <v>0.45762032815474368</v>
      </c>
      <c r="I56" s="19">
        <f ca="1">SUMPRODUCT(ReactionRateK4!$F78:$V78*OFFSET(ReactionStoich!$E$5:$U$5,I$2,0))*(TimeStep)*'Composition Moles'!$C68</f>
        <v>1.0495676605781389E-2</v>
      </c>
      <c r="J56" s="19">
        <f ca="1">SUMPRODUCT(ReactionRateK4!$F78:$V78*OFFSET(ReactionStoich!$E$5:$U$5,J$2,0))*(TimeStep)*'Composition Moles'!$C68</f>
        <v>0</v>
      </c>
      <c r="K56" s="19">
        <f ca="1">SUMPRODUCT(ReactionRateK4!$F78:$V78*OFFSET(ReactionStoich!$E$5:$U$5,K$2,0))*(TimeStep)*'Composition Moles'!$C68</f>
        <v>0</v>
      </c>
      <c r="L56" s="19">
        <f ca="1">SUMPRODUCT(ReactionRateK4!$F78:$V78*OFFSET(ReactionStoich!$E$5:$U$5,L$2,0))*(TimeStep)*'Composition Moles'!$C68</f>
        <v>0</v>
      </c>
      <c r="M56" s="19">
        <f ca="1">SUMPRODUCT(ReactionRateK4!$F78:$V78*OFFSET(ReactionStoich!$E$5:$U$5,M$2,0))*(TimeStep)*'Composition Moles'!$C68</f>
        <v>0</v>
      </c>
      <c r="N56" s="19">
        <f ca="1">SUMPRODUCT(ReactionRateK4!$F78:$V78*OFFSET(ReactionStoich!$E$5:$U$5,N$2,0))*(TimeStep)*'Composition Moles'!$C68</f>
        <v>0</v>
      </c>
      <c r="O56" s="19">
        <f ca="1">SUMPRODUCT(ReactionRateK4!$F78:$V78*OFFSET(ReactionStoich!$E$5:$U$5,O$2,0))*(TimeStep)*'Composition Moles'!$C68</f>
        <v>0</v>
      </c>
      <c r="P56" s="19">
        <f ca="1">SUMPRODUCT(ReactionRateK4!$F78:$V78*OFFSET(ReactionStoich!$E$5:$U$5,P$2,0))*(TimeStep)*'Composition Moles'!$C68</f>
        <v>0</v>
      </c>
      <c r="Q56" s="19">
        <f ca="1">SUMPRODUCT(ReactionRateK4!$F78:$V78*OFFSET(ReactionStoich!$E$5:$U$5,Q$2,0))*(TimeStep)*'Composition Moles'!$C68</f>
        <v>0</v>
      </c>
      <c r="R56" s="19">
        <f ca="1">SUMPRODUCT(ReactionRateK4!$F78:$V78*OFFSET(ReactionStoich!$E$5:$U$5,R$2,0))*(TimeStep)*'Composition Moles'!$C68</f>
        <v>0</v>
      </c>
      <c r="S56" s="19">
        <f ca="1">SUMPRODUCT(ReactionRateK4!$F78:$V78*OFFSET(ReactionStoich!$E$5:$U$5,S$2,0))*(TimeStep)*'Composition Moles'!$C68</f>
        <v>5.5433929515527867</v>
      </c>
      <c r="T56" s="19">
        <f ca="1">SUMPRODUCT(ReactionRateK4!$F78:$V78*OFFSET(ReactionStoich!$E$5:$U$5,T$2,0))*(TimeStep)*'Composition Moles'!$C68</f>
        <v>0</v>
      </c>
      <c r="U56" s="19">
        <f ca="1">SUMPRODUCT(ReactionRateK4!$F78:$V78*OFFSET(ReactionStoich!$E$5:$U$5,U$2,0))*(TimeStep)*'Composition Moles'!$C68</f>
        <v>0</v>
      </c>
      <c r="V56" s="19">
        <f ca="1">SUMPRODUCT(ReactionRateK4!$F78:$V78*OFFSET(ReactionStoich!$E$5:$U$5,V$2,0))*(TimeStep)*'Composition Moles'!$C68</f>
        <v>0</v>
      </c>
      <c r="W56" s="19">
        <f ca="1">SUMPRODUCT(ReactionRateK4!$F78:$V78*OFFSET(ReactionStoich!$E$5:$U$5,W$2,0))*(TimeStep)*'Composition Moles'!$C68</f>
        <v>0</v>
      </c>
      <c r="X56" s="19">
        <f ca="1">SUMPRODUCT(ReactionRateK4!$F78:$V78*OFFSET(ReactionStoich!$E$5:$U$5,X$2,0))*(TimeStep)*'Composition Moles'!$C68</f>
        <v>0</v>
      </c>
      <c r="Y56" s="19">
        <f ca="1">SUMPRODUCT(ReactionRateK4!$F78:$V78*OFFSET(ReactionStoich!$E$5:$U$5,Y$2,0))*(TimeStep)*'Composition Moles'!$C68</f>
        <v>-12.766476561285513</v>
      </c>
      <c r="Z56" s="19">
        <f ca="1">SUMPRODUCT(ReactionRateK4!$F78:$V78*OFFSET(ReactionStoich!$E$5:$U$5,Z$2,0))*(TimeStep)*'Composition Moles'!$C68</f>
        <v>0</v>
      </c>
      <c r="AA56" s="19">
        <f ca="1">SUMPRODUCT(ReactionRateK4!$F78:$V78*OFFSET(ReactionStoich!$E$5:$U$5,AA$2,0))*(TimeStep)*'Composition Moles'!$C68</f>
        <v>0</v>
      </c>
      <c r="AB56" s="19">
        <f ca="1">SUMPRODUCT(ReactionRateK4!$F78:$V78*OFFSET(ReactionStoich!$E$5:$U$5,AB$2,0))*(TimeStep)*'Composition Moles'!$C68</f>
        <v>0</v>
      </c>
      <c r="AC56" s="19">
        <f ca="1">SUMPRODUCT(ReactionRateK4!$F78:$V78*OFFSET(ReactionStoich!$E$5:$U$5,AC$2,0))*(TimeStep)*'Composition Moles'!$C68</f>
        <v>0</v>
      </c>
      <c r="AD56" s="19">
        <f ca="1">SUMPRODUCT(ReactionRateK4!$F78:$V78*OFFSET(ReactionStoich!$E$5:$U$5,AD$2,0))*(TimeStep)*'Composition Moles'!$C68</f>
        <v>0</v>
      </c>
      <c r="AE56" s="19">
        <f ca="1">SUMPRODUCT(ReactionRateK4!$F78:$V78*OFFSET(ReactionStoich!$E$5:$U$5,AE$2,0))*(TimeStep)*'Composition Moles'!$C68</f>
        <v>0</v>
      </c>
      <c r="AF56" s="19">
        <f ca="1">SUMPRODUCT(ReactionRateK4!$F78:$V78*OFFSET(ReactionStoich!$E$5:$U$5,AF$2,0))*(TimeStep)*'Composition Moles'!$C68</f>
        <v>0</v>
      </c>
      <c r="AG56" s="19">
        <f ca="1">SUMPRODUCT(ReactionRateK4!$F78:$V78*OFFSET(ReactionStoich!$E$5:$U$5,AG$2,0))*(TimeStep)*'Composition Moles'!$C68</f>
        <v>-4.2347462013316947E-2</v>
      </c>
      <c r="AH56" s="19">
        <f ca="1">SUMPRODUCT(ReactionRateK4!$F78:$V78*OFFSET(ReactionStoich!$E$5:$U$5,AH$2,0))*(TimeStep)*'Composition Moles'!$C68</f>
        <v>1.4995617914262664</v>
      </c>
      <c r="AI56" s="19">
        <f ca="1">SUMPRODUCT(ReactionRateK4!$F78:$V78*OFFSET(ReactionStoich!$E$5:$U$5,AI$2,0))*(TimeStep)*'Composition Moles'!$C68</f>
        <v>6.1629092858143357</v>
      </c>
      <c r="AJ56" s="19">
        <f ca="1">SUMPRODUCT(ReactionRateK4!$F78:$V78*OFFSET(ReactionStoich!$E$5:$U$5,AJ$2,0))*(TimeStep)*'Composition Moles'!$C68</f>
        <v>2.2293783388122064</v>
      </c>
      <c r="AK56" s="19">
        <f ca="1">SUMPRODUCT(ReactionRateK4!$F78:$V78*OFFSET(ReactionStoich!$E$5:$U$5,AK$2,0))*(TimeStep)*'Composition Moles'!$C68</f>
        <v>0</v>
      </c>
      <c r="AL56" s="19">
        <f ca="1">SUMPRODUCT(ReactionRateK4!$F78:$V78*OFFSET(ReactionStoich!$E$5:$U$5,AL$2,0))*(TimeStep)*'Composition Moles'!$C68</f>
        <v>0</v>
      </c>
      <c r="AM56" s="19">
        <f ca="1">SUMPRODUCT(ReactionRateK4!$F78:$V78*OFFSET(ReactionStoich!$E$5:$U$5,AM$2,0))*(TimeStep)*'Composition Moles'!$C68</f>
        <v>0</v>
      </c>
      <c r="AN56" s="19">
        <f ca="1">SUMPRODUCT(ReactionRateK4!$F78:$V78*OFFSET(ReactionStoich!$E$5:$U$5,AN$2,0))*(TimeStep)*'Composition Moles'!$C68</f>
        <v>0</v>
      </c>
      <c r="AO56" s="19">
        <f ca="1">SUMPRODUCT(ReactionRateK4!$F78:$V78*OFFSET(ReactionStoich!$E$5:$U$5,AO$2,0))*(TimeStep)*'Composition Moles'!$C68</f>
        <v>-1.0495676605781389E-2</v>
      </c>
      <c r="AP56" s="19">
        <f ca="1">SUMPRODUCT(ReactionRateK4!$F78:$V78*OFFSET(ReactionStoich!$E$5:$U$5,AP$2,0))*(TimeStep)*'Composition Moles'!$C68</f>
        <v>-0.44030912023695207</v>
      </c>
      <c r="AQ56" s="19">
        <f ca="1">SUMPRODUCT(ReactionRateK4!$F78:$V78*OFFSET(ReactionStoich!$E$5:$U$5,AQ$2,0))*(TimeStep)*'Composition Moles'!$C68</f>
        <v>0</v>
      </c>
      <c r="AR56" s="19">
        <f ca="1">SUMPRODUCT(ReactionRateK4!$F78:$V78*OFFSET(ReactionStoich!$E$5:$U$5,AR$2,0))*(TimeStep)*'Composition Moles'!$C68</f>
        <v>0</v>
      </c>
      <c r="AS56" s="19">
        <f ca="1">SUMPRODUCT(ReactionRateK4!$F78:$V78*OFFSET(ReactionStoich!$E$5:$U$5,AS$2,0))*(TimeStep)*'Composition Moles'!$C68</f>
        <v>-0.72520451582134493</v>
      </c>
      <c r="AT56" s="19">
        <f ca="1">SUMPRODUCT(ReactionRateK4!$F78:$V78*OFFSET(ReactionStoich!$E$5:$U$5,AT$2,0))*(TimeStep)*'Composition Moles'!$C68</f>
        <v>-0.72520451582134493</v>
      </c>
      <c r="AU56" s="19">
        <f ca="1">SUMPRODUCT(ReactionRateK4!$F78:$V78*OFFSET(ReactionStoich!$E$5:$U$5,AU$2,0))*(TimeStep)*'Composition Moles'!$C68</f>
        <v>-0.72520451582134493</v>
      </c>
      <c r="AV56" s="19">
        <f ca="1">SUMPRODUCT(ReactionRateK4!$F78:$V78*OFFSET(ReactionStoich!$E$5:$U$5,AV$2,0))*(TimeStep)*'Composition Moles'!$C68</f>
        <v>0</v>
      </c>
      <c r="AW56" s="19">
        <f ca="1">SUMPRODUCT(ReactionRateK4!$F78:$V78*OFFSET(ReactionStoich!$E$5:$U$5,AW$2,0))*(TimeStep)*'Composition Moles'!$C68</f>
        <v>0</v>
      </c>
      <c r="AX56" s="19">
        <f ca="1">SUMPRODUCT(ReactionRateK4!$F78:$V78*OFFSET(ReactionStoich!$E$5:$U$5,AX$2,0))*(TimeStep)*'Composition Moles'!$C68</f>
        <v>0</v>
      </c>
      <c r="AY56" s="19">
        <f ca="1">SUMPRODUCT(ReactionRateK4!$F78:$V78*OFFSET(ReactionStoich!$E$5:$U$5,AY$2,0))*(TimeStep)*'Composition Moles'!$C68</f>
        <v>0</v>
      </c>
      <c r="AZ56" s="19">
        <f ca="1">SUMPRODUCT(ReactionRateK4!$F78:$V78*OFFSET(ReactionStoich!$E$5:$U$5,AZ$2,0))*(TimeStep)*'Composition Moles'!$C68</f>
        <v>0</v>
      </c>
      <c r="BA56" s="19">
        <f ca="1">SUMPRODUCT(ReactionRateK4!$F78:$V78*OFFSET(ReactionStoich!$E$5:$U$5,BA$2,0))*(TimeStep)*'Composition Moles'!$C68</f>
        <v>0</v>
      </c>
      <c r="BB56" s="19">
        <f ca="1">SUMPRODUCT(ReactionRateK4!$F78:$V78*OFFSET(ReactionStoich!$E$5:$U$5,BB$2,0))*(TimeStep)*'Composition Moles'!$C68</f>
        <v>0</v>
      </c>
      <c r="BC56" s="19">
        <f ca="1">SUMPRODUCT(ReactionRateK4!$F78:$V78*OFFSET(ReactionStoich!$E$5:$U$5,BC$2,0))*(TimeStep)*'Composition Moles'!$C68</f>
        <v>0</v>
      </c>
      <c r="BD56" s="19">
        <f ca="1">SUMPRODUCT(ReactionRateK4!$F78:$V78*OFFSET(ReactionStoich!$E$5:$U$5,BD$2,0))*(TimeStep)*'Composition Moles'!$C68</f>
        <v>0</v>
      </c>
      <c r="BE56" s="19">
        <f ca="1">SUMPRODUCT(ReactionRateK4!$F78:$V78*OFFSET(ReactionStoich!$E$5:$U$5,BE$2,0))*(TimeStep)*'Composition Moles'!$C68</f>
        <v>0</v>
      </c>
      <c r="BF56" s="19">
        <f ca="1">SUMPRODUCT(ReactionRateK4!$F78:$V78*OFFSET(ReactionStoich!$E$5:$U$5,BF$2,0))*(TimeStep)*'Composition Moles'!$C68</f>
        <v>0</v>
      </c>
      <c r="BG56" s="19">
        <f ca="1">SUMPRODUCT(ReactionRateK4!$F78:$V78*OFFSET(ReactionStoich!$E$5:$U$5,BG$2,0))*(TimeStep)*'Composition Moles'!$C68</f>
        <v>0</v>
      </c>
      <c r="BH56" s="19">
        <f ca="1">SUMPRODUCT(ReactionRateK4!$F78:$V78*OFFSET(ReactionStoich!$E$5:$U$5,BH$2,0))*(TimeStep)*'Composition Moles'!$C68</f>
        <v>0</v>
      </c>
      <c r="BI56" s="19">
        <f ca="1">SUMPRODUCT(ReactionRateK4!$F78:$V78*OFFSET(ReactionStoich!$E$5:$U$5,BI$2,0))*(TimeStep)*'Composition Moles'!$C68</f>
        <v>0</v>
      </c>
      <c r="BJ56" s="19">
        <f ca="1">SUMPRODUCT(ReactionRateK4!$F78:$V78*OFFSET(ReactionStoich!$E$5:$U$5,BJ$2,0))*(TimeStep)*'Composition Moles'!$C68</f>
        <v>0</v>
      </c>
      <c r="BK56" s="19">
        <f ca="1">SUMPRODUCT(ReactionRateK4!$F78:$V78*OFFSET(ReactionStoich!$E$5:$U$5,BK$2,0))*(TimeStep)*'Composition Moles'!$C68</f>
        <v>0</v>
      </c>
      <c r="BL56" s="19">
        <f ca="1">SUMPRODUCT(ReactionRateK4!$F78:$V78*OFFSET(ReactionStoich!$E$5:$U$5,BL$2,0))*(TimeStep)*'Composition Moles'!$C68</f>
        <v>0</v>
      </c>
      <c r="BM56" s="19">
        <f ca="1">SUMPRODUCT(ReactionRateK4!$F78:$V78*OFFSET(ReactionStoich!$E$5:$U$5,BM$2,0))*(TimeStep)*'Composition Moles'!$C68</f>
        <v>0</v>
      </c>
      <c r="BN56" s="19">
        <f ca="1">SUMPRODUCT(ReactionRateK4!$F78:$V78*OFFSET(ReactionStoich!$E$5:$U$5,BN$2,0))*(TimeStep)*'Composition Moles'!$C68</f>
        <v>0</v>
      </c>
      <c r="BO56" s="19">
        <f ca="1">SUMPRODUCT(ReactionRateK4!$F78:$V78*OFFSET(ReactionStoich!$E$5:$U$5,BO$2,0))*(TimeStep)*'Composition Moles'!$C68</f>
        <v>0</v>
      </c>
      <c r="BP56" s="19">
        <f ca="1">SUMPRODUCT(ReactionRateK4!$F78:$V78*OFFSET(ReactionStoich!$E$5:$U$5,BP$2,0))*(TimeStep)*'Composition Moles'!$C68</f>
        <v>0</v>
      </c>
      <c r="BQ56" s="19">
        <f ca="1">SUMPRODUCT(ReactionRateK4!$F78:$V78*OFFSET(ReactionStoich!$E$5:$U$5,BQ$2,0))*(TimeStep)*'Composition Moles'!$C68</f>
        <v>0</v>
      </c>
      <c r="BR56" s="19">
        <f ca="1">SUMPRODUCT(ReactionRateK4!$F78:$V78*OFFSET(ReactionStoich!$E$5:$U$5,BR$2,0))*(TimeStep)*'Composition Moles'!$C68</f>
        <v>0</v>
      </c>
      <c r="BS56" s="19">
        <f ca="1">SUMPRODUCT(ReactionRateK4!$F78:$V78*OFFSET(ReactionStoich!$E$5:$U$5,BS$2,0))*(TimeStep)*'Composition Moles'!$C68</f>
        <v>0</v>
      </c>
      <c r="BT56" s="19">
        <f ca="1">SUMPRODUCT(ReactionRateK4!$F78:$V78*OFFSET(ReactionStoich!$E$5:$U$5,BT$2,0))*(TimeStep)*'Composition Moles'!$C68</f>
        <v>0</v>
      </c>
      <c r="BU56" s="19">
        <f ca="1">SUMPRODUCT(ReactionRateK4!$F78:$V78*OFFSET(ReactionStoich!$E$5:$U$5,BU$2,0))*(TimeStep)*'Composition Moles'!$C68</f>
        <v>0</v>
      </c>
      <c r="BV56" s="19">
        <f ca="1">SUMPRODUCT(ReactionRateK4!$F78:$V78*OFFSET(ReactionStoich!$E$5:$U$5,BV$2,0))*(TimeStep)*'Composition Moles'!$C68</f>
        <v>0</v>
      </c>
      <c r="BW56" s="19">
        <f ca="1">SUMPRODUCT(ReactionRateK4!$F78:$V78*OFFSET(ReactionStoich!$E$5:$U$5,BW$2,0))*(TimeStep)*'Composition Moles'!$C68</f>
        <v>0</v>
      </c>
    </row>
    <row r="57" spans="1:75">
      <c r="A57">
        <f>ReactionRateK1!A79</f>
        <v>2.3499999999999996</v>
      </c>
      <c r="B57" s="20">
        <f t="shared" ca="1" si="5"/>
        <v>-13909.475066804403</v>
      </c>
      <c r="C57" s="20">
        <f ca="1">'Composition Moles'!BZ69</f>
        <v>144081.8542175199</v>
      </c>
      <c r="D57" s="26">
        <f t="shared" ca="1" si="6"/>
        <v>9.6538701159448681E-2</v>
      </c>
      <c r="F57" s="19">
        <f ca="1">SUMPRODUCT(ReactionRateK4!$F79:$V79*OFFSET(ReactionStoich!$E$5:$U$5,F$2,0))*(TimeStep)*'Composition Moles'!$C69</f>
        <v>-0.43792337122921027</v>
      </c>
      <c r="G57" s="19">
        <f ca="1">SUMPRODUCT(ReactionRateK4!$F79:$V79*OFFSET(ReactionStoich!$E$5:$U$5,G$2,0))*(TimeStep)*'Composition Moles'!$C69</f>
        <v>0</v>
      </c>
      <c r="H57" s="19">
        <f ca="1">SUMPRODUCT(ReactionRateK4!$F79:$V79*OFFSET(ReactionStoich!$E$5:$U$5,H$2,0))*(TimeStep)*'Composition Moles'!$C69</f>
        <v>0.42842973285417041</v>
      </c>
      <c r="I57" s="19">
        <f ca="1">SUMPRODUCT(ReactionRateK4!$F79:$V79*OFFSET(ReactionStoich!$E$5:$U$5,I$2,0))*(TimeStep)*'Composition Moles'!$C69</f>
        <v>9.493638375039859E-3</v>
      </c>
      <c r="J57" s="19">
        <f ca="1">SUMPRODUCT(ReactionRateK4!$F79:$V79*OFFSET(ReactionStoich!$E$5:$U$5,J$2,0))*(TimeStep)*'Composition Moles'!$C69</f>
        <v>0</v>
      </c>
      <c r="K57" s="19">
        <f ca="1">SUMPRODUCT(ReactionRateK4!$F79:$V79*OFFSET(ReactionStoich!$E$5:$U$5,K$2,0))*(TimeStep)*'Composition Moles'!$C69</f>
        <v>0</v>
      </c>
      <c r="L57" s="19">
        <f ca="1">SUMPRODUCT(ReactionRateK4!$F79:$V79*OFFSET(ReactionStoich!$E$5:$U$5,L$2,0))*(TimeStep)*'Composition Moles'!$C69</f>
        <v>0</v>
      </c>
      <c r="M57" s="19">
        <f ca="1">SUMPRODUCT(ReactionRateK4!$F79:$V79*OFFSET(ReactionStoich!$E$5:$U$5,M$2,0))*(TimeStep)*'Composition Moles'!$C69</f>
        <v>0</v>
      </c>
      <c r="N57" s="19">
        <f ca="1">SUMPRODUCT(ReactionRateK4!$F79:$V79*OFFSET(ReactionStoich!$E$5:$U$5,N$2,0))*(TimeStep)*'Composition Moles'!$C69</f>
        <v>0</v>
      </c>
      <c r="O57" s="19">
        <f ca="1">SUMPRODUCT(ReactionRateK4!$F79:$V79*OFFSET(ReactionStoich!$E$5:$U$5,O$2,0))*(TimeStep)*'Composition Moles'!$C69</f>
        <v>0</v>
      </c>
      <c r="P57" s="19">
        <f ca="1">SUMPRODUCT(ReactionRateK4!$F79:$V79*OFFSET(ReactionStoich!$E$5:$U$5,P$2,0))*(TimeStep)*'Composition Moles'!$C69</f>
        <v>0</v>
      </c>
      <c r="Q57" s="19">
        <f ca="1">SUMPRODUCT(ReactionRateK4!$F79:$V79*OFFSET(ReactionStoich!$E$5:$U$5,Q$2,0))*(TimeStep)*'Composition Moles'!$C69</f>
        <v>0</v>
      </c>
      <c r="R57" s="19">
        <f ca="1">SUMPRODUCT(ReactionRateK4!$F79:$V79*OFFSET(ReactionStoich!$E$5:$U$5,R$2,0))*(TimeStep)*'Composition Moles'!$C69</f>
        <v>0</v>
      </c>
      <c r="S57" s="19">
        <f ca="1">SUMPRODUCT(ReactionRateK4!$F79:$V79*OFFSET(ReactionStoich!$E$5:$U$5,S$2,0))*(TimeStep)*'Composition Moles'!$C69</f>
        <v>5.4390698132171016</v>
      </c>
      <c r="T57" s="19">
        <f ca="1">SUMPRODUCT(ReactionRateK4!$F79:$V79*OFFSET(ReactionStoich!$E$5:$U$5,T$2,0))*(TimeStep)*'Composition Moles'!$C69</f>
        <v>0</v>
      </c>
      <c r="U57" s="19">
        <f ca="1">SUMPRODUCT(ReactionRateK4!$F79:$V79*OFFSET(ReactionStoich!$E$5:$U$5,U$2,0))*(TimeStep)*'Composition Moles'!$C69</f>
        <v>0</v>
      </c>
      <c r="V57" s="19">
        <f ca="1">SUMPRODUCT(ReactionRateK4!$F79:$V79*OFFSET(ReactionStoich!$E$5:$U$5,V$2,0))*(TimeStep)*'Composition Moles'!$C69</f>
        <v>0</v>
      </c>
      <c r="W57" s="19">
        <f ca="1">SUMPRODUCT(ReactionRateK4!$F79:$V79*OFFSET(ReactionStoich!$E$5:$U$5,W$2,0))*(TimeStep)*'Composition Moles'!$C69</f>
        <v>0</v>
      </c>
      <c r="X57" s="19">
        <f ca="1">SUMPRODUCT(ReactionRateK4!$F79:$V79*OFFSET(ReactionStoich!$E$5:$U$5,X$2,0))*(TimeStep)*'Composition Moles'!$C69</f>
        <v>0</v>
      </c>
      <c r="Y57" s="19">
        <f ca="1">SUMPRODUCT(ReactionRateK4!$F79:$V79*OFFSET(ReactionStoich!$E$5:$U$5,Y$2,0))*(TimeStep)*'Composition Moles'!$C69</f>
        <v>-12.548004613763229</v>
      </c>
      <c r="Z57" s="19">
        <f ca="1">SUMPRODUCT(ReactionRateK4!$F79:$V79*OFFSET(ReactionStoich!$E$5:$U$5,Z$2,0))*(TimeStep)*'Composition Moles'!$C69</f>
        <v>0</v>
      </c>
      <c r="AA57" s="19">
        <f ca="1">SUMPRODUCT(ReactionRateK4!$F79:$V79*OFFSET(ReactionStoich!$E$5:$U$5,AA$2,0))*(TimeStep)*'Composition Moles'!$C69</f>
        <v>0</v>
      </c>
      <c r="AB57" s="19">
        <f ca="1">SUMPRODUCT(ReactionRateK4!$F79:$V79*OFFSET(ReactionStoich!$E$5:$U$5,AB$2,0))*(TimeStep)*'Composition Moles'!$C69</f>
        <v>0</v>
      </c>
      <c r="AC57" s="19">
        <f ca="1">SUMPRODUCT(ReactionRateK4!$F79:$V79*OFFSET(ReactionStoich!$E$5:$U$5,AC$2,0))*(TimeStep)*'Composition Moles'!$C69</f>
        <v>0</v>
      </c>
      <c r="AD57" s="19">
        <f ca="1">SUMPRODUCT(ReactionRateK4!$F79:$V79*OFFSET(ReactionStoich!$E$5:$U$5,AD$2,0))*(TimeStep)*'Composition Moles'!$C69</f>
        <v>0</v>
      </c>
      <c r="AE57" s="19">
        <f ca="1">SUMPRODUCT(ReactionRateK4!$F79:$V79*OFFSET(ReactionStoich!$E$5:$U$5,AE$2,0))*(TimeStep)*'Composition Moles'!$C69</f>
        <v>0</v>
      </c>
      <c r="AF57" s="19">
        <f ca="1">SUMPRODUCT(ReactionRateK4!$F79:$V79*OFFSET(ReactionStoich!$E$5:$U$5,AF$2,0))*(TimeStep)*'Composition Moles'!$C69</f>
        <v>0</v>
      </c>
      <c r="AG57" s="19">
        <f ca="1">SUMPRODUCT(ReactionRateK4!$F79:$V79*OFFSET(ReactionStoich!$E$5:$U$5,AG$2,0))*(TimeStep)*'Composition Moles'!$C69</f>
        <v>-4.1569485028080562E-2</v>
      </c>
      <c r="AH57" s="19">
        <f ca="1">SUMPRODUCT(ReactionRateK4!$F79:$V79*OFFSET(ReactionStoich!$E$5:$U$5,AH$2,0))*(TimeStep)*'Composition Moles'!$C69</f>
        <v>1.359763047263838</v>
      </c>
      <c r="AI57" s="19">
        <f ca="1">SUMPRODUCT(ReactionRateK4!$F79:$V79*OFFSET(ReactionStoich!$E$5:$U$5,AI$2,0))*(TimeStep)*'Composition Moles'!$C69</f>
        <v>6.1574060560593944</v>
      </c>
      <c r="AJ57" s="19">
        <f ca="1">SUMPRODUCT(ReactionRateK4!$F79:$V79*OFFSET(ReactionStoich!$E$5:$U$5,AJ$2,0))*(TimeStep)*'Composition Moles'!$C69</f>
        <v>2.1885405504134616</v>
      </c>
      <c r="AK57" s="19">
        <f ca="1">SUMPRODUCT(ReactionRateK4!$F79:$V79*OFFSET(ReactionStoich!$E$5:$U$5,AK$2,0))*(TimeStep)*'Composition Moles'!$C69</f>
        <v>0</v>
      </c>
      <c r="AL57" s="19">
        <f ca="1">SUMPRODUCT(ReactionRateK4!$F79:$V79*OFFSET(ReactionStoich!$E$5:$U$5,AL$2,0))*(TimeStep)*'Composition Moles'!$C69</f>
        <v>0</v>
      </c>
      <c r="AM57" s="19">
        <f ca="1">SUMPRODUCT(ReactionRateK4!$F79:$V79*OFFSET(ReactionStoich!$E$5:$U$5,AM$2,0))*(TimeStep)*'Composition Moles'!$C69</f>
        <v>0</v>
      </c>
      <c r="AN57" s="19">
        <f ca="1">SUMPRODUCT(ReactionRateK4!$F79:$V79*OFFSET(ReactionStoich!$E$5:$U$5,AN$2,0))*(TimeStep)*'Composition Moles'!$C69</f>
        <v>0</v>
      </c>
      <c r="AO57" s="19">
        <f ca="1">SUMPRODUCT(ReactionRateK4!$F79:$V79*OFFSET(ReactionStoich!$E$5:$U$5,AO$2,0))*(TimeStep)*'Composition Moles'!$C69</f>
        <v>-9.493638375039859E-3</v>
      </c>
      <c r="AP57" s="19">
        <f ca="1">SUMPRODUCT(ReactionRateK4!$F79:$V79*OFFSET(ReactionStoich!$E$5:$U$5,AP$2,0))*(TimeStep)*'Composition Moles'!$C69</f>
        <v>-0.41417263865724813</v>
      </c>
      <c r="AQ57" s="19">
        <f ca="1">SUMPRODUCT(ReactionRateK4!$F79:$V79*OFFSET(ReactionStoich!$E$5:$U$5,AQ$2,0))*(TimeStep)*'Composition Moles'!$C69</f>
        <v>0</v>
      </c>
      <c r="AR57" s="19">
        <f ca="1">SUMPRODUCT(ReactionRateK4!$F79:$V79*OFFSET(ReactionStoich!$E$5:$U$5,AR$2,0))*(TimeStep)*'Composition Moles'!$C69</f>
        <v>0</v>
      </c>
      <c r="AS57" s="19">
        <f ca="1">SUMPRODUCT(ReactionRateK4!$F79:$V79*OFFSET(ReactionStoich!$E$5:$U$5,AS$2,0))*(TimeStep)*'Composition Moles'!$C69</f>
        <v>-0.71051303037673263</v>
      </c>
      <c r="AT57" s="19">
        <f ca="1">SUMPRODUCT(ReactionRateK4!$F79:$V79*OFFSET(ReactionStoich!$E$5:$U$5,AT$2,0))*(TimeStep)*'Composition Moles'!$C69</f>
        <v>-0.71051303037673263</v>
      </c>
      <c r="AU57" s="19">
        <f ca="1">SUMPRODUCT(ReactionRateK4!$F79:$V79*OFFSET(ReactionStoich!$E$5:$U$5,AU$2,0))*(TimeStep)*'Composition Moles'!$C69</f>
        <v>-0.71051303037673263</v>
      </c>
      <c r="AV57" s="19">
        <f ca="1">SUMPRODUCT(ReactionRateK4!$F79:$V79*OFFSET(ReactionStoich!$E$5:$U$5,AV$2,0))*(TimeStep)*'Composition Moles'!$C69</f>
        <v>0</v>
      </c>
      <c r="AW57" s="19">
        <f ca="1">SUMPRODUCT(ReactionRateK4!$F79:$V79*OFFSET(ReactionStoich!$E$5:$U$5,AW$2,0))*(TimeStep)*'Composition Moles'!$C69</f>
        <v>0</v>
      </c>
      <c r="AX57" s="19">
        <f ca="1">SUMPRODUCT(ReactionRateK4!$F79:$V79*OFFSET(ReactionStoich!$E$5:$U$5,AX$2,0))*(TimeStep)*'Composition Moles'!$C69</f>
        <v>0</v>
      </c>
      <c r="AY57" s="19">
        <f ca="1">SUMPRODUCT(ReactionRateK4!$F79:$V79*OFFSET(ReactionStoich!$E$5:$U$5,AY$2,0))*(TimeStep)*'Composition Moles'!$C69</f>
        <v>0</v>
      </c>
      <c r="AZ57" s="19">
        <f ca="1">SUMPRODUCT(ReactionRateK4!$F79:$V79*OFFSET(ReactionStoich!$E$5:$U$5,AZ$2,0))*(TimeStep)*'Composition Moles'!$C69</f>
        <v>0</v>
      </c>
      <c r="BA57" s="19">
        <f ca="1">SUMPRODUCT(ReactionRateK4!$F79:$V79*OFFSET(ReactionStoich!$E$5:$U$5,BA$2,0))*(TimeStep)*'Composition Moles'!$C69</f>
        <v>0</v>
      </c>
      <c r="BB57" s="19">
        <f ca="1">SUMPRODUCT(ReactionRateK4!$F79:$V79*OFFSET(ReactionStoich!$E$5:$U$5,BB$2,0))*(TimeStep)*'Composition Moles'!$C69</f>
        <v>0</v>
      </c>
      <c r="BC57" s="19">
        <f ca="1">SUMPRODUCT(ReactionRateK4!$F79:$V79*OFFSET(ReactionStoich!$E$5:$U$5,BC$2,0))*(TimeStep)*'Composition Moles'!$C69</f>
        <v>0</v>
      </c>
      <c r="BD57" s="19">
        <f ca="1">SUMPRODUCT(ReactionRateK4!$F79:$V79*OFFSET(ReactionStoich!$E$5:$U$5,BD$2,0))*(TimeStep)*'Composition Moles'!$C69</f>
        <v>0</v>
      </c>
      <c r="BE57" s="19">
        <f ca="1">SUMPRODUCT(ReactionRateK4!$F79:$V79*OFFSET(ReactionStoich!$E$5:$U$5,BE$2,0))*(TimeStep)*'Composition Moles'!$C69</f>
        <v>0</v>
      </c>
      <c r="BF57" s="19">
        <f ca="1">SUMPRODUCT(ReactionRateK4!$F79:$V79*OFFSET(ReactionStoich!$E$5:$U$5,BF$2,0))*(TimeStep)*'Composition Moles'!$C69</f>
        <v>0</v>
      </c>
      <c r="BG57" s="19">
        <f ca="1">SUMPRODUCT(ReactionRateK4!$F79:$V79*OFFSET(ReactionStoich!$E$5:$U$5,BG$2,0))*(TimeStep)*'Composition Moles'!$C69</f>
        <v>0</v>
      </c>
      <c r="BH57" s="19">
        <f ca="1">SUMPRODUCT(ReactionRateK4!$F79:$V79*OFFSET(ReactionStoich!$E$5:$U$5,BH$2,0))*(TimeStep)*'Composition Moles'!$C69</f>
        <v>0</v>
      </c>
      <c r="BI57" s="19">
        <f ca="1">SUMPRODUCT(ReactionRateK4!$F79:$V79*OFFSET(ReactionStoich!$E$5:$U$5,BI$2,0))*(TimeStep)*'Composition Moles'!$C69</f>
        <v>0</v>
      </c>
      <c r="BJ57" s="19">
        <f ca="1">SUMPRODUCT(ReactionRateK4!$F79:$V79*OFFSET(ReactionStoich!$E$5:$U$5,BJ$2,0))*(TimeStep)*'Composition Moles'!$C69</f>
        <v>0</v>
      </c>
      <c r="BK57" s="19">
        <f ca="1">SUMPRODUCT(ReactionRateK4!$F79:$V79*OFFSET(ReactionStoich!$E$5:$U$5,BK$2,0))*(TimeStep)*'Composition Moles'!$C69</f>
        <v>0</v>
      </c>
      <c r="BL57" s="19">
        <f ca="1">SUMPRODUCT(ReactionRateK4!$F79:$V79*OFFSET(ReactionStoich!$E$5:$U$5,BL$2,0))*(TimeStep)*'Composition Moles'!$C69</f>
        <v>0</v>
      </c>
      <c r="BM57" s="19">
        <f ca="1">SUMPRODUCT(ReactionRateK4!$F79:$V79*OFFSET(ReactionStoich!$E$5:$U$5,BM$2,0))*(TimeStep)*'Composition Moles'!$C69</f>
        <v>0</v>
      </c>
      <c r="BN57" s="19">
        <f ca="1">SUMPRODUCT(ReactionRateK4!$F79:$V79*OFFSET(ReactionStoich!$E$5:$U$5,BN$2,0))*(TimeStep)*'Composition Moles'!$C69</f>
        <v>0</v>
      </c>
      <c r="BO57" s="19">
        <f ca="1">SUMPRODUCT(ReactionRateK4!$F79:$V79*OFFSET(ReactionStoich!$E$5:$U$5,BO$2,0))*(TimeStep)*'Composition Moles'!$C69</f>
        <v>0</v>
      </c>
      <c r="BP57" s="19">
        <f ca="1">SUMPRODUCT(ReactionRateK4!$F79:$V79*OFFSET(ReactionStoich!$E$5:$U$5,BP$2,0))*(TimeStep)*'Composition Moles'!$C69</f>
        <v>0</v>
      </c>
      <c r="BQ57" s="19">
        <f ca="1">SUMPRODUCT(ReactionRateK4!$F79:$V79*OFFSET(ReactionStoich!$E$5:$U$5,BQ$2,0))*(TimeStep)*'Composition Moles'!$C69</f>
        <v>0</v>
      </c>
      <c r="BR57" s="19">
        <f ca="1">SUMPRODUCT(ReactionRateK4!$F79:$V79*OFFSET(ReactionStoich!$E$5:$U$5,BR$2,0))*(TimeStep)*'Composition Moles'!$C69</f>
        <v>0</v>
      </c>
      <c r="BS57" s="19">
        <f ca="1">SUMPRODUCT(ReactionRateK4!$F79:$V79*OFFSET(ReactionStoich!$E$5:$U$5,BS$2,0))*(TimeStep)*'Composition Moles'!$C69</f>
        <v>0</v>
      </c>
      <c r="BT57" s="19">
        <f ca="1">SUMPRODUCT(ReactionRateK4!$F79:$V79*OFFSET(ReactionStoich!$E$5:$U$5,BT$2,0))*(TimeStep)*'Composition Moles'!$C69</f>
        <v>0</v>
      </c>
      <c r="BU57" s="19">
        <f ca="1">SUMPRODUCT(ReactionRateK4!$F79:$V79*OFFSET(ReactionStoich!$E$5:$U$5,BU$2,0))*(TimeStep)*'Composition Moles'!$C69</f>
        <v>0</v>
      </c>
      <c r="BV57" s="19">
        <f ca="1">SUMPRODUCT(ReactionRateK4!$F79:$V79*OFFSET(ReactionStoich!$E$5:$U$5,BV$2,0))*(TimeStep)*'Composition Moles'!$C69</f>
        <v>0</v>
      </c>
      <c r="BW57" s="19">
        <f ca="1">SUMPRODUCT(ReactionRateK4!$F79:$V79*OFFSET(ReactionStoich!$E$5:$U$5,BW$2,0))*(TimeStep)*'Composition Moles'!$C69</f>
        <v>0</v>
      </c>
    </row>
    <row r="58" spans="1:75">
      <c r="A58">
        <f>ReactionRateK1!A80</f>
        <v>2.3999999999999995</v>
      </c>
      <c r="B58" s="20">
        <f t="shared" ca="1" si="5"/>
        <v>-13093.184270427495</v>
      </c>
      <c r="C58" s="20">
        <f ca="1">'Composition Moles'!BZ70</f>
        <v>144092.83950810201</v>
      </c>
      <c r="D58" s="26">
        <f t="shared" ca="1" si="6"/>
        <v>9.0866307549524655E-2</v>
      </c>
      <c r="F58" s="19">
        <f ca="1">SUMPRODUCT(ReactionRateK4!$F80:$V80*OFFSET(ReactionStoich!$E$5:$U$5,F$2,0))*(TimeStep)*'Composition Moles'!$C70</f>
        <v>-0.40964779774299781</v>
      </c>
      <c r="G58" s="19">
        <f ca="1">SUMPRODUCT(ReactionRateK4!$F80:$V80*OFFSET(ReactionStoich!$E$5:$U$5,G$2,0))*(TimeStep)*'Composition Moles'!$C70</f>
        <v>0</v>
      </c>
      <c r="H58" s="19">
        <f ca="1">SUMPRODUCT(ReactionRateK4!$F80:$V80*OFFSET(ReactionStoich!$E$5:$U$5,H$2,0))*(TimeStep)*'Composition Moles'!$C70</f>
        <v>0.40105824352490632</v>
      </c>
      <c r="I58" s="19">
        <f ca="1">SUMPRODUCT(ReactionRateK4!$F80:$V80*OFFSET(ReactionStoich!$E$5:$U$5,I$2,0))*(TimeStep)*'Composition Moles'!$C70</f>
        <v>8.589554218091551E-3</v>
      </c>
      <c r="J58" s="19">
        <f ca="1">SUMPRODUCT(ReactionRateK4!$F80:$V80*OFFSET(ReactionStoich!$E$5:$U$5,J$2,0))*(TimeStep)*'Composition Moles'!$C70</f>
        <v>0</v>
      </c>
      <c r="K58" s="19">
        <f ca="1">SUMPRODUCT(ReactionRateK4!$F80:$V80*OFFSET(ReactionStoich!$E$5:$U$5,K$2,0))*(TimeStep)*'Composition Moles'!$C70</f>
        <v>0</v>
      </c>
      <c r="L58" s="19">
        <f ca="1">SUMPRODUCT(ReactionRateK4!$F80:$V80*OFFSET(ReactionStoich!$E$5:$U$5,L$2,0))*(TimeStep)*'Composition Moles'!$C70</f>
        <v>0</v>
      </c>
      <c r="M58" s="19">
        <f ca="1">SUMPRODUCT(ReactionRateK4!$F80:$V80*OFFSET(ReactionStoich!$E$5:$U$5,M$2,0))*(TimeStep)*'Composition Moles'!$C70</f>
        <v>0</v>
      </c>
      <c r="N58" s="19">
        <f ca="1">SUMPRODUCT(ReactionRateK4!$F80:$V80*OFFSET(ReactionStoich!$E$5:$U$5,N$2,0))*(TimeStep)*'Composition Moles'!$C70</f>
        <v>0</v>
      </c>
      <c r="O58" s="19">
        <f ca="1">SUMPRODUCT(ReactionRateK4!$F80:$V80*OFFSET(ReactionStoich!$E$5:$U$5,O$2,0))*(TimeStep)*'Composition Moles'!$C70</f>
        <v>0</v>
      </c>
      <c r="P58" s="19">
        <f ca="1">SUMPRODUCT(ReactionRateK4!$F80:$V80*OFFSET(ReactionStoich!$E$5:$U$5,P$2,0))*(TimeStep)*'Composition Moles'!$C70</f>
        <v>0</v>
      </c>
      <c r="Q58" s="19">
        <f ca="1">SUMPRODUCT(ReactionRateK4!$F80:$V80*OFFSET(ReactionStoich!$E$5:$U$5,Q$2,0))*(TimeStep)*'Composition Moles'!$C70</f>
        <v>0</v>
      </c>
      <c r="R58" s="19">
        <f ca="1">SUMPRODUCT(ReactionRateK4!$F80:$V80*OFFSET(ReactionStoich!$E$5:$U$5,R$2,0))*(TimeStep)*'Composition Moles'!$C70</f>
        <v>0</v>
      </c>
      <c r="S58" s="19">
        <f ca="1">SUMPRODUCT(ReactionRateK4!$F80:$V80*OFFSET(ReactionStoich!$E$5:$U$5,S$2,0))*(TimeStep)*'Composition Moles'!$C70</f>
        <v>5.3366335429007394</v>
      </c>
      <c r="T58" s="19">
        <f ca="1">SUMPRODUCT(ReactionRateK4!$F80:$V80*OFFSET(ReactionStoich!$E$5:$U$5,T$2,0))*(TimeStep)*'Composition Moles'!$C70</f>
        <v>0</v>
      </c>
      <c r="U58" s="19">
        <f ca="1">SUMPRODUCT(ReactionRateK4!$F80:$V80*OFFSET(ReactionStoich!$E$5:$U$5,U$2,0))*(TimeStep)*'Composition Moles'!$C70</f>
        <v>0</v>
      </c>
      <c r="V58" s="19">
        <f ca="1">SUMPRODUCT(ReactionRateK4!$F80:$V80*OFFSET(ReactionStoich!$E$5:$U$5,V$2,0))*(TimeStep)*'Composition Moles'!$C70</f>
        <v>0</v>
      </c>
      <c r="W58" s="19">
        <f ca="1">SUMPRODUCT(ReactionRateK4!$F80:$V80*OFFSET(ReactionStoich!$E$5:$U$5,W$2,0))*(TimeStep)*'Composition Moles'!$C70</f>
        <v>0</v>
      </c>
      <c r="X58" s="19">
        <f ca="1">SUMPRODUCT(ReactionRateK4!$F80:$V80*OFFSET(ReactionStoich!$E$5:$U$5,X$2,0))*(TimeStep)*'Composition Moles'!$C70</f>
        <v>0</v>
      </c>
      <c r="Y58" s="19">
        <f ca="1">SUMPRODUCT(ReactionRateK4!$F80:$V80*OFFSET(ReactionStoich!$E$5:$U$5,Y$2,0))*(TimeStep)*'Composition Moles'!$C70</f>
        <v>-12.332085386017445</v>
      </c>
      <c r="Z58" s="19">
        <f ca="1">SUMPRODUCT(ReactionRateK4!$F80:$V80*OFFSET(ReactionStoich!$E$5:$U$5,Z$2,0))*(TimeStep)*'Composition Moles'!$C70</f>
        <v>0</v>
      </c>
      <c r="AA58" s="19">
        <f ca="1">SUMPRODUCT(ReactionRateK4!$F80:$V80*OFFSET(ReactionStoich!$E$5:$U$5,AA$2,0))*(TimeStep)*'Composition Moles'!$C70</f>
        <v>0</v>
      </c>
      <c r="AB58" s="19">
        <f ca="1">SUMPRODUCT(ReactionRateK4!$F80:$V80*OFFSET(ReactionStoich!$E$5:$U$5,AB$2,0))*(TimeStep)*'Composition Moles'!$C70</f>
        <v>0</v>
      </c>
      <c r="AC58" s="19">
        <f ca="1">SUMPRODUCT(ReactionRateK4!$F80:$V80*OFFSET(ReactionStoich!$E$5:$U$5,AC$2,0))*(TimeStep)*'Composition Moles'!$C70</f>
        <v>0</v>
      </c>
      <c r="AD58" s="19">
        <f ca="1">SUMPRODUCT(ReactionRateK4!$F80:$V80*OFFSET(ReactionStoich!$E$5:$U$5,AD$2,0))*(TimeStep)*'Composition Moles'!$C70</f>
        <v>0</v>
      </c>
      <c r="AE58" s="19">
        <f ca="1">SUMPRODUCT(ReactionRateK4!$F80:$V80*OFFSET(ReactionStoich!$E$5:$U$5,AE$2,0))*(TimeStep)*'Composition Moles'!$C70</f>
        <v>0</v>
      </c>
      <c r="AF58" s="19">
        <f ca="1">SUMPRODUCT(ReactionRateK4!$F80:$V80*OFFSET(ReactionStoich!$E$5:$U$5,AF$2,0))*(TimeStep)*'Composition Moles'!$C70</f>
        <v>0</v>
      </c>
      <c r="AG58" s="19">
        <f ca="1">SUMPRODUCT(ReactionRateK4!$F80:$V80*OFFSET(ReactionStoich!$E$5:$U$5,AG$2,0))*(TimeStep)*'Composition Moles'!$C70</f>
        <v>-4.06999980978607E-2</v>
      </c>
      <c r="AH58" s="19">
        <f ca="1">SUMPRODUCT(ReactionRateK4!$F80:$V80*OFFSET(ReactionStoich!$E$5:$U$5,AH$2,0))*(TimeStep)*'Composition Moles'!$C70</f>
        <v>1.2253621647339743</v>
      </c>
      <c r="AI58" s="19">
        <f ca="1">SUMPRODUCT(ReactionRateK4!$F80:$V80*OFFSET(ReactionStoich!$E$5:$U$5,AI$2,0))*(TimeStep)*'Composition Moles'!$C70</f>
        <v>6.149304049895675</v>
      </c>
      <c r="AJ58" s="19">
        <f ca="1">SUMPRODUCT(ReactionRateK4!$F80:$V80*OFFSET(ReactionStoich!$E$5:$U$5,AJ$2,0))*(TimeStep)*'Composition Moles'!$C70</f>
        <v>2.1481890765049685</v>
      </c>
      <c r="AK58" s="19">
        <f ca="1">SUMPRODUCT(ReactionRateK4!$F80:$V80*OFFSET(ReactionStoich!$E$5:$U$5,AK$2,0))*(TimeStep)*'Composition Moles'!$C70</f>
        <v>0</v>
      </c>
      <c r="AL58" s="19">
        <f ca="1">SUMPRODUCT(ReactionRateK4!$F80:$V80*OFFSET(ReactionStoich!$E$5:$U$5,AL$2,0))*(TimeStep)*'Composition Moles'!$C70</f>
        <v>0</v>
      </c>
      <c r="AM58" s="19">
        <f ca="1">SUMPRODUCT(ReactionRateK4!$F80:$V80*OFFSET(ReactionStoich!$E$5:$U$5,AM$2,0))*(TimeStep)*'Composition Moles'!$C70</f>
        <v>0</v>
      </c>
      <c r="AN58" s="19">
        <f ca="1">SUMPRODUCT(ReactionRateK4!$F80:$V80*OFFSET(ReactionStoich!$E$5:$U$5,AN$2,0))*(TimeStep)*'Composition Moles'!$C70</f>
        <v>0</v>
      </c>
      <c r="AO58" s="19">
        <f ca="1">SUMPRODUCT(ReactionRateK4!$F80:$V80*OFFSET(ReactionStoich!$E$5:$U$5,AO$2,0))*(TimeStep)*'Composition Moles'!$C70</f>
        <v>-8.589554218091551E-3</v>
      </c>
      <c r="AP58" s="19">
        <f ca="1">SUMPRODUCT(ReactionRateK4!$F80:$V80*OFFSET(ReactionStoich!$E$5:$U$5,AP$2,0))*(TimeStep)*'Composition Moles'!$C70</f>
        <v>-0.38942239874128004</v>
      </c>
      <c r="AQ58" s="19">
        <f ca="1">SUMPRODUCT(ReactionRateK4!$F80:$V80*OFFSET(ReactionStoich!$E$5:$U$5,AQ$2,0))*(TimeStep)*'Composition Moles'!$C70</f>
        <v>0</v>
      </c>
      <c r="AR58" s="19">
        <f ca="1">SUMPRODUCT(ReactionRateK4!$F80:$V80*OFFSET(ReactionStoich!$E$5:$U$5,AR$2,0))*(TimeStep)*'Composition Moles'!$C70</f>
        <v>0</v>
      </c>
      <c r="AS58" s="19">
        <f ca="1">SUMPRODUCT(ReactionRateK4!$F80:$V80*OFFSET(ReactionStoich!$E$5:$U$5,AS$2,0))*(TimeStep)*'Composition Moles'!$C70</f>
        <v>-0.69623049898689371</v>
      </c>
      <c r="AT58" s="19">
        <f ca="1">SUMPRODUCT(ReactionRateK4!$F80:$V80*OFFSET(ReactionStoich!$E$5:$U$5,AT$2,0))*(TimeStep)*'Composition Moles'!$C70</f>
        <v>-0.69623049898689371</v>
      </c>
      <c r="AU58" s="19">
        <f ca="1">SUMPRODUCT(ReactionRateK4!$F80:$V80*OFFSET(ReactionStoich!$E$5:$U$5,AU$2,0))*(TimeStep)*'Composition Moles'!$C70</f>
        <v>-0.69623049898689371</v>
      </c>
      <c r="AV58" s="19">
        <f ca="1">SUMPRODUCT(ReactionRateK4!$F80:$V80*OFFSET(ReactionStoich!$E$5:$U$5,AV$2,0))*(TimeStep)*'Composition Moles'!$C70</f>
        <v>0</v>
      </c>
      <c r="AW58" s="19">
        <f ca="1">SUMPRODUCT(ReactionRateK4!$F80:$V80*OFFSET(ReactionStoich!$E$5:$U$5,AW$2,0))*(TimeStep)*'Composition Moles'!$C70</f>
        <v>0</v>
      </c>
      <c r="AX58" s="19">
        <f ca="1">SUMPRODUCT(ReactionRateK4!$F80:$V80*OFFSET(ReactionStoich!$E$5:$U$5,AX$2,0))*(TimeStep)*'Composition Moles'!$C70</f>
        <v>0</v>
      </c>
      <c r="AY58" s="19">
        <f ca="1">SUMPRODUCT(ReactionRateK4!$F80:$V80*OFFSET(ReactionStoich!$E$5:$U$5,AY$2,0))*(TimeStep)*'Composition Moles'!$C70</f>
        <v>0</v>
      </c>
      <c r="AZ58" s="19">
        <f ca="1">SUMPRODUCT(ReactionRateK4!$F80:$V80*OFFSET(ReactionStoich!$E$5:$U$5,AZ$2,0))*(TimeStep)*'Composition Moles'!$C70</f>
        <v>0</v>
      </c>
      <c r="BA58" s="19">
        <f ca="1">SUMPRODUCT(ReactionRateK4!$F80:$V80*OFFSET(ReactionStoich!$E$5:$U$5,BA$2,0))*(TimeStep)*'Composition Moles'!$C70</f>
        <v>0</v>
      </c>
      <c r="BB58" s="19">
        <f ca="1">SUMPRODUCT(ReactionRateK4!$F80:$V80*OFFSET(ReactionStoich!$E$5:$U$5,BB$2,0))*(TimeStep)*'Composition Moles'!$C70</f>
        <v>0</v>
      </c>
      <c r="BC58" s="19">
        <f ca="1">SUMPRODUCT(ReactionRateK4!$F80:$V80*OFFSET(ReactionStoich!$E$5:$U$5,BC$2,0))*(TimeStep)*'Composition Moles'!$C70</f>
        <v>0</v>
      </c>
      <c r="BD58" s="19">
        <f ca="1">SUMPRODUCT(ReactionRateK4!$F80:$V80*OFFSET(ReactionStoich!$E$5:$U$5,BD$2,0))*(TimeStep)*'Composition Moles'!$C70</f>
        <v>0</v>
      </c>
      <c r="BE58" s="19">
        <f ca="1">SUMPRODUCT(ReactionRateK4!$F80:$V80*OFFSET(ReactionStoich!$E$5:$U$5,BE$2,0))*(TimeStep)*'Composition Moles'!$C70</f>
        <v>0</v>
      </c>
      <c r="BF58" s="19">
        <f ca="1">SUMPRODUCT(ReactionRateK4!$F80:$V80*OFFSET(ReactionStoich!$E$5:$U$5,BF$2,0))*(TimeStep)*'Composition Moles'!$C70</f>
        <v>0</v>
      </c>
      <c r="BG58" s="19">
        <f ca="1">SUMPRODUCT(ReactionRateK4!$F80:$V80*OFFSET(ReactionStoich!$E$5:$U$5,BG$2,0))*(TimeStep)*'Composition Moles'!$C70</f>
        <v>0</v>
      </c>
      <c r="BH58" s="19">
        <f ca="1">SUMPRODUCT(ReactionRateK4!$F80:$V80*OFFSET(ReactionStoich!$E$5:$U$5,BH$2,0))*(TimeStep)*'Composition Moles'!$C70</f>
        <v>0</v>
      </c>
      <c r="BI58" s="19">
        <f ca="1">SUMPRODUCT(ReactionRateK4!$F80:$V80*OFFSET(ReactionStoich!$E$5:$U$5,BI$2,0))*(TimeStep)*'Composition Moles'!$C70</f>
        <v>0</v>
      </c>
      <c r="BJ58" s="19">
        <f ca="1">SUMPRODUCT(ReactionRateK4!$F80:$V80*OFFSET(ReactionStoich!$E$5:$U$5,BJ$2,0))*(TimeStep)*'Composition Moles'!$C70</f>
        <v>0</v>
      </c>
      <c r="BK58" s="19">
        <f ca="1">SUMPRODUCT(ReactionRateK4!$F80:$V80*OFFSET(ReactionStoich!$E$5:$U$5,BK$2,0))*(TimeStep)*'Composition Moles'!$C70</f>
        <v>0</v>
      </c>
      <c r="BL58" s="19">
        <f ca="1">SUMPRODUCT(ReactionRateK4!$F80:$V80*OFFSET(ReactionStoich!$E$5:$U$5,BL$2,0))*(TimeStep)*'Composition Moles'!$C70</f>
        <v>0</v>
      </c>
      <c r="BM58" s="19">
        <f ca="1">SUMPRODUCT(ReactionRateK4!$F80:$V80*OFFSET(ReactionStoich!$E$5:$U$5,BM$2,0))*(TimeStep)*'Composition Moles'!$C70</f>
        <v>0</v>
      </c>
      <c r="BN58" s="19">
        <f ca="1">SUMPRODUCT(ReactionRateK4!$F80:$V80*OFFSET(ReactionStoich!$E$5:$U$5,BN$2,0))*(TimeStep)*'Composition Moles'!$C70</f>
        <v>0</v>
      </c>
      <c r="BO58" s="19">
        <f ca="1">SUMPRODUCT(ReactionRateK4!$F80:$V80*OFFSET(ReactionStoich!$E$5:$U$5,BO$2,0))*(TimeStep)*'Composition Moles'!$C70</f>
        <v>0</v>
      </c>
      <c r="BP58" s="19">
        <f ca="1">SUMPRODUCT(ReactionRateK4!$F80:$V80*OFFSET(ReactionStoich!$E$5:$U$5,BP$2,0))*(TimeStep)*'Composition Moles'!$C70</f>
        <v>0</v>
      </c>
      <c r="BQ58" s="19">
        <f ca="1">SUMPRODUCT(ReactionRateK4!$F80:$V80*OFFSET(ReactionStoich!$E$5:$U$5,BQ$2,0))*(TimeStep)*'Composition Moles'!$C70</f>
        <v>0</v>
      </c>
      <c r="BR58" s="19">
        <f ca="1">SUMPRODUCT(ReactionRateK4!$F80:$V80*OFFSET(ReactionStoich!$E$5:$U$5,BR$2,0))*(TimeStep)*'Composition Moles'!$C70</f>
        <v>0</v>
      </c>
      <c r="BS58" s="19">
        <f ca="1">SUMPRODUCT(ReactionRateK4!$F80:$V80*OFFSET(ReactionStoich!$E$5:$U$5,BS$2,0))*(TimeStep)*'Composition Moles'!$C70</f>
        <v>0</v>
      </c>
      <c r="BT58" s="19">
        <f ca="1">SUMPRODUCT(ReactionRateK4!$F80:$V80*OFFSET(ReactionStoich!$E$5:$U$5,BT$2,0))*(TimeStep)*'Composition Moles'!$C70</f>
        <v>0</v>
      </c>
      <c r="BU58" s="19">
        <f ca="1">SUMPRODUCT(ReactionRateK4!$F80:$V80*OFFSET(ReactionStoich!$E$5:$U$5,BU$2,0))*(TimeStep)*'Composition Moles'!$C70</f>
        <v>0</v>
      </c>
      <c r="BV58" s="19">
        <f ca="1">SUMPRODUCT(ReactionRateK4!$F80:$V80*OFFSET(ReactionStoich!$E$5:$U$5,BV$2,0))*(TimeStep)*'Composition Moles'!$C70</f>
        <v>0</v>
      </c>
      <c r="BW58" s="19">
        <f ca="1">SUMPRODUCT(ReactionRateK4!$F80:$V80*OFFSET(ReactionStoich!$E$5:$U$5,BW$2,0))*(TimeStep)*'Composition Moles'!$C70</f>
        <v>0</v>
      </c>
    </row>
    <row r="59" spans="1:75">
      <c r="A59">
        <f>ReactionRateK1!A81</f>
        <v>2.4499999999999993</v>
      </c>
      <c r="B59" s="20">
        <f t="shared" ca="1" si="5"/>
        <v>-12327.448162546771</v>
      </c>
      <c r="C59" s="20">
        <f ca="1">'Composition Moles'!BZ71</f>
        <v>144103.48759125761</v>
      </c>
      <c r="D59" s="26">
        <f t="shared" ca="1" si="6"/>
        <v>8.5545800234293881E-2</v>
      </c>
      <c r="F59" s="19">
        <f ca="1">SUMPRODUCT(ReactionRateK4!$F81:$V81*OFFSET(ReactionStoich!$E$5:$U$5,F$2,0))*(TimeStep)*'Composition Moles'!$C71</f>
        <v>-0.38317169454860595</v>
      </c>
      <c r="G59" s="19">
        <f ca="1">SUMPRODUCT(ReactionRateK4!$F81:$V81*OFFSET(ReactionStoich!$E$5:$U$5,G$2,0))*(TimeStep)*'Composition Moles'!$C71</f>
        <v>0</v>
      </c>
      <c r="H59" s="19">
        <f ca="1">SUMPRODUCT(ReactionRateK4!$F81:$V81*OFFSET(ReactionStoich!$E$5:$U$5,H$2,0))*(TimeStep)*'Composition Moles'!$C71</f>
        <v>0.37539818820902321</v>
      </c>
      <c r="I59" s="19">
        <f ca="1">SUMPRODUCT(ReactionRateK4!$F81:$V81*OFFSET(ReactionStoich!$E$5:$U$5,I$2,0))*(TimeStep)*'Composition Moles'!$C71</f>
        <v>7.7735063395827225E-3</v>
      </c>
      <c r="J59" s="19">
        <f ca="1">SUMPRODUCT(ReactionRateK4!$F81:$V81*OFFSET(ReactionStoich!$E$5:$U$5,J$2,0))*(TimeStep)*'Composition Moles'!$C71</f>
        <v>0</v>
      </c>
      <c r="K59" s="19">
        <f ca="1">SUMPRODUCT(ReactionRateK4!$F81:$V81*OFFSET(ReactionStoich!$E$5:$U$5,K$2,0))*(TimeStep)*'Composition Moles'!$C71</f>
        <v>0</v>
      </c>
      <c r="L59" s="19">
        <f ca="1">SUMPRODUCT(ReactionRateK4!$F81:$V81*OFFSET(ReactionStoich!$E$5:$U$5,L$2,0))*(TimeStep)*'Composition Moles'!$C71</f>
        <v>0</v>
      </c>
      <c r="M59" s="19">
        <f ca="1">SUMPRODUCT(ReactionRateK4!$F81:$V81*OFFSET(ReactionStoich!$E$5:$U$5,M$2,0))*(TimeStep)*'Composition Moles'!$C71</f>
        <v>0</v>
      </c>
      <c r="N59" s="19">
        <f ca="1">SUMPRODUCT(ReactionRateK4!$F81:$V81*OFFSET(ReactionStoich!$E$5:$U$5,N$2,0))*(TimeStep)*'Composition Moles'!$C71</f>
        <v>0</v>
      </c>
      <c r="O59" s="19">
        <f ca="1">SUMPRODUCT(ReactionRateK4!$F81:$V81*OFFSET(ReactionStoich!$E$5:$U$5,O$2,0))*(TimeStep)*'Composition Moles'!$C71</f>
        <v>0</v>
      </c>
      <c r="P59" s="19">
        <f ca="1">SUMPRODUCT(ReactionRateK4!$F81:$V81*OFFSET(ReactionStoich!$E$5:$U$5,P$2,0))*(TimeStep)*'Composition Moles'!$C71</f>
        <v>0</v>
      </c>
      <c r="Q59" s="19">
        <f ca="1">SUMPRODUCT(ReactionRateK4!$F81:$V81*OFFSET(ReactionStoich!$E$5:$U$5,Q$2,0))*(TimeStep)*'Composition Moles'!$C71</f>
        <v>0</v>
      </c>
      <c r="R59" s="19">
        <f ca="1">SUMPRODUCT(ReactionRateK4!$F81:$V81*OFFSET(ReactionStoich!$E$5:$U$5,R$2,0))*(TimeStep)*'Composition Moles'!$C71</f>
        <v>0</v>
      </c>
      <c r="S59" s="19">
        <f ca="1">SUMPRODUCT(ReactionRateK4!$F81:$V81*OFFSET(ReactionStoich!$E$5:$U$5,S$2,0))*(TimeStep)*'Composition Moles'!$C71</f>
        <v>5.2359533480390574</v>
      </c>
      <c r="T59" s="19">
        <f ca="1">SUMPRODUCT(ReactionRateK4!$F81:$V81*OFFSET(ReactionStoich!$E$5:$U$5,T$2,0))*(TimeStep)*'Composition Moles'!$C71</f>
        <v>0</v>
      </c>
      <c r="U59" s="19">
        <f ca="1">SUMPRODUCT(ReactionRateK4!$F81:$V81*OFFSET(ReactionStoich!$E$5:$U$5,U$2,0))*(TimeStep)*'Composition Moles'!$C71</f>
        <v>0</v>
      </c>
      <c r="V59" s="19">
        <f ca="1">SUMPRODUCT(ReactionRateK4!$F81:$V81*OFFSET(ReactionStoich!$E$5:$U$5,V$2,0))*(TimeStep)*'Composition Moles'!$C71</f>
        <v>0</v>
      </c>
      <c r="W59" s="19">
        <f ca="1">SUMPRODUCT(ReactionRateK4!$F81:$V81*OFFSET(ReactionStoich!$E$5:$U$5,W$2,0))*(TimeStep)*'Composition Moles'!$C71</f>
        <v>0</v>
      </c>
      <c r="X59" s="19">
        <f ca="1">SUMPRODUCT(ReactionRateK4!$F81:$V81*OFFSET(ReactionStoich!$E$5:$U$5,X$2,0))*(TimeStep)*'Composition Moles'!$C71</f>
        <v>0</v>
      </c>
      <c r="Y59" s="19">
        <f ca="1">SUMPRODUCT(ReactionRateK4!$F81:$V81*OFFSET(ReactionStoich!$E$5:$U$5,Y$2,0))*(TimeStep)*'Composition Moles'!$C71</f>
        <v>-12.118599095401505</v>
      </c>
      <c r="Z59" s="19">
        <f ca="1">SUMPRODUCT(ReactionRateK4!$F81:$V81*OFFSET(ReactionStoich!$E$5:$U$5,Z$2,0))*(TimeStep)*'Composition Moles'!$C71</f>
        <v>0</v>
      </c>
      <c r="AA59" s="19">
        <f ca="1">SUMPRODUCT(ReactionRateK4!$F81:$V81*OFFSET(ReactionStoich!$E$5:$U$5,AA$2,0))*(TimeStep)*'Composition Moles'!$C71</f>
        <v>0</v>
      </c>
      <c r="AB59" s="19">
        <f ca="1">SUMPRODUCT(ReactionRateK4!$F81:$V81*OFFSET(ReactionStoich!$E$5:$U$5,AB$2,0))*(TimeStep)*'Composition Moles'!$C71</f>
        <v>0</v>
      </c>
      <c r="AC59" s="19">
        <f ca="1">SUMPRODUCT(ReactionRateK4!$F81:$V81*OFFSET(ReactionStoich!$E$5:$U$5,AC$2,0))*(TimeStep)*'Composition Moles'!$C71</f>
        <v>0</v>
      </c>
      <c r="AD59" s="19">
        <f ca="1">SUMPRODUCT(ReactionRateK4!$F81:$V81*OFFSET(ReactionStoich!$E$5:$U$5,AD$2,0))*(TimeStep)*'Composition Moles'!$C71</f>
        <v>0</v>
      </c>
      <c r="AE59" s="19">
        <f ca="1">SUMPRODUCT(ReactionRateK4!$F81:$V81*OFFSET(ReactionStoich!$E$5:$U$5,AE$2,0))*(TimeStep)*'Composition Moles'!$C71</f>
        <v>0</v>
      </c>
      <c r="AF59" s="19">
        <f ca="1">SUMPRODUCT(ReactionRateK4!$F81:$V81*OFFSET(ReactionStoich!$E$5:$U$5,AF$2,0))*(TimeStep)*'Composition Moles'!$C71</f>
        <v>0</v>
      </c>
      <c r="AG59" s="19">
        <f ca="1">SUMPRODUCT(ReactionRateK4!$F81:$V81*OFFSET(ReactionStoich!$E$5:$U$5,AG$2,0))*(TimeStep)*'Composition Moles'!$C71</f>
        <v>-3.9760242251031856E-2</v>
      </c>
      <c r="AH59" s="19">
        <f ca="1">SUMPRODUCT(ReactionRateK4!$F81:$V81*OFFSET(ReactionStoich!$E$5:$U$5,AH$2,0))*(TimeStep)*'Composition Moles'!$C71</f>
        <v>1.0962090616758715</v>
      </c>
      <c r="AI59" s="19">
        <f ca="1">SUMPRODUCT(ReactionRateK4!$F81:$V81*OFFSET(ReactionStoich!$E$5:$U$5,AI$2,0))*(TimeStep)*'Composition Moles'!$C71</f>
        <v>6.1386858888622058</v>
      </c>
      <c r="AJ59" s="19">
        <f ca="1">SUMPRODUCT(ReactionRateK4!$F81:$V81*OFFSET(ReactionStoich!$E$5:$U$5,AJ$2,0))*(TimeStep)*'Composition Moles'!$C71</f>
        <v>2.1083203338355823</v>
      </c>
      <c r="AK59" s="19">
        <f ca="1">SUMPRODUCT(ReactionRateK4!$F81:$V81*OFFSET(ReactionStoich!$E$5:$U$5,AK$2,0))*(TimeStep)*'Composition Moles'!$C71</f>
        <v>0</v>
      </c>
      <c r="AL59" s="19">
        <f ca="1">SUMPRODUCT(ReactionRateK4!$F81:$V81*OFFSET(ReactionStoich!$E$5:$U$5,AL$2,0))*(TimeStep)*'Composition Moles'!$C71</f>
        <v>0</v>
      </c>
      <c r="AM59" s="19">
        <f ca="1">SUMPRODUCT(ReactionRateK4!$F81:$V81*OFFSET(ReactionStoich!$E$5:$U$5,AM$2,0))*(TimeStep)*'Composition Moles'!$C71</f>
        <v>0</v>
      </c>
      <c r="AN59" s="19">
        <f ca="1">SUMPRODUCT(ReactionRateK4!$F81:$V81*OFFSET(ReactionStoich!$E$5:$U$5,AN$2,0))*(TimeStep)*'Composition Moles'!$C71</f>
        <v>0</v>
      </c>
      <c r="AO59" s="19">
        <f ca="1">SUMPRODUCT(ReactionRateK4!$F81:$V81*OFFSET(ReactionStoich!$E$5:$U$5,AO$2,0))*(TimeStep)*'Composition Moles'!$C71</f>
        <v>-7.7735063395827225E-3</v>
      </c>
      <c r="AP59" s="19">
        <f ca="1">SUMPRODUCT(ReactionRateK4!$F81:$V81*OFFSET(ReactionStoich!$E$5:$U$5,AP$2,0))*(TimeStep)*'Composition Moles'!$C71</f>
        <v>-0.36600484924058757</v>
      </c>
      <c r="AQ59" s="19">
        <f ca="1">SUMPRODUCT(ReactionRateK4!$F81:$V81*OFFSET(ReactionStoich!$E$5:$U$5,AQ$2,0))*(TimeStep)*'Composition Moles'!$C71</f>
        <v>0</v>
      </c>
      <c r="AR59" s="19">
        <f ca="1">SUMPRODUCT(ReactionRateK4!$F81:$V81*OFFSET(ReactionStoich!$E$5:$U$5,AR$2,0))*(TimeStep)*'Composition Moles'!$C71</f>
        <v>0</v>
      </c>
      <c r="AS59" s="19">
        <f ca="1">SUMPRODUCT(ReactionRateK4!$F81:$V81*OFFSET(ReactionStoich!$E$5:$U$5,AS$2,0))*(TimeStep)*'Composition Moles'!$C71</f>
        <v>-0.68234364639333744</v>
      </c>
      <c r="AT59" s="19">
        <f ca="1">SUMPRODUCT(ReactionRateK4!$F81:$V81*OFFSET(ReactionStoich!$E$5:$U$5,AT$2,0))*(TimeStep)*'Composition Moles'!$C71</f>
        <v>-0.68234364639333744</v>
      </c>
      <c r="AU59" s="19">
        <f ca="1">SUMPRODUCT(ReactionRateK4!$F81:$V81*OFFSET(ReactionStoich!$E$5:$U$5,AU$2,0))*(TimeStep)*'Composition Moles'!$C71</f>
        <v>-0.68234364639333744</v>
      </c>
      <c r="AV59" s="19">
        <f ca="1">SUMPRODUCT(ReactionRateK4!$F81:$V81*OFFSET(ReactionStoich!$E$5:$U$5,AV$2,0))*(TimeStep)*'Composition Moles'!$C71</f>
        <v>0</v>
      </c>
      <c r="AW59" s="19">
        <f ca="1">SUMPRODUCT(ReactionRateK4!$F81:$V81*OFFSET(ReactionStoich!$E$5:$U$5,AW$2,0))*(TimeStep)*'Composition Moles'!$C71</f>
        <v>0</v>
      </c>
      <c r="AX59" s="19">
        <f ca="1">SUMPRODUCT(ReactionRateK4!$F81:$V81*OFFSET(ReactionStoich!$E$5:$U$5,AX$2,0))*(TimeStep)*'Composition Moles'!$C71</f>
        <v>0</v>
      </c>
      <c r="AY59" s="19">
        <f ca="1">SUMPRODUCT(ReactionRateK4!$F81:$V81*OFFSET(ReactionStoich!$E$5:$U$5,AY$2,0))*(TimeStep)*'Composition Moles'!$C71</f>
        <v>0</v>
      </c>
      <c r="AZ59" s="19">
        <f ca="1">SUMPRODUCT(ReactionRateK4!$F81:$V81*OFFSET(ReactionStoich!$E$5:$U$5,AZ$2,0))*(TimeStep)*'Composition Moles'!$C71</f>
        <v>0</v>
      </c>
      <c r="BA59" s="19">
        <f ca="1">SUMPRODUCT(ReactionRateK4!$F81:$V81*OFFSET(ReactionStoich!$E$5:$U$5,BA$2,0))*(TimeStep)*'Composition Moles'!$C71</f>
        <v>0</v>
      </c>
      <c r="BB59" s="19">
        <f ca="1">SUMPRODUCT(ReactionRateK4!$F81:$V81*OFFSET(ReactionStoich!$E$5:$U$5,BB$2,0))*(TimeStep)*'Composition Moles'!$C71</f>
        <v>0</v>
      </c>
      <c r="BC59" s="19">
        <f ca="1">SUMPRODUCT(ReactionRateK4!$F81:$V81*OFFSET(ReactionStoich!$E$5:$U$5,BC$2,0))*(TimeStep)*'Composition Moles'!$C71</f>
        <v>0</v>
      </c>
      <c r="BD59" s="19">
        <f ca="1">SUMPRODUCT(ReactionRateK4!$F81:$V81*OFFSET(ReactionStoich!$E$5:$U$5,BD$2,0))*(TimeStep)*'Composition Moles'!$C71</f>
        <v>0</v>
      </c>
      <c r="BE59" s="19">
        <f ca="1">SUMPRODUCT(ReactionRateK4!$F81:$V81*OFFSET(ReactionStoich!$E$5:$U$5,BE$2,0))*(TimeStep)*'Composition Moles'!$C71</f>
        <v>0</v>
      </c>
      <c r="BF59" s="19">
        <f ca="1">SUMPRODUCT(ReactionRateK4!$F81:$V81*OFFSET(ReactionStoich!$E$5:$U$5,BF$2,0))*(TimeStep)*'Composition Moles'!$C71</f>
        <v>0</v>
      </c>
      <c r="BG59" s="19">
        <f ca="1">SUMPRODUCT(ReactionRateK4!$F81:$V81*OFFSET(ReactionStoich!$E$5:$U$5,BG$2,0))*(TimeStep)*'Composition Moles'!$C71</f>
        <v>0</v>
      </c>
      <c r="BH59" s="19">
        <f ca="1">SUMPRODUCT(ReactionRateK4!$F81:$V81*OFFSET(ReactionStoich!$E$5:$U$5,BH$2,0))*(TimeStep)*'Composition Moles'!$C71</f>
        <v>0</v>
      </c>
      <c r="BI59" s="19">
        <f ca="1">SUMPRODUCT(ReactionRateK4!$F81:$V81*OFFSET(ReactionStoich!$E$5:$U$5,BI$2,0))*(TimeStep)*'Composition Moles'!$C71</f>
        <v>0</v>
      </c>
      <c r="BJ59" s="19">
        <f ca="1">SUMPRODUCT(ReactionRateK4!$F81:$V81*OFFSET(ReactionStoich!$E$5:$U$5,BJ$2,0))*(TimeStep)*'Composition Moles'!$C71</f>
        <v>0</v>
      </c>
      <c r="BK59" s="19">
        <f ca="1">SUMPRODUCT(ReactionRateK4!$F81:$V81*OFFSET(ReactionStoich!$E$5:$U$5,BK$2,0))*(TimeStep)*'Composition Moles'!$C71</f>
        <v>0</v>
      </c>
      <c r="BL59" s="19">
        <f ca="1">SUMPRODUCT(ReactionRateK4!$F81:$V81*OFFSET(ReactionStoich!$E$5:$U$5,BL$2,0))*(TimeStep)*'Composition Moles'!$C71</f>
        <v>0</v>
      </c>
      <c r="BM59" s="19">
        <f ca="1">SUMPRODUCT(ReactionRateK4!$F81:$V81*OFFSET(ReactionStoich!$E$5:$U$5,BM$2,0))*(TimeStep)*'Composition Moles'!$C71</f>
        <v>0</v>
      </c>
      <c r="BN59" s="19">
        <f ca="1">SUMPRODUCT(ReactionRateK4!$F81:$V81*OFFSET(ReactionStoich!$E$5:$U$5,BN$2,0))*(TimeStep)*'Composition Moles'!$C71</f>
        <v>0</v>
      </c>
      <c r="BO59" s="19">
        <f ca="1">SUMPRODUCT(ReactionRateK4!$F81:$V81*OFFSET(ReactionStoich!$E$5:$U$5,BO$2,0))*(TimeStep)*'Composition Moles'!$C71</f>
        <v>0</v>
      </c>
      <c r="BP59" s="19">
        <f ca="1">SUMPRODUCT(ReactionRateK4!$F81:$V81*OFFSET(ReactionStoich!$E$5:$U$5,BP$2,0))*(TimeStep)*'Composition Moles'!$C71</f>
        <v>0</v>
      </c>
      <c r="BQ59" s="19">
        <f ca="1">SUMPRODUCT(ReactionRateK4!$F81:$V81*OFFSET(ReactionStoich!$E$5:$U$5,BQ$2,0))*(TimeStep)*'Composition Moles'!$C71</f>
        <v>0</v>
      </c>
      <c r="BR59" s="19">
        <f ca="1">SUMPRODUCT(ReactionRateK4!$F81:$V81*OFFSET(ReactionStoich!$E$5:$U$5,BR$2,0))*(TimeStep)*'Composition Moles'!$C71</f>
        <v>0</v>
      </c>
      <c r="BS59" s="19">
        <f ca="1">SUMPRODUCT(ReactionRateK4!$F81:$V81*OFFSET(ReactionStoich!$E$5:$U$5,BS$2,0))*(TimeStep)*'Composition Moles'!$C71</f>
        <v>0</v>
      </c>
      <c r="BT59" s="19">
        <f ca="1">SUMPRODUCT(ReactionRateK4!$F81:$V81*OFFSET(ReactionStoich!$E$5:$U$5,BT$2,0))*(TimeStep)*'Composition Moles'!$C71</f>
        <v>0</v>
      </c>
      <c r="BU59" s="19">
        <f ca="1">SUMPRODUCT(ReactionRateK4!$F81:$V81*OFFSET(ReactionStoich!$E$5:$U$5,BU$2,0))*(TimeStep)*'Composition Moles'!$C71</f>
        <v>0</v>
      </c>
      <c r="BV59" s="19">
        <f ca="1">SUMPRODUCT(ReactionRateK4!$F81:$V81*OFFSET(ReactionStoich!$E$5:$U$5,BV$2,0))*(TimeStep)*'Composition Moles'!$C71</f>
        <v>0</v>
      </c>
      <c r="BW59" s="19">
        <f ca="1">SUMPRODUCT(ReactionRateK4!$F81:$V81*OFFSET(ReactionStoich!$E$5:$U$5,BW$2,0))*(TimeStep)*'Composition Moles'!$C71</f>
        <v>0</v>
      </c>
    </row>
    <row r="60" spans="1:75">
      <c r="A60">
        <f>ReactionRateK1!A82</f>
        <v>2.4999999999999991</v>
      </c>
      <c r="B60" s="20">
        <f t="shared" ca="1" si="5"/>
        <v>-11609.588066015011</v>
      </c>
      <c r="C60" s="20">
        <f ca="1">'Composition Moles'!BZ72</f>
        <v>144113.79249324062</v>
      </c>
      <c r="D60" s="26">
        <f t="shared" ca="1" si="6"/>
        <v>8.0558479970329944E-2</v>
      </c>
      <c r="F60" s="19">
        <f ca="1">SUMPRODUCT(ReactionRateK4!$F82:$V82*OFFSET(ReactionStoich!$E$5:$U$5,F$2,0))*(TimeStep)*'Composition Moles'!$C72</f>
        <v>-0.35838424244373845</v>
      </c>
      <c r="G60" s="19">
        <f ca="1">SUMPRODUCT(ReactionRateK4!$F82:$V82*OFFSET(ReactionStoich!$E$5:$U$5,G$2,0))*(TimeStep)*'Composition Moles'!$C72</f>
        <v>0</v>
      </c>
      <c r="H60" s="19">
        <f ca="1">SUMPRODUCT(ReactionRateK4!$F82:$V82*OFFSET(ReactionStoich!$E$5:$U$5,H$2,0))*(TimeStep)*'Composition Moles'!$C72</f>
        <v>0.35134761076390519</v>
      </c>
      <c r="I60" s="19">
        <f ca="1">SUMPRODUCT(ReactionRateK4!$F82:$V82*OFFSET(ReactionStoich!$E$5:$U$5,I$2,0))*(TimeStep)*'Composition Moles'!$C72</f>
        <v>7.0366316798332737E-3</v>
      </c>
      <c r="J60" s="19">
        <f ca="1">SUMPRODUCT(ReactionRateK4!$F82:$V82*OFFSET(ReactionStoich!$E$5:$U$5,J$2,0))*(TimeStep)*'Composition Moles'!$C72</f>
        <v>0</v>
      </c>
      <c r="K60" s="19">
        <f ca="1">SUMPRODUCT(ReactionRateK4!$F82:$V82*OFFSET(ReactionStoich!$E$5:$U$5,K$2,0))*(TimeStep)*'Composition Moles'!$C72</f>
        <v>0</v>
      </c>
      <c r="L60" s="19">
        <f ca="1">SUMPRODUCT(ReactionRateK4!$F82:$V82*OFFSET(ReactionStoich!$E$5:$U$5,L$2,0))*(TimeStep)*'Composition Moles'!$C72</f>
        <v>0</v>
      </c>
      <c r="M60" s="19">
        <f ca="1">SUMPRODUCT(ReactionRateK4!$F82:$V82*OFFSET(ReactionStoich!$E$5:$U$5,M$2,0))*(TimeStep)*'Composition Moles'!$C72</f>
        <v>0</v>
      </c>
      <c r="N60" s="19">
        <f ca="1">SUMPRODUCT(ReactionRateK4!$F82:$V82*OFFSET(ReactionStoich!$E$5:$U$5,N$2,0))*(TimeStep)*'Composition Moles'!$C72</f>
        <v>0</v>
      </c>
      <c r="O60" s="19">
        <f ca="1">SUMPRODUCT(ReactionRateK4!$F82:$V82*OFFSET(ReactionStoich!$E$5:$U$5,O$2,0))*(TimeStep)*'Composition Moles'!$C72</f>
        <v>0</v>
      </c>
      <c r="P60" s="19">
        <f ca="1">SUMPRODUCT(ReactionRateK4!$F82:$V82*OFFSET(ReactionStoich!$E$5:$U$5,P$2,0))*(TimeStep)*'Composition Moles'!$C72</f>
        <v>0</v>
      </c>
      <c r="Q60" s="19">
        <f ca="1">SUMPRODUCT(ReactionRateK4!$F82:$V82*OFFSET(ReactionStoich!$E$5:$U$5,Q$2,0))*(TimeStep)*'Composition Moles'!$C72</f>
        <v>0</v>
      </c>
      <c r="R60" s="19">
        <f ca="1">SUMPRODUCT(ReactionRateK4!$F82:$V82*OFFSET(ReactionStoich!$E$5:$U$5,R$2,0))*(TimeStep)*'Composition Moles'!$C72</f>
        <v>0</v>
      </c>
      <c r="S60" s="19">
        <f ca="1">SUMPRODUCT(ReactionRateK4!$F82:$V82*OFFSET(ReactionStoich!$E$5:$U$5,S$2,0))*(TimeStep)*'Composition Moles'!$C72</f>
        <v>5.1369155524947399</v>
      </c>
      <c r="T60" s="19">
        <f ca="1">SUMPRODUCT(ReactionRateK4!$F82:$V82*OFFSET(ReactionStoich!$E$5:$U$5,T$2,0))*(TimeStep)*'Composition Moles'!$C72</f>
        <v>0</v>
      </c>
      <c r="U60" s="19">
        <f ca="1">SUMPRODUCT(ReactionRateK4!$F82:$V82*OFFSET(ReactionStoich!$E$5:$U$5,U$2,0))*(TimeStep)*'Composition Moles'!$C72</f>
        <v>0</v>
      </c>
      <c r="V60" s="19">
        <f ca="1">SUMPRODUCT(ReactionRateK4!$F82:$V82*OFFSET(ReactionStoich!$E$5:$U$5,V$2,0))*(TimeStep)*'Composition Moles'!$C72</f>
        <v>0</v>
      </c>
      <c r="W60" s="19">
        <f ca="1">SUMPRODUCT(ReactionRateK4!$F82:$V82*OFFSET(ReactionStoich!$E$5:$U$5,W$2,0))*(TimeStep)*'Composition Moles'!$C72</f>
        <v>0</v>
      </c>
      <c r="X60" s="19">
        <f ca="1">SUMPRODUCT(ReactionRateK4!$F82:$V82*OFFSET(ReactionStoich!$E$5:$U$5,X$2,0))*(TimeStep)*'Composition Moles'!$C72</f>
        <v>0</v>
      </c>
      <c r="Y60" s="19">
        <f ca="1">SUMPRODUCT(ReactionRateK4!$F82:$V82*OFFSET(ReactionStoich!$E$5:$U$5,Y$2,0))*(TimeStep)*'Composition Moles'!$C72</f>
        <v>-11.907447680640374</v>
      </c>
      <c r="Z60" s="19">
        <f ca="1">SUMPRODUCT(ReactionRateK4!$F82:$V82*OFFSET(ReactionStoich!$E$5:$U$5,Z$2,0))*(TimeStep)*'Composition Moles'!$C72</f>
        <v>0</v>
      </c>
      <c r="AA60" s="19">
        <f ca="1">SUMPRODUCT(ReactionRateK4!$F82:$V82*OFFSET(ReactionStoich!$E$5:$U$5,AA$2,0))*(TimeStep)*'Composition Moles'!$C72</f>
        <v>0</v>
      </c>
      <c r="AB60" s="19">
        <f ca="1">SUMPRODUCT(ReactionRateK4!$F82:$V82*OFFSET(ReactionStoich!$E$5:$U$5,AB$2,0))*(TimeStep)*'Composition Moles'!$C72</f>
        <v>0</v>
      </c>
      <c r="AC60" s="19">
        <f ca="1">SUMPRODUCT(ReactionRateK4!$F82:$V82*OFFSET(ReactionStoich!$E$5:$U$5,AC$2,0))*(TimeStep)*'Composition Moles'!$C72</f>
        <v>0</v>
      </c>
      <c r="AD60" s="19">
        <f ca="1">SUMPRODUCT(ReactionRateK4!$F82:$V82*OFFSET(ReactionStoich!$E$5:$U$5,AD$2,0))*(TimeStep)*'Composition Moles'!$C72</f>
        <v>0</v>
      </c>
      <c r="AE60" s="19">
        <f ca="1">SUMPRODUCT(ReactionRateK4!$F82:$V82*OFFSET(ReactionStoich!$E$5:$U$5,AE$2,0))*(TimeStep)*'Composition Moles'!$C72</f>
        <v>0</v>
      </c>
      <c r="AF60" s="19">
        <f ca="1">SUMPRODUCT(ReactionRateK4!$F82:$V82*OFFSET(ReactionStoich!$E$5:$U$5,AF$2,0))*(TimeStep)*'Composition Moles'!$C72</f>
        <v>0</v>
      </c>
      <c r="AG60" s="19">
        <f ca="1">SUMPRODUCT(ReactionRateK4!$F82:$V82*OFFSET(ReactionStoich!$E$5:$U$5,AG$2,0))*(TimeStep)*'Composition Moles'!$C72</f>
        <v>-3.8768268847851256E-2</v>
      </c>
      <c r="AH60" s="19">
        <f ca="1">SUMPRODUCT(ReactionRateK4!$F82:$V82*OFFSET(ReactionStoich!$E$5:$U$5,AH$2,0))*(TimeStep)*'Composition Moles'!$C72</f>
        <v>0.97215418438855372</v>
      </c>
      <c r="AI60" s="19">
        <f ca="1">SUMPRODUCT(ReactionRateK4!$F82:$V82*OFFSET(ReactionStoich!$E$5:$U$5,AI$2,0))*(TimeStep)*'Composition Moles'!$C72</f>
        <v>6.1256367110663899</v>
      </c>
      <c r="AJ60" s="19">
        <f ca="1">SUMPRODUCT(ReactionRateK4!$F82:$V82*OFFSET(ReactionStoich!$E$5:$U$5,AJ$2,0))*(TimeStep)*'Composition Moles'!$C72</f>
        <v>2.0689311937567441</v>
      </c>
      <c r="AK60" s="19">
        <f ca="1">SUMPRODUCT(ReactionRateK4!$F82:$V82*OFFSET(ReactionStoich!$E$5:$U$5,AK$2,0))*(TimeStep)*'Composition Moles'!$C72</f>
        <v>0</v>
      </c>
      <c r="AL60" s="19">
        <f ca="1">SUMPRODUCT(ReactionRateK4!$F82:$V82*OFFSET(ReactionStoich!$E$5:$U$5,AL$2,0))*(TimeStep)*'Composition Moles'!$C72</f>
        <v>0</v>
      </c>
      <c r="AM60" s="19">
        <f ca="1">SUMPRODUCT(ReactionRateK4!$F82:$V82*OFFSET(ReactionStoich!$E$5:$U$5,AM$2,0))*(TimeStep)*'Composition Moles'!$C72</f>
        <v>0</v>
      </c>
      <c r="AN60" s="19">
        <f ca="1">SUMPRODUCT(ReactionRateK4!$F82:$V82*OFFSET(ReactionStoich!$E$5:$U$5,AN$2,0))*(TimeStep)*'Composition Moles'!$C72</f>
        <v>0</v>
      </c>
      <c r="AO60" s="19">
        <f ca="1">SUMPRODUCT(ReactionRateK4!$F82:$V82*OFFSET(ReactionStoich!$E$5:$U$5,AO$2,0))*(TimeStep)*'Composition Moles'!$C72</f>
        <v>-7.0366316798332737E-3</v>
      </c>
      <c r="AP60" s="19">
        <f ca="1">SUMPRODUCT(ReactionRateK4!$F82:$V82*OFFSET(ReactionStoich!$E$5:$U$5,AP$2,0))*(TimeStep)*'Composition Moles'!$C72</f>
        <v>-0.34386602614305839</v>
      </c>
      <c r="AQ60" s="19">
        <f ca="1">SUMPRODUCT(ReactionRateK4!$F82:$V82*OFFSET(ReactionStoich!$E$5:$U$5,AQ$2,0))*(TimeStep)*'Composition Moles'!$C72</f>
        <v>0</v>
      </c>
      <c r="AR60" s="19">
        <f ca="1">SUMPRODUCT(ReactionRateK4!$F82:$V82*OFFSET(ReactionStoich!$E$5:$U$5,AR$2,0))*(TimeStep)*'Composition Moles'!$C72</f>
        <v>0</v>
      </c>
      <c r="AS60" s="19">
        <f ca="1">SUMPRODUCT(ReactionRateK4!$F82:$V82*OFFSET(ReactionStoich!$E$5:$U$5,AS$2,0))*(TimeStep)*'Composition Moles'!$C72</f>
        <v>-0.6688396781317707</v>
      </c>
      <c r="AT60" s="19">
        <f ca="1">SUMPRODUCT(ReactionRateK4!$F82:$V82*OFFSET(ReactionStoich!$E$5:$U$5,AT$2,0))*(TimeStep)*'Composition Moles'!$C72</f>
        <v>-0.6688396781317707</v>
      </c>
      <c r="AU60" s="19">
        <f ca="1">SUMPRODUCT(ReactionRateK4!$F82:$V82*OFFSET(ReactionStoich!$E$5:$U$5,AU$2,0))*(TimeStep)*'Composition Moles'!$C72</f>
        <v>-0.6688396781317707</v>
      </c>
      <c r="AV60" s="19">
        <f ca="1">SUMPRODUCT(ReactionRateK4!$F82:$V82*OFFSET(ReactionStoich!$E$5:$U$5,AV$2,0))*(TimeStep)*'Composition Moles'!$C72</f>
        <v>0</v>
      </c>
      <c r="AW60" s="19">
        <f ca="1">SUMPRODUCT(ReactionRateK4!$F82:$V82*OFFSET(ReactionStoich!$E$5:$U$5,AW$2,0))*(TimeStep)*'Composition Moles'!$C72</f>
        <v>0</v>
      </c>
      <c r="AX60" s="19">
        <f ca="1">SUMPRODUCT(ReactionRateK4!$F82:$V82*OFFSET(ReactionStoich!$E$5:$U$5,AX$2,0))*(TimeStep)*'Composition Moles'!$C72</f>
        <v>0</v>
      </c>
      <c r="AY60" s="19">
        <f ca="1">SUMPRODUCT(ReactionRateK4!$F82:$V82*OFFSET(ReactionStoich!$E$5:$U$5,AY$2,0))*(TimeStep)*'Composition Moles'!$C72</f>
        <v>0</v>
      </c>
      <c r="AZ60" s="19">
        <f ca="1">SUMPRODUCT(ReactionRateK4!$F82:$V82*OFFSET(ReactionStoich!$E$5:$U$5,AZ$2,0))*(TimeStep)*'Composition Moles'!$C72</f>
        <v>0</v>
      </c>
      <c r="BA60" s="19">
        <f ca="1">SUMPRODUCT(ReactionRateK4!$F82:$V82*OFFSET(ReactionStoich!$E$5:$U$5,BA$2,0))*(TimeStep)*'Composition Moles'!$C72</f>
        <v>0</v>
      </c>
      <c r="BB60" s="19">
        <f ca="1">SUMPRODUCT(ReactionRateK4!$F82:$V82*OFFSET(ReactionStoich!$E$5:$U$5,BB$2,0))*(TimeStep)*'Composition Moles'!$C72</f>
        <v>0</v>
      </c>
      <c r="BC60" s="19">
        <f ca="1">SUMPRODUCT(ReactionRateK4!$F82:$V82*OFFSET(ReactionStoich!$E$5:$U$5,BC$2,0))*(TimeStep)*'Composition Moles'!$C72</f>
        <v>0</v>
      </c>
      <c r="BD60" s="19">
        <f ca="1">SUMPRODUCT(ReactionRateK4!$F82:$V82*OFFSET(ReactionStoich!$E$5:$U$5,BD$2,0))*(TimeStep)*'Composition Moles'!$C72</f>
        <v>0</v>
      </c>
      <c r="BE60" s="19">
        <f ca="1">SUMPRODUCT(ReactionRateK4!$F82:$V82*OFFSET(ReactionStoich!$E$5:$U$5,BE$2,0))*(TimeStep)*'Composition Moles'!$C72</f>
        <v>0</v>
      </c>
      <c r="BF60" s="19">
        <f ca="1">SUMPRODUCT(ReactionRateK4!$F82:$V82*OFFSET(ReactionStoich!$E$5:$U$5,BF$2,0))*(TimeStep)*'Composition Moles'!$C72</f>
        <v>0</v>
      </c>
      <c r="BG60" s="19">
        <f ca="1">SUMPRODUCT(ReactionRateK4!$F82:$V82*OFFSET(ReactionStoich!$E$5:$U$5,BG$2,0))*(TimeStep)*'Composition Moles'!$C72</f>
        <v>0</v>
      </c>
      <c r="BH60" s="19">
        <f ca="1">SUMPRODUCT(ReactionRateK4!$F82:$V82*OFFSET(ReactionStoich!$E$5:$U$5,BH$2,0))*(TimeStep)*'Composition Moles'!$C72</f>
        <v>0</v>
      </c>
      <c r="BI60" s="19">
        <f ca="1">SUMPRODUCT(ReactionRateK4!$F82:$V82*OFFSET(ReactionStoich!$E$5:$U$5,BI$2,0))*(TimeStep)*'Composition Moles'!$C72</f>
        <v>0</v>
      </c>
      <c r="BJ60" s="19">
        <f ca="1">SUMPRODUCT(ReactionRateK4!$F82:$V82*OFFSET(ReactionStoich!$E$5:$U$5,BJ$2,0))*(TimeStep)*'Composition Moles'!$C72</f>
        <v>0</v>
      </c>
      <c r="BK60" s="19">
        <f ca="1">SUMPRODUCT(ReactionRateK4!$F82:$V82*OFFSET(ReactionStoich!$E$5:$U$5,BK$2,0))*(TimeStep)*'Composition Moles'!$C72</f>
        <v>0</v>
      </c>
      <c r="BL60" s="19">
        <f ca="1">SUMPRODUCT(ReactionRateK4!$F82:$V82*OFFSET(ReactionStoich!$E$5:$U$5,BL$2,0))*(TimeStep)*'Composition Moles'!$C72</f>
        <v>0</v>
      </c>
      <c r="BM60" s="19">
        <f ca="1">SUMPRODUCT(ReactionRateK4!$F82:$V82*OFFSET(ReactionStoich!$E$5:$U$5,BM$2,0))*(TimeStep)*'Composition Moles'!$C72</f>
        <v>0</v>
      </c>
      <c r="BN60" s="19">
        <f ca="1">SUMPRODUCT(ReactionRateK4!$F82:$V82*OFFSET(ReactionStoich!$E$5:$U$5,BN$2,0))*(TimeStep)*'Composition Moles'!$C72</f>
        <v>0</v>
      </c>
      <c r="BO60" s="19">
        <f ca="1">SUMPRODUCT(ReactionRateK4!$F82:$V82*OFFSET(ReactionStoich!$E$5:$U$5,BO$2,0))*(TimeStep)*'Composition Moles'!$C72</f>
        <v>0</v>
      </c>
      <c r="BP60" s="19">
        <f ca="1">SUMPRODUCT(ReactionRateK4!$F82:$V82*OFFSET(ReactionStoich!$E$5:$U$5,BP$2,0))*(TimeStep)*'Composition Moles'!$C72</f>
        <v>0</v>
      </c>
      <c r="BQ60" s="19">
        <f ca="1">SUMPRODUCT(ReactionRateK4!$F82:$V82*OFFSET(ReactionStoich!$E$5:$U$5,BQ$2,0))*(TimeStep)*'Composition Moles'!$C72</f>
        <v>0</v>
      </c>
      <c r="BR60" s="19">
        <f ca="1">SUMPRODUCT(ReactionRateK4!$F82:$V82*OFFSET(ReactionStoich!$E$5:$U$5,BR$2,0))*(TimeStep)*'Composition Moles'!$C72</f>
        <v>0</v>
      </c>
      <c r="BS60" s="19">
        <f ca="1">SUMPRODUCT(ReactionRateK4!$F82:$V82*OFFSET(ReactionStoich!$E$5:$U$5,BS$2,0))*(TimeStep)*'Composition Moles'!$C72</f>
        <v>0</v>
      </c>
      <c r="BT60" s="19">
        <f ca="1">SUMPRODUCT(ReactionRateK4!$F82:$V82*OFFSET(ReactionStoich!$E$5:$U$5,BT$2,0))*(TimeStep)*'Composition Moles'!$C72</f>
        <v>0</v>
      </c>
      <c r="BU60" s="19">
        <f ca="1">SUMPRODUCT(ReactionRateK4!$F82:$V82*OFFSET(ReactionStoich!$E$5:$U$5,BU$2,0))*(TimeStep)*'Composition Moles'!$C72</f>
        <v>0</v>
      </c>
      <c r="BV60" s="19">
        <f ca="1">SUMPRODUCT(ReactionRateK4!$F82:$V82*OFFSET(ReactionStoich!$E$5:$U$5,BV$2,0))*(TimeStep)*'Composition Moles'!$C72</f>
        <v>0</v>
      </c>
      <c r="BW60" s="19">
        <f ca="1">SUMPRODUCT(ReactionRateK4!$F82:$V82*OFFSET(ReactionStoich!$E$5:$U$5,BW$2,0))*(TimeStep)*'Composition Moles'!$C72</f>
        <v>0</v>
      </c>
    </row>
    <row r="61" spans="1:75">
      <c r="A61">
        <f>ReactionRateK1!A83</f>
        <v>2.5499999999999989</v>
      </c>
      <c r="B61" s="20">
        <f t="shared" ca="1" si="5"/>
        <v>-10937.021673553492</v>
      </c>
      <c r="C61" s="20">
        <f ca="1">'Composition Moles'!BZ73</f>
        <v>144123.74912032843</v>
      </c>
      <c r="D61" s="26">
        <f t="shared" ca="1" si="6"/>
        <v>7.5886325052661588E-2</v>
      </c>
      <c r="F61" s="19">
        <f ca="1">SUMPRODUCT(ReactionRateK4!$F83:$V83*OFFSET(ReactionStoich!$E$5:$U$5,F$2,0))*(TimeStep)*'Composition Moles'!$C73</f>
        <v>-0.33518104089391837</v>
      </c>
      <c r="G61" s="19">
        <f ca="1">SUMPRODUCT(ReactionRateK4!$F83:$V83*OFFSET(ReactionStoich!$E$5:$U$5,G$2,0))*(TimeStep)*'Composition Moles'!$C73</f>
        <v>0</v>
      </c>
      <c r="H61" s="19">
        <f ca="1">SUMPRODUCT(ReactionRateK4!$F83:$V83*OFFSET(ReactionStoich!$E$5:$U$5,H$2,0))*(TimeStep)*'Composition Moles'!$C73</f>
        <v>0.32881003847215151</v>
      </c>
      <c r="I61" s="19">
        <f ca="1">SUMPRODUCT(ReactionRateK4!$F83:$V83*OFFSET(ReactionStoich!$E$5:$U$5,I$2,0))*(TimeStep)*'Composition Moles'!$C73</f>
        <v>6.3710024217668399E-3</v>
      </c>
      <c r="J61" s="19">
        <f ca="1">SUMPRODUCT(ReactionRateK4!$F83:$V83*OFFSET(ReactionStoich!$E$5:$U$5,J$2,0))*(TimeStep)*'Composition Moles'!$C73</f>
        <v>0</v>
      </c>
      <c r="K61" s="19">
        <f ca="1">SUMPRODUCT(ReactionRateK4!$F83:$V83*OFFSET(ReactionStoich!$E$5:$U$5,K$2,0))*(TimeStep)*'Composition Moles'!$C73</f>
        <v>0</v>
      </c>
      <c r="L61" s="19">
        <f ca="1">SUMPRODUCT(ReactionRateK4!$F83:$V83*OFFSET(ReactionStoich!$E$5:$U$5,L$2,0))*(TimeStep)*'Composition Moles'!$C73</f>
        <v>0</v>
      </c>
      <c r="M61" s="19">
        <f ca="1">SUMPRODUCT(ReactionRateK4!$F83:$V83*OFFSET(ReactionStoich!$E$5:$U$5,M$2,0))*(TimeStep)*'Composition Moles'!$C73</f>
        <v>0</v>
      </c>
      <c r="N61" s="19">
        <f ca="1">SUMPRODUCT(ReactionRateK4!$F83:$V83*OFFSET(ReactionStoich!$E$5:$U$5,N$2,0))*(TimeStep)*'Composition Moles'!$C73</f>
        <v>0</v>
      </c>
      <c r="O61" s="19">
        <f ca="1">SUMPRODUCT(ReactionRateK4!$F83:$V83*OFFSET(ReactionStoich!$E$5:$U$5,O$2,0))*(TimeStep)*'Composition Moles'!$C73</f>
        <v>0</v>
      </c>
      <c r="P61" s="19">
        <f ca="1">SUMPRODUCT(ReactionRateK4!$F83:$V83*OFFSET(ReactionStoich!$E$5:$U$5,P$2,0))*(TimeStep)*'Composition Moles'!$C73</f>
        <v>0</v>
      </c>
      <c r="Q61" s="19">
        <f ca="1">SUMPRODUCT(ReactionRateK4!$F83:$V83*OFFSET(ReactionStoich!$E$5:$U$5,Q$2,0))*(TimeStep)*'Composition Moles'!$C73</f>
        <v>0</v>
      </c>
      <c r="R61" s="19">
        <f ca="1">SUMPRODUCT(ReactionRateK4!$F83:$V83*OFFSET(ReactionStoich!$E$5:$U$5,R$2,0))*(TimeStep)*'Composition Moles'!$C73</f>
        <v>0</v>
      </c>
      <c r="S61" s="19">
        <f ca="1">SUMPRODUCT(ReactionRateK4!$F83:$V83*OFFSET(ReactionStoich!$E$5:$U$5,S$2,0))*(TimeStep)*'Composition Moles'!$C73</f>
        <v>5.0394216439225925</v>
      </c>
      <c r="T61" s="19">
        <f ca="1">SUMPRODUCT(ReactionRateK4!$F83:$V83*OFFSET(ReactionStoich!$E$5:$U$5,T$2,0))*(TimeStep)*'Composition Moles'!$C73</f>
        <v>0</v>
      </c>
      <c r="U61" s="19">
        <f ca="1">SUMPRODUCT(ReactionRateK4!$F83:$V83*OFFSET(ReactionStoich!$E$5:$U$5,U$2,0))*(TimeStep)*'Composition Moles'!$C73</f>
        <v>0</v>
      </c>
      <c r="V61" s="19">
        <f ca="1">SUMPRODUCT(ReactionRateK4!$F83:$V83*OFFSET(ReactionStoich!$E$5:$U$5,V$2,0))*(TimeStep)*'Composition Moles'!$C73</f>
        <v>0</v>
      </c>
      <c r="W61" s="19">
        <f ca="1">SUMPRODUCT(ReactionRateK4!$F83:$V83*OFFSET(ReactionStoich!$E$5:$U$5,W$2,0))*(TimeStep)*'Composition Moles'!$C73</f>
        <v>0</v>
      </c>
      <c r="X61" s="19">
        <f ca="1">SUMPRODUCT(ReactionRateK4!$F83:$V83*OFFSET(ReactionStoich!$E$5:$U$5,X$2,0))*(TimeStep)*'Composition Moles'!$C73</f>
        <v>0</v>
      </c>
      <c r="Y61" s="19">
        <f ca="1">SUMPRODUCT(ReactionRateK4!$F83:$V83*OFFSET(ReactionStoich!$E$5:$U$5,Y$2,0))*(TimeStep)*'Composition Moles'!$C73</f>
        <v>-11.698551912298658</v>
      </c>
      <c r="Z61" s="19">
        <f ca="1">SUMPRODUCT(ReactionRateK4!$F83:$V83*OFFSET(ReactionStoich!$E$5:$U$5,Z$2,0))*(TimeStep)*'Composition Moles'!$C73</f>
        <v>0</v>
      </c>
      <c r="AA61" s="19">
        <f ca="1">SUMPRODUCT(ReactionRateK4!$F83:$V83*OFFSET(ReactionStoich!$E$5:$U$5,AA$2,0))*(TimeStep)*'Composition Moles'!$C73</f>
        <v>0</v>
      </c>
      <c r="AB61" s="19">
        <f ca="1">SUMPRODUCT(ReactionRateK4!$F83:$V83*OFFSET(ReactionStoich!$E$5:$U$5,AB$2,0))*(TimeStep)*'Composition Moles'!$C73</f>
        <v>0</v>
      </c>
      <c r="AC61" s="19">
        <f ca="1">SUMPRODUCT(ReactionRateK4!$F83:$V83*OFFSET(ReactionStoich!$E$5:$U$5,AC$2,0))*(TimeStep)*'Composition Moles'!$C73</f>
        <v>0</v>
      </c>
      <c r="AD61" s="19">
        <f ca="1">SUMPRODUCT(ReactionRateK4!$F83:$V83*OFFSET(ReactionStoich!$E$5:$U$5,AD$2,0))*(TimeStep)*'Composition Moles'!$C73</f>
        <v>0</v>
      </c>
      <c r="AE61" s="19">
        <f ca="1">SUMPRODUCT(ReactionRateK4!$F83:$V83*OFFSET(ReactionStoich!$E$5:$U$5,AE$2,0))*(TimeStep)*'Composition Moles'!$C73</f>
        <v>0</v>
      </c>
      <c r="AF61" s="19">
        <f ca="1">SUMPRODUCT(ReactionRateK4!$F83:$V83*OFFSET(ReactionStoich!$E$5:$U$5,AF$2,0))*(TimeStep)*'Composition Moles'!$C73</f>
        <v>0</v>
      </c>
      <c r="AG61" s="19">
        <f ca="1">SUMPRODUCT(ReactionRateK4!$F83:$V83*OFFSET(ReactionStoich!$E$5:$U$5,AG$2,0))*(TimeStep)*'Composition Moles'!$C73</f>
        <v>-3.7739360113332461E-2</v>
      </c>
      <c r="AH61" s="19">
        <f ca="1">SUMPRODUCT(ReactionRateK4!$F83:$V83*OFFSET(ReactionStoich!$E$5:$U$5,AH$2,0))*(TimeStep)*'Composition Moles'!$C73</f>
        <v>0.85304884942737202</v>
      </c>
      <c r="AI61" s="19">
        <f ca="1">SUMPRODUCT(ReactionRateK4!$F83:$V83*OFFSET(ReactionStoich!$E$5:$U$5,AI$2,0))*(TimeStep)*'Composition Moles'!$C73</f>
        <v>6.1102435807278672</v>
      </c>
      <c r="AJ61" s="19">
        <f ca="1">SUMPRODUCT(ReactionRateK4!$F83:$V83*OFFSET(ReactionStoich!$E$5:$U$5,AJ$2,0))*(TimeStep)*'Composition Moles'!$C73</f>
        <v>2.0300189069972352</v>
      </c>
      <c r="AK61" s="19">
        <f ca="1">SUMPRODUCT(ReactionRateK4!$F83:$V83*OFFSET(ReactionStoich!$E$5:$U$5,AK$2,0))*(TimeStep)*'Composition Moles'!$C73</f>
        <v>0</v>
      </c>
      <c r="AL61" s="19">
        <f ca="1">SUMPRODUCT(ReactionRateK4!$F83:$V83*OFFSET(ReactionStoich!$E$5:$U$5,AL$2,0))*(TimeStep)*'Composition Moles'!$C73</f>
        <v>0</v>
      </c>
      <c r="AM61" s="19">
        <f ca="1">SUMPRODUCT(ReactionRateK4!$F83:$V83*OFFSET(ReactionStoich!$E$5:$U$5,AM$2,0))*(TimeStep)*'Composition Moles'!$C73</f>
        <v>0</v>
      </c>
      <c r="AN61" s="19">
        <f ca="1">SUMPRODUCT(ReactionRateK4!$F83:$V83*OFFSET(ReactionStoich!$E$5:$U$5,AN$2,0))*(TimeStep)*'Composition Moles'!$C73</f>
        <v>0</v>
      </c>
      <c r="AO61" s="19">
        <f ca="1">SUMPRODUCT(ReactionRateK4!$F83:$V83*OFFSET(ReactionStoich!$E$5:$U$5,AO$2,0))*(TimeStep)*'Composition Moles'!$C73</f>
        <v>-6.3710024217668399E-3</v>
      </c>
      <c r="AP61" s="19">
        <f ca="1">SUMPRODUCT(ReactionRateK4!$F83:$V83*OFFSET(ReactionStoich!$E$5:$U$5,AP$2,0))*(TimeStep)*'Composition Moles'!$C73</f>
        <v>-0.32295193510973358</v>
      </c>
      <c r="AQ61" s="19">
        <f ca="1">SUMPRODUCT(ReactionRateK4!$F83:$V83*OFFSET(ReactionStoich!$E$5:$U$5,AQ$2,0))*(TimeStep)*'Composition Moles'!$C73</f>
        <v>0</v>
      </c>
      <c r="AR61" s="19">
        <f ca="1">SUMPRODUCT(ReactionRateK4!$F83:$V83*OFFSET(ReactionStoich!$E$5:$U$5,AR$2,0))*(TimeStep)*'Composition Moles'!$C73</f>
        <v>0</v>
      </c>
      <c r="AS61" s="19">
        <f ca="1">SUMPRODUCT(ReactionRateK4!$F83:$V83*OFFSET(ReactionStoich!$E$5:$U$5,AS$2,0))*(TimeStep)*'Composition Moles'!$C73</f>
        <v>-0.65570625704385888</v>
      </c>
      <c r="AT61" s="19">
        <f ca="1">SUMPRODUCT(ReactionRateK4!$F83:$V83*OFFSET(ReactionStoich!$E$5:$U$5,AT$2,0))*(TimeStep)*'Composition Moles'!$C73</f>
        <v>-0.65570625704385888</v>
      </c>
      <c r="AU61" s="19">
        <f ca="1">SUMPRODUCT(ReactionRateK4!$F83:$V83*OFFSET(ReactionStoich!$E$5:$U$5,AU$2,0))*(TimeStep)*'Composition Moles'!$C73</f>
        <v>-0.65570625704385888</v>
      </c>
      <c r="AV61" s="19">
        <f ca="1">SUMPRODUCT(ReactionRateK4!$F83:$V83*OFFSET(ReactionStoich!$E$5:$U$5,AV$2,0))*(TimeStep)*'Composition Moles'!$C73</f>
        <v>0</v>
      </c>
      <c r="AW61" s="19">
        <f ca="1">SUMPRODUCT(ReactionRateK4!$F83:$V83*OFFSET(ReactionStoich!$E$5:$U$5,AW$2,0))*(TimeStep)*'Composition Moles'!$C73</f>
        <v>0</v>
      </c>
      <c r="AX61" s="19">
        <f ca="1">SUMPRODUCT(ReactionRateK4!$F83:$V83*OFFSET(ReactionStoich!$E$5:$U$5,AX$2,0))*(TimeStep)*'Composition Moles'!$C73</f>
        <v>0</v>
      </c>
      <c r="AY61" s="19">
        <f ca="1">SUMPRODUCT(ReactionRateK4!$F83:$V83*OFFSET(ReactionStoich!$E$5:$U$5,AY$2,0))*(TimeStep)*'Composition Moles'!$C73</f>
        <v>0</v>
      </c>
      <c r="AZ61" s="19">
        <f ca="1">SUMPRODUCT(ReactionRateK4!$F83:$V83*OFFSET(ReactionStoich!$E$5:$U$5,AZ$2,0))*(TimeStep)*'Composition Moles'!$C73</f>
        <v>0</v>
      </c>
      <c r="BA61" s="19">
        <f ca="1">SUMPRODUCT(ReactionRateK4!$F83:$V83*OFFSET(ReactionStoich!$E$5:$U$5,BA$2,0))*(TimeStep)*'Composition Moles'!$C73</f>
        <v>0</v>
      </c>
      <c r="BB61" s="19">
        <f ca="1">SUMPRODUCT(ReactionRateK4!$F83:$V83*OFFSET(ReactionStoich!$E$5:$U$5,BB$2,0))*(TimeStep)*'Composition Moles'!$C73</f>
        <v>0</v>
      </c>
      <c r="BC61" s="19">
        <f ca="1">SUMPRODUCT(ReactionRateK4!$F83:$V83*OFFSET(ReactionStoich!$E$5:$U$5,BC$2,0))*(TimeStep)*'Composition Moles'!$C73</f>
        <v>0</v>
      </c>
      <c r="BD61" s="19">
        <f ca="1">SUMPRODUCT(ReactionRateK4!$F83:$V83*OFFSET(ReactionStoich!$E$5:$U$5,BD$2,0))*(TimeStep)*'Composition Moles'!$C73</f>
        <v>0</v>
      </c>
      <c r="BE61" s="19">
        <f ca="1">SUMPRODUCT(ReactionRateK4!$F83:$V83*OFFSET(ReactionStoich!$E$5:$U$5,BE$2,0))*(TimeStep)*'Composition Moles'!$C73</f>
        <v>0</v>
      </c>
      <c r="BF61" s="19">
        <f ca="1">SUMPRODUCT(ReactionRateK4!$F83:$V83*OFFSET(ReactionStoich!$E$5:$U$5,BF$2,0))*(TimeStep)*'Composition Moles'!$C73</f>
        <v>0</v>
      </c>
      <c r="BG61" s="19">
        <f ca="1">SUMPRODUCT(ReactionRateK4!$F83:$V83*OFFSET(ReactionStoich!$E$5:$U$5,BG$2,0))*(TimeStep)*'Composition Moles'!$C73</f>
        <v>0</v>
      </c>
      <c r="BH61" s="19">
        <f ca="1">SUMPRODUCT(ReactionRateK4!$F83:$V83*OFFSET(ReactionStoich!$E$5:$U$5,BH$2,0))*(TimeStep)*'Composition Moles'!$C73</f>
        <v>0</v>
      </c>
      <c r="BI61" s="19">
        <f ca="1">SUMPRODUCT(ReactionRateK4!$F83:$V83*OFFSET(ReactionStoich!$E$5:$U$5,BI$2,0))*(TimeStep)*'Composition Moles'!$C73</f>
        <v>0</v>
      </c>
      <c r="BJ61" s="19">
        <f ca="1">SUMPRODUCT(ReactionRateK4!$F83:$V83*OFFSET(ReactionStoich!$E$5:$U$5,BJ$2,0))*(TimeStep)*'Composition Moles'!$C73</f>
        <v>0</v>
      </c>
      <c r="BK61" s="19">
        <f ca="1">SUMPRODUCT(ReactionRateK4!$F83:$V83*OFFSET(ReactionStoich!$E$5:$U$5,BK$2,0))*(TimeStep)*'Composition Moles'!$C73</f>
        <v>0</v>
      </c>
      <c r="BL61" s="19">
        <f ca="1">SUMPRODUCT(ReactionRateK4!$F83:$V83*OFFSET(ReactionStoich!$E$5:$U$5,BL$2,0))*(TimeStep)*'Composition Moles'!$C73</f>
        <v>0</v>
      </c>
      <c r="BM61" s="19">
        <f ca="1">SUMPRODUCT(ReactionRateK4!$F83:$V83*OFFSET(ReactionStoich!$E$5:$U$5,BM$2,0))*(TimeStep)*'Composition Moles'!$C73</f>
        <v>0</v>
      </c>
      <c r="BN61" s="19">
        <f ca="1">SUMPRODUCT(ReactionRateK4!$F83:$V83*OFFSET(ReactionStoich!$E$5:$U$5,BN$2,0))*(TimeStep)*'Composition Moles'!$C73</f>
        <v>0</v>
      </c>
      <c r="BO61" s="19">
        <f ca="1">SUMPRODUCT(ReactionRateK4!$F83:$V83*OFFSET(ReactionStoich!$E$5:$U$5,BO$2,0))*(TimeStep)*'Composition Moles'!$C73</f>
        <v>0</v>
      </c>
      <c r="BP61" s="19">
        <f ca="1">SUMPRODUCT(ReactionRateK4!$F83:$V83*OFFSET(ReactionStoich!$E$5:$U$5,BP$2,0))*(TimeStep)*'Composition Moles'!$C73</f>
        <v>0</v>
      </c>
      <c r="BQ61" s="19">
        <f ca="1">SUMPRODUCT(ReactionRateK4!$F83:$V83*OFFSET(ReactionStoich!$E$5:$U$5,BQ$2,0))*(TimeStep)*'Composition Moles'!$C73</f>
        <v>0</v>
      </c>
      <c r="BR61" s="19">
        <f ca="1">SUMPRODUCT(ReactionRateK4!$F83:$V83*OFFSET(ReactionStoich!$E$5:$U$5,BR$2,0))*(TimeStep)*'Composition Moles'!$C73</f>
        <v>0</v>
      </c>
      <c r="BS61" s="19">
        <f ca="1">SUMPRODUCT(ReactionRateK4!$F83:$V83*OFFSET(ReactionStoich!$E$5:$U$5,BS$2,0))*(TimeStep)*'Composition Moles'!$C73</f>
        <v>0</v>
      </c>
      <c r="BT61" s="19">
        <f ca="1">SUMPRODUCT(ReactionRateK4!$F83:$V83*OFFSET(ReactionStoich!$E$5:$U$5,BT$2,0))*(TimeStep)*'Composition Moles'!$C73</f>
        <v>0</v>
      </c>
      <c r="BU61" s="19">
        <f ca="1">SUMPRODUCT(ReactionRateK4!$F83:$V83*OFFSET(ReactionStoich!$E$5:$U$5,BU$2,0))*(TimeStep)*'Composition Moles'!$C73</f>
        <v>0</v>
      </c>
      <c r="BV61" s="19">
        <f ca="1">SUMPRODUCT(ReactionRateK4!$F83:$V83*OFFSET(ReactionStoich!$E$5:$U$5,BV$2,0))*(TimeStep)*'Composition Moles'!$C73</f>
        <v>0</v>
      </c>
      <c r="BW61" s="19">
        <f ca="1">SUMPRODUCT(ReactionRateK4!$F83:$V83*OFFSET(ReactionStoich!$E$5:$U$5,BW$2,0))*(TimeStep)*'Composition Moles'!$C73</f>
        <v>0</v>
      </c>
    </row>
    <row r="62" spans="1:75">
      <c r="A62">
        <f>ReactionRateK1!A84</f>
        <v>2.5999999999999988</v>
      </c>
      <c r="B62" s="20">
        <f t="shared" ca="1" si="5"/>
        <v>-10307.264832231431</v>
      </c>
      <c r="C62" s="20">
        <f ca="1">'Composition Moles'!BZ74</f>
        <v>144133.35321179795</v>
      </c>
      <c r="D62" s="26">
        <f t="shared" ca="1" si="6"/>
        <v>7.1512003311858946E-2</v>
      </c>
      <c r="F62" s="19">
        <f ca="1">SUMPRODUCT(ReactionRateK4!$F84:$V84*OFFSET(ReactionStoich!$E$5:$U$5,F$2,0))*(TimeStep)*'Composition Moles'!$C74</f>
        <v>-0.31346377312271317</v>
      </c>
      <c r="G62" s="19">
        <f ca="1">SUMPRODUCT(ReactionRateK4!$F84:$V84*OFFSET(ReactionStoich!$E$5:$U$5,G$2,0))*(TimeStep)*'Composition Moles'!$C74</f>
        <v>0</v>
      </c>
      <c r="H62" s="19">
        <f ca="1">SUMPRODUCT(ReactionRateK4!$F84:$V84*OFFSET(ReactionStoich!$E$5:$U$5,H$2,0))*(TimeStep)*'Composition Moles'!$C74</f>
        <v>0.30769425205357925</v>
      </c>
      <c r="I62" s="19">
        <f ca="1">SUMPRODUCT(ReactionRateK4!$F84:$V84*OFFSET(ReactionStoich!$E$5:$U$5,I$2,0))*(TimeStep)*'Composition Moles'!$C74</f>
        <v>5.7695210691339448E-3</v>
      </c>
      <c r="J62" s="19">
        <f ca="1">SUMPRODUCT(ReactionRateK4!$F84:$V84*OFFSET(ReactionStoich!$E$5:$U$5,J$2,0))*(TimeStep)*'Composition Moles'!$C74</f>
        <v>0</v>
      </c>
      <c r="K62" s="19">
        <f ca="1">SUMPRODUCT(ReactionRateK4!$F84:$V84*OFFSET(ReactionStoich!$E$5:$U$5,K$2,0))*(TimeStep)*'Composition Moles'!$C74</f>
        <v>0</v>
      </c>
      <c r="L62" s="19">
        <f ca="1">SUMPRODUCT(ReactionRateK4!$F84:$V84*OFFSET(ReactionStoich!$E$5:$U$5,L$2,0))*(TimeStep)*'Composition Moles'!$C74</f>
        <v>0</v>
      </c>
      <c r="M62" s="19">
        <f ca="1">SUMPRODUCT(ReactionRateK4!$F84:$V84*OFFSET(ReactionStoich!$E$5:$U$5,M$2,0))*(TimeStep)*'Composition Moles'!$C74</f>
        <v>0</v>
      </c>
      <c r="N62" s="19">
        <f ca="1">SUMPRODUCT(ReactionRateK4!$F84:$V84*OFFSET(ReactionStoich!$E$5:$U$5,N$2,0))*(TimeStep)*'Composition Moles'!$C74</f>
        <v>0</v>
      </c>
      <c r="O62" s="19">
        <f ca="1">SUMPRODUCT(ReactionRateK4!$F84:$V84*OFFSET(ReactionStoich!$E$5:$U$5,O$2,0))*(TimeStep)*'Composition Moles'!$C74</f>
        <v>0</v>
      </c>
      <c r="P62" s="19">
        <f ca="1">SUMPRODUCT(ReactionRateK4!$F84:$V84*OFFSET(ReactionStoich!$E$5:$U$5,P$2,0))*(TimeStep)*'Composition Moles'!$C74</f>
        <v>0</v>
      </c>
      <c r="Q62" s="19">
        <f ca="1">SUMPRODUCT(ReactionRateK4!$F84:$V84*OFFSET(ReactionStoich!$E$5:$U$5,Q$2,0))*(TimeStep)*'Composition Moles'!$C74</f>
        <v>0</v>
      </c>
      <c r="R62" s="19">
        <f ca="1">SUMPRODUCT(ReactionRateK4!$F84:$V84*OFFSET(ReactionStoich!$E$5:$U$5,R$2,0))*(TimeStep)*'Composition Moles'!$C74</f>
        <v>0</v>
      </c>
      <c r="S62" s="19">
        <f ca="1">SUMPRODUCT(ReactionRateK4!$F84:$V84*OFFSET(ReactionStoich!$E$5:$U$5,S$2,0))*(TimeStep)*'Composition Moles'!$C74</f>
        <v>4.9433865094694047</v>
      </c>
      <c r="T62" s="19">
        <f ca="1">SUMPRODUCT(ReactionRateK4!$F84:$V84*OFFSET(ReactionStoich!$E$5:$U$5,T$2,0))*(TimeStep)*'Composition Moles'!$C74</f>
        <v>0</v>
      </c>
      <c r="U62" s="19">
        <f ca="1">SUMPRODUCT(ReactionRateK4!$F84:$V84*OFFSET(ReactionStoich!$E$5:$U$5,U$2,0))*(TimeStep)*'Composition Moles'!$C74</f>
        <v>0</v>
      </c>
      <c r="V62" s="19">
        <f ca="1">SUMPRODUCT(ReactionRateK4!$F84:$V84*OFFSET(ReactionStoich!$E$5:$U$5,V$2,0))*(TimeStep)*'Composition Moles'!$C74</f>
        <v>0</v>
      </c>
      <c r="W62" s="19">
        <f ca="1">SUMPRODUCT(ReactionRateK4!$F84:$V84*OFFSET(ReactionStoich!$E$5:$U$5,W$2,0))*(TimeStep)*'Composition Moles'!$C74</f>
        <v>0</v>
      </c>
      <c r="X62" s="19">
        <f ca="1">SUMPRODUCT(ReactionRateK4!$F84:$V84*OFFSET(ReactionStoich!$E$5:$U$5,X$2,0))*(TimeStep)*'Composition Moles'!$C74</f>
        <v>0</v>
      </c>
      <c r="Y62" s="19">
        <f ca="1">SUMPRODUCT(ReactionRateK4!$F84:$V84*OFFSET(ReactionStoich!$E$5:$U$5,Y$2,0))*(TimeStep)*'Composition Moles'!$C74</f>
        <v>-11.491848804848113</v>
      </c>
      <c r="Z62" s="19">
        <f ca="1">SUMPRODUCT(ReactionRateK4!$F84:$V84*OFFSET(ReactionStoich!$E$5:$U$5,Z$2,0))*(TimeStep)*'Composition Moles'!$C74</f>
        <v>0</v>
      </c>
      <c r="AA62" s="19">
        <f ca="1">SUMPRODUCT(ReactionRateK4!$F84:$V84*OFFSET(ReactionStoich!$E$5:$U$5,AA$2,0))*(TimeStep)*'Composition Moles'!$C74</f>
        <v>0</v>
      </c>
      <c r="AB62" s="19">
        <f ca="1">SUMPRODUCT(ReactionRateK4!$F84:$V84*OFFSET(ReactionStoich!$E$5:$U$5,AB$2,0))*(TimeStep)*'Composition Moles'!$C74</f>
        <v>0</v>
      </c>
      <c r="AC62" s="19">
        <f ca="1">SUMPRODUCT(ReactionRateK4!$F84:$V84*OFFSET(ReactionStoich!$E$5:$U$5,AC$2,0))*(TimeStep)*'Composition Moles'!$C74</f>
        <v>0</v>
      </c>
      <c r="AD62" s="19">
        <f ca="1">SUMPRODUCT(ReactionRateK4!$F84:$V84*OFFSET(ReactionStoich!$E$5:$U$5,AD$2,0))*(TimeStep)*'Composition Moles'!$C74</f>
        <v>0</v>
      </c>
      <c r="AE62" s="19">
        <f ca="1">SUMPRODUCT(ReactionRateK4!$F84:$V84*OFFSET(ReactionStoich!$E$5:$U$5,AE$2,0))*(TimeStep)*'Composition Moles'!$C74</f>
        <v>0</v>
      </c>
      <c r="AF62" s="19">
        <f ca="1">SUMPRODUCT(ReactionRateK4!$F84:$V84*OFFSET(ReactionStoich!$E$5:$U$5,AF$2,0))*(TimeStep)*'Composition Moles'!$C74</f>
        <v>0</v>
      </c>
      <c r="AG62" s="19">
        <f ca="1">SUMPRODUCT(ReactionRateK4!$F84:$V84*OFFSET(ReactionStoich!$E$5:$U$5,AG$2,0))*(TimeStep)*'Composition Moles'!$C74</f>
        <v>-3.6686397261546086E-2</v>
      </c>
      <c r="AH62" s="19">
        <f ca="1">SUMPRODUCT(ReactionRateK4!$F84:$V84*OFFSET(ReactionStoich!$E$5:$U$5,AH$2,0))*(TimeStep)*'Composition Moles'!$C74</f>
        <v>0.73874555666320163</v>
      </c>
      <c r="AI62" s="19">
        <f ca="1">SUMPRODUCT(ReactionRateK4!$F84:$V84*OFFSET(ReactionStoich!$E$5:$U$5,AI$2,0))*(TimeStep)*'Composition Moles'!$C74</f>
        <v>6.0925949520843385</v>
      </c>
      <c r="AJ62" s="19">
        <f ca="1">SUMPRODUCT(ReactionRateK4!$F84:$V84*OFFSET(ReactionStoich!$E$5:$U$5,AJ$2,0))*(TimeStep)*'Composition Moles'!$C74</f>
        <v>1.9915810371165794</v>
      </c>
      <c r="AK62" s="19">
        <f ca="1">SUMPRODUCT(ReactionRateK4!$F84:$V84*OFFSET(ReactionStoich!$E$5:$U$5,AK$2,0))*(TimeStep)*'Composition Moles'!$C74</f>
        <v>0</v>
      </c>
      <c r="AL62" s="19">
        <f ca="1">SUMPRODUCT(ReactionRateK4!$F84:$V84*OFFSET(ReactionStoich!$E$5:$U$5,AL$2,0))*(TimeStep)*'Composition Moles'!$C74</f>
        <v>0</v>
      </c>
      <c r="AM62" s="19">
        <f ca="1">SUMPRODUCT(ReactionRateK4!$F84:$V84*OFFSET(ReactionStoich!$E$5:$U$5,AM$2,0))*(TimeStep)*'Composition Moles'!$C74</f>
        <v>0</v>
      </c>
      <c r="AN62" s="19">
        <f ca="1">SUMPRODUCT(ReactionRateK4!$F84:$V84*OFFSET(ReactionStoich!$E$5:$U$5,AN$2,0))*(TimeStep)*'Composition Moles'!$C74</f>
        <v>0</v>
      </c>
      <c r="AO62" s="19">
        <f ca="1">SUMPRODUCT(ReactionRateK4!$F84:$V84*OFFSET(ReactionStoich!$E$5:$U$5,AO$2,0))*(TimeStep)*'Composition Moles'!$C74</f>
        <v>-5.7695210691339448E-3</v>
      </c>
      <c r="AP62" s="19">
        <f ca="1">SUMPRODUCT(ReactionRateK4!$F84:$V84*OFFSET(ReactionStoich!$E$5:$U$5,AP$2,0))*(TimeStep)*'Composition Moles'!$C74</f>
        <v>-0.3032088867662201</v>
      </c>
      <c r="AQ62" s="19">
        <f ca="1">SUMPRODUCT(ReactionRateK4!$F84:$V84*OFFSET(ReactionStoich!$E$5:$U$5,AQ$2,0))*(TimeStep)*'Composition Moles'!$C74</f>
        <v>0</v>
      </c>
      <c r="AR62" s="19">
        <f ca="1">SUMPRODUCT(ReactionRateK4!$F84:$V84*OFFSET(ReactionStoich!$E$5:$U$5,AR$2,0))*(TimeStep)*'Composition Moles'!$C74</f>
        <v>0</v>
      </c>
      <c r="AS62" s="19">
        <f ca="1">SUMPRODUCT(ReactionRateK4!$F84:$V84*OFFSET(ReactionStoich!$E$5:$U$5,AS$2,0))*(TimeStep)*'Composition Moles'!$C74</f>
        <v>-0.64293148179617021</v>
      </c>
      <c r="AT62" s="19">
        <f ca="1">SUMPRODUCT(ReactionRateK4!$F84:$V84*OFFSET(ReactionStoich!$E$5:$U$5,AT$2,0))*(TimeStep)*'Composition Moles'!$C74</f>
        <v>-0.64293148179617021</v>
      </c>
      <c r="AU62" s="19">
        <f ca="1">SUMPRODUCT(ReactionRateK4!$F84:$V84*OFFSET(ReactionStoich!$E$5:$U$5,AU$2,0))*(TimeStep)*'Composition Moles'!$C74</f>
        <v>-0.64293148179617021</v>
      </c>
      <c r="AV62" s="19">
        <f ca="1">SUMPRODUCT(ReactionRateK4!$F84:$V84*OFFSET(ReactionStoich!$E$5:$U$5,AV$2,0))*(TimeStep)*'Composition Moles'!$C74</f>
        <v>0</v>
      </c>
      <c r="AW62" s="19">
        <f ca="1">SUMPRODUCT(ReactionRateK4!$F84:$V84*OFFSET(ReactionStoich!$E$5:$U$5,AW$2,0))*(TimeStep)*'Composition Moles'!$C74</f>
        <v>0</v>
      </c>
      <c r="AX62" s="19">
        <f ca="1">SUMPRODUCT(ReactionRateK4!$F84:$V84*OFFSET(ReactionStoich!$E$5:$U$5,AX$2,0))*(TimeStep)*'Composition Moles'!$C74</f>
        <v>0</v>
      </c>
      <c r="AY62" s="19">
        <f ca="1">SUMPRODUCT(ReactionRateK4!$F84:$V84*OFFSET(ReactionStoich!$E$5:$U$5,AY$2,0))*(TimeStep)*'Composition Moles'!$C74</f>
        <v>0</v>
      </c>
      <c r="AZ62" s="19">
        <f ca="1">SUMPRODUCT(ReactionRateK4!$F84:$V84*OFFSET(ReactionStoich!$E$5:$U$5,AZ$2,0))*(TimeStep)*'Composition Moles'!$C74</f>
        <v>0</v>
      </c>
      <c r="BA62" s="19">
        <f ca="1">SUMPRODUCT(ReactionRateK4!$F84:$V84*OFFSET(ReactionStoich!$E$5:$U$5,BA$2,0))*(TimeStep)*'Composition Moles'!$C74</f>
        <v>0</v>
      </c>
      <c r="BB62" s="19">
        <f ca="1">SUMPRODUCT(ReactionRateK4!$F84:$V84*OFFSET(ReactionStoich!$E$5:$U$5,BB$2,0))*(TimeStep)*'Composition Moles'!$C74</f>
        <v>0</v>
      </c>
      <c r="BC62" s="19">
        <f ca="1">SUMPRODUCT(ReactionRateK4!$F84:$V84*OFFSET(ReactionStoich!$E$5:$U$5,BC$2,0))*(TimeStep)*'Composition Moles'!$C74</f>
        <v>0</v>
      </c>
      <c r="BD62" s="19">
        <f ca="1">SUMPRODUCT(ReactionRateK4!$F84:$V84*OFFSET(ReactionStoich!$E$5:$U$5,BD$2,0))*(TimeStep)*'Composition Moles'!$C74</f>
        <v>0</v>
      </c>
      <c r="BE62" s="19">
        <f ca="1">SUMPRODUCT(ReactionRateK4!$F84:$V84*OFFSET(ReactionStoich!$E$5:$U$5,BE$2,0))*(TimeStep)*'Composition Moles'!$C74</f>
        <v>0</v>
      </c>
      <c r="BF62" s="19">
        <f ca="1">SUMPRODUCT(ReactionRateK4!$F84:$V84*OFFSET(ReactionStoich!$E$5:$U$5,BF$2,0))*(TimeStep)*'Composition Moles'!$C74</f>
        <v>0</v>
      </c>
      <c r="BG62" s="19">
        <f ca="1">SUMPRODUCT(ReactionRateK4!$F84:$V84*OFFSET(ReactionStoich!$E$5:$U$5,BG$2,0))*(TimeStep)*'Composition Moles'!$C74</f>
        <v>0</v>
      </c>
      <c r="BH62" s="19">
        <f ca="1">SUMPRODUCT(ReactionRateK4!$F84:$V84*OFFSET(ReactionStoich!$E$5:$U$5,BH$2,0))*(TimeStep)*'Composition Moles'!$C74</f>
        <v>0</v>
      </c>
      <c r="BI62" s="19">
        <f ca="1">SUMPRODUCT(ReactionRateK4!$F84:$V84*OFFSET(ReactionStoich!$E$5:$U$5,BI$2,0))*(TimeStep)*'Composition Moles'!$C74</f>
        <v>0</v>
      </c>
      <c r="BJ62" s="19">
        <f ca="1">SUMPRODUCT(ReactionRateK4!$F84:$V84*OFFSET(ReactionStoich!$E$5:$U$5,BJ$2,0))*(TimeStep)*'Composition Moles'!$C74</f>
        <v>0</v>
      </c>
      <c r="BK62" s="19">
        <f ca="1">SUMPRODUCT(ReactionRateK4!$F84:$V84*OFFSET(ReactionStoich!$E$5:$U$5,BK$2,0))*(TimeStep)*'Composition Moles'!$C74</f>
        <v>0</v>
      </c>
      <c r="BL62" s="19">
        <f ca="1">SUMPRODUCT(ReactionRateK4!$F84:$V84*OFFSET(ReactionStoich!$E$5:$U$5,BL$2,0))*(TimeStep)*'Composition Moles'!$C74</f>
        <v>0</v>
      </c>
      <c r="BM62" s="19">
        <f ca="1">SUMPRODUCT(ReactionRateK4!$F84:$V84*OFFSET(ReactionStoich!$E$5:$U$5,BM$2,0))*(TimeStep)*'Composition Moles'!$C74</f>
        <v>0</v>
      </c>
      <c r="BN62" s="19">
        <f ca="1">SUMPRODUCT(ReactionRateK4!$F84:$V84*OFFSET(ReactionStoich!$E$5:$U$5,BN$2,0))*(TimeStep)*'Composition Moles'!$C74</f>
        <v>0</v>
      </c>
      <c r="BO62" s="19">
        <f ca="1">SUMPRODUCT(ReactionRateK4!$F84:$V84*OFFSET(ReactionStoich!$E$5:$U$5,BO$2,0))*(TimeStep)*'Composition Moles'!$C74</f>
        <v>0</v>
      </c>
      <c r="BP62" s="19">
        <f ca="1">SUMPRODUCT(ReactionRateK4!$F84:$V84*OFFSET(ReactionStoich!$E$5:$U$5,BP$2,0))*(TimeStep)*'Composition Moles'!$C74</f>
        <v>0</v>
      </c>
      <c r="BQ62" s="19">
        <f ca="1">SUMPRODUCT(ReactionRateK4!$F84:$V84*OFFSET(ReactionStoich!$E$5:$U$5,BQ$2,0))*(TimeStep)*'Composition Moles'!$C74</f>
        <v>0</v>
      </c>
      <c r="BR62" s="19">
        <f ca="1">SUMPRODUCT(ReactionRateK4!$F84:$V84*OFFSET(ReactionStoich!$E$5:$U$5,BR$2,0))*(TimeStep)*'Composition Moles'!$C74</f>
        <v>0</v>
      </c>
      <c r="BS62" s="19">
        <f ca="1">SUMPRODUCT(ReactionRateK4!$F84:$V84*OFFSET(ReactionStoich!$E$5:$U$5,BS$2,0))*(TimeStep)*'Composition Moles'!$C74</f>
        <v>0</v>
      </c>
      <c r="BT62" s="19">
        <f ca="1">SUMPRODUCT(ReactionRateK4!$F84:$V84*OFFSET(ReactionStoich!$E$5:$U$5,BT$2,0))*(TimeStep)*'Composition Moles'!$C74</f>
        <v>0</v>
      </c>
      <c r="BU62" s="19">
        <f ca="1">SUMPRODUCT(ReactionRateK4!$F84:$V84*OFFSET(ReactionStoich!$E$5:$U$5,BU$2,0))*(TimeStep)*'Composition Moles'!$C74</f>
        <v>0</v>
      </c>
      <c r="BV62" s="19">
        <f ca="1">SUMPRODUCT(ReactionRateK4!$F84:$V84*OFFSET(ReactionStoich!$E$5:$U$5,BV$2,0))*(TimeStep)*'Composition Moles'!$C74</f>
        <v>0</v>
      </c>
      <c r="BW62" s="19">
        <f ca="1">SUMPRODUCT(ReactionRateK4!$F84:$V84*OFFSET(ReactionStoich!$E$5:$U$5,BW$2,0))*(TimeStep)*'Composition Moles'!$C74</f>
        <v>0</v>
      </c>
    </row>
    <row r="63" spans="1:75">
      <c r="A63">
        <f>ReactionRateK1!A85</f>
        <v>2.6499999999999986</v>
      </c>
      <c r="B63" s="20">
        <f t="shared" ca="1" si="5"/>
        <v>-9717.9325586558916</v>
      </c>
      <c r="C63" s="20">
        <f ca="1">'Composition Moles'!BZ75</f>
        <v>144142.60129371699</v>
      </c>
      <c r="D63" s="26">
        <f t="shared" ca="1" si="6"/>
        <v>6.7418878745318475E-2</v>
      </c>
      <c r="F63" s="19">
        <f ca="1">SUMPRODUCT(ReactionRateK4!$F85:$V85*OFFSET(ReactionStoich!$E$5:$U$5,F$2,0))*(TimeStep)*'Composition Moles'!$C75</f>
        <v>-0.29313988684770614</v>
      </c>
      <c r="G63" s="19">
        <f ca="1">SUMPRODUCT(ReactionRateK4!$F85:$V85*OFFSET(ReactionStoich!$E$5:$U$5,G$2,0))*(TimeStep)*'Composition Moles'!$C75</f>
        <v>0</v>
      </c>
      <c r="H63" s="19">
        <f ca="1">SUMPRODUCT(ReactionRateK4!$F85:$V85*OFFSET(ReactionStoich!$E$5:$U$5,H$2,0))*(TimeStep)*'Composition Moles'!$C75</f>
        <v>0.28791405867044628</v>
      </c>
      <c r="I63" s="19">
        <f ca="1">SUMPRODUCT(ReactionRateK4!$F85:$V85*OFFSET(ReactionStoich!$E$5:$U$5,I$2,0))*(TimeStep)*'Composition Moles'!$C75</f>
        <v>5.2258281772598874E-3</v>
      </c>
      <c r="J63" s="19">
        <f ca="1">SUMPRODUCT(ReactionRateK4!$F85:$V85*OFFSET(ReactionStoich!$E$5:$U$5,J$2,0))*(TimeStep)*'Composition Moles'!$C75</f>
        <v>0</v>
      </c>
      <c r="K63" s="19">
        <f ca="1">SUMPRODUCT(ReactionRateK4!$F85:$V85*OFFSET(ReactionStoich!$E$5:$U$5,K$2,0))*(TimeStep)*'Composition Moles'!$C75</f>
        <v>0</v>
      </c>
      <c r="L63" s="19">
        <f ca="1">SUMPRODUCT(ReactionRateK4!$F85:$V85*OFFSET(ReactionStoich!$E$5:$U$5,L$2,0))*(TimeStep)*'Composition Moles'!$C75</f>
        <v>0</v>
      </c>
      <c r="M63" s="19">
        <f ca="1">SUMPRODUCT(ReactionRateK4!$F85:$V85*OFFSET(ReactionStoich!$E$5:$U$5,M$2,0))*(TimeStep)*'Composition Moles'!$C75</f>
        <v>0</v>
      </c>
      <c r="N63" s="19">
        <f ca="1">SUMPRODUCT(ReactionRateK4!$F85:$V85*OFFSET(ReactionStoich!$E$5:$U$5,N$2,0))*(TimeStep)*'Composition Moles'!$C75</f>
        <v>0</v>
      </c>
      <c r="O63" s="19">
        <f ca="1">SUMPRODUCT(ReactionRateK4!$F85:$V85*OFFSET(ReactionStoich!$E$5:$U$5,O$2,0))*(TimeStep)*'Composition Moles'!$C75</f>
        <v>0</v>
      </c>
      <c r="P63" s="19">
        <f ca="1">SUMPRODUCT(ReactionRateK4!$F85:$V85*OFFSET(ReactionStoich!$E$5:$U$5,P$2,0))*(TimeStep)*'Composition Moles'!$C75</f>
        <v>0</v>
      </c>
      <c r="Q63" s="19">
        <f ca="1">SUMPRODUCT(ReactionRateK4!$F85:$V85*OFFSET(ReactionStoich!$E$5:$U$5,Q$2,0))*(TimeStep)*'Composition Moles'!$C75</f>
        <v>0</v>
      </c>
      <c r="R63" s="19">
        <f ca="1">SUMPRODUCT(ReactionRateK4!$F85:$V85*OFFSET(ReactionStoich!$E$5:$U$5,R$2,0))*(TimeStep)*'Composition Moles'!$C75</f>
        <v>0</v>
      </c>
      <c r="S63" s="19">
        <f ca="1">SUMPRODUCT(ReactionRateK4!$F85:$V85*OFFSET(ReactionStoich!$E$5:$U$5,S$2,0))*(TimeStep)*'Composition Moles'!$C75</f>
        <v>4.8487368452377586</v>
      </c>
      <c r="T63" s="19">
        <f ca="1">SUMPRODUCT(ReactionRateK4!$F85:$V85*OFFSET(ReactionStoich!$E$5:$U$5,T$2,0))*(TimeStep)*'Composition Moles'!$C75</f>
        <v>0</v>
      </c>
      <c r="U63" s="19">
        <f ca="1">SUMPRODUCT(ReactionRateK4!$F85:$V85*OFFSET(ReactionStoich!$E$5:$U$5,U$2,0))*(TimeStep)*'Composition Moles'!$C75</f>
        <v>0</v>
      </c>
      <c r="V63" s="19">
        <f ca="1">SUMPRODUCT(ReactionRateK4!$F85:$V85*OFFSET(ReactionStoich!$E$5:$U$5,V$2,0))*(TimeStep)*'Composition Moles'!$C75</f>
        <v>0</v>
      </c>
      <c r="W63" s="19">
        <f ca="1">SUMPRODUCT(ReactionRateK4!$F85:$V85*OFFSET(ReactionStoich!$E$5:$U$5,W$2,0))*(TimeStep)*'Composition Moles'!$C75</f>
        <v>0</v>
      </c>
      <c r="X63" s="19">
        <f ca="1">SUMPRODUCT(ReactionRateK4!$F85:$V85*OFFSET(ReactionStoich!$E$5:$U$5,X$2,0))*(TimeStep)*'Composition Moles'!$C75</f>
        <v>0</v>
      </c>
      <c r="Y63" s="19">
        <f ca="1">SUMPRODUCT(ReactionRateK4!$F85:$V85*OFFSET(ReactionStoich!$E$5:$U$5,Y$2,0))*(TimeStep)*'Composition Moles'!$C75</f>
        <v>-11.287289305614001</v>
      </c>
      <c r="Z63" s="19">
        <f ca="1">SUMPRODUCT(ReactionRateK4!$F85:$V85*OFFSET(ReactionStoich!$E$5:$U$5,Z$2,0))*(TimeStep)*'Composition Moles'!$C75</f>
        <v>0</v>
      </c>
      <c r="AA63" s="19">
        <f ca="1">SUMPRODUCT(ReactionRateK4!$F85:$V85*OFFSET(ReactionStoich!$E$5:$U$5,AA$2,0))*(TimeStep)*'Composition Moles'!$C75</f>
        <v>0</v>
      </c>
      <c r="AB63" s="19">
        <f ca="1">SUMPRODUCT(ReactionRateK4!$F85:$V85*OFFSET(ReactionStoich!$E$5:$U$5,AB$2,0))*(TimeStep)*'Composition Moles'!$C75</f>
        <v>0</v>
      </c>
      <c r="AC63" s="19">
        <f ca="1">SUMPRODUCT(ReactionRateK4!$F85:$V85*OFFSET(ReactionStoich!$E$5:$U$5,AC$2,0))*(TimeStep)*'Composition Moles'!$C75</f>
        <v>0</v>
      </c>
      <c r="AD63" s="19">
        <f ca="1">SUMPRODUCT(ReactionRateK4!$F85:$V85*OFFSET(ReactionStoich!$E$5:$U$5,AD$2,0))*(TimeStep)*'Composition Moles'!$C75</f>
        <v>0</v>
      </c>
      <c r="AE63" s="19">
        <f ca="1">SUMPRODUCT(ReactionRateK4!$F85:$V85*OFFSET(ReactionStoich!$E$5:$U$5,AE$2,0))*(TimeStep)*'Composition Moles'!$C75</f>
        <v>0</v>
      </c>
      <c r="AF63" s="19">
        <f ca="1">SUMPRODUCT(ReactionRateK4!$F85:$V85*OFFSET(ReactionStoich!$E$5:$U$5,AF$2,0))*(TimeStep)*'Composition Moles'!$C75</f>
        <v>0</v>
      </c>
      <c r="AG63" s="19">
        <f ca="1">SUMPRODUCT(ReactionRateK4!$F85:$V85*OFFSET(ReactionStoich!$E$5:$U$5,AG$2,0))*(TimeStep)*'Composition Moles'!$C75</f>
        <v>-3.5620182898373799E-2</v>
      </c>
      <c r="AH63" s="19">
        <f ca="1">SUMPRODUCT(ReactionRateK4!$F85:$V85*OFFSET(ReactionStoich!$E$5:$U$5,AH$2,0))*(TimeStep)*'Composition Moles'!$C75</f>
        <v>0.62909827414357766</v>
      </c>
      <c r="AI63" s="19">
        <f ca="1">SUMPRODUCT(ReactionRateK4!$F85:$V85*OFFSET(ReactionStoich!$E$5:$U$5,AI$2,0))*(TimeStep)*'Composition Moles'!$C75</f>
        <v>6.0727801843640545</v>
      </c>
      <c r="AJ63" s="19">
        <f ca="1">SUMPRODUCT(ReactionRateK4!$F85:$V85*OFFSET(ReactionStoich!$E$5:$U$5,AJ$2,0))*(TimeStep)*'Composition Moles'!$C75</f>
        <v>1.9536154017781382</v>
      </c>
      <c r="AK63" s="19">
        <f ca="1">SUMPRODUCT(ReactionRateK4!$F85:$V85*OFFSET(ReactionStoich!$E$5:$U$5,AK$2,0))*(TimeStep)*'Composition Moles'!$C75</f>
        <v>0</v>
      </c>
      <c r="AL63" s="19">
        <f ca="1">SUMPRODUCT(ReactionRateK4!$F85:$V85*OFFSET(ReactionStoich!$E$5:$U$5,AL$2,0))*(TimeStep)*'Composition Moles'!$C75</f>
        <v>0</v>
      </c>
      <c r="AM63" s="19">
        <f ca="1">SUMPRODUCT(ReactionRateK4!$F85:$V85*OFFSET(ReactionStoich!$E$5:$U$5,AM$2,0))*(TimeStep)*'Composition Moles'!$C75</f>
        <v>0</v>
      </c>
      <c r="AN63" s="19">
        <f ca="1">SUMPRODUCT(ReactionRateK4!$F85:$V85*OFFSET(ReactionStoich!$E$5:$U$5,AN$2,0))*(TimeStep)*'Composition Moles'!$C75</f>
        <v>0</v>
      </c>
      <c r="AO63" s="19">
        <f ca="1">SUMPRODUCT(ReactionRateK4!$F85:$V85*OFFSET(ReactionStoich!$E$5:$U$5,AO$2,0))*(TimeStep)*'Composition Moles'!$C75</f>
        <v>-5.2258281772598874E-3</v>
      </c>
      <c r="AP63" s="19">
        <f ca="1">SUMPRODUCT(ReactionRateK4!$F85:$V85*OFFSET(ReactionStoich!$E$5:$U$5,AP$2,0))*(TimeStep)*'Composition Moles'!$C75</f>
        <v>-0.28458378734399364</v>
      </c>
      <c r="AQ63" s="19">
        <f ca="1">SUMPRODUCT(ReactionRateK4!$F85:$V85*OFFSET(ReactionStoich!$E$5:$U$5,AQ$2,0))*(TimeStep)*'Composition Moles'!$C75</f>
        <v>0</v>
      </c>
      <c r="AR63" s="19">
        <f ca="1">SUMPRODUCT(ReactionRateK4!$F85:$V85*OFFSET(ReactionStoich!$E$5:$U$5,AR$2,0))*(TimeStep)*'Composition Moles'!$C75</f>
        <v>0</v>
      </c>
      <c r="AS63" s="19">
        <f ca="1">SUMPRODUCT(ReactionRateK4!$F85:$V85*OFFSET(ReactionStoich!$E$5:$U$5,AS$2,0))*(TimeStep)*'Composition Moles'!$C75</f>
        <v>-0.63050386716330065</v>
      </c>
      <c r="AT63" s="19">
        <f ca="1">SUMPRODUCT(ReactionRateK4!$F85:$V85*OFFSET(ReactionStoich!$E$5:$U$5,AT$2,0))*(TimeStep)*'Composition Moles'!$C75</f>
        <v>-0.63050386716330065</v>
      </c>
      <c r="AU63" s="19">
        <f ca="1">SUMPRODUCT(ReactionRateK4!$F85:$V85*OFFSET(ReactionStoich!$E$5:$U$5,AU$2,0))*(TimeStep)*'Composition Moles'!$C75</f>
        <v>-0.63050386716330065</v>
      </c>
      <c r="AV63" s="19">
        <f ca="1">SUMPRODUCT(ReactionRateK4!$F85:$V85*OFFSET(ReactionStoich!$E$5:$U$5,AV$2,0))*(TimeStep)*'Composition Moles'!$C75</f>
        <v>0</v>
      </c>
      <c r="AW63" s="19">
        <f ca="1">SUMPRODUCT(ReactionRateK4!$F85:$V85*OFFSET(ReactionStoich!$E$5:$U$5,AW$2,0))*(TimeStep)*'Composition Moles'!$C75</f>
        <v>0</v>
      </c>
      <c r="AX63" s="19">
        <f ca="1">SUMPRODUCT(ReactionRateK4!$F85:$V85*OFFSET(ReactionStoich!$E$5:$U$5,AX$2,0))*(TimeStep)*'Composition Moles'!$C75</f>
        <v>0</v>
      </c>
      <c r="AY63" s="19">
        <f ca="1">SUMPRODUCT(ReactionRateK4!$F85:$V85*OFFSET(ReactionStoich!$E$5:$U$5,AY$2,0))*(TimeStep)*'Composition Moles'!$C75</f>
        <v>0</v>
      </c>
      <c r="AZ63" s="19">
        <f ca="1">SUMPRODUCT(ReactionRateK4!$F85:$V85*OFFSET(ReactionStoich!$E$5:$U$5,AZ$2,0))*(TimeStep)*'Composition Moles'!$C75</f>
        <v>0</v>
      </c>
      <c r="BA63" s="19">
        <f ca="1">SUMPRODUCT(ReactionRateK4!$F85:$V85*OFFSET(ReactionStoich!$E$5:$U$5,BA$2,0))*(TimeStep)*'Composition Moles'!$C75</f>
        <v>0</v>
      </c>
      <c r="BB63" s="19">
        <f ca="1">SUMPRODUCT(ReactionRateK4!$F85:$V85*OFFSET(ReactionStoich!$E$5:$U$5,BB$2,0))*(TimeStep)*'Composition Moles'!$C75</f>
        <v>0</v>
      </c>
      <c r="BC63" s="19">
        <f ca="1">SUMPRODUCT(ReactionRateK4!$F85:$V85*OFFSET(ReactionStoich!$E$5:$U$5,BC$2,0))*(TimeStep)*'Composition Moles'!$C75</f>
        <v>0</v>
      </c>
      <c r="BD63" s="19">
        <f ca="1">SUMPRODUCT(ReactionRateK4!$F85:$V85*OFFSET(ReactionStoich!$E$5:$U$5,BD$2,0))*(TimeStep)*'Composition Moles'!$C75</f>
        <v>0</v>
      </c>
      <c r="BE63" s="19">
        <f ca="1">SUMPRODUCT(ReactionRateK4!$F85:$V85*OFFSET(ReactionStoich!$E$5:$U$5,BE$2,0))*(TimeStep)*'Composition Moles'!$C75</f>
        <v>0</v>
      </c>
      <c r="BF63" s="19">
        <f ca="1">SUMPRODUCT(ReactionRateK4!$F85:$V85*OFFSET(ReactionStoich!$E$5:$U$5,BF$2,0))*(TimeStep)*'Composition Moles'!$C75</f>
        <v>0</v>
      </c>
      <c r="BG63" s="19">
        <f ca="1">SUMPRODUCT(ReactionRateK4!$F85:$V85*OFFSET(ReactionStoich!$E$5:$U$5,BG$2,0))*(TimeStep)*'Composition Moles'!$C75</f>
        <v>0</v>
      </c>
      <c r="BH63" s="19">
        <f ca="1">SUMPRODUCT(ReactionRateK4!$F85:$V85*OFFSET(ReactionStoich!$E$5:$U$5,BH$2,0))*(TimeStep)*'Composition Moles'!$C75</f>
        <v>0</v>
      </c>
      <c r="BI63" s="19">
        <f ca="1">SUMPRODUCT(ReactionRateK4!$F85:$V85*OFFSET(ReactionStoich!$E$5:$U$5,BI$2,0))*(TimeStep)*'Composition Moles'!$C75</f>
        <v>0</v>
      </c>
      <c r="BJ63" s="19">
        <f ca="1">SUMPRODUCT(ReactionRateK4!$F85:$V85*OFFSET(ReactionStoich!$E$5:$U$5,BJ$2,0))*(TimeStep)*'Composition Moles'!$C75</f>
        <v>0</v>
      </c>
      <c r="BK63" s="19">
        <f ca="1">SUMPRODUCT(ReactionRateK4!$F85:$V85*OFFSET(ReactionStoich!$E$5:$U$5,BK$2,0))*(TimeStep)*'Composition Moles'!$C75</f>
        <v>0</v>
      </c>
      <c r="BL63" s="19">
        <f ca="1">SUMPRODUCT(ReactionRateK4!$F85:$V85*OFFSET(ReactionStoich!$E$5:$U$5,BL$2,0))*(TimeStep)*'Composition Moles'!$C75</f>
        <v>0</v>
      </c>
      <c r="BM63" s="19">
        <f ca="1">SUMPRODUCT(ReactionRateK4!$F85:$V85*OFFSET(ReactionStoich!$E$5:$U$5,BM$2,0))*(TimeStep)*'Composition Moles'!$C75</f>
        <v>0</v>
      </c>
      <c r="BN63" s="19">
        <f ca="1">SUMPRODUCT(ReactionRateK4!$F85:$V85*OFFSET(ReactionStoich!$E$5:$U$5,BN$2,0))*(TimeStep)*'Composition Moles'!$C75</f>
        <v>0</v>
      </c>
      <c r="BO63" s="19">
        <f ca="1">SUMPRODUCT(ReactionRateK4!$F85:$V85*OFFSET(ReactionStoich!$E$5:$U$5,BO$2,0))*(TimeStep)*'Composition Moles'!$C75</f>
        <v>0</v>
      </c>
      <c r="BP63" s="19">
        <f ca="1">SUMPRODUCT(ReactionRateK4!$F85:$V85*OFFSET(ReactionStoich!$E$5:$U$5,BP$2,0))*(TimeStep)*'Composition Moles'!$C75</f>
        <v>0</v>
      </c>
      <c r="BQ63" s="19">
        <f ca="1">SUMPRODUCT(ReactionRateK4!$F85:$V85*OFFSET(ReactionStoich!$E$5:$U$5,BQ$2,0))*(TimeStep)*'Composition Moles'!$C75</f>
        <v>0</v>
      </c>
      <c r="BR63" s="19">
        <f ca="1">SUMPRODUCT(ReactionRateK4!$F85:$V85*OFFSET(ReactionStoich!$E$5:$U$5,BR$2,0))*(TimeStep)*'Composition Moles'!$C75</f>
        <v>0</v>
      </c>
      <c r="BS63" s="19">
        <f ca="1">SUMPRODUCT(ReactionRateK4!$F85:$V85*OFFSET(ReactionStoich!$E$5:$U$5,BS$2,0))*(TimeStep)*'Composition Moles'!$C75</f>
        <v>0</v>
      </c>
      <c r="BT63" s="19">
        <f ca="1">SUMPRODUCT(ReactionRateK4!$F85:$V85*OFFSET(ReactionStoich!$E$5:$U$5,BT$2,0))*(TimeStep)*'Composition Moles'!$C75</f>
        <v>0</v>
      </c>
      <c r="BU63" s="19">
        <f ca="1">SUMPRODUCT(ReactionRateK4!$F85:$V85*OFFSET(ReactionStoich!$E$5:$U$5,BU$2,0))*(TimeStep)*'Composition Moles'!$C75</f>
        <v>0</v>
      </c>
      <c r="BV63" s="19">
        <f ca="1">SUMPRODUCT(ReactionRateK4!$F85:$V85*OFFSET(ReactionStoich!$E$5:$U$5,BV$2,0))*(TimeStep)*'Composition Moles'!$C75</f>
        <v>0</v>
      </c>
      <c r="BW63" s="19">
        <f ca="1">SUMPRODUCT(ReactionRateK4!$F85:$V85*OFFSET(ReactionStoich!$E$5:$U$5,BW$2,0))*(TimeStep)*'Composition Moles'!$C75</f>
        <v>0</v>
      </c>
    </row>
    <row r="64" spans="1:75">
      <c r="A64">
        <f>ReactionRateK1!A86</f>
        <v>2.6999999999999984</v>
      </c>
      <c r="B64" s="20">
        <f t="shared" ca="1" si="5"/>
        <v>-9166.7393600939395</v>
      </c>
      <c r="C64" s="20">
        <f ca="1">'Composition Moles'!BZ76</f>
        <v>144151.49063369757</v>
      </c>
      <c r="D64" s="26">
        <f t="shared" ca="1" si="6"/>
        <v>6.3591013313816377E-2</v>
      </c>
      <c r="F64" s="19">
        <f ca="1">SUMPRODUCT(ReactionRateK4!$F86:$V86*OFFSET(ReactionStoich!$E$5:$U$5,F$2,0))*(TimeStep)*'Composition Moles'!$C76</f>
        <v>-0.27412228960813745</v>
      </c>
      <c r="G64" s="19">
        <f ca="1">SUMPRODUCT(ReactionRateK4!$F86:$V86*OFFSET(ReactionStoich!$E$5:$U$5,G$2,0))*(TimeStep)*'Composition Moles'!$C76</f>
        <v>0</v>
      </c>
      <c r="H64" s="19">
        <f ca="1">SUMPRODUCT(ReactionRateK4!$F86:$V86*OFFSET(ReactionStoich!$E$5:$U$5,H$2,0))*(TimeStep)*'Composition Moles'!$C76</f>
        <v>0.26938806851878538</v>
      </c>
      <c r="I64" s="19">
        <f ca="1">SUMPRODUCT(ReactionRateK4!$F86:$V86*OFFSET(ReactionStoich!$E$5:$U$5,I$2,0))*(TimeStep)*'Composition Moles'!$C76</f>
        <v>4.7342210893520477E-3</v>
      </c>
      <c r="J64" s="19">
        <f ca="1">SUMPRODUCT(ReactionRateK4!$F86:$V86*OFFSET(ReactionStoich!$E$5:$U$5,J$2,0))*(TimeStep)*'Composition Moles'!$C76</f>
        <v>0</v>
      </c>
      <c r="K64" s="19">
        <f ca="1">SUMPRODUCT(ReactionRateK4!$F86:$V86*OFFSET(ReactionStoich!$E$5:$U$5,K$2,0))*(TimeStep)*'Composition Moles'!$C76</f>
        <v>0</v>
      </c>
      <c r="L64" s="19">
        <f ca="1">SUMPRODUCT(ReactionRateK4!$F86:$V86*OFFSET(ReactionStoich!$E$5:$U$5,L$2,0))*(TimeStep)*'Composition Moles'!$C76</f>
        <v>0</v>
      </c>
      <c r="M64" s="19">
        <f ca="1">SUMPRODUCT(ReactionRateK4!$F86:$V86*OFFSET(ReactionStoich!$E$5:$U$5,M$2,0))*(TimeStep)*'Composition Moles'!$C76</f>
        <v>0</v>
      </c>
      <c r="N64" s="19">
        <f ca="1">SUMPRODUCT(ReactionRateK4!$F86:$V86*OFFSET(ReactionStoich!$E$5:$U$5,N$2,0))*(TimeStep)*'Composition Moles'!$C76</f>
        <v>0</v>
      </c>
      <c r="O64" s="19">
        <f ca="1">SUMPRODUCT(ReactionRateK4!$F86:$V86*OFFSET(ReactionStoich!$E$5:$U$5,O$2,0))*(TimeStep)*'Composition Moles'!$C76</f>
        <v>0</v>
      </c>
      <c r="P64" s="19">
        <f ca="1">SUMPRODUCT(ReactionRateK4!$F86:$V86*OFFSET(ReactionStoich!$E$5:$U$5,P$2,0))*(TimeStep)*'Composition Moles'!$C76</f>
        <v>0</v>
      </c>
      <c r="Q64" s="19">
        <f ca="1">SUMPRODUCT(ReactionRateK4!$F86:$V86*OFFSET(ReactionStoich!$E$5:$U$5,Q$2,0))*(TimeStep)*'Composition Moles'!$C76</f>
        <v>0</v>
      </c>
      <c r="R64" s="19">
        <f ca="1">SUMPRODUCT(ReactionRateK4!$F86:$V86*OFFSET(ReactionStoich!$E$5:$U$5,R$2,0))*(TimeStep)*'Composition Moles'!$C76</f>
        <v>0</v>
      </c>
      <c r="S64" s="19">
        <f ca="1">SUMPRODUCT(ReactionRateK4!$F86:$V86*OFFSET(ReactionStoich!$E$5:$U$5,S$2,0))*(TimeStep)*'Composition Moles'!$C76</f>
        <v>4.7554097257236752</v>
      </c>
      <c r="T64" s="19">
        <f ca="1">SUMPRODUCT(ReactionRateK4!$F86:$V86*OFFSET(ReactionStoich!$E$5:$U$5,T$2,0))*(TimeStep)*'Composition Moles'!$C76</f>
        <v>0</v>
      </c>
      <c r="U64" s="19">
        <f ca="1">SUMPRODUCT(ReactionRateK4!$F86:$V86*OFFSET(ReactionStoich!$E$5:$U$5,U$2,0))*(TimeStep)*'Composition Moles'!$C76</f>
        <v>0</v>
      </c>
      <c r="V64" s="19">
        <f ca="1">SUMPRODUCT(ReactionRateK4!$F86:$V86*OFFSET(ReactionStoich!$E$5:$U$5,V$2,0))*(TimeStep)*'Composition Moles'!$C76</f>
        <v>0</v>
      </c>
      <c r="W64" s="19">
        <f ca="1">SUMPRODUCT(ReactionRateK4!$F86:$V86*OFFSET(ReactionStoich!$E$5:$U$5,W$2,0))*(TimeStep)*'Composition Moles'!$C76</f>
        <v>0</v>
      </c>
      <c r="X64" s="19">
        <f ca="1">SUMPRODUCT(ReactionRateK4!$F86:$V86*OFFSET(ReactionStoich!$E$5:$U$5,X$2,0))*(TimeStep)*'Composition Moles'!$C76</f>
        <v>0</v>
      </c>
      <c r="Y64" s="19">
        <f ca="1">SUMPRODUCT(ReactionRateK4!$F86:$V86*OFFSET(ReactionStoich!$E$5:$U$5,Y$2,0))*(TimeStep)*'Composition Moles'!$C76</f>
        <v>-11.084836237334049</v>
      </c>
      <c r="Z64" s="19">
        <f ca="1">SUMPRODUCT(ReactionRateK4!$F86:$V86*OFFSET(ReactionStoich!$E$5:$U$5,Z$2,0))*(TimeStep)*'Composition Moles'!$C76</f>
        <v>0</v>
      </c>
      <c r="AA64" s="19">
        <f ca="1">SUMPRODUCT(ReactionRateK4!$F86:$V86*OFFSET(ReactionStoich!$E$5:$U$5,AA$2,0))*(TimeStep)*'Composition Moles'!$C76</f>
        <v>0</v>
      </c>
      <c r="AB64" s="19">
        <f ca="1">SUMPRODUCT(ReactionRateK4!$F86:$V86*OFFSET(ReactionStoich!$E$5:$U$5,AB$2,0))*(TimeStep)*'Composition Moles'!$C76</f>
        <v>0</v>
      </c>
      <c r="AC64" s="19">
        <f ca="1">SUMPRODUCT(ReactionRateK4!$F86:$V86*OFFSET(ReactionStoich!$E$5:$U$5,AC$2,0))*(TimeStep)*'Composition Moles'!$C76</f>
        <v>0</v>
      </c>
      <c r="AD64" s="19">
        <f ca="1">SUMPRODUCT(ReactionRateK4!$F86:$V86*OFFSET(ReactionStoich!$E$5:$U$5,AD$2,0))*(TimeStep)*'Composition Moles'!$C76</f>
        <v>0</v>
      </c>
      <c r="AE64" s="19">
        <f ca="1">SUMPRODUCT(ReactionRateK4!$F86:$V86*OFFSET(ReactionStoich!$E$5:$U$5,AE$2,0))*(TimeStep)*'Composition Moles'!$C76</f>
        <v>0</v>
      </c>
      <c r="AF64" s="19">
        <f ca="1">SUMPRODUCT(ReactionRateK4!$F86:$V86*OFFSET(ReactionStoich!$E$5:$U$5,AF$2,0))*(TimeStep)*'Composition Moles'!$C76</f>
        <v>0</v>
      </c>
      <c r="AG64" s="19">
        <f ca="1">SUMPRODUCT(ReactionRateK4!$F86:$V86*OFFSET(ReactionStoich!$E$5:$U$5,AG$2,0))*(TimeStep)*'Composition Moles'!$C76</f>
        <v>-3.4549723363176001E-2</v>
      </c>
      <c r="AH64" s="19">
        <f ca="1">SUMPRODUCT(ReactionRateK4!$F86:$V86*OFFSET(ReactionStoich!$E$5:$U$5,AH$2,0))*(TimeStep)*'Composition Moles'!$C76</f>
        <v>0.52396269550883157</v>
      </c>
      <c r="AI64" s="19">
        <f ca="1">SUMPRODUCT(ReactionRateK4!$F86:$V86*OFFSET(ReactionStoich!$E$5:$U$5,AI$2,0))*(TimeStep)*'Composition Moles'!$C76</f>
        <v>6.0508891045992703</v>
      </c>
      <c r="AJ64" s="19">
        <f ca="1">SUMPRODUCT(ReactionRateK4!$F86:$V86*OFFSET(ReactionStoich!$E$5:$U$5,AJ$2,0))*(TimeStep)*'Composition Moles'!$C76</f>
        <v>1.9161200210577711</v>
      </c>
      <c r="AK64" s="19">
        <f ca="1">SUMPRODUCT(ReactionRateK4!$F86:$V86*OFFSET(ReactionStoich!$E$5:$U$5,AK$2,0))*(TimeStep)*'Composition Moles'!$C76</f>
        <v>0</v>
      </c>
      <c r="AL64" s="19">
        <f ca="1">SUMPRODUCT(ReactionRateK4!$F86:$V86*OFFSET(ReactionStoich!$E$5:$U$5,AL$2,0))*(TimeStep)*'Composition Moles'!$C76</f>
        <v>0</v>
      </c>
      <c r="AM64" s="19">
        <f ca="1">SUMPRODUCT(ReactionRateK4!$F86:$V86*OFFSET(ReactionStoich!$E$5:$U$5,AM$2,0))*(TimeStep)*'Composition Moles'!$C76</f>
        <v>0</v>
      </c>
      <c r="AN64" s="19">
        <f ca="1">SUMPRODUCT(ReactionRateK4!$F86:$V86*OFFSET(ReactionStoich!$E$5:$U$5,AN$2,0))*(TimeStep)*'Composition Moles'!$C76</f>
        <v>0</v>
      </c>
      <c r="AO64" s="19">
        <f ca="1">SUMPRODUCT(ReactionRateK4!$F86:$V86*OFFSET(ReactionStoich!$E$5:$U$5,AO$2,0))*(TimeStep)*'Composition Moles'!$C76</f>
        <v>-4.7342210893520477E-3</v>
      </c>
      <c r="AP64" s="19">
        <f ca="1">SUMPRODUCT(ReactionRateK4!$F86:$V86*OFFSET(ReactionStoich!$E$5:$U$5,AP$2,0))*(TimeStep)*'Composition Moles'!$C76</f>
        <v>-0.26702438751553004</v>
      </c>
      <c r="AQ64" s="19">
        <f ca="1">SUMPRODUCT(ReactionRateK4!$F86:$V86*OFFSET(ReactionStoich!$E$5:$U$5,AQ$2,0))*(TimeStep)*'Composition Moles'!$C76</f>
        <v>0</v>
      </c>
      <c r="AR64" s="19">
        <f ca="1">SUMPRODUCT(ReactionRateK4!$F86:$V86*OFFSET(ReactionStoich!$E$5:$U$5,AR$2,0))*(TimeStep)*'Composition Moles'!$C76</f>
        <v>0</v>
      </c>
      <c r="AS64" s="19">
        <f ca="1">SUMPRODUCT(ReactionRateK4!$F86:$V86*OFFSET(ReactionStoich!$E$5:$U$5,AS$2,0))*(TimeStep)*'Composition Moles'!$C76</f>
        <v>-0.61841232586248085</v>
      </c>
      <c r="AT64" s="19">
        <f ca="1">SUMPRODUCT(ReactionRateK4!$F86:$V86*OFFSET(ReactionStoich!$E$5:$U$5,AT$2,0))*(TimeStep)*'Composition Moles'!$C76</f>
        <v>-0.61841232586248085</v>
      </c>
      <c r="AU64" s="19">
        <f ca="1">SUMPRODUCT(ReactionRateK4!$F86:$V86*OFFSET(ReactionStoich!$E$5:$U$5,AU$2,0))*(TimeStep)*'Composition Moles'!$C76</f>
        <v>-0.61841232586248085</v>
      </c>
      <c r="AV64" s="19">
        <f ca="1">SUMPRODUCT(ReactionRateK4!$F86:$V86*OFFSET(ReactionStoich!$E$5:$U$5,AV$2,0))*(TimeStep)*'Composition Moles'!$C76</f>
        <v>0</v>
      </c>
      <c r="AW64" s="19">
        <f ca="1">SUMPRODUCT(ReactionRateK4!$F86:$V86*OFFSET(ReactionStoich!$E$5:$U$5,AW$2,0))*(TimeStep)*'Composition Moles'!$C76</f>
        <v>0</v>
      </c>
      <c r="AX64" s="19">
        <f ca="1">SUMPRODUCT(ReactionRateK4!$F86:$V86*OFFSET(ReactionStoich!$E$5:$U$5,AX$2,0))*(TimeStep)*'Composition Moles'!$C76</f>
        <v>0</v>
      </c>
      <c r="AY64" s="19">
        <f ca="1">SUMPRODUCT(ReactionRateK4!$F86:$V86*OFFSET(ReactionStoich!$E$5:$U$5,AY$2,0))*(TimeStep)*'Composition Moles'!$C76</f>
        <v>0</v>
      </c>
      <c r="AZ64" s="19">
        <f ca="1">SUMPRODUCT(ReactionRateK4!$F86:$V86*OFFSET(ReactionStoich!$E$5:$U$5,AZ$2,0))*(TimeStep)*'Composition Moles'!$C76</f>
        <v>0</v>
      </c>
      <c r="BA64" s="19">
        <f ca="1">SUMPRODUCT(ReactionRateK4!$F86:$V86*OFFSET(ReactionStoich!$E$5:$U$5,BA$2,0))*(TimeStep)*'Composition Moles'!$C76</f>
        <v>0</v>
      </c>
      <c r="BB64" s="19">
        <f ca="1">SUMPRODUCT(ReactionRateK4!$F86:$V86*OFFSET(ReactionStoich!$E$5:$U$5,BB$2,0))*(TimeStep)*'Composition Moles'!$C76</f>
        <v>0</v>
      </c>
      <c r="BC64" s="19">
        <f ca="1">SUMPRODUCT(ReactionRateK4!$F86:$V86*OFFSET(ReactionStoich!$E$5:$U$5,BC$2,0))*(TimeStep)*'Composition Moles'!$C76</f>
        <v>0</v>
      </c>
      <c r="BD64" s="19">
        <f ca="1">SUMPRODUCT(ReactionRateK4!$F86:$V86*OFFSET(ReactionStoich!$E$5:$U$5,BD$2,0))*(TimeStep)*'Composition Moles'!$C76</f>
        <v>0</v>
      </c>
      <c r="BE64" s="19">
        <f ca="1">SUMPRODUCT(ReactionRateK4!$F86:$V86*OFFSET(ReactionStoich!$E$5:$U$5,BE$2,0))*(TimeStep)*'Composition Moles'!$C76</f>
        <v>0</v>
      </c>
      <c r="BF64" s="19">
        <f ca="1">SUMPRODUCT(ReactionRateK4!$F86:$V86*OFFSET(ReactionStoich!$E$5:$U$5,BF$2,0))*(TimeStep)*'Composition Moles'!$C76</f>
        <v>0</v>
      </c>
      <c r="BG64" s="19">
        <f ca="1">SUMPRODUCT(ReactionRateK4!$F86:$V86*OFFSET(ReactionStoich!$E$5:$U$5,BG$2,0))*(TimeStep)*'Composition Moles'!$C76</f>
        <v>0</v>
      </c>
      <c r="BH64" s="19">
        <f ca="1">SUMPRODUCT(ReactionRateK4!$F86:$V86*OFFSET(ReactionStoich!$E$5:$U$5,BH$2,0))*(TimeStep)*'Composition Moles'!$C76</f>
        <v>0</v>
      </c>
      <c r="BI64" s="19">
        <f ca="1">SUMPRODUCT(ReactionRateK4!$F86:$V86*OFFSET(ReactionStoich!$E$5:$U$5,BI$2,0))*(TimeStep)*'Composition Moles'!$C76</f>
        <v>0</v>
      </c>
      <c r="BJ64" s="19">
        <f ca="1">SUMPRODUCT(ReactionRateK4!$F86:$V86*OFFSET(ReactionStoich!$E$5:$U$5,BJ$2,0))*(TimeStep)*'Composition Moles'!$C76</f>
        <v>0</v>
      </c>
      <c r="BK64" s="19">
        <f ca="1">SUMPRODUCT(ReactionRateK4!$F86:$V86*OFFSET(ReactionStoich!$E$5:$U$5,BK$2,0))*(TimeStep)*'Composition Moles'!$C76</f>
        <v>0</v>
      </c>
      <c r="BL64" s="19">
        <f ca="1">SUMPRODUCT(ReactionRateK4!$F86:$V86*OFFSET(ReactionStoich!$E$5:$U$5,BL$2,0))*(TimeStep)*'Composition Moles'!$C76</f>
        <v>0</v>
      </c>
      <c r="BM64" s="19">
        <f ca="1">SUMPRODUCT(ReactionRateK4!$F86:$V86*OFFSET(ReactionStoich!$E$5:$U$5,BM$2,0))*(TimeStep)*'Composition Moles'!$C76</f>
        <v>0</v>
      </c>
      <c r="BN64" s="19">
        <f ca="1">SUMPRODUCT(ReactionRateK4!$F86:$V86*OFFSET(ReactionStoich!$E$5:$U$5,BN$2,0))*(TimeStep)*'Composition Moles'!$C76</f>
        <v>0</v>
      </c>
      <c r="BO64" s="19">
        <f ca="1">SUMPRODUCT(ReactionRateK4!$F86:$V86*OFFSET(ReactionStoich!$E$5:$U$5,BO$2,0))*(TimeStep)*'Composition Moles'!$C76</f>
        <v>0</v>
      </c>
      <c r="BP64" s="19">
        <f ca="1">SUMPRODUCT(ReactionRateK4!$F86:$V86*OFFSET(ReactionStoich!$E$5:$U$5,BP$2,0))*(TimeStep)*'Composition Moles'!$C76</f>
        <v>0</v>
      </c>
      <c r="BQ64" s="19">
        <f ca="1">SUMPRODUCT(ReactionRateK4!$F86:$V86*OFFSET(ReactionStoich!$E$5:$U$5,BQ$2,0))*(TimeStep)*'Composition Moles'!$C76</f>
        <v>0</v>
      </c>
      <c r="BR64" s="19">
        <f ca="1">SUMPRODUCT(ReactionRateK4!$F86:$V86*OFFSET(ReactionStoich!$E$5:$U$5,BR$2,0))*(TimeStep)*'Composition Moles'!$C76</f>
        <v>0</v>
      </c>
      <c r="BS64" s="19">
        <f ca="1">SUMPRODUCT(ReactionRateK4!$F86:$V86*OFFSET(ReactionStoich!$E$5:$U$5,BS$2,0))*(TimeStep)*'Composition Moles'!$C76</f>
        <v>0</v>
      </c>
      <c r="BT64" s="19">
        <f ca="1">SUMPRODUCT(ReactionRateK4!$F86:$V86*OFFSET(ReactionStoich!$E$5:$U$5,BT$2,0))*(TimeStep)*'Composition Moles'!$C76</f>
        <v>0</v>
      </c>
      <c r="BU64" s="19">
        <f ca="1">SUMPRODUCT(ReactionRateK4!$F86:$V86*OFFSET(ReactionStoich!$E$5:$U$5,BU$2,0))*(TimeStep)*'Composition Moles'!$C76</f>
        <v>0</v>
      </c>
      <c r="BV64" s="19">
        <f ca="1">SUMPRODUCT(ReactionRateK4!$F86:$V86*OFFSET(ReactionStoich!$E$5:$U$5,BV$2,0))*(TimeStep)*'Composition Moles'!$C76</f>
        <v>0</v>
      </c>
      <c r="BW64" s="19">
        <f ca="1">SUMPRODUCT(ReactionRateK4!$F86:$V86*OFFSET(ReactionStoich!$E$5:$U$5,BW$2,0))*(TimeStep)*'Composition Moles'!$C76</f>
        <v>0</v>
      </c>
    </row>
    <row r="65" spans="1:75">
      <c r="A65">
        <f>ReactionRateK1!A87</f>
        <v>2.7499999999999982</v>
      </c>
      <c r="B65" s="20">
        <f t="shared" ca="1" si="5"/>
        <v>-8651.498935674048</v>
      </c>
      <c r="C65" s="20">
        <f ca="1">'Composition Moles'!BZ77</f>
        <v>144160.01919674434</v>
      </c>
      <c r="D65" s="26">
        <f t="shared" ca="1" si="6"/>
        <v>6.0013164425753843E-2</v>
      </c>
      <c r="F65" s="19">
        <f ca="1">SUMPRODUCT(ReactionRateK4!$F87:$V87*OFFSET(ReactionStoich!$E$5:$U$5,F$2,0))*(TimeStep)*'Composition Moles'!$C77</f>
        <v>-0.25632905783868432</v>
      </c>
      <c r="G65" s="19">
        <f ca="1">SUMPRODUCT(ReactionRateK4!$F87:$V87*OFFSET(ReactionStoich!$E$5:$U$5,G$2,0))*(TimeStep)*'Composition Moles'!$C77</f>
        <v>0</v>
      </c>
      <c r="H65" s="19">
        <f ca="1">SUMPRODUCT(ReactionRateK4!$F87:$V87*OFFSET(ReactionStoich!$E$5:$U$5,H$2,0))*(TimeStep)*'Composition Moles'!$C77</f>
        <v>0.25203947557658563</v>
      </c>
      <c r="I65" s="19">
        <f ca="1">SUMPRODUCT(ReactionRateK4!$F87:$V87*OFFSET(ReactionStoich!$E$5:$U$5,I$2,0))*(TimeStep)*'Composition Moles'!$C77</f>
        <v>4.289582262098645E-3</v>
      </c>
      <c r="J65" s="19">
        <f ca="1">SUMPRODUCT(ReactionRateK4!$F87:$V87*OFFSET(ReactionStoich!$E$5:$U$5,J$2,0))*(TimeStep)*'Composition Moles'!$C77</f>
        <v>0</v>
      </c>
      <c r="K65" s="19">
        <f ca="1">SUMPRODUCT(ReactionRateK4!$F87:$V87*OFFSET(ReactionStoich!$E$5:$U$5,K$2,0))*(TimeStep)*'Composition Moles'!$C77</f>
        <v>0</v>
      </c>
      <c r="L65" s="19">
        <f ca="1">SUMPRODUCT(ReactionRateK4!$F87:$V87*OFFSET(ReactionStoich!$E$5:$U$5,L$2,0))*(TimeStep)*'Composition Moles'!$C77</f>
        <v>0</v>
      </c>
      <c r="M65" s="19">
        <f ca="1">SUMPRODUCT(ReactionRateK4!$F87:$V87*OFFSET(ReactionStoich!$E$5:$U$5,M$2,0))*(TimeStep)*'Composition Moles'!$C77</f>
        <v>0</v>
      </c>
      <c r="N65" s="19">
        <f ca="1">SUMPRODUCT(ReactionRateK4!$F87:$V87*OFFSET(ReactionStoich!$E$5:$U$5,N$2,0))*(TimeStep)*'Composition Moles'!$C77</f>
        <v>0</v>
      </c>
      <c r="O65" s="19">
        <f ca="1">SUMPRODUCT(ReactionRateK4!$F87:$V87*OFFSET(ReactionStoich!$E$5:$U$5,O$2,0))*(TimeStep)*'Composition Moles'!$C77</f>
        <v>0</v>
      </c>
      <c r="P65" s="19">
        <f ca="1">SUMPRODUCT(ReactionRateK4!$F87:$V87*OFFSET(ReactionStoich!$E$5:$U$5,P$2,0))*(TimeStep)*'Composition Moles'!$C77</f>
        <v>0</v>
      </c>
      <c r="Q65" s="19">
        <f ca="1">SUMPRODUCT(ReactionRateK4!$F87:$V87*OFFSET(ReactionStoich!$E$5:$U$5,Q$2,0))*(TimeStep)*'Composition Moles'!$C77</f>
        <v>0</v>
      </c>
      <c r="R65" s="19">
        <f ca="1">SUMPRODUCT(ReactionRateK4!$F87:$V87*OFFSET(ReactionStoich!$E$5:$U$5,R$2,0))*(TimeStep)*'Composition Moles'!$C77</f>
        <v>0</v>
      </c>
      <c r="S65" s="19">
        <f ca="1">SUMPRODUCT(ReactionRateK4!$F87:$V87*OFFSET(ReactionStoich!$E$5:$U$5,S$2,0))*(TimeStep)*'Composition Moles'!$C77</f>
        <v>4.6633513201566554</v>
      </c>
      <c r="T65" s="19">
        <f ca="1">SUMPRODUCT(ReactionRateK4!$F87:$V87*OFFSET(ReactionStoich!$E$5:$U$5,T$2,0))*(TimeStep)*'Composition Moles'!$C77</f>
        <v>0</v>
      </c>
      <c r="U65" s="19">
        <f ca="1">SUMPRODUCT(ReactionRateK4!$F87:$V87*OFFSET(ReactionStoich!$E$5:$U$5,U$2,0))*(TimeStep)*'Composition Moles'!$C77</f>
        <v>0</v>
      </c>
      <c r="V65" s="19">
        <f ca="1">SUMPRODUCT(ReactionRateK4!$F87:$V87*OFFSET(ReactionStoich!$E$5:$U$5,V$2,0))*(TimeStep)*'Composition Moles'!$C77</f>
        <v>0</v>
      </c>
      <c r="W65" s="19">
        <f ca="1">SUMPRODUCT(ReactionRateK4!$F87:$V87*OFFSET(ReactionStoich!$E$5:$U$5,W$2,0))*(TimeStep)*'Composition Moles'!$C77</f>
        <v>0</v>
      </c>
      <c r="X65" s="19">
        <f ca="1">SUMPRODUCT(ReactionRateK4!$F87:$V87*OFFSET(ReactionStoich!$E$5:$U$5,X$2,0))*(TimeStep)*'Composition Moles'!$C77</f>
        <v>0</v>
      </c>
      <c r="Y65" s="19">
        <f ca="1">SUMPRODUCT(ReactionRateK4!$F87:$V87*OFFSET(ReactionStoich!$E$5:$U$5,Y$2,0))*(TimeStep)*'Composition Moles'!$C77</f>
        <v>-10.884462472383428</v>
      </c>
      <c r="Z65" s="19">
        <f ca="1">SUMPRODUCT(ReactionRateK4!$F87:$V87*OFFSET(ReactionStoich!$E$5:$U$5,Z$2,0))*(TimeStep)*'Composition Moles'!$C77</f>
        <v>0</v>
      </c>
      <c r="AA65" s="19">
        <f ca="1">SUMPRODUCT(ReactionRateK4!$F87:$V87*OFFSET(ReactionStoich!$E$5:$U$5,AA$2,0))*(TimeStep)*'Composition Moles'!$C77</f>
        <v>0</v>
      </c>
      <c r="AB65" s="19">
        <f ca="1">SUMPRODUCT(ReactionRateK4!$F87:$V87*OFFSET(ReactionStoich!$E$5:$U$5,AB$2,0))*(TimeStep)*'Composition Moles'!$C77</f>
        <v>0</v>
      </c>
      <c r="AC65" s="19">
        <f ca="1">SUMPRODUCT(ReactionRateK4!$F87:$V87*OFFSET(ReactionStoich!$E$5:$U$5,AC$2,0))*(TimeStep)*'Composition Moles'!$C77</f>
        <v>0</v>
      </c>
      <c r="AD65" s="19">
        <f ca="1">SUMPRODUCT(ReactionRateK4!$F87:$V87*OFFSET(ReactionStoich!$E$5:$U$5,AD$2,0))*(TimeStep)*'Composition Moles'!$C77</f>
        <v>0</v>
      </c>
      <c r="AE65" s="19">
        <f ca="1">SUMPRODUCT(ReactionRateK4!$F87:$V87*OFFSET(ReactionStoich!$E$5:$U$5,AE$2,0))*(TimeStep)*'Composition Moles'!$C77</f>
        <v>0</v>
      </c>
      <c r="AF65" s="19">
        <f ca="1">SUMPRODUCT(ReactionRateK4!$F87:$V87*OFFSET(ReactionStoich!$E$5:$U$5,AF$2,0))*(TimeStep)*'Composition Moles'!$C77</f>
        <v>0</v>
      </c>
      <c r="AG65" s="19">
        <f ca="1">SUMPRODUCT(ReactionRateK4!$F87:$V87*OFFSET(ReactionStoich!$E$5:$U$5,AG$2,0))*(TimeStep)*'Composition Moles'!$C77</f>
        <v>-3.3482475863621713E-2</v>
      </c>
      <c r="AH65" s="19">
        <f ca="1">SUMPRODUCT(ReactionRateK4!$F87:$V87*OFFSET(ReactionStoich!$E$5:$U$5,AH$2,0))*(TimeStep)*'Composition Moles'!$C77</f>
        <v>0.42319647088809326</v>
      </c>
      <c r="AI65" s="19">
        <f ca="1">SUMPRODUCT(ReactionRateK4!$F87:$V87*OFFSET(ReactionStoich!$E$5:$U$5,AI$2,0))*(TimeStep)*'Composition Moles'!$C77</f>
        <v>6.0270116151389841</v>
      </c>
      <c r="AJ65" s="19">
        <f ca="1">SUMPRODUCT(ReactionRateK4!$F87:$V87*OFFSET(ReactionStoich!$E$5:$U$5,AJ$2,0))*(TimeStep)*'Composition Moles'!$C77</f>
        <v>1.8790930720728984</v>
      </c>
      <c r="AK65" s="19">
        <f ca="1">SUMPRODUCT(ReactionRateK4!$F87:$V87*OFFSET(ReactionStoich!$E$5:$U$5,AK$2,0))*(TimeStep)*'Composition Moles'!$C77</f>
        <v>0</v>
      </c>
      <c r="AL65" s="19">
        <f ca="1">SUMPRODUCT(ReactionRateK4!$F87:$V87*OFFSET(ReactionStoich!$E$5:$U$5,AL$2,0))*(TimeStep)*'Composition Moles'!$C77</f>
        <v>0</v>
      </c>
      <c r="AM65" s="19">
        <f ca="1">SUMPRODUCT(ReactionRateK4!$F87:$V87*OFFSET(ReactionStoich!$E$5:$U$5,AM$2,0))*(TimeStep)*'Composition Moles'!$C77</f>
        <v>0</v>
      </c>
      <c r="AN65" s="19">
        <f ca="1">SUMPRODUCT(ReactionRateK4!$F87:$V87*OFFSET(ReactionStoich!$E$5:$U$5,AN$2,0))*(TimeStep)*'Composition Moles'!$C77</f>
        <v>0</v>
      </c>
      <c r="AO65" s="19">
        <f ca="1">SUMPRODUCT(ReactionRateK4!$F87:$V87*OFFSET(ReactionStoich!$E$5:$U$5,AO$2,0))*(TimeStep)*'Composition Moles'!$C77</f>
        <v>-4.289582262098645E-3</v>
      </c>
      <c r="AP65" s="19">
        <f ca="1">SUMPRODUCT(ReactionRateK4!$F87:$V87*OFFSET(ReactionStoich!$E$5:$U$5,AP$2,0))*(TimeStep)*'Composition Moles'!$C77</f>
        <v>-0.25047949248612861</v>
      </c>
      <c r="AQ65" s="19">
        <f ca="1">SUMPRODUCT(ReactionRateK4!$F87:$V87*OFFSET(ReactionStoich!$E$5:$U$5,AQ$2,0))*(TimeStep)*'Composition Moles'!$C77</f>
        <v>0</v>
      </c>
      <c r="AR65" s="19">
        <f ca="1">SUMPRODUCT(ReactionRateK4!$F87:$V87*OFFSET(ReactionStoich!$E$5:$U$5,AR$2,0))*(TimeStep)*'Composition Moles'!$C77</f>
        <v>0</v>
      </c>
      <c r="AS65" s="19">
        <f ca="1">SUMPRODUCT(ReactionRateK4!$F87:$V87*OFFSET(ReactionStoich!$E$5:$U$5,AS$2,0))*(TimeStep)*'Composition Moles'!$C77</f>
        <v>-0.60664615175378533</v>
      </c>
      <c r="AT65" s="19">
        <f ca="1">SUMPRODUCT(ReactionRateK4!$F87:$V87*OFFSET(ReactionStoich!$E$5:$U$5,AT$2,0))*(TimeStep)*'Composition Moles'!$C77</f>
        <v>-0.60664615175378533</v>
      </c>
      <c r="AU65" s="19">
        <f ca="1">SUMPRODUCT(ReactionRateK4!$F87:$V87*OFFSET(ReactionStoich!$E$5:$U$5,AU$2,0))*(TimeStep)*'Composition Moles'!$C77</f>
        <v>-0.60664615175378533</v>
      </c>
      <c r="AV65" s="19">
        <f ca="1">SUMPRODUCT(ReactionRateK4!$F87:$V87*OFFSET(ReactionStoich!$E$5:$U$5,AV$2,0))*(TimeStep)*'Composition Moles'!$C77</f>
        <v>0</v>
      </c>
      <c r="AW65" s="19">
        <f ca="1">SUMPRODUCT(ReactionRateK4!$F87:$V87*OFFSET(ReactionStoich!$E$5:$U$5,AW$2,0))*(TimeStep)*'Composition Moles'!$C77</f>
        <v>0</v>
      </c>
      <c r="AX65" s="19">
        <f ca="1">SUMPRODUCT(ReactionRateK4!$F87:$V87*OFFSET(ReactionStoich!$E$5:$U$5,AX$2,0))*(TimeStep)*'Composition Moles'!$C77</f>
        <v>0</v>
      </c>
      <c r="AY65" s="19">
        <f ca="1">SUMPRODUCT(ReactionRateK4!$F87:$V87*OFFSET(ReactionStoich!$E$5:$U$5,AY$2,0))*(TimeStep)*'Composition Moles'!$C77</f>
        <v>0</v>
      </c>
      <c r="AZ65" s="19">
        <f ca="1">SUMPRODUCT(ReactionRateK4!$F87:$V87*OFFSET(ReactionStoich!$E$5:$U$5,AZ$2,0))*(TimeStep)*'Composition Moles'!$C77</f>
        <v>0</v>
      </c>
      <c r="BA65" s="19">
        <f ca="1">SUMPRODUCT(ReactionRateK4!$F87:$V87*OFFSET(ReactionStoich!$E$5:$U$5,BA$2,0))*(TimeStep)*'Composition Moles'!$C77</f>
        <v>0</v>
      </c>
      <c r="BB65" s="19">
        <f ca="1">SUMPRODUCT(ReactionRateK4!$F87:$V87*OFFSET(ReactionStoich!$E$5:$U$5,BB$2,0))*(TimeStep)*'Composition Moles'!$C77</f>
        <v>0</v>
      </c>
      <c r="BC65" s="19">
        <f ca="1">SUMPRODUCT(ReactionRateK4!$F87:$V87*OFFSET(ReactionStoich!$E$5:$U$5,BC$2,0))*(TimeStep)*'Composition Moles'!$C77</f>
        <v>0</v>
      </c>
      <c r="BD65" s="19">
        <f ca="1">SUMPRODUCT(ReactionRateK4!$F87:$V87*OFFSET(ReactionStoich!$E$5:$U$5,BD$2,0))*(TimeStep)*'Composition Moles'!$C77</f>
        <v>0</v>
      </c>
      <c r="BE65" s="19">
        <f ca="1">SUMPRODUCT(ReactionRateK4!$F87:$V87*OFFSET(ReactionStoich!$E$5:$U$5,BE$2,0))*(TimeStep)*'Composition Moles'!$C77</f>
        <v>0</v>
      </c>
      <c r="BF65" s="19">
        <f ca="1">SUMPRODUCT(ReactionRateK4!$F87:$V87*OFFSET(ReactionStoich!$E$5:$U$5,BF$2,0))*(TimeStep)*'Composition Moles'!$C77</f>
        <v>0</v>
      </c>
      <c r="BG65" s="19">
        <f ca="1">SUMPRODUCT(ReactionRateK4!$F87:$V87*OFFSET(ReactionStoich!$E$5:$U$5,BG$2,0))*(TimeStep)*'Composition Moles'!$C77</f>
        <v>0</v>
      </c>
      <c r="BH65" s="19">
        <f ca="1">SUMPRODUCT(ReactionRateK4!$F87:$V87*OFFSET(ReactionStoich!$E$5:$U$5,BH$2,0))*(TimeStep)*'Composition Moles'!$C77</f>
        <v>0</v>
      </c>
      <c r="BI65" s="19">
        <f ca="1">SUMPRODUCT(ReactionRateK4!$F87:$V87*OFFSET(ReactionStoich!$E$5:$U$5,BI$2,0))*(TimeStep)*'Composition Moles'!$C77</f>
        <v>0</v>
      </c>
      <c r="BJ65" s="19">
        <f ca="1">SUMPRODUCT(ReactionRateK4!$F87:$V87*OFFSET(ReactionStoich!$E$5:$U$5,BJ$2,0))*(TimeStep)*'Composition Moles'!$C77</f>
        <v>0</v>
      </c>
      <c r="BK65" s="19">
        <f ca="1">SUMPRODUCT(ReactionRateK4!$F87:$V87*OFFSET(ReactionStoich!$E$5:$U$5,BK$2,0))*(TimeStep)*'Composition Moles'!$C77</f>
        <v>0</v>
      </c>
      <c r="BL65" s="19">
        <f ca="1">SUMPRODUCT(ReactionRateK4!$F87:$V87*OFFSET(ReactionStoich!$E$5:$U$5,BL$2,0))*(TimeStep)*'Composition Moles'!$C77</f>
        <v>0</v>
      </c>
      <c r="BM65" s="19">
        <f ca="1">SUMPRODUCT(ReactionRateK4!$F87:$V87*OFFSET(ReactionStoich!$E$5:$U$5,BM$2,0))*(TimeStep)*'Composition Moles'!$C77</f>
        <v>0</v>
      </c>
      <c r="BN65" s="19">
        <f ca="1">SUMPRODUCT(ReactionRateK4!$F87:$V87*OFFSET(ReactionStoich!$E$5:$U$5,BN$2,0))*(TimeStep)*'Composition Moles'!$C77</f>
        <v>0</v>
      </c>
      <c r="BO65" s="19">
        <f ca="1">SUMPRODUCT(ReactionRateK4!$F87:$V87*OFFSET(ReactionStoich!$E$5:$U$5,BO$2,0))*(TimeStep)*'Composition Moles'!$C77</f>
        <v>0</v>
      </c>
      <c r="BP65" s="19">
        <f ca="1">SUMPRODUCT(ReactionRateK4!$F87:$V87*OFFSET(ReactionStoich!$E$5:$U$5,BP$2,0))*(TimeStep)*'Composition Moles'!$C77</f>
        <v>0</v>
      </c>
      <c r="BQ65" s="19">
        <f ca="1">SUMPRODUCT(ReactionRateK4!$F87:$V87*OFFSET(ReactionStoich!$E$5:$U$5,BQ$2,0))*(TimeStep)*'Composition Moles'!$C77</f>
        <v>0</v>
      </c>
      <c r="BR65" s="19">
        <f ca="1">SUMPRODUCT(ReactionRateK4!$F87:$V87*OFFSET(ReactionStoich!$E$5:$U$5,BR$2,0))*(TimeStep)*'Composition Moles'!$C77</f>
        <v>0</v>
      </c>
      <c r="BS65" s="19">
        <f ca="1">SUMPRODUCT(ReactionRateK4!$F87:$V87*OFFSET(ReactionStoich!$E$5:$U$5,BS$2,0))*(TimeStep)*'Composition Moles'!$C77</f>
        <v>0</v>
      </c>
      <c r="BT65" s="19">
        <f ca="1">SUMPRODUCT(ReactionRateK4!$F87:$V87*OFFSET(ReactionStoich!$E$5:$U$5,BT$2,0))*(TimeStep)*'Composition Moles'!$C77</f>
        <v>0</v>
      </c>
      <c r="BU65" s="19">
        <f ca="1">SUMPRODUCT(ReactionRateK4!$F87:$V87*OFFSET(ReactionStoich!$E$5:$U$5,BU$2,0))*(TimeStep)*'Composition Moles'!$C77</f>
        <v>0</v>
      </c>
      <c r="BV65" s="19">
        <f ca="1">SUMPRODUCT(ReactionRateK4!$F87:$V87*OFFSET(ReactionStoich!$E$5:$U$5,BV$2,0))*(TimeStep)*'Composition Moles'!$C77</f>
        <v>0</v>
      </c>
      <c r="BW65" s="19">
        <f ca="1">SUMPRODUCT(ReactionRateK4!$F87:$V87*OFFSET(ReactionStoich!$E$5:$U$5,BW$2,0))*(TimeStep)*'Composition Moles'!$C77</f>
        <v>0</v>
      </c>
    </row>
    <row r="66" spans="1:75">
      <c r="A66">
        <f>ReactionRateK1!A88</f>
        <v>2.799999999999998</v>
      </c>
      <c r="B66" s="20">
        <f t="shared" ca="1" si="5"/>
        <v>-8170.1233299623855</v>
      </c>
      <c r="C66" s="20">
        <f ca="1">'Composition Moles'!BZ78</f>
        <v>144168.185602315</v>
      </c>
      <c r="D66" s="26">
        <f t="shared" ca="1" si="6"/>
        <v>5.6670778617548143E-2</v>
      </c>
      <c r="F66" s="19">
        <f ca="1">SUMPRODUCT(ReactionRateK4!$F88:$V88*OFFSET(ReactionStoich!$E$5:$U$5,F$2,0))*(TimeStep)*'Composition Moles'!$C78</f>
        <v>-0.23968315900067147</v>
      </c>
      <c r="G66" s="19">
        <f ca="1">SUMPRODUCT(ReactionRateK4!$F88:$V88*OFFSET(ReactionStoich!$E$5:$U$5,G$2,0))*(TimeStep)*'Composition Moles'!$C78</f>
        <v>0</v>
      </c>
      <c r="H66" s="19">
        <f ca="1">SUMPRODUCT(ReactionRateK4!$F88:$V88*OFFSET(ReactionStoich!$E$5:$U$5,H$2,0))*(TimeStep)*'Composition Moles'!$C78</f>
        <v>0.23579584304020038</v>
      </c>
      <c r="I66" s="19">
        <f ca="1">SUMPRODUCT(ReactionRateK4!$F88:$V88*OFFSET(ReactionStoich!$E$5:$U$5,I$2,0))*(TimeStep)*'Composition Moles'!$C78</f>
        <v>3.8873159604710722E-3</v>
      </c>
      <c r="J66" s="19">
        <f ca="1">SUMPRODUCT(ReactionRateK4!$F88:$V88*OFFSET(ReactionStoich!$E$5:$U$5,J$2,0))*(TimeStep)*'Composition Moles'!$C78</f>
        <v>0</v>
      </c>
      <c r="K66" s="19">
        <f ca="1">SUMPRODUCT(ReactionRateK4!$F88:$V88*OFFSET(ReactionStoich!$E$5:$U$5,K$2,0))*(TimeStep)*'Composition Moles'!$C78</f>
        <v>0</v>
      </c>
      <c r="L66" s="19">
        <f ca="1">SUMPRODUCT(ReactionRateK4!$F88:$V88*OFFSET(ReactionStoich!$E$5:$U$5,L$2,0))*(TimeStep)*'Composition Moles'!$C78</f>
        <v>0</v>
      </c>
      <c r="M66" s="19">
        <f ca="1">SUMPRODUCT(ReactionRateK4!$F88:$V88*OFFSET(ReactionStoich!$E$5:$U$5,M$2,0))*(TimeStep)*'Composition Moles'!$C78</f>
        <v>0</v>
      </c>
      <c r="N66" s="19">
        <f ca="1">SUMPRODUCT(ReactionRateK4!$F88:$V88*OFFSET(ReactionStoich!$E$5:$U$5,N$2,0))*(TimeStep)*'Composition Moles'!$C78</f>
        <v>0</v>
      </c>
      <c r="O66" s="19">
        <f ca="1">SUMPRODUCT(ReactionRateK4!$F88:$V88*OFFSET(ReactionStoich!$E$5:$U$5,O$2,0))*(TimeStep)*'Composition Moles'!$C78</f>
        <v>0</v>
      </c>
      <c r="P66" s="19">
        <f ca="1">SUMPRODUCT(ReactionRateK4!$F88:$V88*OFFSET(ReactionStoich!$E$5:$U$5,P$2,0))*(TimeStep)*'Composition Moles'!$C78</f>
        <v>0</v>
      </c>
      <c r="Q66" s="19">
        <f ca="1">SUMPRODUCT(ReactionRateK4!$F88:$V88*OFFSET(ReactionStoich!$E$5:$U$5,Q$2,0))*(TimeStep)*'Composition Moles'!$C78</f>
        <v>0</v>
      </c>
      <c r="R66" s="19">
        <f ca="1">SUMPRODUCT(ReactionRateK4!$F88:$V88*OFFSET(ReactionStoich!$E$5:$U$5,R$2,0))*(TimeStep)*'Composition Moles'!$C78</f>
        <v>0</v>
      </c>
      <c r="S66" s="19">
        <f ca="1">SUMPRODUCT(ReactionRateK4!$F88:$V88*OFFSET(ReactionStoich!$E$5:$U$5,S$2,0))*(TimeStep)*'Composition Moles'!$C78</f>
        <v>4.5725157433648951</v>
      </c>
      <c r="T66" s="19">
        <f ca="1">SUMPRODUCT(ReactionRateK4!$F88:$V88*OFFSET(ReactionStoich!$E$5:$U$5,T$2,0))*(TimeStep)*'Composition Moles'!$C78</f>
        <v>0</v>
      </c>
      <c r="U66" s="19">
        <f ca="1">SUMPRODUCT(ReactionRateK4!$F88:$V88*OFFSET(ReactionStoich!$E$5:$U$5,U$2,0))*(TimeStep)*'Composition Moles'!$C78</f>
        <v>0</v>
      </c>
      <c r="V66" s="19">
        <f ca="1">SUMPRODUCT(ReactionRateK4!$F88:$V88*OFFSET(ReactionStoich!$E$5:$U$5,V$2,0))*(TimeStep)*'Composition Moles'!$C78</f>
        <v>0</v>
      </c>
      <c r="W66" s="19">
        <f ca="1">SUMPRODUCT(ReactionRateK4!$F88:$V88*OFFSET(ReactionStoich!$E$5:$U$5,W$2,0))*(TimeStep)*'Composition Moles'!$C78</f>
        <v>0</v>
      </c>
      <c r="X66" s="19">
        <f ca="1">SUMPRODUCT(ReactionRateK4!$F88:$V88*OFFSET(ReactionStoich!$E$5:$U$5,X$2,0))*(TimeStep)*'Composition Moles'!$C78</f>
        <v>0</v>
      </c>
      <c r="Y66" s="19">
        <f ca="1">SUMPRODUCT(ReactionRateK4!$F88:$V88*OFFSET(ReactionStoich!$E$5:$U$5,Y$2,0))*(TimeStep)*'Composition Moles'!$C78</f>
        <v>-10.686149317976829</v>
      </c>
      <c r="Z66" s="19">
        <f ca="1">SUMPRODUCT(ReactionRateK4!$F88:$V88*OFFSET(ReactionStoich!$E$5:$U$5,Z$2,0))*(TimeStep)*'Composition Moles'!$C78</f>
        <v>0</v>
      </c>
      <c r="AA66" s="19">
        <f ca="1">SUMPRODUCT(ReactionRateK4!$F88:$V88*OFFSET(ReactionStoich!$E$5:$U$5,AA$2,0))*(TimeStep)*'Composition Moles'!$C78</f>
        <v>0</v>
      </c>
      <c r="AB66" s="19">
        <f ca="1">SUMPRODUCT(ReactionRateK4!$F88:$V88*OFFSET(ReactionStoich!$E$5:$U$5,AB$2,0))*(TimeStep)*'Composition Moles'!$C78</f>
        <v>0</v>
      </c>
      <c r="AC66" s="19">
        <f ca="1">SUMPRODUCT(ReactionRateK4!$F88:$V88*OFFSET(ReactionStoich!$E$5:$U$5,AC$2,0))*(TimeStep)*'Composition Moles'!$C78</f>
        <v>0</v>
      </c>
      <c r="AD66" s="19">
        <f ca="1">SUMPRODUCT(ReactionRateK4!$F88:$V88*OFFSET(ReactionStoich!$E$5:$U$5,AD$2,0))*(TimeStep)*'Composition Moles'!$C78</f>
        <v>0</v>
      </c>
      <c r="AE66" s="19">
        <f ca="1">SUMPRODUCT(ReactionRateK4!$F88:$V88*OFFSET(ReactionStoich!$E$5:$U$5,AE$2,0))*(TimeStep)*'Composition Moles'!$C78</f>
        <v>0</v>
      </c>
      <c r="AF66" s="19">
        <f ca="1">SUMPRODUCT(ReactionRateK4!$F88:$V88*OFFSET(ReactionStoich!$E$5:$U$5,AF$2,0))*(TimeStep)*'Composition Moles'!$C78</f>
        <v>0</v>
      </c>
      <c r="AG66" s="19">
        <f ca="1">SUMPRODUCT(ReactionRateK4!$F88:$V88*OFFSET(ReactionStoich!$E$5:$U$5,AG$2,0))*(TimeStep)*'Composition Moles'!$C78</f>
        <v>-3.2424564610997478E-2</v>
      </c>
      <c r="AH66" s="19">
        <f ca="1">SUMPRODUCT(ReactionRateK4!$F88:$V88*OFFSET(ReactionStoich!$E$5:$U$5,AH$2,0))*(TimeStep)*'Composition Moles'!$C78</f>
        <v>0.32665941233493534</v>
      </c>
      <c r="AI66" s="19">
        <f ca="1">SUMPRODUCT(ReactionRateK4!$F88:$V88*OFFSET(ReactionStoich!$E$5:$U$5,AI$2,0))*(TimeStep)*'Composition Moles'!$C78</f>
        <v>6.0012373428161778</v>
      </c>
      <c r="AJ66" s="19">
        <f ca="1">SUMPRODUCT(ReactionRateK4!$F88:$V88*OFFSET(ReactionStoich!$E$5:$U$5,AJ$2,0))*(TimeStep)*'Composition Moles'!$C78</f>
        <v>1.8425328492806685</v>
      </c>
      <c r="AK66" s="19">
        <f ca="1">SUMPRODUCT(ReactionRateK4!$F88:$V88*OFFSET(ReactionStoich!$E$5:$U$5,AK$2,0))*(TimeStep)*'Composition Moles'!$C78</f>
        <v>0</v>
      </c>
      <c r="AL66" s="19">
        <f ca="1">SUMPRODUCT(ReactionRateK4!$F88:$V88*OFFSET(ReactionStoich!$E$5:$U$5,AL$2,0))*(TimeStep)*'Composition Moles'!$C78</f>
        <v>0</v>
      </c>
      <c r="AM66" s="19">
        <f ca="1">SUMPRODUCT(ReactionRateK4!$F88:$V88*OFFSET(ReactionStoich!$E$5:$U$5,AM$2,0))*(TimeStep)*'Composition Moles'!$C78</f>
        <v>0</v>
      </c>
      <c r="AN66" s="19">
        <f ca="1">SUMPRODUCT(ReactionRateK4!$F88:$V88*OFFSET(ReactionStoich!$E$5:$U$5,AN$2,0))*(TimeStep)*'Composition Moles'!$C78</f>
        <v>0</v>
      </c>
      <c r="AO66" s="19">
        <f ca="1">SUMPRODUCT(ReactionRateK4!$F88:$V88*OFFSET(ReactionStoich!$E$5:$U$5,AO$2,0))*(TimeStep)*'Composition Moles'!$C78</f>
        <v>-3.8873159604710722E-3</v>
      </c>
      <c r="AP66" s="19">
        <f ca="1">SUMPRODUCT(ReactionRateK4!$F88:$V88*OFFSET(ReactionStoich!$E$5:$U$5,AP$2,0))*(TimeStep)*'Composition Moles'!$C78</f>
        <v>-0.23489913651706754</v>
      </c>
      <c r="AQ66" s="19">
        <f ca="1">SUMPRODUCT(ReactionRateK4!$F88:$V88*OFFSET(ReactionStoich!$E$5:$U$5,AQ$2,0))*(TimeStep)*'Composition Moles'!$C78</f>
        <v>0</v>
      </c>
      <c r="AR66" s="19">
        <f ca="1">SUMPRODUCT(ReactionRateK4!$F88:$V88*OFFSET(ReactionStoich!$E$5:$U$5,AR$2,0))*(TimeStep)*'Composition Moles'!$C78</f>
        <v>0</v>
      </c>
      <c r="AS66" s="19">
        <f ca="1">SUMPRODUCT(ReactionRateK4!$F88:$V88*OFFSET(ReactionStoich!$E$5:$U$5,AS$2,0))*(TimeStep)*'Composition Moles'!$C78</f>
        <v>-0.59519500424377114</v>
      </c>
      <c r="AT66" s="19">
        <f ca="1">SUMPRODUCT(ReactionRateK4!$F88:$V88*OFFSET(ReactionStoich!$E$5:$U$5,AT$2,0))*(TimeStep)*'Composition Moles'!$C78</f>
        <v>-0.59519500424377114</v>
      </c>
      <c r="AU66" s="19">
        <f ca="1">SUMPRODUCT(ReactionRateK4!$F88:$V88*OFFSET(ReactionStoich!$E$5:$U$5,AU$2,0))*(TimeStep)*'Composition Moles'!$C78</f>
        <v>-0.59519500424377114</v>
      </c>
      <c r="AV66" s="19">
        <f ca="1">SUMPRODUCT(ReactionRateK4!$F88:$V88*OFFSET(ReactionStoich!$E$5:$U$5,AV$2,0))*(TimeStep)*'Composition Moles'!$C78</f>
        <v>0</v>
      </c>
      <c r="AW66" s="19">
        <f ca="1">SUMPRODUCT(ReactionRateK4!$F88:$V88*OFFSET(ReactionStoich!$E$5:$U$5,AW$2,0))*(TimeStep)*'Composition Moles'!$C78</f>
        <v>0</v>
      </c>
      <c r="AX66" s="19">
        <f ca="1">SUMPRODUCT(ReactionRateK4!$F88:$V88*OFFSET(ReactionStoich!$E$5:$U$5,AX$2,0))*(TimeStep)*'Composition Moles'!$C78</f>
        <v>0</v>
      </c>
      <c r="AY66" s="19">
        <f ca="1">SUMPRODUCT(ReactionRateK4!$F88:$V88*OFFSET(ReactionStoich!$E$5:$U$5,AY$2,0))*(TimeStep)*'Composition Moles'!$C78</f>
        <v>0</v>
      </c>
      <c r="AZ66" s="19">
        <f ca="1">SUMPRODUCT(ReactionRateK4!$F88:$V88*OFFSET(ReactionStoich!$E$5:$U$5,AZ$2,0))*(TimeStep)*'Composition Moles'!$C78</f>
        <v>0</v>
      </c>
      <c r="BA66" s="19">
        <f ca="1">SUMPRODUCT(ReactionRateK4!$F88:$V88*OFFSET(ReactionStoich!$E$5:$U$5,BA$2,0))*(TimeStep)*'Composition Moles'!$C78</f>
        <v>0</v>
      </c>
      <c r="BB66" s="19">
        <f ca="1">SUMPRODUCT(ReactionRateK4!$F88:$V88*OFFSET(ReactionStoich!$E$5:$U$5,BB$2,0))*(TimeStep)*'Composition Moles'!$C78</f>
        <v>0</v>
      </c>
      <c r="BC66" s="19">
        <f ca="1">SUMPRODUCT(ReactionRateK4!$F88:$V88*OFFSET(ReactionStoich!$E$5:$U$5,BC$2,0))*(TimeStep)*'Composition Moles'!$C78</f>
        <v>0</v>
      </c>
      <c r="BD66" s="19">
        <f ca="1">SUMPRODUCT(ReactionRateK4!$F88:$V88*OFFSET(ReactionStoich!$E$5:$U$5,BD$2,0))*(TimeStep)*'Composition Moles'!$C78</f>
        <v>0</v>
      </c>
      <c r="BE66" s="19">
        <f ca="1">SUMPRODUCT(ReactionRateK4!$F88:$V88*OFFSET(ReactionStoich!$E$5:$U$5,BE$2,0))*(TimeStep)*'Composition Moles'!$C78</f>
        <v>0</v>
      </c>
      <c r="BF66" s="19">
        <f ca="1">SUMPRODUCT(ReactionRateK4!$F88:$V88*OFFSET(ReactionStoich!$E$5:$U$5,BF$2,0))*(TimeStep)*'Composition Moles'!$C78</f>
        <v>0</v>
      </c>
      <c r="BG66" s="19">
        <f ca="1">SUMPRODUCT(ReactionRateK4!$F88:$V88*OFFSET(ReactionStoich!$E$5:$U$5,BG$2,0))*(TimeStep)*'Composition Moles'!$C78</f>
        <v>0</v>
      </c>
      <c r="BH66" s="19">
        <f ca="1">SUMPRODUCT(ReactionRateK4!$F88:$V88*OFFSET(ReactionStoich!$E$5:$U$5,BH$2,0))*(TimeStep)*'Composition Moles'!$C78</f>
        <v>0</v>
      </c>
      <c r="BI66" s="19">
        <f ca="1">SUMPRODUCT(ReactionRateK4!$F88:$V88*OFFSET(ReactionStoich!$E$5:$U$5,BI$2,0))*(TimeStep)*'Composition Moles'!$C78</f>
        <v>0</v>
      </c>
      <c r="BJ66" s="19">
        <f ca="1">SUMPRODUCT(ReactionRateK4!$F88:$V88*OFFSET(ReactionStoich!$E$5:$U$5,BJ$2,0))*(TimeStep)*'Composition Moles'!$C78</f>
        <v>0</v>
      </c>
      <c r="BK66" s="19">
        <f ca="1">SUMPRODUCT(ReactionRateK4!$F88:$V88*OFFSET(ReactionStoich!$E$5:$U$5,BK$2,0))*(TimeStep)*'Composition Moles'!$C78</f>
        <v>0</v>
      </c>
      <c r="BL66" s="19">
        <f ca="1">SUMPRODUCT(ReactionRateK4!$F88:$V88*OFFSET(ReactionStoich!$E$5:$U$5,BL$2,0))*(TimeStep)*'Composition Moles'!$C78</f>
        <v>0</v>
      </c>
      <c r="BM66" s="19">
        <f ca="1">SUMPRODUCT(ReactionRateK4!$F88:$V88*OFFSET(ReactionStoich!$E$5:$U$5,BM$2,0))*(TimeStep)*'Composition Moles'!$C78</f>
        <v>0</v>
      </c>
      <c r="BN66" s="19">
        <f ca="1">SUMPRODUCT(ReactionRateK4!$F88:$V88*OFFSET(ReactionStoich!$E$5:$U$5,BN$2,0))*(TimeStep)*'Composition Moles'!$C78</f>
        <v>0</v>
      </c>
      <c r="BO66" s="19">
        <f ca="1">SUMPRODUCT(ReactionRateK4!$F88:$V88*OFFSET(ReactionStoich!$E$5:$U$5,BO$2,0))*(TimeStep)*'Composition Moles'!$C78</f>
        <v>0</v>
      </c>
      <c r="BP66" s="19">
        <f ca="1">SUMPRODUCT(ReactionRateK4!$F88:$V88*OFFSET(ReactionStoich!$E$5:$U$5,BP$2,0))*(TimeStep)*'Composition Moles'!$C78</f>
        <v>0</v>
      </c>
      <c r="BQ66" s="19">
        <f ca="1">SUMPRODUCT(ReactionRateK4!$F88:$V88*OFFSET(ReactionStoich!$E$5:$U$5,BQ$2,0))*(TimeStep)*'Composition Moles'!$C78</f>
        <v>0</v>
      </c>
      <c r="BR66" s="19">
        <f ca="1">SUMPRODUCT(ReactionRateK4!$F88:$V88*OFFSET(ReactionStoich!$E$5:$U$5,BR$2,0))*(TimeStep)*'Composition Moles'!$C78</f>
        <v>0</v>
      </c>
      <c r="BS66" s="19">
        <f ca="1">SUMPRODUCT(ReactionRateK4!$F88:$V88*OFFSET(ReactionStoich!$E$5:$U$5,BS$2,0))*(TimeStep)*'Composition Moles'!$C78</f>
        <v>0</v>
      </c>
      <c r="BT66" s="19">
        <f ca="1">SUMPRODUCT(ReactionRateK4!$F88:$V88*OFFSET(ReactionStoich!$E$5:$U$5,BT$2,0))*(TimeStep)*'Composition Moles'!$C78</f>
        <v>0</v>
      </c>
      <c r="BU66" s="19">
        <f ca="1">SUMPRODUCT(ReactionRateK4!$F88:$V88*OFFSET(ReactionStoich!$E$5:$U$5,BU$2,0))*(TimeStep)*'Composition Moles'!$C78</f>
        <v>0</v>
      </c>
      <c r="BV66" s="19">
        <f ca="1">SUMPRODUCT(ReactionRateK4!$F88:$V88*OFFSET(ReactionStoich!$E$5:$U$5,BV$2,0))*(TimeStep)*'Composition Moles'!$C78</f>
        <v>0</v>
      </c>
      <c r="BW66" s="19">
        <f ca="1">SUMPRODUCT(ReactionRateK4!$F88:$V88*OFFSET(ReactionStoich!$E$5:$U$5,BW$2,0))*(TimeStep)*'Composition Moles'!$C78</f>
        <v>0</v>
      </c>
    </row>
    <row r="67" spans="1:75">
      <c r="A67">
        <f>ReactionRateK1!A89</f>
        <v>2.8499999999999979</v>
      </c>
      <c r="B67" s="20">
        <f t="shared" ca="1" si="5"/>
        <v>-7720.6216085953529</v>
      </c>
      <c r="C67" s="20">
        <f ca="1">'Composition Moles'!BZ79</f>
        <v>144175.98908269309</v>
      </c>
      <c r="D67" s="26">
        <f t="shared" ca="1" si="6"/>
        <v>5.3549981919438328E-2</v>
      </c>
      <c r="F67" s="19">
        <f ca="1">SUMPRODUCT(ReactionRateK4!$F89:$V89*OFFSET(ReactionStoich!$E$5:$U$5,F$2,0))*(TimeStep)*'Composition Moles'!$C79</f>
        <v>-0.22411218619803241</v>
      </c>
      <c r="G67" s="19">
        <f ca="1">SUMPRODUCT(ReactionRateK4!$F89:$V89*OFFSET(ReactionStoich!$E$5:$U$5,G$2,0))*(TimeStep)*'Composition Moles'!$C79</f>
        <v>0</v>
      </c>
      <c r="H67" s="19">
        <f ca="1">SUMPRODUCT(ReactionRateK4!$F89:$V89*OFFSET(ReactionStoich!$E$5:$U$5,H$2,0))*(TimeStep)*'Composition Moles'!$C79</f>
        <v>0.22058889392925335</v>
      </c>
      <c r="I67" s="19">
        <f ca="1">SUMPRODUCT(ReactionRateK4!$F89:$V89*OFFSET(ReactionStoich!$E$5:$U$5,I$2,0))*(TimeStep)*'Composition Moles'!$C79</f>
        <v>3.523292268779084E-3</v>
      </c>
      <c r="J67" s="19">
        <f ca="1">SUMPRODUCT(ReactionRateK4!$F89:$V89*OFFSET(ReactionStoich!$E$5:$U$5,J$2,0))*(TimeStep)*'Composition Moles'!$C79</f>
        <v>0</v>
      </c>
      <c r="K67" s="19">
        <f ca="1">SUMPRODUCT(ReactionRateK4!$F89:$V89*OFFSET(ReactionStoich!$E$5:$U$5,K$2,0))*(TimeStep)*'Composition Moles'!$C79</f>
        <v>0</v>
      </c>
      <c r="L67" s="19">
        <f ca="1">SUMPRODUCT(ReactionRateK4!$F89:$V89*OFFSET(ReactionStoich!$E$5:$U$5,L$2,0))*(TimeStep)*'Composition Moles'!$C79</f>
        <v>0</v>
      </c>
      <c r="M67" s="19">
        <f ca="1">SUMPRODUCT(ReactionRateK4!$F89:$V89*OFFSET(ReactionStoich!$E$5:$U$5,M$2,0))*(TimeStep)*'Composition Moles'!$C79</f>
        <v>0</v>
      </c>
      <c r="N67" s="19">
        <f ca="1">SUMPRODUCT(ReactionRateK4!$F89:$V89*OFFSET(ReactionStoich!$E$5:$U$5,N$2,0))*(TimeStep)*'Composition Moles'!$C79</f>
        <v>0</v>
      </c>
      <c r="O67" s="19">
        <f ca="1">SUMPRODUCT(ReactionRateK4!$F89:$V89*OFFSET(ReactionStoich!$E$5:$U$5,O$2,0))*(TimeStep)*'Composition Moles'!$C79</f>
        <v>0</v>
      </c>
      <c r="P67" s="19">
        <f ca="1">SUMPRODUCT(ReactionRateK4!$F89:$V89*OFFSET(ReactionStoich!$E$5:$U$5,P$2,0))*(TimeStep)*'Composition Moles'!$C79</f>
        <v>0</v>
      </c>
      <c r="Q67" s="19">
        <f ca="1">SUMPRODUCT(ReactionRateK4!$F89:$V89*OFFSET(ReactionStoich!$E$5:$U$5,Q$2,0))*(TimeStep)*'Composition Moles'!$C79</f>
        <v>0</v>
      </c>
      <c r="R67" s="19">
        <f ca="1">SUMPRODUCT(ReactionRateK4!$F89:$V89*OFFSET(ReactionStoich!$E$5:$U$5,R$2,0))*(TimeStep)*'Composition Moles'!$C79</f>
        <v>0</v>
      </c>
      <c r="S67" s="19">
        <f ca="1">SUMPRODUCT(ReactionRateK4!$F89:$V89*OFFSET(ReactionStoich!$E$5:$U$5,S$2,0))*(TimeStep)*'Composition Moles'!$C79</f>
        <v>4.482864029476918</v>
      </c>
      <c r="T67" s="19">
        <f ca="1">SUMPRODUCT(ReactionRateK4!$F89:$V89*OFFSET(ReactionStoich!$E$5:$U$5,T$2,0))*(TimeStep)*'Composition Moles'!$C79</f>
        <v>0</v>
      </c>
      <c r="U67" s="19">
        <f ca="1">SUMPRODUCT(ReactionRateK4!$F89:$V89*OFFSET(ReactionStoich!$E$5:$U$5,U$2,0))*(TimeStep)*'Composition Moles'!$C79</f>
        <v>0</v>
      </c>
      <c r="V67" s="19">
        <f ca="1">SUMPRODUCT(ReactionRateK4!$F89:$V89*OFFSET(ReactionStoich!$E$5:$U$5,V$2,0))*(TimeStep)*'Composition Moles'!$C79</f>
        <v>0</v>
      </c>
      <c r="W67" s="19">
        <f ca="1">SUMPRODUCT(ReactionRateK4!$F89:$V89*OFFSET(ReactionStoich!$E$5:$U$5,W$2,0))*(TimeStep)*'Composition Moles'!$C79</f>
        <v>0</v>
      </c>
      <c r="X67" s="19">
        <f ca="1">SUMPRODUCT(ReactionRateK4!$F89:$V89*OFFSET(ReactionStoich!$E$5:$U$5,X$2,0))*(TimeStep)*'Composition Moles'!$C79</f>
        <v>0</v>
      </c>
      <c r="Y67" s="19">
        <f ca="1">SUMPRODUCT(ReactionRateK4!$F89:$V89*OFFSET(ReactionStoich!$E$5:$U$5,Y$2,0))*(TimeStep)*'Composition Moles'!$C79</f>
        <v>-10.489885092891468</v>
      </c>
      <c r="Z67" s="19">
        <f ca="1">SUMPRODUCT(ReactionRateK4!$F89:$V89*OFFSET(ReactionStoich!$E$5:$U$5,Z$2,0))*(TimeStep)*'Composition Moles'!$C79</f>
        <v>0</v>
      </c>
      <c r="AA67" s="19">
        <f ca="1">SUMPRODUCT(ReactionRateK4!$F89:$V89*OFFSET(ReactionStoich!$E$5:$U$5,AA$2,0))*(TimeStep)*'Composition Moles'!$C79</f>
        <v>0</v>
      </c>
      <c r="AB67" s="19">
        <f ca="1">SUMPRODUCT(ReactionRateK4!$F89:$V89*OFFSET(ReactionStoich!$E$5:$U$5,AB$2,0))*(TimeStep)*'Composition Moles'!$C79</f>
        <v>0</v>
      </c>
      <c r="AC67" s="19">
        <f ca="1">SUMPRODUCT(ReactionRateK4!$F89:$V89*OFFSET(ReactionStoich!$E$5:$U$5,AC$2,0))*(TimeStep)*'Composition Moles'!$C79</f>
        <v>0</v>
      </c>
      <c r="AD67" s="19">
        <f ca="1">SUMPRODUCT(ReactionRateK4!$F89:$V89*OFFSET(ReactionStoich!$E$5:$U$5,AD$2,0))*(TimeStep)*'Composition Moles'!$C79</f>
        <v>0</v>
      </c>
      <c r="AE67" s="19">
        <f ca="1">SUMPRODUCT(ReactionRateK4!$F89:$V89*OFFSET(ReactionStoich!$E$5:$U$5,AE$2,0))*(TimeStep)*'Composition Moles'!$C79</f>
        <v>0</v>
      </c>
      <c r="AF67" s="19">
        <f ca="1">SUMPRODUCT(ReactionRateK4!$F89:$V89*OFFSET(ReactionStoich!$E$5:$U$5,AF$2,0))*(TimeStep)*'Composition Moles'!$C79</f>
        <v>0</v>
      </c>
      <c r="AG67" s="19">
        <f ca="1">SUMPRODUCT(ReactionRateK4!$F89:$V89*OFFSET(ReactionStoich!$E$5:$U$5,AG$2,0))*(TimeStep)*'Composition Moles'!$C79</f>
        <v>-3.1380969632945892E-2</v>
      </c>
      <c r="AH67" s="19">
        <f ca="1">SUMPRODUCT(ReactionRateK4!$F89:$V89*OFFSET(ReactionStoich!$E$5:$U$5,AH$2,0))*(TimeStep)*'Composition Moles'!$C79</f>
        <v>0.23421367496530826</v>
      </c>
      <c r="AI67" s="19">
        <f ca="1">SUMPRODUCT(ReactionRateK4!$F89:$V89*OFFSET(ReactionStoich!$E$5:$U$5,AI$2,0))*(TimeStep)*'Composition Moles'!$C79</f>
        <v>5.9736553268316506</v>
      </c>
      <c r="AJ67" s="19">
        <f ca="1">SUMPRODUCT(ReactionRateK4!$F89:$V89*OFFSET(ReactionStoich!$E$5:$U$5,AJ$2,0))*(TimeStep)*'Composition Moles'!$C79</f>
        <v>1.8064377298530121</v>
      </c>
      <c r="AK67" s="19">
        <f ca="1">SUMPRODUCT(ReactionRateK4!$F89:$V89*OFFSET(ReactionStoich!$E$5:$U$5,AK$2,0))*(TimeStep)*'Composition Moles'!$C79</f>
        <v>0</v>
      </c>
      <c r="AL67" s="19">
        <f ca="1">SUMPRODUCT(ReactionRateK4!$F89:$V89*OFFSET(ReactionStoich!$E$5:$U$5,AL$2,0))*(TimeStep)*'Composition Moles'!$C79</f>
        <v>0</v>
      </c>
      <c r="AM67" s="19">
        <f ca="1">SUMPRODUCT(ReactionRateK4!$F89:$V89*OFFSET(ReactionStoich!$E$5:$U$5,AM$2,0))*(TimeStep)*'Composition Moles'!$C79</f>
        <v>0</v>
      </c>
      <c r="AN67" s="19">
        <f ca="1">SUMPRODUCT(ReactionRateK4!$F89:$V89*OFFSET(ReactionStoich!$E$5:$U$5,AN$2,0))*(TimeStep)*'Composition Moles'!$C79</f>
        <v>0</v>
      </c>
      <c r="AO67" s="19">
        <f ca="1">SUMPRODUCT(ReactionRateK4!$F89:$V89*OFFSET(ReactionStoich!$E$5:$U$5,AO$2,0))*(TimeStep)*'Composition Moles'!$C79</f>
        <v>-3.523292268779084E-3</v>
      </c>
      <c r="AP67" s="19">
        <f ca="1">SUMPRODUCT(ReactionRateK4!$F89:$V89*OFFSET(ReactionStoich!$E$5:$U$5,AP$2,0))*(TimeStep)*'Composition Moles'!$C79</f>
        <v>-0.22023472507976255</v>
      </c>
      <c r="AQ67" s="19">
        <f ca="1">SUMPRODUCT(ReactionRateK4!$F89:$V89*OFFSET(ReactionStoich!$E$5:$U$5,AQ$2,0))*(TimeStep)*'Composition Moles'!$C79</f>
        <v>0</v>
      </c>
      <c r="AR67" s="19">
        <f ca="1">SUMPRODUCT(ReactionRateK4!$F89:$V89*OFFSET(ReactionStoich!$E$5:$U$5,AR$2,0))*(TimeStep)*'Composition Moles'!$C79</f>
        <v>0</v>
      </c>
      <c r="AS67" s="19">
        <f ca="1">SUMPRODUCT(ReactionRateK4!$F89:$V89*OFFSET(ReactionStoich!$E$5:$U$5,AS$2,0))*(TimeStep)*'Composition Moles'!$C79</f>
        <v>-0.58404889375131142</v>
      </c>
      <c r="AT67" s="19">
        <f ca="1">SUMPRODUCT(ReactionRateK4!$F89:$V89*OFFSET(ReactionStoich!$E$5:$U$5,AT$2,0))*(TimeStep)*'Composition Moles'!$C79</f>
        <v>-0.58404889375131142</v>
      </c>
      <c r="AU67" s="19">
        <f ca="1">SUMPRODUCT(ReactionRateK4!$F89:$V89*OFFSET(ReactionStoich!$E$5:$U$5,AU$2,0))*(TimeStep)*'Composition Moles'!$C79</f>
        <v>-0.58404889375131142</v>
      </c>
      <c r="AV67" s="19">
        <f ca="1">SUMPRODUCT(ReactionRateK4!$F89:$V89*OFFSET(ReactionStoich!$E$5:$U$5,AV$2,0))*(TimeStep)*'Composition Moles'!$C79</f>
        <v>0</v>
      </c>
      <c r="AW67" s="19">
        <f ca="1">SUMPRODUCT(ReactionRateK4!$F89:$V89*OFFSET(ReactionStoich!$E$5:$U$5,AW$2,0))*(TimeStep)*'Composition Moles'!$C79</f>
        <v>0</v>
      </c>
      <c r="AX67" s="19">
        <f ca="1">SUMPRODUCT(ReactionRateK4!$F89:$V89*OFFSET(ReactionStoich!$E$5:$U$5,AX$2,0))*(TimeStep)*'Composition Moles'!$C79</f>
        <v>0</v>
      </c>
      <c r="AY67" s="19">
        <f ca="1">SUMPRODUCT(ReactionRateK4!$F89:$V89*OFFSET(ReactionStoich!$E$5:$U$5,AY$2,0))*(TimeStep)*'Composition Moles'!$C79</f>
        <v>0</v>
      </c>
      <c r="AZ67" s="19">
        <f ca="1">SUMPRODUCT(ReactionRateK4!$F89:$V89*OFFSET(ReactionStoich!$E$5:$U$5,AZ$2,0))*(TimeStep)*'Composition Moles'!$C79</f>
        <v>0</v>
      </c>
      <c r="BA67" s="19">
        <f ca="1">SUMPRODUCT(ReactionRateK4!$F89:$V89*OFFSET(ReactionStoich!$E$5:$U$5,BA$2,0))*(TimeStep)*'Composition Moles'!$C79</f>
        <v>0</v>
      </c>
      <c r="BB67" s="19">
        <f ca="1">SUMPRODUCT(ReactionRateK4!$F89:$V89*OFFSET(ReactionStoich!$E$5:$U$5,BB$2,0))*(TimeStep)*'Composition Moles'!$C79</f>
        <v>0</v>
      </c>
      <c r="BC67" s="19">
        <f ca="1">SUMPRODUCT(ReactionRateK4!$F89:$V89*OFFSET(ReactionStoich!$E$5:$U$5,BC$2,0))*(TimeStep)*'Composition Moles'!$C79</f>
        <v>0</v>
      </c>
      <c r="BD67" s="19">
        <f ca="1">SUMPRODUCT(ReactionRateK4!$F89:$V89*OFFSET(ReactionStoich!$E$5:$U$5,BD$2,0))*(TimeStep)*'Composition Moles'!$C79</f>
        <v>0</v>
      </c>
      <c r="BE67" s="19">
        <f ca="1">SUMPRODUCT(ReactionRateK4!$F89:$V89*OFFSET(ReactionStoich!$E$5:$U$5,BE$2,0))*(TimeStep)*'Composition Moles'!$C79</f>
        <v>0</v>
      </c>
      <c r="BF67" s="19">
        <f ca="1">SUMPRODUCT(ReactionRateK4!$F89:$V89*OFFSET(ReactionStoich!$E$5:$U$5,BF$2,0))*(TimeStep)*'Composition Moles'!$C79</f>
        <v>0</v>
      </c>
      <c r="BG67" s="19">
        <f ca="1">SUMPRODUCT(ReactionRateK4!$F89:$V89*OFFSET(ReactionStoich!$E$5:$U$5,BG$2,0))*(TimeStep)*'Composition Moles'!$C79</f>
        <v>0</v>
      </c>
      <c r="BH67" s="19">
        <f ca="1">SUMPRODUCT(ReactionRateK4!$F89:$V89*OFFSET(ReactionStoich!$E$5:$U$5,BH$2,0))*(TimeStep)*'Composition Moles'!$C79</f>
        <v>0</v>
      </c>
      <c r="BI67" s="19">
        <f ca="1">SUMPRODUCT(ReactionRateK4!$F89:$V89*OFFSET(ReactionStoich!$E$5:$U$5,BI$2,0))*(TimeStep)*'Composition Moles'!$C79</f>
        <v>0</v>
      </c>
      <c r="BJ67" s="19">
        <f ca="1">SUMPRODUCT(ReactionRateK4!$F89:$V89*OFFSET(ReactionStoich!$E$5:$U$5,BJ$2,0))*(TimeStep)*'Composition Moles'!$C79</f>
        <v>0</v>
      </c>
      <c r="BK67" s="19">
        <f ca="1">SUMPRODUCT(ReactionRateK4!$F89:$V89*OFFSET(ReactionStoich!$E$5:$U$5,BK$2,0))*(TimeStep)*'Composition Moles'!$C79</f>
        <v>0</v>
      </c>
      <c r="BL67" s="19">
        <f ca="1">SUMPRODUCT(ReactionRateK4!$F89:$V89*OFFSET(ReactionStoich!$E$5:$U$5,BL$2,0))*(TimeStep)*'Composition Moles'!$C79</f>
        <v>0</v>
      </c>
      <c r="BM67" s="19">
        <f ca="1">SUMPRODUCT(ReactionRateK4!$F89:$V89*OFFSET(ReactionStoich!$E$5:$U$5,BM$2,0))*(TimeStep)*'Composition Moles'!$C79</f>
        <v>0</v>
      </c>
      <c r="BN67" s="19">
        <f ca="1">SUMPRODUCT(ReactionRateK4!$F89:$V89*OFFSET(ReactionStoich!$E$5:$U$5,BN$2,0))*(TimeStep)*'Composition Moles'!$C79</f>
        <v>0</v>
      </c>
      <c r="BO67" s="19">
        <f ca="1">SUMPRODUCT(ReactionRateK4!$F89:$V89*OFFSET(ReactionStoich!$E$5:$U$5,BO$2,0))*(TimeStep)*'Composition Moles'!$C79</f>
        <v>0</v>
      </c>
      <c r="BP67" s="19">
        <f ca="1">SUMPRODUCT(ReactionRateK4!$F89:$V89*OFFSET(ReactionStoich!$E$5:$U$5,BP$2,0))*(TimeStep)*'Composition Moles'!$C79</f>
        <v>0</v>
      </c>
      <c r="BQ67" s="19">
        <f ca="1">SUMPRODUCT(ReactionRateK4!$F89:$V89*OFFSET(ReactionStoich!$E$5:$U$5,BQ$2,0))*(TimeStep)*'Composition Moles'!$C79</f>
        <v>0</v>
      </c>
      <c r="BR67" s="19">
        <f ca="1">SUMPRODUCT(ReactionRateK4!$F89:$V89*OFFSET(ReactionStoich!$E$5:$U$5,BR$2,0))*(TimeStep)*'Composition Moles'!$C79</f>
        <v>0</v>
      </c>
      <c r="BS67" s="19">
        <f ca="1">SUMPRODUCT(ReactionRateK4!$F89:$V89*OFFSET(ReactionStoich!$E$5:$U$5,BS$2,0))*(TimeStep)*'Composition Moles'!$C79</f>
        <v>0</v>
      </c>
      <c r="BT67" s="19">
        <f ca="1">SUMPRODUCT(ReactionRateK4!$F89:$V89*OFFSET(ReactionStoich!$E$5:$U$5,BT$2,0))*(TimeStep)*'Composition Moles'!$C79</f>
        <v>0</v>
      </c>
      <c r="BU67" s="19">
        <f ca="1">SUMPRODUCT(ReactionRateK4!$F89:$V89*OFFSET(ReactionStoich!$E$5:$U$5,BU$2,0))*(TimeStep)*'Composition Moles'!$C79</f>
        <v>0</v>
      </c>
      <c r="BV67" s="19">
        <f ca="1">SUMPRODUCT(ReactionRateK4!$F89:$V89*OFFSET(ReactionStoich!$E$5:$U$5,BV$2,0))*(TimeStep)*'Composition Moles'!$C79</f>
        <v>0</v>
      </c>
      <c r="BW67" s="19">
        <f ca="1">SUMPRODUCT(ReactionRateK4!$F89:$V89*OFFSET(ReactionStoich!$E$5:$U$5,BW$2,0))*(TimeStep)*'Composition Moles'!$C79</f>
        <v>0</v>
      </c>
    </row>
    <row r="68" spans="1:75">
      <c r="A68">
        <f>ReactionRateK1!A90</f>
        <v>2.8999999999999977</v>
      </c>
      <c r="B68" s="20">
        <f t="shared" ca="1" si="5"/>
        <v>-7301.098122355017</v>
      </c>
      <c r="C68" s="20">
        <f ca="1">'Composition Moles'!BZ80</f>
        <v>144183.42944275588</v>
      </c>
      <c r="D68" s="26">
        <f t="shared" ca="1" si="6"/>
        <v>5.063756737214882E-2</v>
      </c>
      <c r="F68" s="19">
        <f ca="1">SUMPRODUCT(ReactionRateK4!$F90:$V90*OFFSET(ReactionStoich!$E$5:$U$5,F$2,0))*(TimeStep)*'Composition Moles'!$C80</f>
        <v>-0.20954810478956751</v>
      </c>
      <c r="G68" s="19">
        <f ca="1">SUMPRODUCT(ReactionRateK4!$F90:$V90*OFFSET(ReactionStoich!$E$5:$U$5,G$2,0))*(TimeStep)*'Composition Moles'!$C80</f>
        <v>0</v>
      </c>
      <c r="H68" s="19">
        <f ca="1">SUMPRODUCT(ReactionRateK4!$F90:$V90*OFFSET(ReactionStoich!$E$5:$U$5,H$2,0))*(TimeStep)*'Composition Moles'!$C80</f>
        <v>0.20635430728188559</v>
      </c>
      <c r="I68" s="19">
        <f ca="1">SUMPRODUCT(ReactionRateK4!$F90:$V90*OFFSET(ReactionStoich!$E$5:$U$5,I$2,0))*(TimeStep)*'Composition Moles'!$C80</f>
        <v>3.1937975076819104E-3</v>
      </c>
      <c r="J68" s="19">
        <f ca="1">SUMPRODUCT(ReactionRateK4!$F90:$V90*OFFSET(ReactionStoich!$E$5:$U$5,J$2,0))*(TimeStep)*'Composition Moles'!$C80</f>
        <v>0</v>
      </c>
      <c r="K68" s="19">
        <f ca="1">SUMPRODUCT(ReactionRateK4!$F90:$V90*OFFSET(ReactionStoich!$E$5:$U$5,K$2,0))*(TimeStep)*'Composition Moles'!$C80</f>
        <v>0</v>
      </c>
      <c r="L68" s="19">
        <f ca="1">SUMPRODUCT(ReactionRateK4!$F90:$V90*OFFSET(ReactionStoich!$E$5:$U$5,L$2,0))*(TimeStep)*'Composition Moles'!$C80</f>
        <v>0</v>
      </c>
      <c r="M68" s="19">
        <f ca="1">SUMPRODUCT(ReactionRateK4!$F90:$V90*OFFSET(ReactionStoich!$E$5:$U$5,M$2,0))*(TimeStep)*'Composition Moles'!$C80</f>
        <v>0</v>
      </c>
      <c r="N68" s="19">
        <f ca="1">SUMPRODUCT(ReactionRateK4!$F90:$V90*OFFSET(ReactionStoich!$E$5:$U$5,N$2,0))*(TimeStep)*'Composition Moles'!$C80</f>
        <v>0</v>
      </c>
      <c r="O68" s="19">
        <f ca="1">SUMPRODUCT(ReactionRateK4!$F90:$V90*OFFSET(ReactionStoich!$E$5:$U$5,O$2,0))*(TimeStep)*'Composition Moles'!$C80</f>
        <v>0</v>
      </c>
      <c r="P68" s="19">
        <f ca="1">SUMPRODUCT(ReactionRateK4!$F90:$V90*OFFSET(ReactionStoich!$E$5:$U$5,P$2,0))*(TimeStep)*'Composition Moles'!$C80</f>
        <v>0</v>
      </c>
      <c r="Q68" s="19">
        <f ca="1">SUMPRODUCT(ReactionRateK4!$F90:$V90*OFFSET(ReactionStoich!$E$5:$U$5,Q$2,0))*(TimeStep)*'Composition Moles'!$C80</f>
        <v>0</v>
      </c>
      <c r="R68" s="19">
        <f ca="1">SUMPRODUCT(ReactionRateK4!$F90:$V90*OFFSET(ReactionStoich!$E$5:$U$5,R$2,0))*(TimeStep)*'Composition Moles'!$C80</f>
        <v>0</v>
      </c>
      <c r="S68" s="19">
        <f ca="1">SUMPRODUCT(ReactionRateK4!$F90:$V90*OFFSET(ReactionStoich!$E$5:$U$5,S$2,0))*(TimeStep)*'Composition Moles'!$C80</f>
        <v>4.3943632174614642</v>
      </c>
      <c r="T68" s="19">
        <f ca="1">SUMPRODUCT(ReactionRateK4!$F90:$V90*OFFSET(ReactionStoich!$E$5:$U$5,T$2,0))*(TimeStep)*'Composition Moles'!$C80</f>
        <v>0</v>
      </c>
      <c r="U68" s="19">
        <f ca="1">SUMPRODUCT(ReactionRateK4!$F90:$V90*OFFSET(ReactionStoich!$E$5:$U$5,U$2,0))*(TimeStep)*'Composition Moles'!$C80</f>
        <v>0</v>
      </c>
      <c r="V68" s="19">
        <f ca="1">SUMPRODUCT(ReactionRateK4!$F90:$V90*OFFSET(ReactionStoich!$E$5:$U$5,V$2,0))*(TimeStep)*'Composition Moles'!$C80</f>
        <v>0</v>
      </c>
      <c r="W68" s="19">
        <f ca="1">SUMPRODUCT(ReactionRateK4!$F90:$V90*OFFSET(ReactionStoich!$E$5:$U$5,W$2,0))*(TimeStep)*'Composition Moles'!$C80</f>
        <v>0</v>
      </c>
      <c r="X68" s="19">
        <f ca="1">SUMPRODUCT(ReactionRateK4!$F90:$V90*OFFSET(ReactionStoich!$E$5:$U$5,X$2,0))*(TimeStep)*'Composition Moles'!$C80</f>
        <v>0</v>
      </c>
      <c r="Y68" s="19">
        <f ca="1">SUMPRODUCT(ReactionRateK4!$F90:$V90*OFFSET(ReactionStoich!$E$5:$U$5,Y$2,0))*(TimeStep)*'Composition Moles'!$C80</f>
        <v>-10.295663877479324</v>
      </c>
      <c r="Z68" s="19">
        <f ca="1">SUMPRODUCT(ReactionRateK4!$F90:$V90*OFFSET(ReactionStoich!$E$5:$U$5,Z$2,0))*(TimeStep)*'Composition Moles'!$C80</f>
        <v>0</v>
      </c>
      <c r="AA68" s="19">
        <f ca="1">SUMPRODUCT(ReactionRateK4!$F90:$V90*OFFSET(ReactionStoich!$E$5:$U$5,AA$2,0))*(TimeStep)*'Composition Moles'!$C80</f>
        <v>0</v>
      </c>
      <c r="AB68" s="19">
        <f ca="1">SUMPRODUCT(ReactionRateK4!$F90:$V90*OFFSET(ReactionStoich!$E$5:$U$5,AB$2,0))*(TimeStep)*'Composition Moles'!$C80</f>
        <v>0</v>
      </c>
      <c r="AC68" s="19">
        <f ca="1">SUMPRODUCT(ReactionRateK4!$F90:$V90*OFFSET(ReactionStoich!$E$5:$U$5,AC$2,0))*(TimeStep)*'Composition Moles'!$C80</f>
        <v>0</v>
      </c>
      <c r="AD68" s="19">
        <f ca="1">SUMPRODUCT(ReactionRateK4!$F90:$V90*OFFSET(ReactionStoich!$E$5:$U$5,AD$2,0))*(TimeStep)*'Composition Moles'!$C80</f>
        <v>0</v>
      </c>
      <c r="AE68" s="19">
        <f ca="1">SUMPRODUCT(ReactionRateK4!$F90:$V90*OFFSET(ReactionStoich!$E$5:$U$5,AE$2,0))*(TimeStep)*'Composition Moles'!$C80</f>
        <v>0</v>
      </c>
      <c r="AF68" s="19">
        <f ca="1">SUMPRODUCT(ReactionRateK4!$F90:$V90*OFFSET(ReactionStoich!$E$5:$U$5,AF$2,0))*(TimeStep)*'Composition Moles'!$C80</f>
        <v>0</v>
      </c>
      <c r="AG68" s="19">
        <f ca="1">SUMPRODUCT(ReactionRateK4!$F90:$V90*OFFSET(ReactionStoich!$E$5:$U$5,AG$2,0))*(TimeStep)*'Composition Moles'!$C80</f>
        <v>-3.0355691497131049E-2</v>
      </c>
      <c r="AH68" s="19">
        <f ca="1">SUMPRODUCT(ReactionRateK4!$F90:$V90*OFFSET(ReactionStoich!$E$5:$U$5,AH$2,0))*(TimeStep)*'Composition Moles'!$C80</f>
        <v>0.145723915035012</v>
      </c>
      <c r="AI68" s="19">
        <f ca="1">SUMPRODUCT(ReactionRateK4!$F90:$V90*OFFSET(ReactionStoich!$E$5:$U$5,AI$2,0))*(TimeStep)*'Composition Moles'!$C80</f>
        <v>5.9443537425319999</v>
      </c>
      <c r="AJ68" s="19">
        <f ca="1">SUMPRODUCT(ReactionRateK4!$F90:$V90*OFFSET(ReactionStoich!$E$5:$U$5,AJ$2,0))*(TimeStep)*'Composition Moles'!$C80</f>
        <v>1.7708061435911908</v>
      </c>
      <c r="AK68" s="19">
        <f ca="1">SUMPRODUCT(ReactionRateK4!$F90:$V90*OFFSET(ReactionStoich!$E$5:$U$5,AK$2,0))*(TimeStep)*'Composition Moles'!$C80</f>
        <v>0</v>
      </c>
      <c r="AL68" s="19">
        <f ca="1">SUMPRODUCT(ReactionRateK4!$F90:$V90*OFFSET(ReactionStoich!$E$5:$U$5,AL$2,0))*(TimeStep)*'Composition Moles'!$C80</f>
        <v>0</v>
      </c>
      <c r="AM68" s="19">
        <f ca="1">SUMPRODUCT(ReactionRateK4!$F90:$V90*OFFSET(ReactionStoich!$E$5:$U$5,AM$2,0))*(TimeStep)*'Composition Moles'!$C80</f>
        <v>0</v>
      </c>
      <c r="AN68" s="19">
        <f ca="1">SUMPRODUCT(ReactionRateK4!$F90:$V90*OFFSET(ReactionStoich!$E$5:$U$5,AN$2,0))*(TimeStep)*'Composition Moles'!$C80</f>
        <v>0</v>
      </c>
      <c r="AO68" s="19">
        <f ca="1">SUMPRODUCT(ReactionRateK4!$F90:$V90*OFFSET(ReactionStoich!$E$5:$U$5,AO$2,0))*(TimeStep)*'Composition Moles'!$C80</f>
        <v>-3.1937975076819104E-3</v>
      </c>
      <c r="AP68" s="19">
        <f ca="1">SUMPRODUCT(ReactionRateK4!$F90:$V90*OFFSET(ReactionStoich!$E$5:$U$5,AP$2,0))*(TimeStep)*'Composition Moles'!$C80</f>
        <v>-0.20643914779699701</v>
      </c>
      <c r="AQ68" s="19">
        <f ca="1">SUMPRODUCT(ReactionRateK4!$F90:$V90*OFFSET(ReactionStoich!$E$5:$U$5,AQ$2,0))*(TimeStep)*'Composition Moles'!$C80</f>
        <v>0</v>
      </c>
      <c r="AR68" s="19">
        <f ca="1">SUMPRODUCT(ReactionRateK4!$F90:$V90*OFFSET(ReactionStoich!$E$5:$U$5,AR$2,0))*(TimeStep)*'Composition Moles'!$C80</f>
        <v>0</v>
      </c>
      <c r="AS68" s="19">
        <f ca="1">SUMPRODUCT(ReactionRateK4!$F90:$V90*OFFSET(ReactionStoich!$E$5:$U$5,AS$2,0))*(TimeStep)*'Composition Moles'!$C80</f>
        <v>-0.57319816811284452</v>
      </c>
      <c r="AT68" s="19">
        <f ca="1">SUMPRODUCT(ReactionRateK4!$F90:$V90*OFFSET(ReactionStoich!$E$5:$U$5,AT$2,0))*(TimeStep)*'Composition Moles'!$C80</f>
        <v>-0.57319816811284452</v>
      </c>
      <c r="AU68" s="19">
        <f ca="1">SUMPRODUCT(ReactionRateK4!$F90:$V90*OFFSET(ReactionStoich!$E$5:$U$5,AU$2,0))*(TimeStep)*'Composition Moles'!$C80</f>
        <v>-0.57319816811284452</v>
      </c>
      <c r="AV68" s="19">
        <f ca="1">SUMPRODUCT(ReactionRateK4!$F90:$V90*OFFSET(ReactionStoich!$E$5:$U$5,AV$2,0))*(TimeStep)*'Composition Moles'!$C80</f>
        <v>0</v>
      </c>
      <c r="AW68" s="19">
        <f ca="1">SUMPRODUCT(ReactionRateK4!$F90:$V90*OFFSET(ReactionStoich!$E$5:$U$5,AW$2,0))*(TimeStep)*'Composition Moles'!$C80</f>
        <v>0</v>
      </c>
      <c r="AX68" s="19">
        <f ca="1">SUMPRODUCT(ReactionRateK4!$F90:$V90*OFFSET(ReactionStoich!$E$5:$U$5,AX$2,0))*(TimeStep)*'Composition Moles'!$C80</f>
        <v>0</v>
      </c>
      <c r="AY68" s="19">
        <f ca="1">SUMPRODUCT(ReactionRateK4!$F90:$V90*OFFSET(ReactionStoich!$E$5:$U$5,AY$2,0))*(TimeStep)*'Composition Moles'!$C80</f>
        <v>0</v>
      </c>
      <c r="AZ68" s="19">
        <f ca="1">SUMPRODUCT(ReactionRateK4!$F90:$V90*OFFSET(ReactionStoich!$E$5:$U$5,AZ$2,0))*(TimeStep)*'Composition Moles'!$C80</f>
        <v>0</v>
      </c>
      <c r="BA68" s="19">
        <f ca="1">SUMPRODUCT(ReactionRateK4!$F90:$V90*OFFSET(ReactionStoich!$E$5:$U$5,BA$2,0))*(TimeStep)*'Composition Moles'!$C80</f>
        <v>0</v>
      </c>
      <c r="BB68" s="19">
        <f ca="1">SUMPRODUCT(ReactionRateK4!$F90:$V90*OFFSET(ReactionStoich!$E$5:$U$5,BB$2,0))*(TimeStep)*'Composition Moles'!$C80</f>
        <v>0</v>
      </c>
      <c r="BC68" s="19">
        <f ca="1">SUMPRODUCT(ReactionRateK4!$F90:$V90*OFFSET(ReactionStoich!$E$5:$U$5,BC$2,0))*(TimeStep)*'Composition Moles'!$C80</f>
        <v>0</v>
      </c>
      <c r="BD68" s="19">
        <f ca="1">SUMPRODUCT(ReactionRateK4!$F90:$V90*OFFSET(ReactionStoich!$E$5:$U$5,BD$2,0))*(TimeStep)*'Composition Moles'!$C80</f>
        <v>0</v>
      </c>
      <c r="BE68" s="19">
        <f ca="1">SUMPRODUCT(ReactionRateK4!$F90:$V90*OFFSET(ReactionStoich!$E$5:$U$5,BE$2,0))*(TimeStep)*'Composition Moles'!$C80</f>
        <v>0</v>
      </c>
      <c r="BF68" s="19">
        <f ca="1">SUMPRODUCT(ReactionRateK4!$F90:$V90*OFFSET(ReactionStoich!$E$5:$U$5,BF$2,0))*(TimeStep)*'Composition Moles'!$C80</f>
        <v>0</v>
      </c>
      <c r="BG68" s="19">
        <f ca="1">SUMPRODUCT(ReactionRateK4!$F90:$V90*OFFSET(ReactionStoich!$E$5:$U$5,BG$2,0))*(TimeStep)*'Composition Moles'!$C80</f>
        <v>0</v>
      </c>
      <c r="BH68" s="19">
        <f ca="1">SUMPRODUCT(ReactionRateK4!$F90:$V90*OFFSET(ReactionStoich!$E$5:$U$5,BH$2,0))*(TimeStep)*'Composition Moles'!$C80</f>
        <v>0</v>
      </c>
      <c r="BI68" s="19">
        <f ca="1">SUMPRODUCT(ReactionRateK4!$F90:$V90*OFFSET(ReactionStoich!$E$5:$U$5,BI$2,0))*(TimeStep)*'Composition Moles'!$C80</f>
        <v>0</v>
      </c>
      <c r="BJ68" s="19">
        <f ca="1">SUMPRODUCT(ReactionRateK4!$F90:$V90*OFFSET(ReactionStoich!$E$5:$U$5,BJ$2,0))*(TimeStep)*'Composition Moles'!$C80</f>
        <v>0</v>
      </c>
      <c r="BK68" s="19">
        <f ca="1">SUMPRODUCT(ReactionRateK4!$F90:$V90*OFFSET(ReactionStoich!$E$5:$U$5,BK$2,0))*(TimeStep)*'Composition Moles'!$C80</f>
        <v>0</v>
      </c>
      <c r="BL68" s="19">
        <f ca="1">SUMPRODUCT(ReactionRateK4!$F90:$V90*OFFSET(ReactionStoich!$E$5:$U$5,BL$2,0))*(TimeStep)*'Composition Moles'!$C80</f>
        <v>0</v>
      </c>
      <c r="BM68" s="19">
        <f ca="1">SUMPRODUCT(ReactionRateK4!$F90:$V90*OFFSET(ReactionStoich!$E$5:$U$5,BM$2,0))*(TimeStep)*'Composition Moles'!$C80</f>
        <v>0</v>
      </c>
      <c r="BN68" s="19">
        <f ca="1">SUMPRODUCT(ReactionRateK4!$F90:$V90*OFFSET(ReactionStoich!$E$5:$U$5,BN$2,0))*(TimeStep)*'Composition Moles'!$C80</f>
        <v>0</v>
      </c>
      <c r="BO68" s="19">
        <f ca="1">SUMPRODUCT(ReactionRateK4!$F90:$V90*OFFSET(ReactionStoich!$E$5:$U$5,BO$2,0))*(TimeStep)*'Composition Moles'!$C80</f>
        <v>0</v>
      </c>
      <c r="BP68" s="19">
        <f ca="1">SUMPRODUCT(ReactionRateK4!$F90:$V90*OFFSET(ReactionStoich!$E$5:$U$5,BP$2,0))*(TimeStep)*'Composition Moles'!$C80</f>
        <v>0</v>
      </c>
      <c r="BQ68" s="19">
        <f ca="1">SUMPRODUCT(ReactionRateK4!$F90:$V90*OFFSET(ReactionStoich!$E$5:$U$5,BQ$2,0))*(TimeStep)*'Composition Moles'!$C80</f>
        <v>0</v>
      </c>
      <c r="BR68" s="19">
        <f ca="1">SUMPRODUCT(ReactionRateK4!$F90:$V90*OFFSET(ReactionStoich!$E$5:$U$5,BR$2,0))*(TimeStep)*'Composition Moles'!$C80</f>
        <v>0</v>
      </c>
      <c r="BS68" s="19">
        <f ca="1">SUMPRODUCT(ReactionRateK4!$F90:$V90*OFFSET(ReactionStoich!$E$5:$U$5,BS$2,0))*(TimeStep)*'Composition Moles'!$C80</f>
        <v>0</v>
      </c>
      <c r="BT68" s="19">
        <f ca="1">SUMPRODUCT(ReactionRateK4!$F90:$V90*OFFSET(ReactionStoich!$E$5:$U$5,BT$2,0))*(TimeStep)*'Composition Moles'!$C80</f>
        <v>0</v>
      </c>
      <c r="BU68" s="19">
        <f ca="1">SUMPRODUCT(ReactionRateK4!$F90:$V90*OFFSET(ReactionStoich!$E$5:$U$5,BU$2,0))*(TimeStep)*'Composition Moles'!$C80</f>
        <v>0</v>
      </c>
      <c r="BV68" s="19">
        <f ca="1">SUMPRODUCT(ReactionRateK4!$F90:$V90*OFFSET(ReactionStoich!$E$5:$U$5,BV$2,0))*(TimeStep)*'Composition Moles'!$C80</f>
        <v>0</v>
      </c>
      <c r="BW68" s="19">
        <f ca="1">SUMPRODUCT(ReactionRateK4!$F90:$V90*OFFSET(ReactionStoich!$E$5:$U$5,BW$2,0))*(TimeStep)*'Composition Moles'!$C80</f>
        <v>0</v>
      </c>
    </row>
    <row r="69" spans="1:75">
      <c r="A69">
        <f>ReactionRateK1!A91</f>
        <v>2.9499999999999975</v>
      </c>
      <c r="B69" s="20">
        <f t="shared" ca="1" si="5"/>
        <v>-6909.7504222224115</v>
      </c>
      <c r="C69" s="20">
        <f ca="1">'Composition Moles'!BZ81</f>
        <v>144190.50702120434</v>
      </c>
      <c r="D69" s="26">
        <f t="shared" ca="1" si="6"/>
        <v>4.7920980132251559E-2</v>
      </c>
      <c r="F69" s="19">
        <f ca="1">SUMPRODUCT(ReactionRateK4!$F91:$V91*OFFSET(ReactionStoich!$E$5:$U$5,F$2,0))*(TimeStep)*'Composition Moles'!$C81</f>
        <v>-0.19592701056875667</v>
      </c>
      <c r="G69" s="19">
        <f ca="1">SUMPRODUCT(ReactionRateK4!$F91:$V91*OFFSET(ReactionStoich!$E$5:$U$5,G$2,0))*(TimeStep)*'Composition Moles'!$C81</f>
        <v>0</v>
      </c>
      <c r="H69" s="19">
        <f ca="1">SUMPRODUCT(ReactionRateK4!$F91:$V91*OFFSET(ReactionStoich!$E$5:$U$5,H$2,0))*(TimeStep)*'Composition Moles'!$C81</f>
        <v>0.19303152029992393</v>
      </c>
      <c r="I69" s="19">
        <f ca="1">SUMPRODUCT(ReactionRateK4!$F91:$V91*OFFSET(ReactionStoich!$E$5:$U$5,I$2,0))*(TimeStep)*'Composition Moles'!$C81</f>
        <v>2.8954902688327192E-3</v>
      </c>
      <c r="J69" s="19">
        <f ca="1">SUMPRODUCT(ReactionRateK4!$F91:$V91*OFFSET(ReactionStoich!$E$5:$U$5,J$2,0))*(TimeStep)*'Composition Moles'!$C81</f>
        <v>0</v>
      </c>
      <c r="K69" s="19">
        <f ca="1">SUMPRODUCT(ReactionRateK4!$F91:$V91*OFFSET(ReactionStoich!$E$5:$U$5,K$2,0))*(TimeStep)*'Composition Moles'!$C81</f>
        <v>0</v>
      </c>
      <c r="L69" s="19">
        <f ca="1">SUMPRODUCT(ReactionRateK4!$F91:$V91*OFFSET(ReactionStoich!$E$5:$U$5,L$2,0))*(TimeStep)*'Composition Moles'!$C81</f>
        <v>0</v>
      </c>
      <c r="M69" s="19">
        <f ca="1">SUMPRODUCT(ReactionRateK4!$F91:$V91*OFFSET(ReactionStoich!$E$5:$U$5,M$2,0))*(TimeStep)*'Composition Moles'!$C81</f>
        <v>0</v>
      </c>
      <c r="N69" s="19">
        <f ca="1">SUMPRODUCT(ReactionRateK4!$F91:$V91*OFFSET(ReactionStoich!$E$5:$U$5,N$2,0))*(TimeStep)*'Composition Moles'!$C81</f>
        <v>0</v>
      </c>
      <c r="O69" s="19">
        <f ca="1">SUMPRODUCT(ReactionRateK4!$F91:$V91*OFFSET(ReactionStoich!$E$5:$U$5,O$2,0))*(TimeStep)*'Composition Moles'!$C81</f>
        <v>0</v>
      </c>
      <c r="P69" s="19">
        <f ca="1">SUMPRODUCT(ReactionRateK4!$F91:$V91*OFFSET(ReactionStoich!$E$5:$U$5,P$2,0))*(TimeStep)*'Composition Moles'!$C81</f>
        <v>0</v>
      </c>
      <c r="Q69" s="19">
        <f ca="1">SUMPRODUCT(ReactionRateK4!$F91:$V91*OFFSET(ReactionStoich!$E$5:$U$5,Q$2,0))*(TimeStep)*'Composition Moles'!$C81</f>
        <v>0</v>
      </c>
      <c r="R69" s="19">
        <f ca="1">SUMPRODUCT(ReactionRateK4!$F91:$V91*OFFSET(ReactionStoich!$E$5:$U$5,R$2,0))*(TimeStep)*'Composition Moles'!$C81</f>
        <v>0</v>
      </c>
      <c r="S69" s="19">
        <f ca="1">SUMPRODUCT(ReactionRateK4!$F91:$V91*OFFSET(ReactionStoich!$E$5:$U$5,S$2,0))*(TimeStep)*'Composition Moles'!$C81</f>
        <v>4.3069855382001476</v>
      </c>
      <c r="T69" s="19">
        <f ca="1">SUMPRODUCT(ReactionRateK4!$F91:$V91*OFFSET(ReactionStoich!$E$5:$U$5,T$2,0))*(TimeStep)*'Composition Moles'!$C81</f>
        <v>0</v>
      </c>
      <c r="U69" s="19">
        <f ca="1">SUMPRODUCT(ReactionRateK4!$F91:$V91*OFFSET(ReactionStoich!$E$5:$U$5,U$2,0))*(TimeStep)*'Composition Moles'!$C81</f>
        <v>0</v>
      </c>
      <c r="V69" s="19">
        <f ca="1">SUMPRODUCT(ReactionRateK4!$F91:$V91*OFFSET(ReactionStoich!$E$5:$U$5,V$2,0))*(TimeStep)*'Composition Moles'!$C81</f>
        <v>0</v>
      </c>
      <c r="W69" s="19">
        <f ca="1">SUMPRODUCT(ReactionRateK4!$F91:$V91*OFFSET(ReactionStoich!$E$5:$U$5,W$2,0))*(TimeStep)*'Composition Moles'!$C81</f>
        <v>0</v>
      </c>
      <c r="X69" s="19">
        <f ca="1">SUMPRODUCT(ReactionRateK4!$F91:$V91*OFFSET(ReactionStoich!$E$5:$U$5,X$2,0))*(TimeStep)*'Composition Moles'!$C81</f>
        <v>0</v>
      </c>
      <c r="Y69" s="19">
        <f ca="1">SUMPRODUCT(ReactionRateK4!$F91:$V91*OFFSET(ReactionStoich!$E$5:$U$5,Y$2,0))*(TimeStep)*'Composition Moles'!$C81</f>
        <v>-10.103484419955148</v>
      </c>
      <c r="Z69" s="19">
        <f ca="1">SUMPRODUCT(ReactionRateK4!$F91:$V91*OFFSET(ReactionStoich!$E$5:$U$5,Z$2,0))*(TimeStep)*'Composition Moles'!$C81</f>
        <v>0</v>
      </c>
      <c r="AA69" s="19">
        <f ca="1">SUMPRODUCT(ReactionRateK4!$F91:$V91*OFFSET(ReactionStoich!$E$5:$U$5,AA$2,0))*(TimeStep)*'Composition Moles'!$C81</f>
        <v>0</v>
      </c>
      <c r="AB69" s="19">
        <f ca="1">SUMPRODUCT(ReactionRateK4!$F91:$V91*OFFSET(ReactionStoich!$E$5:$U$5,AB$2,0))*(TimeStep)*'Composition Moles'!$C81</f>
        <v>0</v>
      </c>
      <c r="AC69" s="19">
        <f ca="1">SUMPRODUCT(ReactionRateK4!$F91:$V91*OFFSET(ReactionStoich!$E$5:$U$5,AC$2,0))*(TimeStep)*'Composition Moles'!$C81</f>
        <v>0</v>
      </c>
      <c r="AD69" s="19">
        <f ca="1">SUMPRODUCT(ReactionRateK4!$F91:$V91*OFFSET(ReactionStoich!$E$5:$U$5,AD$2,0))*(TimeStep)*'Composition Moles'!$C81</f>
        <v>0</v>
      </c>
      <c r="AE69" s="19">
        <f ca="1">SUMPRODUCT(ReactionRateK4!$F91:$V91*OFFSET(ReactionStoich!$E$5:$U$5,AE$2,0))*(TimeStep)*'Composition Moles'!$C81</f>
        <v>0</v>
      </c>
      <c r="AF69" s="19">
        <f ca="1">SUMPRODUCT(ReactionRateK4!$F91:$V91*OFFSET(ReactionStoich!$E$5:$U$5,AF$2,0))*(TimeStep)*'Composition Moles'!$C81</f>
        <v>0</v>
      </c>
      <c r="AG69" s="19">
        <f ca="1">SUMPRODUCT(ReactionRateK4!$F91:$V91*OFFSET(ReactionStoich!$E$5:$U$5,AG$2,0))*(TimeStep)*'Composition Moles'!$C81</f>
        <v>-2.9351894801915409E-2</v>
      </c>
      <c r="AH69" s="19">
        <f ca="1">SUMPRODUCT(ReactionRateK4!$F91:$V91*OFFSET(ReactionStoich!$E$5:$U$5,AH$2,0))*(TimeStep)*'Composition Moles'!$C81</f>
        <v>6.1057426244206181E-2</v>
      </c>
      <c r="AI69" s="19">
        <f ca="1">SUMPRODUCT(ReactionRateK4!$F91:$V91*OFFSET(ReactionStoich!$E$5:$U$5,AI$2,0))*(TimeStep)*'Composition Moles'!$C81</f>
        <v>5.9134196583808682</v>
      </c>
      <c r="AJ69" s="19">
        <f ca="1">SUMPRODUCT(ReactionRateK4!$F91:$V91*OFFSET(ReactionStoich!$E$5:$U$5,AJ$2,0))*(TimeStep)*'Composition Moles'!$C81</f>
        <v>1.7356365468930395</v>
      </c>
      <c r="AK69" s="19">
        <f ca="1">SUMPRODUCT(ReactionRateK4!$F91:$V91*OFFSET(ReactionStoich!$E$5:$U$5,AK$2,0))*(TimeStep)*'Composition Moles'!$C81</f>
        <v>0</v>
      </c>
      <c r="AL69" s="19">
        <f ca="1">SUMPRODUCT(ReactionRateK4!$F91:$V91*OFFSET(ReactionStoich!$E$5:$U$5,AL$2,0))*(TimeStep)*'Composition Moles'!$C81</f>
        <v>0</v>
      </c>
      <c r="AM69" s="19">
        <f ca="1">SUMPRODUCT(ReactionRateK4!$F91:$V91*OFFSET(ReactionStoich!$E$5:$U$5,AM$2,0))*(TimeStep)*'Composition Moles'!$C81</f>
        <v>0</v>
      </c>
      <c r="AN69" s="19">
        <f ca="1">SUMPRODUCT(ReactionRateK4!$F91:$V91*OFFSET(ReactionStoich!$E$5:$U$5,AN$2,0))*(TimeStep)*'Composition Moles'!$C81</f>
        <v>0</v>
      </c>
      <c r="AO69" s="19">
        <f ca="1">SUMPRODUCT(ReactionRateK4!$F91:$V91*OFFSET(ReactionStoich!$E$5:$U$5,AO$2,0))*(TimeStep)*'Composition Moles'!$C81</f>
        <v>-2.8954902688327192E-3</v>
      </c>
      <c r="AP69" s="19">
        <f ca="1">SUMPRODUCT(ReactionRateK4!$F91:$V91*OFFSET(ReactionStoich!$E$5:$U$5,AP$2,0))*(TimeStep)*'Composition Moles'!$C81</f>
        <v>-0.1934668652308571</v>
      </c>
      <c r="AQ69" s="19">
        <f ca="1">SUMPRODUCT(ReactionRateK4!$F91:$V91*OFFSET(ReactionStoich!$E$5:$U$5,AQ$2,0))*(TimeStep)*'Composition Moles'!$C81</f>
        <v>0</v>
      </c>
      <c r="AR69" s="19">
        <f ca="1">SUMPRODUCT(ReactionRateK4!$F91:$V91*OFFSET(ReactionStoich!$E$5:$U$5,AR$2,0))*(TimeStep)*'Composition Moles'!$C81</f>
        <v>0</v>
      </c>
      <c r="AS69" s="19">
        <f ca="1">SUMPRODUCT(ReactionRateK4!$F91:$V91*OFFSET(ReactionStoich!$E$5:$U$5,AS$2,0))*(TimeStep)*'Composition Moles'!$C81</f>
        <v>-0.56263349982050292</v>
      </c>
      <c r="AT69" s="19">
        <f ca="1">SUMPRODUCT(ReactionRateK4!$F91:$V91*OFFSET(ReactionStoich!$E$5:$U$5,AT$2,0))*(TimeStep)*'Composition Moles'!$C81</f>
        <v>-0.56263349982050292</v>
      </c>
      <c r="AU69" s="19">
        <f ca="1">SUMPRODUCT(ReactionRateK4!$F91:$V91*OFFSET(ReactionStoich!$E$5:$U$5,AU$2,0))*(TimeStep)*'Composition Moles'!$C81</f>
        <v>-0.56263349982050292</v>
      </c>
      <c r="AV69" s="19">
        <f ca="1">SUMPRODUCT(ReactionRateK4!$F91:$V91*OFFSET(ReactionStoich!$E$5:$U$5,AV$2,0))*(TimeStep)*'Composition Moles'!$C81</f>
        <v>0</v>
      </c>
      <c r="AW69" s="19">
        <f ca="1">SUMPRODUCT(ReactionRateK4!$F91:$V91*OFFSET(ReactionStoich!$E$5:$U$5,AW$2,0))*(TimeStep)*'Composition Moles'!$C81</f>
        <v>0</v>
      </c>
      <c r="AX69" s="19">
        <f ca="1">SUMPRODUCT(ReactionRateK4!$F91:$V91*OFFSET(ReactionStoich!$E$5:$U$5,AX$2,0))*(TimeStep)*'Composition Moles'!$C81</f>
        <v>0</v>
      </c>
      <c r="AY69" s="19">
        <f ca="1">SUMPRODUCT(ReactionRateK4!$F91:$V91*OFFSET(ReactionStoich!$E$5:$U$5,AY$2,0))*(TimeStep)*'Composition Moles'!$C81</f>
        <v>0</v>
      </c>
      <c r="AZ69" s="19">
        <f ca="1">SUMPRODUCT(ReactionRateK4!$F91:$V91*OFFSET(ReactionStoich!$E$5:$U$5,AZ$2,0))*(TimeStep)*'Composition Moles'!$C81</f>
        <v>0</v>
      </c>
      <c r="BA69" s="19">
        <f ca="1">SUMPRODUCT(ReactionRateK4!$F91:$V91*OFFSET(ReactionStoich!$E$5:$U$5,BA$2,0))*(TimeStep)*'Composition Moles'!$C81</f>
        <v>0</v>
      </c>
      <c r="BB69" s="19">
        <f ca="1">SUMPRODUCT(ReactionRateK4!$F91:$V91*OFFSET(ReactionStoich!$E$5:$U$5,BB$2,0))*(TimeStep)*'Composition Moles'!$C81</f>
        <v>0</v>
      </c>
      <c r="BC69" s="19">
        <f ca="1">SUMPRODUCT(ReactionRateK4!$F91:$V91*OFFSET(ReactionStoich!$E$5:$U$5,BC$2,0))*(TimeStep)*'Composition Moles'!$C81</f>
        <v>0</v>
      </c>
      <c r="BD69" s="19">
        <f ca="1">SUMPRODUCT(ReactionRateK4!$F91:$V91*OFFSET(ReactionStoich!$E$5:$U$5,BD$2,0))*(TimeStep)*'Composition Moles'!$C81</f>
        <v>0</v>
      </c>
      <c r="BE69" s="19">
        <f ca="1">SUMPRODUCT(ReactionRateK4!$F91:$V91*OFFSET(ReactionStoich!$E$5:$U$5,BE$2,0))*(TimeStep)*'Composition Moles'!$C81</f>
        <v>0</v>
      </c>
      <c r="BF69" s="19">
        <f ca="1">SUMPRODUCT(ReactionRateK4!$F91:$V91*OFFSET(ReactionStoich!$E$5:$U$5,BF$2,0))*(TimeStep)*'Composition Moles'!$C81</f>
        <v>0</v>
      </c>
      <c r="BG69" s="19">
        <f ca="1">SUMPRODUCT(ReactionRateK4!$F91:$V91*OFFSET(ReactionStoich!$E$5:$U$5,BG$2,0))*(TimeStep)*'Composition Moles'!$C81</f>
        <v>0</v>
      </c>
      <c r="BH69" s="19">
        <f ca="1">SUMPRODUCT(ReactionRateK4!$F91:$V91*OFFSET(ReactionStoich!$E$5:$U$5,BH$2,0))*(TimeStep)*'Composition Moles'!$C81</f>
        <v>0</v>
      </c>
      <c r="BI69" s="19">
        <f ca="1">SUMPRODUCT(ReactionRateK4!$F91:$V91*OFFSET(ReactionStoich!$E$5:$U$5,BI$2,0))*(TimeStep)*'Composition Moles'!$C81</f>
        <v>0</v>
      </c>
      <c r="BJ69" s="19">
        <f ca="1">SUMPRODUCT(ReactionRateK4!$F91:$V91*OFFSET(ReactionStoich!$E$5:$U$5,BJ$2,0))*(TimeStep)*'Composition Moles'!$C81</f>
        <v>0</v>
      </c>
      <c r="BK69" s="19">
        <f ca="1">SUMPRODUCT(ReactionRateK4!$F91:$V91*OFFSET(ReactionStoich!$E$5:$U$5,BK$2,0))*(TimeStep)*'Composition Moles'!$C81</f>
        <v>0</v>
      </c>
      <c r="BL69" s="19">
        <f ca="1">SUMPRODUCT(ReactionRateK4!$F91:$V91*OFFSET(ReactionStoich!$E$5:$U$5,BL$2,0))*(TimeStep)*'Composition Moles'!$C81</f>
        <v>0</v>
      </c>
      <c r="BM69" s="19">
        <f ca="1">SUMPRODUCT(ReactionRateK4!$F91:$V91*OFFSET(ReactionStoich!$E$5:$U$5,BM$2,0))*(TimeStep)*'Composition Moles'!$C81</f>
        <v>0</v>
      </c>
      <c r="BN69" s="19">
        <f ca="1">SUMPRODUCT(ReactionRateK4!$F91:$V91*OFFSET(ReactionStoich!$E$5:$U$5,BN$2,0))*(TimeStep)*'Composition Moles'!$C81</f>
        <v>0</v>
      </c>
      <c r="BO69" s="19">
        <f ca="1">SUMPRODUCT(ReactionRateK4!$F91:$V91*OFFSET(ReactionStoich!$E$5:$U$5,BO$2,0))*(TimeStep)*'Composition Moles'!$C81</f>
        <v>0</v>
      </c>
      <c r="BP69" s="19">
        <f ca="1">SUMPRODUCT(ReactionRateK4!$F91:$V91*OFFSET(ReactionStoich!$E$5:$U$5,BP$2,0))*(TimeStep)*'Composition Moles'!$C81</f>
        <v>0</v>
      </c>
      <c r="BQ69" s="19">
        <f ca="1">SUMPRODUCT(ReactionRateK4!$F91:$V91*OFFSET(ReactionStoich!$E$5:$U$5,BQ$2,0))*(TimeStep)*'Composition Moles'!$C81</f>
        <v>0</v>
      </c>
      <c r="BR69" s="19">
        <f ca="1">SUMPRODUCT(ReactionRateK4!$F91:$V91*OFFSET(ReactionStoich!$E$5:$U$5,BR$2,0))*(TimeStep)*'Composition Moles'!$C81</f>
        <v>0</v>
      </c>
      <c r="BS69" s="19">
        <f ca="1">SUMPRODUCT(ReactionRateK4!$F91:$V91*OFFSET(ReactionStoich!$E$5:$U$5,BS$2,0))*(TimeStep)*'Composition Moles'!$C81</f>
        <v>0</v>
      </c>
      <c r="BT69" s="19">
        <f ca="1">SUMPRODUCT(ReactionRateK4!$F91:$V91*OFFSET(ReactionStoich!$E$5:$U$5,BT$2,0))*(TimeStep)*'Composition Moles'!$C81</f>
        <v>0</v>
      </c>
      <c r="BU69" s="19">
        <f ca="1">SUMPRODUCT(ReactionRateK4!$F91:$V91*OFFSET(ReactionStoich!$E$5:$U$5,BU$2,0))*(TimeStep)*'Composition Moles'!$C81</f>
        <v>0</v>
      </c>
      <c r="BV69" s="19">
        <f ca="1">SUMPRODUCT(ReactionRateK4!$F91:$V91*OFFSET(ReactionStoich!$E$5:$U$5,BV$2,0))*(TimeStep)*'Composition Moles'!$C81</f>
        <v>0</v>
      </c>
      <c r="BW69" s="19">
        <f ca="1">SUMPRODUCT(ReactionRateK4!$F91:$V91*OFFSET(ReactionStoich!$E$5:$U$5,BW$2,0))*(TimeStep)*'Composition Moles'!$C81</f>
        <v>0</v>
      </c>
    </row>
    <row r="70" spans="1:75">
      <c r="A70">
        <f>ReactionRateK1!A92</f>
        <v>2.9999999999999973</v>
      </c>
      <c r="B70" s="20">
        <f t="shared" ca="1" si="5"/>
        <v>-6544.8668836930838</v>
      </c>
      <c r="C70" s="20">
        <f ca="1">'Composition Moles'!BZ82</f>
        <v>144197.22265330411</v>
      </c>
      <c r="D70" s="26">
        <f t="shared" ca="1" si="6"/>
        <v>4.5388300573784429E-2</v>
      </c>
      <c r="F70" s="19">
        <f ca="1">SUMPRODUCT(ReactionRateK4!$F92:$V92*OFFSET(ReactionStoich!$E$5:$U$5,F$2,0))*(TimeStep)*'Composition Moles'!$C82</f>
        <v>-0.18318889912347497</v>
      </c>
      <c r="G70" s="19">
        <f ca="1">SUMPRODUCT(ReactionRateK4!$F92:$V92*OFFSET(ReactionStoich!$E$5:$U$5,G$2,0))*(TimeStep)*'Composition Moles'!$C82</f>
        <v>0</v>
      </c>
      <c r="H70" s="19">
        <f ca="1">SUMPRODUCT(ReactionRateK4!$F92:$V92*OFFSET(ReactionStoich!$E$5:$U$5,H$2,0))*(TimeStep)*'Composition Moles'!$C82</f>
        <v>0.18056353674016451</v>
      </c>
      <c r="I70" s="19">
        <f ca="1">SUMPRODUCT(ReactionRateK4!$F92:$V92*OFFSET(ReactionStoich!$E$5:$U$5,I$2,0))*(TimeStep)*'Composition Moles'!$C82</f>
        <v>2.6253623833105231E-3</v>
      </c>
      <c r="J70" s="19">
        <f ca="1">SUMPRODUCT(ReactionRateK4!$F92:$V92*OFFSET(ReactionStoich!$E$5:$U$5,J$2,0))*(TimeStep)*'Composition Moles'!$C82</f>
        <v>0</v>
      </c>
      <c r="K70" s="19">
        <f ca="1">SUMPRODUCT(ReactionRateK4!$F92:$V92*OFFSET(ReactionStoich!$E$5:$U$5,K$2,0))*(TimeStep)*'Composition Moles'!$C82</f>
        <v>0</v>
      </c>
      <c r="L70" s="19">
        <f ca="1">SUMPRODUCT(ReactionRateK4!$F92:$V92*OFFSET(ReactionStoich!$E$5:$U$5,L$2,0))*(TimeStep)*'Composition Moles'!$C82</f>
        <v>0</v>
      </c>
      <c r="M70" s="19">
        <f ca="1">SUMPRODUCT(ReactionRateK4!$F92:$V92*OFFSET(ReactionStoich!$E$5:$U$5,M$2,0))*(TimeStep)*'Composition Moles'!$C82</f>
        <v>0</v>
      </c>
      <c r="N70" s="19">
        <f ca="1">SUMPRODUCT(ReactionRateK4!$F92:$V92*OFFSET(ReactionStoich!$E$5:$U$5,N$2,0))*(TimeStep)*'Composition Moles'!$C82</f>
        <v>0</v>
      </c>
      <c r="O70" s="19">
        <f ca="1">SUMPRODUCT(ReactionRateK4!$F92:$V92*OFFSET(ReactionStoich!$E$5:$U$5,O$2,0))*(TimeStep)*'Composition Moles'!$C82</f>
        <v>0</v>
      </c>
      <c r="P70" s="19">
        <f ca="1">SUMPRODUCT(ReactionRateK4!$F92:$V92*OFFSET(ReactionStoich!$E$5:$U$5,P$2,0))*(TimeStep)*'Composition Moles'!$C82</f>
        <v>0</v>
      </c>
      <c r="Q70" s="19">
        <f ca="1">SUMPRODUCT(ReactionRateK4!$F92:$V92*OFFSET(ReactionStoich!$E$5:$U$5,Q$2,0))*(TimeStep)*'Composition Moles'!$C82</f>
        <v>0</v>
      </c>
      <c r="R70" s="19">
        <f ca="1">SUMPRODUCT(ReactionRateK4!$F92:$V92*OFFSET(ReactionStoich!$E$5:$U$5,R$2,0))*(TimeStep)*'Composition Moles'!$C82</f>
        <v>0</v>
      </c>
      <c r="S70" s="19">
        <f ca="1">SUMPRODUCT(ReactionRateK4!$F92:$V92*OFFSET(ReactionStoich!$E$5:$U$5,S$2,0))*(TimeStep)*'Composition Moles'!$C82</f>
        <v>4.2207076934789001</v>
      </c>
      <c r="T70" s="19">
        <f ca="1">SUMPRODUCT(ReactionRateK4!$F92:$V92*OFFSET(ReactionStoich!$E$5:$U$5,T$2,0))*(TimeStep)*'Composition Moles'!$C82</f>
        <v>0</v>
      </c>
      <c r="U70" s="19">
        <f ca="1">SUMPRODUCT(ReactionRateK4!$F92:$V92*OFFSET(ReactionStoich!$E$5:$U$5,U$2,0))*(TimeStep)*'Composition Moles'!$C82</f>
        <v>0</v>
      </c>
      <c r="V70" s="19">
        <f ca="1">SUMPRODUCT(ReactionRateK4!$F92:$V92*OFFSET(ReactionStoich!$E$5:$U$5,V$2,0))*(TimeStep)*'Composition Moles'!$C82</f>
        <v>0</v>
      </c>
      <c r="W70" s="19">
        <f ca="1">SUMPRODUCT(ReactionRateK4!$F92:$V92*OFFSET(ReactionStoich!$E$5:$U$5,W$2,0))*(TimeStep)*'Composition Moles'!$C82</f>
        <v>0</v>
      </c>
      <c r="X70" s="19">
        <f ca="1">SUMPRODUCT(ReactionRateK4!$F92:$V92*OFFSET(ReactionStoich!$E$5:$U$5,X$2,0))*(TimeStep)*'Composition Moles'!$C82</f>
        <v>0</v>
      </c>
      <c r="Y70" s="19">
        <f ca="1">SUMPRODUCT(ReactionRateK4!$F92:$V92*OFFSET(ReactionStoich!$E$5:$U$5,Y$2,0))*(TimeStep)*'Composition Moles'!$C82</f>
        <v>-9.913349183154569</v>
      </c>
      <c r="Z70" s="19">
        <f ca="1">SUMPRODUCT(ReactionRateK4!$F92:$V92*OFFSET(ReactionStoich!$E$5:$U$5,Z$2,0))*(TimeStep)*'Composition Moles'!$C82</f>
        <v>0</v>
      </c>
      <c r="AA70" s="19">
        <f ca="1">SUMPRODUCT(ReactionRateK4!$F92:$V92*OFFSET(ReactionStoich!$E$5:$U$5,AA$2,0))*(TimeStep)*'Composition Moles'!$C82</f>
        <v>0</v>
      </c>
      <c r="AB70" s="19">
        <f ca="1">SUMPRODUCT(ReactionRateK4!$F92:$V92*OFFSET(ReactionStoich!$E$5:$U$5,AB$2,0))*(TimeStep)*'Composition Moles'!$C82</f>
        <v>0</v>
      </c>
      <c r="AC70" s="19">
        <f ca="1">SUMPRODUCT(ReactionRateK4!$F92:$V92*OFFSET(ReactionStoich!$E$5:$U$5,AC$2,0))*(TimeStep)*'Composition Moles'!$C82</f>
        <v>0</v>
      </c>
      <c r="AD70" s="19">
        <f ca="1">SUMPRODUCT(ReactionRateK4!$F92:$V92*OFFSET(ReactionStoich!$E$5:$U$5,AD$2,0))*(TimeStep)*'Composition Moles'!$C82</f>
        <v>0</v>
      </c>
      <c r="AE70" s="19">
        <f ca="1">SUMPRODUCT(ReactionRateK4!$F92:$V92*OFFSET(ReactionStoich!$E$5:$U$5,AE$2,0))*(TimeStep)*'Composition Moles'!$C82</f>
        <v>0</v>
      </c>
      <c r="AF70" s="19">
        <f ca="1">SUMPRODUCT(ReactionRateK4!$F92:$V92*OFFSET(ReactionStoich!$E$5:$U$5,AF$2,0))*(TimeStep)*'Composition Moles'!$C82</f>
        <v>0</v>
      </c>
      <c r="AG70" s="19">
        <f ca="1">SUMPRODUCT(ReactionRateK4!$F92:$V92*OFFSET(ReactionStoich!$E$5:$U$5,AG$2,0))*(TimeStep)*'Composition Moles'!$C82</f>
        <v>-2.8372032964040728E-2</v>
      </c>
      <c r="AH70" s="19">
        <f ca="1">SUMPRODUCT(ReactionRateK4!$F92:$V92*OFFSET(ReactionStoich!$E$5:$U$5,AH$2,0))*(TimeStep)*'Composition Moles'!$C82</f>
        <v>-1.9915744414514023E-2</v>
      </c>
      <c r="AI70" s="19">
        <f ca="1">SUMPRODUCT(ReactionRateK4!$F92:$V92*OFFSET(ReactionStoich!$E$5:$U$5,AI$2,0))*(TimeStep)*'Composition Moles'!$C82</f>
        <v>5.8809388235484548</v>
      </c>
      <c r="AJ70" s="19">
        <f ca="1">SUMPRODUCT(ReactionRateK4!$F92:$V92*OFFSET(ReactionStoich!$E$5:$U$5,AJ$2,0))*(TimeStep)*'Composition Moles'!$C82</f>
        <v>1.7009274003327983</v>
      </c>
      <c r="AK70" s="19">
        <f ca="1">SUMPRODUCT(ReactionRateK4!$F92:$V92*OFFSET(ReactionStoich!$E$5:$U$5,AK$2,0))*(TimeStep)*'Composition Moles'!$C82</f>
        <v>0</v>
      </c>
      <c r="AL70" s="19">
        <f ca="1">SUMPRODUCT(ReactionRateK4!$F92:$V92*OFFSET(ReactionStoich!$E$5:$U$5,AL$2,0))*(TimeStep)*'Composition Moles'!$C82</f>
        <v>0</v>
      </c>
      <c r="AM70" s="19">
        <f ca="1">SUMPRODUCT(ReactionRateK4!$F92:$V92*OFFSET(ReactionStoich!$E$5:$U$5,AM$2,0))*(TimeStep)*'Composition Moles'!$C82</f>
        <v>0</v>
      </c>
      <c r="AN70" s="19">
        <f ca="1">SUMPRODUCT(ReactionRateK4!$F92:$V92*OFFSET(ReactionStoich!$E$5:$U$5,AN$2,0))*(TimeStep)*'Composition Moles'!$C82</f>
        <v>0</v>
      </c>
      <c r="AO70" s="19">
        <f ca="1">SUMPRODUCT(ReactionRateK4!$F92:$V92*OFFSET(ReactionStoich!$E$5:$U$5,AO$2,0))*(TimeStep)*'Composition Moles'!$C82</f>
        <v>-2.6253623833105231E-3</v>
      </c>
      <c r="AP70" s="19">
        <f ca="1">SUMPRODUCT(ReactionRateK4!$F92:$V92*OFFSET(ReactionStoich!$E$5:$U$5,AP$2,0))*(TimeStep)*'Composition Moles'!$C82</f>
        <v>-0.18127397244128948</v>
      </c>
      <c r="AQ70" s="19">
        <f ca="1">SUMPRODUCT(ReactionRateK4!$F92:$V92*OFFSET(ReactionStoich!$E$5:$U$5,AQ$2,0))*(TimeStep)*'Composition Moles'!$C82</f>
        <v>0</v>
      </c>
      <c r="AR70" s="19">
        <f ca="1">SUMPRODUCT(ReactionRateK4!$F92:$V92*OFFSET(ReactionStoich!$E$5:$U$5,AR$2,0))*(TimeStep)*'Composition Moles'!$C82</f>
        <v>0</v>
      </c>
      <c r="AS70" s="19">
        <f ca="1">SUMPRODUCT(ReactionRateK4!$F92:$V92*OFFSET(ReactionStoich!$E$5:$U$5,AS$2,0))*(TimeStep)*'Composition Moles'!$C82</f>
        <v>-0.55234587400080992</v>
      </c>
      <c r="AT70" s="19">
        <f ca="1">SUMPRODUCT(ReactionRateK4!$F92:$V92*OFFSET(ReactionStoich!$E$5:$U$5,AT$2,0))*(TimeStep)*'Composition Moles'!$C82</f>
        <v>-0.55234587400080992</v>
      </c>
      <c r="AU70" s="19">
        <f ca="1">SUMPRODUCT(ReactionRateK4!$F92:$V92*OFFSET(ReactionStoich!$E$5:$U$5,AU$2,0))*(TimeStep)*'Composition Moles'!$C82</f>
        <v>-0.55234587400080992</v>
      </c>
      <c r="AV70" s="19">
        <f ca="1">SUMPRODUCT(ReactionRateK4!$F92:$V92*OFFSET(ReactionStoich!$E$5:$U$5,AV$2,0))*(TimeStep)*'Composition Moles'!$C82</f>
        <v>0</v>
      </c>
      <c r="AW70" s="19">
        <f ca="1">SUMPRODUCT(ReactionRateK4!$F92:$V92*OFFSET(ReactionStoich!$E$5:$U$5,AW$2,0))*(TimeStep)*'Composition Moles'!$C82</f>
        <v>0</v>
      </c>
      <c r="AX70" s="19">
        <f ca="1">SUMPRODUCT(ReactionRateK4!$F92:$V92*OFFSET(ReactionStoich!$E$5:$U$5,AX$2,0))*(TimeStep)*'Composition Moles'!$C82</f>
        <v>0</v>
      </c>
      <c r="AY70" s="19">
        <f ca="1">SUMPRODUCT(ReactionRateK4!$F92:$V92*OFFSET(ReactionStoich!$E$5:$U$5,AY$2,0))*(TimeStep)*'Composition Moles'!$C82</f>
        <v>0</v>
      </c>
      <c r="AZ70" s="19">
        <f ca="1">SUMPRODUCT(ReactionRateK4!$F92:$V92*OFFSET(ReactionStoich!$E$5:$U$5,AZ$2,0))*(TimeStep)*'Composition Moles'!$C82</f>
        <v>0</v>
      </c>
      <c r="BA70" s="19">
        <f ca="1">SUMPRODUCT(ReactionRateK4!$F92:$V92*OFFSET(ReactionStoich!$E$5:$U$5,BA$2,0))*(TimeStep)*'Composition Moles'!$C82</f>
        <v>0</v>
      </c>
      <c r="BB70" s="19">
        <f ca="1">SUMPRODUCT(ReactionRateK4!$F92:$V92*OFFSET(ReactionStoich!$E$5:$U$5,BB$2,0))*(TimeStep)*'Composition Moles'!$C82</f>
        <v>0</v>
      </c>
      <c r="BC70" s="19">
        <f ca="1">SUMPRODUCT(ReactionRateK4!$F92:$V92*OFFSET(ReactionStoich!$E$5:$U$5,BC$2,0))*(TimeStep)*'Composition Moles'!$C82</f>
        <v>0</v>
      </c>
      <c r="BD70" s="19">
        <f ca="1">SUMPRODUCT(ReactionRateK4!$F92:$V92*OFFSET(ReactionStoich!$E$5:$U$5,BD$2,0))*(TimeStep)*'Composition Moles'!$C82</f>
        <v>0</v>
      </c>
      <c r="BE70" s="19">
        <f ca="1">SUMPRODUCT(ReactionRateK4!$F92:$V92*OFFSET(ReactionStoich!$E$5:$U$5,BE$2,0))*(TimeStep)*'Composition Moles'!$C82</f>
        <v>0</v>
      </c>
      <c r="BF70" s="19">
        <f ca="1">SUMPRODUCT(ReactionRateK4!$F92:$V92*OFFSET(ReactionStoich!$E$5:$U$5,BF$2,0))*(TimeStep)*'Composition Moles'!$C82</f>
        <v>0</v>
      </c>
      <c r="BG70" s="19">
        <f ca="1">SUMPRODUCT(ReactionRateK4!$F92:$V92*OFFSET(ReactionStoich!$E$5:$U$5,BG$2,0))*(TimeStep)*'Composition Moles'!$C82</f>
        <v>0</v>
      </c>
      <c r="BH70" s="19">
        <f ca="1">SUMPRODUCT(ReactionRateK4!$F92:$V92*OFFSET(ReactionStoich!$E$5:$U$5,BH$2,0))*(TimeStep)*'Composition Moles'!$C82</f>
        <v>0</v>
      </c>
      <c r="BI70" s="19">
        <f ca="1">SUMPRODUCT(ReactionRateK4!$F92:$V92*OFFSET(ReactionStoich!$E$5:$U$5,BI$2,0))*(TimeStep)*'Composition Moles'!$C82</f>
        <v>0</v>
      </c>
      <c r="BJ70" s="19">
        <f ca="1">SUMPRODUCT(ReactionRateK4!$F92:$V92*OFFSET(ReactionStoich!$E$5:$U$5,BJ$2,0))*(TimeStep)*'Composition Moles'!$C82</f>
        <v>0</v>
      </c>
      <c r="BK70" s="19">
        <f ca="1">SUMPRODUCT(ReactionRateK4!$F92:$V92*OFFSET(ReactionStoich!$E$5:$U$5,BK$2,0))*(TimeStep)*'Composition Moles'!$C82</f>
        <v>0</v>
      </c>
      <c r="BL70" s="19">
        <f ca="1">SUMPRODUCT(ReactionRateK4!$F92:$V92*OFFSET(ReactionStoich!$E$5:$U$5,BL$2,0))*(TimeStep)*'Composition Moles'!$C82</f>
        <v>0</v>
      </c>
      <c r="BM70" s="19">
        <f ca="1">SUMPRODUCT(ReactionRateK4!$F92:$V92*OFFSET(ReactionStoich!$E$5:$U$5,BM$2,0))*(TimeStep)*'Composition Moles'!$C82</f>
        <v>0</v>
      </c>
      <c r="BN70" s="19">
        <f ca="1">SUMPRODUCT(ReactionRateK4!$F92:$V92*OFFSET(ReactionStoich!$E$5:$U$5,BN$2,0))*(TimeStep)*'Composition Moles'!$C82</f>
        <v>0</v>
      </c>
      <c r="BO70" s="19">
        <f ca="1">SUMPRODUCT(ReactionRateK4!$F92:$V92*OFFSET(ReactionStoich!$E$5:$U$5,BO$2,0))*(TimeStep)*'Composition Moles'!$C82</f>
        <v>0</v>
      </c>
      <c r="BP70" s="19">
        <f ca="1">SUMPRODUCT(ReactionRateK4!$F92:$V92*OFFSET(ReactionStoich!$E$5:$U$5,BP$2,0))*(TimeStep)*'Composition Moles'!$C82</f>
        <v>0</v>
      </c>
      <c r="BQ70" s="19">
        <f ca="1">SUMPRODUCT(ReactionRateK4!$F92:$V92*OFFSET(ReactionStoich!$E$5:$U$5,BQ$2,0))*(TimeStep)*'Composition Moles'!$C82</f>
        <v>0</v>
      </c>
      <c r="BR70" s="19">
        <f ca="1">SUMPRODUCT(ReactionRateK4!$F92:$V92*OFFSET(ReactionStoich!$E$5:$U$5,BR$2,0))*(TimeStep)*'Composition Moles'!$C82</f>
        <v>0</v>
      </c>
      <c r="BS70" s="19">
        <f ca="1">SUMPRODUCT(ReactionRateK4!$F92:$V92*OFFSET(ReactionStoich!$E$5:$U$5,BS$2,0))*(TimeStep)*'Composition Moles'!$C82</f>
        <v>0</v>
      </c>
      <c r="BT70" s="19">
        <f ca="1">SUMPRODUCT(ReactionRateK4!$F92:$V92*OFFSET(ReactionStoich!$E$5:$U$5,BT$2,0))*(TimeStep)*'Composition Moles'!$C82</f>
        <v>0</v>
      </c>
      <c r="BU70" s="19">
        <f ca="1">SUMPRODUCT(ReactionRateK4!$F92:$V92*OFFSET(ReactionStoich!$E$5:$U$5,BU$2,0))*(TimeStep)*'Composition Moles'!$C82</f>
        <v>0</v>
      </c>
      <c r="BV70" s="19">
        <f ca="1">SUMPRODUCT(ReactionRateK4!$F92:$V92*OFFSET(ReactionStoich!$E$5:$U$5,BV$2,0))*(TimeStep)*'Composition Moles'!$C82</f>
        <v>0</v>
      </c>
      <c r="BW70" s="19">
        <f ca="1">SUMPRODUCT(ReactionRateK4!$F92:$V92*OFFSET(ReactionStoich!$E$5:$U$5,BW$2,0))*(TimeStep)*'Composition Moles'!$C82</f>
        <v>0</v>
      </c>
    </row>
    <row r="71" spans="1:75">
      <c r="A71">
        <f>ReactionRateK1!A93</f>
        <v>3.0499999999999972</v>
      </c>
      <c r="B71" s="20">
        <f t="shared" ca="1" si="5"/>
        <v>-6204.8240941116619</v>
      </c>
      <c r="C71" s="20">
        <f ca="1">'Composition Moles'!BZ83</f>
        <v>144203.57763517243</v>
      </c>
      <c r="D71" s="26">
        <f t="shared" ca="1" si="6"/>
        <v>4.3028225761565675E-2</v>
      </c>
      <c r="F71" s="19">
        <f ca="1">SUMPRODUCT(ReactionRateK4!$F93:$V93*OFFSET(ReactionStoich!$E$5:$U$5,F$2,0))*(TimeStep)*'Composition Moles'!$C83</f>
        <v>-0.17127744601518236</v>
      </c>
      <c r="G71" s="19">
        <f ca="1">SUMPRODUCT(ReactionRateK4!$F93:$V93*OFFSET(ReactionStoich!$E$5:$U$5,G$2,0))*(TimeStep)*'Composition Moles'!$C83</f>
        <v>0</v>
      </c>
      <c r="H71" s="19">
        <f ca="1">SUMPRODUCT(ReactionRateK4!$F93:$V93*OFFSET(ReactionStoich!$E$5:$U$5,H$2,0))*(TimeStep)*'Composition Moles'!$C83</f>
        <v>0.16889674178554484</v>
      </c>
      <c r="I71" s="19">
        <f ca="1">SUMPRODUCT(ReactionRateK4!$F93:$V93*OFFSET(ReactionStoich!$E$5:$U$5,I$2,0))*(TimeStep)*'Composition Moles'!$C83</f>
        <v>2.380704229637539E-3</v>
      </c>
      <c r="J71" s="19">
        <f ca="1">SUMPRODUCT(ReactionRateK4!$F93:$V93*OFFSET(ReactionStoich!$E$5:$U$5,J$2,0))*(TimeStep)*'Composition Moles'!$C83</f>
        <v>0</v>
      </c>
      <c r="K71" s="19">
        <f ca="1">SUMPRODUCT(ReactionRateK4!$F93:$V93*OFFSET(ReactionStoich!$E$5:$U$5,K$2,0))*(TimeStep)*'Composition Moles'!$C83</f>
        <v>0</v>
      </c>
      <c r="L71" s="19">
        <f ca="1">SUMPRODUCT(ReactionRateK4!$F93:$V93*OFFSET(ReactionStoich!$E$5:$U$5,L$2,0))*(TimeStep)*'Composition Moles'!$C83</f>
        <v>0</v>
      </c>
      <c r="M71" s="19">
        <f ca="1">SUMPRODUCT(ReactionRateK4!$F93:$V93*OFFSET(ReactionStoich!$E$5:$U$5,M$2,0))*(TimeStep)*'Composition Moles'!$C83</f>
        <v>0</v>
      </c>
      <c r="N71" s="19">
        <f ca="1">SUMPRODUCT(ReactionRateK4!$F93:$V93*OFFSET(ReactionStoich!$E$5:$U$5,N$2,0))*(TimeStep)*'Composition Moles'!$C83</f>
        <v>0</v>
      </c>
      <c r="O71" s="19">
        <f ca="1">SUMPRODUCT(ReactionRateK4!$F93:$V93*OFFSET(ReactionStoich!$E$5:$U$5,O$2,0))*(TimeStep)*'Composition Moles'!$C83</f>
        <v>0</v>
      </c>
      <c r="P71" s="19">
        <f ca="1">SUMPRODUCT(ReactionRateK4!$F93:$V93*OFFSET(ReactionStoich!$E$5:$U$5,P$2,0))*(TimeStep)*'Composition Moles'!$C83</f>
        <v>0</v>
      </c>
      <c r="Q71" s="19">
        <f ca="1">SUMPRODUCT(ReactionRateK4!$F93:$V93*OFFSET(ReactionStoich!$E$5:$U$5,Q$2,0))*(TimeStep)*'Composition Moles'!$C83</f>
        <v>0</v>
      </c>
      <c r="R71" s="19">
        <f ca="1">SUMPRODUCT(ReactionRateK4!$F93:$V93*OFFSET(ReactionStoich!$E$5:$U$5,R$2,0))*(TimeStep)*'Composition Moles'!$C83</f>
        <v>0</v>
      </c>
      <c r="S71" s="19">
        <f ca="1">SUMPRODUCT(ReactionRateK4!$F93:$V93*OFFSET(ReactionStoich!$E$5:$U$5,S$2,0))*(TimeStep)*'Composition Moles'!$C83</f>
        <v>4.1355102179690482</v>
      </c>
      <c r="T71" s="19">
        <f ca="1">SUMPRODUCT(ReactionRateK4!$F93:$V93*OFFSET(ReactionStoich!$E$5:$U$5,T$2,0))*(TimeStep)*'Composition Moles'!$C83</f>
        <v>0</v>
      </c>
      <c r="U71" s="19">
        <f ca="1">SUMPRODUCT(ReactionRateK4!$F93:$V93*OFFSET(ReactionStoich!$E$5:$U$5,U$2,0))*(TimeStep)*'Composition Moles'!$C83</f>
        <v>0</v>
      </c>
      <c r="V71" s="19">
        <f ca="1">SUMPRODUCT(ReactionRateK4!$F93:$V93*OFFSET(ReactionStoich!$E$5:$U$5,V$2,0))*(TimeStep)*'Composition Moles'!$C83</f>
        <v>0</v>
      </c>
      <c r="W71" s="19">
        <f ca="1">SUMPRODUCT(ReactionRateK4!$F93:$V93*OFFSET(ReactionStoich!$E$5:$U$5,W$2,0))*(TimeStep)*'Composition Moles'!$C83</f>
        <v>0</v>
      </c>
      <c r="X71" s="19">
        <f ca="1">SUMPRODUCT(ReactionRateK4!$F93:$V93*OFFSET(ReactionStoich!$E$5:$U$5,X$2,0))*(TimeStep)*'Composition Moles'!$C83</f>
        <v>0</v>
      </c>
      <c r="Y71" s="19">
        <f ca="1">SUMPRODUCT(ReactionRateK4!$F93:$V93*OFFSET(ReactionStoich!$E$5:$U$5,Y$2,0))*(TimeStep)*'Composition Moles'!$C83</f>
        <v>-9.725263517145784</v>
      </c>
      <c r="Z71" s="19">
        <f ca="1">SUMPRODUCT(ReactionRateK4!$F93:$V93*OFFSET(ReactionStoich!$E$5:$U$5,Z$2,0))*(TimeStep)*'Composition Moles'!$C83</f>
        <v>0</v>
      </c>
      <c r="AA71" s="19">
        <f ca="1">SUMPRODUCT(ReactionRateK4!$F93:$V93*OFFSET(ReactionStoich!$E$5:$U$5,AA$2,0))*(TimeStep)*'Composition Moles'!$C83</f>
        <v>0</v>
      </c>
      <c r="AB71" s="19">
        <f ca="1">SUMPRODUCT(ReactionRateK4!$F93:$V93*OFFSET(ReactionStoich!$E$5:$U$5,AB$2,0))*(TimeStep)*'Composition Moles'!$C83</f>
        <v>0</v>
      </c>
      <c r="AC71" s="19">
        <f ca="1">SUMPRODUCT(ReactionRateK4!$F93:$V93*OFFSET(ReactionStoich!$E$5:$U$5,AC$2,0))*(TimeStep)*'Composition Moles'!$C83</f>
        <v>0</v>
      </c>
      <c r="AD71" s="19">
        <f ca="1">SUMPRODUCT(ReactionRateK4!$F93:$V93*OFFSET(ReactionStoich!$E$5:$U$5,AD$2,0))*(TimeStep)*'Composition Moles'!$C83</f>
        <v>0</v>
      </c>
      <c r="AE71" s="19">
        <f ca="1">SUMPRODUCT(ReactionRateK4!$F93:$V93*OFFSET(ReactionStoich!$E$5:$U$5,AE$2,0))*(TimeStep)*'Composition Moles'!$C83</f>
        <v>0</v>
      </c>
      <c r="AF71" s="19">
        <f ca="1">SUMPRODUCT(ReactionRateK4!$F93:$V93*OFFSET(ReactionStoich!$E$5:$U$5,AF$2,0))*(TimeStep)*'Composition Moles'!$C83</f>
        <v>0</v>
      </c>
      <c r="AG71" s="19">
        <f ca="1">SUMPRODUCT(ReactionRateK4!$F93:$V93*OFFSET(ReactionStoich!$E$5:$U$5,AG$2,0))*(TimeStep)*'Composition Moles'!$C83</f>
        <v>-2.7417956548211955E-2</v>
      </c>
      <c r="AH71" s="19">
        <f ca="1">SUMPRODUCT(ReactionRateK4!$F93:$V93*OFFSET(ReactionStoich!$E$5:$U$5,AH$2,0))*(TimeStep)*'Composition Moles'!$C83</f>
        <v>-9.7322699936899917E-2</v>
      </c>
      <c r="AI71" s="19">
        <f ca="1">SUMPRODUCT(ReactionRateK4!$F93:$V93*OFFSET(ReactionStoich!$E$5:$U$5,AI$2,0))*(TimeStep)*'Composition Moles'!$C83</f>
        <v>5.8469954836730897</v>
      </c>
      <c r="AJ71" s="19">
        <f ca="1">SUMPRODUCT(ReactionRateK4!$F93:$V93*OFFSET(ReactionStoich!$E$5:$U$5,AJ$2,0))*(TimeStep)*'Composition Moles'!$C83</f>
        <v>1.6666771494564447</v>
      </c>
      <c r="AK71" s="19">
        <f ca="1">SUMPRODUCT(ReactionRateK4!$F93:$V93*OFFSET(ReactionStoich!$E$5:$U$5,AK$2,0))*(TimeStep)*'Composition Moles'!$C83</f>
        <v>0</v>
      </c>
      <c r="AL71" s="19">
        <f ca="1">SUMPRODUCT(ReactionRateK4!$F93:$V93*OFFSET(ReactionStoich!$E$5:$U$5,AL$2,0))*(TimeStep)*'Composition Moles'!$C83</f>
        <v>0</v>
      </c>
      <c r="AM71" s="19">
        <f ca="1">SUMPRODUCT(ReactionRateK4!$F93:$V93*OFFSET(ReactionStoich!$E$5:$U$5,AM$2,0))*(TimeStep)*'Composition Moles'!$C83</f>
        <v>0</v>
      </c>
      <c r="AN71" s="19">
        <f ca="1">SUMPRODUCT(ReactionRateK4!$F93:$V93*OFFSET(ReactionStoich!$E$5:$U$5,AN$2,0))*(TimeStep)*'Composition Moles'!$C83</f>
        <v>0</v>
      </c>
      <c r="AO71" s="19">
        <f ca="1">SUMPRODUCT(ReactionRateK4!$F93:$V93*OFFSET(ReactionStoich!$E$5:$U$5,AO$2,0))*(TimeStep)*'Composition Moles'!$C83</f>
        <v>-2.380704229637539E-3</v>
      </c>
      <c r="AP71" s="19">
        <f ca="1">SUMPRODUCT(ReactionRateK4!$F93:$V93*OFFSET(ReactionStoich!$E$5:$U$5,AP$2,0))*(TimeStep)*'Composition Moles'!$C83</f>
        <v>-0.16981824207569857</v>
      </c>
      <c r="AQ71" s="19">
        <f ca="1">SUMPRODUCT(ReactionRateK4!$F93:$V93*OFFSET(ReactionStoich!$E$5:$U$5,AQ$2,0))*(TimeStep)*'Composition Moles'!$C83</f>
        <v>0</v>
      </c>
      <c r="AR71" s="19">
        <f ca="1">SUMPRODUCT(ReactionRateK4!$F93:$V93*OFFSET(ReactionStoich!$E$5:$U$5,AR$2,0))*(TimeStep)*'Composition Moles'!$C83</f>
        <v>0</v>
      </c>
      <c r="AS71" s="19">
        <f ca="1">SUMPRODUCT(ReactionRateK4!$F93:$V93*OFFSET(ReactionStoich!$E$5:$U$5,AS$2,0))*(TimeStep)*'Composition Moles'!$C83</f>
        <v>-0.54232657705411746</v>
      </c>
      <c r="AT71" s="19">
        <f ca="1">SUMPRODUCT(ReactionRateK4!$F93:$V93*OFFSET(ReactionStoich!$E$5:$U$5,AT$2,0))*(TimeStep)*'Composition Moles'!$C83</f>
        <v>-0.54232657705411746</v>
      </c>
      <c r="AU71" s="19">
        <f ca="1">SUMPRODUCT(ReactionRateK4!$F93:$V93*OFFSET(ReactionStoich!$E$5:$U$5,AU$2,0))*(TimeStep)*'Composition Moles'!$C83</f>
        <v>-0.54232657705411746</v>
      </c>
      <c r="AV71" s="19">
        <f ca="1">SUMPRODUCT(ReactionRateK4!$F93:$V93*OFFSET(ReactionStoich!$E$5:$U$5,AV$2,0))*(TimeStep)*'Composition Moles'!$C83</f>
        <v>0</v>
      </c>
      <c r="AW71" s="19">
        <f ca="1">SUMPRODUCT(ReactionRateK4!$F93:$V93*OFFSET(ReactionStoich!$E$5:$U$5,AW$2,0))*(TimeStep)*'Composition Moles'!$C83</f>
        <v>0</v>
      </c>
      <c r="AX71" s="19">
        <f ca="1">SUMPRODUCT(ReactionRateK4!$F93:$V93*OFFSET(ReactionStoich!$E$5:$U$5,AX$2,0))*(TimeStep)*'Composition Moles'!$C83</f>
        <v>0</v>
      </c>
      <c r="AY71" s="19">
        <f ca="1">SUMPRODUCT(ReactionRateK4!$F93:$V93*OFFSET(ReactionStoich!$E$5:$U$5,AY$2,0))*(TimeStep)*'Composition Moles'!$C83</f>
        <v>0</v>
      </c>
      <c r="AZ71" s="19">
        <f ca="1">SUMPRODUCT(ReactionRateK4!$F93:$V93*OFFSET(ReactionStoich!$E$5:$U$5,AZ$2,0))*(TimeStep)*'Composition Moles'!$C83</f>
        <v>0</v>
      </c>
      <c r="BA71" s="19">
        <f ca="1">SUMPRODUCT(ReactionRateK4!$F93:$V93*OFFSET(ReactionStoich!$E$5:$U$5,BA$2,0))*(TimeStep)*'Composition Moles'!$C83</f>
        <v>0</v>
      </c>
      <c r="BB71" s="19">
        <f ca="1">SUMPRODUCT(ReactionRateK4!$F93:$V93*OFFSET(ReactionStoich!$E$5:$U$5,BB$2,0))*(TimeStep)*'Composition Moles'!$C83</f>
        <v>0</v>
      </c>
      <c r="BC71" s="19">
        <f ca="1">SUMPRODUCT(ReactionRateK4!$F93:$V93*OFFSET(ReactionStoich!$E$5:$U$5,BC$2,0))*(TimeStep)*'Composition Moles'!$C83</f>
        <v>0</v>
      </c>
      <c r="BD71" s="19">
        <f ca="1">SUMPRODUCT(ReactionRateK4!$F93:$V93*OFFSET(ReactionStoich!$E$5:$U$5,BD$2,0))*(TimeStep)*'Composition Moles'!$C83</f>
        <v>0</v>
      </c>
      <c r="BE71" s="19">
        <f ca="1">SUMPRODUCT(ReactionRateK4!$F93:$V93*OFFSET(ReactionStoich!$E$5:$U$5,BE$2,0))*(TimeStep)*'Composition Moles'!$C83</f>
        <v>0</v>
      </c>
      <c r="BF71" s="19">
        <f ca="1">SUMPRODUCT(ReactionRateK4!$F93:$V93*OFFSET(ReactionStoich!$E$5:$U$5,BF$2,0))*(TimeStep)*'Composition Moles'!$C83</f>
        <v>0</v>
      </c>
      <c r="BG71" s="19">
        <f ca="1">SUMPRODUCT(ReactionRateK4!$F93:$V93*OFFSET(ReactionStoich!$E$5:$U$5,BG$2,0))*(TimeStep)*'Composition Moles'!$C83</f>
        <v>0</v>
      </c>
      <c r="BH71" s="19">
        <f ca="1">SUMPRODUCT(ReactionRateK4!$F93:$V93*OFFSET(ReactionStoich!$E$5:$U$5,BH$2,0))*(TimeStep)*'Composition Moles'!$C83</f>
        <v>0</v>
      </c>
      <c r="BI71" s="19">
        <f ca="1">SUMPRODUCT(ReactionRateK4!$F93:$V93*OFFSET(ReactionStoich!$E$5:$U$5,BI$2,0))*(TimeStep)*'Composition Moles'!$C83</f>
        <v>0</v>
      </c>
      <c r="BJ71" s="19">
        <f ca="1">SUMPRODUCT(ReactionRateK4!$F93:$V93*OFFSET(ReactionStoich!$E$5:$U$5,BJ$2,0))*(TimeStep)*'Composition Moles'!$C83</f>
        <v>0</v>
      </c>
      <c r="BK71" s="19">
        <f ca="1">SUMPRODUCT(ReactionRateK4!$F93:$V93*OFFSET(ReactionStoich!$E$5:$U$5,BK$2,0))*(TimeStep)*'Composition Moles'!$C83</f>
        <v>0</v>
      </c>
      <c r="BL71" s="19">
        <f ca="1">SUMPRODUCT(ReactionRateK4!$F93:$V93*OFFSET(ReactionStoich!$E$5:$U$5,BL$2,0))*(TimeStep)*'Composition Moles'!$C83</f>
        <v>0</v>
      </c>
      <c r="BM71" s="19">
        <f ca="1">SUMPRODUCT(ReactionRateK4!$F93:$V93*OFFSET(ReactionStoich!$E$5:$U$5,BM$2,0))*(TimeStep)*'Composition Moles'!$C83</f>
        <v>0</v>
      </c>
      <c r="BN71" s="19">
        <f ca="1">SUMPRODUCT(ReactionRateK4!$F93:$V93*OFFSET(ReactionStoich!$E$5:$U$5,BN$2,0))*(TimeStep)*'Composition Moles'!$C83</f>
        <v>0</v>
      </c>
      <c r="BO71" s="19">
        <f ca="1">SUMPRODUCT(ReactionRateK4!$F93:$V93*OFFSET(ReactionStoich!$E$5:$U$5,BO$2,0))*(TimeStep)*'Composition Moles'!$C83</f>
        <v>0</v>
      </c>
      <c r="BP71" s="19">
        <f ca="1">SUMPRODUCT(ReactionRateK4!$F93:$V93*OFFSET(ReactionStoich!$E$5:$U$5,BP$2,0))*(TimeStep)*'Composition Moles'!$C83</f>
        <v>0</v>
      </c>
      <c r="BQ71" s="19">
        <f ca="1">SUMPRODUCT(ReactionRateK4!$F93:$V93*OFFSET(ReactionStoich!$E$5:$U$5,BQ$2,0))*(TimeStep)*'Composition Moles'!$C83</f>
        <v>0</v>
      </c>
      <c r="BR71" s="19">
        <f ca="1">SUMPRODUCT(ReactionRateK4!$F93:$V93*OFFSET(ReactionStoich!$E$5:$U$5,BR$2,0))*(TimeStep)*'Composition Moles'!$C83</f>
        <v>0</v>
      </c>
      <c r="BS71" s="19">
        <f ca="1">SUMPRODUCT(ReactionRateK4!$F93:$V93*OFFSET(ReactionStoich!$E$5:$U$5,BS$2,0))*(TimeStep)*'Composition Moles'!$C83</f>
        <v>0</v>
      </c>
      <c r="BT71" s="19">
        <f ca="1">SUMPRODUCT(ReactionRateK4!$F93:$V93*OFFSET(ReactionStoich!$E$5:$U$5,BT$2,0))*(TimeStep)*'Composition Moles'!$C83</f>
        <v>0</v>
      </c>
      <c r="BU71" s="19">
        <f ca="1">SUMPRODUCT(ReactionRateK4!$F93:$V93*OFFSET(ReactionStoich!$E$5:$U$5,BU$2,0))*(TimeStep)*'Composition Moles'!$C83</f>
        <v>0</v>
      </c>
      <c r="BV71" s="19">
        <f ca="1">SUMPRODUCT(ReactionRateK4!$F93:$V93*OFFSET(ReactionStoich!$E$5:$U$5,BV$2,0))*(TimeStep)*'Composition Moles'!$C83</f>
        <v>0</v>
      </c>
      <c r="BW71" s="19">
        <f ca="1">SUMPRODUCT(ReactionRateK4!$F93:$V93*OFFSET(ReactionStoich!$E$5:$U$5,BW$2,0))*(TimeStep)*'Composition Moles'!$C83</f>
        <v>0</v>
      </c>
    </row>
    <row r="72" spans="1:75">
      <c r="A72">
        <f>ReactionRateK1!A94</f>
        <v>3.099999999999997</v>
      </c>
      <c r="B72" s="20">
        <f t="shared" ca="1" si="5"/>
        <v>-5888.084052126901</v>
      </c>
      <c r="C72" s="20">
        <f ca="1">'Composition Moles'!BZ84</f>
        <v>144209.57368963151</v>
      </c>
      <c r="D72" s="26">
        <f t="shared" ca="1" si="6"/>
        <v>4.0830049638724136E-2</v>
      </c>
      <c r="F72" s="19">
        <f ca="1">SUMPRODUCT(ReactionRateK4!$F94:$V94*OFFSET(ReactionStoich!$E$5:$U$5,F$2,0))*(TimeStep)*'Composition Moles'!$C84</f>
        <v>-0.16013979743424506</v>
      </c>
      <c r="G72" s="19">
        <f ca="1">SUMPRODUCT(ReactionRateK4!$F94:$V94*OFFSET(ReactionStoich!$E$5:$U$5,G$2,0))*(TimeStep)*'Composition Moles'!$C84</f>
        <v>0</v>
      </c>
      <c r="H72" s="19">
        <f ca="1">SUMPRODUCT(ReactionRateK4!$F94:$V94*OFFSET(ReactionStoich!$E$5:$U$5,H$2,0))*(TimeStep)*'Composition Moles'!$C84</f>
        <v>0.15798072357001644</v>
      </c>
      <c r="I72" s="19">
        <f ca="1">SUMPRODUCT(ReactionRateK4!$F94:$V94*OFFSET(ReactionStoich!$E$5:$U$5,I$2,0))*(TimeStep)*'Composition Moles'!$C84</f>
        <v>2.1590738642286024E-3</v>
      </c>
      <c r="J72" s="19">
        <f ca="1">SUMPRODUCT(ReactionRateK4!$F94:$V94*OFFSET(ReactionStoich!$E$5:$U$5,J$2,0))*(TimeStep)*'Composition Moles'!$C84</f>
        <v>0</v>
      </c>
      <c r="K72" s="19">
        <f ca="1">SUMPRODUCT(ReactionRateK4!$F94:$V94*OFFSET(ReactionStoich!$E$5:$U$5,K$2,0))*(TimeStep)*'Composition Moles'!$C84</f>
        <v>0</v>
      </c>
      <c r="L72" s="19">
        <f ca="1">SUMPRODUCT(ReactionRateK4!$F94:$V94*OFFSET(ReactionStoich!$E$5:$U$5,L$2,0))*(TimeStep)*'Composition Moles'!$C84</f>
        <v>0</v>
      </c>
      <c r="M72" s="19">
        <f ca="1">SUMPRODUCT(ReactionRateK4!$F94:$V94*OFFSET(ReactionStoich!$E$5:$U$5,M$2,0))*(TimeStep)*'Composition Moles'!$C84</f>
        <v>0</v>
      </c>
      <c r="N72" s="19">
        <f ca="1">SUMPRODUCT(ReactionRateK4!$F94:$V94*OFFSET(ReactionStoich!$E$5:$U$5,N$2,0))*(TimeStep)*'Composition Moles'!$C84</f>
        <v>0</v>
      </c>
      <c r="O72" s="19">
        <f ca="1">SUMPRODUCT(ReactionRateK4!$F94:$V94*OFFSET(ReactionStoich!$E$5:$U$5,O$2,0))*(TimeStep)*'Composition Moles'!$C84</f>
        <v>0</v>
      </c>
      <c r="P72" s="19">
        <f ca="1">SUMPRODUCT(ReactionRateK4!$F94:$V94*OFFSET(ReactionStoich!$E$5:$U$5,P$2,0))*(TimeStep)*'Composition Moles'!$C84</f>
        <v>0</v>
      </c>
      <c r="Q72" s="19">
        <f ca="1">SUMPRODUCT(ReactionRateK4!$F94:$V94*OFFSET(ReactionStoich!$E$5:$U$5,Q$2,0))*(TimeStep)*'Composition Moles'!$C84</f>
        <v>0</v>
      </c>
      <c r="R72" s="19">
        <f ca="1">SUMPRODUCT(ReactionRateK4!$F94:$V94*OFFSET(ReactionStoich!$E$5:$U$5,R$2,0))*(TimeStep)*'Composition Moles'!$C84</f>
        <v>0</v>
      </c>
      <c r="S72" s="19">
        <f ca="1">SUMPRODUCT(ReactionRateK4!$F94:$V94*OFFSET(ReactionStoich!$E$5:$U$5,S$2,0))*(TimeStep)*'Composition Moles'!$C84</f>
        <v>4.0513769159406383</v>
      </c>
      <c r="T72" s="19">
        <f ca="1">SUMPRODUCT(ReactionRateK4!$F94:$V94*OFFSET(ReactionStoich!$E$5:$U$5,T$2,0))*(TimeStep)*'Composition Moles'!$C84</f>
        <v>0</v>
      </c>
      <c r="U72" s="19">
        <f ca="1">SUMPRODUCT(ReactionRateK4!$F94:$V94*OFFSET(ReactionStoich!$E$5:$U$5,U$2,0))*(TimeStep)*'Composition Moles'!$C84</f>
        <v>0</v>
      </c>
      <c r="V72" s="19">
        <f ca="1">SUMPRODUCT(ReactionRateK4!$F94:$V94*OFFSET(ReactionStoich!$E$5:$U$5,V$2,0))*(TimeStep)*'Composition Moles'!$C84</f>
        <v>0</v>
      </c>
      <c r="W72" s="19">
        <f ca="1">SUMPRODUCT(ReactionRateK4!$F94:$V94*OFFSET(ReactionStoich!$E$5:$U$5,W$2,0))*(TimeStep)*'Composition Moles'!$C84</f>
        <v>0</v>
      </c>
      <c r="X72" s="19">
        <f ca="1">SUMPRODUCT(ReactionRateK4!$F94:$V94*OFFSET(ReactionStoich!$E$5:$U$5,X$2,0))*(TimeStep)*'Composition Moles'!$C84</f>
        <v>0</v>
      </c>
      <c r="Y72" s="19">
        <f ca="1">SUMPRODUCT(ReactionRateK4!$F94:$V94*OFFSET(ReactionStoich!$E$5:$U$5,Y$2,0))*(TimeStep)*'Composition Moles'!$C84</f>
        <v>-9.5392349442384408</v>
      </c>
      <c r="Z72" s="19">
        <f ca="1">SUMPRODUCT(ReactionRateK4!$F94:$V94*OFFSET(ReactionStoich!$E$5:$U$5,Z$2,0))*(TimeStep)*'Composition Moles'!$C84</f>
        <v>0</v>
      </c>
      <c r="AA72" s="19">
        <f ca="1">SUMPRODUCT(ReactionRateK4!$F94:$V94*OFFSET(ReactionStoich!$E$5:$U$5,AA$2,0))*(TimeStep)*'Composition Moles'!$C84</f>
        <v>0</v>
      </c>
      <c r="AB72" s="19">
        <f ca="1">SUMPRODUCT(ReactionRateK4!$F94:$V94*OFFSET(ReactionStoich!$E$5:$U$5,AB$2,0))*(TimeStep)*'Composition Moles'!$C84</f>
        <v>0</v>
      </c>
      <c r="AC72" s="19">
        <f ca="1">SUMPRODUCT(ReactionRateK4!$F94:$V94*OFFSET(ReactionStoich!$E$5:$U$5,AC$2,0))*(TimeStep)*'Composition Moles'!$C84</f>
        <v>0</v>
      </c>
      <c r="AD72" s="19">
        <f ca="1">SUMPRODUCT(ReactionRateK4!$F94:$V94*OFFSET(ReactionStoich!$E$5:$U$5,AD$2,0))*(TimeStep)*'Composition Moles'!$C84</f>
        <v>0</v>
      </c>
      <c r="AE72" s="19">
        <f ca="1">SUMPRODUCT(ReactionRateK4!$F94:$V94*OFFSET(ReactionStoich!$E$5:$U$5,AE$2,0))*(TimeStep)*'Composition Moles'!$C84</f>
        <v>0</v>
      </c>
      <c r="AF72" s="19">
        <f ca="1">SUMPRODUCT(ReactionRateK4!$F94:$V94*OFFSET(ReactionStoich!$E$5:$U$5,AF$2,0))*(TimeStep)*'Composition Moles'!$C84</f>
        <v>0</v>
      </c>
      <c r="AG72" s="19">
        <f ca="1">SUMPRODUCT(ReactionRateK4!$F94:$V94*OFFSET(ReactionStoich!$E$5:$U$5,AG$2,0))*(TimeStep)*'Composition Moles'!$C84</f>
        <v>-2.6491007131901265E-2</v>
      </c>
      <c r="AH72" s="19">
        <f ca="1">SUMPRODUCT(ReactionRateK4!$F94:$V94*OFFSET(ReactionStoich!$E$5:$U$5,AH$2,0))*(TimeStep)*'Composition Moles'!$C84</f>
        <v>-0.17128761439360254</v>
      </c>
      <c r="AI72" s="19">
        <f ca="1">SUMPRODUCT(ReactionRateK4!$F94:$V94*OFFSET(ReactionStoich!$E$5:$U$5,AI$2,0))*(TimeStep)*'Composition Moles'!$C84</f>
        <v>5.8116722224784017</v>
      </c>
      <c r="AJ72" s="19">
        <f ca="1">SUMPRODUCT(ReactionRateK4!$F94:$V94*OFFSET(ReactionStoich!$E$5:$U$5,AJ$2,0))*(TimeStep)*'Composition Moles'!$C84</f>
        <v>1.6328842084347914</v>
      </c>
      <c r="AK72" s="19">
        <f ca="1">SUMPRODUCT(ReactionRateK4!$F94:$V94*OFFSET(ReactionStoich!$E$5:$U$5,AK$2,0))*(TimeStep)*'Composition Moles'!$C84</f>
        <v>0</v>
      </c>
      <c r="AL72" s="19">
        <f ca="1">SUMPRODUCT(ReactionRateK4!$F94:$V94*OFFSET(ReactionStoich!$E$5:$U$5,AL$2,0))*(TimeStep)*'Composition Moles'!$C84</f>
        <v>0</v>
      </c>
      <c r="AM72" s="19">
        <f ca="1">SUMPRODUCT(ReactionRateK4!$F94:$V94*OFFSET(ReactionStoich!$E$5:$U$5,AM$2,0))*(TimeStep)*'Composition Moles'!$C84</f>
        <v>0</v>
      </c>
      <c r="AN72" s="19">
        <f ca="1">SUMPRODUCT(ReactionRateK4!$F94:$V94*OFFSET(ReactionStoich!$E$5:$U$5,AN$2,0))*(TimeStep)*'Composition Moles'!$C84</f>
        <v>0</v>
      </c>
      <c r="AO72" s="19">
        <f ca="1">SUMPRODUCT(ReactionRateK4!$F94:$V94*OFFSET(ReactionStoich!$E$5:$U$5,AO$2,0))*(TimeStep)*'Composition Moles'!$C84</f>
        <v>-2.1590738642286024E-3</v>
      </c>
      <c r="AP72" s="19">
        <f ca="1">SUMPRODUCT(ReactionRateK4!$F94:$V94*OFFSET(ReactionStoich!$E$5:$U$5,AP$2,0))*(TimeStep)*'Composition Moles'!$C84</f>
        <v>-0.15905914956821504</v>
      </c>
      <c r="AQ72" s="19">
        <f ca="1">SUMPRODUCT(ReactionRateK4!$F94:$V94*OFFSET(ReactionStoich!$E$5:$U$5,AQ$2,0))*(TimeStep)*'Composition Moles'!$C84</f>
        <v>0</v>
      </c>
      <c r="AR72" s="19">
        <f ca="1">SUMPRODUCT(ReactionRateK4!$F94:$V94*OFFSET(ReactionStoich!$E$5:$U$5,AR$2,0))*(TimeStep)*'Composition Moles'!$C84</f>
        <v>0</v>
      </c>
      <c r="AS72" s="19">
        <f ca="1">SUMPRODUCT(ReactionRateK4!$F94:$V94*OFFSET(ReactionStoich!$E$5:$U$5,AS$2,0))*(TimeStep)*'Composition Moles'!$C84</f>
        <v>-0.53256718588581364</v>
      </c>
      <c r="AT72" s="19">
        <f ca="1">SUMPRODUCT(ReactionRateK4!$F94:$V94*OFFSET(ReactionStoich!$E$5:$U$5,AT$2,0))*(TimeStep)*'Composition Moles'!$C84</f>
        <v>-0.53256718588581364</v>
      </c>
      <c r="AU72" s="19">
        <f ca="1">SUMPRODUCT(ReactionRateK4!$F94:$V94*OFFSET(ReactionStoich!$E$5:$U$5,AU$2,0))*(TimeStep)*'Composition Moles'!$C84</f>
        <v>-0.53256718588581364</v>
      </c>
      <c r="AV72" s="19">
        <f ca="1">SUMPRODUCT(ReactionRateK4!$F94:$V94*OFFSET(ReactionStoich!$E$5:$U$5,AV$2,0))*(TimeStep)*'Composition Moles'!$C84</f>
        <v>0</v>
      </c>
      <c r="AW72" s="19">
        <f ca="1">SUMPRODUCT(ReactionRateK4!$F94:$V94*OFFSET(ReactionStoich!$E$5:$U$5,AW$2,0))*(TimeStep)*'Composition Moles'!$C84</f>
        <v>0</v>
      </c>
      <c r="AX72" s="19">
        <f ca="1">SUMPRODUCT(ReactionRateK4!$F94:$V94*OFFSET(ReactionStoich!$E$5:$U$5,AX$2,0))*(TimeStep)*'Composition Moles'!$C84</f>
        <v>0</v>
      </c>
      <c r="AY72" s="19">
        <f ca="1">SUMPRODUCT(ReactionRateK4!$F94:$V94*OFFSET(ReactionStoich!$E$5:$U$5,AY$2,0))*(TimeStep)*'Composition Moles'!$C84</f>
        <v>0</v>
      </c>
      <c r="AZ72" s="19">
        <f ca="1">SUMPRODUCT(ReactionRateK4!$F94:$V94*OFFSET(ReactionStoich!$E$5:$U$5,AZ$2,0))*(TimeStep)*'Composition Moles'!$C84</f>
        <v>0</v>
      </c>
      <c r="BA72" s="19">
        <f ca="1">SUMPRODUCT(ReactionRateK4!$F94:$V94*OFFSET(ReactionStoich!$E$5:$U$5,BA$2,0))*(TimeStep)*'Composition Moles'!$C84</f>
        <v>0</v>
      </c>
      <c r="BB72" s="19">
        <f ca="1">SUMPRODUCT(ReactionRateK4!$F94:$V94*OFFSET(ReactionStoich!$E$5:$U$5,BB$2,0))*(TimeStep)*'Composition Moles'!$C84</f>
        <v>0</v>
      </c>
      <c r="BC72" s="19">
        <f ca="1">SUMPRODUCT(ReactionRateK4!$F94:$V94*OFFSET(ReactionStoich!$E$5:$U$5,BC$2,0))*(TimeStep)*'Composition Moles'!$C84</f>
        <v>0</v>
      </c>
      <c r="BD72" s="19">
        <f ca="1">SUMPRODUCT(ReactionRateK4!$F94:$V94*OFFSET(ReactionStoich!$E$5:$U$5,BD$2,0))*(TimeStep)*'Composition Moles'!$C84</f>
        <v>0</v>
      </c>
      <c r="BE72" s="19">
        <f ca="1">SUMPRODUCT(ReactionRateK4!$F94:$V94*OFFSET(ReactionStoich!$E$5:$U$5,BE$2,0))*(TimeStep)*'Composition Moles'!$C84</f>
        <v>0</v>
      </c>
      <c r="BF72" s="19">
        <f ca="1">SUMPRODUCT(ReactionRateK4!$F94:$V94*OFFSET(ReactionStoich!$E$5:$U$5,BF$2,0))*(TimeStep)*'Composition Moles'!$C84</f>
        <v>0</v>
      </c>
      <c r="BG72" s="19">
        <f ca="1">SUMPRODUCT(ReactionRateK4!$F94:$V94*OFFSET(ReactionStoich!$E$5:$U$5,BG$2,0))*(TimeStep)*'Composition Moles'!$C84</f>
        <v>0</v>
      </c>
      <c r="BH72" s="19">
        <f ca="1">SUMPRODUCT(ReactionRateK4!$F94:$V94*OFFSET(ReactionStoich!$E$5:$U$5,BH$2,0))*(TimeStep)*'Composition Moles'!$C84</f>
        <v>0</v>
      </c>
      <c r="BI72" s="19">
        <f ca="1">SUMPRODUCT(ReactionRateK4!$F94:$V94*OFFSET(ReactionStoich!$E$5:$U$5,BI$2,0))*(TimeStep)*'Composition Moles'!$C84</f>
        <v>0</v>
      </c>
      <c r="BJ72" s="19">
        <f ca="1">SUMPRODUCT(ReactionRateK4!$F94:$V94*OFFSET(ReactionStoich!$E$5:$U$5,BJ$2,0))*(TimeStep)*'Composition Moles'!$C84</f>
        <v>0</v>
      </c>
      <c r="BK72" s="19">
        <f ca="1">SUMPRODUCT(ReactionRateK4!$F94:$V94*OFFSET(ReactionStoich!$E$5:$U$5,BK$2,0))*(TimeStep)*'Composition Moles'!$C84</f>
        <v>0</v>
      </c>
      <c r="BL72" s="19">
        <f ca="1">SUMPRODUCT(ReactionRateK4!$F94:$V94*OFFSET(ReactionStoich!$E$5:$U$5,BL$2,0))*(TimeStep)*'Composition Moles'!$C84</f>
        <v>0</v>
      </c>
      <c r="BM72" s="19">
        <f ca="1">SUMPRODUCT(ReactionRateK4!$F94:$V94*OFFSET(ReactionStoich!$E$5:$U$5,BM$2,0))*(TimeStep)*'Composition Moles'!$C84</f>
        <v>0</v>
      </c>
      <c r="BN72" s="19">
        <f ca="1">SUMPRODUCT(ReactionRateK4!$F94:$V94*OFFSET(ReactionStoich!$E$5:$U$5,BN$2,0))*(TimeStep)*'Composition Moles'!$C84</f>
        <v>0</v>
      </c>
      <c r="BO72" s="19">
        <f ca="1">SUMPRODUCT(ReactionRateK4!$F94:$V94*OFFSET(ReactionStoich!$E$5:$U$5,BO$2,0))*(TimeStep)*'Composition Moles'!$C84</f>
        <v>0</v>
      </c>
      <c r="BP72" s="19">
        <f ca="1">SUMPRODUCT(ReactionRateK4!$F94:$V94*OFFSET(ReactionStoich!$E$5:$U$5,BP$2,0))*(TimeStep)*'Composition Moles'!$C84</f>
        <v>0</v>
      </c>
      <c r="BQ72" s="19">
        <f ca="1">SUMPRODUCT(ReactionRateK4!$F94:$V94*OFFSET(ReactionStoich!$E$5:$U$5,BQ$2,0))*(TimeStep)*'Composition Moles'!$C84</f>
        <v>0</v>
      </c>
      <c r="BR72" s="19">
        <f ca="1">SUMPRODUCT(ReactionRateK4!$F94:$V94*OFFSET(ReactionStoich!$E$5:$U$5,BR$2,0))*(TimeStep)*'Composition Moles'!$C84</f>
        <v>0</v>
      </c>
      <c r="BS72" s="19">
        <f ca="1">SUMPRODUCT(ReactionRateK4!$F94:$V94*OFFSET(ReactionStoich!$E$5:$U$5,BS$2,0))*(TimeStep)*'Composition Moles'!$C84</f>
        <v>0</v>
      </c>
      <c r="BT72" s="19">
        <f ca="1">SUMPRODUCT(ReactionRateK4!$F94:$V94*OFFSET(ReactionStoich!$E$5:$U$5,BT$2,0))*(TimeStep)*'Composition Moles'!$C84</f>
        <v>0</v>
      </c>
      <c r="BU72" s="19">
        <f ca="1">SUMPRODUCT(ReactionRateK4!$F94:$V94*OFFSET(ReactionStoich!$E$5:$U$5,BU$2,0))*(TimeStep)*'Composition Moles'!$C84</f>
        <v>0</v>
      </c>
      <c r="BV72" s="19">
        <f ca="1">SUMPRODUCT(ReactionRateK4!$F94:$V94*OFFSET(ReactionStoich!$E$5:$U$5,BV$2,0))*(TimeStep)*'Composition Moles'!$C84</f>
        <v>0</v>
      </c>
      <c r="BW72" s="19">
        <f ca="1">SUMPRODUCT(ReactionRateK4!$F94:$V94*OFFSET(ReactionStoich!$E$5:$U$5,BW$2,0))*(TimeStep)*'Composition Moles'!$C84</f>
        <v>0</v>
      </c>
    </row>
    <row r="73" spans="1:75">
      <c r="A73">
        <f>ReactionRateK1!A95</f>
        <v>3.1499999999999968</v>
      </c>
      <c r="B73" s="20">
        <f t="shared" ca="1" si="5"/>
        <v>-5593.1912236884446</v>
      </c>
      <c r="C73" s="20">
        <f ca="1">'Composition Moles'!BZ85</f>
        <v>144215.2129336358</v>
      </c>
      <c r="D73" s="26">
        <f t="shared" ca="1" si="6"/>
        <v>3.8783642237953699E-2</v>
      </c>
      <c r="F73" s="19">
        <f ca="1">SUMPRODUCT(ReactionRateK4!$F95:$V95*OFFSET(ReactionStoich!$E$5:$U$5,F$2,0))*(TimeStep)*'Composition Moles'!$C85</f>
        <v>-0.14972637099799352</v>
      </c>
      <c r="G73" s="19">
        <f ca="1">SUMPRODUCT(ReactionRateK4!$F95:$V95*OFFSET(ReactionStoich!$E$5:$U$5,G$2,0))*(TimeStep)*'Composition Moles'!$C85</f>
        <v>0</v>
      </c>
      <c r="H73" s="19">
        <f ca="1">SUMPRODUCT(ReactionRateK4!$F95:$V95*OFFSET(ReactionStoich!$E$5:$U$5,H$2,0))*(TimeStep)*'Composition Moles'!$C85</f>
        <v>0.14776810147453973</v>
      </c>
      <c r="I73" s="19">
        <f ca="1">SUMPRODUCT(ReactionRateK4!$F95:$V95*OFFSET(ReactionStoich!$E$5:$U$5,I$2,0))*(TimeStep)*'Composition Moles'!$C85</f>
        <v>1.9582695234538067E-3</v>
      </c>
      <c r="J73" s="19">
        <f ca="1">SUMPRODUCT(ReactionRateK4!$F95:$V95*OFFSET(ReactionStoich!$E$5:$U$5,J$2,0))*(TimeStep)*'Composition Moles'!$C85</f>
        <v>0</v>
      </c>
      <c r="K73" s="19">
        <f ca="1">SUMPRODUCT(ReactionRateK4!$F95:$V95*OFFSET(ReactionStoich!$E$5:$U$5,K$2,0))*(TimeStep)*'Composition Moles'!$C85</f>
        <v>0</v>
      </c>
      <c r="L73" s="19">
        <f ca="1">SUMPRODUCT(ReactionRateK4!$F95:$V95*OFFSET(ReactionStoich!$E$5:$U$5,L$2,0))*(TimeStep)*'Composition Moles'!$C85</f>
        <v>0</v>
      </c>
      <c r="M73" s="19">
        <f ca="1">SUMPRODUCT(ReactionRateK4!$F95:$V95*OFFSET(ReactionStoich!$E$5:$U$5,M$2,0))*(TimeStep)*'Composition Moles'!$C85</f>
        <v>0</v>
      </c>
      <c r="N73" s="19">
        <f ca="1">SUMPRODUCT(ReactionRateK4!$F95:$V95*OFFSET(ReactionStoich!$E$5:$U$5,N$2,0))*(TimeStep)*'Composition Moles'!$C85</f>
        <v>0</v>
      </c>
      <c r="O73" s="19">
        <f ca="1">SUMPRODUCT(ReactionRateK4!$F95:$V95*OFFSET(ReactionStoich!$E$5:$U$5,O$2,0))*(TimeStep)*'Composition Moles'!$C85</f>
        <v>0</v>
      </c>
      <c r="P73" s="19">
        <f ca="1">SUMPRODUCT(ReactionRateK4!$F95:$V95*OFFSET(ReactionStoich!$E$5:$U$5,P$2,0))*(TimeStep)*'Composition Moles'!$C85</f>
        <v>0</v>
      </c>
      <c r="Q73" s="19">
        <f ca="1">SUMPRODUCT(ReactionRateK4!$F95:$V95*OFFSET(ReactionStoich!$E$5:$U$5,Q$2,0))*(TimeStep)*'Composition Moles'!$C85</f>
        <v>0</v>
      </c>
      <c r="R73" s="19">
        <f ca="1">SUMPRODUCT(ReactionRateK4!$F95:$V95*OFFSET(ReactionStoich!$E$5:$U$5,R$2,0))*(TimeStep)*'Composition Moles'!$C85</f>
        <v>0</v>
      </c>
      <c r="S73" s="19">
        <f ca="1">SUMPRODUCT(ReactionRateK4!$F95:$V95*OFFSET(ReactionStoich!$E$5:$U$5,S$2,0))*(TimeStep)*'Composition Moles'!$C85</f>
        <v>3.9682943651040872</v>
      </c>
      <c r="T73" s="19">
        <f ca="1">SUMPRODUCT(ReactionRateK4!$F95:$V95*OFFSET(ReactionStoich!$E$5:$U$5,T$2,0))*(TimeStep)*'Composition Moles'!$C85</f>
        <v>0</v>
      </c>
      <c r="U73" s="19">
        <f ca="1">SUMPRODUCT(ReactionRateK4!$F95:$V95*OFFSET(ReactionStoich!$E$5:$U$5,U$2,0))*(TimeStep)*'Composition Moles'!$C85</f>
        <v>0</v>
      </c>
      <c r="V73" s="19">
        <f ca="1">SUMPRODUCT(ReactionRateK4!$F95:$V95*OFFSET(ReactionStoich!$E$5:$U$5,V$2,0))*(TimeStep)*'Composition Moles'!$C85</f>
        <v>0</v>
      </c>
      <c r="W73" s="19">
        <f ca="1">SUMPRODUCT(ReactionRateK4!$F95:$V95*OFFSET(ReactionStoich!$E$5:$U$5,W$2,0))*(TimeStep)*'Composition Moles'!$C85</f>
        <v>0</v>
      </c>
      <c r="X73" s="19">
        <f ca="1">SUMPRODUCT(ReactionRateK4!$F95:$V95*OFFSET(ReactionStoich!$E$5:$U$5,X$2,0))*(TimeStep)*'Composition Moles'!$C85</f>
        <v>0</v>
      </c>
      <c r="Y73" s="19">
        <f ca="1">SUMPRODUCT(ReactionRateK4!$F95:$V95*OFFSET(ReactionStoich!$E$5:$U$5,Y$2,0))*(TimeStep)*'Composition Moles'!$C85</f>
        <v>-9.3552725440566267</v>
      </c>
      <c r="Z73" s="19">
        <f ca="1">SUMPRODUCT(ReactionRateK4!$F95:$V95*OFFSET(ReactionStoich!$E$5:$U$5,Z$2,0))*(TimeStep)*'Composition Moles'!$C85</f>
        <v>0</v>
      </c>
      <c r="AA73" s="19">
        <f ca="1">SUMPRODUCT(ReactionRateK4!$F95:$V95*OFFSET(ReactionStoich!$E$5:$U$5,AA$2,0))*(TimeStep)*'Composition Moles'!$C85</f>
        <v>0</v>
      </c>
      <c r="AB73" s="19">
        <f ca="1">SUMPRODUCT(ReactionRateK4!$F95:$V95*OFFSET(ReactionStoich!$E$5:$U$5,AB$2,0))*(TimeStep)*'Composition Moles'!$C85</f>
        <v>0</v>
      </c>
      <c r="AC73" s="19">
        <f ca="1">SUMPRODUCT(ReactionRateK4!$F95:$V95*OFFSET(ReactionStoich!$E$5:$U$5,AC$2,0))*(TimeStep)*'Composition Moles'!$C85</f>
        <v>0</v>
      </c>
      <c r="AD73" s="19">
        <f ca="1">SUMPRODUCT(ReactionRateK4!$F95:$V95*OFFSET(ReactionStoich!$E$5:$U$5,AD$2,0))*(TimeStep)*'Composition Moles'!$C85</f>
        <v>0</v>
      </c>
      <c r="AE73" s="19">
        <f ca="1">SUMPRODUCT(ReactionRateK4!$F95:$V95*OFFSET(ReactionStoich!$E$5:$U$5,AE$2,0))*(TimeStep)*'Composition Moles'!$C85</f>
        <v>0</v>
      </c>
      <c r="AF73" s="19">
        <f ca="1">SUMPRODUCT(ReactionRateK4!$F95:$V95*OFFSET(ReactionStoich!$E$5:$U$5,AF$2,0))*(TimeStep)*'Composition Moles'!$C85</f>
        <v>0</v>
      </c>
      <c r="AG73" s="19">
        <f ca="1">SUMPRODUCT(ReactionRateK4!$F95:$V95*OFFSET(ReactionStoich!$E$5:$U$5,AG$2,0))*(TimeStep)*'Composition Moles'!$C85</f>
        <v>-2.5592098475195637E-2</v>
      </c>
      <c r="AH73" s="19">
        <f ca="1">SUMPRODUCT(ReactionRateK4!$F95:$V95*OFFSET(ReactionStoich!$E$5:$U$5,AH$2,0))*(TimeStep)*'Composition Moles'!$C85</f>
        <v>-0.2419316705167201</v>
      </c>
      <c r="AI73" s="19">
        <f ca="1">SUMPRODUCT(ReactionRateK4!$F95:$V95*OFFSET(ReactionStoich!$E$5:$U$5,AI$2,0))*(TimeStep)*'Composition Moles'!$C85</f>
        <v>5.7750498270596147</v>
      </c>
      <c r="AJ73" s="19">
        <f ca="1">SUMPRODUCT(ReactionRateK4!$F95:$V95*OFFSET(ReactionStoich!$E$5:$U$5,AJ$2,0))*(TimeStep)*'Composition Moles'!$C85</f>
        <v>1.5995469462527336</v>
      </c>
      <c r="AK73" s="19">
        <f ca="1">SUMPRODUCT(ReactionRateK4!$F95:$V95*OFFSET(ReactionStoich!$E$5:$U$5,AK$2,0))*(TimeStep)*'Composition Moles'!$C85</f>
        <v>0</v>
      </c>
      <c r="AL73" s="19">
        <f ca="1">SUMPRODUCT(ReactionRateK4!$F95:$V95*OFFSET(ReactionStoich!$E$5:$U$5,AL$2,0))*(TimeStep)*'Composition Moles'!$C85</f>
        <v>0</v>
      </c>
      <c r="AM73" s="19">
        <f ca="1">SUMPRODUCT(ReactionRateK4!$F95:$V95*OFFSET(ReactionStoich!$E$5:$U$5,AM$2,0))*(TimeStep)*'Composition Moles'!$C85</f>
        <v>0</v>
      </c>
      <c r="AN73" s="19">
        <f ca="1">SUMPRODUCT(ReactionRateK4!$F95:$V95*OFFSET(ReactionStoich!$E$5:$U$5,AN$2,0))*(TimeStep)*'Composition Moles'!$C85</f>
        <v>0</v>
      </c>
      <c r="AO73" s="19">
        <f ca="1">SUMPRODUCT(ReactionRateK4!$F95:$V95*OFFSET(ReactionStoich!$E$5:$U$5,AO$2,0))*(TimeStep)*'Composition Moles'!$C85</f>
        <v>-1.9582695234538067E-3</v>
      </c>
      <c r="AP73" s="19">
        <f ca="1">SUMPRODUCT(ReactionRateK4!$F95:$V95*OFFSET(ReactionStoich!$E$5:$U$5,AP$2,0))*(TimeStep)*'Composition Moles'!$C85</f>
        <v>-0.14895788283504524</v>
      </c>
      <c r="AQ73" s="19">
        <f ca="1">SUMPRODUCT(ReactionRateK4!$F95:$V95*OFFSET(ReactionStoich!$E$5:$U$5,AQ$2,0))*(TimeStep)*'Composition Moles'!$C85</f>
        <v>0</v>
      </c>
      <c r="AR73" s="19">
        <f ca="1">SUMPRODUCT(ReactionRateK4!$F95:$V95*OFFSET(ReactionStoich!$E$5:$U$5,AR$2,0))*(TimeStep)*'Composition Moles'!$C85</f>
        <v>0</v>
      </c>
      <c r="AS73" s="19">
        <f ca="1">SUMPRODUCT(ReactionRateK4!$F95:$V95*OFFSET(ReactionStoich!$E$5:$U$5,AS$2,0))*(TimeStep)*'Composition Moles'!$C85</f>
        <v>-0.52305955766979839</v>
      </c>
      <c r="AT73" s="19">
        <f ca="1">SUMPRODUCT(ReactionRateK4!$F95:$V95*OFFSET(ReactionStoich!$E$5:$U$5,AT$2,0))*(TimeStep)*'Composition Moles'!$C85</f>
        <v>-0.52305955766979839</v>
      </c>
      <c r="AU73" s="19">
        <f ca="1">SUMPRODUCT(ReactionRateK4!$F95:$V95*OFFSET(ReactionStoich!$E$5:$U$5,AU$2,0))*(TimeStep)*'Composition Moles'!$C85</f>
        <v>-0.52305955766979839</v>
      </c>
      <c r="AV73" s="19">
        <f ca="1">SUMPRODUCT(ReactionRateK4!$F95:$V95*OFFSET(ReactionStoich!$E$5:$U$5,AV$2,0))*(TimeStep)*'Composition Moles'!$C85</f>
        <v>0</v>
      </c>
      <c r="AW73" s="19">
        <f ca="1">SUMPRODUCT(ReactionRateK4!$F95:$V95*OFFSET(ReactionStoich!$E$5:$U$5,AW$2,0))*(TimeStep)*'Composition Moles'!$C85</f>
        <v>0</v>
      </c>
      <c r="AX73" s="19">
        <f ca="1">SUMPRODUCT(ReactionRateK4!$F95:$V95*OFFSET(ReactionStoich!$E$5:$U$5,AX$2,0))*(TimeStep)*'Composition Moles'!$C85</f>
        <v>0</v>
      </c>
      <c r="AY73" s="19">
        <f ca="1">SUMPRODUCT(ReactionRateK4!$F95:$V95*OFFSET(ReactionStoich!$E$5:$U$5,AY$2,0))*(TimeStep)*'Composition Moles'!$C85</f>
        <v>0</v>
      </c>
      <c r="AZ73" s="19">
        <f ca="1">SUMPRODUCT(ReactionRateK4!$F95:$V95*OFFSET(ReactionStoich!$E$5:$U$5,AZ$2,0))*(TimeStep)*'Composition Moles'!$C85</f>
        <v>0</v>
      </c>
      <c r="BA73" s="19">
        <f ca="1">SUMPRODUCT(ReactionRateK4!$F95:$V95*OFFSET(ReactionStoich!$E$5:$U$5,BA$2,0))*(TimeStep)*'Composition Moles'!$C85</f>
        <v>0</v>
      </c>
      <c r="BB73" s="19">
        <f ca="1">SUMPRODUCT(ReactionRateK4!$F95:$V95*OFFSET(ReactionStoich!$E$5:$U$5,BB$2,0))*(TimeStep)*'Composition Moles'!$C85</f>
        <v>0</v>
      </c>
      <c r="BC73" s="19">
        <f ca="1">SUMPRODUCT(ReactionRateK4!$F95:$V95*OFFSET(ReactionStoich!$E$5:$U$5,BC$2,0))*(TimeStep)*'Composition Moles'!$C85</f>
        <v>0</v>
      </c>
      <c r="BD73" s="19">
        <f ca="1">SUMPRODUCT(ReactionRateK4!$F95:$V95*OFFSET(ReactionStoich!$E$5:$U$5,BD$2,0))*(TimeStep)*'Composition Moles'!$C85</f>
        <v>0</v>
      </c>
      <c r="BE73" s="19">
        <f ca="1">SUMPRODUCT(ReactionRateK4!$F95:$V95*OFFSET(ReactionStoich!$E$5:$U$5,BE$2,0))*(TimeStep)*'Composition Moles'!$C85</f>
        <v>0</v>
      </c>
      <c r="BF73" s="19">
        <f ca="1">SUMPRODUCT(ReactionRateK4!$F95:$V95*OFFSET(ReactionStoich!$E$5:$U$5,BF$2,0))*(TimeStep)*'Composition Moles'!$C85</f>
        <v>0</v>
      </c>
      <c r="BG73" s="19">
        <f ca="1">SUMPRODUCT(ReactionRateK4!$F95:$V95*OFFSET(ReactionStoich!$E$5:$U$5,BG$2,0))*(TimeStep)*'Composition Moles'!$C85</f>
        <v>0</v>
      </c>
      <c r="BH73" s="19">
        <f ca="1">SUMPRODUCT(ReactionRateK4!$F95:$V95*OFFSET(ReactionStoich!$E$5:$U$5,BH$2,0))*(TimeStep)*'Composition Moles'!$C85</f>
        <v>0</v>
      </c>
      <c r="BI73" s="19">
        <f ca="1">SUMPRODUCT(ReactionRateK4!$F95:$V95*OFFSET(ReactionStoich!$E$5:$U$5,BI$2,0))*(TimeStep)*'Composition Moles'!$C85</f>
        <v>0</v>
      </c>
      <c r="BJ73" s="19">
        <f ca="1">SUMPRODUCT(ReactionRateK4!$F95:$V95*OFFSET(ReactionStoich!$E$5:$U$5,BJ$2,0))*(TimeStep)*'Composition Moles'!$C85</f>
        <v>0</v>
      </c>
      <c r="BK73" s="19">
        <f ca="1">SUMPRODUCT(ReactionRateK4!$F95:$V95*OFFSET(ReactionStoich!$E$5:$U$5,BK$2,0))*(TimeStep)*'Composition Moles'!$C85</f>
        <v>0</v>
      </c>
      <c r="BL73" s="19">
        <f ca="1">SUMPRODUCT(ReactionRateK4!$F95:$V95*OFFSET(ReactionStoich!$E$5:$U$5,BL$2,0))*(TimeStep)*'Composition Moles'!$C85</f>
        <v>0</v>
      </c>
      <c r="BM73" s="19">
        <f ca="1">SUMPRODUCT(ReactionRateK4!$F95:$V95*OFFSET(ReactionStoich!$E$5:$U$5,BM$2,0))*(TimeStep)*'Composition Moles'!$C85</f>
        <v>0</v>
      </c>
      <c r="BN73" s="19">
        <f ca="1">SUMPRODUCT(ReactionRateK4!$F95:$V95*OFFSET(ReactionStoich!$E$5:$U$5,BN$2,0))*(TimeStep)*'Composition Moles'!$C85</f>
        <v>0</v>
      </c>
      <c r="BO73" s="19">
        <f ca="1">SUMPRODUCT(ReactionRateK4!$F95:$V95*OFFSET(ReactionStoich!$E$5:$U$5,BO$2,0))*(TimeStep)*'Composition Moles'!$C85</f>
        <v>0</v>
      </c>
      <c r="BP73" s="19">
        <f ca="1">SUMPRODUCT(ReactionRateK4!$F95:$V95*OFFSET(ReactionStoich!$E$5:$U$5,BP$2,0))*(TimeStep)*'Composition Moles'!$C85</f>
        <v>0</v>
      </c>
      <c r="BQ73" s="19">
        <f ca="1">SUMPRODUCT(ReactionRateK4!$F95:$V95*OFFSET(ReactionStoich!$E$5:$U$5,BQ$2,0))*(TimeStep)*'Composition Moles'!$C85</f>
        <v>0</v>
      </c>
      <c r="BR73" s="19">
        <f ca="1">SUMPRODUCT(ReactionRateK4!$F95:$V95*OFFSET(ReactionStoich!$E$5:$U$5,BR$2,0))*(TimeStep)*'Composition Moles'!$C85</f>
        <v>0</v>
      </c>
      <c r="BS73" s="19">
        <f ca="1">SUMPRODUCT(ReactionRateK4!$F95:$V95*OFFSET(ReactionStoich!$E$5:$U$5,BS$2,0))*(TimeStep)*'Composition Moles'!$C85</f>
        <v>0</v>
      </c>
      <c r="BT73" s="19">
        <f ca="1">SUMPRODUCT(ReactionRateK4!$F95:$V95*OFFSET(ReactionStoich!$E$5:$U$5,BT$2,0))*(TimeStep)*'Composition Moles'!$C85</f>
        <v>0</v>
      </c>
      <c r="BU73" s="19">
        <f ca="1">SUMPRODUCT(ReactionRateK4!$F95:$V95*OFFSET(ReactionStoich!$E$5:$U$5,BU$2,0))*(TimeStep)*'Composition Moles'!$C85</f>
        <v>0</v>
      </c>
      <c r="BV73" s="19">
        <f ca="1">SUMPRODUCT(ReactionRateK4!$F95:$V95*OFFSET(ReactionStoich!$E$5:$U$5,BV$2,0))*(TimeStep)*'Composition Moles'!$C85</f>
        <v>0</v>
      </c>
      <c r="BW73" s="19">
        <f ca="1">SUMPRODUCT(ReactionRateK4!$F95:$V95*OFFSET(ReactionStoich!$E$5:$U$5,BW$2,0))*(TimeStep)*'Composition Moles'!$C85</f>
        <v>0</v>
      </c>
    </row>
    <row r="74" spans="1:75">
      <c r="A74">
        <f>ReactionRateK1!A96</f>
        <v>3.1999999999999966</v>
      </c>
      <c r="B74" s="20">
        <f t="shared" ca="1" si="5"/>
        <v>-5318.7694943935103</v>
      </c>
      <c r="C74" s="20">
        <f ca="1">'Composition Moles'!BZ86</f>
        <v>144220.49784726879</v>
      </c>
      <c r="D74" s="26">
        <f t="shared" ca="1" si="6"/>
        <v>3.6879428193530087E-2</v>
      </c>
      <c r="F74" s="19">
        <f ca="1">SUMPRODUCT(ReactionRateK4!$F96:$V96*OFFSET(ReactionStoich!$E$5:$U$5,F$2,0))*(TimeStep)*'Composition Moles'!$C86</f>
        <v>-0.1399906663631996</v>
      </c>
      <c r="G74" s="19">
        <f ca="1">SUMPRODUCT(ReactionRateK4!$F96:$V96*OFFSET(ReactionStoich!$E$5:$U$5,G$2,0))*(TimeStep)*'Composition Moles'!$C86</f>
        <v>0</v>
      </c>
      <c r="H74" s="19">
        <f ca="1">SUMPRODUCT(ReactionRateK4!$F96:$V96*OFFSET(ReactionStoich!$E$5:$U$5,H$2,0))*(TimeStep)*'Composition Moles'!$C86</f>
        <v>0.1382143612594986</v>
      </c>
      <c r="I74" s="19">
        <f ca="1">SUMPRODUCT(ReactionRateK4!$F96:$V96*OFFSET(ReactionStoich!$E$5:$U$5,I$2,0))*(TimeStep)*'Composition Moles'!$C86</f>
        <v>1.7763051037009902E-3</v>
      </c>
      <c r="J74" s="19">
        <f ca="1">SUMPRODUCT(ReactionRateK4!$F96:$V96*OFFSET(ReactionStoich!$E$5:$U$5,J$2,0))*(TimeStep)*'Composition Moles'!$C86</f>
        <v>0</v>
      </c>
      <c r="K74" s="19">
        <f ca="1">SUMPRODUCT(ReactionRateK4!$F96:$V96*OFFSET(ReactionStoich!$E$5:$U$5,K$2,0))*(TimeStep)*'Composition Moles'!$C86</f>
        <v>0</v>
      </c>
      <c r="L74" s="19">
        <f ca="1">SUMPRODUCT(ReactionRateK4!$F96:$V96*OFFSET(ReactionStoich!$E$5:$U$5,L$2,0))*(TimeStep)*'Composition Moles'!$C86</f>
        <v>0</v>
      </c>
      <c r="M74" s="19">
        <f ca="1">SUMPRODUCT(ReactionRateK4!$F96:$V96*OFFSET(ReactionStoich!$E$5:$U$5,M$2,0))*(TimeStep)*'Composition Moles'!$C86</f>
        <v>0</v>
      </c>
      <c r="N74" s="19">
        <f ca="1">SUMPRODUCT(ReactionRateK4!$F96:$V96*OFFSET(ReactionStoich!$E$5:$U$5,N$2,0))*(TimeStep)*'Composition Moles'!$C86</f>
        <v>0</v>
      </c>
      <c r="O74" s="19">
        <f ca="1">SUMPRODUCT(ReactionRateK4!$F96:$V96*OFFSET(ReactionStoich!$E$5:$U$5,O$2,0))*(TimeStep)*'Composition Moles'!$C86</f>
        <v>0</v>
      </c>
      <c r="P74" s="19">
        <f ca="1">SUMPRODUCT(ReactionRateK4!$F96:$V96*OFFSET(ReactionStoich!$E$5:$U$5,P$2,0))*(TimeStep)*'Composition Moles'!$C86</f>
        <v>0</v>
      </c>
      <c r="Q74" s="19">
        <f ca="1">SUMPRODUCT(ReactionRateK4!$F96:$V96*OFFSET(ReactionStoich!$E$5:$U$5,Q$2,0))*(TimeStep)*'Composition Moles'!$C86</f>
        <v>0</v>
      </c>
      <c r="R74" s="19">
        <f ca="1">SUMPRODUCT(ReactionRateK4!$F96:$V96*OFFSET(ReactionStoich!$E$5:$U$5,R$2,0))*(TimeStep)*'Composition Moles'!$C86</f>
        <v>0</v>
      </c>
      <c r="S74" s="19">
        <f ca="1">SUMPRODUCT(ReactionRateK4!$F96:$V96*OFFSET(ReactionStoich!$E$5:$U$5,S$2,0))*(TimeStep)*'Composition Moles'!$C86</f>
        <v>3.8862514806054476</v>
      </c>
      <c r="T74" s="19">
        <f ca="1">SUMPRODUCT(ReactionRateK4!$F96:$V96*OFFSET(ReactionStoich!$E$5:$U$5,T$2,0))*(TimeStep)*'Composition Moles'!$C86</f>
        <v>0</v>
      </c>
      <c r="U74" s="19">
        <f ca="1">SUMPRODUCT(ReactionRateK4!$F96:$V96*OFFSET(ReactionStoich!$E$5:$U$5,U$2,0))*(TimeStep)*'Composition Moles'!$C86</f>
        <v>0</v>
      </c>
      <c r="V74" s="19">
        <f ca="1">SUMPRODUCT(ReactionRateK4!$F96:$V96*OFFSET(ReactionStoich!$E$5:$U$5,V$2,0))*(TimeStep)*'Composition Moles'!$C86</f>
        <v>0</v>
      </c>
      <c r="W74" s="19">
        <f ca="1">SUMPRODUCT(ReactionRateK4!$F96:$V96*OFFSET(ReactionStoich!$E$5:$U$5,W$2,0))*(TimeStep)*'Composition Moles'!$C86</f>
        <v>0</v>
      </c>
      <c r="X74" s="19">
        <f ca="1">SUMPRODUCT(ReactionRateK4!$F96:$V96*OFFSET(ReactionStoich!$E$5:$U$5,X$2,0))*(TimeStep)*'Composition Moles'!$C86</f>
        <v>0</v>
      </c>
      <c r="Y74" s="19">
        <f ca="1">SUMPRODUCT(ReactionRateK4!$F96:$V96*OFFSET(ReactionStoich!$E$5:$U$5,Y$2,0))*(TimeStep)*'Composition Moles'!$C86</f>
        <v>-9.1733864274191834</v>
      </c>
      <c r="Z74" s="19">
        <f ca="1">SUMPRODUCT(ReactionRateK4!$F96:$V96*OFFSET(ReactionStoich!$E$5:$U$5,Z$2,0))*(TimeStep)*'Composition Moles'!$C86</f>
        <v>0</v>
      </c>
      <c r="AA74" s="19">
        <f ca="1">SUMPRODUCT(ReactionRateK4!$F96:$V96*OFFSET(ReactionStoich!$E$5:$U$5,AA$2,0))*(TimeStep)*'Composition Moles'!$C86</f>
        <v>0</v>
      </c>
      <c r="AB74" s="19">
        <f ca="1">SUMPRODUCT(ReactionRateK4!$F96:$V96*OFFSET(ReactionStoich!$E$5:$U$5,AB$2,0))*(TimeStep)*'Composition Moles'!$C86</f>
        <v>0</v>
      </c>
      <c r="AC74" s="19">
        <f ca="1">SUMPRODUCT(ReactionRateK4!$F96:$V96*OFFSET(ReactionStoich!$E$5:$U$5,AC$2,0))*(TimeStep)*'Composition Moles'!$C86</f>
        <v>0</v>
      </c>
      <c r="AD74" s="19">
        <f ca="1">SUMPRODUCT(ReactionRateK4!$F96:$V96*OFFSET(ReactionStoich!$E$5:$U$5,AD$2,0))*(TimeStep)*'Composition Moles'!$C86</f>
        <v>0</v>
      </c>
      <c r="AE74" s="19">
        <f ca="1">SUMPRODUCT(ReactionRateK4!$F96:$V96*OFFSET(ReactionStoich!$E$5:$U$5,AE$2,0))*(TimeStep)*'Composition Moles'!$C86</f>
        <v>0</v>
      </c>
      <c r="AF74" s="19">
        <f ca="1">SUMPRODUCT(ReactionRateK4!$F96:$V96*OFFSET(ReactionStoich!$E$5:$U$5,AF$2,0))*(TimeStep)*'Composition Moles'!$C86</f>
        <v>0</v>
      </c>
      <c r="AG74" s="19">
        <f ca="1">SUMPRODUCT(ReactionRateK4!$F96:$V96*OFFSET(ReactionStoich!$E$5:$U$5,AG$2,0))*(TimeStep)*'Composition Moles'!$C86</f>
        <v>-2.4721786566133584E-2</v>
      </c>
      <c r="AH74" s="19">
        <f ca="1">SUMPRODUCT(ReactionRateK4!$F96:$V96*OFFSET(ReactionStoich!$E$5:$U$5,AH$2,0))*(TimeStep)*'Composition Moles'!$C86</f>
        <v>-0.30937301250850874</v>
      </c>
      <c r="AI74" s="19">
        <f ca="1">SUMPRODUCT(ReactionRateK4!$F96:$V96*OFFSET(ReactionStoich!$E$5:$U$5,AI$2,0))*(TimeStep)*'Composition Moles'!$C86</f>
        <v>5.7372071747809015</v>
      </c>
      <c r="AJ74" s="19">
        <f ca="1">SUMPRODUCT(ReactionRateK4!$F96:$V96*OFFSET(ReactionStoich!$E$5:$U$5,AJ$2,0))*(TimeStep)*'Composition Moles'!$C86</f>
        <v>1.5666636751458676</v>
      </c>
      <c r="AK74" s="19">
        <f ca="1">SUMPRODUCT(ReactionRateK4!$F96:$V96*OFFSET(ReactionStoich!$E$5:$U$5,AK$2,0))*(TimeStep)*'Composition Moles'!$C86</f>
        <v>0</v>
      </c>
      <c r="AL74" s="19">
        <f ca="1">SUMPRODUCT(ReactionRateK4!$F96:$V96*OFFSET(ReactionStoich!$E$5:$U$5,AL$2,0))*(TimeStep)*'Composition Moles'!$C86</f>
        <v>0</v>
      </c>
      <c r="AM74" s="19">
        <f ca="1">SUMPRODUCT(ReactionRateK4!$F96:$V96*OFFSET(ReactionStoich!$E$5:$U$5,AM$2,0))*(TimeStep)*'Composition Moles'!$C86</f>
        <v>0</v>
      </c>
      <c r="AN74" s="19">
        <f ca="1">SUMPRODUCT(ReactionRateK4!$F96:$V96*OFFSET(ReactionStoich!$E$5:$U$5,AN$2,0))*(TimeStep)*'Composition Moles'!$C86</f>
        <v>0</v>
      </c>
      <c r="AO74" s="19">
        <f ca="1">SUMPRODUCT(ReactionRateK4!$F96:$V96*OFFSET(ReactionStoich!$E$5:$U$5,AO$2,0))*(TimeStep)*'Composition Moles'!$C86</f>
        <v>-1.7763051037009902E-3</v>
      </c>
      <c r="AP74" s="19">
        <f ca="1">SUMPRODUCT(ReactionRateK4!$F96:$V96*OFFSET(ReactionStoich!$E$5:$U$5,AP$2,0))*(TimeStep)*'Composition Moles'!$C86</f>
        <v>-0.13947733865588369</v>
      </c>
      <c r="AQ74" s="19">
        <f ca="1">SUMPRODUCT(ReactionRateK4!$F96:$V96*OFFSET(ReactionStoich!$E$5:$U$5,AQ$2,0))*(TimeStep)*'Composition Moles'!$C86</f>
        <v>0</v>
      </c>
      <c r="AR74" s="19">
        <f ca="1">SUMPRODUCT(ReactionRateK4!$F96:$V96*OFFSET(ReactionStoich!$E$5:$U$5,AR$2,0))*(TimeStep)*'Composition Moles'!$C86</f>
        <v>0</v>
      </c>
      <c r="AS74" s="19">
        <f ca="1">SUMPRODUCT(ReactionRateK4!$F96:$V96*OFFSET(ReactionStoich!$E$5:$U$5,AS$2,0))*(TimeStep)*'Composition Moles'!$C86</f>
        <v>-0.51379582009293501</v>
      </c>
      <c r="AT74" s="19">
        <f ca="1">SUMPRODUCT(ReactionRateK4!$F96:$V96*OFFSET(ReactionStoich!$E$5:$U$5,AT$2,0))*(TimeStep)*'Composition Moles'!$C86</f>
        <v>-0.51379582009293501</v>
      </c>
      <c r="AU74" s="19">
        <f ca="1">SUMPRODUCT(ReactionRateK4!$F96:$V96*OFFSET(ReactionStoich!$E$5:$U$5,AU$2,0))*(TimeStep)*'Composition Moles'!$C86</f>
        <v>-0.51379582009293501</v>
      </c>
      <c r="AV74" s="19">
        <f ca="1">SUMPRODUCT(ReactionRateK4!$F96:$V96*OFFSET(ReactionStoich!$E$5:$U$5,AV$2,0))*(TimeStep)*'Composition Moles'!$C86</f>
        <v>0</v>
      </c>
      <c r="AW74" s="19">
        <f ca="1">SUMPRODUCT(ReactionRateK4!$F96:$V96*OFFSET(ReactionStoich!$E$5:$U$5,AW$2,0))*(TimeStep)*'Composition Moles'!$C86</f>
        <v>0</v>
      </c>
      <c r="AX74" s="19">
        <f ca="1">SUMPRODUCT(ReactionRateK4!$F96:$V96*OFFSET(ReactionStoich!$E$5:$U$5,AX$2,0))*(TimeStep)*'Composition Moles'!$C86</f>
        <v>0</v>
      </c>
      <c r="AY74" s="19">
        <f ca="1">SUMPRODUCT(ReactionRateK4!$F96:$V96*OFFSET(ReactionStoich!$E$5:$U$5,AY$2,0))*(TimeStep)*'Composition Moles'!$C86</f>
        <v>0</v>
      </c>
      <c r="AZ74" s="19">
        <f ca="1">SUMPRODUCT(ReactionRateK4!$F96:$V96*OFFSET(ReactionStoich!$E$5:$U$5,AZ$2,0))*(TimeStep)*'Composition Moles'!$C86</f>
        <v>0</v>
      </c>
      <c r="BA74" s="19">
        <f ca="1">SUMPRODUCT(ReactionRateK4!$F96:$V96*OFFSET(ReactionStoich!$E$5:$U$5,BA$2,0))*(TimeStep)*'Composition Moles'!$C86</f>
        <v>0</v>
      </c>
      <c r="BB74" s="19">
        <f ca="1">SUMPRODUCT(ReactionRateK4!$F96:$V96*OFFSET(ReactionStoich!$E$5:$U$5,BB$2,0))*(TimeStep)*'Composition Moles'!$C86</f>
        <v>0</v>
      </c>
      <c r="BC74" s="19">
        <f ca="1">SUMPRODUCT(ReactionRateK4!$F96:$V96*OFFSET(ReactionStoich!$E$5:$U$5,BC$2,0))*(TimeStep)*'Composition Moles'!$C86</f>
        <v>0</v>
      </c>
      <c r="BD74" s="19">
        <f ca="1">SUMPRODUCT(ReactionRateK4!$F96:$V96*OFFSET(ReactionStoich!$E$5:$U$5,BD$2,0))*(TimeStep)*'Composition Moles'!$C86</f>
        <v>0</v>
      </c>
      <c r="BE74" s="19">
        <f ca="1">SUMPRODUCT(ReactionRateK4!$F96:$V96*OFFSET(ReactionStoich!$E$5:$U$5,BE$2,0))*(TimeStep)*'Composition Moles'!$C86</f>
        <v>0</v>
      </c>
      <c r="BF74" s="19">
        <f ca="1">SUMPRODUCT(ReactionRateK4!$F96:$V96*OFFSET(ReactionStoich!$E$5:$U$5,BF$2,0))*(TimeStep)*'Composition Moles'!$C86</f>
        <v>0</v>
      </c>
      <c r="BG74" s="19">
        <f ca="1">SUMPRODUCT(ReactionRateK4!$F96:$V96*OFFSET(ReactionStoich!$E$5:$U$5,BG$2,0))*(TimeStep)*'Composition Moles'!$C86</f>
        <v>0</v>
      </c>
      <c r="BH74" s="19">
        <f ca="1">SUMPRODUCT(ReactionRateK4!$F96:$V96*OFFSET(ReactionStoich!$E$5:$U$5,BH$2,0))*(TimeStep)*'Composition Moles'!$C86</f>
        <v>0</v>
      </c>
      <c r="BI74" s="19">
        <f ca="1">SUMPRODUCT(ReactionRateK4!$F96:$V96*OFFSET(ReactionStoich!$E$5:$U$5,BI$2,0))*(TimeStep)*'Composition Moles'!$C86</f>
        <v>0</v>
      </c>
      <c r="BJ74" s="19">
        <f ca="1">SUMPRODUCT(ReactionRateK4!$F96:$V96*OFFSET(ReactionStoich!$E$5:$U$5,BJ$2,0))*(TimeStep)*'Composition Moles'!$C86</f>
        <v>0</v>
      </c>
      <c r="BK74" s="19">
        <f ca="1">SUMPRODUCT(ReactionRateK4!$F96:$V96*OFFSET(ReactionStoich!$E$5:$U$5,BK$2,0))*(TimeStep)*'Composition Moles'!$C86</f>
        <v>0</v>
      </c>
      <c r="BL74" s="19">
        <f ca="1">SUMPRODUCT(ReactionRateK4!$F96:$V96*OFFSET(ReactionStoich!$E$5:$U$5,BL$2,0))*(TimeStep)*'Composition Moles'!$C86</f>
        <v>0</v>
      </c>
      <c r="BM74" s="19">
        <f ca="1">SUMPRODUCT(ReactionRateK4!$F96:$V96*OFFSET(ReactionStoich!$E$5:$U$5,BM$2,0))*(TimeStep)*'Composition Moles'!$C86</f>
        <v>0</v>
      </c>
      <c r="BN74" s="19">
        <f ca="1">SUMPRODUCT(ReactionRateK4!$F96:$V96*OFFSET(ReactionStoich!$E$5:$U$5,BN$2,0))*(TimeStep)*'Composition Moles'!$C86</f>
        <v>0</v>
      </c>
      <c r="BO74" s="19">
        <f ca="1">SUMPRODUCT(ReactionRateK4!$F96:$V96*OFFSET(ReactionStoich!$E$5:$U$5,BO$2,0))*(TimeStep)*'Composition Moles'!$C86</f>
        <v>0</v>
      </c>
      <c r="BP74" s="19">
        <f ca="1">SUMPRODUCT(ReactionRateK4!$F96:$V96*OFFSET(ReactionStoich!$E$5:$U$5,BP$2,0))*(TimeStep)*'Composition Moles'!$C86</f>
        <v>0</v>
      </c>
      <c r="BQ74" s="19">
        <f ca="1">SUMPRODUCT(ReactionRateK4!$F96:$V96*OFFSET(ReactionStoich!$E$5:$U$5,BQ$2,0))*(TimeStep)*'Composition Moles'!$C86</f>
        <v>0</v>
      </c>
      <c r="BR74" s="19">
        <f ca="1">SUMPRODUCT(ReactionRateK4!$F96:$V96*OFFSET(ReactionStoich!$E$5:$U$5,BR$2,0))*(TimeStep)*'Composition Moles'!$C86</f>
        <v>0</v>
      </c>
      <c r="BS74" s="19">
        <f ca="1">SUMPRODUCT(ReactionRateK4!$F96:$V96*OFFSET(ReactionStoich!$E$5:$U$5,BS$2,0))*(TimeStep)*'Composition Moles'!$C86</f>
        <v>0</v>
      </c>
      <c r="BT74" s="19">
        <f ca="1">SUMPRODUCT(ReactionRateK4!$F96:$V96*OFFSET(ReactionStoich!$E$5:$U$5,BT$2,0))*(TimeStep)*'Composition Moles'!$C86</f>
        <v>0</v>
      </c>
      <c r="BU74" s="19">
        <f ca="1">SUMPRODUCT(ReactionRateK4!$F96:$V96*OFFSET(ReactionStoich!$E$5:$U$5,BU$2,0))*(TimeStep)*'Composition Moles'!$C86</f>
        <v>0</v>
      </c>
      <c r="BV74" s="19">
        <f ca="1">SUMPRODUCT(ReactionRateK4!$F96:$V96*OFFSET(ReactionStoich!$E$5:$U$5,BV$2,0))*(TimeStep)*'Composition Moles'!$C86</f>
        <v>0</v>
      </c>
      <c r="BW74" s="19">
        <f ca="1">SUMPRODUCT(ReactionRateK4!$F96:$V96*OFFSET(ReactionStoich!$E$5:$U$5,BW$2,0))*(TimeStep)*'Composition Moles'!$C86</f>
        <v>0</v>
      </c>
    </row>
    <row r="75" spans="1:75">
      <c r="A75">
        <f>ReactionRateK1!A97</f>
        <v>3.2499999999999964</v>
      </c>
      <c r="B75" s="20">
        <f t="shared" ref="B75:B137" ca="1" si="7">SUMPRODUCT(F75:BW75,$F$5:$BW$5)</f>
        <v>-5063.5190535400179</v>
      </c>
      <c r="C75" s="20">
        <f ca="1">'Composition Moles'!BZ87</f>
        <v>144225.43124429579</v>
      </c>
      <c r="D75" s="26">
        <f t="shared" ca="1" si="6"/>
        <v>3.5108364799847205E-2</v>
      </c>
      <c r="F75" s="19">
        <f ca="1">SUMPRODUCT(ReactionRateK4!$F97:$V97*OFFSET(ReactionStoich!$E$5:$U$5,F$2,0))*(TimeStep)*'Composition Moles'!$C87</f>
        <v>-0.13088908532666171</v>
      </c>
      <c r="G75" s="19">
        <f ca="1">SUMPRODUCT(ReactionRateK4!$F97:$V97*OFFSET(ReactionStoich!$E$5:$U$5,G$2,0))*(TimeStep)*'Composition Moles'!$C87</f>
        <v>0</v>
      </c>
      <c r="H75" s="19">
        <f ca="1">SUMPRODUCT(ReactionRateK4!$F97:$V97*OFFSET(ReactionStoich!$E$5:$U$5,H$2,0))*(TimeStep)*'Composition Moles'!$C87</f>
        <v>0.12927769705142311</v>
      </c>
      <c r="I75" s="19">
        <f ca="1">SUMPRODUCT(ReactionRateK4!$F97:$V97*OFFSET(ReactionStoich!$E$5:$U$5,I$2,0))*(TimeStep)*'Composition Moles'!$C87</f>
        <v>1.6113882752385991E-3</v>
      </c>
      <c r="J75" s="19">
        <f ca="1">SUMPRODUCT(ReactionRateK4!$F97:$V97*OFFSET(ReactionStoich!$E$5:$U$5,J$2,0))*(TimeStep)*'Composition Moles'!$C87</f>
        <v>0</v>
      </c>
      <c r="K75" s="19">
        <f ca="1">SUMPRODUCT(ReactionRateK4!$F97:$V97*OFFSET(ReactionStoich!$E$5:$U$5,K$2,0))*(TimeStep)*'Composition Moles'!$C87</f>
        <v>0</v>
      </c>
      <c r="L75" s="19">
        <f ca="1">SUMPRODUCT(ReactionRateK4!$F97:$V97*OFFSET(ReactionStoich!$E$5:$U$5,L$2,0))*(TimeStep)*'Composition Moles'!$C87</f>
        <v>0</v>
      </c>
      <c r="M75" s="19">
        <f ca="1">SUMPRODUCT(ReactionRateK4!$F97:$V97*OFFSET(ReactionStoich!$E$5:$U$5,M$2,0))*(TimeStep)*'Composition Moles'!$C87</f>
        <v>0</v>
      </c>
      <c r="N75" s="19">
        <f ca="1">SUMPRODUCT(ReactionRateK4!$F97:$V97*OFFSET(ReactionStoich!$E$5:$U$5,N$2,0))*(TimeStep)*'Composition Moles'!$C87</f>
        <v>0</v>
      </c>
      <c r="O75" s="19">
        <f ca="1">SUMPRODUCT(ReactionRateK4!$F97:$V97*OFFSET(ReactionStoich!$E$5:$U$5,O$2,0))*(TimeStep)*'Composition Moles'!$C87</f>
        <v>0</v>
      </c>
      <c r="P75" s="19">
        <f ca="1">SUMPRODUCT(ReactionRateK4!$F97:$V97*OFFSET(ReactionStoich!$E$5:$U$5,P$2,0))*(TimeStep)*'Composition Moles'!$C87</f>
        <v>0</v>
      </c>
      <c r="Q75" s="19">
        <f ca="1">SUMPRODUCT(ReactionRateK4!$F97:$V97*OFFSET(ReactionStoich!$E$5:$U$5,Q$2,0))*(TimeStep)*'Composition Moles'!$C87</f>
        <v>0</v>
      </c>
      <c r="R75" s="19">
        <f ca="1">SUMPRODUCT(ReactionRateK4!$F97:$V97*OFFSET(ReactionStoich!$E$5:$U$5,R$2,0))*(TimeStep)*'Composition Moles'!$C87</f>
        <v>0</v>
      </c>
      <c r="S75" s="19">
        <f ca="1">SUMPRODUCT(ReactionRateK4!$F97:$V97*OFFSET(ReactionStoich!$E$5:$U$5,S$2,0))*(TimeStep)*'Composition Moles'!$C87</f>
        <v>3.8052391328021242</v>
      </c>
      <c r="T75" s="19">
        <f ca="1">SUMPRODUCT(ReactionRateK4!$F97:$V97*OFFSET(ReactionStoich!$E$5:$U$5,T$2,0))*(TimeStep)*'Composition Moles'!$C87</f>
        <v>0</v>
      </c>
      <c r="U75" s="19">
        <f ca="1">SUMPRODUCT(ReactionRateK4!$F97:$V97*OFFSET(ReactionStoich!$E$5:$U$5,U$2,0))*(TimeStep)*'Composition Moles'!$C87</f>
        <v>0</v>
      </c>
      <c r="V75" s="19">
        <f ca="1">SUMPRODUCT(ReactionRateK4!$F97:$V97*OFFSET(ReactionStoich!$E$5:$U$5,V$2,0))*(TimeStep)*'Composition Moles'!$C87</f>
        <v>0</v>
      </c>
      <c r="W75" s="19">
        <f ca="1">SUMPRODUCT(ReactionRateK4!$F97:$V97*OFFSET(ReactionStoich!$E$5:$U$5,W$2,0))*(TimeStep)*'Composition Moles'!$C87</f>
        <v>0</v>
      </c>
      <c r="X75" s="19">
        <f ca="1">SUMPRODUCT(ReactionRateK4!$F97:$V97*OFFSET(ReactionStoich!$E$5:$U$5,X$2,0))*(TimeStep)*'Composition Moles'!$C87</f>
        <v>0</v>
      </c>
      <c r="Y75" s="19">
        <f ca="1">SUMPRODUCT(ReactionRateK4!$F97:$V97*OFFSET(ReactionStoich!$E$5:$U$5,Y$2,0))*(TimeStep)*'Composition Moles'!$C87</f>
        <v>-8.993587288795446</v>
      </c>
      <c r="Z75" s="19">
        <f ca="1">SUMPRODUCT(ReactionRateK4!$F97:$V97*OFFSET(ReactionStoich!$E$5:$U$5,Z$2,0))*(TimeStep)*'Composition Moles'!$C87</f>
        <v>0</v>
      </c>
      <c r="AA75" s="19">
        <f ca="1">SUMPRODUCT(ReactionRateK4!$F97:$V97*OFFSET(ReactionStoich!$E$5:$U$5,AA$2,0))*(TimeStep)*'Composition Moles'!$C87</f>
        <v>0</v>
      </c>
      <c r="AB75" s="19">
        <f ca="1">SUMPRODUCT(ReactionRateK4!$F97:$V97*OFFSET(ReactionStoich!$E$5:$U$5,AB$2,0))*(TimeStep)*'Composition Moles'!$C87</f>
        <v>0</v>
      </c>
      <c r="AC75" s="19">
        <f ca="1">SUMPRODUCT(ReactionRateK4!$F97:$V97*OFFSET(ReactionStoich!$E$5:$U$5,AC$2,0))*(TimeStep)*'Composition Moles'!$C87</f>
        <v>0</v>
      </c>
      <c r="AD75" s="19">
        <f ca="1">SUMPRODUCT(ReactionRateK4!$F97:$V97*OFFSET(ReactionStoich!$E$5:$U$5,AD$2,0))*(TimeStep)*'Composition Moles'!$C87</f>
        <v>0</v>
      </c>
      <c r="AE75" s="19">
        <f ca="1">SUMPRODUCT(ReactionRateK4!$F97:$V97*OFFSET(ReactionStoich!$E$5:$U$5,AE$2,0))*(TimeStep)*'Composition Moles'!$C87</f>
        <v>0</v>
      </c>
      <c r="AF75" s="19">
        <f ca="1">SUMPRODUCT(ReactionRateK4!$F97:$V97*OFFSET(ReactionStoich!$E$5:$U$5,AF$2,0))*(TimeStep)*'Composition Moles'!$C87</f>
        <v>0</v>
      </c>
      <c r="AG75" s="19">
        <f ca="1">SUMPRODUCT(ReactionRateK4!$F97:$V97*OFFSET(ReactionStoich!$E$5:$U$5,AG$2,0))*(TimeStep)*'Composition Moles'!$C87</f>
        <v>-2.3880329933630779E-2</v>
      </c>
      <c r="AH75" s="19">
        <f ca="1">SUMPRODUCT(ReactionRateK4!$F97:$V97*OFFSET(ReactionStoich!$E$5:$U$5,AH$2,0))*(TimeStep)*'Composition Moles'!$C87</f>
        <v>-0.3737267128312548</v>
      </c>
      <c r="AI75" s="19">
        <f ca="1">SUMPRODUCT(ReactionRateK4!$F97:$V97*OFFSET(ReactionStoich!$E$5:$U$5,AI$2,0))*(TimeStep)*'Composition Moles'!$C87</f>
        <v>5.6982211398523344</v>
      </c>
      <c r="AJ75" s="19">
        <f ca="1">SUMPRODUCT(ReactionRateK4!$F97:$V97*OFFSET(ReactionStoich!$E$5:$U$5,AJ$2,0))*(TimeStep)*'Composition Moles'!$C87</f>
        <v>1.5342326410256295</v>
      </c>
      <c r="AK75" s="19">
        <f ca="1">SUMPRODUCT(ReactionRateK4!$F97:$V97*OFFSET(ReactionStoich!$E$5:$U$5,AK$2,0))*(TimeStep)*'Composition Moles'!$C87</f>
        <v>0</v>
      </c>
      <c r="AL75" s="19">
        <f ca="1">SUMPRODUCT(ReactionRateK4!$F97:$V97*OFFSET(ReactionStoich!$E$5:$U$5,AL$2,0))*(TimeStep)*'Composition Moles'!$C87</f>
        <v>0</v>
      </c>
      <c r="AM75" s="19">
        <f ca="1">SUMPRODUCT(ReactionRateK4!$F97:$V97*OFFSET(ReactionStoich!$E$5:$U$5,AM$2,0))*(TimeStep)*'Composition Moles'!$C87</f>
        <v>0</v>
      </c>
      <c r="AN75" s="19">
        <f ca="1">SUMPRODUCT(ReactionRateK4!$F97:$V97*OFFSET(ReactionStoich!$E$5:$U$5,AN$2,0))*(TimeStep)*'Composition Moles'!$C87</f>
        <v>0</v>
      </c>
      <c r="AO75" s="19">
        <f ca="1">SUMPRODUCT(ReactionRateK4!$F97:$V97*OFFSET(ReactionStoich!$E$5:$U$5,AO$2,0))*(TimeStep)*'Composition Moles'!$C87</f>
        <v>-1.6113882752385991E-3</v>
      </c>
      <c r="AP75" s="19">
        <f ca="1">SUMPRODUCT(ReactionRateK4!$F97:$V97*OFFSET(ReactionStoich!$E$5:$U$5,AP$2,0))*(TimeStep)*'Composition Moles'!$C87</f>
        <v>-0.13058210773569753</v>
      </c>
      <c r="AQ75" s="19">
        <f ca="1">SUMPRODUCT(ReactionRateK4!$F97:$V97*OFFSET(ReactionStoich!$E$5:$U$5,AQ$2,0))*(TimeStep)*'Composition Moles'!$C87</f>
        <v>0</v>
      </c>
      <c r="AR75" s="19">
        <f ca="1">SUMPRODUCT(ReactionRateK4!$F97:$V97*OFFSET(ReactionStoich!$E$5:$U$5,AR$2,0))*(TimeStep)*'Composition Moles'!$C87</f>
        <v>0</v>
      </c>
      <c r="AS75" s="19">
        <f ca="1">SUMPRODUCT(ReactionRateK4!$F97:$V97*OFFSET(ReactionStoich!$E$5:$U$5,AS$2,0))*(TimeStep)*'Composition Moles'!$C87</f>
        <v>-0.50476836203627407</v>
      </c>
      <c r="AT75" s="19">
        <f ca="1">SUMPRODUCT(ReactionRateK4!$F97:$V97*OFFSET(ReactionStoich!$E$5:$U$5,AT$2,0))*(TimeStep)*'Composition Moles'!$C87</f>
        <v>-0.50476836203627407</v>
      </c>
      <c r="AU75" s="19">
        <f ca="1">SUMPRODUCT(ReactionRateK4!$F97:$V97*OFFSET(ReactionStoich!$E$5:$U$5,AU$2,0))*(TimeStep)*'Composition Moles'!$C87</f>
        <v>-0.50476836203627407</v>
      </c>
      <c r="AV75" s="19">
        <f ca="1">SUMPRODUCT(ReactionRateK4!$F97:$V97*OFFSET(ReactionStoich!$E$5:$U$5,AV$2,0))*(TimeStep)*'Composition Moles'!$C87</f>
        <v>0</v>
      </c>
      <c r="AW75" s="19">
        <f ca="1">SUMPRODUCT(ReactionRateK4!$F97:$V97*OFFSET(ReactionStoich!$E$5:$U$5,AW$2,0))*(TimeStep)*'Composition Moles'!$C87</f>
        <v>0</v>
      </c>
      <c r="AX75" s="19">
        <f ca="1">SUMPRODUCT(ReactionRateK4!$F97:$V97*OFFSET(ReactionStoich!$E$5:$U$5,AX$2,0))*(TimeStep)*'Composition Moles'!$C87</f>
        <v>0</v>
      </c>
      <c r="AY75" s="19">
        <f ca="1">SUMPRODUCT(ReactionRateK4!$F97:$V97*OFFSET(ReactionStoich!$E$5:$U$5,AY$2,0))*(TimeStep)*'Composition Moles'!$C87</f>
        <v>0</v>
      </c>
      <c r="AZ75" s="19">
        <f ca="1">SUMPRODUCT(ReactionRateK4!$F97:$V97*OFFSET(ReactionStoich!$E$5:$U$5,AZ$2,0))*(TimeStep)*'Composition Moles'!$C87</f>
        <v>0</v>
      </c>
      <c r="BA75" s="19">
        <f ca="1">SUMPRODUCT(ReactionRateK4!$F97:$V97*OFFSET(ReactionStoich!$E$5:$U$5,BA$2,0))*(TimeStep)*'Composition Moles'!$C87</f>
        <v>0</v>
      </c>
      <c r="BB75" s="19">
        <f ca="1">SUMPRODUCT(ReactionRateK4!$F97:$V97*OFFSET(ReactionStoich!$E$5:$U$5,BB$2,0))*(TimeStep)*'Composition Moles'!$C87</f>
        <v>0</v>
      </c>
      <c r="BC75" s="19">
        <f ca="1">SUMPRODUCT(ReactionRateK4!$F97:$V97*OFFSET(ReactionStoich!$E$5:$U$5,BC$2,0))*(TimeStep)*'Composition Moles'!$C87</f>
        <v>0</v>
      </c>
      <c r="BD75" s="19">
        <f ca="1">SUMPRODUCT(ReactionRateK4!$F97:$V97*OFFSET(ReactionStoich!$E$5:$U$5,BD$2,0))*(TimeStep)*'Composition Moles'!$C87</f>
        <v>0</v>
      </c>
      <c r="BE75" s="19">
        <f ca="1">SUMPRODUCT(ReactionRateK4!$F97:$V97*OFFSET(ReactionStoich!$E$5:$U$5,BE$2,0))*(TimeStep)*'Composition Moles'!$C87</f>
        <v>0</v>
      </c>
      <c r="BF75" s="19">
        <f ca="1">SUMPRODUCT(ReactionRateK4!$F97:$V97*OFFSET(ReactionStoich!$E$5:$U$5,BF$2,0))*(TimeStep)*'Composition Moles'!$C87</f>
        <v>0</v>
      </c>
      <c r="BG75" s="19">
        <f ca="1">SUMPRODUCT(ReactionRateK4!$F97:$V97*OFFSET(ReactionStoich!$E$5:$U$5,BG$2,0))*(TimeStep)*'Composition Moles'!$C87</f>
        <v>0</v>
      </c>
      <c r="BH75" s="19">
        <f ca="1">SUMPRODUCT(ReactionRateK4!$F97:$V97*OFFSET(ReactionStoich!$E$5:$U$5,BH$2,0))*(TimeStep)*'Composition Moles'!$C87</f>
        <v>0</v>
      </c>
      <c r="BI75" s="19">
        <f ca="1">SUMPRODUCT(ReactionRateK4!$F97:$V97*OFFSET(ReactionStoich!$E$5:$U$5,BI$2,0))*(TimeStep)*'Composition Moles'!$C87</f>
        <v>0</v>
      </c>
      <c r="BJ75" s="19">
        <f ca="1">SUMPRODUCT(ReactionRateK4!$F97:$V97*OFFSET(ReactionStoich!$E$5:$U$5,BJ$2,0))*(TimeStep)*'Composition Moles'!$C87</f>
        <v>0</v>
      </c>
      <c r="BK75" s="19">
        <f ca="1">SUMPRODUCT(ReactionRateK4!$F97:$V97*OFFSET(ReactionStoich!$E$5:$U$5,BK$2,0))*(TimeStep)*'Composition Moles'!$C87</f>
        <v>0</v>
      </c>
      <c r="BL75" s="19">
        <f ca="1">SUMPRODUCT(ReactionRateK4!$F97:$V97*OFFSET(ReactionStoich!$E$5:$U$5,BL$2,0))*(TimeStep)*'Composition Moles'!$C87</f>
        <v>0</v>
      </c>
      <c r="BM75" s="19">
        <f ca="1">SUMPRODUCT(ReactionRateK4!$F97:$V97*OFFSET(ReactionStoich!$E$5:$U$5,BM$2,0))*(TimeStep)*'Composition Moles'!$C87</f>
        <v>0</v>
      </c>
      <c r="BN75" s="19">
        <f ca="1">SUMPRODUCT(ReactionRateK4!$F97:$V97*OFFSET(ReactionStoich!$E$5:$U$5,BN$2,0))*(TimeStep)*'Composition Moles'!$C87</f>
        <v>0</v>
      </c>
      <c r="BO75" s="19">
        <f ca="1">SUMPRODUCT(ReactionRateK4!$F97:$V97*OFFSET(ReactionStoich!$E$5:$U$5,BO$2,0))*(TimeStep)*'Composition Moles'!$C87</f>
        <v>0</v>
      </c>
      <c r="BP75" s="19">
        <f ca="1">SUMPRODUCT(ReactionRateK4!$F97:$V97*OFFSET(ReactionStoich!$E$5:$U$5,BP$2,0))*(TimeStep)*'Composition Moles'!$C87</f>
        <v>0</v>
      </c>
      <c r="BQ75" s="19">
        <f ca="1">SUMPRODUCT(ReactionRateK4!$F97:$V97*OFFSET(ReactionStoich!$E$5:$U$5,BQ$2,0))*(TimeStep)*'Composition Moles'!$C87</f>
        <v>0</v>
      </c>
      <c r="BR75" s="19">
        <f ca="1">SUMPRODUCT(ReactionRateK4!$F97:$V97*OFFSET(ReactionStoich!$E$5:$U$5,BR$2,0))*(TimeStep)*'Composition Moles'!$C87</f>
        <v>0</v>
      </c>
      <c r="BS75" s="19">
        <f ca="1">SUMPRODUCT(ReactionRateK4!$F97:$V97*OFFSET(ReactionStoich!$E$5:$U$5,BS$2,0))*(TimeStep)*'Composition Moles'!$C87</f>
        <v>0</v>
      </c>
      <c r="BT75" s="19">
        <f ca="1">SUMPRODUCT(ReactionRateK4!$F97:$V97*OFFSET(ReactionStoich!$E$5:$U$5,BT$2,0))*(TimeStep)*'Composition Moles'!$C87</f>
        <v>0</v>
      </c>
      <c r="BU75" s="19">
        <f ca="1">SUMPRODUCT(ReactionRateK4!$F97:$V97*OFFSET(ReactionStoich!$E$5:$U$5,BU$2,0))*(TimeStep)*'Composition Moles'!$C87</f>
        <v>0</v>
      </c>
      <c r="BV75" s="19">
        <f ca="1">SUMPRODUCT(ReactionRateK4!$F97:$V97*OFFSET(ReactionStoich!$E$5:$U$5,BV$2,0))*(TimeStep)*'Composition Moles'!$C87</f>
        <v>0</v>
      </c>
      <c r="BW75" s="19">
        <f ca="1">SUMPRODUCT(ReactionRateK4!$F97:$V97*OFFSET(ReactionStoich!$E$5:$U$5,BW$2,0))*(TimeStep)*'Composition Moles'!$C87</f>
        <v>0</v>
      </c>
    </row>
    <row r="76" spans="1:75">
      <c r="A76">
        <f>ReactionRateK1!A98</f>
        <v>3.2999999999999963</v>
      </c>
      <c r="B76" s="20">
        <f t="shared" ca="1" si="7"/>
        <v>-4826.2132409751275</v>
      </c>
      <c r="C76" s="20">
        <f ca="1">'Composition Moles'!BZ88</f>
        <v>144230.01624424959</v>
      </c>
      <c r="D76" s="26">
        <f t="shared" ref="D76:D137" ca="1" si="8">-B76/C76</f>
        <v>3.3461919832291132E-2</v>
      </c>
      <c r="F76" s="19">
        <f ca="1">SUMPRODUCT(ReactionRateK4!$F98:$V98*OFFSET(ReactionStoich!$E$5:$U$5,F$2,0))*(TimeStep)*'Composition Moles'!$C88</f>
        <v>-0.12238076108784088</v>
      </c>
      <c r="G76" s="19">
        <f ca="1">SUMPRODUCT(ReactionRateK4!$F98:$V98*OFFSET(ReactionStoich!$E$5:$U$5,G$2,0))*(TimeStep)*'Composition Moles'!$C88</f>
        <v>0</v>
      </c>
      <c r="H76" s="19">
        <f ca="1">SUMPRODUCT(ReactionRateK4!$F98:$V98*OFFSET(ReactionStoich!$E$5:$U$5,H$2,0))*(TimeStep)*'Composition Moles'!$C88</f>
        <v>0.12091886015940857</v>
      </c>
      <c r="I76" s="19">
        <f ca="1">SUMPRODUCT(ReactionRateK4!$F98:$V98*OFFSET(ReactionStoich!$E$5:$U$5,I$2,0))*(TimeStep)*'Composition Moles'!$C88</f>
        <v>1.4619009284323357E-3</v>
      </c>
      <c r="J76" s="19">
        <f ca="1">SUMPRODUCT(ReactionRateK4!$F98:$V98*OFFSET(ReactionStoich!$E$5:$U$5,J$2,0))*(TimeStep)*'Composition Moles'!$C88</f>
        <v>0</v>
      </c>
      <c r="K76" s="19">
        <f ca="1">SUMPRODUCT(ReactionRateK4!$F98:$V98*OFFSET(ReactionStoich!$E$5:$U$5,K$2,0))*(TimeStep)*'Composition Moles'!$C88</f>
        <v>0</v>
      </c>
      <c r="L76" s="19">
        <f ca="1">SUMPRODUCT(ReactionRateK4!$F98:$V98*OFFSET(ReactionStoich!$E$5:$U$5,L$2,0))*(TimeStep)*'Composition Moles'!$C88</f>
        <v>0</v>
      </c>
      <c r="M76" s="19">
        <f ca="1">SUMPRODUCT(ReactionRateK4!$F98:$V98*OFFSET(ReactionStoich!$E$5:$U$5,M$2,0))*(TimeStep)*'Composition Moles'!$C88</f>
        <v>0</v>
      </c>
      <c r="N76" s="19">
        <f ca="1">SUMPRODUCT(ReactionRateK4!$F98:$V98*OFFSET(ReactionStoich!$E$5:$U$5,N$2,0))*(TimeStep)*'Composition Moles'!$C88</f>
        <v>0</v>
      </c>
      <c r="O76" s="19">
        <f ca="1">SUMPRODUCT(ReactionRateK4!$F98:$V98*OFFSET(ReactionStoich!$E$5:$U$5,O$2,0))*(TimeStep)*'Composition Moles'!$C88</f>
        <v>0</v>
      </c>
      <c r="P76" s="19">
        <f ca="1">SUMPRODUCT(ReactionRateK4!$F98:$V98*OFFSET(ReactionStoich!$E$5:$U$5,P$2,0))*(TimeStep)*'Composition Moles'!$C88</f>
        <v>0</v>
      </c>
      <c r="Q76" s="19">
        <f ca="1">SUMPRODUCT(ReactionRateK4!$F98:$V98*OFFSET(ReactionStoich!$E$5:$U$5,Q$2,0))*(TimeStep)*'Composition Moles'!$C88</f>
        <v>0</v>
      </c>
      <c r="R76" s="19">
        <f ca="1">SUMPRODUCT(ReactionRateK4!$F98:$V98*OFFSET(ReactionStoich!$E$5:$U$5,R$2,0))*(TimeStep)*'Composition Moles'!$C88</f>
        <v>0</v>
      </c>
      <c r="S76" s="19">
        <f ca="1">SUMPRODUCT(ReactionRateK4!$F98:$V98*OFFSET(ReactionStoich!$E$5:$U$5,S$2,0))*(TimeStep)*'Composition Moles'!$C88</f>
        <v>3.7252498130157763</v>
      </c>
      <c r="T76" s="19">
        <f ca="1">SUMPRODUCT(ReactionRateK4!$F98:$V98*OFFSET(ReactionStoich!$E$5:$U$5,T$2,0))*(TimeStep)*'Composition Moles'!$C88</f>
        <v>0</v>
      </c>
      <c r="U76" s="19">
        <f ca="1">SUMPRODUCT(ReactionRateK4!$F98:$V98*OFFSET(ReactionStoich!$E$5:$U$5,U$2,0))*(TimeStep)*'Composition Moles'!$C88</f>
        <v>0</v>
      </c>
      <c r="V76" s="19">
        <f ca="1">SUMPRODUCT(ReactionRateK4!$F98:$V98*OFFSET(ReactionStoich!$E$5:$U$5,V$2,0))*(TimeStep)*'Composition Moles'!$C88</f>
        <v>0</v>
      </c>
      <c r="W76" s="19">
        <f ca="1">SUMPRODUCT(ReactionRateK4!$F98:$V98*OFFSET(ReactionStoich!$E$5:$U$5,W$2,0))*(TimeStep)*'Composition Moles'!$C88</f>
        <v>0</v>
      </c>
      <c r="X76" s="19">
        <f ca="1">SUMPRODUCT(ReactionRateK4!$F98:$V98*OFFSET(ReactionStoich!$E$5:$U$5,X$2,0))*(TimeStep)*'Composition Moles'!$C88</f>
        <v>0</v>
      </c>
      <c r="Y76" s="19">
        <f ca="1">SUMPRODUCT(ReactionRateK4!$F98:$V98*OFFSET(ReactionStoich!$E$5:$U$5,Y$2,0))*(TimeStep)*'Composition Moles'!$C88</f>
        <v>-8.8158860280708424</v>
      </c>
      <c r="Z76" s="19">
        <f ca="1">SUMPRODUCT(ReactionRateK4!$F98:$V98*OFFSET(ReactionStoich!$E$5:$U$5,Z$2,0))*(TimeStep)*'Composition Moles'!$C88</f>
        <v>0</v>
      </c>
      <c r="AA76" s="19">
        <f ca="1">SUMPRODUCT(ReactionRateK4!$F98:$V98*OFFSET(ReactionStoich!$E$5:$U$5,AA$2,0))*(TimeStep)*'Composition Moles'!$C88</f>
        <v>0</v>
      </c>
      <c r="AB76" s="19">
        <f ca="1">SUMPRODUCT(ReactionRateK4!$F98:$V98*OFFSET(ReactionStoich!$E$5:$U$5,AB$2,0))*(TimeStep)*'Composition Moles'!$C88</f>
        <v>0</v>
      </c>
      <c r="AC76" s="19">
        <f ca="1">SUMPRODUCT(ReactionRateK4!$F98:$V98*OFFSET(ReactionStoich!$E$5:$U$5,AC$2,0))*(TimeStep)*'Composition Moles'!$C88</f>
        <v>0</v>
      </c>
      <c r="AD76" s="19">
        <f ca="1">SUMPRODUCT(ReactionRateK4!$F98:$V98*OFFSET(ReactionStoich!$E$5:$U$5,AD$2,0))*(TimeStep)*'Composition Moles'!$C88</f>
        <v>0</v>
      </c>
      <c r="AE76" s="19">
        <f ca="1">SUMPRODUCT(ReactionRateK4!$F98:$V98*OFFSET(ReactionStoich!$E$5:$U$5,AE$2,0))*(TimeStep)*'Composition Moles'!$C88</f>
        <v>0</v>
      </c>
      <c r="AF76" s="19">
        <f ca="1">SUMPRODUCT(ReactionRateK4!$F98:$V98*OFFSET(ReactionStoich!$E$5:$U$5,AF$2,0))*(TimeStep)*'Composition Moles'!$C88</f>
        <v>0</v>
      </c>
      <c r="AG76" s="19">
        <f ca="1">SUMPRODUCT(ReactionRateK4!$F98:$V98*OFFSET(ReactionStoich!$E$5:$U$5,AG$2,0))*(TimeStep)*'Composition Moles'!$C88</f>
        <v>-2.3067741460340078E-2</v>
      </c>
      <c r="AH76" s="19">
        <f ca="1">SUMPRODUCT(ReactionRateK4!$F98:$V98*OFFSET(ReactionStoich!$E$5:$U$5,AH$2,0))*(TimeStep)*'Composition Moles'!$C88</f>
        <v>-0.43510475178078678</v>
      </c>
      <c r="AI76" s="19">
        <f ca="1">SUMPRODUCT(ReactionRateK4!$F98:$V98*OFFSET(ReactionStoich!$E$5:$U$5,AI$2,0))*(TimeStep)*'Composition Moles'!$C88</f>
        <v>5.6581665177783735</v>
      </c>
      <c r="AJ76" s="19">
        <f ca="1">SUMPRODUCT(ReactionRateK4!$F98:$V98*OFFSET(ReactionStoich!$E$5:$U$5,AJ$2,0))*(TimeStep)*'Composition Moles'!$C88</f>
        <v>1.5022520156612233</v>
      </c>
      <c r="AK76" s="19">
        <f ca="1">SUMPRODUCT(ReactionRateK4!$F98:$V98*OFFSET(ReactionStoich!$E$5:$U$5,AK$2,0))*(TimeStep)*'Composition Moles'!$C88</f>
        <v>0</v>
      </c>
      <c r="AL76" s="19">
        <f ca="1">SUMPRODUCT(ReactionRateK4!$F98:$V98*OFFSET(ReactionStoich!$E$5:$U$5,AL$2,0))*(TimeStep)*'Composition Moles'!$C88</f>
        <v>0</v>
      </c>
      <c r="AM76" s="19">
        <f ca="1">SUMPRODUCT(ReactionRateK4!$F98:$V98*OFFSET(ReactionStoich!$E$5:$U$5,AM$2,0))*(TimeStep)*'Composition Moles'!$C88</f>
        <v>0</v>
      </c>
      <c r="AN76" s="19">
        <f ca="1">SUMPRODUCT(ReactionRateK4!$F98:$V98*OFFSET(ReactionStoich!$E$5:$U$5,AN$2,0))*(TimeStep)*'Composition Moles'!$C88</f>
        <v>0</v>
      </c>
      <c r="AO76" s="19">
        <f ca="1">SUMPRODUCT(ReactionRateK4!$F98:$V98*OFFSET(ReactionStoich!$E$5:$U$5,AO$2,0))*(TimeStep)*'Composition Moles'!$C88</f>
        <v>-1.4619009284323357E-3</v>
      </c>
      <c r="AP76" s="19">
        <f ca="1">SUMPRODUCT(ReactionRateK4!$F98:$V98*OFFSET(ReactionStoich!$E$5:$U$5,AP$2,0))*(TimeStep)*'Composition Moles'!$C88</f>
        <v>-0.1222384502500438</v>
      </c>
      <c r="AQ76" s="19">
        <f ca="1">SUMPRODUCT(ReactionRateK4!$F98:$V98*OFFSET(ReactionStoich!$E$5:$U$5,AQ$2,0))*(TimeStep)*'Composition Moles'!$C88</f>
        <v>0</v>
      </c>
      <c r="AR76" s="19">
        <f ca="1">SUMPRODUCT(ReactionRateK4!$F98:$V98*OFFSET(ReactionStoich!$E$5:$U$5,AR$2,0))*(TimeStep)*'Composition Moles'!$C88</f>
        <v>0</v>
      </c>
      <c r="AS76" s="19">
        <f ca="1">SUMPRODUCT(ReactionRateK4!$F98:$V98*OFFSET(ReactionStoich!$E$5:$U$5,AS$2,0))*(TimeStep)*'Composition Moles'!$C88</f>
        <v>-0.49596982465497597</v>
      </c>
      <c r="AT76" s="19">
        <f ca="1">SUMPRODUCT(ReactionRateK4!$F98:$V98*OFFSET(ReactionStoich!$E$5:$U$5,AT$2,0))*(TimeStep)*'Composition Moles'!$C88</f>
        <v>-0.49596982465497597</v>
      </c>
      <c r="AU76" s="19">
        <f ca="1">SUMPRODUCT(ReactionRateK4!$F98:$V98*OFFSET(ReactionStoich!$E$5:$U$5,AU$2,0))*(TimeStep)*'Composition Moles'!$C88</f>
        <v>-0.49596982465497597</v>
      </c>
      <c r="AV76" s="19">
        <f ca="1">SUMPRODUCT(ReactionRateK4!$F98:$V98*OFFSET(ReactionStoich!$E$5:$U$5,AV$2,0))*(TimeStep)*'Composition Moles'!$C88</f>
        <v>0</v>
      </c>
      <c r="AW76" s="19">
        <f ca="1">SUMPRODUCT(ReactionRateK4!$F98:$V98*OFFSET(ReactionStoich!$E$5:$U$5,AW$2,0))*(TimeStep)*'Composition Moles'!$C88</f>
        <v>0</v>
      </c>
      <c r="AX76" s="19">
        <f ca="1">SUMPRODUCT(ReactionRateK4!$F98:$V98*OFFSET(ReactionStoich!$E$5:$U$5,AX$2,0))*(TimeStep)*'Composition Moles'!$C88</f>
        <v>0</v>
      </c>
      <c r="AY76" s="19">
        <f ca="1">SUMPRODUCT(ReactionRateK4!$F98:$V98*OFFSET(ReactionStoich!$E$5:$U$5,AY$2,0))*(TimeStep)*'Composition Moles'!$C88</f>
        <v>0</v>
      </c>
      <c r="AZ76" s="19">
        <f ca="1">SUMPRODUCT(ReactionRateK4!$F98:$V98*OFFSET(ReactionStoich!$E$5:$U$5,AZ$2,0))*(TimeStep)*'Composition Moles'!$C88</f>
        <v>0</v>
      </c>
      <c r="BA76" s="19">
        <f ca="1">SUMPRODUCT(ReactionRateK4!$F98:$V98*OFFSET(ReactionStoich!$E$5:$U$5,BA$2,0))*(TimeStep)*'Composition Moles'!$C88</f>
        <v>0</v>
      </c>
      <c r="BB76" s="19">
        <f ca="1">SUMPRODUCT(ReactionRateK4!$F98:$V98*OFFSET(ReactionStoich!$E$5:$U$5,BB$2,0))*(TimeStep)*'Composition Moles'!$C88</f>
        <v>0</v>
      </c>
      <c r="BC76" s="19">
        <f ca="1">SUMPRODUCT(ReactionRateK4!$F98:$V98*OFFSET(ReactionStoich!$E$5:$U$5,BC$2,0))*(TimeStep)*'Composition Moles'!$C88</f>
        <v>0</v>
      </c>
      <c r="BD76" s="19">
        <f ca="1">SUMPRODUCT(ReactionRateK4!$F98:$V98*OFFSET(ReactionStoich!$E$5:$U$5,BD$2,0))*(TimeStep)*'Composition Moles'!$C88</f>
        <v>0</v>
      </c>
      <c r="BE76" s="19">
        <f ca="1">SUMPRODUCT(ReactionRateK4!$F98:$V98*OFFSET(ReactionStoich!$E$5:$U$5,BE$2,0))*(TimeStep)*'Composition Moles'!$C88</f>
        <v>0</v>
      </c>
      <c r="BF76" s="19">
        <f ca="1">SUMPRODUCT(ReactionRateK4!$F98:$V98*OFFSET(ReactionStoich!$E$5:$U$5,BF$2,0))*(TimeStep)*'Composition Moles'!$C88</f>
        <v>0</v>
      </c>
      <c r="BG76" s="19">
        <f ca="1">SUMPRODUCT(ReactionRateK4!$F98:$V98*OFFSET(ReactionStoich!$E$5:$U$5,BG$2,0))*(TimeStep)*'Composition Moles'!$C88</f>
        <v>0</v>
      </c>
      <c r="BH76" s="19">
        <f ca="1">SUMPRODUCT(ReactionRateK4!$F98:$V98*OFFSET(ReactionStoich!$E$5:$U$5,BH$2,0))*(TimeStep)*'Composition Moles'!$C88</f>
        <v>0</v>
      </c>
      <c r="BI76" s="19">
        <f ca="1">SUMPRODUCT(ReactionRateK4!$F98:$V98*OFFSET(ReactionStoich!$E$5:$U$5,BI$2,0))*(TimeStep)*'Composition Moles'!$C88</f>
        <v>0</v>
      </c>
      <c r="BJ76" s="19">
        <f ca="1">SUMPRODUCT(ReactionRateK4!$F98:$V98*OFFSET(ReactionStoich!$E$5:$U$5,BJ$2,0))*(TimeStep)*'Composition Moles'!$C88</f>
        <v>0</v>
      </c>
      <c r="BK76" s="19">
        <f ca="1">SUMPRODUCT(ReactionRateK4!$F98:$V98*OFFSET(ReactionStoich!$E$5:$U$5,BK$2,0))*(TimeStep)*'Composition Moles'!$C88</f>
        <v>0</v>
      </c>
      <c r="BL76" s="19">
        <f ca="1">SUMPRODUCT(ReactionRateK4!$F98:$V98*OFFSET(ReactionStoich!$E$5:$U$5,BL$2,0))*(TimeStep)*'Composition Moles'!$C88</f>
        <v>0</v>
      </c>
      <c r="BM76" s="19">
        <f ca="1">SUMPRODUCT(ReactionRateK4!$F98:$V98*OFFSET(ReactionStoich!$E$5:$U$5,BM$2,0))*(TimeStep)*'Composition Moles'!$C88</f>
        <v>0</v>
      </c>
      <c r="BN76" s="19">
        <f ca="1">SUMPRODUCT(ReactionRateK4!$F98:$V98*OFFSET(ReactionStoich!$E$5:$U$5,BN$2,0))*(TimeStep)*'Composition Moles'!$C88</f>
        <v>0</v>
      </c>
      <c r="BO76" s="19">
        <f ca="1">SUMPRODUCT(ReactionRateK4!$F98:$V98*OFFSET(ReactionStoich!$E$5:$U$5,BO$2,0))*(TimeStep)*'Composition Moles'!$C88</f>
        <v>0</v>
      </c>
      <c r="BP76" s="19">
        <f ca="1">SUMPRODUCT(ReactionRateK4!$F98:$V98*OFFSET(ReactionStoich!$E$5:$U$5,BP$2,0))*(TimeStep)*'Composition Moles'!$C88</f>
        <v>0</v>
      </c>
      <c r="BQ76" s="19">
        <f ca="1">SUMPRODUCT(ReactionRateK4!$F98:$V98*OFFSET(ReactionStoich!$E$5:$U$5,BQ$2,0))*(TimeStep)*'Composition Moles'!$C88</f>
        <v>0</v>
      </c>
      <c r="BR76" s="19">
        <f ca="1">SUMPRODUCT(ReactionRateK4!$F98:$V98*OFFSET(ReactionStoich!$E$5:$U$5,BR$2,0))*(TimeStep)*'Composition Moles'!$C88</f>
        <v>0</v>
      </c>
      <c r="BS76" s="19">
        <f ca="1">SUMPRODUCT(ReactionRateK4!$F98:$V98*OFFSET(ReactionStoich!$E$5:$U$5,BS$2,0))*(TimeStep)*'Composition Moles'!$C88</f>
        <v>0</v>
      </c>
      <c r="BT76" s="19">
        <f ca="1">SUMPRODUCT(ReactionRateK4!$F98:$V98*OFFSET(ReactionStoich!$E$5:$U$5,BT$2,0))*(TimeStep)*'Composition Moles'!$C88</f>
        <v>0</v>
      </c>
      <c r="BU76" s="19">
        <f ca="1">SUMPRODUCT(ReactionRateK4!$F98:$V98*OFFSET(ReactionStoich!$E$5:$U$5,BU$2,0))*(TimeStep)*'Composition Moles'!$C88</f>
        <v>0</v>
      </c>
      <c r="BV76" s="19">
        <f ca="1">SUMPRODUCT(ReactionRateK4!$F98:$V98*OFFSET(ReactionStoich!$E$5:$U$5,BV$2,0))*(TimeStep)*'Composition Moles'!$C88</f>
        <v>0</v>
      </c>
      <c r="BW76" s="19">
        <f ca="1">SUMPRODUCT(ReactionRateK4!$F98:$V98*OFFSET(ReactionStoich!$E$5:$U$5,BW$2,0))*(TimeStep)*'Composition Moles'!$C88</f>
        <v>0</v>
      </c>
    </row>
    <row r="77" spans="1:75">
      <c r="A77">
        <f>ReactionRateK1!A99</f>
        <v>3.3499999999999961</v>
      </c>
      <c r="B77" s="20">
        <f t="shared" ca="1" si="7"/>
        <v>-4605.6953838317404</v>
      </c>
      <c r="C77" s="20">
        <f ca="1">'Composition Moles'!BZ89</f>
        <v>144234.25624601846</v>
      </c>
      <c r="D77" s="26">
        <f t="shared" ca="1" si="8"/>
        <v>3.1932049318269214E-2</v>
      </c>
      <c r="F77" s="19">
        <f ca="1">SUMPRODUCT(ReactionRateK4!$F99:$V99*OFFSET(ReactionStoich!$E$5:$U$5,F$2,0))*(TimeStep)*'Composition Moles'!$C89</f>
        <v>-0.11442739634698749</v>
      </c>
      <c r="G77" s="19">
        <f ca="1">SUMPRODUCT(ReactionRateK4!$F99:$V99*OFFSET(ReactionStoich!$E$5:$U$5,G$2,0))*(TimeStep)*'Composition Moles'!$C89</f>
        <v>0</v>
      </c>
      <c r="H77" s="19">
        <f ca="1">SUMPRODUCT(ReactionRateK4!$F99:$V99*OFFSET(ReactionStoich!$E$5:$U$5,H$2,0))*(TimeStep)*'Composition Moles'!$C89</f>
        <v>0.11310101465906919</v>
      </c>
      <c r="I77" s="19">
        <f ca="1">SUMPRODUCT(ReactionRateK4!$F99:$V99*OFFSET(ReactionStoich!$E$5:$U$5,I$2,0))*(TimeStep)*'Composition Moles'!$C89</f>
        <v>1.3263816879183232E-3</v>
      </c>
      <c r="J77" s="19">
        <f ca="1">SUMPRODUCT(ReactionRateK4!$F99:$V99*OFFSET(ReactionStoich!$E$5:$U$5,J$2,0))*(TimeStep)*'Composition Moles'!$C89</f>
        <v>0</v>
      </c>
      <c r="K77" s="19">
        <f ca="1">SUMPRODUCT(ReactionRateK4!$F99:$V99*OFFSET(ReactionStoich!$E$5:$U$5,K$2,0))*(TimeStep)*'Composition Moles'!$C89</f>
        <v>0</v>
      </c>
      <c r="L77" s="19">
        <f ca="1">SUMPRODUCT(ReactionRateK4!$F99:$V99*OFFSET(ReactionStoich!$E$5:$U$5,L$2,0))*(TimeStep)*'Composition Moles'!$C89</f>
        <v>0</v>
      </c>
      <c r="M77" s="19">
        <f ca="1">SUMPRODUCT(ReactionRateK4!$F99:$V99*OFFSET(ReactionStoich!$E$5:$U$5,M$2,0))*(TimeStep)*'Composition Moles'!$C89</f>
        <v>0</v>
      </c>
      <c r="N77" s="19">
        <f ca="1">SUMPRODUCT(ReactionRateK4!$F99:$V99*OFFSET(ReactionStoich!$E$5:$U$5,N$2,0))*(TimeStep)*'Composition Moles'!$C89</f>
        <v>0</v>
      </c>
      <c r="O77" s="19">
        <f ca="1">SUMPRODUCT(ReactionRateK4!$F99:$V99*OFFSET(ReactionStoich!$E$5:$U$5,O$2,0))*(TimeStep)*'Composition Moles'!$C89</f>
        <v>0</v>
      </c>
      <c r="P77" s="19">
        <f ca="1">SUMPRODUCT(ReactionRateK4!$F99:$V99*OFFSET(ReactionStoich!$E$5:$U$5,P$2,0))*(TimeStep)*'Composition Moles'!$C89</f>
        <v>0</v>
      </c>
      <c r="Q77" s="19">
        <f ca="1">SUMPRODUCT(ReactionRateK4!$F99:$V99*OFFSET(ReactionStoich!$E$5:$U$5,Q$2,0))*(TimeStep)*'Composition Moles'!$C89</f>
        <v>0</v>
      </c>
      <c r="R77" s="19">
        <f ca="1">SUMPRODUCT(ReactionRateK4!$F99:$V99*OFFSET(ReactionStoich!$E$5:$U$5,R$2,0))*(TimeStep)*'Composition Moles'!$C89</f>
        <v>0</v>
      </c>
      <c r="S77" s="19">
        <f ca="1">SUMPRODUCT(ReactionRateK4!$F99:$V99*OFFSET(ReactionStoich!$E$5:$U$5,S$2,0))*(TimeStep)*'Composition Moles'!$C89</f>
        <v>3.6462773419958401</v>
      </c>
      <c r="T77" s="19">
        <f ca="1">SUMPRODUCT(ReactionRateK4!$F99:$V99*OFFSET(ReactionStoich!$E$5:$U$5,T$2,0))*(TimeStep)*'Composition Moles'!$C89</f>
        <v>0</v>
      </c>
      <c r="U77" s="19">
        <f ca="1">SUMPRODUCT(ReactionRateK4!$F99:$V99*OFFSET(ReactionStoich!$E$5:$U$5,U$2,0))*(TimeStep)*'Composition Moles'!$C89</f>
        <v>0</v>
      </c>
      <c r="V77" s="19">
        <f ca="1">SUMPRODUCT(ReactionRateK4!$F99:$V99*OFFSET(ReactionStoich!$E$5:$U$5,V$2,0))*(TimeStep)*'Composition Moles'!$C89</f>
        <v>0</v>
      </c>
      <c r="W77" s="19">
        <f ca="1">SUMPRODUCT(ReactionRateK4!$F99:$V99*OFFSET(ReactionStoich!$E$5:$U$5,W$2,0))*(TimeStep)*'Composition Moles'!$C89</f>
        <v>0</v>
      </c>
      <c r="X77" s="19">
        <f ca="1">SUMPRODUCT(ReactionRateK4!$F99:$V99*OFFSET(ReactionStoich!$E$5:$U$5,X$2,0))*(TimeStep)*'Composition Moles'!$C89</f>
        <v>0</v>
      </c>
      <c r="Y77" s="19">
        <f ca="1">SUMPRODUCT(ReactionRateK4!$F99:$V99*OFFSET(ReactionStoich!$E$5:$U$5,Y$2,0))*(TimeStep)*'Composition Moles'!$C89</f>
        <v>-8.6402934332633379</v>
      </c>
      <c r="Z77" s="19">
        <f ca="1">SUMPRODUCT(ReactionRateK4!$F99:$V99*OFFSET(ReactionStoich!$E$5:$U$5,Z$2,0))*(TimeStep)*'Composition Moles'!$C89</f>
        <v>0</v>
      </c>
      <c r="AA77" s="19">
        <f ca="1">SUMPRODUCT(ReactionRateK4!$F99:$V99*OFFSET(ReactionStoich!$E$5:$U$5,AA$2,0))*(TimeStep)*'Composition Moles'!$C89</f>
        <v>0</v>
      </c>
      <c r="AB77" s="19">
        <f ca="1">SUMPRODUCT(ReactionRateK4!$F99:$V99*OFFSET(ReactionStoich!$E$5:$U$5,AB$2,0))*(TimeStep)*'Composition Moles'!$C89</f>
        <v>0</v>
      </c>
      <c r="AC77" s="19">
        <f ca="1">SUMPRODUCT(ReactionRateK4!$F99:$V99*OFFSET(ReactionStoich!$E$5:$U$5,AC$2,0))*(TimeStep)*'Composition Moles'!$C89</f>
        <v>0</v>
      </c>
      <c r="AD77" s="19">
        <f ca="1">SUMPRODUCT(ReactionRateK4!$F99:$V99*OFFSET(ReactionStoich!$E$5:$U$5,AD$2,0))*(TimeStep)*'Composition Moles'!$C89</f>
        <v>0</v>
      </c>
      <c r="AE77" s="19">
        <f ca="1">SUMPRODUCT(ReactionRateK4!$F99:$V99*OFFSET(ReactionStoich!$E$5:$U$5,AE$2,0))*(TimeStep)*'Composition Moles'!$C89</f>
        <v>0</v>
      </c>
      <c r="AF77" s="19">
        <f ca="1">SUMPRODUCT(ReactionRateK4!$F99:$V99*OFFSET(ReactionStoich!$E$5:$U$5,AF$2,0))*(TimeStep)*'Composition Moles'!$C89</f>
        <v>0</v>
      </c>
      <c r="AG77" s="19">
        <f ca="1">SUMPRODUCT(ReactionRateK4!$F99:$V99*OFFSET(ReactionStoich!$E$5:$U$5,AG$2,0))*(TimeStep)*'Composition Moles'!$C89</f>
        <v>-2.2283832784742136E-2</v>
      </c>
      <c r="AH77" s="19">
        <f ca="1">SUMPRODUCT(ReactionRateK4!$F99:$V99*OFFSET(ReactionStoich!$E$5:$U$5,AH$2,0))*(TimeStep)*'Composition Moles'!$C89</f>
        <v>-0.49361600869510514</v>
      </c>
      <c r="AI77" s="19">
        <f ca="1">SUMPRODUCT(ReactionRateK4!$F99:$V99*OFFSET(ReactionStoich!$E$5:$U$5,AI$2,0))*(TimeStep)*'Composition Moles'!$C89</f>
        <v>5.6171159659897336</v>
      </c>
      <c r="AJ77" s="19">
        <f ca="1">SUMPRODUCT(ReactionRateK4!$F99:$V99*OFFSET(ReactionStoich!$E$5:$U$5,AJ$2,0))*(TimeStep)*'Composition Moles'!$C89</f>
        <v>1.4707198904111611</v>
      </c>
      <c r="AK77" s="19">
        <f ca="1">SUMPRODUCT(ReactionRateK4!$F99:$V99*OFFSET(ReactionStoich!$E$5:$U$5,AK$2,0))*(TimeStep)*'Composition Moles'!$C89</f>
        <v>0</v>
      </c>
      <c r="AL77" s="19">
        <f ca="1">SUMPRODUCT(ReactionRateK4!$F99:$V99*OFFSET(ReactionStoich!$E$5:$U$5,AL$2,0))*(TimeStep)*'Composition Moles'!$C89</f>
        <v>0</v>
      </c>
      <c r="AM77" s="19">
        <f ca="1">SUMPRODUCT(ReactionRateK4!$F99:$V99*OFFSET(ReactionStoich!$E$5:$U$5,AM$2,0))*(TimeStep)*'Composition Moles'!$C89</f>
        <v>0</v>
      </c>
      <c r="AN77" s="19">
        <f ca="1">SUMPRODUCT(ReactionRateK4!$F99:$V99*OFFSET(ReactionStoich!$E$5:$U$5,AN$2,0))*(TimeStep)*'Composition Moles'!$C89</f>
        <v>0</v>
      </c>
      <c r="AO77" s="19">
        <f ca="1">SUMPRODUCT(ReactionRateK4!$F99:$V99*OFFSET(ReactionStoich!$E$5:$U$5,AO$2,0))*(TimeStep)*'Composition Moles'!$C89</f>
        <v>-1.3263816879183232E-3</v>
      </c>
      <c r="AP77" s="19">
        <f ca="1">SUMPRODUCT(ReactionRateK4!$F99:$V99*OFFSET(ReactionStoich!$E$5:$U$5,AP$2,0))*(TimeStep)*'Composition Moles'!$C89</f>
        <v>-0.11441426349327977</v>
      </c>
      <c r="AQ77" s="19">
        <f ca="1">SUMPRODUCT(ReactionRateK4!$F99:$V99*OFFSET(ReactionStoich!$E$5:$U$5,AQ$2,0))*(TimeStep)*'Composition Moles'!$C89</f>
        <v>0</v>
      </c>
      <c r="AR77" s="19">
        <f ca="1">SUMPRODUCT(ReactionRateK4!$F99:$V99*OFFSET(ReactionStoich!$E$5:$U$5,AR$2,0))*(TimeStep)*'Composition Moles'!$C89</f>
        <v>0</v>
      </c>
      <c r="AS77" s="19">
        <f ca="1">SUMPRODUCT(ReactionRateK4!$F99:$V99*OFFSET(ReactionStoich!$E$5:$U$5,AS$2,0))*(TimeStep)*'Composition Moles'!$C89</f>
        <v>-0.48739309282411736</v>
      </c>
      <c r="AT77" s="19">
        <f ca="1">SUMPRODUCT(ReactionRateK4!$F99:$V99*OFFSET(ReactionStoich!$E$5:$U$5,AT$2,0))*(TimeStep)*'Composition Moles'!$C89</f>
        <v>-0.48739309282411736</v>
      </c>
      <c r="AU77" s="19">
        <f ca="1">SUMPRODUCT(ReactionRateK4!$F99:$V99*OFFSET(ReactionStoich!$E$5:$U$5,AU$2,0))*(TimeStep)*'Composition Moles'!$C89</f>
        <v>-0.48739309282411736</v>
      </c>
      <c r="AV77" s="19">
        <f ca="1">SUMPRODUCT(ReactionRateK4!$F99:$V99*OFFSET(ReactionStoich!$E$5:$U$5,AV$2,0))*(TimeStep)*'Composition Moles'!$C89</f>
        <v>0</v>
      </c>
      <c r="AW77" s="19">
        <f ca="1">SUMPRODUCT(ReactionRateK4!$F99:$V99*OFFSET(ReactionStoich!$E$5:$U$5,AW$2,0))*(TimeStep)*'Composition Moles'!$C89</f>
        <v>0</v>
      </c>
      <c r="AX77" s="19">
        <f ca="1">SUMPRODUCT(ReactionRateK4!$F99:$V99*OFFSET(ReactionStoich!$E$5:$U$5,AX$2,0))*(TimeStep)*'Composition Moles'!$C89</f>
        <v>0</v>
      </c>
      <c r="AY77" s="19">
        <f ca="1">SUMPRODUCT(ReactionRateK4!$F99:$V99*OFFSET(ReactionStoich!$E$5:$U$5,AY$2,0))*(TimeStep)*'Composition Moles'!$C89</f>
        <v>0</v>
      </c>
      <c r="AZ77" s="19">
        <f ca="1">SUMPRODUCT(ReactionRateK4!$F99:$V99*OFFSET(ReactionStoich!$E$5:$U$5,AZ$2,0))*(TimeStep)*'Composition Moles'!$C89</f>
        <v>0</v>
      </c>
      <c r="BA77" s="19">
        <f ca="1">SUMPRODUCT(ReactionRateK4!$F99:$V99*OFFSET(ReactionStoich!$E$5:$U$5,BA$2,0))*(TimeStep)*'Composition Moles'!$C89</f>
        <v>0</v>
      </c>
      <c r="BB77" s="19">
        <f ca="1">SUMPRODUCT(ReactionRateK4!$F99:$V99*OFFSET(ReactionStoich!$E$5:$U$5,BB$2,0))*(TimeStep)*'Composition Moles'!$C89</f>
        <v>0</v>
      </c>
      <c r="BC77" s="19">
        <f ca="1">SUMPRODUCT(ReactionRateK4!$F99:$V99*OFFSET(ReactionStoich!$E$5:$U$5,BC$2,0))*(TimeStep)*'Composition Moles'!$C89</f>
        <v>0</v>
      </c>
      <c r="BD77" s="19">
        <f ca="1">SUMPRODUCT(ReactionRateK4!$F99:$V99*OFFSET(ReactionStoich!$E$5:$U$5,BD$2,0))*(TimeStep)*'Composition Moles'!$C89</f>
        <v>0</v>
      </c>
      <c r="BE77" s="19">
        <f ca="1">SUMPRODUCT(ReactionRateK4!$F99:$V99*OFFSET(ReactionStoich!$E$5:$U$5,BE$2,0))*(TimeStep)*'Composition Moles'!$C89</f>
        <v>0</v>
      </c>
      <c r="BF77" s="19">
        <f ca="1">SUMPRODUCT(ReactionRateK4!$F99:$V99*OFFSET(ReactionStoich!$E$5:$U$5,BF$2,0))*(TimeStep)*'Composition Moles'!$C89</f>
        <v>0</v>
      </c>
      <c r="BG77" s="19">
        <f ca="1">SUMPRODUCT(ReactionRateK4!$F99:$V99*OFFSET(ReactionStoich!$E$5:$U$5,BG$2,0))*(TimeStep)*'Composition Moles'!$C89</f>
        <v>0</v>
      </c>
      <c r="BH77" s="19">
        <f ca="1">SUMPRODUCT(ReactionRateK4!$F99:$V99*OFFSET(ReactionStoich!$E$5:$U$5,BH$2,0))*(TimeStep)*'Composition Moles'!$C89</f>
        <v>0</v>
      </c>
      <c r="BI77" s="19">
        <f ca="1">SUMPRODUCT(ReactionRateK4!$F99:$V99*OFFSET(ReactionStoich!$E$5:$U$5,BI$2,0))*(TimeStep)*'Composition Moles'!$C89</f>
        <v>0</v>
      </c>
      <c r="BJ77" s="19">
        <f ca="1">SUMPRODUCT(ReactionRateK4!$F99:$V99*OFFSET(ReactionStoich!$E$5:$U$5,BJ$2,0))*(TimeStep)*'Composition Moles'!$C89</f>
        <v>0</v>
      </c>
      <c r="BK77" s="19">
        <f ca="1">SUMPRODUCT(ReactionRateK4!$F99:$V99*OFFSET(ReactionStoich!$E$5:$U$5,BK$2,0))*(TimeStep)*'Composition Moles'!$C89</f>
        <v>0</v>
      </c>
      <c r="BL77" s="19">
        <f ca="1">SUMPRODUCT(ReactionRateK4!$F99:$V99*OFFSET(ReactionStoich!$E$5:$U$5,BL$2,0))*(TimeStep)*'Composition Moles'!$C89</f>
        <v>0</v>
      </c>
      <c r="BM77" s="19">
        <f ca="1">SUMPRODUCT(ReactionRateK4!$F99:$V99*OFFSET(ReactionStoich!$E$5:$U$5,BM$2,0))*(TimeStep)*'Composition Moles'!$C89</f>
        <v>0</v>
      </c>
      <c r="BN77" s="19">
        <f ca="1">SUMPRODUCT(ReactionRateK4!$F99:$V99*OFFSET(ReactionStoich!$E$5:$U$5,BN$2,0))*(TimeStep)*'Composition Moles'!$C89</f>
        <v>0</v>
      </c>
      <c r="BO77" s="19">
        <f ca="1">SUMPRODUCT(ReactionRateK4!$F99:$V99*OFFSET(ReactionStoich!$E$5:$U$5,BO$2,0))*(TimeStep)*'Composition Moles'!$C89</f>
        <v>0</v>
      </c>
      <c r="BP77" s="19">
        <f ca="1">SUMPRODUCT(ReactionRateK4!$F99:$V99*OFFSET(ReactionStoich!$E$5:$U$5,BP$2,0))*(TimeStep)*'Composition Moles'!$C89</f>
        <v>0</v>
      </c>
      <c r="BQ77" s="19">
        <f ca="1">SUMPRODUCT(ReactionRateK4!$F99:$V99*OFFSET(ReactionStoich!$E$5:$U$5,BQ$2,0))*(TimeStep)*'Composition Moles'!$C89</f>
        <v>0</v>
      </c>
      <c r="BR77" s="19">
        <f ca="1">SUMPRODUCT(ReactionRateK4!$F99:$V99*OFFSET(ReactionStoich!$E$5:$U$5,BR$2,0))*(TimeStep)*'Composition Moles'!$C89</f>
        <v>0</v>
      </c>
      <c r="BS77" s="19">
        <f ca="1">SUMPRODUCT(ReactionRateK4!$F99:$V99*OFFSET(ReactionStoich!$E$5:$U$5,BS$2,0))*(TimeStep)*'Composition Moles'!$C89</f>
        <v>0</v>
      </c>
      <c r="BT77" s="19">
        <f ca="1">SUMPRODUCT(ReactionRateK4!$F99:$V99*OFFSET(ReactionStoich!$E$5:$U$5,BT$2,0))*(TimeStep)*'Composition Moles'!$C89</f>
        <v>0</v>
      </c>
      <c r="BU77" s="19">
        <f ca="1">SUMPRODUCT(ReactionRateK4!$F99:$V99*OFFSET(ReactionStoich!$E$5:$U$5,BU$2,0))*(TimeStep)*'Composition Moles'!$C89</f>
        <v>0</v>
      </c>
      <c r="BV77" s="19">
        <f ca="1">SUMPRODUCT(ReactionRateK4!$F99:$V99*OFFSET(ReactionStoich!$E$5:$U$5,BV$2,0))*(TimeStep)*'Composition Moles'!$C89</f>
        <v>0</v>
      </c>
      <c r="BW77" s="19">
        <f ca="1">SUMPRODUCT(ReactionRateK4!$F99:$V99*OFFSET(ReactionStoich!$E$5:$U$5,BW$2,0))*(TimeStep)*'Composition Moles'!$C89</f>
        <v>0</v>
      </c>
    </row>
    <row r="78" spans="1:75">
      <c r="A78">
        <f>ReactionRateK1!A100</f>
        <v>3.3999999999999959</v>
      </c>
      <c r="B78" s="20">
        <f t="shared" ca="1" si="7"/>
        <v>-4400.8756465001061</v>
      </c>
      <c r="C78" s="20">
        <f ca="1">'Composition Moles'!BZ90</f>
        <v>144238.15490290019</v>
      </c>
      <c r="D78" s="26">
        <f t="shared" ca="1" si="8"/>
        <v>3.0511175420004057E-2</v>
      </c>
      <c r="F78" s="19">
        <f ca="1">SUMPRODUCT(ReactionRateK4!$F100:$V100*OFFSET(ReactionStoich!$E$5:$U$5,F$2,0))*(TimeStep)*'Composition Moles'!$C90</f>
        <v>-0.1069931099116489</v>
      </c>
      <c r="G78" s="19">
        <f ca="1">SUMPRODUCT(ReactionRateK4!$F100:$V100*OFFSET(ReactionStoich!$E$5:$U$5,G$2,0))*(TimeStep)*'Composition Moles'!$C90</f>
        <v>0</v>
      </c>
      <c r="H78" s="19">
        <f ca="1">SUMPRODUCT(ReactionRateK4!$F100:$V100*OFFSET(ReactionStoich!$E$5:$U$5,H$2,0))*(TimeStep)*'Composition Moles'!$C90</f>
        <v>0.10578959964915588</v>
      </c>
      <c r="I78" s="19">
        <f ca="1">SUMPRODUCT(ReactionRateK4!$F100:$V100*OFFSET(ReactionStoich!$E$5:$U$5,I$2,0))*(TimeStep)*'Composition Moles'!$C90</f>
        <v>1.2035102624930109E-3</v>
      </c>
      <c r="J78" s="19">
        <f ca="1">SUMPRODUCT(ReactionRateK4!$F100:$V100*OFFSET(ReactionStoich!$E$5:$U$5,J$2,0))*(TimeStep)*'Composition Moles'!$C90</f>
        <v>0</v>
      </c>
      <c r="K78" s="19">
        <f ca="1">SUMPRODUCT(ReactionRateK4!$F100:$V100*OFFSET(ReactionStoich!$E$5:$U$5,K$2,0))*(TimeStep)*'Composition Moles'!$C90</f>
        <v>0</v>
      </c>
      <c r="L78" s="19">
        <f ca="1">SUMPRODUCT(ReactionRateK4!$F100:$V100*OFFSET(ReactionStoich!$E$5:$U$5,L$2,0))*(TimeStep)*'Composition Moles'!$C90</f>
        <v>0</v>
      </c>
      <c r="M78" s="19">
        <f ca="1">SUMPRODUCT(ReactionRateK4!$F100:$V100*OFFSET(ReactionStoich!$E$5:$U$5,M$2,0))*(TimeStep)*'Composition Moles'!$C90</f>
        <v>0</v>
      </c>
      <c r="N78" s="19">
        <f ca="1">SUMPRODUCT(ReactionRateK4!$F100:$V100*OFFSET(ReactionStoich!$E$5:$U$5,N$2,0))*(TimeStep)*'Composition Moles'!$C90</f>
        <v>0</v>
      </c>
      <c r="O78" s="19">
        <f ca="1">SUMPRODUCT(ReactionRateK4!$F100:$V100*OFFSET(ReactionStoich!$E$5:$U$5,O$2,0))*(TimeStep)*'Composition Moles'!$C90</f>
        <v>0</v>
      </c>
      <c r="P78" s="19">
        <f ca="1">SUMPRODUCT(ReactionRateK4!$F100:$V100*OFFSET(ReactionStoich!$E$5:$U$5,P$2,0))*(TimeStep)*'Composition Moles'!$C90</f>
        <v>0</v>
      </c>
      <c r="Q78" s="19">
        <f ca="1">SUMPRODUCT(ReactionRateK4!$F100:$V100*OFFSET(ReactionStoich!$E$5:$U$5,Q$2,0))*(TimeStep)*'Composition Moles'!$C90</f>
        <v>0</v>
      </c>
      <c r="R78" s="19">
        <f ca="1">SUMPRODUCT(ReactionRateK4!$F100:$V100*OFFSET(ReactionStoich!$E$5:$U$5,R$2,0))*(TimeStep)*'Composition Moles'!$C90</f>
        <v>0</v>
      </c>
      <c r="S78" s="19">
        <f ca="1">SUMPRODUCT(ReactionRateK4!$F100:$V100*OFFSET(ReactionStoich!$E$5:$U$5,S$2,0))*(TimeStep)*'Composition Moles'!$C90</f>
        <v>3.5683166163287008</v>
      </c>
      <c r="T78" s="19">
        <f ca="1">SUMPRODUCT(ReactionRateK4!$F100:$V100*OFFSET(ReactionStoich!$E$5:$U$5,T$2,0))*(TimeStep)*'Composition Moles'!$C90</f>
        <v>0</v>
      </c>
      <c r="U78" s="19">
        <f ca="1">SUMPRODUCT(ReactionRateK4!$F100:$V100*OFFSET(ReactionStoich!$E$5:$U$5,U$2,0))*(TimeStep)*'Composition Moles'!$C90</f>
        <v>0</v>
      </c>
      <c r="V78" s="19">
        <f ca="1">SUMPRODUCT(ReactionRateK4!$F100:$V100*OFFSET(ReactionStoich!$E$5:$U$5,V$2,0))*(TimeStep)*'Composition Moles'!$C90</f>
        <v>0</v>
      </c>
      <c r="W78" s="19">
        <f ca="1">SUMPRODUCT(ReactionRateK4!$F100:$V100*OFFSET(ReactionStoich!$E$5:$U$5,W$2,0))*(TimeStep)*'Composition Moles'!$C90</f>
        <v>0</v>
      </c>
      <c r="X78" s="19">
        <f ca="1">SUMPRODUCT(ReactionRateK4!$F100:$V100*OFFSET(ReactionStoich!$E$5:$U$5,X$2,0))*(TimeStep)*'Composition Moles'!$C90</f>
        <v>0</v>
      </c>
      <c r="Y78" s="19">
        <f ca="1">SUMPRODUCT(ReactionRateK4!$F100:$V100*OFFSET(ReactionStoich!$E$5:$U$5,Y$2,0))*(TimeStep)*'Composition Moles'!$C90</f>
        <v>-8.4668199166749289</v>
      </c>
      <c r="Z78" s="19">
        <f ca="1">SUMPRODUCT(ReactionRateK4!$F100:$V100*OFFSET(ReactionStoich!$E$5:$U$5,Z$2,0))*(TimeStep)*'Composition Moles'!$C90</f>
        <v>0</v>
      </c>
      <c r="AA78" s="19">
        <f ca="1">SUMPRODUCT(ReactionRateK4!$F100:$V100*OFFSET(ReactionStoich!$E$5:$U$5,AA$2,0))*(TimeStep)*'Composition Moles'!$C90</f>
        <v>0</v>
      </c>
      <c r="AB78" s="19">
        <f ca="1">SUMPRODUCT(ReactionRateK4!$F100:$V100*OFFSET(ReactionStoich!$E$5:$U$5,AB$2,0))*(TimeStep)*'Composition Moles'!$C90</f>
        <v>0</v>
      </c>
      <c r="AC78" s="19">
        <f ca="1">SUMPRODUCT(ReactionRateK4!$F100:$V100*OFFSET(ReactionStoich!$E$5:$U$5,AC$2,0))*(TimeStep)*'Composition Moles'!$C90</f>
        <v>0</v>
      </c>
      <c r="AD78" s="19">
        <f ca="1">SUMPRODUCT(ReactionRateK4!$F100:$V100*OFFSET(ReactionStoich!$E$5:$U$5,AD$2,0))*(TimeStep)*'Composition Moles'!$C90</f>
        <v>0</v>
      </c>
      <c r="AE78" s="19">
        <f ca="1">SUMPRODUCT(ReactionRateK4!$F100:$V100*OFFSET(ReactionStoich!$E$5:$U$5,AE$2,0))*(TimeStep)*'Composition Moles'!$C90</f>
        <v>0</v>
      </c>
      <c r="AF78" s="19">
        <f ca="1">SUMPRODUCT(ReactionRateK4!$F100:$V100*OFFSET(ReactionStoich!$E$5:$U$5,AF$2,0))*(TimeStep)*'Composition Moles'!$C90</f>
        <v>0</v>
      </c>
      <c r="AG78" s="19">
        <f ca="1">SUMPRODUCT(ReactionRateK4!$F100:$V100*OFFSET(ReactionStoich!$E$5:$U$5,AG$2,0))*(TimeStep)*'Composition Moles'!$C90</f>
        <v>-2.1528252253658103E-2</v>
      </c>
      <c r="AH78" s="19">
        <f ca="1">SUMPRODUCT(ReactionRateK4!$F100:$V100*OFFSET(ReactionStoich!$E$5:$U$5,AH$2,0))*(TimeStep)*'Composition Moles'!$C90</f>
        <v>-0.54936626370255048</v>
      </c>
      <c r="AI78" s="19">
        <f ca="1">SUMPRODUCT(ReactionRateK4!$F100:$V100*OFFSET(ReactionStoich!$E$5:$U$5,AI$2,0))*(TimeStep)*'Composition Moles'!$C90</f>
        <v>5.5751399590863802</v>
      </c>
      <c r="AJ78" s="19">
        <f ca="1">SUMPRODUCT(ReactionRateK4!$F100:$V100*OFFSET(ReactionStoich!$E$5:$U$5,AJ$2,0))*(TimeStep)*'Composition Moles'!$C90</f>
        <v>1.4396342713193766</v>
      </c>
      <c r="AK78" s="19">
        <f ca="1">SUMPRODUCT(ReactionRateK4!$F100:$V100*OFFSET(ReactionStoich!$E$5:$U$5,AK$2,0))*(TimeStep)*'Composition Moles'!$C90</f>
        <v>0</v>
      </c>
      <c r="AL78" s="19">
        <f ca="1">SUMPRODUCT(ReactionRateK4!$F100:$V100*OFFSET(ReactionStoich!$E$5:$U$5,AL$2,0))*(TimeStep)*'Composition Moles'!$C90</f>
        <v>0</v>
      </c>
      <c r="AM78" s="19">
        <f ca="1">SUMPRODUCT(ReactionRateK4!$F100:$V100*OFFSET(ReactionStoich!$E$5:$U$5,AM$2,0))*(TimeStep)*'Composition Moles'!$C90</f>
        <v>0</v>
      </c>
      <c r="AN78" s="19">
        <f ca="1">SUMPRODUCT(ReactionRateK4!$F100:$V100*OFFSET(ReactionStoich!$E$5:$U$5,AN$2,0))*(TimeStep)*'Composition Moles'!$C90</f>
        <v>0</v>
      </c>
      <c r="AO78" s="19">
        <f ca="1">SUMPRODUCT(ReactionRateK4!$F100:$V100*OFFSET(ReactionStoich!$E$5:$U$5,AO$2,0))*(TimeStep)*'Composition Moles'!$C90</f>
        <v>-1.2035102624930109E-3</v>
      </c>
      <c r="AP78" s="19">
        <f ca="1">SUMPRODUCT(ReactionRateK4!$F100:$V100*OFFSET(ReactionStoich!$E$5:$U$5,AP$2,0))*(TimeStep)*'Composition Moles'!$C90</f>
        <v>-0.1070790430745763</v>
      </c>
      <c r="AQ78" s="19">
        <f ca="1">SUMPRODUCT(ReactionRateK4!$F100:$V100*OFFSET(ReactionStoich!$E$5:$U$5,AQ$2,0))*(TimeStep)*'Composition Moles'!$C90</f>
        <v>0</v>
      </c>
      <c r="AR78" s="19">
        <f ca="1">SUMPRODUCT(ReactionRateK4!$F100:$V100*OFFSET(ReactionStoich!$E$5:$U$5,AR$2,0))*(TimeStep)*'Composition Moles'!$C90</f>
        <v>0</v>
      </c>
      <c r="AS78" s="19">
        <f ca="1">SUMPRODUCT(ReactionRateK4!$F100:$V100*OFFSET(ReactionStoich!$E$5:$U$5,AS$2,0))*(TimeStep)*'Composition Moles'!$C90</f>
        <v>-0.47903128692208319</v>
      </c>
      <c r="AT78" s="19">
        <f ca="1">SUMPRODUCT(ReactionRateK4!$F100:$V100*OFFSET(ReactionStoich!$E$5:$U$5,AT$2,0))*(TimeStep)*'Composition Moles'!$C90</f>
        <v>-0.47903128692208319</v>
      </c>
      <c r="AU78" s="19">
        <f ca="1">SUMPRODUCT(ReactionRateK4!$F100:$V100*OFFSET(ReactionStoich!$E$5:$U$5,AU$2,0))*(TimeStep)*'Composition Moles'!$C90</f>
        <v>-0.47903128692208319</v>
      </c>
      <c r="AV78" s="19">
        <f ca="1">SUMPRODUCT(ReactionRateK4!$F100:$V100*OFFSET(ReactionStoich!$E$5:$U$5,AV$2,0))*(TimeStep)*'Composition Moles'!$C90</f>
        <v>0</v>
      </c>
      <c r="AW78" s="19">
        <f ca="1">SUMPRODUCT(ReactionRateK4!$F100:$V100*OFFSET(ReactionStoich!$E$5:$U$5,AW$2,0))*(TimeStep)*'Composition Moles'!$C90</f>
        <v>0</v>
      </c>
      <c r="AX78" s="19">
        <f ca="1">SUMPRODUCT(ReactionRateK4!$F100:$V100*OFFSET(ReactionStoich!$E$5:$U$5,AX$2,0))*(TimeStep)*'Composition Moles'!$C90</f>
        <v>0</v>
      </c>
      <c r="AY78" s="19">
        <f ca="1">SUMPRODUCT(ReactionRateK4!$F100:$V100*OFFSET(ReactionStoich!$E$5:$U$5,AY$2,0))*(TimeStep)*'Composition Moles'!$C90</f>
        <v>0</v>
      </c>
      <c r="AZ78" s="19">
        <f ca="1">SUMPRODUCT(ReactionRateK4!$F100:$V100*OFFSET(ReactionStoich!$E$5:$U$5,AZ$2,0))*(TimeStep)*'Composition Moles'!$C90</f>
        <v>0</v>
      </c>
      <c r="BA78" s="19">
        <f ca="1">SUMPRODUCT(ReactionRateK4!$F100:$V100*OFFSET(ReactionStoich!$E$5:$U$5,BA$2,0))*(TimeStep)*'Composition Moles'!$C90</f>
        <v>0</v>
      </c>
      <c r="BB78" s="19">
        <f ca="1">SUMPRODUCT(ReactionRateK4!$F100:$V100*OFFSET(ReactionStoich!$E$5:$U$5,BB$2,0))*(TimeStep)*'Composition Moles'!$C90</f>
        <v>0</v>
      </c>
      <c r="BC78" s="19">
        <f ca="1">SUMPRODUCT(ReactionRateK4!$F100:$V100*OFFSET(ReactionStoich!$E$5:$U$5,BC$2,0))*(TimeStep)*'Composition Moles'!$C90</f>
        <v>0</v>
      </c>
      <c r="BD78" s="19">
        <f ca="1">SUMPRODUCT(ReactionRateK4!$F100:$V100*OFFSET(ReactionStoich!$E$5:$U$5,BD$2,0))*(TimeStep)*'Composition Moles'!$C90</f>
        <v>0</v>
      </c>
      <c r="BE78" s="19">
        <f ca="1">SUMPRODUCT(ReactionRateK4!$F100:$V100*OFFSET(ReactionStoich!$E$5:$U$5,BE$2,0))*(TimeStep)*'Composition Moles'!$C90</f>
        <v>0</v>
      </c>
      <c r="BF78" s="19">
        <f ca="1">SUMPRODUCT(ReactionRateK4!$F100:$V100*OFFSET(ReactionStoich!$E$5:$U$5,BF$2,0))*(TimeStep)*'Composition Moles'!$C90</f>
        <v>0</v>
      </c>
      <c r="BG78" s="19">
        <f ca="1">SUMPRODUCT(ReactionRateK4!$F100:$V100*OFFSET(ReactionStoich!$E$5:$U$5,BG$2,0))*(TimeStep)*'Composition Moles'!$C90</f>
        <v>0</v>
      </c>
      <c r="BH78" s="19">
        <f ca="1">SUMPRODUCT(ReactionRateK4!$F100:$V100*OFFSET(ReactionStoich!$E$5:$U$5,BH$2,0))*(TimeStep)*'Composition Moles'!$C90</f>
        <v>0</v>
      </c>
      <c r="BI78" s="19">
        <f ca="1">SUMPRODUCT(ReactionRateK4!$F100:$V100*OFFSET(ReactionStoich!$E$5:$U$5,BI$2,0))*(TimeStep)*'Composition Moles'!$C90</f>
        <v>0</v>
      </c>
      <c r="BJ78" s="19">
        <f ca="1">SUMPRODUCT(ReactionRateK4!$F100:$V100*OFFSET(ReactionStoich!$E$5:$U$5,BJ$2,0))*(TimeStep)*'Composition Moles'!$C90</f>
        <v>0</v>
      </c>
      <c r="BK78" s="19">
        <f ca="1">SUMPRODUCT(ReactionRateK4!$F100:$V100*OFFSET(ReactionStoich!$E$5:$U$5,BK$2,0))*(TimeStep)*'Composition Moles'!$C90</f>
        <v>0</v>
      </c>
      <c r="BL78" s="19">
        <f ca="1">SUMPRODUCT(ReactionRateK4!$F100:$V100*OFFSET(ReactionStoich!$E$5:$U$5,BL$2,0))*(TimeStep)*'Composition Moles'!$C90</f>
        <v>0</v>
      </c>
      <c r="BM78" s="19">
        <f ca="1">SUMPRODUCT(ReactionRateK4!$F100:$V100*OFFSET(ReactionStoich!$E$5:$U$5,BM$2,0))*(TimeStep)*'Composition Moles'!$C90</f>
        <v>0</v>
      </c>
      <c r="BN78" s="19">
        <f ca="1">SUMPRODUCT(ReactionRateK4!$F100:$V100*OFFSET(ReactionStoich!$E$5:$U$5,BN$2,0))*(TimeStep)*'Composition Moles'!$C90</f>
        <v>0</v>
      </c>
      <c r="BO78" s="19">
        <f ca="1">SUMPRODUCT(ReactionRateK4!$F100:$V100*OFFSET(ReactionStoich!$E$5:$U$5,BO$2,0))*(TimeStep)*'Composition Moles'!$C90</f>
        <v>0</v>
      </c>
      <c r="BP78" s="19">
        <f ca="1">SUMPRODUCT(ReactionRateK4!$F100:$V100*OFFSET(ReactionStoich!$E$5:$U$5,BP$2,0))*(TimeStep)*'Composition Moles'!$C90</f>
        <v>0</v>
      </c>
      <c r="BQ78" s="19">
        <f ca="1">SUMPRODUCT(ReactionRateK4!$F100:$V100*OFFSET(ReactionStoich!$E$5:$U$5,BQ$2,0))*(TimeStep)*'Composition Moles'!$C90</f>
        <v>0</v>
      </c>
      <c r="BR78" s="19">
        <f ca="1">SUMPRODUCT(ReactionRateK4!$F100:$V100*OFFSET(ReactionStoich!$E$5:$U$5,BR$2,0))*(TimeStep)*'Composition Moles'!$C90</f>
        <v>0</v>
      </c>
      <c r="BS78" s="19">
        <f ca="1">SUMPRODUCT(ReactionRateK4!$F100:$V100*OFFSET(ReactionStoich!$E$5:$U$5,BS$2,0))*(TimeStep)*'Composition Moles'!$C90</f>
        <v>0</v>
      </c>
      <c r="BT78" s="19">
        <f ca="1">SUMPRODUCT(ReactionRateK4!$F100:$V100*OFFSET(ReactionStoich!$E$5:$U$5,BT$2,0))*(TimeStep)*'Composition Moles'!$C90</f>
        <v>0</v>
      </c>
      <c r="BU78" s="19">
        <f ca="1">SUMPRODUCT(ReactionRateK4!$F100:$V100*OFFSET(ReactionStoich!$E$5:$U$5,BU$2,0))*(TimeStep)*'Composition Moles'!$C90</f>
        <v>0</v>
      </c>
      <c r="BV78" s="19">
        <f ca="1">SUMPRODUCT(ReactionRateK4!$F100:$V100*OFFSET(ReactionStoich!$E$5:$U$5,BV$2,0))*(TimeStep)*'Composition Moles'!$C90</f>
        <v>0</v>
      </c>
      <c r="BW78" s="19">
        <f ca="1">SUMPRODUCT(ReactionRateK4!$F100:$V100*OFFSET(ReactionStoich!$E$5:$U$5,BW$2,0))*(TimeStep)*'Composition Moles'!$C90</f>
        <v>0</v>
      </c>
    </row>
    <row r="79" spans="1:75">
      <c r="A79">
        <f>ReactionRateK1!A101</f>
        <v>3.4499999999999957</v>
      </c>
      <c r="B79" s="20">
        <f t="shared" ca="1" si="7"/>
        <v>-4210.7279137517562</v>
      </c>
      <c r="C79" s="20">
        <f ca="1">'Composition Moles'!BZ91</f>
        <v>144241.71609907973</v>
      </c>
      <c r="D79" s="26">
        <f t="shared" ca="1" si="8"/>
        <v>2.9192164566729118E-2</v>
      </c>
      <c r="F79" s="19">
        <f ca="1">SUMPRODUCT(ReactionRateK4!$F101:$V101*OFFSET(ReactionStoich!$E$5:$U$5,F$2,0))*(TimeStep)*'Composition Moles'!$C91</f>
        <v>-0.10004429148434929</v>
      </c>
      <c r="G79" s="19">
        <f ca="1">SUMPRODUCT(ReactionRateK4!$F101:$V101*OFFSET(ReactionStoich!$E$5:$U$5,G$2,0))*(TimeStep)*'Composition Moles'!$C91</f>
        <v>0</v>
      </c>
      <c r="H79" s="19">
        <f ca="1">SUMPRODUCT(ReactionRateK4!$F101:$V101*OFFSET(ReactionStoich!$E$5:$U$5,H$2,0))*(TimeStep)*'Composition Moles'!$C91</f>
        <v>9.8952198057913734E-2</v>
      </c>
      <c r="I79" s="19">
        <f ca="1">SUMPRODUCT(ReactionRateK4!$F101:$V101*OFFSET(ReactionStoich!$E$5:$U$5,I$2,0))*(TimeStep)*'Composition Moles'!$C91</f>
        <v>1.0920934264355378E-3</v>
      </c>
      <c r="J79" s="19">
        <f ca="1">SUMPRODUCT(ReactionRateK4!$F101:$V101*OFFSET(ReactionStoich!$E$5:$U$5,J$2,0))*(TimeStep)*'Composition Moles'!$C91</f>
        <v>0</v>
      </c>
      <c r="K79" s="19">
        <f ca="1">SUMPRODUCT(ReactionRateK4!$F101:$V101*OFFSET(ReactionStoich!$E$5:$U$5,K$2,0))*(TimeStep)*'Composition Moles'!$C91</f>
        <v>0</v>
      </c>
      <c r="L79" s="19">
        <f ca="1">SUMPRODUCT(ReactionRateK4!$F101:$V101*OFFSET(ReactionStoich!$E$5:$U$5,L$2,0))*(TimeStep)*'Composition Moles'!$C91</f>
        <v>0</v>
      </c>
      <c r="M79" s="19">
        <f ca="1">SUMPRODUCT(ReactionRateK4!$F101:$V101*OFFSET(ReactionStoich!$E$5:$U$5,M$2,0))*(TimeStep)*'Composition Moles'!$C91</f>
        <v>0</v>
      </c>
      <c r="N79" s="19">
        <f ca="1">SUMPRODUCT(ReactionRateK4!$F101:$V101*OFFSET(ReactionStoich!$E$5:$U$5,N$2,0))*(TimeStep)*'Composition Moles'!$C91</f>
        <v>0</v>
      </c>
      <c r="O79" s="19">
        <f ca="1">SUMPRODUCT(ReactionRateK4!$F101:$V101*OFFSET(ReactionStoich!$E$5:$U$5,O$2,0))*(TimeStep)*'Composition Moles'!$C91</f>
        <v>0</v>
      </c>
      <c r="P79" s="19">
        <f ca="1">SUMPRODUCT(ReactionRateK4!$F101:$V101*OFFSET(ReactionStoich!$E$5:$U$5,P$2,0))*(TimeStep)*'Composition Moles'!$C91</f>
        <v>0</v>
      </c>
      <c r="Q79" s="19">
        <f ca="1">SUMPRODUCT(ReactionRateK4!$F101:$V101*OFFSET(ReactionStoich!$E$5:$U$5,Q$2,0))*(TimeStep)*'Composition Moles'!$C91</f>
        <v>0</v>
      </c>
      <c r="R79" s="19">
        <f ca="1">SUMPRODUCT(ReactionRateK4!$F101:$V101*OFFSET(ReactionStoich!$E$5:$U$5,R$2,0))*(TimeStep)*'Composition Moles'!$C91</f>
        <v>0</v>
      </c>
      <c r="S79" s="19">
        <f ca="1">SUMPRODUCT(ReactionRateK4!$F101:$V101*OFFSET(ReactionStoich!$E$5:$U$5,S$2,0))*(TimeStep)*'Composition Moles'!$C91</f>
        <v>3.4913633884938982</v>
      </c>
      <c r="T79" s="19">
        <f ca="1">SUMPRODUCT(ReactionRateK4!$F101:$V101*OFFSET(ReactionStoich!$E$5:$U$5,T$2,0))*(TimeStep)*'Composition Moles'!$C91</f>
        <v>0</v>
      </c>
      <c r="U79" s="19">
        <f ca="1">SUMPRODUCT(ReactionRateK4!$F101:$V101*OFFSET(ReactionStoich!$E$5:$U$5,U$2,0))*(TimeStep)*'Composition Moles'!$C91</f>
        <v>0</v>
      </c>
      <c r="V79" s="19">
        <f ca="1">SUMPRODUCT(ReactionRateK4!$F101:$V101*OFFSET(ReactionStoich!$E$5:$U$5,V$2,0))*(TimeStep)*'Composition Moles'!$C91</f>
        <v>0</v>
      </c>
      <c r="W79" s="19">
        <f ca="1">SUMPRODUCT(ReactionRateK4!$F101:$V101*OFFSET(ReactionStoich!$E$5:$U$5,W$2,0))*(TimeStep)*'Composition Moles'!$C91</f>
        <v>0</v>
      </c>
      <c r="X79" s="19">
        <f ca="1">SUMPRODUCT(ReactionRateK4!$F101:$V101*OFFSET(ReactionStoich!$E$5:$U$5,X$2,0))*(TimeStep)*'Composition Moles'!$C91</f>
        <v>0</v>
      </c>
      <c r="Y79" s="19">
        <f ca="1">SUMPRODUCT(ReactionRateK4!$F101:$V101*OFFSET(ReactionStoich!$E$5:$U$5,Y$2,0))*(TimeStep)*'Composition Moles'!$C91</f>
        <v>-8.2954752977432875</v>
      </c>
      <c r="Z79" s="19">
        <f ca="1">SUMPRODUCT(ReactionRateK4!$F101:$V101*OFFSET(ReactionStoich!$E$5:$U$5,Z$2,0))*(TimeStep)*'Composition Moles'!$C91</f>
        <v>0</v>
      </c>
      <c r="AA79" s="19">
        <f ca="1">SUMPRODUCT(ReactionRateK4!$F101:$V101*OFFSET(ReactionStoich!$E$5:$U$5,AA$2,0))*(TimeStep)*'Composition Moles'!$C91</f>
        <v>0</v>
      </c>
      <c r="AB79" s="19">
        <f ca="1">SUMPRODUCT(ReactionRateK4!$F101:$V101*OFFSET(ReactionStoich!$E$5:$U$5,AB$2,0))*(TimeStep)*'Composition Moles'!$C91</f>
        <v>0</v>
      </c>
      <c r="AC79" s="19">
        <f ca="1">SUMPRODUCT(ReactionRateK4!$F101:$V101*OFFSET(ReactionStoich!$E$5:$U$5,AC$2,0))*(TimeStep)*'Composition Moles'!$C91</f>
        <v>0</v>
      </c>
      <c r="AD79" s="19">
        <f ca="1">SUMPRODUCT(ReactionRateK4!$F101:$V101*OFFSET(ReactionStoich!$E$5:$U$5,AD$2,0))*(TimeStep)*'Composition Moles'!$C91</f>
        <v>0</v>
      </c>
      <c r="AE79" s="19">
        <f ca="1">SUMPRODUCT(ReactionRateK4!$F101:$V101*OFFSET(ReactionStoich!$E$5:$U$5,AE$2,0))*(TimeStep)*'Composition Moles'!$C91</f>
        <v>0</v>
      </c>
      <c r="AF79" s="19">
        <f ca="1">SUMPRODUCT(ReactionRateK4!$F101:$V101*OFFSET(ReactionStoich!$E$5:$U$5,AF$2,0))*(TimeStep)*'Composition Moles'!$C91</f>
        <v>0</v>
      </c>
      <c r="AG79" s="19">
        <f ca="1">SUMPRODUCT(ReactionRateK4!$F101:$V101*OFFSET(ReactionStoich!$E$5:$U$5,AG$2,0))*(TimeStep)*'Composition Moles'!$C91</f>
        <v>-2.0800517271903171E-2</v>
      </c>
      <c r="AH79" s="19">
        <f ca="1">SUMPRODUCT(ReactionRateK4!$F101:$V101*OFFSET(ReactionStoich!$E$5:$U$5,AH$2,0))*(TimeStep)*'Composition Moles'!$C91</f>
        <v>-0.60245820896955427</v>
      </c>
      <c r="AI79" s="19">
        <f ca="1">SUMPRODUCT(ReactionRateK4!$F101:$V101*OFFSET(ReactionStoich!$E$5:$U$5,AI$2,0))*(TimeStep)*'Composition Moles'!$C91</f>
        <v>5.5323067572306215</v>
      </c>
      <c r="AJ79" s="19">
        <f ca="1">SUMPRODUCT(ReactionRateK4!$F101:$V101*OFFSET(ReactionStoich!$E$5:$U$5,AJ$2,0))*(TimeStep)*'Composition Moles'!$C91</f>
        <v>1.4089930754108515</v>
      </c>
      <c r="AK79" s="19">
        <f ca="1">SUMPRODUCT(ReactionRateK4!$F101:$V101*OFFSET(ReactionStoich!$E$5:$U$5,AK$2,0))*(TimeStep)*'Composition Moles'!$C91</f>
        <v>0</v>
      </c>
      <c r="AL79" s="19">
        <f ca="1">SUMPRODUCT(ReactionRateK4!$F101:$V101*OFFSET(ReactionStoich!$E$5:$U$5,AL$2,0))*(TimeStep)*'Composition Moles'!$C91</f>
        <v>0</v>
      </c>
      <c r="AM79" s="19">
        <f ca="1">SUMPRODUCT(ReactionRateK4!$F101:$V101*OFFSET(ReactionStoich!$E$5:$U$5,AM$2,0))*(TimeStep)*'Composition Moles'!$C91</f>
        <v>0</v>
      </c>
      <c r="AN79" s="19">
        <f ca="1">SUMPRODUCT(ReactionRateK4!$F101:$V101*OFFSET(ReactionStoich!$E$5:$U$5,AN$2,0))*(TimeStep)*'Composition Moles'!$C91</f>
        <v>0</v>
      </c>
      <c r="AO79" s="19">
        <f ca="1">SUMPRODUCT(ReactionRateK4!$F101:$V101*OFFSET(ReactionStoich!$E$5:$U$5,AO$2,0))*(TimeStep)*'Composition Moles'!$C91</f>
        <v>-1.0920934264355378E-3</v>
      </c>
      <c r="AP79" s="19">
        <f ca="1">SUMPRODUCT(ReactionRateK4!$F101:$V101*OFFSET(ReactionStoich!$E$5:$U$5,AP$2,0))*(TimeStep)*'Composition Moles'!$C91</f>
        <v>-0.1002038389428916</v>
      </c>
      <c r="AQ79" s="19">
        <f ca="1">SUMPRODUCT(ReactionRateK4!$F101:$V101*OFFSET(ReactionStoich!$E$5:$U$5,AQ$2,0))*(TimeStep)*'Composition Moles'!$C91</f>
        <v>0</v>
      </c>
      <c r="AR79" s="19">
        <f ca="1">SUMPRODUCT(ReactionRateK4!$F101:$V101*OFFSET(ReactionStoich!$E$5:$U$5,AR$2,0))*(TimeStep)*'Composition Moles'!$C91</f>
        <v>0</v>
      </c>
      <c r="AS79" s="19">
        <f ca="1">SUMPRODUCT(ReactionRateK4!$F101:$V101*OFFSET(ReactionStoich!$E$5:$U$5,AS$2,0))*(TimeStep)*'Composition Moles'!$C91</f>
        <v>-0.47087775492709943</v>
      </c>
      <c r="AT79" s="19">
        <f ca="1">SUMPRODUCT(ReactionRateK4!$F101:$V101*OFFSET(ReactionStoich!$E$5:$U$5,AT$2,0))*(TimeStep)*'Composition Moles'!$C91</f>
        <v>-0.47087775492709943</v>
      </c>
      <c r="AU79" s="19">
        <f ca="1">SUMPRODUCT(ReactionRateK4!$F101:$V101*OFFSET(ReactionStoich!$E$5:$U$5,AU$2,0))*(TimeStep)*'Composition Moles'!$C91</f>
        <v>-0.47087775492709943</v>
      </c>
      <c r="AV79" s="19">
        <f ca="1">SUMPRODUCT(ReactionRateK4!$F101:$V101*OFFSET(ReactionStoich!$E$5:$U$5,AV$2,0))*(TimeStep)*'Composition Moles'!$C91</f>
        <v>0</v>
      </c>
      <c r="AW79" s="19">
        <f ca="1">SUMPRODUCT(ReactionRateK4!$F101:$V101*OFFSET(ReactionStoich!$E$5:$U$5,AW$2,0))*(TimeStep)*'Composition Moles'!$C91</f>
        <v>0</v>
      </c>
      <c r="AX79" s="19">
        <f ca="1">SUMPRODUCT(ReactionRateK4!$F101:$V101*OFFSET(ReactionStoich!$E$5:$U$5,AX$2,0))*(TimeStep)*'Composition Moles'!$C91</f>
        <v>0</v>
      </c>
      <c r="AY79" s="19">
        <f ca="1">SUMPRODUCT(ReactionRateK4!$F101:$V101*OFFSET(ReactionStoich!$E$5:$U$5,AY$2,0))*(TimeStep)*'Composition Moles'!$C91</f>
        <v>0</v>
      </c>
      <c r="AZ79" s="19">
        <f ca="1">SUMPRODUCT(ReactionRateK4!$F101:$V101*OFFSET(ReactionStoich!$E$5:$U$5,AZ$2,0))*(TimeStep)*'Composition Moles'!$C91</f>
        <v>0</v>
      </c>
      <c r="BA79" s="19">
        <f ca="1">SUMPRODUCT(ReactionRateK4!$F101:$V101*OFFSET(ReactionStoich!$E$5:$U$5,BA$2,0))*(TimeStep)*'Composition Moles'!$C91</f>
        <v>0</v>
      </c>
      <c r="BB79" s="19">
        <f ca="1">SUMPRODUCT(ReactionRateK4!$F101:$V101*OFFSET(ReactionStoich!$E$5:$U$5,BB$2,0))*(TimeStep)*'Composition Moles'!$C91</f>
        <v>0</v>
      </c>
      <c r="BC79" s="19">
        <f ca="1">SUMPRODUCT(ReactionRateK4!$F101:$V101*OFFSET(ReactionStoich!$E$5:$U$5,BC$2,0))*(TimeStep)*'Composition Moles'!$C91</f>
        <v>0</v>
      </c>
      <c r="BD79" s="19">
        <f ca="1">SUMPRODUCT(ReactionRateK4!$F101:$V101*OFFSET(ReactionStoich!$E$5:$U$5,BD$2,0))*(TimeStep)*'Composition Moles'!$C91</f>
        <v>0</v>
      </c>
      <c r="BE79" s="19">
        <f ca="1">SUMPRODUCT(ReactionRateK4!$F101:$V101*OFFSET(ReactionStoich!$E$5:$U$5,BE$2,0))*(TimeStep)*'Composition Moles'!$C91</f>
        <v>0</v>
      </c>
      <c r="BF79" s="19">
        <f ca="1">SUMPRODUCT(ReactionRateK4!$F101:$V101*OFFSET(ReactionStoich!$E$5:$U$5,BF$2,0))*(TimeStep)*'Composition Moles'!$C91</f>
        <v>0</v>
      </c>
      <c r="BG79" s="19">
        <f ca="1">SUMPRODUCT(ReactionRateK4!$F101:$V101*OFFSET(ReactionStoich!$E$5:$U$5,BG$2,0))*(TimeStep)*'Composition Moles'!$C91</f>
        <v>0</v>
      </c>
      <c r="BH79" s="19">
        <f ca="1">SUMPRODUCT(ReactionRateK4!$F101:$V101*OFFSET(ReactionStoich!$E$5:$U$5,BH$2,0))*(TimeStep)*'Composition Moles'!$C91</f>
        <v>0</v>
      </c>
      <c r="BI79" s="19">
        <f ca="1">SUMPRODUCT(ReactionRateK4!$F101:$V101*OFFSET(ReactionStoich!$E$5:$U$5,BI$2,0))*(TimeStep)*'Composition Moles'!$C91</f>
        <v>0</v>
      </c>
      <c r="BJ79" s="19">
        <f ca="1">SUMPRODUCT(ReactionRateK4!$F101:$V101*OFFSET(ReactionStoich!$E$5:$U$5,BJ$2,0))*(TimeStep)*'Composition Moles'!$C91</f>
        <v>0</v>
      </c>
      <c r="BK79" s="19">
        <f ca="1">SUMPRODUCT(ReactionRateK4!$F101:$V101*OFFSET(ReactionStoich!$E$5:$U$5,BK$2,0))*(TimeStep)*'Composition Moles'!$C91</f>
        <v>0</v>
      </c>
      <c r="BL79" s="19">
        <f ca="1">SUMPRODUCT(ReactionRateK4!$F101:$V101*OFFSET(ReactionStoich!$E$5:$U$5,BL$2,0))*(TimeStep)*'Composition Moles'!$C91</f>
        <v>0</v>
      </c>
      <c r="BM79" s="19">
        <f ca="1">SUMPRODUCT(ReactionRateK4!$F101:$V101*OFFSET(ReactionStoich!$E$5:$U$5,BM$2,0))*(TimeStep)*'Composition Moles'!$C91</f>
        <v>0</v>
      </c>
      <c r="BN79" s="19">
        <f ca="1">SUMPRODUCT(ReactionRateK4!$F101:$V101*OFFSET(ReactionStoich!$E$5:$U$5,BN$2,0))*(TimeStep)*'Composition Moles'!$C91</f>
        <v>0</v>
      </c>
      <c r="BO79" s="19">
        <f ca="1">SUMPRODUCT(ReactionRateK4!$F101:$V101*OFFSET(ReactionStoich!$E$5:$U$5,BO$2,0))*(TimeStep)*'Composition Moles'!$C91</f>
        <v>0</v>
      </c>
      <c r="BP79" s="19">
        <f ca="1">SUMPRODUCT(ReactionRateK4!$F101:$V101*OFFSET(ReactionStoich!$E$5:$U$5,BP$2,0))*(TimeStep)*'Composition Moles'!$C91</f>
        <v>0</v>
      </c>
      <c r="BQ79" s="19">
        <f ca="1">SUMPRODUCT(ReactionRateK4!$F101:$V101*OFFSET(ReactionStoich!$E$5:$U$5,BQ$2,0))*(TimeStep)*'Composition Moles'!$C91</f>
        <v>0</v>
      </c>
      <c r="BR79" s="19">
        <f ca="1">SUMPRODUCT(ReactionRateK4!$F101:$V101*OFFSET(ReactionStoich!$E$5:$U$5,BR$2,0))*(TimeStep)*'Composition Moles'!$C91</f>
        <v>0</v>
      </c>
      <c r="BS79" s="19">
        <f ca="1">SUMPRODUCT(ReactionRateK4!$F101:$V101*OFFSET(ReactionStoich!$E$5:$U$5,BS$2,0))*(TimeStep)*'Composition Moles'!$C91</f>
        <v>0</v>
      </c>
      <c r="BT79" s="19">
        <f ca="1">SUMPRODUCT(ReactionRateK4!$F101:$V101*OFFSET(ReactionStoich!$E$5:$U$5,BT$2,0))*(TimeStep)*'Composition Moles'!$C91</f>
        <v>0</v>
      </c>
      <c r="BU79" s="19">
        <f ca="1">SUMPRODUCT(ReactionRateK4!$F101:$V101*OFFSET(ReactionStoich!$E$5:$U$5,BU$2,0))*(TimeStep)*'Composition Moles'!$C91</f>
        <v>0</v>
      </c>
      <c r="BV79" s="19">
        <f ca="1">SUMPRODUCT(ReactionRateK4!$F101:$V101*OFFSET(ReactionStoich!$E$5:$U$5,BV$2,0))*(TimeStep)*'Composition Moles'!$C91</f>
        <v>0</v>
      </c>
      <c r="BW79" s="19">
        <f ca="1">SUMPRODUCT(ReactionRateK4!$F101:$V101*OFFSET(ReactionStoich!$E$5:$U$5,BW$2,0))*(TimeStep)*'Composition Moles'!$C91</f>
        <v>0</v>
      </c>
    </row>
    <row r="80" spans="1:75">
      <c r="A80">
        <f>ReactionRateK1!A102</f>
        <v>3.4999999999999956</v>
      </c>
      <c r="B80" s="20">
        <f t="shared" ca="1" si="7"/>
        <v>-4034.2867237725486</v>
      </c>
      <c r="C80" s="20">
        <f ca="1">'Composition Moles'!BZ92</f>
        <v>144244.94392748582</v>
      </c>
      <c r="D80" s="26">
        <f t="shared" ca="1" si="8"/>
        <v>2.7968305951858164E-2</v>
      </c>
      <c r="F80" s="19">
        <f ca="1">SUMPRODUCT(ReactionRateK4!$F102:$V102*OFFSET(ReactionStoich!$E$5:$U$5,F$2,0))*(TimeStep)*'Composition Moles'!$C92</f>
        <v>-9.3549464304896551E-2</v>
      </c>
      <c r="G80" s="19">
        <f ca="1">SUMPRODUCT(ReactionRateK4!$F102:$V102*OFFSET(ReactionStoich!$E$5:$U$5,G$2,0))*(TimeStep)*'Composition Moles'!$C92</f>
        <v>0</v>
      </c>
      <c r="H80" s="19">
        <f ca="1">SUMPRODUCT(ReactionRateK4!$F102:$V102*OFFSET(ReactionStoich!$E$5:$U$5,H$2,0))*(TimeStep)*'Composition Moles'!$C92</f>
        <v>9.2558411852578196E-2</v>
      </c>
      <c r="I80" s="19">
        <f ca="1">SUMPRODUCT(ReactionRateK4!$F102:$V102*OFFSET(ReactionStoich!$E$5:$U$5,I$2,0))*(TimeStep)*'Composition Moles'!$C92</f>
        <v>9.9105245231834714E-4</v>
      </c>
      <c r="J80" s="19">
        <f ca="1">SUMPRODUCT(ReactionRateK4!$F102:$V102*OFFSET(ReactionStoich!$E$5:$U$5,J$2,0))*(TimeStep)*'Composition Moles'!$C92</f>
        <v>0</v>
      </c>
      <c r="K80" s="19">
        <f ca="1">SUMPRODUCT(ReactionRateK4!$F102:$V102*OFFSET(ReactionStoich!$E$5:$U$5,K$2,0))*(TimeStep)*'Composition Moles'!$C92</f>
        <v>0</v>
      </c>
      <c r="L80" s="19">
        <f ca="1">SUMPRODUCT(ReactionRateK4!$F102:$V102*OFFSET(ReactionStoich!$E$5:$U$5,L$2,0))*(TimeStep)*'Composition Moles'!$C92</f>
        <v>0</v>
      </c>
      <c r="M80" s="19">
        <f ca="1">SUMPRODUCT(ReactionRateK4!$F102:$V102*OFFSET(ReactionStoich!$E$5:$U$5,M$2,0))*(TimeStep)*'Composition Moles'!$C92</f>
        <v>0</v>
      </c>
      <c r="N80" s="19">
        <f ca="1">SUMPRODUCT(ReactionRateK4!$F102:$V102*OFFSET(ReactionStoich!$E$5:$U$5,N$2,0))*(TimeStep)*'Composition Moles'!$C92</f>
        <v>0</v>
      </c>
      <c r="O80" s="19">
        <f ca="1">SUMPRODUCT(ReactionRateK4!$F102:$V102*OFFSET(ReactionStoich!$E$5:$U$5,O$2,0))*(TimeStep)*'Composition Moles'!$C92</f>
        <v>0</v>
      </c>
      <c r="P80" s="19">
        <f ca="1">SUMPRODUCT(ReactionRateK4!$F102:$V102*OFFSET(ReactionStoich!$E$5:$U$5,P$2,0))*(TimeStep)*'Composition Moles'!$C92</f>
        <v>0</v>
      </c>
      <c r="Q80" s="19">
        <f ca="1">SUMPRODUCT(ReactionRateK4!$F102:$V102*OFFSET(ReactionStoich!$E$5:$U$5,Q$2,0))*(TimeStep)*'Composition Moles'!$C92</f>
        <v>0</v>
      </c>
      <c r="R80" s="19">
        <f ca="1">SUMPRODUCT(ReactionRateK4!$F102:$V102*OFFSET(ReactionStoich!$E$5:$U$5,R$2,0))*(TimeStep)*'Composition Moles'!$C92</f>
        <v>0</v>
      </c>
      <c r="S80" s="19">
        <f ca="1">SUMPRODUCT(ReactionRateK4!$F102:$V102*OFFSET(ReactionStoich!$E$5:$U$5,S$2,0))*(TimeStep)*'Composition Moles'!$C92</f>
        <v>3.4154140766998213</v>
      </c>
      <c r="T80" s="19">
        <f ca="1">SUMPRODUCT(ReactionRateK4!$F102:$V102*OFFSET(ReactionStoich!$E$5:$U$5,T$2,0))*(TimeStep)*'Composition Moles'!$C92</f>
        <v>0</v>
      </c>
      <c r="U80" s="19">
        <f ca="1">SUMPRODUCT(ReactionRateK4!$F102:$V102*OFFSET(ReactionStoich!$E$5:$U$5,U$2,0))*(TimeStep)*'Composition Moles'!$C92</f>
        <v>0</v>
      </c>
      <c r="V80" s="19">
        <f ca="1">SUMPRODUCT(ReactionRateK4!$F102:$V102*OFFSET(ReactionStoich!$E$5:$U$5,V$2,0))*(TimeStep)*'Composition Moles'!$C92</f>
        <v>0</v>
      </c>
      <c r="W80" s="19">
        <f ca="1">SUMPRODUCT(ReactionRateK4!$F102:$V102*OFFSET(ReactionStoich!$E$5:$U$5,W$2,0))*(TimeStep)*'Composition Moles'!$C92</f>
        <v>0</v>
      </c>
      <c r="X80" s="19">
        <f ca="1">SUMPRODUCT(ReactionRateK4!$F102:$V102*OFFSET(ReactionStoich!$E$5:$U$5,X$2,0))*(TimeStep)*'Composition Moles'!$C92</f>
        <v>0</v>
      </c>
      <c r="Y80" s="19">
        <f ca="1">SUMPRODUCT(ReactionRateK4!$F102:$V102*OFFSET(ReactionStoich!$E$5:$U$5,Y$2,0))*(TimeStep)*'Composition Moles'!$C92</f>
        <v>-8.1262686265768878</v>
      </c>
      <c r="Z80" s="19">
        <f ca="1">SUMPRODUCT(ReactionRateK4!$F102:$V102*OFFSET(ReactionStoich!$E$5:$U$5,Z$2,0))*(TimeStep)*'Composition Moles'!$C92</f>
        <v>0</v>
      </c>
      <c r="AA80" s="19">
        <f ca="1">SUMPRODUCT(ReactionRateK4!$F102:$V102*OFFSET(ReactionStoich!$E$5:$U$5,AA$2,0))*(TimeStep)*'Composition Moles'!$C92</f>
        <v>0</v>
      </c>
      <c r="AB80" s="19">
        <f ca="1">SUMPRODUCT(ReactionRateK4!$F102:$V102*OFFSET(ReactionStoich!$E$5:$U$5,AB$2,0))*(TimeStep)*'Composition Moles'!$C92</f>
        <v>0</v>
      </c>
      <c r="AC80" s="19">
        <f ca="1">SUMPRODUCT(ReactionRateK4!$F102:$V102*OFFSET(ReactionStoich!$E$5:$U$5,AC$2,0))*(TimeStep)*'Composition Moles'!$C92</f>
        <v>0</v>
      </c>
      <c r="AD80" s="19">
        <f ca="1">SUMPRODUCT(ReactionRateK4!$F102:$V102*OFFSET(ReactionStoich!$E$5:$U$5,AD$2,0))*(TimeStep)*'Composition Moles'!$C92</f>
        <v>0</v>
      </c>
      <c r="AE80" s="19">
        <f ca="1">SUMPRODUCT(ReactionRateK4!$F102:$V102*OFFSET(ReactionStoich!$E$5:$U$5,AE$2,0))*(TimeStep)*'Composition Moles'!$C92</f>
        <v>0</v>
      </c>
      <c r="AF80" s="19">
        <f ca="1">SUMPRODUCT(ReactionRateK4!$F102:$V102*OFFSET(ReactionStoich!$E$5:$U$5,AF$2,0))*(TimeStep)*'Composition Moles'!$C92</f>
        <v>0</v>
      </c>
      <c r="AG80" s="19">
        <f ca="1">SUMPRODUCT(ReactionRateK4!$F102:$V102*OFFSET(ReactionStoich!$E$5:$U$5,AG$2,0))*(TimeStep)*'Composition Moles'!$C92</f>
        <v>-2.0100041793558444E-2</v>
      </c>
      <c r="AH80" s="19">
        <f ca="1">SUMPRODUCT(ReactionRateK4!$F102:$V102*OFFSET(ReactionStoich!$E$5:$U$5,AH$2,0))*(TimeStep)*'Composition Moles'!$C92</f>
        <v>-0.65299146846538925</v>
      </c>
      <c r="AI80" s="19">
        <f ca="1">SUMPRODUCT(ReactionRateK4!$F102:$V102*OFFSET(ReactionStoich!$E$5:$U$5,AI$2,0))*(TimeStep)*'Composition Moles'!$C92</f>
        <v>5.4886823863357792</v>
      </c>
      <c r="AJ80" s="19">
        <f ca="1">SUMPRODUCT(ReactionRateK4!$F102:$V102*OFFSET(ReactionStoich!$E$5:$U$5,AJ$2,0))*(TimeStep)*'Composition Moles'!$C92</f>
        <v>1.3787941280395923</v>
      </c>
      <c r="AK80" s="19">
        <f ca="1">SUMPRODUCT(ReactionRateK4!$F102:$V102*OFFSET(ReactionStoich!$E$5:$U$5,AK$2,0))*(TimeStep)*'Composition Moles'!$C92</f>
        <v>0</v>
      </c>
      <c r="AL80" s="19">
        <f ca="1">SUMPRODUCT(ReactionRateK4!$F102:$V102*OFFSET(ReactionStoich!$E$5:$U$5,AL$2,0))*(TimeStep)*'Composition Moles'!$C92</f>
        <v>0</v>
      </c>
      <c r="AM80" s="19">
        <f ca="1">SUMPRODUCT(ReactionRateK4!$F102:$V102*OFFSET(ReactionStoich!$E$5:$U$5,AM$2,0))*(TimeStep)*'Composition Moles'!$C92</f>
        <v>0</v>
      </c>
      <c r="AN80" s="19">
        <f ca="1">SUMPRODUCT(ReactionRateK4!$F102:$V102*OFFSET(ReactionStoich!$E$5:$U$5,AN$2,0))*(TimeStep)*'Composition Moles'!$C92</f>
        <v>0</v>
      </c>
      <c r="AO80" s="19">
        <f ca="1">SUMPRODUCT(ReactionRateK4!$F102:$V102*OFFSET(ReactionStoich!$E$5:$U$5,AO$2,0))*(TimeStep)*'Composition Moles'!$C92</f>
        <v>-9.9105245231834714E-4</v>
      </c>
      <c r="AP80" s="19">
        <f ca="1">SUMPRODUCT(ReactionRateK4!$F102:$V102*OFFSET(ReactionStoich!$E$5:$U$5,AP$2,0))*(TimeStep)*'Composition Moles'!$C92</f>
        <v>-9.3761207369795541E-2</v>
      </c>
      <c r="AQ80" s="19">
        <f ca="1">SUMPRODUCT(ReactionRateK4!$F102:$V102*OFFSET(ReactionStoich!$E$5:$U$5,AQ$2,0))*(TimeStep)*'Composition Moles'!$C92</f>
        <v>0</v>
      </c>
      <c r="AR80" s="19">
        <f ca="1">SUMPRODUCT(ReactionRateK4!$F102:$V102*OFFSET(ReactionStoich!$E$5:$U$5,AR$2,0))*(TimeStep)*'Composition Moles'!$C92</f>
        <v>0</v>
      </c>
      <c r="AS80" s="19">
        <f ca="1">SUMPRODUCT(ReactionRateK4!$F102:$V102*OFFSET(ReactionStoich!$E$5:$U$5,AS$2,0))*(TimeStep)*'Composition Moles'!$C92</f>
        <v>-0.46292606480574766</v>
      </c>
      <c r="AT80" s="19">
        <f ca="1">SUMPRODUCT(ReactionRateK4!$F102:$V102*OFFSET(ReactionStoich!$E$5:$U$5,AT$2,0))*(TimeStep)*'Composition Moles'!$C92</f>
        <v>-0.46292606480574766</v>
      </c>
      <c r="AU80" s="19">
        <f ca="1">SUMPRODUCT(ReactionRateK4!$F102:$V102*OFFSET(ReactionStoich!$E$5:$U$5,AU$2,0))*(TimeStep)*'Composition Moles'!$C92</f>
        <v>-0.46292606480574766</v>
      </c>
      <c r="AV80" s="19">
        <f ca="1">SUMPRODUCT(ReactionRateK4!$F102:$V102*OFFSET(ReactionStoich!$E$5:$U$5,AV$2,0))*(TimeStep)*'Composition Moles'!$C92</f>
        <v>0</v>
      </c>
      <c r="AW80" s="19">
        <f ca="1">SUMPRODUCT(ReactionRateK4!$F102:$V102*OFFSET(ReactionStoich!$E$5:$U$5,AW$2,0))*(TimeStep)*'Composition Moles'!$C92</f>
        <v>0</v>
      </c>
      <c r="AX80" s="19">
        <f ca="1">SUMPRODUCT(ReactionRateK4!$F102:$V102*OFFSET(ReactionStoich!$E$5:$U$5,AX$2,0))*(TimeStep)*'Composition Moles'!$C92</f>
        <v>0</v>
      </c>
      <c r="AY80" s="19">
        <f ca="1">SUMPRODUCT(ReactionRateK4!$F102:$V102*OFFSET(ReactionStoich!$E$5:$U$5,AY$2,0))*(TimeStep)*'Composition Moles'!$C92</f>
        <v>0</v>
      </c>
      <c r="AZ80" s="19">
        <f ca="1">SUMPRODUCT(ReactionRateK4!$F102:$V102*OFFSET(ReactionStoich!$E$5:$U$5,AZ$2,0))*(TimeStep)*'Composition Moles'!$C92</f>
        <v>0</v>
      </c>
      <c r="BA80" s="19">
        <f ca="1">SUMPRODUCT(ReactionRateK4!$F102:$V102*OFFSET(ReactionStoich!$E$5:$U$5,BA$2,0))*(TimeStep)*'Composition Moles'!$C92</f>
        <v>0</v>
      </c>
      <c r="BB80" s="19">
        <f ca="1">SUMPRODUCT(ReactionRateK4!$F102:$V102*OFFSET(ReactionStoich!$E$5:$U$5,BB$2,0))*(TimeStep)*'Composition Moles'!$C92</f>
        <v>0</v>
      </c>
      <c r="BC80" s="19">
        <f ca="1">SUMPRODUCT(ReactionRateK4!$F102:$V102*OFFSET(ReactionStoich!$E$5:$U$5,BC$2,0))*(TimeStep)*'Composition Moles'!$C92</f>
        <v>0</v>
      </c>
      <c r="BD80" s="19">
        <f ca="1">SUMPRODUCT(ReactionRateK4!$F102:$V102*OFFSET(ReactionStoich!$E$5:$U$5,BD$2,0))*(TimeStep)*'Composition Moles'!$C92</f>
        <v>0</v>
      </c>
      <c r="BE80" s="19">
        <f ca="1">SUMPRODUCT(ReactionRateK4!$F102:$V102*OFFSET(ReactionStoich!$E$5:$U$5,BE$2,0))*(TimeStep)*'Composition Moles'!$C92</f>
        <v>0</v>
      </c>
      <c r="BF80" s="19">
        <f ca="1">SUMPRODUCT(ReactionRateK4!$F102:$V102*OFFSET(ReactionStoich!$E$5:$U$5,BF$2,0))*(TimeStep)*'Composition Moles'!$C92</f>
        <v>0</v>
      </c>
      <c r="BG80" s="19">
        <f ca="1">SUMPRODUCT(ReactionRateK4!$F102:$V102*OFFSET(ReactionStoich!$E$5:$U$5,BG$2,0))*(TimeStep)*'Composition Moles'!$C92</f>
        <v>0</v>
      </c>
      <c r="BH80" s="19">
        <f ca="1">SUMPRODUCT(ReactionRateK4!$F102:$V102*OFFSET(ReactionStoich!$E$5:$U$5,BH$2,0))*(TimeStep)*'Composition Moles'!$C92</f>
        <v>0</v>
      </c>
      <c r="BI80" s="19">
        <f ca="1">SUMPRODUCT(ReactionRateK4!$F102:$V102*OFFSET(ReactionStoich!$E$5:$U$5,BI$2,0))*(TimeStep)*'Composition Moles'!$C92</f>
        <v>0</v>
      </c>
      <c r="BJ80" s="19">
        <f ca="1">SUMPRODUCT(ReactionRateK4!$F102:$V102*OFFSET(ReactionStoich!$E$5:$U$5,BJ$2,0))*(TimeStep)*'Composition Moles'!$C92</f>
        <v>0</v>
      </c>
      <c r="BK80" s="19">
        <f ca="1">SUMPRODUCT(ReactionRateK4!$F102:$V102*OFFSET(ReactionStoich!$E$5:$U$5,BK$2,0))*(TimeStep)*'Composition Moles'!$C92</f>
        <v>0</v>
      </c>
      <c r="BL80" s="19">
        <f ca="1">SUMPRODUCT(ReactionRateK4!$F102:$V102*OFFSET(ReactionStoich!$E$5:$U$5,BL$2,0))*(TimeStep)*'Composition Moles'!$C92</f>
        <v>0</v>
      </c>
      <c r="BM80" s="19">
        <f ca="1">SUMPRODUCT(ReactionRateK4!$F102:$V102*OFFSET(ReactionStoich!$E$5:$U$5,BM$2,0))*(TimeStep)*'Composition Moles'!$C92</f>
        <v>0</v>
      </c>
      <c r="BN80" s="19">
        <f ca="1">SUMPRODUCT(ReactionRateK4!$F102:$V102*OFFSET(ReactionStoich!$E$5:$U$5,BN$2,0))*(TimeStep)*'Composition Moles'!$C92</f>
        <v>0</v>
      </c>
      <c r="BO80" s="19">
        <f ca="1">SUMPRODUCT(ReactionRateK4!$F102:$V102*OFFSET(ReactionStoich!$E$5:$U$5,BO$2,0))*(TimeStep)*'Composition Moles'!$C92</f>
        <v>0</v>
      </c>
      <c r="BP80" s="19">
        <f ca="1">SUMPRODUCT(ReactionRateK4!$F102:$V102*OFFSET(ReactionStoich!$E$5:$U$5,BP$2,0))*(TimeStep)*'Composition Moles'!$C92</f>
        <v>0</v>
      </c>
      <c r="BQ80" s="19">
        <f ca="1">SUMPRODUCT(ReactionRateK4!$F102:$V102*OFFSET(ReactionStoich!$E$5:$U$5,BQ$2,0))*(TimeStep)*'Composition Moles'!$C92</f>
        <v>0</v>
      </c>
      <c r="BR80" s="19">
        <f ca="1">SUMPRODUCT(ReactionRateK4!$F102:$V102*OFFSET(ReactionStoich!$E$5:$U$5,BR$2,0))*(TimeStep)*'Composition Moles'!$C92</f>
        <v>0</v>
      </c>
      <c r="BS80" s="19">
        <f ca="1">SUMPRODUCT(ReactionRateK4!$F102:$V102*OFFSET(ReactionStoich!$E$5:$U$5,BS$2,0))*(TimeStep)*'Composition Moles'!$C92</f>
        <v>0</v>
      </c>
      <c r="BT80" s="19">
        <f ca="1">SUMPRODUCT(ReactionRateK4!$F102:$V102*OFFSET(ReactionStoich!$E$5:$U$5,BT$2,0))*(TimeStep)*'Composition Moles'!$C92</f>
        <v>0</v>
      </c>
      <c r="BU80" s="19">
        <f ca="1">SUMPRODUCT(ReactionRateK4!$F102:$V102*OFFSET(ReactionStoich!$E$5:$U$5,BU$2,0))*(TimeStep)*'Composition Moles'!$C92</f>
        <v>0</v>
      </c>
      <c r="BV80" s="19">
        <f ca="1">SUMPRODUCT(ReactionRateK4!$F102:$V102*OFFSET(ReactionStoich!$E$5:$U$5,BV$2,0))*(TimeStep)*'Composition Moles'!$C92</f>
        <v>0</v>
      </c>
      <c r="BW80" s="19">
        <f ca="1">SUMPRODUCT(ReactionRateK4!$F102:$V102*OFFSET(ReactionStoich!$E$5:$U$5,BW$2,0))*(TimeStep)*'Composition Moles'!$C92</f>
        <v>0</v>
      </c>
    </row>
    <row r="81" spans="1:75">
      <c r="A81">
        <f>ReactionRateK1!A103</f>
        <v>3.5499999999999954</v>
      </c>
      <c r="B81" s="20">
        <f t="shared" ca="1" si="7"/>
        <v>-3870.6442650256631</v>
      </c>
      <c r="C81" s="20">
        <f ca="1">'Composition Moles'!BZ93</f>
        <v>144247.84266897576</v>
      </c>
      <c r="D81" s="26">
        <f t="shared" ca="1" si="8"/>
        <v>2.6833290490923548E-2</v>
      </c>
      <c r="F81" s="19">
        <f ca="1">SUMPRODUCT(ReactionRateK4!$F103:$V103*OFFSET(ReactionStoich!$E$5:$U$5,F$2,0))*(TimeStep)*'Composition Moles'!$C93</f>
        <v>-8.7479155322411434E-2</v>
      </c>
      <c r="G81" s="19">
        <f ca="1">SUMPRODUCT(ReactionRateK4!$F103:$V103*OFFSET(ReactionStoich!$E$5:$U$5,G$2,0))*(TimeStep)*'Composition Moles'!$C93</f>
        <v>0</v>
      </c>
      <c r="H81" s="19">
        <f ca="1">SUMPRODUCT(ReactionRateK4!$F103:$V103*OFFSET(ReactionStoich!$E$5:$U$5,H$2,0))*(TimeStep)*'Composition Moles'!$C93</f>
        <v>8.6579743485824798E-2</v>
      </c>
      <c r="I81" s="19">
        <f ca="1">SUMPRODUCT(ReactionRateK4!$F103:$V103*OFFSET(ReactionStoich!$E$5:$U$5,I$2,0))*(TimeStep)*'Composition Moles'!$C93</f>
        <v>8.9941183658663929E-4</v>
      </c>
      <c r="J81" s="19">
        <f ca="1">SUMPRODUCT(ReactionRateK4!$F103:$V103*OFFSET(ReactionStoich!$E$5:$U$5,J$2,0))*(TimeStep)*'Composition Moles'!$C93</f>
        <v>0</v>
      </c>
      <c r="K81" s="19">
        <f ca="1">SUMPRODUCT(ReactionRateK4!$F103:$V103*OFFSET(ReactionStoich!$E$5:$U$5,K$2,0))*(TimeStep)*'Composition Moles'!$C93</f>
        <v>0</v>
      </c>
      <c r="L81" s="19">
        <f ca="1">SUMPRODUCT(ReactionRateK4!$F103:$V103*OFFSET(ReactionStoich!$E$5:$U$5,L$2,0))*(TimeStep)*'Composition Moles'!$C93</f>
        <v>0</v>
      </c>
      <c r="M81" s="19">
        <f ca="1">SUMPRODUCT(ReactionRateK4!$F103:$V103*OFFSET(ReactionStoich!$E$5:$U$5,M$2,0))*(TimeStep)*'Composition Moles'!$C93</f>
        <v>0</v>
      </c>
      <c r="N81" s="19">
        <f ca="1">SUMPRODUCT(ReactionRateK4!$F103:$V103*OFFSET(ReactionStoich!$E$5:$U$5,N$2,0))*(TimeStep)*'Composition Moles'!$C93</f>
        <v>0</v>
      </c>
      <c r="O81" s="19">
        <f ca="1">SUMPRODUCT(ReactionRateK4!$F103:$V103*OFFSET(ReactionStoich!$E$5:$U$5,O$2,0))*(TimeStep)*'Composition Moles'!$C93</f>
        <v>0</v>
      </c>
      <c r="P81" s="19">
        <f ca="1">SUMPRODUCT(ReactionRateK4!$F103:$V103*OFFSET(ReactionStoich!$E$5:$U$5,P$2,0))*(TimeStep)*'Composition Moles'!$C93</f>
        <v>0</v>
      </c>
      <c r="Q81" s="19">
        <f ca="1">SUMPRODUCT(ReactionRateK4!$F103:$V103*OFFSET(ReactionStoich!$E$5:$U$5,Q$2,0))*(TimeStep)*'Composition Moles'!$C93</f>
        <v>0</v>
      </c>
      <c r="R81" s="19">
        <f ca="1">SUMPRODUCT(ReactionRateK4!$F103:$V103*OFFSET(ReactionStoich!$E$5:$U$5,R$2,0))*(TimeStep)*'Composition Moles'!$C93</f>
        <v>0</v>
      </c>
      <c r="S81" s="19">
        <f ca="1">SUMPRODUCT(ReactionRateK4!$F103:$V103*OFFSET(ReactionStoich!$E$5:$U$5,S$2,0))*(TimeStep)*'Composition Moles'!$C93</f>
        <v>3.3404656010279772</v>
      </c>
      <c r="T81" s="19">
        <f ca="1">SUMPRODUCT(ReactionRateK4!$F103:$V103*OFFSET(ReactionStoich!$E$5:$U$5,T$2,0))*(TimeStep)*'Composition Moles'!$C93</f>
        <v>0</v>
      </c>
      <c r="U81" s="19">
        <f ca="1">SUMPRODUCT(ReactionRateK4!$F103:$V103*OFFSET(ReactionStoich!$E$5:$U$5,U$2,0))*(TimeStep)*'Composition Moles'!$C93</f>
        <v>0</v>
      </c>
      <c r="V81" s="19">
        <f ca="1">SUMPRODUCT(ReactionRateK4!$F103:$V103*OFFSET(ReactionStoich!$E$5:$U$5,V$2,0))*(TimeStep)*'Composition Moles'!$C93</f>
        <v>0</v>
      </c>
      <c r="W81" s="19">
        <f ca="1">SUMPRODUCT(ReactionRateK4!$F103:$V103*OFFSET(ReactionStoich!$E$5:$U$5,W$2,0))*(TimeStep)*'Composition Moles'!$C93</f>
        <v>0</v>
      </c>
      <c r="X81" s="19">
        <f ca="1">SUMPRODUCT(ReactionRateK4!$F103:$V103*OFFSET(ReactionStoich!$E$5:$U$5,X$2,0))*(TimeStep)*'Composition Moles'!$C93</f>
        <v>0</v>
      </c>
      <c r="Y81" s="19">
        <f ca="1">SUMPRODUCT(ReactionRateK4!$F103:$V103*OFFSET(ReactionStoich!$E$5:$U$5,Y$2,0))*(TimeStep)*'Composition Moles'!$C93</f>
        <v>-7.9592080428151135</v>
      </c>
      <c r="Z81" s="19">
        <f ca="1">SUMPRODUCT(ReactionRateK4!$F103:$V103*OFFSET(ReactionStoich!$E$5:$U$5,Z$2,0))*(TimeStep)*'Composition Moles'!$C93</f>
        <v>0</v>
      </c>
      <c r="AA81" s="19">
        <f ca="1">SUMPRODUCT(ReactionRateK4!$F103:$V103*OFFSET(ReactionStoich!$E$5:$U$5,AA$2,0))*(TimeStep)*'Composition Moles'!$C93</f>
        <v>0</v>
      </c>
      <c r="AB81" s="19">
        <f ca="1">SUMPRODUCT(ReactionRateK4!$F103:$V103*OFFSET(ReactionStoich!$E$5:$U$5,AB$2,0))*(TimeStep)*'Composition Moles'!$C93</f>
        <v>0</v>
      </c>
      <c r="AC81" s="19">
        <f ca="1">SUMPRODUCT(ReactionRateK4!$F103:$V103*OFFSET(ReactionStoich!$E$5:$U$5,AC$2,0))*(TimeStep)*'Composition Moles'!$C93</f>
        <v>0</v>
      </c>
      <c r="AD81" s="19">
        <f ca="1">SUMPRODUCT(ReactionRateK4!$F103:$V103*OFFSET(ReactionStoich!$E$5:$U$5,AD$2,0))*(TimeStep)*'Composition Moles'!$C93</f>
        <v>0</v>
      </c>
      <c r="AE81" s="19">
        <f ca="1">SUMPRODUCT(ReactionRateK4!$F103:$V103*OFFSET(ReactionStoich!$E$5:$U$5,AE$2,0))*(TimeStep)*'Composition Moles'!$C93</f>
        <v>0</v>
      </c>
      <c r="AF81" s="19">
        <f ca="1">SUMPRODUCT(ReactionRateK4!$F103:$V103*OFFSET(ReactionStoich!$E$5:$U$5,AF$2,0))*(TimeStep)*'Composition Moles'!$C93</f>
        <v>0</v>
      </c>
      <c r="AG81" s="19">
        <f ca="1">SUMPRODUCT(ReactionRateK4!$F103:$V103*OFFSET(ReactionStoich!$E$5:$U$5,AG$2,0))*(TimeStep)*'Composition Moles'!$C93</f>
        <v>-1.942615960830682E-2</v>
      </c>
      <c r="AH81" s="19">
        <f ca="1">SUMPRODUCT(ReactionRateK4!$F103:$V103*OFFSET(ReactionStoich!$E$5:$U$5,AH$2,0))*(TimeStep)*'Composition Moles'!$C93</f>
        <v>-0.70106262531959329</v>
      </c>
      <c r="AI81" s="19">
        <f ca="1">SUMPRODUCT(ReactionRateK4!$F103:$V103*OFFSET(ReactionStoich!$E$5:$U$5,AI$2,0))*(TimeStep)*'Composition Moles'!$C93</f>
        <v>5.4443306287976476</v>
      </c>
      <c r="AJ81" s="19">
        <f ca="1">SUMPRODUCT(ReactionRateK4!$F103:$V103*OFFSET(ReactionStoich!$E$5:$U$5,AJ$2,0))*(TimeStep)*'Composition Moles'!$C93</f>
        <v>1.349035161157957</v>
      </c>
      <c r="AK81" s="19">
        <f ca="1">SUMPRODUCT(ReactionRateK4!$F103:$V103*OFFSET(ReactionStoich!$E$5:$U$5,AK$2,0))*(TimeStep)*'Composition Moles'!$C93</f>
        <v>0</v>
      </c>
      <c r="AL81" s="19">
        <f ca="1">SUMPRODUCT(ReactionRateK4!$F103:$V103*OFFSET(ReactionStoich!$E$5:$U$5,AL$2,0))*(TimeStep)*'Composition Moles'!$C93</f>
        <v>0</v>
      </c>
      <c r="AM81" s="19">
        <f ca="1">SUMPRODUCT(ReactionRateK4!$F103:$V103*OFFSET(ReactionStoich!$E$5:$U$5,AM$2,0))*(TimeStep)*'Composition Moles'!$C93</f>
        <v>0</v>
      </c>
      <c r="AN81" s="19">
        <f ca="1">SUMPRODUCT(ReactionRateK4!$F103:$V103*OFFSET(ReactionStoich!$E$5:$U$5,AN$2,0))*(TimeStep)*'Composition Moles'!$C93</f>
        <v>0</v>
      </c>
      <c r="AO81" s="19">
        <f ca="1">SUMPRODUCT(ReactionRateK4!$F103:$V103*OFFSET(ReactionStoich!$E$5:$U$5,AO$2,0))*(TimeStep)*'Composition Moles'!$C93</f>
        <v>-8.9941183658663929E-4</v>
      </c>
      <c r="AP81" s="19">
        <f ca="1">SUMPRODUCT(ReactionRateK4!$F103:$V103*OFFSET(ReactionStoich!$E$5:$U$5,AP$2,0))*(TimeStep)*'Composition Moles'!$C93</f>
        <v>-8.7725159878651829E-2</v>
      </c>
      <c r="AQ81" s="19">
        <f ca="1">SUMPRODUCT(ReactionRateK4!$F103:$V103*OFFSET(ReactionStoich!$E$5:$U$5,AQ$2,0))*(TimeStep)*'Composition Moles'!$C93</f>
        <v>0</v>
      </c>
      <c r="AR81" s="19">
        <f ca="1">SUMPRODUCT(ReactionRateK4!$F103:$V103*OFFSET(ReactionStoich!$E$5:$U$5,AR$2,0))*(TimeStep)*'Composition Moles'!$C93</f>
        <v>0</v>
      </c>
      <c r="AS81" s="19">
        <f ca="1">SUMPRODUCT(ReactionRateK4!$F103:$V103*OFFSET(ReactionStoich!$E$5:$U$5,AS$2,0))*(TimeStep)*'Composition Moles'!$C93</f>
        <v>-0.45516999717510981</v>
      </c>
      <c r="AT81" s="19">
        <f ca="1">SUMPRODUCT(ReactionRateK4!$F103:$V103*OFFSET(ReactionStoich!$E$5:$U$5,AT$2,0))*(TimeStep)*'Composition Moles'!$C93</f>
        <v>-0.45516999717510981</v>
      </c>
      <c r="AU81" s="19">
        <f ca="1">SUMPRODUCT(ReactionRateK4!$F103:$V103*OFFSET(ReactionStoich!$E$5:$U$5,AU$2,0))*(TimeStep)*'Composition Moles'!$C93</f>
        <v>-0.45516999717510981</v>
      </c>
      <c r="AV81" s="19">
        <f ca="1">SUMPRODUCT(ReactionRateK4!$F103:$V103*OFFSET(ReactionStoich!$E$5:$U$5,AV$2,0))*(TimeStep)*'Composition Moles'!$C93</f>
        <v>0</v>
      </c>
      <c r="AW81" s="19">
        <f ca="1">SUMPRODUCT(ReactionRateK4!$F103:$V103*OFFSET(ReactionStoich!$E$5:$U$5,AW$2,0))*(TimeStep)*'Composition Moles'!$C93</f>
        <v>0</v>
      </c>
      <c r="AX81" s="19">
        <f ca="1">SUMPRODUCT(ReactionRateK4!$F103:$V103*OFFSET(ReactionStoich!$E$5:$U$5,AX$2,0))*(TimeStep)*'Composition Moles'!$C93</f>
        <v>0</v>
      </c>
      <c r="AY81" s="19">
        <f ca="1">SUMPRODUCT(ReactionRateK4!$F103:$V103*OFFSET(ReactionStoich!$E$5:$U$5,AY$2,0))*(TimeStep)*'Composition Moles'!$C93</f>
        <v>0</v>
      </c>
      <c r="AZ81" s="19">
        <f ca="1">SUMPRODUCT(ReactionRateK4!$F103:$V103*OFFSET(ReactionStoich!$E$5:$U$5,AZ$2,0))*(TimeStep)*'Composition Moles'!$C93</f>
        <v>0</v>
      </c>
      <c r="BA81" s="19">
        <f ca="1">SUMPRODUCT(ReactionRateK4!$F103:$V103*OFFSET(ReactionStoich!$E$5:$U$5,BA$2,0))*(TimeStep)*'Composition Moles'!$C93</f>
        <v>0</v>
      </c>
      <c r="BB81" s="19">
        <f ca="1">SUMPRODUCT(ReactionRateK4!$F103:$V103*OFFSET(ReactionStoich!$E$5:$U$5,BB$2,0))*(TimeStep)*'Composition Moles'!$C93</f>
        <v>0</v>
      </c>
      <c r="BC81" s="19">
        <f ca="1">SUMPRODUCT(ReactionRateK4!$F103:$V103*OFFSET(ReactionStoich!$E$5:$U$5,BC$2,0))*(TimeStep)*'Composition Moles'!$C93</f>
        <v>0</v>
      </c>
      <c r="BD81" s="19">
        <f ca="1">SUMPRODUCT(ReactionRateK4!$F103:$V103*OFFSET(ReactionStoich!$E$5:$U$5,BD$2,0))*(TimeStep)*'Composition Moles'!$C93</f>
        <v>0</v>
      </c>
      <c r="BE81" s="19">
        <f ca="1">SUMPRODUCT(ReactionRateK4!$F103:$V103*OFFSET(ReactionStoich!$E$5:$U$5,BE$2,0))*(TimeStep)*'Composition Moles'!$C93</f>
        <v>0</v>
      </c>
      <c r="BF81" s="19">
        <f ca="1">SUMPRODUCT(ReactionRateK4!$F103:$V103*OFFSET(ReactionStoich!$E$5:$U$5,BF$2,0))*(TimeStep)*'Composition Moles'!$C93</f>
        <v>0</v>
      </c>
      <c r="BG81" s="19">
        <f ca="1">SUMPRODUCT(ReactionRateK4!$F103:$V103*OFFSET(ReactionStoich!$E$5:$U$5,BG$2,0))*(TimeStep)*'Composition Moles'!$C93</f>
        <v>0</v>
      </c>
      <c r="BH81" s="19">
        <f ca="1">SUMPRODUCT(ReactionRateK4!$F103:$V103*OFFSET(ReactionStoich!$E$5:$U$5,BH$2,0))*(TimeStep)*'Composition Moles'!$C93</f>
        <v>0</v>
      </c>
      <c r="BI81" s="19">
        <f ca="1">SUMPRODUCT(ReactionRateK4!$F103:$V103*OFFSET(ReactionStoich!$E$5:$U$5,BI$2,0))*(TimeStep)*'Composition Moles'!$C93</f>
        <v>0</v>
      </c>
      <c r="BJ81" s="19">
        <f ca="1">SUMPRODUCT(ReactionRateK4!$F103:$V103*OFFSET(ReactionStoich!$E$5:$U$5,BJ$2,0))*(TimeStep)*'Composition Moles'!$C93</f>
        <v>0</v>
      </c>
      <c r="BK81" s="19">
        <f ca="1">SUMPRODUCT(ReactionRateK4!$F103:$V103*OFFSET(ReactionStoich!$E$5:$U$5,BK$2,0))*(TimeStep)*'Composition Moles'!$C93</f>
        <v>0</v>
      </c>
      <c r="BL81" s="19">
        <f ca="1">SUMPRODUCT(ReactionRateK4!$F103:$V103*OFFSET(ReactionStoich!$E$5:$U$5,BL$2,0))*(TimeStep)*'Composition Moles'!$C93</f>
        <v>0</v>
      </c>
      <c r="BM81" s="19">
        <f ca="1">SUMPRODUCT(ReactionRateK4!$F103:$V103*OFFSET(ReactionStoich!$E$5:$U$5,BM$2,0))*(TimeStep)*'Composition Moles'!$C93</f>
        <v>0</v>
      </c>
      <c r="BN81" s="19">
        <f ca="1">SUMPRODUCT(ReactionRateK4!$F103:$V103*OFFSET(ReactionStoich!$E$5:$U$5,BN$2,0))*(TimeStep)*'Composition Moles'!$C93</f>
        <v>0</v>
      </c>
      <c r="BO81" s="19">
        <f ca="1">SUMPRODUCT(ReactionRateK4!$F103:$V103*OFFSET(ReactionStoich!$E$5:$U$5,BO$2,0))*(TimeStep)*'Composition Moles'!$C93</f>
        <v>0</v>
      </c>
      <c r="BP81" s="19">
        <f ca="1">SUMPRODUCT(ReactionRateK4!$F103:$V103*OFFSET(ReactionStoich!$E$5:$U$5,BP$2,0))*(TimeStep)*'Composition Moles'!$C93</f>
        <v>0</v>
      </c>
      <c r="BQ81" s="19">
        <f ca="1">SUMPRODUCT(ReactionRateK4!$F103:$V103*OFFSET(ReactionStoich!$E$5:$U$5,BQ$2,0))*(TimeStep)*'Composition Moles'!$C93</f>
        <v>0</v>
      </c>
      <c r="BR81" s="19">
        <f ca="1">SUMPRODUCT(ReactionRateK4!$F103:$V103*OFFSET(ReactionStoich!$E$5:$U$5,BR$2,0))*(TimeStep)*'Composition Moles'!$C93</f>
        <v>0</v>
      </c>
      <c r="BS81" s="19">
        <f ca="1">SUMPRODUCT(ReactionRateK4!$F103:$V103*OFFSET(ReactionStoich!$E$5:$U$5,BS$2,0))*(TimeStep)*'Composition Moles'!$C93</f>
        <v>0</v>
      </c>
      <c r="BT81" s="19">
        <f ca="1">SUMPRODUCT(ReactionRateK4!$F103:$V103*OFFSET(ReactionStoich!$E$5:$U$5,BT$2,0))*(TimeStep)*'Composition Moles'!$C93</f>
        <v>0</v>
      </c>
      <c r="BU81" s="19">
        <f ca="1">SUMPRODUCT(ReactionRateK4!$F103:$V103*OFFSET(ReactionStoich!$E$5:$U$5,BU$2,0))*(TimeStep)*'Composition Moles'!$C93</f>
        <v>0</v>
      </c>
      <c r="BV81" s="19">
        <f ca="1">SUMPRODUCT(ReactionRateK4!$F103:$V103*OFFSET(ReactionStoich!$E$5:$U$5,BV$2,0))*(TimeStep)*'Composition Moles'!$C93</f>
        <v>0</v>
      </c>
      <c r="BW81" s="19">
        <f ca="1">SUMPRODUCT(ReactionRateK4!$F103:$V103*OFFSET(ReactionStoich!$E$5:$U$5,BW$2,0))*(TimeStep)*'Composition Moles'!$C93</f>
        <v>0</v>
      </c>
    </row>
    <row r="82" spans="1:75">
      <c r="A82">
        <f>ReactionRateK1!A104</f>
        <v>3.5999999999999952</v>
      </c>
      <c r="B82" s="20">
        <f t="shared" ca="1" si="7"/>
        <v>-3718.947448291935</v>
      </c>
      <c r="C82" s="20">
        <f ca="1">'Composition Moles'!BZ94</f>
        <v>144250.41677279864</v>
      </c>
      <c r="D82" s="26">
        <f t="shared" ca="1" si="8"/>
        <v>2.5781190318149697E-2</v>
      </c>
      <c r="F82" s="19">
        <f ca="1">SUMPRODUCT(ReactionRateK4!$F104:$V104*OFFSET(ReactionStoich!$E$5:$U$5,F$2,0))*(TimeStep)*'Composition Moles'!$C94</f>
        <v>-8.1805772574862337E-2</v>
      </c>
      <c r="G82" s="19">
        <f ca="1">SUMPRODUCT(ReactionRateK4!$F104:$V104*OFFSET(ReactionStoich!$E$5:$U$5,G$2,0))*(TimeStep)*'Composition Moles'!$C94</f>
        <v>0</v>
      </c>
      <c r="H82" s="19">
        <f ca="1">SUMPRODUCT(ReactionRateK4!$F104:$V104*OFFSET(ReactionStoich!$E$5:$U$5,H$2,0))*(TimeStep)*'Composition Moles'!$C94</f>
        <v>8.0989483397139059E-2</v>
      </c>
      <c r="I82" s="19">
        <f ca="1">SUMPRODUCT(ReactionRateK4!$F104:$V104*OFFSET(ReactionStoich!$E$5:$U$5,I$2,0))*(TimeStep)*'Composition Moles'!$C94</f>
        <v>8.1628917772325765E-4</v>
      </c>
      <c r="J82" s="19">
        <f ca="1">SUMPRODUCT(ReactionRateK4!$F104:$V104*OFFSET(ReactionStoich!$E$5:$U$5,J$2,0))*(TimeStep)*'Composition Moles'!$C94</f>
        <v>0</v>
      </c>
      <c r="K82" s="19">
        <f ca="1">SUMPRODUCT(ReactionRateK4!$F104:$V104*OFFSET(ReactionStoich!$E$5:$U$5,K$2,0))*(TimeStep)*'Composition Moles'!$C94</f>
        <v>0</v>
      </c>
      <c r="L82" s="19">
        <f ca="1">SUMPRODUCT(ReactionRateK4!$F104:$V104*OFFSET(ReactionStoich!$E$5:$U$5,L$2,0))*(TimeStep)*'Composition Moles'!$C94</f>
        <v>0</v>
      </c>
      <c r="M82" s="19">
        <f ca="1">SUMPRODUCT(ReactionRateK4!$F104:$V104*OFFSET(ReactionStoich!$E$5:$U$5,M$2,0))*(TimeStep)*'Composition Moles'!$C94</f>
        <v>0</v>
      </c>
      <c r="N82" s="19">
        <f ca="1">SUMPRODUCT(ReactionRateK4!$F104:$V104*OFFSET(ReactionStoich!$E$5:$U$5,N$2,0))*(TimeStep)*'Composition Moles'!$C94</f>
        <v>0</v>
      </c>
      <c r="O82" s="19">
        <f ca="1">SUMPRODUCT(ReactionRateK4!$F104:$V104*OFFSET(ReactionStoich!$E$5:$U$5,O$2,0))*(TimeStep)*'Composition Moles'!$C94</f>
        <v>0</v>
      </c>
      <c r="P82" s="19">
        <f ca="1">SUMPRODUCT(ReactionRateK4!$F104:$V104*OFFSET(ReactionStoich!$E$5:$U$5,P$2,0))*(TimeStep)*'Composition Moles'!$C94</f>
        <v>0</v>
      </c>
      <c r="Q82" s="19">
        <f ca="1">SUMPRODUCT(ReactionRateK4!$F104:$V104*OFFSET(ReactionStoich!$E$5:$U$5,Q$2,0))*(TimeStep)*'Composition Moles'!$C94</f>
        <v>0</v>
      </c>
      <c r="R82" s="19">
        <f ca="1">SUMPRODUCT(ReactionRateK4!$F104:$V104*OFFSET(ReactionStoich!$E$5:$U$5,R$2,0))*(TimeStep)*'Composition Moles'!$C94</f>
        <v>0</v>
      </c>
      <c r="S82" s="19">
        <f ca="1">SUMPRODUCT(ReactionRateK4!$F104:$V104*OFFSET(ReactionStoich!$E$5:$U$5,S$2,0))*(TimeStep)*'Composition Moles'!$C94</f>
        <v>3.2665152427779742</v>
      </c>
      <c r="T82" s="19">
        <f ca="1">SUMPRODUCT(ReactionRateK4!$F104:$V104*OFFSET(ReactionStoich!$E$5:$U$5,T$2,0))*(TimeStep)*'Composition Moles'!$C94</f>
        <v>0</v>
      </c>
      <c r="U82" s="19">
        <f ca="1">SUMPRODUCT(ReactionRateK4!$F104:$V104*OFFSET(ReactionStoich!$E$5:$U$5,U$2,0))*(TimeStep)*'Composition Moles'!$C94</f>
        <v>0</v>
      </c>
      <c r="V82" s="19">
        <f ca="1">SUMPRODUCT(ReactionRateK4!$F104:$V104*OFFSET(ReactionStoich!$E$5:$U$5,V$2,0))*(TimeStep)*'Composition Moles'!$C94</f>
        <v>0</v>
      </c>
      <c r="W82" s="19">
        <f ca="1">SUMPRODUCT(ReactionRateK4!$F104:$V104*OFFSET(ReactionStoich!$E$5:$U$5,W$2,0))*(TimeStep)*'Composition Moles'!$C94</f>
        <v>0</v>
      </c>
      <c r="X82" s="19">
        <f ca="1">SUMPRODUCT(ReactionRateK4!$F104:$V104*OFFSET(ReactionStoich!$E$5:$U$5,X$2,0))*(TimeStep)*'Composition Moles'!$C94</f>
        <v>0</v>
      </c>
      <c r="Y82" s="19">
        <f ca="1">SUMPRODUCT(ReactionRateK4!$F104:$V104*OFFSET(ReactionStoich!$E$5:$U$5,Y$2,0))*(TimeStep)*'Composition Moles'!$C94</f>
        <v>-7.7943006650540347</v>
      </c>
      <c r="Z82" s="19">
        <f ca="1">SUMPRODUCT(ReactionRateK4!$F104:$V104*OFFSET(ReactionStoich!$E$5:$U$5,Z$2,0))*(TimeStep)*'Composition Moles'!$C94</f>
        <v>0</v>
      </c>
      <c r="AA82" s="19">
        <f ca="1">SUMPRODUCT(ReactionRateK4!$F104:$V104*OFFSET(ReactionStoich!$E$5:$U$5,AA$2,0))*(TimeStep)*'Composition Moles'!$C94</f>
        <v>0</v>
      </c>
      <c r="AB82" s="19">
        <f ca="1">SUMPRODUCT(ReactionRateK4!$F104:$V104*OFFSET(ReactionStoich!$E$5:$U$5,AB$2,0))*(TimeStep)*'Composition Moles'!$C94</f>
        <v>0</v>
      </c>
      <c r="AC82" s="19">
        <f ca="1">SUMPRODUCT(ReactionRateK4!$F104:$V104*OFFSET(ReactionStoich!$E$5:$U$5,AC$2,0))*(TimeStep)*'Composition Moles'!$C94</f>
        <v>0</v>
      </c>
      <c r="AD82" s="19">
        <f ca="1">SUMPRODUCT(ReactionRateK4!$F104:$V104*OFFSET(ReactionStoich!$E$5:$U$5,AD$2,0))*(TimeStep)*'Composition Moles'!$C94</f>
        <v>0</v>
      </c>
      <c r="AE82" s="19">
        <f ca="1">SUMPRODUCT(ReactionRateK4!$F104:$V104*OFFSET(ReactionStoich!$E$5:$U$5,AE$2,0))*(TimeStep)*'Composition Moles'!$C94</f>
        <v>0</v>
      </c>
      <c r="AF82" s="19">
        <f ca="1">SUMPRODUCT(ReactionRateK4!$F104:$V104*OFFSET(ReactionStoich!$E$5:$U$5,AF$2,0))*(TimeStep)*'Composition Moles'!$C94</f>
        <v>0</v>
      </c>
      <c r="AG82" s="19">
        <f ca="1">SUMPRODUCT(ReactionRateK4!$F104:$V104*OFFSET(ReactionStoich!$E$5:$U$5,AG$2,0))*(TimeStep)*'Composition Moles'!$C94</f>
        <v>-1.8778143995271494E-2</v>
      </c>
      <c r="AH82" s="19">
        <f ca="1">SUMPRODUCT(ReactionRateK4!$F104:$V104*OFFSET(ReactionStoich!$E$5:$U$5,AH$2,0))*(TimeStep)*'Composition Moles'!$C94</f>
        <v>-0.74676525590602028</v>
      </c>
      <c r="AI82" s="19">
        <f ca="1">SUMPRODUCT(ReactionRateK4!$F104:$V104*OFFSET(ReactionStoich!$E$5:$U$5,AI$2,0))*(TimeStep)*'Composition Moles'!$C94</f>
        <v>5.3993130236121996</v>
      </c>
      <c r="AJ82" s="19">
        <f ca="1">SUMPRODUCT(ReactionRateK4!$F104:$V104*OFFSET(ReactionStoich!$E$5:$U$5,AJ$2,0))*(TimeStep)*'Composition Moles'!$C94</f>
        <v>1.319713812390686</v>
      </c>
      <c r="AK82" s="19">
        <f ca="1">SUMPRODUCT(ReactionRateK4!$F104:$V104*OFFSET(ReactionStoich!$E$5:$U$5,AK$2,0))*(TimeStep)*'Composition Moles'!$C94</f>
        <v>0</v>
      </c>
      <c r="AL82" s="19">
        <f ca="1">SUMPRODUCT(ReactionRateK4!$F104:$V104*OFFSET(ReactionStoich!$E$5:$U$5,AL$2,0))*(TimeStep)*'Composition Moles'!$C94</f>
        <v>0</v>
      </c>
      <c r="AM82" s="19">
        <f ca="1">SUMPRODUCT(ReactionRateK4!$F104:$V104*OFFSET(ReactionStoich!$E$5:$U$5,AM$2,0))*(TimeStep)*'Composition Moles'!$C94</f>
        <v>0</v>
      </c>
      <c r="AN82" s="19">
        <f ca="1">SUMPRODUCT(ReactionRateK4!$F104:$V104*OFFSET(ReactionStoich!$E$5:$U$5,AN$2,0))*(TimeStep)*'Composition Moles'!$C94</f>
        <v>0</v>
      </c>
      <c r="AO82" s="19">
        <f ca="1">SUMPRODUCT(ReactionRateK4!$F104:$V104*OFFSET(ReactionStoich!$E$5:$U$5,AO$2,0))*(TimeStep)*'Composition Moles'!$C94</f>
        <v>-8.1628917772325765E-4</v>
      </c>
      <c r="AP82" s="19">
        <f ca="1">SUMPRODUCT(ReactionRateK4!$F104:$V104*OFFSET(ReactionStoich!$E$5:$U$5,AP$2,0))*(TimeStep)*'Composition Moles'!$C94</f>
        <v>-8.2071109980176138E-2</v>
      </c>
      <c r="AQ82" s="19">
        <f ca="1">SUMPRODUCT(ReactionRateK4!$F104:$V104*OFFSET(ReactionStoich!$E$5:$U$5,AQ$2,0))*(TimeStep)*'Composition Moles'!$C94</f>
        <v>0</v>
      </c>
      <c r="AR82" s="19">
        <f ca="1">SUMPRODUCT(ReactionRateK4!$F104:$V104*OFFSET(ReactionStoich!$E$5:$U$5,AR$2,0))*(TimeStep)*'Composition Moles'!$C94</f>
        <v>0</v>
      </c>
      <c r="AS82" s="19">
        <f ca="1">SUMPRODUCT(ReactionRateK4!$F104:$V104*OFFSET(ReactionStoich!$E$5:$U$5,AS$2,0))*(TimeStep)*'Composition Moles'!$C94</f>
        <v>-0.44760353822254473</v>
      </c>
      <c r="AT82" s="19">
        <f ca="1">SUMPRODUCT(ReactionRateK4!$F104:$V104*OFFSET(ReactionStoich!$E$5:$U$5,AT$2,0))*(TimeStep)*'Composition Moles'!$C94</f>
        <v>-0.44760353822254473</v>
      </c>
      <c r="AU82" s="19">
        <f ca="1">SUMPRODUCT(ReactionRateK4!$F104:$V104*OFFSET(ReactionStoich!$E$5:$U$5,AU$2,0))*(TimeStep)*'Composition Moles'!$C94</f>
        <v>-0.44760353822254473</v>
      </c>
      <c r="AV82" s="19">
        <f ca="1">SUMPRODUCT(ReactionRateK4!$F104:$V104*OFFSET(ReactionStoich!$E$5:$U$5,AV$2,0))*(TimeStep)*'Composition Moles'!$C94</f>
        <v>0</v>
      </c>
      <c r="AW82" s="19">
        <f ca="1">SUMPRODUCT(ReactionRateK4!$F104:$V104*OFFSET(ReactionStoich!$E$5:$U$5,AW$2,0))*(TimeStep)*'Composition Moles'!$C94</f>
        <v>0</v>
      </c>
      <c r="AX82" s="19">
        <f ca="1">SUMPRODUCT(ReactionRateK4!$F104:$V104*OFFSET(ReactionStoich!$E$5:$U$5,AX$2,0))*(TimeStep)*'Composition Moles'!$C94</f>
        <v>0</v>
      </c>
      <c r="AY82" s="19">
        <f ca="1">SUMPRODUCT(ReactionRateK4!$F104:$V104*OFFSET(ReactionStoich!$E$5:$U$5,AY$2,0))*(TimeStep)*'Composition Moles'!$C94</f>
        <v>0</v>
      </c>
      <c r="AZ82" s="19">
        <f ca="1">SUMPRODUCT(ReactionRateK4!$F104:$V104*OFFSET(ReactionStoich!$E$5:$U$5,AZ$2,0))*(TimeStep)*'Composition Moles'!$C94</f>
        <v>0</v>
      </c>
      <c r="BA82" s="19">
        <f ca="1">SUMPRODUCT(ReactionRateK4!$F104:$V104*OFFSET(ReactionStoich!$E$5:$U$5,BA$2,0))*(TimeStep)*'Composition Moles'!$C94</f>
        <v>0</v>
      </c>
      <c r="BB82" s="19">
        <f ca="1">SUMPRODUCT(ReactionRateK4!$F104:$V104*OFFSET(ReactionStoich!$E$5:$U$5,BB$2,0))*(TimeStep)*'Composition Moles'!$C94</f>
        <v>0</v>
      </c>
      <c r="BC82" s="19">
        <f ca="1">SUMPRODUCT(ReactionRateK4!$F104:$V104*OFFSET(ReactionStoich!$E$5:$U$5,BC$2,0))*(TimeStep)*'Composition Moles'!$C94</f>
        <v>0</v>
      </c>
      <c r="BD82" s="19">
        <f ca="1">SUMPRODUCT(ReactionRateK4!$F104:$V104*OFFSET(ReactionStoich!$E$5:$U$5,BD$2,0))*(TimeStep)*'Composition Moles'!$C94</f>
        <v>0</v>
      </c>
      <c r="BE82" s="19">
        <f ca="1">SUMPRODUCT(ReactionRateK4!$F104:$V104*OFFSET(ReactionStoich!$E$5:$U$5,BE$2,0))*(TimeStep)*'Composition Moles'!$C94</f>
        <v>0</v>
      </c>
      <c r="BF82" s="19">
        <f ca="1">SUMPRODUCT(ReactionRateK4!$F104:$V104*OFFSET(ReactionStoich!$E$5:$U$5,BF$2,0))*(TimeStep)*'Composition Moles'!$C94</f>
        <v>0</v>
      </c>
      <c r="BG82" s="19">
        <f ca="1">SUMPRODUCT(ReactionRateK4!$F104:$V104*OFFSET(ReactionStoich!$E$5:$U$5,BG$2,0))*(TimeStep)*'Composition Moles'!$C94</f>
        <v>0</v>
      </c>
      <c r="BH82" s="19">
        <f ca="1">SUMPRODUCT(ReactionRateK4!$F104:$V104*OFFSET(ReactionStoich!$E$5:$U$5,BH$2,0))*(TimeStep)*'Composition Moles'!$C94</f>
        <v>0</v>
      </c>
      <c r="BI82" s="19">
        <f ca="1">SUMPRODUCT(ReactionRateK4!$F104:$V104*OFFSET(ReactionStoich!$E$5:$U$5,BI$2,0))*(TimeStep)*'Composition Moles'!$C94</f>
        <v>0</v>
      </c>
      <c r="BJ82" s="19">
        <f ca="1">SUMPRODUCT(ReactionRateK4!$F104:$V104*OFFSET(ReactionStoich!$E$5:$U$5,BJ$2,0))*(TimeStep)*'Composition Moles'!$C94</f>
        <v>0</v>
      </c>
      <c r="BK82" s="19">
        <f ca="1">SUMPRODUCT(ReactionRateK4!$F104:$V104*OFFSET(ReactionStoich!$E$5:$U$5,BK$2,0))*(TimeStep)*'Composition Moles'!$C94</f>
        <v>0</v>
      </c>
      <c r="BL82" s="19">
        <f ca="1">SUMPRODUCT(ReactionRateK4!$F104:$V104*OFFSET(ReactionStoich!$E$5:$U$5,BL$2,0))*(TimeStep)*'Composition Moles'!$C94</f>
        <v>0</v>
      </c>
      <c r="BM82" s="19">
        <f ca="1">SUMPRODUCT(ReactionRateK4!$F104:$V104*OFFSET(ReactionStoich!$E$5:$U$5,BM$2,0))*(TimeStep)*'Composition Moles'!$C94</f>
        <v>0</v>
      </c>
      <c r="BN82" s="19">
        <f ca="1">SUMPRODUCT(ReactionRateK4!$F104:$V104*OFFSET(ReactionStoich!$E$5:$U$5,BN$2,0))*(TimeStep)*'Composition Moles'!$C94</f>
        <v>0</v>
      </c>
      <c r="BO82" s="19">
        <f ca="1">SUMPRODUCT(ReactionRateK4!$F104:$V104*OFFSET(ReactionStoich!$E$5:$U$5,BO$2,0))*(TimeStep)*'Composition Moles'!$C94</f>
        <v>0</v>
      </c>
      <c r="BP82" s="19">
        <f ca="1">SUMPRODUCT(ReactionRateK4!$F104:$V104*OFFSET(ReactionStoich!$E$5:$U$5,BP$2,0))*(TimeStep)*'Composition Moles'!$C94</f>
        <v>0</v>
      </c>
      <c r="BQ82" s="19">
        <f ca="1">SUMPRODUCT(ReactionRateK4!$F104:$V104*OFFSET(ReactionStoich!$E$5:$U$5,BQ$2,0))*(TimeStep)*'Composition Moles'!$C94</f>
        <v>0</v>
      </c>
      <c r="BR82" s="19">
        <f ca="1">SUMPRODUCT(ReactionRateK4!$F104:$V104*OFFSET(ReactionStoich!$E$5:$U$5,BR$2,0))*(TimeStep)*'Composition Moles'!$C94</f>
        <v>0</v>
      </c>
      <c r="BS82" s="19">
        <f ca="1">SUMPRODUCT(ReactionRateK4!$F104:$V104*OFFSET(ReactionStoich!$E$5:$U$5,BS$2,0))*(TimeStep)*'Composition Moles'!$C94</f>
        <v>0</v>
      </c>
      <c r="BT82" s="19">
        <f ca="1">SUMPRODUCT(ReactionRateK4!$F104:$V104*OFFSET(ReactionStoich!$E$5:$U$5,BT$2,0))*(TimeStep)*'Composition Moles'!$C94</f>
        <v>0</v>
      </c>
      <c r="BU82" s="19">
        <f ca="1">SUMPRODUCT(ReactionRateK4!$F104:$V104*OFFSET(ReactionStoich!$E$5:$U$5,BU$2,0))*(TimeStep)*'Composition Moles'!$C94</f>
        <v>0</v>
      </c>
      <c r="BV82" s="19">
        <f ca="1">SUMPRODUCT(ReactionRateK4!$F104:$V104*OFFSET(ReactionStoich!$E$5:$U$5,BV$2,0))*(TimeStep)*'Composition Moles'!$C94</f>
        <v>0</v>
      </c>
      <c r="BW82" s="19">
        <f ca="1">SUMPRODUCT(ReactionRateK4!$F104:$V104*OFFSET(ReactionStoich!$E$5:$U$5,BW$2,0))*(TimeStep)*'Composition Moles'!$C94</f>
        <v>0</v>
      </c>
    </row>
    <row r="83" spans="1:75">
      <c r="A83">
        <f>ReactionRateK1!A105</f>
        <v>3.649999999999995</v>
      </c>
      <c r="B83" s="20">
        <f t="shared" ca="1" si="7"/>
        <v>-3578.3950629600031</v>
      </c>
      <c r="C83" s="20">
        <f ca="1">'Composition Moles'!BZ95</f>
        <v>144252.67083828323</v>
      </c>
      <c r="D83" s="26">
        <f t="shared" ca="1" si="8"/>
        <v>2.4806438883697483E-2</v>
      </c>
      <c r="F83" s="19">
        <f ca="1">SUMPRODUCT(ReactionRateK4!$F105:$V105*OFFSET(ReactionStoich!$E$5:$U$5,F$2,0))*(TimeStep)*'Composition Moles'!$C95</f>
        <v>-7.6503489457664442E-2</v>
      </c>
      <c r="G83" s="19">
        <f ca="1">SUMPRODUCT(ReactionRateK4!$F105:$V105*OFFSET(ReactionStoich!$E$5:$U$5,G$2,0))*(TimeStep)*'Composition Moles'!$C95</f>
        <v>0</v>
      </c>
      <c r="H83" s="19">
        <f ca="1">SUMPRODUCT(ReactionRateK4!$F105:$V105*OFFSET(ReactionStoich!$E$5:$U$5,H$2,0))*(TimeStep)*'Composition Moles'!$C95</f>
        <v>7.5762603374636847E-2</v>
      </c>
      <c r="I83" s="19">
        <f ca="1">SUMPRODUCT(ReactionRateK4!$F105:$V105*OFFSET(ReactionStoich!$E$5:$U$5,I$2,0))*(TimeStep)*'Composition Moles'!$C95</f>
        <v>7.4088608302760579E-4</v>
      </c>
      <c r="J83" s="19">
        <f ca="1">SUMPRODUCT(ReactionRateK4!$F105:$V105*OFFSET(ReactionStoich!$E$5:$U$5,J$2,0))*(TimeStep)*'Composition Moles'!$C95</f>
        <v>0</v>
      </c>
      <c r="K83" s="19">
        <f ca="1">SUMPRODUCT(ReactionRateK4!$F105:$V105*OFFSET(ReactionStoich!$E$5:$U$5,K$2,0))*(TimeStep)*'Composition Moles'!$C95</f>
        <v>0</v>
      </c>
      <c r="L83" s="19">
        <f ca="1">SUMPRODUCT(ReactionRateK4!$F105:$V105*OFFSET(ReactionStoich!$E$5:$U$5,L$2,0))*(TimeStep)*'Composition Moles'!$C95</f>
        <v>0</v>
      </c>
      <c r="M83" s="19">
        <f ca="1">SUMPRODUCT(ReactionRateK4!$F105:$V105*OFFSET(ReactionStoich!$E$5:$U$5,M$2,0))*(TimeStep)*'Composition Moles'!$C95</f>
        <v>0</v>
      </c>
      <c r="N83" s="19">
        <f ca="1">SUMPRODUCT(ReactionRateK4!$F105:$V105*OFFSET(ReactionStoich!$E$5:$U$5,N$2,0))*(TimeStep)*'Composition Moles'!$C95</f>
        <v>0</v>
      </c>
      <c r="O83" s="19">
        <f ca="1">SUMPRODUCT(ReactionRateK4!$F105:$V105*OFFSET(ReactionStoich!$E$5:$U$5,O$2,0))*(TimeStep)*'Composition Moles'!$C95</f>
        <v>0</v>
      </c>
      <c r="P83" s="19">
        <f ca="1">SUMPRODUCT(ReactionRateK4!$F105:$V105*OFFSET(ReactionStoich!$E$5:$U$5,P$2,0))*(TimeStep)*'Composition Moles'!$C95</f>
        <v>0</v>
      </c>
      <c r="Q83" s="19">
        <f ca="1">SUMPRODUCT(ReactionRateK4!$F105:$V105*OFFSET(ReactionStoich!$E$5:$U$5,Q$2,0))*(TimeStep)*'Composition Moles'!$C95</f>
        <v>0</v>
      </c>
      <c r="R83" s="19">
        <f ca="1">SUMPRODUCT(ReactionRateK4!$F105:$V105*OFFSET(ReactionStoich!$E$5:$U$5,R$2,0))*(TimeStep)*'Composition Moles'!$C95</f>
        <v>0</v>
      </c>
      <c r="S83" s="19">
        <f ca="1">SUMPRODUCT(ReactionRateK4!$F105:$V105*OFFSET(ReactionStoich!$E$5:$U$5,S$2,0))*(TimeStep)*'Composition Moles'!$C95</f>
        <v>3.1935605242366787</v>
      </c>
      <c r="T83" s="19">
        <f ca="1">SUMPRODUCT(ReactionRateK4!$F105:$V105*OFFSET(ReactionStoich!$E$5:$U$5,T$2,0))*(TimeStep)*'Composition Moles'!$C95</f>
        <v>0</v>
      </c>
      <c r="U83" s="19">
        <f ca="1">SUMPRODUCT(ReactionRateK4!$F105:$V105*OFFSET(ReactionStoich!$E$5:$U$5,U$2,0))*(TimeStep)*'Composition Moles'!$C95</f>
        <v>0</v>
      </c>
      <c r="V83" s="19">
        <f ca="1">SUMPRODUCT(ReactionRateK4!$F105:$V105*OFFSET(ReactionStoich!$E$5:$U$5,V$2,0))*(TimeStep)*'Composition Moles'!$C95</f>
        <v>0</v>
      </c>
      <c r="W83" s="19">
        <f ca="1">SUMPRODUCT(ReactionRateK4!$F105:$V105*OFFSET(ReactionStoich!$E$5:$U$5,W$2,0))*(TimeStep)*'Composition Moles'!$C95</f>
        <v>0</v>
      </c>
      <c r="X83" s="19">
        <f ca="1">SUMPRODUCT(ReactionRateK4!$F105:$V105*OFFSET(ReactionStoich!$E$5:$U$5,X$2,0))*(TimeStep)*'Composition Moles'!$C95</f>
        <v>0</v>
      </c>
      <c r="Y83" s="19">
        <f ca="1">SUMPRODUCT(ReactionRateK4!$F105:$V105*OFFSET(ReactionStoich!$E$5:$U$5,Y$2,0))*(TimeStep)*'Composition Moles'!$C95</f>
        <v>-7.6315525066229783</v>
      </c>
      <c r="Z83" s="19">
        <f ca="1">SUMPRODUCT(ReactionRateK4!$F105:$V105*OFFSET(ReactionStoich!$E$5:$U$5,Z$2,0))*(TimeStep)*'Composition Moles'!$C95</f>
        <v>0</v>
      </c>
      <c r="AA83" s="19">
        <f ca="1">SUMPRODUCT(ReactionRateK4!$F105:$V105*OFFSET(ReactionStoich!$E$5:$U$5,AA$2,0))*(TimeStep)*'Composition Moles'!$C95</f>
        <v>0</v>
      </c>
      <c r="AB83" s="19">
        <f ca="1">SUMPRODUCT(ReactionRateK4!$F105:$V105*OFFSET(ReactionStoich!$E$5:$U$5,AB$2,0))*(TimeStep)*'Composition Moles'!$C95</f>
        <v>0</v>
      </c>
      <c r="AC83" s="19">
        <f ca="1">SUMPRODUCT(ReactionRateK4!$F105:$V105*OFFSET(ReactionStoich!$E$5:$U$5,AC$2,0))*(TimeStep)*'Composition Moles'!$C95</f>
        <v>0</v>
      </c>
      <c r="AD83" s="19">
        <f ca="1">SUMPRODUCT(ReactionRateK4!$F105:$V105*OFFSET(ReactionStoich!$E$5:$U$5,AD$2,0))*(TimeStep)*'Composition Moles'!$C95</f>
        <v>0</v>
      </c>
      <c r="AE83" s="19">
        <f ca="1">SUMPRODUCT(ReactionRateK4!$F105:$V105*OFFSET(ReactionStoich!$E$5:$U$5,AE$2,0))*(TimeStep)*'Composition Moles'!$C95</f>
        <v>0</v>
      </c>
      <c r="AF83" s="19">
        <f ca="1">SUMPRODUCT(ReactionRateK4!$F105:$V105*OFFSET(ReactionStoich!$E$5:$U$5,AF$2,0))*(TimeStep)*'Composition Moles'!$C95</f>
        <v>0</v>
      </c>
      <c r="AG83" s="19">
        <f ca="1">SUMPRODUCT(ReactionRateK4!$F105:$V105*OFFSET(ReactionStoich!$E$5:$U$5,AG$2,0))*(TimeStep)*'Composition Moles'!$C95</f>
        <v>-1.8155224244985023E-2</v>
      </c>
      <c r="AH83" s="19">
        <f ca="1">SUMPRODUCT(ReactionRateK4!$F105:$V105*OFFSET(ReactionStoich!$E$5:$U$5,AH$2,0))*(TimeStep)*'Composition Moles'!$C95</f>
        <v>-0.79018996984520484</v>
      </c>
      <c r="AI83" s="19">
        <f ca="1">SUMPRODUCT(ReactionRateK4!$F105:$V105*OFFSET(ReactionStoich!$E$5:$U$5,AI$2,0))*(TimeStep)*'Composition Moles'!$C95</f>
        <v>5.3536888748145168</v>
      </c>
      <c r="AJ83" s="19">
        <f ca="1">SUMPRODUCT(ReactionRateK4!$F105:$V105*OFFSET(ReactionStoich!$E$5:$U$5,AJ$2,0))*(TimeStep)*'Composition Moles'!$C95</f>
        <v>1.2908276248099482</v>
      </c>
      <c r="AK83" s="19">
        <f ca="1">SUMPRODUCT(ReactionRateK4!$F105:$V105*OFFSET(ReactionStoich!$E$5:$U$5,AK$2,0))*(TimeStep)*'Composition Moles'!$C95</f>
        <v>0</v>
      </c>
      <c r="AL83" s="19">
        <f ca="1">SUMPRODUCT(ReactionRateK4!$F105:$V105*OFFSET(ReactionStoich!$E$5:$U$5,AL$2,0))*(TimeStep)*'Composition Moles'!$C95</f>
        <v>0</v>
      </c>
      <c r="AM83" s="19">
        <f ca="1">SUMPRODUCT(ReactionRateK4!$F105:$V105*OFFSET(ReactionStoich!$E$5:$U$5,AM$2,0))*(TimeStep)*'Composition Moles'!$C95</f>
        <v>0</v>
      </c>
      <c r="AN83" s="19">
        <f ca="1">SUMPRODUCT(ReactionRateK4!$F105:$V105*OFFSET(ReactionStoich!$E$5:$U$5,AN$2,0))*(TimeStep)*'Composition Moles'!$C95</f>
        <v>0</v>
      </c>
      <c r="AO83" s="19">
        <f ca="1">SUMPRODUCT(ReactionRateK4!$F105:$V105*OFFSET(ReactionStoich!$E$5:$U$5,AO$2,0))*(TimeStep)*'Composition Moles'!$C95</f>
        <v>-7.4088608302760579E-4</v>
      </c>
      <c r="AP83" s="19">
        <f ca="1">SUMPRODUCT(ReactionRateK4!$F105:$V105*OFFSET(ReactionStoich!$E$5:$U$5,AP$2,0))*(TimeStep)*'Composition Moles'!$C95</f>
        <v>-7.677581845760173E-2</v>
      </c>
      <c r="AQ83" s="19">
        <f ca="1">SUMPRODUCT(ReactionRateK4!$F105:$V105*OFFSET(ReactionStoich!$E$5:$U$5,AQ$2,0))*(TimeStep)*'Composition Moles'!$C95</f>
        <v>0</v>
      </c>
      <c r="AR83" s="19">
        <f ca="1">SUMPRODUCT(ReactionRateK4!$F105:$V105*OFFSET(ReactionStoich!$E$5:$U$5,AR$2,0))*(TimeStep)*'Composition Moles'!$C95</f>
        <v>0</v>
      </c>
      <c r="AS83" s="19">
        <f ca="1">SUMPRODUCT(ReactionRateK4!$F105:$V105*OFFSET(ReactionStoich!$E$5:$U$5,AS$2,0))*(TimeStep)*'Composition Moles'!$C95</f>
        <v>-0.44022087286911576</v>
      </c>
      <c r="AT83" s="19">
        <f ca="1">SUMPRODUCT(ReactionRateK4!$F105:$V105*OFFSET(ReactionStoich!$E$5:$U$5,AT$2,0))*(TimeStep)*'Composition Moles'!$C95</f>
        <v>-0.44022087286911576</v>
      </c>
      <c r="AU83" s="19">
        <f ca="1">SUMPRODUCT(ReactionRateK4!$F105:$V105*OFFSET(ReactionStoich!$E$5:$U$5,AU$2,0))*(TimeStep)*'Composition Moles'!$C95</f>
        <v>-0.44022087286911576</v>
      </c>
      <c r="AV83" s="19">
        <f ca="1">SUMPRODUCT(ReactionRateK4!$F105:$V105*OFFSET(ReactionStoich!$E$5:$U$5,AV$2,0))*(TimeStep)*'Composition Moles'!$C95</f>
        <v>0</v>
      </c>
      <c r="AW83" s="19">
        <f ca="1">SUMPRODUCT(ReactionRateK4!$F105:$V105*OFFSET(ReactionStoich!$E$5:$U$5,AW$2,0))*(TimeStep)*'Composition Moles'!$C95</f>
        <v>0</v>
      </c>
      <c r="AX83" s="19">
        <f ca="1">SUMPRODUCT(ReactionRateK4!$F105:$V105*OFFSET(ReactionStoich!$E$5:$U$5,AX$2,0))*(TimeStep)*'Composition Moles'!$C95</f>
        <v>0</v>
      </c>
      <c r="AY83" s="19">
        <f ca="1">SUMPRODUCT(ReactionRateK4!$F105:$V105*OFFSET(ReactionStoich!$E$5:$U$5,AY$2,0))*(TimeStep)*'Composition Moles'!$C95</f>
        <v>0</v>
      </c>
      <c r="AZ83" s="19">
        <f ca="1">SUMPRODUCT(ReactionRateK4!$F105:$V105*OFFSET(ReactionStoich!$E$5:$U$5,AZ$2,0))*(TimeStep)*'Composition Moles'!$C95</f>
        <v>0</v>
      </c>
      <c r="BA83" s="19">
        <f ca="1">SUMPRODUCT(ReactionRateK4!$F105:$V105*OFFSET(ReactionStoich!$E$5:$U$5,BA$2,0))*(TimeStep)*'Composition Moles'!$C95</f>
        <v>0</v>
      </c>
      <c r="BB83" s="19">
        <f ca="1">SUMPRODUCT(ReactionRateK4!$F105:$V105*OFFSET(ReactionStoich!$E$5:$U$5,BB$2,0))*(TimeStep)*'Composition Moles'!$C95</f>
        <v>0</v>
      </c>
      <c r="BC83" s="19">
        <f ca="1">SUMPRODUCT(ReactionRateK4!$F105:$V105*OFFSET(ReactionStoich!$E$5:$U$5,BC$2,0))*(TimeStep)*'Composition Moles'!$C95</f>
        <v>0</v>
      </c>
      <c r="BD83" s="19">
        <f ca="1">SUMPRODUCT(ReactionRateK4!$F105:$V105*OFFSET(ReactionStoich!$E$5:$U$5,BD$2,0))*(TimeStep)*'Composition Moles'!$C95</f>
        <v>0</v>
      </c>
      <c r="BE83" s="19">
        <f ca="1">SUMPRODUCT(ReactionRateK4!$F105:$V105*OFFSET(ReactionStoich!$E$5:$U$5,BE$2,0))*(TimeStep)*'Composition Moles'!$C95</f>
        <v>0</v>
      </c>
      <c r="BF83" s="19">
        <f ca="1">SUMPRODUCT(ReactionRateK4!$F105:$V105*OFFSET(ReactionStoich!$E$5:$U$5,BF$2,0))*(TimeStep)*'Composition Moles'!$C95</f>
        <v>0</v>
      </c>
      <c r="BG83" s="19">
        <f ca="1">SUMPRODUCT(ReactionRateK4!$F105:$V105*OFFSET(ReactionStoich!$E$5:$U$5,BG$2,0))*(TimeStep)*'Composition Moles'!$C95</f>
        <v>0</v>
      </c>
      <c r="BH83" s="19">
        <f ca="1">SUMPRODUCT(ReactionRateK4!$F105:$V105*OFFSET(ReactionStoich!$E$5:$U$5,BH$2,0))*(TimeStep)*'Composition Moles'!$C95</f>
        <v>0</v>
      </c>
      <c r="BI83" s="19">
        <f ca="1">SUMPRODUCT(ReactionRateK4!$F105:$V105*OFFSET(ReactionStoich!$E$5:$U$5,BI$2,0))*(TimeStep)*'Composition Moles'!$C95</f>
        <v>0</v>
      </c>
      <c r="BJ83" s="19">
        <f ca="1">SUMPRODUCT(ReactionRateK4!$F105:$V105*OFFSET(ReactionStoich!$E$5:$U$5,BJ$2,0))*(TimeStep)*'Composition Moles'!$C95</f>
        <v>0</v>
      </c>
      <c r="BK83" s="19">
        <f ca="1">SUMPRODUCT(ReactionRateK4!$F105:$V105*OFFSET(ReactionStoich!$E$5:$U$5,BK$2,0))*(TimeStep)*'Composition Moles'!$C95</f>
        <v>0</v>
      </c>
      <c r="BL83" s="19">
        <f ca="1">SUMPRODUCT(ReactionRateK4!$F105:$V105*OFFSET(ReactionStoich!$E$5:$U$5,BL$2,0))*(TimeStep)*'Composition Moles'!$C95</f>
        <v>0</v>
      </c>
      <c r="BM83" s="19">
        <f ca="1">SUMPRODUCT(ReactionRateK4!$F105:$V105*OFFSET(ReactionStoich!$E$5:$U$5,BM$2,0))*(TimeStep)*'Composition Moles'!$C95</f>
        <v>0</v>
      </c>
      <c r="BN83" s="19">
        <f ca="1">SUMPRODUCT(ReactionRateK4!$F105:$V105*OFFSET(ReactionStoich!$E$5:$U$5,BN$2,0))*(TimeStep)*'Composition Moles'!$C95</f>
        <v>0</v>
      </c>
      <c r="BO83" s="19">
        <f ca="1">SUMPRODUCT(ReactionRateK4!$F105:$V105*OFFSET(ReactionStoich!$E$5:$U$5,BO$2,0))*(TimeStep)*'Composition Moles'!$C95</f>
        <v>0</v>
      </c>
      <c r="BP83" s="19">
        <f ca="1">SUMPRODUCT(ReactionRateK4!$F105:$V105*OFFSET(ReactionStoich!$E$5:$U$5,BP$2,0))*(TimeStep)*'Composition Moles'!$C95</f>
        <v>0</v>
      </c>
      <c r="BQ83" s="19">
        <f ca="1">SUMPRODUCT(ReactionRateK4!$F105:$V105*OFFSET(ReactionStoich!$E$5:$U$5,BQ$2,0))*(TimeStep)*'Composition Moles'!$C95</f>
        <v>0</v>
      </c>
      <c r="BR83" s="19">
        <f ca="1">SUMPRODUCT(ReactionRateK4!$F105:$V105*OFFSET(ReactionStoich!$E$5:$U$5,BR$2,0))*(TimeStep)*'Composition Moles'!$C95</f>
        <v>0</v>
      </c>
      <c r="BS83" s="19">
        <f ca="1">SUMPRODUCT(ReactionRateK4!$F105:$V105*OFFSET(ReactionStoich!$E$5:$U$5,BS$2,0))*(TimeStep)*'Composition Moles'!$C95</f>
        <v>0</v>
      </c>
      <c r="BT83" s="19">
        <f ca="1">SUMPRODUCT(ReactionRateK4!$F105:$V105*OFFSET(ReactionStoich!$E$5:$U$5,BT$2,0))*(TimeStep)*'Composition Moles'!$C95</f>
        <v>0</v>
      </c>
      <c r="BU83" s="19">
        <f ca="1">SUMPRODUCT(ReactionRateK4!$F105:$V105*OFFSET(ReactionStoich!$E$5:$U$5,BU$2,0))*(TimeStep)*'Composition Moles'!$C95</f>
        <v>0</v>
      </c>
      <c r="BV83" s="19">
        <f ca="1">SUMPRODUCT(ReactionRateK4!$F105:$V105*OFFSET(ReactionStoich!$E$5:$U$5,BV$2,0))*(TimeStep)*'Composition Moles'!$C95</f>
        <v>0</v>
      </c>
      <c r="BW83" s="19">
        <f ca="1">SUMPRODUCT(ReactionRateK4!$F105:$V105*OFFSET(ReactionStoich!$E$5:$U$5,BW$2,0))*(TimeStep)*'Composition Moles'!$C95</f>
        <v>0</v>
      </c>
    </row>
    <row r="84" spans="1:75">
      <c r="A84">
        <f>ReactionRateK1!A106</f>
        <v>3.6999999999999948</v>
      </c>
      <c r="B84" s="20">
        <f t="shared" ca="1" si="7"/>
        <v>-3448.2350246074147</v>
      </c>
      <c r="C84" s="20">
        <f ca="1">'Composition Moles'!BZ96</f>
        <v>144254.60959769649</v>
      </c>
      <c r="D84" s="26">
        <f t="shared" ca="1" si="8"/>
        <v>2.3903811699494404E-2</v>
      </c>
      <c r="F84" s="19">
        <f ca="1">SUMPRODUCT(ReactionRateK4!$F106:$V106*OFFSET(ReactionStoich!$E$5:$U$5,F$2,0))*(TimeStep)*'Composition Moles'!$C96</f>
        <v>-7.1548135567724588E-2</v>
      </c>
      <c r="G84" s="19">
        <f ca="1">SUMPRODUCT(ReactionRateK4!$F106:$V106*OFFSET(ReactionStoich!$E$5:$U$5,G$2,0))*(TimeStep)*'Composition Moles'!$C96</f>
        <v>0</v>
      </c>
      <c r="H84" s="19">
        <f ca="1">SUMPRODUCT(ReactionRateK4!$F106:$V106*OFFSET(ReactionStoich!$E$5:$U$5,H$2,0))*(TimeStep)*'Composition Moles'!$C96</f>
        <v>7.0875655573487323E-2</v>
      </c>
      <c r="I84" s="19">
        <f ca="1">SUMPRODUCT(ReactionRateK4!$F106:$V106*OFFSET(ReactionStoich!$E$5:$U$5,I$2,0))*(TimeStep)*'Composition Moles'!$C96</f>
        <v>6.7247999423725776E-4</v>
      </c>
      <c r="J84" s="19">
        <f ca="1">SUMPRODUCT(ReactionRateK4!$F106:$V106*OFFSET(ReactionStoich!$E$5:$U$5,J$2,0))*(TimeStep)*'Composition Moles'!$C96</f>
        <v>0</v>
      </c>
      <c r="K84" s="19">
        <f ca="1">SUMPRODUCT(ReactionRateK4!$F106:$V106*OFFSET(ReactionStoich!$E$5:$U$5,K$2,0))*(TimeStep)*'Composition Moles'!$C96</f>
        <v>0</v>
      </c>
      <c r="L84" s="19">
        <f ca="1">SUMPRODUCT(ReactionRateK4!$F106:$V106*OFFSET(ReactionStoich!$E$5:$U$5,L$2,0))*(TimeStep)*'Composition Moles'!$C96</f>
        <v>0</v>
      </c>
      <c r="M84" s="19">
        <f ca="1">SUMPRODUCT(ReactionRateK4!$F106:$V106*OFFSET(ReactionStoich!$E$5:$U$5,M$2,0))*(TimeStep)*'Composition Moles'!$C96</f>
        <v>0</v>
      </c>
      <c r="N84" s="19">
        <f ca="1">SUMPRODUCT(ReactionRateK4!$F106:$V106*OFFSET(ReactionStoich!$E$5:$U$5,N$2,0))*(TimeStep)*'Composition Moles'!$C96</f>
        <v>0</v>
      </c>
      <c r="O84" s="19">
        <f ca="1">SUMPRODUCT(ReactionRateK4!$F106:$V106*OFFSET(ReactionStoich!$E$5:$U$5,O$2,0))*(TimeStep)*'Composition Moles'!$C96</f>
        <v>0</v>
      </c>
      <c r="P84" s="19">
        <f ca="1">SUMPRODUCT(ReactionRateK4!$F106:$V106*OFFSET(ReactionStoich!$E$5:$U$5,P$2,0))*(TimeStep)*'Composition Moles'!$C96</f>
        <v>0</v>
      </c>
      <c r="Q84" s="19">
        <f ca="1">SUMPRODUCT(ReactionRateK4!$F106:$V106*OFFSET(ReactionStoich!$E$5:$U$5,Q$2,0))*(TimeStep)*'Composition Moles'!$C96</f>
        <v>0</v>
      </c>
      <c r="R84" s="19">
        <f ca="1">SUMPRODUCT(ReactionRateK4!$F106:$V106*OFFSET(ReactionStoich!$E$5:$U$5,R$2,0))*(TimeStep)*'Composition Moles'!$C96</f>
        <v>0</v>
      </c>
      <c r="S84" s="19">
        <f ca="1">SUMPRODUCT(ReactionRateK4!$F106:$V106*OFFSET(ReactionStoich!$E$5:$U$5,S$2,0))*(TimeStep)*'Composition Moles'!$C96</f>
        <v>3.1215991063958497</v>
      </c>
      <c r="T84" s="19">
        <f ca="1">SUMPRODUCT(ReactionRateK4!$F106:$V106*OFFSET(ReactionStoich!$E$5:$U$5,T$2,0))*(TimeStep)*'Composition Moles'!$C96</f>
        <v>0</v>
      </c>
      <c r="U84" s="19">
        <f ca="1">SUMPRODUCT(ReactionRateK4!$F106:$V106*OFFSET(ReactionStoich!$E$5:$U$5,U$2,0))*(TimeStep)*'Composition Moles'!$C96</f>
        <v>0</v>
      </c>
      <c r="V84" s="19">
        <f ca="1">SUMPRODUCT(ReactionRateK4!$F106:$V106*OFFSET(ReactionStoich!$E$5:$U$5,V$2,0))*(TimeStep)*'Composition Moles'!$C96</f>
        <v>0</v>
      </c>
      <c r="W84" s="19">
        <f ca="1">SUMPRODUCT(ReactionRateK4!$F106:$V106*OFFSET(ReactionStoich!$E$5:$U$5,W$2,0))*(TimeStep)*'Composition Moles'!$C96</f>
        <v>0</v>
      </c>
      <c r="X84" s="19">
        <f ca="1">SUMPRODUCT(ReactionRateK4!$F106:$V106*OFFSET(ReactionStoich!$E$5:$U$5,X$2,0))*(TimeStep)*'Composition Moles'!$C96</f>
        <v>0</v>
      </c>
      <c r="Y84" s="19">
        <f ca="1">SUMPRODUCT(ReactionRateK4!$F106:$V106*OFFSET(ReactionStoich!$E$5:$U$5,Y$2,0))*(TimeStep)*'Composition Moles'!$C96</f>
        <v>-7.4709684139885351</v>
      </c>
      <c r="Z84" s="19">
        <f ca="1">SUMPRODUCT(ReactionRateK4!$F106:$V106*OFFSET(ReactionStoich!$E$5:$U$5,Z$2,0))*(TimeStep)*'Composition Moles'!$C96</f>
        <v>0</v>
      </c>
      <c r="AA84" s="19">
        <f ca="1">SUMPRODUCT(ReactionRateK4!$F106:$V106*OFFSET(ReactionStoich!$E$5:$U$5,AA$2,0))*(TimeStep)*'Composition Moles'!$C96</f>
        <v>0</v>
      </c>
      <c r="AB84" s="19">
        <f ca="1">SUMPRODUCT(ReactionRateK4!$F106:$V106*OFFSET(ReactionStoich!$E$5:$U$5,AB$2,0))*(TimeStep)*'Composition Moles'!$C96</f>
        <v>0</v>
      </c>
      <c r="AC84" s="19">
        <f ca="1">SUMPRODUCT(ReactionRateK4!$F106:$V106*OFFSET(ReactionStoich!$E$5:$U$5,AC$2,0))*(TimeStep)*'Composition Moles'!$C96</f>
        <v>0</v>
      </c>
      <c r="AD84" s="19">
        <f ca="1">SUMPRODUCT(ReactionRateK4!$F106:$V106*OFFSET(ReactionStoich!$E$5:$U$5,AD$2,0))*(TimeStep)*'Composition Moles'!$C96</f>
        <v>0</v>
      </c>
      <c r="AE84" s="19">
        <f ca="1">SUMPRODUCT(ReactionRateK4!$F106:$V106*OFFSET(ReactionStoich!$E$5:$U$5,AE$2,0))*(TimeStep)*'Composition Moles'!$C96</f>
        <v>0</v>
      </c>
      <c r="AF84" s="19">
        <f ca="1">SUMPRODUCT(ReactionRateK4!$F106:$V106*OFFSET(ReactionStoich!$E$5:$U$5,AF$2,0))*(TimeStep)*'Composition Moles'!$C96</f>
        <v>0</v>
      </c>
      <c r="AG84" s="19">
        <f ca="1">SUMPRODUCT(ReactionRateK4!$F106:$V106*OFFSET(ReactionStoich!$E$5:$U$5,AG$2,0))*(TimeStep)*'Composition Moles'!$C96</f>
        <v>-1.755659948647691E-2</v>
      </c>
      <c r="AH84" s="19">
        <f ca="1">SUMPRODUCT(ReactionRateK4!$F106:$V106*OFFSET(ReactionStoich!$E$5:$U$5,AH$2,0))*(TimeStep)*'Composition Moles'!$C96</f>
        <v>-0.83142445517344321</v>
      </c>
      <c r="AI84" s="19">
        <f ca="1">SUMPRODUCT(ReactionRateK4!$F106:$V106*OFFSET(ReactionStoich!$E$5:$U$5,AI$2,0))*(TimeStep)*'Composition Moles'!$C96</f>
        <v>5.3075152672599266</v>
      </c>
      <c r="AJ84" s="19">
        <f ca="1">SUMPRODUCT(ReactionRateK4!$F106:$V106*OFFSET(ReactionStoich!$E$5:$U$5,AJ$2,0))*(TimeStep)*'Composition Moles'!$C96</f>
        <v>1.2623740473191996</v>
      </c>
      <c r="AK84" s="19">
        <f ca="1">SUMPRODUCT(ReactionRateK4!$F106:$V106*OFFSET(ReactionStoich!$E$5:$U$5,AK$2,0))*(TimeStep)*'Composition Moles'!$C96</f>
        <v>0</v>
      </c>
      <c r="AL84" s="19">
        <f ca="1">SUMPRODUCT(ReactionRateK4!$F106:$V106*OFFSET(ReactionStoich!$E$5:$U$5,AL$2,0))*(TimeStep)*'Composition Moles'!$C96</f>
        <v>0</v>
      </c>
      <c r="AM84" s="19">
        <f ca="1">SUMPRODUCT(ReactionRateK4!$F106:$V106*OFFSET(ReactionStoich!$E$5:$U$5,AM$2,0))*(TimeStep)*'Composition Moles'!$C96</f>
        <v>0</v>
      </c>
      <c r="AN84" s="19">
        <f ca="1">SUMPRODUCT(ReactionRateK4!$F106:$V106*OFFSET(ReactionStoich!$E$5:$U$5,AN$2,0))*(TimeStep)*'Composition Moles'!$C96</f>
        <v>0</v>
      </c>
      <c r="AO84" s="19">
        <f ca="1">SUMPRODUCT(ReactionRateK4!$F106:$V106*OFFSET(ReactionStoich!$E$5:$U$5,AO$2,0))*(TimeStep)*'Composition Moles'!$C96</f>
        <v>-6.7247999423725776E-4</v>
      </c>
      <c r="AP84" s="19">
        <f ca="1">SUMPRODUCT(ReactionRateK4!$F106:$V106*OFFSET(ReactionStoich!$E$5:$U$5,AP$2,0))*(TimeStep)*'Composition Moles'!$C96</f>
        <v>-7.181733783917861E-2</v>
      </c>
      <c r="AQ84" s="19">
        <f ca="1">SUMPRODUCT(ReactionRateK4!$F106:$V106*OFFSET(ReactionStoich!$E$5:$U$5,AQ$2,0))*(TimeStep)*'Composition Moles'!$C96</f>
        <v>0</v>
      </c>
      <c r="AR84" s="19">
        <f ca="1">SUMPRODUCT(ReactionRateK4!$F106:$V106*OFFSET(ReactionStoich!$E$5:$U$5,AR$2,0))*(TimeStep)*'Composition Moles'!$C96</f>
        <v>0</v>
      </c>
      <c r="AS84" s="19">
        <f ca="1">SUMPRODUCT(ReactionRateK4!$F106:$V106*OFFSET(ReactionStoich!$E$5:$U$5,AS$2,0))*(TimeStep)*'Composition Moles'!$C96</f>
        <v>-0.43301637816436844</v>
      </c>
      <c r="AT84" s="19">
        <f ca="1">SUMPRODUCT(ReactionRateK4!$F106:$V106*OFFSET(ReactionStoich!$E$5:$U$5,AT$2,0))*(TimeStep)*'Composition Moles'!$C96</f>
        <v>-0.43301637816436844</v>
      </c>
      <c r="AU84" s="19">
        <f ca="1">SUMPRODUCT(ReactionRateK4!$F106:$V106*OFFSET(ReactionStoich!$E$5:$U$5,AU$2,0))*(TimeStep)*'Composition Moles'!$C96</f>
        <v>-0.43301637816436844</v>
      </c>
      <c r="AV84" s="19">
        <f ca="1">SUMPRODUCT(ReactionRateK4!$F106:$V106*OFFSET(ReactionStoich!$E$5:$U$5,AV$2,0))*(TimeStep)*'Composition Moles'!$C96</f>
        <v>0</v>
      </c>
      <c r="AW84" s="19">
        <f ca="1">SUMPRODUCT(ReactionRateK4!$F106:$V106*OFFSET(ReactionStoich!$E$5:$U$5,AW$2,0))*(TimeStep)*'Composition Moles'!$C96</f>
        <v>0</v>
      </c>
      <c r="AX84" s="19">
        <f ca="1">SUMPRODUCT(ReactionRateK4!$F106:$V106*OFFSET(ReactionStoich!$E$5:$U$5,AX$2,0))*(TimeStep)*'Composition Moles'!$C96</f>
        <v>0</v>
      </c>
      <c r="AY84" s="19">
        <f ca="1">SUMPRODUCT(ReactionRateK4!$F106:$V106*OFFSET(ReactionStoich!$E$5:$U$5,AY$2,0))*(TimeStep)*'Composition Moles'!$C96</f>
        <v>0</v>
      </c>
      <c r="AZ84" s="19">
        <f ca="1">SUMPRODUCT(ReactionRateK4!$F106:$V106*OFFSET(ReactionStoich!$E$5:$U$5,AZ$2,0))*(TimeStep)*'Composition Moles'!$C96</f>
        <v>0</v>
      </c>
      <c r="BA84" s="19">
        <f ca="1">SUMPRODUCT(ReactionRateK4!$F106:$V106*OFFSET(ReactionStoich!$E$5:$U$5,BA$2,0))*(TimeStep)*'Composition Moles'!$C96</f>
        <v>0</v>
      </c>
      <c r="BB84" s="19">
        <f ca="1">SUMPRODUCT(ReactionRateK4!$F106:$V106*OFFSET(ReactionStoich!$E$5:$U$5,BB$2,0))*(TimeStep)*'Composition Moles'!$C96</f>
        <v>0</v>
      </c>
      <c r="BC84" s="19">
        <f ca="1">SUMPRODUCT(ReactionRateK4!$F106:$V106*OFFSET(ReactionStoich!$E$5:$U$5,BC$2,0))*(TimeStep)*'Composition Moles'!$C96</f>
        <v>0</v>
      </c>
      <c r="BD84" s="19">
        <f ca="1">SUMPRODUCT(ReactionRateK4!$F106:$V106*OFFSET(ReactionStoich!$E$5:$U$5,BD$2,0))*(TimeStep)*'Composition Moles'!$C96</f>
        <v>0</v>
      </c>
      <c r="BE84" s="19">
        <f ca="1">SUMPRODUCT(ReactionRateK4!$F106:$V106*OFFSET(ReactionStoich!$E$5:$U$5,BE$2,0))*(TimeStep)*'Composition Moles'!$C96</f>
        <v>0</v>
      </c>
      <c r="BF84" s="19">
        <f ca="1">SUMPRODUCT(ReactionRateK4!$F106:$V106*OFFSET(ReactionStoich!$E$5:$U$5,BF$2,0))*(TimeStep)*'Composition Moles'!$C96</f>
        <v>0</v>
      </c>
      <c r="BG84" s="19">
        <f ca="1">SUMPRODUCT(ReactionRateK4!$F106:$V106*OFFSET(ReactionStoich!$E$5:$U$5,BG$2,0))*(TimeStep)*'Composition Moles'!$C96</f>
        <v>0</v>
      </c>
      <c r="BH84" s="19">
        <f ca="1">SUMPRODUCT(ReactionRateK4!$F106:$V106*OFFSET(ReactionStoich!$E$5:$U$5,BH$2,0))*(TimeStep)*'Composition Moles'!$C96</f>
        <v>0</v>
      </c>
      <c r="BI84" s="19">
        <f ca="1">SUMPRODUCT(ReactionRateK4!$F106:$V106*OFFSET(ReactionStoich!$E$5:$U$5,BI$2,0))*(TimeStep)*'Composition Moles'!$C96</f>
        <v>0</v>
      </c>
      <c r="BJ84" s="19">
        <f ca="1">SUMPRODUCT(ReactionRateK4!$F106:$V106*OFFSET(ReactionStoich!$E$5:$U$5,BJ$2,0))*(TimeStep)*'Composition Moles'!$C96</f>
        <v>0</v>
      </c>
      <c r="BK84" s="19">
        <f ca="1">SUMPRODUCT(ReactionRateK4!$F106:$V106*OFFSET(ReactionStoich!$E$5:$U$5,BK$2,0))*(TimeStep)*'Composition Moles'!$C96</f>
        <v>0</v>
      </c>
      <c r="BL84" s="19">
        <f ca="1">SUMPRODUCT(ReactionRateK4!$F106:$V106*OFFSET(ReactionStoich!$E$5:$U$5,BL$2,0))*(TimeStep)*'Composition Moles'!$C96</f>
        <v>0</v>
      </c>
      <c r="BM84" s="19">
        <f ca="1">SUMPRODUCT(ReactionRateK4!$F106:$V106*OFFSET(ReactionStoich!$E$5:$U$5,BM$2,0))*(TimeStep)*'Composition Moles'!$C96</f>
        <v>0</v>
      </c>
      <c r="BN84" s="19">
        <f ca="1">SUMPRODUCT(ReactionRateK4!$F106:$V106*OFFSET(ReactionStoich!$E$5:$U$5,BN$2,0))*(TimeStep)*'Composition Moles'!$C96</f>
        <v>0</v>
      </c>
      <c r="BO84" s="19">
        <f ca="1">SUMPRODUCT(ReactionRateK4!$F106:$V106*OFFSET(ReactionStoich!$E$5:$U$5,BO$2,0))*(TimeStep)*'Composition Moles'!$C96</f>
        <v>0</v>
      </c>
      <c r="BP84" s="19">
        <f ca="1">SUMPRODUCT(ReactionRateK4!$F106:$V106*OFFSET(ReactionStoich!$E$5:$U$5,BP$2,0))*(TimeStep)*'Composition Moles'!$C96</f>
        <v>0</v>
      </c>
      <c r="BQ84" s="19">
        <f ca="1">SUMPRODUCT(ReactionRateK4!$F106:$V106*OFFSET(ReactionStoich!$E$5:$U$5,BQ$2,0))*(TimeStep)*'Composition Moles'!$C96</f>
        <v>0</v>
      </c>
      <c r="BR84" s="19">
        <f ca="1">SUMPRODUCT(ReactionRateK4!$F106:$V106*OFFSET(ReactionStoich!$E$5:$U$5,BR$2,0))*(TimeStep)*'Composition Moles'!$C96</f>
        <v>0</v>
      </c>
      <c r="BS84" s="19">
        <f ca="1">SUMPRODUCT(ReactionRateK4!$F106:$V106*OFFSET(ReactionStoich!$E$5:$U$5,BS$2,0))*(TimeStep)*'Composition Moles'!$C96</f>
        <v>0</v>
      </c>
      <c r="BT84" s="19">
        <f ca="1">SUMPRODUCT(ReactionRateK4!$F106:$V106*OFFSET(ReactionStoich!$E$5:$U$5,BT$2,0))*(TimeStep)*'Composition Moles'!$C96</f>
        <v>0</v>
      </c>
      <c r="BU84" s="19">
        <f ca="1">SUMPRODUCT(ReactionRateK4!$F106:$V106*OFFSET(ReactionStoich!$E$5:$U$5,BU$2,0))*(TimeStep)*'Composition Moles'!$C96</f>
        <v>0</v>
      </c>
      <c r="BV84" s="19">
        <f ca="1">SUMPRODUCT(ReactionRateK4!$F106:$V106*OFFSET(ReactionStoich!$E$5:$U$5,BV$2,0))*(TimeStep)*'Composition Moles'!$C96</f>
        <v>0</v>
      </c>
      <c r="BW84" s="19">
        <f ca="1">SUMPRODUCT(ReactionRateK4!$F106:$V106*OFFSET(ReactionStoich!$E$5:$U$5,BW$2,0))*(TimeStep)*'Composition Moles'!$C96</f>
        <v>0</v>
      </c>
    </row>
    <row r="85" spans="1:75">
      <c r="A85">
        <f>ReactionRateK1!A107</f>
        <v>3.7499999999999947</v>
      </c>
      <c r="B85" s="20">
        <f t="shared" ca="1" si="7"/>
        <v>-3327.7617191444551</v>
      </c>
      <c r="C85" s="20">
        <f ca="1">'Composition Moles'!BZ97</f>
        <v>144256.23790021942</v>
      </c>
      <c r="D85" s="26">
        <f t="shared" ca="1" si="8"/>
        <v>2.3068407769279511E-2</v>
      </c>
      <c r="F85" s="19">
        <f ca="1">SUMPRODUCT(ReactionRateK4!$F107:$V107*OFFSET(ReactionStoich!$E$5:$U$5,F$2,0))*(TimeStep)*'Composition Moles'!$C97</f>
        <v>-6.6917093815116999E-2</v>
      </c>
      <c r="G85" s="19">
        <f ca="1">SUMPRODUCT(ReactionRateK4!$F107:$V107*OFFSET(ReactionStoich!$E$5:$U$5,G$2,0))*(TimeStep)*'Composition Moles'!$C97</f>
        <v>0</v>
      </c>
      <c r="H85" s="19">
        <f ca="1">SUMPRODUCT(ReactionRateK4!$F107:$V107*OFFSET(ReactionStoich!$E$5:$U$5,H$2,0))*(TimeStep)*'Composition Moles'!$C97</f>
        <v>6.6306676980440349E-2</v>
      </c>
      <c r="I85" s="19">
        <f ca="1">SUMPRODUCT(ReactionRateK4!$F107:$V107*OFFSET(ReactionStoich!$E$5:$U$5,I$2,0))*(TimeStep)*'Composition Moles'!$C97</f>
        <v>6.1041683467666569E-4</v>
      </c>
      <c r="J85" s="19">
        <f ca="1">SUMPRODUCT(ReactionRateK4!$F107:$V107*OFFSET(ReactionStoich!$E$5:$U$5,J$2,0))*(TimeStep)*'Composition Moles'!$C97</f>
        <v>0</v>
      </c>
      <c r="K85" s="19">
        <f ca="1">SUMPRODUCT(ReactionRateK4!$F107:$V107*OFFSET(ReactionStoich!$E$5:$U$5,K$2,0))*(TimeStep)*'Composition Moles'!$C97</f>
        <v>0</v>
      </c>
      <c r="L85" s="19">
        <f ca="1">SUMPRODUCT(ReactionRateK4!$F107:$V107*OFFSET(ReactionStoich!$E$5:$U$5,L$2,0))*(TimeStep)*'Composition Moles'!$C97</f>
        <v>0</v>
      </c>
      <c r="M85" s="19">
        <f ca="1">SUMPRODUCT(ReactionRateK4!$F107:$V107*OFFSET(ReactionStoich!$E$5:$U$5,M$2,0))*(TimeStep)*'Composition Moles'!$C97</f>
        <v>0</v>
      </c>
      <c r="N85" s="19">
        <f ca="1">SUMPRODUCT(ReactionRateK4!$F107:$V107*OFFSET(ReactionStoich!$E$5:$U$5,N$2,0))*(TimeStep)*'Composition Moles'!$C97</f>
        <v>0</v>
      </c>
      <c r="O85" s="19">
        <f ca="1">SUMPRODUCT(ReactionRateK4!$F107:$V107*OFFSET(ReactionStoich!$E$5:$U$5,O$2,0))*(TimeStep)*'Composition Moles'!$C97</f>
        <v>0</v>
      </c>
      <c r="P85" s="19">
        <f ca="1">SUMPRODUCT(ReactionRateK4!$F107:$V107*OFFSET(ReactionStoich!$E$5:$U$5,P$2,0))*(TimeStep)*'Composition Moles'!$C97</f>
        <v>0</v>
      </c>
      <c r="Q85" s="19">
        <f ca="1">SUMPRODUCT(ReactionRateK4!$F107:$V107*OFFSET(ReactionStoich!$E$5:$U$5,Q$2,0))*(TimeStep)*'Composition Moles'!$C97</f>
        <v>0</v>
      </c>
      <c r="R85" s="19">
        <f ca="1">SUMPRODUCT(ReactionRateK4!$F107:$V107*OFFSET(ReactionStoich!$E$5:$U$5,R$2,0))*(TimeStep)*'Composition Moles'!$C97</f>
        <v>0</v>
      </c>
      <c r="S85" s="19">
        <f ca="1">SUMPRODUCT(ReactionRateK4!$F107:$V107*OFFSET(ReactionStoich!$E$5:$U$5,S$2,0))*(TimeStep)*'Composition Moles'!$C97</f>
        <v>3.0506287024152394</v>
      </c>
      <c r="T85" s="19">
        <f ca="1">SUMPRODUCT(ReactionRateK4!$F107:$V107*OFFSET(ReactionStoich!$E$5:$U$5,T$2,0))*(TimeStep)*'Composition Moles'!$C97</f>
        <v>0</v>
      </c>
      <c r="U85" s="19">
        <f ca="1">SUMPRODUCT(ReactionRateK4!$F107:$V107*OFFSET(ReactionStoich!$E$5:$U$5,U$2,0))*(TimeStep)*'Composition Moles'!$C97</f>
        <v>0</v>
      </c>
      <c r="V85" s="19">
        <f ca="1">SUMPRODUCT(ReactionRateK4!$F107:$V107*OFFSET(ReactionStoich!$E$5:$U$5,V$2,0))*(TimeStep)*'Composition Moles'!$C97</f>
        <v>0</v>
      </c>
      <c r="W85" s="19">
        <f ca="1">SUMPRODUCT(ReactionRateK4!$F107:$V107*OFFSET(ReactionStoich!$E$5:$U$5,W$2,0))*(TimeStep)*'Composition Moles'!$C97</f>
        <v>0</v>
      </c>
      <c r="X85" s="19">
        <f ca="1">SUMPRODUCT(ReactionRateK4!$F107:$V107*OFFSET(ReactionStoich!$E$5:$U$5,X$2,0))*(TimeStep)*'Composition Moles'!$C97</f>
        <v>0</v>
      </c>
      <c r="Y85" s="19">
        <f ca="1">SUMPRODUCT(ReactionRateK4!$F107:$V107*OFFSET(ReactionStoich!$E$5:$U$5,Y$2,0))*(TimeStep)*'Composition Moles'!$C97</f>
        <v>-7.312552024505977</v>
      </c>
      <c r="Z85" s="19">
        <f ca="1">SUMPRODUCT(ReactionRateK4!$F107:$V107*OFFSET(ReactionStoich!$E$5:$U$5,Z$2,0))*(TimeStep)*'Composition Moles'!$C97</f>
        <v>0</v>
      </c>
      <c r="AA85" s="19">
        <f ca="1">SUMPRODUCT(ReactionRateK4!$F107:$V107*OFFSET(ReactionStoich!$E$5:$U$5,AA$2,0))*(TimeStep)*'Composition Moles'!$C97</f>
        <v>0</v>
      </c>
      <c r="AB85" s="19">
        <f ca="1">SUMPRODUCT(ReactionRateK4!$F107:$V107*OFFSET(ReactionStoich!$E$5:$U$5,AB$2,0))*(TimeStep)*'Composition Moles'!$C97</f>
        <v>0</v>
      </c>
      <c r="AC85" s="19">
        <f ca="1">SUMPRODUCT(ReactionRateK4!$F107:$V107*OFFSET(ReactionStoich!$E$5:$U$5,AC$2,0))*(TimeStep)*'Composition Moles'!$C97</f>
        <v>0</v>
      </c>
      <c r="AD85" s="19">
        <f ca="1">SUMPRODUCT(ReactionRateK4!$F107:$V107*OFFSET(ReactionStoich!$E$5:$U$5,AD$2,0))*(TimeStep)*'Composition Moles'!$C97</f>
        <v>0</v>
      </c>
      <c r="AE85" s="19">
        <f ca="1">SUMPRODUCT(ReactionRateK4!$F107:$V107*OFFSET(ReactionStoich!$E$5:$U$5,AE$2,0))*(TimeStep)*'Composition Moles'!$C97</f>
        <v>0</v>
      </c>
      <c r="AF85" s="19">
        <f ca="1">SUMPRODUCT(ReactionRateK4!$F107:$V107*OFFSET(ReactionStoich!$E$5:$U$5,AF$2,0))*(TimeStep)*'Composition Moles'!$C97</f>
        <v>0</v>
      </c>
      <c r="AG85" s="19">
        <f ca="1">SUMPRODUCT(ReactionRateK4!$F107:$V107*OFFSET(ReactionStoich!$E$5:$U$5,AG$2,0))*(TimeStep)*'Composition Moles'!$C97</f>
        <v>-1.69814502002834E-2</v>
      </c>
      <c r="AH85" s="19">
        <f ca="1">SUMPRODUCT(ReactionRateK4!$F107:$V107*OFFSET(ReactionStoich!$E$5:$U$5,AH$2,0))*(TimeStep)*'Composition Moles'!$C97</f>
        <v>-0.87055352798219976</v>
      </c>
      <c r="AI85" s="19">
        <f ca="1">SUMPRODUCT(ReactionRateK4!$F107:$V107*OFFSET(ReactionStoich!$E$5:$U$5,AI$2,0))*(TimeStep)*'Composition Moles'!$C97</f>
        <v>5.2608470888496335</v>
      </c>
      <c r="AJ85" s="19">
        <f ca="1">SUMPRODUCT(ReactionRateK4!$F107:$V107*OFFSET(ReactionStoich!$E$5:$U$5,AJ$2,0))*(TimeStep)*'Composition Moles'!$C97</f>
        <v>1.2343504355639947</v>
      </c>
      <c r="AK85" s="19">
        <f ca="1">SUMPRODUCT(ReactionRateK4!$F107:$V107*OFFSET(ReactionStoich!$E$5:$U$5,AK$2,0))*(TimeStep)*'Composition Moles'!$C97</f>
        <v>0</v>
      </c>
      <c r="AL85" s="19">
        <f ca="1">SUMPRODUCT(ReactionRateK4!$F107:$V107*OFFSET(ReactionStoich!$E$5:$U$5,AL$2,0))*(TimeStep)*'Composition Moles'!$C97</f>
        <v>0</v>
      </c>
      <c r="AM85" s="19">
        <f ca="1">SUMPRODUCT(ReactionRateK4!$F107:$V107*OFFSET(ReactionStoich!$E$5:$U$5,AM$2,0))*(TimeStep)*'Composition Moles'!$C97</f>
        <v>0</v>
      </c>
      <c r="AN85" s="19">
        <f ca="1">SUMPRODUCT(ReactionRateK4!$F107:$V107*OFFSET(ReactionStoich!$E$5:$U$5,AN$2,0))*(TimeStep)*'Composition Moles'!$C97</f>
        <v>0</v>
      </c>
      <c r="AO85" s="19">
        <f ca="1">SUMPRODUCT(ReactionRateK4!$F107:$V107*OFFSET(ReactionStoich!$E$5:$U$5,AO$2,0))*(TimeStep)*'Composition Moles'!$C97</f>
        <v>-6.1041683467666569E-4</v>
      </c>
      <c r="AP85" s="19">
        <f ca="1">SUMPRODUCT(ReactionRateK4!$F107:$V107*OFFSET(ReactionStoich!$E$5:$U$5,AP$2,0))*(TimeStep)*'Composition Moles'!$C97</f>
        <v>-6.7174956600975291E-2</v>
      </c>
      <c r="AQ85" s="19">
        <f ca="1">SUMPRODUCT(ReactionRateK4!$F107:$V107*OFFSET(ReactionStoich!$E$5:$U$5,AQ$2,0))*(TimeStep)*'Composition Moles'!$C97</f>
        <v>0</v>
      </c>
      <c r="AR85" s="19">
        <f ca="1">SUMPRODUCT(ReactionRateK4!$F107:$V107*OFFSET(ReactionStoich!$E$5:$U$5,AR$2,0))*(TimeStep)*'Composition Moles'!$C97</f>
        <v>0</v>
      </c>
      <c r="AS85" s="19">
        <f ca="1">SUMPRODUCT(ReactionRateK4!$F107:$V107*OFFSET(ReactionStoich!$E$5:$U$5,AS$2,0))*(TimeStep)*'Composition Moles'!$C97</f>
        <v>-0.4259846169015854</v>
      </c>
      <c r="AT85" s="19">
        <f ca="1">SUMPRODUCT(ReactionRateK4!$F107:$V107*OFFSET(ReactionStoich!$E$5:$U$5,AT$2,0))*(TimeStep)*'Composition Moles'!$C97</f>
        <v>-0.4259846169015854</v>
      </c>
      <c r="AU85" s="19">
        <f ca="1">SUMPRODUCT(ReactionRateK4!$F107:$V107*OFFSET(ReactionStoich!$E$5:$U$5,AU$2,0))*(TimeStep)*'Composition Moles'!$C97</f>
        <v>-0.4259846169015854</v>
      </c>
      <c r="AV85" s="19">
        <f ca="1">SUMPRODUCT(ReactionRateK4!$F107:$V107*OFFSET(ReactionStoich!$E$5:$U$5,AV$2,0))*(TimeStep)*'Composition Moles'!$C97</f>
        <v>0</v>
      </c>
      <c r="AW85" s="19">
        <f ca="1">SUMPRODUCT(ReactionRateK4!$F107:$V107*OFFSET(ReactionStoich!$E$5:$U$5,AW$2,0))*(TimeStep)*'Composition Moles'!$C97</f>
        <v>0</v>
      </c>
      <c r="AX85" s="19">
        <f ca="1">SUMPRODUCT(ReactionRateK4!$F107:$V107*OFFSET(ReactionStoich!$E$5:$U$5,AX$2,0))*(TimeStep)*'Composition Moles'!$C97</f>
        <v>0</v>
      </c>
      <c r="AY85" s="19">
        <f ca="1">SUMPRODUCT(ReactionRateK4!$F107:$V107*OFFSET(ReactionStoich!$E$5:$U$5,AY$2,0))*(TimeStep)*'Composition Moles'!$C97</f>
        <v>0</v>
      </c>
      <c r="AZ85" s="19">
        <f ca="1">SUMPRODUCT(ReactionRateK4!$F107:$V107*OFFSET(ReactionStoich!$E$5:$U$5,AZ$2,0))*(TimeStep)*'Composition Moles'!$C97</f>
        <v>0</v>
      </c>
      <c r="BA85" s="19">
        <f ca="1">SUMPRODUCT(ReactionRateK4!$F107:$V107*OFFSET(ReactionStoich!$E$5:$U$5,BA$2,0))*(TimeStep)*'Composition Moles'!$C97</f>
        <v>0</v>
      </c>
      <c r="BB85" s="19">
        <f ca="1">SUMPRODUCT(ReactionRateK4!$F107:$V107*OFFSET(ReactionStoich!$E$5:$U$5,BB$2,0))*(TimeStep)*'Composition Moles'!$C97</f>
        <v>0</v>
      </c>
      <c r="BC85" s="19">
        <f ca="1">SUMPRODUCT(ReactionRateK4!$F107:$V107*OFFSET(ReactionStoich!$E$5:$U$5,BC$2,0))*(TimeStep)*'Composition Moles'!$C97</f>
        <v>0</v>
      </c>
      <c r="BD85" s="19">
        <f ca="1">SUMPRODUCT(ReactionRateK4!$F107:$V107*OFFSET(ReactionStoich!$E$5:$U$5,BD$2,0))*(TimeStep)*'Composition Moles'!$C97</f>
        <v>0</v>
      </c>
      <c r="BE85" s="19">
        <f ca="1">SUMPRODUCT(ReactionRateK4!$F107:$V107*OFFSET(ReactionStoich!$E$5:$U$5,BE$2,0))*(TimeStep)*'Composition Moles'!$C97</f>
        <v>0</v>
      </c>
      <c r="BF85" s="19">
        <f ca="1">SUMPRODUCT(ReactionRateK4!$F107:$V107*OFFSET(ReactionStoich!$E$5:$U$5,BF$2,0))*(TimeStep)*'Composition Moles'!$C97</f>
        <v>0</v>
      </c>
      <c r="BG85" s="19">
        <f ca="1">SUMPRODUCT(ReactionRateK4!$F107:$V107*OFFSET(ReactionStoich!$E$5:$U$5,BG$2,0))*(TimeStep)*'Composition Moles'!$C97</f>
        <v>0</v>
      </c>
      <c r="BH85" s="19">
        <f ca="1">SUMPRODUCT(ReactionRateK4!$F107:$V107*OFFSET(ReactionStoich!$E$5:$U$5,BH$2,0))*(TimeStep)*'Composition Moles'!$C97</f>
        <v>0</v>
      </c>
      <c r="BI85" s="19">
        <f ca="1">SUMPRODUCT(ReactionRateK4!$F107:$V107*OFFSET(ReactionStoich!$E$5:$U$5,BI$2,0))*(TimeStep)*'Composition Moles'!$C97</f>
        <v>0</v>
      </c>
      <c r="BJ85" s="19">
        <f ca="1">SUMPRODUCT(ReactionRateK4!$F107:$V107*OFFSET(ReactionStoich!$E$5:$U$5,BJ$2,0))*(TimeStep)*'Composition Moles'!$C97</f>
        <v>0</v>
      </c>
      <c r="BK85" s="19">
        <f ca="1">SUMPRODUCT(ReactionRateK4!$F107:$V107*OFFSET(ReactionStoich!$E$5:$U$5,BK$2,0))*(TimeStep)*'Composition Moles'!$C97</f>
        <v>0</v>
      </c>
      <c r="BL85" s="19">
        <f ca="1">SUMPRODUCT(ReactionRateK4!$F107:$V107*OFFSET(ReactionStoich!$E$5:$U$5,BL$2,0))*(TimeStep)*'Composition Moles'!$C97</f>
        <v>0</v>
      </c>
      <c r="BM85" s="19">
        <f ca="1">SUMPRODUCT(ReactionRateK4!$F107:$V107*OFFSET(ReactionStoich!$E$5:$U$5,BM$2,0))*(TimeStep)*'Composition Moles'!$C97</f>
        <v>0</v>
      </c>
      <c r="BN85" s="19">
        <f ca="1">SUMPRODUCT(ReactionRateK4!$F107:$V107*OFFSET(ReactionStoich!$E$5:$U$5,BN$2,0))*(TimeStep)*'Composition Moles'!$C97</f>
        <v>0</v>
      </c>
      <c r="BO85" s="19">
        <f ca="1">SUMPRODUCT(ReactionRateK4!$F107:$V107*OFFSET(ReactionStoich!$E$5:$U$5,BO$2,0))*(TimeStep)*'Composition Moles'!$C97</f>
        <v>0</v>
      </c>
      <c r="BP85" s="19">
        <f ca="1">SUMPRODUCT(ReactionRateK4!$F107:$V107*OFFSET(ReactionStoich!$E$5:$U$5,BP$2,0))*(TimeStep)*'Composition Moles'!$C97</f>
        <v>0</v>
      </c>
      <c r="BQ85" s="19">
        <f ca="1">SUMPRODUCT(ReactionRateK4!$F107:$V107*OFFSET(ReactionStoich!$E$5:$U$5,BQ$2,0))*(TimeStep)*'Composition Moles'!$C97</f>
        <v>0</v>
      </c>
      <c r="BR85" s="19">
        <f ca="1">SUMPRODUCT(ReactionRateK4!$F107:$V107*OFFSET(ReactionStoich!$E$5:$U$5,BR$2,0))*(TimeStep)*'Composition Moles'!$C97</f>
        <v>0</v>
      </c>
      <c r="BS85" s="19">
        <f ca="1">SUMPRODUCT(ReactionRateK4!$F107:$V107*OFFSET(ReactionStoich!$E$5:$U$5,BS$2,0))*(TimeStep)*'Composition Moles'!$C97</f>
        <v>0</v>
      </c>
      <c r="BT85" s="19">
        <f ca="1">SUMPRODUCT(ReactionRateK4!$F107:$V107*OFFSET(ReactionStoich!$E$5:$U$5,BT$2,0))*(TimeStep)*'Composition Moles'!$C97</f>
        <v>0</v>
      </c>
      <c r="BU85" s="19">
        <f ca="1">SUMPRODUCT(ReactionRateK4!$F107:$V107*OFFSET(ReactionStoich!$E$5:$U$5,BU$2,0))*(TimeStep)*'Composition Moles'!$C97</f>
        <v>0</v>
      </c>
      <c r="BV85" s="19">
        <f ca="1">SUMPRODUCT(ReactionRateK4!$F107:$V107*OFFSET(ReactionStoich!$E$5:$U$5,BV$2,0))*(TimeStep)*'Composition Moles'!$C97</f>
        <v>0</v>
      </c>
      <c r="BW85" s="19">
        <f ca="1">SUMPRODUCT(ReactionRateK4!$F107:$V107*OFFSET(ReactionStoich!$E$5:$U$5,BW$2,0))*(TimeStep)*'Composition Moles'!$C97</f>
        <v>0</v>
      </c>
    </row>
    <row r="86" spans="1:75">
      <c r="A86">
        <f>ReactionRateK1!A108</f>
        <v>3.7999999999999945</v>
      </c>
      <c r="B86" s="20">
        <f t="shared" ca="1" si="7"/>
        <v>-3216.3134472348556</v>
      </c>
      <c r="C86" s="20">
        <f ca="1">'Composition Moles'!BZ98</f>
        <v>144257.56069698482</v>
      </c>
      <c r="D86" s="26">
        <f t="shared" ca="1" si="8"/>
        <v>2.2295631727689967E-2</v>
      </c>
      <c r="F86" s="19">
        <f ca="1">SUMPRODUCT(ReactionRateK4!$F108:$V108*OFFSET(ReactionStoich!$E$5:$U$5,F$2,0))*(TimeStep)*'Composition Moles'!$C98</f>
        <v>-6.258920350126955E-2</v>
      </c>
      <c r="G86" s="19">
        <f ca="1">SUMPRODUCT(ReactionRateK4!$F108:$V108*OFFSET(ReactionStoich!$E$5:$U$5,G$2,0))*(TimeStep)*'Composition Moles'!$C98</f>
        <v>0</v>
      </c>
      <c r="H86" s="19">
        <f ca="1">SUMPRODUCT(ReactionRateK4!$F108:$V108*OFFSET(ReactionStoich!$E$5:$U$5,H$2,0))*(TimeStep)*'Composition Moles'!$C98</f>
        <v>6.2035099109711098E-2</v>
      </c>
      <c r="I86" s="19">
        <f ca="1">SUMPRODUCT(ReactionRateK4!$F108:$V108*OFFSET(ReactionStoich!$E$5:$U$5,I$2,0))*(TimeStep)*'Composition Moles'!$C98</f>
        <v>5.5410439155845041E-4</v>
      </c>
      <c r="J86" s="19">
        <f ca="1">SUMPRODUCT(ReactionRateK4!$F108:$V108*OFFSET(ReactionStoich!$E$5:$U$5,J$2,0))*(TimeStep)*'Composition Moles'!$C98</f>
        <v>0</v>
      </c>
      <c r="K86" s="19">
        <f ca="1">SUMPRODUCT(ReactionRateK4!$F108:$V108*OFFSET(ReactionStoich!$E$5:$U$5,K$2,0))*(TimeStep)*'Composition Moles'!$C98</f>
        <v>0</v>
      </c>
      <c r="L86" s="19">
        <f ca="1">SUMPRODUCT(ReactionRateK4!$F108:$V108*OFFSET(ReactionStoich!$E$5:$U$5,L$2,0))*(TimeStep)*'Composition Moles'!$C98</f>
        <v>0</v>
      </c>
      <c r="M86" s="19">
        <f ca="1">SUMPRODUCT(ReactionRateK4!$F108:$V108*OFFSET(ReactionStoich!$E$5:$U$5,M$2,0))*(TimeStep)*'Composition Moles'!$C98</f>
        <v>0</v>
      </c>
      <c r="N86" s="19">
        <f ca="1">SUMPRODUCT(ReactionRateK4!$F108:$V108*OFFSET(ReactionStoich!$E$5:$U$5,N$2,0))*(TimeStep)*'Composition Moles'!$C98</f>
        <v>0</v>
      </c>
      <c r="O86" s="19">
        <f ca="1">SUMPRODUCT(ReactionRateK4!$F108:$V108*OFFSET(ReactionStoich!$E$5:$U$5,O$2,0))*(TimeStep)*'Composition Moles'!$C98</f>
        <v>0</v>
      </c>
      <c r="P86" s="19">
        <f ca="1">SUMPRODUCT(ReactionRateK4!$F108:$V108*OFFSET(ReactionStoich!$E$5:$U$5,P$2,0))*(TimeStep)*'Composition Moles'!$C98</f>
        <v>0</v>
      </c>
      <c r="Q86" s="19">
        <f ca="1">SUMPRODUCT(ReactionRateK4!$F108:$V108*OFFSET(ReactionStoich!$E$5:$U$5,Q$2,0))*(TimeStep)*'Composition Moles'!$C98</f>
        <v>0</v>
      </c>
      <c r="R86" s="19">
        <f ca="1">SUMPRODUCT(ReactionRateK4!$F108:$V108*OFFSET(ReactionStoich!$E$5:$U$5,R$2,0))*(TimeStep)*'Composition Moles'!$C98</f>
        <v>0</v>
      </c>
      <c r="S86" s="19">
        <f ca="1">SUMPRODUCT(ReactionRateK4!$F108:$V108*OFFSET(ReactionStoich!$E$5:$U$5,S$2,0))*(TimeStep)*'Composition Moles'!$C98</f>
        <v>2.9806470048739784</v>
      </c>
      <c r="T86" s="19">
        <f ca="1">SUMPRODUCT(ReactionRateK4!$F108:$V108*OFFSET(ReactionStoich!$E$5:$U$5,T$2,0))*(TimeStep)*'Composition Moles'!$C98</f>
        <v>0</v>
      </c>
      <c r="U86" s="19">
        <f ca="1">SUMPRODUCT(ReactionRateK4!$F108:$V108*OFFSET(ReactionStoich!$E$5:$U$5,U$2,0))*(TimeStep)*'Composition Moles'!$C98</f>
        <v>0</v>
      </c>
      <c r="V86" s="19">
        <f ca="1">SUMPRODUCT(ReactionRateK4!$F108:$V108*OFFSET(ReactionStoich!$E$5:$U$5,V$2,0))*(TimeStep)*'Composition Moles'!$C98</f>
        <v>0</v>
      </c>
      <c r="W86" s="19">
        <f ca="1">SUMPRODUCT(ReactionRateK4!$F108:$V108*OFFSET(ReactionStoich!$E$5:$U$5,W$2,0))*(TimeStep)*'Composition Moles'!$C98</f>
        <v>0</v>
      </c>
      <c r="X86" s="19">
        <f ca="1">SUMPRODUCT(ReactionRateK4!$F108:$V108*OFFSET(ReactionStoich!$E$5:$U$5,X$2,0))*(TimeStep)*'Composition Moles'!$C98</f>
        <v>0</v>
      </c>
      <c r="Y86" s="19">
        <f ca="1">SUMPRODUCT(ReactionRateK4!$F108:$V108*OFFSET(ReactionStoich!$E$5:$U$5,Y$2,0))*(TimeStep)*'Composition Moles'!$C98</f>
        <v>-7.1563057406352382</v>
      </c>
      <c r="Z86" s="19">
        <f ca="1">SUMPRODUCT(ReactionRateK4!$F108:$V108*OFFSET(ReactionStoich!$E$5:$U$5,Z$2,0))*(TimeStep)*'Composition Moles'!$C98</f>
        <v>0</v>
      </c>
      <c r="AA86" s="19">
        <f ca="1">SUMPRODUCT(ReactionRateK4!$F108:$V108*OFFSET(ReactionStoich!$E$5:$U$5,AA$2,0))*(TimeStep)*'Composition Moles'!$C98</f>
        <v>0</v>
      </c>
      <c r="AB86" s="19">
        <f ca="1">SUMPRODUCT(ReactionRateK4!$F108:$V108*OFFSET(ReactionStoich!$E$5:$U$5,AB$2,0))*(TimeStep)*'Composition Moles'!$C98</f>
        <v>0</v>
      </c>
      <c r="AC86" s="19">
        <f ca="1">SUMPRODUCT(ReactionRateK4!$F108:$V108*OFFSET(ReactionStoich!$E$5:$U$5,AC$2,0))*(TimeStep)*'Composition Moles'!$C98</f>
        <v>0</v>
      </c>
      <c r="AD86" s="19">
        <f ca="1">SUMPRODUCT(ReactionRateK4!$F108:$V108*OFFSET(ReactionStoich!$E$5:$U$5,AD$2,0))*(TimeStep)*'Composition Moles'!$C98</f>
        <v>0</v>
      </c>
      <c r="AE86" s="19">
        <f ca="1">SUMPRODUCT(ReactionRateK4!$F108:$V108*OFFSET(ReactionStoich!$E$5:$U$5,AE$2,0))*(TimeStep)*'Composition Moles'!$C98</f>
        <v>0</v>
      </c>
      <c r="AF86" s="19">
        <f ca="1">SUMPRODUCT(ReactionRateK4!$F108:$V108*OFFSET(ReactionStoich!$E$5:$U$5,AF$2,0))*(TimeStep)*'Composition Moles'!$C98</f>
        <v>0</v>
      </c>
      <c r="AG86" s="19">
        <f ca="1">SUMPRODUCT(ReactionRateK4!$F108:$V108*OFFSET(ReactionStoich!$E$5:$U$5,AG$2,0))*(TimeStep)*'Composition Moles'!$C98</f>
        <v>-1.6428947748608383E-2</v>
      </c>
      <c r="AH86" s="19">
        <f ca="1">SUMPRODUCT(ReactionRateK4!$F108:$V108*OFFSET(ReactionStoich!$E$5:$U$5,AH$2,0))*(TimeStep)*'Composition Moles'!$C98</f>
        <v>-0.90765918588479999</v>
      </c>
      <c r="AI86" s="19">
        <f ca="1">SUMPRODUCT(ReactionRateK4!$F108:$V108*OFFSET(ReactionStoich!$E$5:$U$5,AI$2,0))*(TimeStep)*'Composition Moles'!$C98</f>
        <v>5.2137370583790297</v>
      </c>
      <c r="AJ86" s="19">
        <f ca="1">SUMPRODUCT(ReactionRateK4!$F108:$V108*OFFSET(ReactionStoich!$E$5:$U$5,AJ$2,0))*(TimeStep)*'Composition Moles'!$C98</f>
        <v>1.2067540532970147</v>
      </c>
      <c r="AK86" s="19">
        <f ca="1">SUMPRODUCT(ReactionRateK4!$F108:$V108*OFFSET(ReactionStoich!$E$5:$U$5,AK$2,0))*(TimeStep)*'Composition Moles'!$C98</f>
        <v>0</v>
      </c>
      <c r="AL86" s="19">
        <f ca="1">SUMPRODUCT(ReactionRateK4!$F108:$V108*OFFSET(ReactionStoich!$E$5:$U$5,AL$2,0))*(TimeStep)*'Composition Moles'!$C98</f>
        <v>0</v>
      </c>
      <c r="AM86" s="19">
        <f ca="1">SUMPRODUCT(ReactionRateK4!$F108:$V108*OFFSET(ReactionStoich!$E$5:$U$5,AM$2,0))*(TimeStep)*'Composition Moles'!$C98</f>
        <v>0</v>
      </c>
      <c r="AN86" s="19">
        <f ca="1">SUMPRODUCT(ReactionRateK4!$F108:$V108*OFFSET(ReactionStoich!$E$5:$U$5,AN$2,0))*(TimeStep)*'Composition Moles'!$C98</f>
        <v>0</v>
      </c>
      <c r="AO86" s="19">
        <f ca="1">SUMPRODUCT(ReactionRateK4!$F108:$V108*OFFSET(ReactionStoich!$E$5:$U$5,AO$2,0))*(TimeStep)*'Composition Moles'!$C98</f>
        <v>-5.5410439155845041E-4</v>
      </c>
      <c r="AP86" s="19">
        <f ca="1">SUMPRODUCT(ReactionRateK4!$F108:$V108*OFFSET(ReactionStoich!$E$5:$U$5,AP$2,0))*(TimeStep)*'Composition Moles'!$C98</f>
        <v>-6.28291435583095E-2</v>
      </c>
      <c r="AQ86" s="19">
        <f ca="1">SUMPRODUCT(ReactionRateK4!$F108:$V108*OFFSET(ReactionStoich!$E$5:$U$5,AQ$2,0))*(TimeStep)*'Composition Moles'!$C98</f>
        <v>0</v>
      </c>
      <c r="AR86" s="19">
        <f ca="1">SUMPRODUCT(ReactionRateK4!$F108:$V108*OFFSET(ReactionStoich!$E$5:$U$5,AR$2,0))*(TimeStep)*'Composition Moles'!$C98</f>
        <v>0</v>
      </c>
      <c r="AS86" s="19">
        <f ca="1">SUMPRODUCT(ReactionRateK4!$F108:$V108*OFFSET(ReactionStoich!$E$5:$U$5,AS$2,0))*(TimeStep)*'Composition Moles'!$C98</f>
        <v>-0.41912033144383637</v>
      </c>
      <c r="AT86" s="19">
        <f ca="1">SUMPRODUCT(ReactionRateK4!$F108:$V108*OFFSET(ReactionStoich!$E$5:$U$5,AT$2,0))*(TimeStep)*'Composition Moles'!$C98</f>
        <v>-0.41912033144383637</v>
      </c>
      <c r="AU86" s="19">
        <f ca="1">SUMPRODUCT(ReactionRateK4!$F108:$V108*OFFSET(ReactionStoich!$E$5:$U$5,AU$2,0))*(TimeStep)*'Composition Moles'!$C98</f>
        <v>-0.41912033144383637</v>
      </c>
      <c r="AV86" s="19">
        <f ca="1">SUMPRODUCT(ReactionRateK4!$F108:$V108*OFFSET(ReactionStoich!$E$5:$U$5,AV$2,0))*(TimeStep)*'Composition Moles'!$C98</f>
        <v>0</v>
      </c>
      <c r="AW86" s="19">
        <f ca="1">SUMPRODUCT(ReactionRateK4!$F108:$V108*OFFSET(ReactionStoich!$E$5:$U$5,AW$2,0))*(TimeStep)*'Composition Moles'!$C98</f>
        <v>0</v>
      </c>
      <c r="AX86" s="19">
        <f ca="1">SUMPRODUCT(ReactionRateK4!$F108:$V108*OFFSET(ReactionStoich!$E$5:$U$5,AX$2,0))*(TimeStep)*'Composition Moles'!$C98</f>
        <v>0</v>
      </c>
      <c r="AY86" s="19">
        <f ca="1">SUMPRODUCT(ReactionRateK4!$F108:$V108*OFFSET(ReactionStoich!$E$5:$U$5,AY$2,0))*(TimeStep)*'Composition Moles'!$C98</f>
        <v>0</v>
      </c>
      <c r="AZ86" s="19">
        <f ca="1">SUMPRODUCT(ReactionRateK4!$F108:$V108*OFFSET(ReactionStoich!$E$5:$U$5,AZ$2,0))*(TimeStep)*'Composition Moles'!$C98</f>
        <v>0</v>
      </c>
      <c r="BA86" s="19">
        <f ca="1">SUMPRODUCT(ReactionRateK4!$F108:$V108*OFFSET(ReactionStoich!$E$5:$U$5,BA$2,0))*(TimeStep)*'Composition Moles'!$C98</f>
        <v>0</v>
      </c>
      <c r="BB86" s="19">
        <f ca="1">SUMPRODUCT(ReactionRateK4!$F108:$V108*OFFSET(ReactionStoich!$E$5:$U$5,BB$2,0))*(TimeStep)*'Composition Moles'!$C98</f>
        <v>0</v>
      </c>
      <c r="BC86" s="19">
        <f ca="1">SUMPRODUCT(ReactionRateK4!$F108:$V108*OFFSET(ReactionStoich!$E$5:$U$5,BC$2,0))*(TimeStep)*'Composition Moles'!$C98</f>
        <v>0</v>
      </c>
      <c r="BD86" s="19">
        <f ca="1">SUMPRODUCT(ReactionRateK4!$F108:$V108*OFFSET(ReactionStoich!$E$5:$U$5,BD$2,0))*(TimeStep)*'Composition Moles'!$C98</f>
        <v>0</v>
      </c>
      <c r="BE86" s="19">
        <f ca="1">SUMPRODUCT(ReactionRateK4!$F108:$V108*OFFSET(ReactionStoich!$E$5:$U$5,BE$2,0))*(TimeStep)*'Composition Moles'!$C98</f>
        <v>0</v>
      </c>
      <c r="BF86" s="19">
        <f ca="1">SUMPRODUCT(ReactionRateK4!$F108:$V108*OFFSET(ReactionStoich!$E$5:$U$5,BF$2,0))*(TimeStep)*'Composition Moles'!$C98</f>
        <v>0</v>
      </c>
      <c r="BG86" s="19">
        <f ca="1">SUMPRODUCT(ReactionRateK4!$F108:$V108*OFFSET(ReactionStoich!$E$5:$U$5,BG$2,0))*(TimeStep)*'Composition Moles'!$C98</f>
        <v>0</v>
      </c>
      <c r="BH86" s="19">
        <f ca="1">SUMPRODUCT(ReactionRateK4!$F108:$V108*OFFSET(ReactionStoich!$E$5:$U$5,BH$2,0))*(TimeStep)*'Composition Moles'!$C98</f>
        <v>0</v>
      </c>
      <c r="BI86" s="19">
        <f ca="1">SUMPRODUCT(ReactionRateK4!$F108:$V108*OFFSET(ReactionStoich!$E$5:$U$5,BI$2,0))*(TimeStep)*'Composition Moles'!$C98</f>
        <v>0</v>
      </c>
      <c r="BJ86" s="19">
        <f ca="1">SUMPRODUCT(ReactionRateK4!$F108:$V108*OFFSET(ReactionStoich!$E$5:$U$5,BJ$2,0))*(TimeStep)*'Composition Moles'!$C98</f>
        <v>0</v>
      </c>
      <c r="BK86" s="19">
        <f ca="1">SUMPRODUCT(ReactionRateK4!$F108:$V108*OFFSET(ReactionStoich!$E$5:$U$5,BK$2,0))*(TimeStep)*'Composition Moles'!$C98</f>
        <v>0</v>
      </c>
      <c r="BL86" s="19">
        <f ca="1">SUMPRODUCT(ReactionRateK4!$F108:$V108*OFFSET(ReactionStoich!$E$5:$U$5,BL$2,0))*(TimeStep)*'Composition Moles'!$C98</f>
        <v>0</v>
      </c>
      <c r="BM86" s="19">
        <f ca="1">SUMPRODUCT(ReactionRateK4!$F108:$V108*OFFSET(ReactionStoich!$E$5:$U$5,BM$2,0))*(TimeStep)*'Composition Moles'!$C98</f>
        <v>0</v>
      </c>
      <c r="BN86" s="19">
        <f ca="1">SUMPRODUCT(ReactionRateK4!$F108:$V108*OFFSET(ReactionStoich!$E$5:$U$5,BN$2,0))*(TimeStep)*'Composition Moles'!$C98</f>
        <v>0</v>
      </c>
      <c r="BO86" s="19">
        <f ca="1">SUMPRODUCT(ReactionRateK4!$F108:$V108*OFFSET(ReactionStoich!$E$5:$U$5,BO$2,0))*(TimeStep)*'Composition Moles'!$C98</f>
        <v>0</v>
      </c>
      <c r="BP86" s="19">
        <f ca="1">SUMPRODUCT(ReactionRateK4!$F108:$V108*OFFSET(ReactionStoich!$E$5:$U$5,BP$2,0))*(TimeStep)*'Composition Moles'!$C98</f>
        <v>0</v>
      </c>
      <c r="BQ86" s="19">
        <f ca="1">SUMPRODUCT(ReactionRateK4!$F108:$V108*OFFSET(ReactionStoich!$E$5:$U$5,BQ$2,0))*(TimeStep)*'Composition Moles'!$C98</f>
        <v>0</v>
      </c>
      <c r="BR86" s="19">
        <f ca="1">SUMPRODUCT(ReactionRateK4!$F108:$V108*OFFSET(ReactionStoich!$E$5:$U$5,BR$2,0))*(TimeStep)*'Composition Moles'!$C98</f>
        <v>0</v>
      </c>
      <c r="BS86" s="19">
        <f ca="1">SUMPRODUCT(ReactionRateK4!$F108:$V108*OFFSET(ReactionStoich!$E$5:$U$5,BS$2,0))*(TimeStep)*'Composition Moles'!$C98</f>
        <v>0</v>
      </c>
      <c r="BT86" s="19">
        <f ca="1">SUMPRODUCT(ReactionRateK4!$F108:$V108*OFFSET(ReactionStoich!$E$5:$U$5,BT$2,0))*(TimeStep)*'Composition Moles'!$C98</f>
        <v>0</v>
      </c>
      <c r="BU86" s="19">
        <f ca="1">SUMPRODUCT(ReactionRateK4!$F108:$V108*OFFSET(ReactionStoich!$E$5:$U$5,BU$2,0))*(TimeStep)*'Composition Moles'!$C98</f>
        <v>0</v>
      </c>
      <c r="BV86" s="19">
        <f ca="1">SUMPRODUCT(ReactionRateK4!$F108:$V108*OFFSET(ReactionStoich!$E$5:$U$5,BV$2,0))*(TimeStep)*'Composition Moles'!$C98</f>
        <v>0</v>
      </c>
      <c r="BW86" s="19">
        <f ca="1">SUMPRODUCT(ReactionRateK4!$F108:$V108*OFFSET(ReactionStoich!$E$5:$U$5,BW$2,0))*(TimeStep)*'Composition Moles'!$C98</f>
        <v>0</v>
      </c>
    </row>
    <row r="87" spans="1:75">
      <c r="A87">
        <f>ReactionRateK1!A109</f>
        <v>3.8499999999999943</v>
      </c>
      <c r="B87" s="20">
        <f t="shared" ca="1" si="7"/>
        <v>-3113.269971370949</v>
      </c>
      <c r="C87" s="20">
        <f ca="1">'Composition Moles'!BZ99</f>
        <v>144258.58302712502</v>
      </c>
      <c r="D87" s="26">
        <f t="shared" ca="1" si="8"/>
        <v>2.1581176703957775E-2</v>
      </c>
      <c r="F87" s="19">
        <f ca="1">SUMPRODUCT(ReactionRateK4!$F109:$V109*OFFSET(ReactionStoich!$E$5:$U$5,F$2,0))*(TimeStep)*'Composition Moles'!$C99</f>
        <v>-5.8544669070019019E-2</v>
      </c>
      <c r="G87" s="19">
        <f ca="1">SUMPRODUCT(ReactionRateK4!$F109:$V109*OFFSET(ReactionStoich!$E$5:$U$5,G$2,0))*(TimeStep)*'Composition Moles'!$C99</f>
        <v>0</v>
      </c>
      <c r="H87" s="19">
        <f ca="1">SUMPRODUCT(ReactionRateK4!$F109:$V109*OFFSET(ReactionStoich!$E$5:$U$5,H$2,0))*(TimeStep)*'Composition Moles'!$C99</f>
        <v>5.8041662713332283E-2</v>
      </c>
      <c r="I87" s="19">
        <f ca="1">SUMPRODUCT(ReactionRateK4!$F109:$V109*OFFSET(ReactionStoich!$E$5:$U$5,I$2,0))*(TimeStep)*'Composition Moles'!$C99</f>
        <v>5.0300635668672916E-4</v>
      </c>
      <c r="J87" s="19">
        <f ca="1">SUMPRODUCT(ReactionRateK4!$F109:$V109*OFFSET(ReactionStoich!$E$5:$U$5,J$2,0))*(TimeStep)*'Composition Moles'!$C99</f>
        <v>0</v>
      </c>
      <c r="K87" s="19">
        <f ca="1">SUMPRODUCT(ReactionRateK4!$F109:$V109*OFFSET(ReactionStoich!$E$5:$U$5,K$2,0))*(TimeStep)*'Composition Moles'!$C99</f>
        <v>0</v>
      </c>
      <c r="L87" s="19">
        <f ca="1">SUMPRODUCT(ReactionRateK4!$F109:$V109*OFFSET(ReactionStoich!$E$5:$U$5,L$2,0))*(TimeStep)*'Composition Moles'!$C99</f>
        <v>0</v>
      </c>
      <c r="M87" s="19">
        <f ca="1">SUMPRODUCT(ReactionRateK4!$F109:$V109*OFFSET(ReactionStoich!$E$5:$U$5,M$2,0))*(TimeStep)*'Composition Moles'!$C99</f>
        <v>0</v>
      </c>
      <c r="N87" s="19">
        <f ca="1">SUMPRODUCT(ReactionRateK4!$F109:$V109*OFFSET(ReactionStoich!$E$5:$U$5,N$2,0))*(TimeStep)*'Composition Moles'!$C99</f>
        <v>0</v>
      </c>
      <c r="O87" s="19">
        <f ca="1">SUMPRODUCT(ReactionRateK4!$F109:$V109*OFFSET(ReactionStoich!$E$5:$U$5,O$2,0))*(TimeStep)*'Composition Moles'!$C99</f>
        <v>0</v>
      </c>
      <c r="P87" s="19">
        <f ca="1">SUMPRODUCT(ReactionRateK4!$F109:$V109*OFFSET(ReactionStoich!$E$5:$U$5,P$2,0))*(TimeStep)*'Composition Moles'!$C99</f>
        <v>0</v>
      </c>
      <c r="Q87" s="19">
        <f ca="1">SUMPRODUCT(ReactionRateK4!$F109:$V109*OFFSET(ReactionStoich!$E$5:$U$5,Q$2,0))*(TimeStep)*'Composition Moles'!$C99</f>
        <v>0</v>
      </c>
      <c r="R87" s="19">
        <f ca="1">SUMPRODUCT(ReactionRateK4!$F109:$V109*OFFSET(ReactionStoich!$E$5:$U$5,R$2,0))*(TimeStep)*'Composition Moles'!$C99</f>
        <v>0</v>
      </c>
      <c r="S87" s="19">
        <f ca="1">SUMPRODUCT(ReactionRateK4!$F109:$V109*OFFSET(ReactionStoich!$E$5:$U$5,S$2,0))*(TimeStep)*'Composition Moles'!$C99</f>
        <v>2.9116516250746591</v>
      </c>
      <c r="T87" s="19">
        <f ca="1">SUMPRODUCT(ReactionRateK4!$F109:$V109*OFFSET(ReactionStoich!$E$5:$U$5,T$2,0))*(TimeStep)*'Composition Moles'!$C99</f>
        <v>0</v>
      </c>
      <c r="U87" s="19">
        <f ca="1">SUMPRODUCT(ReactionRateK4!$F109:$V109*OFFSET(ReactionStoich!$E$5:$U$5,U$2,0))*(TimeStep)*'Composition Moles'!$C99</f>
        <v>0</v>
      </c>
      <c r="V87" s="19">
        <f ca="1">SUMPRODUCT(ReactionRateK4!$F109:$V109*OFFSET(ReactionStoich!$E$5:$U$5,V$2,0))*(TimeStep)*'Composition Moles'!$C99</f>
        <v>0</v>
      </c>
      <c r="W87" s="19">
        <f ca="1">SUMPRODUCT(ReactionRateK4!$F109:$V109*OFFSET(ReactionStoich!$E$5:$U$5,W$2,0))*(TimeStep)*'Composition Moles'!$C99</f>
        <v>0</v>
      </c>
      <c r="X87" s="19">
        <f ca="1">SUMPRODUCT(ReactionRateK4!$F109:$V109*OFFSET(ReactionStoich!$E$5:$U$5,X$2,0))*(TimeStep)*'Composition Moles'!$C99</f>
        <v>0</v>
      </c>
      <c r="Y87" s="19">
        <f ca="1">SUMPRODUCT(ReactionRateK4!$F109:$V109*OFFSET(ReactionStoich!$E$5:$U$5,Y$2,0))*(TimeStep)*'Composition Moles'!$C99</f>
        <v>-7.0022307180946299</v>
      </c>
      <c r="Z87" s="19">
        <f ca="1">SUMPRODUCT(ReactionRateK4!$F109:$V109*OFFSET(ReactionStoich!$E$5:$U$5,Z$2,0))*(TimeStep)*'Composition Moles'!$C99</f>
        <v>0</v>
      </c>
      <c r="AA87" s="19">
        <f ca="1">SUMPRODUCT(ReactionRateK4!$F109:$V109*OFFSET(ReactionStoich!$E$5:$U$5,AA$2,0))*(TimeStep)*'Composition Moles'!$C99</f>
        <v>0</v>
      </c>
      <c r="AB87" s="19">
        <f ca="1">SUMPRODUCT(ReactionRateK4!$F109:$V109*OFFSET(ReactionStoich!$E$5:$U$5,AB$2,0))*(TimeStep)*'Composition Moles'!$C99</f>
        <v>0</v>
      </c>
      <c r="AC87" s="19">
        <f ca="1">SUMPRODUCT(ReactionRateK4!$F109:$V109*OFFSET(ReactionStoich!$E$5:$U$5,AC$2,0))*(TimeStep)*'Composition Moles'!$C99</f>
        <v>0</v>
      </c>
      <c r="AD87" s="19">
        <f ca="1">SUMPRODUCT(ReactionRateK4!$F109:$V109*OFFSET(ReactionStoich!$E$5:$U$5,AD$2,0))*(TimeStep)*'Composition Moles'!$C99</f>
        <v>0</v>
      </c>
      <c r="AE87" s="19">
        <f ca="1">SUMPRODUCT(ReactionRateK4!$F109:$V109*OFFSET(ReactionStoich!$E$5:$U$5,AE$2,0))*(TimeStep)*'Composition Moles'!$C99</f>
        <v>0</v>
      </c>
      <c r="AF87" s="19">
        <f ca="1">SUMPRODUCT(ReactionRateK4!$F109:$V109*OFFSET(ReactionStoich!$E$5:$U$5,AF$2,0))*(TimeStep)*'Composition Moles'!$C99</f>
        <v>0</v>
      </c>
      <c r="AG87" s="19">
        <f ca="1">SUMPRODUCT(ReactionRateK4!$F109:$V109*OFFSET(ReactionStoich!$E$5:$U$5,AG$2,0))*(TimeStep)*'Composition Moles'!$C99</f>
        <v>-1.5898262210288651E-2</v>
      </c>
      <c r="AH87" s="19">
        <f ca="1">SUMPRODUCT(ReactionRateK4!$F109:$V109*OFFSET(ReactionStoich!$E$5:$U$5,AH$2,0))*(TimeStep)*'Composition Moles'!$C99</f>
        <v>-0.94282066471882264</v>
      </c>
      <c r="AI87" s="19">
        <f ca="1">SUMPRODUCT(ReactionRateK4!$F109:$V109*OFFSET(ReactionStoich!$E$5:$U$5,AI$2,0))*(TimeStep)*'Composition Moles'!$C99</f>
        <v>5.1662357582583294</v>
      </c>
      <c r="AJ87" s="19">
        <f ca="1">SUMPRODUCT(ReactionRateK4!$F109:$V109*OFFSET(ReactionStoich!$E$5:$U$5,AJ$2,0))*(TimeStep)*'Composition Moles'!$C99</f>
        <v>1.1795820741327889</v>
      </c>
      <c r="AK87" s="19">
        <f ca="1">SUMPRODUCT(ReactionRateK4!$F109:$V109*OFFSET(ReactionStoich!$E$5:$U$5,AK$2,0))*(TimeStep)*'Composition Moles'!$C99</f>
        <v>0</v>
      </c>
      <c r="AL87" s="19">
        <f ca="1">SUMPRODUCT(ReactionRateK4!$F109:$V109*OFFSET(ReactionStoich!$E$5:$U$5,AL$2,0))*(TimeStep)*'Composition Moles'!$C99</f>
        <v>0</v>
      </c>
      <c r="AM87" s="19">
        <f ca="1">SUMPRODUCT(ReactionRateK4!$F109:$V109*OFFSET(ReactionStoich!$E$5:$U$5,AM$2,0))*(TimeStep)*'Composition Moles'!$C99</f>
        <v>0</v>
      </c>
      <c r="AN87" s="19">
        <f ca="1">SUMPRODUCT(ReactionRateK4!$F109:$V109*OFFSET(ReactionStoich!$E$5:$U$5,AN$2,0))*(TimeStep)*'Composition Moles'!$C99</f>
        <v>0</v>
      </c>
      <c r="AO87" s="19">
        <f ca="1">SUMPRODUCT(ReactionRateK4!$F109:$V109*OFFSET(ReactionStoich!$E$5:$U$5,AO$2,0))*(TimeStep)*'Composition Moles'!$C99</f>
        <v>-5.0300635668672916E-4</v>
      </c>
      <c r="AP87" s="19">
        <f ca="1">SUMPRODUCT(ReactionRateK4!$F109:$V109*OFFSET(ReactionStoich!$E$5:$U$5,AP$2,0))*(TimeStep)*'Composition Moles'!$C99</f>
        <v>-5.8761492828922984E-2</v>
      </c>
      <c r="AQ87" s="19">
        <f ca="1">SUMPRODUCT(ReactionRateK4!$F109:$V109*OFFSET(ReactionStoich!$E$5:$U$5,AQ$2,0))*(TimeStep)*'Composition Moles'!$C99</f>
        <v>0</v>
      </c>
      <c r="AR87" s="19">
        <f ca="1">SUMPRODUCT(ReactionRateK4!$F109:$V109*OFFSET(ReactionStoich!$E$5:$U$5,AR$2,0))*(TimeStep)*'Composition Moles'!$C99</f>
        <v>0</v>
      </c>
      <c r="AS87" s="19">
        <f ca="1">SUMPRODUCT(ReactionRateK4!$F109:$V109*OFFSET(ReactionStoich!$E$5:$U$5,AS$2,0))*(TimeStep)*'Composition Moles'!$C99</f>
        <v>-0.41241843775214204</v>
      </c>
      <c r="AT87" s="19">
        <f ca="1">SUMPRODUCT(ReactionRateK4!$F109:$V109*OFFSET(ReactionStoich!$E$5:$U$5,AT$2,0))*(TimeStep)*'Composition Moles'!$C99</f>
        <v>-0.41241843775214204</v>
      </c>
      <c r="AU87" s="19">
        <f ca="1">SUMPRODUCT(ReactionRateK4!$F109:$V109*OFFSET(ReactionStoich!$E$5:$U$5,AU$2,0))*(TimeStep)*'Composition Moles'!$C99</f>
        <v>-0.41241843775214204</v>
      </c>
      <c r="AV87" s="19">
        <f ca="1">SUMPRODUCT(ReactionRateK4!$F109:$V109*OFFSET(ReactionStoich!$E$5:$U$5,AV$2,0))*(TimeStep)*'Composition Moles'!$C99</f>
        <v>0</v>
      </c>
      <c r="AW87" s="19">
        <f ca="1">SUMPRODUCT(ReactionRateK4!$F109:$V109*OFFSET(ReactionStoich!$E$5:$U$5,AW$2,0))*(TimeStep)*'Composition Moles'!$C99</f>
        <v>0</v>
      </c>
      <c r="AX87" s="19">
        <f ca="1">SUMPRODUCT(ReactionRateK4!$F109:$V109*OFFSET(ReactionStoich!$E$5:$U$5,AX$2,0))*(TimeStep)*'Composition Moles'!$C99</f>
        <v>0</v>
      </c>
      <c r="AY87" s="19">
        <f ca="1">SUMPRODUCT(ReactionRateK4!$F109:$V109*OFFSET(ReactionStoich!$E$5:$U$5,AY$2,0))*(TimeStep)*'Composition Moles'!$C99</f>
        <v>0</v>
      </c>
      <c r="AZ87" s="19">
        <f ca="1">SUMPRODUCT(ReactionRateK4!$F109:$V109*OFFSET(ReactionStoich!$E$5:$U$5,AZ$2,0))*(TimeStep)*'Composition Moles'!$C99</f>
        <v>0</v>
      </c>
      <c r="BA87" s="19">
        <f ca="1">SUMPRODUCT(ReactionRateK4!$F109:$V109*OFFSET(ReactionStoich!$E$5:$U$5,BA$2,0))*(TimeStep)*'Composition Moles'!$C99</f>
        <v>0</v>
      </c>
      <c r="BB87" s="19">
        <f ca="1">SUMPRODUCT(ReactionRateK4!$F109:$V109*OFFSET(ReactionStoich!$E$5:$U$5,BB$2,0))*(TimeStep)*'Composition Moles'!$C99</f>
        <v>0</v>
      </c>
      <c r="BC87" s="19">
        <f ca="1">SUMPRODUCT(ReactionRateK4!$F109:$V109*OFFSET(ReactionStoich!$E$5:$U$5,BC$2,0))*(TimeStep)*'Composition Moles'!$C99</f>
        <v>0</v>
      </c>
      <c r="BD87" s="19">
        <f ca="1">SUMPRODUCT(ReactionRateK4!$F109:$V109*OFFSET(ReactionStoich!$E$5:$U$5,BD$2,0))*(TimeStep)*'Composition Moles'!$C99</f>
        <v>0</v>
      </c>
      <c r="BE87" s="19">
        <f ca="1">SUMPRODUCT(ReactionRateK4!$F109:$V109*OFFSET(ReactionStoich!$E$5:$U$5,BE$2,0))*(TimeStep)*'Composition Moles'!$C99</f>
        <v>0</v>
      </c>
      <c r="BF87" s="19">
        <f ca="1">SUMPRODUCT(ReactionRateK4!$F109:$V109*OFFSET(ReactionStoich!$E$5:$U$5,BF$2,0))*(TimeStep)*'Composition Moles'!$C99</f>
        <v>0</v>
      </c>
      <c r="BG87" s="19">
        <f ca="1">SUMPRODUCT(ReactionRateK4!$F109:$V109*OFFSET(ReactionStoich!$E$5:$U$5,BG$2,0))*(TimeStep)*'Composition Moles'!$C99</f>
        <v>0</v>
      </c>
      <c r="BH87" s="19">
        <f ca="1">SUMPRODUCT(ReactionRateK4!$F109:$V109*OFFSET(ReactionStoich!$E$5:$U$5,BH$2,0))*(TimeStep)*'Composition Moles'!$C99</f>
        <v>0</v>
      </c>
      <c r="BI87" s="19">
        <f ca="1">SUMPRODUCT(ReactionRateK4!$F109:$V109*OFFSET(ReactionStoich!$E$5:$U$5,BI$2,0))*(TimeStep)*'Composition Moles'!$C99</f>
        <v>0</v>
      </c>
      <c r="BJ87" s="19">
        <f ca="1">SUMPRODUCT(ReactionRateK4!$F109:$V109*OFFSET(ReactionStoich!$E$5:$U$5,BJ$2,0))*(TimeStep)*'Composition Moles'!$C99</f>
        <v>0</v>
      </c>
      <c r="BK87" s="19">
        <f ca="1">SUMPRODUCT(ReactionRateK4!$F109:$V109*OFFSET(ReactionStoich!$E$5:$U$5,BK$2,0))*(TimeStep)*'Composition Moles'!$C99</f>
        <v>0</v>
      </c>
      <c r="BL87" s="19">
        <f ca="1">SUMPRODUCT(ReactionRateK4!$F109:$V109*OFFSET(ReactionStoich!$E$5:$U$5,BL$2,0))*(TimeStep)*'Composition Moles'!$C99</f>
        <v>0</v>
      </c>
      <c r="BM87" s="19">
        <f ca="1">SUMPRODUCT(ReactionRateK4!$F109:$V109*OFFSET(ReactionStoich!$E$5:$U$5,BM$2,0))*(TimeStep)*'Composition Moles'!$C99</f>
        <v>0</v>
      </c>
      <c r="BN87" s="19">
        <f ca="1">SUMPRODUCT(ReactionRateK4!$F109:$V109*OFFSET(ReactionStoich!$E$5:$U$5,BN$2,0))*(TimeStep)*'Composition Moles'!$C99</f>
        <v>0</v>
      </c>
      <c r="BO87" s="19">
        <f ca="1">SUMPRODUCT(ReactionRateK4!$F109:$V109*OFFSET(ReactionStoich!$E$5:$U$5,BO$2,0))*(TimeStep)*'Composition Moles'!$C99</f>
        <v>0</v>
      </c>
      <c r="BP87" s="19">
        <f ca="1">SUMPRODUCT(ReactionRateK4!$F109:$V109*OFFSET(ReactionStoich!$E$5:$U$5,BP$2,0))*(TimeStep)*'Composition Moles'!$C99</f>
        <v>0</v>
      </c>
      <c r="BQ87" s="19">
        <f ca="1">SUMPRODUCT(ReactionRateK4!$F109:$V109*OFFSET(ReactionStoich!$E$5:$U$5,BQ$2,0))*(TimeStep)*'Composition Moles'!$C99</f>
        <v>0</v>
      </c>
      <c r="BR87" s="19">
        <f ca="1">SUMPRODUCT(ReactionRateK4!$F109:$V109*OFFSET(ReactionStoich!$E$5:$U$5,BR$2,0))*(TimeStep)*'Composition Moles'!$C99</f>
        <v>0</v>
      </c>
      <c r="BS87" s="19">
        <f ca="1">SUMPRODUCT(ReactionRateK4!$F109:$V109*OFFSET(ReactionStoich!$E$5:$U$5,BS$2,0))*(TimeStep)*'Composition Moles'!$C99</f>
        <v>0</v>
      </c>
      <c r="BT87" s="19">
        <f ca="1">SUMPRODUCT(ReactionRateK4!$F109:$V109*OFFSET(ReactionStoich!$E$5:$U$5,BT$2,0))*(TimeStep)*'Composition Moles'!$C99</f>
        <v>0</v>
      </c>
      <c r="BU87" s="19">
        <f ca="1">SUMPRODUCT(ReactionRateK4!$F109:$V109*OFFSET(ReactionStoich!$E$5:$U$5,BU$2,0))*(TimeStep)*'Composition Moles'!$C99</f>
        <v>0</v>
      </c>
      <c r="BV87" s="19">
        <f ca="1">SUMPRODUCT(ReactionRateK4!$F109:$V109*OFFSET(ReactionStoich!$E$5:$U$5,BV$2,0))*(TimeStep)*'Composition Moles'!$C99</f>
        <v>0</v>
      </c>
      <c r="BW87" s="19">
        <f ca="1">SUMPRODUCT(ReactionRateK4!$F109:$V109*OFFSET(ReactionStoich!$E$5:$U$5,BW$2,0))*(TimeStep)*'Composition Moles'!$C99</f>
        <v>0</v>
      </c>
    </row>
    <row r="88" spans="1:75">
      <c r="A88">
        <f>ReactionRateK1!A110</f>
        <v>3.8999999999999941</v>
      </c>
      <c r="B88" s="20">
        <f t="shared" ca="1" si="7"/>
        <v>-3018.0501668242123</v>
      </c>
      <c r="C88" s="20">
        <f ca="1">'Composition Moles'!BZ100</f>
        <v>144259.31000477503</v>
      </c>
      <c r="D88" s="26">
        <f t="shared" ca="1" si="8"/>
        <v>2.0921007917785783E-2</v>
      </c>
      <c r="F88" s="19">
        <f ca="1">SUMPRODUCT(ReactionRateK4!$F110:$V110*OFFSET(ReactionStoich!$E$5:$U$5,F$2,0))*(TimeStep)*'Composition Moles'!$C100</f>
        <v>-5.4764974246042659E-2</v>
      </c>
      <c r="G88" s="19">
        <f ca="1">SUMPRODUCT(ReactionRateK4!$F110:$V110*OFFSET(ReactionStoich!$E$5:$U$5,G$2,0))*(TimeStep)*'Composition Moles'!$C100</f>
        <v>0</v>
      </c>
      <c r="H88" s="19">
        <f ca="1">SUMPRODUCT(ReactionRateK4!$F110:$V110*OFFSET(ReactionStoich!$E$5:$U$5,H$2,0))*(TimeStep)*'Composition Moles'!$C100</f>
        <v>5.4308337288753845E-2</v>
      </c>
      <c r="I88" s="19">
        <f ca="1">SUMPRODUCT(ReactionRateK4!$F110:$V110*OFFSET(ReactionStoich!$E$5:$U$5,I$2,0))*(TimeStep)*'Composition Moles'!$C100</f>
        <v>4.5663695728881317E-4</v>
      </c>
      <c r="J88" s="19">
        <f ca="1">SUMPRODUCT(ReactionRateK4!$F110:$V110*OFFSET(ReactionStoich!$E$5:$U$5,J$2,0))*(TimeStep)*'Composition Moles'!$C100</f>
        <v>0</v>
      </c>
      <c r="K88" s="19">
        <f ca="1">SUMPRODUCT(ReactionRateK4!$F110:$V110*OFFSET(ReactionStoich!$E$5:$U$5,K$2,0))*(TimeStep)*'Composition Moles'!$C100</f>
        <v>0</v>
      </c>
      <c r="L88" s="19">
        <f ca="1">SUMPRODUCT(ReactionRateK4!$F110:$V110*OFFSET(ReactionStoich!$E$5:$U$5,L$2,0))*(TimeStep)*'Composition Moles'!$C100</f>
        <v>0</v>
      </c>
      <c r="M88" s="19">
        <f ca="1">SUMPRODUCT(ReactionRateK4!$F110:$V110*OFFSET(ReactionStoich!$E$5:$U$5,M$2,0))*(TimeStep)*'Composition Moles'!$C100</f>
        <v>0</v>
      </c>
      <c r="N88" s="19">
        <f ca="1">SUMPRODUCT(ReactionRateK4!$F110:$V110*OFFSET(ReactionStoich!$E$5:$U$5,N$2,0))*(TimeStep)*'Composition Moles'!$C100</f>
        <v>0</v>
      </c>
      <c r="O88" s="19">
        <f ca="1">SUMPRODUCT(ReactionRateK4!$F110:$V110*OFFSET(ReactionStoich!$E$5:$U$5,O$2,0))*(TimeStep)*'Composition Moles'!$C100</f>
        <v>0</v>
      </c>
      <c r="P88" s="19">
        <f ca="1">SUMPRODUCT(ReactionRateK4!$F110:$V110*OFFSET(ReactionStoich!$E$5:$U$5,P$2,0))*(TimeStep)*'Composition Moles'!$C100</f>
        <v>0</v>
      </c>
      <c r="Q88" s="19">
        <f ca="1">SUMPRODUCT(ReactionRateK4!$F110:$V110*OFFSET(ReactionStoich!$E$5:$U$5,Q$2,0))*(TimeStep)*'Composition Moles'!$C100</f>
        <v>0</v>
      </c>
      <c r="R88" s="19">
        <f ca="1">SUMPRODUCT(ReactionRateK4!$F110:$V110*OFFSET(ReactionStoich!$E$5:$U$5,R$2,0))*(TimeStep)*'Composition Moles'!$C100</f>
        <v>0</v>
      </c>
      <c r="S88" s="19">
        <f ca="1">SUMPRODUCT(ReactionRateK4!$F110:$V110*OFFSET(ReactionStoich!$E$5:$U$5,S$2,0))*(TimeStep)*'Composition Moles'!$C100</f>
        <v>2.8436400428633148</v>
      </c>
      <c r="T88" s="19">
        <f ca="1">SUMPRODUCT(ReactionRateK4!$F110:$V110*OFFSET(ReactionStoich!$E$5:$U$5,T$2,0))*(TimeStep)*'Composition Moles'!$C100</f>
        <v>0</v>
      </c>
      <c r="U88" s="19">
        <f ca="1">SUMPRODUCT(ReactionRateK4!$F110:$V110*OFFSET(ReactionStoich!$E$5:$U$5,U$2,0))*(TimeStep)*'Composition Moles'!$C100</f>
        <v>0</v>
      </c>
      <c r="V88" s="19">
        <f ca="1">SUMPRODUCT(ReactionRateK4!$F110:$V110*OFFSET(ReactionStoich!$E$5:$U$5,V$2,0))*(TimeStep)*'Composition Moles'!$C100</f>
        <v>0</v>
      </c>
      <c r="W88" s="19">
        <f ca="1">SUMPRODUCT(ReactionRateK4!$F110:$V110*OFFSET(ReactionStoich!$E$5:$U$5,W$2,0))*(TimeStep)*'Composition Moles'!$C100</f>
        <v>0</v>
      </c>
      <c r="X88" s="19">
        <f ca="1">SUMPRODUCT(ReactionRateK4!$F110:$V110*OFFSET(ReactionStoich!$E$5:$U$5,X$2,0))*(TimeStep)*'Composition Moles'!$C100</f>
        <v>0</v>
      </c>
      <c r="Y88" s="19">
        <f ca="1">SUMPRODUCT(ReactionRateK4!$F110:$V110*OFFSET(ReactionStoich!$E$5:$U$5,Y$2,0))*(TimeStep)*'Composition Moles'!$C100</f>
        <v>-6.8503268657427858</v>
      </c>
      <c r="Z88" s="19">
        <f ca="1">SUMPRODUCT(ReactionRateK4!$F110:$V110*OFFSET(ReactionStoich!$E$5:$U$5,Z$2,0))*(TimeStep)*'Composition Moles'!$C100</f>
        <v>0</v>
      </c>
      <c r="AA88" s="19">
        <f ca="1">SUMPRODUCT(ReactionRateK4!$F110:$V110*OFFSET(ReactionStoich!$E$5:$U$5,AA$2,0))*(TimeStep)*'Composition Moles'!$C100</f>
        <v>0</v>
      </c>
      <c r="AB88" s="19">
        <f ca="1">SUMPRODUCT(ReactionRateK4!$F110:$V110*OFFSET(ReactionStoich!$E$5:$U$5,AB$2,0))*(TimeStep)*'Composition Moles'!$C100</f>
        <v>0</v>
      </c>
      <c r="AC88" s="19">
        <f ca="1">SUMPRODUCT(ReactionRateK4!$F110:$V110*OFFSET(ReactionStoich!$E$5:$U$5,AC$2,0))*(TimeStep)*'Composition Moles'!$C100</f>
        <v>0</v>
      </c>
      <c r="AD88" s="19">
        <f ca="1">SUMPRODUCT(ReactionRateK4!$F110:$V110*OFFSET(ReactionStoich!$E$5:$U$5,AD$2,0))*(TimeStep)*'Composition Moles'!$C100</f>
        <v>0</v>
      </c>
      <c r="AE88" s="19">
        <f ca="1">SUMPRODUCT(ReactionRateK4!$F110:$V110*OFFSET(ReactionStoich!$E$5:$U$5,AE$2,0))*(TimeStep)*'Composition Moles'!$C100</f>
        <v>0</v>
      </c>
      <c r="AF88" s="19">
        <f ca="1">SUMPRODUCT(ReactionRateK4!$F110:$V110*OFFSET(ReactionStoich!$E$5:$U$5,AF$2,0))*(TimeStep)*'Composition Moles'!$C100</f>
        <v>0</v>
      </c>
      <c r="AG88" s="19">
        <f ca="1">SUMPRODUCT(ReactionRateK4!$F110:$V110*OFFSET(ReactionStoich!$E$5:$U$5,AG$2,0))*(TimeStep)*'Composition Moles'!$C100</f>
        <v>-1.5388568769901361E-2</v>
      </c>
      <c r="AH88" s="19">
        <f ca="1">SUMPRODUCT(ReactionRateK4!$F110:$V110*OFFSET(ReactionStoich!$E$5:$U$5,AH$2,0))*(TimeStep)*'Composition Moles'!$C100</f>
        <v>-0.97611449794151617</v>
      </c>
      <c r="AI88" s="19">
        <f ca="1">SUMPRODUCT(ReactionRateK4!$F110:$V110*OFFSET(ReactionStoich!$E$5:$U$5,AI$2,0))*(TimeStep)*'Composition Moles'!$C100</f>
        <v>5.1183916714215485</v>
      </c>
      <c r="AJ88" s="19">
        <f ca="1">SUMPRODUCT(ReactionRateK4!$F110:$V110*OFFSET(ReactionStoich!$E$5:$U$5,AJ$2,0))*(TimeStep)*'Composition Moles'!$C100</f>
        <v>1.1528315836348682</v>
      </c>
      <c r="AK88" s="19">
        <f ca="1">SUMPRODUCT(ReactionRateK4!$F110:$V110*OFFSET(ReactionStoich!$E$5:$U$5,AK$2,0))*(TimeStep)*'Composition Moles'!$C100</f>
        <v>0</v>
      </c>
      <c r="AL88" s="19">
        <f ca="1">SUMPRODUCT(ReactionRateK4!$F110:$V110*OFFSET(ReactionStoich!$E$5:$U$5,AL$2,0))*(TimeStep)*'Composition Moles'!$C100</f>
        <v>0</v>
      </c>
      <c r="AM88" s="19">
        <f ca="1">SUMPRODUCT(ReactionRateK4!$F110:$V110*OFFSET(ReactionStoich!$E$5:$U$5,AM$2,0))*(TimeStep)*'Composition Moles'!$C100</f>
        <v>0</v>
      </c>
      <c r="AN88" s="19">
        <f ca="1">SUMPRODUCT(ReactionRateK4!$F110:$V110*OFFSET(ReactionStoich!$E$5:$U$5,AN$2,0))*(TimeStep)*'Composition Moles'!$C100</f>
        <v>0</v>
      </c>
      <c r="AO88" s="19">
        <f ca="1">SUMPRODUCT(ReactionRateK4!$F110:$V110*OFFSET(ReactionStoich!$E$5:$U$5,AO$2,0))*(TimeStep)*'Composition Moles'!$C100</f>
        <v>-4.5663695728881317E-4</v>
      </c>
      <c r="AP88" s="19">
        <f ca="1">SUMPRODUCT(ReactionRateK4!$F110:$V110*OFFSET(ReactionStoich!$E$5:$U$5,AP$2,0))*(TimeStep)*'Composition Moles'!$C100</f>
        <v>-5.4954669684519883E-2</v>
      </c>
      <c r="AQ88" s="19">
        <f ca="1">SUMPRODUCT(ReactionRateK4!$F110:$V110*OFFSET(ReactionStoich!$E$5:$U$5,AQ$2,0))*(TimeStep)*'Composition Moles'!$C100</f>
        <v>0</v>
      </c>
      <c r="AR88" s="19">
        <f ca="1">SUMPRODUCT(ReactionRateK4!$F110:$V110*OFFSET(ReactionStoich!$E$5:$U$5,AR$2,0))*(TimeStep)*'Composition Moles'!$C100</f>
        <v>0</v>
      </c>
      <c r="AS88" s="19">
        <f ca="1">SUMPRODUCT(ReactionRateK4!$F110:$V110*OFFSET(ReactionStoich!$E$5:$U$5,AS$2,0))*(TimeStep)*'Composition Moles'!$C100</f>
        <v>-0.40587401960790676</v>
      </c>
      <c r="AT88" s="19">
        <f ca="1">SUMPRODUCT(ReactionRateK4!$F110:$V110*OFFSET(ReactionStoich!$E$5:$U$5,AT$2,0))*(TimeStep)*'Composition Moles'!$C100</f>
        <v>-0.40587401960790676</v>
      </c>
      <c r="AU88" s="19">
        <f ca="1">SUMPRODUCT(ReactionRateK4!$F110:$V110*OFFSET(ReactionStoich!$E$5:$U$5,AU$2,0))*(TimeStep)*'Composition Moles'!$C100</f>
        <v>-0.40587401960790676</v>
      </c>
      <c r="AV88" s="19">
        <f ca="1">SUMPRODUCT(ReactionRateK4!$F110:$V110*OFFSET(ReactionStoich!$E$5:$U$5,AV$2,0))*(TimeStep)*'Composition Moles'!$C100</f>
        <v>0</v>
      </c>
      <c r="AW88" s="19">
        <f ca="1">SUMPRODUCT(ReactionRateK4!$F110:$V110*OFFSET(ReactionStoich!$E$5:$U$5,AW$2,0))*(TimeStep)*'Composition Moles'!$C100</f>
        <v>0</v>
      </c>
      <c r="AX88" s="19">
        <f ca="1">SUMPRODUCT(ReactionRateK4!$F110:$V110*OFFSET(ReactionStoich!$E$5:$U$5,AX$2,0))*(TimeStep)*'Composition Moles'!$C100</f>
        <v>0</v>
      </c>
      <c r="AY88" s="19">
        <f ca="1">SUMPRODUCT(ReactionRateK4!$F110:$V110*OFFSET(ReactionStoich!$E$5:$U$5,AY$2,0))*(TimeStep)*'Composition Moles'!$C100</f>
        <v>0</v>
      </c>
      <c r="AZ88" s="19">
        <f ca="1">SUMPRODUCT(ReactionRateK4!$F110:$V110*OFFSET(ReactionStoich!$E$5:$U$5,AZ$2,0))*(TimeStep)*'Composition Moles'!$C100</f>
        <v>0</v>
      </c>
      <c r="BA88" s="19">
        <f ca="1">SUMPRODUCT(ReactionRateK4!$F110:$V110*OFFSET(ReactionStoich!$E$5:$U$5,BA$2,0))*(TimeStep)*'Composition Moles'!$C100</f>
        <v>0</v>
      </c>
      <c r="BB88" s="19">
        <f ca="1">SUMPRODUCT(ReactionRateK4!$F110:$V110*OFFSET(ReactionStoich!$E$5:$U$5,BB$2,0))*(TimeStep)*'Composition Moles'!$C100</f>
        <v>0</v>
      </c>
      <c r="BC88" s="19">
        <f ca="1">SUMPRODUCT(ReactionRateK4!$F110:$V110*OFFSET(ReactionStoich!$E$5:$U$5,BC$2,0))*(TimeStep)*'Composition Moles'!$C100</f>
        <v>0</v>
      </c>
      <c r="BD88" s="19">
        <f ca="1">SUMPRODUCT(ReactionRateK4!$F110:$V110*OFFSET(ReactionStoich!$E$5:$U$5,BD$2,0))*(TimeStep)*'Composition Moles'!$C100</f>
        <v>0</v>
      </c>
      <c r="BE88" s="19">
        <f ca="1">SUMPRODUCT(ReactionRateK4!$F110:$V110*OFFSET(ReactionStoich!$E$5:$U$5,BE$2,0))*(TimeStep)*'Composition Moles'!$C100</f>
        <v>0</v>
      </c>
      <c r="BF88" s="19">
        <f ca="1">SUMPRODUCT(ReactionRateK4!$F110:$V110*OFFSET(ReactionStoich!$E$5:$U$5,BF$2,0))*(TimeStep)*'Composition Moles'!$C100</f>
        <v>0</v>
      </c>
      <c r="BG88" s="19">
        <f ca="1">SUMPRODUCT(ReactionRateK4!$F110:$V110*OFFSET(ReactionStoich!$E$5:$U$5,BG$2,0))*(TimeStep)*'Composition Moles'!$C100</f>
        <v>0</v>
      </c>
      <c r="BH88" s="19">
        <f ca="1">SUMPRODUCT(ReactionRateK4!$F110:$V110*OFFSET(ReactionStoich!$E$5:$U$5,BH$2,0))*(TimeStep)*'Composition Moles'!$C100</f>
        <v>0</v>
      </c>
      <c r="BI88" s="19">
        <f ca="1">SUMPRODUCT(ReactionRateK4!$F110:$V110*OFFSET(ReactionStoich!$E$5:$U$5,BI$2,0))*(TimeStep)*'Composition Moles'!$C100</f>
        <v>0</v>
      </c>
      <c r="BJ88" s="19">
        <f ca="1">SUMPRODUCT(ReactionRateK4!$F110:$V110*OFFSET(ReactionStoich!$E$5:$U$5,BJ$2,0))*(TimeStep)*'Composition Moles'!$C100</f>
        <v>0</v>
      </c>
      <c r="BK88" s="19">
        <f ca="1">SUMPRODUCT(ReactionRateK4!$F110:$V110*OFFSET(ReactionStoich!$E$5:$U$5,BK$2,0))*(TimeStep)*'Composition Moles'!$C100</f>
        <v>0</v>
      </c>
      <c r="BL88" s="19">
        <f ca="1">SUMPRODUCT(ReactionRateK4!$F110:$V110*OFFSET(ReactionStoich!$E$5:$U$5,BL$2,0))*(TimeStep)*'Composition Moles'!$C100</f>
        <v>0</v>
      </c>
      <c r="BM88" s="19">
        <f ca="1">SUMPRODUCT(ReactionRateK4!$F110:$V110*OFFSET(ReactionStoich!$E$5:$U$5,BM$2,0))*(TimeStep)*'Composition Moles'!$C100</f>
        <v>0</v>
      </c>
      <c r="BN88" s="19">
        <f ca="1">SUMPRODUCT(ReactionRateK4!$F110:$V110*OFFSET(ReactionStoich!$E$5:$U$5,BN$2,0))*(TimeStep)*'Composition Moles'!$C100</f>
        <v>0</v>
      </c>
      <c r="BO88" s="19">
        <f ca="1">SUMPRODUCT(ReactionRateK4!$F110:$V110*OFFSET(ReactionStoich!$E$5:$U$5,BO$2,0))*(TimeStep)*'Composition Moles'!$C100</f>
        <v>0</v>
      </c>
      <c r="BP88" s="19">
        <f ca="1">SUMPRODUCT(ReactionRateK4!$F110:$V110*OFFSET(ReactionStoich!$E$5:$U$5,BP$2,0))*(TimeStep)*'Composition Moles'!$C100</f>
        <v>0</v>
      </c>
      <c r="BQ88" s="19">
        <f ca="1">SUMPRODUCT(ReactionRateK4!$F110:$V110*OFFSET(ReactionStoich!$E$5:$U$5,BQ$2,0))*(TimeStep)*'Composition Moles'!$C100</f>
        <v>0</v>
      </c>
      <c r="BR88" s="19">
        <f ca="1">SUMPRODUCT(ReactionRateK4!$F110:$V110*OFFSET(ReactionStoich!$E$5:$U$5,BR$2,0))*(TimeStep)*'Composition Moles'!$C100</f>
        <v>0</v>
      </c>
      <c r="BS88" s="19">
        <f ca="1">SUMPRODUCT(ReactionRateK4!$F110:$V110*OFFSET(ReactionStoich!$E$5:$U$5,BS$2,0))*(TimeStep)*'Composition Moles'!$C100</f>
        <v>0</v>
      </c>
      <c r="BT88" s="19">
        <f ca="1">SUMPRODUCT(ReactionRateK4!$F110:$V110*OFFSET(ReactionStoich!$E$5:$U$5,BT$2,0))*(TimeStep)*'Composition Moles'!$C100</f>
        <v>0</v>
      </c>
      <c r="BU88" s="19">
        <f ca="1">SUMPRODUCT(ReactionRateK4!$F110:$V110*OFFSET(ReactionStoich!$E$5:$U$5,BU$2,0))*(TimeStep)*'Composition Moles'!$C100</f>
        <v>0</v>
      </c>
      <c r="BV88" s="19">
        <f ca="1">SUMPRODUCT(ReactionRateK4!$F110:$V110*OFFSET(ReactionStoich!$E$5:$U$5,BV$2,0))*(TimeStep)*'Composition Moles'!$C100</f>
        <v>0</v>
      </c>
      <c r="BW88" s="19">
        <f ca="1">SUMPRODUCT(ReactionRateK4!$F110:$V110*OFFSET(ReactionStoich!$E$5:$U$5,BW$2,0))*(TimeStep)*'Composition Moles'!$C100</f>
        <v>0</v>
      </c>
    </row>
    <row r="89" spans="1:75">
      <c r="A89">
        <f>ReactionRateK1!A111</f>
        <v>3.949999999999994</v>
      </c>
      <c r="B89" s="20">
        <f t="shared" ca="1" si="7"/>
        <v>-2930.1097767130755</v>
      </c>
      <c r="C89" s="20">
        <f ca="1">'Composition Moles'!BZ101</f>
        <v>144259.74680698162</v>
      </c>
      <c r="D89" s="26">
        <f t="shared" ca="1" si="8"/>
        <v>2.0311347008209704E-2</v>
      </c>
      <c r="F89" s="19">
        <f ca="1">SUMPRODUCT(ReactionRateK4!$F111:$V111*OFFSET(ReactionStoich!$E$5:$U$5,F$2,0))*(TimeStep)*'Composition Moles'!$C101</f>
        <v>-5.1232801283880448E-2</v>
      </c>
      <c r="G89" s="19">
        <f ca="1">SUMPRODUCT(ReactionRateK4!$F111:$V111*OFFSET(ReactionStoich!$E$5:$U$5,G$2,0))*(TimeStep)*'Composition Moles'!$C101</f>
        <v>0</v>
      </c>
      <c r="H89" s="19">
        <f ca="1">SUMPRODUCT(ReactionRateK4!$F111:$V111*OFFSET(ReactionStoich!$E$5:$U$5,H$2,0))*(TimeStep)*'Composition Moles'!$C101</f>
        <v>5.0818245167702447E-2</v>
      </c>
      <c r="I89" s="19">
        <f ca="1">SUMPRODUCT(ReactionRateK4!$F111:$V111*OFFSET(ReactionStoich!$E$5:$U$5,I$2,0))*(TimeStep)*'Composition Moles'!$C101</f>
        <v>4.1455611617801112E-4</v>
      </c>
      <c r="J89" s="19">
        <f ca="1">SUMPRODUCT(ReactionRateK4!$F111:$V111*OFFSET(ReactionStoich!$E$5:$U$5,J$2,0))*(TimeStep)*'Composition Moles'!$C101</f>
        <v>0</v>
      </c>
      <c r="K89" s="19">
        <f ca="1">SUMPRODUCT(ReactionRateK4!$F111:$V111*OFFSET(ReactionStoich!$E$5:$U$5,K$2,0))*(TimeStep)*'Composition Moles'!$C101</f>
        <v>0</v>
      </c>
      <c r="L89" s="19">
        <f ca="1">SUMPRODUCT(ReactionRateK4!$F111:$V111*OFFSET(ReactionStoich!$E$5:$U$5,L$2,0))*(TimeStep)*'Composition Moles'!$C101</f>
        <v>0</v>
      </c>
      <c r="M89" s="19">
        <f ca="1">SUMPRODUCT(ReactionRateK4!$F111:$V111*OFFSET(ReactionStoich!$E$5:$U$5,M$2,0))*(TimeStep)*'Composition Moles'!$C101</f>
        <v>0</v>
      </c>
      <c r="N89" s="19">
        <f ca="1">SUMPRODUCT(ReactionRateK4!$F111:$V111*OFFSET(ReactionStoich!$E$5:$U$5,N$2,0))*(TimeStep)*'Composition Moles'!$C101</f>
        <v>0</v>
      </c>
      <c r="O89" s="19">
        <f ca="1">SUMPRODUCT(ReactionRateK4!$F111:$V111*OFFSET(ReactionStoich!$E$5:$U$5,O$2,0))*(TimeStep)*'Composition Moles'!$C101</f>
        <v>0</v>
      </c>
      <c r="P89" s="19">
        <f ca="1">SUMPRODUCT(ReactionRateK4!$F111:$V111*OFFSET(ReactionStoich!$E$5:$U$5,P$2,0))*(TimeStep)*'Composition Moles'!$C101</f>
        <v>0</v>
      </c>
      <c r="Q89" s="19">
        <f ca="1">SUMPRODUCT(ReactionRateK4!$F111:$V111*OFFSET(ReactionStoich!$E$5:$U$5,Q$2,0))*(TimeStep)*'Composition Moles'!$C101</f>
        <v>0</v>
      </c>
      <c r="R89" s="19">
        <f ca="1">SUMPRODUCT(ReactionRateK4!$F111:$V111*OFFSET(ReactionStoich!$E$5:$U$5,R$2,0))*(TimeStep)*'Composition Moles'!$C101</f>
        <v>0</v>
      </c>
      <c r="S89" s="19">
        <f ca="1">SUMPRODUCT(ReactionRateK4!$F111:$V111*OFFSET(ReactionStoich!$E$5:$U$5,S$2,0))*(TimeStep)*'Composition Moles'!$C101</f>
        <v>2.7766095656065066</v>
      </c>
      <c r="T89" s="19">
        <f ca="1">SUMPRODUCT(ReactionRateK4!$F111:$V111*OFFSET(ReactionStoich!$E$5:$U$5,T$2,0))*(TimeStep)*'Composition Moles'!$C101</f>
        <v>0</v>
      </c>
      <c r="U89" s="19">
        <f ca="1">SUMPRODUCT(ReactionRateK4!$F111:$V111*OFFSET(ReactionStoich!$E$5:$U$5,U$2,0))*(TimeStep)*'Composition Moles'!$C101</f>
        <v>0</v>
      </c>
      <c r="V89" s="19">
        <f ca="1">SUMPRODUCT(ReactionRateK4!$F111:$V111*OFFSET(ReactionStoich!$E$5:$U$5,V$2,0))*(TimeStep)*'Composition Moles'!$C101</f>
        <v>0</v>
      </c>
      <c r="W89" s="19">
        <f ca="1">SUMPRODUCT(ReactionRateK4!$F111:$V111*OFFSET(ReactionStoich!$E$5:$U$5,W$2,0))*(TimeStep)*'Composition Moles'!$C101</f>
        <v>0</v>
      </c>
      <c r="X89" s="19">
        <f ca="1">SUMPRODUCT(ReactionRateK4!$F111:$V111*OFFSET(ReactionStoich!$E$5:$U$5,X$2,0))*(TimeStep)*'Composition Moles'!$C101</f>
        <v>0</v>
      </c>
      <c r="Y89" s="19">
        <f ca="1">SUMPRODUCT(ReactionRateK4!$F111:$V111*OFFSET(ReactionStoich!$E$5:$U$5,Y$2,0))*(TimeStep)*'Composition Moles'!$C101</f>
        <v>-6.7005928552614593</v>
      </c>
      <c r="Z89" s="19">
        <f ca="1">SUMPRODUCT(ReactionRateK4!$F111:$V111*OFFSET(ReactionStoich!$E$5:$U$5,Z$2,0))*(TimeStep)*'Composition Moles'!$C101</f>
        <v>0</v>
      </c>
      <c r="AA89" s="19">
        <f ca="1">SUMPRODUCT(ReactionRateK4!$F111:$V111*OFFSET(ReactionStoich!$E$5:$U$5,AA$2,0))*(TimeStep)*'Composition Moles'!$C101</f>
        <v>0</v>
      </c>
      <c r="AB89" s="19">
        <f ca="1">SUMPRODUCT(ReactionRateK4!$F111:$V111*OFFSET(ReactionStoich!$E$5:$U$5,AB$2,0))*(TimeStep)*'Composition Moles'!$C101</f>
        <v>0</v>
      </c>
      <c r="AC89" s="19">
        <f ca="1">SUMPRODUCT(ReactionRateK4!$F111:$V111*OFFSET(ReactionStoich!$E$5:$U$5,AC$2,0))*(TimeStep)*'Composition Moles'!$C101</f>
        <v>0</v>
      </c>
      <c r="AD89" s="19">
        <f ca="1">SUMPRODUCT(ReactionRateK4!$F111:$V111*OFFSET(ReactionStoich!$E$5:$U$5,AD$2,0))*(TimeStep)*'Composition Moles'!$C101</f>
        <v>0</v>
      </c>
      <c r="AE89" s="19">
        <f ca="1">SUMPRODUCT(ReactionRateK4!$F111:$V111*OFFSET(ReactionStoich!$E$5:$U$5,AE$2,0))*(TimeStep)*'Composition Moles'!$C101</f>
        <v>0</v>
      </c>
      <c r="AF89" s="19">
        <f ca="1">SUMPRODUCT(ReactionRateK4!$F111:$V111*OFFSET(ReactionStoich!$E$5:$U$5,AF$2,0))*(TimeStep)*'Composition Moles'!$C101</f>
        <v>0</v>
      </c>
      <c r="AG89" s="19">
        <f ca="1">SUMPRODUCT(ReactionRateK4!$F111:$V111*OFFSET(ReactionStoich!$E$5:$U$5,AG$2,0))*(TimeStep)*'Composition Moles'!$C101</f>
        <v>-1.4899052876821505E-2</v>
      </c>
      <c r="AH89" s="19">
        <f ca="1">SUMPRODUCT(ReactionRateK4!$F111:$V111*OFFSET(ReactionStoich!$E$5:$U$5,AH$2,0))*(TimeStep)*'Composition Moles'!$C101</f>
        <v>-1.0076145782224066</v>
      </c>
      <c r="AI89" s="19">
        <f ca="1">SUMPRODUCT(ReactionRateK4!$F111:$V111*OFFSET(ReactionStoich!$E$5:$U$5,AI$2,0))*(TimeStep)*'Composition Moles'!$C101</f>
        <v>5.0702512218019091</v>
      </c>
      <c r="AJ89" s="19">
        <f ca="1">SUMPRODUCT(ReactionRateK4!$F111:$V111*OFFSET(ReactionStoich!$E$5:$U$5,AJ$2,0))*(TimeStep)*'Composition Moles'!$C101</f>
        <v>1.1264995816846601</v>
      </c>
      <c r="AK89" s="19">
        <f ca="1">SUMPRODUCT(ReactionRateK4!$F111:$V111*OFFSET(ReactionStoich!$E$5:$U$5,AK$2,0))*(TimeStep)*'Composition Moles'!$C101</f>
        <v>0</v>
      </c>
      <c r="AL89" s="19">
        <f ca="1">SUMPRODUCT(ReactionRateK4!$F111:$V111*OFFSET(ReactionStoich!$E$5:$U$5,AL$2,0))*(TimeStep)*'Composition Moles'!$C101</f>
        <v>0</v>
      </c>
      <c r="AM89" s="19">
        <f ca="1">SUMPRODUCT(ReactionRateK4!$F111:$V111*OFFSET(ReactionStoich!$E$5:$U$5,AM$2,0))*(TimeStep)*'Composition Moles'!$C101</f>
        <v>0</v>
      </c>
      <c r="AN89" s="19">
        <f ca="1">SUMPRODUCT(ReactionRateK4!$F111:$V111*OFFSET(ReactionStoich!$E$5:$U$5,AN$2,0))*(TimeStep)*'Composition Moles'!$C101</f>
        <v>0</v>
      </c>
      <c r="AO89" s="19">
        <f ca="1">SUMPRODUCT(ReactionRateK4!$F111:$V111*OFFSET(ReactionStoich!$E$5:$U$5,AO$2,0))*(TimeStep)*'Composition Moles'!$C101</f>
        <v>-4.1455611617801112E-4</v>
      </c>
      <c r="AP89" s="19">
        <f ca="1">SUMPRODUCT(ReactionRateK4!$F111:$V111*OFFSET(ReactionStoich!$E$5:$U$5,AP$2,0))*(TimeStep)*'Composition Moles'!$C101</f>
        <v>-5.1392357548793496E-2</v>
      </c>
      <c r="AQ89" s="19">
        <f ca="1">SUMPRODUCT(ReactionRateK4!$F111:$V111*OFFSET(ReactionStoich!$E$5:$U$5,AQ$2,0))*(TimeStep)*'Composition Moles'!$C101</f>
        <v>0</v>
      </c>
      <c r="AR89" s="19">
        <f ca="1">SUMPRODUCT(ReactionRateK4!$F111:$V111*OFFSET(ReactionStoich!$E$5:$U$5,AR$2,0))*(TimeStep)*'Composition Moles'!$C101</f>
        <v>0</v>
      </c>
      <c r="AS89" s="19">
        <f ca="1">SUMPRODUCT(ReactionRateK4!$F111:$V111*OFFSET(ReactionStoich!$E$5:$U$5,AS$2,0))*(TimeStep)*'Composition Moles'!$C101</f>
        <v>-0.39948232302247166</v>
      </c>
      <c r="AT89" s="19">
        <f ca="1">SUMPRODUCT(ReactionRateK4!$F111:$V111*OFFSET(ReactionStoich!$E$5:$U$5,AT$2,0))*(TimeStep)*'Composition Moles'!$C101</f>
        <v>-0.39948232302247166</v>
      </c>
      <c r="AU89" s="19">
        <f ca="1">SUMPRODUCT(ReactionRateK4!$F111:$V111*OFFSET(ReactionStoich!$E$5:$U$5,AU$2,0))*(TimeStep)*'Composition Moles'!$C101</f>
        <v>-0.39948232302247166</v>
      </c>
      <c r="AV89" s="19">
        <f ca="1">SUMPRODUCT(ReactionRateK4!$F111:$V111*OFFSET(ReactionStoich!$E$5:$U$5,AV$2,0))*(TimeStep)*'Composition Moles'!$C101</f>
        <v>0</v>
      </c>
      <c r="AW89" s="19">
        <f ca="1">SUMPRODUCT(ReactionRateK4!$F111:$V111*OFFSET(ReactionStoich!$E$5:$U$5,AW$2,0))*(TimeStep)*'Composition Moles'!$C101</f>
        <v>0</v>
      </c>
      <c r="AX89" s="19">
        <f ca="1">SUMPRODUCT(ReactionRateK4!$F111:$V111*OFFSET(ReactionStoich!$E$5:$U$5,AX$2,0))*(TimeStep)*'Composition Moles'!$C101</f>
        <v>0</v>
      </c>
      <c r="AY89" s="19">
        <f ca="1">SUMPRODUCT(ReactionRateK4!$F111:$V111*OFFSET(ReactionStoich!$E$5:$U$5,AY$2,0))*(TimeStep)*'Composition Moles'!$C101</f>
        <v>0</v>
      </c>
      <c r="AZ89" s="19">
        <f ca="1">SUMPRODUCT(ReactionRateK4!$F111:$V111*OFFSET(ReactionStoich!$E$5:$U$5,AZ$2,0))*(TimeStep)*'Composition Moles'!$C101</f>
        <v>0</v>
      </c>
      <c r="BA89" s="19">
        <f ca="1">SUMPRODUCT(ReactionRateK4!$F111:$V111*OFFSET(ReactionStoich!$E$5:$U$5,BA$2,0))*(TimeStep)*'Composition Moles'!$C101</f>
        <v>0</v>
      </c>
      <c r="BB89" s="19">
        <f ca="1">SUMPRODUCT(ReactionRateK4!$F111:$V111*OFFSET(ReactionStoich!$E$5:$U$5,BB$2,0))*(TimeStep)*'Composition Moles'!$C101</f>
        <v>0</v>
      </c>
      <c r="BC89" s="19">
        <f ca="1">SUMPRODUCT(ReactionRateK4!$F111:$V111*OFFSET(ReactionStoich!$E$5:$U$5,BC$2,0))*(TimeStep)*'Composition Moles'!$C101</f>
        <v>0</v>
      </c>
      <c r="BD89" s="19">
        <f ca="1">SUMPRODUCT(ReactionRateK4!$F111:$V111*OFFSET(ReactionStoich!$E$5:$U$5,BD$2,0))*(TimeStep)*'Composition Moles'!$C101</f>
        <v>0</v>
      </c>
      <c r="BE89" s="19">
        <f ca="1">SUMPRODUCT(ReactionRateK4!$F111:$V111*OFFSET(ReactionStoich!$E$5:$U$5,BE$2,0))*(TimeStep)*'Composition Moles'!$C101</f>
        <v>0</v>
      </c>
      <c r="BF89" s="19">
        <f ca="1">SUMPRODUCT(ReactionRateK4!$F111:$V111*OFFSET(ReactionStoich!$E$5:$U$5,BF$2,0))*(TimeStep)*'Composition Moles'!$C101</f>
        <v>0</v>
      </c>
      <c r="BG89" s="19">
        <f ca="1">SUMPRODUCT(ReactionRateK4!$F111:$V111*OFFSET(ReactionStoich!$E$5:$U$5,BG$2,0))*(TimeStep)*'Composition Moles'!$C101</f>
        <v>0</v>
      </c>
      <c r="BH89" s="19">
        <f ca="1">SUMPRODUCT(ReactionRateK4!$F111:$V111*OFFSET(ReactionStoich!$E$5:$U$5,BH$2,0))*(TimeStep)*'Composition Moles'!$C101</f>
        <v>0</v>
      </c>
      <c r="BI89" s="19">
        <f ca="1">SUMPRODUCT(ReactionRateK4!$F111:$V111*OFFSET(ReactionStoich!$E$5:$U$5,BI$2,0))*(TimeStep)*'Composition Moles'!$C101</f>
        <v>0</v>
      </c>
      <c r="BJ89" s="19">
        <f ca="1">SUMPRODUCT(ReactionRateK4!$F111:$V111*OFFSET(ReactionStoich!$E$5:$U$5,BJ$2,0))*(TimeStep)*'Composition Moles'!$C101</f>
        <v>0</v>
      </c>
      <c r="BK89" s="19">
        <f ca="1">SUMPRODUCT(ReactionRateK4!$F111:$V111*OFFSET(ReactionStoich!$E$5:$U$5,BK$2,0))*(TimeStep)*'Composition Moles'!$C101</f>
        <v>0</v>
      </c>
      <c r="BL89" s="19">
        <f ca="1">SUMPRODUCT(ReactionRateK4!$F111:$V111*OFFSET(ReactionStoich!$E$5:$U$5,BL$2,0))*(TimeStep)*'Composition Moles'!$C101</f>
        <v>0</v>
      </c>
      <c r="BM89" s="19">
        <f ca="1">SUMPRODUCT(ReactionRateK4!$F111:$V111*OFFSET(ReactionStoich!$E$5:$U$5,BM$2,0))*(TimeStep)*'Composition Moles'!$C101</f>
        <v>0</v>
      </c>
      <c r="BN89" s="19">
        <f ca="1">SUMPRODUCT(ReactionRateK4!$F111:$V111*OFFSET(ReactionStoich!$E$5:$U$5,BN$2,0))*(TimeStep)*'Composition Moles'!$C101</f>
        <v>0</v>
      </c>
      <c r="BO89" s="19">
        <f ca="1">SUMPRODUCT(ReactionRateK4!$F111:$V111*OFFSET(ReactionStoich!$E$5:$U$5,BO$2,0))*(TimeStep)*'Composition Moles'!$C101</f>
        <v>0</v>
      </c>
      <c r="BP89" s="19">
        <f ca="1">SUMPRODUCT(ReactionRateK4!$F111:$V111*OFFSET(ReactionStoich!$E$5:$U$5,BP$2,0))*(TimeStep)*'Composition Moles'!$C101</f>
        <v>0</v>
      </c>
      <c r="BQ89" s="19">
        <f ca="1">SUMPRODUCT(ReactionRateK4!$F111:$V111*OFFSET(ReactionStoich!$E$5:$U$5,BQ$2,0))*(TimeStep)*'Composition Moles'!$C101</f>
        <v>0</v>
      </c>
      <c r="BR89" s="19">
        <f ca="1">SUMPRODUCT(ReactionRateK4!$F111:$V111*OFFSET(ReactionStoich!$E$5:$U$5,BR$2,0))*(TimeStep)*'Composition Moles'!$C101</f>
        <v>0</v>
      </c>
      <c r="BS89" s="19">
        <f ca="1">SUMPRODUCT(ReactionRateK4!$F111:$V111*OFFSET(ReactionStoich!$E$5:$U$5,BS$2,0))*(TimeStep)*'Composition Moles'!$C101</f>
        <v>0</v>
      </c>
      <c r="BT89" s="19">
        <f ca="1">SUMPRODUCT(ReactionRateK4!$F111:$V111*OFFSET(ReactionStoich!$E$5:$U$5,BT$2,0))*(TimeStep)*'Composition Moles'!$C101</f>
        <v>0</v>
      </c>
      <c r="BU89" s="19">
        <f ca="1">SUMPRODUCT(ReactionRateK4!$F111:$V111*OFFSET(ReactionStoich!$E$5:$U$5,BU$2,0))*(TimeStep)*'Composition Moles'!$C101</f>
        <v>0</v>
      </c>
      <c r="BV89" s="19">
        <f ca="1">SUMPRODUCT(ReactionRateK4!$F111:$V111*OFFSET(ReactionStoich!$E$5:$U$5,BV$2,0))*(TimeStep)*'Composition Moles'!$C101</f>
        <v>0</v>
      </c>
      <c r="BW89" s="19">
        <f ca="1">SUMPRODUCT(ReactionRateK4!$F111:$V111*OFFSET(ReactionStoich!$E$5:$U$5,BW$2,0))*(TimeStep)*'Composition Moles'!$C101</f>
        <v>0</v>
      </c>
    </row>
    <row r="90" spans="1:75">
      <c r="A90">
        <f>ReactionRateK1!A112</f>
        <v>3.9999999999999938</v>
      </c>
      <c r="B90" s="20">
        <f t="shared" ca="1" si="7"/>
        <v>-2848.9392706043382</v>
      </c>
      <c r="C90" s="20">
        <f ca="1">'Composition Moles'!BZ102</f>
        <v>144259.89866246656</v>
      </c>
      <c r="D90" s="26">
        <f t="shared" ca="1" si="8"/>
        <v>1.9748657090562432E-2</v>
      </c>
      <c r="F90" s="19">
        <f ca="1">SUMPRODUCT(ReactionRateK4!$F112:$V112*OFFSET(ReactionStoich!$E$5:$U$5,F$2,0))*(TimeStep)*'Composition Moles'!$C102</f>
        <v>-4.7931955059914245E-2</v>
      </c>
      <c r="G90" s="19">
        <f ca="1">SUMPRODUCT(ReactionRateK4!$F112:$V112*OFFSET(ReactionStoich!$E$5:$U$5,G$2,0))*(TimeStep)*'Composition Moles'!$C102</f>
        <v>0</v>
      </c>
      <c r="H90" s="19">
        <f ca="1">SUMPRODUCT(ReactionRateK4!$F112:$V112*OFFSET(ReactionStoich!$E$5:$U$5,H$2,0))*(TimeStep)*'Composition Moles'!$C102</f>
        <v>4.755558997286137E-2</v>
      </c>
      <c r="I90" s="19">
        <f ca="1">SUMPRODUCT(ReactionRateK4!$F112:$V112*OFFSET(ReactionStoich!$E$5:$U$5,I$2,0))*(TimeStep)*'Composition Moles'!$C102</f>
        <v>3.7636508705288457E-4</v>
      </c>
      <c r="J90" s="19">
        <f ca="1">SUMPRODUCT(ReactionRateK4!$F112:$V112*OFFSET(ReactionStoich!$E$5:$U$5,J$2,0))*(TimeStep)*'Composition Moles'!$C102</f>
        <v>0</v>
      </c>
      <c r="K90" s="19">
        <f ca="1">SUMPRODUCT(ReactionRateK4!$F112:$V112*OFFSET(ReactionStoich!$E$5:$U$5,K$2,0))*(TimeStep)*'Composition Moles'!$C102</f>
        <v>0</v>
      </c>
      <c r="L90" s="19">
        <f ca="1">SUMPRODUCT(ReactionRateK4!$F112:$V112*OFFSET(ReactionStoich!$E$5:$U$5,L$2,0))*(TimeStep)*'Composition Moles'!$C102</f>
        <v>0</v>
      </c>
      <c r="M90" s="19">
        <f ca="1">SUMPRODUCT(ReactionRateK4!$F112:$V112*OFFSET(ReactionStoich!$E$5:$U$5,M$2,0))*(TimeStep)*'Composition Moles'!$C102</f>
        <v>0</v>
      </c>
      <c r="N90" s="19">
        <f ca="1">SUMPRODUCT(ReactionRateK4!$F112:$V112*OFFSET(ReactionStoich!$E$5:$U$5,N$2,0))*(TimeStep)*'Composition Moles'!$C102</f>
        <v>0</v>
      </c>
      <c r="O90" s="19">
        <f ca="1">SUMPRODUCT(ReactionRateK4!$F112:$V112*OFFSET(ReactionStoich!$E$5:$U$5,O$2,0))*(TimeStep)*'Composition Moles'!$C102</f>
        <v>0</v>
      </c>
      <c r="P90" s="19">
        <f ca="1">SUMPRODUCT(ReactionRateK4!$F112:$V112*OFFSET(ReactionStoich!$E$5:$U$5,P$2,0))*(TimeStep)*'Composition Moles'!$C102</f>
        <v>0</v>
      </c>
      <c r="Q90" s="19">
        <f ca="1">SUMPRODUCT(ReactionRateK4!$F112:$V112*OFFSET(ReactionStoich!$E$5:$U$5,Q$2,0))*(TimeStep)*'Composition Moles'!$C102</f>
        <v>0</v>
      </c>
      <c r="R90" s="19">
        <f ca="1">SUMPRODUCT(ReactionRateK4!$F112:$V112*OFFSET(ReactionStoich!$E$5:$U$5,R$2,0))*(TimeStep)*'Composition Moles'!$C102</f>
        <v>0</v>
      </c>
      <c r="S90" s="19">
        <f ca="1">SUMPRODUCT(ReactionRateK4!$F112:$V112*OFFSET(ReactionStoich!$E$5:$U$5,S$2,0))*(TimeStep)*'Composition Moles'!$C102</f>
        <v>2.7105572951260104</v>
      </c>
      <c r="T90" s="19">
        <f ca="1">SUMPRODUCT(ReactionRateK4!$F112:$V112*OFFSET(ReactionStoich!$E$5:$U$5,T$2,0))*(TimeStep)*'Composition Moles'!$C102</f>
        <v>0</v>
      </c>
      <c r="U90" s="19">
        <f ca="1">SUMPRODUCT(ReactionRateK4!$F112:$V112*OFFSET(ReactionStoich!$E$5:$U$5,U$2,0))*(TimeStep)*'Composition Moles'!$C102</f>
        <v>0</v>
      </c>
      <c r="V90" s="19">
        <f ca="1">SUMPRODUCT(ReactionRateK4!$F112:$V112*OFFSET(ReactionStoich!$E$5:$U$5,V$2,0))*(TimeStep)*'Composition Moles'!$C102</f>
        <v>0</v>
      </c>
      <c r="W90" s="19">
        <f ca="1">SUMPRODUCT(ReactionRateK4!$F112:$V112*OFFSET(ReactionStoich!$E$5:$U$5,W$2,0))*(TimeStep)*'Composition Moles'!$C102</f>
        <v>0</v>
      </c>
      <c r="X90" s="19">
        <f ca="1">SUMPRODUCT(ReactionRateK4!$F112:$V112*OFFSET(ReactionStoich!$E$5:$U$5,X$2,0))*(TimeStep)*'Composition Moles'!$C102</f>
        <v>0</v>
      </c>
      <c r="Y90" s="19">
        <f ca="1">SUMPRODUCT(ReactionRateK4!$F112:$V112*OFFSET(ReactionStoich!$E$5:$U$5,Y$2,0))*(TimeStep)*'Composition Moles'!$C102</f>
        <v>-6.5530261389627507</v>
      </c>
      <c r="Z90" s="19">
        <f ca="1">SUMPRODUCT(ReactionRateK4!$F112:$V112*OFFSET(ReactionStoich!$E$5:$U$5,Z$2,0))*(TimeStep)*'Composition Moles'!$C102</f>
        <v>0</v>
      </c>
      <c r="AA90" s="19">
        <f ca="1">SUMPRODUCT(ReactionRateK4!$F112:$V112*OFFSET(ReactionStoich!$E$5:$U$5,AA$2,0))*(TimeStep)*'Composition Moles'!$C102</f>
        <v>0</v>
      </c>
      <c r="AB90" s="19">
        <f ca="1">SUMPRODUCT(ReactionRateK4!$F112:$V112*OFFSET(ReactionStoich!$E$5:$U$5,AB$2,0))*(TimeStep)*'Composition Moles'!$C102</f>
        <v>0</v>
      </c>
      <c r="AC90" s="19">
        <f ca="1">SUMPRODUCT(ReactionRateK4!$F112:$V112*OFFSET(ReactionStoich!$E$5:$U$5,AC$2,0))*(TimeStep)*'Composition Moles'!$C102</f>
        <v>0</v>
      </c>
      <c r="AD90" s="19">
        <f ca="1">SUMPRODUCT(ReactionRateK4!$F112:$V112*OFFSET(ReactionStoich!$E$5:$U$5,AD$2,0))*(TimeStep)*'Composition Moles'!$C102</f>
        <v>0</v>
      </c>
      <c r="AE90" s="19">
        <f ca="1">SUMPRODUCT(ReactionRateK4!$F112:$V112*OFFSET(ReactionStoich!$E$5:$U$5,AE$2,0))*(TimeStep)*'Composition Moles'!$C102</f>
        <v>0</v>
      </c>
      <c r="AF90" s="19">
        <f ca="1">SUMPRODUCT(ReactionRateK4!$F112:$V112*OFFSET(ReactionStoich!$E$5:$U$5,AF$2,0))*(TimeStep)*'Composition Moles'!$C102</f>
        <v>0</v>
      </c>
      <c r="AG90" s="19">
        <f ca="1">SUMPRODUCT(ReactionRateK4!$F112:$V112*OFFSET(ReactionStoich!$E$5:$U$5,AG$2,0))*(TimeStep)*'Composition Moles'!$C102</f>
        <v>-1.4428914360650087E-2</v>
      </c>
      <c r="AH90" s="19">
        <f ca="1">SUMPRODUCT(ReactionRateK4!$F112:$V112*OFFSET(ReactionStoich!$E$5:$U$5,AH$2,0))*(TimeStep)*'Composition Moles'!$C102</f>
        <v>-1.0373922207814326</v>
      </c>
      <c r="AI90" s="19">
        <f ca="1">SUMPRODUCT(ReactionRateK4!$F112:$V112*OFFSET(ReactionStoich!$E$5:$U$5,AI$2,0))*(TimeStep)*'Composition Moles'!$C102</f>
        <v>5.0218588178094814</v>
      </c>
      <c r="AJ90" s="19">
        <f ca="1">SUMPRODUCT(ReactionRateK4!$F112:$V112*OFFSET(ReactionStoich!$E$5:$U$5,AJ$2,0))*(TimeStep)*'Composition Moles'!$C102</f>
        <v>1.1005829850869535</v>
      </c>
      <c r="AK90" s="19">
        <f ca="1">SUMPRODUCT(ReactionRateK4!$F112:$V112*OFFSET(ReactionStoich!$E$5:$U$5,AK$2,0))*(TimeStep)*'Composition Moles'!$C102</f>
        <v>0</v>
      </c>
      <c r="AL90" s="19">
        <f ca="1">SUMPRODUCT(ReactionRateK4!$F112:$V112*OFFSET(ReactionStoich!$E$5:$U$5,AL$2,0))*(TimeStep)*'Composition Moles'!$C102</f>
        <v>0</v>
      </c>
      <c r="AM90" s="19">
        <f ca="1">SUMPRODUCT(ReactionRateK4!$F112:$V112*OFFSET(ReactionStoich!$E$5:$U$5,AM$2,0))*(TimeStep)*'Composition Moles'!$C102</f>
        <v>0</v>
      </c>
      <c r="AN90" s="19">
        <f ca="1">SUMPRODUCT(ReactionRateK4!$F112:$V112*OFFSET(ReactionStoich!$E$5:$U$5,AN$2,0))*(TimeStep)*'Composition Moles'!$C102</f>
        <v>0</v>
      </c>
      <c r="AO90" s="19">
        <f ca="1">SUMPRODUCT(ReactionRateK4!$F112:$V112*OFFSET(ReactionStoich!$E$5:$U$5,AO$2,0))*(TimeStep)*'Composition Moles'!$C102</f>
        <v>-3.7636508705288457E-4</v>
      </c>
      <c r="AP90" s="19">
        <f ca="1">SUMPRODUCT(ReactionRateK4!$F112:$V112*OFFSET(ReactionStoich!$E$5:$U$5,AP$2,0))*(TimeStep)*'Composition Moles'!$C102</f>
        <v>-4.8059206348864153E-2</v>
      </c>
      <c r="AQ90" s="19">
        <f ca="1">SUMPRODUCT(ReactionRateK4!$F112:$V112*OFFSET(ReactionStoich!$E$5:$U$5,AQ$2,0))*(TimeStep)*'Composition Moles'!$C102</f>
        <v>0</v>
      </c>
      <c r="AR90" s="19">
        <f ca="1">SUMPRODUCT(ReactionRateK4!$F112:$V112*OFFSET(ReactionStoich!$E$5:$U$5,AR$2,0))*(TimeStep)*'Composition Moles'!$C102</f>
        <v>0</v>
      </c>
      <c r="AS90" s="19">
        <f ca="1">SUMPRODUCT(ReactionRateK4!$F112:$V112*OFFSET(ReactionStoich!$E$5:$U$5,AS$2,0))*(TimeStep)*'Composition Moles'!$C102</f>
        <v>-0.3932387508272317</v>
      </c>
      <c r="AT90" s="19">
        <f ca="1">SUMPRODUCT(ReactionRateK4!$F112:$V112*OFFSET(ReactionStoich!$E$5:$U$5,AT$2,0))*(TimeStep)*'Composition Moles'!$C102</f>
        <v>-0.3932387508272317</v>
      </c>
      <c r="AU90" s="19">
        <f ca="1">SUMPRODUCT(ReactionRateK4!$F112:$V112*OFFSET(ReactionStoich!$E$5:$U$5,AU$2,0))*(TimeStep)*'Composition Moles'!$C102</f>
        <v>-0.3932387508272317</v>
      </c>
      <c r="AV90" s="19">
        <f ca="1">SUMPRODUCT(ReactionRateK4!$F112:$V112*OFFSET(ReactionStoich!$E$5:$U$5,AV$2,0))*(TimeStep)*'Composition Moles'!$C102</f>
        <v>0</v>
      </c>
      <c r="AW90" s="19">
        <f ca="1">SUMPRODUCT(ReactionRateK4!$F112:$V112*OFFSET(ReactionStoich!$E$5:$U$5,AW$2,0))*(TimeStep)*'Composition Moles'!$C102</f>
        <v>0</v>
      </c>
      <c r="AX90" s="19">
        <f ca="1">SUMPRODUCT(ReactionRateK4!$F112:$V112*OFFSET(ReactionStoich!$E$5:$U$5,AX$2,0))*(TimeStep)*'Composition Moles'!$C102</f>
        <v>0</v>
      </c>
      <c r="AY90" s="19">
        <f ca="1">SUMPRODUCT(ReactionRateK4!$F112:$V112*OFFSET(ReactionStoich!$E$5:$U$5,AY$2,0))*(TimeStep)*'Composition Moles'!$C102</f>
        <v>0</v>
      </c>
      <c r="AZ90" s="19">
        <f ca="1">SUMPRODUCT(ReactionRateK4!$F112:$V112*OFFSET(ReactionStoich!$E$5:$U$5,AZ$2,0))*(TimeStep)*'Composition Moles'!$C102</f>
        <v>0</v>
      </c>
      <c r="BA90" s="19">
        <f ca="1">SUMPRODUCT(ReactionRateK4!$F112:$V112*OFFSET(ReactionStoich!$E$5:$U$5,BA$2,0))*(TimeStep)*'Composition Moles'!$C102</f>
        <v>0</v>
      </c>
      <c r="BB90" s="19">
        <f ca="1">SUMPRODUCT(ReactionRateK4!$F112:$V112*OFFSET(ReactionStoich!$E$5:$U$5,BB$2,0))*(TimeStep)*'Composition Moles'!$C102</f>
        <v>0</v>
      </c>
      <c r="BC90" s="19">
        <f ca="1">SUMPRODUCT(ReactionRateK4!$F112:$V112*OFFSET(ReactionStoich!$E$5:$U$5,BC$2,0))*(TimeStep)*'Composition Moles'!$C102</f>
        <v>0</v>
      </c>
      <c r="BD90" s="19">
        <f ca="1">SUMPRODUCT(ReactionRateK4!$F112:$V112*OFFSET(ReactionStoich!$E$5:$U$5,BD$2,0))*(TimeStep)*'Composition Moles'!$C102</f>
        <v>0</v>
      </c>
      <c r="BE90" s="19">
        <f ca="1">SUMPRODUCT(ReactionRateK4!$F112:$V112*OFFSET(ReactionStoich!$E$5:$U$5,BE$2,0))*(TimeStep)*'Composition Moles'!$C102</f>
        <v>0</v>
      </c>
      <c r="BF90" s="19">
        <f ca="1">SUMPRODUCT(ReactionRateK4!$F112:$V112*OFFSET(ReactionStoich!$E$5:$U$5,BF$2,0))*(TimeStep)*'Composition Moles'!$C102</f>
        <v>0</v>
      </c>
      <c r="BG90" s="19">
        <f ca="1">SUMPRODUCT(ReactionRateK4!$F112:$V112*OFFSET(ReactionStoich!$E$5:$U$5,BG$2,0))*(TimeStep)*'Composition Moles'!$C102</f>
        <v>0</v>
      </c>
      <c r="BH90" s="19">
        <f ca="1">SUMPRODUCT(ReactionRateK4!$F112:$V112*OFFSET(ReactionStoich!$E$5:$U$5,BH$2,0))*(TimeStep)*'Composition Moles'!$C102</f>
        <v>0</v>
      </c>
      <c r="BI90" s="19">
        <f ca="1">SUMPRODUCT(ReactionRateK4!$F112:$V112*OFFSET(ReactionStoich!$E$5:$U$5,BI$2,0))*(TimeStep)*'Composition Moles'!$C102</f>
        <v>0</v>
      </c>
      <c r="BJ90" s="19">
        <f ca="1">SUMPRODUCT(ReactionRateK4!$F112:$V112*OFFSET(ReactionStoich!$E$5:$U$5,BJ$2,0))*(TimeStep)*'Composition Moles'!$C102</f>
        <v>0</v>
      </c>
      <c r="BK90" s="19">
        <f ca="1">SUMPRODUCT(ReactionRateK4!$F112:$V112*OFFSET(ReactionStoich!$E$5:$U$5,BK$2,0))*(TimeStep)*'Composition Moles'!$C102</f>
        <v>0</v>
      </c>
      <c r="BL90" s="19">
        <f ca="1">SUMPRODUCT(ReactionRateK4!$F112:$V112*OFFSET(ReactionStoich!$E$5:$U$5,BL$2,0))*(TimeStep)*'Composition Moles'!$C102</f>
        <v>0</v>
      </c>
      <c r="BM90" s="19">
        <f ca="1">SUMPRODUCT(ReactionRateK4!$F112:$V112*OFFSET(ReactionStoich!$E$5:$U$5,BM$2,0))*(TimeStep)*'Composition Moles'!$C102</f>
        <v>0</v>
      </c>
      <c r="BN90" s="19">
        <f ca="1">SUMPRODUCT(ReactionRateK4!$F112:$V112*OFFSET(ReactionStoich!$E$5:$U$5,BN$2,0))*(TimeStep)*'Composition Moles'!$C102</f>
        <v>0</v>
      </c>
      <c r="BO90" s="19">
        <f ca="1">SUMPRODUCT(ReactionRateK4!$F112:$V112*OFFSET(ReactionStoich!$E$5:$U$5,BO$2,0))*(TimeStep)*'Composition Moles'!$C102</f>
        <v>0</v>
      </c>
      <c r="BP90" s="19">
        <f ca="1">SUMPRODUCT(ReactionRateK4!$F112:$V112*OFFSET(ReactionStoich!$E$5:$U$5,BP$2,0))*(TimeStep)*'Composition Moles'!$C102</f>
        <v>0</v>
      </c>
      <c r="BQ90" s="19">
        <f ca="1">SUMPRODUCT(ReactionRateK4!$F112:$V112*OFFSET(ReactionStoich!$E$5:$U$5,BQ$2,0))*(TimeStep)*'Composition Moles'!$C102</f>
        <v>0</v>
      </c>
      <c r="BR90" s="19">
        <f ca="1">SUMPRODUCT(ReactionRateK4!$F112:$V112*OFFSET(ReactionStoich!$E$5:$U$5,BR$2,0))*(TimeStep)*'Composition Moles'!$C102</f>
        <v>0</v>
      </c>
      <c r="BS90" s="19">
        <f ca="1">SUMPRODUCT(ReactionRateK4!$F112:$V112*OFFSET(ReactionStoich!$E$5:$U$5,BS$2,0))*(TimeStep)*'Composition Moles'!$C102</f>
        <v>0</v>
      </c>
      <c r="BT90" s="19">
        <f ca="1">SUMPRODUCT(ReactionRateK4!$F112:$V112*OFFSET(ReactionStoich!$E$5:$U$5,BT$2,0))*(TimeStep)*'Composition Moles'!$C102</f>
        <v>0</v>
      </c>
      <c r="BU90" s="19">
        <f ca="1">SUMPRODUCT(ReactionRateK4!$F112:$V112*OFFSET(ReactionStoich!$E$5:$U$5,BU$2,0))*(TimeStep)*'Composition Moles'!$C102</f>
        <v>0</v>
      </c>
      <c r="BV90" s="19">
        <f ca="1">SUMPRODUCT(ReactionRateK4!$F112:$V112*OFFSET(ReactionStoich!$E$5:$U$5,BV$2,0))*(TimeStep)*'Composition Moles'!$C102</f>
        <v>0</v>
      </c>
      <c r="BW90" s="19">
        <f ca="1">SUMPRODUCT(ReactionRateK4!$F112:$V112*OFFSET(ReactionStoich!$E$5:$U$5,BW$2,0))*(TimeStep)*'Composition Moles'!$C102</f>
        <v>0</v>
      </c>
    </row>
    <row r="91" spans="1:75">
      <c r="A91">
        <f>ReactionRateK1!A113</f>
        <v>4.0499999999999936</v>
      </c>
      <c r="B91" s="20">
        <f t="shared" ca="1" si="7"/>
        <v>-2774.0618053680828</v>
      </c>
      <c r="C91" s="20">
        <f ca="1">'Composition Moles'!BZ103</f>
        <v>144259.77084119635</v>
      </c>
      <c r="D91" s="26">
        <f t="shared" ca="1" si="8"/>
        <v>1.9229628531864353E-2</v>
      </c>
      <c r="F91" s="19">
        <f ca="1">SUMPRODUCT(ReactionRateK4!$F113:$V113*OFFSET(ReactionStoich!$E$5:$U$5,F$2,0))*(TimeStep)*'Composition Moles'!$C103</f>
        <v>-4.4847291749160398E-2</v>
      </c>
      <c r="G91" s="19">
        <f ca="1">SUMPRODUCT(ReactionRateK4!$F113:$V113*OFFSET(ReactionStoich!$E$5:$U$5,G$2,0))*(TimeStep)*'Composition Moles'!$C103</f>
        <v>0</v>
      </c>
      <c r="H91" s="19">
        <f ca="1">SUMPRODUCT(ReactionRateK4!$F113:$V113*OFFSET(ReactionStoich!$E$5:$U$5,H$2,0))*(TimeStep)*'Composition Moles'!$C103</f>
        <v>4.4505589232583874E-2</v>
      </c>
      <c r="I91" s="19">
        <f ca="1">SUMPRODUCT(ReactionRateK4!$F113:$V113*OFFSET(ReactionStoich!$E$5:$U$5,I$2,0))*(TimeStep)*'Composition Moles'!$C103</f>
        <v>3.4170251657653192E-4</v>
      </c>
      <c r="J91" s="19">
        <f ca="1">SUMPRODUCT(ReactionRateK4!$F113:$V113*OFFSET(ReactionStoich!$E$5:$U$5,J$2,0))*(TimeStep)*'Composition Moles'!$C103</f>
        <v>0</v>
      </c>
      <c r="K91" s="19">
        <f ca="1">SUMPRODUCT(ReactionRateK4!$F113:$V113*OFFSET(ReactionStoich!$E$5:$U$5,K$2,0))*(TimeStep)*'Composition Moles'!$C103</f>
        <v>0</v>
      </c>
      <c r="L91" s="19">
        <f ca="1">SUMPRODUCT(ReactionRateK4!$F113:$V113*OFFSET(ReactionStoich!$E$5:$U$5,L$2,0))*(TimeStep)*'Composition Moles'!$C103</f>
        <v>0</v>
      </c>
      <c r="M91" s="19">
        <f ca="1">SUMPRODUCT(ReactionRateK4!$F113:$V113*OFFSET(ReactionStoich!$E$5:$U$5,M$2,0))*(TimeStep)*'Composition Moles'!$C103</f>
        <v>0</v>
      </c>
      <c r="N91" s="19">
        <f ca="1">SUMPRODUCT(ReactionRateK4!$F113:$V113*OFFSET(ReactionStoich!$E$5:$U$5,N$2,0))*(TimeStep)*'Composition Moles'!$C103</f>
        <v>0</v>
      </c>
      <c r="O91" s="19">
        <f ca="1">SUMPRODUCT(ReactionRateK4!$F113:$V113*OFFSET(ReactionStoich!$E$5:$U$5,O$2,0))*(TimeStep)*'Composition Moles'!$C103</f>
        <v>0</v>
      </c>
      <c r="P91" s="19">
        <f ca="1">SUMPRODUCT(ReactionRateK4!$F113:$V113*OFFSET(ReactionStoich!$E$5:$U$5,P$2,0))*(TimeStep)*'Composition Moles'!$C103</f>
        <v>0</v>
      </c>
      <c r="Q91" s="19">
        <f ca="1">SUMPRODUCT(ReactionRateK4!$F113:$V113*OFFSET(ReactionStoich!$E$5:$U$5,Q$2,0))*(TimeStep)*'Composition Moles'!$C103</f>
        <v>0</v>
      </c>
      <c r="R91" s="19">
        <f ca="1">SUMPRODUCT(ReactionRateK4!$F113:$V113*OFFSET(ReactionStoich!$E$5:$U$5,R$2,0))*(TimeStep)*'Composition Moles'!$C103</f>
        <v>0</v>
      </c>
      <c r="S91" s="19">
        <f ca="1">SUMPRODUCT(ReactionRateK4!$F113:$V113*OFFSET(ReactionStoich!$E$5:$U$5,S$2,0))*(TimeStep)*'Composition Moles'!$C103</f>
        <v>2.6454801015333791</v>
      </c>
      <c r="T91" s="19">
        <f ca="1">SUMPRODUCT(ReactionRateK4!$F113:$V113*OFFSET(ReactionStoich!$E$5:$U$5,T$2,0))*(TimeStep)*'Composition Moles'!$C103</f>
        <v>0</v>
      </c>
      <c r="U91" s="19">
        <f ca="1">SUMPRODUCT(ReactionRateK4!$F113:$V113*OFFSET(ReactionStoich!$E$5:$U$5,U$2,0))*(TimeStep)*'Composition Moles'!$C103</f>
        <v>0</v>
      </c>
      <c r="V91" s="19">
        <f ca="1">SUMPRODUCT(ReactionRateK4!$F113:$V113*OFFSET(ReactionStoich!$E$5:$U$5,V$2,0))*(TimeStep)*'Composition Moles'!$C103</f>
        <v>0</v>
      </c>
      <c r="W91" s="19">
        <f ca="1">SUMPRODUCT(ReactionRateK4!$F113:$V113*OFFSET(ReactionStoich!$E$5:$U$5,W$2,0))*(TimeStep)*'Composition Moles'!$C103</f>
        <v>0</v>
      </c>
      <c r="X91" s="19">
        <f ca="1">SUMPRODUCT(ReactionRateK4!$F113:$V113*OFFSET(ReactionStoich!$E$5:$U$5,X$2,0))*(TimeStep)*'Composition Moles'!$C103</f>
        <v>0</v>
      </c>
      <c r="Y91" s="19">
        <f ca="1">SUMPRODUCT(ReactionRateK4!$F113:$V113*OFFSET(ReactionStoich!$E$5:$U$5,Y$2,0))*(TimeStep)*'Composition Moles'!$C103</f>
        <v>-6.4076229742655988</v>
      </c>
      <c r="Z91" s="19">
        <f ca="1">SUMPRODUCT(ReactionRateK4!$F113:$V113*OFFSET(ReactionStoich!$E$5:$U$5,Z$2,0))*(TimeStep)*'Composition Moles'!$C103</f>
        <v>0</v>
      </c>
      <c r="AA91" s="19">
        <f ca="1">SUMPRODUCT(ReactionRateK4!$F113:$V113*OFFSET(ReactionStoich!$E$5:$U$5,AA$2,0))*(TimeStep)*'Composition Moles'!$C103</f>
        <v>0</v>
      </c>
      <c r="AB91" s="19">
        <f ca="1">SUMPRODUCT(ReactionRateK4!$F113:$V113*OFFSET(ReactionStoich!$E$5:$U$5,AB$2,0))*(TimeStep)*'Composition Moles'!$C103</f>
        <v>0</v>
      </c>
      <c r="AC91" s="19">
        <f ca="1">SUMPRODUCT(ReactionRateK4!$F113:$V113*OFFSET(ReactionStoich!$E$5:$U$5,AC$2,0))*(TimeStep)*'Composition Moles'!$C103</f>
        <v>0</v>
      </c>
      <c r="AD91" s="19">
        <f ca="1">SUMPRODUCT(ReactionRateK4!$F113:$V113*OFFSET(ReactionStoich!$E$5:$U$5,AD$2,0))*(TimeStep)*'Composition Moles'!$C103</f>
        <v>0</v>
      </c>
      <c r="AE91" s="19">
        <f ca="1">SUMPRODUCT(ReactionRateK4!$F113:$V113*OFFSET(ReactionStoich!$E$5:$U$5,AE$2,0))*(TimeStep)*'Composition Moles'!$C103</f>
        <v>0</v>
      </c>
      <c r="AF91" s="19">
        <f ca="1">SUMPRODUCT(ReactionRateK4!$F113:$V113*OFFSET(ReactionStoich!$E$5:$U$5,AF$2,0))*(TimeStep)*'Composition Moles'!$C103</f>
        <v>0</v>
      </c>
      <c r="AG91" s="19">
        <f ca="1">SUMPRODUCT(ReactionRateK4!$F113:$V113*OFFSET(ReactionStoich!$E$5:$U$5,AG$2,0))*(TimeStep)*'Composition Moles'!$C103</f>
        <v>-1.3977370663819847E-2</v>
      </c>
      <c r="AH91" s="19">
        <f ca="1">SUMPRODUCT(ReactionRateK4!$F113:$V113*OFFSET(ReactionStoich!$E$5:$U$5,AH$2,0))*(TimeStep)*'Composition Moles'!$C103</f>
        <v>-1.0655162280626134</v>
      </c>
      <c r="AI91" s="19">
        <f ca="1">SUMPRODUCT(ReactionRateK4!$F113:$V113*OFFSET(ReactionStoich!$E$5:$U$5,AI$2,0))*(TimeStep)*'Composition Moles'!$C103</f>
        <v>4.9732568983001535</v>
      </c>
      <c r="AJ91" s="19">
        <f ca="1">SUMPRODUCT(ReactionRateK4!$F113:$V113*OFFSET(ReactionStoich!$E$5:$U$5,AJ$2,0))*(TimeStep)*'Composition Moles'!$C103</f>
        <v>1.0750786303722362</v>
      </c>
      <c r="AK91" s="19">
        <f ca="1">SUMPRODUCT(ReactionRateK4!$F113:$V113*OFFSET(ReactionStoich!$E$5:$U$5,AK$2,0))*(TimeStep)*'Composition Moles'!$C103</f>
        <v>0</v>
      </c>
      <c r="AL91" s="19">
        <f ca="1">SUMPRODUCT(ReactionRateK4!$F113:$V113*OFFSET(ReactionStoich!$E$5:$U$5,AL$2,0))*(TimeStep)*'Composition Moles'!$C103</f>
        <v>0</v>
      </c>
      <c r="AM91" s="19">
        <f ca="1">SUMPRODUCT(ReactionRateK4!$F113:$V113*OFFSET(ReactionStoich!$E$5:$U$5,AM$2,0))*(TimeStep)*'Composition Moles'!$C103</f>
        <v>0</v>
      </c>
      <c r="AN91" s="19">
        <f ca="1">SUMPRODUCT(ReactionRateK4!$F113:$V113*OFFSET(ReactionStoich!$E$5:$U$5,AN$2,0))*(TimeStep)*'Composition Moles'!$C103</f>
        <v>0</v>
      </c>
      <c r="AO91" s="19">
        <f ca="1">SUMPRODUCT(ReactionRateK4!$F113:$V113*OFFSET(ReactionStoich!$E$5:$U$5,AO$2,0))*(TimeStep)*'Composition Moles'!$C103</f>
        <v>-3.4170251657653192E-4</v>
      </c>
      <c r="AP91" s="19">
        <f ca="1">SUMPRODUCT(ReactionRateK4!$F113:$V113*OFFSET(ReactionStoich!$E$5:$U$5,AP$2,0))*(TimeStep)*'Composition Moles'!$C103</f>
        <v>-4.4940782382457765E-2</v>
      </c>
      <c r="AQ91" s="19">
        <f ca="1">SUMPRODUCT(ReactionRateK4!$F113:$V113*OFFSET(ReactionStoich!$E$5:$U$5,AQ$2,0))*(TimeStep)*'Composition Moles'!$C103</f>
        <v>0</v>
      </c>
      <c r="AR91" s="19">
        <f ca="1">SUMPRODUCT(ReactionRateK4!$F113:$V113*OFFSET(ReactionStoich!$E$5:$U$5,AR$2,0))*(TimeStep)*'Composition Moles'!$C103</f>
        <v>0</v>
      </c>
      <c r="AS91" s="19">
        <f ca="1">SUMPRODUCT(ReactionRateK4!$F113:$V113*OFFSET(ReactionStoich!$E$5:$U$5,AS$2,0))*(TimeStep)*'Composition Moles'!$C103</f>
        <v>-0.38713885743823423</v>
      </c>
      <c r="AT91" s="19">
        <f ca="1">SUMPRODUCT(ReactionRateK4!$F113:$V113*OFFSET(ReactionStoich!$E$5:$U$5,AT$2,0))*(TimeStep)*'Composition Moles'!$C103</f>
        <v>-0.38713885743823423</v>
      </c>
      <c r="AU91" s="19">
        <f ca="1">SUMPRODUCT(ReactionRateK4!$F113:$V113*OFFSET(ReactionStoich!$E$5:$U$5,AU$2,0))*(TimeStep)*'Composition Moles'!$C103</f>
        <v>-0.38713885743823423</v>
      </c>
      <c r="AV91" s="19">
        <f ca="1">SUMPRODUCT(ReactionRateK4!$F113:$V113*OFFSET(ReactionStoich!$E$5:$U$5,AV$2,0))*(TimeStep)*'Composition Moles'!$C103</f>
        <v>0</v>
      </c>
      <c r="AW91" s="19">
        <f ca="1">SUMPRODUCT(ReactionRateK4!$F113:$V113*OFFSET(ReactionStoich!$E$5:$U$5,AW$2,0))*(TimeStep)*'Composition Moles'!$C103</f>
        <v>0</v>
      </c>
      <c r="AX91" s="19">
        <f ca="1">SUMPRODUCT(ReactionRateK4!$F113:$V113*OFFSET(ReactionStoich!$E$5:$U$5,AX$2,0))*(TimeStep)*'Composition Moles'!$C103</f>
        <v>0</v>
      </c>
      <c r="AY91" s="19">
        <f ca="1">SUMPRODUCT(ReactionRateK4!$F113:$V113*OFFSET(ReactionStoich!$E$5:$U$5,AY$2,0))*(TimeStep)*'Composition Moles'!$C103</f>
        <v>0</v>
      </c>
      <c r="AZ91" s="19">
        <f ca="1">SUMPRODUCT(ReactionRateK4!$F113:$V113*OFFSET(ReactionStoich!$E$5:$U$5,AZ$2,0))*(TimeStep)*'Composition Moles'!$C103</f>
        <v>0</v>
      </c>
      <c r="BA91" s="19">
        <f ca="1">SUMPRODUCT(ReactionRateK4!$F113:$V113*OFFSET(ReactionStoich!$E$5:$U$5,BA$2,0))*(TimeStep)*'Composition Moles'!$C103</f>
        <v>0</v>
      </c>
      <c r="BB91" s="19">
        <f ca="1">SUMPRODUCT(ReactionRateK4!$F113:$V113*OFFSET(ReactionStoich!$E$5:$U$5,BB$2,0))*(TimeStep)*'Composition Moles'!$C103</f>
        <v>0</v>
      </c>
      <c r="BC91" s="19">
        <f ca="1">SUMPRODUCT(ReactionRateK4!$F113:$V113*OFFSET(ReactionStoich!$E$5:$U$5,BC$2,0))*(TimeStep)*'Composition Moles'!$C103</f>
        <v>0</v>
      </c>
      <c r="BD91" s="19">
        <f ca="1">SUMPRODUCT(ReactionRateK4!$F113:$V113*OFFSET(ReactionStoich!$E$5:$U$5,BD$2,0))*(TimeStep)*'Composition Moles'!$C103</f>
        <v>0</v>
      </c>
      <c r="BE91" s="19">
        <f ca="1">SUMPRODUCT(ReactionRateK4!$F113:$V113*OFFSET(ReactionStoich!$E$5:$U$5,BE$2,0))*(TimeStep)*'Composition Moles'!$C103</f>
        <v>0</v>
      </c>
      <c r="BF91" s="19">
        <f ca="1">SUMPRODUCT(ReactionRateK4!$F113:$V113*OFFSET(ReactionStoich!$E$5:$U$5,BF$2,0))*(TimeStep)*'Composition Moles'!$C103</f>
        <v>0</v>
      </c>
      <c r="BG91" s="19">
        <f ca="1">SUMPRODUCT(ReactionRateK4!$F113:$V113*OFFSET(ReactionStoich!$E$5:$U$5,BG$2,0))*(TimeStep)*'Composition Moles'!$C103</f>
        <v>0</v>
      </c>
      <c r="BH91" s="19">
        <f ca="1">SUMPRODUCT(ReactionRateK4!$F113:$V113*OFFSET(ReactionStoich!$E$5:$U$5,BH$2,0))*(TimeStep)*'Composition Moles'!$C103</f>
        <v>0</v>
      </c>
      <c r="BI91" s="19">
        <f ca="1">SUMPRODUCT(ReactionRateK4!$F113:$V113*OFFSET(ReactionStoich!$E$5:$U$5,BI$2,0))*(TimeStep)*'Composition Moles'!$C103</f>
        <v>0</v>
      </c>
      <c r="BJ91" s="19">
        <f ca="1">SUMPRODUCT(ReactionRateK4!$F113:$V113*OFFSET(ReactionStoich!$E$5:$U$5,BJ$2,0))*(TimeStep)*'Composition Moles'!$C103</f>
        <v>0</v>
      </c>
      <c r="BK91" s="19">
        <f ca="1">SUMPRODUCT(ReactionRateK4!$F113:$V113*OFFSET(ReactionStoich!$E$5:$U$5,BK$2,0))*(TimeStep)*'Composition Moles'!$C103</f>
        <v>0</v>
      </c>
      <c r="BL91" s="19">
        <f ca="1">SUMPRODUCT(ReactionRateK4!$F113:$V113*OFFSET(ReactionStoich!$E$5:$U$5,BL$2,0))*(TimeStep)*'Composition Moles'!$C103</f>
        <v>0</v>
      </c>
      <c r="BM91" s="19">
        <f ca="1">SUMPRODUCT(ReactionRateK4!$F113:$V113*OFFSET(ReactionStoich!$E$5:$U$5,BM$2,0))*(TimeStep)*'Composition Moles'!$C103</f>
        <v>0</v>
      </c>
      <c r="BN91" s="19">
        <f ca="1">SUMPRODUCT(ReactionRateK4!$F113:$V113*OFFSET(ReactionStoich!$E$5:$U$5,BN$2,0))*(TimeStep)*'Composition Moles'!$C103</f>
        <v>0</v>
      </c>
      <c r="BO91" s="19">
        <f ca="1">SUMPRODUCT(ReactionRateK4!$F113:$V113*OFFSET(ReactionStoich!$E$5:$U$5,BO$2,0))*(TimeStep)*'Composition Moles'!$C103</f>
        <v>0</v>
      </c>
      <c r="BP91" s="19">
        <f ca="1">SUMPRODUCT(ReactionRateK4!$F113:$V113*OFFSET(ReactionStoich!$E$5:$U$5,BP$2,0))*(TimeStep)*'Composition Moles'!$C103</f>
        <v>0</v>
      </c>
      <c r="BQ91" s="19">
        <f ca="1">SUMPRODUCT(ReactionRateK4!$F113:$V113*OFFSET(ReactionStoich!$E$5:$U$5,BQ$2,0))*(TimeStep)*'Composition Moles'!$C103</f>
        <v>0</v>
      </c>
      <c r="BR91" s="19">
        <f ca="1">SUMPRODUCT(ReactionRateK4!$F113:$V113*OFFSET(ReactionStoich!$E$5:$U$5,BR$2,0))*(TimeStep)*'Composition Moles'!$C103</f>
        <v>0</v>
      </c>
      <c r="BS91" s="19">
        <f ca="1">SUMPRODUCT(ReactionRateK4!$F113:$V113*OFFSET(ReactionStoich!$E$5:$U$5,BS$2,0))*(TimeStep)*'Composition Moles'!$C103</f>
        <v>0</v>
      </c>
      <c r="BT91" s="19">
        <f ca="1">SUMPRODUCT(ReactionRateK4!$F113:$V113*OFFSET(ReactionStoich!$E$5:$U$5,BT$2,0))*(TimeStep)*'Composition Moles'!$C103</f>
        <v>0</v>
      </c>
      <c r="BU91" s="19">
        <f ca="1">SUMPRODUCT(ReactionRateK4!$F113:$V113*OFFSET(ReactionStoich!$E$5:$U$5,BU$2,0))*(TimeStep)*'Composition Moles'!$C103</f>
        <v>0</v>
      </c>
      <c r="BV91" s="19">
        <f ca="1">SUMPRODUCT(ReactionRateK4!$F113:$V113*OFFSET(ReactionStoich!$E$5:$U$5,BV$2,0))*(TimeStep)*'Composition Moles'!$C103</f>
        <v>0</v>
      </c>
      <c r="BW91" s="19">
        <f ca="1">SUMPRODUCT(ReactionRateK4!$F113:$V113*OFFSET(ReactionStoich!$E$5:$U$5,BW$2,0))*(TimeStep)*'Composition Moles'!$C103</f>
        <v>0</v>
      </c>
    </row>
    <row r="92" spans="1:75">
      <c r="A92">
        <f>ReactionRateK1!A114</f>
        <v>4.0999999999999934</v>
      </c>
      <c r="B92" s="20">
        <f t="shared" ca="1" si="7"/>
        <v>-2705.0312864476905</v>
      </c>
      <c r="C92" s="20">
        <f ca="1">'Composition Moles'!BZ104</f>
        <v>144259.36864471136</v>
      </c>
      <c r="D92" s="26">
        <f t="shared" ca="1" si="8"/>
        <v>1.8751165431132356E-2</v>
      </c>
      <c r="F92" s="19">
        <f ca="1">SUMPRODUCT(ReactionRateK4!$F114:$V114*OFFSET(ReactionStoich!$E$5:$U$5,F$2,0))*(TimeStep)*'Composition Moles'!$C104</f>
        <v>-4.1964651838464227E-2</v>
      </c>
      <c r="G92" s="19">
        <f ca="1">SUMPRODUCT(ReactionRateK4!$F114:$V114*OFFSET(ReactionStoich!$E$5:$U$5,G$2,0))*(TimeStep)*'Composition Moles'!$C104</f>
        <v>0</v>
      </c>
      <c r="H92" s="19">
        <f ca="1">SUMPRODUCT(ReactionRateK4!$F114:$V114*OFFSET(ReactionStoich!$E$5:$U$5,H$2,0))*(TimeStep)*'Composition Moles'!$C104</f>
        <v>4.1654410948415987E-2</v>
      </c>
      <c r="I92" s="19">
        <f ca="1">SUMPRODUCT(ReactionRateK4!$F114:$V114*OFFSET(ReactionStoich!$E$5:$U$5,I$2,0))*(TimeStep)*'Composition Moles'!$C104</f>
        <v>3.1024089004824435E-4</v>
      </c>
      <c r="J92" s="19">
        <f ca="1">SUMPRODUCT(ReactionRateK4!$F114:$V114*OFFSET(ReactionStoich!$E$5:$U$5,J$2,0))*(TimeStep)*'Composition Moles'!$C104</f>
        <v>0</v>
      </c>
      <c r="K92" s="19">
        <f ca="1">SUMPRODUCT(ReactionRateK4!$F114:$V114*OFFSET(ReactionStoich!$E$5:$U$5,K$2,0))*(TimeStep)*'Composition Moles'!$C104</f>
        <v>0</v>
      </c>
      <c r="L92" s="19">
        <f ca="1">SUMPRODUCT(ReactionRateK4!$F114:$V114*OFFSET(ReactionStoich!$E$5:$U$5,L$2,0))*(TimeStep)*'Composition Moles'!$C104</f>
        <v>0</v>
      </c>
      <c r="M92" s="19">
        <f ca="1">SUMPRODUCT(ReactionRateK4!$F114:$V114*OFFSET(ReactionStoich!$E$5:$U$5,M$2,0))*(TimeStep)*'Composition Moles'!$C104</f>
        <v>0</v>
      </c>
      <c r="N92" s="19">
        <f ca="1">SUMPRODUCT(ReactionRateK4!$F114:$V114*OFFSET(ReactionStoich!$E$5:$U$5,N$2,0))*(TimeStep)*'Composition Moles'!$C104</f>
        <v>0</v>
      </c>
      <c r="O92" s="19">
        <f ca="1">SUMPRODUCT(ReactionRateK4!$F114:$V114*OFFSET(ReactionStoich!$E$5:$U$5,O$2,0))*(TimeStep)*'Composition Moles'!$C104</f>
        <v>0</v>
      </c>
      <c r="P92" s="19">
        <f ca="1">SUMPRODUCT(ReactionRateK4!$F114:$V114*OFFSET(ReactionStoich!$E$5:$U$5,P$2,0))*(TimeStep)*'Composition Moles'!$C104</f>
        <v>0</v>
      </c>
      <c r="Q92" s="19">
        <f ca="1">SUMPRODUCT(ReactionRateK4!$F114:$V114*OFFSET(ReactionStoich!$E$5:$U$5,Q$2,0))*(TimeStep)*'Composition Moles'!$C104</f>
        <v>0</v>
      </c>
      <c r="R92" s="19">
        <f ca="1">SUMPRODUCT(ReactionRateK4!$F114:$V114*OFFSET(ReactionStoich!$E$5:$U$5,R$2,0))*(TimeStep)*'Composition Moles'!$C104</f>
        <v>0</v>
      </c>
      <c r="S92" s="19">
        <f ca="1">SUMPRODUCT(ReactionRateK4!$F114:$V114*OFFSET(ReactionStoich!$E$5:$U$5,S$2,0))*(TimeStep)*'Composition Moles'!$C104</f>
        <v>2.5813746030331357</v>
      </c>
      <c r="T92" s="19">
        <f ca="1">SUMPRODUCT(ReactionRateK4!$F114:$V114*OFFSET(ReactionStoich!$E$5:$U$5,T$2,0))*(TimeStep)*'Composition Moles'!$C104</f>
        <v>0</v>
      </c>
      <c r="U92" s="19">
        <f ca="1">SUMPRODUCT(ReactionRateK4!$F114:$V114*OFFSET(ReactionStoich!$E$5:$U$5,U$2,0))*(TimeStep)*'Composition Moles'!$C104</f>
        <v>0</v>
      </c>
      <c r="V92" s="19">
        <f ca="1">SUMPRODUCT(ReactionRateK4!$F114:$V114*OFFSET(ReactionStoich!$E$5:$U$5,V$2,0))*(TimeStep)*'Composition Moles'!$C104</f>
        <v>0</v>
      </c>
      <c r="W92" s="19">
        <f ca="1">SUMPRODUCT(ReactionRateK4!$F114:$V114*OFFSET(ReactionStoich!$E$5:$U$5,W$2,0))*(TimeStep)*'Composition Moles'!$C104</f>
        <v>0</v>
      </c>
      <c r="X92" s="19">
        <f ca="1">SUMPRODUCT(ReactionRateK4!$F114:$V114*OFFSET(ReactionStoich!$E$5:$U$5,X$2,0))*(TimeStep)*'Composition Moles'!$C104</f>
        <v>0</v>
      </c>
      <c r="Y92" s="19">
        <f ca="1">SUMPRODUCT(ReactionRateK4!$F114:$V114*OFFSET(ReactionStoich!$E$5:$U$5,Y$2,0))*(TimeStep)*'Composition Moles'!$C104</f>
        <v>-6.2643784535826548</v>
      </c>
      <c r="Z92" s="19">
        <f ca="1">SUMPRODUCT(ReactionRateK4!$F114:$V114*OFFSET(ReactionStoich!$E$5:$U$5,Z$2,0))*(TimeStep)*'Composition Moles'!$C104</f>
        <v>0</v>
      </c>
      <c r="AA92" s="19">
        <f ca="1">SUMPRODUCT(ReactionRateK4!$F114:$V114*OFFSET(ReactionStoich!$E$5:$U$5,AA$2,0))*(TimeStep)*'Composition Moles'!$C104</f>
        <v>0</v>
      </c>
      <c r="AB92" s="19">
        <f ca="1">SUMPRODUCT(ReactionRateK4!$F114:$V114*OFFSET(ReactionStoich!$E$5:$U$5,AB$2,0))*(TimeStep)*'Composition Moles'!$C104</f>
        <v>0</v>
      </c>
      <c r="AC92" s="19">
        <f ca="1">SUMPRODUCT(ReactionRateK4!$F114:$V114*OFFSET(ReactionStoich!$E$5:$U$5,AC$2,0))*(TimeStep)*'Composition Moles'!$C104</f>
        <v>0</v>
      </c>
      <c r="AD92" s="19">
        <f ca="1">SUMPRODUCT(ReactionRateK4!$F114:$V114*OFFSET(ReactionStoich!$E$5:$U$5,AD$2,0))*(TimeStep)*'Composition Moles'!$C104</f>
        <v>0</v>
      </c>
      <c r="AE92" s="19">
        <f ca="1">SUMPRODUCT(ReactionRateK4!$F114:$V114*OFFSET(ReactionStoich!$E$5:$U$5,AE$2,0))*(TimeStep)*'Composition Moles'!$C104</f>
        <v>0</v>
      </c>
      <c r="AF92" s="19">
        <f ca="1">SUMPRODUCT(ReactionRateK4!$F114:$V114*OFFSET(ReactionStoich!$E$5:$U$5,AF$2,0))*(TimeStep)*'Composition Moles'!$C104</f>
        <v>0</v>
      </c>
      <c r="AG92" s="19">
        <f ca="1">SUMPRODUCT(ReactionRateK4!$F114:$V114*OFFSET(ReactionStoich!$E$5:$U$5,AG$2,0))*(TimeStep)*'Composition Moles'!$C104</f>
        <v>-1.3543659329825944E-2</v>
      </c>
      <c r="AH92" s="19">
        <f ca="1">SUMPRODUCT(ReactionRateK4!$F114:$V114*OFFSET(ReactionStoich!$E$5:$U$5,AH$2,0))*(TimeStep)*'Composition Moles'!$C104</f>
        <v>-1.0920529553725369</v>
      </c>
      <c r="AI92" s="19">
        <f ca="1">SUMPRODUCT(ReactionRateK4!$F114:$V114*OFFSET(ReactionStoich!$E$5:$U$5,AI$2,0))*(TimeStep)*'Composition Moles'!$C104</f>
        <v>4.9244859805747323</v>
      </c>
      <c r="AJ92" s="19">
        <f ca="1">SUMPRODUCT(ReactionRateK4!$F114:$V114*OFFSET(ReactionStoich!$E$5:$U$5,AJ$2,0))*(TimeStep)*'Composition Moles'!$C104</f>
        <v>1.049983276760508</v>
      </c>
      <c r="AK92" s="19">
        <f ca="1">SUMPRODUCT(ReactionRateK4!$F114:$V114*OFFSET(ReactionStoich!$E$5:$U$5,AK$2,0))*(TimeStep)*'Composition Moles'!$C104</f>
        <v>0</v>
      </c>
      <c r="AL92" s="19">
        <f ca="1">SUMPRODUCT(ReactionRateK4!$F114:$V114*OFFSET(ReactionStoich!$E$5:$U$5,AL$2,0))*(TimeStep)*'Composition Moles'!$C104</f>
        <v>0</v>
      </c>
      <c r="AM92" s="19">
        <f ca="1">SUMPRODUCT(ReactionRateK4!$F114:$V114*OFFSET(ReactionStoich!$E$5:$U$5,AM$2,0))*(TimeStep)*'Composition Moles'!$C104</f>
        <v>0</v>
      </c>
      <c r="AN92" s="19">
        <f ca="1">SUMPRODUCT(ReactionRateK4!$F114:$V114*OFFSET(ReactionStoich!$E$5:$U$5,AN$2,0))*(TimeStep)*'Composition Moles'!$C104</f>
        <v>0</v>
      </c>
      <c r="AO92" s="19">
        <f ca="1">SUMPRODUCT(ReactionRateK4!$F114:$V114*OFFSET(ReactionStoich!$E$5:$U$5,AO$2,0))*(TimeStep)*'Composition Moles'!$C104</f>
        <v>-3.1024089004824435E-4</v>
      </c>
      <c r="AP92" s="19">
        <f ca="1">SUMPRODUCT(ReactionRateK4!$F114:$V114*OFFSET(ReactionStoich!$E$5:$U$5,AP$2,0))*(TimeStep)*'Composition Moles'!$C104</f>
        <v>-4.2023519824520905E-2</v>
      </c>
      <c r="AQ92" s="19">
        <f ca="1">SUMPRODUCT(ReactionRateK4!$F114:$V114*OFFSET(ReactionStoich!$E$5:$U$5,AQ$2,0))*(TimeStep)*'Composition Moles'!$C104</f>
        <v>0</v>
      </c>
      <c r="AR92" s="19">
        <f ca="1">SUMPRODUCT(ReactionRateK4!$F114:$V114*OFFSET(ReactionStoich!$E$5:$U$5,AR$2,0))*(TimeStep)*'Composition Moles'!$C104</f>
        <v>0</v>
      </c>
      <c r="AS92" s="19">
        <f ca="1">SUMPRODUCT(ReactionRateK4!$F114:$V114*OFFSET(ReactionStoich!$E$5:$U$5,AS$2,0))*(TimeStep)*'Composition Moles'!$C104</f>
        <v>-0.38117834378959686</v>
      </c>
      <c r="AT92" s="19">
        <f ca="1">SUMPRODUCT(ReactionRateK4!$F114:$V114*OFFSET(ReactionStoich!$E$5:$U$5,AT$2,0))*(TimeStep)*'Composition Moles'!$C104</f>
        <v>-0.38117834378959686</v>
      </c>
      <c r="AU92" s="19">
        <f ca="1">SUMPRODUCT(ReactionRateK4!$F114:$V114*OFFSET(ReactionStoich!$E$5:$U$5,AU$2,0))*(TimeStep)*'Composition Moles'!$C104</f>
        <v>-0.38117834378959686</v>
      </c>
      <c r="AV92" s="19">
        <f ca="1">SUMPRODUCT(ReactionRateK4!$F114:$V114*OFFSET(ReactionStoich!$E$5:$U$5,AV$2,0))*(TimeStep)*'Composition Moles'!$C104</f>
        <v>0</v>
      </c>
      <c r="AW92" s="19">
        <f ca="1">SUMPRODUCT(ReactionRateK4!$F114:$V114*OFFSET(ReactionStoich!$E$5:$U$5,AW$2,0))*(TimeStep)*'Composition Moles'!$C104</f>
        <v>0</v>
      </c>
      <c r="AX92" s="19">
        <f ca="1">SUMPRODUCT(ReactionRateK4!$F114:$V114*OFFSET(ReactionStoich!$E$5:$U$5,AX$2,0))*(TimeStep)*'Composition Moles'!$C104</f>
        <v>0</v>
      </c>
      <c r="AY92" s="19">
        <f ca="1">SUMPRODUCT(ReactionRateK4!$F114:$V114*OFFSET(ReactionStoich!$E$5:$U$5,AY$2,0))*(TimeStep)*'Composition Moles'!$C104</f>
        <v>0</v>
      </c>
      <c r="AZ92" s="19">
        <f ca="1">SUMPRODUCT(ReactionRateK4!$F114:$V114*OFFSET(ReactionStoich!$E$5:$U$5,AZ$2,0))*(TimeStep)*'Composition Moles'!$C104</f>
        <v>0</v>
      </c>
      <c r="BA92" s="19">
        <f ca="1">SUMPRODUCT(ReactionRateK4!$F114:$V114*OFFSET(ReactionStoich!$E$5:$U$5,BA$2,0))*(TimeStep)*'Composition Moles'!$C104</f>
        <v>0</v>
      </c>
      <c r="BB92" s="19">
        <f ca="1">SUMPRODUCT(ReactionRateK4!$F114:$V114*OFFSET(ReactionStoich!$E$5:$U$5,BB$2,0))*(TimeStep)*'Composition Moles'!$C104</f>
        <v>0</v>
      </c>
      <c r="BC92" s="19">
        <f ca="1">SUMPRODUCT(ReactionRateK4!$F114:$V114*OFFSET(ReactionStoich!$E$5:$U$5,BC$2,0))*(TimeStep)*'Composition Moles'!$C104</f>
        <v>0</v>
      </c>
      <c r="BD92" s="19">
        <f ca="1">SUMPRODUCT(ReactionRateK4!$F114:$V114*OFFSET(ReactionStoich!$E$5:$U$5,BD$2,0))*(TimeStep)*'Composition Moles'!$C104</f>
        <v>0</v>
      </c>
      <c r="BE92" s="19">
        <f ca="1">SUMPRODUCT(ReactionRateK4!$F114:$V114*OFFSET(ReactionStoich!$E$5:$U$5,BE$2,0))*(TimeStep)*'Composition Moles'!$C104</f>
        <v>0</v>
      </c>
      <c r="BF92" s="19">
        <f ca="1">SUMPRODUCT(ReactionRateK4!$F114:$V114*OFFSET(ReactionStoich!$E$5:$U$5,BF$2,0))*(TimeStep)*'Composition Moles'!$C104</f>
        <v>0</v>
      </c>
      <c r="BG92" s="19">
        <f ca="1">SUMPRODUCT(ReactionRateK4!$F114:$V114*OFFSET(ReactionStoich!$E$5:$U$5,BG$2,0))*(TimeStep)*'Composition Moles'!$C104</f>
        <v>0</v>
      </c>
      <c r="BH92" s="19">
        <f ca="1">SUMPRODUCT(ReactionRateK4!$F114:$V114*OFFSET(ReactionStoich!$E$5:$U$5,BH$2,0))*(TimeStep)*'Composition Moles'!$C104</f>
        <v>0</v>
      </c>
      <c r="BI92" s="19">
        <f ca="1">SUMPRODUCT(ReactionRateK4!$F114:$V114*OFFSET(ReactionStoich!$E$5:$U$5,BI$2,0))*(TimeStep)*'Composition Moles'!$C104</f>
        <v>0</v>
      </c>
      <c r="BJ92" s="19">
        <f ca="1">SUMPRODUCT(ReactionRateK4!$F114:$V114*OFFSET(ReactionStoich!$E$5:$U$5,BJ$2,0))*(TimeStep)*'Composition Moles'!$C104</f>
        <v>0</v>
      </c>
      <c r="BK92" s="19">
        <f ca="1">SUMPRODUCT(ReactionRateK4!$F114:$V114*OFFSET(ReactionStoich!$E$5:$U$5,BK$2,0))*(TimeStep)*'Composition Moles'!$C104</f>
        <v>0</v>
      </c>
      <c r="BL92" s="19">
        <f ca="1">SUMPRODUCT(ReactionRateK4!$F114:$V114*OFFSET(ReactionStoich!$E$5:$U$5,BL$2,0))*(TimeStep)*'Composition Moles'!$C104</f>
        <v>0</v>
      </c>
      <c r="BM92" s="19">
        <f ca="1">SUMPRODUCT(ReactionRateK4!$F114:$V114*OFFSET(ReactionStoich!$E$5:$U$5,BM$2,0))*(TimeStep)*'Composition Moles'!$C104</f>
        <v>0</v>
      </c>
      <c r="BN92" s="19">
        <f ca="1">SUMPRODUCT(ReactionRateK4!$F114:$V114*OFFSET(ReactionStoich!$E$5:$U$5,BN$2,0))*(TimeStep)*'Composition Moles'!$C104</f>
        <v>0</v>
      </c>
      <c r="BO92" s="19">
        <f ca="1">SUMPRODUCT(ReactionRateK4!$F114:$V114*OFFSET(ReactionStoich!$E$5:$U$5,BO$2,0))*(TimeStep)*'Composition Moles'!$C104</f>
        <v>0</v>
      </c>
      <c r="BP92" s="19">
        <f ca="1">SUMPRODUCT(ReactionRateK4!$F114:$V114*OFFSET(ReactionStoich!$E$5:$U$5,BP$2,0))*(TimeStep)*'Composition Moles'!$C104</f>
        <v>0</v>
      </c>
      <c r="BQ92" s="19">
        <f ca="1">SUMPRODUCT(ReactionRateK4!$F114:$V114*OFFSET(ReactionStoich!$E$5:$U$5,BQ$2,0))*(TimeStep)*'Composition Moles'!$C104</f>
        <v>0</v>
      </c>
      <c r="BR92" s="19">
        <f ca="1">SUMPRODUCT(ReactionRateK4!$F114:$V114*OFFSET(ReactionStoich!$E$5:$U$5,BR$2,0))*(TimeStep)*'Composition Moles'!$C104</f>
        <v>0</v>
      </c>
      <c r="BS92" s="19">
        <f ca="1">SUMPRODUCT(ReactionRateK4!$F114:$V114*OFFSET(ReactionStoich!$E$5:$U$5,BS$2,0))*(TimeStep)*'Composition Moles'!$C104</f>
        <v>0</v>
      </c>
      <c r="BT92" s="19">
        <f ca="1">SUMPRODUCT(ReactionRateK4!$F114:$V114*OFFSET(ReactionStoich!$E$5:$U$5,BT$2,0))*(TimeStep)*'Composition Moles'!$C104</f>
        <v>0</v>
      </c>
      <c r="BU92" s="19">
        <f ca="1">SUMPRODUCT(ReactionRateK4!$F114:$V114*OFFSET(ReactionStoich!$E$5:$U$5,BU$2,0))*(TimeStep)*'Composition Moles'!$C104</f>
        <v>0</v>
      </c>
      <c r="BV92" s="19">
        <f ca="1">SUMPRODUCT(ReactionRateK4!$F114:$V114*OFFSET(ReactionStoich!$E$5:$U$5,BV$2,0))*(TimeStep)*'Composition Moles'!$C104</f>
        <v>0</v>
      </c>
      <c r="BW92" s="19">
        <f ca="1">SUMPRODUCT(ReactionRateK4!$F114:$V114*OFFSET(ReactionStoich!$E$5:$U$5,BW$2,0))*(TimeStep)*'Composition Moles'!$C104</f>
        <v>0</v>
      </c>
    </row>
    <row r="93" spans="1:75">
      <c r="A93">
        <f>ReactionRateK1!A115</f>
        <v>4.1499999999999932</v>
      </c>
      <c r="B93" s="20">
        <f t="shared" ca="1" si="7"/>
        <v>-2641.4305272362412</v>
      </c>
      <c r="C93" s="20">
        <f ca="1">'Composition Moles'!BZ105</f>
        <v>144258.69739716966</v>
      </c>
      <c r="D93" s="26">
        <f t="shared" ca="1" si="8"/>
        <v>1.8310372787880627E-2</v>
      </c>
      <c r="F93" s="19">
        <f ca="1">SUMPRODUCT(ReactionRateK4!$F115:$V115*OFFSET(ReactionStoich!$E$5:$U$5,F$2,0))*(TimeStep)*'Composition Moles'!$C105</f>
        <v>-3.9270797237563972E-2</v>
      </c>
      <c r="G93" s="19">
        <f ca="1">SUMPRODUCT(ReactionRateK4!$F115:$V115*OFFSET(ReactionStoich!$E$5:$U$5,G$2,0))*(TimeStep)*'Composition Moles'!$C105</f>
        <v>0</v>
      </c>
      <c r="H93" s="19">
        <f ca="1">SUMPRODUCT(ReactionRateK4!$F115:$V115*OFFSET(ReactionStoich!$E$5:$U$5,H$2,0))*(TimeStep)*'Composition Moles'!$C105</f>
        <v>3.8989113915502596E-2</v>
      </c>
      <c r="I93" s="19">
        <f ca="1">SUMPRODUCT(ReactionRateK4!$F115:$V115*OFFSET(ReactionStoich!$E$5:$U$5,I$2,0))*(TimeStep)*'Composition Moles'!$C105</f>
        <v>2.8168332206137135E-4</v>
      </c>
      <c r="J93" s="19">
        <f ca="1">SUMPRODUCT(ReactionRateK4!$F115:$V115*OFFSET(ReactionStoich!$E$5:$U$5,J$2,0))*(TimeStep)*'Composition Moles'!$C105</f>
        <v>0</v>
      </c>
      <c r="K93" s="19">
        <f ca="1">SUMPRODUCT(ReactionRateK4!$F115:$V115*OFFSET(ReactionStoich!$E$5:$U$5,K$2,0))*(TimeStep)*'Composition Moles'!$C105</f>
        <v>0</v>
      </c>
      <c r="L93" s="19">
        <f ca="1">SUMPRODUCT(ReactionRateK4!$F115:$V115*OFFSET(ReactionStoich!$E$5:$U$5,L$2,0))*(TimeStep)*'Composition Moles'!$C105</f>
        <v>0</v>
      </c>
      <c r="M93" s="19">
        <f ca="1">SUMPRODUCT(ReactionRateK4!$F115:$V115*OFFSET(ReactionStoich!$E$5:$U$5,M$2,0))*(TimeStep)*'Composition Moles'!$C105</f>
        <v>0</v>
      </c>
      <c r="N93" s="19">
        <f ca="1">SUMPRODUCT(ReactionRateK4!$F115:$V115*OFFSET(ReactionStoich!$E$5:$U$5,N$2,0))*(TimeStep)*'Composition Moles'!$C105</f>
        <v>0</v>
      </c>
      <c r="O93" s="19">
        <f ca="1">SUMPRODUCT(ReactionRateK4!$F115:$V115*OFFSET(ReactionStoich!$E$5:$U$5,O$2,0))*(TimeStep)*'Composition Moles'!$C105</f>
        <v>0</v>
      </c>
      <c r="P93" s="19">
        <f ca="1">SUMPRODUCT(ReactionRateK4!$F115:$V115*OFFSET(ReactionStoich!$E$5:$U$5,P$2,0))*(TimeStep)*'Composition Moles'!$C105</f>
        <v>0</v>
      </c>
      <c r="Q93" s="19">
        <f ca="1">SUMPRODUCT(ReactionRateK4!$F115:$V115*OFFSET(ReactionStoich!$E$5:$U$5,Q$2,0))*(TimeStep)*'Composition Moles'!$C105</f>
        <v>0</v>
      </c>
      <c r="R93" s="19">
        <f ca="1">SUMPRODUCT(ReactionRateK4!$F115:$V115*OFFSET(ReactionStoich!$E$5:$U$5,R$2,0))*(TimeStep)*'Composition Moles'!$C105</f>
        <v>0</v>
      </c>
      <c r="S93" s="19">
        <f ca="1">SUMPRODUCT(ReactionRateK4!$F115:$V115*OFFSET(ReactionStoich!$E$5:$U$5,S$2,0))*(TimeStep)*'Composition Moles'!$C105</f>
        <v>2.5182371508755628</v>
      </c>
      <c r="T93" s="19">
        <f ca="1">SUMPRODUCT(ReactionRateK4!$F115:$V115*OFFSET(ReactionStoich!$E$5:$U$5,T$2,0))*(TimeStep)*'Composition Moles'!$C105</f>
        <v>0</v>
      </c>
      <c r="U93" s="19">
        <f ca="1">SUMPRODUCT(ReactionRateK4!$F115:$V115*OFFSET(ReactionStoich!$E$5:$U$5,U$2,0))*(TimeStep)*'Composition Moles'!$C105</f>
        <v>0</v>
      </c>
      <c r="V93" s="19">
        <f ca="1">SUMPRODUCT(ReactionRateK4!$F115:$V115*OFFSET(ReactionStoich!$E$5:$U$5,V$2,0))*(TimeStep)*'Composition Moles'!$C105</f>
        <v>0</v>
      </c>
      <c r="W93" s="19">
        <f ca="1">SUMPRODUCT(ReactionRateK4!$F115:$V115*OFFSET(ReactionStoich!$E$5:$U$5,W$2,0))*(TimeStep)*'Composition Moles'!$C105</f>
        <v>0</v>
      </c>
      <c r="X93" s="19">
        <f ca="1">SUMPRODUCT(ReactionRateK4!$F115:$V115*OFFSET(ReactionStoich!$E$5:$U$5,X$2,0))*(TimeStep)*'Composition Moles'!$C105</f>
        <v>0</v>
      </c>
      <c r="Y93" s="19">
        <f ca="1">SUMPRODUCT(ReactionRateK4!$F115:$V115*OFFSET(ReactionStoich!$E$5:$U$5,Y$2,0))*(TimeStep)*'Composition Moles'!$C105</f>
        <v>-6.1232865385309152</v>
      </c>
      <c r="Z93" s="19">
        <f ca="1">SUMPRODUCT(ReactionRateK4!$F115:$V115*OFFSET(ReactionStoich!$E$5:$U$5,Z$2,0))*(TimeStep)*'Composition Moles'!$C105</f>
        <v>0</v>
      </c>
      <c r="AA93" s="19">
        <f ca="1">SUMPRODUCT(ReactionRateK4!$F115:$V115*OFFSET(ReactionStoich!$E$5:$U$5,AA$2,0))*(TimeStep)*'Composition Moles'!$C105</f>
        <v>0</v>
      </c>
      <c r="AB93" s="19">
        <f ca="1">SUMPRODUCT(ReactionRateK4!$F115:$V115*OFFSET(ReactionStoich!$E$5:$U$5,AB$2,0))*(TimeStep)*'Composition Moles'!$C105</f>
        <v>0</v>
      </c>
      <c r="AC93" s="19">
        <f ca="1">SUMPRODUCT(ReactionRateK4!$F115:$V115*OFFSET(ReactionStoich!$E$5:$U$5,AC$2,0))*(TimeStep)*'Composition Moles'!$C105</f>
        <v>0</v>
      </c>
      <c r="AD93" s="19">
        <f ca="1">SUMPRODUCT(ReactionRateK4!$F115:$V115*OFFSET(ReactionStoich!$E$5:$U$5,AD$2,0))*(TimeStep)*'Composition Moles'!$C105</f>
        <v>0</v>
      </c>
      <c r="AE93" s="19">
        <f ca="1">SUMPRODUCT(ReactionRateK4!$F115:$V115*OFFSET(ReactionStoich!$E$5:$U$5,AE$2,0))*(TimeStep)*'Composition Moles'!$C105</f>
        <v>0</v>
      </c>
      <c r="AF93" s="19">
        <f ca="1">SUMPRODUCT(ReactionRateK4!$F115:$V115*OFFSET(ReactionStoich!$E$5:$U$5,AF$2,0))*(TimeStep)*'Composition Moles'!$C105</f>
        <v>0</v>
      </c>
      <c r="AG93" s="19">
        <f ca="1">SUMPRODUCT(ReactionRateK4!$F115:$V115*OFFSET(ReactionStoich!$E$5:$U$5,AG$2,0))*(TimeStep)*'Composition Moles'!$C105</f>
        <v>-1.3127039866080133E-2</v>
      </c>
      <c r="AH93" s="19">
        <f ca="1">SUMPRODUCT(ReactionRateK4!$F115:$V115*OFFSET(ReactionStoich!$E$5:$U$5,AH$2,0))*(TimeStep)*'Composition Moles'!$C105</f>
        <v>-1.1170663771495855</v>
      </c>
      <c r="AI93" s="19">
        <f ca="1">SUMPRODUCT(ReactionRateK4!$F115:$V115*OFFSET(ReactionStoich!$E$5:$U$5,AI$2,0))*(TimeStep)*'Composition Moles'!$C105</f>
        <v>4.8755847099926557</v>
      </c>
      <c r="AJ93" s="19">
        <f ca="1">SUMPRODUCT(ReactionRateK4!$F115:$V115*OFFSET(ReactionStoich!$E$5:$U$5,AJ$2,0))*(TimeStep)*'Composition Moles'!$C105</f>
        <v>1.0252936092553393</v>
      </c>
      <c r="AK93" s="19">
        <f ca="1">SUMPRODUCT(ReactionRateK4!$F115:$V115*OFFSET(ReactionStoich!$E$5:$U$5,AK$2,0))*(TimeStep)*'Composition Moles'!$C105</f>
        <v>0</v>
      </c>
      <c r="AL93" s="19">
        <f ca="1">SUMPRODUCT(ReactionRateK4!$F115:$V115*OFFSET(ReactionStoich!$E$5:$U$5,AL$2,0))*(TimeStep)*'Composition Moles'!$C105</f>
        <v>0</v>
      </c>
      <c r="AM93" s="19">
        <f ca="1">SUMPRODUCT(ReactionRateK4!$F115:$V115*OFFSET(ReactionStoich!$E$5:$U$5,AM$2,0))*(TimeStep)*'Composition Moles'!$C105</f>
        <v>0</v>
      </c>
      <c r="AN93" s="19">
        <f ca="1">SUMPRODUCT(ReactionRateK4!$F115:$V115*OFFSET(ReactionStoich!$E$5:$U$5,AN$2,0))*(TimeStep)*'Composition Moles'!$C105</f>
        <v>0</v>
      </c>
      <c r="AO93" s="19">
        <f ca="1">SUMPRODUCT(ReactionRateK4!$F115:$V115*OFFSET(ReactionStoich!$E$5:$U$5,AO$2,0))*(TimeStep)*'Composition Moles'!$C105</f>
        <v>-2.8168332206137135E-4</v>
      </c>
      <c r="AP93" s="19">
        <f ca="1">SUMPRODUCT(ReactionRateK4!$F115:$V115*OFFSET(ReactionStoich!$E$5:$U$5,AP$2,0))*(TimeStep)*'Composition Moles'!$C105</f>
        <v>-3.9294673963676648E-2</v>
      </c>
      <c r="AQ93" s="19">
        <f ca="1">SUMPRODUCT(ReactionRateK4!$F115:$V115*OFFSET(ReactionStoich!$E$5:$U$5,AQ$2,0))*(TimeStep)*'Composition Moles'!$C105</f>
        <v>0</v>
      </c>
      <c r="AR93" s="19">
        <f ca="1">SUMPRODUCT(ReactionRateK4!$F115:$V115*OFFSET(ReactionStoich!$E$5:$U$5,AR$2,0))*(TimeStep)*'Composition Moles'!$C105</f>
        <v>0</v>
      </c>
      <c r="AS93" s="19">
        <f ca="1">SUMPRODUCT(ReactionRateK4!$F115:$V115*OFFSET(ReactionStoich!$E$5:$U$5,AS$2,0))*(TimeStep)*'Composition Moles'!$C105</f>
        <v>-0.37535305243041328</v>
      </c>
      <c r="AT93" s="19">
        <f ca="1">SUMPRODUCT(ReactionRateK4!$F115:$V115*OFFSET(ReactionStoich!$E$5:$U$5,AT$2,0))*(TimeStep)*'Composition Moles'!$C105</f>
        <v>-0.37535305243041328</v>
      </c>
      <c r="AU93" s="19">
        <f ca="1">SUMPRODUCT(ReactionRateK4!$F115:$V115*OFFSET(ReactionStoich!$E$5:$U$5,AU$2,0))*(TimeStep)*'Composition Moles'!$C105</f>
        <v>-0.37535305243041328</v>
      </c>
      <c r="AV93" s="19">
        <f ca="1">SUMPRODUCT(ReactionRateK4!$F115:$V115*OFFSET(ReactionStoich!$E$5:$U$5,AV$2,0))*(TimeStep)*'Composition Moles'!$C105</f>
        <v>0</v>
      </c>
      <c r="AW93" s="19">
        <f ca="1">SUMPRODUCT(ReactionRateK4!$F115:$V115*OFFSET(ReactionStoich!$E$5:$U$5,AW$2,0))*(TimeStep)*'Composition Moles'!$C105</f>
        <v>0</v>
      </c>
      <c r="AX93" s="19">
        <f ca="1">SUMPRODUCT(ReactionRateK4!$F115:$V115*OFFSET(ReactionStoich!$E$5:$U$5,AX$2,0))*(TimeStep)*'Composition Moles'!$C105</f>
        <v>0</v>
      </c>
      <c r="AY93" s="19">
        <f ca="1">SUMPRODUCT(ReactionRateK4!$F115:$V115*OFFSET(ReactionStoich!$E$5:$U$5,AY$2,0))*(TimeStep)*'Composition Moles'!$C105</f>
        <v>0</v>
      </c>
      <c r="AZ93" s="19">
        <f ca="1">SUMPRODUCT(ReactionRateK4!$F115:$V115*OFFSET(ReactionStoich!$E$5:$U$5,AZ$2,0))*(TimeStep)*'Composition Moles'!$C105</f>
        <v>0</v>
      </c>
      <c r="BA93" s="19">
        <f ca="1">SUMPRODUCT(ReactionRateK4!$F115:$V115*OFFSET(ReactionStoich!$E$5:$U$5,BA$2,0))*(TimeStep)*'Composition Moles'!$C105</f>
        <v>0</v>
      </c>
      <c r="BB93" s="19">
        <f ca="1">SUMPRODUCT(ReactionRateK4!$F115:$V115*OFFSET(ReactionStoich!$E$5:$U$5,BB$2,0))*(TimeStep)*'Composition Moles'!$C105</f>
        <v>0</v>
      </c>
      <c r="BC93" s="19">
        <f ca="1">SUMPRODUCT(ReactionRateK4!$F115:$V115*OFFSET(ReactionStoich!$E$5:$U$5,BC$2,0))*(TimeStep)*'Composition Moles'!$C105</f>
        <v>0</v>
      </c>
      <c r="BD93" s="19">
        <f ca="1">SUMPRODUCT(ReactionRateK4!$F115:$V115*OFFSET(ReactionStoich!$E$5:$U$5,BD$2,0))*(TimeStep)*'Composition Moles'!$C105</f>
        <v>0</v>
      </c>
      <c r="BE93" s="19">
        <f ca="1">SUMPRODUCT(ReactionRateK4!$F115:$V115*OFFSET(ReactionStoich!$E$5:$U$5,BE$2,0))*(TimeStep)*'Composition Moles'!$C105</f>
        <v>0</v>
      </c>
      <c r="BF93" s="19">
        <f ca="1">SUMPRODUCT(ReactionRateK4!$F115:$V115*OFFSET(ReactionStoich!$E$5:$U$5,BF$2,0))*(TimeStep)*'Composition Moles'!$C105</f>
        <v>0</v>
      </c>
      <c r="BG93" s="19">
        <f ca="1">SUMPRODUCT(ReactionRateK4!$F115:$V115*OFFSET(ReactionStoich!$E$5:$U$5,BG$2,0))*(TimeStep)*'Composition Moles'!$C105</f>
        <v>0</v>
      </c>
      <c r="BH93" s="19">
        <f ca="1">SUMPRODUCT(ReactionRateK4!$F115:$V115*OFFSET(ReactionStoich!$E$5:$U$5,BH$2,0))*(TimeStep)*'Composition Moles'!$C105</f>
        <v>0</v>
      </c>
      <c r="BI93" s="19">
        <f ca="1">SUMPRODUCT(ReactionRateK4!$F115:$V115*OFFSET(ReactionStoich!$E$5:$U$5,BI$2,0))*(TimeStep)*'Composition Moles'!$C105</f>
        <v>0</v>
      </c>
      <c r="BJ93" s="19">
        <f ca="1">SUMPRODUCT(ReactionRateK4!$F115:$V115*OFFSET(ReactionStoich!$E$5:$U$5,BJ$2,0))*(TimeStep)*'Composition Moles'!$C105</f>
        <v>0</v>
      </c>
      <c r="BK93" s="19">
        <f ca="1">SUMPRODUCT(ReactionRateK4!$F115:$V115*OFFSET(ReactionStoich!$E$5:$U$5,BK$2,0))*(TimeStep)*'Composition Moles'!$C105</f>
        <v>0</v>
      </c>
      <c r="BL93" s="19">
        <f ca="1">SUMPRODUCT(ReactionRateK4!$F115:$V115*OFFSET(ReactionStoich!$E$5:$U$5,BL$2,0))*(TimeStep)*'Composition Moles'!$C105</f>
        <v>0</v>
      </c>
      <c r="BM93" s="19">
        <f ca="1">SUMPRODUCT(ReactionRateK4!$F115:$V115*OFFSET(ReactionStoich!$E$5:$U$5,BM$2,0))*(TimeStep)*'Composition Moles'!$C105</f>
        <v>0</v>
      </c>
      <c r="BN93" s="19">
        <f ca="1">SUMPRODUCT(ReactionRateK4!$F115:$V115*OFFSET(ReactionStoich!$E$5:$U$5,BN$2,0))*(TimeStep)*'Composition Moles'!$C105</f>
        <v>0</v>
      </c>
      <c r="BO93" s="19">
        <f ca="1">SUMPRODUCT(ReactionRateK4!$F115:$V115*OFFSET(ReactionStoich!$E$5:$U$5,BO$2,0))*(TimeStep)*'Composition Moles'!$C105</f>
        <v>0</v>
      </c>
      <c r="BP93" s="19">
        <f ca="1">SUMPRODUCT(ReactionRateK4!$F115:$V115*OFFSET(ReactionStoich!$E$5:$U$5,BP$2,0))*(TimeStep)*'Composition Moles'!$C105</f>
        <v>0</v>
      </c>
      <c r="BQ93" s="19">
        <f ca="1">SUMPRODUCT(ReactionRateK4!$F115:$V115*OFFSET(ReactionStoich!$E$5:$U$5,BQ$2,0))*(TimeStep)*'Composition Moles'!$C105</f>
        <v>0</v>
      </c>
      <c r="BR93" s="19">
        <f ca="1">SUMPRODUCT(ReactionRateK4!$F115:$V115*OFFSET(ReactionStoich!$E$5:$U$5,BR$2,0))*(TimeStep)*'Composition Moles'!$C105</f>
        <v>0</v>
      </c>
      <c r="BS93" s="19">
        <f ca="1">SUMPRODUCT(ReactionRateK4!$F115:$V115*OFFSET(ReactionStoich!$E$5:$U$5,BS$2,0))*(TimeStep)*'Composition Moles'!$C105</f>
        <v>0</v>
      </c>
      <c r="BT93" s="19">
        <f ca="1">SUMPRODUCT(ReactionRateK4!$F115:$V115*OFFSET(ReactionStoich!$E$5:$U$5,BT$2,0))*(TimeStep)*'Composition Moles'!$C105</f>
        <v>0</v>
      </c>
      <c r="BU93" s="19">
        <f ca="1">SUMPRODUCT(ReactionRateK4!$F115:$V115*OFFSET(ReactionStoich!$E$5:$U$5,BU$2,0))*(TimeStep)*'Composition Moles'!$C105</f>
        <v>0</v>
      </c>
      <c r="BV93" s="19">
        <f ca="1">SUMPRODUCT(ReactionRateK4!$F115:$V115*OFFSET(ReactionStoich!$E$5:$U$5,BV$2,0))*(TimeStep)*'Composition Moles'!$C105</f>
        <v>0</v>
      </c>
      <c r="BW93" s="19">
        <f ca="1">SUMPRODUCT(ReactionRateK4!$F115:$V115*OFFSET(ReactionStoich!$E$5:$U$5,BW$2,0))*(TimeStep)*'Composition Moles'!$C105</f>
        <v>0</v>
      </c>
    </row>
    <row r="94" spans="1:75">
      <c r="A94">
        <f>ReactionRateK1!A116</f>
        <v>4.1999999999999931</v>
      </c>
      <c r="B94" s="20">
        <f t="shared" ca="1" si="7"/>
        <v>-2582.869503889006</v>
      </c>
      <c r="C94" s="20">
        <f ca="1">'Composition Moles'!BZ106</f>
        <v>144257.76243706176</v>
      </c>
      <c r="D94" s="26">
        <f t="shared" ca="1" si="8"/>
        <v>1.7904544339621839E-2</v>
      </c>
      <c r="F94" s="19">
        <f ca="1">SUMPRODUCT(ReactionRateK4!$F116:$V116*OFFSET(ReactionStoich!$E$5:$U$5,F$2,0))*(TimeStep)*'Composition Moles'!$C106</f>
        <v>-3.6753352259439979E-2</v>
      </c>
      <c r="G94" s="19">
        <f ca="1">SUMPRODUCT(ReactionRateK4!$F116:$V116*OFFSET(ReactionStoich!$E$5:$U$5,G$2,0))*(TimeStep)*'Composition Moles'!$C106</f>
        <v>0</v>
      </c>
      <c r="H94" s="19">
        <f ca="1">SUMPRODUCT(ReactionRateK4!$F116:$V116*OFFSET(ReactionStoich!$E$5:$U$5,H$2,0))*(TimeStep)*'Composition Moles'!$C106</f>
        <v>3.6497591601833058E-2</v>
      </c>
      <c r="I94" s="19">
        <f ca="1">SUMPRODUCT(ReactionRateK4!$F116:$V116*OFFSET(ReactionStoich!$E$5:$U$5,I$2,0))*(TimeStep)*'Composition Moles'!$C106</f>
        <v>2.557606576069163E-4</v>
      </c>
      <c r="J94" s="19">
        <f ca="1">SUMPRODUCT(ReactionRateK4!$F116:$V116*OFFSET(ReactionStoich!$E$5:$U$5,J$2,0))*(TimeStep)*'Composition Moles'!$C106</f>
        <v>0</v>
      </c>
      <c r="K94" s="19">
        <f ca="1">SUMPRODUCT(ReactionRateK4!$F116:$V116*OFFSET(ReactionStoich!$E$5:$U$5,K$2,0))*(TimeStep)*'Composition Moles'!$C106</f>
        <v>0</v>
      </c>
      <c r="L94" s="19">
        <f ca="1">SUMPRODUCT(ReactionRateK4!$F116:$V116*OFFSET(ReactionStoich!$E$5:$U$5,L$2,0))*(TimeStep)*'Composition Moles'!$C106</f>
        <v>0</v>
      </c>
      <c r="M94" s="19">
        <f ca="1">SUMPRODUCT(ReactionRateK4!$F116:$V116*OFFSET(ReactionStoich!$E$5:$U$5,M$2,0))*(TimeStep)*'Composition Moles'!$C106</f>
        <v>0</v>
      </c>
      <c r="N94" s="19">
        <f ca="1">SUMPRODUCT(ReactionRateK4!$F116:$V116*OFFSET(ReactionStoich!$E$5:$U$5,N$2,0))*(TimeStep)*'Composition Moles'!$C106</f>
        <v>0</v>
      </c>
      <c r="O94" s="19">
        <f ca="1">SUMPRODUCT(ReactionRateK4!$F116:$V116*OFFSET(ReactionStoich!$E$5:$U$5,O$2,0))*(TimeStep)*'Composition Moles'!$C106</f>
        <v>0</v>
      </c>
      <c r="P94" s="19">
        <f ca="1">SUMPRODUCT(ReactionRateK4!$F116:$V116*OFFSET(ReactionStoich!$E$5:$U$5,P$2,0))*(TimeStep)*'Composition Moles'!$C106</f>
        <v>0</v>
      </c>
      <c r="Q94" s="19">
        <f ca="1">SUMPRODUCT(ReactionRateK4!$F116:$V116*OFFSET(ReactionStoich!$E$5:$U$5,Q$2,0))*(TimeStep)*'Composition Moles'!$C106</f>
        <v>0</v>
      </c>
      <c r="R94" s="19">
        <f ca="1">SUMPRODUCT(ReactionRateK4!$F116:$V116*OFFSET(ReactionStoich!$E$5:$U$5,R$2,0))*(TimeStep)*'Composition Moles'!$C106</f>
        <v>0</v>
      </c>
      <c r="S94" s="19">
        <f ca="1">SUMPRODUCT(ReactionRateK4!$F116:$V116*OFFSET(ReactionStoich!$E$5:$U$5,S$2,0))*(TimeStep)*'Composition Moles'!$C106</f>
        <v>2.4560638187397599</v>
      </c>
      <c r="T94" s="19">
        <f ca="1">SUMPRODUCT(ReactionRateK4!$F116:$V116*OFFSET(ReactionStoich!$E$5:$U$5,T$2,0))*(TimeStep)*'Composition Moles'!$C106</f>
        <v>0</v>
      </c>
      <c r="U94" s="19">
        <f ca="1">SUMPRODUCT(ReactionRateK4!$F116:$V116*OFFSET(ReactionStoich!$E$5:$U$5,U$2,0))*(TimeStep)*'Composition Moles'!$C106</f>
        <v>0</v>
      </c>
      <c r="V94" s="19">
        <f ca="1">SUMPRODUCT(ReactionRateK4!$F116:$V116*OFFSET(ReactionStoich!$E$5:$U$5,V$2,0))*(TimeStep)*'Composition Moles'!$C106</f>
        <v>0</v>
      </c>
      <c r="W94" s="19">
        <f ca="1">SUMPRODUCT(ReactionRateK4!$F116:$V116*OFFSET(ReactionStoich!$E$5:$U$5,W$2,0))*(TimeStep)*'Composition Moles'!$C106</f>
        <v>0</v>
      </c>
      <c r="X94" s="19">
        <f ca="1">SUMPRODUCT(ReactionRateK4!$F116:$V116*OFFSET(ReactionStoich!$E$5:$U$5,X$2,0))*(TimeStep)*'Composition Moles'!$C106</f>
        <v>0</v>
      </c>
      <c r="Y94" s="19">
        <f ca="1">SUMPRODUCT(ReactionRateK4!$F116:$V116*OFFSET(ReactionStoich!$E$5:$U$5,Y$2,0))*(TimeStep)*'Composition Moles'!$C106</f>
        <v>-5.9843400975313772</v>
      </c>
      <c r="Z94" s="19">
        <f ca="1">SUMPRODUCT(ReactionRateK4!$F116:$V116*OFFSET(ReactionStoich!$E$5:$U$5,Z$2,0))*(TimeStep)*'Composition Moles'!$C106</f>
        <v>0</v>
      </c>
      <c r="AA94" s="19">
        <f ca="1">SUMPRODUCT(ReactionRateK4!$F116:$V116*OFFSET(ReactionStoich!$E$5:$U$5,AA$2,0))*(TimeStep)*'Composition Moles'!$C106</f>
        <v>0</v>
      </c>
      <c r="AB94" s="19">
        <f ca="1">SUMPRODUCT(ReactionRateK4!$F116:$V116*OFFSET(ReactionStoich!$E$5:$U$5,AB$2,0))*(TimeStep)*'Composition Moles'!$C106</f>
        <v>0</v>
      </c>
      <c r="AC94" s="19">
        <f ca="1">SUMPRODUCT(ReactionRateK4!$F116:$V116*OFFSET(ReactionStoich!$E$5:$U$5,AC$2,0))*(TimeStep)*'Composition Moles'!$C106</f>
        <v>0</v>
      </c>
      <c r="AD94" s="19">
        <f ca="1">SUMPRODUCT(ReactionRateK4!$F116:$V116*OFFSET(ReactionStoich!$E$5:$U$5,AD$2,0))*(TimeStep)*'Composition Moles'!$C106</f>
        <v>0</v>
      </c>
      <c r="AE94" s="19">
        <f ca="1">SUMPRODUCT(ReactionRateK4!$F116:$V116*OFFSET(ReactionStoich!$E$5:$U$5,AE$2,0))*(TimeStep)*'Composition Moles'!$C106</f>
        <v>0</v>
      </c>
      <c r="AF94" s="19">
        <f ca="1">SUMPRODUCT(ReactionRateK4!$F116:$V116*OFFSET(ReactionStoich!$E$5:$U$5,AF$2,0))*(TimeStep)*'Composition Moles'!$C106</f>
        <v>0</v>
      </c>
      <c r="AG94" s="19">
        <f ca="1">SUMPRODUCT(ReactionRateK4!$F116:$V116*OFFSET(ReactionStoich!$E$5:$U$5,AG$2,0))*(TimeStep)*'Composition Moles'!$C106</f>
        <v>-1.2726795083476617E-2</v>
      </c>
      <c r="AH94" s="19">
        <f ca="1">SUMPRODUCT(ReactionRateK4!$F116:$V116*OFFSET(ReactionStoich!$E$5:$U$5,AH$2,0))*(TimeStep)*'Composition Moles'!$C106</f>
        <v>-1.1406181535641333</v>
      </c>
      <c r="AI94" s="19">
        <f ca="1">SUMPRODUCT(ReactionRateK4!$F116:$V116*OFFSET(ReactionStoich!$E$5:$U$5,AI$2,0))*(TimeStep)*'Composition Moles'!$C106</f>
        <v>4.8265899108270469</v>
      </c>
      <c r="AJ94" s="19">
        <f ca="1">SUMPRODUCT(ReactionRateK4!$F116:$V116*OFFSET(ReactionStoich!$E$5:$U$5,AJ$2,0))*(TimeStep)*'Composition Moles'!$C106</f>
        <v>1.0010062418405266</v>
      </c>
      <c r="AK94" s="19">
        <f ca="1">SUMPRODUCT(ReactionRateK4!$F116:$V116*OFFSET(ReactionStoich!$E$5:$U$5,AK$2,0))*(TimeStep)*'Composition Moles'!$C106</f>
        <v>0</v>
      </c>
      <c r="AL94" s="19">
        <f ca="1">SUMPRODUCT(ReactionRateK4!$F116:$V116*OFFSET(ReactionStoich!$E$5:$U$5,AL$2,0))*(TimeStep)*'Composition Moles'!$C106</f>
        <v>0</v>
      </c>
      <c r="AM94" s="19">
        <f ca="1">SUMPRODUCT(ReactionRateK4!$F116:$V116*OFFSET(ReactionStoich!$E$5:$U$5,AM$2,0))*(TimeStep)*'Composition Moles'!$C106</f>
        <v>0</v>
      </c>
      <c r="AN94" s="19">
        <f ca="1">SUMPRODUCT(ReactionRateK4!$F116:$V116*OFFSET(ReactionStoich!$E$5:$U$5,AN$2,0))*(TimeStep)*'Composition Moles'!$C106</f>
        <v>0</v>
      </c>
      <c r="AO94" s="19">
        <f ca="1">SUMPRODUCT(ReactionRateK4!$F116:$V116*OFFSET(ReactionStoich!$E$5:$U$5,AO$2,0))*(TimeStep)*'Composition Moles'!$C106</f>
        <v>-2.557606576069163E-4</v>
      </c>
      <c r="AP94" s="19">
        <f ca="1">SUMPRODUCT(ReactionRateK4!$F116:$V116*OFFSET(ReactionStoich!$E$5:$U$5,AP$2,0))*(TimeStep)*'Composition Moles'!$C106</f>
        <v>-3.67422762304064E-2</v>
      </c>
      <c r="AQ94" s="19">
        <f ca="1">SUMPRODUCT(ReactionRateK4!$F116:$V116*OFFSET(ReactionStoich!$E$5:$U$5,AQ$2,0))*(TimeStep)*'Composition Moles'!$C106</f>
        <v>0</v>
      </c>
      <c r="AR94" s="19">
        <f ca="1">SUMPRODUCT(ReactionRateK4!$F116:$V116*OFFSET(ReactionStoich!$E$5:$U$5,AR$2,0))*(TimeStep)*'Composition Moles'!$C106</f>
        <v>0</v>
      </c>
      <c r="AS94" s="19">
        <f ca="1">SUMPRODUCT(ReactionRateK4!$F116:$V116*OFFSET(ReactionStoich!$E$5:$U$5,AS$2,0))*(TimeStep)*'Composition Moles'!$C106</f>
        <v>-0.36965896278011057</v>
      </c>
      <c r="AT94" s="19">
        <f ca="1">SUMPRODUCT(ReactionRateK4!$F116:$V116*OFFSET(ReactionStoich!$E$5:$U$5,AT$2,0))*(TimeStep)*'Composition Moles'!$C106</f>
        <v>-0.36965896278011057</v>
      </c>
      <c r="AU94" s="19">
        <f ca="1">SUMPRODUCT(ReactionRateK4!$F116:$V116*OFFSET(ReactionStoich!$E$5:$U$5,AU$2,0))*(TimeStep)*'Composition Moles'!$C106</f>
        <v>-0.36965896278011057</v>
      </c>
      <c r="AV94" s="19">
        <f ca="1">SUMPRODUCT(ReactionRateK4!$F116:$V116*OFFSET(ReactionStoich!$E$5:$U$5,AV$2,0))*(TimeStep)*'Composition Moles'!$C106</f>
        <v>0</v>
      </c>
      <c r="AW94" s="19">
        <f ca="1">SUMPRODUCT(ReactionRateK4!$F116:$V116*OFFSET(ReactionStoich!$E$5:$U$5,AW$2,0))*(TimeStep)*'Composition Moles'!$C106</f>
        <v>0</v>
      </c>
      <c r="AX94" s="19">
        <f ca="1">SUMPRODUCT(ReactionRateK4!$F116:$V116*OFFSET(ReactionStoich!$E$5:$U$5,AX$2,0))*(TimeStep)*'Composition Moles'!$C106</f>
        <v>0</v>
      </c>
      <c r="AY94" s="19">
        <f ca="1">SUMPRODUCT(ReactionRateK4!$F116:$V116*OFFSET(ReactionStoich!$E$5:$U$5,AY$2,0))*(TimeStep)*'Composition Moles'!$C106</f>
        <v>0</v>
      </c>
      <c r="AZ94" s="19">
        <f ca="1">SUMPRODUCT(ReactionRateK4!$F116:$V116*OFFSET(ReactionStoich!$E$5:$U$5,AZ$2,0))*(TimeStep)*'Composition Moles'!$C106</f>
        <v>0</v>
      </c>
      <c r="BA94" s="19">
        <f ca="1">SUMPRODUCT(ReactionRateK4!$F116:$V116*OFFSET(ReactionStoich!$E$5:$U$5,BA$2,0))*(TimeStep)*'Composition Moles'!$C106</f>
        <v>0</v>
      </c>
      <c r="BB94" s="19">
        <f ca="1">SUMPRODUCT(ReactionRateK4!$F116:$V116*OFFSET(ReactionStoich!$E$5:$U$5,BB$2,0))*(TimeStep)*'Composition Moles'!$C106</f>
        <v>0</v>
      </c>
      <c r="BC94" s="19">
        <f ca="1">SUMPRODUCT(ReactionRateK4!$F116:$V116*OFFSET(ReactionStoich!$E$5:$U$5,BC$2,0))*(TimeStep)*'Composition Moles'!$C106</f>
        <v>0</v>
      </c>
      <c r="BD94" s="19">
        <f ca="1">SUMPRODUCT(ReactionRateK4!$F116:$V116*OFFSET(ReactionStoich!$E$5:$U$5,BD$2,0))*(TimeStep)*'Composition Moles'!$C106</f>
        <v>0</v>
      </c>
      <c r="BE94" s="19">
        <f ca="1">SUMPRODUCT(ReactionRateK4!$F116:$V116*OFFSET(ReactionStoich!$E$5:$U$5,BE$2,0))*(TimeStep)*'Composition Moles'!$C106</f>
        <v>0</v>
      </c>
      <c r="BF94" s="19">
        <f ca="1">SUMPRODUCT(ReactionRateK4!$F116:$V116*OFFSET(ReactionStoich!$E$5:$U$5,BF$2,0))*(TimeStep)*'Composition Moles'!$C106</f>
        <v>0</v>
      </c>
      <c r="BG94" s="19">
        <f ca="1">SUMPRODUCT(ReactionRateK4!$F116:$V116*OFFSET(ReactionStoich!$E$5:$U$5,BG$2,0))*(TimeStep)*'Composition Moles'!$C106</f>
        <v>0</v>
      </c>
      <c r="BH94" s="19">
        <f ca="1">SUMPRODUCT(ReactionRateK4!$F116:$V116*OFFSET(ReactionStoich!$E$5:$U$5,BH$2,0))*(TimeStep)*'Composition Moles'!$C106</f>
        <v>0</v>
      </c>
      <c r="BI94" s="19">
        <f ca="1">SUMPRODUCT(ReactionRateK4!$F116:$V116*OFFSET(ReactionStoich!$E$5:$U$5,BI$2,0))*(TimeStep)*'Composition Moles'!$C106</f>
        <v>0</v>
      </c>
      <c r="BJ94" s="19">
        <f ca="1">SUMPRODUCT(ReactionRateK4!$F116:$V116*OFFSET(ReactionStoich!$E$5:$U$5,BJ$2,0))*(TimeStep)*'Composition Moles'!$C106</f>
        <v>0</v>
      </c>
      <c r="BK94" s="19">
        <f ca="1">SUMPRODUCT(ReactionRateK4!$F116:$V116*OFFSET(ReactionStoich!$E$5:$U$5,BK$2,0))*(TimeStep)*'Composition Moles'!$C106</f>
        <v>0</v>
      </c>
      <c r="BL94" s="19">
        <f ca="1">SUMPRODUCT(ReactionRateK4!$F116:$V116*OFFSET(ReactionStoich!$E$5:$U$5,BL$2,0))*(TimeStep)*'Composition Moles'!$C106</f>
        <v>0</v>
      </c>
      <c r="BM94" s="19">
        <f ca="1">SUMPRODUCT(ReactionRateK4!$F116:$V116*OFFSET(ReactionStoich!$E$5:$U$5,BM$2,0))*(TimeStep)*'Composition Moles'!$C106</f>
        <v>0</v>
      </c>
      <c r="BN94" s="19">
        <f ca="1">SUMPRODUCT(ReactionRateK4!$F116:$V116*OFFSET(ReactionStoich!$E$5:$U$5,BN$2,0))*(TimeStep)*'Composition Moles'!$C106</f>
        <v>0</v>
      </c>
      <c r="BO94" s="19">
        <f ca="1">SUMPRODUCT(ReactionRateK4!$F116:$V116*OFFSET(ReactionStoich!$E$5:$U$5,BO$2,0))*(TimeStep)*'Composition Moles'!$C106</f>
        <v>0</v>
      </c>
      <c r="BP94" s="19">
        <f ca="1">SUMPRODUCT(ReactionRateK4!$F116:$V116*OFFSET(ReactionStoich!$E$5:$U$5,BP$2,0))*(TimeStep)*'Composition Moles'!$C106</f>
        <v>0</v>
      </c>
      <c r="BQ94" s="19">
        <f ca="1">SUMPRODUCT(ReactionRateK4!$F116:$V116*OFFSET(ReactionStoich!$E$5:$U$5,BQ$2,0))*(TimeStep)*'Composition Moles'!$C106</f>
        <v>0</v>
      </c>
      <c r="BR94" s="19">
        <f ca="1">SUMPRODUCT(ReactionRateK4!$F116:$V116*OFFSET(ReactionStoich!$E$5:$U$5,BR$2,0))*(TimeStep)*'Composition Moles'!$C106</f>
        <v>0</v>
      </c>
      <c r="BS94" s="19">
        <f ca="1">SUMPRODUCT(ReactionRateK4!$F116:$V116*OFFSET(ReactionStoich!$E$5:$U$5,BS$2,0))*(TimeStep)*'Composition Moles'!$C106</f>
        <v>0</v>
      </c>
      <c r="BT94" s="19">
        <f ca="1">SUMPRODUCT(ReactionRateK4!$F116:$V116*OFFSET(ReactionStoich!$E$5:$U$5,BT$2,0))*(TimeStep)*'Composition Moles'!$C106</f>
        <v>0</v>
      </c>
      <c r="BU94" s="19">
        <f ca="1">SUMPRODUCT(ReactionRateK4!$F116:$V116*OFFSET(ReactionStoich!$E$5:$U$5,BU$2,0))*(TimeStep)*'Composition Moles'!$C106</f>
        <v>0</v>
      </c>
      <c r="BV94" s="19">
        <f ca="1">SUMPRODUCT(ReactionRateK4!$F116:$V116*OFFSET(ReactionStoich!$E$5:$U$5,BV$2,0))*(TimeStep)*'Composition Moles'!$C106</f>
        <v>0</v>
      </c>
      <c r="BW94" s="19">
        <f ca="1">SUMPRODUCT(ReactionRateK4!$F116:$V116*OFFSET(ReactionStoich!$E$5:$U$5,BW$2,0))*(TimeStep)*'Composition Moles'!$C106</f>
        <v>0</v>
      </c>
    </row>
    <row r="95" spans="1:75">
      <c r="A95">
        <f>ReactionRateK1!A117</f>
        <v>4.2499999999999929</v>
      </c>
      <c r="B95" s="20">
        <f t="shared" ca="1" si="7"/>
        <v>-2528.9837026161717</v>
      </c>
      <c r="C95" s="20">
        <f ca="1">'Composition Moles'!BZ107</f>
        <v>144256.56910955565</v>
      </c>
      <c r="D95" s="26">
        <f t="shared" ca="1" si="8"/>
        <v>1.7531151047239554E-2</v>
      </c>
      <c r="F95" s="19">
        <f ca="1">SUMPRODUCT(ReactionRateK4!$F117:$V117*OFFSET(ReactionStoich!$E$5:$U$5,F$2,0))*(TimeStep)*'Composition Moles'!$C107</f>
        <v>-3.4400748251306762E-2</v>
      </c>
      <c r="G95" s="19">
        <f ca="1">SUMPRODUCT(ReactionRateK4!$F117:$V117*OFFSET(ReactionStoich!$E$5:$U$5,G$2,0))*(TimeStep)*'Composition Moles'!$C107</f>
        <v>0</v>
      </c>
      <c r="H95" s="19">
        <f ca="1">SUMPRODUCT(ReactionRateK4!$F117:$V117*OFFSET(ReactionStoich!$E$5:$U$5,H$2,0))*(TimeStep)*'Composition Moles'!$C107</f>
        <v>3.4168519398612394E-2</v>
      </c>
      <c r="I95" s="19">
        <f ca="1">SUMPRODUCT(ReactionRateK4!$F117:$V117*OFFSET(ReactionStoich!$E$5:$U$5,I$2,0))*(TimeStep)*'Composition Moles'!$C107</f>
        <v>2.322288526943666E-4</v>
      </c>
      <c r="J95" s="19">
        <f ca="1">SUMPRODUCT(ReactionRateK4!$F117:$V117*OFFSET(ReactionStoich!$E$5:$U$5,J$2,0))*(TimeStep)*'Composition Moles'!$C107</f>
        <v>0</v>
      </c>
      <c r="K95" s="19">
        <f ca="1">SUMPRODUCT(ReactionRateK4!$F117:$V117*OFFSET(ReactionStoich!$E$5:$U$5,K$2,0))*(TimeStep)*'Composition Moles'!$C107</f>
        <v>0</v>
      </c>
      <c r="L95" s="19">
        <f ca="1">SUMPRODUCT(ReactionRateK4!$F117:$V117*OFFSET(ReactionStoich!$E$5:$U$5,L$2,0))*(TimeStep)*'Composition Moles'!$C107</f>
        <v>0</v>
      </c>
      <c r="M95" s="19">
        <f ca="1">SUMPRODUCT(ReactionRateK4!$F117:$V117*OFFSET(ReactionStoich!$E$5:$U$5,M$2,0))*(TimeStep)*'Composition Moles'!$C107</f>
        <v>0</v>
      </c>
      <c r="N95" s="19">
        <f ca="1">SUMPRODUCT(ReactionRateK4!$F117:$V117*OFFSET(ReactionStoich!$E$5:$U$5,N$2,0))*(TimeStep)*'Composition Moles'!$C107</f>
        <v>0</v>
      </c>
      <c r="O95" s="19">
        <f ca="1">SUMPRODUCT(ReactionRateK4!$F117:$V117*OFFSET(ReactionStoich!$E$5:$U$5,O$2,0))*(TimeStep)*'Composition Moles'!$C107</f>
        <v>0</v>
      </c>
      <c r="P95" s="19">
        <f ca="1">SUMPRODUCT(ReactionRateK4!$F117:$V117*OFFSET(ReactionStoich!$E$5:$U$5,P$2,0))*(TimeStep)*'Composition Moles'!$C107</f>
        <v>0</v>
      </c>
      <c r="Q95" s="19">
        <f ca="1">SUMPRODUCT(ReactionRateK4!$F117:$V117*OFFSET(ReactionStoich!$E$5:$U$5,Q$2,0))*(TimeStep)*'Composition Moles'!$C107</f>
        <v>0</v>
      </c>
      <c r="R95" s="19">
        <f ca="1">SUMPRODUCT(ReactionRateK4!$F117:$V117*OFFSET(ReactionStoich!$E$5:$U$5,R$2,0))*(TimeStep)*'Composition Moles'!$C107</f>
        <v>0</v>
      </c>
      <c r="S95" s="19">
        <f ca="1">SUMPRODUCT(ReactionRateK4!$F117:$V117*OFFSET(ReactionStoich!$E$5:$U$5,S$2,0))*(TimeStep)*'Composition Moles'!$C107</f>
        <v>2.3948503959158147</v>
      </c>
      <c r="T95" s="19">
        <f ca="1">SUMPRODUCT(ReactionRateK4!$F117:$V117*OFFSET(ReactionStoich!$E$5:$U$5,T$2,0))*(TimeStep)*'Composition Moles'!$C107</f>
        <v>0</v>
      </c>
      <c r="U95" s="19">
        <f ca="1">SUMPRODUCT(ReactionRateK4!$F117:$V117*OFFSET(ReactionStoich!$E$5:$U$5,U$2,0))*(TimeStep)*'Composition Moles'!$C107</f>
        <v>0</v>
      </c>
      <c r="V95" s="19">
        <f ca="1">SUMPRODUCT(ReactionRateK4!$F117:$V117*OFFSET(ReactionStoich!$E$5:$U$5,V$2,0))*(TimeStep)*'Composition Moles'!$C107</f>
        <v>0</v>
      </c>
      <c r="W95" s="19">
        <f ca="1">SUMPRODUCT(ReactionRateK4!$F117:$V117*OFFSET(ReactionStoich!$E$5:$U$5,W$2,0))*(TimeStep)*'Composition Moles'!$C107</f>
        <v>0</v>
      </c>
      <c r="X95" s="19">
        <f ca="1">SUMPRODUCT(ReactionRateK4!$F117:$V117*OFFSET(ReactionStoich!$E$5:$U$5,X$2,0))*(TimeStep)*'Composition Moles'!$C107</f>
        <v>0</v>
      </c>
      <c r="Y95" s="19">
        <f ca="1">SUMPRODUCT(ReactionRateK4!$F117:$V117*OFFSET(ReactionStoich!$E$5:$U$5,Y$2,0))*(TimeStep)*'Composition Moles'!$C107</f>
        <v>-5.8475309459959428</v>
      </c>
      <c r="Z95" s="19">
        <f ca="1">SUMPRODUCT(ReactionRateK4!$F117:$V117*OFFSET(ReactionStoich!$E$5:$U$5,Z$2,0))*(TimeStep)*'Composition Moles'!$C107</f>
        <v>0</v>
      </c>
      <c r="AA95" s="19">
        <f ca="1">SUMPRODUCT(ReactionRateK4!$F117:$V117*OFFSET(ReactionStoich!$E$5:$U$5,AA$2,0))*(TimeStep)*'Composition Moles'!$C107</f>
        <v>0</v>
      </c>
      <c r="AB95" s="19">
        <f ca="1">SUMPRODUCT(ReactionRateK4!$F117:$V117*OFFSET(ReactionStoich!$E$5:$U$5,AB$2,0))*(TimeStep)*'Composition Moles'!$C107</f>
        <v>0</v>
      </c>
      <c r="AC95" s="19">
        <f ca="1">SUMPRODUCT(ReactionRateK4!$F117:$V117*OFFSET(ReactionStoich!$E$5:$U$5,AC$2,0))*(TimeStep)*'Composition Moles'!$C107</f>
        <v>0</v>
      </c>
      <c r="AD95" s="19">
        <f ca="1">SUMPRODUCT(ReactionRateK4!$F117:$V117*OFFSET(ReactionStoich!$E$5:$U$5,AD$2,0))*(TimeStep)*'Composition Moles'!$C107</f>
        <v>0</v>
      </c>
      <c r="AE95" s="19">
        <f ca="1">SUMPRODUCT(ReactionRateK4!$F117:$V117*OFFSET(ReactionStoich!$E$5:$U$5,AE$2,0))*(TimeStep)*'Composition Moles'!$C107</f>
        <v>0</v>
      </c>
      <c r="AF95" s="19">
        <f ca="1">SUMPRODUCT(ReactionRateK4!$F117:$V117*OFFSET(ReactionStoich!$E$5:$U$5,AF$2,0))*(TimeStep)*'Composition Moles'!$C107</f>
        <v>0</v>
      </c>
      <c r="AG95" s="19">
        <f ca="1">SUMPRODUCT(ReactionRateK4!$F117:$V117*OFFSET(ReactionStoich!$E$5:$U$5,AG$2,0))*(TimeStep)*'Composition Moles'!$C107</f>
        <v>-1.2342232000110398E-2</v>
      </c>
      <c r="AH95" s="19">
        <f ca="1">SUMPRODUCT(ReactionRateK4!$F117:$V117*OFFSET(ReactionStoich!$E$5:$U$5,AH$2,0))*(TimeStep)*'Composition Moles'!$C107</f>
        <v>-1.1627676971816781</v>
      </c>
      <c r="AI95" s="19">
        <f ca="1">SUMPRODUCT(ReactionRateK4!$F117:$V117*OFFSET(ReactionStoich!$E$5:$U$5,AI$2,0))*(TimeStep)*'Composition Moles'!$C107</f>
        <v>4.7775366380266266</v>
      </c>
      <c r="AJ95" s="19">
        <f ca="1">SUMPRODUCT(ReactionRateK4!$F117:$V117*OFFSET(ReactionStoich!$E$5:$U$5,AJ$2,0))*(TimeStep)*'Composition Moles'!$C107</f>
        <v>0.97711772075491166</v>
      </c>
      <c r="AK95" s="19">
        <f ca="1">SUMPRODUCT(ReactionRateK4!$F117:$V117*OFFSET(ReactionStoich!$E$5:$U$5,AK$2,0))*(TimeStep)*'Composition Moles'!$C107</f>
        <v>0</v>
      </c>
      <c r="AL95" s="19">
        <f ca="1">SUMPRODUCT(ReactionRateK4!$F117:$V117*OFFSET(ReactionStoich!$E$5:$U$5,AL$2,0))*(TimeStep)*'Composition Moles'!$C107</f>
        <v>0</v>
      </c>
      <c r="AM95" s="19">
        <f ca="1">SUMPRODUCT(ReactionRateK4!$F117:$V117*OFFSET(ReactionStoich!$E$5:$U$5,AM$2,0))*(TimeStep)*'Composition Moles'!$C107</f>
        <v>0</v>
      </c>
      <c r="AN95" s="19">
        <f ca="1">SUMPRODUCT(ReactionRateK4!$F117:$V117*OFFSET(ReactionStoich!$E$5:$U$5,AN$2,0))*(TimeStep)*'Composition Moles'!$C107</f>
        <v>0</v>
      </c>
      <c r="AO95" s="19">
        <f ca="1">SUMPRODUCT(ReactionRateK4!$F117:$V117*OFFSET(ReactionStoich!$E$5:$U$5,AO$2,0))*(TimeStep)*'Composition Moles'!$C107</f>
        <v>-2.322288526943666E-4</v>
      </c>
      <c r="AP95" s="19">
        <f ca="1">SUMPRODUCT(ReactionRateK4!$F117:$V117*OFFSET(ReactionStoich!$E$5:$U$5,AP$2,0))*(TimeStep)*'Composition Moles'!$C107</f>
        <v>-3.4355091054562525E-2</v>
      </c>
      <c r="AQ95" s="19">
        <f ca="1">SUMPRODUCT(ReactionRateK4!$F117:$V117*OFFSET(ReactionStoich!$E$5:$U$5,AQ$2,0))*(TimeStep)*'Composition Moles'!$C107</f>
        <v>0</v>
      </c>
      <c r="AR95" s="19">
        <f ca="1">SUMPRODUCT(ReactionRateK4!$F117:$V117*OFFSET(ReactionStoich!$E$5:$U$5,AR$2,0))*(TimeStep)*'Composition Moles'!$C107</f>
        <v>0</v>
      </c>
      <c r="AS95" s="19">
        <f ca="1">SUMPRODUCT(ReactionRateK4!$F117:$V117*OFFSET(ReactionStoich!$E$5:$U$5,AS$2,0))*(TimeStep)*'Composition Moles'!$C107</f>
        <v>-0.36409218653745501</v>
      </c>
      <c r="AT95" s="19">
        <f ca="1">SUMPRODUCT(ReactionRateK4!$F117:$V117*OFFSET(ReactionStoich!$E$5:$U$5,AT$2,0))*(TimeStep)*'Composition Moles'!$C107</f>
        <v>-0.36409218653745501</v>
      </c>
      <c r="AU95" s="19">
        <f ca="1">SUMPRODUCT(ReactionRateK4!$F117:$V117*OFFSET(ReactionStoich!$E$5:$U$5,AU$2,0))*(TimeStep)*'Composition Moles'!$C107</f>
        <v>-0.36409218653745501</v>
      </c>
      <c r="AV95" s="19">
        <f ca="1">SUMPRODUCT(ReactionRateK4!$F117:$V117*OFFSET(ReactionStoich!$E$5:$U$5,AV$2,0))*(TimeStep)*'Composition Moles'!$C107</f>
        <v>0</v>
      </c>
      <c r="AW95" s="19">
        <f ca="1">SUMPRODUCT(ReactionRateK4!$F117:$V117*OFFSET(ReactionStoich!$E$5:$U$5,AW$2,0))*(TimeStep)*'Composition Moles'!$C107</f>
        <v>0</v>
      </c>
      <c r="AX95" s="19">
        <f ca="1">SUMPRODUCT(ReactionRateK4!$F117:$V117*OFFSET(ReactionStoich!$E$5:$U$5,AX$2,0))*(TimeStep)*'Composition Moles'!$C107</f>
        <v>0</v>
      </c>
      <c r="AY95" s="19">
        <f ca="1">SUMPRODUCT(ReactionRateK4!$F117:$V117*OFFSET(ReactionStoich!$E$5:$U$5,AY$2,0))*(TimeStep)*'Composition Moles'!$C107</f>
        <v>0</v>
      </c>
      <c r="AZ95" s="19">
        <f ca="1">SUMPRODUCT(ReactionRateK4!$F117:$V117*OFFSET(ReactionStoich!$E$5:$U$5,AZ$2,0))*(TimeStep)*'Composition Moles'!$C107</f>
        <v>0</v>
      </c>
      <c r="BA95" s="19">
        <f ca="1">SUMPRODUCT(ReactionRateK4!$F117:$V117*OFFSET(ReactionStoich!$E$5:$U$5,BA$2,0))*(TimeStep)*'Composition Moles'!$C107</f>
        <v>0</v>
      </c>
      <c r="BB95" s="19">
        <f ca="1">SUMPRODUCT(ReactionRateK4!$F117:$V117*OFFSET(ReactionStoich!$E$5:$U$5,BB$2,0))*(TimeStep)*'Composition Moles'!$C107</f>
        <v>0</v>
      </c>
      <c r="BC95" s="19">
        <f ca="1">SUMPRODUCT(ReactionRateK4!$F117:$V117*OFFSET(ReactionStoich!$E$5:$U$5,BC$2,0))*(TimeStep)*'Composition Moles'!$C107</f>
        <v>0</v>
      </c>
      <c r="BD95" s="19">
        <f ca="1">SUMPRODUCT(ReactionRateK4!$F117:$V117*OFFSET(ReactionStoich!$E$5:$U$5,BD$2,0))*(TimeStep)*'Composition Moles'!$C107</f>
        <v>0</v>
      </c>
      <c r="BE95" s="19">
        <f ca="1">SUMPRODUCT(ReactionRateK4!$F117:$V117*OFFSET(ReactionStoich!$E$5:$U$5,BE$2,0))*(TimeStep)*'Composition Moles'!$C107</f>
        <v>0</v>
      </c>
      <c r="BF95" s="19">
        <f ca="1">SUMPRODUCT(ReactionRateK4!$F117:$V117*OFFSET(ReactionStoich!$E$5:$U$5,BF$2,0))*(TimeStep)*'Composition Moles'!$C107</f>
        <v>0</v>
      </c>
      <c r="BG95" s="19">
        <f ca="1">SUMPRODUCT(ReactionRateK4!$F117:$V117*OFFSET(ReactionStoich!$E$5:$U$5,BG$2,0))*(TimeStep)*'Composition Moles'!$C107</f>
        <v>0</v>
      </c>
      <c r="BH95" s="19">
        <f ca="1">SUMPRODUCT(ReactionRateK4!$F117:$V117*OFFSET(ReactionStoich!$E$5:$U$5,BH$2,0))*(TimeStep)*'Composition Moles'!$C107</f>
        <v>0</v>
      </c>
      <c r="BI95" s="19">
        <f ca="1">SUMPRODUCT(ReactionRateK4!$F117:$V117*OFFSET(ReactionStoich!$E$5:$U$5,BI$2,0))*(TimeStep)*'Composition Moles'!$C107</f>
        <v>0</v>
      </c>
      <c r="BJ95" s="19">
        <f ca="1">SUMPRODUCT(ReactionRateK4!$F117:$V117*OFFSET(ReactionStoich!$E$5:$U$5,BJ$2,0))*(TimeStep)*'Composition Moles'!$C107</f>
        <v>0</v>
      </c>
      <c r="BK95" s="19">
        <f ca="1">SUMPRODUCT(ReactionRateK4!$F117:$V117*OFFSET(ReactionStoich!$E$5:$U$5,BK$2,0))*(TimeStep)*'Composition Moles'!$C107</f>
        <v>0</v>
      </c>
      <c r="BL95" s="19">
        <f ca="1">SUMPRODUCT(ReactionRateK4!$F117:$V117*OFFSET(ReactionStoich!$E$5:$U$5,BL$2,0))*(TimeStep)*'Composition Moles'!$C107</f>
        <v>0</v>
      </c>
      <c r="BM95" s="19">
        <f ca="1">SUMPRODUCT(ReactionRateK4!$F117:$V117*OFFSET(ReactionStoich!$E$5:$U$5,BM$2,0))*(TimeStep)*'Composition Moles'!$C107</f>
        <v>0</v>
      </c>
      <c r="BN95" s="19">
        <f ca="1">SUMPRODUCT(ReactionRateK4!$F117:$V117*OFFSET(ReactionStoich!$E$5:$U$5,BN$2,0))*(TimeStep)*'Composition Moles'!$C107</f>
        <v>0</v>
      </c>
      <c r="BO95" s="19">
        <f ca="1">SUMPRODUCT(ReactionRateK4!$F117:$V117*OFFSET(ReactionStoich!$E$5:$U$5,BO$2,0))*(TimeStep)*'Composition Moles'!$C107</f>
        <v>0</v>
      </c>
      <c r="BP95" s="19">
        <f ca="1">SUMPRODUCT(ReactionRateK4!$F117:$V117*OFFSET(ReactionStoich!$E$5:$U$5,BP$2,0))*(TimeStep)*'Composition Moles'!$C107</f>
        <v>0</v>
      </c>
      <c r="BQ95" s="19">
        <f ca="1">SUMPRODUCT(ReactionRateK4!$F117:$V117*OFFSET(ReactionStoich!$E$5:$U$5,BQ$2,0))*(TimeStep)*'Composition Moles'!$C107</f>
        <v>0</v>
      </c>
      <c r="BR95" s="19">
        <f ca="1">SUMPRODUCT(ReactionRateK4!$F117:$V117*OFFSET(ReactionStoich!$E$5:$U$5,BR$2,0))*(TimeStep)*'Composition Moles'!$C107</f>
        <v>0</v>
      </c>
      <c r="BS95" s="19">
        <f ca="1">SUMPRODUCT(ReactionRateK4!$F117:$V117*OFFSET(ReactionStoich!$E$5:$U$5,BS$2,0))*(TimeStep)*'Composition Moles'!$C107</f>
        <v>0</v>
      </c>
      <c r="BT95" s="19">
        <f ca="1">SUMPRODUCT(ReactionRateK4!$F117:$V117*OFFSET(ReactionStoich!$E$5:$U$5,BT$2,0))*(TimeStep)*'Composition Moles'!$C107</f>
        <v>0</v>
      </c>
      <c r="BU95" s="19">
        <f ca="1">SUMPRODUCT(ReactionRateK4!$F117:$V117*OFFSET(ReactionStoich!$E$5:$U$5,BU$2,0))*(TimeStep)*'Composition Moles'!$C107</f>
        <v>0</v>
      </c>
      <c r="BV95" s="19">
        <f ca="1">SUMPRODUCT(ReactionRateK4!$F117:$V117*OFFSET(ReactionStoich!$E$5:$U$5,BV$2,0))*(TimeStep)*'Composition Moles'!$C107</f>
        <v>0</v>
      </c>
      <c r="BW95" s="19">
        <f ca="1">SUMPRODUCT(ReactionRateK4!$F117:$V117*OFFSET(ReactionStoich!$E$5:$U$5,BW$2,0))*(TimeStep)*'Composition Moles'!$C107</f>
        <v>0</v>
      </c>
    </row>
    <row r="96" spans="1:75">
      <c r="A96">
        <f>ReactionRateK1!A118</f>
        <v>4.2999999999999927</v>
      </c>
      <c r="B96" s="20">
        <f t="shared" ca="1" si="7"/>
        <v>-2479.4325562819986</v>
      </c>
      <c r="C96" s="20">
        <f ca="1">'Composition Moles'!BZ108</f>
        <v>144255.1227594325</v>
      </c>
      <c r="D96" s="26">
        <f t="shared" ca="1" si="8"/>
        <v>1.718783020563389E-2</v>
      </c>
      <c r="F96" s="19">
        <f ca="1">SUMPRODUCT(ReactionRateK4!$F118:$V118*OFFSET(ReactionStoich!$E$5:$U$5,F$2,0))*(TimeStep)*'Composition Moles'!$C108</f>
        <v>-3.2202171667480135E-2</v>
      </c>
      <c r="G96" s="19">
        <f ca="1">SUMPRODUCT(ReactionRateK4!$F118:$V118*OFFSET(ReactionStoich!$E$5:$U$5,G$2,0))*(TimeStep)*'Composition Moles'!$C108</f>
        <v>0</v>
      </c>
      <c r="H96" s="19">
        <f ca="1">SUMPRODUCT(ReactionRateK4!$F118:$V118*OFFSET(ReactionStoich!$E$5:$U$5,H$2,0))*(TimeStep)*'Composition Moles'!$C108</f>
        <v>3.1991305060706438E-2</v>
      </c>
      <c r="I96" s="19">
        <f ca="1">SUMPRODUCT(ReactionRateK4!$F118:$V118*OFFSET(ReactionStoich!$E$5:$U$5,I$2,0))*(TimeStep)*'Composition Moles'!$C108</f>
        <v>2.1086660677370207E-4</v>
      </c>
      <c r="J96" s="19">
        <f ca="1">SUMPRODUCT(ReactionRateK4!$F118:$V118*OFFSET(ReactionStoich!$E$5:$U$5,J$2,0))*(TimeStep)*'Composition Moles'!$C108</f>
        <v>0</v>
      </c>
      <c r="K96" s="19">
        <f ca="1">SUMPRODUCT(ReactionRateK4!$F118:$V118*OFFSET(ReactionStoich!$E$5:$U$5,K$2,0))*(TimeStep)*'Composition Moles'!$C108</f>
        <v>0</v>
      </c>
      <c r="L96" s="19">
        <f ca="1">SUMPRODUCT(ReactionRateK4!$F118:$V118*OFFSET(ReactionStoich!$E$5:$U$5,L$2,0))*(TimeStep)*'Composition Moles'!$C108</f>
        <v>0</v>
      </c>
      <c r="M96" s="19">
        <f ca="1">SUMPRODUCT(ReactionRateK4!$F118:$V118*OFFSET(ReactionStoich!$E$5:$U$5,M$2,0))*(TimeStep)*'Composition Moles'!$C108</f>
        <v>0</v>
      </c>
      <c r="N96" s="19">
        <f ca="1">SUMPRODUCT(ReactionRateK4!$F118:$V118*OFFSET(ReactionStoich!$E$5:$U$5,N$2,0))*(TimeStep)*'Composition Moles'!$C108</f>
        <v>0</v>
      </c>
      <c r="O96" s="19">
        <f ca="1">SUMPRODUCT(ReactionRateK4!$F118:$V118*OFFSET(ReactionStoich!$E$5:$U$5,O$2,0))*(TimeStep)*'Composition Moles'!$C108</f>
        <v>0</v>
      </c>
      <c r="P96" s="19">
        <f ca="1">SUMPRODUCT(ReactionRateK4!$F118:$V118*OFFSET(ReactionStoich!$E$5:$U$5,P$2,0))*(TimeStep)*'Composition Moles'!$C108</f>
        <v>0</v>
      </c>
      <c r="Q96" s="19">
        <f ca="1">SUMPRODUCT(ReactionRateK4!$F118:$V118*OFFSET(ReactionStoich!$E$5:$U$5,Q$2,0))*(TimeStep)*'Composition Moles'!$C108</f>
        <v>0</v>
      </c>
      <c r="R96" s="19">
        <f ca="1">SUMPRODUCT(ReactionRateK4!$F118:$V118*OFFSET(ReactionStoich!$E$5:$U$5,R$2,0))*(TimeStep)*'Composition Moles'!$C108</f>
        <v>0</v>
      </c>
      <c r="S96" s="19">
        <f ca="1">SUMPRODUCT(ReactionRateK4!$F118:$V118*OFFSET(ReactionStoich!$E$5:$U$5,S$2,0))*(TimeStep)*'Composition Moles'!$C108</f>
        <v>2.3345923837331566</v>
      </c>
      <c r="T96" s="19">
        <f ca="1">SUMPRODUCT(ReactionRateK4!$F118:$V118*OFFSET(ReactionStoich!$E$5:$U$5,T$2,0))*(TimeStep)*'Composition Moles'!$C108</f>
        <v>0</v>
      </c>
      <c r="U96" s="19">
        <f ca="1">SUMPRODUCT(ReactionRateK4!$F118:$V118*OFFSET(ReactionStoich!$E$5:$U$5,U$2,0))*(TimeStep)*'Composition Moles'!$C108</f>
        <v>0</v>
      </c>
      <c r="V96" s="19">
        <f ca="1">SUMPRODUCT(ReactionRateK4!$F118:$V118*OFFSET(ReactionStoich!$E$5:$U$5,V$2,0))*(TimeStep)*'Composition Moles'!$C108</f>
        <v>0</v>
      </c>
      <c r="W96" s="19">
        <f ca="1">SUMPRODUCT(ReactionRateK4!$F118:$V118*OFFSET(ReactionStoich!$E$5:$U$5,W$2,0))*(TimeStep)*'Composition Moles'!$C108</f>
        <v>0</v>
      </c>
      <c r="X96" s="19">
        <f ca="1">SUMPRODUCT(ReactionRateK4!$F118:$V118*OFFSET(ReactionStoich!$E$5:$U$5,X$2,0))*(TimeStep)*'Composition Moles'!$C108</f>
        <v>0</v>
      </c>
      <c r="Y96" s="19">
        <f ca="1">SUMPRODUCT(ReactionRateK4!$F118:$V118*OFFSET(ReactionStoich!$E$5:$U$5,Y$2,0))*(TimeStep)*'Composition Moles'!$C108</f>
        <v>-5.7128498884164962</v>
      </c>
      <c r="Z96" s="19">
        <f ca="1">SUMPRODUCT(ReactionRateK4!$F118:$V118*OFFSET(ReactionStoich!$E$5:$U$5,Z$2,0))*(TimeStep)*'Composition Moles'!$C108</f>
        <v>0</v>
      </c>
      <c r="AA96" s="19">
        <f ca="1">SUMPRODUCT(ReactionRateK4!$F118:$V118*OFFSET(ReactionStoich!$E$5:$U$5,AA$2,0))*(TimeStep)*'Composition Moles'!$C108</f>
        <v>0</v>
      </c>
      <c r="AB96" s="19">
        <f ca="1">SUMPRODUCT(ReactionRateK4!$F118:$V118*OFFSET(ReactionStoich!$E$5:$U$5,AB$2,0))*(TimeStep)*'Composition Moles'!$C108</f>
        <v>0</v>
      </c>
      <c r="AC96" s="19">
        <f ca="1">SUMPRODUCT(ReactionRateK4!$F118:$V118*OFFSET(ReactionStoich!$E$5:$U$5,AC$2,0))*(TimeStep)*'Composition Moles'!$C108</f>
        <v>0</v>
      </c>
      <c r="AD96" s="19">
        <f ca="1">SUMPRODUCT(ReactionRateK4!$F118:$V118*OFFSET(ReactionStoich!$E$5:$U$5,AD$2,0))*(TimeStep)*'Composition Moles'!$C108</f>
        <v>0</v>
      </c>
      <c r="AE96" s="19">
        <f ca="1">SUMPRODUCT(ReactionRateK4!$F118:$V118*OFFSET(ReactionStoich!$E$5:$U$5,AE$2,0))*(TimeStep)*'Composition Moles'!$C108</f>
        <v>0</v>
      </c>
      <c r="AF96" s="19">
        <f ca="1">SUMPRODUCT(ReactionRateK4!$F118:$V118*OFFSET(ReactionStoich!$E$5:$U$5,AF$2,0))*(TimeStep)*'Composition Moles'!$C108</f>
        <v>0</v>
      </c>
      <c r="AG96" s="19">
        <f ca="1">SUMPRODUCT(ReactionRateK4!$F118:$V118*OFFSET(ReactionStoich!$E$5:$U$5,AG$2,0))*(TimeStep)*'Composition Moles'!$C108</f>
        <v>-1.197268238387517E-2</v>
      </c>
      <c r="AH96" s="19">
        <f ca="1">SUMPRODUCT(ReactionRateK4!$F118:$V118*OFFSET(ReactionStoich!$E$5:$U$5,AH$2,0))*(TimeStep)*'Composition Moles'!$C108</f>
        <v>-1.1835722394505885</v>
      </c>
      <c r="AI96" s="19">
        <f ca="1">SUMPRODUCT(ReactionRateK4!$F118:$V118*OFFSET(ReactionStoich!$E$5:$U$5,AI$2,0))*(TimeStep)*'Composition Moles'!$C108</f>
        <v>4.7284582295859234</v>
      </c>
      <c r="AJ96" s="19">
        <f ca="1">SUMPRODUCT(ReactionRateK4!$F118:$V118*OFFSET(ReactionStoich!$E$5:$U$5,AJ$2,0))*(TimeStep)*'Composition Moles'!$C108</f>
        <v>0.95362452782379459</v>
      </c>
      <c r="AK96" s="19">
        <f ca="1">SUMPRODUCT(ReactionRateK4!$F118:$V118*OFFSET(ReactionStoich!$E$5:$U$5,AK$2,0))*(TimeStep)*'Composition Moles'!$C108</f>
        <v>0</v>
      </c>
      <c r="AL96" s="19">
        <f ca="1">SUMPRODUCT(ReactionRateK4!$F118:$V118*OFFSET(ReactionStoich!$E$5:$U$5,AL$2,0))*(TimeStep)*'Composition Moles'!$C108</f>
        <v>0</v>
      </c>
      <c r="AM96" s="19">
        <f ca="1">SUMPRODUCT(ReactionRateK4!$F118:$V118*OFFSET(ReactionStoich!$E$5:$U$5,AM$2,0))*(TimeStep)*'Composition Moles'!$C108</f>
        <v>0</v>
      </c>
      <c r="AN96" s="19">
        <f ca="1">SUMPRODUCT(ReactionRateK4!$F118:$V118*OFFSET(ReactionStoich!$E$5:$U$5,AN$2,0))*(TimeStep)*'Composition Moles'!$C108</f>
        <v>0</v>
      </c>
      <c r="AO96" s="19">
        <f ca="1">SUMPRODUCT(ReactionRateK4!$F118:$V118*OFFSET(ReactionStoich!$E$5:$U$5,AO$2,0))*(TimeStep)*'Composition Moles'!$C108</f>
        <v>-2.1086660677370207E-4</v>
      </c>
      <c r="AP96" s="19">
        <f ca="1">SUMPRODUCT(ReactionRateK4!$F118:$V118*OFFSET(ReactionStoich!$E$5:$U$5,AP$2,0))*(TimeStep)*'Composition Moles'!$C108</f>
        <v>-3.2122574569291358E-2</v>
      </c>
      <c r="AQ96" s="19">
        <f ca="1">SUMPRODUCT(ReactionRateK4!$F118:$V118*OFFSET(ReactionStoich!$E$5:$U$5,AQ$2,0))*(TimeStep)*'Composition Moles'!$C108</f>
        <v>0</v>
      </c>
      <c r="AR96" s="19">
        <f ca="1">SUMPRODUCT(ReactionRateK4!$F118:$V118*OFFSET(ReactionStoich!$E$5:$U$5,AR$2,0))*(TimeStep)*'Composition Moles'!$C108</f>
        <v>0</v>
      </c>
      <c r="AS96" s="19">
        <f ca="1">SUMPRODUCT(ReactionRateK4!$F118:$V118*OFFSET(ReactionStoich!$E$5:$U$5,AS$2,0))*(TimeStep)*'Composition Moles'!$C108</f>
        <v>-0.358648963238617</v>
      </c>
      <c r="AT96" s="19">
        <f ca="1">SUMPRODUCT(ReactionRateK4!$F118:$V118*OFFSET(ReactionStoich!$E$5:$U$5,AT$2,0))*(TimeStep)*'Composition Moles'!$C108</f>
        <v>-0.358648963238617</v>
      </c>
      <c r="AU96" s="19">
        <f ca="1">SUMPRODUCT(ReactionRateK4!$F118:$V118*OFFSET(ReactionStoich!$E$5:$U$5,AU$2,0))*(TimeStep)*'Composition Moles'!$C108</f>
        <v>-0.358648963238617</v>
      </c>
      <c r="AV96" s="19">
        <f ca="1">SUMPRODUCT(ReactionRateK4!$F118:$V118*OFFSET(ReactionStoich!$E$5:$U$5,AV$2,0))*(TimeStep)*'Composition Moles'!$C108</f>
        <v>0</v>
      </c>
      <c r="AW96" s="19">
        <f ca="1">SUMPRODUCT(ReactionRateK4!$F118:$V118*OFFSET(ReactionStoich!$E$5:$U$5,AW$2,0))*(TimeStep)*'Composition Moles'!$C108</f>
        <v>0</v>
      </c>
      <c r="AX96" s="19">
        <f ca="1">SUMPRODUCT(ReactionRateK4!$F118:$V118*OFFSET(ReactionStoich!$E$5:$U$5,AX$2,0))*(TimeStep)*'Composition Moles'!$C108</f>
        <v>0</v>
      </c>
      <c r="AY96" s="19">
        <f ca="1">SUMPRODUCT(ReactionRateK4!$F118:$V118*OFFSET(ReactionStoich!$E$5:$U$5,AY$2,0))*(TimeStep)*'Composition Moles'!$C108</f>
        <v>0</v>
      </c>
      <c r="AZ96" s="19">
        <f ca="1">SUMPRODUCT(ReactionRateK4!$F118:$V118*OFFSET(ReactionStoich!$E$5:$U$5,AZ$2,0))*(TimeStep)*'Composition Moles'!$C108</f>
        <v>0</v>
      </c>
      <c r="BA96" s="19">
        <f ca="1">SUMPRODUCT(ReactionRateK4!$F118:$V118*OFFSET(ReactionStoich!$E$5:$U$5,BA$2,0))*(TimeStep)*'Composition Moles'!$C108</f>
        <v>0</v>
      </c>
      <c r="BB96" s="19">
        <f ca="1">SUMPRODUCT(ReactionRateK4!$F118:$V118*OFFSET(ReactionStoich!$E$5:$U$5,BB$2,0))*(TimeStep)*'Composition Moles'!$C108</f>
        <v>0</v>
      </c>
      <c r="BC96" s="19">
        <f ca="1">SUMPRODUCT(ReactionRateK4!$F118:$V118*OFFSET(ReactionStoich!$E$5:$U$5,BC$2,0))*(TimeStep)*'Composition Moles'!$C108</f>
        <v>0</v>
      </c>
      <c r="BD96" s="19">
        <f ca="1">SUMPRODUCT(ReactionRateK4!$F118:$V118*OFFSET(ReactionStoich!$E$5:$U$5,BD$2,0))*(TimeStep)*'Composition Moles'!$C108</f>
        <v>0</v>
      </c>
      <c r="BE96" s="19">
        <f ca="1">SUMPRODUCT(ReactionRateK4!$F118:$V118*OFFSET(ReactionStoich!$E$5:$U$5,BE$2,0))*(TimeStep)*'Composition Moles'!$C108</f>
        <v>0</v>
      </c>
      <c r="BF96" s="19">
        <f ca="1">SUMPRODUCT(ReactionRateK4!$F118:$V118*OFFSET(ReactionStoich!$E$5:$U$5,BF$2,0))*(TimeStep)*'Composition Moles'!$C108</f>
        <v>0</v>
      </c>
      <c r="BG96" s="19">
        <f ca="1">SUMPRODUCT(ReactionRateK4!$F118:$V118*OFFSET(ReactionStoich!$E$5:$U$5,BG$2,0))*(TimeStep)*'Composition Moles'!$C108</f>
        <v>0</v>
      </c>
      <c r="BH96" s="19">
        <f ca="1">SUMPRODUCT(ReactionRateK4!$F118:$V118*OFFSET(ReactionStoich!$E$5:$U$5,BH$2,0))*(TimeStep)*'Composition Moles'!$C108</f>
        <v>0</v>
      </c>
      <c r="BI96" s="19">
        <f ca="1">SUMPRODUCT(ReactionRateK4!$F118:$V118*OFFSET(ReactionStoich!$E$5:$U$5,BI$2,0))*(TimeStep)*'Composition Moles'!$C108</f>
        <v>0</v>
      </c>
      <c r="BJ96" s="19">
        <f ca="1">SUMPRODUCT(ReactionRateK4!$F118:$V118*OFFSET(ReactionStoich!$E$5:$U$5,BJ$2,0))*(TimeStep)*'Composition Moles'!$C108</f>
        <v>0</v>
      </c>
      <c r="BK96" s="19">
        <f ca="1">SUMPRODUCT(ReactionRateK4!$F118:$V118*OFFSET(ReactionStoich!$E$5:$U$5,BK$2,0))*(TimeStep)*'Composition Moles'!$C108</f>
        <v>0</v>
      </c>
      <c r="BL96" s="19">
        <f ca="1">SUMPRODUCT(ReactionRateK4!$F118:$V118*OFFSET(ReactionStoich!$E$5:$U$5,BL$2,0))*(TimeStep)*'Composition Moles'!$C108</f>
        <v>0</v>
      </c>
      <c r="BM96" s="19">
        <f ca="1">SUMPRODUCT(ReactionRateK4!$F118:$V118*OFFSET(ReactionStoich!$E$5:$U$5,BM$2,0))*(TimeStep)*'Composition Moles'!$C108</f>
        <v>0</v>
      </c>
      <c r="BN96" s="19">
        <f ca="1">SUMPRODUCT(ReactionRateK4!$F118:$V118*OFFSET(ReactionStoich!$E$5:$U$5,BN$2,0))*(TimeStep)*'Composition Moles'!$C108</f>
        <v>0</v>
      </c>
      <c r="BO96" s="19">
        <f ca="1">SUMPRODUCT(ReactionRateK4!$F118:$V118*OFFSET(ReactionStoich!$E$5:$U$5,BO$2,0))*(TimeStep)*'Composition Moles'!$C108</f>
        <v>0</v>
      </c>
      <c r="BP96" s="19">
        <f ca="1">SUMPRODUCT(ReactionRateK4!$F118:$V118*OFFSET(ReactionStoich!$E$5:$U$5,BP$2,0))*(TimeStep)*'Composition Moles'!$C108</f>
        <v>0</v>
      </c>
      <c r="BQ96" s="19">
        <f ca="1">SUMPRODUCT(ReactionRateK4!$F118:$V118*OFFSET(ReactionStoich!$E$5:$U$5,BQ$2,0))*(TimeStep)*'Composition Moles'!$C108</f>
        <v>0</v>
      </c>
      <c r="BR96" s="19">
        <f ca="1">SUMPRODUCT(ReactionRateK4!$F118:$V118*OFFSET(ReactionStoich!$E$5:$U$5,BR$2,0))*(TimeStep)*'Composition Moles'!$C108</f>
        <v>0</v>
      </c>
      <c r="BS96" s="19">
        <f ca="1">SUMPRODUCT(ReactionRateK4!$F118:$V118*OFFSET(ReactionStoich!$E$5:$U$5,BS$2,0))*(TimeStep)*'Composition Moles'!$C108</f>
        <v>0</v>
      </c>
      <c r="BT96" s="19">
        <f ca="1">SUMPRODUCT(ReactionRateK4!$F118:$V118*OFFSET(ReactionStoich!$E$5:$U$5,BT$2,0))*(TimeStep)*'Composition Moles'!$C108</f>
        <v>0</v>
      </c>
      <c r="BU96" s="19">
        <f ca="1">SUMPRODUCT(ReactionRateK4!$F118:$V118*OFFSET(ReactionStoich!$E$5:$U$5,BU$2,0))*(TimeStep)*'Composition Moles'!$C108</f>
        <v>0</v>
      </c>
      <c r="BV96" s="19">
        <f ca="1">SUMPRODUCT(ReactionRateK4!$F118:$V118*OFFSET(ReactionStoich!$E$5:$U$5,BV$2,0))*(TimeStep)*'Composition Moles'!$C108</f>
        <v>0</v>
      </c>
      <c r="BW96" s="19">
        <f ca="1">SUMPRODUCT(ReactionRateK4!$F118:$V118*OFFSET(ReactionStoich!$E$5:$U$5,BW$2,0))*(TimeStep)*'Composition Moles'!$C108</f>
        <v>0</v>
      </c>
    </row>
    <row r="97" spans="1:75">
      <c r="A97">
        <f>ReactionRateK1!A119</f>
        <v>4.3499999999999925</v>
      </c>
      <c r="B97" s="20">
        <f t="shared" ca="1" si="7"/>
        <v>-2428.5776639518272</v>
      </c>
      <c r="C97" s="20">
        <f ca="1">'Composition Moles'!BZ109</f>
        <v>144253.67640930932</v>
      </c>
      <c r="D97" s="26">
        <f t="shared" ca="1" si="8"/>
        <v>1.6835464609310298E-2</v>
      </c>
      <c r="F97" s="19">
        <f ca="1">SUMPRODUCT(ReactionRateK4!$F119:$V119*OFFSET(ReactionStoich!$E$5:$U$5,F$2,0))*(TimeStep)*'Composition Moles'!$C109</f>
        <v>-3.0004122233156676E-2</v>
      </c>
      <c r="G97" s="19">
        <f ca="1">SUMPRODUCT(ReactionRateK4!$F119:$V119*OFFSET(ReactionStoich!$E$5:$U$5,G$2,0))*(TimeStep)*'Composition Moles'!$C109</f>
        <v>0</v>
      </c>
      <c r="H97" s="19">
        <f ca="1">SUMPRODUCT(ReactionRateK4!$F119:$V119*OFFSET(ReactionStoich!$E$5:$U$5,H$2,0))*(TimeStep)*'Composition Moles'!$C109</f>
        <v>2.9814612747479069E-2</v>
      </c>
      <c r="I97" s="19">
        <f ca="1">SUMPRODUCT(ReactionRateK4!$F119:$V119*OFFSET(ReactionStoich!$E$5:$U$5,I$2,0))*(TimeStep)*'Composition Moles'!$C109</f>
        <v>1.8950948567760708E-4</v>
      </c>
      <c r="J97" s="19">
        <f ca="1">SUMPRODUCT(ReactionRateK4!$F119:$V119*OFFSET(ReactionStoich!$E$5:$U$5,J$2,0))*(TimeStep)*'Composition Moles'!$C109</f>
        <v>0</v>
      </c>
      <c r="K97" s="19">
        <f ca="1">SUMPRODUCT(ReactionRateK4!$F119:$V119*OFFSET(ReactionStoich!$E$5:$U$5,K$2,0))*(TimeStep)*'Composition Moles'!$C109</f>
        <v>0</v>
      </c>
      <c r="L97" s="19">
        <f ca="1">SUMPRODUCT(ReactionRateK4!$F119:$V119*OFFSET(ReactionStoich!$E$5:$U$5,L$2,0))*(TimeStep)*'Composition Moles'!$C109</f>
        <v>0</v>
      </c>
      <c r="M97" s="19">
        <f ca="1">SUMPRODUCT(ReactionRateK4!$F119:$V119*OFFSET(ReactionStoich!$E$5:$U$5,M$2,0))*(TimeStep)*'Composition Moles'!$C109</f>
        <v>0</v>
      </c>
      <c r="N97" s="19">
        <f ca="1">SUMPRODUCT(ReactionRateK4!$F119:$V119*OFFSET(ReactionStoich!$E$5:$U$5,N$2,0))*(TimeStep)*'Composition Moles'!$C109</f>
        <v>0</v>
      </c>
      <c r="O97" s="19">
        <f ca="1">SUMPRODUCT(ReactionRateK4!$F119:$V119*OFFSET(ReactionStoich!$E$5:$U$5,O$2,0))*(TimeStep)*'Composition Moles'!$C109</f>
        <v>0</v>
      </c>
      <c r="P97" s="19">
        <f ca="1">SUMPRODUCT(ReactionRateK4!$F119:$V119*OFFSET(ReactionStoich!$E$5:$U$5,P$2,0))*(TimeStep)*'Composition Moles'!$C109</f>
        <v>0</v>
      </c>
      <c r="Q97" s="19">
        <f ca="1">SUMPRODUCT(ReactionRateK4!$F119:$V119*OFFSET(ReactionStoich!$E$5:$U$5,Q$2,0))*(TimeStep)*'Composition Moles'!$C109</f>
        <v>0</v>
      </c>
      <c r="R97" s="19">
        <f ca="1">SUMPRODUCT(ReactionRateK4!$F119:$V119*OFFSET(ReactionStoich!$E$5:$U$5,R$2,0))*(TimeStep)*'Composition Moles'!$C109</f>
        <v>0</v>
      </c>
      <c r="S97" s="19">
        <f ca="1">SUMPRODUCT(ReactionRateK4!$F119:$V119*OFFSET(ReactionStoich!$E$5:$U$5,S$2,0))*(TimeStep)*'Composition Moles'!$C109</f>
        <v>2.2743036246354436</v>
      </c>
      <c r="T97" s="19">
        <f ca="1">SUMPRODUCT(ReactionRateK4!$F119:$V119*OFFSET(ReactionStoich!$E$5:$U$5,T$2,0))*(TimeStep)*'Composition Moles'!$C109</f>
        <v>0</v>
      </c>
      <c r="U97" s="19">
        <f ca="1">SUMPRODUCT(ReactionRateK4!$F119:$V119*OFFSET(ReactionStoich!$E$5:$U$5,U$2,0))*(TimeStep)*'Composition Moles'!$C109</f>
        <v>0</v>
      </c>
      <c r="V97" s="19">
        <f ca="1">SUMPRODUCT(ReactionRateK4!$F119:$V119*OFFSET(ReactionStoich!$E$5:$U$5,V$2,0))*(TimeStep)*'Composition Moles'!$C109</f>
        <v>0</v>
      </c>
      <c r="W97" s="19">
        <f ca="1">SUMPRODUCT(ReactionRateK4!$F119:$V119*OFFSET(ReactionStoich!$E$5:$U$5,W$2,0))*(TimeStep)*'Composition Moles'!$C109</f>
        <v>0</v>
      </c>
      <c r="X97" s="19">
        <f ca="1">SUMPRODUCT(ReactionRateK4!$F119:$V119*OFFSET(ReactionStoich!$E$5:$U$5,X$2,0))*(TimeStep)*'Composition Moles'!$C109</f>
        <v>0</v>
      </c>
      <c r="Y97" s="19">
        <f ca="1">SUMPRODUCT(ReactionRateK4!$F119:$V119*OFFSET(ReactionStoich!$E$5:$U$5,Y$2,0))*(TimeStep)*'Composition Moles'!$C109</f>
        <v>-5.5781785925410645</v>
      </c>
      <c r="Z97" s="19">
        <f ca="1">SUMPRODUCT(ReactionRateK4!$F119:$V119*OFFSET(ReactionStoich!$E$5:$U$5,Z$2,0))*(TimeStep)*'Composition Moles'!$C109</f>
        <v>0</v>
      </c>
      <c r="AA97" s="19">
        <f ca="1">SUMPRODUCT(ReactionRateK4!$F119:$V119*OFFSET(ReactionStoich!$E$5:$U$5,AA$2,0))*(TimeStep)*'Composition Moles'!$C109</f>
        <v>0</v>
      </c>
      <c r="AB97" s="19">
        <f ca="1">SUMPRODUCT(ReactionRateK4!$F119:$V119*OFFSET(ReactionStoich!$E$5:$U$5,AB$2,0))*(TimeStep)*'Composition Moles'!$C109</f>
        <v>0</v>
      </c>
      <c r="AC97" s="19">
        <f ca="1">SUMPRODUCT(ReactionRateK4!$F119:$V119*OFFSET(ReactionStoich!$E$5:$U$5,AC$2,0))*(TimeStep)*'Composition Moles'!$C109</f>
        <v>0</v>
      </c>
      <c r="AD97" s="19">
        <f ca="1">SUMPRODUCT(ReactionRateK4!$F119:$V119*OFFSET(ReactionStoich!$E$5:$U$5,AD$2,0))*(TimeStep)*'Composition Moles'!$C109</f>
        <v>0</v>
      </c>
      <c r="AE97" s="19">
        <f ca="1">SUMPRODUCT(ReactionRateK4!$F119:$V119*OFFSET(ReactionStoich!$E$5:$U$5,AE$2,0))*(TimeStep)*'Composition Moles'!$C109</f>
        <v>0</v>
      </c>
      <c r="AF97" s="19">
        <f ca="1">SUMPRODUCT(ReactionRateK4!$F119:$V119*OFFSET(ReactionStoich!$E$5:$U$5,AF$2,0))*(TimeStep)*'Composition Moles'!$C109</f>
        <v>0</v>
      </c>
      <c r="AG97" s="19">
        <f ca="1">SUMPRODUCT(ReactionRateK4!$F119:$V119*OFFSET(ReactionStoich!$E$5:$U$5,AG$2,0))*(TimeStep)*'Composition Moles'!$C109</f>
        <v>-1.1478535405972988E-2</v>
      </c>
      <c r="AH97" s="19">
        <f ca="1">SUMPRODUCT(ReactionRateK4!$F119:$V119*OFFSET(ReactionStoich!$E$5:$U$5,AH$2,0))*(TimeStep)*'Composition Moles'!$C109</f>
        <v>-1.2043999693064578</v>
      </c>
      <c r="AI97" s="19">
        <f ca="1">SUMPRODUCT(ReactionRateK4!$F119:$V119*OFFSET(ReactionStoich!$E$5:$U$5,AI$2,0))*(TimeStep)*'Composition Moles'!$C109</f>
        <v>4.6794311894261478</v>
      </c>
      <c r="AJ97" s="19">
        <f ca="1">SUMPRODUCT(ReactionRateK4!$F119:$V119*OFFSET(ReactionStoich!$E$5:$U$5,AJ$2,0))*(TimeStep)*'Composition Moles'!$C109</f>
        <v>0.93009138041407291</v>
      </c>
      <c r="AK97" s="19">
        <f ca="1">SUMPRODUCT(ReactionRateK4!$F119:$V119*OFFSET(ReactionStoich!$E$5:$U$5,AK$2,0))*(TimeStep)*'Composition Moles'!$C109</f>
        <v>0</v>
      </c>
      <c r="AL97" s="19">
        <f ca="1">SUMPRODUCT(ReactionRateK4!$F119:$V119*OFFSET(ReactionStoich!$E$5:$U$5,AL$2,0))*(TimeStep)*'Composition Moles'!$C109</f>
        <v>0</v>
      </c>
      <c r="AM97" s="19">
        <f ca="1">SUMPRODUCT(ReactionRateK4!$F119:$V119*OFFSET(ReactionStoich!$E$5:$U$5,AM$2,0))*(TimeStep)*'Composition Moles'!$C109</f>
        <v>0</v>
      </c>
      <c r="AN97" s="19">
        <f ca="1">SUMPRODUCT(ReactionRateK4!$F119:$V119*OFFSET(ReactionStoich!$E$5:$U$5,AN$2,0))*(TimeStep)*'Composition Moles'!$C109</f>
        <v>0</v>
      </c>
      <c r="AO97" s="19">
        <f ca="1">SUMPRODUCT(ReactionRateK4!$F119:$V119*OFFSET(ReactionStoich!$E$5:$U$5,AO$2,0))*(TimeStep)*'Composition Moles'!$C109</f>
        <v>-1.8950948567760708E-4</v>
      </c>
      <c r="AP97" s="19">
        <f ca="1">SUMPRODUCT(ReactionRateK4!$F119:$V119*OFFSET(ReactionStoich!$E$5:$U$5,AP$2,0))*(TimeStep)*'Composition Moles'!$C109</f>
        <v>-2.9889288027485479E-2</v>
      </c>
      <c r="AQ97" s="19">
        <f ca="1">SUMPRODUCT(ReactionRateK4!$F119:$V119*OFFSET(ReactionStoich!$E$5:$U$5,AQ$2,0))*(TimeStep)*'Composition Moles'!$C109</f>
        <v>0</v>
      </c>
      <c r="AR97" s="19">
        <f ca="1">SUMPRODUCT(ReactionRateK4!$F119:$V119*OFFSET(ReactionStoich!$E$5:$U$5,AR$2,0))*(TimeStep)*'Composition Moles'!$C109</f>
        <v>0</v>
      </c>
      <c r="AS97" s="19">
        <f ca="1">SUMPRODUCT(ReactionRateK4!$F119:$V119*OFFSET(ReactionStoich!$E$5:$U$5,AS$2,0))*(TimeStep)*'Composition Moles'!$C109</f>
        <v>-0.3532300999030018</v>
      </c>
      <c r="AT97" s="19">
        <f ca="1">SUMPRODUCT(ReactionRateK4!$F119:$V119*OFFSET(ReactionStoich!$E$5:$U$5,AT$2,0))*(TimeStep)*'Composition Moles'!$C109</f>
        <v>-0.3532300999030018</v>
      </c>
      <c r="AU97" s="19">
        <f ca="1">SUMPRODUCT(ReactionRateK4!$F119:$V119*OFFSET(ReactionStoich!$E$5:$U$5,AU$2,0))*(TimeStep)*'Composition Moles'!$C109</f>
        <v>-0.3532300999030018</v>
      </c>
      <c r="AV97" s="19">
        <f ca="1">SUMPRODUCT(ReactionRateK4!$F119:$V119*OFFSET(ReactionStoich!$E$5:$U$5,AV$2,0))*(TimeStep)*'Composition Moles'!$C109</f>
        <v>0</v>
      </c>
      <c r="AW97" s="19">
        <f ca="1">SUMPRODUCT(ReactionRateK4!$F119:$V119*OFFSET(ReactionStoich!$E$5:$U$5,AW$2,0))*(TimeStep)*'Composition Moles'!$C109</f>
        <v>0</v>
      </c>
      <c r="AX97" s="19">
        <f ca="1">SUMPRODUCT(ReactionRateK4!$F119:$V119*OFFSET(ReactionStoich!$E$5:$U$5,AX$2,0))*(TimeStep)*'Composition Moles'!$C109</f>
        <v>0</v>
      </c>
      <c r="AY97" s="19">
        <f ca="1">SUMPRODUCT(ReactionRateK4!$F119:$V119*OFFSET(ReactionStoich!$E$5:$U$5,AY$2,0))*(TimeStep)*'Composition Moles'!$C109</f>
        <v>0</v>
      </c>
      <c r="AZ97" s="19">
        <f ca="1">SUMPRODUCT(ReactionRateK4!$F119:$V119*OFFSET(ReactionStoich!$E$5:$U$5,AZ$2,0))*(TimeStep)*'Composition Moles'!$C109</f>
        <v>0</v>
      </c>
      <c r="BA97" s="19">
        <f ca="1">SUMPRODUCT(ReactionRateK4!$F119:$V119*OFFSET(ReactionStoich!$E$5:$U$5,BA$2,0))*(TimeStep)*'Composition Moles'!$C109</f>
        <v>0</v>
      </c>
      <c r="BB97" s="19">
        <f ca="1">SUMPRODUCT(ReactionRateK4!$F119:$V119*OFFSET(ReactionStoich!$E$5:$U$5,BB$2,0))*(TimeStep)*'Composition Moles'!$C109</f>
        <v>0</v>
      </c>
      <c r="BC97" s="19">
        <f ca="1">SUMPRODUCT(ReactionRateK4!$F119:$V119*OFFSET(ReactionStoich!$E$5:$U$5,BC$2,0))*(TimeStep)*'Composition Moles'!$C109</f>
        <v>0</v>
      </c>
      <c r="BD97" s="19">
        <f ca="1">SUMPRODUCT(ReactionRateK4!$F119:$V119*OFFSET(ReactionStoich!$E$5:$U$5,BD$2,0))*(TimeStep)*'Composition Moles'!$C109</f>
        <v>0</v>
      </c>
      <c r="BE97" s="19">
        <f ca="1">SUMPRODUCT(ReactionRateK4!$F119:$V119*OFFSET(ReactionStoich!$E$5:$U$5,BE$2,0))*(TimeStep)*'Composition Moles'!$C109</f>
        <v>0</v>
      </c>
      <c r="BF97" s="19">
        <f ca="1">SUMPRODUCT(ReactionRateK4!$F119:$V119*OFFSET(ReactionStoich!$E$5:$U$5,BF$2,0))*(TimeStep)*'Composition Moles'!$C109</f>
        <v>0</v>
      </c>
      <c r="BG97" s="19">
        <f ca="1">SUMPRODUCT(ReactionRateK4!$F119:$V119*OFFSET(ReactionStoich!$E$5:$U$5,BG$2,0))*(TimeStep)*'Composition Moles'!$C109</f>
        <v>0</v>
      </c>
      <c r="BH97" s="19">
        <f ca="1">SUMPRODUCT(ReactionRateK4!$F119:$V119*OFFSET(ReactionStoich!$E$5:$U$5,BH$2,0))*(TimeStep)*'Composition Moles'!$C109</f>
        <v>0</v>
      </c>
      <c r="BI97" s="19">
        <f ca="1">SUMPRODUCT(ReactionRateK4!$F119:$V119*OFFSET(ReactionStoich!$E$5:$U$5,BI$2,0))*(TimeStep)*'Composition Moles'!$C109</f>
        <v>0</v>
      </c>
      <c r="BJ97" s="19">
        <f ca="1">SUMPRODUCT(ReactionRateK4!$F119:$V119*OFFSET(ReactionStoich!$E$5:$U$5,BJ$2,0))*(TimeStep)*'Composition Moles'!$C109</f>
        <v>0</v>
      </c>
      <c r="BK97" s="19">
        <f ca="1">SUMPRODUCT(ReactionRateK4!$F119:$V119*OFFSET(ReactionStoich!$E$5:$U$5,BK$2,0))*(TimeStep)*'Composition Moles'!$C109</f>
        <v>0</v>
      </c>
      <c r="BL97" s="19">
        <f ca="1">SUMPRODUCT(ReactionRateK4!$F119:$V119*OFFSET(ReactionStoich!$E$5:$U$5,BL$2,0))*(TimeStep)*'Composition Moles'!$C109</f>
        <v>0</v>
      </c>
      <c r="BM97" s="19">
        <f ca="1">SUMPRODUCT(ReactionRateK4!$F119:$V119*OFFSET(ReactionStoich!$E$5:$U$5,BM$2,0))*(TimeStep)*'Composition Moles'!$C109</f>
        <v>0</v>
      </c>
      <c r="BN97" s="19">
        <f ca="1">SUMPRODUCT(ReactionRateK4!$F119:$V119*OFFSET(ReactionStoich!$E$5:$U$5,BN$2,0))*(TimeStep)*'Composition Moles'!$C109</f>
        <v>0</v>
      </c>
      <c r="BO97" s="19">
        <f ca="1">SUMPRODUCT(ReactionRateK4!$F119:$V119*OFFSET(ReactionStoich!$E$5:$U$5,BO$2,0))*(TimeStep)*'Composition Moles'!$C109</f>
        <v>0</v>
      </c>
      <c r="BP97" s="19">
        <f ca="1">SUMPRODUCT(ReactionRateK4!$F119:$V119*OFFSET(ReactionStoich!$E$5:$U$5,BP$2,0))*(TimeStep)*'Composition Moles'!$C109</f>
        <v>0</v>
      </c>
      <c r="BQ97" s="19">
        <f ca="1">SUMPRODUCT(ReactionRateK4!$F119:$V119*OFFSET(ReactionStoich!$E$5:$U$5,BQ$2,0))*(TimeStep)*'Composition Moles'!$C109</f>
        <v>0</v>
      </c>
      <c r="BR97" s="19">
        <f ca="1">SUMPRODUCT(ReactionRateK4!$F119:$V119*OFFSET(ReactionStoich!$E$5:$U$5,BR$2,0))*(TimeStep)*'Composition Moles'!$C109</f>
        <v>0</v>
      </c>
      <c r="BS97" s="19">
        <f ca="1">SUMPRODUCT(ReactionRateK4!$F119:$V119*OFFSET(ReactionStoich!$E$5:$U$5,BS$2,0))*(TimeStep)*'Composition Moles'!$C109</f>
        <v>0</v>
      </c>
      <c r="BT97" s="19">
        <f ca="1">SUMPRODUCT(ReactionRateK4!$F119:$V119*OFFSET(ReactionStoich!$E$5:$U$5,BT$2,0))*(TimeStep)*'Composition Moles'!$C109</f>
        <v>0</v>
      </c>
      <c r="BU97" s="19">
        <f ca="1">SUMPRODUCT(ReactionRateK4!$F119:$V119*OFFSET(ReactionStoich!$E$5:$U$5,BU$2,0))*(TimeStep)*'Composition Moles'!$C109</f>
        <v>0</v>
      </c>
      <c r="BV97" s="19">
        <f ca="1">SUMPRODUCT(ReactionRateK4!$F119:$V119*OFFSET(ReactionStoich!$E$5:$U$5,BV$2,0))*(TimeStep)*'Composition Moles'!$C109</f>
        <v>0</v>
      </c>
      <c r="BW97" s="19">
        <f ca="1">SUMPRODUCT(ReactionRateK4!$F119:$V119*OFFSET(ReactionStoich!$E$5:$U$5,BW$2,0))*(TimeStep)*'Composition Moles'!$C109</f>
        <v>0</v>
      </c>
    </row>
    <row r="98" spans="1:75">
      <c r="A98">
        <f>ReactionRateK1!A120</f>
        <v>4.3999999999999924</v>
      </c>
      <c r="B98" s="20">
        <f t="shared" ca="1" si="7"/>
        <v>-2381.7743407842599</v>
      </c>
      <c r="C98" s="20">
        <f ca="1">'Composition Moles'!BZ110</f>
        <v>144251.98237445252</v>
      </c>
      <c r="D98" s="26">
        <f t="shared" ca="1" si="8"/>
        <v>1.6511206997499674E-2</v>
      </c>
      <c r="F98" s="19">
        <f ca="1">SUMPRODUCT(ReactionRateK4!$F120:$V120*OFFSET(ReactionStoich!$E$5:$U$5,F$2,0))*(TimeStep)*'Composition Moles'!$C110</f>
        <v>-2.7949959061579308E-2</v>
      </c>
      <c r="G98" s="19">
        <f ca="1">SUMPRODUCT(ReactionRateK4!$F120:$V120*OFFSET(ReactionStoich!$E$5:$U$5,G$2,0))*(TimeStep)*'Composition Moles'!$C110</f>
        <v>0</v>
      </c>
      <c r="H98" s="19">
        <f ca="1">SUMPRODUCT(ReactionRateK4!$F120:$V120*OFFSET(ReactionStoich!$E$5:$U$5,H$2,0))*(TimeStep)*'Composition Moles'!$C110</f>
        <v>2.7779838235194164E-2</v>
      </c>
      <c r="I98" s="19">
        <f ca="1">SUMPRODUCT(ReactionRateK4!$F120:$V120*OFFSET(ReactionStoich!$E$5:$U$5,I$2,0))*(TimeStep)*'Composition Moles'!$C110</f>
        <v>1.7012082638514578E-4</v>
      </c>
      <c r="J98" s="19">
        <f ca="1">SUMPRODUCT(ReactionRateK4!$F120:$V120*OFFSET(ReactionStoich!$E$5:$U$5,J$2,0))*(TimeStep)*'Composition Moles'!$C110</f>
        <v>0</v>
      </c>
      <c r="K98" s="19">
        <f ca="1">SUMPRODUCT(ReactionRateK4!$F120:$V120*OFFSET(ReactionStoich!$E$5:$U$5,K$2,0))*(TimeStep)*'Composition Moles'!$C110</f>
        <v>0</v>
      </c>
      <c r="L98" s="19">
        <f ca="1">SUMPRODUCT(ReactionRateK4!$F120:$V120*OFFSET(ReactionStoich!$E$5:$U$5,L$2,0))*(TimeStep)*'Composition Moles'!$C110</f>
        <v>0</v>
      </c>
      <c r="M98" s="19">
        <f ca="1">SUMPRODUCT(ReactionRateK4!$F120:$V120*OFFSET(ReactionStoich!$E$5:$U$5,M$2,0))*(TimeStep)*'Composition Moles'!$C110</f>
        <v>0</v>
      </c>
      <c r="N98" s="19">
        <f ca="1">SUMPRODUCT(ReactionRateK4!$F120:$V120*OFFSET(ReactionStoich!$E$5:$U$5,N$2,0))*(TimeStep)*'Composition Moles'!$C110</f>
        <v>0</v>
      </c>
      <c r="O98" s="19">
        <f ca="1">SUMPRODUCT(ReactionRateK4!$F120:$V120*OFFSET(ReactionStoich!$E$5:$U$5,O$2,0))*(TimeStep)*'Composition Moles'!$C110</f>
        <v>0</v>
      </c>
      <c r="P98" s="19">
        <f ca="1">SUMPRODUCT(ReactionRateK4!$F120:$V120*OFFSET(ReactionStoich!$E$5:$U$5,P$2,0))*(TimeStep)*'Composition Moles'!$C110</f>
        <v>0</v>
      </c>
      <c r="Q98" s="19">
        <f ca="1">SUMPRODUCT(ReactionRateK4!$F120:$V120*OFFSET(ReactionStoich!$E$5:$U$5,Q$2,0))*(TimeStep)*'Composition Moles'!$C110</f>
        <v>0</v>
      </c>
      <c r="R98" s="19">
        <f ca="1">SUMPRODUCT(ReactionRateK4!$F120:$V120*OFFSET(ReactionStoich!$E$5:$U$5,R$2,0))*(TimeStep)*'Composition Moles'!$C110</f>
        <v>0</v>
      </c>
      <c r="S98" s="19">
        <f ca="1">SUMPRODUCT(ReactionRateK4!$F120:$V120*OFFSET(ReactionStoich!$E$5:$U$5,S$2,0))*(TimeStep)*'Composition Moles'!$C110</f>
        <v>2.2149647392009317</v>
      </c>
      <c r="T98" s="19">
        <f ca="1">SUMPRODUCT(ReactionRateK4!$F120:$V120*OFFSET(ReactionStoich!$E$5:$U$5,T$2,0))*(TimeStep)*'Composition Moles'!$C110</f>
        <v>0</v>
      </c>
      <c r="U98" s="19">
        <f ca="1">SUMPRODUCT(ReactionRateK4!$F120:$V120*OFFSET(ReactionStoich!$E$5:$U$5,U$2,0))*(TimeStep)*'Composition Moles'!$C110</f>
        <v>0</v>
      </c>
      <c r="V98" s="19">
        <f ca="1">SUMPRODUCT(ReactionRateK4!$F120:$V120*OFFSET(ReactionStoich!$E$5:$U$5,V$2,0))*(TimeStep)*'Composition Moles'!$C110</f>
        <v>0</v>
      </c>
      <c r="W98" s="19">
        <f ca="1">SUMPRODUCT(ReactionRateK4!$F120:$V120*OFFSET(ReactionStoich!$E$5:$U$5,W$2,0))*(TimeStep)*'Composition Moles'!$C110</f>
        <v>0</v>
      </c>
      <c r="X98" s="19">
        <f ca="1">SUMPRODUCT(ReactionRateK4!$F120:$V120*OFFSET(ReactionStoich!$E$5:$U$5,X$2,0))*(TimeStep)*'Composition Moles'!$C110</f>
        <v>0</v>
      </c>
      <c r="Y98" s="19">
        <f ca="1">SUMPRODUCT(ReactionRateK4!$F120:$V120*OFFSET(ReactionStoich!$E$5:$U$5,Y$2,0))*(TimeStep)*'Composition Moles'!$C110</f>
        <v>-5.4456223927574401</v>
      </c>
      <c r="Z98" s="19">
        <f ca="1">SUMPRODUCT(ReactionRateK4!$F120:$V120*OFFSET(ReactionStoich!$E$5:$U$5,Z$2,0))*(TimeStep)*'Composition Moles'!$C110</f>
        <v>0</v>
      </c>
      <c r="AA98" s="19">
        <f ca="1">SUMPRODUCT(ReactionRateK4!$F120:$V120*OFFSET(ReactionStoich!$E$5:$U$5,AA$2,0))*(TimeStep)*'Composition Moles'!$C110</f>
        <v>0</v>
      </c>
      <c r="AB98" s="19">
        <f ca="1">SUMPRODUCT(ReactionRateK4!$F120:$V120*OFFSET(ReactionStoich!$E$5:$U$5,AB$2,0))*(TimeStep)*'Composition Moles'!$C110</f>
        <v>0</v>
      </c>
      <c r="AC98" s="19">
        <f ca="1">SUMPRODUCT(ReactionRateK4!$F120:$V120*OFFSET(ReactionStoich!$E$5:$U$5,AC$2,0))*(TimeStep)*'Composition Moles'!$C110</f>
        <v>0</v>
      </c>
      <c r="AD98" s="19">
        <f ca="1">SUMPRODUCT(ReactionRateK4!$F120:$V120*OFFSET(ReactionStoich!$E$5:$U$5,AD$2,0))*(TimeStep)*'Composition Moles'!$C110</f>
        <v>0</v>
      </c>
      <c r="AE98" s="19">
        <f ca="1">SUMPRODUCT(ReactionRateK4!$F120:$V120*OFFSET(ReactionStoich!$E$5:$U$5,AE$2,0))*(TimeStep)*'Composition Moles'!$C110</f>
        <v>0</v>
      </c>
      <c r="AF98" s="19">
        <f ca="1">SUMPRODUCT(ReactionRateK4!$F120:$V120*OFFSET(ReactionStoich!$E$5:$U$5,AF$2,0))*(TimeStep)*'Composition Moles'!$C110</f>
        <v>0</v>
      </c>
      <c r="AG98" s="19">
        <f ca="1">SUMPRODUCT(ReactionRateK4!$F120:$V120*OFFSET(ReactionStoich!$E$5:$U$5,AG$2,0))*(TimeStep)*'Composition Moles'!$C110</f>
        <v>-1.1001692935932304E-2</v>
      </c>
      <c r="AH98" s="19">
        <f ca="1">SUMPRODUCT(ReactionRateK4!$F120:$V120*OFFSET(ReactionStoich!$E$5:$U$5,AH$2,0))*(TimeStep)*'Composition Moles'!$C110</f>
        <v>-1.2239410775208561</v>
      </c>
      <c r="AI98" s="19">
        <f ca="1">SUMPRODUCT(ReactionRateK4!$F120:$V120*OFFSET(ReactionStoich!$E$5:$U$5,AI$2,0))*(TimeStep)*'Composition Moles'!$C110</f>
        <v>4.6304128318093332</v>
      </c>
      <c r="AJ98" s="19">
        <f ca="1">SUMPRODUCT(ReactionRateK4!$F120:$V120*OFFSET(ReactionStoich!$E$5:$U$5,AJ$2,0))*(TimeStep)*'Composition Moles'!$C110</f>
        <v>0.90695054550908527</v>
      </c>
      <c r="AK98" s="19">
        <f ca="1">SUMPRODUCT(ReactionRateK4!$F120:$V120*OFFSET(ReactionStoich!$E$5:$U$5,AK$2,0))*(TimeStep)*'Composition Moles'!$C110</f>
        <v>0</v>
      </c>
      <c r="AL98" s="19">
        <f ca="1">SUMPRODUCT(ReactionRateK4!$F120:$V120*OFFSET(ReactionStoich!$E$5:$U$5,AL$2,0))*(TimeStep)*'Composition Moles'!$C110</f>
        <v>0</v>
      </c>
      <c r="AM98" s="19">
        <f ca="1">SUMPRODUCT(ReactionRateK4!$F120:$V120*OFFSET(ReactionStoich!$E$5:$U$5,AM$2,0))*(TimeStep)*'Composition Moles'!$C110</f>
        <v>0</v>
      </c>
      <c r="AN98" s="19">
        <f ca="1">SUMPRODUCT(ReactionRateK4!$F120:$V120*OFFSET(ReactionStoich!$E$5:$U$5,AN$2,0))*(TimeStep)*'Composition Moles'!$C110</f>
        <v>0</v>
      </c>
      <c r="AO98" s="19">
        <f ca="1">SUMPRODUCT(ReactionRateK4!$F120:$V120*OFFSET(ReactionStoich!$E$5:$U$5,AO$2,0))*(TimeStep)*'Composition Moles'!$C110</f>
        <v>-1.7012082638514578E-4</v>
      </c>
      <c r="AP98" s="19">
        <f ca="1">SUMPRODUCT(ReactionRateK4!$F120:$V120*OFFSET(ReactionStoich!$E$5:$U$5,AP$2,0))*(TimeStep)*'Composition Moles'!$C110</f>
        <v>-2.7800836731954198E-2</v>
      </c>
      <c r="AQ98" s="19">
        <f ca="1">SUMPRODUCT(ReactionRateK4!$F120:$V120*OFFSET(ReactionStoich!$E$5:$U$5,AQ$2,0))*(TimeStep)*'Composition Moles'!$C110</f>
        <v>0</v>
      </c>
      <c r="AR98" s="19">
        <f ca="1">SUMPRODUCT(ReactionRateK4!$F120:$V120*OFFSET(ReactionStoich!$E$5:$U$5,AR$2,0))*(TimeStep)*'Composition Moles'!$C110</f>
        <v>0</v>
      </c>
      <c r="AS98" s="19">
        <f ca="1">SUMPRODUCT(ReactionRateK4!$F120:$V120*OFFSET(ReactionStoich!$E$5:$U$5,AS$2,0))*(TimeStep)*'Composition Moles'!$C110</f>
        <v>-0.34793066524892713</v>
      </c>
      <c r="AT98" s="19">
        <f ca="1">SUMPRODUCT(ReactionRateK4!$F120:$V120*OFFSET(ReactionStoich!$E$5:$U$5,AT$2,0))*(TimeStep)*'Composition Moles'!$C110</f>
        <v>-0.34793066524892713</v>
      </c>
      <c r="AU98" s="19">
        <f ca="1">SUMPRODUCT(ReactionRateK4!$F120:$V120*OFFSET(ReactionStoich!$E$5:$U$5,AU$2,0))*(TimeStep)*'Composition Moles'!$C110</f>
        <v>-0.34793066524892713</v>
      </c>
      <c r="AV98" s="19">
        <f ca="1">SUMPRODUCT(ReactionRateK4!$F120:$V120*OFFSET(ReactionStoich!$E$5:$U$5,AV$2,0))*(TimeStep)*'Composition Moles'!$C110</f>
        <v>0</v>
      </c>
      <c r="AW98" s="19">
        <f ca="1">SUMPRODUCT(ReactionRateK4!$F120:$V120*OFFSET(ReactionStoich!$E$5:$U$5,AW$2,0))*(TimeStep)*'Composition Moles'!$C110</f>
        <v>0</v>
      </c>
      <c r="AX98" s="19">
        <f ca="1">SUMPRODUCT(ReactionRateK4!$F120:$V120*OFFSET(ReactionStoich!$E$5:$U$5,AX$2,0))*(TimeStep)*'Composition Moles'!$C110</f>
        <v>0</v>
      </c>
      <c r="AY98" s="19">
        <f ca="1">SUMPRODUCT(ReactionRateK4!$F120:$V120*OFFSET(ReactionStoich!$E$5:$U$5,AY$2,0))*(TimeStep)*'Composition Moles'!$C110</f>
        <v>0</v>
      </c>
      <c r="AZ98" s="19">
        <f ca="1">SUMPRODUCT(ReactionRateK4!$F120:$V120*OFFSET(ReactionStoich!$E$5:$U$5,AZ$2,0))*(TimeStep)*'Composition Moles'!$C110</f>
        <v>0</v>
      </c>
      <c r="BA98" s="19">
        <f ca="1">SUMPRODUCT(ReactionRateK4!$F120:$V120*OFFSET(ReactionStoich!$E$5:$U$5,BA$2,0))*(TimeStep)*'Composition Moles'!$C110</f>
        <v>0</v>
      </c>
      <c r="BB98" s="19">
        <f ca="1">SUMPRODUCT(ReactionRateK4!$F120:$V120*OFFSET(ReactionStoich!$E$5:$U$5,BB$2,0))*(TimeStep)*'Composition Moles'!$C110</f>
        <v>0</v>
      </c>
      <c r="BC98" s="19">
        <f ca="1">SUMPRODUCT(ReactionRateK4!$F120:$V120*OFFSET(ReactionStoich!$E$5:$U$5,BC$2,0))*(TimeStep)*'Composition Moles'!$C110</f>
        <v>0</v>
      </c>
      <c r="BD98" s="19">
        <f ca="1">SUMPRODUCT(ReactionRateK4!$F120:$V120*OFFSET(ReactionStoich!$E$5:$U$5,BD$2,0))*(TimeStep)*'Composition Moles'!$C110</f>
        <v>0</v>
      </c>
      <c r="BE98" s="19">
        <f ca="1">SUMPRODUCT(ReactionRateK4!$F120:$V120*OFFSET(ReactionStoich!$E$5:$U$5,BE$2,0))*(TimeStep)*'Composition Moles'!$C110</f>
        <v>0</v>
      </c>
      <c r="BF98" s="19">
        <f ca="1">SUMPRODUCT(ReactionRateK4!$F120:$V120*OFFSET(ReactionStoich!$E$5:$U$5,BF$2,0))*(TimeStep)*'Composition Moles'!$C110</f>
        <v>0</v>
      </c>
      <c r="BG98" s="19">
        <f ca="1">SUMPRODUCT(ReactionRateK4!$F120:$V120*OFFSET(ReactionStoich!$E$5:$U$5,BG$2,0))*(TimeStep)*'Composition Moles'!$C110</f>
        <v>0</v>
      </c>
      <c r="BH98" s="19">
        <f ca="1">SUMPRODUCT(ReactionRateK4!$F120:$V120*OFFSET(ReactionStoich!$E$5:$U$5,BH$2,0))*(TimeStep)*'Composition Moles'!$C110</f>
        <v>0</v>
      </c>
      <c r="BI98" s="19">
        <f ca="1">SUMPRODUCT(ReactionRateK4!$F120:$V120*OFFSET(ReactionStoich!$E$5:$U$5,BI$2,0))*(TimeStep)*'Composition Moles'!$C110</f>
        <v>0</v>
      </c>
      <c r="BJ98" s="19">
        <f ca="1">SUMPRODUCT(ReactionRateK4!$F120:$V120*OFFSET(ReactionStoich!$E$5:$U$5,BJ$2,0))*(TimeStep)*'Composition Moles'!$C110</f>
        <v>0</v>
      </c>
      <c r="BK98" s="19">
        <f ca="1">SUMPRODUCT(ReactionRateK4!$F120:$V120*OFFSET(ReactionStoich!$E$5:$U$5,BK$2,0))*(TimeStep)*'Composition Moles'!$C110</f>
        <v>0</v>
      </c>
      <c r="BL98" s="19">
        <f ca="1">SUMPRODUCT(ReactionRateK4!$F120:$V120*OFFSET(ReactionStoich!$E$5:$U$5,BL$2,0))*(TimeStep)*'Composition Moles'!$C110</f>
        <v>0</v>
      </c>
      <c r="BM98" s="19">
        <f ca="1">SUMPRODUCT(ReactionRateK4!$F120:$V120*OFFSET(ReactionStoich!$E$5:$U$5,BM$2,0))*(TimeStep)*'Composition Moles'!$C110</f>
        <v>0</v>
      </c>
      <c r="BN98" s="19">
        <f ca="1">SUMPRODUCT(ReactionRateK4!$F120:$V120*OFFSET(ReactionStoich!$E$5:$U$5,BN$2,0))*(TimeStep)*'Composition Moles'!$C110</f>
        <v>0</v>
      </c>
      <c r="BO98" s="19">
        <f ca="1">SUMPRODUCT(ReactionRateK4!$F120:$V120*OFFSET(ReactionStoich!$E$5:$U$5,BO$2,0))*(TimeStep)*'Composition Moles'!$C110</f>
        <v>0</v>
      </c>
      <c r="BP98" s="19">
        <f ca="1">SUMPRODUCT(ReactionRateK4!$F120:$V120*OFFSET(ReactionStoich!$E$5:$U$5,BP$2,0))*(TimeStep)*'Composition Moles'!$C110</f>
        <v>0</v>
      </c>
      <c r="BQ98" s="19">
        <f ca="1">SUMPRODUCT(ReactionRateK4!$F120:$V120*OFFSET(ReactionStoich!$E$5:$U$5,BQ$2,0))*(TimeStep)*'Composition Moles'!$C110</f>
        <v>0</v>
      </c>
      <c r="BR98" s="19">
        <f ca="1">SUMPRODUCT(ReactionRateK4!$F120:$V120*OFFSET(ReactionStoich!$E$5:$U$5,BR$2,0))*(TimeStep)*'Composition Moles'!$C110</f>
        <v>0</v>
      </c>
      <c r="BS98" s="19">
        <f ca="1">SUMPRODUCT(ReactionRateK4!$F120:$V120*OFFSET(ReactionStoich!$E$5:$U$5,BS$2,0))*(TimeStep)*'Composition Moles'!$C110</f>
        <v>0</v>
      </c>
      <c r="BT98" s="19">
        <f ca="1">SUMPRODUCT(ReactionRateK4!$F120:$V120*OFFSET(ReactionStoich!$E$5:$U$5,BT$2,0))*(TimeStep)*'Composition Moles'!$C110</f>
        <v>0</v>
      </c>
      <c r="BU98" s="19">
        <f ca="1">SUMPRODUCT(ReactionRateK4!$F120:$V120*OFFSET(ReactionStoich!$E$5:$U$5,BU$2,0))*(TimeStep)*'Composition Moles'!$C110</f>
        <v>0</v>
      </c>
      <c r="BV98" s="19">
        <f ca="1">SUMPRODUCT(ReactionRateK4!$F120:$V120*OFFSET(ReactionStoich!$E$5:$U$5,BV$2,0))*(TimeStep)*'Composition Moles'!$C110</f>
        <v>0</v>
      </c>
      <c r="BW98" s="19">
        <f ca="1">SUMPRODUCT(ReactionRateK4!$F120:$V120*OFFSET(ReactionStoich!$E$5:$U$5,BW$2,0))*(TimeStep)*'Composition Moles'!$C110</f>
        <v>0</v>
      </c>
    </row>
    <row r="99" spans="1:75">
      <c r="A99">
        <f>ReactionRateK1!A121</f>
        <v>4.4499999999999922</v>
      </c>
      <c r="B99" s="20">
        <f t="shared" ca="1" si="7"/>
        <v>-2340.6408281973231</v>
      </c>
      <c r="C99" s="20">
        <f ca="1">'Composition Moles'!BZ111</f>
        <v>144250.03902239838</v>
      </c>
      <c r="D99" s="26">
        <f t="shared" ca="1" si="8"/>
        <v>1.622627518203916E-2</v>
      </c>
      <c r="F99" s="19">
        <f ca="1">SUMPRODUCT(ReactionRateK4!$F121:$V121*OFFSET(ReactionStoich!$E$5:$U$5,F$2,0))*(TimeStep)*'Composition Moles'!$C111</f>
        <v>-2.6039634812346397E-2</v>
      </c>
      <c r="G99" s="19">
        <f ca="1">SUMPRODUCT(ReactionRateK4!$F121:$V121*OFFSET(ReactionStoich!$E$5:$U$5,G$2,0))*(TimeStep)*'Composition Moles'!$C111</f>
        <v>0</v>
      </c>
      <c r="H99" s="19">
        <f ca="1">SUMPRODUCT(ReactionRateK4!$F121:$V121*OFFSET(ReactionStoich!$E$5:$U$5,H$2,0))*(TimeStep)*'Composition Moles'!$C111</f>
        <v>2.5886935762256792E-2</v>
      </c>
      <c r="I99" s="19">
        <f ca="1">SUMPRODUCT(ReactionRateK4!$F121:$V121*OFFSET(ReactionStoich!$E$5:$U$5,I$2,0))*(TimeStep)*'Composition Moles'!$C111</f>
        <v>1.5269905008960562E-4</v>
      </c>
      <c r="J99" s="19">
        <f ca="1">SUMPRODUCT(ReactionRateK4!$F121:$V121*OFFSET(ReactionStoich!$E$5:$U$5,J$2,0))*(TimeStep)*'Composition Moles'!$C111</f>
        <v>0</v>
      </c>
      <c r="K99" s="19">
        <f ca="1">SUMPRODUCT(ReactionRateK4!$F121:$V121*OFFSET(ReactionStoich!$E$5:$U$5,K$2,0))*(TimeStep)*'Composition Moles'!$C111</f>
        <v>0</v>
      </c>
      <c r="L99" s="19">
        <f ca="1">SUMPRODUCT(ReactionRateK4!$F121:$V121*OFFSET(ReactionStoich!$E$5:$U$5,L$2,0))*(TimeStep)*'Composition Moles'!$C111</f>
        <v>0</v>
      </c>
      <c r="M99" s="19">
        <f ca="1">SUMPRODUCT(ReactionRateK4!$F121:$V121*OFFSET(ReactionStoich!$E$5:$U$5,M$2,0))*(TimeStep)*'Composition Moles'!$C111</f>
        <v>0</v>
      </c>
      <c r="N99" s="19">
        <f ca="1">SUMPRODUCT(ReactionRateK4!$F121:$V121*OFFSET(ReactionStoich!$E$5:$U$5,N$2,0))*(TimeStep)*'Composition Moles'!$C111</f>
        <v>0</v>
      </c>
      <c r="O99" s="19">
        <f ca="1">SUMPRODUCT(ReactionRateK4!$F121:$V121*OFFSET(ReactionStoich!$E$5:$U$5,O$2,0))*(TimeStep)*'Composition Moles'!$C111</f>
        <v>0</v>
      </c>
      <c r="P99" s="19">
        <f ca="1">SUMPRODUCT(ReactionRateK4!$F121:$V121*OFFSET(ReactionStoich!$E$5:$U$5,P$2,0))*(TimeStep)*'Composition Moles'!$C111</f>
        <v>0</v>
      </c>
      <c r="Q99" s="19">
        <f ca="1">SUMPRODUCT(ReactionRateK4!$F121:$V121*OFFSET(ReactionStoich!$E$5:$U$5,Q$2,0))*(TimeStep)*'Composition Moles'!$C111</f>
        <v>0</v>
      </c>
      <c r="R99" s="19">
        <f ca="1">SUMPRODUCT(ReactionRateK4!$F121:$V121*OFFSET(ReactionStoich!$E$5:$U$5,R$2,0))*(TimeStep)*'Composition Moles'!$C111</f>
        <v>0</v>
      </c>
      <c r="S99" s="19">
        <f ca="1">SUMPRODUCT(ReactionRateK4!$F121:$V121*OFFSET(ReactionStoich!$E$5:$U$5,S$2,0))*(TimeStep)*'Composition Moles'!$C111</f>
        <v>2.156454853304139</v>
      </c>
      <c r="T99" s="19">
        <f ca="1">SUMPRODUCT(ReactionRateK4!$F121:$V121*OFFSET(ReactionStoich!$E$5:$U$5,T$2,0))*(TimeStep)*'Composition Moles'!$C111</f>
        <v>0</v>
      </c>
      <c r="U99" s="19">
        <f ca="1">SUMPRODUCT(ReactionRateK4!$F121:$V121*OFFSET(ReactionStoich!$E$5:$U$5,U$2,0))*(TimeStep)*'Composition Moles'!$C111</f>
        <v>0</v>
      </c>
      <c r="V99" s="19">
        <f ca="1">SUMPRODUCT(ReactionRateK4!$F121:$V121*OFFSET(ReactionStoich!$E$5:$U$5,V$2,0))*(TimeStep)*'Composition Moles'!$C111</f>
        <v>0</v>
      </c>
      <c r="W99" s="19">
        <f ca="1">SUMPRODUCT(ReactionRateK4!$F121:$V121*OFFSET(ReactionStoich!$E$5:$U$5,W$2,0))*(TimeStep)*'Composition Moles'!$C111</f>
        <v>0</v>
      </c>
      <c r="X99" s="19">
        <f ca="1">SUMPRODUCT(ReactionRateK4!$F121:$V121*OFFSET(ReactionStoich!$E$5:$U$5,X$2,0))*(TimeStep)*'Composition Moles'!$C111</f>
        <v>0</v>
      </c>
      <c r="Y99" s="19">
        <f ca="1">SUMPRODUCT(ReactionRateK4!$F121:$V121*OFFSET(ReactionStoich!$E$5:$U$5,Y$2,0))*(TimeStep)*'Composition Moles'!$C111</f>
        <v>-5.3149346337893704</v>
      </c>
      <c r="Z99" s="19">
        <f ca="1">SUMPRODUCT(ReactionRateK4!$F121:$V121*OFFSET(ReactionStoich!$E$5:$U$5,Z$2,0))*(TimeStep)*'Composition Moles'!$C111</f>
        <v>0</v>
      </c>
      <c r="AA99" s="19">
        <f ca="1">SUMPRODUCT(ReactionRateK4!$F121:$V121*OFFSET(ReactionStoich!$E$5:$U$5,AA$2,0))*(TimeStep)*'Composition Moles'!$C111</f>
        <v>0</v>
      </c>
      <c r="AB99" s="19">
        <f ca="1">SUMPRODUCT(ReactionRateK4!$F121:$V121*OFFSET(ReactionStoich!$E$5:$U$5,AB$2,0))*(TimeStep)*'Composition Moles'!$C111</f>
        <v>0</v>
      </c>
      <c r="AC99" s="19">
        <f ca="1">SUMPRODUCT(ReactionRateK4!$F121:$V121*OFFSET(ReactionStoich!$E$5:$U$5,AC$2,0))*(TimeStep)*'Composition Moles'!$C111</f>
        <v>0</v>
      </c>
      <c r="AD99" s="19">
        <f ca="1">SUMPRODUCT(ReactionRateK4!$F121:$V121*OFFSET(ReactionStoich!$E$5:$U$5,AD$2,0))*(TimeStep)*'Composition Moles'!$C111</f>
        <v>0</v>
      </c>
      <c r="AE99" s="19">
        <f ca="1">SUMPRODUCT(ReactionRateK4!$F121:$V121*OFFSET(ReactionStoich!$E$5:$U$5,AE$2,0))*(TimeStep)*'Composition Moles'!$C111</f>
        <v>0</v>
      </c>
      <c r="AF99" s="19">
        <f ca="1">SUMPRODUCT(ReactionRateK4!$F121:$V121*OFFSET(ReactionStoich!$E$5:$U$5,AF$2,0))*(TimeStep)*'Composition Moles'!$C111</f>
        <v>0</v>
      </c>
      <c r="AG99" s="19">
        <f ca="1">SUMPRODUCT(ReactionRateK4!$F121:$V121*OFFSET(ReactionStoich!$E$5:$U$5,AG$2,0))*(TimeStep)*'Composition Moles'!$C111</f>
        <v>-1.0669821407580675E-2</v>
      </c>
      <c r="AH99" s="19">
        <f ca="1">SUMPRODUCT(ReactionRateK4!$F121:$V121*OFFSET(ReactionStoich!$E$5:$U$5,AH$2,0))*(TimeStep)*'Composition Moles'!$C111</f>
        <v>-1.2422062173113702</v>
      </c>
      <c r="AI99" s="19">
        <f ca="1">SUMPRODUCT(ReactionRateK4!$F121:$V121*OFFSET(ReactionStoich!$E$5:$U$5,AI$2,0))*(TimeStep)*'Composition Moles'!$C111</f>
        <v>4.5814090698261136</v>
      </c>
      <c r="AJ99" s="19">
        <f ca="1">SUMPRODUCT(ReactionRateK4!$F121:$V121*OFFSET(ReactionStoich!$E$5:$U$5,AJ$2,0))*(TimeStep)*'Composition Moles'!$C111</f>
        <v>0.88420364523394501</v>
      </c>
      <c r="AK99" s="19">
        <f ca="1">SUMPRODUCT(ReactionRateK4!$F121:$V121*OFFSET(ReactionStoich!$E$5:$U$5,AK$2,0))*(TimeStep)*'Composition Moles'!$C111</f>
        <v>0</v>
      </c>
      <c r="AL99" s="19">
        <f ca="1">SUMPRODUCT(ReactionRateK4!$F121:$V121*OFFSET(ReactionStoich!$E$5:$U$5,AL$2,0))*(TimeStep)*'Composition Moles'!$C111</f>
        <v>0</v>
      </c>
      <c r="AM99" s="19">
        <f ca="1">SUMPRODUCT(ReactionRateK4!$F121:$V121*OFFSET(ReactionStoich!$E$5:$U$5,AM$2,0))*(TimeStep)*'Composition Moles'!$C111</f>
        <v>0</v>
      </c>
      <c r="AN99" s="19">
        <f ca="1">SUMPRODUCT(ReactionRateK4!$F121:$V121*OFFSET(ReactionStoich!$E$5:$U$5,AN$2,0))*(TimeStep)*'Composition Moles'!$C111</f>
        <v>0</v>
      </c>
      <c r="AO99" s="19">
        <f ca="1">SUMPRODUCT(ReactionRateK4!$F121:$V121*OFFSET(ReactionStoich!$E$5:$U$5,AO$2,0))*(TimeStep)*'Composition Moles'!$C111</f>
        <v>-1.5269905008960562E-4</v>
      </c>
      <c r="AP99" s="19">
        <f ca="1">SUMPRODUCT(ReactionRateK4!$F121:$V121*OFFSET(ReactionStoich!$E$5:$U$5,AP$2,0))*(TimeStep)*'Composition Moles'!$C111</f>
        <v>-2.5857431993084153E-2</v>
      </c>
      <c r="AQ99" s="19">
        <f ca="1">SUMPRODUCT(ReactionRateK4!$F121:$V121*OFFSET(ReactionStoich!$E$5:$U$5,AQ$2,0))*(TimeStep)*'Composition Moles'!$C111</f>
        <v>0</v>
      </c>
      <c r="AR99" s="19">
        <f ca="1">SUMPRODUCT(ReactionRateK4!$F121:$V121*OFFSET(ReactionStoich!$E$5:$U$5,AR$2,0))*(TimeStep)*'Composition Moles'!$C111</f>
        <v>0</v>
      </c>
      <c r="AS99" s="19">
        <f ca="1">SUMPRODUCT(ReactionRateK4!$F121:$V121*OFFSET(ReactionStoich!$E$5:$U$5,AS$2,0))*(TimeStep)*'Composition Moles'!$C111</f>
        <v>-0.34274892160423381</v>
      </c>
      <c r="AT99" s="19">
        <f ca="1">SUMPRODUCT(ReactionRateK4!$F121:$V121*OFFSET(ReactionStoich!$E$5:$U$5,AT$2,0))*(TimeStep)*'Composition Moles'!$C111</f>
        <v>-0.34274892160423381</v>
      </c>
      <c r="AU99" s="19">
        <f ca="1">SUMPRODUCT(ReactionRateK4!$F121:$V121*OFFSET(ReactionStoich!$E$5:$U$5,AU$2,0))*(TimeStep)*'Composition Moles'!$C111</f>
        <v>-0.34274892160423381</v>
      </c>
      <c r="AV99" s="19">
        <f ca="1">SUMPRODUCT(ReactionRateK4!$F121:$V121*OFFSET(ReactionStoich!$E$5:$U$5,AV$2,0))*(TimeStep)*'Composition Moles'!$C111</f>
        <v>0</v>
      </c>
      <c r="AW99" s="19">
        <f ca="1">SUMPRODUCT(ReactionRateK4!$F121:$V121*OFFSET(ReactionStoich!$E$5:$U$5,AW$2,0))*(TimeStep)*'Composition Moles'!$C111</f>
        <v>0</v>
      </c>
      <c r="AX99" s="19">
        <f ca="1">SUMPRODUCT(ReactionRateK4!$F121:$V121*OFFSET(ReactionStoich!$E$5:$U$5,AX$2,0))*(TimeStep)*'Composition Moles'!$C111</f>
        <v>0</v>
      </c>
      <c r="AY99" s="19">
        <f ca="1">SUMPRODUCT(ReactionRateK4!$F121:$V121*OFFSET(ReactionStoich!$E$5:$U$5,AY$2,0))*(TimeStep)*'Composition Moles'!$C111</f>
        <v>0</v>
      </c>
      <c r="AZ99" s="19">
        <f ca="1">SUMPRODUCT(ReactionRateK4!$F121:$V121*OFFSET(ReactionStoich!$E$5:$U$5,AZ$2,0))*(TimeStep)*'Composition Moles'!$C111</f>
        <v>0</v>
      </c>
      <c r="BA99" s="19">
        <f ca="1">SUMPRODUCT(ReactionRateK4!$F121:$V121*OFFSET(ReactionStoich!$E$5:$U$5,BA$2,0))*(TimeStep)*'Composition Moles'!$C111</f>
        <v>0</v>
      </c>
      <c r="BB99" s="19">
        <f ca="1">SUMPRODUCT(ReactionRateK4!$F121:$V121*OFFSET(ReactionStoich!$E$5:$U$5,BB$2,0))*(TimeStep)*'Composition Moles'!$C111</f>
        <v>0</v>
      </c>
      <c r="BC99" s="19">
        <f ca="1">SUMPRODUCT(ReactionRateK4!$F121:$V121*OFFSET(ReactionStoich!$E$5:$U$5,BC$2,0))*(TimeStep)*'Composition Moles'!$C111</f>
        <v>0</v>
      </c>
      <c r="BD99" s="19">
        <f ca="1">SUMPRODUCT(ReactionRateK4!$F121:$V121*OFFSET(ReactionStoich!$E$5:$U$5,BD$2,0))*(TimeStep)*'Composition Moles'!$C111</f>
        <v>0</v>
      </c>
      <c r="BE99" s="19">
        <f ca="1">SUMPRODUCT(ReactionRateK4!$F121:$V121*OFFSET(ReactionStoich!$E$5:$U$5,BE$2,0))*(TimeStep)*'Composition Moles'!$C111</f>
        <v>0</v>
      </c>
      <c r="BF99" s="19">
        <f ca="1">SUMPRODUCT(ReactionRateK4!$F121:$V121*OFFSET(ReactionStoich!$E$5:$U$5,BF$2,0))*(TimeStep)*'Composition Moles'!$C111</f>
        <v>0</v>
      </c>
      <c r="BG99" s="19">
        <f ca="1">SUMPRODUCT(ReactionRateK4!$F121:$V121*OFFSET(ReactionStoich!$E$5:$U$5,BG$2,0))*(TimeStep)*'Composition Moles'!$C111</f>
        <v>0</v>
      </c>
      <c r="BH99" s="19">
        <f ca="1">SUMPRODUCT(ReactionRateK4!$F121:$V121*OFFSET(ReactionStoich!$E$5:$U$5,BH$2,0))*(TimeStep)*'Composition Moles'!$C111</f>
        <v>0</v>
      </c>
      <c r="BI99" s="19">
        <f ca="1">SUMPRODUCT(ReactionRateK4!$F121:$V121*OFFSET(ReactionStoich!$E$5:$U$5,BI$2,0))*(TimeStep)*'Composition Moles'!$C111</f>
        <v>0</v>
      </c>
      <c r="BJ99" s="19">
        <f ca="1">SUMPRODUCT(ReactionRateK4!$F121:$V121*OFFSET(ReactionStoich!$E$5:$U$5,BJ$2,0))*(TimeStep)*'Composition Moles'!$C111</f>
        <v>0</v>
      </c>
      <c r="BK99" s="19">
        <f ca="1">SUMPRODUCT(ReactionRateK4!$F121:$V121*OFFSET(ReactionStoich!$E$5:$U$5,BK$2,0))*(TimeStep)*'Composition Moles'!$C111</f>
        <v>0</v>
      </c>
      <c r="BL99" s="19">
        <f ca="1">SUMPRODUCT(ReactionRateK4!$F121:$V121*OFFSET(ReactionStoich!$E$5:$U$5,BL$2,0))*(TimeStep)*'Composition Moles'!$C111</f>
        <v>0</v>
      </c>
      <c r="BM99" s="19">
        <f ca="1">SUMPRODUCT(ReactionRateK4!$F121:$V121*OFFSET(ReactionStoich!$E$5:$U$5,BM$2,0))*(TimeStep)*'Composition Moles'!$C111</f>
        <v>0</v>
      </c>
      <c r="BN99" s="19">
        <f ca="1">SUMPRODUCT(ReactionRateK4!$F121:$V121*OFFSET(ReactionStoich!$E$5:$U$5,BN$2,0))*(TimeStep)*'Composition Moles'!$C111</f>
        <v>0</v>
      </c>
      <c r="BO99" s="19">
        <f ca="1">SUMPRODUCT(ReactionRateK4!$F121:$V121*OFFSET(ReactionStoich!$E$5:$U$5,BO$2,0))*(TimeStep)*'Composition Moles'!$C111</f>
        <v>0</v>
      </c>
      <c r="BP99" s="19">
        <f ca="1">SUMPRODUCT(ReactionRateK4!$F121:$V121*OFFSET(ReactionStoich!$E$5:$U$5,BP$2,0))*(TimeStep)*'Composition Moles'!$C111</f>
        <v>0</v>
      </c>
      <c r="BQ99" s="19">
        <f ca="1">SUMPRODUCT(ReactionRateK4!$F121:$V121*OFFSET(ReactionStoich!$E$5:$U$5,BQ$2,0))*(TimeStep)*'Composition Moles'!$C111</f>
        <v>0</v>
      </c>
      <c r="BR99" s="19">
        <f ca="1">SUMPRODUCT(ReactionRateK4!$F121:$V121*OFFSET(ReactionStoich!$E$5:$U$5,BR$2,0))*(TimeStep)*'Composition Moles'!$C111</f>
        <v>0</v>
      </c>
      <c r="BS99" s="19">
        <f ca="1">SUMPRODUCT(ReactionRateK4!$F121:$V121*OFFSET(ReactionStoich!$E$5:$U$5,BS$2,0))*(TimeStep)*'Composition Moles'!$C111</f>
        <v>0</v>
      </c>
      <c r="BT99" s="19">
        <f ca="1">SUMPRODUCT(ReactionRateK4!$F121:$V121*OFFSET(ReactionStoich!$E$5:$U$5,BT$2,0))*(TimeStep)*'Composition Moles'!$C111</f>
        <v>0</v>
      </c>
      <c r="BU99" s="19">
        <f ca="1">SUMPRODUCT(ReactionRateK4!$F121:$V121*OFFSET(ReactionStoich!$E$5:$U$5,BU$2,0))*(TimeStep)*'Composition Moles'!$C111</f>
        <v>0</v>
      </c>
      <c r="BV99" s="19">
        <f ca="1">SUMPRODUCT(ReactionRateK4!$F121:$V121*OFFSET(ReactionStoich!$E$5:$U$5,BV$2,0))*(TimeStep)*'Composition Moles'!$C111</f>
        <v>0</v>
      </c>
      <c r="BW99" s="19">
        <f ca="1">SUMPRODUCT(ReactionRateK4!$F121:$V121*OFFSET(ReactionStoich!$E$5:$U$5,BW$2,0))*(TimeStep)*'Composition Moles'!$C111</f>
        <v>0</v>
      </c>
    </row>
    <row r="100" spans="1:75">
      <c r="A100">
        <f>ReactionRateK1!A122</f>
        <v>4.499999999999992</v>
      </c>
      <c r="B100" s="20">
        <f t="shared" ca="1" si="7"/>
        <v>-2304.8551470865891</v>
      </c>
      <c r="C100" s="20">
        <f ca="1">'Composition Moles'!BZ112</f>
        <v>144247.85169207494</v>
      </c>
      <c r="D100" s="26">
        <f t="shared" ca="1" si="8"/>
        <v>1.5978436559365542E-2</v>
      </c>
      <c r="F100" s="19">
        <f ca="1">SUMPRODUCT(ReactionRateK4!$F122:$V122*OFFSET(ReactionStoich!$E$5:$U$5,F$2,0))*(TimeStep)*'Composition Moles'!$C112</f>
        <v>-2.4263710120928979E-2</v>
      </c>
      <c r="G100" s="19">
        <f ca="1">SUMPRODUCT(ReactionRateK4!$F122:$V122*OFFSET(ReactionStoich!$E$5:$U$5,G$2,0))*(TimeStep)*'Composition Moles'!$C112</f>
        <v>0</v>
      </c>
      <c r="H100" s="19">
        <f ca="1">SUMPRODUCT(ReactionRateK4!$F122:$V122*OFFSET(ReactionStoich!$E$5:$U$5,H$2,0))*(TimeStep)*'Composition Moles'!$C112</f>
        <v>2.4126647810029541E-2</v>
      </c>
      <c r="I100" s="19">
        <f ca="1">SUMPRODUCT(ReactionRateK4!$F122:$V122*OFFSET(ReactionStoich!$E$5:$U$5,I$2,0))*(TimeStep)*'Composition Moles'!$C112</f>
        <v>1.370623108994364E-4</v>
      </c>
      <c r="J100" s="19">
        <f ca="1">SUMPRODUCT(ReactionRateK4!$F122:$V122*OFFSET(ReactionStoich!$E$5:$U$5,J$2,0))*(TimeStep)*'Composition Moles'!$C112</f>
        <v>0</v>
      </c>
      <c r="K100" s="19">
        <f ca="1">SUMPRODUCT(ReactionRateK4!$F122:$V122*OFFSET(ReactionStoich!$E$5:$U$5,K$2,0))*(TimeStep)*'Composition Moles'!$C112</f>
        <v>0</v>
      </c>
      <c r="L100" s="19">
        <f ca="1">SUMPRODUCT(ReactionRateK4!$F122:$V122*OFFSET(ReactionStoich!$E$5:$U$5,L$2,0))*(TimeStep)*'Composition Moles'!$C112</f>
        <v>0</v>
      </c>
      <c r="M100" s="19">
        <f ca="1">SUMPRODUCT(ReactionRateK4!$F122:$V122*OFFSET(ReactionStoich!$E$5:$U$5,M$2,0))*(TimeStep)*'Composition Moles'!$C112</f>
        <v>0</v>
      </c>
      <c r="N100" s="19">
        <f ca="1">SUMPRODUCT(ReactionRateK4!$F122:$V122*OFFSET(ReactionStoich!$E$5:$U$5,N$2,0))*(TimeStep)*'Composition Moles'!$C112</f>
        <v>0</v>
      </c>
      <c r="O100" s="19">
        <f ca="1">SUMPRODUCT(ReactionRateK4!$F122:$V122*OFFSET(ReactionStoich!$E$5:$U$5,O$2,0))*(TimeStep)*'Composition Moles'!$C112</f>
        <v>0</v>
      </c>
      <c r="P100" s="19">
        <f ca="1">SUMPRODUCT(ReactionRateK4!$F122:$V122*OFFSET(ReactionStoich!$E$5:$U$5,P$2,0))*(TimeStep)*'Composition Moles'!$C112</f>
        <v>0</v>
      </c>
      <c r="Q100" s="19">
        <f ca="1">SUMPRODUCT(ReactionRateK4!$F122:$V122*OFFSET(ReactionStoich!$E$5:$U$5,Q$2,0))*(TimeStep)*'Composition Moles'!$C112</f>
        <v>0</v>
      </c>
      <c r="R100" s="19">
        <f ca="1">SUMPRODUCT(ReactionRateK4!$F122:$V122*OFFSET(ReactionStoich!$E$5:$U$5,R$2,0))*(TimeStep)*'Composition Moles'!$C112</f>
        <v>0</v>
      </c>
      <c r="S100" s="19">
        <f ca="1">SUMPRODUCT(ReactionRateK4!$F122:$V122*OFFSET(ReactionStoich!$E$5:$U$5,S$2,0))*(TimeStep)*'Composition Moles'!$C112</f>
        <v>2.0987707948889636</v>
      </c>
      <c r="T100" s="19">
        <f ca="1">SUMPRODUCT(ReactionRateK4!$F122:$V122*OFFSET(ReactionStoich!$E$5:$U$5,T$2,0))*(TimeStep)*'Composition Moles'!$C112</f>
        <v>0</v>
      </c>
      <c r="U100" s="19">
        <f ca="1">SUMPRODUCT(ReactionRateK4!$F122:$V122*OFFSET(ReactionStoich!$E$5:$U$5,U$2,0))*(TimeStep)*'Composition Moles'!$C112</f>
        <v>0</v>
      </c>
      <c r="V100" s="19">
        <f ca="1">SUMPRODUCT(ReactionRateK4!$F122:$V122*OFFSET(ReactionStoich!$E$5:$U$5,V$2,0))*(TimeStep)*'Composition Moles'!$C112</f>
        <v>0</v>
      </c>
      <c r="W100" s="19">
        <f ca="1">SUMPRODUCT(ReactionRateK4!$F122:$V122*OFFSET(ReactionStoich!$E$5:$U$5,W$2,0))*(TimeStep)*'Composition Moles'!$C112</f>
        <v>0</v>
      </c>
      <c r="X100" s="19">
        <f ca="1">SUMPRODUCT(ReactionRateK4!$F122:$V122*OFFSET(ReactionStoich!$E$5:$U$5,X$2,0))*(TimeStep)*'Composition Moles'!$C112</f>
        <v>0</v>
      </c>
      <c r="Y100" s="19">
        <f ca="1">SUMPRODUCT(ReactionRateK4!$F122:$V122*OFFSET(ReactionStoich!$E$5:$U$5,Y$2,0))*(TimeStep)*'Composition Moles'!$C112</f>
        <v>-5.1861081553384398</v>
      </c>
      <c r="Z100" s="19">
        <f ca="1">SUMPRODUCT(ReactionRateK4!$F122:$V122*OFFSET(ReactionStoich!$E$5:$U$5,Z$2,0))*(TimeStep)*'Composition Moles'!$C112</f>
        <v>0</v>
      </c>
      <c r="AA100" s="19">
        <f ca="1">SUMPRODUCT(ReactionRateK4!$F122:$V122*OFFSET(ReactionStoich!$E$5:$U$5,AA$2,0))*(TimeStep)*'Composition Moles'!$C112</f>
        <v>0</v>
      </c>
      <c r="AB100" s="19">
        <f ca="1">SUMPRODUCT(ReactionRateK4!$F122:$V122*OFFSET(ReactionStoich!$E$5:$U$5,AB$2,0))*(TimeStep)*'Composition Moles'!$C112</f>
        <v>0</v>
      </c>
      <c r="AC100" s="19">
        <f ca="1">SUMPRODUCT(ReactionRateK4!$F122:$V122*OFFSET(ReactionStoich!$E$5:$U$5,AC$2,0))*(TimeStep)*'Composition Moles'!$C112</f>
        <v>0</v>
      </c>
      <c r="AD100" s="19">
        <f ca="1">SUMPRODUCT(ReactionRateK4!$F122:$V122*OFFSET(ReactionStoich!$E$5:$U$5,AD$2,0))*(TimeStep)*'Composition Moles'!$C112</f>
        <v>0</v>
      </c>
      <c r="AE100" s="19">
        <f ca="1">SUMPRODUCT(ReactionRateK4!$F122:$V122*OFFSET(ReactionStoich!$E$5:$U$5,AE$2,0))*(TimeStep)*'Composition Moles'!$C112</f>
        <v>0</v>
      </c>
      <c r="AF100" s="19">
        <f ca="1">SUMPRODUCT(ReactionRateK4!$F122:$V122*OFFSET(ReactionStoich!$E$5:$U$5,AF$2,0))*(TimeStep)*'Composition Moles'!$C112</f>
        <v>0</v>
      </c>
      <c r="AG100" s="19">
        <f ca="1">SUMPRODUCT(ReactionRateK4!$F122:$V122*OFFSET(ReactionStoich!$E$5:$U$5,AG$2,0))*(TimeStep)*'Composition Moles'!$C112</f>
        <v>-1.0480348123070433E-2</v>
      </c>
      <c r="AH100" s="19">
        <f ca="1">SUMPRODUCT(ReactionRateK4!$F122:$V122*OFFSET(ReactionStoich!$E$5:$U$5,AH$2,0))*(TimeStep)*'Composition Moles'!$C112</f>
        <v>-1.2592480443724308</v>
      </c>
      <c r="AI100" s="19">
        <f ca="1">SUMPRODUCT(ReactionRateK4!$F122:$V122*OFFSET(ReactionStoich!$E$5:$U$5,AI$2,0))*(TimeStep)*'Composition Moles'!$C112</f>
        <v>4.5324497722827246</v>
      </c>
      <c r="AJ100" s="19">
        <f ca="1">SUMPRODUCT(ReactionRateK4!$F122:$V122*OFFSET(ReactionStoich!$E$5:$U$5,AJ$2,0))*(TimeStep)*'Composition Moles'!$C112</f>
        <v>0.86184702877552211</v>
      </c>
      <c r="AK100" s="19">
        <f ca="1">SUMPRODUCT(ReactionRateK4!$F122:$V122*OFFSET(ReactionStoich!$E$5:$U$5,AK$2,0))*(TimeStep)*'Composition Moles'!$C112</f>
        <v>0</v>
      </c>
      <c r="AL100" s="19">
        <f ca="1">SUMPRODUCT(ReactionRateK4!$F122:$V122*OFFSET(ReactionStoich!$E$5:$U$5,AL$2,0))*(TimeStep)*'Composition Moles'!$C112</f>
        <v>0</v>
      </c>
      <c r="AM100" s="19">
        <f ca="1">SUMPRODUCT(ReactionRateK4!$F122:$V122*OFFSET(ReactionStoich!$E$5:$U$5,AM$2,0))*(TimeStep)*'Composition Moles'!$C112</f>
        <v>0</v>
      </c>
      <c r="AN100" s="19">
        <f ca="1">SUMPRODUCT(ReactionRateK4!$F122:$V122*OFFSET(ReactionStoich!$E$5:$U$5,AN$2,0))*(TimeStep)*'Composition Moles'!$C112</f>
        <v>0</v>
      </c>
      <c r="AO100" s="19">
        <f ca="1">SUMPRODUCT(ReactionRateK4!$F122:$V122*OFFSET(ReactionStoich!$E$5:$U$5,AO$2,0))*(TimeStep)*'Composition Moles'!$C112</f>
        <v>-1.370623108994364E-4</v>
      </c>
      <c r="AP100" s="19">
        <f ca="1">SUMPRODUCT(ReactionRateK4!$F122:$V122*OFFSET(ReactionStoich!$E$5:$U$5,AP$2,0))*(TimeStep)*'Composition Moles'!$C112</f>
        <v>-2.4049772616459554E-2</v>
      </c>
      <c r="AQ100" s="19">
        <f ca="1">SUMPRODUCT(ReactionRateK4!$F122:$V122*OFFSET(ReactionStoich!$E$5:$U$5,AQ$2,0))*(TimeStep)*'Composition Moles'!$C112</f>
        <v>0</v>
      </c>
      <c r="AR100" s="19">
        <f ca="1">SUMPRODUCT(ReactionRateK4!$F122:$V122*OFFSET(ReactionStoich!$E$5:$U$5,AR$2,0))*(TimeStep)*'Composition Moles'!$C112</f>
        <v>0</v>
      </c>
      <c r="AS100" s="19">
        <f ca="1">SUMPRODUCT(ReactionRateK4!$F122:$V122*OFFSET(ReactionStoich!$E$5:$U$5,AS$2,0))*(TimeStep)*'Composition Moles'!$C112</f>
        <v>-0.33768140439530353</v>
      </c>
      <c r="AT100" s="19">
        <f ca="1">SUMPRODUCT(ReactionRateK4!$F122:$V122*OFFSET(ReactionStoich!$E$5:$U$5,AT$2,0))*(TimeStep)*'Composition Moles'!$C112</f>
        <v>-0.33768140439530353</v>
      </c>
      <c r="AU100" s="19">
        <f ca="1">SUMPRODUCT(ReactionRateK4!$F122:$V122*OFFSET(ReactionStoich!$E$5:$U$5,AU$2,0))*(TimeStep)*'Composition Moles'!$C112</f>
        <v>-0.33768140439530353</v>
      </c>
      <c r="AV100" s="19">
        <f ca="1">SUMPRODUCT(ReactionRateK4!$F122:$V122*OFFSET(ReactionStoich!$E$5:$U$5,AV$2,0))*(TimeStep)*'Composition Moles'!$C112</f>
        <v>0</v>
      </c>
      <c r="AW100" s="19">
        <f ca="1">SUMPRODUCT(ReactionRateK4!$F122:$V122*OFFSET(ReactionStoich!$E$5:$U$5,AW$2,0))*(TimeStep)*'Composition Moles'!$C112</f>
        <v>0</v>
      </c>
      <c r="AX100" s="19">
        <f ca="1">SUMPRODUCT(ReactionRateK4!$F122:$V122*OFFSET(ReactionStoich!$E$5:$U$5,AX$2,0))*(TimeStep)*'Composition Moles'!$C112</f>
        <v>0</v>
      </c>
      <c r="AY100" s="19">
        <f ca="1">SUMPRODUCT(ReactionRateK4!$F122:$V122*OFFSET(ReactionStoich!$E$5:$U$5,AY$2,0))*(TimeStep)*'Composition Moles'!$C112</f>
        <v>0</v>
      </c>
      <c r="AZ100" s="19">
        <f ca="1">SUMPRODUCT(ReactionRateK4!$F122:$V122*OFFSET(ReactionStoich!$E$5:$U$5,AZ$2,0))*(TimeStep)*'Composition Moles'!$C112</f>
        <v>0</v>
      </c>
      <c r="BA100" s="19">
        <f ca="1">SUMPRODUCT(ReactionRateK4!$F122:$V122*OFFSET(ReactionStoich!$E$5:$U$5,BA$2,0))*(TimeStep)*'Composition Moles'!$C112</f>
        <v>0</v>
      </c>
      <c r="BB100" s="19">
        <f ca="1">SUMPRODUCT(ReactionRateK4!$F122:$V122*OFFSET(ReactionStoich!$E$5:$U$5,BB$2,0))*(TimeStep)*'Composition Moles'!$C112</f>
        <v>0</v>
      </c>
      <c r="BC100" s="19">
        <f ca="1">SUMPRODUCT(ReactionRateK4!$F122:$V122*OFFSET(ReactionStoich!$E$5:$U$5,BC$2,0))*(TimeStep)*'Composition Moles'!$C112</f>
        <v>0</v>
      </c>
      <c r="BD100" s="19">
        <f ca="1">SUMPRODUCT(ReactionRateK4!$F122:$V122*OFFSET(ReactionStoich!$E$5:$U$5,BD$2,0))*(TimeStep)*'Composition Moles'!$C112</f>
        <v>0</v>
      </c>
      <c r="BE100" s="19">
        <f ca="1">SUMPRODUCT(ReactionRateK4!$F122:$V122*OFFSET(ReactionStoich!$E$5:$U$5,BE$2,0))*(TimeStep)*'Composition Moles'!$C112</f>
        <v>0</v>
      </c>
      <c r="BF100" s="19">
        <f ca="1">SUMPRODUCT(ReactionRateK4!$F122:$V122*OFFSET(ReactionStoich!$E$5:$U$5,BF$2,0))*(TimeStep)*'Composition Moles'!$C112</f>
        <v>0</v>
      </c>
      <c r="BG100" s="19">
        <f ca="1">SUMPRODUCT(ReactionRateK4!$F122:$V122*OFFSET(ReactionStoich!$E$5:$U$5,BG$2,0))*(TimeStep)*'Composition Moles'!$C112</f>
        <v>0</v>
      </c>
      <c r="BH100" s="19">
        <f ca="1">SUMPRODUCT(ReactionRateK4!$F122:$V122*OFFSET(ReactionStoich!$E$5:$U$5,BH$2,0))*(TimeStep)*'Composition Moles'!$C112</f>
        <v>0</v>
      </c>
      <c r="BI100" s="19">
        <f ca="1">SUMPRODUCT(ReactionRateK4!$F122:$V122*OFFSET(ReactionStoich!$E$5:$U$5,BI$2,0))*(TimeStep)*'Composition Moles'!$C112</f>
        <v>0</v>
      </c>
      <c r="BJ100" s="19">
        <f ca="1">SUMPRODUCT(ReactionRateK4!$F122:$V122*OFFSET(ReactionStoich!$E$5:$U$5,BJ$2,0))*(TimeStep)*'Composition Moles'!$C112</f>
        <v>0</v>
      </c>
      <c r="BK100" s="19">
        <f ca="1">SUMPRODUCT(ReactionRateK4!$F122:$V122*OFFSET(ReactionStoich!$E$5:$U$5,BK$2,0))*(TimeStep)*'Composition Moles'!$C112</f>
        <v>0</v>
      </c>
      <c r="BL100" s="19">
        <f ca="1">SUMPRODUCT(ReactionRateK4!$F122:$V122*OFFSET(ReactionStoich!$E$5:$U$5,BL$2,0))*(TimeStep)*'Composition Moles'!$C112</f>
        <v>0</v>
      </c>
      <c r="BM100" s="19">
        <f ca="1">SUMPRODUCT(ReactionRateK4!$F122:$V122*OFFSET(ReactionStoich!$E$5:$U$5,BM$2,0))*(TimeStep)*'Composition Moles'!$C112</f>
        <v>0</v>
      </c>
      <c r="BN100" s="19">
        <f ca="1">SUMPRODUCT(ReactionRateK4!$F122:$V122*OFFSET(ReactionStoich!$E$5:$U$5,BN$2,0))*(TimeStep)*'Composition Moles'!$C112</f>
        <v>0</v>
      </c>
      <c r="BO100" s="19">
        <f ca="1">SUMPRODUCT(ReactionRateK4!$F122:$V122*OFFSET(ReactionStoich!$E$5:$U$5,BO$2,0))*(TimeStep)*'Composition Moles'!$C112</f>
        <v>0</v>
      </c>
      <c r="BP100" s="19">
        <f ca="1">SUMPRODUCT(ReactionRateK4!$F122:$V122*OFFSET(ReactionStoich!$E$5:$U$5,BP$2,0))*(TimeStep)*'Composition Moles'!$C112</f>
        <v>0</v>
      </c>
      <c r="BQ100" s="19">
        <f ca="1">SUMPRODUCT(ReactionRateK4!$F122:$V122*OFFSET(ReactionStoich!$E$5:$U$5,BQ$2,0))*(TimeStep)*'Composition Moles'!$C112</f>
        <v>0</v>
      </c>
      <c r="BR100" s="19">
        <f ca="1">SUMPRODUCT(ReactionRateK4!$F122:$V122*OFFSET(ReactionStoich!$E$5:$U$5,BR$2,0))*(TimeStep)*'Composition Moles'!$C112</f>
        <v>0</v>
      </c>
      <c r="BS100" s="19">
        <f ca="1">SUMPRODUCT(ReactionRateK4!$F122:$V122*OFFSET(ReactionStoich!$E$5:$U$5,BS$2,0))*(TimeStep)*'Composition Moles'!$C112</f>
        <v>0</v>
      </c>
      <c r="BT100" s="19">
        <f ca="1">SUMPRODUCT(ReactionRateK4!$F122:$V122*OFFSET(ReactionStoich!$E$5:$U$5,BT$2,0))*(TimeStep)*'Composition Moles'!$C112</f>
        <v>0</v>
      </c>
      <c r="BU100" s="19">
        <f ca="1">SUMPRODUCT(ReactionRateK4!$F122:$V122*OFFSET(ReactionStoich!$E$5:$U$5,BU$2,0))*(TimeStep)*'Composition Moles'!$C112</f>
        <v>0</v>
      </c>
      <c r="BV100" s="19">
        <f ca="1">SUMPRODUCT(ReactionRateK4!$F122:$V122*OFFSET(ReactionStoich!$E$5:$U$5,BV$2,0))*(TimeStep)*'Composition Moles'!$C112</f>
        <v>0</v>
      </c>
      <c r="BW100" s="19">
        <f ca="1">SUMPRODUCT(ReactionRateK4!$F122:$V122*OFFSET(ReactionStoich!$E$5:$U$5,BW$2,0))*(TimeStep)*'Composition Moles'!$C112</f>
        <v>0</v>
      </c>
    </row>
    <row r="101" spans="1:75">
      <c r="A101">
        <f>ReactionRateK1!A123</f>
        <v>4.5499999999999918</v>
      </c>
      <c r="B101" s="20">
        <f t="shared" ca="1" si="7"/>
        <v>-2272.5266003780416</v>
      </c>
      <c r="C101" s="20">
        <f ca="1">'Composition Moles'!BZ113</f>
        <v>144245.42575511383</v>
      </c>
      <c r="D101" s="26">
        <f t="shared" ca="1" si="8"/>
        <v>1.5754583471063555E-2</v>
      </c>
      <c r="F101" s="19">
        <f ca="1">SUMPRODUCT(ReactionRateK4!$F123:$V123*OFFSET(ReactionStoich!$E$5:$U$5,F$2,0))*(TimeStep)*'Composition Moles'!$C113</f>
        <v>-2.2612745660273686E-2</v>
      </c>
      <c r="G101" s="19">
        <f ca="1">SUMPRODUCT(ReactionRateK4!$F123:$V123*OFFSET(ReactionStoich!$E$5:$U$5,G$2,0))*(TimeStep)*'Composition Moles'!$C113</f>
        <v>0</v>
      </c>
      <c r="H101" s="19">
        <f ca="1">SUMPRODUCT(ReactionRateK4!$F123:$V123*OFFSET(ReactionStoich!$E$5:$U$5,H$2,0))*(TimeStep)*'Composition Moles'!$C113</f>
        <v>2.2489716569194348E-2</v>
      </c>
      <c r="I101" s="19">
        <f ca="1">SUMPRODUCT(ReactionRateK4!$F123:$V123*OFFSET(ReactionStoich!$E$5:$U$5,I$2,0))*(TimeStep)*'Composition Moles'!$C113</f>
        <v>1.2302909107933733E-4</v>
      </c>
      <c r="J101" s="19">
        <f ca="1">SUMPRODUCT(ReactionRateK4!$F123:$V123*OFFSET(ReactionStoich!$E$5:$U$5,J$2,0))*(TimeStep)*'Composition Moles'!$C113</f>
        <v>0</v>
      </c>
      <c r="K101" s="19">
        <f ca="1">SUMPRODUCT(ReactionRateK4!$F123:$V123*OFFSET(ReactionStoich!$E$5:$U$5,K$2,0))*(TimeStep)*'Composition Moles'!$C113</f>
        <v>0</v>
      </c>
      <c r="L101" s="19">
        <f ca="1">SUMPRODUCT(ReactionRateK4!$F123:$V123*OFFSET(ReactionStoich!$E$5:$U$5,L$2,0))*(TimeStep)*'Composition Moles'!$C113</f>
        <v>0</v>
      </c>
      <c r="M101" s="19">
        <f ca="1">SUMPRODUCT(ReactionRateK4!$F123:$V123*OFFSET(ReactionStoich!$E$5:$U$5,M$2,0))*(TimeStep)*'Composition Moles'!$C113</f>
        <v>0</v>
      </c>
      <c r="N101" s="19">
        <f ca="1">SUMPRODUCT(ReactionRateK4!$F123:$V123*OFFSET(ReactionStoich!$E$5:$U$5,N$2,0))*(TimeStep)*'Composition Moles'!$C113</f>
        <v>0</v>
      </c>
      <c r="O101" s="19">
        <f ca="1">SUMPRODUCT(ReactionRateK4!$F123:$V123*OFFSET(ReactionStoich!$E$5:$U$5,O$2,0))*(TimeStep)*'Composition Moles'!$C113</f>
        <v>0</v>
      </c>
      <c r="P101" s="19">
        <f ca="1">SUMPRODUCT(ReactionRateK4!$F123:$V123*OFFSET(ReactionStoich!$E$5:$U$5,P$2,0))*(TimeStep)*'Composition Moles'!$C113</f>
        <v>0</v>
      </c>
      <c r="Q101" s="19">
        <f ca="1">SUMPRODUCT(ReactionRateK4!$F123:$V123*OFFSET(ReactionStoich!$E$5:$U$5,Q$2,0))*(TimeStep)*'Composition Moles'!$C113</f>
        <v>0</v>
      </c>
      <c r="R101" s="19">
        <f ca="1">SUMPRODUCT(ReactionRateK4!$F123:$V123*OFFSET(ReactionStoich!$E$5:$U$5,R$2,0))*(TimeStep)*'Composition Moles'!$C113</f>
        <v>0</v>
      </c>
      <c r="S101" s="19">
        <f ca="1">SUMPRODUCT(ReactionRateK4!$F123:$V123*OFFSET(ReactionStoich!$E$5:$U$5,S$2,0))*(TimeStep)*'Composition Moles'!$C113</f>
        <v>2.0420341156072506</v>
      </c>
      <c r="T101" s="19">
        <f ca="1">SUMPRODUCT(ReactionRateK4!$F123:$V123*OFFSET(ReactionStoich!$E$5:$U$5,T$2,0))*(TimeStep)*'Composition Moles'!$C113</f>
        <v>0</v>
      </c>
      <c r="U101" s="19">
        <f ca="1">SUMPRODUCT(ReactionRateK4!$F123:$V123*OFFSET(ReactionStoich!$E$5:$U$5,U$2,0))*(TimeStep)*'Composition Moles'!$C113</f>
        <v>0</v>
      </c>
      <c r="V101" s="19">
        <f ca="1">SUMPRODUCT(ReactionRateK4!$F123:$V123*OFFSET(ReactionStoich!$E$5:$U$5,V$2,0))*(TimeStep)*'Composition Moles'!$C113</f>
        <v>0</v>
      </c>
      <c r="W101" s="19">
        <f ca="1">SUMPRODUCT(ReactionRateK4!$F123:$V123*OFFSET(ReactionStoich!$E$5:$U$5,W$2,0))*(TimeStep)*'Composition Moles'!$C113</f>
        <v>0</v>
      </c>
      <c r="X101" s="19">
        <f ca="1">SUMPRODUCT(ReactionRateK4!$F123:$V123*OFFSET(ReactionStoich!$E$5:$U$5,X$2,0))*(TimeStep)*'Composition Moles'!$C113</f>
        <v>0</v>
      </c>
      <c r="Y101" s="19">
        <f ca="1">SUMPRODUCT(ReactionRateK4!$F123:$V123*OFFSET(ReactionStoich!$E$5:$U$5,Y$2,0))*(TimeStep)*'Composition Moles'!$C113</f>
        <v>-5.0593855826969234</v>
      </c>
      <c r="Z101" s="19">
        <f ca="1">SUMPRODUCT(ReactionRateK4!$F123:$V123*OFFSET(ReactionStoich!$E$5:$U$5,Z$2,0))*(TimeStep)*'Composition Moles'!$C113</f>
        <v>0</v>
      </c>
      <c r="AA101" s="19">
        <f ca="1">SUMPRODUCT(ReactionRateK4!$F123:$V123*OFFSET(ReactionStoich!$E$5:$U$5,AA$2,0))*(TimeStep)*'Composition Moles'!$C113</f>
        <v>0</v>
      </c>
      <c r="AB101" s="19">
        <f ca="1">SUMPRODUCT(ReactionRateK4!$F123:$V123*OFFSET(ReactionStoich!$E$5:$U$5,AB$2,0))*(TimeStep)*'Composition Moles'!$C113</f>
        <v>0</v>
      </c>
      <c r="AC101" s="19">
        <f ca="1">SUMPRODUCT(ReactionRateK4!$F123:$V123*OFFSET(ReactionStoich!$E$5:$U$5,AC$2,0))*(TimeStep)*'Composition Moles'!$C113</f>
        <v>0</v>
      </c>
      <c r="AD101" s="19">
        <f ca="1">SUMPRODUCT(ReactionRateK4!$F123:$V123*OFFSET(ReactionStoich!$E$5:$U$5,AD$2,0))*(TimeStep)*'Composition Moles'!$C113</f>
        <v>0</v>
      </c>
      <c r="AE101" s="19">
        <f ca="1">SUMPRODUCT(ReactionRateK4!$F123:$V123*OFFSET(ReactionStoich!$E$5:$U$5,AE$2,0))*(TimeStep)*'Composition Moles'!$C113</f>
        <v>0</v>
      </c>
      <c r="AF101" s="19">
        <f ca="1">SUMPRODUCT(ReactionRateK4!$F123:$V123*OFFSET(ReactionStoich!$E$5:$U$5,AF$2,0))*(TimeStep)*'Composition Moles'!$C113</f>
        <v>0</v>
      </c>
      <c r="AG101" s="19">
        <f ca="1">SUMPRODUCT(ReactionRateK4!$F123:$V123*OFFSET(ReactionStoich!$E$5:$U$5,AG$2,0))*(TimeStep)*'Composition Moles'!$C113</f>
        <v>-1.030761956038787E-2</v>
      </c>
      <c r="AH101" s="19">
        <f ca="1">SUMPRODUCT(ReactionRateK4!$F123:$V123*OFFSET(ReactionStoich!$E$5:$U$5,AH$2,0))*(TimeStep)*'Composition Moles'!$C113</f>
        <v>-1.2751174911651089</v>
      </c>
      <c r="AI101" s="19">
        <f ca="1">SUMPRODUCT(ReactionRateK4!$F123:$V123*OFFSET(ReactionStoich!$E$5:$U$5,AI$2,0))*(TimeStep)*'Composition Moles'!$C113</f>
        <v>4.483564822661581</v>
      </c>
      <c r="AJ101" s="19">
        <f ca="1">SUMPRODUCT(ReactionRateK4!$F123:$V123*OFFSET(ReactionStoich!$E$5:$U$5,AJ$2,0))*(TimeStep)*'Composition Moles'!$C113</f>
        <v>0.83987762704763891</v>
      </c>
      <c r="AK101" s="19">
        <f ca="1">SUMPRODUCT(ReactionRateK4!$F123:$V123*OFFSET(ReactionStoich!$E$5:$U$5,AK$2,0))*(TimeStep)*'Composition Moles'!$C113</f>
        <v>0</v>
      </c>
      <c r="AL101" s="19">
        <f ca="1">SUMPRODUCT(ReactionRateK4!$F123:$V123*OFFSET(ReactionStoich!$E$5:$U$5,AL$2,0))*(TimeStep)*'Composition Moles'!$C113</f>
        <v>0</v>
      </c>
      <c r="AM101" s="19">
        <f ca="1">SUMPRODUCT(ReactionRateK4!$F123:$V123*OFFSET(ReactionStoich!$E$5:$U$5,AM$2,0))*(TimeStep)*'Composition Moles'!$C113</f>
        <v>0</v>
      </c>
      <c r="AN101" s="19">
        <f ca="1">SUMPRODUCT(ReactionRateK4!$F123:$V123*OFFSET(ReactionStoich!$E$5:$U$5,AN$2,0))*(TimeStep)*'Composition Moles'!$C113</f>
        <v>0</v>
      </c>
      <c r="AO101" s="19">
        <f ca="1">SUMPRODUCT(ReactionRateK4!$F123:$V123*OFFSET(ReactionStoich!$E$5:$U$5,AO$2,0))*(TimeStep)*'Composition Moles'!$C113</f>
        <v>-1.2302909107933733E-4</v>
      </c>
      <c r="AP101" s="19">
        <f ca="1">SUMPRODUCT(ReactionRateK4!$F123:$V123*OFFSET(ReactionStoich!$E$5:$U$5,AP$2,0))*(TimeStep)*'Composition Moles'!$C113</f>
        <v>-2.2368519062674282E-2</v>
      </c>
      <c r="AQ101" s="19">
        <f ca="1">SUMPRODUCT(ReactionRateK4!$F123:$V123*OFFSET(ReactionStoich!$E$5:$U$5,AQ$2,0))*(TimeStep)*'Composition Moles'!$C113</f>
        <v>0</v>
      </c>
      <c r="AR101" s="19">
        <f ca="1">SUMPRODUCT(ReactionRateK4!$F123:$V123*OFFSET(ReactionStoich!$E$5:$U$5,AR$2,0))*(TimeStep)*'Composition Moles'!$C113</f>
        <v>0</v>
      </c>
      <c r="AS101" s="19">
        <f ca="1">SUMPRODUCT(ReactionRateK4!$F123:$V123*OFFSET(ReactionStoich!$E$5:$U$5,AS$2,0))*(TimeStep)*'Composition Moles'!$C113</f>
        <v>-0.33272477458009886</v>
      </c>
      <c r="AT101" s="19">
        <f ca="1">SUMPRODUCT(ReactionRateK4!$F123:$V123*OFFSET(ReactionStoich!$E$5:$U$5,AT$2,0))*(TimeStep)*'Composition Moles'!$C113</f>
        <v>-0.33272477458009886</v>
      </c>
      <c r="AU101" s="19">
        <f ca="1">SUMPRODUCT(ReactionRateK4!$F123:$V123*OFFSET(ReactionStoich!$E$5:$U$5,AU$2,0))*(TimeStep)*'Composition Moles'!$C113</f>
        <v>-0.33272477458009886</v>
      </c>
      <c r="AV101" s="19">
        <f ca="1">SUMPRODUCT(ReactionRateK4!$F123:$V123*OFFSET(ReactionStoich!$E$5:$U$5,AV$2,0))*(TimeStep)*'Composition Moles'!$C113</f>
        <v>0</v>
      </c>
      <c r="AW101" s="19">
        <f ca="1">SUMPRODUCT(ReactionRateK4!$F123:$V123*OFFSET(ReactionStoich!$E$5:$U$5,AW$2,0))*(TimeStep)*'Composition Moles'!$C113</f>
        <v>0</v>
      </c>
      <c r="AX101" s="19">
        <f ca="1">SUMPRODUCT(ReactionRateK4!$F123:$V123*OFFSET(ReactionStoich!$E$5:$U$5,AX$2,0))*(TimeStep)*'Composition Moles'!$C113</f>
        <v>0</v>
      </c>
      <c r="AY101" s="19">
        <f ca="1">SUMPRODUCT(ReactionRateK4!$F123:$V123*OFFSET(ReactionStoich!$E$5:$U$5,AY$2,0))*(TimeStep)*'Composition Moles'!$C113</f>
        <v>0</v>
      </c>
      <c r="AZ101" s="19">
        <f ca="1">SUMPRODUCT(ReactionRateK4!$F123:$V123*OFFSET(ReactionStoich!$E$5:$U$5,AZ$2,0))*(TimeStep)*'Composition Moles'!$C113</f>
        <v>0</v>
      </c>
      <c r="BA101" s="19">
        <f ca="1">SUMPRODUCT(ReactionRateK4!$F123:$V123*OFFSET(ReactionStoich!$E$5:$U$5,BA$2,0))*(TimeStep)*'Composition Moles'!$C113</f>
        <v>0</v>
      </c>
      <c r="BB101" s="19">
        <f ca="1">SUMPRODUCT(ReactionRateK4!$F123:$V123*OFFSET(ReactionStoich!$E$5:$U$5,BB$2,0))*(TimeStep)*'Composition Moles'!$C113</f>
        <v>0</v>
      </c>
      <c r="BC101" s="19">
        <f ca="1">SUMPRODUCT(ReactionRateK4!$F123:$V123*OFFSET(ReactionStoich!$E$5:$U$5,BC$2,0))*(TimeStep)*'Composition Moles'!$C113</f>
        <v>0</v>
      </c>
      <c r="BD101" s="19">
        <f ca="1">SUMPRODUCT(ReactionRateK4!$F123:$V123*OFFSET(ReactionStoich!$E$5:$U$5,BD$2,0))*(TimeStep)*'Composition Moles'!$C113</f>
        <v>0</v>
      </c>
      <c r="BE101" s="19">
        <f ca="1">SUMPRODUCT(ReactionRateK4!$F123:$V123*OFFSET(ReactionStoich!$E$5:$U$5,BE$2,0))*(TimeStep)*'Composition Moles'!$C113</f>
        <v>0</v>
      </c>
      <c r="BF101" s="19">
        <f ca="1">SUMPRODUCT(ReactionRateK4!$F123:$V123*OFFSET(ReactionStoich!$E$5:$U$5,BF$2,0))*(TimeStep)*'Composition Moles'!$C113</f>
        <v>0</v>
      </c>
      <c r="BG101" s="19">
        <f ca="1">SUMPRODUCT(ReactionRateK4!$F123:$V123*OFFSET(ReactionStoich!$E$5:$U$5,BG$2,0))*(TimeStep)*'Composition Moles'!$C113</f>
        <v>0</v>
      </c>
      <c r="BH101" s="19">
        <f ca="1">SUMPRODUCT(ReactionRateK4!$F123:$V123*OFFSET(ReactionStoich!$E$5:$U$5,BH$2,0))*(TimeStep)*'Composition Moles'!$C113</f>
        <v>0</v>
      </c>
      <c r="BI101" s="19">
        <f ca="1">SUMPRODUCT(ReactionRateK4!$F123:$V123*OFFSET(ReactionStoich!$E$5:$U$5,BI$2,0))*(TimeStep)*'Composition Moles'!$C113</f>
        <v>0</v>
      </c>
      <c r="BJ101" s="19">
        <f ca="1">SUMPRODUCT(ReactionRateK4!$F123:$V123*OFFSET(ReactionStoich!$E$5:$U$5,BJ$2,0))*(TimeStep)*'Composition Moles'!$C113</f>
        <v>0</v>
      </c>
      <c r="BK101" s="19">
        <f ca="1">SUMPRODUCT(ReactionRateK4!$F123:$V123*OFFSET(ReactionStoich!$E$5:$U$5,BK$2,0))*(TimeStep)*'Composition Moles'!$C113</f>
        <v>0</v>
      </c>
      <c r="BL101" s="19">
        <f ca="1">SUMPRODUCT(ReactionRateK4!$F123:$V123*OFFSET(ReactionStoich!$E$5:$U$5,BL$2,0))*(TimeStep)*'Composition Moles'!$C113</f>
        <v>0</v>
      </c>
      <c r="BM101" s="19">
        <f ca="1">SUMPRODUCT(ReactionRateK4!$F123:$V123*OFFSET(ReactionStoich!$E$5:$U$5,BM$2,0))*(TimeStep)*'Composition Moles'!$C113</f>
        <v>0</v>
      </c>
      <c r="BN101" s="19">
        <f ca="1">SUMPRODUCT(ReactionRateK4!$F123:$V123*OFFSET(ReactionStoich!$E$5:$U$5,BN$2,0))*(TimeStep)*'Composition Moles'!$C113</f>
        <v>0</v>
      </c>
      <c r="BO101" s="19">
        <f ca="1">SUMPRODUCT(ReactionRateK4!$F123:$V123*OFFSET(ReactionStoich!$E$5:$U$5,BO$2,0))*(TimeStep)*'Composition Moles'!$C113</f>
        <v>0</v>
      </c>
      <c r="BP101" s="19">
        <f ca="1">SUMPRODUCT(ReactionRateK4!$F123:$V123*OFFSET(ReactionStoich!$E$5:$U$5,BP$2,0))*(TimeStep)*'Composition Moles'!$C113</f>
        <v>0</v>
      </c>
      <c r="BQ101" s="19">
        <f ca="1">SUMPRODUCT(ReactionRateK4!$F123:$V123*OFFSET(ReactionStoich!$E$5:$U$5,BQ$2,0))*(TimeStep)*'Composition Moles'!$C113</f>
        <v>0</v>
      </c>
      <c r="BR101" s="19">
        <f ca="1">SUMPRODUCT(ReactionRateK4!$F123:$V123*OFFSET(ReactionStoich!$E$5:$U$5,BR$2,0))*(TimeStep)*'Composition Moles'!$C113</f>
        <v>0</v>
      </c>
      <c r="BS101" s="19">
        <f ca="1">SUMPRODUCT(ReactionRateK4!$F123:$V123*OFFSET(ReactionStoich!$E$5:$U$5,BS$2,0))*(TimeStep)*'Composition Moles'!$C113</f>
        <v>0</v>
      </c>
      <c r="BT101" s="19">
        <f ca="1">SUMPRODUCT(ReactionRateK4!$F123:$V123*OFFSET(ReactionStoich!$E$5:$U$5,BT$2,0))*(TimeStep)*'Composition Moles'!$C113</f>
        <v>0</v>
      </c>
      <c r="BU101" s="19">
        <f ca="1">SUMPRODUCT(ReactionRateK4!$F123:$V123*OFFSET(ReactionStoich!$E$5:$U$5,BU$2,0))*(TimeStep)*'Composition Moles'!$C113</f>
        <v>0</v>
      </c>
      <c r="BV101" s="19">
        <f ca="1">SUMPRODUCT(ReactionRateK4!$F123:$V123*OFFSET(ReactionStoich!$E$5:$U$5,BV$2,0))*(TimeStep)*'Composition Moles'!$C113</f>
        <v>0</v>
      </c>
      <c r="BW101" s="19">
        <f ca="1">SUMPRODUCT(ReactionRateK4!$F123:$V123*OFFSET(ReactionStoich!$E$5:$U$5,BW$2,0))*(TimeStep)*'Composition Moles'!$C113</f>
        <v>0</v>
      </c>
    </row>
    <row r="102" spans="1:75">
      <c r="A102">
        <f>ReactionRateK1!A124</f>
        <v>4.5999999999999917</v>
      </c>
      <c r="B102" s="20">
        <f t="shared" ca="1" si="7"/>
        <v>-2241.7879169067305</v>
      </c>
      <c r="C102" s="20">
        <f ca="1">'Composition Moles'!BZ114</f>
        <v>144242.7665645431</v>
      </c>
      <c r="D102" s="26">
        <f t="shared" ca="1" si="8"/>
        <v>1.5541770102583388E-2</v>
      </c>
      <c r="F102" s="19">
        <f ca="1">SUMPRODUCT(ReactionRateK4!$F124:$V124*OFFSET(ReactionStoich!$E$5:$U$5,F$2,0))*(TimeStep)*'Composition Moles'!$C114</f>
        <v>-2.1077919432951727E-2</v>
      </c>
      <c r="G102" s="19">
        <f ca="1">SUMPRODUCT(ReactionRateK4!$F124:$V124*OFFSET(ReactionStoich!$E$5:$U$5,G$2,0))*(TimeStep)*'Composition Moles'!$C114</f>
        <v>0</v>
      </c>
      <c r="H102" s="19">
        <f ca="1">SUMPRODUCT(ReactionRateK4!$F124:$V124*OFFSET(ReactionStoich!$E$5:$U$5,H$2,0))*(TimeStep)*'Composition Moles'!$C114</f>
        <v>2.0967484698717963E-2</v>
      </c>
      <c r="I102" s="19">
        <f ca="1">SUMPRODUCT(ReactionRateK4!$F124:$V124*OFFSET(ReactionStoich!$E$5:$U$5,I$2,0))*(TimeStep)*'Composition Moles'!$C114</f>
        <v>1.1043473423376354E-4</v>
      </c>
      <c r="J102" s="19">
        <f ca="1">SUMPRODUCT(ReactionRateK4!$F124:$V124*OFFSET(ReactionStoich!$E$5:$U$5,J$2,0))*(TimeStep)*'Composition Moles'!$C114</f>
        <v>0</v>
      </c>
      <c r="K102" s="19">
        <f ca="1">SUMPRODUCT(ReactionRateK4!$F124:$V124*OFFSET(ReactionStoich!$E$5:$U$5,K$2,0))*(TimeStep)*'Composition Moles'!$C114</f>
        <v>0</v>
      </c>
      <c r="L102" s="19">
        <f ca="1">SUMPRODUCT(ReactionRateK4!$F124:$V124*OFFSET(ReactionStoich!$E$5:$U$5,L$2,0))*(TimeStep)*'Composition Moles'!$C114</f>
        <v>0</v>
      </c>
      <c r="M102" s="19">
        <f ca="1">SUMPRODUCT(ReactionRateK4!$F124:$V124*OFFSET(ReactionStoich!$E$5:$U$5,M$2,0))*(TimeStep)*'Composition Moles'!$C114</f>
        <v>0</v>
      </c>
      <c r="N102" s="19">
        <f ca="1">SUMPRODUCT(ReactionRateK4!$F124:$V124*OFFSET(ReactionStoich!$E$5:$U$5,N$2,0))*(TimeStep)*'Composition Moles'!$C114</f>
        <v>0</v>
      </c>
      <c r="O102" s="19">
        <f ca="1">SUMPRODUCT(ReactionRateK4!$F124:$V124*OFFSET(ReactionStoich!$E$5:$U$5,O$2,0))*(TimeStep)*'Composition Moles'!$C114</f>
        <v>0</v>
      </c>
      <c r="P102" s="19">
        <f ca="1">SUMPRODUCT(ReactionRateK4!$F124:$V124*OFFSET(ReactionStoich!$E$5:$U$5,P$2,0))*(TimeStep)*'Composition Moles'!$C114</f>
        <v>0</v>
      </c>
      <c r="Q102" s="19">
        <f ca="1">SUMPRODUCT(ReactionRateK4!$F124:$V124*OFFSET(ReactionStoich!$E$5:$U$5,Q$2,0))*(TimeStep)*'Composition Moles'!$C114</f>
        <v>0</v>
      </c>
      <c r="R102" s="19">
        <f ca="1">SUMPRODUCT(ReactionRateK4!$F124:$V124*OFFSET(ReactionStoich!$E$5:$U$5,R$2,0))*(TimeStep)*'Composition Moles'!$C114</f>
        <v>0</v>
      </c>
      <c r="S102" s="19">
        <f ca="1">SUMPRODUCT(ReactionRateK4!$F124:$V124*OFFSET(ReactionStoich!$E$5:$U$5,S$2,0))*(TimeStep)*'Composition Moles'!$C114</f>
        <v>1.9863657696680306</v>
      </c>
      <c r="T102" s="19">
        <f ca="1">SUMPRODUCT(ReactionRateK4!$F124:$V124*OFFSET(ReactionStoich!$E$5:$U$5,T$2,0))*(TimeStep)*'Composition Moles'!$C114</f>
        <v>0</v>
      </c>
      <c r="U102" s="19">
        <f ca="1">SUMPRODUCT(ReactionRateK4!$F124:$V124*OFFSET(ReactionStoich!$E$5:$U$5,U$2,0))*(TimeStep)*'Composition Moles'!$C114</f>
        <v>0</v>
      </c>
      <c r="V102" s="19">
        <f ca="1">SUMPRODUCT(ReactionRateK4!$F124:$V124*OFFSET(ReactionStoich!$E$5:$U$5,V$2,0))*(TimeStep)*'Composition Moles'!$C114</f>
        <v>0</v>
      </c>
      <c r="W102" s="19">
        <f ca="1">SUMPRODUCT(ReactionRateK4!$F124:$V124*OFFSET(ReactionStoich!$E$5:$U$5,W$2,0))*(TimeStep)*'Composition Moles'!$C114</f>
        <v>0</v>
      </c>
      <c r="X102" s="19">
        <f ca="1">SUMPRODUCT(ReactionRateK4!$F124:$V124*OFFSET(ReactionStoich!$E$5:$U$5,X$2,0))*(TimeStep)*'Composition Moles'!$C114</f>
        <v>0</v>
      </c>
      <c r="Y102" s="19">
        <f ca="1">SUMPRODUCT(ReactionRateK4!$F124:$V124*OFFSET(ReactionStoich!$E$5:$U$5,Y$2,0))*(TimeStep)*'Composition Moles'!$C114</f>
        <v>-4.9350080236435971</v>
      </c>
      <c r="Z102" s="19">
        <f ca="1">SUMPRODUCT(ReactionRateK4!$F124:$V124*OFFSET(ReactionStoich!$E$5:$U$5,Z$2,0))*(TimeStep)*'Composition Moles'!$C114</f>
        <v>0</v>
      </c>
      <c r="AA102" s="19">
        <f ca="1">SUMPRODUCT(ReactionRateK4!$F124:$V124*OFFSET(ReactionStoich!$E$5:$U$5,AA$2,0))*(TimeStep)*'Composition Moles'!$C114</f>
        <v>0</v>
      </c>
      <c r="AB102" s="19">
        <f ca="1">SUMPRODUCT(ReactionRateK4!$F124:$V124*OFFSET(ReactionStoich!$E$5:$U$5,AB$2,0))*(TimeStep)*'Composition Moles'!$C114</f>
        <v>0</v>
      </c>
      <c r="AC102" s="19">
        <f ca="1">SUMPRODUCT(ReactionRateK4!$F124:$V124*OFFSET(ReactionStoich!$E$5:$U$5,AC$2,0))*(TimeStep)*'Composition Moles'!$C114</f>
        <v>0</v>
      </c>
      <c r="AD102" s="19">
        <f ca="1">SUMPRODUCT(ReactionRateK4!$F124:$V124*OFFSET(ReactionStoich!$E$5:$U$5,AD$2,0))*(TimeStep)*'Composition Moles'!$C114</f>
        <v>0</v>
      </c>
      <c r="AE102" s="19">
        <f ca="1">SUMPRODUCT(ReactionRateK4!$F124:$V124*OFFSET(ReactionStoich!$E$5:$U$5,AE$2,0))*(TimeStep)*'Composition Moles'!$C114</f>
        <v>0</v>
      </c>
      <c r="AF102" s="19">
        <f ca="1">SUMPRODUCT(ReactionRateK4!$F124:$V124*OFFSET(ReactionStoich!$E$5:$U$5,AF$2,0))*(TimeStep)*'Composition Moles'!$C114</f>
        <v>0</v>
      </c>
      <c r="AG102" s="19">
        <f ca="1">SUMPRODUCT(ReactionRateK4!$F124:$V124*OFFSET(ReactionStoich!$E$5:$U$5,AG$2,0))*(TimeStep)*'Composition Moles'!$C114</f>
        <v>-1.0026289283432329E-2</v>
      </c>
      <c r="AH102" s="19">
        <f ca="1">SUMPRODUCT(ReactionRateK4!$F124:$V124*OFFSET(ReactionStoich!$E$5:$U$5,AH$2,0))*(TimeStep)*'Composition Moles'!$C114</f>
        <v>-1.2898635461506045</v>
      </c>
      <c r="AI102" s="19">
        <f ca="1">SUMPRODUCT(ReactionRateK4!$F124:$V124*OFFSET(ReactionStoich!$E$5:$U$5,AI$2,0))*(TimeStep)*'Composition Moles'!$C114</f>
        <v>4.4347825397128959</v>
      </c>
      <c r="AJ102" s="19">
        <f ca="1">SUMPRODUCT(ReactionRateK4!$F124:$V124*OFFSET(ReactionStoich!$E$5:$U$5,AJ$2,0))*(TimeStep)*'Composition Moles'!$C114</f>
        <v>0.81829230760438154</v>
      </c>
      <c r="AK102" s="19">
        <f ca="1">SUMPRODUCT(ReactionRateK4!$F124:$V124*OFFSET(ReactionStoich!$E$5:$U$5,AK$2,0))*(TimeStep)*'Composition Moles'!$C114</f>
        <v>0</v>
      </c>
      <c r="AL102" s="19">
        <f ca="1">SUMPRODUCT(ReactionRateK4!$F124:$V124*OFFSET(ReactionStoich!$E$5:$U$5,AL$2,0))*(TimeStep)*'Composition Moles'!$C114</f>
        <v>0</v>
      </c>
      <c r="AM102" s="19">
        <f ca="1">SUMPRODUCT(ReactionRateK4!$F124:$V124*OFFSET(ReactionStoich!$E$5:$U$5,AM$2,0))*(TimeStep)*'Composition Moles'!$C114</f>
        <v>0</v>
      </c>
      <c r="AN102" s="19">
        <f ca="1">SUMPRODUCT(ReactionRateK4!$F124:$V124*OFFSET(ReactionStoich!$E$5:$U$5,AN$2,0))*(TimeStep)*'Composition Moles'!$C114</f>
        <v>0</v>
      </c>
      <c r="AO102" s="19">
        <f ca="1">SUMPRODUCT(ReactionRateK4!$F124:$V124*OFFSET(ReactionStoich!$E$5:$U$5,AO$2,0))*(TimeStep)*'Composition Moles'!$C114</f>
        <v>-1.1043473423376354E-4</v>
      </c>
      <c r="AP102" s="19">
        <f ca="1">SUMPRODUCT(ReactionRateK4!$F124:$V124*OFFSET(ReactionStoich!$E$5:$U$5,AP$2,0))*(TimeStep)*'Composition Moles'!$C114</f>
        <v>-2.0804916707330819E-2</v>
      </c>
      <c r="AQ102" s="19">
        <f ca="1">SUMPRODUCT(ReactionRateK4!$F124:$V124*OFFSET(ReactionStoich!$E$5:$U$5,AQ$2,0))*(TimeStep)*'Composition Moles'!$C114</f>
        <v>0</v>
      </c>
      <c r="AR102" s="19">
        <f ca="1">SUMPRODUCT(ReactionRateK4!$F124:$V124*OFFSET(ReactionStoich!$E$5:$U$5,AR$2,0))*(TimeStep)*'Composition Moles'!$C114</f>
        <v>0</v>
      </c>
      <c r="AS102" s="19">
        <f ca="1">SUMPRODUCT(ReactionRateK4!$F124:$V124*OFFSET(ReactionStoich!$E$5:$U$5,AS$2,0))*(TimeStep)*'Composition Moles'!$C114</f>
        <v>-0.32787580215536966</v>
      </c>
      <c r="AT102" s="19">
        <f ca="1">SUMPRODUCT(ReactionRateK4!$F124:$V124*OFFSET(ReactionStoich!$E$5:$U$5,AT$2,0))*(TimeStep)*'Composition Moles'!$C114</f>
        <v>-0.32787580215536966</v>
      </c>
      <c r="AU102" s="19">
        <f ca="1">SUMPRODUCT(ReactionRateK4!$F124:$V124*OFFSET(ReactionStoich!$E$5:$U$5,AU$2,0))*(TimeStep)*'Composition Moles'!$C114</f>
        <v>-0.32787580215536966</v>
      </c>
      <c r="AV102" s="19">
        <f ca="1">SUMPRODUCT(ReactionRateK4!$F124:$V124*OFFSET(ReactionStoich!$E$5:$U$5,AV$2,0))*(TimeStep)*'Composition Moles'!$C114</f>
        <v>0</v>
      </c>
      <c r="AW102" s="19">
        <f ca="1">SUMPRODUCT(ReactionRateK4!$F124:$V124*OFFSET(ReactionStoich!$E$5:$U$5,AW$2,0))*(TimeStep)*'Composition Moles'!$C114</f>
        <v>0</v>
      </c>
      <c r="AX102" s="19">
        <f ca="1">SUMPRODUCT(ReactionRateK4!$F124:$V124*OFFSET(ReactionStoich!$E$5:$U$5,AX$2,0))*(TimeStep)*'Composition Moles'!$C114</f>
        <v>0</v>
      </c>
      <c r="AY102" s="19">
        <f ca="1">SUMPRODUCT(ReactionRateK4!$F124:$V124*OFFSET(ReactionStoich!$E$5:$U$5,AY$2,0))*(TimeStep)*'Composition Moles'!$C114</f>
        <v>0</v>
      </c>
      <c r="AZ102" s="19">
        <f ca="1">SUMPRODUCT(ReactionRateK4!$F124:$V124*OFFSET(ReactionStoich!$E$5:$U$5,AZ$2,0))*(TimeStep)*'Composition Moles'!$C114</f>
        <v>0</v>
      </c>
      <c r="BA102" s="19">
        <f ca="1">SUMPRODUCT(ReactionRateK4!$F124:$V124*OFFSET(ReactionStoich!$E$5:$U$5,BA$2,0))*(TimeStep)*'Composition Moles'!$C114</f>
        <v>0</v>
      </c>
      <c r="BB102" s="19">
        <f ca="1">SUMPRODUCT(ReactionRateK4!$F124:$V124*OFFSET(ReactionStoich!$E$5:$U$5,BB$2,0))*(TimeStep)*'Composition Moles'!$C114</f>
        <v>0</v>
      </c>
      <c r="BC102" s="19">
        <f ca="1">SUMPRODUCT(ReactionRateK4!$F124:$V124*OFFSET(ReactionStoich!$E$5:$U$5,BC$2,0))*(TimeStep)*'Composition Moles'!$C114</f>
        <v>0</v>
      </c>
      <c r="BD102" s="19">
        <f ca="1">SUMPRODUCT(ReactionRateK4!$F124:$V124*OFFSET(ReactionStoich!$E$5:$U$5,BD$2,0))*(TimeStep)*'Composition Moles'!$C114</f>
        <v>0</v>
      </c>
      <c r="BE102" s="19">
        <f ca="1">SUMPRODUCT(ReactionRateK4!$F124:$V124*OFFSET(ReactionStoich!$E$5:$U$5,BE$2,0))*(TimeStep)*'Composition Moles'!$C114</f>
        <v>0</v>
      </c>
      <c r="BF102" s="19">
        <f ca="1">SUMPRODUCT(ReactionRateK4!$F124:$V124*OFFSET(ReactionStoich!$E$5:$U$5,BF$2,0))*(TimeStep)*'Composition Moles'!$C114</f>
        <v>0</v>
      </c>
      <c r="BG102" s="19">
        <f ca="1">SUMPRODUCT(ReactionRateK4!$F124:$V124*OFFSET(ReactionStoich!$E$5:$U$5,BG$2,0))*(TimeStep)*'Composition Moles'!$C114</f>
        <v>0</v>
      </c>
      <c r="BH102" s="19">
        <f ca="1">SUMPRODUCT(ReactionRateK4!$F124:$V124*OFFSET(ReactionStoich!$E$5:$U$5,BH$2,0))*(TimeStep)*'Composition Moles'!$C114</f>
        <v>0</v>
      </c>
      <c r="BI102" s="19">
        <f ca="1">SUMPRODUCT(ReactionRateK4!$F124:$V124*OFFSET(ReactionStoich!$E$5:$U$5,BI$2,0))*(TimeStep)*'Composition Moles'!$C114</f>
        <v>0</v>
      </c>
      <c r="BJ102" s="19">
        <f ca="1">SUMPRODUCT(ReactionRateK4!$F124:$V124*OFFSET(ReactionStoich!$E$5:$U$5,BJ$2,0))*(TimeStep)*'Composition Moles'!$C114</f>
        <v>0</v>
      </c>
      <c r="BK102" s="19">
        <f ca="1">SUMPRODUCT(ReactionRateK4!$F124:$V124*OFFSET(ReactionStoich!$E$5:$U$5,BK$2,0))*(TimeStep)*'Composition Moles'!$C114</f>
        <v>0</v>
      </c>
      <c r="BL102" s="19">
        <f ca="1">SUMPRODUCT(ReactionRateK4!$F124:$V124*OFFSET(ReactionStoich!$E$5:$U$5,BL$2,0))*(TimeStep)*'Composition Moles'!$C114</f>
        <v>0</v>
      </c>
      <c r="BM102" s="19">
        <f ca="1">SUMPRODUCT(ReactionRateK4!$F124:$V124*OFFSET(ReactionStoich!$E$5:$U$5,BM$2,0))*(TimeStep)*'Composition Moles'!$C114</f>
        <v>0</v>
      </c>
      <c r="BN102" s="19">
        <f ca="1">SUMPRODUCT(ReactionRateK4!$F124:$V124*OFFSET(ReactionStoich!$E$5:$U$5,BN$2,0))*(TimeStep)*'Composition Moles'!$C114</f>
        <v>0</v>
      </c>
      <c r="BO102" s="19">
        <f ca="1">SUMPRODUCT(ReactionRateK4!$F124:$V124*OFFSET(ReactionStoich!$E$5:$U$5,BO$2,0))*(TimeStep)*'Composition Moles'!$C114</f>
        <v>0</v>
      </c>
      <c r="BP102" s="19">
        <f ca="1">SUMPRODUCT(ReactionRateK4!$F124:$V124*OFFSET(ReactionStoich!$E$5:$U$5,BP$2,0))*(TimeStep)*'Composition Moles'!$C114</f>
        <v>0</v>
      </c>
      <c r="BQ102" s="19">
        <f ca="1">SUMPRODUCT(ReactionRateK4!$F124:$V124*OFFSET(ReactionStoich!$E$5:$U$5,BQ$2,0))*(TimeStep)*'Composition Moles'!$C114</f>
        <v>0</v>
      </c>
      <c r="BR102" s="19">
        <f ca="1">SUMPRODUCT(ReactionRateK4!$F124:$V124*OFFSET(ReactionStoich!$E$5:$U$5,BR$2,0))*(TimeStep)*'Composition Moles'!$C114</f>
        <v>0</v>
      </c>
      <c r="BS102" s="19">
        <f ca="1">SUMPRODUCT(ReactionRateK4!$F124:$V124*OFFSET(ReactionStoich!$E$5:$U$5,BS$2,0))*(TimeStep)*'Composition Moles'!$C114</f>
        <v>0</v>
      </c>
      <c r="BT102" s="19">
        <f ca="1">SUMPRODUCT(ReactionRateK4!$F124:$V124*OFFSET(ReactionStoich!$E$5:$U$5,BT$2,0))*(TimeStep)*'Composition Moles'!$C114</f>
        <v>0</v>
      </c>
      <c r="BU102" s="19">
        <f ca="1">SUMPRODUCT(ReactionRateK4!$F124:$V124*OFFSET(ReactionStoich!$E$5:$U$5,BU$2,0))*(TimeStep)*'Composition Moles'!$C114</f>
        <v>0</v>
      </c>
      <c r="BV102" s="19">
        <f ca="1">SUMPRODUCT(ReactionRateK4!$F124:$V124*OFFSET(ReactionStoich!$E$5:$U$5,BV$2,0))*(TimeStep)*'Composition Moles'!$C114</f>
        <v>0</v>
      </c>
      <c r="BW102" s="19">
        <f ca="1">SUMPRODUCT(ReactionRateK4!$F124:$V124*OFFSET(ReactionStoich!$E$5:$U$5,BW$2,0))*(TimeStep)*'Composition Moles'!$C114</f>
        <v>0</v>
      </c>
    </row>
    <row r="103" spans="1:75">
      <c r="A103">
        <f>ReactionRateK1!A125</f>
        <v>4.6499999999999915</v>
      </c>
      <c r="B103" s="20">
        <f t="shared" ca="1" si="7"/>
        <v>-2212.3116339225858</v>
      </c>
      <c r="C103" s="20">
        <f ca="1">'Composition Moles'!BZ115</f>
        <v>144239.87948146433</v>
      </c>
      <c r="D103" s="26">
        <f t="shared" ca="1" si="8"/>
        <v>1.5337725196913248E-2</v>
      </c>
      <c r="F103" s="19">
        <f ca="1">SUMPRODUCT(ReactionRateK4!$F125:$V125*OFFSET(ReactionStoich!$E$5:$U$5,F$2,0))*(TimeStep)*'Composition Moles'!$C115</f>
        <v>-1.9651027488370391E-2</v>
      </c>
      <c r="G103" s="19">
        <f ca="1">SUMPRODUCT(ReactionRateK4!$F125:$V125*OFFSET(ReactionStoich!$E$5:$U$5,G$2,0))*(TimeStep)*'Composition Moles'!$C115</f>
        <v>0</v>
      </c>
      <c r="H103" s="19">
        <f ca="1">SUMPRODUCT(ReactionRateK4!$F125:$V125*OFFSET(ReactionStoich!$E$5:$U$5,H$2,0))*(TimeStep)*'Composition Moles'!$C115</f>
        <v>1.9551896100835572E-2</v>
      </c>
      <c r="I103" s="19">
        <f ca="1">SUMPRODUCT(ReactionRateK4!$F125:$V125*OFFSET(ReactionStoich!$E$5:$U$5,I$2,0))*(TimeStep)*'Composition Moles'!$C115</f>
        <v>9.9131387534814552E-5</v>
      </c>
      <c r="J103" s="19">
        <f ca="1">SUMPRODUCT(ReactionRateK4!$F125:$V125*OFFSET(ReactionStoich!$E$5:$U$5,J$2,0))*(TimeStep)*'Composition Moles'!$C115</f>
        <v>0</v>
      </c>
      <c r="K103" s="19">
        <f ca="1">SUMPRODUCT(ReactionRateK4!$F125:$V125*OFFSET(ReactionStoich!$E$5:$U$5,K$2,0))*(TimeStep)*'Composition Moles'!$C115</f>
        <v>0</v>
      </c>
      <c r="L103" s="19">
        <f ca="1">SUMPRODUCT(ReactionRateK4!$F125:$V125*OFFSET(ReactionStoich!$E$5:$U$5,L$2,0))*(TimeStep)*'Composition Moles'!$C115</f>
        <v>0</v>
      </c>
      <c r="M103" s="19">
        <f ca="1">SUMPRODUCT(ReactionRateK4!$F125:$V125*OFFSET(ReactionStoich!$E$5:$U$5,M$2,0))*(TimeStep)*'Composition Moles'!$C115</f>
        <v>0</v>
      </c>
      <c r="N103" s="19">
        <f ca="1">SUMPRODUCT(ReactionRateK4!$F125:$V125*OFFSET(ReactionStoich!$E$5:$U$5,N$2,0))*(TimeStep)*'Composition Moles'!$C115</f>
        <v>0</v>
      </c>
      <c r="O103" s="19">
        <f ca="1">SUMPRODUCT(ReactionRateK4!$F125:$V125*OFFSET(ReactionStoich!$E$5:$U$5,O$2,0))*(TimeStep)*'Composition Moles'!$C115</f>
        <v>0</v>
      </c>
      <c r="P103" s="19">
        <f ca="1">SUMPRODUCT(ReactionRateK4!$F125:$V125*OFFSET(ReactionStoich!$E$5:$U$5,P$2,0))*(TimeStep)*'Composition Moles'!$C115</f>
        <v>0</v>
      </c>
      <c r="Q103" s="19">
        <f ca="1">SUMPRODUCT(ReactionRateK4!$F125:$V125*OFFSET(ReactionStoich!$E$5:$U$5,Q$2,0))*(TimeStep)*'Composition Moles'!$C115</f>
        <v>0</v>
      </c>
      <c r="R103" s="19">
        <f ca="1">SUMPRODUCT(ReactionRateK4!$F125:$V125*OFFSET(ReactionStoich!$E$5:$U$5,R$2,0))*(TimeStep)*'Composition Moles'!$C115</f>
        <v>0</v>
      </c>
      <c r="S103" s="19">
        <f ca="1">SUMPRODUCT(ReactionRateK4!$F125:$V125*OFFSET(ReactionStoich!$E$5:$U$5,S$2,0))*(TimeStep)*'Composition Moles'!$C115</f>
        <v>1.9317652830003007</v>
      </c>
      <c r="T103" s="19">
        <f ca="1">SUMPRODUCT(ReactionRateK4!$F125:$V125*OFFSET(ReactionStoich!$E$5:$U$5,T$2,0))*(TimeStep)*'Composition Moles'!$C115</f>
        <v>0</v>
      </c>
      <c r="U103" s="19">
        <f ca="1">SUMPRODUCT(ReactionRateK4!$F125:$V125*OFFSET(ReactionStoich!$E$5:$U$5,U$2,0))*(TimeStep)*'Composition Moles'!$C115</f>
        <v>0</v>
      </c>
      <c r="V103" s="19">
        <f ca="1">SUMPRODUCT(ReactionRateK4!$F125:$V125*OFFSET(ReactionStoich!$E$5:$U$5,V$2,0))*(TimeStep)*'Composition Moles'!$C115</f>
        <v>0</v>
      </c>
      <c r="W103" s="19">
        <f ca="1">SUMPRODUCT(ReactionRateK4!$F125:$V125*OFFSET(ReactionStoich!$E$5:$U$5,W$2,0))*(TimeStep)*'Composition Moles'!$C115</f>
        <v>0</v>
      </c>
      <c r="X103" s="19">
        <f ca="1">SUMPRODUCT(ReactionRateK4!$F125:$V125*OFFSET(ReactionStoich!$E$5:$U$5,X$2,0))*(TimeStep)*'Composition Moles'!$C115</f>
        <v>0</v>
      </c>
      <c r="Y103" s="19">
        <f ca="1">SUMPRODUCT(ReactionRateK4!$F125:$V125*OFFSET(ReactionStoich!$E$5:$U$5,Y$2,0))*(TimeStep)*'Composition Moles'!$C115</f>
        <v>-4.8129732743935385</v>
      </c>
      <c r="Z103" s="19">
        <f ca="1">SUMPRODUCT(ReactionRateK4!$F125:$V125*OFFSET(ReactionStoich!$E$5:$U$5,Z$2,0))*(TimeStep)*'Composition Moles'!$C115</f>
        <v>0</v>
      </c>
      <c r="AA103" s="19">
        <f ca="1">SUMPRODUCT(ReactionRateK4!$F125:$V125*OFFSET(ReactionStoich!$E$5:$U$5,AA$2,0))*(TimeStep)*'Composition Moles'!$C115</f>
        <v>0</v>
      </c>
      <c r="AB103" s="19">
        <f ca="1">SUMPRODUCT(ReactionRateK4!$F125:$V125*OFFSET(ReactionStoich!$E$5:$U$5,AB$2,0))*(TimeStep)*'Composition Moles'!$C115</f>
        <v>0</v>
      </c>
      <c r="AC103" s="19">
        <f ca="1">SUMPRODUCT(ReactionRateK4!$F125:$V125*OFFSET(ReactionStoich!$E$5:$U$5,AC$2,0))*(TimeStep)*'Composition Moles'!$C115</f>
        <v>0</v>
      </c>
      <c r="AD103" s="19">
        <f ca="1">SUMPRODUCT(ReactionRateK4!$F125:$V125*OFFSET(ReactionStoich!$E$5:$U$5,AD$2,0))*(TimeStep)*'Composition Moles'!$C115</f>
        <v>0</v>
      </c>
      <c r="AE103" s="19">
        <f ca="1">SUMPRODUCT(ReactionRateK4!$F125:$V125*OFFSET(ReactionStoich!$E$5:$U$5,AE$2,0))*(TimeStep)*'Composition Moles'!$C115</f>
        <v>0</v>
      </c>
      <c r="AF103" s="19">
        <f ca="1">SUMPRODUCT(ReactionRateK4!$F125:$V125*OFFSET(ReactionStoich!$E$5:$U$5,AF$2,0))*(TimeStep)*'Composition Moles'!$C115</f>
        <v>0</v>
      </c>
      <c r="AG103" s="19">
        <f ca="1">SUMPRODUCT(ReactionRateK4!$F125:$V125*OFFSET(ReactionStoich!$E$5:$U$5,AG$2,0))*(TimeStep)*'Composition Moles'!$C115</f>
        <v>-9.6303135550674396E-3</v>
      </c>
      <c r="AH103" s="19">
        <f ca="1">SUMPRODUCT(ReactionRateK4!$F125:$V125*OFFSET(ReactionStoich!$E$5:$U$5,AH$2,0))*(TimeStep)*'Composition Moles'!$C115</f>
        <v>-1.3035341323608516</v>
      </c>
      <c r="AI103" s="19">
        <f ca="1">SUMPRODUCT(ReactionRateK4!$F125:$V125*OFFSET(ReactionStoich!$E$5:$U$5,AI$2,0))*(TimeStep)*'Composition Moles'!$C115</f>
        <v>4.3861290899136947</v>
      </c>
      <c r="AJ103" s="19">
        <f ca="1">SUMPRODUCT(ReactionRateK4!$F125:$V125*OFFSET(ReactionStoich!$E$5:$U$5,AJ$2,0))*(TimeStep)*'Composition Moles'!$C115</f>
        <v>0.79708724215267346</v>
      </c>
      <c r="AK103" s="19">
        <f ca="1">SUMPRODUCT(ReactionRateK4!$F125:$V125*OFFSET(ReactionStoich!$E$5:$U$5,AK$2,0))*(TimeStep)*'Composition Moles'!$C115</f>
        <v>0</v>
      </c>
      <c r="AL103" s="19">
        <f ca="1">SUMPRODUCT(ReactionRateK4!$F125:$V125*OFFSET(ReactionStoich!$E$5:$U$5,AL$2,0))*(TimeStep)*'Composition Moles'!$C115</f>
        <v>0</v>
      </c>
      <c r="AM103" s="19">
        <f ca="1">SUMPRODUCT(ReactionRateK4!$F125:$V125*OFFSET(ReactionStoich!$E$5:$U$5,AM$2,0))*(TimeStep)*'Composition Moles'!$C115</f>
        <v>0</v>
      </c>
      <c r="AN103" s="19">
        <f ca="1">SUMPRODUCT(ReactionRateK4!$F125:$V125*OFFSET(ReactionStoich!$E$5:$U$5,AN$2,0))*(TimeStep)*'Composition Moles'!$C115</f>
        <v>0</v>
      </c>
      <c r="AO103" s="19">
        <f ca="1">SUMPRODUCT(ReactionRateK4!$F125:$V125*OFFSET(ReactionStoich!$E$5:$U$5,AO$2,0))*(TimeStep)*'Composition Moles'!$C115</f>
        <v>-9.9131387534814552E-5</v>
      </c>
      <c r="AP103" s="19">
        <f ca="1">SUMPRODUCT(ReactionRateK4!$F125:$V125*OFFSET(ReactionStoich!$E$5:$U$5,AP$2,0))*(TimeStep)*'Composition Moles'!$C115</f>
        <v>-1.9350801574085193E-2</v>
      </c>
      <c r="AQ103" s="19">
        <f ca="1">SUMPRODUCT(ReactionRateK4!$F125:$V125*OFFSET(ReactionStoich!$E$5:$U$5,AQ$2,0))*(TimeStep)*'Composition Moles'!$C115</f>
        <v>0</v>
      </c>
      <c r="AR103" s="19">
        <f ca="1">SUMPRODUCT(ReactionRateK4!$F125:$V125*OFFSET(ReactionStoich!$E$5:$U$5,AR$2,0))*(TimeStep)*'Composition Moles'!$C115</f>
        <v>0</v>
      </c>
      <c r="AS103" s="19">
        <f ca="1">SUMPRODUCT(ReactionRateK4!$F125:$V125*OFFSET(ReactionStoich!$E$5:$U$5,AS$2,0))*(TimeStep)*'Composition Moles'!$C115</f>
        <v>-0.32313132059853061</v>
      </c>
      <c r="AT103" s="19">
        <f ca="1">SUMPRODUCT(ReactionRateK4!$F125:$V125*OFFSET(ReactionStoich!$E$5:$U$5,AT$2,0))*(TimeStep)*'Composition Moles'!$C115</f>
        <v>-0.32313132059853061</v>
      </c>
      <c r="AU103" s="19">
        <f ca="1">SUMPRODUCT(ReactionRateK4!$F125:$V125*OFFSET(ReactionStoich!$E$5:$U$5,AU$2,0))*(TimeStep)*'Composition Moles'!$C115</f>
        <v>-0.32313132059853061</v>
      </c>
      <c r="AV103" s="19">
        <f ca="1">SUMPRODUCT(ReactionRateK4!$F125:$V125*OFFSET(ReactionStoich!$E$5:$U$5,AV$2,0))*(TimeStep)*'Composition Moles'!$C115</f>
        <v>0</v>
      </c>
      <c r="AW103" s="19">
        <f ca="1">SUMPRODUCT(ReactionRateK4!$F125:$V125*OFFSET(ReactionStoich!$E$5:$U$5,AW$2,0))*(TimeStep)*'Composition Moles'!$C115</f>
        <v>0</v>
      </c>
      <c r="AX103" s="19">
        <f ca="1">SUMPRODUCT(ReactionRateK4!$F125:$V125*OFFSET(ReactionStoich!$E$5:$U$5,AX$2,0))*(TimeStep)*'Composition Moles'!$C115</f>
        <v>0</v>
      </c>
      <c r="AY103" s="19">
        <f ca="1">SUMPRODUCT(ReactionRateK4!$F125:$V125*OFFSET(ReactionStoich!$E$5:$U$5,AY$2,0))*(TimeStep)*'Composition Moles'!$C115</f>
        <v>0</v>
      </c>
      <c r="AZ103" s="19">
        <f ca="1">SUMPRODUCT(ReactionRateK4!$F125:$V125*OFFSET(ReactionStoich!$E$5:$U$5,AZ$2,0))*(TimeStep)*'Composition Moles'!$C115</f>
        <v>0</v>
      </c>
      <c r="BA103" s="19">
        <f ca="1">SUMPRODUCT(ReactionRateK4!$F125:$V125*OFFSET(ReactionStoich!$E$5:$U$5,BA$2,0))*(TimeStep)*'Composition Moles'!$C115</f>
        <v>0</v>
      </c>
      <c r="BB103" s="19">
        <f ca="1">SUMPRODUCT(ReactionRateK4!$F125:$V125*OFFSET(ReactionStoich!$E$5:$U$5,BB$2,0))*(TimeStep)*'Composition Moles'!$C115</f>
        <v>0</v>
      </c>
      <c r="BC103" s="19">
        <f ca="1">SUMPRODUCT(ReactionRateK4!$F125:$V125*OFFSET(ReactionStoich!$E$5:$U$5,BC$2,0))*(TimeStep)*'Composition Moles'!$C115</f>
        <v>0</v>
      </c>
      <c r="BD103" s="19">
        <f ca="1">SUMPRODUCT(ReactionRateK4!$F125:$V125*OFFSET(ReactionStoich!$E$5:$U$5,BD$2,0))*(TimeStep)*'Composition Moles'!$C115</f>
        <v>0</v>
      </c>
      <c r="BE103" s="19">
        <f ca="1">SUMPRODUCT(ReactionRateK4!$F125:$V125*OFFSET(ReactionStoich!$E$5:$U$5,BE$2,0))*(TimeStep)*'Composition Moles'!$C115</f>
        <v>0</v>
      </c>
      <c r="BF103" s="19">
        <f ca="1">SUMPRODUCT(ReactionRateK4!$F125:$V125*OFFSET(ReactionStoich!$E$5:$U$5,BF$2,0))*(TimeStep)*'Composition Moles'!$C115</f>
        <v>0</v>
      </c>
      <c r="BG103" s="19">
        <f ca="1">SUMPRODUCT(ReactionRateK4!$F125:$V125*OFFSET(ReactionStoich!$E$5:$U$5,BG$2,0))*(TimeStep)*'Composition Moles'!$C115</f>
        <v>0</v>
      </c>
      <c r="BH103" s="19">
        <f ca="1">SUMPRODUCT(ReactionRateK4!$F125:$V125*OFFSET(ReactionStoich!$E$5:$U$5,BH$2,0))*(TimeStep)*'Composition Moles'!$C115</f>
        <v>0</v>
      </c>
      <c r="BI103" s="19">
        <f ca="1">SUMPRODUCT(ReactionRateK4!$F125:$V125*OFFSET(ReactionStoich!$E$5:$U$5,BI$2,0))*(TimeStep)*'Composition Moles'!$C115</f>
        <v>0</v>
      </c>
      <c r="BJ103" s="19">
        <f ca="1">SUMPRODUCT(ReactionRateK4!$F125:$V125*OFFSET(ReactionStoich!$E$5:$U$5,BJ$2,0))*(TimeStep)*'Composition Moles'!$C115</f>
        <v>0</v>
      </c>
      <c r="BK103" s="19">
        <f ca="1">SUMPRODUCT(ReactionRateK4!$F125:$V125*OFFSET(ReactionStoich!$E$5:$U$5,BK$2,0))*(TimeStep)*'Composition Moles'!$C115</f>
        <v>0</v>
      </c>
      <c r="BL103" s="19">
        <f ca="1">SUMPRODUCT(ReactionRateK4!$F125:$V125*OFFSET(ReactionStoich!$E$5:$U$5,BL$2,0))*(TimeStep)*'Composition Moles'!$C115</f>
        <v>0</v>
      </c>
      <c r="BM103" s="19">
        <f ca="1">SUMPRODUCT(ReactionRateK4!$F125:$V125*OFFSET(ReactionStoich!$E$5:$U$5,BM$2,0))*(TimeStep)*'Composition Moles'!$C115</f>
        <v>0</v>
      </c>
      <c r="BN103" s="19">
        <f ca="1">SUMPRODUCT(ReactionRateK4!$F125:$V125*OFFSET(ReactionStoich!$E$5:$U$5,BN$2,0))*(TimeStep)*'Composition Moles'!$C115</f>
        <v>0</v>
      </c>
      <c r="BO103" s="19">
        <f ca="1">SUMPRODUCT(ReactionRateK4!$F125:$V125*OFFSET(ReactionStoich!$E$5:$U$5,BO$2,0))*(TimeStep)*'Composition Moles'!$C115</f>
        <v>0</v>
      </c>
      <c r="BP103" s="19">
        <f ca="1">SUMPRODUCT(ReactionRateK4!$F125:$V125*OFFSET(ReactionStoich!$E$5:$U$5,BP$2,0))*(TimeStep)*'Composition Moles'!$C115</f>
        <v>0</v>
      </c>
      <c r="BQ103" s="19">
        <f ca="1">SUMPRODUCT(ReactionRateK4!$F125:$V125*OFFSET(ReactionStoich!$E$5:$U$5,BQ$2,0))*(TimeStep)*'Composition Moles'!$C115</f>
        <v>0</v>
      </c>
      <c r="BR103" s="19">
        <f ca="1">SUMPRODUCT(ReactionRateK4!$F125:$V125*OFFSET(ReactionStoich!$E$5:$U$5,BR$2,0))*(TimeStep)*'Composition Moles'!$C115</f>
        <v>0</v>
      </c>
      <c r="BS103" s="19">
        <f ca="1">SUMPRODUCT(ReactionRateK4!$F125:$V125*OFFSET(ReactionStoich!$E$5:$U$5,BS$2,0))*(TimeStep)*'Composition Moles'!$C115</f>
        <v>0</v>
      </c>
      <c r="BT103" s="19">
        <f ca="1">SUMPRODUCT(ReactionRateK4!$F125:$V125*OFFSET(ReactionStoich!$E$5:$U$5,BT$2,0))*(TimeStep)*'Composition Moles'!$C115</f>
        <v>0</v>
      </c>
      <c r="BU103" s="19">
        <f ca="1">SUMPRODUCT(ReactionRateK4!$F125:$V125*OFFSET(ReactionStoich!$E$5:$U$5,BU$2,0))*(TimeStep)*'Composition Moles'!$C115</f>
        <v>0</v>
      </c>
      <c r="BV103" s="19">
        <f ca="1">SUMPRODUCT(ReactionRateK4!$F125:$V125*OFFSET(ReactionStoich!$E$5:$U$5,BV$2,0))*(TimeStep)*'Composition Moles'!$C115</f>
        <v>0</v>
      </c>
      <c r="BW103" s="19">
        <f ca="1">SUMPRODUCT(ReactionRateK4!$F125:$V125*OFFSET(ReactionStoich!$E$5:$U$5,BW$2,0))*(TimeStep)*'Composition Moles'!$C115</f>
        <v>0</v>
      </c>
    </row>
    <row r="104" spans="1:75">
      <c r="A104">
        <f>ReactionRateK1!A126</f>
        <v>4.6999999999999913</v>
      </c>
      <c r="B104" s="20">
        <f t="shared" ca="1" si="7"/>
        <v>-2185.3291694994978</v>
      </c>
      <c r="C104" s="20">
        <f ca="1">'Composition Moles'!BZ116</f>
        <v>144236.76986984615</v>
      </c>
      <c r="D104" s="26">
        <f t="shared" ca="1" si="8"/>
        <v>1.5150985227078067E-2</v>
      </c>
      <c r="F104" s="19">
        <f ca="1">SUMPRODUCT(ReactionRateK4!$F126:$V126*OFFSET(ReactionStoich!$E$5:$U$5,F$2,0))*(TimeStep)*'Composition Moles'!$C116</f>
        <v>-1.83244438775465E-2</v>
      </c>
      <c r="G104" s="19">
        <f ca="1">SUMPRODUCT(ReactionRateK4!$F126:$V126*OFFSET(ReactionStoich!$E$5:$U$5,G$2,0))*(TimeStep)*'Composition Moles'!$C116</f>
        <v>0</v>
      </c>
      <c r="H104" s="19">
        <f ca="1">SUMPRODUCT(ReactionRateK4!$F126:$V126*OFFSET(ReactionStoich!$E$5:$U$5,H$2,0))*(TimeStep)*'Composition Moles'!$C116</f>
        <v>1.8235457447805428E-2</v>
      </c>
      <c r="I104" s="19">
        <f ca="1">SUMPRODUCT(ReactionRateK4!$F126:$V126*OFFSET(ReactionStoich!$E$5:$U$5,I$2,0))*(TimeStep)*'Composition Moles'!$C116</f>
        <v>8.8986429741073271E-5</v>
      </c>
      <c r="J104" s="19">
        <f ca="1">SUMPRODUCT(ReactionRateK4!$F126:$V126*OFFSET(ReactionStoich!$E$5:$U$5,J$2,0))*(TimeStep)*'Composition Moles'!$C116</f>
        <v>0</v>
      </c>
      <c r="K104" s="19">
        <f ca="1">SUMPRODUCT(ReactionRateK4!$F126:$V126*OFFSET(ReactionStoich!$E$5:$U$5,K$2,0))*(TimeStep)*'Composition Moles'!$C116</f>
        <v>0</v>
      </c>
      <c r="L104" s="19">
        <f ca="1">SUMPRODUCT(ReactionRateK4!$F126:$V126*OFFSET(ReactionStoich!$E$5:$U$5,L$2,0))*(TimeStep)*'Composition Moles'!$C116</f>
        <v>0</v>
      </c>
      <c r="M104" s="19">
        <f ca="1">SUMPRODUCT(ReactionRateK4!$F126:$V126*OFFSET(ReactionStoich!$E$5:$U$5,M$2,0))*(TimeStep)*'Composition Moles'!$C116</f>
        <v>0</v>
      </c>
      <c r="N104" s="19">
        <f ca="1">SUMPRODUCT(ReactionRateK4!$F126:$V126*OFFSET(ReactionStoich!$E$5:$U$5,N$2,0))*(TimeStep)*'Composition Moles'!$C116</f>
        <v>0</v>
      </c>
      <c r="O104" s="19">
        <f ca="1">SUMPRODUCT(ReactionRateK4!$F126:$V126*OFFSET(ReactionStoich!$E$5:$U$5,O$2,0))*(TimeStep)*'Composition Moles'!$C116</f>
        <v>0</v>
      </c>
      <c r="P104" s="19">
        <f ca="1">SUMPRODUCT(ReactionRateK4!$F126:$V126*OFFSET(ReactionStoich!$E$5:$U$5,P$2,0))*(TimeStep)*'Composition Moles'!$C116</f>
        <v>0</v>
      </c>
      <c r="Q104" s="19">
        <f ca="1">SUMPRODUCT(ReactionRateK4!$F126:$V126*OFFSET(ReactionStoich!$E$5:$U$5,Q$2,0))*(TimeStep)*'Composition Moles'!$C116</f>
        <v>0</v>
      </c>
      <c r="R104" s="19">
        <f ca="1">SUMPRODUCT(ReactionRateK4!$F126:$V126*OFFSET(ReactionStoich!$E$5:$U$5,R$2,0))*(TimeStep)*'Composition Moles'!$C116</f>
        <v>0</v>
      </c>
      <c r="S104" s="19">
        <f ca="1">SUMPRODUCT(ReactionRateK4!$F126:$V126*OFFSET(ReactionStoich!$E$5:$U$5,S$2,0))*(TimeStep)*'Composition Moles'!$C116</f>
        <v>1.878109156943937</v>
      </c>
      <c r="T104" s="19">
        <f ca="1">SUMPRODUCT(ReactionRateK4!$F126:$V126*OFFSET(ReactionStoich!$E$5:$U$5,T$2,0))*(TimeStep)*'Composition Moles'!$C116</f>
        <v>0</v>
      </c>
      <c r="U104" s="19">
        <f ca="1">SUMPRODUCT(ReactionRateK4!$F126:$V126*OFFSET(ReactionStoich!$E$5:$U$5,U$2,0))*(TimeStep)*'Composition Moles'!$C116</f>
        <v>0</v>
      </c>
      <c r="V104" s="19">
        <f ca="1">SUMPRODUCT(ReactionRateK4!$F126:$V126*OFFSET(ReactionStoich!$E$5:$U$5,V$2,0))*(TimeStep)*'Composition Moles'!$C116</f>
        <v>0</v>
      </c>
      <c r="W104" s="19">
        <f ca="1">SUMPRODUCT(ReactionRateK4!$F126:$V126*OFFSET(ReactionStoich!$E$5:$U$5,W$2,0))*(TimeStep)*'Composition Moles'!$C116</f>
        <v>0</v>
      </c>
      <c r="X104" s="19">
        <f ca="1">SUMPRODUCT(ReactionRateK4!$F126:$V126*OFFSET(ReactionStoich!$E$5:$U$5,X$2,0))*(TimeStep)*'Composition Moles'!$C116</f>
        <v>0</v>
      </c>
      <c r="Y104" s="19">
        <f ca="1">SUMPRODUCT(ReactionRateK4!$F126:$V126*OFFSET(ReactionStoich!$E$5:$U$5,Y$2,0))*(TimeStep)*'Composition Moles'!$C116</f>
        <v>-4.6930326687461887</v>
      </c>
      <c r="Z104" s="19">
        <f ca="1">SUMPRODUCT(ReactionRateK4!$F126:$V126*OFFSET(ReactionStoich!$E$5:$U$5,Z$2,0))*(TimeStep)*'Composition Moles'!$C116</f>
        <v>0</v>
      </c>
      <c r="AA104" s="19">
        <f ca="1">SUMPRODUCT(ReactionRateK4!$F126:$V126*OFFSET(ReactionStoich!$E$5:$U$5,AA$2,0))*(TimeStep)*'Composition Moles'!$C116</f>
        <v>0</v>
      </c>
      <c r="AB104" s="19">
        <f ca="1">SUMPRODUCT(ReactionRateK4!$F126:$V126*OFFSET(ReactionStoich!$E$5:$U$5,AB$2,0))*(TimeStep)*'Composition Moles'!$C116</f>
        <v>0</v>
      </c>
      <c r="AC104" s="19">
        <f ca="1">SUMPRODUCT(ReactionRateK4!$F126:$V126*OFFSET(ReactionStoich!$E$5:$U$5,AC$2,0))*(TimeStep)*'Composition Moles'!$C116</f>
        <v>0</v>
      </c>
      <c r="AD104" s="19">
        <f ca="1">SUMPRODUCT(ReactionRateK4!$F126:$V126*OFFSET(ReactionStoich!$E$5:$U$5,AD$2,0))*(TimeStep)*'Composition Moles'!$C116</f>
        <v>0</v>
      </c>
      <c r="AE104" s="19">
        <f ca="1">SUMPRODUCT(ReactionRateK4!$F126:$V126*OFFSET(ReactionStoich!$E$5:$U$5,AE$2,0))*(TimeStep)*'Composition Moles'!$C116</f>
        <v>0</v>
      </c>
      <c r="AF104" s="19">
        <f ca="1">SUMPRODUCT(ReactionRateK4!$F126:$V126*OFFSET(ReactionStoich!$E$5:$U$5,AF$2,0))*(TimeStep)*'Composition Moles'!$C116</f>
        <v>0</v>
      </c>
      <c r="AG104" s="19">
        <f ca="1">SUMPRODUCT(ReactionRateK4!$F126:$V126*OFFSET(ReactionStoich!$E$5:$U$5,AG$2,0))*(TimeStep)*'Composition Moles'!$C116</f>
        <v>-9.2345468931683394E-3</v>
      </c>
      <c r="AH104" s="19">
        <f ca="1">SUMPRODUCT(ReactionRateK4!$F126:$V126*OFFSET(ReactionStoich!$E$5:$U$5,AH$2,0))*(TimeStep)*'Composition Moles'!$C116</f>
        <v>-1.3161761610416371</v>
      </c>
      <c r="AI104" s="19">
        <f ca="1">SUMPRODUCT(ReactionRateK4!$F126:$V126*OFFSET(ReactionStoich!$E$5:$U$5,AI$2,0))*(TimeStep)*'Composition Moles'!$C116</f>
        <v>4.3376285399647267</v>
      </c>
      <c r="AJ104" s="19">
        <f ca="1">SUMPRODUCT(ReactionRateK4!$F126:$V126*OFFSET(ReactionStoich!$E$5:$U$5,AJ$2,0))*(TimeStep)*'Composition Moles'!$C116</f>
        <v>0.77625790881547929</v>
      </c>
      <c r="AK104" s="19">
        <f ca="1">SUMPRODUCT(ReactionRateK4!$F126:$V126*OFFSET(ReactionStoich!$E$5:$U$5,AK$2,0))*(TimeStep)*'Composition Moles'!$C116</f>
        <v>0</v>
      </c>
      <c r="AL104" s="19">
        <f ca="1">SUMPRODUCT(ReactionRateK4!$F126:$V126*OFFSET(ReactionStoich!$E$5:$U$5,AL$2,0))*(TimeStep)*'Composition Moles'!$C116</f>
        <v>0</v>
      </c>
      <c r="AM104" s="19">
        <f ca="1">SUMPRODUCT(ReactionRateK4!$F126:$V126*OFFSET(ReactionStoich!$E$5:$U$5,AM$2,0))*(TimeStep)*'Composition Moles'!$C116</f>
        <v>0</v>
      </c>
      <c r="AN104" s="19">
        <f ca="1">SUMPRODUCT(ReactionRateK4!$F126:$V126*OFFSET(ReactionStoich!$E$5:$U$5,AN$2,0))*(TimeStep)*'Composition Moles'!$C116</f>
        <v>0</v>
      </c>
      <c r="AO104" s="19">
        <f ca="1">SUMPRODUCT(ReactionRateK4!$F126:$V126*OFFSET(ReactionStoich!$E$5:$U$5,AO$2,0))*(TimeStep)*'Composition Moles'!$C116</f>
        <v>-8.8986429741073271E-5</v>
      </c>
      <c r="AP104" s="19">
        <f ca="1">SUMPRODUCT(ReactionRateK4!$F126:$V126*OFFSET(ReactionStoich!$E$5:$U$5,AP$2,0))*(TimeStep)*'Composition Moles'!$C116</f>
        <v>-1.7998565107933878E-2</v>
      </c>
      <c r="AQ104" s="19">
        <f ca="1">SUMPRODUCT(ReactionRateK4!$F126:$V126*OFFSET(ReactionStoich!$E$5:$U$5,AQ$2,0))*(TimeStep)*'Composition Moles'!$C116</f>
        <v>0</v>
      </c>
      <c r="AR104" s="19">
        <f ca="1">SUMPRODUCT(ReactionRateK4!$F126:$V126*OFFSET(ReactionStoich!$E$5:$U$5,AR$2,0))*(TimeStep)*'Composition Moles'!$C116</f>
        <v>0</v>
      </c>
      <c r="AS104" s="19">
        <f ca="1">SUMPRODUCT(ReactionRateK4!$F126:$V126*OFFSET(ReactionStoich!$E$5:$U$5,AS$2,0))*(TimeStep)*'Composition Moles'!$C116</f>
        <v>-0.3184882258351579</v>
      </c>
      <c r="AT104" s="19">
        <f ca="1">SUMPRODUCT(ReactionRateK4!$F126:$V126*OFFSET(ReactionStoich!$E$5:$U$5,AT$2,0))*(TimeStep)*'Composition Moles'!$C116</f>
        <v>-0.3184882258351579</v>
      </c>
      <c r="AU104" s="19">
        <f ca="1">SUMPRODUCT(ReactionRateK4!$F126:$V126*OFFSET(ReactionStoich!$E$5:$U$5,AU$2,0))*(TimeStep)*'Composition Moles'!$C116</f>
        <v>-0.3184882258351579</v>
      </c>
      <c r="AV104" s="19">
        <f ca="1">SUMPRODUCT(ReactionRateK4!$F126:$V126*OFFSET(ReactionStoich!$E$5:$U$5,AV$2,0))*(TimeStep)*'Composition Moles'!$C116</f>
        <v>0</v>
      </c>
      <c r="AW104" s="19">
        <f ca="1">SUMPRODUCT(ReactionRateK4!$F126:$V126*OFFSET(ReactionStoich!$E$5:$U$5,AW$2,0))*(TimeStep)*'Composition Moles'!$C116</f>
        <v>0</v>
      </c>
      <c r="AX104" s="19">
        <f ca="1">SUMPRODUCT(ReactionRateK4!$F126:$V126*OFFSET(ReactionStoich!$E$5:$U$5,AX$2,0))*(TimeStep)*'Composition Moles'!$C116</f>
        <v>0</v>
      </c>
      <c r="AY104" s="19">
        <f ca="1">SUMPRODUCT(ReactionRateK4!$F126:$V126*OFFSET(ReactionStoich!$E$5:$U$5,AY$2,0))*(TimeStep)*'Composition Moles'!$C116</f>
        <v>0</v>
      </c>
      <c r="AZ104" s="19">
        <f ca="1">SUMPRODUCT(ReactionRateK4!$F126:$V126*OFFSET(ReactionStoich!$E$5:$U$5,AZ$2,0))*(TimeStep)*'Composition Moles'!$C116</f>
        <v>0</v>
      </c>
      <c r="BA104" s="19">
        <f ca="1">SUMPRODUCT(ReactionRateK4!$F126:$V126*OFFSET(ReactionStoich!$E$5:$U$5,BA$2,0))*(TimeStep)*'Composition Moles'!$C116</f>
        <v>0</v>
      </c>
      <c r="BB104" s="19">
        <f ca="1">SUMPRODUCT(ReactionRateK4!$F126:$V126*OFFSET(ReactionStoich!$E$5:$U$5,BB$2,0))*(TimeStep)*'Composition Moles'!$C116</f>
        <v>0</v>
      </c>
      <c r="BC104" s="19">
        <f ca="1">SUMPRODUCT(ReactionRateK4!$F126:$V126*OFFSET(ReactionStoich!$E$5:$U$5,BC$2,0))*(TimeStep)*'Composition Moles'!$C116</f>
        <v>0</v>
      </c>
      <c r="BD104" s="19">
        <f ca="1">SUMPRODUCT(ReactionRateK4!$F126:$V126*OFFSET(ReactionStoich!$E$5:$U$5,BD$2,0))*(TimeStep)*'Composition Moles'!$C116</f>
        <v>0</v>
      </c>
      <c r="BE104" s="19">
        <f ca="1">SUMPRODUCT(ReactionRateK4!$F126:$V126*OFFSET(ReactionStoich!$E$5:$U$5,BE$2,0))*(TimeStep)*'Composition Moles'!$C116</f>
        <v>0</v>
      </c>
      <c r="BF104" s="19">
        <f ca="1">SUMPRODUCT(ReactionRateK4!$F126:$V126*OFFSET(ReactionStoich!$E$5:$U$5,BF$2,0))*(TimeStep)*'Composition Moles'!$C116</f>
        <v>0</v>
      </c>
      <c r="BG104" s="19">
        <f ca="1">SUMPRODUCT(ReactionRateK4!$F126:$V126*OFFSET(ReactionStoich!$E$5:$U$5,BG$2,0))*(TimeStep)*'Composition Moles'!$C116</f>
        <v>0</v>
      </c>
      <c r="BH104" s="19">
        <f ca="1">SUMPRODUCT(ReactionRateK4!$F126:$V126*OFFSET(ReactionStoich!$E$5:$U$5,BH$2,0))*(TimeStep)*'Composition Moles'!$C116</f>
        <v>0</v>
      </c>
      <c r="BI104" s="19">
        <f ca="1">SUMPRODUCT(ReactionRateK4!$F126:$V126*OFFSET(ReactionStoich!$E$5:$U$5,BI$2,0))*(TimeStep)*'Composition Moles'!$C116</f>
        <v>0</v>
      </c>
      <c r="BJ104" s="19">
        <f ca="1">SUMPRODUCT(ReactionRateK4!$F126:$V126*OFFSET(ReactionStoich!$E$5:$U$5,BJ$2,0))*(TimeStep)*'Composition Moles'!$C116</f>
        <v>0</v>
      </c>
      <c r="BK104" s="19">
        <f ca="1">SUMPRODUCT(ReactionRateK4!$F126:$V126*OFFSET(ReactionStoich!$E$5:$U$5,BK$2,0))*(TimeStep)*'Composition Moles'!$C116</f>
        <v>0</v>
      </c>
      <c r="BL104" s="19">
        <f ca="1">SUMPRODUCT(ReactionRateK4!$F126:$V126*OFFSET(ReactionStoich!$E$5:$U$5,BL$2,0))*(TimeStep)*'Composition Moles'!$C116</f>
        <v>0</v>
      </c>
      <c r="BM104" s="19">
        <f ca="1">SUMPRODUCT(ReactionRateK4!$F126:$V126*OFFSET(ReactionStoich!$E$5:$U$5,BM$2,0))*(TimeStep)*'Composition Moles'!$C116</f>
        <v>0</v>
      </c>
      <c r="BN104" s="19">
        <f ca="1">SUMPRODUCT(ReactionRateK4!$F126:$V126*OFFSET(ReactionStoich!$E$5:$U$5,BN$2,0))*(TimeStep)*'Composition Moles'!$C116</f>
        <v>0</v>
      </c>
      <c r="BO104" s="19">
        <f ca="1">SUMPRODUCT(ReactionRateK4!$F126:$V126*OFFSET(ReactionStoich!$E$5:$U$5,BO$2,0))*(TimeStep)*'Composition Moles'!$C116</f>
        <v>0</v>
      </c>
      <c r="BP104" s="19">
        <f ca="1">SUMPRODUCT(ReactionRateK4!$F126:$V126*OFFSET(ReactionStoich!$E$5:$U$5,BP$2,0))*(TimeStep)*'Composition Moles'!$C116</f>
        <v>0</v>
      </c>
      <c r="BQ104" s="19">
        <f ca="1">SUMPRODUCT(ReactionRateK4!$F126:$V126*OFFSET(ReactionStoich!$E$5:$U$5,BQ$2,0))*(TimeStep)*'Composition Moles'!$C116</f>
        <v>0</v>
      </c>
      <c r="BR104" s="19">
        <f ca="1">SUMPRODUCT(ReactionRateK4!$F126:$V126*OFFSET(ReactionStoich!$E$5:$U$5,BR$2,0))*(TimeStep)*'Composition Moles'!$C116</f>
        <v>0</v>
      </c>
      <c r="BS104" s="19">
        <f ca="1">SUMPRODUCT(ReactionRateK4!$F126:$V126*OFFSET(ReactionStoich!$E$5:$U$5,BS$2,0))*(TimeStep)*'Composition Moles'!$C116</f>
        <v>0</v>
      </c>
      <c r="BT104" s="19">
        <f ca="1">SUMPRODUCT(ReactionRateK4!$F126:$V126*OFFSET(ReactionStoich!$E$5:$U$5,BT$2,0))*(TimeStep)*'Composition Moles'!$C116</f>
        <v>0</v>
      </c>
      <c r="BU104" s="19">
        <f ca="1">SUMPRODUCT(ReactionRateK4!$F126:$V126*OFFSET(ReactionStoich!$E$5:$U$5,BU$2,0))*(TimeStep)*'Composition Moles'!$C116</f>
        <v>0</v>
      </c>
      <c r="BV104" s="19">
        <f ca="1">SUMPRODUCT(ReactionRateK4!$F126:$V126*OFFSET(ReactionStoich!$E$5:$U$5,BV$2,0))*(TimeStep)*'Composition Moles'!$C116</f>
        <v>0</v>
      </c>
      <c r="BW104" s="19">
        <f ca="1">SUMPRODUCT(ReactionRateK4!$F126:$V126*OFFSET(ReactionStoich!$E$5:$U$5,BW$2,0))*(TimeStep)*'Composition Moles'!$C116</f>
        <v>0</v>
      </c>
    </row>
    <row r="105" spans="1:75">
      <c r="A105">
        <f>ReactionRateK1!A127</f>
        <v>4.7499999999999911</v>
      </c>
      <c r="B105" s="20">
        <f t="shared" ca="1" si="7"/>
        <v>-2162.1754185777068</v>
      </c>
      <c r="C105" s="20">
        <f ca="1">'Composition Moles'!BZ117</f>
        <v>144233.44306486406</v>
      </c>
      <c r="D105" s="26">
        <f t="shared" ca="1" si="8"/>
        <v>1.499080499385529E-2</v>
      </c>
      <c r="F105" s="19">
        <f ca="1">SUMPRODUCT(ReactionRateK4!$F127:$V127*OFFSET(ReactionStoich!$E$5:$U$5,F$2,0))*(TimeStep)*'Composition Moles'!$C117</f>
        <v>-1.7091080454694145E-2</v>
      </c>
      <c r="G105" s="19">
        <f ca="1">SUMPRODUCT(ReactionRateK4!$F127:$V127*OFFSET(ReactionStoich!$E$5:$U$5,G$2,0))*(TimeStep)*'Composition Moles'!$C117</f>
        <v>0</v>
      </c>
      <c r="H105" s="19">
        <f ca="1">SUMPRODUCT(ReactionRateK4!$F127:$V127*OFFSET(ReactionStoich!$E$5:$U$5,H$2,0))*(TimeStep)*'Composition Moles'!$C117</f>
        <v>1.7011199546164073E-2</v>
      </c>
      <c r="I105" s="19">
        <f ca="1">SUMPRODUCT(ReactionRateK4!$F127:$V127*OFFSET(ReactionStoich!$E$5:$U$5,I$2,0))*(TimeStep)*'Composition Moles'!$C117</f>
        <v>7.9880908530072031E-5</v>
      </c>
      <c r="J105" s="19">
        <f ca="1">SUMPRODUCT(ReactionRateK4!$F127:$V127*OFFSET(ReactionStoich!$E$5:$U$5,J$2,0))*(TimeStep)*'Composition Moles'!$C117</f>
        <v>0</v>
      </c>
      <c r="K105" s="19">
        <f ca="1">SUMPRODUCT(ReactionRateK4!$F127:$V127*OFFSET(ReactionStoich!$E$5:$U$5,K$2,0))*(TimeStep)*'Composition Moles'!$C117</f>
        <v>0</v>
      </c>
      <c r="L105" s="19">
        <f ca="1">SUMPRODUCT(ReactionRateK4!$F127:$V127*OFFSET(ReactionStoich!$E$5:$U$5,L$2,0))*(TimeStep)*'Composition Moles'!$C117</f>
        <v>0</v>
      </c>
      <c r="M105" s="19">
        <f ca="1">SUMPRODUCT(ReactionRateK4!$F127:$V127*OFFSET(ReactionStoich!$E$5:$U$5,M$2,0))*(TimeStep)*'Composition Moles'!$C117</f>
        <v>0</v>
      </c>
      <c r="N105" s="19">
        <f ca="1">SUMPRODUCT(ReactionRateK4!$F127:$V127*OFFSET(ReactionStoich!$E$5:$U$5,N$2,0))*(TimeStep)*'Composition Moles'!$C117</f>
        <v>0</v>
      </c>
      <c r="O105" s="19">
        <f ca="1">SUMPRODUCT(ReactionRateK4!$F127:$V127*OFFSET(ReactionStoich!$E$5:$U$5,O$2,0))*(TimeStep)*'Composition Moles'!$C117</f>
        <v>0</v>
      </c>
      <c r="P105" s="19">
        <f ca="1">SUMPRODUCT(ReactionRateK4!$F127:$V127*OFFSET(ReactionStoich!$E$5:$U$5,P$2,0))*(TimeStep)*'Composition Moles'!$C117</f>
        <v>0</v>
      </c>
      <c r="Q105" s="19">
        <f ca="1">SUMPRODUCT(ReactionRateK4!$F127:$V127*OFFSET(ReactionStoich!$E$5:$U$5,Q$2,0))*(TimeStep)*'Composition Moles'!$C117</f>
        <v>0</v>
      </c>
      <c r="R105" s="19">
        <f ca="1">SUMPRODUCT(ReactionRateK4!$F127:$V127*OFFSET(ReactionStoich!$E$5:$U$5,R$2,0))*(TimeStep)*'Composition Moles'!$C117</f>
        <v>0</v>
      </c>
      <c r="S105" s="19">
        <f ca="1">SUMPRODUCT(ReactionRateK4!$F127:$V127*OFFSET(ReactionStoich!$E$5:$U$5,S$2,0))*(TimeStep)*'Composition Moles'!$C117</f>
        <v>1.8252667622880223</v>
      </c>
      <c r="T105" s="19">
        <f ca="1">SUMPRODUCT(ReactionRateK4!$F127:$V127*OFFSET(ReactionStoich!$E$5:$U$5,T$2,0))*(TimeStep)*'Composition Moles'!$C117</f>
        <v>0</v>
      </c>
      <c r="U105" s="19">
        <f ca="1">SUMPRODUCT(ReactionRateK4!$F127:$V127*OFFSET(ReactionStoich!$E$5:$U$5,U$2,0))*(TimeStep)*'Composition Moles'!$C117</f>
        <v>0</v>
      </c>
      <c r="V105" s="19">
        <f ca="1">SUMPRODUCT(ReactionRateK4!$F127:$V127*OFFSET(ReactionStoich!$E$5:$U$5,V$2,0))*(TimeStep)*'Composition Moles'!$C117</f>
        <v>0</v>
      </c>
      <c r="W105" s="19">
        <f ca="1">SUMPRODUCT(ReactionRateK4!$F127:$V127*OFFSET(ReactionStoich!$E$5:$U$5,W$2,0))*(TimeStep)*'Composition Moles'!$C117</f>
        <v>0</v>
      </c>
      <c r="X105" s="19">
        <f ca="1">SUMPRODUCT(ReactionRateK4!$F127:$V127*OFFSET(ReactionStoich!$E$5:$U$5,X$2,0))*(TimeStep)*'Composition Moles'!$C117</f>
        <v>0</v>
      </c>
      <c r="Y105" s="19">
        <f ca="1">SUMPRODUCT(ReactionRateK4!$F127:$V127*OFFSET(ReactionStoich!$E$5:$U$5,Y$2,0))*(TimeStep)*'Composition Moles'!$C117</f>
        <v>-4.5749230276111437</v>
      </c>
      <c r="Z105" s="19">
        <f ca="1">SUMPRODUCT(ReactionRateK4!$F127:$V127*OFFSET(ReactionStoich!$E$5:$U$5,Z$2,0))*(TimeStep)*'Composition Moles'!$C117</f>
        <v>0</v>
      </c>
      <c r="AA105" s="19">
        <f ca="1">SUMPRODUCT(ReactionRateK4!$F127:$V127*OFFSET(ReactionStoich!$E$5:$U$5,AA$2,0))*(TimeStep)*'Composition Moles'!$C117</f>
        <v>0</v>
      </c>
      <c r="AB105" s="19">
        <f ca="1">SUMPRODUCT(ReactionRateK4!$F127:$V127*OFFSET(ReactionStoich!$E$5:$U$5,AB$2,0))*(TimeStep)*'Composition Moles'!$C117</f>
        <v>0</v>
      </c>
      <c r="AC105" s="19">
        <f ca="1">SUMPRODUCT(ReactionRateK4!$F127:$V127*OFFSET(ReactionStoich!$E$5:$U$5,AC$2,0))*(TimeStep)*'Composition Moles'!$C117</f>
        <v>0</v>
      </c>
      <c r="AD105" s="19">
        <f ca="1">SUMPRODUCT(ReactionRateK4!$F127:$V127*OFFSET(ReactionStoich!$E$5:$U$5,AD$2,0))*(TimeStep)*'Composition Moles'!$C117</f>
        <v>0</v>
      </c>
      <c r="AE105" s="19">
        <f ca="1">SUMPRODUCT(ReactionRateK4!$F127:$V127*OFFSET(ReactionStoich!$E$5:$U$5,AE$2,0))*(TimeStep)*'Composition Moles'!$C117</f>
        <v>0</v>
      </c>
      <c r="AF105" s="19">
        <f ca="1">SUMPRODUCT(ReactionRateK4!$F127:$V127*OFFSET(ReactionStoich!$E$5:$U$5,AF$2,0))*(TimeStep)*'Composition Moles'!$C117</f>
        <v>0</v>
      </c>
      <c r="AG105" s="19">
        <f ca="1">SUMPRODUCT(ReactionRateK4!$F127:$V127*OFFSET(ReactionStoich!$E$5:$U$5,AG$2,0))*(TimeStep)*'Composition Moles'!$C117</f>
        <v>-8.9606240032535055E-3</v>
      </c>
      <c r="AH105" s="19">
        <f ca="1">SUMPRODUCT(ReactionRateK4!$F127:$V127*OFFSET(ReactionStoich!$E$5:$U$5,AH$2,0))*(TimeStep)*'Composition Moles'!$C117</f>
        <v>-1.3278347774078034</v>
      </c>
      <c r="AI105" s="19">
        <f ca="1">SUMPRODUCT(ReactionRateK4!$F127:$V127*OFFSET(ReactionStoich!$E$5:$U$5,AI$2,0))*(TimeStep)*'Composition Moles'!$C117</f>
        <v>4.2893035038996583</v>
      </c>
      <c r="AJ105" s="19">
        <f ca="1">SUMPRODUCT(ReactionRateK4!$F127:$V127*OFFSET(ReactionStoich!$E$5:$U$5,AJ$2,0))*(TimeStep)*'Composition Moles'!$C117</f>
        <v>0.75579970768753568</v>
      </c>
      <c r="AK105" s="19">
        <f ca="1">SUMPRODUCT(ReactionRateK4!$F127:$V127*OFFSET(ReactionStoich!$E$5:$U$5,AK$2,0))*(TimeStep)*'Composition Moles'!$C117</f>
        <v>0</v>
      </c>
      <c r="AL105" s="19">
        <f ca="1">SUMPRODUCT(ReactionRateK4!$F127:$V127*OFFSET(ReactionStoich!$E$5:$U$5,AL$2,0))*(TimeStep)*'Composition Moles'!$C117</f>
        <v>0</v>
      </c>
      <c r="AM105" s="19">
        <f ca="1">SUMPRODUCT(ReactionRateK4!$F127:$V127*OFFSET(ReactionStoich!$E$5:$U$5,AM$2,0))*(TimeStep)*'Composition Moles'!$C117</f>
        <v>0</v>
      </c>
      <c r="AN105" s="19">
        <f ca="1">SUMPRODUCT(ReactionRateK4!$F127:$V127*OFFSET(ReactionStoich!$E$5:$U$5,AN$2,0))*(TimeStep)*'Composition Moles'!$C117</f>
        <v>0</v>
      </c>
      <c r="AO105" s="19">
        <f ca="1">SUMPRODUCT(ReactionRateK4!$F127:$V127*OFFSET(ReactionStoich!$E$5:$U$5,AO$2,0))*(TimeStep)*'Composition Moles'!$C117</f>
        <v>-7.9880908530072031E-5</v>
      </c>
      <c r="AP105" s="19">
        <f ca="1">SUMPRODUCT(ReactionRateK4!$F127:$V127*OFFSET(ReactionStoich!$E$5:$U$5,AP$2,0))*(TimeStep)*'Composition Moles'!$C117</f>
        <v>-1.6741118228974998E-2</v>
      </c>
      <c r="AQ105" s="19">
        <f ca="1">SUMPRODUCT(ReactionRateK4!$F127:$V127*OFFSET(ReactionStoich!$E$5:$U$5,AQ$2,0))*(TimeStep)*'Composition Moles'!$C117</f>
        <v>0</v>
      </c>
      <c r="AR105" s="19">
        <f ca="1">SUMPRODUCT(ReactionRateK4!$F127:$V127*OFFSET(ReactionStoich!$E$5:$U$5,AR$2,0))*(TimeStep)*'Composition Moles'!$C117</f>
        <v>0</v>
      </c>
      <c r="AS105" s="19">
        <f ca="1">SUMPRODUCT(ReactionRateK4!$F127:$V127*OFFSET(ReactionStoich!$E$5:$U$5,AS$2,0))*(TimeStep)*'Composition Moles'!$C117</f>
        <v>-0.31394351523850383</v>
      </c>
      <c r="AT105" s="19">
        <f ca="1">SUMPRODUCT(ReactionRateK4!$F127:$V127*OFFSET(ReactionStoich!$E$5:$U$5,AT$2,0))*(TimeStep)*'Composition Moles'!$C117</f>
        <v>-0.31394351523850383</v>
      </c>
      <c r="AU105" s="19">
        <f ca="1">SUMPRODUCT(ReactionRateK4!$F127:$V127*OFFSET(ReactionStoich!$E$5:$U$5,AU$2,0))*(TimeStep)*'Composition Moles'!$C117</f>
        <v>-0.31394351523850383</v>
      </c>
      <c r="AV105" s="19">
        <f ca="1">SUMPRODUCT(ReactionRateK4!$F127:$V127*OFFSET(ReactionStoich!$E$5:$U$5,AV$2,0))*(TimeStep)*'Composition Moles'!$C117</f>
        <v>0</v>
      </c>
      <c r="AW105" s="19">
        <f ca="1">SUMPRODUCT(ReactionRateK4!$F127:$V127*OFFSET(ReactionStoich!$E$5:$U$5,AW$2,0))*(TimeStep)*'Composition Moles'!$C117</f>
        <v>0</v>
      </c>
      <c r="AX105" s="19">
        <f ca="1">SUMPRODUCT(ReactionRateK4!$F127:$V127*OFFSET(ReactionStoich!$E$5:$U$5,AX$2,0))*(TimeStep)*'Composition Moles'!$C117</f>
        <v>0</v>
      </c>
      <c r="AY105" s="19">
        <f ca="1">SUMPRODUCT(ReactionRateK4!$F127:$V127*OFFSET(ReactionStoich!$E$5:$U$5,AY$2,0))*(TimeStep)*'Composition Moles'!$C117</f>
        <v>0</v>
      </c>
      <c r="AZ105" s="19">
        <f ca="1">SUMPRODUCT(ReactionRateK4!$F127:$V127*OFFSET(ReactionStoich!$E$5:$U$5,AZ$2,0))*(TimeStep)*'Composition Moles'!$C117</f>
        <v>0</v>
      </c>
      <c r="BA105" s="19">
        <f ca="1">SUMPRODUCT(ReactionRateK4!$F127:$V127*OFFSET(ReactionStoich!$E$5:$U$5,BA$2,0))*(TimeStep)*'Composition Moles'!$C117</f>
        <v>0</v>
      </c>
      <c r="BB105" s="19">
        <f ca="1">SUMPRODUCT(ReactionRateK4!$F127:$V127*OFFSET(ReactionStoich!$E$5:$U$5,BB$2,0))*(TimeStep)*'Composition Moles'!$C117</f>
        <v>0</v>
      </c>
      <c r="BC105" s="19">
        <f ca="1">SUMPRODUCT(ReactionRateK4!$F127:$V127*OFFSET(ReactionStoich!$E$5:$U$5,BC$2,0))*(TimeStep)*'Composition Moles'!$C117</f>
        <v>0</v>
      </c>
      <c r="BD105" s="19">
        <f ca="1">SUMPRODUCT(ReactionRateK4!$F127:$V127*OFFSET(ReactionStoich!$E$5:$U$5,BD$2,0))*(TimeStep)*'Composition Moles'!$C117</f>
        <v>0</v>
      </c>
      <c r="BE105" s="19">
        <f ca="1">SUMPRODUCT(ReactionRateK4!$F127:$V127*OFFSET(ReactionStoich!$E$5:$U$5,BE$2,0))*(TimeStep)*'Composition Moles'!$C117</f>
        <v>0</v>
      </c>
      <c r="BF105" s="19">
        <f ca="1">SUMPRODUCT(ReactionRateK4!$F127:$V127*OFFSET(ReactionStoich!$E$5:$U$5,BF$2,0))*(TimeStep)*'Composition Moles'!$C117</f>
        <v>0</v>
      </c>
      <c r="BG105" s="19">
        <f ca="1">SUMPRODUCT(ReactionRateK4!$F127:$V127*OFFSET(ReactionStoich!$E$5:$U$5,BG$2,0))*(TimeStep)*'Composition Moles'!$C117</f>
        <v>0</v>
      </c>
      <c r="BH105" s="19">
        <f ca="1">SUMPRODUCT(ReactionRateK4!$F127:$V127*OFFSET(ReactionStoich!$E$5:$U$5,BH$2,0))*(TimeStep)*'Composition Moles'!$C117</f>
        <v>0</v>
      </c>
      <c r="BI105" s="19">
        <f ca="1">SUMPRODUCT(ReactionRateK4!$F127:$V127*OFFSET(ReactionStoich!$E$5:$U$5,BI$2,0))*(TimeStep)*'Composition Moles'!$C117</f>
        <v>0</v>
      </c>
      <c r="BJ105" s="19">
        <f ca="1">SUMPRODUCT(ReactionRateK4!$F127:$V127*OFFSET(ReactionStoich!$E$5:$U$5,BJ$2,0))*(TimeStep)*'Composition Moles'!$C117</f>
        <v>0</v>
      </c>
      <c r="BK105" s="19">
        <f ca="1">SUMPRODUCT(ReactionRateK4!$F127:$V127*OFFSET(ReactionStoich!$E$5:$U$5,BK$2,0))*(TimeStep)*'Composition Moles'!$C117</f>
        <v>0</v>
      </c>
      <c r="BL105" s="19">
        <f ca="1">SUMPRODUCT(ReactionRateK4!$F127:$V127*OFFSET(ReactionStoich!$E$5:$U$5,BL$2,0))*(TimeStep)*'Composition Moles'!$C117</f>
        <v>0</v>
      </c>
      <c r="BM105" s="19">
        <f ca="1">SUMPRODUCT(ReactionRateK4!$F127:$V127*OFFSET(ReactionStoich!$E$5:$U$5,BM$2,0))*(TimeStep)*'Composition Moles'!$C117</f>
        <v>0</v>
      </c>
      <c r="BN105" s="19">
        <f ca="1">SUMPRODUCT(ReactionRateK4!$F127:$V127*OFFSET(ReactionStoich!$E$5:$U$5,BN$2,0))*(TimeStep)*'Composition Moles'!$C117</f>
        <v>0</v>
      </c>
      <c r="BO105" s="19">
        <f ca="1">SUMPRODUCT(ReactionRateK4!$F127:$V127*OFFSET(ReactionStoich!$E$5:$U$5,BO$2,0))*(TimeStep)*'Composition Moles'!$C117</f>
        <v>0</v>
      </c>
      <c r="BP105" s="19">
        <f ca="1">SUMPRODUCT(ReactionRateK4!$F127:$V127*OFFSET(ReactionStoich!$E$5:$U$5,BP$2,0))*(TimeStep)*'Composition Moles'!$C117</f>
        <v>0</v>
      </c>
      <c r="BQ105" s="19">
        <f ca="1">SUMPRODUCT(ReactionRateK4!$F127:$V127*OFFSET(ReactionStoich!$E$5:$U$5,BQ$2,0))*(TimeStep)*'Composition Moles'!$C117</f>
        <v>0</v>
      </c>
      <c r="BR105" s="19">
        <f ca="1">SUMPRODUCT(ReactionRateK4!$F127:$V127*OFFSET(ReactionStoich!$E$5:$U$5,BR$2,0))*(TimeStep)*'Composition Moles'!$C117</f>
        <v>0</v>
      </c>
      <c r="BS105" s="19">
        <f ca="1">SUMPRODUCT(ReactionRateK4!$F127:$V127*OFFSET(ReactionStoich!$E$5:$U$5,BS$2,0))*(TimeStep)*'Composition Moles'!$C117</f>
        <v>0</v>
      </c>
      <c r="BT105" s="19">
        <f ca="1">SUMPRODUCT(ReactionRateK4!$F127:$V127*OFFSET(ReactionStoich!$E$5:$U$5,BT$2,0))*(TimeStep)*'Composition Moles'!$C117</f>
        <v>0</v>
      </c>
      <c r="BU105" s="19">
        <f ca="1">SUMPRODUCT(ReactionRateK4!$F127:$V127*OFFSET(ReactionStoich!$E$5:$U$5,BU$2,0))*(TimeStep)*'Composition Moles'!$C117</f>
        <v>0</v>
      </c>
      <c r="BV105" s="19">
        <f ca="1">SUMPRODUCT(ReactionRateK4!$F127:$V127*OFFSET(ReactionStoich!$E$5:$U$5,BV$2,0))*(TimeStep)*'Composition Moles'!$C117</f>
        <v>0</v>
      </c>
      <c r="BW105" s="19">
        <f ca="1">SUMPRODUCT(ReactionRateK4!$F127:$V127*OFFSET(ReactionStoich!$E$5:$U$5,BW$2,0))*(TimeStep)*'Composition Moles'!$C117</f>
        <v>0</v>
      </c>
    </row>
    <row r="106" spans="1:75">
      <c r="A106">
        <f>ReactionRateK1!A128</f>
        <v>4.7999999999999909</v>
      </c>
      <c r="B106" s="20">
        <f t="shared" ca="1" si="7"/>
        <v>-2142.7874297155108</v>
      </c>
      <c r="C106" s="20">
        <f ca="1">'Composition Moles'!BZ118</f>
        <v>144229.90434139944</v>
      </c>
      <c r="D106" s="26">
        <f t="shared" ca="1" si="8"/>
        <v>1.4856748602172162E-2</v>
      </c>
      <c r="F106" s="19">
        <f ca="1">SUMPRODUCT(ReactionRateK4!$F128:$V128*OFFSET(ReactionStoich!$E$5:$U$5,F$2,0))*(TimeStep)*'Composition Moles'!$C118</f>
        <v>-1.5944349231137737E-2</v>
      </c>
      <c r="G106" s="19">
        <f ca="1">SUMPRODUCT(ReactionRateK4!$F128:$V128*OFFSET(ReactionStoich!$E$5:$U$5,G$2,0))*(TimeStep)*'Composition Moles'!$C118</f>
        <v>0</v>
      </c>
      <c r="H106" s="19">
        <f ca="1">SUMPRODUCT(ReactionRateK4!$F128:$V128*OFFSET(ReactionStoich!$E$5:$U$5,H$2,0))*(TimeStep)*'Composition Moles'!$C118</f>
        <v>1.5872641105580749E-2</v>
      </c>
      <c r="I106" s="19">
        <f ca="1">SUMPRODUCT(ReactionRateK4!$F128:$V128*OFFSET(ReactionStoich!$E$5:$U$5,I$2,0))*(TimeStep)*'Composition Moles'!$C118</f>
        <v>7.1708125556986491E-5</v>
      </c>
      <c r="J106" s="19">
        <f ca="1">SUMPRODUCT(ReactionRateK4!$F128:$V128*OFFSET(ReactionStoich!$E$5:$U$5,J$2,0))*(TimeStep)*'Composition Moles'!$C118</f>
        <v>0</v>
      </c>
      <c r="K106" s="19">
        <f ca="1">SUMPRODUCT(ReactionRateK4!$F128:$V128*OFFSET(ReactionStoich!$E$5:$U$5,K$2,0))*(TimeStep)*'Composition Moles'!$C118</f>
        <v>0</v>
      </c>
      <c r="L106" s="19">
        <f ca="1">SUMPRODUCT(ReactionRateK4!$F128:$V128*OFFSET(ReactionStoich!$E$5:$U$5,L$2,0))*(TimeStep)*'Composition Moles'!$C118</f>
        <v>0</v>
      </c>
      <c r="M106" s="19">
        <f ca="1">SUMPRODUCT(ReactionRateK4!$F128:$V128*OFFSET(ReactionStoich!$E$5:$U$5,M$2,0))*(TimeStep)*'Composition Moles'!$C118</f>
        <v>0</v>
      </c>
      <c r="N106" s="19">
        <f ca="1">SUMPRODUCT(ReactionRateK4!$F128:$V128*OFFSET(ReactionStoich!$E$5:$U$5,N$2,0))*(TimeStep)*'Composition Moles'!$C118</f>
        <v>0</v>
      </c>
      <c r="O106" s="19">
        <f ca="1">SUMPRODUCT(ReactionRateK4!$F128:$V128*OFFSET(ReactionStoich!$E$5:$U$5,O$2,0))*(TimeStep)*'Composition Moles'!$C118</f>
        <v>0</v>
      </c>
      <c r="P106" s="19">
        <f ca="1">SUMPRODUCT(ReactionRateK4!$F128:$V128*OFFSET(ReactionStoich!$E$5:$U$5,P$2,0))*(TimeStep)*'Composition Moles'!$C118</f>
        <v>0</v>
      </c>
      <c r="Q106" s="19">
        <f ca="1">SUMPRODUCT(ReactionRateK4!$F128:$V128*OFFSET(ReactionStoich!$E$5:$U$5,Q$2,0))*(TimeStep)*'Composition Moles'!$C118</f>
        <v>0</v>
      </c>
      <c r="R106" s="19">
        <f ca="1">SUMPRODUCT(ReactionRateK4!$F128:$V128*OFFSET(ReactionStoich!$E$5:$U$5,R$2,0))*(TimeStep)*'Composition Moles'!$C118</f>
        <v>0</v>
      </c>
      <c r="S106" s="19">
        <f ca="1">SUMPRODUCT(ReactionRateK4!$F128:$V128*OFFSET(ReactionStoich!$E$5:$U$5,S$2,0))*(TimeStep)*'Composition Moles'!$C118</f>
        <v>1.7732198830931083</v>
      </c>
      <c r="T106" s="19">
        <f ca="1">SUMPRODUCT(ReactionRateK4!$F128:$V128*OFFSET(ReactionStoich!$E$5:$U$5,T$2,0))*(TimeStep)*'Composition Moles'!$C118</f>
        <v>0</v>
      </c>
      <c r="U106" s="19">
        <f ca="1">SUMPRODUCT(ReactionRateK4!$F128:$V128*OFFSET(ReactionStoich!$E$5:$U$5,U$2,0))*(TimeStep)*'Composition Moles'!$C118</f>
        <v>0</v>
      </c>
      <c r="V106" s="19">
        <f ca="1">SUMPRODUCT(ReactionRateK4!$F128:$V128*OFFSET(ReactionStoich!$E$5:$U$5,V$2,0))*(TimeStep)*'Composition Moles'!$C118</f>
        <v>0</v>
      </c>
      <c r="W106" s="19">
        <f ca="1">SUMPRODUCT(ReactionRateK4!$F128:$V128*OFFSET(ReactionStoich!$E$5:$U$5,W$2,0))*(TimeStep)*'Composition Moles'!$C118</f>
        <v>0</v>
      </c>
      <c r="X106" s="19">
        <f ca="1">SUMPRODUCT(ReactionRateK4!$F128:$V128*OFFSET(ReactionStoich!$E$5:$U$5,X$2,0))*(TimeStep)*'Composition Moles'!$C118</f>
        <v>0</v>
      </c>
      <c r="Y106" s="19">
        <f ca="1">SUMPRODUCT(ReactionRateK4!$F128:$V128*OFFSET(ReactionStoich!$E$5:$U$5,Y$2,0))*(TimeStep)*'Composition Moles'!$C118</f>
        <v>-4.4586058982272805</v>
      </c>
      <c r="Z106" s="19">
        <f ca="1">SUMPRODUCT(ReactionRateK4!$F128:$V128*OFFSET(ReactionStoich!$E$5:$U$5,Z$2,0))*(TimeStep)*'Composition Moles'!$C118</f>
        <v>0</v>
      </c>
      <c r="AA106" s="19">
        <f ca="1">SUMPRODUCT(ReactionRateK4!$F128:$V128*OFFSET(ReactionStoich!$E$5:$U$5,AA$2,0))*(TimeStep)*'Composition Moles'!$C118</f>
        <v>0</v>
      </c>
      <c r="AB106" s="19">
        <f ca="1">SUMPRODUCT(ReactionRateK4!$F128:$V128*OFFSET(ReactionStoich!$E$5:$U$5,AB$2,0))*(TimeStep)*'Composition Moles'!$C118</f>
        <v>0</v>
      </c>
      <c r="AC106" s="19">
        <f ca="1">SUMPRODUCT(ReactionRateK4!$F128:$V128*OFFSET(ReactionStoich!$E$5:$U$5,AC$2,0))*(TimeStep)*'Composition Moles'!$C118</f>
        <v>0</v>
      </c>
      <c r="AD106" s="19">
        <f ca="1">SUMPRODUCT(ReactionRateK4!$F128:$V128*OFFSET(ReactionStoich!$E$5:$U$5,AD$2,0))*(TimeStep)*'Composition Moles'!$C118</f>
        <v>0</v>
      </c>
      <c r="AE106" s="19">
        <f ca="1">SUMPRODUCT(ReactionRateK4!$F128:$V128*OFFSET(ReactionStoich!$E$5:$U$5,AE$2,0))*(TimeStep)*'Composition Moles'!$C118</f>
        <v>0</v>
      </c>
      <c r="AF106" s="19">
        <f ca="1">SUMPRODUCT(ReactionRateK4!$F128:$V128*OFFSET(ReactionStoich!$E$5:$U$5,AF$2,0))*(TimeStep)*'Composition Moles'!$C118</f>
        <v>0</v>
      </c>
      <c r="AG106" s="19">
        <f ca="1">SUMPRODUCT(ReactionRateK4!$F128:$V128*OFFSET(ReactionStoich!$E$5:$U$5,AG$2,0))*(TimeStep)*'Composition Moles'!$C118</f>
        <v>-8.8192314271564234E-3</v>
      </c>
      <c r="AH106" s="19">
        <f ca="1">SUMPRODUCT(ReactionRateK4!$F128:$V128*OFFSET(ReactionStoich!$E$5:$U$5,AH$2,0))*(TimeStep)*'Composition Moles'!$C118</f>
        <v>-1.3385526045328131</v>
      </c>
      <c r="AI106" s="19">
        <f ca="1">SUMPRODUCT(ReactionRateK4!$F128:$V128*OFFSET(ReactionStoich!$E$5:$U$5,AI$2,0))*(TimeStep)*'Composition Moles'!$C118</f>
        <v>4.2411758017357588</v>
      </c>
      <c r="AJ106" s="19">
        <f ca="1">SUMPRODUCT(ReactionRateK4!$F128:$V128*OFFSET(ReactionStoich!$E$5:$U$5,AJ$2,0))*(TimeStep)*'Composition Moles'!$C118</f>
        <v>0.73570858798727934</v>
      </c>
      <c r="AK106" s="19">
        <f ca="1">SUMPRODUCT(ReactionRateK4!$F128:$V128*OFFSET(ReactionStoich!$E$5:$U$5,AK$2,0))*(TimeStep)*'Composition Moles'!$C118</f>
        <v>0</v>
      </c>
      <c r="AL106" s="19">
        <f ca="1">SUMPRODUCT(ReactionRateK4!$F128:$V128*OFFSET(ReactionStoich!$E$5:$U$5,AL$2,0))*(TimeStep)*'Composition Moles'!$C118</f>
        <v>0</v>
      </c>
      <c r="AM106" s="19">
        <f ca="1">SUMPRODUCT(ReactionRateK4!$F128:$V128*OFFSET(ReactionStoich!$E$5:$U$5,AM$2,0))*(TimeStep)*'Composition Moles'!$C118</f>
        <v>0</v>
      </c>
      <c r="AN106" s="19">
        <f ca="1">SUMPRODUCT(ReactionRateK4!$F128:$V128*OFFSET(ReactionStoich!$E$5:$U$5,AN$2,0))*(TimeStep)*'Composition Moles'!$C118</f>
        <v>0</v>
      </c>
      <c r="AO106" s="19">
        <f ca="1">SUMPRODUCT(ReactionRateK4!$F128:$V128*OFFSET(ReactionStoich!$E$5:$U$5,AO$2,0))*(TimeStep)*'Composition Moles'!$C118</f>
        <v>-7.1708125556986491E-5</v>
      </c>
      <c r="AP106" s="19">
        <f ca="1">SUMPRODUCT(ReactionRateK4!$F128:$V128*OFFSET(ReactionStoich!$E$5:$U$5,AP$2,0))*(TimeStep)*'Composition Moles'!$C118</f>
        <v>-1.5571857286547431E-2</v>
      </c>
      <c r="AQ106" s="19">
        <f ca="1">SUMPRODUCT(ReactionRateK4!$F128:$V128*OFFSET(ReactionStoich!$E$5:$U$5,AQ$2,0))*(TimeStep)*'Composition Moles'!$C118</f>
        <v>0</v>
      </c>
      <c r="AR106" s="19">
        <f ca="1">SUMPRODUCT(ReactionRateK4!$F128:$V128*OFFSET(ReactionStoich!$E$5:$U$5,AR$2,0))*(TimeStep)*'Composition Moles'!$C118</f>
        <v>0</v>
      </c>
      <c r="AS106" s="19">
        <f ca="1">SUMPRODUCT(ReactionRateK4!$F128:$V128*OFFSET(ReactionStoich!$E$5:$U$5,AS$2,0))*(TimeStep)*'Composition Moles'!$C118</f>
        <v>-0.30949432440559738</v>
      </c>
      <c r="AT106" s="19">
        <f ca="1">SUMPRODUCT(ReactionRateK4!$F128:$V128*OFFSET(ReactionStoich!$E$5:$U$5,AT$2,0))*(TimeStep)*'Composition Moles'!$C118</f>
        <v>-0.30949432440559738</v>
      </c>
      <c r="AU106" s="19">
        <f ca="1">SUMPRODUCT(ReactionRateK4!$F128:$V128*OFFSET(ReactionStoich!$E$5:$U$5,AU$2,0))*(TimeStep)*'Composition Moles'!$C118</f>
        <v>-0.30949432440559738</v>
      </c>
      <c r="AV106" s="19">
        <f ca="1">SUMPRODUCT(ReactionRateK4!$F128:$V128*OFFSET(ReactionStoich!$E$5:$U$5,AV$2,0))*(TimeStep)*'Composition Moles'!$C118</f>
        <v>0</v>
      </c>
      <c r="AW106" s="19">
        <f ca="1">SUMPRODUCT(ReactionRateK4!$F128:$V128*OFFSET(ReactionStoich!$E$5:$U$5,AW$2,0))*(TimeStep)*'Composition Moles'!$C118</f>
        <v>0</v>
      </c>
      <c r="AX106" s="19">
        <f ca="1">SUMPRODUCT(ReactionRateK4!$F128:$V128*OFFSET(ReactionStoich!$E$5:$U$5,AX$2,0))*(TimeStep)*'Composition Moles'!$C118</f>
        <v>0</v>
      </c>
      <c r="AY106" s="19">
        <f ca="1">SUMPRODUCT(ReactionRateK4!$F128:$V128*OFFSET(ReactionStoich!$E$5:$U$5,AY$2,0))*(TimeStep)*'Composition Moles'!$C118</f>
        <v>0</v>
      </c>
      <c r="AZ106" s="19">
        <f ca="1">SUMPRODUCT(ReactionRateK4!$F128:$V128*OFFSET(ReactionStoich!$E$5:$U$5,AZ$2,0))*(TimeStep)*'Composition Moles'!$C118</f>
        <v>0</v>
      </c>
      <c r="BA106" s="19">
        <f ca="1">SUMPRODUCT(ReactionRateK4!$F128:$V128*OFFSET(ReactionStoich!$E$5:$U$5,BA$2,0))*(TimeStep)*'Composition Moles'!$C118</f>
        <v>0</v>
      </c>
      <c r="BB106" s="19">
        <f ca="1">SUMPRODUCT(ReactionRateK4!$F128:$V128*OFFSET(ReactionStoich!$E$5:$U$5,BB$2,0))*(TimeStep)*'Composition Moles'!$C118</f>
        <v>0</v>
      </c>
      <c r="BC106" s="19">
        <f ca="1">SUMPRODUCT(ReactionRateK4!$F128:$V128*OFFSET(ReactionStoich!$E$5:$U$5,BC$2,0))*(TimeStep)*'Composition Moles'!$C118</f>
        <v>0</v>
      </c>
      <c r="BD106" s="19">
        <f ca="1">SUMPRODUCT(ReactionRateK4!$F128:$V128*OFFSET(ReactionStoich!$E$5:$U$5,BD$2,0))*(TimeStep)*'Composition Moles'!$C118</f>
        <v>0</v>
      </c>
      <c r="BE106" s="19">
        <f ca="1">SUMPRODUCT(ReactionRateK4!$F128:$V128*OFFSET(ReactionStoich!$E$5:$U$5,BE$2,0))*(TimeStep)*'Composition Moles'!$C118</f>
        <v>0</v>
      </c>
      <c r="BF106" s="19">
        <f ca="1">SUMPRODUCT(ReactionRateK4!$F128:$V128*OFFSET(ReactionStoich!$E$5:$U$5,BF$2,0))*(TimeStep)*'Composition Moles'!$C118</f>
        <v>0</v>
      </c>
      <c r="BG106" s="19">
        <f ca="1">SUMPRODUCT(ReactionRateK4!$F128:$V128*OFFSET(ReactionStoich!$E$5:$U$5,BG$2,0))*(TimeStep)*'Composition Moles'!$C118</f>
        <v>0</v>
      </c>
      <c r="BH106" s="19">
        <f ca="1">SUMPRODUCT(ReactionRateK4!$F128:$V128*OFFSET(ReactionStoich!$E$5:$U$5,BH$2,0))*(TimeStep)*'Composition Moles'!$C118</f>
        <v>0</v>
      </c>
      <c r="BI106" s="19">
        <f ca="1">SUMPRODUCT(ReactionRateK4!$F128:$V128*OFFSET(ReactionStoich!$E$5:$U$5,BI$2,0))*(TimeStep)*'Composition Moles'!$C118</f>
        <v>0</v>
      </c>
      <c r="BJ106" s="19">
        <f ca="1">SUMPRODUCT(ReactionRateK4!$F128:$V128*OFFSET(ReactionStoich!$E$5:$U$5,BJ$2,0))*(TimeStep)*'Composition Moles'!$C118</f>
        <v>0</v>
      </c>
      <c r="BK106" s="19">
        <f ca="1">SUMPRODUCT(ReactionRateK4!$F128:$V128*OFFSET(ReactionStoich!$E$5:$U$5,BK$2,0))*(TimeStep)*'Composition Moles'!$C118</f>
        <v>0</v>
      </c>
      <c r="BL106" s="19">
        <f ca="1">SUMPRODUCT(ReactionRateK4!$F128:$V128*OFFSET(ReactionStoich!$E$5:$U$5,BL$2,0))*(TimeStep)*'Composition Moles'!$C118</f>
        <v>0</v>
      </c>
      <c r="BM106" s="19">
        <f ca="1">SUMPRODUCT(ReactionRateK4!$F128:$V128*OFFSET(ReactionStoich!$E$5:$U$5,BM$2,0))*(TimeStep)*'Composition Moles'!$C118</f>
        <v>0</v>
      </c>
      <c r="BN106" s="19">
        <f ca="1">SUMPRODUCT(ReactionRateK4!$F128:$V128*OFFSET(ReactionStoich!$E$5:$U$5,BN$2,0))*(TimeStep)*'Composition Moles'!$C118</f>
        <v>0</v>
      </c>
      <c r="BO106" s="19">
        <f ca="1">SUMPRODUCT(ReactionRateK4!$F128:$V128*OFFSET(ReactionStoich!$E$5:$U$5,BO$2,0))*(TimeStep)*'Composition Moles'!$C118</f>
        <v>0</v>
      </c>
      <c r="BP106" s="19">
        <f ca="1">SUMPRODUCT(ReactionRateK4!$F128:$V128*OFFSET(ReactionStoich!$E$5:$U$5,BP$2,0))*(TimeStep)*'Composition Moles'!$C118</f>
        <v>0</v>
      </c>
      <c r="BQ106" s="19">
        <f ca="1">SUMPRODUCT(ReactionRateK4!$F128:$V128*OFFSET(ReactionStoich!$E$5:$U$5,BQ$2,0))*(TimeStep)*'Composition Moles'!$C118</f>
        <v>0</v>
      </c>
      <c r="BR106" s="19">
        <f ca="1">SUMPRODUCT(ReactionRateK4!$F128:$V128*OFFSET(ReactionStoich!$E$5:$U$5,BR$2,0))*(TimeStep)*'Composition Moles'!$C118</f>
        <v>0</v>
      </c>
      <c r="BS106" s="19">
        <f ca="1">SUMPRODUCT(ReactionRateK4!$F128:$V128*OFFSET(ReactionStoich!$E$5:$U$5,BS$2,0))*(TimeStep)*'Composition Moles'!$C118</f>
        <v>0</v>
      </c>
      <c r="BT106" s="19">
        <f ca="1">SUMPRODUCT(ReactionRateK4!$F128:$V128*OFFSET(ReactionStoich!$E$5:$U$5,BT$2,0))*(TimeStep)*'Composition Moles'!$C118</f>
        <v>0</v>
      </c>
      <c r="BU106" s="19">
        <f ca="1">SUMPRODUCT(ReactionRateK4!$F128:$V128*OFFSET(ReactionStoich!$E$5:$U$5,BU$2,0))*(TimeStep)*'Composition Moles'!$C118</f>
        <v>0</v>
      </c>
      <c r="BV106" s="19">
        <f ca="1">SUMPRODUCT(ReactionRateK4!$F128:$V128*OFFSET(ReactionStoich!$E$5:$U$5,BV$2,0))*(TimeStep)*'Composition Moles'!$C118</f>
        <v>0</v>
      </c>
      <c r="BW106" s="19">
        <f ca="1">SUMPRODUCT(ReactionRateK4!$F128:$V128*OFFSET(ReactionStoich!$E$5:$U$5,BW$2,0))*(TimeStep)*'Composition Moles'!$C118</f>
        <v>0</v>
      </c>
    </row>
    <row r="107" spans="1:75">
      <c r="A107">
        <f>ReactionRateK1!A129</f>
        <v>4.8499999999999908</v>
      </c>
      <c r="B107" s="20">
        <f t="shared" ca="1" si="7"/>
        <v>-2125.5989071317522</v>
      </c>
      <c r="C107" s="20">
        <f ca="1">'Composition Moles'!BZ119</f>
        <v>144226.15890833142</v>
      </c>
      <c r="D107" s="26">
        <f t="shared" ca="1" si="8"/>
        <v>1.4737956853463454E-2</v>
      </c>
      <c r="F107" s="19">
        <f ca="1">SUMPRODUCT(ReactionRateK4!$F129:$V129*OFFSET(ReactionStoich!$E$5:$U$5,F$2,0))*(TimeStep)*'Composition Moles'!$C119</f>
        <v>-1.4878127301675401E-2</v>
      </c>
      <c r="G107" s="19">
        <f ca="1">SUMPRODUCT(ReactionRateK4!$F129:$V129*OFFSET(ReactionStoich!$E$5:$U$5,G$2,0))*(TimeStep)*'Composition Moles'!$C119</f>
        <v>0</v>
      </c>
      <c r="H107" s="19">
        <f ca="1">SUMPRODUCT(ReactionRateK4!$F129:$V129*OFFSET(ReactionStoich!$E$5:$U$5,H$2,0))*(TimeStep)*'Composition Moles'!$C119</f>
        <v>1.481375493386284E-2</v>
      </c>
      <c r="I107" s="19">
        <f ca="1">SUMPRODUCT(ReactionRateK4!$F129:$V129*OFFSET(ReactionStoich!$E$5:$U$5,I$2,0))*(TimeStep)*'Composition Moles'!$C119</f>
        <v>6.4372367812560655E-5</v>
      </c>
      <c r="J107" s="19">
        <f ca="1">SUMPRODUCT(ReactionRateK4!$F129:$V129*OFFSET(ReactionStoich!$E$5:$U$5,J$2,0))*(TimeStep)*'Composition Moles'!$C119</f>
        <v>0</v>
      </c>
      <c r="K107" s="19">
        <f ca="1">SUMPRODUCT(ReactionRateK4!$F129:$V129*OFFSET(ReactionStoich!$E$5:$U$5,K$2,0))*(TimeStep)*'Composition Moles'!$C119</f>
        <v>0</v>
      </c>
      <c r="L107" s="19">
        <f ca="1">SUMPRODUCT(ReactionRateK4!$F129:$V129*OFFSET(ReactionStoich!$E$5:$U$5,L$2,0))*(TimeStep)*'Composition Moles'!$C119</f>
        <v>0</v>
      </c>
      <c r="M107" s="19">
        <f ca="1">SUMPRODUCT(ReactionRateK4!$F129:$V129*OFFSET(ReactionStoich!$E$5:$U$5,M$2,0))*(TimeStep)*'Composition Moles'!$C119</f>
        <v>0</v>
      </c>
      <c r="N107" s="19">
        <f ca="1">SUMPRODUCT(ReactionRateK4!$F129:$V129*OFFSET(ReactionStoich!$E$5:$U$5,N$2,0))*(TimeStep)*'Composition Moles'!$C119</f>
        <v>0</v>
      </c>
      <c r="O107" s="19">
        <f ca="1">SUMPRODUCT(ReactionRateK4!$F129:$V129*OFFSET(ReactionStoich!$E$5:$U$5,O$2,0))*(TimeStep)*'Composition Moles'!$C119</f>
        <v>0</v>
      </c>
      <c r="P107" s="19">
        <f ca="1">SUMPRODUCT(ReactionRateK4!$F129:$V129*OFFSET(ReactionStoich!$E$5:$U$5,P$2,0))*(TimeStep)*'Composition Moles'!$C119</f>
        <v>0</v>
      </c>
      <c r="Q107" s="19">
        <f ca="1">SUMPRODUCT(ReactionRateK4!$F129:$V129*OFFSET(ReactionStoich!$E$5:$U$5,Q$2,0))*(TimeStep)*'Composition Moles'!$C119</f>
        <v>0</v>
      </c>
      <c r="R107" s="19">
        <f ca="1">SUMPRODUCT(ReactionRateK4!$F129:$V129*OFFSET(ReactionStoich!$E$5:$U$5,R$2,0))*(TimeStep)*'Composition Moles'!$C119</f>
        <v>0</v>
      </c>
      <c r="S107" s="19">
        <f ca="1">SUMPRODUCT(ReactionRateK4!$F129:$V129*OFFSET(ReactionStoich!$E$5:$U$5,S$2,0))*(TimeStep)*'Composition Moles'!$C119</f>
        <v>1.7220710333646447</v>
      </c>
      <c r="T107" s="19">
        <f ca="1">SUMPRODUCT(ReactionRateK4!$F129:$V129*OFFSET(ReactionStoich!$E$5:$U$5,T$2,0))*(TimeStep)*'Composition Moles'!$C119</f>
        <v>0</v>
      </c>
      <c r="U107" s="19">
        <f ca="1">SUMPRODUCT(ReactionRateK4!$F129:$V129*OFFSET(ReactionStoich!$E$5:$U$5,U$2,0))*(TimeStep)*'Composition Moles'!$C119</f>
        <v>0</v>
      </c>
      <c r="V107" s="19">
        <f ca="1">SUMPRODUCT(ReactionRateK4!$F129:$V129*OFFSET(ReactionStoich!$E$5:$U$5,V$2,0))*(TimeStep)*'Composition Moles'!$C119</f>
        <v>0</v>
      </c>
      <c r="W107" s="19">
        <f ca="1">SUMPRODUCT(ReactionRateK4!$F129:$V129*OFFSET(ReactionStoich!$E$5:$U$5,W$2,0))*(TimeStep)*'Composition Moles'!$C119</f>
        <v>0</v>
      </c>
      <c r="X107" s="19">
        <f ca="1">SUMPRODUCT(ReactionRateK4!$F129:$V129*OFFSET(ReactionStoich!$E$5:$U$5,X$2,0))*(TimeStep)*'Composition Moles'!$C119</f>
        <v>0</v>
      </c>
      <c r="Y107" s="19">
        <f ca="1">SUMPRODUCT(ReactionRateK4!$F129:$V129*OFFSET(ReactionStoich!$E$5:$U$5,Y$2,0))*(TimeStep)*'Composition Moles'!$C119</f>
        <v>-4.3442842154148247</v>
      </c>
      <c r="Z107" s="19">
        <f ca="1">SUMPRODUCT(ReactionRateK4!$F129:$V129*OFFSET(ReactionStoich!$E$5:$U$5,Z$2,0))*(TimeStep)*'Composition Moles'!$C119</f>
        <v>0</v>
      </c>
      <c r="AA107" s="19">
        <f ca="1">SUMPRODUCT(ReactionRateK4!$F129:$V129*OFFSET(ReactionStoich!$E$5:$U$5,AA$2,0))*(TimeStep)*'Composition Moles'!$C119</f>
        <v>0</v>
      </c>
      <c r="AB107" s="19">
        <f ca="1">SUMPRODUCT(ReactionRateK4!$F129:$V129*OFFSET(ReactionStoich!$E$5:$U$5,AB$2,0))*(TimeStep)*'Composition Moles'!$C119</f>
        <v>0</v>
      </c>
      <c r="AC107" s="19">
        <f ca="1">SUMPRODUCT(ReactionRateK4!$F129:$V129*OFFSET(ReactionStoich!$E$5:$U$5,AC$2,0))*(TimeStep)*'Composition Moles'!$C119</f>
        <v>0</v>
      </c>
      <c r="AD107" s="19">
        <f ca="1">SUMPRODUCT(ReactionRateK4!$F129:$V129*OFFSET(ReactionStoich!$E$5:$U$5,AD$2,0))*(TimeStep)*'Composition Moles'!$C119</f>
        <v>0</v>
      </c>
      <c r="AE107" s="19">
        <f ca="1">SUMPRODUCT(ReactionRateK4!$F129:$V129*OFFSET(ReactionStoich!$E$5:$U$5,AE$2,0))*(TimeStep)*'Composition Moles'!$C119</f>
        <v>0</v>
      </c>
      <c r="AF107" s="19">
        <f ca="1">SUMPRODUCT(ReactionRateK4!$F129:$V129*OFFSET(ReactionStoich!$E$5:$U$5,AF$2,0))*(TimeStep)*'Composition Moles'!$C119</f>
        <v>0</v>
      </c>
      <c r="AG107" s="19">
        <f ca="1">SUMPRODUCT(ReactionRateK4!$F129:$V129*OFFSET(ReactionStoich!$E$5:$U$5,AG$2,0))*(TimeStep)*'Composition Moles'!$C119</f>
        <v>-8.7019149298608583E-3</v>
      </c>
      <c r="AH107" s="19">
        <f ca="1">SUMPRODUCT(ReactionRateK4!$F129:$V129*OFFSET(ReactionStoich!$E$5:$U$5,AH$2,0))*(TimeStep)*'Composition Moles'!$C119</f>
        <v>-1.3483697668756423</v>
      </c>
      <c r="AI107" s="19">
        <f ca="1">SUMPRODUCT(ReactionRateK4!$F129:$V129*OFFSET(ReactionStoich!$E$5:$U$5,AI$2,0))*(TimeStep)*'Composition Moles'!$C119</f>
        <v>4.1932665499792794</v>
      </c>
      <c r="AJ107" s="19">
        <f ca="1">SUMPRODUCT(ReactionRateK4!$F129:$V129*OFFSET(ReactionStoich!$E$5:$U$5,AJ$2,0))*(TimeStep)*'Composition Moles'!$C119</f>
        <v>0.71598108953310002</v>
      </c>
      <c r="AK107" s="19">
        <f ca="1">SUMPRODUCT(ReactionRateK4!$F129:$V129*OFFSET(ReactionStoich!$E$5:$U$5,AK$2,0))*(TimeStep)*'Composition Moles'!$C119</f>
        <v>0</v>
      </c>
      <c r="AL107" s="19">
        <f ca="1">SUMPRODUCT(ReactionRateK4!$F129:$V129*OFFSET(ReactionStoich!$E$5:$U$5,AL$2,0))*(TimeStep)*'Composition Moles'!$C119</f>
        <v>0</v>
      </c>
      <c r="AM107" s="19">
        <f ca="1">SUMPRODUCT(ReactionRateK4!$F129:$V129*OFFSET(ReactionStoich!$E$5:$U$5,AM$2,0))*(TimeStep)*'Composition Moles'!$C119</f>
        <v>0</v>
      </c>
      <c r="AN107" s="19">
        <f ca="1">SUMPRODUCT(ReactionRateK4!$F129:$V129*OFFSET(ReactionStoich!$E$5:$U$5,AN$2,0))*(TimeStep)*'Composition Moles'!$C119</f>
        <v>0</v>
      </c>
      <c r="AO107" s="19">
        <f ca="1">SUMPRODUCT(ReactionRateK4!$F129:$V129*OFFSET(ReactionStoich!$E$5:$U$5,AO$2,0))*(TimeStep)*'Composition Moles'!$C119</f>
        <v>-6.4372367812560655E-5</v>
      </c>
      <c r="AP107" s="19">
        <f ca="1">SUMPRODUCT(ReactionRateK4!$F129:$V129*OFFSET(ReactionStoich!$E$5:$U$5,AP$2,0))*(TimeStep)*'Composition Moles'!$C119</f>
        <v>-1.448463195107094E-2</v>
      </c>
      <c r="AQ107" s="19">
        <f ca="1">SUMPRODUCT(ReactionRateK4!$F129:$V129*OFFSET(ReactionStoich!$E$5:$U$5,AQ$2,0))*(TimeStep)*'Composition Moles'!$C119</f>
        <v>0</v>
      </c>
      <c r="AR107" s="19">
        <f ca="1">SUMPRODUCT(ReactionRateK4!$F129:$V129*OFFSET(ReactionStoich!$E$5:$U$5,AR$2,0))*(TimeStep)*'Composition Moles'!$C119</f>
        <v>0</v>
      </c>
      <c r="AS107" s="19">
        <f ca="1">SUMPRODUCT(ReactionRateK4!$F129:$V129*OFFSET(ReactionStoich!$E$5:$U$5,AS$2,0))*(TimeStep)*'Composition Moles'!$C119</f>
        <v>-0.30513792377927129</v>
      </c>
      <c r="AT107" s="19">
        <f ca="1">SUMPRODUCT(ReactionRateK4!$F129:$V129*OFFSET(ReactionStoich!$E$5:$U$5,AT$2,0))*(TimeStep)*'Composition Moles'!$C119</f>
        <v>-0.30513792377927129</v>
      </c>
      <c r="AU107" s="19">
        <f ca="1">SUMPRODUCT(ReactionRateK4!$F129:$V129*OFFSET(ReactionStoich!$E$5:$U$5,AU$2,0))*(TimeStep)*'Composition Moles'!$C119</f>
        <v>-0.30513792377927129</v>
      </c>
      <c r="AV107" s="19">
        <f ca="1">SUMPRODUCT(ReactionRateK4!$F129:$V129*OFFSET(ReactionStoich!$E$5:$U$5,AV$2,0))*(TimeStep)*'Composition Moles'!$C119</f>
        <v>0</v>
      </c>
      <c r="AW107" s="19">
        <f ca="1">SUMPRODUCT(ReactionRateK4!$F129:$V129*OFFSET(ReactionStoich!$E$5:$U$5,AW$2,0))*(TimeStep)*'Composition Moles'!$C119</f>
        <v>0</v>
      </c>
      <c r="AX107" s="19">
        <f ca="1">SUMPRODUCT(ReactionRateK4!$F129:$V129*OFFSET(ReactionStoich!$E$5:$U$5,AX$2,0))*(TimeStep)*'Composition Moles'!$C119</f>
        <v>0</v>
      </c>
      <c r="AY107" s="19">
        <f ca="1">SUMPRODUCT(ReactionRateK4!$F129:$V129*OFFSET(ReactionStoich!$E$5:$U$5,AY$2,0))*(TimeStep)*'Composition Moles'!$C119</f>
        <v>0</v>
      </c>
      <c r="AZ107" s="19">
        <f ca="1">SUMPRODUCT(ReactionRateK4!$F129:$V129*OFFSET(ReactionStoich!$E$5:$U$5,AZ$2,0))*(TimeStep)*'Composition Moles'!$C119</f>
        <v>0</v>
      </c>
      <c r="BA107" s="19">
        <f ca="1">SUMPRODUCT(ReactionRateK4!$F129:$V129*OFFSET(ReactionStoich!$E$5:$U$5,BA$2,0))*(TimeStep)*'Composition Moles'!$C119</f>
        <v>0</v>
      </c>
      <c r="BB107" s="19">
        <f ca="1">SUMPRODUCT(ReactionRateK4!$F129:$V129*OFFSET(ReactionStoich!$E$5:$U$5,BB$2,0))*(TimeStep)*'Composition Moles'!$C119</f>
        <v>0</v>
      </c>
      <c r="BC107" s="19">
        <f ca="1">SUMPRODUCT(ReactionRateK4!$F129:$V129*OFFSET(ReactionStoich!$E$5:$U$5,BC$2,0))*(TimeStep)*'Composition Moles'!$C119</f>
        <v>0</v>
      </c>
      <c r="BD107" s="19">
        <f ca="1">SUMPRODUCT(ReactionRateK4!$F129:$V129*OFFSET(ReactionStoich!$E$5:$U$5,BD$2,0))*(TimeStep)*'Composition Moles'!$C119</f>
        <v>0</v>
      </c>
      <c r="BE107" s="19">
        <f ca="1">SUMPRODUCT(ReactionRateK4!$F129:$V129*OFFSET(ReactionStoich!$E$5:$U$5,BE$2,0))*(TimeStep)*'Composition Moles'!$C119</f>
        <v>0</v>
      </c>
      <c r="BF107" s="19">
        <f ca="1">SUMPRODUCT(ReactionRateK4!$F129:$V129*OFFSET(ReactionStoich!$E$5:$U$5,BF$2,0))*(TimeStep)*'Composition Moles'!$C119</f>
        <v>0</v>
      </c>
      <c r="BG107" s="19">
        <f ca="1">SUMPRODUCT(ReactionRateK4!$F129:$V129*OFFSET(ReactionStoich!$E$5:$U$5,BG$2,0))*(TimeStep)*'Composition Moles'!$C119</f>
        <v>0</v>
      </c>
      <c r="BH107" s="19">
        <f ca="1">SUMPRODUCT(ReactionRateK4!$F129:$V129*OFFSET(ReactionStoich!$E$5:$U$5,BH$2,0))*(TimeStep)*'Composition Moles'!$C119</f>
        <v>0</v>
      </c>
      <c r="BI107" s="19">
        <f ca="1">SUMPRODUCT(ReactionRateK4!$F129:$V129*OFFSET(ReactionStoich!$E$5:$U$5,BI$2,0))*(TimeStep)*'Composition Moles'!$C119</f>
        <v>0</v>
      </c>
      <c r="BJ107" s="19">
        <f ca="1">SUMPRODUCT(ReactionRateK4!$F129:$V129*OFFSET(ReactionStoich!$E$5:$U$5,BJ$2,0))*(TimeStep)*'Composition Moles'!$C119</f>
        <v>0</v>
      </c>
      <c r="BK107" s="19">
        <f ca="1">SUMPRODUCT(ReactionRateK4!$F129:$V129*OFFSET(ReactionStoich!$E$5:$U$5,BK$2,0))*(TimeStep)*'Composition Moles'!$C119</f>
        <v>0</v>
      </c>
      <c r="BL107" s="19">
        <f ca="1">SUMPRODUCT(ReactionRateK4!$F129:$V129*OFFSET(ReactionStoich!$E$5:$U$5,BL$2,0))*(TimeStep)*'Composition Moles'!$C119</f>
        <v>0</v>
      </c>
      <c r="BM107" s="19">
        <f ca="1">SUMPRODUCT(ReactionRateK4!$F129:$V129*OFFSET(ReactionStoich!$E$5:$U$5,BM$2,0))*(TimeStep)*'Composition Moles'!$C119</f>
        <v>0</v>
      </c>
      <c r="BN107" s="19">
        <f ca="1">SUMPRODUCT(ReactionRateK4!$F129:$V129*OFFSET(ReactionStoich!$E$5:$U$5,BN$2,0))*(TimeStep)*'Composition Moles'!$C119</f>
        <v>0</v>
      </c>
      <c r="BO107" s="19">
        <f ca="1">SUMPRODUCT(ReactionRateK4!$F129:$V129*OFFSET(ReactionStoich!$E$5:$U$5,BO$2,0))*(TimeStep)*'Composition Moles'!$C119</f>
        <v>0</v>
      </c>
      <c r="BP107" s="19">
        <f ca="1">SUMPRODUCT(ReactionRateK4!$F129:$V129*OFFSET(ReactionStoich!$E$5:$U$5,BP$2,0))*(TimeStep)*'Composition Moles'!$C119</f>
        <v>0</v>
      </c>
      <c r="BQ107" s="19">
        <f ca="1">SUMPRODUCT(ReactionRateK4!$F129:$V129*OFFSET(ReactionStoich!$E$5:$U$5,BQ$2,0))*(TimeStep)*'Composition Moles'!$C119</f>
        <v>0</v>
      </c>
      <c r="BR107" s="19">
        <f ca="1">SUMPRODUCT(ReactionRateK4!$F129:$V129*OFFSET(ReactionStoich!$E$5:$U$5,BR$2,0))*(TimeStep)*'Composition Moles'!$C119</f>
        <v>0</v>
      </c>
      <c r="BS107" s="19">
        <f ca="1">SUMPRODUCT(ReactionRateK4!$F129:$V129*OFFSET(ReactionStoich!$E$5:$U$5,BS$2,0))*(TimeStep)*'Composition Moles'!$C119</f>
        <v>0</v>
      </c>
      <c r="BT107" s="19">
        <f ca="1">SUMPRODUCT(ReactionRateK4!$F129:$V129*OFFSET(ReactionStoich!$E$5:$U$5,BT$2,0))*(TimeStep)*'Composition Moles'!$C119</f>
        <v>0</v>
      </c>
      <c r="BU107" s="19">
        <f ca="1">SUMPRODUCT(ReactionRateK4!$F129:$V129*OFFSET(ReactionStoich!$E$5:$U$5,BU$2,0))*(TimeStep)*'Composition Moles'!$C119</f>
        <v>0</v>
      </c>
      <c r="BV107" s="19">
        <f ca="1">SUMPRODUCT(ReactionRateK4!$F129:$V129*OFFSET(ReactionStoich!$E$5:$U$5,BV$2,0))*(TimeStep)*'Composition Moles'!$C119</f>
        <v>0</v>
      </c>
      <c r="BW107" s="19">
        <f ca="1">SUMPRODUCT(ReactionRateK4!$F129:$V129*OFFSET(ReactionStoich!$E$5:$U$5,BW$2,0))*(TimeStep)*'Composition Moles'!$C119</f>
        <v>0</v>
      </c>
    </row>
    <row r="108" spans="1:75">
      <c r="A108">
        <f>ReactionRateK1!A130</f>
        <v>4.8999999999999906</v>
      </c>
      <c r="B108" s="20">
        <f t="shared" ca="1" si="7"/>
        <v>-2108.9036398534336</v>
      </c>
      <c r="C108" s="20">
        <f ca="1">'Composition Moles'!BZ120</f>
        <v>144222.21192930234</v>
      </c>
      <c r="D108" s="26">
        <f t="shared" ca="1" si="8"/>
        <v>1.4622599470927661E-2</v>
      </c>
      <c r="F108" s="19">
        <f ca="1">SUMPRODUCT(ReactionRateK4!$F130:$V130*OFFSET(ReactionStoich!$E$5:$U$5,F$2,0))*(TimeStep)*'Composition Moles'!$C120</f>
        <v>-1.3886724187821241E-2</v>
      </c>
      <c r="G108" s="19">
        <f ca="1">SUMPRODUCT(ReactionRateK4!$F130:$V130*OFFSET(ReactionStoich!$E$5:$U$5,G$2,0))*(TimeStep)*'Composition Moles'!$C120</f>
        <v>0</v>
      </c>
      <c r="H108" s="19">
        <f ca="1">SUMPRODUCT(ReactionRateK4!$F130:$V130*OFFSET(ReactionStoich!$E$5:$U$5,H$2,0))*(TimeStep)*'Composition Moles'!$C120</f>
        <v>1.3828936416585391E-2</v>
      </c>
      <c r="I108" s="19">
        <f ca="1">SUMPRODUCT(ReactionRateK4!$F130:$V130*OFFSET(ReactionStoich!$E$5:$U$5,I$2,0))*(TimeStep)*'Composition Moles'!$C120</f>
        <v>5.7787771235847925E-5</v>
      </c>
      <c r="J108" s="19">
        <f ca="1">SUMPRODUCT(ReactionRateK4!$F130:$V130*OFFSET(ReactionStoich!$E$5:$U$5,J$2,0))*(TimeStep)*'Composition Moles'!$C120</f>
        <v>0</v>
      </c>
      <c r="K108" s="19">
        <f ca="1">SUMPRODUCT(ReactionRateK4!$F130:$V130*OFFSET(ReactionStoich!$E$5:$U$5,K$2,0))*(TimeStep)*'Composition Moles'!$C120</f>
        <v>0</v>
      </c>
      <c r="L108" s="19">
        <f ca="1">SUMPRODUCT(ReactionRateK4!$F130:$V130*OFFSET(ReactionStoich!$E$5:$U$5,L$2,0))*(TimeStep)*'Composition Moles'!$C120</f>
        <v>0</v>
      </c>
      <c r="M108" s="19">
        <f ca="1">SUMPRODUCT(ReactionRateK4!$F130:$V130*OFFSET(ReactionStoich!$E$5:$U$5,M$2,0))*(TimeStep)*'Composition Moles'!$C120</f>
        <v>0</v>
      </c>
      <c r="N108" s="19">
        <f ca="1">SUMPRODUCT(ReactionRateK4!$F130:$V130*OFFSET(ReactionStoich!$E$5:$U$5,N$2,0))*(TimeStep)*'Composition Moles'!$C120</f>
        <v>0</v>
      </c>
      <c r="O108" s="19">
        <f ca="1">SUMPRODUCT(ReactionRateK4!$F130:$V130*OFFSET(ReactionStoich!$E$5:$U$5,O$2,0))*(TimeStep)*'Composition Moles'!$C120</f>
        <v>0</v>
      </c>
      <c r="P108" s="19">
        <f ca="1">SUMPRODUCT(ReactionRateK4!$F130:$V130*OFFSET(ReactionStoich!$E$5:$U$5,P$2,0))*(TimeStep)*'Composition Moles'!$C120</f>
        <v>0</v>
      </c>
      <c r="Q108" s="19">
        <f ca="1">SUMPRODUCT(ReactionRateK4!$F130:$V130*OFFSET(ReactionStoich!$E$5:$U$5,Q$2,0))*(TimeStep)*'Composition Moles'!$C120</f>
        <v>0</v>
      </c>
      <c r="R108" s="19">
        <f ca="1">SUMPRODUCT(ReactionRateK4!$F130:$V130*OFFSET(ReactionStoich!$E$5:$U$5,R$2,0))*(TimeStep)*'Composition Moles'!$C120</f>
        <v>0</v>
      </c>
      <c r="S108" s="19">
        <f ca="1">SUMPRODUCT(ReactionRateK4!$F130:$V130*OFFSET(ReactionStoich!$E$5:$U$5,S$2,0))*(TimeStep)*'Composition Moles'!$C120</f>
        <v>1.6719347377869858</v>
      </c>
      <c r="T108" s="19">
        <f ca="1">SUMPRODUCT(ReactionRateK4!$F130:$V130*OFFSET(ReactionStoich!$E$5:$U$5,T$2,0))*(TimeStep)*'Composition Moles'!$C120</f>
        <v>0</v>
      </c>
      <c r="U108" s="19">
        <f ca="1">SUMPRODUCT(ReactionRateK4!$F130:$V130*OFFSET(ReactionStoich!$E$5:$U$5,U$2,0))*(TimeStep)*'Composition Moles'!$C120</f>
        <v>0</v>
      </c>
      <c r="V108" s="19">
        <f ca="1">SUMPRODUCT(ReactionRateK4!$F130:$V130*OFFSET(ReactionStoich!$E$5:$U$5,V$2,0))*(TimeStep)*'Composition Moles'!$C120</f>
        <v>0</v>
      </c>
      <c r="W108" s="19">
        <f ca="1">SUMPRODUCT(ReactionRateK4!$F130:$V130*OFFSET(ReactionStoich!$E$5:$U$5,W$2,0))*(TimeStep)*'Composition Moles'!$C120</f>
        <v>0</v>
      </c>
      <c r="X108" s="19">
        <f ca="1">SUMPRODUCT(ReactionRateK4!$F130:$V130*OFFSET(ReactionStoich!$E$5:$U$5,X$2,0))*(TimeStep)*'Composition Moles'!$C120</f>
        <v>0</v>
      </c>
      <c r="Y108" s="19">
        <f ca="1">SUMPRODUCT(ReactionRateK4!$F130:$V130*OFFSET(ReactionStoich!$E$5:$U$5,Y$2,0))*(TimeStep)*'Composition Moles'!$C120</f>
        <v>-4.2321847734365452</v>
      </c>
      <c r="Z108" s="19">
        <f ca="1">SUMPRODUCT(ReactionRateK4!$F130:$V130*OFFSET(ReactionStoich!$E$5:$U$5,Z$2,0))*(TimeStep)*'Composition Moles'!$C120</f>
        <v>0</v>
      </c>
      <c r="AA108" s="19">
        <f ca="1">SUMPRODUCT(ReactionRateK4!$F130:$V130*OFFSET(ReactionStoich!$E$5:$U$5,AA$2,0))*(TimeStep)*'Composition Moles'!$C120</f>
        <v>0</v>
      </c>
      <c r="AB108" s="19">
        <f ca="1">SUMPRODUCT(ReactionRateK4!$F130:$V130*OFFSET(ReactionStoich!$E$5:$U$5,AB$2,0))*(TimeStep)*'Composition Moles'!$C120</f>
        <v>0</v>
      </c>
      <c r="AC108" s="19">
        <f ca="1">SUMPRODUCT(ReactionRateK4!$F130:$V130*OFFSET(ReactionStoich!$E$5:$U$5,AC$2,0))*(TimeStep)*'Composition Moles'!$C120</f>
        <v>0</v>
      </c>
      <c r="AD108" s="19">
        <f ca="1">SUMPRODUCT(ReactionRateK4!$F130:$V130*OFFSET(ReactionStoich!$E$5:$U$5,AD$2,0))*(TimeStep)*'Composition Moles'!$C120</f>
        <v>0</v>
      </c>
      <c r="AE108" s="19">
        <f ca="1">SUMPRODUCT(ReactionRateK4!$F130:$V130*OFFSET(ReactionStoich!$E$5:$U$5,AE$2,0))*(TimeStep)*'Composition Moles'!$C120</f>
        <v>0</v>
      </c>
      <c r="AF108" s="19">
        <f ca="1">SUMPRODUCT(ReactionRateK4!$F130:$V130*OFFSET(ReactionStoich!$E$5:$U$5,AF$2,0))*(TimeStep)*'Composition Moles'!$C120</f>
        <v>0</v>
      </c>
      <c r="AG108" s="19">
        <f ca="1">SUMPRODUCT(ReactionRateK4!$F130:$V130*OFFSET(ReactionStoich!$E$5:$U$5,AG$2,0))*(TimeStep)*'Composition Moles'!$C120</f>
        <v>-8.488160454695767E-3</v>
      </c>
      <c r="AH108" s="19">
        <f ca="1">SUMPRODUCT(ReactionRateK4!$F130:$V130*OFFSET(ReactionStoich!$E$5:$U$5,AH$2,0))*(TimeStep)*'Composition Moles'!$C120</f>
        <v>-1.3573247066506786</v>
      </c>
      <c r="AI108" s="19">
        <f ca="1">SUMPRODUCT(ReactionRateK4!$F130:$V130*OFFSET(ReactionStoich!$E$5:$U$5,AI$2,0))*(TimeStep)*'Composition Moles'!$C120</f>
        <v>4.1455956607713906</v>
      </c>
      <c r="AJ108" s="19">
        <f ca="1">SUMPRODUCT(ReactionRateK4!$F130:$V130*OFFSET(ReactionStoich!$E$5:$U$5,AJ$2,0))*(TimeStep)*'Composition Moles'!$C120</f>
        <v>0.69661377599299534</v>
      </c>
      <c r="AK108" s="19">
        <f ca="1">SUMPRODUCT(ReactionRateK4!$F130:$V130*OFFSET(ReactionStoich!$E$5:$U$5,AK$2,0))*(TimeStep)*'Composition Moles'!$C120</f>
        <v>0</v>
      </c>
      <c r="AL108" s="19">
        <f ca="1">SUMPRODUCT(ReactionRateK4!$F130:$V130*OFFSET(ReactionStoich!$E$5:$U$5,AL$2,0))*(TimeStep)*'Composition Moles'!$C120</f>
        <v>0</v>
      </c>
      <c r="AM108" s="19">
        <f ca="1">SUMPRODUCT(ReactionRateK4!$F130:$V130*OFFSET(ReactionStoich!$E$5:$U$5,AM$2,0))*(TimeStep)*'Composition Moles'!$C120</f>
        <v>0</v>
      </c>
      <c r="AN108" s="19">
        <f ca="1">SUMPRODUCT(ReactionRateK4!$F130:$V130*OFFSET(ReactionStoich!$E$5:$U$5,AN$2,0))*(TimeStep)*'Composition Moles'!$C120</f>
        <v>0</v>
      </c>
      <c r="AO108" s="19">
        <f ca="1">SUMPRODUCT(ReactionRateK4!$F130:$V130*OFFSET(ReactionStoich!$E$5:$U$5,AO$2,0))*(TimeStep)*'Composition Moles'!$C120</f>
        <v>-5.7787771235847925E-5</v>
      </c>
      <c r="AP108" s="19">
        <f ca="1">SUMPRODUCT(ReactionRateK4!$F130:$V130*OFFSET(ReactionStoich!$E$5:$U$5,AP$2,0))*(TimeStep)*'Composition Moles'!$C120</f>
        <v>-1.3473714997258633E-2</v>
      </c>
      <c r="AQ108" s="19">
        <f ca="1">SUMPRODUCT(ReactionRateK4!$F130:$V130*OFFSET(ReactionStoich!$E$5:$U$5,AQ$2,0))*(TimeStep)*'Composition Moles'!$C120</f>
        <v>0</v>
      </c>
      <c r="AR108" s="19">
        <f ca="1">SUMPRODUCT(ReactionRateK4!$F130:$V130*OFFSET(ReactionStoich!$E$5:$U$5,AR$2,0))*(TimeStep)*'Composition Moles'!$C120</f>
        <v>0</v>
      </c>
      <c r="AS108" s="19">
        <f ca="1">SUMPRODUCT(ReactionRateK4!$F130:$V130*OFFSET(ReactionStoich!$E$5:$U$5,AS$2,0))*(TimeStep)*'Composition Moles'!$C120</f>
        <v>-0.30087167708031937</v>
      </c>
      <c r="AT108" s="19">
        <f ca="1">SUMPRODUCT(ReactionRateK4!$F130:$V130*OFFSET(ReactionStoich!$E$5:$U$5,AT$2,0))*(TimeStep)*'Composition Moles'!$C120</f>
        <v>-0.30087167708031937</v>
      </c>
      <c r="AU108" s="19">
        <f ca="1">SUMPRODUCT(ReactionRateK4!$F130:$V130*OFFSET(ReactionStoich!$E$5:$U$5,AU$2,0))*(TimeStep)*'Composition Moles'!$C120</f>
        <v>-0.30087167708031937</v>
      </c>
      <c r="AV108" s="19">
        <f ca="1">SUMPRODUCT(ReactionRateK4!$F130:$V130*OFFSET(ReactionStoich!$E$5:$U$5,AV$2,0))*(TimeStep)*'Composition Moles'!$C120</f>
        <v>0</v>
      </c>
      <c r="AW108" s="19">
        <f ca="1">SUMPRODUCT(ReactionRateK4!$F130:$V130*OFFSET(ReactionStoich!$E$5:$U$5,AW$2,0))*(TimeStep)*'Composition Moles'!$C120</f>
        <v>0</v>
      </c>
      <c r="AX108" s="19">
        <f ca="1">SUMPRODUCT(ReactionRateK4!$F130:$V130*OFFSET(ReactionStoich!$E$5:$U$5,AX$2,0))*(TimeStep)*'Composition Moles'!$C120</f>
        <v>0</v>
      </c>
      <c r="AY108" s="19">
        <f ca="1">SUMPRODUCT(ReactionRateK4!$F130:$V130*OFFSET(ReactionStoich!$E$5:$U$5,AY$2,0))*(TimeStep)*'Composition Moles'!$C120</f>
        <v>0</v>
      </c>
      <c r="AZ108" s="19">
        <f ca="1">SUMPRODUCT(ReactionRateK4!$F130:$V130*OFFSET(ReactionStoich!$E$5:$U$5,AZ$2,0))*(TimeStep)*'Composition Moles'!$C120</f>
        <v>0</v>
      </c>
      <c r="BA108" s="19">
        <f ca="1">SUMPRODUCT(ReactionRateK4!$F130:$V130*OFFSET(ReactionStoich!$E$5:$U$5,BA$2,0))*(TimeStep)*'Composition Moles'!$C120</f>
        <v>0</v>
      </c>
      <c r="BB108" s="19">
        <f ca="1">SUMPRODUCT(ReactionRateK4!$F130:$V130*OFFSET(ReactionStoich!$E$5:$U$5,BB$2,0))*(TimeStep)*'Composition Moles'!$C120</f>
        <v>0</v>
      </c>
      <c r="BC108" s="19">
        <f ca="1">SUMPRODUCT(ReactionRateK4!$F130:$V130*OFFSET(ReactionStoich!$E$5:$U$5,BC$2,0))*(TimeStep)*'Composition Moles'!$C120</f>
        <v>0</v>
      </c>
      <c r="BD108" s="19">
        <f ca="1">SUMPRODUCT(ReactionRateK4!$F130:$V130*OFFSET(ReactionStoich!$E$5:$U$5,BD$2,0))*(TimeStep)*'Composition Moles'!$C120</f>
        <v>0</v>
      </c>
      <c r="BE108" s="19">
        <f ca="1">SUMPRODUCT(ReactionRateK4!$F130:$V130*OFFSET(ReactionStoich!$E$5:$U$5,BE$2,0))*(TimeStep)*'Composition Moles'!$C120</f>
        <v>0</v>
      </c>
      <c r="BF108" s="19">
        <f ca="1">SUMPRODUCT(ReactionRateK4!$F130:$V130*OFFSET(ReactionStoich!$E$5:$U$5,BF$2,0))*(TimeStep)*'Composition Moles'!$C120</f>
        <v>0</v>
      </c>
      <c r="BG108" s="19">
        <f ca="1">SUMPRODUCT(ReactionRateK4!$F130:$V130*OFFSET(ReactionStoich!$E$5:$U$5,BG$2,0))*(TimeStep)*'Composition Moles'!$C120</f>
        <v>0</v>
      </c>
      <c r="BH108" s="19">
        <f ca="1">SUMPRODUCT(ReactionRateK4!$F130:$V130*OFFSET(ReactionStoich!$E$5:$U$5,BH$2,0))*(TimeStep)*'Composition Moles'!$C120</f>
        <v>0</v>
      </c>
      <c r="BI108" s="19">
        <f ca="1">SUMPRODUCT(ReactionRateK4!$F130:$V130*OFFSET(ReactionStoich!$E$5:$U$5,BI$2,0))*(TimeStep)*'Composition Moles'!$C120</f>
        <v>0</v>
      </c>
      <c r="BJ108" s="19">
        <f ca="1">SUMPRODUCT(ReactionRateK4!$F130:$V130*OFFSET(ReactionStoich!$E$5:$U$5,BJ$2,0))*(TimeStep)*'Composition Moles'!$C120</f>
        <v>0</v>
      </c>
      <c r="BK108" s="19">
        <f ca="1">SUMPRODUCT(ReactionRateK4!$F130:$V130*OFFSET(ReactionStoich!$E$5:$U$5,BK$2,0))*(TimeStep)*'Composition Moles'!$C120</f>
        <v>0</v>
      </c>
      <c r="BL108" s="19">
        <f ca="1">SUMPRODUCT(ReactionRateK4!$F130:$V130*OFFSET(ReactionStoich!$E$5:$U$5,BL$2,0))*(TimeStep)*'Composition Moles'!$C120</f>
        <v>0</v>
      </c>
      <c r="BM108" s="19">
        <f ca="1">SUMPRODUCT(ReactionRateK4!$F130:$V130*OFFSET(ReactionStoich!$E$5:$U$5,BM$2,0))*(TimeStep)*'Composition Moles'!$C120</f>
        <v>0</v>
      </c>
      <c r="BN108" s="19">
        <f ca="1">SUMPRODUCT(ReactionRateK4!$F130:$V130*OFFSET(ReactionStoich!$E$5:$U$5,BN$2,0))*(TimeStep)*'Composition Moles'!$C120</f>
        <v>0</v>
      </c>
      <c r="BO108" s="19">
        <f ca="1">SUMPRODUCT(ReactionRateK4!$F130:$V130*OFFSET(ReactionStoich!$E$5:$U$5,BO$2,0))*(TimeStep)*'Composition Moles'!$C120</f>
        <v>0</v>
      </c>
      <c r="BP108" s="19">
        <f ca="1">SUMPRODUCT(ReactionRateK4!$F130:$V130*OFFSET(ReactionStoich!$E$5:$U$5,BP$2,0))*(TimeStep)*'Composition Moles'!$C120</f>
        <v>0</v>
      </c>
      <c r="BQ108" s="19">
        <f ca="1">SUMPRODUCT(ReactionRateK4!$F130:$V130*OFFSET(ReactionStoich!$E$5:$U$5,BQ$2,0))*(TimeStep)*'Composition Moles'!$C120</f>
        <v>0</v>
      </c>
      <c r="BR108" s="19">
        <f ca="1">SUMPRODUCT(ReactionRateK4!$F130:$V130*OFFSET(ReactionStoich!$E$5:$U$5,BR$2,0))*(TimeStep)*'Composition Moles'!$C120</f>
        <v>0</v>
      </c>
      <c r="BS108" s="19">
        <f ca="1">SUMPRODUCT(ReactionRateK4!$F130:$V130*OFFSET(ReactionStoich!$E$5:$U$5,BS$2,0))*(TimeStep)*'Composition Moles'!$C120</f>
        <v>0</v>
      </c>
      <c r="BT108" s="19">
        <f ca="1">SUMPRODUCT(ReactionRateK4!$F130:$V130*OFFSET(ReactionStoich!$E$5:$U$5,BT$2,0))*(TimeStep)*'Composition Moles'!$C120</f>
        <v>0</v>
      </c>
      <c r="BU108" s="19">
        <f ca="1">SUMPRODUCT(ReactionRateK4!$F130:$V130*OFFSET(ReactionStoich!$E$5:$U$5,BU$2,0))*(TimeStep)*'Composition Moles'!$C120</f>
        <v>0</v>
      </c>
      <c r="BV108" s="19">
        <f ca="1">SUMPRODUCT(ReactionRateK4!$F130:$V130*OFFSET(ReactionStoich!$E$5:$U$5,BV$2,0))*(TimeStep)*'Composition Moles'!$C120</f>
        <v>0</v>
      </c>
      <c r="BW108" s="19">
        <f ca="1">SUMPRODUCT(ReactionRateK4!$F130:$V130*OFFSET(ReactionStoich!$E$5:$U$5,BW$2,0))*(TimeStep)*'Composition Moles'!$C120</f>
        <v>0</v>
      </c>
    </row>
    <row r="109" spans="1:75">
      <c r="A109">
        <f>ReactionRateK1!A131</f>
        <v>4.9499999999999904</v>
      </c>
      <c r="B109" s="20">
        <f t="shared" ca="1" si="7"/>
        <v>-2092.3439304739672</v>
      </c>
      <c r="C109" s="20">
        <f ca="1">'Composition Moles'!BZ121</f>
        <v>144218.06854560628</v>
      </c>
      <c r="D109" s="26">
        <f t="shared" ca="1" si="8"/>
        <v>1.4508195481846316E-2</v>
      </c>
      <c r="F109" s="19">
        <f ca="1">SUMPRODUCT(ReactionRateK4!$F131:$V131*OFFSET(ReactionStoich!$E$5:$U$5,F$2,0))*(TimeStep)*'Composition Moles'!$C121</f>
        <v>-1.2964851443239141E-2</v>
      </c>
      <c r="G109" s="19">
        <f ca="1">SUMPRODUCT(ReactionRateK4!$F131:$V131*OFFSET(ReactionStoich!$E$5:$U$5,G$2,0))*(TimeStep)*'Composition Moles'!$C121</f>
        <v>0</v>
      </c>
      <c r="H109" s="19">
        <f ca="1">SUMPRODUCT(ReactionRateK4!$F131:$V131*OFFSET(ReactionStoich!$E$5:$U$5,H$2,0))*(TimeStep)*'Composition Moles'!$C121</f>
        <v>1.2912974140488583E-2</v>
      </c>
      <c r="I109" s="19">
        <f ca="1">SUMPRODUCT(ReactionRateK4!$F131:$V131*OFFSET(ReactionStoich!$E$5:$U$5,I$2,0))*(TimeStep)*'Composition Moles'!$C121</f>
        <v>5.1877302750558447E-5</v>
      </c>
      <c r="J109" s="19">
        <f ca="1">SUMPRODUCT(ReactionRateK4!$F131:$V131*OFFSET(ReactionStoich!$E$5:$U$5,J$2,0))*(TimeStep)*'Composition Moles'!$C121</f>
        <v>0</v>
      </c>
      <c r="K109" s="19">
        <f ca="1">SUMPRODUCT(ReactionRateK4!$F131:$V131*OFFSET(ReactionStoich!$E$5:$U$5,K$2,0))*(TimeStep)*'Composition Moles'!$C121</f>
        <v>0</v>
      </c>
      <c r="L109" s="19">
        <f ca="1">SUMPRODUCT(ReactionRateK4!$F131:$V131*OFFSET(ReactionStoich!$E$5:$U$5,L$2,0))*(TimeStep)*'Composition Moles'!$C121</f>
        <v>0</v>
      </c>
      <c r="M109" s="19">
        <f ca="1">SUMPRODUCT(ReactionRateK4!$F131:$V131*OFFSET(ReactionStoich!$E$5:$U$5,M$2,0))*(TimeStep)*'Composition Moles'!$C121</f>
        <v>0</v>
      </c>
      <c r="N109" s="19">
        <f ca="1">SUMPRODUCT(ReactionRateK4!$F131:$V131*OFFSET(ReactionStoich!$E$5:$U$5,N$2,0))*(TimeStep)*'Composition Moles'!$C121</f>
        <v>0</v>
      </c>
      <c r="O109" s="19">
        <f ca="1">SUMPRODUCT(ReactionRateK4!$F131:$V131*OFFSET(ReactionStoich!$E$5:$U$5,O$2,0))*(TimeStep)*'Composition Moles'!$C121</f>
        <v>0</v>
      </c>
      <c r="P109" s="19">
        <f ca="1">SUMPRODUCT(ReactionRateK4!$F131:$V131*OFFSET(ReactionStoich!$E$5:$U$5,P$2,0))*(TimeStep)*'Composition Moles'!$C121</f>
        <v>0</v>
      </c>
      <c r="Q109" s="19">
        <f ca="1">SUMPRODUCT(ReactionRateK4!$F131:$V131*OFFSET(ReactionStoich!$E$5:$U$5,Q$2,0))*(TimeStep)*'Composition Moles'!$C121</f>
        <v>0</v>
      </c>
      <c r="R109" s="19">
        <f ca="1">SUMPRODUCT(ReactionRateK4!$F131:$V131*OFFSET(ReactionStoich!$E$5:$U$5,R$2,0))*(TimeStep)*'Composition Moles'!$C121</f>
        <v>0</v>
      </c>
      <c r="S109" s="19">
        <f ca="1">SUMPRODUCT(ReactionRateK4!$F131:$V131*OFFSET(ReactionStoich!$E$5:$U$5,S$2,0))*(TimeStep)*'Composition Moles'!$C121</f>
        <v>1.6228188710307911</v>
      </c>
      <c r="T109" s="19">
        <f ca="1">SUMPRODUCT(ReactionRateK4!$F131:$V131*OFFSET(ReactionStoich!$E$5:$U$5,T$2,0))*(TimeStep)*'Composition Moles'!$C121</f>
        <v>0</v>
      </c>
      <c r="U109" s="19">
        <f ca="1">SUMPRODUCT(ReactionRateK4!$F131:$V131*OFFSET(ReactionStoich!$E$5:$U$5,U$2,0))*(TimeStep)*'Composition Moles'!$C121</f>
        <v>0</v>
      </c>
      <c r="V109" s="19">
        <f ca="1">SUMPRODUCT(ReactionRateK4!$F131:$V131*OFFSET(ReactionStoich!$E$5:$U$5,V$2,0))*(TimeStep)*'Composition Moles'!$C121</f>
        <v>0</v>
      </c>
      <c r="W109" s="19">
        <f ca="1">SUMPRODUCT(ReactionRateK4!$F131:$V131*OFFSET(ReactionStoich!$E$5:$U$5,W$2,0))*(TimeStep)*'Composition Moles'!$C121</f>
        <v>0</v>
      </c>
      <c r="X109" s="19">
        <f ca="1">SUMPRODUCT(ReactionRateK4!$F131:$V131*OFFSET(ReactionStoich!$E$5:$U$5,X$2,0))*(TimeStep)*'Composition Moles'!$C121</f>
        <v>0</v>
      </c>
      <c r="Y109" s="19">
        <f ca="1">SUMPRODUCT(ReactionRateK4!$F131:$V131*OFFSET(ReactionStoich!$E$5:$U$5,Y$2,0))*(TimeStep)*'Composition Moles'!$C121</f>
        <v>-4.1223208124806376</v>
      </c>
      <c r="Z109" s="19">
        <f ca="1">SUMPRODUCT(ReactionRateK4!$F131:$V131*OFFSET(ReactionStoich!$E$5:$U$5,Z$2,0))*(TimeStep)*'Composition Moles'!$C121</f>
        <v>0</v>
      </c>
      <c r="AA109" s="19">
        <f ca="1">SUMPRODUCT(ReactionRateK4!$F131:$V131*OFFSET(ReactionStoich!$E$5:$U$5,AA$2,0))*(TimeStep)*'Composition Moles'!$C121</f>
        <v>0</v>
      </c>
      <c r="AB109" s="19">
        <f ca="1">SUMPRODUCT(ReactionRateK4!$F131:$V131*OFFSET(ReactionStoich!$E$5:$U$5,AB$2,0))*(TimeStep)*'Composition Moles'!$C121</f>
        <v>0</v>
      </c>
      <c r="AC109" s="19">
        <f ca="1">SUMPRODUCT(ReactionRateK4!$F131:$V131*OFFSET(ReactionStoich!$E$5:$U$5,AC$2,0))*(TimeStep)*'Composition Moles'!$C121</f>
        <v>0</v>
      </c>
      <c r="AD109" s="19">
        <f ca="1">SUMPRODUCT(ReactionRateK4!$F131:$V131*OFFSET(ReactionStoich!$E$5:$U$5,AD$2,0))*(TimeStep)*'Composition Moles'!$C121</f>
        <v>0</v>
      </c>
      <c r="AE109" s="19">
        <f ca="1">SUMPRODUCT(ReactionRateK4!$F131:$V131*OFFSET(ReactionStoich!$E$5:$U$5,AE$2,0))*(TimeStep)*'Composition Moles'!$C121</f>
        <v>0</v>
      </c>
      <c r="AF109" s="19">
        <f ca="1">SUMPRODUCT(ReactionRateK4!$F131:$V131*OFFSET(ReactionStoich!$E$5:$U$5,AF$2,0))*(TimeStep)*'Composition Moles'!$C121</f>
        <v>0</v>
      </c>
      <c r="AG109" s="19">
        <f ca="1">SUMPRODUCT(ReactionRateK4!$F131:$V131*OFFSET(ReactionStoich!$E$5:$U$5,AG$2,0))*(TimeStep)*'Composition Moles'!$C121</f>
        <v>-8.1622798003061752E-3</v>
      </c>
      <c r="AH109" s="19">
        <f ca="1">SUMPRODUCT(ReactionRateK4!$F131:$V131*OFFSET(ReactionStoich!$E$5:$U$5,AH$2,0))*(TimeStep)*'Composition Moles'!$C121</f>
        <v>-1.3654550449589924</v>
      </c>
      <c r="AI109" s="19">
        <f ca="1">SUMPRODUCT(ReactionRateK4!$F131:$V131*OFFSET(ReactionStoich!$E$5:$U$5,AI$2,0))*(TimeStep)*'Composition Moles'!$C121</f>
        <v>4.0981812944671763</v>
      </c>
      <c r="AJ109" s="19">
        <f ca="1">SUMPRODUCT(ReactionRateK4!$F131:$V131*OFFSET(ReactionStoich!$E$5:$U$5,AJ$2,0))*(TimeStep)*'Composition Moles'!$C121</f>
        <v>0.67760262235025426</v>
      </c>
      <c r="AK109" s="19">
        <f ca="1">SUMPRODUCT(ReactionRateK4!$F131:$V131*OFFSET(ReactionStoich!$E$5:$U$5,AK$2,0))*(TimeStep)*'Composition Moles'!$C121</f>
        <v>0</v>
      </c>
      <c r="AL109" s="19">
        <f ca="1">SUMPRODUCT(ReactionRateK4!$F131:$V131*OFFSET(ReactionStoich!$E$5:$U$5,AL$2,0))*(TimeStep)*'Composition Moles'!$C121</f>
        <v>0</v>
      </c>
      <c r="AM109" s="19">
        <f ca="1">SUMPRODUCT(ReactionRateK4!$F131:$V131*OFFSET(ReactionStoich!$E$5:$U$5,AM$2,0))*(TimeStep)*'Composition Moles'!$C121</f>
        <v>0</v>
      </c>
      <c r="AN109" s="19">
        <f ca="1">SUMPRODUCT(ReactionRateK4!$F131:$V131*OFFSET(ReactionStoich!$E$5:$U$5,AN$2,0))*(TimeStep)*'Composition Moles'!$C121</f>
        <v>0</v>
      </c>
      <c r="AO109" s="19">
        <f ca="1">SUMPRODUCT(ReactionRateK4!$F131:$V131*OFFSET(ReactionStoich!$E$5:$U$5,AO$2,0))*(TimeStep)*'Composition Moles'!$C121</f>
        <v>-5.1877302750558447E-5</v>
      </c>
      <c r="AP109" s="19">
        <f ca="1">SUMPRODUCT(ReactionRateK4!$F131:$V131*OFFSET(ReactionStoich!$E$5:$U$5,AP$2,0))*(TimeStep)*'Composition Moles'!$C121</f>
        <v>-1.2533773974135045E-2</v>
      </c>
      <c r="AQ109" s="19">
        <f ca="1">SUMPRODUCT(ReactionRateK4!$F131:$V131*OFFSET(ReactionStoich!$E$5:$U$5,AQ$2,0))*(TimeStep)*'Composition Moles'!$C121</f>
        <v>0</v>
      </c>
      <c r="AR109" s="19">
        <f ca="1">SUMPRODUCT(ReactionRateK4!$F131:$V131*OFFSET(ReactionStoich!$E$5:$U$5,AR$2,0))*(TimeStep)*'Composition Moles'!$C121</f>
        <v>0</v>
      </c>
      <c r="AS109" s="19">
        <f ca="1">SUMPRODUCT(ReactionRateK4!$F131:$V131*OFFSET(ReactionStoich!$E$5:$U$5,AS$2,0))*(TimeStep)*'Composition Moles'!$C121</f>
        <v>-0.2966929997771332</v>
      </c>
      <c r="AT109" s="19">
        <f ca="1">SUMPRODUCT(ReactionRateK4!$F131:$V131*OFFSET(ReactionStoich!$E$5:$U$5,AT$2,0))*(TimeStep)*'Composition Moles'!$C121</f>
        <v>-0.2966929997771332</v>
      </c>
      <c r="AU109" s="19">
        <f ca="1">SUMPRODUCT(ReactionRateK4!$F131:$V131*OFFSET(ReactionStoich!$E$5:$U$5,AU$2,0))*(TimeStep)*'Composition Moles'!$C121</f>
        <v>-0.2966929997771332</v>
      </c>
      <c r="AV109" s="19">
        <f ca="1">SUMPRODUCT(ReactionRateK4!$F131:$V131*OFFSET(ReactionStoich!$E$5:$U$5,AV$2,0))*(TimeStep)*'Composition Moles'!$C121</f>
        <v>0</v>
      </c>
      <c r="AW109" s="19">
        <f ca="1">SUMPRODUCT(ReactionRateK4!$F131:$V131*OFFSET(ReactionStoich!$E$5:$U$5,AW$2,0))*(TimeStep)*'Composition Moles'!$C121</f>
        <v>0</v>
      </c>
      <c r="AX109" s="19">
        <f ca="1">SUMPRODUCT(ReactionRateK4!$F131:$V131*OFFSET(ReactionStoich!$E$5:$U$5,AX$2,0))*(TimeStep)*'Composition Moles'!$C121</f>
        <v>0</v>
      </c>
      <c r="AY109" s="19">
        <f ca="1">SUMPRODUCT(ReactionRateK4!$F131:$V131*OFFSET(ReactionStoich!$E$5:$U$5,AY$2,0))*(TimeStep)*'Composition Moles'!$C121</f>
        <v>0</v>
      </c>
      <c r="AZ109" s="19">
        <f ca="1">SUMPRODUCT(ReactionRateK4!$F131:$V131*OFFSET(ReactionStoich!$E$5:$U$5,AZ$2,0))*(TimeStep)*'Composition Moles'!$C121</f>
        <v>0</v>
      </c>
      <c r="BA109" s="19">
        <f ca="1">SUMPRODUCT(ReactionRateK4!$F131:$V131*OFFSET(ReactionStoich!$E$5:$U$5,BA$2,0))*(TimeStep)*'Composition Moles'!$C121</f>
        <v>0</v>
      </c>
      <c r="BB109" s="19">
        <f ca="1">SUMPRODUCT(ReactionRateK4!$F131:$V131*OFFSET(ReactionStoich!$E$5:$U$5,BB$2,0))*(TimeStep)*'Composition Moles'!$C121</f>
        <v>0</v>
      </c>
      <c r="BC109" s="19">
        <f ca="1">SUMPRODUCT(ReactionRateK4!$F131:$V131*OFFSET(ReactionStoich!$E$5:$U$5,BC$2,0))*(TimeStep)*'Composition Moles'!$C121</f>
        <v>0</v>
      </c>
      <c r="BD109" s="19">
        <f ca="1">SUMPRODUCT(ReactionRateK4!$F131:$V131*OFFSET(ReactionStoich!$E$5:$U$5,BD$2,0))*(TimeStep)*'Composition Moles'!$C121</f>
        <v>0</v>
      </c>
      <c r="BE109" s="19">
        <f ca="1">SUMPRODUCT(ReactionRateK4!$F131:$V131*OFFSET(ReactionStoich!$E$5:$U$5,BE$2,0))*(TimeStep)*'Composition Moles'!$C121</f>
        <v>0</v>
      </c>
      <c r="BF109" s="19">
        <f ca="1">SUMPRODUCT(ReactionRateK4!$F131:$V131*OFFSET(ReactionStoich!$E$5:$U$5,BF$2,0))*(TimeStep)*'Composition Moles'!$C121</f>
        <v>0</v>
      </c>
      <c r="BG109" s="19">
        <f ca="1">SUMPRODUCT(ReactionRateK4!$F131:$V131*OFFSET(ReactionStoich!$E$5:$U$5,BG$2,0))*(TimeStep)*'Composition Moles'!$C121</f>
        <v>0</v>
      </c>
      <c r="BH109" s="19">
        <f ca="1">SUMPRODUCT(ReactionRateK4!$F131:$V131*OFFSET(ReactionStoich!$E$5:$U$5,BH$2,0))*(TimeStep)*'Composition Moles'!$C121</f>
        <v>0</v>
      </c>
      <c r="BI109" s="19">
        <f ca="1">SUMPRODUCT(ReactionRateK4!$F131:$V131*OFFSET(ReactionStoich!$E$5:$U$5,BI$2,0))*(TimeStep)*'Composition Moles'!$C121</f>
        <v>0</v>
      </c>
      <c r="BJ109" s="19">
        <f ca="1">SUMPRODUCT(ReactionRateK4!$F131:$V131*OFFSET(ReactionStoich!$E$5:$U$5,BJ$2,0))*(TimeStep)*'Composition Moles'!$C121</f>
        <v>0</v>
      </c>
      <c r="BK109" s="19">
        <f ca="1">SUMPRODUCT(ReactionRateK4!$F131:$V131*OFFSET(ReactionStoich!$E$5:$U$5,BK$2,0))*(TimeStep)*'Composition Moles'!$C121</f>
        <v>0</v>
      </c>
      <c r="BL109" s="19">
        <f ca="1">SUMPRODUCT(ReactionRateK4!$F131:$V131*OFFSET(ReactionStoich!$E$5:$U$5,BL$2,0))*(TimeStep)*'Composition Moles'!$C121</f>
        <v>0</v>
      </c>
      <c r="BM109" s="19">
        <f ca="1">SUMPRODUCT(ReactionRateK4!$F131:$V131*OFFSET(ReactionStoich!$E$5:$U$5,BM$2,0))*(TimeStep)*'Composition Moles'!$C121</f>
        <v>0</v>
      </c>
      <c r="BN109" s="19">
        <f ca="1">SUMPRODUCT(ReactionRateK4!$F131:$V131*OFFSET(ReactionStoich!$E$5:$U$5,BN$2,0))*(TimeStep)*'Composition Moles'!$C121</f>
        <v>0</v>
      </c>
      <c r="BO109" s="19">
        <f ca="1">SUMPRODUCT(ReactionRateK4!$F131:$V131*OFFSET(ReactionStoich!$E$5:$U$5,BO$2,0))*(TimeStep)*'Composition Moles'!$C121</f>
        <v>0</v>
      </c>
      <c r="BP109" s="19">
        <f ca="1">SUMPRODUCT(ReactionRateK4!$F131:$V131*OFFSET(ReactionStoich!$E$5:$U$5,BP$2,0))*(TimeStep)*'Composition Moles'!$C121</f>
        <v>0</v>
      </c>
      <c r="BQ109" s="19">
        <f ca="1">SUMPRODUCT(ReactionRateK4!$F131:$V131*OFFSET(ReactionStoich!$E$5:$U$5,BQ$2,0))*(TimeStep)*'Composition Moles'!$C121</f>
        <v>0</v>
      </c>
      <c r="BR109" s="19">
        <f ca="1">SUMPRODUCT(ReactionRateK4!$F131:$V131*OFFSET(ReactionStoich!$E$5:$U$5,BR$2,0))*(TimeStep)*'Composition Moles'!$C121</f>
        <v>0</v>
      </c>
      <c r="BS109" s="19">
        <f ca="1">SUMPRODUCT(ReactionRateK4!$F131:$V131*OFFSET(ReactionStoich!$E$5:$U$5,BS$2,0))*(TimeStep)*'Composition Moles'!$C121</f>
        <v>0</v>
      </c>
      <c r="BT109" s="19">
        <f ca="1">SUMPRODUCT(ReactionRateK4!$F131:$V131*OFFSET(ReactionStoich!$E$5:$U$5,BT$2,0))*(TimeStep)*'Composition Moles'!$C121</f>
        <v>0</v>
      </c>
      <c r="BU109" s="19">
        <f ca="1">SUMPRODUCT(ReactionRateK4!$F131:$V131*OFFSET(ReactionStoich!$E$5:$U$5,BU$2,0))*(TimeStep)*'Composition Moles'!$C121</f>
        <v>0</v>
      </c>
      <c r="BV109" s="19">
        <f ca="1">SUMPRODUCT(ReactionRateK4!$F131:$V131*OFFSET(ReactionStoich!$E$5:$U$5,BV$2,0))*(TimeStep)*'Composition Moles'!$C121</f>
        <v>0</v>
      </c>
      <c r="BW109" s="19">
        <f ca="1">SUMPRODUCT(ReactionRateK4!$F131:$V131*OFFSET(ReactionStoich!$E$5:$U$5,BW$2,0))*(TimeStep)*'Composition Moles'!$C121</f>
        <v>0</v>
      </c>
    </row>
    <row r="110" spans="1:75">
      <c r="A110">
        <f>ReactionRateK1!A132</f>
        <v>4.9999999999999902</v>
      </c>
      <c r="B110" s="20">
        <f t="shared" ca="1" si="7"/>
        <v>-2077.0785926007816</v>
      </c>
      <c r="C110" s="20">
        <f ca="1">'Composition Moles'!BZ122</f>
        <v>144213.73387567367</v>
      </c>
      <c r="D110" s="26">
        <f t="shared" ca="1" si="8"/>
        <v>1.4402779380162408E-2</v>
      </c>
      <c r="F110" s="19">
        <f ca="1">SUMPRODUCT(ReactionRateK4!$F132:$V132*OFFSET(ReactionStoich!$E$5:$U$5,F$2,0))*(TimeStep)*'Composition Moles'!$C122</f>
        <v>-1.2107594373953461E-2</v>
      </c>
      <c r="G110" s="19">
        <f ca="1">SUMPRODUCT(ReactionRateK4!$F132:$V132*OFFSET(ReactionStoich!$E$5:$U$5,G$2,0))*(TimeStep)*'Composition Moles'!$C122</f>
        <v>0</v>
      </c>
      <c r="H110" s="19">
        <f ca="1">SUMPRODUCT(ReactionRateK4!$F132:$V132*OFFSET(ReactionStoich!$E$5:$U$5,H$2,0))*(TimeStep)*'Composition Moles'!$C122</f>
        <v>1.2061022525700559E-2</v>
      </c>
      <c r="I110" s="19">
        <f ca="1">SUMPRODUCT(ReactionRateK4!$F132:$V132*OFFSET(ReactionStoich!$E$5:$U$5,I$2,0))*(TimeStep)*'Composition Moles'!$C122</f>
        <v>4.657184825290263E-5</v>
      </c>
      <c r="J110" s="19">
        <f ca="1">SUMPRODUCT(ReactionRateK4!$F132:$V132*OFFSET(ReactionStoich!$E$5:$U$5,J$2,0))*(TimeStep)*'Composition Moles'!$C122</f>
        <v>0</v>
      </c>
      <c r="K110" s="19">
        <f ca="1">SUMPRODUCT(ReactionRateK4!$F132:$V132*OFFSET(ReactionStoich!$E$5:$U$5,K$2,0))*(TimeStep)*'Composition Moles'!$C122</f>
        <v>0</v>
      </c>
      <c r="L110" s="19">
        <f ca="1">SUMPRODUCT(ReactionRateK4!$F132:$V132*OFFSET(ReactionStoich!$E$5:$U$5,L$2,0))*(TimeStep)*'Composition Moles'!$C122</f>
        <v>0</v>
      </c>
      <c r="M110" s="19">
        <f ca="1">SUMPRODUCT(ReactionRateK4!$F132:$V132*OFFSET(ReactionStoich!$E$5:$U$5,M$2,0))*(TimeStep)*'Composition Moles'!$C122</f>
        <v>0</v>
      </c>
      <c r="N110" s="19">
        <f ca="1">SUMPRODUCT(ReactionRateK4!$F132:$V132*OFFSET(ReactionStoich!$E$5:$U$5,N$2,0))*(TimeStep)*'Composition Moles'!$C122</f>
        <v>0</v>
      </c>
      <c r="O110" s="19">
        <f ca="1">SUMPRODUCT(ReactionRateK4!$F132:$V132*OFFSET(ReactionStoich!$E$5:$U$5,O$2,0))*(TimeStep)*'Composition Moles'!$C122</f>
        <v>0</v>
      </c>
      <c r="P110" s="19">
        <f ca="1">SUMPRODUCT(ReactionRateK4!$F132:$V132*OFFSET(ReactionStoich!$E$5:$U$5,P$2,0))*(TimeStep)*'Composition Moles'!$C122</f>
        <v>0</v>
      </c>
      <c r="Q110" s="19">
        <f ca="1">SUMPRODUCT(ReactionRateK4!$F132:$V132*OFFSET(ReactionStoich!$E$5:$U$5,Q$2,0))*(TimeStep)*'Composition Moles'!$C122</f>
        <v>0</v>
      </c>
      <c r="R110" s="19">
        <f ca="1">SUMPRODUCT(ReactionRateK4!$F132:$V132*OFFSET(ReactionStoich!$E$5:$U$5,R$2,0))*(TimeStep)*'Composition Moles'!$C122</f>
        <v>0</v>
      </c>
      <c r="S110" s="19">
        <f ca="1">SUMPRODUCT(ReactionRateK4!$F132:$V132*OFFSET(ReactionStoich!$E$5:$U$5,S$2,0))*(TimeStep)*'Composition Moles'!$C122</f>
        <v>1.5746112211955252</v>
      </c>
      <c r="T110" s="19">
        <f ca="1">SUMPRODUCT(ReactionRateK4!$F132:$V132*OFFSET(ReactionStoich!$E$5:$U$5,T$2,0))*(TimeStep)*'Composition Moles'!$C122</f>
        <v>0</v>
      </c>
      <c r="U110" s="19">
        <f ca="1">SUMPRODUCT(ReactionRateK4!$F132:$V132*OFFSET(ReactionStoich!$E$5:$U$5,U$2,0))*(TimeStep)*'Composition Moles'!$C122</f>
        <v>0</v>
      </c>
      <c r="V110" s="19">
        <f ca="1">SUMPRODUCT(ReactionRateK4!$F132:$V132*OFFSET(ReactionStoich!$E$5:$U$5,V$2,0))*(TimeStep)*'Composition Moles'!$C122</f>
        <v>0</v>
      </c>
      <c r="W110" s="19">
        <f ca="1">SUMPRODUCT(ReactionRateK4!$F132:$V132*OFFSET(ReactionStoich!$E$5:$U$5,W$2,0))*(TimeStep)*'Composition Moles'!$C122</f>
        <v>0</v>
      </c>
      <c r="X110" s="19">
        <f ca="1">SUMPRODUCT(ReactionRateK4!$F132:$V132*OFFSET(ReactionStoich!$E$5:$U$5,X$2,0))*(TimeStep)*'Composition Moles'!$C122</f>
        <v>0</v>
      </c>
      <c r="Y110" s="19">
        <f ca="1">SUMPRODUCT(ReactionRateK4!$F132:$V132*OFFSET(ReactionStoich!$E$5:$U$5,Y$2,0))*(TimeStep)*'Composition Moles'!$C122</f>
        <v>-4.0144651611672408</v>
      </c>
      <c r="Z110" s="19">
        <f ca="1">SUMPRODUCT(ReactionRateK4!$F132:$V132*OFFSET(ReactionStoich!$E$5:$U$5,Z$2,0))*(TimeStep)*'Composition Moles'!$C122</f>
        <v>0</v>
      </c>
      <c r="AA110" s="19">
        <f ca="1">SUMPRODUCT(ReactionRateK4!$F132:$V132*OFFSET(ReactionStoich!$E$5:$U$5,AA$2,0))*(TimeStep)*'Composition Moles'!$C122</f>
        <v>0</v>
      </c>
      <c r="AB110" s="19">
        <f ca="1">SUMPRODUCT(ReactionRateK4!$F132:$V132*OFFSET(ReactionStoich!$E$5:$U$5,AB$2,0))*(TimeStep)*'Composition Moles'!$C122</f>
        <v>0</v>
      </c>
      <c r="AC110" s="19">
        <f ca="1">SUMPRODUCT(ReactionRateK4!$F132:$V132*OFFSET(ReactionStoich!$E$5:$U$5,AC$2,0))*(TimeStep)*'Composition Moles'!$C122</f>
        <v>0</v>
      </c>
      <c r="AD110" s="19">
        <f ca="1">SUMPRODUCT(ReactionRateK4!$F132:$V132*OFFSET(ReactionStoich!$E$5:$U$5,AD$2,0))*(TimeStep)*'Composition Moles'!$C122</f>
        <v>0</v>
      </c>
      <c r="AE110" s="19">
        <f ca="1">SUMPRODUCT(ReactionRateK4!$F132:$V132*OFFSET(ReactionStoich!$E$5:$U$5,AE$2,0))*(TimeStep)*'Composition Moles'!$C122</f>
        <v>0</v>
      </c>
      <c r="AF110" s="19">
        <f ca="1">SUMPRODUCT(ReactionRateK4!$F132:$V132*OFFSET(ReactionStoich!$E$5:$U$5,AF$2,0))*(TimeStep)*'Composition Moles'!$C122</f>
        <v>0</v>
      </c>
      <c r="AG110" s="19">
        <f ca="1">SUMPRODUCT(ReactionRateK4!$F132:$V132*OFFSET(ReactionStoich!$E$5:$U$5,AG$2,0))*(TimeStep)*'Composition Moles'!$C122</f>
        <v>-7.8266657866945914E-3</v>
      </c>
      <c r="AH110" s="19">
        <f ca="1">SUMPRODUCT(ReactionRateK4!$F132:$V132*OFFSET(ReactionStoich!$E$5:$U$5,AH$2,0))*(TimeStep)*'Composition Moles'!$C122</f>
        <v>-1.3727977128040421</v>
      </c>
      <c r="AI110" s="19">
        <f ca="1">SUMPRODUCT(ReactionRateK4!$F132:$V132*OFFSET(ReactionStoich!$E$5:$U$5,AI$2,0))*(TimeStep)*'Composition Moles'!$C122</f>
        <v>4.0510398448595843</v>
      </c>
      <c r="AJ110" s="19">
        <f ca="1">SUMPRODUCT(ReactionRateK4!$F132:$V132*OFFSET(ReactionStoich!$E$5:$U$5,AJ$2,0))*(TimeStep)*'Composition Moles'!$C122</f>
        <v>0.65894295307521855</v>
      </c>
      <c r="AK110" s="19">
        <f ca="1">SUMPRODUCT(ReactionRateK4!$F132:$V132*OFFSET(ReactionStoich!$E$5:$U$5,AK$2,0))*(TimeStep)*'Composition Moles'!$C122</f>
        <v>0</v>
      </c>
      <c r="AL110" s="19">
        <f ca="1">SUMPRODUCT(ReactionRateK4!$F132:$V132*OFFSET(ReactionStoich!$E$5:$U$5,AL$2,0))*(TimeStep)*'Composition Moles'!$C122</f>
        <v>0</v>
      </c>
      <c r="AM110" s="19">
        <f ca="1">SUMPRODUCT(ReactionRateK4!$F132:$V132*OFFSET(ReactionStoich!$E$5:$U$5,AM$2,0))*(TimeStep)*'Composition Moles'!$C122</f>
        <v>0</v>
      </c>
      <c r="AN110" s="19">
        <f ca="1">SUMPRODUCT(ReactionRateK4!$F132:$V132*OFFSET(ReactionStoich!$E$5:$U$5,AN$2,0))*(TimeStep)*'Composition Moles'!$C122</f>
        <v>0</v>
      </c>
      <c r="AO110" s="19">
        <f ca="1">SUMPRODUCT(ReactionRateK4!$F132:$V132*OFFSET(ReactionStoich!$E$5:$U$5,AO$2,0))*(TimeStep)*'Composition Moles'!$C122</f>
        <v>-4.657184825290263E-5</v>
      </c>
      <c r="AP110" s="19">
        <f ca="1">SUMPRODUCT(ReactionRateK4!$F132:$V132*OFFSET(ReactionStoich!$E$5:$U$5,AP$2,0))*(TimeStep)*'Composition Moles'!$C122</f>
        <v>-1.1659844722785018E-2</v>
      </c>
      <c r="AQ110" s="19">
        <f ca="1">SUMPRODUCT(ReactionRateK4!$F132:$V132*OFFSET(ReactionStoich!$E$5:$U$5,AQ$2,0))*(TimeStep)*'Composition Moles'!$C122</f>
        <v>0</v>
      </c>
      <c r="AR110" s="19">
        <f ca="1">SUMPRODUCT(ReactionRateK4!$F132:$V132*OFFSET(ReactionStoich!$E$5:$U$5,AR$2,0))*(TimeStep)*'Composition Moles'!$C122</f>
        <v>0</v>
      </c>
      <c r="AS110" s="19">
        <f ca="1">SUMPRODUCT(ReactionRateK4!$F132:$V132*OFFSET(ReactionStoich!$E$5:$U$5,AS$2,0))*(TimeStep)*'Composition Moles'!$C122</f>
        <v>-0.29259935426710404</v>
      </c>
      <c r="AT110" s="19">
        <f ca="1">SUMPRODUCT(ReactionRateK4!$F132:$V132*OFFSET(ReactionStoich!$E$5:$U$5,AT$2,0))*(TimeStep)*'Composition Moles'!$C122</f>
        <v>-0.29259935426710404</v>
      </c>
      <c r="AU110" s="19">
        <f ca="1">SUMPRODUCT(ReactionRateK4!$F132:$V132*OFFSET(ReactionStoich!$E$5:$U$5,AU$2,0))*(TimeStep)*'Composition Moles'!$C122</f>
        <v>-0.29259935426710404</v>
      </c>
      <c r="AV110" s="19">
        <f ca="1">SUMPRODUCT(ReactionRateK4!$F132:$V132*OFFSET(ReactionStoich!$E$5:$U$5,AV$2,0))*(TimeStep)*'Composition Moles'!$C122</f>
        <v>0</v>
      </c>
      <c r="AW110" s="19">
        <f ca="1">SUMPRODUCT(ReactionRateK4!$F132:$V132*OFFSET(ReactionStoich!$E$5:$U$5,AW$2,0))*(TimeStep)*'Composition Moles'!$C122</f>
        <v>0</v>
      </c>
      <c r="AX110" s="19">
        <f ca="1">SUMPRODUCT(ReactionRateK4!$F132:$V132*OFFSET(ReactionStoich!$E$5:$U$5,AX$2,0))*(TimeStep)*'Composition Moles'!$C122</f>
        <v>0</v>
      </c>
      <c r="AY110" s="19">
        <f ca="1">SUMPRODUCT(ReactionRateK4!$F132:$V132*OFFSET(ReactionStoich!$E$5:$U$5,AY$2,0))*(TimeStep)*'Composition Moles'!$C122</f>
        <v>0</v>
      </c>
      <c r="AZ110" s="19">
        <f ca="1">SUMPRODUCT(ReactionRateK4!$F132:$V132*OFFSET(ReactionStoich!$E$5:$U$5,AZ$2,0))*(TimeStep)*'Composition Moles'!$C122</f>
        <v>0</v>
      </c>
      <c r="BA110" s="19">
        <f ca="1">SUMPRODUCT(ReactionRateK4!$F132:$V132*OFFSET(ReactionStoich!$E$5:$U$5,BA$2,0))*(TimeStep)*'Composition Moles'!$C122</f>
        <v>0</v>
      </c>
      <c r="BB110" s="19">
        <f ca="1">SUMPRODUCT(ReactionRateK4!$F132:$V132*OFFSET(ReactionStoich!$E$5:$U$5,BB$2,0))*(TimeStep)*'Composition Moles'!$C122</f>
        <v>0</v>
      </c>
      <c r="BC110" s="19">
        <f ca="1">SUMPRODUCT(ReactionRateK4!$F132:$V132*OFFSET(ReactionStoich!$E$5:$U$5,BC$2,0))*(TimeStep)*'Composition Moles'!$C122</f>
        <v>0</v>
      </c>
      <c r="BD110" s="19">
        <f ca="1">SUMPRODUCT(ReactionRateK4!$F132:$V132*OFFSET(ReactionStoich!$E$5:$U$5,BD$2,0))*(TimeStep)*'Composition Moles'!$C122</f>
        <v>0</v>
      </c>
      <c r="BE110" s="19">
        <f ca="1">SUMPRODUCT(ReactionRateK4!$F132:$V132*OFFSET(ReactionStoich!$E$5:$U$5,BE$2,0))*(TimeStep)*'Composition Moles'!$C122</f>
        <v>0</v>
      </c>
      <c r="BF110" s="19">
        <f ca="1">SUMPRODUCT(ReactionRateK4!$F132:$V132*OFFSET(ReactionStoich!$E$5:$U$5,BF$2,0))*(TimeStep)*'Composition Moles'!$C122</f>
        <v>0</v>
      </c>
      <c r="BG110" s="19">
        <f ca="1">SUMPRODUCT(ReactionRateK4!$F132:$V132*OFFSET(ReactionStoich!$E$5:$U$5,BG$2,0))*(TimeStep)*'Composition Moles'!$C122</f>
        <v>0</v>
      </c>
      <c r="BH110" s="19">
        <f ca="1">SUMPRODUCT(ReactionRateK4!$F132:$V132*OFFSET(ReactionStoich!$E$5:$U$5,BH$2,0))*(TimeStep)*'Composition Moles'!$C122</f>
        <v>0</v>
      </c>
      <c r="BI110" s="19">
        <f ca="1">SUMPRODUCT(ReactionRateK4!$F132:$V132*OFFSET(ReactionStoich!$E$5:$U$5,BI$2,0))*(TimeStep)*'Composition Moles'!$C122</f>
        <v>0</v>
      </c>
      <c r="BJ110" s="19">
        <f ca="1">SUMPRODUCT(ReactionRateK4!$F132:$V132*OFFSET(ReactionStoich!$E$5:$U$5,BJ$2,0))*(TimeStep)*'Composition Moles'!$C122</f>
        <v>0</v>
      </c>
      <c r="BK110" s="19">
        <f ca="1">SUMPRODUCT(ReactionRateK4!$F132:$V132*OFFSET(ReactionStoich!$E$5:$U$5,BK$2,0))*(TimeStep)*'Composition Moles'!$C122</f>
        <v>0</v>
      </c>
      <c r="BL110" s="19">
        <f ca="1">SUMPRODUCT(ReactionRateK4!$F132:$V132*OFFSET(ReactionStoich!$E$5:$U$5,BL$2,0))*(TimeStep)*'Composition Moles'!$C122</f>
        <v>0</v>
      </c>
      <c r="BM110" s="19">
        <f ca="1">SUMPRODUCT(ReactionRateK4!$F132:$V132*OFFSET(ReactionStoich!$E$5:$U$5,BM$2,0))*(TimeStep)*'Composition Moles'!$C122</f>
        <v>0</v>
      </c>
      <c r="BN110" s="19">
        <f ca="1">SUMPRODUCT(ReactionRateK4!$F132:$V132*OFFSET(ReactionStoich!$E$5:$U$5,BN$2,0))*(TimeStep)*'Composition Moles'!$C122</f>
        <v>0</v>
      </c>
      <c r="BO110" s="19">
        <f ca="1">SUMPRODUCT(ReactionRateK4!$F132:$V132*OFFSET(ReactionStoich!$E$5:$U$5,BO$2,0))*(TimeStep)*'Composition Moles'!$C122</f>
        <v>0</v>
      </c>
      <c r="BP110" s="19">
        <f ca="1">SUMPRODUCT(ReactionRateK4!$F132:$V132*OFFSET(ReactionStoich!$E$5:$U$5,BP$2,0))*(TimeStep)*'Composition Moles'!$C122</f>
        <v>0</v>
      </c>
      <c r="BQ110" s="19">
        <f ca="1">SUMPRODUCT(ReactionRateK4!$F132:$V132*OFFSET(ReactionStoich!$E$5:$U$5,BQ$2,0))*(TimeStep)*'Composition Moles'!$C122</f>
        <v>0</v>
      </c>
      <c r="BR110" s="19">
        <f ca="1">SUMPRODUCT(ReactionRateK4!$F132:$V132*OFFSET(ReactionStoich!$E$5:$U$5,BR$2,0))*(TimeStep)*'Composition Moles'!$C122</f>
        <v>0</v>
      </c>
      <c r="BS110" s="19">
        <f ca="1">SUMPRODUCT(ReactionRateK4!$F132:$V132*OFFSET(ReactionStoich!$E$5:$U$5,BS$2,0))*(TimeStep)*'Composition Moles'!$C122</f>
        <v>0</v>
      </c>
      <c r="BT110" s="19">
        <f ca="1">SUMPRODUCT(ReactionRateK4!$F132:$V132*OFFSET(ReactionStoich!$E$5:$U$5,BT$2,0))*(TimeStep)*'Composition Moles'!$C122</f>
        <v>0</v>
      </c>
      <c r="BU110" s="19">
        <f ca="1">SUMPRODUCT(ReactionRateK4!$F132:$V132*OFFSET(ReactionStoich!$E$5:$U$5,BU$2,0))*(TimeStep)*'Composition Moles'!$C122</f>
        <v>0</v>
      </c>
      <c r="BV110" s="19">
        <f ca="1">SUMPRODUCT(ReactionRateK4!$F132:$V132*OFFSET(ReactionStoich!$E$5:$U$5,BV$2,0))*(TimeStep)*'Composition Moles'!$C122</f>
        <v>0</v>
      </c>
      <c r="BW110" s="19">
        <f ca="1">SUMPRODUCT(ReactionRateK4!$F132:$V132*OFFSET(ReactionStoich!$E$5:$U$5,BW$2,0))*(TimeStep)*'Composition Moles'!$C122</f>
        <v>0</v>
      </c>
    </row>
    <row r="111" spans="1:75">
      <c r="A111">
        <f>ReactionRateK1!A133</f>
        <v>5.0499999999999901</v>
      </c>
      <c r="B111" s="20">
        <f t="shared" ca="1" si="7"/>
        <v>-2064.483025560563</v>
      </c>
      <c r="C111" s="20">
        <f ca="1">'Composition Moles'!BZ123</f>
        <v>144209.21298902403</v>
      </c>
      <c r="D111" s="26">
        <f t="shared" ca="1" si="8"/>
        <v>1.4315888581388303E-2</v>
      </c>
      <c r="F111" s="19">
        <f ca="1">SUMPRODUCT(ReactionRateK4!$F133:$V133*OFFSET(ReactionStoich!$E$5:$U$5,F$2,0))*(TimeStep)*'Composition Moles'!$C123</f>
        <v>-1.1310385729951224E-2</v>
      </c>
      <c r="G111" s="19">
        <f ca="1">SUMPRODUCT(ReactionRateK4!$F133:$V133*OFFSET(ReactionStoich!$E$5:$U$5,G$2,0))*(TimeStep)*'Composition Moles'!$C123</f>
        <v>0</v>
      </c>
      <c r="H111" s="19">
        <f ca="1">SUMPRODUCT(ReactionRateK4!$F133:$V133*OFFSET(ReactionStoich!$E$5:$U$5,H$2,0))*(TimeStep)*'Composition Moles'!$C123</f>
        <v>1.1268576334545907E-2</v>
      </c>
      <c r="I111" s="19">
        <f ca="1">SUMPRODUCT(ReactionRateK4!$F133:$V133*OFFSET(ReactionStoich!$E$5:$U$5,I$2,0))*(TimeStep)*'Composition Moles'!$C123</f>
        <v>4.1809395405317659E-5</v>
      </c>
      <c r="J111" s="19">
        <f ca="1">SUMPRODUCT(ReactionRateK4!$F133:$V133*OFFSET(ReactionStoich!$E$5:$U$5,J$2,0))*(TimeStep)*'Composition Moles'!$C123</f>
        <v>0</v>
      </c>
      <c r="K111" s="19">
        <f ca="1">SUMPRODUCT(ReactionRateK4!$F133:$V133*OFFSET(ReactionStoich!$E$5:$U$5,K$2,0))*(TimeStep)*'Composition Moles'!$C123</f>
        <v>0</v>
      </c>
      <c r="L111" s="19">
        <f ca="1">SUMPRODUCT(ReactionRateK4!$F133:$V133*OFFSET(ReactionStoich!$E$5:$U$5,L$2,0))*(TimeStep)*'Composition Moles'!$C123</f>
        <v>0</v>
      </c>
      <c r="M111" s="19">
        <f ca="1">SUMPRODUCT(ReactionRateK4!$F133:$V133*OFFSET(ReactionStoich!$E$5:$U$5,M$2,0))*(TimeStep)*'Composition Moles'!$C123</f>
        <v>0</v>
      </c>
      <c r="N111" s="19">
        <f ca="1">SUMPRODUCT(ReactionRateK4!$F133:$V133*OFFSET(ReactionStoich!$E$5:$U$5,N$2,0))*(TimeStep)*'Composition Moles'!$C123</f>
        <v>0</v>
      </c>
      <c r="O111" s="19">
        <f ca="1">SUMPRODUCT(ReactionRateK4!$F133:$V133*OFFSET(ReactionStoich!$E$5:$U$5,O$2,0))*(TimeStep)*'Composition Moles'!$C123</f>
        <v>0</v>
      </c>
      <c r="P111" s="19">
        <f ca="1">SUMPRODUCT(ReactionRateK4!$F133:$V133*OFFSET(ReactionStoich!$E$5:$U$5,P$2,0))*(TimeStep)*'Composition Moles'!$C123</f>
        <v>0</v>
      </c>
      <c r="Q111" s="19">
        <f ca="1">SUMPRODUCT(ReactionRateK4!$F133:$V133*OFFSET(ReactionStoich!$E$5:$U$5,Q$2,0))*(TimeStep)*'Composition Moles'!$C123</f>
        <v>0</v>
      </c>
      <c r="R111" s="19">
        <f ca="1">SUMPRODUCT(ReactionRateK4!$F133:$V133*OFFSET(ReactionStoich!$E$5:$U$5,R$2,0))*(TimeStep)*'Composition Moles'!$C123</f>
        <v>0</v>
      </c>
      <c r="S111" s="19">
        <f ca="1">SUMPRODUCT(ReactionRateK4!$F133:$V133*OFFSET(ReactionStoich!$E$5:$U$5,S$2,0))*(TimeStep)*'Composition Moles'!$C123</f>
        <v>1.5271830156854331</v>
      </c>
      <c r="T111" s="19">
        <f ca="1">SUMPRODUCT(ReactionRateK4!$F133:$V133*OFFSET(ReactionStoich!$E$5:$U$5,T$2,0))*(TimeStep)*'Composition Moles'!$C123</f>
        <v>0</v>
      </c>
      <c r="U111" s="19">
        <f ca="1">SUMPRODUCT(ReactionRateK4!$F133:$V133*OFFSET(ReactionStoich!$E$5:$U$5,U$2,0))*(TimeStep)*'Composition Moles'!$C123</f>
        <v>0</v>
      </c>
      <c r="V111" s="19">
        <f ca="1">SUMPRODUCT(ReactionRateK4!$F133:$V133*OFFSET(ReactionStoich!$E$5:$U$5,V$2,0))*(TimeStep)*'Composition Moles'!$C123</f>
        <v>0</v>
      </c>
      <c r="W111" s="19">
        <f ca="1">SUMPRODUCT(ReactionRateK4!$F133:$V133*OFFSET(ReactionStoich!$E$5:$U$5,W$2,0))*(TimeStep)*'Composition Moles'!$C123</f>
        <v>0</v>
      </c>
      <c r="X111" s="19">
        <f ca="1">SUMPRODUCT(ReactionRateK4!$F133:$V133*OFFSET(ReactionStoich!$E$5:$U$5,X$2,0))*(TimeStep)*'Composition Moles'!$C123</f>
        <v>0</v>
      </c>
      <c r="Y111" s="19">
        <f ca="1">SUMPRODUCT(ReactionRateK4!$F133:$V133*OFFSET(ReactionStoich!$E$5:$U$5,Y$2,0))*(TimeStep)*'Composition Moles'!$C123</f>
        <v>-3.9083574125898131</v>
      </c>
      <c r="Z111" s="19">
        <f ca="1">SUMPRODUCT(ReactionRateK4!$F133:$V133*OFFSET(ReactionStoich!$E$5:$U$5,Z$2,0))*(TimeStep)*'Composition Moles'!$C123</f>
        <v>0</v>
      </c>
      <c r="AA111" s="19">
        <f ca="1">SUMPRODUCT(ReactionRateK4!$F133:$V133*OFFSET(ReactionStoich!$E$5:$U$5,AA$2,0))*(TimeStep)*'Composition Moles'!$C123</f>
        <v>0</v>
      </c>
      <c r="AB111" s="19">
        <f ca="1">SUMPRODUCT(ReactionRateK4!$F133:$V133*OFFSET(ReactionStoich!$E$5:$U$5,AB$2,0))*(TimeStep)*'Composition Moles'!$C123</f>
        <v>0</v>
      </c>
      <c r="AC111" s="19">
        <f ca="1">SUMPRODUCT(ReactionRateK4!$F133:$V133*OFFSET(ReactionStoich!$E$5:$U$5,AC$2,0))*(TimeStep)*'Composition Moles'!$C123</f>
        <v>0</v>
      </c>
      <c r="AD111" s="19">
        <f ca="1">SUMPRODUCT(ReactionRateK4!$F133:$V133*OFFSET(ReactionStoich!$E$5:$U$5,AD$2,0))*(TimeStep)*'Composition Moles'!$C123</f>
        <v>0</v>
      </c>
      <c r="AE111" s="19">
        <f ca="1">SUMPRODUCT(ReactionRateK4!$F133:$V133*OFFSET(ReactionStoich!$E$5:$U$5,AE$2,0))*(TimeStep)*'Composition Moles'!$C123</f>
        <v>0</v>
      </c>
      <c r="AF111" s="19">
        <f ca="1">SUMPRODUCT(ReactionRateK4!$F133:$V133*OFFSET(ReactionStoich!$E$5:$U$5,AF$2,0))*(TimeStep)*'Composition Moles'!$C123</f>
        <v>0</v>
      </c>
      <c r="AG111" s="19">
        <f ca="1">SUMPRODUCT(ReactionRateK4!$F133:$V133*OFFSET(ReactionStoich!$E$5:$U$5,AG$2,0))*(TimeStep)*'Composition Moles'!$C123</f>
        <v>-7.5998419455732651E-3</v>
      </c>
      <c r="AH111" s="19">
        <f ca="1">SUMPRODUCT(ReactionRateK4!$F133:$V133*OFFSET(ReactionStoich!$E$5:$U$5,AH$2,0))*(TimeStep)*'Composition Moles'!$C123</f>
        <v>-1.3793882958722317</v>
      </c>
      <c r="AI111" s="19">
        <f ca="1">SUMPRODUCT(ReactionRateK4!$F133:$V133*OFFSET(ReactionStoich!$E$5:$U$5,AI$2,0))*(TimeStep)*'Composition Moles'!$C123</f>
        <v>4.00418651118604</v>
      </c>
      <c r="AJ111" s="19">
        <f ca="1">SUMPRODUCT(ReactionRateK4!$F133:$V133*OFFSET(ReactionStoich!$E$5:$U$5,AJ$2,0))*(TimeStep)*'Composition Moles'!$C123</f>
        <v>0.64062998561040008</v>
      </c>
      <c r="AK111" s="19">
        <f ca="1">SUMPRODUCT(ReactionRateK4!$F133:$V133*OFFSET(ReactionStoich!$E$5:$U$5,AK$2,0))*(TimeStep)*'Composition Moles'!$C123</f>
        <v>0</v>
      </c>
      <c r="AL111" s="19">
        <f ca="1">SUMPRODUCT(ReactionRateK4!$F133:$V133*OFFSET(ReactionStoich!$E$5:$U$5,AL$2,0))*(TimeStep)*'Composition Moles'!$C123</f>
        <v>0</v>
      </c>
      <c r="AM111" s="19">
        <f ca="1">SUMPRODUCT(ReactionRateK4!$F133:$V133*OFFSET(ReactionStoich!$E$5:$U$5,AM$2,0))*(TimeStep)*'Composition Moles'!$C123</f>
        <v>0</v>
      </c>
      <c r="AN111" s="19">
        <f ca="1">SUMPRODUCT(ReactionRateK4!$F133:$V133*OFFSET(ReactionStoich!$E$5:$U$5,AN$2,0))*(TimeStep)*'Composition Moles'!$C123</f>
        <v>0</v>
      </c>
      <c r="AO111" s="19">
        <f ca="1">SUMPRODUCT(ReactionRateK4!$F133:$V133*OFFSET(ReactionStoich!$E$5:$U$5,AO$2,0))*(TimeStep)*'Composition Moles'!$C123</f>
        <v>-4.1809395405317659E-5</v>
      </c>
      <c r="AP111" s="19">
        <f ca="1">SUMPRODUCT(ReactionRateK4!$F133:$V133*OFFSET(ReactionStoich!$E$5:$U$5,AP$2,0))*(TimeStep)*'Composition Moles'!$C123</f>
        <v>-1.0847306624265359E-2</v>
      </c>
      <c r="AQ111" s="19">
        <f ca="1">SUMPRODUCT(ReactionRateK4!$F133:$V133*OFFSET(ReactionStoich!$E$5:$U$5,AQ$2,0))*(TimeStep)*'Composition Moles'!$C123</f>
        <v>0</v>
      </c>
      <c r="AR111" s="19">
        <f ca="1">SUMPRODUCT(ReactionRateK4!$F133:$V133*OFFSET(ReactionStoich!$E$5:$U$5,AR$2,0))*(TimeStep)*'Composition Moles'!$C123</f>
        <v>0</v>
      </c>
      <c r="AS111" s="19">
        <f ca="1">SUMPRODUCT(ReactionRateK4!$F133:$V133*OFFSET(ReactionStoich!$E$5:$U$5,AS$2,0))*(TimeStep)*'Composition Moles'!$C123</f>
        <v>-0.28858828201819481</v>
      </c>
      <c r="AT111" s="19">
        <f ca="1">SUMPRODUCT(ReactionRateK4!$F133:$V133*OFFSET(ReactionStoich!$E$5:$U$5,AT$2,0))*(TimeStep)*'Composition Moles'!$C123</f>
        <v>-0.28858828201819481</v>
      </c>
      <c r="AU111" s="19">
        <f ca="1">SUMPRODUCT(ReactionRateK4!$F133:$V133*OFFSET(ReactionStoich!$E$5:$U$5,AU$2,0))*(TimeStep)*'Composition Moles'!$C123</f>
        <v>-0.28858828201819481</v>
      </c>
      <c r="AV111" s="19">
        <f ca="1">SUMPRODUCT(ReactionRateK4!$F133:$V133*OFFSET(ReactionStoich!$E$5:$U$5,AV$2,0))*(TimeStep)*'Composition Moles'!$C123</f>
        <v>0</v>
      </c>
      <c r="AW111" s="19">
        <f ca="1">SUMPRODUCT(ReactionRateK4!$F133:$V133*OFFSET(ReactionStoich!$E$5:$U$5,AW$2,0))*(TimeStep)*'Composition Moles'!$C123</f>
        <v>0</v>
      </c>
      <c r="AX111" s="19">
        <f ca="1">SUMPRODUCT(ReactionRateK4!$F133:$V133*OFFSET(ReactionStoich!$E$5:$U$5,AX$2,0))*(TimeStep)*'Composition Moles'!$C123</f>
        <v>0</v>
      </c>
      <c r="AY111" s="19">
        <f ca="1">SUMPRODUCT(ReactionRateK4!$F133:$V133*OFFSET(ReactionStoich!$E$5:$U$5,AY$2,0))*(TimeStep)*'Composition Moles'!$C123</f>
        <v>0</v>
      </c>
      <c r="AZ111" s="19">
        <f ca="1">SUMPRODUCT(ReactionRateK4!$F133:$V133*OFFSET(ReactionStoich!$E$5:$U$5,AZ$2,0))*(TimeStep)*'Composition Moles'!$C123</f>
        <v>0</v>
      </c>
      <c r="BA111" s="19">
        <f ca="1">SUMPRODUCT(ReactionRateK4!$F133:$V133*OFFSET(ReactionStoich!$E$5:$U$5,BA$2,0))*(TimeStep)*'Composition Moles'!$C123</f>
        <v>0</v>
      </c>
      <c r="BB111" s="19">
        <f ca="1">SUMPRODUCT(ReactionRateK4!$F133:$V133*OFFSET(ReactionStoich!$E$5:$U$5,BB$2,0))*(TimeStep)*'Composition Moles'!$C123</f>
        <v>0</v>
      </c>
      <c r="BC111" s="19">
        <f ca="1">SUMPRODUCT(ReactionRateK4!$F133:$V133*OFFSET(ReactionStoich!$E$5:$U$5,BC$2,0))*(TimeStep)*'Composition Moles'!$C123</f>
        <v>0</v>
      </c>
      <c r="BD111" s="19">
        <f ca="1">SUMPRODUCT(ReactionRateK4!$F133:$V133*OFFSET(ReactionStoich!$E$5:$U$5,BD$2,0))*(TimeStep)*'Composition Moles'!$C123</f>
        <v>0</v>
      </c>
      <c r="BE111" s="19">
        <f ca="1">SUMPRODUCT(ReactionRateK4!$F133:$V133*OFFSET(ReactionStoich!$E$5:$U$5,BE$2,0))*(TimeStep)*'Composition Moles'!$C123</f>
        <v>0</v>
      </c>
      <c r="BF111" s="19">
        <f ca="1">SUMPRODUCT(ReactionRateK4!$F133:$V133*OFFSET(ReactionStoich!$E$5:$U$5,BF$2,0))*(TimeStep)*'Composition Moles'!$C123</f>
        <v>0</v>
      </c>
      <c r="BG111" s="19">
        <f ca="1">SUMPRODUCT(ReactionRateK4!$F133:$V133*OFFSET(ReactionStoich!$E$5:$U$5,BG$2,0))*(TimeStep)*'Composition Moles'!$C123</f>
        <v>0</v>
      </c>
      <c r="BH111" s="19">
        <f ca="1">SUMPRODUCT(ReactionRateK4!$F133:$V133*OFFSET(ReactionStoich!$E$5:$U$5,BH$2,0))*(TimeStep)*'Composition Moles'!$C123</f>
        <v>0</v>
      </c>
      <c r="BI111" s="19">
        <f ca="1">SUMPRODUCT(ReactionRateK4!$F133:$V133*OFFSET(ReactionStoich!$E$5:$U$5,BI$2,0))*(TimeStep)*'Composition Moles'!$C123</f>
        <v>0</v>
      </c>
      <c r="BJ111" s="19">
        <f ca="1">SUMPRODUCT(ReactionRateK4!$F133:$V133*OFFSET(ReactionStoich!$E$5:$U$5,BJ$2,0))*(TimeStep)*'Composition Moles'!$C123</f>
        <v>0</v>
      </c>
      <c r="BK111" s="19">
        <f ca="1">SUMPRODUCT(ReactionRateK4!$F133:$V133*OFFSET(ReactionStoich!$E$5:$U$5,BK$2,0))*(TimeStep)*'Composition Moles'!$C123</f>
        <v>0</v>
      </c>
      <c r="BL111" s="19">
        <f ca="1">SUMPRODUCT(ReactionRateK4!$F133:$V133*OFFSET(ReactionStoich!$E$5:$U$5,BL$2,0))*(TimeStep)*'Composition Moles'!$C123</f>
        <v>0</v>
      </c>
      <c r="BM111" s="19">
        <f ca="1">SUMPRODUCT(ReactionRateK4!$F133:$V133*OFFSET(ReactionStoich!$E$5:$U$5,BM$2,0))*(TimeStep)*'Composition Moles'!$C123</f>
        <v>0</v>
      </c>
      <c r="BN111" s="19">
        <f ca="1">SUMPRODUCT(ReactionRateK4!$F133:$V133*OFFSET(ReactionStoich!$E$5:$U$5,BN$2,0))*(TimeStep)*'Composition Moles'!$C123</f>
        <v>0</v>
      </c>
      <c r="BO111" s="19">
        <f ca="1">SUMPRODUCT(ReactionRateK4!$F133:$V133*OFFSET(ReactionStoich!$E$5:$U$5,BO$2,0))*(TimeStep)*'Composition Moles'!$C123</f>
        <v>0</v>
      </c>
      <c r="BP111" s="19">
        <f ca="1">SUMPRODUCT(ReactionRateK4!$F133:$V133*OFFSET(ReactionStoich!$E$5:$U$5,BP$2,0))*(TimeStep)*'Composition Moles'!$C123</f>
        <v>0</v>
      </c>
      <c r="BQ111" s="19">
        <f ca="1">SUMPRODUCT(ReactionRateK4!$F133:$V133*OFFSET(ReactionStoich!$E$5:$U$5,BQ$2,0))*(TimeStep)*'Composition Moles'!$C123</f>
        <v>0</v>
      </c>
      <c r="BR111" s="19">
        <f ca="1">SUMPRODUCT(ReactionRateK4!$F133:$V133*OFFSET(ReactionStoich!$E$5:$U$5,BR$2,0))*(TimeStep)*'Composition Moles'!$C123</f>
        <v>0</v>
      </c>
      <c r="BS111" s="19">
        <f ca="1">SUMPRODUCT(ReactionRateK4!$F133:$V133*OFFSET(ReactionStoich!$E$5:$U$5,BS$2,0))*(TimeStep)*'Composition Moles'!$C123</f>
        <v>0</v>
      </c>
      <c r="BT111" s="19">
        <f ca="1">SUMPRODUCT(ReactionRateK4!$F133:$V133*OFFSET(ReactionStoich!$E$5:$U$5,BT$2,0))*(TimeStep)*'Composition Moles'!$C123</f>
        <v>0</v>
      </c>
      <c r="BU111" s="19">
        <f ca="1">SUMPRODUCT(ReactionRateK4!$F133:$V133*OFFSET(ReactionStoich!$E$5:$U$5,BU$2,0))*(TimeStep)*'Composition Moles'!$C123</f>
        <v>0</v>
      </c>
      <c r="BV111" s="19">
        <f ca="1">SUMPRODUCT(ReactionRateK4!$F133:$V133*OFFSET(ReactionStoich!$E$5:$U$5,BV$2,0))*(TimeStep)*'Composition Moles'!$C123</f>
        <v>0</v>
      </c>
      <c r="BW111" s="19">
        <f ca="1">SUMPRODUCT(ReactionRateK4!$F133:$V133*OFFSET(ReactionStoich!$E$5:$U$5,BW$2,0))*(TimeStep)*'Composition Moles'!$C123</f>
        <v>0</v>
      </c>
    </row>
    <row r="112" spans="1:75">
      <c r="A112">
        <f>ReactionRateK1!A134</f>
        <v>5.0999999999999899</v>
      </c>
      <c r="B112" s="20">
        <f t="shared" ca="1" si="7"/>
        <v>-2054.6628834255807</v>
      </c>
      <c r="C112" s="20">
        <f ca="1">'Composition Moles'!BZ124</f>
        <v>144204.51087763321</v>
      </c>
      <c r="D112" s="26">
        <f t="shared" ca="1" si="8"/>
        <v>1.4248256666319504E-2</v>
      </c>
      <c r="F112" s="19">
        <f ca="1">SUMPRODUCT(ReactionRateK4!$F134:$V134*OFFSET(ReactionStoich!$E$5:$U$5,F$2,0))*(TimeStep)*'Composition Moles'!$C124</f>
        <v>-1.056898123008137E-2</v>
      </c>
      <c r="G112" s="19">
        <f ca="1">SUMPRODUCT(ReactionRateK4!$F134:$V134*OFFSET(ReactionStoich!$E$5:$U$5,G$2,0))*(TimeStep)*'Composition Moles'!$C124</f>
        <v>0</v>
      </c>
      <c r="H112" s="19">
        <f ca="1">SUMPRODUCT(ReactionRateK4!$F134:$V134*OFFSET(ReactionStoich!$E$5:$U$5,H$2,0))*(TimeStep)*'Composition Moles'!$C124</f>
        <v>1.0531446928800734E-2</v>
      </c>
      <c r="I112" s="19">
        <f ca="1">SUMPRODUCT(ReactionRateK4!$F134:$V134*OFFSET(ReactionStoich!$E$5:$U$5,I$2,0))*(TimeStep)*'Composition Moles'!$C124</f>
        <v>3.7534301280636205E-5</v>
      </c>
      <c r="J112" s="19">
        <f ca="1">SUMPRODUCT(ReactionRateK4!$F134:$V134*OFFSET(ReactionStoich!$E$5:$U$5,J$2,0))*(TimeStep)*'Composition Moles'!$C124</f>
        <v>0</v>
      </c>
      <c r="K112" s="19">
        <f ca="1">SUMPRODUCT(ReactionRateK4!$F134:$V134*OFFSET(ReactionStoich!$E$5:$U$5,K$2,0))*(TimeStep)*'Composition Moles'!$C124</f>
        <v>0</v>
      </c>
      <c r="L112" s="19">
        <f ca="1">SUMPRODUCT(ReactionRateK4!$F134:$V134*OFFSET(ReactionStoich!$E$5:$U$5,L$2,0))*(TimeStep)*'Composition Moles'!$C124</f>
        <v>0</v>
      </c>
      <c r="M112" s="19">
        <f ca="1">SUMPRODUCT(ReactionRateK4!$F134:$V134*OFFSET(ReactionStoich!$E$5:$U$5,M$2,0))*(TimeStep)*'Composition Moles'!$C124</f>
        <v>0</v>
      </c>
      <c r="N112" s="19">
        <f ca="1">SUMPRODUCT(ReactionRateK4!$F134:$V134*OFFSET(ReactionStoich!$E$5:$U$5,N$2,0))*(TimeStep)*'Composition Moles'!$C124</f>
        <v>0</v>
      </c>
      <c r="O112" s="19">
        <f ca="1">SUMPRODUCT(ReactionRateK4!$F134:$V134*OFFSET(ReactionStoich!$E$5:$U$5,O$2,0))*(TimeStep)*'Composition Moles'!$C124</f>
        <v>0</v>
      </c>
      <c r="P112" s="19">
        <f ca="1">SUMPRODUCT(ReactionRateK4!$F134:$V134*OFFSET(ReactionStoich!$E$5:$U$5,P$2,0))*(TimeStep)*'Composition Moles'!$C124</f>
        <v>0</v>
      </c>
      <c r="Q112" s="19">
        <f ca="1">SUMPRODUCT(ReactionRateK4!$F134:$V134*OFFSET(ReactionStoich!$E$5:$U$5,Q$2,0))*(TimeStep)*'Composition Moles'!$C124</f>
        <v>0</v>
      </c>
      <c r="R112" s="19">
        <f ca="1">SUMPRODUCT(ReactionRateK4!$F134:$V134*OFFSET(ReactionStoich!$E$5:$U$5,R$2,0))*(TimeStep)*'Composition Moles'!$C124</f>
        <v>0</v>
      </c>
      <c r="S112" s="19">
        <f ca="1">SUMPRODUCT(ReactionRateK4!$F134:$V134*OFFSET(ReactionStoich!$E$5:$U$5,S$2,0))*(TimeStep)*'Composition Moles'!$C124</f>
        <v>1.4805072938697026</v>
      </c>
      <c r="T112" s="19">
        <f ca="1">SUMPRODUCT(ReactionRateK4!$F134:$V134*OFFSET(ReactionStoich!$E$5:$U$5,T$2,0))*(TimeStep)*'Composition Moles'!$C124</f>
        <v>0</v>
      </c>
      <c r="U112" s="19">
        <f ca="1">SUMPRODUCT(ReactionRateK4!$F134:$V134*OFFSET(ReactionStoich!$E$5:$U$5,U$2,0))*(TimeStep)*'Composition Moles'!$C124</f>
        <v>0</v>
      </c>
      <c r="V112" s="19">
        <f ca="1">SUMPRODUCT(ReactionRateK4!$F134:$V134*OFFSET(ReactionStoich!$E$5:$U$5,V$2,0))*(TimeStep)*'Composition Moles'!$C124</f>
        <v>0</v>
      </c>
      <c r="W112" s="19">
        <f ca="1">SUMPRODUCT(ReactionRateK4!$F134:$V134*OFFSET(ReactionStoich!$E$5:$U$5,W$2,0))*(TimeStep)*'Composition Moles'!$C124</f>
        <v>0</v>
      </c>
      <c r="X112" s="19">
        <f ca="1">SUMPRODUCT(ReactionRateK4!$F134:$V134*OFFSET(ReactionStoich!$E$5:$U$5,X$2,0))*(TimeStep)*'Composition Moles'!$C124</f>
        <v>0</v>
      </c>
      <c r="Y112" s="19">
        <f ca="1">SUMPRODUCT(ReactionRateK4!$F134:$V134*OFFSET(ReactionStoich!$E$5:$U$5,Y$2,0))*(TimeStep)*'Composition Moles'!$C124</f>
        <v>-3.8039407975053479</v>
      </c>
      <c r="Z112" s="19">
        <f ca="1">SUMPRODUCT(ReactionRateK4!$F134:$V134*OFFSET(ReactionStoich!$E$5:$U$5,Z$2,0))*(TimeStep)*'Composition Moles'!$C124</f>
        <v>0</v>
      </c>
      <c r="AA112" s="19">
        <f ca="1">SUMPRODUCT(ReactionRateK4!$F134:$V134*OFFSET(ReactionStoich!$E$5:$U$5,AA$2,0))*(TimeStep)*'Composition Moles'!$C124</f>
        <v>0</v>
      </c>
      <c r="AB112" s="19">
        <f ca="1">SUMPRODUCT(ReactionRateK4!$F134:$V134*OFFSET(ReactionStoich!$E$5:$U$5,AB$2,0))*(TimeStep)*'Composition Moles'!$C124</f>
        <v>0</v>
      </c>
      <c r="AC112" s="19">
        <f ca="1">SUMPRODUCT(ReactionRateK4!$F134:$V134*OFFSET(ReactionStoich!$E$5:$U$5,AC$2,0))*(TimeStep)*'Composition Moles'!$C124</f>
        <v>0</v>
      </c>
      <c r="AD112" s="19">
        <f ca="1">SUMPRODUCT(ReactionRateK4!$F134:$V134*OFFSET(ReactionStoich!$E$5:$U$5,AD$2,0))*(TimeStep)*'Composition Moles'!$C124</f>
        <v>0</v>
      </c>
      <c r="AE112" s="19">
        <f ca="1">SUMPRODUCT(ReactionRateK4!$F134:$V134*OFFSET(ReactionStoich!$E$5:$U$5,AE$2,0))*(TimeStep)*'Composition Moles'!$C124</f>
        <v>0</v>
      </c>
      <c r="AF112" s="19">
        <f ca="1">SUMPRODUCT(ReactionRateK4!$F134:$V134*OFFSET(ReactionStoich!$E$5:$U$5,AF$2,0))*(TimeStep)*'Composition Moles'!$C124</f>
        <v>0</v>
      </c>
      <c r="AG112" s="19">
        <f ca="1">SUMPRODUCT(ReactionRateK4!$F134:$V134*OFFSET(ReactionStoich!$E$5:$U$5,AG$2,0))*(TimeStep)*'Composition Moles'!$C124</f>
        <v>-7.4998786182660319E-3</v>
      </c>
      <c r="AH112" s="19">
        <f ca="1">SUMPRODUCT(ReactionRateK4!$F134:$V134*OFFSET(ReactionStoich!$E$5:$U$5,AH$2,0))*(TimeStep)*'Composition Moles'!$C124</f>
        <v>-1.3852602967632306</v>
      </c>
      <c r="AI112" s="19">
        <f ca="1">SUMPRODUCT(ReactionRateK4!$F134:$V134*OFFSET(ReactionStoich!$E$5:$U$5,AI$2,0))*(TimeStep)*'Composition Moles'!$C124</f>
        <v>3.9576359397568224</v>
      </c>
      <c r="AJ112" s="19">
        <f ca="1">SUMPRODUCT(ReactionRateK4!$F134:$V134*OFFSET(ReactionStoich!$E$5:$U$5,AJ$2,0))*(TimeStep)*'Composition Moles'!$C124</f>
        <v>0.62265944578770527</v>
      </c>
      <c r="AK112" s="19">
        <f ca="1">SUMPRODUCT(ReactionRateK4!$F134:$V134*OFFSET(ReactionStoich!$E$5:$U$5,AK$2,0))*(TimeStep)*'Composition Moles'!$C124</f>
        <v>0</v>
      </c>
      <c r="AL112" s="19">
        <f ca="1">SUMPRODUCT(ReactionRateK4!$F134:$V134*OFFSET(ReactionStoich!$E$5:$U$5,AL$2,0))*(TimeStep)*'Composition Moles'!$C124</f>
        <v>0</v>
      </c>
      <c r="AM112" s="19">
        <f ca="1">SUMPRODUCT(ReactionRateK4!$F134:$V134*OFFSET(ReactionStoich!$E$5:$U$5,AM$2,0))*(TimeStep)*'Composition Moles'!$C124</f>
        <v>0</v>
      </c>
      <c r="AN112" s="19">
        <f ca="1">SUMPRODUCT(ReactionRateK4!$F134:$V134*OFFSET(ReactionStoich!$E$5:$U$5,AN$2,0))*(TimeStep)*'Composition Moles'!$C124</f>
        <v>0</v>
      </c>
      <c r="AO112" s="19">
        <f ca="1">SUMPRODUCT(ReactionRateK4!$F134:$V134*OFFSET(ReactionStoich!$E$5:$U$5,AO$2,0))*(TimeStep)*'Composition Moles'!$C124</f>
        <v>-3.7534301280636205E-5</v>
      </c>
      <c r="AP112" s="19">
        <f ca="1">SUMPRODUCT(ReactionRateK4!$F134:$V134*OFFSET(ReactionStoich!$E$5:$U$5,AP$2,0))*(TimeStep)*'Composition Moles'!$C124</f>
        <v>-1.0091859415213268E-2</v>
      </c>
      <c r="AQ112" s="19">
        <f ca="1">SUMPRODUCT(ReactionRateK4!$F134:$V134*OFFSET(ReactionStoich!$E$5:$U$5,AQ$2,0))*(TimeStep)*'Composition Moles'!$C124</f>
        <v>0</v>
      </c>
      <c r="AR112" s="19">
        <f ca="1">SUMPRODUCT(ReactionRateK4!$F134:$V134*OFFSET(ReactionStoich!$E$5:$U$5,AR$2,0))*(TimeStep)*'Composition Moles'!$C124</f>
        <v>0</v>
      </c>
      <c r="AS112" s="19">
        <f ca="1">SUMPRODUCT(ReactionRateK4!$F134:$V134*OFFSET(ReactionStoich!$E$5:$U$5,AS$2,0))*(TimeStep)*'Composition Moles'!$C124</f>
        <v>-0.28465743760363066</v>
      </c>
      <c r="AT112" s="19">
        <f ca="1">SUMPRODUCT(ReactionRateK4!$F134:$V134*OFFSET(ReactionStoich!$E$5:$U$5,AT$2,0))*(TimeStep)*'Composition Moles'!$C124</f>
        <v>-0.28465743760363066</v>
      </c>
      <c r="AU112" s="19">
        <f ca="1">SUMPRODUCT(ReactionRateK4!$F134:$V134*OFFSET(ReactionStoich!$E$5:$U$5,AU$2,0))*(TimeStep)*'Composition Moles'!$C124</f>
        <v>-0.28465743760363066</v>
      </c>
      <c r="AV112" s="19">
        <f ca="1">SUMPRODUCT(ReactionRateK4!$F134:$V134*OFFSET(ReactionStoich!$E$5:$U$5,AV$2,0))*(TimeStep)*'Composition Moles'!$C124</f>
        <v>0</v>
      </c>
      <c r="AW112" s="19">
        <f ca="1">SUMPRODUCT(ReactionRateK4!$F134:$V134*OFFSET(ReactionStoich!$E$5:$U$5,AW$2,0))*(TimeStep)*'Composition Moles'!$C124</f>
        <v>0</v>
      </c>
      <c r="AX112" s="19">
        <f ca="1">SUMPRODUCT(ReactionRateK4!$F134:$V134*OFFSET(ReactionStoich!$E$5:$U$5,AX$2,0))*(TimeStep)*'Composition Moles'!$C124</f>
        <v>0</v>
      </c>
      <c r="AY112" s="19">
        <f ca="1">SUMPRODUCT(ReactionRateK4!$F134:$V134*OFFSET(ReactionStoich!$E$5:$U$5,AY$2,0))*(TimeStep)*'Composition Moles'!$C124</f>
        <v>0</v>
      </c>
      <c r="AZ112" s="19">
        <f ca="1">SUMPRODUCT(ReactionRateK4!$F134:$V134*OFFSET(ReactionStoich!$E$5:$U$5,AZ$2,0))*(TimeStep)*'Composition Moles'!$C124</f>
        <v>0</v>
      </c>
      <c r="BA112" s="19">
        <f ca="1">SUMPRODUCT(ReactionRateK4!$F134:$V134*OFFSET(ReactionStoich!$E$5:$U$5,BA$2,0))*(TimeStep)*'Composition Moles'!$C124</f>
        <v>0</v>
      </c>
      <c r="BB112" s="19">
        <f ca="1">SUMPRODUCT(ReactionRateK4!$F134:$V134*OFFSET(ReactionStoich!$E$5:$U$5,BB$2,0))*(TimeStep)*'Composition Moles'!$C124</f>
        <v>0</v>
      </c>
      <c r="BC112" s="19">
        <f ca="1">SUMPRODUCT(ReactionRateK4!$F134:$V134*OFFSET(ReactionStoich!$E$5:$U$5,BC$2,0))*(TimeStep)*'Composition Moles'!$C124</f>
        <v>0</v>
      </c>
      <c r="BD112" s="19">
        <f ca="1">SUMPRODUCT(ReactionRateK4!$F134:$V134*OFFSET(ReactionStoich!$E$5:$U$5,BD$2,0))*(TimeStep)*'Composition Moles'!$C124</f>
        <v>0</v>
      </c>
      <c r="BE112" s="19">
        <f ca="1">SUMPRODUCT(ReactionRateK4!$F134:$V134*OFFSET(ReactionStoich!$E$5:$U$5,BE$2,0))*(TimeStep)*'Composition Moles'!$C124</f>
        <v>0</v>
      </c>
      <c r="BF112" s="19">
        <f ca="1">SUMPRODUCT(ReactionRateK4!$F134:$V134*OFFSET(ReactionStoich!$E$5:$U$5,BF$2,0))*(TimeStep)*'Composition Moles'!$C124</f>
        <v>0</v>
      </c>
      <c r="BG112" s="19">
        <f ca="1">SUMPRODUCT(ReactionRateK4!$F134:$V134*OFFSET(ReactionStoich!$E$5:$U$5,BG$2,0))*(TimeStep)*'Composition Moles'!$C124</f>
        <v>0</v>
      </c>
      <c r="BH112" s="19">
        <f ca="1">SUMPRODUCT(ReactionRateK4!$F134:$V134*OFFSET(ReactionStoich!$E$5:$U$5,BH$2,0))*(TimeStep)*'Composition Moles'!$C124</f>
        <v>0</v>
      </c>
      <c r="BI112" s="19">
        <f ca="1">SUMPRODUCT(ReactionRateK4!$F134:$V134*OFFSET(ReactionStoich!$E$5:$U$5,BI$2,0))*(TimeStep)*'Composition Moles'!$C124</f>
        <v>0</v>
      </c>
      <c r="BJ112" s="19">
        <f ca="1">SUMPRODUCT(ReactionRateK4!$F134:$V134*OFFSET(ReactionStoich!$E$5:$U$5,BJ$2,0))*(TimeStep)*'Composition Moles'!$C124</f>
        <v>0</v>
      </c>
      <c r="BK112" s="19">
        <f ca="1">SUMPRODUCT(ReactionRateK4!$F134:$V134*OFFSET(ReactionStoich!$E$5:$U$5,BK$2,0))*(TimeStep)*'Composition Moles'!$C124</f>
        <v>0</v>
      </c>
      <c r="BL112" s="19">
        <f ca="1">SUMPRODUCT(ReactionRateK4!$F134:$V134*OFFSET(ReactionStoich!$E$5:$U$5,BL$2,0))*(TimeStep)*'Composition Moles'!$C124</f>
        <v>0</v>
      </c>
      <c r="BM112" s="19">
        <f ca="1">SUMPRODUCT(ReactionRateK4!$F134:$V134*OFFSET(ReactionStoich!$E$5:$U$5,BM$2,0))*(TimeStep)*'Composition Moles'!$C124</f>
        <v>0</v>
      </c>
      <c r="BN112" s="19">
        <f ca="1">SUMPRODUCT(ReactionRateK4!$F134:$V134*OFFSET(ReactionStoich!$E$5:$U$5,BN$2,0))*(TimeStep)*'Composition Moles'!$C124</f>
        <v>0</v>
      </c>
      <c r="BO112" s="19">
        <f ca="1">SUMPRODUCT(ReactionRateK4!$F134:$V134*OFFSET(ReactionStoich!$E$5:$U$5,BO$2,0))*(TimeStep)*'Composition Moles'!$C124</f>
        <v>0</v>
      </c>
      <c r="BP112" s="19">
        <f ca="1">SUMPRODUCT(ReactionRateK4!$F134:$V134*OFFSET(ReactionStoich!$E$5:$U$5,BP$2,0))*(TimeStep)*'Composition Moles'!$C124</f>
        <v>0</v>
      </c>
      <c r="BQ112" s="19">
        <f ca="1">SUMPRODUCT(ReactionRateK4!$F134:$V134*OFFSET(ReactionStoich!$E$5:$U$5,BQ$2,0))*(TimeStep)*'Composition Moles'!$C124</f>
        <v>0</v>
      </c>
      <c r="BR112" s="19">
        <f ca="1">SUMPRODUCT(ReactionRateK4!$F134:$V134*OFFSET(ReactionStoich!$E$5:$U$5,BR$2,0))*(TimeStep)*'Composition Moles'!$C124</f>
        <v>0</v>
      </c>
      <c r="BS112" s="19">
        <f ca="1">SUMPRODUCT(ReactionRateK4!$F134:$V134*OFFSET(ReactionStoich!$E$5:$U$5,BS$2,0))*(TimeStep)*'Composition Moles'!$C124</f>
        <v>0</v>
      </c>
      <c r="BT112" s="19">
        <f ca="1">SUMPRODUCT(ReactionRateK4!$F134:$V134*OFFSET(ReactionStoich!$E$5:$U$5,BT$2,0))*(TimeStep)*'Composition Moles'!$C124</f>
        <v>0</v>
      </c>
      <c r="BU112" s="19">
        <f ca="1">SUMPRODUCT(ReactionRateK4!$F134:$V134*OFFSET(ReactionStoich!$E$5:$U$5,BU$2,0))*(TimeStep)*'Composition Moles'!$C124</f>
        <v>0</v>
      </c>
      <c r="BV112" s="19">
        <f ca="1">SUMPRODUCT(ReactionRateK4!$F134:$V134*OFFSET(ReactionStoich!$E$5:$U$5,BV$2,0))*(TimeStep)*'Composition Moles'!$C124</f>
        <v>0</v>
      </c>
      <c r="BW112" s="19">
        <f ca="1">SUMPRODUCT(ReactionRateK4!$F134:$V134*OFFSET(ReactionStoich!$E$5:$U$5,BW$2,0))*(TimeStep)*'Composition Moles'!$C124</f>
        <v>0</v>
      </c>
    </row>
    <row r="113" spans="1:75">
      <c r="A113">
        <f>ReactionRateK1!A135</f>
        <v>5.1499999999999897</v>
      </c>
      <c r="B113" s="20">
        <f t="shared" ca="1" si="7"/>
        <v>-2046.2347060779598</v>
      </c>
      <c r="C113" s="20">
        <f ca="1">'Composition Moles'!BZ125</f>
        <v>144199.63245015295</v>
      </c>
      <c r="D113" s="26">
        <f t="shared" ca="1" si="8"/>
        <v>1.419029071925897E-2</v>
      </c>
      <c r="F113" s="19">
        <f ca="1">SUMPRODUCT(ReactionRateK4!$F135:$V135*OFFSET(ReactionStoich!$E$5:$U$5,F$2,0))*(TimeStep)*'Composition Moles'!$C125</f>
        <v>-9.8794367917692666E-3</v>
      </c>
      <c r="G113" s="19">
        <f ca="1">SUMPRODUCT(ReactionRateK4!$F135:$V135*OFFSET(ReactionStoich!$E$5:$U$5,G$2,0))*(TimeStep)*'Composition Moles'!$C125</f>
        <v>0</v>
      </c>
      <c r="H113" s="19">
        <f ca="1">SUMPRODUCT(ReactionRateK4!$F135:$V135*OFFSET(ReactionStoich!$E$5:$U$5,H$2,0))*(TimeStep)*'Composition Moles'!$C125</f>
        <v>9.8457401558079988E-3</v>
      </c>
      <c r="I113" s="19">
        <f ca="1">SUMPRODUCT(ReactionRateK4!$F135:$V135*OFFSET(ReactionStoich!$E$5:$U$5,I$2,0))*(TimeStep)*'Composition Moles'!$C125</f>
        <v>3.3696635961267986E-5</v>
      </c>
      <c r="J113" s="19">
        <f ca="1">SUMPRODUCT(ReactionRateK4!$F135:$V135*OFFSET(ReactionStoich!$E$5:$U$5,J$2,0))*(TimeStep)*'Composition Moles'!$C125</f>
        <v>0</v>
      </c>
      <c r="K113" s="19">
        <f ca="1">SUMPRODUCT(ReactionRateK4!$F135:$V135*OFFSET(ReactionStoich!$E$5:$U$5,K$2,0))*(TimeStep)*'Composition Moles'!$C125</f>
        <v>0</v>
      </c>
      <c r="L113" s="19">
        <f ca="1">SUMPRODUCT(ReactionRateK4!$F135:$V135*OFFSET(ReactionStoich!$E$5:$U$5,L$2,0))*(TimeStep)*'Composition Moles'!$C125</f>
        <v>0</v>
      </c>
      <c r="M113" s="19">
        <f ca="1">SUMPRODUCT(ReactionRateK4!$F135:$V135*OFFSET(ReactionStoich!$E$5:$U$5,M$2,0))*(TimeStep)*'Composition Moles'!$C125</f>
        <v>0</v>
      </c>
      <c r="N113" s="19">
        <f ca="1">SUMPRODUCT(ReactionRateK4!$F135:$V135*OFFSET(ReactionStoich!$E$5:$U$5,N$2,0))*(TimeStep)*'Composition Moles'!$C125</f>
        <v>0</v>
      </c>
      <c r="O113" s="19">
        <f ca="1">SUMPRODUCT(ReactionRateK4!$F135:$V135*OFFSET(ReactionStoich!$E$5:$U$5,O$2,0))*(TimeStep)*'Composition Moles'!$C125</f>
        <v>0</v>
      </c>
      <c r="P113" s="19">
        <f ca="1">SUMPRODUCT(ReactionRateK4!$F135:$V135*OFFSET(ReactionStoich!$E$5:$U$5,P$2,0))*(TimeStep)*'Composition Moles'!$C125</f>
        <v>0</v>
      </c>
      <c r="Q113" s="19">
        <f ca="1">SUMPRODUCT(ReactionRateK4!$F135:$V135*OFFSET(ReactionStoich!$E$5:$U$5,Q$2,0))*(TimeStep)*'Composition Moles'!$C125</f>
        <v>0</v>
      </c>
      <c r="R113" s="19">
        <f ca="1">SUMPRODUCT(ReactionRateK4!$F135:$V135*OFFSET(ReactionStoich!$E$5:$U$5,R$2,0))*(TimeStep)*'Composition Moles'!$C125</f>
        <v>0</v>
      </c>
      <c r="S113" s="19">
        <f ca="1">SUMPRODUCT(ReactionRateK4!$F135:$V135*OFFSET(ReactionStoich!$E$5:$U$5,S$2,0))*(TimeStep)*'Composition Moles'!$C125</f>
        <v>1.4346763316810236</v>
      </c>
      <c r="T113" s="19">
        <f ca="1">SUMPRODUCT(ReactionRateK4!$F135:$V135*OFFSET(ReactionStoich!$E$5:$U$5,T$2,0))*(TimeStep)*'Composition Moles'!$C125</f>
        <v>0</v>
      </c>
      <c r="U113" s="19">
        <f ca="1">SUMPRODUCT(ReactionRateK4!$F135:$V135*OFFSET(ReactionStoich!$E$5:$U$5,U$2,0))*(TimeStep)*'Composition Moles'!$C125</f>
        <v>0</v>
      </c>
      <c r="V113" s="19">
        <f ca="1">SUMPRODUCT(ReactionRateK4!$F135:$V135*OFFSET(ReactionStoich!$E$5:$U$5,V$2,0))*(TimeStep)*'Composition Moles'!$C125</f>
        <v>0</v>
      </c>
      <c r="W113" s="19">
        <f ca="1">SUMPRODUCT(ReactionRateK4!$F135:$V135*OFFSET(ReactionStoich!$E$5:$U$5,W$2,0))*(TimeStep)*'Composition Moles'!$C125</f>
        <v>0</v>
      </c>
      <c r="X113" s="19">
        <f ca="1">SUMPRODUCT(ReactionRateK4!$F135:$V135*OFFSET(ReactionStoich!$E$5:$U$5,X$2,0))*(TimeStep)*'Composition Moles'!$C125</f>
        <v>0</v>
      </c>
      <c r="Y113" s="19">
        <f ca="1">SUMPRODUCT(ReactionRateK4!$F135:$V135*OFFSET(ReactionStoich!$E$5:$U$5,Y$2,0))*(TimeStep)*'Composition Moles'!$C125</f>
        <v>-3.7013970584420215</v>
      </c>
      <c r="Z113" s="19">
        <f ca="1">SUMPRODUCT(ReactionRateK4!$F135:$V135*OFFSET(ReactionStoich!$E$5:$U$5,Z$2,0))*(TimeStep)*'Composition Moles'!$C125</f>
        <v>0</v>
      </c>
      <c r="AA113" s="19">
        <f ca="1">SUMPRODUCT(ReactionRateK4!$F135:$V135*OFFSET(ReactionStoich!$E$5:$U$5,AA$2,0))*(TimeStep)*'Composition Moles'!$C125</f>
        <v>0</v>
      </c>
      <c r="AB113" s="19">
        <f ca="1">SUMPRODUCT(ReactionRateK4!$F135:$V135*OFFSET(ReactionStoich!$E$5:$U$5,AB$2,0))*(TimeStep)*'Composition Moles'!$C125</f>
        <v>0</v>
      </c>
      <c r="AC113" s="19">
        <f ca="1">SUMPRODUCT(ReactionRateK4!$F135:$V135*OFFSET(ReactionStoich!$E$5:$U$5,AC$2,0))*(TimeStep)*'Composition Moles'!$C125</f>
        <v>0</v>
      </c>
      <c r="AD113" s="19">
        <f ca="1">SUMPRODUCT(ReactionRateK4!$F135:$V135*OFFSET(ReactionStoich!$E$5:$U$5,AD$2,0))*(TimeStep)*'Composition Moles'!$C125</f>
        <v>0</v>
      </c>
      <c r="AE113" s="19">
        <f ca="1">SUMPRODUCT(ReactionRateK4!$F135:$V135*OFFSET(ReactionStoich!$E$5:$U$5,AE$2,0))*(TimeStep)*'Composition Moles'!$C125</f>
        <v>0</v>
      </c>
      <c r="AF113" s="19">
        <f ca="1">SUMPRODUCT(ReactionRateK4!$F135:$V135*OFFSET(ReactionStoich!$E$5:$U$5,AF$2,0))*(TimeStep)*'Composition Moles'!$C125</f>
        <v>0</v>
      </c>
      <c r="AG113" s="19">
        <f ca="1">SUMPRODUCT(ReactionRateK4!$F135:$V135*OFFSET(ReactionStoich!$E$5:$U$5,AG$2,0))*(TimeStep)*'Composition Moles'!$C125</f>
        <v>-7.4272342473397958E-3</v>
      </c>
      <c r="AH113" s="19">
        <f ca="1">SUMPRODUCT(ReactionRateK4!$F135:$V135*OFFSET(ReactionStoich!$E$5:$U$5,AH$2,0))*(TimeStep)*'Composition Moles'!$C125</f>
        <v>-1.3904450853947576</v>
      </c>
      <c r="AI113" s="19">
        <f ca="1">SUMPRODUCT(ReactionRateK4!$F135:$V135*OFFSET(ReactionStoich!$E$5:$U$5,AI$2,0))*(TimeStep)*'Composition Moles'!$C125</f>
        <v>3.9114023542708498</v>
      </c>
      <c r="AJ113" s="19">
        <f ca="1">SUMPRODUCT(ReactionRateK4!$F135:$V135*OFFSET(ReactionStoich!$E$5:$U$5,AJ$2,0))*(TimeStep)*'Composition Moles'!$C125</f>
        <v>0.60502765743171971</v>
      </c>
      <c r="AK113" s="19">
        <f ca="1">SUMPRODUCT(ReactionRateK4!$F135:$V135*OFFSET(ReactionStoich!$E$5:$U$5,AK$2,0))*(TimeStep)*'Composition Moles'!$C125</f>
        <v>0</v>
      </c>
      <c r="AL113" s="19">
        <f ca="1">SUMPRODUCT(ReactionRateK4!$F135:$V135*OFFSET(ReactionStoich!$E$5:$U$5,AL$2,0))*(TimeStep)*'Composition Moles'!$C125</f>
        <v>0</v>
      </c>
      <c r="AM113" s="19">
        <f ca="1">SUMPRODUCT(ReactionRateK4!$F135:$V135*OFFSET(ReactionStoich!$E$5:$U$5,AM$2,0))*(TimeStep)*'Composition Moles'!$C125</f>
        <v>0</v>
      </c>
      <c r="AN113" s="19">
        <f ca="1">SUMPRODUCT(ReactionRateK4!$F135:$V135*OFFSET(ReactionStoich!$E$5:$U$5,AN$2,0))*(TimeStep)*'Composition Moles'!$C125</f>
        <v>0</v>
      </c>
      <c r="AO113" s="19">
        <f ca="1">SUMPRODUCT(ReactionRateK4!$F135:$V135*OFFSET(ReactionStoich!$E$5:$U$5,AO$2,0))*(TimeStep)*'Composition Moles'!$C125</f>
        <v>-3.3696635961267986E-5</v>
      </c>
      <c r="AP113" s="19">
        <f ca="1">SUMPRODUCT(ReactionRateK4!$F135:$V135*OFFSET(ReactionStoich!$E$5:$U$5,AP$2,0))*(TimeStep)*'Composition Moles'!$C125</f>
        <v>-9.3895014354332257E-3</v>
      </c>
      <c r="AQ113" s="19">
        <f ca="1">SUMPRODUCT(ReactionRateK4!$F135:$V135*OFFSET(ReactionStoich!$E$5:$U$5,AQ$2,0))*(TimeStep)*'Composition Moles'!$C125</f>
        <v>0</v>
      </c>
      <c r="AR113" s="19">
        <f ca="1">SUMPRODUCT(ReactionRateK4!$F135:$V135*OFFSET(ReactionStoich!$E$5:$U$5,AR$2,0))*(TimeStep)*'Composition Moles'!$C125</f>
        <v>0</v>
      </c>
      <c r="AS113" s="19">
        <f ca="1">SUMPRODUCT(ReactionRateK4!$F135:$V135*OFFSET(ReactionStoich!$E$5:$U$5,AS$2,0))*(TimeStep)*'Composition Moles'!$C125</f>
        <v>-0.28080458907602662</v>
      </c>
      <c r="AT113" s="19">
        <f ca="1">SUMPRODUCT(ReactionRateK4!$F135:$V135*OFFSET(ReactionStoich!$E$5:$U$5,AT$2,0))*(TimeStep)*'Composition Moles'!$C125</f>
        <v>-0.28080458907602662</v>
      </c>
      <c r="AU113" s="19">
        <f ca="1">SUMPRODUCT(ReactionRateK4!$F135:$V135*OFFSET(ReactionStoich!$E$5:$U$5,AU$2,0))*(TimeStep)*'Composition Moles'!$C125</f>
        <v>-0.28080458907602662</v>
      </c>
      <c r="AV113" s="19">
        <f ca="1">SUMPRODUCT(ReactionRateK4!$F135:$V135*OFFSET(ReactionStoich!$E$5:$U$5,AV$2,0))*(TimeStep)*'Composition Moles'!$C125</f>
        <v>0</v>
      </c>
      <c r="AW113" s="19">
        <f ca="1">SUMPRODUCT(ReactionRateK4!$F135:$V135*OFFSET(ReactionStoich!$E$5:$U$5,AW$2,0))*(TimeStep)*'Composition Moles'!$C125</f>
        <v>0</v>
      </c>
      <c r="AX113" s="19">
        <f ca="1">SUMPRODUCT(ReactionRateK4!$F135:$V135*OFFSET(ReactionStoich!$E$5:$U$5,AX$2,0))*(TimeStep)*'Composition Moles'!$C125</f>
        <v>0</v>
      </c>
      <c r="AY113" s="19">
        <f ca="1">SUMPRODUCT(ReactionRateK4!$F135:$V135*OFFSET(ReactionStoich!$E$5:$U$5,AY$2,0))*(TimeStep)*'Composition Moles'!$C125</f>
        <v>0</v>
      </c>
      <c r="AZ113" s="19">
        <f ca="1">SUMPRODUCT(ReactionRateK4!$F135:$V135*OFFSET(ReactionStoich!$E$5:$U$5,AZ$2,0))*(TimeStep)*'Composition Moles'!$C125</f>
        <v>0</v>
      </c>
      <c r="BA113" s="19">
        <f ca="1">SUMPRODUCT(ReactionRateK4!$F135:$V135*OFFSET(ReactionStoich!$E$5:$U$5,BA$2,0))*(TimeStep)*'Composition Moles'!$C125</f>
        <v>0</v>
      </c>
      <c r="BB113" s="19">
        <f ca="1">SUMPRODUCT(ReactionRateK4!$F135:$V135*OFFSET(ReactionStoich!$E$5:$U$5,BB$2,0))*(TimeStep)*'Composition Moles'!$C125</f>
        <v>0</v>
      </c>
      <c r="BC113" s="19">
        <f ca="1">SUMPRODUCT(ReactionRateK4!$F135:$V135*OFFSET(ReactionStoich!$E$5:$U$5,BC$2,0))*(TimeStep)*'Composition Moles'!$C125</f>
        <v>0</v>
      </c>
      <c r="BD113" s="19">
        <f ca="1">SUMPRODUCT(ReactionRateK4!$F135:$V135*OFFSET(ReactionStoich!$E$5:$U$5,BD$2,0))*(TimeStep)*'Composition Moles'!$C125</f>
        <v>0</v>
      </c>
      <c r="BE113" s="19">
        <f ca="1">SUMPRODUCT(ReactionRateK4!$F135:$V135*OFFSET(ReactionStoich!$E$5:$U$5,BE$2,0))*(TimeStep)*'Composition Moles'!$C125</f>
        <v>0</v>
      </c>
      <c r="BF113" s="19">
        <f ca="1">SUMPRODUCT(ReactionRateK4!$F135:$V135*OFFSET(ReactionStoich!$E$5:$U$5,BF$2,0))*(TimeStep)*'Composition Moles'!$C125</f>
        <v>0</v>
      </c>
      <c r="BG113" s="19">
        <f ca="1">SUMPRODUCT(ReactionRateK4!$F135:$V135*OFFSET(ReactionStoich!$E$5:$U$5,BG$2,0))*(TimeStep)*'Composition Moles'!$C125</f>
        <v>0</v>
      </c>
      <c r="BH113" s="19">
        <f ca="1">SUMPRODUCT(ReactionRateK4!$F135:$V135*OFFSET(ReactionStoich!$E$5:$U$5,BH$2,0))*(TimeStep)*'Composition Moles'!$C125</f>
        <v>0</v>
      </c>
      <c r="BI113" s="19">
        <f ca="1">SUMPRODUCT(ReactionRateK4!$F135:$V135*OFFSET(ReactionStoich!$E$5:$U$5,BI$2,0))*(TimeStep)*'Composition Moles'!$C125</f>
        <v>0</v>
      </c>
      <c r="BJ113" s="19">
        <f ca="1">SUMPRODUCT(ReactionRateK4!$F135:$V135*OFFSET(ReactionStoich!$E$5:$U$5,BJ$2,0))*(TimeStep)*'Composition Moles'!$C125</f>
        <v>0</v>
      </c>
      <c r="BK113" s="19">
        <f ca="1">SUMPRODUCT(ReactionRateK4!$F135:$V135*OFFSET(ReactionStoich!$E$5:$U$5,BK$2,0))*(TimeStep)*'Composition Moles'!$C125</f>
        <v>0</v>
      </c>
      <c r="BL113" s="19">
        <f ca="1">SUMPRODUCT(ReactionRateK4!$F135:$V135*OFFSET(ReactionStoich!$E$5:$U$5,BL$2,0))*(TimeStep)*'Composition Moles'!$C125</f>
        <v>0</v>
      </c>
      <c r="BM113" s="19">
        <f ca="1">SUMPRODUCT(ReactionRateK4!$F135:$V135*OFFSET(ReactionStoich!$E$5:$U$5,BM$2,0))*(TimeStep)*'Composition Moles'!$C125</f>
        <v>0</v>
      </c>
      <c r="BN113" s="19">
        <f ca="1">SUMPRODUCT(ReactionRateK4!$F135:$V135*OFFSET(ReactionStoich!$E$5:$U$5,BN$2,0))*(TimeStep)*'Composition Moles'!$C125</f>
        <v>0</v>
      </c>
      <c r="BO113" s="19">
        <f ca="1">SUMPRODUCT(ReactionRateK4!$F135:$V135*OFFSET(ReactionStoich!$E$5:$U$5,BO$2,0))*(TimeStep)*'Composition Moles'!$C125</f>
        <v>0</v>
      </c>
      <c r="BP113" s="19">
        <f ca="1">SUMPRODUCT(ReactionRateK4!$F135:$V135*OFFSET(ReactionStoich!$E$5:$U$5,BP$2,0))*(TimeStep)*'Composition Moles'!$C125</f>
        <v>0</v>
      </c>
      <c r="BQ113" s="19">
        <f ca="1">SUMPRODUCT(ReactionRateK4!$F135:$V135*OFFSET(ReactionStoich!$E$5:$U$5,BQ$2,0))*(TimeStep)*'Composition Moles'!$C125</f>
        <v>0</v>
      </c>
      <c r="BR113" s="19">
        <f ca="1">SUMPRODUCT(ReactionRateK4!$F135:$V135*OFFSET(ReactionStoich!$E$5:$U$5,BR$2,0))*(TimeStep)*'Composition Moles'!$C125</f>
        <v>0</v>
      </c>
      <c r="BS113" s="19">
        <f ca="1">SUMPRODUCT(ReactionRateK4!$F135:$V135*OFFSET(ReactionStoich!$E$5:$U$5,BS$2,0))*(TimeStep)*'Composition Moles'!$C125</f>
        <v>0</v>
      </c>
      <c r="BT113" s="19">
        <f ca="1">SUMPRODUCT(ReactionRateK4!$F135:$V135*OFFSET(ReactionStoich!$E$5:$U$5,BT$2,0))*(TimeStep)*'Composition Moles'!$C125</f>
        <v>0</v>
      </c>
      <c r="BU113" s="19">
        <f ca="1">SUMPRODUCT(ReactionRateK4!$F135:$V135*OFFSET(ReactionStoich!$E$5:$U$5,BU$2,0))*(TimeStep)*'Composition Moles'!$C125</f>
        <v>0</v>
      </c>
      <c r="BV113" s="19">
        <f ca="1">SUMPRODUCT(ReactionRateK4!$F135:$V135*OFFSET(ReactionStoich!$E$5:$U$5,BV$2,0))*(TimeStep)*'Composition Moles'!$C125</f>
        <v>0</v>
      </c>
      <c r="BW113" s="19">
        <f ca="1">SUMPRODUCT(ReactionRateK4!$F135:$V135*OFFSET(ReactionStoich!$E$5:$U$5,BW$2,0))*(TimeStep)*'Composition Moles'!$C125</f>
        <v>0</v>
      </c>
    </row>
    <row r="114" spans="1:75">
      <c r="A114">
        <f>ReactionRateK1!A136</f>
        <v>5.1999999999999895</v>
      </c>
      <c r="B114" s="20">
        <f t="shared" ca="1" si="7"/>
        <v>-2037.5798430401746</v>
      </c>
      <c r="C114" s="20">
        <f ca="1">'Composition Moles'!BZ126</f>
        <v>144194.58255214759</v>
      </c>
      <c r="D114" s="26">
        <f t="shared" ca="1" si="8"/>
        <v>1.4130765573687826E-2</v>
      </c>
      <c r="F114" s="19">
        <f ca="1">SUMPRODUCT(ReactionRateK4!$F136:$V136*OFFSET(ReactionStoich!$E$5:$U$5,F$2,0))*(TimeStep)*'Composition Moles'!$C126</f>
        <v>-9.2380873493709513E-3</v>
      </c>
      <c r="G114" s="19">
        <f ca="1">SUMPRODUCT(ReactionRateK4!$F136:$V136*OFFSET(ReactionStoich!$E$5:$U$5,G$2,0))*(TimeStep)*'Composition Moles'!$C126</f>
        <v>0</v>
      </c>
      <c r="H114" s="19">
        <f ca="1">SUMPRODUCT(ReactionRateK4!$F136:$V136*OFFSET(ReactionStoich!$E$5:$U$5,H$2,0))*(TimeStep)*'Composition Moles'!$C126</f>
        <v>9.2078357552275204E-3</v>
      </c>
      <c r="I114" s="19">
        <f ca="1">SUMPRODUCT(ReactionRateK4!$F136:$V136*OFFSET(ReactionStoich!$E$5:$U$5,I$2,0))*(TimeStep)*'Composition Moles'!$C126</f>
        <v>3.0251594143431051E-5</v>
      </c>
      <c r="J114" s="19">
        <f ca="1">SUMPRODUCT(ReactionRateK4!$F136:$V136*OFFSET(ReactionStoich!$E$5:$U$5,J$2,0))*(TimeStep)*'Composition Moles'!$C126</f>
        <v>0</v>
      </c>
      <c r="K114" s="19">
        <f ca="1">SUMPRODUCT(ReactionRateK4!$F136:$V136*OFFSET(ReactionStoich!$E$5:$U$5,K$2,0))*(TimeStep)*'Composition Moles'!$C126</f>
        <v>0</v>
      </c>
      <c r="L114" s="19">
        <f ca="1">SUMPRODUCT(ReactionRateK4!$F136:$V136*OFFSET(ReactionStoich!$E$5:$U$5,L$2,0))*(TimeStep)*'Composition Moles'!$C126</f>
        <v>0</v>
      </c>
      <c r="M114" s="19">
        <f ca="1">SUMPRODUCT(ReactionRateK4!$F136:$V136*OFFSET(ReactionStoich!$E$5:$U$5,M$2,0))*(TimeStep)*'Composition Moles'!$C126</f>
        <v>0</v>
      </c>
      <c r="N114" s="19">
        <f ca="1">SUMPRODUCT(ReactionRateK4!$F136:$V136*OFFSET(ReactionStoich!$E$5:$U$5,N$2,0))*(TimeStep)*'Composition Moles'!$C126</f>
        <v>0</v>
      </c>
      <c r="O114" s="19">
        <f ca="1">SUMPRODUCT(ReactionRateK4!$F136:$V136*OFFSET(ReactionStoich!$E$5:$U$5,O$2,0))*(TimeStep)*'Composition Moles'!$C126</f>
        <v>0</v>
      </c>
      <c r="P114" s="19">
        <f ca="1">SUMPRODUCT(ReactionRateK4!$F136:$V136*OFFSET(ReactionStoich!$E$5:$U$5,P$2,0))*(TimeStep)*'Composition Moles'!$C126</f>
        <v>0</v>
      </c>
      <c r="Q114" s="19">
        <f ca="1">SUMPRODUCT(ReactionRateK4!$F136:$V136*OFFSET(ReactionStoich!$E$5:$U$5,Q$2,0))*(TimeStep)*'Composition Moles'!$C126</f>
        <v>0</v>
      </c>
      <c r="R114" s="19">
        <f ca="1">SUMPRODUCT(ReactionRateK4!$F136:$V136*OFFSET(ReactionStoich!$E$5:$U$5,R$2,0))*(TimeStep)*'Composition Moles'!$C126</f>
        <v>0</v>
      </c>
      <c r="S114" s="19">
        <f ca="1">SUMPRODUCT(ReactionRateK4!$F136:$V136*OFFSET(ReactionStoich!$E$5:$U$5,S$2,0))*(TimeStep)*'Composition Moles'!$C126</f>
        <v>1.3898016886606388</v>
      </c>
      <c r="T114" s="19">
        <f ca="1">SUMPRODUCT(ReactionRateK4!$F136:$V136*OFFSET(ReactionStoich!$E$5:$U$5,T$2,0))*(TimeStep)*'Composition Moles'!$C126</f>
        <v>0</v>
      </c>
      <c r="U114" s="19">
        <f ca="1">SUMPRODUCT(ReactionRateK4!$F136:$V136*OFFSET(ReactionStoich!$E$5:$U$5,U$2,0))*(TimeStep)*'Composition Moles'!$C126</f>
        <v>0</v>
      </c>
      <c r="V114" s="19">
        <f ca="1">SUMPRODUCT(ReactionRateK4!$F136:$V136*OFFSET(ReactionStoich!$E$5:$U$5,V$2,0))*(TimeStep)*'Composition Moles'!$C126</f>
        <v>0</v>
      </c>
      <c r="W114" s="19">
        <f ca="1">SUMPRODUCT(ReactionRateK4!$F136:$V136*OFFSET(ReactionStoich!$E$5:$U$5,W$2,0))*(TimeStep)*'Composition Moles'!$C126</f>
        <v>0</v>
      </c>
      <c r="X114" s="19">
        <f ca="1">SUMPRODUCT(ReactionRateK4!$F136:$V136*OFFSET(ReactionStoich!$E$5:$U$5,X$2,0))*(TimeStep)*'Composition Moles'!$C126</f>
        <v>0</v>
      </c>
      <c r="Y114" s="19">
        <f ca="1">SUMPRODUCT(ReactionRateK4!$F136:$V136*OFFSET(ReactionStoich!$E$5:$U$5,Y$2,0))*(TimeStep)*'Composition Moles'!$C126</f>
        <v>-3.6009464603241614</v>
      </c>
      <c r="Z114" s="19">
        <f ca="1">SUMPRODUCT(ReactionRateK4!$F136:$V136*OFFSET(ReactionStoich!$E$5:$U$5,Z$2,0))*(TimeStep)*'Composition Moles'!$C126</f>
        <v>0</v>
      </c>
      <c r="AA114" s="19">
        <f ca="1">SUMPRODUCT(ReactionRateK4!$F136:$V136*OFFSET(ReactionStoich!$E$5:$U$5,AA$2,0))*(TimeStep)*'Composition Moles'!$C126</f>
        <v>0</v>
      </c>
      <c r="AB114" s="19">
        <f ca="1">SUMPRODUCT(ReactionRateK4!$F136:$V136*OFFSET(ReactionStoich!$E$5:$U$5,AB$2,0))*(TimeStep)*'Composition Moles'!$C126</f>
        <v>0</v>
      </c>
      <c r="AC114" s="19">
        <f ca="1">SUMPRODUCT(ReactionRateK4!$F136:$V136*OFFSET(ReactionStoich!$E$5:$U$5,AC$2,0))*(TimeStep)*'Composition Moles'!$C126</f>
        <v>0</v>
      </c>
      <c r="AD114" s="19">
        <f ca="1">SUMPRODUCT(ReactionRateK4!$F136:$V136*OFFSET(ReactionStoich!$E$5:$U$5,AD$2,0))*(TimeStep)*'Composition Moles'!$C126</f>
        <v>0</v>
      </c>
      <c r="AE114" s="19">
        <f ca="1">SUMPRODUCT(ReactionRateK4!$F136:$V136*OFFSET(ReactionStoich!$E$5:$U$5,AE$2,0))*(TimeStep)*'Composition Moles'!$C126</f>
        <v>0</v>
      </c>
      <c r="AF114" s="19">
        <f ca="1">SUMPRODUCT(ReactionRateK4!$F136:$V136*OFFSET(ReactionStoich!$E$5:$U$5,AF$2,0))*(TimeStep)*'Composition Moles'!$C126</f>
        <v>0</v>
      </c>
      <c r="AG114" s="19">
        <f ca="1">SUMPRODUCT(ReactionRateK4!$F136:$V136*OFFSET(ReactionStoich!$E$5:$U$5,AG$2,0))*(TimeStep)*'Composition Moles'!$C126</f>
        <v>-7.263214885572784E-3</v>
      </c>
      <c r="AH114" s="19">
        <f ca="1">SUMPRODUCT(ReactionRateK4!$F136:$V136*OFFSET(ReactionStoich!$E$5:$U$5,AH$2,0))*(TimeStep)*'Composition Moles'!$C126</f>
        <v>-1.3949726266791489</v>
      </c>
      <c r="AI114" s="19">
        <f ca="1">SUMPRODUCT(ReactionRateK4!$F136:$V136*OFFSET(ReactionStoich!$E$5:$U$5,AI$2,0))*(TimeStep)*'Composition Moles'!$C126</f>
        <v>3.8654990961806939</v>
      </c>
      <c r="AJ114" s="19">
        <f ca="1">SUMPRODUCT(ReactionRateK4!$F136:$V136*OFFSET(ReactionStoich!$E$5:$U$5,AJ$2,0))*(TimeStep)*'Composition Moles'!$C126</f>
        <v>0.58773102634331897</v>
      </c>
      <c r="AK114" s="19">
        <f ca="1">SUMPRODUCT(ReactionRateK4!$F136:$V136*OFFSET(ReactionStoich!$E$5:$U$5,AK$2,0))*(TimeStep)*'Composition Moles'!$C126</f>
        <v>0</v>
      </c>
      <c r="AL114" s="19">
        <f ca="1">SUMPRODUCT(ReactionRateK4!$F136:$V136*OFFSET(ReactionStoich!$E$5:$U$5,AL$2,0))*(TimeStep)*'Composition Moles'!$C126</f>
        <v>0</v>
      </c>
      <c r="AM114" s="19">
        <f ca="1">SUMPRODUCT(ReactionRateK4!$F136:$V136*OFFSET(ReactionStoich!$E$5:$U$5,AM$2,0))*(TimeStep)*'Composition Moles'!$C126</f>
        <v>0</v>
      </c>
      <c r="AN114" s="19">
        <f ca="1">SUMPRODUCT(ReactionRateK4!$F136:$V136*OFFSET(ReactionStoich!$E$5:$U$5,AN$2,0))*(TimeStep)*'Composition Moles'!$C126</f>
        <v>0</v>
      </c>
      <c r="AO114" s="19">
        <f ca="1">SUMPRODUCT(ReactionRateK4!$F136:$V136*OFFSET(ReactionStoich!$E$5:$U$5,AO$2,0))*(TimeStep)*'Composition Moles'!$C126</f>
        <v>-3.0251594143431051E-5</v>
      </c>
      <c r="AP114" s="19">
        <f ca="1">SUMPRODUCT(ReactionRateK4!$F136:$V136*OFFSET(ReactionStoich!$E$5:$U$5,AP$2,0))*(TimeStep)*'Composition Moles'!$C126</f>
        <v>-8.7365092388662618E-3</v>
      </c>
      <c r="AQ114" s="19">
        <f ca="1">SUMPRODUCT(ReactionRateK4!$F136:$V136*OFFSET(ReactionStoich!$E$5:$U$5,AQ$2,0))*(TimeStep)*'Composition Moles'!$C126</f>
        <v>0</v>
      </c>
      <c r="AR114" s="19">
        <f ca="1">SUMPRODUCT(ReactionRateK4!$F136:$V136*OFFSET(ReactionStoich!$E$5:$U$5,AR$2,0))*(TimeStep)*'Composition Moles'!$C126</f>
        <v>0</v>
      </c>
      <c r="AS114" s="19">
        <f ca="1">SUMPRODUCT(ReactionRateK4!$F136:$V136*OFFSET(ReactionStoich!$E$5:$U$5,AS$2,0))*(TimeStep)*'Composition Moles'!$C126</f>
        <v>-0.27702758282091972</v>
      </c>
      <c r="AT114" s="19">
        <f ca="1">SUMPRODUCT(ReactionRateK4!$F136:$V136*OFFSET(ReactionStoich!$E$5:$U$5,AT$2,0))*(TimeStep)*'Composition Moles'!$C126</f>
        <v>-0.27702758282091972</v>
      </c>
      <c r="AU114" s="19">
        <f ca="1">SUMPRODUCT(ReactionRateK4!$F136:$V136*OFFSET(ReactionStoich!$E$5:$U$5,AU$2,0))*(TimeStep)*'Composition Moles'!$C126</f>
        <v>-0.27702758282091972</v>
      </c>
      <c r="AV114" s="19">
        <f ca="1">SUMPRODUCT(ReactionRateK4!$F136:$V136*OFFSET(ReactionStoich!$E$5:$U$5,AV$2,0))*(TimeStep)*'Composition Moles'!$C126</f>
        <v>0</v>
      </c>
      <c r="AW114" s="19">
        <f ca="1">SUMPRODUCT(ReactionRateK4!$F136:$V136*OFFSET(ReactionStoich!$E$5:$U$5,AW$2,0))*(TimeStep)*'Composition Moles'!$C126</f>
        <v>0</v>
      </c>
      <c r="AX114" s="19">
        <f ca="1">SUMPRODUCT(ReactionRateK4!$F136:$V136*OFFSET(ReactionStoich!$E$5:$U$5,AX$2,0))*(TimeStep)*'Composition Moles'!$C126</f>
        <v>0</v>
      </c>
      <c r="AY114" s="19">
        <f ca="1">SUMPRODUCT(ReactionRateK4!$F136:$V136*OFFSET(ReactionStoich!$E$5:$U$5,AY$2,0))*(TimeStep)*'Composition Moles'!$C126</f>
        <v>0</v>
      </c>
      <c r="AZ114" s="19">
        <f ca="1">SUMPRODUCT(ReactionRateK4!$F136:$V136*OFFSET(ReactionStoich!$E$5:$U$5,AZ$2,0))*(TimeStep)*'Composition Moles'!$C126</f>
        <v>0</v>
      </c>
      <c r="BA114" s="19">
        <f ca="1">SUMPRODUCT(ReactionRateK4!$F136:$V136*OFFSET(ReactionStoich!$E$5:$U$5,BA$2,0))*(TimeStep)*'Composition Moles'!$C126</f>
        <v>0</v>
      </c>
      <c r="BB114" s="19">
        <f ca="1">SUMPRODUCT(ReactionRateK4!$F136:$V136*OFFSET(ReactionStoich!$E$5:$U$5,BB$2,0))*(TimeStep)*'Composition Moles'!$C126</f>
        <v>0</v>
      </c>
      <c r="BC114" s="19">
        <f ca="1">SUMPRODUCT(ReactionRateK4!$F136:$V136*OFFSET(ReactionStoich!$E$5:$U$5,BC$2,0))*(TimeStep)*'Composition Moles'!$C126</f>
        <v>0</v>
      </c>
      <c r="BD114" s="19">
        <f ca="1">SUMPRODUCT(ReactionRateK4!$F136:$V136*OFFSET(ReactionStoich!$E$5:$U$5,BD$2,0))*(TimeStep)*'Composition Moles'!$C126</f>
        <v>0</v>
      </c>
      <c r="BE114" s="19">
        <f ca="1">SUMPRODUCT(ReactionRateK4!$F136:$V136*OFFSET(ReactionStoich!$E$5:$U$5,BE$2,0))*(TimeStep)*'Composition Moles'!$C126</f>
        <v>0</v>
      </c>
      <c r="BF114" s="19">
        <f ca="1">SUMPRODUCT(ReactionRateK4!$F136:$V136*OFFSET(ReactionStoich!$E$5:$U$5,BF$2,0))*(TimeStep)*'Composition Moles'!$C126</f>
        <v>0</v>
      </c>
      <c r="BG114" s="19">
        <f ca="1">SUMPRODUCT(ReactionRateK4!$F136:$V136*OFFSET(ReactionStoich!$E$5:$U$5,BG$2,0))*(TimeStep)*'Composition Moles'!$C126</f>
        <v>0</v>
      </c>
      <c r="BH114" s="19">
        <f ca="1">SUMPRODUCT(ReactionRateK4!$F136:$V136*OFFSET(ReactionStoich!$E$5:$U$5,BH$2,0))*(TimeStep)*'Composition Moles'!$C126</f>
        <v>0</v>
      </c>
      <c r="BI114" s="19">
        <f ca="1">SUMPRODUCT(ReactionRateK4!$F136:$V136*OFFSET(ReactionStoich!$E$5:$U$5,BI$2,0))*(TimeStep)*'Composition Moles'!$C126</f>
        <v>0</v>
      </c>
      <c r="BJ114" s="19">
        <f ca="1">SUMPRODUCT(ReactionRateK4!$F136:$V136*OFFSET(ReactionStoich!$E$5:$U$5,BJ$2,0))*(TimeStep)*'Composition Moles'!$C126</f>
        <v>0</v>
      </c>
      <c r="BK114" s="19">
        <f ca="1">SUMPRODUCT(ReactionRateK4!$F136:$V136*OFFSET(ReactionStoich!$E$5:$U$5,BK$2,0))*(TimeStep)*'Composition Moles'!$C126</f>
        <v>0</v>
      </c>
      <c r="BL114" s="19">
        <f ca="1">SUMPRODUCT(ReactionRateK4!$F136:$V136*OFFSET(ReactionStoich!$E$5:$U$5,BL$2,0))*(TimeStep)*'Composition Moles'!$C126</f>
        <v>0</v>
      </c>
      <c r="BM114" s="19">
        <f ca="1">SUMPRODUCT(ReactionRateK4!$F136:$V136*OFFSET(ReactionStoich!$E$5:$U$5,BM$2,0))*(TimeStep)*'Composition Moles'!$C126</f>
        <v>0</v>
      </c>
      <c r="BN114" s="19">
        <f ca="1">SUMPRODUCT(ReactionRateK4!$F136:$V136*OFFSET(ReactionStoich!$E$5:$U$5,BN$2,0))*(TimeStep)*'Composition Moles'!$C126</f>
        <v>0</v>
      </c>
      <c r="BO114" s="19">
        <f ca="1">SUMPRODUCT(ReactionRateK4!$F136:$V136*OFFSET(ReactionStoich!$E$5:$U$5,BO$2,0))*(TimeStep)*'Composition Moles'!$C126</f>
        <v>0</v>
      </c>
      <c r="BP114" s="19">
        <f ca="1">SUMPRODUCT(ReactionRateK4!$F136:$V136*OFFSET(ReactionStoich!$E$5:$U$5,BP$2,0))*(TimeStep)*'Composition Moles'!$C126</f>
        <v>0</v>
      </c>
      <c r="BQ114" s="19">
        <f ca="1">SUMPRODUCT(ReactionRateK4!$F136:$V136*OFFSET(ReactionStoich!$E$5:$U$5,BQ$2,0))*(TimeStep)*'Composition Moles'!$C126</f>
        <v>0</v>
      </c>
      <c r="BR114" s="19">
        <f ca="1">SUMPRODUCT(ReactionRateK4!$F136:$V136*OFFSET(ReactionStoich!$E$5:$U$5,BR$2,0))*(TimeStep)*'Composition Moles'!$C126</f>
        <v>0</v>
      </c>
      <c r="BS114" s="19">
        <f ca="1">SUMPRODUCT(ReactionRateK4!$F136:$V136*OFFSET(ReactionStoich!$E$5:$U$5,BS$2,0))*(TimeStep)*'Composition Moles'!$C126</f>
        <v>0</v>
      </c>
      <c r="BT114" s="19">
        <f ca="1">SUMPRODUCT(ReactionRateK4!$F136:$V136*OFFSET(ReactionStoich!$E$5:$U$5,BT$2,0))*(TimeStep)*'Composition Moles'!$C126</f>
        <v>0</v>
      </c>
      <c r="BU114" s="19">
        <f ca="1">SUMPRODUCT(ReactionRateK4!$F136:$V136*OFFSET(ReactionStoich!$E$5:$U$5,BU$2,0))*(TimeStep)*'Composition Moles'!$C126</f>
        <v>0</v>
      </c>
      <c r="BV114" s="19">
        <f ca="1">SUMPRODUCT(ReactionRateK4!$F136:$V136*OFFSET(ReactionStoich!$E$5:$U$5,BV$2,0))*(TimeStep)*'Composition Moles'!$C126</f>
        <v>0</v>
      </c>
      <c r="BW114" s="19">
        <f ca="1">SUMPRODUCT(ReactionRateK4!$F136:$V136*OFFSET(ReactionStoich!$E$5:$U$5,BW$2,0))*(TimeStep)*'Composition Moles'!$C126</f>
        <v>0</v>
      </c>
    </row>
    <row r="115" spans="1:75">
      <c r="A115">
        <f>ReactionRateK1!A137</f>
        <v>5.2499999999999893</v>
      </c>
      <c r="B115" s="20">
        <f t="shared" ca="1" si="7"/>
        <v>-2028.3330448620527</v>
      </c>
      <c r="C115" s="20">
        <f ca="1">'Composition Moles'!BZ127</f>
        <v>144189.36599032299</v>
      </c>
      <c r="D115" s="26">
        <f t="shared" ca="1" si="8"/>
        <v>1.4067147261041295E-2</v>
      </c>
      <c r="F115" s="19">
        <f ca="1">SUMPRODUCT(ReactionRateK4!$F137:$V137*OFFSET(ReactionStoich!$E$5:$U$5,F$2,0))*(TimeStep)*'Composition Moles'!$C127</f>
        <v>-8.641527155727741E-3</v>
      </c>
      <c r="G115" s="19">
        <f ca="1">SUMPRODUCT(ReactionRateK4!$F137:$V137*OFFSET(ReactionStoich!$E$5:$U$5,G$2,0))*(TimeStep)*'Composition Moles'!$C127</f>
        <v>0</v>
      </c>
      <c r="H115" s="19">
        <f ca="1">SUMPRODUCT(ReactionRateK4!$F137:$V137*OFFSET(ReactionStoich!$E$5:$U$5,H$2,0))*(TimeStep)*'Composition Moles'!$C127</f>
        <v>8.6143681880869512E-3</v>
      </c>
      <c r="I115" s="19">
        <f ca="1">SUMPRODUCT(ReactionRateK4!$F137:$V137*OFFSET(ReactionStoich!$E$5:$U$5,I$2,0))*(TimeStep)*'Composition Moles'!$C127</f>
        <v>2.7158967640788575E-5</v>
      </c>
      <c r="J115" s="19">
        <f ca="1">SUMPRODUCT(ReactionRateK4!$F137:$V137*OFFSET(ReactionStoich!$E$5:$U$5,J$2,0))*(TimeStep)*'Composition Moles'!$C127</f>
        <v>0</v>
      </c>
      <c r="K115" s="19">
        <f ca="1">SUMPRODUCT(ReactionRateK4!$F137:$V137*OFFSET(ReactionStoich!$E$5:$U$5,K$2,0))*(TimeStep)*'Composition Moles'!$C127</f>
        <v>0</v>
      </c>
      <c r="L115" s="19">
        <f ca="1">SUMPRODUCT(ReactionRateK4!$F137:$V137*OFFSET(ReactionStoich!$E$5:$U$5,L$2,0))*(TimeStep)*'Composition Moles'!$C127</f>
        <v>0</v>
      </c>
      <c r="M115" s="19">
        <f ca="1">SUMPRODUCT(ReactionRateK4!$F137:$V137*OFFSET(ReactionStoich!$E$5:$U$5,M$2,0))*(TimeStep)*'Composition Moles'!$C127</f>
        <v>0</v>
      </c>
      <c r="N115" s="19">
        <f ca="1">SUMPRODUCT(ReactionRateK4!$F137:$V137*OFFSET(ReactionStoich!$E$5:$U$5,N$2,0))*(TimeStep)*'Composition Moles'!$C127</f>
        <v>0</v>
      </c>
      <c r="O115" s="19">
        <f ca="1">SUMPRODUCT(ReactionRateK4!$F137:$V137*OFFSET(ReactionStoich!$E$5:$U$5,O$2,0))*(TimeStep)*'Composition Moles'!$C127</f>
        <v>0</v>
      </c>
      <c r="P115" s="19">
        <f ca="1">SUMPRODUCT(ReactionRateK4!$F137:$V137*OFFSET(ReactionStoich!$E$5:$U$5,P$2,0))*(TimeStep)*'Composition Moles'!$C127</f>
        <v>0</v>
      </c>
      <c r="Q115" s="19">
        <f ca="1">SUMPRODUCT(ReactionRateK4!$F137:$V137*OFFSET(ReactionStoich!$E$5:$U$5,Q$2,0))*(TimeStep)*'Composition Moles'!$C127</f>
        <v>0</v>
      </c>
      <c r="R115" s="19">
        <f ca="1">SUMPRODUCT(ReactionRateK4!$F137:$V137*OFFSET(ReactionStoich!$E$5:$U$5,R$2,0))*(TimeStep)*'Composition Moles'!$C127</f>
        <v>0</v>
      </c>
      <c r="S115" s="19">
        <f ca="1">SUMPRODUCT(ReactionRateK4!$F137:$V137*OFFSET(ReactionStoich!$E$5:$U$5,S$2,0))*(TimeStep)*'Composition Moles'!$C127</f>
        <v>1.3458955693902768</v>
      </c>
      <c r="T115" s="19">
        <f ca="1">SUMPRODUCT(ReactionRateK4!$F137:$V137*OFFSET(ReactionStoich!$E$5:$U$5,T$2,0))*(TimeStep)*'Composition Moles'!$C127</f>
        <v>0</v>
      </c>
      <c r="U115" s="19">
        <f ca="1">SUMPRODUCT(ReactionRateK4!$F137:$V137*OFFSET(ReactionStoich!$E$5:$U$5,U$2,0))*(TimeStep)*'Composition Moles'!$C127</f>
        <v>0</v>
      </c>
      <c r="V115" s="19">
        <f ca="1">SUMPRODUCT(ReactionRateK4!$F137:$V137*OFFSET(ReactionStoich!$E$5:$U$5,V$2,0))*(TimeStep)*'Composition Moles'!$C127</f>
        <v>0</v>
      </c>
      <c r="W115" s="19">
        <f ca="1">SUMPRODUCT(ReactionRateK4!$F137:$V137*OFFSET(ReactionStoich!$E$5:$U$5,W$2,0))*(TimeStep)*'Composition Moles'!$C127</f>
        <v>0</v>
      </c>
      <c r="X115" s="19">
        <f ca="1">SUMPRODUCT(ReactionRateK4!$F137:$V137*OFFSET(ReactionStoich!$E$5:$U$5,X$2,0))*(TimeStep)*'Composition Moles'!$C127</f>
        <v>0</v>
      </c>
      <c r="Y115" s="19">
        <f ca="1">SUMPRODUCT(ReactionRateK4!$F137:$V137*OFFSET(ReactionStoich!$E$5:$U$5,Y$2,0))*(TimeStep)*'Composition Moles'!$C127</f>
        <v>-3.5026104194731782</v>
      </c>
      <c r="Z115" s="19">
        <f ca="1">SUMPRODUCT(ReactionRateK4!$F137:$V137*OFFSET(ReactionStoich!$E$5:$U$5,Z$2,0))*(TimeStep)*'Composition Moles'!$C127</f>
        <v>0</v>
      </c>
      <c r="AA115" s="19">
        <f ca="1">SUMPRODUCT(ReactionRateK4!$F137:$V137*OFFSET(ReactionStoich!$E$5:$U$5,AA$2,0))*(TimeStep)*'Composition Moles'!$C127</f>
        <v>0</v>
      </c>
      <c r="AB115" s="19">
        <f ca="1">SUMPRODUCT(ReactionRateK4!$F137:$V137*OFFSET(ReactionStoich!$E$5:$U$5,AB$2,0))*(TimeStep)*'Composition Moles'!$C127</f>
        <v>0</v>
      </c>
      <c r="AC115" s="19">
        <f ca="1">SUMPRODUCT(ReactionRateK4!$F137:$V137*OFFSET(ReactionStoich!$E$5:$U$5,AC$2,0))*(TimeStep)*'Composition Moles'!$C127</f>
        <v>0</v>
      </c>
      <c r="AD115" s="19">
        <f ca="1">SUMPRODUCT(ReactionRateK4!$F137:$V137*OFFSET(ReactionStoich!$E$5:$U$5,AD$2,0))*(TimeStep)*'Composition Moles'!$C127</f>
        <v>0</v>
      </c>
      <c r="AE115" s="19">
        <f ca="1">SUMPRODUCT(ReactionRateK4!$F137:$V137*OFFSET(ReactionStoich!$E$5:$U$5,AE$2,0))*(TimeStep)*'Composition Moles'!$C127</f>
        <v>0</v>
      </c>
      <c r="AF115" s="19">
        <f ca="1">SUMPRODUCT(ReactionRateK4!$F137:$V137*OFFSET(ReactionStoich!$E$5:$U$5,AF$2,0))*(TimeStep)*'Composition Moles'!$C127</f>
        <v>0</v>
      </c>
      <c r="AG115" s="19">
        <f ca="1">SUMPRODUCT(ReactionRateK4!$F137:$V137*OFFSET(ReactionStoich!$E$5:$U$5,AG$2,0))*(TimeStep)*'Composition Moles'!$C127</f>
        <v>-6.9868465217486761E-3</v>
      </c>
      <c r="AH115" s="19">
        <f ca="1">SUMPRODUCT(ReactionRateK4!$F137:$V137*OFFSET(ReactionStoich!$E$5:$U$5,AH$2,0))*(TimeStep)*'Composition Moles'!$C127</f>
        <v>-1.398872314002352</v>
      </c>
      <c r="AI115" s="19">
        <f ca="1">SUMPRODUCT(ReactionRateK4!$F137:$V137*OFFSET(ReactionStoich!$E$5:$U$5,AI$2,0))*(TimeStep)*'Composition Moles'!$C127</f>
        <v>3.8199380728937018</v>
      </c>
      <c r="AJ115" s="19">
        <f ca="1">SUMPRODUCT(ReactionRateK4!$F137:$V137*OFFSET(ReactionStoich!$E$5:$U$5,AJ$2,0))*(TimeStep)*'Composition Moles'!$C127</f>
        <v>0.57076543168502136</v>
      </c>
      <c r="AK115" s="19">
        <f ca="1">SUMPRODUCT(ReactionRateK4!$F137:$V137*OFFSET(ReactionStoich!$E$5:$U$5,AK$2,0))*(TimeStep)*'Composition Moles'!$C127</f>
        <v>0</v>
      </c>
      <c r="AL115" s="19">
        <f ca="1">SUMPRODUCT(ReactionRateK4!$F137:$V137*OFFSET(ReactionStoich!$E$5:$U$5,AL$2,0))*(TimeStep)*'Composition Moles'!$C127</f>
        <v>0</v>
      </c>
      <c r="AM115" s="19">
        <f ca="1">SUMPRODUCT(ReactionRateK4!$F137:$V137*OFFSET(ReactionStoich!$E$5:$U$5,AM$2,0))*(TimeStep)*'Composition Moles'!$C127</f>
        <v>0</v>
      </c>
      <c r="AN115" s="19">
        <f ca="1">SUMPRODUCT(ReactionRateK4!$F137:$V137*OFFSET(ReactionStoich!$E$5:$U$5,AN$2,0))*(TimeStep)*'Composition Moles'!$C127</f>
        <v>0</v>
      </c>
      <c r="AO115" s="19">
        <f ca="1">SUMPRODUCT(ReactionRateK4!$F137:$V137*OFFSET(ReactionStoich!$E$5:$U$5,AO$2,0))*(TimeStep)*'Composition Moles'!$C127</f>
        <v>-2.7158967640788575E-5</v>
      </c>
      <c r="AP115" s="19">
        <f ca="1">SUMPRODUCT(ReactionRateK4!$F137:$V137*OFFSET(ReactionStoich!$E$5:$U$5,AP$2,0))*(TimeStep)*'Composition Moles'!$C127</f>
        <v>-8.1294185432977534E-3</v>
      </c>
      <c r="AQ115" s="19">
        <f ca="1">SUMPRODUCT(ReactionRateK4!$F137:$V137*OFFSET(ReactionStoich!$E$5:$U$5,AQ$2,0))*(TimeStep)*'Composition Moles'!$C127</f>
        <v>0</v>
      </c>
      <c r="AR115" s="19">
        <f ca="1">SUMPRODUCT(ReactionRateK4!$F137:$V137*OFFSET(ReactionStoich!$E$5:$U$5,AR$2,0))*(TimeStep)*'Composition Moles'!$C127</f>
        <v>0</v>
      </c>
      <c r="AS115" s="19">
        <f ca="1">SUMPRODUCT(ReactionRateK4!$F137:$V137*OFFSET(ReactionStoich!$E$5:$U$5,AS$2,0))*(TimeStep)*'Composition Moles'!$C127</f>
        <v>-0.27332430548692749</v>
      </c>
      <c r="AT115" s="19">
        <f ca="1">SUMPRODUCT(ReactionRateK4!$F137:$V137*OFFSET(ReactionStoich!$E$5:$U$5,AT$2,0))*(TimeStep)*'Composition Moles'!$C127</f>
        <v>-0.27332430548692749</v>
      </c>
      <c r="AU115" s="19">
        <f ca="1">SUMPRODUCT(ReactionRateK4!$F137:$V137*OFFSET(ReactionStoich!$E$5:$U$5,AU$2,0))*(TimeStep)*'Composition Moles'!$C127</f>
        <v>-0.27332430548692749</v>
      </c>
      <c r="AV115" s="19">
        <f ca="1">SUMPRODUCT(ReactionRateK4!$F137:$V137*OFFSET(ReactionStoich!$E$5:$U$5,AV$2,0))*(TimeStep)*'Composition Moles'!$C127</f>
        <v>0</v>
      </c>
      <c r="AW115" s="19">
        <f ca="1">SUMPRODUCT(ReactionRateK4!$F137:$V137*OFFSET(ReactionStoich!$E$5:$U$5,AW$2,0))*(TimeStep)*'Composition Moles'!$C127</f>
        <v>0</v>
      </c>
      <c r="AX115" s="19">
        <f ca="1">SUMPRODUCT(ReactionRateK4!$F137:$V137*OFFSET(ReactionStoich!$E$5:$U$5,AX$2,0))*(TimeStep)*'Composition Moles'!$C127</f>
        <v>0</v>
      </c>
      <c r="AY115" s="19">
        <f ca="1">SUMPRODUCT(ReactionRateK4!$F137:$V137*OFFSET(ReactionStoich!$E$5:$U$5,AY$2,0))*(TimeStep)*'Composition Moles'!$C127</f>
        <v>0</v>
      </c>
      <c r="AZ115" s="19">
        <f ca="1">SUMPRODUCT(ReactionRateK4!$F137:$V137*OFFSET(ReactionStoich!$E$5:$U$5,AZ$2,0))*(TimeStep)*'Composition Moles'!$C127</f>
        <v>0</v>
      </c>
      <c r="BA115" s="19">
        <f ca="1">SUMPRODUCT(ReactionRateK4!$F137:$V137*OFFSET(ReactionStoich!$E$5:$U$5,BA$2,0))*(TimeStep)*'Composition Moles'!$C127</f>
        <v>0</v>
      </c>
      <c r="BB115" s="19">
        <f ca="1">SUMPRODUCT(ReactionRateK4!$F137:$V137*OFFSET(ReactionStoich!$E$5:$U$5,BB$2,0))*(TimeStep)*'Composition Moles'!$C127</f>
        <v>0</v>
      </c>
      <c r="BC115" s="19">
        <f ca="1">SUMPRODUCT(ReactionRateK4!$F137:$V137*OFFSET(ReactionStoich!$E$5:$U$5,BC$2,0))*(TimeStep)*'Composition Moles'!$C127</f>
        <v>0</v>
      </c>
      <c r="BD115" s="19">
        <f ca="1">SUMPRODUCT(ReactionRateK4!$F137:$V137*OFFSET(ReactionStoich!$E$5:$U$5,BD$2,0))*(TimeStep)*'Composition Moles'!$C127</f>
        <v>0</v>
      </c>
      <c r="BE115" s="19">
        <f ca="1">SUMPRODUCT(ReactionRateK4!$F137:$V137*OFFSET(ReactionStoich!$E$5:$U$5,BE$2,0))*(TimeStep)*'Composition Moles'!$C127</f>
        <v>0</v>
      </c>
      <c r="BF115" s="19">
        <f ca="1">SUMPRODUCT(ReactionRateK4!$F137:$V137*OFFSET(ReactionStoich!$E$5:$U$5,BF$2,0))*(TimeStep)*'Composition Moles'!$C127</f>
        <v>0</v>
      </c>
      <c r="BG115" s="19">
        <f ca="1">SUMPRODUCT(ReactionRateK4!$F137:$V137*OFFSET(ReactionStoich!$E$5:$U$5,BG$2,0))*(TimeStep)*'Composition Moles'!$C127</f>
        <v>0</v>
      </c>
      <c r="BH115" s="19">
        <f ca="1">SUMPRODUCT(ReactionRateK4!$F137:$V137*OFFSET(ReactionStoich!$E$5:$U$5,BH$2,0))*(TimeStep)*'Composition Moles'!$C127</f>
        <v>0</v>
      </c>
      <c r="BI115" s="19">
        <f ca="1">SUMPRODUCT(ReactionRateK4!$F137:$V137*OFFSET(ReactionStoich!$E$5:$U$5,BI$2,0))*(TimeStep)*'Composition Moles'!$C127</f>
        <v>0</v>
      </c>
      <c r="BJ115" s="19">
        <f ca="1">SUMPRODUCT(ReactionRateK4!$F137:$V137*OFFSET(ReactionStoich!$E$5:$U$5,BJ$2,0))*(TimeStep)*'Composition Moles'!$C127</f>
        <v>0</v>
      </c>
      <c r="BK115" s="19">
        <f ca="1">SUMPRODUCT(ReactionRateK4!$F137:$V137*OFFSET(ReactionStoich!$E$5:$U$5,BK$2,0))*(TimeStep)*'Composition Moles'!$C127</f>
        <v>0</v>
      </c>
      <c r="BL115" s="19">
        <f ca="1">SUMPRODUCT(ReactionRateK4!$F137:$V137*OFFSET(ReactionStoich!$E$5:$U$5,BL$2,0))*(TimeStep)*'Composition Moles'!$C127</f>
        <v>0</v>
      </c>
      <c r="BM115" s="19">
        <f ca="1">SUMPRODUCT(ReactionRateK4!$F137:$V137*OFFSET(ReactionStoich!$E$5:$U$5,BM$2,0))*(TimeStep)*'Composition Moles'!$C127</f>
        <v>0</v>
      </c>
      <c r="BN115" s="19">
        <f ca="1">SUMPRODUCT(ReactionRateK4!$F137:$V137*OFFSET(ReactionStoich!$E$5:$U$5,BN$2,0))*(TimeStep)*'Composition Moles'!$C127</f>
        <v>0</v>
      </c>
      <c r="BO115" s="19">
        <f ca="1">SUMPRODUCT(ReactionRateK4!$F137:$V137*OFFSET(ReactionStoich!$E$5:$U$5,BO$2,0))*(TimeStep)*'Composition Moles'!$C127</f>
        <v>0</v>
      </c>
      <c r="BP115" s="19">
        <f ca="1">SUMPRODUCT(ReactionRateK4!$F137:$V137*OFFSET(ReactionStoich!$E$5:$U$5,BP$2,0))*(TimeStep)*'Composition Moles'!$C127</f>
        <v>0</v>
      </c>
      <c r="BQ115" s="19">
        <f ca="1">SUMPRODUCT(ReactionRateK4!$F137:$V137*OFFSET(ReactionStoich!$E$5:$U$5,BQ$2,0))*(TimeStep)*'Composition Moles'!$C127</f>
        <v>0</v>
      </c>
      <c r="BR115" s="19">
        <f ca="1">SUMPRODUCT(ReactionRateK4!$F137:$V137*OFFSET(ReactionStoich!$E$5:$U$5,BR$2,0))*(TimeStep)*'Composition Moles'!$C127</f>
        <v>0</v>
      </c>
      <c r="BS115" s="19">
        <f ca="1">SUMPRODUCT(ReactionRateK4!$F137:$V137*OFFSET(ReactionStoich!$E$5:$U$5,BS$2,0))*(TimeStep)*'Composition Moles'!$C127</f>
        <v>0</v>
      </c>
      <c r="BT115" s="19">
        <f ca="1">SUMPRODUCT(ReactionRateK4!$F137:$V137*OFFSET(ReactionStoich!$E$5:$U$5,BT$2,0))*(TimeStep)*'Composition Moles'!$C127</f>
        <v>0</v>
      </c>
      <c r="BU115" s="19">
        <f ca="1">SUMPRODUCT(ReactionRateK4!$F137:$V137*OFFSET(ReactionStoich!$E$5:$U$5,BU$2,0))*(TimeStep)*'Composition Moles'!$C127</f>
        <v>0</v>
      </c>
      <c r="BV115" s="19">
        <f ca="1">SUMPRODUCT(ReactionRateK4!$F137:$V137*OFFSET(ReactionStoich!$E$5:$U$5,BV$2,0))*(TimeStep)*'Composition Moles'!$C127</f>
        <v>0</v>
      </c>
      <c r="BW115" s="19">
        <f ca="1">SUMPRODUCT(ReactionRateK4!$F137:$V137*OFFSET(ReactionStoich!$E$5:$U$5,BW$2,0))*(TimeStep)*'Composition Moles'!$C127</f>
        <v>0</v>
      </c>
    </row>
    <row r="116" spans="1:75">
      <c r="A116">
        <f>ReactionRateK1!A138</f>
        <v>5.2999999999999892</v>
      </c>
      <c r="B116" s="20">
        <f t="shared" ca="1" si="7"/>
        <v>-2019.6387435017741</v>
      </c>
      <c r="C116" s="20">
        <f ca="1">'Composition Moles'!BZ128</f>
        <v>144183.98753519449</v>
      </c>
      <c r="D116" s="26">
        <f t="shared" ca="1" si="8"/>
        <v>1.4007371955979451E-2</v>
      </c>
      <c r="F116" s="19">
        <f ca="1">SUMPRODUCT(ReactionRateK4!$F138:$V138*OFFSET(ReactionStoich!$E$5:$U$5,F$2,0))*(TimeStep)*'Composition Moles'!$C128</f>
        <v>-8.0865914679568041E-3</v>
      </c>
      <c r="G116" s="19">
        <f ca="1">SUMPRODUCT(ReactionRateK4!$F138:$V138*OFFSET(ReactionStoich!$E$5:$U$5,G$2,0))*(TimeStep)*'Composition Moles'!$C128</f>
        <v>0</v>
      </c>
      <c r="H116" s="19">
        <f ca="1">SUMPRODUCT(ReactionRateK4!$F138:$V138*OFFSET(ReactionStoich!$E$5:$U$5,H$2,0))*(TimeStep)*'Composition Moles'!$C128</f>
        <v>8.0622087955214642E-3</v>
      </c>
      <c r="I116" s="19">
        <f ca="1">SUMPRODUCT(ReactionRateK4!$F138:$V138*OFFSET(ReactionStoich!$E$5:$U$5,I$2,0))*(TimeStep)*'Composition Moles'!$C128</f>
        <v>2.4382672435340877E-5</v>
      </c>
      <c r="J116" s="19">
        <f ca="1">SUMPRODUCT(ReactionRateK4!$F138:$V138*OFFSET(ReactionStoich!$E$5:$U$5,J$2,0))*(TimeStep)*'Composition Moles'!$C128</f>
        <v>0</v>
      </c>
      <c r="K116" s="19">
        <f ca="1">SUMPRODUCT(ReactionRateK4!$F138:$V138*OFFSET(ReactionStoich!$E$5:$U$5,K$2,0))*(TimeStep)*'Composition Moles'!$C128</f>
        <v>0</v>
      </c>
      <c r="L116" s="19">
        <f ca="1">SUMPRODUCT(ReactionRateK4!$F138:$V138*OFFSET(ReactionStoich!$E$5:$U$5,L$2,0))*(TimeStep)*'Composition Moles'!$C128</f>
        <v>0</v>
      </c>
      <c r="M116" s="19">
        <f ca="1">SUMPRODUCT(ReactionRateK4!$F138:$V138*OFFSET(ReactionStoich!$E$5:$U$5,M$2,0))*(TimeStep)*'Composition Moles'!$C128</f>
        <v>0</v>
      </c>
      <c r="N116" s="19">
        <f ca="1">SUMPRODUCT(ReactionRateK4!$F138:$V138*OFFSET(ReactionStoich!$E$5:$U$5,N$2,0))*(TimeStep)*'Composition Moles'!$C128</f>
        <v>0</v>
      </c>
      <c r="O116" s="19">
        <f ca="1">SUMPRODUCT(ReactionRateK4!$F138:$V138*OFFSET(ReactionStoich!$E$5:$U$5,O$2,0))*(TimeStep)*'Composition Moles'!$C128</f>
        <v>0</v>
      </c>
      <c r="P116" s="19">
        <f ca="1">SUMPRODUCT(ReactionRateK4!$F138:$V138*OFFSET(ReactionStoich!$E$5:$U$5,P$2,0))*(TimeStep)*'Composition Moles'!$C128</f>
        <v>0</v>
      </c>
      <c r="Q116" s="19">
        <f ca="1">SUMPRODUCT(ReactionRateK4!$F138:$V138*OFFSET(ReactionStoich!$E$5:$U$5,Q$2,0))*(TimeStep)*'Composition Moles'!$C128</f>
        <v>0</v>
      </c>
      <c r="R116" s="19">
        <f ca="1">SUMPRODUCT(ReactionRateK4!$F138:$V138*OFFSET(ReactionStoich!$E$5:$U$5,R$2,0))*(TimeStep)*'Composition Moles'!$C128</f>
        <v>0</v>
      </c>
      <c r="S116" s="19">
        <f ca="1">SUMPRODUCT(ReactionRateK4!$F138:$V138*OFFSET(ReactionStoich!$E$5:$U$5,S$2,0))*(TimeStep)*'Composition Moles'!$C128</f>
        <v>1.3028503747344433</v>
      </c>
      <c r="T116" s="19">
        <f ca="1">SUMPRODUCT(ReactionRateK4!$F138:$V138*OFFSET(ReactionStoich!$E$5:$U$5,T$2,0))*(TimeStep)*'Composition Moles'!$C128</f>
        <v>0</v>
      </c>
      <c r="U116" s="19">
        <f ca="1">SUMPRODUCT(ReactionRateK4!$F138:$V138*OFFSET(ReactionStoich!$E$5:$U$5,U$2,0))*(TimeStep)*'Composition Moles'!$C128</f>
        <v>0</v>
      </c>
      <c r="V116" s="19">
        <f ca="1">SUMPRODUCT(ReactionRateK4!$F138:$V138*OFFSET(ReactionStoich!$E$5:$U$5,V$2,0))*(TimeStep)*'Composition Moles'!$C128</f>
        <v>0</v>
      </c>
      <c r="W116" s="19">
        <f ca="1">SUMPRODUCT(ReactionRateK4!$F138:$V138*OFFSET(ReactionStoich!$E$5:$U$5,W$2,0))*(TimeStep)*'Composition Moles'!$C128</f>
        <v>0</v>
      </c>
      <c r="X116" s="19">
        <f ca="1">SUMPRODUCT(ReactionRateK4!$F138:$V138*OFFSET(ReactionStoich!$E$5:$U$5,X$2,0))*(TimeStep)*'Composition Moles'!$C128</f>
        <v>0</v>
      </c>
      <c r="Y116" s="19">
        <f ca="1">SUMPRODUCT(ReactionRateK4!$F138:$V138*OFFSET(ReactionStoich!$E$5:$U$5,Y$2,0))*(TimeStep)*'Composition Moles'!$C128</f>
        <v>-3.4061706057189278</v>
      </c>
      <c r="Z116" s="19">
        <f ca="1">SUMPRODUCT(ReactionRateK4!$F138:$V138*OFFSET(ReactionStoich!$E$5:$U$5,Z$2,0))*(TimeStep)*'Composition Moles'!$C128</f>
        <v>0</v>
      </c>
      <c r="AA116" s="19">
        <f ca="1">SUMPRODUCT(ReactionRateK4!$F138:$V138*OFFSET(ReactionStoich!$E$5:$U$5,AA$2,0))*(TimeStep)*'Composition Moles'!$C128</f>
        <v>0</v>
      </c>
      <c r="AB116" s="19">
        <f ca="1">SUMPRODUCT(ReactionRateK4!$F138:$V138*OFFSET(ReactionStoich!$E$5:$U$5,AB$2,0))*(TimeStep)*'Composition Moles'!$C128</f>
        <v>0</v>
      </c>
      <c r="AC116" s="19">
        <f ca="1">SUMPRODUCT(ReactionRateK4!$F138:$V138*OFFSET(ReactionStoich!$E$5:$U$5,AC$2,0))*(TimeStep)*'Composition Moles'!$C128</f>
        <v>0</v>
      </c>
      <c r="AD116" s="19">
        <f ca="1">SUMPRODUCT(ReactionRateK4!$F138:$V138*OFFSET(ReactionStoich!$E$5:$U$5,AD$2,0))*(TimeStep)*'Composition Moles'!$C128</f>
        <v>0</v>
      </c>
      <c r="AE116" s="19">
        <f ca="1">SUMPRODUCT(ReactionRateK4!$F138:$V138*OFFSET(ReactionStoich!$E$5:$U$5,AE$2,0))*(TimeStep)*'Composition Moles'!$C128</f>
        <v>0</v>
      </c>
      <c r="AF116" s="19">
        <f ca="1">SUMPRODUCT(ReactionRateK4!$F138:$V138*OFFSET(ReactionStoich!$E$5:$U$5,AF$2,0))*(TimeStep)*'Composition Moles'!$C128</f>
        <v>0</v>
      </c>
      <c r="AG116" s="19">
        <f ca="1">SUMPRODUCT(ReactionRateK4!$F138:$V138*OFFSET(ReactionStoich!$E$5:$U$5,AG$2,0))*(TimeStep)*'Composition Moles'!$C128</f>
        <v>-6.695033807108096E-3</v>
      </c>
      <c r="AH116" s="19">
        <f ca="1">SUMPRODUCT(ReactionRateK4!$F138:$V138*OFFSET(ReactionStoich!$E$5:$U$5,AH$2,0))*(TimeStep)*'Composition Moles'!$C128</f>
        <v>-1.402173138561799</v>
      </c>
      <c r="AI116" s="19">
        <f ca="1">SUMPRODUCT(ReactionRateK4!$F138:$V138*OFFSET(ReactionStoich!$E$5:$U$5,AI$2,0))*(TimeStep)*'Composition Moles'!$C128</f>
        <v>3.7747296988682915</v>
      </c>
      <c r="AJ116" s="19">
        <f ca="1">SUMPRODUCT(ReactionRateK4!$F138:$V138*OFFSET(ReactionStoich!$E$5:$U$5,AJ$2,0))*(TimeStep)*'Composition Moles'!$C128</f>
        <v>0.55412612634348946</v>
      </c>
      <c r="AK116" s="19">
        <f ca="1">SUMPRODUCT(ReactionRateK4!$F138:$V138*OFFSET(ReactionStoich!$E$5:$U$5,AK$2,0))*(TimeStep)*'Composition Moles'!$C128</f>
        <v>0</v>
      </c>
      <c r="AL116" s="19">
        <f ca="1">SUMPRODUCT(ReactionRateK4!$F138:$V138*OFFSET(ReactionStoich!$E$5:$U$5,AL$2,0))*(TimeStep)*'Composition Moles'!$C128</f>
        <v>0</v>
      </c>
      <c r="AM116" s="19">
        <f ca="1">SUMPRODUCT(ReactionRateK4!$F138:$V138*OFFSET(ReactionStoich!$E$5:$U$5,AM$2,0))*(TimeStep)*'Composition Moles'!$C128</f>
        <v>0</v>
      </c>
      <c r="AN116" s="19">
        <f ca="1">SUMPRODUCT(ReactionRateK4!$F138:$V138*OFFSET(ReactionStoich!$E$5:$U$5,AN$2,0))*(TimeStep)*'Composition Moles'!$C128</f>
        <v>0</v>
      </c>
      <c r="AO116" s="19">
        <f ca="1">SUMPRODUCT(ReactionRateK4!$F138:$V138*OFFSET(ReactionStoich!$E$5:$U$5,AO$2,0))*(TimeStep)*'Composition Moles'!$C128</f>
        <v>-2.4382672435340877E-5</v>
      </c>
      <c r="AP116" s="19">
        <f ca="1">SUMPRODUCT(ReactionRateK4!$F138:$V138*OFFSET(ReactionStoich!$E$5:$U$5,AP$2,0))*(TimeStep)*'Composition Moles'!$C128</f>
        <v>-7.5650064806745791E-3</v>
      </c>
      <c r="AQ116" s="19">
        <f ca="1">SUMPRODUCT(ReactionRateK4!$F138:$V138*OFFSET(ReactionStoich!$E$5:$U$5,AQ$2,0))*(TimeStep)*'Composition Moles'!$C128</f>
        <v>0</v>
      </c>
      <c r="AR116" s="19">
        <f ca="1">SUMPRODUCT(ReactionRateK4!$F138:$V138*OFFSET(ReactionStoich!$E$5:$U$5,AR$2,0))*(TimeStep)*'Composition Moles'!$C128</f>
        <v>0</v>
      </c>
      <c r="AS116" s="19">
        <f ca="1">SUMPRODUCT(ReactionRateK4!$F138:$V138*OFFSET(ReactionStoich!$E$5:$U$5,AS$2,0))*(TimeStep)*'Composition Moles'!$C128</f>
        <v>-0.26969267756842658</v>
      </c>
      <c r="AT116" s="19">
        <f ca="1">SUMPRODUCT(ReactionRateK4!$F138:$V138*OFFSET(ReactionStoich!$E$5:$U$5,AT$2,0))*(TimeStep)*'Composition Moles'!$C128</f>
        <v>-0.26969267756842658</v>
      </c>
      <c r="AU116" s="19">
        <f ca="1">SUMPRODUCT(ReactionRateK4!$F138:$V138*OFFSET(ReactionStoich!$E$5:$U$5,AU$2,0))*(TimeStep)*'Composition Moles'!$C128</f>
        <v>-0.26969267756842658</v>
      </c>
      <c r="AV116" s="19">
        <f ca="1">SUMPRODUCT(ReactionRateK4!$F138:$V138*OFFSET(ReactionStoich!$E$5:$U$5,AV$2,0))*(TimeStep)*'Composition Moles'!$C128</f>
        <v>0</v>
      </c>
      <c r="AW116" s="19">
        <f ca="1">SUMPRODUCT(ReactionRateK4!$F138:$V138*OFFSET(ReactionStoich!$E$5:$U$5,AW$2,0))*(TimeStep)*'Composition Moles'!$C128</f>
        <v>0</v>
      </c>
      <c r="AX116" s="19">
        <f ca="1">SUMPRODUCT(ReactionRateK4!$F138:$V138*OFFSET(ReactionStoich!$E$5:$U$5,AX$2,0))*(TimeStep)*'Composition Moles'!$C128</f>
        <v>0</v>
      </c>
      <c r="AY116" s="19">
        <f ca="1">SUMPRODUCT(ReactionRateK4!$F138:$V138*OFFSET(ReactionStoich!$E$5:$U$5,AY$2,0))*(TimeStep)*'Composition Moles'!$C128</f>
        <v>0</v>
      </c>
      <c r="AZ116" s="19">
        <f ca="1">SUMPRODUCT(ReactionRateK4!$F138:$V138*OFFSET(ReactionStoich!$E$5:$U$5,AZ$2,0))*(TimeStep)*'Composition Moles'!$C128</f>
        <v>0</v>
      </c>
      <c r="BA116" s="19">
        <f ca="1">SUMPRODUCT(ReactionRateK4!$F138:$V138*OFFSET(ReactionStoich!$E$5:$U$5,BA$2,0))*(TimeStep)*'Composition Moles'!$C128</f>
        <v>0</v>
      </c>
      <c r="BB116" s="19">
        <f ca="1">SUMPRODUCT(ReactionRateK4!$F138:$V138*OFFSET(ReactionStoich!$E$5:$U$5,BB$2,0))*(TimeStep)*'Composition Moles'!$C128</f>
        <v>0</v>
      </c>
      <c r="BC116" s="19">
        <f ca="1">SUMPRODUCT(ReactionRateK4!$F138:$V138*OFFSET(ReactionStoich!$E$5:$U$5,BC$2,0))*(TimeStep)*'Composition Moles'!$C128</f>
        <v>0</v>
      </c>
      <c r="BD116" s="19">
        <f ca="1">SUMPRODUCT(ReactionRateK4!$F138:$V138*OFFSET(ReactionStoich!$E$5:$U$5,BD$2,0))*(TimeStep)*'Composition Moles'!$C128</f>
        <v>0</v>
      </c>
      <c r="BE116" s="19">
        <f ca="1">SUMPRODUCT(ReactionRateK4!$F138:$V138*OFFSET(ReactionStoich!$E$5:$U$5,BE$2,0))*(TimeStep)*'Composition Moles'!$C128</f>
        <v>0</v>
      </c>
      <c r="BF116" s="19">
        <f ca="1">SUMPRODUCT(ReactionRateK4!$F138:$V138*OFFSET(ReactionStoich!$E$5:$U$5,BF$2,0))*(TimeStep)*'Composition Moles'!$C128</f>
        <v>0</v>
      </c>
      <c r="BG116" s="19">
        <f ca="1">SUMPRODUCT(ReactionRateK4!$F138:$V138*OFFSET(ReactionStoich!$E$5:$U$5,BG$2,0))*(TimeStep)*'Composition Moles'!$C128</f>
        <v>0</v>
      </c>
      <c r="BH116" s="19">
        <f ca="1">SUMPRODUCT(ReactionRateK4!$F138:$V138*OFFSET(ReactionStoich!$E$5:$U$5,BH$2,0))*(TimeStep)*'Composition Moles'!$C128</f>
        <v>0</v>
      </c>
      <c r="BI116" s="19">
        <f ca="1">SUMPRODUCT(ReactionRateK4!$F138:$V138*OFFSET(ReactionStoich!$E$5:$U$5,BI$2,0))*(TimeStep)*'Composition Moles'!$C128</f>
        <v>0</v>
      </c>
      <c r="BJ116" s="19">
        <f ca="1">SUMPRODUCT(ReactionRateK4!$F138:$V138*OFFSET(ReactionStoich!$E$5:$U$5,BJ$2,0))*(TimeStep)*'Composition Moles'!$C128</f>
        <v>0</v>
      </c>
      <c r="BK116" s="19">
        <f ca="1">SUMPRODUCT(ReactionRateK4!$F138:$V138*OFFSET(ReactionStoich!$E$5:$U$5,BK$2,0))*(TimeStep)*'Composition Moles'!$C128</f>
        <v>0</v>
      </c>
      <c r="BL116" s="19">
        <f ca="1">SUMPRODUCT(ReactionRateK4!$F138:$V138*OFFSET(ReactionStoich!$E$5:$U$5,BL$2,0))*(TimeStep)*'Composition Moles'!$C128</f>
        <v>0</v>
      </c>
      <c r="BM116" s="19">
        <f ca="1">SUMPRODUCT(ReactionRateK4!$F138:$V138*OFFSET(ReactionStoich!$E$5:$U$5,BM$2,0))*(TimeStep)*'Composition Moles'!$C128</f>
        <v>0</v>
      </c>
      <c r="BN116" s="19">
        <f ca="1">SUMPRODUCT(ReactionRateK4!$F138:$V138*OFFSET(ReactionStoich!$E$5:$U$5,BN$2,0))*(TimeStep)*'Composition Moles'!$C128</f>
        <v>0</v>
      </c>
      <c r="BO116" s="19">
        <f ca="1">SUMPRODUCT(ReactionRateK4!$F138:$V138*OFFSET(ReactionStoich!$E$5:$U$5,BO$2,0))*(TimeStep)*'Composition Moles'!$C128</f>
        <v>0</v>
      </c>
      <c r="BP116" s="19">
        <f ca="1">SUMPRODUCT(ReactionRateK4!$F138:$V138*OFFSET(ReactionStoich!$E$5:$U$5,BP$2,0))*(TimeStep)*'Composition Moles'!$C128</f>
        <v>0</v>
      </c>
      <c r="BQ116" s="19">
        <f ca="1">SUMPRODUCT(ReactionRateK4!$F138:$V138*OFFSET(ReactionStoich!$E$5:$U$5,BQ$2,0))*(TimeStep)*'Composition Moles'!$C128</f>
        <v>0</v>
      </c>
      <c r="BR116" s="19">
        <f ca="1">SUMPRODUCT(ReactionRateK4!$F138:$V138*OFFSET(ReactionStoich!$E$5:$U$5,BR$2,0))*(TimeStep)*'Composition Moles'!$C128</f>
        <v>0</v>
      </c>
      <c r="BS116" s="19">
        <f ca="1">SUMPRODUCT(ReactionRateK4!$F138:$V138*OFFSET(ReactionStoich!$E$5:$U$5,BS$2,0))*(TimeStep)*'Composition Moles'!$C128</f>
        <v>0</v>
      </c>
      <c r="BT116" s="19">
        <f ca="1">SUMPRODUCT(ReactionRateK4!$F138:$V138*OFFSET(ReactionStoich!$E$5:$U$5,BT$2,0))*(TimeStep)*'Composition Moles'!$C128</f>
        <v>0</v>
      </c>
      <c r="BU116" s="19">
        <f ca="1">SUMPRODUCT(ReactionRateK4!$F138:$V138*OFFSET(ReactionStoich!$E$5:$U$5,BU$2,0))*(TimeStep)*'Composition Moles'!$C128</f>
        <v>0</v>
      </c>
      <c r="BV116" s="19">
        <f ca="1">SUMPRODUCT(ReactionRateK4!$F138:$V138*OFFSET(ReactionStoich!$E$5:$U$5,BV$2,0))*(TimeStep)*'Composition Moles'!$C128</f>
        <v>0</v>
      </c>
      <c r="BW116" s="19">
        <f ca="1">SUMPRODUCT(ReactionRateK4!$F138:$V138*OFFSET(ReactionStoich!$E$5:$U$5,BW$2,0))*(TimeStep)*'Composition Moles'!$C128</f>
        <v>0</v>
      </c>
    </row>
    <row r="117" spans="1:75">
      <c r="A117">
        <f>ReactionRateK1!A139</f>
        <v>5.349999999999989</v>
      </c>
      <c r="B117" s="20">
        <f t="shared" ca="1" si="7"/>
        <v>-2012.9219506713671</v>
      </c>
      <c r="C117" s="20">
        <f ca="1">'Composition Moles'!BZ129</f>
        <v>144178.45189814494</v>
      </c>
      <c r="D117" s="26">
        <f t="shared" ca="1" si="8"/>
        <v>1.3961323097666484E-2</v>
      </c>
      <c r="F117" s="19">
        <f ca="1">SUMPRODUCT(ReactionRateK4!$F139:$V139*OFFSET(ReactionStoich!$E$5:$U$5,F$2,0))*(TimeStep)*'Composition Moles'!$C129</f>
        <v>-7.5703395218594391E-3</v>
      </c>
      <c r="G117" s="19">
        <f ca="1">SUMPRODUCT(ReactionRateK4!$F139:$V139*OFFSET(ReactionStoich!$E$5:$U$5,G$2,0))*(TimeStep)*'Composition Moles'!$C129</f>
        <v>0</v>
      </c>
      <c r="H117" s="19">
        <f ca="1">SUMPRODUCT(ReactionRateK4!$F139:$V139*OFFSET(ReactionStoich!$E$5:$U$5,H$2,0))*(TimeStep)*'Composition Moles'!$C129</f>
        <v>7.5484491972646122E-3</v>
      </c>
      <c r="I117" s="19">
        <f ca="1">SUMPRODUCT(ReactionRateK4!$F139:$V139*OFFSET(ReactionStoich!$E$5:$U$5,I$2,0))*(TimeStep)*'Composition Moles'!$C129</f>
        <v>2.1890324594825514E-5</v>
      </c>
      <c r="J117" s="19">
        <f ca="1">SUMPRODUCT(ReactionRateK4!$F139:$V139*OFFSET(ReactionStoich!$E$5:$U$5,J$2,0))*(TimeStep)*'Composition Moles'!$C129</f>
        <v>0</v>
      </c>
      <c r="K117" s="19">
        <f ca="1">SUMPRODUCT(ReactionRateK4!$F139:$V139*OFFSET(ReactionStoich!$E$5:$U$5,K$2,0))*(TimeStep)*'Composition Moles'!$C129</f>
        <v>0</v>
      </c>
      <c r="L117" s="19">
        <f ca="1">SUMPRODUCT(ReactionRateK4!$F139:$V139*OFFSET(ReactionStoich!$E$5:$U$5,L$2,0))*(TimeStep)*'Composition Moles'!$C129</f>
        <v>0</v>
      </c>
      <c r="M117" s="19">
        <f ca="1">SUMPRODUCT(ReactionRateK4!$F139:$V139*OFFSET(ReactionStoich!$E$5:$U$5,M$2,0))*(TimeStep)*'Composition Moles'!$C129</f>
        <v>0</v>
      </c>
      <c r="N117" s="19">
        <f ca="1">SUMPRODUCT(ReactionRateK4!$F139:$V139*OFFSET(ReactionStoich!$E$5:$U$5,N$2,0))*(TimeStep)*'Composition Moles'!$C129</f>
        <v>0</v>
      </c>
      <c r="O117" s="19">
        <f ca="1">SUMPRODUCT(ReactionRateK4!$F139:$V139*OFFSET(ReactionStoich!$E$5:$U$5,O$2,0))*(TimeStep)*'Composition Moles'!$C129</f>
        <v>0</v>
      </c>
      <c r="P117" s="19">
        <f ca="1">SUMPRODUCT(ReactionRateK4!$F139:$V139*OFFSET(ReactionStoich!$E$5:$U$5,P$2,0))*(TimeStep)*'Composition Moles'!$C129</f>
        <v>0</v>
      </c>
      <c r="Q117" s="19">
        <f ca="1">SUMPRODUCT(ReactionRateK4!$F139:$V139*OFFSET(ReactionStoich!$E$5:$U$5,Q$2,0))*(TimeStep)*'Composition Moles'!$C129</f>
        <v>0</v>
      </c>
      <c r="R117" s="19">
        <f ca="1">SUMPRODUCT(ReactionRateK4!$F139:$V139*OFFSET(ReactionStoich!$E$5:$U$5,R$2,0))*(TimeStep)*'Composition Moles'!$C129</f>
        <v>0</v>
      </c>
      <c r="S117" s="19">
        <f ca="1">SUMPRODUCT(ReactionRateK4!$F139:$V139*OFFSET(ReactionStoich!$E$5:$U$5,S$2,0))*(TimeStep)*'Composition Moles'!$C129</f>
        <v>1.2605365976461105</v>
      </c>
      <c r="T117" s="19">
        <f ca="1">SUMPRODUCT(ReactionRateK4!$F139:$V139*OFFSET(ReactionStoich!$E$5:$U$5,T$2,0))*(TimeStep)*'Composition Moles'!$C129</f>
        <v>0</v>
      </c>
      <c r="U117" s="19">
        <f ca="1">SUMPRODUCT(ReactionRateK4!$F139:$V139*OFFSET(ReactionStoich!$E$5:$U$5,U$2,0))*(TimeStep)*'Composition Moles'!$C129</f>
        <v>0</v>
      </c>
      <c r="V117" s="19">
        <f ca="1">SUMPRODUCT(ReactionRateK4!$F139:$V139*OFFSET(ReactionStoich!$E$5:$U$5,V$2,0))*(TimeStep)*'Composition Moles'!$C129</f>
        <v>0</v>
      </c>
      <c r="W117" s="19">
        <f ca="1">SUMPRODUCT(ReactionRateK4!$F139:$V139*OFFSET(ReactionStoich!$E$5:$U$5,W$2,0))*(TimeStep)*'Composition Moles'!$C129</f>
        <v>0</v>
      </c>
      <c r="X117" s="19">
        <f ca="1">SUMPRODUCT(ReactionRateK4!$F139:$V139*OFFSET(ReactionStoich!$E$5:$U$5,X$2,0))*(TimeStep)*'Composition Moles'!$C129</f>
        <v>0</v>
      </c>
      <c r="Y117" s="19">
        <f ca="1">SUMPRODUCT(ReactionRateK4!$F139:$V139*OFFSET(ReactionStoich!$E$5:$U$5,Y$2,0))*(TimeStep)*'Composition Moles'!$C129</f>
        <v>-3.3113648362388979</v>
      </c>
      <c r="Z117" s="19">
        <f ca="1">SUMPRODUCT(ReactionRateK4!$F139:$V139*OFFSET(ReactionStoich!$E$5:$U$5,Z$2,0))*(TimeStep)*'Composition Moles'!$C129</f>
        <v>0</v>
      </c>
      <c r="AA117" s="19">
        <f ca="1">SUMPRODUCT(ReactionRateK4!$F139:$V139*OFFSET(ReactionStoich!$E$5:$U$5,AA$2,0))*(TimeStep)*'Composition Moles'!$C129</f>
        <v>0</v>
      </c>
      <c r="AB117" s="19">
        <f ca="1">SUMPRODUCT(ReactionRateK4!$F139:$V139*OFFSET(ReactionStoich!$E$5:$U$5,AB$2,0))*(TimeStep)*'Composition Moles'!$C129</f>
        <v>0</v>
      </c>
      <c r="AC117" s="19">
        <f ca="1">SUMPRODUCT(ReactionRateK4!$F139:$V139*OFFSET(ReactionStoich!$E$5:$U$5,AC$2,0))*(TimeStep)*'Composition Moles'!$C129</f>
        <v>0</v>
      </c>
      <c r="AD117" s="19">
        <f ca="1">SUMPRODUCT(ReactionRateK4!$F139:$V139*OFFSET(ReactionStoich!$E$5:$U$5,AD$2,0))*(TimeStep)*'Composition Moles'!$C129</f>
        <v>0</v>
      </c>
      <c r="AE117" s="19">
        <f ca="1">SUMPRODUCT(ReactionRateK4!$F139:$V139*OFFSET(ReactionStoich!$E$5:$U$5,AE$2,0))*(TimeStep)*'Composition Moles'!$C129</f>
        <v>0</v>
      </c>
      <c r="AF117" s="19">
        <f ca="1">SUMPRODUCT(ReactionRateK4!$F139:$V139*OFFSET(ReactionStoich!$E$5:$U$5,AF$2,0))*(TimeStep)*'Composition Moles'!$C129</f>
        <v>0</v>
      </c>
      <c r="AG117" s="19">
        <f ca="1">SUMPRODUCT(ReactionRateK4!$F139:$V139*OFFSET(ReactionStoich!$E$5:$U$5,AG$2,0))*(TimeStep)*'Composition Moles'!$C129</f>
        <v>-6.5061446950418341E-3</v>
      </c>
      <c r="AH117" s="19">
        <f ca="1">SUMPRODUCT(ReactionRateK4!$F139:$V139*OFFSET(ReactionStoich!$E$5:$U$5,AH$2,0))*(TimeStep)*'Composition Moles'!$C129</f>
        <v>-1.4049030799773781</v>
      </c>
      <c r="AI117" s="19">
        <f ca="1">SUMPRODUCT(ReactionRateK4!$F139:$V139*OFFSET(ReactionStoich!$E$5:$U$5,AI$2,0))*(TimeStep)*'Composition Moles'!$C129</f>
        <v>3.7298834275939035</v>
      </c>
      <c r="AJ117" s="19">
        <f ca="1">SUMPRODUCT(ReactionRateK4!$F139:$V139*OFFSET(ReactionStoich!$E$5:$U$5,AJ$2,0))*(TimeStep)*'Composition Moles'!$C129</f>
        <v>0.53780824598629373</v>
      </c>
      <c r="AK117" s="19">
        <f ca="1">SUMPRODUCT(ReactionRateK4!$F139:$V139*OFFSET(ReactionStoich!$E$5:$U$5,AK$2,0))*(TimeStep)*'Composition Moles'!$C129</f>
        <v>0</v>
      </c>
      <c r="AL117" s="19">
        <f ca="1">SUMPRODUCT(ReactionRateK4!$F139:$V139*OFFSET(ReactionStoich!$E$5:$U$5,AL$2,0))*(TimeStep)*'Composition Moles'!$C129</f>
        <v>0</v>
      </c>
      <c r="AM117" s="19">
        <f ca="1">SUMPRODUCT(ReactionRateK4!$F139:$V139*OFFSET(ReactionStoich!$E$5:$U$5,AM$2,0))*(TimeStep)*'Composition Moles'!$C129</f>
        <v>0</v>
      </c>
      <c r="AN117" s="19">
        <f ca="1">SUMPRODUCT(ReactionRateK4!$F139:$V139*OFFSET(ReactionStoich!$E$5:$U$5,AN$2,0))*(TimeStep)*'Composition Moles'!$C129</f>
        <v>0</v>
      </c>
      <c r="AO117" s="19">
        <f ca="1">SUMPRODUCT(ReactionRateK4!$F139:$V139*OFFSET(ReactionStoich!$E$5:$U$5,AO$2,0))*(TimeStep)*'Composition Moles'!$C129</f>
        <v>-2.1890324594825514E-5</v>
      </c>
      <c r="AP117" s="19">
        <f ca="1">SUMPRODUCT(ReactionRateK4!$F139:$V139*OFFSET(ReactionStoich!$E$5:$U$5,AP$2,0))*(TimeStep)*'Composition Moles'!$C129</f>
        <v>-7.0402750614215791E-3</v>
      </c>
      <c r="AQ117" s="19">
        <f ca="1">SUMPRODUCT(ReactionRateK4!$F139:$V139*OFFSET(ReactionStoich!$E$5:$U$5,AQ$2,0))*(TimeStep)*'Composition Moles'!$C129</f>
        <v>0</v>
      </c>
      <c r="AR117" s="19">
        <f ca="1">SUMPRODUCT(ReactionRateK4!$F139:$V139*OFFSET(ReactionStoich!$E$5:$U$5,AR$2,0))*(TimeStep)*'Composition Moles'!$C129</f>
        <v>0</v>
      </c>
      <c r="AS117" s="19">
        <f ca="1">SUMPRODUCT(ReactionRateK4!$F139:$V139*OFFSET(ReactionStoich!$E$5:$U$5,AS$2,0))*(TimeStep)*'Composition Moles'!$C129</f>
        <v>-0.26613068164299136</v>
      </c>
      <c r="AT117" s="19">
        <f ca="1">SUMPRODUCT(ReactionRateK4!$F139:$V139*OFFSET(ReactionStoich!$E$5:$U$5,AT$2,0))*(TimeStep)*'Composition Moles'!$C129</f>
        <v>-0.26613068164299136</v>
      </c>
      <c r="AU117" s="19">
        <f ca="1">SUMPRODUCT(ReactionRateK4!$F139:$V139*OFFSET(ReactionStoich!$E$5:$U$5,AU$2,0))*(TimeStep)*'Composition Moles'!$C129</f>
        <v>-0.26613068164299136</v>
      </c>
      <c r="AV117" s="19">
        <f ca="1">SUMPRODUCT(ReactionRateK4!$F139:$V139*OFFSET(ReactionStoich!$E$5:$U$5,AV$2,0))*(TimeStep)*'Composition Moles'!$C129</f>
        <v>0</v>
      </c>
      <c r="AW117" s="19">
        <f ca="1">SUMPRODUCT(ReactionRateK4!$F139:$V139*OFFSET(ReactionStoich!$E$5:$U$5,AW$2,0))*(TimeStep)*'Composition Moles'!$C129</f>
        <v>0</v>
      </c>
      <c r="AX117" s="19">
        <f ca="1">SUMPRODUCT(ReactionRateK4!$F139:$V139*OFFSET(ReactionStoich!$E$5:$U$5,AX$2,0))*(TimeStep)*'Composition Moles'!$C129</f>
        <v>0</v>
      </c>
      <c r="AY117" s="19">
        <f ca="1">SUMPRODUCT(ReactionRateK4!$F139:$V139*OFFSET(ReactionStoich!$E$5:$U$5,AY$2,0))*(TimeStep)*'Composition Moles'!$C129</f>
        <v>0</v>
      </c>
      <c r="AZ117" s="19">
        <f ca="1">SUMPRODUCT(ReactionRateK4!$F139:$V139*OFFSET(ReactionStoich!$E$5:$U$5,AZ$2,0))*(TimeStep)*'Composition Moles'!$C129</f>
        <v>0</v>
      </c>
      <c r="BA117" s="19">
        <f ca="1">SUMPRODUCT(ReactionRateK4!$F139:$V139*OFFSET(ReactionStoich!$E$5:$U$5,BA$2,0))*(TimeStep)*'Composition Moles'!$C129</f>
        <v>0</v>
      </c>
      <c r="BB117" s="19">
        <f ca="1">SUMPRODUCT(ReactionRateK4!$F139:$V139*OFFSET(ReactionStoich!$E$5:$U$5,BB$2,0))*(TimeStep)*'Composition Moles'!$C129</f>
        <v>0</v>
      </c>
      <c r="BC117" s="19">
        <f ca="1">SUMPRODUCT(ReactionRateK4!$F139:$V139*OFFSET(ReactionStoich!$E$5:$U$5,BC$2,0))*(TimeStep)*'Composition Moles'!$C129</f>
        <v>0</v>
      </c>
      <c r="BD117" s="19">
        <f ca="1">SUMPRODUCT(ReactionRateK4!$F139:$V139*OFFSET(ReactionStoich!$E$5:$U$5,BD$2,0))*(TimeStep)*'Composition Moles'!$C129</f>
        <v>0</v>
      </c>
      <c r="BE117" s="19">
        <f ca="1">SUMPRODUCT(ReactionRateK4!$F139:$V139*OFFSET(ReactionStoich!$E$5:$U$5,BE$2,0))*(TimeStep)*'Composition Moles'!$C129</f>
        <v>0</v>
      </c>
      <c r="BF117" s="19">
        <f ca="1">SUMPRODUCT(ReactionRateK4!$F139:$V139*OFFSET(ReactionStoich!$E$5:$U$5,BF$2,0))*(TimeStep)*'Composition Moles'!$C129</f>
        <v>0</v>
      </c>
      <c r="BG117" s="19">
        <f ca="1">SUMPRODUCT(ReactionRateK4!$F139:$V139*OFFSET(ReactionStoich!$E$5:$U$5,BG$2,0))*(TimeStep)*'Composition Moles'!$C129</f>
        <v>0</v>
      </c>
      <c r="BH117" s="19">
        <f ca="1">SUMPRODUCT(ReactionRateK4!$F139:$V139*OFFSET(ReactionStoich!$E$5:$U$5,BH$2,0))*(TimeStep)*'Composition Moles'!$C129</f>
        <v>0</v>
      </c>
      <c r="BI117" s="19">
        <f ca="1">SUMPRODUCT(ReactionRateK4!$F139:$V139*OFFSET(ReactionStoich!$E$5:$U$5,BI$2,0))*(TimeStep)*'Composition Moles'!$C129</f>
        <v>0</v>
      </c>
      <c r="BJ117" s="19">
        <f ca="1">SUMPRODUCT(ReactionRateK4!$F139:$V139*OFFSET(ReactionStoich!$E$5:$U$5,BJ$2,0))*(TimeStep)*'Composition Moles'!$C129</f>
        <v>0</v>
      </c>
      <c r="BK117" s="19">
        <f ca="1">SUMPRODUCT(ReactionRateK4!$F139:$V139*OFFSET(ReactionStoich!$E$5:$U$5,BK$2,0))*(TimeStep)*'Composition Moles'!$C129</f>
        <v>0</v>
      </c>
      <c r="BL117" s="19">
        <f ca="1">SUMPRODUCT(ReactionRateK4!$F139:$V139*OFFSET(ReactionStoich!$E$5:$U$5,BL$2,0))*(TimeStep)*'Composition Moles'!$C129</f>
        <v>0</v>
      </c>
      <c r="BM117" s="19">
        <f ca="1">SUMPRODUCT(ReactionRateK4!$F139:$V139*OFFSET(ReactionStoich!$E$5:$U$5,BM$2,0))*(TimeStep)*'Composition Moles'!$C129</f>
        <v>0</v>
      </c>
      <c r="BN117" s="19">
        <f ca="1">SUMPRODUCT(ReactionRateK4!$F139:$V139*OFFSET(ReactionStoich!$E$5:$U$5,BN$2,0))*(TimeStep)*'Composition Moles'!$C129</f>
        <v>0</v>
      </c>
      <c r="BO117" s="19">
        <f ca="1">SUMPRODUCT(ReactionRateK4!$F139:$V139*OFFSET(ReactionStoich!$E$5:$U$5,BO$2,0))*(TimeStep)*'Composition Moles'!$C129</f>
        <v>0</v>
      </c>
      <c r="BP117" s="19">
        <f ca="1">SUMPRODUCT(ReactionRateK4!$F139:$V139*OFFSET(ReactionStoich!$E$5:$U$5,BP$2,0))*(TimeStep)*'Composition Moles'!$C129</f>
        <v>0</v>
      </c>
      <c r="BQ117" s="19">
        <f ca="1">SUMPRODUCT(ReactionRateK4!$F139:$V139*OFFSET(ReactionStoich!$E$5:$U$5,BQ$2,0))*(TimeStep)*'Composition Moles'!$C129</f>
        <v>0</v>
      </c>
      <c r="BR117" s="19">
        <f ca="1">SUMPRODUCT(ReactionRateK4!$F139:$V139*OFFSET(ReactionStoich!$E$5:$U$5,BR$2,0))*(TimeStep)*'Composition Moles'!$C129</f>
        <v>0</v>
      </c>
      <c r="BS117" s="19">
        <f ca="1">SUMPRODUCT(ReactionRateK4!$F139:$V139*OFFSET(ReactionStoich!$E$5:$U$5,BS$2,0))*(TimeStep)*'Composition Moles'!$C129</f>
        <v>0</v>
      </c>
      <c r="BT117" s="19">
        <f ca="1">SUMPRODUCT(ReactionRateK4!$F139:$V139*OFFSET(ReactionStoich!$E$5:$U$5,BT$2,0))*(TimeStep)*'Composition Moles'!$C129</f>
        <v>0</v>
      </c>
      <c r="BU117" s="19">
        <f ca="1">SUMPRODUCT(ReactionRateK4!$F139:$V139*OFFSET(ReactionStoich!$E$5:$U$5,BU$2,0))*(TimeStep)*'Composition Moles'!$C129</f>
        <v>0</v>
      </c>
      <c r="BV117" s="19">
        <f ca="1">SUMPRODUCT(ReactionRateK4!$F139:$V139*OFFSET(ReactionStoich!$E$5:$U$5,BV$2,0))*(TimeStep)*'Composition Moles'!$C129</f>
        <v>0</v>
      </c>
      <c r="BW117" s="19">
        <f ca="1">SUMPRODUCT(ReactionRateK4!$F139:$V139*OFFSET(ReactionStoich!$E$5:$U$5,BW$2,0))*(TimeStep)*'Composition Moles'!$C129</f>
        <v>0</v>
      </c>
    </row>
    <row r="118" spans="1:75">
      <c r="A118">
        <f>ReactionRateK1!A140</f>
        <v>5.3999999999999888</v>
      </c>
      <c r="B118" s="20">
        <f t="shared" ca="1" si="7"/>
        <v>-2008.3869908596816</v>
      </c>
      <c r="C118" s="20">
        <f ca="1">'Composition Moles'!BZ130</f>
        <v>144172.7637042373</v>
      </c>
      <c r="D118" s="26">
        <f t="shared" ca="1" si="8"/>
        <v>1.3930418889519106E-2</v>
      </c>
      <c r="F118" s="19">
        <f ca="1">SUMPRODUCT(ReactionRateK4!$F140:$V140*OFFSET(ReactionStoich!$E$5:$U$5,F$2,0))*(TimeStep)*'Composition Moles'!$C130</f>
        <v>-7.0900387030073241E-3</v>
      </c>
      <c r="G118" s="19">
        <f ca="1">SUMPRODUCT(ReactionRateK4!$F140:$V140*OFFSET(ReactionStoich!$E$5:$U$5,G$2,0))*(TimeStep)*'Composition Moles'!$C130</f>
        <v>0</v>
      </c>
      <c r="H118" s="19">
        <f ca="1">SUMPRODUCT(ReactionRateK4!$F140:$V140*OFFSET(ReactionStoich!$E$5:$U$5,H$2,0))*(TimeStep)*'Composition Moles'!$C130</f>
        <v>7.0703858430334757E-3</v>
      </c>
      <c r="I118" s="19">
        <f ca="1">SUMPRODUCT(ReactionRateK4!$F140:$V140*OFFSET(ReactionStoich!$E$5:$U$5,I$2,0))*(TimeStep)*'Composition Moles'!$C130</f>
        <v>1.965285997384781E-5</v>
      </c>
      <c r="J118" s="19">
        <f ca="1">SUMPRODUCT(ReactionRateK4!$F140:$V140*OFFSET(ReactionStoich!$E$5:$U$5,J$2,0))*(TimeStep)*'Composition Moles'!$C130</f>
        <v>0</v>
      </c>
      <c r="K118" s="19">
        <f ca="1">SUMPRODUCT(ReactionRateK4!$F140:$V140*OFFSET(ReactionStoich!$E$5:$U$5,K$2,0))*(TimeStep)*'Composition Moles'!$C130</f>
        <v>0</v>
      </c>
      <c r="L118" s="19">
        <f ca="1">SUMPRODUCT(ReactionRateK4!$F140:$V140*OFFSET(ReactionStoich!$E$5:$U$5,L$2,0))*(TimeStep)*'Composition Moles'!$C130</f>
        <v>0</v>
      </c>
      <c r="M118" s="19">
        <f ca="1">SUMPRODUCT(ReactionRateK4!$F140:$V140*OFFSET(ReactionStoich!$E$5:$U$5,M$2,0))*(TimeStep)*'Composition Moles'!$C130</f>
        <v>0</v>
      </c>
      <c r="N118" s="19">
        <f ca="1">SUMPRODUCT(ReactionRateK4!$F140:$V140*OFFSET(ReactionStoich!$E$5:$U$5,N$2,0))*(TimeStep)*'Composition Moles'!$C130</f>
        <v>0</v>
      </c>
      <c r="O118" s="19">
        <f ca="1">SUMPRODUCT(ReactionRateK4!$F140:$V140*OFFSET(ReactionStoich!$E$5:$U$5,O$2,0))*(TimeStep)*'Composition Moles'!$C130</f>
        <v>0</v>
      </c>
      <c r="P118" s="19">
        <f ca="1">SUMPRODUCT(ReactionRateK4!$F140:$V140*OFFSET(ReactionStoich!$E$5:$U$5,P$2,0))*(TimeStep)*'Composition Moles'!$C130</f>
        <v>0</v>
      </c>
      <c r="Q118" s="19">
        <f ca="1">SUMPRODUCT(ReactionRateK4!$F140:$V140*OFFSET(ReactionStoich!$E$5:$U$5,Q$2,0))*(TimeStep)*'Composition Moles'!$C130</f>
        <v>0</v>
      </c>
      <c r="R118" s="19">
        <f ca="1">SUMPRODUCT(ReactionRateK4!$F140:$V140*OFFSET(ReactionStoich!$E$5:$U$5,R$2,0))*(TimeStep)*'Composition Moles'!$C130</f>
        <v>0</v>
      </c>
      <c r="S118" s="19">
        <f ca="1">SUMPRODUCT(ReactionRateK4!$F140:$V140*OFFSET(ReactionStoich!$E$5:$U$5,S$2,0))*(TimeStep)*'Composition Moles'!$C130</f>
        <v>1.2189223999308993</v>
      </c>
      <c r="T118" s="19">
        <f ca="1">SUMPRODUCT(ReactionRateK4!$F140:$V140*OFFSET(ReactionStoich!$E$5:$U$5,T$2,0))*(TimeStep)*'Composition Moles'!$C130</f>
        <v>0</v>
      </c>
      <c r="U118" s="19">
        <f ca="1">SUMPRODUCT(ReactionRateK4!$F140:$V140*OFFSET(ReactionStoich!$E$5:$U$5,U$2,0))*(TimeStep)*'Composition Moles'!$C130</f>
        <v>0</v>
      </c>
      <c r="V118" s="19">
        <f ca="1">SUMPRODUCT(ReactionRateK4!$F140:$V140*OFFSET(ReactionStoich!$E$5:$U$5,V$2,0))*(TimeStep)*'Composition Moles'!$C130</f>
        <v>0</v>
      </c>
      <c r="W118" s="19">
        <f ca="1">SUMPRODUCT(ReactionRateK4!$F140:$V140*OFFSET(ReactionStoich!$E$5:$U$5,W$2,0))*(TimeStep)*'Composition Moles'!$C130</f>
        <v>0</v>
      </c>
      <c r="X118" s="19">
        <f ca="1">SUMPRODUCT(ReactionRateK4!$F140:$V140*OFFSET(ReactionStoich!$E$5:$U$5,X$2,0))*(TimeStep)*'Composition Moles'!$C130</f>
        <v>0</v>
      </c>
      <c r="Y118" s="19">
        <f ca="1">SUMPRODUCT(ReactionRateK4!$F140:$V140*OFFSET(ReactionStoich!$E$5:$U$5,Y$2,0))*(TimeStep)*'Composition Moles'!$C130</f>
        <v>-3.2181263418214843</v>
      </c>
      <c r="Z118" s="19">
        <f ca="1">SUMPRODUCT(ReactionRateK4!$F140:$V140*OFFSET(ReactionStoich!$E$5:$U$5,Z$2,0))*(TimeStep)*'Composition Moles'!$C130</f>
        <v>0</v>
      </c>
      <c r="AA118" s="19">
        <f ca="1">SUMPRODUCT(ReactionRateK4!$F140:$V140*OFFSET(ReactionStoich!$E$5:$U$5,AA$2,0))*(TimeStep)*'Composition Moles'!$C130</f>
        <v>0</v>
      </c>
      <c r="AB118" s="19">
        <f ca="1">SUMPRODUCT(ReactionRateK4!$F140:$V140*OFFSET(ReactionStoich!$E$5:$U$5,AB$2,0))*(TimeStep)*'Composition Moles'!$C130</f>
        <v>0</v>
      </c>
      <c r="AC118" s="19">
        <f ca="1">SUMPRODUCT(ReactionRateK4!$F140:$V140*OFFSET(ReactionStoich!$E$5:$U$5,AC$2,0))*(TimeStep)*'Composition Moles'!$C130</f>
        <v>0</v>
      </c>
      <c r="AD118" s="19">
        <f ca="1">SUMPRODUCT(ReactionRateK4!$F140:$V140*OFFSET(ReactionStoich!$E$5:$U$5,AD$2,0))*(TimeStep)*'Composition Moles'!$C130</f>
        <v>0</v>
      </c>
      <c r="AE118" s="19">
        <f ca="1">SUMPRODUCT(ReactionRateK4!$F140:$V140*OFFSET(ReactionStoich!$E$5:$U$5,AE$2,0))*(TimeStep)*'Composition Moles'!$C130</f>
        <v>0</v>
      </c>
      <c r="AF118" s="19">
        <f ca="1">SUMPRODUCT(ReactionRateK4!$F140:$V140*OFFSET(ReactionStoich!$E$5:$U$5,AF$2,0))*(TimeStep)*'Composition Moles'!$C130</f>
        <v>0</v>
      </c>
      <c r="AG118" s="19">
        <f ca="1">SUMPRODUCT(ReactionRateK4!$F140:$V140*OFFSET(ReactionStoich!$E$5:$U$5,AG$2,0))*(TimeStep)*'Composition Moles'!$C130</f>
        <v>-6.4422329554106404E-3</v>
      </c>
      <c r="AH118" s="19">
        <f ca="1">SUMPRODUCT(ReactionRateK4!$F140:$V140*OFFSET(ReactionStoich!$E$5:$U$5,AH$2,0))*(TimeStep)*'Composition Moles'!$C130</f>
        <v>-1.4070883679586528</v>
      </c>
      <c r="AI118" s="19">
        <f ca="1">SUMPRODUCT(ReactionRateK4!$F140:$V140*OFFSET(ReactionStoich!$E$5:$U$5,AI$2,0))*(TimeStep)*'Composition Moles'!$C130</f>
        <v>3.6854083885744049</v>
      </c>
      <c r="AJ118" s="19">
        <f ca="1">SUMPRODUCT(ReactionRateK4!$F140:$V140*OFFSET(ReactionStoich!$E$5:$U$5,AJ$2,0))*(TimeStep)*'Composition Moles'!$C130</f>
        <v>0.52180742645591849</v>
      </c>
      <c r="AK118" s="19">
        <f ca="1">SUMPRODUCT(ReactionRateK4!$F140:$V140*OFFSET(ReactionStoich!$E$5:$U$5,AK$2,0))*(TimeStep)*'Composition Moles'!$C130</f>
        <v>0</v>
      </c>
      <c r="AL118" s="19">
        <f ca="1">SUMPRODUCT(ReactionRateK4!$F140:$V140*OFFSET(ReactionStoich!$E$5:$U$5,AL$2,0))*(TimeStep)*'Composition Moles'!$C130</f>
        <v>0</v>
      </c>
      <c r="AM118" s="19">
        <f ca="1">SUMPRODUCT(ReactionRateK4!$F140:$V140*OFFSET(ReactionStoich!$E$5:$U$5,AM$2,0))*(TimeStep)*'Composition Moles'!$C130</f>
        <v>0</v>
      </c>
      <c r="AN118" s="19">
        <f ca="1">SUMPRODUCT(ReactionRateK4!$F140:$V140*OFFSET(ReactionStoich!$E$5:$U$5,AN$2,0))*(TimeStep)*'Composition Moles'!$C130</f>
        <v>0</v>
      </c>
      <c r="AO118" s="19">
        <f ca="1">SUMPRODUCT(ReactionRateK4!$F140:$V140*OFFSET(ReactionStoich!$E$5:$U$5,AO$2,0))*(TimeStep)*'Composition Moles'!$C130</f>
        <v>-1.965285997384781E-5</v>
      </c>
      <c r="AP118" s="19">
        <f ca="1">SUMPRODUCT(ReactionRateK4!$F140:$V140*OFFSET(ReactionStoich!$E$5:$U$5,AP$2,0))*(TimeStep)*'Composition Moles'!$C130</f>
        <v>-6.5524357344617446E-3</v>
      </c>
      <c r="AQ118" s="19">
        <f ca="1">SUMPRODUCT(ReactionRateK4!$F140:$V140*OFFSET(ReactionStoich!$E$5:$U$5,AQ$2,0))*(TimeStep)*'Composition Moles'!$C130</f>
        <v>0</v>
      </c>
      <c r="AR118" s="19">
        <f ca="1">SUMPRODUCT(ReactionRateK4!$F140:$V140*OFFSET(ReactionStoich!$E$5:$U$5,AR$2,0))*(TimeStep)*'Composition Moles'!$C130</f>
        <v>0</v>
      </c>
      <c r="AS118" s="19">
        <f ca="1">SUMPRODUCT(ReactionRateK4!$F140:$V140*OFFSET(ReactionStoich!$E$5:$U$5,AS$2,0))*(TimeStep)*'Composition Moles'!$C130</f>
        <v>-0.26263639454374615</v>
      </c>
      <c r="AT118" s="19">
        <f ca="1">SUMPRODUCT(ReactionRateK4!$F140:$V140*OFFSET(ReactionStoich!$E$5:$U$5,AT$2,0))*(TimeStep)*'Composition Moles'!$C130</f>
        <v>-0.26263639454374615</v>
      </c>
      <c r="AU118" s="19">
        <f ca="1">SUMPRODUCT(ReactionRateK4!$F140:$V140*OFFSET(ReactionStoich!$E$5:$U$5,AU$2,0))*(TimeStep)*'Composition Moles'!$C130</f>
        <v>-0.26263639454374615</v>
      </c>
      <c r="AV118" s="19">
        <f ca="1">SUMPRODUCT(ReactionRateK4!$F140:$V140*OFFSET(ReactionStoich!$E$5:$U$5,AV$2,0))*(TimeStep)*'Composition Moles'!$C130</f>
        <v>0</v>
      </c>
      <c r="AW118" s="19">
        <f ca="1">SUMPRODUCT(ReactionRateK4!$F140:$V140*OFFSET(ReactionStoich!$E$5:$U$5,AW$2,0))*(TimeStep)*'Composition Moles'!$C130</f>
        <v>0</v>
      </c>
      <c r="AX118" s="19">
        <f ca="1">SUMPRODUCT(ReactionRateK4!$F140:$V140*OFFSET(ReactionStoich!$E$5:$U$5,AX$2,0))*(TimeStep)*'Composition Moles'!$C130</f>
        <v>0</v>
      </c>
      <c r="AY118" s="19">
        <f ca="1">SUMPRODUCT(ReactionRateK4!$F140:$V140*OFFSET(ReactionStoich!$E$5:$U$5,AY$2,0))*(TimeStep)*'Composition Moles'!$C130</f>
        <v>0</v>
      </c>
      <c r="AZ118" s="19">
        <f ca="1">SUMPRODUCT(ReactionRateK4!$F140:$V140*OFFSET(ReactionStoich!$E$5:$U$5,AZ$2,0))*(TimeStep)*'Composition Moles'!$C130</f>
        <v>0</v>
      </c>
      <c r="BA118" s="19">
        <f ca="1">SUMPRODUCT(ReactionRateK4!$F140:$V140*OFFSET(ReactionStoich!$E$5:$U$5,BA$2,0))*(TimeStep)*'Composition Moles'!$C130</f>
        <v>0</v>
      </c>
      <c r="BB118" s="19">
        <f ca="1">SUMPRODUCT(ReactionRateK4!$F140:$V140*OFFSET(ReactionStoich!$E$5:$U$5,BB$2,0))*(TimeStep)*'Composition Moles'!$C130</f>
        <v>0</v>
      </c>
      <c r="BC118" s="19">
        <f ca="1">SUMPRODUCT(ReactionRateK4!$F140:$V140*OFFSET(ReactionStoich!$E$5:$U$5,BC$2,0))*(TimeStep)*'Composition Moles'!$C130</f>
        <v>0</v>
      </c>
      <c r="BD118" s="19">
        <f ca="1">SUMPRODUCT(ReactionRateK4!$F140:$V140*OFFSET(ReactionStoich!$E$5:$U$5,BD$2,0))*(TimeStep)*'Composition Moles'!$C130</f>
        <v>0</v>
      </c>
      <c r="BE118" s="19">
        <f ca="1">SUMPRODUCT(ReactionRateK4!$F140:$V140*OFFSET(ReactionStoich!$E$5:$U$5,BE$2,0))*(TimeStep)*'Composition Moles'!$C130</f>
        <v>0</v>
      </c>
      <c r="BF118" s="19">
        <f ca="1">SUMPRODUCT(ReactionRateK4!$F140:$V140*OFFSET(ReactionStoich!$E$5:$U$5,BF$2,0))*(TimeStep)*'Composition Moles'!$C130</f>
        <v>0</v>
      </c>
      <c r="BG118" s="19">
        <f ca="1">SUMPRODUCT(ReactionRateK4!$F140:$V140*OFFSET(ReactionStoich!$E$5:$U$5,BG$2,0))*(TimeStep)*'Composition Moles'!$C130</f>
        <v>0</v>
      </c>
      <c r="BH118" s="19">
        <f ca="1">SUMPRODUCT(ReactionRateK4!$F140:$V140*OFFSET(ReactionStoich!$E$5:$U$5,BH$2,0))*(TimeStep)*'Composition Moles'!$C130</f>
        <v>0</v>
      </c>
      <c r="BI118" s="19">
        <f ca="1">SUMPRODUCT(ReactionRateK4!$F140:$V140*OFFSET(ReactionStoich!$E$5:$U$5,BI$2,0))*(TimeStep)*'Composition Moles'!$C130</f>
        <v>0</v>
      </c>
      <c r="BJ118" s="19">
        <f ca="1">SUMPRODUCT(ReactionRateK4!$F140:$V140*OFFSET(ReactionStoich!$E$5:$U$5,BJ$2,0))*(TimeStep)*'Composition Moles'!$C130</f>
        <v>0</v>
      </c>
      <c r="BK118" s="19">
        <f ca="1">SUMPRODUCT(ReactionRateK4!$F140:$V140*OFFSET(ReactionStoich!$E$5:$U$5,BK$2,0))*(TimeStep)*'Composition Moles'!$C130</f>
        <v>0</v>
      </c>
      <c r="BL118" s="19">
        <f ca="1">SUMPRODUCT(ReactionRateK4!$F140:$V140*OFFSET(ReactionStoich!$E$5:$U$5,BL$2,0))*(TimeStep)*'Composition Moles'!$C130</f>
        <v>0</v>
      </c>
      <c r="BM118" s="19">
        <f ca="1">SUMPRODUCT(ReactionRateK4!$F140:$V140*OFFSET(ReactionStoich!$E$5:$U$5,BM$2,0))*(TimeStep)*'Composition Moles'!$C130</f>
        <v>0</v>
      </c>
      <c r="BN118" s="19">
        <f ca="1">SUMPRODUCT(ReactionRateK4!$F140:$V140*OFFSET(ReactionStoich!$E$5:$U$5,BN$2,0))*(TimeStep)*'Composition Moles'!$C130</f>
        <v>0</v>
      </c>
      <c r="BO118" s="19">
        <f ca="1">SUMPRODUCT(ReactionRateK4!$F140:$V140*OFFSET(ReactionStoich!$E$5:$U$5,BO$2,0))*(TimeStep)*'Composition Moles'!$C130</f>
        <v>0</v>
      </c>
      <c r="BP118" s="19">
        <f ca="1">SUMPRODUCT(ReactionRateK4!$F140:$V140*OFFSET(ReactionStoich!$E$5:$U$5,BP$2,0))*(TimeStep)*'Composition Moles'!$C130</f>
        <v>0</v>
      </c>
      <c r="BQ118" s="19">
        <f ca="1">SUMPRODUCT(ReactionRateK4!$F140:$V140*OFFSET(ReactionStoich!$E$5:$U$5,BQ$2,0))*(TimeStep)*'Composition Moles'!$C130</f>
        <v>0</v>
      </c>
      <c r="BR118" s="19">
        <f ca="1">SUMPRODUCT(ReactionRateK4!$F140:$V140*OFFSET(ReactionStoich!$E$5:$U$5,BR$2,0))*(TimeStep)*'Composition Moles'!$C130</f>
        <v>0</v>
      </c>
      <c r="BS118" s="19">
        <f ca="1">SUMPRODUCT(ReactionRateK4!$F140:$V140*OFFSET(ReactionStoich!$E$5:$U$5,BS$2,0))*(TimeStep)*'Composition Moles'!$C130</f>
        <v>0</v>
      </c>
      <c r="BT118" s="19">
        <f ca="1">SUMPRODUCT(ReactionRateK4!$F140:$V140*OFFSET(ReactionStoich!$E$5:$U$5,BT$2,0))*(TimeStep)*'Composition Moles'!$C130</f>
        <v>0</v>
      </c>
      <c r="BU118" s="19">
        <f ca="1">SUMPRODUCT(ReactionRateK4!$F140:$V140*OFFSET(ReactionStoich!$E$5:$U$5,BU$2,0))*(TimeStep)*'Composition Moles'!$C130</f>
        <v>0</v>
      </c>
      <c r="BV118" s="19">
        <f ca="1">SUMPRODUCT(ReactionRateK4!$F140:$V140*OFFSET(ReactionStoich!$E$5:$U$5,BV$2,0))*(TimeStep)*'Composition Moles'!$C130</f>
        <v>0</v>
      </c>
      <c r="BW118" s="19">
        <f ca="1">SUMPRODUCT(ReactionRateK4!$F140:$V140*OFFSET(ReactionStoich!$E$5:$U$5,BW$2,0))*(TimeStep)*'Composition Moles'!$C130</f>
        <v>0</v>
      </c>
    </row>
    <row r="119" spans="1:75">
      <c r="A119">
        <f>ReactionRateK1!A141</f>
        <v>5.4499999999999886</v>
      </c>
      <c r="B119" s="20">
        <f t="shared" ca="1" si="7"/>
        <v>-2004.7310899056583</v>
      </c>
      <c r="C119" s="20">
        <f ca="1">'Composition Moles'!BZ131</f>
        <v>144166.9274865021</v>
      </c>
      <c r="D119" s="26">
        <f t="shared" ca="1" si="8"/>
        <v>1.3905624021108136E-2</v>
      </c>
      <c r="F119" s="19">
        <f ca="1">SUMPRODUCT(ReactionRateK4!$F141:$V141*OFFSET(ReactionStoich!$E$5:$U$5,F$2,0))*(TimeStep)*'Composition Moles'!$C131</f>
        <v>-6.643149828943316E-3</v>
      </c>
      <c r="G119" s="19">
        <f ca="1">SUMPRODUCT(ReactionRateK4!$F141:$V141*OFFSET(ReactionStoich!$E$5:$U$5,G$2,0))*(TimeStep)*'Composition Moles'!$C131</f>
        <v>0</v>
      </c>
      <c r="H119" s="19">
        <f ca="1">SUMPRODUCT(ReactionRateK4!$F141:$V141*OFFSET(ReactionStoich!$E$5:$U$5,H$2,0))*(TimeStep)*'Composition Moles'!$C131</f>
        <v>6.6255056357939898E-3</v>
      </c>
      <c r="I119" s="19">
        <f ca="1">SUMPRODUCT(ReactionRateK4!$F141:$V141*OFFSET(ReactionStoich!$E$5:$U$5,I$2,0))*(TimeStep)*'Composition Moles'!$C131</f>
        <v>1.7644193149325939E-5</v>
      </c>
      <c r="J119" s="19">
        <f ca="1">SUMPRODUCT(ReactionRateK4!$F141:$V141*OFFSET(ReactionStoich!$E$5:$U$5,J$2,0))*(TimeStep)*'Composition Moles'!$C131</f>
        <v>0</v>
      </c>
      <c r="K119" s="19">
        <f ca="1">SUMPRODUCT(ReactionRateK4!$F141:$V141*OFFSET(ReactionStoich!$E$5:$U$5,K$2,0))*(TimeStep)*'Composition Moles'!$C131</f>
        <v>0</v>
      </c>
      <c r="L119" s="19">
        <f ca="1">SUMPRODUCT(ReactionRateK4!$F141:$V141*OFFSET(ReactionStoich!$E$5:$U$5,L$2,0))*(TimeStep)*'Composition Moles'!$C131</f>
        <v>0</v>
      </c>
      <c r="M119" s="19">
        <f ca="1">SUMPRODUCT(ReactionRateK4!$F141:$V141*OFFSET(ReactionStoich!$E$5:$U$5,M$2,0))*(TimeStep)*'Composition Moles'!$C131</f>
        <v>0</v>
      </c>
      <c r="N119" s="19">
        <f ca="1">SUMPRODUCT(ReactionRateK4!$F141:$V141*OFFSET(ReactionStoich!$E$5:$U$5,N$2,0))*(TimeStep)*'Composition Moles'!$C131</f>
        <v>0</v>
      </c>
      <c r="O119" s="19">
        <f ca="1">SUMPRODUCT(ReactionRateK4!$F141:$V141*OFFSET(ReactionStoich!$E$5:$U$5,O$2,0))*(TimeStep)*'Composition Moles'!$C131</f>
        <v>0</v>
      </c>
      <c r="P119" s="19">
        <f ca="1">SUMPRODUCT(ReactionRateK4!$F141:$V141*OFFSET(ReactionStoich!$E$5:$U$5,P$2,0))*(TimeStep)*'Composition Moles'!$C131</f>
        <v>0</v>
      </c>
      <c r="Q119" s="19">
        <f ca="1">SUMPRODUCT(ReactionRateK4!$F141:$V141*OFFSET(ReactionStoich!$E$5:$U$5,Q$2,0))*(TimeStep)*'Composition Moles'!$C131</f>
        <v>0</v>
      </c>
      <c r="R119" s="19">
        <f ca="1">SUMPRODUCT(ReactionRateK4!$F141:$V141*OFFSET(ReactionStoich!$E$5:$U$5,R$2,0))*(TimeStep)*'Composition Moles'!$C131</f>
        <v>0</v>
      </c>
      <c r="S119" s="19">
        <f ca="1">SUMPRODUCT(ReactionRateK4!$F141:$V141*OFFSET(ReactionStoich!$E$5:$U$5,S$2,0))*(TimeStep)*'Composition Moles'!$C131</f>
        <v>1.1780963996649734</v>
      </c>
      <c r="T119" s="19">
        <f ca="1">SUMPRODUCT(ReactionRateK4!$F141:$V141*OFFSET(ReactionStoich!$E$5:$U$5,T$2,0))*(TimeStep)*'Composition Moles'!$C131</f>
        <v>0</v>
      </c>
      <c r="U119" s="19">
        <f ca="1">SUMPRODUCT(ReactionRateK4!$F141:$V141*OFFSET(ReactionStoich!$E$5:$U$5,U$2,0))*(TimeStep)*'Composition Moles'!$C131</f>
        <v>0</v>
      </c>
      <c r="V119" s="19">
        <f ca="1">SUMPRODUCT(ReactionRateK4!$F141:$V141*OFFSET(ReactionStoich!$E$5:$U$5,V$2,0))*(TimeStep)*'Composition Moles'!$C131</f>
        <v>0</v>
      </c>
      <c r="W119" s="19">
        <f ca="1">SUMPRODUCT(ReactionRateK4!$F141:$V141*OFFSET(ReactionStoich!$E$5:$U$5,W$2,0))*(TimeStep)*'Composition Moles'!$C131</f>
        <v>0</v>
      </c>
      <c r="X119" s="19">
        <f ca="1">SUMPRODUCT(ReactionRateK4!$F141:$V141*OFFSET(ReactionStoich!$E$5:$U$5,X$2,0))*(TimeStep)*'Composition Moles'!$C131</f>
        <v>0</v>
      </c>
      <c r="Y119" s="19">
        <f ca="1">SUMPRODUCT(ReactionRateK4!$F141:$V141*OFFSET(ReactionStoich!$E$5:$U$5,Y$2,0))*(TimeStep)*'Composition Moles'!$C131</f>
        <v>-3.1266293636856202</v>
      </c>
      <c r="Z119" s="19">
        <f ca="1">SUMPRODUCT(ReactionRateK4!$F141:$V141*OFFSET(ReactionStoich!$E$5:$U$5,Z$2,0))*(TimeStep)*'Composition Moles'!$C131</f>
        <v>0</v>
      </c>
      <c r="AA119" s="19">
        <f ca="1">SUMPRODUCT(ReactionRateK4!$F141:$V141*OFFSET(ReactionStoich!$E$5:$U$5,AA$2,0))*(TimeStep)*'Composition Moles'!$C131</f>
        <v>0</v>
      </c>
      <c r="AB119" s="19">
        <f ca="1">SUMPRODUCT(ReactionRateK4!$F141:$V141*OFFSET(ReactionStoich!$E$5:$U$5,AB$2,0))*(TimeStep)*'Composition Moles'!$C131</f>
        <v>0</v>
      </c>
      <c r="AC119" s="19">
        <f ca="1">SUMPRODUCT(ReactionRateK4!$F141:$V141*OFFSET(ReactionStoich!$E$5:$U$5,AC$2,0))*(TimeStep)*'Composition Moles'!$C131</f>
        <v>0</v>
      </c>
      <c r="AD119" s="19">
        <f ca="1">SUMPRODUCT(ReactionRateK4!$F141:$V141*OFFSET(ReactionStoich!$E$5:$U$5,AD$2,0))*(TimeStep)*'Composition Moles'!$C131</f>
        <v>0</v>
      </c>
      <c r="AE119" s="19">
        <f ca="1">SUMPRODUCT(ReactionRateK4!$F141:$V141*OFFSET(ReactionStoich!$E$5:$U$5,AE$2,0))*(TimeStep)*'Composition Moles'!$C131</f>
        <v>0</v>
      </c>
      <c r="AF119" s="19">
        <f ca="1">SUMPRODUCT(ReactionRateK4!$F141:$V141*OFFSET(ReactionStoich!$E$5:$U$5,AF$2,0))*(TimeStep)*'Composition Moles'!$C131</f>
        <v>0</v>
      </c>
      <c r="AG119" s="19">
        <f ca="1">SUMPRODUCT(ReactionRateK4!$F141:$V141*OFFSET(ReactionStoich!$E$5:$U$5,AG$2,0))*(TimeStep)*'Composition Moles'!$C131</f>
        <v>-6.4065982599442245E-3</v>
      </c>
      <c r="AH119" s="19">
        <f ca="1">SUMPRODUCT(ReactionRateK4!$F141:$V141*OFFSET(ReactionStoich!$E$5:$U$5,AH$2,0))*(TimeStep)*'Composition Moles'!$C131</f>
        <v>-1.4087533879650771</v>
      </c>
      <c r="AI119" s="19">
        <f ca="1">SUMPRODUCT(ReactionRateK4!$F141:$V141*OFFSET(ReactionStoich!$E$5:$U$5,AI$2,0))*(TimeStep)*'Composition Moles'!$C131</f>
        <v>3.6413135372790317</v>
      </c>
      <c r="AJ119" s="19">
        <f ca="1">SUMPRODUCT(ReactionRateK4!$F141:$V141*OFFSET(ReactionStoich!$E$5:$U$5,AJ$2,0))*(TimeStep)*'Composition Moles'!$C131</f>
        <v>0.50611992117334625</v>
      </c>
      <c r="AK119" s="19">
        <f ca="1">SUMPRODUCT(ReactionRateK4!$F141:$V141*OFFSET(ReactionStoich!$E$5:$U$5,AK$2,0))*(TimeStep)*'Composition Moles'!$C131</f>
        <v>0</v>
      </c>
      <c r="AL119" s="19">
        <f ca="1">SUMPRODUCT(ReactionRateK4!$F141:$V141*OFFSET(ReactionStoich!$E$5:$U$5,AL$2,0))*(TimeStep)*'Composition Moles'!$C131</f>
        <v>0</v>
      </c>
      <c r="AM119" s="19">
        <f ca="1">SUMPRODUCT(ReactionRateK4!$F141:$V141*OFFSET(ReactionStoich!$E$5:$U$5,AM$2,0))*(TimeStep)*'Composition Moles'!$C131</f>
        <v>0</v>
      </c>
      <c r="AN119" s="19">
        <f ca="1">SUMPRODUCT(ReactionRateK4!$F141:$V141*OFFSET(ReactionStoich!$E$5:$U$5,AN$2,0))*(TimeStep)*'Composition Moles'!$C131</f>
        <v>0</v>
      </c>
      <c r="AO119" s="19">
        <f ca="1">SUMPRODUCT(ReactionRateK4!$F141:$V141*OFFSET(ReactionStoich!$E$5:$U$5,AO$2,0))*(TimeStep)*'Composition Moles'!$C131</f>
        <v>-1.7644193149325939E-5</v>
      </c>
      <c r="AP119" s="19">
        <f ca="1">SUMPRODUCT(ReactionRateK4!$F141:$V141*OFFSET(ReactionStoich!$E$5:$U$5,AP$2,0))*(TimeStep)*'Composition Moles'!$C131</f>
        <v>-6.0988949400804697E-3</v>
      </c>
      <c r="AQ119" s="19">
        <f ca="1">SUMPRODUCT(ReactionRateK4!$F141:$V141*OFFSET(ReactionStoich!$E$5:$U$5,AQ$2,0))*(TimeStep)*'Composition Moles'!$C131</f>
        <v>0</v>
      </c>
      <c r="AR119" s="19">
        <f ca="1">SUMPRODUCT(ReactionRateK4!$F141:$V141*OFFSET(ReactionStoich!$E$5:$U$5,AR$2,0))*(TimeStep)*'Composition Moles'!$C131</f>
        <v>0</v>
      </c>
      <c r="AS119" s="19">
        <f ca="1">SUMPRODUCT(ReactionRateK4!$F141:$V141*OFFSET(ReactionStoich!$E$5:$U$5,AS$2,0))*(TimeStep)*'Composition Moles'!$C131</f>
        <v>-0.25920798969116005</v>
      </c>
      <c r="AT119" s="19">
        <f ca="1">SUMPRODUCT(ReactionRateK4!$F141:$V141*OFFSET(ReactionStoich!$E$5:$U$5,AT$2,0))*(TimeStep)*'Composition Moles'!$C131</f>
        <v>-0.25920798969116005</v>
      </c>
      <c r="AU119" s="19">
        <f ca="1">SUMPRODUCT(ReactionRateK4!$F141:$V141*OFFSET(ReactionStoich!$E$5:$U$5,AU$2,0))*(TimeStep)*'Composition Moles'!$C131</f>
        <v>-0.25920798969116005</v>
      </c>
      <c r="AV119" s="19">
        <f ca="1">SUMPRODUCT(ReactionRateK4!$F141:$V141*OFFSET(ReactionStoich!$E$5:$U$5,AV$2,0))*(TimeStep)*'Composition Moles'!$C131</f>
        <v>0</v>
      </c>
      <c r="AW119" s="19">
        <f ca="1">SUMPRODUCT(ReactionRateK4!$F141:$V141*OFFSET(ReactionStoich!$E$5:$U$5,AW$2,0))*(TimeStep)*'Composition Moles'!$C131</f>
        <v>0</v>
      </c>
      <c r="AX119" s="19">
        <f ca="1">SUMPRODUCT(ReactionRateK4!$F141:$V141*OFFSET(ReactionStoich!$E$5:$U$5,AX$2,0))*(TimeStep)*'Composition Moles'!$C131</f>
        <v>0</v>
      </c>
      <c r="AY119" s="19">
        <f ca="1">SUMPRODUCT(ReactionRateK4!$F141:$V141*OFFSET(ReactionStoich!$E$5:$U$5,AY$2,0))*(TimeStep)*'Composition Moles'!$C131</f>
        <v>0</v>
      </c>
      <c r="AZ119" s="19">
        <f ca="1">SUMPRODUCT(ReactionRateK4!$F141:$V141*OFFSET(ReactionStoich!$E$5:$U$5,AZ$2,0))*(TimeStep)*'Composition Moles'!$C131</f>
        <v>0</v>
      </c>
      <c r="BA119" s="19">
        <f ca="1">SUMPRODUCT(ReactionRateK4!$F141:$V141*OFFSET(ReactionStoich!$E$5:$U$5,BA$2,0))*(TimeStep)*'Composition Moles'!$C131</f>
        <v>0</v>
      </c>
      <c r="BB119" s="19">
        <f ca="1">SUMPRODUCT(ReactionRateK4!$F141:$V141*OFFSET(ReactionStoich!$E$5:$U$5,BB$2,0))*(TimeStep)*'Composition Moles'!$C131</f>
        <v>0</v>
      </c>
      <c r="BC119" s="19">
        <f ca="1">SUMPRODUCT(ReactionRateK4!$F141:$V141*OFFSET(ReactionStoich!$E$5:$U$5,BC$2,0))*(TimeStep)*'Composition Moles'!$C131</f>
        <v>0</v>
      </c>
      <c r="BD119" s="19">
        <f ca="1">SUMPRODUCT(ReactionRateK4!$F141:$V141*OFFSET(ReactionStoich!$E$5:$U$5,BD$2,0))*(TimeStep)*'Composition Moles'!$C131</f>
        <v>0</v>
      </c>
      <c r="BE119" s="19">
        <f ca="1">SUMPRODUCT(ReactionRateK4!$F141:$V141*OFFSET(ReactionStoich!$E$5:$U$5,BE$2,0))*(TimeStep)*'Composition Moles'!$C131</f>
        <v>0</v>
      </c>
      <c r="BF119" s="19">
        <f ca="1">SUMPRODUCT(ReactionRateK4!$F141:$V141*OFFSET(ReactionStoich!$E$5:$U$5,BF$2,0))*(TimeStep)*'Composition Moles'!$C131</f>
        <v>0</v>
      </c>
      <c r="BG119" s="19">
        <f ca="1">SUMPRODUCT(ReactionRateK4!$F141:$V141*OFFSET(ReactionStoich!$E$5:$U$5,BG$2,0))*(TimeStep)*'Composition Moles'!$C131</f>
        <v>0</v>
      </c>
      <c r="BH119" s="19">
        <f ca="1">SUMPRODUCT(ReactionRateK4!$F141:$V141*OFFSET(ReactionStoich!$E$5:$U$5,BH$2,0))*(TimeStep)*'Composition Moles'!$C131</f>
        <v>0</v>
      </c>
      <c r="BI119" s="19">
        <f ca="1">SUMPRODUCT(ReactionRateK4!$F141:$V141*OFFSET(ReactionStoich!$E$5:$U$5,BI$2,0))*(TimeStep)*'Composition Moles'!$C131</f>
        <v>0</v>
      </c>
      <c r="BJ119" s="19">
        <f ca="1">SUMPRODUCT(ReactionRateK4!$F141:$V141*OFFSET(ReactionStoich!$E$5:$U$5,BJ$2,0))*(TimeStep)*'Composition Moles'!$C131</f>
        <v>0</v>
      </c>
      <c r="BK119" s="19">
        <f ca="1">SUMPRODUCT(ReactionRateK4!$F141:$V141*OFFSET(ReactionStoich!$E$5:$U$5,BK$2,0))*(TimeStep)*'Composition Moles'!$C131</f>
        <v>0</v>
      </c>
      <c r="BL119" s="19">
        <f ca="1">SUMPRODUCT(ReactionRateK4!$F141:$V141*OFFSET(ReactionStoich!$E$5:$U$5,BL$2,0))*(TimeStep)*'Composition Moles'!$C131</f>
        <v>0</v>
      </c>
      <c r="BM119" s="19">
        <f ca="1">SUMPRODUCT(ReactionRateK4!$F141:$V141*OFFSET(ReactionStoich!$E$5:$U$5,BM$2,0))*(TimeStep)*'Composition Moles'!$C131</f>
        <v>0</v>
      </c>
      <c r="BN119" s="19">
        <f ca="1">SUMPRODUCT(ReactionRateK4!$F141:$V141*OFFSET(ReactionStoich!$E$5:$U$5,BN$2,0))*(TimeStep)*'Composition Moles'!$C131</f>
        <v>0</v>
      </c>
      <c r="BO119" s="19">
        <f ca="1">SUMPRODUCT(ReactionRateK4!$F141:$V141*OFFSET(ReactionStoich!$E$5:$U$5,BO$2,0))*(TimeStep)*'Composition Moles'!$C131</f>
        <v>0</v>
      </c>
      <c r="BP119" s="19">
        <f ca="1">SUMPRODUCT(ReactionRateK4!$F141:$V141*OFFSET(ReactionStoich!$E$5:$U$5,BP$2,0))*(TimeStep)*'Composition Moles'!$C131</f>
        <v>0</v>
      </c>
      <c r="BQ119" s="19">
        <f ca="1">SUMPRODUCT(ReactionRateK4!$F141:$V141*OFFSET(ReactionStoich!$E$5:$U$5,BQ$2,0))*(TimeStep)*'Composition Moles'!$C131</f>
        <v>0</v>
      </c>
      <c r="BR119" s="19">
        <f ca="1">SUMPRODUCT(ReactionRateK4!$F141:$V141*OFFSET(ReactionStoich!$E$5:$U$5,BR$2,0))*(TimeStep)*'Composition Moles'!$C131</f>
        <v>0</v>
      </c>
      <c r="BS119" s="19">
        <f ca="1">SUMPRODUCT(ReactionRateK4!$F141:$V141*OFFSET(ReactionStoich!$E$5:$U$5,BS$2,0))*(TimeStep)*'Composition Moles'!$C131</f>
        <v>0</v>
      </c>
      <c r="BT119" s="19">
        <f ca="1">SUMPRODUCT(ReactionRateK4!$F141:$V141*OFFSET(ReactionStoich!$E$5:$U$5,BT$2,0))*(TimeStep)*'Composition Moles'!$C131</f>
        <v>0</v>
      </c>
      <c r="BU119" s="19">
        <f ca="1">SUMPRODUCT(ReactionRateK4!$F141:$V141*OFFSET(ReactionStoich!$E$5:$U$5,BU$2,0))*(TimeStep)*'Composition Moles'!$C131</f>
        <v>0</v>
      </c>
      <c r="BV119" s="19">
        <f ca="1">SUMPRODUCT(ReactionRateK4!$F141:$V141*OFFSET(ReactionStoich!$E$5:$U$5,BV$2,0))*(TimeStep)*'Composition Moles'!$C131</f>
        <v>0</v>
      </c>
      <c r="BW119" s="19">
        <f ca="1">SUMPRODUCT(ReactionRateK4!$F141:$V141*OFFSET(ReactionStoich!$E$5:$U$5,BW$2,0))*(TimeStep)*'Composition Moles'!$C131</f>
        <v>0</v>
      </c>
    </row>
    <row r="120" spans="1:75">
      <c r="A120">
        <f>ReactionRateK1!A142</f>
        <v>5.4999999999999885</v>
      </c>
      <c r="B120" s="20">
        <f t="shared" ca="1" si="7"/>
        <v>-2000.3628573348983</v>
      </c>
      <c r="C120" s="20">
        <f ca="1">'Composition Moles'!BZ132</f>
        <v>144160.94770638083</v>
      </c>
      <c r="D120" s="26">
        <f t="shared" ca="1" si="8"/>
        <v>1.3875899743730378E-2</v>
      </c>
      <c r="F120" s="19">
        <f ca="1">SUMPRODUCT(ReactionRateK4!$F142:$V142*OFFSET(ReactionStoich!$E$5:$U$5,F$2,0))*(TimeStep)*'Composition Moles'!$C132</f>
        <v>-6.2273134652635455E-3</v>
      </c>
      <c r="G120" s="19">
        <f ca="1">SUMPRODUCT(ReactionRateK4!$F142:$V142*OFFSET(ReactionStoich!$E$5:$U$5,G$2,0))*(TimeStep)*'Composition Moles'!$C132</f>
        <v>0</v>
      </c>
      <c r="H120" s="19">
        <f ca="1">SUMPRODUCT(ReactionRateK4!$F142:$V142*OFFSET(ReactionStoich!$E$5:$U$5,H$2,0))*(TimeStep)*'Composition Moles'!$C132</f>
        <v>6.2114725537458235E-3</v>
      </c>
      <c r="I120" s="19">
        <f ca="1">SUMPRODUCT(ReactionRateK4!$F142:$V142*OFFSET(ReactionStoich!$E$5:$U$5,I$2,0))*(TimeStep)*'Composition Moles'!$C132</f>
        <v>1.5840911517721817E-5</v>
      </c>
      <c r="J120" s="19">
        <f ca="1">SUMPRODUCT(ReactionRateK4!$F142:$V142*OFFSET(ReactionStoich!$E$5:$U$5,J$2,0))*(TimeStep)*'Composition Moles'!$C132</f>
        <v>0</v>
      </c>
      <c r="K120" s="19">
        <f ca="1">SUMPRODUCT(ReactionRateK4!$F142:$V142*OFFSET(ReactionStoich!$E$5:$U$5,K$2,0))*(TimeStep)*'Composition Moles'!$C132</f>
        <v>0</v>
      </c>
      <c r="L120" s="19">
        <f ca="1">SUMPRODUCT(ReactionRateK4!$F142:$V142*OFFSET(ReactionStoich!$E$5:$U$5,L$2,0))*(TimeStep)*'Composition Moles'!$C132</f>
        <v>0</v>
      </c>
      <c r="M120" s="19">
        <f ca="1">SUMPRODUCT(ReactionRateK4!$F142:$V142*OFFSET(ReactionStoich!$E$5:$U$5,M$2,0))*(TimeStep)*'Composition Moles'!$C132</f>
        <v>0</v>
      </c>
      <c r="N120" s="19">
        <f ca="1">SUMPRODUCT(ReactionRateK4!$F142:$V142*OFFSET(ReactionStoich!$E$5:$U$5,N$2,0))*(TimeStep)*'Composition Moles'!$C132</f>
        <v>0</v>
      </c>
      <c r="O120" s="19">
        <f ca="1">SUMPRODUCT(ReactionRateK4!$F142:$V142*OFFSET(ReactionStoich!$E$5:$U$5,O$2,0))*(TimeStep)*'Composition Moles'!$C132</f>
        <v>0</v>
      </c>
      <c r="P120" s="19">
        <f ca="1">SUMPRODUCT(ReactionRateK4!$F142:$V142*OFFSET(ReactionStoich!$E$5:$U$5,P$2,0))*(TimeStep)*'Composition Moles'!$C132</f>
        <v>0</v>
      </c>
      <c r="Q120" s="19">
        <f ca="1">SUMPRODUCT(ReactionRateK4!$F142:$V142*OFFSET(ReactionStoich!$E$5:$U$5,Q$2,0))*(TimeStep)*'Composition Moles'!$C132</f>
        <v>0</v>
      </c>
      <c r="R120" s="19">
        <f ca="1">SUMPRODUCT(ReactionRateK4!$F142:$V142*OFFSET(ReactionStoich!$E$5:$U$5,R$2,0))*(TimeStep)*'Composition Moles'!$C132</f>
        <v>0</v>
      </c>
      <c r="S120" s="19">
        <f ca="1">SUMPRODUCT(ReactionRateK4!$F142:$V142*OFFSET(ReactionStoich!$E$5:$U$5,S$2,0))*(TimeStep)*'Composition Moles'!$C132</f>
        <v>1.1381705671539999</v>
      </c>
      <c r="T120" s="19">
        <f ca="1">SUMPRODUCT(ReactionRateK4!$F142:$V142*OFFSET(ReactionStoich!$E$5:$U$5,T$2,0))*(TimeStep)*'Composition Moles'!$C132</f>
        <v>0</v>
      </c>
      <c r="U120" s="19">
        <f ca="1">SUMPRODUCT(ReactionRateK4!$F142:$V142*OFFSET(ReactionStoich!$E$5:$U$5,U$2,0))*(TimeStep)*'Composition Moles'!$C132</f>
        <v>0</v>
      </c>
      <c r="V120" s="19">
        <f ca="1">SUMPRODUCT(ReactionRateK4!$F142:$V142*OFFSET(ReactionStoich!$E$5:$U$5,V$2,0))*(TimeStep)*'Composition Moles'!$C132</f>
        <v>0</v>
      </c>
      <c r="W120" s="19">
        <f ca="1">SUMPRODUCT(ReactionRateK4!$F142:$V142*OFFSET(ReactionStoich!$E$5:$U$5,W$2,0))*(TimeStep)*'Composition Moles'!$C132</f>
        <v>0</v>
      </c>
      <c r="X120" s="19">
        <f ca="1">SUMPRODUCT(ReactionRateK4!$F142:$V142*OFFSET(ReactionStoich!$E$5:$U$5,X$2,0))*(TimeStep)*'Composition Moles'!$C132</f>
        <v>0</v>
      </c>
      <c r="Y120" s="19">
        <f ca="1">SUMPRODUCT(ReactionRateK4!$F142:$V142*OFFSET(ReactionStoich!$E$5:$U$5,Y$2,0))*(TimeStep)*'Composition Moles'!$C132</f>
        <v>-3.0370948653078185</v>
      </c>
      <c r="Z120" s="19">
        <f ca="1">SUMPRODUCT(ReactionRateK4!$F142:$V142*OFFSET(ReactionStoich!$E$5:$U$5,Z$2,0))*(TimeStep)*'Composition Moles'!$C132</f>
        <v>0</v>
      </c>
      <c r="AA120" s="19">
        <f ca="1">SUMPRODUCT(ReactionRateK4!$F142:$V142*OFFSET(ReactionStoich!$E$5:$U$5,AA$2,0))*(TimeStep)*'Composition Moles'!$C132</f>
        <v>0</v>
      </c>
      <c r="AB120" s="19">
        <f ca="1">SUMPRODUCT(ReactionRateK4!$F142:$V142*OFFSET(ReactionStoich!$E$5:$U$5,AB$2,0))*(TimeStep)*'Composition Moles'!$C132</f>
        <v>0</v>
      </c>
      <c r="AC120" s="19">
        <f ca="1">SUMPRODUCT(ReactionRateK4!$F142:$V142*OFFSET(ReactionStoich!$E$5:$U$5,AC$2,0))*(TimeStep)*'Composition Moles'!$C132</f>
        <v>0</v>
      </c>
      <c r="AD120" s="19">
        <f ca="1">SUMPRODUCT(ReactionRateK4!$F142:$V142*OFFSET(ReactionStoich!$E$5:$U$5,AD$2,0))*(TimeStep)*'Composition Moles'!$C132</f>
        <v>0</v>
      </c>
      <c r="AE120" s="19">
        <f ca="1">SUMPRODUCT(ReactionRateK4!$F142:$V142*OFFSET(ReactionStoich!$E$5:$U$5,AE$2,0))*(TimeStep)*'Composition Moles'!$C132</f>
        <v>0</v>
      </c>
      <c r="AF120" s="19">
        <f ca="1">SUMPRODUCT(ReactionRateK4!$F142:$V142*OFFSET(ReactionStoich!$E$5:$U$5,AF$2,0))*(TimeStep)*'Composition Moles'!$C132</f>
        <v>0</v>
      </c>
      <c r="AG120" s="19">
        <f ca="1">SUMPRODUCT(ReactionRateK4!$F142:$V142*OFFSET(ReactionStoich!$E$5:$U$5,AG$2,0))*(TimeStep)*'Composition Moles'!$C132</f>
        <v>-6.2794457286473645E-3</v>
      </c>
      <c r="AH120" s="19">
        <f ca="1">SUMPRODUCT(ReactionRateK4!$F142:$V142*OFFSET(ReactionStoich!$E$5:$U$5,AH$2,0))*(TimeStep)*'Composition Moles'!$C132</f>
        <v>-1.4099213651318017</v>
      </c>
      <c r="AI120" s="19">
        <f ca="1">SUMPRODUCT(ReactionRateK4!$F142:$V142*OFFSET(ReactionStoich!$E$5:$U$5,AI$2,0))*(TimeStep)*'Composition Moles'!$C132</f>
        <v>3.5976072047562191</v>
      </c>
      <c r="AJ120" s="19">
        <f ca="1">SUMPRODUCT(ReactionRateK4!$F142:$V142*OFFSET(ReactionStoich!$E$5:$U$5,AJ$2,0))*(TimeStep)*'Composition Moles'!$C132</f>
        <v>0.4907421030999119</v>
      </c>
      <c r="AK120" s="19">
        <f ca="1">SUMPRODUCT(ReactionRateK4!$F142:$V142*OFFSET(ReactionStoich!$E$5:$U$5,AK$2,0))*(TimeStep)*'Composition Moles'!$C132</f>
        <v>0</v>
      </c>
      <c r="AL120" s="19">
        <f ca="1">SUMPRODUCT(ReactionRateK4!$F142:$V142*OFFSET(ReactionStoich!$E$5:$U$5,AL$2,0))*(TimeStep)*'Composition Moles'!$C132</f>
        <v>0</v>
      </c>
      <c r="AM120" s="19">
        <f ca="1">SUMPRODUCT(ReactionRateK4!$F142:$V142*OFFSET(ReactionStoich!$E$5:$U$5,AM$2,0))*(TimeStep)*'Composition Moles'!$C132</f>
        <v>0</v>
      </c>
      <c r="AN120" s="19">
        <f ca="1">SUMPRODUCT(ReactionRateK4!$F142:$V142*OFFSET(ReactionStoich!$E$5:$U$5,AN$2,0))*(TimeStep)*'Composition Moles'!$C132</f>
        <v>0</v>
      </c>
      <c r="AO120" s="19">
        <f ca="1">SUMPRODUCT(ReactionRateK4!$F142:$V142*OFFSET(ReactionStoich!$E$5:$U$5,AO$2,0))*(TimeStep)*'Composition Moles'!$C132</f>
        <v>-1.5840911517721817E-5</v>
      </c>
      <c r="AP120" s="19">
        <f ca="1">SUMPRODUCT(ReactionRateK4!$F142:$V142*OFFSET(ReactionStoich!$E$5:$U$5,AP$2,0))*(TimeStep)*'Composition Moles'!$C132</f>
        <v>-5.6772405988788415E-3</v>
      </c>
      <c r="AQ120" s="19">
        <f ca="1">SUMPRODUCT(ReactionRateK4!$F142:$V142*OFFSET(ReactionStoich!$E$5:$U$5,AQ$2,0))*(TimeStep)*'Composition Moles'!$C132</f>
        <v>0</v>
      </c>
      <c r="AR120" s="19">
        <f ca="1">SUMPRODUCT(ReactionRateK4!$F142:$V142*OFFSET(ReactionStoich!$E$5:$U$5,AR$2,0))*(TimeStep)*'Composition Moles'!$C132</f>
        <v>0</v>
      </c>
      <c r="AS120" s="19">
        <f ca="1">SUMPRODUCT(ReactionRateK4!$F142:$V142*OFFSET(ReactionStoich!$E$5:$U$5,AS$2,0))*(TimeStep)*'Composition Moles'!$C132</f>
        <v>-0.25584370577715559</v>
      </c>
      <c r="AT120" s="19">
        <f ca="1">SUMPRODUCT(ReactionRateK4!$F142:$V142*OFFSET(ReactionStoich!$E$5:$U$5,AT$2,0))*(TimeStep)*'Composition Moles'!$C132</f>
        <v>-0.25584370577715559</v>
      </c>
      <c r="AU120" s="19">
        <f ca="1">SUMPRODUCT(ReactionRateK4!$F142:$V142*OFFSET(ReactionStoich!$E$5:$U$5,AU$2,0))*(TimeStep)*'Composition Moles'!$C132</f>
        <v>-0.25584370577715559</v>
      </c>
      <c r="AV120" s="19">
        <f ca="1">SUMPRODUCT(ReactionRateK4!$F142:$V142*OFFSET(ReactionStoich!$E$5:$U$5,AV$2,0))*(TimeStep)*'Composition Moles'!$C132</f>
        <v>0</v>
      </c>
      <c r="AW120" s="19">
        <f ca="1">SUMPRODUCT(ReactionRateK4!$F142:$V142*OFFSET(ReactionStoich!$E$5:$U$5,AW$2,0))*(TimeStep)*'Composition Moles'!$C132</f>
        <v>0</v>
      </c>
      <c r="AX120" s="19">
        <f ca="1">SUMPRODUCT(ReactionRateK4!$F142:$V142*OFFSET(ReactionStoich!$E$5:$U$5,AX$2,0))*(TimeStep)*'Composition Moles'!$C132</f>
        <v>0</v>
      </c>
      <c r="AY120" s="19">
        <f ca="1">SUMPRODUCT(ReactionRateK4!$F142:$V142*OFFSET(ReactionStoich!$E$5:$U$5,AY$2,0))*(TimeStep)*'Composition Moles'!$C132</f>
        <v>0</v>
      </c>
      <c r="AZ120" s="19">
        <f ca="1">SUMPRODUCT(ReactionRateK4!$F142:$V142*OFFSET(ReactionStoich!$E$5:$U$5,AZ$2,0))*(TimeStep)*'Composition Moles'!$C132</f>
        <v>0</v>
      </c>
      <c r="BA120" s="19">
        <f ca="1">SUMPRODUCT(ReactionRateK4!$F142:$V142*OFFSET(ReactionStoich!$E$5:$U$5,BA$2,0))*(TimeStep)*'Composition Moles'!$C132</f>
        <v>0</v>
      </c>
      <c r="BB120" s="19">
        <f ca="1">SUMPRODUCT(ReactionRateK4!$F142:$V142*OFFSET(ReactionStoich!$E$5:$U$5,BB$2,0))*(TimeStep)*'Composition Moles'!$C132</f>
        <v>0</v>
      </c>
      <c r="BC120" s="19">
        <f ca="1">SUMPRODUCT(ReactionRateK4!$F142:$V142*OFFSET(ReactionStoich!$E$5:$U$5,BC$2,0))*(TimeStep)*'Composition Moles'!$C132</f>
        <v>0</v>
      </c>
      <c r="BD120" s="19">
        <f ca="1">SUMPRODUCT(ReactionRateK4!$F142:$V142*OFFSET(ReactionStoich!$E$5:$U$5,BD$2,0))*(TimeStep)*'Composition Moles'!$C132</f>
        <v>0</v>
      </c>
      <c r="BE120" s="19">
        <f ca="1">SUMPRODUCT(ReactionRateK4!$F142:$V142*OFFSET(ReactionStoich!$E$5:$U$5,BE$2,0))*(TimeStep)*'Composition Moles'!$C132</f>
        <v>0</v>
      </c>
      <c r="BF120" s="19">
        <f ca="1">SUMPRODUCT(ReactionRateK4!$F142:$V142*OFFSET(ReactionStoich!$E$5:$U$5,BF$2,0))*(TimeStep)*'Composition Moles'!$C132</f>
        <v>0</v>
      </c>
      <c r="BG120" s="19">
        <f ca="1">SUMPRODUCT(ReactionRateK4!$F142:$V142*OFFSET(ReactionStoich!$E$5:$U$5,BG$2,0))*(TimeStep)*'Composition Moles'!$C132</f>
        <v>0</v>
      </c>
      <c r="BH120" s="19">
        <f ca="1">SUMPRODUCT(ReactionRateK4!$F142:$V142*OFFSET(ReactionStoich!$E$5:$U$5,BH$2,0))*(TimeStep)*'Composition Moles'!$C132</f>
        <v>0</v>
      </c>
      <c r="BI120" s="19">
        <f ca="1">SUMPRODUCT(ReactionRateK4!$F142:$V142*OFFSET(ReactionStoich!$E$5:$U$5,BI$2,0))*(TimeStep)*'Composition Moles'!$C132</f>
        <v>0</v>
      </c>
      <c r="BJ120" s="19">
        <f ca="1">SUMPRODUCT(ReactionRateK4!$F142:$V142*OFFSET(ReactionStoich!$E$5:$U$5,BJ$2,0))*(TimeStep)*'Composition Moles'!$C132</f>
        <v>0</v>
      </c>
      <c r="BK120" s="19">
        <f ca="1">SUMPRODUCT(ReactionRateK4!$F142:$V142*OFFSET(ReactionStoich!$E$5:$U$5,BK$2,0))*(TimeStep)*'Composition Moles'!$C132</f>
        <v>0</v>
      </c>
      <c r="BL120" s="19">
        <f ca="1">SUMPRODUCT(ReactionRateK4!$F142:$V142*OFFSET(ReactionStoich!$E$5:$U$5,BL$2,0))*(TimeStep)*'Composition Moles'!$C132</f>
        <v>0</v>
      </c>
      <c r="BM120" s="19">
        <f ca="1">SUMPRODUCT(ReactionRateK4!$F142:$V142*OFFSET(ReactionStoich!$E$5:$U$5,BM$2,0))*(TimeStep)*'Composition Moles'!$C132</f>
        <v>0</v>
      </c>
      <c r="BN120" s="19">
        <f ca="1">SUMPRODUCT(ReactionRateK4!$F142:$V142*OFFSET(ReactionStoich!$E$5:$U$5,BN$2,0))*(TimeStep)*'Composition Moles'!$C132</f>
        <v>0</v>
      </c>
      <c r="BO120" s="19">
        <f ca="1">SUMPRODUCT(ReactionRateK4!$F142:$V142*OFFSET(ReactionStoich!$E$5:$U$5,BO$2,0))*(TimeStep)*'Composition Moles'!$C132</f>
        <v>0</v>
      </c>
      <c r="BP120" s="19">
        <f ca="1">SUMPRODUCT(ReactionRateK4!$F142:$V142*OFFSET(ReactionStoich!$E$5:$U$5,BP$2,0))*(TimeStep)*'Composition Moles'!$C132</f>
        <v>0</v>
      </c>
      <c r="BQ120" s="19">
        <f ca="1">SUMPRODUCT(ReactionRateK4!$F142:$V142*OFFSET(ReactionStoich!$E$5:$U$5,BQ$2,0))*(TimeStep)*'Composition Moles'!$C132</f>
        <v>0</v>
      </c>
      <c r="BR120" s="19">
        <f ca="1">SUMPRODUCT(ReactionRateK4!$F142:$V142*OFFSET(ReactionStoich!$E$5:$U$5,BR$2,0))*(TimeStep)*'Composition Moles'!$C132</f>
        <v>0</v>
      </c>
      <c r="BS120" s="19">
        <f ca="1">SUMPRODUCT(ReactionRateK4!$F142:$V142*OFFSET(ReactionStoich!$E$5:$U$5,BS$2,0))*(TimeStep)*'Composition Moles'!$C132</f>
        <v>0</v>
      </c>
      <c r="BT120" s="19">
        <f ca="1">SUMPRODUCT(ReactionRateK4!$F142:$V142*OFFSET(ReactionStoich!$E$5:$U$5,BT$2,0))*(TimeStep)*'Composition Moles'!$C132</f>
        <v>0</v>
      </c>
      <c r="BU120" s="19">
        <f ca="1">SUMPRODUCT(ReactionRateK4!$F142:$V142*OFFSET(ReactionStoich!$E$5:$U$5,BU$2,0))*(TimeStep)*'Composition Moles'!$C132</f>
        <v>0</v>
      </c>
      <c r="BV120" s="19">
        <f ca="1">SUMPRODUCT(ReactionRateK4!$F142:$V142*OFFSET(ReactionStoich!$E$5:$U$5,BV$2,0))*(TimeStep)*'Composition Moles'!$C132</f>
        <v>0</v>
      </c>
      <c r="BW120" s="19">
        <f ca="1">SUMPRODUCT(ReactionRateK4!$F142:$V142*OFFSET(ReactionStoich!$E$5:$U$5,BW$2,0))*(TimeStep)*'Composition Moles'!$C132</f>
        <v>0</v>
      </c>
    </row>
    <row r="121" spans="1:75">
      <c r="A121">
        <f>ReactionRateK1!A143</f>
        <v>5.5499999999999883</v>
      </c>
      <c r="B121" s="20">
        <f t="shared" ca="1" si="7"/>
        <v>-1994.9219814669059</v>
      </c>
      <c r="C121" s="20">
        <f ca="1">'Composition Moles'!BZ133</f>
        <v>144154.82877925667</v>
      </c>
      <c r="D121" s="26">
        <f t="shared" ca="1" si="8"/>
        <v>1.3838745454179109E-2</v>
      </c>
      <c r="F121" s="19">
        <f ca="1">SUMPRODUCT(ReactionRateK4!$F143:$V143*OFFSET(ReactionStoich!$E$5:$U$5,F$2,0))*(TimeStep)*'Composition Moles'!$C133</f>
        <v>-5.8403372058424526E-3</v>
      </c>
      <c r="G121" s="19">
        <f ca="1">SUMPRODUCT(ReactionRateK4!$F143:$V143*OFFSET(ReactionStoich!$E$5:$U$5,G$2,0))*(TimeStep)*'Composition Moles'!$C133</f>
        <v>0</v>
      </c>
      <c r="H121" s="19">
        <f ca="1">SUMPRODUCT(ReactionRateK4!$F143:$V143*OFFSET(ReactionStoich!$E$5:$U$5,H$2,0))*(TimeStep)*'Composition Moles'!$C133</f>
        <v>5.8261152049339645E-3</v>
      </c>
      <c r="I121" s="19">
        <f ca="1">SUMPRODUCT(ReactionRateK4!$F143:$V143*OFFSET(ReactionStoich!$E$5:$U$5,I$2,0))*(TimeStep)*'Composition Moles'!$C133</f>
        <v>1.422200090848852E-5</v>
      </c>
      <c r="J121" s="19">
        <f ca="1">SUMPRODUCT(ReactionRateK4!$F143:$V143*OFFSET(ReactionStoich!$E$5:$U$5,J$2,0))*(TimeStep)*'Composition Moles'!$C133</f>
        <v>0</v>
      </c>
      <c r="K121" s="19">
        <f ca="1">SUMPRODUCT(ReactionRateK4!$F143:$V143*OFFSET(ReactionStoich!$E$5:$U$5,K$2,0))*(TimeStep)*'Composition Moles'!$C133</f>
        <v>0</v>
      </c>
      <c r="L121" s="19">
        <f ca="1">SUMPRODUCT(ReactionRateK4!$F143:$V143*OFFSET(ReactionStoich!$E$5:$U$5,L$2,0))*(TimeStep)*'Composition Moles'!$C133</f>
        <v>0</v>
      </c>
      <c r="M121" s="19">
        <f ca="1">SUMPRODUCT(ReactionRateK4!$F143:$V143*OFFSET(ReactionStoich!$E$5:$U$5,M$2,0))*(TimeStep)*'Composition Moles'!$C133</f>
        <v>0</v>
      </c>
      <c r="N121" s="19">
        <f ca="1">SUMPRODUCT(ReactionRateK4!$F143:$V143*OFFSET(ReactionStoich!$E$5:$U$5,N$2,0))*(TimeStep)*'Composition Moles'!$C133</f>
        <v>0</v>
      </c>
      <c r="O121" s="19">
        <f ca="1">SUMPRODUCT(ReactionRateK4!$F143:$V143*OFFSET(ReactionStoich!$E$5:$U$5,O$2,0))*(TimeStep)*'Composition Moles'!$C133</f>
        <v>0</v>
      </c>
      <c r="P121" s="19">
        <f ca="1">SUMPRODUCT(ReactionRateK4!$F143:$V143*OFFSET(ReactionStoich!$E$5:$U$5,P$2,0))*(TimeStep)*'Composition Moles'!$C133</f>
        <v>0</v>
      </c>
      <c r="Q121" s="19">
        <f ca="1">SUMPRODUCT(ReactionRateK4!$F143:$V143*OFFSET(ReactionStoich!$E$5:$U$5,Q$2,0))*(TimeStep)*'Composition Moles'!$C133</f>
        <v>0</v>
      </c>
      <c r="R121" s="19">
        <f ca="1">SUMPRODUCT(ReactionRateK4!$F143:$V143*OFFSET(ReactionStoich!$E$5:$U$5,R$2,0))*(TimeStep)*'Composition Moles'!$C133</f>
        <v>0</v>
      </c>
      <c r="S121" s="19">
        <f ca="1">SUMPRODUCT(ReactionRateK4!$F143:$V143*OFFSET(ReactionStoich!$E$5:$U$5,S$2,0))*(TimeStep)*'Composition Moles'!$C133</f>
        <v>1.0991591293508445</v>
      </c>
      <c r="T121" s="19">
        <f ca="1">SUMPRODUCT(ReactionRateK4!$F143:$V143*OFFSET(ReactionStoich!$E$5:$U$5,T$2,0))*(TimeStep)*'Composition Moles'!$C133</f>
        <v>0</v>
      </c>
      <c r="U121" s="19">
        <f ca="1">SUMPRODUCT(ReactionRateK4!$F143:$V143*OFFSET(ReactionStoich!$E$5:$U$5,U$2,0))*(TimeStep)*'Composition Moles'!$C133</f>
        <v>0</v>
      </c>
      <c r="V121" s="19">
        <f ca="1">SUMPRODUCT(ReactionRateK4!$F143:$V143*OFFSET(ReactionStoich!$E$5:$U$5,V$2,0))*(TimeStep)*'Composition Moles'!$C133</f>
        <v>0</v>
      </c>
      <c r="W121" s="19">
        <f ca="1">SUMPRODUCT(ReactionRateK4!$F143:$V143*OFFSET(ReactionStoich!$E$5:$U$5,W$2,0))*(TimeStep)*'Composition Moles'!$C133</f>
        <v>0</v>
      </c>
      <c r="X121" s="19">
        <f ca="1">SUMPRODUCT(ReactionRateK4!$F143:$V143*OFFSET(ReactionStoich!$E$5:$U$5,X$2,0))*(TimeStep)*'Composition Moles'!$C133</f>
        <v>0</v>
      </c>
      <c r="Y121" s="19">
        <f ca="1">SUMPRODUCT(ReactionRateK4!$F143:$V143*OFFSET(ReactionStoich!$E$5:$U$5,Y$2,0))*(TimeStep)*'Composition Moles'!$C133</f>
        <v>-2.9495482471571361</v>
      </c>
      <c r="Z121" s="19">
        <f ca="1">SUMPRODUCT(ReactionRateK4!$F143:$V143*OFFSET(ReactionStoich!$E$5:$U$5,Z$2,0))*(TimeStep)*'Composition Moles'!$C133</f>
        <v>0</v>
      </c>
      <c r="AA121" s="19">
        <f ca="1">SUMPRODUCT(ReactionRateK4!$F143:$V143*OFFSET(ReactionStoich!$E$5:$U$5,AA$2,0))*(TimeStep)*'Composition Moles'!$C133</f>
        <v>0</v>
      </c>
      <c r="AB121" s="19">
        <f ca="1">SUMPRODUCT(ReactionRateK4!$F143:$V143*OFFSET(ReactionStoich!$E$5:$U$5,AB$2,0))*(TimeStep)*'Composition Moles'!$C133</f>
        <v>0</v>
      </c>
      <c r="AC121" s="19">
        <f ca="1">SUMPRODUCT(ReactionRateK4!$F143:$V143*OFFSET(ReactionStoich!$E$5:$U$5,AC$2,0))*(TimeStep)*'Composition Moles'!$C133</f>
        <v>0</v>
      </c>
      <c r="AD121" s="19">
        <f ca="1">SUMPRODUCT(ReactionRateK4!$F143:$V143*OFFSET(ReactionStoich!$E$5:$U$5,AD$2,0))*(TimeStep)*'Composition Moles'!$C133</f>
        <v>0</v>
      </c>
      <c r="AE121" s="19">
        <f ca="1">SUMPRODUCT(ReactionRateK4!$F143:$V143*OFFSET(ReactionStoich!$E$5:$U$5,AE$2,0))*(TimeStep)*'Composition Moles'!$C133</f>
        <v>0</v>
      </c>
      <c r="AF121" s="19">
        <f ca="1">SUMPRODUCT(ReactionRateK4!$F143:$V143*OFFSET(ReactionStoich!$E$5:$U$5,AF$2,0))*(TimeStep)*'Composition Moles'!$C133</f>
        <v>0</v>
      </c>
      <c r="AG121" s="19">
        <f ca="1">SUMPRODUCT(ReactionRateK4!$F143:$V143*OFFSET(ReactionStoich!$E$5:$U$5,AG$2,0))*(TimeStep)*'Composition Moles'!$C133</f>
        <v>-6.0371816643269112E-3</v>
      </c>
      <c r="AH121" s="19">
        <f ca="1">SUMPRODUCT(ReactionRateK4!$F143:$V143*OFFSET(ReactionStoich!$E$5:$U$5,AH$2,0))*(TimeStep)*'Composition Moles'!$C133</f>
        <v>-1.4106151891590932</v>
      </c>
      <c r="AI121" s="19">
        <f ca="1">SUMPRODUCT(ReactionRateK4!$F143:$V143*OFFSET(ReactionStoich!$E$5:$U$5,AI$2,0))*(TimeStep)*'Composition Moles'!$C133</f>
        <v>3.5542965276180234</v>
      </c>
      <c r="AJ121" s="19">
        <f ca="1">SUMPRODUCT(ReactionRateK4!$F143:$V143*OFFSET(ReactionStoich!$E$5:$U$5,AJ$2,0))*(TimeStep)*'Composition Moles'!$C133</f>
        <v>0.47566984587973049</v>
      </c>
      <c r="AK121" s="19">
        <f ca="1">SUMPRODUCT(ReactionRateK4!$F143:$V143*OFFSET(ReactionStoich!$E$5:$U$5,AK$2,0))*(TimeStep)*'Composition Moles'!$C133</f>
        <v>0</v>
      </c>
      <c r="AL121" s="19">
        <f ca="1">SUMPRODUCT(ReactionRateK4!$F143:$V143*OFFSET(ReactionStoich!$E$5:$U$5,AL$2,0))*(TimeStep)*'Composition Moles'!$C133</f>
        <v>0</v>
      </c>
      <c r="AM121" s="19">
        <f ca="1">SUMPRODUCT(ReactionRateK4!$F143:$V143*OFFSET(ReactionStoich!$E$5:$U$5,AM$2,0))*(TimeStep)*'Composition Moles'!$C133</f>
        <v>0</v>
      </c>
      <c r="AN121" s="19">
        <f ca="1">SUMPRODUCT(ReactionRateK4!$F143:$V143*OFFSET(ReactionStoich!$E$5:$U$5,AN$2,0))*(TimeStep)*'Composition Moles'!$C133</f>
        <v>0</v>
      </c>
      <c r="AO121" s="19">
        <f ca="1">SUMPRODUCT(ReactionRateK4!$F143:$V143*OFFSET(ReactionStoich!$E$5:$U$5,AO$2,0))*(TimeStep)*'Composition Moles'!$C133</f>
        <v>-1.422200090848852E-5</v>
      </c>
      <c r="AP121" s="19">
        <f ca="1">SUMPRODUCT(ReactionRateK4!$F143:$V143*OFFSET(ReactionStoich!$E$5:$U$5,AP$2,0))*(TimeStep)*'Composition Moles'!$C133</f>
        <v>-5.2852295139663198E-3</v>
      </c>
      <c r="AQ121" s="19">
        <f ca="1">SUMPRODUCT(ReactionRateK4!$F143:$V143*OFFSET(ReactionStoich!$E$5:$U$5,AQ$2,0))*(TimeStep)*'Composition Moles'!$C133</f>
        <v>0</v>
      </c>
      <c r="AR121" s="19">
        <f ca="1">SUMPRODUCT(ReactionRateK4!$F143:$V143*OFFSET(ReactionStoich!$E$5:$U$5,AR$2,0))*(TimeStep)*'Composition Moles'!$C133</f>
        <v>0</v>
      </c>
      <c r="AS121" s="19">
        <f ca="1">SUMPRODUCT(ReactionRateK4!$F143:$V143*OFFSET(ReactionStoich!$E$5:$U$5,AS$2,0))*(TimeStep)*'Composition Moles'!$C133</f>
        <v>-0.25254181111772217</v>
      </c>
      <c r="AT121" s="19">
        <f ca="1">SUMPRODUCT(ReactionRateK4!$F143:$V143*OFFSET(ReactionStoich!$E$5:$U$5,AT$2,0))*(TimeStep)*'Composition Moles'!$C133</f>
        <v>-0.25254181111772217</v>
      </c>
      <c r="AU121" s="19">
        <f ca="1">SUMPRODUCT(ReactionRateK4!$F143:$V143*OFFSET(ReactionStoich!$E$5:$U$5,AU$2,0))*(TimeStep)*'Composition Moles'!$C133</f>
        <v>-0.25254181111772217</v>
      </c>
      <c r="AV121" s="19">
        <f ca="1">SUMPRODUCT(ReactionRateK4!$F143:$V143*OFFSET(ReactionStoich!$E$5:$U$5,AV$2,0))*(TimeStep)*'Composition Moles'!$C133</f>
        <v>0</v>
      </c>
      <c r="AW121" s="19">
        <f ca="1">SUMPRODUCT(ReactionRateK4!$F143:$V143*OFFSET(ReactionStoich!$E$5:$U$5,AW$2,0))*(TimeStep)*'Composition Moles'!$C133</f>
        <v>0</v>
      </c>
      <c r="AX121" s="19">
        <f ca="1">SUMPRODUCT(ReactionRateK4!$F143:$V143*OFFSET(ReactionStoich!$E$5:$U$5,AX$2,0))*(TimeStep)*'Composition Moles'!$C133</f>
        <v>0</v>
      </c>
      <c r="AY121" s="19">
        <f ca="1">SUMPRODUCT(ReactionRateK4!$F143:$V143*OFFSET(ReactionStoich!$E$5:$U$5,AY$2,0))*(TimeStep)*'Composition Moles'!$C133</f>
        <v>0</v>
      </c>
      <c r="AZ121" s="19">
        <f ca="1">SUMPRODUCT(ReactionRateK4!$F143:$V143*OFFSET(ReactionStoich!$E$5:$U$5,AZ$2,0))*(TimeStep)*'Composition Moles'!$C133</f>
        <v>0</v>
      </c>
      <c r="BA121" s="19">
        <f ca="1">SUMPRODUCT(ReactionRateK4!$F143:$V143*OFFSET(ReactionStoich!$E$5:$U$5,BA$2,0))*(TimeStep)*'Composition Moles'!$C133</f>
        <v>0</v>
      </c>
      <c r="BB121" s="19">
        <f ca="1">SUMPRODUCT(ReactionRateK4!$F143:$V143*OFFSET(ReactionStoich!$E$5:$U$5,BB$2,0))*(TimeStep)*'Composition Moles'!$C133</f>
        <v>0</v>
      </c>
      <c r="BC121" s="19">
        <f ca="1">SUMPRODUCT(ReactionRateK4!$F143:$V143*OFFSET(ReactionStoich!$E$5:$U$5,BC$2,0))*(TimeStep)*'Composition Moles'!$C133</f>
        <v>0</v>
      </c>
      <c r="BD121" s="19">
        <f ca="1">SUMPRODUCT(ReactionRateK4!$F143:$V143*OFFSET(ReactionStoich!$E$5:$U$5,BD$2,0))*(TimeStep)*'Composition Moles'!$C133</f>
        <v>0</v>
      </c>
      <c r="BE121" s="19">
        <f ca="1">SUMPRODUCT(ReactionRateK4!$F143:$V143*OFFSET(ReactionStoich!$E$5:$U$5,BE$2,0))*(TimeStep)*'Composition Moles'!$C133</f>
        <v>0</v>
      </c>
      <c r="BF121" s="19">
        <f ca="1">SUMPRODUCT(ReactionRateK4!$F143:$V143*OFFSET(ReactionStoich!$E$5:$U$5,BF$2,0))*(TimeStep)*'Composition Moles'!$C133</f>
        <v>0</v>
      </c>
      <c r="BG121" s="19">
        <f ca="1">SUMPRODUCT(ReactionRateK4!$F143:$V143*OFFSET(ReactionStoich!$E$5:$U$5,BG$2,0))*(TimeStep)*'Composition Moles'!$C133</f>
        <v>0</v>
      </c>
      <c r="BH121" s="19">
        <f ca="1">SUMPRODUCT(ReactionRateK4!$F143:$V143*OFFSET(ReactionStoich!$E$5:$U$5,BH$2,0))*(TimeStep)*'Composition Moles'!$C133</f>
        <v>0</v>
      </c>
      <c r="BI121" s="19">
        <f ca="1">SUMPRODUCT(ReactionRateK4!$F143:$V143*OFFSET(ReactionStoich!$E$5:$U$5,BI$2,0))*(TimeStep)*'Composition Moles'!$C133</f>
        <v>0</v>
      </c>
      <c r="BJ121" s="19">
        <f ca="1">SUMPRODUCT(ReactionRateK4!$F143:$V143*OFFSET(ReactionStoich!$E$5:$U$5,BJ$2,0))*(TimeStep)*'Composition Moles'!$C133</f>
        <v>0</v>
      </c>
      <c r="BK121" s="19">
        <f ca="1">SUMPRODUCT(ReactionRateK4!$F143:$V143*OFFSET(ReactionStoich!$E$5:$U$5,BK$2,0))*(TimeStep)*'Composition Moles'!$C133</f>
        <v>0</v>
      </c>
      <c r="BL121" s="19">
        <f ca="1">SUMPRODUCT(ReactionRateK4!$F143:$V143*OFFSET(ReactionStoich!$E$5:$U$5,BL$2,0))*(TimeStep)*'Composition Moles'!$C133</f>
        <v>0</v>
      </c>
      <c r="BM121" s="19">
        <f ca="1">SUMPRODUCT(ReactionRateK4!$F143:$V143*OFFSET(ReactionStoich!$E$5:$U$5,BM$2,0))*(TimeStep)*'Composition Moles'!$C133</f>
        <v>0</v>
      </c>
      <c r="BN121" s="19">
        <f ca="1">SUMPRODUCT(ReactionRateK4!$F143:$V143*OFFSET(ReactionStoich!$E$5:$U$5,BN$2,0))*(TimeStep)*'Composition Moles'!$C133</f>
        <v>0</v>
      </c>
      <c r="BO121" s="19">
        <f ca="1">SUMPRODUCT(ReactionRateK4!$F143:$V143*OFFSET(ReactionStoich!$E$5:$U$5,BO$2,0))*(TimeStep)*'Composition Moles'!$C133</f>
        <v>0</v>
      </c>
      <c r="BP121" s="19">
        <f ca="1">SUMPRODUCT(ReactionRateK4!$F143:$V143*OFFSET(ReactionStoich!$E$5:$U$5,BP$2,0))*(TimeStep)*'Composition Moles'!$C133</f>
        <v>0</v>
      </c>
      <c r="BQ121" s="19">
        <f ca="1">SUMPRODUCT(ReactionRateK4!$F143:$V143*OFFSET(ReactionStoich!$E$5:$U$5,BQ$2,0))*(TimeStep)*'Composition Moles'!$C133</f>
        <v>0</v>
      </c>
      <c r="BR121" s="19">
        <f ca="1">SUMPRODUCT(ReactionRateK4!$F143:$V143*OFFSET(ReactionStoich!$E$5:$U$5,BR$2,0))*(TimeStep)*'Composition Moles'!$C133</f>
        <v>0</v>
      </c>
      <c r="BS121" s="19">
        <f ca="1">SUMPRODUCT(ReactionRateK4!$F143:$V143*OFFSET(ReactionStoich!$E$5:$U$5,BS$2,0))*(TimeStep)*'Composition Moles'!$C133</f>
        <v>0</v>
      </c>
      <c r="BT121" s="19">
        <f ca="1">SUMPRODUCT(ReactionRateK4!$F143:$V143*OFFSET(ReactionStoich!$E$5:$U$5,BT$2,0))*(TimeStep)*'Composition Moles'!$C133</f>
        <v>0</v>
      </c>
      <c r="BU121" s="19">
        <f ca="1">SUMPRODUCT(ReactionRateK4!$F143:$V143*OFFSET(ReactionStoich!$E$5:$U$5,BU$2,0))*(TimeStep)*'Composition Moles'!$C133</f>
        <v>0</v>
      </c>
      <c r="BV121" s="19">
        <f ca="1">SUMPRODUCT(ReactionRateK4!$F143:$V143*OFFSET(ReactionStoich!$E$5:$U$5,BV$2,0))*(TimeStep)*'Composition Moles'!$C133</f>
        <v>0</v>
      </c>
      <c r="BW121" s="19">
        <f ca="1">SUMPRODUCT(ReactionRateK4!$F143:$V143*OFFSET(ReactionStoich!$E$5:$U$5,BW$2,0))*(TimeStep)*'Composition Moles'!$C133</f>
        <v>0</v>
      </c>
    </row>
    <row r="122" spans="1:75">
      <c r="A122">
        <f>ReactionRateK1!A144</f>
        <v>5.5999999999999881</v>
      </c>
      <c r="B122" s="20">
        <f t="shared" ca="1" si="7"/>
        <v>-1989.5861889367761</v>
      </c>
      <c r="C122" s="20">
        <f ca="1">'Composition Moles'!BZ134</f>
        <v>144148.57507899476</v>
      </c>
      <c r="D122" s="26">
        <f t="shared" ca="1" si="8"/>
        <v>1.3802329907503174E-2</v>
      </c>
      <c r="F122" s="19">
        <f ca="1">SUMPRODUCT(ReactionRateK4!$F144:$V144*OFFSET(ReactionStoich!$E$5:$U$5,F$2,0))*(TimeStep)*'Composition Moles'!$C134</f>
        <v>-5.4801838521019103E-3</v>
      </c>
      <c r="G122" s="19">
        <f ca="1">SUMPRODUCT(ReactionRateK4!$F144:$V144*OFFSET(ReactionStoich!$E$5:$U$5,G$2,0))*(TimeStep)*'Composition Moles'!$C134</f>
        <v>0</v>
      </c>
      <c r="H122" s="19">
        <f ca="1">SUMPRODUCT(ReactionRateK4!$F144:$V144*OFFSET(ReactionStoich!$E$5:$U$5,H$2,0))*(TimeStep)*'Composition Moles'!$C134</f>
        <v>5.4674152526517717E-3</v>
      </c>
      <c r="I122" s="19">
        <f ca="1">SUMPRODUCT(ReactionRateK4!$F144:$V144*OFFSET(ReactionStoich!$E$5:$U$5,I$2,0))*(TimeStep)*'Composition Moles'!$C134</f>
        <v>1.2768599450138561E-5</v>
      </c>
      <c r="J122" s="19">
        <f ca="1">SUMPRODUCT(ReactionRateK4!$F144:$V144*OFFSET(ReactionStoich!$E$5:$U$5,J$2,0))*(TimeStep)*'Composition Moles'!$C134</f>
        <v>0</v>
      </c>
      <c r="K122" s="19">
        <f ca="1">SUMPRODUCT(ReactionRateK4!$F144:$V144*OFFSET(ReactionStoich!$E$5:$U$5,K$2,0))*(TimeStep)*'Composition Moles'!$C134</f>
        <v>0</v>
      </c>
      <c r="L122" s="19">
        <f ca="1">SUMPRODUCT(ReactionRateK4!$F144:$V144*OFFSET(ReactionStoich!$E$5:$U$5,L$2,0))*(TimeStep)*'Composition Moles'!$C134</f>
        <v>0</v>
      </c>
      <c r="M122" s="19">
        <f ca="1">SUMPRODUCT(ReactionRateK4!$F144:$V144*OFFSET(ReactionStoich!$E$5:$U$5,M$2,0))*(TimeStep)*'Composition Moles'!$C134</f>
        <v>0</v>
      </c>
      <c r="N122" s="19">
        <f ca="1">SUMPRODUCT(ReactionRateK4!$F144:$V144*OFFSET(ReactionStoich!$E$5:$U$5,N$2,0))*(TimeStep)*'Composition Moles'!$C134</f>
        <v>0</v>
      </c>
      <c r="O122" s="19">
        <f ca="1">SUMPRODUCT(ReactionRateK4!$F144:$V144*OFFSET(ReactionStoich!$E$5:$U$5,O$2,0))*(TimeStep)*'Composition Moles'!$C134</f>
        <v>0</v>
      </c>
      <c r="P122" s="19">
        <f ca="1">SUMPRODUCT(ReactionRateK4!$F144:$V144*OFFSET(ReactionStoich!$E$5:$U$5,P$2,0))*(TimeStep)*'Composition Moles'!$C134</f>
        <v>0</v>
      </c>
      <c r="Q122" s="19">
        <f ca="1">SUMPRODUCT(ReactionRateK4!$F144:$V144*OFFSET(ReactionStoich!$E$5:$U$5,Q$2,0))*(TimeStep)*'Composition Moles'!$C134</f>
        <v>0</v>
      </c>
      <c r="R122" s="19">
        <f ca="1">SUMPRODUCT(ReactionRateK4!$F144:$V144*OFFSET(ReactionStoich!$E$5:$U$5,R$2,0))*(TimeStep)*'Composition Moles'!$C134</f>
        <v>0</v>
      </c>
      <c r="S122" s="19">
        <f ca="1">SUMPRODUCT(ReactionRateK4!$F144:$V144*OFFSET(ReactionStoich!$E$5:$U$5,S$2,0))*(TimeStep)*'Composition Moles'!$C134</f>
        <v>1.0609540962584894</v>
      </c>
      <c r="T122" s="19">
        <f ca="1">SUMPRODUCT(ReactionRateK4!$F144:$V144*OFFSET(ReactionStoich!$E$5:$U$5,T$2,0))*(TimeStep)*'Composition Moles'!$C134</f>
        <v>0</v>
      </c>
      <c r="U122" s="19">
        <f ca="1">SUMPRODUCT(ReactionRateK4!$F144:$V144*OFFSET(ReactionStoich!$E$5:$U$5,U$2,0))*(TimeStep)*'Composition Moles'!$C134</f>
        <v>0</v>
      </c>
      <c r="V122" s="19">
        <f ca="1">SUMPRODUCT(ReactionRateK4!$F144:$V144*OFFSET(ReactionStoich!$E$5:$U$5,V$2,0))*(TimeStep)*'Composition Moles'!$C134</f>
        <v>0</v>
      </c>
      <c r="W122" s="19">
        <f ca="1">SUMPRODUCT(ReactionRateK4!$F144:$V144*OFFSET(ReactionStoich!$E$5:$U$5,W$2,0))*(TimeStep)*'Composition Moles'!$C134</f>
        <v>0</v>
      </c>
      <c r="X122" s="19">
        <f ca="1">SUMPRODUCT(ReactionRateK4!$F144:$V144*OFFSET(ReactionStoich!$E$5:$U$5,X$2,0))*(TimeStep)*'Composition Moles'!$C134</f>
        <v>0</v>
      </c>
      <c r="Y122" s="19">
        <f ca="1">SUMPRODUCT(ReactionRateK4!$F144:$V144*OFFSET(ReactionStoich!$E$5:$U$5,Y$2,0))*(TimeStep)*'Composition Moles'!$C134</f>
        <v>-2.863770390875457</v>
      </c>
      <c r="Z122" s="19">
        <f ca="1">SUMPRODUCT(ReactionRateK4!$F144:$V144*OFFSET(ReactionStoich!$E$5:$U$5,Z$2,0))*(TimeStep)*'Composition Moles'!$C134</f>
        <v>0</v>
      </c>
      <c r="AA122" s="19">
        <f ca="1">SUMPRODUCT(ReactionRateK4!$F144:$V144*OFFSET(ReactionStoich!$E$5:$U$5,AA$2,0))*(TimeStep)*'Composition Moles'!$C134</f>
        <v>0</v>
      </c>
      <c r="AB122" s="19">
        <f ca="1">SUMPRODUCT(ReactionRateK4!$F144:$V144*OFFSET(ReactionStoich!$E$5:$U$5,AB$2,0))*(TimeStep)*'Composition Moles'!$C134</f>
        <v>0</v>
      </c>
      <c r="AC122" s="19">
        <f ca="1">SUMPRODUCT(ReactionRateK4!$F144:$V144*OFFSET(ReactionStoich!$E$5:$U$5,AC$2,0))*(TimeStep)*'Composition Moles'!$C134</f>
        <v>0</v>
      </c>
      <c r="AD122" s="19">
        <f ca="1">SUMPRODUCT(ReactionRateK4!$F144:$V144*OFFSET(ReactionStoich!$E$5:$U$5,AD$2,0))*(TimeStep)*'Composition Moles'!$C134</f>
        <v>0</v>
      </c>
      <c r="AE122" s="19">
        <f ca="1">SUMPRODUCT(ReactionRateK4!$F144:$V144*OFFSET(ReactionStoich!$E$5:$U$5,AE$2,0))*(TimeStep)*'Composition Moles'!$C134</f>
        <v>0</v>
      </c>
      <c r="AF122" s="19">
        <f ca="1">SUMPRODUCT(ReactionRateK4!$F144:$V144*OFFSET(ReactionStoich!$E$5:$U$5,AF$2,0))*(TimeStep)*'Composition Moles'!$C134</f>
        <v>0</v>
      </c>
      <c r="AG122" s="19">
        <f ca="1">SUMPRODUCT(ReactionRateK4!$F144:$V144*OFFSET(ReactionStoich!$E$5:$U$5,AG$2,0))*(TimeStep)*'Composition Moles'!$C134</f>
        <v>-5.7765330269305241E-3</v>
      </c>
      <c r="AH122" s="19">
        <f ca="1">SUMPRODUCT(ReactionRateK4!$F144:$V144*OFFSET(ReactionStoich!$E$5:$U$5,AH$2,0))*(TimeStep)*'Composition Moles'!$C134</f>
        <v>-1.4108576004553934</v>
      </c>
      <c r="AI122" s="19">
        <f ca="1">SUMPRODUCT(ReactionRateK4!$F144:$V144*OFFSET(ReactionStoich!$E$5:$U$5,AI$2,0))*(TimeStep)*'Composition Moles'!$C134</f>
        <v>3.5113873604440755</v>
      </c>
      <c r="AJ122" s="19">
        <f ca="1">SUMPRODUCT(ReactionRateK4!$F144:$V144*OFFSET(ReactionStoich!$E$5:$U$5,AJ$2,0))*(TimeStep)*'Composition Moles'!$C134</f>
        <v>0.46089840231734885</v>
      </c>
      <c r="AK122" s="19">
        <f ca="1">SUMPRODUCT(ReactionRateK4!$F144:$V144*OFFSET(ReactionStoich!$E$5:$U$5,AK$2,0))*(TimeStep)*'Composition Moles'!$C134</f>
        <v>0</v>
      </c>
      <c r="AL122" s="19">
        <f ca="1">SUMPRODUCT(ReactionRateK4!$F144:$V144*OFFSET(ReactionStoich!$E$5:$U$5,AL$2,0))*(TimeStep)*'Composition Moles'!$C134</f>
        <v>0</v>
      </c>
      <c r="AM122" s="19">
        <f ca="1">SUMPRODUCT(ReactionRateK4!$F144:$V144*OFFSET(ReactionStoich!$E$5:$U$5,AM$2,0))*(TimeStep)*'Composition Moles'!$C134</f>
        <v>0</v>
      </c>
      <c r="AN122" s="19">
        <f ca="1">SUMPRODUCT(ReactionRateK4!$F144:$V144*OFFSET(ReactionStoich!$E$5:$U$5,AN$2,0))*(TimeStep)*'Composition Moles'!$C134</f>
        <v>0</v>
      </c>
      <c r="AO122" s="19">
        <f ca="1">SUMPRODUCT(ReactionRateK4!$F144:$V144*OFFSET(ReactionStoich!$E$5:$U$5,AO$2,0))*(TimeStep)*'Composition Moles'!$C134</f>
        <v>-1.2768599450138561E-5</v>
      </c>
      <c r="AP122" s="19">
        <f ca="1">SUMPRODUCT(ReactionRateK4!$F144:$V144*OFFSET(ReactionStoich!$E$5:$U$5,AP$2,0))*(TimeStep)*'Composition Moles'!$C134</f>
        <v>-4.9207756583076042E-3</v>
      </c>
      <c r="AQ122" s="19">
        <f ca="1">SUMPRODUCT(ReactionRateK4!$F144:$V144*OFFSET(ReactionStoich!$E$5:$U$5,AQ$2,0))*(TimeStep)*'Composition Moles'!$C134</f>
        <v>0</v>
      </c>
      <c r="AR122" s="19">
        <f ca="1">SUMPRODUCT(ReactionRateK4!$F144:$V144*OFFSET(ReactionStoich!$E$5:$U$5,AR$2,0))*(TimeStep)*'Composition Moles'!$C134</f>
        <v>0</v>
      </c>
      <c r="AS122" s="19">
        <f ca="1">SUMPRODUCT(ReactionRateK4!$F144:$V144*OFFSET(ReactionStoich!$E$5:$U$5,AS$2,0))*(TimeStep)*'Composition Moles'!$C134</f>
        <v>-0.24930059680145819</v>
      </c>
      <c r="AT122" s="19">
        <f ca="1">SUMPRODUCT(ReactionRateK4!$F144:$V144*OFFSET(ReactionStoich!$E$5:$U$5,AT$2,0))*(TimeStep)*'Composition Moles'!$C134</f>
        <v>-0.24930059680145819</v>
      </c>
      <c r="AU122" s="19">
        <f ca="1">SUMPRODUCT(ReactionRateK4!$F144:$V144*OFFSET(ReactionStoich!$E$5:$U$5,AU$2,0))*(TimeStep)*'Composition Moles'!$C134</f>
        <v>-0.24930059680145819</v>
      </c>
      <c r="AV122" s="19">
        <f ca="1">SUMPRODUCT(ReactionRateK4!$F144:$V144*OFFSET(ReactionStoich!$E$5:$U$5,AV$2,0))*(TimeStep)*'Composition Moles'!$C134</f>
        <v>0</v>
      </c>
      <c r="AW122" s="19">
        <f ca="1">SUMPRODUCT(ReactionRateK4!$F144:$V144*OFFSET(ReactionStoich!$E$5:$U$5,AW$2,0))*(TimeStep)*'Composition Moles'!$C134</f>
        <v>0</v>
      </c>
      <c r="AX122" s="19">
        <f ca="1">SUMPRODUCT(ReactionRateK4!$F144:$V144*OFFSET(ReactionStoich!$E$5:$U$5,AX$2,0))*(TimeStep)*'Composition Moles'!$C134</f>
        <v>0</v>
      </c>
      <c r="AY122" s="19">
        <f ca="1">SUMPRODUCT(ReactionRateK4!$F144:$V144*OFFSET(ReactionStoich!$E$5:$U$5,AY$2,0))*(TimeStep)*'Composition Moles'!$C134</f>
        <v>0</v>
      </c>
      <c r="AZ122" s="19">
        <f ca="1">SUMPRODUCT(ReactionRateK4!$F144:$V144*OFFSET(ReactionStoich!$E$5:$U$5,AZ$2,0))*(TimeStep)*'Composition Moles'!$C134</f>
        <v>0</v>
      </c>
      <c r="BA122" s="19">
        <f ca="1">SUMPRODUCT(ReactionRateK4!$F144:$V144*OFFSET(ReactionStoich!$E$5:$U$5,BA$2,0))*(TimeStep)*'Composition Moles'!$C134</f>
        <v>0</v>
      </c>
      <c r="BB122" s="19">
        <f ca="1">SUMPRODUCT(ReactionRateK4!$F144:$V144*OFFSET(ReactionStoich!$E$5:$U$5,BB$2,0))*(TimeStep)*'Composition Moles'!$C134</f>
        <v>0</v>
      </c>
      <c r="BC122" s="19">
        <f ca="1">SUMPRODUCT(ReactionRateK4!$F144:$V144*OFFSET(ReactionStoich!$E$5:$U$5,BC$2,0))*(TimeStep)*'Composition Moles'!$C134</f>
        <v>0</v>
      </c>
      <c r="BD122" s="19">
        <f ca="1">SUMPRODUCT(ReactionRateK4!$F144:$V144*OFFSET(ReactionStoich!$E$5:$U$5,BD$2,0))*(TimeStep)*'Composition Moles'!$C134</f>
        <v>0</v>
      </c>
      <c r="BE122" s="19">
        <f ca="1">SUMPRODUCT(ReactionRateK4!$F144:$V144*OFFSET(ReactionStoich!$E$5:$U$5,BE$2,0))*(TimeStep)*'Composition Moles'!$C134</f>
        <v>0</v>
      </c>
      <c r="BF122" s="19">
        <f ca="1">SUMPRODUCT(ReactionRateK4!$F144:$V144*OFFSET(ReactionStoich!$E$5:$U$5,BF$2,0))*(TimeStep)*'Composition Moles'!$C134</f>
        <v>0</v>
      </c>
      <c r="BG122" s="19">
        <f ca="1">SUMPRODUCT(ReactionRateK4!$F144:$V144*OFFSET(ReactionStoich!$E$5:$U$5,BG$2,0))*(TimeStep)*'Composition Moles'!$C134</f>
        <v>0</v>
      </c>
      <c r="BH122" s="19">
        <f ca="1">SUMPRODUCT(ReactionRateK4!$F144:$V144*OFFSET(ReactionStoich!$E$5:$U$5,BH$2,0))*(TimeStep)*'Composition Moles'!$C134</f>
        <v>0</v>
      </c>
      <c r="BI122" s="19">
        <f ca="1">SUMPRODUCT(ReactionRateK4!$F144:$V144*OFFSET(ReactionStoich!$E$5:$U$5,BI$2,0))*(TimeStep)*'Composition Moles'!$C134</f>
        <v>0</v>
      </c>
      <c r="BJ122" s="19">
        <f ca="1">SUMPRODUCT(ReactionRateK4!$F144:$V144*OFFSET(ReactionStoich!$E$5:$U$5,BJ$2,0))*(TimeStep)*'Composition Moles'!$C134</f>
        <v>0</v>
      </c>
      <c r="BK122" s="19">
        <f ca="1">SUMPRODUCT(ReactionRateK4!$F144:$V144*OFFSET(ReactionStoich!$E$5:$U$5,BK$2,0))*(TimeStep)*'Composition Moles'!$C134</f>
        <v>0</v>
      </c>
      <c r="BL122" s="19">
        <f ca="1">SUMPRODUCT(ReactionRateK4!$F144:$V144*OFFSET(ReactionStoich!$E$5:$U$5,BL$2,0))*(TimeStep)*'Composition Moles'!$C134</f>
        <v>0</v>
      </c>
      <c r="BM122" s="19">
        <f ca="1">SUMPRODUCT(ReactionRateK4!$F144:$V144*OFFSET(ReactionStoich!$E$5:$U$5,BM$2,0))*(TimeStep)*'Composition Moles'!$C134</f>
        <v>0</v>
      </c>
      <c r="BN122" s="19">
        <f ca="1">SUMPRODUCT(ReactionRateK4!$F144:$V144*OFFSET(ReactionStoich!$E$5:$U$5,BN$2,0))*(TimeStep)*'Composition Moles'!$C134</f>
        <v>0</v>
      </c>
      <c r="BO122" s="19">
        <f ca="1">SUMPRODUCT(ReactionRateK4!$F144:$V144*OFFSET(ReactionStoich!$E$5:$U$5,BO$2,0))*(TimeStep)*'Composition Moles'!$C134</f>
        <v>0</v>
      </c>
      <c r="BP122" s="19">
        <f ca="1">SUMPRODUCT(ReactionRateK4!$F144:$V144*OFFSET(ReactionStoich!$E$5:$U$5,BP$2,0))*(TimeStep)*'Composition Moles'!$C134</f>
        <v>0</v>
      </c>
      <c r="BQ122" s="19">
        <f ca="1">SUMPRODUCT(ReactionRateK4!$F144:$V144*OFFSET(ReactionStoich!$E$5:$U$5,BQ$2,0))*(TimeStep)*'Composition Moles'!$C134</f>
        <v>0</v>
      </c>
      <c r="BR122" s="19">
        <f ca="1">SUMPRODUCT(ReactionRateK4!$F144:$V144*OFFSET(ReactionStoich!$E$5:$U$5,BR$2,0))*(TimeStep)*'Composition Moles'!$C134</f>
        <v>0</v>
      </c>
      <c r="BS122" s="19">
        <f ca="1">SUMPRODUCT(ReactionRateK4!$F144:$V144*OFFSET(ReactionStoich!$E$5:$U$5,BS$2,0))*(TimeStep)*'Composition Moles'!$C134</f>
        <v>0</v>
      </c>
      <c r="BT122" s="19">
        <f ca="1">SUMPRODUCT(ReactionRateK4!$F144:$V144*OFFSET(ReactionStoich!$E$5:$U$5,BT$2,0))*(TimeStep)*'Composition Moles'!$C134</f>
        <v>0</v>
      </c>
      <c r="BU122" s="19">
        <f ca="1">SUMPRODUCT(ReactionRateK4!$F144:$V144*OFFSET(ReactionStoich!$E$5:$U$5,BU$2,0))*(TimeStep)*'Composition Moles'!$C134</f>
        <v>0</v>
      </c>
      <c r="BV122" s="19">
        <f ca="1">SUMPRODUCT(ReactionRateK4!$F144:$V144*OFFSET(ReactionStoich!$E$5:$U$5,BV$2,0))*(TimeStep)*'Composition Moles'!$C134</f>
        <v>0</v>
      </c>
      <c r="BW122" s="19">
        <f ca="1">SUMPRODUCT(ReactionRateK4!$F144:$V144*OFFSET(ReactionStoich!$E$5:$U$5,BW$2,0))*(TimeStep)*'Composition Moles'!$C134</f>
        <v>0</v>
      </c>
    </row>
    <row r="123" spans="1:75">
      <c r="A123">
        <f>ReactionRateK1!A145</f>
        <v>5.6499999999999879</v>
      </c>
      <c r="B123" s="20">
        <f t="shared" ca="1" si="7"/>
        <v>-1985.8465362014431</v>
      </c>
      <c r="C123" s="20">
        <f ca="1">'Composition Moles'!BZ135</f>
        <v>144142.19091627406</v>
      </c>
      <c r="D123" s="26">
        <f t="shared" ca="1" si="8"/>
        <v>1.3776997030348561E-2</v>
      </c>
      <c r="F123" s="19">
        <f ca="1">SUMPRODUCT(ReactionRateK4!$F145:$V145*OFFSET(ReactionStoich!$E$5:$U$5,F$2,0))*(TimeStep)*'Composition Moles'!$C135</f>
        <v>-5.1449604285501577E-3</v>
      </c>
      <c r="G123" s="19">
        <f ca="1">SUMPRODUCT(ReactionRateK4!$F145:$V145*OFFSET(ReactionStoich!$E$5:$U$5,G$2,0))*(TimeStep)*'Composition Moles'!$C135</f>
        <v>0</v>
      </c>
      <c r="H123" s="19">
        <f ca="1">SUMPRODUCT(ReactionRateK4!$F145:$V145*OFFSET(ReactionStoich!$E$5:$U$5,H$2,0))*(TimeStep)*'Composition Moles'!$C135</f>
        <v>5.1334966517837003E-3</v>
      </c>
      <c r="I123" s="19">
        <f ca="1">SUMPRODUCT(ReactionRateK4!$F145:$V145*OFFSET(ReactionStoich!$E$5:$U$5,I$2,0))*(TimeStep)*'Composition Moles'!$C135</f>
        <v>1.146377676645785E-5</v>
      </c>
      <c r="J123" s="19">
        <f ca="1">SUMPRODUCT(ReactionRateK4!$F145:$V145*OFFSET(ReactionStoich!$E$5:$U$5,J$2,0))*(TimeStep)*'Composition Moles'!$C135</f>
        <v>0</v>
      </c>
      <c r="K123" s="19">
        <f ca="1">SUMPRODUCT(ReactionRateK4!$F145:$V145*OFFSET(ReactionStoich!$E$5:$U$5,K$2,0))*(TimeStep)*'Composition Moles'!$C135</f>
        <v>0</v>
      </c>
      <c r="L123" s="19">
        <f ca="1">SUMPRODUCT(ReactionRateK4!$F145:$V145*OFFSET(ReactionStoich!$E$5:$U$5,L$2,0))*(TimeStep)*'Composition Moles'!$C135</f>
        <v>0</v>
      </c>
      <c r="M123" s="19">
        <f ca="1">SUMPRODUCT(ReactionRateK4!$F145:$V145*OFFSET(ReactionStoich!$E$5:$U$5,M$2,0))*(TimeStep)*'Composition Moles'!$C135</f>
        <v>0</v>
      </c>
      <c r="N123" s="19">
        <f ca="1">SUMPRODUCT(ReactionRateK4!$F145:$V145*OFFSET(ReactionStoich!$E$5:$U$5,N$2,0))*(TimeStep)*'Composition Moles'!$C135</f>
        <v>0</v>
      </c>
      <c r="O123" s="19">
        <f ca="1">SUMPRODUCT(ReactionRateK4!$F145:$V145*OFFSET(ReactionStoich!$E$5:$U$5,O$2,0))*(TimeStep)*'Composition Moles'!$C135</f>
        <v>0</v>
      </c>
      <c r="P123" s="19">
        <f ca="1">SUMPRODUCT(ReactionRateK4!$F145:$V145*OFFSET(ReactionStoich!$E$5:$U$5,P$2,0))*(TimeStep)*'Composition Moles'!$C135</f>
        <v>0</v>
      </c>
      <c r="Q123" s="19">
        <f ca="1">SUMPRODUCT(ReactionRateK4!$F145:$V145*OFFSET(ReactionStoich!$E$5:$U$5,Q$2,0))*(TimeStep)*'Composition Moles'!$C135</f>
        <v>0</v>
      </c>
      <c r="R123" s="19">
        <f ca="1">SUMPRODUCT(ReactionRateK4!$F145:$V145*OFFSET(ReactionStoich!$E$5:$U$5,R$2,0))*(TimeStep)*'Composition Moles'!$C135</f>
        <v>0</v>
      </c>
      <c r="S123" s="19">
        <f ca="1">SUMPRODUCT(ReactionRateK4!$F145:$V145*OFFSET(ReactionStoich!$E$5:$U$5,S$2,0))*(TimeStep)*'Composition Moles'!$C135</f>
        <v>1.0234228146151814</v>
      </c>
      <c r="T123" s="19">
        <f ca="1">SUMPRODUCT(ReactionRateK4!$F145:$V145*OFFSET(ReactionStoich!$E$5:$U$5,T$2,0))*(TimeStep)*'Composition Moles'!$C135</f>
        <v>0</v>
      </c>
      <c r="U123" s="19">
        <f ca="1">SUMPRODUCT(ReactionRateK4!$F145:$V145*OFFSET(ReactionStoich!$E$5:$U$5,U$2,0))*(TimeStep)*'Composition Moles'!$C135</f>
        <v>0</v>
      </c>
      <c r="V123" s="19">
        <f ca="1">SUMPRODUCT(ReactionRateK4!$F145:$V145*OFFSET(ReactionStoich!$E$5:$U$5,V$2,0))*(TimeStep)*'Composition Moles'!$C135</f>
        <v>0</v>
      </c>
      <c r="W123" s="19">
        <f ca="1">SUMPRODUCT(ReactionRateK4!$F145:$V145*OFFSET(ReactionStoich!$E$5:$U$5,W$2,0))*(TimeStep)*'Composition Moles'!$C135</f>
        <v>0</v>
      </c>
      <c r="X123" s="19">
        <f ca="1">SUMPRODUCT(ReactionRateK4!$F145:$V145*OFFSET(ReactionStoich!$E$5:$U$5,X$2,0))*(TimeStep)*'Composition Moles'!$C135</f>
        <v>0</v>
      </c>
      <c r="Y123" s="19">
        <f ca="1">SUMPRODUCT(ReactionRateK4!$F145:$V145*OFFSET(ReactionStoich!$E$5:$U$5,Y$2,0))*(TimeStep)*'Composition Moles'!$C135</f>
        <v>-2.7794928565556192</v>
      </c>
      <c r="Z123" s="19">
        <f ca="1">SUMPRODUCT(ReactionRateK4!$F145:$V145*OFFSET(ReactionStoich!$E$5:$U$5,Z$2,0))*(TimeStep)*'Composition Moles'!$C135</f>
        <v>0</v>
      </c>
      <c r="AA123" s="19">
        <f ca="1">SUMPRODUCT(ReactionRateK4!$F145:$V145*OFFSET(ReactionStoich!$E$5:$U$5,AA$2,0))*(TimeStep)*'Composition Moles'!$C135</f>
        <v>0</v>
      </c>
      <c r="AB123" s="19">
        <f ca="1">SUMPRODUCT(ReactionRateK4!$F145:$V145*OFFSET(ReactionStoich!$E$5:$U$5,AB$2,0))*(TimeStep)*'Composition Moles'!$C135</f>
        <v>0</v>
      </c>
      <c r="AC123" s="19">
        <f ca="1">SUMPRODUCT(ReactionRateK4!$F145:$V145*OFFSET(ReactionStoich!$E$5:$U$5,AC$2,0))*(TimeStep)*'Composition Moles'!$C135</f>
        <v>0</v>
      </c>
      <c r="AD123" s="19">
        <f ca="1">SUMPRODUCT(ReactionRateK4!$F145:$V145*OFFSET(ReactionStoich!$E$5:$U$5,AD$2,0))*(TimeStep)*'Composition Moles'!$C135</f>
        <v>0</v>
      </c>
      <c r="AE123" s="19">
        <f ca="1">SUMPRODUCT(ReactionRateK4!$F145:$V145*OFFSET(ReactionStoich!$E$5:$U$5,AE$2,0))*(TimeStep)*'Composition Moles'!$C135</f>
        <v>0</v>
      </c>
      <c r="AF123" s="19">
        <f ca="1">SUMPRODUCT(ReactionRateK4!$F145:$V145*OFFSET(ReactionStoich!$E$5:$U$5,AF$2,0))*(TimeStep)*'Composition Moles'!$C135</f>
        <v>0</v>
      </c>
      <c r="AG123" s="19">
        <f ca="1">SUMPRODUCT(ReactionRateK4!$F145:$V145*OFFSET(ReactionStoich!$E$5:$U$5,AG$2,0))*(TimeStep)*'Composition Moles'!$C135</f>
        <v>-5.6184616753379461E-3</v>
      </c>
      <c r="AH123" s="19">
        <f ca="1">SUMPRODUCT(ReactionRateK4!$F145:$V145*OFFSET(ReactionStoich!$E$5:$U$5,AH$2,0))*(TimeStep)*'Composition Moles'!$C135</f>
        <v>-1.4106705883952404</v>
      </c>
      <c r="AI123" s="19">
        <f ca="1">SUMPRODUCT(ReactionRateK4!$F145:$V145*OFFSET(ReactionStoich!$E$5:$U$5,AI$2,0))*(TimeStep)*'Composition Moles'!$C135</f>
        <v>3.4688847959990619</v>
      </c>
      <c r="AJ123" s="19">
        <f ca="1">SUMPRODUCT(ReactionRateK4!$F145:$V145*OFFSET(ReactionStoich!$E$5:$U$5,AJ$2,0))*(TimeStep)*'Composition Moles'!$C135</f>
        <v>0.44642290797107653</v>
      </c>
      <c r="AK123" s="19">
        <f ca="1">SUMPRODUCT(ReactionRateK4!$F145:$V145*OFFSET(ReactionStoich!$E$5:$U$5,AK$2,0))*(TimeStep)*'Composition Moles'!$C135</f>
        <v>0</v>
      </c>
      <c r="AL123" s="19">
        <f ca="1">SUMPRODUCT(ReactionRateK4!$F145:$V145*OFFSET(ReactionStoich!$E$5:$U$5,AL$2,0))*(TimeStep)*'Composition Moles'!$C135</f>
        <v>0</v>
      </c>
      <c r="AM123" s="19">
        <f ca="1">SUMPRODUCT(ReactionRateK4!$F145:$V145*OFFSET(ReactionStoich!$E$5:$U$5,AM$2,0))*(TimeStep)*'Composition Moles'!$C135</f>
        <v>0</v>
      </c>
      <c r="AN123" s="19">
        <f ca="1">SUMPRODUCT(ReactionRateK4!$F145:$V145*OFFSET(ReactionStoich!$E$5:$U$5,AN$2,0))*(TimeStep)*'Composition Moles'!$C135</f>
        <v>0</v>
      </c>
      <c r="AO123" s="19">
        <f ca="1">SUMPRODUCT(ReactionRateK4!$F145:$V145*OFFSET(ReactionStoich!$E$5:$U$5,AO$2,0))*(TimeStep)*'Composition Moles'!$C135</f>
        <v>-1.146377676645785E-5</v>
      </c>
      <c r="AP123" s="19">
        <f ca="1">SUMPRODUCT(ReactionRateK4!$F145:$V145*OFFSET(ReactionStoich!$E$5:$U$5,AP$2,0))*(TimeStep)*'Composition Moles'!$C135</f>
        <v>-4.5819392868601417E-3</v>
      </c>
      <c r="AQ123" s="19">
        <f ca="1">SUMPRODUCT(ReactionRateK4!$F145:$V145*OFFSET(ReactionStoich!$E$5:$U$5,AQ$2,0))*(TimeStep)*'Composition Moles'!$C135</f>
        <v>0</v>
      </c>
      <c r="AR123" s="19">
        <f ca="1">SUMPRODUCT(ReactionRateK4!$F145:$V145*OFFSET(ReactionStoich!$E$5:$U$5,AR$2,0))*(TimeStep)*'Composition Moles'!$C135</f>
        <v>0</v>
      </c>
      <c r="AS123" s="19">
        <f ca="1">SUMPRODUCT(ReactionRateK4!$F145:$V145*OFFSET(ReactionStoich!$E$5:$U$5,AS$2,0))*(TimeStep)*'Composition Moles'!$C135</f>
        <v>-0.24611840296516535</v>
      </c>
      <c r="AT123" s="19">
        <f ca="1">SUMPRODUCT(ReactionRateK4!$F145:$V145*OFFSET(ReactionStoich!$E$5:$U$5,AT$2,0))*(TimeStep)*'Composition Moles'!$C135</f>
        <v>-0.24611840296516535</v>
      </c>
      <c r="AU123" s="19">
        <f ca="1">SUMPRODUCT(ReactionRateK4!$F145:$V145*OFFSET(ReactionStoich!$E$5:$U$5,AU$2,0))*(TimeStep)*'Composition Moles'!$C135</f>
        <v>-0.24611840296516535</v>
      </c>
      <c r="AV123" s="19">
        <f ca="1">SUMPRODUCT(ReactionRateK4!$F145:$V145*OFFSET(ReactionStoich!$E$5:$U$5,AV$2,0))*(TimeStep)*'Composition Moles'!$C135</f>
        <v>0</v>
      </c>
      <c r="AW123" s="19">
        <f ca="1">SUMPRODUCT(ReactionRateK4!$F145:$V145*OFFSET(ReactionStoich!$E$5:$U$5,AW$2,0))*(TimeStep)*'Composition Moles'!$C135</f>
        <v>0</v>
      </c>
      <c r="AX123" s="19">
        <f ca="1">SUMPRODUCT(ReactionRateK4!$F145:$V145*OFFSET(ReactionStoich!$E$5:$U$5,AX$2,0))*(TimeStep)*'Composition Moles'!$C135</f>
        <v>0</v>
      </c>
      <c r="AY123" s="19">
        <f ca="1">SUMPRODUCT(ReactionRateK4!$F145:$V145*OFFSET(ReactionStoich!$E$5:$U$5,AY$2,0))*(TimeStep)*'Composition Moles'!$C135</f>
        <v>0</v>
      </c>
      <c r="AZ123" s="19">
        <f ca="1">SUMPRODUCT(ReactionRateK4!$F145:$V145*OFFSET(ReactionStoich!$E$5:$U$5,AZ$2,0))*(TimeStep)*'Composition Moles'!$C135</f>
        <v>0</v>
      </c>
      <c r="BA123" s="19">
        <f ca="1">SUMPRODUCT(ReactionRateK4!$F145:$V145*OFFSET(ReactionStoich!$E$5:$U$5,BA$2,0))*(TimeStep)*'Composition Moles'!$C135</f>
        <v>0</v>
      </c>
      <c r="BB123" s="19">
        <f ca="1">SUMPRODUCT(ReactionRateK4!$F145:$V145*OFFSET(ReactionStoich!$E$5:$U$5,BB$2,0))*(TimeStep)*'Composition Moles'!$C135</f>
        <v>0</v>
      </c>
      <c r="BC123" s="19">
        <f ca="1">SUMPRODUCT(ReactionRateK4!$F145:$V145*OFFSET(ReactionStoich!$E$5:$U$5,BC$2,0))*(TimeStep)*'Composition Moles'!$C135</f>
        <v>0</v>
      </c>
      <c r="BD123" s="19">
        <f ca="1">SUMPRODUCT(ReactionRateK4!$F145:$V145*OFFSET(ReactionStoich!$E$5:$U$5,BD$2,0))*(TimeStep)*'Composition Moles'!$C135</f>
        <v>0</v>
      </c>
      <c r="BE123" s="19">
        <f ca="1">SUMPRODUCT(ReactionRateK4!$F145:$V145*OFFSET(ReactionStoich!$E$5:$U$5,BE$2,0))*(TimeStep)*'Composition Moles'!$C135</f>
        <v>0</v>
      </c>
      <c r="BF123" s="19">
        <f ca="1">SUMPRODUCT(ReactionRateK4!$F145:$V145*OFFSET(ReactionStoich!$E$5:$U$5,BF$2,0))*(TimeStep)*'Composition Moles'!$C135</f>
        <v>0</v>
      </c>
      <c r="BG123" s="19">
        <f ca="1">SUMPRODUCT(ReactionRateK4!$F145:$V145*OFFSET(ReactionStoich!$E$5:$U$5,BG$2,0))*(TimeStep)*'Composition Moles'!$C135</f>
        <v>0</v>
      </c>
      <c r="BH123" s="19">
        <f ca="1">SUMPRODUCT(ReactionRateK4!$F145:$V145*OFFSET(ReactionStoich!$E$5:$U$5,BH$2,0))*(TimeStep)*'Composition Moles'!$C135</f>
        <v>0</v>
      </c>
      <c r="BI123" s="19">
        <f ca="1">SUMPRODUCT(ReactionRateK4!$F145:$V145*OFFSET(ReactionStoich!$E$5:$U$5,BI$2,0))*(TimeStep)*'Composition Moles'!$C135</f>
        <v>0</v>
      </c>
      <c r="BJ123" s="19">
        <f ca="1">SUMPRODUCT(ReactionRateK4!$F145:$V145*OFFSET(ReactionStoich!$E$5:$U$5,BJ$2,0))*(TimeStep)*'Composition Moles'!$C135</f>
        <v>0</v>
      </c>
      <c r="BK123" s="19">
        <f ca="1">SUMPRODUCT(ReactionRateK4!$F145:$V145*OFFSET(ReactionStoich!$E$5:$U$5,BK$2,0))*(TimeStep)*'Composition Moles'!$C135</f>
        <v>0</v>
      </c>
      <c r="BL123" s="19">
        <f ca="1">SUMPRODUCT(ReactionRateK4!$F145:$V145*OFFSET(ReactionStoich!$E$5:$U$5,BL$2,0))*(TimeStep)*'Composition Moles'!$C135</f>
        <v>0</v>
      </c>
      <c r="BM123" s="19">
        <f ca="1">SUMPRODUCT(ReactionRateK4!$F145:$V145*OFFSET(ReactionStoich!$E$5:$U$5,BM$2,0))*(TimeStep)*'Composition Moles'!$C135</f>
        <v>0</v>
      </c>
      <c r="BN123" s="19">
        <f ca="1">SUMPRODUCT(ReactionRateK4!$F145:$V145*OFFSET(ReactionStoich!$E$5:$U$5,BN$2,0))*(TimeStep)*'Composition Moles'!$C135</f>
        <v>0</v>
      </c>
      <c r="BO123" s="19">
        <f ca="1">SUMPRODUCT(ReactionRateK4!$F145:$V145*OFFSET(ReactionStoich!$E$5:$U$5,BO$2,0))*(TimeStep)*'Composition Moles'!$C135</f>
        <v>0</v>
      </c>
      <c r="BP123" s="19">
        <f ca="1">SUMPRODUCT(ReactionRateK4!$F145:$V145*OFFSET(ReactionStoich!$E$5:$U$5,BP$2,0))*(TimeStep)*'Composition Moles'!$C135</f>
        <v>0</v>
      </c>
      <c r="BQ123" s="19">
        <f ca="1">SUMPRODUCT(ReactionRateK4!$F145:$V145*OFFSET(ReactionStoich!$E$5:$U$5,BQ$2,0))*(TimeStep)*'Composition Moles'!$C135</f>
        <v>0</v>
      </c>
      <c r="BR123" s="19">
        <f ca="1">SUMPRODUCT(ReactionRateK4!$F145:$V145*OFFSET(ReactionStoich!$E$5:$U$5,BR$2,0))*(TimeStep)*'Composition Moles'!$C135</f>
        <v>0</v>
      </c>
      <c r="BS123" s="19">
        <f ca="1">SUMPRODUCT(ReactionRateK4!$F145:$V145*OFFSET(ReactionStoich!$E$5:$U$5,BS$2,0))*(TimeStep)*'Composition Moles'!$C135</f>
        <v>0</v>
      </c>
      <c r="BT123" s="19">
        <f ca="1">SUMPRODUCT(ReactionRateK4!$F145:$V145*OFFSET(ReactionStoich!$E$5:$U$5,BT$2,0))*(TimeStep)*'Composition Moles'!$C135</f>
        <v>0</v>
      </c>
      <c r="BU123" s="19">
        <f ca="1">SUMPRODUCT(ReactionRateK4!$F145:$V145*OFFSET(ReactionStoich!$E$5:$U$5,BU$2,0))*(TimeStep)*'Composition Moles'!$C135</f>
        <v>0</v>
      </c>
      <c r="BV123" s="19">
        <f ca="1">SUMPRODUCT(ReactionRateK4!$F145:$V145*OFFSET(ReactionStoich!$E$5:$U$5,BV$2,0))*(TimeStep)*'Composition Moles'!$C135</f>
        <v>0</v>
      </c>
      <c r="BW123" s="19">
        <f ca="1">SUMPRODUCT(ReactionRateK4!$F145:$V145*OFFSET(ReactionStoich!$E$5:$U$5,BW$2,0))*(TimeStep)*'Composition Moles'!$C135</f>
        <v>0</v>
      </c>
    </row>
    <row r="124" spans="1:75">
      <c r="A124">
        <f>ReactionRateK1!A146</f>
        <v>5.6999999999999877</v>
      </c>
      <c r="B124" s="20">
        <f t="shared" ca="1" si="7"/>
        <v>-1983.9598902735343</v>
      </c>
      <c r="C124" s="20">
        <f ca="1">'Composition Moles'!BZ136</f>
        <v>144135.68051170939</v>
      </c>
      <c r="D124" s="26">
        <f t="shared" ca="1" si="8"/>
        <v>1.3764529943107043E-2</v>
      </c>
      <c r="F124" s="19">
        <f ca="1">SUMPRODUCT(ReactionRateK4!$F146:$V146*OFFSET(ReactionStoich!$E$5:$U$5,F$2,0))*(TimeStep)*'Composition Moles'!$C136</f>
        <v>-4.832907974163499E-3</v>
      </c>
      <c r="G124" s="19">
        <f ca="1">SUMPRODUCT(ReactionRateK4!$F146:$V146*OFFSET(ReactionStoich!$E$5:$U$5,G$2,0))*(TimeStep)*'Composition Moles'!$C136</f>
        <v>0</v>
      </c>
      <c r="H124" s="19">
        <f ca="1">SUMPRODUCT(ReactionRateK4!$F146:$V146*OFFSET(ReactionStoich!$E$5:$U$5,H$2,0))*(TimeStep)*'Composition Moles'!$C136</f>
        <v>4.8226156382787048E-3</v>
      </c>
      <c r="I124" s="19">
        <f ca="1">SUMPRODUCT(ReactionRateK4!$F146:$V146*OFFSET(ReactionStoich!$E$5:$U$5,I$2,0))*(TimeStep)*'Composition Moles'!$C136</f>
        <v>1.0292335884794117E-5</v>
      </c>
      <c r="J124" s="19">
        <f ca="1">SUMPRODUCT(ReactionRateK4!$F146:$V146*OFFSET(ReactionStoich!$E$5:$U$5,J$2,0))*(TimeStep)*'Composition Moles'!$C136</f>
        <v>0</v>
      </c>
      <c r="K124" s="19">
        <f ca="1">SUMPRODUCT(ReactionRateK4!$F146:$V146*OFFSET(ReactionStoich!$E$5:$U$5,K$2,0))*(TimeStep)*'Composition Moles'!$C136</f>
        <v>0</v>
      </c>
      <c r="L124" s="19">
        <f ca="1">SUMPRODUCT(ReactionRateK4!$F146:$V146*OFFSET(ReactionStoich!$E$5:$U$5,L$2,0))*(TimeStep)*'Composition Moles'!$C136</f>
        <v>0</v>
      </c>
      <c r="M124" s="19">
        <f ca="1">SUMPRODUCT(ReactionRateK4!$F146:$V146*OFFSET(ReactionStoich!$E$5:$U$5,M$2,0))*(TimeStep)*'Composition Moles'!$C136</f>
        <v>0</v>
      </c>
      <c r="N124" s="19">
        <f ca="1">SUMPRODUCT(ReactionRateK4!$F146:$V146*OFFSET(ReactionStoich!$E$5:$U$5,N$2,0))*(TimeStep)*'Composition Moles'!$C136</f>
        <v>0</v>
      </c>
      <c r="O124" s="19">
        <f ca="1">SUMPRODUCT(ReactionRateK4!$F146:$V146*OFFSET(ReactionStoich!$E$5:$U$5,O$2,0))*(TimeStep)*'Composition Moles'!$C136</f>
        <v>0</v>
      </c>
      <c r="P124" s="19">
        <f ca="1">SUMPRODUCT(ReactionRateK4!$F146:$V146*OFFSET(ReactionStoich!$E$5:$U$5,P$2,0))*(TimeStep)*'Composition Moles'!$C136</f>
        <v>0</v>
      </c>
      <c r="Q124" s="19">
        <f ca="1">SUMPRODUCT(ReactionRateK4!$F146:$V146*OFFSET(ReactionStoich!$E$5:$U$5,Q$2,0))*(TimeStep)*'Composition Moles'!$C136</f>
        <v>0</v>
      </c>
      <c r="R124" s="19">
        <f ca="1">SUMPRODUCT(ReactionRateK4!$F146:$V146*OFFSET(ReactionStoich!$E$5:$U$5,R$2,0))*(TimeStep)*'Composition Moles'!$C136</f>
        <v>0</v>
      </c>
      <c r="S124" s="19">
        <f ca="1">SUMPRODUCT(ReactionRateK4!$F146:$V146*OFFSET(ReactionStoich!$E$5:$U$5,S$2,0))*(TimeStep)*'Composition Moles'!$C136</f>
        <v>0.9865312389610259</v>
      </c>
      <c r="T124" s="19">
        <f ca="1">SUMPRODUCT(ReactionRateK4!$F146:$V146*OFFSET(ReactionStoich!$E$5:$U$5,T$2,0))*(TimeStep)*'Composition Moles'!$C136</f>
        <v>0</v>
      </c>
      <c r="U124" s="19">
        <f ca="1">SUMPRODUCT(ReactionRateK4!$F146:$V146*OFFSET(ReactionStoich!$E$5:$U$5,U$2,0))*(TimeStep)*'Composition Moles'!$C136</f>
        <v>0</v>
      </c>
      <c r="V124" s="19">
        <f ca="1">SUMPRODUCT(ReactionRateK4!$F146:$V146*OFFSET(ReactionStoich!$E$5:$U$5,V$2,0))*(TimeStep)*'Composition Moles'!$C136</f>
        <v>0</v>
      </c>
      <c r="W124" s="19">
        <f ca="1">SUMPRODUCT(ReactionRateK4!$F146:$V146*OFFSET(ReactionStoich!$E$5:$U$5,W$2,0))*(TimeStep)*'Composition Moles'!$C136</f>
        <v>0</v>
      </c>
      <c r="X124" s="19">
        <f ca="1">SUMPRODUCT(ReactionRateK4!$F146:$V146*OFFSET(ReactionStoich!$E$5:$U$5,X$2,0))*(TimeStep)*'Composition Moles'!$C136</f>
        <v>0</v>
      </c>
      <c r="Y124" s="19">
        <f ca="1">SUMPRODUCT(ReactionRateK4!$F146:$V146*OFFSET(ReactionStoich!$E$5:$U$5,Y$2,0))*(TimeStep)*'Composition Moles'!$C136</f>
        <v>-2.6966445283617579</v>
      </c>
      <c r="Z124" s="19">
        <f ca="1">SUMPRODUCT(ReactionRateK4!$F146:$V146*OFFSET(ReactionStoich!$E$5:$U$5,Z$2,0))*(TimeStep)*'Composition Moles'!$C136</f>
        <v>0</v>
      </c>
      <c r="AA124" s="19">
        <f ca="1">SUMPRODUCT(ReactionRateK4!$F146:$V146*OFFSET(ReactionStoich!$E$5:$U$5,AA$2,0))*(TimeStep)*'Composition Moles'!$C136</f>
        <v>0</v>
      </c>
      <c r="AB124" s="19">
        <f ca="1">SUMPRODUCT(ReactionRateK4!$F146:$V146*OFFSET(ReactionStoich!$E$5:$U$5,AB$2,0))*(TimeStep)*'Composition Moles'!$C136</f>
        <v>0</v>
      </c>
      <c r="AC124" s="19">
        <f ca="1">SUMPRODUCT(ReactionRateK4!$F146:$V146*OFFSET(ReactionStoich!$E$5:$U$5,AC$2,0))*(TimeStep)*'Composition Moles'!$C136</f>
        <v>0</v>
      </c>
      <c r="AD124" s="19">
        <f ca="1">SUMPRODUCT(ReactionRateK4!$F146:$V146*OFFSET(ReactionStoich!$E$5:$U$5,AD$2,0))*(TimeStep)*'Composition Moles'!$C136</f>
        <v>0</v>
      </c>
      <c r="AE124" s="19">
        <f ca="1">SUMPRODUCT(ReactionRateK4!$F146:$V146*OFFSET(ReactionStoich!$E$5:$U$5,AE$2,0))*(TimeStep)*'Composition Moles'!$C136</f>
        <v>0</v>
      </c>
      <c r="AF124" s="19">
        <f ca="1">SUMPRODUCT(ReactionRateK4!$F146:$V146*OFFSET(ReactionStoich!$E$5:$U$5,AF$2,0))*(TimeStep)*'Composition Moles'!$C136</f>
        <v>0</v>
      </c>
      <c r="AG124" s="19">
        <f ca="1">SUMPRODUCT(ReactionRateK4!$F146:$V146*OFFSET(ReactionStoich!$E$5:$U$5,AG$2,0))*(TimeStep)*'Composition Moles'!$C136</f>
        <v>-5.5867431986631614E-3</v>
      </c>
      <c r="AH124" s="19">
        <f ca="1">SUMPRODUCT(ReactionRateK4!$F146:$V146*OFFSET(ReactionStoich!$E$5:$U$5,AH$2,0))*(TimeStep)*'Composition Moles'!$C136</f>
        <v>-1.4100746349560447</v>
      </c>
      <c r="AI124" s="19">
        <f ca="1">SUMPRODUCT(ReactionRateK4!$F146:$V146*OFFSET(ReactionStoich!$E$5:$U$5,AI$2,0))*(TimeStep)*'Composition Moles'!$C136</f>
        <v>3.4267938116477139</v>
      </c>
      <c r="AJ124" s="19">
        <f ca="1">SUMPRODUCT(ReactionRateK4!$F146:$V146*OFFSET(ReactionStoich!$E$5:$U$5,AJ$2,0))*(TimeStep)*'Composition Moles'!$C136</f>
        <v>0.43223901463164477</v>
      </c>
      <c r="AK124" s="19">
        <f ca="1">SUMPRODUCT(ReactionRateK4!$F146:$V146*OFFSET(ReactionStoich!$E$5:$U$5,AK$2,0))*(TimeStep)*'Composition Moles'!$C136</f>
        <v>0</v>
      </c>
      <c r="AL124" s="19">
        <f ca="1">SUMPRODUCT(ReactionRateK4!$F146:$V146*OFFSET(ReactionStoich!$E$5:$U$5,AL$2,0))*(TimeStep)*'Composition Moles'!$C136</f>
        <v>0</v>
      </c>
      <c r="AM124" s="19">
        <f ca="1">SUMPRODUCT(ReactionRateK4!$F146:$V146*OFFSET(ReactionStoich!$E$5:$U$5,AM$2,0))*(TimeStep)*'Composition Moles'!$C136</f>
        <v>0</v>
      </c>
      <c r="AN124" s="19">
        <f ca="1">SUMPRODUCT(ReactionRateK4!$F146:$V146*OFFSET(ReactionStoich!$E$5:$U$5,AN$2,0))*(TimeStep)*'Composition Moles'!$C136</f>
        <v>0</v>
      </c>
      <c r="AO124" s="19">
        <f ca="1">SUMPRODUCT(ReactionRateK4!$F146:$V146*OFFSET(ReactionStoich!$E$5:$U$5,AO$2,0))*(TimeStep)*'Composition Moles'!$C136</f>
        <v>-1.0292335884794117E-5</v>
      </c>
      <c r="AP124" s="19">
        <f ca="1">SUMPRODUCT(ReactionRateK4!$F146:$V146*OFFSET(ReactionStoich!$E$5:$U$5,AP$2,0))*(TimeStep)*'Composition Moles'!$C136</f>
        <v>-4.2669167896485062E-3</v>
      </c>
      <c r="AQ124" s="19">
        <f ca="1">SUMPRODUCT(ReactionRateK4!$F146:$V146*OFFSET(ReactionStoich!$E$5:$U$5,AQ$2,0))*(TimeStep)*'Composition Moles'!$C136</f>
        <v>0</v>
      </c>
      <c r="AR124" s="19">
        <f ca="1">SUMPRODUCT(ReactionRateK4!$F146:$V146*OFFSET(ReactionStoich!$E$5:$U$5,AR$2,0))*(TimeStep)*'Composition Moles'!$C136</f>
        <v>0</v>
      </c>
      <c r="AS124" s="19">
        <f ca="1">SUMPRODUCT(ReactionRateK4!$F146:$V146*OFFSET(ReactionStoich!$E$5:$U$5,AS$2,0))*(TimeStep)*'Composition Moles'!$C136</f>
        <v>-0.24299364986612854</v>
      </c>
      <c r="AT124" s="19">
        <f ca="1">SUMPRODUCT(ReactionRateK4!$F146:$V146*OFFSET(ReactionStoich!$E$5:$U$5,AT$2,0))*(TimeStep)*'Composition Moles'!$C136</f>
        <v>-0.24299364986612854</v>
      </c>
      <c r="AU124" s="19">
        <f ca="1">SUMPRODUCT(ReactionRateK4!$F146:$V146*OFFSET(ReactionStoich!$E$5:$U$5,AU$2,0))*(TimeStep)*'Composition Moles'!$C136</f>
        <v>-0.24299364986612854</v>
      </c>
      <c r="AV124" s="19">
        <f ca="1">SUMPRODUCT(ReactionRateK4!$F146:$V146*OFFSET(ReactionStoich!$E$5:$U$5,AV$2,0))*(TimeStep)*'Composition Moles'!$C136</f>
        <v>0</v>
      </c>
      <c r="AW124" s="19">
        <f ca="1">SUMPRODUCT(ReactionRateK4!$F146:$V146*OFFSET(ReactionStoich!$E$5:$U$5,AW$2,0))*(TimeStep)*'Composition Moles'!$C136</f>
        <v>0</v>
      </c>
      <c r="AX124" s="19">
        <f ca="1">SUMPRODUCT(ReactionRateK4!$F146:$V146*OFFSET(ReactionStoich!$E$5:$U$5,AX$2,0))*(TimeStep)*'Composition Moles'!$C136</f>
        <v>0</v>
      </c>
      <c r="AY124" s="19">
        <f ca="1">SUMPRODUCT(ReactionRateK4!$F146:$V146*OFFSET(ReactionStoich!$E$5:$U$5,AY$2,0))*(TimeStep)*'Composition Moles'!$C136</f>
        <v>0</v>
      </c>
      <c r="AZ124" s="19">
        <f ca="1">SUMPRODUCT(ReactionRateK4!$F146:$V146*OFFSET(ReactionStoich!$E$5:$U$5,AZ$2,0))*(TimeStep)*'Composition Moles'!$C136</f>
        <v>0</v>
      </c>
      <c r="BA124" s="19">
        <f ca="1">SUMPRODUCT(ReactionRateK4!$F146:$V146*OFFSET(ReactionStoich!$E$5:$U$5,BA$2,0))*(TimeStep)*'Composition Moles'!$C136</f>
        <v>0</v>
      </c>
      <c r="BB124" s="19">
        <f ca="1">SUMPRODUCT(ReactionRateK4!$F146:$V146*OFFSET(ReactionStoich!$E$5:$U$5,BB$2,0))*(TimeStep)*'Composition Moles'!$C136</f>
        <v>0</v>
      </c>
      <c r="BC124" s="19">
        <f ca="1">SUMPRODUCT(ReactionRateK4!$F146:$V146*OFFSET(ReactionStoich!$E$5:$U$5,BC$2,0))*(TimeStep)*'Composition Moles'!$C136</f>
        <v>0</v>
      </c>
      <c r="BD124" s="19">
        <f ca="1">SUMPRODUCT(ReactionRateK4!$F146:$V146*OFFSET(ReactionStoich!$E$5:$U$5,BD$2,0))*(TimeStep)*'Composition Moles'!$C136</f>
        <v>0</v>
      </c>
      <c r="BE124" s="19">
        <f ca="1">SUMPRODUCT(ReactionRateK4!$F146:$V146*OFFSET(ReactionStoich!$E$5:$U$5,BE$2,0))*(TimeStep)*'Composition Moles'!$C136</f>
        <v>0</v>
      </c>
      <c r="BF124" s="19">
        <f ca="1">SUMPRODUCT(ReactionRateK4!$F146:$V146*OFFSET(ReactionStoich!$E$5:$U$5,BF$2,0))*(TimeStep)*'Composition Moles'!$C136</f>
        <v>0</v>
      </c>
      <c r="BG124" s="19">
        <f ca="1">SUMPRODUCT(ReactionRateK4!$F146:$V146*OFFSET(ReactionStoich!$E$5:$U$5,BG$2,0))*(TimeStep)*'Composition Moles'!$C136</f>
        <v>0</v>
      </c>
      <c r="BH124" s="19">
        <f ca="1">SUMPRODUCT(ReactionRateK4!$F146:$V146*OFFSET(ReactionStoich!$E$5:$U$5,BH$2,0))*(TimeStep)*'Composition Moles'!$C136</f>
        <v>0</v>
      </c>
      <c r="BI124" s="19">
        <f ca="1">SUMPRODUCT(ReactionRateK4!$F146:$V146*OFFSET(ReactionStoich!$E$5:$U$5,BI$2,0))*(TimeStep)*'Composition Moles'!$C136</f>
        <v>0</v>
      </c>
      <c r="BJ124" s="19">
        <f ca="1">SUMPRODUCT(ReactionRateK4!$F146:$V146*OFFSET(ReactionStoich!$E$5:$U$5,BJ$2,0))*(TimeStep)*'Composition Moles'!$C136</f>
        <v>0</v>
      </c>
      <c r="BK124" s="19">
        <f ca="1">SUMPRODUCT(ReactionRateK4!$F146:$V146*OFFSET(ReactionStoich!$E$5:$U$5,BK$2,0))*(TimeStep)*'Composition Moles'!$C136</f>
        <v>0</v>
      </c>
      <c r="BL124" s="19">
        <f ca="1">SUMPRODUCT(ReactionRateK4!$F146:$V146*OFFSET(ReactionStoich!$E$5:$U$5,BL$2,0))*(TimeStep)*'Composition Moles'!$C136</f>
        <v>0</v>
      </c>
      <c r="BM124" s="19">
        <f ca="1">SUMPRODUCT(ReactionRateK4!$F146:$V146*OFFSET(ReactionStoich!$E$5:$U$5,BM$2,0))*(TimeStep)*'Composition Moles'!$C136</f>
        <v>0</v>
      </c>
      <c r="BN124" s="19">
        <f ca="1">SUMPRODUCT(ReactionRateK4!$F146:$V146*OFFSET(ReactionStoich!$E$5:$U$5,BN$2,0))*(TimeStep)*'Composition Moles'!$C136</f>
        <v>0</v>
      </c>
      <c r="BO124" s="19">
        <f ca="1">SUMPRODUCT(ReactionRateK4!$F146:$V146*OFFSET(ReactionStoich!$E$5:$U$5,BO$2,0))*(TimeStep)*'Composition Moles'!$C136</f>
        <v>0</v>
      </c>
      <c r="BP124" s="19">
        <f ca="1">SUMPRODUCT(ReactionRateK4!$F146:$V146*OFFSET(ReactionStoich!$E$5:$U$5,BP$2,0))*(TimeStep)*'Composition Moles'!$C136</f>
        <v>0</v>
      </c>
      <c r="BQ124" s="19">
        <f ca="1">SUMPRODUCT(ReactionRateK4!$F146:$V146*OFFSET(ReactionStoich!$E$5:$U$5,BQ$2,0))*(TimeStep)*'Composition Moles'!$C136</f>
        <v>0</v>
      </c>
      <c r="BR124" s="19">
        <f ca="1">SUMPRODUCT(ReactionRateK4!$F146:$V146*OFFSET(ReactionStoich!$E$5:$U$5,BR$2,0))*(TimeStep)*'Composition Moles'!$C136</f>
        <v>0</v>
      </c>
      <c r="BS124" s="19">
        <f ca="1">SUMPRODUCT(ReactionRateK4!$F146:$V146*OFFSET(ReactionStoich!$E$5:$U$5,BS$2,0))*(TimeStep)*'Composition Moles'!$C136</f>
        <v>0</v>
      </c>
      <c r="BT124" s="19">
        <f ca="1">SUMPRODUCT(ReactionRateK4!$F146:$V146*OFFSET(ReactionStoich!$E$5:$U$5,BT$2,0))*(TimeStep)*'Composition Moles'!$C136</f>
        <v>0</v>
      </c>
      <c r="BU124" s="19">
        <f ca="1">SUMPRODUCT(ReactionRateK4!$F146:$V146*OFFSET(ReactionStoich!$E$5:$U$5,BU$2,0))*(TimeStep)*'Composition Moles'!$C136</f>
        <v>0</v>
      </c>
      <c r="BV124" s="19">
        <f ca="1">SUMPRODUCT(ReactionRateK4!$F146:$V146*OFFSET(ReactionStoich!$E$5:$U$5,BV$2,0))*(TimeStep)*'Composition Moles'!$C136</f>
        <v>0</v>
      </c>
      <c r="BW124" s="19">
        <f ca="1">SUMPRODUCT(ReactionRateK4!$F146:$V146*OFFSET(ReactionStoich!$E$5:$U$5,BW$2,0))*(TimeStep)*'Composition Moles'!$C136</f>
        <v>0</v>
      </c>
    </row>
    <row r="125" spans="1:75">
      <c r="A125">
        <f>ReactionRateK1!A147</f>
        <v>5.7499999999999876</v>
      </c>
      <c r="B125" s="20">
        <f t="shared" ca="1" si="7"/>
        <v>-1982.6265120047196</v>
      </c>
      <c r="C125" s="20">
        <f ca="1">'Composition Moles'!BZ137</f>
        <v>144129.04799028501</v>
      </c>
      <c r="D125" s="26">
        <f t="shared" ca="1" si="8"/>
        <v>1.3755912077753807E-2</v>
      </c>
      <c r="F125" s="19">
        <f ca="1">SUMPRODUCT(ReactionRateK4!$F147:$V147*OFFSET(ReactionStoich!$E$5:$U$5,F$2,0))*(TimeStep)*'Composition Moles'!$C137</f>
        <v>-4.5423920533477205E-3</v>
      </c>
      <c r="G125" s="19">
        <f ca="1">SUMPRODUCT(ReactionRateK4!$F147:$V147*OFFSET(ReactionStoich!$E$5:$U$5,G$2,0))*(TimeStep)*'Composition Moles'!$C137</f>
        <v>0</v>
      </c>
      <c r="H125" s="19">
        <f ca="1">SUMPRODUCT(ReactionRateK4!$F147:$V147*OFFSET(ReactionStoich!$E$5:$U$5,H$2,0))*(TimeStep)*'Composition Moles'!$C137</f>
        <v>4.5331514178373698E-3</v>
      </c>
      <c r="I125" s="19">
        <f ca="1">SUMPRODUCT(ReactionRateK4!$F147:$V147*OFFSET(ReactionStoich!$E$5:$U$5,I$2,0))*(TimeStep)*'Composition Moles'!$C137</f>
        <v>9.2406355103506491E-6</v>
      </c>
      <c r="J125" s="19">
        <f ca="1">SUMPRODUCT(ReactionRateK4!$F147:$V147*OFFSET(ReactionStoich!$E$5:$U$5,J$2,0))*(TimeStep)*'Composition Moles'!$C137</f>
        <v>0</v>
      </c>
      <c r="K125" s="19">
        <f ca="1">SUMPRODUCT(ReactionRateK4!$F147:$V147*OFFSET(ReactionStoich!$E$5:$U$5,K$2,0))*(TimeStep)*'Composition Moles'!$C137</f>
        <v>0</v>
      </c>
      <c r="L125" s="19">
        <f ca="1">SUMPRODUCT(ReactionRateK4!$F147:$V147*OFFSET(ReactionStoich!$E$5:$U$5,L$2,0))*(TimeStep)*'Composition Moles'!$C137</f>
        <v>0</v>
      </c>
      <c r="M125" s="19">
        <f ca="1">SUMPRODUCT(ReactionRateK4!$F147:$V147*OFFSET(ReactionStoich!$E$5:$U$5,M$2,0))*(TimeStep)*'Composition Moles'!$C137</f>
        <v>0</v>
      </c>
      <c r="N125" s="19">
        <f ca="1">SUMPRODUCT(ReactionRateK4!$F147:$V147*OFFSET(ReactionStoich!$E$5:$U$5,N$2,0))*(TimeStep)*'Composition Moles'!$C137</f>
        <v>0</v>
      </c>
      <c r="O125" s="19">
        <f ca="1">SUMPRODUCT(ReactionRateK4!$F147:$V147*OFFSET(ReactionStoich!$E$5:$U$5,O$2,0))*(TimeStep)*'Composition Moles'!$C137</f>
        <v>0</v>
      </c>
      <c r="P125" s="19">
        <f ca="1">SUMPRODUCT(ReactionRateK4!$F147:$V147*OFFSET(ReactionStoich!$E$5:$U$5,P$2,0))*(TimeStep)*'Composition Moles'!$C137</f>
        <v>0</v>
      </c>
      <c r="Q125" s="19">
        <f ca="1">SUMPRODUCT(ReactionRateK4!$F147:$V147*OFFSET(ReactionStoich!$E$5:$U$5,Q$2,0))*(TimeStep)*'Composition Moles'!$C137</f>
        <v>0</v>
      </c>
      <c r="R125" s="19">
        <f ca="1">SUMPRODUCT(ReactionRateK4!$F147:$V147*OFFSET(ReactionStoich!$E$5:$U$5,R$2,0))*(TimeStep)*'Composition Moles'!$C137</f>
        <v>0</v>
      </c>
      <c r="S125" s="19">
        <f ca="1">SUMPRODUCT(ReactionRateK4!$F147:$V147*OFFSET(ReactionStoich!$E$5:$U$5,S$2,0))*(TimeStep)*'Composition Moles'!$C137</f>
        <v>0.9503696011891416</v>
      </c>
      <c r="T125" s="19">
        <f ca="1">SUMPRODUCT(ReactionRateK4!$F147:$V147*OFFSET(ReactionStoich!$E$5:$U$5,T$2,0))*(TimeStep)*'Composition Moles'!$C137</f>
        <v>0</v>
      </c>
      <c r="U125" s="19">
        <f ca="1">SUMPRODUCT(ReactionRateK4!$F147:$V147*OFFSET(ReactionStoich!$E$5:$U$5,U$2,0))*(TimeStep)*'Composition Moles'!$C137</f>
        <v>0</v>
      </c>
      <c r="V125" s="19">
        <f ca="1">SUMPRODUCT(ReactionRateK4!$F147:$V147*OFFSET(ReactionStoich!$E$5:$U$5,V$2,0))*(TimeStep)*'Composition Moles'!$C137</f>
        <v>0</v>
      </c>
      <c r="W125" s="19">
        <f ca="1">SUMPRODUCT(ReactionRateK4!$F147:$V147*OFFSET(ReactionStoich!$E$5:$U$5,W$2,0))*(TimeStep)*'Composition Moles'!$C137</f>
        <v>0</v>
      </c>
      <c r="X125" s="19">
        <f ca="1">SUMPRODUCT(ReactionRateK4!$F147:$V147*OFFSET(ReactionStoich!$E$5:$U$5,X$2,0))*(TimeStep)*'Composition Moles'!$C137</f>
        <v>0</v>
      </c>
      <c r="Y125" s="19">
        <f ca="1">SUMPRODUCT(ReactionRateK4!$F147:$V147*OFFSET(ReactionStoich!$E$5:$U$5,Y$2,0))*(TimeStep)*'Composition Moles'!$C137</f>
        <v>-2.6154029728064323</v>
      </c>
      <c r="Z125" s="19">
        <f ca="1">SUMPRODUCT(ReactionRateK4!$F147:$V147*OFFSET(ReactionStoich!$E$5:$U$5,Z$2,0))*(TimeStep)*'Composition Moles'!$C137</f>
        <v>0</v>
      </c>
      <c r="AA125" s="19">
        <f ca="1">SUMPRODUCT(ReactionRateK4!$F147:$V147*OFFSET(ReactionStoich!$E$5:$U$5,AA$2,0))*(TimeStep)*'Composition Moles'!$C137</f>
        <v>0</v>
      </c>
      <c r="AB125" s="19">
        <f ca="1">SUMPRODUCT(ReactionRateK4!$F147:$V147*OFFSET(ReactionStoich!$E$5:$U$5,AB$2,0))*(TimeStep)*'Composition Moles'!$C137</f>
        <v>0</v>
      </c>
      <c r="AC125" s="19">
        <f ca="1">SUMPRODUCT(ReactionRateK4!$F147:$V147*OFFSET(ReactionStoich!$E$5:$U$5,AC$2,0))*(TimeStep)*'Composition Moles'!$C137</f>
        <v>0</v>
      </c>
      <c r="AD125" s="19">
        <f ca="1">SUMPRODUCT(ReactionRateK4!$F147:$V147*OFFSET(ReactionStoich!$E$5:$U$5,AD$2,0))*(TimeStep)*'Composition Moles'!$C137</f>
        <v>0</v>
      </c>
      <c r="AE125" s="19">
        <f ca="1">SUMPRODUCT(ReactionRateK4!$F147:$V147*OFFSET(ReactionStoich!$E$5:$U$5,AE$2,0))*(TimeStep)*'Composition Moles'!$C137</f>
        <v>0</v>
      </c>
      <c r="AF125" s="19">
        <f ca="1">SUMPRODUCT(ReactionRateK4!$F147:$V147*OFFSET(ReactionStoich!$E$5:$U$5,AF$2,0))*(TimeStep)*'Composition Moles'!$C137</f>
        <v>0</v>
      </c>
      <c r="AG125" s="19">
        <f ca="1">SUMPRODUCT(ReactionRateK4!$F147:$V147*OFFSET(ReactionStoich!$E$5:$U$5,AG$2,0))*(TimeStep)*'Composition Moles'!$C137</f>
        <v>-5.5826884321663614E-3</v>
      </c>
      <c r="AH125" s="19">
        <f ca="1">SUMPRODUCT(ReactionRateK4!$F147:$V147*OFFSET(ReactionStoich!$E$5:$U$5,AH$2,0))*(TimeStep)*'Composition Moles'!$C137</f>
        <v>-1.4090885942490583</v>
      </c>
      <c r="AI125" s="19">
        <f ca="1">SUMPRODUCT(ReactionRateK4!$F147:$V147*OFFSET(ReactionStoich!$E$5:$U$5,AI$2,0))*(TimeStep)*'Composition Moles'!$C137</f>
        <v>3.3851194269148417</v>
      </c>
      <c r="AJ125" s="19">
        <f ca="1">SUMPRODUCT(ReactionRateK4!$F147:$V147*OFFSET(ReactionStoich!$E$5:$U$5,AJ$2,0))*(TimeStep)*'Composition Moles'!$C137</f>
        <v>0.41834302255402733</v>
      </c>
      <c r="AK125" s="19">
        <f ca="1">SUMPRODUCT(ReactionRateK4!$F147:$V147*OFFSET(ReactionStoich!$E$5:$U$5,AK$2,0))*(TimeStep)*'Composition Moles'!$C137</f>
        <v>0</v>
      </c>
      <c r="AL125" s="19">
        <f ca="1">SUMPRODUCT(ReactionRateK4!$F147:$V147*OFFSET(ReactionStoich!$E$5:$U$5,AL$2,0))*(TimeStep)*'Composition Moles'!$C137</f>
        <v>0</v>
      </c>
      <c r="AM125" s="19">
        <f ca="1">SUMPRODUCT(ReactionRateK4!$F147:$V147*OFFSET(ReactionStoich!$E$5:$U$5,AM$2,0))*(TimeStep)*'Composition Moles'!$C137</f>
        <v>0</v>
      </c>
      <c r="AN125" s="19">
        <f ca="1">SUMPRODUCT(ReactionRateK4!$F147:$V147*OFFSET(ReactionStoich!$E$5:$U$5,AN$2,0))*(TimeStep)*'Composition Moles'!$C137</f>
        <v>0</v>
      </c>
      <c r="AO125" s="19">
        <f ca="1">SUMPRODUCT(ReactionRateK4!$F147:$V147*OFFSET(ReactionStoich!$E$5:$U$5,AO$2,0))*(TimeStep)*'Composition Moles'!$C137</f>
        <v>-9.2406355103506491E-6</v>
      </c>
      <c r="AP125" s="19">
        <f ca="1">SUMPRODUCT(ReactionRateK4!$F147:$V147*OFFSET(ReactionStoich!$E$5:$U$5,AP$2,0))*(TimeStep)*'Composition Moles'!$C137</f>
        <v>-3.9740312111314164E-3</v>
      </c>
      <c r="AQ125" s="19">
        <f ca="1">SUMPRODUCT(ReactionRateK4!$F147:$V147*OFFSET(ReactionStoich!$E$5:$U$5,AQ$2,0))*(TimeStep)*'Composition Moles'!$C137</f>
        <v>0</v>
      </c>
      <c r="AR125" s="19">
        <f ca="1">SUMPRODUCT(ReactionRateK4!$F147:$V147*OFFSET(ReactionStoich!$E$5:$U$5,AR$2,0))*(TimeStep)*'Composition Moles'!$C137</f>
        <v>0</v>
      </c>
      <c r="AS125" s="19">
        <f ca="1">SUMPRODUCT(ReactionRateK4!$F147:$V147*OFFSET(ReactionStoich!$E$5:$U$5,AS$2,0))*(TimeStep)*'Composition Moles'!$C137</f>
        <v>-0.23992484110790421</v>
      </c>
      <c r="AT125" s="19">
        <f ca="1">SUMPRODUCT(ReactionRateK4!$F147:$V147*OFFSET(ReactionStoich!$E$5:$U$5,AT$2,0))*(TimeStep)*'Composition Moles'!$C137</f>
        <v>-0.23992484110790421</v>
      </c>
      <c r="AU125" s="19">
        <f ca="1">SUMPRODUCT(ReactionRateK4!$F147:$V147*OFFSET(ReactionStoich!$E$5:$U$5,AU$2,0))*(TimeStep)*'Composition Moles'!$C137</f>
        <v>-0.23992484110790421</v>
      </c>
      <c r="AV125" s="19">
        <f ca="1">SUMPRODUCT(ReactionRateK4!$F147:$V147*OFFSET(ReactionStoich!$E$5:$U$5,AV$2,0))*(TimeStep)*'Composition Moles'!$C137</f>
        <v>0</v>
      </c>
      <c r="AW125" s="19">
        <f ca="1">SUMPRODUCT(ReactionRateK4!$F147:$V147*OFFSET(ReactionStoich!$E$5:$U$5,AW$2,0))*(TimeStep)*'Composition Moles'!$C137</f>
        <v>0</v>
      </c>
      <c r="AX125" s="19">
        <f ca="1">SUMPRODUCT(ReactionRateK4!$F147:$V147*OFFSET(ReactionStoich!$E$5:$U$5,AX$2,0))*(TimeStep)*'Composition Moles'!$C137</f>
        <v>0</v>
      </c>
      <c r="AY125" s="19">
        <f ca="1">SUMPRODUCT(ReactionRateK4!$F147:$V147*OFFSET(ReactionStoich!$E$5:$U$5,AY$2,0))*(TimeStep)*'Composition Moles'!$C137</f>
        <v>0</v>
      </c>
      <c r="AZ125" s="19">
        <f ca="1">SUMPRODUCT(ReactionRateK4!$F147:$V147*OFFSET(ReactionStoich!$E$5:$U$5,AZ$2,0))*(TimeStep)*'Composition Moles'!$C137</f>
        <v>0</v>
      </c>
      <c r="BA125" s="19">
        <f ca="1">SUMPRODUCT(ReactionRateK4!$F147:$V147*OFFSET(ReactionStoich!$E$5:$U$5,BA$2,0))*(TimeStep)*'Composition Moles'!$C137</f>
        <v>0</v>
      </c>
      <c r="BB125" s="19">
        <f ca="1">SUMPRODUCT(ReactionRateK4!$F147:$V147*OFFSET(ReactionStoich!$E$5:$U$5,BB$2,0))*(TimeStep)*'Composition Moles'!$C137</f>
        <v>0</v>
      </c>
      <c r="BC125" s="19">
        <f ca="1">SUMPRODUCT(ReactionRateK4!$F147:$V147*OFFSET(ReactionStoich!$E$5:$U$5,BC$2,0))*(TimeStep)*'Composition Moles'!$C137</f>
        <v>0</v>
      </c>
      <c r="BD125" s="19">
        <f ca="1">SUMPRODUCT(ReactionRateK4!$F147:$V147*OFFSET(ReactionStoich!$E$5:$U$5,BD$2,0))*(TimeStep)*'Composition Moles'!$C137</f>
        <v>0</v>
      </c>
      <c r="BE125" s="19">
        <f ca="1">SUMPRODUCT(ReactionRateK4!$F147:$V147*OFFSET(ReactionStoich!$E$5:$U$5,BE$2,0))*(TimeStep)*'Composition Moles'!$C137</f>
        <v>0</v>
      </c>
      <c r="BF125" s="19">
        <f ca="1">SUMPRODUCT(ReactionRateK4!$F147:$V147*OFFSET(ReactionStoich!$E$5:$U$5,BF$2,0))*(TimeStep)*'Composition Moles'!$C137</f>
        <v>0</v>
      </c>
      <c r="BG125" s="19">
        <f ca="1">SUMPRODUCT(ReactionRateK4!$F147:$V147*OFFSET(ReactionStoich!$E$5:$U$5,BG$2,0))*(TimeStep)*'Composition Moles'!$C137</f>
        <v>0</v>
      </c>
      <c r="BH125" s="19">
        <f ca="1">SUMPRODUCT(ReactionRateK4!$F147:$V147*OFFSET(ReactionStoich!$E$5:$U$5,BH$2,0))*(TimeStep)*'Composition Moles'!$C137</f>
        <v>0</v>
      </c>
      <c r="BI125" s="19">
        <f ca="1">SUMPRODUCT(ReactionRateK4!$F147:$V147*OFFSET(ReactionStoich!$E$5:$U$5,BI$2,0))*(TimeStep)*'Composition Moles'!$C137</f>
        <v>0</v>
      </c>
      <c r="BJ125" s="19">
        <f ca="1">SUMPRODUCT(ReactionRateK4!$F147:$V147*OFFSET(ReactionStoich!$E$5:$U$5,BJ$2,0))*(TimeStep)*'Composition Moles'!$C137</f>
        <v>0</v>
      </c>
      <c r="BK125" s="19">
        <f ca="1">SUMPRODUCT(ReactionRateK4!$F147:$V147*OFFSET(ReactionStoich!$E$5:$U$5,BK$2,0))*(TimeStep)*'Composition Moles'!$C137</f>
        <v>0</v>
      </c>
      <c r="BL125" s="19">
        <f ca="1">SUMPRODUCT(ReactionRateK4!$F147:$V147*OFFSET(ReactionStoich!$E$5:$U$5,BL$2,0))*(TimeStep)*'Composition Moles'!$C137</f>
        <v>0</v>
      </c>
      <c r="BM125" s="19">
        <f ca="1">SUMPRODUCT(ReactionRateK4!$F147:$V147*OFFSET(ReactionStoich!$E$5:$U$5,BM$2,0))*(TimeStep)*'Composition Moles'!$C137</f>
        <v>0</v>
      </c>
      <c r="BN125" s="19">
        <f ca="1">SUMPRODUCT(ReactionRateK4!$F147:$V147*OFFSET(ReactionStoich!$E$5:$U$5,BN$2,0))*(TimeStep)*'Composition Moles'!$C137</f>
        <v>0</v>
      </c>
      <c r="BO125" s="19">
        <f ca="1">SUMPRODUCT(ReactionRateK4!$F147:$V147*OFFSET(ReactionStoich!$E$5:$U$5,BO$2,0))*(TimeStep)*'Composition Moles'!$C137</f>
        <v>0</v>
      </c>
      <c r="BP125" s="19">
        <f ca="1">SUMPRODUCT(ReactionRateK4!$F147:$V147*OFFSET(ReactionStoich!$E$5:$U$5,BP$2,0))*(TimeStep)*'Composition Moles'!$C137</f>
        <v>0</v>
      </c>
      <c r="BQ125" s="19">
        <f ca="1">SUMPRODUCT(ReactionRateK4!$F147:$V147*OFFSET(ReactionStoich!$E$5:$U$5,BQ$2,0))*(TimeStep)*'Composition Moles'!$C137</f>
        <v>0</v>
      </c>
      <c r="BR125" s="19">
        <f ca="1">SUMPRODUCT(ReactionRateK4!$F147:$V147*OFFSET(ReactionStoich!$E$5:$U$5,BR$2,0))*(TimeStep)*'Composition Moles'!$C137</f>
        <v>0</v>
      </c>
      <c r="BS125" s="19">
        <f ca="1">SUMPRODUCT(ReactionRateK4!$F147:$V147*OFFSET(ReactionStoich!$E$5:$U$5,BS$2,0))*(TimeStep)*'Composition Moles'!$C137</f>
        <v>0</v>
      </c>
      <c r="BT125" s="19">
        <f ca="1">SUMPRODUCT(ReactionRateK4!$F147:$V147*OFFSET(ReactionStoich!$E$5:$U$5,BT$2,0))*(TimeStep)*'Composition Moles'!$C137</f>
        <v>0</v>
      </c>
      <c r="BU125" s="19">
        <f ca="1">SUMPRODUCT(ReactionRateK4!$F147:$V147*OFFSET(ReactionStoich!$E$5:$U$5,BU$2,0))*(TimeStep)*'Composition Moles'!$C137</f>
        <v>0</v>
      </c>
      <c r="BV125" s="19">
        <f ca="1">SUMPRODUCT(ReactionRateK4!$F147:$V147*OFFSET(ReactionStoich!$E$5:$U$5,BV$2,0))*(TimeStep)*'Composition Moles'!$C137</f>
        <v>0</v>
      </c>
      <c r="BW125" s="19">
        <f ca="1">SUMPRODUCT(ReactionRateK4!$F147:$V147*OFFSET(ReactionStoich!$E$5:$U$5,BW$2,0))*(TimeStep)*'Composition Moles'!$C137</f>
        <v>0</v>
      </c>
    </row>
    <row r="126" spans="1:75">
      <c r="A126">
        <f>ReactionRateK1!A148</f>
        <v>5.7999999999999874</v>
      </c>
      <c r="B126" s="20">
        <f t="shared" ca="1" si="7"/>
        <v>-1980.2335166231178</v>
      </c>
      <c r="C126" s="20">
        <f ca="1">'Composition Moles'!BZ138</f>
        <v>144122.29740268562</v>
      </c>
      <c r="D126" s="26">
        <f t="shared" ca="1" si="8"/>
        <v>1.3739952473073868E-2</v>
      </c>
      <c r="F126" s="19">
        <f ca="1">SUMPRODUCT(ReactionRateK4!$F148:$V148*OFFSET(ReactionStoich!$E$5:$U$5,F$2,0))*(TimeStep)*'Composition Moles'!$C138</f>
        <v>-4.2718939358552489E-3</v>
      </c>
      <c r="G126" s="19">
        <f ca="1">SUMPRODUCT(ReactionRateK4!$F148:$V148*OFFSET(ReactionStoich!$E$5:$U$5,G$2,0))*(TimeStep)*'Composition Moles'!$C138</f>
        <v>0</v>
      </c>
      <c r="H126" s="19">
        <f ca="1">SUMPRODUCT(ReactionRateK4!$F148:$V148*OFFSET(ReactionStoich!$E$5:$U$5,H$2,0))*(TimeStep)*'Composition Moles'!$C138</f>
        <v>4.2635975052911961E-3</v>
      </c>
      <c r="I126" s="19">
        <f ca="1">SUMPRODUCT(ReactionRateK4!$F148:$V148*OFFSET(ReactionStoich!$E$5:$U$5,I$2,0))*(TimeStep)*'Composition Moles'!$C138</f>
        <v>8.2964305640526171E-6</v>
      </c>
      <c r="J126" s="19">
        <f ca="1">SUMPRODUCT(ReactionRateK4!$F148:$V148*OFFSET(ReactionStoich!$E$5:$U$5,J$2,0))*(TimeStep)*'Composition Moles'!$C138</f>
        <v>0</v>
      </c>
      <c r="K126" s="19">
        <f ca="1">SUMPRODUCT(ReactionRateK4!$F148:$V148*OFFSET(ReactionStoich!$E$5:$U$5,K$2,0))*(TimeStep)*'Composition Moles'!$C138</f>
        <v>0</v>
      </c>
      <c r="L126" s="19">
        <f ca="1">SUMPRODUCT(ReactionRateK4!$F148:$V148*OFFSET(ReactionStoich!$E$5:$U$5,L$2,0))*(TimeStep)*'Composition Moles'!$C138</f>
        <v>0</v>
      </c>
      <c r="M126" s="19">
        <f ca="1">SUMPRODUCT(ReactionRateK4!$F148:$V148*OFFSET(ReactionStoich!$E$5:$U$5,M$2,0))*(TimeStep)*'Composition Moles'!$C138</f>
        <v>0</v>
      </c>
      <c r="N126" s="19">
        <f ca="1">SUMPRODUCT(ReactionRateK4!$F148:$V148*OFFSET(ReactionStoich!$E$5:$U$5,N$2,0))*(TimeStep)*'Composition Moles'!$C138</f>
        <v>0</v>
      </c>
      <c r="O126" s="19">
        <f ca="1">SUMPRODUCT(ReactionRateK4!$F148:$V148*OFFSET(ReactionStoich!$E$5:$U$5,O$2,0))*(TimeStep)*'Composition Moles'!$C138</f>
        <v>0</v>
      </c>
      <c r="P126" s="19">
        <f ca="1">SUMPRODUCT(ReactionRateK4!$F148:$V148*OFFSET(ReactionStoich!$E$5:$U$5,P$2,0))*(TimeStep)*'Composition Moles'!$C138</f>
        <v>0</v>
      </c>
      <c r="Q126" s="19">
        <f ca="1">SUMPRODUCT(ReactionRateK4!$F148:$V148*OFFSET(ReactionStoich!$E$5:$U$5,Q$2,0))*(TimeStep)*'Composition Moles'!$C138</f>
        <v>0</v>
      </c>
      <c r="R126" s="19">
        <f ca="1">SUMPRODUCT(ReactionRateK4!$F148:$V148*OFFSET(ReactionStoich!$E$5:$U$5,R$2,0))*(TimeStep)*'Composition Moles'!$C138</f>
        <v>0</v>
      </c>
      <c r="S126" s="19">
        <f ca="1">SUMPRODUCT(ReactionRateK4!$F148:$V148*OFFSET(ReactionStoich!$E$5:$U$5,S$2,0))*(TimeStep)*'Composition Moles'!$C138</f>
        <v>0.9150533312683401</v>
      </c>
      <c r="T126" s="19">
        <f ca="1">SUMPRODUCT(ReactionRateK4!$F148:$V148*OFFSET(ReactionStoich!$E$5:$U$5,T$2,0))*(TimeStep)*'Composition Moles'!$C138</f>
        <v>0</v>
      </c>
      <c r="U126" s="19">
        <f ca="1">SUMPRODUCT(ReactionRateK4!$F148:$V148*OFFSET(ReactionStoich!$E$5:$U$5,U$2,0))*(TimeStep)*'Composition Moles'!$C138</f>
        <v>0</v>
      </c>
      <c r="V126" s="19">
        <f ca="1">SUMPRODUCT(ReactionRateK4!$F148:$V148*OFFSET(ReactionStoich!$E$5:$U$5,V$2,0))*(TimeStep)*'Composition Moles'!$C138</f>
        <v>0</v>
      </c>
      <c r="W126" s="19">
        <f ca="1">SUMPRODUCT(ReactionRateK4!$F148:$V148*OFFSET(ReactionStoich!$E$5:$U$5,W$2,0))*(TimeStep)*'Composition Moles'!$C138</f>
        <v>0</v>
      </c>
      <c r="X126" s="19">
        <f ca="1">SUMPRODUCT(ReactionRateK4!$F148:$V148*OFFSET(ReactionStoich!$E$5:$U$5,X$2,0))*(TimeStep)*'Composition Moles'!$C138</f>
        <v>0</v>
      </c>
      <c r="Y126" s="19">
        <f ca="1">SUMPRODUCT(ReactionRateK4!$F148:$V148*OFFSET(ReactionStoich!$E$5:$U$5,Y$2,0))*(TimeStep)*'Composition Moles'!$C138</f>
        <v>-2.5359962011735133</v>
      </c>
      <c r="Z126" s="19">
        <f ca="1">SUMPRODUCT(ReactionRateK4!$F148:$V148*OFFSET(ReactionStoich!$E$5:$U$5,Z$2,0))*(TimeStep)*'Composition Moles'!$C138</f>
        <v>0</v>
      </c>
      <c r="AA126" s="19">
        <f ca="1">SUMPRODUCT(ReactionRateK4!$F148:$V148*OFFSET(ReactionStoich!$E$5:$U$5,AA$2,0))*(TimeStep)*'Composition Moles'!$C138</f>
        <v>0</v>
      </c>
      <c r="AB126" s="19">
        <f ca="1">SUMPRODUCT(ReactionRateK4!$F148:$V148*OFFSET(ReactionStoich!$E$5:$U$5,AB$2,0))*(TimeStep)*'Composition Moles'!$C138</f>
        <v>0</v>
      </c>
      <c r="AC126" s="19">
        <f ca="1">SUMPRODUCT(ReactionRateK4!$F148:$V148*OFFSET(ReactionStoich!$E$5:$U$5,AC$2,0))*(TimeStep)*'Composition Moles'!$C138</f>
        <v>0</v>
      </c>
      <c r="AD126" s="19">
        <f ca="1">SUMPRODUCT(ReactionRateK4!$F148:$V148*OFFSET(ReactionStoich!$E$5:$U$5,AD$2,0))*(TimeStep)*'Composition Moles'!$C138</f>
        <v>0</v>
      </c>
      <c r="AE126" s="19">
        <f ca="1">SUMPRODUCT(ReactionRateK4!$F148:$V148*OFFSET(ReactionStoich!$E$5:$U$5,AE$2,0))*(TimeStep)*'Composition Moles'!$C138</f>
        <v>0</v>
      </c>
      <c r="AF126" s="19">
        <f ca="1">SUMPRODUCT(ReactionRateK4!$F148:$V148*OFFSET(ReactionStoich!$E$5:$U$5,AF$2,0))*(TimeStep)*'Composition Moles'!$C138</f>
        <v>0</v>
      </c>
      <c r="AG126" s="19">
        <f ca="1">SUMPRODUCT(ReactionRateK4!$F148:$V148*OFFSET(ReactionStoich!$E$5:$U$5,AG$2,0))*(TimeStep)*'Composition Moles'!$C138</f>
        <v>-5.4827508977201966E-3</v>
      </c>
      <c r="AH126" s="19">
        <f ca="1">SUMPRODUCT(ReactionRateK4!$F148:$V148*OFFSET(ReactionStoich!$E$5:$U$5,AH$2,0))*(TimeStep)*'Composition Moles'!$C138</f>
        <v>-1.4077303681195252</v>
      </c>
      <c r="AI126" s="19">
        <f ca="1">SUMPRODUCT(ReactionRateK4!$F148:$V148*OFFSET(ReactionStoich!$E$5:$U$5,AI$2,0))*(TimeStep)*'Composition Moles'!$C138</f>
        <v>3.3438662376138528</v>
      </c>
      <c r="AJ126" s="19">
        <f ca="1">SUMPRODUCT(ReactionRateK4!$F148:$V148*OFFSET(ReactionStoich!$E$5:$U$5,AJ$2,0))*(TimeStep)*'Composition Moles'!$C138</f>
        <v>0.40473137424767264</v>
      </c>
      <c r="AK126" s="19">
        <f ca="1">SUMPRODUCT(ReactionRateK4!$F148:$V148*OFFSET(ReactionStoich!$E$5:$U$5,AK$2,0))*(TimeStep)*'Composition Moles'!$C138</f>
        <v>0</v>
      </c>
      <c r="AL126" s="19">
        <f ca="1">SUMPRODUCT(ReactionRateK4!$F148:$V148*OFFSET(ReactionStoich!$E$5:$U$5,AL$2,0))*(TimeStep)*'Composition Moles'!$C138</f>
        <v>0</v>
      </c>
      <c r="AM126" s="19">
        <f ca="1">SUMPRODUCT(ReactionRateK4!$F148:$V148*OFFSET(ReactionStoich!$E$5:$U$5,AM$2,0))*(TimeStep)*'Composition Moles'!$C138</f>
        <v>0</v>
      </c>
      <c r="AN126" s="19">
        <f ca="1">SUMPRODUCT(ReactionRateK4!$F148:$V148*OFFSET(ReactionStoich!$E$5:$U$5,AN$2,0))*(TimeStep)*'Composition Moles'!$C138</f>
        <v>0</v>
      </c>
      <c r="AO126" s="19">
        <f ca="1">SUMPRODUCT(ReactionRateK4!$F148:$V148*OFFSET(ReactionStoich!$E$5:$U$5,AO$2,0))*(TimeStep)*'Composition Moles'!$C138</f>
        <v>-8.2964305640526171E-6</v>
      </c>
      <c r="AP126" s="19">
        <f ca="1">SUMPRODUCT(ReactionRateK4!$F148:$V148*OFFSET(ReactionStoich!$E$5:$U$5,AP$2,0))*(TimeStep)*'Composition Moles'!$C138</f>
        <v>-3.7017233940879416E-3</v>
      </c>
      <c r="AQ126" s="19">
        <f ca="1">SUMPRODUCT(ReactionRateK4!$F148:$V148*OFFSET(ReactionStoich!$E$5:$U$5,AQ$2,0))*(TimeStep)*'Composition Moles'!$C138</f>
        <v>0</v>
      </c>
      <c r="AR126" s="19">
        <f ca="1">SUMPRODUCT(ReactionRateK4!$F148:$V148*OFFSET(ReactionStoich!$E$5:$U$5,AR$2,0))*(TimeStep)*'Composition Moles'!$C138</f>
        <v>0</v>
      </c>
      <c r="AS126" s="19">
        <f ca="1">SUMPRODUCT(ReactionRateK4!$F148:$V148*OFFSET(ReactionStoich!$E$5:$U$5,AS$2,0))*(TimeStep)*'Composition Moles'!$C138</f>
        <v>-0.23691053437148513</v>
      </c>
      <c r="AT126" s="19">
        <f ca="1">SUMPRODUCT(ReactionRateK4!$F148:$V148*OFFSET(ReactionStoich!$E$5:$U$5,AT$2,0))*(TimeStep)*'Composition Moles'!$C138</f>
        <v>-0.23691053437148513</v>
      </c>
      <c r="AU126" s="19">
        <f ca="1">SUMPRODUCT(ReactionRateK4!$F148:$V148*OFFSET(ReactionStoich!$E$5:$U$5,AU$2,0))*(TimeStep)*'Composition Moles'!$C138</f>
        <v>-0.23691053437148513</v>
      </c>
      <c r="AV126" s="19">
        <f ca="1">SUMPRODUCT(ReactionRateK4!$F148:$V148*OFFSET(ReactionStoich!$E$5:$U$5,AV$2,0))*(TimeStep)*'Composition Moles'!$C138</f>
        <v>0</v>
      </c>
      <c r="AW126" s="19">
        <f ca="1">SUMPRODUCT(ReactionRateK4!$F148:$V148*OFFSET(ReactionStoich!$E$5:$U$5,AW$2,0))*(TimeStep)*'Composition Moles'!$C138</f>
        <v>0</v>
      </c>
      <c r="AX126" s="19">
        <f ca="1">SUMPRODUCT(ReactionRateK4!$F148:$V148*OFFSET(ReactionStoich!$E$5:$U$5,AX$2,0))*(TimeStep)*'Composition Moles'!$C138</f>
        <v>0</v>
      </c>
      <c r="AY126" s="19">
        <f ca="1">SUMPRODUCT(ReactionRateK4!$F148:$V148*OFFSET(ReactionStoich!$E$5:$U$5,AY$2,0))*(TimeStep)*'Composition Moles'!$C138</f>
        <v>0</v>
      </c>
      <c r="AZ126" s="19">
        <f ca="1">SUMPRODUCT(ReactionRateK4!$F148:$V148*OFFSET(ReactionStoich!$E$5:$U$5,AZ$2,0))*(TimeStep)*'Composition Moles'!$C138</f>
        <v>0</v>
      </c>
      <c r="BA126" s="19">
        <f ca="1">SUMPRODUCT(ReactionRateK4!$F148:$V148*OFFSET(ReactionStoich!$E$5:$U$5,BA$2,0))*(TimeStep)*'Composition Moles'!$C138</f>
        <v>0</v>
      </c>
      <c r="BB126" s="19">
        <f ca="1">SUMPRODUCT(ReactionRateK4!$F148:$V148*OFFSET(ReactionStoich!$E$5:$U$5,BB$2,0))*(TimeStep)*'Composition Moles'!$C138</f>
        <v>0</v>
      </c>
      <c r="BC126" s="19">
        <f ca="1">SUMPRODUCT(ReactionRateK4!$F148:$V148*OFFSET(ReactionStoich!$E$5:$U$5,BC$2,0))*(TimeStep)*'Composition Moles'!$C138</f>
        <v>0</v>
      </c>
      <c r="BD126" s="19">
        <f ca="1">SUMPRODUCT(ReactionRateK4!$F148:$V148*OFFSET(ReactionStoich!$E$5:$U$5,BD$2,0))*(TimeStep)*'Composition Moles'!$C138</f>
        <v>0</v>
      </c>
      <c r="BE126" s="19">
        <f ca="1">SUMPRODUCT(ReactionRateK4!$F148:$V148*OFFSET(ReactionStoich!$E$5:$U$5,BE$2,0))*(TimeStep)*'Composition Moles'!$C138</f>
        <v>0</v>
      </c>
      <c r="BF126" s="19">
        <f ca="1">SUMPRODUCT(ReactionRateK4!$F148:$V148*OFFSET(ReactionStoich!$E$5:$U$5,BF$2,0))*(TimeStep)*'Composition Moles'!$C138</f>
        <v>0</v>
      </c>
      <c r="BG126" s="19">
        <f ca="1">SUMPRODUCT(ReactionRateK4!$F148:$V148*OFFSET(ReactionStoich!$E$5:$U$5,BG$2,0))*(TimeStep)*'Composition Moles'!$C138</f>
        <v>0</v>
      </c>
      <c r="BH126" s="19">
        <f ca="1">SUMPRODUCT(ReactionRateK4!$F148:$V148*OFFSET(ReactionStoich!$E$5:$U$5,BH$2,0))*(TimeStep)*'Composition Moles'!$C138</f>
        <v>0</v>
      </c>
      <c r="BI126" s="19">
        <f ca="1">SUMPRODUCT(ReactionRateK4!$F148:$V148*OFFSET(ReactionStoich!$E$5:$U$5,BI$2,0))*(TimeStep)*'Composition Moles'!$C138</f>
        <v>0</v>
      </c>
      <c r="BJ126" s="19">
        <f ca="1">SUMPRODUCT(ReactionRateK4!$F148:$V148*OFFSET(ReactionStoich!$E$5:$U$5,BJ$2,0))*(TimeStep)*'Composition Moles'!$C138</f>
        <v>0</v>
      </c>
      <c r="BK126" s="19">
        <f ca="1">SUMPRODUCT(ReactionRateK4!$F148:$V148*OFFSET(ReactionStoich!$E$5:$U$5,BK$2,0))*(TimeStep)*'Composition Moles'!$C138</f>
        <v>0</v>
      </c>
      <c r="BL126" s="19">
        <f ca="1">SUMPRODUCT(ReactionRateK4!$F148:$V148*OFFSET(ReactionStoich!$E$5:$U$5,BL$2,0))*(TimeStep)*'Composition Moles'!$C138</f>
        <v>0</v>
      </c>
      <c r="BM126" s="19">
        <f ca="1">SUMPRODUCT(ReactionRateK4!$F148:$V148*OFFSET(ReactionStoich!$E$5:$U$5,BM$2,0))*(TimeStep)*'Composition Moles'!$C138</f>
        <v>0</v>
      </c>
      <c r="BN126" s="19">
        <f ca="1">SUMPRODUCT(ReactionRateK4!$F148:$V148*OFFSET(ReactionStoich!$E$5:$U$5,BN$2,0))*(TimeStep)*'Composition Moles'!$C138</f>
        <v>0</v>
      </c>
      <c r="BO126" s="19">
        <f ca="1">SUMPRODUCT(ReactionRateK4!$F148:$V148*OFFSET(ReactionStoich!$E$5:$U$5,BO$2,0))*(TimeStep)*'Composition Moles'!$C138</f>
        <v>0</v>
      </c>
      <c r="BP126" s="19">
        <f ca="1">SUMPRODUCT(ReactionRateK4!$F148:$V148*OFFSET(ReactionStoich!$E$5:$U$5,BP$2,0))*(TimeStep)*'Composition Moles'!$C138</f>
        <v>0</v>
      </c>
      <c r="BQ126" s="19">
        <f ca="1">SUMPRODUCT(ReactionRateK4!$F148:$V148*OFFSET(ReactionStoich!$E$5:$U$5,BQ$2,0))*(TimeStep)*'Composition Moles'!$C138</f>
        <v>0</v>
      </c>
      <c r="BR126" s="19">
        <f ca="1">SUMPRODUCT(ReactionRateK4!$F148:$V148*OFFSET(ReactionStoich!$E$5:$U$5,BR$2,0))*(TimeStep)*'Composition Moles'!$C138</f>
        <v>0</v>
      </c>
      <c r="BS126" s="19">
        <f ca="1">SUMPRODUCT(ReactionRateK4!$F148:$V148*OFFSET(ReactionStoich!$E$5:$U$5,BS$2,0))*(TimeStep)*'Composition Moles'!$C138</f>
        <v>0</v>
      </c>
      <c r="BT126" s="19">
        <f ca="1">SUMPRODUCT(ReactionRateK4!$F148:$V148*OFFSET(ReactionStoich!$E$5:$U$5,BT$2,0))*(TimeStep)*'Composition Moles'!$C138</f>
        <v>0</v>
      </c>
      <c r="BU126" s="19">
        <f ca="1">SUMPRODUCT(ReactionRateK4!$F148:$V148*OFFSET(ReactionStoich!$E$5:$U$5,BU$2,0))*(TimeStep)*'Composition Moles'!$C138</f>
        <v>0</v>
      </c>
      <c r="BV126" s="19">
        <f ca="1">SUMPRODUCT(ReactionRateK4!$F148:$V148*OFFSET(ReactionStoich!$E$5:$U$5,BV$2,0))*(TimeStep)*'Composition Moles'!$C138</f>
        <v>0</v>
      </c>
      <c r="BW126" s="19">
        <f ca="1">SUMPRODUCT(ReactionRateK4!$F148:$V148*OFFSET(ReactionStoich!$E$5:$U$5,BW$2,0))*(TimeStep)*'Composition Moles'!$C138</f>
        <v>0</v>
      </c>
    </row>
    <row r="127" spans="1:75">
      <c r="A127">
        <f>ReactionRateK1!A149</f>
        <v>5.8499999999999872</v>
      </c>
      <c r="B127" s="20">
        <f t="shared" ca="1" si="7"/>
        <v>-1976.4363486285674</v>
      </c>
      <c r="C127" s="20">
        <f ca="1">'Composition Moles'!BZ139</f>
        <v>144115.43275230125</v>
      </c>
      <c r="D127" s="26">
        <f t="shared" ca="1" si="8"/>
        <v>1.3714258847111622E-2</v>
      </c>
      <c r="F127" s="19">
        <f ca="1">SUMPRODUCT(ReactionRateK4!$F149:$V149*OFFSET(ReactionStoich!$E$5:$U$5,F$2,0))*(TimeStep)*'Composition Moles'!$C139</f>
        <v>-4.0200024002177955E-3</v>
      </c>
      <c r="G127" s="19">
        <f ca="1">SUMPRODUCT(ReactionRateK4!$F149:$V149*OFFSET(ReactionStoich!$E$5:$U$5,G$2,0))*(TimeStep)*'Composition Moles'!$C139</f>
        <v>0</v>
      </c>
      <c r="H127" s="19">
        <f ca="1">SUMPRODUCT(ReactionRateK4!$F149:$V149*OFFSET(ReactionStoich!$E$5:$U$5,H$2,0))*(TimeStep)*'Composition Moles'!$C139</f>
        <v>4.0125536711177207E-3</v>
      </c>
      <c r="I127" s="19">
        <f ca="1">SUMPRODUCT(ReactionRateK4!$F149:$V149*OFFSET(ReactionStoich!$E$5:$U$5,I$2,0))*(TimeStep)*'Composition Moles'!$C139</f>
        <v>7.4487291000741472E-6</v>
      </c>
      <c r="J127" s="19">
        <f ca="1">SUMPRODUCT(ReactionRateK4!$F149:$V149*OFFSET(ReactionStoich!$E$5:$U$5,J$2,0))*(TimeStep)*'Composition Moles'!$C139</f>
        <v>0</v>
      </c>
      <c r="K127" s="19">
        <f ca="1">SUMPRODUCT(ReactionRateK4!$F149:$V149*OFFSET(ReactionStoich!$E$5:$U$5,K$2,0))*(TimeStep)*'Composition Moles'!$C139</f>
        <v>0</v>
      </c>
      <c r="L127" s="19">
        <f ca="1">SUMPRODUCT(ReactionRateK4!$F149:$V149*OFFSET(ReactionStoich!$E$5:$U$5,L$2,0))*(TimeStep)*'Composition Moles'!$C139</f>
        <v>0</v>
      </c>
      <c r="M127" s="19">
        <f ca="1">SUMPRODUCT(ReactionRateK4!$F149:$V149*OFFSET(ReactionStoich!$E$5:$U$5,M$2,0))*(TimeStep)*'Composition Moles'!$C139</f>
        <v>0</v>
      </c>
      <c r="N127" s="19">
        <f ca="1">SUMPRODUCT(ReactionRateK4!$F149:$V149*OFFSET(ReactionStoich!$E$5:$U$5,N$2,0))*(TimeStep)*'Composition Moles'!$C139</f>
        <v>0</v>
      </c>
      <c r="O127" s="19">
        <f ca="1">SUMPRODUCT(ReactionRateK4!$F149:$V149*OFFSET(ReactionStoich!$E$5:$U$5,O$2,0))*(TimeStep)*'Composition Moles'!$C139</f>
        <v>0</v>
      </c>
      <c r="P127" s="19">
        <f ca="1">SUMPRODUCT(ReactionRateK4!$F149:$V149*OFFSET(ReactionStoich!$E$5:$U$5,P$2,0))*(TimeStep)*'Composition Moles'!$C139</f>
        <v>0</v>
      </c>
      <c r="Q127" s="19">
        <f ca="1">SUMPRODUCT(ReactionRateK4!$F149:$V149*OFFSET(ReactionStoich!$E$5:$U$5,Q$2,0))*(TimeStep)*'Composition Moles'!$C139</f>
        <v>0</v>
      </c>
      <c r="R127" s="19">
        <f ca="1">SUMPRODUCT(ReactionRateK4!$F149:$V149*OFFSET(ReactionStoich!$E$5:$U$5,R$2,0))*(TimeStep)*'Composition Moles'!$C139</f>
        <v>0</v>
      </c>
      <c r="S127" s="19">
        <f ca="1">SUMPRODUCT(ReactionRateK4!$F149:$V149*OFFSET(ReactionStoich!$E$5:$U$5,S$2,0))*(TimeStep)*'Composition Moles'!$C139</f>
        <v>0.88059705095702101</v>
      </c>
      <c r="T127" s="19">
        <f ca="1">SUMPRODUCT(ReactionRateK4!$F149:$V149*OFFSET(ReactionStoich!$E$5:$U$5,T$2,0))*(TimeStep)*'Composition Moles'!$C139</f>
        <v>0</v>
      </c>
      <c r="U127" s="19">
        <f ca="1">SUMPRODUCT(ReactionRateK4!$F149:$V149*OFFSET(ReactionStoich!$E$5:$U$5,U$2,0))*(TimeStep)*'Composition Moles'!$C139</f>
        <v>0</v>
      </c>
      <c r="V127" s="19">
        <f ca="1">SUMPRODUCT(ReactionRateK4!$F149:$V149*OFFSET(ReactionStoich!$E$5:$U$5,V$2,0))*(TimeStep)*'Composition Moles'!$C139</f>
        <v>0</v>
      </c>
      <c r="W127" s="19">
        <f ca="1">SUMPRODUCT(ReactionRateK4!$F149:$V149*OFFSET(ReactionStoich!$E$5:$U$5,W$2,0))*(TimeStep)*'Composition Moles'!$C139</f>
        <v>0</v>
      </c>
      <c r="X127" s="19">
        <f ca="1">SUMPRODUCT(ReactionRateK4!$F149:$V149*OFFSET(ReactionStoich!$E$5:$U$5,X$2,0))*(TimeStep)*'Composition Moles'!$C139</f>
        <v>0</v>
      </c>
      <c r="Y127" s="19">
        <f ca="1">SUMPRODUCT(ReactionRateK4!$F149:$V149*OFFSET(ReactionStoich!$E$5:$U$5,Y$2,0))*(TimeStep)*'Composition Moles'!$C139</f>
        <v>-2.4584505628489715</v>
      </c>
      <c r="Z127" s="19">
        <f ca="1">SUMPRODUCT(ReactionRateK4!$F149:$V149*OFFSET(ReactionStoich!$E$5:$U$5,Z$2,0))*(TimeStep)*'Composition Moles'!$C139</f>
        <v>0</v>
      </c>
      <c r="AA127" s="19">
        <f ca="1">SUMPRODUCT(ReactionRateK4!$F149:$V149*OFFSET(ReactionStoich!$E$5:$U$5,AA$2,0))*(TimeStep)*'Composition Moles'!$C139</f>
        <v>0</v>
      </c>
      <c r="AB127" s="19">
        <f ca="1">SUMPRODUCT(ReactionRateK4!$F149:$V149*OFFSET(ReactionStoich!$E$5:$U$5,AB$2,0))*(TimeStep)*'Composition Moles'!$C139</f>
        <v>0</v>
      </c>
      <c r="AC127" s="19">
        <f ca="1">SUMPRODUCT(ReactionRateK4!$F149:$V149*OFFSET(ReactionStoich!$E$5:$U$5,AC$2,0))*(TimeStep)*'Composition Moles'!$C139</f>
        <v>0</v>
      </c>
      <c r="AD127" s="19">
        <f ca="1">SUMPRODUCT(ReactionRateK4!$F149:$V149*OFFSET(ReactionStoich!$E$5:$U$5,AD$2,0))*(TimeStep)*'Composition Moles'!$C139</f>
        <v>0</v>
      </c>
      <c r="AE127" s="19">
        <f ca="1">SUMPRODUCT(ReactionRateK4!$F149:$V149*OFFSET(ReactionStoich!$E$5:$U$5,AE$2,0))*(TimeStep)*'Composition Moles'!$C139</f>
        <v>0</v>
      </c>
      <c r="AF127" s="19">
        <f ca="1">SUMPRODUCT(ReactionRateK4!$F149:$V149*OFFSET(ReactionStoich!$E$5:$U$5,AF$2,0))*(TimeStep)*'Composition Moles'!$C139</f>
        <v>0</v>
      </c>
      <c r="AG127" s="19">
        <f ca="1">SUMPRODUCT(ReactionRateK4!$F149:$V149*OFFSET(ReactionStoich!$E$5:$U$5,AG$2,0))*(TimeStep)*'Composition Moles'!$C139</f>
        <v>-5.2626591235806217E-3</v>
      </c>
      <c r="AH127" s="19">
        <f ca="1">SUMPRODUCT(ReactionRateK4!$F149:$V149*OFFSET(ReactionStoich!$E$5:$U$5,AH$2,0))*(TimeStep)*'Composition Moles'!$C139</f>
        <v>-1.4060177410841419</v>
      </c>
      <c r="AI127" s="19">
        <f ca="1">SUMPRODUCT(ReactionRateK4!$F149:$V149*OFFSET(ReactionStoich!$E$5:$U$5,AI$2,0))*(TimeStep)*'Composition Moles'!$C139</f>
        <v>3.3030378149483193</v>
      </c>
      <c r="AJ127" s="19">
        <f ca="1">SUMPRODUCT(ReactionRateK4!$F149:$V149*OFFSET(ReactionStoich!$E$5:$U$5,AJ$2,0))*(TimeStep)*'Composition Moles'!$C139</f>
        <v>0.39140001161581717</v>
      </c>
      <c r="AK127" s="19">
        <f ca="1">SUMPRODUCT(ReactionRateK4!$F149:$V149*OFFSET(ReactionStoich!$E$5:$U$5,AK$2,0))*(TimeStep)*'Composition Moles'!$C139</f>
        <v>0</v>
      </c>
      <c r="AL127" s="19">
        <f ca="1">SUMPRODUCT(ReactionRateK4!$F149:$V149*OFFSET(ReactionStoich!$E$5:$U$5,AL$2,0))*(TimeStep)*'Composition Moles'!$C139</f>
        <v>0</v>
      </c>
      <c r="AM127" s="19">
        <f ca="1">SUMPRODUCT(ReactionRateK4!$F149:$V149*OFFSET(ReactionStoich!$E$5:$U$5,AM$2,0))*(TimeStep)*'Composition Moles'!$C139</f>
        <v>0</v>
      </c>
      <c r="AN127" s="19">
        <f ca="1">SUMPRODUCT(ReactionRateK4!$F149:$V149*OFFSET(ReactionStoich!$E$5:$U$5,AN$2,0))*(TimeStep)*'Composition Moles'!$C139</f>
        <v>0</v>
      </c>
      <c r="AO127" s="19">
        <f ca="1">SUMPRODUCT(ReactionRateK4!$F149:$V149*OFFSET(ReactionStoich!$E$5:$U$5,AO$2,0))*(TimeStep)*'Composition Moles'!$C139</f>
        <v>-7.4487291000741472E-6</v>
      </c>
      <c r="AP127" s="19">
        <f ca="1">SUMPRODUCT(ReactionRateK4!$F149:$V149*OFFSET(ReactionStoich!$E$5:$U$5,AP$2,0))*(TimeStep)*'Composition Moles'!$C139</f>
        <v>-3.4485437323983569E-3</v>
      </c>
      <c r="AQ127" s="19">
        <f ca="1">SUMPRODUCT(ReactionRateK4!$F149:$V149*OFFSET(ReactionStoich!$E$5:$U$5,AQ$2,0))*(TimeStep)*'Composition Moles'!$C139</f>
        <v>0</v>
      </c>
      <c r="AR127" s="19">
        <f ca="1">SUMPRODUCT(ReactionRateK4!$F149:$V149*OFFSET(ReactionStoich!$E$5:$U$5,AR$2,0))*(TimeStep)*'Composition Moles'!$C139</f>
        <v>0</v>
      </c>
      <c r="AS127" s="19">
        <f ca="1">SUMPRODUCT(ReactionRateK4!$F149:$V149*OFFSET(ReactionStoich!$E$5:$U$5,AS$2,0))*(TimeStep)*'Composition Moles'!$C139</f>
        <v>-0.23394930733432201</v>
      </c>
      <c r="AT127" s="19">
        <f ca="1">SUMPRODUCT(ReactionRateK4!$F149:$V149*OFFSET(ReactionStoich!$E$5:$U$5,AT$2,0))*(TimeStep)*'Composition Moles'!$C139</f>
        <v>-0.23394930733432201</v>
      </c>
      <c r="AU127" s="19">
        <f ca="1">SUMPRODUCT(ReactionRateK4!$F149:$V149*OFFSET(ReactionStoich!$E$5:$U$5,AU$2,0))*(TimeStep)*'Composition Moles'!$C139</f>
        <v>-0.23394930733432201</v>
      </c>
      <c r="AV127" s="19">
        <f ca="1">SUMPRODUCT(ReactionRateK4!$F149:$V149*OFFSET(ReactionStoich!$E$5:$U$5,AV$2,0))*(TimeStep)*'Composition Moles'!$C139</f>
        <v>0</v>
      </c>
      <c r="AW127" s="19">
        <f ca="1">SUMPRODUCT(ReactionRateK4!$F149:$V149*OFFSET(ReactionStoich!$E$5:$U$5,AW$2,0))*(TimeStep)*'Composition Moles'!$C139</f>
        <v>0</v>
      </c>
      <c r="AX127" s="19">
        <f ca="1">SUMPRODUCT(ReactionRateK4!$F149:$V149*OFFSET(ReactionStoich!$E$5:$U$5,AX$2,0))*(TimeStep)*'Composition Moles'!$C139</f>
        <v>0</v>
      </c>
      <c r="AY127" s="19">
        <f ca="1">SUMPRODUCT(ReactionRateK4!$F149:$V149*OFFSET(ReactionStoich!$E$5:$U$5,AY$2,0))*(TimeStep)*'Composition Moles'!$C139</f>
        <v>0</v>
      </c>
      <c r="AZ127" s="19">
        <f ca="1">SUMPRODUCT(ReactionRateK4!$F149:$V149*OFFSET(ReactionStoich!$E$5:$U$5,AZ$2,0))*(TimeStep)*'Composition Moles'!$C139</f>
        <v>0</v>
      </c>
      <c r="BA127" s="19">
        <f ca="1">SUMPRODUCT(ReactionRateK4!$F149:$V149*OFFSET(ReactionStoich!$E$5:$U$5,BA$2,0))*(TimeStep)*'Composition Moles'!$C139</f>
        <v>0</v>
      </c>
      <c r="BB127" s="19">
        <f ca="1">SUMPRODUCT(ReactionRateK4!$F149:$V149*OFFSET(ReactionStoich!$E$5:$U$5,BB$2,0))*(TimeStep)*'Composition Moles'!$C139</f>
        <v>0</v>
      </c>
      <c r="BC127" s="19">
        <f ca="1">SUMPRODUCT(ReactionRateK4!$F149:$V149*OFFSET(ReactionStoich!$E$5:$U$5,BC$2,0))*(TimeStep)*'Composition Moles'!$C139</f>
        <v>0</v>
      </c>
      <c r="BD127" s="19">
        <f ca="1">SUMPRODUCT(ReactionRateK4!$F149:$V149*OFFSET(ReactionStoich!$E$5:$U$5,BD$2,0))*(TimeStep)*'Composition Moles'!$C139</f>
        <v>0</v>
      </c>
      <c r="BE127" s="19">
        <f ca="1">SUMPRODUCT(ReactionRateK4!$F149:$V149*OFFSET(ReactionStoich!$E$5:$U$5,BE$2,0))*(TimeStep)*'Composition Moles'!$C139</f>
        <v>0</v>
      </c>
      <c r="BF127" s="19">
        <f ca="1">SUMPRODUCT(ReactionRateK4!$F149:$V149*OFFSET(ReactionStoich!$E$5:$U$5,BF$2,0))*(TimeStep)*'Composition Moles'!$C139</f>
        <v>0</v>
      </c>
      <c r="BG127" s="19">
        <f ca="1">SUMPRODUCT(ReactionRateK4!$F149:$V149*OFFSET(ReactionStoich!$E$5:$U$5,BG$2,0))*(TimeStep)*'Composition Moles'!$C139</f>
        <v>0</v>
      </c>
      <c r="BH127" s="19">
        <f ca="1">SUMPRODUCT(ReactionRateK4!$F149:$V149*OFFSET(ReactionStoich!$E$5:$U$5,BH$2,0))*(TimeStep)*'Composition Moles'!$C139</f>
        <v>0</v>
      </c>
      <c r="BI127" s="19">
        <f ca="1">SUMPRODUCT(ReactionRateK4!$F149:$V149*OFFSET(ReactionStoich!$E$5:$U$5,BI$2,0))*(TimeStep)*'Composition Moles'!$C139</f>
        <v>0</v>
      </c>
      <c r="BJ127" s="19">
        <f ca="1">SUMPRODUCT(ReactionRateK4!$F149:$V149*OFFSET(ReactionStoich!$E$5:$U$5,BJ$2,0))*(TimeStep)*'Composition Moles'!$C139</f>
        <v>0</v>
      </c>
      <c r="BK127" s="19">
        <f ca="1">SUMPRODUCT(ReactionRateK4!$F149:$V149*OFFSET(ReactionStoich!$E$5:$U$5,BK$2,0))*(TimeStep)*'Composition Moles'!$C139</f>
        <v>0</v>
      </c>
      <c r="BL127" s="19">
        <f ca="1">SUMPRODUCT(ReactionRateK4!$F149:$V149*OFFSET(ReactionStoich!$E$5:$U$5,BL$2,0))*(TimeStep)*'Composition Moles'!$C139</f>
        <v>0</v>
      </c>
      <c r="BM127" s="19">
        <f ca="1">SUMPRODUCT(ReactionRateK4!$F149:$V149*OFFSET(ReactionStoich!$E$5:$U$5,BM$2,0))*(TimeStep)*'Composition Moles'!$C139</f>
        <v>0</v>
      </c>
      <c r="BN127" s="19">
        <f ca="1">SUMPRODUCT(ReactionRateK4!$F149:$V149*OFFSET(ReactionStoich!$E$5:$U$5,BN$2,0))*(TimeStep)*'Composition Moles'!$C139</f>
        <v>0</v>
      </c>
      <c r="BO127" s="19">
        <f ca="1">SUMPRODUCT(ReactionRateK4!$F149:$V149*OFFSET(ReactionStoich!$E$5:$U$5,BO$2,0))*(TimeStep)*'Composition Moles'!$C139</f>
        <v>0</v>
      </c>
      <c r="BP127" s="19">
        <f ca="1">SUMPRODUCT(ReactionRateK4!$F149:$V149*OFFSET(ReactionStoich!$E$5:$U$5,BP$2,0))*(TimeStep)*'Composition Moles'!$C139</f>
        <v>0</v>
      </c>
      <c r="BQ127" s="19">
        <f ca="1">SUMPRODUCT(ReactionRateK4!$F149:$V149*OFFSET(ReactionStoich!$E$5:$U$5,BQ$2,0))*(TimeStep)*'Composition Moles'!$C139</f>
        <v>0</v>
      </c>
      <c r="BR127" s="19">
        <f ca="1">SUMPRODUCT(ReactionRateK4!$F149:$V149*OFFSET(ReactionStoich!$E$5:$U$5,BR$2,0))*(TimeStep)*'Composition Moles'!$C139</f>
        <v>0</v>
      </c>
      <c r="BS127" s="19">
        <f ca="1">SUMPRODUCT(ReactionRateK4!$F149:$V149*OFFSET(ReactionStoich!$E$5:$U$5,BS$2,0))*(TimeStep)*'Composition Moles'!$C139</f>
        <v>0</v>
      </c>
      <c r="BT127" s="19">
        <f ca="1">SUMPRODUCT(ReactionRateK4!$F149:$V149*OFFSET(ReactionStoich!$E$5:$U$5,BT$2,0))*(TimeStep)*'Composition Moles'!$C139</f>
        <v>0</v>
      </c>
      <c r="BU127" s="19">
        <f ca="1">SUMPRODUCT(ReactionRateK4!$F149:$V149*OFFSET(ReactionStoich!$E$5:$U$5,BU$2,0))*(TimeStep)*'Composition Moles'!$C139</f>
        <v>0</v>
      </c>
      <c r="BV127" s="19">
        <f ca="1">SUMPRODUCT(ReactionRateK4!$F149:$V149*OFFSET(ReactionStoich!$E$5:$U$5,BV$2,0))*(TimeStep)*'Composition Moles'!$C139</f>
        <v>0</v>
      </c>
      <c r="BW127" s="19">
        <f ca="1">SUMPRODUCT(ReactionRateK4!$F149:$V149*OFFSET(ReactionStoich!$E$5:$U$5,BW$2,0))*(TimeStep)*'Composition Moles'!$C139</f>
        <v>0</v>
      </c>
    </row>
    <row r="128" spans="1:75">
      <c r="A128">
        <f>ReactionRateK1!A150</f>
        <v>5.899999999999987</v>
      </c>
      <c r="B128" s="20">
        <f t="shared" ca="1" si="7"/>
        <v>-1972.4893144523753</v>
      </c>
      <c r="C128" s="20">
        <f ca="1">'Composition Moles'!BZ140</f>
        <v>144108.45800077292</v>
      </c>
      <c r="D128" s="26">
        <f t="shared" ca="1" si="8"/>
        <v>1.3687533277483241E-2</v>
      </c>
      <c r="F128" s="19">
        <f ca="1">SUMPRODUCT(ReactionRateK4!$F150:$V150*OFFSET(ReactionStoich!$E$5:$U$5,F$2,0))*(TimeStep)*'Composition Moles'!$C140</f>
        <v>-3.7854061184374376E-3</v>
      </c>
      <c r="G128" s="19">
        <f ca="1">SUMPRODUCT(ReactionRateK4!$F150:$V150*OFFSET(ReactionStoich!$E$5:$U$5,G$2,0))*(TimeStep)*'Composition Moles'!$C140</f>
        <v>0</v>
      </c>
      <c r="H128" s="19">
        <f ca="1">SUMPRODUCT(ReactionRateK4!$F150:$V150*OFFSET(ReactionStoich!$E$5:$U$5,H$2,0))*(TimeStep)*'Composition Moles'!$C140</f>
        <v>3.7787184545224951E-3</v>
      </c>
      <c r="I128" s="19">
        <f ca="1">SUMPRODUCT(ReactionRateK4!$F150:$V150*OFFSET(ReactionStoich!$E$5:$U$5,I$2,0))*(TimeStep)*'Composition Moles'!$C140</f>
        <v>6.6876639149428507E-6</v>
      </c>
      <c r="J128" s="19">
        <f ca="1">SUMPRODUCT(ReactionRateK4!$F150:$V150*OFFSET(ReactionStoich!$E$5:$U$5,J$2,0))*(TimeStep)*'Composition Moles'!$C140</f>
        <v>0</v>
      </c>
      <c r="K128" s="19">
        <f ca="1">SUMPRODUCT(ReactionRateK4!$F150:$V150*OFFSET(ReactionStoich!$E$5:$U$5,K$2,0))*(TimeStep)*'Composition Moles'!$C140</f>
        <v>0</v>
      </c>
      <c r="L128" s="19">
        <f ca="1">SUMPRODUCT(ReactionRateK4!$F150:$V150*OFFSET(ReactionStoich!$E$5:$U$5,L$2,0))*(TimeStep)*'Composition Moles'!$C140</f>
        <v>0</v>
      </c>
      <c r="M128" s="19">
        <f ca="1">SUMPRODUCT(ReactionRateK4!$F150:$V150*OFFSET(ReactionStoich!$E$5:$U$5,M$2,0))*(TimeStep)*'Composition Moles'!$C140</f>
        <v>0</v>
      </c>
      <c r="N128" s="19">
        <f ca="1">SUMPRODUCT(ReactionRateK4!$F150:$V150*OFFSET(ReactionStoich!$E$5:$U$5,N$2,0))*(TimeStep)*'Composition Moles'!$C140</f>
        <v>0</v>
      </c>
      <c r="O128" s="19">
        <f ca="1">SUMPRODUCT(ReactionRateK4!$F150:$V150*OFFSET(ReactionStoich!$E$5:$U$5,O$2,0))*(TimeStep)*'Composition Moles'!$C140</f>
        <v>0</v>
      </c>
      <c r="P128" s="19">
        <f ca="1">SUMPRODUCT(ReactionRateK4!$F150:$V150*OFFSET(ReactionStoich!$E$5:$U$5,P$2,0))*(TimeStep)*'Composition Moles'!$C140</f>
        <v>0</v>
      </c>
      <c r="Q128" s="19">
        <f ca="1">SUMPRODUCT(ReactionRateK4!$F150:$V150*OFFSET(ReactionStoich!$E$5:$U$5,Q$2,0))*(TimeStep)*'Composition Moles'!$C140</f>
        <v>0</v>
      </c>
      <c r="R128" s="19">
        <f ca="1">SUMPRODUCT(ReactionRateK4!$F150:$V150*OFFSET(ReactionStoich!$E$5:$U$5,R$2,0))*(TimeStep)*'Composition Moles'!$C140</f>
        <v>0</v>
      </c>
      <c r="S128" s="19">
        <f ca="1">SUMPRODUCT(ReactionRateK4!$F150:$V150*OFFSET(ReactionStoich!$E$5:$U$5,S$2,0))*(TimeStep)*'Composition Moles'!$C140</f>
        <v>0.84688822886097137</v>
      </c>
      <c r="T128" s="19">
        <f ca="1">SUMPRODUCT(ReactionRateK4!$F150:$V150*OFFSET(ReactionStoich!$E$5:$U$5,T$2,0))*(TimeStep)*'Composition Moles'!$C140</f>
        <v>0</v>
      </c>
      <c r="U128" s="19">
        <f ca="1">SUMPRODUCT(ReactionRateK4!$F150:$V150*OFFSET(ReactionStoich!$E$5:$U$5,U$2,0))*(TimeStep)*'Composition Moles'!$C140</f>
        <v>0</v>
      </c>
      <c r="V128" s="19">
        <f ca="1">SUMPRODUCT(ReactionRateK4!$F150:$V150*OFFSET(ReactionStoich!$E$5:$U$5,V$2,0))*(TimeStep)*'Composition Moles'!$C140</f>
        <v>0</v>
      </c>
      <c r="W128" s="19">
        <f ca="1">SUMPRODUCT(ReactionRateK4!$F150:$V150*OFFSET(ReactionStoich!$E$5:$U$5,W$2,0))*(TimeStep)*'Composition Moles'!$C140</f>
        <v>0</v>
      </c>
      <c r="X128" s="19">
        <f ca="1">SUMPRODUCT(ReactionRateK4!$F150:$V150*OFFSET(ReactionStoich!$E$5:$U$5,X$2,0))*(TimeStep)*'Composition Moles'!$C140</f>
        <v>0</v>
      </c>
      <c r="Y128" s="19">
        <f ca="1">SUMPRODUCT(ReactionRateK4!$F150:$V150*OFFSET(ReactionStoich!$E$5:$U$5,Y$2,0))*(TimeStep)*'Composition Moles'!$C140</f>
        <v>-2.38253804320148</v>
      </c>
      <c r="Z128" s="19">
        <f ca="1">SUMPRODUCT(ReactionRateK4!$F150:$V150*OFFSET(ReactionStoich!$E$5:$U$5,Z$2,0))*(TimeStep)*'Composition Moles'!$C140</f>
        <v>0</v>
      </c>
      <c r="AA128" s="19">
        <f ca="1">SUMPRODUCT(ReactionRateK4!$F150:$V150*OFFSET(ReactionStoich!$E$5:$U$5,AA$2,0))*(TimeStep)*'Composition Moles'!$C140</f>
        <v>0</v>
      </c>
      <c r="AB128" s="19">
        <f ca="1">SUMPRODUCT(ReactionRateK4!$F150:$V150*OFFSET(ReactionStoich!$E$5:$U$5,AB$2,0))*(TimeStep)*'Composition Moles'!$C140</f>
        <v>0</v>
      </c>
      <c r="AC128" s="19">
        <f ca="1">SUMPRODUCT(ReactionRateK4!$F150:$V150*OFFSET(ReactionStoich!$E$5:$U$5,AC$2,0))*(TimeStep)*'Composition Moles'!$C140</f>
        <v>0</v>
      </c>
      <c r="AD128" s="19">
        <f ca="1">SUMPRODUCT(ReactionRateK4!$F150:$V150*OFFSET(ReactionStoich!$E$5:$U$5,AD$2,0))*(TimeStep)*'Composition Moles'!$C140</f>
        <v>0</v>
      </c>
      <c r="AE128" s="19">
        <f ca="1">SUMPRODUCT(ReactionRateK4!$F150:$V150*OFFSET(ReactionStoich!$E$5:$U$5,AE$2,0))*(TimeStep)*'Composition Moles'!$C140</f>
        <v>0</v>
      </c>
      <c r="AF128" s="19">
        <f ca="1">SUMPRODUCT(ReactionRateK4!$F150:$V150*OFFSET(ReactionStoich!$E$5:$U$5,AF$2,0))*(TimeStep)*'Composition Moles'!$C140</f>
        <v>0</v>
      </c>
      <c r="AG128" s="19">
        <f ca="1">SUMPRODUCT(ReactionRateK4!$F150:$V150*OFFSET(ReactionStoich!$E$5:$U$5,AG$2,0))*(TimeStep)*'Composition Moles'!$C140</f>
        <v>-5.0233752150115243E-3</v>
      </c>
      <c r="AH128" s="19">
        <f ca="1">SUMPRODUCT(ReactionRateK4!$F150:$V150*OFFSET(ReactionStoich!$E$5:$U$5,AH$2,0))*(TimeStep)*'Composition Moles'!$C140</f>
        <v>-1.4039685695893092</v>
      </c>
      <c r="AI128" s="19">
        <f ca="1">SUMPRODUCT(ReactionRateK4!$F150:$V150*OFFSET(ReactionStoich!$E$5:$U$5,AI$2,0))*(TimeStep)*'Composition Moles'!$C140</f>
        <v>3.2626366008205259</v>
      </c>
      <c r="AJ128" s="19">
        <f ca="1">SUMPRODUCT(ReactionRateK4!$F150:$V150*OFFSET(ReactionStoich!$E$5:$U$5,AJ$2,0))*(TimeStep)*'Composition Moles'!$C140</f>
        <v>0.37834424370463005</v>
      </c>
      <c r="AK128" s="19">
        <f ca="1">SUMPRODUCT(ReactionRateK4!$F150:$V150*OFFSET(ReactionStoich!$E$5:$U$5,AK$2,0))*(TimeStep)*'Composition Moles'!$C140</f>
        <v>0</v>
      </c>
      <c r="AL128" s="19">
        <f ca="1">SUMPRODUCT(ReactionRateK4!$F150:$V150*OFFSET(ReactionStoich!$E$5:$U$5,AL$2,0))*(TimeStep)*'Composition Moles'!$C140</f>
        <v>0</v>
      </c>
      <c r="AM128" s="19">
        <f ca="1">SUMPRODUCT(ReactionRateK4!$F150:$V150*OFFSET(ReactionStoich!$E$5:$U$5,AM$2,0))*(TimeStep)*'Composition Moles'!$C140</f>
        <v>0</v>
      </c>
      <c r="AN128" s="19">
        <f ca="1">SUMPRODUCT(ReactionRateK4!$F150:$V150*OFFSET(ReactionStoich!$E$5:$U$5,AN$2,0))*(TimeStep)*'Composition Moles'!$C140</f>
        <v>0</v>
      </c>
      <c r="AO128" s="19">
        <f ca="1">SUMPRODUCT(ReactionRateK4!$F150:$V150*OFFSET(ReactionStoich!$E$5:$U$5,AO$2,0))*(TimeStep)*'Composition Moles'!$C140</f>
        <v>-6.6876639149428507E-6</v>
      </c>
      <c r="AP128" s="19">
        <f ca="1">SUMPRODUCT(ReactionRateK4!$F150:$V150*OFFSET(ReactionStoich!$E$5:$U$5,AP$2,0))*(TimeStep)*'Composition Moles'!$C140</f>
        <v>-3.2131445151606852E-3</v>
      </c>
      <c r="AQ128" s="19">
        <f ca="1">SUMPRODUCT(ReactionRateK4!$F150:$V150*OFFSET(ReactionStoich!$E$5:$U$5,AQ$2,0))*(TimeStep)*'Composition Moles'!$C140</f>
        <v>0</v>
      </c>
      <c r="AR128" s="19">
        <f ca="1">SUMPRODUCT(ReactionRateK4!$F150:$V150*OFFSET(ReactionStoich!$E$5:$U$5,AR$2,0))*(TimeStep)*'Composition Moles'!$C140</f>
        <v>0</v>
      </c>
      <c r="AS128" s="19">
        <f ca="1">SUMPRODUCT(ReactionRateK4!$F150:$V150*OFFSET(ReactionStoich!$E$5:$U$5,AS$2,0))*(TimeStep)*'Composition Moles'!$C140</f>
        <v>-0.23103975106708369</v>
      </c>
      <c r="AT128" s="19">
        <f ca="1">SUMPRODUCT(ReactionRateK4!$F150:$V150*OFFSET(ReactionStoich!$E$5:$U$5,AT$2,0))*(TimeStep)*'Composition Moles'!$C140</f>
        <v>-0.23103975106708369</v>
      </c>
      <c r="AU128" s="19">
        <f ca="1">SUMPRODUCT(ReactionRateK4!$F150:$V150*OFFSET(ReactionStoich!$E$5:$U$5,AU$2,0))*(TimeStep)*'Composition Moles'!$C140</f>
        <v>-0.23103975106708369</v>
      </c>
      <c r="AV128" s="19">
        <f ca="1">SUMPRODUCT(ReactionRateK4!$F150:$V150*OFFSET(ReactionStoich!$E$5:$U$5,AV$2,0))*(TimeStep)*'Composition Moles'!$C140</f>
        <v>0</v>
      </c>
      <c r="AW128" s="19">
        <f ca="1">SUMPRODUCT(ReactionRateK4!$F150:$V150*OFFSET(ReactionStoich!$E$5:$U$5,AW$2,0))*(TimeStep)*'Composition Moles'!$C140</f>
        <v>0</v>
      </c>
      <c r="AX128" s="19">
        <f ca="1">SUMPRODUCT(ReactionRateK4!$F150:$V150*OFFSET(ReactionStoich!$E$5:$U$5,AX$2,0))*(TimeStep)*'Composition Moles'!$C140</f>
        <v>0</v>
      </c>
      <c r="AY128" s="19">
        <f ca="1">SUMPRODUCT(ReactionRateK4!$F150:$V150*OFFSET(ReactionStoich!$E$5:$U$5,AY$2,0))*(TimeStep)*'Composition Moles'!$C140</f>
        <v>0</v>
      </c>
      <c r="AZ128" s="19">
        <f ca="1">SUMPRODUCT(ReactionRateK4!$F150:$V150*OFFSET(ReactionStoich!$E$5:$U$5,AZ$2,0))*(TimeStep)*'Composition Moles'!$C140</f>
        <v>0</v>
      </c>
      <c r="BA128" s="19">
        <f ca="1">SUMPRODUCT(ReactionRateK4!$F150:$V150*OFFSET(ReactionStoich!$E$5:$U$5,BA$2,0))*(TimeStep)*'Composition Moles'!$C140</f>
        <v>0</v>
      </c>
      <c r="BB128" s="19">
        <f ca="1">SUMPRODUCT(ReactionRateK4!$F150:$V150*OFFSET(ReactionStoich!$E$5:$U$5,BB$2,0))*(TimeStep)*'Composition Moles'!$C140</f>
        <v>0</v>
      </c>
      <c r="BC128" s="19">
        <f ca="1">SUMPRODUCT(ReactionRateK4!$F150:$V150*OFFSET(ReactionStoich!$E$5:$U$5,BC$2,0))*(TimeStep)*'Composition Moles'!$C140</f>
        <v>0</v>
      </c>
      <c r="BD128" s="19">
        <f ca="1">SUMPRODUCT(ReactionRateK4!$F150:$V150*OFFSET(ReactionStoich!$E$5:$U$5,BD$2,0))*(TimeStep)*'Composition Moles'!$C140</f>
        <v>0</v>
      </c>
      <c r="BE128" s="19">
        <f ca="1">SUMPRODUCT(ReactionRateK4!$F150:$V150*OFFSET(ReactionStoich!$E$5:$U$5,BE$2,0))*(TimeStep)*'Composition Moles'!$C140</f>
        <v>0</v>
      </c>
      <c r="BF128" s="19">
        <f ca="1">SUMPRODUCT(ReactionRateK4!$F150:$V150*OFFSET(ReactionStoich!$E$5:$U$5,BF$2,0))*(TimeStep)*'Composition Moles'!$C140</f>
        <v>0</v>
      </c>
      <c r="BG128" s="19">
        <f ca="1">SUMPRODUCT(ReactionRateK4!$F150:$V150*OFFSET(ReactionStoich!$E$5:$U$5,BG$2,0))*(TimeStep)*'Composition Moles'!$C140</f>
        <v>0</v>
      </c>
      <c r="BH128" s="19">
        <f ca="1">SUMPRODUCT(ReactionRateK4!$F150:$V150*OFFSET(ReactionStoich!$E$5:$U$5,BH$2,0))*(TimeStep)*'Composition Moles'!$C140</f>
        <v>0</v>
      </c>
      <c r="BI128" s="19">
        <f ca="1">SUMPRODUCT(ReactionRateK4!$F150:$V150*OFFSET(ReactionStoich!$E$5:$U$5,BI$2,0))*(TimeStep)*'Composition Moles'!$C140</f>
        <v>0</v>
      </c>
      <c r="BJ128" s="19">
        <f ca="1">SUMPRODUCT(ReactionRateK4!$F150:$V150*OFFSET(ReactionStoich!$E$5:$U$5,BJ$2,0))*(TimeStep)*'Composition Moles'!$C140</f>
        <v>0</v>
      </c>
      <c r="BK128" s="19">
        <f ca="1">SUMPRODUCT(ReactionRateK4!$F150:$V150*OFFSET(ReactionStoich!$E$5:$U$5,BK$2,0))*(TimeStep)*'Composition Moles'!$C140</f>
        <v>0</v>
      </c>
      <c r="BL128" s="19">
        <f ca="1">SUMPRODUCT(ReactionRateK4!$F150:$V150*OFFSET(ReactionStoich!$E$5:$U$5,BL$2,0))*(TimeStep)*'Composition Moles'!$C140</f>
        <v>0</v>
      </c>
      <c r="BM128" s="19">
        <f ca="1">SUMPRODUCT(ReactionRateK4!$F150:$V150*OFFSET(ReactionStoich!$E$5:$U$5,BM$2,0))*(TimeStep)*'Composition Moles'!$C140</f>
        <v>0</v>
      </c>
      <c r="BN128" s="19">
        <f ca="1">SUMPRODUCT(ReactionRateK4!$F150:$V150*OFFSET(ReactionStoich!$E$5:$U$5,BN$2,0))*(TimeStep)*'Composition Moles'!$C140</f>
        <v>0</v>
      </c>
      <c r="BO128" s="19">
        <f ca="1">SUMPRODUCT(ReactionRateK4!$F150:$V150*OFFSET(ReactionStoich!$E$5:$U$5,BO$2,0))*(TimeStep)*'Composition Moles'!$C140</f>
        <v>0</v>
      </c>
      <c r="BP128" s="19">
        <f ca="1">SUMPRODUCT(ReactionRateK4!$F150:$V150*OFFSET(ReactionStoich!$E$5:$U$5,BP$2,0))*(TimeStep)*'Composition Moles'!$C140</f>
        <v>0</v>
      </c>
      <c r="BQ128" s="19">
        <f ca="1">SUMPRODUCT(ReactionRateK4!$F150:$V150*OFFSET(ReactionStoich!$E$5:$U$5,BQ$2,0))*(TimeStep)*'Composition Moles'!$C140</f>
        <v>0</v>
      </c>
      <c r="BR128" s="19">
        <f ca="1">SUMPRODUCT(ReactionRateK4!$F150:$V150*OFFSET(ReactionStoich!$E$5:$U$5,BR$2,0))*(TimeStep)*'Composition Moles'!$C140</f>
        <v>0</v>
      </c>
      <c r="BS128" s="19">
        <f ca="1">SUMPRODUCT(ReactionRateK4!$F150:$V150*OFFSET(ReactionStoich!$E$5:$U$5,BS$2,0))*(TimeStep)*'Composition Moles'!$C140</f>
        <v>0</v>
      </c>
      <c r="BT128" s="19">
        <f ca="1">SUMPRODUCT(ReactionRateK4!$F150:$V150*OFFSET(ReactionStoich!$E$5:$U$5,BT$2,0))*(TimeStep)*'Composition Moles'!$C140</f>
        <v>0</v>
      </c>
      <c r="BU128" s="19">
        <f ca="1">SUMPRODUCT(ReactionRateK4!$F150:$V150*OFFSET(ReactionStoich!$E$5:$U$5,BU$2,0))*(TimeStep)*'Composition Moles'!$C140</f>
        <v>0</v>
      </c>
      <c r="BV128" s="19">
        <f ca="1">SUMPRODUCT(ReactionRateK4!$F150:$V150*OFFSET(ReactionStoich!$E$5:$U$5,BV$2,0))*(TimeStep)*'Composition Moles'!$C140</f>
        <v>0</v>
      </c>
      <c r="BW128" s="19">
        <f ca="1">SUMPRODUCT(ReactionRateK4!$F150:$V150*OFFSET(ReactionStoich!$E$5:$U$5,BW$2,0))*(TimeStep)*'Composition Moles'!$C140</f>
        <v>0</v>
      </c>
    </row>
    <row r="129" spans="1:75">
      <c r="A129">
        <f>ReactionRateK1!A151</f>
        <v>5.9499999999999869</v>
      </c>
      <c r="B129" s="20">
        <f t="shared" ca="1" si="7"/>
        <v>-1969.9689142594284</v>
      </c>
      <c r="C129" s="20">
        <f ca="1">'Composition Moles'!BZ141</f>
        <v>144101.37704620205</v>
      </c>
      <c r="D129" s="26">
        <f t="shared" ca="1" si="8"/>
        <v>1.3670715399394229E-2</v>
      </c>
      <c r="F129" s="19">
        <f ca="1">SUMPRODUCT(ReactionRateK4!$F151:$V151*OFFSET(ReactionStoich!$E$5:$U$5,F$2,0))*(TimeStep)*'Composition Moles'!$C141</f>
        <v>-3.5668865811203268E-3</v>
      </c>
      <c r="G129" s="19">
        <f ca="1">SUMPRODUCT(ReactionRateK4!$F151:$V151*OFFSET(ReactionStoich!$E$5:$U$5,G$2,0))*(TimeStep)*'Composition Moles'!$C141</f>
        <v>0</v>
      </c>
      <c r="H129" s="19">
        <f ca="1">SUMPRODUCT(ReactionRateK4!$F151:$V151*OFFSET(ReactionStoich!$E$5:$U$5,H$2,0))*(TimeStep)*'Composition Moles'!$C141</f>
        <v>3.5608822037850509E-3</v>
      </c>
      <c r="I129" s="19">
        <f ca="1">SUMPRODUCT(ReactionRateK4!$F151:$V151*OFFSET(ReactionStoich!$E$5:$U$5,I$2,0))*(TimeStep)*'Composition Moles'!$C141</f>
        <v>6.0043773352754874E-6</v>
      </c>
      <c r="J129" s="19">
        <f ca="1">SUMPRODUCT(ReactionRateK4!$F151:$V151*OFFSET(ReactionStoich!$E$5:$U$5,J$2,0))*(TimeStep)*'Composition Moles'!$C141</f>
        <v>0</v>
      </c>
      <c r="K129" s="19">
        <f ca="1">SUMPRODUCT(ReactionRateK4!$F151:$V151*OFFSET(ReactionStoich!$E$5:$U$5,K$2,0))*(TimeStep)*'Composition Moles'!$C141</f>
        <v>0</v>
      </c>
      <c r="L129" s="19">
        <f ca="1">SUMPRODUCT(ReactionRateK4!$F151:$V151*OFFSET(ReactionStoich!$E$5:$U$5,L$2,0))*(TimeStep)*'Composition Moles'!$C141</f>
        <v>0</v>
      </c>
      <c r="M129" s="19">
        <f ca="1">SUMPRODUCT(ReactionRateK4!$F151:$V151*OFFSET(ReactionStoich!$E$5:$U$5,M$2,0))*(TimeStep)*'Composition Moles'!$C141</f>
        <v>0</v>
      </c>
      <c r="N129" s="19">
        <f ca="1">SUMPRODUCT(ReactionRateK4!$F151:$V151*OFFSET(ReactionStoich!$E$5:$U$5,N$2,0))*(TimeStep)*'Composition Moles'!$C141</f>
        <v>0</v>
      </c>
      <c r="O129" s="19">
        <f ca="1">SUMPRODUCT(ReactionRateK4!$F151:$V151*OFFSET(ReactionStoich!$E$5:$U$5,O$2,0))*(TimeStep)*'Composition Moles'!$C141</f>
        <v>0</v>
      </c>
      <c r="P129" s="19">
        <f ca="1">SUMPRODUCT(ReactionRateK4!$F151:$V151*OFFSET(ReactionStoich!$E$5:$U$5,P$2,0))*(TimeStep)*'Composition Moles'!$C141</f>
        <v>0</v>
      </c>
      <c r="Q129" s="19">
        <f ca="1">SUMPRODUCT(ReactionRateK4!$F151:$V151*OFFSET(ReactionStoich!$E$5:$U$5,Q$2,0))*(TimeStep)*'Composition Moles'!$C141</f>
        <v>0</v>
      </c>
      <c r="R129" s="19">
        <f ca="1">SUMPRODUCT(ReactionRateK4!$F151:$V151*OFFSET(ReactionStoich!$E$5:$U$5,R$2,0))*(TimeStep)*'Composition Moles'!$C141</f>
        <v>0</v>
      </c>
      <c r="S129" s="19">
        <f ca="1">SUMPRODUCT(ReactionRateK4!$F151:$V151*OFFSET(ReactionStoich!$E$5:$U$5,S$2,0))*(TimeStep)*'Composition Moles'!$C141</f>
        <v>0.81378887913541553</v>
      </c>
      <c r="T129" s="19">
        <f ca="1">SUMPRODUCT(ReactionRateK4!$F151:$V151*OFFSET(ReactionStoich!$E$5:$U$5,T$2,0))*(TimeStep)*'Composition Moles'!$C141</f>
        <v>0</v>
      </c>
      <c r="U129" s="19">
        <f ca="1">SUMPRODUCT(ReactionRateK4!$F151:$V151*OFFSET(ReactionStoich!$E$5:$U$5,U$2,0))*(TimeStep)*'Composition Moles'!$C141</f>
        <v>0</v>
      </c>
      <c r="V129" s="19">
        <f ca="1">SUMPRODUCT(ReactionRateK4!$F151:$V151*OFFSET(ReactionStoich!$E$5:$U$5,V$2,0))*(TimeStep)*'Composition Moles'!$C141</f>
        <v>0</v>
      </c>
      <c r="W129" s="19">
        <f ca="1">SUMPRODUCT(ReactionRateK4!$F151:$V151*OFFSET(ReactionStoich!$E$5:$U$5,W$2,0))*(TimeStep)*'Composition Moles'!$C141</f>
        <v>0</v>
      </c>
      <c r="X129" s="19">
        <f ca="1">SUMPRODUCT(ReactionRateK4!$F151:$V151*OFFSET(ReactionStoich!$E$5:$U$5,X$2,0))*(TimeStep)*'Composition Moles'!$C141</f>
        <v>0</v>
      </c>
      <c r="Y129" s="19">
        <f ca="1">SUMPRODUCT(ReactionRateK4!$F151:$V151*OFFSET(ReactionStoich!$E$5:$U$5,Y$2,0))*(TimeStep)*'Composition Moles'!$C141</f>
        <v>-2.3079797449891744</v>
      </c>
      <c r="Z129" s="19">
        <f ca="1">SUMPRODUCT(ReactionRateK4!$F151:$V151*OFFSET(ReactionStoich!$E$5:$U$5,Z$2,0))*(TimeStep)*'Composition Moles'!$C141</f>
        <v>0</v>
      </c>
      <c r="AA129" s="19">
        <f ca="1">SUMPRODUCT(ReactionRateK4!$F151:$V151*OFFSET(ReactionStoich!$E$5:$U$5,AA$2,0))*(TimeStep)*'Composition Moles'!$C141</f>
        <v>0</v>
      </c>
      <c r="AB129" s="19">
        <f ca="1">SUMPRODUCT(ReactionRateK4!$F151:$V151*OFFSET(ReactionStoich!$E$5:$U$5,AB$2,0))*(TimeStep)*'Composition Moles'!$C141</f>
        <v>0</v>
      </c>
      <c r="AC129" s="19">
        <f ca="1">SUMPRODUCT(ReactionRateK4!$F151:$V151*OFFSET(ReactionStoich!$E$5:$U$5,AC$2,0))*(TimeStep)*'Composition Moles'!$C141</f>
        <v>0</v>
      </c>
      <c r="AD129" s="19">
        <f ca="1">SUMPRODUCT(ReactionRateK4!$F151:$V151*OFFSET(ReactionStoich!$E$5:$U$5,AD$2,0))*(TimeStep)*'Composition Moles'!$C141</f>
        <v>0</v>
      </c>
      <c r="AE129" s="19">
        <f ca="1">SUMPRODUCT(ReactionRateK4!$F151:$V151*OFFSET(ReactionStoich!$E$5:$U$5,AE$2,0))*(TimeStep)*'Composition Moles'!$C141</f>
        <v>0</v>
      </c>
      <c r="AF129" s="19">
        <f ca="1">SUMPRODUCT(ReactionRateK4!$F151:$V151*OFFSET(ReactionStoich!$E$5:$U$5,AF$2,0))*(TimeStep)*'Composition Moles'!$C141</f>
        <v>0</v>
      </c>
      <c r="AG129" s="19">
        <f ca="1">SUMPRODUCT(ReactionRateK4!$F151:$V151*OFFSET(ReactionStoich!$E$5:$U$5,AG$2,0))*(TimeStep)*'Composition Moles'!$C141</f>
        <v>-4.8909216855003686E-3</v>
      </c>
      <c r="AH129" s="19">
        <f ca="1">SUMPRODUCT(ReactionRateK4!$F151:$V151*OFFSET(ReactionStoich!$E$5:$U$5,AH$2,0))*(TimeStep)*'Composition Moles'!$C141</f>
        <v>-1.401600157983018</v>
      </c>
      <c r="AI129" s="19">
        <f ca="1">SUMPRODUCT(ReactionRateK4!$F151:$V151*OFFSET(ReactionStoich!$E$5:$U$5,AI$2,0))*(TimeStep)*'Composition Moles'!$C141</f>
        <v>3.2226644407012923</v>
      </c>
      <c r="AJ129" s="19">
        <f ca="1">SUMPRODUCT(ReactionRateK4!$F151:$V151*OFFSET(ReactionStoich!$E$5:$U$5,AJ$2,0))*(TimeStep)*'Composition Moles'!$C141</f>
        <v>0.36555926907890474</v>
      </c>
      <c r="AK129" s="19">
        <f ca="1">SUMPRODUCT(ReactionRateK4!$F151:$V151*OFFSET(ReactionStoich!$E$5:$U$5,AK$2,0))*(TimeStep)*'Composition Moles'!$C141</f>
        <v>0</v>
      </c>
      <c r="AL129" s="19">
        <f ca="1">SUMPRODUCT(ReactionRateK4!$F151:$V151*OFFSET(ReactionStoich!$E$5:$U$5,AL$2,0))*(TimeStep)*'Composition Moles'!$C141</f>
        <v>0</v>
      </c>
      <c r="AM129" s="19">
        <f ca="1">SUMPRODUCT(ReactionRateK4!$F151:$V151*OFFSET(ReactionStoich!$E$5:$U$5,AM$2,0))*(TimeStep)*'Composition Moles'!$C141</f>
        <v>0</v>
      </c>
      <c r="AN129" s="19">
        <f ca="1">SUMPRODUCT(ReactionRateK4!$F151:$V151*OFFSET(ReactionStoich!$E$5:$U$5,AN$2,0))*(TimeStep)*'Composition Moles'!$C141</f>
        <v>0</v>
      </c>
      <c r="AO129" s="19">
        <f ca="1">SUMPRODUCT(ReactionRateK4!$F151:$V151*OFFSET(ReactionStoich!$E$5:$U$5,AO$2,0))*(TimeStep)*'Composition Moles'!$C141</f>
        <v>-6.0043773352754874E-6</v>
      </c>
      <c r="AP129" s="19">
        <f ca="1">SUMPRODUCT(ReactionRateK4!$F151:$V151*OFFSET(ReactionStoich!$E$5:$U$5,AP$2,0))*(TimeStep)*'Composition Moles'!$C141</f>
        <v>-2.99427282137493E-3</v>
      </c>
      <c r="AQ129" s="19">
        <f ca="1">SUMPRODUCT(ReactionRateK4!$F151:$V151*OFFSET(ReactionStoich!$E$5:$U$5,AQ$2,0))*(TimeStep)*'Composition Moles'!$C141</f>
        <v>0</v>
      </c>
      <c r="AR129" s="19">
        <f ca="1">SUMPRODUCT(ReactionRateK4!$F151:$V151*OFFSET(ReactionStoich!$E$5:$U$5,AR$2,0))*(TimeStep)*'Composition Moles'!$C141</f>
        <v>0</v>
      </c>
      <c r="AS129" s="19">
        <f ca="1">SUMPRODUCT(ReactionRateK4!$F151:$V151*OFFSET(ReactionStoich!$E$5:$U$5,AS$2,0))*(TimeStep)*'Composition Moles'!$C141</f>
        <v>-0.22818049568640303</v>
      </c>
      <c r="AT129" s="19">
        <f ca="1">SUMPRODUCT(ReactionRateK4!$F151:$V151*OFFSET(ReactionStoich!$E$5:$U$5,AT$2,0))*(TimeStep)*'Composition Moles'!$C141</f>
        <v>-0.22818049568640303</v>
      </c>
      <c r="AU129" s="19">
        <f ca="1">SUMPRODUCT(ReactionRateK4!$F151:$V151*OFFSET(ReactionStoich!$E$5:$U$5,AU$2,0))*(TimeStep)*'Composition Moles'!$C141</f>
        <v>-0.22818049568640303</v>
      </c>
      <c r="AV129" s="19">
        <f ca="1">SUMPRODUCT(ReactionRateK4!$F151:$V151*OFFSET(ReactionStoich!$E$5:$U$5,AV$2,0))*(TimeStep)*'Composition Moles'!$C141</f>
        <v>0</v>
      </c>
      <c r="AW129" s="19">
        <f ca="1">SUMPRODUCT(ReactionRateK4!$F151:$V151*OFFSET(ReactionStoich!$E$5:$U$5,AW$2,0))*(TimeStep)*'Composition Moles'!$C141</f>
        <v>0</v>
      </c>
      <c r="AX129" s="19">
        <f ca="1">SUMPRODUCT(ReactionRateK4!$F151:$V151*OFFSET(ReactionStoich!$E$5:$U$5,AX$2,0))*(TimeStep)*'Composition Moles'!$C141</f>
        <v>0</v>
      </c>
      <c r="AY129" s="19">
        <f ca="1">SUMPRODUCT(ReactionRateK4!$F151:$V151*OFFSET(ReactionStoich!$E$5:$U$5,AY$2,0))*(TimeStep)*'Composition Moles'!$C141</f>
        <v>0</v>
      </c>
      <c r="AZ129" s="19">
        <f ca="1">SUMPRODUCT(ReactionRateK4!$F151:$V151*OFFSET(ReactionStoich!$E$5:$U$5,AZ$2,0))*(TimeStep)*'Composition Moles'!$C141</f>
        <v>0</v>
      </c>
      <c r="BA129" s="19">
        <f ca="1">SUMPRODUCT(ReactionRateK4!$F151:$V151*OFFSET(ReactionStoich!$E$5:$U$5,BA$2,0))*(TimeStep)*'Composition Moles'!$C141</f>
        <v>0</v>
      </c>
      <c r="BB129" s="19">
        <f ca="1">SUMPRODUCT(ReactionRateK4!$F151:$V151*OFFSET(ReactionStoich!$E$5:$U$5,BB$2,0))*(TimeStep)*'Composition Moles'!$C141</f>
        <v>0</v>
      </c>
      <c r="BC129" s="19">
        <f ca="1">SUMPRODUCT(ReactionRateK4!$F151:$V151*OFFSET(ReactionStoich!$E$5:$U$5,BC$2,0))*(TimeStep)*'Composition Moles'!$C141</f>
        <v>0</v>
      </c>
      <c r="BD129" s="19">
        <f ca="1">SUMPRODUCT(ReactionRateK4!$F151:$V151*OFFSET(ReactionStoich!$E$5:$U$5,BD$2,0))*(TimeStep)*'Composition Moles'!$C141</f>
        <v>0</v>
      </c>
      <c r="BE129" s="19">
        <f ca="1">SUMPRODUCT(ReactionRateK4!$F151:$V151*OFFSET(ReactionStoich!$E$5:$U$5,BE$2,0))*(TimeStep)*'Composition Moles'!$C141</f>
        <v>0</v>
      </c>
      <c r="BF129" s="19">
        <f ca="1">SUMPRODUCT(ReactionRateK4!$F151:$V151*OFFSET(ReactionStoich!$E$5:$U$5,BF$2,0))*(TimeStep)*'Composition Moles'!$C141</f>
        <v>0</v>
      </c>
      <c r="BG129" s="19">
        <f ca="1">SUMPRODUCT(ReactionRateK4!$F151:$V151*OFFSET(ReactionStoich!$E$5:$U$5,BG$2,0))*(TimeStep)*'Composition Moles'!$C141</f>
        <v>0</v>
      </c>
      <c r="BH129" s="19">
        <f ca="1">SUMPRODUCT(ReactionRateK4!$F151:$V151*OFFSET(ReactionStoich!$E$5:$U$5,BH$2,0))*(TimeStep)*'Composition Moles'!$C141</f>
        <v>0</v>
      </c>
      <c r="BI129" s="19">
        <f ca="1">SUMPRODUCT(ReactionRateK4!$F151:$V151*OFFSET(ReactionStoich!$E$5:$U$5,BI$2,0))*(TimeStep)*'Composition Moles'!$C141</f>
        <v>0</v>
      </c>
      <c r="BJ129" s="19">
        <f ca="1">SUMPRODUCT(ReactionRateK4!$F151:$V151*OFFSET(ReactionStoich!$E$5:$U$5,BJ$2,0))*(TimeStep)*'Composition Moles'!$C141</f>
        <v>0</v>
      </c>
      <c r="BK129" s="19">
        <f ca="1">SUMPRODUCT(ReactionRateK4!$F151:$V151*OFFSET(ReactionStoich!$E$5:$U$5,BK$2,0))*(TimeStep)*'Composition Moles'!$C141</f>
        <v>0</v>
      </c>
      <c r="BL129" s="19">
        <f ca="1">SUMPRODUCT(ReactionRateK4!$F151:$V151*OFFSET(ReactionStoich!$E$5:$U$5,BL$2,0))*(TimeStep)*'Composition Moles'!$C141</f>
        <v>0</v>
      </c>
      <c r="BM129" s="19">
        <f ca="1">SUMPRODUCT(ReactionRateK4!$F151:$V151*OFFSET(ReactionStoich!$E$5:$U$5,BM$2,0))*(TimeStep)*'Composition Moles'!$C141</f>
        <v>0</v>
      </c>
      <c r="BN129" s="19">
        <f ca="1">SUMPRODUCT(ReactionRateK4!$F151:$V151*OFFSET(ReactionStoich!$E$5:$U$5,BN$2,0))*(TimeStep)*'Composition Moles'!$C141</f>
        <v>0</v>
      </c>
      <c r="BO129" s="19">
        <f ca="1">SUMPRODUCT(ReactionRateK4!$F151:$V151*OFFSET(ReactionStoich!$E$5:$U$5,BO$2,0))*(TimeStep)*'Composition Moles'!$C141</f>
        <v>0</v>
      </c>
      <c r="BP129" s="19">
        <f ca="1">SUMPRODUCT(ReactionRateK4!$F151:$V151*OFFSET(ReactionStoich!$E$5:$U$5,BP$2,0))*(TimeStep)*'Composition Moles'!$C141</f>
        <v>0</v>
      </c>
      <c r="BQ129" s="19">
        <f ca="1">SUMPRODUCT(ReactionRateK4!$F151:$V151*OFFSET(ReactionStoich!$E$5:$U$5,BQ$2,0))*(TimeStep)*'Composition Moles'!$C141</f>
        <v>0</v>
      </c>
      <c r="BR129" s="19">
        <f ca="1">SUMPRODUCT(ReactionRateK4!$F151:$V151*OFFSET(ReactionStoich!$E$5:$U$5,BR$2,0))*(TimeStep)*'Composition Moles'!$C141</f>
        <v>0</v>
      </c>
      <c r="BS129" s="19">
        <f ca="1">SUMPRODUCT(ReactionRateK4!$F151:$V151*OFFSET(ReactionStoich!$E$5:$U$5,BS$2,0))*(TimeStep)*'Composition Moles'!$C141</f>
        <v>0</v>
      </c>
      <c r="BT129" s="19">
        <f ca="1">SUMPRODUCT(ReactionRateK4!$F151:$V151*OFFSET(ReactionStoich!$E$5:$U$5,BT$2,0))*(TimeStep)*'Composition Moles'!$C141</f>
        <v>0</v>
      </c>
      <c r="BU129" s="19">
        <f ca="1">SUMPRODUCT(ReactionRateK4!$F151:$V151*OFFSET(ReactionStoich!$E$5:$U$5,BU$2,0))*(TimeStep)*'Composition Moles'!$C141</f>
        <v>0</v>
      </c>
      <c r="BV129" s="19">
        <f ca="1">SUMPRODUCT(ReactionRateK4!$F151:$V151*OFFSET(ReactionStoich!$E$5:$U$5,BV$2,0))*(TimeStep)*'Composition Moles'!$C141</f>
        <v>0</v>
      </c>
      <c r="BW129" s="19">
        <f ca="1">SUMPRODUCT(ReactionRateK4!$F151:$V151*OFFSET(ReactionStoich!$E$5:$U$5,BW$2,0))*(TimeStep)*'Composition Moles'!$C141</f>
        <v>0</v>
      </c>
    </row>
    <row r="130" spans="1:75">
      <c r="A130">
        <f>ReactionRateK1!A152</f>
        <v>5.9999999999999867</v>
      </c>
      <c r="B130" s="20">
        <f t="shared" ca="1" si="7"/>
        <v>-1969.1501204699912</v>
      </c>
      <c r="C130" s="20">
        <f ca="1">'Composition Moles'!BZ142</f>
        <v>144094.19369568003</v>
      </c>
      <c r="D130" s="26">
        <f t="shared" ca="1" si="8"/>
        <v>1.3665714557720077E-2</v>
      </c>
      <c r="F130" s="19">
        <f ca="1">SUMPRODUCT(ReactionRateK4!$F152:$V152*OFFSET(ReactionStoich!$E$5:$U$5,F$2,0))*(TimeStep)*'Composition Moles'!$C142</f>
        <v>-3.3633115236051422E-3</v>
      </c>
      <c r="G130" s="19">
        <f ca="1">SUMPRODUCT(ReactionRateK4!$F152:$V152*OFFSET(ReactionStoich!$E$5:$U$5,G$2,0))*(TimeStep)*'Composition Moles'!$C142</f>
        <v>0</v>
      </c>
      <c r="H130" s="19">
        <f ca="1">SUMPRODUCT(ReactionRateK4!$F152:$V152*OFFSET(ReactionStoich!$E$5:$U$5,H$2,0))*(TimeStep)*'Composition Moles'!$C142</f>
        <v>3.3579206057774633E-3</v>
      </c>
      <c r="I130" s="19">
        <f ca="1">SUMPRODUCT(ReactionRateK4!$F152:$V152*OFFSET(ReactionStoich!$E$5:$U$5,I$2,0))*(TimeStep)*'Composition Moles'!$C142</f>
        <v>5.390917827679062E-6</v>
      </c>
      <c r="J130" s="19">
        <f ca="1">SUMPRODUCT(ReactionRateK4!$F152:$V152*OFFSET(ReactionStoich!$E$5:$U$5,J$2,0))*(TimeStep)*'Composition Moles'!$C142</f>
        <v>0</v>
      </c>
      <c r="K130" s="19">
        <f ca="1">SUMPRODUCT(ReactionRateK4!$F152:$V152*OFFSET(ReactionStoich!$E$5:$U$5,K$2,0))*(TimeStep)*'Composition Moles'!$C142</f>
        <v>0</v>
      </c>
      <c r="L130" s="19">
        <f ca="1">SUMPRODUCT(ReactionRateK4!$F152:$V152*OFFSET(ReactionStoich!$E$5:$U$5,L$2,0))*(TimeStep)*'Composition Moles'!$C142</f>
        <v>0</v>
      </c>
      <c r="M130" s="19">
        <f ca="1">SUMPRODUCT(ReactionRateK4!$F152:$V152*OFFSET(ReactionStoich!$E$5:$U$5,M$2,0))*(TimeStep)*'Composition Moles'!$C142</f>
        <v>0</v>
      </c>
      <c r="N130" s="19">
        <f ca="1">SUMPRODUCT(ReactionRateK4!$F152:$V152*OFFSET(ReactionStoich!$E$5:$U$5,N$2,0))*(TimeStep)*'Composition Moles'!$C142</f>
        <v>0</v>
      </c>
      <c r="O130" s="19">
        <f ca="1">SUMPRODUCT(ReactionRateK4!$F152:$V152*OFFSET(ReactionStoich!$E$5:$U$5,O$2,0))*(TimeStep)*'Composition Moles'!$C142</f>
        <v>0</v>
      </c>
      <c r="P130" s="19">
        <f ca="1">SUMPRODUCT(ReactionRateK4!$F152:$V152*OFFSET(ReactionStoich!$E$5:$U$5,P$2,0))*(TimeStep)*'Composition Moles'!$C142</f>
        <v>0</v>
      </c>
      <c r="Q130" s="19">
        <f ca="1">SUMPRODUCT(ReactionRateK4!$F152:$V152*OFFSET(ReactionStoich!$E$5:$U$5,Q$2,0))*(TimeStep)*'Composition Moles'!$C142</f>
        <v>0</v>
      </c>
      <c r="R130" s="19">
        <f ca="1">SUMPRODUCT(ReactionRateK4!$F152:$V152*OFFSET(ReactionStoich!$E$5:$U$5,R$2,0))*(TimeStep)*'Composition Moles'!$C142</f>
        <v>0</v>
      </c>
      <c r="S130" s="19">
        <f ca="1">SUMPRODUCT(ReactionRateK4!$F152:$V152*OFFSET(ReactionStoich!$E$5:$U$5,S$2,0))*(TimeStep)*'Composition Moles'!$C142</f>
        <v>0.78126491105158047</v>
      </c>
      <c r="T130" s="19">
        <f ca="1">SUMPRODUCT(ReactionRateK4!$F152:$V152*OFFSET(ReactionStoich!$E$5:$U$5,T$2,0))*(TimeStep)*'Composition Moles'!$C142</f>
        <v>0</v>
      </c>
      <c r="U130" s="19">
        <f ca="1">SUMPRODUCT(ReactionRateK4!$F152:$V152*OFFSET(ReactionStoich!$E$5:$U$5,U$2,0))*(TimeStep)*'Composition Moles'!$C142</f>
        <v>0</v>
      </c>
      <c r="V130" s="19">
        <f ca="1">SUMPRODUCT(ReactionRateK4!$F152:$V152*OFFSET(ReactionStoich!$E$5:$U$5,V$2,0))*(TimeStep)*'Composition Moles'!$C142</f>
        <v>0</v>
      </c>
      <c r="W130" s="19">
        <f ca="1">SUMPRODUCT(ReactionRateK4!$F152:$V152*OFFSET(ReactionStoich!$E$5:$U$5,W$2,0))*(TimeStep)*'Composition Moles'!$C142</f>
        <v>0</v>
      </c>
      <c r="X130" s="19">
        <f ca="1">SUMPRODUCT(ReactionRateK4!$F152:$V152*OFFSET(ReactionStoich!$E$5:$U$5,X$2,0))*(TimeStep)*'Composition Moles'!$C142</f>
        <v>0</v>
      </c>
      <c r="Y130" s="19">
        <f ca="1">SUMPRODUCT(ReactionRateK4!$F152:$V152*OFFSET(ReactionStoich!$E$5:$U$5,Y$2,0))*(TimeStep)*'Composition Moles'!$C142</f>
        <v>-2.2347046857277726</v>
      </c>
      <c r="Z130" s="19">
        <f ca="1">SUMPRODUCT(ReactionRateK4!$F152:$V152*OFFSET(ReactionStoich!$E$5:$U$5,Z$2,0))*(TimeStep)*'Composition Moles'!$C142</f>
        <v>0</v>
      </c>
      <c r="AA130" s="19">
        <f ca="1">SUMPRODUCT(ReactionRateK4!$F152:$V152*OFFSET(ReactionStoich!$E$5:$U$5,AA$2,0))*(TimeStep)*'Composition Moles'!$C142</f>
        <v>0</v>
      </c>
      <c r="AB130" s="19">
        <f ca="1">SUMPRODUCT(ReactionRateK4!$F152:$V152*OFFSET(ReactionStoich!$E$5:$U$5,AB$2,0))*(TimeStep)*'Composition Moles'!$C142</f>
        <v>0</v>
      </c>
      <c r="AC130" s="19">
        <f ca="1">SUMPRODUCT(ReactionRateK4!$F152:$V152*OFFSET(ReactionStoich!$E$5:$U$5,AC$2,0))*(TimeStep)*'Composition Moles'!$C142</f>
        <v>0</v>
      </c>
      <c r="AD130" s="19">
        <f ca="1">SUMPRODUCT(ReactionRateK4!$F152:$V152*OFFSET(ReactionStoich!$E$5:$U$5,AD$2,0))*(TimeStep)*'Composition Moles'!$C142</f>
        <v>0</v>
      </c>
      <c r="AE130" s="19">
        <f ca="1">SUMPRODUCT(ReactionRateK4!$F152:$V152*OFFSET(ReactionStoich!$E$5:$U$5,AE$2,0))*(TimeStep)*'Composition Moles'!$C142</f>
        <v>0</v>
      </c>
      <c r="AF130" s="19">
        <f ca="1">SUMPRODUCT(ReactionRateK4!$F152:$V152*OFFSET(ReactionStoich!$E$5:$U$5,AF$2,0))*(TimeStep)*'Composition Moles'!$C142</f>
        <v>0</v>
      </c>
      <c r="AG130" s="19">
        <f ca="1">SUMPRODUCT(ReactionRateK4!$F152:$V152*OFFSET(ReactionStoich!$E$5:$U$5,AG$2,0))*(TimeStep)*'Composition Moles'!$C142</f>
        <v>-4.8889713602869511E-3</v>
      </c>
      <c r="AH130" s="19">
        <f ca="1">SUMPRODUCT(ReactionRateK4!$F152:$V152*OFFSET(ReactionStoich!$E$5:$U$5,AH$2,0))*(TimeStep)*'Composition Moles'!$C142</f>
        <v>-1.398928468664173</v>
      </c>
      <c r="AI130" s="19">
        <f ca="1">SUMPRODUCT(ReactionRateK4!$F152:$V152*OFFSET(ReactionStoich!$E$5:$U$5,AI$2,0))*(TimeStep)*'Composition Moles'!$C142</f>
        <v>3.183123253471646</v>
      </c>
      <c r="AJ130" s="19">
        <f ca="1">SUMPRODUCT(ReactionRateK4!$F152:$V152*OFFSET(ReactionStoich!$E$5:$U$5,AJ$2,0))*(TimeStep)*'Composition Moles'!$C142</f>
        <v>0.35304083881865472</v>
      </c>
      <c r="AK130" s="19">
        <f ca="1">SUMPRODUCT(ReactionRateK4!$F152:$V152*OFFSET(ReactionStoich!$E$5:$U$5,AK$2,0))*(TimeStep)*'Composition Moles'!$C142</f>
        <v>0</v>
      </c>
      <c r="AL130" s="19">
        <f ca="1">SUMPRODUCT(ReactionRateK4!$F152:$V152*OFFSET(ReactionStoich!$E$5:$U$5,AL$2,0))*(TimeStep)*'Composition Moles'!$C142</f>
        <v>0</v>
      </c>
      <c r="AM130" s="19">
        <f ca="1">SUMPRODUCT(ReactionRateK4!$F152:$V152*OFFSET(ReactionStoich!$E$5:$U$5,AM$2,0))*(TimeStep)*'Composition Moles'!$C142</f>
        <v>0</v>
      </c>
      <c r="AN130" s="19">
        <f ca="1">SUMPRODUCT(ReactionRateK4!$F152:$V152*OFFSET(ReactionStoich!$E$5:$U$5,AN$2,0))*(TimeStep)*'Composition Moles'!$C142</f>
        <v>0</v>
      </c>
      <c r="AO130" s="19">
        <f ca="1">SUMPRODUCT(ReactionRateK4!$F152:$V152*OFFSET(ReactionStoich!$E$5:$U$5,AO$2,0))*(TimeStep)*'Composition Moles'!$C142</f>
        <v>-5.390917827679062E-6</v>
      </c>
      <c r="AP130" s="19">
        <f ca="1">SUMPRODUCT(ReactionRateK4!$F152:$V152*OFFSET(ReactionStoich!$E$5:$U$5,AP$2,0))*(TimeStep)*'Composition Moles'!$C142</f>
        <v>-2.7907639060406469E-3</v>
      </c>
      <c r="AQ130" s="19">
        <f ca="1">SUMPRODUCT(ReactionRateK4!$F152:$V152*OFFSET(ReactionStoich!$E$5:$U$5,AQ$2,0))*(TimeStep)*'Composition Moles'!$C142</f>
        <v>0</v>
      </c>
      <c r="AR130" s="19">
        <f ca="1">SUMPRODUCT(ReactionRateK4!$F152:$V152*OFFSET(ReactionStoich!$E$5:$U$5,AR$2,0))*(TimeStep)*'Composition Moles'!$C142</f>
        <v>0</v>
      </c>
      <c r="AS130" s="19">
        <f ca="1">SUMPRODUCT(ReactionRateK4!$F152:$V152*OFFSET(ReactionStoich!$E$5:$U$5,AS$2,0))*(TimeStep)*'Composition Moles'!$C142</f>
        <v>-0.22537024092192692</v>
      </c>
      <c r="AT130" s="19">
        <f ca="1">SUMPRODUCT(ReactionRateK4!$F152:$V152*OFFSET(ReactionStoich!$E$5:$U$5,AT$2,0))*(TimeStep)*'Composition Moles'!$C142</f>
        <v>-0.22537024092192692</v>
      </c>
      <c r="AU130" s="19">
        <f ca="1">SUMPRODUCT(ReactionRateK4!$F152:$V152*OFFSET(ReactionStoich!$E$5:$U$5,AU$2,0))*(TimeStep)*'Composition Moles'!$C142</f>
        <v>-0.22537024092192692</v>
      </c>
      <c r="AV130" s="19">
        <f ca="1">SUMPRODUCT(ReactionRateK4!$F152:$V152*OFFSET(ReactionStoich!$E$5:$U$5,AV$2,0))*(TimeStep)*'Composition Moles'!$C142</f>
        <v>0</v>
      </c>
      <c r="AW130" s="19">
        <f ca="1">SUMPRODUCT(ReactionRateK4!$F152:$V152*OFFSET(ReactionStoich!$E$5:$U$5,AW$2,0))*(TimeStep)*'Composition Moles'!$C142</f>
        <v>0</v>
      </c>
      <c r="AX130" s="19">
        <f ca="1">SUMPRODUCT(ReactionRateK4!$F152:$V152*OFFSET(ReactionStoich!$E$5:$U$5,AX$2,0))*(TimeStep)*'Composition Moles'!$C142</f>
        <v>0</v>
      </c>
      <c r="AY130" s="19">
        <f ca="1">SUMPRODUCT(ReactionRateK4!$F152:$V152*OFFSET(ReactionStoich!$E$5:$U$5,AY$2,0))*(TimeStep)*'Composition Moles'!$C142</f>
        <v>0</v>
      </c>
      <c r="AZ130" s="19">
        <f ca="1">SUMPRODUCT(ReactionRateK4!$F152:$V152*OFFSET(ReactionStoich!$E$5:$U$5,AZ$2,0))*(TimeStep)*'Composition Moles'!$C142</f>
        <v>0</v>
      </c>
      <c r="BA130" s="19">
        <f ca="1">SUMPRODUCT(ReactionRateK4!$F152:$V152*OFFSET(ReactionStoich!$E$5:$U$5,BA$2,0))*(TimeStep)*'Composition Moles'!$C142</f>
        <v>0</v>
      </c>
      <c r="BB130" s="19">
        <f ca="1">SUMPRODUCT(ReactionRateK4!$F152:$V152*OFFSET(ReactionStoich!$E$5:$U$5,BB$2,0))*(TimeStep)*'Composition Moles'!$C142</f>
        <v>0</v>
      </c>
      <c r="BC130" s="19">
        <f ca="1">SUMPRODUCT(ReactionRateK4!$F152:$V152*OFFSET(ReactionStoich!$E$5:$U$5,BC$2,0))*(TimeStep)*'Composition Moles'!$C142</f>
        <v>0</v>
      </c>
      <c r="BD130" s="19">
        <f ca="1">SUMPRODUCT(ReactionRateK4!$F152:$V152*OFFSET(ReactionStoich!$E$5:$U$5,BD$2,0))*(TimeStep)*'Composition Moles'!$C142</f>
        <v>0</v>
      </c>
      <c r="BE130" s="19">
        <f ca="1">SUMPRODUCT(ReactionRateK4!$F152:$V152*OFFSET(ReactionStoich!$E$5:$U$5,BE$2,0))*(TimeStep)*'Composition Moles'!$C142</f>
        <v>0</v>
      </c>
      <c r="BF130" s="19">
        <f ca="1">SUMPRODUCT(ReactionRateK4!$F152:$V152*OFFSET(ReactionStoich!$E$5:$U$5,BF$2,0))*(TimeStep)*'Composition Moles'!$C142</f>
        <v>0</v>
      </c>
      <c r="BG130" s="19">
        <f ca="1">SUMPRODUCT(ReactionRateK4!$F152:$V152*OFFSET(ReactionStoich!$E$5:$U$5,BG$2,0))*(TimeStep)*'Composition Moles'!$C142</f>
        <v>0</v>
      </c>
      <c r="BH130" s="19">
        <f ca="1">SUMPRODUCT(ReactionRateK4!$F152:$V152*OFFSET(ReactionStoich!$E$5:$U$5,BH$2,0))*(TimeStep)*'Composition Moles'!$C142</f>
        <v>0</v>
      </c>
      <c r="BI130" s="19">
        <f ca="1">SUMPRODUCT(ReactionRateK4!$F152:$V152*OFFSET(ReactionStoich!$E$5:$U$5,BI$2,0))*(TimeStep)*'Composition Moles'!$C142</f>
        <v>0</v>
      </c>
      <c r="BJ130" s="19">
        <f ca="1">SUMPRODUCT(ReactionRateK4!$F152:$V152*OFFSET(ReactionStoich!$E$5:$U$5,BJ$2,0))*(TimeStep)*'Composition Moles'!$C142</f>
        <v>0</v>
      </c>
      <c r="BK130" s="19">
        <f ca="1">SUMPRODUCT(ReactionRateK4!$F152:$V152*OFFSET(ReactionStoich!$E$5:$U$5,BK$2,0))*(TimeStep)*'Composition Moles'!$C142</f>
        <v>0</v>
      </c>
      <c r="BL130" s="19">
        <f ca="1">SUMPRODUCT(ReactionRateK4!$F152:$V152*OFFSET(ReactionStoich!$E$5:$U$5,BL$2,0))*(TimeStep)*'Composition Moles'!$C142</f>
        <v>0</v>
      </c>
      <c r="BM130" s="19">
        <f ca="1">SUMPRODUCT(ReactionRateK4!$F152:$V152*OFFSET(ReactionStoich!$E$5:$U$5,BM$2,0))*(TimeStep)*'Composition Moles'!$C142</f>
        <v>0</v>
      </c>
      <c r="BN130" s="19">
        <f ca="1">SUMPRODUCT(ReactionRateK4!$F152:$V152*OFFSET(ReactionStoich!$E$5:$U$5,BN$2,0))*(TimeStep)*'Composition Moles'!$C142</f>
        <v>0</v>
      </c>
      <c r="BO130" s="19">
        <f ca="1">SUMPRODUCT(ReactionRateK4!$F152:$V152*OFFSET(ReactionStoich!$E$5:$U$5,BO$2,0))*(TimeStep)*'Composition Moles'!$C142</f>
        <v>0</v>
      </c>
      <c r="BP130" s="19">
        <f ca="1">SUMPRODUCT(ReactionRateK4!$F152:$V152*OFFSET(ReactionStoich!$E$5:$U$5,BP$2,0))*(TimeStep)*'Composition Moles'!$C142</f>
        <v>0</v>
      </c>
      <c r="BQ130" s="19">
        <f ca="1">SUMPRODUCT(ReactionRateK4!$F152:$V152*OFFSET(ReactionStoich!$E$5:$U$5,BQ$2,0))*(TimeStep)*'Composition Moles'!$C142</f>
        <v>0</v>
      </c>
      <c r="BR130" s="19">
        <f ca="1">SUMPRODUCT(ReactionRateK4!$F152:$V152*OFFSET(ReactionStoich!$E$5:$U$5,BR$2,0))*(TimeStep)*'Composition Moles'!$C142</f>
        <v>0</v>
      </c>
      <c r="BS130" s="19">
        <f ca="1">SUMPRODUCT(ReactionRateK4!$F152:$V152*OFFSET(ReactionStoich!$E$5:$U$5,BS$2,0))*(TimeStep)*'Composition Moles'!$C142</f>
        <v>0</v>
      </c>
      <c r="BT130" s="19">
        <f ca="1">SUMPRODUCT(ReactionRateK4!$F152:$V152*OFFSET(ReactionStoich!$E$5:$U$5,BT$2,0))*(TimeStep)*'Composition Moles'!$C142</f>
        <v>0</v>
      </c>
      <c r="BU130" s="19">
        <f ca="1">SUMPRODUCT(ReactionRateK4!$F152:$V152*OFFSET(ReactionStoich!$E$5:$U$5,BU$2,0))*(TimeStep)*'Composition Moles'!$C142</f>
        <v>0</v>
      </c>
      <c r="BV130" s="19">
        <f ca="1">SUMPRODUCT(ReactionRateK4!$F152:$V152*OFFSET(ReactionStoich!$E$5:$U$5,BV$2,0))*(TimeStep)*'Composition Moles'!$C142</f>
        <v>0</v>
      </c>
      <c r="BW130" s="19">
        <f ca="1">SUMPRODUCT(ReactionRateK4!$F152:$V152*OFFSET(ReactionStoich!$E$5:$U$5,BW$2,0))*(TimeStep)*'Composition Moles'!$C142</f>
        <v>0</v>
      </c>
    </row>
    <row r="131" spans="1:75">
      <c r="A131">
        <f>ReactionRateK1!A153</f>
        <v>6.0499999999999865</v>
      </c>
      <c r="B131" s="20">
        <f t="shared" ca="1" si="7"/>
        <v>-1968.6725615903297</v>
      </c>
      <c r="C131" s="20">
        <f ca="1">'Composition Moles'!BZ143</f>
        <v>144086.91165998703</v>
      </c>
      <c r="D131" s="26">
        <f t="shared" ca="1" si="8"/>
        <v>1.3663090831150283E-2</v>
      </c>
      <c r="F131" s="19">
        <f ca="1">SUMPRODUCT(ReactionRateK4!$F153:$V153*OFFSET(ReactionStoich!$E$5:$U$5,F$2,0))*(TimeStep)*'Composition Moles'!$C143</f>
        <v>-3.1736288163275988E-3</v>
      </c>
      <c r="G131" s="19">
        <f ca="1">SUMPRODUCT(ReactionRateK4!$F153:$V153*OFFSET(ReactionStoich!$E$5:$U$5,G$2,0))*(TimeStep)*'Composition Moles'!$C143</f>
        <v>0</v>
      </c>
      <c r="H131" s="19">
        <f ca="1">SUMPRODUCT(ReactionRateK4!$F153:$V153*OFFSET(ReactionStoich!$E$5:$U$5,H$2,0))*(TimeStep)*'Composition Moles'!$C143</f>
        <v>3.1687886691132592E-3</v>
      </c>
      <c r="I131" s="19">
        <f ca="1">SUMPRODUCT(ReactionRateK4!$F153:$V153*OFFSET(ReactionStoich!$E$5:$U$5,I$2,0))*(TimeStep)*'Composition Moles'!$C143</f>
        <v>4.8401472143398093E-6</v>
      </c>
      <c r="J131" s="19">
        <f ca="1">SUMPRODUCT(ReactionRateK4!$F153:$V153*OFFSET(ReactionStoich!$E$5:$U$5,J$2,0))*(TimeStep)*'Composition Moles'!$C143</f>
        <v>0</v>
      </c>
      <c r="K131" s="19">
        <f ca="1">SUMPRODUCT(ReactionRateK4!$F153:$V153*OFFSET(ReactionStoich!$E$5:$U$5,K$2,0))*(TimeStep)*'Composition Moles'!$C143</f>
        <v>0</v>
      </c>
      <c r="L131" s="19">
        <f ca="1">SUMPRODUCT(ReactionRateK4!$F153:$V153*OFFSET(ReactionStoich!$E$5:$U$5,L$2,0))*(TimeStep)*'Composition Moles'!$C143</f>
        <v>0</v>
      </c>
      <c r="M131" s="19">
        <f ca="1">SUMPRODUCT(ReactionRateK4!$F153:$V153*OFFSET(ReactionStoich!$E$5:$U$5,M$2,0))*(TimeStep)*'Composition Moles'!$C143</f>
        <v>0</v>
      </c>
      <c r="N131" s="19">
        <f ca="1">SUMPRODUCT(ReactionRateK4!$F153:$V153*OFFSET(ReactionStoich!$E$5:$U$5,N$2,0))*(TimeStep)*'Composition Moles'!$C143</f>
        <v>0</v>
      </c>
      <c r="O131" s="19">
        <f ca="1">SUMPRODUCT(ReactionRateK4!$F153:$V153*OFFSET(ReactionStoich!$E$5:$U$5,O$2,0))*(TimeStep)*'Composition Moles'!$C143</f>
        <v>0</v>
      </c>
      <c r="P131" s="19">
        <f ca="1">SUMPRODUCT(ReactionRateK4!$F153:$V153*OFFSET(ReactionStoich!$E$5:$U$5,P$2,0))*(TimeStep)*'Composition Moles'!$C143</f>
        <v>0</v>
      </c>
      <c r="Q131" s="19">
        <f ca="1">SUMPRODUCT(ReactionRateK4!$F153:$V153*OFFSET(ReactionStoich!$E$5:$U$5,Q$2,0))*(TimeStep)*'Composition Moles'!$C143</f>
        <v>0</v>
      </c>
      <c r="R131" s="19">
        <f ca="1">SUMPRODUCT(ReactionRateK4!$F153:$V153*OFFSET(ReactionStoich!$E$5:$U$5,R$2,0))*(TimeStep)*'Composition Moles'!$C143</f>
        <v>0</v>
      </c>
      <c r="S131" s="19">
        <f ca="1">SUMPRODUCT(ReactionRateK4!$F153:$V153*OFFSET(ReactionStoich!$E$5:$U$5,S$2,0))*(TimeStep)*'Composition Moles'!$C143</f>
        <v>0.74941271598362125</v>
      </c>
      <c r="T131" s="19">
        <f ca="1">SUMPRODUCT(ReactionRateK4!$F153:$V153*OFFSET(ReactionStoich!$E$5:$U$5,T$2,0))*(TimeStep)*'Composition Moles'!$C143</f>
        <v>0</v>
      </c>
      <c r="U131" s="19">
        <f ca="1">SUMPRODUCT(ReactionRateK4!$F153:$V153*OFFSET(ReactionStoich!$E$5:$U$5,U$2,0))*(TimeStep)*'Composition Moles'!$C143</f>
        <v>0</v>
      </c>
      <c r="V131" s="19">
        <f ca="1">SUMPRODUCT(ReactionRateK4!$F153:$V153*OFFSET(ReactionStoich!$E$5:$U$5,V$2,0))*(TimeStep)*'Composition Moles'!$C143</f>
        <v>0</v>
      </c>
      <c r="W131" s="19">
        <f ca="1">SUMPRODUCT(ReactionRateK4!$F153:$V153*OFFSET(ReactionStoich!$E$5:$U$5,W$2,0))*(TimeStep)*'Composition Moles'!$C143</f>
        <v>0</v>
      </c>
      <c r="X131" s="19">
        <f ca="1">SUMPRODUCT(ReactionRateK4!$F153:$V153*OFFSET(ReactionStoich!$E$5:$U$5,X$2,0))*(TimeStep)*'Composition Moles'!$C143</f>
        <v>0</v>
      </c>
      <c r="Y131" s="19">
        <f ca="1">SUMPRODUCT(ReactionRateK4!$F153:$V153*OFFSET(ReactionStoich!$E$5:$U$5,Y$2,0))*(TimeStep)*'Composition Moles'!$C143</f>
        <v>-2.1629029879413069</v>
      </c>
      <c r="Z131" s="19">
        <f ca="1">SUMPRODUCT(ReactionRateK4!$F153:$V153*OFFSET(ReactionStoich!$E$5:$U$5,Z$2,0))*(TimeStep)*'Composition Moles'!$C143</f>
        <v>0</v>
      </c>
      <c r="AA131" s="19">
        <f ca="1">SUMPRODUCT(ReactionRateK4!$F153:$V153*OFFSET(ReactionStoich!$E$5:$U$5,AA$2,0))*(TimeStep)*'Composition Moles'!$C143</f>
        <v>0</v>
      </c>
      <c r="AB131" s="19">
        <f ca="1">SUMPRODUCT(ReactionRateK4!$F153:$V153*OFFSET(ReactionStoich!$E$5:$U$5,AB$2,0))*(TimeStep)*'Composition Moles'!$C143</f>
        <v>0</v>
      </c>
      <c r="AC131" s="19">
        <f ca="1">SUMPRODUCT(ReactionRateK4!$F153:$V153*OFFSET(ReactionStoich!$E$5:$U$5,AC$2,0))*(TimeStep)*'Composition Moles'!$C143</f>
        <v>0</v>
      </c>
      <c r="AD131" s="19">
        <f ca="1">SUMPRODUCT(ReactionRateK4!$F153:$V153*OFFSET(ReactionStoich!$E$5:$U$5,AD$2,0))*(TimeStep)*'Composition Moles'!$C143</f>
        <v>0</v>
      </c>
      <c r="AE131" s="19">
        <f ca="1">SUMPRODUCT(ReactionRateK4!$F153:$V153*OFFSET(ReactionStoich!$E$5:$U$5,AE$2,0))*(TimeStep)*'Composition Moles'!$C143</f>
        <v>0</v>
      </c>
      <c r="AF131" s="19">
        <f ca="1">SUMPRODUCT(ReactionRateK4!$F153:$V153*OFFSET(ReactionStoich!$E$5:$U$5,AF$2,0))*(TimeStep)*'Composition Moles'!$C143</f>
        <v>0</v>
      </c>
      <c r="AG131" s="19">
        <f ca="1">SUMPRODUCT(ReactionRateK4!$F153:$V153*OFFSET(ReactionStoich!$E$5:$U$5,AG$2,0))*(TimeStep)*'Composition Moles'!$C143</f>
        <v>-4.9126659966590202E-3</v>
      </c>
      <c r="AH131" s="19">
        <f ca="1">SUMPRODUCT(ReactionRateK4!$F153:$V153*OFFSET(ReactionStoich!$E$5:$U$5,AH$2,0))*(TimeStep)*'Composition Moles'!$C143</f>
        <v>-1.3959679898124953</v>
      </c>
      <c r="AI131" s="19">
        <f ca="1">SUMPRODUCT(ReactionRateK4!$F153:$V153*OFFSET(ReactionStoich!$E$5:$U$5,AI$2,0))*(TimeStep)*'Composition Moles'!$C143</f>
        <v>3.144015187888213</v>
      </c>
      <c r="AJ131" s="19">
        <f ca="1">SUMPRODUCT(ReactionRateK4!$F153:$V153*OFFSET(ReactionStoich!$E$5:$U$5,AJ$2,0))*(TimeStep)*'Composition Moles'!$C143</f>
        <v>0.34078539363255983</v>
      </c>
      <c r="AK131" s="19">
        <f ca="1">SUMPRODUCT(ReactionRateK4!$F153:$V153*OFFSET(ReactionStoich!$E$5:$U$5,AK$2,0))*(TimeStep)*'Composition Moles'!$C143</f>
        <v>0</v>
      </c>
      <c r="AL131" s="19">
        <f ca="1">SUMPRODUCT(ReactionRateK4!$F153:$V153*OFFSET(ReactionStoich!$E$5:$U$5,AL$2,0))*(TimeStep)*'Composition Moles'!$C143</f>
        <v>0</v>
      </c>
      <c r="AM131" s="19">
        <f ca="1">SUMPRODUCT(ReactionRateK4!$F153:$V153*OFFSET(ReactionStoich!$E$5:$U$5,AM$2,0))*(TimeStep)*'Composition Moles'!$C143</f>
        <v>0</v>
      </c>
      <c r="AN131" s="19">
        <f ca="1">SUMPRODUCT(ReactionRateK4!$F153:$V153*OFFSET(ReactionStoich!$E$5:$U$5,AN$2,0))*(TimeStep)*'Composition Moles'!$C143</f>
        <v>0</v>
      </c>
      <c r="AO131" s="19">
        <f ca="1">SUMPRODUCT(ReactionRateK4!$F153:$V153*OFFSET(ReactionStoich!$E$5:$U$5,AO$2,0))*(TimeStep)*'Composition Moles'!$C143</f>
        <v>-4.8401472143398093E-6</v>
      </c>
      <c r="AP131" s="19">
        <f ca="1">SUMPRODUCT(ReactionRateK4!$F153:$V153*OFFSET(ReactionStoich!$E$5:$U$5,AP$2,0))*(TimeStep)*'Composition Moles'!$C143</f>
        <v>-2.6015350241599899E-3</v>
      </c>
      <c r="AQ131" s="19">
        <f ca="1">SUMPRODUCT(ReactionRateK4!$F153:$V153*OFFSET(ReactionStoich!$E$5:$U$5,AQ$2,0))*(TimeStep)*'Composition Moles'!$C143</f>
        <v>0</v>
      </c>
      <c r="AR131" s="19">
        <f ca="1">SUMPRODUCT(ReactionRateK4!$F153:$V153*OFFSET(ReactionStoich!$E$5:$U$5,AR$2,0))*(TimeStep)*'Composition Moles'!$C143</f>
        <v>0</v>
      </c>
      <c r="AS131" s="19">
        <f ca="1">SUMPRODUCT(ReactionRateK4!$F153:$V153*OFFSET(ReactionStoich!$E$5:$U$5,AS$2,0))*(TimeStep)*'Composition Moles'!$C143</f>
        <v>-0.22260775952751966</v>
      </c>
      <c r="AT131" s="19">
        <f ca="1">SUMPRODUCT(ReactionRateK4!$F153:$V153*OFFSET(ReactionStoich!$E$5:$U$5,AT$2,0))*(TimeStep)*'Composition Moles'!$C143</f>
        <v>-0.22260775952751966</v>
      </c>
      <c r="AU131" s="19">
        <f ca="1">SUMPRODUCT(ReactionRateK4!$F153:$V153*OFFSET(ReactionStoich!$E$5:$U$5,AU$2,0))*(TimeStep)*'Composition Moles'!$C143</f>
        <v>-0.22260775952751966</v>
      </c>
      <c r="AV131" s="19">
        <f ca="1">SUMPRODUCT(ReactionRateK4!$F153:$V153*OFFSET(ReactionStoich!$E$5:$U$5,AV$2,0))*(TimeStep)*'Composition Moles'!$C143</f>
        <v>0</v>
      </c>
      <c r="AW131" s="19">
        <f ca="1">SUMPRODUCT(ReactionRateK4!$F153:$V153*OFFSET(ReactionStoich!$E$5:$U$5,AW$2,0))*(TimeStep)*'Composition Moles'!$C143</f>
        <v>0</v>
      </c>
      <c r="AX131" s="19">
        <f ca="1">SUMPRODUCT(ReactionRateK4!$F153:$V153*OFFSET(ReactionStoich!$E$5:$U$5,AX$2,0))*(TimeStep)*'Composition Moles'!$C143</f>
        <v>0</v>
      </c>
      <c r="AY131" s="19">
        <f ca="1">SUMPRODUCT(ReactionRateK4!$F153:$V153*OFFSET(ReactionStoich!$E$5:$U$5,AY$2,0))*(TimeStep)*'Composition Moles'!$C143</f>
        <v>0</v>
      </c>
      <c r="AZ131" s="19">
        <f ca="1">SUMPRODUCT(ReactionRateK4!$F153:$V153*OFFSET(ReactionStoich!$E$5:$U$5,AZ$2,0))*(TimeStep)*'Composition Moles'!$C143</f>
        <v>0</v>
      </c>
      <c r="BA131" s="19">
        <f ca="1">SUMPRODUCT(ReactionRateK4!$F153:$V153*OFFSET(ReactionStoich!$E$5:$U$5,BA$2,0))*(TimeStep)*'Composition Moles'!$C143</f>
        <v>0</v>
      </c>
      <c r="BB131" s="19">
        <f ca="1">SUMPRODUCT(ReactionRateK4!$F153:$V153*OFFSET(ReactionStoich!$E$5:$U$5,BB$2,0))*(TimeStep)*'Composition Moles'!$C143</f>
        <v>0</v>
      </c>
      <c r="BC131" s="19">
        <f ca="1">SUMPRODUCT(ReactionRateK4!$F153:$V153*OFFSET(ReactionStoich!$E$5:$U$5,BC$2,0))*(TimeStep)*'Composition Moles'!$C143</f>
        <v>0</v>
      </c>
      <c r="BD131" s="19">
        <f ca="1">SUMPRODUCT(ReactionRateK4!$F153:$V153*OFFSET(ReactionStoich!$E$5:$U$5,BD$2,0))*(TimeStep)*'Composition Moles'!$C143</f>
        <v>0</v>
      </c>
      <c r="BE131" s="19">
        <f ca="1">SUMPRODUCT(ReactionRateK4!$F153:$V153*OFFSET(ReactionStoich!$E$5:$U$5,BE$2,0))*(TimeStep)*'Composition Moles'!$C143</f>
        <v>0</v>
      </c>
      <c r="BF131" s="19">
        <f ca="1">SUMPRODUCT(ReactionRateK4!$F153:$V153*OFFSET(ReactionStoich!$E$5:$U$5,BF$2,0))*(TimeStep)*'Composition Moles'!$C143</f>
        <v>0</v>
      </c>
      <c r="BG131" s="19">
        <f ca="1">SUMPRODUCT(ReactionRateK4!$F153:$V153*OFFSET(ReactionStoich!$E$5:$U$5,BG$2,0))*(TimeStep)*'Composition Moles'!$C143</f>
        <v>0</v>
      </c>
      <c r="BH131" s="19">
        <f ca="1">SUMPRODUCT(ReactionRateK4!$F153:$V153*OFFSET(ReactionStoich!$E$5:$U$5,BH$2,0))*(TimeStep)*'Composition Moles'!$C143</f>
        <v>0</v>
      </c>
      <c r="BI131" s="19">
        <f ca="1">SUMPRODUCT(ReactionRateK4!$F153:$V153*OFFSET(ReactionStoich!$E$5:$U$5,BI$2,0))*(TimeStep)*'Composition Moles'!$C143</f>
        <v>0</v>
      </c>
      <c r="BJ131" s="19">
        <f ca="1">SUMPRODUCT(ReactionRateK4!$F153:$V153*OFFSET(ReactionStoich!$E$5:$U$5,BJ$2,0))*(TimeStep)*'Composition Moles'!$C143</f>
        <v>0</v>
      </c>
      <c r="BK131" s="19">
        <f ca="1">SUMPRODUCT(ReactionRateK4!$F153:$V153*OFFSET(ReactionStoich!$E$5:$U$5,BK$2,0))*(TimeStep)*'Composition Moles'!$C143</f>
        <v>0</v>
      </c>
      <c r="BL131" s="19">
        <f ca="1">SUMPRODUCT(ReactionRateK4!$F153:$V153*OFFSET(ReactionStoich!$E$5:$U$5,BL$2,0))*(TimeStep)*'Composition Moles'!$C143</f>
        <v>0</v>
      </c>
      <c r="BM131" s="19">
        <f ca="1">SUMPRODUCT(ReactionRateK4!$F153:$V153*OFFSET(ReactionStoich!$E$5:$U$5,BM$2,0))*(TimeStep)*'Composition Moles'!$C143</f>
        <v>0</v>
      </c>
      <c r="BN131" s="19">
        <f ca="1">SUMPRODUCT(ReactionRateK4!$F153:$V153*OFFSET(ReactionStoich!$E$5:$U$5,BN$2,0))*(TimeStep)*'Composition Moles'!$C143</f>
        <v>0</v>
      </c>
      <c r="BO131" s="19">
        <f ca="1">SUMPRODUCT(ReactionRateK4!$F153:$V153*OFFSET(ReactionStoich!$E$5:$U$5,BO$2,0))*(TimeStep)*'Composition Moles'!$C143</f>
        <v>0</v>
      </c>
      <c r="BP131" s="19">
        <f ca="1">SUMPRODUCT(ReactionRateK4!$F153:$V153*OFFSET(ReactionStoich!$E$5:$U$5,BP$2,0))*(TimeStep)*'Composition Moles'!$C143</f>
        <v>0</v>
      </c>
      <c r="BQ131" s="19">
        <f ca="1">SUMPRODUCT(ReactionRateK4!$F153:$V153*OFFSET(ReactionStoich!$E$5:$U$5,BQ$2,0))*(TimeStep)*'Composition Moles'!$C143</f>
        <v>0</v>
      </c>
      <c r="BR131" s="19">
        <f ca="1">SUMPRODUCT(ReactionRateK4!$F153:$V153*OFFSET(ReactionStoich!$E$5:$U$5,BR$2,0))*(TimeStep)*'Composition Moles'!$C143</f>
        <v>0</v>
      </c>
      <c r="BS131" s="19">
        <f ca="1">SUMPRODUCT(ReactionRateK4!$F153:$V153*OFFSET(ReactionStoich!$E$5:$U$5,BS$2,0))*(TimeStep)*'Composition Moles'!$C143</f>
        <v>0</v>
      </c>
      <c r="BT131" s="19">
        <f ca="1">SUMPRODUCT(ReactionRateK4!$F153:$V153*OFFSET(ReactionStoich!$E$5:$U$5,BT$2,0))*(TimeStep)*'Composition Moles'!$C143</f>
        <v>0</v>
      </c>
      <c r="BU131" s="19">
        <f ca="1">SUMPRODUCT(ReactionRateK4!$F153:$V153*OFFSET(ReactionStoich!$E$5:$U$5,BU$2,0))*(TimeStep)*'Composition Moles'!$C143</f>
        <v>0</v>
      </c>
      <c r="BV131" s="19">
        <f ca="1">SUMPRODUCT(ReactionRateK4!$F153:$V153*OFFSET(ReactionStoich!$E$5:$U$5,BV$2,0))*(TimeStep)*'Composition Moles'!$C143</f>
        <v>0</v>
      </c>
      <c r="BW131" s="19">
        <f ca="1">SUMPRODUCT(ReactionRateK4!$F153:$V153*OFFSET(ReactionStoich!$E$5:$U$5,BW$2,0))*(TimeStep)*'Composition Moles'!$C143</f>
        <v>0</v>
      </c>
    </row>
    <row r="132" spans="1:75">
      <c r="A132">
        <f>ReactionRateK1!A154</f>
        <v>6.0999999999999863</v>
      </c>
      <c r="B132" s="20">
        <f t="shared" ca="1" si="7"/>
        <v>-1966.8622482443875</v>
      </c>
      <c r="C132" s="20">
        <f ca="1">'Composition Moles'!BZ144</f>
        <v>144079.53457649262</v>
      </c>
      <c r="D132" s="26">
        <f t="shared" ca="1" si="8"/>
        <v>1.3651225720750573E-2</v>
      </c>
      <c r="F132" s="19">
        <f ca="1">SUMPRODUCT(ReactionRateK4!$F154:$V154*OFFSET(ReactionStoich!$E$5:$U$5,F$2,0))*(TimeStep)*'Composition Moles'!$C144</f>
        <v>-2.9968607865182009E-3</v>
      </c>
      <c r="G132" s="19">
        <f ca="1">SUMPRODUCT(ReactionRateK4!$F154:$V154*OFFSET(ReactionStoich!$E$5:$U$5,G$2,0))*(TimeStep)*'Composition Moles'!$C144</f>
        <v>0</v>
      </c>
      <c r="H132" s="19">
        <f ca="1">SUMPRODUCT(ReactionRateK4!$F154:$V154*OFFSET(ReactionStoich!$E$5:$U$5,H$2,0))*(TimeStep)*'Composition Moles'!$C144</f>
        <v>2.992515129114832E-3</v>
      </c>
      <c r="I132" s="19">
        <f ca="1">SUMPRODUCT(ReactionRateK4!$F154:$V154*OFFSET(ReactionStoich!$E$5:$U$5,I$2,0))*(TimeStep)*'Composition Moles'!$C144</f>
        <v>4.3456574033690814E-6</v>
      </c>
      <c r="J132" s="19">
        <f ca="1">SUMPRODUCT(ReactionRateK4!$F154:$V154*OFFSET(ReactionStoich!$E$5:$U$5,J$2,0))*(TimeStep)*'Composition Moles'!$C144</f>
        <v>0</v>
      </c>
      <c r="K132" s="19">
        <f ca="1">SUMPRODUCT(ReactionRateK4!$F154:$V154*OFFSET(ReactionStoich!$E$5:$U$5,K$2,0))*(TimeStep)*'Composition Moles'!$C144</f>
        <v>0</v>
      </c>
      <c r="L132" s="19">
        <f ca="1">SUMPRODUCT(ReactionRateK4!$F154:$V154*OFFSET(ReactionStoich!$E$5:$U$5,L$2,0))*(TimeStep)*'Composition Moles'!$C144</f>
        <v>0</v>
      </c>
      <c r="M132" s="19">
        <f ca="1">SUMPRODUCT(ReactionRateK4!$F154:$V154*OFFSET(ReactionStoich!$E$5:$U$5,M$2,0))*(TimeStep)*'Composition Moles'!$C144</f>
        <v>0</v>
      </c>
      <c r="N132" s="19">
        <f ca="1">SUMPRODUCT(ReactionRateK4!$F154:$V154*OFFSET(ReactionStoich!$E$5:$U$5,N$2,0))*(TimeStep)*'Composition Moles'!$C144</f>
        <v>0</v>
      </c>
      <c r="O132" s="19">
        <f ca="1">SUMPRODUCT(ReactionRateK4!$F154:$V154*OFFSET(ReactionStoich!$E$5:$U$5,O$2,0))*(TimeStep)*'Composition Moles'!$C144</f>
        <v>0</v>
      </c>
      <c r="P132" s="19">
        <f ca="1">SUMPRODUCT(ReactionRateK4!$F154:$V154*OFFSET(ReactionStoich!$E$5:$U$5,P$2,0))*(TimeStep)*'Composition Moles'!$C144</f>
        <v>0</v>
      </c>
      <c r="Q132" s="19">
        <f ca="1">SUMPRODUCT(ReactionRateK4!$F154:$V154*OFFSET(ReactionStoich!$E$5:$U$5,Q$2,0))*(TimeStep)*'Composition Moles'!$C144</f>
        <v>0</v>
      </c>
      <c r="R132" s="19">
        <f ca="1">SUMPRODUCT(ReactionRateK4!$F154:$V154*OFFSET(ReactionStoich!$E$5:$U$5,R$2,0))*(TimeStep)*'Composition Moles'!$C144</f>
        <v>0</v>
      </c>
      <c r="S132" s="19">
        <f ca="1">SUMPRODUCT(ReactionRateK4!$F154:$V154*OFFSET(ReactionStoich!$E$5:$U$5,S$2,0))*(TimeStep)*'Composition Moles'!$C144</f>
        <v>0.71835386041357807</v>
      </c>
      <c r="T132" s="19">
        <f ca="1">SUMPRODUCT(ReactionRateK4!$F154:$V154*OFFSET(ReactionStoich!$E$5:$U$5,T$2,0))*(TimeStep)*'Composition Moles'!$C144</f>
        <v>0</v>
      </c>
      <c r="U132" s="19">
        <f ca="1">SUMPRODUCT(ReactionRateK4!$F154:$V154*OFFSET(ReactionStoich!$E$5:$U$5,U$2,0))*(TimeStep)*'Composition Moles'!$C144</f>
        <v>0</v>
      </c>
      <c r="V132" s="19">
        <f ca="1">SUMPRODUCT(ReactionRateK4!$F154:$V154*OFFSET(ReactionStoich!$E$5:$U$5,V$2,0))*(TimeStep)*'Composition Moles'!$C144</f>
        <v>0</v>
      </c>
      <c r="W132" s="19">
        <f ca="1">SUMPRODUCT(ReactionRateK4!$F154:$V154*OFFSET(ReactionStoich!$E$5:$U$5,W$2,0))*(TimeStep)*'Composition Moles'!$C144</f>
        <v>0</v>
      </c>
      <c r="X132" s="19">
        <f ca="1">SUMPRODUCT(ReactionRateK4!$F154:$V154*OFFSET(ReactionStoich!$E$5:$U$5,X$2,0))*(TimeStep)*'Composition Moles'!$C144</f>
        <v>0</v>
      </c>
      <c r="Y132" s="19">
        <f ca="1">SUMPRODUCT(ReactionRateK4!$F154:$V154*OFFSET(ReactionStoich!$E$5:$U$5,Y$2,0))*(TimeStep)*'Composition Moles'!$C144</f>
        <v>-2.0928151852351164</v>
      </c>
      <c r="Z132" s="19">
        <f ca="1">SUMPRODUCT(ReactionRateK4!$F154:$V154*OFFSET(ReactionStoich!$E$5:$U$5,Z$2,0))*(TimeStep)*'Composition Moles'!$C144</f>
        <v>0</v>
      </c>
      <c r="AA132" s="19">
        <f ca="1">SUMPRODUCT(ReactionRateK4!$F154:$V154*OFFSET(ReactionStoich!$E$5:$U$5,AA$2,0))*(TimeStep)*'Composition Moles'!$C144</f>
        <v>0</v>
      </c>
      <c r="AB132" s="19">
        <f ca="1">SUMPRODUCT(ReactionRateK4!$F154:$V154*OFFSET(ReactionStoich!$E$5:$U$5,AB$2,0))*(TimeStep)*'Composition Moles'!$C144</f>
        <v>0</v>
      </c>
      <c r="AC132" s="19">
        <f ca="1">SUMPRODUCT(ReactionRateK4!$F154:$V154*OFFSET(ReactionStoich!$E$5:$U$5,AC$2,0))*(TimeStep)*'Composition Moles'!$C144</f>
        <v>0</v>
      </c>
      <c r="AD132" s="19">
        <f ca="1">SUMPRODUCT(ReactionRateK4!$F154:$V154*OFFSET(ReactionStoich!$E$5:$U$5,AD$2,0))*(TimeStep)*'Composition Moles'!$C144</f>
        <v>0</v>
      </c>
      <c r="AE132" s="19">
        <f ca="1">SUMPRODUCT(ReactionRateK4!$F154:$V154*OFFSET(ReactionStoich!$E$5:$U$5,AE$2,0))*(TimeStep)*'Composition Moles'!$C144</f>
        <v>0</v>
      </c>
      <c r="AF132" s="19">
        <f ca="1">SUMPRODUCT(ReactionRateK4!$F154:$V154*OFFSET(ReactionStoich!$E$5:$U$5,AF$2,0))*(TimeStep)*'Composition Moles'!$C144</f>
        <v>0</v>
      </c>
      <c r="AG132" s="19">
        <f ca="1">SUMPRODUCT(ReactionRateK4!$F154:$V154*OFFSET(ReactionStoich!$E$5:$U$5,AG$2,0))*(TimeStep)*'Composition Moles'!$C144</f>
        <v>-4.8323575972146759E-3</v>
      </c>
      <c r="AH132" s="19">
        <f ca="1">SUMPRODUCT(ReactionRateK4!$F154:$V154*OFFSET(ReactionStoich!$E$5:$U$5,AH$2,0))*(TimeStep)*'Composition Moles'!$C144</f>
        <v>-1.3927324326928494</v>
      </c>
      <c r="AI132" s="19">
        <f ca="1">SUMPRODUCT(ReactionRateK4!$F154:$V154*OFFSET(ReactionStoich!$E$5:$U$5,AI$2,0))*(TimeStep)*'Composition Moles'!$C144</f>
        <v>3.1053421200420868</v>
      </c>
      <c r="AJ132" s="19">
        <f ca="1">SUMPRODUCT(ReactionRateK4!$F154:$V154*OFFSET(ReactionStoich!$E$5:$U$5,AJ$2,0))*(TimeStep)*'Composition Moles'!$C144</f>
        <v>0.328789526707916</v>
      </c>
      <c r="AK132" s="19">
        <f ca="1">SUMPRODUCT(ReactionRateK4!$F154:$V154*OFFSET(ReactionStoich!$E$5:$U$5,AK$2,0))*(TimeStep)*'Composition Moles'!$C144</f>
        <v>0</v>
      </c>
      <c r="AL132" s="19">
        <f ca="1">SUMPRODUCT(ReactionRateK4!$F154:$V154*OFFSET(ReactionStoich!$E$5:$U$5,AL$2,0))*(TimeStep)*'Composition Moles'!$C144</f>
        <v>0</v>
      </c>
      <c r="AM132" s="19">
        <f ca="1">SUMPRODUCT(ReactionRateK4!$F154:$V154*OFFSET(ReactionStoich!$E$5:$U$5,AM$2,0))*(TimeStep)*'Composition Moles'!$C144</f>
        <v>0</v>
      </c>
      <c r="AN132" s="19">
        <f ca="1">SUMPRODUCT(ReactionRateK4!$F154:$V154*OFFSET(ReactionStoich!$E$5:$U$5,AN$2,0))*(TimeStep)*'Composition Moles'!$C144</f>
        <v>0</v>
      </c>
      <c r="AO132" s="19">
        <f ca="1">SUMPRODUCT(ReactionRateK4!$F154:$V154*OFFSET(ReactionStoich!$E$5:$U$5,AO$2,0))*(TimeStep)*'Composition Moles'!$C144</f>
        <v>-4.3456574033690814E-6</v>
      </c>
      <c r="AP132" s="19">
        <f ca="1">SUMPRODUCT(ReactionRateK4!$F154:$V154*OFFSET(ReactionStoich!$E$5:$U$5,AP$2,0))*(TimeStep)*'Composition Moles'!$C144</f>
        <v>-2.4255796636311359E-3</v>
      </c>
      <c r="AQ132" s="19">
        <f ca="1">SUMPRODUCT(ReactionRateK4!$F154:$V154*OFFSET(ReactionStoich!$E$5:$U$5,AQ$2,0))*(TimeStep)*'Composition Moles'!$C144</f>
        <v>0</v>
      </c>
      <c r="AR132" s="19">
        <f ca="1">SUMPRODUCT(ReactionRateK4!$F154:$V154*OFFSET(ReactionStoich!$E$5:$U$5,AR$2,0))*(TimeStep)*'Composition Moles'!$C144</f>
        <v>0</v>
      </c>
      <c r="AS132" s="19">
        <f ca="1">SUMPRODUCT(ReactionRateK4!$F154:$V154*OFFSET(ReactionStoich!$E$5:$U$5,AS$2,0))*(TimeStep)*'Composition Moles'!$C144</f>
        <v>-0.21989186877245526</v>
      </c>
      <c r="AT132" s="19">
        <f ca="1">SUMPRODUCT(ReactionRateK4!$F154:$V154*OFFSET(ReactionStoich!$E$5:$U$5,AT$2,0))*(TimeStep)*'Composition Moles'!$C144</f>
        <v>-0.21989186877245526</v>
      </c>
      <c r="AU132" s="19">
        <f ca="1">SUMPRODUCT(ReactionRateK4!$F154:$V154*OFFSET(ReactionStoich!$E$5:$U$5,AU$2,0))*(TimeStep)*'Composition Moles'!$C144</f>
        <v>-0.21989186877245526</v>
      </c>
      <c r="AV132" s="19">
        <f ca="1">SUMPRODUCT(ReactionRateK4!$F154:$V154*OFFSET(ReactionStoich!$E$5:$U$5,AV$2,0))*(TimeStep)*'Composition Moles'!$C144</f>
        <v>0</v>
      </c>
      <c r="AW132" s="19">
        <f ca="1">SUMPRODUCT(ReactionRateK4!$F154:$V154*OFFSET(ReactionStoich!$E$5:$U$5,AW$2,0))*(TimeStep)*'Composition Moles'!$C144</f>
        <v>0</v>
      </c>
      <c r="AX132" s="19">
        <f ca="1">SUMPRODUCT(ReactionRateK4!$F154:$V154*OFFSET(ReactionStoich!$E$5:$U$5,AX$2,0))*(TimeStep)*'Composition Moles'!$C144</f>
        <v>0</v>
      </c>
      <c r="AY132" s="19">
        <f ca="1">SUMPRODUCT(ReactionRateK4!$F154:$V154*OFFSET(ReactionStoich!$E$5:$U$5,AY$2,0))*(TimeStep)*'Composition Moles'!$C144</f>
        <v>0</v>
      </c>
      <c r="AZ132" s="19">
        <f ca="1">SUMPRODUCT(ReactionRateK4!$F154:$V154*OFFSET(ReactionStoich!$E$5:$U$5,AZ$2,0))*(TimeStep)*'Composition Moles'!$C144</f>
        <v>0</v>
      </c>
      <c r="BA132" s="19">
        <f ca="1">SUMPRODUCT(ReactionRateK4!$F154:$V154*OFFSET(ReactionStoich!$E$5:$U$5,BA$2,0))*(TimeStep)*'Composition Moles'!$C144</f>
        <v>0</v>
      </c>
      <c r="BB132" s="19">
        <f ca="1">SUMPRODUCT(ReactionRateK4!$F154:$V154*OFFSET(ReactionStoich!$E$5:$U$5,BB$2,0))*(TimeStep)*'Composition Moles'!$C144</f>
        <v>0</v>
      </c>
      <c r="BC132" s="19">
        <f ca="1">SUMPRODUCT(ReactionRateK4!$F154:$V154*OFFSET(ReactionStoich!$E$5:$U$5,BC$2,0))*(TimeStep)*'Composition Moles'!$C144</f>
        <v>0</v>
      </c>
      <c r="BD132" s="19">
        <f ca="1">SUMPRODUCT(ReactionRateK4!$F154:$V154*OFFSET(ReactionStoich!$E$5:$U$5,BD$2,0))*(TimeStep)*'Composition Moles'!$C144</f>
        <v>0</v>
      </c>
      <c r="BE132" s="19">
        <f ca="1">SUMPRODUCT(ReactionRateK4!$F154:$V154*OFFSET(ReactionStoich!$E$5:$U$5,BE$2,0))*(TimeStep)*'Composition Moles'!$C144</f>
        <v>0</v>
      </c>
      <c r="BF132" s="19">
        <f ca="1">SUMPRODUCT(ReactionRateK4!$F154:$V154*OFFSET(ReactionStoich!$E$5:$U$5,BF$2,0))*(TimeStep)*'Composition Moles'!$C144</f>
        <v>0</v>
      </c>
      <c r="BG132" s="19">
        <f ca="1">SUMPRODUCT(ReactionRateK4!$F154:$V154*OFFSET(ReactionStoich!$E$5:$U$5,BG$2,0))*(TimeStep)*'Composition Moles'!$C144</f>
        <v>0</v>
      </c>
      <c r="BH132" s="19">
        <f ca="1">SUMPRODUCT(ReactionRateK4!$F154:$V154*OFFSET(ReactionStoich!$E$5:$U$5,BH$2,0))*(TimeStep)*'Composition Moles'!$C144</f>
        <v>0</v>
      </c>
      <c r="BI132" s="19">
        <f ca="1">SUMPRODUCT(ReactionRateK4!$F154:$V154*OFFSET(ReactionStoich!$E$5:$U$5,BI$2,0))*(TimeStep)*'Composition Moles'!$C144</f>
        <v>0</v>
      </c>
      <c r="BJ132" s="19">
        <f ca="1">SUMPRODUCT(ReactionRateK4!$F154:$V154*OFFSET(ReactionStoich!$E$5:$U$5,BJ$2,0))*(TimeStep)*'Composition Moles'!$C144</f>
        <v>0</v>
      </c>
      <c r="BK132" s="19">
        <f ca="1">SUMPRODUCT(ReactionRateK4!$F154:$V154*OFFSET(ReactionStoich!$E$5:$U$5,BK$2,0))*(TimeStep)*'Composition Moles'!$C144</f>
        <v>0</v>
      </c>
      <c r="BL132" s="19">
        <f ca="1">SUMPRODUCT(ReactionRateK4!$F154:$V154*OFFSET(ReactionStoich!$E$5:$U$5,BL$2,0))*(TimeStep)*'Composition Moles'!$C144</f>
        <v>0</v>
      </c>
      <c r="BM132" s="19">
        <f ca="1">SUMPRODUCT(ReactionRateK4!$F154:$V154*OFFSET(ReactionStoich!$E$5:$U$5,BM$2,0))*(TimeStep)*'Composition Moles'!$C144</f>
        <v>0</v>
      </c>
      <c r="BN132" s="19">
        <f ca="1">SUMPRODUCT(ReactionRateK4!$F154:$V154*OFFSET(ReactionStoich!$E$5:$U$5,BN$2,0))*(TimeStep)*'Composition Moles'!$C144</f>
        <v>0</v>
      </c>
      <c r="BO132" s="19">
        <f ca="1">SUMPRODUCT(ReactionRateK4!$F154:$V154*OFFSET(ReactionStoich!$E$5:$U$5,BO$2,0))*(TimeStep)*'Composition Moles'!$C144</f>
        <v>0</v>
      </c>
      <c r="BP132" s="19">
        <f ca="1">SUMPRODUCT(ReactionRateK4!$F154:$V154*OFFSET(ReactionStoich!$E$5:$U$5,BP$2,0))*(TimeStep)*'Composition Moles'!$C144</f>
        <v>0</v>
      </c>
      <c r="BQ132" s="19">
        <f ca="1">SUMPRODUCT(ReactionRateK4!$F154:$V154*OFFSET(ReactionStoich!$E$5:$U$5,BQ$2,0))*(TimeStep)*'Composition Moles'!$C144</f>
        <v>0</v>
      </c>
      <c r="BR132" s="19">
        <f ca="1">SUMPRODUCT(ReactionRateK4!$F154:$V154*OFFSET(ReactionStoich!$E$5:$U$5,BR$2,0))*(TimeStep)*'Composition Moles'!$C144</f>
        <v>0</v>
      </c>
      <c r="BS132" s="19">
        <f ca="1">SUMPRODUCT(ReactionRateK4!$F154:$V154*OFFSET(ReactionStoich!$E$5:$U$5,BS$2,0))*(TimeStep)*'Composition Moles'!$C144</f>
        <v>0</v>
      </c>
      <c r="BT132" s="19">
        <f ca="1">SUMPRODUCT(ReactionRateK4!$F154:$V154*OFFSET(ReactionStoich!$E$5:$U$5,BT$2,0))*(TimeStep)*'Composition Moles'!$C144</f>
        <v>0</v>
      </c>
      <c r="BU132" s="19">
        <f ca="1">SUMPRODUCT(ReactionRateK4!$F154:$V154*OFFSET(ReactionStoich!$E$5:$U$5,BU$2,0))*(TimeStep)*'Composition Moles'!$C144</f>
        <v>0</v>
      </c>
      <c r="BV132" s="19">
        <f ca="1">SUMPRODUCT(ReactionRateK4!$F154:$V154*OFFSET(ReactionStoich!$E$5:$U$5,BV$2,0))*(TimeStep)*'Composition Moles'!$C144</f>
        <v>0</v>
      </c>
      <c r="BW132" s="19">
        <f ca="1">SUMPRODUCT(ReactionRateK4!$F154:$V154*OFFSET(ReactionStoich!$E$5:$U$5,BW$2,0))*(TimeStep)*'Composition Moles'!$C144</f>
        <v>0</v>
      </c>
    </row>
    <row r="133" spans="1:75">
      <c r="A133">
        <f>ReactionRateK1!A155</f>
        <v>6.1499999999999861</v>
      </c>
      <c r="B133" s="20">
        <f t="shared" ca="1" si="7"/>
        <v>-1963.4035346240685</v>
      </c>
      <c r="C133" s="20">
        <f ca="1">'Composition Moles'!BZ145</f>
        <v>144072.06603791707</v>
      </c>
      <c r="D133" s="26">
        <f t="shared" ca="1" si="8"/>
        <v>1.3627926555223671E-2</v>
      </c>
      <c r="F133" s="19">
        <f ca="1">SUMPRODUCT(ReactionRateK4!$F155:$V155*OFFSET(ReactionStoich!$E$5:$U$5,F$2,0))*(TimeStep)*'Composition Moles'!$C145</f>
        <v>-2.8320989419367325E-3</v>
      </c>
      <c r="G133" s="19">
        <f ca="1">SUMPRODUCT(ReactionRateK4!$F155:$V155*OFFSET(ReactionStoich!$E$5:$U$5,G$2,0))*(TimeStep)*'Composition Moles'!$C145</f>
        <v>0</v>
      </c>
      <c r="H133" s="19">
        <f ca="1">SUMPRODUCT(ReactionRateK4!$F155:$V155*OFFSET(ReactionStoich!$E$5:$U$5,H$2,0))*(TimeStep)*'Composition Moles'!$C145</f>
        <v>2.8281972462810084E-3</v>
      </c>
      <c r="I133" s="19">
        <f ca="1">SUMPRODUCT(ReactionRateK4!$F155:$V155*OFFSET(ReactionStoich!$E$5:$U$5,I$2,0))*(TimeStep)*'Composition Moles'!$C145</f>
        <v>3.9016956557238475E-6</v>
      </c>
      <c r="J133" s="19">
        <f ca="1">SUMPRODUCT(ReactionRateK4!$F155:$V155*OFFSET(ReactionStoich!$E$5:$U$5,J$2,0))*(TimeStep)*'Composition Moles'!$C145</f>
        <v>0</v>
      </c>
      <c r="K133" s="19">
        <f ca="1">SUMPRODUCT(ReactionRateK4!$F155:$V155*OFFSET(ReactionStoich!$E$5:$U$5,K$2,0))*(TimeStep)*'Composition Moles'!$C145</f>
        <v>0</v>
      </c>
      <c r="L133" s="19">
        <f ca="1">SUMPRODUCT(ReactionRateK4!$F155:$V155*OFFSET(ReactionStoich!$E$5:$U$5,L$2,0))*(TimeStep)*'Composition Moles'!$C145</f>
        <v>0</v>
      </c>
      <c r="M133" s="19">
        <f ca="1">SUMPRODUCT(ReactionRateK4!$F155:$V155*OFFSET(ReactionStoich!$E$5:$U$5,M$2,0))*(TimeStep)*'Composition Moles'!$C145</f>
        <v>0</v>
      </c>
      <c r="N133" s="19">
        <f ca="1">SUMPRODUCT(ReactionRateK4!$F155:$V155*OFFSET(ReactionStoich!$E$5:$U$5,N$2,0))*(TimeStep)*'Composition Moles'!$C145</f>
        <v>0</v>
      </c>
      <c r="O133" s="19">
        <f ca="1">SUMPRODUCT(ReactionRateK4!$F155:$V155*OFFSET(ReactionStoich!$E$5:$U$5,O$2,0))*(TimeStep)*'Composition Moles'!$C145</f>
        <v>0</v>
      </c>
      <c r="P133" s="19">
        <f ca="1">SUMPRODUCT(ReactionRateK4!$F155:$V155*OFFSET(ReactionStoich!$E$5:$U$5,P$2,0))*(TimeStep)*'Composition Moles'!$C145</f>
        <v>0</v>
      </c>
      <c r="Q133" s="19">
        <f ca="1">SUMPRODUCT(ReactionRateK4!$F155:$V155*OFFSET(ReactionStoich!$E$5:$U$5,Q$2,0))*(TimeStep)*'Composition Moles'!$C145</f>
        <v>0</v>
      </c>
      <c r="R133" s="19">
        <f ca="1">SUMPRODUCT(ReactionRateK4!$F155:$V155*OFFSET(ReactionStoich!$E$5:$U$5,R$2,0))*(TimeStep)*'Composition Moles'!$C145</f>
        <v>0</v>
      </c>
      <c r="S133" s="19">
        <f ca="1">SUMPRODUCT(ReactionRateK4!$F155:$V155*OFFSET(ReactionStoich!$E$5:$U$5,S$2,0))*(TimeStep)*'Composition Moles'!$C145</f>
        <v>0.68810187471877504</v>
      </c>
      <c r="T133" s="19">
        <f ca="1">SUMPRODUCT(ReactionRateK4!$F155:$V155*OFFSET(ReactionStoich!$E$5:$U$5,T$2,0))*(TimeStep)*'Composition Moles'!$C145</f>
        <v>0</v>
      </c>
      <c r="U133" s="19">
        <f ca="1">SUMPRODUCT(ReactionRateK4!$F155:$V155*OFFSET(ReactionStoich!$E$5:$U$5,U$2,0))*(TimeStep)*'Composition Moles'!$C145</f>
        <v>0</v>
      </c>
      <c r="V133" s="19">
        <f ca="1">SUMPRODUCT(ReactionRateK4!$F155:$V155*OFFSET(ReactionStoich!$E$5:$U$5,V$2,0))*(TimeStep)*'Composition Moles'!$C145</f>
        <v>0</v>
      </c>
      <c r="W133" s="19">
        <f ca="1">SUMPRODUCT(ReactionRateK4!$F155:$V155*OFFSET(ReactionStoich!$E$5:$U$5,W$2,0))*(TimeStep)*'Composition Moles'!$C145</f>
        <v>0</v>
      </c>
      <c r="X133" s="19">
        <f ca="1">SUMPRODUCT(ReactionRateK4!$F155:$V155*OFFSET(ReactionStoich!$E$5:$U$5,X$2,0))*(TimeStep)*'Composition Moles'!$C145</f>
        <v>0</v>
      </c>
      <c r="Y133" s="19">
        <f ca="1">SUMPRODUCT(ReactionRateK4!$F155:$V155*OFFSET(ReactionStoich!$E$5:$U$5,Y$2,0))*(TimeStep)*'Composition Moles'!$C145</f>
        <v>-2.0244657055287116</v>
      </c>
      <c r="Z133" s="19">
        <f ca="1">SUMPRODUCT(ReactionRateK4!$F155:$V155*OFFSET(ReactionStoich!$E$5:$U$5,Z$2,0))*(TimeStep)*'Composition Moles'!$C145</f>
        <v>0</v>
      </c>
      <c r="AA133" s="19">
        <f ca="1">SUMPRODUCT(ReactionRateK4!$F155:$V155*OFFSET(ReactionStoich!$E$5:$U$5,AA$2,0))*(TimeStep)*'Composition Moles'!$C145</f>
        <v>0</v>
      </c>
      <c r="AB133" s="19">
        <f ca="1">SUMPRODUCT(ReactionRateK4!$F155:$V155*OFFSET(ReactionStoich!$E$5:$U$5,AB$2,0))*(TimeStep)*'Composition Moles'!$C145</f>
        <v>0</v>
      </c>
      <c r="AC133" s="19">
        <f ca="1">SUMPRODUCT(ReactionRateK4!$F155:$V155*OFFSET(ReactionStoich!$E$5:$U$5,AC$2,0))*(TimeStep)*'Composition Moles'!$C145</f>
        <v>0</v>
      </c>
      <c r="AD133" s="19">
        <f ca="1">SUMPRODUCT(ReactionRateK4!$F155:$V155*OFFSET(ReactionStoich!$E$5:$U$5,AD$2,0))*(TimeStep)*'Composition Moles'!$C145</f>
        <v>0</v>
      </c>
      <c r="AE133" s="19">
        <f ca="1">SUMPRODUCT(ReactionRateK4!$F155:$V155*OFFSET(ReactionStoich!$E$5:$U$5,AE$2,0))*(TimeStep)*'Composition Moles'!$C145</f>
        <v>0</v>
      </c>
      <c r="AF133" s="19">
        <f ca="1">SUMPRODUCT(ReactionRateK4!$F155:$V155*OFFSET(ReactionStoich!$E$5:$U$5,AF$2,0))*(TimeStep)*'Composition Moles'!$C145</f>
        <v>0</v>
      </c>
      <c r="AG133" s="19">
        <f ca="1">SUMPRODUCT(ReactionRateK4!$F155:$V155*OFFSET(ReactionStoich!$E$5:$U$5,AG$2,0))*(TimeStep)*'Composition Moles'!$C145</f>
        <v>-4.6248339119146819E-3</v>
      </c>
      <c r="AH133" s="19">
        <f ca="1">SUMPRODUCT(ReactionRateK4!$F155:$V155*OFFSET(ReactionStoich!$E$5:$U$5,AH$2,0))*(TimeStep)*'Composition Moles'!$C145</f>
        <v>-1.3892355937091387</v>
      </c>
      <c r="AI133" s="19">
        <f ca="1">SUMPRODUCT(ReactionRateK4!$F155:$V155*OFFSET(ReactionStoich!$E$5:$U$5,AI$2,0))*(TimeStep)*'Composition Moles'!$C145</f>
        <v>3.0671050100757555</v>
      </c>
      <c r="AJ133" s="19">
        <f ca="1">SUMPRODUCT(ReactionRateK4!$F155:$V155*OFFSET(ReactionStoich!$E$5:$U$5,AJ$2,0))*(TimeStep)*'Composition Moles'!$C145</f>
        <v>0.31704930402592391</v>
      </c>
      <c r="AK133" s="19">
        <f ca="1">SUMPRODUCT(ReactionRateK4!$F155:$V155*OFFSET(ReactionStoich!$E$5:$U$5,AK$2,0))*(TimeStep)*'Composition Moles'!$C145</f>
        <v>0</v>
      </c>
      <c r="AL133" s="19">
        <f ca="1">SUMPRODUCT(ReactionRateK4!$F155:$V155*OFFSET(ReactionStoich!$E$5:$U$5,AL$2,0))*(TimeStep)*'Composition Moles'!$C145</f>
        <v>0</v>
      </c>
      <c r="AM133" s="19">
        <f ca="1">SUMPRODUCT(ReactionRateK4!$F155:$V155*OFFSET(ReactionStoich!$E$5:$U$5,AM$2,0))*(TimeStep)*'Composition Moles'!$C145</f>
        <v>0</v>
      </c>
      <c r="AN133" s="19">
        <f ca="1">SUMPRODUCT(ReactionRateK4!$F155:$V155*OFFSET(ReactionStoich!$E$5:$U$5,AN$2,0))*(TimeStep)*'Composition Moles'!$C145</f>
        <v>0</v>
      </c>
      <c r="AO133" s="19">
        <f ca="1">SUMPRODUCT(ReactionRateK4!$F155:$V155*OFFSET(ReactionStoich!$E$5:$U$5,AO$2,0))*(TimeStep)*'Composition Moles'!$C145</f>
        <v>-3.9016956557238475E-6</v>
      </c>
      <c r="AP133" s="19">
        <f ca="1">SUMPRODUCT(ReactionRateK4!$F155:$V155*OFFSET(ReactionStoich!$E$5:$U$5,AP$2,0))*(TimeStep)*'Composition Moles'!$C145</f>
        <v>-2.261962178628374E-3</v>
      </c>
      <c r="AQ133" s="19">
        <f ca="1">SUMPRODUCT(ReactionRateK4!$F155:$V155*OFFSET(ReactionStoich!$E$5:$U$5,AQ$2,0))*(TimeStep)*'Composition Moles'!$C145</f>
        <v>0</v>
      </c>
      <c r="AR133" s="19">
        <f ca="1">SUMPRODUCT(ReactionRateK4!$F155:$V155*OFFSET(ReactionStoich!$E$5:$U$5,AR$2,0))*(TimeStep)*'Composition Moles'!$C145</f>
        <v>0</v>
      </c>
      <c r="AS133" s="19">
        <f ca="1">SUMPRODUCT(ReactionRateK4!$F155:$V155*OFFSET(ReactionStoich!$E$5:$U$5,AS$2,0))*(TimeStep)*'Composition Moles'!$C145</f>
        <v>-0.21722139726546874</v>
      </c>
      <c r="AT133" s="19">
        <f ca="1">SUMPRODUCT(ReactionRateK4!$F155:$V155*OFFSET(ReactionStoich!$E$5:$U$5,AT$2,0))*(TimeStep)*'Composition Moles'!$C145</f>
        <v>-0.21722139726546874</v>
      </c>
      <c r="AU133" s="19">
        <f ca="1">SUMPRODUCT(ReactionRateK4!$F155:$V155*OFFSET(ReactionStoich!$E$5:$U$5,AU$2,0))*(TimeStep)*'Composition Moles'!$C145</f>
        <v>-0.21722139726546874</v>
      </c>
      <c r="AV133" s="19">
        <f ca="1">SUMPRODUCT(ReactionRateK4!$F155:$V155*OFFSET(ReactionStoich!$E$5:$U$5,AV$2,0))*(TimeStep)*'Composition Moles'!$C145</f>
        <v>0</v>
      </c>
      <c r="AW133" s="19">
        <f ca="1">SUMPRODUCT(ReactionRateK4!$F155:$V155*OFFSET(ReactionStoich!$E$5:$U$5,AW$2,0))*(TimeStep)*'Composition Moles'!$C145</f>
        <v>0</v>
      </c>
      <c r="AX133" s="19">
        <f ca="1">SUMPRODUCT(ReactionRateK4!$F155:$V155*OFFSET(ReactionStoich!$E$5:$U$5,AX$2,0))*(TimeStep)*'Composition Moles'!$C145</f>
        <v>0</v>
      </c>
      <c r="AY133" s="19">
        <f ca="1">SUMPRODUCT(ReactionRateK4!$F155:$V155*OFFSET(ReactionStoich!$E$5:$U$5,AY$2,0))*(TimeStep)*'Composition Moles'!$C145</f>
        <v>0</v>
      </c>
      <c r="AZ133" s="19">
        <f ca="1">SUMPRODUCT(ReactionRateK4!$F155:$V155*OFFSET(ReactionStoich!$E$5:$U$5,AZ$2,0))*(TimeStep)*'Composition Moles'!$C145</f>
        <v>0</v>
      </c>
      <c r="BA133" s="19">
        <f ca="1">SUMPRODUCT(ReactionRateK4!$F155:$V155*OFFSET(ReactionStoich!$E$5:$U$5,BA$2,0))*(TimeStep)*'Composition Moles'!$C145</f>
        <v>0</v>
      </c>
      <c r="BB133" s="19">
        <f ca="1">SUMPRODUCT(ReactionRateK4!$F155:$V155*OFFSET(ReactionStoich!$E$5:$U$5,BB$2,0))*(TimeStep)*'Composition Moles'!$C145</f>
        <v>0</v>
      </c>
      <c r="BC133" s="19">
        <f ca="1">SUMPRODUCT(ReactionRateK4!$F155:$V155*OFFSET(ReactionStoich!$E$5:$U$5,BC$2,0))*(TimeStep)*'Composition Moles'!$C145</f>
        <v>0</v>
      </c>
      <c r="BD133" s="19">
        <f ca="1">SUMPRODUCT(ReactionRateK4!$F155:$V155*OFFSET(ReactionStoich!$E$5:$U$5,BD$2,0))*(TimeStep)*'Composition Moles'!$C145</f>
        <v>0</v>
      </c>
      <c r="BE133" s="19">
        <f ca="1">SUMPRODUCT(ReactionRateK4!$F155:$V155*OFFSET(ReactionStoich!$E$5:$U$5,BE$2,0))*(TimeStep)*'Composition Moles'!$C145</f>
        <v>0</v>
      </c>
      <c r="BF133" s="19">
        <f ca="1">SUMPRODUCT(ReactionRateK4!$F155:$V155*OFFSET(ReactionStoich!$E$5:$U$5,BF$2,0))*(TimeStep)*'Composition Moles'!$C145</f>
        <v>0</v>
      </c>
      <c r="BG133" s="19">
        <f ca="1">SUMPRODUCT(ReactionRateK4!$F155:$V155*OFFSET(ReactionStoich!$E$5:$U$5,BG$2,0))*(TimeStep)*'Composition Moles'!$C145</f>
        <v>0</v>
      </c>
      <c r="BH133" s="19">
        <f ca="1">SUMPRODUCT(ReactionRateK4!$F155:$V155*OFFSET(ReactionStoich!$E$5:$U$5,BH$2,0))*(TimeStep)*'Composition Moles'!$C145</f>
        <v>0</v>
      </c>
      <c r="BI133" s="19">
        <f ca="1">SUMPRODUCT(ReactionRateK4!$F155:$V155*OFFSET(ReactionStoich!$E$5:$U$5,BI$2,0))*(TimeStep)*'Composition Moles'!$C145</f>
        <v>0</v>
      </c>
      <c r="BJ133" s="19">
        <f ca="1">SUMPRODUCT(ReactionRateK4!$F155:$V155*OFFSET(ReactionStoich!$E$5:$U$5,BJ$2,0))*(TimeStep)*'Composition Moles'!$C145</f>
        <v>0</v>
      </c>
      <c r="BK133" s="19">
        <f ca="1">SUMPRODUCT(ReactionRateK4!$F155:$V155*OFFSET(ReactionStoich!$E$5:$U$5,BK$2,0))*(TimeStep)*'Composition Moles'!$C145</f>
        <v>0</v>
      </c>
      <c r="BL133" s="19">
        <f ca="1">SUMPRODUCT(ReactionRateK4!$F155:$V155*OFFSET(ReactionStoich!$E$5:$U$5,BL$2,0))*(TimeStep)*'Composition Moles'!$C145</f>
        <v>0</v>
      </c>
      <c r="BM133" s="19">
        <f ca="1">SUMPRODUCT(ReactionRateK4!$F155:$V155*OFFSET(ReactionStoich!$E$5:$U$5,BM$2,0))*(TimeStep)*'Composition Moles'!$C145</f>
        <v>0</v>
      </c>
      <c r="BN133" s="19">
        <f ca="1">SUMPRODUCT(ReactionRateK4!$F155:$V155*OFFSET(ReactionStoich!$E$5:$U$5,BN$2,0))*(TimeStep)*'Composition Moles'!$C145</f>
        <v>0</v>
      </c>
      <c r="BO133" s="19">
        <f ca="1">SUMPRODUCT(ReactionRateK4!$F155:$V155*OFFSET(ReactionStoich!$E$5:$U$5,BO$2,0))*(TimeStep)*'Composition Moles'!$C145</f>
        <v>0</v>
      </c>
      <c r="BP133" s="19">
        <f ca="1">SUMPRODUCT(ReactionRateK4!$F155:$V155*OFFSET(ReactionStoich!$E$5:$U$5,BP$2,0))*(TimeStep)*'Composition Moles'!$C145</f>
        <v>0</v>
      </c>
      <c r="BQ133" s="19">
        <f ca="1">SUMPRODUCT(ReactionRateK4!$F155:$V155*OFFSET(ReactionStoich!$E$5:$U$5,BQ$2,0))*(TimeStep)*'Composition Moles'!$C145</f>
        <v>0</v>
      </c>
      <c r="BR133" s="19">
        <f ca="1">SUMPRODUCT(ReactionRateK4!$F155:$V155*OFFSET(ReactionStoich!$E$5:$U$5,BR$2,0))*(TimeStep)*'Composition Moles'!$C145</f>
        <v>0</v>
      </c>
      <c r="BS133" s="19">
        <f ca="1">SUMPRODUCT(ReactionRateK4!$F155:$V155*OFFSET(ReactionStoich!$E$5:$U$5,BS$2,0))*(TimeStep)*'Composition Moles'!$C145</f>
        <v>0</v>
      </c>
      <c r="BT133" s="19">
        <f ca="1">SUMPRODUCT(ReactionRateK4!$F155:$V155*OFFSET(ReactionStoich!$E$5:$U$5,BT$2,0))*(TimeStep)*'Composition Moles'!$C145</f>
        <v>0</v>
      </c>
      <c r="BU133" s="19">
        <f ca="1">SUMPRODUCT(ReactionRateK4!$F155:$V155*OFFSET(ReactionStoich!$E$5:$U$5,BU$2,0))*(TimeStep)*'Composition Moles'!$C145</f>
        <v>0</v>
      </c>
      <c r="BV133" s="19">
        <f ca="1">SUMPRODUCT(ReactionRateK4!$F155:$V155*OFFSET(ReactionStoich!$E$5:$U$5,BV$2,0))*(TimeStep)*'Composition Moles'!$C145</f>
        <v>0</v>
      </c>
      <c r="BW133" s="19">
        <f ca="1">SUMPRODUCT(ReactionRateK4!$F155:$V155*OFFSET(ReactionStoich!$E$5:$U$5,BW$2,0))*(TimeStep)*'Composition Moles'!$C145</f>
        <v>0</v>
      </c>
    </row>
    <row r="134" spans="1:75">
      <c r="A134">
        <f>ReactionRateK1!A156</f>
        <v>6.199999999999986</v>
      </c>
      <c r="B134" s="20">
        <f t="shared" ca="1" si="7"/>
        <v>-1959.669565836175</v>
      </c>
      <c r="C134" s="20">
        <f ca="1">'Composition Moles'!BZ146</f>
        <v>144064.50959823665</v>
      </c>
      <c r="D134" s="26">
        <f t="shared" ca="1" si="8"/>
        <v>1.3602722636555322E-2</v>
      </c>
      <c r="F134" s="19">
        <f ca="1">SUMPRODUCT(ReactionRateK4!$F156:$V156*OFFSET(ReactionStoich!$E$5:$U$5,F$2,0))*(TimeStep)*'Composition Moles'!$C146</f>
        <v>-2.6784990694785405E-3</v>
      </c>
      <c r="G134" s="19">
        <f ca="1">SUMPRODUCT(ReactionRateK4!$F156:$V156*OFFSET(ReactionStoich!$E$5:$U$5,G$2,0))*(TimeStep)*'Composition Moles'!$C146</f>
        <v>0</v>
      </c>
      <c r="H134" s="19">
        <f ca="1">SUMPRODUCT(ReactionRateK4!$F156:$V156*OFFSET(ReactionStoich!$E$5:$U$5,H$2,0))*(TimeStep)*'Composition Moles'!$C146</f>
        <v>2.6749959719668658E-3</v>
      </c>
      <c r="I134" s="19">
        <f ca="1">SUMPRODUCT(ReactionRateK4!$F156:$V156*OFFSET(ReactionStoich!$E$5:$U$5,I$2,0))*(TimeStep)*'Composition Moles'!$C146</f>
        <v>3.5030975116746282E-6</v>
      </c>
      <c r="J134" s="19">
        <f ca="1">SUMPRODUCT(ReactionRateK4!$F156:$V156*OFFSET(ReactionStoich!$E$5:$U$5,J$2,0))*(TimeStep)*'Composition Moles'!$C146</f>
        <v>0</v>
      </c>
      <c r="K134" s="19">
        <f ca="1">SUMPRODUCT(ReactionRateK4!$F156:$V156*OFFSET(ReactionStoich!$E$5:$U$5,K$2,0))*(TimeStep)*'Composition Moles'!$C146</f>
        <v>0</v>
      </c>
      <c r="L134" s="19">
        <f ca="1">SUMPRODUCT(ReactionRateK4!$F156:$V156*OFFSET(ReactionStoich!$E$5:$U$5,L$2,0))*(TimeStep)*'Composition Moles'!$C146</f>
        <v>0</v>
      </c>
      <c r="M134" s="19">
        <f ca="1">SUMPRODUCT(ReactionRateK4!$F156:$V156*OFFSET(ReactionStoich!$E$5:$U$5,M$2,0))*(TimeStep)*'Composition Moles'!$C146</f>
        <v>0</v>
      </c>
      <c r="N134" s="19">
        <f ca="1">SUMPRODUCT(ReactionRateK4!$F156:$V156*OFFSET(ReactionStoich!$E$5:$U$5,N$2,0))*(TimeStep)*'Composition Moles'!$C146</f>
        <v>0</v>
      </c>
      <c r="O134" s="19">
        <f ca="1">SUMPRODUCT(ReactionRateK4!$F156:$V156*OFFSET(ReactionStoich!$E$5:$U$5,O$2,0))*(TimeStep)*'Composition Moles'!$C146</f>
        <v>0</v>
      </c>
      <c r="P134" s="19">
        <f ca="1">SUMPRODUCT(ReactionRateK4!$F156:$V156*OFFSET(ReactionStoich!$E$5:$U$5,P$2,0))*(TimeStep)*'Composition Moles'!$C146</f>
        <v>0</v>
      </c>
      <c r="Q134" s="19">
        <f ca="1">SUMPRODUCT(ReactionRateK4!$F156:$V156*OFFSET(ReactionStoich!$E$5:$U$5,Q$2,0))*(TimeStep)*'Composition Moles'!$C146</f>
        <v>0</v>
      </c>
      <c r="R134" s="19">
        <f ca="1">SUMPRODUCT(ReactionRateK4!$F156:$V156*OFFSET(ReactionStoich!$E$5:$U$5,R$2,0))*(TimeStep)*'Composition Moles'!$C146</f>
        <v>0</v>
      </c>
      <c r="S134" s="19">
        <f ca="1">SUMPRODUCT(ReactionRateK4!$F156:$V156*OFFSET(ReactionStoich!$E$5:$U$5,S$2,0))*(TimeStep)*'Composition Moles'!$C146</f>
        <v>0.6585359175813229</v>
      </c>
      <c r="T134" s="19">
        <f ca="1">SUMPRODUCT(ReactionRateK4!$F156:$V156*OFFSET(ReactionStoich!$E$5:$U$5,T$2,0))*(TimeStep)*'Composition Moles'!$C146</f>
        <v>0</v>
      </c>
      <c r="U134" s="19">
        <f ca="1">SUMPRODUCT(ReactionRateK4!$F156:$V156*OFFSET(ReactionStoich!$E$5:$U$5,U$2,0))*(TimeStep)*'Composition Moles'!$C146</f>
        <v>0</v>
      </c>
      <c r="V134" s="19">
        <f ca="1">SUMPRODUCT(ReactionRateK4!$F156:$V156*OFFSET(ReactionStoich!$E$5:$U$5,V$2,0))*(TimeStep)*'Composition Moles'!$C146</f>
        <v>0</v>
      </c>
      <c r="W134" s="19">
        <f ca="1">SUMPRODUCT(ReactionRateK4!$F156:$V156*OFFSET(ReactionStoich!$E$5:$U$5,W$2,0))*(TimeStep)*'Composition Moles'!$C146</f>
        <v>0</v>
      </c>
      <c r="X134" s="19">
        <f ca="1">SUMPRODUCT(ReactionRateK4!$F156:$V156*OFFSET(ReactionStoich!$E$5:$U$5,X$2,0))*(TimeStep)*'Composition Moles'!$C146</f>
        <v>0</v>
      </c>
      <c r="Y134" s="19">
        <f ca="1">SUMPRODUCT(ReactionRateK4!$F156:$V156*OFFSET(ReactionStoich!$E$5:$U$5,Y$2,0))*(TimeStep)*'Composition Moles'!$C146</f>
        <v>-1.9576101870278479</v>
      </c>
      <c r="Z134" s="19">
        <f ca="1">SUMPRODUCT(ReactionRateK4!$F156:$V156*OFFSET(ReactionStoich!$E$5:$U$5,Z$2,0))*(TimeStep)*'Composition Moles'!$C146</f>
        <v>0</v>
      </c>
      <c r="AA134" s="19">
        <f ca="1">SUMPRODUCT(ReactionRateK4!$F156:$V156*OFFSET(ReactionStoich!$E$5:$U$5,AA$2,0))*(TimeStep)*'Composition Moles'!$C146</f>
        <v>0</v>
      </c>
      <c r="AB134" s="19">
        <f ca="1">SUMPRODUCT(ReactionRateK4!$F156:$V156*OFFSET(ReactionStoich!$E$5:$U$5,AB$2,0))*(TimeStep)*'Composition Moles'!$C146</f>
        <v>0</v>
      </c>
      <c r="AC134" s="19">
        <f ca="1">SUMPRODUCT(ReactionRateK4!$F156:$V156*OFFSET(ReactionStoich!$E$5:$U$5,AC$2,0))*(TimeStep)*'Composition Moles'!$C146</f>
        <v>0</v>
      </c>
      <c r="AD134" s="19">
        <f ca="1">SUMPRODUCT(ReactionRateK4!$F156:$V156*OFFSET(ReactionStoich!$E$5:$U$5,AD$2,0))*(TimeStep)*'Composition Moles'!$C146</f>
        <v>0</v>
      </c>
      <c r="AE134" s="19">
        <f ca="1">SUMPRODUCT(ReactionRateK4!$F156:$V156*OFFSET(ReactionStoich!$E$5:$U$5,AE$2,0))*(TimeStep)*'Composition Moles'!$C146</f>
        <v>0</v>
      </c>
      <c r="AF134" s="19">
        <f ca="1">SUMPRODUCT(ReactionRateK4!$F156:$V156*OFFSET(ReactionStoich!$E$5:$U$5,AF$2,0))*(TimeStep)*'Composition Moles'!$C146</f>
        <v>0</v>
      </c>
      <c r="AG134" s="19">
        <f ca="1">SUMPRODUCT(ReactionRateK4!$F156:$V156*OFFSET(ReactionStoich!$E$5:$U$5,AG$2,0))*(TimeStep)*'Composition Moles'!$C146</f>
        <v>-4.3992631155410815E-3</v>
      </c>
      <c r="AH134" s="19">
        <f ca="1">SUMPRODUCT(ReactionRateK4!$F156:$V156*OFFSET(ReactionStoich!$E$5:$U$5,AH$2,0))*(TimeStep)*'Composition Moles'!$C146</f>
        <v>-1.3854915359868971</v>
      </c>
      <c r="AI134" s="19">
        <f ca="1">SUMPRODUCT(ReactionRateK4!$F156:$V156*OFFSET(ReactionStoich!$E$5:$U$5,AI$2,0))*(TimeStep)*'Composition Moles'!$C146</f>
        <v>3.0293037907172033</v>
      </c>
      <c r="AJ134" s="19">
        <f ca="1">SUMPRODUCT(ReactionRateK4!$F156:$V156*OFFSET(ReactionStoich!$E$5:$U$5,AJ$2,0))*(TimeStep)*'Composition Moles'!$C146</f>
        <v>0.30556013093343004</v>
      </c>
      <c r="AK134" s="19">
        <f ca="1">SUMPRODUCT(ReactionRateK4!$F156:$V156*OFFSET(ReactionStoich!$E$5:$U$5,AK$2,0))*(TimeStep)*'Composition Moles'!$C146</f>
        <v>0</v>
      </c>
      <c r="AL134" s="19">
        <f ca="1">SUMPRODUCT(ReactionRateK4!$F156:$V156*OFFSET(ReactionStoich!$E$5:$U$5,AL$2,0))*(TimeStep)*'Composition Moles'!$C146</f>
        <v>0</v>
      </c>
      <c r="AM134" s="19">
        <f ca="1">SUMPRODUCT(ReactionRateK4!$F156:$V156*OFFSET(ReactionStoich!$E$5:$U$5,AM$2,0))*(TimeStep)*'Composition Moles'!$C146</f>
        <v>0</v>
      </c>
      <c r="AN134" s="19">
        <f ca="1">SUMPRODUCT(ReactionRateK4!$F156:$V156*OFFSET(ReactionStoich!$E$5:$U$5,AN$2,0))*(TimeStep)*'Composition Moles'!$C146</f>
        <v>0</v>
      </c>
      <c r="AO134" s="19">
        <f ca="1">SUMPRODUCT(ReactionRateK4!$F156:$V156*OFFSET(ReactionStoich!$E$5:$U$5,AO$2,0))*(TimeStep)*'Composition Moles'!$C146</f>
        <v>-3.5030975116746282E-6</v>
      </c>
      <c r="AP134" s="19">
        <f ca="1">SUMPRODUCT(ReactionRateK4!$F156:$V156*OFFSET(ReactionStoich!$E$5:$U$5,AP$2,0))*(TimeStep)*'Composition Moles'!$C146</f>
        <v>-2.1098128143801163E-3</v>
      </c>
      <c r="AQ134" s="19">
        <f ca="1">SUMPRODUCT(ReactionRateK4!$F156:$V156*OFFSET(ReactionStoich!$E$5:$U$5,AQ$2,0))*(TimeStep)*'Composition Moles'!$C146</f>
        <v>0</v>
      </c>
      <c r="AR134" s="19">
        <f ca="1">SUMPRODUCT(ReactionRateK4!$F156:$V156*OFFSET(ReactionStoich!$E$5:$U$5,AR$2,0))*(TimeStep)*'Composition Moles'!$C146</f>
        <v>0</v>
      </c>
      <c r="AS134" s="19">
        <f ca="1">SUMPRODUCT(ReactionRateK4!$F156:$V156*OFFSET(ReactionStoich!$E$5:$U$5,AS$2,0))*(TimeStep)*'Composition Moles'!$C146</f>
        <v>-0.21459517906325962</v>
      </c>
      <c r="AT134" s="19">
        <f ca="1">SUMPRODUCT(ReactionRateK4!$F156:$V156*OFFSET(ReactionStoich!$E$5:$U$5,AT$2,0))*(TimeStep)*'Composition Moles'!$C146</f>
        <v>-0.21459517906325962</v>
      </c>
      <c r="AU134" s="19">
        <f ca="1">SUMPRODUCT(ReactionRateK4!$F156:$V156*OFFSET(ReactionStoich!$E$5:$U$5,AU$2,0))*(TimeStep)*'Composition Moles'!$C146</f>
        <v>-0.21459517906325962</v>
      </c>
      <c r="AV134" s="19">
        <f ca="1">SUMPRODUCT(ReactionRateK4!$F156:$V156*OFFSET(ReactionStoich!$E$5:$U$5,AV$2,0))*(TimeStep)*'Composition Moles'!$C146</f>
        <v>0</v>
      </c>
      <c r="AW134" s="19">
        <f ca="1">SUMPRODUCT(ReactionRateK4!$F156:$V156*OFFSET(ReactionStoich!$E$5:$U$5,AW$2,0))*(TimeStep)*'Composition Moles'!$C146</f>
        <v>0</v>
      </c>
      <c r="AX134" s="19">
        <f ca="1">SUMPRODUCT(ReactionRateK4!$F156:$V156*OFFSET(ReactionStoich!$E$5:$U$5,AX$2,0))*(TimeStep)*'Composition Moles'!$C146</f>
        <v>0</v>
      </c>
      <c r="AY134" s="19">
        <f ca="1">SUMPRODUCT(ReactionRateK4!$F156:$V156*OFFSET(ReactionStoich!$E$5:$U$5,AY$2,0))*(TimeStep)*'Composition Moles'!$C146</f>
        <v>0</v>
      </c>
      <c r="AZ134" s="19">
        <f ca="1">SUMPRODUCT(ReactionRateK4!$F156:$V156*OFFSET(ReactionStoich!$E$5:$U$5,AZ$2,0))*(TimeStep)*'Composition Moles'!$C146</f>
        <v>0</v>
      </c>
      <c r="BA134" s="19">
        <f ca="1">SUMPRODUCT(ReactionRateK4!$F156:$V156*OFFSET(ReactionStoich!$E$5:$U$5,BA$2,0))*(TimeStep)*'Composition Moles'!$C146</f>
        <v>0</v>
      </c>
      <c r="BB134" s="19">
        <f ca="1">SUMPRODUCT(ReactionRateK4!$F156:$V156*OFFSET(ReactionStoich!$E$5:$U$5,BB$2,0))*(TimeStep)*'Composition Moles'!$C146</f>
        <v>0</v>
      </c>
      <c r="BC134" s="19">
        <f ca="1">SUMPRODUCT(ReactionRateK4!$F156:$V156*OFFSET(ReactionStoich!$E$5:$U$5,BC$2,0))*(TimeStep)*'Composition Moles'!$C146</f>
        <v>0</v>
      </c>
      <c r="BD134" s="19">
        <f ca="1">SUMPRODUCT(ReactionRateK4!$F156:$V156*OFFSET(ReactionStoich!$E$5:$U$5,BD$2,0))*(TimeStep)*'Composition Moles'!$C146</f>
        <v>0</v>
      </c>
      <c r="BE134" s="19">
        <f ca="1">SUMPRODUCT(ReactionRateK4!$F156:$V156*OFFSET(ReactionStoich!$E$5:$U$5,BE$2,0))*(TimeStep)*'Composition Moles'!$C146</f>
        <v>0</v>
      </c>
      <c r="BF134" s="19">
        <f ca="1">SUMPRODUCT(ReactionRateK4!$F156:$V156*OFFSET(ReactionStoich!$E$5:$U$5,BF$2,0))*(TimeStep)*'Composition Moles'!$C146</f>
        <v>0</v>
      </c>
      <c r="BG134" s="19">
        <f ca="1">SUMPRODUCT(ReactionRateK4!$F156:$V156*OFFSET(ReactionStoich!$E$5:$U$5,BG$2,0))*(TimeStep)*'Composition Moles'!$C146</f>
        <v>0</v>
      </c>
      <c r="BH134" s="19">
        <f ca="1">SUMPRODUCT(ReactionRateK4!$F156:$V156*OFFSET(ReactionStoich!$E$5:$U$5,BH$2,0))*(TimeStep)*'Composition Moles'!$C146</f>
        <v>0</v>
      </c>
      <c r="BI134" s="19">
        <f ca="1">SUMPRODUCT(ReactionRateK4!$F156:$V156*OFFSET(ReactionStoich!$E$5:$U$5,BI$2,0))*(TimeStep)*'Composition Moles'!$C146</f>
        <v>0</v>
      </c>
      <c r="BJ134" s="19">
        <f ca="1">SUMPRODUCT(ReactionRateK4!$F156:$V156*OFFSET(ReactionStoich!$E$5:$U$5,BJ$2,0))*(TimeStep)*'Composition Moles'!$C146</f>
        <v>0</v>
      </c>
      <c r="BK134" s="19">
        <f ca="1">SUMPRODUCT(ReactionRateK4!$F156:$V156*OFFSET(ReactionStoich!$E$5:$U$5,BK$2,0))*(TimeStep)*'Composition Moles'!$C146</f>
        <v>0</v>
      </c>
      <c r="BL134" s="19">
        <f ca="1">SUMPRODUCT(ReactionRateK4!$F156:$V156*OFFSET(ReactionStoich!$E$5:$U$5,BL$2,0))*(TimeStep)*'Composition Moles'!$C146</f>
        <v>0</v>
      </c>
      <c r="BM134" s="19">
        <f ca="1">SUMPRODUCT(ReactionRateK4!$F156:$V156*OFFSET(ReactionStoich!$E$5:$U$5,BM$2,0))*(TimeStep)*'Composition Moles'!$C146</f>
        <v>0</v>
      </c>
      <c r="BN134" s="19">
        <f ca="1">SUMPRODUCT(ReactionRateK4!$F156:$V156*OFFSET(ReactionStoich!$E$5:$U$5,BN$2,0))*(TimeStep)*'Composition Moles'!$C146</f>
        <v>0</v>
      </c>
      <c r="BO134" s="19">
        <f ca="1">SUMPRODUCT(ReactionRateK4!$F156:$V156*OFFSET(ReactionStoich!$E$5:$U$5,BO$2,0))*(TimeStep)*'Composition Moles'!$C146</f>
        <v>0</v>
      </c>
      <c r="BP134" s="19">
        <f ca="1">SUMPRODUCT(ReactionRateK4!$F156:$V156*OFFSET(ReactionStoich!$E$5:$U$5,BP$2,0))*(TimeStep)*'Composition Moles'!$C146</f>
        <v>0</v>
      </c>
      <c r="BQ134" s="19">
        <f ca="1">SUMPRODUCT(ReactionRateK4!$F156:$V156*OFFSET(ReactionStoich!$E$5:$U$5,BQ$2,0))*(TimeStep)*'Composition Moles'!$C146</f>
        <v>0</v>
      </c>
      <c r="BR134" s="19">
        <f ca="1">SUMPRODUCT(ReactionRateK4!$F156:$V156*OFFSET(ReactionStoich!$E$5:$U$5,BR$2,0))*(TimeStep)*'Composition Moles'!$C146</f>
        <v>0</v>
      </c>
      <c r="BS134" s="19">
        <f ca="1">SUMPRODUCT(ReactionRateK4!$F156:$V156*OFFSET(ReactionStoich!$E$5:$U$5,BS$2,0))*(TimeStep)*'Composition Moles'!$C146</f>
        <v>0</v>
      </c>
      <c r="BT134" s="19">
        <f ca="1">SUMPRODUCT(ReactionRateK4!$F156:$V156*OFFSET(ReactionStoich!$E$5:$U$5,BT$2,0))*(TimeStep)*'Composition Moles'!$C146</f>
        <v>0</v>
      </c>
      <c r="BU134" s="19">
        <f ca="1">SUMPRODUCT(ReactionRateK4!$F156:$V156*OFFSET(ReactionStoich!$E$5:$U$5,BU$2,0))*(TimeStep)*'Composition Moles'!$C146</f>
        <v>0</v>
      </c>
      <c r="BV134" s="19">
        <f ca="1">SUMPRODUCT(ReactionRateK4!$F156:$V156*OFFSET(ReactionStoich!$E$5:$U$5,BV$2,0))*(TimeStep)*'Composition Moles'!$C146</f>
        <v>0</v>
      </c>
      <c r="BW134" s="19">
        <f ca="1">SUMPRODUCT(ReactionRateK4!$F156:$V156*OFFSET(ReactionStoich!$E$5:$U$5,BW$2,0))*(TimeStep)*'Composition Moles'!$C146</f>
        <v>0</v>
      </c>
    </row>
    <row r="135" spans="1:75">
      <c r="A135">
        <f>ReactionRateK1!A157</f>
        <v>6.2499999999999858</v>
      </c>
      <c r="B135" s="20">
        <f t="shared" ca="1" si="7"/>
        <v>-1957.3422162264335</v>
      </c>
      <c r="C135" s="20">
        <f ca="1">'Composition Moles'!BZ147</f>
        <v>144056.86874962292</v>
      </c>
      <c r="D135" s="26">
        <f t="shared" ca="1" si="8"/>
        <v>1.3587288361989729E-2</v>
      </c>
      <c r="F135" s="19">
        <f ca="1">SUMPRODUCT(ReactionRateK4!$F157:$V157*OFFSET(ReactionStoich!$E$5:$U$5,F$2,0))*(TimeStep)*'Composition Moles'!$C147</f>
        <v>-2.5352766822677696E-3</v>
      </c>
      <c r="G135" s="19">
        <f ca="1">SUMPRODUCT(ReactionRateK4!$F157:$V157*OFFSET(ReactionStoich!$E$5:$U$5,G$2,0))*(TimeStep)*'Composition Moles'!$C147</f>
        <v>0</v>
      </c>
      <c r="H135" s="19">
        <f ca="1">SUMPRODUCT(ReactionRateK4!$F157:$V157*OFFSET(ReactionStoich!$E$5:$U$5,H$2,0))*(TimeStep)*'Composition Moles'!$C147</f>
        <v>2.5321314556774276E-3</v>
      </c>
      <c r="I135" s="19">
        <f ca="1">SUMPRODUCT(ReactionRateK4!$F157:$V157*OFFSET(ReactionStoich!$E$5:$U$5,I$2,0))*(TimeStep)*'Composition Moles'!$C147</f>
        <v>3.1452265903421717E-6</v>
      </c>
      <c r="J135" s="19">
        <f ca="1">SUMPRODUCT(ReactionRateK4!$F157:$V157*OFFSET(ReactionStoich!$E$5:$U$5,J$2,0))*(TimeStep)*'Composition Moles'!$C147</f>
        <v>0</v>
      </c>
      <c r="K135" s="19">
        <f ca="1">SUMPRODUCT(ReactionRateK4!$F157:$V157*OFFSET(ReactionStoich!$E$5:$U$5,K$2,0))*(TimeStep)*'Composition Moles'!$C147</f>
        <v>0</v>
      </c>
      <c r="L135" s="19">
        <f ca="1">SUMPRODUCT(ReactionRateK4!$F157:$V157*OFFSET(ReactionStoich!$E$5:$U$5,L$2,0))*(TimeStep)*'Composition Moles'!$C147</f>
        <v>0</v>
      </c>
      <c r="M135" s="19">
        <f ca="1">SUMPRODUCT(ReactionRateK4!$F157:$V157*OFFSET(ReactionStoich!$E$5:$U$5,M$2,0))*(TimeStep)*'Composition Moles'!$C147</f>
        <v>0</v>
      </c>
      <c r="N135" s="19">
        <f ca="1">SUMPRODUCT(ReactionRateK4!$F157:$V157*OFFSET(ReactionStoich!$E$5:$U$5,N$2,0))*(TimeStep)*'Composition Moles'!$C147</f>
        <v>0</v>
      </c>
      <c r="O135" s="19">
        <f ca="1">SUMPRODUCT(ReactionRateK4!$F157:$V157*OFFSET(ReactionStoich!$E$5:$U$5,O$2,0))*(TimeStep)*'Composition Moles'!$C147</f>
        <v>0</v>
      </c>
      <c r="P135" s="19">
        <f ca="1">SUMPRODUCT(ReactionRateK4!$F157:$V157*OFFSET(ReactionStoich!$E$5:$U$5,P$2,0))*(TimeStep)*'Composition Moles'!$C147</f>
        <v>0</v>
      </c>
      <c r="Q135" s="19">
        <f ca="1">SUMPRODUCT(ReactionRateK4!$F157:$V157*OFFSET(ReactionStoich!$E$5:$U$5,Q$2,0))*(TimeStep)*'Composition Moles'!$C147</f>
        <v>0</v>
      </c>
      <c r="R135" s="19">
        <f ca="1">SUMPRODUCT(ReactionRateK4!$F157:$V157*OFFSET(ReactionStoich!$E$5:$U$5,R$2,0))*(TimeStep)*'Composition Moles'!$C147</f>
        <v>0</v>
      </c>
      <c r="S135" s="19">
        <f ca="1">SUMPRODUCT(ReactionRateK4!$F157:$V157*OFFSET(ReactionStoich!$E$5:$U$5,S$2,0))*(TimeStep)*'Composition Moles'!$C147</f>
        <v>0.62951071671647119</v>
      </c>
      <c r="T135" s="19">
        <f ca="1">SUMPRODUCT(ReactionRateK4!$F157:$V157*OFFSET(ReactionStoich!$E$5:$U$5,T$2,0))*(TimeStep)*'Composition Moles'!$C147</f>
        <v>0</v>
      </c>
      <c r="U135" s="19">
        <f ca="1">SUMPRODUCT(ReactionRateK4!$F157:$V157*OFFSET(ReactionStoich!$E$5:$U$5,U$2,0))*(TimeStep)*'Composition Moles'!$C147</f>
        <v>0</v>
      </c>
      <c r="V135" s="19">
        <f ca="1">SUMPRODUCT(ReactionRateK4!$F157:$V157*OFFSET(ReactionStoich!$E$5:$U$5,V$2,0))*(TimeStep)*'Composition Moles'!$C147</f>
        <v>0</v>
      </c>
      <c r="W135" s="19">
        <f ca="1">SUMPRODUCT(ReactionRateK4!$F157:$V157*OFFSET(ReactionStoich!$E$5:$U$5,W$2,0))*(TimeStep)*'Composition Moles'!$C147</f>
        <v>0</v>
      </c>
      <c r="X135" s="19">
        <f ca="1">SUMPRODUCT(ReactionRateK4!$F157:$V157*OFFSET(ReactionStoich!$E$5:$U$5,X$2,0))*(TimeStep)*'Composition Moles'!$C147</f>
        <v>0</v>
      </c>
      <c r="Y135" s="19">
        <f ca="1">SUMPRODUCT(ReactionRateK4!$F157:$V157*OFFSET(ReactionStoich!$E$5:$U$5,Y$2,0))*(TimeStep)*'Composition Moles'!$C147</f>
        <v>-1.8919554421814164</v>
      </c>
      <c r="Z135" s="19">
        <f ca="1">SUMPRODUCT(ReactionRateK4!$F157:$V157*OFFSET(ReactionStoich!$E$5:$U$5,Z$2,0))*(TimeStep)*'Composition Moles'!$C147</f>
        <v>0</v>
      </c>
      <c r="AA135" s="19">
        <f ca="1">SUMPRODUCT(ReactionRateK4!$F157:$V157*OFFSET(ReactionStoich!$E$5:$U$5,AA$2,0))*(TimeStep)*'Composition Moles'!$C147</f>
        <v>0</v>
      </c>
      <c r="AB135" s="19">
        <f ca="1">SUMPRODUCT(ReactionRateK4!$F157:$V157*OFFSET(ReactionStoich!$E$5:$U$5,AB$2,0))*(TimeStep)*'Composition Moles'!$C147</f>
        <v>0</v>
      </c>
      <c r="AC135" s="19">
        <f ca="1">SUMPRODUCT(ReactionRateK4!$F157:$V157*OFFSET(ReactionStoich!$E$5:$U$5,AC$2,0))*(TimeStep)*'Composition Moles'!$C147</f>
        <v>0</v>
      </c>
      <c r="AD135" s="19">
        <f ca="1">SUMPRODUCT(ReactionRateK4!$F157:$V157*OFFSET(ReactionStoich!$E$5:$U$5,AD$2,0))*(TimeStep)*'Composition Moles'!$C147</f>
        <v>0</v>
      </c>
      <c r="AE135" s="19">
        <f ca="1">SUMPRODUCT(ReactionRateK4!$F157:$V157*OFFSET(ReactionStoich!$E$5:$U$5,AE$2,0))*(TimeStep)*'Composition Moles'!$C147</f>
        <v>0</v>
      </c>
      <c r="AF135" s="19">
        <f ca="1">SUMPRODUCT(ReactionRateK4!$F157:$V157*OFFSET(ReactionStoich!$E$5:$U$5,AF$2,0))*(TimeStep)*'Composition Moles'!$C147</f>
        <v>0</v>
      </c>
      <c r="AG135" s="19">
        <f ca="1">SUMPRODUCT(ReactionRateK4!$F157:$V157*OFFSET(ReactionStoich!$E$5:$U$5,AG$2,0))*(TimeStep)*'Composition Moles'!$C147</f>
        <v>-4.288900505667435E-3</v>
      </c>
      <c r="AH135" s="19">
        <f ca="1">SUMPRODUCT(ReactionRateK4!$F157:$V157*OFFSET(ReactionStoich!$E$5:$U$5,AH$2,0))*(TimeStep)*'Composition Moles'!$C147</f>
        <v>-1.3815139173130673</v>
      </c>
      <c r="AI135" s="19">
        <f ca="1">SUMPRODUCT(ReactionRateK4!$F157:$V157*OFFSET(ReactionStoich!$E$5:$U$5,AI$2,0))*(TimeStep)*'Composition Moles'!$C147</f>
        <v>2.9919379353131852</v>
      </c>
      <c r="AJ135" s="19">
        <f ca="1">SUMPRODUCT(ReactionRateK4!$F157:$V157*OFFSET(ReactionStoich!$E$5:$U$5,AJ$2,0))*(TimeStep)*'Composition Moles'!$C147</f>
        <v>0.29431731531009447</v>
      </c>
      <c r="AK135" s="19">
        <f ca="1">SUMPRODUCT(ReactionRateK4!$F157:$V157*OFFSET(ReactionStoich!$E$5:$U$5,AK$2,0))*(TimeStep)*'Composition Moles'!$C147</f>
        <v>0</v>
      </c>
      <c r="AL135" s="19">
        <f ca="1">SUMPRODUCT(ReactionRateK4!$F157:$V157*OFFSET(ReactionStoich!$E$5:$U$5,AL$2,0))*(TimeStep)*'Composition Moles'!$C147</f>
        <v>0</v>
      </c>
      <c r="AM135" s="19">
        <f ca="1">SUMPRODUCT(ReactionRateK4!$F157:$V157*OFFSET(ReactionStoich!$E$5:$U$5,AM$2,0))*(TimeStep)*'Composition Moles'!$C147</f>
        <v>0</v>
      </c>
      <c r="AN135" s="19">
        <f ca="1">SUMPRODUCT(ReactionRateK4!$F157:$V157*OFFSET(ReactionStoich!$E$5:$U$5,AN$2,0))*(TimeStep)*'Composition Moles'!$C147</f>
        <v>0</v>
      </c>
      <c r="AO135" s="19">
        <f ca="1">SUMPRODUCT(ReactionRateK4!$F157:$V157*OFFSET(ReactionStoich!$E$5:$U$5,AO$2,0))*(TimeStep)*'Composition Moles'!$C147</f>
        <v>-3.1452265903421717E-6</v>
      </c>
      <c r="AP135" s="19">
        <f ca="1">SUMPRODUCT(ReactionRateK4!$F157:$V157*OFFSET(ReactionStoich!$E$5:$U$5,AP$2,0))*(TimeStep)*'Composition Moles'!$C147</f>
        <v>-1.9683230962815696E-3</v>
      </c>
      <c r="AQ135" s="19">
        <f ca="1">SUMPRODUCT(ReactionRateK4!$F157:$V157*OFFSET(ReactionStoich!$E$5:$U$5,AQ$2,0))*(TimeStep)*'Composition Moles'!$C147</f>
        <v>0</v>
      </c>
      <c r="AR135" s="19">
        <f ca="1">SUMPRODUCT(ReactionRateK4!$F157:$V157*OFFSET(ReactionStoich!$E$5:$U$5,AR$2,0))*(TimeStep)*'Composition Moles'!$C147</f>
        <v>0</v>
      </c>
      <c r="AS135" s="19">
        <f ca="1">SUMPRODUCT(ReactionRateK4!$F157:$V157*OFFSET(ReactionStoich!$E$5:$U$5,AS$2,0))*(TimeStep)*'Composition Moles'!$C147</f>
        <v>-0.21201207967224273</v>
      </c>
      <c r="AT135" s="19">
        <f ca="1">SUMPRODUCT(ReactionRateK4!$F157:$V157*OFFSET(ReactionStoich!$E$5:$U$5,AT$2,0))*(TimeStep)*'Composition Moles'!$C147</f>
        <v>-0.21201207967224273</v>
      </c>
      <c r="AU135" s="19">
        <f ca="1">SUMPRODUCT(ReactionRateK4!$F157:$V157*OFFSET(ReactionStoich!$E$5:$U$5,AU$2,0))*(TimeStep)*'Composition Moles'!$C147</f>
        <v>-0.21201207967224273</v>
      </c>
      <c r="AV135" s="19">
        <f ca="1">SUMPRODUCT(ReactionRateK4!$F157:$V157*OFFSET(ReactionStoich!$E$5:$U$5,AV$2,0))*(TimeStep)*'Composition Moles'!$C147</f>
        <v>0</v>
      </c>
      <c r="AW135" s="19">
        <f ca="1">SUMPRODUCT(ReactionRateK4!$F157:$V157*OFFSET(ReactionStoich!$E$5:$U$5,AW$2,0))*(TimeStep)*'Composition Moles'!$C147</f>
        <v>0</v>
      </c>
      <c r="AX135" s="19">
        <f ca="1">SUMPRODUCT(ReactionRateK4!$F157:$V157*OFFSET(ReactionStoich!$E$5:$U$5,AX$2,0))*(TimeStep)*'Composition Moles'!$C147</f>
        <v>0</v>
      </c>
      <c r="AY135" s="19">
        <f ca="1">SUMPRODUCT(ReactionRateK4!$F157:$V157*OFFSET(ReactionStoich!$E$5:$U$5,AY$2,0))*(TimeStep)*'Composition Moles'!$C147</f>
        <v>0</v>
      </c>
      <c r="AZ135" s="19">
        <f ca="1">SUMPRODUCT(ReactionRateK4!$F157:$V157*OFFSET(ReactionStoich!$E$5:$U$5,AZ$2,0))*(TimeStep)*'Composition Moles'!$C147</f>
        <v>0</v>
      </c>
      <c r="BA135" s="19">
        <f ca="1">SUMPRODUCT(ReactionRateK4!$F157:$V157*OFFSET(ReactionStoich!$E$5:$U$5,BA$2,0))*(TimeStep)*'Composition Moles'!$C147</f>
        <v>0</v>
      </c>
      <c r="BB135" s="19">
        <f ca="1">SUMPRODUCT(ReactionRateK4!$F157:$V157*OFFSET(ReactionStoich!$E$5:$U$5,BB$2,0))*(TimeStep)*'Composition Moles'!$C147</f>
        <v>0</v>
      </c>
      <c r="BC135" s="19">
        <f ca="1">SUMPRODUCT(ReactionRateK4!$F157:$V157*OFFSET(ReactionStoich!$E$5:$U$5,BC$2,0))*(TimeStep)*'Composition Moles'!$C147</f>
        <v>0</v>
      </c>
      <c r="BD135" s="19">
        <f ca="1">SUMPRODUCT(ReactionRateK4!$F157:$V157*OFFSET(ReactionStoich!$E$5:$U$5,BD$2,0))*(TimeStep)*'Composition Moles'!$C147</f>
        <v>0</v>
      </c>
      <c r="BE135" s="19">
        <f ca="1">SUMPRODUCT(ReactionRateK4!$F157:$V157*OFFSET(ReactionStoich!$E$5:$U$5,BE$2,0))*(TimeStep)*'Composition Moles'!$C147</f>
        <v>0</v>
      </c>
      <c r="BF135" s="19">
        <f ca="1">SUMPRODUCT(ReactionRateK4!$F157:$V157*OFFSET(ReactionStoich!$E$5:$U$5,BF$2,0))*(TimeStep)*'Composition Moles'!$C147</f>
        <v>0</v>
      </c>
      <c r="BG135" s="19">
        <f ca="1">SUMPRODUCT(ReactionRateK4!$F157:$V157*OFFSET(ReactionStoich!$E$5:$U$5,BG$2,0))*(TimeStep)*'Composition Moles'!$C147</f>
        <v>0</v>
      </c>
      <c r="BH135" s="19">
        <f ca="1">SUMPRODUCT(ReactionRateK4!$F157:$V157*OFFSET(ReactionStoich!$E$5:$U$5,BH$2,0))*(TimeStep)*'Composition Moles'!$C147</f>
        <v>0</v>
      </c>
      <c r="BI135" s="19">
        <f ca="1">SUMPRODUCT(ReactionRateK4!$F157:$V157*OFFSET(ReactionStoich!$E$5:$U$5,BI$2,0))*(TimeStep)*'Composition Moles'!$C147</f>
        <v>0</v>
      </c>
      <c r="BJ135" s="19">
        <f ca="1">SUMPRODUCT(ReactionRateK4!$F157:$V157*OFFSET(ReactionStoich!$E$5:$U$5,BJ$2,0))*(TimeStep)*'Composition Moles'!$C147</f>
        <v>0</v>
      </c>
      <c r="BK135" s="19">
        <f ca="1">SUMPRODUCT(ReactionRateK4!$F157:$V157*OFFSET(ReactionStoich!$E$5:$U$5,BK$2,0))*(TimeStep)*'Composition Moles'!$C147</f>
        <v>0</v>
      </c>
      <c r="BL135" s="19">
        <f ca="1">SUMPRODUCT(ReactionRateK4!$F157:$V157*OFFSET(ReactionStoich!$E$5:$U$5,BL$2,0))*(TimeStep)*'Composition Moles'!$C147</f>
        <v>0</v>
      </c>
      <c r="BM135" s="19">
        <f ca="1">SUMPRODUCT(ReactionRateK4!$F157:$V157*OFFSET(ReactionStoich!$E$5:$U$5,BM$2,0))*(TimeStep)*'Composition Moles'!$C147</f>
        <v>0</v>
      </c>
      <c r="BN135" s="19">
        <f ca="1">SUMPRODUCT(ReactionRateK4!$F157:$V157*OFFSET(ReactionStoich!$E$5:$U$5,BN$2,0))*(TimeStep)*'Composition Moles'!$C147</f>
        <v>0</v>
      </c>
      <c r="BO135" s="19">
        <f ca="1">SUMPRODUCT(ReactionRateK4!$F157:$V157*OFFSET(ReactionStoich!$E$5:$U$5,BO$2,0))*(TimeStep)*'Composition Moles'!$C147</f>
        <v>0</v>
      </c>
      <c r="BP135" s="19">
        <f ca="1">SUMPRODUCT(ReactionRateK4!$F157:$V157*OFFSET(ReactionStoich!$E$5:$U$5,BP$2,0))*(TimeStep)*'Composition Moles'!$C147</f>
        <v>0</v>
      </c>
      <c r="BQ135" s="19">
        <f ca="1">SUMPRODUCT(ReactionRateK4!$F157:$V157*OFFSET(ReactionStoich!$E$5:$U$5,BQ$2,0))*(TimeStep)*'Composition Moles'!$C147</f>
        <v>0</v>
      </c>
      <c r="BR135" s="19">
        <f ca="1">SUMPRODUCT(ReactionRateK4!$F157:$V157*OFFSET(ReactionStoich!$E$5:$U$5,BR$2,0))*(TimeStep)*'Composition Moles'!$C147</f>
        <v>0</v>
      </c>
      <c r="BS135" s="19">
        <f ca="1">SUMPRODUCT(ReactionRateK4!$F157:$V157*OFFSET(ReactionStoich!$E$5:$U$5,BS$2,0))*(TimeStep)*'Composition Moles'!$C147</f>
        <v>0</v>
      </c>
      <c r="BT135" s="19">
        <f ca="1">SUMPRODUCT(ReactionRateK4!$F157:$V157*OFFSET(ReactionStoich!$E$5:$U$5,BT$2,0))*(TimeStep)*'Composition Moles'!$C147</f>
        <v>0</v>
      </c>
      <c r="BU135" s="19">
        <f ca="1">SUMPRODUCT(ReactionRateK4!$F157:$V157*OFFSET(ReactionStoich!$E$5:$U$5,BU$2,0))*(TimeStep)*'Composition Moles'!$C147</f>
        <v>0</v>
      </c>
      <c r="BV135" s="19">
        <f ca="1">SUMPRODUCT(ReactionRateK4!$F157:$V157*OFFSET(ReactionStoich!$E$5:$U$5,BV$2,0))*(TimeStep)*'Composition Moles'!$C147</f>
        <v>0</v>
      </c>
      <c r="BW135" s="19">
        <f ca="1">SUMPRODUCT(ReactionRateK4!$F157:$V157*OFFSET(ReactionStoich!$E$5:$U$5,BW$2,0))*(TimeStep)*'Composition Moles'!$C147</f>
        <v>0</v>
      </c>
    </row>
    <row r="136" spans="1:75">
      <c r="A136">
        <f>ReactionRateK1!A158</f>
        <v>6.2999999999999856</v>
      </c>
      <c r="B136" s="20">
        <f t="shared" ca="1" si="7"/>
        <v>-1956.6846974998925</v>
      </c>
      <c r="C136" s="20">
        <f ca="1">'Composition Moles'!BZ148</f>
        <v>144049.14689365288</v>
      </c>
      <c r="D136" s="26">
        <f t="shared" ca="1" si="8"/>
        <v>1.3583452173753265E-2</v>
      </c>
      <c r="F136" s="19">
        <f ca="1">SUMPRODUCT(ReactionRateK4!$F158:$V158*OFFSET(ReactionStoich!$E$5:$U$5,F$2,0))*(TimeStep)*'Composition Moles'!$C148</f>
        <v>-2.4017027895422683E-3</v>
      </c>
      <c r="G136" s="19">
        <f ca="1">SUMPRODUCT(ReactionRateK4!$F158:$V158*OFFSET(ReactionStoich!$E$5:$U$5,G$2,0))*(TimeStep)*'Composition Moles'!$C148</f>
        <v>0</v>
      </c>
      <c r="H136" s="19">
        <f ca="1">SUMPRODUCT(ReactionRateK4!$F158:$V158*OFFSET(ReactionStoich!$E$5:$U$5,H$2,0))*(TimeStep)*'Composition Moles'!$C148</f>
        <v>2.3988788689854827E-3</v>
      </c>
      <c r="I136" s="19">
        <f ca="1">SUMPRODUCT(ReactionRateK4!$F158:$V158*OFFSET(ReactionStoich!$E$5:$U$5,I$2,0))*(TimeStep)*'Composition Moles'!$C148</f>
        <v>2.823920556785212E-6</v>
      </c>
      <c r="J136" s="19">
        <f ca="1">SUMPRODUCT(ReactionRateK4!$F158:$V158*OFFSET(ReactionStoich!$E$5:$U$5,J$2,0))*(TimeStep)*'Composition Moles'!$C148</f>
        <v>0</v>
      </c>
      <c r="K136" s="19">
        <f ca="1">SUMPRODUCT(ReactionRateK4!$F158:$V158*OFFSET(ReactionStoich!$E$5:$U$5,K$2,0))*(TimeStep)*'Composition Moles'!$C148</f>
        <v>0</v>
      </c>
      <c r="L136" s="19">
        <f ca="1">SUMPRODUCT(ReactionRateK4!$F158:$V158*OFFSET(ReactionStoich!$E$5:$U$5,L$2,0))*(TimeStep)*'Composition Moles'!$C148</f>
        <v>0</v>
      </c>
      <c r="M136" s="19">
        <f ca="1">SUMPRODUCT(ReactionRateK4!$F158:$V158*OFFSET(ReactionStoich!$E$5:$U$5,M$2,0))*(TimeStep)*'Composition Moles'!$C148</f>
        <v>0</v>
      </c>
      <c r="N136" s="19">
        <f ca="1">SUMPRODUCT(ReactionRateK4!$F158:$V158*OFFSET(ReactionStoich!$E$5:$U$5,N$2,0))*(TimeStep)*'Composition Moles'!$C148</f>
        <v>0</v>
      </c>
      <c r="O136" s="19">
        <f ca="1">SUMPRODUCT(ReactionRateK4!$F158:$V158*OFFSET(ReactionStoich!$E$5:$U$5,O$2,0))*(TimeStep)*'Composition Moles'!$C148</f>
        <v>0</v>
      </c>
      <c r="P136" s="19">
        <f ca="1">SUMPRODUCT(ReactionRateK4!$F158:$V158*OFFSET(ReactionStoich!$E$5:$U$5,P$2,0))*(TimeStep)*'Composition Moles'!$C148</f>
        <v>0</v>
      </c>
      <c r="Q136" s="19">
        <f ca="1">SUMPRODUCT(ReactionRateK4!$F158:$V158*OFFSET(ReactionStoich!$E$5:$U$5,Q$2,0))*(TimeStep)*'Composition Moles'!$C148</f>
        <v>0</v>
      </c>
      <c r="R136" s="19">
        <f ca="1">SUMPRODUCT(ReactionRateK4!$F158:$V158*OFFSET(ReactionStoich!$E$5:$U$5,R$2,0))*(TimeStep)*'Composition Moles'!$C148</f>
        <v>0</v>
      </c>
      <c r="S136" s="19">
        <f ca="1">SUMPRODUCT(ReactionRateK4!$F158:$V158*OFFSET(ReactionStoich!$E$5:$U$5,S$2,0))*(TimeStep)*'Composition Moles'!$C148</f>
        <v>0.60099418541809146</v>
      </c>
      <c r="T136" s="19">
        <f ca="1">SUMPRODUCT(ReactionRateK4!$F158:$V158*OFFSET(ReactionStoich!$E$5:$U$5,T$2,0))*(TimeStep)*'Composition Moles'!$C148</f>
        <v>0</v>
      </c>
      <c r="U136" s="19">
        <f ca="1">SUMPRODUCT(ReactionRateK4!$F158:$V158*OFFSET(ReactionStoich!$E$5:$U$5,U$2,0))*(TimeStep)*'Composition Moles'!$C148</f>
        <v>0</v>
      </c>
      <c r="V136" s="19">
        <f ca="1">SUMPRODUCT(ReactionRateK4!$F158:$V158*OFFSET(ReactionStoich!$E$5:$U$5,V$2,0))*(TimeStep)*'Composition Moles'!$C148</f>
        <v>0</v>
      </c>
      <c r="W136" s="19">
        <f ca="1">SUMPRODUCT(ReactionRateK4!$F158:$V158*OFFSET(ReactionStoich!$E$5:$U$5,W$2,0))*(TimeStep)*'Composition Moles'!$C148</f>
        <v>0</v>
      </c>
      <c r="X136" s="19">
        <f ca="1">SUMPRODUCT(ReactionRateK4!$F158:$V158*OFFSET(ReactionStoich!$E$5:$U$5,X$2,0))*(TimeStep)*'Composition Moles'!$C148</f>
        <v>0</v>
      </c>
      <c r="Y136" s="19">
        <f ca="1">SUMPRODUCT(ReactionRateK4!$F158:$V158*OFFSET(ReactionStoich!$E$5:$U$5,Y$2,0))*(TimeStep)*'Composition Moles'!$C148</f>
        <v>-1.8274347864323495</v>
      </c>
      <c r="Z136" s="19">
        <f ca="1">SUMPRODUCT(ReactionRateK4!$F158:$V158*OFFSET(ReactionStoich!$E$5:$U$5,Z$2,0))*(TimeStep)*'Composition Moles'!$C148</f>
        <v>0</v>
      </c>
      <c r="AA136" s="19">
        <f ca="1">SUMPRODUCT(ReactionRateK4!$F158:$V158*OFFSET(ReactionStoich!$E$5:$U$5,AA$2,0))*(TimeStep)*'Composition Moles'!$C148</f>
        <v>0</v>
      </c>
      <c r="AB136" s="19">
        <f ca="1">SUMPRODUCT(ReactionRateK4!$F158:$V158*OFFSET(ReactionStoich!$E$5:$U$5,AB$2,0))*(TimeStep)*'Composition Moles'!$C148</f>
        <v>0</v>
      </c>
      <c r="AC136" s="19">
        <f ca="1">SUMPRODUCT(ReactionRateK4!$F158:$V158*OFFSET(ReactionStoich!$E$5:$U$5,AC$2,0))*(TimeStep)*'Composition Moles'!$C148</f>
        <v>0</v>
      </c>
      <c r="AD136" s="19">
        <f ca="1">SUMPRODUCT(ReactionRateK4!$F158:$V158*OFFSET(ReactionStoich!$E$5:$U$5,AD$2,0))*(TimeStep)*'Composition Moles'!$C148</f>
        <v>0</v>
      </c>
      <c r="AE136" s="19">
        <f ca="1">SUMPRODUCT(ReactionRateK4!$F158:$V158*OFFSET(ReactionStoich!$E$5:$U$5,AE$2,0))*(TimeStep)*'Composition Moles'!$C148</f>
        <v>0</v>
      </c>
      <c r="AF136" s="19">
        <f ca="1">SUMPRODUCT(ReactionRateK4!$F158:$V158*OFFSET(ReactionStoich!$E$5:$U$5,AF$2,0))*(TimeStep)*'Composition Moles'!$C148</f>
        <v>0</v>
      </c>
      <c r="AG136" s="19">
        <f ca="1">SUMPRODUCT(ReactionRateK4!$F158:$V158*OFFSET(ReactionStoich!$E$5:$U$5,AG$2,0))*(TimeStep)*'Composition Moles'!$C148</f>
        <v>-4.3155373514564268E-3</v>
      </c>
      <c r="AH136" s="19">
        <f ca="1">SUMPRODUCT(ReactionRateK4!$F158:$V158*OFFSET(ReactionStoich!$E$5:$U$5,AH$2,0))*(TimeStep)*'Composition Moles'!$C148</f>
        <v>-1.3773151532853178</v>
      </c>
      <c r="AI136" s="19">
        <f ca="1">SUMPRODUCT(ReactionRateK4!$F158:$V158*OFFSET(ReactionStoich!$E$5:$U$5,AI$2,0))*(TimeStep)*'Composition Moles'!$C148</f>
        <v>2.9550071642638964</v>
      </c>
      <c r="AJ136" s="19">
        <f ca="1">SUMPRODUCT(ReactionRateK4!$F158:$V158*OFFSET(ReactionStoich!$E$5:$U$5,AJ$2,0))*(TimeStep)*'Composition Moles'!$C148</f>
        <v>0.28331677248294407</v>
      </c>
      <c r="AK136" s="19">
        <f ca="1">SUMPRODUCT(ReactionRateK4!$F158:$V158*OFFSET(ReactionStoich!$E$5:$U$5,AK$2,0))*(TimeStep)*'Composition Moles'!$C148</f>
        <v>0</v>
      </c>
      <c r="AL136" s="19">
        <f ca="1">SUMPRODUCT(ReactionRateK4!$F158:$V158*OFFSET(ReactionStoich!$E$5:$U$5,AL$2,0))*(TimeStep)*'Composition Moles'!$C148</f>
        <v>0</v>
      </c>
      <c r="AM136" s="19">
        <f ca="1">SUMPRODUCT(ReactionRateK4!$F158:$V158*OFFSET(ReactionStoich!$E$5:$U$5,AM$2,0))*(TimeStep)*'Composition Moles'!$C148</f>
        <v>0</v>
      </c>
      <c r="AN136" s="19">
        <f ca="1">SUMPRODUCT(ReactionRateK4!$F158:$V158*OFFSET(ReactionStoich!$E$5:$U$5,AN$2,0))*(TimeStep)*'Composition Moles'!$C148</f>
        <v>0</v>
      </c>
      <c r="AO136" s="19">
        <f ca="1">SUMPRODUCT(ReactionRateK4!$F158:$V158*OFFSET(ReactionStoich!$E$5:$U$5,AO$2,0))*(TimeStep)*'Composition Moles'!$C148</f>
        <v>-2.823920556785212E-6</v>
      </c>
      <c r="AP136" s="19">
        <f ca="1">SUMPRODUCT(ReactionRateK4!$F158:$V158*OFFSET(ReactionStoich!$E$5:$U$5,AP$2,0))*(TimeStep)*'Composition Moles'!$C148</f>
        <v>-1.8367415411033102E-3</v>
      </c>
      <c r="AQ136" s="19">
        <f ca="1">SUMPRODUCT(ReactionRateK4!$F158:$V158*OFFSET(ReactionStoich!$E$5:$U$5,AQ$2,0))*(TimeStep)*'Composition Moles'!$C148</f>
        <v>0</v>
      </c>
      <c r="AR136" s="19">
        <f ca="1">SUMPRODUCT(ReactionRateK4!$F158:$V158*OFFSET(ReactionStoich!$E$5:$U$5,AR$2,0))*(TimeStep)*'Composition Moles'!$C148</f>
        <v>0</v>
      </c>
      <c r="AS136" s="19">
        <f ca="1">SUMPRODUCT(ReactionRateK4!$F158:$V158*OFFSET(ReactionStoich!$E$5:$U$5,AS$2,0))*(TimeStep)*'Composition Moles'!$C148</f>
        <v>-0.20947102654471592</v>
      </c>
      <c r="AT136" s="19">
        <f ca="1">SUMPRODUCT(ReactionRateK4!$F158:$V158*OFFSET(ReactionStoich!$E$5:$U$5,AT$2,0))*(TimeStep)*'Composition Moles'!$C148</f>
        <v>-0.20947102654471592</v>
      </c>
      <c r="AU136" s="19">
        <f ca="1">SUMPRODUCT(ReactionRateK4!$F158:$V158*OFFSET(ReactionStoich!$E$5:$U$5,AU$2,0))*(TimeStep)*'Composition Moles'!$C148</f>
        <v>-0.20947102654471592</v>
      </c>
      <c r="AV136" s="19">
        <f ca="1">SUMPRODUCT(ReactionRateK4!$F158:$V158*OFFSET(ReactionStoich!$E$5:$U$5,AV$2,0))*(TimeStep)*'Composition Moles'!$C148</f>
        <v>0</v>
      </c>
      <c r="AW136" s="19">
        <f ca="1">SUMPRODUCT(ReactionRateK4!$F158:$V158*OFFSET(ReactionStoich!$E$5:$U$5,AW$2,0))*(TimeStep)*'Composition Moles'!$C148</f>
        <v>0</v>
      </c>
      <c r="AX136" s="19">
        <f ca="1">SUMPRODUCT(ReactionRateK4!$F158:$V158*OFFSET(ReactionStoich!$E$5:$U$5,AX$2,0))*(TimeStep)*'Composition Moles'!$C148</f>
        <v>0</v>
      </c>
      <c r="AY136" s="19">
        <f ca="1">SUMPRODUCT(ReactionRateK4!$F158:$V158*OFFSET(ReactionStoich!$E$5:$U$5,AY$2,0))*(TimeStep)*'Composition Moles'!$C148</f>
        <v>0</v>
      </c>
      <c r="AZ136" s="19">
        <f ca="1">SUMPRODUCT(ReactionRateK4!$F158:$V158*OFFSET(ReactionStoich!$E$5:$U$5,AZ$2,0))*(TimeStep)*'Composition Moles'!$C148</f>
        <v>0</v>
      </c>
      <c r="BA136" s="19">
        <f ca="1">SUMPRODUCT(ReactionRateK4!$F158:$V158*OFFSET(ReactionStoich!$E$5:$U$5,BA$2,0))*(TimeStep)*'Composition Moles'!$C148</f>
        <v>0</v>
      </c>
      <c r="BB136" s="19">
        <f ca="1">SUMPRODUCT(ReactionRateK4!$F158:$V158*OFFSET(ReactionStoich!$E$5:$U$5,BB$2,0))*(TimeStep)*'Composition Moles'!$C148</f>
        <v>0</v>
      </c>
      <c r="BC136" s="19">
        <f ca="1">SUMPRODUCT(ReactionRateK4!$F158:$V158*OFFSET(ReactionStoich!$E$5:$U$5,BC$2,0))*(TimeStep)*'Composition Moles'!$C148</f>
        <v>0</v>
      </c>
      <c r="BD136" s="19">
        <f ca="1">SUMPRODUCT(ReactionRateK4!$F158:$V158*OFFSET(ReactionStoich!$E$5:$U$5,BD$2,0))*(TimeStep)*'Composition Moles'!$C148</f>
        <v>0</v>
      </c>
      <c r="BE136" s="19">
        <f ca="1">SUMPRODUCT(ReactionRateK4!$F158:$V158*OFFSET(ReactionStoich!$E$5:$U$5,BE$2,0))*(TimeStep)*'Composition Moles'!$C148</f>
        <v>0</v>
      </c>
      <c r="BF136" s="19">
        <f ca="1">SUMPRODUCT(ReactionRateK4!$F158:$V158*OFFSET(ReactionStoich!$E$5:$U$5,BF$2,0))*(TimeStep)*'Composition Moles'!$C148</f>
        <v>0</v>
      </c>
      <c r="BG136" s="19">
        <f ca="1">SUMPRODUCT(ReactionRateK4!$F158:$V158*OFFSET(ReactionStoich!$E$5:$U$5,BG$2,0))*(TimeStep)*'Composition Moles'!$C148</f>
        <v>0</v>
      </c>
      <c r="BH136" s="19">
        <f ca="1">SUMPRODUCT(ReactionRateK4!$F158:$V158*OFFSET(ReactionStoich!$E$5:$U$5,BH$2,0))*(TimeStep)*'Composition Moles'!$C148</f>
        <v>0</v>
      </c>
      <c r="BI136" s="19">
        <f ca="1">SUMPRODUCT(ReactionRateK4!$F158:$V158*OFFSET(ReactionStoich!$E$5:$U$5,BI$2,0))*(TimeStep)*'Composition Moles'!$C148</f>
        <v>0</v>
      </c>
      <c r="BJ136" s="19">
        <f ca="1">SUMPRODUCT(ReactionRateK4!$F158:$V158*OFFSET(ReactionStoich!$E$5:$U$5,BJ$2,0))*(TimeStep)*'Composition Moles'!$C148</f>
        <v>0</v>
      </c>
      <c r="BK136" s="19">
        <f ca="1">SUMPRODUCT(ReactionRateK4!$F158:$V158*OFFSET(ReactionStoich!$E$5:$U$5,BK$2,0))*(TimeStep)*'Composition Moles'!$C148</f>
        <v>0</v>
      </c>
      <c r="BL136" s="19">
        <f ca="1">SUMPRODUCT(ReactionRateK4!$F158:$V158*OFFSET(ReactionStoich!$E$5:$U$5,BL$2,0))*(TimeStep)*'Composition Moles'!$C148</f>
        <v>0</v>
      </c>
      <c r="BM136" s="19">
        <f ca="1">SUMPRODUCT(ReactionRateK4!$F158:$V158*OFFSET(ReactionStoich!$E$5:$U$5,BM$2,0))*(TimeStep)*'Composition Moles'!$C148</f>
        <v>0</v>
      </c>
      <c r="BN136" s="19">
        <f ca="1">SUMPRODUCT(ReactionRateK4!$F158:$V158*OFFSET(ReactionStoich!$E$5:$U$5,BN$2,0))*(TimeStep)*'Composition Moles'!$C148</f>
        <v>0</v>
      </c>
      <c r="BO136" s="19">
        <f ca="1">SUMPRODUCT(ReactionRateK4!$F158:$V158*OFFSET(ReactionStoich!$E$5:$U$5,BO$2,0))*(TimeStep)*'Composition Moles'!$C148</f>
        <v>0</v>
      </c>
      <c r="BP136" s="19">
        <f ca="1">SUMPRODUCT(ReactionRateK4!$F158:$V158*OFFSET(ReactionStoich!$E$5:$U$5,BP$2,0))*(TimeStep)*'Composition Moles'!$C148</f>
        <v>0</v>
      </c>
      <c r="BQ136" s="19">
        <f ca="1">SUMPRODUCT(ReactionRateK4!$F158:$V158*OFFSET(ReactionStoich!$E$5:$U$5,BQ$2,0))*(TimeStep)*'Composition Moles'!$C148</f>
        <v>0</v>
      </c>
      <c r="BR136" s="19">
        <f ca="1">SUMPRODUCT(ReactionRateK4!$F158:$V158*OFFSET(ReactionStoich!$E$5:$U$5,BR$2,0))*(TimeStep)*'Composition Moles'!$C148</f>
        <v>0</v>
      </c>
      <c r="BS136" s="19">
        <f ca="1">SUMPRODUCT(ReactionRateK4!$F158:$V158*OFFSET(ReactionStoich!$E$5:$U$5,BS$2,0))*(TimeStep)*'Composition Moles'!$C148</f>
        <v>0</v>
      </c>
      <c r="BT136" s="19">
        <f ca="1">SUMPRODUCT(ReactionRateK4!$F158:$V158*OFFSET(ReactionStoich!$E$5:$U$5,BT$2,0))*(TimeStep)*'Composition Moles'!$C148</f>
        <v>0</v>
      </c>
      <c r="BU136" s="19">
        <f ca="1">SUMPRODUCT(ReactionRateK4!$F158:$V158*OFFSET(ReactionStoich!$E$5:$U$5,BU$2,0))*(TimeStep)*'Composition Moles'!$C148</f>
        <v>0</v>
      </c>
      <c r="BV136" s="19">
        <f ca="1">SUMPRODUCT(ReactionRateK4!$F158:$V158*OFFSET(ReactionStoich!$E$5:$U$5,BV$2,0))*(TimeStep)*'Composition Moles'!$C148</f>
        <v>0</v>
      </c>
      <c r="BW136" s="19">
        <f ca="1">SUMPRODUCT(ReactionRateK4!$F158:$V158*OFFSET(ReactionStoich!$E$5:$U$5,BW$2,0))*(TimeStep)*'Composition Moles'!$C148</f>
        <v>0</v>
      </c>
    </row>
    <row r="137" spans="1:75">
      <c r="A137">
        <f>ReactionRateK1!A159</f>
        <v>6.3499999999999854</v>
      </c>
      <c r="B137" s="20">
        <f t="shared" ca="1" si="7"/>
        <v>-1956.2198795174152</v>
      </c>
      <c r="C137" s="20">
        <f ca="1">'Composition Moles'!BZ149</f>
        <v>144041.34733647341</v>
      </c>
      <c r="D137" s="26">
        <f t="shared" ca="1" si="8"/>
        <v>1.3580960715035405E-2</v>
      </c>
      <c r="F137" s="19">
        <f ca="1">SUMPRODUCT(ReactionRateK4!$F159:$V159*OFFSET(ReactionStoich!$E$5:$U$5,F$2,0))*(TimeStep)*'Composition Moles'!$C149</f>
        <v>-2.2770999653591241E-3</v>
      </c>
      <c r="G137" s="19">
        <f ca="1">SUMPRODUCT(ReactionRateK4!$F159:$V159*OFFSET(ReactionStoich!$E$5:$U$5,G$2,0))*(TimeStep)*'Composition Moles'!$C149</f>
        <v>0</v>
      </c>
      <c r="H137" s="19">
        <f ca="1">SUMPRODUCT(ReactionRateK4!$F159:$V159*OFFSET(ReactionStoich!$E$5:$U$5,H$2,0))*(TimeStep)*'Composition Moles'!$C149</f>
        <v>2.2745645227355187E-3</v>
      </c>
      <c r="I137" s="19">
        <f ca="1">SUMPRODUCT(ReactionRateK4!$F159:$V159*OFFSET(ReactionStoich!$E$5:$U$5,I$2,0))*(TimeStep)*'Composition Moles'!$C149</f>
        <v>2.5354426236052377E-6</v>
      </c>
      <c r="J137" s="19">
        <f ca="1">SUMPRODUCT(ReactionRateK4!$F159:$V159*OFFSET(ReactionStoich!$E$5:$U$5,J$2,0))*(TimeStep)*'Composition Moles'!$C149</f>
        <v>0</v>
      </c>
      <c r="K137" s="19">
        <f ca="1">SUMPRODUCT(ReactionRateK4!$F159:$V159*OFFSET(ReactionStoich!$E$5:$U$5,K$2,0))*(TimeStep)*'Composition Moles'!$C149</f>
        <v>0</v>
      </c>
      <c r="L137" s="19">
        <f ca="1">SUMPRODUCT(ReactionRateK4!$F159:$V159*OFFSET(ReactionStoich!$E$5:$U$5,L$2,0))*(TimeStep)*'Composition Moles'!$C149</f>
        <v>0</v>
      </c>
      <c r="M137" s="19">
        <f ca="1">SUMPRODUCT(ReactionRateK4!$F159:$V159*OFFSET(ReactionStoich!$E$5:$U$5,M$2,0))*(TimeStep)*'Composition Moles'!$C149</f>
        <v>0</v>
      </c>
      <c r="N137" s="19">
        <f ca="1">SUMPRODUCT(ReactionRateK4!$F159:$V159*OFFSET(ReactionStoich!$E$5:$U$5,N$2,0))*(TimeStep)*'Composition Moles'!$C149</f>
        <v>0</v>
      </c>
      <c r="O137" s="19">
        <f ca="1">SUMPRODUCT(ReactionRateK4!$F159:$V159*OFFSET(ReactionStoich!$E$5:$U$5,O$2,0))*(TimeStep)*'Composition Moles'!$C149</f>
        <v>0</v>
      </c>
      <c r="P137" s="19">
        <f ca="1">SUMPRODUCT(ReactionRateK4!$F159:$V159*OFFSET(ReactionStoich!$E$5:$U$5,P$2,0))*(TimeStep)*'Composition Moles'!$C149</f>
        <v>0</v>
      </c>
      <c r="Q137" s="19">
        <f ca="1">SUMPRODUCT(ReactionRateK4!$F159:$V159*OFFSET(ReactionStoich!$E$5:$U$5,Q$2,0))*(TimeStep)*'Composition Moles'!$C149</f>
        <v>0</v>
      </c>
      <c r="R137" s="19">
        <f ca="1">SUMPRODUCT(ReactionRateK4!$F159:$V159*OFFSET(ReactionStoich!$E$5:$U$5,R$2,0))*(TimeStep)*'Composition Moles'!$C149</f>
        <v>0</v>
      </c>
      <c r="S137" s="19">
        <f ca="1">SUMPRODUCT(ReactionRateK4!$F159:$V159*OFFSET(ReactionStoich!$E$5:$U$5,S$2,0))*(TimeStep)*'Composition Moles'!$C149</f>
        <v>0.57309304949202577</v>
      </c>
      <c r="T137" s="19">
        <f ca="1">SUMPRODUCT(ReactionRateK4!$F159:$V159*OFFSET(ReactionStoich!$E$5:$U$5,T$2,0))*(TimeStep)*'Composition Moles'!$C149</f>
        <v>0</v>
      </c>
      <c r="U137" s="19">
        <f ca="1">SUMPRODUCT(ReactionRateK4!$F159:$V159*OFFSET(ReactionStoich!$E$5:$U$5,U$2,0))*(TimeStep)*'Composition Moles'!$C149</f>
        <v>0</v>
      </c>
      <c r="V137" s="19">
        <f ca="1">SUMPRODUCT(ReactionRateK4!$F159:$V159*OFFSET(ReactionStoich!$E$5:$U$5,V$2,0))*(TimeStep)*'Composition Moles'!$C149</f>
        <v>0</v>
      </c>
      <c r="W137" s="19">
        <f ca="1">SUMPRODUCT(ReactionRateK4!$F159:$V159*OFFSET(ReactionStoich!$E$5:$U$5,W$2,0))*(TimeStep)*'Composition Moles'!$C149</f>
        <v>0</v>
      </c>
      <c r="X137" s="19">
        <f ca="1">SUMPRODUCT(ReactionRateK4!$F159:$V159*OFFSET(ReactionStoich!$E$5:$U$5,X$2,0))*(TimeStep)*'Composition Moles'!$C149</f>
        <v>0</v>
      </c>
      <c r="Y137" s="19">
        <f ca="1">SUMPRODUCT(ReactionRateK4!$F159:$V159*OFFSET(ReactionStoich!$E$5:$U$5,Y$2,0))*(TimeStep)*'Composition Moles'!$C149</f>
        <v>-1.7642593051146038</v>
      </c>
      <c r="Z137" s="19">
        <f ca="1">SUMPRODUCT(ReactionRateK4!$F159:$V159*OFFSET(ReactionStoich!$E$5:$U$5,Z$2,0))*(TimeStep)*'Composition Moles'!$C149</f>
        <v>0</v>
      </c>
      <c r="AA137" s="19">
        <f ca="1">SUMPRODUCT(ReactionRateK4!$F159:$V159*OFFSET(ReactionStoich!$E$5:$U$5,AA$2,0))*(TimeStep)*'Composition Moles'!$C149</f>
        <v>0</v>
      </c>
      <c r="AB137" s="19">
        <f ca="1">SUMPRODUCT(ReactionRateK4!$F159:$V159*OFFSET(ReactionStoich!$E$5:$U$5,AB$2,0))*(TimeStep)*'Composition Moles'!$C149</f>
        <v>0</v>
      </c>
      <c r="AC137" s="19">
        <f ca="1">SUMPRODUCT(ReactionRateK4!$F159:$V159*OFFSET(ReactionStoich!$E$5:$U$5,AC$2,0))*(TimeStep)*'Composition Moles'!$C149</f>
        <v>0</v>
      </c>
      <c r="AD137" s="19">
        <f ca="1">SUMPRODUCT(ReactionRateK4!$F159:$V159*OFFSET(ReactionStoich!$E$5:$U$5,AD$2,0))*(TimeStep)*'Composition Moles'!$C149</f>
        <v>0</v>
      </c>
      <c r="AE137" s="19">
        <f ca="1">SUMPRODUCT(ReactionRateK4!$F159:$V159*OFFSET(ReactionStoich!$E$5:$U$5,AE$2,0))*(TimeStep)*'Composition Moles'!$C149</f>
        <v>0</v>
      </c>
      <c r="AF137" s="19">
        <f ca="1">SUMPRODUCT(ReactionRateK4!$F159:$V159*OFFSET(ReactionStoich!$E$5:$U$5,AF$2,0))*(TimeStep)*'Composition Moles'!$C149</f>
        <v>0</v>
      </c>
      <c r="AG137" s="19">
        <f ca="1">SUMPRODUCT(ReactionRateK4!$F159:$V159*OFFSET(ReactionStoich!$E$5:$U$5,AG$2,0))*(TimeStep)*'Composition Moles'!$C149</f>
        <v>-4.3642667834518419E-3</v>
      </c>
      <c r="AH137" s="19">
        <f ca="1">SUMPRODUCT(ReactionRateK4!$F159:$V159*OFFSET(ReactionStoich!$E$5:$U$5,AH$2,0))*(TimeStep)*'Composition Moles'!$C149</f>
        <v>-1.3729062862676917</v>
      </c>
      <c r="AI137" s="19">
        <f ca="1">SUMPRODUCT(ReactionRateK4!$F159:$V159*OFFSET(ReactionStoich!$E$5:$U$5,AI$2,0))*(TimeStep)*'Composition Moles'!$C149</f>
        <v>2.9185115923139815</v>
      </c>
      <c r="AJ137" s="19">
        <f ca="1">SUMPRODUCT(ReactionRateK4!$F159:$V159*OFFSET(ReactionStoich!$E$5:$U$5,AJ$2,0))*(TimeStep)*'Composition Moles'!$C149</f>
        <v>0.27255515786363316</v>
      </c>
      <c r="AK137" s="19">
        <f ca="1">SUMPRODUCT(ReactionRateK4!$F159:$V159*OFFSET(ReactionStoich!$E$5:$U$5,AK$2,0))*(TimeStep)*'Composition Moles'!$C149</f>
        <v>0</v>
      </c>
      <c r="AL137" s="19">
        <f ca="1">SUMPRODUCT(ReactionRateK4!$F159:$V159*OFFSET(ReactionStoich!$E$5:$U$5,AL$2,0))*(TimeStep)*'Composition Moles'!$C149</f>
        <v>0</v>
      </c>
      <c r="AM137" s="19">
        <f ca="1">SUMPRODUCT(ReactionRateK4!$F159:$V159*OFFSET(ReactionStoich!$E$5:$U$5,AM$2,0))*(TimeStep)*'Composition Moles'!$C149</f>
        <v>0</v>
      </c>
      <c r="AN137" s="19">
        <f ca="1">SUMPRODUCT(ReactionRateK4!$F159:$V159*OFFSET(ReactionStoich!$E$5:$U$5,AN$2,0))*(TimeStep)*'Composition Moles'!$C149</f>
        <v>0</v>
      </c>
      <c r="AO137" s="19">
        <f ca="1">SUMPRODUCT(ReactionRateK4!$F159:$V159*OFFSET(ReactionStoich!$E$5:$U$5,AO$2,0))*(TimeStep)*'Composition Moles'!$C149</f>
        <v>-2.5354426236052377E-6</v>
      </c>
      <c r="AP137" s="19">
        <f ca="1">SUMPRODUCT(ReactionRateK4!$F159:$V159*OFFSET(ReactionStoich!$E$5:$U$5,AP$2,0))*(TimeStep)*'Composition Moles'!$C149</f>
        <v>-1.7143696516298019E-3</v>
      </c>
      <c r="AQ137" s="19">
        <f ca="1">SUMPRODUCT(ReactionRateK4!$F159:$V159*OFFSET(ReactionStoich!$E$5:$U$5,AQ$2,0))*(TimeStep)*'Composition Moles'!$C149</f>
        <v>0</v>
      </c>
      <c r="AR137" s="19">
        <f ca="1">SUMPRODUCT(ReactionRateK4!$F159:$V159*OFFSET(ReactionStoich!$E$5:$U$5,AR$2,0))*(TimeStep)*'Composition Moles'!$C149</f>
        <v>0</v>
      </c>
      <c r="AS137" s="19">
        <f ca="1">SUMPRODUCT(ReactionRateK4!$F159:$V159*OFFSET(ReactionStoich!$E$5:$U$5,AS$2,0))*(TimeStep)*'Composition Moles'!$C149</f>
        <v>-0.20697101213654673</v>
      </c>
      <c r="AT137" s="19">
        <f ca="1">SUMPRODUCT(ReactionRateK4!$F159:$V159*OFFSET(ReactionStoich!$E$5:$U$5,AT$2,0))*(TimeStep)*'Composition Moles'!$C149</f>
        <v>-0.20697101213654673</v>
      </c>
      <c r="AU137" s="19">
        <f ca="1">SUMPRODUCT(ReactionRateK4!$F159:$V159*OFFSET(ReactionStoich!$E$5:$U$5,AU$2,0))*(TimeStep)*'Composition Moles'!$C149</f>
        <v>-0.20697101213654673</v>
      </c>
      <c r="AV137" s="19">
        <f ca="1">SUMPRODUCT(ReactionRateK4!$F159:$V159*OFFSET(ReactionStoich!$E$5:$U$5,AV$2,0))*(TimeStep)*'Composition Moles'!$C149</f>
        <v>0</v>
      </c>
      <c r="AW137" s="19">
        <f ca="1">SUMPRODUCT(ReactionRateK4!$F159:$V159*OFFSET(ReactionStoich!$E$5:$U$5,AW$2,0))*(TimeStep)*'Composition Moles'!$C149</f>
        <v>0</v>
      </c>
      <c r="AX137" s="19">
        <f ca="1">SUMPRODUCT(ReactionRateK4!$F159:$V159*OFFSET(ReactionStoich!$E$5:$U$5,AX$2,0))*(TimeStep)*'Composition Moles'!$C149</f>
        <v>0</v>
      </c>
      <c r="AY137" s="19">
        <f ca="1">SUMPRODUCT(ReactionRateK4!$F159:$V159*OFFSET(ReactionStoich!$E$5:$U$5,AY$2,0))*(TimeStep)*'Composition Moles'!$C149</f>
        <v>0</v>
      </c>
      <c r="AZ137" s="19">
        <f ca="1">SUMPRODUCT(ReactionRateK4!$F159:$V159*OFFSET(ReactionStoich!$E$5:$U$5,AZ$2,0))*(TimeStep)*'Composition Moles'!$C149</f>
        <v>0</v>
      </c>
      <c r="BA137" s="19">
        <f ca="1">SUMPRODUCT(ReactionRateK4!$F159:$V159*OFFSET(ReactionStoich!$E$5:$U$5,BA$2,0))*(TimeStep)*'Composition Moles'!$C149</f>
        <v>0</v>
      </c>
      <c r="BB137" s="19">
        <f ca="1">SUMPRODUCT(ReactionRateK4!$F159:$V159*OFFSET(ReactionStoich!$E$5:$U$5,BB$2,0))*(TimeStep)*'Composition Moles'!$C149</f>
        <v>0</v>
      </c>
      <c r="BC137" s="19">
        <f ca="1">SUMPRODUCT(ReactionRateK4!$F159:$V159*OFFSET(ReactionStoich!$E$5:$U$5,BC$2,0))*(TimeStep)*'Composition Moles'!$C149</f>
        <v>0</v>
      </c>
      <c r="BD137" s="19">
        <f ca="1">SUMPRODUCT(ReactionRateK4!$F159:$V159*OFFSET(ReactionStoich!$E$5:$U$5,BD$2,0))*(TimeStep)*'Composition Moles'!$C149</f>
        <v>0</v>
      </c>
      <c r="BE137" s="19">
        <f ca="1">SUMPRODUCT(ReactionRateK4!$F159:$V159*OFFSET(ReactionStoich!$E$5:$U$5,BE$2,0))*(TimeStep)*'Composition Moles'!$C149</f>
        <v>0</v>
      </c>
      <c r="BF137" s="19">
        <f ca="1">SUMPRODUCT(ReactionRateK4!$F159:$V159*OFFSET(ReactionStoich!$E$5:$U$5,BF$2,0))*(TimeStep)*'Composition Moles'!$C149</f>
        <v>0</v>
      </c>
      <c r="BG137" s="19">
        <f ca="1">SUMPRODUCT(ReactionRateK4!$F159:$V159*OFFSET(ReactionStoich!$E$5:$U$5,BG$2,0))*(TimeStep)*'Composition Moles'!$C149</f>
        <v>0</v>
      </c>
      <c r="BH137" s="19">
        <f ca="1">SUMPRODUCT(ReactionRateK4!$F159:$V159*OFFSET(ReactionStoich!$E$5:$U$5,BH$2,0))*(TimeStep)*'Composition Moles'!$C149</f>
        <v>0</v>
      </c>
      <c r="BI137" s="19">
        <f ca="1">SUMPRODUCT(ReactionRateK4!$F159:$V159*OFFSET(ReactionStoich!$E$5:$U$5,BI$2,0))*(TimeStep)*'Composition Moles'!$C149</f>
        <v>0</v>
      </c>
      <c r="BJ137" s="19">
        <f ca="1">SUMPRODUCT(ReactionRateK4!$F159:$V159*OFFSET(ReactionStoich!$E$5:$U$5,BJ$2,0))*(TimeStep)*'Composition Moles'!$C149</f>
        <v>0</v>
      </c>
      <c r="BK137" s="19">
        <f ca="1">SUMPRODUCT(ReactionRateK4!$F159:$V159*OFFSET(ReactionStoich!$E$5:$U$5,BK$2,0))*(TimeStep)*'Composition Moles'!$C149</f>
        <v>0</v>
      </c>
      <c r="BL137" s="19">
        <f ca="1">SUMPRODUCT(ReactionRateK4!$F159:$V159*OFFSET(ReactionStoich!$E$5:$U$5,BL$2,0))*(TimeStep)*'Composition Moles'!$C149</f>
        <v>0</v>
      </c>
      <c r="BM137" s="19">
        <f ca="1">SUMPRODUCT(ReactionRateK4!$F159:$V159*OFFSET(ReactionStoich!$E$5:$U$5,BM$2,0))*(TimeStep)*'Composition Moles'!$C149</f>
        <v>0</v>
      </c>
      <c r="BN137" s="19">
        <f ca="1">SUMPRODUCT(ReactionRateK4!$F159:$V159*OFFSET(ReactionStoich!$E$5:$U$5,BN$2,0))*(TimeStep)*'Composition Moles'!$C149</f>
        <v>0</v>
      </c>
      <c r="BO137" s="19">
        <f ca="1">SUMPRODUCT(ReactionRateK4!$F159:$V159*OFFSET(ReactionStoich!$E$5:$U$5,BO$2,0))*(TimeStep)*'Composition Moles'!$C149</f>
        <v>0</v>
      </c>
      <c r="BP137" s="19">
        <f ca="1">SUMPRODUCT(ReactionRateK4!$F159:$V159*OFFSET(ReactionStoich!$E$5:$U$5,BP$2,0))*(TimeStep)*'Composition Moles'!$C149</f>
        <v>0</v>
      </c>
      <c r="BQ137" s="19">
        <f ca="1">SUMPRODUCT(ReactionRateK4!$F159:$V159*OFFSET(ReactionStoich!$E$5:$U$5,BQ$2,0))*(TimeStep)*'Composition Moles'!$C149</f>
        <v>0</v>
      </c>
      <c r="BR137" s="19">
        <f ca="1">SUMPRODUCT(ReactionRateK4!$F159:$V159*OFFSET(ReactionStoich!$E$5:$U$5,BR$2,0))*(TimeStep)*'Composition Moles'!$C149</f>
        <v>0</v>
      </c>
      <c r="BS137" s="19">
        <f ca="1">SUMPRODUCT(ReactionRateK4!$F159:$V159*OFFSET(ReactionStoich!$E$5:$U$5,BS$2,0))*(TimeStep)*'Composition Moles'!$C149</f>
        <v>0</v>
      </c>
      <c r="BT137" s="19">
        <f ca="1">SUMPRODUCT(ReactionRateK4!$F159:$V159*OFFSET(ReactionStoich!$E$5:$U$5,BT$2,0))*(TimeStep)*'Composition Moles'!$C149</f>
        <v>0</v>
      </c>
      <c r="BU137" s="19">
        <f ca="1">SUMPRODUCT(ReactionRateK4!$F159:$V159*OFFSET(ReactionStoich!$E$5:$U$5,BU$2,0))*(TimeStep)*'Composition Moles'!$C149</f>
        <v>0</v>
      </c>
      <c r="BV137" s="19">
        <f ca="1">SUMPRODUCT(ReactionRateK4!$F159:$V159*OFFSET(ReactionStoich!$E$5:$U$5,BV$2,0))*(TimeStep)*'Composition Moles'!$C149</f>
        <v>0</v>
      </c>
      <c r="BW137" s="19">
        <f ca="1">SUMPRODUCT(ReactionRateK4!$F159:$V159*OFFSET(ReactionStoich!$E$5:$U$5,BW$2,0))*(TimeStep)*'Composition Moles'!$C149</f>
        <v>0</v>
      </c>
    </row>
    <row r="138" spans="1:75">
      <c r="B138" s="20"/>
      <c r="C138" s="20"/>
      <c r="D138" s="26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75"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75"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75"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75"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75"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75"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6:26"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6:26"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6:26"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6:26"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6:26"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6:26"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6:26"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6:26"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6:26"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6:26"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6:26"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6:26"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6:26"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6:26"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6:26"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6:26"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6:26"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6:26"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6:26"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6:26"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6:26"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6:26"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6:26"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6:26"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6:26"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6:26"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</sheetData>
  <phoneticPr fontId="3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7"/>
  <dimension ref="A3:BT135"/>
  <sheetViews>
    <sheetView showGridLines="0" zoomScale="75" workbookViewId="0">
      <selection activeCell="N21" sqref="N21"/>
    </sheetView>
  </sheetViews>
  <sheetFormatPr defaultRowHeight="12"/>
  <cols>
    <col min="3" max="72" width="8.42578125" customWidth="1"/>
  </cols>
  <sheetData>
    <row r="3" spans="1:72">
      <c r="B3" s="2" t="s">
        <v>27</v>
      </c>
      <c r="C3" s="55" t="str">
        <f>Control!B10</f>
        <v>H2</v>
      </c>
      <c r="D3" s="55" t="str">
        <f>Control!C10</f>
        <v>C1</v>
      </c>
      <c r="E3" s="55" t="str">
        <f>Control!D10</f>
        <v>C2</v>
      </c>
      <c r="F3" s="55" t="str">
        <f>Control!E10</f>
        <v>C3</v>
      </c>
      <c r="G3" s="55" t="str">
        <f>Control!F10</f>
        <v>IC4</v>
      </c>
      <c r="H3" s="55" t="str">
        <f>Control!G10</f>
        <v>NC4</v>
      </c>
      <c r="I3" s="55" t="str">
        <f>Control!H10</f>
        <v>IC5</v>
      </c>
      <c r="J3" s="55" t="str">
        <f>Control!I10</f>
        <v>NC5</v>
      </c>
      <c r="K3" s="55" t="str">
        <f>Control!J10</f>
        <v>CC5</v>
      </c>
      <c r="L3" s="55" t="str">
        <f>Control!K10</f>
        <v>C6</v>
      </c>
      <c r="M3" s="55" t="str">
        <f>Control!L10</f>
        <v>22MC4</v>
      </c>
      <c r="N3" s="55" t="str">
        <f>Control!M10</f>
        <v>CC6</v>
      </c>
      <c r="O3" s="55" t="str">
        <f>Control!N10</f>
        <v>MCP</v>
      </c>
      <c r="P3" s="55" t="str">
        <f>Control!O10</f>
        <v>C6A</v>
      </c>
      <c r="Q3" s="55" t="str">
        <f>Control!P10</f>
        <v>NC7</v>
      </c>
      <c r="R3" s="55" t="str">
        <f>Control!Q10</f>
        <v>3EC5</v>
      </c>
      <c r="S3" s="55" t="str">
        <f>Control!R10</f>
        <v>MCC6</v>
      </c>
      <c r="T3" s="55" t="str">
        <f>Control!S10</f>
        <v>DMCC5</v>
      </c>
      <c r="U3" s="55" t="str">
        <f>Control!T10</f>
        <v>ECC5</v>
      </c>
      <c r="V3" s="55" t="str">
        <f>Control!U10</f>
        <v>C7A</v>
      </c>
      <c r="W3" s="55" t="str">
        <f>Control!V10</f>
        <v>NC8</v>
      </c>
      <c r="X3" s="55" t="str">
        <f>Control!W10</f>
        <v>3MC7</v>
      </c>
      <c r="Y3" s="55" t="str">
        <f>Control!X10</f>
        <v>11DMCC6</v>
      </c>
      <c r="Z3" s="55" t="str">
        <f>Control!Y10</f>
        <v>113MCC5</v>
      </c>
      <c r="AA3" s="55" t="str">
        <f>Control!Z10</f>
        <v>1M-TR3-ECC5</v>
      </c>
      <c r="AB3" s="55" t="str">
        <f>Control!AA10</f>
        <v>IPCC5</v>
      </c>
      <c r="AC3" s="55" t="str">
        <f>Control!AB10</f>
        <v>ECC6</v>
      </c>
      <c r="AD3" s="55" t="str">
        <f>Control!AC10</f>
        <v>EB</v>
      </c>
      <c r="AE3" s="55" t="str">
        <f>Control!AD10</f>
        <v>PC8A</v>
      </c>
      <c r="AF3" s="55" t="str">
        <f>Control!AE10</f>
        <v>MC8A</v>
      </c>
      <c r="AG3" s="55" t="str">
        <f>Control!AF10</f>
        <v>OC8A</v>
      </c>
      <c r="AH3" s="55" t="str">
        <f>Control!AG10</f>
        <v>N-NONANE</v>
      </c>
      <c r="AI3" s="55" t="str">
        <f>Control!AH10</f>
        <v>IPCC6</v>
      </c>
      <c r="AJ3" s="55" t="str">
        <f>Control!AI10</f>
        <v>1-TR2-ECC5</v>
      </c>
      <c r="AK3" s="55" t="str">
        <f>Control!AJ10</f>
        <v>CUMENE</v>
      </c>
      <c r="AL3" s="55" t="str">
        <f>Control!AK10</f>
        <v>NPB</v>
      </c>
      <c r="AM3" s="55" t="str">
        <f>Control!AL10</f>
        <v>M-EC7A</v>
      </c>
      <c r="AN3" s="55" t="str">
        <f>Control!AM10</f>
        <v>P-EC7A</v>
      </c>
      <c r="AO3" s="55" t="str">
        <f>Control!AN10</f>
        <v>O-EC7A</v>
      </c>
      <c r="AP3" s="55" t="str">
        <f>Control!AO10</f>
        <v>135TMB</v>
      </c>
      <c r="AQ3" s="55" t="str">
        <f>Control!AP10</f>
        <v>124TMB</v>
      </c>
      <c r="AR3" s="55" t="str">
        <f>Control!AQ10</f>
        <v>123TMB</v>
      </c>
      <c r="AS3" s="55" t="str">
        <f>Control!AR10</f>
        <v>INDANE</v>
      </c>
      <c r="AT3" s="55" t="str">
        <f>Control!AS10</f>
        <v>N-DECANE</v>
      </c>
      <c r="AU3" s="55" t="str">
        <f>Control!AT10</f>
        <v>NBCC6</v>
      </c>
      <c r="AV3" s="55" t="str">
        <f>Control!AU10</f>
        <v>NBB</v>
      </c>
      <c r="AW3" s="55" t="str">
        <f>Control!AV10</f>
        <v>IBB</v>
      </c>
      <c r="AX3" s="55" t="str">
        <f>Control!AW10</f>
        <v>SEC-BUTYLBENZENE</v>
      </c>
      <c r="AY3" s="55" t="str">
        <f>Control!AX10</f>
        <v>TERT-BUTYLBENZENEN</v>
      </c>
      <c r="AZ3" s="55" t="str">
        <f>Control!AY10</f>
        <v>1M2NC3C6A</v>
      </c>
      <c r="BA3" s="55" t="str">
        <f>Control!AZ10</f>
        <v>1M3NC3C6A</v>
      </c>
      <c r="BB3" s="55" t="str">
        <f>Control!BA10</f>
        <v>1M4NC3C6A</v>
      </c>
      <c r="BC3" s="55" t="str">
        <f>Control!BB10</f>
        <v>O-CYMENE</v>
      </c>
      <c r="BD3" s="55" t="str">
        <f>Control!BC10</f>
        <v>M-CYMENE</v>
      </c>
      <c r="BE3" s="55" t="str">
        <f>Control!BD10</f>
        <v>P-CYMENE</v>
      </c>
      <c r="BF3" s="55" t="str">
        <f>Control!BE10</f>
        <v>O-DEC6A</v>
      </c>
      <c r="BG3" s="55" t="str">
        <f>Control!BF10</f>
        <v>M-DEC6A</v>
      </c>
      <c r="BH3" s="55" t="str">
        <f>Control!BG10</f>
        <v>P-DEC6A</v>
      </c>
      <c r="BI3" s="55" t="str">
        <f>Control!BH10</f>
        <v>3EOC8A</v>
      </c>
      <c r="BJ3" s="55" t="str">
        <f>Control!BI10</f>
        <v>4EOC8A</v>
      </c>
      <c r="BK3" s="55" t="str">
        <f>Control!BJ10</f>
        <v>2EMC8A</v>
      </c>
      <c r="BL3" s="55" t="str">
        <f>Control!BK10</f>
        <v>4EMC8A</v>
      </c>
      <c r="BM3" s="55" t="str">
        <f>Control!BL10</f>
        <v>5EMC8A</v>
      </c>
      <c r="BN3" s="55" t="str">
        <f>Control!BM10</f>
        <v>2EPC8A</v>
      </c>
      <c r="BO3" s="55" t="str">
        <f>Control!BN10</f>
        <v>1234TMC6A</v>
      </c>
      <c r="BP3" s="55" t="str">
        <f>Control!BO10</f>
        <v>1235TMC6A</v>
      </c>
      <c r="BQ3" s="55" t="str">
        <f>Control!BP10</f>
        <v>1235TMC6A</v>
      </c>
      <c r="BR3" s="55" t="str">
        <f>Control!BQ10</f>
        <v>NAPHTHALENE</v>
      </c>
      <c r="BS3" s="55" t="str">
        <f>Control!BR10</f>
        <v>1E2IPC6A</v>
      </c>
      <c r="BT3" s="55" t="str">
        <f>Control!BS10</f>
        <v>HEAVIES</v>
      </c>
    </row>
    <row r="4" spans="1:72">
      <c r="A4">
        <f>'Composition Moles'!A22</f>
        <v>0</v>
      </c>
      <c r="B4" s="1">
        <f ca="1">(Deltas1!D10+2*Deltas2!D10+2*Deltas3!D10+Deltas4!D10)/6</f>
        <v>1.215416446366655</v>
      </c>
      <c r="C4" s="19">
        <f ca="1">(Deltas1!F10+2*Deltas2!F10+2*Deltas3!F10+Deltas4!F10)/6</f>
        <v>-6.8128626647274499</v>
      </c>
      <c r="D4" s="19">
        <f ca="1">(Deltas1!G10+2*Deltas2!G10+2*Deltas3!G10+Deltas4!G10)/6</f>
        <v>0</v>
      </c>
      <c r="E4" s="19">
        <f ca="1">(Deltas1!H10+2*Deltas2!H10+2*Deltas3!H10+Deltas4!H10)/6</f>
        <v>4.9784226093686108</v>
      </c>
      <c r="F4" s="19">
        <f ca="1">(Deltas1!I10+2*Deltas2!I10+2*Deltas3!I10+Deltas4!I10)/6</f>
        <v>1.834440055358838</v>
      </c>
      <c r="G4" s="19">
        <f ca="1">(Deltas1!J10+2*Deltas2!J10+2*Deltas3!J10+Deltas4!J10)/6</f>
        <v>0</v>
      </c>
      <c r="H4" s="19">
        <f ca="1">(Deltas1!K10+2*Deltas2!K10+2*Deltas3!K10+Deltas4!K10)/6</f>
        <v>0</v>
      </c>
      <c r="I4" s="19">
        <f ca="1">(Deltas1!L10+2*Deltas2!L10+2*Deltas3!L10+Deltas4!L10)/6</f>
        <v>0</v>
      </c>
      <c r="J4" s="19">
        <f ca="1">(Deltas1!M10+2*Deltas2!M10+2*Deltas3!M10+Deltas4!M10)/6</f>
        <v>0</v>
      </c>
      <c r="K4" s="19">
        <f ca="1">(Deltas1!N10+2*Deltas2!N10+2*Deltas3!N10+Deltas4!N10)/6</f>
        <v>0</v>
      </c>
      <c r="L4" s="19">
        <f ca="1">(Deltas1!O10+2*Deltas2!O10+2*Deltas3!O10+Deltas4!O10)/6</f>
        <v>0</v>
      </c>
      <c r="M4" s="19">
        <f ca="1">(Deltas1!P10+2*Deltas2!P10+2*Deltas3!P10+Deltas4!P10)/6</f>
        <v>0</v>
      </c>
      <c r="N4" s="19">
        <f ca="1">(Deltas1!Q10+2*Deltas2!Q10+2*Deltas3!Q10+Deltas4!Q10)/6</f>
        <v>0</v>
      </c>
      <c r="O4" s="19">
        <f ca="1">(Deltas1!R10+2*Deltas2!R10+2*Deltas3!R10+Deltas4!R10)/6</f>
        <v>0</v>
      </c>
      <c r="P4" s="19">
        <f ca="1">(Deltas1!S10+2*Deltas2!S10+2*Deltas3!S10+Deltas4!S10)/6</f>
        <v>11.270961042884437</v>
      </c>
      <c r="Q4" s="19">
        <f ca="1">(Deltas1!T10+2*Deltas2!T10+2*Deltas3!T10+Deltas4!T10)/6</f>
        <v>0</v>
      </c>
      <c r="R4" s="19">
        <f ca="1">(Deltas1!U10+2*Deltas2!U10+2*Deltas3!U10+Deltas4!U10)/6</f>
        <v>0</v>
      </c>
      <c r="S4" s="19">
        <f ca="1">(Deltas1!V10+2*Deltas2!V10+2*Deltas3!V10+Deltas4!V10)/6</f>
        <v>0</v>
      </c>
      <c r="T4" s="19">
        <f ca="1">(Deltas1!W10+2*Deltas2!W10+2*Deltas3!W10+Deltas4!W10)/6</f>
        <v>0</v>
      </c>
      <c r="U4" s="19">
        <f ca="1">(Deltas1!X10+2*Deltas2!X10+2*Deltas3!X10+Deltas4!X10)/6</f>
        <v>0</v>
      </c>
      <c r="V4" s="19">
        <f ca="1">(Deltas1!Y10+2*Deltas2!Y10+2*Deltas3!Y10+Deltas4!Y10)/6</f>
        <v>-15.277822124506224</v>
      </c>
      <c r="W4" s="19">
        <f ca="1">(Deltas1!Z10+2*Deltas2!Z10+2*Deltas3!Z10+Deltas4!Z10)/6</f>
        <v>0</v>
      </c>
      <c r="X4" s="19">
        <f ca="1">(Deltas1!AA10+2*Deltas2!AA10+2*Deltas3!AA10+Deltas4!AA10)/6</f>
        <v>0</v>
      </c>
      <c r="Y4" s="19">
        <f ca="1">(Deltas1!AB10+2*Deltas2!AB10+2*Deltas3!AB10+Deltas4!AB10)/6</f>
        <v>0</v>
      </c>
      <c r="Z4" s="19">
        <f ca="1">(Deltas1!AC10+2*Deltas2!AC10+2*Deltas3!AC10+Deltas4!AC10)/6</f>
        <v>0</v>
      </c>
      <c r="AA4" s="19">
        <f ca="1">(Deltas1!AD10+2*Deltas2!AD10+2*Deltas3!AD10+Deltas4!AD10)/6</f>
        <v>0</v>
      </c>
      <c r="AB4" s="19">
        <f ca="1">(Deltas1!AE10+2*Deltas2!AE10+2*Deltas3!AE10+Deltas4!AE10)/6</f>
        <v>0</v>
      </c>
      <c r="AC4" s="19">
        <f ca="1">(Deltas1!AF10+2*Deltas2!AF10+2*Deltas3!AF10+Deltas4!AF10)/6</f>
        <v>0</v>
      </c>
      <c r="AD4" s="19">
        <f ca="1">(Deltas1!AG10+2*Deltas2!AG10+2*Deltas3!AG10+Deltas4!AG10)/6</f>
        <v>-3.5207612445097567</v>
      </c>
      <c r="AE4" s="19">
        <f ca="1">(Deltas1!AH10+2*Deltas2!AH10+2*Deltas3!AH10+Deltas4!AH10)/6</f>
        <v>9.4263276188493474</v>
      </c>
      <c r="AF4" s="19">
        <f ca="1">(Deltas1!AI10+2*Deltas2!AI10+2*Deltas3!AI10+Deltas4!AI10)/6</f>
        <v>3.1487495917818844</v>
      </c>
      <c r="AG4" s="19">
        <f ca="1">(Deltas1!AJ10+2*Deltas2!AJ10+2*Deltas3!AJ10+Deltas4!AJ10)/6</f>
        <v>3.1486135014777843</v>
      </c>
      <c r="AH4" s="19">
        <f ca="1">(Deltas1!AK10+2*Deltas2!AK10+2*Deltas3!AK10+Deltas4!AK10)/6</f>
        <v>0</v>
      </c>
      <c r="AI4" s="19">
        <f ca="1">(Deltas1!AL10+2*Deltas2!AL10+2*Deltas3!AL10+Deltas4!AL10)/6</f>
        <v>0</v>
      </c>
      <c r="AJ4" s="19">
        <f ca="1">(Deltas1!AM10+2*Deltas2!AM10+2*Deltas3!AM10+Deltas4!AM10)/6</f>
        <v>0</v>
      </c>
      <c r="AK4" s="19">
        <f ca="1">(Deltas1!AN10+2*Deltas2!AN10+2*Deltas3!AN10+Deltas4!AN10)/6</f>
        <v>0</v>
      </c>
      <c r="AL4" s="19">
        <f ca="1">(Deltas1!AO10+2*Deltas2!AO10+2*Deltas3!AO10+Deltas4!AO10)/6</f>
        <v>-1.834440055358838</v>
      </c>
      <c r="AM4" s="19">
        <f ca="1">(Deltas1!AP10+2*Deltas2!AP10+2*Deltas3!AP10+Deltas4!AP10)/6</f>
        <v>-2.0855817532890231</v>
      </c>
      <c r="AN4" s="19">
        <f ca="1">(Deltas1!AQ10+2*Deltas2!AQ10+2*Deltas3!AQ10+Deltas4!AQ10)/6</f>
        <v>0</v>
      </c>
      <c r="AO4" s="19">
        <f ca="1">(Deltas1!AR10+2*Deltas2!AR10+2*Deltas3!AR10+Deltas4!AR10)/6</f>
        <v>0</v>
      </c>
      <c r="AP4" s="19">
        <f ca="1">(Deltas1!AS10+2*Deltas2!AS10+2*Deltas3!AS10+Deltas4!AS10)/6</f>
        <v>-1.4253485299513828</v>
      </c>
      <c r="AQ4" s="19">
        <f ca="1">(Deltas1!AT10+2*Deltas2!AT10+2*Deltas3!AT10+Deltas4!AT10)/6</f>
        <v>-1.4253485299513828</v>
      </c>
      <c r="AR4" s="19">
        <f ca="1">(Deltas1!AU10+2*Deltas2!AU10+2*Deltas3!AU10+Deltas4!AU10)/6</f>
        <v>-1.4253485299513828</v>
      </c>
      <c r="AS4" s="19">
        <f ca="1">(Deltas1!AV10+2*Deltas2!AV10+2*Deltas3!AV10+Deltas4!AV10)/6</f>
        <v>0</v>
      </c>
      <c r="AT4" s="19">
        <f ca="1">(Deltas1!AW10+2*Deltas2!AW10+2*Deltas3!AW10+Deltas4!AW10)/6</f>
        <v>0</v>
      </c>
      <c r="AU4" s="19">
        <f ca="1">(Deltas1!AX10+2*Deltas2!AX10+2*Deltas3!AX10+Deltas4!AX10)/6</f>
        <v>0</v>
      </c>
      <c r="AV4" s="19">
        <f ca="1">(Deltas1!AY10+2*Deltas2!AY10+2*Deltas3!AY10+Deltas4!AY10)/6</f>
        <v>0</v>
      </c>
      <c r="AW4" s="19">
        <f ca="1">(Deltas1!AZ10+2*Deltas2!AZ10+2*Deltas3!AZ10+Deltas4!AZ10)/6</f>
        <v>0</v>
      </c>
      <c r="AX4" s="19">
        <f ca="1">(Deltas1!BA10+2*Deltas2!BA10+2*Deltas3!BA10+Deltas4!BA10)/6</f>
        <v>0</v>
      </c>
      <c r="AY4" s="19">
        <f ca="1">(Deltas1!BB10+2*Deltas2!BB10+2*Deltas3!BB10+Deltas4!BB10)/6</f>
        <v>0</v>
      </c>
      <c r="AZ4" s="19">
        <f ca="1">(Deltas1!BC10+2*Deltas2!BC10+2*Deltas3!BC10+Deltas4!BC10)/6</f>
        <v>0</v>
      </c>
      <c r="BA4" s="19">
        <f ca="1">(Deltas1!BD10+2*Deltas2!BD10+2*Deltas3!BD10+Deltas4!BD10)/6</f>
        <v>0</v>
      </c>
      <c r="BB4" s="19">
        <f ca="1">(Deltas1!BE10+2*Deltas2!BE10+2*Deltas3!BE10+Deltas4!BE10)/6</f>
        <v>0</v>
      </c>
      <c r="BC4" s="19">
        <f ca="1">(Deltas1!BF10+2*Deltas2!BF10+2*Deltas3!BF10+Deltas4!BF10)/6</f>
        <v>0</v>
      </c>
      <c r="BD4" s="19">
        <f ca="1">(Deltas1!BG10+2*Deltas2!BG10+2*Deltas3!BG10+Deltas4!BG10)/6</f>
        <v>0</v>
      </c>
      <c r="BE4" s="19">
        <f ca="1">(Deltas1!BH10+2*Deltas2!BH10+2*Deltas3!BH10+Deltas4!BH10)/6</f>
        <v>0</v>
      </c>
      <c r="BF4" s="19">
        <f ca="1">(Deltas1!BI10+2*Deltas2!BI10+2*Deltas3!BI10+Deltas4!BI10)/6</f>
        <v>0</v>
      </c>
      <c r="BG4" s="19">
        <f ca="1">(Deltas1!BJ10+2*Deltas2!BJ10+2*Deltas3!BJ10+Deltas4!BJ10)/6</f>
        <v>0</v>
      </c>
      <c r="BH4" s="19">
        <f ca="1">(Deltas1!BK10+2*Deltas2!BK10+2*Deltas3!BK10+Deltas4!BK10)/6</f>
        <v>0</v>
      </c>
      <c r="BI4" s="19">
        <f ca="1">(Deltas1!BL10+2*Deltas2!BL10+2*Deltas3!BL10+Deltas4!BL10)/6</f>
        <v>0</v>
      </c>
      <c r="BJ4" s="19">
        <f ca="1">(Deltas1!BM10+2*Deltas2!BM10+2*Deltas3!BM10+Deltas4!BM10)/6</f>
        <v>0</v>
      </c>
      <c r="BK4" s="19">
        <f ca="1">(Deltas1!BN10+2*Deltas2!BN10+2*Deltas3!BN10+Deltas4!BN10)/6</f>
        <v>0</v>
      </c>
      <c r="BL4" s="19">
        <f ca="1">(Deltas1!BO10+2*Deltas2!BO10+2*Deltas3!BO10+Deltas4!BO10)/6</f>
        <v>0</v>
      </c>
      <c r="BM4" s="19">
        <f ca="1">(Deltas1!BP10+2*Deltas2!BP10+2*Deltas3!BP10+Deltas4!BP10)/6</f>
        <v>0</v>
      </c>
      <c r="BN4" s="19">
        <f ca="1">(Deltas1!BQ10+2*Deltas2!BQ10+2*Deltas3!BQ10+Deltas4!BQ10)/6</f>
        <v>0</v>
      </c>
      <c r="BO4" s="19">
        <f ca="1">(Deltas1!BR10+2*Deltas2!BR10+2*Deltas3!BR10+Deltas4!BR10)/6</f>
        <v>0</v>
      </c>
      <c r="BP4" s="19">
        <f ca="1">(Deltas1!BS10+2*Deltas2!BS10+2*Deltas3!BS10+Deltas4!BS10)/6</f>
        <v>0</v>
      </c>
      <c r="BQ4" s="19">
        <f ca="1">(Deltas1!BT10+2*Deltas2!BT10+2*Deltas3!BT10+Deltas4!BT10)/6</f>
        <v>0</v>
      </c>
      <c r="BR4" s="19">
        <f ca="1">(Deltas1!BU10+2*Deltas2!BU10+2*Deltas3!BU10+Deltas4!BU10)/6</f>
        <v>0</v>
      </c>
      <c r="BS4" s="19">
        <f ca="1">(Deltas1!BV10+2*Deltas2!BV10+2*Deltas3!BV10+Deltas4!BV10)/6</f>
        <v>0</v>
      </c>
      <c r="BT4" s="19">
        <f ca="1">(Deltas1!BW10+2*Deltas2!BW10+2*Deltas3!BW10+Deltas4!BW10)/6</f>
        <v>0</v>
      </c>
    </row>
    <row r="5" spans="1:72">
      <c r="A5">
        <f>'Composition Moles'!A23</f>
        <v>0.05</v>
      </c>
      <c r="B5" s="1">
        <f ca="1">(Deltas1!D11+2*Deltas2!D11+2*Deltas3!D11+Deltas4!D11)/6</f>
        <v>1.0970281554384436</v>
      </c>
      <c r="C5" s="19">
        <f ca="1">(Deltas1!F11+2*Deltas2!F11+2*Deltas3!F11+Deltas4!F11)/6</f>
        <v>-6.1928292623931567</v>
      </c>
      <c r="D5" s="19">
        <f ca="1">(Deltas1!G11+2*Deltas2!G11+2*Deltas3!G11+Deltas4!G11)/6</f>
        <v>0</v>
      </c>
      <c r="E5" s="19">
        <f ca="1">(Deltas1!H11+2*Deltas2!H11+2*Deltas3!H11+Deltas4!H11)/6</f>
        <v>4.6566855254708406</v>
      </c>
      <c r="F5" s="19">
        <f ca="1">(Deltas1!I11+2*Deltas2!I11+2*Deltas3!I11+Deltas4!I11)/6</f>
        <v>1.5361437369223159</v>
      </c>
      <c r="G5" s="19">
        <f ca="1">(Deltas1!J11+2*Deltas2!J11+2*Deltas3!J11+Deltas4!J11)/6</f>
        <v>0</v>
      </c>
      <c r="H5" s="19">
        <f ca="1">(Deltas1!K11+2*Deltas2!K11+2*Deltas3!K11+Deltas4!K11)/6</f>
        <v>0</v>
      </c>
      <c r="I5" s="19">
        <f ca="1">(Deltas1!L11+2*Deltas2!L11+2*Deltas3!L11+Deltas4!L11)/6</f>
        <v>0</v>
      </c>
      <c r="J5" s="19">
        <f ca="1">(Deltas1!M11+2*Deltas2!M11+2*Deltas3!M11+Deltas4!M11)/6</f>
        <v>0</v>
      </c>
      <c r="K5" s="19">
        <f ca="1">(Deltas1!N11+2*Deltas2!N11+2*Deltas3!N11+Deltas4!N11)/6</f>
        <v>0</v>
      </c>
      <c r="L5" s="19">
        <f ca="1">(Deltas1!O11+2*Deltas2!O11+2*Deltas3!O11+Deltas4!O11)/6</f>
        <v>0</v>
      </c>
      <c r="M5" s="19">
        <f ca="1">(Deltas1!P11+2*Deltas2!P11+2*Deltas3!P11+Deltas4!P11)/6</f>
        <v>0</v>
      </c>
      <c r="N5" s="19">
        <f ca="1">(Deltas1!Q11+2*Deltas2!Q11+2*Deltas3!Q11+Deltas4!Q11)/6</f>
        <v>0</v>
      </c>
      <c r="O5" s="19">
        <f ca="1">(Deltas1!R11+2*Deltas2!R11+2*Deltas3!R11+Deltas4!R11)/6</f>
        <v>0</v>
      </c>
      <c r="P5" s="19">
        <f ca="1">(Deltas1!S11+2*Deltas2!S11+2*Deltas3!S11+Deltas4!S11)/6</f>
        <v>10.845573951071337</v>
      </c>
      <c r="Q5" s="19">
        <f ca="1">(Deltas1!T11+2*Deltas2!T11+2*Deltas3!T11+Deltas4!T11)/6</f>
        <v>0</v>
      </c>
      <c r="R5" s="19">
        <f ca="1">(Deltas1!U11+2*Deltas2!U11+2*Deltas3!U11+Deltas4!U11)/6</f>
        <v>0</v>
      </c>
      <c r="S5" s="19">
        <f ca="1">(Deltas1!V11+2*Deltas2!V11+2*Deltas3!V11+Deltas4!V11)/6</f>
        <v>0</v>
      </c>
      <c r="T5" s="19">
        <f ca="1">(Deltas1!W11+2*Deltas2!W11+2*Deltas3!W11+Deltas4!W11)/6</f>
        <v>0</v>
      </c>
      <c r="U5" s="19">
        <f ca="1">(Deltas1!X11+2*Deltas2!X11+2*Deltas3!X11+Deltas4!X11)/6</f>
        <v>0</v>
      </c>
      <c r="V5" s="19">
        <f ca="1">(Deltas1!Y11+2*Deltas2!Y11+2*Deltas3!Y11+Deltas4!Y11)/6</f>
        <v>-15.465829425376304</v>
      </c>
      <c r="W5" s="19">
        <f ca="1">(Deltas1!Z11+2*Deltas2!Z11+2*Deltas3!Z11+Deltas4!Z11)/6</f>
        <v>0</v>
      </c>
      <c r="X5" s="19">
        <f ca="1">(Deltas1!AA11+2*Deltas2!AA11+2*Deltas3!AA11+Deltas4!AA11)/6</f>
        <v>0</v>
      </c>
      <c r="Y5" s="19">
        <f ca="1">(Deltas1!AB11+2*Deltas2!AB11+2*Deltas3!AB11+Deltas4!AB11)/6</f>
        <v>0</v>
      </c>
      <c r="Z5" s="19">
        <f ca="1">(Deltas1!AC11+2*Deltas2!AC11+2*Deltas3!AC11+Deltas4!AC11)/6</f>
        <v>0</v>
      </c>
      <c r="AA5" s="19">
        <f ca="1">(Deltas1!AD11+2*Deltas2!AD11+2*Deltas3!AD11+Deltas4!AD11)/6</f>
        <v>0</v>
      </c>
      <c r="AB5" s="19">
        <f ca="1">(Deltas1!AE11+2*Deltas2!AE11+2*Deltas3!AE11+Deltas4!AE11)/6</f>
        <v>0</v>
      </c>
      <c r="AC5" s="19">
        <f ca="1">(Deltas1!AF11+2*Deltas2!AF11+2*Deltas3!AF11+Deltas4!AF11)/6</f>
        <v>0</v>
      </c>
      <c r="AD5" s="19">
        <f ca="1">(Deltas1!AG11+2*Deltas2!AG11+2*Deltas3!AG11+Deltas4!AG11)/6</f>
        <v>-3.1004036324544813</v>
      </c>
      <c r="AE5" s="19">
        <f ca="1">(Deltas1!AH11+2*Deltas2!AH11+2*Deltas3!AH11+Deltas4!AH11)/6</f>
        <v>9.2032355407215842</v>
      </c>
      <c r="AF5" s="19">
        <f ca="1">(Deltas1!AI11+2*Deltas2!AI11+2*Deltas3!AI11+Deltas4!AI11)/6</f>
        <v>3.110231542377452</v>
      </c>
      <c r="AG5" s="19">
        <f ca="1">(Deltas1!AJ11+2*Deltas2!AJ11+2*Deltas3!AJ11+Deltas4!AJ11)/6</f>
        <v>3.1036758086026652</v>
      </c>
      <c r="AH5" s="19">
        <f ca="1">(Deltas1!AK11+2*Deltas2!AK11+2*Deltas3!AK11+Deltas4!AK11)/6</f>
        <v>0</v>
      </c>
      <c r="AI5" s="19">
        <f ca="1">(Deltas1!AL11+2*Deltas2!AL11+2*Deltas3!AL11+Deltas4!AL11)/6</f>
        <v>0</v>
      </c>
      <c r="AJ5" s="19">
        <f ca="1">(Deltas1!AM11+2*Deltas2!AM11+2*Deltas3!AM11+Deltas4!AM11)/6</f>
        <v>0</v>
      </c>
      <c r="AK5" s="19">
        <f ca="1">(Deltas1!AN11+2*Deltas2!AN11+2*Deltas3!AN11+Deltas4!AN11)/6</f>
        <v>0</v>
      </c>
      <c r="AL5" s="19">
        <f ca="1">(Deltas1!AO11+2*Deltas2!AO11+2*Deltas3!AO11+Deltas4!AO11)/6</f>
        <v>-1.5361437369223159</v>
      </c>
      <c r="AM5" s="19">
        <f ca="1">(Deltas1!AP11+2*Deltas2!AP11+2*Deltas3!AP11+Deltas4!AP11)/6</f>
        <v>-2.0012711486730144</v>
      </c>
      <c r="AN5" s="19">
        <f ca="1">(Deltas1!AQ11+2*Deltas2!AQ11+2*Deltas3!AQ11+Deltas4!AQ11)/6</f>
        <v>0</v>
      </c>
      <c r="AO5" s="19">
        <f ca="1">(Deltas1!AR11+2*Deltas2!AR11+2*Deltas3!AR11+Deltas4!AR11)/6</f>
        <v>0</v>
      </c>
      <c r="AP5" s="19">
        <f ca="1">(Deltas1!AS11+2*Deltas2!AS11+2*Deltas3!AS11+Deltas4!AS11)/6</f>
        <v>-1.3863562997823085</v>
      </c>
      <c r="AQ5" s="19">
        <f ca="1">(Deltas1!AT11+2*Deltas2!AT11+2*Deltas3!AT11+Deltas4!AT11)/6</f>
        <v>-1.3863562997823085</v>
      </c>
      <c r="AR5" s="19">
        <f ca="1">(Deltas1!AU11+2*Deltas2!AU11+2*Deltas3!AU11+Deltas4!AU11)/6</f>
        <v>-1.3863562997823085</v>
      </c>
      <c r="AS5" s="19">
        <f ca="1">(Deltas1!AV11+2*Deltas2!AV11+2*Deltas3!AV11+Deltas4!AV11)/6</f>
        <v>0</v>
      </c>
      <c r="AT5" s="19">
        <f ca="1">(Deltas1!AW11+2*Deltas2!AW11+2*Deltas3!AW11+Deltas4!AW11)/6</f>
        <v>0</v>
      </c>
      <c r="AU5" s="19">
        <f ca="1">(Deltas1!AX11+2*Deltas2!AX11+2*Deltas3!AX11+Deltas4!AX11)/6</f>
        <v>0</v>
      </c>
      <c r="AV5" s="19">
        <f ca="1">(Deltas1!AY11+2*Deltas2!AY11+2*Deltas3!AY11+Deltas4!AY11)/6</f>
        <v>0</v>
      </c>
      <c r="AW5" s="19">
        <f ca="1">(Deltas1!AZ11+2*Deltas2!AZ11+2*Deltas3!AZ11+Deltas4!AZ11)/6</f>
        <v>0</v>
      </c>
      <c r="AX5" s="19">
        <f ca="1">(Deltas1!BA11+2*Deltas2!BA11+2*Deltas3!BA11+Deltas4!BA11)/6</f>
        <v>0</v>
      </c>
      <c r="AY5" s="19">
        <f ca="1">(Deltas1!BB11+2*Deltas2!BB11+2*Deltas3!BB11+Deltas4!BB11)/6</f>
        <v>0</v>
      </c>
      <c r="AZ5" s="19">
        <f ca="1">(Deltas1!BC11+2*Deltas2!BC11+2*Deltas3!BC11+Deltas4!BC11)/6</f>
        <v>0</v>
      </c>
      <c r="BA5" s="19">
        <f ca="1">(Deltas1!BD11+2*Deltas2!BD11+2*Deltas3!BD11+Deltas4!BD11)/6</f>
        <v>0</v>
      </c>
      <c r="BB5" s="19">
        <f ca="1">(Deltas1!BE11+2*Deltas2!BE11+2*Deltas3!BE11+Deltas4!BE11)/6</f>
        <v>0</v>
      </c>
      <c r="BC5" s="19">
        <f ca="1">(Deltas1!BF11+2*Deltas2!BF11+2*Deltas3!BF11+Deltas4!BF11)/6</f>
        <v>0</v>
      </c>
      <c r="BD5" s="19">
        <f ca="1">(Deltas1!BG11+2*Deltas2!BG11+2*Deltas3!BG11+Deltas4!BG11)/6</f>
        <v>0</v>
      </c>
      <c r="BE5" s="19">
        <f ca="1">(Deltas1!BH11+2*Deltas2!BH11+2*Deltas3!BH11+Deltas4!BH11)/6</f>
        <v>0</v>
      </c>
      <c r="BF5" s="19">
        <f ca="1">(Deltas1!BI11+2*Deltas2!BI11+2*Deltas3!BI11+Deltas4!BI11)/6</f>
        <v>0</v>
      </c>
      <c r="BG5" s="19">
        <f ca="1">(Deltas1!BJ11+2*Deltas2!BJ11+2*Deltas3!BJ11+Deltas4!BJ11)/6</f>
        <v>0</v>
      </c>
      <c r="BH5" s="19">
        <f ca="1">(Deltas1!BK11+2*Deltas2!BK11+2*Deltas3!BK11+Deltas4!BK11)/6</f>
        <v>0</v>
      </c>
      <c r="BI5" s="19">
        <f ca="1">(Deltas1!BL11+2*Deltas2!BL11+2*Deltas3!BL11+Deltas4!BL11)/6</f>
        <v>0</v>
      </c>
      <c r="BJ5" s="19">
        <f ca="1">(Deltas1!BM11+2*Deltas2!BM11+2*Deltas3!BM11+Deltas4!BM11)/6</f>
        <v>0</v>
      </c>
      <c r="BK5" s="19">
        <f ca="1">(Deltas1!BN11+2*Deltas2!BN11+2*Deltas3!BN11+Deltas4!BN11)/6</f>
        <v>0</v>
      </c>
      <c r="BL5" s="19">
        <f ca="1">(Deltas1!BO11+2*Deltas2!BO11+2*Deltas3!BO11+Deltas4!BO11)/6</f>
        <v>0</v>
      </c>
      <c r="BM5" s="19">
        <f ca="1">(Deltas1!BP11+2*Deltas2!BP11+2*Deltas3!BP11+Deltas4!BP11)/6</f>
        <v>0</v>
      </c>
      <c r="BN5" s="19">
        <f ca="1">(Deltas1!BQ11+2*Deltas2!BQ11+2*Deltas3!BQ11+Deltas4!BQ11)/6</f>
        <v>0</v>
      </c>
      <c r="BO5" s="19">
        <f ca="1">(Deltas1!BR11+2*Deltas2!BR11+2*Deltas3!BR11+Deltas4!BR11)/6</f>
        <v>0</v>
      </c>
      <c r="BP5" s="19">
        <f ca="1">(Deltas1!BS11+2*Deltas2!BS11+2*Deltas3!BS11+Deltas4!BS11)/6</f>
        <v>0</v>
      </c>
      <c r="BQ5" s="19">
        <f ca="1">(Deltas1!BT11+2*Deltas2!BT11+2*Deltas3!BT11+Deltas4!BT11)/6</f>
        <v>0</v>
      </c>
      <c r="BR5" s="19">
        <f ca="1">(Deltas1!BU11+2*Deltas2!BU11+2*Deltas3!BU11+Deltas4!BU11)/6</f>
        <v>0</v>
      </c>
      <c r="BS5" s="19">
        <f ca="1">(Deltas1!BV11+2*Deltas2!BV11+2*Deltas3!BV11+Deltas4!BV11)/6</f>
        <v>0</v>
      </c>
      <c r="BT5" s="19">
        <f ca="1">(Deltas1!BW11+2*Deltas2!BW11+2*Deltas3!BW11+Deltas4!BW11)/6</f>
        <v>0</v>
      </c>
    </row>
    <row r="6" spans="1:72">
      <c r="A6">
        <f>'Composition Moles'!A24</f>
        <v>0.1</v>
      </c>
      <c r="B6" s="1">
        <f ca="1">(Deltas1!D12+2*Deltas2!D12+2*Deltas3!D12+Deltas4!D12)/6</f>
        <v>0.98272292136266659</v>
      </c>
      <c r="C6" s="19">
        <f ca="1">(Deltas1!F12+2*Deltas2!F12+2*Deltas3!F12+Deltas4!F12)/6</f>
        <v>-5.6570845223131103</v>
      </c>
      <c r="D6" s="19">
        <f ca="1">(Deltas1!G12+2*Deltas2!G12+2*Deltas3!G12+Deltas4!G12)/6</f>
        <v>0</v>
      </c>
      <c r="E6" s="19">
        <f ca="1">(Deltas1!H12+2*Deltas2!H12+2*Deltas3!H12+Deltas4!H12)/6</f>
        <v>4.3632257874081786</v>
      </c>
      <c r="F6" s="19">
        <f ca="1">(Deltas1!I12+2*Deltas2!I12+2*Deltas3!I12+Deltas4!I12)/6</f>
        <v>1.293858734904932</v>
      </c>
      <c r="G6" s="19">
        <f ca="1">(Deltas1!J12+2*Deltas2!J12+2*Deltas3!J12+Deltas4!J12)/6</f>
        <v>0</v>
      </c>
      <c r="H6" s="19">
        <f ca="1">(Deltas1!K12+2*Deltas2!K12+2*Deltas3!K12+Deltas4!K12)/6</f>
        <v>0</v>
      </c>
      <c r="I6" s="19">
        <f ca="1">(Deltas1!L12+2*Deltas2!L12+2*Deltas3!L12+Deltas4!L12)/6</f>
        <v>0</v>
      </c>
      <c r="J6" s="19">
        <f ca="1">(Deltas1!M12+2*Deltas2!M12+2*Deltas3!M12+Deltas4!M12)/6</f>
        <v>0</v>
      </c>
      <c r="K6" s="19">
        <f ca="1">(Deltas1!N12+2*Deltas2!N12+2*Deltas3!N12+Deltas4!N12)/6</f>
        <v>0</v>
      </c>
      <c r="L6" s="19">
        <f ca="1">(Deltas1!O12+2*Deltas2!O12+2*Deltas3!O12+Deltas4!O12)/6</f>
        <v>0</v>
      </c>
      <c r="M6" s="19">
        <f ca="1">(Deltas1!P12+2*Deltas2!P12+2*Deltas3!P12+Deltas4!P12)/6</f>
        <v>0</v>
      </c>
      <c r="N6" s="19">
        <f ca="1">(Deltas1!Q12+2*Deltas2!Q12+2*Deltas3!Q12+Deltas4!Q12)/6</f>
        <v>0</v>
      </c>
      <c r="O6" s="19">
        <f ca="1">(Deltas1!R12+2*Deltas2!R12+2*Deltas3!R12+Deltas4!R12)/6</f>
        <v>0</v>
      </c>
      <c r="P6" s="19">
        <f ca="1">(Deltas1!S12+2*Deltas2!S12+2*Deltas3!S12+Deltas4!S12)/6</f>
        <v>10.631794071040629</v>
      </c>
      <c r="Q6" s="19">
        <f ca="1">(Deltas1!T12+2*Deltas2!T12+2*Deltas3!T12+Deltas4!T12)/6</f>
        <v>0</v>
      </c>
      <c r="R6" s="19">
        <f ca="1">(Deltas1!U12+2*Deltas2!U12+2*Deltas3!U12+Deltas4!U12)/6</f>
        <v>0</v>
      </c>
      <c r="S6" s="19">
        <f ca="1">(Deltas1!V12+2*Deltas2!V12+2*Deltas3!V12+Deltas4!V12)/6</f>
        <v>0</v>
      </c>
      <c r="T6" s="19">
        <f ca="1">(Deltas1!W12+2*Deltas2!W12+2*Deltas3!W12+Deltas4!W12)/6</f>
        <v>0</v>
      </c>
      <c r="U6" s="19">
        <f ca="1">(Deltas1!X12+2*Deltas2!X12+2*Deltas3!X12+Deltas4!X12)/6</f>
        <v>0</v>
      </c>
      <c r="V6" s="19">
        <f ca="1">(Deltas1!Y12+2*Deltas2!Y12+2*Deltas3!Y12+Deltas4!Y12)/6</f>
        <v>-15.920564440317401</v>
      </c>
      <c r="W6" s="19">
        <f ca="1">(Deltas1!Z12+2*Deltas2!Z12+2*Deltas3!Z12+Deltas4!Z12)/6</f>
        <v>0</v>
      </c>
      <c r="X6" s="19">
        <f ca="1">(Deltas1!AA12+2*Deltas2!AA12+2*Deltas3!AA12+Deltas4!AA12)/6</f>
        <v>0</v>
      </c>
      <c r="Y6" s="19">
        <f ca="1">(Deltas1!AB12+2*Deltas2!AB12+2*Deltas3!AB12+Deltas4!AB12)/6</f>
        <v>0</v>
      </c>
      <c r="Z6" s="19">
        <f ca="1">(Deltas1!AC12+2*Deltas2!AC12+2*Deltas3!AC12+Deltas4!AC12)/6</f>
        <v>0</v>
      </c>
      <c r="AA6" s="19">
        <f ca="1">(Deltas1!AD12+2*Deltas2!AD12+2*Deltas3!AD12+Deltas4!AD12)/6</f>
        <v>0</v>
      </c>
      <c r="AB6" s="19">
        <f ca="1">(Deltas1!AE12+2*Deltas2!AE12+2*Deltas3!AE12+Deltas4!AE12)/6</f>
        <v>0</v>
      </c>
      <c r="AC6" s="19">
        <f ca="1">(Deltas1!AF12+2*Deltas2!AF12+2*Deltas3!AF12+Deltas4!AF12)/6</f>
        <v>0</v>
      </c>
      <c r="AD6" s="19">
        <f ca="1">(Deltas1!AG12+2*Deltas2!AG12+2*Deltas3!AG12+Deltas4!AG12)/6</f>
        <v>-2.5595460245804809</v>
      </c>
      <c r="AE6" s="19">
        <f ca="1">(Deltas1!AH12+2*Deltas2!AH12+2*Deltas3!AH12+Deltas4!AH12)/6</f>
        <v>8.9748194931304592</v>
      </c>
      <c r="AF6" s="19">
        <f ca="1">(Deltas1!AI12+2*Deltas2!AI12+2*Deltas3!AI12+Deltas4!AI12)/6</f>
        <v>3.0803222338106377</v>
      </c>
      <c r="AG6" s="19">
        <f ca="1">(Deltas1!AJ12+2*Deltas2!AJ12+2*Deltas3!AJ12+Deltas4!AJ12)/6</f>
        <v>3.0581787446834521</v>
      </c>
      <c r="AH6" s="19">
        <f ca="1">(Deltas1!AK12+2*Deltas2!AK12+2*Deltas3!AK12+Deltas4!AK12)/6</f>
        <v>0</v>
      </c>
      <c r="AI6" s="19">
        <f ca="1">(Deltas1!AL12+2*Deltas2!AL12+2*Deltas3!AL12+Deltas4!AL12)/6</f>
        <v>0</v>
      </c>
      <c r="AJ6" s="19">
        <f ca="1">(Deltas1!AM12+2*Deltas2!AM12+2*Deltas3!AM12+Deltas4!AM12)/6</f>
        <v>0</v>
      </c>
      <c r="AK6" s="19">
        <f ca="1">(Deltas1!AN12+2*Deltas2!AN12+2*Deltas3!AN12+Deltas4!AN12)/6</f>
        <v>0</v>
      </c>
      <c r="AL6" s="19">
        <f ca="1">(Deltas1!AO12+2*Deltas2!AO12+2*Deltas3!AO12+Deltas4!AO12)/6</f>
        <v>-1.293858734904932</v>
      </c>
      <c r="AM6" s="19">
        <f ca="1">(Deltas1!AP12+2*Deltas2!AP12+2*Deltas3!AP12+Deltas4!AP12)/6</f>
        <v>-1.926023855154126</v>
      </c>
      <c r="AN6" s="19">
        <f ca="1">(Deltas1!AQ12+2*Deltas2!AQ12+2*Deltas3!AQ12+Deltas4!AQ12)/6</f>
        <v>0</v>
      </c>
      <c r="AO6" s="19">
        <f ca="1">(Deltas1!AR12+2*Deltas2!AR12+2*Deltas3!AR12+Deltas4!AR12)/6</f>
        <v>0</v>
      </c>
      <c r="AP6" s="19">
        <f ca="1">(Deltas1!AS12+2*Deltas2!AS12+2*Deltas3!AS12+Deltas4!AS12)/6</f>
        <v>-1.3483738292360794</v>
      </c>
      <c r="AQ6" s="19">
        <f ca="1">(Deltas1!AT12+2*Deltas2!AT12+2*Deltas3!AT12+Deltas4!AT12)/6</f>
        <v>-1.3483738292360794</v>
      </c>
      <c r="AR6" s="19">
        <f ca="1">(Deltas1!AU12+2*Deltas2!AU12+2*Deltas3!AU12+Deltas4!AU12)/6</f>
        <v>-1.3483738292360794</v>
      </c>
      <c r="AS6" s="19">
        <f ca="1">(Deltas1!AV12+2*Deltas2!AV12+2*Deltas3!AV12+Deltas4!AV12)/6</f>
        <v>0</v>
      </c>
      <c r="AT6" s="19">
        <f ca="1">(Deltas1!AW12+2*Deltas2!AW12+2*Deltas3!AW12+Deltas4!AW12)/6</f>
        <v>0</v>
      </c>
      <c r="AU6" s="19">
        <f ca="1">(Deltas1!AX12+2*Deltas2!AX12+2*Deltas3!AX12+Deltas4!AX12)/6</f>
        <v>0</v>
      </c>
      <c r="AV6" s="19">
        <f ca="1">(Deltas1!AY12+2*Deltas2!AY12+2*Deltas3!AY12+Deltas4!AY12)/6</f>
        <v>0</v>
      </c>
      <c r="AW6" s="19">
        <f ca="1">(Deltas1!AZ12+2*Deltas2!AZ12+2*Deltas3!AZ12+Deltas4!AZ12)/6</f>
        <v>0</v>
      </c>
      <c r="AX6" s="19">
        <f ca="1">(Deltas1!BA12+2*Deltas2!BA12+2*Deltas3!BA12+Deltas4!BA12)/6</f>
        <v>0</v>
      </c>
      <c r="AY6" s="19">
        <f ca="1">(Deltas1!BB12+2*Deltas2!BB12+2*Deltas3!BB12+Deltas4!BB12)/6</f>
        <v>0</v>
      </c>
      <c r="AZ6" s="19">
        <f ca="1">(Deltas1!BC12+2*Deltas2!BC12+2*Deltas3!BC12+Deltas4!BC12)/6</f>
        <v>0</v>
      </c>
      <c r="BA6" s="19">
        <f ca="1">(Deltas1!BD12+2*Deltas2!BD12+2*Deltas3!BD12+Deltas4!BD12)/6</f>
        <v>0</v>
      </c>
      <c r="BB6" s="19">
        <f ca="1">(Deltas1!BE12+2*Deltas2!BE12+2*Deltas3!BE12+Deltas4!BE12)/6</f>
        <v>0</v>
      </c>
      <c r="BC6" s="19">
        <f ca="1">(Deltas1!BF12+2*Deltas2!BF12+2*Deltas3!BF12+Deltas4!BF12)/6</f>
        <v>0</v>
      </c>
      <c r="BD6" s="19">
        <f ca="1">(Deltas1!BG12+2*Deltas2!BG12+2*Deltas3!BG12+Deltas4!BG12)/6</f>
        <v>0</v>
      </c>
      <c r="BE6" s="19">
        <f ca="1">(Deltas1!BH12+2*Deltas2!BH12+2*Deltas3!BH12+Deltas4!BH12)/6</f>
        <v>0</v>
      </c>
      <c r="BF6" s="19">
        <f ca="1">(Deltas1!BI12+2*Deltas2!BI12+2*Deltas3!BI12+Deltas4!BI12)/6</f>
        <v>0</v>
      </c>
      <c r="BG6" s="19">
        <f ca="1">(Deltas1!BJ12+2*Deltas2!BJ12+2*Deltas3!BJ12+Deltas4!BJ12)/6</f>
        <v>0</v>
      </c>
      <c r="BH6" s="19">
        <f ca="1">(Deltas1!BK12+2*Deltas2!BK12+2*Deltas3!BK12+Deltas4!BK12)/6</f>
        <v>0</v>
      </c>
      <c r="BI6" s="19">
        <f ca="1">(Deltas1!BL12+2*Deltas2!BL12+2*Deltas3!BL12+Deltas4!BL12)/6</f>
        <v>0</v>
      </c>
      <c r="BJ6" s="19">
        <f ca="1">(Deltas1!BM12+2*Deltas2!BM12+2*Deltas3!BM12+Deltas4!BM12)/6</f>
        <v>0</v>
      </c>
      <c r="BK6" s="19">
        <f ca="1">(Deltas1!BN12+2*Deltas2!BN12+2*Deltas3!BN12+Deltas4!BN12)/6</f>
        <v>0</v>
      </c>
      <c r="BL6" s="19">
        <f ca="1">(Deltas1!BO12+2*Deltas2!BO12+2*Deltas3!BO12+Deltas4!BO12)/6</f>
        <v>0</v>
      </c>
      <c r="BM6" s="19">
        <f ca="1">(Deltas1!BP12+2*Deltas2!BP12+2*Deltas3!BP12+Deltas4!BP12)/6</f>
        <v>0</v>
      </c>
      <c r="BN6" s="19">
        <f ca="1">(Deltas1!BQ12+2*Deltas2!BQ12+2*Deltas3!BQ12+Deltas4!BQ12)/6</f>
        <v>0</v>
      </c>
      <c r="BO6" s="19">
        <f ca="1">(Deltas1!BR12+2*Deltas2!BR12+2*Deltas3!BR12+Deltas4!BR12)/6</f>
        <v>0</v>
      </c>
      <c r="BP6" s="19">
        <f ca="1">(Deltas1!BS12+2*Deltas2!BS12+2*Deltas3!BS12+Deltas4!BS12)/6</f>
        <v>0</v>
      </c>
      <c r="BQ6" s="19">
        <f ca="1">(Deltas1!BT12+2*Deltas2!BT12+2*Deltas3!BT12+Deltas4!BT12)/6</f>
        <v>0</v>
      </c>
      <c r="BR6" s="19">
        <f ca="1">(Deltas1!BU12+2*Deltas2!BU12+2*Deltas3!BU12+Deltas4!BU12)/6</f>
        <v>0</v>
      </c>
      <c r="BS6" s="19">
        <f ca="1">(Deltas1!BV12+2*Deltas2!BV12+2*Deltas3!BV12+Deltas4!BV12)/6</f>
        <v>0</v>
      </c>
      <c r="BT6" s="19">
        <f ca="1">(Deltas1!BW12+2*Deltas2!BW12+2*Deltas3!BW12+Deltas4!BW12)/6</f>
        <v>0</v>
      </c>
    </row>
    <row r="7" spans="1:72">
      <c r="A7">
        <f>'Composition Moles'!A25</f>
        <v>0.15000000000000002</v>
      </c>
      <c r="B7" s="1">
        <f ca="1">(Deltas1!D13+2*Deltas2!D13+2*Deltas3!D13+Deltas4!D13)/6</f>
        <v>0.87310441769775438</v>
      </c>
      <c r="C7" s="19">
        <f ca="1">(Deltas1!F13+2*Deltas2!F13+2*Deltas3!F13+Deltas4!F13)/6</f>
        <v>-5.1895010636126742</v>
      </c>
      <c r="D7" s="19">
        <f ca="1">(Deltas1!G13+2*Deltas2!G13+2*Deltas3!G13+Deltas4!G13)/6</f>
        <v>0</v>
      </c>
      <c r="E7" s="19">
        <f ca="1">(Deltas1!H13+2*Deltas2!H13+2*Deltas3!H13+Deltas4!H13)/6</f>
        <v>4.0939875851394634</v>
      </c>
      <c r="F7" s="19">
        <f ca="1">(Deltas1!I13+2*Deltas2!I13+2*Deltas3!I13+Deltas4!I13)/6</f>
        <v>1.0955134784732103</v>
      </c>
      <c r="G7" s="19">
        <f ca="1">(Deltas1!J13+2*Deltas2!J13+2*Deltas3!J13+Deltas4!J13)/6</f>
        <v>0</v>
      </c>
      <c r="H7" s="19">
        <f ca="1">(Deltas1!K13+2*Deltas2!K13+2*Deltas3!K13+Deltas4!K13)/6</f>
        <v>0</v>
      </c>
      <c r="I7" s="19">
        <f ca="1">(Deltas1!L13+2*Deltas2!L13+2*Deltas3!L13+Deltas4!L13)/6</f>
        <v>0</v>
      </c>
      <c r="J7" s="19">
        <f ca="1">(Deltas1!M13+2*Deltas2!M13+2*Deltas3!M13+Deltas4!M13)/6</f>
        <v>0</v>
      </c>
      <c r="K7" s="19">
        <f ca="1">(Deltas1!N13+2*Deltas2!N13+2*Deltas3!N13+Deltas4!N13)/6</f>
        <v>0</v>
      </c>
      <c r="L7" s="19">
        <f ca="1">(Deltas1!O13+2*Deltas2!O13+2*Deltas3!O13+Deltas4!O13)/6</f>
        <v>0</v>
      </c>
      <c r="M7" s="19">
        <f ca="1">(Deltas1!P13+2*Deltas2!P13+2*Deltas3!P13+Deltas4!P13)/6</f>
        <v>0</v>
      </c>
      <c r="N7" s="19">
        <f ca="1">(Deltas1!Q13+2*Deltas2!Q13+2*Deltas3!Q13+Deltas4!Q13)/6</f>
        <v>0</v>
      </c>
      <c r="O7" s="19">
        <f ca="1">(Deltas1!R13+2*Deltas2!R13+2*Deltas3!R13+Deltas4!R13)/6</f>
        <v>0</v>
      </c>
      <c r="P7" s="19">
        <f ca="1">(Deltas1!S13+2*Deltas2!S13+2*Deltas3!S13+Deltas4!S13)/6</f>
        <v>10.568009269673725</v>
      </c>
      <c r="Q7" s="19">
        <f ca="1">(Deltas1!T13+2*Deltas2!T13+2*Deltas3!T13+Deltas4!T13)/6</f>
        <v>0</v>
      </c>
      <c r="R7" s="19">
        <f ca="1">(Deltas1!U13+2*Deltas2!U13+2*Deltas3!U13+Deltas4!U13)/6</f>
        <v>0</v>
      </c>
      <c r="S7" s="19">
        <f ca="1">(Deltas1!V13+2*Deltas2!V13+2*Deltas3!V13+Deltas4!V13)/6</f>
        <v>0</v>
      </c>
      <c r="T7" s="19">
        <f ca="1">(Deltas1!W13+2*Deltas2!W13+2*Deltas3!W13+Deltas4!W13)/6</f>
        <v>0</v>
      </c>
      <c r="U7" s="19">
        <f ca="1">(Deltas1!X13+2*Deltas2!X13+2*Deltas3!X13+Deltas4!X13)/6</f>
        <v>0</v>
      </c>
      <c r="V7" s="19">
        <f ca="1">(Deltas1!Y13+2*Deltas2!Y13+2*Deltas3!Y13+Deltas4!Y13)/6</f>
        <v>-16.548529480021308</v>
      </c>
      <c r="W7" s="19">
        <f ca="1">(Deltas1!Z13+2*Deltas2!Z13+2*Deltas3!Z13+Deltas4!Z13)/6</f>
        <v>0</v>
      </c>
      <c r="X7" s="19">
        <f ca="1">(Deltas1!AA13+2*Deltas2!AA13+2*Deltas3!AA13+Deltas4!AA13)/6</f>
        <v>0</v>
      </c>
      <c r="Y7" s="19">
        <f ca="1">(Deltas1!AB13+2*Deltas2!AB13+2*Deltas3!AB13+Deltas4!AB13)/6</f>
        <v>0</v>
      </c>
      <c r="Z7" s="19">
        <f ca="1">(Deltas1!AC13+2*Deltas2!AC13+2*Deltas3!AC13+Deltas4!AC13)/6</f>
        <v>0</v>
      </c>
      <c r="AA7" s="19">
        <f ca="1">(Deltas1!AD13+2*Deltas2!AD13+2*Deltas3!AD13+Deltas4!AD13)/6</f>
        <v>0</v>
      </c>
      <c r="AB7" s="19">
        <f ca="1">(Deltas1!AE13+2*Deltas2!AE13+2*Deltas3!AE13+Deltas4!AE13)/6</f>
        <v>0</v>
      </c>
      <c r="AC7" s="19">
        <f ca="1">(Deltas1!AF13+2*Deltas2!AF13+2*Deltas3!AF13+Deltas4!AF13)/6</f>
        <v>0</v>
      </c>
      <c r="AD7" s="19">
        <f ca="1">(Deltas1!AG13+2*Deltas2!AG13+2*Deltas3!AG13+Deltas4!AG13)/6</f>
        <v>-1.9416207521828195</v>
      </c>
      <c r="AE7" s="19">
        <f ca="1">(Deltas1!AH13+2*Deltas2!AH13+2*Deltas3!AH13+Deltas4!AH13)/6</f>
        <v>8.7401882221826721</v>
      </c>
      <c r="AF7" s="19">
        <f ca="1">(Deltas1!AI13+2*Deltas2!AI13+2*Deltas3!AI13+Deltas4!AI13)/6</f>
        <v>3.0575966674669366</v>
      </c>
      <c r="AG7" s="19">
        <f ca="1">(Deltas1!AJ13+2*Deltas2!AJ13+2*Deltas3!AJ13+Deltas4!AJ13)/6</f>
        <v>3.0113826192532027</v>
      </c>
      <c r="AH7" s="19">
        <f ca="1">(Deltas1!AK13+2*Deltas2!AK13+2*Deltas3!AK13+Deltas4!AK13)/6</f>
        <v>0</v>
      </c>
      <c r="AI7" s="19">
        <f ca="1">(Deltas1!AL13+2*Deltas2!AL13+2*Deltas3!AL13+Deltas4!AL13)/6</f>
        <v>0</v>
      </c>
      <c r="AJ7" s="19">
        <f ca="1">(Deltas1!AM13+2*Deltas2!AM13+2*Deltas3!AM13+Deltas4!AM13)/6</f>
        <v>0</v>
      </c>
      <c r="AK7" s="19">
        <f ca="1">(Deltas1!AN13+2*Deltas2!AN13+2*Deltas3!AN13+Deltas4!AN13)/6</f>
        <v>0</v>
      </c>
      <c r="AL7" s="19">
        <f ca="1">(Deltas1!AO13+2*Deltas2!AO13+2*Deltas3!AO13+Deltas4!AO13)/6</f>
        <v>-1.0955134784732103</v>
      </c>
      <c r="AM7" s="19">
        <f ca="1">(Deltas1!AP13+2*Deltas2!AP13+2*Deltas3!AP13+Deltas4!AP13)/6</f>
        <v>-1.8578833648590181</v>
      </c>
      <c r="AN7" s="19">
        <f ca="1">(Deltas1!AQ13+2*Deltas2!AQ13+2*Deltas3!AQ13+Deltas4!AQ13)/6</f>
        <v>0</v>
      </c>
      <c r="AO7" s="19">
        <f ca="1">(Deltas1!AR13+2*Deltas2!AR13+2*Deltas3!AR13+Deltas4!AR13)/6</f>
        <v>0</v>
      </c>
      <c r="AP7" s="19">
        <f ca="1">(Deltas1!AS13+2*Deltas2!AS13+2*Deltas3!AS13+Deltas4!AS13)/6</f>
        <v>-1.3112099010133946</v>
      </c>
      <c r="AQ7" s="19">
        <f ca="1">(Deltas1!AT13+2*Deltas2!AT13+2*Deltas3!AT13+Deltas4!AT13)/6</f>
        <v>-1.3112099010133946</v>
      </c>
      <c r="AR7" s="19">
        <f ca="1">(Deltas1!AU13+2*Deltas2!AU13+2*Deltas3!AU13+Deltas4!AU13)/6</f>
        <v>-1.3112099010133946</v>
      </c>
      <c r="AS7" s="19">
        <f ca="1">(Deltas1!AV13+2*Deltas2!AV13+2*Deltas3!AV13+Deltas4!AV13)/6</f>
        <v>0</v>
      </c>
      <c r="AT7" s="19">
        <f ca="1">(Deltas1!AW13+2*Deltas2!AW13+2*Deltas3!AW13+Deltas4!AW13)/6</f>
        <v>0</v>
      </c>
      <c r="AU7" s="19">
        <f ca="1">(Deltas1!AX13+2*Deltas2!AX13+2*Deltas3!AX13+Deltas4!AX13)/6</f>
        <v>0</v>
      </c>
      <c r="AV7" s="19">
        <f ca="1">(Deltas1!AY13+2*Deltas2!AY13+2*Deltas3!AY13+Deltas4!AY13)/6</f>
        <v>0</v>
      </c>
      <c r="AW7" s="19">
        <f ca="1">(Deltas1!AZ13+2*Deltas2!AZ13+2*Deltas3!AZ13+Deltas4!AZ13)/6</f>
        <v>0</v>
      </c>
      <c r="AX7" s="19">
        <f ca="1">(Deltas1!BA13+2*Deltas2!BA13+2*Deltas3!BA13+Deltas4!BA13)/6</f>
        <v>0</v>
      </c>
      <c r="AY7" s="19">
        <f ca="1">(Deltas1!BB13+2*Deltas2!BB13+2*Deltas3!BB13+Deltas4!BB13)/6</f>
        <v>0</v>
      </c>
      <c r="AZ7" s="19">
        <f ca="1">(Deltas1!BC13+2*Deltas2!BC13+2*Deltas3!BC13+Deltas4!BC13)/6</f>
        <v>0</v>
      </c>
      <c r="BA7" s="19">
        <f ca="1">(Deltas1!BD13+2*Deltas2!BD13+2*Deltas3!BD13+Deltas4!BD13)/6</f>
        <v>0</v>
      </c>
      <c r="BB7" s="19">
        <f ca="1">(Deltas1!BE13+2*Deltas2!BE13+2*Deltas3!BE13+Deltas4!BE13)/6</f>
        <v>0</v>
      </c>
      <c r="BC7" s="19">
        <f ca="1">(Deltas1!BF13+2*Deltas2!BF13+2*Deltas3!BF13+Deltas4!BF13)/6</f>
        <v>0</v>
      </c>
      <c r="BD7" s="19">
        <f ca="1">(Deltas1!BG13+2*Deltas2!BG13+2*Deltas3!BG13+Deltas4!BG13)/6</f>
        <v>0</v>
      </c>
      <c r="BE7" s="19">
        <f ca="1">(Deltas1!BH13+2*Deltas2!BH13+2*Deltas3!BH13+Deltas4!BH13)/6</f>
        <v>0</v>
      </c>
      <c r="BF7" s="19">
        <f ca="1">(Deltas1!BI13+2*Deltas2!BI13+2*Deltas3!BI13+Deltas4!BI13)/6</f>
        <v>0</v>
      </c>
      <c r="BG7" s="19">
        <f ca="1">(Deltas1!BJ13+2*Deltas2!BJ13+2*Deltas3!BJ13+Deltas4!BJ13)/6</f>
        <v>0</v>
      </c>
      <c r="BH7" s="19">
        <f ca="1">(Deltas1!BK13+2*Deltas2!BK13+2*Deltas3!BK13+Deltas4!BK13)/6</f>
        <v>0</v>
      </c>
      <c r="BI7" s="19">
        <f ca="1">(Deltas1!BL13+2*Deltas2!BL13+2*Deltas3!BL13+Deltas4!BL13)/6</f>
        <v>0</v>
      </c>
      <c r="BJ7" s="19">
        <f ca="1">(Deltas1!BM13+2*Deltas2!BM13+2*Deltas3!BM13+Deltas4!BM13)/6</f>
        <v>0</v>
      </c>
      <c r="BK7" s="19">
        <f ca="1">(Deltas1!BN13+2*Deltas2!BN13+2*Deltas3!BN13+Deltas4!BN13)/6</f>
        <v>0</v>
      </c>
      <c r="BL7" s="19">
        <f ca="1">(Deltas1!BO13+2*Deltas2!BO13+2*Deltas3!BO13+Deltas4!BO13)/6</f>
        <v>0</v>
      </c>
      <c r="BM7" s="19">
        <f ca="1">(Deltas1!BP13+2*Deltas2!BP13+2*Deltas3!BP13+Deltas4!BP13)/6</f>
        <v>0</v>
      </c>
      <c r="BN7" s="19">
        <f ca="1">(Deltas1!BQ13+2*Deltas2!BQ13+2*Deltas3!BQ13+Deltas4!BQ13)/6</f>
        <v>0</v>
      </c>
      <c r="BO7" s="19">
        <f ca="1">(Deltas1!BR13+2*Deltas2!BR13+2*Deltas3!BR13+Deltas4!BR13)/6</f>
        <v>0</v>
      </c>
      <c r="BP7" s="19">
        <f ca="1">(Deltas1!BS13+2*Deltas2!BS13+2*Deltas3!BS13+Deltas4!BS13)/6</f>
        <v>0</v>
      </c>
      <c r="BQ7" s="19">
        <f ca="1">(Deltas1!BT13+2*Deltas2!BT13+2*Deltas3!BT13+Deltas4!BT13)/6</f>
        <v>0</v>
      </c>
      <c r="BR7" s="19">
        <f ca="1">(Deltas1!BU13+2*Deltas2!BU13+2*Deltas3!BU13+Deltas4!BU13)/6</f>
        <v>0</v>
      </c>
      <c r="BS7" s="19">
        <f ca="1">(Deltas1!BV13+2*Deltas2!BV13+2*Deltas3!BV13+Deltas4!BV13)/6</f>
        <v>0</v>
      </c>
      <c r="BT7" s="19">
        <f ca="1">(Deltas1!BW13+2*Deltas2!BW13+2*Deltas3!BW13+Deltas4!BW13)/6</f>
        <v>0</v>
      </c>
    </row>
    <row r="8" spans="1:72">
      <c r="A8">
        <f>'Composition Moles'!A26</f>
        <v>0.2</v>
      </c>
      <c r="B8" s="1">
        <f ca="1">(Deltas1!D14+2*Deltas2!D14+2*Deltas3!D14+Deltas4!D14)/6</f>
        <v>0.76952227643001925</v>
      </c>
      <c r="C8" s="19">
        <f ca="1">(Deltas1!F14+2*Deltas2!F14+2*Deltas3!F14+Deltas4!F14)/6</f>
        <v>-4.7777266818139932</v>
      </c>
      <c r="D8" s="19">
        <f ca="1">(Deltas1!G14+2*Deltas2!G14+2*Deltas3!G14+Deltas4!G14)/6</f>
        <v>0</v>
      </c>
      <c r="E8" s="19">
        <f ca="1">(Deltas1!H14+2*Deltas2!H14+2*Deltas3!H14+Deltas4!H14)/6</f>
        <v>3.8457354101876855</v>
      </c>
      <c r="F8" s="19">
        <f ca="1">(Deltas1!I14+2*Deltas2!I14+2*Deltas3!I14+Deltas4!I14)/6</f>
        <v>0.93199127162630724</v>
      </c>
      <c r="G8" s="19">
        <f ca="1">(Deltas1!J14+2*Deltas2!J14+2*Deltas3!J14+Deltas4!J14)/6</f>
        <v>0</v>
      </c>
      <c r="H8" s="19">
        <f ca="1">(Deltas1!K14+2*Deltas2!K14+2*Deltas3!K14+Deltas4!K14)/6</f>
        <v>0</v>
      </c>
      <c r="I8" s="19">
        <f ca="1">(Deltas1!L14+2*Deltas2!L14+2*Deltas3!L14+Deltas4!L14)/6</f>
        <v>0</v>
      </c>
      <c r="J8" s="19">
        <f ca="1">(Deltas1!M14+2*Deltas2!M14+2*Deltas3!M14+Deltas4!M14)/6</f>
        <v>0</v>
      </c>
      <c r="K8" s="19">
        <f ca="1">(Deltas1!N14+2*Deltas2!N14+2*Deltas3!N14+Deltas4!N14)/6</f>
        <v>0</v>
      </c>
      <c r="L8" s="19">
        <f ca="1">(Deltas1!O14+2*Deltas2!O14+2*Deltas3!O14+Deltas4!O14)/6</f>
        <v>0</v>
      </c>
      <c r="M8" s="19">
        <f ca="1">(Deltas1!P14+2*Deltas2!P14+2*Deltas3!P14+Deltas4!P14)/6</f>
        <v>0</v>
      </c>
      <c r="N8" s="19">
        <f ca="1">(Deltas1!Q14+2*Deltas2!Q14+2*Deltas3!Q14+Deltas4!Q14)/6</f>
        <v>0</v>
      </c>
      <c r="O8" s="19">
        <f ca="1">(Deltas1!R14+2*Deltas2!R14+2*Deltas3!R14+Deltas4!R14)/6</f>
        <v>0</v>
      </c>
      <c r="P8" s="19">
        <f ca="1">(Deltas1!S14+2*Deltas2!S14+2*Deltas3!S14+Deltas4!S14)/6</f>
        <v>10.594854988594607</v>
      </c>
      <c r="Q8" s="19">
        <f ca="1">(Deltas1!T14+2*Deltas2!T14+2*Deltas3!T14+Deltas4!T14)/6</f>
        <v>0</v>
      </c>
      <c r="R8" s="19">
        <f ca="1">(Deltas1!U14+2*Deltas2!U14+2*Deltas3!U14+Deltas4!U14)/6</f>
        <v>0</v>
      </c>
      <c r="S8" s="19">
        <f ca="1">(Deltas1!V14+2*Deltas2!V14+2*Deltas3!V14+Deltas4!V14)/6</f>
        <v>0</v>
      </c>
      <c r="T8" s="19">
        <f ca="1">(Deltas1!W14+2*Deltas2!W14+2*Deltas3!W14+Deltas4!W14)/6</f>
        <v>0</v>
      </c>
      <c r="U8" s="19">
        <f ca="1">(Deltas1!X14+2*Deltas2!X14+2*Deltas3!X14+Deltas4!X14)/6</f>
        <v>0</v>
      </c>
      <c r="V8" s="19">
        <f ca="1">(Deltas1!Y14+2*Deltas2!Y14+2*Deltas3!Y14+Deltas4!Y14)/6</f>
        <v>-17.253824233639083</v>
      </c>
      <c r="W8" s="19">
        <f ca="1">(Deltas1!Z14+2*Deltas2!Z14+2*Deltas3!Z14+Deltas4!Z14)/6</f>
        <v>0</v>
      </c>
      <c r="X8" s="19">
        <f ca="1">(Deltas1!AA14+2*Deltas2!AA14+2*Deltas3!AA14+Deltas4!AA14)/6</f>
        <v>0</v>
      </c>
      <c r="Y8" s="19">
        <f ca="1">(Deltas1!AB14+2*Deltas2!AB14+2*Deltas3!AB14+Deltas4!AB14)/6</f>
        <v>0</v>
      </c>
      <c r="Z8" s="19">
        <f ca="1">(Deltas1!AC14+2*Deltas2!AC14+2*Deltas3!AC14+Deltas4!AC14)/6</f>
        <v>0</v>
      </c>
      <c r="AA8" s="19">
        <f ca="1">(Deltas1!AD14+2*Deltas2!AD14+2*Deltas3!AD14+Deltas4!AD14)/6</f>
        <v>0</v>
      </c>
      <c r="AB8" s="19">
        <f ca="1">(Deltas1!AE14+2*Deltas2!AE14+2*Deltas3!AE14+Deltas4!AE14)/6</f>
        <v>0</v>
      </c>
      <c r="AC8" s="19">
        <f ca="1">(Deltas1!AF14+2*Deltas2!AF14+2*Deltas3!AF14+Deltas4!AF14)/6</f>
        <v>0</v>
      </c>
      <c r="AD8" s="19">
        <f ca="1">(Deltas1!AG14+2*Deltas2!AG14+2*Deltas3!AG14+Deltas4!AG14)/6</f>
        <v>-1.2922666197285386</v>
      </c>
      <c r="AE8" s="19">
        <f ca="1">(Deltas1!AH14+2*Deltas2!AH14+2*Deltas3!AH14+Deltas4!AH14)/6</f>
        <v>8.499065465856189</v>
      </c>
      <c r="AF8" s="19">
        <f ca="1">(Deltas1!AI14+2*Deltas2!AI14+2*Deltas3!AI14+Deltas4!AI14)/6</f>
        <v>3.0409018615670518</v>
      </c>
      <c r="AG8" s="19">
        <f ca="1">(Deltas1!AJ14+2*Deltas2!AJ14+2*Deltas3!AJ14+Deltas4!AJ14)/6</f>
        <v>2.9628274290539331</v>
      </c>
      <c r="AH8" s="19">
        <f ca="1">(Deltas1!AK14+2*Deltas2!AK14+2*Deltas3!AK14+Deltas4!AK14)/6</f>
        <v>0</v>
      </c>
      <c r="AI8" s="19">
        <f ca="1">(Deltas1!AL14+2*Deltas2!AL14+2*Deltas3!AL14+Deltas4!AL14)/6</f>
        <v>0</v>
      </c>
      <c r="AJ8" s="19">
        <f ca="1">(Deltas1!AM14+2*Deltas2!AM14+2*Deltas3!AM14+Deltas4!AM14)/6</f>
        <v>0</v>
      </c>
      <c r="AK8" s="19">
        <f ca="1">(Deltas1!AN14+2*Deltas2!AN14+2*Deltas3!AN14+Deltas4!AN14)/6</f>
        <v>0</v>
      </c>
      <c r="AL8" s="19">
        <f ca="1">(Deltas1!AO14+2*Deltas2!AO14+2*Deltas3!AO14+Deltas4!AO14)/6</f>
        <v>-0.93199127162630724</v>
      </c>
      <c r="AM8" s="19">
        <f ca="1">(Deltas1!AP14+2*Deltas2!AP14+2*Deltas3!AP14+Deltas4!AP14)/6</f>
        <v>-1.795324564357726</v>
      </c>
      <c r="AN8" s="19">
        <f ca="1">(Deltas1!AQ14+2*Deltas2!AQ14+2*Deltas3!AQ14+Deltas4!AQ14)/6</f>
        <v>0</v>
      </c>
      <c r="AO8" s="19">
        <f ca="1">(Deltas1!AR14+2*Deltas2!AR14+2*Deltas3!AR14+Deltas4!AR14)/6</f>
        <v>0</v>
      </c>
      <c r="AP8" s="19">
        <f ca="1">(Deltas1!AS14+2*Deltas2!AS14+2*Deltas3!AS14+Deltas4!AS14)/6</f>
        <v>-1.2747476852400423</v>
      </c>
      <c r="AQ8" s="19">
        <f ca="1">(Deltas1!AT14+2*Deltas2!AT14+2*Deltas3!AT14+Deltas4!AT14)/6</f>
        <v>-1.2747476852400423</v>
      </c>
      <c r="AR8" s="19">
        <f ca="1">(Deltas1!AU14+2*Deltas2!AU14+2*Deltas3!AU14+Deltas4!AU14)/6</f>
        <v>-1.2747476852400423</v>
      </c>
      <c r="AS8" s="19">
        <f ca="1">(Deltas1!AV14+2*Deltas2!AV14+2*Deltas3!AV14+Deltas4!AV14)/6</f>
        <v>0</v>
      </c>
      <c r="AT8" s="19">
        <f ca="1">(Deltas1!AW14+2*Deltas2!AW14+2*Deltas3!AW14+Deltas4!AW14)/6</f>
        <v>0</v>
      </c>
      <c r="AU8" s="19">
        <f ca="1">(Deltas1!AX14+2*Deltas2!AX14+2*Deltas3!AX14+Deltas4!AX14)/6</f>
        <v>0</v>
      </c>
      <c r="AV8" s="19">
        <f ca="1">(Deltas1!AY14+2*Deltas2!AY14+2*Deltas3!AY14+Deltas4!AY14)/6</f>
        <v>0</v>
      </c>
      <c r="AW8" s="19">
        <f ca="1">(Deltas1!AZ14+2*Deltas2!AZ14+2*Deltas3!AZ14+Deltas4!AZ14)/6</f>
        <v>0</v>
      </c>
      <c r="AX8" s="19">
        <f ca="1">(Deltas1!BA14+2*Deltas2!BA14+2*Deltas3!BA14+Deltas4!BA14)/6</f>
        <v>0</v>
      </c>
      <c r="AY8" s="19">
        <f ca="1">(Deltas1!BB14+2*Deltas2!BB14+2*Deltas3!BB14+Deltas4!BB14)/6</f>
        <v>0</v>
      </c>
      <c r="AZ8" s="19">
        <f ca="1">(Deltas1!BC14+2*Deltas2!BC14+2*Deltas3!BC14+Deltas4!BC14)/6</f>
        <v>0</v>
      </c>
      <c r="BA8" s="19">
        <f ca="1">(Deltas1!BD14+2*Deltas2!BD14+2*Deltas3!BD14+Deltas4!BD14)/6</f>
        <v>0</v>
      </c>
      <c r="BB8" s="19">
        <f ca="1">(Deltas1!BE14+2*Deltas2!BE14+2*Deltas3!BE14+Deltas4!BE14)/6</f>
        <v>0</v>
      </c>
      <c r="BC8" s="19">
        <f ca="1">(Deltas1!BF14+2*Deltas2!BF14+2*Deltas3!BF14+Deltas4!BF14)/6</f>
        <v>0</v>
      </c>
      <c r="BD8" s="19">
        <f ca="1">(Deltas1!BG14+2*Deltas2!BG14+2*Deltas3!BG14+Deltas4!BG14)/6</f>
        <v>0</v>
      </c>
      <c r="BE8" s="19">
        <f ca="1">(Deltas1!BH14+2*Deltas2!BH14+2*Deltas3!BH14+Deltas4!BH14)/6</f>
        <v>0</v>
      </c>
      <c r="BF8" s="19">
        <f ca="1">(Deltas1!BI14+2*Deltas2!BI14+2*Deltas3!BI14+Deltas4!BI14)/6</f>
        <v>0</v>
      </c>
      <c r="BG8" s="19">
        <f ca="1">(Deltas1!BJ14+2*Deltas2!BJ14+2*Deltas3!BJ14+Deltas4!BJ14)/6</f>
        <v>0</v>
      </c>
      <c r="BH8" s="19">
        <f ca="1">(Deltas1!BK14+2*Deltas2!BK14+2*Deltas3!BK14+Deltas4!BK14)/6</f>
        <v>0</v>
      </c>
      <c r="BI8" s="19">
        <f ca="1">(Deltas1!BL14+2*Deltas2!BL14+2*Deltas3!BL14+Deltas4!BL14)/6</f>
        <v>0</v>
      </c>
      <c r="BJ8" s="19">
        <f ca="1">(Deltas1!BM14+2*Deltas2!BM14+2*Deltas3!BM14+Deltas4!BM14)/6</f>
        <v>0</v>
      </c>
      <c r="BK8" s="19">
        <f ca="1">(Deltas1!BN14+2*Deltas2!BN14+2*Deltas3!BN14+Deltas4!BN14)/6</f>
        <v>0</v>
      </c>
      <c r="BL8" s="19">
        <f ca="1">(Deltas1!BO14+2*Deltas2!BO14+2*Deltas3!BO14+Deltas4!BO14)/6</f>
        <v>0</v>
      </c>
      <c r="BM8" s="19">
        <f ca="1">(Deltas1!BP14+2*Deltas2!BP14+2*Deltas3!BP14+Deltas4!BP14)/6</f>
        <v>0</v>
      </c>
      <c r="BN8" s="19">
        <f ca="1">(Deltas1!BQ14+2*Deltas2!BQ14+2*Deltas3!BQ14+Deltas4!BQ14)/6</f>
        <v>0</v>
      </c>
      <c r="BO8" s="19">
        <f ca="1">(Deltas1!BR14+2*Deltas2!BR14+2*Deltas3!BR14+Deltas4!BR14)/6</f>
        <v>0</v>
      </c>
      <c r="BP8" s="19">
        <f ca="1">(Deltas1!BS14+2*Deltas2!BS14+2*Deltas3!BS14+Deltas4!BS14)/6</f>
        <v>0</v>
      </c>
      <c r="BQ8" s="19">
        <f ca="1">(Deltas1!BT14+2*Deltas2!BT14+2*Deltas3!BT14+Deltas4!BT14)/6</f>
        <v>0</v>
      </c>
      <c r="BR8" s="19">
        <f ca="1">(Deltas1!BU14+2*Deltas2!BU14+2*Deltas3!BU14+Deltas4!BU14)/6</f>
        <v>0</v>
      </c>
      <c r="BS8" s="19">
        <f ca="1">(Deltas1!BV14+2*Deltas2!BV14+2*Deltas3!BV14+Deltas4!BV14)/6</f>
        <v>0</v>
      </c>
      <c r="BT8" s="19">
        <f ca="1">(Deltas1!BW14+2*Deltas2!BW14+2*Deltas3!BW14+Deltas4!BW14)/6</f>
        <v>0</v>
      </c>
    </row>
    <row r="9" spans="1:72">
      <c r="A9">
        <f>'Composition Moles'!A27</f>
        <v>0.25</v>
      </c>
      <c r="B9" s="1">
        <f ca="1">(Deltas1!D15+2*Deltas2!D15+2*Deltas3!D15+Deltas4!D15)/6</f>
        <v>0.67374257271037363</v>
      </c>
      <c r="C9" s="19">
        <f ca="1">(Deltas1!F15+2*Deltas2!F15+2*Deltas3!F15+Deltas4!F15)/6</f>
        <v>-4.4121743139596683</v>
      </c>
      <c r="D9" s="19">
        <f ca="1">(Deltas1!G15+2*Deltas2!G15+2*Deltas3!G15+Deltas4!G15)/6</f>
        <v>0</v>
      </c>
      <c r="E9" s="19">
        <f ca="1">(Deltas1!H15+2*Deltas2!H15+2*Deltas3!H15+Deltas4!H15)/6</f>
        <v>3.6158553751201112</v>
      </c>
      <c r="F9" s="19">
        <f ca="1">(Deltas1!I15+2*Deltas2!I15+2*Deltas3!I15+Deltas4!I15)/6</f>
        <v>0.7963189388395574</v>
      </c>
      <c r="G9" s="19">
        <f ca="1">(Deltas1!J15+2*Deltas2!J15+2*Deltas3!J15+Deltas4!J15)/6</f>
        <v>0</v>
      </c>
      <c r="H9" s="19">
        <f ca="1">(Deltas1!K15+2*Deltas2!K15+2*Deltas3!K15+Deltas4!K15)/6</f>
        <v>0</v>
      </c>
      <c r="I9" s="19">
        <f ca="1">(Deltas1!L15+2*Deltas2!L15+2*Deltas3!L15+Deltas4!L15)/6</f>
        <v>0</v>
      </c>
      <c r="J9" s="19">
        <f ca="1">(Deltas1!M15+2*Deltas2!M15+2*Deltas3!M15+Deltas4!M15)/6</f>
        <v>0</v>
      </c>
      <c r="K9" s="19">
        <f ca="1">(Deltas1!N15+2*Deltas2!N15+2*Deltas3!N15+Deltas4!N15)/6</f>
        <v>0</v>
      </c>
      <c r="L9" s="19">
        <f ca="1">(Deltas1!O15+2*Deltas2!O15+2*Deltas3!O15+Deltas4!O15)/6</f>
        <v>0</v>
      </c>
      <c r="M9" s="19">
        <f ca="1">(Deltas1!P15+2*Deltas2!P15+2*Deltas3!P15+Deltas4!P15)/6</f>
        <v>0</v>
      </c>
      <c r="N9" s="19">
        <f ca="1">(Deltas1!Q15+2*Deltas2!Q15+2*Deltas3!Q15+Deltas4!Q15)/6</f>
        <v>0</v>
      </c>
      <c r="O9" s="19">
        <f ca="1">(Deltas1!R15+2*Deltas2!R15+2*Deltas3!R15+Deltas4!R15)/6</f>
        <v>0</v>
      </c>
      <c r="P9" s="19">
        <f ca="1">(Deltas1!S15+2*Deltas2!S15+2*Deltas3!S15+Deltas4!S15)/6</f>
        <v>10.656616049228399</v>
      </c>
      <c r="Q9" s="19">
        <f ca="1">(Deltas1!T15+2*Deltas2!T15+2*Deltas3!T15+Deltas4!T15)/6</f>
        <v>0</v>
      </c>
      <c r="R9" s="19">
        <f ca="1">(Deltas1!U15+2*Deltas2!U15+2*Deltas3!U15+Deltas4!U15)/6</f>
        <v>0</v>
      </c>
      <c r="S9" s="19">
        <f ca="1">(Deltas1!V15+2*Deltas2!V15+2*Deltas3!V15+Deltas4!V15)/6</f>
        <v>0</v>
      </c>
      <c r="T9" s="19">
        <f ca="1">(Deltas1!W15+2*Deltas2!W15+2*Deltas3!W15+Deltas4!W15)/6</f>
        <v>0</v>
      </c>
      <c r="U9" s="19">
        <f ca="1">(Deltas1!X15+2*Deltas2!X15+2*Deltas3!X15+Deltas4!X15)/6</f>
        <v>0</v>
      </c>
      <c r="V9" s="19">
        <f ca="1">(Deltas1!Y15+2*Deltas2!Y15+2*Deltas3!Y15+Deltas4!Y15)/6</f>
        <v>-17.942847976875345</v>
      </c>
      <c r="W9" s="19">
        <f ca="1">(Deltas1!Z15+2*Deltas2!Z15+2*Deltas3!Z15+Deltas4!Z15)/6</f>
        <v>0</v>
      </c>
      <c r="X9" s="19">
        <f ca="1">(Deltas1!AA15+2*Deltas2!AA15+2*Deltas3!AA15+Deltas4!AA15)/6</f>
        <v>0</v>
      </c>
      <c r="Y9" s="19">
        <f ca="1">(Deltas1!AB15+2*Deltas2!AB15+2*Deltas3!AB15+Deltas4!AB15)/6</f>
        <v>0</v>
      </c>
      <c r="Z9" s="19">
        <f ca="1">(Deltas1!AC15+2*Deltas2!AC15+2*Deltas3!AC15+Deltas4!AC15)/6</f>
        <v>0</v>
      </c>
      <c r="AA9" s="19">
        <f ca="1">(Deltas1!AD15+2*Deltas2!AD15+2*Deltas3!AD15+Deltas4!AD15)/6</f>
        <v>0</v>
      </c>
      <c r="AB9" s="19">
        <f ca="1">(Deltas1!AE15+2*Deltas2!AE15+2*Deltas3!AE15+Deltas4!AE15)/6</f>
        <v>0</v>
      </c>
      <c r="AC9" s="19">
        <f ca="1">(Deltas1!AF15+2*Deltas2!AF15+2*Deltas3!AF15+Deltas4!AF15)/6</f>
        <v>0</v>
      </c>
      <c r="AD9" s="19">
        <f ca="1">(Deltas1!AG15+2*Deltas2!AG15+2*Deltas3!AG15+Deltas4!AG15)/6</f>
        <v>-0.65694256175210841</v>
      </c>
      <c r="AE9" s="19">
        <f ca="1">(Deltas1!AH15+2*Deltas2!AH15+2*Deltas3!AH15+Deltas4!AH15)/6</f>
        <v>8.2517626640962689</v>
      </c>
      <c r="AF9" s="19">
        <f ca="1">(Deltas1!AI15+2*Deltas2!AI15+2*Deltas3!AI15+Deltas4!AI15)/6</f>
        <v>3.0293597737697815</v>
      </c>
      <c r="AG9" s="19">
        <f ca="1">(Deltas1!AJ15+2*Deltas2!AJ15+2*Deltas3!AJ15+Deltas4!AJ15)/6</f>
        <v>2.9123354967104453</v>
      </c>
      <c r="AH9" s="19">
        <f ca="1">(Deltas1!AK15+2*Deltas2!AK15+2*Deltas3!AK15+Deltas4!AK15)/6</f>
        <v>0</v>
      </c>
      <c r="AI9" s="19">
        <f ca="1">(Deltas1!AL15+2*Deltas2!AL15+2*Deltas3!AL15+Deltas4!AL15)/6</f>
        <v>0</v>
      </c>
      <c r="AJ9" s="19">
        <f ca="1">(Deltas1!AM15+2*Deltas2!AM15+2*Deltas3!AM15+Deltas4!AM15)/6</f>
        <v>0</v>
      </c>
      <c r="AK9" s="19">
        <f ca="1">(Deltas1!AN15+2*Deltas2!AN15+2*Deltas3!AN15+Deltas4!AN15)/6</f>
        <v>0</v>
      </c>
      <c r="AL9" s="19">
        <f ca="1">(Deltas1!AO15+2*Deltas2!AO15+2*Deltas3!AO15+Deltas4!AO15)/6</f>
        <v>-0.7963189388395574</v>
      </c>
      <c r="AM9" s="19">
        <f ca="1">(Deltas1!AP15+2*Deltas2!AP15+2*Deltas3!AP15+Deltas4!AP15)/6</f>
        <v>-1.7371504507721651</v>
      </c>
      <c r="AN9" s="19">
        <f ca="1">(Deltas1!AQ15+2*Deltas2!AQ15+2*Deltas3!AQ15+Deltas4!AQ15)/6</f>
        <v>0</v>
      </c>
      <c r="AO9" s="19">
        <f ca="1">(Deltas1!AR15+2*Deltas2!AR15+2*Deltas3!AR15+Deltas4!AR15)/6</f>
        <v>0</v>
      </c>
      <c r="AP9" s="19">
        <f ca="1">(Deltas1!AS15+2*Deltas2!AS15+2*Deltas3!AS15+Deltas4!AS15)/6</f>
        <v>-1.2389380185219068</v>
      </c>
      <c r="AQ9" s="19">
        <f ca="1">(Deltas1!AT15+2*Deltas2!AT15+2*Deltas3!AT15+Deltas4!AT15)/6</f>
        <v>-1.2389380185219068</v>
      </c>
      <c r="AR9" s="19">
        <f ca="1">(Deltas1!AU15+2*Deltas2!AU15+2*Deltas3!AU15+Deltas4!AU15)/6</f>
        <v>-1.2389380185219068</v>
      </c>
      <c r="AS9" s="19">
        <f ca="1">(Deltas1!AV15+2*Deltas2!AV15+2*Deltas3!AV15+Deltas4!AV15)/6</f>
        <v>0</v>
      </c>
      <c r="AT9" s="19">
        <f ca="1">(Deltas1!AW15+2*Deltas2!AW15+2*Deltas3!AW15+Deltas4!AW15)/6</f>
        <v>0</v>
      </c>
      <c r="AU9" s="19">
        <f ca="1">(Deltas1!AX15+2*Deltas2!AX15+2*Deltas3!AX15+Deltas4!AX15)/6</f>
        <v>0</v>
      </c>
      <c r="AV9" s="19">
        <f ca="1">(Deltas1!AY15+2*Deltas2!AY15+2*Deltas3!AY15+Deltas4!AY15)/6</f>
        <v>0</v>
      </c>
      <c r="AW9" s="19">
        <f ca="1">(Deltas1!AZ15+2*Deltas2!AZ15+2*Deltas3!AZ15+Deltas4!AZ15)/6</f>
        <v>0</v>
      </c>
      <c r="AX9" s="19">
        <f ca="1">(Deltas1!BA15+2*Deltas2!BA15+2*Deltas3!BA15+Deltas4!BA15)/6</f>
        <v>0</v>
      </c>
      <c r="AY9" s="19">
        <f ca="1">(Deltas1!BB15+2*Deltas2!BB15+2*Deltas3!BB15+Deltas4!BB15)/6</f>
        <v>0</v>
      </c>
      <c r="AZ9" s="19">
        <f ca="1">(Deltas1!BC15+2*Deltas2!BC15+2*Deltas3!BC15+Deltas4!BC15)/6</f>
        <v>0</v>
      </c>
      <c r="BA9" s="19">
        <f ca="1">(Deltas1!BD15+2*Deltas2!BD15+2*Deltas3!BD15+Deltas4!BD15)/6</f>
        <v>0</v>
      </c>
      <c r="BB9" s="19">
        <f ca="1">(Deltas1!BE15+2*Deltas2!BE15+2*Deltas3!BE15+Deltas4!BE15)/6</f>
        <v>0</v>
      </c>
      <c r="BC9" s="19">
        <f ca="1">(Deltas1!BF15+2*Deltas2!BF15+2*Deltas3!BF15+Deltas4!BF15)/6</f>
        <v>0</v>
      </c>
      <c r="BD9" s="19">
        <f ca="1">(Deltas1!BG15+2*Deltas2!BG15+2*Deltas3!BG15+Deltas4!BG15)/6</f>
        <v>0</v>
      </c>
      <c r="BE9" s="19">
        <f ca="1">(Deltas1!BH15+2*Deltas2!BH15+2*Deltas3!BH15+Deltas4!BH15)/6</f>
        <v>0</v>
      </c>
      <c r="BF9" s="19">
        <f ca="1">(Deltas1!BI15+2*Deltas2!BI15+2*Deltas3!BI15+Deltas4!BI15)/6</f>
        <v>0</v>
      </c>
      <c r="BG9" s="19">
        <f ca="1">(Deltas1!BJ15+2*Deltas2!BJ15+2*Deltas3!BJ15+Deltas4!BJ15)/6</f>
        <v>0</v>
      </c>
      <c r="BH9" s="19">
        <f ca="1">(Deltas1!BK15+2*Deltas2!BK15+2*Deltas3!BK15+Deltas4!BK15)/6</f>
        <v>0</v>
      </c>
      <c r="BI9" s="19">
        <f ca="1">(Deltas1!BL15+2*Deltas2!BL15+2*Deltas3!BL15+Deltas4!BL15)/6</f>
        <v>0</v>
      </c>
      <c r="BJ9" s="19">
        <f ca="1">(Deltas1!BM15+2*Deltas2!BM15+2*Deltas3!BM15+Deltas4!BM15)/6</f>
        <v>0</v>
      </c>
      <c r="BK9" s="19">
        <f ca="1">(Deltas1!BN15+2*Deltas2!BN15+2*Deltas3!BN15+Deltas4!BN15)/6</f>
        <v>0</v>
      </c>
      <c r="BL9" s="19">
        <f ca="1">(Deltas1!BO15+2*Deltas2!BO15+2*Deltas3!BO15+Deltas4!BO15)/6</f>
        <v>0</v>
      </c>
      <c r="BM9" s="19">
        <f ca="1">(Deltas1!BP15+2*Deltas2!BP15+2*Deltas3!BP15+Deltas4!BP15)/6</f>
        <v>0</v>
      </c>
      <c r="BN9" s="19">
        <f ca="1">(Deltas1!BQ15+2*Deltas2!BQ15+2*Deltas3!BQ15+Deltas4!BQ15)/6</f>
        <v>0</v>
      </c>
      <c r="BO9" s="19">
        <f ca="1">(Deltas1!BR15+2*Deltas2!BR15+2*Deltas3!BR15+Deltas4!BR15)/6</f>
        <v>0</v>
      </c>
      <c r="BP9" s="19">
        <f ca="1">(Deltas1!BS15+2*Deltas2!BS15+2*Deltas3!BS15+Deltas4!BS15)/6</f>
        <v>0</v>
      </c>
      <c r="BQ9" s="19">
        <f ca="1">(Deltas1!BT15+2*Deltas2!BT15+2*Deltas3!BT15+Deltas4!BT15)/6</f>
        <v>0</v>
      </c>
      <c r="BR9" s="19">
        <f ca="1">(Deltas1!BU15+2*Deltas2!BU15+2*Deltas3!BU15+Deltas4!BU15)/6</f>
        <v>0</v>
      </c>
      <c r="BS9" s="19">
        <f ca="1">(Deltas1!BV15+2*Deltas2!BV15+2*Deltas3!BV15+Deltas4!BV15)/6</f>
        <v>0</v>
      </c>
      <c r="BT9" s="19">
        <f ca="1">(Deltas1!BW15+2*Deltas2!BW15+2*Deltas3!BW15+Deltas4!BW15)/6</f>
        <v>0</v>
      </c>
    </row>
    <row r="10" spans="1:72">
      <c r="A10">
        <f>'Composition Moles'!A28</f>
        <v>0.3</v>
      </c>
      <c r="B10" s="1">
        <f ca="1">(Deltas1!D16+2*Deltas2!D16+2*Deltas3!D16+Deltas4!D16)/6</f>
        <v>0.58761027892862006</v>
      </c>
      <c r="C10" s="19">
        <f ca="1">(Deltas1!F16+2*Deltas2!F16+2*Deltas3!F16+Deltas4!F16)/6</f>
        <v>-4.0853133688465775</v>
      </c>
      <c r="D10" s="19">
        <f ca="1">(Deltas1!G16+2*Deltas2!G16+2*Deltas3!G16+Deltas4!G16)/6</f>
        <v>0</v>
      </c>
      <c r="E10" s="19">
        <f ca="1">(Deltas1!H16+2*Deltas2!H16+2*Deltas3!H16+Deltas4!H16)/6</f>
        <v>3.4022112222532122</v>
      </c>
      <c r="F10" s="19">
        <f ca="1">(Deltas1!I16+2*Deltas2!I16+2*Deltas3!I16+Deltas4!I16)/6</f>
        <v>0.68310214659336532</v>
      </c>
      <c r="G10" s="19">
        <f ca="1">(Deltas1!J16+2*Deltas2!J16+2*Deltas3!J16+Deltas4!J16)/6</f>
        <v>0</v>
      </c>
      <c r="H10" s="19">
        <f ca="1">(Deltas1!K16+2*Deltas2!K16+2*Deltas3!K16+Deltas4!K16)/6</f>
        <v>0</v>
      </c>
      <c r="I10" s="19">
        <f ca="1">(Deltas1!L16+2*Deltas2!L16+2*Deltas3!L16+Deltas4!L16)/6</f>
        <v>0</v>
      </c>
      <c r="J10" s="19">
        <f ca="1">(Deltas1!M16+2*Deltas2!M16+2*Deltas3!M16+Deltas4!M16)/6</f>
        <v>0</v>
      </c>
      <c r="K10" s="19">
        <f ca="1">(Deltas1!N16+2*Deltas2!N16+2*Deltas3!N16+Deltas4!N16)/6</f>
        <v>0</v>
      </c>
      <c r="L10" s="19">
        <f ca="1">(Deltas1!O16+2*Deltas2!O16+2*Deltas3!O16+Deltas4!O16)/6</f>
        <v>0</v>
      </c>
      <c r="M10" s="19">
        <f ca="1">(Deltas1!P16+2*Deltas2!P16+2*Deltas3!P16+Deltas4!P16)/6</f>
        <v>0</v>
      </c>
      <c r="N10" s="19">
        <f ca="1">(Deltas1!Q16+2*Deltas2!Q16+2*Deltas3!Q16+Deltas4!Q16)/6</f>
        <v>0</v>
      </c>
      <c r="O10" s="19">
        <f ca="1">(Deltas1!R16+2*Deltas2!R16+2*Deltas3!R16+Deltas4!R16)/6</f>
        <v>0</v>
      </c>
      <c r="P10" s="19">
        <f ca="1">(Deltas1!S16+2*Deltas2!S16+2*Deltas3!S16+Deltas4!S16)/6</f>
        <v>10.703670781760261</v>
      </c>
      <c r="Q10" s="19">
        <f ca="1">(Deltas1!T16+2*Deltas2!T16+2*Deltas3!T16+Deltas4!T16)/6</f>
        <v>0</v>
      </c>
      <c r="R10" s="19">
        <f ca="1">(Deltas1!U16+2*Deltas2!U16+2*Deltas3!U16+Deltas4!U16)/6</f>
        <v>0</v>
      </c>
      <c r="S10" s="19">
        <f ca="1">(Deltas1!V16+2*Deltas2!V16+2*Deltas3!V16+Deltas4!V16)/6</f>
        <v>0</v>
      </c>
      <c r="T10" s="19">
        <f ca="1">(Deltas1!W16+2*Deltas2!W16+2*Deltas3!W16+Deltas4!W16)/6</f>
        <v>0</v>
      </c>
      <c r="U10" s="19">
        <f ca="1">(Deltas1!X16+2*Deltas2!X16+2*Deltas3!X16+Deltas4!X16)/6</f>
        <v>0</v>
      </c>
      <c r="V10" s="19">
        <f ca="1">(Deltas1!Y16+2*Deltas2!Y16+2*Deltas3!Y16+Deltas4!Y16)/6</f>
        <v>-18.530503949592671</v>
      </c>
      <c r="W10" s="19">
        <f ca="1">(Deltas1!Z16+2*Deltas2!Z16+2*Deltas3!Z16+Deltas4!Z16)/6</f>
        <v>0</v>
      </c>
      <c r="X10" s="19">
        <f ca="1">(Deltas1!AA16+2*Deltas2!AA16+2*Deltas3!AA16+Deltas4!AA16)/6</f>
        <v>0</v>
      </c>
      <c r="Y10" s="19">
        <f ca="1">(Deltas1!AB16+2*Deltas2!AB16+2*Deltas3!AB16+Deltas4!AB16)/6</f>
        <v>0</v>
      </c>
      <c r="Z10" s="19">
        <f ca="1">(Deltas1!AC16+2*Deltas2!AC16+2*Deltas3!AC16+Deltas4!AC16)/6</f>
        <v>0</v>
      </c>
      <c r="AA10" s="19">
        <f ca="1">(Deltas1!AD16+2*Deltas2!AD16+2*Deltas3!AD16+Deltas4!AD16)/6</f>
        <v>0</v>
      </c>
      <c r="AB10" s="19">
        <f ca="1">(Deltas1!AE16+2*Deltas2!AE16+2*Deltas3!AE16+Deltas4!AE16)/6</f>
        <v>0</v>
      </c>
      <c r="AC10" s="19">
        <f ca="1">(Deltas1!AF16+2*Deltas2!AF16+2*Deltas3!AF16+Deltas4!AF16)/6</f>
        <v>0</v>
      </c>
      <c r="AD10" s="19">
        <f ca="1">(Deltas1!AG16+2*Deltas2!AG16+2*Deltas3!AG16+Deltas4!AG16)/6</f>
        <v>-7.7756723115041462E-2</v>
      </c>
      <c r="AE10" s="19">
        <f ca="1">(Deltas1!AH16+2*Deltas2!AH16+2*Deltas3!AH16+Deltas4!AH16)/6</f>
        <v>7.9991232429313124</v>
      </c>
      <c r="AF10" s="19">
        <f ca="1">(Deltas1!AI16+2*Deltas2!AI16+2*Deltas3!AI16+Deltas4!AI16)/6</f>
        <v>3.0223587888403571</v>
      </c>
      <c r="AG10" s="19">
        <f ca="1">(Deltas1!AJ16+2*Deltas2!AJ16+2*Deltas3!AJ16+Deltas4!AJ16)/6</f>
        <v>2.8599991295344496</v>
      </c>
      <c r="AH10" s="19">
        <f ca="1">(Deltas1!AK16+2*Deltas2!AK16+2*Deltas3!AK16+Deltas4!AK16)/6</f>
        <v>0</v>
      </c>
      <c r="AI10" s="19">
        <f ca="1">(Deltas1!AL16+2*Deltas2!AL16+2*Deltas3!AL16+Deltas4!AL16)/6</f>
        <v>0</v>
      </c>
      <c r="AJ10" s="19">
        <f ca="1">(Deltas1!AM16+2*Deltas2!AM16+2*Deltas3!AM16+Deltas4!AM16)/6</f>
        <v>0</v>
      </c>
      <c r="AK10" s="19">
        <f ca="1">(Deltas1!AN16+2*Deltas2!AN16+2*Deltas3!AN16+Deltas4!AN16)/6</f>
        <v>0</v>
      </c>
      <c r="AL10" s="19">
        <f ca="1">(Deltas1!AO16+2*Deltas2!AO16+2*Deltas3!AO16+Deltas4!AO16)/6</f>
        <v>-0.68310214659336532</v>
      </c>
      <c r="AM10" s="19">
        <f ca="1">(Deltas1!AP16+2*Deltas2!AP16+2*Deltas3!AP16+Deltas4!AP16)/6</f>
        <v>-1.6824178153035856</v>
      </c>
      <c r="AN10" s="19">
        <f ca="1">(Deltas1!AQ16+2*Deltas2!AQ16+2*Deltas3!AQ16+Deltas4!AQ16)/6</f>
        <v>0</v>
      </c>
      <c r="AO10" s="19">
        <f ca="1">(Deltas1!AR16+2*Deltas2!AR16+2*Deltas3!AR16+Deltas4!AR16)/6</f>
        <v>0</v>
      </c>
      <c r="AP10" s="19">
        <f ca="1">(Deltas1!AS16+2*Deltas2!AS16+2*Deltas3!AS16+Deltas4!AS16)/6</f>
        <v>-1.203790436153906</v>
      </c>
      <c r="AQ10" s="19">
        <f ca="1">(Deltas1!AT16+2*Deltas2!AT16+2*Deltas3!AT16+Deltas4!AT16)/6</f>
        <v>-1.203790436153906</v>
      </c>
      <c r="AR10" s="19">
        <f ca="1">(Deltas1!AU16+2*Deltas2!AU16+2*Deltas3!AU16+Deltas4!AU16)/6</f>
        <v>-1.203790436153906</v>
      </c>
      <c r="AS10" s="19">
        <f ca="1">(Deltas1!AV16+2*Deltas2!AV16+2*Deltas3!AV16+Deltas4!AV16)/6</f>
        <v>0</v>
      </c>
      <c r="AT10" s="19">
        <f ca="1">(Deltas1!AW16+2*Deltas2!AW16+2*Deltas3!AW16+Deltas4!AW16)/6</f>
        <v>0</v>
      </c>
      <c r="AU10" s="19">
        <f ca="1">(Deltas1!AX16+2*Deltas2!AX16+2*Deltas3!AX16+Deltas4!AX16)/6</f>
        <v>0</v>
      </c>
      <c r="AV10" s="19">
        <f ca="1">(Deltas1!AY16+2*Deltas2!AY16+2*Deltas3!AY16+Deltas4!AY16)/6</f>
        <v>0</v>
      </c>
      <c r="AW10" s="19">
        <f ca="1">(Deltas1!AZ16+2*Deltas2!AZ16+2*Deltas3!AZ16+Deltas4!AZ16)/6</f>
        <v>0</v>
      </c>
      <c r="AX10" s="19">
        <f ca="1">(Deltas1!BA16+2*Deltas2!BA16+2*Deltas3!BA16+Deltas4!BA16)/6</f>
        <v>0</v>
      </c>
      <c r="AY10" s="19">
        <f ca="1">(Deltas1!BB16+2*Deltas2!BB16+2*Deltas3!BB16+Deltas4!BB16)/6</f>
        <v>0</v>
      </c>
      <c r="AZ10" s="19">
        <f ca="1">(Deltas1!BC16+2*Deltas2!BC16+2*Deltas3!BC16+Deltas4!BC16)/6</f>
        <v>0</v>
      </c>
      <c r="BA10" s="19">
        <f ca="1">(Deltas1!BD16+2*Deltas2!BD16+2*Deltas3!BD16+Deltas4!BD16)/6</f>
        <v>0</v>
      </c>
      <c r="BB10" s="19">
        <f ca="1">(Deltas1!BE16+2*Deltas2!BE16+2*Deltas3!BE16+Deltas4!BE16)/6</f>
        <v>0</v>
      </c>
      <c r="BC10" s="19">
        <f ca="1">(Deltas1!BF16+2*Deltas2!BF16+2*Deltas3!BF16+Deltas4!BF16)/6</f>
        <v>0</v>
      </c>
      <c r="BD10" s="19">
        <f ca="1">(Deltas1!BG16+2*Deltas2!BG16+2*Deltas3!BG16+Deltas4!BG16)/6</f>
        <v>0</v>
      </c>
      <c r="BE10" s="19">
        <f ca="1">(Deltas1!BH16+2*Deltas2!BH16+2*Deltas3!BH16+Deltas4!BH16)/6</f>
        <v>0</v>
      </c>
      <c r="BF10" s="19">
        <f ca="1">(Deltas1!BI16+2*Deltas2!BI16+2*Deltas3!BI16+Deltas4!BI16)/6</f>
        <v>0</v>
      </c>
      <c r="BG10" s="19">
        <f ca="1">(Deltas1!BJ16+2*Deltas2!BJ16+2*Deltas3!BJ16+Deltas4!BJ16)/6</f>
        <v>0</v>
      </c>
      <c r="BH10" s="19">
        <f ca="1">(Deltas1!BK16+2*Deltas2!BK16+2*Deltas3!BK16+Deltas4!BK16)/6</f>
        <v>0</v>
      </c>
      <c r="BI10" s="19">
        <f ca="1">(Deltas1!BL16+2*Deltas2!BL16+2*Deltas3!BL16+Deltas4!BL16)/6</f>
        <v>0</v>
      </c>
      <c r="BJ10" s="19">
        <f ca="1">(Deltas1!BM16+2*Deltas2!BM16+2*Deltas3!BM16+Deltas4!BM16)/6</f>
        <v>0</v>
      </c>
      <c r="BK10" s="19">
        <f ca="1">(Deltas1!BN16+2*Deltas2!BN16+2*Deltas3!BN16+Deltas4!BN16)/6</f>
        <v>0</v>
      </c>
      <c r="BL10" s="19">
        <f ca="1">(Deltas1!BO16+2*Deltas2!BO16+2*Deltas3!BO16+Deltas4!BO16)/6</f>
        <v>0</v>
      </c>
      <c r="BM10" s="19">
        <f ca="1">(Deltas1!BP16+2*Deltas2!BP16+2*Deltas3!BP16+Deltas4!BP16)/6</f>
        <v>0</v>
      </c>
      <c r="BN10" s="19">
        <f ca="1">(Deltas1!BQ16+2*Deltas2!BQ16+2*Deltas3!BQ16+Deltas4!BQ16)/6</f>
        <v>0</v>
      </c>
      <c r="BO10" s="19">
        <f ca="1">(Deltas1!BR16+2*Deltas2!BR16+2*Deltas3!BR16+Deltas4!BR16)/6</f>
        <v>0</v>
      </c>
      <c r="BP10" s="19">
        <f ca="1">(Deltas1!BS16+2*Deltas2!BS16+2*Deltas3!BS16+Deltas4!BS16)/6</f>
        <v>0</v>
      </c>
      <c r="BQ10" s="19">
        <f ca="1">(Deltas1!BT16+2*Deltas2!BT16+2*Deltas3!BT16+Deltas4!BT16)/6</f>
        <v>0</v>
      </c>
      <c r="BR10" s="19">
        <f ca="1">(Deltas1!BU16+2*Deltas2!BU16+2*Deltas3!BU16+Deltas4!BU16)/6</f>
        <v>0</v>
      </c>
      <c r="BS10" s="19">
        <f ca="1">(Deltas1!BV16+2*Deltas2!BV16+2*Deltas3!BV16+Deltas4!BV16)/6</f>
        <v>0</v>
      </c>
      <c r="BT10" s="19">
        <f ca="1">(Deltas1!BW16+2*Deltas2!BW16+2*Deltas3!BW16+Deltas4!BW16)/6</f>
        <v>0</v>
      </c>
    </row>
    <row r="11" spans="1:72">
      <c r="A11">
        <f>'Composition Moles'!A29</f>
        <v>0.35</v>
      </c>
      <c r="B11" s="1">
        <f ca="1">(Deltas1!D17+2*Deltas2!D17+2*Deltas3!D17+Deltas4!D17)/6</f>
        <v>0.51269452467190402</v>
      </c>
      <c r="C11" s="19">
        <f ca="1">(Deltas1!F17+2*Deltas2!F17+2*Deltas3!F17+Deltas4!F17)/6</f>
        <v>-3.7911636362067007</v>
      </c>
      <c r="D11" s="19">
        <f ca="1">(Deltas1!G17+2*Deltas2!G17+2*Deltas3!G17+Deltas4!G17)/6</f>
        <v>0</v>
      </c>
      <c r="E11" s="19">
        <f ca="1">(Deltas1!H17+2*Deltas2!H17+2*Deltas3!H17+Deltas4!H17)/6</f>
        <v>3.203038230643823</v>
      </c>
      <c r="F11" s="19">
        <f ca="1">(Deltas1!I17+2*Deltas2!I17+2*Deltas3!I17+Deltas4!I17)/6</f>
        <v>0.58812540556287773</v>
      </c>
      <c r="G11" s="19">
        <f ca="1">(Deltas1!J17+2*Deltas2!J17+2*Deltas3!J17+Deltas4!J17)/6</f>
        <v>0</v>
      </c>
      <c r="H11" s="19">
        <f ca="1">(Deltas1!K17+2*Deltas2!K17+2*Deltas3!K17+Deltas4!K17)/6</f>
        <v>0</v>
      </c>
      <c r="I11" s="19">
        <f ca="1">(Deltas1!L17+2*Deltas2!L17+2*Deltas3!L17+Deltas4!L17)/6</f>
        <v>0</v>
      </c>
      <c r="J11" s="19">
        <f ca="1">(Deltas1!M17+2*Deltas2!M17+2*Deltas3!M17+Deltas4!M17)/6</f>
        <v>0</v>
      </c>
      <c r="K11" s="19">
        <f ca="1">(Deltas1!N17+2*Deltas2!N17+2*Deltas3!N17+Deltas4!N17)/6</f>
        <v>0</v>
      </c>
      <c r="L11" s="19">
        <f ca="1">(Deltas1!O17+2*Deltas2!O17+2*Deltas3!O17+Deltas4!O17)/6</f>
        <v>0</v>
      </c>
      <c r="M11" s="19">
        <f ca="1">(Deltas1!P17+2*Deltas2!P17+2*Deltas3!P17+Deltas4!P17)/6</f>
        <v>0</v>
      </c>
      <c r="N11" s="19">
        <f ca="1">(Deltas1!Q17+2*Deltas2!Q17+2*Deltas3!Q17+Deltas4!Q17)/6</f>
        <v>0</v>
      </c>
      <c r="O11" s="19">
        <f ca="1">(Deltas1!R17+2*Deltas2!R17+2*Deltas3!R17+Deltas4!R17)/6</f>
        <v>0</v>
      </c>
      <c r="P11" s="19">
        <f ca="1">(Deltas1!S17+2*Deltas2!S17+2*Deltas3!S17+Deltas4!S17)/6</f>
        <v>10.695774477426198</v>
      </c>
      <c r="Q11" s="19">
        <f ca="1">(Deltas1!T17+2*Deltas2!T17+2*Deltas3!T17+Deltas4!T17)/6</f>
        <v>0</v>
      </c>
      <c r="R11" s="19">
        <f ca="1">(Deltas1!U17+2*Deltas2!U17+2*Deltas3!U17+Deltas4!U17)/6</f>
        <v>0</v>
      </c>
      <c r="S11" s="19">
        <f ca="1">(Deltas1!V17+2*Deltas2!V17+2*Deltas3!V17+Deltas4!V17)/6</f>
        <v>0</v>
      </c>
      <c r="T11" s="19">
        <f ca="1">(Deltas1!W17+2*Deltas2!W17+2*Deltas3!W17+Deltas4!W17)/6</f>
        <v>0</v>
      </c>
      <c r="U11" s="19">
        <f ca="1">(Deltas1!X17+2*Deltas2!X17+2*Deltas3!X17+Deltas4!X17)/6</f>
        <v>0</v>
      </c>
      <c r="V11" s="19">
        <f ca="1">(Deltas1!Y17+2*Deltas2!Y17+2*Deltas3!Y17+Deltas4!Y17)/6</f>
        <v>-18.947688658734105</v>
      </c>
      <c r="W11" s="19">
        <f ca="1">(Deltas1!Z17+2*Deltas2!Z17+2*Deltas3!Z17+Deltas4!Z17)/6</f>
        <v>0</v>
      </c>
      <c r="X11" s="19">
        <f ca="1">(Deltas1!AA17+2*Deltas2!AA17+2*Deltas3!AA17+Deltas4!AA17)/6</f>
        <v>0</v>
      </c>
      <c r="Y11" s="19">
        <f ca="1">(Deltas1!AB17+2*Deltas2!AB17+2*Deltas3!AB17+Deltas4!AB17)/6</f>
        <v>0</v>
      </c>
      <c r="Z11" s="19">
        <f ca="1">(Deltas1!AC17+2*Deltas2!AC17+2*Deltas3!AC17+Deltas4!AC17)/6</f>
        <v>0</v>
      </c>
      <c r="AA11" s="19">
        <f ca="1">(Deltas1!AD17+2*Deltas2!AD17+2*Deltas3!AD17+Deltas4!AD17)/6</f>
        <v>0</v>
      </c>
      <c r="AB11" s="19">
        <f ca="1">(Deltas1!AE17+2*Deltas2!AE17+2*Deltas3!AE17+Deltas4!AE17)/6</f>
        <v>0</v>
      </c>
      <c r="AC11" s="19">
        <f ca="1">(Deltas1!AF17+2*Deltas2!AF17+2*Deltas3!AF17+Deltas4!AF17)/6</f>
        <v>0</v>
      </c>
      <c r="AD11" s="19">
        <f ca="1">(Deltas1!AG17+2*Deltas2!AG17+2*Deltas3!AG17+Deltas4!AG17)/6</f>
        <v>0.41039469510980336</v>
      </c>
      <c r="AE11" s="19">
        <f ca="1">(Deltas1!AH17+2*Deltas2!AH17+2*Deltas3!AH17+Deltas4!AH17)/6</f>
        <v>7.7424332895687513</v>
      </c>
      <c r="AF11" s="19">
        <f ca="1">(Deltas1!AI17+2*Deltas2!AI17+2*Deltas3!AI17+Deltas4!AI17)/6</f>
        <v>3.0195291790253145</v>
      </c>
      <c r="AG11" s="19">
        <f ca="1">(Deltas1!AJ17+2*Deltas2!AJ17+2*Deltas3!AJ17+Deltas4!AJ17)/6</f>
        <v>2.8061493994620288</v>
      </c>
      <c r="AH11" s="19">
        <f ca="1">(Deltas1!AK17+2*Deltas2!AK17+2*Deltas3!AK17+Deltas4!AK17)/6</f>
        <v>0</v>
      </c>
      <c r="AI11" s="19">
        <f ca="1">(Deltas1!AL17+2*Deltas2!AL17+2*Deltas3!AL17+Deltas4!AL17)/6</f>
        <v>0</v>
      </c>
      <c r="AJ11" s="19">
        <f ca="1">(Deltas1!AM17+2*Deltas2!AM17+2*Deltas3!AM17+Deltas4!AM17)/6</f>
        <v>0</v>
      </c>
      <c r="AK11" s="19">
        <f ca="1">(Deltas1!AN17+2*Deltas2!AN17+2*Deltas3!AN17+Deltas4!AN17)/6</f>
        <v>0</v>
      </c>
      <c r="AL11" s="19">
        <f ca="1">(Deltas1!AO17+2*Deltas2!AO17+2*Deltas3!AO17+Deltas4!AO17)/6</f>
        <v>-0.58812540556287773</v>
      </c>
      <c r="AM11" s="19">
        <f ca="1">(Deltas1!AP17+2*Deltas2!AP17+2*Deltas3!AP17+Deltas4!AP17)/6</f>
        <v>-1.6303824538989538</v>
      </c>
      <c r="AN11" s="19">
        <f ca="1">(Deltas1!AQ17+2*Deltas2!AQ17+2*Deltas3!AQ17+Deltas4!AQ17)/6</f>
        <v>0</v>
      </c>
      <c r="AO11" s="19">
        <f ca="1">(Deltas1!AR17+2*Deltas2!AR17+2*Deltas3!AR17+Deltas4!AR17)/6</f>
        <v>0</v>
      </c>
      <c r="AP11" s="19">
        <f ca="1">(Deltas1!AS17+2*Deltas2!AS17+2*Deltas3!AS17+Deltas4!AS17)/6</f>
        <v>-1.1693615074653863</v>
      </c>
      <c r="AQ11" s="19">
        <f ca="1">(Deltas1!AT17+2*Deltas2!AT17+2*Deltas3!AT17+Deltas4!AT17)/6</f>
        <v>-1.1693615074653863</v>
      </c>
      <c r="AR11" s="19">
        <f ca="1">(Deltas1!AU17+2*Deltas2!AU17+2*Deltas3!AU17+Deltas4!AU17)/6</f>
        <v>-1.1693615074653863</v>
      </c>
      <c r="AS11" s="19">
        <f ca="1">(Deltas1!AV17+2*Deltas2!AV17+2*Deltas3!AV17+Deltas4!AV17)/6</f>
        <v>0</v>
      </c>
      <c r="AT11" s="19">
        <f ca="1">(Deltas1!AW17+2*Deltas2!AW17+2*Deltas3!AW17+Deltas4!AW17)/6</f>
        <v>0</v>
      </c>
      <c r="AU11" s="19">
        <f ca="1">(Deltas1!AX17+2*Deltas2!AX17+2*Deltas3!AX17+Deltas4!AX17)/6</f>
        <v>0</v>
      </c>
      <c r="AV11" s="19">
        <f ca="1">(Deltas1!AY17+2*Deltas2!AY17+2*Deltas3!AY17+Deltas4!AY17)/6</f>
        <v>0</v>
      </c>
      <c r="AW11" s="19">
        <f ca="1">(Deltas1!AZ17+2*Deltas2!AZ17+2*Deltas3!AZ17+Deltas4!AZ17)/6</f>
        <v>0</v>
      </c>
      <c r="AX11" s="19">
        <f ca="1">(Deltas1!BA17+2*Deltas2!BA17+2*Deltas3!BA17+Deltas4!BA17)/6</f>
        <v>0</v>
      </c>
      <c r="AY11" s="19">
        <f ca="1">(Deltas1!BB17+2*Deltas2!BB17+2*Deltas3!BB17+Deltas4!BB17)/6</f>
        <v>0</v>
      </c>
      <c r="AZ11" s="19">
        <f ca="1">(Deltas1!BC17+2*Deltas2!BC17+2*Deltas3!BC17+Deltas4!BC17)/6</f>
        <v>0</v>
      </c>
      <c r="BA11" s="19">
        <f ca="1">(Deltas1!BD17+2*Deltas2!BD17+2*Deltas3!BD17+Deltas4!BD17)/6</f>
        <v>0</v>
      </c>
      <c r="BB11" s="19">
        <f ca="1">(Deltas1!BE17+2*Deltas2!BE17+2*Deltas3!BE17+Deltas4!BE17)/6</f>
        <v>0</v>
      </c>
      <c r="BC11" s="19">
        <f ca="1">(Deltas1!BF17+2*Deltas2!BF17+2*Deltas3!BF17+Deltas4!BF17)/6</f>
        <v>0</v>
      </c>
      <c r="BD11" s="19">
        <f ca="1">(Deltas1!BG17+2*Deltas2!BG17+2*Deltas3!BG17+Deltas4!BG17)/6</f>
        <v>0</v>
      </c>
      <c r="BE11" s="19">
        <f ca="1">(Deltas1!BH17+2*Deltas2!BH17+2*Deltas3!BH17+Deltas4!BH17)/6</f>
        <v>0</v>
      </c>
      <c r="BF11" s="19">
        <f ca="1">(Deltas1!BI17+2*Deltas2!BI17+2*Deltas3!BI17+Deltas4!BI17)/6</f>
        <v>0</v>
      </c>
      <c r="BG11" s="19">
        <f ca="1">(Deltas1!BJ17+2*Deltas2!BJ17+2*Deltas3!BJ17+Deltas4!BJ17)/6</f>
        <v>0</v>
      </c>
      <c r="BH11" s="19">
        <f ca="1">(Deltas1!BK17+2*Deltas2!BK17+2*Deltas3!BK17+Deltas4!BK17)/6</f>
        <v>0</v>
      </c>
      <c r="BI11" s="19">
        <f ca="1">(Deltas1!BL17+2*Deltas2!BL17+2*Deltas3!BL17+Deltas4!BL17)/6</f>
        <v>0</v>
      </c>
      <c r="BJ11" s="19">
        <f ca="1">(Deltas1!BM17+2*Deltas2!BM17+2*Deltas3!BM17+Deltas4!BM17)/6</f>
        <v>0</v>
      </c>
      <c r="BK11" s="19">
        <f ca="1">(Deltas1!BN17+2*Deltas2!BN17+2*Deltas3!BN17+Deltas4!BN17)/6</f>
        <v>0</v>
      </c>
      <c r="BL11" s="19">
        <f ca="1">(Deltas1!BO17+2*Deltas2!BO17+2*Deltas3!BO17+Deltas4!BO17)/6</f>
        <v>0</v>
      </c>
      <c r="BM11" s="19">
        <f ca="1">(Deltas1!BP17+2*Deltas2!BP17+2*Deltas3!BP17+Deltas4!BP17)/6</f>
        <v>0</v>
      </c>
      <c r="BN11" s="19">
        <f ca="1">(Deltas1!BQ17+2*Deltas2!BQ17+2*Deltas3!BQ17+Deltas4!BQ17)/6</f>
        <v>0</v>
      </c>
      <c r="BO11" s="19">
        <f ca="1">(Deltas1!BR17+2*Deltas2!BR17+2*Deltas3!BR17+Deltas4!BR17)/6</f>
        <v>0</v>
      </c>
      <c r="BP11" s="19">
        <f ca="1">(Deltas1!BS17+2*Deltas2!BS17+2*Deltas3!BS17+Deltas4!BS17)/6</f>
        <v>0</v>
      </c>
      <c r="BQ11" s="19">
        <f ca="1">(Deltas1!BT17+2*Deltas2!BT17+2*Deltas3!BT17+Deltas4!BT17)/6</f>
        <v>0</v>
      </c>
      <c r="BR11" s="19">
        <f ca="1">(Deltas1!BU17+2*Deltas2!BU17+2*Deltas3!BU17+Deltas4!BU17)/6</f>
        <v>0</v>
      </c>
      <c r="BS11" s="19">
        <f ca="1">(Deltas1!BV17+2*Deltas2!BV17+2*Deltas3!BV17+Deltas4!BV17)/6</f>
        <v>0</v>
      </c>
      <c r="BT11" s="19">
        <f ca="1">(Deltas1!BW17+2*Deltas2!BW17+2*Deltas3!BW17+Deltas4!BW17)/6</f>
        <v>0</v>
      </c>
    </row>
    <row r="12" spans="1:72">
      <c r="A12">
        <f>'Composition Moles'!A30</f>
        <v>0.39999999999999997</v>
      </c>
      <c r="B12" s="1">
        <f ca="1">(Deltas1!D18+2*Deltas2!D18+2*Deltas3!D18+Deltas4!D18)/6</f>
        <v>0.44995748847843259</v>
      </c>
      <c r="C12" s="19">
        <f ca="1">(Deltas1!F18+2*Deltas2!F18+2*Deltas3!F18+Deltas4!F18)/6</f>
        <v>-3.5249281195769782</v>
      </c>
      <c r="D12" s="19">
        <f ca="1">(Deltas1!G18+2*Deltas2!G18+2*Deltas3!G18+Deltas4!G18)/6</f>
        <v>0</v>
      </c>
      <c r="E12" s="19">
        <f ca="1">(Deltas1!H18+2*Deltas2!H18+2*Deltas3!H18+Deltas4!H18)/6</f>
        <v>3.0168639046963683</v>
      </c>
      <c r="F12" s="19">
        <f ca="1">(Deltas1!I18+2*Deltas2!I18+2*Deltas3!I18+Deltas4!I18)/6</f>
        <v>0.50806421488060982</v>
      </c>
      <c r="G12" s="19">
        <f ca="1">(Deltas1!J18+2*Deltas2!J18+2*Deltas3!J18+Deltas4!J18)/6</f>
        <v>0</v>
      </c>
      <c r="H12" s="19">
        <f ca="1">(Deltas1!K18+2*Deltas2!K18+2*Deltas3!K18+Deltas4!K18)/6</f>
        <v>0</v>
      </c>
      <c r="I12" s="19">
        <f ca="1">(Deltas1!L18+2*Deltas2!L18+2*Deltas3!L18+Deltas4!L18)/6</f>
        <v>0</v>
      </c>
      <c r="J12" s="19">
        <f ca="1">(Deltas1!M18+2*Deltas2!M18+2*Deltas3!M18+Deltas4!M18)/6</f>
        <v>0</v>
      </c>
      <c r="K12" s="19">
        <f ca="1">(Deltas1!N18+2*Deltas2!N18+2*Deltas3!N18+Deltas4!N18)/6</f>
        <v>0</v>
      </c>
      <c r="L12" s="19">
        <f ca="1">(Deltas1!O18+2*Deltas2!O18+2*Deltas3!O18+Deltas4!O18)/6</f>
        <v>0</v>
      </c>
      <c r="M12" s="19">
        <f ca="1">(Deltas1!P18+2*Deltas2!P18+2*Deltas3!P18+Deltas4!P18)/6</f>
        <v>0</v>
      </c>
      <c r="N12" s="19">
        <f ca="1">(Deltas1!Q18+2*Deltas2!Q18+2*Deltas3!Q18+Deltas4!Q18)/6</f>
        <v>0</v>
      </c>
      <c r="O12" s="19">
        <f ca="1">(Deltas1!R18+2*Deltas2!R18+2*Deltas3!R18+Deltas4!R18)/6</f>
        <v>0</v>
      </c>
      <c r="P12" s="19">
        <f ca="1">(Deltas1!S18+2*Deltas2!S18+2*Deltas3!S18+Deltas4!S18)/6</f>
        <v>10.605401776569904</v>
      </c>
      <c r="Q12" s="19">
        <f ca="1">(Deltas1!T18+2*Deltas2!T18+2*Deltas3!T18+Deltas4!T18)/6</f>
        <v>0</v>
      </c>
      <c r="R12" s="19">
        <f ca="1">(Deltas1!U18+2*Deltas2!U18+2*Deltas3!U18+Deltas4!U18)/6</f>
        <v>0</v>
      </c>
      <c r="S12" s="19">
        <f ca="1">(Deltas1!V18+2*Deltas2!V18+2*Deltas3!V18+Deltas4!V18)/6</f>
        <v>0</v>
      </c>
      <c r="T12" s="19">
        <f ca="1">(Deltas1!W18+2*Deltas2!W18+2*Deltas3!W18+Deltas4!W18)/6</f>
        <v>0</v>
      </c>
      <c r="U12" s="19">
        <f ca="1">(Deltas1!X18+2*Deltas2!X18+2*Deltas3!X18+Deltas4!X18)/6</f>
        <v>0</v>
      </c>
      <c r="V12" s="19">
        <f ca="1">(Deltas1!Y18+2*Deltas2!Y18+2*Deltas3!Y18+Deltas4!Y18)/6</f>
        <v>-19.14862583355951</v>
      </c>
      <c r="W12" s="19">
        <f ca="1">(Deltas1!Z18+2*Deltas2!Z18+2*Deltas3!Z18+Deltas4!Z18)/6</f>
        <v>0</v>
      </c>
      <c r="X12" s="19">
        <f ca="1">(Deltas1!AA18+2*Deltas2!AA18+2*Deltas3!AA18+Deltas4!AA18)/6</f>
        <v>0</v>
      </c>
      <c r="Y12" s="19">
        <f ca="1">(Deltas1!AB18+2*Deltas2!AB18+2*Deltas3!AB18+Deltas4!AB18)/6</f>
        <v>0</v>
      </c>
      <c r="Z12" s="19">
        <f ca="1">(Deltas1!AC18+2*Deltas2!AC18+2*Deltas3!AC18+Deltas4!AC18)/6</f>
        <v>0</v>
      </c>
      <c r="AA12" s="19">
        <f ca="1">(Deltas1!AD18+2*Deltas2!AD18+2*Deltas3!AD18+Deltas4!AD18)/6</f>
        <v>0</v>
      </c>
      <c r="AB12" s="19">
        <f ca="1">(Deltas1!AE18+2*Deltas2!AE18+2*Deltas3!AE18+Deltas4!AE18)/6</f>
        <v>0</v>
      </c>
      <c r="AC12" s="19">
        <f ca="1">(Deltas1!AF18+2*Deltas2!AF18+2*Deltas3!AF18+Deltas4!AF18)/6</f>
        <v>0</v>
      </c>
      <c r="AD12" s="19">
        <f ca="1">(Deltas1!AG18+2*Deltas2!AG18+2*Deltas3!AG18+Deltas4!AG18)/6</f>
        <v>0.78366832942675535</v>
      </c>
      <c r="AE12" s="19">
        <f ca="1">(Deltas1!AH18+2*Deltas2!AH18+2*Deltas3!AH18+Deltas4!AH18)/6</f>
        <v>7.4832959669759562</v>
      </c>
      <c r="AF12" s="19">
        <f ca="1">(Deltas1!AI18+2*Deltas2!AI18+2*Deltas3!AI18+Deltas4!AI18)/6</f>
        <v>3.0206990311697317</v>
      </c>
      <c r="AG12" s="19">
        <f ca="1">(Deltas1!AJ18+2*Deltas2!AJ18+2*Deltas3!AJ18+Deltas4!AJ18)/6</f>
        <v>2.7513034638714373</v>
      </c>
      <c r="AH12" s="19">
        <f ca="1">(Deltas1!AK18+2*Deltas2!AK18+2*Deltas3!AK18+Deltas4!AK18)/6</f>
        <v>0</v>
      </c>
      <c r="AI12" s="19">
        <f ca="1">(Deltas1!AL18+2*Deltas2!AL18+2*Deltas3!AL18+Deltas4!AL18)/6</f>
        <v>0</v>
      </c>
      <c r="AJ12" s="19">
        <f ca="1">(Deltas1!AM18+2*Deltas2!AM18+2*Deltas3!AM18+Deltas4!AM18)/6</f>
        <v>0</v>
      </c>
      <c r="AK12" s="19">
        <f ca="1">(Deltas1!AN18+2*Deltas2!AN18+2*Deltas3!AN18+Deltas4!AN18)/6</f>
        <v>0</v>
      </c>
      <c r="AL12" s="19">
        <f ca="1">(Deltas1!AO18+2*Deltas2!AO18+2*Deltas3!AO18+Deltas4!AO18)/6</f>
        <v>-0.50806421488060982</v>
      </c>
      <c r="AM12" s="19">
        <f ca="1">(Deltas1!AP18+2*Deltas2!AP18+2*Deltas3!AP18+Deltas4!AP18)/6</f>
        <v>-1.580457778548116</v>
      </c>
      <c r="AN12" s="19">
        <f ca="1">(Deltas1!AQ18+2*Deltas2!AQ18+2*Deltas3!AQ18+Deltas4!AQ18)/6</f>
        <v>0</v>
      </c>
      <c r="AO12" s="19">
        <f ca="1">(Deltas1!AR18+2*Deltas2!AR18+2*Deltas3!AR18+Deltas4!AR18)/6</f>
        <v>0</v>
      </c>
      <c r="AP12" s="19">
        <f ca="1">(Deltas1!AS18+2*Deltas2!AS18+2*Deltas3!AS18+Deltas4!AS18)/6</f>
        <v>-1.1357402470085149</v>
      </c>
      <c r="AQ12" s="19">
        <f ca="1">(Deltas1!AT18+2*Deltas2!AT18+2*Deltas3!AT18+Deltas4!AT18)/6</f>
        <v>-1.1357402470085149</v>
      </c>
      <c r="AR12" s="19">
        <f ca="1">(Deltas1!AU18+2*Deltas2!AU18+2*Deltas3!AU18+Deltas4!AU18)/6</f>
        <v>-1.1357402470085149</v>
      </c>
      <c r="AS12" s="19">
        <f ca="1">(Deltas1!AV18+2*Deltas2!AV18+2*Deltas3!AV18+Deltas4!AV18)/6</f>
        <v>0</v>
      </c>
      <c r="AT12" s="19">
        <f ca="1">(Deltas1!AW18+2*Deltas2!AW18+2*Deltas3!AW18+Deltas4!AW18)/6</f>
        <v>0</v>
      </c>
      <c r="AU12" s="19">
        <f ca="1">(Deltas1!AX18+2*Deltas2!AX18+2*Deltas3!AX18+Deltas4!AX18)/6</f>
        <v>0</v>
      </c>
      <c r="AV12" s="19">
        <f ca="1">(Deltas1!AY18+2*Deltas2!AY18+2*Deltas3!AY18+Deltas4!AY18)/6</f>
        <v>0</v>
      </c>
      <c r="AW12" s="19">
        <f ca="1">(Deltas1!AZ18+2*Deltas2!AZ18+2*Deltas3!AZ18+Deltas4!AZ18)/6</f>
        <v>0</v>
      </c>
      <c r="AX12" s="19">
        <f ca="1">(Deltas1!BA18+2*Deltas2!BA18+2*Deltas3!BA18+Deltas4!BA18)/6</f>
        <v>0</v>
      </c>
      <c r="AY12" s="19">
        <f ca="1">(Deltas1!BB18+2*Deltas2!BB18+2*Deltas3!BB18+Deltas4!BB18)/6</f>
        <v>0</v>
      </c>
      <c r="AZ12" s="19">
        <f ca="1">(Deltas1!BC18+2*Deltas2!BC18+2*Deltas3!BC18+Deltas4!BC18)/6</f>
        <v>0</v>
      </c>
      <c r="BA12" s="19">
        <f ca="1">(Deltas1!BD18+2*Deltas2!BD18+2*Deltas3!BD18+Deltas4!BD18)/6</f>
        <v>0</v>
      </c>
      <c r="BB12" s="19">
        <f ca="1">(Deltas1!BE18+2*Deltas2!BE18+2*Deltas3!BE18+Deltas4!BE18)/6</f>
        <v>0</v>
      </c>
      <c r="BC12" s="19">
        <f ca="1">(Deltas1!BF18+2*Deltas2!BF18+2*Deltas3!BF18+Deltas4!BF18)/6</f>
        <v>0</v>
      </c>
      <c r="BD12" s="19">
        <f ca="1">(Deltas1!BG18+2*Deltas2!BG18+2*Deltas3!BG18+Deltas4!BG18)/6</f>
        <v>0</v>
      </c>
      <c r="BE12" s="19">
        <f ca="1">(Deltas1!BH18+2*Deltas2!BH18+2*Deltas3!BH18+Deltas4!BH18)/6</f>
        <v>0</v>
      </c>
      <c r="BF12" s="19">
        <f ca="1">(Deltas1!BI18+2*Deltas2!BI18+2*Deltas3!BI18+Deltas4!BI18)/6</f>
        <v>0</v>
      </c>
      <c r="BG12" s="19">
        <f ca="1">(Deltas1!BJ18+2*Deltas2!BJ18+2*Deltas3!BJ18+Deltas4!BJ18)/6</f>
        <v>0</v>
      </c>
      <c r="BH12" s="19">
        <f ca="1">(Deltas1!BK18+2*Deltas2!BK18+2*Deltas3!BK18+Deltas4!BK18)/6</f>
        <v>0</v>
      </c>
      <c r="BI12" s="19">
        <f ca="1">(Deltas1!BL18+2*Deltas2!BL18+2*Deltas3!BL18+Deltas4!BL18)/6</f>
        <v>0</v>
      </c>
      <c r="BJ12" s="19">
        <f ca="1">(Deltas1!BM18+2*Deltas2!BM18+2*Deltas3!BM18+Deltas4!BM18)/6</f>
        <v>0</v>
      </c>
      <c r="BK12" s="19">
        <f ca="1">(Deltas1!BN18+2*Deltas2!BN18+2*Deltas3!BN18+Deltas4!BN18)/6</f>
        <v>0</v>
      </c>
      <c r="BL12" s="19">
        <f ca="1">(Deltas1!BO18+2*Deltas2!BO18+2*Deltas3!BO18+Deltas4!BO18)/6</f>
        <v>0</v>
      </c>
      <c r="BM12" s="19">
        <f ca="1">(Deltas1!BP18+2*Deltas2!BP18+2*Deltas3!BP18+Deltas4!BP18)/6</f>
        <v>0</v>
      </c>
      <c r="BN12" s="19">
        <f ca="1">(Deltas1!BQ18+2*Deltas2!BQ18+2*Deltas3!BQ18+Deltas4!BQ18)/6</f>
        <v>0</v>
      </c>
      <c r="BO12" s="19">
        <f ca="1">(Deltas1!BR18+2*Deltas2!BR18+2*Deltas3!BR18+Deltas4!BR18)/6</f>
        <v>0</v>
      </c>
      <c r="BP12" s="19">
        <f ca="1">(Deltas1!BS18+2*Deltas2!BS18+2*Deltas3!BS18+Deltas4!BS18)/6</f>
        <v>0</v>
      </c>
      <c r="BQ12" s="19">
        <f ca="1">(Deltas1!BT18+2*Deltas2!BT18+2*Deltas3!BT18+Deltas4!BT18)/6</f>
        <v>0</v>
      </c>
      <c r="BR12" s="19">
        <f ca="1">(Deltas1!BU18+2*Deltas2!BU18+2*Deltas3!BU18+Deltas4!BU18)/6</f>
        <v>0</v>
      </c>
      <c r="BS12" s="19">
        <f ca="1">(Deltas1!BV18+2*Deltas2!BV18+2*Deltas3!BV18+Deltas4!BV18)/6</f>
        <v>0</v>
      </c>
      <c r="BT12" s="19">
        <f ca="1">(Deltas1!BW18+2*Deltas2!BW18+2*Deltas3!BW18+Deltas4!BW18)/6</f>
        <v>0</v>
      </c>
    </row>
    <row r="13" spans="1:72">
      <c r="A13">
        <f>'Composition Moles'!A31</f>
        <v>0.44999999999999996</v>
      </c>
      <c r="B13" s="1">
        <f ca="1">(Deltas1!D19+2*Deltas2!D19+2*Deltas3!D19+Deltas4!D19)/6</f>
        <v>0.39951953373049248</v>
      </c>
      <c r="C13" s="19">
        <f ca="1">(Deltas1!F19+2*Deltas2!F19+2*Deltas3!F19+Deltas4!F19)/6</f>
        <v>-3.2827228714257681</v>
      </c>
      <c r="D13" s="19">
        <f ca="1">(Deltas1!G19+2*Deltas2!G19+2*Deltas3!G19+Deltas4!G19)/6</f>
        <v>0</v>
      </c>
      <c r="E13" s="19">
        <f ca="1">(Deltas1!H19+2*Deltas2!H19+2*Deltas3!H19+Deltas4!H19)/6</f>
        <v>2.8424479280483479</v>
      </c>
      <c r="F13" s="19">
        <f ca="1">(Deltas1!I19+2*Deltas2!I19+2*Deltas3!I19+Deltas4!I19)/6</f>
        <v>0.44027494337742007</v>
      </c>
      <c r="G13" s="19">
        <f ca="1">(Deltas1!J19+2*Deltas2!J19+2*Deltas3!J19+Deltas4!J19)/6</f>
        <v>0</v>
      </c>
      <c r="H13" s="19">
        <f ca="1">(Deltas1!K19+2*Deltas2!K19+2*Deltas3!K19+Deltas4!K19)/6</f>
        <v>0</v>
      </c>
      <c r="I13" s="19">
        <f ca="1">(Deltas1!L19+2*Deltas2!L19+2*Deltas3!L19+Deltas4!L19)/6</f>
        <v>0</v>
      </c>
      <c r="J13" s="19">
        <f ca="1">(Deltas1!M19+2*Deltas2!M19+2*Deltas3!M19+Deltas4!M19)/6</f>
        <v>0</v>
      </c>
      <c r="K13" s="19">
        <f ca="1">(Deltas1!N19+2*Deltas2!N19+2*Deltas3!N19+Deltas4!N19)/6</f>
        <v>0</v>
      </c>
      <c r="L13" s="19">
        <f ca="1">(Deltas1!O19+2*Deltas2!O19+2*Deltas3!O19+Deltas4!O19)/6</f>
        <v>0</v>
      </c>
      <c r="M13" s="19">
        <f ca="1">(Deltas1!P19+2*Deltas2!P19+2*Deltas3!P19+Deltas4!P19)/6</f>
        <v>0</v>
      </c>
      <c r="N13" s="19">
        <f ca="1">(Deltas1!Q19+2*Deltas2!Q19+2*Deltas3!Q19+Deltas4!Q19)/6</f>
        <v>0</v>
      </c>
      <c r="O13" s="19">
        <f ca="1">(Deltas1!R19+2*Deltas2!R19+2*Deltas3!R19+Deltas4!R19)/6</f>
        <v>0</v>
      </c>
      <c r="P13" s="19">
        <f ca="1">(Deltas1!S19+2*Deltas2!S19+2*Deltas3!S19+Deltas4!S19)/6</f>
        <v>10.420002078599094</v>
      </c>
      <c r="Q13" s="19">
        <f ca="1">(Deltas1!T19+2*Deltas2!T19+2*Deltas3!T19+Deltas4!T19)/6</f>
        <v>0</v>
      </c>
      <c r="R13" s="19">
        <f ca="1">(Deltas1!U19+2*Deltas2!U19+2*Deltas3!U19+Deltas4!U19)/6</f>
        <v>0</v>
      </c>
      <c r="S13" s="19">
        <f ca="1">(Deltas1!V19+2*Deltas2!V19+2*Deltas3!V19+Deltas4!V19)/6</f>
        <v>0</v>
      </c>
      <c r="T13" s="19">
        <f ca="1">(Deltas1!W19+2*Deltas2!W19+2*Deltas3!W19+Deltas4!W19)/6</f>
        <v>0</v>
      </c>
      <c r="U13" s="19">
        <f ca="1">(Deltas1!X19+2*Deltas2!X19+2*Deltas3!X19+Deltas4!X19)/6</f>
        <v>0</v>
      </c>
      <c r="V13" s="19">
        <f ca="1">(Deltas1!Y19+2*Deltas2!Y19+2*Deltas3!Y19+Deltas4!Y19)/6</f>
        <v>-19.115834968464636</v>
      </c>
      <c r="W13" s="19">
        <f ca="1">(Deltas1!Z19+2*Deltas2!Z19+2*Deltas3!Z19+Deltas4!Z19)/6</f>
        <v>0</v>
      </c>
      <c r="X13" s="19">
        <f ca="1">(Deltas1!AA19+2*Deltas2!AA19+2*Deltas3!AA19+Deltas4!AA19)/6</f>
        <v>0</v>
      </c>
      <c r="Y13" s="19">
        <f ca="1">(Deltas1!AB19+2*Deltas2!AB19+2*Deltas3!AB19+Deltas4!AB19)/6</f>
        <v>0</v>
      </c>
      <c r="Z13" s="19">
        <f ca="1">(Deltas1!AC19+2*Deltas2!AC19+2*Deltas3!AC19+Deltas4!AC19)/6</f>
        <v>0</v>
      </c>
      <c r="AA13" s="19">
        <f ca="1">(Deltas1!AD19+2*Deltas2!AD19+2*Deltas3!AD19+Deltas4!AD19)/6</f>
        <v>0</v>
      </c>
      <c r="AB13" s="19">
        <f ca="1">(Deltas1!AE19+2*Deltas2!AE19+2*Deltas3!AE19+Deltas4!AE19)/6</f>
        <v>0</v>
      </c>
      <c r="AC13" s="19">
        <f ca="1">(Deltas1!AF19+2*Deltas2!AF19+2*Deltas3!AF19+Deltas4!AF19)/6</f>
        <v>0</v>
      </c>
      <c r="AD13" s="19">
        <f ca="1">(Deltas1!AG19+2*Deltas2!AG19+2*Deltas3!AG19+Deltas4!AG19)/6</f>
        <v>1.0319848150612649</v>
      </c>
      <c r="AE13" s="19">
        <f ca="1">(Deltas1!AH19+2*Deltas2!AH19+2*Deltas3!AH19+Deltas4!AH19)/6</f>
        <v>7.2234755897574958</v>
      </c>
      <c r="AF13" s="19">
        <f ca="1">(Deltas1!AI19+2*Deltas2!AI19+2*Deltas3!AI19+Deltas4!AI19)/6</f>
        <v>3.0258315277369863</v>
      </c>
      <c r="AG13" s="19">
        <f ca="1">(Deltas1!AJ19+2*Deltas2!AJ19+2*Deltas3!AJ19+Deltas4!AJ19)/6</f>
        <v>2.6960924548051888</v>
      </c>
      <c r="AH13" s="19">
        <f ca="1">(Deltas1!AK19+2*Deltas2!AK19+2*Deltas3!AK19+Deltas4!AK19)/6</f>
        <v>0</v>
      </c>
      <c r="AI13" s="19">
        <f ca="1">(Deltas1!AL19+2*Deltas2!AL19+2*Deltas3!AL19+Deltas4!AL19)/6</f>
        <v>0</v>
      </c>
      <c r="AJ13" s="19">
        <f ca="1">(Deltas1!AM19+2*Deltas2!AM19+2*Deltas3!AM19+Deltas4!AM19)/6</f>
        <v>0</v>
      </c>
      <c r="AK13" s="19">
        <f ca="1">(Deltas1!AN19+2*Deltas2!AN19+2*Deltas3!AN19+Deltas4!AN19)/6</f>
        <v>0</v>
      </c>
      <c r="AL13" s="19">
        <f ca="1">(Deltas1!AO19+2*Deltas2!AO19+2*Deltas3!AO19+Deltas4!AO19)/6</f>
        <v>-0.44027494337742007</v>
      </c>
      <c r="AM13" s="19">
        <f ca="1">(Deltas1!AP19+2*Deltas2!AP19+2*Deltas3!AP19+Deltas4!AP19)/6</f>
        <v>-1.532182875808324</v>
      </c>
      <c r="AN13" s="19">
        <f ca="1">(Deltas1!AQ19+2*Deltas2!AQ19+2*Deltas3!AQ19+Deltas4!AQ19)/6</f>
        <v>0</v>
      </c>
      <c r="AO13" s="19">
        <f ca="1">(Deltas1!AR19+2*Deltas2!AR19+2*Deltas3!AR19+Deltas4!AR19)/6</f>
        <v>0</v>
      </c>
      <c r="AP13" s="19">
        <f ca="1">(Deltas1!AS19+2*Deltas2!AS19+2*Deltas3!AS19+Deltas4!AS19)/6</f>
        <v>-1.1030312261032185</v>
      </c>
      <c r="AQ13" s="19">
        <f ca="1">(Deltas1!AT19+2*Deltas2!AT19+2*Deltas3!AT19+Deltas4!AT19)/6</f>
        <v>-1.1030312261032185</v>
      </c>
      <c r="AR13" s="19">
        <f ca="1">(Deltas1!AU19+2*Deltas2!AU19+2*Deltas3!AU19+Deltas4!AU19)/6</f>
        <v>-1.1030312261032185</v>
      </c>
      <c r="AS13" s="19">
        <f ca="1">(Deltas1!AV19+2*Deltas2!AV19+2*Deltas3!AV19+Deltas4!AV19)/6</f>
        <v>0</v>
      </c>
      <c r="AT13" s="19">
        <f ca="1">(Deltas1!AW19+2*Deltas2!AW19+2*Deltas3!AW19+Deltas4!AW19)/6</f>
        <v>0</v>
      </c>
      <c r="AU13" s="19">
        <f ca="1">(Deltas1!AX19+2*Deltas2!AX19+2*Deltas3!AX19+Deltas4!AX19)/6</f>
        <v>0</v>
      </c>
      <c r="AV13" s="19">
        <f ca="1">(Deltas1!AY19+2*Deltas2!AY19+2*Deltas3!AY19+Deltas4!AY19)/6</f>
        <v>0</v>
      </c>
      <c r="AW13" s="19">
        <f ca="1">(Deltas1!AZ19+2*Deltas2!AZ19+2*Deltas3!AZ19+Deltas4!AZ19)/6</f>
        <v>0</v>
      </c>
      <c r="AX13" s="19">
        <f ca="1">(Deltas1!BA19+2*Deltas2!BA19+2*Deltas3!BA19+Deltas4!BA19)/6</f>
        <v>0</v>
      </c>
      <c r="AY13" s="19">
        <f ca="1">(Deltas1!BB19+2*Deltas2!BB19+2*Deltas3!BB19+Deltas4!BB19)/6</f>
        <v>0</v>
      </c>
      <c r="AZ13" s="19">
        <f ca="1">(Deltas1!BC19+2*Deltas2!BC19+2*Deltas3!BC19+Deltas4!BC19)/6</f>
        <v>0</v>
      </c>
      <c r="BA13" s="19">
        <f ca="1">(Deltas1!BD19+2*Deltas2!BD19+2*Deltas3!BD19+Deltas4!BD19)/6</f>
        <v>0</v>
      </c>
      <c r="BB13" s="19">
        <f ca="1">(Deltas1!BE19+2*Deltas2!BE19+2*Deltas3!BE19+Deltas4!BE19)/6</f>
        <v>0</v>
      </c>
      <c r="BC13" s="19">
        <f ca="1">(Deltas1!BF19+2*Deltas2!BF19+2*Deltas3!BF19+Deltas4!BF19)/6</f>
        <v>0</v>
      </c>
      <c r="BD13" s="19">
        <f ca="1">(Deltas1!BG19+2*Deltas2!BG19+2*Deltas3!BG19+Deltas4!BG19)/6</f>
        <v>0</v>
      </c>
      <c r="BE13" s="19">
        <f ca="1">(Deltas1!BH19+2*Deltas2!BH19+2*Deltas3!BH19+Deltas4!BH19)/6</f>
        <v>0</v>
      </c>
      <c r="BF13" s="19">
        <f ca="1">(Deltas1!BI19+2*Deltas2!BI19+2*Deltas3!BI19+Deltas4!BI19)/6</f>
        <v>0</v>
      </c>
      <c r="BG13" s="19">
        <f ca="1">(Deltas1!BJ19+2*Deltas2!BJ19+2*Deltas3!BJ19+Deltas4!BJ19)/6</f>
        <v>0</v>
      </c>
      <c r="BH13" s="19">
        <f ca="1">(Deltas1!BK19+2*Deltas2!BK19+2*Deltas3!BK19+Deltas4!BK19)/6</f>
        <v>0</v>
      </c>
      <c r="BI13" s="19">
        <f ca="1">(Deltas1!BL19+2*Deltas2!BL19+2*Deltas3!BL19+Deltas4!BL19)/6</f>
        <v>0</v>
      </c>
      <c r="BJ13" s="19">
        <f ca="1">(Deltas1!BM19+2*Deltas2!BM19+2*Deltas3!BM19+Deltas4!BM19)/6</f>
        <v>0</v>
      </c>
      <c r="BK13" s="19">
        <f ca="1">(Deltas1!BN19+2*Deltas2!BN19+2*Deltas3!BN19+Deltas4!BN19)/6</f>
        <v>0</v>
      </c>
      <c r="BL13" s="19">
        <f ca="1">(Deltas1!BO19+2*Deltas2!BO19+2*Deltas3!BO19+Deltas4!BO19)/6</f>
        <v>0</v>
      </c>
      <c r="BM13" s="19">
        <f ca="1">(Deltas1!BP19+2*Deltas2!BP19+2*Deltas3!BP19+Deltas4!BP19)/6</f>
        <v>0</v>
      </c>
      <c r="BN13" s="19">
        <f ca="1">(Deltas1!BQ19+2*Deltas2!BQ19+2*Deltas3!BQ19+Deltas4!BQ19)/6</f>
        <v>0</v>
      </c>
      <c r="BO13" s="19">
        <f ca="1">(Deltas1!BR19+2*Deltas2!BR19+2*Deltas3!BR19+Deltas4!BR19)/6</f>
        <v>0</v>
      </c>
      <c r="BP13" s="19">
        <f ca="1">(Deltas1!BS19+2*Deltas2!BS19+2*Deltas3!BS19+Deltas4!BS19)/6</f>
        <v>0</v>
      </c>
      <c r="BQ13" s="19">
        <f ca="1">(Deltas1!BT19+2*Deltas2!BT19+2*Deltas3!BT19+Deltas4!BT19)/6</f>
        <v>0</v>
      </c>
      <c r="BR13" s="19">
        <f ca="1">(Deltas1!BU19+2*Deltas2!BU19+2*Deltas3!BU19+Deltas4!BU19)/6</f>
        <v>0</v>
      </c>
      <c r="BS13" s="19">
        <f ca="1">(Deltas1!BV19+2*Deltas2!BV19+2*Deltas3!BV19+Deltas4!BV19)/6</f>
        <v>0</v>
      </c>
      <c r="BT13" s="19">
        <f ca="1">(Deltas1!BW19+2*Deltas2!BW19+2*Deltas3!BW19+Deltas4!BW19)/6</f>
        <v>0</v>
      </c>
    </row>
    <row r="14" spans="1:72">
      <c r="A14">
        <f>'Composition Moles'!A32</f>
        <v>0.49999999999999994</v>
      </c>
      <c r="B14" s="1">
        <f ca="1">(Deltas1!D20+2*Deltas2!D20+2*Deltas3!D20+Deltas4!D20)/6</f>
        <v>0.36059054487390263</v>
      </c>
      <c r="C14" s="19">
        <f ca="1">(Deltas1!F20+2*Deltas2!F20+2*Deltas3!F20+Deltas4!F20)/6</f>
        <v>-3.0613756670950942</v>
      </c>
      <c r="D14" s="19">
        <f ca="1">(Deltas1!G20+2*Deltas2!G20+2*Deltas3!G20+Deltas4!G20)/6</f>
        <v>0</v>
      </c>
      <c r="E14" s="19">
        <f ca="1">(Deltas1!H20+2*Deltas2!H20+2*Deltas3!H20+Deltas4!H20)/6</f>
        <v>2.6787361956793565</v>
      </c>
      <c r="F14" s="19">
        <f ca="1">(Deltas1!I20+2*Deltas2!I20+2*Deltas3!I20+Deltas4!I20)/6</f>
        <v>0.38263947141573773</v>
      </c>
      <c r="G14" s="19">
        <f ca="1">(Deltas1!J20+2*Deltas2!J20+2*Deltas3!J20+Deltas4!J20)/6</f>
        <v>0</v>
      </c>
      <c r="H14" s="19">
        <f ca="1">(Deltas1!K20+2*Deltas2!K20+2*Deltas3!K20+Deltas4!K20)/6</f>
        <v>0</v>
      </c>
      <c r="I14" s="19">
        <f ca="1">(Deltas1!L20+2*Deltas2!L20+2*Deltas3!L20+Deltas4!L20)/6</f>
        <v>0</v>
      </c>
      <c r="J14" s="19">
        <f ca="1">(Deltas1!M20+2*Deltas2!M20+2*Deltas3!M20+Deltas4!M20)/6</f>
        <v>0</v>
      </c>
      <c r="K14" s="19">
        <f ca="1">(Deltas1!N20+2*Deltas2!N20+2*Deltas3!N20+Deltas4!N20)/6</f>
        <v>0</v>
      </c>
      <c r="L14" s="19">
        <f ca="1">(Deltas1!O20+2*Deltas2!O20+2*Deltas3!O20+Deltas4!O20)/6</f>
        <v>0</v>
      </c>
      <c r="M14" s="19">
        <f ca="1">(Deltas1!P20+2*Deltas2!P20+2*Deltas3!P20+Deltas4!P20)/6</f>
        <v>0</v>
      </c>
      <c r="N14" s="19">
        <f ca="1">(Deltas1!Q20+2*Deltas2!Q20+2*Deltas3!Q20+Deltas4!Q20)/6</f>
        <v>0</v>
      </c>
      <c r="O14" s="19">
        <f ca="1">(Deltas1!R20+2*Deltas2!R20+2*Deltas3!R20+Deltas4!R20)/6</f>
        <v>0</v>
      </c>
      <c r="P14" s="19">
        <f ca="1">(Deltas1!S20+2*Deltas2!S20+2*Deltas3!S20+Deltas4!S20)/6</f>
        <v>10.142117926587966</v>
      </c>
      <c r="Q14" s="19">
        <f ca="1">(Deltas1!T20+2*Deltas2!T20+2*Deltas3!T20+Deltas4!T20)/6</f>
        <v>0</v>
      </c>
      <c r="R14" s="19">
        <f ca="1">(Deltas1!U20+2*Deltas2!U20+2*Deltas3!U20+Deltas4!U20)/6</f>
        <v>0</v>
      </c>
      <c r="S14" s="19">
        <f ca="1">(Deltas1!V20+2*Deltas2!V20+2*Deltas3!V20+Deltas4!V20)/6</f>
        <v>0</v>
      </c>
      <c r="T14" s="19">
        <f ca="1">(Deltas1!W20+2*Deltas2!W20+2*Deltas3!W20+Deltas4!W20)/6</f>
        <v>0</v>
      </c>
      <c r="U14" s="19">
        <f ca="1">(Deltas1!X20+2*Deltas2!X20+2*Deltas3!X20+Deltas4!X20)/6</f>
        <v>0</v>
      </c>
      <c r="V14" s="19">
        <f ca="1">(Deltas1!Y20+2*Deltas2!Y20+2*Deltas3!Y20+Deltas4!Y20)/6</f>
        <v>-18.860693364715985</v>
      </c>
      <c r="W14" s="19">
        <f ca="1">(Deltas1!Z20+2*Deltas2!Z20+2*Deltas3!Z20+Deltas4!Z20)/6</f>
        <v>0</v>
      </c>
      <c r="X14" s="19">
        <f ca="1">(Deltas1!AA20+2*Deltas2!AA20+2*Deltas3!AA20+Deltas4!AA20)/6</f>
        <v>0</v>
      </c>
      <c r="Y14" s="19">
        <f ca="1">(Deltas1!AB20+2*Deltas2!AB20+2*Deltas3!AB20+Deltas4!AB20)/6</f>
        <v>0</v>
      </c>
      <c r="Z14" s="19">
        <f ca="1">(Deltas1!AC20+2*Deltas2!AC20+2*Deltas3!AC20+Deltas4!AC20)/6</f>
        <v>0</v>
      </c>
      <c r="AA14" s="19">
        <f ca="1">(Deltas1!AD20+2*Deltas2!AD20+2*Deltas3!AD20+Deltas4!AD20)/6</f>
        <v>0</v>
      </c>
      <c r="AB14" s="19">
        <f ca="1">(Deltas1!AE20+2*Deltas2!AE20+2*Deltas3!AE20+Deltas4!AE20)/6</f>
        <v>0</v>
      </c>
      <c r="AC14" s="19">
        <f ca="1">(Deltas1!AF20+2*Deltas2!AF20+2*Deltas3!AF20+Deltas4!AF20)/6</f>
        <v>0</v>
      </c>
      <c r="AD14" s="19">
        <f ca="1">(Deltas1!AG20+2*Deltas2!AG20+2*Deltas3!AG20+Deltas4!AG20)/6</f>
        <v>1.1595664394156475</v>
      </c>
      <c r="AE14" s="19">
        <f ca="1">(Deltas1!AH20+2*Deltas2!AH20+2*Deltas3!AH20+Deltas4!AH20)/6</f>
        <v>6.9647284999203514</v>
      </c>
      <c r="AF14" s="19">
        <f ca="1">(Deltas1!AI20+2*Deltas2!AI20+2*Deltas3!AI20+Deltas4!AI20)/6</f>
        <v>3.0349506049382402</v>
      </c>
      <c r="AG14" s="19">
        <f ca="1">(Deltas1!AJ20+2*Deltas2!AJ20+2*Deltas3!AJ20+Deltas4!AJ20)/6</f>
        <v>2.6411782109997599</v>
      </c>
      <c r="AH14" s="19">
        <f ca="1">(Deltas1!AK20+2*Deltas2!AK20+2*Deltas3!AK20+Deltas4!AK20)/6</f>
        <v>0</v>
      </c>
      <c r="AI14" s="19">
        <f ca="1">(Deltas1!AL20+2*Deltas2!AL20+2*Deltas3!AL20+Deltas4!AL20)/6</f>
        <v>0</v>
      </c>
      <c r="AJ14" s="19">
        <f ca="1">(Deltas1!AM20+2*Deltas2!AM20+2*Deltas3!AM20+Deltas4!AM20)/6</f>
        <v>0</v>
      </c>
      <c r="AK14" s="19">
        <f ca="1">(Deltas1!AN20+2*Deltas2!AN20+2*Deltas3!AN20+Deltas4!AN20)/6</f>
        <v>0</v>
      </c>
      <c r="AL14" s="19">
        <f ca="1">(Deltas1!AO20+2*Deltas2!AO20+2*Deltas3!AO20+Deltas4!AO20)/6</f>
        <v>-0.38263947141573773</v>
      </c>
      <c r="AM14" s="19">
        <f ca="1">(Deltas1!AP20+2*Deltas2!AP20+2*Deltas3!AP20+Deltas4!AP20)/6</f>
        <v>-1.4851975075027362</v>
      </c>
      <c r="AN14" s="19">
        <f ca="1">(Deltas1!AQ20+2*Deltas2!AQ20+2*Deltas3!AQ20+Deltas4!AQ20)/6</f>
        <v>0</v>
      </c>
      <c r="AO14" s="19">
        <f ca="1">(Deltas1!AR20+2*Deltas2!AR20+2*Deltas3!AR20+Deltas4!AR20)/6</f>
        <v>0</v>
      </c>
      <c r="AP14" s="19">
        <f ca="1">(Deltas1!AS20+2*Deltas2!AS20+2*Deltas3!AS20+Deltas4!AS20)/6</f>
        <v>-1.0713371127425015</v>
      </c>
      <c r="AQ14" s="19">
        <f ca="1">(Deltas1!AT20+2*Deltas2!AT20+2*Deltas3!AT20+Deltas4!AT20)/6</f>
        <v>-1.0713371127425015</v>
      </c>
      <c r="AR14" s="19">
        <f ca="1">(Deltas1!AU20+2*Deltas2!AU20+2*Deltas3!AU20+Deltas4!AU20)/6</f>
        <v>-1.0713371127425015</v>
      </c>
      <c r="AS14" s="19">
        <f ca="1">(Deltas1!AV20+2*Deltas2!AV20+2*Deltas3!AV20+Deltas4!AV20)/6</f>
        <v>0</v>
      </c>
      <c r="AT14" s="19">
        <f ca="1">(Deltas1!AW20+2*Deltas2!AW20+2*Deltas3!AW20+Deltas4!AW20)/6</f>
        <v>0</v>
      </c>
      <c r="AU14" s="19">
        <f ca="1">(Deltas1!AX20+2*Deltas2!AX20+2*Deltas3!AX20+Deltas4!AX20)/6</f>
        <v>0</v>
      </c>
      <c r="AV14" s="19">
        <f ca="1">(Deltas1!AY20+2*Deltas2!AY20+2*Deltas3!AY20+Deltas4!AY20)/6</f>
        <v>0</v>
      </c>
      <c r="AW14" s="19">
        <f ca="1">(Deltas1!AZ20+2*Deltas2!AZ20+2*Deltas3!AZ20+Deltas4!AZ20)/6</f>
        <v>0</v>
      </c>
      <c r="AX14" s="19">
        <f ca="1">(Deltas1!BA20+2*Deltas2!BA20+2*Deltas3!BA20+Deltas4!BA20)/6</f>
        <v>0</v>
      </c>
      <c r="AY14" s="19">
        <f ca="1">(Deltas1!BB20+2*Deltas2!BB20+2*Deltas3!BB20+Deltas4!BB20)/6</f>
        <v>0</v>
      </c>
      <c r="AZ14" s="19">
        <f ca="1">(Deltas1!BC20+2*Deltas2!BC20+2*Deltas3!BC20+Deltas4!BC20)/6</f>
        <v>0</v>
      </c>
      <c r="BA14" s="19">
        <f ca="1">(Deltas1!BD20+2*Deltas2!BD20+2*Deltas3!BD20+Deltas4!BD20)/6</f>
        <v>0</v>
      </c>
      <c r="BB14" s="19">
        <f ca="1">(Deltas1!BE20+2*Deltas2!BE20+2*Deltas3!BE20+Deltas4!BE20)/6</f>
        <v>0</v>
      </c>
      <c r="BC14" s="19">
        <f ca="1">(Deltas1!BF20+2*Deltas2!BF20+2*Deltas3!BF20+Deltas4!BF20)/6</f>
        <v>0</v>
      </c>
      <c r="BD14" s="19">
        <f ca="1">(Deltas1!BG20+2*Deltas2!BG20+2*Deltas3!BG20+Deltas4!BG20)/6</f>
        <v>0</v>
      </c>
      <c r="BE14" s="19">
        <f ca="1">(Deltas1!BH20+2*Deltas2!BH20+2*Deltas3!BH20+Deltas4!BH20)/6</f>
        <v>0</v>
      </c>
      <c r="BF14" s="19">
        <f ca="1">(Deltas1!BI20+2*Deltas2!BI20+2*Deltas3!BI20+Deltas4!BI20)/6</f>
        <v>0</v>
      </c>
      <c r="BG14" s="19">
        <f ca="1">(Deltas1!BJ20+2*Deltas2!BJ20+2*Deltas3!BJ20+Deltas4!BJ20)/6</f>
        <v>0</v>
      </c>
      <c r="BH14" s="19">
        <f ca="1">(Deltas1!BK20+2*Deltas2!BK20+2*Deltas3!BK20+Deltas4!BK20)/6</f>
        <v>0</v>
      </c>
      <c r="BI14" s="19">
        <f ca="1">(Deltas1!BL20+2*Deltas2!BL20+2*Deltas3!BL20+Deltas4!BL20)/6</f>
        <v>0</v>
      </c>
      <c r="BJ14" s="19">
        <f ca="1">(Deltas1!BM20+2*Deltas2!BM20+2*Deltas3!BM20+Deltas4!BM20)/6</f>
        <v>0</v>
      </c>
      <c r="BK14" s="19">
        <f ca="1">(Deltas1!BN20+2*Deltas2!BN20+2*Deltas3!BN20+Deltas4!BN20)/6</f>
        <v>0</v>
      </c>
      <c r="BL14" s="19">
        <f ca="1">(Deltas1!BO20+2*Deltas2!BO20+2*Deltas3!BO20+Deltas4!BO20)/6</f>
        <v>0</v>
      </c>
      <c r="BM14" s="19">
        <f ca="1">(Deltas1!BP20+2*Deltas2!BP20+2*Deltas3!BP20+Deltas4!BP20)/6</f>
        <v>0</v>
      </c>
      <c r="BN14" s="19">
        <f ca="1">(Deltas1!BQ20+2*Deltas2!BQ20+2*Deltas3!BQ20+Deltas4!BQ20)/6</f>
        <v>0</v>
      </c>
      <c r="BO14" s="19">
        <f ca="1">(Deltas1!BR20+2*Deltas2!BR20+2*Deltas3!BR20+Deltas4!BR20)/6</f>
        <v>0</v>
      </c>
      <c r="BP14" s="19">
        <f ca="1">(Deltas1!BS20+2*Deltas2!BS20+2*Deltas3!BS20+Deltas4!BS20)/6</f>
        <v>0</v>
      </c>
      <c r="BQ14" s="19">
        <f ca="1">(Deltas1!BT20+2*Deltas2!BT20+2*Deltas3!BT20+Deltas4!BT20)/6</f>
        <v>0</v>
      </c>
      <c r="BR14" s="19">
        <f ca="1">(Deltas1!BU20+2*Deltas2!BU20+2*Deltas3!BU20+Deltas4!BU20)/6</f>
        <v>0</v>
      </c>
      <c r="BS14" s="19">
        <f ca="1">(Deltas1!BV20+2*Deltas2!BV20+2*Deltas3!BV20+Deltas4!BV20)/6</f>
        <v>0</v>
      </c>
      <c r="BT14" s="19">
        <f ca="1">(Deltas1!BW20+2*Deltas2!BW20+2*Deltas3!BW20+Deltas4!BW20)/6</f>
        <v>0</v>
      </c>
    </row>
    <row r="15" spans="1:72">
      <c r="A15">
        <f>'Composition Moles'!A33</f>
        <v>0.54999999999999993</v>
      </c>
      <c r="B15" s="1">
        <f ca="1">(Deltas1!D21+2*Deltas2!D21+2*Deltas3!D21+Deltas4!D21)/6</f>
        <v>0.33159579961427832</v>
      </c>
      <c r="C15" s="19">
        <f ca="1">(Deltas1!F21+2*Deltas2!F21+2*Deltas3!F21+Deltas4!F21)/6</f>
        <v>-2.8582742441735181</v>
      </c>
      <c r="D15" s="19">
        <f ca="1">(Deltas1!G21+2*Deltas2!G21+2*Deltas3!G21+Deltas4!G21)/6</f>
        <v>0</v>
      </c>
      <c r="E15" s="19">
        <f ca="1">(Deltas1!H21+2*Deltas2!H21+2*Deltas3!H21+Deltas4!H21)/6</f>
        <v>2.5248252696975277</v>
      </c>
      <c r="F15" s="19">
        <f ca="1">(Deltas1!I21+2*Deltas2!I21+2*Deltas3!I21+Deltas4!I21)/6</f>
        <v>0.33344897447599003</v>
      </c>
      <c r="G15" s="19">
        <f ca="1">(Deltas1!J21+2*Deltas2!J21+2*Deltas3!J21+Deltas4!J21)/6</f>
        <v>0</v>
      </c>
      <c r="H15" s="19">
        <f ca="1">(Deltas1!K21+2*Deltas2!K21+2*Deltas3!K21+Deltas4!K21)/6</f>
        <v>0</v>
      </c>
      <c r="I15" s="19">
        <f ca="1">(Deltas1!L21+2*Deltas2!L21+2*Deltas3!L21+Deltas4!L21)/6</f>
        <v>0</v>
      </c>
      <c r="J15" s="19">
        <f ca="1">(Deltas1!M21+2*Deltas2!M21+2*Deltas3!M21+Deltas4!M21)/6</f>
        <v>0</v>
      </c>
      <c r="K15" s="19">
        <f ca="1">(Deltas1!N21+2*Deltas2!N21+2*Deltas3!N21+Deltas4!N21)/6</f>
        <v>0</v>
      </c>
      <c r="L15" s="19">
        <f ca="1">(Deltas1!O21+2*Deltas2!O21+2*Deltas3!O21+Deltas4!O21)/6</f>
        <v>0</v>
      </c>
      <c r="M15" s="19">
        <f ca="1">(Deltas1!P21+2*Deltas2!P21+2*Deltas3!P21+Deltas4!P21)/6</f>
        <v>0</v>
      </c>
      <c r="N15" s="19">
        <f ca="1">(Deltas1!Q21+2*Deltas2!Q21+2*Deltas3!Q21+Deltas4!Q21)/6</f>
        <v>0</v>
      </c>
      <c r="O15" s="19">
        <f ca="1">(Deltas1!R21+2*Deltas2!R21+2*Deltas3!R21+Deltas4!R21)/6</f>
        <v>0</v>
      </c>
      <c r="P15" s="19">
        <f ca="1">(Deltas1!S21+2*Deltas2!S21+2*Deltas3!S21+Deltas4!S21)/6</f>
        <v>9.7869400132756557</v>
      </c>
      <c r="Q15" s="19">
        <f ca="1">(Deltas1!T21+2*Deltas2!T21+2*Deltas3!T21+Deltas4!T21)/6</f>
        <v>0</v>
      </c>
      <c r="R15" s="19">
        <f ca="1">(Deltas1!U21+2*Deltas2!U21+2*Deltas3!U21+Deltas4!U21)/6</f>
        <v>0</v>
      </c>
      <c r="S15" s="19">
        <f ca="1">(Deltas1!V21+2*Deltas2!V21+2*Deltas3!V21+Deltas4!V21)/6</f>
        <v>0</v>
      </c>
      <c r="T15" s="19">
        <f ca="1">(Deltas1!W21+2*Deltas2!W21+2*Deltas3!W21+Deltas4!W21)/6</f>
        <v>0</v>
      </c>
      <c r="U15" s="19">
        <f ca="1">(Deltas1!X21+2*Deltas2!X21+2*Deltas3!X21+Deltas4!X21)/6</f>
        <v>0</v>
      </c>
      <c r="V15" s="19">
        <f ca="1">(Deltas1!Y21+2*Deltas2!Y21+2*Deltas3!Y21+Deltas4!Y21)/6</f>
        <v>-18.41878351377699</v>
      </c>
      <c r="W15" s="19">
        <f ca="1">(Deltas1!Z21+2*Deltas2!Z21+2*Deltas3!Z21+Deltas4!Z21)/6</f>
        <v>0</v>
      </c>
      <c r="X15" s="19">
        <f ca="1">(Deltas1!AA21+2*Deltas2!AA21+2*Deltas3!AA21+Deltas4!AA21)/6</f>
        <v>0</v>
      </c>
      <c r="Y15" s="19">
        <f ca="1">(Deltas1!AB21+2*Deltas2!AB21+2*Deltas3!AB21+Deltas4!AB21)/6</f>
        <v>0</v>
      </c>
      <c r="Z15" s="19">
        <f ca="1">(Deltas1!AC21+2*Deltas2!AC21+2*Deltas3!AC21+Deltas4!AC21)/6</f>
        <v>0</v>
      </c>
      <c r="AA15" s="19">
        <f ca="1">(Deltas1!AD21+2*Deltas2!AD21+2*Deltas3!AD21+Deltas4!AD21)/6</f>
        <v>0</v>
      </c>
      <c r="AB15" s="19">
        <f ca="1">(Deltas1!AE21+2*Deltas2!AE21+2*Deltas3!AE21+Deltas4!AE21)/6</f>
        <v>0</v>
      </c>
      <c r="AC15" s="19">
        <f ca="1">(Deltas1!AF21+2*Deltas2!AF21+2*Deltas3!AF21+Deltas4!AF21)/6</f>
        <v>0</v>
      </c>
      <c r="AD15" s="19">
        <f ca="1">(Deltas1!AG21+2*Deltas2!AG21+2*Deltas3!AG21+Deltas4!AG21)/6</f>
        <v>1.1828587117141556</v>
      </c>
      <c r="AE15" s="19">
        <f ca="1">(Deltas1!AH21+2*Deltas2!AH21+2*Deltas3!AH21+Deltas4!AH21)/6</f>
        <v>6.70864637601544</v>
      </c>
      <c r="AF15" s="19">
        <f ca="1">(Deltas1!AI21+2*Deltas2!AI21+2*Deltas3!AI21+Deltas4!AI21)/6</f>
        <v>3.0480671676709457</v>
      </c>
      <c r="AG15" s="19">
        <f ca="1">(Deltas1!AJ21+2*Deltas2!AJ21+2*Deltas3!AJ21+Deltas4!AJ21)/6</f>
        <v>2.5871721951494973</v>
      </c>
      <c r="AH15" s="19">
        <f ca="1">(Deltas1!AK21+2*Deltas2!AK21+2*Deltas3!AK21+Deltas4!AK21)/6</f>
        <v>0</v>
      </c>
      <c r="AI15" s="19">
        <f ca="1">(Deltas1!AL21+2*Deltas2!AL21+2*Deltas3!AL21+Deltas4!AL21)/6</f>
        <v>0</v>
      </c>
      <c r="AJ15" s="19">
        <f ca="1">(Deltas1!AM21+2*Deltas2!AM21+2*Deltas3!AM21+Deltas4!AM21)/6</f>
        <v>0</v>
      </c>
      <c r="AK15" s="19">
        <f ca="1">(Deltas1!AN21+2*Deltas2!AN21+2*Deltas3!AN21+Deltas4!AN21)/6</f>
        <v>0</v>
      </c>
      <c r="AL15" s="19">
        <f ca="1">(Deltas1!AO21+2*Deltas2!AO21+2*Deltas3!AO21+Deltas4!AO21)/6</f>
        <v>-0.33344897447599003</v>
      </c>
      <c r="AM15" s="19">
        <f ca="1">(Deltas1!AP21+2*Deltas2!AP21+2*Deltas3!AP21+Deltas4!AP21)/6</f>
        <v>-1.439222476612074</v>
      </c>
      <c r="AN15" s="19">
        <f ca="1">(Deltas1!AQ21+2*Deltas2!AQ21+2*Deltas3!AQ21+Deltas4!AQ21)/6</f>
        <v>0</v>
      </c>
      <c r="AO15" s="19">
        <f ca="1">(Deltas1!AR21+2*Deltas2!AR21+2*Deltas3!AR21+Deltas4!AR21)/6</f>
        <v>0</v>
      </c>
      <c r="AP15" s="19">
        <f ca="1">(Deltas1!AS21+2*Deltas2!AS21+2*Deltas3!AS21+Deltas4!AS21)/6</f>
        <v>-1.0407431663202138</v>
      </c>
      <c r="AQ15" s="19">
        <f ca="1">(Deltas1!AT21+2*Deltas2!AT21+2*Deltas3!AT21+Deltas4!AT21)/6</f>
        <v>-1.0407431663202138</v>
      </c>
      <c r="AR15" s="19">
        <f ca="1">(Deltas1!AU21+2*Deltas2!AU21+2*Deltas3!AU21+Deltas4!AU21)/6</f>
        <v>-1.0407431663202138</v>
      </c>
      <c r="AS15" s="19">
        <f ca="1">(Deltas1!AV21+2*Deltas2!AV21+2*Deltas3!AV21+Deltas4!AV21)/6</f>
        <v>0</v>
      </c>
      <c r="AT15" s="19">
        <f ca="1">(Deltas1!AW21+2*Deltas2!AW21+2*Deltas3!AW21+Deltas4!AW21)/6</f>
        <v>0</v>
      </c>
      <c r="AU15" s="19">
        <f ca="1">(Deltas1!AX21+2*Deltas2!AX21+2*Deltas3!AX21+Deltas4!AX21)/6</f>
        <v>0</v>
      </c>
      <c r="AV15" s="19">
        <f ca="1">(Deltas1!AY21+2*Deltas2!AY21+2*Deltas3!AY21+Deltas4!AY21)/6</f>
        <v>0</v>
      </c>
      <c r="AW15" s="19">
        <f ca="1">(Deltas1!AZ21+2*Deltas2!AZ21+2*Deltas3!AZ21+Deltas4!AZ21)/6</f>
        <v>0</v>
      </c>
      <c r="AX15" s="19">
        <f ca="1">(Deltas1!BA21+2*Deltas2!BA21+2*Deltas3!BA21+Deltas4!BA21)/6</f>
        <v>0</v>
      </c>
      <c r="AY15" s="19">
        <f ca="1">(Deltas1!BB21+2*Deltas2!BB21+2*Deltas3!BB21+Deltas4!BB21)/6</f>
        <v>0</v>
      </c>
      <c r="AZ15" s="19">
        <f ca="1">(Deltas1!BC21+2*Deltas2!BC21+2*Deltas3!BC21+Deltas4!BC21)/6</f>
        <v>0</v>
      </c>
      <c r="BA15" s="19">
        <f ca="1">(Deltas1!BD21+2*Deltas2!BD21+2*Deltas3!BD21+Deltas4!BD21)/6</f>
        <v>0</v>
      </c>
      <c r="BB15" s="19">
        <f ca="1">(Deltas1!BE21+2*Deltas2!BE21+2*Deltas3!BE21+Deltas4!BE21)/6</f>
        <v>0</v>
      </c>
      <c r="BC15" s="19">
        <f ca="1">(Deltas1!BF21+2*Deltas2!BF21+2*Deltas3!BF21+Deltas4!BF21)/6</f>
        <v>0</v>
      </c>
      <c r="BD15" s="19">
        <f ca="1">(Deltas1!BG21+2*Deltas2!BG21+2*Deltas3!BG21+Deltas4!BG21)/6</f>
        <v>0</v>
      </c>
      <c r="BE15" s="19">
        <f ca="1">(Deltas1!BH21+2*Deltas2!BH21+2*Deltas3!BH21+Deltas4!BH21)/6</f>
        <v>0</v>
      </c>
      <c r="BF15" s="19">
        <f ca="1">(Deltas1!BI21+2*Deltas2!BI21+2*Deltas3!BI21+Deltas4!BI21)/6</f>
        <v>0</v>
      </c>
      <c r="BG15" s="19">
        <f ca="1">(Deltas1!BJ21+2*Deltas2!BJ21+2*Deltas3!BJ21+Deltas4!BJ21)/6</f>
        <v>0</v>
      </c>
      <c r="BH15" s="19">
        <f ca="1">(Deltas1!BK21+2*Deltas2!BK21+2*Deltas3!BK21+Deltas4!BK21)/6</f>
        <v>0</v>
      </c>
      <c r="BI15" s="19">
        <f ca="1">(Deltas1!BL21+2*Deltas2!BL21+2*Deltas3!BL21+Deltas4!BL21)/6</f>
        <v>0</v>
      </c>
      <c r="BJ15" s="19">
        <f ca="1">(Deltas1!BM21+2*Deltas2!BM21+2*Deltas3!BM21+Deltas4!BM21)/6</f>
        <v>0</v>
      </c>
      <c r="BK15" s="19">
        <f ca="1">(Deltas1!BN21+2*Deltas2!BN21+2*Deltas3!BN21+Deltas4!BN21)/6</f>
        <v>0</v>
      </c>
      <c r="BL15" s="19">
        <f ca="1">(Deltas1!BO21+2*Deltas2!BO21+2*Deltas3!BO21+Deltas4!BO21)/6</f>
        <v>0</v>
      </c>
      <c r="BM15" s="19">
        <f ca="1">(Deltas1!BP21+2*Deltas2!BP21+2*Deltas3!BP21+Deltas4!BP21)/6</f>
        <v>0</v>
      </c>
      <c r="BN15" s="19">
        <f ca="1">(Deltas1!BQ21+2*Deltas2!BQ21+2*Deltas3!BQ21+Deltas4!BQ21)/6</f>
        <v>0</v>
      </c>
      <c r="BO15" s="19">
        <f ca="1">(Deltas1!BR21+2*Deltas2!BR21+2*Deltas3!BR21+Deltas4!BR21)/6</f>
        <v>0</v>
      </c>
      <c r="BP15" s="19">
        <f ca="1">(Deltas1!BS21+2*Deltas2!BS21+2*Deltas3!BS21+Deltas4!BS21)/6</f>
        <v>0</v>
      </c>
      <c r="BQ15" s="19">
        <f ca="1">(Deltas1!BT21+2*Deltas2!BT21+2*Deltas3!BT21+Deltas4!BT21)/6</f>
        <v>0</v>
      </c>
      <c r="BR15" s="19">
        <f ca="1">(Deltas1!BU21+2*Deltas2!BU21+2*Deltas3!BU21+Deltas4!BU21)/6</f>
        <v>0</v>
      </c>
      <c r="BS15" s="19">
        <f ca="1">(Deltas1!BV21+2*Deltas2!BV21+2*Deltas3!BV21+Deltas4!BV21)/6</f>
        <v>0</v>
      </c>
      <c r="BT15" s="19">
        <f ca="1">(Deltas1!BW21+2*Deltas2!BW21+2*Deltas3!BW21+Deltas4!BW21)/6</f>
        <v>0</v>
      </c>
    </row>
    <row r="16" spans="1:72">
      <c r="A16">
        <f>'Composition Moles'!A34</f>
        <v>0.6</v>
      </c>
      <c r="B16" s="1">
        <f ca="1">(Deltas1!D22+2*Deltas2!D22+2*Deltas3!D22+Deltas4!D22)/6</f>
        <v>0.3104610523655455</v>
      </c>
      <c r="C16" s="19">
        <f ca="1">(Deltas1!F22+2*Deltas2!F22+2*Deltas3!F22+Deltas4!F22)/6</f>
        <v>-2.6712506897078896</v>
      </c>
      <c r="D16" s="19">
        <f ca="1">(Deltas1!G22+2*Deltas2!G22+2*Deltas3!G22+Deltas4!G22)/6</f>
        <v>0</v>
      </c>
      <c r="E16" s="19">
        <f ca="1">(Deltas1!H22+2*Deltas2!H22+2*Deltas3!H22+Deltas4!H22)/6</f>
        <v>2.3799346312826763</v>
      </c>
      <c r="F16" s="19">
        <f ca="1">(Deltas1!I22+2*Deltas2!I22+2*Deltas3!I22+Deltas4!I22)/6</f>
        <v>0.29131605842521374</v>
      </c>
      <c r="G16" s="19">
        <f ca="1">(Deltas1!J22+2*Deltas2!J22+2*Deltas3!J22+Deltas4!J22)/6</f>
        <v>0</v>
      </c>
      <c r="H16" s="19">
        <f ca="1">(Deltas1!K22+2*Deltas2!K22+2*Deltas3!K22+Deltas4!K22)/6</f>
        <v>0</v>
      </c>
      <c r="I16" s="19">
        <f ca="1">(Deltas1!L22+2*Deltas2!L22+2*Deltas3!L22+Deltas4!L22)/6</f>
        <v>0</v>
      </c>
      <c r="J16" s="19">
        <f ca="1">(Deltas1!M22+2*Deltas2!M22+2*Deltas3!M22+Deltas4!M22)/6</f>
        <v>0</v>
      </c>
      <c r="K16" s="19">
        <f ca="1">(Deltas1!N22+2*Deltas2!N22+2*Deltas3!N22+Deltas4!N22)/6</f>
        <v>0</v>
      </c>
      <c r="L16" s="19">
        <f ca="1">(Deltas1!O22+2*Deltas2!O22+2*Deltas3!O22+Deltas4!O22)/6</f>
        <v>0</v>
      </c>
      <c r="M16" s="19">
        <f ca="1">(Deltas1!P22+2*Deltas2!P22+2*Deltas3!P22+Deltas4!P22)/6</f>
        <v>0</v>
      </c>
      <c r="N16" s="19">
        <f ca="1">(Deltas1!Q22+2*Deltas2!Q22+2*Deltas3!Q22+Deltas4!Q22)/6</f>
        <v>0</v>
      </c>
      <c r="O16" s="19">
        <f ca="1">(Deltas1!R22+2*Deltas2!R22+2*Deltas3!R22+Deltas4!R22)/6</f>
        <v>0</v>
      </c>
      <c r="P16" s="19">
        <f ca="1">(Deltas1!S22+2*Deltas2!S22+2*Deltas3!S22+Deltas4!S22)/6</f>
        <v>9.3777859982102001</v>
      </c>
      <c r="Q16" s="19">
        <f ca="1">(Deltas1!T22+2*Deltas2!T22+2*Deltas3!T22+Deltas4!T22)/6</f>
        <v>0</v>
      </c>
      <c r="R16" s="19">
        <f ca="1">(Deltas1!U22+2*Deltas2!U22+2*Deltas3!U22+Deltas4!U22)/6</f>
        <v>0</v>
      </c>
      <c r="S16" s="19">
        <f ca="1">(Deltas1!V22+2*Deltas2!V22+2*Deltas3!V22+Deltas4!V22)/6</f>
        <v>0</v>
      </c>
      <c r="T16" s="19">
        <f ca="1">(Deltas1!W22+2*Deltas2!W22+2*Deltas3!W22+Deltas4!W22)/6</f>
        <v>0</v>
      </c>
      <c r="U16" s="19">
        <f ca="1">(Deltas1!X22+2*Deltas2!X22+2*Deltas3!X22+Deltas4!X22)/6</f>
        <v>0</v>
      </c>
      <c r="V16" s="19">
        <f ca="1">(Deltas1!Y22+2*Deltas2!Y22+2*Deltas3!Y22+Deltas4!Y22)/6</f>
        <v>-17.841033544549081</v>
      </c>
      <c r="W16" s="19">
        <f ca="1">(Deltas1!Z22+2*Deltas2!Z22+2*Deltas3!Z22+Deltas4!Z22)/6</f>
        <v>0</v>
      </c>
      <c r="X16" s="19">
        <f ca="1">(Deltas1!AA22+2*Deltas2!AA22+2*Deltas3!AA22+Deltas4!AA22)/6</f>
        <v>0</v>
      </c>
      <c r="Y16" s="19">
        <f ca="1">(Deltas1!AB22+2*Deltas2!AB22+2*Deltas3!AB22+Deltas4!AB22)/6</f>
        <v>0</v>
      </c>
      <c r="Z16" s="19">
        <f ca="1">(Deltas1!AC22+2*Deltas2!AC22+2*Deltas3!AC22+Deltas4!AC22)/6</f>
        <v>0</v>
      </c>
      <c r="AA16" s="19">
        <f ca="1">(Deltas1!AD22+2*Deltas2!AD22+2*Deltas3!AD22+Deltas4!AD22)/6</f>
        <v>0</v>
      </c>
      <c r="AB16" s="19">
        <f ca="1">(Deltas1!AE22+2*Deltas2!AE22+2*Deltas3!AE22+Deltas4!AE22)/6</f>
        <v>0</v>
      </c>
      <c r="AC16" s="19">
        <f ca="1">(Deltas1!AF22+2*Deltas2!AF22+2*Deltas3!AF22+Deltas4!AF22)/6</f>
        <v>0</v>
      </c>
      <c r="AD16" s="19">
        <f ca="1">(Deltas1!AG22+2*Deltas2!AG22+2*Deltas3!AG22+Deltas4!AG22)/6</f>
        <v>1.1262976437857046</v>
      </c>
      <c r="AE16" s="19">
        <f ca="1">(Deltas1!AH22+2*Deltas2!AH22+2*Deltas3!AH22+Deltas4!AH22)/6</f>
        <v>6.4565383596585919</v>
      </c>
      <c r="AF16" s="19">
        <f ca="1">(Deltas1!AI22+2*Deltas2!AI22+2*Deltas3!AI22+Deltas4!AI22)/6</f>
        <v>3.0651194805031921</v>
      </c>
      <c r="AG16" s="19">
        <f ca="1">(Deltas1!AJ22+2*Deltas2!AJ22+2*Deltas3!AJ22+Deltas4!AJ22)/6</f>
        <v>2.5345710483610682</v>
      </c>
      <c r="AH16" s="19">
        <f ca="1">(Deltas1!AK22+2*Deltas2!AK22+2*Deltas3!AK22+Deltas4!AK22)/6</f>
        <v>0</v>
      </c>
      <c r="AI16" s="19">
        <f ca="1">(Deltas1!AL22+2*Deltas2!AL22+2*Deltas3!AL22+Deltas4!AL22)/6</f>
        <v>0</v>
      </c>
      <c r="AJ16" s="19">
        <f ca="1">(Deltas1!AM22+2*Deltas2!AM22+2*Deltas3!AM22+Deltas4!AM22)/6</f>
        <v>0</v>
      </c>
      <c r="AK16" s="19">
        <f ca="1">(Deltas1!AN22+2*Deltas2!AN22+2*Deltas3!AN22+Deltas4!AN22)/6</f>
        <v>0</v>
      </c>
      <c r="AL16" s="19">
        <f ca="1">(Deltas1!AO22+2*Deltas2!AO22+2*Deltas3!AO22+Deltas4!AO22)/6</f>
        <v>-0.29131605842521374</v>
      </c>
      <c r="AM16" s="19">
        <f ca="1">(Deltas1!AP22+2*Deltas2!AP22+2*Deltas3!AP22+Deltas4!AP22)/6</f>
        <v>-1.3940443054057547</v>
      </c>
      <c r="AN16" s="19">
        <f ca="1">(Deltas1!AQ22+2*Deltas2!AQ22+2*Deltas3!AQ22+Deltas4!AQ22)/6</f>
        <v>0</v>
      </c>
      <c r="AO16" s="19">
        <f ca="1">(Deltas1!AR22+2*Deltas2!AR22+2*Deltas3!AR22+Deltas4!AR22)/6</f>
        <v>0</v>
      </c>
      <c r="AP16" s="19">
        <f ca="1">(Deltas1!AS22+2*Deltas2!AS22+2*Deltas3!AS22+Deltas4!AS22)/6</f>
        <v>-1.0113062073795693</v>
      </c>
      <c r="AQ16" s="19">
        <f ca="1">(Deltas1!AT22+2*Deltas2!AT22+2*Deltas3!AT22+Deltas4!AT22)/6</f>
        <v>-1.0113062073795693</v>
      </c>
      <c r="AR16" s="19">
        <f ca="1">(Deltas1!AU22+2*Deltas2!AU22+2*Deltas3!AU22+Deltas4!AU22)/6</f>
        <v>-1.0113062073795693</v>
      </c>
      <c r="AS16" s="19">
        <f ca="1">(Deltas1!AV22+2*Deltas2!AV22+2*Deltas3!AV22+Deltas4!AV22)/6</f>
        <v>0</v>
      </c>
      <c r="AT16" s="19">
        <f ca="1">(Deltas1!AW22+2*Deltas2!AW22+2*Deltas3!AW22+Deltas4!AW22)/6</f>
        <v>0</v>
      </c>
      <c r="AU16" s="19">
        <f ca="1">(Deltas1!AX22+2*Deltas2!AX22+2*Deltas3!AX22+Deltas4!AX22)/6</f>
        <v>0</v>
      </c>
      <c r="AV16" s="19">
        <f ca="1">(Deltas1!AY22+2*Deltas2!AY22+2*Deltas3!AY22+Deltas4!AY22)/6</f>
        <v>0</v>
      </c>
      <c r="AW16" s="19">
        <f ca="1">(Deltas1!AZ22+2*Deltas2!AZ22+2*Deltas3!AZ22+Deltas4!AZ22)/6</f>
        <v>0</v>
      </c>
      <c r="AX16" s="19">
        <f ca="1">(Deltas1!BA22+2*Deltas2!BA22+2*Deltas3!BA22+Deltas4!BA22)/6</f>
        <v>0</v>
      </c>
      <c r="AY16" s="19">
        <f ca="1">(Deltas1!BB22+2*Deltas2!BB22+2*Deltas3!BB22+Deltas4!BB22)/6</f>
        <v>0</v>
      </c>
      <c r="AZ16" s="19">
        <f ca="1">(Deltas1!BC22+2*Deltas2!BC22+2*Deltas3!BC22+Deltas4!BC22)/6</f>
        <v>0</v>
      </c>
      <c r="BA16" s="19">
        <f ca="1">(Deltas1!BD22+2*Deltas2!BD22+2*Deltas3!BD22+Deltas4!BD22)/6</f>
        <v>0</v>
      </c>
      <c r="BB16" s="19">
        <f ca="1">(Deltas1!BE22+2*Deltas2!BE22+2*Deltas3!BE22+Deltas4!BE22)/6</f>
        <v>0</v>
      </c>
      <c r="BC16" s="19">
        <f ca="1">(Deltas1!BF22+2*Deltas2!BF22+2*Deltas3!BF22+Deltas4!BF22)/6</f>
        <v>0</v>
      </c>
      <c r="BD16" s="19">
        <f ca="1">(Deltas1!BG22+2*Deltas2!BG22+2*Deltas3!BG22+Deltas4!BG22)/6</f>
        <v>0</v>
      </c>
      <c r="BE16" s="19">
        <f ca="1">(Deltas1!BH22+2*Deltas2!BH22+2*Deltas3!BH22+Deltas4!BH22)/6</f>
        <v>0</v>
      </c>
      <c r="BF16" s="19">
        <f ca="1">(Deltas1!BI22+2*Deltas2!BI22+2*Deltas3!BI22+Deltas4!BI22)/6</f>
        <v>0</v>
      </c>
      <c r="BG16" s="19">
        <f ca="1">(Deltas1!BJ22+2*Deltas2!BJ22+2*Deltas3!BJ22+Deltas4!BJ22)/6</f>
        <v>0</v>
      </c>
      <c r="BH16" s="19">
        <f ca="1">(Deltas1!BK22+2*Deltas2!BK22+2*Deltas3!BK22+Deltas4!BK22)/6</f>
        <v>0</v>
      </c>
      <c r="BI16" s="19">
        <f ca="1">(Deltas1!BL22+2*Deltas2!BL22+2*Deltas3!BL22+Deltas4!BL22)/6</f>
        <v>0</v>
      </c>
      <c r="BJ16" s="19">
        <f ca="1">(Deltas1!BM22+2*Deltas2!BM22+2*Deltas3!BM22+Deltas4!BM22)/6</f>
        <v>0</v>
      </c>
      <c r="BK16" s="19">
        <f ca="1">(Deltas1!BN22+2*Deltas2!BN22+2*Deltas3!BN22+Deltas4!BN22)/6</f>
        <v>0</v>
      </c>
      <c r="BL16" s="19">
        <f ca="1">(Deltas1!BO22+2*Deltas2!BO22+2*Deltas3!BO22+Deltas4!BO22)/6</f>
        <v>0</v>
      </c>
      <c r="BM16" s="19">
        <f ca="1">(Deltas1!BP22+2*Deltas2!BP22+2*Deltas3!BP22+Deltas4!BP22)/6</f>
        <v>0</v>
      </c>
      <c r="BN16" s="19">
        <f ca="1">(Deltas1!BQ22+2*Deltas2!BQ22+2*Deltas3!BQ22+Deltas4!BQ22)/6</f>
        <v>0</v>
      </c>
      <c r="BO16" s="19">
        <f ca="1">(Deltas1!BR22+2*Deltas2!BR22+2*Deltas3!BR22+Deltas4!BR22)/6</f>
        <v>0</v>
      </c>
      <c r="BP16" s="19">
        <f ca="1">(Deltas1!BS22+2*Deltas2!BS22+2*Deltas3!BS22+Deltas4!BS22)/6</f>
        <v>0</v>
      </c>
      <c r="BQ16" s="19">
        <f ca="1">(Deltas1!BT22+2*Deltas2!BT22+2*Deltas3!BT22+Deltas4!BT22)/6</f>
        <v>0</v>
      </c>
      <c r="BR16" s="19">
        <f ca="1">(Deltas1!BU22+2*Deltas2!BU22+2*Deltas3!BU22+Deltas4!BU22)/6</f>
        <v>0</v>
      </c>
      <c r="BS16" s="19">
        <f ca="1">(Deltas1!BV22+2*Deltas2!BV22+2*Deltas3!BV22+Deltas4!BV22)/6</f>
        <v>0</v>
      </c>
      <c r="BT16" s="19">
        <f ca="1">(Deltas1!BW22+2*Deltas2!BW22+2*Deltas3!BW22+Deltas4!BW22)/6</f>
        <v>0</v>
      </c>
    </row>
    <row r="17" spans="1:72">
      <c r="A17">
        <f>'Composition Moles'!A35</f>
        <v>0.65</v>
      </c>
      <c r="B17" s="1">
        <f ca="1">(Deltas1!D23+2*Deltas2!D23+2*Deltas3!D23+Deltas4!D23)/6</f>
        <v>0.29496839604620639</v>
      </c>
      <c r="C17" s="19">
        <f ca="1">(Deltas1!F23+2*Deltas2!F23+2*Deltas3!F23+Deltas4!F23)/6</f>
        <v>-2.4984924886437483</v>
      </c>
      <c r="D17" s="19">
        <f ca="1">(Deltas1!G23+2*Deltas2!G23+2*Deltas3!G23+Deltas4!G23)/6</f>
        <v>0</v>
      </c>
      <c r="E17" s="19">
        <f ca="1">(Deltas1!H23+2*Deltas2!H23+2*Deltas3!H23+Deltas4!H23)/6</f>
        <v>2.243384807022236</v>
      </c>
      <c r="F17" s="19">
        <f ca="1">(Deltas1!I23+2*Deltas2!I23+2*Deltas3!I23+Deltas4!I23)/6</f>
        <v>0.25510768162151148</v>
      </c>
      <c r="G17" s="19">
        <f ca="1">(Deltas1!J23+2*Deltas2!J23+2*Deltas3!J23+Deltas4!J23)/6</f>
        <v>0</v>
      </c>
      <c r="H17" s="19">
        <f ca="1">(Deltas1!K23+2*Deltas2!K23+2*Deltas3!K23+Deltas4!K23)/6</f>
        <v>0</v>
      </c>
      <c r="I17" s="19">
        <f ca="1">(Deltas1!L23+2*Deltas2!L23+2*Deltas3!L23+Deltas4!L23)/6</f>
        <v>0</v>
      </c>
      <c r="J17" s="19">
        <f ca="1">(Deltas1!M23+2*Deltas2!M23+2*Deltas3!M23+Deltas4!M23)/6</f>
        <v>0</v>
      </c>
      <c r="K17" s="19">
        <f ca="1">(Deltas1!N23+2*Deltas2!N23+2*Deltas3!N23+Deltas4!N23)/6</f>
        <v>0</v>
      </c>
      <c r="L17" s="19">
        <f ca="1">(Deltas1!O23+2*Deltas2!O23+2*Deltas3!O23+Deltas4!O23)/6</f>
        <v>0</v>
      </c>
      <c r="M17" s="19">
        <f ca="1">(Deltas1!P23+2*Deltas2!P23+2*Deltas3!P23+Deltas4!P23)/6</f>
        <v>0</v>
      </c>
      <c r="N17" s="19">
        <f ca="1">(Deltas1!Q23+2*Deltas2!Q23+2*Deltas3!Q23+Deltas4!Q23)/6</f>
        <v>0</v>
      </c>
      <c r="O17" s="19">
        <f ca="1">(Deltas1!R23+2*Deltas2!R23+2*Deltas3!R23+Deltas4!R23)/6</f>
        <v>0</v>
      </c>
      <c r="P17" s="19">
        <f ca="1">(Deltas1!S23+2*Deltas2!S23+2*Deltas3!S23+Deltas4!S23)/6</f>
        <v>8.9407378432347997</v>
      </c>
      <c r="Q17" s="19">
        <f ca="1">(Deltas1!T23+2*Deltas2!T23+2*Deltas3!T23+Deltas4!T23)/6</f>
        <v>0</v>
      </c>
      <c r="R17" s="19">
        <f ca="1">(Deltas1!U23+2*Deltas2!U23+2*Deltas3!U23+Deltas4!U23)/6</f>
        <v>0</v>
      </c>
      <c r="S17" s="19">
        <f ca="1">(Deltas1!V23+2*Deltas2!V23+2*Deltas3!V23+Deltas4!V23)/6</f>
        <v>0</v>
      </c>
      <c r="T17" s="19">
        <f ca="1">(Deltas1!W23+2*Deltas2!W23+2*Deltas3!W23+Deltas4!W23)/6</f>
        <v>0</v>
      </c>
      <c r="U17" s="19">
        <f ca="1">(Deltas1!X23+2*Deltas2!X23+2*Deltas3!X23+Deltas4!X23)/6</f>
        <v>0</v>
      </c>
      <c r="V17" s="19">
        <f ca="1">(Deltas1!Y23+2*Deltas2!Y23+2*Deltas3!Y23+Deltas4!Y23)/6</f>
        <v>-17.183143004291047</v>
      </c>
      <c r="W17" s="19">
        <f ca="1">(Deltas1!Z23+2*Deltas2!Z23+2*Deltas3!Z23+Deltas4!Z23)/6</f>
        <v>0</v>
      </c>
      <c r="X17" s="19">
        <f ca="1">(Deltas1!AA23+2*Deltas2!AA23+2*Deltas3!AA23+Deltas4!AA23)/6</f>
        <v>0</v>
      </c>
      <c r="Y17" s="19">
        <f ca="1">(Deltas1!AB23+2*Deltas2!AB23+2*Deltas3!AB23+Deltas4!AB23)/6</f>
        <v>0</v>
      </c>
      <c r="Z17" s="19">
        <f ca="1">(Deltas1!AC23+2*Deltas2!AC23+2*Deltas3!AC23+Deltas4!AC23)/6</f>
        <v>0</v>
      </c>
      <c r="AA17" s="19">
        <f ca="1">(Deltas1!AD23+2*Deltas2!AD23+2*Deltas3!AD23+Deltas4!AD23)/6</f>
        <v>0</v>
      </c>
      <c r="AB17" s="19">
        <f ca="1">(Deltas1!AE23+2*Deltas2!AE23+2*Deltas3!AE23+Deltas4!AE23)/6</f>
        <v>0</v>
      </c>
      <c r="AC17" s="19">
        <f ca="1">(Deltas1!AF23+2*Deltas2!AF23+2*Deltas3!AF23+Deltas4!AF23)/6</f>
        <v>0</v>
      </c>
      <c r="AD17" s="19">
        <f ca="1">(Deltas1!AG23+2*Deltas2!AG23+2*Deltas3!AG23+Deltas4!AG23)/6</f>
        <v>1.0171381881728383</v>
      </c>
      <c r="AE17" s="19">
        <f ca="1">(Deltas1!AH23+2*Deltas2!AH23+2*Deltas3!AH23+Deltas4!AH23)/6</f>
        <v>6.209369733375361</v>
      </c>
      <c r="AF17" s="19">
        <f ca="1">(Deltas1!AI23+2*Deltas2!AI23+2*Deltas3!AI23+Deltas4!AI23)/6</f>
        <v>3.0859379259554145</v>
      </c>
      <c r="AG17" s="19">
        <f ca="1">(Deltas1!AJ23+2*Deltas2!AJ23+2*Deltas3!AJ23+Deltas4!AJ23)/6</f>
        <v>2.4837192902830876</v>
      </c>
      <c r="AH17" s="19">
        <f ca="1">(Deltas1!AK23+2*Deltas2!AK23+2*Deltas3!AK23+Deltas4!AK23)/6</f>
        <v>0</v>
      </c>
      <c r="AI17" s="19">
        <f ca="1">(Deltas1!AL23+2*Deltas2!AL23+2*Deltas3!AL23+Deltas4!AL23)/6</f>
        <v>0</v>
      </c>
      <c r="AJ17" s="19">
        <f ca="1">(Deltas1!AM23+2*Deltas2!AM23+2*Deltas3!AM23+Deltas4!AM23)/6</f>
        <v>0</v>
      </c>
      <c r="AK17" s="19">
        <f ca="1">(Deltas1!AN23+2*Deltas2!AN23+2*Deltas3!AN23+Deltas4!AN23)/6</f>
        <v>0</v>
      </c>
      <c r="AL17" s="19">
        <f ca="1">(Deltas1!AO23+2*Deltas2!AO23+2*Deltas3!AO23+Deltas4!AO23)/6</f>
        <v>-0.25510768162151148</v>
      </c>
      <c r="AM17" s="19">
        <f ca="1">(Deltas1!AP23+2*Deltas2!AP23+2*Deltas3!AP23+Deltas4!AP23)/6</f>
        <v>-1.3495034012978004</v>
      </c>
      <c r="AN17" s="19">
        <f ca="1">(Deltas1!AQ23+2*Deltas2!AQ23+2*Deltas3!AQ23+Deltas4!AQ23)/6</f>
        <v>0</v>
      </c>
      <c r="AO17" s="19">
        <f ca="1">(Deltas1!AR23+2*Deltas2!AR23+2*Deltas3!AR23+Deltas4!AR23)/6</f>
        <v>0</v>
      </c>
      <c r="AP17" s="19">
        <f ca="1">(Deltas1!AS23+2*Deltas2!AS23+2*Deltas3!AS23+Deltas4!AS23)/6</f>
        <v>-0.98304963127038081</v>
      </c>
      <c r="AQ17" s="19">
        <f ca="1">(Deltas1!AT23+2*Deltas2!AT23+2*Deltas3!AT23+Deltas4!AT23)/6</f>
        <v>-0.98304963127038081</v>
      </c>
      <c r="AR17" s="19">
        <f ca="1">(Deltas1!AU23+2*Deltas2!AU23+2*Deltas3!AU23+Deltas4!AU23)/6</f>
        <v>-0.98304963127038081</v>
      </c>
      <c r="AS17" s="19">
        <f ca="1">(Deltas1!AV23+2*Deltas2!AV23+2*Deltas3!AV23+Deltas4!AV23)/6</f>
        <v>0</v>
      </c>
      <c r="AT17" s="19">
        <f ca="1">(Deltas1!AW23+2*Deltas2!AW23+2*Deltas3!AW23+Deltas4!AW23)/6</f>
        <v>0</v>
      </c>
      <c r="AU17" s="19">
        <f ca="1">(Deltas1!AX23+2*Deltas2!AX23+2*Deltas3!AX23+Deltas4!AX23)/6</f>
        <v>0</v>
      </c>
      <c r="AV17" s="19">
        <f ca="1">(Deltas1!AY23+2*Deltas2!AY23+2*Deltas3!AY23+Deltas4!AY23)/6</f>
        <v>0</v>
      </c>
      <c r="AW17" s="19">
        <f ca="1">(Deltas1!AZ23+2*Deltas2!AZ23+2*Deltas3!AZ23+Deltas4!AZ23)/6</f>
        <v>0</v>
      </c>
      <c r="AX17" s="19">
        <f ca="1">(Deltas1!BA23+2*Deltas2!BA23+2*Deltas3!BA23+Deltas4!BA23)/6</f>
        <v>0</v>
      </c>
      <c r="AY17" s="19">
        <f ca="1">(Deltas1!BB23+2*Deltas2!BB23+2*Deltas3!BB23+Deltas4!BB23)/6</f>
        <v>0</v>
      </c>
      <c r="AZ17" s="19">
        <f ca="1">(Deltas1!BC23+2*Deltas2!BC23+2*Deltas3!BC23+Deltas4!BC23)/6</f>
        <v>0</v>
      </c>
      <c r="BA17" s="19">
        <f ca="1">(Deltas1!BD23+2*Deltas2!BD23+2*Deltas3!BD23+Deltas4!BD23)/6</f>
        <v>0</v>
      </c>
      <c r="BB17" s="19">
        <f ca="1">(Deltas1!BE23+2*Deltas2!BE23+2*Deltas3!BE23+Deltas4!BE23)/6</f>
        <v>0</v>
      </c>
      <c r="BC17" s="19">
        <f ca="1">(Deltas1!BF23+2*Deltas2!BF23+2*Deltas3!BF23+Deltas4!BF23)/6</f>
        <v>0</v>
      </c>
      <c r="BD17" s="19">
        <f ca="1">(Deltas1!BG23+2*Deltas2!BG23+2*Deltas3!BG23+Deltas4!BG23)/6</f>
        <v>0</v>
      </c>
      <c r="BE17" s="19">
        <f ca="1">(Deltas1!BH23+2*Deltas2!BH23+2*Deltas3!BH23+Deltas4!BH23)/6</f>
        <v>0</v>
      </c>
      <c r="BF17" s="19">
        <f ca="1">(Deltas1!BI23+2*Deltas2!BI23+2*Deltas3!BI23+Deltas4!BI23)/6</f>
        <v>0</v>
      </c>
      <c r="BG17" s="19">
        <f ca="1">(Deltas1!BJ23+2*Deltas2!BJ23+2*Deltas3!BJ23+Deltas4!BJ23)/6</f>
        <v>0</v>
      </c>
      <c r="BH17" s="19">
        <f ca="1">(Deltas1!BK23+2*Deltas2!BK23+2*Deltas3!BK23+Deltas4!BK23)/6</f>
        <v>0</v>
      </c>
      <c r="BI17" s="19">
        <f ca="1">(Deltas1!BL23+2*Deltas2!BL23+2*Deltas3!BL23+Deltas4!BL23)/6</f>
        <v>0</v>
      </c>
      <c r="BJ17" s="19">
        <f ca="1">(Deltas1!BM23+2*Deltas2!BM23+2*Deltas3!BM23+Deltas4!BM23)/6</f>
        <v>0</v>
      </c>
      <c r="BK17" s="19">
        <f ca="1">(Deltas1!BN23+2*Deltas2!BN23+2*Deltas3!BN23+Deltas4!BN23)/6</f>
        <v>0</v>
      </c>
      <c r="BL17" s="19">
        <f ca="1">(Deltas1!BO23+2*Deltas2!BO23+2*Deltas3!BO23+Deltas4!BO23)/6</f>
        <v>0</v>
      </c>
      <c r="BM17" s="19">
        <f ca="1">(Deltas1!BP23+2*Deltas2!BP23+2*Deltas3!BP23+Deltas4!BP23)/6</f>
        <v>0</v>
      </c>
      <c r="BN17" s="19">
        <f ca="1">(Deltas1!BQ23+2*Deltas2!BQ23+2*Deltas3!BQ23+Deltas4!BQ23)/6</f>
        <v>0</v>
      </c>
      <c r="BO17" s="19">
        <f ca="1">(Deltas1!BR23+2*Deltas2!BR23+2*Deltas3!BR23+Deltas4!BR23)/6</f>
        <v>0</v>
      </c>
      <c r="BP17" s="19">
        <f ca="1">(Deltas1!BS23+2*Deltas2!BS23+2*Deltas3!BS23+Deltas4!BS23)/6</f>
        <v>0</v>
      </c>
      <c r="BQ17" s="19">
        <f ca="1">(Deltas1!BT23+2*Deltas2!BT23+2*Deltas3!BT23+Deltas4!BT23)/6</f>
        <v>0</v>
      </c>
      <c r="BR17" s="19">
        <f ca="1">(Deltas1!BU23+2*Deltas2!BU23+2*Deltas3!BU23+Deltas4!BU23)/6</f>
        <v>0</v>
      </c>
      <c r="BS17" s="19">
        <f ca="1">(Deltas1!BV23+2*Deltas2!BV23+2*Deltas3!BV23+Deltas4!BV23)/6</f>
        <v>0</v>
      </c>
      <c r="BT17" s="19">
        <f ca="1">(Deltas1!BW23+2*Deltas2!BW23+2*Deltas3!BW23+Deltas4!BW23)/6</f>
        <v>0</v>
      </c>
    </row>
    <row r="18" spans="1:72">
      <c r="A18">
        <f>'Composition Moles'!A36</f>
        <v>0.70000000000000007</v>
      </c>
      <c r="B18" s="1">
        <f ca="1">(Deltas1!D24+2*Deltas2!D24+2*Deltas3!D24+Deltas4!D24)/6</f>
        <v>0.28307981555348682</v>
      </c>
      <c r="C18" s="19">
        <f ca="1">(Deltas1!F24+2*Deltas2!F24+2*Deltas3!F24+Deltas4!F24)/6</f>
        <v>-2.3384734372820928</v>
      </c>
      <c r="D18" s="19">
        <f ca="1">(Deltas1!G24+2*Deltas2!G24+2*Deltas3!G24+Deltas4!G24)/6</f>
        <v>0</v>
      </c>
      <c r="E18" s="19">
        <f ca="1">(Deltas1!H24+2*Deltas2!H24+2*Deltas3!H24+Deltas4!H24)/6</f>
        <v>2.1145799492728385</v>
      </c>
      <c r="F18" s="19">
        <f ca="1">(Deltas1!I24+2*Deltas2!I24+2*Deltas3!I24+Deltas4!I24)/6</f>
        <v>0.22389348800925443</v>
      </c>
      <c r="G18" s="19">
        <f ca="1">(Deltas1!J24+2*Deltas2!J24+2*Deltas3!J24+Deltas4!J24)/6</f>
        <v>0</v>
      </c>
      <c r="H18" s="19">
        <f ca="1">(Deltas1!K24+2*Deltas2!K24+2*Deltas3!K24+Deltas4!K24)/6</f>
        <v>0</v>
      </c>
      <c r="I18" s="19">
        <f ca="1">(Deltas1!L24+2*Deltas2!L24+2*Deltas3!L24+Deltas4!L24)/6</f>
        <v>0</v>
      </c>
      <c r="J18" s="19">
        <f ca="1">(Deltas1!M24+2*Deltas2!M24+2*Deltas3!M24+Deltas4!M24)/6</f>
        <v>0</v>
      </c>
      <c r="K18" s="19">
        <f ca="1">(Deltas1!N24+2*Deltas2!N24+2*Deltas3!N24+Deltas4!N24)/6</f>
        <v>0</v>
      </c>
      <c r="L18" s="19">
        <f ca="1">(Deltas1!O24+2*Deltas2!O24+2*Deltas3!O24+Deltas4!O24)/6</f>
        <v>0</v>
      </c>
      <c r="M18" s="19">
        <f ca="1">(Deltas1!P24+2*Deltas2!P24+2*Deltas3!P24+Deltas4!P24)/6</f>
        <v>0</v>
      </c>
      <c r="N18" s="19">
        <f ca="1">(Deltas1!Q24+2*Deltas2!Q24+2*Deltas3!Q24+Deltas4!Q24)/6</f>
        <v>0</v>
      </c>
      <c r="O18" s="19">
        <f ca="1">(Deltas1!R24+2*Deltas2!R24+2*Deltas3!R24+Deltas4!R24)/6</f>
        <v>0</v>
      </c>
      <c r="P18" s="19">
        <f ca="1">(Deltas1!S24+2*Deltas2!S24+2*Deltas3!S24+Deltas4!S24)/6</f>
        <v>8.4998684004718914</v>
      </c>
      <c r="Q18" s="19">
        <f ca="1">(Deltas1!T24+2*Deltas2!T24+2*Deltas3!T24+Deltas4!T24)/6</f>
        <v>0</v>
      </c>
      <c r="R18" s="19">
        <f ca="1">(Deltas1!U24+2*Deltas2!U24+2*Deltas3!U24+Deltas4!U24)/6</f>
        <v>0</v>
      </c>
      <c r="S18" s="19">
        <f ca="1">(Deltas1!V24+2*Deltas2!V24+2*Deltas3!V24+Deltas4!V24)/6</f>
        <v>0</v>
      </c>
      <c r="T18" s="19">
        <f ca="1">(Deltas1!W24+2*Deltas2!W24+2*Deltas3!W24+Deltas4!W24)/6</f>
        <v>0</v>
      </c>
      <c r="U18" s="19">
        <f ca="1">(Deltas1!X24+2*Deltas2!X24+2*Deltas3!X24+Deltas4!X24)/6</f>
        <v>0</v>
      </c>
      <c r="V18" s="19">
        <f ca="1">(Deltas1!Y24+2*Deltas2!Y24+2*Deltas3!Y24+Deltas4!Y24)/6</f>
        <v>-16.496168360033064</v>
      </c>
      <c r="W18" s="19">
        <f ca="1">(Deltas1!Z24+2*Deltas2!Z24+2*Deltas3!Z24+Deltas4!Z24)/6</f>
        <v>0</v>
      </c>
      <c r="X18" s="19">
        <f ca="1">(Deltas1!AA24+2*Deltas2!AA24+2*Deltas3!AA24+Deltas4!AA24)/6</f>
        <v>0</v>
      </c>
      <c r="Y18" s="19">
        <f ca="1">(Deltas1!AB24+2*Deltas2!AB24+2*Deltas3!AB24+Deltas4!AB24)/6</f>
        <v>0</v>
      </c>
      <c r="Z18" s="19">
        <f ca="1">(Deltas1!AC24+2*Deltas2!AC24+2*Deltas3!AC24+Deltas4!AC24)/6</f>
        <v>0</v>
      </c>
      <c r="AA18" s="19">
        <f ca="1">(Deltas1!AD24+2*Deltas2!AD24+2*Deltas3!AD24+Deltas4!AD24)/6</f>
        <v>0</v>
      </c>
      <c r="AB18" s="19">
        <f ca="1">(Deltas1!AE24+2*Deltas2!AE24+2*Deltas3!AE24+Deltas4!AE24)/6</f>
        <v>0</v>
      </c>
      <c r="AC18" s="19">
        <f ca="1">(Deltas1!AF24+2*Deltas2!AF24+2*Deltas3!AF24+Deltas4!AF24)/6</f>
        <v>0</v>
      </c>
      <c r="AD18" s="19">
        <f ca="1">(Deltas1!AG24+2*Deltas2!AG24+2*Deltas3!AG24+Deltas4!AG24)/6</f>
        <v>0.88077235396141784</v>
      </c>
      <c r="AE18" s="19">
        <f ca="1">(Deltas1!AH24+2*Deltas2!AH24+2*Deltas3!AH24+Deltas4!AH24)/6</f>
        <v>5.967760024138113</v>
      </c>
      <c r="AF18" s="19">
        <f ca="1">(Deltas1!AI24+2*Deltas2!AI24+2*Deltas3!AI24+Deltas4!AI24)/6</f>
        <v>3.1102373527816147</v>
      </c>
      <c r="AG18" s="19">
        <f ca="1">(Deltas1!AJ24+2*Deltas2!AJ24+2*Deltas3!AJ24+Deltas4!AJ24)/6</f>
        <v>2.4348021503427542</v>
      </c>
      <c r="AH18" s="19">
        <f ca="1">(Deltas1!AK24+2*Deltas2!AK24+2*Deltas3!AK24+Deltas4!AK24)/6</f>
        <v>0</v>
      </c>
      <c r="AI18" s="19">
        <f ca="1">(Deltas1!AL24+2*Deltas2!AL24+2*Deltas3!AL24+Deltas4!AL24)/6</f>
        <v>0</v>
      </c>
      <c r="AJ18" s="19">
        <f ca="1">(Deltas1!AM24+2*Deltas2!AM24+2*Deltas3!AM24+Deltas4!AM24)/6</f>
        <v>0</v>
      </c>
      <c r="AK18" s="19">
        <f ca="1">(Deltas1!AN24+2*Deltas2!AN24+2*Deltas3!AN24+Deltas4!AN24)/6</f>
        <v>0</v>
      </c>
      <c r="AL18" s="19">
        <f ca="1">(Deltas1!AO24+2*Deltas2!AO24+2*Deltas3!AO24+Deltas4!AO24)/6</f>
        <v>-0.22389348800925443</v>
      </c>
      <c r="AM18" s="19">
        <f ca="1">(Deltas1!AP24+2*Deltas2!AP24+2*Deltas3!AP24+Deltas4!AP24)/6</f>
        <v>-1.3054849489147113</v>
      </c>
      <c r="AN18" s="19">
        <f ca="1">(Deltas1!AQ24+2*Deltas2!AQ24+2*Deltas3!AQ24+Deltas4!AQ24)/6</f>
        <v>0</v>
      </c>
      <c r="AO18" s="19">
        <f ca="1">(Deltas1!AR24+2*Deltas2!AR24+2*Deltas3!AR24+Deltas4!AR24)/6</f>
        <v>0</v>
      </c>
      <c r="AP18" s="19">
        <f ca="1">(Deltas1!AS24+2*Deltas2!AS24+2*Deltas3!AS24+Deltas4!AS24)/6</f>
        <v>-0.95596449491291979</v>
      </c>
      <c r="AQ18" s="19">
        <f ca="1">(Deltas1!AT24+2*Deltas2!AT24+2*Deltas3!AT24+Deltas4!AT24)/6</f>
        <v>-0.95596449491291979</v>
      </c>
      <c r="AR18" s="19">
        <f ca="1">(Deltas1!AU24+2*Deltas2!AU24+2*Deltas3!AU24+Deltas4!AU24)/6</f>
        <v>-0.95596449491291979</v>
      </c>
      <c r="AS18" s="19">
        <f ca="1">(Deltas1!AV24+2*Deltas2!AV24+2*Deltas3!AV24+Deltas4!AV24)/6</f>
        <v>0</v>
      </c>
      <c r="AT18" s="19">
        <f ca="1">(Deltas1!AW24+2*Deltas2!AW24+2*Deltas3!AW24+Deltas4!AW24)/6</f>
        <v>0</v>
      </c>
      <c r="AU18" s="19">
        <f ca="1">(Deltas1!AX24+2*Deltas2!AX24+2*Deltas3!AX24+Deltas4!AX24)/6</f>
        <v>0</v>
      </c>
      <c r="AV18" s="19">
        <f ca="1">(Deltas1!AY24+2*Deltas2!AY24+2*Deltas3!AY24+Deltas4!AY24)/6</f>
        <v>0</v>
      </c>
      <c r="AW18" s="19">
        <f ca="1">(Deltas1!AZ24+2*Deltas2!AZ24+2*Deltas3!AZ24+Deltas4!AZ24)/6</f>
        <v>0</v>
      </c>
      <c r="AX18" s="19">
        <f ca="1">(Deltas1!BA24+2*Deltas2!BA24+2*Deltas3!BA24+Deltas4!BA24)/6</f>
        <v>0</v>
      </c>
      <c r="AY18" s="19">
        <f ca="1">(Deltas1!BB24+2*Deltas2!BB24+2*Deltas3!BB24+Deltas4!BB24)/6</f>
        <v>0</v>
      </c>
      <c r="AZ18" s="19">
        <f ca="1">(Deltas1!BC24+2*Deltas2!BC24+2*Deltas3!BC24+Deltas4!BC24)/6</f>
        <v>0</v>
      </c>
      <c r="BA18" s="19">
        <f ca="1">(Deltas1!BD24+2*Deltas2!BD24+2*Deltas3!BD24+Deltas4!BD24)/6</f>
        <v>0</v>
      </c>
      <c r="BB18" s="19">
        <f ca="1">(Deltas1!BE24+2*Deltas2!BE24+2*Deltas3!BE24+Deltas4!BE24)/6</f>
        <v>0</v>
      </c>
      <c r="BC18" s="19">
        <f ca="1">(Deltas1!BF24+2*Deltas2!BF24+2*Deltas3!BF24+Deltas4!BF24)/6</f>
        <v>0</v>
      </c>
      <c r="BD18" s="19">
        <f ca="1">(Deltas1!BG24+2*Deltas2!BG24+2*Deltas3!BG24+Deltas4!BG24)/6</f>
        <v>0</v>
      </c>
      <c r="BE18" s="19">
        <f ca="1">(Deltas1!BH24+2*Deltas2!BH24+2*Deltas3!BH24+Deltas4!BH24)/6</f>
        <v>0</v>
      </c>
      <c r="BF18" s="19">
        <f ca="1">(Deltas1!BI24+2*Deltas2!BI24+2*Deltas3!BI24+Deltas4!BI24)/6</f>
        <v>0</v>
      </c>
      <c r="BG18" s="19">
        <f ca="1">(Deltas1!BJ24+2*Deltas2!BJ24+2*Deltas3!BJ24+Deltas4!BJ24)/6</f>
        <v>0</v>
      </c>
      <c r="BH18" s="19">
        <f ca="1">(Deltas1!BK24+2*Deltas2!BK24+2*Deltas3!BK24+Deltas4!BK24)/6</f>
        <v>0</v>
      </c>
      <c r="BI18" s="19">
        <f ca="1">(Deltas1!BL24+2*Deltas2!BL24+2*Deltas3!BL24+Deltas4!BL24)/6</f>
        <v>0</v>
      </c>
      <c r="BJ18" s="19">
        <f ca="1">(Deltas1!BM24+2*Deltas2!BM24+2*Deltas3!BM24+Deltas4!BM24)/6</f>
        <v>0</v>
      </c>
      <c r="BK18" s="19">
        <f ca="1">(Deltas1!BN24+2*Deltas2!BN24+2*Deltas3!BN24+Deltas4!BN24)/6</f>
        <v>0</v>
      </c>
      <c r="BL18" s="19">
        <f ca="1">(Deltas1!BO24+2*Deltas2!BO24+2*Deltas3!BO24+Deltas4!BO24)/6</f>
        <v>0</v>
      </c>
      <c r="BM18" s="19">
        <f ca="1">(Deltas1!BP24+2*Deltas2!BP24+2*Deltas3!BP24+Deltas4!BP24)/6</f>
        <v>0</v>
      </c>
      <c r="BN18" s="19">
        <f ca="1">(Deltas1!BQ24+2*Deltas2!BQ24+2*Deltas3!BQ24+Deltas4!BQ24)/6</f>
        <v>0</v>
      </c>
      <c r="BO18" s="19">
        <f ca="1">(Deltas1!BR24+2*Deltas2!BR24+2*Deltas3!BR24+Deltas4!BR24)/6</f>
        <v>0</v>
      </c>
      <c r="BP18" s="19">
        <f ca="1">(Deltas1!BS24+2*Deltas2!BS24+2*Deltas3!BS24+Deltas4!BS24)/6</f>
        <v>0</v>
      </c>
      <c r="BQ18" s="19">
        <f ca="1">(Deltas1!BT24+2*Deltas2!BT24+2*Deltas3!BT24+Deltas4!BT24)/6</f>
        <v>0</v>
      </c>
      <c r="BR18" s="19">
        <f ca="1">(Deltas1!BU24+2*Deltas2!BU24+2*Deltas3!BU24+Deltas4!BU24)/6</f>
        <v>0</v>
      </c>
      <c r="BS18" s="19">
        <f ca="1">(Deltas1!BV24+2*Deltas2!BV24+2*Deltas3!BV24+Deltas4!BV24)/6</f>
        <v>0</v>
      </c>
      <c r="BT18" s="19">
        <f ca="1">(Deltas1!BW24+2*Deltas2!BW24+2*Deltas3!BW24+Deltas4!BW24)/6</f>
        <v>0</v>
      </c>
    </row>
    <row r="19" spans="1:72">
      <c r="A19">
        <f>'Composition Moles'!A37</f>
        <v>0.75000000000000011</v>
      </c>
      <c r="B19" s="1">
        <f ca="1">(Deltas1!D25+2*Deltas2!D25+2*Deltas3!D25+Deltas4!D25)/6</f>
        <v>0.27315342431215045</v>
      </c>
      <c r="C19" s="19">
        <f ca="1">(Deltas1!F25+2*Deltas2!F25+2*Deltas3!F25+Deltas4!F25)/6</f>
        <v>-2.1898995017928704</v>
      </c>
      <c r="D19" s="19">
        <f ca="1">(Deltas1!G25+2*Deltas2!G25+2*Deltas3!G25+Deltas4!G25)/6</f>
        <v>0</v>
      </c>
      <c r="E19" s="19">
        <f ca="1">(Deltas1!H25+2*Deltas2!H25+2*Deltas3!H25+Deltas4!H25)/6</f>
        <v>1.9929938187120337</v>
      </c>
      <c r="F19" s="19">
        <f ca="1">(Deltas1!I25+2*Deltas2!I25+2*Deltas3!I25+Deltas4!I25)/6</f>
        <v>0.1969056830808367</v>
      </c>
      <c r="G19" s="19">
        <f ca="1">(Deltas1!J25+2*Deltas2!J25+2*Deltas3!J25+Deltas4!J25)/6</f>
        <v>0</v>
      </c>
      <c r="H19" s="19">
        <f ca="1">(Deltas1!K25+2*Deltas2!K25+2*Deltas3!K25+Deltas4!K25)/6</f>
        <v>0</v>
      </c>
      <c r="I19" s="19">
        <f ca="1">(Deltas1!L25+2*Deltas2!L25+2*Deltas3!L25+Deltas4!L25)/6</f>
        <v>0</v>
      </c>
      <c r="J19" s="19">
        <f ca="1">(Deltas1!M25+2*Deltas2!M25+2*Deltas3!M25+Deltas4!M25)/6</f>
        <v>0</v>
      </c>
      <c r="K19" s="19">
        <f ca="1">(Deltas1!N25+2*Deltas2!N25+2*Deltas3!N25+Deltas4!N25)/6</f>
        <v>0</v>
      </c>
      <c r="L19" s="19">
        <f ca="1">(Deltas1!O25+2*Deltas2!O25+2*Deltas3!O25+Deltas4!O25)/6</f>
        <v>0</v>
      </c>
      <c r="M19" s="19">
        <f ca="1">(Deltas1!P25+2*Deltas2!P25+2*Deltas3!P25+Deltas4!P25)/6</f>
        <v>0</v>
      </c>
      <c r="N19" s="19">
        <f ca="1">(Deltas1!Q25+2*Deltas2!Q25+2*Deltas3!Q25+Deltas4!Q25)/6</f>
        <v>0</v>
      </c>
      <c r="O19" s="19">
        <f ca="1">(Deltas1!R25+2*Deltas2!R25+2*Deltas3!R25+Deltas4!R25)/6</f>
        <v>0</v>
      </c>
      <c r="P19" s="19">
        <f ca="1">(Deltas1!S25+2*Deltas2!S25+2*Deltas3!S25+Deltas4!S25)/6</f>
        <v>8.0740816391418928</v>
      </c>
      <c r="Q19" s="19">
        <f ca="1">(Deltas1!T25+2*Deltas2!T25+2*Deltas3!T25+Deltas4!T25)/6</f>
        <v>0</v>
      </c>
      <c r="R19" s="19">
        <f ca="1">(Deltas1!U25+2*Deltas2!U25+2*Deltas3!U25+Deltas4!U25)/6</f>
        <v>0</v>
      </c>
      <c r="S19" s="19">
        <f ca="1">(Deltas1!V25+2*Deltas2!V25+2*Deltas3!V25+Deltas4!V25)/6</f>
        <v>0</v>
      </c>
      <c r="T19" s="19">
        <f ca="1">(Deltas1!W25+2*Deltas2!W25+2*Deltas3!W25+Deltas4!W25)/6</f>
        <v>0</v>
      </c>
      <c r="U19" s="19">
        <f ca="1">(Deltas1!X25+2*Deltas2!X25+2*Deltas3!X25+Deltas4!X25)/6</f>
        <v>0</v>
      </c>
      <c r="V19" s="19">
        <f ca="1">(Deltas1!Y25+2*Deltas2!Y25+2*Deltas3!Y25+Deltas4!Y25)/6</f>
        <v>-15.820321807254842</v>
      </c>
      <c r="W19" s="19">
        <f ca="1">(Deltas1!Z25+2*Deltas2!Z25+2*Deltas3!Z25+Deltas4!Z25)/6</f>
        <v>0</v>
      </c>
      <c r="X19" s="19">
        <f ca="1">(Deltas1!AA25+2*Deltas2!AA25+2*Deltas3!AA25+Deltas4!AA25)/6</f>
        <v>0</v>
      </c>
      <c r="Y19" s="19">
        <f ca="1">(Deltas1!AB25+2*Deltas2!AB25+2*Deltas3!AB25+Deltas4!AB25)/6</f>
        <v>0</v>
      </c>
      <c r="Z19" s="19">
        <f ca="1">(Deltas1!AC25+2*Deltas2!AC25+2*Deltas3!AC25+Deltas4!AC25)/6</f>
        <v>0</v>
      </c>
      <c r="AA19" s="19">
        <f ca="1">(Deltas1!AD25+2*Deltas2!AD25+2*Deltas3!AD25+Deltas4!AD25)/6</f>
        <v>0</v>
      </c>
      <c r="AB19" s="19">
        <f ca="1">(Deltas1!AE25+2*Deltas2!AE25+2*Deltas3!AE25+Deltas4!AE25)/6</f>
        <v>0</v>
      </c>
      <c r="AC19" s="19">
        <f ca="1">(Deltas1!AF25+2*Deltas2!AF25+2*Deltas3!AF25+Deltas4!AF25)/6</f>
        <v>0</v>
      </c>
      <c r="AD19" s="19">
        <f ca="1">(Deltas1!AG25+2*Deltas2!AG25+2*Deltas3!AG25+Deltas4!AG25)/6</f>
        <v>0.73757812630297825</v>
      </c>
      <c r="AE19" s="19">
        <f ca="1">(Deltas1!AH25+2*Deltas2!AH25+2*Deltas3!AH25+Deltas4!AH25)/6</f>
        <v>5.732028730676209</v>
      </c>
      <c r="AF19" s="19">
        <f ca="1">(Deltas1!AI25+2*Deltas2!AI25+2*Deltas3!AI25+Deltas4!AI25)/6</f>
        <v>3.1376328354317891</v>
      </c>
      <c r="AG19" s="19">
        <f ca="1">(Deltas1!AJ25+2*Deltas2!AJ25+2*Deltas3!AJ25+Deltas4!AJ25)/6</f>
        <v>2.3878636913396103</v>
      </c>
      <c r="AH19" s="19">
        <f ca="1">(Deltas1!AK25+2*Deltas2!AK25+2*Deltas3!AK25+Deltas4!AK25)/6</f>
        <v>0</v>
      </c>
      <c r="AI19" s="19">
        <f ca="1">(Deltas1!AL25+2*Deltas2!AL25+2*Deltas3!AL25+Deltas4!AL25)/6</f>
        <v>0</v>
      </c>
      <c r="AJ19" s="19">
        <f ca="1">(Deltas1!AM25+2*Deltas2!AM25+2*Deltas3!AM25+Deltas4!AM25)/6</f>
        <v>0</v>
      </c>
      <c r="AK19" s="19">
        <f ca="1">(Deltas1!AN25+2*Deltas2!AN25+2*Deltas3!AN25+Deltas4!AN25)/6</f>
        <v>0</v>
      </c>
      <c r="AL19" s="19">
        <f ca="1">(Deltas1!AO25+2*Deltas2!AO25+2*Deltas3!AO25+Deltas4!AO25)/6</f>
        <v>-0.1969056830808367</v>
      </c>
      <c r="AM19" s="19">
        <f ca="1">(Deltas1!AP25+2*Deltas2!AP25+2*Deltas3!AP25+Deltas4!AP25)/6</f>
        <v>-1.2619117943146299</v>
      </c>
      <c r="AN19" s="19">
        <f ca="1">(Deltas1!AQ25+2*Deltas2!AQ25+2*Deltas3!AQ25+Deltas4!AQ25)/6</f>
        <v>0</v>
      </c>
      <c r="AO19" s="19">
        <f ca="1">(Deltas1!AR25+2*Deltas2!AR25+2*Deltas3!AR25+Deltas4!AR25)/6</f>
        <v>0</v>
      </c>
      <c r="AP19" s="19">
        <f ca="1">(Deltas1!AS25+2*Deltas2!AS25+2*Deltas3!AS25+Deltas4!AS25)/6</f>
        <v>-0.93001524608072306</v>
      </c>
      <c r="AQ19" s="19">
        <f ca="1">(Deltas1!AT25+2*Deltas2!AT25+2*Deltas3!AT25+Deltas4!AT25)/6</f>
        <v>-0.93001524608072306</v>
      </c>
      <c r="AR19" s="19">
        <f ca="1">(Deltas1!AU25+2*Deltas2!AU25+2*Deltas3!AU25+Deltas4!AU25)/6</f>
        <v>-0.93001524608072306</v>
      </c>
      <c r="AS19" s="19">
        <f ca="1">(Deltas1!AV25+2*Deltas2!AV25+2*Deltas3!AV25+Deltas4!AV25)/6</f>
        <v>0</v>
      </c>
      <c r="AT19" s="19">
        <f ca="1">(Deltas1!AW25+2*Deltas2!AW25+2*Deltas3!AW25+Deltas4!AW25)/6</f>
        <v>0</v>
      </c>
      <c r="AU19" s="19">
        <f ca="1">(Deltas1!AX25+2*Deltas2!AX25+2*Deltas3!AX25+Deltas4!AX25)/6</f>
        <v>0</v>
      </c>
      <c r="AV19" s="19">
        <f ca="1">(Deltas1!AY25+2*Deltas2!AY25+2*Deltas3!AY25+Deltas4!AY25)/6</f>
        <v>0</v>
      </c>
      <c r="AW19" s="19">
        <f ca="1">(Deltas1!AZ25+2*Deltas2!AZ25+2*Deltas3!AZ25+Deltas4!AZ25)/6</f>
        <v>0</v>
      </c>
      <c r="AX19" s="19">
        <f ca="1">(Deltas1!BA25+2*Deltas2!BA25+2*Deltas3!BA25+Deltas4!BA25)/6</f>
        <v>0</v>
      </c>
      <c r="AY19" s="19">
        <f ca="1">(Deltas1!BB25+2*Deltas2!BB25+2*Deltas3!BB25+Deltas4!BB25)/6</f>
        <v>0</v>
      </c>
      <c r="AZ19" s="19">
        <f ca="1">(Deltas1!BC25+2*Deltas2!BC25+2*Deltas3!BC25+Deltas4!BC25)/6</f>
        <v>0</v>
      </c>
      <c r="BA19" s="19">
        <f ca="1">(Deltas1!BD25+2*Deltas2!BD25+2*Deltas3!BD25+Deltas4!BD25)/6</f>
        <v>0</v>
      </c>
      <c r="BB19" s="19">
        <f ca="1">(Deltas1!BE25+2*Deltas2!BE25+2*Deltas3!BE25+Deltas4!BE25)/6</f>
        <v>0</v>
      </c>
      <c r="BC19" s="19">
        <f ca="1">(Deltas1!BF25+2*Deltas2!BF25+2*Deltas3!BF25+Deltas4!BF25)/6</f>
        <v>0</v>
      </c>
      <c r="BD19" s="19">
        <f ca="1">(Deltas1!BG25+2*Deltas2!BG25+2*Deltas3!BG25+Deltas4!BG25)/6</f>
        <v>0</v>
      </c>
      <c r="BE19" s="19">
        <f ca="1">(Deltas1!BH25+2*Deltas2!BH25+2*Deltas3!BH25+Deltas4!BH25)/6</f>
        <v>0</v>
      </c>
      <c r="BF19" s="19">
        <f ca="1">(Deltas1!BI25+2*Deltas2!BI25+2*Deltas3!BI25+Deltas4!BI25)/6</f>
        <v>0</v>
      </c>
      <c r="BG19" s="19">
        <f ca="1">(Deltas1!BJ25+2*Deltas2!BJ25+2*Deltas3!BJ25+Deltas4!BJ25)/6</f>
        <v>0</v>
      </c>
      <c r="BH19" s="19">
        <f ca="1">(Deltas1!BK25+2*Deltas2!BK25+2*Deltas3!BK25+Deltas4!BK25)/6</f>
        <v>0</v>
      </c>
      <c r="BI19" s="19">
        <f ca="1">(Deltas1!BL25+2*Deltas2!BL25+2*Deltas3!BL25+Deltas4!BL25)/6</f>
        <v>0</v>
      </c>
      <c r="BJ19" s="19">
        <f ca="1">(Deltas1!BM25+2*Deltas2!BM25+2*Deltas3!BM25+Deltas4!BM25)/6</f>
        <v>0</v>
      </c>
      <c r="BK19" s="19">
        <f ca="1">(Deltas1!BN25+2*Deltas2!BN25+2*Deltas3!BN25+Deltas4!BN25)/6</f>
        <v>0</v>
      </c>
      <c r="BL19" s="19">
        <f ca="1">(Deltas1!BO25+2*Deltas2!BO25+2*Deltas3!BO25+Deltas4!BO25)/6</f>
        <v>0</v>
      </c>
      <c r="BM19" s="19">
        <f ca="1">(Deltas1!BP25+2*Deltas2!BP25+2*Deltas3!BP25+Deltas4!BP25)/6</f>
        <v>0</v>
      </c>
      <c r="BN19" s="19">
        <f ca="1">(Deltas1!BQ25+2*Deltas2!BQ25+2*Deltas3!BQ25+Deltas4!BQ25)/6</f>
        <v>0</v>
      </c>
      <c r="BO19" s="19">
        <f ca="1">(Deltas1!BR25+2*Deltas2!BR25+2*Deltas3!BR25+Deltas4!BR25)/6</f>
        <v>0</v>
      </c>
      <c r="BP19" s="19">
        <f ca="1">(Deltas1!BS25+2*Deltas2!BS25+2*Deltas3!BS25+Deltas4!BS25)/6</f>
        <v>0</v>
      </c>
      <c r="BQ19" s="19">
        <f ca="1">(Deltas1!BT25+2*Deltas2!BT25+2*Deltas3!BT25+Deltas4!BT25)/6</f>
        <v>0</v>
      </c>
      <c r="BR19" s="19">
        <f ca="1">(Deltas1!BU25+2*Deltas2!BU25+2*Deltas3!BU25+Deltas4!BU25)/6</f>
        <v>0</v>
      </c>
      <c r="BS19" s="19">
        <f ca="1">(Deltas1!BV25+2*Deltas2!BV25+2*Deltas3!BV25+Deltas4!BV25)/6</f>
        <v>0</v>
      </c>
      <c r="BT19" s="19">
        <f ca="1">(Deltas1!BW25+2*Deltas2!BW25+2*Deltas3!BW25+Deltas4!BW25)/6</f>
        <v>0</v>
      </c>
    </row>
    <row r="20" spans="1:72">
      <c r="A20">
        <f>'Composition Moles'!A38</f>
        <v>0.80000000000000016</v>
      </c>
      <c r="B20" s="1">
        <f ca="1">(Deltas1!D26+2*Deltas2!D26+2*Deltas3!D26+Deltas4!D26)/6</f>
        <v>0.26402804829596654</v>
      </c>
      <c r="C20" s="19">
        <f ca="1">(Deltas1!F26+2*Deltas2!F26+2*Deltas3!F26+Deltas4!F26)/6</f>
        <v>-2.0516660309951127</v>
      </c>
      <c r="D20" s="19">
        <f ca="1">(Deltas1!G26+2*Deltas2!G26+2*Deltas3!G26+Deltas4!G26)/6</f>
        <v>0</v>
      </c>
      <c r="E20" s="19">
        <f ca="1">(Deltas1!H26+2*Deltas2!H26+2*Deltas3!H26+Deltas4!H26)/6</f>
        <v>1.8781583937372284</v>
      </c>
      <c r="F20" s="19">
        <f ca="1">(Deltas1!I26+2*Deltas2!I26+2*Deltas3!I26+Deltas4!I26)/6</f>
        <v>0.17350763725788462</v>
      </c>
      <c r="G20" s="19">
        <f ca="1">(Deltas1!J26+2*Deltas2!J26+2*Deltas3!J26+Deltas4!J26)/6</f>
        <v>0</v>
      </c>
      <c r="H20" s="19">
        <f ca="1">(Deltas1!K26+2*Deltas2!K26+2*Deltas3!K26+Deltas4!K26)/6</f>
        <v>0</v>
      </c>
      <c r="I20" s="19">
        <f ca="1">(Deltas1!L26+2*Deltas2!L26+2*Deltas3!L26+Deltas4!L26)/6</f>
        <v>0</v>
      </c>
      <c r="J20" s="19">
        <f ca="1">(Deltas1!M26+2*Deltas2!M26+2*Deltas3!M26+Deltas4!M26)/6</f>
        <v>0</v>
      </c>
      <c r="K20" s="19">
        <f ca="1">(Deltas1!N26+2*Deltas2!N26+2*Deltas3!N26+Deltas4!N26)/6</f>
        <v>0</v>
      </c>
      <c r="L20" s="19">
        <f ca="1">(Deltas1!O26+2*Deltas2!O26+2*Deltas3!O26+Deltas4!O26)/6</f>
        <v>0</v>
      </c>
      <c r="M20" s="19">
        <f ca="1">(Deltas1!P26+2*Deltas2!P26+2*Deltas3!P26+Deltas4!P26)/6</f>
        <v>0</v>
      </c>
      <c r="N20" s="19">
        <f ca="1">(Deltas1!Q26+2*Deltas2!Q26+2*Deltas3!Q26+Deltas4!Q26)/6</f>
        <v>0</v>
      </c>
      <c r="O20" s="19">
        <f ca="1">(Deltas1!R26+2*Deltas2!R26+2*Deltas3!R26+Deltas4!R26)/6</f>
        <v>0</v>
      </c>
      <c r="P20" s="19">
        <f ca="1">(Deltas1!S26+2*Deltas2!S26+2*Deltas3!S26+Deltas4!S26)/6</f>
        <v>7.6758726881675292</v>
      </c>
      <c r="Q20" s="19">
        <f ca="1">(Deltas1!T26+2*Deltas2!T26+2*Deltas3!T26+Deltas4!T26)/6</f>
        <v>0</v>
      </c>
      <c r="R20" s="19">
        <f ca="1">(Deltas1!U26+2*Deltas2!U26+2*Deltas3!U26+Deltas4!U26)/6</f>
        <v>0</v>
      </c>
      <c r="S20" s="19">
        <f ca="1">(Deltas1!V26+2*Deltas2!V26+2*Deltas3!V26+Deltas4!V26)/6</f>
        <v>0</v>
      </c>
      <c r="T20" s="19">
        <f ca="1">(Deltas1!W26+2*Deltas2!W26+2*Deltas3!W26+Deltas4!W26)/6</f>
        <v>0</v>
      </c>
      <c r="U20" s="19">
        <f ca="1">(Deltas1!X26+2*Deltas2!X26+2*Deltas3!X26+Deltas4!X26)/6</f>
        <v>0</v>
      </c>
      <c r="V20" s="19">
        <f ca="1">(Deltas1!Y26+2*Deltas2!Y26+2*Deltas3!Y26+Deltas4!Y26)/6</f>
        <v>-15.182595571669074</v>
      </c>
      <c r="W20" s="19">
        <f ca="1">(Deltas1!Z26+2*Deltas2!Z26+2*Deltas3!Z26+Deltas4!Z26)/6</f>
        <v>0</v>
      </c>
      <c r="X20" s="19">
        <f ca="1">(Deltas1!AA26+2*Deltas2!AA26+2*Deltas3!AA26+Deltas4!AA26)/6</f>
        <v>0</v>
      </c>
      <c r="Y20" s="19">
        <f ca="1">(Deltas1!AB26+2*Deltas2!AB26+2*Deltas3!AB26+Deltas4!AB26)/6</f>
        <v>0</v>
      </c>
      <c r="Z20" s="19">
        <f ca="1">(Deltas1!AC26+2*Deltas2!AC26+2*Deltas3!AC26+Deltas4!AC26)/6</f>
        <v>0</v>
      </c>
      <c r="AA20" s="19">
        <f ca="1">(Deltas1!AD26+2*Deltas2!AD26+2*Deltas3!AD26+Deltas4!AD26)/6</f>
        <v>0</v>
      </c>
      <c r="AB20" s="19">
        <f ca="1">(Deltas1!AE26+2*Deltas2!AE26+2*Deltas3!AE26+Deltas4!AE26)/6</f>
        <v>0</v>
      </c>
      <c r="AC20" s="19">
        <f ca="1">(Deltas1!AF26+2*Deltas2!AF26+2*Deltas3!AF26+Deltas4!AF26)/6</f>
        <v>0</v>
      </c>
      <c r="AD20" s="19">
        <f ca="1">(Deltas1!AG26+2*Deltas2!AG26+2*Deltas3!AG26+Deltas4!AG26)/6</f>
        <v>0.60163439510168371</v>
      </c>
      <c r="AE20" s="19">
        <f ca="1">(Deltas1!AH26+2*Deltas2!AH26+2*Deltas3!AH26+Deltas4!AH26)/6</f>
        <v>5.5022681616642899</v>
      </c>
      <c r="AF20" s="19">
        <f ca="1">(Deltas1!AI26+2*Deltas2!AI26+2*Deltas3!AI26+Deltas4!AI26)/6</f>
        <v>3.1676698403732302</v>
      </c>
      <c r="AG20" s="19">
        <f ca="1">(Deltas1!AJ26+2*Deltas2!AJ26+2*Deltas3!AJ26+Deltas4!AJ26)/6</f>
        <v>2.3428403809444673</v>
      </c>
      <c r="AH20" s="19">
        <f ca="1">(Deltas1!AK26+2*Deltas2!AK26+2*Deltas3!AK26+Deltas4!AK26)/6</f>
        <v>0</v>
      </c>
      <c r="AI20" s="19">
        <f ca="1">(Deltas1!AL26+2*Deltas2!AL26+2*Deltas3!AL26+Deltas4!AL26)/6</f>
        <v>0</v>
      </c>
      <c r="AJ20" s="19">
        <f ca="1">(Deltas1!AM26+2*Deltas2!AM26+2*Deltas3!AM26+Deltas4!AM26)/6</f>
        <v>0</v>
      </c>
      <c r="AK20" s="19">
        <f ca="1">(Deltas1!AN26+2*Deltas2!AN26+2*Deltas3!AN26+Deltas4!AN26)/6</f>
        <v>0</v>
      </c>
      <c r="AL20" s="19">
        <f ca="1">(Deltas1!AO26+2*Deltas2!AO26+2*Deltas3!AO26+Deltas4!AO26)/6</f>
        <v>-0.17350763725788462</v>
      </c>
      <c r="AM20" s="19">
        <f ca="1">(Deltas1!AP26+2*Deltas2!AP26+2*Deltas3!AP26+Deltas4!AP26)/6</f>
        <v>-1.2187386649179939</v>
      </c>
      <c r="AN20" s="19">
        <f ca="1">(Deltas1!AQ26+2*Deltas2!AQ26+2*Deltas3!AQ26+Deltas4!AQ26)/6</f>
        <v>0</v>
      </c>
      <c r="AO20" s="19">
        <f ca="1">(Deltas1!AR26+2*Deltas2!AR26+2*Deltas3!AR26+Deltas4!AR26)/6</f>
        <v>0</v>
      </c>
      <c r="AP20" s="19">
        <f ca="1">(Deltas1!AS26+2*Deltas2!AS26+2*Deltas3!AS26+Deltas4!AS26)/6</f>
        <v>-0.9051478641354157</v>
      </c>
      <c r="AQ20" s="19">
        <f ca="1">(Deltas1!AT26+2*Deltas2!AT26+2*Deltas3!AT26+Deltas4!AT26)/6</f>
        <v>-0.9051478641354157</v>
      </c>
      <c r="AR20" s="19">
        <f ca="1">(Deltas1!AU26+2*Deltas2!AU26+2*Deltas3!AU26+Deltas4!AU26)/6</f>
        <v>-0.9051478641354157</v>
      </c>
      <c r="AS20" s="19">
        <f ca="1">(Deltas1!AV26+2*Deltas2!AV26+2*Deltas3!AV26+Deltas4!AV26)/6</f>
        <v>0</v>
      </c>
      <c r="AT20" s="19">
        <f ca="1">(Deltas1!AW26+2*Deltas2!AW26+2*Deltas3!AW26+Deltas4!AW26)/6</f>
        <v>0</v>
      </c>
      <c r="AU20" s="19">
        <f ca="1">(Deltas1!AX26+2*Deltas2!AX26+2*Deltas3!AX26+Deltas4!AX26)/6</f>
        <v>0</v>
      </c>
      <c r="AV20" s="19">
        <f ca="1">(Deltas1!AY26+2*Deltas2!AY26+2*Deltas3!AY26+Deltas4!AY26)/6</f>
        <v>0</v>
      </c>
      <c r="AW20" s="19">
        <f ca="1">(Deltas1!AZ26+2*Deltas2!AZ26+2*Deltas3!AZ26+Deltas4!AZ26)/6</f>
        <v>0</v>
      </c>
      <c r="AX20" s="19">
        <f ca="1">(Deltas1!BA26+2*Deltas2!BA26+2*Deltas3!BA26+Deltas4!BA26)/6</f>
        <v>0</v>
      </c>
      <c r="AY20" s="19">
        <f ca="1">(Deltas1!BB26+2*Deltas2!BB26+2*Deltas3!BB26+Deltas4!BB26)/6</f>
        <v>0</v>
      </c>
      <c r="AZ20" s="19">
        <f ca="1">(Deltas1!BC26+2*Deltas2!BC26+2*Deltas3!BC26+Deltas4!BC26)/6</f>
        <v>0</v>
      </c>
      <c r="BA20" s="19">
        <f ca="1">(Deltas1!BD26+2*Deltas2!BD26+2*Deltas3!BD26+Deltas4!BD26)/6</f>
        <v>0</v>
      </c>
      <c r="BB20" s="19">
        <f ca="1">(Deltas1!BE26+2*Deltas2!BE26+2*Deltas3!BE26+Deltas4!BE26)/6</f>
        <v>0</v>
      </c>
      <c r="BC20" s="19">
        <f ca="1">(Deltas1!BF26+2*Deltas2!BF26+2*Deltas3!BF26+Deltas4!BF26)/6</f>
        <v>0</v>
      </c>
      <c r="BD20" s="19">
        <f ca="1">(Deltas1!BG26+2*Deltas2!BG26+2*Deltas3!BG26+Deltas4!BG26)/6</f>
        <v>0</v>
      </c>
      <c r="BE20" s="19">
        <f ca="1">(Deltas1!BH26+2*Deltas2!BH26+2*Deltas3!BH26+Deltas4!BH26)/6</f>
        <v>0</v>
      </c>
      <c r="BF20" s="19">
        <f ca="1">(Deltas1!BI26+2*Deltas2!BI26+2*Deltas3!BI26+Deltas4!BI26)/6</f>
        <v>0</v>
      </c>
      <c r="BG20" s="19">
        <f ca="1">(Deltas1!BJ26+2*Deltas2!BJ26+2*Deltas3!BJ26+Deltas4!BJ26)/6</f>
        <v>0</v>
      </c>
      <c r="BH20" s="19">
        <f ca="1">(Deltas1!BK26+2*Deltas2!BK26+2*Deltas3!BK26+Deltas4!BK26)/6</f>
        <v>0</v>
      </c>
      <c r="BI20" s="19">
        <f ca="1">(Deltas1!BL26+2*Deltas2!BL26+2*Deltas3!BL26+Deltas4!BL26)/6</f>
        <v>0</v>
      </c>
      <c r="BJ20" s="19">
        <f ca="1">(Deltas1!BM26+2*Deltas2!BM26+2*Deltas3!BM26+Deltas4!BM26)/6</f>
        <v>0</v>
      </c>
      <c r="BK20" s="19">
        <f ca="1">(Deltas1!BN26+2*Deltas2!BN26+2*Deltas3!BN26+Deltas4!BN26)/6</f>
        <v>0</v>
      </c>
      <c r="BL20" s="19">
        <f ca="1">(Deltas1!BO26+2*Deltas2!BO26+2*Deltas3!BO26+Deltas4!BO26)/6</f>
        <v>0</v>
      </c>
      <c r="BM20" s="19">
        <f ca="1">(Deltas1!BP26+2*Deltas2!BP26+2*Deltas3!BP26+Deltas4!BP26)/6</f>
        <v>0</v>
      </c>
      <c r="BN20" s="19">
        <f ca="1">(Deltas1!BQ26+2*Deltas2!BQ26+2*Deltas3!BQ26+Deltas4!BQ26)/6</f>
        <v>0</v>
      </c>
      <c r="BO20" s="19">
        <f ca="1">(Deltas1!BR26+2*Deltas2!BR26+2*Deltas3!BR26+Deltas4!BR26)/6</f>
        <v>0</v>
      </c>
      <c r="BP20" s="19">
        <f ca="1">(Deltas1!BS26+2*Deltas2!BS26+2*Deltas3!BS26+Deltas4!BS26)/6</f>
        <v>0</v>
      </c>
      <c r="BQ20" s="19">
        <f ca="1">(Deltas1!BT26+2*Deltas2!BT26+2*Deltas3!BT26+Deltas4!BT26)/6</f>
        <v>0</v>
      </c>
      <c r="BR20" s="19">
        <f ca="1">(Deltas1!BU26+2*Deltas2!BU26+2*Deltas3!BU26+Deltas4!BU26)/6</f>
        <v>0</v>
      </c>
      <c r="BS20" s="19">
        <f ca="1">(Deltas1!BV26+2*Deltas2!BV26+2*Deltas3!BV26+Deltas4!BV26)/6</f>
        <v>0</v>
      </c>
      <c r="BT20" s="19">
        <f ca="1">(Deltas1!BW26+2*Deltas2!BW26+2*Deltas3!BW26+Deltas4!BW26)/6</f>
        <v>0</v>
      </c>
    </row>
    <row r="21" spans="1:72">
      <c r="A21">
        <f>'Composition Moles'!A39</f>
        <v>0.8500000000000002</v>
      </c>
      <c r="B21" s="1">
        <f ca="1">(Deltas1!D27+2*Deltas2!D27+2*Deltas3!D27+Deltas4!D27)/6</f>
        <v>0.25499735042973454</v>
      </c>
      <c r="C21" s="19">
        <f ca="1">(Deltas1!F27+2*Deltas2!F27+2*Deltas3!F27+Deltas4!F27)/6</f>
        <v>-1.9228236837818855</v>
      </c>
      <c r="D21" s="19">
        <f ca="1">(Deltas1!G27+2*Deltas2!G27+2*Deltas3!G27+Deltas4!G27)/6</f>
        <v>0</v>
      </c>
      <c r="E21" s="19">
        <f ca="1">(Deltas1!H27+2*Deltas2!H27+2*Deltas3!H27+Deltas4!H27)/6</f>
        <v>1.7696545382299169</v>
      </c>
      <c r="F21" s="19">
        <f ca="1">(Deltas1!I27+2*Deltas2!I27+2*Deltas3!I27+Deltas4!I27)/6</f>
        <v>0.15316914555196845</v>
      </c>
      <c r="G21" s="19">
        <f ca="1">(Deltas1!J27+2*Deltas2!J27+2*Deltas3!J27+Deltas4!J27)/6</f>
        <v>0</v>
      </c>
      <c r="H21" s="19">
        <f ca="1">(Deltas1!K27+2*Deltas2!K27+2*Deltas3!K27+Deltas4!K27)/6</f>
        <v>0</v>
      </c>
      <c r="I21" s="19">
        <f ca="1">(Deltas1!L27+2*Deltas2!L27+2*Deltas3!L27+Deltas4!L27)/6</f>
        <v>0</v>
      </c>
      <c r="J21" s="19">
        <f ca="1">(Deltas1!M27+2*Deltas2!M27+2*Deltas3!M27+Deltas4!M27)/6</f>
        <v>0</v>
      </c>
      <c r="K21" s="19">
        <f ca="1">(Deltas1!N27+2*Deltas2!N27+2*Deltas3!N27+Deltas4!N27)/6</f>
        <v>0</v>
      </c>
      <c r="L21" s="19">
        <f ca="1">(Deltas1!O27+2*Deltas2!O27+2*Deltas3!O27+Deltas4!O27)/6</f>
        <v>0</v>
      </c>
      <c r="M21" s="19">
        <f ca="1">(Deltas1!P27+2*Deltas2!P27+2*Deltas3!P27+Deltas4!P27)/6</f>
        <v>0</v>
      </c>
      <c r="N21" s="19">
        <f ca="1">(Deltas1!Q27+2*Deltas2!Q27+2*Deltas3!Q27+Deltas4!Q27)/6</f>
        <v>0</v>
      </c>
      <c r="O21" s="19">
        <f ca="1">(Deltas1!R27+2*Deltas2!R27+2*Deltas3!R27+Deltas4!R27)/6</f>
        <v>0</v>
      </c>
      <c r="P21" s="19">
        <f ca="1">(Deltas1!S27+2*Deltas2!S27+2*Deltas3!S27+Deltas4!S27)/6</f>
        <v>7.3116763050530951</v>
      </c>
      <c r="Q21" s="19">
        <f ca="1">(Deltas1!T27+2*Deltas2!T27+2*Deltas3!T27+Deltas4!T27)/6</f>
        <v>0</v>
      </c>
      <c r="R21" s="19">
        <f ca="1">(Deltas1!U27+2*Deltas2!U27+2*Deltas3!U27+Deltas4!U27)/6</f>
        <v>0</v>
      </c>
      <c r="S21" s="19">
        <f ca="1">(Deltas1!V27+2*Deltas2!V27+2*Deltas3!V27+Deltas4!V27)/6</f>
        <v>0</v>
      </c>
      <c r="T21" s="19">
        <f ca="1">(Deltas1!W27+2*Deltas2!W27+2*Deltas3!W27+Deltas4!W27)/6</f>
        <v>0</v>
      </c>
      <c r="U21" s="19">
        <f ca="1">(Deltas1!X27+2*Deltas2!X27+2*Deltas3!X27+Deltas4!X27)/6</f>
        <v>0</v>
      </c>
      <c r="V21" s="19">
        <f ca="1">(Deltas1!Y27+2*Deltas2!Y27+2*Deltas3!Y27+Deltas4!Y27)/6</f>
        <v>-14.59754711370894</v>
      </c>
      <c r="W21" s="19">
        <f ca="1">(Deltas1!Z27+2*Deltas2!Z27+2*Deltas3!Z27+Deltas4!Z27)/6</f>
        <v>0</v>
      </c>
      <c r="X21" s="19">
        <f ca="1">(Deltas1!AA27+2*Deltas2!AA27+2*Deltas3!AA27+Deltas4!AA27)/6</f>
        <v>0</v>
      </c>
      <c r="Y21" s="19">
        <f ca="1">(Deltas1!AB27+2*Deltas2!AB27+2*Deltas3!AB27+Deltas4!AB27)/6</f>
        <v>0</v>
      </c>
      <c r="Z21" s="19">
        <f ca="1">(Deltas1!AC27+2*Deltas2!AC27+2*Deltas3!AC27+Deltas4!AC27)/6</f>
        <v>0</v>
      </c>
      <c r="AA21" s="19">
        <f ca="1">(Deltas1!AD27+2*Deltas2!AD27+2*Deltas3!AD27+Deltas4!AD27)/6</f>
        <v>0</v>
      </c>
      <c r="AB21" s="19">
        <f ca="1">(Deltas1!AE27+2*Deltas2!AE27+2*Deltas3!AE27+Deltas4!AE27)/6</f>
        <v>0</v>
      </c>
      <c r="AC21" s="19">
        <f ca="1">(Deltas1!AF27+2*Deltas2!AF27+2*Deltas3!AF27+Deltas4!AF27)/6</f>
        <v>0</v>
      </c>
      <c r="AD21" s="19">
        <f ca="1">(Deltas1!AG27+2*Deltas2!AG27+2*Deltas3!AG27+Deltas4!AG27)/6</f>
        <v>0.48100143474743629</v>
      </c>
      <c r="AE21" s="19">
        <f ca="1">(Deltas1!AH27+2*Deltas2!AH27+2*Deltas3!AH27+Deltas4!AH27)/6</f>
        <v>5.2784222016634077</v>
      </c>
      <c r="AF21" s="19">
        <f ca="1">(Deltas1!AI27+2*Deltas2!AI27+2*Deltas3!AI27+Deltas4!AI27)/6</f>
        <v>3.1998588256588367</v>
      </c>
      <c r="AG21" s="19">
        <f ca="1">(Deltas1!AJ27+2*Deltas2!AJ27+2*Deltas3!AJ27+Deltas4!AJ27)/6</f>
        <v>2.2995993633046523</v>
      </c>
      <c r="AH21" s="19">
        <f ca="1">(Deltas1!AK27+2*Deltas2!AK27+2*Deltas3!AK27+Deltas4!AK27)/6</f>
        <v>0</v>
      </c>
      <c r="AI21" s="19">
        <f ca="1">(Deltas1!AL27+2*Deltas2!AL27+2*Deltas3!AL27+Deltas4!AL27)/6</f>
        <v>0</v>
      </c>
      <c r="AJ21" s="19">
        <f ca="1">(Deltas1!AM27+2*Deltas2!AM27+2*Deltas3!AM27+Deltas4!AM27)/6</f>
        <v>0</v>
      </c>
      <c r="AK21" s="19">
        <f ca="1">(Deltas1!AN27+2*Deltas2!AN27+2*Deltas3!AN27+Deltas4!AN27)/6</f>
        <v>0</v>
      </c>
      <c r="AL21" s="19">
        <f ca="1">(Deltas1!AO27+2*Deltas2!AO27+2*Deltas3!AO27+Deltas4!AO27)/6</f>
        <v>-0.15316914555196845</v>
      </c>
      <c r="AM21" s="19">
        <f ca="1">(Deltas1!AP27+2*Deltas2!AP27+2*Deltas3!AP27+Deltas4!AP27)/6</f>
        <v>-1.1759472143972396</v>
      </c>
      <c r="AN21" s="19">
        <f ca="1">(Deltas1!AQ27+2*Deltas2!AQ27+2*Deltas3!AQ27+Deltas4!AQ27)/6</f>
        <v>0</v>
      </c>
      <c r="AO21" s="19">
        <f ca="1">(Deltas1!AR27+2*Deltas2!AR27+2*Deltas3!AR27+Deltas4!AR27)/6</f>
        <v>0</v>
      </c>
      <c r="AP21" s="19">
        <f ca="1">(Deltas1!AS27+2*Deltas2!AS27+2*Deltas3!AS27+Deltas4!AS27)/6</f>
        <v>-0.88129821892309357</v>
      </c>
      <c r="AQ21" s="19">
        <f ca="1">(Deltas1!AT27+2*Deltas2!AT27+2*Deltas3!AT27+Deltas4!AT27)/6</f>
        <v>-0.88129821892309357</v>
      </c>
      <c r="AR21" s="19">
        <f ca="1">(Deltas1!AU27+2*Deltas2!AU27+2*Deltas3!AU27+Deltas4!AU27)/6</f>
        <v>-0.88129821892309357</v>
      </c>
      <c r="AS21" s="19">
        <f ca="1">(Deltas1!AV27+2*Deltas2!AV27+2*Deltas3!AV27+Deltas4!AV27)/6</f>
        <v>0</v>
      </c>
      <c r="AT21" s="19">
        <f ca="1">(Deltas1!AW27+2*Deltas2!AW27+2*Deltas3!AW27+Deltas4!AW27)/6</f>
        <v>0</v>
      </c>
      <c r="AU21" s="19">
        <f ca="1">(Deltas1!AX27+2*Deltas2!AX27+2*Deltas3!AX27+Deltas4!AX27)/6</f>
        <v>0</v>
      </c>
      <c r="AV21" s="19">
        <f ca="1">(Deltas1!AY27+2*Deltas2!AY27+2*Deltas3!AY27+Deltas4!AY27)/6</f>
        <v>0</v>
      </c>
      <c r="AW21" s="19">
        <f ca="1">(Deltas1!AZ27+2*Deltas2!AZ27+2*Deltas3!AZ27+Deltas4!AZ27)/6</f>
        <v>0</v>
      </c>
      <c r="AX21" s="19">
        <f ca="1">(Deltas1!BA27+2*Deltas2!BA27+2*Deltas3!BA27+Deltas4!BA27)/6</f>
        <v>0</v>
      </c>
      <c r="AY21" s="19">
        <f ca="1">(Deltas1!BB27+2*Deltas2!BB27+2*Deltas3!BB27+Deltas4!BB27)/6</f>
        <v>0</v>
      </c>
      <c r="AZ21" s="19">
        <f ca="1">(Deltas1!BC27+2*Deltas2!BC27+2*Deltas3!BC27+Deltas4!BC27)/6</f>
        <v>0</v>
      </c>
      <c r="BA21" s="19">
        <f ca="1">(Deltas1!BD27+2*Deltas2!BD27+2*Deltas3!BD27+Deltas4!BD27)/6</f>
        <v>0</v>
      </c>
      <c r="BB21" s="19">
        <f ca="1">(Deltas1!BE27+2*Deltas2!BE27+2*Deltas3!BE27+Deltas4!BE27)/6</f>
        <v>0</v>
      </c>
      <c r="BC21" s="19">
        <f ca="1">(Deltas1!BF27+2*Deltas2!BF27+2*Deltas3!BF27+Deltas4!BF27)/6</f>
        <v>0</v>
      </c>
      <c r="BD21" s="19">
        <f ca="1">(Deltas1!BG27+2*Deltas2!BG27+2*Deltas3!BG27+Deltas4!BG27)/6</f>
        <v>0</v>
      </c>
      <c r="BE21" s="19">
        <f ca="1">(Deltas1!BH27+2*Deltas2!BH27+2*Deltas3!BH27+Deltas4!BH27)/6</f>
        <v>0</v>
      </c>
      <c r="BF21" s="19">
        <f ca="1">(Deltas1!BI27+2*Deltas2!BI27+2*Deltas3!BI27+Deltas4!BI27)/6</f>
        <v>0</v>
      </c>
      <c r="BG21" s="19">
        <f ca="1">(Deltas1!BJ27+2*Deltas2!BJ27+2*Deltas3!BJ27+Deltas4!BJ27)/6</f>
        <v>0</v>
      </c>
      <c r="BH21" s="19">
        <f ca="1">(Deltas1!BK27+2*Deltas2!BK27+2*Deltas3!BK27+Deltas4!BK27)/6</f>
        <v>0</v>
      </c>
      <c r="BI21" s="19">
        <f ca="1">(Deltas1!BL27+2*Deltas2!BL27+2*Deltas3!BL27+Deltas4!BL27)/6</f>
        <v>0</v>
      </c>
      <c r="BJ21" s="19">
        <f ca="1">(Deltas1!BM27+2*Deltas2!BM27+2*Deltas3!BM27+Deltas4!BM27)/6</f>
        <v>0</v>
      </c>
      <c r="BK21" s="19">
        <f ca="1">(Deltas1!BN27+2*Deltas2!BN27+2*Deltas3!BN27+Deltas4!BN27)/6</f>
        <v>0</v>
      </c>
      <c r="BL21" s="19">
        <f ca="1">(Deltas1!BO27+2*Deltas2!BO27+2*Deltas3!BO27+Deltas4!BO27)/6</f>
        <v>0</v>
      </c>
      <c r="BM21" s="19">
        <f ca="1">(Deltas1!BP27+2*Deltas2!BP27+2*Deltas3!BP27+Deltas4!BP27)/6</f>
        <v>0</v>
      </c>
      <c r="BN21" s="19">
        <f ca="1">(Deltas1!BQ27+2*Deltas2!BQ27+2*Deltas3!BQ27+Deltas4!BQ27)/6</f>
        <v>0</v>
      </c>
      <c r="BO21" s="19">
        <f ca="1">(Deltas1!BR27+2*Deltas2!BR27+2*Deltas3!BR27+Deltas4!BR27)/6</f>
        <v>0</v>
      </c>
      <c r="BP21" s="19">
        <f ca="1">(Deltas1!BS27+2*Deltas2!BS27+2*Deltas3!BS27+Deltas4!BS27)/6</f>
        <v>0</v>
      </c>
      <c r="BQ21" s="19">
        <f ca="1">(Deltas1!BT27+2*Deltas2!BT27+2*Deltas3!BT27+Deltas4!BT27)/6</f>
        <v>0</v>
      </c>
      <c r="BR21" s="19">
        <f ca="1">(Deltas1!BU27+2*Deltas2!BU27+2*Deltas3!BU27+Deltas4!BU27)/6</f>
        <v>0</v>
      </c>
      <c r="BS21" s="19">
        <f ca="1">(Deltas1!BV27+2*Deltas2!BV27+2*Deltas3!BV27+Deltas4!BV27)/6</f>
        <v>0</v>
      </c>
      <c r="BT21" s="19">
        <f ca="1">(Deltas1!BW27+2*Deltas2!BW27+2*Deltas3!BW27+Deltas4!BW27)/6</f>
        <v>0</v>
      </c>
    </row>
    <row r="22" spans="1:72">
      <c r="A22">
        <f>'Composition Moles'!A40</f>
        <v>0.90000000000000024</v>
      </c>
      <c r="B22" s="1">
        <f ca="1">(Deltas1!D28+2*Deltas2!D28+2*Deltas3!D28+Deltas4!D28)/6</f>
        <v>0.24571791020498016</v>
      </c>
      <c r="C22" s="19">
        <f ca="1">(Deltas1!F28+2*Deltas2!F28+2*Deltas3!F28+Deltas4!F28)/6</f>
        <v>-1.8025511151643323</v>
      </c>
      <c r="D22" s="19">
        <f ca="1">(Deltas1!G28+2*Deltas2!G28+2*Deltas3!G28+Deltas4!G28)/6</f>
        <v>0</v>
      </c>
      <c r="E22" s="19">
        <f ca="1">(Deltas1!H28+2*Deltas2!H28+2*Deltas3!H28+Deltas4!H28)/6</f>
        <v>1.6671043102962646</v>
      </c>
      <c r="F22" s="19">
        <f ca="1">(Deltas1!I28+2*Deltas2!I28+2*Deltas3!I28+Deltas4!I28)/6</f>
        <v>0.13544680486806768</v>
      </c>
      <c r="G22" s="19">
        <f ca="1">(Deltas1!J28+2*Deltas2!J28+2*Deltas3!J28+Deltas4!J28)/6</f>
        <v>0</v>
      </c>
      <c r="H22" s="19">
        <f ca="1">(Deltas1!K28+2*Deltas2!K28+2*Deltas3!K28+Deltas4!K28)/6</f>
        <v>0</v>
      </c>
      <c r="I22" s="19">
        <f ca="1">(Deltas1!L28+2*Deltas2!L28+2*Deltas3!L28+Deltas4!L28)/6</f>
        <v>0</v>
      </c>
      <c r="J22" s="19">
        <f ca="1">(Deltas1!M28+2*Deltas2!M28+2*Deltas3!M28+Deltas4!M28)/6</f>
        <v>0</v>
      </c>
      <c r="K22" s="19">
        <f ca="1">(Deltas1!N28+2*Deltas2!N28+2*Deltas3!N28+Deltas4!N28)/6</f>
        <v>0</v>
      </c>
      <c r="L22" s="19">
        <f ca="1">(Deltas1!O28+2*Deltas2!O28+2*Deltas3!O28+Deltas4!O28)/6</f>
        <v>0</v>
      </c>
      <c r="M22" s="19">
        <f ca="1">(Deltas1!P28+2*Deltas2!P28+2*Deltas3!P28+Deltas4!P28)/6</f>
        <v>0</v>
      </c>
      <c r="N22" s="19">
        <f ca="1">(Deltas1!Q28+2*Deltas2!Q28+2*Deltas3!Q28+Deltas4!Q28)/6</f>
        <v>0</v>
      </c>
      <c r="O22" s="19">
        <f ca="1">(Deltas1!R28+2*Deltas2!R28+2*Deltas3!R28+Deltas4!R28)/6</f>
        <v>0</v>
      </c>
      <c r="P22" s="19">
        <f ca="1">(Deltas1!S28+2*Deltas2!S28+2*Deltas3!S28+Deltas4!S28)/6</f>
        <v>6.9831545760546385</v>
      </c>
      <c r="Q22" s="19">
        <f ca="1">(Deltas1!T28+2*Deltas2!T28+2*Deltas3!T28+Deltas4!T28)/6</f>
        <v>0</v>
      </c>
      <c r="R22" s="19">
        <f ca="1">(Deltas1!U28+2*Deltas2!U28+2*Deltas3!U28+Deltas4!U28)/6</f>
        <v>0</v>
      </c>
      <c r="S22" s="19">
        <f ca="1">(Deltas1!V28+2*Deltas2!V28+2*Deltas3!V28+Deltas4!V28)/6</f>
        <v>0</v>
      </c>
      <c r="T22" s="19">
        <f ca="1">(Deltas1!W28+2*Deltas2!W28+2*Deltas3!W28+Deltas4!W28)/6</f>
        <v>0</v>
      </c>
      <c r="U22" s="19">
        <f ca="1">(Deltas1!X28+2*Deltas2!X28+2*Deltas3!X28+Deltas4!X28)/6</f>
        <v>0</v>
      </c>
      <c r="V22" s="19">
        <f ca="1">(Deltas1!Y28+2*Deltas2!Y28+2*Deltas3!Y28+Deltas4!Y28)/6</f>
        <v>-14.069945778877871</v>
      </c>
      <c r="W22" s="19">
        <f ca="1">(Deltas1!Z28+2*Deltas2!Z28+2*Deltas3!Z28+Deltas4!Z28)/6</f>
        <v>0</v>
      </c>
      <c r="X22" s="19">
        <f ca="1">(Deltas1!AA28+2*Deltas2!AA28+2*Deltas3!AA28+Deltas4!AA28)/6</f>
        <v>0</v>
      </c>
      <c r="Y22" s="19">
        <f ca="1">(Deltas1!AB28+2*Deltas2!AB28+2*Deltas3!AB28+Deltas4!AB28)/6</f>
        <v>0</v>
      </c>
      <c r="Z22" s="19">
        <f ca="1">(Deltas1!AC28+2*Deltas2!AC28+2*Deltas3!AC28+Deltas4!AC28)/6</f>
        <v>0</v>
      </c>
      <c r="AA22" s="19">
        <f ca="1">(Deltas1!AD28+2*Deltas2!AD28+2*Deltas3!AD28+Deltas4!AD28)/6</f>
        <v>0</v>
      </c>
      <c r="AB22" s="19">
        <f ca="1">(Deltas1!AE28+2*Deltas2!AE28+2*Deltas3!AE28+Deltas4!AE28)/6</f>
        <v>0</v>
      </c>
      <c r="AC22" s="19">
        <f ca="1">(Deltas1!AF28+2*Deltas2!AF28+2*Deltas3!AF28+Deltas4!AF28)/6</f>
        <v>0</v>
      </c>
      <c r="AD22" s="19">
        <f ca="1">(Deltas1!AG28+2*Deltas2!AG28+2*Deltas3!AG28+Deltas4!AG28)/6</f>
        <v>0.37894204273479887</v>
      </c>
      <c r="AE22" s="19">
        <f ca="1">(Deltas1!AH28+2*Deltas2!AH28+2*Deltas3!AH28+Deltas4!AH28)/6</f>
        <v>5.0603552789474824</v>
      </c>
      <c r="AF22" s="19">
        <f ca="1">(Deltas1!AI28+2*Deltas2!AI28+2*Deltas3!AI28+Deltas4!AI28)/6</f>
        <v>3.2337064669655953</v>
      </c>
      <c r="AG22" s="19">
        <f ca="1">(Deltas1!AJ28+2*Deltas2!AJ28+2*Deltas3!AJ28+Deltas4!AJ28)/6</f>
        <v>2.2579730761406753</v>
      </c>
      <c r="AH22" s="19">
        <f ca="1">(Deltas1!AK28+2*Deltas2!AK28+2*Deltas3!AK28+Deltas4!AK28)/6</f>
        <v>0</v>
      </c>
      <c r="AI22" s="19">
        <f ca="1">(Deltas1!AL28+2*Deltas2!AL28+2*Deltas3!AL28+Deltas4!AL28)/6</f>
        <v>0</v>
      </c>
      <c r="AJ22" s="19">
        <f ca="1">(Deltas1!AM28+2*Deltas2!AM28+2*Deltas3!AM28+Deltas4!AM28)/6</f>
        <v>0</v>
      </c>
      <c r="AK22" s="19">
        <f ca="1">(Deltas1!AN28+2*Deltas2!AN28+2*Deltas3!AN28+Deltas4!AN28)/6</f>
        <v>0</v>
      </c>
      <c r="AL22" s="19">
        <f ca="1">(Deltas1!AO28+2*Deltas2!AO28+2*Deltas3!AO28+Deltas4!AO28)/6</f>
        <v>-0.13544680486806768</v>
      </c>
      <c r="AM22" s="19">
        <f ca="1">(Deltas1!AP28+2*Deltas2!AP28+2*Deltas3!AP28+Deltas4!AP28)/6</f>
        <v>-1.1335415610884554</v>
      </c>
      <c r="AN22" s="19">
        <f ca="1">(Deltas1!AQ28+2*Deltas2!AQ28+2*Deltas3!AQ28+Deltas4!AQ28)/6</f>
        <v>0</v>
      </c>
      <c r="AO22" s="19">
        <f ca="1">(Deltas1!AR28+2*Deltas2!AR28+2*Deltas3!AR28+Deltas4!AR28)/6</f>
        <v>0</v>
      </c>
      <c r="AP22" s="19">
        <f ca="1">(Deltas1!AS28+2*Deltas2!AS28+2*Deltas3!AS28+Deltas4!AS28)/6</f>
        <v>-0.85839909866959996</v>
      </c>
      <c r="AQ22" s="19">
        <f ca="1">(Deltas1!AT28+2*Deltas2!AT28+2*Deltas3!AT28+Deltas4!AT28)/6</f>
        <v>-0.85839909866959996</v>
      </c>
      <c r="AR22" s="19">
        <f ca="1">(Deltas1!AU28+2*Deltas2!AU28+2*Deltas3!AU28+Deltas4!AU28)/6</f>
        <v>-0.85839909866959996</v>
      </c>
      <c r="AS22" s="19">
        <f ca="1">(Deltas1!AV28+2*Deltas2!AV28+2*Deltas3!AV28+Deltas4!AV28)/6</f>
        <v>0</v>
      </c>
      <c r="AT22" s="19">
        <f ca="1">(Deltas1!AW28+2*Deltas2!AW28+2*Deltas3!AW28+Deltas4!AW28)/6</f>
        <v>0</v>
      </c>
      <c r="AU22" s="19">
        <f ca="1">(Deltas1!AX28+2*Deltas2!AX28+2*Deltas3!AX28+Deltas4!AX28)/6</f>
        <v>0</v>
      </c>
      <c r="AV22" s="19">
        <f ca="1">(Deltas1!AY28+2*Deltas2!AY28+2*Deltas3!AY28+Deltas4!AY28)/6</f>
        <v>0</v>
      </c>
      <c r="AW22" s="19">
        <f ca="1">(Deltas1!AZ28+2*Deltas2!AZ28+2*Deltas3!AZ28+Deltas4!AZ28)/6</f>
        <v>0</v>
      </c>
      <c r="AX22" s="19">
        <f ca="1">(Deltas1!BA28+2*Deltas2!BA28+2*Deltas3!BA28+Deltas4!BA28)/6</f>
        <v>0</v>
      </c>
      <c r="AY22" s="19">
        <f ca="1">(Deltas1!BB28+2*Deltas2!BB28+2*Deltas3!BB28+Deltas4!BB28)/6</f>
        <v>0</v>
      </c>
      <c r="AZ22" s="19">
        <f ca="1">(Deltas1!BC28+2*Deltas2!BC28+2*Deltas3!BC28+Deltas4!BC28)/6</f>
        <v>0</v>
      </c>
      <c r="BA22" s="19">
        <f ca="1">(Deltas1!BD28+2*Deltas2!BD28+2*Deltas3!BD28+Deltas4!BD28)/6</f>
        <v>0</v>
      </c>
      <c r="BB22" s="19">
        <f ca="1">(Deltas1!BE28+2*Deltas2!BE28+2*Deltas3!BE28+Deltas4!BE28)/6</f>
        <v>0</v>
      </c>
      <c r="BC22" s="19">
        <f ca="1">(Deltas1!BF28+2*Deltas2!BF28+2*Deltas3!BF28+Deltas4!BF28)/6</f>
        <v>0</v>
      </c>
      <c r="BD22" s="19">
        <f ca="1">(Deltas1!BG28+2*Deltas2!BG28+2*Deltas3!BG28+Deltas4!BG28)/6</f>
        <v>0</v>
      </c>
      <c r="BE22" s="19">
        <f ca="1">(Deltas1!BH28+2*Deltas2!BH28+2*Deltas3!BH28+Deltas4!BH28)/6</f>
        <v>0</v>
      </c>
      <c r="BF22" s="19">
        <f ca="1">(Deltas1!BI28+2*Deltas2!BI28+2*Deltas3!BI28+Deltas4!BI28)/6</f>
        <v>0</v>
      </c>
      <c r="BG22" s="19">
        <f ca="1">(Deltas1!BJ28+2*Deltas2!BJ28+2*Deltas3!BJ28+Deltas4!BJ28)/6</f>
        <v>0</v>
      </c>
      <c r="BH22" s="19">
        <f ca="1">(Deltas1!BK28+2*Deltas2!BK28+2*Deltas3!BK28+Deltas4!BK28)/6</f>
        <v>0</v>
      </c>
      <c r="BI22" s="19">
        <f ca="1">(Deltas1!BL28+2*Deltas2!BL28+2*Deltas3!BL28+Deltas4!BL28)/6</f>
        <v>0</v>
      </c>
      <c r="BJ22" s="19">
        <f ca="1">(Deltas1!BM28+2*Deltas2!BM28+2*Deltas3!BM28+Deltas4!BM28)/6</f>
        <v>0</v>
      </c>
      <c r="BK22" s="19">
        <f ca="1">(Deltas1!BN28+2*Deltas2!BN28+2*Deltas3!BN28+Deltas4!BN28)/6</f>
        <v>0</v>
      </c>
      <c r="BL22" s="19">
        <f ca="1">(Deltas1!BO28+2*Deltas2!BO28+2*Deltas3!BO28+Deltas4!BO28)/6</f>
        <v>0</v>
      </c>
      <c r="BM22" s="19">
        <f ca="1">(Deltas1!BP28+2*Deltas2!BP28+2*Deltas3!BP28+Deltas4!BP28)/6</f>
        <v>0</v>
      </c>
      <c r="BN22" s="19">
        <f ca="1">(Deltas1!BQ28+2*Deltas2!BQ28+2*Deltas3!BQ28+Deltas4!BQ28)/6</f>
        <v>0</v>
      </c>
      <c r="BO22" s="19">
        <f ca="1">(Deltas1!BR28+2*Deltas2!BR28+2*Deltas3!BR28+Deltas4!BR28)/6</f>
        <v>0</v>
      </c>
      <c r="BP22" s="19">
        <f ca="1">(Deltas1!BS28+2*Deltas2!BS28+2*Deltas3!BS28+Deltas4!BS28)/6</f>
        <v>0</v>
      </c>
      <c r="BQ22" s="19">
        <f ca="1">(Deltas1!BT28+2*Deltas2!BT28+2*Deltas3!BT28+Deltas4!BT28)/6</f>
        <v>0</v>
      </c>
      <c r="BR22" s="19">
        <f ca="1">(Deltas1!BU28+2*Deltas2!BU28+2*Deltas3!BU28+Deltas4!BU28)/6</f>
        <v>0</v>
      </c>
      <c r="BS22" s="19">
        <f ca="1">(Deltas1!BV28+2*Deltas2!BV28+2*Deltas3!BV28+Deltas4!BV28)/6</f>
        <v>0</v>
      </c>
      <c r="BT22" s="19">
        <f ca="1">(Deltas1!BW28+2*Deltas2!BW28+2*Deltas3!BW28+Deltas4!BW28)/6</f>
        <v>0</v>
      </c>
    </row>
    <row r="23" spans="1:72">
      <c r="A23">
        <f>'Composition Moles'!A41</f>
        <v>0.95000000000000029</v>
      </c>
      <c r="B23" s="1">
        <f ca="1">(Deltas1!D29+2*Deltas2!D29+2*Deltas3!D29+Deltas4!D29)/6</f>
        <v>0.236095850201267</v>
      </c>
      <c r="C23" s="19">
        <f ca="1">(Deltas1!F29+2*Deltas2!F29+2*Deltas3!F29+Deltas4!F29)/6</f>
        <v>-1.6901329568113759</v>
      </c>
      <c r="D23" s="19">
        <f ca="1">(Deltas1!G29+2*Deltas2!G29+2*Deltas3!G29+Deltas4!G29)/6</f>
        <v>0</v>
      </c>
      <c r="E23" s="19">
        <f ca="1">(Deltas1!H29+2*Deltas2!H29+2*Deltas3!H29+Deltas4!H29)/6</f>
        <v>1.5701646013273483</v>
      </c>
      <c r="F23" s="19">
        <f ca="1">(Deltas1!I29+2*Deltas2!I29+2*Deltas3!I29+Deltas4!I29)/6</f>
        <v>0.11996835548402716</v>
      </c>
      <c r="G23" s="19">
        <f ca="1">(Deltas1!J29+2*Deltas2!J29+2*Deltas3!J29+Deltas4!J29)/6</f>
        <v>0</v>
      </c>
      <c r="H23" s="19">
        <f ca="1">(Deltas1!K29+2*Deltas2!K29+2*Deltas3!K29+Deltas4!K29)/6</f>
        <v>0</v>
      </c>
      <c r="I23" s="19">
        <f ca="1">(Deltas1!L29+2*Deltas2!L29+2*Deltas3!L29+Deltas4!L29)/6</f>
        <v>0</v>
      </c>
      <c r="J23" s="19">
        <f ca="1">(Deltas1!M29+2*Deltas2!M29+2*Deltas3!M29+Deltas4!M29)/6</f>
        <v>0</v>
      </c>
      <c r="K23" s="19">
        <f ca="1">(Deltas1!N29+2*Deltas2!N29+2*Deltas3!N29+Deltas4!N29)/6</f>
        <v>0</v>
      </c>
      <c r="L23" s="19">
        <f ca="1">(Deltas1!O29+2*Deltas2!O29+2*Deltas3!O29+Deltas4!O29)/6</f>
        <v>0</v>
      </c>
      <c r="M23" s="19">
        <f ca="1">(Deltas1!P29+2*Deltas2!P29+2*Deltas3!P29+Deltas4!P29)/6</f>
        <v>0</v>
      </c>
      <c r="N23" s="19">
        <f ca="1">(Deltas1!Q29+2*Deltas2!Q29+2*Deltas3!Q29+Deltas4!Q29)/6</f>
        <v>0</v>
      </c>
      <c r="O23" s="19">
        <f ca="1">(Deltas1!R29+2*Deltas2!R29+2*Deltas3!R29+Deltas4!R29)/6</f>
        <v>0</v>
      </c>
      <c r="P23" s="19">
        <f ca="1">(Deltas1!S29+2*Deltas2!S29+2*Deltas3!S29+Deltas4!S29)/6</f>
        <v>6.6887827710986043</v>
      </c>
      <c r="Q23" s="19">
        <f ca="1">(Deltas1!T29+2*Deltas2!T29+2*Deltas3!T29+Deltas4!T29)/6</f>
        <v>0</v>
      </c>
      <c r="R23" s="19">
        <f ca="1">(Deltas1!U29+2*Deltas2!U29+2*Deltas3!U29+Deltas4!U29)/6</f>
        <v>0</v>
      </c>
      <c r="S23" s="19">
        <f ca="1">(Deltas1!V29+2*Deltas2!V29+2*Deltas3!V29+Deltas4!V29)/6</f>
        <v>0</v>
      </c>
      <c r="T23" s="19">
        <f ca="1">(Deltas1!W29+2*Deltas2!W29+2*Deltas3!W29+Deltas4!W29)/6</f>
        <v>0</v>
      </c>
      <c r="U23" s="19">
        <f ca="1">(Deltas1!X29+2*Deltas2!X29+2*Deltas3!X29+Deltas4!X29)/6</f>
        <v>0</v>
      </c>
      <c r="V23" s="19">
        <f ca="1">(Deltas1!Y29+2*Deltas2!Y29+2*Deltas3!Y29+Deltas4!Y29)/6</f>
        <v>-13.597999372571428</v>
      </c>
      <c r="W23" s="19">
        <f ca="1">(Deltas1!Z29+2*Deltas2!Z29+2*Deltas3!Z29+Deltas4!Z29)/6</f>
        <v>0</v>
      </c>
      <c r="X23" s="19">
        <f ca="1">(Deltas1!AA29+2*Deltas2!AA29+2*Deltas3!AA29+Deltas4!AA29)/6</f>
        <v>0</v>
      </c>
      <c r="Y23" s="19">
        <f ca="1">(Deltas1!AB29+2*Deltas2!AB29+2*Deltas3!AB29+Deltas4!AB29)/6</f>
        <v>0</v>
      </c>
      <c r="Z23" s="19">
        <f ca="1">(Deltas1!AC29+2*Deltas2!AC29+2*Deltas3!AC29+Deltas4!AC29)/6</f>
        <v>0</v>
      </c>
      <c r="AA23" s="19">
        <f ca="1">(Deltas1!AD29+2*Deltas2!AD29+2*Deltas3!AD29+Deltas4!AD29)/6</f>
        <v>0</v>
      </c>
      <c r="AB23" s="19">
        <f ca="1">(Deltas1!AE29+2*Deltas2!AE29+2*Deltas3!AE29+Deltas4!AE29)/6</f>
        <v>0</v>
      </c>
      <c r="AC23" s="19">
        <f ca="1">(Deltas1!AF29+2*Deltas2!AF29+2*Deltas3!AF29+Deltas4!AF29)/6</f>
        <v>0</v>
      </c>
      <c r="AD23" s="19">
        <f ca="1">(Deltas1!AG29+2*Deltas2!AG29+2*Deltas3!AG29+Deltas4!AG29)/6</f>
        <v>0.29545622742684491</v>
      </c>
      <c r="AE23" s="19">
        <f ca="1">(Deltas1!AH29+2*Deltas2!AH29+2*Deltas3!AH29+Deltas4!AH29)/6</f>
        <v>4.8479035792890981</v>
      </c>
      <c r="AF23" s="19">
        <f ca="1">(Deltas1!AI29+2*Deltas2!AI29+2*Deltas3!AI29+Deltas4!AI29)/6</f>
        <v>3.2687392339958472</v>
      </c>
      <c r="AG23" s="19">
        <f ca="1">(Deltas1!AJ29+2*Deltas2!AJ29+2*Deltas3!AJ29+Deltas4!AJ29)/6</f>
        <v>2.2177856602420287</v>
      </c>
      <c r="AH23" s="19">
        <f ca="1">(Deltas1!AK29+2*Deltas2!AK29+2*Deltas3!AK29+Deltas4!AK29)/6</f>
        <v>0</v>
      </c>
      <c r="AI23" s="19">
        <f ca="1">(Deltas1!AL29+2*Deltas2!AL29+2*Deltas3!AL29+Deltas4!AL29)/6</f>
        <v>0</v>
      </c>
      <c r="AJ23" s="19">
        <f ca="1">(Deltas1!AM29+2*Deltas2!AM29+2*Deltas3!AM29+Deltas4!AM29)/6</f>
        <v>0</v>
      </c>
      <c r="AK23" s="19">
        <f ca="1">(Deltas1!AN29+2*Deltas2!AN29+2*Deltas3!AN29+Deltas4!AN29)/6</f>
        <v>0</v>
      </c>
      <c r="AL23" s="19">
        <f ca="1">(Deltas1!AO29+2*Deltas2!AO29+2*Deltas3!AO29+Deltas4!AO29)/6</f>
        <v>-0.11996835548402716</v>
      </c>
      <c r="AM23" s="19">
        <f ca="1">(Deltas1!AP29+2*Deltas2!AP29+2*Deltas3!AP29+Deltas4!AP29)/6</f>
        <v>-1.0915441526382121</v>
      </c>
      <c r="AN23" s="19">
        <f ca="1">(Deltas1!AQ29+2*Deltas2!AQ29+2*Deltas3!AQ29+Deltas4!AQ29)/6</f>
        <v>0</v>
      </c>
      <c r="AO23" s="19">
        <f ca="1">(Deltas1!AR29+2*Deltas2!AR29+2*Deltas3!AR29+Deltas4!AR29)/6</f>
        <v>0</v>
      </c>
      <c r="AP23" s="19">
        <f ca="1">(Deltas1!AS29+2*Deltas2!AS29+2*Deltas3!AS29+Deltas4!AS29)/6</f>
        <v>-0.83638519711958603</v>
      </c>
      <c r="AQ23" s="19">
        <f ca="1">(Deltas1!AT29+2*Deltas2!AT29+2*Deltas3!AT29+Deltas4!AT29)/6</f>
        <v>-0.83638519711958603</v>
      </c>
      <c r="AR23" s="19">
        <f ca="1">(Deltas1!AU29+2*Deltas2!AU29+2*Deltas3!AU29+Deltas4!AU29)/6</f>
        <v>-0.83638519711958603</v>
      </c>
      <c r="AS23" s="19">
        <f ca="1">(Deltas1!AV29+2*Deltas2!AV29+2*Deltas3!AV29+Deltas4!AV29)/6</f>
        <v>0</v>
      </c>
      <c r="AT23" s="19">
        <f ca="1">(Deltas1!AW29+2*Deltas2!AW29+2*Deltas3!AW29+Deltas4!AW29)/6</f>
        <v>0</v>
      </c>
      <c r="AU23" s="19">
        <f ca="1">(Deltas1!AX29+2*Deltas2!AX29+2*Deltas3!AX29+Deltas4!AX29)/6</f>
        <v>0</v>
      </c>
      <c r="AV23" s="19">
        <f ca="1">(Deltas1!AY29+2*Deltas2!AY29+2*Deltas3!AY29+Deltas4!AY29)/6</f>
        <v>0</v>
      </c>
      <c r="AW23" s="19">
        <f ca="1">(Deltas1!AZ29+2*Deltas2!AZ29+2*Deltas3!AZ29+Deltas4!AZ29)/6</f>
        <v>0</v>
      </c>
      <c r="AX23" s="19">
        <f ca="1">(Deltas1!BA29+2*Deltas2!BA29+2*Deltas3!BA29+Deltas4!BA29)/6</f>
        <v>0</v>
      </c>
      <c r="AY23" s="19">
        <f ca="1">(Deltas1!BB29+2*Deltas2!BB29+2*Deltas3!BB29+Deltas4!BB29)/6</f>
        <v>0</v>
      </c>
      <c r="AZ23" s="19">
        <f ca="1">(Deltas1!BC29+2*Deltas2!BC29+2*Deltas3!BC29+Deltas4!BC29)/6</f>
        <v>0</v>
      </c>
      <c r="BA23" s="19">
        <f ca="1">(Deltas1!BD29+2*Deltas2!BD29+2*Deltas3!BD29+Deltas4!BD29)/6</f>
        <v>0</v>
      </c>
      <c r="BB23" s="19">
        <f ca="1">(Deltas1!BE29+2*Deltas2!BE29+2*Deltas3!BE29+Deltas4!BE29)/6</f>
        <v>0</v>
      </c>
      <c r="BC23" s="19">
        <f ca="1">(Deltas1!BF29+2*Deltas2!BF29+2*Deltas3!BF29+Deltas4!BF29)/6</f>
        <v>0</v>
      </c>
      <c r="BD23" s="19">
        <f ca="1">(Deltas1!BG29+2*Deltas2!BG29+2*Deltas3!BG29+Deltas4!BG29)/6</f>
        <v>0</v>
      </c>
      <c r="BE23" s="19">
        <f ca="1">(Deltas1!BH29+2*Deltas2!BH29+2*Deltas3!BH29+Deltas4!BH29)/6</f>
        <v>0</v>
      </c>
      <c r="BF23" s="19">
        <f ca="1">(Deltas1!BI29+2*Deltas2!BI29+2*Deltas3!BI29+Deltas4!BI29)/6</f>
        <v>0</v>
      </c>
      <c r="BG23" s="19">
        <f ca="1">(Deltas1!BJ29+2*Deltas2!BJ29+2*Deltas3!BJ29+Deltas4!BJ29)/6</f>
        <v>0</v>
      </c>
      <c r="BH23" s="19">
        <f ca="1">(Deltas1!BK29+2*Deltas2!BK29+2*Deltas3!BK29+Deltas4!BK29)/6</f>
        <v>0</v>
      </c>
      <c r="BI23" s="19">
        <f ca="1">(Deltas1!BL29+2*Deltas2!BL29+2*Deltas3!BL29+Deltas4!BL29)/6</f>
        <v>0</v>
      </c>
      <c r="BJ23" s="19">
        <f ca="1">(Deltas1!BM29+2*Deltas2!BM29+2*Deltas3!BM29+Deltas4!BM29)/6</f>
        <v>0</v>
      </c>
      <c r="BK23" s="19">
        <f ca="1">(Deltas1!BN29+2*Deltas2!BN29+2*Deltas3!BN29+Deltas4!BN29)/6</f>
        <v>0</v>
      </c>
      <c r="BL23" s="19">
        <f ca="1">(Deltas1!BO29+2*Deltas2!BO29+2*Deltas3!BO29+Deltas4!BO29)/6</f>
        <v>0</v>
      </c>
      <c r="BM23" s="19">
        <f ca="1">(Deltas1!BP29+2*Deltas2!BP29+2*Deltas3!BP29+Deltas4!BP29)/6</f>
        <v>0</v>
      </c>
      <c r="BN23" s="19">
        <f ca="1">(Deltas1!BQ29+2*Deltas2!BQ29+2*Deltas3!BQ29+Deltas4!BQ29)/6</f>
        <v>0</v>
      </c>
      <c r="BO23" s="19">
        <f ca="1">(Deltas1!BR29+2*Deltas2!BR29+2*Deltas3!BR29+Deltas4!BR29)/6</f>
        <v>0</v>
      </c>
      <c r="BP23" s="19">
        <f ca="1">(Deltas1!BS29+2*Deltas2!BS29+2*Deltas3!BS29+Deltas4!BS29)/6</f>
        <v>0</v>
      </c>
      <c r="BQ23" s="19">
        <f ca="1">(Deltas1!BT29+2*Deltas2!BT29+2*Deltas3!BT29+Deltas4!BT29)/6</f>
        <v>0</v>
      </c>
      <c r="BR23" s="19">
        <f ca="1">(Deltas1!BU29+2*Deltas2!BU29+2*Deltas3!BU29+Deltas4!BU29)/6</f>
        <v>0</v>
      </c>
      <c r="BS23" s="19">
        <f ca="1">(Deltas1!BV29+2*Deltas2!BV29+2*Deltas3!BV29+Deltas4!BV29)/6</f>
        <v>0</v>
      </c>
      <c r="BT23" s="19">
        <f ca="1">(Deltas1!BW29+2*Deltas2!BW29+2*Deltas3!BW29+Deltas4!BW29)/6</f>
        <v>0</v>
      </c>
    </row>
    <row r="24" spans="1:72">
      <c r="A24">
        <f>'Composition Moles'!A42</f>
        <v>1.0000000000000002</v>
      </c>
      <c r="B24" s="1">
        <f ca="1">(Deltas1!D30+2*Deltas2!D30+2*Deltas3!D30+Deltas4!D30)/6</f>
        <v>0.22618327011593484</v>
      </c>
      <c r="C24" s="19">
        <f ca="1">(Deltas1!F30+2*Deltas2!F30+2*Deltas3!F30+Deltas4!F30)/6</f>
        <v>-1.5849419827971059</v>
      </c>
      <c r="D24" s="19">
        <f ca="1">(Deltas1!G30+2*Deltas2!G30+2*Deltas3!G30+Deltas4!G30)/6</f>
        <v>0</v>
      </c>
      <c r="E24" s="19">
        <f ca="1">(Deltas1!H30+2*Deltas2!H30+2*Deltas3!H30+Deltas4!H30)/6</f>
        <v>1.4785218681129226</v>
      </c>
      <c r="F24" s="19">
        <f ca="1">(Deltas1!I30+2*Deltas2!I30+2*Deltas3!I30+Deltas4!I30)/6</f>
        <v>0.10642011468418337</v>
      </c>
      <c r="G24" s="19">
        <f ca="1">(Deltas1!J30+2*Deltas2!J30+2*Deltas3!J30+Deltas4!J30)/6</f>
        <v>0</v>
      </c>
      <c r="H24" s="19">
        <f ca="1">(Deltas1!K30+2*Deltas2!K30+2*Deltas3!K30+Deltas4!K30)/6</f>
        <v>0</v>
      </c>
      <c r="I24" s="19">
        <f ca="1">(Deltas1!L30+2*Deltas2!L30+2*Deltas3!L30+Deltas4!L30)/6</f>
        <v>0</v>
      </c>
      <c r="J24" s="19">
        <f ca="1">(Deltas1!M30+2*Deltas2!M30+2*Deltas3!M30+Deltas4!M30)/6</f>
        <v>0</v>
      </c>
      <c r="K24" s="19">
        <f ca="1">(Deltas1!N30+2*Deltas2!N30+2*Deltas3!N30+Deltas4!N30)/6</f>
        <v>0</v>
      </c>
      <c r="L24" s="19">
        <f ca="1">(Deltas1!O30+2*Deltas2!O30+2*Deltas3!O30+Deltas4!O30)/6</f>
        <v>0</v>
      </c>
      <c r="M24" s="19">
        <f ca="1">(Deltas1!P30+2*Deltas2!P30+2*Deltas3!P30+Deltas4!P30)/6</f>
        <v>0</v>
      </c>
      <c r="N24" s="19">
        <f ca="1">(Deltas1!Q30+2*Deltas2!Q30+2*Deltas3!Q30+Deltas4!Q30)/6</f>
        <v>0</v>
      </c>
      <c r="O24" s="19">
        <f ca="1">(Deltas1!R30+2*Deltas2!R30+2*Deltas3!R30+Deltas4!R30)/6</f>
        <v>0</v>
      </c>
      <c r="P24" s="19">
        <f ca="1">(Deltas1!S30+2*Deltas2!S30+2*Deltas3!S30+Deltas4!S30)/6</f>
        <v>6.4252886823698034</v>
      </c>
      <c r="Q24" s="19">
        <f ca="1">(Deltas1!T30+2*Deltas2!T30+2*Deltas3!T30+Deltas4!T30)/6</f>
        <v>0</v>
      </c>
      <c r="R24" s="19">
        <f ca="1">(Deltas1!U30+2*Deltas2!U30+2*Deltas3!U30+Deltas4!U30)/6</f>
        <v>0</v>
      </c>
      <c r="S24" s="19">
        <f ca="1">(Deltas1!V30+2*Deltas2!V30+2*Deltas3!V30+Deltas4!V30)/6</f>
        <v>0</v>
      </c>
      <c r="T24" s="19">
        <f ca="1">(Deltas1!W30+2*Deltas2!W30+2*Deltas3!W30+Deltas4!W30)/6</f>
        <v>0</v>
      </c>
      <c r="U24" s="19">
        <f ca="1">(Deltas1!X30+2*Deltas2!X30+2*Deltas3!X30+Deltas4!X30)/6</f>
        <v>0</v>
      </c>
      <c r="V24" s="19">
        <f ca="1">(Deltas1!Y30+2*Deltas2!Y30+2*Deltas3!Y30+Deltas4!Y30)/6</f>
        <v>-13.176273448456383</v>
      </c>
      <c r="W24" s="19">
        <f ca="1">(Deltas1!Z30+2*Deltas2!Z30+2*Deltas3!Z30+Deltas4!Z30)/6</f>
        <v>0</v>
      </c>
      <c r="X24" s="19">
        <f ca="1">(Deltas1!AA30+2*Deltas2!AA30+2*Deltas3!AA30+Deltas4!AA30)/6</f>
        <v>0</v>
      </c>
      <c r="Y24" s="19">
        <f ca="1">(Deltas1!AB30+2*Deltas2!AB30+2*Deltas3!AB30+Deltas4!AB30)/6</f>
        <v>0</v>
      </c>
      <c r="Z24" s="19">
        <f ca="1">(Deltas1!AC30+2*Deltas2!AC30+2*Deltas3!AC30+Deltas4!AC30)/6</f>
        <v>0</v>
      </c>
      <c r="AA24" s="19">
        <f ca="1">(Deltas1!AD30+2*Deltas2!AD30+2*Deltas3!AD30+Deltas4!AD30)/6</f>
        <v>0</v>
      </c>
      <c r="AB24" s="19">
        <f ca="1">(Deltas1!AE30+2*Deltas2!AE30+2*Deltas3!AE30+Deltas4!AE30)/6</f>
        <v>0</v>
      </c>
      <c r="AC24" s="19">
        <f ca="1">(Deltas1!AF30+2*Deltas2!AF30+2*Deltas3!AF30+Deltas4!AF30)/6</f>
        <v>0</v>
      </c>
      <c r="AD24" s="19">
        <f ca="1">(Deltas1!AG30+2*Deltas2!AG30+2*Deltas3!AG30+Deltas4!AG30)/6</f>
        <v>0.22868920212039914</v>
      </c>
      <c r="AE24" s="19">
        <f ca="1">(Deltas1!AH30+2*Deltas2!AH30+2*Deltas3!AH30+Deltas4!AH30)/6</f>
        <v>4.6409073327769059</v>
      </c>
      <c r="AF24" s="19">
        <f ca="1">(Deltas1!AI30+2*Deltas2!AI30+2*Deltas3!AI30+Deltas4!AI30)/6</f>
        <v>3.3045183013542303</v>
      </c>
      <c r="AG24" s="19">
        <f ca="1">(Deltas1!AJ30+2*Deltas2!AJ30+2*Deltas3!AJ30+Deltas4!AJ30)/6</f>
        <v>2.1788700938302195</v>
      </c>
      <c r="AH24" s="19">
        <f ca="1">(Deltas1!AK30+2*Deltas2!AK30+2*Deltas3!AK30+Deltas4!AK30)/6</f>
        <v>0</v>
      </c>
      <c r="AI24" s="19">
        <f ca="1">(Deltas1!AL30+2*Deltas2!AL30+2*Deltas3!AL30+Deltas4!AL30)/6</f>
        <v>0</v>
      </c>
      <c r="AJ24" s="19">
        <f ca="1">(Deltas1!AM30+2*Deltas2!AM30+2*Deltas3!AM30+Deltas4!AM30)/6</f>
        <v>0</v>
      </c>
      <c r="AK24" s="19">
        <f ca="1">(Deltas1!AN30+2*Deltas2!AN30+2*Deltas3!AN30+Deltas4!AN30)/6</f>
        <v>0</v>
      </c>
      <c r="AL24" s="19">
        <f ca="1">(Deltas1!AO30+2*Deltas2!AO30+2*Deltas3!AO30+Deltas4!AO30)/6</f>
        <v>-0.10642011468418337</v>
      </c>
      <c r="AM24" s="19">
        <f ca="1">(Deltas1!AP30+2*Deltas2!AP30+2*Deltas3!AP30+Deltas4!AP30)/6</f>
        <v>-1.0499919064298469</v>
      </c>
      <c r="AN24" s="19">
        <f ca="1">(Deltas1!AQ30+2*Deltas2!AQ30+2*Deltas3!AQ30+Deltas4!AQ30)/6</f>
        <v>0</v>
      </c>
      <c r="AO24" s="19">
        <f ca="1">(Deltas1!AR30+2*Deltas2!AR30+2*Deltas3!AR30+Deltas4!AR30)/6</f>
        <v>0</v>
      </c>
      <c r="AP24" s="19">
        <f ca="1">(Deltas1!AS30+2*Deltas2!AS30+2*Deltas3!AS30+Deltas4!AS30)/6</f>
        <v>-0.81519604762704778</v>
      </c>
      <c r="AQ24" s="19">
        <f ca="1">(Deltas1!AT30+2*Deltas2!AT30+2*Deltas3!AT30+Deltas4!AT30)/6</f>
        <v>-0.81519604762704778</v>
      </c>
      <c r="AR24" s="19">
        <f ca="1">(Deltas1!AU30+2*Deltas2!AU30+2*Deltas3!AU30+Deltas4!AU30)/6</f>
        <v>-0.81519604762704778</v>
      </c>
      <c r="AS24" s="19">
        <f ca="1">(Deltas1!AV30+2*Deltas2!AV30+2*Deltas3!AV30+Deltas4!AV30)/6</f>
        <v>0</v>
      </c>
      <c r="AT24" s="19">
        <f ca="1">(Deltas1!AW30+2*Deltas2!AW30+2*Deltas3!AW30+Deltas4!AW30)/6</f>
        <v>0</v>
      </c>
      <c r="AU24" s="19">
        <f ca="1">(Deltas1!AX30+2*Deltas2!AX30+2*Deltas3!AX30+Deltas4!AX30)/6</f>
        <v>0</v>
      </c>
      <c r="AV24" s="19">
        <f ca="1">(Deltas1!AY30+2*Deltas2!AY30+2*Deltas3!AY30+Deltas4!AY30)/6</f>
        <v>0</v>
      </c>
      <c r="AW24" s="19">
        <f ca="1">(Deltas1!AZ30+2*Deltas2!AZ30+2*Deltas3!AZ30+Deltas4!AZ30)/6</f>
        <v>0</v>
      </c>
      <c r="AX24" s="19">
        <f ca="1">(Deltas1!BA30+2*Deltas2!BA30+2*Deltas3!BA30+Deltas4!BA30)/6</f>
        <v>0</v>
      </c>
      <c r="AY24" s="19">
        <f ca="1">(Deltas1!BB30+2*Deltas2!BB30+2*Deltas3!BB30+Deltas4!BB30)/6</f>
        <v>0</v>
      </c>
      <c r="AZ24" s="19">
        <f ca="1">(Deltas1!BC30+2*Deltas2!BC30+2*Deltas3!BC30+Deltas4!BC30)/6</f>
        <v>0</v>
      </c>
      <c r="BA24" s="19">
        <f ca="1">(Deltas1!BD30+2*Deltas2!BD30+2*Deltas3!BD30+Deltas4!BD30)/6</f>
        <v>0</v>
      </c>
      <c r="BB24" s="19">
        <f ca="1">(Deltas1!BE30+2*Deltas2!BE30+2*Deltas3!BE30+Deltas4!BE30)/6</f>
        <v>0</v>
      </c>
      <c r="BC24" s="19">
        <f ca="1">(Deltas1!BF30+2*Deltas2!BF30+2*Deltas3!BF30+Deltas4!BF30)/6</f>
        <v>0</v>
      </c>
      <c r="BD24" s="19">
        <f ca="1">(Deltas1!BG30+2*Deltas2!BG30+2*Deltas3!BG30+Deltas4!BG30)/6</f>
        <v>0</v>
      </c>
      <c r="BE24" s="19">
        <f ca="1">(Deltas1!BH30+2*Deltas2!BH30+2*Deltas3!BH30+Deltas4!BH30)/6</f>
        <v>0</v>
      </c>
      <c r="BF24" s="19">
        <f ca="1">(Deltas1!BI30+2*Deltas2!BI30+2*Deltas3!BI30+Deltas4!BI30)/6</f>
        <v>0</v>
      </c>
      <c r="BG24" s="19">
        <f ca="1">(Deltas1!BJ30+2*Deltas2!BJ30+2*Deltas3!BJ30+Deltas4!BJ30)/6</f>
        <v>0</v>
      </c>
      <c r="BH24" s="19">
        <f ca="1">(Deltas1!BK30+2*Deltas2!BK30+2*Deltas3!BK30+Deltas4!BK30)/6</f>
        <v>0</v>
      </c>
      <c r="BI24" s="19">
        <f ca="1">(Deltas1!BL30+2*Deltas2!BL30+2*Deltas3!BL30+Deltas4!BL30)/6</f>
        <v>0</v>
      </c>
      <c r="BJ24" s="19">
        <f ca="1">(Deltas1!BM30+2*Deltas2!BM30+2*Deltas3!BM30+Deltas4!BM30)/6</f>
        <v>0</v>
      </c>
      <c r="BK24" s="19">
        <f ca="1">(Deltas1!BN30+2*Deltas2!BN30+2*Deltas3!BN30+Deltas4!BN30)/6</f>
        <v>0</v>
      </c>
      <c r="BL24" s="19">
        <f ca="1">(Deltas1!BO30+2*Deltas2!BO30+2*Deltas3!BO30+Deltas4!BO30)/6</f>
        <v>0</v>
      </c>
      <c r="BM24" s="19">
        <f ca="1">(Deltas1!BP30+2*Deltas2!BP30+2*Deltas3!BP30+Deltas4!BP30)/6</f>
        <v>0</v>
      </c>
      <c r="BN24" s="19">
        <f ca="1">(Deltas1!BQ30+2*Deltas2!BQ30+2*Deltas3!BQ30+Deltas4!BQ30)/6</f>
        <v>0</v>
      </c>
      <c r="BO24" s="19">
        <f ca="1">(Deltas1!BR30+2*Deltas2!BR30+2*Deltas3!BR30+Deltas4!BR30)/6</f>
        <v>0</v>
      </c>
      <c r="BP24" s="19">
        <f ca="1">(Deltas1!BS30+2*Deltas2!BS30+2*Deltas3!BS30+Deltas4!BS30)/6</f>
        <v>0</v>
      </c>
      <c r="BQ24" s="19">
        <f ca="1">(Deltas1!BT30+2*Deltas2!BT30+2*Deltas3!BT30+Deltas4!BT30)/6</f>
        <v>0</v>
      </c>
      <c r="BR24" s="19">
        <f ca="1">(Deltas1!BU30+2*Deltas2!BU30+2*Deltas3!BU30+Deltas4!BU30)/6</f>
        <v>0</v>
      </c>
      <c r="BS24" s="19">
        <f ca="1">(Deltas1!BV30+2*Deltas2!BV30+2*Deltas3!BV30+Deltas4!BV30)/6</f>
        <v>0</v>
      </c>
      <c r="BT24" s="19">
        <f ca="1">(Deltas1!BW30+2*Deltas2!BW30+2*Deltas3!BW30+Deltas4!BW30)/6</f>
        <v>0</v>
      </c>
    </row>
    <row r="25" spans="1:72">
      <c r="A25">
        <f>'Composition Moles'!A43</f>
        <v>1.0500000000000003</v>
      </c>
      <c r="B25" s="1">
        <f ca="1">(Deltas1!D31+2*Deltas2!D31+2*Deltas3!D31+Deltas4!D31)/6</f>
        <v>0.21609956941831943</v>
      </c>
      <c r="C25" s="19">
        <f ca="1">(Deltas1!F31+2*Deltas2!F31+2*Deltas3!F31+Deltas4!F31)/6</f>
        <v>-1.4864246090663669</v>
      </c>
      <c r="D25" s="19">
        <f ca="1">(Deltas1!G31+2*Deltas2!G31+2*Deltas3!G31+Deltas4!G31)/6</f>
        <v>0</v>
      </c>
      <c r="E25" s="19">
        <f ca="1">(Deltas1!H31+2*Deltas2!H31+2*Deltas3!H31+Deltas4!H31)/6</f>
        <v>1.3918877709500528</v>
      </c>
      <c r="F25" s="19">
        <f ca="1">(Deltas1!I31+2*Deltas2!I31+2*Deltas3!I31+Deltas4!I31)/6</f>
        <v>9.4536838116313901E-2</v>
      </c>
      <c r="G25" s="19">
        <f ca="1">(Deltas1!J31+2*Deltas2!J31+2*Deltas3!J31+Deltas4!J31)/6</f>
        <v>0</v>
      </c>
      <c r="H25" s="19">
        <f ca="1">(Deltas1!K31+2*Deltas2!K31+2*Deltas3!K31+Deltas4!K31)/6</f>
        <v>0</v>
      </c>
      <c r="I25" s="19">
        <f ca="1">(Deltas1!L31+2*Deltas2!L31+2*Deltas3!L31+Deltas4!L31)/6</f>
        <v>0</v>
      </c>
      <c r="J25" s="19">
        <f ca="1">(Deltas1!M31+2*Deltas2!M31+2*Deltas3!M31+Deltas4!M31)/6</f>
        <v>0</v>
      </c>
      <c r="K25" s="19">
        <f ca="1">(Deltas1!N31+2*Deltas2!N31+2*Deltas3!N31+Deltas4!N31)/6</f>
        <v>0</v>
      </c>
      <c r="L25" s="19">
        <f ca="1">(Deltas1!O31+2*Deltas2!O31+2*Deltas3!O31+Deltas4!O31)/6</f>
        <v>0</v>
      </c>
      <c r="M25" s="19">
        <f ca="1">(Deltas1!P31+2*Deltas2!P31+2*Deltas3!P31+Deltas4!P31)/6</f>
        <v>0</v>
      </c>
      <c r="N25" s="19">
        <f ca="1">(Deltas1!Q31+2*Deltas2!Q31+2*Deltas3!Q31+Deltas4!Q31)/6</f>
        <v>0</v>
      </c>
      <c r="O25" s="19">
        <f ca="1">(Deltas1!R31+2*Deltas2!R31+2*Deltas3!R31+Deltas4!R31)/6</f>
        <v>0</v>
      </c>
      <c r="P25" s="19">
        <f ca="1">(Deltas1!S31+2*Deltas2!S31+2*Deltas3!S31+Deltas4!S31)/6</f>
        <v>6.1887339769342375</v>
      </c>
      <c r="Q25" s="19">
        <f ca="1">(Deltas1!T31+2*Deltas2!T31+2*Deltas3!T31+Deltas4!T31)/6</f>
        <v>0</v>
      </c>
      <c r="R25" s="19">
        <f ca="1">(Deltas1!U31+2*Deltas2!U31+2*Deltas3!U31+Deltas4!U31)/6</f>
        <v>0</v>
      </c>
      <c r="S25" s="19">
        <f ca="1">(Deltas1!V31+2*Deltas2!V31+2*Deltas3!V31+Deltas4!V31)/6</f>
        <v>0</v>
      </c>
      <c r="T25" s="19">
        <f ca="1">(Deltas1!W31+2*Deltas2!W31+2*Deltas3!W31+Deltas4!W31)/6</f>
        <v>0</v>
      </c>
      <c r="U25" s="19">
        <f ca="1">(Deltas1!X31+2*Deltas2!X31+2*Deltas3!X31+Deltas4!X31)/6</f>
        <v>0</v>
      </c>
      <c r="V25" s="19">
        <f ca="1">(Deltas1!Y31+2*Deltas2!Y31+2*Deltas3!Y31+Deltas4!Y31)/6</f>
        <v>-12.797883273860974</v>
      </c>
      <c r="W25" s="19">
        <f ca="1">(Deltas1!Z31+2*Deltas2!Z31+2*Deltas3!Z31+Deltas4!Z31)/6</f>
        <v>0</v>
      </c>
      <c r="X25" s="19">
        <f ca="1">(Deltas1!AA31+2*Deltas2!AA31+2*Deltas3!AA31+Deltas4!AA31)/6</f>
        <v>0</v>
      </c>
      <c r="Y25" s="19">
        <f ca="1">(Deltas1!AB31+2*Deltas2!AB31+2*Deltas3!AB31+Deltas4!AB31)/6</f>
        <v>0</v>
      </c>
      <c r="Z25" s="19">
        <f ca="1">(Deltas1!AC31+2*Deltas2!AC31+2*Deltas3!AC31+Deltas4!AC31)/6</f>
        <v>0</v>
      </c>
      <c r="AA25" s="19">
        <f ca="1">(Deltas1!AD31+2*Deltas2!AD31+2*Deltas3!AD31+Deltas4!AD31)/6</f>
        <v>0</v>
      </c>
      <c r="AB25" s="19">
        <f ca="1">(Deltas1!AE31+2*Deltas2!AE31+2*Deltas3!AE31+Deltas4!AE31)/6</f>
        <v>0</v>
      </c>
      <c r="AC25" s="19">
        <f ca="1">(Deltas1!AF31+2*Deltas2!AF31+2*Deltas3!AF31+Deltas4!AF31)/6</f>
        <v>0</v>
      </c>
      <c r="AD25" s="19">
        <f ca="1">(Deltas1!AG31+2*Deltas2!AG31+2*Deltas3!AG31+Deltas4!AG31)/6</f>
        <v>0.17599928688598887</v>
      </c>
      <c r="AE25" s="19">
        <f ca="1">(Deltas1!AH31+2*Deltas2!AH31+2*Deltas3!AH31+Deltas4!AH31)/6</f>
        <v>4.4392272128620371</v>
      </c>
      <c r="AF25" s="19">
        <f ca="1">(Deltas1!AI31+2*Deltas2!AI31+2*Deltas3!AI31+Deltas4!AI31)/6</f>
        <v>3.3406469137095853</v>
      </c>
      <c r="AG25" s="19">
        <f ca="1">(Deltas1!AJ31+2*Deltas2!AJ31+2*Deltas3!AJ31+Deltas4!AJ31)/6</f>
        <v>2.1410772597106669</v>
      </c>
      <c r="AH25" s="19">
        <f ca="1">(Deltas1!AK31+2*Deltas2!AK31+2*Deltas3!AK31+Deltas4!AK31)/6</f>
        <v>0</v>
      </c>
      <c r="AI25" s="19">
        <f ca="1">(Deltas1!AL31+2*Deltas2!AL31+2*Deltas3!AL31+Deltas4!AL31)/6</f>
        <v>0</v>
      </c>
      <c r="AJ25" s="19">
        <f ca="1">(Deltas1!AM31+2*Deltas2!AM31+2*Deltas3!AM31+Deltas4!AM31)/6</f>
        <v>0</v>
      </c>
      <c r="AK25" s="19">
        <f ca="1">(Deltas1!AN31+2*Deltas2!AN31+2*Deltas3!AN31+Deltas4!AN31)/6</f>
        <v>0</v>
      </c>
      <c r="AL25" s="19">
        <f ca="1">(Deltas1!AO31+2*Deltas2!AO31+2*Deltas3!AO31+Deltas4!AO31)/6</f>
        <v>-9.4536838116313901E-2</v>
      </c>
      <c r="AM25" s="19">
        <f ca="1">(Deltas1!AP31+2*Deltas2!AP31+2*Deltas3!AP31+Deltas4!AP31)/6</f>
        <v>-1.008932638448973</v>
      </c>
      <c r="AN25" s="19">
        <f ca="1">(Deltas1!AQ31+2*Deltas2!AQ31+2*Deltas3!AQ31+Deltas4!AQ31)/6</f>
        <v>0</v>
      </c>
      <c r="AO25" s="19">
        <f ca="1">(Deltas1!AR31+2*Deltas2!AR31+2*Deltas3!AR31+Deltas4!AR31)/6</f>
        <v>0</v>
      </c>
      <c r="AP25" s="19">
        <f ca="1">(Deltas1!AS31+2*Deltas2!AS31+2*Deltas3!AS31+Deltas4!AS31)/6</f>
        <v>-0.79477729989208568</v>
      </c>
      <c r="AQ25" s="19">
        <f ca="1">(Deltas1!AT31+2*Deltas2!AT31+2*Deltas3!AT31+Deltas4!AT31)/6</f>
        <v>-0.79477729989208568</v>
      </c>
      <c r="AR25" s="19">
        <f ca="1">(Deltas1!AU31+2*Deltas2!AU31+2*Deltas3!AU31+Deltas4!AU31)/6</f>
        <v>-0.79477729989208568</v>
      </c>
      <c r="AS25" s="19">
        <f ca="1">(Deltas1!AV31+2*Deltas2!AV31+2*Deltas3!AV31+Deltas4!AV31)/6</f>
        <v>0</v>
      </c>
      <c r="AT25" s="19">
        <f ca="1">(Deltas1!AW31+2*Deltas2!AW31+2*Deltas3!AW31+Deltas4!AW31)/6</f>
        <v>0</v>
      </c>
      <c r="AU25" s="19">
        <f ca="1">(Deltas1!AX31+2*Deltas2!AX31+2*Deltas3!AX31+Deltas4!AX31)/6</f>
        <v>0</v>
      </c>
      <c r="AV25" s="19">
        <f ca="1">(Deltas1!AY31+2*Deltas2!AY31+2*Deltas3!AY31+Deltas4!AY31)/6</f>
        <v>0</v>
      </c>
      <c r="AW25" s="19">
        <f ca="1">(Deltas1!AZ31+2*Deltas2!AZ31+2*Deltas3!AZ31+Deltas4!AZ31)/6</f>
        <v>0</v>
      </c>
      <c r="AX25" s="19">
        <f ca="1">(Deltas1!BA31+2*Deltas2!BA31+2*Deltas3!BA31+Deltas4!BA31)/6</f>
        <v>0</v>
      </c>
      <c r="AY25" s="19">
        <f ca="1">(Deltas1!BB31+2*Deltas2!BB31+2*Deltas3!BB31+Deltas4!BB31)/6</f>
        <v>0</v>
      </c>
      <c r="AZ25" s="19">
        <f ca="1">(Deltas1!BC31+2*Deltas2!BC31+2*Deltas3!BC31+Deltas4!BC31)/6</f>
        <v>0</v>
      </c>
      <c r="BA25" s="19">
        <f ca="1">(Deltas1!BD31+2*Deltas2!BD31+2*Deltas3!BD31+Deltas4!BD31)/6</f>
        <v>0</v>
      </c>
      <c r="BB25" s="19">
        <f ca="1">(Deltas1!BE31+2*Deltas2!BE31+2*Deltas3!BE31+Deltas4!BE31)/6</f>
        <v>0</v>
      </c>
      <c r="BC25" s="19">
        <f ca="1">(Deltas1!BF31+2*Deltas2!BF31+2*Deltas3!BF31+Deltas4!BF31)/6</f>
        <v>0</v>
      </c>
      <c r="BD25" s="19">
        <f ca="1">(Deltas1!BG31+2*Deltas2!BG31+2*Deltas3!BG31+Deltas4!BG31)/6</f>
        <v>0</v>
      </c>
      <c r="BE25" s="19">
        <f ca="1">(Deltas1!BH31+2*Deltas2!BH31+2*Deltas3!BH31+Deltas4!BH31)/6</f>
        <v>0</v>
      </c>
      <c r="BF25" s="19">
        <f ca="1">(Deltas1!BI31+2*Deltas2!BI31+2*Deltas3!BI31+Deltas4!BI31)/6</f>
        <v>0</v>
      </c>
      <c r="BG25" s="19">
        <f ca="1">(Deltas1!BJ31+2*Deltas2!BJ31+2*Deltas3!BJ31+Deltas4!BJ31)/6</f>
        <v>0</v>
      </c>
      <c r="BH25" s="19">
        <f ca="1">(Deltas1!BK31+2*Deltas2!BK31+2*Deltas3!BK31+Deltas4!BK31)/6</f>
        <v>0</v>
      </c>
      <c r="BI25" s="19">
        <f ca="1">(Deltas1!BL31+2*Deltas2!BL31+2*Deltas3!BL31+Deltas4!BL31)/6</f>
        <v>0</v>
      </c>
      <c r="BJ25" s="19">
        <f ca="1">(Deltas1!BM31+2*Deltas2!BM31+2*Deltas3!BM31+Deltas4!BM31)/6</f>
        <v>0</v>
      </c>
      <c r="BK25" s="19">
        <f ca="1">(Deltas1!BN31+2*Deltas2!BN31+2*Deltas3!BN31+Deltas4!BN31)/6</f>
        <v>0</v>
      </c>
      <c r="BL25" s="19">
        <f ca="1">(Deltas1!BO31+2*Deltas2!BO31+2*Deltas3!BO31+Deltas4!BO31)/6</f>
        <v>0</v>
      </c>
      <c r="BM25" s="19">
        <f ca="1">(Deltas1!BP31+2*Deltas2!BP31+2*Deltas3!BP31+Deltas4!BP31)/6</f>
        <v>0</v>
      </c>
      <c r="BN25" s="19">
        <f ca="1">(Deltas1!BQ31+2*Deltas2!BQ31+2*Deltas3!BQ31+Deltas4!BQ31)/6</f>
        <v>0</v>
      </c>
      <c r="BO25" s="19">
        <f ca="1">(Deltas1!BR31+2*Deltas2!BR31+2*Deltas3!BR31+Deltas4!BR31)/6</f>
        <v>0</v>
      </c>
      <c r="BP25" s="19">
        <f ca="1">(Deltas1!BS31+2*Deltas2!BS31+2*Deltas3!BS31+Deltas4!BS31)/6</f>
        <v>0</v>
      </c>
      <c r="BQ25" s="19">
        <f ca="1">(Deltas1!BT31+2*Deltas2!BT31+2*Deltas3!BT31+Deltas4!BT31)/6</f>
        <v>0</v>
      </c>
      <c r="BR25" s="19">
        <f ca="1">(Deltas1!BU31+2*Deltas2!BU31+2*Deltas3!BU31+Deltas4!BU31)/6</f>
        <v>0</v>
      </c>
      <c r="BS25" s="19">
        <f ca="1">(Deltas1!BV31+2*Deltas2!BV31+2*Deltas3!BV31+Deltas4!BV31)/6</f>
        <v>0</v>
      </c>
      <c r="BT25" s="19">
        <f ca="1">(Deltas1!BW31+2*Deltas2!BW31+2*Deltas3!BW31+Deltas4!BW31)/6</f>
        <v>0</v>
      </c>
    </row>
    <row r="26" spans="1:72">
      <c r="A26">
        <f>'Composition Moles'!A44</f>
        <v>1.1000000000000003</v>
      </c>
      <c r="B26" s="1">
        <f ca="1">(Deltas1!D32+2*Deltas2!D32+2*Deltas3!D32+Deltas4!D32)/6</f>
        <v>0.20598022704921548</v>
      </c>
      <c r="C26" s="19">
        <f ca="1">(Deltas1!F32+2*Deltas2!F32+2*Deltas3!F32+Deltas4!F32)/6</f>
        <v>-1.3940890648275133</v>
      </c>
      <c r="D26" s="19">
        <f ca="1">(Deltas1!G32+2*Deltas2!G32+2*Deltas3!G32+Deltas4!G32)/6</f>
        <v>0</v>
      </c>
      <c r="E26" s="19">
        <f ca="1">(Deltas1!H32+2*Deltas2!H32+2*Deltas3!H32+Deltas4!H32)/6</f>
        <v>1.3099955659349407</v>
      </c>
      <c r="F26" s="19">
        <f ca="1">(Deltas1!I32+2*Deltas2!I32+2*Deltas3!I32+Deltas4!I32)/6</f>
        <v>8.4093498892572408E-2</v>
      </c>
      <c r="G26" s="19">
        <f ca="1">(Deltas1!J32+2*Deltas2!J32+2*Deltas3!J32+Deltas4!J32)/6</f>
        <v>0</v>
      </c>
      <c r="H26" s="19">
        <f ca="1">(Deltas1!K32+2*Deltas2!K32+2*Deltas3!K32+Deltas4!K32)/6</f>
        <v>0</v>
      </c>
      <c r="I26" s="19">
        <f ca="1">(Deltas1!L32+2*Deltas2!L32+2*Deltas3!L32+Deltas4!L32)/6</f>
        <v>0</v>
      </c>
      <c r="J26" s="19">
        <f ca="1">(Deltas1!M32+2*Deltas2!M32+2*Deltas3!M32+Deltas4!M32)/6</f>
        <v>0</v>
      </c>
      <c r="K26" s="19">
        <f ca="1">(Deltas1!N32+2*Deltas2!N32+2*Deltas3!N32+Deltas4!N32)/6</f>
        <v>0</v>
      </c>
      <c r="L26" s="19">
        <f ca="1">(Deltas1!O32+2*Deltas2!O32+2*Deltas3!O32+Deltas4!O32)/6</f>
        <v>0</v>
      </c>
      <c r="M26" s="19">
        <f ca="1">(Deltas1!P32+2*Deltas2!P32+2*Deltas3!P32+Deltas4!P32)/6</f>
        <v>0</v>
      </c>
      <c r="N26" s="19">
        <f ca="1">(Deltas1!Q32+2*Deltas2!Q32+2*Deltas3!Q32+Deltas4!Q32)/6</f>
        <v>0</v>
      </c>
      <c r="O26" s="19">
        <f ca="1">(Deltas1!R32+2*Deltas2!R32+2*Deltas3!R32+Deltas4!R32)/6</f>
        <v>0</v>
      </c>
      <c r="P26" s="19">
        <f ca="1">(Deltas1!S32+2*Deltas2!S32+2*Deltas3!S32+Deltas4!S32)/6</f>
        <v>5.9752045843007764</v>
      </c>
      <c r="Q26" s="19">
        <f ca="1">(Deltas1!T32+2*Deltas2!T32+2*Deltas3!T32+Deltas4!T32)/6</f>
        <v>0</v>
      </c>
      <c r="R26" s="19">
        <f ca="1">(Deltas1!U32+2*Deltas2!U32+2*Deltas3!U32+Deltas4!U32)/6</f>
        <v>0</v>
      </c>
      <c r="S26" s="19">
        <f ca="1">(Deltas1!V32+2*Deltas2!V32+2*Deltas3!V32+Deltas4!V32)/6</f>
        <v>0</v>
      </c>
      <c r="T26" s="19">
        <f ca="1">(Deltas1!W32+2*Deltas2!W32+2*Deltas3!W32+Deltas4!W32)/6</f>
        <v>0</v>
      </c>
      <c r="U26" s="19">
        <f ca="1">(Deltas1!X32+2*Deltas2!X32+2*Deltas3!X32+Deltas4!X32)/6</f>
        <v>0</v>
      </c>
      <c r="V26" s="19">
        <f ca="1">(Deltas1!Y32+2*Deltas2!Y32+2*Deltas3!Y32+Deltas4!Y32)/6</f>
        <v>-12.45589546257998</v>
      </c>
      <c r="W26" s="19">
        <f ca="1">(Deltas1!Z32+2*Deltas2!Z32+2*Deltas3!Z32+Deltas4!Z32)/6</f>
        <v>0</v>
      </c>
      <c r="X26" s="19">
        <f ca="1">(Deltas1!AA32+2*Deltas2!AA32+2*Deltas3!AA32+Deltas4!AA32)/6</f>
        <v>0</v>
      </c>
      <c r="Y26" s="19">
        <f ca="1">(Deltas1!AB32+2*Deltas2!AB32+2*Deltas3!AB32+Deltas4!AB32)/6</f>
        <v>0</v>
      </c>
      <c r="Z26" s="19">
        <f ca="1">(Deltas1!AC32+2*Deltas2!AC32+2*Deltas3!AC32+Deltas4!AC32)/6</f>
        <v>0</v>
      </c>
      <c r="AA26" s="19">
        <f ca="1">(Deltas1!AD32+2*Deltas2!AD32+2*Deltas3!AD32+Deltas4!AD32)/6</f>
        <v>0</v>
      </c>
      <c r="AB26" s="19">
        <f ca="1">(Deltas1!AE32+2*Deltas2!AE32+2*Deltas3!AE32+Deltas4!AE32)/6</f>
        <v>0</v>
      </c>
      <c r="AC26" s="19">
        <f ca="1">(Deltas1!AF32+2*Deltas2!AF32+2*Deltas3!AF32+Deltas4!AF32)/6</f>
        <v>0</v>
      </c>
      <c r="AD26" s="19">
        <f ca="1">(Deltas1!AG32+2*Deltas2!AG32+2*Deltas3!AG32+Deltas4!AG32)/6</f>
        <v>0.1346479034109371</v>
      </c>
      <c r="AE26" s="19">
        <f ca="1">(Deltas1!AH32+2*Deltas2!AH32+2*Deltas3!AH32+Deltas4!AH32)/6</f>
        <v>4.2427495169103251</v>
      </c>
      <c r="AF26" s="19">
        <f ca="1">(Deltas1!AI32+2*Deltas2!AI32+2*Deltas3!AI32+Deltas4!AI32)/6</f>
        <v>3.3767722476980686</v>
      </c>
      <c r="AG26" s="19">
        <f ca="1">(Deltas1!AJ32+2*Deltas2!AJ32+2*Deltas3!AJ32+Deltas4!AJ32)/6</f>
        <v>2.1042791327859014</v>
      </c>
      <c r="AH26" s="19">
        <f ca="1">(Deltas1!AK32+2*Deltas2!AK32+2*Deltas3!AK32+Deltas4!AK32)/6</f>
        <v>0</v>
      </c>
      <c r="AI26" s="19">
        <f ca="1">(Deltas1!AL32+2*Deltas2!AL32+2*Deltas3!AL32+Deltas4!AL32)/6</f>
        <v>0</v>
      </c>
      <c r="AJ26" s="19">
        <f ca="1">(Deltas1!AM32+2*Deltas2!AM32+2*Deltas3!AM32+Deltas4!AM32)/6</f>
        <v>0</v>
      </c>
      <c r="AK26" s="19">
        <f ca="1">(Deltas1!AN32+2*Deltas2!AN32+2*Deltas3!AN32+Deltas4!AN32)/6</f>
        <v>0</v>
      </c>
      <c r="AL26" s="19">
        <f ca="1">(Deltas1!AO32+2*Deltas2!AO32+2*Deltas3!AO32+Deltas4!AO32)/6</f>
        <v>-8.4093498892572408E-2</v>
      </c>
      <c r="AM26" s="19">
        <f ca="1">(Deltas1!AP32+2*Deltas2!AP32+2*Deltas3!AP32+Deltas4!AP32)/6</f>
        <v>-0.96842181422332196</v>
      </c>
      <c r="AN26" s="19">
        <f ca="1">(Deltas1!AQ32+2*Deltas2!AQ32+2*Deltas3!AQ32+Deltas4!AQ32)/6</f>
        <v>0</v>
      </c>
      <c r="AO26" s="19">
        <f ca="1">(Deltas1!AR32+2*Deltas2!AR32+2*Deltas3!AR32+Deltas4!AR32)/6</f>
        <v>0</v>
      </c>
      <c r="AP26" s="19">
        <f ca="1">(Deltas1!AS32+2*Deltas2!AS32+2*Deltas3!AS32+Deltas4!AS32)/6</f>
        <v>-0.77508086980337776</v>
      </c>
      <c r="AQ26" s="19">
        <f ca="1">(Deltas1!AT32+2*Deltas2!AT32+2*Deltas3!AT32+Deltas4!AT32)/6</f>
        <v>-0.77508086980337776</v>
      </c>
      <c r="AR26" s="19">
        <f ca="1">(Deltas1!AU32+2*Deltas2!AU32+2*Deltas3!AU32+Deltas4!AU32)/6</f>
        <v>-0.77508086980337776</v>
      </c>
      <c r="AS26" s="19">
        <f ca="1">(Deltas1!AV32+2*Deltas2!AV32+2*Deltas3!AV32+Deltas4!AV32)/6</f>
        <v>0</v>
      </c>
      <c r="AT26" s="19">
        <f ca="1">(Deltas1!AW32+2*Deltas2!AW32+2*Deltas3!AW32+Deltas4!AW32)/6</f>
        <v>0</v>
      </c>
      <c r="AU26" s="19">
        <f ca="1">(Deltas1!AX32+2*Deltas2!AX32+2*Deltas3!AX32+Deltas4!AX32)/6</f>
        <v>0</v>
      </c>
      <c r="AV26" s="19">
        <f ca="1">(Deltas1!AY32+2*Deltas2!AY32+2*Deltas3!AY32+Deltas4!AY32)/6</f>
        <v>0</v>
      </c>
      <c r="AW26" s="19">
        <f ca="1">(Deltas1!AZ32+2*Deltas2!AZ32+2*Deltas3!AZ32+Deltas4!AZ32)/6</f>
        <v>0</v>
      </c>
      <c r="AX26" s="19">
        <f ca="1">(Deltas1!BA32+2*Deltas2!BA32+2*Deltas3!BA32+Deltas4!BA32)/6</f>
        <v>0</v>
      </c>
      <c r="AY26" s="19">
        <f ca="1">(Deltas1!BB32+2*Deltas2!BB32+2*Deltas3!BB32+Deltas4!BB32)/6</f>
        <v>0</v>
      </c>
      <c r="AZ26" s="19">
        <f ca="1">(Deltas1!BC32+2*Deltas2!BC32+2*Deltas3!BC32+Deltas4!BC32)/6</f>
        <v>0</v>
      </c>
      <c r="BA26" s="19">
        <f ca="1">(Deltas1!BD32+2*Deltas2!BD32+2*Deltas3!BD32+Deltas4!BD32)/6</f>
        <v>0</v>
      </c>
      <c r="BB26" s="19">
        <f ca="1">(Deltas1!BE32+2*Deltas2!BE32+2*Deltas3!BE32+Deltas4!BE32)/6</f>
        <v>0</v>
      </c>
      <c r="BC26" s="19">
        <f ca="1">(Deltas1!BF32+2*Deltas2!BF32+2*Deltas3!BF32+Deltas4!BF32)/6</f>
        <v>0</v>
      </c>
      <c r="BD26" s="19">
        <f ca="1">(Deltas1!BG32+2*Deltas2!BG32+2*Deltas3!BG32+Deltas4!BG32)/6</f>
        <v>0</v>
      </c>
      <c r="BE26" s="19">
        <f ca="1">(Deltas1!BH32+2*Deltas2!BH32+2*Deltas3!BH32+Deltas4!BH32)/6</f>
        <v>0</v>
      </c>
      <c r="BF26" s="19">
        <f ca="1">(Deltas1!BI32+2*Deltas2!BI32+2*Deltas3!BI32+Deltas4!BI32)/6</f>
        <v>0</v>
      </c>
      <c r="BG26" s="19">
        <f ca="1">(Deltas1!BJ32+2*Deltas2!BJ32+2*Deltas3!BJ32+Deltas4!BJ32)/6</f>
        <v>0</v>
      </c>
      <c r="BH26" s="19">
        <f ca="1">(Deltas1!BK32+2*Deltas2!BK32+2*Deltas3!BK32+Deltas4!BK32)/6</f>
        <v>0</v>
      </c>
      <c r="BI26" s="19">
        <f ca="1">(Deltas1!BL32+2*Deltas2!BL32+2*Deltas3!BL32+Deltas4!BL32)/6</f>
        <v>0</v>
      </c>
      <c r="BJ26" s="19">
        <f ca="1">(Deltas1!BM32+2*Deltas2!BM32+2*Deltas3!BM32+Deltas4!BM32)/6</f>
        <v>0</v>
      </c>
      <c r="BK26" s="19">
        <f ca="1">(Deltas1!BN32+2*Deltas2!BN32+2*Deltas3!BN32+Deltas4!BN32)/6</f>
        <v>0</v>
      </c>
      <c r="BL26" s="19">
        <f ca="1">(Deltas1!BO32+2*Deltas2!BO32+2*Deltas3!BO32+Deltas4!BO32)/6</f>
        <v>0</v>
      </c>
      <c r="BM26" s="19">
        <f ca="1">(Deltas1!BP32+2*Deltas2!BP32+2*Deltas3!BP32+Deltas4!BP32)/6</f>
        <v>0</v>
      </c>
      <c r="BN26" s="19">
        <f ca="1">(Deltas1!BQ32+2*Deltas2!BQ32+2*Deltas3!BQ32+Deltas4!BQ32)/6</f>
        <v>0</v>
      </c>
      <c r="BO26" s="19">
        <f ca="1">(Deltas1!BR32+2*Deltas2!BR32+2*Deltas3!BR32+Deltas4!BR32)/6</f>
        <v>0</v>
      </c>
      <c r="BP26" s="19">
        <f ca="1">(Deltas1!BS32+2*Deltas2!BS32+2*Deltas3!BS32+Deltas4!BS32)/6</f>
        <v>0</v>
      </c>
      <c r="BQ26" s="19">
        <f ca="1">(Deltas1!BT32+2*Deltas2!BT32+2*Deltas3!BT32+Deltas4!BT32)/6</f>
        <v>0</v>
      </c>
      <c r="BR26" s="19">
        <f ca="1">(Deltas1!BU32+2*Deltas2!BU32+2*Deltas3!BU32+Deltas4!BU32)/6</f>
        <v>0</v>
      </c>
      <c r="BS26" s="19">
        <f ca="1">(Deltas1!BV32+2*Deltas2!BV32+2*Deltas3!BV32+Deltas4!BV32)/6</f>
        <v>0</v>
      </c>
      <c r="BT26" s="19">
        <f ca="1">(Deltas1!BW32+2*Deltas2!BW32+2*Deltas3!BW32+Deltas4!BW32)/6</f>
        <v>0</v>
      </c>
    </row>
    <row r="27" spans="1:72">
      <c r="A27">
        <f>'Composition Moles'!A45</f>
        <v>1.1500000000000004</v>
      </c>
      <c r="B27" s="1">
        <f ca="1">(Deltas1!D33+2*Deltas2!D33+2*Deltas3!D33+Deltas4!D33)/6</f>
        <v>0.19594862710129091</v>
      </c>
      <c r="C27" s="19">
        <f ca="1">(Deltas1!F33+2*Deltas2!F33+2*Deltas3!F33+Deltas4!F33)/6</f>
        <v>-1.3074957159897271</v>
      </c>
      <c r="D27" s="19">
        <f ca="1">(Deltas1!G33+2*Deltas2!G33+2*Deltas3!G33+Deltas4!G33)/6</f>
        <v>0</v>
      </c>
      <c r="E27" s="19">
        <f ca="1">(Deltas1!H33+2*Deltas2!H33+2*Deltas3!H33+Deltas4!H33)/6</f>
        <v>1.2325971256880537</v>
      </c>
      <c r="F27" s="19">
        <f ca="1">(Deltas1!I33+2*Deltas2!I33+2*Deltas3!I33+Deltas4!I33)/6</f>
        <v>7.4898590301673632E-2</v>
      </c>
      <c r="G27" s="19">
        <f ca="1">(Deltas1!J33+2*Deltas2!J33+2*Deltas3!J33+Deltas4!J33)/6</f>
        <v>0</v>
      </c>
      <c r="H27" s="19">
        <f ca="1">(Deltas1!K33+2*Deltas2!K33+2*Deltas3!K33+Deltas4!K33)/6</f>
        <v>0</v>
      </c>
      <c r="I27" s="19">
        <f ca="1">(Deltas1!L33+2*Deltas2!L33+2*Deltas3!L33+Deltas4!L33)/6</f>
        <v>0</v>
      </c>
      <c r="J27" s="19">
        <f ca="1">(Deltas1!M33+2*Deltas2!M33+2*Deltas3!M33+Deltas4!M33)/6</f>
        <v>0</v>
      </c>
      <c r="K27" s="19">
        <f ca="1">(Deltas1!N33+2*Deltas2!N33+2*Deltas3!N33+Deltas4!N33)/6</f>
        <v>0</v>
      </c>
      <c r="L27" s="19">
        <f ca="1">(Deltas1!O33+2*Deltas2!O33+2*Deltas3!O33+Deltas4!O33)/6</f>
        <v>0</v>
      </c>
      <c r="M27" s="19">
        <f ca="1">(Deltas1!P33+2*Deltas2!P33+2*Deltas3!P33+Deltas4!P33)/6</f>
        <v>0</v>
      </c>
      <c r="N27" s="19">
        <f ca="1">(Deltas1!Q33+2*Deltas2!Q33+2*Deltas3!Q33+Deltas4!Q33)/6</f>
        <v>0</v>
      </c>
      <c r="O27" s="19">
        <f ca="1">(Deltas1!R33+2*Deltas2!R33+2*Deltas3!R33+Deltas4!R33)/6</f>
        <v>0</v>
      </c>
      <c r="P27" s="19">
        <f ca="1">(Deltas1!S33+2*Deltas2!S33+2*Deltas3!S33+Deltas4!S33)/6</f>
        <v>5.7811756400358911</v>
      </c>
      <c r="Q27" s="19">
        <f ca="1">(Deltas1!T33+2*Deltas2!T33+2*Deltas3!T33+Deltas4!T33)/6</f>
        <v>0</v>
      </c>
      <c r="R27" s="19">
        <f ca="1">(Deltas1!U33+2*Deltas2!U33+2*Deltas3!U33+Deltas4!U33)/6</f>
        <v>0</v>
      </c>
      <c r="S27" s="19">
        <f ca="1">(Deltas1!V33+2*Deltas2!V33+2*Deltas3!V33+Deltas4!V33)/6</f>
        <v>0</v>
      </c>
      <c r="T27" s="19">
        <f ca="1">(Deltas1!W33+2*Deltas2!W33+2*Deltas3!W33+Deltas4!W33)/6</f>
        <v>0</v>
      </c>
      <c r="U27" s="19">
        <f ca="1">(Deltas1!X33+2*Deltas2!X33+2*Deltas3!X33+Deltas4!X33)/6</f>
        <v>0</v>
      </c>
      <c r="V27" s="19">
        <f ca="1">(Deltas1!Y33+2*Deltas2!Y33+2*Deltas3!Y33+Deltas4!Y33)/6</f>
        <v>-12.144072846044571</v>
      </c>
      <c r="W27" s="19">
        <f ca="1">(Deltas1!Z33+2*Deltas2!Z33+2*Deltas3!Z33+Deltas4!Z33)/6</f>
        <v>0</v>
      </c>
      <c r="X27" s="19">
        <f ca="1">(Deltas1!AA33+2*Deltas2!AA33+2*Deltas3!AA33+Deltas4!AA33)/6</f>
        <v>0</v>
      </c>
      <c r="Y27" s="19">
        <f ca="1">(Deltas1!AB33+2*Deltas2!AB33+2*Deltas3!AB33+Deltas4!AB33)/6</f>
        <v>0</v>
      </c>
      <c r="Z27" s="19">
        <f ca="1">(Deltas1!AC33+2*Deltas2!AC33+2*Deltas3!AC33+Deltas4!AC33)/6</f>
        <v>0</v>
      </c>
      <c r="AA27" s="19">
        <f ca="1">(Deltas1!AD33+2*Deltas2!AD33+2*Deltas3!AD33+Deltas4!AD33)/6</f>
        <v>0</v>
      </c>
      <c r="AB27" s="19">
        <f ca="1">(Deltas1!AE33+2*Deltas2!AE33+2*Deltas3!AE33+Deltas4!AE33)/6</f>
        <v>0</v>
      </c>
      <c r="AC27" s="19">
        <f ca="1">(Deltas1!AF33+2*Deltas2!AF33+2*Deltas3!AF33+Deltas4!AF33)/6</f>
        <v>0</v>
      </c>
      <c r="AD27" s="19">
        <f ca="1">(Deltas1!AG33+2*Deltas2!AG33+2*Deltas3!AG33+Deltas4!AG33)/6</f>
        <v>0.10217197156944875</v>
      </c>
      <c r="AE27" s="19">
        <f ca="1">(Deltas1!AH33+2*Deltas2!AH33+2*Deltas3!AH33+Deltas4!AH33)/6</f>
        <v>4.051384646120443</v>
      </c>
      <c r="AF27" s="19">
        <f ca="1">(Deltas1!AI33+2*Deltas2!AI33+2*Deltas3!AI33+Deltas4!AI33)/6</f>
        <v>3.4125838574486891</v>
      </c>
      <c r="AG27" s="19">
        <f ca="1">(Deltas1!AJ33+2*Deltas2!AJ33+2*Deltas3!AJ33+Deltas4!AJ33)/6</f>
        <v>2.0683683191240143</v>
      </c>
      <c r="AH27" s="19">
        <f ca="1">(Deltas1!AK33+2*Deltas2!AK33+2*Deltas3!AK33+Deltas4!AK33)/6</f>
        <v>0</v>
      </c>
      <c r="AI27" s="19">
        <f ca="1">(Deltas1!AL33+2*Deltas2!AL33+2*Deltas3!AL33+Deltas4!AL33)/6</f>
        <v>0</v>
      </c>
      <c r="AJ27" s="19">
        <f ca="1">(Deltas1!AM33+2*Deltas2!AM33+2*Deltas3!AM33+Deltas4!AM33)/6</f>
        <v>0</v>
      </c>
      <c r="AK27" s="19">
        <f ca="1">(Deltas1!AN33+2*Deltas2!AN33+2*Deltas3!AN33+Deltas4!AN33)/6</f>
        <v>0</v>
      </c>
      <c r="AL27" s="19">
        <f ca="1">(Deltas1!AO33+2*Deltas2!AO33+2*Deltas3!AO33+Deltas4!AO33)/6</f>
        <v>-7.4898590301673632E-2</v>
      </c>
      <c r="AM27" s="19">
        <f ca="1">(Deltas1!AP33+2*Deltas2!AP33+2*Deltas3!AP33+Deltas4!AP33)/6</f>
        <v>-0.92851965161046313</v>
      </c>
      <c r="AN27" s="19">
        <f ca="1">(Deltas1!AQ33+2*Deltas2!AQ33+2*Deltas3!AQ33+Deltas4!AQ33)/6</f>
        <v>0</v>
      </c>
      <c r="AO27" s="19">
        <f ca="1">(Deltas1!AR33+2*Deltas2!AR33+2*Deltas3!AR33+Deltas4!AR33)/6</f>
        <v>0</v>
      </c>
      <c r="AP27" s="19">
        <f ca="1">(Deltas1!AS33+2*Deltas2!AS33+2*Deltas3!AS33+Deltas4!AS33)/6</f>
        <v>-0.75606444878059309</v>
      </c>
      <c r="AQ27" s="19">
        <f ca="1">(Deltas1!AT33+2*Deltas2!AT33+2*Deltas3!AT33+Deltas4!AT33)/6</f>
        <v>-0.75606444878059309</v>
      </c>
      <c r="AR27" s="19">
        <f ca="1">(Deltas1!AU33+2*Deltas2!AU33+2*Deltas3!AU33+Deltas4!AU33)/6</f>
        <v>-0.75606444878059309</v>
      </c>
      <c r="AS27" s="19">
        <f ca="1">(Deltas1!AV33+2*Deltas2!AV33+2*Deltas3!AV33+Deltas4!AV33)/6</f>
        <v>0</v>
      </c>
      <c r="AT27" s="19">
        <f ca="1">(Deltas1!AW33+2*Deltas2!AW33+2*Deltas3!AW33+Deltas4!AW33)/6</f>
        <v>0</v>
      </c>
      <c r="AU27" s="19">
        <f ca="1">(Deltas1!AX33+2*Deltas2!AX33+2*Deltas3!AX33+Deltas4!AX33)/6</f>
        <v>0</v>
      </c>
      <c r="AV27" s="19">
        <f ca="1">(Deltas1!AY33+2*Deltas2!AY33+2*Deltas3!AY33+Deltas4!AY33)/6</f>
        <v>0</v>
      </c>
      <c r="AW27" s="19">
        <f ca="1">(Deltas1!AZ33+2*Deltas2!AZ33+2*Deltas3!AZ33+Deltas4!AZ33)/6</f>
        <v>0</v>
      </c>
      <c r="AX27" s="19">
        <f ca="1">(Deltas1!BA33+2*Deltas2!BA33+2*Deltas3!BA33+Deltas4!BA33)/6</f>
        <v>0</v>
      </c>
      <c r="AY27" s="19">
        <f ca="1">(Deltas1!BB33+2*Deltas2!BB33+2*Deltas3!BB33+Deltas4!BB33)/6</f>
        <v>0</v>
      </c>
      <c r="AZ27" s="19">
        <f ca="1">(Deltas1!BC33+2*Deltas2!BC33+2*Deltas3!BC33+Deltas4!BC33)/6</f>
        <v>0</v>
      </c>
      <c r="BA27" s="19">
        <f ca="1">(Deltas1!BD33+2*Deltas2!BD33+2*Deltas3!BD33+Deltas4!BD33)/6</f>
        <v>0</v>
      </c>
      <c r="BB27" s="19">
        <f ca="1">(Deltas1!BE33+2*Deltas2!BE33+2*Deltas3!BE33+Deltas4!BE33)/6</f>
        <v>0</v>
      </c>
      <c r="BC27" s="19">
        <f ca="1">(Deltas1!BF33+2*Deltas2!BF33+2*Deltas3!BF33+Deltas4!BF33)/6</f>
        <v>0</v>
      </c>
      <c r="BD27" s="19">
        <f ca="1">(Deltas1!BG33+2*Deltas2!BG33+2*Deltas3!BG33+Deltas4!BG33)/6</f>
        <v>0</v>
      </c>
      <c r="BE27" s="19">
        <f ca="1">(Deltas1!BH33+2*Deltas2!BH33+2*Deltas3!BH33+Deltas4!BH33)/6</f>
        <v>0</v>
      </c>
      <c r="BF27" s="19">
        <f ca="1">(Deltas1!BI33+2*Deltas2!BI33+2*Deltas3!BI33+Deltas4!BI33)/6</f>
        <v>0</v>
      </c>
      <c r="BG27" s="19">
        <f ca="1">(Deltas1!BJ33+2*Deltas2!BJ33+2*Deltas3!BJ33+Deltas4!BJ33)/6</f>
        <v>0</v>
      </c>
      <c r="BH27" s="19">
        <f ca="1">(Deltas1!BK33+2*Deltas2!BK33+2*Deltas3!BK33+Deltas4!BK33)/6</f>
        <v>0</v>
      </c>
      <c r="BI27" s="19">
        <f ca="1">(Deltas1!BL33+2*Deltas2!BL33+2*Deltas3!BL33+Deltas4!BL33)/6</f>
        <v>0</v>
      </c>
      <c r="BJ27" s="19">
        <f ca="1">(Deltas1!BM33+2*Deltas2!BM33+2*Deltas3!BM33+Deltas4!BM33)/6</f>
        <v>0</v>
      </c>
      <c r="BK27" s="19">
        <f ca="1">(Deltas1!BN33+2*Deltas2!BN33+2*Deltas3!BN33+Deltas4!BN33)/6</f>
        <v>0</v>
      </c>
      <c r="BL27" s="19">
        <f ca="1">(Deltas1!BO33+2*Deltas2!BO33+2*Deltas3!BO33+Deltas4!BO33)/6</f>
        <v>0</v>
      </c>
      <c r="BM27" s="19">
        <f ca="1">(Deltas1!BP33+2*Deltas2!BP33+2*Deltas3!BP33+Deltas4!BP33)/6</f>
        <v>0</v>
      </c>
      <c r="BN27" s="19">
        <f ca="1">(Deltas1!BQ33+2*Deltas2!BQ33+2*Deltas3!BQ33+Deltas4!BQ33)/6</f>
        <v>0</v>
      </c>
      <c r="BO27" s="19">
        <f ca="1">(Deltas1!BR33+2*Deltas2!BR33+2*Deltas3!BR33+Deltas4!BR33)/6</f>
        <v>0</v>
      </c>
      <c r="BP27" s="19">
        <f ca="1">(Deltas1!BS33+2*Deltas2!BS33+2*Deltas3!BS33+Deltas4!BS33)/6</f>
        <v>0</v>
      </c>
      <c r="BQ27" s="19">
        <f ca="1">(Deltas1!BT33+2*Deltas2!BT33+2*Deltas3!BT33+Deltas4!BT33)/6</f>
        <v>0</v>
      </c>
      <c r="BR27" s="19">
        <f ca="1">(Deltas1!BU33+2*Deltas2!BU33+2*Deltas3!BU33+Deltas4!BU33)/6</f>
        <v>0</v>
      </c>
      <c r="BS27" s="19">
        <f ca="1">(Deltas1!BV33+2*Deltas2!BV33+2*Deltas3!BV33+Deltas4!BV33)/6</f>
        <v>0</v>
      </c>
      <c r="BT27" s="19">
        <f ca="1">(Deltas1!BW33+2*Deltas2!BW33+2*Deltas3!BW33+Deltas4!BW33)/6</f>
        <v>0</v>
      </c>
    </row>
    <row r="28" spans="1:72">
      <c r="A28">
        <f>'Composition Moles'!A46</f>
        <v>1.2000000000000004</v>
      </c>
      <c r="B28" s="1">
        <f ca="1">(Deltas1!D34+2*Deltas2!D34+2*Deltas3!D34+Deltas4!D34)/6</f>
        <v>0.18610413161211034</v>
      </c>
      <c r="C28" s="19">
        <f ca="1">(Deltas1!F34+2*Deltas2!F34+2*Deltas3!F34+Deltas4!F34)/6</f>
        <v>-1.2262491287453567</v>
      </c>
      <c r="D28" s="19">
        <f ca="1">(Deltas1!G34+2*Deltas2!G34+2*Deltas3!G34+Deltas4!G34)/6</f>
        <v>0</v>
      </c>
      <c r="E28" s="19">
        <f ca="1">(Deltas1!H34+2*Deltas2!H34+2*Deltas3!H34+Deltas4!H34)/6</f>
        <v>1.1594604831942703</v>
      </c>
      <c r="F28" s="19">
        <f ca="1">(Deltas1!I34+2*Deltas2!I34+2*Deltas3!I34+Deltas4!I34)/6</f>
        <v>6.6788645551086309E-2</v>
      </c>
      <c r="G28" s="19">
        <f ca="1">(Deltas1!J34+2*Deltas2!J34+2*Deltas3!J34+Deltas4!J34)/6</f>
        <v>0</v>
      </c>
      <c r="H28" s="19">
        <f ca="1">(Deltas1!K34+2*Deltas2!K34+2*Deltas3!K34+Deltas4!K34)/6</f>
        <v>0</v>
      </c>
      <c r="I28" s="19">
        <f ca="1">(Deltas1!L34+2*Deltas2!L34+2*Deltas3!L34+Deltas4!L34)/6</f>
        <v>0</v>
      </c>
      <c r="J28" s="19">
        <f ca="1">(Deltas1!M34+2*Deltas2!M34+2*Deltas3!M34+Deltas4!M34)/6</f>
        <v>0</v>
      </c>
      <c r="K28" s="19">
        <f ca="1">(Deltas1!N34+2*Deltas2!N34+2*Deltas3!N34+Deltas4!N34)/6</f>
        <v>0</v>
      </c>
      <c r="L28" s="19">
        <f ca="1">(Deltas1!O34+2*Deltas2!O34+2*Deltas3!O34+Deltas4!O34)/6</f>
        <v>0</v>
      </c>
      <c r="M28" s="19">
        <f ca="1">(Deltas1!P34+2*Deltas2!P34+2*Deltas3!P34+Deltas4!P34)/6</f>
        <v>0</v>
      </c>
      <c r="N28" s="19">
        <f ca="1">(Deltas1!Q34+2*Deltas2!Q34+2*Deltas3!Q34+Deltas4!Q34)/6</f>
        <v>0</v>
      </c>
      <c r="O28" s="19">
        <f ca="1">(Deltas1!R34+2*Deltas2!R34+2*Deltas3!R34+Deltas4!R34)/6</f>
        <v>0</v>
      </c>
      <c r="P28" s="19">
        <f ca="1">(Deltas1!S34+2*Deltas2!S34+2*Deltas3!S34+Deltas4!S34)/6</f>
        <v>5.6036493275494861</v>
      </c>
      <c r="Q28" s="19">
        <f ca="1">(Deltas1!T34+2*Deltas2!T34+2*Deltas3!T34+Deltas4!T34)/6</f>
        <v>0</v>
      </c>
      <c r="R28" s="19">
        <f ca="1">(Deltas1!U34+2*Deltas2!U34+2*Deltas3!U34+Deltas4!U34)/6</f>
        <v>0</v>
      </c>
      <c r="S28" s="19">
        <f ca="1">(Deltas1!V34+2*Deltas2!V34+2*Deltas3!V34+Deltas4!V34)/6</f>
        <v>0</v>
      </c>
      <c r="T28" s="19">
        <f ca="1">(Deltas1!W34+2*Deltas2!W34+2*Deltas3!W34+Deltas4!W34)/6</f>
        <v>0</v>
      </c>
      <c r="U28" s="19">
        <f ca="1">(Deltas1!X34+2*Deltas2!X34+2*Deltas3!X34+Deltas4!X34)/6</f>
        <v>0</v>
      </c>
      <c r="V28" s="19">
        <f ca="1">(Deltas1!Y34+2*Deltas2!Y34+2*Deltas3!Y34+Deltas4!Y34)/6</f>
        <v>-11.857161195474639</v>
      </c>
      <c r="W28" s="19">
        <f ca="1">(Deltas1!Z34+2*Deltas2!Z34+2*Deltas3!Z34+Deltas4!Z34)/6</f>
        <v>0</v>
      </c>
      <c r="X28" s="19">
        <f ca="1">(Deltas1!AA34+2*Deltas2!AA34+2*Deltas3!AA34+Deltas4!AA34)/6</f>
        <v>0</v>
      </c>
      <c r="Y28" s="19">
        <f ca="1">(Deltas1!AB34+2*Deltas2!AB34+2*Deltas3!AB34+Deltas4!AB34)/6</f>
        <v>0</v>
      </c>
      <c r="Z28" s="19">
        <f ca="1">(Deltas1!AC34+2*Deltas2!AC34+2*Deltas3!AC34+Deltas4!AC34)/6</f>
        <v>0</v>
      </c>
      <c r="AA28" s="19">
        <f ca="1">(Deltas1!AD34+2*Deltas2!AD34+2*Deltas3!AD34+Deltas4!AD34)/6</f>
        <v>0</v>
      </c>
      <c r="AB28" s="19">
        <f ca="1">(Deltas1!AE34+2*Deltas2!AE34+2*Deltas3!AE34+Deltas4!AE34)/6</f>
        <v>0</v>
      </c>
      <c r="AC28" s="19">
        <f ca="1">(Deltas1!AF34+2*Deltas2!AF34+2*Deltas3!AF34+Deltas4!AF34)/6</f>
        <v>0</v>
      </c>
      <c r="AD28" s="19">
        <f ca="1">(Deltas1!AG34+2*Deltas2!AG34+2*Deltas3!AG34+Deltas4!AG34)/6</f>
        <v>7.6532805756925962E-2</v>
      </c>
      <c r="AE28" s="19">
        <f ca="1">(Deltas1!AH34+2*Deltas2!AH34+2*Deltas3!AH34+Deltas4!AH34)/6</f>
        <v>3.8650623880577655</v>
      </c>
      <c r="AF28" s="19">
        <f ca="1">(Deltas1!AI34+2*Deltas2!AI34+2*Deltas3!AI34+Deltas4!AI34)/6</f>
        <v>3.447810380315131</v>
      </c>
      <c r="AG28" s="19">
        <f ca="1">(Deltas1!AJ34+2*Deltas2!AJ34+2*Deltas3!AJ34+Deltas4!AJ34)/6</f>
        <v>2.0332557372127975</v>
      </c>
      <c r="AH28" s="19">
        <f ca="1">(Deltas1!AK34+2*Deltas2!AK34+2*Deltas3!AK34+Deltas4!AK34)/6</f>
        <v>0</v>
      </c>
      <c r="AI28" s="19">
        <f ca="1">(Deltas1!AL34+2*Deltas2!AL34+2*Deltas3!AL34+Deltas4!AL34)/6</f>
        <v>0</v>
      </c>
      <c r="AJ28" s="19">
        <f ca="1">(Deltas1!AM34+2*Deltas2!AM34+2*Deltas3!AM34+Deltas4!AM34)/6</f>
        <v>0</v>
      </c>
      <c r="AK28" s="19">
        <f ca="1">(Deltas1!AN34+2*Deltas2!AN34+2*Deltas3!AN34+Deltas4!AN34)/6</f>
        <v>0</v>
      </c>
      <c r="AL28" s="19">
        <f ca="1">(Deltas1!AO34+2*Deltas2!AO34+2*Deltas3!AO34+Deltas4!AO34)/6</f>
        <v>-6.6788645551086309E-2</v>
      </c>
      <c r="AM28" s="19">
        <f ca="1">(Deltas1!AP34+2*Deltas2!AP34+2*Deltas3!AP34+Deltas4!AP34)/6</f>
        <v>-0.88928859113872605</v>
      </c>
      <c r="AN28" s="19">
        <f ca="1">(Deltas1!AQ34+2*Deltas2!AQ34+2*Deltas3!AQ34+Deltas4!AQ34)/6</f>
        <v>0</v>
      </c>
      <c r="AO28" s="19">
        <f ca="1">(Deltas1!AR34+2*Deltas2!AR34+2*Deltas3!AR34+Deltas4!AR34)/6</f>
        <v>0</v>
      </c>
      <c r="AP28" s="19">
        <f ca="1">(Deltas1!AS34+2*Deltas2!AS34+2*Deltas3!AS34+Deltas4!AS34)/6</f>
        <v>-0.73769073557588494</v>
      </c>
      <c r="AQ28" s="19">
        <f ca="1">(Deltas1!AT34+2*Deltas2!AT34+2*Deltas3!AT34+Deltas4!AT34)/6</f>
        <v>-0.73769073557588494</v>
      </c>
      <c r="AR28" s="19">
        <f ca="1">(Deltas1!AU34+2*Deltas2!AU34+2*Deltas3!AU34+Deltas4!AU34)/6</f>
        <v>-0.73769073557588494</v>
      </c>
      <c r="AS28" s="19">
        <f ca="1">(Deltas1!AV34+2*Deltas2!AV34+2*Deltas3!AV34+Deltas4!AV34)/6</f>
        <v>0</v>
      </c>
      <c r="AT28" s="19">
        <f ca="1">(Deltas1!AW34+2*Deltas2!AW34+2*Deltas3!AW34+Deltas4!AW34)/6</f>
        <v>0</v>
      </c>
      <c r="AU28" s="19">
        <f ca="1">(Deltas1!AX34+2*Deltas2!AX34+2*Deltas3!AX34+Deltas4!AX34)/6</f>
        <v>0</v>
      </c>
      <c r="AV28" s="19">
        <f ca="1">(Deltas1!AY34+2*Deltas2!AY34+2*Deltas3!AY34+Deltas4!AY34)/6</f>
        <v>0</v>
      </c>
      <c r="AW28" s="19">
        <f ca="1">(Deltas1!AZ34+2*Deltas2!AZ34+2*Deltas3!AZ34+Deltas4!AZ34)/6</f>
        <v>0</v>
      </c>
      <c r="AX28" s="19">
        <f ca="1">(Deltas1!BA34+2*Deltas2!BA34+2*Deltas3!BA34+Deltas4!BA34)/6</f>
        <v>0</v>
      </c>
      <c r="AY28" s="19">
        <f ca="1">(Deltas1!BB34+2*Deltas2!BB34+2*Deltas3!BB34+Deltas4!BB34)/6</f>
        <v>0</v>
      </c>
      <c r="AZ28" s="19">
        <f ca="1">(Deltas1!BC34+2*Deltas2!BC34+2*Deltas3!BC34+Deltas4!BC34)/6</f>
        <v>0</v>
      </c>
      <c r="BA28" s="19">
        <f ca="1">(Deltas1!BD34+2*Deltas2!BD34+2*Deltas3!BD34+Deltas4!BD34)/6</f>
        <v>0</v>
      </c>
      <c r="BB28" s="19">
        <f ca="1">(Deltas1!BE34+2*Deltas2!BE34+2*Deltas3!BE34+Deltas4!BE34)/6</f>
        <v>0</v>
      </c>
      <c r="BC28" s="19">
        <f ca="1">(Deltas1!BF34+2*Deltas2!BF34+2*Deltas3!BF34+Deltas4!BF34)/6</f>
        <v>0</v>
      </c>
      <c r="BD28" s="19">
        <f ca="1">(Deltas1!BG34+2*Deltas2!BG34+2*Deltas3!BG34+Deltas4!BG34)/6</f>
        <v>0</v>
      </c>
      <c r="BE28" s="19">
        <f ca="1">(Deltas1!BH34+2*Deltas2!BH34+2*Deltas3!BH34+Deltas4!BH34)/6</f>
        <v>0</v>
      </c>
      <c r="BF28" s="19">
        <f ca="1">(Deltas1!BI34+2*Deltas2!BI34+2*Deltas3!BI34+Deltas4!BI34)/6</f>
        <v>0</v>
      </c>
      <c r="BG28" s="19">
        <f ca="1">(Deltas1!BJ34+2*Deltas2!BJ34+2*Deltas3!BJ34+Deltas4!BJ34)/6</f>
        <v>0</v>
      </c>
      <c r="BH28" s="19">
        <f ca="1">(Deltas1!BK34+2*Deltas2!BK34+2*Deltas3!BK34+Deltas4!BK34)/6</f>
        <v>0</v>
      </c>
      <c r="BI28" s="19">
        <f ca="1">(Deltas1!BL34+2*Deltas2!BL34+2*Deltas3!BL34+Deltas4!BL34)/6</f>
        <v>0</v>
      </c>
      <c r="BJ28" s="19">
        <f ca="1">(Deltas1!BM34+2*Deltas2!BM34+2*Deltas3!BM34+Deltas4!BM34)/6</f>
        <v>0</v>
      </c>
      <c r="BK28" s="19">
        <f ca="1">(Deltas1!BN34+2*Deltas2!BN34+2*Deltas3!BN34+Deltas4!BN34)/6</f>
        <v>0</v>
      </c>
      <c r="BL28" s="19">
        <f ca="1">(Deltas1!BO34+2*Deltas2!BO34+2*Deltas3!BO34+Deltas4!BO34)/6</f>
        <v>0</v>
      </c>
      <c r="BM28" s="19">
        <f ca="1">(Deltas1!BP34+2*Deltas2!BP34+2*Deltas3!BP34+Deltas4!BP34)/6</f>
        <v>0</v>
      </c>
      <c r="BN28" s="19">
        <f ca="1">(Deltas1!BQ34+2*Deltas2!BQ34+2*Deltas3!BQ34+Deltas4!BQ34)/6</f>
        <v>0</v>
      </c>
      <c r="BO28" s="19">
        <f ca="1">(Deltas1!BR34+2*Deltas2!BR34+2*Deltas3!BR34+Deltas4!BR34)/6</f>
        <v>0</v>
      </c>
      <c r="BP28" s="19">
        <f ca="1">(Deltas1!BS34+2*Deltas2!BS34+2*Deltas3!BS34+Deltas4!BS34)/6</f>
        <v>0</v>
      </c>
      <c r="BQ28" s="19">
        <f ca="1">(Deltas1!BT34+2*Deltas2!BT34+2*Deltas3!BT34+Deltas4!BT34)/6</f>
        <v>0</v>
      </c>
      <c r="BR28" s="19">
        <f ca="1">(Deltas1!BU34+2*Deltas2!BU34+2*Deltas3!BU34+Deltas4!BU34)/6</f>
        <v>0</v>
      </c>
      <c r="BS28" s="19">
        <f ca="1">(Deltas1!BV34+2*Deltas2!BV34+2*Deltas3!BV34+Deltas4!BV34)/6</f>
        <v>0</v>
      </c>
      <c r="BT28" s="19">
        <f ca="1">(Deltas1!BW34+2*Deltas2!BW34+2*Deltas3!BW34+Deltas4!BW34)/6</f>
        <v>0</v>
      </c>
    </row>
    <row r="29" spans="1:72">
      <c r="A29">
        <f>'Composition Moles'!A47</f>
        <v>1.2500000000000004</v>
      </c>
      <c r="B29" s="1">
        <f ca="1">(Deltas1!D35+2*Deltas2!D35+2*Deltas3!D35+Deltas4!D35)/6</f>
        <v>0.17651998151125778</v>
      </c>
      <c r="C29" s="19">
        <f ca="1">(Deltas1!F35+2*Deltas2!F35+2*Deltas3!F35+Deltas4!F35)/6</f>
        <v>-1.1499915447970406</v>
      </c>
      <c r="D29" s="19">
        <f ca="1">(Deltas1!G35+2*Deltas2!G35+2*Deltas3!G35+Deltas4!G35)/6</f>
        <v>0</v>
      </c>
      <c r="E29" s="19">
        <f ca="1">(Deltas1!H35+2*Deltas2!H35+2*Deltas3!H35+Deltas4!H35)/6</f>
        <v>1.0903678101971244</v>
      </c>
      <c r="F29" s="19">
        <f ca="1">(Deltas1!I35+2*Deltas2!I35+2*Deltas3!I35+Deltas4!I35)/6</f>
        <v>5.9623734599915934E-2</v>
      </c>
      <c r="G29" s="19">
        <f ca="1">(Deltas1!J35+2*Deltas2!J35+2*Deltas3!J35+Deltas4!J35)/6</f>
        <v>0</v>
      </c>
      <c r="H29" s="19">
        <f ca="1">(Deltas1!K35+2*Deltas2!K35+2*Deltas3!K35+Deltas4!K35)/6</f>
        <v>0</v>
      </c>
      <c r="I29" s="19">
        <f ca="1">(Deltas1!L35+2*Deltas2!L35+2*Deltas3!L35+Deltas4!L35)/6</f>
        <v>0</v>
      </c>
      <c r="J29" s="19">
        <f ca="1">(Deltas1!M35+2*Deltas2!M35+2*Deltas3!M35+Deltas4!M35)/6</f>
        <v>0</v>
      </c>
      <c r="K29" s="19">
        <f ca="1">(Deltas1!N35+2*Deltas2!N35+2*Deltas3!N35+Deltas4!N35)/6</f>
        <v>0</v>
      </c>
      <c r="L29" s="19">
        <f ca="1">(Deltas1!O35+2*Deltas2!O35+2*Deltas3!O35+Deltas4!O35)/6</f>
        <v>0</v>
      </c>
      <c r="M29" s="19">
        <f ca="1">(Deltas1!P35+2*Deltas2!P35+2*Deltas3!P35+Deltas4!P35)/6</f>
        <v>0</v>
      </c>
      <c r="N29" s="19">
        <f ca="1">(Deltas1!Q35+2*Deltas2!Q35+2*Deltas3!Q35+Deltas4!Q35)/6</f>
        <v>0</v>
      </c>
      <c r="O29" s="19">
        <f ca="1">(Deltas1!R35+2*Deltas2!R35+2*Deltas3!R35+Deltas4!R35)/6</f>
        <v>0</v>
      </c>
      <c r="P29" s="19">
        <f ca="1">(Deltas1!S35+2*Deltas2!S35+2*Deltas3!S35+Deltas4!S35)/6</f>
        <v>5.440157543046312</v>
      </c>
      <c r="Q29" s="19">
        <f ca="1">(Deltas1!T35+2*Deltas2!T35+2*Deltas3!T35+Deltas4!T35)/6</f>
        <v>0</v>
      </c>
      <c r="R29" s="19">
        <f ca="1">(Deltas1!U35+2*Deltas2!U35+2*Deltas3!U35+Deltas4!U35)/6</f>
        <v>0</v>
      </c>
      <c r="S29" s="19">
        <f ca="1">(Deltas1!V35+2*Deltas2!V35+2*Deltas3!V35+Deltas4!V35)/6</f>
        <v>0</v>
      </c>
      <c r="T29" s="19">
        <f ca="1">(Deltas1!W35+2*Deltas2!W35+2*Deltas3!W35+Deltas4!W35)/6</f>
        <v>0</v>
      </c>
      <c r="U29" s="19">
        <f ca="1">(Deltas1!X35+2*Deltas2!X35+2*Deltas3!X35+Deltas4!X35)/6</f>
        <v>0</v>
      </c>
      <c r="V29" s="19">
        <f ca="1">(Deltas1!Y35+2*Deltas2!Y35+2*Deltas3!Y35+Deltas4!Y35)/6</f>
        <v>-11.59090299137481</v>
      </c>
      <c r="W29" s="19">
        <f ca="1">(Deltas1!Z35+2*Deltas2!Z35+2*Deltas3!Z35+Deltas4!Z35)/6</f>
        <v>0</v>
      </c>
      <c r="X29" s="19">
        <f ca="1">(Deltas1!AA35+2*Deltas2!AA35+2*Deltas3!AA35+Deltas4!AA35)/6</f>
        <v>0</v>
      </c>
      <c r="Y29" s="19">
        <f ca="1">(Deltas1!AB35+2*Deltas2!AB35+2*Deltas3!AB35+Deltas4!AB35)/6</f>
        <v>0</v>
      </c>
      <c r="Z29" s="19">
        <f ca="1">(Deltas1!AC35+2*Deltas2!AC35+2*Deltas3!AC35+Deltas4!AC35)/6</f>
        <v>0</v>
      </c>
      <c r="AA29" s="19">
        <f ca="1">(Deltas1!AD35+2*Deltas2!AD35+2*Deltas3!AD35+Deltas4!AD35)/6</f>
        <v>0</v>
      </c>
      <c r="AB29" s="19">
        <f ca="1">(Deltas1!AE35+2*Deltas2!AE35+2*Deltas3!AE35+Deltas4!AE35)/6</f>
        <v>0</v>
      </c>
      <c r="AC29" s="19">
        <f ca="1">(Deltas1!AF35+2*Deltas2!AF35+2*Deltas3!AF35+Deltas4!AF35)/6</f>
        <v>0</v>
      </c>
      <c r="AD29" s="19">
        <f ca="1">(Deltas1!AG35+2*Deltas2!AG35+2*Deltas3!AG35+Deltas4!AG35)/6</f>
        <v>5.6130574774310743E-2</v>
      </c>
      <c r="AE29" s="19">
        <f ca="1">(Deltas1!AH35+2*Deltas2!AH35+2*Deltas3!AH35+Deltas4!AH35)/6</f>
        <v>3.6837263042101474</v>
      </c>
      <c r="AF29" s="19">
        <f ca="1">(Deltas1!AI35+2*Deltas2!AI35+2*Deltas3!AI35+Deltas4!AI35)/6</f>
        <v>3.4822156421743178</v>
      </c>
      <c r="AG29" s="19">
        <f ca="1">(Deltas1!AJ35+2*Deltas2!AJ35+2*Deltas3!AJ35+Deltas4!AJ35)/6</f>
        <v>1.9988676566459025</v>
      </c>
      <c r="AH29" s="19">
        <f ca="1">(Deltas1!AK35+2*Deltas2!AK35+2*Deltas3!AK35+Deltas4!AK35)/6</f>
        <v>0</v>
      </c>
      <c r="AI29" s="19">
        <f ca="1">(Deltas1!AL35+2*Deltas2!AL35+2*Deltas3!AL35+Deltas4!AL35)/6</f>
        <v>0</v>
      </c>
      <c r="AJ29" s="19">
        <f ca="1">(Deltas1!AM35+2*Deltas2!AM35+2*Deltas3!AM35+Deltas4!AM35)/6</f>
        <v>0</v>
      </c>
      <c r="AK29" s="19">
        <f ca="1">(Deltas1!AN35+2*Deltas2!AN35+2*Deltas3!AN35+Deltas4!AN35)/6</f>
        <v>0</v>
      </c>
      <c r="AL29" s="19">
        <f ca="1">(Deltas1!AO35+2*Deltas2!AO35+2*Deltas3!AO35+Deltas4!AO35)/6</f>
        <v>-5.9623734599915934E-2</v>
      </c>
      <c r="AM29" s="19">
        <f ca="1">(Deltas1!AP35+2*Deltas2!AP35+2*Deltas3!AP35+Deltas4!AP35)/6</f>
        <v>-0.85079113437450682</v>
      </c>
      <c r="AN29" s="19">
        <f ca="1">(Deltas1!AQ35+2*Deltas2!AQ35+2*Deltas3!AQ35+Deltas4!AQ35)/6</f>
        <v>0</v>
      </c>
      <c r="AO29" s="19">
        <f ca="1">(Deltas1!AR35+2*Deltas2!AR35+2*Deltas3!AR35+Deltas4!AR35)/6</f>
        <v>0</v>
      </c>
      <c r="AP29" s="19">
        <f ca="1">(Deltas1!AS35+2*Deltas2!AS35+2*Deltas3!AS35+Deltas4!AS35)/6</f>
        <v>-0.71992662016725306</v>
      </c>
      <c r="AQ29" s="19">
        <f ca="1">(Deltas1!AT35+2*Deltas2!AT35+2*Deltas3!AT35+Deltas4!AT35)/6</f>
        <v>-0.71992662016725306</v>
      </c>
      <c r="AR29" s="19">
        <f ca="1">(Deltas1!AU35+2*Deltas2!AU35+2*Deltas3!AU35+Deltas4!AU35)/6</f>
        <v>-0.71992662016725306</v>
      </c>
      <c r="AS29" s="19">
        <f ca="1">(Deltas1!AV35+2*Deltas2!AV35+2*Deltas3!AV35+Deltas4!AV35)/6</f>
        <v>0</v>
      </c>
      <c r="AT29" s="19">
        <f ca="1">(Deltas1!AW35+2*Deltas2!AW35+2*Deltas3!AW35+Deltas4!AW35)/6</f>
        <v>0</v>
      </c>
      <c r="AU29" s="19">
        <f ca="1">(Deltas1!AX35+2*Deltas2!AX35+2*Deltas3!AX35+Deltas4!AX35)/6</f>
        <v>0</v>
      </c>
      <c r="AV29" s="19">
        <f ca="1">(Deltas1!AY35+2*Deltas2!AY35+2*Deltas3!AY35+Deltas4!AY35)/6</f>
        <v>0</v>
      </c>
      <c r="AW29" s="19">
        <f ca="1">(Deltas1!AZ35+2*Deltas2!AZ35+2*Deltas3!AZ35+Deltas4!AZ35)/6</f>
        <v>0</v>
      </c>
      <c r="AX29" s="19">
        <f ca="1">(Deltas1!BA35+2*Deltas2!BA35+2*Deltas3!BA35+Deltas4!BA35)/6</f>
        <v>0</v>
      </c>
      <c r="AY29" s="19">
        <f ca="1">(Deltas1!BB35+2*Deltas2!BB35+2*Deltas3!BB35+Deltas4!BB35)/6</f>
        <v>0</v>
      </c>
      <c r="AZ29" s="19">
        <f ca="1">(Deltas1!BC35+2*Deltas2!BC35+2*Deltas3!BC35+Deltas4!BC35)/6</f>
        <v>0</v>
      </c>
      <c r="BA29" s="19">
        <f ca="1">(Deltas1!BD35+2*Deltas2!BD35+2*Deltas3!BD35+Deltas4!BD35)/6</f>
        <v>0</v>
      </c>
      <c r="BB29" s="19">
        <f ca="1">(Deltas1!BE35+2*Deltas2!BE35+2*Deltas3!BE35+Deltas4!BE35)/6</f>
        <v>0</v>
      </c>
      <c r="BC29" s="19">
        <f ca="1">(Deltas1!BF35+2*Deltas2!BF35+2*Deltas3!BF35+Deltas4!BF35)/6</f>
        <v>0</v>
      </c>
      <c r="BD29" s="19">
        <f ca="1">(Deltas1!BG35+2*Deltas2!BG35+2*Deltas3!BG35+Deltas4!BG35)/6</f>
        <v>0</v>
      </c>
      <c r="BE29" s="19">
        <f ca="1">(Deltas1!BH35+2*Deltas2!BH35+2*Deltas3!BH35+Deltas4!BH35)/6</f>
        <v>0</v>
      </c>
      <c r="BF29" s="19">
        <f ca="1">(Deltas1!BI35+2*Deltas2!BI35+2*Deltas3!BI35+Deltas4!BI35)/6</f>
        <v>0</v>
      </c>
      <c r="BG29" s="19">
        <f ca="1">(Deltas1!BJ35+2*Deltas2!BJ35+2*Deltas3!BJ35+Deltas4!BJ35)/6</f>
        <v>0</v>
      </c>
      <c r="BH29" s="19">
        <f ca="1">(Deltas1!BK35+2*Deltas2!BK35+2*Deltas3!BK35+Deltas4!BK35)/6</f>
        <v>0</v>
      </c>
      <c r="BI29" s="19">
        <f ca="1">(Deltas1!BL35+2*Deltas2!BL35+2*Deltas3!BL35+Deltas4!BL35)/6</f>
        <v>0</v>
      </c>
      <c r="BJ29" s="19">
        <f ca="1">(Deltas1!BM35+2*Deltas2!BM35+2*Deltas3!BM35+Deltas4!BM35)/6</f>
        <v>0</v>
      </c>
      <c r="BK29" s="19">
        <f ca="1">(Deltas1!BN35+2*Deltas2!BN35+2*Deltas3!BN35+Deltas4!BN35)/6</f>
        <v>0</v>
      </c>
      <c r="BL29" s="19">
        <f ca="1">(Deltas1!BO35+2*Deltas2!BO35+2*Deltas3!BO35+Deltas4!BO35)/6</f>
        <v>0</v>
      </c>
      <c r="BM29" s="19">
        <f ca="1">(Deltas1!BP35+2*Deltas2!BP35+2*Deltas3!BP35+Deltas4!BP35)/6</f>
        <v>0</v>
      </c>
      <c r="BN29" s="19">
        <f ca="1">(Deltas1!BQ35+2*Deltas2!BQ35+2*Deltas3!BQ35+Deltas4!BQ35)/6</f>
        <v>0</v>
      </c>
      <c r="BO29" s="19">
        <f ca="1">(Deltas1!BR35+2*Deltas2!BR35+2*Deltas3!BR35+Deltas4!BR35)/6</f>
        <v>0</v>
      </c>
      <c r="BP29" s="19">
        <f ca="1">(Deltas1!BS35+2*Deltas2!BS35+2*Deltas3!BS35+Deltas4!BS35)/6</f>
        <v>0</v>
      </c>
      <c r="BQ29" s="19">
        <f ca="1">(Deltas1!BT35+2*Deltas2!BT35+2*Deltas3!BT35+Deltas4!BT35)/6</f>
        <v>0</v>
      </c>
      <c r="BR29" s="19">
        <f ca="1">(Deltas1!BU35+2*Deltas2!BU35+2*Deltas3!BU35+Deltas4!BU35)/6</f>
        <v>0</v>
      </c>
      <c r="BS29" s="19">
        <f ca="1">(Deltas1!BV35+2*Deltas2!BV35+2*Deltas3!BV35+Deltas4!BV35)/6</f>
        <v>0</v>
      </c>
      <c r="BT29" s="19">
        <f ca="1">(Deltas1!BW35+2*Deltas2!BW35+2*Deltas3!BW35+Deltas4!BW35)/6</f>
        <v>0</v>
      </c>
    </row>
    <row r="30" spans="1:72">
      <c r="A30">
        <f>'Composition Moles'!A48</f>
        <v>1.3000000000000005</v>
      </c>
      <c r="B30" s="1">
        <f ca="1">(Deltas1!D36+2*Deltas2!D36+2*Deltas3!D36+Deltas4!D36)/6</f>
        <v>0.16724615971524567</v>
      </c>
      <c r="C30" s="19">
        <f ca="1">(Deltas1!F36+2*Deltas2!F36+2*Deltas3!F36+Deltas4!F36)/6</f>
        <v>-1.0783975048833492</v>
      </c>
      <c r="D30" s="19">
        <f ca="1">(Deltas1!G36+2*Deltas2!G36+2*Deltas3!G36+Deltas4!G36)/6</f>
        <v>0</v>
      </c>
      <c r="E30" s="19">
        <f ca="1">(Deltas1!H36+2*Deltas2!H36+2*Deltas3!H36+Deltas4!H36)/6</f>
        <v>1.0251137556696759</v>
      </c>
      <c r="F30" s="19">
        <f ca="1">(Deltas1!I36+2*Deltas2!I36+2*Deltas3!I36+Deltas4!I36)/6</f>
        <v>5.3283749213673348E-2</v>
      </c>
      <c r="G30" s="19">
        <f ca="1">(Deltas1!J36+2*Deltas2!J36+2*Deltas3!J36+Deltas4!J36)/6</f>
        <v>0</v>
      </c>
      <c r="H30" s="19">
        <f ca="1">(Deltas1!K36+2*Deltas2!K36+2*Deltas3!K36+Deltas4!K36)/6</f>
        <v>0</v>
      </c>
      <c r="I30" s="19">
        <f ca="1">(Deltas1!L36+2*Deltas2!L36+2*Deltas3!L36+Deltas4!L36)/6</f>
        <v>0</v>
      </c>
      <c r="J30" s="19">
        <f ca="1">(Deltas1!M36+2*Deltas2!M36+2*Deltas3!M36+Deltas4!M36)/6</f>
        <v>0</v>
      </c>
      <c r="K30" s="19">
        <f ca="1">(Deltas1!N36+2*Deltas2!N36+2*Deltas3!N36+Deltas4!N36)/6</f>
        <v>0</v>
      </c>
      <c r="L30" s="19">
        <f ca="1">(Deltas1!O36+2*Deltas2!O36+2*Deltas3!O36+Deltas4!O36)/6</f>
        <v>0</v>
      </c>
      <c r="M30" s="19">
        <f ca="1">(Deltas1!P36+2*Deltas2!P36+2*Deltas3!P36+Deltas4!P36)/6</f>
        <v>0</v>
      </c>
      <c r="N30" s="19">
        <f ca="1">(Deltas1!Q36+2*Deltas2!Q36+2*Deltas3!Q36+Deltas4!Q36)/6</f>
        <v>0</v>
      </c>
      <c r="O30" s="19">
        <f ca="1">(Deltas1!R36+2*Deltas2!R36+2*Deltas3!R36+Deltas4!R36)/6</f>
        <v>0</v>
      </c>
      <c r="P30" s="19">
        <f ca="1">(Deltas1!S36+2*Deltas2!S36+2*Deltas3!S36+Deltas4!S36)/6</f>
        <v>5.2886985160937776</v>
      </c>
      <c r="Q30" s="19">
        <f ca="1">(Deltas1!T36+2*Deltas2!T36+2*Deltas3!T36+Deltas4!T36)/6</f>
        <v>0</v>
      </c>
      <c r="R30" s="19">
        <f ca="1">(Deltas1!U36+2*Deltas2!U36+2*Deltas3!U36+Deltas4!U36)/6</f>
        <v>0</v>
      </c>
      <c r="S30" s="19">
        <f ca="1">(Deltas1!V36+2*Deltas2!V36+2*Deltas3!V36+Deltas4!V36)/6</f>
        <v>0</v>
      </c>
      <c r="T30" s="19">
        <f ca="1">(Deltas1!W36+2*Deltas2!W36+2*Deltas3!W36+Deltas4!W36)/6</f>
        <v>0</v>
      </c>
      <c r="U30" s="19">
        <f ca="1">(Deltas1!X36+2*Deltas2!X36+2*Deltas3!X36+Deltas4!X36)/6</f>
        <v>0</v>
      </c>
      <c r="V30" s="19">
        <f ca="1">(Deltas1!Y36+2*Deltas2!Y36+2*Deltas3!Y36+Deltas4!Y36)/6</f>
        <v>-11.341917383994746</v>
      </c>
      <c r="W30" s="19">
        <f ca="1">(Deltas1!Z36+2*Deltas2!Z36+2*Deltas3!Z36+Deltas4!Z36)/6</f>
        <v>0</v>
      </c>
      <c r="X30" s="19">
        <f ca="1">(Deltas1!AA36+2*Deltas2!AA36+2*Deltas3!AA36+Deltas4!AA36)/6</f>
        <v>0</v>
      </c>
      <c r="Y30" s="19">
        <f ca="1">(Deltas1!AB36+2*Deltas2!AB36+2*Deltas3!AB36+Deltas4!AB36)/6</f>
        <v>0</v>
      </c>
      <c r="Z30" s="19">
        <f ca="1">(Deltas1!AC36+2*Deltas2!AC36+2*Deltas3!AC36+Deltas4!AC36)/6</f>
        <v>0</v>
      </c>
      <c r="AA30" s="19">
        <f ca="1">(Deltas1!AD36+2*Deltas2!AD36+2*Deltas3!AD36+Deltas4!AD36)/6</f>
        <v>0</v>
      </c>
      <c r="AB30" s="19">
        <f ca="1">(Deltas1!AE36+2*Deltas2!AE36+2*Deltas3!AE36+Deltas4!AE36)/6</f>
        <v>0</v>
      </c>
      <c r="AC30" s="19">
        <f ca="1">(Deltas1!AF36+2*Deltas2!AF36+2*Deltas3!AF36+Deltas4!AF36)/6</f>
        <v>0</v>
      </c>
      <c r="AD30" s="19">
        <f ca="1">(Deltas1!AG36+2*Deltas2!AG36+2*Deltas3!AG36+Deltas4!AG36)/6</f>
        <v>3.975185623858208E-2</v>
      </c>
      <c r="AE30" s="19">
        <f ca="1">(Deltas1!AH36+2*Deltas2!AH36+2*Deltas3!AH36+Deltas4!AH36)/6</f>
        <v>3.5073285018516676</v>
      </c>
      <c r="AF30" s="19">
        <f ca="1">(Deltas1!AI36+2*Deltas2!AI36+2*Deltas3!AI36+Deltas4!AI36)/6</f>
        <v>3.5155948232601468</v>
      </c>
      <c r="AG30" s="19">
        <f ca="1">(Deltas1!AJ36+2*Deltas2!AJ36+2*Deltas3!AJ36+Deltas4!AJ36)/6</f>
        <v>1.9651427973381308</v>
      </c>
      <c r="AH30" s="19">
        <f ca="1">(Deltas1!AK36+2*Deltas2!AK36+2*Deltas3!AK36+Deltas4!AK36)/6</f>
        <v>0</v>
      </c>
      <c r="AI30" s="19">
        <f ca="1">(Deltas1!AL36+2*Deltas2!AL36+2*Deltas3!AL36+Deltas4!AL36)/6</f>
        <v>0</v>
      </c>
      <c r="AJ30" s="19">
        <f ca="1">(Deltas1!AM36+2*Deltas2!AM36+2*Deltas3!AM36+Deltas4!AM36)/6</f>
        <v>0</v>
      </c>
      <c r="AK30" s="19">
        <f ca="1">(Deltas1!AN36+2*Deltas2!AN36+2*Deltas3!AN36+Deltas4!AN36)/6</f>
        <v>0</v>
      </c>
      <c r="AL30" s="19">
        <f ca="1">(Deltas1!AO36+2*Deltas2!AO36+2*Deltas3!AO36+Deltas4!AO36)/6</f>
        <v>-5.3283749213673348E-2</v>
      </c>
      <c r="AM30" s="19">
        <f ca="1">(Deltas1!AP36+2*Deltas2!AP36+2*Deltas3!AP36+Deltas4!AP36)/6</f>
        <v>-0.81308803846898015</v>
      </c>
      <c r="AN30" s="19">
        <f ca="1">(Deltas1!AQ36+2*Deltas2!AQ36+2*Deltas3!AQ36+Deltas4!AQ36)/6</f>
        <v>0</v>
      </c>
      <c r="AO30" s="19">
        <f ca="1">(Deltas1!AR36+2*Deltas2!AR36+2*Deltas3!AR36+Deltas4!AR36)/6</f>
        <v>0</v>
      </c>
      <c r="AP30" s="19">
        <f ca="1">(Deltas1!AS36+2*Deltas2!AS36+2*Deltas3!AS36+Deltas4!AS36)/6</f>
        <v>-0.7027424410349693</v>
      </c>
      <c r="AQ30" s="19">
        <f ca="1">(Deltas1!AT36+2*Deltas2!AT36+2*Deltas3!AT36+Deltas4!AT36)/6</f>
        <v>-0.7027424410349693</v>
      </c>
      <c r="AR30" s="19">
        <f ca="1">(Deltas1!AU36+2*Deltas2!AU36+2*Deltas3!AU36+Deltas4!AU36)/6</f>
        <v>-0.7027424410349693</v>
      </c>
      <c r="AS30" s="19">
        <f ca="1">(Deltas1!AV36+2*Deltas2!AV36+2*Deltas3!AV36+Deltas4!AV36)/6</f>
        <v>0</v>
      </c>
      <c r="AT30" s="19">
        <f ca="1">(Deltas1!AW36+2*Deltas2!AW36+2*Deltas3!AW36+Deltas4!AW36)/6</f>
        <v>0</v>
      </c>
      <c r="AU30" s="19">
        <f ca="1">(Deltas1!AX36+2*Deltas2!AX36+2*Deltas3!AX36+Deltas4!AX36)/6</f>
        <v>0</v>
      </c>
      <c r="AV30" s="19">
        <f ca="1">(Deltas1!AY36+2*Deltas2!AY36+2*Deltas3!AY36+Deltas4!AY36)/6</f>
        <v>0</v>
      </c>
      <c r="AW30" s="19">
        <f ca="1">(Deltas1!AZ36+2*Deltas2!AZ36+2*Deltas3!AZ36+Deltas4!AZ36)/6</f>
        <v>0</v>
      </c>
      <c r="AX30" s="19">
        <f ca="1">(Deltas1!BA36+2*Deltas2!BA36+2*Deltas3!BA36+Deltas4!BA36)/6</f>
        <v>0</v>
      </c>
      <c r="AY30" s="19">
        <f ca="1">(Deltas1!BB36+2*Deltas2!BB36+2*Deltas3!BB36+Deltas4!BB36)/6</f>
        <v>0</v>
      </c>
      <c r="AZ30" s="19">
        <f ca="1">(Deltas1!BC36+2*Deltas2!BC36+2*Deltas3!BC36+Deltas4!BC36)/6</f>
        <v>0</v>
      </c>
      <c r="BA30" s="19">
        <f ca="1">(Deltas1!BD36+2*Deltas2!BD36+2*Deltas3!BD36+Deltas4!BD36)/6</f>
        <v>0</v>
      </c>
      <c r="BB30" s="19">
        <f ca="1">(Deltas1!BE36+2*Deltas2!BE36+2*Deltas3!BE36+Deltas4!BE36)/6</f>
        <v>0</v>
      </c>
      <c r="BC30" s="19">
        <f ca="1">(Deltas1!BF36+2*Deltas2!BF36+2*Deltas3!BF36+Deltas4!BF36)/6</f>
        <v>0</v>
      </c>
      <c r="BD30" s="19">
        <f ca="1">(Deltas1!BG36+2*Deltas2!BG36+2*Deltas3!BG36+Deltas4!BG36)/6</f>
        <v>0</v>
      </c>
      <c r="BE30" s="19">
        <f ca="1">(Deltas1!BH36+2*Deltas2!BH36+2*Deltas3!BH36+Deltas4!BH36)/6</f>
        <v>0</v>
      </c>
      <c r="BF30" s="19">
        <f ca="1">(Deltas1!BI36+2*Deltas2!BI36+2*Deltas3!BI36+Deltas4!BI36)/6</f>
        <v>0</v>
      </c>
      <c r="BG30" s="19">
        <f ca="1">(Deltas1!BJ36+2*Deltas2!BJ36+2*Deltas3!BJ36+Deltas4!BJ36)/6</f>
        <v>0</v>
      </c>
      <c r="BH30" s="19">
        <f ca="1">(Deltas1!BK36+2*Deltas2!BK36+2*Deltas3!BK36+Deltas4!BK36)/6</f>
        <v>0</v>
      </c>
      <c r="BI30" s="19">
        <f ca="1">(Deltas1!BL36+2*Deltas2!BL36+2*Deltas3!BL36+Deltas4!BL36)/6</f>
        <v>0</v>
      </c>
      <c r="BJ30" s="19">
        <f ca="1">(Deltas1!BM36+2*Deltas2!BM36+2*Deltas3!BM36+Deltas4!BM36)/6</f>
        <v>0</v>
      </c>
      <c r="BK30" s="19">
        <f ca="1">(Deltas1!BN36+2*Deltas2!BN36+2*Deltas3!BN36+Deltas4!BN36)/6</f>
        <v>0</v>
      </c>
      <c r="BL30" s="19">
        <f ca="1">(Deltas1!BO36+2*Deltas2!BO36+2*Deltas3!BO36+Deltas4!BO36)/6</f>
        <v>0</v>
      </c>
      <c r="BM30" s="19">
        <f ca="1">(Deltas1!BP36+2*Deltas2!BP36+2*Deltas3!BP36+Deltas4!BP36)/6</f>
        <v>0</v>
      </c>
      <c r="BN30" s="19">
        <f ca="1">(Deltas1!BQ36+2*Deltas2!BQ36+2*Deltas3!BQ36+Deltas4!BQ36)/6</f>
        <v>0</v>
      </c>
      <c r="BO30" s="19">
        <f ca="1">(Deltas1!BR36+2*Deltas2!BR36+2*Deltas3!BR36+Deltas4!BR36)/6</f>
        <v>0</v>
      </c>
      <c r="BP30" s="19">
        <f ca="1">(Deltas1!BS36+2*Deltas2!BS36+2*Deltas3!BS36+Deltas4!BS36)/6</f>
        <v>0</v>
      </c>
      <c r="BQ30" s="19">
        <f ca="1">(Deltas1!BT36+2*Deltas2!BT36+2*Deltas3!BT36+Deltas4!BT36)/6</f>
        <v>0</v>
      </c>
      <c r="BR30" s="19">
        <f ca="1">(Deltas1!BU36+2*Deltas2!BU36+2*Deltas3!BU36+Deltas4!BU36)/6</f>
        <v>0</v>
      </c>
      <c r="BS30" s="19">
        <f ca="1">(Deltas1!BV36+2*Deltas2!BV36+2*Deltas3!BV36+Deltas4!BV36)/6</f>
        <v>0</v>
      </c>
      <c r="BT30" s="19">
        <f ca="1">(Deltas1!BW36+2*Deltas2!BW36+2*Deltas3!BW36+Deltas4!BW36)/6</f>
        <v>0</v>
      </c>
    </row>
    <row r="31" spans="1:72">
      <c r="A31">
        <f>'Composition Moles'!A49</f>
        <v>1.3500000000000005</v>
      </c>
      <c r="B31" s="1">
        <f ca="1">(Deltas1!D37+2*Deltas2!D37+2*Deltas3!D37+Deltas4!D37)/6</f>
        <v>0.15831406714531815</v>
      </c>
      <c r="C31" s="19">
        <f ca="1">(Deltas1!F37+2*Deltas2!F37+2*Deltas3!F37+Deltas4!F37)/6</f>
        <v>-1.0111694085768779</v>
      </c>
      <c r="D31" s="19">
        <f ca="1">(Deltas1!G37+2*Deltas2!G37+2*Deltas3!G37+Deltas4!G37)/6</f>
        <v>0</v>
      </c>
      <c r="E31" s="19">
        <f ca="1">(Deltas1!H37+2*Deltas2!H37+2*Deltas3!H37+Deltas4!H37)/6</f>
        <v>0.96350408181539515</v>
      </c>
      <c r="F31" s="19">
        <f ca="1">(Deltas1!I37+2*Deltas2!I37+2*Deltas3!I37+Deltas4!I37)/6</f>
        <v>4.7665326761482836E-2</v>
      </c>
      <c r="G31" s="19">
        <f ca="1">(Deltas1!J37+2*Deltas2!J37+2*Deltas3!J37+Deltas4!J37)/6</f>
        <v>0</v>
      </c>
      <c r="H31" s="19">
        <f ca="1">(Deltas1!K37+2*Deltas2!K37+2*Deltas3!K37+Deltas4!K37)/6</f>
        <v>0</v>
      </c>
      <c r="I31" s="19">
        <f ca="1">(Deltas1!L37+2*Deltas2!L37+2*Deltas3!L37+Deltas4!L37)/6</f>
        <v>0</v>
      </c>
      <c r="J31" s="19">
        <f ca="1">(Deltas1!M37+2*Deltas2!M37+2*Deltas3!M37+Deltas4!M37)/6</f>
        <v>0</v>
      </c>
      <c r="K31" s="19">
        <f ca="1">(Deltas1!N37+2*Deltas2!N37+2*Deltas3!N37+Deltas4!N37)/6</f>
        <v>0</v>
      </c>
      <c r="L31" s="19">
        <f ca="1">(Deltas1!O37+2*Deltas2!O37+2*Deltas3!O37+Deltas4!O37)/6</f>
        <v>0</v>
      </c>
      <c r="M31" s="19">
        <f ca="1">(Deltas1!P37+2*Deltas2!P37+2*Deltas3!P37+Deltas4!P37)/6</f>
        <v>0</v>
      </c>
      <c r="N31" s="19">
        <f ca="1">(Deltas1!Q37+2*Deltas2!Q37+2*Deltas3!Q37+Deltas4!Q37)/6</f>
        <v>0</v>
      </c>
      <c r="O31" s="19">
        <f ca="1">(Deltas1!R37+2*Deltas2!R37+2*Deltas3!R37+Deltas4!R37)/6</f>
        <v>0</v>
      </c>
      <c r="P31" s="19">
        <f ca="1">(Deltas1!S37+2*Deltas2!S37+2*Deltas3!S37+Deltas4!S37)/6</f>
        <v>5.147651705456731</v>
      </c>
      <c r="Q31" s="19">
        <f ca="1">(Deltas1!T37+2*Deltas2!T37+2*Deltas3!T37+Deltas4!T37)/6</f>
        <v>0</v>
      </c>
      <c r="R31" s="19">
        <f ca="1">(Deltas1!U37+2*Deltas2!U37+2*Deltas3!U37+Deltas4!U37)/6</f>
        <v>0</v>
      </c>
      <c r="S31" s="19">
        <f ca="1">(Deltas1!V37+2*Deltas2!V37+2*Deltas3!V37+Deltas4!V37)/6</f>
        <v>0</v>
      </c>
      <c r="T31" s="19">
        <f ca="1">(Deltas1!W37+2*Deltas2!W37+2*Deltas3!W37+Deltas4!W37)/6</f>
        <v>0</v>
      </c>
      <c r="U31" s="19">
        <f ca="1">(Deltas1!X37+2*Deltas2!X37+2*Deltas3!X37+Deltas4!X37)/6</f>
        <v>0</v>
      </c>
      <c r="V31" s="19">
        <f ca="1">(Deltas1!Y37+2*Deltas2!Y37+2*Deltas3!Y37+Deltas4!Y37)/6</f>
        <v>-11.107535530770846</v>
      </c>
      <c r="W31" s="19">
        <f ca="1">(Deltas1!Z37+2*Deltas2!Z37+2*Deltas3!Z37+Deltas4!Z37)/6</f>
        <v>0</v>
      </c>
      <c r="X31" s="19">
        <f ca="1">(Deltas1!AA37+2*Deltas2!AA37+2*Deltas3!AA37+Deltas4!AA37)/6</f>
        <v>0</v>
      </c>
      <c r="Y31" s="19">
        <f ca="1">(Deltas1!AB37+2*Deltas2!AB37+2*Deltas3!AB37+Deltas4!AB37)/6</f>
        <v>0</v>
      </c>
      <c r="Z31" s="19">
        <f ca="1">(Deltas1!AC37+2*Deltas2!AC37+2*Deltas3!AC37+Deltas4!AC37)/6</f>
        <v>0</v>
      </c>
      <c r="AA31" s="19">
        <f ca="1">(Deltas1!AD37+2*Deltas2!AD37+2*Deltas3!AD37+Deltas4!AD37)/6</f>
        <v>0</v>
      </c>
      <c r="AB31" s="19">
        <f ca="1">(Deltas1!AE37+2*Deltas2!AE37+2*Deltas3!AE37+Deltas4!AE37)/6</f>
        <v>0</v>
      </c>
      <c r="AC31" s="19">
        <f ca="1">(Deltas1!AF37+2*Deltas2!AF37+2*Deltas3!AF37+Deltas4!AF37)/6</f>
        <v>0</v>
      </c>
      <c r="AD31" s="19">
        <f ca="1">(Deltas1!AG37+2*Deltas2!AG37+2*Deltas3!AG37+Deltas4!AG37)/6</f>
        <v>2.6493926887966767E-2</v>
      </c>
      <c r="AE31" s="19">
        <f ca="1">(Deltas1!AH37+2*Deltas2!AH37+2*Deltas3!AH37+Deltas4!AH37)/6</f>
        <v>3.3358253469597376</v>
      </c>
      <c r="AF31" s="19">
        <f ca="1">(Deltas1!AI37+2*Deltas2!AI37+2*Deltas3!AI37+Deltas4!AI37)/6</f>
        <v>3.5477709964922375</v>
      </c>
      <c r="AG31" s="19">
        <f ca="1">(Deltas1!AJ37+2*Deltas2!AJ37+2*Deltas3!AJ37+Deltas4!AJ37)/6</f>
        <v>1.9320298187467932</v>
      </c>
      <c r="AH31" s="19">
        <f ca="1">(Deltas1!AK37+2*Deltas2!AK37+2*Deltas3!AK37+Deltas4!AK37)/6</f>
        <v>0</v>
      </c>
      <c r="AI31" s="19">
        <f ca="1">(Deltas1!AL37+2*Deltas2!AL37+2*Deltas3!AL37+Deltas4!AL37)/6</f>
        <v>0</v>
      </c>
      <c r="AJ31" s="19">
        <f ca="1">(Deltas1!AM37+2*Deltas2!AM37+2*Deltas3!AM37+Deltas4!AM37)/6</f>
        <v>0</v>
      </c>
      <c r="AK31" s="19">
        <f ca="1">(Deltas1!AN37+2*Deltas2!AN37+2*Deltas3!AN37+Deltas4!AN37)/6</f>
        <v>0</v>
      </c>
      <c r="AL31" s="19">
        <f ca="1">(Deltas1!AO37+2*Deltas2!AO37+2*Deltas3!AO37+Deltas4!AO37)/6</f>
        <v>-4.7665326761482836E-2</v>
      </c>
      <c r="AM31" s="19">
        <f ca="1">(Deltas1!AP37+2*Deltas2!AP37+2*Deltas3!AP37+Deltas4!AP37)/6</f>
        <v>-0.77623684656978276</v>
      </c>
      <c r="AN31" s="19">
        <f ca="1">(Deltas1!AQ37+2*Deltas2!AQ37+2*Deltas3!AQ37+Deltas4!AQ37)/6</f>
        <v>0</v>
      </c>
      <c r="AO31" s="19">
        <f ca="1">(Deltas1!AR37+2*Deltas2!AR37+2*Deltas3!AR37+Deltas4!AR37)/6</f>
        <v>0</v>
      </c>
      <c r="AP31" s="19">
        <f ca="1">(Deltas1!AS37+2*Deltas2!AS37+2*Deltas3!AS37+Deltas4!AS37)/6</f>
        <v>-0.68611136348045187</v>
      </c>
      <c r="AQ31" s="19">
        <f ca="1">(Deltas1!AT37+2*Deltas2!AT37+2*Deltas3!AT37+Deltas4!AT37)/6</f>
        <v>-0.68611136348045187</v>
      </c>
      <c r="AR31" s="19">
        <f ca="1">(Deltas1!AU37+2*Deltas2!AU37+2*Deltas3!AU37+Deltas4!AU37)/6</f>
        <v>-0.68611136348045187</v>
      </c>
      <c r="AS31" s="19">
        <f ca="1">(Deltas1!AV37+2*Deltas2!AV37+2*Deltas3!AV37+Deltas4!AV37)/6</f>
        <v>0</v>
      </c>
      <c r="AT31" s="19">
        <f ca="1">(Deltas1!AW37+2*Deltas2!AW37+2*Deltas3!AW37+Deltas4!AW37)/6</f>
        <v>0</v>
      </c>
      <c r="AU31" s="19">
        <f ca="1">(Deltas1!AX37+2*Deltas2!AX37+2*Deltas3!AX37+Deltas4!AX37)/6</f>
        <v>0</v>
      </c>
      <c r="AV31" s="19">
        <f ca="1">(Deltas1!AY37+2*Deltas2!AY37+2*Deltas3!AY37+Deltas4!AY37)/6</f>
        <v>0</v>
      </c>
      <c r="AW31" s="19">
        <f ca="1">(Deltas1!AZ37+2*Deltas2!AZ37+2*Deltas3!AZ37+Deltas4!AZ37)/6</f>
        <v>0</v>
      </c>
      <c r="AX31" s="19">
        <f ca="1">(Deltas1!BA37+2*Deltas2!BA37+2*Deltas3!BA37+Deltas4!BA37)/6</f>
        <v>0</v>
      </c>
      <c r="AY31" s="19">
        <f ca="1">(Deltas1!BB37+2*Deltas2!BB37+2*Deltas3!BB37+Deltas4!BB37)/6</f>
        <v>0</v>
      </c>
      <c r="AZ31" s="19">
        <f ca="1">(Deltas1!BC37+2*Deltas2!BC37+2*Deltas3!BC37+Deltas4!BC37)/6</f>
        <v>0</v>
      </c>
      <c r="BA31" s="19">
        <f ca="1">(Deltas1!BD37+2*Deltas2!BD37+2*Deltas3!BD37+Deltas4!BD37)/6</f>
        <v>0</v>
      </c>
      <c r="BB31" s="19">
        <f ca="1">(Deltas1!BE37+2*Deltas2!BE37+2*Deltas3!BE37+Deltas4!BE37)/6</f>
        <v>0</v>
      </c>
      <c r="BC31" s="19">
        <f ca="1">(Deltas1!BF37+2*Deltas2!BF37+2*Deltas3!BF37+Deltas4!BF37)/6</f>
        <v>0</v>
      </c>
      <c r="BD31" s="19">
        <f ca="1">(Deltas1!BG37+2*Deltas2!BG37+2*Deltas3!BG37+Deltas4!BG37)/6</f>
        <v>0</v>
      </c>
      <c r="BE31" s="19">
        <f ca="1">(Deltas1!BH37+2*Deltas2!BH37+2*Deltas3!BH37+Deltas4!BH37)/6</f>
        <v>0</v>
      </c>
      <c r="BF31" s="19">
        <f ca="1">(Deltas1!BI37+2*Deltas2!BI37+2*Deltas3!BI37+Deltas4!BI37)/6</f>
        <v>0</v>
      </c>
      <c r="BG31" s="19">
        <f ca="1">(Deltas1!BJ37+2*Deltas2!BJ37+2*Deltas3!BJ37+Deltas4!BJ37)/6</f>
        <v>0</v>
      </c>
      <c r="BH31" s="19">
        <f ca="1">(Deltas1!BK37+2*Deltas2!BK37+2*Deltas3!BK37+Deltas4!BK37)/6</f>
        <v>0</v>
      </c>
      <c r="BI31" s="19">
        <f ca="1">(Deltas1!BL37+2*Deltas2!BL37+2*Deltas3!BL37+Deltas4!BL37)/6</f>
        <v>0</v>
      </c>
      <c r="BJ31" s="19">
        <f ca="1">(Deltas1!BM37+2*Deltas2!BM37+2*Deltas3!BM37+Deltas4!BM37)/6</f>
        <v>0</v>
      </c>
      <c r="BK31" s="19">
        <f ca="1">(Deltas1!BN37+2*Deltas2!BN37+2*Deltas3!BN37+Deltas4!BN37)/6</f>
        <v>0</v>
      </c>
      <c r="BL31" s="19">
        <f ca="1">(Deltas1!BO37+2*Deltas2!BO37+2*Deltas3!BO37+Deltas4!BO37)/6</f>
        <v>0</v>
      </c>
      <c r="BM31" s="19">
        <f ca="1">(Deltas1!BP37+2*Deltas2!BP37+2*Deltas3!BP37+Deltas4!BP37)/6</f>
        <v>0</v>
      </c>
      <c r="BN31" s="19">
        <f ca="1">(Deltas1!BQ37+2*Deltas2!BQ37+2*Deltas3!BQ37+Deltas4!BQ37)/6</f>
        <v>0</v>
      </c>
      <c r="BO31" s="19">
        <f ca="1">(Deltas1!BR37+2*Deltas2!BR37+2*Deltas3!BR37+Deltas4!BR37)/6</f>
        <v>0</v>
      </c>
      <c r="BP31" s="19">
        <f ca="1">(Deltas1!BS37+2*Deltas2!BS37+2*Deltas3!BS37+Deltas4!BS37)/6</f>
        <v>0</v>
      </c>
      <c r="BQ31" s="19">
        <f ca="1">(Deltas1!BT37+2*Deltas2!BT37+2*Deltas3!BT37+Deltas4!BT37)/6</f>
        <v>0</v>
      </c>
      <c r="BR31" s="19">
        <f ca="1">(Deltas1!BU37+2*Deltas2!BU37+2*Deltas3!BU37+Deltas4!BU37)/6</f>
        <v>0</v>
      </c>
      <c r="BS31" s="19">
        <f ca="1">(Deltas1!BV37+2*Deltas2!BV37+2*Deltas3!BV37+Deltas4!BV37)/6</f>
        <v>0</v>
      </c>
      <c r="BT31" s="19">
        <f ca="1">(Deltas1!BW37+2*Deltas2!BW37+2*Deltas3!BW37+Deltas4!BW37)/6</f>
        <v>0</v>
      </c>
    </row>
    <row r="32" spans="1:72">
      <c r="A32">
        <f>'Composition Moles'!A50</f>
        <v>1.4000000000000006</v>
      </c>
      <c r="B32" s="1">
        <f ca="1">(Deltas1!D38+2*Deltas2!D38+2*Deltas3!D38+Deltas4!D38)/6</f>
        <v>0.1497412658686362</v>
      </c>
      <c r="C32" s="19">
        <f ca="1">(Deltas1!F38+2*Deltas2!F38+2*Deltas3!F38+Deltas4!F38)/6</f>
        <v>-0.94803383899262739</v>
      </c>
      <c r="D32" s="19">
        <f ca="1">(Deltas1!G38+2*Deltas2!G38+2*Deltas3!G38+Deltas4!G38)/6</f>
        <v>0</v>
      </c>
      <c r="E32" s="19">
        <f ca="1">(Deltas1!H38+2*Deltas2!H38+2*Deltas3!H38+Deltas4!H38)/6</f>
        <v>0.90535454515111502</v>
      </c>
      <c r="F32" s="19">
        <f ca="1">(Deltas1!I38+2*Deltas2!I38+2*Deltas3!I38+Deltas4!I38)/6</f>
        <v>4.2679293841512561E-2</v>
      </c>
      <c r="G32" s="19">
        <f ca="1">(Deltas1!J38+2*Deltas2!J38+2*Deltas3!J38+Deltas4!J38)/6</f>
        <v>0</v>
      </c>
      <c r="H32" s="19">
        <f ca="1">(Deltas1!K38+2*Deltas2!K38+2*Deltas3!K38+Deltas4!K38)/6</f>
        <v>0</v>
      </c>
      <c r="I32" s="19">
        <f ca="1">(Deltas1!L38+2*Deltas2!L38+2*Deltas3!L38+Deltas4!L38)/6</f>
        <v>0</v>
      </c>
      <c r="J32" s="19">
        <f ca="1">(Deltas1!M38+2*Deltas2!M38+2*Deltas3!M38+Deltas4!M38)/6</f>
        <v>0</v>
      </c>
      <c r="K32" s="19">
        <f ca="1">(Deltas1!N38+2*Deltas2!N38+2*Deltas3!N38+Deltas4!N38)/6</f>
        <v>0</v>
      </c>
      <c r="L32" s="19">
        <f ca="1">(Deltas1!O38+2*Deltas2!O38+2*Deltas3!O38+Deltas4!O38)/6</f>
        <v>0</v>
      </c>
      <c r="M32" s="19">
        <f ca="1">(Deltas1!P38+2*Deltas2!P38+2*Deltas3!P38+Deltas4!P38)/6</f>
        <v>0</v>
      </c>
      <c r="N32" s="19">
        <f ca="1">(Deltas1!Q38+2*Deltas2!Q38+2*Deltas3!Q38+Deltas4!Q38)/6</f>
        <v>0</v>
      </c>
      <c r="O32" s="19">
        <f ca="1">(Deltas1!R38+2*Deltas2!R38+2*Deltas3!R38+Deltas4!R38)/6</f>
        <v>0</v>
      </c>
      <c r="P32" s="19">
        <f ca="1">(Deltas1!S38+2*Deltas2!S38+2*Deltas3!S38+Deltas4!S38)/6</f>
        <v>5.0156951697962056</v>
      </c>
      <c r="Q32" s="19">
        <f ca="1">(Deltas1!T38+2*Deltas2!T38+2*Deltas3!T38+Deltas4!T38)/6</f>
        <v>0</v>
      </c>
      <c r="R32" s="19">
        <f ca="1">(Deltas1!U38+2*Deltas2!U38+2*Deltas3!U38+Deltas4!U38)/6</f>
        <v>0</v>
      </c>
      <c r="S32" s="19">
        <f ca="1">(Deltas1!V38+2*Deltas2!V38+2*Deltas3!V38+Deltas4!V38)/6</f>
        <v>0</v>
      </c>
      <c r="T32" s="19">
        <f ca="1">(Deltas1!W38+2*Deltas2!W38+2*Deltas3!W38+Deltas4!W38)/6</f>
        <v>0</v>
      </c>
      <c r="U32" s="19">
        <f ca="1">(Deltas1!X38+2*Deltas2!X38+2*Deltas3!X38+Deltas4!X38)/6</f>
        <v>0</v>
      </c>
      <c r="V32" s="19">
        <f ca="1">(Deltas1!Y38+2*Deltas2!Y38+2*Deltas3!Y38+Deltas4!Y38)/6</f>
        <v>-10.88564004210329</v>
      </c>
      <c r="W32" s="19">
        <f ca="1">(Deltas1!Z38+2*Deltas2!Z38+2*Deltas3!Z38+Deltas4!Z38)/6</f>
        <v>0</v>
      </c>
      <c r="X32" s="19">
        <f ca="1">(Deltas1!AA38+2*Deltas2!AA38+2*Deltas3!AA38+Deltas4!AA38)/6</f>
        <v>0</v>
      </c>
      <c r="Y32" s="19">
        <f ca="1">(Deltas1!AB38+2*Deltas2!AB38+2*Deltas3!AB38+Deltas4!AB38)/6</f>
        <v>0</v>
      </c>
      <c r="Z32" s="19">
        <f ca="1">(Deltas1!AC38+2*Deltas2!AC38+2*Deltas3!AC38+Deltas4!AC38)/6</f>
        <v>0</v>
      </c>
      <c r="AA32" s="19">
        <f ca="1">(Deltas1!AD38+2*Deltas2!AD38+2*Deltas3!AD38+Deltas4!AD38)/6</f>
        <v>0</v>
      </c>
      <c r="AB32" s="19">
        <f ca="1">(Deltas1!AE38+2*Deltas2!AE38+2*Deltas3!AE38+Deltas4!AE38)/6</f>
        <v>0</v>
      </c>
      <c r="AC32" s="19">
        <f ca="1">(Deltas1!AF38+2*Deltas2!AF38+2*Deltas3!AF38+Deltas4!AF38)/6</f>
        <v>0</v>
      </c>
      <c r="AD32" s="19">
        <f ca="1">(Deltas1!AG38+2*Deltas2!AG38+2*Deltas3!AG38+Deltas4!AG38)/6</f>
        <v>1.5689881017794109E-2</v>
      </c>
      <c r="AE32" s="19">
        <f ca="1">(Deltas1!AH38+2*Deltas2!AH38+2*Deltas3!AH38+Deltas4!AH38)/6</f>
        <v>3.1691742381791115</v>
      </c>
      <c r="AF32" s="19">
        <f ca="1">(Deltas1!AI38+2*Deltas2!AI38+2*Deltas3!AI38+Deltas4!AI38)/6</f>
        <v>3.5785921322393968</v>
      </c>
      <c r="AG32" s="19">
        <f ca="1">(Deltas1!AJ38+2*Deltas2!AJ38+2*Deltas3!AJ38+Deltas4!AJ38)/6</f>
        <v>1.8994852952084331</v>
      </c>
      <c r="AH32" s="19">
        <f ca="1">(Deltas1!AK38+2*Deltas2!AK38+2*Deltas3!AK38+Deltas4!AK38)/6</f>
        <v>0</v>
      </c>
      <c r="AI32" s="19">
        <f ca="1">(Deltas1!AL38+2*Deltas2!AL38+2*Deltas3!AL38+Deltas4!AL38)/6</f>
        <v>0</v>
      </c>
      <c r="AJ32" s="19">
        <f ca="1">(Deltas1!AM38+2*Deltas2!AM38+2*Deltas3!AM38+Deltas4!AM38)/6</f>
        <v>0</v>
      </c>
      <c r="AK32" s="19">
        <f ca="1">(Deltas1!AN38+2*Deltas2!AN38+2*Deltas3!AN38+Deltas4!AN38)/6</f>
        <v>0</v>
      </c>
      <c r="AL32" s="19">
        <f ca="1">(Deltas1!AO38+2*Deltas2!AO38+2*Deltas3!AO38+Deltas4!AO38)/6</f>
        <v>-4.2679293841512561E-2</v>
      </c>
      <c r="AM32" s="19">
        <f ca="1">(Deltas1!AP38+2*Deltas2!AP38+2*Deltas3!AP38+Deltas4!AP38)/6</f>
        <v>-0.74029072864162071</v>
      </c>
      <c r="AN32" s="19">
        <f ca="1">(Deltas1!AQ38+2*Deltas2!AQ38+2*Deltas3!AQ38+Deltas4!AQ38)/6</f>
        <v>0</v>
      </c>
      <c r="AO32" s="19">
        <f ca="1">(Deltas1!AR38+2*Deltas2!AR38+2*Deltas3!AR38+Deltas4!AR38)/6</f>
        <v>0</v>
      </c>
      <c r="AP32" s="19">
        <f ca="1">(Deltas1!AS38+2*Deltas2!AS38+2*Deltas3!AS38+Deltas4!AS38)/6</f>
        <v>-0.67000888395150537</v>
      </c>
      <c r="AQ32" s="19">
        <f ca="1">(Deltas1!AT38+2*Deltas2!AT38+2*Deltas3!AT38+Deltas4!AT38)/6</f>
        <v>-0.67000888395150537</v>
      </c>
      <c r="AR32" s="19">
        <f ca="1">(Deltas1!AU38+2*Deltas2!AU38+2*Deltas3!AU38+Deltas4!AU38)/6</f>
        <v>-0.67000888395150537</v>
      </c>
      <c r="AS32" s="19">
        <f ca="1">(Deltas1!AV38+2*Deltas2!AV38+2*Deltas3!AV38+Deltas4!AV38)/6</f>
        <v>0</v>
      </c>
      <c r="AT32" s="19">
        <f ca="1">(Deltas1!AW38+2*Deltas2!AW38+2*Deltas3!AW38+Deltas4!AW38)/6</f>
        <v>0</v>
      </c>
      <c r="AU32" s="19">
        <f ca="1">(Deltas1!AX38+2*Deltas2!AX38+2*Deltas3!AX38+Deltas4!AX38)/6</f>
        <v>0</v>
      </c>
      <c r="AV32" s="19">
        <f ca="1">(Deltas1!AY38+2*Deltas2!AY38+2*Deltas3!AY38+Deltas4!AY38)/6</f>
        <v>0</v>
      </c>
      <c r="AW32" s="19">
        <f ca="1">(Deltas1!AZ38+2*Deltas2!AZ38+2*Deltas3!AZ38+Deltas4!AZ38)/6</f>
        <v>0</v>
      </c>
      <c r="AX32" s="19">
        <f ca="1">(Deltas1!BA38+2*Deltas2!BA38+2*Deltas3!BA38+Deltas4!BA38)/6</f>
        <v>0</v>
      </c>
      <c r="AY32" s="19">
        <f ca="1">(Deltas1!BB38+2*Deltas2!BB38+2*Deltas3!BB38+Deltas4!BB38)/6</f>
        <v>0</v>
      </c>
      <c r="AZ32" s="19">
        <f ca="1">(Deltas1!BC38+2*Deltas2!BC38+2*Deltas3!BC38+Deltas4!BC38)/6</f>
        <v>0</v>
      </c>
      <c r="BA32" s="19">
        <f ca="1">(Deltas1!BD38+2*Deltas2!BD38+2*Deltas3!BD38+Deltas4!BD38)/6</f>
        <v>0</v>
      </c>
      <c r="BB32" s="19">
        <f ca="1">(Deltas1!BE38+2*Deltas2!BE38+2*Deltas3!BE38+Deltas4!BE38)/6</f>
        <v>0</v>
      </c>
      <c r="BC32" s="19">
        <f ca="1">(Deltas1!BF38+2*Deltas2!BF38+2*Deltas3!BF38+Deltas4!BF38)/6</f>
        <v>0</v>
      </c>
      <c r="BD32" s="19">
        <f ca="1">(Deltas1!BG38+2*Deltas2!BG38+2*Deltas3!BG38+Deltas4!BG38)/6</f>
        <v>0</v>
      </c>
      <c r="BE32" s="19">
        <f ca="1">(Deltas1!BH38+2*Deltas2!BH38+2*Deltas3!BH38+Deltas4!BH38)/6</f>
        <v>0</v>
      </c>
      <c r="BF32" s="19">
        <f ca="1">(Deltas1!BI38+2*Deltas2!BI38+2*Deltas3!BI38+Deltas4!BI38)/6</f>
        <v>0</v>
      </c>
      <c r="BG32" s="19">
        <f ca="1">(Deltas1!BJ38+2*Deltas2!BJ38+2*Deltas3!BJ38+Deltas4!BJ38)/6</f>
        <v>0</v>
      </c>
      <c r="BH32" s="19">
        <f ca="1">(Deltas1!BK38+2*Deltas2!BK38+2*Deltas3!BK38+Deltas4!BK38)/6</f>
        <v>0</v>
      </c>
      <c r="BI32" s="19">
        <f ca="1">(Deltas1!BL38+2*Deltas2!BL38+2*Deltas3!BL38+Deltas4!BL38)/6</f>
        <v>0</v>
      </c>
      <c r="BJ32" s="19">
        <f ca="1">(Deltas1!BM38+2*Deltas2!BM38+2*Deltas3!BM38+Deltas4!BM38)/6</f>
        <v>0</v>
      </c>
      <c r="BK32" s="19">
        <f ca="1">(Deltas1!BN38+2*Deltas2!BN38+2*Deltas3!BN38+Deltas4!BN38)/6</f>
        <v>0</v>
      </c>
      <c r="BL32" s="19">
        <f ca="1">(Deltas1!BO38+2*Deltas2!BO38+2*Deltas3!BO38+Deltas4!BO38)/6</f>
        <v>0</v>
      </c>
      <c r="BM32" s="19">
        <f ca="1">(Deltas1!BP38+2*Deltas2!BP38+2*Deltas3!BP38+Deltas4!BP38)/6</f>
        <v>0</v>
      </c>
      <c r="BN32" s="19">
        <f ca="1">(Deltas1!BQ38+2*Deltas2!BQ38+2*Deltas3!BQ38+Deltas4!BQ38)/6</f>
        <v>0</v>
      </c>
      <c r="BO32" s="19">
        <f ca="1">(Deltas1!BR38+2*Deltas2!BR38+2*Deltas3!BR38+Deltas4!BR38)/6</f>
        <v>0</v>
      </c>
      <c r="BP32" s="19">
        <f ca="1">(Deltas1!BS38+2*Deltas2!BS38+2*Deltas3!BS38+Deltas4!BS38)/6</f>
        <v>0</v>
      </c>
      <c r="BQ32" s="19">
        <f ca="1">(Deltas1!BT38+2*Deltas2!BT38+2*Deltas3!BT38+Deltas4!BT38)/6</f>
        <v>0</v>
      </c>
      <c r="BR32" s="19">
        <f ca="1">(Deltas1!BU38+2*Deltas2!BU38+2*Deltas3!BU38+Deltas4!BU38)/6</f>
        <v>0</v>
      </c>
      <c r="BS32" s="19">
        <f ca="1">(Deltas1!BV38+2*Deltas2!BV38+2*Deltas3!BV38+Deltas4!BV38)/6</f>
        <v>0</v>
      </c>
      <c r="BT32" s="19">
        <f ca="1">(Deltas1!BW38+2*Deltas2!BW38+2*Deltas3!BW38+Deltas4!BW38)/6</f>
        <v>0</v>
      </c>
    </row>
    <row r="33" spans="1:72">
      <c r="A33">
        <f>'Composition Moles'!A51</f>
        <v>1.4500000000000006</v>
      </c>
      <c r="B33" s="1">
        <f ca="1">(Deltas1!D39+2*Deltas2!D39+2*Deltas3!D39+Deltas4!D39)/6</f>
        <v>0.14153550505545609</v>
      </c>
      <c r="C33" s="19">
        <f ca="1">(Deltas1!F39+2*Deltas2!F39+2*Deltas3!F39+Deltas4!F39)/6</f>
        <v>-0.88873851341740229</v>
      </c>
      <c r="D33" s="19">
        <f ca="1">(Deltas1!G39+2*Deltas2!G39+2*Deltas3!G39+Deltas4!G39)/6</f>
        <v>0</v>
      </c>
      <c r="E33" s="19">
        <f ca="1">(Deltas1!H39+2*Deltas2!H39+2*Deltas3!H39+Deltas4!H39)/6</f>
        <v>0.85048997874211685</v>
      </c>
      <c r="F33" s="19">
        <f ca="1">(Deltas1!I39+2*Deltas2!I39+2*Deltas3!I39+Deltas4!I39)/6</f>
        <v>3.8248534675285377E-2</v>
      </c>
      <c r="G33" s="19">
        <f ca="1">(Deltas1!J39+2*Deltas2!J39+2*Deltas3!J39+Deltas4!J39)/6</f>
        <v>0</v>
      </c>
      <c r="H33" s="19">
        <f ca="1">(Deltas1!K39+2*Deltas2!K39+2*Deltas3!K39+Deltas4!K39)/6</f>
        <v>0</v>
      </c>
      <c r="I33" s="19">
        <f ca="1">(Deltas1!L39+2*Deltas2!L39+2*Deltas3!L39+Deltas4!L39)/6</f>
        <v>0</v>
      </c>
      <c r="J33" s="19">
        <f ca="1">(Deltas1!M39+2*Deltas2!M39+2*Deltas3!M39+Deltas4!M39)/6</f>
        <v>0</v>
      </c>
      <c r="K33" s="19">
        <f ca="1">(Deltas1!N39+2*Deltas2!N39+2*Deltas3!N39+Deltas4!N39)/6</f>
        <v>0</v>
      </c>
      <c r="L33" s="19">
        <f ca="1">(Deltas1!O39+2*Deltas2!O39+2*Deltas3!O39+Deltas4!O39)/6</f>
        <v>0</v>
      </c>
      <c r="M33" s="19">
        <f ca="1">(Deltas1!P39+2*Deltas2!P39+2*Deltas3!P39+Deltas4!P39)/6</f>
        <v>0</v>
      </c>
      <c r="N33" s="19">
        <f ca="1">(Deltas1!Q39+2*Deltas2!Q39+2*Deltas3!Q39+Deltas4!Q39)/6</f>
        <v>0</v>
      </c>
      <c r="O33" s="19">
        <f ca="1">(Deltas1!R39+2*Deltas2!R39+2*Deltas3!R39+Deltas4!R39)/6</f>
        <v>0</v>
      </c>
      <c r="P33" s="19">
        <f ca="1">(Deltas1!S39+2*Deltas2!S39+2*Deltas3!S39+Deltas4!S39)/6</f>
        <v>4.8917359274053851</v>
      </c>
      <c r="Q33" s="19">
        <f ca="1">(Deltas1!T39+2*Deltas2!T39+2*Deltas3!T39+Deltas4!T39)/6</f>
        <v>0</v>
      </c>
      <c r="R33" s="19">
        <f ca="1">(Deltas1!U39+2*Deltas2!U39+2*Deltas3!U39+Deltas4!U39)/6</f>
        <v>0</v>
      </c>
      <c r="S33" s="19">
        <f ca="1">(Deltas1!V39+2*Deltas2!V39+2*Deltas3!V39+Deltas4!V39)/6</f>
        <v>0</v>
      </c>
      <c r="T33" s="19">
        <f ca="1">(Deltas1!W39+2*Deltas2!W39+2*Deltas3!W39+Deltas4!W39)/6</f>
        <v>0</v>
      </c>
      <c r="U33" s="19">
        <f ca="1">(Deltas1!X39+2*Deltas2!X39+2*Deltas3!X39+Deltas4!X39)/6</f>
        <v>0</v>
      </c>
      <c r="V33" s="19">
        <f ca="1">(Deltas1!Y39+2*Deltas2!Y39+2*Deltas3!Y39+Deltas4!Y39)/6</f>
        <v>-10.674529767414933</v>
      </c>
      <c r="W33" s="19">
        <f ca="1">(Deltas1!Z39+2*Deltas2!Z39+2*Deltas3!Z39+Deltas4!Z39)/6</f>
        <v>0</v>
      </c>
      <c r="X33" s="19">
        <f ca="1">(Deltas1!AA39+2*Deltas2!AA39+2*Deltas3!AA39+Deltas4!AA39)/6</f>
        <v>0</v>
      </c>
      <c r="Y33" s="19">
        <f ca="1">(Deltas1!AB39+2*Deltas2!AB39+2*Deltas3!AB39+Deltas4!AB39)/6</f>
        <v>0</v>
      </c>
      <c r="Z33" s="19">
        <f ca="1">(Deltas1!AC39+2*Deltas2!AC39+2*Deltas3!AC39+Deltas4!AC39)/6</f>
        <v>0</v>
      </c>
      <c r="AA33" s="19">
        <f ca="1">(Deltas1!AD39+2*Deltas2!AD39+2*Deltas3!AD39+Deltas4!AD39)/6</f>
        <v>0</v>
      </c>
      <c r="AB33" s="19">
        <f ca="1">(Deltas1!AE39+2*Deltas2!AE39+2*Deltas3!AE39+Deltas4!AE39)/6</f>
        <v>0</v>
      </c>
      <c r="AC33" s="19">
        <f ca="1">(Deltas1!AF39+2*Deltas2!AF39+2*Deltas3!AF39+Deltas4!AF39)/6</f>
        <v>0</v>
      </c>
      <c r="AD33" s="19">
        <f ca="1">(Deltas1!AG39+2*Deltas2!AG39+2*Deltas3!AG39+Deltas4!AG39)/6</f>
        <v>6.8452758980234096E-3</v>
      </c>
      <c r="AE33" s="19">
        <f ca="1">(Deltas1!AH39+2*Deltas2!AH39+2*Deltas3!AH39+Deltas4!AH39)/6</f>
        <v>3.0073313404971032</v>
      </c>
      <c r="AF33" s="19">
        <f ca="1">(Deltas1!AI39+2*Deltas2!AI39+2*Deltas3!AI39+Deltas4!AI39)/6</f>
        <v>3.6079285478689065</v>
      </c>
      <c r="AG33" s="19">
        <f ca="1">(Deltas1!AJ39+2*Deltas2!AJ39+2*Deltas3!AJ39+Deltas4!AJ39)/6</f>
        <v>1.8674721498597648</v>
      </c>
      <c r="AH33" s="19">
        <f ca="1">(Deltas1!AK39+2*Deltas2!AK39+2*Deltas3!AK39+Deltas4!AK39)/6</f>
        <v>0</v>
      </c>
      <c r="AI33" s="19">
        <f ca="1">(Deltas1!AL39+2*Deltas2!AL39+2*Deltas3!AL39+Deltas4!AL39)/6</f>
        <v>0</v>
      </c>
      <c r="AJ33" s="19">
        <f ca="1">(Deltas1!AM39+2*Deltas2!AM39+2*Deltas3!AM39+Deltas4!AM39)/6</f>
        <v>0</v>
      </c>
      <c r="AK33" s="19">
        <f ca="1">(Deltas1!AN39+2*Deltas2!AN39+2*Deltas3!AN39+Deltas4!AN39)/6</f>
        <v>0</v>
      </c>
      <c r="AL33" s="19">
        <f ca="1">(Deltas1!AO39+2*Deltas2!AO39+2*Deltas3!AO39+Deltas4!AO39)/6</f>
        <v>-3.8248534675285377E-2</v>
      </c>
      <c r="AM33" s="19">
        <f ca="1">(Deltas1!AP39+2*Deltas2!AP39+2*Deltas3!AP39+Deltas4!AP39)/6</f>
        <v>-0.70529760449242274</v>
      </c>
      <c r="AN33" s="19">
        <f ca="1">(Deltas1!AQ39+2*Deltas2!AQ39+2*Deltas3!AQ39+Deltas4!AQ39)/6</f>
        <v>0</v>
      </c>
      <c r="AO33" s="19">
        <f ca="1">(Deltas1!AR39+2*Deltas2!AR39+2*Deltas3!AR39+Deltas4!AR39)/6</f>
        <v>0</v>
      </c>
      <c r="AP33" s="19">
        <f ca="1">(Deltas1!AS39+2*Deltas2!AS39+2*Deltas3!AS39+Deltas4!AS39)/6</f>
        <v>-0.65441244498218121</v>
      </c>
      <c r="AQ33" s="19">
        <f ca="1">(Deltas1!AT39+2*Deltas2!AT39+2*Deltas3!AT39+Deltas4!AT39)/6</f>
        <v>-0.65441244498218121</v>
      </c>
      <c r="AR33" s="19">
        <f ca="1">(Deltas1!AU39+2*Deltas2!AU39+2*Deltas3!AU39+Deltas4!AU39)/6</f>
        <v>-0.65441244498218121</v>
      </c>
      <c r="AS33" s="19">
        <f ca="1">(Deltas1!AV39+2*Deltas2!AV39+2*Deltas3!AV39+Deltas4!AV39)/6</f>
        <v>0</v>
      </c>
      <c r="AT33" s="19">
        <f ca="1">(Deltas1!AW39+2*Deltas2!AW39+2*Deltas3!AW39+Deltas4!AW39)/6</f>
        <v>0</v>
      </c>
      <c r="AU33" s="19">
        <f ca="1">(Deltas1!AX39+2*Deltas2!AX39+2*Deltas3!AX39+Deltas4!AX39)/6</f>
        <v>0</v>
      </c>
      <c r="AV33" s="19">
        <f ca="1">(Deltas1!AY39+2*Deltas2!AY39+2*Deltas3!AY39+Deltas4!AY39)/6</f>
        <v>0</v>
      </c>
      <c r="AW33" s="19">
        <f ca="1">(Deltas1!AZ39+2*Deltas2!AZ39+2*Deltas3!AZ39+Deltas4!AZ39)/6</f>
        <v>0</v>
      </c>
      <c r="AX33" s="19">
        <f ca="1">(Deltas1!BA39+2*Deltas2!BA39+2*Deltas3!BA39+Deltas4!BA39)/6</f>
        <v>0</v>
      </c>
      <c r="AY33" s="19">
        <f ca="1">(Deltas1!BB39+2*Deltas2!BB39+2*Deltas3!BB39+Deltas4!BB39)/6</f>
        <v>0</v>
      </c>
      <c r="AZ33" s="19">
        <f ca="1">(Deltas1!BC39+2*Deltas2!BC39+2*Deltas3!BC39+Deltas4!BC39)/6</f>
        <v>0</v>
      </c>
      <c r="BA33" s="19">
        <f ca="1">(Deltas1!BD39+2*Deltas2!BD39+2*Deltas3!BD39+Deltas4!BD39)/6</f>
        <v>0</v>
      </c>
      <c r="BB33" s="19">
        <f ca="1">(Deltas1!BE39+2*Deltas2!BE39+2*Deltas3!BE39+Deltas4!BE39)/6</f>
        <v>0</v>
      </c>
      <c r="BC33" s="19">
        <f ca="1">(Deltas1!BF39+2*Deltas2!BF39+2*Deltas3!BF39+Deltas4!BF39)/6</f>
        <v>0</v>
      </c>
      <c r="BD33" s="19">
        <f ca="1">(Deltas1!BG39+2*Deltas2!BG39+2*Deltas3!BG39+Deltas4!BG39)/6</f>
        <v>0</v>
      </c>
      <c r="BE33" s="19">
        <f ca="1">(Deltas1!BH39+2*Deltas2!BH39+2*Deltas3!BH39+Deltas4!BH39)/6</f>
        <v>0</v>
      </c>
      <c r="BF33" s="19">
        <f ca="1">(Deltas1!BI39+2*Deltas2!BI39+2*Deltas3!BI39+Deltas4!BI39)/6</f>
        <v>0</v>
      </c>
      <c r="BG33" s="19">
        <f ca="1">(Deltas1!BJ39+2*Deltas2!BJ39+2*Deltas3!BJ39+Deltas4!BJ39)/6</f>
        <v>0</v>
      </c>
      <c r="BH33" s="19">
        <f ca="1">(Deltas1!BK39+2*Deltas2!BK39+2*Deltas3!BK39+Deltas4!BK39)/6</f>
        <v>0</v>
      </c>
      <c r="BI33" s="19">
        <f ca="1">(Deltas1!BL39+2*Deltas2!BL39+2*Deltas3!BL39+Deltas4!BL39)/6</f>
        <v>0</v>
      </c>
      <c r="BJ33" s="19">
        <f ca="1">(Deltas1!BM39+2*Deltas2!BM39+2*Deltas3!BM39+Deltas4!BM39)/6</f>
        <v>0</v>
      </c>
      <c r="BK33" s="19">
        <f ca="1">(Deltas1!BN39+2*Deltas2!BN39+2*Deltas3!BN39+Deltas4!BN39)/6</f>
        <v>0</v>
      </c>
      <c r="BL33" s="19">
        <f ca="1">(Deltas1!BO39+2*Deltas2!BO39+2*Deltas3!BO39+Deltas4!BO39)/6</f>
        <v>0</v>
      </c>
      <c r="BM33" s="19">
        <f ca="1">(Deltas1!BP39+2*Deltas2!BP39+2*Deltas3!BP39+Deltas4!BP39)/6</f>
        <v>0</v>
      </c>
      <c r="BN33" s="19">
        <f ca="1">(Deltas1!BQ39+2*Deltas2!BQ39+2*Deltas3!BQ39+Deltas4!BQ39)/6</f>
        <v>0</v>
      </c>
      <c r="BO33" s="19">
        <f ca="1">(Deltas1!BR39+2*Deltas2!BR39+2*Deltas3!BR39+Deltas4!BR39)/6</f>
        <v>0</v>
      </c>
      <c r="BP33" s="19">
        <f ca="1">(Deltas1!BS39+2*Deltas2!BS39+2*Deltas3!BS39+Deltas4!BS39)/6</f>
        <v>0</v>
      </c>
      <c r="BQ33" s="19">
        <f ca="1">(Deltas1!BT39+2*Deltas2!BT39+2*Deltas3!BT39+Deltas4!BT39)/6</f>
        <v>0</v>
      </c>
      <c r="BR33" s="19">
        <f ca="1">(Deltas1!BU39+2*Deltas2!BU39+2*Deltas3!BU39+Deltas4!BU39)/6</f>
        <v>0</v>
      </c>
      <c r="BS33" s="19">
        <f ca="1">(Deltas1!BV39+2*Deltas2!BV39+2*Deltas3!BV39+Deltas4!BV39)/6</f>
        <v>0</v>
      </c>
      <c r="BT33" s="19">
        <f ca="1">(Deltas1!BW39+2*Deltas2!BW39+2*Deltas3!BW39+Deltas4!BW39)/6</f>
        <v>0</v>
      </c>
    </row>
    <row r="34" spans="1:72">
      <c r="A34">
        <f>'Composition Moles'!A52</f>
        <v>1.5000000000000007</v>
      </c>
      <c r="B34" s="1">
        <f ca="1">(Deltas1!D40+2*Deltas2!D40+2*Deltas3!D40+Deltas4!D40)/6</f>
        <v>0.1336978132221491</v>
      </c>
      <c r="C34" s="19">
        <f ca="1">(Deltas1!F40+2*Deltas2!F40+2*Deltas3!F40+Deltas4!F40)/6</f>
        <v>-0.83304974675571886</v>
      </c>
      <c r="D34" s="19">
        <f ca="1">(Deltas1!G40+2*Deltas2!G40+2*Deltas3!G40+Deltas4!G40)/6</f>
        <v>0</v>
      </c>
      <c r="E34" s="19">
        <f ca="1">(Deltas1!H40+2*Deltas2!H40+2*Deltas3!H40+Deltas4!H40)/6</f>
        <v>0.79874353882467897</v>
      </c>
      <c r="F34" s="19">
        <f ca="1">(Deltas1!I40+2*Deltas2!I40+2*Deltas3!I40+Deltas4!I40)/6</f>
        <v>3.4306207931039917E-2</v>
      </c>
      <c r="G34" s="19">
        <f ca="1">(Deltas1!J40+2*Deltas2!J40+2*Deltas3!J40+Deltas4!J40)/6</f>
        <v>0</v>
      </c>
      <c r="H34" s="19">
        <f ca="1">(Deltas1!K40+2*Deltas2!K40+2*Deltas3!K40+Deltas4!K40)/6</f>
        <v>0</v>
      </c>
      <c r="I34" s="19">
        <f ca="1">(Deltas1!L40+2*Deltas2!L40+2*Deltas3!L40+Deltas4!L40)/6</f>
        <v>0</v>
      </c>
      <c r="J34" s="19">
        <f ca="1">(Deltas1!M40+2*Deltas2!M40+2*Deltas3!M40+Deltas4!M40)/6</f>
        <v>0</v>
      </c>
      <c r="K34" s="19">
        <f ca="1">(Deltas1!N40+2*Deltas2!N40+2*Deltas3!N40+Deltas4!N40)/6</f>
        <v>0</v>
      </c>
      <c r="L34" s="19">
        <f ca="1">(Deltas1!O40+2*Deltas2!O40+2*Deltas3!O40+Deltas4!O40)/6</f>
        <v>0</v>
      </c>
      <c r="M34" s="19">
        <f ca="1">(Deltas1!P40+2*Deltas2!P40+2*Deltas3!P40+Deltas4!P40)/6</f>
        <v>0</v>
      </c>
      <c r="N34" s="19">
        <f ca="1">(Deltas1!Q40+2*Deltas2!Q40+2*Deltas3!Q40+Deltas4!Q40)/6</f>
        <v>0</v>
      </c>
      <c r="O34" s="19">
        <f ca="1">(Deltas1!R40+2*Deltas2!R40+2*Deltas3!R40+Deltas4!R40)/6</f>
        <v>0</v>
      </c>
      <c r="P34" s="19">
        <f ca="1">(Deltas1!S40+2*Deltas2!S40+2*Deltas3!S40+Deltas4!S40)/6</f>
        <v>4.7748558110983161</v>
      </c>
      <c r="Q34" s="19">
        <f ca="1">(Deltas1!T40+2*Deltas2!T40+2*Deltas3!T40+Deltas4!T40)/6</f>
        <v>0</v>
      </c>
      <c r="R34" s="19">
        <f ca="1">(Deltas1!U40+2*Deltas2!U40+2*Deltas3!U40+Deltas4!U40)/6</f>
        <v>0</v>
      </c>
      <c r="S34" s="19">
        <f ca="1">(Deltas1!V40+2*Deltas2!V40+2*Deltas3!V40+Deltas4!V40)/6</f>
        <v>0</v>
      </c>
      <c r="T34" s="19">
        <f ca="1">(Deltas1!W40+2*Deltas2!W40+2*Deltas3!W40+Deltas4!W40)/6</f>
        <v>0</v>
      </c>
      <c r="U34" s="19">
        <f ca="1">(Deltas1!X40+2*Deltas2!X40+2*Deltas3!X40+Deltas4!X40)/6</f>
        <v>0</v>
      </c>
      <c r="V34" s="19">
        <f ca="1">(Deltas1!Y40+2*Deltas2!Y40+2*Deltas3!Y40+Deltas4!Y40)/6</f>
        <v>-10.472815064635235</v>
      </c>
      <c r="W34" s="19">
        <f ca="1">(Deltas1!Z40+2*Deltas2!Z40+2*Deltas3!Z40+Deltas4!Z40)/6</f>
        <v>0</v>
      </c>
      <c r="X34" s="19">
        <f ca="1">(Deltas1!AA40+2*Deltas2!AA40+2*Deltas3!AA40+Deltas4!AA40)/6</f>
        <v>0</v>
      </c>
      <c r="Y34" s="19">
        <f ca="1">(Deltas1!AB40+2*Deltas2!AB40+2*Deltas3!AB40+Deltas4!AB40)/6</f>
        <v>0</v>
      </c>
      <c r="Z34" s="19">
        <f ca="1">(Deltas1!AC40+2*Deltas2!AC40+2*Deltas3!AC40+Deltas4!AC40)/6</f>
        <v>0</v>
      </c>
      <c r="AA34" s="19">
        <f ca="1">(Deltas1!AD40+2*Deltas2!AD40+2*Deltas3!AD40+Deltas4!AD40)/6</f>
        <v>0</v>
      </c>
      <c r="AB34" s="19">
        <f ca="1">(Deltas1!AE40+2*Deltas2!AE40+2*Deltas3!AE40+Deltas4!AE40)/6</f>
        <v>0</v>
      </c>
      <c r="AC34" s="19">
        <f ca="1">(Deltas1!AF40+2*Deltas2!AF40+2*Deltas3!AF40+Deltas4!AF40)/6</f>
        <v>0</v>
      </c>
      <c r="AD34" s="19">
        <f ca="1">(Deltas1!AG40+2*Deltas2!AG40+2*Deltas3!AG40+Deltas4!AG40)/6</f>
        <v>-4.1089811851243905E-4</v>
      </c>
      <c r="AE34" s="19">
        <f ca="1">(Deltas1!AH40+2*Deltas2!AH40+2*Deltas3!AH40+Deltas4!AH40)/6</f>
        <v>2.8502500942109799</v>
      </c>
      <c r="AF34" s="19">
        <f ca="1">(Deltas1!AI40+2*Deltas2!AI40+2*Deltas3!AI40+Deltas4!AI40)/6</f>
        <v>3.6356707326624069</v>
      </c>
      <c r="AG34" s="19">
        <f ca="1">(Deltas1!AJ40+2*Deltas2!AJ40+2*Deltas3!AJ40+Deltas4!AJ40)/6</f>
        <v>1.8359584686631214</v>
      </c>
      <c r="AH34" s="19">
        <f ca="1">(Deltas1!AK40+2*Deltas2!AK40+2*Deltas3!AK40+Deltas4!AK40)/6</f>
        <v>0</v>
      </c>
      <c r="AI34" s="19">
        <f ca="1">(Deltas1!AL40+2*Deltas2!AL40+2*Deltas3!AL40+Deltas4!AL40)/6</f>
        <v>0</v>
      </c>
      <c r="AJ34" s="19">
        <f ca="1">(Deltas1!AM40+2*Deltas2!AM40+2*Deltas3!AM40+Deltas4!AM40)/6</f>
        <v>0</v>
      </c>
      <c r="AK34" s="19">
        <f ca="1">(Deltas1!AN40+2*Deltas2!AN40+2*Deltas3!AN40+Deltas4!AN40)/6</f>
        <v>0</v>
      </c>
      <c r="AL34" s="19">
        <f ca="1">(Deltas1!AO40+2*Deltas2!AO40+2*Deltas3!AO40+Deltas4!AO40)/6</f>
        <v>-3.4306207931039917E-2</v>
      </c>
      <c r="AM34" s="19">
        <f ca="1">(Deltas1!AP40+2*Deltas2!AP40+2*Deltas3!AP40+Deltas4!AP40)/6</f>
        <v>-0.67129951961940237</v>
      </c>
      <c r="AN34" s="19">
        <f ca="1">(Deltas1!AQ40+2*Deltas2!AQ40+2*Deltas3!AQ40+Deltas4!AQ40)/6</f>
        <v>0</v>
      </c>
      <c r="AO34" s="19">
        <f ca="1">(Deltas1!AR40+2*Deltas2!AR40+2*Deltas3!AR40+Deltas4!AR40)/6</f>
        <v>0</v>
      </c>
      <c r="AP34" s="19">
        <f ca="1">(Deltas1!AS40+2*Deltas2!AS40+2*Deltas3!AS40+Deltas4!AS40)/6</f>
        <v>-0.63930113877687877</v>
      </c>
      <c r="AQ34" s="19">
        <f ca="1">(Deltas1!AT40+2*Deltas2!AT40+2*Deltas3!AT40+Deltas4!AT40)/6</f>
        <v>-0.63930113877687877</v>
      </c>
      <c r="AR34" s="19">
        <f ca="1">(Deltas1!AU40+2*Deltas2!AU40+2*Deltas3!AU40+Deltas4!AU40)/6</f>
        <v>-0.63930113877687877</v>
      </c>
      <c r="AS34" s="19">
        <f ca="1">(Deltas1!AV40+2*Deltas2!AV40+2*Deltas3!AV40+Deltas4!AV40)/6</f>
        <v>0</v>
      </c>
      <c r="AT34" s="19">
        <f ca="1">(Deltas1!AW40+2*Deltas2!AW40+2*Deltas3!AW40+Deltas4!AW40)/6</f>
        <v>0</v>
      </c>
      <c r="AU34" s="19">
        <f ca="1">(Deltas1!AX40+2*Deltas2!AX40+2*Deltas3!AX40+Deltas4!AX40)/6</f>
        <v>0</v>
      </c>
      <c r="AV34" s="19">
        <f ca="1">(Deltas1!AY40+2*Deltas2!AY40+2*Deltas3!AY40+Deltas4!AY40)/6</f>
        <v>0</v>
      </c>
      <c r="AW34" s="19">
        <f ca="1">(Deltas1!AZ40+2*Deltas2!AZ40+2*Deltas3!AZ40+Deltas4!AZ40)/6</f>
        <v>0</v>
      </c>
      <c r="AX34" s="19">
        <f ca="1">(Deltas1!BA40+2*Deltas2!BA40+2*Deltas3!BA40+Deltas4!BA40)/6</f>
        <v>0</v>
      </c>
      <c r="AY34" s="19">
        <f ca="1">(Deltas1!BB40+2*Deltas2!BB40+2*Deltas3!BB40+Deltas4!BB40)/6</f>
        <v>0</v>
      </c>
      <c r="AZ34" s="19">
        <f ca="1">(Deltas1!BC40+2*Deltas2!BC40+2*Deltas3!BC40+Deltas4!BC40)/6</f>
        <v>0</v>
      </c>
      <c r="BA34" s="19">
        <f ca="1">(Deltas1!BD40+2*Deltas2!BD40+2*Deltas3!BD40+Deltas4!BD40)/6</f>
        <v>0</v>
      </c>
      <c r="BB34" s="19">
        <f ca="1">(Deltas1!BE40+2*Deltas2!BE40+2*Deltas3!BE40+Deltas4!BE40)/6</f>
        <v>0</v>
      </c>
      <c r="BC34" s="19">
        <f ca="1">(Deltas1!BF40+2*Deltas2!BF40+2*Deltas3!BF40+Deltas4!BF40)/6</f>
        <v>0</v>
      </c>
      <c r="BD34" s="19">
        <f ca="1">(Deltas1!BG40+2*Deltas2!BG40+2*Deltas3!BG40+Deltas4!BG40)/6</f>
        <v>0</v>
      </c>
      <c r="BE34" s="19">
        <f ca="1">(Deltas1!BH40+2*Deltas2!BH40+2*Deltas3!BH40+Deltas4!BH40)/6</f>
        <v>0</v>
      </c>
      <c r="BF34" s="19">
        <f ca="1">(Deltas1!BI40+2*Deltas2!BI40+2*Deltas3!BI40+Deltas4!BI40)/6</f>
        <v>0</v>
      </c>
      <c r="BG34" s="19">
        <f ca="1">(Deltas1!BJ40+2*Deltas2!BJ40+2*Deltas3!BJ40+Deltas4!BJ40)/6</f>
        <v>0</v>
      </c>
      <c r="BH34" s="19">
        <f ca="1">(Deltas1!BK40+2*Deltas2!BK40+2*Deltas3!BK40+Deltas4!BK40)/6</f>
        <v>0</v>
      </c>
      <c r="BI34" s="19">
        <f ca="1">(Deltas1!BL40+2*Deltas2!BL40+2*Deltas3!BL40+Deltas4!BL40)/6</f>
        <v>0</v>
      </c>
      <c r="BJ34" s="19">
        <f ca="1">(Deltas1!BM40+2*Deltas2!BM40+2*Deltas3!BM40+Deltas4!BM40)/6</f>
        <v>0</v>
      </c>
      <c r="BK34" s="19">
        <f ca="1">(Deltas1!BN40+2*Deltas2!BN40+2*Deltas3!BN40+Deltas4!BN40)/6</f>
        <v>0</v>
      </c>
      <c r="BL34" s="19">
        <f ca="1">(Deltas1!BO40+2*Deltas2!BO40+2*Deltas3!BO40+Deltas4!BO40)/6</f>
        <v>0</v>
      </c>
      <c r="BM34" s="19">
        <f ca="1">(Deltas1!BP40+2*Deltas2!BP40+2*Deltas3!BP40+Deltas4!BP40)/6</f>
        <v>0</v>
      </c>
      <c r="BN34" s="19">
        <f ca="1">(Deltas1!BQ40+2*Deltas2!BQ40+2*Deltas3!BQ40+Deltas4!BQ40)/6</f>
        <v>0</v>
      </c>
      <c r="BO34" s="19">
        <f ca="1">(Deltas1!BR40+2*Deltas2!BR40+2*Deltas3!BR40+Deltas4!BR40)/6</f>
        <v>0</v>
      </c>
      <c r="BP34" s="19">
        <f ca="1">(Deltas1!BS40+2*Deltas2!BS40+2*Deltas3!BS40+Deltas4!BS40)/6</f>
        <v>0</v>
      </c>
      <c r="BQ34" s="19">
        <f ca="1">(Deltas1!BT40+2*Deltas2!BT40+2*Deltas3!BT40+Deltas4!BT40)/6</f>
        <v>0</v>
      </c>
      <c r="BR34" s="19">
        <f ca="1">(Deltas1!BU40+2*Deltas2!BU40+2*Deltas3!BU40+Deltas4!BU40)/6</f>
        <v>0</v>
      </c>
      <c r="BS34" s="19">
        <f ca="1">(Deltas1!BV40+2*Deltas2!BV40+2*Deltas3!BV40+Deltas4!BV40)/6</f>
        <v>0</v>
      </c>
      <c r="BT34" s="19">
        <f ca="1">(Deltas1!BW40+2*Deltas2!BW40+2*Deltas3!BW40+Deltas4!BW40)/6</f>
        <v>0</v>
      </c>
    </row>
    <row r="35" spans="1:72">
      <c r="A35">
        <f>'Composition Moles'!A53</f>
        <v>1.5500000000000007</v>
      </c>
      <c r="B35" s="1">
        <f ca="1">(Deltas1!D41+2*Deltas2!D41+2*Deltas3!D41+Deltas4!D41)/6</f>
        <v>0.12622472341151122</v>
      </c>
      <c r="C35" s="19">
        <f ca="1">(Deltas1!F41+2*Deltas2!F41+2*Deltas3!F41+Deltas4!F41)/6</f>
        <v>-0.78075033547710537</v>
      </c>
      <c r="D35" s="19">
        <f ca="1">(Deltas1!G41+2*Deltas2!G41+2*Deltas3!G41+Deltas4!G41)/6</f>
        <v>0</v>
      </c>
      <c r="E35" s="19">
        <f ca="1">(Deltas1!H41+2*Deltas2!H41+2*Deltas3!H41+Deltas4!H41)/6</f>
        <v>0.74995608507508837</v>
      </c>
      <c r="F35" s="19">
        <f ca="1">(Deltas1!I41+2*Deltas2!I41+2*Deltas3!I41+Deltas4!I41)/6</f>
        <v>3.0794250402016804E-2</v>
      </c>
      <c r="G35" s="19">
        <f ca="1">(Deltas1!J41+2*Deltas2!J41+2*Deltas3!J41+Deltas4!J41)/6</f>
        <v>0</v>
      </c>
      <c r="H35" s="19">
        <f ca="1">(Deltas1!K41+2*Deltas2!K41+2*Deltas3!K41+Deltas4!K41)/6</f>
        <v>0</v>
      </c>
      <c r="I35" s="19">
        <f ca="1">(Deltas1!L41+2*Deltas2!L41+2*Deltas3!L41+Deltas4!L41)/6</f>
        <v>0</v>
      </c>
      <c r="J35" s="19">
        <f ca="1">(Deltas1!M41+2*Deltas2!M41+2*Deltas3!M41+Deltas4!M41)/6</f>
        <v>0</v>
      </c>
      <c r="K35" s="19">
        <f ca="1">(Deltas1!N41+2*Deltas2!N41+2*Deltas3!N41+Deltas4!N41)/6</f>
        <v>0</v>
      </c>
      <c r="L35" s="19">
        <f ca="1">(Deltas1!O41+2*Deltas2!O41+2*Deltas3!O41+Deltas4!O41)/6</f>
        <v>0</v>
      </c>
      <c r="M35" s="19">
        <f ca="1">(Deltas1!P41+2*Deltas2!P41+2*Deltas3!P41+Deltas4!P41)/6</f>
        <v>0</v>
      </c>
      <c r="N35" s="19">
        <f ca="1">(Deltas1!Q41+2*Deltas2!Q41+2*Deltas3!Q41+Deltas4!Q41)/6</f>
        <v>0</v>
      </c>
      <c r="O35" s="19">
        <f ca="1">(Deltas1!R41+2*Deltas2!R41+2*Deltas3!R41+Deltas4!R41)/6</f>
        <v>0</v>
      </c>
      <c r="P35" s="19">
        <f ca="1">(Deltas1!S41+2*Deltas2!S41+2*Deltas3!S41+Deltas4!S41)/6</f>
        <v>4.6642713932201012</v>
      </c>
      <c r="Q35" s="19">
        <f ca="1">(Deltas1!T41+2*Deltas2!T41+2*Deltas3!T41+Deltas4!T41)/6</f>
        <v>0</v>
      </c>
      <c r="R35" s="19">
        <f ca="1">(Deltas1!U41+2*Deltas2!U41+2*Deltas3!U41+Deltas4!U41)/6</f>
        <v>0</v>
      </c>
      <c r="S35" s="19">
        <f ca="1">(Deltas1!V41+2*Deltas2!V41+2*Deltas3!V41+Deltas4!V41)/6</f>
        <v>0</v>
      </c>
      <c r="T35" s="19">
        <f ca="1">(Deltas1!W41+2*Deltas2!W41+2*Deltas3!W41+Deltas4!W41)/6</f>
        <v>0</v>
      </c>
      <c r="U35" s="19">
        <f ca="1">(Deltas1!X41+2*Deltas2!X41+2*Deltas3!X41+Deltas4!X41)/6</f>
        <v>0</v>
      </c>
      <c r="V35" s="19">
        <f ca="1">(Deltas1!Y41+2*Deltas2!Y41+2*Deltas3!Y41+Deltas4!Y41)/6</f>
        <v>-10.279340794112956</v>
      </c>
      <c r="W35" s="19">
        <f ca="1">(Deltas1!Z41+2*Deltas2!Z41+2*Deltas3!Z41+Deltas4!Z41)/6</f>
        <v>0</v>
      </c>
      <c r="X35" s="19">
        <f ca="1">(Deltas1!AA41+2*Deltas2!AA41+2*Deltas3!AA41+Deltas4!AA41)/6</f>
        <v>0</v>
      </c>
      <c r="Y35" s="19">
        <f ca="1">(Deltas1!AB41+2*Deltas2!AB41+2*Deltas3!AB41+Deltas4!AB41)/6</f>
        <v>0</v>
      </c>
      <c r="Z35" s="19">
        <f ca="1">(Deltas1!AC41+2*Deltas2!AC41+2*Deltas3!AC41+Deltas4!AC41)/6</f>
        <v>0</v>
      </c>
      <c r="AA35" s="19">
        <f ca="1">(Deltas1!AD41+2*Deltas2!AD41+2*Deltas3!AD41+Deltas4!AD41)/6</f>
        <v>0</v>
      </c>
      <c r="AB35" s="19">
        <f ca="1">(Deltas1!AE41+2*Deltas2!AE41+2*Deltas3!AE41+Deltas4!AE41)/6</f>
        <v>0</v>
      </c>
      <c r="AC35" s="19">
        <f ca="1">(Deltas1!AF41+2*Deltas2!AF41+2*Deltas3!AF41+Deltas4!AF41)/6</f>
        <v>0</v>
      </c>
      <c r="AD35" s="19">
        <f ca="1">(Deltas1!AG41+2*Deltas2!AG41+2*Deltas3!AG41+Deltas4!AG41)/6</f>
        <v>-6.3620539044206585E-3</v>
      </c>
      <c r="AE35" s="19">
        <f ca="1">(Deltas1!AH41+2*Deltas2!AH41+2*Deltas3!AH41+Deltas4!AH41)/6</f>
        <v>2.6978803077331488</v>
      </c>
      <c r="AF35" s="19">
        <f ca="1">(Deltas1!AI41+2*Deltas2!AI41+2*Deltas3!AI41+Deltas4!AI41)/6</f>
        <v>3.6617274695429174</v>
      </c>
      <c r="AG35" s="19">
        <f ca="1">(Deltas1!AJ41+2*Deltas2!AJ41+2*Deltas3!AJ41+Deltas4!AJ41)/6</f>
        <v>1.8049166065501943</v>
      </c>
      <c r="AH35" s="19">
        <f ca="1">(Deltas1!AK41+2*Deltas2!AK41+2*Deltas3!AK41+Deltas4!AK41)/6</f>
        <v>0</v>
      </c>
      <c r="AI35" s="19">
        <f ca="1">(Deltas1!AL41+2*Deltas2!AL41+2*Deltas3!AL41+Deltas4!AL41)/6</f>
        <v>0</v>
      </c>
      <c r="AJ35" s="19">
        <f ca="1">(Deltas1!AM41+2*Deltas2!AM41+2*Deltas3!AM41+Deltas4!AM41)/6</f>
        <v>0</v>
      </c>
      <c r="AK35" s="19">
        <f ca="1">(Deltas1!AN41+2*Deltas2!AN41+2*Deltas3!AN41+Deltas4!AN41)/6</f>
        <v>0</v>
      </c>
      <c r="AL35" s="19">
        <f ca="1">(Deltas1!AO41+2*Deltas2!AO41+2*Deltas3!AO41+Deltas4!AO41)/6</f>
        <v>-3.0794250402016804E-2</v>
      </c>
      <c r="AM35" s="19">
        <f ca="1">(Deltas1!AP41+2*Deltas2!AP41+2*Deltas3!AP41+Deltas4!AP41)/6</f>
        <v>-0.63833224429788882</v>
      </c>
      <c r="AN35" s="19">
        <f ca="1">(Deltas1!AQ41+2*Deltas2!AQ41+2*Deltas3!AQ41+Deltas4!AQ41)/6</f>
        <v>0</v>
      </c>
      <c r="AO35" s="19">
        <f ca="1">(Deltas1!AR41+2*Deltas2!AR41+2*Deltas3!AR41+Deltas4!AR41)/6</f>
        <v>0</v>
      </c>
      <c r="AP35" s="19">
        <f ca="1">(Deltas1!AS41+2*Deltas2!AS41+2*Deltas3!AS41+Deltas4!AS41)/6</f>
        <v>-0.62465547810969246</v>
      </c>
      <c r="AQ35" s="19">
        <f ca="1">(Deltas1!AT41+2*Deltas2!AT41+2*Deltas3!AT41+Deltas4!AT41)/6</f>
        <v>-0.62465547810969246</v>
      </c>
      <c r="AR35" s="19">
        <f ca="1">(Deltas1!AU41+2*Deltas2!AU41+2*Deltas3!AU41+Deltas4!AU41)/6</f>
        <v>-0.62465547810969246</v>
      </c>
      <c r="AS35" s="19">
        <f ca="1">(Deltas1!AV41+2*Deltas2!AV41+2*Deltas3!AV41+Deltas4!AV41)/6</f>
        <v>0</v>
      </c>
      <c r="AT35" s="19">
        <f ca="1">(Deltas1!AW41+2*Deltas2!AW41+2*Deltas3!AW41+Deltas4!AW41)/6</f>
        <v>0</v>
      </c>
      <c r="AU35" s="19">
        <f ca="1">(Deltas1!AX41+2*Deltas2!AX41+2*Deltas3!AX41+Deltas4!AX41)/6</f>
        <v>0</v>
      </c>
      <c r="AV35" s="19">
        <f ca="1">(Deltas1!AY41+2*Deltas2!AY41+2*Deltas3!AY41+Deltas4!AY41)/6</f>
        <v>0</v>
      </c>
      <c r="AW35" s="19">
        <f ca="1">(Deltas1!AZ41+2*Deltas2!AZ41+2*Deltas3!AZ41+Deltas4!AZ41)/6</f>
        <v>0</v>
      </c>
      <c r="AX35" s="19">
        <f ca="1">(Deltas1!BA41+2*Deltas2!BA41+2*Deltas3!BA41+Deltas4!BA41)/6</f>
        <v>0</v>
      </c>
      <c r="AY35" s="19">
        <f ca="1">(Deltas1!BB41+2*Deltas2!BB41+2*Deltas3!BB41+Deltas4!BB41)/6</f>
        <v>0</v>
      </c>
      <c r="AZ35" s="19">
        <f ca="1">(Deltas1!BC41+2*Deltas2!BC41+2*Deltas3!BC41+Deltas4!BC41)/6</f>
        <v>0</v>
      </c>
      <c r="BA35" s="19">
        <f ca="1">(Deltas1!BD41+2*Deltas2!BD41+2*Deltas3!BD41+Deltas4!BD41)/6</f>
        <v>0</v>
      </c>
      <c r="BB35" s="19">
        <f ca="1">(Deltas1!BE41+2*Deltas2!BE41+2*Deltas3!BE41+Deltas4!BE41)/6</f>
        <v>0</v>
      </c>
      <c r="BC35" s="19">
        <f ca="1">(Deltas1!BF41+2*Deltas2!BF41+2*Deltas3!BF41+Deltas4!BF41)/6</f>
        <v>0</v>
      </c>
      <c r="BD35" s="19">
        <f ca="1">(Deltas1!BG41+2*Deltas2!BG41+2*Deltas3!BG41+Deltas4!BG41)/6</f>
        <v>0</v>
      </c>
      <c r="BE35" s="19">
        <f ca="1">(Deltas1!BH41+2*Deltas2!BH41+2*Deltas3!BH41+Deltas4!BH41)/6</f>
        <v>0</v>
      </c>
      <c r="BF35" s="19">
        <f ca="1">(Deltas1!BI41+2*Deltas2!BI41+2*Deltas3!BI41+Deltas4!BI41)/6</f>
        <v>0</v>
      </c>
      <c r="BG35" s="19">
        <f ca="1">(Deltas1!BJ41+2*Deltas2!BJ41+2*Deltas3!BJ41+Deltas4!BJ41)/6</f>
        <v>0</v>
      </c>
      <c r="BH35" s="19">
        <f ca="1">(Deltas1!BK41+2*Deltas2!BK41+2*Deltas3!BK41+Deltas4!BK41)/6</f>
        <v>0</v>
      </c>
      <c r="BI35" s="19">
        <f ca="1">(Deltas1!BL41+2*Deltas2!BL41+2*Deltas3!BL41+Deltas4!BL41)/6</f>
        <v>0</v>
      </c>
      <c r="BJ35" s="19">
        <f ca="1">(Deltas1!BM41+2*Deltas2!BM41+2*Deltas3!BM41+Deltas4!BM41)/6</f>
        <v>0</v>
      </c>
      <c r="BK35" s="19">
        <f ca="1">(Deltas1!BN41+2*Deltas2!BN41+2*Deltas3!BN41+Deltas4!BN41)/6</f>
        <v>0</v>
      </c>
      <c r="BL35" s="19">
        <f ca="1">(Deltas1!BO41+2*Deltas2!BO41+2*Deltas3!BO41+Deltas4!BO41)/6</f>
        <v>0</v>
      </c>
      <c r="BM35" s="19">
        <f ca="1">(Deltas1!BP41+2*Deltas2!BP41+2*Deltas3!BP41+Deltas4!BP41)/6</f>
        <v>0</v>
      </c>
      <c r="BN35" s="19">
        <f ca="1">(Deltas1!BQ41+2*Deltas2!BQ41+2*Deltas3!BQ41+Deltas4!BQ41)/6</f>
        <v>0</v>
      </c>
      <c r="BO35" s="19">
        <f ca="1">(Deltas1!BR41+2*Deltas2!BR41+2*Deltas3!BR41+Deltas4!BR41)/6</f>
        <v>0</v>
      </c>
      <c r="BP35" s="19">
        <f ca="1">(Deltas1!BS41+2*Deltas2!BS41+2*Deltas3!BS41+Deltas4!BS41)/6</f>
        <v>0</v>
      </c>
      <c r="BQ35" s="19">
        <f ca="1">(Deltas1!BT41+2*Deltas2!BT41+2*Deltas3!BT41+Deltas4!BT41)/6</f>
        <v>0</v>
      </c>
      <c r="BR35" s="19">
        <f ca="1">(Deltas1!BU41+2*Deltas2!BU41+2*Deltas3!BU41+Deltas4!BU41)/6</f>
        <v>0</v>
      </c>
      <c r="BS35" s="19">
        <f ca="1">(Deltas1!BV41+2*Deltas2!BV41+2*Deltas3!BV41+Deltas4!BV41)/6</f>
        <v>0</v>
      </c>
      <c r="BT35" s="19">
        <f ca="1">(Deltas1!BW41+2*Deltas2!BW41+2*Deltas3!BW41+Deltas4!BW41)/6</f>
        <v>0</v>
      </c>
    </row>
    <row r="36" spans="1:72">
      <c r="A36">
        <f>'Composition Moles'!A54</f>
        <v>1.6000000000000008</v>
      </c>
      <c r="B36" s="1">
        <f ca="1">(Deltas1!D42+2*Deltas2!D42+2*Deltas3!D42+Deltas4!D42)/6</f>
        <v>0.11910980460358096</v>
      </c>
      <c r="C36" s="19">
        <f ca="1">(Deltas1!F42+2*Deltas2!F42+2*Deltas3!F42+Deltas4!F42)/6</f>
        <v>-0.73163778652535616</v>
      </c>
      <c r="D36" s="19">
        <f ca="1">(Deltas1!G42+2*Deltas2!G42+2*Deltas3!G42+Deltas4!G42)/6</f>
        <v>0</v>
      </c>
      <c r="E36" s="19">
        <f ca="1">(Deltas1!H42+2*Deltas2!H42+2*Deltas3!H42+Deltas4!H42)/6</f>
        <v>0.70397566885567764</v>
      </c>
      <c r="F36" s="19">
        <f ca="1">(Deltas1!I42+2*Deltas2!I42+2*Deltas3!I42+Deltas4!I42)/6</f>
        <v>2.7662117669678635E-2</v>
      </c>
      <c r="G36" s="19">
        <f ca="1">(Deltas1!J42+2*Deltas2!J42+2*Deltas3!J42+Deltas4!J42)/6</f>
        <v>0</v>
      </c>
      <c r="H36" s="19">
        <f ca="1">(Deltas1!K42+2*Deltas2!K42+2*Deltas3!K42+Deltas4!K42)/6</f>
        <v>0</v>
      </c>
      <c r="I36" s="19">
        <f ca="1">(Deltas1!L42+2*Deltas2!L42+2*Deltas3!L42+Deltas4!L42)/6</f>
        <v>0</v>
      </c>
      <c r="J36" s="19">
        <f ca="1">(Deltas1!M42+2*Deltas2!M42+2*Deltas3!M42+Deltas4!M42)/6</f>
        <v>0</v>
      </c>
      <c r="K36" s="19">
        <f ca="1">(Deltas1!N42+2*Deltas2!N42+2*Deltas3!N42+Deltas4!N42)/6</f>
        <v>0</v>
      </c>
      <c r="L36" s="19">
        <f ca="1">(Deltas1!O42+2*Deltas2!O42+2*Deltas3!O42+Deltas4!O42)/6</f>
        <v>0</v>
      </c>
      <c r="M36" s="19">
        <f ca="1">(Deltas1!P42+2*Deltas2!P42+2*Deltas3!P42+Deltas4!P42)/6</f>
        <v>0</v>
      </c>
      <c r="N36" s="19">
        <f ca="1">(Deltas1!Q42+2*Deltas2!Q42+2*Deltas3!Q42+Deltas4!Q42)/6</f>
        <v>0</v>
      </c>
      <c r="O36" s="19">
        <f ca="1">(Deltas1!R42+2*Deltas2!R42+2*Deltas3!R42+Deltas4!R42)/6</f>
        <v>0</v>
      </c>
      <c r="P36" s="19">
        <f ca="1">(Deltas1!S42+2*Deltas2!S42+2*Deltas3!S42+Deltas4!S42)/6</f>
        <v>4.5593051367205382</v>
      </c>
      <c r="Q36" s="19">
        <f ca="1">(Deltas1!T42+2*Deltas2!T42+2*Deltas3!T42+Deltas4!T42)/6</f>
        <v>0</v>
      </c>
      <c r="R36" s="19">
        <f ca="1">(Deltas1!U42+2*Deltas2!U42+2*Deltas3!U42+Deltas4!U42)/6</f>
        <v>0</v>
      </c>
      <c r="S36" s="19">
        <f ca="1">(Deltas1!V42+2*Deltas2!V42+2*Deltas3!V42+Deltas4!V42)/6</f>
        <v>0</v>
      </c>
      <c r="T36" s="19">
        <f ca="1">(Deltas1!W42+2*Deltas2!W42+2*Deltas3!W42+Deltas4!W42)/6</f>
        <v>0</v>
      </c>
      <c r="U36" s="19">
        <f ca="1">(Deltas1!X42+2*Deltas2!X42+2*Deltas3!X42+Deltas4!X42)/6</f>
        <v>0</v>
      </c>
      <c r="V36" s="19">
        <f ca="1">(Deltas1!Y42+2*Deltas2!Y42+2*Deltas3!Y42+Deltas4!Y42)/6</f>
        <v>-10.093131417664734</v>
      </c>
      <c r="W36" s="19">
        <f ca="1">(Deltas1!Z42+2*Deltas2!Z42+2*Deltas3!Z42+Deltas4!Z42)/6</f>
        <v>0</v>
      </c>
      <c r="X36" s="19">
        <f ca="1">(Deltas1!AA42+2*Deltas2!AA42+2*Deltas3!AA42+Deltas4!AA42)/6</f>
        <v>0</v>
      </c>
      <c r="Y36" s="19">
        <f ca="1">(Deltas1!AB42+2*Deltas2!AB42+2*Deltas3!AB42+Deltas4!AB42)/6</f>
        <v>0</v>
      </c>
      <c r="Z36" s="19">
        <f ca="1">(Deltas1!AC42+2*Deltas2!AC42+2*Deltas3!AC42+Deltas4!AC42)/6</f>
        <v>0</v>
      </c>
      <c r="AA36" s="19">
        <f ca="1">(Deltas1!AD42+2*Deltas2!AD42+2*Deltas3!AD42+Deltas4!AD42)/6</f>
        <v>0</v>
      </c>
      <c r="AB36" s="19">
        <f ca="1">(Deltas1!AE42+2*Deltas2!AE42+2*Deltas3!AE42+Deltas4!AE42)/6</f>
        <v>0</v>
      </c>
      <c r="AC36" s="19">
        <f ca="1">(Deltas1!AF42+2*Deltas2!AF42+2*Deltas3!AF42+Deltas4!AF42)/6</f>
        <v>0</v>
      </c>
      <c r="AD36" s="19">
        <f ca="1">(Deltas1!AG42+2*Deltas2!AG42+2*Deltas3!AG42+Deltas4!AG42)/6</f>
        <v>-1.1229245960605677E-2</v>
      </c>
      <c r="AE36" s="19">
        <f ca="1">(Deltas1!AH42+2*Deltas2!AH42+2*Deltas3!AH42+Deltas4!AH42)/6</f>
        <v>2.5501676698275539</v>
      </c>
      <c r="AF36" s="19">
        <f ca="1">(Deltas1!AI42+2*Deltas2!AI42+2*Deltas3!AI42+Deltas4!AI42)/6</f>
        <v>3.6860241841993524</v>
      </c>
      <c r="AG36" s="19">
        <f ca="1">(Deltas1!AJ42+2*Deltas2!AJ42+2*Deltas3!AJ42+Deltas4!AJ42)/6</f>
        <v>1.7743225078219445</v>
      </c>
      <c r="AH36" s="19">
        <f ca="1">(Deltas1!AK42+2*Deltas2!AK42+2*Deltas3!AK42+Deltas4!AK42)/6</f>
        <v>0</v>
      </c>
      <c r="AI36" s="19">
        <f ca="1">(Deltas1!AL42+2*Deltas2!AL42+2*Deltas3!AL42+Deltas4!AL42)/6</f>
        <v>0</v>
      </c>
      <c r="AJ36" s="19">
        <f ca="1">(Deltas1!AM42+2*Deltas2!AM42+2*Deltas3!AM42+Deltas4!AM42)/6</f>
        <v>0</v>
      </c>
      <c r="AK36" s="19">
        <f ca="1">(Deltas1!AN42+2*Deltas2!AN42+2*Deltas3!AN42+Deltas4!AN42)/6</f>
        <v>0</v>
      </c>
      <c r="AL36" s="19">
        <f ca="1">(Deltas1!AO42+2*Deltas2!AO42+2*Deltas3!AO42+Deltas4!AO42)/6</f>
        <v>-2.7662117669678635E-2</v>
      </c>
      <c r="AM36" s="19">
        <f ca="1">(Deltas1!AP42+2*Deltas2!AP42+2*Deltas3!AP42+Deltas4!AP42)/6</f>
        <v>-0.6064250667957406</v>
      </c>
      <c r="AN36" s="19">
        <f ca="1">(Deltas1!AQ42+2*Deltas2!AQ42+2*Deltas3!AQ42+Deltas4!AQ42)/6</f>
        <v>0</v>
      </c>
      <c r="AO36" s="19">
        <f ca="1">(Deltas1!AR42+2*Deltas2!AR42+2*Deltas3!AR42+Deltas4!AR42)/6</f>
        <v>0</v>
      </c>
      <c r="AP36" s="19">
        <f ca="1">(Deltas1!AS42+2*Deltas2!AS42+2*Deltas3!AS42+Deltas4!AS42)/6</f>
        <v>-0.61045721682621001</v>
      </c>
      <c r="AQ36" s="19">
        <f ca="1">(Deltas1!AT42+2*Deltas2!AT42+2*Deltas3!AT42+Deltas4!AT42)/6</f>
        <v>-0.61045721682621001</v>
      </c>
      <c r="AR36" s="19">
        <f ca="1">(Deltas1!AU42+2*Deltas2!AU42+2*Deltas3!AU42+Deltas4!AU42)/6</f>
        <v>-0.61045721682621001</v>
      </c>
      <c r="AS36" s="19">
        <f ca="1">(Deltas1!AV42+2*Deltas2!AV42+2*Deltas3!AV42+Deltas4!AV42)/6</f>
        <v>0</v>
      </c>
      <c r="AT36" s="19">
        <f ca="1">(Deltas1!AW42+2*Deltas2!AW42+2*Deltas3!AW42+Deltas4!AW42)/6</f>
        <v>0</v>
      </c>
      <c r="AU36" s="19">
        <f ca="1">(Deltas1!AX42+2*Deltas2!AX42+2*Deltas3!AX42+Deltas4!AX42)/6</f>
        <v>0</v>
      </c>
      <c r="AV36" s="19">
        <f ca="1">(Deltas1!AY42+2*Deltas2!AY42+2*Deltas3!AY42+Deltas4!AY42)/6</f>
        <v>0</v>
      </c>
      <c r="AW36" s="19">
        <f ca="1">(Deltas1!AZ42+2*Deltas2!AZ42+2*Deltas3!AZ42+Deltas4!AZ42)/6</f>
        <v>0</v>
      </c>
      <c r="AX36" s="19">
        <f ca="1">(Deltas1!BA42+2*Deltas2!BA42+2*Deltas3!BA42+Deltas4!BA42)/6</f>
        <v>0</v>
      </c>
      <c r="AY36" s="19">
        <f ca="1">(Deltas1!BB42+2*Deltas2!BB42+2*Deltas3!BB42+Deltas4!BB42)/6</f>
        <v>0</v>
      </c>
      <c r="AZ36" s="19">
        <f ca="1">(Deltas1!BC42+2*Deltas2!BC42+2*Deltas3!BC42+Deltas4!BC42)/6</f>
        <v>0</v>
      </c>
      <c r="BA36" s="19">
        <f ca="1">(Deltas1!BD42+2*Deltas2!BD42+2*Deltas3!BD42+Deltas4!BD42)/6</f>
        <v>0</v>
      </c>
      <c r="BB36" s="19">
        <f ca="1">(Deltas1!BE42+2*Deltas2!BE42+2*Deltas3!BE42+Deltas4!BE42)/6</f>
        <v>0</v>
      </c>
      <c r="BC36" s="19">
        <f ca="1">(Deltas1!BF42+2*Deltas2!BF42+2*Deltas3!BF42+Deltas4!BF42)/6</f>
        <v>0</v>
      </c>
      <c r="BD36" s="19">
        <f ca="1">(Deltas1!BG42+2*Deltas2!BG42+2*Deltas3!BG42+Deltas4!BG42)/6</f>
        <v>0</v>
      </c>
      <c r="BE36" s="19">
        <f ca="1">(Deltas1!BH42+2*Deltas2!BH42+2*Deltas3!BH42+Deltas4!BH42)/6</f>
        <v>0</v>
      </c>
      <c r="BF36" s="19">
        <f ca="1">(Deltas1!BI42+2*Deltas2!BI42+2*Deltas3!BI42+Deltas4!BI42)/6</f>
        <v>0</v>
      </c>
      <c r="BG36" s="19">
        <f ca="1">(Deltas1!BJ42+2*Deltas2!BJ42+2*Deltas3!BJ42+Deltas4!BJ42)/6</f>
        <v>0</v>
      </c>
      <c r="BH36" s="19">
        <f ca="1">(Deltas1!BK42+2*Deltas2!BK42+2*Deltas3!BK42+Deltas4!BK42)/6</f>
        <v>0</v>
      </c>
      <c r="BI36" s="19">
        <f ca="1">(Deltas1!BL42+2*Deltas2!BL42+2*Deltas3!BL42+Deltas4!BL42)/6</f>
        <v>0</v>
      </c>
      <c r="BJ36" s="19">
        <f ca="1">(Deltas1!BM42+2*Deltas2!BM42+2*Deltas3!BM42+Deltas4!BM42)/6</f>
        <v>0</v>
      </c>
      <c r="BK36" s="19">
        <f ca="1">(Deltas1!BN42+2*Deltas2!BN42+2*Deltas3!BN42+Deltas4!BN42)/6</f>
        <v>0</v>
      </c>
      <c r="BL36" s="19">
        <f ca="1">(Deltas1!BO42+2*Deltas2!BO42+2*Deltas3!BO42+Deltas4!BO42)/6</f>
        <v>0</v>
      </c>
      <c r="BM36" s="19">
        <f ca="1">(Deltas1!BP42+2*Deltas2!BP42+2*Deltas3!BP42+Deltas4!BP42)/6</f>
        <v>0</v>
      </c>
      <c r="BN36" s="19">
        <f ca="1">(Deltas1!BQ42+2*Deltas2!BQ42+2*Deltas3!BQ42+Deltas4!BQ42)/6</f>
        <v>0</v>
      </c>
      <c r="BO36" s="19">
        <f ca="1">(Deltas1!BR42+2*Deltas2!BR42+2*Deltas3!BR42+Deltas4!BR42)/6</f>
        <v>0</v>
      </c>
      <c r="BP36" s="19">
        <f ca="1">(Deltas1!BS42+2*Deltas2!BS42+2*Deltas3!BS42+Deltas4!BS42)/6</f>
        <v>0</v>
      </c>
      <c r="BQ36" s="19">
        <f ca="1">(Deltas1!BT42+2*Deltas2!BT42+2*Deltas3!BT42+Deltas4!BT42)/6</f>
        <v>0</v>
      </c>
      <c r="BR36" s="19">
        <f ca="1">(Deltas1!BU42+2*Deltas2!BU42+2*Deltas3!BU42+Deltas4!BU42)/6</f>
        <v>0</v>
      </c>
      <c r="BS36" s="19">
        <f ca="1">(Deltas1!BV42+2*Deltas2!BV42+2*Deltas3!BV42+Deltas4!BV42)/6</f>
        <v>0</v>
      </c>
      <c r="BT36" s="19">
        <f ca="1">(Deltas1!BW42+2*Deltas2!BW42+2*Deltas3!BW42+Deltas4!BW42)/6</f>
        <v>0</v>
      </c>
    </row>
    <row r="37" spans="1:72">
      <c r="A37">
        <f>'Composition Moles'!A55</f>
        <v>1.6500000000000008</v>
      </c>
      <c r="B37" s="1">
        <f ca="1">(Deltas1!D43+2*Deltas2!D43+2*Deltas3!D43+Deltas4!D43)/6</f>
        <v>0.11234468523859237</v>
      </c>
      <c r="C37" s="19">
        <f ca="1">(Deltas1!F43+2*Deltas2!F43+2*Deltas3!F43+Deltas4!F43)/6</f>
        <v>-0.68552282925289376</v>
      </c>
      <c r="D37" s="19">
        <f ca="1">(Deltas1!G43+2*Deltas2!G43+2*Deltas3!G43+Deltas4!G43)/6</f>
        <v>0</v>
      </c>
      <c r="E37" s="19">
        <f ca="1">(Deltas1!H43+2*Deltas2!H43+2*Deltas3!H43+Deltas4!H43)/6</f>
        <v>0.66065710805049227</v>
      </c>
      <c r="F37" s="19">
        <f ca="1">(Deltas1!I43+2*Deltas2!I43+2*Deltas3!I43+Deltas4!I43)/6</f>
        <v>2.4865721202401447E-2</v>
      </c>
      <c r="G37" s="19">
        <f ca="1">(Deltas1!J43+2*Deltas2!J43+2*Deltas3!J43+Deltas4!J43)/6</f>
        <v>0</v>
      </c>
      <c r="H37" s="19">
        <f ca="1">(Deltas1!K43+2*Deltas2!K43+2*Deltas3!K43+Deltas4!K43)/6</f>
        <v>0</v>
      </c>
      <c r="I37" s="19">
        <f ca="1">(Deltas1!L43+2*Deltas2!L43+2*Deltas3!L43+Deltas4!L43)/6</f>
        <v>0</v>
      </c>
      <c r="J37" s="19">
        <f ca="1">(Deltas1!M43+2*Deltas2!M43+2*Deltas3!M43+Deltas4!M43)/6</f>
        <v>0</v>
      </c>
      <c r="K37" s="19">
        <f ca="1">(Deltas1!N43+2*Deltas2!N43+2*Deltas3!N43+Deltas4!N43)/6</f>
        <v>0</v>
      </c>
      <c r="L37" s="19">
        <f ca="1">(Deltas1!O43+2*Deltas2!O43+2*Deltas3!O43+Deltas4!O43)/6</f>
        <v>0</v>
      </c>
      <c r="M37" s="19">
        <f ca="1">(Deltas1!P43+2*Deltas2!P43+2*Deltas3!P43+Deltas4!P43)/6</f>
        <v>0</v>
      </c>
      <c r="N37" s="19">
        <f ca="1">(Deltas1!Q43+2*Deltas2!Q43+2*Deltas3!Q43+Deltas4!Q43)/6</f>
        <v>0</v>
      </c>
      <c r="O37" s="19">
        <f ca="1">(Deltas1!R43+2*Deltas2!R43+2*Deltas3!R43+Deltas4!R43)/6</f>
        <v>0</v>
      </c>
      <c r="P37" s="19">
        <f ca="1">(Deltas1!S43+2*Deltas2!S43+2*Deltas3!S43+Deltas4!S43)/6</f>
        <v>4.4593648349414732</v>
      </c>
      <c r="Q37" s="19">
        <f ca="1">(Deltas1!T43+2*Deltas2!T43+2*Deltas3!T43+Deltas4!T43)/6</f>
        <v>0</v>
      </c>
      <c r="R37" s="19">
        <f ca="1">(Deltas1!U43+2*Deltas2!U43+2*Deltas3!U43+Deltas4!U43)/6</f>
        <v>0</v>
      </c>
      <c r="S37" s="19">
        <f ca="1">(Deltas1!V43+2*Deltas2!V43+2*Deltas3!V43+Deltas4!V43)/6</f>
        <v>0</v>
      </c>
      <c r="T37" s="19">
        <f ca="1">(Deltas1!W43+2*Deltas2!W43+2*Deltas3!W43+Deltas4!W43)/6</f>
        <v>0</v>
      </c>
      <c r="U37" s="19">
        <f ca="1">(Deltas1!X43+2*Deltas2!X43+2*Deltas3!X43+Deltas4!X43)/6</f>
        <v>0</v>
      </c>
      <c r="V37" s="19">
        <f ca="1">(Deltas1!Y43+2*Deltas2!Y43+2*Deltas3!Y43+Deltas4!Y43)/6</f>
        <v>-9.9133523832934767</v>
      </c>
      <c r="W37" s="19">
        <f ca="1">(Deltas1!Z43+2*Deltas2!Z43+2*Deltas3!Z43+Deltas4!Z43)/6</f>
        <v>0</v>
      </c>
      <c r="X37" s="19">
        <f ca="1">(Deltas1!AA43+2*Deltas2!AA43+2*Deltas3!AA43+Deltas4!AA43)/6</f>
        <v>0</v>
      </c>
      <c r="Y37" s="19">
        <f ca="1">(Deltas1!AB43+2*Deltas2!AB43+2*Deltas3!AB43+Deltas4!AB43)/6</f>
        <v>0</v>
      </c>
      <c r="Z37" s="19">
        <f ca="1">(Deltas1!AC43+2*Deltas2!AC43+2*Deltas3!AC43+Deltas4!AC43)/6</f>
        <v>0</v>
      </c>
      <c r="AA37" s="19">
        <f ca="1">(Deltas1!AD43+2*Deltas2!AD43+2*Deltas3!AD43+Deltas4!AD43)/6</f>
        <v>0</v>
      </c>
      <c r="AB37" s="19">
        <f ca="1">(Deltas1!AE43+2*Deltas2!AE43+2*Deltas3!AE43+Deltas4!AE43)/6</f>
        <v>0</v>
      </c>
      <c r="AC37" s="19">
        <f ca="1">(Deltas1!AF43+2*Deltas2!AF43+2*Deltas3!AF43+Deltas4!AF43)/6</f>
        <v>0</v>
      </c>
      <c r="AD37" s="19">
        <f ca="1">(Deltas1!AG43+2*Deltas2!AG43+2*Deltas3!AG43+Deltas4!AG43)/6</f>
        <v>-1.5188559103183202E-2</v>
      </c>
      <c r="AE37" s="19">
        <f ca="1">(Deltas1!AH43+2*Deltas2!AH43+2*Deltas3!AH43+Deltas4!AH43)/6</f>
        <v>2.4070535536008446</v>
      </c>
      <c r="AF37" s="19">
        <f ca="1">(Deltas1!AI43+2*Deltas2!AI43+2*Deltas3!AI43+Deltas4!AI43)/6</f>
        <v>3.7085014673867907</v>
      </c>
      <c r="AG37" s="19">
        <f ca="1">(Deltas1!AJ43+2*Deltas2!AJ43+2*Deltas3!AJ43+Deltas4!AJ43)/6</f>
        <v>1.7441551795862669</v>
      </c>
      <c r="AH37" s="19">
        <f ca="1">(Deltas1!AK43+2*Deltas2!AK43+2*Deltas3!AK43+Deltas4!AK43)/6</f>
        <v>0</v>
      </c>
      <c r="AI37" s="19">
        <f ca="1">(Deltas1!AL43+2*Deltas2!AL43+2*Deltas3!AL43+Deltas4!AL43)/6</f>
        <v>0</v>
      </c>
      <c r="AJ37" s="19">
        <f ca="1">(Deltas1!AM43+2*Deltas2!AM43+2*Deltas3!AM43+Deltas4!AM43)/6</f>
        <v>0</v>
      </c>
      <c r="AK37" s="19">
        <f ca="1">(Deltas1!AN43+2*Deltas2!AN43+2*Deltas3!AN43+Deltas4!AN43)/6</f>
        <v>0</v>
      </c>
      <c r="AL37" s="19">
        <f ca="1">(Deltas1!AO43+2*Deltas2!AO43+2*Deltas3!AO43+Deltas4!AO43)/6</f>
        <v>-2.4865721202401447E-2</v>
      </c>
      <c r="AM37" s="19">
        <f ca="1">(Deltas1!AP43+2*Deltas2!AP43+2*Deltas3!AP43+Deltas4!AP43)/6</f>
        <v>-0.57560075252679943</v>
      </c>
      <c r="AN37" s="19">
        <f ca="1">(Deltas1!AQ43+2*Deltas2!AQ43+2*Deltas3!AQ43+Deltas4!AQ43)/6</f>
        <v>0</v>
      </c>
      <c r="AO37" s="19">
        <f ca="1">(Deltas1!AR43+2*Deltas2!AR43+2*Deltas3!AR43+Deltas4!AR43)/6</f>
        <v>0</v>
      </c>
      <c r="AP37" s="19">
        <f ca="1">(Deltas1!AS43+2*Deltas2!AS43+2*Deltas3!AS43+Deltas4!AS43)/6</f>
        <v>-0.59668920646317225</v>
      </c>
      <c r="AQ37" s="19">
        <f ca="1">(Deltas1!AT43+2*Deltas2!AT43+2*Deltas3!AT43+Deltas4!AT43)/6</f>
        <v>-0.59668920646317225</v>
      </c>
      <c r="AR37" s="19">
        <f ca="1">(Deltas1!AU43+2*Deltas2!AU43+2*Deltas3!AU43+Deltas4!AU43)/6</f>
        <v>-0.59668920646317225</v>
      </c>
      <c r="AS37" s="19">
        <f ca="1">(Deltas1!AV43+2*Deltas2!AV43+2*Deltas3!AV43+Deltas4!AV43)/6</f>
        <v>0</v>
      </c>
      <c r="AT37" s="19">
        <f ca="1">(Deltas1!AW43+2*Deltas2!AW43+2*Deltas3!AW43+Deltas4!AW43)/6</f>
        <v>0</v>
      </c>
      <c r="AU37" s="19">
        <f ca="1">(Deltas1!AX43+2*Deltas2!AX43+2*Deltas3!AX43+Deltas4!AX43)/6</f>
        <v>0</v>
      </c>
      <c r="AV37" s="19">
        <f ca="1">(Deltas1!AY43+2*Deltas2!AY43+2*Deltas3!AY43+Deltas4!AY43)/6</f>
        <v>0</v>
      </c>
      <c r="AW37" s="19">
        <f ca="1">(Deltas1!AZ43+2*Deltas2!AZ43+2*Deltas3!AZ43+Deltas4!AZ43)/6</f>
        <v>0</v>
      </c>
      <c r="AX37" s="19">
        <f ca="1">(Deltas1!BA43+2*Deltas2!BA43+2*Deltas3!BA43+Deltas4!BA43)/6</f>
        <v>0</v>
      </c>
      <c r="AY37" s="19">
        <f ca="1">(Deltas1!BB43+2*Deltas2!BB43+2*Deltas3!BB43+Deltas4!BB43)/6</f>
        <v>0</v>
      </c>
      <c r="AZ37" s="19">
        <f ca="1">(Deltas1!BC43+2*Deltas2!BC43+2*Deltas3!BC43+Deltas4!BC43)/6</f>
        <v>0</v>
      </c>
      <c r="BA37" s="19">
        <f ca="1">(Deltas1!BD43+2*Deltas2!BD43+2*Deltas3!BD43+Deltas4!BD43)/6</f>
        <v>0</v>
      </c>
      <c r="BB37" s="19">
        <f ca="1">(Deltas1!BE43+2*Deltas2!BE43+2*Deltas3!BE43+Deltas4!BE43)/6</f>
        <v>0</v>
      </c>
      <c r="BC37" s="19">
        <f ca="1">(Deltas1!BF43+2*Deltas2!BF43+2*Deltas3!BF43+Deltas4!BF43)/6</f>
        <v>0</v>
      </c>
      <c r="BD37" s="19">
        <f ca="1">(Deltas1!BG43+2*Deltas2!BG43+2*Deltas3!BG43+Deltas4!BG43)/6</f>
        <v>0</v>
      </c>
      <c r="BE37" s="19">
        <f ca="1">(Deltas1!BH43+2*Deltas2!BH43+2*Deltas3!BH43+Deltas4!BH43)/6</f>
        <v>0</v>
      </c>
      <c r="BF37" s="19">
        <f ca="1">(Deltas1!BI43+2*Deltas2!BI43+2*Deltas3!BI43+Deltas4!BI43)/6</f>
        <v>0</v>
      </c>
      <c r="BG37" s="19">
        <f ca="1">(Deltas1!BJ43+2*Deltas2!BJ43+2*Deltas3!BJ43+Deltas4!BJ43)/6</f>
        <v>0</v>
      </c>
      <c r="BH37" s="19">
        <f ca="1">(Deltas1!BK43+2*Deltas2!BK43+2*Deltas3!BK43+Deltas4!BK43)/6</f>
        <v>0</v>
      </c>
      <c r="BI37" s="19">
        <f ca="1">(Deltas1!BL43+2*Deltas2!BL43+2*Deltas3!BL43+Deltas4!BL43)/6</f>
        <v>0</v>
      </c>
      <c r="BJ37" s="19">
        <f ca="1">(Deltas1!BM43+2*Deltas2!BM43+2*Deltas3!BM43+Deltas4!BM43)/6</f>
        <v>0</v>
      </c>
      <c r="BK37" s="19">
        <f ca="1">(Deltas1!BN43+2*Deltas2!BN43+2*Deltas3!BN43+Deltas4!BN43)/6</f>
        <v>0</v>
      </c>
      <c r="BL37" s="19">
        <f ca="1">(Deltas1!BO43+2*Deltas2!BO43+2*Deltas3!BO43+Deltas4!BO43)/6</f>
        <v>0</v>
      </c>
      <c r="BM37" s="19">
        <f ca="1">(Deltas1!BP43+2*Deltas2!BP43+2*Deltas3!BP43+Deltas4!BP43)/6</f>
        <v>0</v>
      </c>
      <c r="BN37" s="19">
        <f ca="1">(Deltas1!BQ43+2*Deltas2!BQ43+2*Deltas3!BQ43+Deltas4!BQ43)/6</f>
        <v>0</v>
      </c>
      <c r="BO37" s="19">
        <f ca="1">(Deltas1!BR43+2*Deltas2!BR43+2*Deltas3!BR43+Deltas4!BR43)/6</f>
        <v>0</v>
      </c>
      <c r="BP37" s="19">
        <f ca="1">(Deltas1!BS43+2*Deltas2!BS43+2*Deltas3!BS43+Deltas4!BS43)/6</f>
        <v>0</v>
      </c>
      <c r="BQ37" s="19">
        <f ca="1">(Deltas1!BT43+2*Deltas2!BT43+2*Deltas3!BT43+Deltas4!BT43)/6</f>
        <v>0</v>
      </c>
      <c r="BR37" s="19">
        <f ca="1">(Deltas1!BU43+2*Deltas2!BU43+2*Deltas3!BU43+Deltas4!BU43)/6</f>
        <v>0</v>
      </c>
      <c r="BS37" s="19">
        <f ca="1">(Deltas1!BV43+2*Deltas2!BV43+2*Deltas3!BV43+Deltas4!BV43)/6</f>
        <v>0</v>
      </c>
      <c r="BT37" s="19">
        <f ca="1">(Deltas1!BW43+2*Deltas2!BW43+2*Deltas3!BW43+Deltas4!BW43)/6</f>
        <v>0</v>
      </c>
    </row>
    <row r="38" spans="1:72">
      <c r="A38">
        <f>'Composition Moles'!A56</f>
        <v>1.7000000000000008</v>
      </c>
      <c r="B38" s="1">
        <f ca="1">(Deltas1!D44+2*Deltas2!D44+2*Deltas3!D44+Deltas4!D44)/6</f>
        <v>0.10591972663754202</v>
      </c>
      <c r="C38" s="19">
        <f ca="1">(Deltas1!F44+2*Deltas2!F44+2*Deltas3!F44+Deltas4!F44)/6</f>
        <v>-0.64222815952557388</v>
      </c>
      <c r="D38" s="19">
        <f ca="1">(Deltas1!G44+2*Deltas2!G44+2*Deltas3!G44+Deltas4!G44)/6</f>
        <v>0</v>
      </c>
      <c r="E38" s="19">
        <f ca="1">(Deltas1!H44+2*Deltas2!H44+2*Deltas3!H44+Deltas4!H44)/6</f>
        <v>0.61986163073023059</v>
      </c>
      <c r="F38" s="19">
        <f ca="1">(Deltas1!I44+2*Deltas2!I44+2*Deltas3!I44+Deltas4!I44)/6</f>
        <v>2.2366528795343427E-2</v>
      </c>
      <c r="G38" s="19">
        <f ca="1">(Deltas1!J44+2*Deltas2!J44+2*Deltas3!J44+Deltas4!J44)/6</f>
        <v>0</v>
      </c>
      <c r="H38" s="19">
        <f ca="1">(Deltas1!K44+2*Deltas2!K44+2*Deltas3!K44+Deltas4!K44)/6</f>
        <v>0</v>
      </c>
      <c r="I38" s="19">
        <f ca="1">(Deltas1!L44+2*Deltas2!L44+2*Deltas3!L44+Deltas4!L44)/6</f>
        <v>0</v>
      </c>
      <c r="J38" s="19">
        <f ca="1">(Deltas1!M44+2*Deltas2!M44+2*Deltas3!M44+Deltas4!M44)/6</f>
        <v>0</v>
      </c>
      <c r="K38" s="19">
        <f ca="1">(Deltas1!N44+2*Deltas2!N44+2*Deltas3!N44+Deltas4!N44)/6</f>
        <v>0</v>
      </c>
      <c r="L38" s="19">
        <f ca="1">(Deltas1!O44+2*Deltas2!O44+2*Deltas3!O44+Deltas4!O44)/6</f>
        <v>0</v>
      </c>
      <c r="M38" s="19">
        <f ca="1">(Deltas1!P44+2*Deltas2!P44+2*Deltas3!P44+Deltas4!P44)/6</f>
        <v>0</v>
      </c>
      <c r="N38" s="19">
        <f ca="1">(Deltas1!Q44+2*Deltas2!Q44+2*Deltas3!Q44+Deltas4!Q44)/6</f>
        <v>0</v>
      </c>
      <c r="O38" s="19">
        <f ca="1">(Deltas1!R44+2*Deltas2!R44+2*Deltas3!R44+Deltas4!R44)/6</f>
        <v>0</v>
      </c>
      <c r="P38" s="19">
        <f ca="1">(Deltas1!S44+2*Deltas2!S44+2*Deltas3!S44+Deltas4!S44)/6</f>
        <v>4.3639288719815195</v>
      </c>
      <c r="Q38" s="19">
        <f ca="1">(Deltas1!T44+2*Deltas2!T44+2*Deltas3!T44+Deltas4!T44)/6</f>
        <v>0</v>
      </c>
      <c r="R38" s="19">
        <f ca="1">(Deltas1!U44+2*Deltas2!U44+2*Deltas3!U44+Deltas4!U44)/6</f>
        <v>0</v>
      </c>
      <c r="S38" s="19">
        <f ca="1">(Deltas1!V44+2*Deltas2!V44+2*Deltas3!V44+Deltas4!V44)/6</f>
        <v>0</v>
      </c>
      <c r="T38" s="19">
        <f ca="1">(Deltas1!W44+2*Deltas2!W44+2*Deltas3!W44+Deltas4!W44)/6</f>
        <v>0</v>
      </c>
      <c r="U38" s="19">
        <f ca="1">(Deltas1!X44+2*Deltas2!X44+2*Deltas3!X44+Deltas4!X44)/6</f>
        <v>0</v>
      </c>
      <c r="V38" s="19">
        <f ca="1">(Deltas1!Y44+2*Deltas2!Y44+2*Deltas3!Y44+Deltas4!Y44)/6</f>
        <v>-9.7392829049283538</v>
      </c>
      <c r="W38" s="19">
        <f ca="1">(Deltas1!Z44+2*Deltas2!Z44+2*Deltas3!Z44+Deltas4!Z44)/6</f>
        <v>0</v>
      </c>
      <c r="X38" s="19">
        <f ca="1">(Deltas1!AA44+2*Deltas2!AA44+2*Deltas3!AA44+Deltas4!AA44)/6</f>
        <v>0</v>
      </c>
      <c r="Y38" s="19">
        <f ca="1">(Deltas1!AB44+2*Deltas2!AB44+2*Deltas3!AB44+Deltas4!AB44)/6</f>
        <v>0</v>
      </c>
      <c r="Z38" s="19">
        <f ca="1">(Deltas1!AC44+2*Deltas2!AC44+2*Deltas3!AC44+Deltas4!AC44)/6</f>
        <v>0</v>
      </c>
      <c r="AA38" s="19">
        <f ca="1">(Deltas1!AD44+2*Deltas2!AD44+2*Deltas3!AD44+Deltas4!AD44)/6</f>
        <v>0</v>
      </c>
      <c r="AB38" s="19">
        <f ca="1">(Deltas1!AE44+2*Deltas2!AE44+2*Deltas3!AE44+Deltas4!AE44)/6</f>
        <v>0</v>
      </c>
      <c r="AC38" s="19">
        <f ca="1">(Deltas1!AF44+2*Deltas2!AF44+2*Deltas3!AF44+Deltas4!AF44)/6</f>
        <v>0</v>
      </c>
      <c r="AD38" s="19">
        <f ca="1">(Deltas1!AG44+2*Deltas2!AG44+2*Deltas3!AG44+Deltas4!AG44)/6</f>
        <v>-1.838298185943291E-2</v>
      </c>
      <c r="AE38" s="19">
        <f ca="1">(Deltas1!AH44+2*Deltas2!AH44+2*Deltas3!AH44+Deltas4!AH44)/6</f>
        <v>2.2684750190020204</v>
      </c>
      <c r="AF38" s="19">
        <f ca="1">(Deltas1!AI44+2*Deltas2!AI44+2*Deltas3!AI44+Deltas4!AI44)/6</f>
        <v>3.7291137311597802</v>
      </c>
      <c r="AG38" s="19">
        <f ca="1">(Deltas1!AJ44+2*Deltas2!AJ44+2*Deltas3!AJ44+Deltas4!AJ44)/6</f>
        <v>1.7143962734562714</v>
      </c>
      <c r="AH38" s="19">
        <f ca="1">(Deltas1!AK44+2*Deltas2!AK44+2*Deltas3!AK44+Deltas4!AK44)/6</f>
        <v>0</v>
      </c>
      <c r="AI38" s="19">
        <f ca="1">(Deltas1!AL44+2*Deltas2!AL44+2*Deltas3!AL44+Deltas4!AL44)/6</f>
        <v>0</v>
      </c>
      <c r="AJ38" s="19">
        <f ca="1">(Deltas1!AM44+2*Deltas2!AM44+2*Deltas3!AM44+Deltas4!AM44)/6</f>
        <v>0</v>
      </c>
      <c r="AK38" s="19">
        <f ca="1">(Deltas1!AN44+2*Deltas2!AN44+2*Deltas3!AN44+Deltas4!AN44)/6</f>
        <v>0</v>
      </c>
      <c r="AL38" s="19">
        <f ca="1">(Deltas1!AO44+2*Deltas2!AO44+2*Deltas3!AO44+Deltas4!AO44)/6</f>
        <v>-2.2366528795343427E-2</v>
      </c>
      <c r="AM38" s="19">
        <f ca="1">(Deltas1!AP44+2*Deltas2!AP44+2*Deltas3!AP44+Deltas4!AP44)/6</f>
        <v>-0.54587564226243168</v>
      </c>
      <c r="AN38" s="19">
        <f ca="1">(Deltas1!AQ44+2*Deltas2!AQ44+2*Deltas3!AQ44+Deltas4!AQ44)/6</f>
        <v>0</v>
      </c>
      <c r="AO38" s="19">
        <f ca="1">(Deltas1!AR44+2*Deltas2!AR44+2*Deltas3!AR44+Deltas4!AR44)/6</f>
        <v>0</v>
      </c>
      <c r="AP38" s="19">
        <f ca="1">(Deltas1!AS44+2*Deltas2!AS44+2*Deltas3!AS44+Deltas4!AS44)/6</f>
        <v>-0.58333527925134365</v>
      </c>
      <c r="AQ38" s="19">
        <f ca="1">(Deltas1!AT44+2*Deltas2!AT44+2*Deltas3!AT44+Deltas4!AT44)/6</f>
        <v>-0.58333527925134365</v>
      </c>
      <c r="AR38" s="19">
        <f ca="1">(Deltas1!AU44+2*Deltas2!AU44+2*Deltas3!AU44+Deltas4!AU44)/6</f>
        <v>-0.58333527925134365</v>
      </c>
      <c r="AS38" s="19">
        <f ca="1">(Deltas1!AV44+2*Deltas2!AV44+2*Deltas3!AV44+Deltas4!AV44)/6</f>
        <v>0</v>
      </c>
      <c r="AT38" s="19">
        <f ca="1">(Deltas1!AW44+2*Deltas2!AW44+2*Deltas3!AW44+Deltas4!AW44)/6</f>
        <v>0</v>
      </c>
      <c r="AU38" s="19">
        <f ca="1">(Deltas1!AX44+2*Deltas2!AX44+2*Deltas3!AX44+Deltas4!AX44)/6</f>
        <v>0</v>
      </c>
      <c r="AV38" s="19">
        <f ca="1">(Deltas1!AY44+2*Deltas2!AY44+2*Deltas3!AY44+Deltas4!AY44)/6</f>
        <v>0</v>
      </c>
      <c r="AW38" s="19">
        <f ca="1">(Deltas1!AZ44+2*Deltas2!AZ44+2*Deltas3!AZ44+Deltas4!AZ44)/6</f>
        <v>0</v>
      </c>
      <c r="AX38" s="19">
        <f ca="1">(Deltas1!BA44+2*Deltas2!BA44+2*Deltas3!BA44+Deltas4!BA44)/6</f>
        <v>0</v>
      </c>
      <c r="AY38" s="19">
        <f ca="1">(Deltas1!BB44+2*Deltas2!BB44+2*Deltas3!BB44+Deltas4!BB44)/6</f>
        <v>0</v>
      </c>
      <c r="AZ38" s="19">
        <f ca="1">(Deltas1!BC44+2*Deltas2!BC44+2*Deltas3!BC44+Deltas4!BC44)/6</f>
        <v>0</v>
      </c>
      <c r="BA38" s="19">
        <f ca="1">(Deltas1!BD44+2*Deltas2!BD44+2*Deltas3!BD44+Deltas4!BD44)/6</f>
        <v>0</v>
      </c>
      <c r="BB38" s="19">
        <f ca="1">(Deltas1!BE44+2*Deltas2!BE44+2*Deltas3!BE44+Deltas4!BE44)/6</f>
        <v>0</v>
      </c>
      <c r="BC38" s="19">
        <f ca="1">(Deltas1!BF44+2*Deltas2!BF44+2*Deltas3!BF44+Deltas4!BF44)/6</f>
        <v>0</v>
      </c>
      <c r="BD38" s="19">
        <f ca="1">(Deltas1!BG44+2*Deltas2!BG44+2*Deltas3!BG44+Deltas4!BG44)/6</f>
        <v>0</v>
      </c>
      <c r="BE38" s="19">
        <f ca="1">(Deltas1!BH44+2*Deltas2!BH44+2*Deltas3!BH44+Deltas4!BH44)/6</f>
        <v>0</v>
      </c>
      <c r="BF38" s="19">
        <f ca="1">(Deltas1!BI44+2*Deltas2!BI44+2*Deltas3!BI44+Deltas4!BI44)/6</f>
        <v>0</v>
      </c>
      <c r="BG38" s="19">
        <f ca="1">(Deltas1!BJ44+2*Deltas2!BJ44+2*Deltas3!BJ44+Deltas4!BJ44)/6</f>
        <v>0</v>
      </c>
      <c r="BH38" s="19">
        <f ca="1">(Deltas1!BK44+2*Deltas2!BK44+2*Deltas3!BK44+Deltas4!BK44)/6</f>
        <v>0</v>
      </c>
      <c r="BI38" s="19">
        <f ca="1">(Deltas1!BL44+2*Deltas2!BL44+2*Deltas3!BL44+Deltas4!BL44)/6</f>
        <v>0</v>
      </c>
      <c r="BJ38" s="19">
        <f ca="1">(Deltas1!BM44+2*Deltas2!BM44+2*Deltas3!BM44+Deltas4!BM44)/6</f>
        <v>0</v>
      </c>
      <c r="BK38" s="19">
        <f ca="1">(Deltas1!BN44+2*Deltas2!BN44+2*Deltas3!BN44+Deltas4!BN44)/6</f>
        <v>0</v>
      </c>
      <c r="BL38" s="19">
        <f ca="1">(Deltas1!BO44+2*Deltas2!BO44+2*Deltas3!BO44+Deltas4!BO44)/6</f>
        <v>0</v>
      </c>
      <c r="BM38" s="19">
        <f ca="1">(Deltas1!BP44+2*Deltas2!BP44+2*Deltas3!BP44+Deltas4!BP44)/6</f>
        <v>0</v>
      </c>
      <c r="BN38" s="19">
        <f ca="1">(Deltas1!BQ44+2*Deltas2!BQ44+2*Deltas3!BQ44+Deltas4!BQ44)/6</f>
        <v>0</v>
      </c>
      <c r="BO38" s="19">
        <f ca="1">(Deltas1!BR44+2*Deltas2!BR44+2*Deltas3!BR44+Deltas4!BR44)/6</f>
        <v>0</v>
      </c>
      <c r="BP38" s="19">
        <f ca="1">(Deltas1!BS44+2*Deltas2!BS44+2*Deltas3!BS44+Deltas4!BS44)/6</f>
        <v>0</v>
      </c>
      <c r="BQ38" s="19">
        <f ca="1">(Deltas1!BT44+2*Deltas2!BT44+2*Deltas3!BT44+Deltas4!BT44)/6</f>
        <v>0</v>
      </c>
      <c r="BR38" s="19">
        <f ca="1">(Deltas1!BU44+2*Deltas2!BU44+2*Deltas3!BU44+Deltas4!BU44)/6</f>
        <v>0</v>
      </c>
      <c r="BS38" s="19">
        <f ca="1">(Deltas1!BV44+2*Deltas2!BV44+2*Deltas3!BV44+Deltas4!BV44)/6</f>
        <v>0</v>
      </c>
      <c r="BT38" s="19">
        <f ca="1">(Deltas1!BW44+2*Deltas2!BW44+2*Deltas3!BW44+Deltas4!BW44)/6</f>
        <v>0</v>
      </c>
    </row>
    <row r="39" spans="1:72">
      <c r="A39">
        <f>'Composition Moles'!A57</f>
        <v>1.7500000000000009</v>
      </c>
      <c r="B39" s="1">
        <f ca="1">(Deltas1!D45+2*Deltas2!D45+2*Deltas3!D45+Deltas4!D45)/6</f>
        <v>9.9824465126684678E-2</v>
      </c>
      <c r="C39" s="19">
        <f ca="1">(Deltas1!F45+2*Deltas2!F45+2*Deltas3!F45+Deltas4!F45)/6</f>
        <v>-0.60158737421197006</v>
      </c>
      <c r="D39" s="19">
        <f ca="1">(Deltas1!G45+2*Deltas2!G45+2*Deltas3!G45+Deltas4!G45)/6</f>
        <v>0</v>
      </c>
      <c r="E39" s="19">
        <f ca="1">(Deltas1!H45+2*Deltas2!H45+2*Deltas3!H45+Deltas4!H45)/6</f>
        <v>0.58145657296657294</v>
      </c>
      <c r="F39" s="19">
        <f ca="1">(Deltas1!I45+2*Deltas2!I45+2*Deltas3!I45+Deltas4!I45)/6</f>
        <v>2.0130801245397179E-2</v>
      </c>
      <c r="G39" s="19">
        <f ca="1">(Deltas1!J45+2*Deltas2!J45+2*Deltas3!J45+Deltas4!J45)/6</f>
        <v>0</v>
      </c>
      <c r="H39" s="19">
        <f ca="1">(Deltas1!K45+2*Deltas2!K45+2*Deltas3!K45+Deltas4!K45)/6</f>
        <v>0</v>
      </c>
      <c r="I39" s="19">
        <f ca="1">(Deltas1!L45+2*Deltas2!L45+2*Deltas3!L45+Deltas4!L45)/6</f>
        <v>0</v>
      </c>
      <c r="J39" s="19">
        <f ca="1">(Deltas1!M45+2*Deltas2!M45+2*Deltas3!M45+Deltas4!M45)/6</f>
        <v>0</v>
      </c>
      <c r="K39" s="19">
        <f ca="1">(Deltas1!N45+2*Deltas2!N45+2*Deltas3!N45+Deltas4!N45)/6</f>
        <v>0</v>
      </c>
      <c r="L39" s="19">
        <f ca="1">(Deltas1!O45+2*Deltas2!O45+2*Deltas3!O45+Deltas4!O45)/6</f>
        <v>0</v>
      </c>
      <c r="M39" s="19">
        <f ca="1">(Deltas1!P45+2*Deltas2!P45+2*Deltas3!P45+Deltas4!P45)/6</f>
        <v>0</v>
      </c>
      <c r="N39" s="19">
        <f ca="1">(Deltas1!Q45+2*Deltas2!Q45+2*Deltas3!Q45+Deltas4!Q45)/6</f>
        <v>0</v>
      </c>
      <c r="O39" s="19">
        <f ca="1">(Deltas1!R45+2*Deltas2!R45+2*Deltas3!R45+Deltas4!R45)/6</f>
        <v>0</v>
      </c>
      <c r="P39" s="19">
        <f ca="1">(Deltas1!S45+2*Deltas2!S45+2*Deltas3!S45+Deltas4!S45)/6</f>
        <v>4.2725354438738306</v>
      </c>
      <c r="Q39" s="19">
        <f ca="1">(Deltas1!T45+2*Deltas2!T45+2*Deltas3!T45+Deltas4!T45)/6</f>
        <v>0</v>
      </c>
      <c r="R39" s="19">
        <f ca="1">(Deltas1!U45+2*Deltas2!U45+2*Deltas3!U45+Deltas4!U45)/6</f>
        <v>0</v>
      </c>
      <c r="S39" s="19">
        <f ca="1">(Deltas1!V45+2*Deltas2!V45+2*Deltas3!V45+Deltas4!V45)/6</f>
        <v>0</v>
      </c>
      <c r="T39" s="19">
        <f ca="1">(Deltas1!W45+2*Deltas2!W45+2*Deltas3!W45+Deltas4!W45)/6</f>
        <v>0</v>
      </c>
      <c r="U39" s="19">
        <f ca="1">(Deltas1!X45+2*Deltas2!X45+2*Deltas3!X45+Deltas4!X45)/6</f>
        <v>0</v>
      </c>
      <c r="V39" s="19">
        <f ca="1">(Deltas1!Y45+2*Deltas2!Y45+2*Deltas3!Y45+Deltas4!Y45)/6</f>
        <v>-9.5702964555266377</v>
      </c>
      <c r="W39" s="19">
        <f ca="1">(Deltas1!Z45+2*Deltas2!Z45+2*Deltas3!Z45+Deltas4!Z45)/6</f>
        <v>0</v>
      </c>
      <c r="X39" s="19">
        <f ca="1">(Deltas1!AA45+2*Deltas2!AA45+2*Deltas3!AA45+Deltas4!AA45)/6</f>
        <v>0</v>
      </c>
      <c r="Y39" s="19">
        <f ca="1">(Deltas1!AB45+2*Deltas2!AB45+2*Deltas3!AB45+Deltas4!AB45)/6</f>
        <v>0</v>
      </c>
      <c r="Z39" s="19">
        <f ca="1">(Deltas1!AC45+2*Deltas2!AC45+2*Deltas3!AC45+Deltas4!AC45)/6</f>
        <v>0</v>
      </c>
      <c r="AA39" s="19">
        <f ca="1">(Deltas1!AD45+2*Deltas2!AD45+2*Deltas3!AD45+Deltas4!AD45)/6</f>
        <v>0</v>
      </c>
      <c r="AB39" s="19">
        <f ca="1">(Deltas1!AE45+2*Deltas2!AE45+2*Deltas3!AE45+Deltas4!AE45)/6</f>
        <v>0</v>
      </c>
      <c r="AC39" s="19">
        <f ca="1">(Deltas1!AF45+2*Deltas2!AF45+2*Deltas3!AF45+Deltas4!AF45)/6</f>
        <v>0</v>
      </c>
      <c r="AD39" s="19">
        <f ca="1">(Deltas1!AG45+2*Deltas2!AG45+2*Deltas3!AG45+Deltas4!AG45)/6</f>
        <v>-2.0930535463396679E-2</v>
      </c>
      <c r="AE39" s="19">
        <f ca="1">(Deltas1!AH45+2*Deltas2!AH45+2*Deltas3!AH45+Deltas4!AH45)/6</f>
        <v>2.1343649482664482</v>
      </c>
      <c r="AF39" s="19">
        <f ca="1">(Deltas1!AI45+2*Deltas2!AI45+2*Deltas3!AI45+Deltas4!AI45)/6</f>
        <v>3.7478279720403571</v>
      </c>
      <c r="AG39" s="19">
        <f ca="1">(Deltas1!AJ45+2*Deltas2!AJ45+2*Deltas3!AJ45+Deltas4!AJ45)/6</f>
        <v>1.6850297442577127</v>
      </c>
      <c r="AH39" s="19">
        <f ca="1">(Deltas1!AK45+2*Deltas2!AK45+2*Deltas3!AK45+Deltas4!AK45)/6</f>
        <v>0</v>
      </c>
      <c r="AI39" s="19">
        <f ca="1">(Deltas1!AL45+2*Deltas2!AL45+2*Deltas3!AL45+Deltas4!AL45)/6</f>
        <v>0</v>
      </c>
      <c r="AJ39" s="19">
        <f ca="1">(Deltas1!AM45+2*Deltas2!AM45+2*Deltas3!AM45+Deltas4!AM45)/6</f>
        <v>0</v>
      </c>
      <c r="AK39" s="19">
        <f ca="1">(Deltas1!AN45+2*Deltas2!AN45+2*Deltas3!AN45+Deltas4!AN45)/6</f>
        <v>0</v>
      </c>
      <c r="AL39" s="19">
        <f ca="1">(Deltas1!AO45+2*Deltas2!AO45+2*Deltas3!AO45+Deltas4!AO45)/6</f>
        <v>-2.0130801245397179E-2</v>
      </c>
      <c r="AM39" s="19">
        <f ca="1">(Deltas1!AP45+2*Deltas2!AP45+2*Deltas3!AP45+Deltas4!AP45)/6</f>
        <v>-0.51725986413853542</v>
      </c>
      <c r="AN39" s="19">
        <f ca="1">(Deltas1!AQ45+2*Deltas2!AQ45+2*Deltas3!AQ45+Deltas4!AQ45)/6</f>
        <v>0</v>
      </c>
      <c r="AO39" s="19">
        <f ca="1">(Deltas1!AR45+2*Deltas2!AR45+2*Deltas3!AR45+Deltas4!AR45)/6</f>
        <v>0</v>
      </c>
      <c r="AP39" s="19">
        <f ca="1">(Deltas1!AS45+2*Deltas2!AS45+2*Deltas3!AS45+Deltas4!AS45)/6</f>
        <v>-0.57038015068812686</v>
      </c>
      <c r="AQ39" s="19">
        <f ca="1">(Deltas1!AT45+2*Deltas2!AT45+2*Deltas3!AT45+Deltas4!AT45)/6</f>
        <v>-0.57038015068812686</v>
      </c>
      <c r="AR39" s="19">
        <f ca="1">(Deltas1!AU45+2*Deltas2!AU45+2*Deltas3!AU45+Deltas4!AU45)/6</f>
        <v>-0.57038015068812686</v>
      </c>
      <c r="AS39" s="19">
        <f ca="1">(Deltas1!AV45+2*Deltas2!AV45+2*Deltas3!AV45+Deltas4!AV45)/6</f>
        <v>0</v>
      </c>
      <c r="AT39" s="19">
        <f ca="1">(Deltas1!AW45+2*Deltas2!AW45+2*Deltas3!AW45+Deltas4!AW45)/6</f>
        <v>0</v>
      </c>
      <c r="AU39" s="19">
        <f ca="1">(Deltas1!AX45+2*Deltas2!AX45+2*Deltas3!AX45+Deltas4!AX45)/6</f>
        <v>0</v>
      </c>
      <c r="AV39" s="19">
        <f ca="1">(Deltas1!AY45+2*Deltas2!AY45+2*Deltas3!AY45+Deltas4!AY45)/6</f>
        <v>0</v>
      </c>
      <c r="AW39" s="19">
        <f ca="1">(Deltas1!AZ45+2*Deltas2!AZ45+2*Deltas3!AZ45+Deltas4!AZ45)/6</f>
        <v>0</v>
      </c>
      <c r="AX39" s="19">
        <f ca="1">(Deltas1!BA45+2*Deltas2!BA45+2*Deltas3!BA45+Deltas4!BA45)/6</f>
        <v>0</v>
      </c>
      <c r="AY39" s="19">
        <f ca="1">(Deltas1!BB45+2*Deltas2!BB45+2*Deltas3!BB45+Deltas4!BB45)/6</f>
        <v>0</v>
      </c>
      <c r="AZ39" s="19">
        <f ca="1">(Deltas1!BC45+2*Deltas2!BC45+2*Deltas3!BC45+Deltas4!BC45)/6</f>
        <v>0</v>
      </c>
      <c r="BA39" s="19">
        <f ca="1">(Deltas1!BD45+2*Deltas2!BD45+2*Deltas3!BD45+Deltas4!BD45)/6</f>
        <v>0</v>
      </c>
      <c r="BB39" s="19">
        <f ca="1">(Deltas1!BE45+2*Deltas2!BE45+2*Deltas3!BE45+Deltas4!BE45)/6</f>
        <v>0</v>
      </c>
      <c r="BC39" s="19">
        <f ca="1">(Deltas1!BF45+2*Deltas2!BF45+2*Deltas3!BF45+Deltas4!BF45)/6</f>
        <v>0</v>
      </c>
      <c r="BD39" s="19">
        <f ca="1">(Deltas1!BG45+2*Deltas2!BG45+2*Deltas3!BG45+Deltas4!BG45)/6</f>
        <v>0</v>
      </c>
      <c r="BE39" s="19">
        <f ca="1">(Deltas1!BH45+2*Deltas2!BH45+2*Deltas3!BH45+Deltas4!BH45)/6</f>
        <v>0</v>
      </c>
      <c r="BF39" s="19">
        <f ca="1">(Deltas1!BI45+2*Deltas2!BI45+2*Deltas3!BI45+Deltas4!BI45)/6</f>
        <v>0</v>
      </c>
      <c r="BG39" s="19">
        <f ca="1">(Deltas1!BJ45+2*Deltas2!BJ45+2*Deltas3!BJ45+Deltas4!BJ45)/6</f>
        <v>0</v>
      </c>
      <c r="BH39" s="19">
        <f ca="1">(Deltas1!BK45+2*Deltas2!BK45+2*Deltas3!BK45+Deltas4!BK45)/6</f>
        <v>0</v>
      </c>
      <c r="BI39" s="19">
        <f ca="1">(Deltas1!BL45+2*Deltas2!BL45+2*Deltas3!BL45+Deltas4!BL45)/6</f>
        <v>0</v>
      </c>
      <c r="BJ39" s="19">
        <f ca="1">(Deltas1!BM45+2*Deltas2!BM45+2*Deltas3!BM45+Deltas4!BM45)/6</f>
        <v>0</v>
      </c>
      <c r="BK39" s="19">
        <f ca="1">(Deltas1!BN45+2*Deltas2!BN45+2*Deltas3!BN45+Deltas4!BN45)/6</f>
        <v>0</v>
      </c>
      <c r="BL39" s="19">
        <f ca="1">(Deltas1!BO45+2*Deltas2!BO45+2*Deltas3!BO45+Deltas4!BO45)/6</f>
        <v>0</v>
      </c>
      <c r="BM39" s="19">
        <f ca="1">(Deltas1!BP45+2*Deltas2!BP45+2*Deltas3!BP45+Deltas4!BP45)/6</f>
        <v>0</v>
      </c>
      <c r="BN39" s="19">
        <f ca="1">(Deltas1!BQ45+2*Deltas2!BQ45+2*Deltas3!BQ45+Deltas4!BQ45)/6</f>
        <v>0</v>
      </c>
      <c r="BO39" s="19">
        <f ca="1">(Deltas1!BR45+2*Deltas2!BR45+2*Deltas3!BR45+Deltas4!BR45)/6</f>
        <v>0</v>
      </c>
      <c r="BP39" s="19">
        <f ca="1">(Deltas1!BS45+2*Deltas2!BS45+2*Deltas3!BS45+Deltas4!BS45)/6</f>
        <v>0</v>
      </c>
      <c r="BQ39" s="19">
        <f ca="1">(Deltas1!BT45+2*Deltas2!BT45+2*Deltas3!BT45+Deltas4!BT45)/6</f>
        <v>0</v>
      </c>
      <c r="BR39" s="19">
        <f ca="1">(Deltas1!BU45+2*Deltas2!BU45+2*Deltas3!BU45+Deltas4!BU45)/6</f>
        <v>0</v>
      </c>
      <c r="BS39" s="19">
        <f ca="1">(Deltas1!BV45+2*Deltas2!BV45+2*Deltas3!BV45+Deltas4!BV45)/6</f>
        <v>0</v>
      </c>
      <c r="BT39" s="19">
        <f ca="1">(Deltas1!BW45+2*Deltas2!BW45+2*Deltas3!BW45+Deltas4!BW45)/6</f>
        <v>0</v>
      </c>
    </row>
    <row r="40" spans="1:72">
      <c r="A40">
        <f>'Composition Moles'!A58</f>
        <v>1.8000000000000009</v>
      </c>
      <c r="B40" s="1">
        <f ca="1">(Deltas1!D46+2*Deltas2!D46+2*Deltas3!D46+Deltas4!D46)/6</f>
        <v>9.4047905767584886E-2</v>
      </c>
      <c r="C40" s="19">
        <f ca="1">(Deltas1!F46+2*Deltas2!F46+2*Deltas3!F46+Deltas4!F46)/6</f>
        <v>-0.5634440617205444</v>
      </c>
      <c r="D40" s="19">
        <f ca="1">(Deltas1!G46+2*Deltas2!G46+2*Deltas3!G46+Deltas4!G46)/6</f>
        <v>0</v>
      </c>
      <c r="E40" s="19">
        <f ca="1">(Deltas1!H46+2*Deltas2!H46+2*Deltas3!H46+Deltas4!H46)/6</f>
        <v>0.54531511873626337</v>
      </c>
      <c r="F40" s="19">
        <f ca="1">(Deltas1!I46+2*Deltas2!I46+2*Deltas3!I46+Deltas4!I46)/6</f>
        <v>1.8128942984281065E-2</v>
      </c>
      <c r="G40" s="19">
        <f ca="1">(Deltas1!J46+2*Deltas2!J46+2*Deltas3!J46+Deltas4!J46)/6</f>
        <v>0</v>
      </c>
      <c r="H40" s="19">
        <f ca="1">(Deltas1!K46+2*Deltas2!K46+2*Deltas3!K46+Deltas4!K46)/6</f>
        <v>0</v>
      </c>
      <c r="I40" s="19">
        <f ca="1">(Deltas1!L46+2*Deltas2!L46+2*Deltas3!L46+Deltas4!L46)/6</f>
        <v>0</v>
      </c>
      <c r="J40" s="19">
        <f ca="1">(Deltas1!M46+2*Deltas2!M46+2*Deltas3!M46+Deltas4!M46)/6</f>
        <v>0</v>
      </c>
      <c r="K40" s="19">
        <f ca="1">(Deltas1!N46+2*Deltas2!N46+2*Deltas3!N46+Deltas4!N46)/6</f>
        <v>0</v>
      </c>
      <c r="L40" s="19">
        <f ca="1">(Deltas1!O46+2*Deltas2!O46+2*Deltas3!O46+Deltas4!O46)/6</f>
        <v>0</v>
      </c>
      <c r="M40" s="19">
        <f ca="1">(Deltas1!P46+2*Deltas2!P46+2*Deltas3!P46+Deltas4!P46)/6</f>
        <v>0</v>
      </c>
      <c r="N40" s="19">
        <f ca="1">(Deltas1!Q46+2*Deltas2!Q46+2*Deltas3!Q46+Deltas4!Q46)/6</f>
        <v>0</v>
      </c>
      <c r="O40" s="19">
        <f ca="1">(Deltas1!R46+2*Deltas2!R46+2*Deltas3!R46+Deltas4!R46)/6</f>
        <v>0</v>
      </c>
      <c r="P40" s="19">
        <f ca="1">(Deltas1!S46+2*Deltas2!S46+2*Deltas3!S46+Deltas4!S46)/6</f>
        <v>4.184774432272131</v>
      </c>
      <c r="Q40" s="19">
        <f ca="1">(Deltas1!T46+2*Deltas2!T46+2*Deltas3!T46+Deltas4!T46)/6</f>
        <v>0</v>
      </c>
      <c r="R40" s="19">
        <f ca="1">(Deltas1!U46+2*Deltas2!U46+2*Deltas3!U46+Deltas4!U46)/6</f>
        <v>0</v>
      </c>
      <c r="S40" s="19">
        <f ca="1">(Deltas1!V46+2*Deltas2!V46+2*Deltas3!V46+Deltas4!V46)/6</f>
        <v>0</v>
      </c>
      <c r="T40" s="19">
        <f ca="1">(Deltas1!W46+2*Deltas2!W46+2*Deltas3!W46+Deltas4!W46)/6</f>
        <v>0</v>
      </c>
      <c r="U40" s="19">
        <f ca="1">(Deltas1!X46+2*Deltas2!X46+2*Deltas3!X46+Deltas4!X46)/6</f>
        <v>0</v>
      </c>
      <c r="V40" s="19">
        <f ca="1">(Deltas1!Y46+2*Deltas2!Y46+2*Deltas3!Y46+Deltas4!Y46)/6</f>
        <v>-9.4058463880948455</v>
      </c>
      <c r="W40" s="19">
        <f ca="1">(Deltas1!Z46+2*Deltas2!Z46+2*Deltas3!Z46+Deltas4!Z46)/6</f>
        <v>0</v>
      </c>
      <c r="X40" s="19">
        <f ca="1">(Deltas1!AA46+2*Deltas2!AA46+2*Deltas3!AA46+Deltas4!AA46)/6</f>
        <v>0</v>
      </c>
      <c r="Y40" s="19">
        <f ca="1">(Deltas1!AB46+2*Deltas2!AB46+2*Deltas3!AB46+Deltas4!AB46)/6</f>
        <v>0</v>
      </c>
      <c r="Z40" s="19">
        <f ca="1">(Deltas1!AC46+2*Deltas2!AC46+2*Deltas3!AC46+Deltas4!AC46)/6</f>
        <v>0</v>
      </c>
      <c r="AA40" s="19">
        <f ca="1">(Deltas1!AD46+2*Deltas2!AD46+2*Deltas3!AD46+Deltas4!AD46)/6</f>
        <v>0</v>
      </c>
      <c r="AB40" s="19">
        <f ca="1">(Deltas1!AE46+2*Deltas2!AE46+2*Deltas3!AE46+Deltas4!AE46)/6</f>
        <v>0</v>
      </c>
      <c r="AC40" s="19">
        <f ca="1">(Deltas1!AF46+2*Deltas2!AF46+2*Deltas3!AF46+Deltas4!AF46)/6</f>
        <v>0</v>
      </c>
      <c r="AD40" s="19">
        <f ca="1">(Deltas1!AG46+2*Deltas2!AG46+2*Deltas3!AG46+Deltas4!AG46)/6</f>
        <v>-2.2929911038819126E-2</v>
      </c>
      <c r="AE40" s="19">
        <f ca="1">(Deltas1!AH46+2*Deltas2!AH46+2*Deltas3!AH46+Deltas4!AH46)/6</f>
        <v>2.0046522691479418</v>
      </c>
      <c r="AF40" s="19">
        <f ca="1">(Deltas1!AI46+2*Deltas2!AI46+2*Deltas3!AI46+Deltas4!AI46)/6</f>
        <v>3.7646226231317841</v>
      </c>
      <c r="AG40" s="19">
        <f ca="1">(Deltas1!AJ46+2*Deltas2!AJ46+2*Deltas3!AJ46+Deltas4!AJ46)/6</f>
        <v>1.6560415645577524</v>
      </c>
      <c r="AH40" s="19">
        <f ca="1">(Deltas1!AK46+2*Deltas2!AK46+2*Deltas3!AK46+Deltas4!AK46)/6</f>
        <v>0</v>
      </c>
      <c r="AI40" s="19">
        <f ca="1">(Deltas1!AL46+2*Deltas2!AL46+2*Deltas3!AL46+Deltas4!AL46)/6</f>
        <v>0</v>
      </c>
      <c r="AJ40" s="19">
        <f ca="1">(Deltas1!AM46+2*Deltas2!AM46+2*Deltas3!AM46+Deltas4!AM46)/6</f>
        <v>0</v>
      </c>
      <c r="AK40" s="19">
        <f ca="1">(Deltas1!AN46+2*Deltas2!AN46+2*Deltas3!AN46+Deltas4!AN46)/6</f>
        <v>0</v>
      </c>
      <c r="AL40" s="19">
        <f ca="1">(Deltas1!AO46+2*Deltas2!AO46+2*Deltas3!AO46+Deltas4!AO46)/6</f>
        <v>-1.8128942984281065E-2</v>
      </c>
      <c r="AM40" s="19">
        <f ca="1">(Deltas1!AP46+2*Deltas2!AP46+2*Deltas3!AP46+Deltas4!AP46)/6</f>
        <v>-0.48975763607034817</v>
      </c>
      <c r="AN40" s="19">
        <f ca="1">(Deltas1!AQ46+2*Deltas2!AQ46+2*Deltas3!AQ46+Deltas4!AQ46)/6</f>
        <v>0</v>
      </c>
      <c r="AO40" s="19">
        <f ca="1">(Deltas1!AR46+2*Deltas2!AR46+2*Deltas3!AR46+Deltas4!AR46)/6</f>
        <v>0</v>
      </c>
      <c r="AP40" s="19">
        <f ca="1">(Deltas1!AS46+2*Deltas2!AS46+2*Deltas3!AS46+Deltas4!AS46)/6</f>
        <v>-0.55780933697377322</v>
      </c>
      <c r="AQ40" s="19">
        <f ca="1">(Deltas1!AT46+2*Deltas2!AT46+2*Deltas3!AT46+Deltas4!AT46)/6</f>
        <v>-0.55780933697377322</v>
      </c>
      <c r="AR40" s="19">
        <f ca="1">(Deltas1!AU46+2*Deltas2!AU46+2*Deltas3!AU46+Deltas4!AU46)/6</f>
        <v>-0.55780933697377322</v>
      </c>
      <c r="AS40" s="19">
        <f ca="1">(Deltas1!AV46+2*Deltas2!AV46+2*Deltas3!AV46+Deltas4!AV46)/6</f>
        <v>0</v>
      </c>
      <c r="AT40" s="19">
        <f ca="1">(Deltas1!AW46+2*Deltas2!AW46+2*Deltas3!AW46+Deltas4!AW46)/6</f>
        <v>0</v>
      </c>
      <c r="AU40" s="19">
        <f ca="1">(Deltas1!AX46+2*Deltas2!AX46+2*Deltas3!AX46+Deltas4!AX46)/6</f>
        <v>0</v>
      </c>
      <c r="AV40" s="19">
        <f ca="1">(Deltas1!AY46+2*Deltas2!AY46+2*Deltas3!AY46+Deltas4!AY46)/6</f>
        <v>0</v>
      </c>
      <c r="AW40" s="19">
        <f ca="1">(Deltas1!AZ46+2*Deltas2!AZ46+2*Deltas3!AZ46+Deltas4!AZ46)/6</f>
        <v>0</v>
      </c>
      <c r="AX40" s="19">
        <f ca="1">(Deltas1!BA46+2*Deltas2!BA46+2*Deltas3!BA46+Deltas4!BA46)/6</f>
        <v>0</v>
      </c>
      <c r="AY40" s="19">
        <f ca="1">(Deltas1!BB46+2*Deltas2!BB46+2*Deltas3!BB46+Deltas4!BB46)/6</f>
        <v>0</v>
      </c>
      <c r="AZ40" s="19">
        <f ca="1">(Deltas1!BC46+2*Deltas2!BC46+2*Deltas3!BC46+Deltas4!BC46)/6</f>
        <v>0</v>
      </c>
      <c r="BA40" s="19">
        <f ca="1">(Deltas1!BD46+2*Deltas2!BD46+2*Deltas3!BD46+Deltas4!BD46)/6</f>
        <v>0</v>
      </c>
      <c r="BB40" s="19">
        <f ca="1">(Deltas1!BE46+2*Deltas2!BE46+2*Deltas3!BE46+Deltas4!BE46)/6</f>
        <v>0</v>
      </c>
      <c r="BC40" s="19">
        <f ca="1">(Deltas1!BF46+2*Deltas2!BF46+2*Deltas3!BF46+Deltas4!BF46)/6</f>
        <v>0</v>
      </c>
      <c r="BD40" s="19">
        <f ca="1">(Deltas1!BG46+2*Deltas2!BG46+2*Deltas3!BG46+Deltas4!BG46)/6</f>
        <v>0</v>
      </c>
      <c r="BE40" s="19">
        <f ca="1">(Deltas1!BH46+2*Deltas2!BH46+2*Deltas3!BH46+Deltas4!BH46)/6</f>
        <v>0</v>
      </c>
      <c r="BF40" s="19">
        <f ca="1">(Deltas1!BI46+2*Deltas2!BI46+2*Deltas3!BI46+Deltas4!BI46)/6</f>
        <v>0</v>
      </c>
      <c r="BG40" s="19">
        <f ca="1">(Deltas1!BJ46+2*Deltas2!BJ46+2*Deltas3!BJ46+Deltas4!BJ46)/6</f>
        <v>0</v>
      </c>
      <c r="BH40" s="19">
        <f ca="1">(Deltas1!BK46+2*Deltas2!BK46+2*Deltas3!BK46+Deltas4!BK46)/6</f>
        <v>0</v>
      </c>
      <c r="BI40" s="19">
        <f ca="1">(Deltas1!BL46+2*Deltas2!BL46+2*Deltas3!BL46+Deltas4!BL46)/6</f>
        <v>0</v>
      </c>
      <c r="BJ40" s="19">
        <f ca="1">(Deltas1!BM46+2*Deltas2!BM46+2*Deltas3!BM46+Deltas4!BM46)/6</f>
        <v>0</v>
      </c>
      <c r="BK40" s="19">
        <f ca="1">(Deltas1!BN46+2*Deltas2!BN46+2*Deltas3!BN46+Deltas4!BN46)/6</f>
        <v>0</v>
      </c>
      <c r="BL40" s="19">
        <f ca="1">(Deltas1!BO46+2*Deltas2!BO46+2*Deltas3!BO46+Deltas4!BO46)/6</f>
        <v>0</v>
      </c>
      <c r="BM40" s="19">
        <f ca="1">(Deltas1!BP46+2*Deltas2!BP46+2*Deltas3!BP46+Deltas4!BP46)/6</f>
        <v>0</v>
      </c>
      <c r="BN40" s="19">
        <f ca="1">(Deltas1!BQ46+2*Deltas2!BQ46+2*Deltas3!BQ46+Deltas4!BQ46)/6</f>
        <v>0</v>
      </c>
      <c r="BO40" s="19">
        <f ca="1">(Deltas1!BR46+2*Deltas2!BR46+2*Deltas3!BR46+Deltas4!BR46)/6</f>
        <v>0</v>
      </c>
      <c r="BP40" s="19">
        <f ca="1">(Deltas1!BS46+2*Deltas2!BS46+2*Deltas3!BS46+Deltas4!BS46)/6</f>
        <v>0</v>
      </c>
      <c r="BQ40" s="19">
        <f ca="1">(Deltas1!BT46+2*Deltas2!BT46+2*Deltas3!BT46+Deltas4!BT46)/6</f>
        <v>0</v>
      </c>
      <c r="BR40" s="19">
        <f ca="1">(Deltas1!BU46+2*Deltas2!BU46+2*Deltas3!BU46+Deltas4!BU46)/6</f>
        <v>0</v>
      </c>
      <c r="BS40" s="19">
        <f ca="1">(Deltas1!BV46+2*Deltas2!BV46+2*Deltas3!BV46+Deltas4!BV46)/6</f>
        <v>0</v>
      </c>
      <c r="BT40" s="19">
        <f ca="1">(Deltas1!BW46+2*Deltas2!BW46+2*Deltas3!BW46+Deltas4!BW46)/6</f>
        <v>0</v>
      </c>
    </row>
    <row r="41" spans="1:72">
      <c r="A41">
        <f>'Composition Moles'!A59</f>
        <v>1.850000000000001</v>
      </c>
      <c r="B41" s="1">
        <f ca="1">(Deltas1!D47+2*Deltas2!D47+2*Deltas3!D47+Deltas4!D47)/6</f>
        <v>8.8578722548278935E-2</v>
      </c>
      <c r="C41" s="19">
        <f ca="1">(Deltas1!F47+2*Deltas2!F47+2*Deltas3!F47+Deltas4!F47)/6</f>
        <v>-0.52765102038619716</v>
      </c>
      <c r="D41" s="19">
        <f ca="1">(Deltas1!G47+2*Deltas2!G47+2*Deltas3!G47+Deltas4!G47)/6</f>
        <v>0</v>
      </c>
      <c r="E41" s="19">
        <f ca="1">(Deltas1!H47+2*Deltas2!H47+2*Deltas3!H47+Deltas4!H47)/6</f>
        <v>0.51131607208406538</v>
      </c>
      <c r="F41" s="19">
        <f ca="1">(Deltas1!I47+2*Deltas2!I47+2*Deltas3!I47+Deltas4!I47)/6</f>
        <v>1.6334948302131728E-2</v>
      </c>
      <c r="G41" s="19">
        <f ca="1">(Deltas1!J47+2*Deltas2!J47+2*Deltas3!J47+Deltas4!J47)/6</f>
        <v>0</v>
      </c>
      <c r="H41" s="19">
        <f ca="1">(Deltas1!K47+2*Deltas2!K47+2*Deltas3!K47+Deltas4!K47)/6</f>
        <v>0</v>
      </c>
      <c r="I41" s="19">
        <f ca="1">(Deltas1!L47+2*Deltas2!L47+2*Deltas3!L47+Deltas4!L47)/6</f>
        <v>0</v>
      </c>
      <c r="J41" s="19">
        <f ca="1">(Deltas1!M47+2*Deltas2!M47+2*Deltas3!M47+Deltas4!M47)/6</f>
        <v>0</v>
      </c>
      <c r="K41" s="19">
        <f ca="1">(Deltas1!N47+2*Deltas2!N47+2*Deltas3!N47+Deltas4!N47)/6</f>
        <v>0</v>
      </c>
      <c r="L41" s="19">
        <f ca="1">(Deltas1!O47+2*Deltas2!O47+2*Deltas3!O47+Deltas4!O47)/6</f>
        <v>0</v>
      </c>
      <c r="M41" s="19">
        <f ca="1">(Deltas1!P47+2*Deltas2!P47+2*Deltas3!P47+Deltas4!P47)/6</f>
        <v>0</v>
      </c>
      <c r="N41" s="19">
        <f ca="1">(Deltas1!Q47+2*Deltas2!Q47+2*Deltas3!Q47+Deltas4!Q47)/6</f>
        <v>0</v>
      </c>
      <c r="O41" s="19">
        <f ca="1">(Deltas1!R47+2*Deltas2!R47+2*Deltas3!R47+Deltas4!R47)/6</f>
        <v>0</v>
      </c>
      <c r="P41" s="19">
        <f ca="1">(Deltas1!S47+2*Deltas2!S47+2*Deltas3!S47+Deltas4!S47)/6</f>
        <v>4.100281051693428</v>
      </c>
      <c r="Q41" s="19">
        <f ca="1">(Deltas1!T47+2*Deltas2!T47+2*Deltas3!T47+Deltas4!T47)/6</f>
        <v>0</v>
      </c>
      <c r="R41" s="19">
        <f ca="1">(Deltas1!U47+2*Deltas2!U47+2*Deltas3!U47+Deltas4!U47)/6</f>
        <v>0</v>
      </c>
      <c r="S41" s="19">
        <f ca="1">(Deltas1!V47+2*Deltas2!V47+2*Deltas3!V47+Deltas4!V47)/6</f>
        <v>0</v>
      </c>
      <c r="T41" s="19">
        <f ca="1">(Deltas1!W47+2*Deltas2!W47+2*Deltas3!W47+Deltas4!W47)/6</f>
        <v>0</v>
      </c>
      <c r="U41" s="19">
        <f ca="1">(Deltas1!X47+2*Deltas2!X47+2*Deltas3!X47+Deltas4!X47)/6</f>
        <v>0</v>
      </c>
      <c r="V41" s="19">
        <f ca="1">(Deltas1!Y47+2*Deltas2!Y47+2*Deltas3!Y47+Deltas4!Y47)/6</f>
        <v>-9.245454952031567</v>
      </c>
      <c r="W41" s="19">
        <f ca="1">(Deltas1!Z47+2*Deltas2!Z47+2*Deltas3!Z47+Deltas4!Z47)/6</f>
        <v>0</v>
      </c>
      <c r="X41" s="19">
        <f ca="1">(Deltas1!AA47+2*Deltas2!AA47+2*Deltas3!AA47+Deltas4!AA47)/6</f>
        <v>0</v>
      </c>
      <c r="Y41" s="19">
        <f ca="1">(Deltas1!AB47+2*Deltas2!AB47+2*Deltas3!AB47+Deltas4!AB47)/6</f>
        <v>0</v>
      </c>
      <c r="Z41" s="19">
        <f ca="1">(Deltas1!AC47+2*Deltas2!AC47+2*Deltas3!AC47+Deltas4!AC47)/6</f>
        <v>0</v>
      </c>
      <c r="AA41" s="19">
        <f ca="1">(Deltas1!AD47+2*Deltas2!AD47+2*Deltas3!AD47+Deltas4!AD47)/6</f>
        <v>0</v>
      </c>
      <c r="AB41" s="19">
        <f ca="1">(Deltas1!AE47+2*Deltas2!AE47+2*Deltas3!AE47+Deltas4!AE47)/6</f>
        <v>0</v>
      </c>
      <c r="AC41" s="19">
        <f ca="1">(Deltas1!AF47+2*Deltas2!AF47+2*Deltas3!AF47+Deltas4!AF47)/6</f>
        <v>0</v>
      </c>
      <c r="AD41" s="19">
        <f ca="1">(Deltas1!AG47+2*Deltas2!AG47+2*Deltas3!AG47+Deltas4!AG47)/6</f>
        <v>-2.4464461194178125E-2</v>
      </c>
      <c r="AE41" s="19">
        <f ca="1">(Deltas1!AH47+2*Deltas2!AH47+2*Deltas3!AH47+Deltas4!AH47)/6</f>
        <v>1.8792622350372865</v>
      </c>
      <c r="AF41" s="19">
        <f ca="1">(Deltas1!AI47+2*Deltas2!AI47+2*Deltas3!AI47+Deltas4!AI47)/6</f>
        <v>3.7794864833644581</v>
      </c>
      <c r="AG41" s="19">
        <f ca="1">(Deltas1!AJ47+2*Deltas2!AJ47+2*Deltas3!AJ47+Deltas4!AJ47)/6</f>
        <v>1.6274194808498075</v>
      </c>
      <c r="AH41" s="19">
        <f ca="1">(Deltas1!AK47+2*Deltas2!AK47+2*Deltas3!AK47+Deltas4!AK47)/6</f>
        <v>0</v>
      </c>
      <c r="AI41" s="19">
        <f ca="1">(Deltas1!AL47+2*Deltas2!AL47+2*Deltas3!AL47+Deltas4!AL47)/6</f>
        <v>0</v>
      </c>
      <c r="AJ41" s="19">
        <f ca="1">(Deltas1!AM47+2*Deltas2!AM47+2*Deltas3!AM47+Deltas4!AM47)/6</f>
        <v>0</v>
      </c>
      <c r="AK41" s="19">
        <f ca="1">(Deltas1!AN47+2*Deltas2!AN47+2*Deltas3!AN47+Deltas4!AN47)/6</f>
        <v>0</v>
      </c>
      <c r="AL41" s="19">
        <f ca="1">(Deltas1!AO47+2*Deltas2!AO47+2*Deltas3!AO47+Deltas4!AO47)/6</f>
        <v>-1.6334948302131728E-2</v>
      </c>
      <c r="AM41" s="19">
        <f ca="1">(Deltas1!AP47+2*Deltas2!AP47+2*Deltas3!AP47+Deltas4!AP47)/6</f>
        <v>-0.46336763725819824</v>
      </c>
      <c r="AN41" s="19">
        <f ca="1">(Deltas1!AQ47+2*Deltas2!AQ47+2*Deltas3!AQ47+Deltas4!AQ47)/6</f>
        <v>0</v>
      </c>
      <c r="AO41" s="19">
        <f ca="1">(Deltas1!AR47+2*Deltas2!AR47+2*Deltas3!AR47+Deltas4!AR47)/6</f>
        <v>0</v>
      </c>
      <c r="AP41" s="19">
        <f ca="1">(Deltas1!AS47+2*Deltas2!AS47+2*Deltas3!AS47+Deltas4!AS47)/6</f>
        <v>-0.54560908405296837</v>
      </c>
      <c r="AQ41" s="19">
        <f ca="1">(Deltas1!AT47+2*Deltas2!AT47+2*Deltas3!AT47+Deltas4!AT47)/6</f>
        <v>-0.54560908405296837</v>
      </c>
      <c r="AR41" s="19">
        <f ca="1">(Deltas1!AU47+2*Deltas2!AU47+2*Deltas3!AU47+Deltas4!AU47)/6</f>
        <v>-0.54560908405296837</v>
      </c>
      <c r="AS41" s="19">
        <f ca="1">(Deltas1!AV47+2*Deltas2!AV47+2*Deltas3!AV47+Deltas4!AV47)/6</f>
        <v>0</v>
      </c>
      <c r="AT41" s="19">
        <f ca="1">(Deltas1!AW47+2*Deltas2!AW47+2*Deltas3!AW47+Deltas4!AW47)/6</f>
        <v>0</v>
      </c>
      <c r="AU41" s="19">
        <f ca="1">(Deltas1!AX47+2*Deltas2!AX47+2*Deltas3!AX47+Deltas4!AX47)/6</f>
        <v>0</v>
      </c>
      <c r="AV41" s="19">
        <f ca="1">(Deltas1!AY47+2*Deltas2!AY47+2*Deltas3!AY47+Deltas4!AY47)/6</f>
        <v>0</v>
      </c>
      <c r="AW41" s="19">
        <f ca="1">(Deltas1!AZ47+2*Deltas2!AZ47+2*Deltas3!AZ47+Deltas4!AZ47)/6</f>
        <v>0</v>
      </c>
      <c r="AX41" s="19">
        <f ca="1">(Deltas1!BA47+2*Deltas2!BA47+2*Deltas3!BA47+Deltas4!BA47)/6</f>
        <v>0</v>
      </c>
      <c r="AY41" s="19">
        <f ca="1">(Deltas1!BB47+2*Deltas2!BB47+2*Deltas3!BB47+Deltas4!BB47)/6</f>
        <v>0</v>
      </c>
      <c r="AZ41" s="19">
        <f ca="1">(Deltas1!BC47+2*Deltas2!BC47+2*Deltas3!BC47+Deltas4!BC47)/6</f>
        <v>0</v>
      </c>
      <c r="BA41" s="19">
        <f ca="1">(Deltas1!BD47+2*Deltas2!BD47+2*Deltas3!BD47+Deltas4!BD47)/6</f>
        <v>0</v>
      </c>
      <c r="BB41" s="19">
        <f ca="1">(Deltas1!BE47+2*Deltas2!BE47+2*Deltas3!BE47+Deltas4!BE47)/6</f>
        <v>0</v>
      </c>
      <c r="BC41" s="19">
        <f ca="1">(Deltas1!BF47+2*Deltas2!BF47+2*Deltas3!BF47+Deltas4!BF47)/6</f>
        <v>0</v>
      </c>
      <c r="BD41" s="19">
        <f ca="1">(Deltas1!BG47+2*Deltas2!BG47+2*Deltas3!BG47+Deltas4!BG47)/6</f>
        <v>0</v>
      </c>
      <c r="BE41" s="19">
        <f ca="1">(Deltas1!BH47+2*Deltas2!BH47+2*Deltas3!BH47+Deltas4!BH47)/6</f>
        <v>0</v>
      </c>
      <c r="BF41" s="19">
        <f ca="1">(Deltas1!BI47+2*Deltas2!BI47+2*Deltas3!BI47+Deltas4!BI47)/6</f>
        <v>0</v>
      </c>
      <c r="BG41" s="19">
        <f ca="1">(Deltas1!BJ47+2*Deltas2!BJ47+2*Deltas3!BJ47+Deltas4!BJ47)/6</f>
        <v>0</v>
      </c>
      <c r="BH41" s="19">
        <f ca="1">(Deltas1!BK47+2*Deltas2!BK47+2*Deltas3!BK47+Deltas4!BK47)/6</f>
        <v>0</v>
      </c>
      <c r="BI41" s="19">
        <f ca="1">(Deltas1!BL47+2*Deltas2!BL47+2*Deltas3!BL47+Deltas4!BL47)/6</f>
        <v>0</v>
      </c>
      <c r="BJ41" s="19">
        <f ca="1">(Deltas1!BM47+2*Deltas2!BM47+2*Deltas3!BM47+Deltas4!BM47)/6</f>
        <v>0</v>
      </c>
      <c r="BK41" s="19">
        <f ca="1">(Deltas1!BN47+2*Deltas2!BN47+2*Deltas3!BN47+Deltas4!BN47)/6</f>
        <v>0</v>
      </c>
      <c r="BL41" s="19">
        <f ca="1">(Deltas1!BO47+2*Deltas2!BO47+2*Deltas3!BO47+Deltas4!BO47)/6</f>
        <v>0</v>
      </c>
      <c r="BM41" s="19">
        <f ca="1">(Deltas1!BP47+2*Deltas2!BP47+2*Deltas3!BP47+Deltas4!BP47)/6</f>
        <v>0</v>
      </c>
      <c r="BN41" s="19">
        <f ca="1">(Deltas1!BQ47+2*Deltas2!BQ47+2*Deltas3!BQ47+Deltas4!BQ47)/6</f>
        <v>0</v>
      </c>
      <c r="BO41" s="19">
        <f ca="1">(Deltas1!BR47+2*Deltas2!BR47+2*Deltas3!BR47+Deltas4!BR47)/6</f>
        <v>0</v>
      </c>
      <c r="BP41" s="19">
        <f ca="1">(Deltas1!BS47+2*Deltas2!BS47+2*Deltas3!BS47+Deltas4!BS47)/6</f>
        <v>0</v>
      </c>
      <c r="BQ41" s="19">
        <f ca="1">(Deltas1!BT47+2*Deltas2!BT47+2*Deltas3!BT47+Deltas4!BT47)/6</f>
        <v>0</v>
      </c>
      <c r="BR41" s="19">
        <f ca="1">(Deltas1!BU47+2*Deltas2!BU47+2*Deltas3!BU47+Deltas4!BU47)/6</f>
        <v>0</v>
      </c>
      <c r="BS41" s="19">
        <f ca="1">(Deltas1!BV47+2*Deltas2!BV47+2*Deltas3!BV47+Deltas4!BV47)/6</f>
        <v>0</v>
      </c>
      <c r="BT41" s="19">
        <f ca="1">(Deltas1!BW47+2*Deltas2!BW47+2*Deltas3!BW47+Deltas4!BW47)/6</f>
        <v>0</v>
      </c>
    </row>
    <row r="42" spans="1:72">
      <c r="A42">
        <f>'Composition Moles'!A60</f>
        <v>1.900000000000001</v>
      </c>
      <c r="B42" s="1">
        <f ca="1">(Deltas1!D48+2*Deltas2!D48+2*Deltas3!D48+Deltas4!D48)/6</f>
        <v>8.3405399964939966E-2</v>
      </c>
      <c r="C42" s="19">
        <f ca="1">(Deltas1!F48+2*Deltas2!F48+2*Deltas3!F48+Deltas4!F48)/6</f>
        <v>-0.49406958157648512</v>
      </c>
      <c r="D42" s="19">
        <f ca="1">(Deltas1!G48+2*Deltas2!G48+2*Deltas3!G48+Deltas4!G48)/6</f>
        <v>0</v>
      </c>
      <c r="E42" s="19">
        <f ca="1">(Deltas1!H48+2*Deltas2!H48+2*Deltas3!H48+Deltas4!H48)/6</f>
        <v>0.47934365360632319</v>
      </c>
      <c r="F42" s="19">
        <f ca="1">(Deltas1!I48+2*Deltas2!I48+2*Deltas3!I48+Deltas4!I48)/6</f>
        <v>1.4725927970161897E-2</v>
      </c>
      <c r="G42" s="19">
        <f ca="1">(Deltas1!J48+2*Deltas2!J48+2*Deltas3!J48+Deltas4!J48)/6</f>
        <v>0</v>
      </c>
      <c r="H42" s="19">
        <f ca="1">(Deltas1!K48+2*Deltas2!K48+2*Deltas3!K48+Deltas4!K48)/6</f>
        <v>0</v>
      </c>
      <c r="I42" s="19">
        <f ca="1">(Deltas1!L48+2*Deltas2!L48+2*Deltas3!L48+Deltas4!L48)/6</f>
        <v>0</v>
      </c>
      <c r="J42" s="19">
        <f ca="1">(Deltas1!M48+2*Deltas2!M48+2*Deltas3!M48+Deltas4!M48)/6</f>
        <v>0</v>
      </c>
      <c r="K42" s="19">
        <f ca="1">(Deltas1!N48+2*Deltas2!N48+2*Deltas3!N48+Deltas4!N48)/6</f>
        <v>0</v>
      </c>
      <c r="L42" s="19">
        <f ca="1">(Deltas1!O48+2*Deltas2!O48+2*Deltas3!O48+Deltas4!O48)/6</f>
        <v>0</v>
      </c>
      <c r="M42" s="19">
        <f ca="1">(Deltas1!P48+2*Deltas2!P48+2*Deltas3!P48+Deltas4!P48)/6</f>
        <v>0</v>
      </c>
      <c r="N42" s="19">
        <f ca="1">(Deltas1!Q48+2*Deltas2!Q48+2*Deltas3!Q48+Deltas4!Q48)/6</f>
        <v>0</v>
      </c>
      <c r="O42" s="19">
        <f ca="1">(Deltas1!R48+2*Deltas2!R48+2*Deltas3!R48+Deltas4!R48)/6</f>
        <v>0</v>
      </c>
      <c r="P42" s="19">
        <f ca="1">(Deltas1!S48+2*Deltas2!S48+2*Deltas3!S48+Deltas4!S48)/6</f>
        <v>4.0187306974529386</v>
      </c>
      <c r="Q42" s="19">
        <f ca="1">(Deltas1!T48+2*Deltas2!T48+2*Deltas3!T48+Deltas4!T48)/6</f>
        <v>0</v>
      </c>
      <c r="R42" s="19">
        <f ca="1">(Deltas1!U48+2*Deltas2!U48+2*Deltas3!U48+Deltas4!U48)/6</f>
        <v>0</v>
      </c>
      <c r="S42" s="19">
        <f ca="1">(Deltas1!V48+2*Deltas2!V48+2*Deltas3!V48+Deltas4!V48)/6</f>
        <v>0</v>
      </c>
      <c r="T42" s="19">
        <f ca="1">(Deltas1!W48+2*Deltas2!W48+2*Deltas3!W48+Deltas4!W48)/6</f>
        <v>0</v>
      </c>
      <c r="U42" s="19">
        <f ca="1">(Deltas1!X48+2*Deltas2!X48+2*Deltas3!X48+Deltas4!X48)/6</f>
        <v>0</v>
      </c>
      <c r="V42" s="19">
        <f ca="1">(Deltas1!Y48+2*Deltas2!Y48+2*Deltas3!Y48+Deltas4!Y48)/6</f>
        <v>-9.0887045793301677</v>
      </c>
      <c r="W42" s="19">
        <f ca="1">(Deltas1!Z48+2*Deltas2!Z48+2*Deltas3!Z48+Deltas4!Z48)/6</f>
        <v>0</v>
      </c>
      <c r="X42" s="19">
        <f ca="1">(Deltas1!AA48+2*Deltas2!AA48+2*Deltas3!AA48+Deltas4!AA48)/6</f>
        <v>0</v>
      </c>
      <c r="Y42" s="19">
        <f ca="1">(Deltas1!AB48+2*Deltas2!AB48+2*Deltas3!AB48+Deltas4!AB48)/6</f>
        <v>0</v>
      </c>
      <c r="Z42" s="19">
        <f ca="1">(Deltas1!AC48+2*Deltas2!AC48+2*Deltas3!AC48+Deltas4!AC48)/6</f>
        <v>0</v>
      </c>
      <c r="AA42" s="19">
        <f ca="1">(Deltas1!AD48+2*Deltas2!AD48+2*Deltas3!AD48+Deltas4!AD48)/6</f>
        <v>0</v>
      </c>
      <c r="AB42" s="19">
        <f ca="1">(Deltas1!AE48+2*Deltas2!AE48+2*Deltas3!AE48+Deltas4!AE48)/6</f>
        <v>0</v>
      </c>
      <c r="AC42" s="19">
        <f ca="1">(Deltas1!AF48+2*Deltas2!AF48+2*Deltas3!AF48+Deltas4!AF48)/6</f>
        <v>0</v>
      </c>
      <c r="AD42" s="19">
        <f ca="1">(Deltas1!AG48+2*Deltas2!AG48+2*Deltas3!AG48+Deltas4!AG48)/6</f>
        <v>-2.5605101277700743E-2</v>
      </c>
      <c r="AE42" s="19">
        <f ca="1">(Deltas1!AH48+2*Deltas2!AH48+2*Deltas3!AH48+Deltas4!AH48)/6</f>
        <v>1.758116740703273</v>
      </c>
      <c r="AF42" s="19">
        <f ca="1">(Deltas1!AI48+2*Deltas2!AI48+2*Deltas3!AI48+Deltas4!AI48)/6</f>
        <v>3.7924177160749366</v>
      </c>
      <c r="AG42" s="19">
        <f ca="1">(Deltas1!AJ48+2*Deltas2!AJ48+2*Deltas3!AJ48+Deltas4!AJ48)/6</f>
        <v>1.5991528019241394</v>
      </c>
      <c r="AH42" s="19">
        <f ca="1">(Deltas1!AK48+2*Deltas2!AK48+2*Deltas3!AK48+Deltas4!AK48)/6</f>
        <v>0</v>
      </c>
      <c r="AI42" s="19">
        <f ca="1">(Deltas1!AL48+2*Deltas2!AL48+2*Deltas3!AL48+Deltas4!AL48)/6</f>
        <v>0</v>
      </c>
      <c r="AJ42" s="19">
        <f ca="1">(Deltas1!AM48+2*Deltas2!AM48+2*Deltas3!AM48+Deltas4!AM48)/6</f>
        <v>0</v>
      </c>
      <c r="AK42" s="19">
        <f ca="1">(Deltas1!AN48+2*Deltas2!AN48+2*Deltas3!AN48+Deltas4!AN48)/6</f>
        <v>0</v>
      </c>
      <c r="AL42" s="19">
        <f ca="1">(Deltas1!AO48+2*Deltas2!AO48+2*Deltas3!AO48+Deltas4!AO48)/6</f>
        <v>-1.4725927970161897E-2</v>
      </c>
      <c r="AM42" s="19">
        <f ca="1">(Deltas1!AP48+2*Deltas2!AP48+2*Deltas3!AP48+Deltas4!AP48)/6</f>
        <v>-0.43808342966810715</v>
      </c>
      <c r="AN42" s="19">
        <f ca="1">(Deltas1!AQ48+2*Deltas2!AQ48+2*Deltas3!AQ48+Deltas4!AQ48)/6</f>
        <v>0</v>
      </c>
      <c r="AO42" s="19">
        <f ca="1">(Deltas1!AR48+2*Deltas2!AR48+2*Deltas3!AR48+Deltas4!AR48)/6</f>
        <v>0</v>
      </c>
      <c r="AP42" s="19">
        <f ca="1">(Deltas1!AS48+2*Deltas2!AS48+2*Deltas3!AS48+Deltas4!AS48)/6</f>
        <v>-0.53376630596971752</v>
      </c>
      <c r="AQ42" s="19">
        <f ca="1">(Deltas1!AT48+2*Deltas2!AT48+2*Deltas3!AT48+Deltas4!AT48)/6</f>
        <v>-0.53376630596971752</v>
      </c>
      <c r="AR42" s="19">
        <f ca="1">(Deltas1!AU48+2*Deltas2!AU48+2*Deltas3!AU48+Deltas4!AU48)/6</f>
        <v>-0.53376630596971752</v>
      </c>
      <c r="AS42" s="19">
        <f ca="1">(Deltas1!AV48+2*Deltas2!AV48+2*Deltas3!AV48+Deltas4!AV48)/6</f>
        <v>0</v>
      </c>
      <c r="AT42" s="19">
        <f ca="1">(Deltas1!AW48+2*Deltas2!AW48+2*Deltas3!AW48+Deltas4!AW48)/6</f>
        <v>0</v>
      </c>
      <c r="AU42" s="19">
        <f ca="1">(Deltas1!AX48+2*Deltas2!AX48+2*Deltas3!AX48+Deltas4!AX48)/6</f>
        <v>0</v>
      </c>
      <c r="AV42" s="19">
        <f ca="1">(Deltas1!AY48+2*Deltas2!AY48+2*Deltas3!AY48+Deltas4!AY48)/6</f>
        <v>0</v>
      </c>
      <c r="AW42" s="19">
        <f ca="1">(Deltas1!AZ48+2*Deltas2!AZ48+2*Deltas3!AZ48+Deltas4!AZ48)/6</f>
        <v>0</v>
      </c>
      <c r="AX42" s="19">
        <f ca="1">(Deltas1!BA48+2*Deltas2!BA48+2*Deltas3!BA48+Deltas4!BA48)/6</f>
        <v>0</v>
      </c>
      <c r="AY42" s="19">
        <f ca="1">(Deltas1!BB48+2*Deltas2!BB48+2*Deltas3!BB48+Deltas4!BB48)/6</f>
        <v>0</v>
      </c>
      <c r="AZ42" s="19">
        <f ca="1">(Deltas1!BC48+2*Deltas2!BC48+2*Deltas3!BC48+Deltas4!BC48)/6</f>
        <v>0</v>
      </c>
      <c r="BA42" s="19">
        <f ca="1">(Deltas1!BD48+2*Deltas2!BD48+2*Deltas3!BD48+Deltas4!BD48)/6</f>
        <v>0</v>
      </c>
      <c r="BB42" s="19">
        <f ca="1">(Deltas1!BE48+2*Deltas2!BE48+2*Deltas3!BE48+Deltas4!BE48)/6</f>
        <v>0</v>
      </c>
      <c r="BC42" s="19">
        <f ca="1">(Deltas1!BF48+2*Deltas2!BF48+2*Deltas3!BF48+Deltas4!BF48)/6</f>
        <v>0</v>
      </c>
      <c r="BD42" s="19">
        <f ca="1">(Deltas1!BG48+2*Deltas2!BG48+2*Deltas3!BG48+Deltas4!BG48)/6</f>
        <v>0</v>
      </c>
      <c r="BE42" s="19">
        <f ca="1">(Deltas1!BH48+2*Deltas2!BH48+2*Deltas3!BH48+Deltas4!BH48)/6</f>
        <v>0</v>
      </c>
      <c r="BF42" s="19">
        <f ca="1">(Deltas1!BI48+2*Deltas2!BI48+2*Deltas3!BI48+Deltas4!BI48)/6</f>
        <v>0</v>
      </c>
      <c r="BG42" s="19">
        <f ca="1">(Deltas1!BJ48+2*Deltas2!BJ48+2*Deltas3!BJ48+Deltas4!BJ48)/6</f>
        <v>0</v>
      </c>
      <c r="BH42" s="19">
        <f ca="1">(Deltas1!BK48+2*Deltas2!BK48+2*Deltas3!BK48+Deltas4!BK48)/6</f>
        <v>0</v>
      </c>
      <c r="BI42" s="19">
        <f ca="1">(Deltas1!BL48+2*Deltas2!BL48+2*Deltas3!BL48+Deltas4!BL48)/6</f>
        <v>0</v>
      </c>
      <c r="BJ42" s="19">
        <f ca="1">(Deltas1!BM48+2*Deltas2!BM48+2*Deltas3!BM48+Deltas4!BM48)/6</f>
        <v>0</v>
      </c>
      <c r="BK42" s="19">
        <f ca="1">(Deltas1!BN48+2*Deltas2!BN48+2*Deltas3!BN48+Deltas4!BN48)/6</f>
        <v>0</v>
      </c>
      <c r="BL42" s="19">
        <f ca="1">(Deltas1!BO48+2*Deltas2!BO48+2*Deltas3!BO48+Deltas4!BO48)/6</f>
        <v>0</v>
      </c>
      <c r="BM42" s="19">
        <f ca="1">(Deltas1!BP48+2*Deltas2!BP48+2*Deltas3!BP48+Deltas4!BP48)/6</f>
        <v>0</v>
      </c>
      <c r="BN42" s="19">
        <f ca="1">(Deltas1!BQ48+2*Deltas2!BQ48+2*Deltas3!BQ48+Deltas4!BQ48)/6</f>
        <v>0</v>
      </c>
      <c r="BO42" s="19">
        <f ca="1">(Deltas1!BR48+2*Deltas2!BR48+2*Deltas3!BR48+Deltas4!BR48)/6</f>
        <v>0</v>
      </c>
      <c r="BP42" s="19">
        <f ca="1">(Deltas1!BS48+2*Deltas2!BS48+2*Deltas3!BS48+Deltas4!BS48)/6</f>
        <v>0</v>
      </c>
      <c r="BQ42" s="19">
        <f ca="1">(Deltas1!BT48+2*Deltas2!BT48+2*Deltas3!BT48+Deltas4!BT48)/6</f>
        <v>0</v>
      </c>
      <c r="BR42" s="19">
        <f ca="1">(Deltas1!BU48+2*Deltas2!BU48+2*Deltas3!BU48+Deltas4!BU48)/6</f>
        <v>0</v>
      </c>
      <c r="BS42" s="19">
        <f ca="1">(Deltas1!BV48+2*Deltas2!BV48+2*Deltas3!BV48+Deltas4!BV48)/6</f>
        <v>0</v>
      </c>
      <c r="BT42" s="19">
        <f ca="1">(Deltas1!BW48+2*Deltas2!BW48+2*Deltas3!BW48+Deltas4!BW48)/6</f>
        <v>0</v>
      </c>
    </row>
    <row r="43" spans="1:72">
      <c r="A43">
        <f>'Composition Moles'!A61</f>
        <v>1.9500000000000011</v>
      </c>
      <c r="B43" s="1">
        <f ca="1">(Deltas1!D49+2*Deltas2!D49+2*Deltas3!D49+Deltas4!D49)/6</f>
        <v>7.8516337628153424E-2</v>
      </c>
      <c r="C43" s="19">
        <f ca="1">(Deltas1!F49+2*Deltas2!F49+2*Deltas3!F49+Deltas4!F49)/6</f>
        <v>-0.46256901857922866</v>
      </c>
      <c r="D43" s="19">
        <f ca="1">(Deltas1!G49+2*Deltas2!G49+2*Deltas3!G49+Deltas4!G49)/6</f>
        <v>0</v>
      </c>
      <c r="E43" s="19">
        <f ca="1">(Deltas1!H49+2*Deltas2!H49+2*Deltas3!H49+Deltas4!H49)/6</f>
        <v>0.44928731491872415</v>
      </c>
      <c r="F43" s="19">
        <f ca="1">(Deltas1!I49+2*Deltas2!I49+2*Deltas3!I49+Deltas4!I49)/6</f>
        <v>1.3281703660504534E-2</v>
      </c>
      <c r="G43" s="19">
        <f ca="1">(Deltas1!J49+2*Deltas2!J49+2*Deltas3!J49+Deltas4!J49)/6</f>
        <v>0</v>
      </c>
      <c r="H43" s="19">
        <f ca="1">(Deltas1!K49+2*Deltas2!K49+2*Deltas3!K49+Deltas4!K49)/6</f>
        <v>0</v>
      </c>
      <c r="I43" s="19">
        <f ca="1">(Deltas1!L49+2*Deltas2!L49+2*Deltas3!L49+Deltas4!L49)/6</f>
        <v>0</v>
      </c>
      <c r="J43" s="19">
        <f ca="1">(Deltas1!M49+2*Deltas2!M49+2*Deltas3!M49+Deltas4!M49)/6</f>
        <v>0</v>
      </c>
      <c r="K43" s="19">
        <f ca="1">(Deltas1!N49+2*Deltas2!N49+2*Deltas3!N49+Deltas4!N49)/6</f>
        <v>0</v>
      </c>
      <c r="L43" s="19">
        <f ca="1">(Deltas1!O49+2*Deltas2!O49+2*Deltas3!O49+Deltas4!O49)/6</f>
        <v>0</v>
      </c>
      <c r="M43" s="19">
        <f ca="1">(Deltas1!P49+2*Deltas2!P49+2*Deltas3!P49+Deltas4!P49)/6</f>
        <v>0</v>
      </c>
      <c r="N43" s="19">
        <f ca="1">(Deltas1!Q49+2*Deltas2!Q49+2*Deltas3!Q49+Deltas4!Q49)/6</f>
        <v>0</v>
      </c>
      <c r="O43" s="19">
        <f ca="1">(Deltas1!R49+2*Deltas2!R49+2*Deltas3!R49+Deltas4!R49)/6</f>
        <v>0</v>
      </c>
      <c r="P43" s="19">
        <f ca="1">(Deltas1!S49+2*Deltas2!S49+2*Deltas3!S49+Deltas4!S49)/6</f>
        <v>3.9398346274715244</v>
      </c>
      <c r="Q43" s="19">
        <f ca="1">(Deltas1!T49+2*Deltas2!T49+2*Deltas3!T49+Deltas4!T49)/6</f>
        <v>0</v>
      </c>
      <c r="R43" s="19">
        <f ca="1">(Deltas1!U49+2*Deltas2!U49+2*Deltas3!U49+Deltas4!U49)/6</f>
        <v>0</v>
      </c>
      <c r="S43" s="19">
        <f ca="1">(Deltas1!V49+2*Deltas2!V49+2*Deltas3!V49+Deltas4!V49)/6</f>
        <v>0</v>
      </c>
      <c r="T43" s="19">
        <f ca="1">(Deltas1!W49+2*Deltas2!W49+2*Deltas3!W49+Deltas4!W49)/6</f>
        <v>0</v>
      </c>
      <c r="U43" s="19">
        <f ca="1">(Deltas1!X49+2*Deltas2!X49+2*Deltas3!X49+Deltas4!X49)/6</f>
        <v>0</v>
      </c>
      <c r="V43" s="19">
        <f ca="1">(Deltas1!Y49+2*Deltas2!Y49+2*Deltas3!Y49+Deltas4!Y49)/6</f>
        <v>-8.9352307230578649</v>
      </c>
      <c r="W43" s="19">
        <f ca="1">(Deltas1!Z49+2*Deltas2!Z49+2*Deltas3!Z49+Deltas4!Z49)/6</f>
        <v>0</v>
      </c>
      <c r="X43" s="19">
        <f ca="1">(Deltas1!AA49+2*Deltas2!AA49+2*Deltas3!AA49+Deltas4!AA49)/6</f>
        <v>0</v>
      </c>
      <c r="Y43" s="19">
        <f ca="1">(Deltas1!AB49+2*Deltas2!AB49+2*Deltas3!AB49+Deltas4!AB49)/6</f>
        <v>0</v>
      </c>
      <c r="Z43" s="19">
        <f ca="1">(Deltas1!AC49+2*Deltas2!AC49+2*Deltas3!AC49+Deltas4!AC49)/6</f>
        <v>0</v>
      </c>
      <c r="AA43" s="19">
        <f ca="1">(Deltas1!AD49+2*Deltas2!AD49+2*Deltas3!AD49+Deltas4!AD49)/6</f>
        <v>0</v>
      </c>
      <c r="AB43" s="19">
        <f ca="1">(Deltas1!AE49+2*Deltas2!AE49+2*Deltas3!AE49+Deltas4!AE49)/6</f>
        <v>0</v>
      </c>
      <c r="AC43" s="19">
        <f ca="1">(Deltas1!AF49+2*Deltas2!AF49+2*Deltas3!AF49+Deltas4!AF49)/6</f>
        <v>0</v>
      </c>
      <c r="AD43" s="19">
        <f ca="1">(Deltas1!AG49+2*Deltas2!AG49+2*Deltas3!AG49+Deltas4!AG49)/6</f>
        <v>-2.6412478915020413E-2</v>
      </c>
      <c r="AE43" s="19">
        <f ca="1">(Deltas1!AH49+2*Deltas2!AH49+2*Deltas3!AH49+Deltas4!AH49)/6</f>
        <v>1.6411346588084308</v>
      </c>
      <c r="AF43" s="19">
        <f ca="1">(Deltas1!AI49+2*Deltas2!AI49+2*Deltas3!AI49+Deltas4!AI49)/6</f>
        <v>3.8034229116190956</v>
      </c>
      <c r="AG43" s="19">
        <f ca="1">(Deltas1!AJ49+2*Deltas2!AJ49+2*Deltas3!AJ49+Deltas4!AJ49)/6</f>
        <v>1.5712322130076153</v>
      </c>
      <c r="AH43" s="19">
        <f ca="1">(Deltas1!AK49+2*Deltas2!AK49+2*Deltas3!AK49+Deltas4!AK49)/6</f>
        <v>0</v>
      </c>
      <c r="AI43" s="19">
        <f ca="1">(Deltas1!AL49+2*Deltas2!AL49+2*Deltas3!AL49+Deltas4!AL49)/6</f>
        <v>0</v>
      </c>
      <c r="AJ43" s="19">
        <f ca="1">(Deltas1!AM49+2*Deltas2!AM49+2*Deltas3!AM49+Deltas4!AM49)/6</f>
        <v>0</v>
      </c>
      <c r="AK43" s="19">
        <f ca="1">(Deltas1!AN49+2*Deltas2!AN49+2*Deltas3!AN49+Deltas4!AN49)/6</f>
        <v>0</v>
      </c>
      <c r="AL43" s="19">
        <f ca="1">(Deltas1!AO49+2*Deltas2!AO49+2*Deltas3!AO49+Deltas4!AO49)/6</f>
        <v>-1.3281703660504534E-2</v>
      </c>
      <c r="AM43" s="19">
        <f ca="1">(Deltas1!AP49+2*Deltas2!AP49+2*Deltas3!AP49+Deltas4!AP49)/6</f>
        <v>-0.41389391263443392</v>
      </c>
      <c r="AN43" s="19">
        <f ca="1">(Deltas1!AQ49+2*Deltas2!AQ49+2*Deltas3!AQ49+Deltas4!AQ49)/6</f>
        <v>0</v>
      </c>
      <c r="AO43" s="19">
        <f ca="1">(Deltas1!AR49+2*Deltas2!AR49+2*Deltas3!AR49+Deltas4!AR49)/6</f>
        <v>0</v>
      </c>
      <c r="AP43" s="19">
        <f ca="1">(Deltas1!AS49+2*Deltas2!AS49+2*Deltas3!AS49+Deltas4!AS49)/6</f>
        <v>-0.52226853087961345</v>
      </c>
      <c r="AQ43" s="19">
        <f ca="1">(Deltas1!AT49+2*Deltas2!AT49+2*Deltas3!AT49+Deltas4!AT49)/6</f>
        <v>-0.52226853087961345</v>
      </c>
      <c r="AR43" s="19">
        <f ca="1">(Deltas1!AU49+2*Deltas2!AU49+2*Deltas3!AU49+Deltas4!AU49)/6</f>
        <v>-0.52226853087961345</v>
      </c>
      <c r="AS43" s="19">
        <f ca="1">(Deltas1!AV49+2*Deltas2!AV49+2*Deltas3!AV49+Deltas4!AV49)/6</f>
        <v>0</v>
      </c>
      <c r="AT43" s="19">
        <f ca="1">(Deltas1!AW49+2*Deltas2!AW49+2*Deltas3!AW49+Deltas4!AW49)/6</f>
        <v>0</v>
      </c>
      <c r="AU43" s="19">
        <f ca="1">(Deltas1!AX49+2*Deltas2!AX49+2*Deltas3!AX49+Deltas4!AX49)/6</f>
        <v>0</v>
      </c>
      <c r="AV43" s="19">
        <f ca="1">(Deltas1!AY49+2*Deltas2!AY49+2*Deltas3!AY49+Deltas4!AY49)/6</f>
        <v>0</v>
      </c>
      <c r="AW43" s="19">
        <f ca="1">(Deltas1!AZ49+2*Deltas2!AZ49+2*Deltas3!AZ49+Deltas4!AZ49)/6</f>
        <v>0</v>
      </c>
      <c r="AX43" s="19">
        <f ca="1">(Deltas1!BA49+2*Deltas2!BA49+2*Deltas3!BA49+Deltas4!BA49)/6</f>
        <v>0</v>
      </c>
      <c r="AY43" s="19">
        <f ca="1">(Deltas1!BB49+2*Deltas2!BB49+2*Deltas3!BB49+Deltas4!BB49)/6</f>
        <v>0</v>
      </c>
      <c r="AZ43" s="19">
        <f ca="1">(Deltas1!BC49+2*Deltas2!BC49+2*Deltas3!BC49+Deltas4!BC49)/6</f>
        <v>0</v>
      </c>
      <c r="BA43" s="19">
        <f ca="1">(Deltas1!BD49+2*Deltas2!BD49+2*Deltas3!BD49+Deltas4!BD49)/6</f>
        <v>0</v>
      </c>
      <c r="BB43" s="19">
        <f ca="1">(Deltas1!BE49+2*Deltas2!BE49+2*Deltas3!BE49+Deltas4!BE49)/6</f>
        <v>0</v>
      </c>
      <c r="BC43" s="19">
        <f ca="1">(Deltas1!BF49+2*Deltas2!BF49+2*Deltas3!BF49+Deltas4!BF49)/6</f>
        <v>0</v>
      </c>
      <c r="BD43" s="19">
        <f ca="1">(Deltas1!BG49+2*Deltas2!BG49+2*Deltas3!BG49+Deltas4!BG49)/6</f>
        <v>0</v>
      </c>
      <c r="BE43" s="19">
        <f ca="1">(Deltas1!BH49+2*Deltas2!BH49+2*Deltas3!BH49+Deltas4!BH49)/6</f>
        <v>0</v>
      </c>
      <c r="BF43" s="19">
        <f ca="1">(Deltas1!BI49+2*Deltas2!BI49+2*Deltas3!BI49+Deltas4!BI49)/6</f>
        <v>0</v>
      </c>
      <c r="BG43" s="19">
        <f ca="1">(Deltas1!BJ49+2*Deltas2!BJ49+2*Deltas3!BJ49+Deltas4!BJ49)/6</f>
        <v>0</v>
      </c>
      <c r="BH43" s="19">
        <f ca="1">(Deltas1!BK49+2*Deltas2!BK49+2*Deltas3!BK49+Deltas4!BK49)/6</f>
        <v>0</v>
      </c>
      <c r="BI43" s="19">
        <f ca="1">(Deltas1!BL49+2*Deltas2!BL49+2*Deltas3!BL49+Deltas4!BL49)/6</f>
        <v>0</v>
      </c>
      <c r="BJ43" s="19">
        <f ca="1">(Deltas1!BM49+2*Deltas2!BM49+2*Deltas3!BM49+Deltas4!BM49)/6</f>
        <v>0</v>
      </c>
      <c r="BK43" s="19">
        <f ca="1">(Deltas1!BN49+2*Deltas2!BN49+2*Deltas3!BN49+Deltas4!BN49)/6</f>
        <v>0</v>
      </c>
      <c r="BL43" s="19">
        <f ca="1">(Deltas1!BO49+2*Deltas2!BO49+2*Deltas3!BO49+Deltas4!BO49)/6</f>
        <v>0</v>
      </c>
      <c r="BM43" s="19">
        <f ca="1">(Deltas1!BP49+2*Deltas2!BP49+2*Deltas3!BP49+Deltas4!BP49)/6</f>
        <v>0</v>
      </c>
      <c r="BN43" s="19">
        <f ca="1">(Deltas1!BQ49+2*Deltas2!BQ49+2*Deltas3!BQ49+Deltas4!BQ49)/6</f>
        <v>0</v>
      </c>
      <c r="BO43" s="19">
        <f ca="1">(Deltas1!BR49+2*Deltas2!BR49+2*Deltas3!BR49+Deltas4!BR49)/6</f>
        <v>0</v>
      </c>
      <c r="BP43" s="19">
        <f ca="1">(Deltas1!BS49+2*Deltas2!BS49+2*Deltas3!BS49+Deltas4!BS49)/6</f>
        <v>0</v>
      </c>
      <c r="BQ43" s="19">
        <f ca="1">(Deltas1!BT49+2*Deltas2!BT49+2*Deltas3!BT49+Deltas4!BT49)/6</f>
        <v>0</v>
      </c>
      <c r="BR43" s="19">
        <f ca="1">(Deltas1!BU49+2*Deltas2!BU49+2*Deltas3!BU49+Deltas4!BU49)/6</f>
        <v>0</v>
      </c>
      <c r="BS43" s="19">
        <f ca="1">(Deltas1!BV49+2*Deltas2!BV49+2*Deltas3!BV49+Deltas4!BV49)/6</f>
        <v>0</v>
      </c>
      <c r="BT43" s="19">
        <f ca="1">(Deltas1!BW49+2*Deltas2!BW49+2*Deltas3!BW49+Deltas4!BW49)/6</f>
        <v>0</v>
      </c>
    </row>
    <row r="44" spans="1:72">
      <c r="A44">
        <f>'Composition Moles'!A62</f>
        <v>2.0000000000000009</v>
      </c>
      <c r="B44" s="1">
        <f ca="1">(Deltas1!D50+2*Deltas2!D50+2*Deltas3!D50+Deltas4!D50)/6</f>
        <v>7.3899931039734176E-2</v>
      </c>
      <c r="C44" s="19">
        <f ca="1">(Deltas1!F50+2*Deltas2!F50+2*Deltas3!F50+Deltas4!F50)/6</f>
        <v>-0.43302602580069438</v>
      </c>
      <c r="D44" s="19">
        <f ca="1">(Deltas1!G50+2*Deltas2!G50+2*Deltas3!G50+Deltas4!G50)/6</f>
        <v>0</v>
      </c>
      <c r="E44" s="19">
        <f ca="1">(Deltas1!H50+2*Deltas2!H50+2*Deltas3!H50+Deltas4!H50)/6</f>
        <v>0.42104156612103916</v>
      </c>
      <c r="F44" s="19">
        <f ca="1">(Deltas1!I50+2*Deltas2!I50+2*Deltas3!I50+Deltas4!I50)/6</f>
        <v>1.1984459679655198E-2</v>
      </c>
      <c r="G44" s="19">
        <f ca="1">(Deltas1!J50+2*Deltas2!J50+2*Deltas3!J50+Deltas4!J50)/6</f>
        <v>0</v>
      </c>
      <c r="H44" s="19">
        <f ca="1">(Deltas1!K50+2*Deltas2!K50+2*Deltas3!K50+Deltas4!K50)/6</f>
        <v>0</v>
      </c>
      <c r="I44" s="19">
        <f ca="1">(Deltas1!L50+2*Deltas2!L50+2*Deltas3!L50+Deltas4!L50)/6</f>
        <v>0</v>
      </c>
      <c r="J44" s="19">
        <f ca="1">(Deltas1!M50+2*Deltas2!M50+2*Deltas3!M50+Deltas4!M50)/6</f>
        <v>0</v>
      </c>
      <c r="K44" s="19">
        <f ca="1">(Deltas1!N50+2*Deltas2!N50+2*Deltas3!N50+Deltas4!N50)/6</f>
        <v>0</v>
      </c>
      <c r="L44" s="19">
        <f ca="1">(Deltas1!O50+2*Deltas2!O50+2*Deltas3!O50+Deltas4!O50)/6</f>
        <v>0</v>
      </c>
      <c r="M44" s="19">
        <f ca="1">(Deltas1!P50+2*Deltas2!P50+2*Deltas3!P50+Deltas4!P50)/6</f>
        <v>0</v>
      </c>
      <c r="N44" s="19">
        <f ca="1">(Deltas1!Q50+2*Deltas2!Q50+2*Deltas3!Q50+Deltas4!Q50)/6</f>
        <v>0</v>
      </c>
      <c r="O44" s="19">
        <f ca="1">(Deltas1!R50+2*Deltas2!R50+2*Deltas3!R50+Deltas4!R50)/6</f>
        <v>0</v>
      </c>
      <c r="P44" s="19">
        <f ca="1">(Deltas1!S50+2*Deltas2!S50+2*Deltas3!S50+Deltas4!S50)/6</f>
        <v>3.8633362446113382</v>
      </c>
      <c r="Q44" s="19">
        <f ca="1">(Deltas1!T50+2*Deltas2!T50+2*Deltas3!T50+Deltas4!T50)/6</f>
        <v>0</v>
      </c>
      <c r="R44" s="19">
        <f ca="1">(Deltas1!U50+2*Deltas2!U50+2*Deltas3!U50+Deltas4!U50)/6</f>
        <v>0</v>
      </c>
      <c r="S44" s="19">
        <f ca="1">(Deltas1!V50+2*Deltas2!V50+2*Deltas3!V50+Deltas4!V50)/6</f>
        <v>0</v>
      </c>
      <c r="T44" s="19">
        <f ca="1">(Deltas1!W50+2*Deltas2!W50+2*Deltas3!W50+Deltas4!W50)/6</f>
        <v>0</v>
      </c>
      <c r="U44" s="19">
        <f ca="1">(Deltas1!X50+2*Deltas2!X50+2*Deltas3!X50+Deltas4!X50)/6</f>
        <v>0</v>
      </c>
      <c r="V44" s="19">
        <f ca="1">(Deltas1!Y50+2*Deltas2!Y50+2*Deltas3!Y50+Deltas4!Y50)/6</f>
        <v>-8.7847157940637501</v>
      </c>
      <c r="W44" s="19">
        <f ca="1">(Deltas1!Z50+2*Deltas2!Z50+2*Deltas3!Z50+Deltas4!Z50)/6</f>
        <v>0</v>
      </c>
      <c r="X44" s="19">
        <f ca="1">(Deltas1!AA50+2*Deltas2!AA50+2*Deltas3!AA50+Deltas4!AA50)/6</f>
        <v>0</v>
      </c>
      <c r="Y44" s="19">
        <f ca="1">(Deltas1!AB50+2*Deltas2!AB50+2*Deltas3!AB50+Deltas4!AB50)/6</f>
        <v>0</v>
      </c>
      <c r="Z44" s="19">
        <f ca="1">(Deltas1!AC50+2*Deltas2!AC50+2*Deltas3!AC50+Deltas4!AC50)/6</f>
        <v>0</v>
      </c>
      <c r="AA44" s="19">
        <f ca="1">(Deltas1!AD50+2*Deltas2!AD50+2*Deltas3!AD50+Deltas4!AD50)/6</f>
        <v>0</v>
      </c>
      <c r="AB44" s="19">
        <f ca="1">(Deltas1!AE50+2*Deltas2!AE50+2*Deltas3!AE50+Deltas4!AE50)/6</f>
        <v>0</v>
      </c>
      <c r="AC44" s="19">
        <f ca="1">(Deltas1!AF50+2*Deltas2!AF50+2*Deltas3!AF50+Deltas4!AF50)/6</f>
        <v>0</v>
      </c>
      <c r="AD44" s="19">
        <f ca="1">(Deltas1!AG50+2*Deltas2!AG50+2*Deltas3!AG50+Deltas4!AG50)/6</f>
        <v>-2.6938642478828892E-2</v>
      </c>
      <c r="AE44" s="19">
        <f ca="1">(Deltas1!AH50+2*Deltas2!AH50+2*Deltas3!AH50+Deltas4!AH50)/6</f>
        <v>1.5282321866213879</v>
      </c>
      <c r="AF44" s="19">
        <f ca="1">(Deltas1!AI50+2*Deltas2!AI50+2*Deltas3!AI50+Deltas4!AI50)/6</f>
        <v>3.8125162102186341</v>
      </c>
      <c r="AG44" s="19">
        <f ca="1">(Deltas1!AJ50+2*Deltas2!AJ50+2*Deltas3!AJ50+Deltas4!AJ50)/6</f>
        <v>1.5436496112133364</v>
      </c>
      <c r="AH44" s="19">
        <f ca="1">(Deltas1!AK50+2*Deltas2!AK50+2*Deltas3!AK50+Deltas4!AK50)/6</f>
        <v>0</v>
      </c>
      <c r="AI44" s="19">
        <f ca="1">(Deltas1!AL50+2*Deltas2!AL50+2*Deltas3!AL50+Deltas4!AL50)/6</f>
        <v>0</v>
      </c>
      <c r="AJ44" s="19">
        <f ca="1">(Deltas1!AM50+2*Deltas2!AM50+2*Deltas3!AM50+Deltas4!AM50)/6</f>
        <v>0</v>
      </c>
      <c r="AK44" s="19">
        <f ca="1">(Deltas1!AN50+2*Deltas2!AN50+2*Deltas3!AN50+Deltas4!AN50)/6</f>
        <v>0</v>
      </c>
      <c r="AL44" s="19">
        <f ca="1">(Deltas1!AO50+2*Deltas2!AO50+2*Deltas3!AO50+Deltas4!AO50)/6</f>
        <v>-1.1984459679655198E-2</v>
      </c>
      <c r="AM44" s="19">
        <f ca="1">(Deltas1!AP50+2*Deltas2!AP50+2*Deltas3!AP50+Deltas4!AP50)/6</f>
        <v>-0.39078379599339114</v>
      </c>
      <c r="AN44" s="19">
        <f ca="1">(Deltas1!AQ50+2*Deltas2!AQ50+2*Deltas3!AQ50+Deltas4!AQ50)/6</f>
        <v>0</v>
      </c>
      <c r="AO44" s="19">
        <f ca="1">(Deltas1!AR50+2*Deltas2!AR50+2*Deltas3!AR50+Deltas4!AR50)/6</f>
        <v>0</v>
      </c>
      <c r="AP44" s="19">
        <f ca="1">(Deltas1!AS50+2*Deltas2!AS50+2*Deltas3!AS50+Deltas4!AS50)/6</f>
        <v>-0.51110385348302378</v>
      </c>
      <c r="AQ44" s="19">
        <f ca="1">(Deltas1!AT50+2*Deltas2!AT50+2*Deltas3!AT50+Deltas4!AT50)/6</f>
        <v>-0.51110385348302378</v>
      </c>
      <c r="AR44" s="19">
        <f ca="1">(Deltas1!AU50+2*Deltas2!AU50+2*Deltas3!AU50+Deltas4!AU50)/6</f>
        <v>-0.51110385348302378</v>
      </c>
      <c r="AS44" s="19">
        <f ca="1">(Deltas1!AV50+2*Deltas2!AV50+2*Deltas3!AV50+Deltas4!AV50)/6</f>
        <v>0</v>
      </c>
      <c r="AT44" s="19">
        <f ca="1">(Deltas1!AW50+2*Deltas2!AW50+2*Deltas3!AW50+Deltas4!AW50)/6</f>
        <v>0</v>
      </c>
      <c r="AU44" s="19">
        <f ca="1">(Deltas1!AX50+2*Deltas2!AX50+2*Deltas3!AX50+Deltas4!AX50)/6</f>
        <v>0</v>
      </c>
      <c r="AV44" s="19">
        <f ca="1">(Deltas1!AY50+2*Deltas2!AY50+2*Deltas3!AY50+Deltas4!AY50)/6</f>
        <v>0</v>
      </c>
      <c r="AW44" s="19">
        <f ca="1">(Deltas1!AZ50+2*Deltas2!AZ50+2*Deltas3!AZ50+Deltas4!AZ50)/6</f>
        <v>0</v>
      </c>
      <c r="AX44" s="19">
        <f ca="1">(Deltas1!BA50+2*Deltas2!BA50+2*Deltas3!BA50+Deltas4!BA50)/6</f>
        <v>0</v>
      </c>
      <c r="AY44" s="19">
        <f ca="1">(Deltas1!BB50+2*Deltas2!BB50+2*Deltas3!BB50+Deltas4!BB50)/6</f>
        <v>0</v>
      </c>
      <c r="AZ44" s="19">
        <f ca="1">(Deltas1!BC50+2*Deltas2!BC50+2*Deltas3!BC50+Deltas4!BC50)/6</f>
        <v>0</v>
      </c>
      <c r="BA44" s="19">
        <f ca="1">(Deltas1!BD50+2*Deltas2!BD50+2*Deltas3!BD50+Deltas4!BD50)/6</f>
        <v>0</v>
      </c>
      <c r="BB44" s="19">
        <f ca="1">(Deltas1!BE50+2*Deltas2!BE50+2*Deltas3!BE50+Deltas4!BE50)/6</f>
        <v>0</v>
      </c>
      <c r="BC44" s="19">
        <f ca="1">(Deltas1!BF50+2*Deltas2!BF50+2*Deltas3!BF50+Deltas4!BF50)/6</f>
        <v>0</v>
      </c>
      <c r="BD44" s="19">
        <f ca="1">(Deltas1!BG50+2*Deltas2!BG50+2*Deltas3!BG50+Deltas4!BG50)/6</f>
        <v>0</v>
      </c>
      <c r="BE44" s="19">
        <f ca="1">(Deltas1!BH50+2*Deltas2!BH50+2*Deltas3!BH50+Deltas4!BH50)/6</f>
        <v>0</v>
      </c>
      <c r="BF44" s="19">
        <f ca="1">(Deltas1!BI50+2*Deltas2!BI50+2*Deltas3!BI50+Deltas4!BI50)/6</f>
        <v>0</v>
      </c>
      <c r="BG44" s="19">
        <f ca="1">(Deltas1!BJ50+2*Deltas2!BJ50+2*Deltas3!BJ50+Deltas4!BJ50)/6</f>
        <v>0</v>
      </c>
      <c r="BH44" s="19">
        <f ca="1">(Deltas1!BK50+2*Deltas2!BK50+2*Deltas3!BK50+Deltas4!BK50)/6</f>
        <v>0</v>
      </c>
      <c r="BI44" s="19">
        <f ca="1">(Deltas1!BL50+2*Deltas2!BL50+2*Deltas3!BL50+Deltas4!BL50)/6</f>
        <v>0</v>
      </c>
      <c r="BJ44" s="19">
        <f ca="1">(Deltas1!BM50+2*Deltas2!BM50+2*Deltas3!BM50+Deltas4!BM50)/6</f>
        <v>0</v>
      </c>
      <c r="BK44" s="19">
        <f ca="1">(Deltas1!BN50+2*Deltas2!BN50+2*Deltas3!BN50+Deltas4!BN50)/6</f>
        <v>0</v>
      </c>
      <c r="BL44" s="19">
        <f ca="1">(Deltas1!BO50+2*Deltas2!BO50+2*Deltas3!BO50+Deltas4!BO50)/6</f>
        <v>0</v>
      </c>
      <c r="BM44" s="19">
        <f ca="1">(Deltas1!BP50+2*Deltas2!BP50+2*Deltas3!BP50+Deltas4!BP50)/6</f>
        <v>0</v>
      </c>
      <c r="BN44" s="19">
        <f ca="1">(Deltas1!BQ50+2*Deltas2!BQ50+2*Deltas3!BQ50+Deltas4!BQ50)/6</f>
        <v>0</v>
      </c>
      <c r="BO44" s="19">
        <f ca="1">(Deltas1!BR50+2*Deltas2!BR50+2*Deltas3!BR50+Deltas4!BR50)/6</f>
        <v>0</v>
      </c>
      <c r="BP44" s="19">
        <f ca="1">(Deltas1!BS50+2*Deltas2!BS50+2*Deltas3!BS50+Deltas4!BS50)/6</f>
        <v>0</v>
      </c>
      <c r="BQ44" s="19">
        <f ca="1">(Deltas1!BT50+2*Deltas2!BT50+2*Deltas3!BT50+Deltas4!BT50)/6</f>
        <v>0</v>
      </c>
      <c r="BR44" s="19">
        <f ca="1">(Deltas1!BU50+2*Deltas2!BU50+2*Deltas3!BU50+Deltas4!BU50)/6</f>
        <v>0</v>
      </c>
      <c r="BS44" s="19">
        <f ca="1">(Deltas1!BV50+2*Deltas2!BV50+2*Deltas3!BV50+Deltas4!BV50)/6</f>
        <v>0</v>
      </c>
      <c r="BT44" s="19">
        <f ca="1">(Deltas1!BW50+2*Deltas2!BW50+2*Deltas3!BW50+Deltas4!BW50)/6</f>
        <v>0</v>
      </c>
    </row>
    <row r="45" spans="1:72">
      <c r="A45">
        <f>'Composition Moles'!A63</f>
        <v>2.0500000000000007</v>
      </c>
      <c r="B45" s="1">
        <f ca="1">(Deltas1!D51+2*Deltas2!D51+2*Deltas3!D51+Deltas4!D51)/6</f>
        <v>6.9544636434430276E-2</v>
      </c>
      <c r="C45" s="19">
        <f ca="1">(Deltas1!F51+2*Deltas2!F51+2*Deltas3!F51+Deltas4!F51)/6</f>
        <v>-0.40532425567100933</v>
      </c>
      <c r="D45" s="19">
        <f ca="1">(Deltas1!G51+2*Deltas2!G51+2*Deltas3!G51+Deltas4!G51)/6</f>
        <v>0</v>
      </c>
      <c r="E45" s="19">
        <f ca="1">(Deltas1!H51+2*Deltas2!H51+2*Deltas3!H51+Deltas4!H51)/6</f>
        <v>0.39450581240077914</v>
      </c>
      <c r="F45" s="19">
        <f ca="1">(Deltas1!I51+2*Deltas2!I51+2*Deltas3!I51+Deltas4!I51)/6</f>
        <v>1.0818443270230224E-2</v>
      </c>
      <c r="G45" s="19">
        <f ca="1">(Deltas1!J51+2*Deltas2!J51+2*Deltas3!J51+Deltas4!J51)/6</f>
        <v>0</v>
      </c>
      <c r="H45" s="19">
        <f ca="1">(Deltas1!K51+2*Deltas2!K51+2*Deltas3!K51+Deltas4!K51)/6</f>
        <v>0</v>
      </c>
      <c r="I45" s="19">
        <f ca="1">(Deltas1!L51+2*Deltas2!L51+2*Deltas3!L51+Deltas4!L51)/6</f>
        <v>0</v>
      </c>
      <c r="J45" s="19">
        <f ca="1">(Deltas1!M51+2*Deltas2!M51+2*Deltas3!M51+Deltas4!M51)/6</f>
        <v>0</v>
      </c>
      <c r="K45" s="19">
        <f ca="1">(Deltas1!N51+2*Deltas2!N51+2*Deltas3!N51+Deltas4!N51)/6</f>
        <v>0</v>
      </c>
      <c r="L45" s="19">
        <f ca="1">(Deltas1!O51+2*Deltas2!O51+2*Deltas3!O51+Deltas4!O51)/6</f>
        <v>0</v>
      </c>
      <c r="M45" s="19">
        <f ca="1">(Deltas1!P51+2*Deltas2!P51+2*Deltas3!P51+Deltas4!P51)/6</f>
        <v>0</v>
      </c>
      <c r="N45" s="19">
        <f ca="1">(Deltas1!Q51+2*Deltas2!Q51+2*Deltas3!Q51+Deltas4!Q51)/6</f>
        <v>0</v>
      </c>
      <c r="O45" s="19">
        <f ca="1">(Deltas1!R51+2*Deltas2!R51+2*Deltas3!R51+Deltas4!R51)/6</f>
        <v>0</v>
      </c>
      <c r="P45" s="19">
        <f ca="1">(Deltas1!S51+2*Deltas2!S51+2*Deltas3!S51+Deltas4!S51)/6</f>
        <v>3.7890078305525456</v>
      </c>
      <c r="Q45" s="19">
        <f ca="1">(Deltas1!T51+2*Deltas2!T51+2*Deltas3!T51+Deltas4!T51)/6</f>
        <v>0</v>
      </c>
      <c r="R45" s="19">
        <f ca="1">(Deltas1!U51+2*Deltas2!U51+2*Deltas3!U51+Deltas4!U51)/6</f>
        <v>0</v>
      </c>
      <c r="S45" s="19">
        <f ca="1">(Deltas1!V51+2*Deltas2!V51+2*Deltas3!V51+Deltas4!V51)/6</f>
        <v>0</v>
      </c>
      <c r="T45" s="19">
        <f ca="1">(Deltas1!W51+2*Deltas2!W51+2*Deltas3!W51+Deltas4!W51)/6</f>
        <v>0</v>
      </c>
      <c r="U45" s="19">
        <f ca="1">(Deltas1!X51+2*Deltas2!X51+2*Deltas3!X51+Deltas4!X51)/6</f>
        <v>0</v>
      </c>
      <c r="V45" s="19">
        <f ca="1">(Deltas1!Y51+2*Deltas2!Y51+2*Deltas3!Y51+Deltas4!Y51)/6</f>
        <v>-8.6368839078923756</v>
      </c>
      <c r="W45" s="19">
        <f ca="1">(Deltas1!Z51+2*Deltas2!Z51+2*Deltas3!Z51+Deltas4!Z51)/6</f>
        <v>0</v>
      </c>
      <c r="X45" s="19">
        <f ca="1">(Deltas1!AA51+2*Deltas2!AA51+2*Deltas3!AA51+Deltas4!AA51)/6</f>
        <v>0</v>
      </c>
      <c r="Y45" s="19">
        <f ca="1">(Deltas1!AB51+2*Deltas2!AB51+2*Deltas3!AB51+Deltas4!AB51)/6</f>
        <v>0</v>
      </c>
      <c r="Z45" s="19">
        <f ca="1">(Deltas1!AC51+2*Deltas2!AC51+2*Deltas3!AC51+Deltas4!AC51)/6</f>
        <v>0</v>
      </c>
      <c r="AA45" s="19">
        <f ca="1">(Deltas1!AD51+2*Deltas2!AD51+2*Deltas3!AD51+Deltas4!AD51)/6</f>
        <v>0</v>
      </c>
      <c r="AB45" s="19">
        <f ca="1">(Deltas1!AE51+2*Deltas2!AE51+2*Deltas3!AE51+Deltas4!AE51)/6</f>
        <v>0</v>
      </c>
      <c r="AC45" s="19">
        <f ca="1">(Deltas1!AF51+2*Deltas2!AF51+2*Deltas3!AF51+Deltas4!AF51)/6</f>
        <v>0</v>
      </c>
      <c r="AD45" s="19">
        <f ca="1">(Deltas1!AG51+2*Deltas2!AG51+2*Deltas3!AG51+Deltas4!AG51)/6</f>
        <v>-2.7228357682659726E-2</v>
      </c>
      <c r="AE45" s="19">
        <f ca="1">(Deltas1!AH51+2*Deltas2!AH51+2*Deltas3!AH51+Deltas4!AH51)/6</f>
        <v>1.4193231952270409</v>
      </c>
      <c r="AF45" s="19">
        <f ca="1">(Deltas1!AI51+2*Deltas2!AI51+2*Deltas3!AI51+Deltas4!AI51)/6</f>
        <v>3.8197184821036685</v>
      </c>
      <c r="AG45" s="19">
        <f ca="1">(Deltas1!AJ51+2*Deltas2!AJ51+2*Deltas3!AJ51+Deltas4!AJ51)/6</f>
        <v>1.5163979590913119</v>
      </c>
      <c r="AH45" s="19">
        <f ca="1">(Deltas1!AK51+2*Deltas2!AK51+2*Deltas3!AK51+Deltas4!AK51)/6</f>
        <v>0</v>
      </c>
      <c r="AI45" s="19">
        <f ca="1">(Deltas1!AL51+2*Deltas2!AL51+2*Deltas3!AL51+Deltas4!AL51)/6</f>
        <v>0</v>
      </c>
      <c r="AJ45" s="19">
        <f ca="1">(Deltas1!AM51+2*Deltas2!AM51+2*Deltas3!AM51+Deltas4!AM51)/6</f>
        <v>0</v>
      </c>
      <c r="AK45" s="19">
        <f ca="1">(Deltas1!AN51+2*Deltas2!AN51+2*Deltas3!AN51+Deltas4!AN51)/6</f>
        <v>0</v>
      </c>
      <c r="AL45" s="19">
        <f ca="1">(Deltas1!AO51+2*Deltas2!AO51+2*Deltas3!AO51+Deltas4!AO51)/6</f>
        <v>-1.0818443270230224E-2</v>
      </c>
      <c r="AM45" s="19">
        <f ca="1">(Deltas1!AP51+2*Deltas2!AP51+2*Deltas3!AP51+Deltas4!AP51)/6</f>
        <v>-0.36873407935910141</v>
      </c>
      <c r="AN45" s="19">
        <f ca="1">(Deltas1!AQ51+2*Deltas2!AQ51+2*Deltas3!AQ51+Deltas4!AQ51)/6</f>
        <v>0</v>
      </c>
      <c r="AO45" s="19">
        <f ca="1">(Deltas1!AR51+2*Deltas2!AR51+2*Deltas3!AR51+Deltas4!AR51)/6</f>
        <v>0</v>
      </c>
      <c r="AP45" s="19">
        <f ca="1">(Deltas1!AS51+2*Deltas2!AS51+2*Deltas3!AS51+Deltas4!AS51)/6</f>
        <v>-0.50026089292340015</v>
      </c>
      <c r="AQ45" s="19">
        <f ca="1">(Deltas1!AT51+2*Deltas2!AT51+2*Deltas3!AT51+Deltas4!AT51)/6</f>
        <v>-0.50026089292340015</v>
      </c>
      <c r="AR45" s="19">
        <f ca="1">(Deltas1!AU51+2*Deltas2!AU51+2*Deltas3!AU51+Deltas4!AU51)/6</f>
        <v>-0.50026089292340015</v>
      </c>
      <c r="AS45" s="19">
        <f ca="1">(Deltas1!AV51+2*Deltas2!AV51+2*Deltas3!AV51+Deltas4!AV51)/6</f>
        <v>0</v>
      </c>
      <c r="AT45" s="19">
        <f ca="1">(Deltas1!AW51+2*Deltas2!AW51+2*Deltas3!AW51+Deltas4!AW51)/6</f>
        <v>0</v>
      </c>
      <c r="AU45" s="19">
        <f ca="1">(Deltas1!AX51+2*Deltas2!AX51+2*Deltas3!AX51+Deltas4!AX51)/6</f>
        <v>0</v>
      </c>
      <c r="AV45" s="19">
        <f ca="1">(Deltas1!AY51+2*Deltas2!AY51+2*Deltas3!AY51+Deltas4!AY51)/6</f>
        <v>0</v>
      </c>
      <c r="AW45" s="19">
        <f ca="1">(Deltas1!AZ51+2*Deltas2!AZ51+2*Deltas3!AZ51+Deltas4!AZ51)/6</f>
        <v>0</v>
      </c>
      <c r="AX45" s="19">
        <f ca="1">(Deltas1!BA51+2*Deltas2!BA51+2*Deltas3!BA51+Deltas4!BA51)/6</f>
        <v>0</v>
      </c>
      <c r="AY45" s="19">
        <f ca="1">(Deltas1!BB51+2*Deltas2!BB51+2*Deltas3!BB51+Deltas4!BB51)/6</f>
        <v>0</v>
      </c>
      <c r="AZ45" s="19">
        <f ca="1">(Deltas1!BC51+2*Deltas2!BC51+2*Deltas3!BC51+Deltas4!BC51)/6</f>
        <v>0</v>
      </c>
      <c r="BA45" s="19">
        <f ca="1">(Deltas1!BD51+2*Deltas2!BD51+2*Deltas3!BD51+Deltas4!BD51)/6</f>
        <v>0</v>
      </c>
      <c r="BB45" s="19">
        <f ca="1">(Deltas1!BE51+2*Deltas2!BE51+2*Deltas3!BE51+Deltas4!BE51)/6</f>
        <v>0</v>
      </c>
      <c r="BC45" s="19">
        <f ca="1">(Deltas1!BF51+2*Deltas2!BF51+2*Deltas3!BF51+Deltas4!BF51)/6</f>
        <v>0</v>
      </c>
      <c r="BD45" s="19">
        <f ca="1">(Deltas1!BG51+2*Deltas2!BG51+2*Deltas3!BG51+Deltas4!BG51)/6</f>
        <v>0</v>
      </c>
      <c r="BE45" s="19">
        <f ca="1">(Deltas1!BH51+2*Deltas2!BH51+2*Deltas3!BH51+Deltas4!BH51)/6</f>
        <v>0</v>
      </c>
      <c r="BF45" s="19">
        <f ca="1">(Deltas1!BI51+2*Deltas2!BI51+2*Deltas3!BI51+Deltas4!BI51)/6</f>
        <v>0</v>
      </c>
      <c r="BG45" s="19">
        <f ca="1">(Deltas1!BJ51+2*Deltas2!BJ51+2*Deltas3!BJ51+Deltas4!BJ51)/6</f>
        <v>0</v>
      </c>
      <c r="BH45" s="19">
        <f ca="1">(Deltas1!BK51+2*Deltas2!BK51+2*Deltas3!BK51+Deltas4!BK51)/6</f>
        <v>0</v>
      </c>
      <c r="BI45" s="19">
        <f ca="1">(Deltas1!BL51+2*Deltas2!BL51+2*Deltas3!BL51+Deltas4!BL51)/6</f>
        <v>0</v>
      </c>
      <c r="BJ45" s="19">
        <f ca="1">(Deltas1!BM51+2*Deltas2!BM51+2*Deltas3!BM51+Deltas4!BM51)/6</f>
        <v>0</v>
      </c>
      <c r="BK45" s="19">
        <f ca="1">(Deltas1!BN51+2*Deltas2!BN51+2*Deltas3!BN51+Deltas4!BN51)/6</f>
        <v>0</v>
      </c>
      <c r="BL45" s="19">
        <f ca="1">(Deltas1!BO51+2*Deltas2!BO51+2*Deltas3!BO51+Deltas4!BO51)/6</f>
        <v>0</v>
      </c>
      <c r="BM45" s="19">
        <f ca="1">(Deltas1!BP51+2*Deltas2!BP51+2*Deltas3!BP51+Deltas4!BP51)/6</f>
        <v>0</v>
      </c>
      <c r="BN45" s="19">
        <f ca="1">(Deltas1!BQ51+2*Deltas2!BQ51+2*Deltas3!BQ51+Deltas4!BQ51)/6</f>
        <v>0</v>
      </c>
      <c r="BO45" s="19">
        <f ca="1">(Deltas1!BR51+2*Deltas2!BR51+2*Deltas3!BR51+Deltas4!BR51)/6</f>
        <v>0</v>
      </c>
      <c r="BP45" s="19">
        <f ca="1">(Deltas1!BS51+2*Deltas2!BS51+2*Deltas3!BS51+Deltas4!BS51)/6</f>
        <v>0</v>
      </c>
      <c r="BQ45" s="19">
        <f ca="1">(Deltas1!BT51+2*Deltas2!BT51+2*Deltas3!BT51+Deltas4!BT51)/6</f>
        <v>0</v>
      </c>
      <c r="BR45" s="19">
        <f ca="1">(Deltas1!BU51+2*Deltas2!BU51+2*Deltas3!BU51+Deltas4!BU51)/6</f>
        <v>0</v>
      </c>
      <c r="BS45" s="19">
        <f ca="1">(Deltas1!BV51+2*Deltas2!BV51+2*Deltas3!BV51+Deltas4!BV51)/6</f>
        <v>0</v>
      </c>
      <c r="BT45" s="19">
        <f ca="1">(Deltas1!BW51+2*Deltas2!BW51+2*Deltas3!BW51+Deltas4!BW51)/6</f>
        <v>0</v>
      </c>
    </row>
    <row r="46" spans="1:72">
      <c r="A46">
        <f>'Composition Moles'!A64</f>
        <v>2.1000000000000005</v>
      </c>
      <c r="B46" s="1">
        <f ca="1">(Deltas1!D52+2*Deltas2!D52+2*Deltas3!D52+Deltas4!D52)/6</f>
        <v>6.543902440304844E-2</v>
      </c>
      <c r="C46" s="19">
        <f ca="1">(Deltas1!F52+2*Deltas2!F52+2*Deltas3!F52+Deltas4!F52)/6</f>
        <v>-0.37935390302196076</v>
      </c>
      <c r="D46" s="19">
        <f ca="1">(Deltas1!G52+2*Deltas2!G52+2*Deltas3!G52+Deltas4!G52)/6</f>
        <v>0</v>
      </c>
      <c r="E46" s="19">
        <f ca="1">(Deltas1!H52+2*Deltas2!H52+2*Deltas3!H52+Deltas4!H52)/6</f>
        <v>0.36958419685536875</v>
      </c>
      <c r="F46" s="19">
        <f ca="1">(Deltas1!I52+2*Deltas2!I52+2*Deltas3!I52+Deltas4!I52)/6</f>
        <v>9.7697061665919897E-3</v>
      </c>
      <c r="G46" s="19">
        <f ca="1">(Deltas1!J52+2*Deltas2!J52+2*Deltas3!J52+Deltas4!J52)/6</f>
        <v>0</v>
      </c>
      <c r="H46" s="19">
        <f ca="1">(Deltas1!K52+2*Deltas2!K52+2*Deltas3!K52+Deltas4!K52)/6</f>
        <v>0</v>
      </c>
      <c r="I46" s="19">
        <f ca="1">(Deltas1!L52+2*Deltas2!L52+2*Deltas3!L52+Deltas4!L52)/6</f>
        <v>0</v>
      </c>
      <c r="J46" s="19">
        <f ca="1">(Deltas1!M52+2*Deltas2!M52+2*Deltas3!M52+Deltas4!M52)/6</f>
        <v>0</v>
      </c>
      <c r="K46" s="19">
        <f ca="1">(Deltas1!N52+2*Deltas2!N52+2*Deltas3!N52+Deltas4!N52)/6</f>
        <v>0</v>
      </c>
      <c r="L46" s="19">
        <f ca="1">(Deltas1!O52+2*Deltas2!O52+2*Deltas3!O52+Deltas4!O52)/6</f>
        <v>0</v>
      </c>
      <c r="M46" s="19">
        <f ca="1">(Deltas1!P52+2*Deltas2!P52+2*Deltas3!P52+Deltas4!P52)/6</f>
        <v>0</v>
      </c>
      <c r="N46" s="19">
        <f ca="1">(Deltas1!Q52+2*Deltas2!Q52+2*Deltas3!Q52+Deltas4!Q52)/6</f>
        <v>0</v>
      </c>
      <c r="O46" s="19">
        <f ca="1">(Deltas1!R52+2*Deltas2!R52+2*Deltas3!R52+Deltas4!R52)/6</f>
        <v>0</v>
      </c>
      <c r="P46" s="19">
        <f ca="1">(Deltas1!S52+2*Deltas2!S52+2*Deltas3!S52+Deltas4!S52)/6</f>
        <v>3.7166476348024244</v>
      </c>
      <c r="Q46" s="19">
        <f ca="1">(Deltas1!T52+2*Deltas2!T52+2*Deltas3!T52+Deltas4!T52)/6</f>
        <v>0</v>
      </c>
      <c r="R46" s="19">
        <f ca="1">(Deltas1!U52+2*Deltas2!U52+2*Deltas3!U52+Deltas4!U52)/6</f>
        <v>0</v>
      </c>
      <c r="S46" s="19">
        <f ca="1">(Deltas1!V52+2*Deltas2!V52+2*Deltas3!V52+Deltas4!V52)/6</f>
        <v>0</v>
      </c>
      <c r="T46" s="19">
        <f ca="1">(Deltas1!W52+2*Deltas2!W52+2*Deltas3!W52+Deltas4!W52)/6</f>
        <v>0</v>
      </c>
      <c r="U46" s="19">
        <f ca="1">(Deltas1!X52+2*Deltas2!X52+2*Deltas3!X52+Deltas4!X52)/6</f>
        <v>0</v>
      </c>
      <c r="V46" s="19">
        <f ca="1">(Deltas1!Y52+2*Deltas2!Y52+2*Deltas3!Y52+Deltas4!Y52)/6</f>
        <v>-8.4914962569746262</v>
      </c>
      <c r="W46" s="19">
        <f ca="1">(Deltas1!Z52+2*Deltas2!Z52+2*Deltas3!Z52+Deltas4!Z52)/6</f>
        <v>0</v>
      </c>
      <c r="X46" s="19">
        <f ca="1">(Deltas1!AA52+2*Deltas2!AA52+2*Deltas3!AA52+Deltas4!AA52)/6</f>
        <v>0</v>
      </c>
      <c r="Y46" s="19">
        <f ca="1">(Deltas1!AB52+2*Deltas2!AB52+2*Deltas3!AB52+Deltas4!AB52)/6</f>
        <v>0</v>
      </c>
      <c r="Z46" s="19">
        <f ca="1">(Deltas1!AC52+2*Deltas2!AC52+2*Deltas3!AC52+Deltas4!AC52)/6</f>
        <v>0</v>
      </c>
      <c r="AA46" s="19">
        <f ca="1">(Deltas1!AD52+2*Deltas2!AD52+2*Deltas3!AD52+Deltas4!AD52)/6</f>
        <v>0</v>
      </c>
      <c r="AB46" s="19">
        <f ca="1">(Deltas1!AE52+2*Deltas2!AE52+2*Deltas3!AE52+Deltas4!AE52)/6</f>
        <v>0</v>
      </c>
      <c r="AC46" s="19">
        <f ca="1">(Deltas1!AF52+2*Deltas2!AF52+2*Deltas3!AF52+Deltas4!AF52)/6</f>
        <v>0</v>
      </c>
      <c r="AD46" s="19">
        <f ca="1">(Deltas1!AG52+2*Deltas2!AG52+2*Deltas3!AG52+Deltas4!AG52)/6</f>
        <v>-2.7320170137513523E-2</v>
      </c>
      <c r="AE46" s="19">
        <f ca="1">(Deltas1!AH52+2*Deltas2!AH52+2*Deltas3!AH52+Deltas4!AH52)/6</f>
        <v>1.3143195755253556</v>
      </c>
      <c r="AF46" s="19">
        <f ca="1">(Deltas1!AI52+2*Deltas2!AI52+2*Deltas3!AI52+Deltas4!AI52)/6</f>
        <v>3.8250565624884509</v>
      </c>
      <c r="AG46" s="19">
        <f ca="1">(Deltas1!AJ52+2*Deltas2!AJ52+2*Deltas3!AJ52+Deltas4!AJ52)/6</f>
        <v>1.4894711538762031</v>
      </c>
      <c r="AH46" s="19">
        <f ca="1">(Deltas1!AK52+2*Deltas2!AK52+2*Deltas3!AK52+Deltas4!AK52)/6</f>
        <v>0</v>
      </c>
      <c r="AI46" s="19">
        <f ca="1">(Deltas1!AL52+2*Deltas2!AL52+2*Deltas3!AL52+Deltas4!AL52)/6</f>
        <v>0</v>
      </c>
      <c r="AJ46" s="19">
        <f ca="1">(Deltas1!AM52+2*Deltas2!AM52+2*Deltas3!AM52+Deltas4!AM52)/6</f>
        <v>0</v>
      </c>
      <c r="AK46" s="19">
        <f ca="1">(Deltas1!AN52+2*Deltas2!AN52+2*Deltas3!AN52+Deltas4!AN52)/6</f>
        <v>0</v>
      </c>
      <c r="AL46" s="19">
        <f ca="1">(Deltas1!AO52+2*Deltas2!AO52+2*Deltas3!AO52+Deltas4!AO52)/6</f>
        <v>-9.7697061665919897E-3</v>
      </c>
      <c r="AM46" s="19">
        <f ca="1">(Deltas1!AP52+2*Deltas2!AP52+2*Deltas3!AP52+Deltas4!AP52)/6</f>
        <v>-0.34772252725046443</v>
      </c>
      <c r="AN46" s="19">
        <f ca="1">(Deltas1!AQ52+2*Deltas2!AQ52+2*Deltas3!AQ52+Deltas4!AQ52)/6</f>
        <v>0</v>
      </c>
      <c r="AO46" s="19">
        <f ca="1">(Deltas1!AR52+2*Deltas2!AR52+2*Deltas3!AR52+Deltas4!AR52)/6</f>
        <v>0</v>
      </c>
      <c r="AP46" s="19">
        <f ca="1">(Deltas1!AS52+2*Deltas2!AS52+2*Deltas3!AS52+Deltas4!AS52)/6</f>
        <v>-0.48972875538774535</v>
      </c>
      <c r="AQ46" s="19">
        <f ca="1">(Deltas1!AT52+2*Deltas2!AT52+2*Deltas3!AT52+Deltas4!AT52)/6</f>
        <v>-0.48972875538774535</v>
      </c>
      <c r="AR46" s="19">
        <f ca="1">(Deltas1!AU52+2*Deltas2!AU52+2*Deltas3!AU52+Deltas4!AU52)/6</f>
        <v>-0.48972875538774535</v>
      </c>
      <c r="AS46" s="19">
        <f ca="1">(Deltas1!AV52+2*Deltas2!AV52+2*Deltas3!AV52+Deltas4!AV52)/6</f>
        <v>0</v>
      </c>
      <c r="AT46" s="19">
        <f ca="1">(Deltas1!AW52+2*Deltas2!AW52+2*Deltas3!AW52+Deltas4!AW52)/6</f>
        <v>0</v>
      </c>
      <c r="AU46" s="19">
        <f ca="1">(Deltas1!AX52+2*Deltas2!AX52+2*Deltas3!AX52+Deltas4!AX52)/6</f>
        <v>0</v>
      </c>
      <c r="AV46" s="19">
        <f ca="1">(Deltas1!AY52+2*Deltas2!AY52+2*Deltas3!AY52+Deltas4!AY52)/6</f>
        <v>0</v>
      </c>
      <c r="AW46" s="19">
        <f ca="1">(Deltas1!AZ52+2*Deltas2!AZ52+2*Deltas3!AZ52+Deltas4!AZ52)/6</f>
        <v>0</v>
      </c>
      <c r="AX46" s="19">
        <f ca="1">(Deltas1!BA52+2*Deltas2!BA52+2*Deltas3!BA52+Deltas4!BA52)/6</f>
        <v>0</v>
      </c>
      <c r="AY46" s="19">
        <f ca="1">(Deltas1!BB52+2*Deltas2!BB52+2*Deltas3!BB52+Deltas4!BB52)/6</f>
        <v>0</v>
      </c>
      <c r="AZ46" s="19">
        <f ca="1">(Deltas1!BC52+2*Deltas2!BC52+2*Deltas3!BC52+Deltas4!BC52)/6</f>
        <v>0</v>
      </c>
      <c r="BA46" s="19">
        <f ca="1">(Deltas1!BD52+2*Deltas2!BD52+2*Deltas3!BD52+Deltas4!BD52)/6</f>
        <v>0</v>
      </c>
      <c r="BB46" s="19">
        <f ca="1">(Deltas1!BE52+2*Deltas2!BE52+2*Deltas3!BE52+Deltas4!BE52)/6</f>
        <v>0</v>
      </c>
      <c r="BC46" s="19">
        <f ca="1">(Deltas1!BF52+2*Deltas2!BF52+2*Deltas3!BF52+Deltas4!BF52)/6</f>
        <v>0</v>
      </c>
      <c r="BD46" s="19">
        <f ca="1">(Deltas1!BG52+2*Deltas2!BG52+2*Deltas3!BG52+Deltas4!BG52)/6</f>
        <v>0</v>
      </c>
      <c r="BE46" s="19">
        <f ca="1">(Deltas1!BH52+2*Deltas2!BH52+2*Deltas3!BH52+Deltas4!BH52)/6</f>
        <v>0</v>
      </c>
      <c r="BF46" s="19">
        <f ca="1">(Deltas1!BI52+2*Deltas2!BI52+2*Deltas3!BI52+Deltas4!BI52)/6</f>
        <v>0</v>
      </c>
      <c r="BG46" s="19">
        <f ca="1">(Deltas1!BJ52+2*Deltas2!BJ52+2*Deltas3!BJ52+Deltas4!BJ52)/6</f>
        <v>0</v>
      </c>
      <c r="BH46" s="19">
        <f ca="1">(Deltas1!BK52+2*Deltas2!BK52+2*Deltas3!BK52+Deltas4!BK52)/6</f>
        <v>0</v>
      </c>
      <c r="BI46" s="19">
        <f ca="1">(Deltas1!BL52+2*Deltas2!BL52+2*Deltas3!BL52+Deltas4!BL52)/6</f>
        <v>0</v>
      </c>
      <c r="BJ46" s="19">
        <f ca="1">(Deltas1!BM52+2*Deltas2!BM52+2*Deltas3!BM52+Deltas4!BM52)/6</f>
        <v>0</v>
      </c>
      <c r="BK46" s="19">
        <f ca="1">(Deltas1!BN52+2*Deltas2!BN52+2*Deltas3!BN52+Deltas4!BN52)/6</f>
        <v>0</v>
      </c>
      <c r="BL46" s="19">
        <f ca="1">(Deltas1!BO52+2*Deltas2!BO52+2*Deltas3!BO52+Deltas4!BO52)/6</f>
        <v>0</v>
      </c>
      <c r="BM46" s="19">
        <f ca="1">(Deltas1!BP52+2*Deltas2!BP52+2*Deltas3!BP52+Deltas4!BP52)/6</f>
        <v>0</v>
      </c>
      <c r="BN46" s="19">
        <f ca="1">(Deltas1!BQ52+2*Deltas2!BQ52+2*Deltas3!BQ52+Deltas4!BQ52)/6</f>
        <v>0</v>
      </c>
      <c r="BO46" s="19">
        <f ca="1">(Deltas1!BR52+2*Deltas2!BR52+2*Deltas3!BR52+Deltas4!BR52)/6</f>
        <v>0</v>
      </c>
      <c r="BP46" s="19">
        <f ca="1">(Deltas1!BS52+2*Deltas2!BS52+2*Deltas3!BS52+Deltas4!BS52)/6</f>
        <v>0</v>
      </c>
      <c r="BQ46" s="19">
        <f ca="1">(Deltas1!BT52+2*Deltas2!BT52+2*Deltas3!BT52+Deltas4!BT52)/6</f>
        <v>0</v>
      </c>
      <c r="BR46" s="19">
        <f ca="1">(Deltas1!BU52+2*Deltas2!BU52+2*Deltas3!BU52+Deltas4!BU52)/6</f>
        <v>0</v>
      </c>
      <c r="BS46" s="19">
        <f ca="1">(Deltas1!BV52+2*Deltas2!BV52+2*Deltas3!BV52+Deltas4!BV52)/6</f>
        <v>0</v>
      </c>
      <c r="BT46" s="19">
        <f ca="1">(Deltas1!BW52+2*Deltas2!BW52+2*Deltas3!BW52+Deltas4!BW52)/6</f>
        <v>0</v>
      </c>
    </row>
    <row r="47" spans="1:72">
      <c r="A47">
        <f>'Composition Moles'!A65</f>
        <v>2.1500000000000004</v>
      </c>
      <c r="B47" s="1">
        <f ca="1">(Deltas1!D53+2*Deltas2!D53+2*Deltas3!D53+Deltas4!D53)/6</f>
        <v>6.157182512047419E-2</v>
      </c>
      <c r="C47" s="19">
        <f ca="1">(Deltas1!F53+2*Deltas2!F53+2*Deltas3!F53+Deltas4!F53)/6</f>
        <v>-0.35501132865491164</v>
      </c>
      <c r="D47" s="19">
        <f ca="1">(Deltas1!G53+2*Deltas2!G53+2*Deltas3!G53+Deltas4!G53)/6</f>
        <v>0</v>
      </c>
      <c r="E47" s="19">
        <f ca="1">(Deltas1!H53+2*Deltas2!H53+2*Deltas3!H53+Deltas4!H53)/6</f>
        <v>0.34618544738383022</v>
      </c>
      <c r="F47" s="19">
        <f ca="1">(Deltas1!I53+2*Deltas2!I53+2*Deltas3!I53+Deltas4!I53)/6</f>
        <v>8.8258812710813352E-3</v>
      </c>
      <c r="G47" s="19">
        <f ca="1">(Deltas1!J53+2*Deltas2!J53+2*Deltas3!J53+Deltas4!J53)/6</f>
        <v>0</v>
      </c>
      <c r="H47" s="19">
        <f ca="1">(Deltas1!K53+2*Deltas2!K53+2*Deltas3!K53+Deltas4!K53)/6</f>
        <v>0</v>
      </c>
      <c r="I47" s="19">
        <f ca="1">(Deltas1!L53+2*Deltas2!L53+2*Deltas3!L53+Deltas4!L53)/6</f>
        <v>0</v>
      </c>
      <c r="J47" s="19">
        <f ca="1">(Deltas1!M53+2*Deltas2!M53+2*Deltas3!M53+Deltas4!M53)/6</f>
        <v>0</v>
      </c>
      <c r="K47" s="19">
        <f ca="1">(Deltas1!N53+2*Deltas2!N53+2*Deltas3!N53+Deltas4!N53)/6</f>
        <v>0</v>
      </c>
      <c r="L47" s="19">
        <f ca="1">(Deltas1!O53+2*Deltas2!O53+2*Deltas3!O53+Deltas4!O53)/6</f>
        <v>0</v>
      </c>
      <c r="M47" s="19">
        <f ca="1">(Deltas1!P53+2*Deltas2!P53+2*Deltas3!P53+Deltas4!P53)/6</f>
        <v>0</v>
      </c>
      <c r="N47" s="19">
        <f ca="1">(Deltas1!Q53+2*Deltas2!Q53+2*Deltas3!Q53+Deltas4!Q53)/6</f>
        <v>0</v>
      </c>
      <c r="O47" s="19">
        <f ca="1">(Deltas1!R53+2*Deltas2!R53+2*Deltas3!R53+Deltas4!R53)/6</f>
        <v>0</v>
      </c>
      <c r="P47" s="19">
        <f ca="1">(Deltas1!S53+2*Deltas2!S53+2*Deltas3!S53+Deltas4!S53)/6</f>
        <v>3.646077255024005</v>
      </c>
      <c r="Q47" s="19">
        <f ca="1">(Deltas1!T53+2*Deltas2!T53+2*Deltas3!T53+Deltas4!T53)/6</f>
        <v>0</v>
      </c>
      <c r="R47" s="19">
        <f ca="1">(Deltas1!U53+2*Deltas2!U53+2*Deltas3!U53+Deltas4!U53)/6</f>
        <v>0</v>
      </c>
      <c r="S47" s="19">
        <f ca="1">(Deltas1!V53+2*Deltas2!V53+2*Deltas3!V53+Deltas4!V53)/6</f>
        <v>0</v>
      </c>
      <c r="T47" s="19">
        <f ca="1">(Deltas1!W53+2*Deltas2!W53+2*Deltas3!W53+Deltas4!W53)/6</f>
        <v>0</v>
      </c>
      <c r="U47" s="19">
        <f ca="1">(Deltas1!X53+2*Deltas2!X53+2*Deltas3!X53+Deltas4!X53)/6</f>
        <v>0</v>
      </c>
      <c r="V47" s="19">
        <f ca="1">(Deltas1!Y53+2*Deltas2!Y53+2*Deltas3!Y53+Deltas4!Y53)/6</f>
        <v>-8.3483469868189886</v>
      </c>
      <c r="W47" s="19">
        <f ca="1">(Deltas1!Z53+2*Deltas2!Z53+2*Deltas3!Z53+Deltas4!Z53)/6</f>
        <v>0</v>
      </c>
      <c r="X47" s="19">
        <f ca="1">(Deltas1!AA53+2*Deltas2!AA53+2*Deltas3!AA53+Deltas4!AA53)/6</f>
        <v>0</v>
      </c>
      <c r="Y47" s="19">
        <f ca="1">(Deltas1!AB53+2*Deltas2!AB53+2*Deltas3!AB53+Deltas4!AB53)/6</f>
        <v>0</v>
      </c>
      <c r="Z47" s="19">
        <f ca="1">(Deltas1!AC53+2*Deltas2!AC53+2*Deltas3!AC53+Deltas4!AC53)/6</f>
        <v>0</v>
      </c>
      <c r="AA47" s="19">
        <f ca="1">(Deltas1!AD53+2*Deltas2!AD53+2*Deltas3!AD53+Deltas4!AD53)/6</f>
        <v>0</v>
      </c>
      <c r="AB47" s="19">
        <f ca="1">(Deltas1!AE53+2*Deltas2!AE53+2*Deltas3!AE53+Deltas4!AE53)/6</f>
        <v>0</v>
      </c>
      <c r="AC47" s="19">
        <f ca="1">(Deltas1!AF53+2*Deltas2!AF53+2*Deltas3!AF53+Deltas4!AF53)/6</f>
        <v>0</v>
      </c>
      <c r="AD47" s="19">
        <f ca="1">(Deltas1!AG53+2*Deltas2!AG53+2*Deltas3!AG53+Deltas4!AG53)/6</f>
        <v>-2.7247279297800214E-2</v>
      </c>
      <c r="AE47" s="19">
        <f ca="1">(Deltas1!AH53+2*Deltas2!AH53+2*Deltas3!AH53+Deltas4!AH53)/6</f>
        <v>1.2131315767288873</v>
      </c>
      <c r="AF47" s="19">
        <f ca="1">(Deltas1!AI53+2*Deltas2!AI53+2*Deltas3!AI53+Deltas4!AI53)/6</f>
        <v>3.8285625391605236</v>
      </c>
      <c r="AG47" s="19">
        <f ca="1">(Deltas1!AJ53+2*Deltas2!AJ53+2*Deltas3!AJ53+Deltas4!AJ53)/6</f>
        <v>1.4628639105552572</v>
      </c>
      <c r="AH47" s="19">
        <f ca="1">(Deltas1!AK53+2*Deltas2!AK53+2*Deltas3!AK53+Deltas4!AK53)/6</f>
        <v>0</v>
      </c>
      <c r="AI47" s="19">
        <f ca="1">(Deltas1!AL53+2*Deltas2!AL53+2*Deltas3!AL53+Deltas4!AL53)/6</f>
        <v>0</v>
      </c>
      <c r="AJ47" s="19">
        <f ca="1">(Deltas1!AM53+2*Deltas2!AM53+2*Deltas3!AM53+Deltas4!AM53)/6</f>
        <v>0</v>
      </c>
      <c r="AK47" s="19">
        <f ca="1">(Deltas1!AN53+2*Deltas2!AN53+2*Deltas3!AN53+Deltas4!AN53)/6</f>
        <v>0</v>
      </c>
      <c r="AL47" s="19">
        <f ca="1">(Deltas1!AO53+2*Deltas2!AO53+2*Deltas3!AO53+Deltas4!AO53)/6</f>
        <v>-8.8258812710813352E-3</v>
      </c>
      <c r="AM47" s="19">
        <f ca="1">(Deltas1!AP53+2*Deltas2!AP53+2*Deltas3!AP53+Deltas4!AP53)/6</f>
        <v>-0.32772413173068238</v>
      </c>
      <c r="AN47" s="19">
        <f ca="1">(Deltas1!AQ53+2*Deltas2!AQ53+2*Deltas3!AQ53+Deltas4!AQ53)/6</f>
        <v>0</v>
      </c>
      <c r="AO47" s="19">
        <f ca="1">(Deltas1!AR53+2*Deltas2!AR53+2*Deltas3!AR53+Deltas4!AR53)/6</f>
        <v>0</v>
      </c>
      <c r="AP47" s="19">
        <f ca="1">(Deltas1!AS53+2*Deltas2!AS53+2*Deltas3!AS53+Deltas4!AS53)/6</f>
        <v>-0.47949700078337326</v>
      </c>
      <c r="AQ47" s="19">
        <f ca="1">(Deltas1!AT53+2*Deltas2!AT53+2*Deltas3!AT53+Deltas4!AT53)/6</f>
        <v>-0.47949700078337326</v>
      </c>
      <c r="AR47" s="19">
        <f ca="1">(Deltas1!AU53+2*Deltas2!AU53+2*Deltas3!AU53+Deltas4!AU53)/6</f>
        <v>-0.47949700078337326</v>
      </c>
      <c r="AS47" s="19">
        <f ca="1">(Deltas1!AV53+2*Deltas2!AV53+2*Deltas3!AV53+Deltas4!AV53)/6</f>
        <v>0</v>
      </c>
      <c r="AT47" s="19">
        <f ca="1">(Deltas1!AW53+2*Deltas2!AW53+2*Deltas3!AW53+Deltas4!AW53)/6</f>
        <v>0</v>
      </c>
      <c r="AU47" s="19">
        <f ca="1">(Deltas1!AX53+2*Deltas2!AX53+2*Deltas3!AX53+Deltas4!AX53)/6</f>
        <v>0</v>
      </c>
      <c r="AV47" s="19">
        <f ca="1">(Deltas1!AY53+2*Deltas2!AY53+2*Deltas3!AY53+Deltas4!AY53)/6</f>
        <v>0</v>
      </c>
      <c r="AW47" s="19">
        <f ca="1">(Deltas1!AZ53+2*Deltas2!AZ53+2*Deltas3!AZ53+Deltas4!AZ53)/6</f>
        <v>0</v>
      </c>
      <c r="AX47" s="19">
        <f ca="1">(Deltas1!BA53+2*Deltas2!BA53+2*Deltas3!BA53+Deltas4!BA53)/6</f>
        <v>0</v>
      </c>
      <c r="AY47" s="19">
        <f ca="1">(Deltas1!BB53+2*Deltas2!BB53+2*Deltas3!BB53+Deltas4!BB53)/6</f>
        <v>0</v>
      </c>
      <c r="AZ47" s="19">
        <f ca="1">(Deltas1!BC53+2*Deltas2!BC53+2*Deltas3!BC53+Deltas4!BC53)/6</f>
        <v>0</v>
      </c>
      <c r="BA47" s="19">
        <f ca="1">(Deltas1!BD53+2*Deltas2!BD53+2*Deltas3!BD53+Deltas4!BD53)/6</f>
        <v>0</v>
      </c>
      <c r="BB47" s="19">
        <f ca="1">(Deltas1!BE53+2*Deltas2!BE53+2*Deltas3!BE53+Deltas4!BE53)/6</f>
        <v>0</v>
      </c>
      <c r="BC47" s="19">
        <f ca="1">(Deltas1!BF53+2*Deltas2!BF53+2*Deltas3!BF53+Deltas4!BF53)/6</f>
        <v>0</v>
      </c>
      <c r="BD47" s="19">
        <f ca="1">(Deltas1!BG53+2*Deltas2!BG53+2*Deltas3!BG53+Deltas4!BG53)/6</f>
        <v>0</v>
      </c>
      <c r="BE47" s="19">
        <f ca="1">(Deltas1!BH53+2*Deltas2!BH53+2*Deltas3!BH53+Deltas4!BH53)/6</f>
        <v>0</v>
      </c>
      <c r="BF47" s="19">
        <f ca="1">(Deltas1!BI53+2*Deltas2!BI53+2*Deltas3!BI53+Deltas4!BI53)/6</f>
        <v>0</v>
      </c>
      <c r="BG47" s="19">
        <f ca="1">(Deltas1!BJ53+2*Deltas2!BJ53+2*Deltas3!BJ53+Deltas4!BJ53)/6</f>
        <v>0</v>
      </c>
      <c r="BH47" s="19">
        <f ca="1">(Deltas1!BK53+2*Deltas2!BK53+2*Deltas3!BK53+Deltas4!BK53)/6</f>
        <v>0</v>
      </c>
      <c r="BI47" s="19">
        <f ca="1">(Deltas1!BL53+2*Deltas2!BL53+2*Deltas3!BL53+Deltas4!BL53)/6</f>
        <v>0</v>
      </c>
      <c r="BJ47" s="19">
        <f ca="1">(Deltas1!BM53+2*Deltas2!BM53+2*Deltas3!BM53+Deltas4!BM53)/6</f>
        <v>0</v>
      </c>
      <c r="BK47" s="19">
        <f ca="1">(Deltas1!BN53+2*Deltas2!BN53+2*Deltas3!BN53+Deltas4!BN53)/6</f>
        <v>0</v>
      </c>
      <c r="BL47" s="19">
        <f ca="1">(Deltas1!BO53+2*Deltas2!BO53+2*Deltas3!BO53+Deltas4!BO53)/6</f>
        <v>0</v>
      </c>
      <c r="BM47" s="19">
        <f ca="1">(Deltas1!BP53+2*Deltas2!BP53+2*Deltas3!BP53+Deltas4!BP53)/6</f>
        <v>0</v>
      </c>
      <c r="BN47" s="19">
        <f ca="1">(Deltas1!BQ53+2*Deltas2!BQ53+2*Deltas3!BQ53+Deltas4!BQ53)/6</f>
        <v>0</v>
      </c>
      <c r="BO47" s="19">
        <f ca="1">(Deltas1!BR53+2*Deltas2!BR53+2*Deltas3!BR53+Deltas4!BR53)/6</f>
        <v>0</v>
      </c>
      <c r="BP47" s="19">
        <f ca="1">(Deltas1!BS53+2*Deltas2!BS53+2*Deltas3!BS53+Deltas4!BS53)/6</f>
        <v>0</v>
      </c>
      <c r="BQ47" s="19">
        <f ca="1">(Deltas1!BT53+2*Deltas2!BT53+2*Deltas3!BT53+Deltas4!BT53)/6</f>
        <v>0</v>
      </c>
      <c r="BR47" s="19">
        <f ca="1">(Deltas1!BU53+2*Deltas2!BU53+2*Deltas3!BU53+Deltas4!BU53)/6</f>
        <v>0</v>
      </c>
      <c r="BS47" s="19">
        <f ca="1">(Deltas1!BV53+2*Deltas2!BV53+2*Deltas3!BV53+Deltas4!BV53)/6</f>
        <v>0</v>
      </c>
      <c r="BT47" s="19">
        <f ca="1">(Deltas1!BW53+2*Deltas2!BW53+2*Deltas3!BW53+Deltas4!BW53)/6</f>
        <v>0</v>
      </c>
    </row>
    <row r="48" spans="1:72">
      <c r="A48">
        <f>'Composition Moles'!A66</f>
        <v>2.2000000000000002</v>
      </c>
      <c r="B48" s="1">
        <f ca="1">(Deltas1!D54+2*Deltas2!D54+2*Deltas3!D54+Deltas4!D54)/6</f>
        <v>5.7931966887796144E-2</v>
      </c>
      <c r="C48" s="19">
        <f ca="1">(Deltas1!F54+2*Deltas2!F54+2*Deltas3!F54+Deltas4!F54)/6</f>
        <v>-0.3321987154220909</v>
      </c>
      <c r="D48" s="19">
        <f ca="1">(Deltas1!G54+2*Deltas2!G54+2*Deltas3!G54+Deltas4!G54)/6</f>
        <v>0</v>
      </c>
      <c r="E48" s="19">
        <f ca="1">(Deltas1!H54+2*Deltas2!H54+2*Deltas3!H54+Deltas4!H54)/6</f>
        <v>0.32422272612665864</v>
      </c>
      <c r="F48" s="19">
        <f ca="1">(Deltas1!I54+2*Deltas2!I54+2*Deltas3!I54+Deltas4!I54)/6</f>
        <v>7.9759892954322578E-3</v>
      </c>
      <c r="G48" s="19">
        <f ca="1">(Deltas1!J54+2*Deltas2!J54+2*Deltas3!J54+Deltas4!J54)/6</f>
        <v>0</v>
      </c>
      <c r="H48" s="19">
        <f ca="1">(Deltas1!K54+2*Deltas2!K54+2*Deltas3!K54+Deltas4!K54)/6</f>
        <v>0</v>
      </c>
      <c r="I48" s="19">
        <f ca="1">(Deltas1!L54+2*Deltas2!L54+2*Deltas3!L54+Deltas4!L54)/6</f>
        <v>0</v>
      </c>
      <c r="J48" s="19">
        <f ca="1">(Deltas1!M54+2*Deltas2!M54+2*Deltas3!M54+Deltas4!M54)/6</f>
        <v>0</v>
      </c>
      <c r="K48" s="19">
        <f ca="1">(Deltas1!N54+2*Deltas2!N54+2*Deltas3!N54+Deltas4!N54)/6</f>
        <v>0</v>
      </c>
      <c r="L48" s="19">
        <f ca="1">(Deltas1!O54+2*Deltas2!O54+2*Deltas3!O54+Deltas4!O54)/6</f>
        <v>0</v>
      </c>
      <c r="M48" s="19">
        <f ca="1">(Deltas1!P54+2*Deltas2!P54+2*Deltas3!P54+Deltas4!P54)/6</f>
        <v>0</v>
      </c>
      <c r="N48" s="19">
        <f ca="1">(Deltas1!Q54+2*Deltas2!Q54+2*Deltas3!Q54+Deltas4!Q54)/6</f>
        <v>0</v>
      </c>
      <c r="O48" s="19">
        <f ca="1">(Deltas1!R54+2*Deltas2!R54+2*Deltas3!R54+Deltas4!R54)/6</f>
        <v>0</v>
      </c>
      <c r="P48" s="19">
        <f ca="1">(Deltas1!S54+2*Deltas2!S54+2*Deltas3!S54+Deltas4!S54)/6</f>
        <v>3.5771392650992717</v>
      </c>
      <c r="Q48" s="19">
        <f ca="1">(Deltas1!T54+2*Deltas2!T54+2*Deltas3!T54+Deltas4!T54)/6</f>
        <v>0</v>
      </c>
      <c r="R48" s="19">
        <f ca="1">(Deltas1!U54+2*Deltas2!U54+2*Deltas3!U54+Deltas4!U54)/6</f>
        <v>0</v>
      </c>
      <c r="S48" s="19">
        <f ca="1">(Deltas1!V54+2*Deltas2!V54+2*Deltas3!V54+Deltas4!V54)/6</f>
        <v>0</v>
      </c>
      <c r="T48" s="19">
        <f ca="1">(Deltas1!W54+2*Deltas2!W54+2*Deltas3!W54+Deltas4!W54)/6</f>
        <v>0</v>
      </c>
      <c r="U48" s="19">
        <f ca="1">(Deltas1!X54+2*Deltas2!X54+2*Deltas3!X54+Deltas4!X54)/6</f>
        <v>0</v>
      </c>
      <c r="V48" s="19">
        <f ca="1">(Deltas1!Y54+2*Deltas2!Y54+2*Deltas3!Y54+Deltas4!Y54)/6</f>
        <v>-8.207259494259743</v>
      </c>
      <c r="W48" s="19">
        <f ca="1">(Deltas1!Z54+2*Deltas2!Z54+2*Deltas3!Z54+Deltas4!Z54)/6</f>
        <v>0</v>
      </c>
      <c r="X48" s="19">
        <f ca="1">(Deltas1!AA54+2*Deltas2!AA54+2*Deltas3!AA54+Deltas4!AA54)/6</f>
        <v>0</v>
      </c>
      <c r="Y48" s="19">
        <f ca="1">(Deltas1!AB54+2*Deltas2!AB54+2*Deltas3!AB54+Deltas4!AB54)/6</f>
        <v>0</v>
      </c>
      <c r="Z48" s="19">
        <f ca="1">(Deltas1!AC54+2*Deltas2!AC54+2*Deltas3!AC54+Deltas4!AC54)/6</f>
        <v>0</v>
      </c>
      <c r="AA48" s="19">
        <f ca="1">(Deltas1!AD54+2*Deltas2!AD54+2*Deltas3!AD54+Deltas4!AD54)/6</f>
        <v>0</v>
      </c>
      <c r="AB48" s="19">
        <f ca="1">(Deltas1!AE54+2*Deltas2!AE54+2*Deltas3!AE54+Deltas4!AE54)/6</f>
        <v>0</v>
      </c>
      <c r="AC48" s="19">
        <f ca="1">(Deltas1!AF54+2*Deltas2!AF54+2*Deltas3!AF54+Deltas4!AF54)/6</f>
        <v>0</v>
      </c>
      <c r="AD48" s="19">
        <f ca="1">(Deltas1!AG54+2*Deltas2!AG54+2*Deltas3!AG54+Deltas4!AG54)/6</f>
        <v>-2.7038268563670236E-2</v>
      </c>
      <c r="AE48" s="19">
        <f ca="1">(Deltas1!AH54+2*Deltas2!AH54+2*Deltas3!AH54+Deltas4!AH54)/6</f>
        <v>1.115668134117562</v>
      </c>
      <c r="AF48" s="19">
        <f ca="1">(Deltas1!AI54+2*Deltas2!AI54+2*Deltas3!AI54+Deltas4!AI54)/6</f>
        <v>3.8302730905736926</v>
      </c>
      <c r="AG48" s="19">
        <f ca="1">(Deltas1!AJ54+2*Deltas2!AJ54+2*Deltas3!AJ54+Deltas4!AJ54)/6</f>
        <v>1.4365716572336995</v>
      </c>
      <c r="AH48" s="19">
        <f ca="1">(Deltas1!AK54+2*Deltas2!AK54+2*Deltas3!AK54+Deltas4!AK54)/6</f>
        <v>0</v>
      </c>
      <c r="AI48" s="19">
        <f ca="1">(Deltas1!AL54+2*Deltas2!AL54+2*Deltas3!AL54+Deltas4!AL54)/6</f>
        <v>0</v>
      </c>
      <c r="AJ48" s="19">
        <f ca="1">(Deltas1!AM54+2*Deltas2!AM54+2*Deltas3!AM54+Deltas4!AM54)/6</f>
        <v>0</v>
      </c>
      <c r="AK48" s="19">
        <f ca="1">(Deltas1!AN54+2*Deltas2!AN54+2*Deltas3!AN54+Deltas4!AN54)/6</f>
        <v>0</v>
      </c>
      <c r="AL48" s="19">
        <f ca="1">(Deltas1!AO54+2*Deltas2!AO54+2*Deltas3!AO54+Deltas4!AO54)/6</f>
        <v>-7.9759892954322578E-3</v>
      </c>
      <c r="AM48" s="19">
        <f ca="1">(Deltas1!AP54+2*Deltas2!AP54+2*Deltas3!AP54+Deltas4!AP54)/6</f>
        <v>-0.30871155600603256</v>
      </c>
      <c r="AN48" s="19">
        <f ca="1">(Deltas1!AQ54+2*Deltas2!AQ54+2*Deltas3!AQ54+Deltas4!AQ54)/6</f>
        <v>0</v>
      </c>
      <c r="AO48" s="19">
        <f ca="1">(Deltas1!AR54+2*Deltas2!AR54+2*Deltas3!AR54+Deltas4!AR54)/6</f>
        <v>0</v>
      </c>
      <c r="AP48" s="19">
        <f ca="1">(Deltas1!AS54+2*Deltas2!AS54+2*Deltas3!AS54+Deltas4!AS54)/6</f>
        <v>-0.46955561296644932</v>
      </c>
      <c r="AQ48" s="19">
        <f ca="1">(Deltas1!AT54+2*Deltas2!AT54+2*Deltas3!AT54+Deltas4!AT54)/6</f>
        <v>-0.46955561296644932</v>
      </c>
      <c r="AR48" s="19">
        <f ca="1">(Deltas1!AU54+2*Deltas2!AU54+2*Deltas3!AU54+Deltas4!AU54)/6</f>
        <v>-0.46955561296644932</v>
      </c>
      <c r="AS48" s="19">
        <f ca="1">(Deltas1!AV54+2*Deltas2!AV54+2*Deltas3!AV54+Deltas4!AV54)/6</f>
        <v>0</v>
      </c>
      <c r="AT48" s="19">
        <f ca="1">(Deltas1!AW54+2*Deltas2!AW54+2*Deltas3!AW54+Deltas4!AW54)/6</f>
        <v>0</v>
      </c>
      <c r="AU48" s="19">
        <f ca="1">(Deltas1!AX54+2*Deltas2!AX54+2*Deltas3!AX54+Deltas4!AX54)/6</f>
        <v>0</v>
      </c>
      <c r="AV48" s="19">
        <f ca="1">(Deltas1!AY54+2*Deltas2!AY54+2*Deltas3!AY54+Deltas4!AY54)/6</f>
        <v>0</v>
      </c>
      <c r="AW48" s="19">
        <f ca="1">(Deltas1!AZ54+2*Deltas2!AZ54+2*Deltas3!AZ54+Deltas4!AZ54)/6</f>
        <v>0</v>
      </c>
      <c r="AX48" s="19">
        <f ca="1">(Deltas1!BA54+2*Deltas2!BA54+2*Deltas3!BA54+Deltas4!BA54)/6</f>
        <v>0</v>
      </c>
      <c r="AY48" s="19">
        <f ca="1">(Deltas1!BB54+2*Deltas2!BB54+2*Deltas3!BB54+Deltas4!BB54)/6</f>
        <v>0</v>
      </c>
      <c r="AZ48" s="19">
        <f ca="1">(Deltas1!BC54+2*Deltas2!BC54+2*Deltas3!BC54+Deltas4!BC54)/6</f>
        <v>0</v>
      </c>
      <c r="BA48" s="19">
        <f ca="1">(Deltas1!BD54+2*Deltas2!BD54+2*Deltas3!BD54+Deltas4!BD54)/6</f>
        <v>0</v>
      </c>
      <c r="BB48" s="19">
        <f ca="1">(Deltas1!BE54+2*Deltas2!BE54+2*Deltas3!BE54+Deltas4!BE54)/6</f>
        <v>0</v>
      </c>
      <c r="BC48" s="19">
        <f ca="1">(Deltas1!BF54+2*Deltas2!BF54+2*Deltas3!BF54+Deltas4!BF54)/6</f>
        <v>0</v>
      </c>
      <c r="BD48" s="19">
        <f ca="1">(Deltas1!BG54+2*Deltas2!BG54+2*Deltas3!BG54+Deltas4!BG54)/6</f>
        <v>0</v>
      </c>
      <c r="BE48" s="19">
        <f ca="1">(Deltas1!BH54+2*Deltas2!BH54+2*Deltas3!BH54+Deltas4!BH54)/6</f>
        <v>0</v>
      </c>
      <c r="BF48" s="19">
        <f ca="1">(Deltas1!BI54+2*Deltas2!BI54+2*Deltas3!BI54+Deltas4!BI54)/6</f>
        <v>0</v>
      </c>
      <c r="BG48" s="19">
        <f ca="1">(Deltas1!BJ54+2*Deltas2!BJ54+2*Deltas3!BJ54+Deltas4!BJ54)/6</f>
        <v>0</v>
      </c>
      <c r="BH48" s="19">
        <f ca="1">(Deltas1!BK54+2*Deltas2!BK54+2*Deltas3!BK54+Deltas4!BK54)/6</f>
        <v>0</v>
      </c>
      <c r="BI48" s="19">
        <f ca="1">(Deltas1!BL54+2*Deltas2!BL54+2*Deltas3!BL54+Deltas4!BL54)/6</f>
        <v>0</v>
      </c>
      <c r="BJ48" s="19">
        <f ca="1">(Deltas1!BM54+2*Deltas2!BM54+2*Deltas3!BM54+Deltas4!BM54)/6</f>
        <v>0</v>
      </c>
      <c r="BK48" s="19">
        <f ca="1">(Deltas1!BN54+2*Deltas2!BN54+2*Deltas3!BN54+Deltas4!BN54)/6</f>
        <v>0</v>
      </c>
      <c r="BL48" s="19">
        <f ca="1">(Deltas1!BO54+2*Deltas2!BO54+2*Deltas3!BO54+Deltas4!BO54)/6</f>
        <v>0</v>
      </c>
      <c r="BM48" s="19">
        <f ca="1">(Deltas1!BP54+2*Deltas2!BP54+2*Deltas3!BP54+Deltas4!BP54)/6</f>
        <v>0</v>
      </c>
      <c r="BN48" s="19">
        <f ca="1">(Deltas1!BQ54+2*Deltas2!BQ54+2*Deltas3!BQ54+Deltas4!BQ54)/6</f>
        <v>0</v>
      </c>
      <c r="BO48" s="19">
        <f ca="1">(Deltas1!BR54+2*Deltas2!BR54+2*Deltas3!BR54+Deltas4!BR54)/6</f>
        <v>0</v>
      </c>
      <c r="BP48" s="19">
        <f ca="1">(Deltas1!BS54+2*Deltas2!BS54+2*Deltas3!BS54+Deltas4!BS54)/6</f>
        <v>0</v>
      </c>
      <c r="BQ48" s="19">
        <f ca="1">(Deltas1!BT54+2*Deltas2!BT54+2*Deltas3!BT54+Deltas4!BT54)/6</f>
        <v>0</v>
      </c>
      <c r="BR48" s="19">
        <f ca="1">(Deltas1!BU54+2*Deltas2!BU54+2*Deltas3!BU54+Deltas4!BU54)/6</f>
        <v>0</v>
      </c>
      <c r="BS48" s="19">
        <f ca="1">(Deltas1!BV54+2*Deltas2!BV54+2*Deltas3!BV54+Deltas4!BV54)/6</f>
        <v>0</v>
      </c>
      <c r="BT48" s="19">
        <f ca="1">(Deltas1!BW54+2*Deltas2!BW54+2*Deltas3!BW54+Deltas4!BW54)/6</f>
        <v>0</v>
      </c>
    </row>
    <row r="49" spans="1:72">
      <c r="A49">
        <f>'Composition Moles'!A67</f>
        <v>2.25</v>
      </c>
      <c r="B49" s="1">
        <f ca="1">(Deltas1!D55+2*Deltas2!D55+2*Deltas3!D55+Deltas4!D55)/6</f>
        <v>5.4508609049344986E-2</v>
      </c>
      <c r="C49" s="19">
        <f ca="1">(Deltas1!F55+2*Deltas2!F55+2*Deltas3!F55+Deltas4!F55)/6</f>
        <v>-0.31082375146034064</v>
      </c>
      <c r="D49" s="19">
        <f ca="1">(Deltas1!G55+2*Deltas2!G55+2*Deltas3!G55+Deltas4!G55)/6</f>
        <v>0</v>
      </c>
      <c r="E49" s="19">
        <f ca="1">(Deltas1!H55+2*Deltas2!H55+2*Deltas3!H55+Deltas4!H55)/6</f>
        <v>0.30361348043672637</v>
      </c>
      <c r="F49" s="19">
        <f ca="1">(Deltas1!I55+2*Deltas2!I55+2*Deltas3!I55+Deltas4!I55)/6</f>
        <v>7.2102710236142563E-3</v>
      </c>
      <c r="G49" s="19">
        <f ca="1">(Deltas1!J55+2*Deltas2!J55+2*Deltas3!J55+Deltas4!J55)/6</f>
        <v>0</v>
      </c>
      <c r="H49" s="19">
        <f ca="1">(Deltas1!K55+2*Deltas2!K55+2*Deltas3!K55+Deltas4!K55)/6</f>
        <v>0</v>
      </c>
      <c r="I49" s="19">
        <f ca="1">(Deltas1!L55+2*Deltas2!L55+2*Deltas3!L55+Deltas4!L55)/6</f>
        <v>0</v>
      </c>
      <c r="J49" s="19">
        <f ca="1">(Deltas1!M55+2*Deltas2!M55+2*Deltas3!M55+Deltas4!M55)/6</f>
        <v>0</v>
      </c>
      <c r="K49" s="19">
        <f ca="1">(Deltas1!N55+2*Deltas2!N55+2*Deltas3!N55+Deltas4!N55)/6</f>
        <v>0</v>
      </c>
      <c r="L49" s="19">
        <f ca="1">(Deltas1!O55+2*Deltas2!O55+2*Deltas3!O55+Deltas4!O55)/6</f>
        <v>0</v>
      </c>
      <c r="M49" s="19">
        <f ca="1">(Deltas1!P55+2*Deltas2!P55+2*Deltas3!P55+Deltas4!P55)/6</f>
        <v>0</v>
      </c>
      <c r="N49" s="19">
        <f ca="1">(Deltas1!Q55+2*Deltas2!Q55+2*Deltas3!Q55+Deltas4!Q55)/6</f>
        <v>0</v>
      </c>
      <c r="O49" s="19">
        <f ca="1">(Deltas1!R55+2*Deltas2!R55+2*Deltas3!R55+Deltas4!R55)/6</f>
        <v>0</v>
      </c>
      <c r="P49" s="19">
        <f ca="1">(Deltas1!S55+2*Deltas2!S55+2*Deltas3!S55+Deltas4!S55)/6</f>
        <v>3.5096950599597139</v>
      </c>
      <c r="Q49" s="19">
        <f ca="1">(Deltas1!T55+2*Deltas2!T55+2*Deltas3!T55+Deltas4!T55)/6</f>
        <v>0</v>
      </c>
      <c r="R49" s="19">
        <f ca="1">(Deltas1!U55+2*Deltas2!U55+2*Deltas3!U55+Deltas4!U55)/6</f>
        <v>0</v>
      </c>
      <c r="S49" s="19">
        <f ca="1">(Deltas1!V55+2*Deltas2!V55+2*Deltas3!V55+Deltas4!V55)/6</f>
        <v>0</v>
      </c>
      <c r="T49" s="19">
        <f ca="1">(Deltas1!W55+2*Deltas2!W55+2*Deltas3!W55+Deltas4!W55)/6</f>
        <v>0</v>
      </c>
      <c r="U49" s="19">
        <f ca="1">(Deltas1!X55+2*Deltas2!X55+2*Deltas3!X55+Deltas4!X55)/6</f>
        <v>0</v>
      </c>
      <c r="V49" s="19">
        <f ca="1">(Deltas1!Y55+2*Deltas2!Y55+2*Deltas3!Y55+Deltas4!Y55)/6</f>
        <v>-8.0680830902561453</v>
      </c>
      <c r="W49" s="19">
        <f ca="1">(Deltas1!Z55+2*Deltas2!Z55+2*Deltas3!Z55+Deltas4!Z55)/6</f>
        <v>0</v>
      </c>
      <c r="X49" s="19">
        <f ca="1">(Deltas1!AA55+2*Deltas2!AA55+2*Deltas3!AA55+Deltas4!AA55)/6</f>
        <v>0</v>
      </c>
      <c r="Y49" s="19">
        <f ca="1">(Deltas1!AB55+2*Deltas2!AB55+2*Deltas3!AB55+Deltas4!AB55)/6</f>
        <v>0</v>
      </c>
      <c r="Z49" s="19">
        <f ca="1">(Deltas1!AC55+2*Deltas2!AC55+2*Deltas3!AC55+Deltas4!AC55)/6</f>
        <v>0</v>
      </c>
      <c r="AA49" s="19">
        <f ca="1">(Deltas1!AD55+2*Deltas2!AD55+2*Deltas3!AD55+Deltas4!AD55)/6</f>
        <v>0</v>
      </c>
      <c r="AB49" s="19">
        <f ca="1">(Deltas1!AE55+2*Deltas2!AE55+2*Deltas3!AE55+Deltas4!AE55)/6</f>
        <v>0</v>
      </c>
      <c r="AC49" s="19">
        <f ca="1">(Deltas1!AF55+2*Deltas2!AF55+2*Deltas3!AF55+Deltas4!AF55)/6</f>
        <v>0</v>
      </c>
      <c r="AD49" s="19">
        <f ca="1">(Deltas1!AG55+2*Deltas2!AG55+2*Deltas3!AG55+Deltas4!AG55)/6</f>
        <v>-2.6717722926217144E-2</v>
      </c>
      <c r="AE49" s="19">
        <f ca="1">(Deltas1!AH55+2*Deltas2!AH55+2*Deltas3!AH55+Deltas4!AH55)/6</f>
        <v>1.0218371836100444</v>
      </c>
      <c r="AF49" s="19">
        <f ca="1">(Deltas1!AI55+2*Deltas2!AI55+2*Deltas3!AI55+Deltas4!AI55)/6</f>
        <v>3.8302288723727407</v>
      </c>
      <c r="AG49" s="19">
        <f ca="1">(Deltas1!AJ55+2*Deltas2!AJ55+2*Deltas3!AJ55+Deltas4!AJ55)/6</f>
        <v>1.4105904415208717</v>
      </c>
      <c r="AH49" s="19">
        <f ca="1">(Deltas1!AK55+2*Deltas2!AK55+2*Deltas3!AK55+Deltas4!AK55)/6</f>
        <v>0</v>
      </c>
      <c r="AI49" s="19">
        <f ca="1">(Deltas1!AL55+2*Deltas2!AL55+2*Deltas3!AL55+Deltas4!AL55)/6</f>
        <v>0</v>
      </c>
      <c r="AJ49" s="19">
        <f ca="1">(Deltas1!AM55+2*Deltas2!AM55+2*Deltas3!AM55+Deltas4!AM55)/6</f>
        <v>0</v>
      </c>
      <c r="AK49" s="19">
        <f ca="1">(Deltas1!AN55+2*Deltas2!AN55+2*Deltas3!AN55+Deltas4!AN55)/6</f>
        <v>0</v>
      </c>
      <c r="AL49" s="19">
        <f ca="1">(Deltas1!AO55+2*Deltas2!AO55+2*Deltas3!AO55+Deltas4!AO55)/6</f>
        <v>-7.2102710236142563E-3</v>
      </c>
      <c r="AM49" s="19">
        <f ca="1">(Deltas1!AP55+2*Deltas2!AP55+2*Deltas3!AP55+Deltas4!AP55)/6</f>
        <v>-0.29065555403051474</v>
      </c>
      <c r="AN49" s="19">
        <f ca="1">(Deltas1!AQ55+2*Deltas2!AQ55+2*Deltas3!AQ55+Deltas4!AQ55)/6</f>
        <v>0</v>
      </c>
      <c r="AO49" s="19">
        <f ca="1">(Deltas1!AR55+2*Deltas2!AR55+2*Deltas3!AR55+Deltas4!AR55)/6</f>
        <v>0</v>
      </c>
      <c r="AP49" s="19">
        <f ca="1">(Deltas1!AS55+2*Deltas2!AS55+2*Deltas3!AS55+Deltas4!AS55)/6</f>
        <v>-0.45989497307562721</v>
      </c>
      <c r="AQ49" s="19">
        <f ca="1">(Deltas1!AT55+2*Deltas2!AT55+2*Deltas3!AT55+Deltas4!AT55)/6</f>
        <v>-0.45989497307562721</v>
      </c>
      <c r="AR49" s="19">
        <f ca="1">(Deltas1!AU55+2*Deltas2!AU55+2*Deltas3!AU55+Deltas4!AU55)/6</f>
        <v>-0.45989497307562721</v>
      </c>
      <c r="AS49" s="19">
        <f ca="1">(Deltas1!AV55+2*Deltas2!AV55+2*Deltas3!AV55+Deltas4!AV55)/6</f>
        <v>0</v>
      </c>
      <c r="AT49" s="19">
        <f ca="1">(Deltas1!AW55+2*Deltas2!AW55+2*Deltas3!AW55+Deltas4!AW55)/6</f>
        <v>0</v>
      </c>
      <c r="AU49" s="19">
        <f ca="1">(Deltas1!AX55+2*Deltas2!AX55+2*Deltas3!AX55+Deltas4!AX55)/6</f>
        <v>0</v>
      </c>
      <c r="AV49" s="19">
        <f ca="1">(Deltas1!AY55+2*Deltas2!AY55+2*Deltas3!AY55+Deltas4!AY55)/6</f>
        <v>0</v>
      </c>
      <c r="AW49" s="19">
        <f ca="1">(Deltas1!AZ55+2*Deltas2!AZ55+2*Deltas3!AZ55+Deltas4!AZ55)/6</f>
        <v>0</v>
      </c>
      <c r="AX49" s="19">
        <f ca="1">(Deltas1!BA55+2*Deltas2!BA55+2*Deltas3!BA55+Deltas4!BA55)/6</f>
        <v>0</v>
      </c>
      <c r="AY49" s="19">
        <f ca="1">(Deltas1!BB55+2*Deltas2!BB55+2*Deltas3!BB55+Deltas4!BB55)/6</f>
        <v>0</v>
      </c>
      <c r="AZ49" s="19">
        <f ca="1">(Deltas1!BC55+2*Deltas2!BC55+2*Deltas3!BC55+Deltas4!BC55)/6</f>
        <v>0</v>
      </c>
      <c r="BA49" s="19">
        <f ca="1">(Deltas1!BD55+2*Deltas2!BD55+2*Deltas3!BD55+Deltas4!BD55)/6</f>
        <v>0</v>
      </c>
      <c r="BB49" s="19">
        <f ca="1">(Deltas1!BE55+2*Deltas2!BE55+2*Deltas3!BE55+Deltas4!BE55)/6</f>
        <v>0</v>
      </c>
      <c r="BC49" s="19">
        <f ca="1">(Deltas1!BF55+2*Deltas2!BF55+2*Deltas3!BF55+Deltas4!BF55)/6</f>
        <v>0</v>
      </c>
      <c r="BD49" s="19">
        <f ca="1">(Deltas1!BG55+2*Deltas2!BG55+2*Deltas3!BG55+Deltas4!BG55)/6</f>
        <v>0</v>
      </c>
      <c r="BE49" s="19">
        <f ca="1">(Deltas1!BH55+2*Deltas2!BH55+2*Deltas3!BH55+Deltas4!BH55)/6</f>
        <v>0</v>
      </c>
      <c r="BF49" s="19">
        <f ca="1">(Deltas1!BI55+2*Deltas2!BI55+2*Deltas3!BI55+Deltas4!BI55)/6</f>
        <v>0</v>
      </c>
      <c r="BG49" s="19">
        <f ca="1">(Deltas1!BJ55+2*Deltas2!BJ55+2*Deltas3!BJ55+Deltas4!BJ55)/6</f>
        <v>0</v>
      </c>
      <c r="BH49" s="19">
        <f ca="1">(Deltas1!BK55+2*Deltas2!BK55+2*Deltas3!BK55+Deltas4!BK55)/6</f>
        <v>0</v>
      </c>
      <c r="BI49" s="19">
        <f ca="1">(Deltas1!BL55+2*Deltas2!BL55+2*Deltas3!BL55+Deltas4!BL55)/6</f>
        <v>0</v>
      </c>
      <c r="BJ49" s="19">
        <f ca="1">(Deltas1!BM55+2*Deltas2!BM55+2*Deltas3!BM55+Deltas4!BM55)/6</f>
        <v>0</v>
      </c>
      <c r="BK49" s="19">
        <f ca="1">(Deltas1!BN55+2*Deltas2!BN55+2*Deltas3!BN55+Deltas4!BN55)/6</f>
        <v>0</v>
      </c>
      <c r="BL49" s="19">
        <f ca="1">(Deltas1!BO55+2*Deltas2!BO55+2*Deltas3!BO55+Deltas4!BO55)/6</f>
        <v>0</v>
      </c>
      <c r="BM49" s="19">
        <f ca="1">(Deltas1!BP55+2*Deltas2!BP55+2*Deltas3!BP55+Deltas4!BP55)/6</f>
        <v>0</v>
      </c>
      <c r="BN49" s="19">
        <f ca="1">(Deltas1!BQ55+2*Deltas2!BQ55+2*Deltas3!BQ55+Deltas4!BQ55)/6</f>
        <v>0</v>
      </c>
      <c r="BO49" s="19">
        <f ca="1">(Deltas1!BR55+2*Deltas2!BR55+2*Deltas3!BR55+Deltas4!BR55)/6</f>
        <v>0</v>
      </c>
      <c r="BP49" s="19">
        <f ca="1">(Deltas1!BS55+2*Deltas2!BS55+2*Deltas3!BS55+Deltas4!BS55)/6</f>
        <v>0</v>
      </c>
      <c r="BQ49" s="19">
        <f ca="1">(Deltas1!BT55+2*Deltas2!BT55+2*Deltas3!BT55+Deltas4!BT55)/6</f>
        <v>0</v>
      </c>
      <c r="BR49" s="19">
        <f ca="1">(Deltas1!BU55+2*Deltas2!BU55+2*Deltas3!BU55+Deltas4!BU55)/6</f>
        <v>0</v>
      </c>
      <c r="BS49" s="19">
        <f ca="1">(Deltas1!BV55+2*Deltas2!BV55+2*Deltas3!BV55+Deltas4!BV55)/6</f>
        <v>0</v>
      </c>
      <c r="BT49" s="19">
        <f ca="1">(Deltas1!BW55+2*Deltas2!BW55+2*Deltas3!BW55+Deltas4!BW55)/6</f>
        <v>0</v>
      </c>
    </row>
    <row r="50" spans="1:72">
      <c r="A50">
        <f>'Composition Moles'!A68</f>
        <v>2.2999999999999998</v>
      </c>
      <c r="B50" s="1">
        <f ca="1">(Deltas1!D56+2*Deltas2!D56+2*Deltas3!D56+Deltas4!D56)/6</f>
        <v>5.1291169973745242E-2</v>
      </c>
      <c r="C50" s="19">
        <f ca="1">(Deltas1!F56+2*Deltas2!F56+2*Deltas3!F56+Deltas4!F56)/6</f>
        <v>-0.29079933629062921</v>
      </c>
      <c r="D50" s="19">
        <f ca="1">(Deltas1!G56+2*Deltas2!G56+2*Deltas3!G56+Deltas4!G56)/6</f>
        <v>0</v>
      </c>
      <c r="E50" s="19">
        <f ca="1">(Deltas1!H56+2*Deltas2!H56+2*Deltas3!H56+Deltas4!H56)/6</f>
        <v>0.28427929476279529</v>
      </c>
      <c r="F50" s="19">
        <f ca="1">(Deltas1!I56+2*Deltas2!I56+2*Deltas3!I56+Deltas4!I56)/6</f>
        <v>6.5200415278338945E-3</v>
      </c>
      <c r="G50" s="19">
        <f ca="1">(Deltas1!J56+2*Deltas2!J56+2*Deltas3!J56+Deltas4!J56)/6</f>
        <v>0</v>
      </c>
      <c r="H50" s="19">
        <f ca="1">(Deltas1!K56+2*Deltas2!K56+2*Deltas3!K56+Deltas4!K56)/6</f>
        <v>0</v>
      </c>
      <c r="I50" s="19">
        <f ca="1">(Deltas1!L56+2*Deltas2!L56+2*Deltas3!L56+Deltas4!L56)/6</f>
        <v>0</v>
      </c>
      <c r="J50" s="19">
        <f ca="1">(Deltas1!M56+2*Deltas2!M56+2*Deltas3!M56+Deltas4!M56)/6</f>
        <v>0</v>
      </c>
      <c r="K50" s="19">
        <f ca="1">(Deltas1!N56+2*Deltas2!N56+2*Deltas3!N56+Deltas4!N56)/6</f>
        <v>0</v>
      </c>
      <c r="L50" s="19">
        <f ca="1">(Deltas1!O56+2*Deltas2!O56+2*Deltas3!O56+Deltas4!O56)/6</f>
        <v>0</v>
      </c>
      <c r="M50" s="19">
        <f ca="1">(Deltas1!P56+2*Deltas2!P56+2*Deltas3!P56+Deltas4!P56)/6</f>
        <v>0</v>
      </c>
      <c r="N50" s="19">
        <f ca="1">(Deltas1!Q56+2*Deltas2!Q56+2*Deltas3!Q56+Deltas4!Q56)/6</f>
        <v>0</v>
      </c>
      <c r="O50" s="19">
        <f ca="1">(Deltas1!R56+2*Deltas2!R56+2*Deltas3!R56+Deltas4!R56)/6</f>
        <v>0</v>
      </c>
      <c r="P50" s="19">
        <f ca="1">(Deltas1!S56+2*Deltas2!S56+2*Deltas3!S56+Deltas4!S56)/6</f>
        <v>3.443622894146428</v>
      </c>
      <c r="Q50" s="19">
        <f ca="1">(Deltas1!T56+2*Deltas2!T56+2*Deltas3!T56+Deltas4!T56)/6</f>
        <v>0</v>
      </c>
      <c r="R50" s="19">
        <f ca="1">(Deltas1!U56+2*Deltas2!U56+2*Deltas3!U56+Deltas4!U56)/6</f>
        <v>0</v>
      </c>
      <c r="S50" s="19">
        <f ca="1">(Deltas1!V56+2*Deltas2!V56+2*Deltas3!V56+Deltas4!V56)/6</f>
        <v>0</v>
      </c>
      <c r="T50" s="19">
        <f ca="1">(Deltas1!W56+2*Deltas2!W56+2*Deltas3!W56+Deltas4!W56)/6</f>
        <v>0</v>
      </c>
      <c r="U50" s="19">
        <f ca="1">(Deltas1!X56+2*Deltas2!X56+2*Deltas3!X56+Deltas4!X56)/6</f>
        <v>0</v>
      </c>
      <c r="V50" s="19">
        <f ca="1">(Deltas1!Y56+2*Deltas2!Y56+2*Deltas3!Y56+Deltas4!Y56)/6</f>
        <v>-7.9306899850409991</v>
      </c>
      <c r="W50" s="19">
        <f ca="1">(Deltas1!Z56+2*Deltas2!Z56+2*Deltas3!Z56+Deltas4!Z56)/6</f>
        <v>0</v>
      </c>
      <c r="X50" s="19">
        <f ca="1">(Deltas1!AA56+2*Deltas2!AA56+2*Deltas3!AA56+Deltas4!AA56)/6</f>
        <v>0</v>
      </c>
      <c r="Y50" s="19">
        <f ca="1">(Deltas1!AB56+2*Deltas2!AB56+2*Deltas3!AB56+Deltas4!AB56)/6</f>
        <v>0</v>
      </c>
      <c r="Z50" s="19">
        <f ca="1">(Deltas1!AC56+2*Deltas2!AC56+2*Deltas3!AC56+Deltas4!AC56)/6</f>
        <v>0</v>
      </c>
      <c r="AA50" s="19">
        <f ca="1">(Deltas1!AD56+2*Deltas2!AD56+2*Deltas3!AD56+Deltas4!AD56)/6</f>
        <v>0</v>
      </c>
      <c r="AB50" s="19">
        <f ca="1">(Deltas1!AE56+2*Deltas2!AE56+2*Deltas3!AE56+Deltas4!AE56)/6</f>
        <v>0</v>
      </c>
      <c r="AC50" s="19">
        <f ca="1">(Deltas1!AF56+2*Deltas2!AF56+2*Deltas3!AF56+Deltas4!AF56)/6</f>
        <v>0</v>
      </c>
      <c r="AD50" s="19">
        <f ca="1">(Deltas1!AG56+2*Deltas2!AG56+2*Deltas3!AG56+Deltas4!AG56)/6</f>
        <v>-2.6306756705242258E-2</v>
      </c>
      <c r="AE50" s="19">
        <f ca="1">(Deltas1!AH56+2*Deltas2!AH56+2*Deltas3!AH56+Deltas4!AH56)/6</f>
        <v>0.93154596134055934</v>
      </c>
      <c r="AF50" s="19">
        <f ca="1">(Deltas1!AI56+2*Deltas2!AI56+2*Deltas3!AI56+Deltas4!AI56)/6</f>
        <v>3.8284739502786032</v>
      </c>
      <c r="AG50" s="19">
        <f ca="1">(Deltas1!AJ56+2*Deltas2!AJ56+2*Deltas3!AJ56+Deltas4!AJ56)/6</f>
        <v>1.3849168468378856</v>
      </c>
      <c r="AH50" s="19">
        <f ca="1">(Deltas1!AK56+2*Deltas2!AK56+2*Deltas3!AK56+Deltas4!AK56)/6</f>
        <v>0</v>
      </c>
      <c r="AI50" s="19">
        <f ca="1">(Deltas1!AL56+2*Deltas2!AL56+2*Deltas3!AL56+Deltas4!AL56)/6</f>
        <v>0</v>
      </c>
      <c r="AJ50" s="19">
        <f ca="1">(Deltas1!AM56+2*Deltas2!AM56+2*Deltas3!AM56+Deltas4!AM56)/6</f>
        <v>0</v>
      </c>
      <c r="AK50" s="19">
        <f ca="1">(Deltas1!AN56+2*Deltas2!AN56+2*Deltas3!AN56+Deltas4!AN56)/6</f>
        <v>0</v>
      </c>
      <c r="AL50" s="19">
        <f ca="1">(Deltas1!AO56+2*Deltas2!AO56+2*Deltas3!AO56+Deltas4!AO56)/6</f>
        <v>-6.5200415278338945E-3</v>
      </c>
      <c r="AM50" s="19">
        <f ca="1">(Deltas1!AP56+2*Deltas2!AP56+2*Deltas3!AP56+Deltas4!AP56)/6</f>
        <v>-0.27352536257143995</v>
      </c>
      <c r="AN50" s="19">
        <f ca="1">(Deltas1!AQ56+2*Deltas2!AQ56+2*Deltas3!AQ56+Deltas4!AQ56)/6</f>
        <v>0</v>
      </c>
      <c r="AO50" s="19">
        <f ca="1">(Deltas1!AR56+2*Deltas2!AR56+2*Deltas3!AR56+Deltas4!AR56)/6</f>
        <v>0</v>
      </c>
      <c r="AP50" s="19">
        <f ca="1">(Deltas1!AS56+2*Deltas2!AS56+2*Deltas3!AS56+Deltas4!AS56)/6</f>
        <v>-0.45050583558598706</v>
      </c>
      <c r="AQ50" s="19">
        <f ca="1">(Deltas1!AT56+2*Deltas2!AT56+2*Deltas3!AT56+Deltas4!AT56)/6</f>
        <v>-0.45050583558598706</v>
      </c>
      <c r="AR50" s="19">
        <f ca="1">(Deltas1!AU56+2*Deltas2!AU56+2*Deltas3!AU56+Deltas4!AU56)/6</f>
        <v>-0.45050583558598706</v>
      </c>
      <c r="AS50" s="19">
        <f ca="1">(Deltas1!AV56+2*Deltas2!AV56+2*Deltas3!AV56+Deltas4!AV56)/6</f>
        <v>0</v>
      </c>
      <c r="AT50" s="19">
        <f ca="1">(Deltas1!AW56+2*Deltas2!AW56+2*Deltas3!AW56+Deltas4!AW56)/6</f>
        <v>0</v>
      </c>
      <c r="AU50" s="19">
        <f ca="1">(Deltas1!AX56+2*Deltas2!AX56+2*Deltas3!AX56+Deltas4!AX56)/6</f>
        <v>0</v>
      </c>
      <c r="AV50" s="19">
        <f ca="1">(Deltas1!AY56+2*Deltas2!AY56+2*Deltas3!AY56+Deltas4!AY56)/6</f>
        <v>0</v>
      </c>
      <c r="AW50" s="19">
        <f ca="1">(Deltas1!AZ56+2*Deltas2!AZ56+2*Deltas3!AZ56+Deltas4!AZ56)/6</f>
        <v>0</v>
      </c>
      <c r="AX50" s="19">
        <f ca="1">(Deltas1!BA56+2*Deltas2!BA56+2*Deltas3!BA56+Deltas4!BA56)/6</f>
        <v>0</v>
      </c>
      <c r="AY50" s="19">
        <f ca="1">(Deltas1!BB56+2*Deltas2!BB56+2*Deltas3!BB56+Deltas4!BB56)/6</f>
        <v>0</v>
      </c>
      <c r="AZ50" s="19">
        <f ca="1">(Deltas1!BC56+2*Deltas2!BC56+2*Deltas3!BC56+Deltas4!BC56)/6</f>
        <v>0</v>
      </c>
      <c r="BA50" s="19">
        <f ca="1">(Deltas1!BD56+2*Deltas2!BD56+2*Deltas3!BD56+Deltas4!BD56)/6</f>
        <v>0</v>
      </c>
      <c r="BB50" s="19">
        <f ca="1">(Deltas1!BE56+2*Deltas2!BE56+2*Deltas3!BE56+Deltas4!BE56)/6</f>
        <v>0</v>
      </c>
      <c r="BC50" s="19">
        <f ca="1">(Deltas1!BF56+2*Deltas2!BF56+2*Deltas3!BF56+Deltas4!BF56)/6</f>
        <v>0</v>
      </c>
      <c r="BD50" s="19">
        <f ca="1">(Deltas1!BG56+2*Deltas2!BG56+2*Deltas3!BG56+Deltas4!BG56)/6</f>
        <v>0</v>
      </c>
      <c r="BE50" s="19">
        <f ca="1">(Deltas1!BH56+2*Deltas2!BH56+2*Deltas3!BH56+Deltas4!BH56)/6</f>
        <v>0</v>
      </c>
      <c r="BF50" s="19">
        <f ca="1">(Deltas1!BI56+2*Deltas2!BI56+2*Deltas3!BI56+Deltas4!BI56)/6</f>
        <v>0</v>
      </c>
      <c r="BG50" s="19">
        <f ca="1">(Deltas1!BJ56+2*Deltas2!BJ56+2*Deltas3!BJ56+Deltas4!BJ56)/6</f>
        <v>0</v>
      </c>
      <c r="BH50" s="19">
        <f ca="1">(Deltas1!BK56+2*Deltas2!BK56+2*Deltas3!BK56+Deltas4!BK56)/6</f>
        <v>0</v>
      </c>
      <c r="BI50" s="19">
        <f ca="1">(Deltas1!BL56+2*Deltas2!BL56+2*Deltas3!BL56+Deltas4!BL56)/6</f>
        <v>0</v>
      </c>
      <c r="BJ50" s="19">
        <f ca="1">(Deltas1!BM56+2*Deltas2!BM56+2*Deltas3!BM56+Deltas4!BM56)/6</f>
        <v>0</v>
      </c>
      <c r="BK50" s="19">
        <f ca="1">(Deltas1!BN56+2*Deltas2!BN56+2*Deltas3!BN56+Deltas4!BN56)/6</f>
        <v>0</v>
      </c>
      <c r="BL50" s="19">
        <f ca="1">(Deltas1!BO56+2*Deltas2!BO56+2*Deltas3!BO56+Deltas4!BO56)/6</f>
        <v>0</v>
      </c>
      <c r="BM50" s="19">
        <f ca="1">(Deltas1!BP56+2*Deltas2!BP56+2*Deltas3!BP56+Deltas4!BP56)/6</f>
        <v>0</v>
      </c>
      <c r="BN50" s="19">
        <f ca="1">(Deltas1!BQ56+2*Deltas2!BQ56+2*Deltas3!BQ56+Deltas4!BQ56)/6</f>
        <v>0</v>
      </c>
      <c r="BO50" s="19">
        <f ca="1">(Deltas1!BR56+2*Deltas2!BR56+2*Deltas3!BR56+Deltas4!BR56)/6</f>
        <v>0</v>
      </c>
      <c r="BP50" s="19">
        <f ca="1">(Deltas1!BS56+2*Deltas2!BS56+2*Deltas3!BS56+Deltas4!BS56)/6</f>
        <v>0</v>
      </c>
      <c r="BQ50" s="19">
        <f ca="1">(Deltas1!BT56+2*Deltas2!BT56+2*Deltas3!BT56+Deltas4!BT56)/6</f>
        <v>0</v>
      </c>
      <c r="BR50" s="19">
        <f ca="1">(Deltas1!BU56+2*Deltas2!BU56+2*Deltas3!BU56+Deltas4!BU56)/6</f>
        <v>0</v>
      </c>
      <c r="BS50" s="19">
        <f ca="1">(Deltas1!BV56+2*Deltas2!BV56+2*Deltas3!BV56+Deltas4!BV56)/6</f>
        <v>0</v>
      </c>
      <c r="BT50" s="19">
        <f ca="1">(Deltas1!BW56+2*Deltas2!BW56+2*Deltas3!BW56+Deltas4!BW56)/6</f>
        <v>0</v>
      </c>
    </row>
    <row r="51" spans="1:72">
      <c r="A51">
        <f>'Composition Moles'!A69</f>
        <v>2.3499999999999996</v>
      </c>
      <c r="B51" s="1">
        <f ca="1">(Deltas1!D57+2*Deltas2!D57+2*Deltas3!D57+Deltas4!D57)/6</f>
        <v>4.8269350579724542E-2</v>
      </c>
      <c r="C51" s="19">
        <f ca="1">(Deltas1!F57+2*Deltas2!F57+2*Deltas3!F57+Deltas4!F57)/6</f>
        <v>-0.27204330636966095</v>
      </c>
      <c r="D51" s="19">
        <f ca="1">(Deltas1!G57+2*Deltas2!G57+2*Deltas3!G57+Deltas4!G57)/6</f>
        <v>0</v>
      </c>
      <c r="E51" s="19">
        <f ca="1">(Deltas1!H57+2*Deltas2!H57+2*Deltas3!H57+Deltas4!H57)/6</f>
        <v>0.26614574313668166</v>
      </c>
      <c r="F51" s="19">
        <f ca="1">(Deltas1!I57+2*Deltas2!I57+2*Deltas3!I57+Deltas4!I57)/6</f>
        <v>5.8975632329793066E-3</v>
      </c>
      <c r="G51" s="19">
        <f ca="1">(Deltas1!J57+2*Deltas2!J57+2*Deltas3!J57+Deltas4!J57)/6</f>
        <v>0</v>
      </c>
      <c r="H51" s="19">
        <f ca="1">(Deltas1!K57+2*Deltas2!K57+2*Deltas3!K57+Deltas4!K57)/6</f>
        <v>0</v>
      </c>
      <c r="I51" s="19">
        <f ca="1">(Deltas1!L57+2*Deltas2!L57+2*Deltas3!L57+Deltas4!L57)/6</f>
        <v>0</v>
      </c>
      <c r="J51" s="19">
        <f ca="1">(Deltas1!M57+2*Deltas2!M57+2*Deltas3!M57+Deltas4!M57)/6</f>
        <v>0</v>
      </c>
      <c r="K51" s="19">
        <f ca="1">(Deltas1!N57+2*Deltas2!N57+2*Deltas3!N57+Deltas4!N57)/6</f>
        <v>0</v>
      </c>
      <c r="L51" s="19">
        <f ca="1">(Deltas1!O57+2*Deltas2!O57+2*Deltas3!O57+Deltas4!O57)/6</f>
        <v>0</v>
      </c>
      <c r="M51" s="19">
        <f ca="1">(Deltas1!P57+2*Deltas2!P57+2*Deltas3!P57+Deltas4!P57)/6</f>
        <v>0</v>
      </c>
      <c r="N51" s="19">
        <f ca="1">(Deltas1!Q57+2*Deltas2!Q57+2*Deltas3!Q57+Deltas4!Q57)/6</f>
        <v>0</v>
      </c>
      <c r="O51" s="19">
        <f ca="1">(Deltas1!R57+2*Deltas2!R57+2*Deltas3!R57+Deltas4!R57)/6</f>
        <v>0</v>
      </c>
      <c r="P51" s="19">
        <f ca="1">(Deltas1!S57+2*Deltas2!S57+2*Deltas3!S57+Deltas4!S57)/6</f>
        <v>3.378816096089412</v>
      </c>
      <c r="Q51" s="19">
        <f ca="1">(Deltas1!T57+2*Deltas2!T57+2*Deltas3!T57+Deltas4!T57)/6</f>
        <v>0</v>
      </c>
      <c r="R51" s="19">
        <f ca="1">(Deltas1!U57+2*Deltas2!U57+2*Deltas3!U57+Deltas4!U57)/6</f>
        <v>0</v>
      </c>
      <c r="S51" s="19">
        <f ca="1">(Deltas1!V57+2*Deltas2!V57+2*Deltas3!V57+Deltas4!V57)/6</f>
        <v>0</v>
      </c>
      <c r="T51" s="19">
        <f ca="1">(Deltas1!W57+2*Deltas2!W57+2*Deltas3!W57+Deltas4!W57)/6</f>
        <v>0</v>
      </c>
      <c r="U51" s="19">
        <f ca="1">(Deltas1!X57+2*Deltas2!X57+2*Deltas3!X57+Deltas4!X57)/6</f>
        <v>0</v>
      </c>
      <c r="V51" s="19">
        <f ca="1">(Deltas1!Y57+2*Deltas2!Y57+2*Deltas3!Y57+Deltas4!Y57)/6</f>
        <v>-7.7949725630953397</v>
      </c>
      <c r="W51" s="19">
        <f ca="1">(Deltas1!Z57+2*Deltas2!Z57+2*Deltas3!Z57+Deltas4!Z57)/6</f>
        <v>0</v>
      </c>
      <c r="X51" s="19">
        <f ca="1">(Deltas1!AA57+2*Deltas2!AA57+2*Deltas3!AA57+Deltas4!AA57)/6</f>
        <v>0</v>
      </c>
      <c r="Y51" s="19">
        <f ca="1">(Deltas1!AB57+2*Deltas2!AB57+2*Deltas3!AB57+Deltas4!AB57)/6</f>
        <v>0</v>
      </c>
      <c r="Z51" s="19">
        <f ca="1">(Deltas1!AC57+2*Deltas2!AC57+2*Deltas3!AC57+Deltas4!AC57)/6</f>
        <v>0</v>
      </c>
      <c r="AA51" s="19">
        <f ca="1">(Deltas1!AD57+2*Deltas2!AD57+2*Deltas3!AD57+Deltas4!AD57)/6</f>
        <v>0</v>
      </c>
      <c r="AB51" s="19">
        <f ca="1">(Deltas1!AE57+2*Deltas2!AE57+2*Deltas3!AE57+Deltas4!AE57)/6</f>
        <v>0</v>
      </c>
      <c r="AC51" s="19">
        <f ca="1">(Deltas1!AF57+2*Deltas2!AF57+2*Deltas3!AF57+Deltas4!AF57)/6</f>
        <v>0</v>
      </c>
      <c r="AD51" s="19">
        <f ca="1">(Deltas1!AG57+2*Deltas2!AG57+2*Deltas3!AG57+Deltas4!AG57)/6</f>
        <v>-2.5823467971989492E-2</v>
      </c>
      <c r="AE51" s="19">
        <f ca="1">(Deltas1!AH57+2*Deltas2!AH57+2*Deltas3!AH57+Deltas4!AH57)/6</f>
        <v>0.84470128693662649</v>
      </c>
      <c r="AF51" s="19">
        <f ca="1">(Deltas1!AI57+2*Deltas2!AI57+2*Deltas3!AI57+Deltas4!AI57)/6</f>
        <v>3.8250552772490178</v>
      </c>
      <c r="AG51" s="19">
        <f ca="1">(Deltas1!AJ57+2*Deltas2!AJ57+2*Deltas3!AJ57+Deltas4!AJ57)/6</f>
        <v>1.3595479176810896</v>
      </c>
      <c r="AH51" s="19">
        <f ca="1">(Deltas1!AK57+2*Deltas2!AK57+2*Deltas3!AK57+Deltas4!AK57)/6</f>
        <v>0</v>
      </c>
      <c r="AI51" s="19">
        <f ca="1">(Deltas1!AL57+2*Deltas2!AL57+2*Deltas3!AL57+Deltas4!AL57)/6</f>
        <v>0</v>
      </c>
      <c r="AJ51" s="19">
        <f ca="1">(Deltas1!AM57+2*Deltas2!AM57+2*Deltas3!AM57+Deltas4!AM57)/6</f>
        <v>0</v>
      </c>
      <c r="AK51" s="19">
        <f ca="1">(Deltas1!AN57+2*Deltas2!AN57+2*Deltas3!AN57+Deltas4!AN57)/6</f>
        <v>0</v>
      </c>
      <c r="AL51" s="19">
        <f ca="1">(Deltas1!AO57+2*Deltas2!AO57+2*Deltas3!AO57+Deltas4!AO57)/6</f>
        <v>-5.8975632329793066E-3</v>
      </c>
      <c r="AM51" s="19">
        <f ca="1">(Deltas1!AP57+2*Deltas2!AP57+2*Deltas3!AP57+Deltas4!AP57)/6</f>
        <v>-0.25728906340829055</v>
      </c>
      <c r="AN51" s="19">
        <f ca="1">(Deltas1!AQ57+2*Deltas2!AQ57+2*Deltas3!AQ57+Deltas4!AQ57)/6</f>
        <v>0</v>
      </c>
      <c r="AO51" s="19">
        <f ca="1">(Deltas1!AR57+2*Deltas2!AR57+2*Deltas3!AR57+Deltas4!AR57)/6</f>
        <v>0</v>
      </c>
      <c r="AP51" s="19">
        <f ca="1">(Deltas1!AS57+2*Deltas2!AS57+2*Deltas3!AS57+Deltas4!AS57)/6</f>
        <v>-0.44137930674918241</v>
      </c>
      <c r="AQ51" s="19">
        <f ca="1">(Deltas1!AT57+2*Deltas2!AT57+2*Deltas3!AT57+Deltas4!AT57)/6</f>
        <v>-0.44137930674918241</v>
      </c>
      <c r="AR51" s="19">
        <f ca="1">(Deltas1!AU57+2*Deltas2!AU57+2*Deltas3!AU57+Deltas4!AU57)/6</f>
        <v>-0.44137930674918241</v>
      </c>
      <c r="AS51" s="19">
        <f ca="1">(Deltas1!AV57+2*Deltas2!AV57+2*Deltas3!AV57+Deltas4!AV57)/6</f>
        <v>0</v>
      </c>
      <c r="AT51" s="19">
        <f ca="1">(Deltas1!AW57+2*Deltas2!AW57+2*Deltas3!AW57+Deltas4!AW57)/6</f>
        <v>0</v>
      </c>
      <c r="AU51" s="19">
        <f ca="1">(Deltas1!AX57+2*Deltas2!AX57+2*Deltas3!AX57+Deltas4!AX57)/6</f>
        <v>0</v>
      </c>
      <c r="AV51" s="19">
        <f ca="1">(Deltas1!AY57+2*Deltas2!AY57+2*Deltas3!AY57+Deltas4!AY57)/6</f>
        <v>0</v>
      </c>
      <c r="AW51" s="19">
        <f ca="1">(Deltas1!AZ57+2*Deltas2!AZ57+2*Deltas3!AZ57+Deltas4!AZ57)/6</f>
        <v>0</v>
      </c>
      <c r="AX51" s="19">
        <f ca="1">(Deltas1!BA57+2*Deltas2!BA57+2*Deltas3!BA57+Deltas4!BA57)/6</f>
        <v>0</v>
      </c>
      <c r="AY51" s="19">
        <f ca="1">(Deltas1!BB57+2*Deltas2!BB57+2*Deltas3!BB57+Deltas4!BB57)/6</f>
        <v>0</v>
      </c>
      <c r="AZ51" s="19">
        <f ca="1">(Deltas1!BC57+2*Deltas2!BC57+2*Deltas3!BC57+Deltas4!BC57)/6</f>
        <v>0</v>
      </c>
      <c r="BA51" s="19">
        <f ca="1">(Deltas1!BD57+2*Deltas2!BD57+2*Deltas3!BD57+Deltas4!BD57)/6</f>
        <v>0</v>
      </c>
      <c r="BB51" s="19">
        <f ca="1">(Deltas1!BE57+2*Deltas2!BE57+2*Deltas3!BE57+Deltas4!BE57)/6</f>
        <v>0</v>
      </c>
      <c r="BC51" s="19">
        <f ca="1">(Deltas1!BF57+2*Deltas2!BF57+2*Deltas3!BF57+Deltas4!BF57)/6</f>
        <v>0</v>
      </c>
      <c r="BD51" s="19">
        <f ca="1">(Deltas1!BG57+2*Deltas2!BG57+2*Deltas3!BG57+Deltas4!BG57)/6</f>
        <v>0</v>
      </c>
      <c r="BE51" s="19">
        <f ca="1">(Deltas1!BH57+2*Deltas2!BH57+2*Deltas3!BH57+Deltas4!BH57)/6</f>
        <v>0</v>
      </c>
      <c r="BF51" s="19">
        <f ca="1">(Deltas1!BI57+2*Deltas2!BI57+2*Deltas3!BI57+Deltas4!BI57)/6</f>
        <v>0</v>
      </c>
      <c r="BG51" s="19">
        <f ca="1">(Deltas1!BJ57+2*Deltas2!BJ57+2*Deltas3!BJ57+Deltas4!BJ57)/6</f>
        <v>0</v>
      </c>
      <c r="BH51" s="19">
        <f ca="1">(Deltas1!BK57+2*Deltas2!BK57+2*Deltas3!BK57+Deltas4!BK57)/6</f>
        <v>0</v>
      </c>
      <c r="BI51" s="19">
        <f ca="1">(Deltas1!BL57+2*Deltas2!BL57+2*Deltas3!BL57+Deltas4!BL57)/6</f>
        <v>0</v>
      </c>
      <c r="BJ51" s="19">
        <f ca="1">(Deltas1!BM57+2*Deltas2!BM57+2*Deltas3!BM57+Deltas4!BM57)/6</f>
        <v>0</v>
      </c>
      <c r="BK51" s="19">
        <f ca="1">(Deltas1!BN57+2*Deltas2!BN57+2*Deltas3!BN57+Deltas4!BN57)/6</f>
        <v>0</v>
      </c>
      <c r="BL51" s="19">
        <f ca="1">(Deltas1!BO57+2*Deltas2!BO57+2*Deltas3!BO57+Deltas4!BO57)/6</f>
        <v>0</v>
      </c>
      <c r="BM51" s="19">
        <f ca="1">(Deltas1!BP57+2*Deltas2!BP57+2*Deltas3!BP57+Deltas4!BP57)/6</f>
        <v>0</v>
      </c>
      <c r="BN51" s="19">
        <f ca="1">(Deltas1!BQ57+2*Deltas2!BQ57+2*Deltas3!BQ57+Deltas4!BQ57)/6</f>
        <v>0</v>
      </c>
      <c r="BO51" s="19">
        <f ca="1">(Deltas1!BR57+2*Deltas2!BR57+2*Deltas3!BR57+Deltas4!BR57)/6</f>
        <v>0</v>
      </c>
      <c r="BP51" s="19">
        <f ca="1">(Deltas1!BS57+2*Deltas2!BS57+2*Deltas3!BS57+Deltas4!BS57)/6</f>
        <v>0</v>
      </c>
      <c r="BQ51" s="19">
        <f ca="1">(Deltas1!BT57+2*Deltas2!BT57+2*Deltas3!BT57+Deltas4!BT57)/6</f>
        <v>0</v>
      </c>
      <c r="BR51" s="19">
        <f ca="1">(Deltas1!BU57+2*Deltas2!BU57+2*Deltas3!BU57+Deltas4!BU57)/6</f>
        <v>0</v>
      </c>
      <c r="BS51" s="19">
        <f ca="1">(Deltas1!BV57+2*Deltas2!BV57+2*Deltas3!BV57+Deltas4!BV57)/6</f>
        <v>0</v>
      </c>
      <c r="BT51" s="19">
        <f ca="1">(Deltas1!BW57+2*Deltas2!BW57+2*Deltas3!BW57+Deltas4!BW57)/6</f>
        <v>0</v>
      </c>
    </row>
    <row r="52" spans="1:72">
      <c r="A52">
        <f>'Composition Moles'!A70</f>
        <v>2.3999999999999995</v>
      </c>
      <c r="B52" s="1">
        <f ca="1">(Deltas1!D58+2*Deltas2!D58+2*Deltas3!D58+Deltas4!D58)/6</f>
        <v>4.543315377476214E-2</v>
      </c>
      <c r="C52" s="19">
        <f ca="1">(Deltas1!F58+2*Deltas2!F58+2*Deltas3!F58+Deltas4!F58)/6</f>
        <v>-0.25447817738580164</v>
      </c>
      <c r="D52" s="19">
        <f ca="1">(Deltas1!G58+2*Deltas2!G58+2*Deltas3!G58+Deltas4!G58)/6</f>
        <v>0</v>
      </c>
      <c r="E52" s="19">
        <f ca="1">(Deltas1!H58+2*Deltas2!H58+2*Deltas3!H58+Deltas4!H58)/6</f>
        <v>0.24914224218971451</v>
      </c>
      <c r="F52" s="19">
        <f ca="1">(Deltas1!I58+2*Deltas2!I58+2*Deltas3!I58+Deltas4!I58)/6</f>
        <v>5.3359351960871751E-3</v>
      </c>
      <c r="G52" s="19">
        <f ca="1">(Deltas1!J58+2*Deltas2!J58+2*Deltas3!J58+Deltas4!J58)/6</f>
        <v>0</v>
      </c>
      <c r="H52" s="19">
        <f ca="1">(Deltas1!K58+2*Deltas2!K58+2*Deltas3!K58+Deltas4!K58)/6</f>
        <v>0</v>
      </c>
      <c r="I52" s="19">
        <f ca="1">(Deltas1!L58+2*Deltas2!L58+2*Deltas3!L58+Deltas4!L58)/6</f>
        <v>0</v>
      </c>
      <c r="J52" s="19">
        <f ca="1">(Deltas1!M58+2*Deltas2!M58+2*Deltas3!M58+Deltas4!M58)/6</f>
        <v>0</v>
      </c>
      <c r="K52" s="19">
        <f ca="1">(Deltas1!N58+2*Deltas2!N58+2*Deltas3!N58+Deltas4!N58)/6</f>
        <v>0</v>
      </c>
      <c r="L52" s="19">
        <f ca="1">(Deltas1!O58+2*Deltas2!O58+2*Deltas3!O58+Deltas4!O58)/6</f>
        <v>0</v>
      </c>
      <c r="M52" s="19">
        <f ca="1">(Deltas1!P58+2*Deltas2!P58+2*Deltas3!P58+Deltas4!P58)/6</f>
        <v>0</v>
      </c>
      <c r="N52" s="19">
        <f ca="1">(Deltas1!Q58+2*Deltas2!Q58+2*Deltas3!Q58+Deltas4!Q58)/6</f>
        <v>0</v>
      </c>
      <c r="O52" s="19">
        <f ca="1">(Deltas1!R58+2*Deltas2!R58+2*Deltas3!R58+Deltas4!R58)/6</f>
        <v>0</v>
      </c>
      <c r="P52" s="19">
        <f ca="1">(Deltas1!S58+2*Deltas2!S58+2*Deltas3!S58+Deltas4!S58)/6</f>
        <v>3.3151814433171261</v>
      </c>
      <c r="Q52" s="19">
        <f ca="1">(Deltas1!T58+2*Deltas2!T58+2*Deltas3!T58+Deltas4!T58)/6</f>
        <v>0</v>
      </c>
      <c r="R52" s="19">
        <f ca="1">(Deltas1!U58+2*Deltas2!U58+2*Deltas3!U58+Deltas4!U58)/6</f>
        <v>0</v>
      </c>
      <c r="S52" s="19">
        <f ca="1">(Deltas1!V58+2*Deltas2!V58+2*Deltas3!V58+Deltas4!V58)/6</f>
        <v>0</v>
      </c>
      <c r="T52" s="19">
        <f ca="1">(Deltas1!W58+2*Deltas2!W58+2*Deltas3!W58+Deltas4!W58)/6</f>
        <v>0</v>
      </c>
      <c r="U52" s="19">
        <f ca="1">(Deltas1!X58+2*Deltas2!X58+2*Deltas3!X58+Deltas4!X58)/6</f>
        <v>0</v>
      </c>
      <c r="V52" s="19">
        <f ca="1">(Deltas1!Y58+2*Deltas2!Y58+2*Deltas3!Y58+Deltas4!Y58)/6</f>
        <v>-7.6608409216168978</v>
      </c>
      <c r="W52" s="19">
        <f ca="1">(Deltas1!Z58+2*Deltas2!Z58+2*Deltas3!Z58+Deltas4!Z58)/6</f>
        <v>0</v>
      </c>
      <c r="X52" s="19">
        <f ca="1">(Deltas1!AA58+2*Deltas2!AA58+2*Deltas3!AA58+Deltas4!AA58)/6</f>
        <v>0</v>
      </c>
      <c r="Y52" s="19">
        <f ca="1">(Deltas1!AB58+2*Deltas2!AB58+2*Deltas3!AB58+Deltas4!AB58)/6</f>
        <v>0</v>
      </c>
      <c r="Z52" s="19">
        <f ca="1">(Deltas1!AC58+2*Deltas2!AC58+2*Deltas3!AC58+Deltas4!AC58)/6</f>
        <v>0</v>
      </c>
      <c r="AA52" s="19">
        <f ca="1">(Deltas1!AD58+2*Deltas2!AD58+2*Deltas3!AD58+Deltas4!AD58)/6</f>
        <v>0</v>
      </c>
      <c r="AB52" s="19">
        <f ca="1">(Deltas1!AE58+2*Deltas2!AE58+2*Deltas3!AE58+Deltas4!AE58)/6</f>
        <v>0</v>
      </c>
      <c r="AC52" s="19">
        <f ca="1">(Deltas1!AF58+2*Deltas2!AF58+2*Deltas3!AF58+Deltas4!AF58)/6</f>
        <v>0</v>
      </c>
      <c r="AD52" s="19">
        <f ca="1">(Deltas1!AG58+2*Deltas2!AG58+2*Deltas3!AG58+Deltas4!AG58)/6</f>
        <v>-2.5283332151701355E-2</v>
      </c>
      <c r="AE52" s="19">
        <f ca="1">(Deltas1!AH58+2*Deltas2!AH58+2*Deltas3!AH58+Deltas4!AH58)/6</f>
        <v>0.76120982960746908</v>
      </c>
      <c r="AF52" s="19">
        <f ca="1">(Deltas1!AI58+2*Deltas2!AI58+2*Deltas3!AI58+Deltas4!AI58)/6</f>
        <v>3.82002221281398</v>
      </c>
      <c r="AG52" s="19">
        <f ca="1">(Deltas1!AJ58+2*Deltas2!AJ58+2*Deltas3!AJ58+Deltas4!AJ58)/6</f>
        <v>1.334481092980359</v>
      </c>
      <c r="AH52" s="19">
        <f ca="1">(Deltas1!AK58+2*Deltas2!AK58+2*Deltas3!AK58+Deltas4!AK58)/6</f>
        <v>0</v>
      </c>
      <c r="AI52" s="19">
        <f ca="1">(Deltas1!AL58+2*Deltas2!AL58+2*Deltas3!AL58+Deltas4!AL58)/6</f>
        <v>0</v>
      </c>
      <c r="AJ52" s="19">
        <f ca="1">(Deltas1!AM58+2*Deltas2!AM58+2*Deltas3!AM58+Deltas4!AM58)/6</f>
        <v>0</v>
      </c>
      <c r="AK52" s="19">
        <f ca="1">(Deltas1!AN58+2*Deltas2!AN58+2*Deltas3!AN58+Deltas4!AN58)/6</f>
        <v>0</v>
      </c>
      <c r="AL52" s="19">
        <f ca="1">(Deltas1!AO58+2*Deltas2!AO58+2*Deltas3!AO58+Deltas4!AO58)/6</f>
        <v>-5.3359351960871751E-3</v>
      </c>
      <c r="AM52" s="19">
        <f ca="1">(Deltas1!AP58+2*Deltas2!AP58+2*Deltas3!AP58+Deltas4!AP58)/6</f>
        <v>-0.24191391436958307</v>
      </c>
      <c r="AN52" s="19">
        <f ca="1">(Deltas1!AQ58+2*Deltas2!AQ58+2*Deltas3!AQ58+Deltas4!AQ58)/6</f>
        <v>0</v>
      </c>
      <c r="AO52" s="19">
        <f ca="1">(Deltas1!AR58+2*Deltas2!AR58+2*Deltas3!AR58+Deltas4!AR58)/6</f>
        <v>0</v>
      </c>
      <c r="AP52" s="19">
        <f ca="1">(Deltas1!AS58+2*Deltas2!AS58+2*Deltas3!AS58+Deltas4!AS58)/6</f>
        <v>-0.43250682512822197</v>
      </c>
      <c r="AQ52" s="19">
        <f ca="1">(Deltas1!AT58+2*Deltas2!AT58+2*Deltas3!AT58+Deltas4!AT58)/6</f>
        <v>-0.43250682512822197</v>
      </c>
      <c r="AR52" s="19">
        <f ca="1">(Deltas1!AU58+2*Deltas2!AU58+2*Deltas3!AU58+Deltas4!AU58)/6</f>
        <v>-0.43250682512822197</v>
      </c>
      <c r="AS52" s="19">
        <f ca="1">(Deltas1!AV58+2*Deltas2!AV58+2*Deltas3!AV58+Deltas4!AV58)/6</f>
        <v>0</v>
      </c>
      <c r="AT52" s="19">
        <f ca="1">(Deltas1!AW58+2*Deltas2!AW58+2*Deltas3!AW58+Deltas4!AW58)/6</f>
        <v>0</v>
      </c>
      <c r="AU52" s="19">
        <f ca="1">(Deltas1!AX58+2*Deltas2!AX58+2*Deltas3!AX58+Deltas4!AX58)/6</f>
        <v>0</v>
      </c>
      <c r="AV52" s="19">
        <f ca="1">(Deltas1!AY58+2*Deltas2!AY58+2*Deltas3!AY58+Deltas4!AY58)/6</f>
        <v>0</v>
      </c>
      <c r="AW52" s="19">
        <f ca="1">(Deltas1!AZ58+2*Deltas2!AZ58+2*Deltas3!AZ58+Deltas4!AZ58)/6</f>
        <v>0</v>
      </c>
      <c r="AX52" s="19">
        <f ca="1">(Deltas1!BA58+2*Deltas2!BA58+2*Deltas3!BA58+Deltas4!BA58)/6</f>
        <v>0</v>
      </c>
      <c r="AY52" s="19">
        <f ca="1">(Deltas1!BB58+2*Deltas2!BB58+2*Deltas3!BB58+Deltas4!BB58)/6</f>
        <v>0</v>
      </c>
      <c r="AZ52" s="19">
        <f ca="1">(Deltas1!BC58+2*Deltas2!BC58+2*Deltas3!BC58+Deltas4!BC58)/6</f>
        <v>0</v>
      </c>
      <c r="BA52" s="19">
        <f ca="1">(Deltas1!BD58+2*Deltas2!BD58+2*Deltas3!BD58+Deltas4!BD58)/6</f>
        <v>0</v>
      </c>
      <c r="BB52" s="19">
        <f ca="1">(Deltas1!BE58+2*Deltas2!BE58+2*Deltas3!BE58+Deltas4!BE58)/6</f>
        <v>0</v>
      </c>
      <c r="BC52" s="19">
        <f ca="1">(Deltas1!BF58+2*Deltas2!BF58+2*Deltas3!BF58+Deltas4!BF58)/6</f>
        <v>0</v>
      </c>
      <c r="BD52" s="19">
        <f ca="1">(Deltas1!BG58+2*Deltas2!BG58+2*Deltas3!BG58+Deltas4!BG58)/6</f>
        <v>0</v>
      </c>
      <c r="BE52" s="19">
        <f ca="1">(Deltas1!BH58+2*Deltas2!BH58+2*Deltas3!BH58+Deltas4!BH58)/6</f>
        <v>0</v>
      </c>
      <c r="BF52" s="19">
        <f ca="1">(Deltas1!BI58+2*Deltas2!BI58+2*Deltas3!BI58+Deltas4!BI58)/6</f>
        <v>0</v>
      </c>
      <c r="BG52" s="19">
        <f ca="1">(Deltas1!BJ58+2*Deltas2!BJ58+2*Deltas3!BJ58+Deltas4!BJ58)/6</f>
        <v>0</v>
      </c>
      <c r="BH52" s="19">
        <f ca="1">(Deltas1!BK58+2*Deltas2!BK58+2*Deltas3!BK58+Deltas4!BK58)/6</f>
        <v>0</v>
      </c>
      <c r="BI52" s="19">
        <f ca="1">(Deltas1!BL58+2*Deltas2!BL58+2*Deltas3!BL58+Deltas4!BL58)/6</f>
        <v>0</v>
      </c>
      <c r="BJ52" s="19">
        <f ca="1">(Deltas1!BM58+2*Deltas2!BM58+2*Deltas3!BM58+Deltas4!BM58)/6</f>
        <v>0</v>
      </c>
      <c r="BK52" s="19">
        <f ca="1">(Deltas1!BN58+2*Deltas2!BN58+2*Deltas3!BN58+Deltas4!BN58)/6</f>
        <v>0</v>
      </c>
      <c r="BL52" s="19">
        <f ca="1">(Deltas1!BO58+2*Deltas2!BO58+2*Deltas3!BO58+Deltas4!BO58)/6</f>
        <v>0</v>
      </c>
      <c r="BM52" s="19">
        <f ca="1">(Deltas1!BP58+2*Deltas2!BP58+2*Deltas3!BP58+Deltas4!BP58)/6</f>
        <v>0</v>
      </c>
      <c r="BN52" s="19">
        <f ca="1">(Deltas1!BQ58+2*Deltas2!BQ58+2*Deltas3!BQ58+Deltas4!BQ58)/6</f>
        <v>0</v>
      </c>
      <c r="BO52" s="19">
        <f ca="1">(Deltas1!BR58+2*Deltas2!BR58+2*Deltas3!BR58+Deltas4!BR58)/6</f>
        <v>0</v>
      </c>
      <c r="BP52" s="19">
        <f ca="1">(Deltas1!BS58+2*Deltas2!BS58+2*Deltas3!BS58+Deltas4!BS58)/6</f>
        <v>0</v>
      </c>
      <c r="BQ52" s="19">
        <f ca="1">(Deltas1!BT58+2*Deltas2!BT58+2*Deltas3!BT58+Deltas4!BT58)/6</f>
        <v>0</v>
      </c>
      <c r="BR52" s="19">
        <f ca="1">(Deltas1!BU58+2*Deltas2!BU58+2*Deltas3!BU58+Deltas4!BU58)/6</f>
        <v>0</v>
      </c>
      <c r="BS52" s="19">
        <f ca="1">(Deltas1!BV58+2*Deltas2!BV58+2*Deltas3!BV58+Deltas4!BV58)/6</f>
        <v>0</v>
      </c>
      <c r="BT52" s="19">
        <f ca="1">(Deltas1!BW58+2*Deltas2!BW58+2*Deltas3!BW58+Deltas4!BW58)/6</f>
        <v>0</v>
      </c>
    </row>
    <row r="53" spans="1:72">
      <c r="A53">
        <f>'Composition Moles'!A71</f>
        <v>2.4499999999999993</v>
      </c>
      <c r="B53" s="1">
        <f ca="1">(Deltas1!D59+2*Deltas2!D59+2*Deltas3!D59+Deltas4!D59)/6</f>
        <v>4.2772900117147149E-2</v>
      </c>
      <c r="C53" s="19">
        <f ca="1">(Deltas1!F59+2*Deltas2!F59+2*Deltas3!F59+Deltas4!F59)/6</f>
        <v>-0.23803090115898251</v>
      </c>
      <c r="D53" s="19">
        <f ca="1">(Deltas1!G59+2*Deltas2!G59+2*Deltas3!G59+Deltas4!G59)/6</f>
        <v>0</v>
      </c>
      <c r="E53" s="19">
        <f ca="1">(Deltas1!H59+2*Deltas2!H59+2*Deltas3!H59+Deltas4!H59)/6</f>
        <v>0.23320190479651445</v>
      </c>
      <c r="F53" s="19">
        <f ca="1">(Deltas1!I59+2*Deltas2!I59+2*Deltas3!I59+Deltas4!I59)/6</f>
        <v>4.828996362468055E-3</v>
      </c>
      <c r="G53" s="19">
        <f ca="1">(Deltas1!J59+2*Deltas2!J59+2*Deltas3!J59+Deltas4!J59)/6</f>
        <v>0</v>
      </c>
      <c r="H53" s="19">
        <f ca="1">(Deltas1!K59+2*Deltas2!K59+2*Deltas3!K59+Deltas4!K59)/6</f>
        <v>0</v>
      </c>
      <c r="I53" s="19">
        <f ca="1">(Deltas1!L59+2*Deltas2!L59+2*Deltas3!L59+Deltas4!L59)/6</f>
        <v>0</v>
      </c>
      <c r="J53" s="19">
        <f ca="1">(Deltas1!M59+2*Deltas2!M59+2*Deltas3!M59+Deltas4!M59)/6</f>
        <v>0</v>
      </c>
      <c r="K53" s="19">
        <f ca="1">(Deltas1!N59+2*Deltas2!N59+2*Deltas3!N59+Deltas4!N59)/6</f>
        <v>0</v>
      </c>
      <c r="L53" s="19">
        <f ca="1">(Deltas1!O59+2*Deltas2!O59+2*Deltas3!O59+Deltas4!O59)/6</f>
        <v>0</v>
      </c>
      <c r="M53" s="19">
        <f ca="1">(Deltas1!P59+2*Deltas2!P59+2*Deltas3!P59+Deltas4!P59)/6</f>
        <v>0</v>
      </c>
      <c r="N53" s="19">
        <f ca="1">(Deltas1!Q59+2*Deltas2!Q59+2*Deltas3!Q59+Deltas4!Q59)/6</f>
        <v>0</v>
      </c>
      <c r="O53" s="19">
        <f ca="1">(Deltas1!R59+2*Deltas2!R59+2*Deltas3!R59+Deltas4!R59)/6</f>
        <v>0</v>
      </c>
      <c r="P53" s="19">
        <f ca="1">(Deltas1!S59+2*Deltas2!S59+2*Deltas3!S59+Deltas4!S59)/6</f>
        <v>3.2526376859030512</v>
      </c>
      <c r="Q53" s="19">
        <f ca="1">(Deltas1!T59+2*Deltas2!T59+2*Deltas3!T59+Deltas4!T59)/6</f>
        <v>0</v>
      </c>
      <c r="R53" s="19">
        <f ca="1">(Deltas1!U59+2*Deltas2!U59+2*Deltas3!U59+Deltas4!U59)/6</f>
        <v>0</v>
      </c>
      <c r="S53" s="19">
        <f ca="1">(Deltas1!V59+2*Deltas2!V59+2*Deltas3!V59+Deltas4!V59)/6</f>
        <v>0</v>
      </c>
      <c r="T53" s="19">
        <f ca="1">(Deltas1!W59+2*Deltas2!W59+2*Deltas3!W59+Deltas4!W59)/6</f>
        <v>0</v>
      </c>
      <c r="U53" s="19">
        <f ca="1">(Deltas1!X59+2*Deltas2!X59+2*Deltas3!X59+Deltas4!X59)/6</f>
        <v>0</v>
      </c>
      <c r="V53" s="19">
        <f ca="1">(Deltas1!Y59+2*Deltas2!Y59+2*Deltas3!Y59+Deltas4!Y59)/6</f>
        <v>-7.5282206501736626</v>
      </c>
      <c r="W53" s="19">
        <f ca="1">(Deltas1!Z59+2*Deltas2!Z59+2*Deltas3!Z59+Deltas4!Z59)/6</f>
        <v>0</v>
      </c>
      <c r="X53" s="19">
        <f ca="1">(Deltas1!AA59+2*Deltas2!AA59+2*Deltas3!AA59+Deltas4!AA59)/6</f>
        <v>0</v>
      </c>
      <c r="Y53" s="19">
        <f ca="1">(Deltas1!AB59+2*Deltas2!AB59+2*Deltas3!AB59+Deltas4!AB59)/6</f>
        <v>0</v>
      </c>
      <c r="Z53" s="19">
        <f ca="1">(Deltas1!AC59+2*Deltas2!AC59+2*Deltas3!AC59+Deltas4!AC59)/6</f>
        <v>0</v>
      </c>
      <c r="AA53" s="19">
        <f ca="1">(Deltas1!AD59+2*Deltas2!AD59+2*Deltas3!AD59+Deltas4!AD59)/6</f>
        <v>0</v>
      </c>
      <c r="AB53" s="19">
        <f ca="1">(Deltas1!AE59+2*Deltas2!AE59+2*Deltas3!AE59+Deltas4!AE59)/6</f>
        <v>0</v>
      </c>
      <c r="AC53" s="19">
        <f ca="1">(Deltas1!AF59+2*Deltas2!AF59+2*Deltas3!AF59+Deltas4!AF59)/6</f>
        <v>0</v>
      </c>
      <c r="AD53" s="19">
        <f ca="1">(Deltas1!AG59+2*Deltas2!AG59+2*Deltas3!AG59+Deltas4!AG59)/6</f>
        <v>-2.4699544428671397E-2</v>
      </c>
      <c r="AE53" s="19">
        <f ca="1">(Deltas1!AH59+2*Deltas2!AH59+2*Deltas3!AH59+Deltas4!AH59)/6</f>
        <v>0.68097835649561722</v>
      </c>
      <c r="AF53" s="19">
        <f ca="1">(Deltas1!AI59+2*Deltas2!AI59+2*Deltas3!AI59+Deltas4!AI59)/6</f>
        <v>3.8134260824750066</v>
      </c>
      <c r="AG53" s="19">
        <f ca="1">(Deltas1!AJ59+2*Deltas2!AJ59+2*Deltas3!AJ59+Deltas4!AJ59)/6</f>
        <v>1.3097141467766495</v>
      </c>
      <c r="AH53" s="19">
        <f ca="1">(Deltas1!AK59+2*Deltas2!AK59+2*Deltas3!AK59+Deltas4!AK59)/6</f>
        <v>0</v>
      </c>
      <c r="AI53" s="19">
        <f ca="1">(Deltas1!AL59+2*Deltas2!AL59+2*Deltas3!AL59+Deltas4!AL59)/6</f>
        <v>0</v>
      </c>
      <c r="AJ53" s="19">
        <f ca="1">(Deltas1!AM59+2*Deltas2!AM59+2*Deltas3!AM59+Deltas4!AM59)/6</f>
        <v>0</v>
      </c>
      <c r="AK53" s="19">
        <f ca="1">(Deltas1!AN59+2*Deltas2!AN59+2*Deltas3!AN59+Deltas4!AN59)/6</f>
        <v>0</v>
      </c>
      <c r="AL53" s="19">
        <f ca="1">(Deltas1!AO59+2*Deltas2!AO59+2*Deltas3!AO59+Deltas4!AO59)/6</f>
        <v>-4.828996362468055E-3</v>
      </c>
      <c r="AM53" s="19">
        <f ca="1">(Deltas1!AP59+2*Deltas2!AP59+2*Deltas3!AP59+Deltas4!AP59)/6</f>
        <v>-0.22736664877066803</v>
      </c>
      <c r="AN53" s="19">
        <f ca="1">(Deltas1!AQ59+2*Deltas2!AQ59+2*Deltas3!AQ59+Deltas4!AQ59)/6</f>
        <v>0</v>
      </c>
      <c r="AO53" s="19">
        <f ca="1">(Deltas1!AR59+2*Deltas2!AR59+2*Deltas3!AR59+Deltas4!AR59)/6</f>
        <v>0</v>
      </c>
      <c r="AP53" s="19">
        <f ca="1">(Deltas1!AS59+2*Deltas2!AS59+2*Deltas3!AS59+Deltas4!AS59)/6</f>
        <v>-0.42388014397161866</v>
      </c>
      <c r="AQ53" s="19">
        <f ca="1">(Deltas1!AT59+2*Deltas2!AT59+2*Deltas3!AT59+Deltas4!AT59)/6</f>
        <v>-0.42388014397161866</v>
      </c>
      <c r="AR53" s="19">
        <f ca="1">(Deltas1!AU59+2*Deltas2!AU59+2*Deltas3!AU59+Deltas4!AU59)/6</f>
        <v>-0.42388014397161866</v>
      </c>
      <c r="AS53" s="19">
        <f ca="1">(Deltas1!AV59+2*Deltas2!AV59+2*Deltas3!AV59+Deltas4!AV59)/6</f>
        <v>0</v>
      </c>
      <c r="AT53" s="19">
        <f ca="1">(Deltas1!AW59+2*Deltas2!AW59+2*Deltas3!AW59+Deltas4!AW59)/6</f>
        <v>0</v>
      </c>
      <c r="AU53" s="19">
        <f ca="1">(Deltas1!AX59+2*Deltas2!AX59+2*Deltas3!AX59+Deltas4!AX59)/6</f>
        <v>0</v>
      </c>
      <c r="AV53" s="19">
        <f ca="1">(Deltas1!AY59+2*Deltas2!AY59+2*Deltas3!AY59+Deltas4!AY59)/6</f>
        <v>0</v>
      </c>
      <c r="AW53" s="19">
        <f ca="1">(Deltas1!AZ59+2*Deltas2!AZ59+2*Deltas3!AZ59+Deltas4!AZ59)/6</f>
        <v>0</v>
      </c>
      <c r="AX53" s="19">
        <f ca="1">(Deltas1!BA59+2*Deltas2!BA59+2*Deltas3!BA59+Deltas4!BA59)/6</f>
        <v>0</v>
      </c>
      <c r="AY53" s="19">
        <f ca="1">(Deltas1!BB59+2*Deltas2!BB59+2*Deltas3!BB59+Deltas4!BB59)/6</f>
        <v>0</v>
      </c>
      <c r="AZ53" s="19">
        <f ca="1">(Deltas1!BC59+2*Deltas2!BC59+2*Deltas3!BC59+Deltas4!BC59)/6</f>
        <v>0</v>
      </c>
      <c r="BA53" s="19">
        <f ca="1">(Deltas1!BD59+2*Deltas2!BD59+2*Deltas3!BD59+Deltas4!BD59)/6</f>
        <v>0</v>
      </c>
      <c r="BB53" s="19">
        <f ca="1">(Deltas1!BE59+2*Deltas2!BE59+2*Deltas3!BE59+Deltas4!BE59)/6</f>
        <v>0</v>
      </c>
      <c r="BC53" s="19">
        <f ca="1">(Deltas1!BF59+2*Deltas2!BF59+2*Deltas3!BF59+Deltas4!BF59)/6</f>
        <v>0</v>
      </c>
      <c r="BD53" s="19">
        <f ca="1">(Deltas1!BG59+2*Deltas2!BG59+2*Deltas3!BG59+Deltas4!BG59)/6</f>
        <v>0</v>
      </c>
      <c r="BE53" s="19">
        <f ca="1">(Deltas1!BH59+2*Deltas2!BH59+2*Deltas3!BH59+Deltas4!BH59)/6</f>
        <v>0</v>
      </c>
      <c r="BF53" s="19">
        <f ca="1">(Deltas1!BI59+2*Deltas2!BI59+2*Deltas3!BI59+Deltas4!BI59)/6</f>
        <v>0</v>
      </c>
      <c r="BG53" s="19">
        <f ca="1">(Deltas1!BJ59+2*Deltas2!BJ59+2*Deltas3!BJ59+Deltas4!BJ59)/6</f>
        <v>0</v>
      </c>
      <c r="BH53" s="19">
        <f ca="1">(Deltas1!BK59+2*Deltas2!BK59+2*Deltas3!BK59+Deltas4!BK59)/6</f>
        <v>0</v>
      </c>
      <c r="BI53" s="19">
        <f ca="1">(Deltas1!BL59+2*Deltas2!BL59+2*Deltas3!BL59+Deltas4!BL59)/6</f>
        <v>0</v>
      </c>
      <c r="BJ53" s="19">
        <f ca="1">(Deltas1!BM59+2*Deltas2!BM59+2*Deltas3!BM59+Deltas4!BM59)/6</f>
        <v>0</v>
      </c>
      <c r="BK53" s="19">
        <f ca="1">(Deltas1!BN59+2*Deltas2!BN59+2*Deltas3!BN59+Deltas4!BN59)/6</f>
        <v>0</v>
      </c>
      <c r="BL53" s="19">
        <f ca="1">(Deltas1!BO59+2*Deltas2!BO59+2*Deltas3!BO59+Deltas4!BO59)/6</f>
        <v>0</v>
      </c>
      <c r="BM53" s="19">
        <f ca="1">(Deltas1!BP59+2*Deltas2!BP59+2*Deltas3!BP59+Deltas4!BP59)/6</f>
        <v>0</v>
      </c>
      <c r="BN53" s="19">
        <f ca="1">(Deltas1!BQ59+2*Deltas2!BQ59+2*Deltas3!BQ59+Deltas4!BQ59)/6</f>
        <v>0</v>
      </c>
      <c r="BO53" s="19">
        <f ca="1">(Deltas1!BR59+2*Deltas2!BR59+2*Deltas3!BR59+Deltas4!BR59)/6</f>
        <v>0</v>
      </c>
      <c r="BP53" s="19">
        <f ca="1">(Deltas1!BS59+2*Deltas2!BS59+2*Deltas3!BS59+Deltas4!BS59)/6</f>
        <v>0</v>
      </c>
      <c r="BQ53" s="19">
        <f ca="1">(Deltas1!BT59+2*Deltas2!BT59+2*Deltas3!BT59+Deltas4!BT59)/6</f>
        <v>0</v>
      </c>
      <c r="BR53" s="19">
        <f ca="1">(Deltas1!BU59+2*Deltas2!BU59+2*Deltas3!BU59+Deltas4!BU59)/6</f>
        <v>0</v>
      </c>
      <c r="BS53" s="19">
        <f ca="1">(Deltas1!BV59+2*Deltas2!BV59+2*Deltas3!BV59+Deltas4!BV59)/6</f>
        <v>0</v>
      </c>
      <c r="BT53" s="19">
        <f ca="1">(Deltas1!BW59+2*Deltas2!BW59+2*Deltas3!BW59+Deltas4!BW59)/6</f>
        <v>0</v>
      </c>
    </row>
    <row r="54" spans="1:72">
      <c r="A54">
        <f>'Composition Moles'!A72</f>
        <v>2.4999999999999991</v>
      </c>
      <c r="B54" s="1">
        <f ca="1">(Deltas1!D60+2*Deltas2!D60+2*Deltas3!D60+Deltas4!D60)/6</f>
        <v>4.0279239985165215E-2</v>
      </c>
      <c r="C54" s="19">
        <f ca="1">(Deltas1!F60+2*Deltas2!F60+2*Deltas3!F60+Deltas4!F60)/6</f>
        <v>-0.22263263545747392</v>
      </c>
      <c r="D54" s="19">
        <f ca="1">(Deltas1!G60+2*Deltas2!G60+2*Deltas3!G60+Deltas4!G60)/6</f>
        <v>0</v>
      </c>
      <c r="E54" s="19">
        <f ca="1">(Deltas1!H60+2*Deltas2!H60+2*Deltas3!H60+Deltas4!H60)/6</f>
        <v>0.21826139456545626</v>
      </c>
      <c r="F54" s="19">
        <f ca="1">(Deltas1!I60+2*Deltas2!I60+2*Deltas3!I60+Deltas4!I60)/6</f>
        <v>4.3712408920176396E-3</v>
      </c>
      <c r="G54" s="19">
        <f ca="1">(Deltas1!J60+2*Deltas2!J60+2*Deltas3!J60+Deltas4!J60)/6</f>
        <v>0</v>
      </c>
      <c r="H54" s="19">
        <f ca="1">(Deltas1!K60+2*Deltas2!K60+2*Deltas3!K60+Deltas4!K60)/6</f>
        <v>0</v>
      </c>
      <c r="I54" s="19">
        <f ca="1">(Deltas1!L60+2*Deltas2!L60+2*Deltas3!L60+Deltas4!L60)/6</f>
        <v>0</v>
      </c>
      <c r="J54" s="19">
        <f ca="1">(Deltas1!M60+2*Deltas2!M60+2*Deltas3!M60+Deltas4!M60)/6</f>
        <v>0</v>
      </c>
      <c r="K54" s="19">
        <f ca="1">(Deltas1!N60+2*Deltas2!N60+2*Deltas3!N60+Deltas4!N60)/6</f>
        <v>0</v>
      </c>
      <c r="L54" s="19">
        <f ca="1">(Deltas1!O60+2*Deltas2!O60+2*Deltas3!O60+Deltas4!O60)/6</f>
        <v>0</v>
      </c>
      <c r="M54" s="19">
        <f ca="1">(Deltas1!P60+2*Deltas2!P60+2*Deltas3!P60+Deltas4!P60)/6</f>
        <v>0</v>
      </c>
      <c r="N54" s="19">
        <f ca="1">(Deltas1!Q60+2*Deltas2!Q60+2*Deltas3!Q60+Deltas4!Q60)/6</f>
        <v>0</v>
      </c>
      <c r="O54" s="19">
        <f ca="1">(Deltas1!R60+2*Deltas2!R60+2*Deltas3!R60+Deltas4!R60)/6</f>
        <v>0</v>
      </c>
      <c r="P54" s="19">
        <f ca="1">(Deltas1!S60+2*Deltas2!S60+2*Deltas3!S60+Deltas4!S60)/6</f>
        <v>3.1911142068527929</v>
      </c>
      <c r="Q54" s="19">
        <f ca="1">(Deltas1!T60+2*Deltas2!T60+2*Deltas3!T60+Deltas4!T60)/6</f>
        <v>0</v>
      </c>
      <c r="R54" s="19">
        <f ca="1">(Deltas1!U60+2*Deltas2!U60+2*Deltas3!U60+Deltas4!U60)/6</f>
        <v>0</v>
      </c>
      <c r="S54" s="19">
        <f ca="1">(Deltas1!V60+2*Deltas2!V60+2*Deltas3!V60+Deltas4!V60)/6</f>
        <v>0</v>
      </c>
      <c r="T54" s="19">
        <f ca="1">(Deltas1!W60+2*Deltas2!W60+2*Deltas3!W60+Deltas4!W60)/6</f>
        <v>0</v>
      </c>
      <c r="U54" s="19">
        <f ca="1">(Deltas1!X60+2*Deltas2!X60+2*Deltas3!X60+Deltas4!X60)/6</f>
        <v>0</v>
      </c>
      <c r="V54" s="19">
        <f ca="1">(Deltas1!Y60+2*Deltas2!Y60+2*Deltas3!Y60+Deltas4!Y60)/6</f>
        <v>-7.3970508319129591</v>
      </c>
      <c r="W54" s="19">
        <f ca="1">(Deltas1!Z60+2*Deltas2!Z60+2*Deltas3!Z60+Deltas4!Z60)/6</f>
        <v>0</v>
      </c>
      <c r="X54" s="19">
        <f ca="1">(Deltas1!AA60+2*Deltas2!AA60+2*Deltas3!AA60+Deltas4!AA60)/6</f>
        <v>0</v>
      </c>
      <c r="Y54" s="19">
        <f ca="1">(Deltas1!AB60+2*Deltas2!AB60+2*Deltas3!AB60+Deltas4!AB60)/6</f>
        <v>0</v>
      </c>
      <c r="Z54" s="19">
        <f ca="1">(Deltas1!AC60+2*Deltas2!AC60+2*Deltas3!AC60+Deltas4!AC60)/6</f>
        <v>0</v>
      </c>
      <c r="AA54" s="19">
        <f ca="1">(Deltas1!AD60+2*Deltas2!AD60+2*Deltas3!AD60+Deltas4!AD60)/6</f>
        <v>0</v>
      </c>
      <c r="AB54" s="19">
        <f ca="1">(Deltas1!AE60+2*Deltas2!AE60+2*Deltas3!AE60+Deltas4!AE60)/6</f>
        <v>0</v>
      </c>
      <c r="AC54" s="19">
        <f ca="1">(Deltas1!AF60+2*Deltas2!AF60+2*Deltas3!AF60+Deltas4!AF60)/6</f>
        <v>0</v>
      </c>
      <c r="AD54" s="19">
        <f ca="1">(Deltas1!AG60+2*Deltas2!AG60+2*Deltas3!AG60+Deltas4!AG60)/6</f>
        <v>-2.4083318526695513E-2</v>
      </c>
      <c r="AE54" s="19">
        <f ca="1">(Deltas1!AH60+2*Deltas2!AH60+2*Deltas3!AH60+Deltas4!AH60)/6</f>
        <v>0.60391396302925304</v>
      </c>
      <c r="AF54" s="19">
        <f ca="1">(Deltas1!AI60+2*Deltas2!AI60+2*Deltas3!AI60+Deltas4!AI60)/6</f>
        <v>3.8053197750563945</v>
      </c>
      <c r="AG54" s="19">
        <f ca="1">(Deltas1!AJ60+2*Deltas2!AJ60+2*Deltas3!AJ60+Deltas4!AJ60)/6</f>
        <v>1.285245135515553</v>
      </c>
      <c r="AH54" s="19">
        <f ca="1">(Deltas1!AK60+2*Deltas2!AK60+2*Deltas3!AK60+Deltas4!AK60)/6</f>
        <v>0</v>
      </c>
      <c r="AI54" s="19">
        <f ca="1">(Deltas1!AL60+2*Deltas2!AL60+2*Deltas3!AL60+Deltas4!AL60)/6</f>
        <v>0</v>
      </c>
      <c r="AJ54" s="19">
        <f ca="1">(Deltas1!AM60+2*Deltas2!AM60+2*Deltas3!AM60+Deltas4!AM60)/6</f>
        <v>0</v>
      </c>
      <c r="AK54" s="19">
        <f ca="1">(Deltas1!AN60+2*Deltas2!AN60+2*Deltas3!AN60+Deltas4!AN60)/6</f>
        <v>0</v>
      </c>
      <c r="AL54" s="19">
        <f ca="1">(Deltas1!AO60+2*Deltas2!AO60+2*Deltas3!AO60+Deltas4!AO60)/6</f>
        <v>-4.3712408920176396E-3</v>
      </c>
      <c r="AM54" s="19">
        <f ca="1">(Deltas1!AP60+2*Deltas2!AP60+2*Deltas3!AP60+Deltas4!AP60)/6</f>
        <v>-0.21361374351311202</v>
      </c>
      <c r="AN54" s="19">
        <f ca="1">(Deltas1!AQ60+2*Deltas2!AQ60+2*Deltas3!AQ60+Deltas4!AQ60)/6</f>
        <v>0</v>
      </c>
      <c r="AO54" s="19">
        <f ca="1">(Deltas1!AR60+2*Deltas2!AR60+2*Deltas3!AR60+Deltas4!AR60)/6</f>
        <v>0</v>
      </c>
      <c r="AP54" s="19">
        <f ca="1">(Deltas1!AS60+2*Deltas2!AS60+2*Deltas3!AS60+Deltas4!AS60)/6</f>
        <v>-0.4154913152030697</v>
      </c>
      <c r="AQ54" s="19">
        <f ca="1">(Deltas1!AT60+2*Deltas2!AT60+2*Deltas3!AT60+Deltas4!AT60)/6</f>
        <v>-0.4154913152030697</v>
      </c>
      <c r="AR54" s="19">
        <f ca="1">(Deltas1!AU60+2*Deltas2!AU60+2*Deltas3!AU60+Deltas4!AU60)/6</f>
        <v>-0.4154913152030697</v>
      </c>
      <c r="AS54" s="19">
        <f ca="1">(Deltas1!AV60+2*Deltas2!AV60+2*Deltas3!AV60+Deltas4!AV60)/6</f>
        <v>0</v>
      </c>
      <c r="AT54" s="19">
        <f ca="1">(Deltas1!AW60+2*Deltas2!AW60+2*Deltas3!AW60+Deltas4!AW60)/6</f>
        <v>0</v>
      </c>
      <c r="AU54" s="19">
        <f ca="1">(Deltas1!AX60+2*Deltas2!AX60+2*Deltas3!AX60+Deltas4!AX60)/6</f>
        <v>0</v>
      </c>
      <c r="AV54" s="19">
        <f ca="1">(Deltas1!AY60+2*Deltas2!AY60+2*Deltas3!AY60+Deltas4!AY60)/6</f>
        <v>0</v>
      </c>
      <c r="AW54" s="19">
        <f ca="1">(Deltas1!AZ60+2*Deltas2!AZ60+2*Deltas3!AZ60+Deltas4!AZ60)/6</f>
        <v>0</v>
      </c>
      <c r="AX54" s="19">
        <f ca="1">(Deltas1!BA60+2*Deltas2!BA60+2*Deltas3!BA60+Deltas4!BA60)/6</f>
        <v>0</v>
      </c>
      <c r="AY54" s="19">
        <f ca="1">(Deltas1!BB60+2*Deltas2!BB60+2*Deltas3!BB60+Deltas4!BB60)/6</f>
        <v>0</v>
      </c>
      <c r="AZ54" s="19">
        <f ca="1">(Deltas1!BC60+2*Deltas2!BC60+2*Deltas3!BC60+Deltas4!BC60)/6</f>
        <v>0</v>
      </c>
      <c r="BA54" s="19">
        <f ca="1">(Deltas1!BD60+2*Deltas2!BD60+2*Deltas3!BD60+Deltas4!BD60)/6</f>
        <v>0</v>
      </c>
      <c r="BB54" s="19">
        <f ca="1">(Deltas1!BE60+2*Deltas2!BE60+2*Deltas3!BE60+Deltas4!BE60)/6</f>
        <v>0</v>
      </c>
      <c r="BC54" s="19">
        <f ca="1">(Deltas1!BF60+2*Deltas2!BF60+2*Deltas3!BF60+Deltas4!BF60)/6</f>
        <v>0</v>
      </c>
      <c r="BD54" s="19">
        <f ca="1">(Deltas1!BG60+2*Deltas2!BG60+2*Deltas3!BG60+Deltas4!BG60)/6</f>
        <v>0</v>
      </c>
      <c r="BE54" s="19">
        <f ca="1">(Deltas1!BH60+2*Deltas2!BH60+2*Deltas3!BH60+Deltas4!BH60)/6</f>
        <v>0</v>
      </c>
      <c r="BF54" s="19">
        <f ca="1">(Deltas1!BI60+2*Deltas2!BI60+2*Deltas3!BI60+Deltas4!BI60)/6</f>
        <v>0</v>
      </c>
      <c r="BG54" s="19">
        <f ca="1">(Deltas1!BJ60+2*Deltas2!BJ60+2*Deltas3!BJ60+Deltas4!BJ60)/6</f>
        <v>0</v>
      </c>
      <c r="BH54" s="19">
        <f ca="1">(Deltas1!BK60+2*Deltas2!BK60+2*Deltas3!BK60+Deltas4!BK60)/6</f>
        <v>0</v>
      </c>
      <c r="BI54" s="19">
        <f ca="1">(Deltas1!BL60+2*Deltas2!BL60+2*Deltas3!BL60+Deltas4!BL60)/6</f>
        <v>0</v>
      </c>
      <c r="BJ54" s="19">
        <f ca="1">(Deltas1!BM60+2*Deltas2!BM60+2*Deltas3!BM60+Deltas4!BM60)/6</f>
        <v>0</v>
      </c>
      <c r="BK54" s="19">
        <f ca="1">(Deltas1!BN60+2*Deltas2!BN60+2*Deltas3!BN60+Deltas4!BN60)/6</f>
        <v>0</v>
      </c>
      <c r="BL54" s="19">
        <f ca="1">(Deltas1!BO60+2*Deltas2!BO60+2*Deltas3!BO60+Deltas4!BO60)/6</f>
        <v>0</v>
      </c>
      <c r="BM54" s="19">
        <f ca="1">(Deltas1!BP60+2*Deltas2!BP60+2*Deltas3!BP60+Deltas4!BP60)/6</f>
        <v>0</v>
      </c>
      <c r="BN54" s="19">
        <f ca="1">(Deltas1!BQ60+2*Deltas2!BQ60+2*Deltas3!BQ60+Deltas4!BQ60)/6</f>
        <v>0</v>
      </c>
      <c r="BO54" s="19">
        <f ca="1">(Deltas1!BR60+2*Deltas2!BR60+2*Deltas3!BR60+Deltas4!BR60)/6</f>
        <v>0</v>
      </c>
      <c r="BP54" s="19">
        <f ca="1">(Deltas1!BS60+2*Deltas2!BS60+2*Deltas3!BS60+Deltas4!BS60)/6</f>
        <v>0</v>
      </c>
      <c r="BQ54" s="19">
        <f ca="1">(Deltas1!BT60+2*Deltas2!BT60+2*Deltas3!BT60+Deltas4!BT60)/6</f>
        <v>0</v>
      </c>
      <c r="BR54" s="19">
        <f ca="1">(Deltas1!BU60+2*Deltas2!BU60+2*Deltas3!BU60+Deltas4!BU60)/6</f>
        <v>0</v>
      </c>
      <c r="BS54" s="19">
        <f ca="1">(Deltas1!BV60+2*Deltas2!BV60+2*Deltas3!BV60+Deltas4!BV60)/6</f>
        <v>0</v>
      </c>
      <c r="BT54" s="19">
        <f ca="1">(Deltas1!BW60+2*Deltas2!BW60+2*Deltas3!BW60+Deltas4!BW60)/6</f>
        <v>0</v>
      </c>
    </row>
    <row r="55" spans="1:72">
      <c r="A55">
        <f>'Composition Moles'!A73</f>
        <v>2.5499999999999989</v>
      </c>
      <c r="B55" s="1">
        <f ca="1">(Deltas1!D61+2*Deltas2!D61+2*Deltas3!D61+Deltas4!D61)/6</f>
        <v>3.7943162526330509E-2</v>
      </c>
      <c r="C55" s="19">
        <f ca="1">(Deltas1!F61+2*Deltas2!F61+2*Deltas3!F61+Deltas4!F61)/6</f>
        <v>-0.20821852540379779</v>
      </c>
      <c r="D55" s="19">
        <f ca="1">(Deltas1!G61+2*Deltas2!G61+2*Deltas3!G61+Deltas4!G61)/6</f>
        <v>0</v>
      </c>
      <c r="E55" s="19">
        <f ca="1">(Deltas1!H61+2*Deltas2!H61+2*Deltas3!H61+Deltas4!H61)/6</f>
        <v>0.20426078147512441</v>
      </c>
      <c r="F55" s="19">
        <f ca="1">(Deltas1!I61+2*Deltas2!I61+2*Deltas3!I61+Deltas4!I61)/6</f>
        <v>3.9577439286733402E-3</v>
      </c>
      <c r="G55" s="19">
        <f ca="1">(Deltas1!J61+2*Deltas2!J61+2*Deltas3!J61+Deltas4!J61)/6</f>
        <v>0</v>
      </c>
      <c r="H55" s="19">
        <f ca="1">(Deltas1!K61+2*Deltas2!K61+2*Deltas3!K61+Deltas4!K61)/6</f>
        <v>0</v>
      </c>
      <c r="I55" s="19">
        <f ca="1">(Deltas1!L61+2*Deltas2!L61+2*Deltas3!L61+Deltas4!L61)/6</f>
        <v>0</v>
      </c>
      <c r="J55" s="19">
        <f ca="1">(Deltas1!M61+2*Deltas2!M61+2*Deltas3!M61+Deltas4!M61)/6</f>
        <v>0</v>
      </c>
      <c r="K55" s="19">
        <f ca="1">(Deltas1!N61+2*Deltas2!N61+2*Deltas3!N61+Deltas4!N61)/6</f>
        <v>0</v>
      </c>
      <c r="L55" s="19">
        <f ca="1">(Deltas1!O61+2*Deltas2!O61+2*Deltas3!O61+Deltas4!O61)/6</f>
        <v>0</v>
      </c>
      <c r="M55" s="19">
        <f ca="1">(Deltas1!P61+2*Deltas2!P61+2*Deltas3!P61+Deltas4!P61)/6</f>
        <v>0</v>
      </c>
      <c r="N55" s="19">
        <f ca="1">(Deltas1!Q61+2*Deltas2!Q61+2*Deltas3!Q61+Deltas4!Q61)/6</f>
        <v>0</v>
      </c>
      <c r="O55" s="19">
        <f ca="1">(Deltas1!R61+2*Deltas2!R61+2*Deltas3!R61+Deltas4!R61)/6</f>
        <v>0</v>
      </c>
      <c r="P55" s="19">
        <f ca="1">(Deltas1!S61+2*Deltas2!S61+2*Deltas3!S61+Deltas4!S61)/6</f>
        <v>3.1305498091034294</v>
      </c>
      <c r="Q55" s="19">
        <f ca="1">(Deltas1!T61+2*Deltas2!T61+2*Deltas3!T61+Deltas4!T61)/6</f>
        <v>0</v>
      </c>
      <c r="R55" s="19">
        <f ca="1">(Deltas1!U61+2*Deltas2!U61+2*Deltas3!U61+Deltas4!U61)/6</f>
        <v>0</v>
      </c>
      <c r="S55" s="19">
        <f ca="1">(Deltas1!V61+2*Deltas2!V61+2*Deltas3!V61+Deltas4!V61)/6</f>
        <v>0</v>
      </c>
      <c r="T55" s="19">
        <f ca="1">(Deltas1!W61+2*Deltas2!W61+2*Deltas3!W61+Deltas4!W61)/6</f>
        <v>0</v>
      </c>
      <c r="U55" s="19">
        <f ca="1">(Deltas1!X61+2*Deltas2!X61+2*Deltas3!X61+Deltas4!X61)/6</f>
        <v>0</v>
      </c>
      <c r="V55" s="19">
        <f ca="1">(Deltas1!Y61+2*Deltas2!Y61+2*Deltas3!Y61+Deltas4!Y61)/6</f>
        <v>-7.2672822485491677</v>
      </c>
      <c r="W55" s="19">
        <f ca="1">(Deltas1!Z61+2*Deltas2!Z61+2*Deltas3!Z61+Deltas4!Z61)/6</f>
        <v>0</v>
      </c>
      <c r="X55" s="19">
        <f ca="1">(Deltas1!AA61+2*Deltas2!AA61+2*Deltas3!AA61+Deltas4!AA61)/6</f>
        <v>0</v>
      </c>
      <c r="Y55" s="19">
        <f ca="1">(Deltas1!AB61+2*Deltas2!AB61+2*Deltas3!AB61+Deltas4!AB61)/6</f>
        <v>0</v>
      </c>
      <c r="Z55" s="19">
        <f ca="1">(Deltas1!AC61+2*Deltas2!AC61+2*Deltas3!AC61+Deltas4!AC61)/6</f>
        <v>0</v>
      </c>
      <c r="AA55" s="19">
        <f ca="1">(Deltas1!AD61+2*Deltas2!AD61+2*Deltas3!AD61+Deltas4!AD61)/6</f>
        <v>0</v>
      </c>
      <c r="AB55" s="19">
        <f ca="1">(Deltas1!AE61+2*Deltas2!AE61+2*Deltas3!AE61+Deltas4!AE61)/6</f>
        <v>0</v>
      </c>
      <c r="AC55" s="19">
        <f ca="1">(Deltas1!AF61+2*Deltas2!AF61+2*Deltas3!AF61+Deltas4!AF61)/6</f>
        <v>0</v>
      </c>
      <c r="AD55" s="19">
        <f ca="1">(Deltas1!AG61+2*Deltas2!AG61+2*Deltas3!AG61+Deltas4!AG61)/6</f>
        <v>-2.3444147949191359E-2</v>
      </c>
      <c r="AE55" s="19">
        <f ca="1">(Deltas1!AH61+2*Deltas2!AH61+2*Deltas3!AH61+Deltas4!AH61)/6</f>
        <v>0.52992428525033686</v>
      </c>
      <c r="AF55" s="19">
        <f ca="1">(Deltas1!AI61+2*Deltas2!AI61+2*Deltas3!AI61+Deltas4!AI61)/6</f>
        <v>3.7957573759067063</v>
      </c>
      <c r="AG55" s="19">
        <f ca="1">(Deltas1!AJ61+2*Deltas2!AJ61+2*Deltas3!AJ61+Deltas4!AJ61)/6</f>
        <v>1.2610723513164643</v>
      </c>
      <c r="AH55" s="19">
        <f ca="1">(Deltas1!AK61+2*Deltas2!AK61+2*Deltas3!AK61+Deltas4!AK61)/6</f>
        <v>0</v>
      </c>
      <c r="AI55" s="19">
        <f ca="1">(Deltas1!AL61+2*Deltas2!AL61+2*Deltas3!AL61+Deltas4!AL61)/6</f>
        <v>0</v>
      </c>
      <c r="AJ55" s="19">
        <f ca="1">(Deltas1!AM61+2*Deltas2!AM61+2*Deltas3!AM61+Deltas4!AM61)/6</f>
        <v>0</v>
      </c>
      <c r="AK55" s="19">
        <f ca="1">(Deltas1!AN61+2*Deltas2!AN61+2*Deltas3!AN61+Deltas4!AN61)/6</f>
        <v>0</v>
      </c>
      <c r="AL55" s="19">
        <f ca="1">(Deltas1!AO61+2*Deltas2!AO61+2*Deltas3!AO61+Deltas4!AO61)/6</f>
        <v>-3.9577439286733402E-3</v>
      </c>
      <c r="AM55" s="19">
        <f ca="1">(Deltas1!AP61+2*Deltas2!AP61+2*Deltas3!AP61+Deltas4!AP61)/6</f>
        <v>-0.20062165665907691</v>
      </c>
      <c r="AN55" s="19">
        <f ca="1">(Deltas1!AQ61+2*Deltas2!AQ61+2*Deltas3!AQ61+Deltas4!AQ61)/6</f>
        <v>0</v>
      </c>
      <c r="AO55" s="19">
        <f ca="1">(Deltas1!AR61+2*Deltas2!AR61+2*Deltas3!AR61+Deltas4!AR61)/6</f>
        <v>0</v>
      </c>
      <c r="AP55" s="19">
        <f ca="1">(Deltas1!AS61+2*Deltas2!AS61+2*Deltas3!AS61+Deltas4!AS61)/6</f>
        <v>-0.40733267483027591</v>
      </c>
      <c r="AQ55" s="19">
        <f ca="1">(Deltas1!AT61+2*Deltas2!AT61+2*Deltas3!AT61+Deltas4!AT61)/6</f>
        <v>-0.40733267483027591</v>
      </c>
      <c r="AR55" s="19">
        <f ca="1">(Deltas1!AU61+2*Deltas2!AU61+2*Deltas3!AU61+Deltas4!AU61)/6</f>
        <v>-0.40733267483027591</v>
      </c>
      <c r="AS55" s="19">
        <f ca="1">(Deltas1!AV61+2*Deltas2!AV61+2*Deltas3!AV61+Deltas4!AV61)/6</f>
        <v>0</v>
      </c>
      <c r="AT55" s="19">
        <f ca="1">(Deltas1!AW61+2*Deltas2!AW61+2*Deltas3!AW61+Deltas4!AW61)/6</f>
        <v>0</v>
      </c>
      <c r="AU55" s="19">
        <f ca="1">(Deltas1!AX61+2*Deltas2!AX61+2*Deltas3!AX61+Deltas4!AX61)/6</f>
        <v>0</v>
      </c>
      <c r="AV55" s="19">
        <f ca="1">(Deltas1!AY61+2*Deltas2!AY61+2*Deltas3!AY61+Deltas4!AY61)/6</f>
        <v>0</v>
      </c>
      <c r="AW55" s="19">
        <f ca="1">(Deltas1!AZ61+2*Deltas2!AZ61+2*Deltas3!AZ61+Deltas4!AZ61)/6</f>
        <v>0</v>
      </c>
      <c r="AX55" s="19">
        <f ca="1">(Deltas1!BA61+2*Deltas2!BA61+2*Deltas3!BA61+Deltas4!BA61)/6</f>
        <v>0</v>
      </c>
      <c r="AY55" s="19">
        <f ca="1">(Deltas1!BB61+2*Deltas2!BB61+2*Deltas3!BB61+Deltas4!BB61)/6</f>
        <v>0</v>
      </c>
      <c r="AZ55" s="19">
        <f ca="1">(Deltas1!BC61+2*Deltas2!BC61+2*Deltas3!BC61+Deltas4!BC61)/6</f>
        <v>0</v>
      </c>
      <c r="BA55" s="19">
        <f ca="1">(Deltas1!BD61+2*Deltas2!BD61+2*Deltas3!BD61+Deltas4!BD61)/6</f>
        <v>0</v>
      </c>
      <c r="BB55" s="19">
        <f ca="1">(Deltas1!BE61+2*Deltas2!BE61+2*Deltas3!BE61+Deltas4!BE61)/6</f>
        <v>0</v>
      </c>
      <c r="BC55" s="19">
        <f ca="1">(Deltas1!BF61+2*Deltas2!BF61+2*Deltas3!BF61+Deltas4!BF61)/6</f>
        <v>0</v>
      </c>
      <c r="BD55" s="19">
        <f ca="1">(Deltas1!BG61+2*Deltas2!BG61+2*Deltas3!BG61+Deltas4!BG61)/6</f>
        <v>0</v>
      </c>
      <c r="BE55" s="19">
        <f ca="1">(Deltas1!BH61+2*Deltas2!BH61+2*Deltas3!BH61+Deltas4!BH61)/6</f>
        <v>0</v>
      </c>
      <c r="BF55" s="19">
        <f ca="1">(Deltas1!BI61+2*Deltas2!BI61+2*Deltas3!BI61+Deltas4!BI61)/6</f>
        <v>0</v>
      </c>
      <c r="BG55" s="19">
        <f ca="1">(Deltas1!BJ61+2*Deltas2!BJ61+2*Deltas3!BJ61+Deltas4!BJ61)/6</f>
        <v>0</v>
      </c>
      <c r="BH55" s="19">
        <f ca="1">(Deltas1!BK61+2*Deltas2!BK61+2*Deltas3!BK61+Deltas4!BK61)/6</f>
        <v>0</v>
      </c>
      <c r="BI55" s="19">
        <f ca="1">(Deltas1!BL61+2*Deltas2!BL61+2*Deltas3!BL61+Deltas4!BL61)/6</f>
        <v>0</v>
      </c>
      <c r="BJ55" s="19">
        <f ca="1">(Deltas1!BM61+2*Deltas2!BM61+2*Deltas3!BM61+Deltas4!BM61)/6</f>
        <v>0</v>
      </c>
      <c r="BK55" s="19">
        <f ca="1">(Deltas1!BN61+2*Deltas2!BN61+2*Deltas3!BN61+Deltas4!BN61)/6</f>
        <v>0</v>
      </c>
      <c r="BL55" s="19">
        <f ca="1">(Deltas1!BO61+2*Deltas2!BO61+2*Deltas3!BO61+Deltas4!BO61)/6</f>
        <v>0</v>
      </c>
      <c r="BM55" s="19">
        <f ca="1">(Deltas1!BP61+2*Deltas2!BP61+2*Deltas3!BP61+Deltas4!BP61)/6</f>
        <v>0</v>
      </c>
      <c r="BN55" s="19">
        <f ca="1">(Deltas1!BQ61+2*Deltas2!BQ61+2*Deltas3!BQ61+Deltas4!BQ61)/6</f>
        <v>0</v>
      </c>
      <c r="BO55" s="19">
        <f ca="1">(Deltas1!BR61+2*Deltas2!BR61+2*Deltas3!BR61+Deltas4!BR61)/6</f>
        <v>0</v>
      </c>
      <c r="BP55" s="19">
        <f ca="1">(Deltas1!BS61+2*Deltas2!BS61+2*Deltas3!BS61+Deltas4!BS61)/6</f>
        <v>0</v>
      </c>
      <c r="BQ55" s="19">
        <f ca="1">(Deltas1!BT61+2*Deltas2!BT61+2*Deltas3!BT61+Deltas4!BT61)/6</f>
        <v>0</v>
      </c>
      <c r="BR55" s="19">
        <f ca="1">(Deltas1!BU61+2*Deltas2!BU61+2*Deltas3!BU61+Deltas4!BU61)/6</f>
        <v>0</v>
      </c>
      <c r="BS55" s="19">
        <f ca="1">(Deltas1!BV61+2*Deltas2!BV61+2*Deltas3!BV61+Deltas4!BV61)/6</f>
        <v>0</v>
      </c>
      <c r="BT55" s="19">
        <f ca="1">(Deltas1!BW61+2*Deltas2!BW61+2*Deltas3!BW61+Deltas4!BW61)/6</f>
        <v>0</v>
      </c>
    </row>
    <row r="56" spans="1:72">
      <c r="A56">
        <f>'Composition Moles'!A74</f>
        <v>2.5999999999999988</v>
      </c>
      <c r="B56" s="1">
        <f ca="1">(Deltas1!D62+2*Deltas2!D62+2*Deltas3!D62+Deltas4!D62)/6</f>
        <v>3.5756001655929882E-2</v>
      </c>
      <c r="C56" s="19">
        <f ca="1">(Deltas1!F62+2*Deltas2!F62+2*Deltas3!F62+Deltas4!F62)/6</f>
        <v>-0.19472749542471576</v>
      </c>
      <c r="D56" s="19">
        <f ca="1">(Deltas1!G62+2*Deltas2!G62+2*Deltas3!G62+Deltas4!G62)/6</f>
        <v>0</v>
      </c>
      <c r="E56" s="19">
        <f ca="1">(Deltas1!H62+2*Deltas2!H62+2*Deltas3!H62+Deltas4!H62)/6</f>
        <v>0.19114339900298102</v>
      </c>
      <c r="F56" s="19">
        <f ca="1">(Deltas1!I62+2*Deltas2!I62+2*Deltas3!I62+Deltas4!I62)/6</f>
        <v>3.5840964217347224E-3</v>
      </c>
      <c r="G56" s="19">
        <f ca="1">(Deltas1!J62+2*Deltas2!J62+2*Deltas3!J62+Deltas4!J62)/6</f>
        <v>0</v>
      </c>
      <c r="H56" s="19">
        <f ca="1">(Deltas1!K62+2*Deltas2!K62+2*Deltas3!K62+Deltas4!K62)/6</f>
        <v>0</v>
      </c>
      <c r="I56" s="19">
        <f ca="1">(Deltas1!L62+2*Deltas2!L62+2*Deltas3!L62+Deltas4!L62)/6</f>
        <v>0</v>
      </c>
      <c r="J56" s="19">
        <f ca="1">(Deltas1!M62+2*Deltas2!M62+2*Deltas3!M62+Deltas4!M62)/6</f>
        <v>0</v>
      </c>
      <c r="K56" s="19">
        <f ca="1">(Deltas1!N62+2*Deltas2!N62+2*Deltas3!N62+Deltas4!N62)/6</f>
        <v>0</v>
      </c>
      <c r="L56" s="19">
        <f ca="1">(Deltas1!O62+2*Deltas2!O62+2*Deltas3!O62+Deltas4!O62)/6</f>
        <v>0</v>
      </c>
      <c r="M56" s="19">
        <f ca="1">(Deltas1!P62+2*Deltas2!P62+2*Deltas3!P62+Deltas4!P62)/6</f>
        <v>0</v>
      </c>
      <c r="N56" s="19">
        <f ca="1">(Deltas1!Q62+2*Deltas2!Q62+2*Deltas3!Q62+Deltas4!Q62)/6</f>
        <v>0</v>
      </c>
      <c r="O56" s="19">
        <f ca="1">(Deltas1!R62+2*Deltas2!R62+2*Deltas3!R62+Deltas4!R62)/6</f>
        <v>0</v>
      </c>
      <c r="P56" s="19">
        <f ca="1">(Deltas1!S62+2*Deltas2!S62+2*Deltas3!S62+Deltas4!S62)/6</f>
        <v>3.0708916195188718</v>
      </c>
      <c r="Q56" s="19">
        <f ca="1">(Deltas1!T62+2*Deltas2!T62+2*Deltas3!T62+Deltas4!T62)/6</f>
        <v>0</v>
      </c>
      <c r="R56" s="19">
        <f ca="1">(Deltas1!U62+2*Deltas2!U62+2*Deltas3!U62+Deltas4!U62)/6</f>
        <v>0</v>
      </c>
      <c r="S56" s="19">
        <f ca="1">(Deltas1!V62+2*Deltas2!V62+2*Deltas3!V62+Deltas4!V62)/6</f>
        <v>0</v>
      </c>
      <c r="T56" s="19">
        <f ca="1">(Deltas1!W62+2*Deltas2!W62+2*Deltas3!W62+Deltas4!W62)/6</f>
        <v>0</v>
      </c>
      <c r="U56" s="19">
        <f ca="1">(Deltas1!X62+2*Deltas2!X62+2*Deltas3!X62+Deltas4!X62)/6</f>
        <v>0</v>
      </c>
      <c r="V56" s="19">
        <f ca="1">(Deltas1!Y62+2*Deltas2!Y62+2*Deltas3!Y62+Deltas4!Y62)/6</f>
        <v>-7.1388757727086762</v>
      </c>
      <c r="W56" s="19">
        <f ca="1">(Deltas1!Z62+2*Deltas2!Z62+2*Deltas3!Z62+Deltas4!Z62)/6</f>
        <v>0</v>
      </c>
      <c r="X56" s="19">
        <f ca="1">(Deltas1!AA62+2*Deltas2!AA62+2*Deltas3!AA62+Deltas4!AA62)/6</f>
        <v>0</v>
      </c>
      <c r="Y56" s="19">
        <f ca="1">(Deltas1!AB62+2*Deltas2!AB62+2*Deltas3!AB62+Deltas4!AB62)/6</f>
        <v>0</v>
      </c>
      <c r="Z56" s="19">
        <f ca="1">(Deltas1!AC62+2*Deltas2!AC62+2*Deltas3!AC62+Deltas4!AC62)/6</f>
        <v>0</v>
      </c>
      <c r="AA56" s="19">
        <f ca="1">(Deltas1!AD62+2*Deltas2!AD62+2*Deltas3!AD62+Deltas4!AD62)/6</f>
        <v>0</v>
      </c>
      <c r="AB56" s="19">
        <f ca="1">(Deltas1!AE62+2*Deltas2!AE62+2*Deltas3!AE62+Deltas4!AE62)/6</f>
        <v>0</v>
      </c>
      <c r="AC56" s="19">
        <f ca="1">(Deltas1!AF62+2*Deltas2!AF62+2*Deltas3!AF62+Deltas4!AF62)/6</f>
        <v>0</v>
      </c>
      <c r="AD56" s="19">
        <f ca="1">(Deltas1!AG62+2*Deltas2!AG62+2*Deltas3!AG62+Deltas4!AG62)/6</f>
        <v>-2.2790034662475547E-2</v>
      </c>
      <c r="AE56" s="19">
        <f ca="1">(Deltas1!AH62+2*Deltas2!AH62+2*Deltas3!AH62+Deltas4!AH62)/6</f>
        <v>0.45891769429077667</v>
      </c>
      <c r="AF56" s="19">
        <f ca="1">(Deltas1!AI62+2*Deltas2!AI62+2*Deltas3!AI62+Deltas4!AI62)/6</f>
        <v>3.7847938338705731</v>
      </c>
      <c r="AG56" s="19">
        <f ca="1">(Deltas1!AJ62+2*Deltas2!AJ62+2*Deltas3!AJ62+Deltas4!AJ62)/6</f>
        <v>1.2371942806330265</v>
      </c>
      <c r="AH56" s="19">
        <f ca="1">(Deltas1!AK62+2*Deltas2!AK62+2*Deltas3!AK62+Deltas4!AK62)/6</f>
        <v>0</v>
      </c>
      <c r="AI56" s="19">
        <f ca="1">(Deltas1!AL62+2*Deltas2!AL62+2*Deltas3!AL62+Deltas4!AL62)/6</f>
        <v>0</v>
      </c>
      <c r="AJ56" s="19">
        <f ca="1">(Deltas1!AM62+2*Deltas2!AM62+2*Deltas3!AM62+Deltas4!AM62)/6</f>
        <v>0</v>
      </c>
      <c r="AK56" s="19">
        <f ca="1">(Deltas1!AN62+2*Deltas2!AN62+2*Deltas3!AN62+Deltas4!AN62)/6</f>
        <v>0</v>
      </c>
      <c r="AL56" s="19">
        <f ca="1">(Deltas1!AO62+2*Deltas2!AO62+2*Deltas3!AO62+Deltas4!AO62)/6</f>
        <v>-3.5840964217347224E-3</v>
      </c>
      <c r="AM56" s="19">
        <f ca="1">(Deltas1!AP62+2*Deltas2!AP62+2*Deltas3!AP62+Deltas4!AP62)/6</f>
        <v>-0.18835703571840948</v>
      </c>
      <c r="AN56" s="19">
        <f ca="1">(Deltas1!AQ62+2*Deltas2!AQ62+2*Deltas3!AQ62+Deltas4!AQ62)/6</f>
        <v>0</v>
      </c>
      <c r="AO56" s="19">
        <f ca="1">(Deltas1!AR62+2*Deltas2!AR62+2*Deltas3!AR62+Deltas4!AR62)/6</f>
        <v>0</v>
      </c>
      <c r="AP56" s="19">
        <f ca="1">(Deltas1!AS62+2*Deltas2!AS62+2*Deltas3!AS62+Deltas4!AS62)/6</f>
        <v>-0.39939682960065115</v>
      </c>
      <c r="AQ56" s="19">
        <f ca="1">(Deltas1!AT62+2*Deltas2!AT62+2*Deltas3!AT62+Deltas4!AT62)/6</f>
        <v>-0.39939682960065115</v>
      </c>
      <c r="AR56" s="19">
        <f ca="1">(Deltas1!AU62+2*Deltas2!AU62+2*Deltas3!AU62+Deltas4!AU62)/6</f>
        <v>-0.39939682960065115</v>
      </c>
      <c r="AS56" s="19">
        <f ca="1">(Deltas1!AV62+2*Deltas2!AV62+2*Deltas3!AV62+Deltas4!AV62)/6</f>
        <v>0</v>
      </c>
      <c r="AT56" s="19">
        <f ca="1">(Deltas1!AW62+2*Deltas2!AW62+2*Deltas3!AW62+Deltas4!AW62)/6</f>
        <v>0</v>
      </c>
      <c r="AU56" s="19">
        <f ca="1">(Deltas1!AX62+2*Deltas2!AX62+2*Deltas3!AX62+Deltas4!AX62)/6</f>
        <v>0</v>
      </c>
      <c r="AV56" s="19">
        <f ca="1">(Deltas1!AY62+2*Deltas2!AY62+2*Deltas3!AY62+Deltas4!AY62)/6</f>
        <v>0</v>
      </c>
      <c r="AW56" s="19">
        <f ca="1">(Deltas1!AZ62+2*Deltas2!AZ62+2*Deltas3!AZ62+Deltas4!AZ62)/6</f>
        <v>0</v>
      </c>
      <c r="AX56" s="19">
        <f ca="1">(Deltas1!BA62+2*Deltas2!BA62+2*Deltas3!BA62+Deltas4!BA62)/6</f>
        <v>0</v>
      </c>
      <c r="AY56" s="19">
        <f ca="1">(Deltas1!BB62+2*Deltas2!BB62+2*Deltas3!BB62+Deltas4!BB62)/6</f>
        <v>0</v>
      </c>
      <c r="AZ56" s="19">
        <f ca="1">(Deltas1!BC62+2*Deltas2!BC62+2*Deltas3!BC62+Deltas4!BC62)/6</f>
        <v>0</v>
      </c>
      <c r="BA56" s="19">
        <f ca="1">(Deltas1!BD62+2*Deltas2!BD62+2*Deltas3!BD62+Deltas4!BD62)/6</f>
        <v>0</v>
      </c>
      <c r="BB56" s="19">
        <f ca="1">(Deltas1!BE62+2*Deltas2!BE62+2*Deltas3!BE62+Deltas4!BE62)/6</f>
        <v>0</v>
      </c>
      <c r="BC56" s="19">
        <f ca="1">(Deltas1!BF62+2*Deltas2!BF62+2*Deltas3!BF62+Deltas4!BF62)/6</f>
        <v>0</v>
      </c>
      <c r="BD56" s="19">
        <f ca="1">(Deltas1!BG62+2*Deltas2!BG62+2*Deltas3!BG62+Deltas4!BG62)/6</f>
        <v>0</v>
      </c>
      <c r="BE56" s="19">
        <f ca="1">(Deltas1!BH62+2*Deltas2!BH62+2*Deltas3!BH62+Deltas4!BH62)/6</f>
        <v>0</v>
      </c>
      <c r="BF56" s="19">
        <f ca="1">(Deltas1!BI62+2*Deltas2!BI62+2*Deltas3!BI62+Deltas4!BI62)/6</f>
        <v>0</v>
      </c>
      <c r="BG56" s="19">
        <f ca="1">(Deltas1!BJ62+2*Deltas2!BJ62+2*Deltas3!BJ62+Deltas4!BJ62)/6</f>
        <v>0</v>
      </c>
      <c r="BH56" s="19">
        <f ca="1">(Deltas1!BK62+2*Deltas2!BK62+2*Deltas3!BK62+Deltas4!BK62)/6</f>
        <v>0</v>
      </c>
      <c r="BI56" s="19">
        <f ca="1">(Deltas1!BL62+2*Deltas2!BL62+2*Deltas3!BL62+Deltas4!BL62)/6</f>
        <v>0</v>
      </c>
      <c r="BJ56" s="19">
        <f ca="1">(Deltas1!BM62+2*Deltas2!BM62+2*Deltas3!BM62+Deltas4!BM62)/6</f>
        <v>0</v>
      </c>
      <c r="BK56" s="19">
        <f ca="1">(Deltas1!BN62+2*Deltas2!BN62+2*Deltas3!BN62+Deltas4!BN62)/6</f>
        <v>0</v>
      </c>
      <c r="BL56" s="19">
        <f ca="1">(Deltas1!BO62+2*Deltas2!BO62+2*Deltas3!BO62+Deltas4!BO62)/6</f>
        <v>0</v>
      </c>
      <c r="BM56" s="19">
        <f ca="1">(Deltas1!BP62+2*Deltas2!BP62+2*Deltas3!BP62+Deltas4!BP62)/6</f>
        <v>0</v>
      </c>
      <c r="BN56" s="19">
        <f ca="1">(Deltas1!BQ62+2*Deltas2!BQ62+2*Deltas3!BQ62+Deltas4!BQ62)/6</f>
        <v>0</v>
      </c>
      <c r="BO56" s="19">
        <f ca="1">(Deltas1!BR62+2*Deltas2!BR62+2*Deltas3!BR62+Deltas4!BR62)/6</f>
        <v>0</v>
      </c>
      <c r="BP56" s="19">
        <f ca="1">(Deltas1!BS62+2*Deltas2!BS62+2*Deltas3!BS62+Deltas4!BS62)/6</f>
        <v>0</v>
      </c>
      <c r="BQ56" s="19">
        <f ca="1">(Deltas1!BT62+2*Deltas2!BT62+2*Deltas3!BT62+Deltas4!BT62)/6</f>
        <v>0</v>
      </c>
      <c r="BR56" s="19">
        <f ca="1">(Deltas1!BU62+2*Deltas2!BU62+2*Deltas3!BU62+Deltas4!BU62)/6</f>
        <v>0</v>
      </c>
      <c r="BS56" s="19">
        <f ca="1">(Deltas1!BV62+2*Deltas2!BV62+2*Deltas3!BV62+Deltas4!BV62)/6</f>
        <v>0</v>
      </c>
      <c r="BT56" s="19">
        <f ca="1">(Deltas1!BW62+2*Deltas2!BW62+2*Deltas3!BW62+Deltas4!BW62)/6</f>
        <v>0</v>
      </c>
    </row>
    <row r="57" spans="1:72">
      <c r="A57">
        <f>'Composition Moles'!A75</f>
        <v>2.6499999999999986</v>
      </c>
      <c r="B57" s="1">
        <f ca="1">(Deltas1!D63+2*Deltas2!D63+2*Deltas3!D63+Deltas4!D63)/6</f>
        <v>3.370943937265914E-2</v>
      </c>
      <c r="C57" s="19">
        <f ca="1">(Deltas1!F63+2*Deltas2!F63+2*Deltas3!F63+Deltas4!F63)/6</f>
        <v>-0.18210205092054474</v>
      </c>
      <c r="D57" s="19">
        <f ca="1">(Deltas1!G63+2*Deltas2!G63+2*Deltas3!G63+Deltas4!G63)/6</f>
        <v>0</v>
      </c>
      <c r="E57" s="19">
        <f ca="1">(Deltas1!H63+2*Deltas2!H63+2*Deltas3!H63+Deltas4!H63)/6</f>
        <v>0.17885570311345902</v>
      </c>
      <c r="F57" s="19">
        <f ca="1">(Deltas1!I63+2*Deltas2!I63+2*Deltas3!I63+Deltas4!I63)/6</f>
        <v>3.2463478070856879E-3</v>
      </c>
      <c r="G57" s="19">
        <f ca="1">(Deltas1!J63+2*Deltas2!J63+2*Deltas3!J63+Deltas4!J63)/6</f>
        <v>0</v>
      </c>
      <c r="H57" s="19">
        <f ca="1">(Deltas1!K63+2*Deltas2!K63+2*Deltas3!K63+Deltas4!K63)/6</f>
        <v>0</v>
      </c>
      <c r="I57" s="19">
        <f ca="1">(Deltas1!L63+2*Deltas2!L63+2*Deltas3!L63+Deltas4!L63)/6</f>
        <v>0</v>
      </c>
      <c r="J57" s="19">
        <f ca="1">(Deltas1!M63+2*Deltas2!M63+2*Deltas3!M63+Deltas4!M63)/6</f>
        <v>0</v>
      </c>
      <c r="K57" s="19">
        <f ca="1">(Deltas1!N63+2*Deltas2!N63+2*Deltas3!N63+Deltas4!N63)/6</f>
        <v>0</v>
      </c>
      <c r="L57" s="19">
        <f ca="1">(Deltas1!O63+2*Deltas2!O63+2*Deltas3!O63+Deltas4!O63)/6</f>
        <v>0</v>
      </c>
      <c r="M57" s="19">
        <f ca="1">(Deltas1!P63+2*Deltas2!P63+2*Deltas3!P63+Deltas4!P63)/6</f>
        <v>0</v>
      </c>
      <c r="N57" s="19">
        <f ca="1">(Deltas1!Q63+2*Deltas2!Q63+2*Deltas3!Q63+Deltas4!Q63)/6</f>
        <v>0</v>
      </c>
      <c r="O57" s="19">
        <f ca="1">(Deltas1!R63+2*Deltas2!R63+2*Deltas3!R63+Deltas4!R63)/6</f>
        <v>0</v>
      </c>
      <c r="P57" s="19">
        <f ca="1">(Deltas1!S63+2*Deltas2!S63+2*Deltas3!S63+Deltas4!S63)/6</f>
        <v>3.0120941008295166</v>
      </c>
      <c r="Q57" s="19">
        <f ca="1">(Deltas1!T63+2*Deltas2!T63+2*Deltas3!T63+Deltas4!T63)/6</f>
        <v>0</v>
      </c>
      <c r="R57" s="19">
        <f ca="1">(Deltas1!U63+2*Deltas2!U63+2*Deltas3!U63+Deltas4!U63)/6</f>
        <v>0</v>
      </c>
      <c r="S57" s="19">
        <f ca="1">(Deltas1!V63+2*Deltas2!V63+2*Deltas3!V63+Deltas4!V63)/6</f>
        <v>0</v>
      </c>
      <c r="T57" s="19">
        <f ca="1">(Deltas1!W63+2*Deltas2!W63+2*Deltas3!W63+Deltas4!W63)/6</f>
        <v>0</v>
      </c>
      <c r="U57" s="19">
        <f ca="1">(Deltas1!X63+2*Deltas2!X63+2*Deltas3!X63+Deltas4!X63)/6</f>
        <v>0</v>
      </c>
      <c r="V57" s="19">
        <f ca="1">(Deltas1!Y63+2*Deltas2!Y63+2*Deltas3!Y63+Deltas4!Y63)/6</f>
        <v>-7.0118009322753645</v>
      </c>
      <c r="W57" s="19">
        <f ca="1">(Deltas1!Z63+2*Deltas2!Z63+2*Deltas3!Z63+Deltas4!Z63)/6</f>
        <v>0</v>
      </c>
      <c r="X57" s="19">
        <f ca="1">(Deltas1!AA63+2*Deltas2!AA63+2*Deltas3!AA63+Deltas4!AA63)/6</f>
        <v>0</v>
      </c>
      <c r="Y57" s="19">
        <f ca="1">(Deltas1!AB63+2*Deltas2!AB63+2*Deltas3!AB63+Deltas4!AB63)/6</f>
        <v>0</v>
      </c>
      <c r="Z57" s="19">
        <f ca="1">(Deltas1!AC63+2*Deltas2!AC63+2*Deltas3!AC63+Deltas4!AC63)/6</f>
        <v>0</v>
      </c>
      <c r="AA57" s="19">
        <f ca="1">(Deltas1!AD63+2*Deltas2!AD63+2*Deltas3!AD63+Deltas4!AD63)/6</f>
        <v>0</v>
      </c>
      <c r="AB57" s="19">
        <f ca="1">(Deltas1!AE63+2*Deltas2!AE63+2*Deltas3!AE63+Deltas4!AE63)/6</f>
        <v>0</v>
      </c>
      <c r="AC57" s="19">
        <f ca="1">(Deltas1!AF63+2*Deltas2!AF63+2*Deltas3!AF63+Deltas4!AF63)/6</f>
        <v>0</v>
      </c>
      <c r="AD57" s="19">
        <f ca="1">(Deltas1!AG63+2*Deltas2!AG63+2*Deltas3!AG63+Deltas4!AG63)/6</f>
        <v>-2.2127689376262447E-2</v>
      </c>
      <c r="AE57" s="19">
        <f ca="1">(Deltas1!AH63+2*Deltas2!AH63+2*Deltas3!AH63+Deltas4!AH63)/6</f>
        <v>0.39080347333161636</v>
      </c>
      <c r="AF57" s="19">
        <f ca="1">(Deltas1!AI63+2*Deltas2!AI63+2*Deltas3!AI63+Deltas4!AI63)/6</f>
        <v>3.7724846599837307</v>
      </c>
      <c r="AG57" s="19">
        <f ca="1">(Deltas1!AJ63+2*Deltas2!AJ63+2*Deltas3!AJ63+Deltas4!AJ63)/6</f>
        <v>1.2136095677712677</v>
      </c>
      <c r="AH57" s="19">
        <f ca="1">(Deltas1!AK63+2*Deltas2!AK63+2*Deltas3!AK63+Deltas4!AK63)/6</f>
        <v>0</v>
      </c>
      <c r="AI57" s="19">
        <f ca="1">(Deltas1!AL63+2*Deltas2!AL63+2*Deltas3!AL63+Deltas4!AL63)/6</f>
        <v>0</v>
      </c>
      <c r="AJ57" s="19">
        <f ca="1">(Deltas1!AM63+2*Deltas2!AM63+2*Deltas3!AM63+Deltas4!AM63)/6</f>
        <v>0</v>
      </c>
      <c r="AK57" s="19">
        <f ca="1">(Deltas1!AN63+2*Deltas2!AN63+2*Deltas3!AN63+Deltas4!AN63)/6</f>
        <v>0</v>
      </c>
      <c r="AL57" s="19">
        <f ca="1">(Deltas1!AO63+2*Deltas2!AO63+2*Deltas3!AO63+Deltas4!AO63)/6</f>
        <v>-3.2463478070856879E-3</v>
      </c>
      <c r="AM57" s="19">
        <f ca="1">(Deltas1!AP63+2*Deltas2!AP63+2*Deltas3!AP63+Deltas4!AP63)/6</f>
        <v>-0.17678689819854151</v>
      </c>
      <c r="AN57" s="19">
        <f ca="1">(Deltas1!AQ63+2*Deltas2!AQ63+2*Deltas3!AQ63+Deltas4!AQ63)/6</f>
        <v>0</v>
      </c>
      <c r="AO57" s="19">
        <f ca="1">(Deltas1!AR63+2*Deltas2!AR63+2*Deltas3!AR63+Deltas4!AR63)/6</f>
        <v>0</v>
      </c>
      <c r="AP57" s="19">
        <f ca="1">(Deltas1!AS63+2*Deltas2!AS63+2*Deltas3!AS63+Deltas4!AS63)/6</f>
        <v>-0.39167664475295955</v>
      </c>
      <c r="AQ57" s="19">
        <f ca="1">(Deltas1!AT63+2*Deltas2!AT63+2*Deltas3!AT63+Deltas4!AT63)/6</f>
        <v>-0.39167664475295955</v>
      </c>
      <c r="AR57" s="19">
        <f ca="1">(Deltas1!AU63+2*Deltas2!AU63+2*Deltas3!AU63+Deltas4!AU63)/6</f>
        <v>-0.39167664475295955</v>
      </c>
      <c r="AS57" s="19">
        <f ca="1">(Deltas1!AV63+2*Deltas2!AV63+2*Deltas3!AV63+Deltas4!AV63)/6</f>
        <v>0</v>
      </c>
      <c r="AT57" s="19">
        <f ca="1">(Deltas1!AW63+2*Deltas2!AW63+2*Deltas3!AW63+Deltas4!AW63)/6</f>
        <v>0</v>
      </c>
      <c r="AU57" s="19">
        <f ca="1">(Deltas1!AX63+2*Deltas2!AX63+2*Deltas3!AX63+Deltas4!AX63)/6</f>
        <v>0</v>
      </c>
      <c r="AV57" s="19">
        <f ca="1">(Deltas1!AY63+2*Deltas2!AY63+2*Deltas3!AY63+Deltas4!AY63)/6</f>
        <v>0</v>
      </c>
      <c r="AW57" s="19">
        <f ca="1">(Deltas1!AZ63+2*Deltas2!AZ63+2*Deltas3!AZ63+Deltas4!AZ63)/6</f>
        <v>0</v>
      </c>
      <c r="AX57" s="19">
        <f ca="1">(Deltas1!BA63+2*Deltas2!BA63+2*Deltas3!BA63+Deltas4!BA63)/6</f>
        <v>0</v>
      </c>
      <c r="AY57" s="19">
        <f ca="1">(Deltas1!BB63+2*Deltas2!BB63+2*Deltas3!BB63+Deltas4!BB63)/6</f>
        <v>0</v>
      </c>
      <c r="AZ57" s="19">
        <f ca="1">(Deltas1!BC63+2*Deltas2!BC63+2*Deltas3!BC63+Deltas4!BC63)/6</f>
        <v>0</v>
      </c>
      <c r="BA57" s="19">
        <f ca="1">(Deltas1!BD63+2*Deltas2!BD63+2*Deltas3!BD63+Deltas4!BD63)/6</f>
        <v>0</v>
      </c>
      <c r="BB57" s="19">
        <f ca="1">(Deltas1!BE63+2*Deltas2!BE63+2*Deltas3!BE63+Deltas4!BE63)/6</f>
        <v>0</v>
      </c>
      <c r="BC57" s="19">
        <f ca="1">(Deltas1!BF63+2*Deltas2!BF63+2*Deltas3!BF63+Deltas4!BF63)/6</f>
        <v>0</v>
      </c>
      <c r="BD57" s="19">
        <f ca="1">(Deltas1!BG63+2*Deltas2!BG63+2*Deltas3!BG63+Deltas4!BG63)/6</f>
        <v>0</v>
      </c>
      <c r="BE57" s="19">
        <f ca="1">(Deltas1!BH63+2*Deltas2!BH63+2*Deltas3!BH63+Deltas4!BH63)/6</f>
        <v>0</v>
      </c>
      <c r="BF57" s="19">
        <f ca="1">(Deltas1!BI63+2*Deltas2!BI63+2*Deltas3!BI63+Deltas4!BI63)/6</f>
        <v>0</v>
      </c>
      <c r="BG57" s="19">
        <f ca="1">(Deltas1!BJ63+2*Deltas2!BJ63+2*Deltas3!BJ63+Deltas4!BJ63)/6</f>
        <v>0</v>
      </c>
      <c r="BH57" s="19">
        <f ca="1">(Deltas1!BK63+2*Deltas2!BK63+2*Deltas3!BK63+Deltas4!BK63)/6</f>
        <v>0</v>
      </c>
      <c r="BI57" s="19">
        <f ca="1">(Deltas1!BL63+2*Deltas2!BL63+2*Deltas3!BL63+Deltas4!BL63)/6</f>
        <v>0</v>
      </c>
      <c r="BJ57" s="19">
        <f ca="1">(Deltas1!BM63+2*Deltas2!BM63+2*Deltas3!BM63+Deltas4!BM63)/6</f>
        <v>0</v>
      </c>
      <c r="BK57" s="19">
        <f ca="1">(Deltas1!BN63+2*Deltas2!BN63+2*Deltas3!BN63+Deltas4!BN63)/6</f>
        <v>0</v>
      </c>
      <c r="BL57" s="19">
        <f ca="1">(Deltas1!BO63+2*Deltas2!BO63+2*Deltas3!BO63+Deltas4!BO63)/6</f>
        <v>0</v>
      </c>
      <c r="BM57" s="19">
        <f ca="1">(Deltas1!BP63+2*Deltas2!BP63+2*Deltas3!BP63+Deltas4!BP63)/6</f>
        <v>0</v>
      </c>
      <c r="BN57" s="19">
        <f ca="1">(Deltas1!BQ63+2*Deltas2!BQ63+2*Deltas3!BQ63+Deltas4!BQ63)/6</f>
        <v>0</v>
      </c>
      <c r="BO57" s="19">
        <f ca="1">(Deltas1!BR63+2*Deltas2!BR63+2*Deltas3!BR63+Deltas4!BR63)/6</f>
        <v>0</v>
      </c>
      <c r="BP57" s="19">
        <f ca="1">(Deltas1!BS63+2*Deltas2!BS63+2*Deltas3!BS63+Deltas4!BS63)/6</f>
        <v>0</v>
      </c>
      <c r="BQ57" s="19">
        <f ca="1">(Deltas1!BT63+2*Deltas2!BT63+2*Deltas3!BT63+Deltas4!BT63)/6</f>
        <v>0</v>
      </c>
      <c r="BR57" s="19">
        <f ca="1">(Deltas1!BU63+2*Deltas2!BU63+2*Deltas3!BU63+Deltas4!BU63)/6</f>
        <v>0</v>
      </c>
      <c r="BS57" s="19">
        <f ca="1">(Deltas1!BV63+2*Deltas2!BV63+2*Deltas3!BV63+Deltas4!BV63)/6</f>
        <v>0</v>
      </c>
      <c r="BT57" s="19">
        <f ca="1">(Deltas1!BW63+2*Deltas2!BW63+2*Deltas3!BW63+Deltas4!BW63)/6</f>
        <v>0</v>
      </c>
    </row>
    <row r="58" spans="1:72">
      <c r="A58">
        <f>'Composition Moles'!A76</f>
        <v>2.6999999999999984</v>
      </c>
      <c r="B58" s="1">
        <f ca="1">(Deltas1!D64+2*Deltas2!D64+2*Deltas3!D64+Deltas4!D64)/6</f>
        <v>3.1795506656907918E-2</v>
      </c>
      <c r="C58" s="19">
        <f ca="1">(Deltas1!F64+2*Deltas2!F64+2*Deltas3!F64+Deltas4!F64)/6</f>
        <v>-0.17028808899899447</v>
      </c>
      <c r="D58" s="19">
        <f ca="1">(Deltas1!G64+2*Deltas2!G64+2*Deltas3!G64+Deltas4!G64)/6</f>
        <v>0</v>
      </c>
      <c r="E58" s="19">
        <f ca="1">(Deltas1!H64+2*Deltas2!H64+2*Deltas3!H64+Deltas4!H64)/6</f>
        <v>0.1673471334737909</v>
      </c>
      <c r="F58" s="19">
        <f ca="1">(Deltas1!I64+2*Deltas2!I64+2*Deltas3!I64+Deltas4!I64)/6</f>
        <v>2.9409555252035446E-3</v>
      </c>
      <c r="G58" s="19">
        <f ca="1">(Deltas1!J64+2*Deltas2!J64+2*Deltas3!J64+Deltas4!J64)/6</f>
        <v>0</v>
      </c>
      <c r="H58" s="19">
        <f ca="1">(Deltas1!K64+2*Deltas2!K64+2*Deltas3!K64+Deltas4!K64)/6</f>
        <v>0</v>
      </c>
      <c r="I58" s="19">
        <f ca="1">(Deltas1!L64+2*Deltas2!L64+2*Deltas3!L64+Deltas4!L64)/6</f>
        <v>0</v>
      </c>
      <c r="J58" s="19">
        <f ca="1">(Deltas1!M64+2*Deltas2!M64+2*Deltas3!M64+Deltas4!M64)/6</f>
        <v>0</v>
      </c>
      <c r="K58" s="19">
        <f ca="1">(Deltas1!N64+2*Deltas2!N64+2*Deltas3!N64+Deltas4!N64)/6</f>
        <v>0</v>
      </c>
      <c r="L58" s="19">
        <f ca="1">(Deltas1!O64+2*Deltas2!O64+2*Deltas3!O64+Deltas4!O64)/6</f>
        <v>0</v>
      </c>
      <c r="M58" s="19">
        <f ca="1">(Deltas1!P64+2*Deltas2!P64+2*Deltas3!P64+Deltas4!P64)/6</f>
        <v>0</v>
      </c>
      <c r="N58" s="19">
        <f ca="1">(Deltas1!Q64+2*Deltas2!Q64+2*Deltas3!Q64+Deltas4!Q64)/6</f>
        <v>0</v>
      </c>
      <c r="O58" s="19">
        <f ca="1">(Deltas1!R64+2*Deltas2!R64+2*Deltas3!R64+Deltas4!R64)/6</f>
        <v>0</v>
      </c>
      <c r="P58" s="19">
        <f ca="1">(Deltas1!S64+2*Deltas2!S64+2*Deltas3!S64+Deltas4!S64)/6</f>
        <v>2.9541181629495554</v>
      </c>
      <c r="Q58" s="19">
        <f ca="1">(Deltas1!T64+2*Deltas2!T64+2*Deltas3!T64+Deltas4!T64)/6</f>
        <v>0</v>
      </c>
      <c r="R58" s="19">
        <f ca="1">(Deltas1!U64+2*Deltas2!U64+2*Deltas3!U64+Deltas4!U64)/6</f>
        <v>0</v>
      </c>
      <c r="S58" s="19">
        <f ca="1">(Deltas1!V64+2*Deltas2!V64+2*Deltas3!V64+Deltas4!V64)/6</f>
        <v>0</v>
      </c>
      <c r="T58" s="19">
        <f ca="1">(Deltas1!W64+2*Deltas2!W64+2*Deltas3!W64+Deltas4!W64)/6</f>
        <v>0</v>
      </c>
      <c r="U58" s="19">
        <f ca="1">(Deltas1!X64+2*Deltas2!X64+2*Deltas3!X64+Deltas4!X64)/6</f>
        <v>0</v>
      </c>
      <c r="V58" s="19">
        <f ca="1">(Deltas1!Y64+2*Deltas2!Y64+2*Deltas3!Y64+Deltas4!Y64)/6</f>
        <v>-6.8860346322832724</v>
      </c>
      <c r="W58" s="19">
        <f ca="1">(Deltas1!Z64+2*Deltas2!Z64+2*Deltas3!Z64+Deltas4!Z64)/6</f>
        <v>0</v>
      </c>
      <c r="X58" s="19">
        <f ca="1">(Deltas1!AA64+2*Deltas2!AA64+2*Deltas3!AA64+Deltas4!AA64)/6</f>
        <v>0</v>
      </c>
      <c r="Y58" s="19">
        <f ca="1">(Deltas1!AB64+2*Deltas2!AB64+2*Deltas3!AB64+Deltas4!AB64)/6</f>
        <v>0</v>
      </c>
      <c r="Z58" s="19">
        <f ca="1">(Deltas1!AC64+2*Deltas2!AC64+2*Deltas3!AC64+Deltas4!AC64)/6</f>
        <v>0</v>
      </c>
      <c r="AA58" s="19">
        <f ca="1">(Deltas1!AD64+2*Deltas2!AD64+2*Deltas3!AD64+Deltas4!AD64)/6</f>
        <v>0</v>
      </c>
      <c r="AB58" s="19">
        <f ca="1">(Deltas1!AE64+2*Deltas2!AE64+2*Deltas3!AE64+Deltas4!AE64)/6</f>
        <v>0</v>
      </c>
      <c r="AC58" s="19">
        <f ca="1">(Deltas1!AF64+2*Deltas2!AF64+2*Deltas3!AF64+Deltas4!AF64)/6</f>
        <v>0</v>
      </c>
      <c r="AD58" s="19">
        <f ca="1">(Deltas1!AG64+2*Deltas2!AG64+2*Deltas3!AG64+Deltas4!AG64)/6</f>
        <v>-2.1462706937730586E-2</v>
      </c>
      <c r="AE58" s="19">
        <f ca="1">(Deltas1!AH64+2*Deltas2!AH64+2*Deltas3!AH64+Deltas4!AH64)/6</f>
        <v>0.32549197751306203</v>
      </c>
      <c r="AF58" s="19">
        <f ca="1">(Deltas1!AI64+2*Deltas2!AI64+2*Deltas3!AI64+Deltas4!AI64)/6</f>
        <v>3.7588856558874255</v>
      </c>
      <c r="AG58" s="19">
        <f ca="1">(Deltas1!AJ64+2*Deltas2!AJ64+2*Deltas3!AJ64+Deltas4!AJ64)/6</f>
        <v>1.190316982778312</v>
      </c>
      <c r="AH58" s="19">
        <f ca="1">(Deltas1!AK64+2*Deltas2!AK64+2*Deltas3!AK64+Deltas4!AK64)/6</f>
        <v>0</v>
      </c>
      <c r="AI58" s="19">
        <f ca="1">(Deltas1!AL64+2*Deltas2!AL64+2*Deltas3!AL64+Deltas4!AL64)/6</f>
        <v>0</v>
      </c>
      <c r="AJ58" s="19">
        <f ca="1">(Deltas1!AM64+2*Deltas2!AM64+2*Deltas3!AM64+Deltas4!AM64)/6</f>
        <v>0</v>
      </c>
      <c r="AK58" s="19">
        <f ca="1">(Deltas1!AN64+2*Deltas2!AN64+2*Deltas3!AN64+Deltas4!AN64)/6</f>
        <v>0</v>
      </c>
      <c r="AL58" s="19">
        <f ca="1">(Deltas1!AO64+2*Deltas2!AO64+2*Deltas3!AO64+Deltas4!AO64)/6</f>
        <v>-2.9409555252035446E-3</v>
      </c>
      <c r="AM58" s="19">
        <f ca="1">(Deltas1!AP64+2*Deltas2!AP64+2*Deltas3!AP64+Deltas4!AP64)/6</f>
        <v>-0.16587878618388988</v>
      </c>
      <c r="AN58" s="19">
        <f ca="1">(Deltas1!AQ64+2*Deltas2!AQ64+2*Deltas3!AQ64+Deltas4!AQ64)/6</f>
        <v>0</v>
      </c>
      <c r="AO58" s="19">
        <f ca="1">(Deltas1!AR64+2*Deltas2!AR64+2*Deltas3!AR64+Deltas4!AR64)/6</f>
        <v>0</v>
      </c>
      <c r="AP58" s="19">
        <f ca="1">(Deltas1!AS64+2*Deltas2!AS64+2*Deltas3!AS64+Deltas4!AS64)/6</f>
        <v>-0.38416523273275321</v>
      </c>
      <c r="AQ58" s="19">
        <f ca="1">(Deltas1!AT64+2*Deltas2!AT64+2*Deltas3!AT64+Deltas4!AT64)/6</f>
        <v>-0.38416523273275321</v>
      </c>
      <c r="AR58" s="19">
        <f ca="1">(Deltas1!AU64+2*Deltas2!AU64+2*Deltas3!AU64+Deltas4!AU64)/6</f>
        <v>-0.38416523273275321</v>
      </c>
      <c r="AS58" s="19">
        <f ca="1">(Deltas1!AV64+2*Deltas2!AV64+2*Deltas3!AV64+Deltas4!AV64)/6</f>
        <v>0</v>
      </c>
      <c r="AT58" s="19">
        <f ca="1">(Deltas1!AW64+2*Deltas2!AW64+2*Deltas3!AW64+Deltas4!AW64)/6</f>
        <v>0</v>
      </c>
      <c r="AU58" s="19">
        <f ca="1">(Deltas1!AX64+2*Deltas2!AX64+2*Deltas3!AX64+Deltas4!AX64)/6</f>
        <v>0</v>
      </c>
      <c r="AV58" s="19">
        <f ca="1">(Deltas1!AY64+2*Deltas2!AY64+2*Deltas3!AY64+Deltas4!AY64)/6</f>
        <v>0</v>
      </c>
      <c r="AW58" s="19">
        <f ca="1">(Deltas1!AZ64+2*Deltas2!AZ64+2*Deltas3!AZ64+Deltas4!AZ64)/6</f>
        <v>0</v>
      </c>
      <c r="AX58" s="19">
        <f ca="1">(Deltas1!BA64+2*Deltas2!BA64+2*Deltas3!BA64+Deltas4!BA64)/6</f>
        <v>0</v>
      </c>
      <c r="AY58" s="19">
        <f ca="1">(Deltas1!BB64+2*Deltas2!BB64+2*Deltas3!BB64+Deltas4!BB64)/6</f>
        <v>0</v>
      </c>
      <c r="AZ58" s="19">
        <f ca="1">(Deltas1!BC64+2*Deltas2!BC64+2*Deltas3!BC64+Deltas4!BC64)/6</f>
        <v>0</v>
      </c>
      <c r="BA58" s="19">
        <f ca="1">(Deltas1!BD64+2*Deltas2!BD64+2*Deltas3!BD64+Deltas4!BD64)/6</f>
        <v>0</v>
      </c>
      <c r="BB58" s="19">
        <f ca="1">(Deltas1!BE64+2*Deltas2!BE64+2*Deltas3!BE64+Deltas4!BE64)/6</f>
        <v>0</v>
      </c>
      <c r="BC58" s="19">
        <f ca="1">(Deltas1!BF64+2*Deltas2!BF64+2*Deltas3!BF64+Deltas4!BF64)/6</f>
        <v>0</v>
      </c>
      <c r="BD58" s="19">
        <f ca="1">(Deltas1!BG64+2*Deltas2!BG64+2*Deltas3!BG64+Deltas4!BG64)/6</f>
        <v>0</v>
      </c>
      <c r="BE58" s="19">
        <f ca="1">(Deltas1!BH64+2*Deltas2!BH64+2*Deltas3!BH64+Deltas4!BH64)/6</f>
        <v>0</v>
      </c>
      <c r="BF58" s="19">
        <f ca="1">(Deltas1!BI64+2*Deltas2!BI64+2*Deltas3!BI64+Deltas4!BI64)/6</f>
        <v>0</v>
      </c>
      <c r="BG58" s="19">
        <f ca="1">(Deltas1!BJ64+2*Deltas2!BJ64+2*Deltas3!BJ64+Deltas4!BJ64)/6</f>
        <v>0</v>
      </c>
      <c r="BH58" s="19">
        <f ca="1">(Deltas1!BK64+2*Deltas2!BK64+2*Deltas3!BK64+Deltas4!BK64)/6</f>
        <v>0</v>
      </c>
      <c r="BI58" s="19">
        <f ca="1">(Deltas1!BL64+2*Deltas2!BL64+2*Deltas3!BL64+Deltas4!BL64)/6</f>
        <v>0</v>
      </c>
      <c r="BJ58" s="19">
        <f ca="1">(Deltas1!BM64+2*Deltas2!BM64+2*Deltas3!BM64+Deltas4!BM64)/6</f>
        <v>0</v>
      </c>
      <c r="BK58" s="19">
        <f ca="1">(Deltas1!BN64+2*Deltas2!BN64+2*Deltas3!BN64+Deltas4!BN64)/6</f>
        <v>0</v>
      </c>
      <c r="BL58" s="19">
        <f ca="1">(Deltas1!BO64+2*Deltas2!BO64+2*Deltas3!BO64+Deltas4!BO64)/6</f>
        <v>0</v>
      </c>
      <c r="BM58" s="19">
        <f ca="1">(Deltas1!BP64+2*Deltas2!BP64+2*Deltas3!BP64+Deltas4!BP64)/6</f>
        <v>0</v>
      </c>
      <c r="BN58" s="19">
        <f ca="1">(Deltas1!BQ64+2*Deltas2!BQ64+2*Deltas3!BQ64+Deltas4!BQ64)/6</f>
        <v>0</v>
      </c>
      <c r="BO58" s="19">
        <f ca="1">(Deltas1!BR64+2*Deltas2!BR64+2*Deltas3!BR64+Deltas4!BR64)/6</f>
        <v>0</v>
      </c>
      <c r="BP58" s="19">
        <f ca="1">(Deltas1!BS64+2*Deltas2!BS64+2*Deltas3!BS64+Deltas4!BS64)/6</f>
        <v>0</v>
      </c>
      <c r="BQ58" s="19">
        <f ca="1">(Deltas1!BT64+2*Deltas2!BT64+2*Deltas3!BT64+Deltas4!BT64)/6</f>
        <v>0</v>
      </c>
      <c r="BR58" s="19">
        <f ca="1">(Deltas1!BU64+2*Deltas2!BU64+2*Deltas3!BU64+Deltas4!BU64)/6</f>
        <v>0</v>
      </c>
      <c r="BS58" s="19">
        <f ca="1">(Deltas1!BV64+2*Deltas2!BV64+2*Deltas3!BV64+Deltas4!BV64)/6</f>
        <v>0</v>
      </c>
      <c r="BT58" s="19">
        <f ca="1">(Deltas1!BW64+2*Deltas2!BW64+2*Deltas3!BW64+Deltas4!BW64)/6</f>
        <v>0</v>
      </c>
    </row>
    <row r="59" spans="1:72">
      <c r="A59">
        <f>'Composition Moles'!A77</f>
        <v>2.7499999999999982</v>
      </c>
      <c r="B59" s="1">
        <f ca="1">(Deltas1!D65+2*Deltas2!D65+2*Deltas3!D65+Deltas4!D65)/6</f>
        <v>3.0006582212876762E-2</v>
      </c>
      <c r="C59" s="19">
        <f ca="1">(Deltas1!F65+2*Deltas2!F65+2*Deltas3!F65+Deltas4!F65)/6</f>
        <v>-0.15923471774827358</v>
      </c>
      <c r="D59" s="19">
        <f ca="1">(Deltas1!G65+2*Deltas2!G65+2*Deltas3!G65+Deltas4!G65)/6</f>
        <v>0</v>
      </c>
      <c r="E59" s="19">
        <f ca="1">(Deltas1!H65+2*Deltas2!H65+2*Deltas3!H65+Deltas4!H65)/6</f>
        <v>0.15656997725212138</v>
      </c>
      <c r="F59" s="19">
        <f ca="1">(Deltas1!I65+2*Deltas2!I65+2*Deltas3!I65+Deltas4!I65)/6</f>
        <v>2.6647404961521889E-3</v>
      </c>
      <c r="G59" s="19">
        <f ca="1">(Deltas1!J65+2*Deltas2!J65+2*Deltas3!J65+Deltas4!J65)/6</f>
        <v>0</v>
      </c>
      <c r="H59" s="19">
        <f ca="1">(Deltas1!K65+2*Deltas2!K65+2*Deltas3!K65+Deltas4!K65)/6</f>
        <v>0</v>
      </c>
      <c r="I59" s="19">
        <f ca="1">(Deltas1!L65+2*Deltas2!L65+2*Deltas3!L65+Deltas4!L65)/6</f>
        <v>0</v>
      </c>
      <c r="J59" s="19">
        <f ca="1">(Deltas1!M65+2*Deltas2!M65+2*Deltas3!M65+Deltas4!M65)/6</f>
        <v>0</v>
      </c>
      <c r="K59" s="19">
        <f ca="1">(Deltas1!N65+2*Deltas2!N65+2*Deltas3!N65+Deltas4!N65)/6</f>
        <v>0</v>
      </c>
      <c r="L59" s="19">
        <f ca="1">(Deltas1!O65+2*Deltas2!O65+2*Deltas3!O65+Deltas4!O65)/6</f>
        <v>0</v>
      </c>
      <c r="M59" s="19">
        <f ca="1">(Deltas1!P65+2*Deltas2!P65+2*Deltas3!P65+Deltas4!P65)/6</f>
        <v>0</v>
      </c>
      <c r="N59" s="19">
        <f ca="1">(Deltas1!Q65+2*Deltas2!Q65+2*Deltas3!Q65+Deltas4!Q65)/6</f>
        <v>0</v>
      </c>
      <c r="O59" s="19">
        <f ca="1">(Deltas1!R65+2*Deltas2!R65+2*Deltas3!R65+Deltas4!R65)/6</f>
        <v>0</v>
      </c>
      <c r="P59" s="19">
        <f ca="1">(Deltas1!S65+2*Deltas2!S65+2*Deltas3!S65+Deltas4!S65)/6</f>
        <v>2.8969303655518615</v>
      </c>
      <c r="Q59" s="19">
        <f ca="1">(Deltas1!T65+2*Deltas2!T65+2*Deltas3!T65+Deltas4!T65)/6</f>
        <v>0</v>
      </c>
      <c r="R59" s="19">
        <f ca="1">(Deltas1!U65+2*Deltas2!U65+2*Deltas3!U65+Deltas4!U65)/6</f>
        <v>0</v>
      </c>
      <c r="S59" s="19">
        <f ca="1">(Deltas1!V65+2*Deltas2!V65+2*Deltas3!V65+Deltas4!V65)/6</f>
        <v>0</v>
      </c>
      <c r="T59" s="19">
        <f ca="1">(Deltas1!W65+2*Deltas2!W65+2*Deltas3!W65+Deltas4!W65)/6</f>
        <v>0</v>
      </c>
      <c r="U59" s="19">
        <f ca="1">(Deltas1!X65+2*Deltas2!X65+2*Deltas3!X65+Deltas4!X65)/6</f>
        <v>0</v>
      </c>
      <c r="V59" s="19">
        <f ca="1">(Deltas1!Y65+2*Deltas2!Y65+2*Deltas3!Y65+Deltas4!Y65)/6</f>
        <v>-6.7615600207230377</v>
      </c>
      <c r="W59" s="19">
        <f ca="1">(Deltas1!Z65+2*Deltas2!Z65+2*Deltas3!Z65+Deltas4!Z65)/6</f>
        <v>0</v>
      </c>
      <c r="X59" s="19">
        <f ca="1">(Deltas1!AA65+2*Deltas2!AA65+2*Deltas3!AA65+Deltas4!AA65)/6</f>
        <v>0</v>
      </c>
      <c r="Y59" s="19">
        <f ca="1">(Deltas1!AB65+2*Deltas2!AB65+2*Deltas3!AB65+Deltas4!AB65)/6</f>
        <v>0</v>
      </c>
      <c r="Z59" s="19">
        <f ca="1">(Deltas1!AC65+2*Deltas2!AC65+2*Deltas3!AC65+Deltas4!AC65)/6</f>
        <v>0</v>
      </c>
      <c r="AA59" s="19">
        <f ca="1">(Deltas1!AD65+2*Deltas2!AD65+2*Deltas3!AD65+Deltas4!AD65)/6</f>
        <v>0</v>
      </c>
      <c r="AB59" s="19">
        <f ca="1">(Deltas1!AE65+2*Deltas2!AE65+2*Deltas3!AE65+Deltas4!AE65)/6</f>
        <v>0</v>
      </c>
      <c r="AC59" s="19">
        <f ca="1">(Deltas1!AF65+2*Deltas2!AF65+2*Deltas3!AF65+Deltas4!AF65)/6</f>
        <v>0</v>
      </c>
      <c r="AD59" s="19">
        <f ca="1">(Deltas1!AG65+2*Deltas2!AG65+2*Deltas3!AG65+Deltas4!AG65)/6</f>
        <v>-2.0799719854674076E-2</v>
      </c>
      <c r="AE59" s="19">
        <f ca="1">(Deltas1!AH65+2*Deltas2!AH65+2*Deltas3!AH65+Deltas4!AH65)/6</f>
        <v>0.26289477736987638</v>
      </c>
      <c r="AF59" s="19">
        <f ca="1">(Deltas1!AI65+2*Deltas2!AI65+2*Deltas3!AI65+Deltas4!AI65)/6</f>
        <v>3.7440526700105807</v>
      </c>
      <c r="AG59" s="19">
        <f ca="1">(Deltas1!AJ65+2*Deltas2!AJ65+2*Deltas3!AJ65+Deltas4!AJ65)/6</f>
        <v>1.1673153932574065</v>
      </c>
      <c r="AH59" s="19">
        <f ca="1">(Deltas1!AK65+2*Deltas2!AK65+2*Deltas3!AK65+Deltas4!AK65)/6</f>
        <v>0</v>
      </c>
      <c r="AI59" s="19">
        <f ca="1">(Deltas1!AL65+2*Deltas2!AL65+2*Deltas3!AL65+Deltas4!AL65)/6</f>
        <v>0</v>
      </c>
      <c r="AJ59" s="19">
        <f ca="1">(Deltas1!AM65+2*Deltas2!AM65+2*Deltas3!AM65+Deltas4!AM65)/6</f>
        <v>0</v>
      </c>
      <c r="AK59" s="19">
        <f ca="1">(Deltas1!AN65+2*Deltas2!AN65+2*Deltas3!AN65+Deltas4!AN65)/6</f>
        <v>0</v>
      </c>
      <c r="AL59" s="19">
        <f ca="1">(Deltas1!AO65+2*Deltas2!AO65+2*Deltas3!AO65+Deltas4!AO65)/6</f>
        <v>-2.6647404961521889E-3</v>
      </c>
      <c r="AM59" s="19">
        <f ca="1">(Deltas1!AP65+2*Deltas2!AP65+2*Deltas3!AP65+Deltas4!AP65)/6</f>
        <v>-0.15560089684744352</v>
      </c>
      <c r="AN59" s="19">
        <f ca="1">(Deltas1!AQ65+2*Deltas2!AQ65+2*Deltas3!AQ65+Deltas4!AQ65)/6</f>
        <v>0</v>
      </c>
      <c r="AO59" s="19">
        <f ca="1">(Deltas1!AR65+2*Deltas2!AR65+2*Deltas3!AR65+Deltas4!AR65)/6</f>
        <v>0</v>
      </c>
      <c r="AP59" s="19">
        <f ca="1">(Deltas1!AS65+2*Deltas2!AS65+2*Deltas3!AS65+Deltas4!AS65)/6</f>
        <v>-0.37685594275613948</v>
      </c>
      <c r="AQ59" s="19">
        <f ca="1">(Deltas1!AT65+2*Deltas2!AT65+2*Deltas3!AT65+Deltas4!AT65)/6</f>
        <v>-0.37685594275613948</v>
      </c>
      <c r="AR59" s="19">
        <f ca="1">(Deltas1!AU65+2*Deltas2!AU65+2*Deltas3!AU65+Deltas4!AU65)/6</f>
        <v>-0.37685594275613948</v>
      </c>
      <c r="AS59" s="19">
        <f ca="1">(Deltas1!AV65+2*Deltas2!AV65+2*Deltas3!AV65+Deltas4!AV65)/6</f>
        <v>0</v>
      </c>
      <c r="AT59" s="19">
        <f ca="1">(Deltas1!AW65+2*Deltas2!AW65+2*Deltas3!AW65+Deltas4!AW65)/6</f>
        <v>0</v>
      </c>
      <c r="AU59" s="19">
        <f ca="1">(Deltas1!AX65+2*Deltas2!AX65+2*Deltas3!AX65+Deltas4!AX65)/6</f>
        <v>0</v>
      </c>
      <c r="AV59" s="19">
        <f ca="1">(Deltas1!AY65+2*Deltas2!AY65+2*Deltas3!AY65+Deltas4!AY65)/6</f>
        <v>0</v>
      </c>
      <c r="AW59" s="19">
        <f ca="1">(Deltas1!AZ65+2*Deltas2!AZ65+2*Deltas3!AZ65+Deltas4!AZ65)/6</f>
        <v>0</v>
      </c>
      <c r="AX59" s="19">
        <f ca="1">(Deltas1!BA65+2*Deltas2!BA65+2*Deltas3!BA65+Deltas4!BA65)/6</f>
        <v>0</v>
      </c>
      <c r="AY59" s="19">
        <f ca="1">(Deltas1!BB65+2*Deltas2!BB65+2*Deltas3!BB65+Deltas4!BB65)/6</f>
        <v>0</v>
      </c>
      <c r="AZ59" s="19">
        <f ca="1">(Deltas1!BC65+2*Deltas2!BC65+2*Deltas3!BC65+Deltas4!BC65)/6</f>
        <v>0</v>
      </c>
      <c r="BA59" s="19">
        <f ca="1">(Deltas1!BD65+2*Deltas2!BD65+2*Deltas3!BD65+Deltas4!BD65)/6</f>
        <v>0</v>
      </c>
      <c r="BB59" s="19">
        <f ca="1">(Deltas1!BE65+2*Deltas2!BE65+2*Deltas3!BE65+Deltas4!BE65)/6</f>
        <v>0</v>
      </c>
      <c r="BC59" s="19">
        <f ca="1">(Deltas1!BF65+2*Deltas2!BF65+2*Deltas3!BF65+Deltas4!BF65)/6</f>
        <v>0</v>
      </c>
      <c r="BD59" s="19">
        <f ca="1">(Deltas1!BG65+2*Deltas2!BG65+2*Deltas3!BG65+Deltas4!BG65)/6</f>
        <v>0</v>
      </c>
      <c r="BE59" s="19">
        <f ca="1">(Deltas1!BH65+2*Deltas2!BH65+2*Deltas3!BH65+Deltas4!BH65)/6</f>
        <v>0</v>
      </c>
      <c r="BF59" s="19">
        <f ca="1">(Deltas1!BI65+2*Deltas2!BI65+2*Deltas3!BI65+Deltas4!BI65)/6</f>
        <v>0</v>
      </c>
      <c r="BG59" s="19">
        <f ca="1">(Deltas1!BJ65+2*Deltas2!BJ65+2*Deltas3!BJ65+Deltas4!BJ65)/6</f>
        <v>0</v>
      </c>
      <c r="BH59" s="19">
        <f ca="1">(Deltas1!BK65+2*Deltas2!BK65+2*Deltas3!BK65+Deltas4!BK65)/6</f>
        <v>0</v>
      </c>
      <c r="BI59" s="19">
        <f ca="1">(Deltas1!BL65+2*Deltas2!BL65+2*Deltas3!BL65+Deltas4!BL65)/6</f>
        <v>0</v>
      </c>
      <c r="BJ59" s="19">
        <f ca="1">(Deltas1!BM65+2*Deltas2!BM65+2*Deltas3!BM65+Deltas4!BM65)/6</f>
        <v>0</v>
      </c>
      <c r="BK59" s="19">
        <f ca="1">(Deltas1!BN65+2*Deltas2!BN65+2*Deltas3!BN65+Deltas4!BN65)/6</f>
        <v>0</v>
      </c>
      <c r="BL59" s="19">
        <f ca="1">(Deltas1!BO65+2*Deltas2!BO65+2*Deltas3!BO65+Deltas4!BO65)/6</f>
        <v>0</v>
      </c>
      <c r="BM59" s="19">
        <f ca="1">(Deltas1!BP65+2*Deltas2!BP65+2*Deltas3!BP65+Deltas4!BP65)/6</f>
        <v>0</v>
      </c>
      <c r="BN59" s="19">
        <f ca="1">(Deltas1!BQ65+2*Deltas2!BQ65+2*Deltas3!BQ65+Deltas4!BQ65)/6</f>
        <v>0</v>
      </c>
      <c r="BO59" s="19">
        <f ca="1">(Deltas1!BR65+2*Deltas2!BR65+2*Deltas3!BR65+Deltas4!BR65)/6</f>
        <v>0</v>
      </c>
      <c r="BP59" s="19">
        <f ca="1">(Deltas1!BS65+2*Deltas2!BS65+2*Deltas3!BS65+Deltas4!BS65)/6</f>
        <v>0</v>
      </c>
      <c r="BQ59" s="19">
        <f ca="1">(Deltas1!BT65+2*Deltas2!BT65+2*Deltas3!BT65+Deltas4!BT65)/6</f>
        <v>0</v>
      </c>
      <c r="BR59" s="19">
        <f ca="1">(Deltas1!BU65+2*Deltas2!BU65+2*Deltas3!BU65+Deltas4!BU65)/6</f>
        <v>0</v>
      </c>
      <c r="BS59" s="19">
        <f ca="1">(Deltas1!BV65+2*Deltas2!BV65+2*Deltas3!BV65+Deltas4!BV65)/6</f>
        <v>0</v>
      </c>
      <c r="BT59" s="19">
        <f ca="1">(Deltas1!BW65+2*Deltas2!BW65+2*Deltas3!BW65+Deltas4!BW65)/6</f>
        <v>0</v>
      </c>
    </row>
    <row r="60" spans="1:72">
      <c r="A60">
        <f>'Composition Moles'!A78</f>
        <v>2.799999999999998</v>
      </c>
      <c r="B60" s="1">
        <f ca="1">(Deltas1!D66+2*Deltas2!D66+2*Deltas3!D66+Deltas4!D66)/6</f>
        <v>2.833538930877405E-2</v>
      </c>
      <c r="C60" s="19">
        <f ca="1">(Deltas1!F66+2*Deltas2!F66+2*Deltas3!F66+Deltas4!F66)/6</f>
        <v>-0.14889408362162923</v>
      </c>
      <c r="D60" s="19">
        <f ca="1">(Deltas1!G66+2*Deltas2!G66+2*Deltas3!G66+Deltas4!G66)/6</f>
        <v>0</v>
      </c>
      <c r="E60" s="19">
        <f ca="1">(Deltas1!H66+2*Deltas2!H66+2*Deltas3!H66+Deltas4!H66)/6</f>
        <v>0.14647923582800329</v>
      </c>
      <c r="F60" s="19">
        <f ca="1">(Deltas1!I66+2*Deltas2!I66+2*Deltas3!I66+Deltas4!I66)/6</f>
        <v>2.4148477936259695E-3</v>
      </c>
      <c r="G60" s="19">
        <f ca="1">(Deltas1!J66+2*Deltas2!J66+2*Deltas3!J66+Deltas4!J66)/6</f>
        <v>0</v>
      </c>
      <c r="H60" s="19">
        <f ca="1">(Deltas1!K66+2*Deltas2!K66+2*Deltas3!K66+Deltas4!K66)/6</f>
        <v>0</v>
      </c>
      <c r="I60" s="19">
        <f ca="1">(Deltas1!L66+2*Deltas2!L66+2*Deltas3!L66+Deltas4!L66)/6</f>
        <v>0</v>
      </c>
      <c r="J60" s="19">
        <f ca="1">(Deltas1!M66+2*Deltas2!M66+2*Deltas3!M66+Deltas4!M66)/6</f>
        <v>0</v>
      </c>
      <c r="K60" s="19">
        <f ca="1">(Deltas1!N66+2*Deltas2!N66+2*Deltas3!N66+Deltas4!N66)/6</f>
        <v>0</v>
      </c>
      <c r="L60" s="19">
        <f ca="1">(Deltas1!O66+2*Deltas2!O66+2*Deltas3!O66+Deltas4!O66)/6</f>
        <v>0</v>
      </c>
      <c r="M60" s="19">
        <f ca="1">(Deltas1!P66+2*Deltas2!P66+2*Deltas3!P66+Deltas4!P66)/6</f>
        <v>0</v>
      </c>
      <c r="N60" s="19">
        <f ca="1">(Deltas1!Q66+2*Deltas2!Q66+2*Deltas3!Q66+Deltas4!Q66)/6</f>
        <v>0</v>
      </c>
      <c r="O60" s="19">
        <f ca="1">(Deltas1!R66+2*Deltas2!R66+2*Deltas3!R66+Deltas4!R66)/6</f>
        <v>0</v>
      </c>
      <c r="P60" s="19">
        <f ca="1">(Deltas1!S66+2*Deltas2!S66+2*Deltas3!S66+Deltas4!S66)/6</f>
        <v>2.8405022042115253</v>
      </c>
      <c r="Q60" s="19">
        <f ca="1">(Deltas1!T66+2*Deltas2!T66+2*Deltas3!T66+Deltas4!T66)/6</f>
        <v>0</v>
      </c>
      <c r="R60" s="19">
        <f ca="1">(Deltas1!U66+2*Deltas2!U66+2*Deltas3!U66+Deltas4!U66)/6</f>
        <v>0</v>
      </c>
      <c r="S60" s="19">
        <f ca="1">(Deltas1!V66+2*Deltas2!V66+2*Deltas3!V66+Deltas4!V66)/6</f>
        <v>0</v>
      </c>
      <c r="T60" s="19">
        <f ca="1">(Deltas1!W66+2*Deltas2!W66+2*Deltas3!W66+Deltas4!W66)/6</f>
        <v>0</v>
      </c>
      <c r="U60" s="19">
        <f ca="1">(Deltas1!X66+2*Deltas2!X66+2*Deltas3!X66+Deltas4!X66)/6</f>
        <v>0</v>
      </c>
      <c r="V60" s="19">
        <f ca="1">(Deltas1!Y66+2*Deltas2!Y66+2*Deltas3!Y66+Deltas4!Y66)/6</f>
        <v>-6.6383654854098486</v>
      </c>
      <c r="W60" s="19">
        <f ca="1">(Deltas1!Z66+2*Deltas2!Z66+2*Deltas3!Z66+Deltas4!Z66)/6</f>
        <v>0</v>
      </c>
      <c r="X60" s="19">
        <f ca="1">(Deltas1!AA66+2*Deltas2!AA66+2*Deltas3!AA66+Deltas4!AA66)/6</f>
        <v>0</v>
      </c>
      <c r="Y60" s="19">
        <f ca="1">(Deltas1!AB66+2*Deltas2!AB66+2*Deltas3!AB66+Deltas4!AB66)/6</f>
        <v>0</v>
      </c>
      <c r="Z60" s="19">
        <f ca="1">(Deltas1!AC66+2*Deltas2!AC66+2*Deltas3!AC66+Deltas4!AC66)/6</f>
        <v>0</v>
      </c>
      <c r="AA60" s="19">
        <f ca="1">(Deltas1!AD66+2*Deltas2!AD66+2*Deltas3!AD66+Deltas4!AD66)/6</f>
        <v>0</v>
      </c>
      <c r="AB60" s="19">
        <f ca="1">(Deltas1!AE66+2*Deltas2!AE66+2*Deltas3!AE66+Deltas4!AE66)/6</f>
        <v>0</v>
      </c>
      <c r="AC60" s="19">
        <f ca="1">(Deltas1!AF66+2*Deltas2!AF66+2*Deltas3!AF66+Deltas4!AF66)/6</f>
        <v>0</v>
      </c>
      <c r="AD60" s="19">
        <f ca="1">(Deltas1!AG66+2*Deltas2!AG66+2*Deltas3!AG66+Deltas4!AG66)/6</f>
        <v>-2.0142532561377234E-2</v>
      </c>
      <c r="AE60" s="19">
        <f ca="1">(Deltas1!AH66+2*Deltas2!AH66+2*Deltas3!AH66+Deltas4!AH66)/6</f>
        <v>0.20292478645048986</v>
      </c>
      <c r="AF60" s="19">
        <f ca="1">(Deltas1!AI66+2*Deltas2!AI66+2*Deltas3!AI66+Deltas4!AI66)/6</f>
        <v>3.7280413796282321</v>
      </c>
      <c r="AG60" s="19">
        <f ca="1">(Deltas1!AJ66+2*Deltas2!AJ66+2*Deltas3!AJ66+Deltas4!AJ66)/6</f>
        <v>1.1446037397046578</v>
      </c>
      <c r="AH60" s="19">
        <f ca="1">(Deltas1!AK66+2*Deltas2!AK66+2*Deltas3!AK66+Deltas4!AK66)/6</f>
        <v>0</v>
      </c>
      <c r="AI60" s="19">
        <f ca="1">(Deltas1!AL66+2*Deltas2!AL66+2*Deltas3!AL66+Deltas4!AL66)/6</f>
        <v>0</v>
      </c>
      <c r="AJ60" s="19">
        <f ca="1">(Deltas1!AM66+2*Deltas2!AM66+2*Deltas3!AM66+Deltas4!AM66)/6</f>
        <v>0</v>
      </c>
      <c r="AK60" s="19">
        <f ca="1">(Deltas1!AN66+2*Deltas2!AN66+2*Deltas3!AN66+Deltas4!AN66)/6</f>
        <v>0</v>
      </c>
      <c r="AL60" s="19">
        <f ca="1">(Deltas1!AO66+2*Deltas2!AO66+2*Deltas3!AO66+Deltas4!AO66)/6</f>
        <v>-2.4148477936259695E-3</v>
      </c>
      <c r="AM60" s="19">
        <f ca="1">(Deltas1!AP66+2*Deltas2!AP66+2*Deltas3!AP66+Deltas4!AP66)/6</f>
        <v>-0.14592219086666317</v>
      </c>
      <c r="AN60" s="19">
        <f ca="1">(Deltas1!AQ66+2*Deltas2!AQ66+2*Deltas3!AQ66+Deltas4!AQ66)/6</f>
        <v>0</v>
      </c>
      <c r="AO60" s="19">
        <f ca="1">(Deltas1!AR66+2*Deltas2!AR66+2*Deltas3!AR66+Deltas4!AR66)/6</f>
        <v>0</v>
      </c>
      <c r="AP60" s="19">
        <f ca="1">(Deltas1!AS66+2*Deltas2!AS66+2*Deltas3!AS66+Deltas4!AS66)/6</f>
        <v>-0.36974235112113057</v>
      </c>
      <c r="AQ60" s="19">
        <f ca="1">(Deltas1!AT66+2*Deltas2!AT66+2*Deltas3!AT66+Deltas4!AT66)/6</f>
        <v>-0.36974235112113057</v>
      </c>
      <c r="AR60" s="19">
        <f ca="1">(Deltas1!AU66+2*Deltas2!AU66+2*Deltas3!AU66+Deltas4!AU66)/6</f>
        <v>-0.36974235112113057</v>
      </c>
      <c r="AS60" s="19">
        <f ca="1">(Deltas1!AV66+2*Deltas2!AV66+2*Deltas3!AV66+Deltas4!AV66)/6</f>
        <v>0</v>
      </c>
      <c r="AT60" s="19">
        <f ca="1">(Deltas1!AW66+2*Deltas2!AW66+2*Deltas3!AW66+Deltas4!AW66)/6</f>
        <v>0</v>
      </c>
      <c r="AU60" s="19">
        <f ca="1">(Deltas1!AX66+2*Deltas2!AX66+2*Deltas3!AX66+Deltas4!AX66)/6</f>
        <v>0</v>
      </c>
      <c r="AV60" s="19">
        <f ca="1">(Deltas1!AY66+2*Deltas2!AY66+2*Deltas3!AY66+Deltas4!AY66)/6</f>
        <v>0</v>
      </c>
      <c r="AW60" s="19">
        <f ca="1">(Deltas1!AZ66+2*Deltas2!AZ66+2*Deltas3!AZ66+Deltas4!AZ66)/6</f>
        <v>0</v>
      </c>
      <c r="AX60" s="19">
        <f ca="1">(Deltas1!BA66+2*Deltas2!BA66+2*Deltas3!BA66+Deltas4!BA66)/6</f>
        <v>0</v>
      </c>
      <c r="AY60" s="19">
        <f ca="1">(Deltas1!BB66+2*Deltas2!BB66+2*Deltas3!BB66+Deltas4!BB66)/6</f>
        <v>0</v>
      </c>
      <c r="AZ60" s="19">
        <f ca="1">(Deltas1!BC66+2*Deltas2!BC66+2*Deltas3!BC66+Deltas4!BC66)/6</f>
        <v>0</v>
      </c>
      <c r="BA60" s="19">
        <f ca="1">(Deltas1!BD66+2*Deltas2!BD66+2*Deltas3!BD66+Deltas4!BD66)/6</f>
        <v>0</v>
      </c>
      <c r="BB60" s="19">
        <f ca="1">(Deltas1!BE66+2*Deltas2!BE66+2*Deltas3!BE66+Deltas4!BE66)/6</f>
        <v>0</v>
      </c>
      <c r="BC60" s="19">
        <f ca="1">(Deltas1!BF66+2*Deltas2!BF66+2*Deltas3!BF66+Deltas4!BF66)/6</f>
        <v>0</v>
      </c>
      <c r="BD60" s="19">
        <f ca="1">(Deltas1!BG66+2*Deltas2!BG66+2*Deltas3!BG66+Deltas4!BG66)/6</f>
        <v>0</v>
      </c>
      <c r="BE60" s="19">
        <f ca="1">(Deltas1!BH66+2*Deltas2!BH66+2*Deltas3!BH66+Deltas4!BH66)/6</f>
        <v>0</v>
      </c>
      <c r="BF60" s="19">
        <f ca="1">(Deltas1!BI66+2*Deltas2!BI66+2*Deltas3!BI66+Deltas4!BI66)/6</f>
        <v>0</v>
      </c>
      <c r="BG60" s="19">
        <f ca="1">(Deltas1!BJ66+2*Deltas2!BJ66+2*Deltas3!BJ66+Deltas4!BJ66)/6</f>
        <v>0</v>
      </c>
      <c r="BH60" s="19">
        <f ca="1">(Deltas1!BK66+2*Deltas2!BK66+2*Deltas3!BK66+Deltas4!BK66)/6</f>
        <v>0</v>
      </c>
      <c r="BI60" s="19">
        <f ca="1">(Deltas1!BL66+2*Deltas2!BL66+2*Deltas3!BL66+Deltas4!BL66)/6</f>
        <v>0</v>
      </c>
      <c r="BJ60" s="19">
        <f ca="1">(Deltas1!BM66+2*Deltas2!BM66+2*Deltas3!BM66+Deltas4!BM66)/6</f>
        <v>0</v>
      </c>
      <c r="BK60" s="19">
        <f ca="1">(Deltas1!BN66+2*Deltas2!BN66+2*Deltas3!BN66+Deltas4!BN66)/6</f>
        <v>0</v>
      </c>
      <c r="BL60" s="19">
        <f ca="1">(Deltas1!BO66+2*Deltas2!BO66+2*Deltas3!BO66+Deltas4!BO66)/6</f>
        <v>0</v>
      </c>
      <c r="BM60" s="19">
        <f ca="1">(Deltas1!BP66+2*Deltas2!BP66+2*Deltas3!BP66+Deltas4!BP66)/6</f>
        <v>0</v>
      </c>
      <c r="BN60" s="19">
        <f ca="1">(Deltas1!BQ66+2*Deltas2!BQ66+2*Deltas3!BQ66+Deltas4!BQ66)/6</f>
        <v>0</v>
      </c>
      <c r="BO60" s="19">
        <f ca="1">(Deltas1!BR66+2*Deltas2!BR66+2*Deltas3!BR66+Deltas4!BR66)/6</f>
        <v>0</v>
      </c>
      <c r="BP60" s="19">
        <f ca="1">(Deltas1!BS66+2*Deltas2!BS66+2*Deltas3!BS66+Deltas4!BS66)/6</f>
        <v>0</v>
      </c>
      <c r="BQ60" s="19">
        <f ca="1">(Deltas1!BT66+2*Deltas2!BT66+2*Deltas3!BT66+Deltas4!BT66)/6</f>
        <v>0</v>
      </c>
      <c r="BR60" s="19">
        <f ca="1">(Deltas1!BU66+2*Deltas2!BU66+2*Deltas3!BU66+Deltas4!BU66)/6</f>
        <v>0</v>
      </c>
      <c r="BS60" s="19">
        <f ca="1">(Deltas1!BV66+2*Deltas2!BV66+2*Deltas3!BV66+Deltas4!BV66)/6</f>
        <v>0</v>
      </c>
      <c r="BT60" s="19">
        <f ca="1">(Deltas1!BW66+2*Deltas2!BW66+2*Deltas3!BW66+Deltas4!BW66)/6</f>
        <v>0</v>
      </c>
    </row>
    <row r="61" spans="1:72">
      <c r="A61">
        <f>'Composition Moles'!A79</f>
        <v>2.8499999999999979</v>
      </c>
      <c r="B61" s="1">
        <f ca="1">(Deltas1!D67+2*Deltas2!D67+2*Deltas3!D67+Deltas4!D67)/6</f>
        <v>2.6774990959719202E-2</v>
      </c>
      <c r="C61" s="19">
        <f ca="1">(Deltas1!F67+2*Deltas2!F67+2*Deltas3!F67+Deltas4!F67)/6</f>
        <v>-0.13922120657756562</v>
      </c>
      <c r="D61" s="19">
        <f ca="1">(Deltas1!G67+2*Deltas2!G67+2*Deltas3!G67+Deltas4!G67)/6</f>
        <v>0</v>
      </c>
      <c r="E61" s="19">
        <f ca="1">(Deltas1!H67+2*Deltas2!H67+2*Deltas3!H67+Deltas4!H67)/6</f>
        <v>0.13703249471362708</v>
      </c>
      <c r="F61" s="19">
        <f ca="1">(Deltas1!I67+2*Deltas2!I67+2*Deltas3!I67+Deltas4!I67)/6</f>
        <v>2.1887118639385222E-3</v>
      </c>
      <c r="G61" s="19">
        <f ca="1">(Deltas1!J67+2*Deltas2!J67+2*Deltas3!J67+Deltas4!J67)/6</f>
        <v>0</v>
      </c>
      <c r="H61" s="19">
        <f ca="1">(Deltas1!K67+2*Deltas2!K67+2*Deltas3!K67+Deltas4!K67)/6</f>
        <v>0</v>
      </c>
      <c r="I61" s="19">
        <f ca="1">(Deltas1!L67+2*Deltas2!L67+2*Deltas3!L67+Deltas4!L67)/6</f>
        <v>0</v>
      </c>
      <c r="J61" s="19">
        <f ca="1">(Deltas1!M67+2*Deltas2!M67+2*Deltas3!M67+Deltas4!M67)/6</f>
        <v>0</v>
      </c>
      <c r="K61" s="19">
        <f ca="1">(Deltas1!N67+2*Deltas2!N67+2*Deltas3!N67+Deltas4!N67)/6</f>
        <v>0</v>
      </c>
      <c r="L61" s="19">
        <f ca="1">(Deltas1!O67+2*Deltas2!O67+2*Deltas3!O67+Deltas4!O67)/6</f>
        <v>0</v>
      </c>
      <c r="M61" s="19">
        <f ca="1">(Deltas1!P67+2*Deltas2!P67+2*Deltas3!P67+Deltas4!P67)/6</f>
        <v>0</v>
      </c>
      <c r="N61" s="19">
        <f ca="1">(Deltas1!Q67+2*Deltas2!Q67+2*Deltas3!Q67+Deltas4!Q67)/6</f>
        <v>0</v>
      </c>
      <c r="O61" s="19">
        <f ca="1">(Deltas1!R67+2*Deltas2!R67+2*Deltas3!R67+Deltas4!R67)/6</f>
        <v>0</v>
      </c>
      <c r="P61" s="19">
        <f ca="1">(Deltas1!S67+2*Deltas2!S67+2*Deltas3!S67+Deltas4!S67)/6</f>
        <v>2.7848094728568733</v>
      </c>
      <c r="Q61" s="19">
        <f ca="1">(Deltas1!T67+2*Deltas2!T67+2*Deltas3!T67+Deltas4!T67)/6</f>
        <v>0</v>
      </c>
      <c r="R61" s="19">
        <f ca="1">(Deltas1!U67+2*Deltas2!U67+2*Deltas3!U67+Deltas4!U67)/6</f>
        <v>0</v>
      </c>
      <c r="S61" s="19">
        <f ca="1">(Deltas1!V67+2*Deltas2!V67+2*Deltas3!V67+Deltas4!V67)/6</f>
        <v>0</v>
      </c>
      <c r="T61" s="19">
        <f ca="1">(Deltas1!W67+2*Deltas2!W67+2*Deltas3!W67+Deltas4!W67)/6</f>
        <v>0</v>
      </c>
      <c r="U61" s="19">
        <f ca="1">(Deltas1!X67+2*Deltas2!X67+2*Deltas3!X67+Deltas4!X67)/6</f>
        <v>0</v>
      </c>
      <c r="V61" s="19">
        <f ca="1">(Deltas1!Y67+2*Deltas2!Y67+2*Deltas3!Y67+Deltas4!Y67)/6</f>
        <v>-6.5164437698265187</v>
      </c>
      <c r="W61" s="19">
        <f ca="1">(Deltas1!Z67+2*Deltas2!Z67+2*Deltas3!Z67+Deltas4!Z67)/6</f>
        <v>0</v>
      </c>
      <c r="X61" s="19">
        <f ca="1">(Deltas1!AA67+2*Deltas2!AA67+2*Deltas3!AA67+Deltas4!AA67)/6</f>
        <v>0</v>
      </c>
      <c r="Y61" s="19">
        <f ca="1">(Deltas1!AB67+2*Deltas2!AB67+2*Deltas3!AB67+Deltas4!AB67)/6</f>
        <v>0</v>
      </c>
      <c r="Z61" s="19">
        <f ca="1">(Deltas1!AC67+2*Deltas2!AC67+2*Deltas3!AC67+Deltas4!AC67)/6</f>
        <v>0</v>
      </c>
      <c r="AA61" s="19">
        <f ca="1">(Deltas1!AD67+2*Deltas2!AD67+2*Deltas3!AD67+Deltas4!AD67)/6</f>
        <v>0</v>
      </c>
      <c r="AB61" s="19">
        <f ca="1">(Deltas1!AE67+2*Deltas2!AE67+2*Deltas3!AE67+Deltas4!AE67)/6</f>
        <v>0</v>
      </c>
      <c r="AC61" s="19">
        <f ca="1">(Deltas1!AF67+2*Deltas2!AF67+2*Deltas3!AF67+Deltas4!AF67)/6</f>
        <v>0</v>
      </c>
      <c r="AD61" s="19">
        <f ca="1">(Deltas1!AG67+2*Deltas2!AG67+2*Deltas3!AG67+Deltas4!AG67)/6</f>
        <v>-1.9494238711375473E-2</v>
      </c>
      <c r="AE61" s="19">
        <f ca="1">(Deltas1!AH67+2*Deltas2!AH67+2*Deltas3!AH67+Deltas4!AH67)/6</f>
        <v>0.14549637384208527</v>
      </c>
      <c r="AF61" s="19">
        <f ca="1">(Deltas1!AI67+2*Deltas2!AI67+2*Deltas3!AI67+Deltas4!AI67)/6</f>
        <v>3.710907096971177</v>
      </c>
      <c r="AG61" s="19">
        <f ca="1">(Deltas1!AJ67+2*Deltas2!AJ67+2*Deltas3!AJ67+Deltas4!AJ67)/6</f>
        <v>1.1221810139995982</v>
      </c>
      <c r="AH61" s="19">
        <f ca="1">(Deltas1!AK67+2*Deltas2!AK67+2*Deltas3!AK67+Deltas4!AK67)/6</f>
        <v>0</v>
      </c>
      <c r="AI61" s="19">
        <f ca="1">(Deltas1!AL67+2*Deltas2!AL67+2*Deltas3!AL67+Deltas4!AL67)/6</f>
        <v>0</v>
      </c>
      <c r="AJ61" s="19">
        <f ca="1">(Deltas1!AM67+2*Deltas2!AM67+2*Deltas3!AM67+Deltas4!AM67)/6</f>
        <v>0</v>
      </c>
      <c r="AK61" s="19">
        <f ca="1">(Deltas1!AN67+2*Deltas2!AN67+2*Deltas3!AN67+Deltas4!AN67)/6</f>
        <v>0</v>
      </c>
      <c r="AL61" s="19">
        <f ca="1">(Deltas1!AO67+2*Deltas2!AO67+2*Deltas3!AO67+Deltas4!AO67)/6</f>
        <v>-2.1887118639385222E-3</v>
      </c>
      <c r="AM61" s="19">
        <f ca="1">(Deltas1!AP67+2*Deltas2!AP67+2*Deltas3!AP67+Deltas4!AP67)/6</f>
        <v>-0.13681248073136765</v>
      </c>
      <c r="AN61" s="19">
        <f ca="1">(Deltas1!AQ67+2*Deltas2!AQ67+2*Deltas3!AQ67+Deltas4!AQ67)/6</f>
        <v>0</v>
      </c>
      <c r="AO61" s="19">
        <f ca="1">(Deltas1!AR67+2*Deltas2!AR67+2*Deltas3!AR67+Deltas4!AR67)/6</f>
        <v>0</v>
      </c>
      <c r="AP61" s="19">
        <f ca="1">(Deltas1!AS67+2*Deltas2!AS67+2*Deltas3!AS67+Deltas4!AS67)/6</f>
        <v>-0.362818252178845</v>
      </c>
      <c r="AQ61" s="19">
        <f ca="1">(Deltas1!AT67+2*Deltas2!AT67+2*Deltas3!AT67+Deltas4!AT67)/6</f>
        <v>-0.362818252178845</v>
      </c>
      <c r="AR61" s="19">
        <f ca="1">(Deltas1!AU67+2*Deltas2!AU67+2*Deltas3!AU67+Deltas4!AU67)/6</f>
        <v>-0.362818252178845</v>
      </c>
      <c r="AS61" s="19">
        <f ca="1">(Deltas1!AV67+2*Deltas2!AV67+2*Deltas3!AV67+Deltas4!AV67)/6</f>
        <v>0</v>
      </c>
      <c r="AT61" s="19">
        <f ca="1">(Deltas1!AW67+2*Deltas2!AW67+2*Deltas3!AW67+Deltas4!AW67)/6</f>
        <v>0</v>
      </c>
      <c r="AU61" s="19">
        <f ca="1">(Deltas1!AX67+2*Deltas2!AX67+2*Deltas3!AX67+Deltas4!AX67)/6</f>
        <v>0</v>
      </c>
      <c r="AV61" s="19">
        <f ca="1">(Deltas1!AY67+2*Deltas2!AY67+2*Deltas3!AY67+Deltas4!AY67)/6</f>
        <v>0</v>
      </c>
      <c r="AW61" s="19">
        <f ca="1">(Deltas1!AZ67+2*Deltas2!AZ67+2*Deltas3!AZ67+Deltas4!AZ67)/6</f>
        <v>0</v>
      </c>
      <c r="AX61" s="19">
        <f ca="1">(Deltas1!BA67+2*Deltas2!BA67+2*Deltas3!BA67+Deltas4!BA67)/6</f>
        <v>0</v>
      </c>
      <c r="AY61" s="19">
        <f ca="1">(Deltas1!BB67+2*Deltas2!BB67+2*Deltas3!BB67+Deltas4!BB67)/6</f>
        <v>0</v>
      </c>
      <c r="AZ61" s="19">
        <f ca="1">(Deltas1!BC67+2*Deltas2!BC67+2*Deltas3!BC67+Deltas4!BC67)/6</f>
        <v>0</v>
      </c>
      <c r="BA61" s="19">
        <f ca="1">(Deltas1!BD67+2*Deltas2!BD67+2*Deltas3!BD67+Deltas4!BD67)/6</f>
        <v>0</v>
      </c>
      <c r="BB61" s="19">
        <f ca="1">(Deltas1!BE67+2*Deltas2!BE67+2*Deltas3!BE67+Deltas4!BE67)/6</f>
        <v>0</v>
      </c>
      <c r="BC61" s="19">
        <f ca="1">(Deltas1!BF67+2*Deltas2!BF67+2*Deltas3!BF67+Deltas4!BF67)/6</f>
        <v>0</v>
      </c>
      <c r="BD61" s="19">
        <f ca="1">(Deltas1!BG67+2*Deltas2!BG67+2*Deltas3!BG67+Deltas4!BG67)/6</f>
        <v>0</v>
      </c>
      <c r="BE61" s="19">
        <f ca="1">(Deltas1!BH67+2*Deltas2!BH67+2*Deltas3!BH67+Deltas4!BH67)/6</f>
        <v>0</v>
      </c>
      <c r="BF61" s="19">
        <f ca="1">(Deltas1!BI67+2*Deltas2!BI67+2*Deltas3!BI67+Deltas4!BI67)/6</f>
        <v>0</v>
      </c>
      <c r="BG61" s="19">
        <f ca="1">(Deltas1!BJ67+2*Deltas2!BJ67+2*Deltas3!BJ67+Deltas4!BJ67)/6</f>
        <v>0</v>
      </c>
      <c r="BH61" s="19">
        <f ca="1">(Deltas1!BK67+2*Deltas2!BK67+2*Deltas3!BK67+Deltas4!BK67)/6</f>
        <v>0</v>
      </c>
      <c r="BI61" s="19">
        <f ca="1">(Deltas1!BL67+2*Deltas2!BL67+2*Deltas3!BL67+Deltas4!BL67)/6</f>
        <v>0</v>
      </c>
      <c r="BJ61" s="19">
        <f ca="1">(Deltas1!BM67+2*Deltas2!BM67+2*Deltas3!BM67+Deltas4!BM67)/6</f>
        <v>0</v>
      </c>
      <c r="BK61" s="19">
        <f ca="1">(Deltas1!BN67+2*Deltas2!BN67+2*Deltas3!BN67+Deltas4!BN67)/6</f>
        <v>0</v>
      </c>
      <c r="BL61" s="19">
        <f ca="1">(Deltas1!BO67+2*Deltas2!BO67+2*Deltas3!BO67+Deltas4!BO67)/6</f>
        <v>0</v>
      </c>
      <c r="BM61" s="19">
        <f ca="1">(Deltas1!BP67+2*Deltas2!BP67+2*Deltas3!BP67+Deltas4!BP67)/6</f>
        <v>0</v>
      </c>
      <c r="BN61" s="19">
        <f ca="1">(Deltas1!BQ67+2*Deltas2!BQ67+2*Deltas3!BQ67+Deltas4!BQ67)/6</f>
        <v>0</v>
      </c>
      <c r="BO61" s="19">
        <f ca="1">(Deltas1!BR67+2*Deltas2!BR67+2*Deltas3!BR67+Deltas4!BR67)/6</f>
        <v>0</v>
      </c>
      <c r="BP61" s="19">
        <f ca="1">(Deltas1!BS67+2*Deltas2!BS67+2*Deltas3!BS67+Deltas4!BS67)/6</f>
        <v>0</v>
      </c>
      <c r="BQ61" s="19">
        <f ca="1">(Deltas1!BT67+2*Deltas2!BT67+2*Deltas3!BT67+Deltas4!BT67)/6</f>
        <v>0</v>
      </c>
      <c r="BR61" s="19">
        <f ca="1">(Deltas1!BU67+2*Deltas2!BU67+2*Deltas3!BU67+Deltas4!BU67)/6</f>
        <v>0</v>
      </c>
      <c r="BS61" s="19">
        <f ca="1">(Deltas1!BV67+2*Deltas2!BV67+2*Deltas3!BV67+Deltas4!BV67)/6</f>
        <v>0</v>
      </c>
      <c r="BT61" s="19">
        <f ca="1">(Deltas1!BW67+2*Deltas2!BW67+2*Deltas3!BW67+Deltas4!BW67)/6</f>
        <v>0</v>
      </c>
    </row>
    <row r="62" spans="1:72">
      <c r="A62">
        <f>'Composition Moles'!A80</f>
        <v>2.8999999999999977</v>
      </c>
      <c r="B62" s="1">
        <f ca="1">(Deltas1!D68+2*Deltas2!D68+2*Deltas3!D68+Deltas4!D68)/6</f>
        <v>2.5318783686074476E-2</v>
      </c>
      <c r="C62" s="19">
        <f ca="1">(Deltas1!F68+2*Deltas2!F68+2*Deltas3!F68+Deltas4!F68)/6</f>
        <v>-0.13017382267230712</v>
      </c>
      <c r="D62" s="19">
        <f ca="1">(Deltas1!G68+2*Deltas2!G68+2*Deltas3!G68+Deltas4!G68)/6</f>
        <v>0</v>
      </c>
      <c r="E62" s="19">
        <f ca="1">(Deltas1!H68+2*Deltas2!H68+2*Deltas3!H68+Deltas4!H68)/6</f>
        <v>0.12818979694783803</v>
      </c>
      <c r="F62" s="19">
        <f ca="1">(Deltas1!I68+2*Deltas2!I68+2*Deltas3!I68+Deltas4!I68)/6</f>
        <v>1.9840257244690654E-3</v>
      </c>
      <c r="G62" s="19">
        <f ca="1">(Deltas1!J68+2*Deltas2!J68+2*Deltas3!J68+Deltas4!J68)/6</f>
        <v>0</v>
      </c>
      <c r="H62" s="19">
        <f ca="1">(Deltas1!K68+2*Deltas2!K68+2*Deltas3!K68+Deltas4!K68)/6</f>
        <v>0</v>
      </c>
      <c r="I62" s="19">
        <f ca="1">(Deltas1!L68+2*Deltas2!L68+2*Deltas3!L68+Deltas4!L68)/6</f>
        <v>0</v>
      </c>
      <c r="J62" s="19">
        <f ca="1">(Deltas1!M68+2*Deltas2!M68+2*Deltas3!M68+Deltas4!M68)/6</f>
        <v>0</v>
      </c>
      <c r="K62" s="19">
        <f ca="1">(Deltas1!N68+2*Deltas2!N68+2*Deltas3!N68+Deltas4!N68)/6</f>
        <v>0</v>
      </c>
      <c r="L62" s="19">
        <f ca="1">(Deltas1!O68+2*Deltas2!O68+2*Deltas3!O68+Deltas4!O68)/6</f>
        <v>0</v>
      </c>
      <c r="M62" s="19">
        <f ca="1">(Deltas1!P68+2*Deltas2!P68+2*Deltas3!P68+Deltas4!P68)/6</f>
        <v>0</v>
      </c>
      <c r="N62" s="19">
        <f ca="1">(Deltas1!Q68+2*Deltas2!Q68+2*Deltas3!Q68+Deltas4!Q68)/6</f>
        <v>0</v>
      </c>
      <c r="O62" s="19">
        <f ca="1">(Deltas1!R68+2*Deltas2!R68+2*Deltas3!R68+Deltas4!R68)/6</f>
        <v>0</v>
      </c>
      <c r="P62" s="19">
        <f ca="1">(Deltas1!S68+2*Deltas2!S68+2*Deltas3!S68+Deltas4!S68)/6</f>
        <v>2.7298316956957578</v>
      </c>
      <c r="Q62" s="19">
        <f ca="1">(Deltas1!T68+2*Deltas2!T68+2*Deltas3!T68+Deltas4!T68)/6</f>
        <v>0</v>
      </c>
      <c r="R62" s="19">
        <f ca="1">(Deltas1!U68+2*Deltas2!U68+2*Deltas3!U68+Deltas4!U68)/6</f>
        <v>0</v>
      </c>
      <c r="S62" s="19">
        <f ca="1">(Deltas1!V68+2*Deltas2!V68+2*Deltas3!V68+Deltas4!V68)/6</f>
        <v>0</v>
      </c>
      <c r="T62" s="19">
        <f ca="1">(Deltas1!W68+2*Deltas2!W68+2*Deltas3!W68+Deltas4!W68)/6</f>
        <v>0</v>
      </c>
      <c r="U62" s="19">
        <f ca="1">(Deltas1!X68+2*Deltas2!X68+2*Deltas3!X68+Deltas4!X68)/6</f>
        <v>0</v>
      </c>
      <c r="V62" s="19">
        <f ca="1">(Deltas1!Y68+2*Deltas2!Y68+2*Deltas3!Y68+Deltas4!Y68)/6</f>
        <v>-6.3957911966159431</v>
      </c>
      <c r="W62" s="19">
        <f ca="1">(Deltas1!Z68+2*Deltas2!Z68+2*Deltas3!Z68+Deltas4!Z68)/6</f>
        <v>0</v>
      </c>
      <c r="X62" s="19">
        <f ca="1">(Deltas1!AA68+2*Deltas2!AA68+2*Deltas3!AA68+Deltas4!AA68)/6</f>
        <v>0</v>
      </c>
      <c r="Y62" s="19">
        <f ca="1">(Deltas1!AB68+2*Deltas2!AB68+2*Deltas3!AB68+Deltas4!AB68)/6</f>
        <v>0</v>
      </c>
      <c r="Z62" s="19">
        <f ca="1">(Deltas1!AC68+2*Deltas2!AC68+2*Deltas3!AC68+Deltas4!AC68)/6</f>
        <v>0</v>
      </c>
      <c r="AA62" s="19">
        <f ca="1">(Deltas1!AD68+2*Deltas2!AD68+2*Deltas3!AD68+Deltas4!AD68)/6</f>
        <v>0</v>
      </c>
      <c r="AB62" s="19">
        <f ca="1">(Deltas1!AE68+2*Deltas2!AE68+2*Deltas3!AE68+Deltas4!AE68)/6</f>
        <v>0</v>
      </c>
      <c r="AC62" s="19">
        <f ca="1">(Deltas1!AF68+2*Deltas2!AF68+2*Deltas3!AF68+Deltas4!AF68)/6</f>
        <v>0</v>
      </c>
      <c r="AD62" s="19">
        <f ca="1">(Deltas1!AG68+2*Deltas2!AG68+2*Deltas3!AG68+Deltas4!AG68)/6</f>
        <v>-1.8857323505793503E-2</v>
      </c>
      <c r="AE62" s="19">
        <f ca="1">(Deltas1!AH68+2*Deltas2!AH68+2*Deltas3!AH68+Deltas4!AH68)/6</f>
        <v>9.0525462370234788E-2</v>
      </c>
      <c r="AF62" s="19">
        <f ca="1">(Deltas1!AI68+2*Deltas2!AI68+2*Deltas3!AI68+Deltas4!AI68)/6</f>
        <v>3.6927045976335151</v>
      </c>
      <c r="AG62" s="19">
        <f ca="1">(Deltas1!AJ68+2*Deltas2!AJ68+2*Deltas3!AJ68+Deltas4!AJ68)/6</f>
        <v>1.1000462407157396</v>
      </c>
      <c r="AH62" s="19">
        <f ca="1">(Deltas1!AK68+2*Deltas2!AK68+2*Deltas3!AK68+Deltas4!AK68)/6</f>
        <v>0</v>
      </c>
      <c r="AI62" s="19">
        <f ca="1">(Deltas1!AL68+2*Deltas2!AL68+2*Deltas3!AL68+Deltas4!AL68)/6</f>
        <v>0</v>
      </c>
      <c r="AJ62" s="19">
        <f ca="1">(Deltas1!AM68+2*Deltas2!AM68+2*Deltas3!AM68+Deltas4!AM68)/6</f>
        <v>0</v>
      </c>
      <c r="AK62" s="19">
        <f ca="1">(Deltas1!AN68+2*Deltas2!AN68+2*Deltas3!AN68+Deltas4!AN68)/6</f>
        <v>0</v>
      </c>
      <c r="AL62" s="19">
        <f ca="1">(Deltas1!AO68+2*Deltas2!AO68+2*Deltas3!AO68+Deltas4!AO68)/6</f>
        <v>-1.9840257244690654E-3</v>
      </c>
      <c r="AM62" s="19">
        <f ca="1">(Deltas1!AP68+2*Deltas2!AP68+2*Deltas3!AP68+Deltas4!AP68)/6</f>
        <v>-0.12824250090419512</v>
      </c>
      <c r="AN62" s="19">
        <f ca="1">(Deltas1!AQ68+2*Deltas2!AQ68+2*Deltas3!AQ68+Deltas4!AQ68)/6</f>
        <v>0</v>
      </c>
      <c r="AO62" s="19">
        <f ca="1">(Deltas1!AR68+2*Deltas2!AR68+2*Deltas3!AR68+Deltas4!AR68)/6</f>
        <v>0</v>
      </c>
      <c r="AP62" s="19">
        <f ca="1">(Deltas1!AS68+2*Deltas2!AS68+2*Deltas3!AS68+Deltas4!AS68)/6</f>
        <v>-0.35607764988828222</v>
      </c>
      <c r="AQ62" s="19">
        <f ca="1">(Deltas1!AT68+2*Deltas2!AT68+2*Deltas3!AT68+Deltas4!AT68)/6</f>
        <v>-0.35607764988828222</v>
      </c>
      <c r="AR62" s="19">
        <f ca="1">(Deltas1!AU68+2*Deltas2!AU68+2*Deltas3!AU68+Deltas4!AU68)/6</f>
        <v>-0.35607764988828222</v>
      </c>
      <c r="AS62" s="19">
        <f ca="1">(Deltas1!AV68+2*Deltas2!AV68+2*Deltas3!AV68+Deltas4!AV68)/6</f>
        <v>0</v>
      </c>
      <c r="AT62" s="19">
        <f ca="1">(Deltas1!AW68+2*Deltas2!AW68+2*Deltas3!AW68+Deltas4!AW68)/6</f>
        <v>0</v>
      </c>
      <c r="AU62" s="19">
        <f ca="1">(Deltas1!AX68+2*Deltas2!AX68+2*Deltas3!AX68+Deltas4!AX68)/6</f>
        <v>0</v>
      </c>
      <c r="AV62" s="19">
        <f ca="1">(Deltas1!AY68+2*Deltas2!AY68+2*Deltas3!AY68+Deltas4!AY68)/6</f>
        <v>0</v>
      </c>
      <c r="AW62" s="19">
        <f ca="1">(Deltas1!AZ68+2*Deltas2!AZ68+2*Deltas3!AZ68+Deltas4!AZ68)/6</f>
        <v>0</v>
      </c>
      <c r="AX62" s="19">
        <f ca="1">(Deltas1!BA68+2*Deltas2!BA68+2*Deltas3!BA68+Deltas4!BA68)/6</f>
        <v>0</v>
      </c>
      <c r="AY62" s="19">
        <f ca="1">(Deltas1!BB68+2*Deltas2!BB68+2*Deltas3!BB68+Deltas4!BB68)/6</f>
        <v>0</v>
      </c>
      <c r="AZ62" s="19">
        <f ca="1">(Deltas1!BC68+2*Deltas2!BC68+2*Deltas3!BC68+Deltas4!BC68)/6</f>
        <v>0</v>
      </c>
      <c r="BA62" s="19">
        <f ca="1">(Deltas1!BD68+2*Deltas2!BD68+2*Deltas3!BD68+Deltas4!BD68)/6</f>
        <v>0</v>
      </c>
      <c r="BB62" s="19">
        <f ca="1">(Deltas1!BE68+2*Deltas2!BE68+2*Deltas3!BE68+Deltas4!BE68)/6</f>
        <v>0</v>
      </c>
      <c r="BC62" s="19">
        <f ca="1">(Deltas1!BF68+2*Deltas2!BF68+2*Deltas3!BF68+Deltas4!BF68)/6</f>
        <v>0</v>
      </c>
      <c r="BD62" s="19">
        <f ca="1">(Deltas1!BG68+2*Deltas2!BG68+2*Deltas3!BG68+Deltas4!BG68)/6</f>
        <v>0</v>
      </c>
      <c r="BE62" s="19">
        <f ca="1">(Deltas1!BH68+2*Deltas2!BH68+2*Deltas3!BH68+Deltas4!BH68)/6</f>
        <v>0</v>
      </c>
      <c r="BF62" s="19">
        <f ca="1">(Deltas1!BI68+2*Deltas2!BI68+2*Deltas3!BI68+Deltas4!BI68)/6</f>
        <v>0</v>
      </c>
      <c r="BG62" s="19">
        <f ca="1">(Deltas1!BJ68+2*Deltas2!BJ68+2*Deltas3!BJ68+Deltas4!BJ68)/6</f>
        <v>0</v>
      </c>
      <c r="BH62" s="19">
        <f ca="1">(Deltas1!BK68+2*Deltas2!BK68+2*Deltas3!BK68+Deltas4!BK68)/6</f>
        <v>0</v>
      </c>
      <c r="BI62" s="19">
        <f ca="1">(Deltas1!BL68+2*Deltas2!BL68+2*Deltas3!BL68+Deltas4!BL68)/6</f>
        <v>0</v>
      </c>
      <c r="BJ62" s="19">
        <f ca="1">(Deltas1!BM68+2*Deltas2!BM68+2*Deltas3!BM68+Deltas4!BM68)/6</f>
        <v>0</v>
      </c>
      <c r="BK62" s="19">
        <f ca="1">(Deltas1!BN68+2*Deltas2!BN68+2*Deltas3!BN68+Deltas4!BN68)/6</f>
        <v>0</v>
      </c>
      <c r="BL62" s="19">
        <f ca="1">(Deltas1!BO68+2*Deltas2!BO68+2*Deltas3!BO68+Deltas4!BO68)/6</f>
        <v>0</v>
      </c>
      <c r="BM62" s="19">
        <f ca="1">(Deltas1!BP68+2*Deltas2!BP68+2*Deltas3!BP68+Deltas4!BP68)/6</f>
        <v>0</v>
      </c>
      <c r="BN62" s="19">
        <f ca="1">(Deltas1!BQ68+2*Deltas2!BQ68+2*Deltas3!BQ68+Deltas4!BQ68)/6</f>
        <v>0</v>
      </c>
      <c r="BO62" s="19">
        <f ca="1">(Deltas1!BR68+2*Deltas2!BR68+2*Deltas3!BR68+Deltas4!BR68)/6</f>
        <v>0</v>
      </c>
      <c r="BP62" s="19">
        <f ca="1">(Deltas1!BS68+2*Deltas2!BS68+2*Deltas3!BS68+Deltas4!BS68)/6</f>
        <v>0</v>
      </c>
      <c r="BQ62" s="19">
        <f ca="1">(Deltas1!BT68+2*Deltas2!BT68+2*Deltas3!BT68+Deltas4!BT68)/6</f>
        <v>0</v>
      </c>
      <c r="BR62" s="19">
        <f ca="1">(Deltas1!BU68+2*Deltas2!BU68+2*Deltas3!BU68+Deltas4!BU68)/6</f>
        <v>0</v>
      </c>
      <c r="BS62" s="19">
        <f ca="1">(Deltas1!BV68+2*Deltas2!BV68+2*Deltas3!BV68+Deltas4!BV68)/6</f>
        <v>0</v>
      </c>
      <c r="BT62" s="19">
        <f ca="1">(Deltas1!BW68+2*Deltas2!BW68+2*Deltas3!BW68+Deltas4!BW68)/6</f>
        <v>0</v>
      </c>
    </row>
    <row r="63" spans="1:72">
      <c r="A63">
        <f>'Composition Moles'!A81</f>
        <v>2.9499999999999975</v>
      </c>
      <c r="B63" s="1">
        <f ca="1">(Deltas1!D69+2*Deltas2!D69+2*Deltas3!D69+Deltas4!D69)/6</f>
        <v>2.3960490066125894E-2</v>
      </c>
      <c r="C63" s="19">
        <f ca="1">(Deltas1!F69+2*Deltas2!F69+2*Deltas3!F69+Deltas4!F69)/6</f>
        <v>-0.12171223383816702</v>
      </c>
      <c r="D63" s="19">
        <f ca="1">(Deltas1!G69+2*Deltas2!G69+2*Deltas3!G69+Deltas4!G69)/6</f>
        <v>0</v>
      </c>
      <c r="E63" s="19">
        <f ca="1">(Deltas1!H69+2*Deltas2!H69+2*Deltas3!H69+Deltas4!H69)/6</f>
        <v>0.1199135201863164</v>
      </c>
      <c r="F63" s="19">
        <f ca="1">(Deltas1!I69+2*Deltas2!I69+2*Deltas3!I69+Deltas4!I69)/6</f>
        <v>1.7987136518506286E-3</v>
      </c>
      <c r="G63" s="19">
        <f ca="1">(Deltas1!J69+2*Deltas2!J69+2*Deltas3!J69+Deltas4!J69)/6</f>
        <v>0</v>
      </c>
      <c r="H63" s="19">
        <f ca="1">(Deltas1!K69+2*Deltas2!K69+2*Deltas3!K69+Deltas4!K69)/6</f>
        <v>0</v>
      </c>
      <c r="I63" s="19">
        <f ca="1">(Deltas1!L69+2*Deltas2!L69+2*Deltas3!L69+Deltas4!L69)/6</f>
        <v>0</v>
      </c>
      <c r="J63" s="19">
        <f ca="1">(Deltas1!M69+2*Deltas2!M69+2*Deltas3!M69+Deltas4!M69)/6</f>
        <v>0</v>
      </c>
      <c r="K63" s="19">
        <f ca="1">(Deltas1!N69+2*Deltas2!N69+2*Deltas3!N69+Deltas4!N69)/6</f>
        <v>0</v>
      </c>
      <c r="L63" s="19">
        <f ca="1">(Deltas1!O69+2*Deltas2!O69+2*Deltas3!O69+Deltas4!O69)/6</f>
        <v>0</v>
      </c>
      <c r="M63" s="19">
        <f ca="1">(Deltas1!P69+2*Deltas2!P69+2*Deltas3!P69+Deltas4!P69)/6</f>
        <v>0</v>
      </c>
      <c r="N63" s="19">
        <f ca="1">(Deltas1!Q69+2*Deltas2!Q69+2*Deltas3!Q69+Deltas4!Q69)/6</f>
        <v>0</v>
      </c>
      <c r="O63" s="19">
        <f ca="1">(Deltas1!R69+2*Deltas2!R69+2*Deltas3!R69+Deltas4!R69)/6</f>
        <v>0</v>
      </c>
      <c r="P63" s="19">
        <f ca="1">(Deltas1!S69+2*Deltas2!S69+2*Deltas3!S69+Deltas4!S69)/6</f>
        <v>2.6755516222152433</v>
      </c>
      <c r="Q63" s="19">
        <f ca="1">(Deltas1!T69+2*Deltas2!T69+2*Deltas3!T69+Deltas4!T69)/6</f>
        <v>0</v>
      </c>
      <c r="R63" s="19">
        <f ca="1">(Deltas1!U69+2*Deltas2!U69+2*Deltas3!U69+Deltas4!U69)/6</f>
        <v>0</v>
      </c>
      <c r="S63" s="19">
        <f ca="1">(Deltas1!V69+2*Deltas2!V69+2*Deltas3!V69+Deltas4!V69)/6</f>
        <v>0</v>
      </c>
      <c r="T63" s="19">
        <f ca="1">(Deltas1!W69+2*Deltas2!W69+2*Deltas3!W69+Deltas4!W69)/6</f>
        <v>0</v>
      </c>
      <c r="U63" s="19">
        <f ca="1">(Deltas1!X69+2*Deltas2!X69+2*Deltas3!X69+Deltas4!X69)/6</f>
        <v>0</v>
      </c>
      <c r="V63" s="19">
        <f ca="1">(Deltas1!Y69+2*Deltas2!Y69+2*Deltas3!Y69+Deltas4!Y69)/6</f>
        <v>-6.2764069881539557</v>
      </c>
      <c r="W63" s="19">
        <f ca="1">(Deltas1!Z69+2*Deltas2!Z69+2*Deltas3!Z69+Deltas4!Z69)/6</f>
        <v>0</v>
      </c>
      <c r="X63" s="19">
        <f ca="1">(Deltas1!AA69+2*Deltas2!AA69+2*Deltas3!AA69+Deltas4!AA69)/6</f>
        <v>0</v>
      </c>
      <c r="Y63" s="19">
        <f ca="1">(Deltas1!AB69+2*Deltas2!AB69+2*Deltas3!AB69+Deltas4!AB69)/6</f>
        <v>0</v>
      </c>
      <c r="Z63" s="19">
        <f ca="1">(Deltas1!AC69+2*Deltas2!AC69+2*Deltas3!AC69+Deltas4!AC69)/6</f>
        <v>0</v>
      </c>
      <c r="AA63" s="19">
        <f ca="1">(Deltas1!AD69+2*Deltas2!AD69+2*Deltas3!AD69+Deltas4!AD69)/6</f>
        <v>0</v>
      </c>
      <c r="AB63" s="19">
        <f ca="1">(Deltas1!AE69+2*Deltas2!AE69+2*Deltas3!AE69+Deltas4!AE69)/6</f>
        <v>0</v>
      </c>
      <c r="AC63" s="19">
        <f ca="1">(Deltas1!AF69+2*Deltas2!AF69+2*Deltas3!AF69+Deltas4!AF69)/6</f>
        <v>0</v>
      </c>
      <c r="AD63" s="19">
        <f ca="1">(Deltas1!AG69+2*Deltas2!AG69+2*Deltas3!AG69+Deltas4!AG69)/6</f>
        <v>-1.8233752831492936E-2</v>
      </c>
      <c r="AE63" s="19">
        <f ca="1">(Deltas1!AH69+2*Deltas2!AH69+2*Deltas3!AH69+Deltas4!AH69)/6</f>
        <v>3.7929613272915941E-2</v>
      </c>
      <c r="AF63" s="19">
        <f ca="1">(Deltas1!AI69+2*Deltas2!AI69+2*Deltas3!AI69+Deltas4!AI69)/6</f>
        <v>3.6734879696002358</v>
      </c>
      <c r="AG63" s="19">
        <f ca="1">(Deltas1!AJ69+2*Deltas2!AJ69+2*Deltas3!AJ69+Deltas4!AJ69)/6</f>
        <v>1.0781984609487065</v>
      </c>
      <c r="AH63" s="19">
        <f ca="1">(Deltas1!AK69+2*Deltas2!AK69+2*Deltas3!AK69+Deltas4!AK69)/6</f>
        <v>0</v>
      </c>
      <c r="AI63" s="19">
        <f ca="1">(Deltas1!AL69+2*Deltas2!AL69+2*Deltas3!AL69+Deltas4!AL69)/6</f>
        <v>0</v>
      </c>
      <c r="AJ63" s="19">
        <f ca="1">(Deltas1!AM69+2*Deltas2!AM69+2*Deltas3!AM69+Deltas4!AM69)/6</f>
        <v>0</v>
      </c>
      <c r="AK63" s="19">
        <f ca="1">(Deltas1!AN69+2*Deltas2!AN69+2*Deltas3!AN69+Deltas4!AN69)/6</f>
        <v>0</v>
      </c>
      <c r="AL63" s="19">
        <f ca="1">(Deltas1!AO69+2*Deltas2!AO69+2*Deltas3!AO69+Deltas4!AO69)/6</f>
        <v>-1.7987136518506286E-3</v>
      </c>
      <c r="AM63" s="19">
        <f ca="1">(Deltas1!AP69+2*Deltas2!AP69+2*Deltas3!AP69+Deltas4!AP69)/6</f>
        <v>-0.12018396173432032</v>
      </c>
      <c r="AN63" s="19">
        <f ca="1">(Deltas1!AQ69+2*Deltas2!AQ69+2*Deltas3!AQ69+Deltas4!AQ69)/6</f>
        <v>0</v>
      </c>
      <c r="AO63" s="19">
        <f ca="1">(Deltas1!AR69+2*Deltas2!AR69+2*Deltas3!AR69+Deltas4!AR69)/6</f>
        <v>0</v>
      </c>
      <c r="AP63" s="19">
        <f ca="1">(Deltas1!AS69+2*Deltas2!AS69+2*Deltas3!AS69+Deltas4!AS69)/6</f>
        <v>-0.34951474988849424</v>
      </c>
      <c r="AQ63" s="19">
        <f ca="1">(Deltas1!AT69+2*Deltas2!AT69+2*Deltas3!AT69+Deltas4!AT69)/6</f>
        <v>-0.34951474988849424</v>
      </c>
      <c r="AR63" s="19">
        <f ca="1">(Deltas1!AU69+2*Deltas2!AU69+2*Deltas3!AU69+Deltas4!AU69)/6</f>
        <v>-0.34951474988849424</v>
      </c>
      <c r="AS63" s="19">
        <f ca="1">(Deltas1!AV69+2*Deltas2!AV69+2*Deltas3!AV69+Deltas4!AV69)/6</f>
        <v>0</v>
      </c>
      <c r="AT63" s="19">
        <f ca="1">(Deltas1!AW69+2*Deltas2!AW69+2*Deltas3!AW69+Deltas4!AW69)/6</f>
        <v>0</v>
      </c>
      <c r="AU63" s="19">
        <f ca="1">(Deltas1!AX69+2*Deltas2!AX69+2*Deltas3!AX69+Deltas4!AX69)/6</f>
        <v>0</v>
      </c>
      <c r="AV63" s="19">
        <f ca="1">(Deltas1!AY69+2*Deltas2!AY69+2*Deltas3!AY69+Deltas4!AY69)/6</f>
        <v>0</v>
      </c>
      <c r="AW63" s="19">
        <f ca="1">(Deltas1!AZ69+2*Deltas2!AZ69+2*Deltas3!AZ69+Deltas4!AZ69)/6</f>
        <v>0</v>
      </c>
      <c r="AX63" s="19">
        <f ca="1">(Deltas1!BA69+2*Deltas2!BA69+2*Deltas3!BA69+Deltas4!BA69)/6</f>
        <v>0</v>
      </c>
      <c r="AY63" s="19">
        <f ca="1">(Deltas1!BB69+2*Deltas2!BB69+2*Deltas3!BB69+Deltas4!BB69)/6</f>
        <v>0</v>
      </c>
      <c r="AZ63" s="19">
        <f ca="1">(Deltas1!BC69+2*Deltas2!BC69+2*Deltas3!BC69+Deltas4!BC69)/6</f>
        <v>0</v>
      </c>
      <c r="BA63" s="19">
        <f ca="1">(Deltas1!BD69+2*Deltas2!BD69+2*Deltas3!BD69+Deltas4!BD69)/6</f>
        <v>0</v>
      </c>
      <c r="BB63" s="19">
        <f ca="1">(Deltas1!BE69+2*Deltas2!BE69+2*Deltas3!BE69+Deltas4!BE69)/6</f>
        <v>0</v>
      </c>
      <c r="BC63" s="19">
        <f ca="1">(Deltas1!BF69+2*Deltas2!BF69+2*Deltas3!BF69+Deltas4!BF69)/6</f>
        <v>0</v>
      </c>
      <c r="BD63" s="19">
        <f ca="1">(Deltas1!BG69+2*Deltas2!BG69+2*Deltas3!BG69+Deltas4!BG69)/6</f>
        <v>0</v>
      </c>
      <c r="BE63" s="19">
        <f ca="1">(Deltas1!BH69+2*Deltas2!BH69+2*Deltas3!BH69+Deltas4!BH69)/6</f>
        <v>0</v>
      </c>
      <c r="BF63" s="19">
        <f ca="1">(Deltas1!BI69+2*Deltas2!BI69+2*Deltas3!BI69+Deltas4!BI69)/6</f>
        <v>0</v>
      </c>
      <c r="BG63" s="19">
        <f ca="1">(Deltas1!BJ69+2*Deltas2!BJ69+2*Deltas3!BJ69+Deltas4!BJ69)/6</f>
        <v>0</v>
      </c>
      <c r="BH63" s="19">
        <f ca="1">(Deltas1!BK69+2*Deltas2!BK69+2*Deltas3!BK69+Deltas4!BK69)/6</f>
        <v>0</v>
      </c>
      <c r="BI63" s="19">
        <f ca="1">(Deltas1!BL69+2*Deltas2!BL69+2*Deltas3!BL69+Deltas4!BL69)/6</f>
        <v>0</v>
      </c>
      <c r="BJ63" s="19">
        <f ca="1">(Deltas1!BM69+2*Deltas2!BM69+2*Deltas3!BM69+Deltas4!BM69)/6</f>
        <v>0</v>
      </c>
      <c r="BK63" s="19">
        <f ca="1">(Deltas1!BN69+2*Deltas2!BN69+2*Deltas3!BN69+Deltas4!BN69)/6</f>
        <v>0</v>
      </c>
      <c r="BL63" s="19">
        <f ca="1">(Deltas1!BO69+2*Deltas2!BO69+2*Deltas3!BO69+Deltas4!BO69)/6</f>
        <v>0</v>
      </c>
      <c r="BM63" s="19">
        <f ca="1">(Deltas1!BP69+2*Deltas2!BP69+2*Deltas3!BP69+Deltas4!BP69)/6</f>
        <v>0</v>
      </c>
      <c r="BN63" s="19">
        <f ca="1">(Deltas1!BQ69+2*Deltas2!BQ69+2*Deltas3!BQ69+Deltas4!BQ69)/6</f>
        <v>0</v>
      </c>
      <c r="BO63" s="19">
        <f ca="1">(Deltas1!BR69+2*Deltas2!BR69+2*Deltas3!BR69+Deltas4!BR69)/6</f>
        <v>0</v>
      </c>
      <c r="BP63" s="19">
        <f ca="1">(Deltas1!BS69+2*Deltas2!BS69+2*Deltas3!BS69+Deltas4!BS69)/6</f>
        <v>0</v>
      </c>
      <c r="BQ63" s="19">
        <f ca="1">(Deltas1!BT69+2*Deltas2!BT69+2*Deltas3!BT69+Deltas4!BT69)/6</f>
        <v>0</v>
      </c>
      <c r="BR63" s="19">
        <f ca="1">(Deltas1!BU69+2*Deltas2!BU69+2*Deltas3!BU69+Deltas4!BU69)/6</f>
        <v>0</v>
      </c>
      <c r="BS63" s="19">
        <f ca="1">(Deltas1!BV69+2*Deltas2!BV69+2*Deltas3!BV69+Deltas4!BV69)/6</f>
        <v>0</v>
      </c>
      <c r="BT63" s="19">
        <f ca="1">(Deltas1!BW69+2*Deltas2!BW69+2*Deltas3!BW69+Deltas4!BW69)/6</f>
        <v>0</v>
      </c>
    </row>
    <row r="64" spans="1:72">
      <c r="A64">
        <f>'Composition Moles'!A82</f>
        <v>2.9999999999999973</v>
      </c>
      <c r="B64" s="1">
        <f ca="1">(Deltas1!D70+2*Deltas2!D70+2*Deltas3!D70+Deltas4!D70)/6</f>
        <v>2.269415028689219E-2</v>
      </c>
      <c r="C64" s="19">
        <f ca="1">(Deltas1!F70+2*Deltas2!F70+2*Deltas3!F70+Deltas4!F70)/6</f>
        <v>-0.11379916460700719</v>
      </c>
      <c r="D64" s="19">
        <f ca="1">(Deltas1!G70+2*Deltas2!G70+2*Deltas3!G70+Deltas4!G70)/6</f>
        <v>0</v>
      </c>
      <c r="E64" s="19">
        <f ca="1">(Deltas1!H70+2*Deltas2!H70+2*Deltas3!H70+Deltas4!H70)/6</f>
        <v>0.11216825767192036</v>
      </c>
      <c r="F64" s="19">
        <f ca="1">(Deltas1!I70+2*Deltas2!I70+2*Deltas3!I70+Deltas4!I70)/6</f>
        <v>1.6309069350868401E-3</v>
      </c>
      <c r="G64" s="19">
        <f ca="1">(Deltas1!J70+2*Deltas2!J70+2*Deltas3!J70+Deltas4!J70)/6</f>
        <v>0</v>
      </c>
      <c r="H64" s="19">
        <f ca="1">(Deltas1!K70+2*Deltas2!K70+2*Deltas3!K70+Deltas4!K70)/6</f>
        <v>0</v>
      </c>
      <c r="I64" s="19">
        <f ca="1">(Deltas1!L70+2*Deltas2!L70+2*Deltas3!L70+Deltas4!L70)/6</f>
        <v>0</v>
      </c>
      <c r="J64" s="19">
        <f ca="1">(Deltas1!M70+2*Deltas2!M70+2*Deltas3!M70+Deltas4!M70)/6</f>
        <v>0</v>
      </c>
      <c r="K64" s="19">
        <f ca="1">(Deltas1!N70+2*Deltas2!N70+2*Deltas3!N70+Deltas4!N70)/6</f>
        <v>0</v>
      </c>
      <c r="L64" s="19">
        <f ca="1">(Deltas1!O70+2*Deltas2!O70+2*Deltas3!O70+Deltas4!O70)/6</f>
        <v>0</v>
      </c>
      <c r="M64" s="19">
        <f ca="1">(Deltas1!P70+2*Deltas2!P70+2*Deltas3!P70+Deltas4!P70)/6</f>
        <v>0</v>
      </c>
      <c r="N64" s="19">
        <f ca="1">(Deltas1!Q70+2*Deltas2!Q70+2*Deltas3!Q70+Deltas4!Q70)/6</f>
        <v>0</v>
      </c>
      <c r="O64" s="19">
        <f ca="1">(Deltas1!R70+2*Deltas2!R70+2*Deltas3!R70+Deltas4!R70)/6</f>
        <v>0</v>
      </c>
      <c r="P64" s="19">
        <f ca="1">(Deltas1!S70+2*Deltas2!S70+2*Deltas3!S70+Deltas4!S70)/6</f>
        <v>2.6219547792823472</v>
      </c>
      <c r="Q64" s="19">
        <f ca="1">(Deltas1!T70+2*Deltas2!T70+2*Deltas3!T70+Deltas4!T70)/6</f>
        <v>0</v>
      </c>
      <c r="R64" s="19">
        <f ca="1">(Deltas1!U70+2*Deltas2!U70+2*Deltas3!U70+Deltas4!U70)/6</f>
        <v>0</v>
      </c>
      <c r="S64" s="19">
        <f ca="1">(Deltas1!V70+2*Deltas2!V70+2*Deltas3!V70+Deltas4!V70)/6</f>
        <v>0</v>
      </c>
      <c r="T64" s="19">
        <f ca="1">(Deltas1!W70+2*Deltas2!W70+2*Deltas3!W70+Deltas4!W70)/6</f>
        <v>0</v>
      </c>
      <c r="U64" s="19">
        <f ca="1">(Deltas1!X70+2*Deltas2!X70+2*Deltas3!X70+Deltas4!X70)/6</f>
        <v>0</v>
      </c>
      <c r="V64" s="19">
        <f ca="1">(Deltas1!Y70+2*Deltas2!Y70+2*Deltas3!Y70+Deltas4!Y70)/6</f>
        <v>-6.1582926743838984</v>
      </c>
      <c r="W64" s="19">
        <f ca="1">(Deltas1!Z70+2*Deltas2!Z70+2*Deltas3!Z70+Deltas4!Z70)/6</f>
        <v>0</v>
      </c>
      <c r="X64" s="19">
        <f ca="1">(Deltas1!AA70+2*Deltas2!AA70+2*Deltas3!AA70+Deltas4!AA70)/6</f>
        <v>0</v>
      </c>
      <c r="Y64" s="19">
        <f ca="1">(Deltas1!AB70+2*Deltas2!AB70+2*Deltas3!AB70+Deltas4!AB70)/6</f>
        <v>0</v>
      </c>
      <c r="Z64" s="19">
        <f ca="1">(Deltas1!AC70+2*Deltas2!AC70+2*Deltas3!AC70+Deltas4!AC70)/6</f>
        <v>0</v>
      </c>
      <c r="AA64" s="19">
        <f ca="1">(Deltas1!AD70+2*Deltas2!AD70+2*Deltas3!AD70+Deltas4!AD70)/6</f>
        <v>0</v>
      </c>
      <c r="AB64" s="19">
        <f ca="1">(Deltas1!AE70+2*Deltas2!AE70+2*Deltas3!AE70+Deltas4!AE70)/6</f>
        <v>0</v>
      </c>
      <c r="AC64" s="19">
        <f ca="1">(Deltas1!AF70+2*Deltas2!AF70+2*Deltas3!AF70+Deltas4!AF70)/6</f>
        <v>0</v>
      </c>
      <c r="AD64" s="19">
        <f ca="1">(Deltas1!AG70+2*Deltas2!AG70+2*Deltas3!AG70+Deltas4!AG70)/6</f>
        <v>-1.7625050780692028E-2</v>
      </c>
      <c r="AE64" s="19">
        <f ca="1">(Deltas1!AH70+2*Deltas2!AH70+2*Deltas3!AH70+Deltas4!AH70)/6</f>
        <v>-1.2371901833258621E-2</v>
      </c>
      <c r="AF64" s="19">
        <f ca="1">(Deltas1!AI70+2*Deltas2!AI70+2*Deltas3!AI70+Deltas4!AI70)/6</f>
        <v>3.6533104812952524</v>
      </c>
      <c r="AG64" s="19">
        <f ca="1">(Deltas1!AJ70+2*Deltas2!AJ70+2*Deltas3!AJ70+Deltas4!AJ70)/6</f>
        <v>1.0566367183885566</v>
      </c>
      <c r="AH64" s="19">
        <f ca="1">(Deltas1!AK70+2*Deltas2!AK70+2*Deltas3!AK70+Deltas4!AK70)/6</f>
        <v>0</v>
      </c>
      <c r="AI64" s="19">
        <f ca="1">(Deltas1!AL70+2*Deltas2!AL70+2*Deltas3!AL70+Deltas4!AL70)/6</f>
        <v>0</v>
      </c>
      <c r="AJ64" s="19">
        <f ca="1">(Deltas1!AM70+2*Deltas2!AM70+2*Deltas3!AM70+Deltas4!AM70)/6</f>
        <v>0</v>
      </c>
      <c r="AK64" s="19">
        <f ca="1">(Deltas1!AN70+2*Deltas2!AN70+2*Deltas3!AN70+Deltas4!AN70)/6</f>
        <v>0</v>
      </c>
      <c r="AL64" s="19">
        <f ca="1">(Deltas1!AO70+2*Deltas2!AO70+2*Deltas3!AO70+Deltas4!AO70)/6</f>
        <v>-1.6309069350868401E-3</v>
      </c>
      <c r="AM64" s="19">
        <f ca="1">(Deltas1!AP70+2*Deltas2!AP70+2*Deltas3!AP70+Deltas4!AP70)/6</f>
        <v>-0.11260958894080104</v>
      </c>
      <c r="AN64" s="19">
        <f ca="1">(Deltas1!AQ70+2*Deltas2!AQ70+2*Deltas3!AQ70+Deltas4!AQ70)/6</f>
        <v>0</v>
      </c>
      <c r="AO64" s="19">
        <f ca="1">(Deltas1!AR70+2*Deltas2!AR70+2*Deltas3!AR70+Deltas4!AR70)/6</f>
        <v>0</v>
      </c>
      <c r="AP64" s="19">
        <f ca="1">(Deltas1!AS70+2*Deltas2!AS70+2*Deltas3!AS70+Deltas4!AS70)/6</f>
        <v>-0.34312395203080609</v>
      </c>
      <c r="AQ64" s="19">
        <f ca="1">(Deltas1!AT70+2*Deltas2!AT70+2*Deltas3!AT70+Deltas4!AT70)/6</f>
        <v>-0.34312395203080609</v>
      </c>
      <c r="AR64" s="19">
        <f ca="1">(Deltas1!AU70+2*Deltas2!AU70+2*Deltas3!AU70+Deltas4!AU70)/6</f>
        <v>-0.34312395203080609</v>
      </c>
      <c r="AS64" s="19">
        <f ca="1">(Deltas1!AV70+2*Deltas2!AV70+2*Deltas3!AV70+Deltas4!AV70)/6</f>
        <v>0</v>
      </c>
      <c r="AT64" s="19">
        <f ca="1">(Deltas1!AW70+2*Deltas2!AW70+2*Deltas3!AW70+Deltas4!AW70)/6</f>
        <v>0</v>
      </c>
      <c r="AU64" s="19">
        <f ca="1">(Deltas1!AX70+2*Deltas2!AX70+2*Deltas3!AX70+Deltas4!AX70)/6</f>
        <v>0</v>
      </c>
      <c r="AV64" s="19">
        <f ca="1">(Deltas1!AY70+2*Deltas2!AY70+2*Deltas3!AY70+Deltas4!AY70)/6</f>
        <v>0</v>
      </c>
      <c r="AW64" s="19">
        <f ca="1">(Deltas1!AZ70+2*Deltas2!AZ70+2*Deltas3!AZ70+Deltas4!AZ70)/6</f>
        <v>0</v>
      </c>
      <c r="AX64" s="19">
        <f ca="1">(Deltas1!BA70+2*Deltas2!BA70+2*Deltas3!BA70+Deltas4!BA70)/6</f>
        <v>0</v>
      </c>
      <c r="AY64" s="19">
        <f ca="1">(Deltas1!BB70+2*Deltas2!BB70+2*Deltas3!BB70+Deltas4!BB70)/6</f>
        <v>0</v>
      </c>
      <c r="AZ64" s="19">
        <f ca="1">(Deltas1!BC70+2*Deltas2!BC70+2*Deltas3!BC70+Deltas4!BC70)/6</f>
        <v>0</v>
      </c>
      <c r="BA64" s="19">
        <f ca="1">(Deltas1!BD70+2*Deltas2!BD70+2*Deltas3!BD70+Deltas4!BD70)/6</f>
        <v>0</v>
      </c>
      <c r="BB64" s="19">
        <f ca="1">(Deltas1!BE70+2*Deltas2!BE70+2*Deltas3!BE70+Deltas4!BE70)/6</f>
        <v>0</v>
      </c>
      <c r="BC64" s="19">
        <f ca="1">(Deltas1!BF70+2*Deltas2!BF70+2*Deltas3!BF70+Deltas4!BF70)/6</f>
        <v>0</v>
      </c>
      <c r="BD64" s="19">
        <f ca="1">(Deltas1!BG70+2*Deltas2!BG70+2*Deltas3!BG70+Deltas4!BG70)/6</f>
        <v>0</v>
      </c>
      <c r="BE64" s="19">
        <f ca="1">(Deltas1!BH70+2*Deltas2!BH70+2*Deltas3!BH70+Deltas4!BH70)/6</f>
        <v>0</v>
      </c>
      <c r="BF64" s="19">
        <f ca="1">(Deltas1!BI70+2*Deltas2!BI70+2*Deltas3!BI70+Deltas4!BI70)/6</f>
        <v>0</v>
      </c>
      <c r="BG64" s="19">
        <f ca="1">(Deltas1!BJ70+2*Deltas2!BJ70+2*Deltas3!BJ70+Deltas4!BJ70)/6</f>
        <v>0</v>
      </c>
      <c r="BH64" s="19">
        <f ca="1">(Deltas1!BK70+2*Deltas2!BK70+2*Deltas3!BK70+Deltas4!BK70)/6</f>
        <v>0</v>
      </c>
      <c r="BI64" s="19">
        <f ca="1">(Deltas1!BL70+2*Deltas2!BL70+2*Deltas3!BL70+Deltas4!BL70)/6</f>
        <v>0</v>
      </c>
      <c r="BJ64" s="19">
        <f ca="1">(Deltas1!BM70+2*Deltas2!BM70+2*Deltas3!BM70+Deltas4!BM70)/6</f>
        <v>0</v>
      </c>
      <c r="BK64" s="19">
        <f ca="1">(Deltas1!BN70+2*Deltas2!BN70+2*Deltas3!BN70+Deltas4!BN70)/6</f>
        <v>0</v>
      </c>
      <c r="BL64" s="19">
        <f ca="1">(Deltas1!BO70+2*Deltas2!BO70+2*Deltas3!BO70+Deltas4!BO70)/6</f>
        <v>0</v>
      </c>
      <c r="BM64" s="19">
        <f ca="1">(Deltas1!BP70+2*Deltas2!BP70+2*Deltas3!BP70+Deltas4!BP70)/6</f>
        <v>0</v>
      </c>
      <c r="BN64" s="19">
        <f ca="1">(Deltas1!BQ70+2*Deltas2!BQ70+2*Deltas3!BQ70+Deltas4!BQ70)/6</f>
        <v>0</v>
      </c>
      <c r="BO64" s="19">
        <f ca="1">(Deltas1!BR70+2*Deltas2!BR70+2*Deltas3!BR70+Deltas4!BR70)/6</f>
        <v>0</v>
      </c>
      <c r="BP64" s="19">
        <f ca="1">(Deltas1!BS70+2*Deltas2!BS70+2*Deltas3!BS70+Deltas4!BS70)/6</f>
        <v>0</v>
      </c>
      <c r="BQ64" s="19">
        <f ca="1">(Deltas1!BT70+2*Deltas2!BT70+2*Deltas3!BT70+Deltas4!BT70)/6</f>
        <v>0</v>
      </c>
      <c r="BR64" s="19">
        <f ca="1">(Deltas1!BU70+2*Deltas2!BU70+2*Deltas3!BU70+Deltas4!BU70)/6</f>
        <v>0</v>
      </c>
      <c r="BS64" s="19">
        <f ca="1">(Deltas1!BV70+2*Deltas2!BV70+2*Deltas3!BV70+Deltas4!BV70)/6</f>
        <v>0</v>
      </c>
      <c r="BT64" s="19">
        <f ca="1">(Deltas1!BW70+2*Deltas2!BW70+2*Deltas3!BW70+Deltas4!BW70)/6</f>
        <v>0</v>
      </c>
    </row>
    <row r="65" spans="1:72">
      <c r="A65">
        <f>'Composition Moles'!A83</f>
        <v>3.0499999999999972</v>
      </c>
      <c r="B65" s="1">
        <f ca="1">(Deltas1!D71+2*Deltas2!D71+2*Deltas3!D71+Deltas4!D71)/6</f>
        <v>2.1514112880782504E-2</v>
      </c>
      <c r="C65" s="19">
        <f ca="1">(Deltas1!F71+2*Deltas2!F71+2*Deltas3!F71+Deltas4!F71)/6</f>
        <v>-0.10639962555488602</v>
      </c>
      <c r="D65" s="19">
        <f ca="1">(Deltas1!G71+2*Deltas2!G71+2*Deltas3!G71+Deltas4!G71)/6</f>
        <v>0</v>
      </c>
      <c r="E65" s="19">
        <f ca="1">(Deltas1!H71+2*Deltas2!H71+2*Deltas3!H71+Deltas4!H71)/6</f>
        <v>0.10492070323041421</v>
      </c>
      <c r="F65" s="19">
        <f ca="1">(Deltas1!I71+2*Deltas2!I71+2*Deltas3!I71+Deltas4!I71)/6</f>
        <v>1.4789223244718044E-3</v>
      </c>
      <c r="G65" s="19">
        <f ca="1">(Deltas1!J71+2*Deltas2!J71+2*Deltas3!J71+Deltas4!J71)/6</f>
        <v>0</v>
      </c>
      <c r="H65" s="19">
        <f ca="1">(Deltas1!K71+2*Deltas2!K71+2*Deltas3!K71+Deltas4!K71)/6</f>
        <v>0</v>
      </c>
      <c r="I65" s="19">
        <f ca="1">(Deltas1!L71+2*Deltas2!L71+2*Deltas3!L71+Deltas4!L71)/6</f>
        <v>0</v>
      </c>
      <c r="J65" s="19">
        <f ca="1">(Deltas1!M71+2*Deltas2!M71+2*Deltas3!M71+Deltas4!M71)/6</f>
        <v>0</v>
      </c>
      <c r="K65" s="19">
        <f ca="1">(Deltas1!N71+2*Deltas2!N71+2*Deltas3!N71+Deltas4!N71)/6</f>
        <v>0</v>
      </c>
      <c r="L65" s="19">
        <f ca="1">(Deltas1!O71+2*Deltas2!O71+2*Deltas3!O71+Deltas4!O71)/6</f>
        <v>0</v>
      </c>
      <c r="M65" s="19">
        <f ca="1">(Deltas1!P71+2*Deltas2!P71+2*Deltas3!P71+Deltas4!P71)/6</f>
        <v>0</v>
      </c>
      <c r="N65" s="19">
        <f ca="1">(Deltas1!Q71+2*Deltas2!Q71+2*Deltas3!Q71+Deltas4!Q71)/6</f>
        <v>0</v>
      </c>
      <c r="O65" s="19">
        <f ca="1">(Deltas1!R71+2*Deltas2!R71+2*Deltas3!R71+Deltas4!R71)/6</f>
        <v>0</v>
      </c>
      <c r="P65" s="19">
        <f ca="1">(Deltas1!S71+2*Deltas2!S71+2*Deltas3!S71+Deltas4!S71)/6</f>
        <v>2.5690290747989546</v>
      </c>
      <c r="Q65" s="19">
        <f ca="1">(Deltas1!T71+2*Deltas2!T71+2*Deltas3!T71+Deltas4!T71)/6</f>
        <v>0</v>
      </c>
      <c r="R65" s="19">
        <f ca="1">(Deltas1!U71+2*Deltas2!U71+2*Deltas3!U71+Deltas4!U71)/6</f>
        <v>0</v>
      </c>
      <c r="S65" s="19">
        <f ca="1">(Deltas1!V71+2*Deltas2!V71+2*Deltas3!V71+Deltas4!V71)/6</f>
        <v>0</v>
      </c>
      <c r="T65" s="19">
        <f ca="1">(Deltas1!W71+2*Deltas2!W71+2*Deltas3!W71+Deltas4!W71)/6</f>
        <v>0</v>
      </c>
      <c r="U65" s="19">
        <f ca="1">(Deltas1!X71+2*Deltas2!X71+2*Deltas3!X71+Deltas4!X71)/6</f>
        <v>0</v>
      </c>
      <c r="V65" s="19">
        <f ca="1">(Deltas1!Y71+2*Deltas2!Y71+2*Deltas3!Y71+Deltas4!Y71)/6</f>
        <v>-6.0414515788329863</v>
      </c>
      <c r="W65" s="19">
        <f ca="1">(Deltas1!Z71+2*Deltas2!Z71+2*Deltas3!Z71+Deltas4!Z71)/6</f>
        <v>0</v>
      </c>
      <c r="X65" s="19">
        <f ca="1">(Deltas1!AA71+2*Deltas2!AA71+2*Deltas3!AA71+Deltas4!AA71)/6</f>
        <v>0</v>
      </c>
      <c r="Y65" s="19">
        <f ca="1">(Deltas1!AB71+2*Deltas2!AB71+2*Deltas3!AB71+Deltas4!AB71)/6</f>
        <v>0</v>
      </c>
      <c r="Z65" s="19">
        <f ca="1">(Deltas1!AC71+2*Deltas2!AC71+2*Deltas3!AC71+Deltas4!AC71)/6</f>
        <v>0</v>
      </c>
      <c r="AA65" s="19">
        <f ca="1">(Deltas1!AD71+2*Deltas2!AD71+2*Deltas3!AD71+Deltas4!AD71)/6</f>
        <v>0</v>
      </c>
      <c r="AB65" s="19">
        <f ca="1">(Deltas1!AE71+2*Deltas2!AE71+2*Deltas3!AE71+Deltas4!AE71)/6</f>
        <v>0</v>
      </c>
      <c r="AC65" s="19">
        <f ca="1">(Deltas1!AF71+2*Deltas2!AF71+2*Deltas3!AF71+Deltas4!AF71)/6</f>
        <v>0</v>
      </c>
      <c r="AD65" s="19">
        <f ca="1">(Deltas1!AG71+2*Deltas2!AG71+2*Deltas3!AG71+Deltas4!AG71)/6</f>
        <v>-1.7032366946616532E-2</v>
      </c>
      <c r="AE65" s="19">
        <f ca="1">(Deltas1!AH71+2*Deltas2!AH71+2*Deltas3!AH71+Deltas4!AH71)/6</f>
        <v>-6.0458040869892204E-2</v>
      </c>
      <c r="AF65" s="19">
        <f ca="1">(Deltas1!AI71+2*Deltas2!AI71+2*Deltas3!AI71+Deltas4!AI71)/6</f>
        <v>3.632224467130253</v>
      </c>
      <c r="AG65" s="19">
        <f ca="1">(Deltas1!AJ71+2*Deltas2!AJ71+2*Deltas3!AJ71+Deltas4!AJ71)/6</f>
        <v>1.0353600473896098</v>
      </c>
      <c r="AH65" s="19">
        <f ca="1">(Deltas1!AK71+2*Deltas2!AK71+2*Deltas3!AK71+Deltas4!AK71)/6</f>
        <v>0</v>
      </c>
      <c r="AI65" s="19">
        <f ca="1">(Deltas1!AL71+2*Deltas2!AL71+2*Deltas3!AL71+Deltas4!AL71)/6</f>
        <v>0</v>
      </c>
      <c r="AJ65" s="19">
        <f ca="1">(Deltas1!AM71+2*Deltas2!AM71+2*Deltas3!AM71+Deltas4!AM71)/6</f>
        <v>0</v>
      </c>
      <c r="AK65" s="19">
        <f ca="1">(Deltas1!AN71+2*Deltas2!AN71+2*Deltas3!AN71+Deltas4!AN71)/6</f>
        <v>0</v>
      </c>
      <c r="AL65" s="19">
        <f ca="1">(Deltas1!AO71+2*Deltas2!AO71+2*Deltas3!AO71+Deltas4!AO71)/6</f>
        <v>-1.4789223244718044E-3</v>
      </c>
      <c r="AM65" s="19">
        <f ca="1">(Deltas1!AP71+2*Deltas2!AP71+2*Deltas3!AP71+Deltas4!AP71)/6</f>
        <v>-0.10549315038035821</v>
      </c>
      <c r="AN65" s="19">
        <f ca="1">(Deltas1!AQ71+2*Deltas2!AQ71+2*Deltas3!AQ71+Deltas4!AQ71)/6</f>
        <v>0</v>
      </c>
      <c r="AO65" s="19">
        <f ca="1">(Deltas1!AR71+2*Deltas2!AR71+2*Deltas3!AR71+Deltas4!AR71)/6</f>
        <v>0</v>
      </c>
      <c r="AP65" s="19">
        <f ca="1">(Deltas1!AS71+2*Deltas2!AS71+2*Deltas3!AS71+Deltas4!AS71)/6</f>
        <v>-0.33689984332149719</v>
      </c>
      <c r="AQ65" s="19">
        <f ca="1">(Deltas1!AT71+2*Deltas2!AT71+2*Deltas3!AT71+Deltas4!AT71)/6</f>
        <v>-0.33689984332149719</v>
      </c>
      <c r="AR65" s="19">
        <f ca="1">(Deltas1!AU71+2*Deltas2!AU71+2*Deltas3!AU71+Deltas4!AU71)/6</f>
        <v>-0.33689984332149719</v>
      </c>
      <c r="AS65" s="19">
        <f ca="1">(Deltas1!AV71+2*Deltas2!AV71+2*Deltas3!AV71+Deltas4!AV71)/6</f>
        <v>0</v>
      </c>
      <c r="AT65" s="19">
        <f ca="1">(Deltas1!AW71+2*Deltas2!AW71+2*Deltas3!AW71+Deltas4!AW71)/6</f>
        <v>0</v>
      </c>
      <c r="AU65" s="19">
        <f ca="1">(Deltas1!AX71+2*Deltas2!AX71+2*Deltas3!AX71+Deltas4!AX71)/6</f>
        <v>0</v>
      </c>
      <c r="AV65" s="19">
        <f ca="1">(Deltas1!AY71+2*Deltas2!AY71+2*Deltas3!AY71+Deltas4!AY71)/6</f>
        <v>0</v>
      </c>
      <c r="AW65" s="19">
        <f ca="1">(Deltas1!AZ71+2*Deltas2!AZ71+2*Deltas3!AZ71+Deltas4!AZ71)/6</f>
        <v>0</v>
      </c>
      <c r="AX65" s="19">
        <f ca="1">(Deltas1!BA71+2*Deltas2!BA71+2*Deltas3!BA71+Deltas4!BA71)/6</f>
        <v>0</v>
      </c>
      <c r="AY65" s="19">
        <f ca="1">(Deltas1!BB71+2*Deltas2!BB71+2*Deltas3!BB71+Deltas4!BB71)/6</f>
        <v>0</v>
      </c>
      <c r="AZ65" s="19">
        <f ca="1">(Deltas1!BC71+2*Deltas2!BC71+2*Deltas3!BC71+Deltas4!BC71)/6</f>
        <v>0</v>
      </c>
      <c r="BA65" s="19">
        <f ca="1">(Deltas1!BD71+2*Deltas2!BD71+2*Deltas3!BD71+Deltas4!BD71)/6</f>
        <v>0</v>
      </c>
      <c r="BB65" s="19">
        <f ca="1">(Deltas1!BE71+2*Deltas2!BE71+2*Deltas3!BE71+Deltas4!BE71)/6</f>
        <v>0</v>
      </c>
      <c r="BC65" s="19">
        <f ca="1">(Deltas1!BF71+2*Deltas2!BF71+2*Deltas3!BF71+Deltas4!BF71)/6</f>
        <v>0</v>
      </c>
      <c r="BD65" s="19">
        <f ca="1">(Deltas1!BG71+2*Deltas2!BG71+2*Deltas3!BG71+Deltas4!BG71)/6</f>
        <v>0</v>
      </c>
      <c r="BE65" s="19">
        <f ca="1">(Deltas1!BH71+2*Deltas2!BH71+2*Deltas3!BH71+Deltas4!BH71)/6</f>
        <v>0</v>
      </c>
      <c r="BF65" s="19">
        <f ca="1">(Deltas1!BI71+2*Deltas2!BI71+2*Deltas3!BI71+Deltas4!BI71)/6</f>
        <v>0</v>
      </c>
      <c r="BG65" s="19">
        <f ca="1">(Deltas1!BJ71+2*Deltas2!BJ71+2*Deltas3!BJ71+Deltas4!BJ71)/6</f>
        <v>0</v>
      </c>
      <c r="BH65" s="19">
        <f ca="1">(Deltas1!BK71+2*Deltas2!BK71+2*Deltas3!BK71+Deltas4!BK71)/6</f>
        <v>0</v>
      </c>
      <c r="BI65" s="19">
        <f ca="1">(Deltas1!BL71+2*Deltas2!BL71+2*Deltas3!BL71+Deltas4!BL71)/6</f>
        <v>0</v>
      </c>
      <c r="BJ65" s="19">
        <f ca="1">(Deltas1!BM71+2*Deltas2!BM71+2*Deltas3!BM71+Deltas4!BM71)/6</f>
        <v>0</v>
      </c>
      <c r="BK65" s="19">
        <f ca="1">(Deltas1!BN71+2*Deltas2!BN71+2*Deltas3!BN71+Deltas4!BN71)/6</f>
        <v>0</v>
      </c>
      <c r="BL65" s="19">
        <f ca="1">(Deltas1!BO71+2*Deltas2!BO71+2*Deltas3!BO71+Deltas4!BO71)/6</f>
        <v>0</v>
      </c>
      <c r="BM65" s="19">
        <f ca="1">(Deltas1!BP71+2*Deltas2!BP71+2*Deltas3!BP71+Deltas4!BP71)/6</f>
        <v>0</v>
      </c>
      <c r="BN65" s="19">
        <f ca="1">(Deltas1!BQ71+2*Deltas2!BQ71+2*Deltas3!BQ71+Deltas4!BQ71)/6</f>
        <v>0</v>
      </c>
      <c r="BO65" s="19">
        <f ca="1">(Deltas1!BR71+2*Deltas2!BR71+2*Deltas3!BR71+Deltas4!BR71)/6</f>
        <v>0</v>
      </c>
      <c r="BP65" s="19">
        <f ca="1">(Deltas1!BS71+2*Deltas2!BS71+2*Deltas3!BS71+Deltas4!BS71)/6</f>
        <v>0</v>
      </c>
      <c r="BQ65" s="19">
        <f ca="1">(Deltas1!BT71+2*Deltas2!BT71+2*Deltas3!BT71+Deltas4!BT71)/6</f>
        <v>0</v>
      </c>
      <c r="BR65" s="19">
        <f ca="1">(Deltas1!BU71+2*Deltas2!BU71+2*Deltas3!BU71+Deltas4!BU71)/6</f>
        <v>0</v>
      </c>
      <c r="BS65" s="19">
        <f ca="1">(Deltas1!BV71+2*Deltas2!BV71+2*Deltas3!BV71+Deltas4!BV71)/6</f>
        <v>0</v>
      </c>
      <c r="BT65" s="19">
        <f ca="1">(Deltas1!BW71+2*Deltas2!BW71+2*Deltas3!BW71+Deltas4!BW71)/6</f>
        <v>0</v>
      </c>
    </row>
    <row r="66" spans="1:72">
      <c r="A66">
        <f>'Composition Moles'!A84</f>
        <v>3.099999999999997</v>
      </c>
      <c r="B66" s="1">
        <f ca="1">(Deltas1!D72+2*Deltas2!D72+2*Deltas3!D72+Deltas4!D72)/6</f>
        <v>2.0415024819362113E-2</v>
      </c>
      <c r="C66" s="19">
        <f ca="1">(Deltas1!F72+2*Deltas2!F72+2*Deltas3!F72+Deltas4!F72)/6</f>
        <v>-9.9480783254606783E-2</v>
      </c>
      <c r="D66" s="19">
        <f ca="1">(Deltas1!G72+2*Deltas2!G72+2*Deltas3!G72+Deltas4!G72)/6</f>
        <v>0</v>
      </c>
      <c r="E66" s="19">
        <f ca="1">(Deltas1!H72+2*Deltas2!H72+2*Deltas3!H72+Deltas4!H72)/6</f>
        <v>9.8139540399555678E-2</v>
      </c>
      <c r="F66" s="19">
        <f ca="1">(Deltas1!I72+2*Deltas2!I72+2*Deltas3!I72+Deltas4!I72)/6</f>
        <v>1.3412428550511014E-3</v>
      </c>
      <c r="G66" s="19">
        <f ca="1">(Deltas1!J72+2*Deltas2!J72+2*Deltas3!J72+Deltas4!J72)/6</f>
        <v>0</v>
      </c>
      <c r="H66" s="19">
        <f ca="1">(Deltas1!K72+2*Deltas2!K72+2*Deltas3!K72+Deltas4!K72)/6</f>
        <v>0</v>
      </c>
      <c r="I66" s="19">
        <f ca="1">(Deltas1!L72+2*Deltas2!L72+2*Deltas3!L72+Deltas4!L72)/6</f>
        <v>0</v>
      </c>
      <c r="J66" s="19">
        <f ca="1">(Deltas1!M72+2*Deltas2!M72+2*Deltas3!M72+Deltas4!M72)/6</f>
        <v>0</v>
      </c>
      <c r="K66" s="19">
        <f ca="1">(Deltas1!N72+2*Deltas2!N72+2*Deltas3!N72+Deltas4!N72)/6</f>
        <v>0</v>
      </c>
      <c r="L66" s="19">
        <f ca="1">(Deltas1!O72+2*Deltas2!O72+2*Deltas3!O72+Deltas4!O72)/6</f>
        <v>0</v>
      </c>
      <c r="M66" s="19">
        <f ca="1">(Deltas1!P72+2*Deltas2!P72+2*Deltas3!P72+Deltas4!P72)/6</f>
        <v>0</v>
      </c>
      <c r="N66" s="19">
        <f ca="1">(Deltas1!Q72+2*Deltas2!Q72+2*Deltas3!Q72+Deltas4!Q72)/6</f>
        <v>0</v>
      </c>
      <c r="O66" s="19">
        <f ca="1">(Deltas1!R72+2*Deltas2!R72+2*Deltas3!R72+Deltas4!R72)/6</f>
        <v>0</v>
      </c>
      <c r="P66" s="19">
        <f ca="1">(Deltas1!S72+2*Deltas2!S72+2*Deltas3!S72+Deltas4!S72)/6</f>
        <v>2.516764447781306</v>
      </c>
      <c r="Q66" s="19">
        <f ca="1">(Deltas1!T72+2*Deltas2!T72+2*Deltas3!T72+Deltas4!T72)/6</f>
        <v>0</v>
      </c>
      <c r="R66" s="19">
        <f ca="1">(Deltas1!U72+2*Deltas2!U72+2*Deltas3!U72+Deltas4!U72)/6</f>
        <v>0</v>
      </c>
      <c r="S66" s="19">
        <f ca="1">(Deltas1!V72+2*Deltas2!V72+2*Deltas3!V72+Deltas4!V72)/6</f>
        <v>0</v>
      </c>
      <c r="T66" s="19">
        <f ca="1">(Deltas1!W72+2*Deltas2!W72+2*Deltas3!W72+Deltas4!W72)/6</f>
        <v>0</v>
      </c>
      <c r="U66" s="19">
        <f ca="1">(Deltas1!X72+2*Deltas2!X72+2*Deltas3!X72+Deltas4!X72)/6</f>
        <v>0</v>
      </c>
      <c r="V66" s="19">
        <f ca="1">(Deltas1!Y72+2*Deltas2!Y72+2*Deltas3!Y72+Deltas4!Y72)/6</f>
        <v>-5.9258883744511541</v>
      </c>
      <c r="W66" s="19">
        <f ca="1">(Deltas1!Z72+2*Deltas2!Z72+2*Deltas3!Z72+Deltas4!Z72)/6</f>
        <v>0</v>
      </c>
      <c r="X66" s="19">
        <f ca="1">(Deltas1!AA72+2*Deltas2!AA72+2*Deltas3!AA72+Deltas4!AA72)/6</f>
        <v>0</v>
      </c>
      <c r="Y66" s="19">
        <f ca="1">(Deltas1!AB72+2*Deltas2!AB72+2*Deltas3!AB72+Deltas4!AB72)/6</f>
        <v>0</v>
      </c>
      <c r="Z66" s="19">
        <f ca="1">(Deltas1!AC72+2*Deltas2!AC72+2*Deltas3!AC72+Deltas4!AC72)/6</f>
        <v>0</v>
      </c>
      <c r="AA66" s="19">
        <f ca="1">(Deltas1!AD72+2*Deltas2!AD72+2*Deltas3!AD72+Deltas4!AD72)/6</f>
        <v>0</v>
      </c>
      <c r="AB66" s="19">
        <f ca="1">(Deltas1!AE72+2*Deltas2!AE72+2*Deltas3!AE72+Deltas4!AE72)/6</f>
        <v>0</v>
      </c>
      <c r="AC66" s="19">
        <f ca="1">(Deltas1!AF72+2*Deltas2!AF72+2*Deltas3!AF72+Deltas4!AF72)/6</f>
        <v>0</v>
      </c>
      <c r="AD66" s="19">
        <f ca="1">(Deltas1!AG72+2*Deltas2!AG72+2*Deltas3!AG72+Deltas4!AG72)/6</f>
        <v>-1.6456534733453813E-2</v>
      </c>
      <c r="AE66" s="19">
        <f ca="1">(Deltas1!AH72+2*Deltas2!AH72+2*Deltas3!AH72+Deltas4!AH72)/6</f>
        <v>-0.10640594227481347</v>
      </c>
      <c r="AF66" s="19">
        <f ca="1">(Deltas1!AI72+2*Deltas2!AI72+2*Deltas3!AI72+Deltas4!AI72)/6</f>
        <v>3.6102812291153707</v>
      </c>
      <c r="AG66" s="19">
        <f ca="1">(Deltas1!AJ72+2*Deltas2!AJ72+2*Deltas3!AJ72+Deltas4!AJ72)/6</f>
        <v>1.0143674628155521</v>
      </c>
      <c r="AH66" s="19">
        <f ca="1">(Deltas1!AK72+2*Deltas2!AK72+2*Deltas3!AK72+Deltas4!AK72)/6</f>
        <v>0</v>
      </c>
      <c r="AI66" s="19">
        <f ca="1">(Deltas1!AL72+2*Deltas2!AL72+2*Deltas3!AL72+Deltas4!AL72)/6</f>
        <v>0</v>
      </c>
      <c r="AJ66" s="19">
        <f ca="1">(Deltas1!AM72+2*Deltas2!AM72+2*Deltas3!AM72+Deltas4!AM72)/6</f>
        <v>0</v>
      </c>
      <c r="AK66" s="19">
        <f ca="1">(Deltas1!AN72+2*Deltas2!AN72+2*Deltas3!AN72+Deltas4!AN72)/6</f>
        <v>0</v>
      </c>
      <c r="AL66" s="19">
        <f ca="1">(Deltas1!AO72+2*Deltas2!AO72+2*Deltas3!AO72+Deltas4!AO72)/6</f>
        <v>-1.3412428550511014E-3</v>
      </c>
      <c r="AM66" s="19">
        <f ca="1">(Deltas1!AP72+2*Deltas2!AP72+2*Deltas3!AP72+Deltas4!AP72)/6</f>
        <v>-9.8809471701466922E-2</v>
      </c>
      <c r="AN66" s="19">
        <f ca="1">(Deltas1!AQ72+2*Deltas2!AQ72+2*Deltas3!AQ72+Deltas4!AQ72)/6</f>
        <v>0</v>
      </c>
      <c r="AO66" s="19">
        <f ca="1">(Deltas1!AR72+2*Deltas2!AR72+2*Deltas3!AR72+Deltas4!AR72)/6</f>
        <v>0</v>
      </c>
      <c r="AP66" s="19">
        <f ca="1">(Deltas1!AS72+2*Deltas2!AS72+2*Deltas3!AS72+Deltas4!AS72)/6</f>
        <v>-0.33083719123209637</v>
      </c>
      <c r="AQ66" s="19">
        <f ca="1">(Deltas1!AT72+2*Deltas2!AT72+2*Deltas3!AT72+Deltas4!AT72)/6</f>
        <v>-0.33083719123209637</v>
      </c>
      <c r="AR66" s="19">
        <f ca="1">(Deltas1!AU72+2*Deltas2!AU72+2*Deltas3!AU72+Deltas4!AU72)/6</f>
        <v>-0.33083719123209637</v>
      </c>
      <c r="AS66" s="19">
        <f ca="1">(Deltas1!AV72+2*Deltas2!AV72+2*Deltas3!AV72+Deltas4!AV72)/6</f>
        <v>0</v>
      </c>
      <c r="AT66" s="19">
        <f ca="1">(Deltas1!AW72+2*Deltas2!AW72+2*Deltas3!AW72+Deltas4!AW72)/6</f>
        <v>0</v>
      </c>
      <c r="AU66" s="19">
        <f ca="1">(Deltas1!AX72+2*Deltas2!AX72+2*Deltas3!AX72+Deltas4!AX72)/6</f>
        <v>0</v>
      </c>
      <c r="AV66" s="19">
        <f ca="1">(Deltas1!AY72+2*Deltas2!AY72+2*Deltas3!AY72+Deltas4!AY72)/6</f>
        <v>0</v>
      </c>
      <c r="AW66" s="19">
        <f ca="1">(Deltas1!AZ72+2*Deltas2!AZ72+2*Deltas3!AZ72+Deltas4!AZ72)/6</f>
        <v>0</v>
      </c>
      <c r="AX66" s="19">
        <f ca="1">(Deltas1!BA72+2*Deltas2!BA72+2*Deltas3!BA72+Deltas4!BA72)/6</f>
        <v>0</v>
      </c>
      <c r="AY66" s="19">
        <f ca="1">(Deltas1!BB72+2*Deltas2!BB72+2*Deltas3!BB72+Deltas4!BB72)/6</f>
        <v>0</v>
      </c>
      <c r="AZ66" s="19">
        <f ca="1">(Deltas1!BC72+2*Deltas2!BC72+2*Deltas3!BC72+Deltas4!BC72)/6</f>
        <v>0</v>
      </c>
      <c r="BA66" s="19">
        <f ca="1">(Deltas1!BD72+2*Deltas2!BD72+2*Deltas3!BD72+Deltas4!BD72)/6</f>
        <v>0</v>
      </c>
      <c r="BB66" s="19">
        <f ca="1">(Deltas1!BE72+2*Deltas2!BE72+2*Deltas3!BE72+Deltas4!BE72)/6</f>
        <v>0</v>
      </c>
      <c r="BC66" s="19">
        <f ca="1">(Deltas1!BF72+2*Deltas2!BF72+2*Deltas3!BF72+Deltas4!BF72)/6</f>
        <v>0</v>
      </c>
      <c r="BD66" s="19">
        <f ca="1">(Deltas1!BG72+2*Deltas2!BG72+2*Deltas3!BG72+Deltas4!BG72)/6</f>
        <v>0</v>
      </c>
      <c r="BE66" s="19">
        <f ca="1">(Deltas1!BH72+2*Deltas2!BH72+2*Deltas3!BH72+Deltas4!BH72)/6</f>
        <v>0</v>
      </c>
      <c r="BF66" s="19">
        <f ca="1">(Deltas1!BI72+2*Deltas2!BI72+2*Deltas3!BI72+Deltas4!BI72)/6</f>
        <v>0</v>
      </c>
      <c r="BG66" s="19">
        <f ca="1">(Deltas1!BJ72+2*Deltas2!BJ72+2*Deltas3!BJ72+Deltas4!BJ72)/6</f>
        <v>0</v>
      </c>
      <c r="BH66" s="19">
        <f ca="1">(Deltas1!BK72+2*Deltas2!BK72+2*Deltas3!BK72+Deltas4!BK72)/6</f>
        <v>0</v>
      </c>
      <c r="BI66" s="19">
        <f ca="1">(Deltas1!BL72+2*Deltas2!BL72+2*Deltas3!BL72+Deltas4!BL72)/6</f>
        <v>0</v>
      </c>
      <c r="BJ66" s="19">
        <f ca="1">(Deltas1!BM72+2*Deltas2!BM72+2*Deltas3!BM72+Deltas4!BM72)/6</f>
        <v>0</v>
      </c>
      <c r="BK66" s="19">
        <f ca="1">(Deltas1!BN72+2*Deltas2!BN72+2*Deltas3!BN72+Deltas4!BN72)/6</f>
        <v>0</v>
      </c>
      <c r="BL66" s="19">
        <f ca="1">(Deltas1!BO72+2*Deltas2!BO72+2*Deltas3!BO72+Deltas4!BO72)/6</f>
        <v>0</v>
      </c>
      <c r="BM66" s="19">
        <f ca="1">(Deltas1!BP72+2*Deltas2!BP72+2*Deltas3!BP72+Deltas4!BP72)/6</f>
        <v>0</v>
      </c>
      <c r="BN66" s="19">
        <f ca="1">(Deltas1!BQ72+2*Deltas2!BQ72+2*Deltas3!BQ72+Deltas4!BQ72)/6</f>
        <v>0</v>
      </c>
      <c r="BO66" s="19">
        <f ca="1">(Deltas1!BR72+2*Deltas2!BR72+2*Deltas3!BR72+Deltas4!BR72)/6</f>
        <v>0</v>
      </c>
      <c r="BP66" s="19">
        <f ca="1">(Deltas1!BS72+2*Deltas2!BS72+2*Deltas3!BS72+Deltas4!BS72)/6</f>
        <v>0</v>
      </c>
      <c r="BQ66" s="19">
        <f ca="1">(Deltas1!BT72+2*Deltas2!BT72+2*Deltas3!BT72+Deltas4!BT72)/6</f>
        <v>0</v>
      </c>
      <c r="BR66" s="19">
        <f ca="1">(Deltas1!BU72+2*Deltas2!BU72+2*Deltas3!BU72+Deltas4!BU72)/6</f>
        <v>0</v>
      </c>
      <c r="BS66" s="19">
        <f ca="1">(Deltas1!BV72+2*Deltas2!BV72+2*Deltas3!BV72+Deltas4!BV72)/6</f>
        <v>0</v>
      </c>
      <c r="BT66" s="19">
        <f ca="1">(Deltas1!BW72+2*Deltas2!BW72+2*Deltas3!BW72+Deltas4!BW72)/6</f>
        <v>0</v>
      </c>
    </row>
    <row r="67" spans="1:72">
      <c r="A67">
        <f>'Composition Moles'!A85</f>
        <v>3.1499999999999968</v>
      </c>
      <c r="B67" s="1">
        <f ca="1">(Deltas1!D73+2*Deltas2!D73+2*Deltas3!D73+Deltas4!D73)/6</f>
        <v>1.9391821118976638E-2</v>
      </c>
      <c r="C67" s="19">
        <f ca="1">(Deltas1!F73+2*Deltas2!F73+2*Deltas3!F73+Deltas4!F73)/6</f>
        <v>-9.3011836529056577E-2</v>
      </c>
      <c r="D67" s="19">
        <f ca="1">(Deltas1!G73+2*Deltas2!G73+2*Deltas3!G73+Deltas4!G73)/6</f>
        <v>0</v>
      </c>
      <c r="E67" s="19">
        <f ca="1">(Deltas1!H73+2*Deltas2!H73+2*Deltas3!H73+Deltas4!H73)/6</f>
        <v>9.1795335764486785E-2</v>
      </c>
      <c r="F67" s="19">
        <f ca="1">(Deltas1!I73+2*Deltas2!I73+2*Deltas3!I73+Deltas4!I73)/6</f>
        <v>1.2165007645697889E-3</v>
      </c>
      <c r="G67" s="19">
        <f ca="1">(Deltas1!J73+2*Deltas2!J73+2*Deltas3!J73+Deltas4!J73)/6</f>
        <v>0</v>
      </c>
      <c r="H67" s="19">
        <f ca="1">(Deltas1!K73+2*Deltas2!K73+2*Deltas3!K73+Deltas4!K73)/6</f>
        <v>0</v>
      </c>
      <c r="I67" s="19">
        <f ca="1">(Deltas1!L73+2*Deltas2!L73+2*Deltas3!L73+Deltas4!L73)/6</f>
        <v>0</v>
      </c>
      <c r="J67" s="19">
        <f ca="1">(Deltas1!M73+2*Deltas2!M73+2*Deltas3!M73+Deltas4!M73)/6</f>
        <v>0</v>
      </c>
      <c r="K67" s="19">
        <f ca="1">(Deltas1!N73+2*Deltas2!N73+2*Deltas3!N73+Deltas4!N73)/6</f>
        <v>0</v>
      </c>
      <c r="L67" s="19">
        <f ca="1">(Deltas1!O73+2*Deltas2!O73+2*Deltas3!O73+Deltas4!O73)/6</f>
        <v>0</v>
      </c>
      <c r="M67" s="19">
        <f ca="1">(Deltas1!P73+2*Deltas2!P73+2*Deltas3!P73+Deltas4!P73)/6</f>
        <v>0</v>
      </c>
      <c r="N67" s="19">
        <f ca="1">(Deltas1!Q73+2*Deltas2!Q73+2*Deltas3!Q73+Deltas4!Q73)/6</f>
        <v>0</v>
      </c>
      <c r="O67" s="19">
        <f ca="1">(Deltas1!R73+2*Deltas2!R73+2*Deltas3!R73+Deltas4!R73)/6</f>
        <v>0</v>
      </c>
      <c r="P67" s="19">
        <f ca="1">(Deltas1!S73+2*Deltas2!S73+2*Deltas3!S73+Deltas4!S73)/6</f>
        <v>2.4651525601404178</v>
      </c>
      <c r="Q67" s="19">
        <f ca="1">(Deltas1!T73+2*Deltas2!T73+2*Deltas3!T73+Deltas4!T73)/6</f>
        <v>0</v>
      </c>
      <c r="R67" s="19">
        <f ca="1">(Deltas1!U73+2*Deltas2!U73+2*Deltas3!U73+Deltas4!U73)/6</f>
        <v>0</v>
      </c>
      <c r="S67" s="19">
        <f ca="1">(Deltas1!V73+2*Deltas2!V73+2*Deltas3!V73+Deltas4!V73)/6</f>
        <v>0</v>
      </c>
      <c r="T67" s="19">
        <f ca="1">(Deltas1!W73+2*Deltas2!W73+2*Deltas3!W73+Deltas4!W73)/6</f>
        <v>0</v>
      </c>
      <c r="U67" s="19">
        <f ca="1">(Deltas1!X73+2*Deltas2!X73+2*Deltas3!X73+Deltas4!X73)/6</f>
        <v>0</v>
      </c>
      <c r="V67" s="19">
        <f ca="1">(Deltas1!Y73+2*Deltas2!Y73+2*Deltas3!Y73+Deltas4!Y73)/6</f>
        <v>-5.8116087016109352</v>
      </c>
      <c r="W67" s="19">
        <f ca="1">(Deltas1!Z73+2*Deltas2!Z73+2*Deltas3!Z73+Deltas4!Z73)/6</f>
        <v>0</v>
      </c>
      <c r="X67" s="19">
        <f ca="1">(Deltas1!AA73+2*Deltas2!AA73+2*Deltas3!AA73+Deltas4!AA73)/6</f>
        <v>0</v>
      </c>
      <c r="Y67" s="19">
        <f ca="1">(Deltas1!AB73+2*Deltas2!AB73+2*Deltas3!AB73+Deltas4!AB73)/6</f>
        <v>0</v>
      </c>
      <c r="Z67" s="19">
        <f ca="1">(Deltas1!AC73+2*Deltas2!AC73+2*Deltas3!AC73+Deltas4!AC73)/6</f>
        <v>0</v>
      </c>
      <c r="AA67" s="19">
        <f ca="1">(Deltas1!AD73+2*Deltas2!AD73+2*Deltas3!AD73+Deltas4!AD73)/6</f>
        <v>0</v>
      </c>
      <c r="AB67" s="19">
        <f ca="1">(Deltas1!AE73+2*Deltas2!AE73+2*Deltas3!AE73+Deltas4!AE73)/6</f>
        <v>0</v>
      </c>
      <c r="AC67" s="19">
        <f ca="1">(Deltas1!AF73+2*Deltas2!AF73+2*Deltas3!AF73+Deltas4!AF73)/6</f>
        <v>0</v>
      </c>
      <c r="AD67" s="19">
        <f ca="1">(Deltas1!AG73+2*Deltas2!AG73+2*Deltas3!AG73+Deltas4!AG73)/6</f>
        <v>-1.5898121780045793E-2</v>
      </c>
      <c r="AE67" s="19">
        <f ca="1">(Deltas1!AH73+2*Deltas2!AH73+2*Deltas3!AH73+Deltas4!AH73)/6</f>
        <v>-0.15029088623008371</v>
      </c>
      <c r="AF67" s="19">
        <f ca="1">(Deltas1!AI73+2*Deltas2!AI73+2*Deltas3!AI73+Deltas4!AI73)/6</f>
        <v>3.5875309531733977</v>
      </c>
      <c r="AG67" s="19">
        <f ca="1">(Deltas1!AJ73+2*Deltas2!AJ73+2*Deltas3!AJ73+Deltas4!AJ73)/6</f>
        <v>0.99365795146003144</v>
      </c>
      <c r="AH67" s="19">
        <f ca="1">(Deltas1!AK73+2*Deltas2!AK73+2*Deltas3!AK73+Deltas4!AK73)/6</f>
        <v>0</v>
      </c>
      <c r="AI67" s="19">
        <f ca="1">(Deltas1!AL73+2*Deltas2!AL73+2*Deltas3!AL73+Deltas4!AL73)/6</f>
        <v>0</v>
      </c>
      <c r="AJ67" s="19">
        <f ca="1">(Deltas1!AM73+2*Deltas2!AM73+2*Deltas3!AM73+Deltas4!AM73)/6</f>
        <v>0</v>
      </c>
      <c r="AK67" s="19">
        <f ca="1">(Deltas1!AN73+2*Deltas2!AN73+2*Deltas3!AN73+Deltas4!AN73)/6</f>
        <v>0</v>
      </c>
      <c r="AL67" s="19">
        <f ca="1">(Deltas1!AO73+2*Deltas2!AO73+2*Deltas3!AO73+Deltas4!AO73)/6</f>
        <v>-1.2165007645697889E-3</v>
      </c>
      <c r="AM67" s="19">
        <f ca="1">(Deltas1!AP73+2*Deltas2!AP73+2*Deltas3!AP73+Deltas4!AP73)/6</f>
        <v>-9.2534442367225078E-2</v>
      </c>
      <c r="AN67" s="19">
        <f ca="1">(Deltas1!AQ73+2*Deltas2!AQ73+2*Deltas3!AQ73+Deltas4!AQ73)/6</f>
        <v>0</v>
      </c>
      <c r="AO67" s="19">
        <f ca="1">(Deltas1!AR73+2*Deltas2!AR73+2*Deltas3!AR73+Deltas4!AR73)/6</f>
        <v>0</v>
      </c>
      <c r="AP67" s="19">
        <f ca="1">(Deltas1!AS73+2*Deltas2!AS73+2*Deltas3!AS73+Deltas4!AS73)/6</f>
        <v>-0.3249309373403293</v>
      </c>
      <c r="AQ67" s="19">
        <f ca="1">(Deltas1!AT73+2*Deltas2!AT73+2*Deltas3!AT73+Deltas4!AT73)/6</f>
        <v>-0.3249309373403293</v>
      </c>
      <c r="AR67" s="19">
        <f ca="1">(Deltas1!AU73+2*Deltas2!AU73+2*Deltas3!AU73+Deltas4!AU73)/6</f>
        <v>-0.3249309373403293</v>
      </c>
      <c r="AS67" s="19">
        <f ca="1">(Deltas1!AV73+2*Deltas2!AV73+2*Deltas3!AV73+Deltas4!AV73)/6</f>
        <v>0</v>
      </c>
      <c r="AT67" s="19">
        <f ca="1">(Deltas1!AW73+2*Deltas2!AW73+2*Deltas3!AW73+Deltas4!AW73)/6</f>
        <v>0</v>
      </c>
      <c r="AU67" s="19">
        <f ca="1">(Deltas1!AX73+2*Deltas2!AX73+2*Deltas3!AX73+Deltas4!AX73)/6</f>
        <v>0</v>
      </c>
      <c r="AV67" s="19">
        <f ca="1">(Deltas1!AY73+2*Deltas2!AY73+2*Deltas3!AY73+Deltas4!AY73)/6</f>
        <v>0</v>
      </c>
      <c r="AW67" s="19">
        <f ca="1">(Deltas1!AZ73+2*Deltas2!AZ73+2*Deltas3!AZ73+Deltas4!AZ73)/6</f>
        <v>0</v>
      </c>
      <c r="AX67" s="19">
        <f ca="1">(Deltas1!BA73+2*Deltas2!BA73+2*Deltas3!BA73+Deltas4!BA73)/6</f>
        <v>0</v>
      </c>
      <c r="AY67" s="19">
        <f ca="1">(Deltas1!BB73+2*Deltas2!BB73+2*Deltas3!BB73+Deltas4!BB73)/6</f>
        <v>0</v>
      </c>
      <c r="AZ67" s="19">
        <f ca="1">(Deltas1!BC73+2*Deltas2!BC73+2*Deltas3!BC73+Deltas4!BC73)/6</f>
        <v>0</v>
      </c>
      <c r="BA67" s="19">
        <f ca="1">(Deltas1!BD73+2*Deltas2!BD73+2*Deltas3!BD73+Deltas4!BD73)/6</f>
        <v>0</v>
      </c>
      <c r="BB67" s="19">
        <f ca="1">(Deltas1!BE73+2*Deltas2!BE73+2*Deltas3!BE73+Deltas4!BE73)/6</f>
        <v>0</v>
      </c>
      <c r="BC67" s="19">
        <f ca="1">(Deltas1!BF73+2*Deltas2!BF73+2*Deltas3!BF73+Deltas4!BF73)/6</f>
        <v>0</v>
      </c>
      <c r="BD67" s="19">
        <f ca="1">(Deltas1!BG73+2*Deltas2!BG73+2*Deltas3!BG73+Deltas4!BG73)/6</f>
        <v>0</v>
      </c>
      <c r="BE67" s="19">
        <f ca="1">(Deltas1!BH73+2*Deltas2!BH73+2*Deltas3!BH73+Deltas4!BH73)/6</f>
        <v>0</v>
      </c>
      <c r="BF67" s="19">
        <f ca="1">(Deltas1!BI73+2*Deltas2!BI73+2*Deltas3!BI73+Deltas4!BI73)/6</f>
        <v>0</v>
      </c>
      <c r="BG67" s="19">
        <f ca="1">(Deltas1!BJ73+2*Deltas2!BJ73+2*Deltas3!BJ73+Deltas4!BJ73)/6</f>
        <v>0</v>
      </c>
      <c r="BH67" s="19">
        <f ca="1">(Deltas1!BK73+2*Deltas2!BK73+2*Deltas3!BK73+Deltas4!BK73)/6</f>
        <v>0</v>
      </c>
      <c r="BI67" s="19">
        <f ca="1">(Deltas1!BL73+2*Deltas2!BL73+2*Deltas3!BL73+Deltas4!BL73)/6</f>
        <v>0</v>
      </c>
      <c r="BJ67" s="19">
        <f ca="1">(Deltas1!BM73+2*Deltas2!BM73+2*Deltas3!BM73+Deltas4!BM73)/6</f>
        <v>0</v>
      </c>
      <c r="BK67" s="19">
        <f ca="1">(Deltas1!BN73+2*Deltas2!BN73+2*Deltas3!BN73+Deltas4!BN73)/6</f>
        <v>0</v>
      </c>
      <c r="BL67" s="19">
        <f ca="1">(Deltas1!BO73+2*Deltas2!BO73+2*Deltas3!BO73+Deltas4!BO73)/6</f>
        <v>0</v>
      </c>
      <c r="BM67" s="19">
        <f ca="1">(Deltas1!BP73+2*Deltas2!BP73+2*Deltas3!BP73+Deltas4!BP73)/6</f>
        <v>0</v>
      </c>
      <c r="BN67" s="19">
        <f ca="1">(Deltas1!BQ73+2*Deltas2!BQ73+2*Deltas3!BQ73+Deltas4!BQ73)/6</f>
        <v>0</v>
      </c>
      <c r="BO67" s="19">
        <f ca="1">(Deltas1!BR73+2*Deltas2!BR73+2*Deltas3!BR73+Deltas4!BR73)/6</f>
        <v>0</v>
      </c>
      <c r="BP67" s="19">
        <f ca="1">(Deltas1!BS73+2*Deltas2!BS73+2*Deltas3!BS73+Deltas4!BS73)/6</f>
        <v>0</v>
      </c>
      <c r="BQ67" s="19">
        <f ca="1">(Deltas1!BT73+2*Deltas2!BT73+2*Deltas3!BT73+Deltas4!BT73)/6</f>
        <v>0</v>
      </c>
      <c r="BR67" s="19">
        <f ca="1">(Deltas1!BU73+2*Deltas2!BU73+2*Deltas3!BU73+Deltas4!BU73)/6</f>
        <v>0</v>
      </c>
      <c r="BS67" s="19">
        <f ca="1">(Deltas1!BV73+2*Deltas2!BV73+2*Deltas3!BV73+Deltas4!BV73)/6</f>
        <v>0</v>
      </c>
      <c r="BT67" s="19">
        <f ca="1">(Deltas1!BW73+2*Deltas2!BW73+2*Deltas3!BW73+Deltas4!BW73)/6</f>
        <v>0</v>
      </c>
    </row>
    <row r="68" spans="1:72">
      <c r="A68">
        <f>'Composition Moles'!A86</f>
        <v>3.1999999999999966</v>
      </c>
      <c r="B68" s="1">
        <f ca="1">(Deltas1!D74+2*Deltas2!D74+2*Deltas3!D74+Deltas4!D74)/6</f>
        <v>1.8439714096764846E-2</v>
      </c>
      <c r="C68" s="19">
        <f ca="1">(Deltas1!F74+2*Deltas2!F74+2*Deltas3!F74+Deltas4!F74)/6</f>
        <v>-8.6963898801381556E-2</v>
      </c>
      <c r="D68" s="19">
        <f ca="1">(Deltas1!G74+2*Deltas2!G74+2*Deltas3!G74+Deltas4!G74)/6</f>
        <v>0</v>
      </c>
      <c r="E68" s="19">
        <f ca="1">(Deltas1!H74+2*Deltas2!H74+2*Deltas3!H74+Deltas4!H74)/6</f>
        <v>8.586043653999155E-2</v>
      </c>
      <c r="F68" s="19">
        <f ca="1">(Deltas1!I74+2*Deltas2!I74+2*Deltas3!I74+Deltas4!I74)/6</f>
        <v>1.1034622613900092E-3</v>
      </c>
      <c r="G68" s="19">
        <f ca="1">(Deltas1!J74+2*Deltas2!J74+2*Deltas3!J74+Deltas4!J74)/6</f>
        <v>0</v>
      </c>
      <c r="H68" s="19">
        <f ca="1">(Deltas1!K74+2*Deltas2!K74+2*Deltas3!K74+Deltas4!K74)/6</f>
        <v>0</v>
      </c>
      <c r="I68" s="19">
        <f ca="1">(Deltas1!L74+2*Deltas2!L74+2*Deltas3!L74+Deltas4!L74)/6</f>
        <v>0</v>
      </c>
      <c r="J68" s="19">
        <f ca="1">(Deltas1!M74+2*Deltas2!M74+2*Deltas3!M74+Deltas4!M74)/6</f>
        <v>0</v>
      </c>
      <c r="K68" s="19">
        <f ca="1">(Deltas1!N74+2*Deltas2!N74+2*Deltas3!N74+Deltas4!N74)/6</f>
        <v>0</v>
      </c>
      <c r="L68" s="19">
        <f ca="1">(Deltas1!O74+2*Deltas2!O74+2*Deltas3!O74+Deltas4!O74)/6</f>
        <v>0</v>
      </c>
      <c r="M68" s="19">
        <f ca="1">(Deltas1!P74+2*Deltas2!P74+2*Deltas3!P74+Deltas4!P74)/6</f>
        <v>0</v>
      </c>
      <c r="N68" s="19">
        <f ca="1">(Deltas1!Q74+2*Deltas2!Q74+2*Deltas3!Q74+Deltas4!Q74)/6</f>
        <v>0</v>
      </c>
      <c r="O68" s="19">
        <f ca="1">(Deltas1!R74+2*Deltas2!R74+2*Deltas3!R74+Deltas4!R74)/6</f>
        <v>0</v>
      </c>
      <c r="P68" s="19">
        <f ca="1">(Deltas1!S74+2*Deltas2!S74+2*Deltas3!S74+Deltas4!S74)/6</f>
        <v>2.4141865258306576</v>
      </c>
      <c r="Q68" s="19">
        <f ca="1">(Deltas1!T74+2*Deltas2!T74+2*Deltas3!T74+Deltas4!T74)/6</f>
        <v>0</v>
      </c>
      <c r="R68" s="19">
        <f ca="1">(Deltas1!U74+2*Deltas2!U74+2*Deltas3!U74+Deltas4!U74)/6</f>
        <v>0</v>
      </c>
      <c r="S68" s="19">
        <f ca="1">(Deltas1!V74+2*Deltas2!V74+2*Deltas3!V74+Deltas4!V74)/6</f>
        <v>0</v>
      </c>
      <c r="T68" s="19">
        <f ca="1">(Deltas1!W74+2*Deltas2!W74+2*Deltas3!W74+Deltas4!W74)/6</f>
        <v>0</v>
      </c>
      <c r="U68" s="19">
        <f ca="1">(Deltas1!X74+2*Deltas2!X74+2*Deltas3!X74+Deltas4!X74)/6</f>
        <v>0</v>
      </c>
      <c r="V68" s="19">
        <f ca="1">(Deltas1!Y74+2*Deltas2!Y74+2*Deltas3!Y74+Deltas4!Y74)/6</f>
        <v>-5.6986188412755538</v>
      </c>
      <c r="W68" s="19">
        <f ca="1">(Deltas1!Z74+2*Deltas2!Z74+2*Deltas3!Z74+Deltas4!Z74)/6</f>
        <v>0</v>
      </c>
      <c r="X68" s="19">
        <f ca="1">(Deltas1!AA74+2*Deltas2!AA74+2*Deltas3!AA74+Deltas4!AA74)/6</f>
        <v>0</v>
      </c>
      <c r="Y68" s="19">
        <f ca="1">(Deltas1!AB74+2*Deltas2!AB74+2*Deltas3!AB74+Deltas4!AB74)/6</f>
        <v>0</v>
      </c>
      <c r="Z68" s="19">
        <f ca="1">(Deltas1!AC74+2*Deltas2!AC74+2*Deltas3!AC74+Deltas4!AC74)/6</f>
        <v>0</v>
      </c>
      <c r="AA68" s="19">
        <f ca="1">(Deltas1!AD74+2*Deltas2!AD74+2*Deltas3!AD74+Deltas4!AD74)/6</f>
        <v>0</v>
      </c>
      <c r="AB68" s="19">
        <f ca="1">(Deltas1!AE74+2*Deltas2!AE74+2*Deltas3!AE74+Deltas4!AE74)/6</f>
        <v>0</v>
      </c>
      <c r="AC68" s="19">
        <f ca="1">(Deltas1!AF74+2*Deltas2!AF74+2*Deltas3!AF74+Deltas4!AF74)/6</f>
        <v>0</v>
      </c>
      <c r="AD68" s="19">
        <f ca="1">(Deltas1!AG74+2*Deltas2!AG74+2*Deltas3!AG74+Deltas4!AG74)/6</f>
        <v>-1.535747347290115E-2</v>
      </c>
      <c r="AE68" s="19">
        <f ca="1">(Deltas1!AH74+2*Deltas2!AH74+2*Deltas3!AH74+Deltas4!AH74)/6</f>
        <v>-0.19218626534619479</v>
      </c>
      <c r="AF68" s="19">
        <f ca="1">(Deltas1!AI74+2*Deltas2!AI74+2*Deltas3!AI74+Deltas4!AI74)/6</f>
        <v>3.5640226388790452</v>
      </c>
      <c r="AG68" s="19">
        <f ca="1">(Deltas1!AJ74+2*Deltas2!AJ74+2*Deltas3!AJ74+Deltas4!AJ74)/6</f>
        <v>0.97323046486334197</v>
      </c>
      <c r="AH68" s="19">
        <f ca="1">(Deltas1!AK74+2*Deltas2!AK74+2*Deltas3!AK74+Deltas4!AK74)/6</f>
        <v>0</v>
      </c>
      <c r="AI68" s="19">
        <f ca="1">(Deltas1!AL74+2*Deltas2!AL74+2*Deltas3!AL74+Deltas4!AL74)/6</f>
        <v>0</v>
      </c>
      <c r="AJ68" s="19">
        <f ca="1">(Deltas1!AM74+2*Deltas2!AM74+2*Deltas3!AM74+Deltas4!AM74)/6</f>
        <v>0</v>
      </c>
      <c r="AK68" s="19">
        <f ca="1">(Deltas1!AN74+2*Deltas2!AN74+2*Deltas3!AN74+Deltas4!AN74)/6</f>
        <v>0</v>
      </c>
      <c r="AL68" s="19">
        <f ca="1">(Deltas1!AO74+2*Deltas2!AO74+2*Deltas3!AO74+Deltas4!AO74)/6</f>
        <v>-1.1034622613900092E-3</v>
      </c>
      <c r="AM68" s="19">
        <f ca="1">(Deltas1!AP74+2*Deltas2!AP74+2*Deltas3!AP74+Deltas4!AP74)/6</f>
        <v>-8.6645013407442906E-2</v>
      </c>
      <c r="AN68" s="19">
        <f ca="1">(Deltas1!AQ74+2*Deltas2!AQ74+2*Deltas3!AQ74+Deltas4!AQ74)/6</f>
        <v>0</v>
      </c>
      <c r="AO68" s="19">
        <f ca="1">(Deltas1!AR74+2*Deltas2!AR74+2*Deltas3!AR74+Deltas4!AR74)/6</f>
        <v>0</v>
      </c>
      <c r="AP68" s="19">
        <f ca="1">(Deltas1!AS74+2*Deltas2!AS74+2*Deltas3!AS74+Deltas4!AS74)/6</f>
        <v>-0.31917619126985358</v>
      </c>
      <c r="AQ68" s="19">
        <f ca="1">(Deltas1!AT74+2*Deltas2!AT74+2*Deltas3!AT74+Deltas4!AT74)/6</f>
        <v>-0.31917619126985358</v>
      </c>
      <c r="AR68" s="19">
        <f ca="1">(Deltas1!AU74+2*Deltas2!AU74+2*Deltas3!AU74+Deltas4!AU74)/6</f>
        <v>-0.31917619126985358</v>
      </c>
      <c r="AS68" s="19">
        <f ca="1">(Deltas1!AV74+2*Deltas2!AV74+2*Deltas3!AV74+Deltas4!AV74)/6</f>
        <v>0</v>
      </c>
      <c r="AT68" s="19">
        <f ca="1">(Deltas1!AW74+2*Deltas2!AW74+2*Deltas3!AW74+Deltas4!AW74)/6</f>
        <v>0</v>
      </c>
      <c r="AU68" s="19">
        <f ca="1">(Deltas1!AX74+2*Deltas2!AX74+2*Deltas3!AX74+Deltas4!AX74)/6</f>
        <v>0</v>
      </c>
      <c r="AV68" s="19">
        <f ca="1">(Deltas1!AY74+2*Deltas2!AY74+2*Deltas3!AY74+Deltas4!AY74)/6</f>
        <v>0</v>
      </c>
      <c r="AW68" s="19">
        <f ca="1">(Deltas1!AZ74+2*Deltas2!AZ74+2*Deltas3!AZ74+Deltas4!AZ74)/6</f>
        <v>0</v>
      </c>
      <c r="AX68" s="19">
        <f ca="1">(Deltas1!BA74+2*Deltas2!BA74+2*Deltas3!BA74+Deltas4!BA74)/6</f>
        <v>0</v>
      </c>
      <c r="AY68" s="19">
        <f ca="1">(Deltas1!BB74+2*Deltas2!BB74+2*Deltas3!BB74+Deltas4!BB74)/6</f>
        <v>0</v>
      </c>
      <c r="AZ68" s="19">
        <f ca="1">(Deltas1!BC74+2*Deltas2!BC74+2*Deltas3!BC74+Deltas4!BC74)/6</f>
        <v>0</v>
      </c>
      <c r="BA68" s="19">
        <f ca="1">(Deltas1!BD74+2*Deltas2!BD74+2*Deltas3!BD74+Deltas4!BD74)/6</f>
        <v>0</v>
      </c>
      <c r="BB68" s="19">
        <f ca="1">(Deltas1!BE74+2*Deltas2!BE74+2*Deltas3!BE74+Deltas4!BE74)/6</f>
        <v>0</v>
      </c>
      <c r="BC68" s="19">
        <f ca="1">(Deltas1!BF74+2*Deltas2!BF74+2*Deltas3!BF74+Deltas4!BF74)/6</f>
        <v>0</v>
      </c>
      <c r="BD68" s="19">
        <f ca="1">(Deltas1!BG74+2*Deltas2!BG74+2*Deltas3!BG74+Deltas4!BG74)/6</f>
        <v>0</v>
      </c>
      <c r="BE68" s="19">
        <f ca="1">(Deltas1!BH74+2*Deltas2!BH74+2*Deltas3!BH74+Deltas4!BH74)/6</f>
        <v>0</v>
      </c>
      <c r="BF68" s="19">
        <f ca="1">(Deltas1!BI74+2*Deltas2!BI74+2*Deltas3!BI74+Deltas4!BI74)/6</f>
        <v>0</v>
      </c>
      <c r="BG68" s="19">
        <f ca="1">(Deltas1!BJ74+2*Deltas2!BJ74+2*Deltas3!BJ74+Deltas4!BJ74)/6</f>
        <v>0</v>
      </c>
      <c r="BH68" s="19">
        <f ca="1">(Deltas1!BK74+2*Deltas2!BK74+2*Deltas3!BK74+Deltas4!BK74)/6</f>
        <v>0</v>
      </c>
      <c r="BI68" s="19">
        <f ca="1">(Deltas1!BL74+2*Deltas2!BL74+2*Deltas3!BL74+Deltas4!BL74)/6</f>
        <v>0</v>
      </c>
      <c r="BJ68" s="19">
        <f ca="1">(Deltas1!BM74+2*Deltas2!BM74+2*Deltas3!BM74+Deltas4!BM74)/6</f>
        <v>0</v>
      </c>
      <c r="BK68" s="19">
        <f ca="1">(Deltas1!BN74+2*Deltas2!BN74+2*Deltas3!BN74+Deltas4!BN74)/6</f>
        <v>0</v>
      </c>
      <c r="BL68" s="19">
        <f ca="1">(Deltas1!BO74+2*Deltas2!BO74+2*Deltas3!BO74+Deltas4!BO74)/6</f>
        <v>0</v>
      </c>
      <c r="BM68" s="19">
        <f ca="1">(Deltas1!BP74+2*Deltas2!BP74+2*Deltas3!BP74+Deltas4!BP74)/6</f>
        <v>0</v>
      </c>
      <c r="BN68" s="19">
        <f ca="1">(Deltas1!BQ74+2*Deltas2!BQ74+2*Deltas3!BQ74+Deltas4!BQ74)/6</f>
        <v>0</v>
      </c>
      <c r="BO68" s="19">
        <f ca="1">(Deltas1!BR74+2*Deltas2!BR74+2*Deltas3!BR74+Deltas4!BR74)/6</f>
        <v>0</v>
      </c>
      <c r="BP68" s="19">
        <f ca="1">(Deltas1!BS74+2*Deltas2!BS74+2*Deltas3!BS74+Deltas4!BS74)/6</f>
        <v>0</v>
      </c>
      <c r="BQ68" s="19">
        <f ca="1">(Deltas1!BT74+2*Deltas2!BT74+2*Deltas3!BT74+Deltas4!BT74)/6</f>
        <v>0</v>
      </c>
      <c r="BR68" s="19">
        <f ca="1">(Deltas1!BU74+2*Deltas2!BU74+2*Deltas3!BU74+Deltas4!BU74)/6</f>
        <v>0</v>
      </c>
      <c r="BS68" s="19">
        <f ca="1">(Deltas1!BV74+2*Deltas2!BV74+2*Deltas3!BV74+Deltas4!BV74)/6</f>
        <v>0</v>
      </c>
      <c r="BT68" s="19">
        <f ca="1">(Deltas1!BW74+2*Deltas2!BW74+2*Deltas3!BW74+Deltas4!BW74)/6</f>
        <v>0</v>
      </c>
    </row>
    <row r="69" spans="1:72">
      <c r="A69">
        <f>'Composition Moles'!A87</f>
        <v>3.2499999999999964</v>
      </c>
      <c r="B69" s="1">
        <f ca="1">(Deltas1!D75+2*Deltas2!D75+2*Deltas3!D75+Deltas4!D75)/6</f>
        <v>1.7554182399923506E-2</v>
      </c>
      <c r="C69" s="19">
        <f ca="1">(Deltas1!F75+2*Deltas2!F75+2*Deltas3!F75+Deltas4!F75)/6</f>
        <v>-8.1309886339289858E-2</v>
      </c>
      <c r="D69" s="19">
        <f ca="1">(Deltas1!G75+2*Deltas2!G75+2*Deltas3!G75+Deltas4!G75)/6</f>
        <v>0</v>
      </c>
      <c r="E69" s="19">
        <f ca="1">(Deltas1!H75+2*Deltas2!H75+2*Deltas3!H75+Deltas4!H75)/6</f>
        <v>8.0308872410732535E-2</v>
      </c>
      <c r="F69" s="19">
        <f ca="1">(Deltas1!I75+2*Deltas2!I75+2*Deltas3!I75+Deltas4!I75)/6</f>
        <v>1.0010139285573118E-3</v>
      </c>
      <c r="G69" s="19">
        <f ca="1">(Deltas1!J75+2*Deltas2!J75+2*Deltas3!J75+Deltas4!J75)/6</f>
        <v>0</v>
      </c>
      <c r="H69" s="19">
        <f ca="1">(Deltas1!K75+2*Deltas2!K75+2*Deltas3!K75+Deltas4!K75)/6</f>
        <v>0</v>
      </c>
      <c r="I69" s="19">
        <f ca="1">(Deltas1!L75+2*Deltas2!L75+2*Deltas3!L75+Deltas4!L75)/6</f>
        <v>0</v>
      </c>
      <c r="J69" s="19">
        <f ca="1">(Deltas1!M75+2*Deltas2!M75+2*Deltas3!M75+Deltas4!M75)/6</f>
        <v>0</v>
      </c>
      <c r="K69" s="19">
        <f ca="1">(Deltas1!N75+2*Deltas2!N75+2*Deltas3!N75+Deltas4!N75)/6</f>
        <v>0</v>
      </c>
      <c r="L69" s="19">
        <f ca="1">(Deltas1!O75+2*Deltas2!O75+2*Deltas3!O75+Deltas4!O75)/6</f>
        <v>0</v>
      </c>
      <c r="M69" s="19">
        <f ca="1">(Deltas1!P75+2*Deltas2!P75+2*Deltas3!P75+Deltas4!P75)/6</f>
        <v>0</v>
      </c>
      <c r="N69" s="19">
        <f ca="1">(Deltas1!Q75+2*Deltas2!Q75+2*Deltas3!Q75+Deltas4!Q75)/6</f>
        <v>0</v>
      </c>
      <c r="O69" s="19">
        <f ca="1">(Deltas1!R75+2*Deltas2!R75+2*Deltas3!R75+Deltas4!R75)/6</f>
        <v>0</v>
      </c>
      <c r="P69" s="19">
        <f ca="1">(Deltas1!S75+2*Deltas2!S75+2*Deltas3!S75+Deltas4!S75)/6</f>
        <v>2.3638606734073804</v>
      </c>
      <c r="Q69" s="19">
        <f ca="1">(Deltas1!T75+2*Deltas2!T75+2*Deltas3!T75+Deltas4!T75)/6</f>
        <v>0</v>
      </c>
      <c r="R69" s="19">
        <f ca="1">(Deltas1!U75+2*Deltas2!U75+2*Deltas3!U75+Deltas4!U75)/6</f>
        <v>0</v>
      </c>
      <c r="S69" s="19">
        <f ca="1">(Deltas1!V75+2*Deltas2!V75+2*Deltas3!V75+Deltas4!V75)/6</f>
        <v>0</v>
      </c>
      <c r="T69" s="19">
        <f ca="1">(Deltas1!W75+2*Deltas2!W75+2*Deltas3!W75+Deltas4!W75)/6</f>
        <v>0</v>
      </c>
      <c r="U69" s="19">
        <f ca="1">(Deltas1!X75+2*Deltas2!X75+2*Deltas3!X75+Deltas4!X75)/6</f>
        <v>0</v>
      </c>
      <c r="V69" s="19">
        <f ca="1">(Deltas1!Y75+2*Deltas2!Y75+2*Deltas3!Y75+Deltas4!Y75)/6</f>
        <v>-5.5869254369789898</v>
      </c>
      <c r="W69" s="19">
        <f ca="1">(Deltas1!Z75+2*Deltas2!Z75+2*Deltas3!Z75+Deltas4!Z75)/6</f>
        <v>0</v>
      </c>
      <c r="X69" s="19">
        <f ca="1">(Deltas1!AA75+2*Deltas2!AA75+2*Deltas3!AA75+Deltas4!AA75)/6</f>
        <v>0</v>
      </c>
      <c r="Y69" s="19">
        <f ca="1">(Deltas1!AB75+2*Deltas2!AB75+2*Deltas3!AB75+Deltas4!AB75)/6</f>
        <v>0</v>
      </c>
      <c r="Z69" s="19">
        <f ca="1">(Deltas1!AC75+2*Deltas2!AC75+2*Deltas3!AC75+Deltas4!AC75)/6</f>
        <v>0</v>
      </c>
      <c r="AA69" s="19">
        <f ca="1">(Deltas1!AD75+2*Deltas2!AD75+2*Deltas3!AD75+Deltas4!AD75)/6</f>
        <v>0</v>
      </c>
      <c r="AB69" s="19">
        <f ca="1">(Deltas1!AE75+2*Deltas2!AE75+2*Deltas3!AE75+Deltas4!AE75)/6</f>
        <v>0</v>
      </c>
      <c r="AC69" s="19">
        <f ca="1">(Deltas1!AF75+2*Deltas2!AF75+2*Deltas3!AF75+Deltas4!AF75)/6</f>
        <v>0</v>
      </c>
      <c r="AD69" s="19">
        <f ca="1">(Deltas1!AG75+2*Deltas2!AG75+2*Deltas3!AG75+Deltas4!AG75)/6</f>
        <v>-1.4834750413316089E-2</v>
      </c>
      <c r="AE69" s="19">
        <f ca="1">(Deltas1!AH75+2*Deltas2!AH75+2*Deltas3!AH75+Deltas4!AH75)/6</f>
        <v>-0.23216356403153723</v>
      </c>
      <c r="AF69" s="19">
        <f ca="1">(Deltas1!AI75+2*Deltas2!AI75+2*Deltas3!AI75+Deltas4!AI75)/6</f>
        <v>3.5398040414234209</v>
      </c>
      <c r="AG69" s="19">
        <f ca="1">(Deltas1!AJ75+2*Deltas2!AJ75+2*Deltas3!AJ75+Deltas4!AJ75)/6</f>
        <v>0.95308391336440623</v>
      </c>
      <c r="AH69" s="19">
        <f ca="1">(Deltas1!AK75+2*Deltas2!AK75+2*Deltas3!AK75+Deltas4!AK75)/6</f>
        <v>0</v>
      </c>
      <c r="AI69" s="19">
        <f ca="1">(Deltas1!AL75+2*Deltas2!AL75+2*Deltas3!AL75+Deltas4!AL75)/6</f>
        <v>0</v>
      </c>
      <c r="AJ69" s="19">
        <f ca="1">(Deltas1!AM75+2*Deltas2!AM75+2*Deltas3!AM75+Deltas4!AM75)/6</f>
        <v>0</v>
      </c>
      <c r="AK69" s="19">
        <f ca="1">(Deltas1!AN75+2*Deltas2!AN75+2*Deltas3!AN75+Deltas4!AN75)/6</f>
        <v>0</v>
      </c>
      <c r="AL69" s="19">
        <f ca="1">(Deltas1!AO75+2*Deltas2!AO75+2*Deltas3!AO75+Deltas4!AO75)/6</f>
        <v>-1.0010139285573118E-3</v>
      </c>
      <c r="AM69" s="19">
        <f ca="1">(Deltas1!AP75+2*Deltas2!AP75+2*Deltas3!AP75+Deltas4!AP75)/6</f>
        <v>-8.1119188138842405E-2</v>
      </c>
      <c r="AN69" s="19">
        <f ca="1">(Deltas1!AQ75+2*Deltas2!AQ75+2*Deltas3!AQ75+Deltas4!AQ75)/6</f>
        <v>0</v>
      </c>
      <c r="AO69" s="19">
        <f ca="1">(Deltas1!AR75+2*Deltas2!AR75+2*Deltas3!AR75+Deltas4!AR75)/6</f>
        <v>0</v>
      </c>
      <c r="AP69" s="19">
        <f ca="1">(Deltas1!AS75+2*Deltas2!AS75+2*Deltas3!AS75+Deltas4!AS75)/6</f>
        <v>-0.3135682249013218</v>
      </c>
      <c r="AQ69" s="19">
        <f ca="1">(Deltas1!AT75+2*Deltas2!AT75+2*Deltas3!AT75+Deltas4!AT75)/6</f>
        <v>-0.3135682249013218</v>
      </c>
      <c r="AR69" s="19">
        <f ca="1">(Deltas1!AU75+2*Deltas2!AU75+2*Deltas3!AU75+Deltas4!AU75)/6</f>
        <v>-0.3135682249013218</v>
      </c>
      <c r="AS69" s="19">
        <f ca="1">(Deltas1!AV75+2*Deltas2!AV75+2*Deltas3!AV75+Deltas4!AV75)/6</f>
        <v>0</v>
      </c>
      <c r="AT69" s="19">
        <f ca="1">(Deltas1!AW75+2*Deltas2!AW75+2*Deltas3!AW75+Deltas4!AW75)/6</f>
        <v>0</v>
      </c>
      <c r="AU69" s="19">
        <f ca="1">(Deltas1!AX75+2*Deltas2!AX75+2*Deltas3!AX75+Deltas4!AX75)/6</f>
        <v>0</v>
      </c>
      <c r="AV69" s="19">
        <f ca="1">(Deltas1!AY75+2*Deltas2!AY75+2*Deltas3!AY75+Deltas4!AY75)/6</f>
        <v>0</v>
      </c>
      <c r="AW69" s="19">
        <f ca="1">(Deltas1!AZ75+2*Deltas2!AZ75+2*Deltas3!AZ75+Deltas4!AZ75)/6</f>
        <v>0</v>
      </c>
      <c r="AX69" s="19">
        <f ca="1">(Deltas1!BA75+2*Deltas2!BA75+2*Deltas3!BA75+Deltas4!BA75)/6</f>
        <v>0</v>
      </c>
      <c r="AY69" s="19">
        <f ca="1">(Deltas1!BB75+2*Deltas2!BB75+2*Deltas3!BB75+Deltas4!BB75)/6</f>
        <v>0</v>
      </c>
      <c r="AZ69" s="19">
        <f ca="1">(Deltas1!BC75+2*Deltas2!BC75+2*Deltas3!BC75+Deltas4!BC75)/6</f>
        <v>0</v>
      </c>
      <c r="BA69" s="19">
        <f ca="1">(Deltas1!BD75+2*Deltas2!BD75+2*Deltas3!BD75+Deltas4!BD75)/6</f>
        <v>0</v>
      </c>
      <c r="BB69" s="19">
        <f ca="1">(Deltas1!BE75+2*Deltas2!BE75+2*Deltas3!BE75+Deltas4!BE75)/6</f>
        <v>0</v>
      </c>
      <c r="BC69" s="19">
        <f ca="1">(Deltas1!BF75+2*Deltas2!BF75+2*Deltas3!BF75+Deltas4!BF75)/6</f>
        <v>0</v>
      </c>
      <c r="BD69" s="19">
        <f ca="1">(Deltas1!BG75+2*Deltas2!BG75+2*Deltas3!BG75+Deltas4!BG75)/6</f>
        <v>0</v>
      </c>
      <c r="BE69" s="19">
        <f ca="1">(Deltas1!BH75+2*Deltas2!BH75+2*Deltas3!BH75+Deltas4!BH75)/6</f>
        <v>0</v>
      </c>
      <c r="BF69" s="19">
        <f ca="1">(Deltas1!BI75+2*Deltas2!BI75+2*Deltas3!BI75+Deltas4!BI75)/6</f>
        <v>0</v>
      </c>
      <c r="BG69" s="19">
        <f ca="1">(Deltas1!BJ75+2*Deltas2!BJ75+2*Deltas3!BJ75+Deltas4!BJ75)/6</f>
        <v>0</v>
      </c>
      <c r="BH69" s="19">
        <f ca="1">(Deltas1!BK75+2*Deltas2!BK75+2*Deltas3!BK75+Deltas4!BK75)/6</f>
        <v>0</v>
      </c>
      <c r="BI69" s="19">
        <f ca="1">(Deltas1!BL75+2*Deltas2!BL75+2*Deltas3!BL75+Deltas4!BL75)/6</f>
        <v>0</v>
      </c>
      <c r="BJ69" s="19">
        <f ca="1">(Deltas1!BM75+2*Deltas2!BM75+2*Deltas3!BM75+Deltas4!BM75)/6</f>
        <v>0</v>
      </c>
      <c r="BK69" s="19">
        <f ca="1">(Deltas1!BN75+2*Deltas2!BN75+2*Deltas3!BN75+Deltas4!BN75)/6</f>
        <v>0</v>
      </c>
      <c r="BL69" s="19">
        <f ca="1">(Deltas1!BO75+2*Deltas2!BO75+2*Deltas3!BO75+Deltas4!BO75)/6</f>
        <v>0</v>
      </c>
      <c r="BM69" s="19">
        <f ca="1">(Deltas1!BP75+2*Deltas2!BP75+2*Deltas3!BP75+Deltas4!BP75)/6</f>
        <v>0</v>
      </c>
      <c r="BN69" s="19">
        <f ca="1">(Deltas1!BQ75+2*Deltas2!BQ75+2*Deltas3!BQ75+Deltas4!BQ75)/6</f>
        <v>0</v>
      </c>
      <c r="BO69" s="19">
        <f ca="1">(Deltas1!BR75+2*Deltas2!BR75+2*Deltas3!BR75+Deltas4!BR75)/6</f>
        <v>0</v>
      </c>
      <c r="BP69" s="19">
        <f ca="1">(Deltas1!BS75+2*Deltas2!BS75+2*Deltas3!BS75+Deltas4!BS75)/6</f>
        <v>0</v>
      </c>
      <c r="BQ69" s="19">
        <f ca="1">(Deltas1!BT75+2*Deltas2!BT75+2*Deltas3!BT75+Deltas4!BT75)/6</f>
        <v>0</v>
      </c>
      <c r="BR69" s="19">
        <f ca="1">(Deltas1!BU75+2*Deltas2!BU75+2*Deltas3!BU75+Deltas4!BU75)/6</f>
        <v>0</v>
      </c>
      <c r="BS69" s="19">
        <f ca="1">(Deltas1!BV75+2*Deltas2!BV75+2*Deltas3!BV75+Deltas4!BV75)/6</f>
        <v>0</v>
      </c>
      <c r="BT69" s="19">
        <f ca="1">(Deltas1!BW75+2*Deltas2!BW75+2*Deltas3!BW75+Deltas4!BW75)/6</f>
        <v>0</v>
      </c>
    </row>
    <row r="70" spans="1:72">
      <c r="A70">
        <f>'Composition Moles'!A88</f>
        <v>3.2999999999999963</v>
      </c>
      <c r="B70" s="1">
        <f ca="1">(Deltas1!D76+2*Deltas2!D76+2*Deltas3!D76+Deltas4!D76)/6</f>
        <v>1.6730959916145483E-2</v>
      </c>
      <c r="C70" s="19">
        <f ca="1">(Deltas1!F76+2*Deltas2!F76+2*Deltas3!F76+Deltas4!F76)/6</f>
        <v>-7.6024412190931465E-2</v>
      </c>
      <c r="D70" s="19">
        <f ca="1">(Deltas1!G76+2*Deltas2!G76+2*Deltas3!G76+Deltas4!G76)/6</f>
        <v>0</v>
      </c>
      <c r="E70" s="19">
        <f ca="1">(Deltas1!H76+2*Deltas2!H76+2*Deltas3!H76+Deltas4!H76)/6</f>
        <v>7.5116261614178045E-2</v>
      </c>
      <c r="F70" s="19">
        <f ca="1">(Deltas1!I76+2*Deltas2!I76+2*Deltas3!I76+Deltas4!I76)/6</f>
        <v>9.0815057675342088E-4</v>
      </c>
      <c r="G70" s="19">
        <f ca="1">(Deltas1!J76+2*Deltas2!J76+2*Deltas3!J76+Deltas4!J76)/6</f>
        <v>0</v>
      </c>
      <c r="H70" s="19">
        <f ca="1">(Deltas1!K76+2*Deltas2!K76+2*Deltas3!K76+Deltas4!K76)/6</f>
        <v>0</v>
      </c>
      <c r="I70" s="19">
        <f ca="1">(Deltas1!L76+2*Deltas2!L76+2*Deltas3!L76+Deltas4!L76)/6</f>
        <v>0</v>
      </c>
      <c r="J70" s="19">
        <f ca="1">(Deltas1!M76+2*Deltas2!M76+2*Deltas3!M76+Deltas4!M76)/6</f>
        <v>0</v>
      </c>
      <c r="K70" s="19">
        <f ca="1">(Deltas1!N76+2*Deltas2!N76+2*Deltas3!N76+Deltas4!N76)/6</f>
        <v>0</v>
      </c>
      <c r="L70" s="19">
        <f ca="1">(Deltas1!O76+2*Deltas2!O76+2*Deltas3!O76+Deltas4!O76)/6</f>
        <v>0</v>
      </c>
      <c r="M70" s="19">
        <f ca="1">(Deltas1!P76+2*Deltas2!P76+2*Deltas3!P76+Deltas4!P76)/6</f>
        <v>0</v>
      </c>
      <c r="N70" s="19">
        <f ca="1">(Deltas1!Q76+2*Deltas2!Q76+2*Deltas3!Q76+Deltas4!Q76)/6</f>
        <v>0</v>
      </c>
      <c r="O70" s="19">
        <f ca="1">(Deltas1!R76+2*Deltas2!R76+2*Deltas3!R76+Deltas4!R76)/6</f>
        <v>0</v>
      </c>
      <c r="P70" s="19">
        <f ca="1">(Deltas1!S76+2*Deltas2!S76+2*Deltas3!S76+Deltas4!S76)/6</f>
        <v>2.3141703383885885</v>
      </c>
      <c r="Q70" s="19">
        <f ca="1">(Deltas1!T76+2*Deltas2!T76+2*Deltas3!T76+Deltas4!T76)/6</f>
        <v>0</v>
      </c>
      <c r="R70" s="19">
        <f ca="1">(Deltas1!U76+2*Deltas2!U76+2*Deltas3!U76+Deltas4!U76)/6</f>
        <v>0</v>
      </c>
      <c r="S70" s="19">
        <f ca="1">(Deltas1!V76+2*Deltas2!V76+2*Deltas3!V76+Deltas4!V76)/6</f>
        <v>0</v>
      </c>
      <c r="T70" s="19">
        <f ca="1">(Deltas1!W76+2*Deltas2!W76+2*Deltas3!W76+Deltas4!W76)/6</f>
        <v>0</v>
      </c>
      <c r="U70" s="19">
        <f ca="1">(Deltas1!X76+2*Deltas2!X76+2*Deltas3!X76+Deltas4!X76)/6</f>
        <v>0</v>
      </c>
      <c r="V70" s="19">
        <f ca="1">(Deltas1!Y76+2*Deltas2!Y76+2*Deltas3!Y76+Deltas4!Y76)/6</f>
        <v>-5.4765352598621897</v>
      </c>
      <c r="W70" s="19">
        <f ca="1">(Deltas1!Z76+2*Deltas2!Z76+2*Deltas3!Z76+Deltas4!Z76)/6</f>
        <v>0</v>
      </c>
      <c r="X70" s="19">
        <f ca="1">(Deltas1!AA76+2*Deltas2!AA76+2*Deltas3!AA76+Deltas4!AA76)/6</f>
        <v>0</v>
      </c>
      <c r="Y70" s="19">
        <f ca="1">(Deltas1!AB76+2*Deltas2!AB76+2*Deltas3!AB76+Deltas4!AB76)/6</f>
        <v>0</v>
      </c>
      <c r="Z70" s="19">
        <f ca="1">(Deltas1!AC76+2*Deltas2!AC76+2*Deltas3!AC76+Deltas4!AC76)/6</f>
        <v>0</v>
      </c>
      <c r="AA70" s="19">
        <f ca="1">(Deltas1!AD76+2*Deltas2!AD76+2*Deltas3!AD76+Deltas4!AD76)/6</f>
        <v>0</v>
      </c>
      <c r="AB70" s="19">
        <f ca="1">(Deltas1!AE76+2*Deltas2!AE76+2*Deltas3!AE76+Deltas4!AE76)/6</f>
        <v>0</v>
      </c>
      <c r="AC70" s="19">
        <f ca="1">(Deltas1!AF76+2*Deltas2!AF76+2*Deltas3!AF76+Deltas4!AF76)/6</f>
        <v>0</v>
      </c>
      <c r="AD70" s="19">
        <f ca="1">(Deltas1!AG76+2*Deltas2!AG76+2*Deltas3!AG76+Deltas4!AG76)/6</f>
        <v>-1.4329960604150664E-2</v>
      </c>
      <c r="AE70" s="19">
        <f ca="1">(Deltas1!AH76+2*Deltas2!AH76+2*Deltas3!AH76+Deltas4!AH76)/6</f>
        <v>-0.27029234580321609</v>
      </c>
      <c r="AF70" s="19">
        <f ca="1">(Deltas1!AI76+2*Deltas2!AI76+2*Deltas3!AI76+Deltas4!AI76)/6</f>
        <v>3.5149216246805053</v>
      </c>
      <c r="AG70" s="19">
        <f ca="1">(Deltas1!AJ76+2*Deltas2!AJ76+2*Deltas3!AJ76+Deltas4!AJ76)/6</f>
        <v>0.93321716124409326</v>
      </c>
      <c r="AH70" s="19">
        <f ca="1">(Deltas1!AK76+2*Deltas2!AK76+2*Deltas3!AK76+Deltas4!AK76)/6</f>
        <v>0</v>
      </c>
      <c r="AI70" s="19">
        <f ca="1">(Deltas1!AL76+2*Deltas2!AL76+2*Deltas3!AL76+Deltas4!AL76)/6</f>
        <v>0</v>
      </c>
      <c r="AJ70" s="19">
        <f ca="1">(Deltas1!AM76+2*Deltas2!AM76+2*Deltas3!AM76+Deltas4!AM76)/6</f>
        <v>0</v>
      </c>
      <c r="AK70" s="19">
        <f ca="1">(Deltas1!AN76+2*Deltas2!AN76+2*Deltas3!AN76+Deltas4!AN76)/6</f>
        <v>0</v>
      </c>
      <c r="AL70" s="19">
        <f ca="1">(Deltas1!AO76+2*Deltas2!AO76+2*Deltas3!AO76+Deltas4!AO76)/6</f>
        <v>-9.0815057675342088E-4</v>
      </c>
      <c r="AM70" s="19">
        <f ca="1">(Deltas1!AP76+2*Deltas2!AP76+2*Deltas3!AP76+Deltas4!AP76)/6</f>
        <v>-7.5936006973512063E-2</v>
      </c>
      <c r="AN70" s="19">
        <f ca="1">(Deltas1!AQ76+2*Deltas2!AQ76+2*Deltas3!AQ76+Deltas4!AQ76)/6</f>
        <v>0</v>
      </c>
      <c r="AO70" s="19">
        <f ca="1">(Deltas1!AR76+2*Deltas2!AR76+2*Deltas3!AR76+Deltas4!AR76)/6</f>
        <v>0</v>
      </c>
      <c r="AP70" s="19">
        <f ca="1">(Deltas1!AS76+2*Deltas2!AS76+2*Deltas3!AS76+Deltas4!AS76)/6</f>
        <v>-0.30810246683112141</v>
      </c>
      <c r="AQ70" s="19">
        <f ca="1">(Deltas1!AT76+2*Deltas2!AT76+2*Deltas3!AT76+Deltas4!AT76)/6</f>
        <v>-0.30810246683112141</v>
      </c>
      <c r="AR70" s="19">
        <f ca="1">(Deltas1!AU76+2*Deltas2!AU76+2*Deltas3!AU76+Deltas4!AU76)/6</f>
        <v>-0.30810246683112141</v>
      </c>
      <c r="AS70" s="19">
        <f ca="1">(Deltas1!AV76+2*Deltas2!AV76+2*Deltas3!AV76+Deltas4!AV76)/6</f>
        <v>0</v>
      </c>
      <c r="AT70" s="19">
        <f ca="1">(Deltas1!AW76+2*Deltas2!AW76+2*Deltas3!AW76+Deltas4!AW76)/6</f>
        <v>0</v>
      </c>
      <c r="AU70" s="19">
        <f ca="1">(Deltas1!AX76+2*Deltas2!AX76+2*Deltas3!AX76+Deltas4!AX76)/6</f>
        <v>0</v>
      </c>
      <c r="AV70" s="19">
        <f ca="1">(Deltas1!AY76+2*Deltas2!AY76+2*Deltas3!AY76+Deltas4!AY76)/6</f>
        <v>0</v>
      </c>
      <c r="AW70" s="19">
        <f ca="1">(Deltas1!AZ76+2*Deltas2!AZ76+2*Deltas3!AZ76+Deltas4!AZ76)/6</f>
        <v>0</v>
      </c>
      <c r="AX70" s="19">
        <f ca="1">(Deltas1!BA76+2*Deltas2!BA76+2*Deltas3!BA76+Deltas4!BA76)/6</f>
        <v>0</v>
      </c>
      <c r="AY70" s="19">
        <f ca="1">(Deltas1!BB76+2*Deltas2!BB76+2*Deltas3!BB76+Deltas4!BB76)/6</f>
        <v>0</v>
      </c>
      <c r="AZ70" s="19">
        <f ca="1">(Deltas1!BC76+2*Deltas2!BC76+2*Deltas3!BC76+Deltas4!BC76)/6</f>
        <v>0</v>
      </c>
      <c r="BA70" s="19">
        <f ca="1">(Deltas1!BD76+2*Deltas2!BD76+2*Deltas3!BD76+Deltas4!BD76)/6</f>
        <v>0</v>
      </c>
      <c r="BB70" s="19">
        <f ca="1">(Deltas1!BE76+2*Deltas2!BE76+2*Deltas3!BE76+Deltas4!BE76)/6</f>
        <v>0</v>
      </c>
      <c r="BC70" s="19">
        <f ca="1">(Deltas1!BF76+2*Deltas2!BF76+2*Deltas3!BF76+Deltas4!BF76)/6</f>
        <v>0</v>
      </c>
      <c r="BD70" s="19">
        <f ca="1">(Deltas1!BG76+2*Deltas2!BG76+2*Deltas3!BG76+Deltas4!BG76)/6</f>
        <v>0</v>
      </c>
      <c r="BE70" s="19">
        <f ca="1">(Deltas1!BH76+2*Deltas2!BH76+2*Deltas3!BH76+Deltas4!BH76)/6</f>
        <v>0</v>
      </c>
      <c r="BF70" s="19">
        <f ca="1">(Deltas1!BI76+2*Deltas2!BI76+2*Deltas3!BI76+Deltas4!BI76)/6</f>
        <v>0</v>
      </c>
      <c r="BG70" s="19">
        <f ca="1">(Deltas1!BJ76+2*Deltas2!BJ76+2*Deltas3!BJ76+Deltas4!BJ76)/6</f>
        <v>0</v>
      </c>
      <c r="BH70" s="19">
        <f ca="1">(Deltas1!BK76+2*Deltas2!BK76+2*Deltas3!BK76+Deltas4!BK76)/6</f>
        <v>0</v>
      </c>
      <c r="BI70" s="19">
        <f ca="1">(Deltas1!BL76+2*Deltas2!BL76+2*Deltas3!BL76+Deltas4!BL76)/6</f>
        <v>0</v>
      </c>
      <c r="BJ70" s="19">
        <f ca="1">(Deltas1!BM76+2*Deltas2!BM76+2*Deltas3!BM76+Deltas4!BM76)/6</f>
        <v>0</v>
      </c>
      <c r="BK70" s="19">
        <f ca="1">(Deltas1!BN76+2*Deltas2!BN76+2*Deltas3!BN76+Deltas4!BN76)/6</f>
        <v>0</v>
      </c>
      <c r="BL70" s="19">
        <f ca="1">(Deltas1!BO76+2*Deltas2!BO76+2*Deltas3!BO76+Deltas4!BO76)/6</f>
        <v>0</v>
      </c>
      <c r="BM70" s="19">
        <f ca="1">(Deltas1!BP76+2*Deltas2!BP76+2*Deltas3!BP76+Deltas4!BP76)/6</f>
        <v>0</v>
      </c>
      <c r="BN70" s="19">
        <f ca="1">(Deltas1!BQ76+2*Deltas2!BQ76+2*Deltas3!BQ76+Deltas4!BQ76)/6</f>
        <v>0</v>
      </c>
      <c r="BO70" s="19">
        <f ca="1">(Deltas1!BR76+2*Deltas2!BR76+2*Deltas3!BR76+Deltas4!BR76)/6</f>
        <v>0</v>
      </c>
      <c r="BP70" s="19">
        <f ca="1">(Deltas1!BS76+2*Deltas2!BS76+2*Deltas3!BS76+Deltas4!BS76)/6</f>
        <v>0</v>
      </c>
      <c r="BQ70" s="19">
        <f ca="1">(Deltas1!BT76+2*Deltas2!BT76+2*Deltas3!BT76+Deltas4!BT76)/6</f>
        <v>0</v>
      </c>
      <c r="BR70" s="19">
        <f ca="1">(Deltas1!BU76+2*Deltas2!BU76+2*Deltas3!BU76+Deltas4!BU76)/6</f>
        <v>0</v>
      </c>
      <c r="BS70" s="19">
        <f ca="1">(Deltas1!BV76+2*Deltas2!BV76+2*Deltas3!BV76+Deltas4!BV76)/6</f>
        <v>0</v>
      </c>
      <c r="BT70" s="19">
        <f ca="1">(Deltas1!BW76+2*Deltas2!BW76+2*Deltas3!BW76+Deltas4!BW76)/6</f>
        <v>0</v>
      </c>
    </row>
    <row r="71" spans="1:72">
      <c r="A71">
        <f>'Composition Moles'!A89</f>
        <v>3.3499999999999961</v>
      </c>
      <c r="B71" s="1">
        <f ca="1">(Deltas1!D77+2*Deltas2!D77+2*Deltas3!D77+Deltas4!D77)/6</f>
        <v>1.5966024659134419E-2</v>
      </c>
      <c r="C71" s="19">
        <f ca="1">(Deltas1!F77+2*Deltas2!F77+2*Deltas3!F77+Deltas4!F77)/6</f>
        <v>-7.1083685609492242E-2</v>
      </c>
      <c r="D71" s="19">
        <f ca="1">(Deltas1!G77+2*Deltas2!G77+2*Deltas3!G77+Deltas4!G77)/6</f>
        <v>0</v>
      </c>
      <c r="E71" s="19">
        <f ca="1">(Deltas1!H77+2*Deltas2!H77+2*Deltas3!H77+Deltas4!H77)/6</f>
        <v>7.0259721227603586E-2</v>
      </c>
      <c r="F71" s="19">
        <f ca="1">(Deltas1!I77+2*Deltas2!I77+2*Deltas3!I77+Deltas4!I77)/6</f>
        <v>8.239643818886553E-4</v>
      </c>
      <c r="G71" s="19">
        <f ca="1">(Deltas1!J77+2*Deltas2!J77+2*Deltas3!J77+Deltas4!J77)/6</f>
        <v>0</v>
      </c>
      <c r="H71" s="19">
        <f ca="1">(Deltas1!K77+2*Deltas2!K77+2*Deltas3!K77+Deltas4!K77)/6</f>
        <v>0</v>
      </c>
      <c r="I71" s="19">
        <f ca="1">(Deltas1!L77+2*Deltas2!L77+2*Deltas3!L77+Deltas4!L77)/6</f>
        <v>0</v>
      </c>
      <c r="J71" s="19">
        <f ca="1">(Deltas1!M77+2*Deltas2!M77+2*Deltas3!M77+Deltas4!M77)/6</f>
        <v>0</v>
      </c>
      <c r="K71" s="19">
        <f ca="1">(Deltas1!N77+2*Deltas2!N77+2*Deltas3!N77+Deltas4!N77)/6</f>
        <v>0</v>
      </c>
      <c r="L71" s="19">
        <f ca="1">(Deltas1!O77+2*Deltas2!O77+2*Deltas3!O77+Deltas4!O77)/6</f>
        <v>0</v>
      </c>
      <c r="M71" s="19">
        <f ca="1">(Deltas1!P77+2*Deltas2!P77+2*Deltas3!P77+Deltas4!P77)/6</f>
        <v>0</v>
      </c>
      <c r="N71" s="19">
        <f ca="1">(Deltas1!Q77+2*Deltas2!Q77+2*Deltas3!Q77+Deltas4!Q77)/6</f>
        <v>0</v>
      </c>
      <c r="O71" s="19">
        <f ca="1">(Deltas1!R77+2*Deltas2!R77+2*Deltas3!R77+Deltas4!R77)/6</f>
        <v>0</v>
      </c>
      <c r="P71" s="19">
        <f ca="1">(Deltas1!S77+2*Deltas2!S77+2*Deltas3!S77+Deltas4!S77)/6</f>
        <v>2.2651116821489317</v>
      </c>
      <c r="Q71" s="19">
        <f ca="1">(Deltas1!T77+2*Deltas2!T77+2*Deltas3!T77+Deltas4!T77)/6</f>
        <v>0</v>
      </c>
      <c r="R71" s="19">
        <f ca="1">(Deltas1!U77+2*Deltas2!U77+2*Deltas3!U77+Deltas4!U77)/6</f>
        <v>0</v>
      </c>
      <c r="S71" s="19">
        <f ca="1">(Deltas1!V77+2*Deltas2!V77+2*Deltas3!V77+Deltas4!V77)/6</f>
        <v>0</v>
      </c>
      <c r="T71" s="19">
        <f ca="1">(Deltas1!W77+2*Deltas2!W77+2*Deltas3!W77+Deltas4!W77)/6</f>
        <v>0</v>
      </c>
      <c r="U71" s="19">
        <f ca="1">(Deltas1!X77+2*Deltas2!X77+2*Deltas3!X77+Deltas4!X77)/6</f>
        <v>0</v>
      </c>
      <c r="V71" s="19">
        <f ca="1">(Deltas1!Y77+2*Deltas2!Y77+2*Deltas3!Y77+Deltas4!Y77)/6</f>
        <v>-5.3674550115726793</v>
      </c>
      <c r="W71" s="19">
        <f ca="1">(Deltas1!Z77+2*Deltas2!Z77+2*Deltas3!Z77+Deltas4!Z77)/6</f>
        <v>0</v>
      </c>
      <c r="X71" s="19">
        <f ca="1">(Deltas1!AA77+2*Deltas2!AA77+2*Deltas3!AA77+Deltas4!AA77)/6</f>
        <v>0</v>
      </c>
      <c r="Y71" s="19">
        <f ca="1">(Deltas1!AB77+2*Deltas2!AB77+2*Deltas3!AB77+Deltas4!AB77)/6</f>
        <v>0</v>
      </c>
      <c r="Z71" s="19">
        <f ca="1">(Deltas1!AC77+2*Deltas2!AC77+2*Deltas3!AC77+Deltas4!AC77)/6</f>
        <v>0</v>
      </c>
      <c r="AA71" s="19">
        <f ca="1">(Deltas1!AD77+2*Deltas2!AD77+2*Deltas3!AD77+Deltas4!AD77)/6</f>
        <v>0</v>
      </c>
      <c r="AB71" s="19">
        <f ca="1">(Deltas1!AE77+2*Deltas2!AE77+2*Deltas3!AE77+Deltas4!AE77)/6</f>
        <v>0</v>
      </c>
      <c r="AC71" s="19">
        <f ca="1">(Deltas1!AF77+2*Deltas2!AF77+2*Deltas3!AF77+Deltas4!AF77)/6</f>
        <v>0</v>
      </c>
      <c r="AD71" s="19">
        <f ca="1">(Deltas1!AG77+2*Deltas2!AG77+2*Deltas3!AG77+Deltas4!AG77)/6</f>
        <v>-1.3842987032945888E-2</v>
      </c>
      <c r="AE71" s="19">
        <f ca="1">(Deltas1!AH77+2*Deltas2!AH77+2*Deltas3!AH77+Deltas4!AH77)/6</f>
        <v>-0.30664024782574711</v>
      </c>
      <c r="AF71" s="19">
        <f ca="1">(Deltas1!AI77+2*Deltas2!AI77+2*Deltas3!AI77+Deltas4!AI77)/6</f>
        <v>3.4894205243269556</v>
      </c>
      <c r="AG71" s="19">
        <f ca="1">(Deltas1!AJ77+2*Deltas2!AJ77+2*Deltas3!AJ77+Deltas4!AJ77)/6</f>
        <v>0.91362902283117597</v>
      </c>
      <c r="AH71" s="19">
        <f ca="1">(Deltas1!AK77+2*Deltas2!AK77+2*Deltas3!AK77+Deltas4!AK77)/6</f>
        <v>0</v>
      </c>
      <c r="AI71" s="19">
        <f ca="1">(Deltas1!AL77+2*Deltas2!AL77+2*Deltas3!AL77+Deltas4!AL77)/6</f>
        <v>0</v>
      </c>
      <c r="AJ71" s="19">
        <f ca="1">(Deltas1!AM77+2*Deltas2!AM77+2*Deltas3!AM77+Deltas4!AM77)/6</f>
        <v>0</v>
      </c>
      <c r="AK71" s="19">
        <f ca="1">(Deltas1!AN77+2*Deltas2!AN77+2*Deltas3!AN77+Deltas4!AN77)/6</f>
        <v>0</v>
      </c>
      <c r="AL71" s="19">
        <f ca="1">(Deltas1!AO77+2*Deltas2!AO77+2*Deltas3!AO77+Deltas4!AO77)/6</f>
        <v>-8.239643818886553E-4</v>
      </c>
      <c r="AM71" s="19">
        <f ca="1">(Deltas1!AP77+2*Deltas2!AP77+2*Deltas3!AP77+Deltas4!AP77)/6</f>
        <v>-7.1075527321582885E-2</v>
      </c>
      <c r="AN71" s="19">
        <f ca="1">(Deltas1!AQ77+2*Deltas2!AQ77+2*Deltas3!AQ77+Deltas4!AQ77)/6</f>
        <v>0</v>
      </c>
      <c r="AO71" s="19">
        <f ca="1">(Deltas1!AR77+2*Deltas2!AR77+2*Deltas3!AR77+Deltas4!AR77)/6</f>
        <v>0</v>
      </c>
      <c r="AP71" s="19">
        <f ca="1">(Deltas1!AS77+2*Deltas2!AS77+2*Deltas3!AS77+Deltas4!AS77)/6</f>
        <v>-0.30277449705740622</v>
      </c>
      <c r="AQ71" s="19">
        <f ca="1">(Deltas1!AT77+2*Deltas2!AT77+2*Deltas3!AT77+Deltas4!AT77)/6</f>
        <v>-0.30277449705740622</v>
      </c>
      <c r="AR71" s="19">
        <f ca="1">(Deltas1!AU77+2*Deltas2!AU77+2*Deltas3!AU77+Deltas4!AU77)/6</f>
        <v>-0.30277449705740622</v>
      </c>
      <c r="AS71" s="19">
        <f ca="1">(Deltas1!AV77+2*Deltas2!AV77+2*Deltas3!AV77+Deltas4!AV77)/6</f>
        <v>0</v>
      </c>
      <c r="AT71" s="19">
        <f ca="1">(Deltas1!AW77+2*Deltas2!AW77+2*Deltas3!AW77+Deltas4!AW77)/6</f>
        <v>0</v>
      </c>
      <c r="AU71" s="19">
        <f ca="1">(Deltas1!AX77+2*Deltas2!AX77+2*Deltas3!AX77+Deltas4!AX77)/6</f>
        <v>0</v>
      </c>
      <c r="AV71" s="19">
        <f ca="1">(Deltas1!AY77+2*Deltas2!AY77+2*Deltas3!AY77+Deltas4!AY77)/6</f>
        <v>0</v>
      </c>
      <c r="AW71" s="19">
        <f ca="1">(Deltas1!AZ77+2*Deltas2!AZ77+2*Deltas3!AZ77+Deltas4!AZ77)/6</f>
        <v>0</v>
      </c>
      <c r="AX71" s="19">
        <f ca="1">(Deltas1!BA77+2*Deltas2!BA77+2*Deltas3!BA77+Deltas4!BA77)/6</f>
        <v>0</v>
      </c>
      <c r="AY71" s="19">
        <f ca="1">(Deltas1!BB77+2*Deltas2!BB77+2*Deltas3!BB77+Deltas4!BB77)/6</f>
        <v>0</v>
      </c>
      <c r="AZ71" s="19">
        <f ca="1">(Deltas1!BC77+2*Deltas2!BC77+2*Deltas3!BC77+Deltas4!BC77)/6</f>
        <v>0</v>
      </c>
      <c r="BA71" s="19">
        <f ca="1">(Deltas1!BD77+2*Deltas2!BD77+2*Deltas3!BD77+Deltas4!BD77)/6</f>
        <v>0</v>
      </c>
      <c r="BB71" s="19">
        <f ca="1">(Deltas1!BE77+2*Deltas2!BE77+2*Deltas3!BE77+Deltas4!BE77)/6</f>
        <v>0</v>
      </c>
      <c r="BC71" s="19">
        <f ca="1">(Deltas1!BF77+2*Deltas2!BF77+2*Deltas3!BF77+Deltas4!BF77)/6</f>
        <v>0</v>
      </c>
      <c r="BD71" s="19">
        <f ca="1">(Deltas1!BG77+2*Deltas2!BG77+2*Deltas3!BG77+Deltas4!BG77)/6</f>
        <v>0</v>
      </c>
      <c r="BE71" s="19">
        <f ca="1">(Deltas1!BH77+2*Deltas2!BH77+2*Deltas3!BH77+Deltas4!BH77)/6</f>
        <v>0</v>
      </c>
      <c r="BF71" s="19">
        <f ca="1">(Deltas1!BI77+2*Deltas2!BI77+2*Deltas3!BI77+Deltas4!BI77)/6</f>
        <v>0</v>
      </c>
      <c r="BG71" s="19">
        <f ca="1">(Deltas1!BJ77+2*Deltas2!BJ77+2*Deltas3!BJ77+Deltas4!BJ77)/6</f>
        <v>0</v>
      </c>
      <c r="BH71" s="19">
        <f ca="1">(Deltas1!BK77+2*Deltas2!BK77+2*Deltas3!BK77+Deltas4!BK77)/6</f>
        <v>0</v>
      </c>
      <c r="BI71" s="19">
        <f ca="1">(Deltas1!BL77+2*Deltas2!BL77+2*Deltas3!BL77+Deltas4!BL77)/6</f>
        <v>0</v>
      </c>
      <c r="BJ71" s="19">
        <f ca="1">(Deltas1!BM77+2*Deltas2!BM77+2*Deltas3!BM77+Deltas4!BM77)/6</f>
        <v>0</v>
      </c>
      <c r="BK71" s="19">
        <f ca="1">(Deltas1!BN77+2*Deltas2!BN77+2*Deltas3!BN77+Deltas4!BN77)/6</f>
        <v>0</v>
      </c>
      <c r="BL71" s="19">
        <f ca="1">(Deltas1!BO77+2*Deltas2!BO77+2*Deltas3!BO77+Deltas4!BO77)/6</f>
        <v>0</v>
      </c>
      <c r="BM71" s="19">
        <f ca="1">(Deltas1!BP77+2*Deltas2!BP77+2*Deltas3!BP77+Deltas4!BP77)/6</f>
        <v>0</v>
      </c>
      <c r="BN71" s="19">
        <f ca="1">(Deltas1!BQ77+2*Deltas2!BQ77+2*Deltas3!BQ77+Deltas4!BQ77)/6</f>
        <v>0</v>
      </c>
      <c r="BO71" s="19">
        <f ca="1">(Deltas1!BR77+2*Deltas2!BR77+2*Deltas3!BR77+Deltas4!BR77)/6</f>
        <v>0</v>
      </c>
      <c r="BP71" s="19">
        <f ca="1">(Deltas1!BS77+2*Deltas2!BS77+2*Deltas3!BS77+Deltas4!BS77)/6</f>
        <v>0</v>
      </c>
      <c r="BQ71" s="19">
        <f ca="1">(Deltas1!BT77+2*Deltas2!BT77+2*Deltas3!BT77+Deltas4!BT77)/6</f>
        <v>0</v>
      </c>
      <c r="BR71" s="19">
        <f ca="1">(Deltas1!BU77+2*Deltas2!BU77+2*Deltas3!BU77+Deltas4!BU77)/6</f>
        <v>0</v>
      </c>
      <c r="BS71" s="19">
        <f ca="1">(Deltas1!BV77+2*Deltas2!BV77+2*Deltas3!BV77+Deltas4!BV77)/6</f>
        <v>0</v>
      </c>
      <c r="BT71" s="19">
        <f ca="1">(Deltas1!BW77+2*Deltas2!BW77+2*Deltas3!BW77+Deltas4!BW77)/6</f>
        <v>0</v>
      </c>
    </row>
    <row r="72" spans="1:72">
      <c r="A72">
        <f>'Composition Moles'!A90</f>
        <v>3.3999999999999959</v>
      </c>
      <c r="B72" s="1">
        <f ca="1">(Deltas1!D78+2*Deltas2!D78+2*Deltas3!D78+Deltas4!D78)/6</f>
        <v>1.5255587710002292E-2</v>
      </c>
      <c r="C72" s="19">
        <f ca="1">(Deltas1!F78+2*Deltas2!F78+2*Deltas3!F78+Deltas4!F78)/6</f>
        <v>-6.646541676329705E-2</v>
      </c>
      <c r="D72" s="19">
        <f ca="1">(Deltas1!G78+2*Deltas2!G78+2*Deltas3!G78+Deltas4!G78)/6</f>
        <v>0</v>
      </c>
      <c r="E72" s="19">
        <f ca="1">(Deltas1!H78+2*Deltas2!H78+2*Deltas3!H78+Deltas4!H78)/6</f>
        <v>6.5717781600233213E-2</v>
      </c>
      <c r="F72" s="19">
        <f ca="1">(Deltas1!I78+2*Deltas2!I78+2*Deltas3!I78+Deltas4!I78)/6</f>
        <v>7.4763516306384007E-4</v>
      </c>
      <c r="G72" s="19">
        <f ca="1">(Deltas1!J78+2*Deltas2!J78+2*Deltas3!J78+Deltas4!J78)/6</f>
        <v>0</v>
      </c>
      <c r="H72" s="19">
        <f ca="1">(Deltas1!K78+2*Deltas2!K78+2*Deltas3!K78+Deltas4!K78)/6</f>
        <v>0</v>
      </c>
      <c r="I72" s="19">
        <f ca="1">(Deltas1!L78+2*Deltas2!L78+2*Deltas3!L78+Deltas4!L78)/6</f>
        <v>0</v>
      </c>
      <c r="J72" s="19">
        <f ca="1">(Deltas1!M78+2*Deltas2!M78+2*Deltas3!M78+Deltas4!M78)/6</f>
        <v>0</v>
      </c>
      <c r="K72" s="19">
        <f ca="1">(Deltas1!N78+2*Deltas2!N78+2*Deltas3!N78+Deltas4!N78)/6</f>
        <v>0</v>
      </c>
      <c r="L72" s="19">
        <f ca="1">(Deltas1!O78+2*Deltas2!O78+2*Deltas3!O78+Deltas4!O78)/6</f>
        <v>0</v>
      </c>
      <c r="M72" s="19">
        <f ca="1">(Deltas1!P78+2*Deltas2!P78+2*Deltas3!P78+Deltas4!P78)/6</f>
        <v>0</v>
      </c>
      <c r="N72" s="19">
        <f ca="1">(Deltas1!Q78+2*Deltas2!Q78+2*Deltas3!Q78+Deltas4!Q78)/6</f>
        <v>0</v>
      </c>
      <c r="O72" s="19">
        <f ca="1">(Deltas1!R78+2*Deltas2!R78+2*Deltas3!R78+Deltas4!R78)/6</f>
        <v>0</v>
      </c>
      <c r="P72" s="19">
        <f ca="1">(Deltas1!S78+2*Deltas2!S78+2*Deltas3!S78+Deltas4!S78)/6</f>
        <v>2.2166815343860109</v>
      </c>
      <c r="Q72" s="19">
        <f ca="1">(Deltas1!T78+2*Deltas2!T78+2*Deltas3!T78+Deltas4!T78)/6</f>
        <v>0</v>
      </c>
      <c r="R72" s="19">
        <f ca="1">(Deltas1!U78+2*Deltas2!U78+2*Deltas3!U78+Deltas4!U78)/6</f>
        <v>0</v>
      </c>
      <c r="S72" s="19">
        <f ca="1">(Deltas1!V78+2*Deltas2!V78+2*Deltas3!V78+Deltas4!V78)/6</f>
        <v>0</v>
      </c>
      <c r="T72" s="19">
        <f ca="1">(Deltas1!W78+2*Deltas2!W78+2*Deltas3!W78+Deltas4!W78)/6</f>
        <v>0</v>
      </c>
      <c r="U72" s="19">
        <f ca="1">(Deltas1!X78+2*Deltas2!X78+2*Deltas3!X78+Deltas4!X78)/6</f>
        <v>0</v>
      </c>
      <c r="V72" s="19">
        <f ca="1">(Deltas1!Y78+2*Deltas2!Y78+2*Deltas3!Y78+Deltas4!Y78)/6</f>
        <v>-5.2596911603586687</v>
      </c>
      <c r="W72" s="19">
        <f ca="1">(Deltas1!Z78+2*Deltas2!Z78+2*Deltas3!Z78+Deltas4!Z78)/6</f>
        <v>0</v>
      </c>
      <c r="X72" s="19">
        <f ca="1">(Deltas1!AA78+2*Deltas2!AA78+2*Deltas3!AA78+Deltas4!AA78)/6</f>
        <v>0</v>
      </c>
      <c r="Y72" s="19">
        <f ca="1">(Deltas1!AB78+2*Deltas2!AB78+2*Deltas3!AB78+Deltas4!AB78)/6</f>
        <v>0</v>
      </c>
      <c r="Z72" s="19">
        <f ca="1">(Deltas1!AC78+2*Deltas2!AC78+2*Deltas3!AC78+Deltas4!AC78)/6</f>
        <v>0</v>
      </c>
      <c r="AA72" s="19">
        <f ca="1">(Deltas1!AD78+2*Deltas2!AD78+2*Deltas3!AD78+Deltas4!AD78)/6</f>
        <v>0</v>
      </c>
      <c r="AB72" s="19">
        <f ca="1">(Deltas1!AE78+2*Deltas2!AE78+2*Deltas3!AE78+Deltas4!AE78)/6</f>
        <v>0</v>
      </c>
      <c r="AC72" s="19">
        <f ca="1">(Deltas1!AF78+2*Deltas2!AF78+2*Deltas3!AF78+Deltas4!AF78)/6</f>
        <v>0</v>
      </c>
      <c r="AD72" s="19">
        <f ca="1">(Deltas1!AG78+2*Deltas2!AG78+2*Deltas3!AG78+Deltas4!AG78)/6</f>
        <v>-1.33736112484846E-2</v>
      </c>
      <c r="AE72" s="19">
        <f ca="1">(Deltas1!AH78+2*Deltas2!AH78+2*Deltas3!AH78+Deltas4!AH78)/6</f>
        <v>-0.34127298199703882</v>
      </c>
      <c r="AF72" s="19">
        <f ca="1">(Deltas1!AI78+2*Deltas2!AI78+2*Deltas3!AI78+Deltas4!AI78)/6</f>
        <v>3.4633445200385089</v>
      </c>
      <c r="AG72" s="19">
        <f ca="1">(Deltas1!AJ78+2*Deltas2!AJ78+2*Deltas3!AJ78+Deltas4!AJ78)/6</f>
        <v>0.89431825945597643</v>
      </c>
      <c r="AH72" s="19">
        <f ca="1">(Deltas1!AK78+2*Deltas2!AK78+2*Deltas3!AK78+Deltas4!AK78)/6</f>
        <v>0</v>
      </c>
      <c r="AI72" s="19">
        <f ca="1">(Deltas1!AL78+2*Deltas2!AL78+2*Deltas3!AL78+Deltas4!AL78)/6</f>
        <v>0</v>
      </c>
      <c r="AJ72" s="19">
        <f ca="1">(Deltas1!AM78+2*Deltas2!AM78+2*Deltas3!AM78+Deltas4!AM78)/6</f>
        <v>0</v>
      </c>
      <c r="AK72" s="19">
        <f ca="1">(Deltas1!AN78+2*Deltas2!AN78+2*Deltas3!AN78+Deltas4!AN78)/6</f>
        <v>0</v>
      </c>
      <c r="AL72" s="19">
        <f ca="1">(Deltas1!AO78+2*Deltas2!AO78+2*Deltas3!AO78+Deltas4!AO78)/6</f>
        <v>-7.4763516306384007E-4</v>
      </c>
      <c r="AM72" s="19">
        <f ca="1">(Deltas1!AP78+2*Deltas2!AP78+2*Deltas3!AP78+Deltas4!AP78)/6</f>
        <v>-6.6518799485721647E-2</v>
      </c>
      <c r="AN72" s="19">
        <f ca="1">(Deltas1!AQ78+2*Deltas2!AQ78+2*Deltas3!AQ78+Deltas4!AQ78)/6</f>
        <v>0</v>
      </c>
      <c r="AO72" s="19">
        <f ca="1">(Deltas1!AR78+2*Deltas2!AR78+2*Deltas3!AR78+Deltas4!AR78)/6</f>
        <v>0</v>
      </c>
      <c r="AP72" s="19">
        <f ca="1">(Deltas1!AS78+2*Deltas2!AS78+2*Deltas3!AS78+Deltas4!AS78)/6</f>
        <v>-0.29758004187583958</v>
      </c>
      <c r="AQ72" s="19">
        <f ca="1">(Deltas1!AT78+2*Deltas2!AT78+2*Deltas3!AT78+Deltas4!AT78)/6</f>
        <v>-0.29758004187583958</v>
      </c>
      <c r="AR72" s="19">
        <f ca="1">(Deltas1!AU78+2*Deltas2!AU78+2*Deltas3!AU78+Deltas4!AU78)/6</f>
        <v>-0.29758004187583958</v>
      </c>
      <c r="AS72" s="19">
        <f ca="1">(Deltas1!AV78+2*Deltas2!AV78+2*Deltas3!AV78+Deltas4!AV78)/6</f>
        <v>0</v>
      </c>
      <c r="AT72" s="19">
        <f ca="1">(Deltas1!AW78+2*Deltas2!AW78+2*Deltas3!AW78+Deltas4!AW78)/6</f>
        <v>0</v>
      </c>
      <c r="AU72" s="19">
        <f ca="1">(Deltas1!AX78+2*Deltas2!AX78+2*Deltas3!AX78+Deltas4!AX78)/6</f>
        <v>0</v>
      </c>
      <c r="AV72" s="19">
        <f ca="1">(Deltas1!AY78+2*Deltas2!AY78+2*Deltas3!AY78+Deltas4!AY78)/6</f>
        <v>0</v>
      </c>
      <c r="AW72" s="19">
        <f ca="1">(Deltas1!AZ78+2*Deltas2!AZ78+2*Deltas3!AZ78+Deltas4!AZ78)/6</f>
        <v>0</v>
      </c>
      <c r="AX72" s="19">
        <f ca="1">(Deltas1!BA78+2*Deltas2!BA78+2*Deltas3!BA78+Deltas4!BA78)/6</f>
        <v>0</v>
      </c>
      <c r="AY72" s="19">
        <f ca="1">(Deltas1!BB78+2*Deltas2!BB78+2*Deltas3!BB78+Deltas4!BB78)/6</f>
        <v>0</v>
      </c>
      <c r="AZ72" s="19">
        <f ca="1">(Deltas1!BC78+2*Deltas2!BC78+2*Deltas3!BC78+Deltas4!BC78)/6</f>
        <v>0</v>
      </c>
      <c r="BA72" s="19">
        <f ca="1">(Deltas1!BD78+2*Deltas2!BD78+2*Deltas3!BD78+Deltas4!BD78)/6</f>
        <v>0</v>
      </c>
      <c r="BB72" s="19">
        <f ca="1">(Deltas1!BE78+2*Deltas2!BE78+2*Deltas3!BE78+Deltas4!BE78)/6</f>
        <v>0</v>
      </c>
      <c r="BC72" s="19">
        <f ca="1">(Deltas1!BF78+2*Deltas2!BF78+2*Deltas3!BF78+Deltas4!BF78)/6</f>
        <v>0</v>
      </c>
      <c r="BD72" s="19">
        <f ca="1">(Deltas1!BG78+2*Deltas2!BG78+2*Deltas3!BG78+Deltas4!BG78)/6</f>
        <v>0</v>
      </c>
      <c r="BE72" s="19">
        <f ca="1">(Deltas1!BH78+2*Deltas2!BH78+2*Deltas3!BH78+Deltas4!BH78)/6</f>
        <v>0</v>
      </c>
      <c r="BF72" s="19">
        <f ca="1">(Deltas1!BI78+2*Deltas2!BI78+2*Deltas3!BI78+Deltas4!BI78)/6</f>
        <v>0</v>
      </c>
      <c r="BG72" s="19">
        <f ca="1">(Deltas1!BJ78+2*Deltas2!BJ78+2*Deltas3!BJ78+Deltas4!BJ78)/6</f>
        <v>0</v>
      </c>
      <c r="BH72" s="19">
        <f ca="1">(Deltas1!BK78+2*Deltas2!BK78+2*Deltas3!BK78+Deltas4!BK78)/6</f>
        <v>0</v>
      </c>
      <c r="BI72" s="19">
        <f ca="1">(Deltas1!BL78+2*Deltas2!BL78+2*Deltas3!BL78+Deltas4!BL78)/6</f>
        <v>0</v>
      </c>
      <c r="BJ72" s="19">
        <f ca="1">(Deltas1!BM78+2*Deltas2!BM78+2*Deltas3!BM78+Deltas4!BM78)/6</f>
        <v>0</v>
      </c>
      <c r="BK72" s="19">
        <f ca="1">(Deltas1!BN78+2*Deltas2!BN78+2*Deltas3!BN78+Deltas4!BN78)/6</f>
        <v>0</v>
      </c>
      <c r="BL72" s="19">
        <f ca="1">(Deltas1!BO78+2*Deltas2!BO78+2*Deltas3!BO78+Deltas4!BO78)/6</f>
        <v>0</v>
      </c>
      <c r="BM72" s="19">
        <f ca="1">(Deltas1!BP78+2*Deltas2!BP78+2*Deltas3!BP78+Deltas4!BP78)/6</f>
        <v>0</v>
      </c>
      <c r="BN72" s="19">
        <f ca="1">(Deltas1!BQ78+2*Deltas2!BQ78+2*Deltas3!BQ78+Deltas4!BQ78)/6</f>
        <v>0</v>
      </c>
      <c r="BO72" s="19">
        <f ca="1">(Deltas1!BR78+2*Deltas2!BR78+2*Deltas3!BR78+Deltas4!BR78)/6</f>
        <v>0</v>
      </c>
      <c r="BP72" s="19">
        <f ca="1">(Deltas1!BS78+2*Deltas2!BS78+2*Deltas3!BS78+Deltas4!BS78)/6</f>
        <v>0</v>
      </c>
      <c r="BQ72" s="19">
        <f ca="1">(Deltas1!BT78+2*Deltas2!BT78+2*Deltas3!BT78+Deltas4!BT78)/6</f>
        <v>0</v>
      </c>
      <c r="BR72" s="19">
        <f ca="1">(Deltas1!BU78+2*Deltas2!BU78+2*Deltas3!BU78+Deltas4!BU78)/6</f>
        <v>0</v>
      </c>
      <c r="BS72" s="19">
        <f ca="1">(Deltas1!BV78+2*Deltas2!BV78+2*Deltas3!BV78+Deltas4!BV78)/6</f>
        <v>0</v>
      </c>
      <c r="BT72" s="19">
        <f ca="1">(Deltas1!BW78+2*Deltas2!BW78+2*Deltas3!BW78+Deltas4!BW78)/6</f>
        <v>0</v>
      </c>
    </row>
    <row r="73" spans="1:72">
      <c r="A73">
        <f>'Composition Moles'!A91</f>
        <v>3.4499999999999957</v>
      </c>
      <c r="B73" s="1">
        <f ca="1">(Deltas1!D79+2*Deltas2!D79+2*Deltas3!D79+Deltas4!D79)/6</f>
        <v>1.4596082283364608E-2</v>
      </c>
      <c r="C73" s="19">
        <f ca="1">(Deltas1!F79+2*Deltas2!F79+2*Deltas3!F79+Deltas4!F79)/6</f>
        <v>-6.2148726528156374E-2</v>
      </c>
      <c r="D73" s="19">
        <f ca="1">(Deltas1!G79+2*Deltas2!G79+2*Deltas3!G79+Deltas4!G79)/6</f>
        <v>0</v>
      </c>
      <c r="E73" s="19">
        <f ca="1">(Deltas1!H79+2*Deltas2!H79+2*Deltas3!H79+Deltas4!H79)/6</f>
        <v>6.1470304854158546E-2</v>
      </c>
      <c r="F73" s="19">
        <f ca="1">(Deltas1!I79+2*Deltas2!I79+2*Deltas3!I79+Deltas4!I79)/6</f>
        <v>6.7842167399783423E-4</v>
      </c>
      <c r="G73" s="19">
        <f ca="1">(Deltas1!J79+2*Deltas2!J79+2*Deltas3!J79+Deltas4!J79)/6</f>
        <v>0</v>
      </c>
      <c r="H73" s="19">
        <f ca="1">(Deltas1!K79+2*Deltas2!K79+2*Deltas3!K79+Deltas4!K79)/6</f>
        <v>0</v>
      </c>
      <c r="I73" s="19">
        <f ca="1">(Deltas1!L79+2*Deltas2!L79+2*Deltas3!L79+Deltas4!L79)/6</f>
        <v>0</v>
      </c>
      <c r="J73" s="19">
        <f ca="1">(Deltas1!M79+2*Deltas2!M79+2*Deltas3!M79+Deltas4!M79)/6</f>
        <v>0</v>
      </c>
      <c r="K73" s="19">
        <f ca="1">(Deltas1!N79+2*Deltas2!N79+2*Deltas3!N79+Deltas4!N79)/6</f>
        <v>0</v>
      </c>
      <c r="L73" s="19">
        <f ca="1">(Deltas1!O79+2*Deltas2!O79+2*Deltas3!O79+Deltas4!O79)/6</f>
        <v>0</v>
      </c>
      <c r="M73" s="19">
        <f ca="1">(Deltas1!P79+2*Deltas2!P79+2*Deltas3!P79+Deltas4!P79)/6</f>
        <v>0</v>
      </c>
      <c r="N73" s="19">
        <f ca="1">(Deltas1!Q79+2*Deltas2!Q79+2*Deltas3!Q79+Deltas4!Q79)/6</f>
        <v>0</v>
      </c>
      <c r="O73" s="19">
        <f ca="1">(Deltas1!R79+2*Deltas2!R79+2*Deltas3!R79+Deltas4!R79)/6</f>
        <v>0</v>
      </c>
      <c r="P73" s="19">
        <f ca="1">(Deltas1!S79+2*Deltas2!S79+2*Deltas3!S79+Deltas4!S79)/6</f>
        <v>2.1688772564886332</v>
      </c>
      <c r="Q73" s="19">
        <f ca="1">(Deltas1!T79+2*Deltas2!T79+2*Deltas3!T79+Deltas4!T79)/6</f>
        <v>0</v>
      </c>
      <c r="R73" s="19">
        <f ca="1">(Deltas1!U79+2*Deltas2!U79+2*Deltas3!U79+Deltas4!U79)/6</f>
        <v>0</v>
      </c>
      <c r="S73" s="19">
        <f ca="1">(Deltas1!V79+2*Deltas2!V79+2*Deltas3!V79+Deltas4!V79)/6</f>
        <v>0</v>
      </c>
      <c r="T73" s="19">
        <f ca="1">(Deltas1!W79+2*Deltas2!W79+2*Deltas3!W79+Deltas4!W79)/6</f>
        <v>0</v>
      </c>
      <c r="U73" s="19">
        <f ca="1">(Deltas1!X79+2*Deltas2!X79+2*Deltas3!X79+Deltas4!X79)/6</f>
        <v>0</v>
      </c>
      <c r="V73" s="19">
        <f ca="1">(Deltas1!Y79+2*Deltas2!Y79+2*Deltas3!Y79+Deltas4!Y79)/6</f>
        <v>-5.1532498061738599</v>
      </c>
      <c r="W73" s="19">
        <f ca="1">(Deltas1!Z79+2*Deltas2!Z79+2*Deltas3!Z79+Deltas4!Z79)/6</f>
        <v>0</v>
      </c>
      <c r="X73" s="19">
        <f ca="1">(Deltas1!AA79+2*Deltas2!AA79+2*Deltas3!AA79+Deltas4!AA79)/6</f>
        <v>0</v>
      </c>
      <c r="Y73" s="19">
        <f ca="1">(Deltas1!AB79+2*Deltas2!AB79+2*Deltas3!AB79+Deltas4!AB79)/6</f>
        <v>0</v>
      </c>
      <c r="Z73" s="19">
        <f ca="1">(Deltas1!AC79+2*Deltas2!AC79+2*Deltas3!AC79+Deltas4!AC79)/6</f>
        <v>0</v>
      </c>
      <c r="AA73" s="19">
        <f ca="1">(Deltas1!AD79+2*Deltas2!AD79+2*Deltas3!AD79+Deltas4!AD79)/6</f>
        <v>0</v>
      </c>
      <c r="AB73" s="19">
        <f ca="1">(Deltas1!AE79+2*Deltas2!AE79+2*Deltas3!AE79+Deltas4!AE79)/6</f>
        <v>0</v>
      </c>
      <c r="AC73" s="19">
        <f ca="1">(Deltas1!AF79+2*Deltas2!AF79+2*Deltas3!AF79+Deltas4!AF79)/6</f>
        <v>0</v>
      </c>
      <c r="AD73" s="19">
        <f ca="1">(Deltas1!AG79+2*Deltas2!AG79+2*Deltas3!AG79+Deltas4!AG79)/6</f>
        <v>-1.2921533456788308E-2</v>
      </c>
      <c r="AE73" s="19">
        <f ca="1">(Deltas1!AH79+2*Deltas2!AH79+2*Deltas3!AH79+Deltas4!AH79)/6</f>
        <v>-0.37425434193563206</v>
      </c>
      <c r="AF73" s="19">
        <f ca="1">(Deltas1!AI79+2*Deltas2!AI79+2*Deltas3!AI79+Deltas4!AI79)/6</f>
        <v>3.4367360158553857</v>
      </c>
      <c r="AG73" s="19">
        <f ca="1">(Deltas1!AJ79+2*Deltas2!AJ79+2*Deltas3!AJ79+Deltas4!AJ79)/6</f>
        <v>0.87528357714916538</v>
      </c>
      <c r="AH73" s="19">
        <f ca="1">(Deltas1!AK79+2*Deltas2!AK79+2*Deltas3!AK79+Deltas4!AK79)/6</f>
        <v>0</v>
      </c>
      <c r="AI73" s="19">
        <f ca="1">(Deltas1!AL79+2*Deltas2!AL79+2*Deltas3!AL79+Deltas4!AL79)/6</f>
        <v>0</v>
      </c>
      <c r="AJ73" s="19">
        <f ca="1">(Deltas1!AM79+2*Deltas2!AM79+2*Deltas3!AM79+Deltas4!AM79)/6</f>
        <v>0</v>
      </c>
      <c r="AK73" s="19">
        <f ca="1">(Deltas1!AN79+2*Deltas2!AN79+2*Deltas3!AN79+Deltas4!AN79)/6</f>
        <v>0</v>
      </c>
      <c r="AL73" s="19">
        <f ca="1">(Deltas1!AO79+2*Deltas2!AO79+2*Deltas3!AO79+Deltas4!AO79)/6</f>
        <v>-6.7842167399783423E-4</v>
      </c>
      <c r="AM73" s="19">
        <f ca="1">(Deltas1!AP79+2*Deltas2!AP79+2*Deltas3!AP79+Deltas4!AP79)/6</f>
        <v>-6.2247839343311455E-2</v>
      </c>
      <c r="AN73" s="19">
        <f ca="1">(Deltas1!AQ79+2*Deltas2!AQ79+2*Deltas3!AQ79+Deltas4!AQ79)/6</f>
        <v>0</v>
      </c>
      <c r="AO73" s="19">
        <f ca="1">(Deltas1!AR79+2*Deltas2!AR79+2*Deltas3!AR79+Deltas4!AR79)/6</f>
        <v>0</v>
      </c>
      <c r="AP73" s="19">
        <f ca="1">(Deltas1!AS79+2*Deltas2!AS79+2*Deltas3!AS79+Deltas4!AS79)/6</f>
        <v>-0.29251496896986484</v>
      </c>
      <c r="AQ73" s="19">
        <f ca="1">(Deltas1!AT79+2*Deltas2!AT79+2*Deltas3!AT79+Deltas4!AT79)/6</f>
        <v>-0.29251496896986484</v>
      </c>
      <c r="AR73" s="19">
        <f ca="1">(Deltas1!AU79+2*Deltas2!AU79+2*Deltas3!AU79+Deltas4!AU79)/6</f>
        <v>-0.29251496896986484</v>
      </c>
      <c r="AS73" s="19">
        <f ca="1">(Deltas1!AV79+2*Deltas2!AV79+2*Deltas3!AV79+Deltas4!AV79)/6</f>
        <v>0</v>
      </c>
      <c r="AT73" s="19">
        <f ca="1">(Deltas1!AW79+2*Deltas2!AW79+2*Deltas3!AW79+Deltas4!AW79)/6</f>
        <v>0</v>
      </c>
      <c r="AU73" s="19">
        <f ca="1">(Deltas1!AX79+2*Deltas2!AX79+2*Deltas3!AX79+Deltas4!AX79)/6</f>
        <v>0</v>
      </c>
      <c r="AV73" s="19">
        <f ca="1">(Deltas1!AY79+2*Deltas2!AY79+2*Deltas3!AY79+Deltas4!AY79)/6</f>
        <v>0</v>
      </c>
      <c r="AW73" s="19">
        <f ca="1">(Deltas1!AZ79+2*Deltas2!AZ79+2*Deltas3!AZ79+Deltas4!AZ79)/6</f>
        <v>0</v>
      </c>
      <c r="AX73" s="19">
        <f ca="1">(Deltas1!BA79+2*Deltas2!BA79+2*Deltas3!BA79+Deltas4!BA79)/6</f>
        <v>0</v>
      </c>
      <c r="AY73" s="19">
        <f ca="1">(Deltas1!BB79+2*Deltas2!BB79+2*Deltas3!BB79+Deltas4!BB79)/6</f>
        <v>0</v>
      </c>
      <c r="AZ73" s="19">
        <f ca="1">(Deltas1!BC79+2*Deltas2!BC79+2*Deltas3!BC79+Deltas4!BC79)/6</f>
        <v>0</v>
      </c>
      <c r="BA73" s="19">
        <f ca="1">(Deltas1!BD79+2*Deltas2!BD79+2*Deltas3!BD79+Deltas4!BD79)/6</f>
        <v>0</v>
      </c>
      <c r="BB73" s="19">
        <f ca="1">(Deltas1!BE79+2*Deltas2!BE79+2*Deltas3!BE79+Deltas4!BE79)/6</f>
        <v>0</v>
      </c>
      <c r="BC73" s="19">
        <f ca="1">(Deltas1!BF79+2*Deltas2!BF79+2*Deltas3!BF79+Deltas4!BF79)/6</f>
        <v>0</v>
      </c>
      <c r="BD73" s="19">
        <f ca="1">(Deltas1!BG79+2*Deltas2!BG79+2*Deltas3!BG79+Deltas4!BG79)/6</f>
        <v>0</v>
      </c>
      <c r="BE73" s="19">
        <f ca="1">(Deltas1!BH79+2*Deltas2!BH79+2*Deltas3!BH79+Deltas4!BH79)/6</f>
        <v>0</v>
      </c>
      <c r="BF73" s="19">
        <f ca="1">(Deltas1!BI79+2*Deltas2!BI79+2*Deltas3!BI79+Deltas4!BI79)/6</f>
        <v>0</v>
      </c>
      <c r="BG73" s="19">
        <f ca="1">(Deltas1!BJ79+2*Deltas2!BJ79+2*Deltas3!BJ79+Deltas4!BJ79)/6</f>
        <v>0</v>
      </c>
      <c r="BH73" s="19">
        <f ca="1">(Deltas1!BK79+2*Deltas2!BK79+2*Deltas3!BK79+Deltas4!BK79)/6</f>
        <v>0</v>
      </c>
      <c r="BI73" s="19">
        <f ca="1">(Deltas1!BL79+2*Deltas2!BL79+2*Deltas3!BL79+Deltas4!BL79)/6</f>
        <v>0</v>
      </c>
      <c r="BJ73" s="19">
        <f ca="1">(Deltas1!BM79+2*Deltas2!BM79+2*Deltas3!BM79+Deltas4!BM79)/6</f>
        <v>0</v>
      </c>
      <c r="BK73" s="19">
        <f ca="1">(Deltas1!BN79+2*Deltas2!BN79+2*Deltas3!BN79+Deltas4!BN79)/6</f>
        <v>0</v>
      </c>
      <c r="BL73" s="19">
        <f ca="1">(Deltas1!BO79+2*Deltas2!BO79+2*Deltas3!BO79+Deltas4!BO79)/6</f>
        <v>0</v>
      </c>
      <c r="BM73" s="19">
        <f ca="1">(Deltas1!BP79+2*Deltas2!BP79+2*Deltas3!BP79+Deltas4!BP79)/6</f>
        <v>0</v>
      </c>
      <c r="BN73" s="19">
        <f ca="1">(Deltas1!BQ79+2*Deltas2!BQ79+2*Deltas3!BQ79+Deltas4!BQ79)/6</f>
        <v>0</v>
      </c>
      <c r="BO73" s="19">
        <f ca="1">(Deltas1!BR79+2*Deltas2!BR79+2*Deltas3!BR79+Deltas4!BR79)/6</f>
        <v>0</v>
      </c>
      <c r="BP73" s="19">
        <f ca="1">(Deltas1!BS79+2*Deltas2!BS79+2*Deltas3!BS79+Deltas4!BS79)/6</f>
        <v>0</v>
      </c>
      <c r="BQ73" s="19">
        <f ca="1">(Deltas1!BT79+2*Deltas2!BT79+2*Deltas3!BT79+Deltas4!BT79)/6</f>
        <v>0</v>
      </c>
      <c r="BR73" s="19">
        <f ca="1">(Deltas1!BU79+2*Deltas2!BU79+2*Deltas3!BU79+Deltas4!BU79)/6</f>
        <v>0</v>
      </c>
      <c r="BS73" s="19">
        <f ca="1">(Deltas1!BV79+2*Deltas2!BV79+2*Deltas3!BV79+Deltas4!BV79)/6</f>
        <v>0</v>
      </c>
      <c r="BT73" s="19">
        <f ca="1">(Deltas1!BW79+2*Deltas2!BW79+2*Deltas3!BW79+Deltas4!BW79)/6</f>
        <v>0</v>
      </c>
    </row>
    <row r="74" spans="1:72">
      <c r="A74">
        <f>'Composition Moles'!A92</f>
        <v>3.4999999999999956</v>
      </c>
      <c r="B74" s="1">
        <f ca="1">(Deltas1!D80+2*Deltas2!D80+2*Deltas3!D80+Deltas4!D80)/6</f>
        <v>1.3984152975929094E-2</v>
      </c>
      <c r="C74" s="19">
        <f ca="1">(Deltas1!F80+2*Deltas2!F80+2*Deltas3!F80+Deltas4!F80)/6</f>
        <v>-5.8114061159102393E-2</v>
      </c>
      <c r="D74" s="19">
        <f ca="1">(Deltas1!G80+2*Deltas2!G80+2*Deltas3!G80+Deltas4!G80)/6</f>
        <v>0</v>
      </c>
      <c r="E74" s="19">
        <f ca="1">(Deltas1!H80+2*Deltas2!H80+2*Deltas3!H80+Deltas4!H80)/6</f>
        <v>5.7498407362965243E-2</v>
      </c>
      <c r="F74" s="19">
        <f ca="1">(Deltas1!I80+2*Deltas2!I80+2*Deltas3!I80+Deltas4!I80)/6</f>
        <v>6.1565379613715508E-4</v>
      </c>
      <c r="G74" s="19">
        <f ca="1">(Deltas1!J80+2*Deltas2!J80+2*Deltas3!J80+Deltas4!J80)/6</f>
        <v>0</v>
      </c>
      <c r="H74" s="19">
        <f ca="1">(Deltas1!K80+2*Deltas2!K80+2*Deltas3!K80+Deltas4!K80)/6</f>
        <v>0</v>
      </c>
      <c r="I74" s="19">
        <f ca="1">(Deltas1!L80+2*Deltas2!L80+2*Deltas3!L80+Deltas4!L80)/6</f>
        <v>0</v>
      </c>
      <c r="J74" s="19">
        <f ca="1">(Deltas1!M80+2*Deltas2!M80+2*Deltas3!M80+Deltas4!M80)/6</f>
        <v>0</v>
      </c>
      <c r="K74" s="19">
        <f ca="1">(Deltas1!N80+2*Deltas2!N80+2*Deltas3!N80+Deltas4!N80)/6</f>
        <v>0</v>
      </c>
      <c r="L74" s="19">
        <f ca="1">(Deltas1!O80+2*Deltas2!O80+2*Deltas3!O80+Deltas4!O80)/6</f>
        <v>0</v>
      </c>
      <c r="M74" s="19">
        <f ca="1">(Deltas1!P80+2*Deltas2!P80+2*Deltas3!P80+Deltas4!P80)/6</f>
        <v>0</v>
      </c>
      <c r="N74" s="19">
        <f ca="1">(Deltas1!Q80+2*Deltas2!Q80+2*Deltas3!Q80+Deltas4!Q80)/6</f>
        <v>0</v>
      </c>
      <c r="O74" s="19">
        <f ca="1">(Deltas1!R80+2*Deltas2!R80+2*Deltas3!R80+Deltas4!R80)/6</f>
        <v>0</v>
      </c>
      <c r="P74" s="19">
        <f ca="1">(Deltas1!S80+2*Deltas2!S80+2*Deltas3!S80+Deltas4!S80)/6</f>
        <v>2.1216966234044348</v>
      </c>
      <c r="Q74" s="19">
        <f ca="1">(Deltas1!T80+2*Deltas2!T80+2*Deltas3!T80+Deltas4!T80)/6</f>
        <v>0</v>
      </c>
      <c r="R74" s="19">
        <f ca="1">(Deltas1!U80+2*Deltas2!U80+2*Deltas3!U80+Deltas4!U80)/6</f>
        <v>0</v>
      </c>
      <c r="S74" s="19">
        <f ca="1">(Deltas1!V80+2*Deltas2!V80+2*Deltas3!V80+Deltas4!V80)/6</f>
        <v>0</v>
      </c>
      <c r="T74" s="19">
        <f ca="1">(Deltas1!W80+2*Deltas2!W80+2*Deltas3!W80+Deltas4!W80)/6</f>
        <v>0</v>
      </c>
      <c r="U74" s="19">
        <f ca="1">(Deltas1!X80+2*Deltas2!X80+2*Deltas3!X80+Deltas4!X80)/6</f>
        <v>0</v>
      </c>
      <c r="V74" s="19">
        <f ca="1">(Deltas1!Y80+2*Deltas2!Y80+2*Deltas3!Y80+Deltas4!Y80)/6</f>
        <v>-5.0481365710553394</v>
      </c>
      <c r="W74" s="19">
        <f ca="1">(Deltas1!Z80+2*Deltas2!Z80+2*Deltas3!Z80+Deltas4!Z80)/6</f>
        <v>0</v>
      </c>
      <c r="X74" s="19">
        <f ca="1">(Deltas1!AA80+2*Deltas2!AA80+2*Deltas3!AA80+Deltas4!AA80)/6</f>
        <v>0</v>
      </c>
      <c r="Y74" s="19">
        <f ca="1">(Deltas1!AB80+2*Deltas2!AB80+2*Deltas3!AB80+Deltas4!AB80)/6</f>
        <v>0</v>
      </c>
      <c r="Z74" s="19">
        <f ca="1">(Deltas1!AC80+2*Deltas2!AC80+2*Deltas3!AC80+Deltas4!AC80)/6</f>
        <v>0</v>
      </c>
      <c r="AA74" s="19">
        <f ca="1">(Deltas1!AD80+2*Deltas2!AD80+2*Deltas3!AD80+Deltas4!AD80)/6</f>
        <v>0</v>
      </c>
      <c r="AB74" s="19">
        <f ca="1">(Deltas1!AE80+2*Deltas2!AE80+2*Deltas3!AE80+Deltas4!AE80)/6</f>
        <v>0</v>
      </c>
      <c r="AC74" s="19">
        <f ca="1">(Deltas1!AF80+2*Deltas2!AF80+2*Deltas3!AF80+Deltas4!AF80)/6</f>
        <v>0</v>
      </c>
      <c r="AD74" s="19">
        <f ca="1">(Deltas1!AG80+2*Deltas2!AG80+2*Deltas3!AG80+Deltas4!AG80)/6</f>
        <v>-1.2486389599028718E-2</v>
      </c>
      <c r="AE74" s="19">
        <f ca="1">(Deltas1!AH80+2*Deltas2!AH80+2*Deltas3!AH80+Deltas4!AH80)/6</f>
        <v>-0.40564621525880246</v>
      </c>
      <c r="AF74" s="19">
        <f ca="1">(Deltas1!AI80+2*Deltas2!AI80+2*Deltas3!AI80+Deltas4!AI80)/6</f>
        <v>3.4096360278752567</v>
      </c>
      <c r="AG74" s="19">
        <f ca="1">(Deltas1!AJ80+2*Deltas2!AJ80+2*Deltas3!AJ80+Deltas4!AJ80)/6</f>
        <v>0.85652362499429235</v>
      </c>
      <c r="AH74" s="19">
        <f ca="1">(Deltas1!AK80+2*Deltas2!AK80+2*Deltas3!AK80+Deltas4!AK80)/6</f>
        <v>0</v>
      </c>
      <c r="AI74" s="19">
        <f ca="1">(Deltas1!AL80+2*Deltas2!AL80+2*Deltas3!AL80+Deltas4!AL80)/6</f>
        <v>0</v>
      </c>
      <c r="AJ74" s="19">
        <f ca="1">(Deltas1!AM80+2*Deltas2!AM80+2*Deltas3!AM80+Deltas4!AM80)/6</f>
        <v>0</v>
      </c>
      <c r="AK74" s="19">
        <f ca="1">(Deltas1!AN80+2*Deltas2!AN80+2*Deltas3!AN80+Deltas4!AN80)/6</f>
        <v>0</v>
      </c>
      <c r="AL74" s="19">
        <f ca="1">(Deltas1!AO80+2*Deltas2!AO80+2*Deltas3!AO80+Deltas4!AO80)/6</f>
        <v>-6.1565379613715508E-4</v>
      </c>
      <c r="AM74" s="19">
        <f ca="1">(Deltas1!AP80+2*Deltas2!AP80+2*Deltas3!AP80+Deltas4!AP80)/6</f>
        <v>-5.824559851760025E-2</v>
      </c>
      <c r="AN74" s="19">
        <f ca="1">(Deltas1!AQ80+2*Deltas2!AQ80+2*Deltas3!AQ80+Deltas4!AQ80)/6</f>
        <v>0</v>
      </c>
      <c r="AO74" s="19">
        <f ca="1">(Deltas1!AR80+2*Deltas2!AR80+2*Deltas3!AR80+Deltas4!AR80)/6</f>
        <v>0</v>
      </c>
      <c r="AP74" s="19">
        <f ca="1">(Deltas1!AS80+2*Deltas2!AS80+2*Deltas3!AS80+Deltas4!AS80)/6</f>
        <v>-0.28757528268235844</v>
      </c>
      <c r="AQ74" s="19">
        <f ca="1">(Deltas1!AT80+2*Deltas2!AT80+2*Deltas3!AT80+Deltas4!AT80)/6</f>
        <v>-0.28757528268235844</v>
      </c>
      <c r="AR74" s="19">
        <f ca="1">(Deltas1!AU80+2*Deltas2!AU80+2*Deltas3!AU80+Deltas4!AU80)/6</f>
        <v>-0.28757528268235844</v>
      </c>
      <c r="AS74" s="19">
        <f ca="1">(Deltas1!AV80+2*Deltas2!AV80+2*Deltas3!AV80+Deltas4!AV80)/6</f>
        <v>0</v>
      </c>
      <c r="AT74" s="19">
        <f ca="1">(Deltas1!AW80+2*Deltas2!AW80+2*Deltas3!AW80+Deltas4!AW80)/6</f>
        <v>0</v>
      </c>
      <c r="AU74" s="19">
        <f ca="1">(Deltas1!AX80+2*Deltas2!AX80+2*Deltas3!AX80+Deltas4!AX80)/6</f>
        <v>0</v>
      </c>
      <c r="AV74" s="19">
        <f ca="1">(Deltas1!AY80+2*Deltas2!AY80+2*Deltas3!AY80+Deltas4!AY80)/6</f>
        <v>0</v>
      </c>
      <c r="AW74" s="19">
        <f ca="1">(Deltas1!AZ80+2*Deltas2!AZ80+2*Deltas3!AZ80+Deltas4!AZ80)/6</f>
        <v>0</v>
      </c>
      <c r="AX74" s="19">
        <f ca="1">(Deltas1!BA80+2*Deltas2!BA80+2*Deltas3!BA80+Deltas4!BA80)/6</f>
        <v>0</v>
      </c>
      <c r="AY74" s="19">
        <f ca="1">(Deltas1!BB80+2*Deltas2!BB80+2*Deltas3!BB80+Deltas4!BB80)/6</f>
        <v>0</v>
      </c>
      <c r="AZ74" s="19">
        <f ca="1">(Deltas1!BC80+2*Deltas2!BC80+2*Deltas3!BC80+Deltas4!BC80)/6</f>
        <v>0</v>
      </c>
      <c r="BA74" s="19">
        <f ca="1">(Deltas1!BD80+2*Deltas2!BD80+2*Deltas3!BD80+Deltas4!BD80)/6</f>
        <v>0</v>
      </c>
      <c r="BB74" s="19">
        <f ca="1">(Deltas1!BE80+2*Deltas2!BE80+2*Deltas3!BE80+Deltas4!BE80)/6</f>
        <v>0</v>
      </c>
      <c r="BC74" s="19">
        <f ca="1">(Deltas1!BF80+2*Deltas2!BF80+2*Deltas3!BF80+Deltas4!BF80)/6</f>
        <v>0</v>
      </c>
      <c r="BD74" s="19">
        <f ca="1">(Deltas1!BG80+2*Deltas2!BG80+2*Deltas3!BG80+Deltas4!BG80)/6</f>
        <v>0</v>
      </c>
      <c r="BE74" s="19">
        <f ca="1">(Deltas1!BH80+2*Deltas2!BH80+2*Deltas3!BH80+Deltas4!BH80)/6</f>
        <v>0</v>
      </c>
      <c r="BF74" s="19">
        <f ca="1">(Deltas1!BI80+2*Deltas2!BI80+2*Deltas3!BI80+Deltas4!BI80)/6</f>
        <v>0</v>
      </c>
      <c r="BG74" s="19">
        <f ca="1">(Deltas1!BJ80+2*Deltas2!BJ80+2*Deltas3!BJ80+Deltas4!BJ80)/6</f>
        <v>0</v>
      </c>
      <c r="BH74" s="19">
        <f ca="1">(Deltas1!BK80+2*Deltas2!BK80+2*Deltas3!BK80+Deltas4!BK80)/6</f>
        <v>0</v>
      </c>
      <c r="BI74" s="19">
        <f ca="1">(Deltas1!BL80+2*Deltas2!BL80+2*Deltas3!BL80+Deltas4!BL80)/6</f>
        <v>0</v>
      </c>
      <c r="BJ74" s="19">
        <f ca="1">(Deltas1!BM80+2*Deltas2!BM80+2*Deltas3!BM80+Deltas4!BM80)/6</f>
        <v>0</v>
      </c>
      <c r="BK74" s="19">
        <f ca="1">(Deltas1!BN80+2*Deltas2!BN80+2*Deltas3!BN80+Deltas4!BN80)/6</f>
        <v>0</v>
      </c>
      <c r="BL74" s="19">
        <f ca="1">(Deltas1!BO80+2*Deltas2!BO80+2*Deltas3!BO80+Deltas4!BO80)/6</f>
        <v>0</v>
      </c>
      <c r="BM74" s="19">
        <f ca="1">(Deltas1!BP80+2*Deltas2!BP80+2*Deltas3!BP80+Deltas4!BP80)/6</f>
        <v>0</v>
      </c>
      <c r="BN74" s="19">
        <f ca="1">(Deltas1!BQ80+2*Deltas2!BQ80+2*Deltas3!BQ80+Deltas4!BQ80)/6</f>
        <v>0</v>
      </c>
      <c r="BO74" s="19">
        <f ca="1">(Deltas1!BR80+2*Deltas2!BR80+2*Deltas3!BR80+Deltas4!BR80)/6</f>
        <v>0</v>
      </c>
      <c r="BP74" s="19">
        <f ca="1">(Deltas1!BS80+2*Deltas2!BS80+2*Deltas3!BS80+Deltas4!BS80)/6</f>
        <v>0</v>
      </c>
      <c r="BQ74" s="19">
        <f ca="1">(Deltas1!BT80+2*Deltas2!BT80+2*Deltas3!BT80+Deltas4!BT80)/6</f>
        <v>0</v>
      </c>
      <c r="BR74" s="19">
        <f ca="1">(Deltas1!BU80+2*Deltas2!BU80+2*Deltas3!BU80+Deltas4!BU80)/6</f>
        <v>0</v>
      </c>
      <c r="BS74" s="19">
        <f ca="1">(Deltas1!BV80+2*Deltas2!BV80+2*Deltas3!BV80+Deltas4!BV80)/6</f>
        <v>0</v>
      </c>
      <c r="BT74" s="19">
        <f ca="1">(Deltas1!BW80+2*Deltas2!BW80+2*Deltas3!BW80+Deltas4!BW80)/6</f>
        <v>0</v>
      </c>
    </row>
    <row r="75" spans="1:72">
      <c r="A75">
        <f>'Composition Moles'!A93</f>
        <v>3.5499999999999954</v>
      </c>
      <c r="B75" s="1">
        <f ca="1">(Deltas1!D81+2*Deltas2!D81+2*Deltas3!D81+Deltas4!D81)/6</f>
        <v>1.3416645245461828E-2</v>
      </c>
      <c r="C75" s="19">
        <f ca="1">(Deltas1!F81+2*Deltas2!F81+2*Deltas3!F81+Deltas4!F81)/6</f>
        <v>-5.4343111639679829E-2</v>
      </c>
      <c r="D75" s="19">
        <f ca="1">(Deltas1!G81+2*Deltas2!G81+2*Deltas3!G81+Deltas4!G81)/6</f>
        <v>0</v>
      </c>
      <c r="E75" s="19">
        <f ca="1">(Deltas1!H81+2*Deltas2!H81+2*Deltas3!H81+Deltas4!H81)/6</f>
        <v>5.3784386104830557E-2</v>
      </c>
      <c r="F75" s="19">
        <f ca="1">(Deltas1!I81+2*Deltas2!I81+2*Deltas3!I81+Deltas4!I81)/6</f>
        <v>5.5872553484927591E-4</v>
      </c>
      <c r="G75" s="19">
        <f ca="1">(Deltas1!J81+2*Deltas2!J81+2*Deltas3!J81+Deltas4!J81)/6</f>
        <v>0</v>
      </c>
      <c r="H75" s="19">
        <f ca="1">(Deltas1!K81+2*Deltas2!K81+2*Deltas3!K81+Deltas4!K81)/6</f>
        <v>0</v>
      </c>
      <c r="I75" s="19">
        <f ca="1">(Deltas1!L81+2*Deltas2!L81+2*Deltas3!L81+Deltas4!L81)/6</f>
        <v>0</v>
      </c>
      <c r="J75" s="19">
        <f ca="1">(Deltas1!M81+2*Deltas2!M81+2*Deltas3!M81+Deltas4!M81)/6</f>
        <v>0</v>
      </c>
      <c r="K75" s="19">
        <f ca="1">(Deltas1!N81+2*Deltas2!N81+2*Deltas3!N81+Deltas4!N81)/6</f>
        <v>0</v>
      </c>
      <c r="L75" s="19">
        <f ca="1">(Deltas1!O81+2*Deltas2!O81+2*Deltas3!O81+Deltas4!O81)/6</f>
        <v>0</v>
      </c>
      <c r="M75" s="19">
        <f ca="1">(Deltas1!P81+2*Deltas2!P81+2*Deltas3!P81+Deltas4!P81)/6</f>
        <v>0</v>
      </c>
      <c r="N75" s="19">
        <f ca="1">(Deltas1!Q81+2*Deltas2!Q81+2*Deltas3!Q81+Deltas4!Q81)/6</f>
        <v>0</v>
      </c>
      <c r="O75" s="19">
        <f ca="1">(Deltas1!R81+2*Deltas2!R81+2*Deltas3!R81+Deltas4!R81)/6</f>
        <v>0</v>
      </c>
      <c r="P75" s="19">
        <f ca="1">(Deltas1!S81+2*Deltas2!S81+2*Deltas3!S81+Deltas4!S81)/6</f>
        <v>2.0751377218507132</v>
      </c>
      <c r="Q75" s="19">
        <f ca="1">(Deltas1!T81+2*Deltas2!T81+2*Deltas3!T81+Deltas4!T81)/6</f>
        <v>0</v>
      </c>
      <c r="R75" s="19">
        <f ca="1">(Deltas1!U81+2*Deltas2!U81+2*Deltas3!U81+Deltas4!U81)/6</f>
        <v>0</v>
      </c>
      <c r="S75" s="19">
        <f ca="1">(Deltas1!V81+2*Deltas2!V81+2*Deltas3!V81+Deltas4!V81)/6</f>
        <v>0</v>
      </c>
      <c r="T75" s="19">
        <f ca="1">(Deltas1!W81+2*Deltas2!W81+2*Deltas3!W81+Deltas4!W81)/6</f>
        <v>0</v>
      </c>
      <c r="U75" s="19">
        <f ca="1">(Deltas1!X81+2*Deltas2!X81+2*Deltas3!X81+Deltas4!X81)/6</f>
        <v>0</v>
      </c>
      <c r="V75" s="19">
        <f ca="1">(Deltas1!Y81+2*Deltas2!Y81+2*Deltas3!Y81+Deltas4!Y81)/6</f>
        <v>-4.9443565114457533</v>
      </c>
      <c r="W75" s="19">
        <f ca="1">(Deltas1!Z81+2*Deltas2!Z81+2*Deltas3!Z81+Deltas4!Z81)/6</f>
        <v>0</v>
      </c>
      <c r="X75" s="19">
        <f ca="1">(Deltas1!AA81+2*Deltas2!AA81+2*Deltas3!AA81+Deltas4!AA81)/6</f>
        <v>0</v>
      </c>
      <c r="Y75" s="19">
        <f ca="1">(Deltas1!AB81+2*Deltas2!AB81+2*Deltas3!AB81+Deltas4!AB81)/6</f>
        <v>0</v>
      </c>
      <c r="Z75" s="19">
        <f ca="1">(Deltas1!AC81+2*Deltas2!AC81+2*Deltas3!AC81+Deltas4!AC81)/6</f>
        <v>0</v>
      </c>
      <c r="AA75" s="19">
        <f ca="1">(Deltas1!AD81+2*Deltas2!AD81+2*Deltas3!AD81+Deltas4!AD81)/6</f>
        <v>0</v>
      </c>
      <c r="AB75" s="19">
        <f ca="1">(Deltas1!AE81+2*Deltas2!AE81+2*Deltas3!AE81+Deltas4!AE81)/6</f>
        <v>0</v>
      </c>
      <c r="AC75" s="19">
        <f ca="1">(Deltas1!AF81+2*Deltas2!AF81+2*Deltas3!AF81+Deltas4!AF81)/6</f>
        <v>0</v>
      </c>
      <c r="AD75" s="19">
        <f ca="1">(Deltas1!AG81+2*Deltas2!AG81+2*Deltas3!AG81+Deltas4!AG81)/6</f>
        <v>-1.2067765817281528E-2</v>
      </c>
      <c r="AE75" s="19">
        <f ca="1">(Deltas1!AH81+2*Deltas2!AH81+2*Deltas3!AH81+Deltas4!AH81)/6</f>
        <v>-0.43550860057732327</v>
      </c>
      <c r="AF75" s="19">
        <f ca="1">(Deltas1!AI81+2*Deltas2!AI81+2*Deltas3!AI81+Deltas4!AI81)/6</f>
        <v>3.3820841784955085</v>
      </c>
      <c r="AG75" s="19">
        <f ca="1">(Deltas1!AJ81+2*Deltas2!AJ81+2*Deltas3!AJ81+Deltas4!AJ81)/6</f>
        <v>0.83803699405267018</v>
      </c>
      <c r="AH75" s="19">
        <f ca="1">(Deltas1!AK81+2*Deltas2!AK81+2*Deltas3!AK81+Deltas4!AK81)/6</f>
        <v>0</v>
      </c>
      <c r="AI75" s="19">
        <f ca="1">(Deltas1!AL81+2*Deltas2!AL81+2*Deltas3!AL81+Deltas4!AL81)/6</f>
        <v>0</v>
      </c>
      <c r="AJ75" s="19">
        <f ca="1">(Deltas1!AM81+2*Deltas2!AM81+2*Deltas3!AM81+Deltas4!AM81)/6</f>
        <v>0</v>
      </c>
      <c r="AK75" s="19">
        <f ca="1">(Deltas1!AN81+2*Deltas2!AN81+2*Deltas3!AN81+Deltas4!AN81)/6</f>
        <v>0</v>
      </c>
      <c r="AL75" s="19">
        <f ca="1">(Deltas1!AO81+2*Deltas2!AO81+2*Deltas3!AO81+Deltas4!AO81)/6</f>
        <v>-5.5872553484927591E-4</v>
      </c>
      <c r="AM75" s="19">
        <f ca="1">(Deltas1!AP81+2*Deltas2!AP81+2*Deltas3!AP81+Deltas4!AP81)/6</f>
        <v>-5.4495932651889768E-2</v>
      </c>
      <c r="AN75" s="19">
        <f ca="1">(Deltas1!AQ81+2*Deltas2!AQ81+2*Deltas3!AQ81+Deltas4!AQ81)/6</f>
        <v>0</v>
      </c>
      <c r="AO75" s="19">
        <f ca="1">(Deltas1!AR81+2*Deltas2!AR81+2*Deltas3!AR81+Deltas4!AR81)/6</f>
        <v>0</v>
      </c>
      <c r="AP75" s="19">
        <f ca="1">(Deltas1!AS81+2*Deltas2!AS81+2*Deltas3!AS81+Deltas4!AS81)/6</f>
        <v>-0.28275711945726517</v>
      </c>
      <c r="AQ75" s="19">
        <f ca="1">(Deltas1!AT81+2*Deltas2!AT81+2*Deltas3!AT81+Deltas4!AT81)/6</f>
        <v>-0.28275711945726517</v>
      </c>
      <c r="AR75" s="19">
        <f ca="1">(Deltas1!AU81+2*Deltas2!AU81+2*Deltas3!AU81+Deltas4!AU81)/6</f>
        <v>-0.28275711945726517</v>
      </c>
      <c r="AS75" s="19">
        <f ca="1">(Deltas1!AV81+2*Deltas2!AV81+2*Deltas3!AV81+Deltas4!AV81)/6</f>
        <v>0</v>
      </c>
      <c r="AT75" s="19">
        <f ca="1">(Deltas1!AW81+2*Deltas2!AW81+2*Deltas3!AW81+Deltas4!AW81)/6</f>
        <v>0</v>
      </c>
      <c r="AU75" s="19">
        <f ca="1">(Deltas1!AX81+2*Deltas2!AX81+2*Deltas3!AX81+Deltas4!AX81)/6</f>
        <v>0</v>
      </c>
      <c r="AV75" s="19">
        <f ca="1">(Deltas1!AY81+2*Deltas2!AY81+2*Deltas3!AY81+Deltas4!AY81)/6</f>
        <v>0</v>
      </c>
      <c r="AW75" s="19">
        <f ca="1">(Deltas1!AZ81+2*Deltas2!AZ81+2*Deltas3!AZ81+Deltas4!AZ81)/6</f>
        <v>0</v>
      </c>
      <c r="AX75" s="19">
        <f ca="1">(Deltas1!BA81+2*Deltas2!BA81+2*Deltas3!BA81+Deltas4!BA81)/6</f>
        <v>0</v>
      </c>
      <c r="AY75" s="19">
        <f ca="1">(Deltas1!BB81+2*Deltas2!BB81+2*Deltas3!BB81+Deltas4!BB81)/6</f>
        <v>0</v>
      </c>
      <c r="AZ75" s="19">
        <f ca="1">(Deltas1!BC81+2*Deltas2!BC81+2*Deltas3!BC81+Deltas4!BC81)/6</f>
        <v>0</v>
      </c>
      <c r="BA75" s="19">
        <f ca="1">(Deltas1!BD81+2*Deltas2!BD81+2*Deltas3!BD81+Deltas4!BD81)/6</f>
        <v>0</v>
      </c>
      <c r="BB75" s="19">
        <f ca="1">(Deltas1!BE81+2*Deltas2!BE81+2*Deltas3!BE81+Deltas4!BE81)/6</f>
        <v>0</v>
      </c>
      <c r="BC75" s="19">
        <f ca="1">(Deltas1!BF81+2*Deltas2!BF81+2*Deltas3!BF81+Deltas4!BF81)/6</f>
        <v>0</v>
      </c>
      <c r="BD75" s="19">
        <f ca="1">(Deltas1!BG81+2*Deltas2!BG81+2*Deltas3!BG81+Deltas4!BG81)/6</f>
        <v>0</v>
      </c>
      <c r="BE75" s="19">
        <f ca="1">(Deltas1!BH81+2*Deltas2!BH81+2*Deltas3!BH81+Deltas4!BH81)/6</f>
        <v>0</v>
      </c>
      <c r="BF75" s="19">
        <f ca="1">(Deltas1!BI81+2*Deltas2!BI81+2*Deltas3!BI81+Deltas4!BI81)/6</f>
        <v>0</v>
      </c>
      <c r="BG75" s="19">
        <f ca="1">(Deltas1!BJ81+2*Deltas2!BJ81+2*Deltas3!BJ81+Deltas4!BJ81)/6</f>
        <v>0</v>
      </c>
      <c r="BH75" s="19">
        <f ca="1">(Deltas1!BK81+2*Deltas2!BK81+2*Deltas3!BK81+Deltas4!BK81)/6</f>
        <v>0</v>
      </c>
      <c r="BI75" s="19">
        <f ca="1">(Deltas1!BL81+2*Deltas2!BL81+2*Deltas3!BL81+Deltas4!BL81)/6</f>
        <v>0</v>
      </c>
      <c r="BJ75" s="19">
        <f ca="1">(Deltas1!BM81+2*Deltas2!BM81+2*Deltas3!BM81+Deltas4!BM81)/6</f>
        <v>0</v>
      </c>
      <c r="BK75" s="19">
        <f ca="1">(Deltas1!BN81+2*Deltas2!BN81+2*Deltas3!BN81+Deltas4!BN81)/6</f>
        <v>0</v>
      </c>
      <c r="BL75" s="19">
        <f ca="1">(Deltas1!BO81+2*Deltas2!BO81+2*Deltas3!BO81+Deltas4!BO81)/6</f>
        <v>0</v>
      </c>
      <c r="BM75" s="19">
        <f ca="1">(Deltas1!BP81+2*Deltas2!BP81+2*Deltas3!BP81+Deltas4!BP81)/6</f>
        <v>0</v>
      </c>
      <c r="BN75" s="19">
        <f ca="1">(Deltas1!BQ81+2*Deltas2!BQ81+2*Deltas3!BQ81+Deltas4!BQ81)/6</f>
        <v>0</v>
      </c>
      <c r="BO75" s="19">
        <f ca="1">(Deltas1!BR81+2*Deltas2!BR81+2*Deltas3!BR81+Deltas4!BR81)/6</f>
        <v>0</v>
      </c>
      <c r="BP75" s="19">
        <f ca="1">(Deltas1!BS81+2*Deltas2!BS81+2*Deltas3!BS81+Deltas4!BS81)/6</f>
        <v>0</v>
      </c>
      <c r="BQ75" s="19">
        <f ca="1">(Deltas1!BT81+2*Deltas2!BT81+2*Deltas3!BT81+Deltas4!BT81)/6</f>
        <v>0</v>
      </c>
      <c r="BR75" s="19">
        <f ca="1">(Deltas1!BU81+2*Deltas2!BU81+2*Deltas3!BU81+Deltas4!BU81)/6</f>
        <v>0</v>
      </c>
      <c r="BS75" s="19">
        <f ca="1">(Deltas1!BV81+2*Deltas2!BV81+2*Deltas3!BV81+Deltas4!BV81)/6</f>
        <v>0</v>
      </c>
      <c r="BT75" s="19">
        <f ca="1">(Deltas1!BW81+2*Deltas2!BW81+2*Deltas3!BW81+Deltas4!BW81)/6</f>
        <v>0</v>
      </c>
    </row>
    <row r="76" spans="1:72">
      <c r="A76">
        <f>'Composition Moles'!A94</f>
        <v>3.5999999999999952</v>
      </c>
      <c r="B76" s="1">
        <f ca="1">(Deltas1!D82+2*Deltas2!D82+2*Deltas3!D82+Deltas4!D82)/6</f>
        <v>1.2890595159074878E-2</v>
      </c>
      <c r="C76" s="19">
        <f ca="1">(Deltas1!F82+2*Deltas2!F82+2*Deltas3!F82+Deltas4!F82)/6</f>
        <v>-5.0818737508626588E-2</v>
      </c>
      <c r="D76" s="19">
        <f ca="1">(Deltas1!G82+2*Deltas2!G82+2*Deltas3!G82+Deltas4!G82)/6</f>
        <v>0</v>
      </c>
      <c r="E76" s="19">
        <f ca="1">(Deltas1!H82+2*Deltas2!H82+2*Deltas3!H82+Deltas4!H82)/6</f>
        <v>5.031164877701063E-2</v>
      </c>
      <c r="F76" s="19">
        <f ca="1">(Deltas1!I82+2*Deltas2!I82+2*Deltas3!I82+Deltas4!I82)/6</f>
        <v>5.0708873161596306E-4</v>
      </c>
      <c r="G76" s="19">
        <f ca="1">(Deltas1!J82+2*Deltas2!J82+2*Deltas3!J82+Deltas4!J82)/6</f>
        <v>0</v>
      </c>
      <c r="H76" s="19">
        <f ca="1">(Deltas1!K82+2*Deltas2!K82+2*Deltas3!K82+Deltas4!K82)/6</f>
        <v>0</v>
      </c>
      <c r="I76" s="19">
        <f ca="1">(Deltas1!L82+2*Deltas2!L82+2*Deltas3!L82+Deltas4!L82)/6</f>
        <v>0</v>
      </c>
      <c r="J76" s="19">
        <f ca="1">(Deltas1!M82+2*Deltas2!M82+2*Deltas3!M82+Deltas4!M82)/6</f>
        <v>0</v>
      </c>
      <c r="K76" s="19">
        <f ca="1">(Deltas1!N82+2*Deltas2!N82+2*Deltas3!N82+Deltas4!N82)/6</f>
        <v>0</v>
      </c>
      <c r="L76" s="19">
        <f ca="1">(Deltas1!O82+2*Deltas2!O82+2*Deltas3!O82+Deltas4!O82)/6</f>
        <v>0</v>
      </c>
      <c r="M76" s="19">
        <f ca="1">(Deltas1!P82+2*Deltas2!P82+2*Deltas3!P82+Deltas4!P82)/6</f>
        <v>0</v>
      </c>
      <c r="N76" s="19">
        <f ca="1">(Deltas1!Q82+2*Deltas2!Q82+2*Deltas3!Q82+Deltas4!Q82)/6</f>
        <v>0</v>
      </c>
      <c r="O76" s="19">
        <f ca="1">(Deltas1!R82+2*Deltas2!R82+2*Deltas3!R82+Deltas4!R82)/6</f>
        <v>0</v>
      </c>
      <c r="P76" s="19">
        <f ca="1">(Deltas1!S82+2*Deltas2!S82+2*Deltas3!S82+Deltas4!S82)/6</f>
        <v>2.0291988629378324</v>
      </c>
      <c r="Q76" s="19">
        <f ca="1">(Deltas1!T82+2*Deltas2!T82+2*Deltas3!T82+Deltas4!T82)/6</f>
        <v>0</v>
      </c>
      <c r="R76" s="19">
        <f ca="1">(Deltas1!U82+2*Deltas2!U82+2*Deltas3!U82+Deltas4!U82)/6</f>
        <v>0</v>
      </c>
      <c r="S76" s="19">
        <f ca="1">(Deltas1!V82+2*Deltas2!V82+2*Deltas3!V82+Deltas4!V82)/6</f>
        <v>0</v>
      </c>
      <c r="T76" s="19">
        <f ca="1">(Deltas1!W82+2*Deltas2!W82+2*Deltas3!W82+Deltas4!W82)/6</f>
        <v>0</v>
      </c>
      <c r="U76" s="19">
        <f ca="1">(Deltas1!X82+2*Deltas2!X82+2*Deltas3!X82+Deltas4!X82)/6</f>
        <v>0</v>
      </c>
      <c r="V76" s="19">
        <f ca="1">(Deltas1!Y82+2*Deltas2!Y82+2*Deltas3!Y82+Deltas4!Y82)/6</f>
        <v>-4.8419140495032638</v>
      </c>
      <c r="W76" s="19">
        <f ca="1">(Deltas1!Z82+2*Deltas2!Z82+2*Deltas3!Z82+Deltas4!Z82)/6</f>
        <v>0</v>
      </c>
      <c r="X76" s="19">
        <f ca="1">(Deltas1!AA82+2*Deltas2!AA82+2*Deltas3!AA82+Deltas4!AA82)/6</f>
        <v>0</v>
      </c>
      <c r="Y76" s="19">
        <f ca="1">(Deltas1!AB82+2*Deltas2!AB82+2*Deltas3!AB82+Deltas4!AB82)/6</f>
        <v>0</v>
      </c>
      <c r="Z76" s="19">
        <f ca="1">(Deltas1!AC82+2*Deltas2!AC82+2*Deltas3!AC82+Deltas4!AC82)/6</f>
        <v>0</v>
      </c>
      <c r="AA76" s="19">
        <f ca="1">(Deltas1!AD82+2*Deltas2!AD82+2*Deltas3!AD82+Deltas4!AD82)/6</f>
        <v>0</v>
      </c>
      <c r="AB76" s="19">
        <f ca="1">(Deltas1!AE82+2*Deltas2!AE82+2*Deltas3!AE82+Deltas4!AE82)/6</f>
        <v>0</v>
      </c>
      <c r="AC76" s="19">
        <f ca="1">(Deltas1!AF82+2*Deltas2!AF82+2*Deltas3!AF82+Deltas4!AF82)/6</f>
        <v>0</v>
      </c>
      <c r="AD76" s="19">
        <f ca="1">(Deltas1!AG82+2*Deltas2!AG82+2*Deltas3!AG82+Deltas4!AG82)/6</f>
        <v>-1.166521066372927E-2</v>
      </c>
      <c r="AE76" s="19">
        <f ca="1">(Deltas1!AH82+2*Deltas2!AH82+2*Deltas3!AH82+Deltas4!AH82)/6</f>
        <v>-0.46389962866889145</v>
      </c>
      <c r="AF76" s="19">
        <f ca="1">(Deltas1!AI82+2*Deltas2!AI82+2*Deltas3!AI82+Deltas4!AI82)/6</f>
        <v>3.354118696486367</v>
      </c>
      <c r="AG76" s="19">
        <f ca="1">(Deltas1!AJ82+2*Deltas2!AJ82+2*Deltas3!AJ82+Deltas4!AJ82)/6</f>
        <v>0.81982221678815337</v>
      </c>
      <c r="AH76" s="19">
        <f ca="1">(Deltas1!AK82+2*Deltas2!AK82+2*Deltas3!AK82+Deltas4!AK82)/6</f>
        <v>0</v>
      </c>
      <c r="AI76" s="19">
        <f ca="1">(Deltas1!AL82+2*Deltas2!AL82+2*Deltas3!AL82+Deltas4!AL82)/6</f>
        <v>0</v>
      </c>
      <c r="AJ76" s="19">
        <f ca="1">(Deltas1!AM82+2*Deltas2!AM82+2*Deltas3!AM82+Deltas4!AM82)/6</f>
        <v>0</v>
      </c>
      <c r="AK76" s="19">
        <f ca="1">(Deltas1!AN82+2*Deltas2!AN82+2*Deltas3!AN82+Deltas4!AN82)/6</f>
        <v>0</v>
      </c>
      <c r="AL76" s="19">
        <f ca="1">(Deltas1!AO82+2*Deltas2!AO82+2*Deltas3!AO82+Deltas4!AO82)/6</f>
        <v>-5.0708873161596306E-4</v>
      </c>
      <c r="AM76" s="19">
        <f ca="1">(Deltas1!AP82+2*Deltas2!AP82+2*Deltas3!AP82+Deltas4!AP82)/6</f>
        <v>-5.0983568321018503E-2</v>
      </c>
      <c r="AN76" s="19">
        <f ca="1">(Deltas1!AQ82+2*Deltas2!AQ82+2*Deltas3!AQ82+Deltas4!AQ82)/6</f>
        <v>0</v>
      </c>
      <c r="AO76" s="19">
        <f ca="1">(Deltas1!AR82+2*Deltas2!AR82+2*Deltas3!AR82+Deltas4!AR82)/6</f>
        <v>0</v>
      </c>
      <c r="AP76" s="19">
        <f ca="1">(Deltas1!AS82+2*Deltas2!AS82+2*Deltas3!AS82+Deltas4!AS82)/6</f>
        <v>-0.27805674344127779</v>
      </c>
      <c r="AQ76" s="19">
        <f ca="1">(Deltas1!AT82+2*Deltas2!AT82+2*Deltas3!AT82+Deltas4!AT82)/6</f>
        <v>-0.27805674344127779</v>
      </c>
      <c r="AR76" s="19">
        <f ca="1">(Deltas1!AU82+2*Deltas2!AU82+2*Deltas3!AU82+Deltas4!AU82)/6</f>
        <v>-0.27805674344127779</v>
      </c>
      <c r="AS76" s="19">
        <f ca="1">(Deltas1!AV82+2*Deltas2!AV82+2*Deltas3!AV82+Deltas4!AV82)/6</f>
        <v>0</v>
      </c>
      <c r="AT76" s="19">
        <f ca="1">(Deltas1!AW82+2*Deltas2!AW82+2*Deltas3!AW82+Deltas4!AW82)/6</f>
        <v>0</v>
      </c>
      <c r="AU76" s="19">
        <f ca="1">(Deltas1!AX82+2*Deltas2!AX82+2*Deltas3!AX82+Deltas4!AX82)/6</f>
        <v>0</v>
      </c>
      <c r="AV76" s="19">
        <f ca="1">(Deltas1!AY82+2*Deltas2!AY82+2*Deltas3!AY82+Deltas4!AY82)/6</f>
        <v>0</v>
      </c>
      <c r="AW76" s="19">
        <f ca="1">(Deltas1!AZ82+2*Deltas2!AZ82+2*Deltas3!AZ82+Deltas4!AZ82)/6</f>
        <v>0</v>
      </c>
      <c r="AX76" s="19">
        <f ca="1">(Deltas1!BA82+2*Deltas2!BA82+2*Deltas3!BA82+Deltas4!BA82)/6</f>
        <v>0</v>
      </c>
      <c r="AY76" s="19">
        <f ca="1">(Deltas1!BB82+2*Deltas2!BB82+2*Deltas3!BB82+Deltas4!BB82)/6</f>
        <v>0</v>
      </c>
      <c r="AZ76" s="19">
        <f ca="1">(Deltas1!BC82+2*Deltas2!BC82+2*Deltas3!BC82+Deltas4!BC82)/6</f>
        <v>0</v>
      </c>
      <c r="BA76" s="19">
        <f ca="1">(Deltas1!BD82+2*Deltas2!BD82+2*Deltas3!BD82+Deltas4!BD82)/6</f>
        <v>0</v>
      </c>
      <c r="BB76" s="19">
        <f ca="1">(Deltas1!BE82+2*Deltas2!BE82+2*Deltas3!BE82+Deltas4!BE82)/6</f>
        <v>0</v>
      </c>
      <c r="BC76" s="19">
        <f ca="1">(Deltas1!BF82+2*Deltas2!BF82+2*Deltas3!BF82+Deltas4!BF82)/6</f>
        <v>0</v>
      </c>
      <c r="BD76" s="19">
        <f ca="1">(Deltas1!BG82+2*Deltas2!BG82+2*Deltas3!BG82+Deltas4!BG82)/6</f>
        <v>0</v>
      </c>
      <c r="BE76" s="19">
        <f ca="1">(Deltas1!BH82+2*Deltas2!BH82+2*Deltas3!BH82+Deltas4!BH82)/6</f>
        <v>0</v>
      </c>
      <c r="BF76" s="19">
        <f ca="1">(Deltas1!BI82+2*Deltas2!BI82+2*Deltas3!BI82+Deltas4!BI82)/6</f>
        <v>0</v>
      </c>
      <c r="BG76" s="19">
        <f ca="1">(Deltas1!BJ82+2*Deltas2!BJ82+2*Deltas3!BJ82+Deltas4!BJ82)/6</f>
        <v>0</v>
      </c>
      <c r="BH76" s="19">
        <f ca="1">(Deltas1!BK82+2*Deltas2!BK82+2*Deltas3!BK82+Deltas4!BK82)/6</f>
        <v>0</v>
      </c>
      <c r="BI76" s="19">
        <f ca="1">(Deltas1!BL82+2*Deltas2!BL82+2*Deltas3!BL82+Deltas4!BL82)/6</f>
        <v>0</v>
      </c>
      <c r="BJ76" s="19">
        <f ca="1">(Deltas1!BM82+2*Deltas2!BM82+2*Deltas3!BM82+Deltas4!BM82)/6</f>
        <v>0</v>
      </c>
      <c r="BK76" s="19">
        <f ca="1">(Deltas1!BN82+2*Deltas2!BN82+2*Deltas3!BN82+Deltas4!BN82)/6</f>
        <v>0</v>
      </c>
      <c r="BL76" s="19">
        <f ca="1">(Deltas1!BO82+2*Deltas2!BO82+2*Deltas3!BO82+Deltas4!BO82)/6</f>
        <v>0</v>
      </c>
      <c r="BM76" s="19">
        <f ca="1">(Deltas1!BP82+2*Deltas2!BP82+2*Deltas3!BP82+Deltas4!BP82)/6</f>
        <v>0</v>
      </c>
      <c r="BN76" s="19">
        <f ca="1">(Deltas1!BQ82+2*Deltas2!BQ82+2*Deltas3!BQ82+Deltas4!BQ82)/6</f>
        <v>0</v>
      </c>
      <c r="BO76" s="19">
        <f ca="1">(Deltas1!BR82+2*Deltas2!BR82+2*Deltas3!BR82+Deltas4!BR82)/6</f>
        <v>0</v>
      </c>
      <c r="BP76" s="19">
        <f ca="1">(Deltas1!BS82+2*Deltas2!BS82+2*Deltas3!BS82+Deltas4!BS82)/6</f>
        <v>0</v>
      </c>
      <c r="BQ76" s="19">
        <f ca="1">(Deltas1!BT82+2*Deltas2!BT82+2*Deltas3!BT82+Deltas4!BT82)/6</f>
        <v>0</v>
      </c>
      <c r="BR76" s="19">
        <f ca="1">(Deltas1!BU82+2*Deltas2!BU82+2*Deltas3!BU82+Deltas4!BU82)/6</f>
        <v>0</v>
      </c>
      <c r="BS76" s="19">
        <f ca="1">(Deltas1!BV82+2*Deltas2!BV82+2*Deltas3!BV82+Deltas4!BV82)/6</f>
        <v>0</v>
      </c>
      <c r="BT76" s="19">
        <f ca="1">(Deltas1!BW82+2*Deltas2!BW82+2*Deltas3!BW82+Deltas4!BW82)/6</f>
        <v>0</v>
      </c>
    </row>
    <row r="77" spans="1:72">
      <c r="A77">
        <f>'Composition Moles'!A95</f>
        <v>3.649999999999995</v>
      </c>
      <c r="B77" s="1">
        <f ca="1">(Deltas1!D83+2*Deltas2!D83+2*Deltas3!D83+Deltas4!D83)/6</f>
        <v>1.2403219441848847E-2</v>
      </c>
      <c r="C77" s="19">
        <f ca="1">(Deltas1!F83+2*Deltas2!F83+2*Deltas3!F83+Deltas4!F83)/6</f>
        <v>-4.752489496612488E-2</v>
      </c>
      <c r="D77" s="19">
        <f ca="1">(Deltas1!G83+2*Deltas2!G83+2*Deltas3!G83+Deltas4!G83)/6</f>
        <v>0</v>
      </c>
      <c r="E77" s="19">
        <f ca="1">(Deltas1!H83+2*Deltas2!H83+2*Deltas3!H83+Deltas4!H83)/6</f>
        <v>4.706464755091077E-2</v>
      </c>
      <c r="F77" s="19">
        <f ca="1">(Deltas1!I83+2*Deltas2!I83+2*Deltas3!I83+Deltas4!I83)/6</f>
        <v>4.6024741521411873E-4</v>
      </c>
      <c r="G77" s="19">
        <f ca="1">(Deltas1!J83+2*Deltas2!J83+2*Deltas3!J83+Deltas4!J83)/6</f>
        <v>0</v>
      </c>
      <c r="H77" s="19">
        <f ca="1">(Deltas1!K83+2*Deltas2!K83+2*Deltas3!K83+Deltas4!K83)/6</f>
        <v>0</v>
      </c>
      <c r="I77" s="19">
        <f ca="1">(Deltas1!L83+2*Deltas2!L83+2*Deltas3!L83+Deltas4!L83)/6</f>
        <v>0</v>
      </c>
      <c r="J77" s="19">
        <f ca="1">(Deltas1!M83+2*Deltas2!M83+2*Deltas3!M83+Deltas4!M83)/6</f>
        <v>0</v>
      </c>
      <c r="K77" s="19">
        <f ca="1">(Deltas1!N83+2*Deltas2!N83+2*Deltas3!N83+Deltas4!N83)/6</f>
        <v>0</v>
      </c>
      <c r="L77" s="19">
        <f ca="1">(Deltas1!O83+2*Deltas2!O83+2*Deltas3!O83+Deltas4!O83)/6</f>
        <v>0</v>
      </c>
      <c r="M77" s="19">
        <f ca="1">(Deltas1!P83+2*Deltas2!P83+2*Deltas3!P83+Deltas4!P83)/6</f>
        <v>0</v>
      </c>
      <c r="N77" s="19">
        <f ca="1">(Deltas1!Q83+2*Deltas2!Q83+2*Deltas3!Q83+Deltas4!Q83)/6</f>
        <v>0</v>
      </c>
      <c r="O77" s="19">
        <f ca="1">(Deltas1!R83+2*Deltas2!R83+2*Deltas3!R83+Deltas4!R83)/6</f>
        <v>0</v>
      </c>
      <c r="P77" s="19">
        <f ca="1">(Deltas1!S83+2*Deltas2!S83+2*Deltas3!S83+Deltas4!S83)/6</f>
        <v>1.9838785074803609</v>
      </c>
      <c r="Q77" s="19">
        <f ca="1">(Deltas1!T83+2*Deltas2!T83+2*Deltas3!T83+Deltas4!T83)/6</f>
        <v>0</v>
      </c>
      <c r="R77" s="19">
        <f ca="1">(Deltas1!U83+2*Deltas2!U83+2*Deltas3!U83+Deltas4!U83)/6</f>
        <v>0</v>
      </c>
      <c r="S77" s="19">
        <f ca="1">(Deltas1!V83+2*Deltas2!V83+2*Deltas3!V83+Deltas4!V83)/6</f>
        <v>0</v>
      </c>
      <c r="T77" s="19">
        <f ca="1">(Deltas1!W83+2*Deltas2!W83+2*Deltas3!W83+Deltas4!W83)/6</f>
        <v>0</v>
      </c>
      <c r="U77" s="19">
        <f ca="1">(Deltas1!X83+2*Deltas2!X83+2*Deltas3!X83+Deltas4!X83)/6</f>
        <v>0</v>
      </c>
      <c r="V77" s="19">
        <f ca="1">(Deltas1!Y83+2*Deltas2!Y83+2*Deltas3!Y83+Deltas4!Y83)/6</f>
        <v>-4.7408129207809413</v>
      </c>
      <c r="W77" s="19">
        <f ca="1">(Deltas1!Z83+2*Deltas2!Z83+2*Deltas3!Z83+Deltas4!Z83)/6</f>
        <v>0</v>
      </c>
      <c r="X77" s="19">
        <f ca="1">(Deltas1!AA83+2*Deltas2!AA83+2*Deltas3!AA83+Deltas4!AA83)/6</f>
        <v>0</v>
      </c>
      <c r="Y77" s="19">
        <f ca="1">(Deltas1!AB83+2*Deltas2!AB83+2*Deltas3!AB83+Deltas4!AB83)/6</f>
        <v>0</v>
      </c>
      <c r="Z77" s="19">
        <f ca="1">(Deltas1!AC83+2*Deltas2!AC83+2*Deltas3!AC83+Deltas4!AC83)/6</f>
        <v>0</v>
      </c>
      <c r="AA77" s="19">
        <f ca="1">(Deltas1!AD83+2*Deltas2!AD83+2*Deltas3!AD83+Deltas4!AD83)/6</f>
        <v>0</v>
      </c>
      <c r="AB77" s="19">
        <f ca="1">(Deltas1!AE83+2*Deltas2!AE83+2*Deltas3!AE83+Deltas4!AE83)/6</f>
        <v>0</v>
      </c>
      <c r="AC77" s="19">
        <f ca="1">(Deltas1!AF83+2*Deltas2!AF83+2*Deltas3!AF83+Deltas4!AF83)/6</f>
        <v>0</v>
      </c>
      <c r="AD77" s="19">
        <f ca="1">(Deltas1!AG83+2*Deltas2!AG83+2*Deltas3!AG83+Deltas4!AG83)/6</f>
        <v>-1.1278245364308876E-2</v>
      </c>
      <c r="AE77" s="19">
        <f ca="1">(Deltas1!AH83+2*Deltas2!AH83+2*Deltas3!AH83+Deltas4!AH83)/6</f>
        <v>-0.49087558732808173</v>
      </c>
      <c r="AF77" s="19">
        <f ca="1">(Deltas1!AI83+2*Deltas2!AI83+2*Deltas3!AI83+Deltas4!AI83)/6</f>
        <v>3.3257764222332606</v>
      </c>
      <c r="AG77" s="19">
        <f ca="1">(Deltas1!AJ83+2*Deltas2!AJ83+2*Deltas3!AJ83+Deltas4!AJ83)/6</f>
        <v>0.8018777669273921</v>
      </c>
      <c r="AH77" s="19">
        <f ca="1">(Deltas1!AK83+2*Deltas2!AK83+2*Deltas3!AK83+Deltas4!AK83)/6</f>
        <v>0</v>
      </c>
      <c r="AI77" s="19">
        <f ca="1">(Deltas1!AL83+2*Deltas2!AL83+2*Deltas3!AL83+Deltas4!AL83)/6</f>
        <v>0</v>
      </c>
      <c r="AJ77" s="19">
        <f ca="1">(Deltas1!AM83+2*Deltas2!AM83+2*Deltas3!AM83+Deltas4!AM83)/6</f>
        <v>0</v>
      </c>
      <c r="AK77" s="19">
        <f ca="1">(Deltas1!AN83+2*Deltas2!AN83+2*Deltas3!AN83+Deltas4!AN83)/6</f>
        <v>0</v>
      </c>
      <c r="AL77" s="19">
        <f ca="1">(Deltas1!AO83+2*Deltas2!AO83+2*Deltas3!AO83+Deltas4!AO83)/6</f>
        <v>-4.6024741521411873E-4</v>
      </c>
      <c r="AM77" s="19">
        <f ca="1">(Deltas1!AP83+2*Deltas2!AP83+2*Deltas3!AP83+Deltas4!AP83)/6</f>
        <v>-4.7694069041843506E-2</v>
      </c>
      <c r="AN77" s="19">
        <f ca="1">(Deltas1!AQ83+2*Deltas2!AQ83+2*Deltas3!AQ83+Deltas4!AQ83)/6</f>
        <v>0</v>
      </c>
      <c r="AO77" s="19">
        <f ca="1">(Deltas1!AR83+2*Deltas2!AR83+2*Deltas3!AR83+Deltas4!AR83)/6</f>
        <v>0</v>
      </c>
      <c r="AP77" s="19">
        <f ca="1">(Deltas1!AS83+2*Deltas2!AS83+2*Deltas3!AS83+Deltas4!AS83)/6</f>
        <v>-0.273470542236875</v>
      </c>
      <c r="AQ77" s="19">
        <f ca="1">(Deltas1!AT83+2*Deltas2!AT83+2*Deltas3!AT83+Deltas4!AT83)/6</f>
        <v>-0.273470542236875</v>
      </c>
      <c r="AR77" s="19">
        <f ca="1">(Deltas1!AU83+2*Deltas2!AU83+2*Deltas3!AU83+Deltas4!AU83)/6</f>
        <v>-0.273470542236875</v>
      </c>
      <c r="AS77" s="19">
        <f ca="1">(Deltas1!AV83+2*Deltas2!AV83+2*Deltas3!AV83+Deltas4!AV83)/6</f>
        <v>0</v>
      </c>
      <c r="AT77" s="19">
        <f ca="1">(Deltas1!AW83+2*Deltas2!AW83+2*Deltas3!AW83+Deltas4!AW83)/6</f>
        <v>0</v>
      </c>
      <c r="AU77" s="19">
        <f ca="1">(Deltas1!AX83+2*Deltas2!AX83+2*Deltas3!AX83+Deltas4!AX83)/6</f>
        <v>0</v>
      </c>
      <c r="AV77" s="19">
        <f ca="1">(Deltas1!AY83+2*Deltas2!AY83+2*Deltas3!AY83+Deltas4!AY83)/6</f>
        <v>0</v>
      </c>
      <c r="AW77" s="19">
        <f ca="1">(Deltas1!AZ83+2*Deltas2!AZ83+2*Deltas3!AZ83+Deltas4!AZ83)/6</f>
        <v>0</v>
      </c>
      <c r="AX77" s="19">
        <f ca="1">(Deltas1!BA83+2*Deltas2!BA83+2*Deltas3!BA83+Deltas4!BA83)/6</f>
        <v>0</v>
      </c>
      <c r="AY77" s="19">
        <f ca="1">(Deltas1!BB83+2*Deltas2!BB83+2*Deltas3!BB83+Deltas4!BB83)/6</f>
        <v>0</v>
      </c>
      <c r="AZ77" s="19">
        <f ca="1">(Deltas1!BC83+2*Deltas2!BC83+2*Deltas3!BC83+Deltas4!BC83)/6</f>
        <v>0</v>
      </c>
      <c r="BA77" s="19">
        <f ca="1">(Deltas1!BD83+2*Deltas2!BD83+2*Deltas3!BD83+Deltas4!BD83)/6</f>
        <v>0</v>
      </c>
      <c r="BB77" s="19">
        <f ca="1">(Deltas1!BE83+2*Deltas2!BE83+2*Deltas3!BE83+Deltas4!BE83)/6</f>
        <v>0</v>
      </c>
      <c r="BC77" s="19">
        <f ca="1">(Deltas1!BF83+2*Deltas2!BF83+2*Deltas3!BF83+Deltas4!BF83)/6</f>
        <v>0</v>
      </c>
      <c r="BD77" s="19">
        <f ca="1">(Deltas1!BG83+2*Deltas2!BG83+2*Deltas3!BG83+Deltas4!BG83)/6</f>
        <v>0</v>
      </c>
      <c r="BE77" s="19">
        <f ca="1">(Deltas1!BH83+2*Deltas2!BH83+2*Deltas3!BH83+Deltas4!BH83)/6</f>
        <v>0</v>
      </c>
      <c r="BF77" s="19">
        <f ca="1">(Deltas1!BI83+2*Deltas2!BI83+2*Deltas3!BI83+Deltas4!BI83)/6</f>
        <v>0</v>
      </c>
      <c r="BG77" s="19">
        <f ca="1">(Deltas1!BJ83+2*Deltas2!BJ83+2*Deltas3!BJ83+Deltas4!BJ83)/6</f>
        <v>0</v>
      </c>
      <c r="BH77" s="19">
        <f ca="1">(Deltas1!BK83+2*Deltas2!BK83+2*Deltas3!BK83+Deltas4!BK83)/6</f>
        <v>0</v>
      </c>
      <c r="BI77" s="19">
        <f ca="1">(Deltas1!BL83+2*Deltas2!BL83+2*Deltas3!BL83+Deltas4!BL83)/6</f>
        <v>0</v>
      </c>
      <c r="BJ77" s="19">
        <f ca="1">(Deltas1!BM83+2*Deltas2!BM83+2*Deltas3!BM83+Deltas4!BM83)/6</f>
        <v>0</v>
      </c>
      <c r="BK77" s="19">
        <f ca="1">(Deltas1!BN83+2*Deltas2!BN83+2*Deltas3!BN83+Deltas4!BN83)/6</f>
        <v>0</v>
      </c>
      <c r="BL77" s="19">
        <f ca="1">(Deltas1!BO83+2*Deltas2!BO83+2*Deltas3!BO83+Deltas4!BO83)/6</f>
        <v>0</v>
      </c>
      <c r="BM77" s="19">
        <f ca="1">(Deltas1!BP83+2*Deltas2!BP83+2*Deltas3!BP83+Deltas4!BP83)/6</f>
        <v>0</v>
      </c>
      <c r="BN77" s="19">
        <f ca="1">(Deltas1!BQ83+2*Deltas2!BQ83+2*Deltas3!BQ83+Deltas4!BQ83)/6</f>
        <v>0</v>
      </c>
      <c r="BO77" s="19">
        <f ca="1">(Deltas1!BR83+2*Deltas2!BR83+2*Deltas3!BR83+Deltas4!BR83)/6</f>
        <v>0</v>
      </c>
      <c r="BP77" s="19">
        <f ca="1">(Deltas1!BS83+2*Deltas2!BS83+2*Deltas3!BS83+Deltas4!BS83)/6</f>
        <v>0</v>
      </c>
      <c r="BQ77" s="19">
        <f ca="1">(Deltas1!BT83+2*Deltas2!BT83+2*Deltas3!BT83+Deltas4!BT83)/6</f>
        <v>0</v>
      </c>
      <c r="BR77" s="19">
        <f ca="1">(Deltas1!BU83+2*Deltas2!BU83+2*Deltas3!BU83+Deltas4!BU83)/6</f>
        <v>0</v>
      </c>
      <c r="BS77" s="19">
        <f ca="1">(Deltas1!BV83+2*Deltas2!BV83+2*Deltas3!BV83+Deltas4!BV83)/6</f>
        <v>0</v>
      </c>
      <c r="BT77" s="19">
        <f ca="1">(Deltas1!BW83+2*Deltas2!BW83+2*Deltas3!BW83+Deltas4!BW83)/6</f>
        <v>0</v>
      </c>
    </row>
    <row r="78" spans="1:72">
      <c r="A78">
        <f>'Composition Moles'!A96</f>
        <v>3.6999999999999948</v>
      </c>
      <c r="B78" s="1">
        <f ca="1">(Deltas1!D84+2*Deltas2!D84+2*Deltas3!D84+Deltas4!D84)/6</f>
        <v>1.1951905849746996E-2</v>
      </c>
      <c r="C78" s="19">
        <f ca="1">(Deltas1!F84+2*Deltas2!F84+2*Deltas3!F84+Deltas4!F84)/6</f>
        <v>-4.4446569064798602E-2</v>
      </c>
      <c r="D78" s="19">
        <f ca="1">(Deltas1!G84+2*Deltas2!G84+2*Deltas3!G84+Deltas4!G84)/6</f>
        <v>0</v>
      </c>
      <c r="E78" s="19">
        <f ca="1">(Deltas1!H84+2*Deltas2!H84+2*Deltas3!H84+Deltas4!H84)/6</f>
        <v>4.402881634110576E-2</v>
      </c>
      <c r="F78" s="19">
        <f ca="1">(Deltas1!I84+2*Deltas2!I84+2*Deltas3!I84+Deltas4!I84)/6</f>
        <v>4.1775272369284189E-4</v>
      </c>
      <c r="G78" s="19">
        <f ca="1">(Deltas1!J84+2*Deltas2!J84+2*Deltas3!J84+Deltas4!J84)/6</f>
        <v>0</v>
      </c>
      <c r="H78" s="19">
        <f ca="1">(Deltas1!K84+2*Deltas2!K84+2*Deltas3!K84+Deltas4!K84)/6</f>
        <v>0</v>
      </c>
      <c r="I78" s="19">
        <f ca="1">(Deltas1!L84+2*Deltas2!L84+2*Deltas3!L84+Deltas4!L84)/6</f>
        <v>0</v>
      </c>
      <c r="J78" s="19">
        <f ca="1">(Deltas1!M84+2*Deltas2!M84+2*Deltas3!M84+Deltas4!M84)/6</f>
        <v>0</v>
      </c>
      <c r="K78" s="19">
        <f ca="1">(Deltas1!N84+2*Deltas2!N84+2*Deltas3!N84+Deltas4!N84)/6</f>
        <v>0</v>
      </c>
      <c r="L78" s="19">
        <f ca="1">(Deltas1!O84+2*Deltas2!O84+2*Deltas3!O84+Deltas4!O84)/6</f>
        <v>0</v>
      </c>
      <c r="M78" s="19">
        <f ca="1">(Deltas1!P84+2*Deltas2!P84+2*Deltas3!P84+Deltas4!P84)/6</f>
        <v>0</v>
      </c>
      <c r="N78" s="19">
        <f ca="1">(Deltas1!Q84+2*Deltas2!Q84+2*Deltas3!Q84+Deltas4!Q84)/6</f>
        <v>0</v>
      </c>
      <c r="O78" s="19">
        <f ca="1">(Deltas1!R84+2*Deltas2!R84+2*Deltas3!R84+Deltas4!R84)/6</f>
        <v>0</v>
      </c>
      <c r="P78" s="19">
        <f ca="1">(Deltas1!S84+2*Deltas2!S84+2*Deltas3!S84+Deltas4!S84)/6</f>
        <v>1.939175202458028</v>
      </c>
      <c r="Q78" s="19">
        <f ca="1">(Deltas1!T84+2*Deltas2!T84+2*Deltas3!T84+Deltas4!T84)/6</f>
        <v>0</v>
      </c>
      <c r="R78" s="19">
        <f ca="1">(Deltas1!U84+2*Deltas2!U84+2*Deltas3!U84+Deltas4!U84)/6</f>
        <v>0</v>
      </c>
      <c r="S78" s="19">
        <f ca="1">(Deltas1!V84+2*Deltas2!V84+2*Deltas3!V84+Deltas4!V84)/6</f>
        <v>0</v>
      </c>
      <c r="T78" s="19">
        <f ca="1">(Deltas1!W84+2*Deltas2!W84+2*Deltas3!W84+Deltas4!W84)/6</f>
        <v>0</v>
      </c>
      <c r="U78" s="19">
        <f ca="1">(Deltas1!X84+2*Deltas2!X84+2*Deltas3!X84+Deltas4!X84)/6</f>
        <v>0</v>
      </c>
      <c r="V78" s="19">
        <f ca="1">(Deltas1!Y84+2*Deltas2!Y84+2*Deltas3!Y84+Deltas4!Y84)/6</f>
        <v>-4.6410561359625753</v>
      </c>
      <c r="W78" s="19">
        <f ca="1">(Deltas1!Z84+2*Deltas2!Z84+2*Deltas3!Z84+Deltas4!Z84)/6</f>
        <v>0</v>
      </c>
      <c r="X78" s="19">
        <f ca="1">(Deltas1!AA84+2*Deltas2!AA84+2*Deltas3!AA84+Deltas4!AA84)/6</f>
        <v>0</v>
      </c>
      <c r="Y78" s="19">
        <f ca="1">(Deltas1!AB84+2*Deltas2!AB84+2*Deltas3!AB84+Deltas4!AB84)/6</f>
        <v>0</v>
      </c>
      <c r="Z78" s="19">
        <f ca="1">(Deltas1!AC84+2*Deltas2!AC84+2*Deltas3!AC84+Deltas4!AC84)/6</f>
        <v>0</v>
      </c>
      <c r="AA78" s="19">
        <f ca="1">(Deltas1!AD84+2*Deltas2!AD84+2*Deltas3!AD84+Deltas4!AD84)/6</f>
        <v>0</v>
      </c>
      <c r="AB78" s="19">
        <f ca="1">(Deltas1!AE84+2*Deltas2!AE84+2*Deltas3!AE84+Deltas4!AE84)/6</f>
        <v>0</v>
      </c>
      <c r="AC78" s="19">
        <f ca="1">(Deltas1!AF84+2*Deltas2!AF84+2*Deltas3!AF84+Deltas4!AF84)/6</f>
        <v>0</v>
      </c>
      <c r="AD78" s="19">
        <f ca="1">(Deltas1!AG84+2*Deltas2!AG84+2*Deltas3!AG84+Deltas4!AG84)/6</f>
        <v>-1.0906372408265946E-2</v>
      </c>
      <c r="AE78" s="19">
        <f ca="1">(Deltas1!AH84+2*Deltas2!AH84+2*Deltas3!AH84+Deltas4!AH84)/6</f>
        <v>-0.51649094942592699</v>
      </c>
      <c r="AF78" s="19">
        <f ca="1">(Deltas1!AI84+2*Deltas2!AI84+2*Deltas3!AI84+Deltas4!AI84)/6</f>
        <v>3.2970928175402574</v>
      </c>
      <c r="AG78" s="19">
        <f ca="1">(Deltas1!AJ84+2*Deltas2!AJ84+2*Deltas3!AJ84+Deltas4!AJ84)/6</f>
        <v>0.78420205969829049</v>
      </c>
      <c r="AH78" s="19">
        <f ca="1">(Deltas1!AK84+2*Deltas2!AK84+2*Deltas3!AK84+Deltas4!AK84)/6</f>
        <v>0</v>
      </c>
      <c r="AI78" s="19">
        <f ca="1">(Deltas1!AL84+2*Deltas2!AL84+2*Deltas3!AL84+Deltas4!AL84)/6</f>
        <v>0</v>
      </c>
      <c r="AJ78" s="19">
        <f ca="1">(Deltas1!AM84+2*Deltas2!AM84+2*Deltas3!AM84+Deltas4!AM84)/6</f>
        <v>0</v>
      </c>
      <c r="AK78" s="19">
        <f ca="1">(Deltas1!AN84+2*Deltas2!AN84+2*Deltas3!AN84+Deltas4!AN84)/6</f>
        <v>0</v>
      </c>
      <c r="AL78" s="19">
        <f ca="1">(Deltas1!AO84+2*Deltas2!AO84+2*Deltas3!AO84+Deltas4!AO84)/6</f>
        <v>-4.1775272369284189E-4</v>
      </c>
      <c r="AM78" s="19">
        <f ca="1">(Deltas1!AP84+2*Deltas2!AP84+2*Deltas3!AP84+Deltas4!AP84)/6</f>
        <v>-4.4613800778883682E-2</v>
      </c>
      <c r="AN78" s="19">
        <f ca="1">(Deltas1!AQ84+2*Deltas2!AQ84+2*Deltas3!AQ84+Deltas4!AQ84)/6</f>
        <v>0</v>
      </c>
      <c r="AO78" s="19">
        <f ca="1">(Deltas1!AR84+2*Deltas2!AR84+2*Deltas3!AR84+Deltas4!AR84)/6</f>
        <v>0</v>
      </c>
      <c r="AP78" s="19">
        <f ca="1">(Deltas1!AS84+2*Deltas2!AS84+2*Deltas3!AS84+Deltas4!AS84)/6</f>
        <v>-0.26899502279907739</v>
      </c>
      <c r="AQ78" s="19">
        <f ca="1">(Deltas1!AT84+2*Deltas2!AT84+2*Deltas3!AT84+Deltas4!AT84)/6</f>
        <v>-0.26899502279907739</v>
      </c>
      <c r="AR78" s="19">
        <f ca="1">(Deltas1!AU84+2*Deltas2!AU84+2*Deltas3!AU84+Deltas4!AU84)/6</f>
        <v>-0.26899502279907739</v>
      </c>
      <c r="AS78" s="19">
        <f ca="1">(Deltas1!AV84+2*Deltas2!AV84+2*Deltas3!AV84+Deltas4!AV84)/6</f>
        <v>0</v>
      </c>
      <c r="AT78" s="19">
        <f ca="1">(Deltas1!AW84+2*Deltas2!AW84+2*Deltas3!AW84+Deltas4!AW84)/6</f>
        <v>0</v>
      </c>
      <c r="AU78" s="19">
        <f ca="1">(Deltas1!AX84+2*Deltas2!AX84+2*Deltas3!AX84+Deltas4!AX84)/6</f>
        <v>0</v>
      </c>
      <c r="AV78" s="19">
        <f ca="1">(Deltas1!AY84+2*Deltas2!AY84+2*Deltas3!AY84+Deltas4!AY84)/6</f>
        <v>0</v>
      </c>
      <c r="AW78" s="19">
        <f ca="1">(Deltas1!AZ84+2*Deltas2!AZ84+2*Deltas3!AZ84+Deltas4!AZ84)/6</f>
        <v>0</v>
      </c>
      <c r="AX78" s="19">
        <f ca="1">(Deltas1!BA84+2*Deltas2!BA84+2*Deltas3!BA84+Deltas4!BA84)/6</f>
        <v>0</v>
      </c>
      <c r="AY78" s="19">
        <f ca="1">(Deltas1!BB84+2*Deltas2!BB84+2*Deltas3!BB84+Deltas4!BB84)/6</f>
        <v>0</v>
      </c>
      <c r="AZ78" s="19">
        <f ca="1">(Deltas1!BC84+2*Deltas2!BC84+2*Deltas3!BC84+Deltas4!BC84)/6</f>
        <v>0</v>
      </c>
      <c r="BA78" s="19">
        <f ca="1">(Deltas1!BD84+2*Deltas2!BD84+2*Deltas3!BD84+Deltas4!BD84)/6</f>
        <v>0</v>
      </c>
      <c r="BB78" s="19">
        <f ca="1">(Deltas1!BE84+2*Deltas2!BE84+2*Deltas3!BE84+Deltas4!BE84)/6</f>
        <v>0</v>
      </c>
      <c r="BC78" s="19">
        <f ca="1">(Deltas1!BF84+2*Deltas2!BF84+2*Deltas3!BF84+Deltas4!BF84)/6</f>
        <v>0</v>
      </c>
      <c r="BD78" s="19">
        <f ca="1">(Deltas1!BG84+2*Deltas2!BG84+2*Deltas3!BG84+Deltas4!BG84)/6</f>
        <v>0</v>
      </c>
      <c r="BE78" s="19">
        <f ca="1">(Deltas1!BH84+2*Deltas2!BH84+2*Deltas3!BH84+Deltas4!BH84)/6</f>
        <v>0</v>
      </c>
      <c r="BF78" s="19">
        <f ca="1">(Deltas1!BI84+2*Deltas2!BI84+2*Deltas3!BI84+Deltas4!BI84)/6</f>
        <v>0</v>
      </c>
      <c r="BG78" s="19">
        <f ca="1">(Deltas1!BJ84+2*Deltas2!BJ84+2*Deltas3!BJ84+Deltas4!BJ84)/6</f>
        <v>0</v>
      </c>
      <c r="BH78" s="19">
        <f ca="1">(Deltas1!BK84+2*Deltas2!BK84+2*Deltas3!BK84+Deltas4!BK84)/6</f>
        <v>0</v>
      </c>
      <c r="BI78" s="19">
        <f ca="1">(Deltas1!BL84+2*Deltas2!BL84+2*Deltas3!BL84+Deltas4!BL84)/6</f>
        <v>0</v>
      </c>
      <c r="BJ78" s="19">
        <f ca="1">(Deltas1!BM84+2*Deltas2!BM84+2*Deltas3!BM84+Deltas4!BM84)/6</f>
        <v>0</v>
      </c>
      <c r="BK78" s="19">
        <f ca="1">(Deltas1!BN84+2*Deltas2!BN84+2*Deltas3!BN84+Deltas4!BN84)/6</f>
        <v>0</v>
      </c>
      <c r="BL78" s="19">
        <f ca="1">(Deltas1!BO84+2*Deltas2!BO84+2*Deltas3!BO84+Deltas4!BO84)/6</f>
        <v>0</v>
      </c>
      <c r="BM78" s="19">
        <f ca="1">(Deltas1!BP84+2*Deltas2!BP84+2*Deltas3!BP84+Deltas4!BP84)/6</f>
        <v>0</v>
      </c>
      <c r="BN78" s="19">
        <f ca="1">(Deltas1!BQ84+2*Deltas2!BQ84+2*Deltas3!BQ84+Deltas4!BQ84)/6</f>
        <v>0</v>
      </c>
      <c r="BO78" s="19">
        <f ca="1">(Deltas1!BR84+2*Deltas2!BR84+2*Deltas3!BR84+Deltas4!BR84)/6</f>
        <v>0</v>
      </c>
      <c r="BP78" s="19">
        <f ca="1">(Deltas1!BS84+2*Deltas2!BS84+2*Deltas3!BS84+Deltas4!BS84)/6</f>
        <v>0</v>
      </c>
      <c r="BQ78" s="19">
        <f ca="1">(Deltas1!BT84+2*Deltas2!BT84+2*Deltas3!BT84+Deltas4!BT84)/6</f>
        <v>0</v>
      </c>
      <c r="BR78" s="19">
        <f ca="1">(Deltas1!BU84+2*Deltas2!BU84+2*Deltas3!BU84+Deltas4!BU84)/6</f>
        <v>0</v>
      </c>
      <c r="BS78" s="19">
        <f ca="1">(Deltas1!BV84+2*Deltas2!BV84+2*Deltas3!BV84+Deltas4!BV84)/6</f>
        <v>0</v>
      </c>
      <c r="BT78" s="19">
        <f ca="1">(Deltas1!BW84+2*Deltas2!BW84+2*Deltas3!BW84+Deltas4!BW84)/6</f>
        <v>0</v>
      </c>
    </row>
    <row r="79" spans="1:72">
      <c r="A79">
        <f>'Composition Moles'!A97</f>
        <v>3.7499999999999947</v>
      </c>
      <c r="B79" s="1">
        <f ca="1">(Deltas1!D85+2*Deltas2!D85+2*Deltas3!D85+Deltas4!D85)/6</f>
        <v>1.1534203884639689E-2</v>
      </c>
      <c r="C79" s="19">
        <f ca="1">(Deltas1!F85+2*Deltas2!F85+2*Deltas3!F85+Deltas4!F85)/6</f>
        <v>-4.1569709794239351E-2</v>
      </c>
      <c r="D79" s="19">
        <f ca="1">(Deltas1!G85+2*Deltas2!G85+2*Deltas3!G85+Deltas4!G85)/6</f>
        <v>0</v>
      </c>
      <c r="E79" s="19">
        <f ca="1">(Deltas1!H85+2*Deltas2!H85+2*Deltas3!H85+Deltas4!H85)/6</f>
        <v>4.1190511457546271E-2</v>
      </c>
      <c r="F79" s="19">
        <f ca="1">(Deltas1!I85+2*Deltas2!I85+2*Deltas3!I85+Deltas4!I85)/6</f>
        <v>3.7919833669308023E-4</v>
      </c>
      <c r="G79" s="19">
        <f ca="1">(Deltas1!J85+2*Deltas2!J85+2*Deltas3!J85+Deltas4!J85)/6</f>
        <v>0</v>
      </c>
      <c r="H79" s="19">
        <f ca="1">(Deltas1!K85+2*Deltas2!K85+2*Deltas3!K85+Deltas4!K85)/6</f>
        <v>0</v>
      </c>
      <c r="I79" s="19">
        <f ca="1">(Deltas1!L85+2*Deltas2!L85+2*Deltas3!L85+Deltas4!L85)/6</f>
        <v>0</v>
      </c>
      <c r="J79" s="19">
        <f ca="1">(Deltas1!M85+2*Deltas2!M85+2*Deltas3!M85+Deltas4!M85)/6</f>
        <v>0</v>
      </c>
      <c r="K79" s="19">
        <f ca="1">(Deltas1!N85+2*Deltas2!N85+2*Deltas3!N85+Deltas4!N85)/6</f>
        <v>0</v>
      </c>
      <c r="L79" s="19">
        <f ca="1">(Deltas1!O85+2*Deltas2!O85+2*Deltas3!O85+Deltas4!O85)/6</f>
        <v>0</v>
      </c>
      <c r="M79" s="19">
        <f ca="1">(Deltas1!P85+2*Deltas2!P85+2*Deltas3!P85+Deltas4!P85)/6</f>
        <v>0</v>
      </c>
      <c r="N79" s="19">
        <f ca="1">(Deltas1!Q85+2*Deltas2!Q85+2*Deltas3!Q85+Deltas4!Q85)/6</f>
        <v>0</v>
      </c>
      <c r="O79" s="19">
        <f ca="1">(Deltas1!R85+2*Deltas2!R85+2*Deltas3!R85+Deltas4!R85)/6</f>
        <v>0</v>
      </c>
      <c r="P79" s="19">
        <f ca="1">(Deltas1!S85+2*Deltas2!S85+2*Deltas3!S85+Deltas4!S85)/6</f>
        <v>1.8950875272579519</v>
      </c>
      <c r="Q79" s="19">
        <f ca="1">(Deltas1!T85+2*Deltas2!T85+2*Deltas3!T85+Deltas4!T85)/6</f>
        <v>0</v>
      </c>
      <c r="R79" s="19">
        <f ca="1">(Deltas1!U85+2*Deltas2!U85+2*Deltas3!U85+Deltas4!U85)/6</f>
        <v>0</v>
      </c>
      <c r="S79" s="19">
        <f ca="1">(Deltas1!V85+2*Deltas2!V85+2*Deltas3!V85+Deltas4!V85)/6</f>
        <v>0</v>
      </c>
      <c r="T79" s="19">
        <f ca="1">(Deltas1!W85+2*Deltas2!W85+2*Deltas3!W85+Deltas4!W85)/6</f>
        <v>0</v>
      </c>
      <c r="U79" s="19">
        <f ca="1">(Deltas1!X85+2*Deltas2!X85+2*Deltas3!X85+Deltas4!X85)/6</f>
        <v>0</v>
      </c>
      <c r="V79" s="19">
        <f ca="1">(Deltas1!Y85+2*Deltas2!Y85+2*Deltas3!Y85+Deltas4!Y85)/6</f>
        <v>-4.5426459546173499</v>
      </c>
      <c r="W79" s="19">
        <f ca="1">(Deltas1!Z85+2*Deltas2!Z85+2*Deltas3!Z85+Deltas4!Z85)/6</f>
        <v>0</v>
      </c>
      <c r="X79" s="19">
        <f ca="1">(Deltas1!AA85+2*Deltas2!AA85+2*Deltas3!AA85+Deltas4!AA85)/6</f>
        <v>0</v>
      </c>
      <c r="Y79" s="19">
        <f ca="1">(Deltas1!AB85+2*Deltas2!AB85+2*Deltas3!AB85+Deltas4!AB85)/6</f>
        <v>0</v>
      </c>
      <c r="Z79" s="19">
        <f ca="1">(Deltas1!AC85+2*Deltas2!AC85+2*Deltas3!AC85+Deltas4!AC85)/6</f>
        <v>0</v>
      </c>
      <c r="AA79" s="19">
        <f ca="1">(Deltas1!AD85+2*Deltas2!AD85+2*Deltas3!AD85+Deltas4!AD85)/6</f>
        <v>0</v>
      </c>
      <c r="AB79" s="19">
        <f ca="1">(Deltas1!AE85+2*Deltas2!AE85+2*Deltas3!AE85+Deltas4!AE85)/6</f>
        <v>0</v>
      </c>
      <c r="AC79" s="19">
        <f ca="1">(Deltas1!AF85+2*Deltas2!AF85+2*Deltas3!AF85+Deltas4!AF85)/6</f>
        <v>0</v>
      </c>
      <c r="AD79" s="19">
        <f ca="1">(Deltas1!AG85+2*Deltas2!AG85+2*Deltas3!AG85+Deltas4!AG85)/6</f>
        <v>-1.0549082700176021E-2</v>
      </c>
      <c r="AE79" s="19">
        <f ca="1">(Deltas1!AH85+2*Deltas2!AH85+2*Deltas3!AH85+Deltas4!AH85)/6</f>
        <v>-0.540798403746518</v>
      </c>
      <c r="AF79" s="19">
        <f ca="1">(Deltas1!AI85+2*Deltas2!AI85+2*Deltas3!AI85+Deltas4!AI85)/6</f>
        <v>3.268101979436894</v>
      </c>
      <c r="AG79" s="19">
        <f ca="1">(Deltas1!AJ85+2*Deltas2!AJ85+2*Deltas3!AJ85+Deltas4!AJ85)/6</f>
        <v>0.76679345239581498</v>
      </c>
      <c r="AH79" s="19">
        <f ca="1">(Deltas1!AK85+2*Deltas2!AK85+2*Deltas3!AK85+Deltas4!AK85)/6</f>
        <v>0</v>
      </c>
      <c r="AI79" s="19">
        <f ca="1">(Deltas1!AL85+2*Deltas2!AL85+2*Deltas3!AL85+Deltas4!AL85)/6</f>
        <v>0</v>
      </c>
      <c r="AJ79" s="19">
        <f ca="1">(Deltas1!AM85+2*Deltas2!AM85+2*Deltas3!AM85+Deltas4!AM85)/6</f>
        <v>0</v>
      </c>
      <c r="AK79" s="19">
        <f ca="1">(Deltas1!AN85+2*Deltas2!AN85+2*Deltas3!AN85+Deltas4!AN85)/6</f>
        <v>0</v>
      </c>
      <c r="AL79" s="19">
        <f ca="1">(Deltas1!AO85+2*Deltas2!AO85+2*Deltas3!AO85+Deltas4!AO85)/6</f>
        <v>-3.7919833669308023E-4</v>
      </c>
      <c r="AM79" s="19">
        <f ca="1">(Deltas1!AP85+2*Deltas2!AP85+2*Deltas3!AP85+Deltas4!AP85)/6</f>
        <v>-4.1729897282424044E-2</v>
      </c>
      <c r="AN79" s="19">
        <f ca="1">(Deltas1!AQ85+2*Deltas2!AQ85+2*Deltas3!AQ85+Deltas4!AQ85)/6</f>
        <v>0</v>
      </c>
      <c r="AO79" s="19">
        <f ca="1">(Deltas1!AR85+2*Deltas2!AR85+2*Deltas3!AR85+Deltas4!AR85)/6</f>
        <v>0</v>
      </c>
      <c r="AP79" s="19">
        <f ca="1">(Deltas1!AS85+2*Deltas2!AS85+2*Deltas3!AS85+Deltas4!AS85)/6</f>
        <v>-0.26462680746916667</v>
      </c>
      <c r="AQ79" s="19">
        <f ca="1">(Deltas1!AT85+2*Deltas2!AT85+2*Deltas3!AT85+Deltas4!AT85)/6</f>
        <v>-0.26462680746916667</v>
      </c>
      <c r="AR79" s="19">
        <f ca="1">(Deltas1!AU85+2*Deltas2!AU85+2*Deltas3!AU85+Deltas4!AU85)/6</f>
        <v>-0.26462680746916667</v>
      </c>
      <c r="AS79" s="19">
        <f ca="1">(Deltas1!AV85+2*Deltas2!AV85+2*Deltas3!AV85+Deltas4!AV85)/6</f>
        <v>0</v>
      </c>
      <c r="AT79" s="19">
        <f ca="1">(Deltas1!AW85+2*Deltas2!AW85+2*Deltas3!AW85+Deltas4!AW85)/6</f>
        <v>0</v>
      </c>
      <c r="AU79" s="19">
        <f ca="1">(Deltas1!AX85+2*Deltas2!AX85+2*Deltas3!AX85+Deltas4!AX85)/6</f>
        <v>0</v>
      </c>
      <c r="AV79" s="19">
        <f ca="1">(Deltas1!AY85+2*Deltas2!AY85+2*Deltas3!AY85+Deltas4!AY85)/6</f>
        <v>0</v>
      </c>
      <c r="AW79" s="19">
        <f ca="1">(Deltas1!AZ85+2*Deltas2!AZ85+2*Deltas3!AZ85+Deltas4!AZ85)/6</f>
        <v>0</v>
      </c>
      <c r="AX79" s="19">
        <f ca="1">(Deltas1!BA85+2*Deltas2!BA85+2*Deltas3!BA85+Deltas4!BA85)/6</f>
        <v>0</v>
      </c>
      <c r="AY79" s="19">
        <f ca="1">(Deltas1!BB85+2*Deltas2!BB85+2*Deltas3!BB85+Deltas4!BB85)/6</f>
        <v>0</v>
      </c>
      <c r="AZ79" s="19">
        <f ca="1">(Deltas1!BC85+2*Deltas2!BC85+2*Deltas3!BC85+Deltas4!BC85)/6</f>
        <v>0</v>
      </c>
      <c r="BA79" s="19">
        <f ca="1">(Deltas1!BD85+2*Deltas2!BD85+2*Deltas3!BD85+Deltas4!BD85)/6</f>
        <v>0</v>
      </c>
      <c r="BB79" s="19">
        <f ca="1">(Deltas1!BE85+2*Deltas2!BE85+2*Deltas3!BE85+Deltas4!BE85)/6</f>
        <v>0</v>
      </c>
      <c r="BC79" s="19">
        <f ca="1">(Deltas1!BF85+2*Deltas2!BF85+2*Deltas3!BF85+Deltas4!BF85)/6</f>
        <v>0</v>
      </c>
      <c r="BD79" s="19">
        <f ca="1">(Deltas1!BG85+2*Deltas2!BG85+2*Deltas3!BG85+Deltas4!BG85)/6</f>
        <v>0</v>
      </c>
      <c r="BE79" s="19">
        <f ca="1">(Deltas1!BH85+2*Deltas2!BH85+2*Deltas3!BH85+Deltas4!BH85)/6</f>
        <v>0</v>
      </c>
      <c r="BF79" s="19">
        <f ca="1">(Deltas1!BI85+2*Deltas2!BI85+2*Deltas3!BI85+Deltas4!BI85)/6</f>
        <v>0</v>
      </c>
      <c r="BG79" s="19">
        <f ca="1">(Deltas1!BJ85+2*Deltas2!BJ85+2*Deltas3!BJ85+Deltas4!BJ85)/6</f>
        <v>0</v>
      </c>
      <c r="BH79" s="19">
        <f ca="1">(Deltas1!BK85+2*Deltas2!BK85+2*Deltas3!BK85+Deltas4!BK85)/6</f>
        <v>0</v>
      </c>
      <c r="BI79" s="19">
        <f ca="1">(Deltas1!BL85+2*Deltas2!BL85+2*Deltas3!BL85+Deltas4!BL85)/6</f>
        <v>0</v>
      </c>
      <c r="BJ79" s="19">
        <f ca="1">(Deltas1!BM85+2*Deltas2!BM85+2*Deltas3!BM85+Deltas4!BM85)/6</f>
        <v>0</v>
      </c>
      <c r="BK79" s="19">
        <f ca="1">(Deltas1!BN85+2*Deltas2!BN85+2*Deltas3!BN85+Deltas4!BN85)/6</f>
        <v>0</v>
      </c>
      <c r="BL79" s="19">
        <f ca="1">(Deltas1!BO85+2*Deltas2!BO85+2*Deltas3!BO85+Deltas4!BO85)/6</f>
        <v>0</v>
      </c>
      <c r="BM79" s="19">
        <f ca="1">(Deltas1!BP85+2*Deltas2!BP85+2*Deltas3!BP85+Deltas4!BP85)/6</f>
        <v>0</v>
      </c>
      <c r="BN79" s="19">
        <f ca="1">(Deltas1!BQ85+2*Deltas2!BQ85+2*Deltas3!BQ85+Deltas4!BQ85)/6</f>
        <v>0</v>
      </c>
      <c r="BO79" s="19">
        <f ca="1">(Deltas1!BR85+2*Deltas2!BR85+2*Deltas3!BR85+Deltas4!BR85)/6</f>
        <v>0</v>
      </c>
      <c r="BP79" s="19">
        <f ca="1">(Deltas1!BS85+2*Deltas2!BS85+2*Deltas3!BS85+Deltas4!BS85)/6</f>
        <v>0</v>
      </c>
      <c r="BQ79" s="19">
        <f ca="1">(Deltas1!BT85+2*Deltas2!BT85+2*Deltas3!BT85+Deltas4!BT85)/6</f>
        <v>0</v>
      </c>
      <c r="BR79" s="19">
        <f ca="1">(Deltas1!BU85+2*Deltas2!BU85+2*Deltas3!BU85+Deltas4!BU85)/6</f>
        <v>0</v>
      </c>
      <c r="BS79" s="19">
        <f ca="1">(Deltas1!BV85+2*Deltas2!BV85+2*Deltas3!BV85+Deltas4!BV85)/6</f>
        <v>0</v>
      </c>
      <c r="BT79" s="19">
        <f ca="1">(Deltas1!BW85+2*Deltas2!BW85+2*Deltas3!BW85+Deltas4!BW85)/6</f>
        <v>0</v>
      </c>
    </row>
    <row r="80" spans="1:72">
      <c r="A80">
        <f>'Composition Moles'!A98</f>
        <v>3.7999999999999945</v>
      </c>
      <c r="B80" s="1">
        <f ca="1">(Deltas1!D86+2*Deltas2!D86+2*Deltas3!D86+Deltas4!D86)/6</f>
        <v>1.1147815863844892E-2</v>
      </c>
      <c r="C80" s="19">
        <f ca="1">(Deltas1!F86+2*Deltas2!F86+2*Deltas3!F86+Deltas4!F86)/6</f>
        <v>-3.8881171872000776E-2</v>
      </c>
      <c r="D80" s="19">
        <f ca="1">(Deltas1!G86+2*Deltas2!G86+2*Deltas3!G86+Deltas4!G86)/6</f>
        <v>0</v>
      </c>
      <c r="E80" s="19">
        <f ca="1">(Deltas1!H86+2*Deltas2!H86+2*Deltas3!H86+Deltas4!H86)/6</f>
        <v>3.85369555075478E-2</v>
      </c>
      <c r="F80" s="19">
        <f ca="1">(Deltas1!I86+2*Deltas2!I86+2*Deltas3!I86+Deltas4!I86)/6</f>
        <v>3.4421636445297675E-4</v>
      </c>
      <c r="G80" s="19">
        <f ca="1">(Deltas1!J86+2*Deltas2!J86+2*Deltas3!J86+Deltas4!J86)/6</f>
        <v>0</v>
      </c>
      <c r="H80" s="19">
        <f ca="1">(Deltas1!K86+2*Deltas2!K86+2*Deltas3!K86+Deltas4!K86)/6</f>
        <v>0</v>
      </c>
      <c r="I80" s="19">
        <f ca="1">(Deltas1!L86+2*Deltas2!L86+2*Deltas3!L86+Deltas4!L86)/6</f>
        <v>0</v>
      </c>
      <c r="J80" s="19">
        <f ca="1">(Deltas1!M86+2*Deltas2!M86+2*Deltas3!M86+Deltas4!M86)/6</f>
        <v>0</v>
      </c>
      <c r="K80" s="19">
        <f ca="1">(Deltas1!N86+2*Deltas2!N86+2*Deltas3!N86+Deltas4!N86)/6</f>
        <v>0</v>
      </c>
      <c r="L80" s="19">
        <f ca="1">(Deltas1!O86+2*Deltas2!O86+2*Deltas3!O86+Deltas4!O86)/6</f>
        <v>0</v>
      </c>
      <c r="M80" s="19">
        <f ca="1">(Deltas1!P86+2*Deltas2!P86+2*Deltas3!P86+Deltas4!P86)/6</f>
        <v>0</v>
      </c>
      <c r="N80" s="19">
        <f ca="1">(Deltas1!Q86+2*Deltas2!Q86+2*Deltas3!Q86+Deltas4!Q86)/6</f>
        <v>0</v>
      </c>
      <c r="O80" s="19">
        <f ca="1">(Deltas1!R86+2*Deltas2!R86+2*Deltas3!R86+Deltas4!R86)/6</f>
        <v>0</v>
      </c>
      <c r="P80" s="19">
        <f ca="1">(Deltas1!S86+2*Deltas2!S86+2*Deltas3!S86+Deltas4!S86)/6</f>
        <v>1.8516140484823198</v>
      </c>
      <c r="Q80" s="19">
        <f ca="1">(Deltas1!T86+2*Deltas2!T86+2*Deltas3!T86+Deltas4!T86)/6</f>
        <v>0</v>
      </c>
      <c r="R80" s="19">
        <f ca="1">(Deltas1!U86+2*Deltas2!U86+2*Deltas3!U86+Deltas4!U86)/6</f>
        <v>0</v>
      </c>
      <c r="S80" s="19">
        <f ca="1">(Deltas1!V86+2*Deltas2!V86+2*Deltas3!V86+Deltas4!V86)/6</f>
        <v>0</v>
      </c>
      <c r="T80" s="19">
        <f ca="1">(Deltas1!W86+2*Deltas2!W86+2*Deltas3!W86+Deltas4!W86)/6</f>
        <v>0</v>
      </c>
      <c r="U80" s="19">
        <f ca="1">(Deltas1!X86+2*Deltas2!X86+2*Deltas3!X86+Deltas4!X86)/6</f>
        <v>0</v>
      </c>
      <c r="V80" s="19">
        <f ca="1">(Deltas1!Y86+2*Deltas2!Y86+2*Deltas3!Y86+Deltas4!Y86)/6</f>
        <v>-4.4455838691824958</v>
      </c>
      <c r="W80" s="19">
        <f ca="1">(Deltas1!Z86+2*Deltas2!Z86+2*Deltas3!Z86+Deltas4!Z86)/6</f>
        <v>0</v>
      </c>
      <c r="X80" s="19">
        <f ca="1">(Deltas1!AA86+2*Deltas2!AA86+2*Deltas3!AA86+Deltas4!AA86)/6</f>
        <v>0</v>
      </c>
      <c r="Y80" s="19">
        <f ca="1">(Deltas1!AB86+2*Deltas2!AB86+2*Deltas3!AB86+Deltas4!AB86)/6</f>
        <v>0</v>
      </c>
      <c r="Z80" s="19">
        <f ca="1">(Deltas1!AC86+2*Deltas2!AC86+2*Deltas3!AC86+Deltas4!AC86)/6</f>
        <v>0</v>
      </c>
      <c r="AA80" s="19">
        <f ca="1">(Deltas1!AD86+2*Deltas2!AD86+2*Deltas3!AD86+Deltas4!AD86)/6</f>
        <v>0</v>
      </c>
      <c r="AB80" s="19">
        <f ca="1">(Deltas1!AE86+2*Deltas2!AE86+2*Deltas3!AE86+Deltas4!AE86)/6</f>
        <v>0</v>
      </c>
      <c r="AC80" s="19">
        <f ca="1">(Deltas1!AF86+2*Deltas2!AF86+2*Deltas3!AF86+Deltas4!AF86)/6</f>
        <v>0</v>
      </c>
      <c r="AD80" s="19">
        <f ca="1">(Deltas1!AG86+2*Deltas2!AG86+2*Deltas3!AG86+Deltas4!AG86)/6</f>
        <v>-1.0205861480196121E-2</v>
      </c>
      <c r="AE80" s="19">
        <f ca="1">(Deltas1!AH86+2*Deltas2!AH86+2*Deltas3!AH86+Deltas4!AH86)/6</f>
        <v>-0.56384888820116374</v>
      </c>
      <c r="AF80" s="19">
        <f ca="1">(Deltas1!AI86+2*Deltas2!AI86+2*Deltas3!AI86+Deltas4!AI86)/6</f>
        <v>3.2388366574778824</v>
      </c>
      <c r="AG80" s="19">
        <f ca="1">(Deltas1!AJ86+2*Deltas2!AJ86+2*Deltas3!AJ86+Deltas4!AJ86)/6</f>
        <v>0.74965024522996371</v>
      </c>
      <c r="AH80" s="19">
        <f ca="1">(Deltas1!AK86+2*Deltas2!AK86+2*Deltas3!AK86+Deltas4!AK86)/6</f>
        <v>0</v>
      </c>
      <c r="AI80" s="19">
        <f ca="1">(Deltas1!AL86+2*Deltas2!AL86+2*Deltas3!AL86+Deltas4!AL86)/6</f>
        <v>0</v>
      </c>
      <c r="AJ80" s="19">
        <f ca="1">(Deltas1!AM86+2*Deltas2!AM86+2*Deltas3!AM86+Deltas4!AM86)/6</f>
        <v>0</v>
      </c>
      <c r="AK80" s="19">
        <f ca="1">(Deltas1!AN86+2*Deltas2!AN86+2*Deltas3!AN86+Deltas4!AN86)/6</f>
        <v>0</v>
      </c>
      <c r="AL80" s="19">
        <f ca="1">(Deltas1!AO86+2*Deltas2!AO86+2*Deltas3!AO86+Deltas4!AO86)/6</f>
        <v>-3.4421636445297675E-4</v>
      </c>
      <c r="AM80" s="19">
        <f ca="1">(Deltas1!AP86+2*Deltas2!AP86+2*Deltas3!AP86+Deltas4!AP86)/6</f>
        <v>-3.9030225543798321E-2</v>
      </c>
      <c r="AN80" s="19">
        <f ca="1">(Deltas1!AQ86+2*Deltas2!AQ86+2*Deltas3!AQ86+Deltas4!AQ86)/6</f>
        <v>0</v>
      </c>
      <c r="AO80" s="19">
        <f ca="1">(Deltas1!AR86+2*Deltas2!AR86+2*Deltas3!AR86+Deltas4!AR86)/6</f>
        <v>0</v>
      </c>
      <c r="AP80" s="19">
        <f ca="1">(Deltas1!AS86+2*Deltas2!AS86+2*Deltas3!AS86+Deltas4!AS86)/6</f>
        <v>-0.26036263013935296</v>
      </c>
      <c r="AQ80" s="19">
        <f ca="1">(Deltas1!AT86+2*Deltas2!AT86+2*Deltas3!AT86+Deltas4!AT86)/6</f>
        <v>-0.26036263013935296</v>
      </c>
      <c r="AR80" s="19">
        <f ca="1">(Deltas1!AU86+2*Deltas2!AU86+2*Deltas3!AU86+Deltas4!AU86)/6</f>
        <v>-0.26036263013935296</v>
      </c>
      <c r="AS80" s="19">
        <f ca="1">(Deltas1!AV86+2*Deltas2!AV86+2*Deltas3!AV86+Deltas4!AV86)/6</f>
        <v>0</v>
      </c>
      <c r="AT80" s="19">
        <f ca="1">(Deltas1!AW86+2*Deltas2!AW86+2*Deltas3!AW86+Deltas4!AW86)/6</f>
        <v>0</v>
      </c>
      <c r="AU80" s="19">
        <f ca="1">(Deltas1!AX86+2*Deltas2!AX86+2*Deltas3!AX86+Deltas4!AX86)/6</f>
        <v>0</v>
      </c>
      <c r="AV80" s="19">
        <f ca="1">(Deltas1!AY86+2*Deltas2!AY86+2*Deltas3!AY86+Deltas4!AY86)/6</f>
        <v>0</v>
      </c>
      <c r="AW80" s="19">
        <f ca="1">(Deltas1!AZ86+2*Deltas2!AZ86+2*Deltas3!AZ86+Deltas4!AZ86)/6</f>
        <v>0</v>
      </c>
      <c r="AX80" s="19">
        <f ca="1">(Deltas1!BA86+2*Deltas2!BA86+2*Deltas3!BA86+Deltas4!BA86)/6</f>
        <v>0</v>
      </c>
      <c r="AY80" s="19">
        <f ca="1">(Deltas1!BB86+2*Deltas2!BB86+2*Deltas3!BB86+Deltas4!BB86)/6</f>
        <v>0</v>
      </c>
      <c r="AZ80" s="19">
        <f ca="1">(Deltas1!BC86+2*Deltas2!BC86+2*Deltas3!BC86+Deltas4!BC86)/6</f>
        <v>0</v>
      </c>
      <c r="BA80" s="19">
        <f ca="1">(Deltas1!BD86+2*Deltas2!BD86+2*Deltas3!BD86+Deltas4!BD86)/6</f>
        <v>0</v>
      </c>
      <c r="BB80" s="19">
        <f ca="1">(Deltas1!BE86+2*Deltas2!BE86+2*Deltas3!BE86+Deltas4!BE86)/6</f>
        <v>0</v>
      </c>
      <c r="BC80" s="19">
        <f ca="1">(Deltas1!BF86+2*Deltas2!BF86+2*Deltas3!BF86+Deltas4!BF86)/6</f>
        <v>0</v>
      </c>
      <c r="BD80" s="19">
        <f ca="1">(Deltas1!BG86+2*Deltas2!BG86+2*Deltas3!BG86+Deltas4!BG86)/6</f>
        <v>0</v>
      </c>
      <c r="BE80" s="19">
        <f ca="1">(Deltas1!BH86+2*Deltas2!BH86+2*Deltas3!BH86+Deltas4!BH86)/6</f>
        <v>0</v>
      </c>
      <c r="BF80" s="19">
        <f ca="1">(Deltas1!BI86+2*Deltas2!BI86+2*Deltas3!BI86+Deltas4!BI86)/6</f>
        <v>0</v>
      </c>
      <c r="BG80" s="19">
        <f ca="1">(Deltas1!BJ86+2*Deltas2!BJ86+2*Deltas3!BJ86+Deltas4!BJ86)/6</f>
        <v>0</v>
      </c>
      <c r="BH80" s="19">
        <f ca="1">(Deltas1!BK86+2*Deltas2!BK86+2*Deltas3!BK86+Deltas4!BK86)/6</f>
        <v>0</v>
      </c>
      <c r="BI80" s="19">
        <f ca="1">(Deltas1!BL86+2*Deltas2!BL86+2*Deltas3!BL86+Deltas4!BL86)/6</f>
        <v>0</v>
      </c>
      <c r="BJ80" s="19">
        <f ca="1">(Deltas1!BM86+2*Deltas2!BM86+2*Deltas3!BM86+Deltas4!BM86)/6</f>
        <v>0</v>
      </c>
      <c r="BK80" s="19">
        <f ca="1">(Deltas1!BN86+2*Deltas2!BN86+2*Deltas3!BN86+Deltas4!BN86)/6</f>
        <v>0</v>
      </c>
      <c r="BL80" s="19">
        <f ca="1">(Deltas1!BO86+2*Deltas2!BO86+2*Deltas3!BO86+Deltas4!BO86)/6</f>
        <v>0</v>
      </c>
      <c r="BM80" s="19">
        <f ca="1">(Deltas1!BP86+2*Deltas2!BP86+2*Deltas3!BP86+Deltas4!BP86)/6</f>
        <v>0</v>
      </c>
      <c r="BN80" s="19">
        <f ca="1">(Deltas1!BQ86+2*Deltas2!BQ86+2*Deltas3!BQ86+Deltas4!BQ86)/6</f>
        <v>0</v>
      </c>
      <c r="BO80" s="19">
        <f ca="1">(Deltas1!BR86+2*Deltas2!BR86+2*Deltas3!BR86+Deltas4!BR86)/6</f>
        <v>0</v>
      </c>
      <c r="BP80" s="19">
        <f ca="1">(Deltas1!BS86+2*Deltas2!BS86+2*Deltas3!BS86+Deltas4!BS86)/6</f>
        <v>0</v>
      </c>
      <c r="BQ80" s="19">
        <f ca="1">(Deltas1!BT86+2*Deltas2!BT86+2*Deltas3!BT86+Deltas4!BT86)/6</f>
        <v>0</v>
      </c>
      <c r="BR80" s="19">
        <f ca="1">(Deltas1!BU86+2*Deltas2!BU86+2*Deltas3!BU86+Deltas4!BU86)/6</f>
        <v>0</v>
      </c>
      <c r="BS80" s="19">
        <f ca="1">(Deltas1!BV86+2*Deltas2!BV86+2*Deltas3!BV86+Deltas4!BV86)/6</f>
        <v>0</v>
      </c>
      <c r="BT80" s="19">
        <f ca="1">(Deltas1!BW86+2*Deltas2!BW86+2*Deltas3!BW86+Deltas4!BW86)/6</f>
        <v>0</v>
      </c>
    </row>
    <row r="81" spans="1:72">
      <c r="A81">
        <f>'Composition Moles'!A99</f>
        <v>3.8499999999999943</v>
      </c>
      <c r="B81" s="1">
        <f ca="1">(Deltas1!D87+2*Deltas2!D87+2*Deltas3!D87+Deltas4!D87)/6</f>
        <v>1.0790588351979066E-2</v>
      </c>
      <c r="C81" s="19">
        <f ca="1">(Deltas1!F87+2*Deltas2!F87+2*Deltas3!F87+Deltas4!F87)/6</f>
        <v>-3.6368658058648175E-2</v>
      </c>
      <c r="D81" s="19">
        <f ca="1">(Deltas1!G87+2*Deltas2!G87+2*Deltas3!G87+Deltas4!G87)/6</f>
        <v>0</v>
      </c>
      <c r="E81" s="19">
        <f ca="1">(Deltas1!H87+2*Deltas2!H87+2*Deltas3!H87+Deltas4!H87)/6</f>
        <v>3.6056184412827631E-2</v>
      </c>
      <c r="F81" s="19">
        <f ca="1">(Deltas1!I87+2*Deltas2!I87+2*Deltas3!I87+Deltas4!I87)/6</f>
        <v>3.1247364582054387E-4</v>
      </c>
      <c r="G81" s="19">
        <f ca="1">(Deltas1!J87+2*Deltas2!J87+2*Deltas3!J87+Deltas4!J87)/6</f>
        <v>0</v>
      </c>
      <c r="H81" s="19">
        <f ca="1">(Deltas1!K87+2*Deltas2!K87+2*Deltas3!K87+Deltas4!K87)/6</f>
        <v>0</v>
      </c>
      <c r="I81" s="19">
        <f ca="1">(Deltas1!L87+2*Deltas2!L87+2*Deltas3!L87+Deltas4!L87)/6</f>
        <v>0</v>
      </c>
      <c r="J81" s="19">
        <f ca="1">(Deltas1!M87+2*Deltas2!M87+2*Deltas3!M87+Deltas4!M87)/6</f>
        <v>0</v>
      </c>
      <c r="K81" s="19">
        <f ca="1">(Deltas1!N87+2*Deltas2!N87+2*Deltas3!N87+Deltas4!N87)/6</f>
        <v>0</v>
      </c>
      <c r="L81" s="19">
        <f ca="1">(Deltas1!O87+2*Deltas2!O87+2*Deltas3!O87+Deltas4!O87)/6</f>
        <v>0</v>
      </c>
      <c r="M81" s="19">
        <f ca="1">(Deltas1!P87+2*Deltas2!P87+2*Deltas3!P87+Deltas4!P87)/6</f>
        <v>0</v>
      </c>
      <c r="N81" s="19">
        <f ca="1">(Deltas1!Q87+2*Deltas2!Q87+2*Deltas3!Q87+Deltas4!Q87)/6</f>
        <v>0</v>
      </c>
      <c r="O81" s="19">
        <f ca="1">(Deltas1!R87+2*Deltas2!R87+2*Deltas3!R87+Deltas4!R87)/6</f>
        <v>0</v>
      </c>
      <c r="P81" s="19">
        <f ca="1">(Deltas1!S87+2*Deltas2!S87+2*Deltas3!S87+Deltas4!S87)/6</f>
        <v>1.808753282243349</v>
      </c>
      <c r="Q81" s="19">
        <f ca="1">(Deltas1!T87+2*Deltas2!T87+2*Deltas3!T87+Deltas4!T87)/6</f>
        <v>0</v>
      </c>
      <c r="R81" s="19">
        <f ca="1">(Deltas1!U87+2*Deltas2!U87+2*Deltas3!U87+Deltas4!U87)/6</f>
        <v>0</v>
      </c>
      <c r="S81" s="19">
        <f ca="1">(Deltas1!V87+2*Deltas2!V87+2*Deltas3!V87+Deltas4!V87)/6</f>
        <v>0</v>
      </c>
      <c r="T81" s="19">
        <f ca="1">(Deltas1!W87+2*Deltas2!W87+2*Deltas3!W87+Deltas4!W87)/6</f>
        <v>0</v>
      </c>
      <c r="U81" s="19">
        <f ca="1">(Deltas1!X87+2*Deltas2!X87+2*Deltas3!X87+Deltas4!X87)/6</f>
        <v>0</v>
      </c>
      <c r="V81" s="19">
        <f ca="1">(Deltas1!Y87+2*Deltas2!Y87+2*Deltas3!Y87+Deltas4!Y87)/6</f>
        <v>-4.34987059760424</v>
      </c>
      <c r="W81" s="19">
        <f ca="1">(Deltas1!Z87+2*Deltas2!Z87+2*Deltas3!Z87+Deltas4!Z87)/6</f>
        <v>0</v>
      </c>
      <c r="X81" s="19">
        <f ca="1">(Deltas1!AA87+2*Deltas2!AA87+2*Deltas3!AA87+Deltas4!AA87)/6</f>
        <v>0</v>
      </c>
      <c r="Y81" s="19">
        <f ca="1">(Deltas1!AB87+2*Deltas2!AB87+2*Deltas3!AB87+Deltas4!AB87)/6</f>
        <v>0</v>
      </c>
      <c r="Z81" s="19">
        <f ca="1">(Deltas1!AC87+2*Deltas2!AC87+2*Deltas3!AC87+Deltas4!AC87)/6</f>
        <v>0</v>
      </c>
      <c r="AA81" s="19">
        <f ca="1">(Deltas1!AD87+2*Deltas2!AD87+2*Deltas3!AD87+Deltas4!AD87)/6</f>
        <v>0</v>
      </c>
      <c r="AB81" s="19">
        <f ca="1">(Deltas1!AE87+2*Deltas2!AE87+2*Deltas3!AE87+Deltas4!AE87)/6</f>
        <v>0</v>
      </c>
      <c r="AC81" s="19">
        <f ca="1">(Deltas1!AF87+2*Deltas2!AF87+2*Deltas3!AF87+Deltas4!AF87)/6</f>
        <v>0</v>
      </c>
      <c r="AD81" s="19">
        <f ca="1">(Deltas1!AG87+2*Deltas2!AG87+2*Deltas3!AG87+Deltas4!AG87)/6</f>
        <v>-9.8761931912399042E-3</v>
      </c>
      <c r="AE81" s="19">
        <f ca="1">(Deltas1!AH87+2*Deltas2!AH87+2*Deltas3!AH87+Deltas4!AH87)/6</f>
        <v>-0.58569162505260197</v>
      </c>
      <c r="AF81" s="19">
        <f ca="1">(Deltas1!AI87+2*Deltas2!AI87+2*Deltas3!AI87+Deltas4!AI87)/6</f>
        <v>3.2093282740695681</v>
      </c>
      <c r="AG81" s="19">
        <f ca="1">(Deltas1!AJ87+2*Deltas2!AJ87+2*Deltas3!AJ87+Deltas4!AJ87)/6</f>
        <v>0.73277068241582333</v>
      </c>
      <c r="AH81" s="19">
        <f ca="1">(Deltas1!AK87+2*Deltas2!AK87+2*Deltas3!AK87+Deltas4!AK87)/6</f>
        <v>0</v>
      </c>
      <c r="AI81" s="19">
        <f ca="1">(Deltas1!AL87+2*Deltas2!AL87+2*Deltas3!AL87+Deltas4!AL87)/6</f>
        <v>0</v>
      </c>
      <c r="AJ81" s="19">
        <f ca="1">(Deltas1!AM87+2*Deltas2!AM87+2*Deltas3!AM87+Deltas4!AM87)/6</f>
        <v>0</v>
      </c>
      <c r="AK81" s="19">
        <f ca="1">(Deltas1!AN87+2*Deltas2!AN87+2*Deltas3!AN87+Deltas4!AN87)/6</f>
        <v>0</v>
      </c>
      <c r="AL81" s="19">
        <f ca="1">(Deltas1!AO87+2*Deltas2!AO87+2*Deltas3!AO87+Deltas4!AO87)/6</f>
        <v>-3.1247364582054387E-4</v>
      </c>
      <c r="AM81" s="19">
        <f ca="1">(Deltas1!AP87+2*Deltas2!AP87+2*Deltas3!AP87+Deltas4!AP87)/6</f>
        <v>-3.6503351605846099E-2</v>
      </c>
      <c r="AN81" s="19">
        <f ca="1">(Deltas1!AQ87+2*Deltas2!AQ87+2*Deltas3!AQ87+Deltas4!AQ87)/6</f>
        <v>0</v>
      </c>
      <c r="AO81" s="19">
        <f ca="1">(Deltas1!AR87+2*Deltas2!AR87+2*Deltas3!AR87+Deltas4!AR87)/6</f>
        <v>0</v>
      </c>
      <c r="AP81" s="19">
        <f ca="1">(Deltas1!AS87+2*Deltas2!AS87+2*Deltas3!AS87+Deltas4!AS87)/6</f>
        <v>-0.25619933254299737</v>
      </c>
      <c r="AQ81" s="19">
        <f ca="1">(Deltas1!AT87+2*Deltas2!AT87+2*Deltas3!AT87+Deltas4!AT87)/6</f>
        <v>-0.25619933254299737</v>
      </c>
      <c r="AR81" s="19">
        <f ca="1">(Deltas1!AU87+2*Deltas2!AU87+2*Deltas3!AU87+Deltas4!AU87)/6</f>
        <v>-0.25619933254299737</v>
      </c>
      <c r="AS81" s="19">
        <f ca="1">(Deltas1!AV87+2*Deltas2!AV87+2*Deltas3!AV87+Deltas4!AV87)/6</f>
        <v>0</v>
      </c>
      <c r="AT81" s="19">
        <f ca="1">(Deltas1!AW87+2*Deltas2!AW87+2*Deltas3!AW87+Deltas4!AW87)/6</f>
        <v>0</v>
      </c>
      <c r="AU81" s="19">
        <f ca="1">(Deltas1!AX87+2*Deltas2!AX87+2*Deltas3!AX87+Deltas4!AX87)/6</f>
        <v>0</v>
      </c>
      <c r="AV81" s="19">
        <f ca="1">(Deltas1!AY87+2*Deltas2!AY87+2*Deltas3!AY87+Deltas4!AY87)/6</f>
        <v>0</v>
      </c>
      <c r="AW81" s="19">
        <f ca="1">(Deltas1!AZ87+2*Deltas2!AZ87+2*Deltas3!AZ87+Deltas4!AZ87)/6</f>
        <v>0</v>
      </c>
      <c r="AX81" s="19">
        <f ca="1">(Deltas1!BA87+2*Deltas2!BA87+2*Deltas3!BA87+Deltas4!BA87)/6</f>
        <v>0</v>
      </c>
      <c r="AY81" s="19">
        <f ca="1">(Deltas1!BB87+2*Deltas2!BB87+2*Deltas3!BB87+Deltas4!BB87)/6</f>
        <v>0</v>
      </c>
      <c r="AZ81" s="19">
        <f ca="1">(Deltas1!BC87+2*Deltas2!BC87+2*Deltas3!BC87+Deltas4!BC87)/6</f>
        <v>0</v>
      </c>
      <c r="BA81" s="19">
        <f ca="1">(Deltas1!BD87+2*Deltas2!BD87+2*Deltas3!BD87+Deltas4!BD87)/6</f>
        <v>0</v>
      </c>
      <c r="BB81" s="19">
        <f ca="1">(Deltas1!BE87+2*Deltas2!BE87+2*Deltas3!BE87+Deltas4!BE87)/6</f>
        <v>0</v>
      </c>
      <c r="BC81" s="19">
        <f ca="1">(Deltas1!BF87+2*Deltas2!BF87+2*Deltas3!BF87+Deltas4!BF87)/6</f>
        <v>0</v>
      </c>
      <c r="BD81" s="19">
        <f ca="1">(Deltas1!BG87+2*Deltas2!BG87+2*Deltas3!BG87+Deltas4!BG87)/6</f>
        <v>0</v>
      </c>
      <c r="BE81" s="19">
        <f ca="1">(Deltas1!BH87+2*Deltas2!BH87+2*Deltas3!BH87+Deltas4!BH87)/6</f>
        <v>0</v>
      </c>
      <c r="BF81" s="19">
        <f ca="1">(Deltas1!BI87+2*Deltas2!BI87+2*Deltas3!BI87+Deltas4!BI87)/6</f>
        <v>0</v>
      </c>
      <c r="BG81" s="19">
        <f ca="1">(Deltas1!BJ87+2*Deltas2!BJ87+2*Deltas3!BJ87+Deltas4!BJ87)/6</f>
        <v>0</v>
      </c>
      <c r="BH81" s="19">
        <f ca="1">(Deltas1!BK87+2*Deltas2!BK87+2*Deltas3!BK87+Deltas4!BK87)/6</f>
        <v>0</v>
      </c>
      <c r="BI81" s="19">
        <f ca="1">(Deltas1!BL87+2*Deltas2!BL87+2*Deltas3!BL87+Deltas4!BL87)/6</f>
        <v>0</v>
      </c>
      <c r="BJ81" s="19">
        <f ca="1">(Deltas1!BM87+2*Deltas2!BM87+2*Deltas3!BM87+Deltas4!BM87)/6</f>
        <v>0</v>
      </c>
      <c r="BK81" s="19">
        <f ca="1">(Deltas1!BN87+2*Deltas2!BN87+2*Deltas3!BN87+Deltas4!BN87)/6</f>
        <v>0</v>
      </c>
      <c r="BL81" s="19">
        <f ca="1">(Deltas1!BO87+2*Deltas2!BO87+2*Deltas3!BO87+Deltas4!BO87)/6</f>
        <v>0</v>
      </c>
      <c r="BM81" s="19">
        <f ca="1">(Deltas1!BP87+2*Deltas2!BP87+2*Deltas3!BP87+Deltas4!BP87)/6</f>
        <v>0</v>
      </c>
      <c r="BN81" s="19">
        <f ca="1">(Deltas1!BQ87+2*Deltas2!BQ87+2*Deltas3!BQ87+Deltas4!BQ87)/6</f>
        <v>0</v>
      </c>
      <c r="BO81" s="19">
        <f ca="1">(Deltas1!BR87+2*Deltas2!BR87+2*Deltas3!BR87+Deltas4!BR87)/6</f>
        <v>0</v>
      </c>
      <c r="BP81" s="19">
        <f ca="1">(Deltas1!BS87+2*Deltas2!BS87+2*Deltas3!BS87+Deltas4!BS87)/6</f>
        <v>0</v>
      </c>
      <c r="BQ81" s="19">
        <f ca="1">(Deltas1!BT87+2*Deltas2!BT87+2*Deltas3!BT87+Deltas4!BT87)/6</f>
        <v>0</v>
      </c>
      <c r="BR81" s="19">
        <f ca="1">(Deltas1!BU87+2*Deltas2!BU87+2*Deltas3!BU87+Deltas4!BU87)/6</f>
        <v>0</v>
      </c>
      <c r="BS81" s="19">
        <f ca="1">(Deltas1!BV87+2*Deltas2!BV87+2*Deltas3!BV87+Deltas4!BV87)/6</f>
        <v>0</v>
      </c>
      <c r="BT81" s="19">
        <f ca="1">(Deltas1!BW87+2*Deltas2!BW87+2*Deltas3!BW87+Deltas4!BW87)/6</f>
        <v>0</v>
      </c>
    </row>
    <row r="82" spans="1:72">
      <c r="A82">
        <f>'Composition Moles'!A100</f>
        <v>3.8999999999999941</v>
      </c>
      <c r="B82" s="1">
        <f ca="1">(Deltas1!D88+2*Deltas2!D88+2*Deltas3!D88+Deltas4!D88)/6</f>
        <v>1.0460503958892772E-2</v>
      </c>
      <c r="C82" s="19">
        <f ca="1">(Deltas1!F88+2*Deltas2!F88+2*Deltas3!F88+Deltas4!F88)/6</f>
        <v>-3.4020665819511346E-2</v>
      </c>
      <c r="D82" s="19">
        <f ca="1">(Deltas1!G88+2*Deltas2!G88+2*Deltas3!G88+Deltas4!G88)/6</f>
        <v>0</v>
      </c>
      <c r="E82" s="19">
        <f ca="1">(Deltas1!H88+2*Deltas2!H88+2*Deltas3!H88+Deltas4!H88)/6</f>
        <v>3.3736997406650114E-2</v>
      </c>
      <c r="F82" s="19">
        <f ca="1">(Deltas1!I88+2*Deltas2!I88+2*Deltas3!I88+Deltas4!I88)/6</f>
        <v>2.8366841286123239E-4</v>
      </c>
      <c r="G82" s="19">
        <f ca="1">(Deltas1!J88+2*Deltas2!J88+2*Deltas3!J88+Deltas4!J88)/6</f>
        <v>0</v>
      </c>
      <c r="H82" s="19">
        <f ca="1">(Deltas1!K88+2*Deltas2!K88+2*Deltas3!K88+Deltas4!K88)/6</f>
        <v>0</v>
      </c>
      <c r="I82" s="19">
        <f ca="1">(Deltas1!L88+2*Deltas2!L88+2*Deltas3!L88+Deltas4!L88)/6</f>
        <v>0</v>
      </c>
      <c r="J82" s="19">
        <f ca="1">(Deltas1!M88+2*Deltas2!M88+2*Deltas3!M88+Deltas4!M88)/6</f>
        <v>0</v>
      </c>
      <c r="K82" s="19">
        <f ca="1">(Deltas1!N88+2*Deltas2!N88+2*Deltas3!N88+Deltas4!N88)/6</f>
        <v>0</v>
      </c>
      <c r="L82" s="19">
        <f ca="1">(Deltas1!O88+2*Deltas2!O88+2*Deltas3!O88+Deltas4!O88)/6</f>
        <v>0</v>
      </c>
      <c r="M82" s="19">
        <f ca="1">(Deltas1!P88+2*Deltas2!P88+2*Deltas3!P88+Deltas4!P88)/6</f>
        <v>0</v>
      </c>
      <c r="N82" s="19">
        <f ca="1">(Deltas1!Q88+2*Deltas2!Q88+2*Deltas3!Q88+Deltas4!Q88)/6</f>
        <v>0</v>
      </c>
      <c r="O82" s="19">
        <f ca="1">(Deltas1!R88+2*Deltas2!R88+2*Deltas3!R88+Deltas4!R88)/6</f>
        <v>0</v>
      </c>
      <c r="P82" s="19">
        <f ca="1">(Deltas1!S88+2*Deltas2!S88+2*Deltas3!S88+Deltas4!S88)/6</f>
        <v>1.7665036629908473</v>
      </c>
      <c r="Q82" s="19">
        <f ca="1">(Deltas1!T88+2*Deltas2!T88+2*Deltas3!T88+Deltas4!T88)/6</f>
        <v>0</v>
      </c>
      <c r="R82" s="19">
        <f ca="1">(Deltas1!U88+2*Deltas2!U88+2*Deltas3!U88+Deltas4!U88)/6</f>
        <v>0</v>
      </c>
      <c r="S82" s="19">
        <f ca="1">(Deltas1!V88+2*Deltas2!V88+2*Deltas3!V88+Deltas4!V88)/6</f>
        <v>0</v>
      </c>
      <c r="T82" s="19">
        <f ca="1">(Deltas1!W88+2*Deltas2!W88+2*Deltas3!W88+Deltas4!W88)/6</f>
        <v>0</v>
      </c>
      <c r="U82" s="19">
        <f ca="1">(Deltas1!X88+2*Deltas2!X88+2*Deltas3!X88+Deltas4!X88)/6</f>
        <v>0</v>
      </c>
      <c r="V82" s="19">
        <f ca="1">(Deltas1!Y88+2*Deltas2!Y88+2*Deltas3!Y88+Deltas4!Y88)/6</f>
        <v>-4.2555060832644571</v>
      </c>
      <c r="W82" s="19">
        <f ca="1">(Deltas1!Z88+2*Deltas2!Z88+2*Deltas3!Z88+Deltas4!Z88)/6</f>
        <v>0</v>
      </c>
      <c r="X82" s="19">
        <f ca="1">(Deltas1!AA88+2*Deltas2!AA88+2*Deltas3!AA88+Deltas4!AA88)/6</f>
        <v>0</v>
      </c>
      <c r="Y82" s="19">
        <f ca="1">(Deltas1!AB88+2*Deltas2!AB88+2*Deltas3!AB88+Deltas4!AB88)/6</f>
        <v>0</v>
      </c>
      <c r="Z82" s="19">
        <f ca="1">(Deltas1!AC88+2*Deltas2!AC88+2*Deltas3!AC88+Deltas4!AC88)/6</f>
        <v>0</v>
      </c>
      <c r="AA82" s="19">
        <f ca="1">(Deltas1!AD88+2*Deltas2!AD88+2*Deltas3!AD88+Deltas4!AD88)/6</f>
        <v>0</v>
      </c>
      <c r="AB82" s="19">
        <f ca="1">(Deltas1!AE88+2*Deltas2!AE88+2*Deltas3!AE88+Deltas4!AE88)/6</f>
        <v>0</v>
      </c>
      <c r="AC82" s="19">
        <f ca="1">(Deltas1!AF88+2*Deltas2!AF88+2*Deltas3!AF88+Deltas4!AF88)/6</f>
        <v>0</v>
      </c>
      <c r="AD82" s="19">
        <f ca="1">(Deltas1!AG88+2*Deltas2!AG88+2*Deltas3!AG88+Deltas4!AG88)/6</f>
        <v>-9.5595654479690394E-3</v>
      </c>
      <c r="AE82" s="19">
        <f ca="1">(Deltas1!AH88+2*Deltas2!AH88+2*Deltas3!AH88+Deltas4!AH88)/6</f>
        <v>-0.60637415781215409</v>
      </c>
      <c r="AF82" s="19">
        <f ca="1">(Deltas1!AI88+2*Deltas2!AI88+2*Deltas3!AI88+Deltas4!AI88)/6</f>
        <v>3.1796069473982342</v>
      </c>
      <c r="AG82" s="19">
        <f ca="1">(Deltas1!AJ88+2*Deltas2!AJ88+2*Deltas3!AJ88+Deltas4!AJ88)/6</f>
        <v>0.71615295347014529</v>
      </c>
      <c r="AH82" s="19">
        <f ca="1">(Deltas1!AK88+2*Deltas2!AK88+2*Deltas3!AK88+Deltas4!AK88)/6</f>
        <v>0</v>
      </c>
      <c r="AI82" s="19">
        <f ca="1">(Deltas1!AL88+2*Deltas2!AL88+2*Deltas3!AL88+Deltas4!AL88)/6</f>
        <v>0</v>
      </c>
      <c r="AJ82" s="19">
        <f ca="1">(Deltas1!AM88+2*Deltas2!AM88+2*Deltas3!AM88+Deltas4!AM88)/6</f>
        <v>0</v>
      </c>
      <c r="AK82" s="19">
        <f ca="1">(Deltas1!AN88+2*Deltas2!AN88+2*Deltas3!AN88+Deltas4!AN88)/6</f>
        <v>0</v>
      </c>
      <c r="AL82" s="19">
        <f ca="1">(Deltas1!AO88+2*Deltas2!AO88+2*Deltas3!AO88+Deltas4!AO88)/6</f>
        <v>-2.8366841286123239E-4</v>
      </c>
      <c r="AM82" s="19">
        <f ca="1">(Deltas1!AP88+2*Deltas2!AP88+2*Deltas3!AP88+Deltas4!AP88)/6</f>
        <v>-3.413850692523205E-2</v>
      </c>
      <c r="AN82" s="19">
        <f ca="1">(Deltas1!AQ88+2*Deltas2!AQ88+2*Deltas3!AQ88+Deltas4!AQ88)/6</f>
        <v>0</v>
      </c>
      <c r="AO82" s="19">
        <f ca="1">(Deltas1!AR88+2*Deltas2!AR88+2*Deltas3!AR88+Deltas4!AR88)/6</f>
        <v>0</v>
      </c>
      <c r="AP82" s="19">
        <f ca="1">(Deltas1!AS88+2*Deltas2!AS88+2*Deltas3!AS88+Deltas4!AS88)/6</f>
        <v>-0.25213386066551785</v>
      </c>
      <c r="AQ82" s="19">
        <f ca="1">(Deltas1!AT88+2*Deltas2!AT88+2*Deltas3!AT88+Deltas4!AT88)/6</f>
        <v>-0.25213386066551785</v>
      </c>
      <c r="AR82" s="19">
        <f ca="1">(Deltas1!AU88+2*Deltas2!AU88+2*Deltas3!AU88+Deltas4!AU88)/6</f>
        <v>-0.25213386066551785</v>
      </c>
      <c r="AS82" s="19">
        <f ca="1">(Deltas1!AV88+2*Deltas2!AV88+2*Deltas3!AV88+Deltas4!AV88)/6</f>
        <v>0</v>
      </c>
      <c r="AT82" s="19">
        <f ca="1">(Deltas1!AW88+2*Deltas2!AW88+2*Deltas3!AW88+Deltas4!AW88)/6</f>
        <v>0</v>
      </c>
      <c r="AU82" s="19">
        <f ca="1">(Deltas1!AX88+2*Deltas2!AX88+2*Deltas3!AX88+Deltas4!AX88)/6</f>
        <v>0</v>
      </c>
      <c r="AV82" s="19">
        <f ca="1">(Deltas1!AY88+2*Deltas2!AY88+2*Deltas3!AY88+Deltas4!AY88)/6</f>
        <v>0</v>
      </c>
      <c r="AW82" s="19">
        <f ca="1">(Deltas1!AZ88+2*Deltas2!AZ88+2*Deltas3!AZ88+Deltas4!AZ88)/6</f>
        <v>0</v>
      </c>
      <c r="AX82" s="19">
        <f ca="1">(Deltas1!BA88+2*Deltas2!BA88+2*Deltas3!BA88+Deltas4!BA88)/6</f>
        <v>0</v>
      </c>
      <c r="AY82" s="19">
        <f ca="1">(Deltas1!BB88+2*Deltas2!BB88+2*Deltas3!BB88+Deltas4!BB88)/6</f>
        <v>0</v>
      </c>
      <c r="AZ82" s="19">
        <f ca="1">(Deltas1!BC88+2*Deltas2!BC88+2*Deltas3!BC88+Deltas4!BC88)/6</f>
        <v>0</v>
      </c>
      <c r="BA82" s="19">
        <f ca="1">(Deltas1!BD88+2*Deltas2!BD88+2*Deltas3!BD88+Deltas4!BD88)/6</f>
        <v>0</v>
      </c>
      <c r="BB82" s="19">
        <f ca="1">(Deltas1!BE88+2*Deltas2!BE88+2*Deltas3!BE88+Deltas4!BE88)/6</f>
        <v>0</v>
      </c>
      <c r="BC82" s="19">
        <f ca="1">(Deltas1!BF88+2*Deltas2!BF88+2*Deltas3!BF88+Deltas4!BF88)/6</f>
        <v>0</v>
      </c>
      <c r="BD82" s="19">
        <f ca="1">(Deltas1!BG88+2*Deltas2!BG88+2*Deltas3!BG88+Deltas4!BG88)/6</f>
        <v>0</v>
      </c>
      <c r="BE82" s="19">
        <f ca="1">(Deltas1!BH88+2*Deltas2!BH88+2*Deltas3!BH88+Deltas4!BH88)/6</f>
        <v>0</v>
      </c>
      <c r="BF82" s="19">
        <f ca="1">(Deltas1!BI88+2*Deltas2!BI88+2*Deltas3!BI88+Deltas4!BI88)/6</f>
        <v>0</v>
      </c>
      <c r="BG82" s="19">
        <f ca="1">(Deltas1!BJ88+2*Deltas2!BJ88+2*Deltas3!BJ88+Deltas4!BJ88)/6</f>
        <v>0</v>
      </c>
      <c r="BH82" s="19">
        <f ca="1">(Deltas1!BK88+2*Deltas2!BK88+2*Deltas3!BK88+Deltas4!BK88)/6</f>
        <v>0</v>
      </c>
      <c r="BI82" s="19">
        <f ca="1">(Deltas1!BL88+2*Deltas2!BL88+2*Deltas3!BL88+Deltas4!BL88)/6</f>
        <v>0</v>
      </c>
      <c r="BJ82" s="19">
        <f ca="1">(Deltas1!BM88+2*Deltas2!BM88+2*Deltas3!BM88+Deltas4!BM88)/6</f>
        <v>0</v>
      </c>
      <c r="BK82" s="19">
        <f ca="1">(Deltas1!BN88+2*Deltas2!BN88+2*Deltas3!BN88+Deltas4!BN88)/6</f>
        <v>0</v>
      </c>
      <c r="BL82" s="19">
        <f ca="1">(Deltas1!BO88+2*Deltas2!BO88+2*Deltas3!BO88+Deltas4!BO88)/6</f>
        <v>0</v>
      </c>
      <c r="BM82" s="19">
        <f ca="1">(Deltas1!BP88+2*Deltas2!BP88+2*Deltas3!BP88+Deltas4!BP88)/6</f>
        <v>0</v>
      </c>
      <c r="BN82" s="19">
        <f ca="1">(Deltas1!BQ88+2*Deltas2!BQ88+2*Deltas3!BQ88+Deltas4!BQ88)/6</f>
        <v>0</v>
      </c>
      <c r="BO82" s="19">
        <f ca="1">(Deltas1!BR88+2*Deltas2!BR88+2*Deltas3!BR88+Deltas4!BR88)/6</f>
        <v>0</v>
      </c>
      <c r="BP82" s="19">
        <f ca="1">(Deltas1!BS88+2*Deltas2!BS88+2*Deltas3!BS88+Deltas4!BS88)/6</f>
        <v>0</v>
      </c>
      <c r="BQ82" s="19">
        <f ca="1">(Deltas1!BT88+2*Deltas2!BT88+2*Deltas3!BT88+Deltas4!BT88)/6</f>
        <v>0</v>
      </c>
      <c r="BR82" s="19">
        <f ca="1">(Deltas1!BU88+2*Deltas2!BU88+2*Deltas3!BU88+Deltas4!BU88)/6</f>
        <v>0</v>
      </c>
      <c r="BS82" s="19">
        <f ca="1">(Deltas1!BV88+2*Deltas2!BV88+2*Deltas3!BV88+Deltas4!BV88)/6</f>
        <v>0</v>
      </c>
      <c r="BT82" s="19">
        <f ca="1">(Deltas1!BW88+2*Deltas2!BW88+2*Deltas3!BW88+Deltas4!BW88)/6</f>
        <v>0</v>
      </c>
    </row>
    <row r="83" spans="1:72">
      <c r="A83">
        <f>'Composition Moles'!A101</f>
        <v>3.949999999999994</v>
      </c>
      <c r="B83" s="1">
        <f ca="1">(Deltas1!D89+2*Deltas2!D89+2*Deltas3!D89+Deltas4!D89)/6</f>
        <v>1.0155673504105185E-2</v>
      </c>
      <c r="C83" s="19">
        <f ca="1">(Deltas1!F89+2*Deltas2!F89+2*Deltas3!F89+Deltas4!F89)/6</f>
        <v>-3.1826437161198463E-2</v>
      </c>
      <c r="D83" s="19">
        <f ca="1">(Deltas1!G89+2*Deltas2!G89+2*Deltas3!G89+Deltas4!G89)/6</f>
        <v>0</v>
      </c>
      <c r="E83" s="19">
        <f ca="1">(Deltas1!H89+2*Deltas2!H89+2*Deltas3!H89+Deltas4!H89)/6</f>
        <v>3.1568909876906061E-2</v>
      </c>
      <c r="F83" s="19">
        <f ca="1">(Deltas1!I89+2*Deltas2!I89+2*Deltas3!I89+Deltas4!I89)/6</f>
        <v>2.5752728429240083E-4</v>
      </c>
      <c r="G83" s="19">
        <f ca="1">(Deltas1!J89+2*Deltas2!J89+2*Deltas3!J89+Deltas4!J89)/6</f>
        <v>0</v>
      </c>
      <c r="H83" s="19">
        <f ca="1">(Deltas1!K89+2*Deltas2!K89+2*Deltas3!K89+Deltas4!K89)/6</f>
        <v>0</v>
      </c>
      <c r="I83" s="19">
        <f ca="1">(Deltas1!L89+2*Deltas2!L89+2*Deltas3!L89+Deltas4!L89)/6</f>
        <v>0</v>
      </c>
      <c r="J83" s="19">
        <f ca="1">(Deltas1!M89+2*Deltas2!M89+2*Deltas3!M89+Deltas4!M89)/6</f>
        <v>0</v>
      </c>
      <c r="K83" s="19">
        <f ca="1">(Deltas1!N89+2*Deltas2!N89+2*Deltas3!N89+Deltas4!N89)/6</f>
        <v>0</v>
      </c>
      <c r="L83" s="19">
        <f ca="1">(Deltas1!O89+2*Deltas2!O89+2*Deltas3!O89+Deltas4!O89)/6</f>
        <v>0</v>
      </c>
      <c r="M83" s="19">
        <f ca="1">(Deltas1!P89+2*Deltas2!P89+2*Deltas3!P89+Deltas4!P89)/6</f>
        <v>0</v>
      </c>
      <c r="N83" s="19">
        <f ca="1">(Deltas1!Q89+2*Deltas2!Q89+2*Deltas3!Q89+Deltas4!Q89)/6</f>
        <v>0</v>
      </c>
      <c r="O83" s="19">
        <f ca="1">(Deltas1!R89+2*Deltas2!R89+2*Deltas3!R89+Deltas4!R89)/6</f>
        <v>0</v>
      </c>
      <c r="P83" s="19">
        <f ca="1">(Deltas1!S89+2*Deltas2!S89+2*Deltas3!S89+Deltas4!S89)/6</f>
        <v>1.7248635180282845</v>
      </c>
      <c r="Q83" s="19">
        <f ca="1">(Deltas1!T89+2*Deltas2!T89+2*Deltas3!T89+Deltas4!T89)/6</f>
        <v>0</v>
      </c>
      <c r="R83" s="19">
        <f ca="1">(Deltas1!U89+2*Deltas2!U89+2*Deltas3!U89+Deltas4!U89)/6</f>
        <v>0</v>
      </c>
      <c r="S83" s="19">
        <f ca="1">(Deltas1!V89+2*Deltas2!V89+2*Deltas3!V89+Deltas4!V89)/6</f>
        <v>0</v>
      </c>
      <c r="T83" s="19">
        <f ca="1">(Deltas1!W89+2*Deltas2!W89+2*Deltas3!W89+Deltas4!W89)/6</f>
        <v>0</v>
      </c>
      <c r="U83" s="19">
        <f ca="1">(Deltas1!X89+2*Deltas2!X89+2*Deltas3!X89+Deltas4!X89)/6</f>
        <v>0</v>
      </c>
      <c r="V83" s="19">
        <f ca="1">(Deltas1!Y89+2*Deltas2!Y89+2*Deltas3!Y89+Deltas4!Y89)/6</f>
        <v>-4.1624895009957559</v>
      </c>
      <c r="W83" s="19">
        <f ca="1">(Deltas1!Z89+2*Deltas2!Z89+2*Deltas3!Z89+Deltas4!Z89)/6</f>
        <v>0</v>
      </c>
      <c r="X83" s="19">
        <f ca="1">(Deltas1!AA89+2*Deltas2!AA89+2*Deltas3!AA89+Deltas4!AA89)/6</f>
        <v>0</v>
      </c>
      <c r="Y83" s="19">
        <f ca="1">(Deltas1!AB89+2*Deltas2!AB89+2*Deltas3!AB89+Deltas4!AB89)/6</f>
        <v>0</v>
      </c>
      <c r="Z83" s="19">
        <f ca="1">(Deltas1!AC89+2*Deltas2!AC89+2*Deltas3!AC89+Deltas4!AC89)/6</f>
        <v>0</v>
      </c>
      <c r="AA83" s="19">
        <f ca="1">(Deltas1!AD89+2*Deltas2!AD89+2*Deltas3!AD89+Deltas4!AD89)/6</f>
        <v>0</v>
      </c>
      <c r="AB83" s="19">
        <f ca="1">(Deltas1!AE89+2*Deltas2!AE89+2*Deltas3!AE89+Deltas4!AE89)/6</f>
        <v>0</v>
      </c>
      <c r="AC83" s="19">
        <f ca="1">(Deltas1!AF89+2*Deltas2!AF89+2*Deltas3!AF89+Deltas4!AF89)/6</f>
        <v>0</v>
      </c>
      <c r="AD83" s="19">
        <f ca="1">(Deltas1!AG89+2*Deltas2!AG89+2*Deltas3!AG89+Deltas4!AG89)/6</f>
        <v>-9.2554722416618527E-3</v>
      </c>
      <c r="AE83" s="19">
        <f ca="1">(Deltas1!AH89+2*Deltas2!AH89+2*Deltas3!AH89+Deltas4!AH89)/6</f>
        <v>-0.62594238950179804</v>
      </c>
      <c r="AF83" s="19">
        <f ca="1">(Deltas1!AI89+2*Deltas2!AI89+2*Deltas3!AI89+Deltas4!AI89)/6</f>
        <v>3.1497015165739128</v>
      </c>
      <c r="AG83" s="19">
        <f ca="1">(Deltas1!AJ89+2*Deltas2!AJ89+2*Deltas3!AJ89+Deltas4!AJ89)/6</f>
        <v>0.69979519468289497</v>
      </c>
      <c r="AH83" s="19">
        <f ca="1">(Deltas1!AK89+2*Deltas2!AK89+2*Deltas3!AK89+Deltas4!AK89)/6</f>
        <v>0</v>
      </c>
      <c r="AI83" s="19">
        <f ca="1">(Deltas1!AL89+2*Deltas2!AL89+2*Deltas3!AL89+Deltas4!AL89)/6</f>
        <v>0</v>
      </c>
      <c r="AJ83" s="19">
        <f ca="1">(Deltas1!AM89+2*Deltas2!AM89+2*Deltas3!AM89+Deltas4!AM89)/6</f>
        <v>0</v>
      </c>
      <c r="AK83" s="19">
        <f ca="1">(Deltas1!AN89+2*Deltas2!AN89+2*Deltas3!AN89+Deltas4!AN89)/6</f>
        <v>0</v>
      </c>
      <c r="AL83" s="19">
        <f ca="1">(Deltas1!AO89+2*Deltas2!AO89+2*Deltas3!AO89+Deltas4!AO89)/6</f>
        <v>-2.5752728429240083E-4</v>
      </c>
      <c r="AM83" s="19">
        <f ca="1">(Deltas1!AP89+2*Deltas2!AP89+2*Deltas3!AP89+Deltas4!AP89)/6</f>
        <v>-3.1925555446977782E-2</v>
      </c>
      <c r="AN83" s="19">
        <f ca="1">(Deltas1!AQ89+2*Deltas2!AQ89+2*Deltas3!AQ89+Deltas4!AQ89)/6</f>
        <v>0</v>
      </c>
      <c r="AO83" s="19">
        <f ca="1">(Deltas1!AR89+2*Deltas2!AR89+2*Deltas3!AR89+Deltas4!AR89)/6</f>
        <v>0</v>
      </c>
      <c r="AP83" s="19">
        <f ca="1">(Deltas1!AS89+2*Deltas2!AS89+2*Deltas3!AS89+Deltas4!AS89)/6</f>
        <v>-0.24816326127153551</v>
      </c>
      <c r="AQ83" s="19">
        <f ca="1">(Deltas1!AT89+2*Deltas2!AT89+2*Deltas3!AT89+Deltas4!AT89)/6</f>
        <v>-0.24816326127153551</v>
      </c>
      <c r="AR83" s="19">
        <f ca="1">(Deltas1!AU89+2*Deltas2!AU89+2*Deltas3!AU89+Deltas4!AU89)/6</f>
        <v>-0.24816326127153551</v>
      </c>
      <c r="AS83" s="19">
        <f ca="1">(Deltas1!AV89+2*Deltas2!AV89+2*Deltas3!AV89+Deltas4!AV89)/6</f>
        <v>0</v>
      </c>
      <c r="AT83" s="19">
        <f ca="1">(Deltas1!AW89+2*Deltas2!AW89+2*Deltas3!AW89+Deltas4!AW89)/6</f>
        <v>0</v>
      </c>
      <c r="AU83" s="19">
        <f ca="1">(Deltas1!AX89+2*Deltas2!AX89+2*Deltas3!AX89+Deltas4!AX89)/6</f>
        <v>0</v>
      </c>
      <c r="AV83" s="19">
        <f ca="1">(Deltas1!AY89+2*Deltas2!AY89+2*Deltas3!AY89+Deltas4!AY89)/6</f>
        <v>0</v>
      </c>
      <c r="AW83" s="19">
        <f ca="1">(Deltas1!AZ89+2*Deltas2!AZ89+2*Deltas3!AZ89+Deltas4!AZ89)/6</f>
        <v>0</v>
      </c>
      <c r="AX83" s="19">
        <f ca="1">(Deltas1!BA89+2*Deltas2!BA89+2*Deltas3!BA89+Deltas4!BA89)/6</f>
        <v>0</v>
      </c>
      <c r="AY83" s="19">
        <f ca="1">(Deltas1!BB89+2*Deltas2!BB89+2*Deltas3!BB89+Deltas4!BB89)/6</f>
        <v>0</v>
      </c>
      <c r="AZ83" s="19">
        <f ca="1">(Deltas1!BC89+2*Deltas2!BC89+2*Deltas3!BC89+Deltas4!BC89)/6</f>
        <v>0</v>
      </c>
      <c r="BA83" s="19">
        <f ca="1">(Deltas1!BD89+2*Deltas2!BD89+2*Deltas3!BD89+Deltas4!BD89)/6</f>
        <v>0</v>
      </c>
      <c r="BB83" s="19">
        <f ca="1">(Deltas1!BE89+2*Deltas2!BE89+2*Deltas3!BE89+Deltas4!BE89)/6</f>
        <v>0</v>
      </c>
      <c r="BC83" s="19">
        <f ca="1">(Deltas1!BF89+2*Deltas2!BF89+2*Deltas3!BF89+Deltas4!BF89)/6</f>
        <v>0</v>
      </c>
      <c r="BD83" s="19">
        <f ca="1">(Deltas1!BG89+2*Deltas2!BG89+2*Deltas3!BG89+Deltas4!BG89)/6</f>
        <v>0</v>
      </c>
      <c r="BE83" s="19">
        <f ca="1">(Deltas1!BH89+2*Deltas2!BH89+2*Deltas3!BH89+Deltas4!BH89)/6</f>
        <v>0</v>
      </c>
      <c r="BF83" s="19">
        <f ca="1">(Deltas1!BI89+2*Deltas2!BI89+2*Deltas3!BI89+Deltas4!BI89)/6</f>
        <v>0</v>
      </c>
      <c r="BG83" s="19">
        <f ca="1">(Deltas1!BJ89+2*Deltas2!BJ89+2*Deltas3!BJ89+Deltas4!BJ89)/6</f>
        <v>0</v>
      </c>
      <c r="BH83" s="19">
        <f ca="1">(Deltas1!BK89+2*Deltas2!BK89+2*Deltas3!BK89+Deltas4!BK89)/6</f>
        <v>0</v>
      </c>
      <c r="BI83" s="19">
        <f ca="1">(Deltas1!BL89+2*Deltas2!BL89+2*Deltas3!BL89+Deltas4!BL89)/6</f>
        <v>0</v>
      </c>
      <c r="BJ83" s="19">
        <f ca="1">(Deltas1!BM89+2*Deltas2!BM89+2*Deltas3!BM89+Deltas4!BM89)/6</f>
        <v>0</v>
      </c>
      <c r="BK83" s="19">
        <f ca="1">(Deltas1!BN89+2*Deltas2!BN89+2*Deltas3!BN89+Deltas4!BN89)/6</f>
        <v>0</v>
      </c>
      <c r="BL83" s="19">
        <f ca="1">(Deltas1!BO89+2*Deltas2!BO89+2*Deltas3!BO89+Deltas4!BO89)/6</f>
        <v>0</v>
      </c>
      <c r="BM83" s="19">
        <f ca="1">(Deltas1!BP89+2*Deltas2!BP89+2*Deltas3!BP89+Deltas4!BP89)/6</f>
        <v>0</v>
      </c>
      <c r="BN83" s="19">
        <f ca="1">(Deltas1!BQ89+2*Deltas2!BQ89+2*Deltas3!BQ89+Deltas4!BQ89)/6</f>
        <v>0</v>
      </c>
      <c r="BO83" s="19">
        <f ca="1">(Deltas1!BR89+2*Deltas2!BR89+2*Deltas3!BR89+Deltas4!BR89)/6</f>
        <v>0</v>
      </c>
      <c r="BP83" s="19">
        <f ca="1">(Deltas1!BS89+2*Deltas2!BS89+2*Deltas3!BS89+Deltas4!BS89)/6</f>
        <v>0</v>
      </c>
      <c r="BQ83" s="19">
        <f ca="1">(Deltas1!BT89+2*Deltas2!BT89+2*Deltas3!BT89+Deltas4!BT89)/6</f>
        <v>0</v>
      </c>
      <c r="BR83" s="19">
        <f ca="1">(Deltas1!BU89+2*Deltas2!BU89+2*Deltas3!BU89+Deltas4!BU89)/6</f>
        <v>0</v>
      </c>
      <c r="BS83" s="19">
        <f ca="1">(Deltas1!BV89+2*Deltas2!BV89+2*Deltas3!BV89+Deltas4!BV89)/6</f>
        <v>0</v>
      </c>
      <c r="BT83" s="19">
        <f ca="1">(Deltas1!BW89+2*Deltas2!BW89+2*Deltas3!BW89+Deltas4!BW89)/6</f>
        <v>0</v>
      </c>
    </row>
    <row r="84" spans="1:72">
      <c r="A84">
        <f>'Composition Moles'!A102</f>
        <v>3.9999999999999938</v>
      </c>
      <c r="B84" s="1">
        <f ca="1">(Deltas1!D90+2*Deltas2!D90+2*Deltas3!D90+Deltas4!D90)/6</f>
        <v>9.8743285452812194E-3</v>
      </c>
      <c r="C84" s="19">
        <f ca="1">(Deltas1!F90+2*Deltas2!F90+2*Deltas3!F90+Deltas4!F90)/6</f>
        <v>-2.977591147661339E-2</v>
      </c>
      <c r="D84" s="19">
        <f ca="1">(Deltas1!G90+2*Deltas2!G90+2*Deltas3!G90+Deltas4!G90)/6</f>
        <v>0</v>
      </c>
      <c r="E84" s="19">
        <f ca="1">(Deltas1!H90+2*Deltas2!H90+2*Deltas3!H90+Deltas4!H90)/6</f>
        <v>2.9542108922535087E-2</v>
      </c>
      <c r="F84" s="19">
        <f ca="1">(Deltas1!I90+2*Deltas2!I90+2*Deltas3!I90+Deltas4!I90)/6</f>
        <v>2.3380255407830708E-4</v>
      </c>
      <c r="G84" s="19">
        <f ca="1">(Deltas1!J90+2*Deltas2!J90+2*Deltas3!J90+Deltas4!J90)/6</f>
        <v>0</v>
      </c>
      <c r="H84" s="19">
        <f ca="1">(Deltas1!K90+2*Deltas2!K90+2*Deltas3!K90+Deltas4!K90)/6</f>
        <v>0</v>
      </c>
      <c r="I84" s="19">
        <f ca="1">(Deltas1!L90+2*Deltas2!L90+2*Deltas3!L90+Deltas4!L90)/6</f>
        <v>0</v>
      </c>
      <c r="J84" s="19">
        <f ca="1">(Deltas1!M90+2*Deltas2!M90+2*Deltas3!M90+Deltas4!M90)/6</f>
        <v>0</v>
      </c>
      <c r="K84" s="19">
        <f ca="1">(Deltas1!N90+2*Deltas2!N90+2*Deltas3!N90+Deltas4!N90)/6</f>
        <v>0</v>
      </c>
      <c r="L84" s="19">
        <f ca="1">(Deltas1!O90+2*Deltas2!O90+2*Deltas3!O90+Deltas4!O90)/6</f>
        <v>0</v>
      </c>
      <c r="M84" s="19">
        <f ca="1">(Deltas1!P90+2*Deltas2!P90+2*Deltas3!P90+Deltas4!P90)/6</f>
        <v>0</v>
      </c>
      <c r="N84" s="19">
        <f ca="1">(Deltas1!Q90+2*Deltas2!Q90+2*Deltas3!Q90+Deltas4!Q90)/6</f>
        <v>0</v>
      </c>
      <c r="O84" s="19">
        <f ca="1">(Deltas1!R90+2*Deltas2!R90+2*Deltas3!R90+Deltas4!R90)/6</f>
        <v>0</v>
      </c>
      <c r="P84" s="19">
        <f ca="1">(Deltas1!S90+2*Deltas2!S90+2*Deltas3!S90+Deltas4!S90)/6</f>
        <v>1.6838310469722184</v>
      </c>
      <c r="Q84" s="19">
        <f ca="1">(Deltas1!T90+2*Deltas2!T90+2*Deltas3!T90+Deltas4!T90)/6</f>
        <v>0</v>
      </c>
      <c r="R84" s="19">
        <f ca="1">(Deltas1!U90+2*Deltas2!U90+2*Deltas3!U90+Deltas4!U90)/6</f>
        <v>0</v>
      </c>
      <c r="S84" s="19">
        <f ca="1">(Deltas1!V90+2*Deltas2!V90+2*Deltas3!V90+Deltas4!V90)/6</f>
        <v>0</v>
      </c>
      <c r="T84" s="19">
        <f ca="1">(Deltas1!W90+2*Deltas2!W90+2*Deltas3!W90+Deltas4!W90)/6</f>
        <v>0</v>
      </c>
      <c r="U84" s="19">
        <f ca="1">(Deltas1!X90+2*Deltas2!X90+2*Deltas3!X90+Deltas4!X90)/6</f>
        <v>0</v>
      </c>
      <c r="V84" s="19">
        <f ca="1">(Deltas1!Y90+2*Deltas2!Y90+2*Deltas3!Y90+Deltas4!Y90)/6</f>
        <v>-4.0708192681435262</v>
      </c>
      <c r="W84" s="19">
        <f ca="1">(Deltas1!Z90+2*Deltas2!Z90+2*Deltas3!Z90+Deltas4!Z90)/6</f>
        <v>0</v>
      </c>
      <c r="X84" s="19">
        <f ca="1">(Deltas1!AA90+2*Deltas2!AA90+2*Deltas3!AA90+Deltas4!AA90)/6</f>
        <v>0</v>
      </c>
      <c r="Y84" s="19">
        <f ca="1">(Deltas1!AB90+2*Deltas2!AB90+2*Deltas3!AB90+Deltas4!AB90)/6</f>
        <v>0</v>
      </c>
      <c r="Z84" s="19">
        <f ca="1">(Deltas1!AC90+2*Deltas2!AC90+2*Deltas3!AC90+Deltas4!AC90)/6</f>
        <v>0</v>
      </c>
      <c r="AA84" s="19">
        <f ca="1">(Deltas1!AD90+2*Deltas2!AD90+2*Deltas3!AD90+Deltas4!AD90)/6</f>
        <v>0</v>
      </c>
      <c r="AB84" s="19">
        <f ca="1">(Deltas1!AE90+2*Deltas2!AE90+2*Deltas3!AE90+Deltas4!AE90)/6</f>
        <v>0</v>
      </c>
      <c r="AC84" s="19">
        <f ca="1">(Deltas1!AF90+2*Deltas2!AF90+2*Deltas3!AF90+Deltas4!AF90)/6</f>
        <v>0</v>
      </c>
      <c r="AD84" s="19">
        <f ca="1">(Deltas1!AG90+2*Deltas2!AG90+2*Deltas3!AG90+Deltas4!AG90)/6</f>
        <v>-8.9634164967675439E-3</v>
      </c>
      <c r="AE84" s="19">
        <f ca="1">(Deltas1!AH90+2*Deltas2!AH90+2*Deltas3!AH90+Deltas4!AH90)/6</f>
        <v>-0.64444062200058694</v>
      </c>
      <c r="AF84" s="19">
        <f ca="1">(Deltas1!AI90+2*Deltas2!AI90+2*Deltas3!AI90+Deltas4!AI90)/6</f>
        <v>3.1196395686392235</v>
      </c>
      <c r="AG84" s="19">
        <f ca="1">(Deltas1!AJ90+2*Deltas2!AJ90+2*Deltas3!AJ90+Deltas4!AJ90)/6</f>
        <v>0.68369549073583469</v>
      </c>
      <c r="AH84" s="19">
        <f ca="1">(Deltas1!AK90+2*Deltas2!AK90+2*Deltas3!AK90+Deltas4!AK90)/6</f>
        <v>0</v>
      </c>
      <c r="AI84" s="19">
        <f ca="1">(Deltas1!AL90+2*Deltas2!AL90+2*Deltas3!AL90+Deltas4!AL90)/6</f>
        <v>0</v>
      </c>
      <c r="AJ84" s="19">
        <f ca="1">(Deltas1!AM90+2*Deltas2!AM90+2*Deltas3!AM90+Deltas4!AM90)/6</f>
        <v>0</v>
      </c>
      <c r="AK84" s="19">
        <f ca="1">(Deltas1!AN90+2*Deltas2!AN90+2*Deltas3!AN90+Deltas4!AN90)/6</f>
        <v>0</v>
      </c>
      <c r="AL84" s="19">
        <f ca="1">(Deltas1!AO90+2*Deltas2!AO90+2*Deltas3!AO90+Deltas4!AO90)/6</f>
        <v>-2.3380255407830708E-4</v>
      </c>
      <c r="AM84" s="19">
        <f ca="1">(Deltas1!AP90+2*Deltas2!AP90+2*Deltas3!AP90+Deltas4!AP90)/6</f>
        <v>-2.9854961519748938E-2</v>
      </c>
      <c r="AN84" s="19">
        <f ca="1">(Deltas1!AQ90+2*Deltas2!AQ90+2*Deltas3!AQ90+Deltas4!AQ90)/6</f>
        <v>0</v>
      </c>
      <c r="AO84" s="19">
        <f ca="1">(Deltas1!AR90+2*Deltas2!AR90+2*Deltas3!AR90+Deltas4!AR90)/6</f>
        <v>0</v>
      </c>
      <c r="AP84" s="19">
        <f ca="1">(Deltas1!AS90+2*Deltas2!AS90+2*Deltas3!AS90+Deltas4!AS90)/6</f>
        <v>-0.24428467854418937</v>
      </c>
      <c r="AQ84" s="19">
        <f ca="1">(Deltas1!AT90+2*Deltas2!AT90+2*Deltas3!AT90+Deltas4!AT90)/6</f>
        <v>-0.24428467854418937</v>
      </c>
      <c r="AR84" s="19">
        <f ca="1">(Deltas1!AU90+2*Deltas2!AU90+2*Deltas3!AU90+Deltas4!AU90)/6</f>
        <v>-0.24428467854418937</v>
      </c>
      <c r="AS84" s="19">
        <f ca="1">(Deltas1!AV90+2*Deltas2!AV90+2*Deltas3!AV90+Deltas4!AV90)/6</f>
        <v>0</v>
      </c>
      <c r="AT84" s="19">
        <f ca="1">(Deltas1!AW90+2*Deltas2!AW90+2*Deltas3!AW90+Deltas4!AW90)/6</f>
        <v>0</v>
      </c>
      <c r="AU84" s="19">
        <f ca="1">(Deltas1!AX90+2*Deltas2!AX90+2*Deltas3!AX90+Deltas4!AX90)/6</f>
        <v>0</v>
      </c>
      <c r="AV84" s="19">
        <f ca="1">(Deltas1!AY90+2*Deltas2!AY90+2*Deltas3!AY90+Deltas4!AY90)/6</f>
        <v>0</v>
      </c>
      <c r="AW84" s="19">
        <f ca="1">(Deltas1!AZ90+2*Deltas2!AZ90+2*Deltas3!AZ90+Deltas4!AZ90)/6</f>
        <v>0</v>
      </c>
      <c r="AX84" s="19">
        <f ca="1">(Deltas1!BA90+2*Deltas2!BA90+2*Deltas3!BA90+Deltas4!BA90)/6</f>
        <v>0</v>
      </c>
      <c r="AY84" s="19">
        <f ca="1">(Deltas1!BB90+2*Deltas2!BB90+2*Deltas3!BB90+Deltas4!BB90)/6</f>
        <v>0</v>
      </c>
      <c r="AZ84" s="19">
        <f ca="1">(Deltas1!BC90+2*Deltas2!BC90+2*Deltas3!BC90+Deltas4!BC90)/6</f>
        <v>0</v>
      </c>
      <c r="BA84" s="19">
        <f ca="1">(Deltas1!BD90+2*Deltas2!BD90+2*Deltas3!BD90+Deltas4!BD90)/6</f>
        <v>0</v>
      </c>
      <c r="BB84" s="19">
        <f ca="1">(Deltas1!BE90+2*Deltas2!BE90+2*Deltas3!BE90+Deltas4!BE90)/6</f>
        <v>0</v>
      </c>
      <c r="BC84" s="19">
        <f ca="1">(Deltas1!BF90+2*Deltas2!BF90+2*Deltas3!BF90+Deltas4!BF90)/6</f>
        <v>0</v>
      </c>
      <c r="BD84" s="19">
        <f ca="1">(Deltas1!BG90+2*Deltas2!BG90+2*Deltas3!BG90+Deltas4!BG90)/6</f>
        <v>0</v>
      </c>
      <c r="BE84" s="19">
        <f ca="1">(Deltas1!BH90+2*Deltas2!BH90+2*Deltas3!BH90+Deltas4!BH90)/6</f>
        <v>0</v>
      </c>
      <c r="BF84" s="19">
        <f ca="1">(Deltas1!BI90+2*Deltas2!BI90+2*Deltas3!BI90+Deltas4!BI90)/6</f>
        <v>0</v>
      </c>
      <c r="BG84" s="19">
        <f ca="1">(Deltas1!BJ90+2*Deltas2!BJ90+2*Deltas3!BJ90+Deltas4!BJ90)/6</f>
        <v>0</v>
      </c>
      <c r="BH84" s="19">
        <f ca="1">(Deltas1!BK90+2*Deltas2!BK90+2*Deltas3!BK90+Deltas4!BK90)/6</f>
        <v>0</v>
      </c>
      <c r="BI84" s="19">
        <f ca="1">(Deltas1!BL90+2*Deltas2!BL90+2*Deltas3!BL90+Deltas4!BL90)/6</f>
        <v>0</v>
      </c>
      <c r="BJ84" s="19">
        <f ca="1">(Deltas1!BM90+2*Deltas2!BM90+2*Deltas3!BM90+Deltas4!BM90)/6</f>
        <v>0</v>
      </c>
      <c r="BK84" s="19">
        <f ca="1">(Deltas1!BN90+2*Deltas2!BN90+2*Deltas3!BN90+Deltas4!BN90)/6</f>
        <v>0</v>
      </c>
      <c r="BL84" s="19">
        <f ca="1">(Deltas1!BO90+2*Deltas2!BO90+2*Deltas3!BO90+Deltas4!BO90)/6</f>
        <v>0</v>
      </c>
      <c r="BM84" s="19">
        <f ca="1">(Deltas1!BP90+2*Deltas2!BP90+2*Deltas3!BP90+Deltas4!BP90)/6</f>
        <v>0</v>
      </c>
      <c r="BN84" s="19">
        <f ca="1">(Deltas1!BQ90+2*Deltas2!BQ90+2*Deltas3!BQ90+Deltas4!BQ90)/6</f>
        <v>0</v>
      </c>
      <c r="BO84" s="19">
        <f ca="1">(Deltas1!BR90+2*Deltas2!BR90+2*Deltas3!BR90+Deltas4!BR90)/6</f>
        <v>0</v>
      </c>
      <c r="BP84" s="19">
        <f ca="1">(Deltas1!BS90+2*Deltas2!BS90+2*Deltas3!BS90+Deltas4!BS90)/6</f>
        <v>0</v>
      </c>
      <c r="BQ84" s="19">
        <f ca="1">(Deltas1!BT90+2*Deltas2!BT90+2*Deltas3!BT90+Deltas4!BT90)/6</f>
        <v>0</v>
      </c>
      <c r="BR84" s="19">
        <f ca="1">(Deltas1!BU90+2*Deltas2!BU90+2*Deltas3!BU90+Deltas4!BU90)/6</f>
        <v>0</v>
      </c>
      <c r="BS84" s="19">
        <f ca="1">(Deltas1!BV90+2*Deltas2!BV90+2*Deltas3!BV90+Deltas4!BV90)/6</f>
        <v>0</v>
      </c>
      <c r="BT84" s="19">
        <f ca="1">(Deltas1!BW90+2*Deltas2!BW90+2*Deltas3!BW90+Deltas4!BW90)/6</f>
        <v>0</v>
      </c>
    </row>
    <row r="85" spans="1:72">
      <c r="A85">
        <f>'Composition Moles'!A103</f>
        <v>4.0499999999999936</v>
      </c>
      <c r="B85" s="1">
        <f ca="1">(Deltas1!D91+2*Deltas2!D91+2*Deltas3!D91+Deltas4!D91)/6</f>
        <v>9.6148142659322477E-3</v>
      </c>
      <c r="C85" s="19">
        <f ca="1">(Deltas1!F91+2*Deltas2!F91+2*Deltas3!F91+Deltas4!F91)/6</f>
        <v>-2.7859681238114792E-2</v>
      </c>
      <c r="D85" s="19">
        <f ca="1">(Deltas1!G91+2*Deltas2!G91+2*Deltas3!G91+Deltas4!G91)/6</f>
        <v>0</v>
      </c>
      <c r="E85" s="19">
        <f ca="1">(Deltas1!H91+2*Deltas2!H91+2*Deltas3!H91+Deltas4!H91)/6</f>
        <v>2.764741149296877E-2</v>
      </c>
      <c r="F85" s="19">
        <f ca="1">(Deltas1!I91+2*Deltas2!I91+2*Deltas3!I91+Deltas4!I91)/6</f>
        <v>2.1226974514602741E-4</v>
      </c>
      <c r="G85" s="19">
        <f ca="1">(Deltas1!J91+2*Deltas2!J91+2*Deltas3!J91+Deltas4!J91)/6</f>
        <v>0</v>
      </c>
      <c r="H85" s="19">
        <f ca="1">(Deltas1!K91+2*Deltas2!K91+2*Deltas3!K91+Deltas4!K91)/6</f>
        <v>0</v>
      </c>
      <c r="I85" s="19">
        <f ca="1">(Deltas1!L91+2*Deltas2!L91+2*Deltas3!L91+Deltas4!L91)/6</f>
        <v>0</v>
      </c>
      <c r="J85" s="19">
        <f ca="1">(Deltas1!M91+2*Deltas2!M91+2*Deltas3!M91+Deltas4!M91)/6</f>
        <v>0</v>
      </c>
      <c r="K85" s="19">
        <f ca="1">(Deltas1!N91+2*Deltas2!N91+2*Deltas3!N91+Deltas4!N91)/6</f>
        <v>0</v>
      </c>
      <c r="L85" s="19">
        <f ca="1">(Deltas1!O91+2*Deltas2!O91+2*Deltas3!O91+Deltas4!O91)/6</f>
        <v>0</v>
      </c>
      <c r="M85" s="19">
        <f ca="1">(Deltas1!P91+2*Deltas2!P91+2*Deltas3!P91+Deltas4!P91)/6</f>
        <v>0</v>
      </c>
      <c r="N85" s="19">
        <f ca="1">(Deltas1!Q91+2*Deltas2!Q91+2*Deltas3!Q91+Deltas4!Q91)/6</f>
        <v>0</v>
      </c>
      <c r="O85" s="19">
        <f ca="1">(Deltas1!R91+2*Deltas2!R91+2*Deltas3!R91+Deltas4!R91)/6</f>
        <v>0</v>
      </c>
      <c r="P85" s="19">
        <f ca="1">(Deltas1!S91+2*Deltas2!S91+2*Deltas3!S91+Deltas4!S91)/6</f>
        <v>1.6434043054980083</v>
      </c>
      <c r="Q85" s="19">
        <f ca="1">(Deltas1!T91+2*Deltas2!T91+2*Deltas3!T91+Deltas4!T91)/6</f>
        <v>0</v>
      </c>
      <c r="R85" s="19">
        <f ca="1">(Deltas1!U91+2*Deltas2!U91+2*Deltas3!U91+Deltas4!U91)/6</f>
        <v>0</v>
      </c>
      <c r="S85" s="19">
        <f ca="1">(Deltas1!V91+2*Deltas2!V91+2*Deltas3!V91+Deltas4!V91)/6</f>
        <v>0</v>
      </c>
      <c r="T85" s="19">
        <f ca="1">(Deltas1!W91+2*Deltas2!W91+2*Deltas3!W91+Deltas4!W91)/6</f>
        <v>0</v>
      </c>
      <c r="U85" s="19">
        <f ca="1">(Deltas1!X91+2*Deltas2!X91+2*Deltas3!X91+Deltas4!X91)/6</f>
        <v>0</v>
      </c>
      <c r="V85" s="19">
        <f ca="1">(Deltas1!Y91+2*Deltas2!Y91+2*Deltas3!Y91+Deltas4!Y91)/6</f>
        <v>-3.9804930597710544</v>
      </c>
      <c r="W85" s="19">
        <f ca="1">(Deltas1!Z91+2*Deltas2!Z91+2*Deltas3!Z91+Deltas4!Z91)/6</f>
        <v>0</v>
      </c>
      <c r="X85" s="19">
        <f ca="1">(Deltas1!AA91+2*Deltas2!AA91+2*Deltas3!AA91+Deltas4!AA91)/6</f>
        <v>0</v>
      </c>
      <c r="Y85" s="19">
        <f ca="1">(Deltas1!AB91+2*Deltas2!AB91+2*Deltas3!AB91+Deltas4!AB91)/6</f>
        <v>0</v>
      </c>
      <c r="Z85" s="19">
        <f ca="1">(Deltas1!AC91+2*Deltas2!AC91+2*Deltas3!AC91+Deltas4!AC91)/6</f>
        <v>0</v>
      </c>
      <c r="AA85" s="19">
        <f ca="1">(Deltas1!AD91+2*Deltas2!AD91+2*Deltas3!AD91+Deltas4!AD91)/6</f>
        <v>0</v>
      </c>
      <c r="AB85" s="19">
        <f ca="1">(Deltas1!AE91+2*Deltas2!AE91+2*Deltas3!AE91+Deltas4!AE91)/6</f>
        <v>0</v>
      </c>
      <c r="AC85" s="19">
        <f ca="1">(Deltas1!AF91+2*Deltas2!AF91+2*Deltas3!AF91+Deltas4!AF91)/6</f>
        <v>0</v>
      </c>
      <c r="AD85" s="19">
        <f ca="1">(Deltas1!AG91+2*Deltas2!AG91+2*Deltas3!AG91+Deltas4!AG91)/6</f>
        <v>-8.6829120790395831E-3</v>
      </c>
      <c r="AE85" s="19">
        <f ca="1">(Deltas1!AH91+2*Deltas2!AH91+2*Deltas3!AH91+Deltas4!AH91)/6</f>
        <v>-0.6619115962207146</v>
      </c>
      <c r="AF85" s="19">
        <f ca="1">(Deltas1!AI91+2*Deltas2!AI91+2*Deltas3!AI91+Deltas4!AI91)/6</f>
        <v>3.0894474671258529</v>
      </c>
      <c r="AG85" s="19">
        <f ca="1">(Deltas1!AJ91+2*Deltas2!AJ91+2*Deltas3!AJ91+Deltas4!AJ91)/6</f>
        <v>0.66785187644335886</v>
      </c>
      <c r="AH85" s="19">
        <f ca="1">(Deltas1!AK91+2*Deltas2!AK91+2*Deltas3!AK91+Deltas4!AK91)/6</f>
        <v>0</v>
      </c>
      <c r="AI85" s="19">
        <f ca="1">(Deltas1!AL91+2*Deltas2!AL91+2*Deltas3!AL91+Deltas4!AL91)/6</f>
        <v>0</v>
      </c>
      <c r="AJ85" s="19">
        <f ca="1">(Deltas1!AM91+2*Deltas2!AM91+2*Deltas3!AM91+Deltas4!AM91)/6</f>
        <v>0</v>
      </c>
      <c r="AK85" s="19">
        <f ca="1">(Deltas1!AN91+2*Deltas2!AN91+2*Deltas3!AN91+Deltas4!AN91)/6</f>
        <v>0</v>
      </c>
      <c r="AL85" s="19">
        <f ca="1">(Deltas1!AO91+2*Deltas2!AO91+2*Deltas3!AO91+Deltas4!AO91)/6</f>
        <v>-2.1226974514602741E-4</v>
      </c>
      <c r="AM85" s="19">
        <f ca="1">(Deltas1!AP91+2*Deltas2!AP91+2*Deltas3!AP91+Deltas4!AP91)/6</f>
        <v>-2.7917758752738917E-2</v>
      </c>
      <c r="AN85" s="19">
        <f ca="1">(Deltas1!AQ91+2*Deltas2!AQ91+2*Deltas3!AQ91+Deltas4!AQ91)/6</f>
        <v>0</v>
      </c>
      <c r="AO85" s="19">
        <f ca="1">(Deltas1!AR91+2*Deltas2!AR91+2*Deltas3!AR91+Deltas4!AR91)/6</f>
        <v>0</v>
      </c>
      <c r="AP85" s="19">
        <f ca="1">(Deltas1!AS91+2*Deltas2!AS91+2*Deltas3!AS91+Deltas4!AS91)/6</f>
        <v>-0.24049535083284246</v>
      </c>
      <c r="AQ85" s="19">
        <f ca="1">(Deltas1!AT91+2*Deltas2!AT91+2*Deltas3!AT91+Deltas4!AT91)/6</f>
        <v>-0.24049535083284246</v>
      </c>
      <c r="AR85" s="19">
        <f ca="1">(Deltas1!AU91+2*Deltas2!AU91+2*Deltas3!AU91+Deltas4!AU91)/6</f>
        <v>-0.24049535083284246</v>
      </c>
      <c r="AS85" s="19">
        <f ca="1">(Deltas1!AV91+2*Deltas2!AV91+2*Deltas3!AV91+Deltas4!AV91)/6</f>
        <v>0</v>
      </c>
      <c r="AT85" s="19">
        <f ca="1">(Deltas1!AW91+2*Deltas2!AW91+2*Deltas3!AW91+Deltas4!AW91)/6</f>
        <v>0</v>
      </c>
      <c r="AU85" s="19">
        <f ca="1">(Deltas1!AX91+2*Deltas2!AX91+2*Deltas3!AX91+Deltas4!AX91)/6</f>
        <v>0</v>
      </c>
      <c r="AV85" s="19">
        <f ca="1">(Deltas1!AY91+2*Deltas2!AY91+2*Deltas3!AY91+Deltas4!AY91)/6</f>
        <v>0</v>
      </c>
      <c r="AW85" s="19">
        <f ca="1">(Deltas1!AZ91+2*Deltas2!AZ91+2*Deltas3!AZ91+Deltas4!AZ91)/6</f>
        <v>0</v>
      </c>
      <c r="AX85" s="19">
        <f ca="1">(Deltas1!BA91+2*Deltas2!BA91+2*Deltas3!BA91+Deltas4!BA91)/6</f>
        <v>0</v>
      </c>
      <c r="AY85" s="19">
        <f ca="1">(Deltas1!BB91+2*Deltas2!BB91+2*Deltas3!BB91+Deltas4!BB91)/6</f>
        <v>0</v>
      </c>
      <c r="AZ85" s="19">
        <f ca="1">(Deltas1!BC91+2*Deltas2!BC91+2*Deltas3!BC91+Deltas4!BC91)/6</f>
        <v>0</v>
      </c>
      <c r="BA85" s="19">
        <f ca="1">(Deltas1!BD91+2*Deltas2!BD91+2*Deltas3!BD91+Deltas4!BD91)/6</f>
        <v>0</v>
      </c>
      <c r="BB85" s="19">
        <f ca="1">(Deltas1!BE91+2*Deltas2!BE91+2*Deltas3!BE91+Deltas4!BE91)/6</f>
        <v>0</v>
      </c>
      <c r="BC85" s="19">
        <f ca="1">(Deltas1!BF91+2*Deltas2!BF91+2*Deltas3!BF91+Deltas4!BF91)/6</f>
        <v>0</v>
      </c>
      <c r="BD85" s="19">
        <f ca="1">(Deltas1!BG91+2*Deltas2!BG91+2*Deltas3!BG91+Deltas4!BG91)/6</f>
        <v>0</v>
      </c>
      <c r="BE85" s="19">
        <f ca="1">(Deltas1!BH91+2*Deltas2!BH91+2*Deltas3!BH91+Deltas4!BH91)/6</f>
        <v>0</v>
      </c>
      <c r="BF85" s="19">
        <f ca="1">(Deltas1!BI91+2*Deltas2!BI91+2*Deltas3!BI91+Deltas4!BI91)/6</f>
        <v>0</v>
      </c>
      <c r="BG85" s="19">
        <f ca="1">(Deltas1!BJ91+2*Deltas2!BJ91+2*Deltas3!BJ91+Deltas4!BJ91)/6</f>
        <v>0</v>
      </c>
      <c r="BH85" s="19">
        <f ca="1">(Deltas1!BK91+2*Deltas2!BK91+2*Deltas3!BK91+Deltas4!BK91)/6</f>
        <v>0</v>
      </c>
      <c r="BI85" s="19">
        <f ca="1">(Deltas1!BL91+2*Deltas2!BL91+2*Deltas3!BL91+Deltas4!BL91)/6</f>
        <v>0</v>
      </c>
      <c r="BJ85" s="19">
        <f ca="1">(Deltas1!BM91+2*Deltas2!BM91+2*Deltas3!BM91+Deltas4!BM91)/6</f>
        <v>0</v>
      </c>
      <c r="BK85" s="19">
        <f ca="1">(Deltas1!BN91+2*Deltas2!BN91+2*Deltas3!BN91+Deltas4!BN91)/6</f>
        <v>0</v>
      </c>
      <c r="BL85" s="19">
        <f ca="1">(Deltas1!BO91+2*Deltas2!BO91+2*Deltas3!BO91+Deltas4!BO91)/6</f>
        <v>0</v>
      </c>
      <c r="BM85" s="19">
        <f ca="1">(Deltas1!BP91+2*Deltas2!BP91+2*Deltas3!BP91+Deltas4!BP91)/6</f>
        <v>0</v>
      </c>
      <c r="BN85" s="19">
        <f ca="1">(Deltas1!BQ91+2*Deltas2!BQ91+2*Deltas3!BQ91+Deltas4!BQ91)/6</f>
        <v>0</v>
      </c>
      <c r="BO85" s="19">
        <f ca="1">(Deltas1!BR91+2*Deltas2!BR91+2*Deltas3!BR91+Deltas4!BR91)/6</f>
        <v>0</v>
      </c>
      <c r="BP85" s="19">
        <f ca="1">(Deltas1!BS91+2*Deltas2!BS91+2*Deltas3!BS91+Deltas4!BS91)/6</f>
        <v>0</v>
      </c>
      <c r="BQ85" s="19">
        <f ca="1">(Deltas1!BT91+2*Deltas2!BT91+2*Deltas3!BT91+Deltas4!BT91)/6</f>
        <v>0</v>
      </c>
      <c r="BR85" s="19">
        <f ca="1">(Deltas1!BU91+2*Deltas2!BU91+2*Deltas3!BU91+Deltas4!BU91)/6</f>
        <v>0</v>
      </c>
      <c r="BS85" s="19">
        <f ca="1">(Deltas1!BV91+2*Deltas2!BV91+2*Deltas3!BV91+Deltas4!BV91)/6</f>
        <v>0</v>
      </c>
      <c r="BT85" s="19">
        <f ca="1">(Deltas1!BW91+2*Deltas2!BW91+2*Deltas3!BW91+Deltas4!BW91)/6</f>
        <v>0</v>
      </c>
    </row>
    <row r="86" spans="1:72">
      <c r="A86">
        <f>'Composition Moles'!A104</f>
        <v>4.0999999999999934</v>
      </c>
      <c r="B86" s="1">
        <f ca="1">(Deltas1!D92+2*Deltas2!D92+2*Deltas3!D92+Deltas4!D92)/6</f>
        <v>9.3755827155660391E-3</v>
      </c>
      <c r="C86" s="19">
        <f ca="1">(Deltas1!F92+2*Deltas2!F92+2*Deltas3!F92+Deltas4!F92)/6</f>
        <v>-2.6068950384500508E-2</v>
      </c>
      <c r="D86" s="19">
        <f ca="1">(Deltas1!G92+2*Deltas2!G92+2*Deltas3!G92+Deltas4!G92)/6</f>
        <v>0</v>
      </c>
      <c r="E86" s="19">
        <f ca="1">(Deltas1!H92+2*Deltas2!H92+2*Deltas3!H92+Deltas4!H92)/6</f>
        <v>2.5876224983106901E-2</v>
      </c>
      <c r="F86" s="19">
        <f ca="1">(Deltas1!I92+2*Deltas2!I92+2*Deltas3!I92+Deltas4!I92)/6</f>
        <v>1.9272540139360632E-4</v>
      </c>
      <c r="G86" s="19">
        <f ca="1">(Deltas1!J92+2*Deltas2!J92+2*Deltas3!J92+Deltas4!J92)/6</f>
        <v>0</v>
      </c>
      <c r="H86" s="19">
        <f ca="1">(Deltas1!K92+2*Deltas2!K92+2*Deltas3!K92+Deltas4!K92)/6</f>
        <v>0</v>
      </c>
      <c r="I86" s="19">
        <f ca="1">(Deltas1!L92+2*Deltas2!L92+2*Deltas3!L92+Deltas4!L92)/6</f>
        <v>0</v>
      </c>
      <c r="J86" s="19">
        <f ca="1">(Deltas1!M92+2*Deltas2!M92+2*Deltas3!M92+Deltas4!M92)/6</f>
        <v>0</v>
      </c>
      <c r="K86" s="19">
        <f ca="1">(Deltas1!N92+2*Deltas2!N92+2*Deltas3!N92+Deltas4!N92)/6</f>
        <v>0</v>
      </c>
      <c r="L86" s="19">
        <f ca="1">(Deltas1!O92+2*Deltas2!O92+2*Deltas3!O92+Deltas4!O92)/6</f>
        <v>0</v>
      </c>
      <c r="M86" s="19">
        <f ca="1">(Deltas1!P92+2*Deltas2!P92+2*Deltas3!P92+Deltas4!P92)/6</f>
        <v>0</v>
      </c>
      <c r="N86" s="19">
        <f ca="1">(Deltas1!Q92+2*Deltas2!Q92+2*Deltas3!Q92+Deltas4!Q92)/6</f>
        <v>0</v>
      </c>
      <c r="O86" s="19">
        <f ca="1">(Deltas1!R92+2*Deltas2!R92+2*Deltas3!R92+Deltas4!R92)/6</f>
        <v>0</v>
      </c>
      <c r="P86" s="19">
        <f ca="1">(Deltas1!S92+2*Deltas2!S92+2*Deltas3!S92+Deltas4!S92)/6</f>
        <v>1.6035811927933115</v>
      </c>
      <c r="Q86" s="19">
        <f ca="1">(Deltas1!T92+2*Deltas2!T92+2*Deltas3!T92+Deltas4!T92)/6</f>
        <v>0</v>
      </c>
      <c r="R86" s="19">
        <f ca="1">(Deltas1!U92+2*Deltas2!U92+2*Deltas3!U92+Deltas4!U92)/6</f>
        <v>0</v>
      </c>
      <c r="S86" s="19">
        <f ca="1">(Deltas1!V92+2*Deltas2!V92+2*Deltas3!V92+Deltas4!V92)/6</f>
        <v>0</v>
      </c>
      <c r="T86" s="19">
        <f ca="1">(Deltas1!W92+2*Deltas2!W92+2*Deltas3!W92+Deltas4!W92)/6</f>
        <v>0</v>
      </c>
      <c r="U86" s="19">
        <f ca="1">(Deltas1!X92+2*Deltas2!X92+2*Deltas3!X92+Deltas4!X92)/6</f>
        <v>0</v>
      </c>
      <c r="V86" s="19">
        <f ca="1">(Deltas1!Y92+2*Deltas2!Y92+2*Deltas3!Y92+Deltas4!Y92)/6</f>
        <v>-3.8915078272255887</v>
      </c>
      <c r="W86" s="19">
        <f ca="1">(Deltas1!Z92+2*Deltas2!Z92+2*Deltas3!Z92+Deltas4!Z92)/6</f>
        <v>0</v>
      </c>
      <c r="X86" s="19">
        <f ca="1">(Deltas1!AA92+2*Deltas2!AA92+2*Deltas3!AA92+Deltas4!AA92)/6</f>
        <v>0</v>
      </c>
      <c r="Y86" s="19">
        <f ca="1">(Deltas1!AB92+2*Deltas2!AB92+2*Deltas3!AB92+Deltas4!AB92)/6</f>
        <v>0</v>
      </c>
      <c r="Z86" s="19">
        <f ca="1">(Deltas1!AC92+2*Deltas2!AC92+2*Deltas3!AC92+Deltas4!AC92)/6</f>
        <v>0</v>
      </c>
      <c r="AA86" s="19">
        <f ca="1">(Deltas1!AD92+2*Deltas2!AD92+2*Deltas3!AD92+Deltas4!AD92)/6</f>
        <v>0</v>
      </c>
      <c r="AB86" s="19">
        <f ca="1">(Deltas1!AE92+2*Deltas2!AE92+2*Deltas3!AE92+Deltas4!AE92)/6</f>
        <v>0</v>
      </c>
      <c r="AC86" s="19">
        <f ca="1">(Deltas1!AF92+2*Deltas2!AF92+2*Deltas3!AF92+Deltas4!AF92)/6</f>
        <v>0</v>
      </c>
      <c r="AD86" s="19">
        <f ca="1">(Deltas1!AG92+2*Deltas2!AG92+2*Deltas3!AG92+Deltas4!AG92)/6</f>
        <v>-8.4134853412554996E-3</v>
      </c>
      <c r="AE86" s="19">
        <f ca="1">(Deltas1!AH92+2*Deltas2!AH92+2*Deltas3!AH92+Deltas4!AH92)/6</f>
        <v>-0.67839653288293944</v>
      </c>
      <c r="AF86" s="19">
        <f ca="1">(Deltas1!AI92+2*Deltas2!AI92+2*Deltas3!AI92+Deltas4!AI92)/6</f>
        <v>3.0591503818721826</v>
      </c>
      <c r="AG86" s="19">
        <f ca="1">(Deltas1!AJ92+2*Deltas2!AJ92+2*Deltas3!AJ92+Deltas4!AJ92)/6</f>
        <v>0.6522623385936489</v>
      </c>
      <c r="AH86" s="19">
        <f ca="1">(Deltas1!AK92+2*Deltas2!AK92+2*Deltas3!AK92+Deltas4!AK92)/6</f>
        <v>0</v>
      </c>
      <c r="AI86" s="19">
        <f ca="1">(Deltas1!AL92+2*Deltas2!AL92+2*Deltas3!AL92+Deltas4!AL92)/6</f>
        <v>0</v>
      </c>
      <c r="AJ86" s="19">
        <f ca="1">(Deltas1!AM92+2*Deltas2!AM92+2*Deltas3!AM92+Deltas4!AM92)/6</f>
        <v>0</v>
      </c>
      <c r="AK86" s="19">
        <f ca="1">(Deltas1!AN92+2*Deltas2!AN92+2*Deltas3!AN92+Deltas4!AN92)/6</f>
        <v>0</v>
      </c>
      <c r="AL86" s="19">
        <f ca="1">(Deltas1!AO92+2*Deltas2!AO92+2*Deltas3!AO92+Deltas4!AO92)/6</f>
        <v>-1.9272540139360632E-4</v>
      </c>
      <c r="AM86" s="19">
        <f ca="1">(Deltas1!AP92+2*Deltas2!AP92+2*Deltas3!AP92+Deltas4!AP92)/6</f>
        <v>-2.6105519890990258E-2</v>
      </c>
      <c r="AN86" s="19">
        <f ca="1">(Deltas1!AQ92+2*Deltas2!AQ92+2*Deltas3!AQ92+Deltas4!AQ92)/6</f>
        <v>0</v>
      </c>
      <c r="AO86" s="19">
        <f ca="1">(Deltas1!AR92+2*Deltas2!AR92+2*Deltas3!AR92+Deltas4!AR92)/6</f>
        <v>0</v>
      </c>
      <c r="AP86" s="19">
        <f ca="1">(Deltas1!AS92+2*Deltas2!AS92+2*Deltas3!AS92+Deltas4!AS92)/6</f>
        <v>-0.23679260750565867</v>
      </c>
      <c r="AQ86" s="19">
        <f ca="1">(Deltas1!AT92+2*Deltas2!AT92+2*Deltas3!AT92+Deltas4!AT92)/6</f>
        <v>-0.23679260750565867</v>
      </c>
      <c r="AR86" s="19">
        <f ca="1">(Deltas1!AU92+2*Deltas2!AU92+2*Deltas3!AU92+Deltas4!AU92)/6</f>
        <v>-0.23679260750565867</v>
      </c>
      <c r="AS86" s="19">
        <f ca="1">(Deltas1!AV92+2*Deltas2!AV92+2*Deltas3!AV92+Deltas4!AV92)/6</f>
        <v>0</v>
      </c>
      <c r="AT86" s="19">
        <f ca="1">(Deltas1!AW92+2*Deltas2!AW92+2*Deltas3!AW92+Deltas4!AW92)/6</f>
        <v>0</v>
      </c>
      <c r="AU86" s="19">
        <f ca="1">(Deltas1!AX92+2*Deltas2!AX92+2*Deltas3!AX92+Deltas4!AX92)/6</f>
        <v>0</v>
      </c>
      <c r="AV86" s="19">
        <f ca="1">(Deltas1!AY92+2*Deltas2!AY92+2*Deltas3!AY92+Deltas4!AY92)/6</f>
        <v>0</v>
      </c>
      <c r="AW86" s="19">
        <f ca="1">(Deltas1!AZ92+2*Deltas2!AZ92+2*Deltas3!AZ92+Deltas4!AZ92)/6</f>
        <v>0</v>
      </c>
      <c r="AX86" s="19">
        <f ca="1">(Deltas1!BA92+2*Deltas2!BA92+2*Deltas3!BA92+Deltas4!BA92)/6</f>
        <v>0</v>
      </c>
      <c r="AY86" s="19">
        <f ca="1">(Deltas1!BB92+2*Deltas2!BB92+2*Deltas3!BB92+Deltas4!BB92)/6</f>
        <v>0</v>
      </c>
      <c r="AZ86" s="19">
        <f ca="1">(Deltas1!BC92+2*Deltas2!BC92+2*Deltas3!BC92+Deltas4!BC92)/6</f>
        <v>0</v>
      </c>
      <c r="BA86" s="19">
        <f ca="1">(Deltas1!BD92+2*Deltas2!BD92+2*Deltas3!BD92+Deltas4!BD92)/6</f>
        <v>0</v>
      </c>
      <c r="BB86" s="19">
        <f ca="1">(Deltas1!BE92+2*Deltas2!BE92+2*Deltas3!BE92+Deltas4!BE92)/6</f>
        <v>0</v>
      </c>
      <c r="BC86" s="19">
        <f ca="1">(Deltas1!BF92+2*Deltas2!BF92+2*Deltas3!BF92+Deltas4!BF92)/6</f>
        <v>0</v>
      </c>
      <c r="BD86" s="19">
        <f ca="1">(Deltas1!BG92+2*Deltas2!BG92+2*Deltas3!BG92+Deltas4!BG92)/6</f>
        <v>0</v>
      </c>
      <c r="BE86" s="19">
        <f ca="1">(Deltas1!BH92+2*Deltas2!BH92+2*Deltas3!BH92+Deltas4!BH92)/6</f>
        <v>0</v>
      </c>
      <c r="BF86" s="19">
        <f ca="1">(Deltas1!BI92+2*Deltas2!BI92+2*Deltas3!BI92+Deltas4!BI92)/6</f>
        <v>0</v>
      </c>
      <c r="BG86" s="19">
        <f ca="1">(Deltas1!BJ92+2*Deltas2!BJ92+2*Deltas3!BJ92+Deltas4!BJ92)/6</f>
        <v>0</v>
      </c>
      <c r="BH86" s="19">
        <f ca="1">(Deltas1!BK92+2*Deltas2!BK92+2*Deltas3!BK92+Deltas4!BK92)/6</f>
        <v>0</v>
      </c>
      <c r="BI86" s="19">
        <f ca="1">(Deltas1!BL92+2*Deltas2!BL92+2*Deltas3!BL92+Deltas4!BL92)/6</f>
        <v>0</v>
      </c>
      <c r="BJ86" s="19">
        <f ca="1">(Deltas1!BM92+2*Deltas2!BM92+2*Deltas3!BM92+Deltas4!BM92)/6</f>
        <v>0</v>
      </c>
      <c r="BK86" s="19">
        <f ca="1">(Deltas1!BN92+2*Deltas2!BN92+2*Deltas3!BN92+Deltas4!BN92)/6</f>
        <v>0</v>
      </c>
      <c r="BL86" s="19">
        <f ca="1">(Deltas1!BO92+2*Deltas2!BO92+2*Deltas3!BO92+Deltas4!BO92)/6</f>
        <v>0</v>
      </c>
      <c r="BM86" s="19">
        <f ca="1">(Deltas1!BP92+2*Deltas2!BP92+2*Deltas3!BP92+Deltas4!BP92)/6</f>
        <v>0</v>
      </c>
      <c r="BN86" s="19">
        <f ca="1">(Deltas1!BQ92+2*Deltas2!BQ92+2*Deltas3!BQ92+Deltas4!BQ92)/6</f>
        <v>0</v>
      </c>
      <c r="BO86" s="19">
        <f ca="1">(Deltas1!BR92+2*Deltas2!BR92+2*Deltas3!BR92+Deltas4!BR92)/6</f>
        <v>0</v>
      </c>
      <c r="BP86" s="19">
        <f ca="1">(Deltas1!BS92+2*Deltas2!BS92+2*Deltas3!BS92+Deltas4!BS92)/6</f>
        <v>0</v>
      </c>
      <c r="BQ86" s="19">
        <f ca="1">(Deltas1!BT92+2*Deltas2!BT92+2*Deltas3!BT92+Deltas4!BT92)/6</f>
        <v>0</v>
      </c>
      <c r="BR86" s="19">
        <f ca="1">(Deltas1!BU92+2*Deltas2!BU92+2*Deltas3!BU92+Deltas4!BU92)/6</f>
        <v>0</v>
      </c>
      <c r="BS86" s="19">
        <f ca="1">(Deltas1!BV92+2*Deltas2!BV92+2*Deltas3!BV92+Deltas4!BV92)/6</f>
        <v>0</v>
      </c>
      <c r="BT86" s="19">
        <f ca="1">(Deltas1!BW92+2*Deltas2!BW92+2*Deltas3!BW92+Deltas4!BW92)/6</f>
        <v>0</v>
      </c>
    </row>
    <row r="87" spans="1:72">
      <c r="A87">
        <f>'Composition Moles'!A105</f>
        <v>4.1499999999999932</v>
      </c>
      <c r="B87" s="1">
        <f ca="1">(Deltas1!D93+2*Deltas2!D93+2*Deltas3!D93+Deltas4!D93)/6</f>
        <v>9.1551863939403066E-3</v>
      </c>
      <c r="C87" s="19">
        <f ca="1">(Deltas1!F93+2*Deltas2!F93+2*Deltas3!F93+Deltas4!F93)/6</f>
        <v>-2.4395495253638221E-2</v>
      </c>
      <c r="D87" s="19">
        <f ca="1">(Deltas1!G93+2*Deltas2!G93+2*Deltas3!G93+Deltas4!G93)/6</f>
        <v>0</v>
      </c>
      <c r="E87" s="19">
        <f ca="1">(Deltas1!H93+2*Deltas2!H93+2*Deltas3!H93+Deltas4!H93)/6</f>
        <v>2.4220510159630396E-2</v>
      </c>
      <c r="F87" s="19">
        <f ca="1">(Deltas1!I93+2*Deltas2!I93+2*Deltas3!I93+Deltas4!I93)/6</f>
        <v>1.7498509400782158E-4</v>
      </c>
      <c r="G87" s="19">
        <f ca="1">(Deltas1!J93+2*Deltas2!J93+2*Deltas3!J93+Deltas4!J93)/6</f>
        <v>0</v>
      </c>
      <c r="H87" s="19">
        <f ca="1">(Deltas1!K93+2*Deltas2!K93+2*Deltas3!K93+Deltas4!K93)/6</f>
        <v>0</v>
      </c>
      <c r="I87" s="19">
        <f ca="1">(Deltas1!L93+2*Deltas2!L93+2*Deltas3!L93+Deltas4!L93)/6</f>
        <v>0</v>
      </c>
      <c r="J87" s="19">
        <f ca="1">(Deltas1!M93+2*Deltas2!M93+2*Deltas3!M93+Deltas4!M93)/6</f>
        <v>0</v>
      </c>
      <c r="K87" s="19">
        <f ca="1">(Deltas1!N93+2*Deltas2!N93+2*Deltas3!N93+Deltas4!N93)/6</f>
        <v>0</v>
      </c>
      <c r="L87" s="19">
        <f ca="1">(Deltas1!O93+2*Deltas2!O93+2*Deltas3!O93+Deltas4!O93)/6</f>
        <v>0</v>
      </c>
      <c r="M87" s="19">
        <f ca="1">(Deltas1!P93+2*Deltas2!P93+2*Deltas3!P93+Deltas4!P93)/6</f>
        <v>0</v>
      </c>
      <c r="N87" s="19">
        <f ca="1">(Deltas1!Q93+2*Deltas2!Q93+2*Deltas3!Q93+Deltas4!Q93)/6</f>
        <v>0</v>
      </c>
      <c r="O87" s="19">
        <f ca="1">(Deltas1!R93+2*Deltas2!R93+2*Deltas3!R93+Deltas4!R93)/6</f>
        <v>0</v>
      </c>
      <c r="P87" s="19">
        <f ca="1">(Deltas1!S93+2*Deltas2!S93+2*Deltas3!S93+Deltas4!S93)/6</f>
        <v>1.5643594422105771</v>
      </c>
      <c r="Q87" s="19">
        <f ca="1">(Deltas1!T93+2*Deltas2!T93+2*Deltas3!T93+Deltas4!T93)/6</f>
        <v>0</v>
      </c>
      <c r="R87" s="19">
        <f ca="1">(Deltas1!U93+2*Deltas2!U93+2*Deltas3!U93+Deltas4!U93)/6</f>
        <v>0</v>
      </c>
      <c r="S87" s="19">
        <f ca="1">(Deltas1!V93+2*Deltas2!V93+2*Deltas3!V93+Deltas4!V93)/6</f>
        <v>0</v>
      </c>
      <c r="T87" s="19">
        <f ca="1">(Deltas1!W93+2*Deltas2!W93+2*Deltas3!W93+Deltas4!W93)/6</f>
        <v>0</v>
      </c>
      <c r="U87" s="19">
        <f ca="1">(Deltas1!X93+2*Deltas2!X93+2*Deltas3!X93+Deltas4!X93)/6</f>
        <v>0</v>
      </c>
      <c r="V87" s="19">
        <f ca="1">(Deltas1!Y93+2*Deltas2!Y93+2*Deltas3!Y93+Deltas4!Y93)/6</f>
        <v>-3.8038598193904174</v>
      </c>
      <c r="W87" s="19">
        <f ca="1">(Deltas1!Z93+2*Deltas2!Z93+2*Deltas3!Z93+Deltas4!Z93)/6</f>
        <v>0</v>
      </c>
      <c r="X87" s="19">
        <f ca="1">(Deltas1!AA93+2*Deltas2!AA93+2*Deltas3!AA93+Deltas4!AA93)/6</f>
        <v>0</v>
      </c>
      <c r="Y87" s="19">
        <f ca="1">(Deltas1!AB93+2*Deltas2!AB93+2*Deltas3!AB93+Deltas4!AB93)/6</f>
        <v>0</v>
      </c>
      <c r="Z87" s="19">
        <f ca="1">(Deltas1!AC93+2*Deltas2!AC93+2*Deltas3!AC93+Deltas4!AC93)/6</f>
        <v>0</v>
      </c>
      <c r="AA87" s="19">
        <f ca="1">(Deltas1!AD93+2*Deltas2!AD93+2*Deltas3!AD93+Deltas4!AD93)/6</f>
        <v>0</v>
      </c>
      <c r="AB87" s="19">
        <f ca="1">(Deltas1!AE93+2*Deltas2!AE93+2*Deltas3!AE93+Deltas4!AE93)/6</f>
        <v>0</v>
      </c>
      <c r="AC87" s="19">
        <f ca="1">(Deltas1!AF93+2*Deltas2!AF93+2*Deltas3!AF93+Deltas4!AF93)/6</f>
        <v>0</v>
      </c>
      <c r="AD87" s="19">
        <f ca="1">(Deltas1!AG93+2*Deltas2!AG93+2*Deltas3!AG93+Deltas4!AG93)/6</f>
        <v>-8.154676280443739E-3</v>
      </c>
      <c r="AE87" s="19">
        <f ca="1">(Deltas1!AH93+2*Deltas2!AH93+2*Deltas3!AH93+Deltas4!AH93)/6</f>
        <v>-0.6939351736838334</v>
      </c>
      <c r="AF87" s="19">
        <f ca="1">(Deltas1!AI93+2*Deltas2!AI93+2*Deltas3!AI93+Deltas4!AI93)/6</f>
        <v>3.028772319843922</v>
      </c>
      <c r="AG87" s="19">
        <f ca="1">(Deltas1!AJ93+2*Deltas2!AJ93+2*Deltas3!AJ93+Deltas4!AJ93)/6</f>
        <v>0.63692481787074107</v>
      </c>
      <c r="AH87" s="19">
        <f ca="1">(Deltas1!AK93+2*Deltas2!AK93+2*Deltas3!AK93+Deltas4!AK93)/6</f>
        <v>0</v>
      </c>
      <c r="AI87" s="19">
        <f ca="1">(Deltas1!AL93+2*Deltas2!AL93+2*Deltas3!AL93+Deltas4!AL93)/6</f>
        <v>0</v>
      </c>
      <c r="AJ87" s="19">
        <f ca="1">(Deltas1!AM93+2*Deltas2!AM93+2*Deltas3!AM93+Deltas4!AM93)/6</f>
        <v>0</v>
      </c>
      <c r="AK87" s="19">
        <f ca="1">(Deltas1!AN93+2*Deltas2!AN93+2*Deltas3!AN93+Deltas4!AN93)/6</f>
        <v>0</v>
      </c>
      <c r="AL87" s="19">
        <f ca="1">(Deltas1!AO93+2*Deltas2!AO93+2*Deltas3!AO93+Deltas4!AO93)/6</f>
        <v>-1.7498509400782158E-4</v>
      </c>
      <c r="AM87" s="19">
        <f ca="1">(Deltas1!AP93+2*Deltas2!AP93+2*Deltas3!AP93+Deltas4!AP93)/6</f>
        <v>-2.441032776531428E-2</v>
      </c>
      <c r="AN87" s="19">
        <f ca="1">(Deltas1!AQ93+2*Deltas2!AQ93+2*Deltas3!AQ93+Deltas4!AQ93)/6</f>
        <v>0</v>
      </c>
      <c r="AO87" s="19">
        <f ca="1">(Deltas1!AR93+2*Deltas2!AR93+2*Deltas3!AR93+Deltas4!AR93)/6</f>
        <v>0</v>
      </c>
      <c r="AP87" s="19">
        <f ca="1">(Deltas1!AS93+2*Deltas2!AS93+2*Deltas3!AS93+Deltas4!AS93)/6</f>
        <v>-0.23317386590374159</v>
      </c>
      <c r="AQ87" s="19">
        <f ca="1">(Deltas1!AT93+2*Deltas2!AT93+2*Deltas3!AT93+Deltas4!AT93)/6</f>
        <v>-0.23317386590374159</v>
      </c>
      <c r="AR87" s="19">
        <f ca="1">(Deltas1!AU93+2*Deltas2!AU93+2*Deltas3!AU93+Deltas4!AU93)/6</f>
        <v>-0.23317386590374159</v>
      </c>
      <c r="AS87" s="19">
        <f ca="1">(Deltas1!AV93+2*Deltas2!AV93+2*Deltas3!AV93+Deltas4!AV93)/6</f>
        <v>0</v>
      </c>
      <c r="AT87" s="19">
        <f ca="1">(Deltas1!AW93+2*Deltas2!AW93+2*Deltas3!AW93+Deltas4!AW93)/6</f>
        <v>0</v>
      </c>
      <c r="AU87" s="19">
        <f ca="1">(Deltas1!AX93+2*Deltas2!AX93+2*Deltas3!AX93+Deltas4!AX93)/6</f>
        <v>0</v>
      </c>
      <c r="AV87" s="19">
        <f ca="1">(Deltas1!AY93+2*Deltas2!AY93+2*Deltas3!AY93+Deltas4!AY93)/6</f>
        <v>0</v>
      </c>
      <c r="AW87" s="19">
        <f ca="1">(Deltas1!AZ93+2*Deltas2!AZ93+2*Deltas3!AZ93+Deltas4!AZ93)/6</f>
        <v>0</v>
      </c>
      <c r="AX87" s="19">
        <f ca="1">(Deltas1!BA93+2*Deltas2!BA93+2*Deltas3!BA93+Deltas4!BA93)/6</f>
        <v>0</v>
      </c>
      <c r="AY87" s="19">
        <f ca="1">(Deltas1!BB93+2*Deltas2!BB93+2*Deltas3!BB93+Deltas4!BB93)/6</f>
        <v>0</v>
      </c>
      <c r="AZ87" s="19">
        <f ca="1">(Deltas1!BC93+2*Deltas2!BC93+2*Deltas3!BC93+Deltas4!BC93)/6</f>
        <v>0</v>
      </c>
      <c r="BA87" s="19">
        <f ca="1">(Deltas1!BD93+2*Deltas2!BD93+2*Deltas3!BD93+Deltas4!BD93)/6</f>
        <v>0</v>
      </c>
      <c r="BB87" s="19">
        <f ca="1">(Deltas1!BE93+2*Deltas2!BE93+2*Deltas3!BE93+Deltas4!BE93)/6</f>
        <v>0</v>
      </c>
      <c r="BC87" s="19">
        <f ca="1">(Deltas1!BF93+2*Deltas2!BF93+2*Deltas3!BF93+Deltas4!BF93)/6</f>
        <v>0</v>
      </c>
      <c r="BD87" s="19">
        <f ca="1">(Deltas1!BG93+2*Deltas2!BG93+2*Deltas3!BG93+Deltas4!BG93)/6</f>
        <v>0</v>
      </c>
      <c r="BE87" s="19">
        <f ca="1">(Deltas1!BH93+2*Deltas2!BH93+2*Deltas3!BH93+Deltas4!BH93)/6</f>
        <v>0</v>
      </c>
      <c r="BF87" s="19">
        <f ca="1">(Deltas1!BI93+2*Deltas2!BI93+2*Deltas3!BI93+Deltas4!BI93)/6</f>
        <v>0</v>
      </c>
      <c r="BG87" s="19">
        <f ca="1">(Deltas1!BJ93+2*Deltas2!BJ93+2*Deltas3!BJ93+Deltas4!BJ93)/6</f>
        <v>0</v>
      </c>
      <c r="BH87" s="19">
        <f ca="1">(Deltas1!BK93+2*Deltas2!BK93+2*Deltas3!BK93+Deltas4!BK93)/6</f>
        <v>0</v>
      </c>
      <c r="BI87" s="19">
        <f ca="1">(Deltas1!BL93+2*Deltas2!BL93+2*Deltas3!BL93+Deltas4!BL93)/6</f>
        <v>0</v>
      </c>
      <c r="BJ87" s="19">
        <f ca="1">(Deltas1!BM93+2*Deltas2!BM93+2*Deltas3!BM93+Deltas4!BM93)/6</f>
        <v>0</v>
      </c>
      <c r="BK87" s="19">
        <f ca="1">(Deltas1!BN93+2*Deltas2!BN93+2*Deltas3!BN93+Deltas4!BN93)/6</f>
        <v>0</v>
      </c>
      <c r="BL87" s="19">
        <f ca="1">(Deltas1!BO93+2*Deltas2!BO93+2*Deltas3!BO93+Deltas4!BO93)/6</f>
        <v>0</v>
      </c>
      <c r="BM87" s="19">
        <f ca="1">(Deltas1!BP93+2*Deltas2!BP93+2*Deltas3!BP93+Deltas4!BP93)/6</f>
        <v>0</v>
      </c>
      <c r="BN87" s="19">
        <f ca="1">(Deltas1!BQ93+2*Deltas2!BQ93+2*Deltas3!BQ93+Deltas4!BQ93)/6</f>
        <v>0</v>
      </c>
      <c r="BO87" s="19">
        <f ca="1">(Deltas1!BR93+2*Deltas2!BR93+2*Deltas3!BR93+Deltas4!BR93)/6</f>
        <v>0</v>
      </c>
      <c r="BP87" s="19">
        <f ca="1">(Deltas1!BS93+2*Deltas2!BS93+2*Deltas3!BS93+Deltas4!BS93)/6</f>
        <v>0</v>
      </c>
      <c r="BQ87" s="19">
        <f ca="1">(Deltas1!BT93+2*Deltas2!BT93+2*Deltas3!BT93+Deltas4!BT93)/6</f>
        <v>0</v>
      </c>
      <c r="BR87" s="19">
        <f ca="1">(Deltas1!BU93+2*Deltas2!BU93+2*Deltas3!BU93+Deltas4!BU93)/6</f>
        <v>0</v>
      </c>
      <c r="BS87" s="19">
        <f ca="1">(Deltas1!BV93+2*Deltas2!BV93+2*Deltas3!BV93+Deltas4!BV93)/6</f>
        <v>0</v>
      </c>
      <c r="BT87" s="19">
        <f ca="1">(Deltas1!BW93+2*Deltas2!BW93+2*Deltas3!BW93+Deltas4!BW93)/6</f>
        <v>0</v>
      </c>
    </row>
    <row r="88" spans="1:72">
      <c r="A88">
        <f>'Composition Moles'!A106</f>
        <v>4.1999999999999931</v>
      </c>
      <c r="B88" s="1">
        <f ca="1">(Deltas1!D94+2*Deltas2!D94+2*Deltas3!D94+Deltas4!D94)/6</f>
        <v>8.9522721698111589E-3</v>
      </c>
      <c r="C88" s="19">
        <f ca="1">(Deltas1!F94+2*Deltas2!F94+2*Deltas3!F94+Deltas4!F94)/6</f>
        <v>-2.2831627918743019E-2</v>
      </c>
      <c r="D88" s="19">
        <f ca="1">(Deltas1!G94+2*Deltas2!G94+2*Deltas3!G94+Deltas4!G94)/6</f>
        <v>0</v>
      </c>
      <c r="E88" s="19">
        <f ca="1">(Deltas1!H94+2*Deltas2!H94+2*Deltas3!H94+Deltas4!H94)/6</f>
        <v>2.2672746298108417E-2</v>
      </c>
      <c r="F88" s="19">
        <f ca="1">(Deltas1!I94+2*Deltas2!I94+2*Deltas3!I94+Deltas4!I94)/6</f>
        <v>1.588816206345995E-4</v>
      </c>
      <c r="G88" s="19">
        <f ca="1">(Deltas1!J94+2*Deltas2!J94+2*Deltas3!J94+Deltas4!J94)/6</f>
        <v>0</v>
      </c>
      <c r="H88" s="19">
        <f ca="1">(Deltas1!K94+2*Deltas2!K94+2*Deltas3!K94+Deltas4!K94)/6</f>
        <v>0</v>
      </c>
      <c r="I88" s="19">
        <f ca="1">(Deltas1!L94+2*Deltas2!L94+2*Deltas3!L94+Deltas4!L94)/6</f>
        <v>0</v>
      </c>
      <c r="J88" s="19">
        <f ca="1">(Deltas1!M94+2*Deltas2!M94+2*Deltas3!M94+Deltas4!M94)/6</f>
        <v>0</v>
      </c>
      <c r="K88" s="19">
        <f ca="1">(Deltas1!N94+2*Deltas2!N94+2*Deltas3!N94+Deltas4!N94)/6</f>
        <v>0</v>
      </c>
      <c r="L88" s="19">
        <f ca="1">(Deltas1!O94+2*Deltas2!O94+2*Deltas3!O94+Deltas4!O94)/6</f>
        <v>0</v>
      </c>
      <c r="M88" s="19">
        <f ca="1">(Deltas1!P94+2*Deltas2!P94+2*Deltas3!P94+Deltas4!P94)/6</f>
        <v>0</v>
      </c>
      <c r="N88" s="19">
        <f ca="1">(Deltas1!Q94+2*Deltas2!Q94+2*Deltas3!Q94+Deltas4!Q94)/6</f>
        <v>0</v>
      </c>
      <c r="O88" s="19">
        <f ca="1">(Deltas1!R94+2*Deltas2!R94+2*Deltas3!R94+Deltas4!R94)/6</f>
        <v>0</v>
      </c>
      <c r="P88" s="19">
        <f ca="1">(Deltas1!S94+2*Deltas2!S94+2*Deltas3!S94+Deltas4!S94)/6</f>
        <v>1.5257366146716687</v>
      </c>
      <c r="Q88" s="19">
        <f ca="1">(Deltas1!T94+2*Deltas2!T94+2*Deltas3!T94+Deltas4!T94)/6</f>
        <v>0</v>
      </c>
      <c r="R88" s="19">
        <f ca="1">(Deltas1!U94+2*Deltas2!U94+2*Deltas3!U94+Deltas4!U94)/6</f>
        <v>0</v>
      </c>
      <c r="S88" s="19">
        <f ca="1">(Deltas1!V94+2*Deltas2!V94+2*Deltas3!V94+Deltas4!V94)/6</f>
        <v>0</v>
      </c>
      <c r="T88" s="19">
        <f ca="1">(Deltas1!W94+2*Deltas2!W94+2*Deltas3!W94+Deltas4!W94)/6</f>
        <v>0</v>
      </c>
      <c r="U88" s="19">
        <f ca="1">(Deltas1!X94+2*Deltas2!X94+2*Deltas3!X94+Deltas4!X94)/6</f>
        <v>0</v>
      </c>
      <c r="V88" s="19">
        <f ca="1">(Deltas1!Y94+2*Deltas2!Y94+2*Deltas3!Y94+Deltas4!Y94)/6</f>
        <v>-3.7175446060422188</v>
      </c>
      <c r="W88" s="19">
        <f ca="1">(Deltas1!Z94+2*Deltas2!Z94+2*Deltas3!Z94+Deltas4!Z94)/6</f>
        <v>0</v>
      </c>
      <c r="X88" s="19">
        <f ca="1">(Deltas1!AA94+2*Deltas2!AA94+2*Deltas3!AA94+Deltas4!AA94)/6</f>
        <v>0</v>
      </c>
      <c r="Y88" s="19">
        <f ca="1">(Deltas1!AB94+2*Deltas2!AB94+2*Deltas3!AB94+Deltas4!AB94)/6</f>
        <v>0</v>
      </c>
      <c r="Z88" s="19">
        <f ca="1">(Deltas1!AC94+2*Deltas2!AC94+2*Deltas3!AC94+Deltas4!AC94)/6</f>
        <v>0</v>
      </c>
      <c r="AA88" s="19">
        <f ca="1">(Deltas1!AD94+2*Deltas2!AD94+2*Deltas3!AD94+Deltas4!AD94)/6</f>
        <v>0</v>
      </c>
      <c r="AB88" s="19">
        <f ca="1">(Deltas1!AE94+2*Deltas2!AE94+2*Deltas3!AE94+Deltas4!AE94)/6</f>
        <v>0</v>
      </c>
      <c r="AC88" s="19">
        <f ca="1">(Deltas1!AF94+2*Deltas2!AF94+2*Deltas3!AF94+Deltas4!AF94)/6</f>
        <v>0</v>
      </c>
      <c r="AD88" s="19">
        <f ca="1">(Deltas1!AG94+2*Deltas2!AG94+2*Deltas3!AG94+Deltas4!AG94)/6</f>
        <v>-7.9060393700385052E-3</v>
      </c>
      <c r="AE88" s="19">
        <f ca="1">(Deltas1!AH94+2*Deltas2!AH94+2*Deltas3!AH94+Deltas4!AH94)/6</f>
        <v>-0.70856582266862844</v>
      </c>
      <c r="AF88" s="19">
        <f ca="1">(Deltas1!AI94+2*Deltas2!AI94+2*Deltas3!AI94+Deltas4!AI94)/6</f>
        <v>2.9983361567258924</v>
      </c>
      <c r="AG88" s="19">
        <f ca="1">(Deltas1!AJ94+2*Deltas2!AJ94+2*Deltas3!AJ94+Deltas4!AJ94)/6</f>
        <v>0.62183721084032706</v>
      </c>
      <c r="AH88" s="19">
        <f ca="1">(Deltas1!AK94+2*Deltas2!AK94+2*Deltas3!AK94+Deltas4!AK94)/6</f>
        <v>0</v>
      </c>
      <c r="AI88" s="19">
        <f ca="1">(Deltas1!AL94+2*Deltas2!AL94+2*Deltas3!AL94+Deltas4!AL94)/6</f>
        <v>0</v>
      </c>
      <c r="AJ88" s="19">
        <f ca="1">(Deltas1!AM94+2*Deltas2!AM94+2*Deltas3!AM94+Deltas4!AM94)/6</f>
        <v>0</v>
      </c>
      <c r="AK88" s="19">
        <f ca="1">(Deltas1!AN94+2*Deltas2!AN94+2*Deltas3!AN94+Deltas4!AN94)/6</f>
        <v>0</v>
      </c>
      <c r="AL88" s="19">
        <f ca="1">(Deltas1!AO94+2*Deltas2!AO94+2*Deltas3!AO94+Deltas4!AO94)/6</f>
        <v>-1.588816206345995E-4</v>
      </c>
      <c r="AM88" s="19">
        <f ca="1">(Deltas1!AP94+2*Deltas2!AP94+2*Deltas3!AP94+Deltas4!AP94)/6</f>
        <v>-2.2824747355252462E-2</v>
      </c>
      <c r="AN88" s="19">
        <f ca="1">(Deltas1!AQ94+2*Deltas2!AQ94+2*Deltas3!AQ94+Deltas4!AQ94)/6</f>
        <v>0</v>
      </c>
      <c r="AO88" s="19">
        <f ca="1">(Deltas1!AR94+2*Deltas2!AR94+2*Deltas3!AR94+Deltas4!AR94)/6</f>
        <v>0</v>
      </c>
      <c r="AP88" s="19">
        <f ca="1">(Deltas1!AS94+2*Deltas2!AS94+2*Deltas3!AS94+Deltas4!AS94)/6</f>
        <v>-0.22963662839370505</v>
      </c>
      <c r="AQ88" s="19">
        <f ca="1">(Deltas1!AT94+2*Deltas2!AT94+2*Deltas3!AT94+Deltas4!AT94)/6</f>
        <v>-0.22963662839370505</v>
      </c>
      <c r="AR88" s="19">
        <f ca="1">(Deltas1!AU94+2*Deltas2!AU94+2*Deltas3!AU94+Deltas4!AU94)/6</f>
        <v>-0.22963662839370505</v>
      </c>
      <c r="AS88" s="19">
        <f ca="1">(Deltas1!AV94+2*Deltas2!AV94+2*Deltas3!AV94+Deltas4!AV94)/6</f>
        <v>0</v>
      </c>
      <c r="AT88" s="19">
        <f ca="1">(Deltas1!AW94+2*Deltas2!AW94+2*Deltas3!AW94+Deltas4!AW94)/6</f>
        <v>0</v>
      </c>
      <c r="AU88" s="19">
        <f ca="1">(Deltas1!AX94+2*Deltas2!AX94+2*Deltas3!AX94+Deltas4!AX94)/6</f>
        <v>0</v>
      </c>
      <c r="AV88" s="19">
        <f ca="1">(Deltas1!AY94+2*Deltas2!AY94+2*Deltas3!AY94+Deltas4!AY94)/6</f>
        <v>0</v>
      </c>
      <c r="AW88" s="19">
        <f ca="1">(Deltas1!AZ94+2*Deltas2!AZ94+2*Deltas3!AZ94+Deltas4!AZ94)/6</f>
        <v>0</v>
      </c>
      <c r="AX88" s="19">
        <f ca="1">(Deltas1!BA94+2*Deltas2!BA94+2*Deltas3!BA94+Deltas4!BA94)/6</f>
        <v>0</v>
      </c>
      <c r="AY88" s="19">
        <f ca="1">(Deltas1!BB94+2*Deltas2!BB94+2*Deltas3!BB94+Deltas4!BB94)/6</f>
        <v>0</v>
      </c>
      <c r="AZ88" s="19">
        <f ca="1">(Deltas1!BC94+2*Deltas2!BC94+2*Deltas3!BC94+Deltas4!BC94)/6</f>
        <v>0</v>
      </c>
      <c r="BA88" s="19">
        <f ca="1">(Deltas1!BD94+2*Deltas2!BD94+2*Deltas3!BD94+Deltas4!BD94)/6</f>
        <v>0</v>
      </c>
      <c r="BB88" s="19">
        <f ca="1">(Deltas1!BE94+2*Deltas2!BE94+2*Deltas3!BE94+Deltas4!BE94)/6</f>
        <v>0</v>
      </c>
      <c r="BC88" s="19">
        <f ca="1">(Deltas1!BF94+2*Deltas2!BF94+2*Deltas3!BF94+Deltas4!BF94)/6</f>
        <v>0</v>
      </c>
      <c r="BD88" s="19">
        <f ca="1">(Deltas1!BG94+2*Deltas2!BG94+2*Deltas3!BG94+Deltas4!BG94)/6</f>
        <v>0</v>
      </c>
      <c r="BE88" s="19">
        <f ca="1">(Deltas1!BH94+2*Deltas2!BH94+2*Deltas3!BH94+Deltas4!BH94)/6</f>
        <v>0</v>
      </c>
      <c r="BF88" s="19">
        <f ca="1">(Deltas1!BI94+2*Deltas2!BI94+2*Deltas3!BI94+Deltas4!BI94)/6</f>
        <v>0</v>
      </c>
      <c r="BG88" s="19">
        <f ca="1">(Deltas1!BJ94+2*Deltas2!BJ94+2*Deltas3!BJ94+Deltas4!BJ94)/6</f>
        <v>0</v>
      </c>
      <c r="BH88" s="19">
        <f ca="1">(Deltas1!BK94+2*Deltas2!BK94+2*Deltas3!BK94+Deltas4!BK94)/6</f>
        <v>0</v>
      </c>
      <c r="BI88" s="19">
        <f ca="1">(Deltas1!BL94+2*Deltas2!BL94+2*Deltas3!BL94+Deltas4!BL94)/6</f>
        <v>0</v>
      </c>
      <c r="BJ88" s="19">
        <f ca="1">(Deltas1!BM94+2*Deltas2!BM94+2*Deltas3!BM94+Deltas4!BM94)/6</f>
        <v>0</v>
      </c>
      <c r="BK88" s="19">
        <f ca="1">(Deltas1!BN94+2*Deltas2!BN94+2*Deltas3!BN94+Deltas4!BN94)/6</f>
        <v>0</v>
      </c>
      <c r="BL88" s="19">
        <f ca="1">(Deltas1!BO94+2*Deltas2!BO94+2*Deltas3!BO94+Deltas4!BO94)/6</f>
        <v>0</v>
      </c>
      <c r="BM88" s="19">
        <f ca="1">(Deltas1!BP94+2*Deltas2!BP94+2*Deltas3!BP94+Deltas4!BP94)/6</f>
        <v>0</v>
      </c>
      <c r="BN88" s="19">
        <f ca="1">(Deltas1!BQ94+2*Deltas2!BQ94+2*Deltas3!BQ94+Deltas4!BQ94)/6</f>
        <v>0</v>
      </c>
      <c r="BO88" s="19">
        <f ca="1">(Deltas1!BR94+2*Deltas2!BR94+2*Deltas3!BR94+Deltas4!BR94)/6</f>
        <v>0</v>
      </c>
      <c r="BP88" s="19">
        <f ca="1">(Deltas1!BS94+2*Deltas2!BS94+2*Deltas3!BS94+Deltas4!BS94)/6</f>
        <v>0</v>
      </c>
      <c r="BQ88" s="19">
        <f ca="1">(Deltas1!BT94+2*Deltas2!BT94+2*Deltas3!BT94+Deltas4!BT94)/6</f>
        <v>0</v>
      </c>
      <c r="BR88" s="19">
        <f ca="1">(Deltas1!BU94+2*Deltas2!BU94+2*Deltas3!BU94+Deltas4!BU94)/6</f>
        <v>0</v>
      </c>
      <c r="BS88" s="19">
        <f ca="1">(Deltas1!BV94+2*Deltas2!BV94+2*Deltas3!BV94+Deltas4!BV94)/6</f>
        <v>0</v>
      </c>
      <c r="BT88" s="19">
        <f ca="1">(Deltas1!BW94+2*Deltas2!BW94+2*Deltas3!BW94+Deltas4!BW94)/6</f>
        <v>0</v>
      </c>
    </row>
    <row r="89" spans="1:72">
      <c r="A89">
        <f>'Composition Moles'!A107</f>
        <v>4.2499999999999929</v>
      </c>
      <c r="B89" s="1">
        <f ca="1">(Deltas1!D95+2*Deltas2!D95+2*Deltas3!D95+Deltas4!D95)/6</f>
        <v>8.7655755236197494E-3</v>
      </c>
      <c r="C89" s="19">
        <f ca="1">(Deltas1!F95+2*Deltas2!F95+2*Deltas3!F95+Deltas4!F95)/6</f>
        <v>-2.1370161792478443E-2</v>
      </c>
      <c r="D89" s="19">
        <f ca="1">(Deltas1!G95+2*Deltas2!G95+2*Deltas3!G95+Deltas4!G95)/6</f>
        <v>0</v>
      </c>
      <c r="E89" s="19">
        <f ca="1">(Deltas1!H95+2*Deltas2!H95+2*Deltas3!H95+Deltas4!H95)/6</f>
        <v>2.1225898414289516E-2</v>
      </c>
      <c r="F89" s="19">
        <f ca="1">(Deltas1!I95+2*Deltas2!I95+2*Deltas3!I95+Deltas4!I95)/6</f>
        <v>1.442633781889247E-4</v>
      </c>
      <c r="G89" s="19">
        <f ca="1">(Deltas1!J95+2*Deltas2!J95+2*Deltas3!J95+Deltas4!J95)/6</f>
        <v>0</v>
      </c>
      <c r="H89" s="19">
        <f ca="1">(Deltas1!K95+2*Deltas2!K95+2*Deltas3!K95+Deltas4!K95)/6</f>
        <v>0</v>
      </c>
      <c r="I89" s="19">
        <f ca="1">(Deltas1!L95+2*Deltas2!L95+2*Deltas3!L95+Deltas4!L95)/6</f>
        <v>0</v>
      </c>
      <c r="J89" s="19">
        <f ca="1">(Deltas1!M95+2*Deltas2!M95+2*Deltas3!M95+Deltas4!M95)/6</f>
        <v>0</v>
      </c>
      <c r="K89" s="19">
        <f ca="1">(Deltas1!N95+2*Deltas2!N95+2*Deltas3!N95+Deltas4!N95)/6</f>
        <v>0</v>
      </c>
      <c r="L89" s="19">
        <f ca="1">(Deltas1!O95+2*Deltas2!O95+2*Deltas3!O95+Deltas4!O95)/6</f>
        <v>0</v>
      </c>
      <c r="M89" s="19">
        <f ca="1">(Deltas1!P95+2*Deltas2!P95+2*Deltas3!P95+Deltas4!P95)/6</f>
        <v>0</v>
      </c>
      <c r="N89" s="19">
        <f ca="1">(Deltas1!Q95+2*Deltas2!Q95+2*Deltas3!Q95+Deltas4!Q95)/6</f>
        <v>0</v>
      </c>
      <c r="O89" s="19">
        <f ca="1">(Deltas1!R95+2*Deltas2!R95+2*Deltas3!R95+Deltas4!R95)/6</f>
        <v>0</v>
      </c>
      <c r="P89" s="19">
        <f ca="1">(Deltas1!S95+2*Deltas2!S95+2*Deltas3!S95+Deltas4!S95)/6</f>
        <v>1.4877100944325516</v>
      </c>
      <c r="Q89" s="19">
        <f ca="1">(Deltas1!T95+2*Deltas2!T95+2*Deltas3!T95+Deltas4!T95)/6</f>
        <v>0</v>
      </c>
      <c r="R89" s="19">
        <f ca="1">(Deltas1!U95+2*Deltas2!U95+2*Deltas3!U95+Deltas4!U95)/6</f>
        <v>0</v>
      </c>
      <c r="S89" s="19">
        <f ca="1">(Deltas1!V95+2*Deltas2!V95+2*Deltas3!V95+Deltas4!V95)/6</f>
        <v>0</v>
      </c>
      <c r="T89" s="19">
        <f ca="1">(Deltas1!W95+2*Deltas2!W95+2*Deltas3!W95+Deltas4!W95)/6</f>
        <v>0</v>
      </c>
      <c r="U89" s="19">
        <f ca="1">(Deltas1!X95+2*Deltas2!X95+2*Deltas3!X95+Deltas4!X95)/6</f>
        <v>0</v>
      </c>
      <c r="V89" s="19">
        <f ca="1">(Deltas1!Y95+2*Deltas2!Y95+2*Deltas3!Y95+Deltas4!Y95)/6</f>
        <v>-3.6325571028156616</v>
      </c>
      <c r="W89" s="19">
        <f ca="1">(Deltas1!Z95+2*Deltas2!Z95+2*Deltas3!Z95+Deltas4!Z95)/6</f>
        <v>0</v>
      </c>
      <c r="X89" s="19">
        <f ca="1">(Deltas1!AA95+2*Deltas2!AA95+2*Deltas3!AA95+Deltas4!AA95)/6</f>
        <v>0</v>
      </c>
      <c r="Y89" s="19">
        <f ca="1">(Deltas1!AB95+2*Deltas2!AB95+2*Deltas3!AB95+Deltas4!AB95)/6</f>
        <v>0</v>
      </c>
      <c r="Z89" s="19">
        <f ca="1">(Deltas1!AC95+2*Deltas2!AC95+2*Deltas3!AC95+Deltas4!AC95)/6</f>
        <v>0</v>
      </c>
      <c r="AA89" s="19">
        <f ca="1">(Deltas1!AD95+2*Deltas2!AD95+2*Deltas3!AD95+Deltas4!AD95)/6</f>
        <v>0</v>
      </c>
      <c r="AB89" s="19">
        <f ca="1">(Deltas1!AE95+2*Deltas2!AE95+2*Deltas3!AE95+Deltas4!AE95)/6</f>
        <v>0</v>
      </c>
      <c r="AC89" s="19">
        <f ca="1">(Deltas1!AF95+2*Deltas2!AF95+2*Deltas3!AF95+Deltas4!AF95)/6</f>
        <v>0</v>
      </c>
      <c r="AD89" s="19">
        <f ca="1">(Deltas1!AG95+2*Deltas2!AG95+2*Deltas3!AG95+Deltas4!AG95)/6</f>
        <v>-7.6671441212807232E-3</v>
      </c>
      <c r="AE89" s="19">
        <f ca="1">(Deltas1!AH95+2*Deltas2!AH95+2*Deltas3!AH95+Deltas4!AH95)/6</f>
        <v>-0.72232538764316356</v>
      </c>
      <c r="AF89" s="19">
        <f ca="1">(Deltas1!AI95+2*Deltas2!AI95+2*Deltas3!AI95+Deltas4!AI95)/6</f>
        <v>2.9678636690771469</v>
      </c>
      <c r="AG89" s="19">
        <f ca="1">(Deltas1!AJ95+2*Deltas2!AJ95+2*Deltas3!AJ95+Deltas4!AJ95)/6</f>
        <v>0.60699737198411186</v>
      </c>
      <c r="AH89" s="19">
        <f ca="1">(Deltas1!AK95+2*Deltas2!AK95+2*Deltas3!AK95+Deltas4!AK95)/6</f>
        <v>0</v>
      </c>
      <c r="AI89" s="19">
        <f ca="1">(Deltas1!AL95+2*Deltas2!AL95+2*Deltas3!AL95+Deltas4!AL95)/6</f>
        <v>0</v>
      </c>
      <c r="AJ89" s="19">
        <f ca="1">(Deltas1!AM95+2*Deltas2!AM95+2*Deltas3!AM95+Deltas4!AM95)/6</f>
        <v>0</v>
      </c>
      <c r="AK89" s="19">
        <f ca="1">(Deltas1!AN95+2*Deltas2!AN95+2*Deltas3!AN95+Deltas4!AN95)/6</f>
        <v>0</v>
      </c>
      <c r="AL89" s="19">
        <f ca="1">(Deltas1!AO95+2*Deltas2!AO95+2*Deltas3!AO95+Deltas4!AO95)/6</f>
        <v>-1.442633781889247E-4</v>
      </c>
      <c r="AM89" s="19">
        <f ca="1">(Deltas1!AP95+2*Deltas2!AP95+2*Deltas3!AP95+Deltas4!AP95)/6</f>
        <v>-2.1341798988440356E-2</v>
      </c>
      <c r="AN89" s="19">
        <f ca="1">(Deltas1!AQ95+2*Deltas2!AQ95+2*Deltas3!AQ95+Deltas4!AQ95)/6</f>
        <v>0</v>
      </c>
      <c r="AO89" s="19">
        <f ca="1">(Deltas1!AR95+2*Deltas2!AR95+2*Deltas3!AR95+Deltas4!AR95)/6</f>
        <v>0</v>
      </c>
      <c r="AP89" s="19">
        <f ca="1">(Deltas1!AS95+2*Deltas2!AS95+2*Deltas3!AS95+Deltas4!AS95)/6</f>
        <v>-0.22617847951569173</v>
      </c>
      <c r="AQ89" s="19">
        <f ca="1">(Deltas1!AT95+2*Deltas2!AT95+2*Deltas3!AT95+Deltas4!AT95)/6</f>
        <v>-0.22617847951569173</v>
      </c>
      <c r="AR89" s="19">
        <f ca="1">(Deltas1!AU95+2*Deltas2!AU95+2*Deltas3!AU95+Deltas4!AU95)/6</f>
        <v>-0.22617847951569173</v>
      </c>
      <c r="AS89" s="19">
        <f ca="1">(Deltas1!AV95+2*Deltas2!AV95+2*Deltas3!AV95+Deltas4!AV95)/6</f>
        <v>0</v>
      </c>
      <c r="AT89" s="19">
        <f ca="1">(Deltas1!AW95+2*Deltas2!AW95+2*Deltas3!AW95+Deltas4!AW95)/6</f>
        <v>0</v>
      </c>
      <c r="AU89" s="19">
        <f ca="1">(Deltas1!AX95+2*Deltas2!AX95+2*Deltas3!AX95+Deltas4!AX95)/6</f>
        <v>0</v>
      </c>
      <c r="AV89" s="19">
        <f ca="1">(Deltas1!AY95+2*Deltas2!AY95+2*Deltas3!AY95+Deltas4!AY95)/6</f>
        <v>0</v>
      </c>
      <c r="AW89" s="19">
        <f ca="1">(Deltas1!AZ95+2*Deltas2!AZ95+2*Deltas3!AZ95+Deltas4!AZ95)/6</f>
        <v>0</v>
      </c>
      <c r="AX89" s="19">
        <f ca="1">(Deltas1!BA95+2*Deltas2!BA95+2*Deltas3!BA95+Deltas4!BA95)/6</f>
        <v>0</v>
      </c>
      <c r="AY89" s="19">
        <f ca="1">(Deltas1!BB95+2*Deltas2!BB95+2*Deltas3!BB95+Deltas4!BB95)/6</f>
        <v>0</v>
      </c>
      <c r="AZ89" s="19">
        <f ca="1">(Deltas1!BC95+2*Deltas2!BC95+2*Deltas3!BC95+Deltas4!BC95)/6</f>
        <v>0</v>
      </c>
      <c r="BA89" s="19">
        <f ca="1">(Deltas1!BD95+2*Deltas2!BD95+2*Deltas3!BD95+Deltas4!BD95)/6</f>
        <v>0</v>
      </c>
      <c r="BB89" s="19">
        <f ca="1">(Deltas1!BE95+2*Deltas2!BE95+2*Deltas3!BE95+Deltas4!BE95)/6</f>
        <v>0</v>
      </c>
      <c r="BC89" s="19">
        <f ca="1">(Deltas1!BF95+2*Deltas2!BF95+2*Deltas3!BF95+Deltas4!BF95)/6</f>
        <v>0</v>
      </c>
      <c r="BD89" s="19">
        <f ca="1">(Deltas1!BG95+2*Deltas2!BG95+2*Deltas3!BG95+Deltas4!BG95)/6</f>
        <v>0</v>
      </c>
      <c r="BE89" s="19">
        <f ca="1">(Deltas1!BH95+2*Deltas2!BH95+2*Deltas3!BH95+Deltas4!BH95)/6</f>
        <v>0</v>
      </c>
      <c r="BF89" s="19">
        <f ca="1">(Deltas1!BI95+2*Deltas2!BI95+2*Deltas3!BI95+Deltas4!BI95)/6</f>
        <v>0</v>
      </c>
      <c r="BG89" s="19">
        <f ca="1">(Deltas1!BJ95+2*Deltas2!BJ95+2*Deltas3!BJ95+Deltas4!BJ95)/6</f>
        <v>0</v>
      </c>
      <c r="BH89" s="19">
        <f ca="1">(Deltas1!BK95+2*Deltas2!BK95+2*Deltas3!BK95+Deltas4!BK95)/6</f>
        <v>0</v>
      </c>
      <c r="BI89" s="19">
        <f ca="1">(Deltas1!BL95+2*Deltas2!BL95+2*Deltas3!BL95+Deltas4!BL95)/6</f>
        <v>0</v>
      </c>
      <c r="BJ89" s="19">
        <f ca="1">(Deltas1!BM95+2*Deltas2!BM95+2*Deltas3!BM95+Deltas4!BM95)/6</f>
        <v>0</v>
      </c>
      <c r="BK89" s="19">
        <f ca="1">(Deltas1!BN95+2*Deltas2!BN95+2*Deltas3!BN95+Deltas4!BN95)/6</f>
        <v>0</v>
      </c>
      <c r="BL89" s="19">
        <f ca="1">(Deltas1!BO95+2*Deltas2!BO95+2*Deltas3!BO95+Deltas4!BO95)/6</f>
        <v>0</v>
      </c>
      <c r="BM89" s="19">
        <f ca="1">(Deltas1!BP95+2*Deltas2!BP95+2*Deltas3!BP95+Deltas4!BP95)/6</f>
        <v>0</v>
      </c>
      <c r="BN89" s="19">
        <f ca="1">(Deltas1!BQ95+2*Deltas2!BQ95+2*Deltas3!BQ95+Deltas4!BQ95)/6</f>
        <v>0</v>
      </c>
      <c r="BO89" s="19">
        <f ca="1">(Deltas1!BR95+2*Deltas2!BR95+2*Deltas3!BR95+Deltas4!BR95)/6</f>
        <v>0</v>
      </c>
      <c r="BP89" s="19">
        <f ca="1">(Deltas1!BS95+2*Deltas2!BS95+2*Deltas3!BS95+Deltas4!BS95)/6</f>
        <v>0</v>
      </c>
      <c r="BQ89" s="19">
        <f ca="1">(Deltas1!BT95+2*Deltas2!BT95+2*Deltas3!BT95+Deltas4!BT95)/6</f>
        <v>0</v>
      </c>
      <c r="BR89" s="19">
        <f ca="1">(Deltas1!BU95+2*Deltas2!BU95+2*Deltas3!BU95+Deltas4!BU95)/6</f>
        <v>0</v>
      </c>
      <c r="BS89" s="19">
        <f ca="1">(Deltas1!BV95+2*Deltas2!BV95+2*Deltas3!BV95+Deltas4!BV95)/6</f>
        <v>0</v>
      </c>
      <c r="BT89" s="19">
        <f ca="1">(Deltas1!BW95+2*Deltas2!BW95+2*Deltas3!BW95+Deltas4!BW95)/6</f>
        <v>0</v>
      </c>
    </row>
    <row r="90" spans="1:72">
      <c r="A90">
        <f>'Composition Moles'!A108</f>
        <v>4.2999999999999927</v>
      </c>
      <c r="B90" s="1">
        <f ca="1">(Deltas1!D96+2*Deltas2!D96+2*Deltas3!D96+Deltas4!D96)/6</f>
        <v>8.5939151028167644E-3</v>
      </c>
      <c r="C90" s="19">
        <f ca="1">(Deltas1!F96+2*Deltas2!F96+2*Deltas3!F96+Deltas4!F96)/6</f>
        <v>-2.0004379369192204E-2</v>
      </c>
      <c r="D90" s="19">
        <f ca="1">(Deltas1!G96+2*Deltas2!G96+2*Deltas3!G96+Deltas4!G96)/6</f>
        <v>0</v>
      </c>
      <c r="E90" s="19">
        <f ca="1">(Deltas1!H96+2*Deltas2!H96+2*Deltas3!H96+Deltas4!H96)/6</f>
        <v>1.9873386477105511E-2</v>
      </c>
      <c r="F90" s="19">
        <f ca="1">(Deltas1!I96+2*Deltas2!I96+2*Deltas3!I96+Deltas4!I96)/6</f>
        <v>1.3099289208669371E-4</v>
      </c>
      <c r="G90" s="19">
        <f ca="1">(Deltas1!J96+2*Deltas2!J96+2*Deltas3!J96+Deltas4!J96)/6</f>
        <v>0</v>
      </c>
      <c r="H90" s="19">
        <f ca="1">(Deltas1!K96+2*Deltas2!K96+2*Deltas3!K96+Deltas4!K96)/6</f>
        <v>0</v>
      </c>
      <c r="I90" s="19">
        <f ca="1">(Deltas1!L96+2*Deltas2!L96+2*Deltas3!L96+Deltas4!L96)/6</f>
        <v>0</v>
      </c>
      <c r="J90" s="19">
        <f ca="1">(Deltas1!M96+2*Deltas2!M96+2*Deltas3!M96+Deltas4!M96)/6</f>
        <v>0</v>
      </c>
      <c r="K90" s="19">
        <f ca="1">(Deltas1!N96+2*Deltas2!N96+2*Deltas3!N96+Deltas4!N96)/6</f>
        <v>0</v>
      </c>
      <c r="L90" s="19">
        <f ca="1">(Deltas1!O96+2*Deltas2!O96+2*Deltas3!O96+Deltas4!O96)/6</f>
        <v>0</v>
      </c>
      <c r="M90" s="19">
        <f ca="1">(Deltas1!P96+2*Deltas2!P96+2*Deltas3!P96+Deltas4!P96)/6</f>
        <v>0</v>
      </c>
      <c r="N90" s="19">
        <f ca="1">(Deltas1!Q96+2*Deltas2!Q96+2*Deltas3!Q96+Deltas4!Q96)/6</f>
        <v>0</v>
      </c>
      <c r="O90" s="19">
        <f ca="1">(Deltas1!R96+2*Deltas2!R96+2*Deltas3!R96+Deltas4!R96)/6</f>
        <v>0</v>
      </c>
      <c r="P90" s="19">
        <f ca="1">(Deltas1!S96+2*Deltas2!S96+2*Deltas3!S96+Deltas4!S96)/6</f>
        <v>1.4502770868645365</v>
      </c>
      <c r="Q90" s="19">
        <f ca="1">(Deltas1!T96+2*Deltas2!T96+2*Deltas3!T96+Deltas4!T96)/6</f>
        <v>0</v>
      </c>
      <c r="R90" s="19">
        <f ca="1">(Deltas1!U96+2*Deltas2!U96+2*Deltas3!U96+Deltas4!U96)/6</f>
        <v>0</v>
      </c>
      <c r="S90" s="19">
        <f ca="1">(Deltas1!V96+2*Deltas2!V96+2*Deltas3!V96+Deltas4!V96)/6</f>
        <v>0</v>
      </c>
      <c r="T90" s="19">
        <f ca="1">(Deltas1!W96+2*Deltas2!W96+2*Deltas3!W96+Deltas4!W96)/6</f>
        <v>0</v>
      </c>
      <c r="U90" s="19">
        <f ca="1">(Deltas1!X96+2*Deltas2!X96+2*Deltas3!X96+Deltas4!X96)/6</f>
        <v>0</v>
      </c>
      <c r="V90" s="19">
        <f ca="1">(Deltas1!Y96+2*Deltas2!Y96+2*Deltas3!Y96+Deltas4!Y96)/6</f>
        <v>-3.5488915973496411</v>
      </c>
      <c r="W90" s="19">
        <f ca="1">(Deltas1!Z96+2*Deltas2!Z96+2*Deltas3!Z96+Deltas4!Z96)/6</f>
        <v>0</v>
      </c>
      <c r="X90" s="19">
        <f ca="1">(Deltas1!AA96+2*Deltas2!AA96+2*Deltas3!AA96+Deltas4!AA96)/6</f>
        <v>0</v>
      </c>
      <c r="Y90" s="19">
        <f ca="1">(Deltas1!AB96+2*Deltas2!AB96+2*Deltas3!AB96+Deltas4!AB96)/6</f>
        <v>0</v>
      </c>
      <c r="Z90" s="19">
        <f ca="1">(Deltas1!AC96+2*Deltas2!AC96+2*Deltas3!AC96+Deltas4!AC96)/6</f>
        <v>0</v>
      </c>
      <c r="AA90" s="19">
        <f ca="1">(Deltas1!AD96+2*Deltas2!AD96+2*Deltas3!AD96+Deltas4!AD96)/6</f>
        <v>0</v>
      </c>
      <c r="AB90" s="19">
        <f ca="1">(Deltas1!AE96+2*Deltas2!AE96+2*Deltas3!AE96+Deltas4!AE96)/6</f>
        <v>0</v>
      </c>
      <c r="AC90" s="19">
        <f ca="1">(Deltas1!AF96+2*Deltas2!AF96+2*Deltas3!AF96+Deltas4!AF96)/6</f>
        <v>0</v>
      </c>
      <c r="AD90" s="19">
        <f ca="1">(Deltas1!AG96+2*Deltas2!AG96+2*Deltas3!AG96+Deltas4!AG96)/6</f>
        <v>-7.4375754202861298E-3</v>
      </c>
      <c r="AE90" s="19">
        <f ca="1">(Deltas1!AH96+2*Deltas2!AH96+2*Deltas3!AH96+Deltas4!AH96)/6</f>
        <v>-0.73524942147688066</v>
      </c>
      <c r="AF90" s="19">
        <f ca="1">(Deltas1!AI96+2*Deltas2!AI96+2*Deltas3!AI96+Deltas4!AI96)/6</f>
        <v>2.9373755668639823</v>
      </c>
      <c r="AG90" s="19">
        <f ca="1">(Deltas1!AJ96+2*Deltas2!AJ96+2*Deltas3!AJ96+Deltas4!AJ96)/6</f>
        <v>0.59240311576932692</v>
      </c>
      <c r="AH90" s="19">
        <f ca="1">(Deltas1!AK96+2*Deltas2!AK96+2*Deltas3!AK96+Deltas4!AK96)/6</f>
        <v>0</v>
      </c>
      <c r="AI90" s="19">
        <f ca="1">(Deltas1!AL96+2*Deltas2!AL96+2*Deltas3!AL96+Deltas4!AL96)/6</f>
        <v>0</v>
      </c>
      <c r="AJ90" s="19">
        <f ca="1">(Deltas1!AM96+2*Deltas2!AM96+2*Deltas3!AM96+Deltas4!AM96)/6</f>
        <v>0</v>
      </c>
      <c r="AK90" s="19">
        <f ca="1">(Deltas1!AN96+2*Deltas2!AN96+2*Deltas3!AN96+Deltas4!AN96)/6</f>
        <v>0</v>
      </c>
      <c r="AL90" s="19">
        <f ca="1">(Deltas1!AO96+2*Deltas2!AO96+2*Deltas3!AO96+Deltas4!AO96)/6</f>
        <v>-1.3099289208669371E-4</v>
      </c>
      <c r="AM90" s="19">
        <f ca="1">(Deltas1!AP96+2*Deltas2!AP96+2*Deltas3!AP96+Deltas4!AP96)/6</f>
        <v>-1.9954932686984023E-2</v>
      </c>
      <c r="AN90" s="19">
        <f ca="1">(Deltas1!AQ96+2*Deltas2!AQ96+2*Deltas3!AQ96+Deltas4!AQ96)/6</f>
        <v>0</v>
      </c>
      <c r="AO90" s="19">
        <f ca="1">(Deltas1!AR96+2*Deltas2!AR96+2*Deltas3!AR96+Deltas4!AR96)/6</f>
        <v>0</v>
      </c>
      <c r="AP90" s="19">
        <f ca="1">(Deltas1!AS96+2*Deltas2!AS96+2*Deltas3!AS96+Deltas4!AS96)/6</f>
        <v>-0.22279708322398931</v>
      </c>
      <c r="AQ90" s="19">
        <f ca="1">(Deltas1!AT96+2*Deltas2!AT96+2*Deltas3!AT96+Deltas4!AT96)/6</f>
        <v>-0.22279708322398931</v>
      </c>
      <c r="AR90" s="19">
        <f ca="1">(Deltas1!AU96+2*Deltas2!AU96+2*Deltas3!AU96+Deltas4!AU96)/6</f>
        <v>-0.22279708322398931</v>
      </c>
      <c r="AS90" s="19">
        <f ca="1">(Deltas1!AV96+2*Deltas2!AV96+2*Deltas3!AV96+Deltas4!AV96)/6</f>
        <v>0</v>
      </c>
      <c r="AT90" s="19">
        <f ca="1">(Deltas1!AW96+2*Deltas2!AW96+2*Deltas3!AW96+Deltas4!AW96)/6</f>
        <v>0</v>
      </c>
      <c r="AU90" s="19">
        <f ca="1">(Deltas1!AX96+2*Deltas2!AX96+2*Deltas3!AX96+Deltas4!AX96)/6</f>
        <v>0</v>
      </c>
      <c r="AV90" s="19">
        <f ca="1">(Deltas1!AY96+2*Deltas2!AY96+2*Deltas3!AY96+Deltas4!AY96)/6</f>
        <v>0</v>
      </c>
      <c r="AW90" s="19">
        <f ca="1">(Deltas1!AZ96+2*Deltas2!AZ96+2*Deltas3!AZ96+Deltas4!AZ96)/6</f>
        <v>0</v>
      </c>
      <c r="AX90" s="19">
        <f ca="1">(Deltas1!BA96+2*Deltas2!BA96+2*Deltas3!BA96+Deltas4!BA96)/6</f>
        <v>0</v>
      </c>
      <c r="AY90" s="19">
        <f ca="1">(Deltas1!BB96+2*Deltas2!BB96+2*Deltas3!BB96+Deltas4!BB96)/6</f>
        <v>0</v>
      </c>
      <c r="AZ90" s="19">
        <f ca="1">(Deltas1!BC96+2*Deltas2!BC96+2*Deltas3!BC96+Deltas4!BC96)/6</f>
        <v>0</v>
      </c>
      <c r="BA90" s="19">
        <f ca="1">(Deltas1!BD96+2*Deltas2!BD96+2*Deltas3!BD96+Deltas4!BD96)/6</f>
        <v>0</v>
      </c>
      <c r="BB90" s="19">
        <f ca="1">(Deltas1!BE96+2*Deltas2!BE96+2*Deltas3!BE96+Deltas4!BE96)/6</f>
        <v>0</v>
      </c>
      <c r="BC90" s="19">
        <f ca="1">(Deltas1!BF96+2*Deltas2!BF96+2*Deltas3!BF96+Deltas4!BF96)/6</f>
        <v>0</v>
      </c>
      <c r="BD90" s="19">
        <f ca="1">(Deltas1!BG96+2*Deltas2!BG96+2*Deltas3!BG96+Deltas4!BG96)/6</f>
        <v>0</v>
      </c>
      <c r="BE90" s="19">
        <f ca="1">(Deltas1!BH96+2*Deltas2!BH96+2*Deltas3!BH96+Deltas4!BH96)/6</f>
        <v>0</v>
      </c>
      <c r="BF90" s="19">
        <f ca="1">(Deltas1!BI96+2*Deltas2!BI96+2*Deltas3!BI96+Deltas4!BI96)/6</f>
        <v>0</v>
      </c>
      <c r="BG90" s="19">
        <f ca="1">(Deltas1!BJ96+2*Deltas2!BJ96+2*Deltas3!BJ96+Deltas4!BJ96)/6</f>
        <v>0</v>
      </c>
      <c r="BH90" s="19">
        <f ca="1">(Deltas1!BK96+2*Deltas2!BK96+2*Deltas3!BK96+Deltas4!BK96)/6</f>
        <v>0</v>
      </c>
      <c r="BI90" s="19">
        <f ca="1">(Deltas1!BL96+2*Deltas2!BL96+2*Deltas3!BL96+Deltas4!BL96)/6</f>
        <v>0</v>
      </c>
      <c r="BJ90" s="19">
        <f ca="1">(Deltas1!BM96+2*Deltas2!BM96+2*Deltas3!BM96+Deltas4!BM96)/6</f>
        <v>0</v>
      </c>
      <c r="BK90" s="19">
        <f ca="1">(Deltas1!BN96+2*Deltas2!BN96+2*Deltas3!BN96+Deltas4!BN96)/6</f>
        <v>0</v>
      </c>
      <c r="BL90" s="19">
        <f ca="1">(Deltas1!BO96+2*Deltas2!BO96+2*Deltas3!BO96+Deltas4!BO96)/6</f>
        <v>0</v>
      </c>
      <c r="BM90" s="19">
        <f ca="1">(Deltas1!BP96+2*Deltas2!BP96+2*Deltas3!BP96+Deltas4!BP96)/6</f>
        <v>0</v>
      </c>
      <c r="BN90" s="19">
        <f ca="1">(Deltas1!BQ96+2*Deltas2!BQ96+2*Deltas3!BQ96+Deltas4!BQ96)/6</f>
        <v>0</v>
      </c>
      <c r="BO90" s="19">
        <f ca="1">(Deltas1!BR96+2*Deltas2!BR96+2*Deltas3!BR96+Deltas4!BR96)/6</f>
        <v>0</v>
      </c>
      <c r="BP90" s="19">
        <f ca="1">(Deltas1!BS96+2*Deltas2!BS96+2*Deltas3!BS96+Deltas4!BS96)/6</f>
        <v>0</v>
      </c>
      <c r="BQ90" s="19">
        <f ca="1">(Deltas1!BT96+2*Deltas2!BT96+2*Deltas3!BT96+Deltas4!BT96)/6</f>
        <v>0</v>
      </c>
      <c r="BR90" s="19">
        <f ca="1">(Deltas1!BU96+2*Deltas2!BU96+2*Deltas3!BU96+Deltas4!BU96)/6</f>
        <v>0</v>
      </c>
      <c r="BS90" s="19">
        <f ca="1">(Deltas1!BV96+2*Deltas2!BV96+2*Deltas3!BV96+Deltas4!BV96)/6</f>
        <v>0</v>
      </c>
      <c r="BT90" s="19">
        <f ca="1">(Deltas1!BW96+2*Deltas2!BW96+2*Deltas3!BW96+Deltas4!BW96)/6</f>
        <v>0</v>
      </c>
    </row>
    <row r="91" spans="1:72">
      <c r="A91">
        <f>'Composition Moles'!A109</f>
        <v>4.3499999999999925</v>
      </c>
      <c r="B91" s="1">
        <f ca="1">(Deltas1!D97+2*Deltas2!D97+2*Deltas3!D97+Deltas4!D97)/6</f>
        <v>8.4177323046553433E-3</v>
      </c>
      <c r="C91" s="19">
        <f ca="1">(Deltas1!F97+2*Deltas2!F97+2*Deltas3!F97+Deltas4!F97)/6</f>
        <v>-1.8638924417567027E-2</v>
      </c>
      <c r="D91" s="19">
        <f ca="1">(Deltas1!G97+2*Deltas2!G97+2*Deltas3!G97+Deltas4!G97)/6</f>
        <v>0</v>
      </c>
      <c r="E91" s="19">
        <f ca="1">(Deltas1!H97+2*Deltas2!H97+2*Deltas3!H97+Deltas4!H97)/6</f>
        <v>1.852119882797942E-2</v>
      </c>
      <c r="F91" s="19">
        <f ca="1">(Deltas1!I97+2*Deltas2!I97+2*Deltas3!I97+Deltas4!I97)/6</f>
        <v>1.1772558958760439E-4</v>
      </c>
      <c r="G91" s="19">
        <f ca="1">(Deltas1!J97+2*Deltas2!J97+2*Deltas3!J97+Deltas4!J97)/6</f>
        <v>0</v>
      </c>
      <c r="H91" s="19">
        <f ca="1">(Deltas1!K97+2*Deltas2!K97+2*Deltas3!K97+Deltas4!K97)/6</f>
        <v>0</v>
      </c>
      <c r="I91" s="19">
        <f ca="1">(Deltas1!L97+2*Deltas2!L97+2*Deltas3!L97+Deltas4!L97)/6</f>
        <v>0</v>
      </c>
      <c r="J91" s="19">
        <f ca="1">(Deltas1!M97+2*Deltas2!M97+2*Deltas3!M97+Deltas4!M97)/6</f>
        <v>0</v>
      </c>
      <c r="K91" s="19">
        <f ca="1">(Deltas1!N97+2*Deltas2!N97+2*Deltas3!N97+Deltas4!N97)/6</f>
        <v>0</v>
      </c>
      <c r="L91" s="19">
        <f ca="1">(Deltas1!O97+2*Deltas2!O97+2*Deltas3!O97+Deltas4!O97)/6</f>
        <v>0</v>
      </c>
      <c r="M91" s="19">
        <f ca="1">(Deltas1!P97+2*Deltas2!P97+2*Deltas3!P97+Deltas4!P97)/6</f>
        <v>0</v>
      </c>
      <c r="N91" s="19">
        <f ca="1">(Deltas1!Q97+2*Deltas2!Q97+2*Deltas3!Q97+Deltas4!Q97)/6</f>
        <v>0</v>
      </c>
      <c r="O91" s="19">
        <f ca="1">(Deltas1!R97+2*Deltas2!R97+2*Deltas3!R97+Deltas4!R97)/6</f>
        <v>0</v>
      </c>
      <c r="P91" s="19">
        <f ca="1">(Deltas1!S97+2*Deltas2!S97+2*Deltas3!S97+Deltas4!S97)/6</f>
        <v>1.4128249789401996</v>
      </c>
      <c r="Q91" s="19">
        <f ca="1">(Deltas1!T97+2*Deltas2!T97+2*Deltas3!T97+Deltas4!T97)/6</f>
        <v>0</v>
      </c>
      <c r="R91" s="19">
        <f ca="1">(Deltas1!U97+2*Deltas2!U97+2*Deltas3!U97+Deltas4!U97)/6</f>
        <v>0</v>
      </c>
      <c r="S91" s="19">
        <f ca="1">(Deltas1!V97+2*Deltas2!V97+2*Deltas3!V97+Deltas4!V97)/6</f>
        <v>0</v>
      </c>
      <c r="T91" s="19">
        <f ca="1">(Deltas1!W97+2*Deltas2!W97+2*Deltas3!W97+Deltas4!W97)/6</f>
        <v>0</v>
      </c>
      <c r="U91" s="19">
        <f ca="1">(Deltas1!X97+2*Deltas2!X97+2*Deltas3!X97+Deltas4!X97)/6</f>
        <v>0</v>
      </c>
      <c r="V91" s="19">
        <f ca="1">(Deltas1!Y97+2*Deltas2!Y97+2*Deltas3!Y97+Deltas4!Y97)/6</f>
        <v>-3.4652321559724797</v>
      </c>
      <c r="W91" s="19">
        <f ca="1">(Deltas1!Z97+2*Deltas2!Z97+2*Deltas3!Z97+Deltas4!Z97)/6</f>
        <v>0</v>
      </c>
      <c r="X91" s="19">
        <f ca="1">(Deltas1!AA97+2*Deltas2!AA97+2*Deltas3!AA97+Deltas4!AA97)/6</f>
        <v>0</v>
      </c>
      <c r="Y91" s="19">
        <f ca="1">(Deltas1!AB97+2*Deltas2!AB97+2*Deltas3!AB97+Deltas4!AB97)/6</f>
        <v>0</v>
      </c>
      <c r="Z91" s="19">
        <f ca="1">(Deltas1!AC97+2*Deltas2!AC97+2*Deltas3!AC97+Deltas4!AC97)/6</f>
        <v>0</v>
      </c>
      <c r="AA91" s="19">
        <f ca="1">(Deltas1!AD97+2*Deltas2!AD97+2*Deltas3!AD97+Deltas4!AD97)/6</f>
        <v>0</v>
      </c>
      <c r="AB91" s="19">
        <f ca="1">(Deltas1!AE97+2*Deltas2!AE97+2*Deltas3!AE97+Deltas4!AE97)/6</f>
        <v>0</v>
      </c>
      <c r="AC91" s="19">
        <f ca="1">(Deltas1!AF97+2*Deltas2!AF97+2*Deltas3!AF97+Deltas4!AF97)/6</f>
        <v>0</v>
      </c>
      <c r="AD91" s="19">
        <f ca="1">(Deltas1!AG97+2*Deltas2!AG97+2*Deltas3!AG97+Deltas4!AG97)/6</f>
        <v>-7.1306053279528983E-3</v>
      </c>
      <c r="AE91" s="19">
        <f ca="1">(Deltas1!AH97+2*Deltas2!AH97+2*Deltas3!AH97+Deltas4!AH97)/6</f>
        <v>-0.74818785972067836</v>
      </c>
      <c r="AF91" s="19">
        <f ca="1">(Deltas1!AI97+2*Deltas2!AI97+2*Deltas3!AI97+Deltas4!AI97)/6</f>
        <v>2.9069193752495761</v>
      </c>
      <c r="AG91" s="19">
        <f ca="1">(Deltas1!AJ97+2*Deltas2!AJ97+2*Deltas3!AJ97+Deltas4!AJ97)/6</f>
        <v>0.57778403934813616</v>
      </c>
      <c r="AH91" s="19">
        <f ca="1">(Deltas1!AK97+2*Deltas2!AK97+2*Deltas3!AK97+Deltas4!AK97)/6</f>
        <v>0</v>
      </c>
      <c r="AI91" s="19">
        <f ca="1">(Deltas1!AL97+2*Deltas2!AL97+2*Deltas3!AL97+Deltas4!AL97)/6</f>
        <v>0</v>
      </c>
      <c r="AJ91" s="19">
        <f ca="1">(Deltas1!AM97+2*Deltas2!AM97+2*Deltas3!AM97+Deltas4!AM97)/6</f>
        <v>0</v>
      </c>
      <c r="AK91" s="19">
        <f ca="1">(Deltas1!AN97+2*Deltas2!AN97+2*Deltas3!AN97+Deltas4!AN97)/6</f>
        <v>0</v>
      </c>
      <c r="AL91" s="19">
        <f ca="1">(Deltas1!AO97+2*Deltas2!AO97+2*Deltas3!AO97+Deltas4!AO97)/6</f>
        <v>-1.1772558958760439E-4</v>
      </c>
      <c r="AM91" s="19">
        <f ca="1">(Deltas1!AP97+2*Deltas2!AP97+2*Deltas3!AP97+Deltas4!AP97)/6</f>
        <v>-1.856758801707431E-2</v>
      </c>
      <c r="AN91" s="19">
        <f ca="1">(Deltas1!AQ97+2*Deltas2!AQ97+2*Deltas3!AQ97+Deltas4!AQ97)/6</f>
        <v>0</v>
      </c>
      <c r="AO91" s="19">
        <f ca="1">(Deltas1!AR97+2*Deltas2!AR97+2*Deltas3!AR97+Deltas4!AR97)/6</f>
        <v>0</v>
      </c>
      <c r="AP91" s="19">
        <f ca="1">(Deltas1!AS97+2*Deltas2!AS97+2*Deltas3!AS97+Deltas4!AS97)/6</f>
        <v>-0.21943081963671326</v>
      </c>
      <c r="AQ91" s="19">
        <f ca="1">(Deltas1!AT97+2*Deltas2!AT97+2*Deltas3!AT97+Deltas4!AT97)/6</f>
        <v>-0.21943081963671326</v>
      </c>
      <c r="AR91" s="19">
        <f ca="1">(Deltas1!AU97+2*Deltas2!AU97+2*Deltas3!AU97+Deltas4!AU97)/6</f>
        <v>-0.21943081963671326</v>
      </c>
      <c r="AS91" s="19">
        <f ca="1">(Deltas1!AV97+2*Deltas2!AV97+2*Deltas3!AV97+Deltas4!AV97)/6</f>
        <v>0</v>
      </c>
      <c r="AT91" s="19">
        <f ca="1">(Deltas1!AW97+2*Deltas2!AW97+2*Deltas3!AW97+Deltas4!AW97)/6</f>
        <v>0</v>
      </c>
      <c r="AU91" s="19">
        <f ca="1">(Deltas1!AX97+2*Deltas2!AX97+2*Deltas3!AX97+Deltas4!AX97)/6</f>
        <v>0</v>
      </c>
      <c r="AV91" s="19">
        <f ca="1">(Deltas1!AY97+2*Deltas2!AY97+2*Deltas3!AY97+Deltas4!AY97)/6</f>
        <v>0</v>
      </c>
      <c r="AW91" s="19">
        <f ca="1">(Deltas1!AZ97+2*Deltas2!AZ97+2*Deltas3!AZ97+Deltas4!AZ97)/6</f>
        <v>0</v>
      </c>
      <c r="AX91" s="19">
        <f ca="1">(Deltas1!BA97+2*Deltas2!BA97+2*Deltas3!BA97+Deltas4!BA97)/6</f>
        <v>0</v>
      </c>
      <c r="AY91" s="19">
        <f ca="1">(Deltas1!BB97+2*Deltas2!BB97+2*Deltas3!BB97+Deltas4!BB97)/6</f>
        <v>0</v>
      </c>
      <c r="AZ91" s="19">
        <f ca="1">(Deltas1!BC97+2*Deltas2!BC97+2*Deltas3!BC97+Deltas4!BC97)/6</f>
        <v>0</v>
      </c>
      <c r="BA91" s="19">
        <f ca="1">(Deltas1!BD97+2*Deltas2!BD97+2*Deltas3!BD97+Deltas4!BD97)/6</f>
        <v>0</v>
      </c>
      <c r="BB91" s="19">
        <f ca="1">(Deltas1!BE97+2*Deltas2!BE97+2*Deltas3!BE97+Deltas4!BE97)/6</f>
        <v>0</v>
      </c>
      <c r="BC91" s="19">
        <f ca="1">(Deltas1!BF97+2*Deltas2!BF97+2*Deltas3!BF97+Deltas4!BF97)/6</f>
        <v>0</v>
      </c>
      <c r="BD91" s="19">
        <f ca="1">(Deltas1!BG97+2*Deltas2!BG97+2*Deltas3!BG97+Deltas4!BG97)/6</f>
        <v>0</v>
      </c>
      <c r="BE91" s="19">
        <f ca="1">(Deltas1!BH97+2*Deltas2!BH97+2*Deltas3!BH97+Deltas4!BH97)/6</f>
        <v>0</v>
      </c>
      <c r="BF91" s="19">
        <f ca="1">(Deltas1!BI97+2*Deltas2!BI97+2*Deltas3!BI97+Deltas4!BI97)/6</f>
        <v>0</v>
      </c>
      <c r="BG91" s="19">
        <f ca="1">(Deltas1!BJ97+2*Deltas2!BJ97+2*Deltas3!BJ97+Deltas4!BJ97)/6</f>
        <v>0</v>
      </c>
      <c r="BH91" s="19">
        <f ca="1">(Deltas1!BK97+2*Deltas2!BK97+2*Deltas3!BK97+Deltas4!BK97)/6</f>
        <v>0</v>
      </c>
      <c r="BI91" s="19">
        <f ca="1">(Deltas1!BL97+2*Deltas2!BL97+2*Deltas3!BL97+Deltas4!BL97)/6</f>
        <v>0</v>
      </c>
      <c r="BJ91" s="19">
        <f ca="1">(Deltas1!BM97+2*Deltas2!BM97+2*Deltas3!BM97+Deltas4!BM97)/6</f>
        <v>0</v>
      </c>
      <c r="BK91" s="19">
        <f ca="1">(Deltas1!BN97+2*Deltas2!BN97+2*Deltas3!BN97+Deltas4!BN97)/6</f>
        <v>0</v>
      </c>
      <c r="BL91" s="19">
        <f ca="1">(Deltas1!BO97+2*Deltas2!BO97+2*Deltas3!BO97+Deltas4!BO97)/6</f>
        <v>0</v>
      </c>
      <c r="BM91" s="19">
        <f ca="1">(Deltas1!BP97+2*Deltas2!BP97+2*Deltas3!BP97+Deltas4!BP97)/6</f>
        <v>0</v>
      </c>
      <c r="BN91" s="19">
        <f ca="1">(Deltas1!BQ97+2*Deltas2!BQ97+2*Deltas3!BQ97+Deltas4!BQ97)/6</f>
        <v>0</v>
      </c>
      <c r="BO91" s="19">
        <f ca="1">(Deltas1!BR97+2*Deltas2!BR97+2*Deltas3!BR97+Deltas4!BR97)/6</f>
        <v>0</v>
      </c>
      <c r="BP91" s="19">
        <f ca="1">(Deltas1!BS97+2*Deltas2!BS97+2*Deltas3!BS97+Deltas4!BS97)/6</f>
        <v>0</v>
      </c>
      <c r="BQ91" s="19">
        <f ca="1">(Deltas1!BT97+2*Deltas2!BT97+2*Deltas3!BT97+Deltas4!BT97)/6</f>
        <v>0</v>
      </c>
      <c r="BR91" s="19">
        <f ca="1">(Deltas1!BU97+2*Deltas2!BU97+2*Deltas3!BU97+Deltas4!BU97)/6</f>
        <v>0</v>
      </c>
      <c r="BS91" s="19">
        <f ca="1">(Deltas1!BV97+2*Deltas2!BV97+2*Deltas3!BV97+Deltas4!BV97)/6</f>
        <v>0</v>
      </c>
      <c r="BT91" s="19">
        <f ca="1">(Deltas1!BW97+2*Deltas2!BW97+2*Deltas3!BW97+Deltas4!BW97)/6</f>
        <v>0</v>
      </c>
    </row>
    <row r="92" spans="1:72">
      <c r="A92">
        <f>'Composition Moles'!A110</f>
        <v>4.3999999999999924</v>
      </c>
      <c r="B92" s="1">
        <f ca="1">(Deltas1!D98+2*Deltas2!D98+2*Deltas3!D98+Deltas4!D98)/6</f>
        <v>8.2556034987498958E-3</v>
      </c>
      <c r="C92" s="19">
        <f ca="1">(Deltas1!F98+2*Deltas2!F98+2*Deltas3!F98+Deltas4!F98)/6</f>
        <v>-1.7362853356435632E-2</v>
      </c>
      <c r="D92" s="19">
        <f ca="1">(Deltas1!G98+2*Deltas2!G98+2*Deltas3!G98+Deltas4!G98)/6</f>
        <v>0</v>
      </c>
      <c r="E92" s="19">
        <f ca="1">(Deltas1!H98+2*Deltas2!H98+2*Deltas3!H98+Deltas4!H98)/6</f>
        <v>1.7257172237014558E-2</v>
      </c>
      <c r="F92" s="19">
        <f ca="1">(Deltas1!I98+2*Deltas2!I98+2*Deltas3!I98+Deltas4!I98)/6</f>
        <v>1.056811194210754E-4</v>
      </c>
      <c r="G92" s="19">
        <f ca="1">(Deltas1!J98+2*Deltas2!J98+2*Deltas3!J98+Deltas4!J98)/6</f>
        <v>0</v>
      </c>
      <c r="H92" s="19">
        <f ca="1">(Deltas1!K98+2*Deltas2!K98+2*Deltas3!K98+Deltas4!K98)/6</f>
        <v>0</v>
      </c>
      <c r="I92" s="19">
        <f ca="1">(Deltas1!L98+2*Deltas2!L98+2*Deltas3!L98+Deltas4!L98)/6</f>
        <v>0</v>
      </c>
      <c r="J92" s="19">
        <f ca="1">(Deltas1!M98+2*Deltas2!M98+2*Deltas3!M98+Deltas4!M98)/6</f>
        <v>0</v>
      </c>
      <c r="K92" s="19">
        <f ca="1">(Deltas1!N98+2*Deltas2!N98+2*Deltas3!N98+Deltas4!N98)/6</f>
        <v>0</v>
      </c>
      <c r="L92" s="19">
        <f ca="1">(Deltas1!O98+2*Deltas2!O98+2*Deltas3!O98+Deltas4!O98)/6</f>
        <v>0</v>
      </c>
      <c r="M92" s="19">
        <f ca="1">(Deltas1!P98+2*Deltas2!P98+2*Deltas3!P98+Deltas4!P98)/6</f>
        <v>0</v>
      </c>
      <c r="N92" s="19">
        <f ca="1">(Deltas1!Q98+2*Deltas2!Q98+2*Deltas3!Q98+Deltas4!Q98)/6</f>
        <v>0</v>
      </c>
      <c r="O92" s="19">
        <f ca="1">(Deltas1!R98+2*Deltas2!R98+2*Deltas3!R98+Deltas4!R98)/6</f>
        <v>0</v>
      </c>
      <c r="P92" s="19">
        <f ca="1">(Deltas1!S98+2*Deltas2!S98+2*Deltas3!S98+Deltas4!S98)/6</f>
        <v>1.3759629440490635</v>
      </c>
      <c r="Q92" s="19">
        <f ca="1">(Deltas1!T98+2*Deltas2!T98+2*Deltas3!T98+Deltas4!T98)/6</f>
        <v>0</v>
      </c>
      <c r="R92" s="19">
        <f ca="1">(Deltas1!U98+2*Deltas2!U98+2*Deltas3!U98+Deltas4!U98)/6</f>
        <v>0</v>
      </c>
      <c r="S92" s="19">
        <f ca="1">(Deltas1!V98+2*Deltas2!V98+2*Deltas3!V98+Deltas4!V98)/6</f>
        <v>0</v>
      </c>
      <c r="T92" s="19">
        <f ca="1">(Deltas1!W98+2*Deltas2!W98+2*Deltas3!W98+Deltas4!W98)/6</f>
        <v>0</v>
      </c>
      <c r="U92" s="19">
        <f ca="1">(Deltas1!X98+2*Deltas2!X98+2*Deltas3!X98+Deltas4!X98)/6</f>
        <v>0</v>
      </c>
      <c r="V92" s="19">
        <f ca="1">(Deltas1!Y98+2*Deltas2!Y98+2*Deltas3!Y98+Deltas4!Y98)/6</f>
        <v>-3.3828866379250768</v>
      </c>
      <c r="W92" s="19">
        <f ca="1">(Deltas1!Z98+2*Deltas2!Z98+2*Deltas3!Z98+Deltas4!Z98)/6</f>
        <v>0</v>
      </c>
      <c r="X92" s="19">
        <f ca="1">(Deltas1!AA98+2*Deltas2!AA98+2*Deltas3!AA98+Deltas4!AA98)/6</f>
        <v>0</v>
      </c>
      <c r="Y92" s="19">
        <f ca="1">(Deltas1!AB98+2*Deltas2!AB98+2*Deltas3!AB98+Deltas4!AB98)/6</f>
        <v>0</v>
      </c>
      <c r="Z92" s="19">
        <f ca="1">(Deltas1!AC98+2*Deltas2!AC98+2*Deltas3!AC98+Deltas4!AC98)/6</f>
        <v>0</v>
      </c>
      <c r="AA92" s="19">
        <f ca="1">(Deltas1!AD98+2*Deltas2!AD98+2*Deltas3!AD98+Deltas4!AD98)/6</f>
        <v>0</v>
      </c>
      <c r="AB92" s="19">
        <f ca="1">(Deltas1!AE98+2*Deltas2!AE98+2*Deltas3!AE98+Deltas4!AE98)/6</f>
        <v>0</v>
      </c>
      <c r="AC92" s="19">
        <f ca="1">(Deltas1!AF98+2*Deltas2!AF98+2*Deltas3!AF98+Deltas4!AF98)/6</f>
        <v>0</v>
      </c>
      <c r="AD92" s="19">
        <f ca="1">(Deltas1!AG98+2*Deltas2!AG98+2*Deltas3!AG98+Deltas4!AG98)/6</f>
        <v>-6.8343850056549332E-3</v>
      </c>
      <c r="AE92" s="19">
        <f ca="1">(Deltas1!AH98+2*Deltas2!AH98+2*Deltas3!AH98+Deltas4!AH98)/6</f>
        <v>-0.76032703300538029</v>
      </c>
      <c r="AF92" s="19">
        <f ca="1">(Deltas1!AI98+2*Deltas2!AI98+2*Deltas3!AI98+Deltas4!AI98)/6</f>
        <v>2.8764685773361012</v>
      </c>
      <c r="AG92" s="19">
        <f ca="1">(Deltas1!AJ98+2*Deltas2!AJ98+2*Deltas3!AJ98+Deltas4!AJ98)/6</f>
        <v>0.56340867221018931</v>
      </c>
      <c r="AH92" s="19">
        <f ca="1">(Deltas1!AK98+2*Deltas2!AK98+2*Deltas3!AK98+Deltas4!AK98)/6</f>
        <v>0</v>
      </c>
      <c r="AI92" s="19">
        <f ca="1">(Deltas1!AL98+2*Deltas2!AL98+2*Deltas3!AL98+Deltas4!AL98)/6</f>
        <v>0</v>
      </c>
      <c r="AJ92" s="19">
        <f ca="1">(Deltas1!AM98+2*Deltas2!AM98+2*Deltas3!AM98+Deltas4!AM98)/6</f>
        <v>0</v>
      </c>
      <c r="AK92" s="19">
        <f ca="1">(Deltas1!AN98+2*Deltas2!AN98+2*Deltas3!AN98+Deltas4!AN98)/6</f>
        <v>0</v>
      </c>
      <c r="AL92" s="19">
        <f ca="1">(Deltas1!AO98+2*Deltas2!AO98+2*Deltas3!AO98+Deltas4!AO98)/6</f>
        <v>-1.056811194210754E-4</v>
      </c>
      <c r="AM92" s="19">
        <f ca="1">(Deltas1!AP98+2*Deltas2!AP98+2*Deltas3!AP98+Deltas4!AP98)/6</f>
        <v>-1.7270216757729124E-2</v>
      </c>
      <c r="AN92" s="19">
        <f ca="1">(Deltas1!AQ98+2*Deltas2!AQ98+2*Deltas3!AQ98+Deltas4!AQ98)/6</f>
        <v>0</v>
      </c>
      <c r="AO92" s="19">
        <f ca="1">(Deltas1!AR98+2*Deltas2!AR98+2*Deltas3!AR98+Deltas4!AR98)/6</f>
        <v>0</v>
      </c>
      <c r="AP92" s="19">
        <f ca="1">(Deltas1!AS98+2*Deltas2!AS98+2*Deltas3!AS98+Deltas4!AS98)/6</f>
        <v>-0.21613874659403051</v>
      </c>
      <c r="AQ92" s="19">
        <f ca="1">(Deltas1!AT98+2*Deltas2!AT98+2*Deltas3!AT98+Deltas4!AT98)/6</f>
        <v>-0.21613874659403051</v>
      </c>
      <c r="AR92" s="19">
        <f ca="1">(Deltas1!AU98+2*Deltas2!AU98+2*Deltas3!AU98+Deltas4!AU98)/6</f>
        <v>-0.21613874659403051</v>
      </c>
      <c r="AS92" s="19">
        <f ca="1">(Deltas1!AV98+2*Deltas2!AV98+2*Deltas3!AV98+Deltas4!AV98)/6</f>
        <v>0</v>
      </c>
      <c r="AT92" s="19">
        <f ca="1">(Deltas1!AW98+2*Deltas2!AW98+2*Deltas3!AW98+Deltas4!AW98)/6</f>
        <v>0</v>
      </c>
      <c r="AU92" s="19">
        <f ca="1">(Deltas1!AX98+2*Deltas2!AX98+2*Deltas3!AX98+Deltas4!AX98)/6</f>
        <v>0</v>
      </c>
      <c r="AV92" s="19">
        <f ca="1">(Deltas1!AY98+2*Deltas2!AY98+2*Deltas3!AY98+Deltas4!AY98)/6</f>
        <v>0</v>
      </c>
      <c r="AW92" s="19">
        <f ca="1">(Deltas1!AZ98+2*Deltas2!AZ98+2*Deltas3!AZ98+Deltas4!AZ98)/6</f>
        <v>0</v>
      </c>
      <c r="AX92" s="19">
        <f ca="1">(Deltas1!BA98+2*Deltas2!BA98+2*Deltas3!BA98+Deltas4!BA98)/6</f>
        <v>0</v>
      </c>
      <c r="AY92" s="19">
        <f ca="1">(Deltas1!BB98+2*Deltas2!BB98+2*Deltas3!BB98+Deltas4!BB98)/6</f>
        <v>0</v>
      </c>
      <c r="AZ92" s="19">
        <f ca="1">(Deltas1!BC98+2*Deltas2!BC98+2*Deltas3!BC98+Deltas4!BC98)/6</f>
        <v>0</v>
      </c>
      <c r="BA92" s="19">
        <f ca="1">(Deltas1!BD98+2*Deltas2!BD98+2*Deltas3!BD98+Deltas4!BD98)/6</f>
        <v>0</v>
      </c>
      <c r="BB92" s="19">
        <f ca="1">(Deltas1!BE98+2*Deltas2!BE98+2*Deltas3!BE98+Deltas4!BE98)/6</f>
        <v>0</v>
      </c>
      <c r="BC92" s="19">
        <f ca="1">(Deltas1!BF98+2*Deltas2!BF98+2*Deltas3!BF98+Deltas4!BF98)/6</f>
        <v>0</v>
      </c>
      <c r="BD92" s="19">
        <f ca="1">(Deltas1!BG98+2*Deltas2!BG98+2*Deltas3!BG98+Deltas4!BG98)/6</f>
        <v>0</v>
      </c>
      <c r="BE92" s="19">
        <f ca="1">(Deltas1!BH98+2*Deltas2!BH98+2*Deltas3!BH98+Deltas4!BH98)/6</f>
        <v>0</v>
      </c>
      <c r="BF92" s="19">
        <f ca="1">(Deltas1!BI98+2*Deltas2!BI98+2*Deltas3!BI98+Deltas4!BI98)/6</f>
        <v>0</v>
      </c>
      <c r="BG92" s="19">
        <f ca="1">(Deltas1!BJ98+2*Deltas2!BJ98+2*Deltas3!BJ98+Deltas4!BJ98)/6</f>
        <v>0</v>
      </c>
      <c r="BH92" s="19">
        <f ca="1">(Deltas1!BK98+2*Deltas2!BK98+2*Deltas3!BK98+Deltas4!BK98)/6</f>
        <v>0</v>
      </c>
      <c r="BI92" s="19">
        <f ca="1">(Deltas1!BL98+2*Deltas2!BL98+2*Deltas3!BL98+Deltas4!BL98)/6</f>
        <v>0</v>
      </c>
      <c r="BJ92" s="19">
        <f ca="1">(Deltas1!BM98+2*Deltas2!BM98+2*Deltas3!BM98+Deltas4!BM98)/6</f>
        <v>0</v>
      </c>
      <c r="BK92" s="19">
        <f ca="1">(Deltas1!BN98+2*Deltas2!BN98+2*Deltas3!BN98+Deltas4!BN98)/6</f>
        <v>0</v>
      </c>
      <c r="BL92" s="19">
        <f ca="1">(Deltas1!BO98+2*Deltas2!BO98+2*Deltas3!BO98+Deltas4!BO98)/6</f>
        <v>0</v>
      </c>
      <c r="BM92" s="19">
        <f ca="1">(Deltas1!BP98+2*Deltas2!BP98+2*Deltas3!BP98+Deltas4!BP98)/6</f>
        <v>0</v>
      </c>
      <c r="BN92" s="19">
        <f ca="1">(Deltas1!BQ98+2*Deltas2!BQ98+2*Deltas3!BQ98+Deltas4!BQ98)/6</f>
        <v>0</v>
      </c>
      <c r="BO92" s="19">
        <f ca="1">(Deltas1!BR98+2*Deltas2!BR98+2*Deltas3!BR98+Deltas4!BR98)/6</f>
        <v>0</v>
      </c>
      <c r="BP92" s="19">
        <f ca="1">(Deltas1!BS98+2*Deltas2!BS98+2*Deltas3!BS98+Deltas4!BS98)/6</f>
        <v>0</v>
      </c>
      <c r="BQ92" s="19">
        <f ca="1">(Deltas1!BT98+2*Deltas2!BT98+2*Deltas3!BT98+Deltas4!BT98)/6</f>
        <v>0</v>
      </c>
      <c r="BR92" s="19">
        <f ca="1">(Deltas1!BU98+2*Deltas2!BU98+2*Deltas3!BU98+Deltas4!BU98)/6</f>
        <v>0</v>
      </c>
      <c r="BS92" s="19">
        <f ca="1">(Deltas1!BV98+2*Deltas2!BV98+2*Deltas3!BV98+Deltas4!BV98)/6</f>
        <v>0</v>
      </c>
      <c r="BT92" s="19">
        <f ca="1">(Deltas1!BW98+2*Deltas2!BW98+2*Deltas3!BW98+Deltas4!BW98)/6</f>
        <v>0</v>
      </c>
    </row>
    <row r="93" spans="1:72">
      <c r="A93">
        <f>'Composition Moles'!A111</f>
        <v>4.4499999999999922</v>
      </c>
      <c r="B93" s="1">
        <f ca="1">(Deltas1!D99+2*Deltas2!D99+2*Deltas3!D99+Deltas4!D99)/6</f>
        <v>8.1131375910195123E-3</v>
      </c>
      <c r="C93" s="19">
        <f ca="1">(Deltas1!F99+2*Deltas2!F99+2*Deltas3!F99+Deltas4!F99)/6</f>
        <v>-1.6176136777366703E-2</v>
      </c>
      <c r="D93" s="19">
        <f ca="1">(Deltas1!G99+2*Deltas2!G99+2*Deltas3!G99+Deltas4!G99)/6</f>
        <v>0</v>
      </c>
      <c r="E93" s="19">
        <f ca="1">(Deltas1!H99+2*Deltas2!H99+2*Deltas3!H99+Deltas4!H99)/6</f>
        <v>1.6081278276553462E-2</v>
      </c>
      <c r="F93" s="19">
        <f ca="1">(Deltas1!I99+2*Deltas2!I99+2*Deltas3!I99+Deltas4!I99)/6</f>
        <v>9.4858500813239856E-5</v>
      </c>
      <c r="G93" s="19">
        <f ca="1">(Deltas1!J99+2*Deltas2!J99+2*Deltas3!J99+Deltas4!J99)/6</f>
        <v>0</v>
      </c>
      <c r="H93" s="19">
        <f ca="1">(Deltas1!K99+2*Deltas2!K99+2*Deltas3!K99+Deltas4!K99)/6</f>
        <v>0</v>
      </c>
      <c r="I93" s="19">
        <f ca="1">(Deltas1!L99+2*Deltas2!L99+2*Deltas3!L99+Deltas4!L99)/6</f>
        <v>0</v>
      </c>
      <c r="J93" s="19">
        <f ca="1">(Deltas1!M99+2*Deltas2!M99+2*Deltas3!M99+Deltas4!M99)/6</f>
        <v>0</v>
      </c>
      <c r="K93" s="19">
        <f ca="1">(Deltas1!N99+2*Deltas2!N99+2*Deltas3!N99+Deltas4!N99)/6</f>
        <v>0</v>
      </c>
      <c r="L93" s="19">
        <f ca="1">(Deltas1!O99+2*Deltas2!O99+2*Deltas3!O99+Deltas4!O99)/6</f>
        <v>0</v>
      </c>
      <c r="M93" s="19">
        <f ca="1">(Deltas1!P99+2*Deltas2!P99+2*Deltas3!P99+Deltas4!P99)/6</f>
        <v>0</v>
      </c>
      <c r="N93" s="19">
        <f ca="1">(Deltas1!Q99+2*Deltas2!Q99+2*Deltas3!Q99+Deltas4!Q99)/6</f>
        <v>0</v>
      </c>
      <c r="O93" s="19">
        <f ca="1">(Deltas1!R99+2*Deltas2!R99+2*Deltas3!R99+Deltas4!R99)/6</f>
        <v>0</v>
      </c>
      <c r="P93" s="19">
        <f ca="1">(Deltas1!S99+2*Deltas2!S99+2*Deltas3!S99+Deltas4!S99)/6</f>
        <v>1.3396158937192382</v>
      </c>
      <c r="Q93" s="19">
        <f ca="1">(Deltas1!T99+2*Deltas2!T99+2*Deltas3!T99+Deltas4!T99)/6</f>
        <v>0</v>
      </c>
      <c r="R93" s="19">
        <f ca="1">(Deltas1!U99+2*Deltas2!U99+2*Deltas3!U99+Deltas4!U99)/6</f>
        <v>0</v>
      </c>
      <c r="S93" s="19">
        <f ca="1">(Deltas1!V99+2*Deltas2!V99+2*Deltas3!V99+Deltas4!V99)/6</f>
        <v>0</v>
      </c>
      <c r="T93" s="19">
        <f ca="1">(Deltas1!W99+2*Deltas2!W99+2*Deltas3!W99+Deltas4!W99)/6</f>
        <v>0</v>
      </c>
      <c r="U93" s="19">
        <f ca="1">(Deltas1!X99+2*Deltas2!X99+2*Deltas3!X99+Deltas4!X99)/6</f>
        <v>0</v>
      </c>
      <c r="V93" s="19">
        <f ca="1">(Deltas1!Y99+2*Deltas2!Y99+2*Deltas3!Y99+Deltas4!Y99)/6</f>
        <v>-3.3017018179600637</v>
      </c>
      <c r="W93" s="19">
        <f ca="1">(Deltas1!Z99+2*Deltas2!Z99+2*Deltas3!Z99+Deltas4!Z99)/6</f>
        <v>0</v>
      </c>
      <c r="X93" s="19">
        <f ca="1">(Deltas1!AA99+2*Deltas2!AA99+2*Deltas3!AA99+Deltas4!AA99)/6</f>
        <v>0</v>
      </c>
      <c r="Y93" s="19">
        <f ca="1">(Deltas1!AB99+2*Deltas2!AB99+2*Deltas3!AB99+Deltas4!AB99)/6</f>
        <v>0</v>
      </c>
      <c r="Z93" s="19">
        <f ca="1">(Deltas1!AC99+2*Deltas2!AC99+2*Deltas3!AC99+Deltas4!AC99)/6</f>
        <v>0</v>
      </c>
      <c r="AA93" s="19">
        <f ca="1">(Deltas1!AD99+2*Deltas2!AD99+2*Deltas3!AD99+Deltas4!AD99)/6</f>
        <v>0</v>
      </c>
      <c r="AB93" s="19">
        <f ca="1">(Deltas1!AE99+2*Deltas2!AE99+2*Deltas3!AE99+Deltas4!AE99)/6</f>
        <v>0</v>
      </c>
      <c r="AC93" s="19">
        <f ca="1">(Deltas1!AF99+2*Deltas2!AF99+2*Deltas3!AF99+Deltas4!AF99)/6</f>
        <v>0</v>
      </c>
      <c r="AD93" s="19">
        <f ca="1">(Deltas1!AG99+2*Deltas2!AG99+2*Deltas3!AG99+Deltas4!AG99)/6</f>
        <v>-6.628222389557732E-3</v>
      </c>
      <c r="AE93" s="19">
        <f ca="1">(Deltas1!AH99+2*Deltas2!AH99+2*Deltas3!AH99+Deltas4!AH99)/6</f>
        <v>-0.77167355923888126</v>
      </c>
      <c r="AF93" s="19">
        <f ca="1">(Deltas1!AI99+2*Deltas2!AI99+2*Deltas3!AI99+Deltas4!AI99)/6</f>
        <v>2.8460268464071312</v>
      </c>
      <c r="AG93" s="19">
        <f ca="1">(Deltas1!AJ99+2*Deltas2!AJ99+2*Deltas3!AJ99+Deltas4!AJ99)/6</f>
        <v>0.54927802203926879</v>
      </c>
      <c r="AH93" s="19">
        <f ca="1">(Deltas1!AK99+2*Deltas2!AK99+2*Deltas3!AK99+Deltas4!AK99)/6</f>
        <v>0</v>
      </c>
      <c r="AI93" s="19">
        <f ca="1">(Deltas1!AL99+2*Deltas2!AL99+2*Deltas3!AL99+Deltas4!AL99)/6</f>
        <v>0</v>
      </c>
      <c r="AJ93" s="19">
        <f ca="1">(Deltas1!AM99+2*Deltas2!AM99+2*Deltas3!AM99+Deltas4!AM99)/6</f>
        <v>0</v>
      </c>
      <c r="AK93" s="19">
        <f ca="1">(Deltas1!AN99+2*Deltas2!AN99+2*Deltas3!AN99+Deltas4!AN99)/6</f>
        <v>0</v>
      </c>
      <c r="AL93" s="19">
        <f ca="1">(Deltas1!AO99+2*Deltas2!AO99+2*Deltas3!AO99+Deltas4!AO99)/6</f>
        <v>-9.4858500813239856E-5</v>
      </c>
      <c r="AM93" s="19">
        <f ca="1">(Deltas1!AP99+2*Deltas2!AP99+2*Deltas3!AP99+Deltas4!AP99)/6</f>
        <v>-1.6062950177521976E-2</v>
      </c>
      <c r="AN93" s="19">
        <f ca="1">(Deltas1!AQ99+2*Deltas2!AQ99+2*Deltas3!AQ99+Deltas4!AQ99)/6</f>
        <v>0</v>
      </c>
      <c r="AO93" s="19">
        <f ca="1">(Deltas1!AR99+2*Deltas2!AR99+2*Deltas3!AR99+Deltas4!AR99)/6</f>
        <v>0</v>
      </c>
      <c r="AP93" s="19">
        <f ca="1">(Deltas1!AS99+2*Deltas2!AS99+2*Deltas3!AS99+Deltas4!AS99)/6</f>
        <v>-0.21291978463293307</v>
      </c>
      <c r="AQ93" s="19">
        <f ca="1">(Deltas1!AT99+2*Deltas2!AT99+2*Deltas3!AT99+Deltas4!AT99)/6</f>
        <v>-0.21291978463293307</v>
      </c>
      <c r="AR93" s="19">
        <f ca="1">(Deltas1!AU99+2*Deltas2!AU99+2*Deltas3!AU99+Deltas4!AU99)/6</f>
        <v>-0.21291978463293307</v>
      </c>
      <c r="AS93" s="19">
        <f ca="1">(Deltas1!AV99+2*Deltas2!AV99+2*Deltas3!AV99+Deltas4!AV99)/6</f>
        <v>0</v>
      </c>
      <c r="AT93" s="19">
        <f ca="1">(Deltas1!AW99+2*Deltas2!AW99+2*Deltas3!AW99+Deltas4!AW99)/6</f>
        <v>0</v>
      </c>
      <c r="AU93" s="19">
        <f ca="1">(Deltas1!AX99+2*Deltas2!AX99+2*Deltas3!AX99+Deltas4!AX99)/6</f>
        <v>0</v>
      </c>
      <c r="AV93" s="19">
        <f ca="1">(Deltas1!AY99+2*Deltas2!AY99+2*Deltas3!AY99+Deltas4!AY99)/6</f>
        <v>0</v>
      </c>
      <c r="AW93" s="19">
        <f ca="1">(Deltas1!AZ99+2*Deltas2!AZ99+2*Deltas3!AZ99+Deltas4!AZ99)/6</f>
        <v>0</v>
      </c>
      <c r="AX93" s="19">
        <f ca="1">(Deltas1!BA99+2*Deltas2!BA99+2*Deltas3!BA99+Deltas4!BA99)/6</f>
        <v>0</v>
      </c>
      <c r="AY93" s="19">
        <f ca="1">(Deltas1!BB99+2*Deltas2!BB99+2*Deltas3!BB99+Deltas4!BB99)/6</f>
        <v>0</v>
      </c>
      <c r="AZ93" s="19">
        <f ca="1">(Deltas1!BC99+2*Deltas2!BC99+2*Deltas3!BC99+Deltas4!BC99)/6</f>
        <v>0</v>
      </c>
      <c r="BA93" s="19">
        <f ca="1">(Deltas1!BD99+2*Deltas2!BD99+2*Deltas3!BD99+Deltas4!BD99)/6</f>
        <v>0</v>
      </c>
      <c r="BB93" s="19">
        <f ca="1">(Deltas1!BE99+2*Deltas2!BE99+2*Deltas3!BE99+Deltas4!BE99)/6</f>
        <v>0</v>
      </c>
      <c r="BC93" s="19">
        <f ca="1">(Deltas1!BF99+2*Deltas2!BF99+2*Deltas3!BF99+Deltas4!BF99)/6</f>
        <v>0</v>
      </c>
      <c r="BD93" s="19">
        <f ca="1">(Deltas1!BG99+2*Deltas2!BG99+2*Deltas3!BG99+Deltas4!BG99)/6</f>
        <v>0</v>
      </c>
      <c r="BE93" s="19">
        <f ca="1">(Deltas1!BH99+2*Deltas2!BH99+2*Deltas3!BH99+Deltas4!BH99)/6</f>
        <v>0</v>
      </c>
      <c r="BF93" s="19">
        <f ca="1">(Deltas1!BI99+2*Deltas2!BI99+2*Deltas3!BI99+Deltas4!BI99)/6</f>
        <v>0</v>
      </c>
      <c r="BG93" s="19">
        <f ca="1">(Deltas1!BJ99+2*Deltas2!BJ99+2*Deltas3!BJ99+Deltas4!BJ99)/6</f>
        <v>0</v>
      </c>
      <c r="BH93" s="19">
        <f ca="1">(Deltas1!BK99+2*Deltas2!BK99+2*Deltas3!BK99+Deltas4!BK99)/6</f>
        <v>0</v>
      </c>
      <c r="BI93" s="19">
        <f ca="1">(Deltas1!BL99+2*Deltas2!BL99+2*Deltas3!BL99+Deltas4!BL99)/6</f>
        <v>0</v>
      </c>
      <c r="BJ93" s="19">
        <f ca="1">(Deltas1!BM99+2*Deltas2!BM99+2*Deltas3!BM99+Deltas4!BM99)/6</f>
        <v>0</v>
      </c>
      <c r="BK93" s="19">
        <f ca="1">(Deltas1!BN99+2*Deltas2!BN99+2*Deltas3!BN99+Deltas4!BN99)/6</f>
        <v>0</v>
      </c>
      <c r="BL93" s="19">
        <f ca="1">(Deltas1!BO99+2*Deltas2!BO99+2*Deltas3!BO99+Deltas4!BO99)/6</f>
        <v>0</v>
      </c>
      <c r="BM93" s="19">
        <f ca="1">(Deltas1!BP99+2*Deltas2!BP99+2*Deltas3!BP99+Deltas4!BP99)/6</f>
        <v>0</v>
      </c>
      <c r="BN93" s="19">
        <f ca="1">(Deltas1!BQ99+2*Deltas2!BQ99+2*Deltas3!BQ99+Deltas4!BQ99)/6</f>
        <v>0</v>
      </c>
      <c r="BO93" s="19">
        <f ca="1">(Deltas1!BR99+2*Deltas2!BR99+2*Deltas3!BR99+Deltas4!BR99)/6</f>
        <v>0</v>
      </c>
      <c r="BP93" s="19">
        <f ca="1">(Deltas1!BS99+2*Deltas2!BS99+2*Deltas3!BS99+Deltas4!BS99)/6</f>
        <v>0</v>
      </c>
      <c r="BQ93" s="19">
        <f ca="1">(Deltas1!BT99+2*Deltas2!BT99+2*Deltas3!BT99+Deltas4!BT99)/6</f>
        <v>0</v>
      </c>
      <c r="BR93" s="19">
        <f ca="1">(Deltas1!BU99+2*Deltas2!BU99+2*Deltas3!BU99+Deltas4!BU99)/6</f>
        <v>0</v>
      </c>
      <c r="BS93" s="19">
        <f ca="1">(Deltas1!BV99+2*Deltas2!BV99+2*Deltas3!BV99+Deltas4!BV99)/6</f>
        <v>0</v>
      </c>
      <c r="BT93" s="19">
        <f ca="1">(Deltas1!BW99+2*Deltas2!BW99+2*Deltas3!BW99+Deltas4!BW99)/6</f>
        <v>0</v>
      </c>
    </row>
    <row r="94" spans="1:72">
      <c r="A94">
        <f>'Composition Moles'!A112</f>
        <v>4.499999999999992</v>
      </c>
      <c r="B94" s="1">
        <f ca="1">(Deltas1!D100+2*Deltas2!D100+2*Deltas3!D100+Deltas4!D100)/6</f>
        <v>7.9892182796827624E-3</v>
      </c>
      <c r="C94" s="19">
        <f ca="1">(Deltas1!F100+2*Deltas2!F100+2*Deltas3!F100+Deltas4!F100)/6</f>
        <v>-1.5072910832698306E-2</v>
      </c>
      <c r="D94" s="19">
        <f ca="1">(Deltas1!G100+2*Deltas2!G100+2*Deltas3!G100+Deltas4!G100)/6</f>
        <v>0</v>
      </c>
      <c r="E94" s="19">
        <f ca="1">(Deltas1!H100+2*Deltas2!H100+2*Deltas3!H100+Deltas4!H100)/6</f>
        <v>1.4987766063806231E-2</v>
      </c>
      <c r="F94" s="19">
        <f ca="1">(Deltas1!I100+2*Deltas2!I100+2*Deltas3!I100+Deltas4!I100)/6</f>
        <v>8.5144768892074125E-5</v>
      </c>
      <c r="G94" s="19">
        <f ca="1">(Deltas1!J100+2*Deltas2!J100+2*Deltas3!J100+Deltas4!J100)/6</f>
        <v>0</v>
      </c>
      <c r="H94" s="19">
        <f ca="1">(Deltas1!K100+2*Deltas2!K100+2*Deltas3!K100+Deltas4!K100)/6</f>
        <v>0</v>
      </c>
      <c r="I94" s="19">
        <f ca="1">(Deltas1!L100+2*Deltas2!L100+2*Deltas3!L100+Deltas4!L100)/6</f>
        <v>0</v>
      </c>
      <c r="J94" s="19">
        <f ca="1">(Deltas1!M100+2*Deltas2!M100+2*Deltas3!M100+Deltas4!M100)/6</f>
        <v>0</v>
      </c>
      <c r="K94" s="19">
        <f ca="1">(Deltas1!N100+2*Deltas2!N100+2*Deltas3!N100+Deltas4!N100)/6</f>
        <v>0</v>
      </c>
      <c r="L94" s="19">
        <f ca="1">(Deltas1!O100+2*Deltas2!O100+2*Deltas3!O100+Deltas4!O100)/6</f>
        <v>0</v>
      </c>
      <c r="M94" s="19">
        <f ca="1">(Deltas1!P100+2*Deltas2!P100+2*Deltas3!P100+Deltas4!P100)/6</f>
        <v>0</v>
      </c>
      <c r="N94" s="19">
        <f ca="1">(Deltas1!Q100+2*Deltas2!Q100+2*Deltas3!Q100+Deltas4!Q100)/6</f>
        <v>0</v>
      </c>
      <c r="O94" s="19">
        <f ca="1">(Deltas1!R100+2*Deltas2!R100+2*Deltas3!R100+Deltas4!R100)/6</f>
        <v>0</v>
      </c>
      <c r="P94" s="19">
        <f ca="1">(Deltas1!S100+2*Deltas2!S100+2*Deltas3!S100+Deltas4!S100)/6</f>
        <v>1.3037818574310227</v>
      </c>
      <c r="Q94" s="19">
        <f ca="1">(Deltas1!T100+2*Deltas2!T100+2*Deltas3!T100+Deltas4!T100)/6</f>
        <v>0</v>
      </c>
      <c r="R94" s="19">
        <f ca="1">(Deltas1!U100+2*Deltas2!U100+2*Deltas3!U100+Deltas4!U100)/6</f>
        <v>0</v>
      </c>
      <c r="S94" s="19">
        <f ca="1">(Deltas1!V100+2*Deltas2!V100+2*Deltas3!V100+Deltas4!V100)/6</f>
        <v>0</v>
      </c>
      <c r="T94" s="19">
        <f ca="1">(Deltas1!W100+2*Deltas2!W100+2*Deltas3!W100+Deltas4!W100)/6</f>
        <v>0</v>
      </c>
      <c r="U94" s="19">
        <f ca="1">(Deltas1!X100+2*Deltas2!X100+2*Deltas3!X100+Deltas4!X100)/6</f>
        <v>0</v>
      </c>
      <c r="V94" s="19">
        <f ca="1">(Deltas1!Y100+2*Deltas2!Y100+2*Deltas3!Y100+Deltas4!Y100)/6</f>
        <v>-3.221673248013273</v>
      </c>
      <c r="W94" s="19">
        <f ca="1">(Deltas1!Z100+2*Deltas2!Z100+2*Deltas3!Z100+Deltas4!Z100)/6</f>
        <v>0</v>
      </c>
      <c r="X94" s="19">
        <f ca="1">(Deltas1!AA100+2*Deltas2!AA100+2*Deltas3!AA100+Deltas4!AA100)/6</f>
        <v>0</v>
      </c>
      <c r="Y94" s="19">
        <f ca="1">(Deltas1!AB100+2*Deltas2!AB100+2*Deltas3!AB100+Deltas4!AB100)/6</f>
        <v>0</v>
      </c>
      <c r="Z94" s="19">
        <f ca="1">(Deltas1!AC100+2*Deltas2!AC100+2*Deltas3!AC100+Deltas4!AC100)/6</f>
        <v>0</v>
      </c>
      <c r="AA94" s="19">
        <f ca="1">(Deltas1!AD100+2*Deltas2!AD100+2*Deltas3!AD100+Deltas4!AD100)/6</f>
        <v>0</v>
      </c>
      <c r="AB94" s="19">
        <f ca="1">(Deltas1!AE100+2*Deltas2!AE100+2*Deltas3!AE100+Deltas4!AE100)/6</f>
        <v>0</v>
      </c>
      <c r="AC94" s="19">
        <f ca="1">(Deltas1!AF100+2*Deltas2!AF100+2*Deltas3!AF100+Deltas4!AF100)/6</f>
        <v>0</v>
      </c>
      <c r="AD94" s="19">
        <f ca="1">(Deltas1!AG100+2*Deltas2!AG100+2*Deltas3!AG100+Deltas4!AG100)/6</f>
        <v>-6.5105192885740347E-3</v>
      </c>
      <c r="AE94" s="19">
        <f ca="1">(Deltas1!AH100+2*Deltas2!AH100+2*Deltas3!AH100+Deltas4!AH100)/6</f>
        <v>-0.78226014877681316</v>
      </c>
      <c r="AF94" s="19">
        <f ca="1">(Deltas1!AI100+2*Deltas2!AI100+2*Deltas3!AI100+Deltas4!AI100)/6</f>
        <v>2.8156127373271471</v>
      </c>
      <c r="AG94" s="19">
        <f ca="1">(Deltas1!AJ100+2*Deltas2!AJ100+2*Deltas3!AJ100+Deltas4!AJ100)/6</f>
        <v>0.53538982090600606</v>
      </c>
      <c r="AH94" s="19">
        <f ca="1">(Deltas1!AK100+2*Deltas2!AK100+2*Deltas3!AK100+Deltas4!AK100)/6</f>
        <v>0</v>
      </c>
      <c r="AI94" s="19">
        <f ca="1">(Deltas1!AL100+2*Deltas2!AL100+2*Deltas3!AL100+Deltas4!AL100)/6</f>
        <v>0</v>
      </c>
      <c r="AJ94" s="19">
        <f ca="1">(Deltas1!AM100+2*Deltas2!AM100+2*Deltas3!AM100+Deltas4!AM100)/6</f>
        <v>0</v>
      </c>
      <c r="AK94" s="19">
        <f ca="1">(Deltas1!AN100+2*Deltas2!AN100+2*Deltas3!AN100+Deltas4!AN100)/6</f>
        <v>0</v>
      </c>
      <c r="AL94" s="19">
        <f ca="1">(Deltas1!AO100+2*Deltas2!AO100+2*Deltas3!AO100+Deltas4!AO100)/6</f>
        <v>-8.5144768892074125E-5</v>
      </c>
      <c r="AM94" s="19">
        <f ca="1">(Deltas1!AP100+2*Deltas2!AP100+2*Deltas3!AP100+Deltas4!AP100)/6</f>
        <v>-1.4940010261740027E-2</v>
      </c>
      <c r="AN94" s="19">
        <f ca="1">(Deltas1!AQ100+2*Deltas2!AQ100+2*Deltas3!AQ100+Deltas4!AQ100)/6</f>
        <v>0</v>
      </c>
      <c r="AO94" s="19">
        <f ca="1">(Deltas1!AR100+2*Deltas2!AR100+2*Deltas3!AR100+Deltas4!AR100)/6</f>
        <v>0</v>
      </c>
      <c r="AP94" s="19">
        <f ca="1">(Deltas1!AS100+2*Deltas2!AS100+2*Deltas3!AS100+Deltas4!AS100)/6</f>
        <v>-0.20977178151829459</v>
      </c>
      <c r="AQ94" s="19">
        <f ca="1">(Deltas1!AT100+2*Deltas2!AT100+2*Deltas3!AT100+Deltas4!AT100)/6</f>
        <v>-0.20977178151829459</v>
      </c>
      <c r="AR94" s="19">
        <f ca="1">(Deltas1!AU100+2*Deltas2!AU100+2*Deltas3!AU100+Deltas4!AU100)/6</f>
        <v>-0.20977178151829459</v>
      </c>
      <c r="AS94" s="19">
        <f ca="1">(Deltas1!AV100+2*Deltas2!AV100+2*Deltas3!AV100+Deltas4!AV100)/6</f>
        <v>0</v>
      </c>
      <c r="AT94" s="19">
        <f ca="1">(Deltas1!AW100+2*Deltas2!AW100+2*Deltas3!AW100+Deltas4!AW100)/6</f>
        <v>0</v>
      </c>
      <c r="AU94" s="19">
        <f ca="1">(Deltas1!AX100+2*Deltas2!AX100+2*Deltas3!AX100+Deltas4!AX100)/6</f>
        <v>0</v>
      </c>
      <c r="AV94" s="19">
        <f ca="1">(Deltas1!AY100+2*Deltas2!AY100+2*Deltas3!AY100+Deltas4!AY100)/6</f>
        <v>0</v>
      </c>
      <c r="AW94" s="19">
        <f ca="1">(Deltas1!AZ100+2*Deltas2!AZ100+2*Deltas3!AZ100+Deltas4!AZ100)/6</f>
        <v>0</v>
      </c>
      <c r="AX94" s="19">
        <f ca="1">(Deltas1!BA100+2*Deltas2!BA100+2*Deltas3!BA100+Deltas4!BA100)/6</f>
        <v>0</v>
      </c>
      <c r="AY94" s="19">
        <f ca="1">(Deltas1!BB100+2*Deltas2!BB100+2*Deltas3!BB100+Deltas4!BB100)/6</f>
        <v>0</v>
      </c>
      <c r="AZ94" s="19">
        <f ca="1">(Deltas1!BC100+2*Deltas2!BC100+2*Deltas3!BC100+Deltas4!BC100)/6</f>
        <v>0</v>
      </c>
      <c r="BA94" s="19">
        <f ca="1">(Deltas1!BD100+2*Deltas2!BD100+2*Deltas3!BD100+Deltas4!BD100)/6</f>
        <v>0</v>
      </c>
      <c r="BB94" s="19">
        <f ca="1">(Deltas1!BE100+2*Deltas2!BE100+2*Deltas3!BE100+Deltas4!BE100)/6</f>
        <v>0</v>
      </c>
      <c r="BC94" s="19">
        <f ca="1">(Deltas1!BF100+2*Deltas2!BF100+2*Deltas3!BF100+Deltas4!BF100)/6</f>
        <v>0</v>
      </c>
      <c r="BD94" s="19">
        <f ca="1">(Deltas1!BG100+2*Deltas2!BG100+2*Deltas3!BG100+Deltas4!BG100)/6</f>
        <v>0</v>
      </c>
      <c r="BE94" s="19">
        <f ca="1">(Deltas1!BH100+2*Deltas2!BH100+2*Deltas3!BH100+Deltas4!BH100)/6</f>
        <v>0</v>
      </c>
      <c r="BF94" s="19">
        <f ca="1">(Deltas1!BI100+2*Deltas2!BI100+2*Deltas3!BI100+Deltas4!BI100)/6</f>
        <v>0</v>
      </c>
      <c r="BG94" s="19">
        <f ca="1">(Deltas1!BJ100+2*Deltas2!BJ100+2*Deltas3!BJ100+Deltas4!BJ100)/6</f>
        <v>0</v>
      </c>
      <c r="BH94" s="19">
        <f ca="1">(Deltas1!BK100+2*Deltas2!BK100+2*Deltas3!BK100+Deltas4!BK100)/6</f>
        <v>0</v>
      </c>
      <c r="BI94" s="19">
        <f ca="1">(Deltas1!BL100+2*Deltas2!BL100+2*Deltas3!BL100+Deltas4!BL100)/6</f>
        <v>0</v>
      </c>
      <c r="BJ94" s="19">
        <f ca="1">(Deltas1!BM100+2*Deltas2!BM100+2*Deltas3!BM100+Deltas4!BM100)/6</f>
        <v>0</v>
      </c>
      <c r="BK94" s="19">
        <f ca="1">(Deltas1!BN100+2*Deltas2!BN100+2*Deltas3!BN100+Deltas4!BN100)/6</f>
        <v>0</v>
      </c>
      <c r="BL94" s="19">
        <f ca="1">(Deltas1!BO100+2*Deltas2!BO100+2*Deltas3!BO100+Deltas4!BO100)/6</f>
        <v>0</v>
      </c>
      <c r="BM94" s="19">
        <f ca="1">(Deltas1!BP100+2*Deltas2!BP100+2*Deltas3!BP100+Deltas4!BP100)/6</f>
        <v>0</v>
      </c>
      <c r="BN94" s="19">
        <f ca="1">(Deltas1!BQ100+2*Deltas2!BQ100+2*Deltas3!BQ100+Deltas4!BQ100)/6</f>
        <v>0</v>
      </c>
      <c r="BO94" s="19">
        <f ca="1">(Deltas1!BR100+2*Deltas2!BR100+2*Deltas3!BR100+Deltas4!BR100)/6</f>
        <v>0</v>
      </c>
      <c r="BP94" s="19">
        <f ca="1">(Deltas1!BS100+2*Deltas2!BS100+2*Deltas3!BS100+Deltas4!BS100)/6</f>
        <v>0</v>
      </c>
      <c r="BQ94" s="19">
        <f ca="1">(Deltas1!BT100+2*Deltas2!BT100+2*Deltas3!BT100+Deltas4!BT100)/6</f>
        <v>0</v>
      </c>
      <c r="BR94" s="19">
        <f ca="1">(Deltas1!BU100+2*Deltas2!BU100+2*Deltas3!BU100+Deltas4!BU100)/6</f>
        <v>0</v>
      </c>
      <c r="BS94" s="19">
        <f ca="1">(Deltas1!BV100+2*Deltas2!BV100+2*Deltas3!BV100+Deltas4!BV100)/6</f>
        <v>0</v>
      </c>
      <c r="BT94" s="19">
        <f ca="1">(Deltas1!BW100+2*Deltas2!BW100+2*Deltas3!BW100+Deltas4!BW100)/6</f>
        <v>0</v>
      </c>
    </row>
    <row r="95" spans="1:72">
      <c r="A95">
        <f>'Composition Moles'!A113</f>
        <v>4.5499999999999918</v>
      </c>
      <c r="B95" s="1">
        <f ca="1">(Deltas1!D101+2*Deltas2!D101+2*Deltas3!D101+Deltas4!D101)/6</f>
        <v>7.8772917355320032E-3</v>
      </c>
      <c r="C95" s="19">
        <f ca="1">(Deltas1!F101+2*Deltas2!F101+2*Deltas3!F101+Deltas4!F101)/6</f>
        <v>-1.4047311698048806E-2</v>
      </c>
      <c r="D95" s="19">
        <f ca="1">(Deltas1!G101+2*Deltas2!G101+2*Deltas3!G101+Deltas4!G101)/6</f>
        <v>0</v>
      </c>
      <c r="E95" s="19">
        <f ca="1">(Deltas1!H101+2*Deltas2!H101+2*Deltas3!H101+Deltas4!H101)/6</f>
        <v>1.3970884535408611E-2</v>
      </c>
      <c r="F95" s="19">
        <f ca="1">(Deltas1!I101+2*Deltas2!I101+2*Deltas3!I101+Deltas4!I101)/6</f>
        <v>7.6427162640194408E-5</v>
      </c>
      <c r="G95" s="19">
        <f ca="1">(Deltas1!J101+2*Deltas2!J101+2*Deltas3!J101+Deltas4!J101)/6</f>
        <v>0</v>
      </c>
      <c r="H95" s="19">
        <f ca="1">(Deltas1!K101+2*Deltas2!K101+2*Deltas3!K101+Deltas4!K101)/6</f>
        <v>0</v>
      </c>
      <c r="I95" s="19">
        <f ca="1">(Deltas1!L101+2*Deltas2!L101+2*Deltas3!L101+Deltas4!L101)/6</f>
        <v>0</v>
      </c>
      <c r="J95" s="19">
        <f ca="1">(Deltas1!M101+2*Deltas2!M101+2*Deltas3!M101+Deltas4!M101)/6</f>
        <v>0</v>
      </c>
      <c r="K95" s="19">
        <f ca="1">(Deltas1!N101+2*Deltas2!N101+2*Deltas3!N101+Deltas4!N101)/6</f>
        <v>0</v>
      </c>
      <c r="L95" s="19">
        <f ca="1">(Deltas1!O101+2*Deltas2!O101+2*Deltas3!O101+Deltas4!O101)/6</f>
        <v>0</v>
      </c>
      <c r="M95" s="19">
        <f ca="1">(Deltas1!P101+2*Deltas2!P101+2*Deltas3!P101+Deltas4!P101)/6</f>
        <v>0</v>
      </c>
      <c r="N95" s="19">
        <f ca="1">(Deltas1!Q101+2*Deltas2!Q101+2*Deltas3!Q101+Deltas4!Q101)/6</f>
        <v>0</v>
      </c>
      <c r="O95" s="19">
        <f ca="1">(Deltas1!R101+2*Deltas2!R101+2*Deltas3!R101+Deltas4!R101)/6</f>
        <v>0</v>
      </c>
      <c r="P95" s="19">
        <f ca="1">(Deltas1!S101+2*Deltas2!S101+2*Deltas3!S101+Deltas4!S101)/6</f>
        <v>1.2685363445438977</v>
      </c>
      <c r="Q95" s="19">
        <f ca="1">(Deltas1!T101+2*Deltas2!T101+2*Deltas3!T101+Deltas4!T101)/6</f>
        <v>0</v>
      </c>
      <c r="R95" s="19">
        <f ca="1">(Deltas1!U101+2*Deltas2!U101+2*Deltas3!U101+Deltas4!U101)/6</f>
        <v>0</v>
      </c>
      <c r="S95" s="19">
        <f ca="1">(Deltas1!V101+2*Deltas2!V101+2*Deltas3!V101+Deltas4!V101)/6</f>
        <v>0</v>
      </c>
      <c r="T95" s="19">
        <f ca="1">(Deltas1!W101+2*Deltas2!W101+2*Deltas3!W101+Deltas4!W101)/6</f>
        <v>0</v>
      </c>
      <c r="U95" s="19">
        <f ca="1">(Deltas1!X101+2*Deltas2!X101+2*Deltas3!X101+Deltas4!X101)/6</f>
        <v>0</v>
      </c>
      <c r="V95" s="19">
        <f ca="1">(Deltas1!Y101+2*Deltas2!Y101+2*Deltas3!Y101+Deltas4!Y101)/6</f>
        <v>-3.1429516498571797</v>
      </c>
      <c r="W95" s="19">
        <f ca="1">(Deltas1!Z101+2*Deltas2!Z101+2*Deltas3!Z101+Deltas4!Z101)/6</f>
        <v>0</v>
      </c>
      <c r="X95" s="19">
        <f ca="1">(Deltas1!AA101+2*Deltas2!AA101+2*Deltas3!AA101+Deltas4!AA101)/6</f>
        <v>0</v>
      </c>
      <c r="Y95" s="19">
        <f ca="1">(Deltas1!AB101+2*Deltas2!AB101+2*Deltas3!AB101+Deltas4!AB101)/6</f>
        <v>0</v>
      </c>
      <c r="Z95" s="19">
        <f ca="1">(Deltas1!AC101+2*Deltas2!AC101+2*Deltas3!AC101+Deltas4!AC101)/6</f>
        <v>0</v>
      </c>
      <c r="AA95" s="19">
        <f ca="1">(Deltas1!AD101+2*Deltas2!AD101+2*Deltas3!AD101+Deltas4!AD101)/6</f>
        <v>0</v>
      </c>
      <c r="AB95" s="19">
        <f ca="1">(Deltas1!AE101+2*Deltas2!AE101+2*Deltas3!AE101+Deltas4!AE101)/6</f>
        <v>0</v>
      </c>
      <c r="AC95" s="19">
        <f ca="1">(Deltas1!AF101+2*Deltas2!AF101+2*Deltas3!AF101+Deltas4!AF101)/6</f>
        <v>0</v>
      </c>
      <c r="AD95" s="19">
        <f ca="1">(Deltas1!AG101+2*Deltas2!AG101+2*Deltas3!AG101+Deltas4!AG101)/6</f>
        <v>-6.4032182117561348E-3</v>
      </c>
      <c r="AE95" s="19">
        <f ca="1">(Deltas1!AH101+2*Deltas2!AH101+2*Deltas3!AH101+Deltas4!AH101)/6</f>
        <v>-0.79211844148135546</v>
      </c>
      <c r="AF95" s="19">
        <f ca="1">(Deltas1!AI101+2*Deltas2!AI101+2*Deltas3!AI101+Deltas4!AI101)/6</f>
        <v>2.7852448140776489</v>
      </c>
      <c r="AG95" s="19">
        <f ca="1">(Deltas1!AJ101+2*Deltas2!AJ101+2*Deltas3!AJ101+Deltas4!AJ101)/6</f>
        <v>0.52174216225686665</v>
      </c>
      <c r="AH95" s="19">
        <f ca="1">(Deltas1!AK101+2*Deltas2!AK101+2*Deltas3!AK101+Deltas4!AK101)/6</f>
        <v>0</v>
      </c>
      <c r="AI95" s="19">
        <f ca="1">(Deltas1!AL101+2*Deltas2!AL101+2*Deltas3!AL101+Deltas4!AL101)/6</f>
        <v>0</v>
      </c>
      <c r="AJ95" s="19">
        <f ca="1">(Deltas1!AM101+2*Deltas2!AM101+2*Deltas3!AM101+Deltas4!AM101)/6</f>
        <v>0</v>
      </c>
      <c r="AK95" s="19">
        <f ca="1">(Deltas1!AN101+2*Deltas2!AN101+2*Deltas3!AN101+Deltas4!AN101)/6</f>
        <v>0</v>
      </c>
      <c r="AL95" s="19">
        <f ca="1">(Deltas1!AO101+2*Deltas2!AO101+2*Deltas3!AO101+Deltas4!AO101)/6</f>
        <v>-7.6427162640194408E-5</v>
      </c>
      <c r="AM95" s="19">
        <f ca="1">(Deltas1!AP101+2*Deltas2!AP101+2*Deltas3!AP101+Deltas4!AP101)/6</f>
        <v>-1.3895595175297662E-2</v>
      </c>
      <c r="AN95" s="19">
        <f ca="1">(Deltas1!AQ101+2*Deltas2!AQ101+2*Deltas3!AQ101+Deltas4!AQ101)/6</f>
        <v>0</v>
      </c>
      <c r="AO95" s="19">
        <f ca="1">(Deltas1!AR101+2*Deltas2!AR101+2*Deltas3!AR101+Deltas4!AR101)/6</f>
        <v>0</v>
      </c>
      <c r="AP95" s="19">
        <f ca="1">(Deltas1!AS101+2*Deltas2!AS101+2*Deltas3!AS101+Deltas4!AS101)/6</f>
        <v>-0.20669266299672806</v>
      </c>
      <c r="AQ95" s="19">
        <f ca="1">(Deltas1!AT101+2*Deltas2!AT101+2*Deltas3!AT101+Deltas4!AT101)/6</f>
        <v>-0.20669266299672806</v>
      </c>
      <c r="AR95" s="19">
        <f ca="1">(Deltas1!AU101+2*Deltas2!AU101+2*Deltas3!AU101+Deltas4!AU101)/6</f>
        <v>-0.20669266299672806</v>
      </c>
      <c r="AS95" s="19">
        <f ca="1">(Deltas1!AV101+2*Deltas2!AV101+2*Deltas3!AV101+Deltas4!AV101)/6</f>
        <v>0</v>
      </c>
      <c r="AT95" s="19">
        <f ca="1">(Deltas1!AW101+2*Deltas2!AW101+2*Deltas3!AW101+Deltas4!AW101)/6</f>
        <v>0</v>
      </c>
      <c r="AU95" s="19">
        <f ca="1">(Deltas1!AX101+2*Deltas2!AX101+2*Deltas3!AX101+Deltas4!AX101)/6</f>
        <v>0</v>
      </c>
      <c r="AV95" s="19">
        <f ca="1">(Deltas1!AY101+2*Deltas2!AY101+2*Deltas3!AY101+Deltas4!AY101)/6</f>
        <v>0</v>
      </c>
      <c r="AW95" s="19">
        <f ca="1">(Deltas1!AZ101+2*Deltas2!AZ101+2*Deltas3!AZ101+Deltas4!AZ101)/6</f>
        <v>0</v>
      </c>
      <c r="AX95" s="19">
        <f ca="1">(Deltas1!BA101+2*Deltas2!BA101+2*Deltas3!BA101+Deltas4!BA101)/6</f>
        <v>0</v>
      </c>
      <c r="AY95" s="19">
        <f ca="1">(Deltas1!BB101+2*Deltas2!BB101+2*Deltas3!BB101+Deltas4!BB101)/6</f>
        <v>0</v>
      </c>
      <c r="AZ95" s="19">
        <f ca="1">(Deltas1!BC101+2*Deltas2!BC101+2*Deltas3!BC101+Deltas4!BC101)/6</f>
        <v>0</v>
      </c>
      <c r="BA95" s="19">
        <f ca="1">(Deltas1!BD101+2*Deltas2!BD101+2*Deltas3!BD101+Deltas4!BD101)/6</f>
        <v>0</v>
      </c>
      <c r="BB95" s="19">
        <f ca="1">(Deltas1!BE101+2*Deltas2!BE101+2*Deltas3!BE101+Deltas4!BE101)/6</f>
        <v>0</v>
      </c>
      <c r="BC95" s="19">
        <f ca="1">(Deltas1!BF101+2*Deltas2!BF101+2*Deltas3!BF101+Deltas4!BF101)/6</f>
        <v>0</v>
      </c>
      <c r="BD95" s="19">
        <f ca="1">(Deltas1!BG101+2*Deltas2!BG101+2*Deltas3!BG101+Deltas4!BG101)/6</f>
        <v>0</v>
      </c>
      <c r="BE95" s="19">
        <f ca="1">(Deltas1!BH101+2*Deltas2!BH101+2*Deltas3!BH101+Deltas4!BH101)/6</f>
        <v>0</v>
      </c>
      <c r="BF95" s="19">
        <f ca="1">(Deltas1!BI101+2*Deltas2!BI101+2*Deltas3!BI101+Deltas4!BI101)/6</f>
        <v>0</v>
      </c>
      <c r="BG95" s="19">
        <f ca="1">(Deltas1!BJ101+2*Deltas2!BJ101+2*Deltas3!BJ101+Deltas4!BJ101)/6</f>
        <v>0</v>
      </c>
      <c r="BH95" s="19">
        <f ca="1">(Deltas1!BK101+2*Deltas2!BK101+2*Deltas3!BK101+Deltas4!BK101)/6</f>
        <v>0</v>
      </c>
      <c r="BI95" s="19">
        <f ca="1">(Deltas1!BL101+2*Deltas2!BL101+2*Deltas3!BL101+Deltas4!BL101)/6</f>
        <v>0</v>
      </c>
      <c r="BJ95" s="19">
        <f ca="1">(Deltas1!BM101+2*Deltas2!BM101+2*Deltas3!BM101+Deltas4!BM101)/6</f>
        <v>0</v>
      </c>
      <c r="BK95" s="19">
        <f ca="1">(Deltas1!BN101+2*Deltas2!BN101+2*Deltas3!BN101+Deltas4!BN101)/6</f>
        <v>0</v>
      </c>
      <c r="BL95" s="19">
        <f ca="1">(Deltas1!BO101+2*Deltas2!BO101+2*Deltas3!BO101+Deltas4!BO101)/6</f>
        <v>0</v>
      </c>
      <c r="BM95" s="19">
        <f ca="1">(Deltas1!BP101+2*Deltas2!BP101+2*Deltas3!BP101+Deltas4!BP101)/6</f>
        <v>0</v>
      </c>
      <c r="BN95" s="19">
        <f ca="1">(Deltas1!BQ101+2*Deltas2!BQ101+2*Deltas3!BQ101+Deltas4!BQ101)/6</f>
        <v>0</v>
      </c>
      <c r="BO95" s="19">
        <f ca="1">(Deltas1!BR101+2*Deltas2!BR101+2*Deltas3!BR101+Deltas4!BR101)/6</f>
        <v>0</v>
      </c>
      <c r="BP95" s="19">
        <f ca="1">(Deltas1!BS101+2*Deltas2!BS101+2*Deltas3!BS101+Deltas4!BS101)/6</f>
        <v>0</v>
      </c>
      <c r="BQ95" s="19">
        <f ca="1">(Deltas1!BT101+2*Deltas2!BT101+2*Deltas3!BT101+Deltas4!BT101)/6</f>
        <v>0</v>
      </c>
      <c r="BR95" s="19">
        <f ca="1">(Deltas1!BU101+2*Deltas2!BU101+2*Deltas3!BU101+Deltas4!BU101)/6</f>
        <v>0</v>
      </c>
      <c r="BS95" s="19">
        <f ca="1">(Deltas1!BV101+2*Deltas2!BV101+2*Deltas3!BV101+Deltas4!BV101)/6</f>
        <v>0</v>
      </c>
      <c r="BT95" s="19">
        <f ca="1">(Deltas1!BW101+2*Deltas2!BW101+2*Deltas3!BW101+Deltas4!BW101)/6</f>
        <v>0</v>
      </c>
    </row>
    <row r="96" spans="1:72">
      <c r="A96">
        <f>'Composition Moles'!A114</f>
        <v>4.5999999999999917</v>
      </c>
      <c r="B96" s="1">
        <f ca="1">(Deltas1!D102+2*Deltas2!D102+2*Deltas3!D102+Deltas4!D102)/6</f>
        <v>7.7708850512917286E-3</v>
      </c>
      <c r="C96" s="19">
        <f ca="1">(Deltas1!F102+2*Deltas2!F102+2*Deltas3!F102+Deltas4!F102)/6</f>
        <v>-1.3093859041682135E-2</v>
      </c>
      <c r="D96" s="19">
        <f ca="1">(Deltas1!G102+2*Deltas2!G102+2*Deltas3!G102+Deltas4!G102)/6</f>
        <v>0</v>
      </c>
      <c r="E96" s="19">
        <f ca="1">(Deltas1!H102+2*Deltas2!H102+2*Deltas3!H102+Deltas4!H102)/6</f>
        <v>1.3025255646173281E-2</v>
      </c>
      <c r="F96" s="19">
        <f ca="1">(Deltas1!I102+2*Deltas2!I102+2*Deltas3!I102+Deltas4!I102)/6</f>
        <v>6.8603395508853119E-5</v>
      </c>
      <c r="G96" s="19">
        <f ca="1">(Deltas1!J102+2*Deltas2!J102+2*Deltas3!J102+Deltas4!J102)/6</f>
        <v>0</v>
      </c>
      <c r="H96" s="19">
        <f ca="1">(Deltas1!K102+2*Deltas2!K102+2*Deltas3!K102+Deltas4!K102)/6</f>
        <v>0</v>
      </c>
      <c r="I96" s="19">
        <f ca="1">(Deltas1!L102+2*Deltas2!L102+2*Deltas3!L102+Deltas4!L102)/6</f>
        <v>0</v>
      </c>
      <c r="J96" s="19">
        <f ca="1">(Deltas1!M102+2*Deltas2!M102+2*Deltas3!M102+Deltas4!M102)/6</f>
        <v>0</v>
      </c>
      <c r="K96" s="19">
        <f ca="1">(Deltas1!N102+2*Deltas2!N102+2*Deltas3!N102+Deltas4!N102)/6</f>
        <v>0</v>
      </c>
      <c r="L96" s="19">
        <f ca="1">(Deltas1!O102+2*Deltas2!O102+2*Deltas3!O102+Deltas4!O102)/6</f>
        <v>0</v>
      </c>
      <c r="M96" s="19">
        <f ca="1">(Deltas1!P102+2*Deltas2!P102+2*Deltas3!P102+Deltas4!P102)/6</f>
        <v>0</v>
      </c>
      <c r="N96" s="19">
        <f ca="1">(Deltas1!Q102+2*Deltas2!Q102+2*Deltas3!Q102+Deltas4!Q102)/6</f>
        <v>0</v>
      </c>
      <c r="O96" s="19">
        <f ca="1">(Deltas1!R102+2*Deltas2!R102+2*Deltas3!R102+Deltas4!R102)/6</f>
        <v>0</v>
      </c>
      <c r="P96" s="19">
        <f ca="1">(Deltas1!S102+2*Deltas2!S102+2*Deltas3!S102+Deltas4!S102)/6</f>
        <v>1.2339544932786251</v>
      </c>
      <c r="Q96" s="19">
        <f ca="1">(Deltas1!T102+2*Deltas2!T102+2*Deltas3!T102+Deltas4!T102)/6</f>
        <v>0</v>
      </c>
      <c r="R96" s="19">
        <f ca="1">(Deltas1!U102+2*Deltas2!U102+2*Deltas3!U102+Deltas4!U102)/6</f>
        <v>0</v>
      </c>
      <c r="S96" s="19">
        <f ca="1">(Deltas1!V102+2*Deltas2!V102+2*Deltas3!V102+Deltas4!V102)/6</f>
        <v>0</v>
      </c>
      <c r="T96" s="19">
        <f ca="1">(Deltas1!W102+2*Deltas2!W102+2*Deltas3!W102+Deltas4!W102)/6</f>
        <v>0</v>
      </c>
      <c r="U96" s="19">
        <f ca="1">(Deltas1!X102+2*Deltas2!X102+2*Deltas3!X102+Deltas4!X102)/6</f>
        <v>0</v>
      </c>
      <c r="V96" s="19">
        <f ca="1">(Deltas1!Y102+2*Deltas2!Y102+2*Deltas3!Y102+Deltas4!Y102)/6</f>
        <v>-3.0656868025664767</v>
      </c>
      <c r="W96" s="19">
        <f ca="1">(Deltas1!Z102+2*Deltas2!Z102+2*Deltas3!Z102+Deltas4!Z102)/6</f>
        <v>0</v>
      </c>
      <c r="X96" s="19">
        <f ca="1">(Deltas1!AA102+2*Deltas2!AA102+2*Deltas3!AA102+Deltas4!AA102)/6</f>
        <v>0</v>
      </c>
      <c r="Y96" s="19">
        <f ca="1">(Deltas1!AB102+2*Deltas2!AB102+2*Deltas3!AB102+Deltas4!AB102)/6</f>
        <v>0</v>
      </c>
      <c r="Z96" s="19">
        <f ca="1">(Deltas1!AC102+2*Deltas2!AC102+2*Deltas3!AC102+Deltas4!AC102)/6</f>
        <v>0</v>
      </c>
      <c r="AA96" s="19">
        <f ca="1">(Deltas1!AD102+2*Deltas2!AD102+2*Deltas3!AD102+Deltas4!AD102)/6</f>
        <v>0</v>
      </c>
      <c r="AB96" s="19">
        <f ca="1">(Deltas1!AE102+2*Deltas2!AE102+2*Deltas3!AE102+Deltas4!AE102)/6</f>
        <v>0</v>
      </c>
      <c r="AC96" s="19">
        <f ca="1">(Deltas1!AF102+2*Deltas2!AF102+2*Deltas3!AF102+Deltas4!AF102)/6</f>
        <v>0</v>
      </c>
      <c r="AD96" s="19">
        <f ca="1">(Deltas1!AG102+2*Deltas2!AG102+2*Deltas3!AG102+Deltas4!AG102)/6</f>
        <v>-6.2284524336473322E-3</v>
      </c>
      <c r="AE96" s="19">
        <f ca="1">(Deltas1!AH102+2*Deltas2!AH102+2*Deltas3!AH102+Deltas4!AH102)/6</f>
        <v>-0.80127886957840577</v>
      </c>
      <c r="AF96" s="19">
        <f ca="1">(Deltas1!AI102+2*Deltas2!AI102+2*Deltas3!AI102+Deltas4!AI102)/6</f>
        <v>2.7549406686095264</v>
      </c>
      <c r="AG96" s="19">
        <f ca="1">(Deltas1!AJ102+2*Deltas2!AJ102+2*Deltas3!AJ102+Deltas4!AJ102)/6</f>
        <v>0.50833310017847932</v>
      </c>
      <c r="AH96" s="19">
        <f ca="1">(Deltas1!AK102+2*Deltas2!AK102+2*Deltas3!AK102+Deltas4!AK102)/6</f>
        <v>0</v>
      </c>
      <c r="AI96" s="19">
        <f ca="1">(Deltas1!AL102+2*Deltas2!AL102+2*Deltas3!AL102+Deltas4!AL102)/6</f>
        <v>0</v>
      </c>
      <c r="AJ96" s="19">
        <f ca="1">(Deltas1!AM102+2*Deltas2!AM102+2*Deltas3!AM102+Deltas4!AM102)/6</f>
        <v>0</v>
      </c>
      <c r="AK96" s="19">
        <f ca="1">(Deltas1!AN102+2*Deltas2!AN102+2*Deltas3!AN102+Deltas4!AN102)/6</f>
        <v>0</v>
      </c>
      <c r="AL96" s="19">
        <f ca="1">(Deltas1!AO102+2*Deltas2!AO102+2*Deltas3!AO102+Deltas4!AO102)/6</f>
        <v>-6.8603395508853119E-5</v>
      </c>
      <c r="AM96" s="19">
        <f ca="1">(Deltas1!AP102+2*Deltas2!AP102+2*Deltas3!AP102+Deltas4!AP102)/6</f>
        <v>-1.2924266439402476E-2</v>
      </c>
      <c r="AN96" s="19">
        <f ca="1">(Deltas1!AQ102+2*Deltas2!AQ102+2*Deltas3!AQ102+Deltas4!AQ102)/6</f>
        <v>0</v>
      </c>
      <c r="AO96" s="19">
        <f ca="1">(Deltas1!AR102+2*Deltas2!AR102+2*Deltas3!AR102+Deltas4!AR102)/6</f>
        <v>0</v>
      </c>
      <c r="AP96" s="19">
        <f ca="1">(Deltas1!AS102+2*Deltas2!AS102+2*Deltas3!AS102+Deltas4!AS102)/6</f>
        <v>-0.20368042255106297</v>
      </c>
      <c r="AQ96" s="19">
        <f ca="1">(Deltas1!AT102+2*Deltas2!AT102+2*Deltas3!AT102+Deltas4!AT102)/6</f>
        <v>-0.20368042255106297</v>
      </c>
      <c r="AR96" s="19">
        <f ca="1">(Deltas1!AU102+2*Deltas2!AU102+2*Deltas3!AU102+Deltas4!AU102)/6</f>
        <v>-0.20368042255106297</v>
      </c>
      <c r="AS96" s="19">
        <f ca="1">(Deltas1!AV102+2*Deltas2!AV102+2*Deltas3!AV102+Deltas4!AV102)/6</f>
        <v>0</v>
      </c>
      <c r="AT96" s="19">
        <f ca="1">(Deltas1!AW102+2*Deltas2!AW102+2*Deltas3!AW102+Deltas4!AW102)/6</f>
        <v>0</v>
      </c>
      <c r="AU96" s="19">
        <f ca="1">(Deltas1!AX102+2*Deltas2!AX102+2*Deltas3!AX102+Deltas4!AX102)/6</f>
        <v>0</v>
      </c>
      <c r="AV96" s="19">
        <f ca="1">(Deltas1!AY102+2*Deltas2!AY102+2*Deltas3!AY102+Deltas4!AY102)/6</f>
        <v>0</v>
      </c>
      <c r="AW96" s="19">
        <f ca="1">(Deltas1!AZ102+2*Deltas2!AZ102+2*Deltas3!AZ102+Deltas4!AZ102)/6</f>
        <v>0</v>
      </c>
      <c r="AX96" s="19">
        <f ca="1">(Deltas1!BA102+2*Deltas2!BA102+2*Deltas3!BA102+Deltas4!BA102)/6</f>
        <v>0</v>
      </c>
      <c r="AY96" s="19">
        <f ca="1">(Deltas1!BB102+2*Deltas2!BB102+2*Deltas3!BB102+Deltas4!BB102)/6</f>
        <v>0</v>
      </c>
      <c r="AZ96" s="19">
        <f ca="1">(Deltas1!BC102+2*Deltas2!BC102+2*Deltas3!BC102+Deltas4!BC102)/6</f>
        <v>0</v>
      </c>
      <c r="BA96" s="19">
        <f ca="1">(Deltas1!BD102+2*Deltas2!BD102+2*Deltas3!BD102+Deltas4!BD102)/6</f>
        <v>0</v>
      </c>
      <c r="BB96" s="19">
        <f ca="1">(Deltas1!BE102+2*Deltas2!BE102+2*Deltas3!BE102+Deltas4!BE102)/6</f>
        <v>0</v>
      </c>
      <c r="BC96" s="19">
        <f ca="1">(Deltas1!BF102+2*Deltas2!BF102+2*Deltas3!BF102+Deltas4!BF102)/6</f>
        <v>0</v>
      </c>
      <c r="BD96" s="19">
        <f ca="1">(Deltas1!BG102+2*Deltas2!BG102+2*Deltas3!BG102+Deltas4!BG102)/6</f>
        <v>0</v>
      </c>
      <c r="BE96" s="19">
        <f ca="1">(Deltas1!BH102+2*Deltas2!BH102+2*Deltas3!BH102+Deltas4!BH102)/6</f>
        <v>0</v>
      </c>
      <c r="BF96" s="19">
        <f ca="1">(Deltas1!BI102+2*Deltas2!BI102+2*Deltas3!BI102+Deltas4!BI102)/6</f>
        <v>0</v>
      </c>
      <c r="BG96" s="19">
        <f ca="1">(Deltas1!BJ102+2*Deltas2!BJ102+2*Deltas3!BJ102+Deltas4!BJ102)/6</f>
        <v>0</v>
      </c>
      <c r="BH96" s="19">
        <f ca="1">(Deltas1!BK102+2*Deltas2!BK102+2*Deltas3!BK102+Deltas4!BK102)/6</f>
        <v>0</v>
      </c>
      <c r="BI96" s="19">
        <f ca="1">(Deltas1!BL102+2*Deltas2!BL102+2*Deltas3!BL102+Deltas4!BL102)/6</f>
        <v>0</v>
      </c>
      <c r="BJ96" s="19">
        <f ca="1">(Deltas1!BM102+2*Deltas2!BM102+2*Deltas3!BM102+Deltas4!BM102)/6</f>
        <v>0</v>
      </c>
      <c r="BK96" s="19">
        <f ca="1">(Deltas1!BN102+2*Deltas2!BN102+2*Deltas3!BN102+Deltas4!BN102)/6</f>
        <v>0</v>
      </c>
      <c r="BL96" s="19">
        <f ca="1">(Deltas1!BO102+2*Deltas2!BO102+2*Deltas3!BO102+Deltas4!BO102)/6</f>
        <v>0</v>
      </c>
      <c r="BM96" s="19">
        <f ca="1">(Deltas1!BP102+2*Deltas2!BP102+2*Deltas3!BP102+Deltas4!BP102)/6</f>
        <v>0</v>
      </c>
      <c r="BN96" s="19">
        <f ca="1">(Deltas1!BQ102+2*Deltas2!BQ102+2*Deltas3!BQ102+Deltas4!BQ102)/6</f>
        <v>0</v>
      </c>
      <c r="BO96" s="19">
        <f ca="1">(Deltas1!BR102+2*Deltas2!BR102+2*Deltas3!BR102+Deltas4!BR102)/6</f>
        <v>0</v>
      </c>
      <c r="BP96" s="19">
        <f ca="1">(Deltas1!BS102+2*Deltas2!BS102+2*Deltas3!BS102+Deltas4!BS102)/6</f>
        <v>0</v>
      </c>
      <c r="BQ96" s="19">
        <f ca="1">(Deltas1!BT102+2*Deltas2!BT102+2*Deltas3!BT102+Deltas4!BT102)/6</f>
        <v>0</v>
      </c>
      <c r="BR96" s="19">
        <f ca="1">(Deltas1!BU102+2*Deltas2!BU102+2*Deltas3!BU102+Deltas4!BU102)/6</f>
        <v>0</v>
      </c>
      <c r="BS96" s="19">
        <f ca="1">(Deltas1!BV102+2*Deltas2!BV102+2*Deltas3!BV102+Deltas4!BV102)/6</f>
        <v>0</v>
      </c>
      <c r="BT96" s="19">
        <f ca="1">(Deltas1!BW102+2*Deltas2!BW102+2*Deltas3!BW102+Deltas4!BW102)/6</f>
        <v>0</v>
      </c>
    </row>
    <row r="97" spans="1:72">
      <c r="A97">
        <f>'Composition Moles'!A115</f>
        <v>4.6499999999999915</v>
      </c>
      <c r="B97" s="1">
        <f ca="1">(Deltas1!D103+2*Deltas2!D103+2*Deltas3!D103+Deltas4!D103)/6</f>
        <v>7.6688625984566256E-3</v>
      </c>
      <c r="C97" s="19">
        <f ca="1">(Deltas1!F103+2*Deltas2!F103+2*Deltas3!F103+Deltas4!F103)/6</f>
        <v>-1.220745647004827E-2</v>
      </c>
      <c r="D97" s="19">
        <f ca="1">(Deltas1!G103+2*Deltas2!G103+2*Deltas3!G103+Deltas4!G103)/6</f>
        <v>0</v>
      </c>
      <c r="E97" s="19">
        <f ca="1">(Deltas1!H103+2*Deltas2!H103+2*Deltas3!H103+Deltas4!H103)/6</f>
        <v>1.2145874850519068E-2</v>
      </c>
      <c r="F97" s="19">
        <f ca="1">(Deltas1!I103+2*Deltas2!I103+2*Deltas3!I103+Deltas4!I103)/6</f>
        <v>6.1581619529202969E-5</v>
      </c>
      <c r="G97" s="19">
        <f ca="1">(Deltas1!J103+2*Deltas2!J103+2*Deltas3!J103+Deltas4!J103)/6</f>
        <v>0</v>
      </c>
      <c r="H97" s="19">
        <f ca="1">(Deltas1!K103+2*Deltas2!K103+2*Deltas3!K103+Deltas4!K103)/6</f>
        <v>0</v>
      </c>
      <c r="I97" s="19">
        <f ca="1">(Deltas1!L103+2*Deltas2!L103+2*Deltas3!L103+Deltas4!L103)/6</f>
        <v>0</v>
      </c>
      <c r="J97" s="19">
        <f ca="1">(Deltas1!M103+2*Deltas2!M103+2*Deltas3!M103+Deltas4!M103)/6</f>
        <v>0</v>
      </c>
      <c r="K97" s="19">
        <f ca="1">(Deltas1!N103+2*Deltas2!N103+2*Deltas3!N103+Deltas4!N103)/6</f>
        <v>0</v>
      </c>
      <c r="L97" s="19">
        <f ca="1">(Deltas1!O103+2*Deltas2!O103+2*Deltas3!O103+Deltas4!O103)/6</f>
        <v>0</v>
      </c>
      <c r="M97" s="19">
        <f ca="1">(Deltas1!P103+2*Deltas2!P103+2*Deltas3!P103+Deltas4!P103)/6</f>
        <v>0</v>
      </c>
      <c r="N97" s="19">
        <f ca="1">(Deltas1!Q103+2*Deltas2!Q103+2*Deltas3!Q103+Deltas4!Q103)/6</f>
        <v>0</v>
      </c>
      <c r="O97" s="19">
        <f ca="1">(Deltas1!R103+2*Deltas2!R103+2*Deltas3!R103+Deltas4!R103)/6</f>
        <v>0</v>
      </c>
      <c r="P97" s="19">
        <f ca="1">(Deltas1!S103+2*Deltas2!S103+2*Deltas3!S103+Deltas4!S103)/6</f>
        <v>1.2000360091365503</v>
      </c>
      <c r="Q97" s="19">
        <f ca="1">(Deltas1!T103+2*Deltas2!T103+2*Deltas3!T103+Deltas4!T103)/6</f>
        <v>0</v>
      </c>
      <c r="R97" s="19">
        <f ca="1">(Deltas1!U103+2*Deltas2!U103+2*Deltas3!U103+Deltas4!U103)/6</f>
        <v>0</v>
      </c>
      <c r="S97" s="19">
        <f ca="1">(Deltas1!V103+2*Deltas2!V103+2*Deltas3!V103+Deltas4!V103)/6</f>
        <v>0</v>
      </c>
      <c r="T97" s="19">
        <f ca="1">(Deltas1!W103+2*Deltas2!W103+2*Deltas3!W103+Deltas4!W103)/6</f>
        <v>0</v>
      </c>
      <c r="U97" s="19">
        <f ca="1">(Deltas1!X103+2*Deltas2!X103+2*Deltas3!X103+Deltas4!X103)/6</f>
        <v>0</v>
      </c>
      <c r="V97" s="19">
        <f ca="1">(Deltas1!Y103+2*Deltas2!Y103+2*Deltas3!Y103+Deltas4!Y103)/6</f>
        <v>-2.9898773371232585</v>
      </c>
      <c r="W97" s="19">
        <f ca="1">(Deltas1!Z103+2*Deltas2!Z103+2*Deltas3!Z103+Deltas4!Z103)/6</f>
        <v>0</v>
      </c>
      <c r="X97" s="19">
        <f ca="1">(Deltas1!AA103+2*Deltas2!AA103+2*Deltas3!AA103+Deltas4!AA103)/6</f>
        <v>0</v>
      </c>
      <c r="Y97" s="19">
        <f ca="1">(Deltas1!AB103+2*Deltas2!AB103+2*Deltas3!AB103+Deltas4!AB103)/6</f>
        <v>0</v>
      </c>
      <c r="Z97" s="19">
        <f ca="1">(Deltas1!AC103+2*Deltas2!AC103+2*Deltas3!AC103+Deltas4!AC103)/6</f>
        <v>0</v>
      </c>
      <c r="AA97" s="19">
        <f ca="1">(Deltas1!AD103+2*Deltas2!AD103+2*Deltas3!AD103+Deltas4!AD103)/6</f>
        <v>0</v>
      </c>
      <c r="AB97" s="19">
        <f ca="1">(Deltas1!AE103+2*Deltas2!AE103+2*Deltas3!AE103+Deltas4!AE103)/6</f>
        <v>0</v>
      </c>
      <c r="AC97" s="19">
        <f ca="1">(Deltas1!AF103+2*Deltas2!AF103+2*Deltas3!AF103+Deltas4!AF103)/6</f>
        <v>0</v>
      </c>
      <c r="AD97" s="19">
        <f ca="1">(Deltas1!AG103+2*Deltas2!AG103+2*Deltas3!AG103+Deltas4!AG103)/6</f>
        <v>-5.9824675114812315E-3</v>
      </c>
      <c r="AE97" s="19">
        <f ca="1">(Deltas1!AH103+2*Deltas2!AH103+2*Deltas3!AH103+Deltas4!AH103)/6</f>
        <v>-0.80977120343628661</v>
      </c>
      <c r="AF97" s="19">
        <f ca="1">(Deltas1!AI103+2*Deltas2!AI103+2*Deltas3!AI103+Deltas4!AI103)/6</f>
        <v>2.7247165558554767</v>
      </c>
      <c r="AG97" s="19">
        <f ca="1">(Deltas1!AJ103+2*Deltas2!AJ103+2*Deltas3!AJ103+Deltas4!AJ103)/6</f>
        <v>0.49516025648878204</v>
      </c>
      <c r="AH97" s="19">
        <f ca="1">(Deltas1!AK103+2*Deltas2!AK103+2*Deltas3!AK103+Deltas4!AK103)/6</f>
        <v>0</v>
      </c>
      <c r="AI97" s="19">
        <f ca="1">(Deltas1!AL103+2*Deltas2!AL103+2*Deltas3!AL103+Deltas4!AL103)/6</f>
        <v>0</v>
      </c>
      <c r="AJ97" s="19">
        <f ca="1">(Deltas1!AM103+2*Deltas2!AM103+2*Deltas3!AM103+Deltas4!AM103)/6</f>
        <v>0</v>
      </c>
      <c r="AK97" s="19">
        <f ca="1">(Deltas1!AN103+2*Deltas2!AN103+2*Deltas3!AN103+Deltas4!AN103)/6</f>
        <v>0</v>
      </c>
      <c r="AL97" s="19">
        <f ca="1">(Deltas1!AO103+2*Deltas2!AO103+2*Deltas3!AO103+Deltas4!AO103)/6</f>
        <v>-6.1581619529202969E-5</v>
      </c>
      <c r="AM97" s="19">
        <f ca="1">(Deltas1!AP103+2*Deltas2!AP103+2*Deltas3!AP103+Deltas4!AP103)/6</f>
        <v>-1.2020952492992315E-2</v>
      </c>
      <c r="AN97" s="19">
        <f ca="1">(Deltas1!AQ103+2*Deltas2!AQ103+2*Deltas3!AQ103+Deltas4!AQ103)/6</f>
        <v>0</v>
      </c>
      <c r="AO97" s="19">
        <f ca="1">(Deltas1!AR103+2*Deltas2!AR103+2*Deltas3!AR103+Deltas4!AR103)/6</f>
        <v>0</v>
      </c>
      <c r="AP97" s="19">
        <f ca="1">(Deltas1!AS103+2*Deltas2!AS103+2*Deltas3!AS103+Deltas4!AS103)/6</f>
        <v>-0.20073309309908718</v>
      </c>
      <c r="AQ97" s="19">
        <f ca="1">(Deltas1!AT103+2*Deltas2!AT103+2*Deltas3!AT103+Deltas4!AT103)/6</f>
        <v>-0.20073309309908718</v>
      </c>
      <c r="AR97" s="19">
        <f ca="1">(Deltas1!AU103+2*Deltas2!AU103+2*Deltas3!AU103+Deltas4!AU103)/6</f>
        <v>-0.20073309309908718</v>
      </c>
      <c r="AS97" s="19">
        <f ca="1">(Deltas1!AV103+2*Deltas2!AV103+2*Deltas3!AV103+Deltas4!AV103)/6</f>
        <v>0</v>
      </c>
      <c r="AT97" s="19">
        <f ca="1">(Deltas1!AW103+2*Deltas2!AW103+2*Deltas3!AW103+Deltas4!AW103)/6</f>
        <v>0</v>
      </c>
      <c r="AU97" s="19">
        <f ca="1">(Deltas1!AX103+2*Deltas2!AX103+2*Deltas3!AX103+Deltas4!AX103)/6</f>
        <v>0</v>
      </c>
      <c r="AV97" s="19">
        <f ca="1">(Deltas1!AY103+2*Deltas2!AY103+2*Deltas3!AY103+Deltas4!AY103)/6</f>
        <v>0</v>
      </c>
      <c r="AW97" s="19">
        <f ca="1">(Deltas1!AZ103+2*Deltas2!AZ103+2*Deltas3!AZ103+Deltas4!AZ103)/6</f>
        <v>0</v>
      </c>
      <c r="AX97" s="19">
        <f ca="1">(Deltas1!BA103+2*Deltas2!BA103+2*Deltas3!BA103+Deltas4!BA103)/6</f>
        <v>0</v>
      </c>
      <c r="AY97" s="19">
        <f ca="1">(Deltas1!BB103+2*Deltas2!BB103+2*Deltas3!BB103+Deltas4!BB103)/6</f>
        <v>0</v>
      </c>
      <c r="AZ97" s="19">
        <f ca="1">(Deltas1!BC103+2*Deltas2!BC103+2*Deltas3!BC103+Deltas4!BC103)/6</f>
        <v>0</v>
      </c>
      <c r="BA97" s="19">
        <f ca="1">(Deltas1!BD103+2*Deltas2!BD103+2*Deltas3!BD103+Deltas4!BD103)/6</f>
        <v>0</v>
      </c>
      <c r="BB97" s="19">
        <f ca="1">(Deltas1!BE103+2*Deltas2!BE103+2*Deltas3!BE103+Deltas4!BE103)/6</f>
        <v>0</v>
      </c>
      <c r="BC97" s="19">
        <f ca="1">(Deltas1!BF103+2*Deltas2!BF103+2*Deltas3!BF103+Deltas4!BF103)/6</f>
        <v>0</v>
      </c>
      <c r="BD97" s="19">
        <f ca="1">(Deltas1!BG103+2*Deltas2!BG103+2*Deltas3!BG103+Deltas4!BG103)/6</f>
        <v>0</v>
      </c>
      <c r="BE97" s="19">
        <f ca="1">(Deltas1!BH103+2*Deltas2!BH103+2*Deltas3!BH103+Deltas4!BH103)/6</f>
        <v>0</v>
      </c>
      <c r="BF97" s="19">
        <f ca="1">(Deltas1!BI103+2*Deltas2!BI103+2*Deltas3!BI103+Deltas4!BI103)/6</f>
        <v>0</v>
      </c>
      <c r="BG97" s="19">
        <f ca="1">(Deltas1!BJ103+2*Deltas2!BJ103+2*Deltas3!BJ103+Deltas4!BJ103)/6</f>
        <v>0</v>
      </c>
      <c r="BH97" s="19">
        <f ca="1">(Deltas1!BK103+2*Deltas2!BK103+2*Deltas3!BK103+Deltas4!BK103)/6</f>
        <v>0</v>
      </c>
      <c r="BI97" s="19">
        <f ca="1">(Deltas1!BL103+2*Deltas2!BL103+2*Deltas3!BL103+Deltas4!BL103)/6</f>
        <v>0</v>
      </c>
      <c r="BJ97" s="19">
        <f ca="1">(Deltas1!BM103+2*Deltas2!BM103+2*Deltas3!BM103+Deltas4!BM103)/6</f>
        <v>0</v>
      </c>
      <c r="BK97" s="19">
        <f ca="1">(Deltas1!BN103+2*Deltas2!BN103+2*Deltas3!BN103+Deltas4!BN103)/6</f>
        <v>0</v>
      </c>
      <c r="BL97" s="19">
        <f ca="1">(Deltas1!BO103+2*Deltas2!BO103+2*Deltas3!BO103+Deltas4!BO103)/6</f>
        <v>0</v>
      </c>
      <c r="BM97" s="19">
        <f ca="1">(Deltas1!BP103+2*Deltas2!BP103+2*Deltas3!BP103+Deltas4!BP103)/6</f>
        <v>0</v>
      </c>
      <c r="BN97" s="19">
        <f ca="1">(Deltas1!BQ103+2*Deltas2!BQ103+2*Deltas3!BQ103+Deltas4!BQ103)/6</f>
        <v>0</v>
      </c>
      <c r="BO97" s="19">
        <f ca="1">(Deltas1!BR103+2*Deltas2!BR103+2*Deltas3!BR103+Deltas4!BR103)/6</f>
        <v>0</v>
      </c>
      <c r="BP97" s="19">
        <f ca="1">(Deltas1!BS103+2*Deltas2!BS103+2*Deltas3!BS103+Deltas4!BS103)/6</f>
        <v>0</v>
      </c>
      <c r="BQ97" s="19">
        <f ca="1">(Deltas1!BT103+2*Deltas2!BT103+2*Deltas3!BT103+Deltas4!BT103)/6</f>
        <v>0</v>
      </c>
      <c r="BR97" s="19">
        <f ca="1">(Deltas1!BU103+2*Deltas2!BU103+2*Deltas3!BU103+Deltas4!BU103)/6</f>
        <v>0</v>
      </c>
      <c r="BS97" s="19">
        <f ca="1">(Deltas1!BV103+2*Deltas2!BV103+2*Deltas3!BV103+Deltas4!BV103)/6</f>
        <v>0</v>
      </c>
      <c r="BT97" s="19">
        <f ca="1">(Deltas1!BW103+2*Deltas2!BW103+2*Deltas3!BW103+Deltas4!BW103)/6</f>
        <v>0</v>
      </c>
    </row>
    <row r="98" spans="1:72">
      <c r="A98">
        <f>'Composition Moles'!A116</f>
        <v>4.6999999999999913</v>
      </c>
      <c r="B98" s="1">
        <f ca="1">(Deltas1!D104+2*Deltas2!D104+2*Deltas3!D104+Deltas4!D104)/6</f>
        <v>7.5754926135389563E-3</v>
      </c>
      <c r="C98" s="19">
        <f ca="1">(Deltas1!F104+2*Deltas2!F104+2*Deltas3!F104+Deltas4!F104)/6</f>
        <v>-1.138336665120313E-2</v>
      </c>
      <c r="D98" s="19">
        <f ca="1">(Deltas1!G104+2*Deltas2!G104+2*Deltas3!G104+Deltas4!G104)/6</f>
        <v>0</v>
      </c>
      <c r="E98" s="19">
        <f ca="1">(Deltas1!H104+2*Deltas2!H104+2*Deltas3!H104+Deltas4!H104)/6</f>
        <v>1.1328087202424583E-2</v>
      </c>
      <c r="F98" s="19">
        <f ca="1">(Deltas1!I104+2*Deltas2!I104+2*Deltas3!I104+Deltas4!I104)/6</f>
        <v>5.5279448778545511E-5</v>
      </c>
      <c r="G98" s="19">
        <f ca="1">(Deltas1!J104+2*Deltas2!J104+2*Deltas3!J104+Deltas4!J104)/6</f>
        <v>0</v>
      </c>
      <c r="H98" s="19">
        <f ca="1">(Deltas1!K104+2*Deltas2!K104+2*Deltas3!K104+Deltas4!K104)/6</f>
        <v>0</v>
      </c>
      <c r="I98" s="19">
        <f ca="1">(Deltas1!L104+2*Deltas2!L104+2*Deltas3!L104+Deltas4!L104)/6</f>
        <v>0</v>
      </c>
      <c r="J98" s="19">
        <f ca="1">(Deltas1!M104+2*Deltas2!M104+2*Deltas3!M104+Deltas4!M104)/6</f>
        <v>0</v>
      </c>
      <c r="K98" s="19">
        <f ca="1">(Deltas1!N104+2*Deltas2!N104+2*Deltas3!N104+Deltas4!N104)/6</f>
        <v>0</v>
      </c>
      <c r="L98" s="19">
        <f ca="1">(Deltas1!O104+2*Deltas2!O104+2*Deltas3!O104+Deltas4!O104)/6</f>
        <v>0</v>
      </c>
      <c r="M98" s="19">
        <f ca="1">(Deltas1!P104+2*Deltas2!P104+2*Deltas3!P104+Deltas4!P104)/6</f>
        <v>0</v>
      </c>
      <c r="N98" s="19">
        <f ca="1">(Deltas1!Q104+2*Deltas2!Q104+2*Deltas3!Q104+Deltas4!Q104)/6</f>
        <v>0</v>
      </c>
      <c r="O98" s="19">
        <f ca="1">(Deltas1!R104+2*Deltas2!R104+2*Deltas3!R104+Deltas4!R104)/6</f>
        <v>0</v>
      </c>
      <c r="P98" s="19">
        <f ca="1">(Deltas1!S104+2*Deltas2!S104+2*Deltas3!S104+Deltas4!S104)/6</f>
        <v>1.1667041732530514</v>
      </c>
      <c r="Q98" s="19">
        <f ca="1">(Deltas1!T104+2*Deltas2!T104+2*Deltas3!T104+Deltas4!T104)/6</f>
        <v>0</v>
      </c>
      <c r="R98" s="19">
        <f ca="1">(Deltas1!U104+2*Deltas2!U104+2*Deltas3!U104+Deltas4!U104)/6</f>
        <v>0</v>
      </c>
      <c r="S98" s="19">
        <f ca="1">(Deltas1!V104+2*Deltas2!V104+2*Deltas3!V104+Deltas4!V104)/6</f>
        <v>0</v>
      </c>
      <c r="T98" s="19">
        <f ca="1">(Deltas1!W104+2*Deltas2!W104+2*Deltas3!W104+Deltas4!W104)/6</f>
        <v>0</v>
      </c>
      <c r="U98" s="19">
        <f ca="1">(Deltas1!X104+2*Deltas2!X104+2*Deltas3!X104+Deltas4!X104)/6</f>
        <v>0</v>
      </c>
      <c r="V98" s="19">
        <f ca="1">(Deltas1!Y104+2*Deltas2!Y104+2*Deltas3!Y104+Deltas4!Y104)/6</f>
        <v>-2.9153687790696012</v>
      </c>
      <c r="W98" s="19">
        <f ca="1">(Deltas1!Z104+2*Deltas2!Z104+2*Deltas3!Z104+Deltas4!Z104)/6</f>
        <v>0</v>
      </c>
      <c r="X98" s="19">
        <f ca="1">(Deltas1!AA104+2*Deltas2!AA104+2*Deltas3!AA104+Deltas4!AA104)/6</f>
        <v>0</v>
      </c>
      <c r="Y98" s="19">
        <f ca="1">(Deltas1!AB104+2*Deltas2!AB104+2*Deltas3!AB104+Deltas4!AB104)/6</f>
        <v>0</v>
      </c>
      <c r="Z98" s="19">
        <f ca="1">(Deltas1!AC104+2*Deltas2!AC104+2*Deltas3!AC104+Deltas4!AC104)/6</f>
        <v>0</v>
      </c>
      <c r="AA98" s="19">
        <f ca="1">(Deltas1!AD104+2*Deltas2!AD104+2*Deltas3!AD104+Deltas4!AD104)/6</f>
        <v>0</v>
      </c>
      <c r="AB98" s="19">
        <f ca="1">(Deltas1!AE104+2*Deltas2!AE104+2*Deltas3!AE104+Deltas4!AE104)/6</f>
        <v>0</v>
      </c>
      <c r="AC98" s="19">
        <f ca="1">(Deltas1!AF104+2*Deltas2!AF104+2*Deltas3!AF104+Deltas4!AF104)/6</f>
        <v>0</v>
      </c>
      <c r="AD98" s="19">
        <f ca="1">(Deltas1!AG104+2*Deltas2!AG104+2*Deltas3!AG104+Deltas4!AG104)/6</f>
        <v>-5.7366124639378858E-3</v>
      </c>
      <c r="AE98" s="19">
        <f ca="1">(Deltas1!AH104+2*Deltas2!AH104+2*Deltas3!AH104+Deltas4!AH104)/6</f>
        <v>-0.81762458488950207</v>
      </c>
      <c r="AF98" s="19">
        <f ca="1">(Deltas1!AI104+2*Deltas2!AI104+2*Deltas3!AI104+Deltas4!AI104)/6</f>
        <v>2.6945874263417244</v>
      </c>
      <c r="AG98" s="19">
        <f ca="1">(Deltas1!AJ104+2*Deltas2!AJ104+2*Deltas3!AJ104+Deltas4!AJ104)/6</f>
        <v>0.48222082214294915</v>
      </c>
      <c r="AH98" s="19">
        <f ca="1">(Deltas1!AK104+2*Deltas2!AK104+2*Deltas3!AK104+Deltas4!AK104)/6</f>
        <v>0</v>
      </c>
      <c r="AI98" s="19">
        <f ca="1">(Deltas1!AL104+2*Deltas2!AL104+2*Deltas3!AL104+Deltas4!AL104)/6</f>
        <v>0</v>
      </c>
      <c r="AJ98" s="19">
        <f ca="1">(Deltas1!AM104+2*Deltas2!AM104+2*Deltas3!AM104+Deltas4!AM104)/6</f>
        <v>0</v>
      </c>
      <c r="AK98" s="19">
        <f ca="1">(Deltas1!AN104+2*Deltas2!AN104+2*Deltas3!AN104+Deltas4!AN104)/6</f>
        <v>0</v>
      </c>
      <c r="AL98" s="19">
        <f ca="1">(Deltas1!AO104+2*Deltas2!AO104+2*Deltas3!AO104+Deltas4!AO104)/6</f>
        <v>-5.5279448778545511E-5</v>
      </c>
      <c r="AM98" s="19">
        <f ca="1">(Deltas1!AP104+2*Deltas2!AP104+2*Deltas3!AP104+Deltas4!AP104)/6</f>
        <v>-1.1180926809474077E-2</v>
      </c>
      <c r="AN98" s="19">
        <f ca="1">(Deltas1!AQ104+2*Deltas2!AQ104+2*Deltas3!AQ104+Deltas4!AQ104)/6</f>
        <v>0</v>
      </c>
      <c r="AO98" s="19">
        <f ca="1">(Deltas1!AR104+2*Deltas2!AR104+2*Deltas3!AR104+Deltas4!AR104)/6</f>
        <v>0</v>
      </c>
      <c r="AP98" s="19">
        <f ca="1">(Deltas1!AS104+2*Deltas2!AS104+2*Deltas3!AS104+Deltas4!AS104)/6</f>
        <v>-0.19784874635214353</v>
      </c>
      <c r="AQ98" s="19">
        <f ca="1">(Deltas1!AT104+2*Deltas2!AT104+2*Deltas3!AT104+Deltas4!AT104)/6</f>
        <v>-0.19784874635214353</v>
      </c>
      <c r="AR98" s="19">
        <f ca="1">(Deltas1!AU104+2*Deltas2!AU104+2*Deltas3!AU104+Deltas4!AU104)/6</f>
        <v>-0.19784874635214353</v>
      </c>
      <c r="AS98" s="19">
        <f ca="1">(Deltas1!AV104+2*Deltas2!AV104+2*Deltas3!AV104+Deltas4!AV104)/6</f>
        <v>0</v>
      </c>
      <c r="AT98" s="19">
        <f ca="1">(Deltas1!AW104+2*Deltas2!AW104+2*Deltas3!AW104+Deltas4!AW104)/6</f>
        <v>0</v>
      </c>
      <c r="AU98" s="19">
        <f ca="1">(Deltas1!AX104+2*Deltas2!AX104+2*Deltas3!AX104+Deltas4!AX104)/6</f>
        <v>0</v>
      </c>
      <c r="AV98" s="19">
        <f ca="1">(Deltas1!AY104+2*Deltas2!AY104+2*Deltas3!AY104+Deltas4!AY104)/6</f>
        <v>0</v>
      </c>
      <c r="AW98" s="19">
        <f ca="1">(Deltas1!AZ104+2*Deltas2!AZ104+2*Deltas3!AZ104+Deltas4!AZ104)/6</f>
        <v>0</v>
      </c>
      <c r="AX98" s="19">
        <f ca="1">(Deltas1!BA104+2*Deltas2!BA104+2*Deltas3!BA104+Deltas4!BA104)/6</f>
        <v>0</v>
      </c>
      <c r="AY98" s="19">
        <f ca="1">(Deltas1!BB104+2*Deltas2!BB104+2*Deltas3!BB104+Deltas4!BB104)/6</f>
        <v>0</v>
      </c>
      <c r="AZ98" s="19">
        <f ca="1">(Deltas1!BC104+2*Deltas2!BC104+2*Deltas3!BC104+Deltas4!BC104)/6</f>
        <v>0</v>
      </c>
      <c r="BA98" s="19">
        <f ca="1">(Deltas1!BD104+2*Deltas2!BD104+2*Deltas3!BD104+Deltas4!BD104)/6</f>
        <v>0</v>
      </c>
      <c r="BB98" s="19">
        <f ca="1">(Deltas1!BE104+2*Deltas2!BE104+2*Deltas3!BE104+Deltas4!BE104)/6</f>
        <v>0</v>
      </c>
      <c r="BC98" s="19">
        <f ca="1">(Deltas1!BF104+2*Deltas2!BF104+2*Deltas3!BF104+Deltas4!BF104)/6</f>
        <v>0</v>
      </c>
      <c r="BD98" s="19">
        <f ca="1">(Deltas1!BG104+2*Deltas2!BG104+2*Deltas3!BG104+Deltas4!BG104)/6</f>
        <v>0</v>
      </c>
      <c r="BE98" s="19">
        <f ca="1">(Deltas1!BH104+2*Deltas2!BH104+2*Deltas3!BH104+Deltas4!BH104)/6</f>
        <v>0</v>
      </c>
      <c r="BF98" s="19">
        <f ca="1">(Deltas1!BI104+2*Deltas2!BI104+2*Deltas3!BI104+Deltas4!BI104)/6</f>
        <v>0</v>
      </c>
      <c r="BG98" s="19">
        <f ca="1">(Deltas1!BJ104+2*Deltas2!BJ104+2*Deltas3!BJ104+Deltas4!BJ104)/6</f>
        <v>0</v>
      </c>
      <c r="BH98" s="19">
        <f ca="1">(Deltas1!BK104+2*Deltas2!BK104+2*Deltas3!BK104+Deltas4!BK104)/6</f>
        <v>0</v>
      </c>
      <c r="BI98" s="19">
        <f ca="1">(Deltas1!BL104+2*Deltas2!BL104+2*Deltas3!BL104+Deltas4!BL104)/6</f>
        <v>0</v>
      </c>
      <c r="BJ98" s="19">
        <f ca="1">(Deltas1!BM104+2*Deltas2!BM104+2*Deltas3!BM104+Deltas4!BM104)/6</f>
        <v>0</v>
      </c>
      <c r="BK98" s="19">
        <f ca="1">(Deltas1!BN104+2*Deltas2!BN104+2*Deltas3!BN104+Deltas4!BN104)/6</f>
        <v>0</v>
      </c>
      <c r="BL98" s="19">
        <f ca="1">(Deltas1!BO104+2*Deltas2!BO104+2*Deltas3!BO104+Deltas4!BO104)/6</f>
        <v>0</v>
      </c>
      <c r="BM98" s="19">
        <f ca="1">(Deltas1!BP104+2*Deltas2!BP104+2*Deltas3!BP104+Deltas4!BP104)/6</f>
        <v>0</v>
      </c>
      <c r="BN98" s="19">
        <f ca="1">(Deltas1!BQ104+2*Deltas2!BQ104+2*Deltas3!BQ104+Deltas4!BQ104)/6</f>
        <v>0</v>
      </c>
      <c r="BO98" s="19">
        <f ca="1">(Deltas1!BR104+2*Deltas2!BR104+2*Deltas3!BR104+Deltas4!BR104)/6</f>
        <v>0</v>
      </c>
      <c r="BP98" s="19">
        <f ca="1">(Deltas1!BS104+2*Deltas2!BS104+2*Deltas3!BS104+Deltas4!BS104)/6</f>
        <v>0</v>
      </c>
      <c r="BQ98" s="19">
        <f ca="1">(Deltas1!BT104+2*Deltas2!BT104+2*Deltas3!BT104+Deltas4!BT104)/6</f>
        <v>0</v>
      </c>
      <c r="BR98" s="19">
        <f ca="1">(Deltas1!BU104+2*Deltas2!BU104+2*Deltas3!BU104+Deltas4!BU104)/6</f>
        <v>0</v>
      </c>
      <c r="BS98" s="19">
        <f ca="1">(Deltas1!BV104+2*Deltas2!BV104+2*Deltas3!BV104+Deltas4!BV104)/6</f>
        <v>0</v>
      </c>
      <c r="BT98" s="19">
        <f ca="1">(Deltas1!BW104+2*Deltas2!BW104+2*Deltas3!BW104+Deltas4!BW104)/6</f>
        <v>0</v>
      </c>
    </row>
    <row r="99" spans="1:72">
      <c r="A99">
        <f>'Composition Moles'!A117</f>
        <v>4.7499999999999911</v>
      </c>
      <c r="B99" s="1">
        <f ca="1">(Deltas1!D105+2*Deltas2!D105+2*Deltas3!D105+Deltas4!D105)/6</f>
        <v>7.495402496927578E-3</v>
      </c>
      <c r="C99" s="19">
        <f ca="1">(Deltas1!F105+2*Deltas2!F105+2*Deltas3!F105+Deltas4!F105)/6</f>
        <v>-1.0617186343067575E-2</v>
      </c>
      <c r="D99" s="19">
        <f ca="1">(Deltas1!G105+2*Deltas2!G105+2*Deltas3!G105+Deltas4!G105)/6</f>
        <v>0</v>
      </c>
      <c r="E99" s="19">
        <f ca="1">(Deltas1!H105+2*Deltas2!H105+2*Deltas3!H105+Deltas4!H105)/6</f>
        <v>1.0567563354435259E-2</v>
      </c>
      <c r="F99" s="19">
        <f ca="1">(Deltas1!I105+2*Deltas2!I105+2*Deltas3!I105+Deltas4!I105)/6</f>
        <v>4.9622988632317477E-5</v>
      </c>
      <c r="G99" s="19">
        <f ca="1">(Deltas1!J105+2*Deltas2!J105+2*Deltas3!J105+Deltas4!J105)/6</f>
        <v>0</v>
      </c>
      <c r="H99" s="19">
        <f ca="1">(Deltas1!K105+2*Deltas2!K105+2*Deltas3!K105+Deltas4!K105)/6</f>
        <v>0</v>
      </c>
      <c r="I99" s="19">
        <f ca="1">(Deltas1!L105+2*Deltas2!L105+2*Deltas3!L105+Deltas4!L105)/6</f>
        <v>0</v>
      </c>
      <c r="J99" s="19">
        <f ca="1">(Deltas1!M105+2*Deltas2!M105+2*Deltas3!M105+Deltas4!M105)/6</f>
        <v>0</v>
      </c>
      <c r="K99" s="19">
        <f ca="1">(Deltas1!N105+2*Deltas2!N105+2*Deltas3!N105+Deltas4!N105)/6</f>
        <v>0</v>
      </c>
      <c r="L99" s="19">
        <f ca="1">(Deltas1!O105+2*Deltas2!O105+2*Deltas3!O105+Deltas4!O105)/6</f>
        <v>0</v>
      </c>
      <c r="M99" s="19">
        <f ca="1">(Deltas1!P105+2*Deltas2!P105+2*Deltas3!P105+Deltas4!P105)/6</f>
        <v>0</v>
      </c>
      <c r="N99" s="19">
        <f ca="1">(Deltas1!Q105+2*Deltas2!Q105+2*Deltas3!Q105+Deltas4!Q105)/6</f>
        <v>0</v>
      </c>
      <c r="O99" s="19">
        <f ca="1">(Deltas1!R105+2*Deltas2!R105+2*Deltas3!R105+Deltas4!R105)/6</f>
        <v>0</v>
      </c>
      <c r="P99" s="19">
        <f ca="1">(Deltas1!S105+2*Deltas2!S105+2*Deltas3!S105+Deltas4!S105)/6</f>
        <v>1.1338778371789231</v>
      </c>
      <c r="Q99" s="19">
        <f ca="1">(Deltas1!T105+2*Deltas2!T105+2*Deltas3!T105+Deltas4!T105)/6</f>
        <v>0</v>
      </c>
      <c r="R99" s="19">
        <f ca="1">(Deltas1!U105+2*Deltas2!U105+2*Deltas3!U105+Deltas4!U105)/6</f>
        <v>0</v>
      </c>
      <c r="S99" s="19">
        <f ca="1">(Deltas1!V105+2*Deltas2!V105+2*Deltas3!V105+Deltas4!V105)/6</f>
        <v>0</v>
      </c>
      <c r="T99" s="19">
        <f ca="1">(Deltas1!W105+2*Deltas2!W105+2*Deltas3!W105+Deltas4!W105)/6</f>
        <v>0</v>
      </c>
      <c r="U99" s="19">
        <f ca="1">(Deltas1!X105+2*Deltas2!X105+2*Deltas3!X105+Deltas4!X105)/6</f>
        <v>0</v>
      </c>
      <c r="V99" s="19">
        <f ca="1">(Deltas1!Y105+2*Deltas2!Y105+2*Deltas3!Y105+Deltas4!Y105)/6</f>
        <v>-2.8419976383644978</v>
      </c>
      <c r="W99" s="19">
        <f ca="1">(Deltas1!Z105+2*Deltas2!Z105+2*Deltas3!Z105+Deltas4!Z105)/6</f>
        <v>0</v>
      </c>
      <c r="X99" s="19">
        <f ca="1">(Deltas1!AA105+2*Deltas2!AA105+2*Deltas3!AA105+Deltas4!AA105)/6</f>
        <v>0</v>
      </c>
      <c r="Y99" s="19">
        <f ca="1">(Deltas1!AB105+2*Deltas2!AB105+2*Deltas3!AB105+Deltas4!AB105)/6</f>
        <v>0</v>
      </c>
      <c r="Z99" s="19">
        <f ca="1">(Deltas1!AC105+2*Deltas2!AC105+2*Deltas3!AC105+Deltas4!AC105)/6</f>
        <v>0</v>
      </c>
      <c r="AA99" s="19">
        <f ca="1">(Deltas1!AD105+2*Deltas2!AD105+2*Deltas3!AD105+Deltas4!AD105)/6</f>
        <v>0</v>
      </c>
      <c r="AB99" s="19">
        <f ca="1">(Deltas1!AE105+2*Deltas2!AE105+2*Deltas3!AE105+Deltas4!AE105)/6</f>
        <v>0</v>
      </c>
      <c r="AC99" s="19">
        <f ca="1">(Deltas1!AF105+2*Deltas2!AF105+2*Deltas3!AF105+Deltas4!AF105)/6</f>
        <v>0</v>
      </c>
      <c r="AD99" s="19">
        <f ca="1">(Deltas1!AG105+2*Deltas2!AG105+2*Deltas3!AG105+Deltas4!AG105)/6</f>
        <v>-5.5664482444453961E-3</v>
      </c>
      <c r="AE99" s="19">
        <f ca="1">(Deltas1!AH105+2*Deltas2!AH105+2*Deltas3!AH105+Deltas4!AH105)/6</f>
        <v>-0.82486705869272636</v>
      </c>
      <c r="AF99" s="19">
        <f ca="1">(Deltas1!AI105+2*Deltas2!AI105+2*Deltas3!AI105+Deltas4!AI105)/6</f>
        <v>2.6645673281800906</v>
      </c>
      <c r="AG99" s="19">
        <f ca="1">(Deltas1!AJ105+2*Deltas2!AJ105+2*Deltas3!AJ105+Deltas4!AJ105)/6</f>
        <v>0.46951193962407523</v>
      </c>
      <c r="AH99" s="19">
        <f ca="1">(Deltas1!AK105+2*Deltas2!AK105+2*Deltas3!AK105+Deltas4!AK105)/6</f>
        <v>0</v>
      </c>
      <c r="AI99" s="19">
        <f ca="1">(Deltas1!AL105+2*Deltas2!AL105+2*Deltas3!AL105+Deltas4!AL105)/6</f>
        <v>0</v>
      </c>
      <c r="AJ99" s="19">
        <f ca="1">(Deltas1!AM105+2*Deltas2!AM105+2*Deltas3!AM105+Deltas4!AM105)/6</f>
        <v>0</v>
      </c>
      <c r="AK99" s="19">
        <f ca="1">(Deltas1!AN105+2*Deltas2!AN105+2*Deltas3!AN105+Deltas4!AN105)/6</f>
        <v>0</v>
      </c>
      <c r="AL99" s="19">
        <f ca="1">(Deltas1!AO105+2*Deltas2!AO105+2*Deltas3!AO105+Deltas4!AO105)/6</f>
        <v>-4.9622988632317477E-5</v>
      </c>
      <c r="AM99" s="19">
        <f ca="1">(Deltas1!AP105+2*Deltas2!AP105+2*Deltas3!AP105+Deltas4!AP105)/6</f>
        <v>-1.0399785566484469E-2</v>
      </c>
      <c r="AN99" s="19">
        <f ca="1">(Deltas1!AQ105+2*Deltas2!AQ105+2*Deltas3!AQ105+Deltas4!AQ105)/6</f>
        <v>0</v>
      </c>
      <c r="AO99" s="19">
        <f ca="1">(Deltas1!AR105+2*Deltas2!AR105+2*Deltas3!AR105+Deltas4!AR105)/6</f>
        <v>0</v>
      </c>
      <c r="AP99" s="19">
        <f ca="1">(Deltas1!AS105+2*Deltas2!AS105+2*Deltas3!AS105+Deltas4!AS105)/6</f>
        <v>-0.19502551704210083</v>
      </c>
      <c r="AQ99" s="19">
        <f ca="1">(Deltas1!AT105+2*Deltas2!AT105+2*Deltas3!AT105+Deltas4!AT105)/6</f>
        <v>-0.19502551704210083</v>
      </c>
      <c r="AR99" s="19">
        <f ca="1">(Deltas1!AU105+2*Deltas2!AU105+2*Deltas3!AU105+Deltas4!AU105)/6</f>
        <v>-0.19502551704210083</v>
      </c>
      <c r="AS99" s="19">
        <f ca="1">(Deltas1!AV105+2*Deltas2!AV105+2*Deltas3!AV105+Deltas4!AV105)/6</f>
        <v>0</v>
      </c>
      <c r="AT99" s="19">
        <f ca="1">(Deltas1!AW105+2*Deltas2!AW105+2*Deltas3!AW105+Deltas4!AW105)/6</f>
        <v>0</v>
      </c>
      <c r="AU99" s="19">
        <f ca="1">(Deltas1!AX105+2*Deltas2!AX105+2*Deltas3!AX105+Deltas4!AX105)/6</f>
        <v>0</v>
      </c>
      <c r="AV99" s="19">
        <f ca="1">(Deltas1!AY105+2*Deltas2!AY105+2*Deltas3!AY105+Deltas4!AY105)/6</f>
        <v>0</v>
      </c>
      <c r="AW99" s="19">
        <f ca="1">(Deltas1!AZ105+2*Deltas2!AZ105+2*Deltas3!AZ105+Deltas4!AZ105)/6</f>
        <v>0</v>
      </c>
      <c r="AX99" s="19">
        <f ca="1">(Deltas1!BA105+2*Deltas2!BA105+2*Deltas3!BA105+Deltas4!BA105)/6</f>
        <v>0</v>
      </c>
      <c r="AY99" s="19">
        <f ca="1">(Deltas1!BB105+2*Deltas2!BB105+2*Deltas3!BB105+Deltas4!BB105)/6</f>
        <v>0</v>
      </c>
      <c r="AZ99" s="19">
        <f ca="1">(Deltas1!BC105+2*Deltas2!BC105+2*Deltas3!BC105+Deltas4!BC105)/6</f>
        <v>0</v>
      </c>
      <c r="BA99" s="19">
        <f ca="1">(Deltas1!BD105+2*Deltas2!BD105+2*Deltas3!BD105+Deltas4!BD105)/6</f>
        <v>0</v>
      </c>
      <c r="BB99" s="19">
        <f ca="1">(Deltas1!BE105+2*Deltas2!BE105+2*Deltas3!BE105+Deltas4!BE105)/6</f>
        <v>0</v>
      </c>
      <c r="BC99" s="19">
        <f ca="1">(Deltas1!BF105+2*Deltas2!BF105+2*Deltas3!BF105+Deltas4!BF105)/6</f>
        <v>0</v>
      </c>
      <c r="BD99" s="19">
        <f ca="1">(Deltas1!BG105+2*Deltas2!BG105+2*Deltas3!BG105+Deltas4!BG105)/6</f>
        <v>0</v>
      </c>
      <c r="BE99" s="19">
        <f ca="1">(Deltas1!BH105+2*Deltas2!BH105+2*Deltas3!BH105+Deltas4!BH105)/6</f>
        <v>0</v>
      </c>
      <c r="BF99" s="19">
        <f ca="1">(Deltas1!BI105+2*Deltas2!BI105+2*Deltas3!BI105+Deltas4!BI105)/6</f>
        <v>0</v>
      </c>
      <c r="BG99" s="19">
        <f ca="1">(Deltas1!BJ105+2*Deltas2!BJ105+2*Deltas3!BJ105+Deltas4!BJ105)/6</f>
        <v>0</v>
      </c>
      <c r="BH99" s="19">
        <f ca="1">(Deltas1!BK105+2*Deltas2!BK105+2*Deltas3!BK105+Deltas4!BK105)/6</f>
        <v>0</v>
      </c>
      <c r="BI99" s="19">
        <f ca="1">(Deltas1!BL105+2*Deltas2!BL105+2*Deltas3!BL105+Deltas4!BL105)/6</f>
        <v>0</v>
      </c>
      <c r="BJ99" s="19">
        <f ca="1">(Deltas1!BM105+2*Deltas2!BM105+2*Deltas3!BM105+Deltas4!BM105)/6</f>
        <v>0</v>
      </c>
      <c r="BK99" s="19">
        <f ca="1">(Deltas1!BN105+2*Deltas2!BN105+2*Deltas3!BN105+Deltas4!BN105)/6</f>
        <v>0</v>
      </c>
      <c r="BL99" s="19">
        <f ca="1">(Deltas1!BO105+2*Deltas2!BO105+2*Deltas3!BO105+Deltas4!BO105)/6</f>
        <v>0</v>
      </c>
      <c r="BM99" s="19">
        <f ca="1">(Deltas1!BP105+2*Deltas2!BP105+2*Deltas3!BP105+Deltas4!BP105)/6</f>
        <v>0</v>
      </c>
      <c r="BN99" s="19">
        <f ca="1">(Deltas1!BQ105+2*Deltas2!BQ105+2*Deltas3!BQ105+Deltas4!BQ105)/6</f>
        <v>0</v>
      </c>
      <c r="BO99" s="19">
        <f ca="1">(Deltas1!BR105+2*Deltas2!BR105+2*Deltas3!BR105+Deltas4!BR105)/6</f>
        <v>0</v>
      </c>
      <c r="BP99" s="19">
        <f ca="1">(Deltas1!BS105+2*Deltas2!BS105+2*Deltas3!BS105+Deltas4!BS105)/6</f>
        <v>0</v>
      </c>
      <c r="BQ99" s="19">
        <f ca="1">(Deltas1!BT105+2*Deltas2!BT105+2*Deltas3!BT105+Deltas4!BT105)/6</f>
        <v>0</v>
      </c>
      <c r="BR99" s="19">
        <f ca="1">(Deltas1!BU105+2*Deltas2!BU105+2*Deltas3!BU105+Deltas4!BU105)/6</f>
        <v>0</v>
      </c>
      <c r="BS99" s="19">
        <f ca="1">(Deltas1!BV105+2*Deltas2!BV105+2*Deltas3!BV105+Deltas4!BV105)/6</f>
        <v>0</v>
      </c>
      <c r="BT99" s="19">
        <f ca="1">(Deltas1!BW105+2*Deltas2!BW105+2*Deltas3!BW105+Deltas4!BW105)/6</f>
        <v>0</v>
      </c>
    </row>
    <row r="100" spans="1:72">
      <c r="A100">
        <f>'Composition Moles'!A118</f>
        <v>4.7999999999999909</v>
      </c>
      <c r="B100" s="1">
        <f ca="1">(Deltas1!D106+2*Deltas2!D106+2*Deltas3!D106+Deltas4!D106)/6</f>
        <v>7.4283743010859563E-3</v>
      </c>
      <c r="C100" s="19">
        <f ca="1">(Deltas1!F106+2*Deltas2!F106+2*Deltas3!F106+Deltas4!F106)/6</f>
        <v>-9.904823007221928E-3</v>
      </c>
      <c r="D100" s="19">
        <f ca="1">(Deltas1!G106+2*Deltas2!G106+2*Deltas3!G106+Deltas4!G106)/6</f>
        <v>0</v>
      </c>
      <c r="E100" s="19">
        <f ca="1">(Deltas1!H106+2*Deltas2!H106+2*Deltas3!H106+Deltas4!H106)/6</f>
        <v>9.8602770504365254E-3</v>
      </c>
      <c r="F100" s="19">
        <f ca="1">(Deltas1!I106+2*Deltas2!I106+2*Deltas3!I106+Deltas4!I106)/6</f>
        <v>4.4545956785400699E-5</v>
      </c>
      <c r="G100" s="19">
        <f ca="1">(Deltas1!J106+2*Deltas2!J106+2*Deltas3!J106+Deltas4!J106)/6</f>
        <v>0</v>
      </c>
      <c r="H100" s="19">
        <f ca="1">(Deltas1!K106+2*Deltas2!K106+2*Deltas3!K106+Deltas4!K106)/6</f>
        <v>0</v>
      </c>
      <c r="I100" s="19">
        <f ca="1">(Deltas1!L106+2*Deltas2!L106+2*Deltas3!L106+Deltas4!L106)/6</f>
        <v>0</v>
      </c>
      <c r="J100" s="19">
        <f ca="1">(Deltas1!M106+2*Deltas2!M106+2*Deltas3!M106+Deltas4!M106)/6</f>
        <v>0</v>
      </c>
      <c r="K100" s="19">
        <f ca="1">(Deltas1!N106+2*Deltas2!N106+2*Deltas3!N106+Deltas4!N106)/6</f>
        <v>0</v>
      </c>
      <c r="L100" s="19">
        <f ca="1">(Deltas1!O106+2*Deltas2!O106+2*Deltas3!O106+Deltas4!O106)/6</f>
        <v>0</v>
      </c>
      <c r="M100" s="19">
        <f ca="1">(Deltas1!P106+2*Deltas2!P106+2*Deltas3!P106+Deltas4!P106)/6</f>
        <v>0</v>
      </c>
      <c r="N100" s="19">
        <f ca="1">(Deltas1!Q106+2*Deltas2!Q106+2*Deltas3!Q106+Deltas4!Q106)/6</f>
        <v>0</v>
      </c>
      <c r="O100" s="19">
        <f ca="1">(Deltas1!R106+2*Deltas2!R106+2*Deltas3!R106+Deltas4!R106)/6</f>
        <v>0</v>
      </c>
      <c r="P100" s="19">
        <f ca="1">(Deltas1!S106+2*Deltas2!S106+2*Deltas3!S106+Deltas4!S106)/6</f>
        <v>1.1015456849517793</v>
      </c>
      <c r="Q100" s="19">
        <f ca="1">(Deltas1!T106+2*Deltas2!T106+2*Deltas3!T106+Deltas4!T106)/6</f>
        <v>0</v>
      </c>
      <c r="R100" s="19">
        <f ca="1">(Deltas1!U106+2*Deltas2!U106+2*Deltas3!U106+Deltas4!U106)/6</f>
        <v>0</v>
      </c>
      <c r="S100" s="19">
        <f ca="1">(Deltas1!V106+2*Deltas2!V106+2*Deltas3!V106+Deltas4!V106)/6</f>
        <v>0</v>
      </c>
      <c r="T100" s="19">
        <f ca="1">(Deltas1!W106+2*Deltas2!W106+2*Deltas3!W106+Deltas4!W106)/6</f>
        <v>0</v>
      </c>
      <c r="U100" s="19">
        <f ca="1">(Deltas1!X106+2*Deltas2!X106+2*Deltas3!X106+Deltas4!X106)/6</f>
        <v>0</v>
      </c>
      <c r="V100" s="19">
        <f ca="1">(Deltas1!Y106+2*Deltas2!Y106+2*Deltas3!Y106+Deltas4!Y106)/6</f>
        <v>-2.7697400276866442</v>
      </c>
      <c r="W100" s="19">
        <f ca="1">(Deltas1!Z106+2*Deltas2!Z106+2*Deltas3!Z106+Deltas4!Z106)/6</f>
        <v>0</v>
      </c>
      <c r="X100" s="19">
        <f ca="1">(Deltas1!AA106+2*Deltas2!AA106+2*Deltas3!AA106+Deltas4!AA106)/6</f>
        <v>0</v>
      </c>
      <c r="Y100" s="19">
        <f ca="1">(Deltas1!AB106+2*Deltas2!AB106+2*Deltas3!AB106+Deltas4!AB106)/6</f>
        <v>0</v>
      </c>
      <c r="Z100" s="19">
        <f ca="1">(Deltas1!AC106+2*Deltas2!AC106+2*Deltas3!AC106+Deltas4!AC106)/6</f>
        <v>0</v>
      </c>
      <c r="AA100" s="19">
        <f ca="1">(Deltas1!AD106+2*Deltas2!AD106+2*Deltas3!AD106+Deltas4!AD106)/6</f>
        <v>0</v>
      </c>
      <c r="AB100" s="19">
        <f ca="1">(Deltas1!AE106+2*Deltas2!AE106+2*Deltas3!AE106+Deltas4!AE106)/6</f>
        <v>0</v>
      </c>
      <c r="AC100" s="19">
        <f ca="1">(Deltas1!AF106+2*Deltas2!AF106+2*Deltas3!AF106+Deltas4!AF106)/6</f>
        <v>0</v>
      </c>
      <c r="AD100" s="19">
        <f ca="1">(Deltas1!AG106+2*Deltas2!AG106+2*Deltas3!AG106+Deltas4!AG106)/6</f>
        <v>-5.4786134623244559E-3</v>
      </c>
      <c r="AE100" s="19">
        <f ca="1">(Deltas1!AH106+2*Deltas2!AH106+2*Deltas3!AH106+Deltas4!AH106)/6</f>
        <v>-0.83152510281583847</v>
      </c>
      <c r="AF100" s="19">
        <f ca="1">(Deltas1!AI106+2*Deltas2!AI106+2*Deltas3!AI106+Deltas4!AI106)/6</f>
        <v>2.6346698162297897</v>
      </c>
      <c r="AG100" s="19">
        <f ca="1">(Deltas1!AJ106+2*Deltas2!AJ106+2*Deltas3!AJ106+Deltas4!AJ106)/6</f>
        <v>0.45703109253755231</v>
      </c>
      <c r="AH100" s="19">
        <f ca="1">(Deltas1!AK106+2*Deltas2!AK106+2*Deltas3!AK106+Deltas4!AK106)/6</f>
        <v>0</v>
      </c>
      <c r="AI100" s="19">
        <f ca="1">(Deltas1!AL106+2*Deltas2!AL106+2*Deltas3!AL106+Deltas4!AL106)/6</f>
        <v>0</v>
      </c>
      <c r="AJ100" s="19">
        <f ca="1">(Deltas1!AM106+2*Deltas2!AM106+2*Deltas3!AM106+Deltas4!AM106)/6</f>
        <v>0</v>
      </c>
      <c r="AK100" s="19">
        <f ca="1">(Deltas1!AN106+2*Deltas2!AN106+2*Deltas3!AN106+Deltas4!AN106)/6</f>
        <v>0</v>
      </c>
      <c r="AL100" s="19">
        <f ca="1">(Deltas1!AO106+2*Deltas2!AO106+2*Deltas3!AO106+Deltas4!AO106)/6</f>
        <v>-4.4545956785400699E-5</v>
      </c>
      <c r="AM100" s="19">
        <f ca="1">(Deltas1!AP106+2*Deltas2!AP106+2*Deltas3!AP106+Deltas4!AP106)/6</f>
        <v>-9.6734264961885561E-3</v>
      </c>
      <c r="AN100" s="19">
        <f ca="1">(Deltas1!AQ106+2*Deltas2!AQ106+2*Deltas3!AQ106+Deltas4!AQ106)/6</f>
        <v>0</v>
      </c>
      <c r="AO100" s="19">
        <f ca="1">(Deltas1!AR106+2*Deltas2!AR106+2*Deltas3!AR106+Deltas4!AR106)/6</f>
        <v>0</v>
      </c>
      <c r="AP100" s="19">
        <f ca="1">(Deltas1!AS106+2*Deltas2!AS106+2*Deltas3!AS106+Deltas4!AS106)/6</f>
        <v>-0.19226162576711356</v>
      </c>
      <c r="AQ100" s="19">
        <f ca="1">(Deltas1!AT106+2*Deltas2!AT106+2*Deltas3!AT106+Deltas4!AT106)/6</f>
        <v>-0.19226162576711356</v>
      </c>
      <c r="AR100" s="19">
        <f ca="1">(Deltas1!AU106+2*Deltas2!AU106+2*Deltas3!AU106+Deltas4!AU106)/6</f>
        <v>-0.19226162576711356</v>
      </c>
      <c r="AS100" s="19">
        <f ca="1">(Deltas1!AV106+2*Deltas2!AV106+2*Deltas3!AV106+Deltas4!AV106)/6</f>
        <v>0</v>
      </c>
      <c r="AT100" s="19">
        <f ca="1">(Deltas1!AW106+2*Deltas2!AW106+2*Deltas3!AW106+Deltas4!AW106)/6</f>
        <v>0</v>
      </c>
      <c r="AU100" s="19">
        <f ca="1">(Deltas1!AX106+2*Deltas2!AX106+2*Deltas3!AX106+Deltas4!AX106)/6</f>
        <v>0</v>
      </c>
      <c r="AV100" s="19">
        <f ca="1">(Deltas1!AY106+2*Deltas2!AY106+2*Deltas3!AY106+Deltas4!AY106)/6</f>
        <v>0</v>
      </c>
      <c r="AW100" s="19">
        <f ca="1">(Deltas1!AZ106+2*Deltas2!AZ106+2*Deltas3!AZ106+Deltas4!AZ106)/6</f>
        <v>0</v>
      </c>
      <c r="AX100" s="19">
        <f ca="1">(Deltas1!BA106+2*Deltas2!BA106+2*Deltas3!BA106+Deltas4!BA106)/6</f>
        <v>0</v>
      </c>
      <c r="AY100" s="19">
        <f ca="1">(Deltas1!BB106+2*Deltas2!BB106+2*Deltas3!BB106+Deltas4!BB106)/6</f>
        <v>0</v>
      </c>
      <c r="AZ100" s="19">
        <f ca="1">(Deltas1!BC106+2*Deltas2!BC106+2*Deltas3!BC106+Deltas4!BC106)/6</f>
        <v>0</v>
      </c>
      <c r="BA100" s="19">
        <f ca="1">(Deltas1!BD106+2*Deltas2!BD106+2*Deltas3!BD106+Deltas4!BD106)/6</f>
        <v>0</v>
      </c>
      <c r="BB100" s="19">
        <f ca="1">(Deltas1!BE106+2*Deltas2!BE106+2*Deltas3!BE106+Deltas4!BE106)/6</f>
        <v>0</v>
      </c>
      <c r="BC100" s="19">
        <f ca="1">(Deltas1!BF106+2*Deltas2!BF106+2*Deltas3!BF106+Deltas4!BF106)/6</f>
        <v>0</v>
      </c>
      <c r="BD100" s="19">
        <f ca="1">(Deltas1!BG106+2*Deltas2!BG106+2*Deltas3!BG106+Deltas4!BG106)/6</f>
        <v>0</v>
      </c>
      <c r="BE100" s="19">
        <f ca="1">(Deltas1!BH106+2*Deltas2!BH106+2*Deltas3!BH106+Deltas4!BH106)/6</f>
        <v>0</v>
      </c>
      <c r="BF100" s="19">
        <f ca="1">(Deltas1!BI106+2*Deltas2!BI106+2*Deltas3!BI106+Deltas4!BI106)/6</f>
        <v>0</v>
      </c>
      <c r="BG100" s="19">
        <f ca="1">(Deltas1!BJ106+2*Deltas2!BJ106+2*Deltas3!BJ106+Deltas4!BJ106)/6</f>
        <v>0</v>
      </c>
      <c r="BH100" s="19">
        <f ca="1">(Deltas1!BK106+2*Deltas2!BK106+2*Deltas3!BK106+Deltas4!BK106)/6</f>
        <v>0</v>
      </c>
      <c r="BI100" s="19">
        <f ca="1">(Deltas1!BL106+2*Deltas2!BL106+2*Deltas3!BL106+Deltas4!BL106)/6</f>
        <v>0</v>
      </c>
      <c r="BJ100" s="19">
        <f ca="1">(Deltas1!BM106+2*Deltas2!BM106+2*Deltas3!BM106+Deltas4!BM106)/6</f>
        <v>0</v>
      </c>
      <c r="BK100" s="19">
        <f ca="1">(Deltas1!BN106+2*Deltas2!BN106+2*Deltas3!BN106+Deltas4!BN106)/6</f>
        <v>0</v>
      </c>
      <c r="BL100" s="19">
        <f ca="1">(Deltas1!BO106+2*Deltas2!BO106+2*Deltas3!BO106+Deltas4!BO106)/6</f>
        <v>0</v>
      </c>
      <c r="BM100" s="19">
        <f ca="1">(Deltas1!BP106+2*Deltas2!BP106+2*Deltas3!BP106+Deltas4!BP106)/6</f>
        <v>0</v>
      </c>
      <c r="BN100" s="19">
        <f ca="1">(Deltas1!BQ106+2*Deltas2!BQ106+2*Deltas3!BQ106+Deltas4!BQ106)/6</f>
        <v>0</v>
      </c>
      <c r="BO100" s="19">
        <f ca="1">(Deltas1!BR106+2*Deltas2!BR106+2*Deltas3!BR106+Deltas4!BR106)/6</f>
        <v>0</v>
      </c>
      <c r="BP100" s="19">
        <f ca="1">(Deltas1!BS106+2*Deltas2!BS106+2*Deltas3!BS106+Deltas4!BS106)/6</f>
        <v>0</v>
      </c>
      <c r="BQ100" s="19">
        <f ca="1">(Deltas1!BT106+2*Deltas2!BT106+2*Deltas3!BT106+Deltas4!BT106)/6</f>
        <v>0</v>
      </c>
      <c r="BR100" s="19">
        <f ca="1">(Deltas1!BU106+2*Deltas2!BU106+2*Deltas3!BU106+Deltas4!BU106)/6</f>
        <v>0</v>
      </c>
      <c r="BS100" s="19">
        <f ca="1">(Deltas1!BV106+2*Deltas2!BV106+2*Deltas3!BV106+Deltas4!BV106)/6</f>
        <v>0</v>
      </c>
      <c r="BT100" s="19">
        <f ca="1">(Deltas1!BW106+2*Deltas2!BW106+2*Deltas3!BW106+Deltas4!BW106)/6</f>
        <v>0</v>
      </c>
    </row>
    <row r="101" spans="1:72">
      <c r="A101">
        <f>'Composition Moles'!A119</f>
        <v>4.8499999999999908</v>
      </c>
      <c r="B101" s="1">
        <f ca="1">(Deltas1!D107+2*Deltas2!D107+2*Deltas3!D107+Deltas4!D107)/6</f>
        <v>7.3689784267316483E-3</v>
      </c>
      <c r="C101" s="19">
        <f ca="1">(Deltas1!F107+2*Deltas2!F107+2*Deltas3!F107+Deltas4!F107)/6</f>
        <v>-9.2424730207377476E-3</v>
      </c>
      <c r="D101" s="19">
        <f ca="1">(Deltas1!G107+2*Deltas2!G107+2*Deltas3!G107+Deltas4!G107)/6</f>
        <v>0</v>
      </c>
      <c r="E101" s="19">
        <f ca="1">(Deltas1!H107+2*Deltas2!H107+2*Deltas3!H107+Deltas4!H107)/6</f>
        <v>9.2024841255814605E-3</v>
      </c>
      <c r="F101" s="19">
        <f ca="1">(Deltas1!I107+2*Deltas2!I107+2*Deltas3!I107+Deltas4!I107)/6</f>
        <v>3.9988895156287681E-5</v>
      </c>
      <c r="G101" s="19">
        <f ca="1">(Deltas1!J107+2*Deltas2!J107+2*Deltas3!J107+Deltas4!J107)/6</f>
        <v>0</v>
      </c>
      <c r="H101" s="19">
        <f ca="1">(Deltas1!K107+2*Deltas2!K107+2*Deltas3!K107+Deltas4!K107)/6</f>
        <v>0</v>
      </c>
      <c r="I101" s="19">
        <f ca="1">(Deltas1!L107+2*Deltas2!L107+2*Deltas3!L107+Deltas4!L107)/6</f>
        <v>0</v>
      </c>
      <c r="J101" s="19">
        <f ca="1">(Deltas1!M107+2*Deltas2!M107+2*Deltas3!M107+Deltas4!M107)/6</f>
        <v>0</v>
      </c>
      <c r="K101" s="19">
        <f ca="1">(Deltas1!N107+2*Deltas2!N107+2*Deltas3!N107+Deltas4!N107)/6</f>
        <v>0</v>
      </c>
      <c r="L101" s="19">
        <f ca="1">(Deltas1!O107+2*Deltas2!O107+2*Deltas3!O107+Deltas4!O107)/6</f>
        <v>0</v>
      </c>
      <c r="M101" s="19">
        <f ca="1">(Deltas1!P107+2*Deltas2!P107+2*Deltas3!P107+Deltas4!P107)/6</f>
        <v>0</v>
      </c>
      <c r="N101" s="19">
        <f ca="1">(Deltas1!Q107+2*Deltas2!Q107+2*Deltas3!Q107+Deltas4!Q107)/6</f>
        <v>0</v>
      </c>
      <c r="O101" s="19">
        <f ca="1">(Deltas1!R107+2*Deltas2!R107+2*Deltas3!R107+Deltas4!R107)/6</f>
        <v>0</v>
      </c>
      <c r="P101" s="19">
        <f ca="1">(Deltas1!S107+2*Deltas2!S107+2*Deltas3!S107+Deltas4!S107)/6</f>
        <v>1.0697713995144007</v>
      </c>
      <c r="Q101" s="19">
        <f ca="1">(Deltas1!T107+2*Deltas2!T107+2*Deltas3!T107+Deltas4!T107)/6</f>
        <v>0</v>
      </c>
      <c r="R101" s="19">
        <f ca="1">(Deltas1!U107+2*Deltas2!U107+2*Deltas3!U107+Deltas4!U107)/6</f>
        <v>0</v>
      </c>
      <c r="S101" s="19">
        <f ca="1">(Deltas1!V107+2*Deltas2!V107+2*Deltas3!V107+Deltas4!V107)/6</f>
        <v>0</v>
      </c>
      <c r="T101" s="19">
        <f ca="1">(Deltas1!W107+2*Deltas2!W107+2*Deltas3!W107+Deltas4!W107)/6</f>
        <v>0</v>
      </c>
      <c r="U101" s="19">
        <f ca="1">(Deltas1!X107+2*Deltas2!X107+2*Deltas3!X107+Deltas4!X107)/6</f>
        <v>0</v>
      </c>
      <c r="V101" s="19">
        <f ca="1">(Deltas1!Y107+2*Deltas2!Y107+2*Deltas3!Y107+Deltas4!Y107)/6</f>
        <v>-2.6987220126061788</v>
      </c>
      <c r="W101" s="19">
        <f ca="1">(Deltas1!Z107+2*Deltas2!Z107+2*Deltas3!Z107+Deltas4!Z107)/6</f>
        <v>0</v>
      </c>
      <c r="X101" s="19">
        <f ca="1">(Deltas1!AA107+2*Deltas2!AA107+2*Deltas3!AA107+Deltas4!AA107)/6</f>
        <v>0</v>
      </c>
      <c r="Y101" s="19">
        <f ca="1">(Deltas1!AB107+2*Deltas2!AB107+2*Deltas3!AB107+Deltas4!AB107)/6</f>
        <v>0</v>
      </c>
      <c r="Z101" s="19">
        <f ca="1">(Deltas1!AC107+2*Deltas2!AC107+2*Deltas3!AC107+Deltas4!AC107)/6</f>
        <v>0</v>
      </c>
      <c r="AA101" s="19">
        <f ca="1">(Deltas1!AD107+2*Deltas2!AD107+2*Deltas3!AD107+Deltas4!AD107)/6</f>
        <v>0</v>
      </c>
      <c r="AB101" s="19">
        <f ca="1">(Deltas1!AE107+2*Deltas2!AE107+2*Deltas3!AE107+Deltas4!AE107)/6</f>
        <v>0</v>
      </c>
      <c r="AC101" s="19">
        <f ca="1">(Deltas1!AF107+2*Deltas2!AF107+2*Deltas3!AF107+Deltas4!AF107)/6</f>
        <v>0</v>
      </c>
      <c r="AD101" s="19">
        <f ca="1">(Deltas1!AG107+2*Deltas2!AG107+2*Deltas3!AG107+Deltas4!AG107)/6</f>
        <v>-5.4057350321862728E-3</v>
      </c>
      <c r="AE101" s="19">
        <f ca="1">(Deltas1!AH107+2*Deltas2!AH107+2*Deltas3!AH107+Deltas4!AH107)/6</f>
        <v>-0.83762364305911119</v>
      </c>
      <c r="AF101" s="19">
        <f ca="1">(Deltas1!AI107+2*Deltas2!AI107+2*Deltas3!AI107+Deltas4!AI107)/6</f>
        <v>2.6049080083204617</v>
      </c>
      <c r="AG101" s="19">
        <f ca="1">(Deltas1!AJ107+2*Deltas2!AJ107+2*Deltas3!AJ107+Deltas4!AJ107)/6</f>
        <v>0.44477613137662281</v>
      </c>
      <c r="AH101" s="19">
        <f ca="1">(Deltas1!AK107+2*Deltas2!AK107+2*Deltas3!AK107+Deltas4!AK107)/6</f>
        <v>0</v>
      </c>
      <c r="AI101" s="19">
        <f ca="1">(Deltas1!AL107+2*Deltas2!AL107+2*Deltas3!AL107+Deltas4!AL107)/6</f>
        <v>0</v>
      </c>
      <c r="AJ101" s="19">
        <f ca="1">(Deltas1!AM107+2*Deltas2!AM107+2*Deltas3!AM107+Deltas4!AM107)/6</f>
        <v>0</v>
      </c>
      <c r="AK101" s="19">
        <f ca="1">(Deltas1!AN107+2*Deltas2!AN107+2*Deltas3!AN107+Deltas4!AN107)/6</f>
        <v>0</v>
      </c>
      <c r="AL101" s="19">
        <f ca="1">(Deltas1!AO107+2*Deltas2!AO107+2*Deltas3!AO107+Deltas4!AO107)/6</f>
        <v>-3.9988895156287681E-5</v>
      </c>
      <c r="AM101" s="19">
        <f ca="1">(Deltas1!AP107+2*Deltas2!AP107+2*Deltas3!AP107+Deltas4!AP107)/6</f>
        <v>-8.9980289393016433E-3</v>
      </c>
      <c r="AN101" s="19">
        <f ca="1">(Deltas1!AQ107+2*Deltas2!AQ107+2*Deltas3!AQ107+Deltas4!AQ107)/6</f>
        <v>0</v>
      </c>
      <c r="AO101" s="19">
        <f ca="1">(Deltas1!AR107+2*Deltas2!AR107+2*Deltas3!AR107+Deltas4!AR107)/6</f>
        <v>0</v>
      </c>
      <c r="AP101" s="19">
        <f ca="1">(Deltas1!AS107+2*Deltas2!AS107+2*Deltas3!AS107+Deltas4!AS107)/6</f>
        <v>-0.18955537689318369</v>
      </c>
      <c r="AQ101" s="19">
        <f ca="1">(Deltas1!AT107+2*Deltas2!AT107+2*Deltas3!AT107+Deltas4!AT107)/6</f>
        <v>-0.18955537689318369</v>
      </c>
      <c r="AR101" s="19">
        <f ca="1">(Deltas1!AU107+2*Deltas2!AU107+2*Deltas3!AU107+Deltas4!AU107)/6</f>
        <v>-0.18955537689318369</v>
      </c>
      <c r="AS101" s="19">
        <f ca="1">(Deltas1!AV107+2*Deltas2!AV107+2*Deltas3!AV107+Deltas4!AV107)/6</f>
        <v>0</v>
      </c>
      <c r="AT101" s="19">
        <f ca="1">(Deltas1!AW107+2*Deltas2!AW107+2*Deltas3!AW107+Deltas4!AW107)/6</f>
        <v>0</v>
      </c>
      <c r="AU101" s="19">
        <f ca="1">(Deltas1!AX107+2*Deltas2!AX107+2*Deltas3!AX107+Deltas4!AX107)/6</f>
        <v>0</v>
      </c>
      <c r="AV101" s="19">
        <f ca="1">(Deltas1!AY107+2*Deltas2!AY107+2*Deltas3!AY107+Deltas4!AY107)/6</f>
        <v>0</v>
      </c>
      <c r="AW101" s="19">
        <f ca="1">(Deltas1!AZ107+2*Deltas2!AZ107+2*Deltas3!AZ107+Deltas4!AZ107)/6</f>
        <v>0</v>
      </c>
      <c r="AX101" s="19">
        <f ca="1">(Deltas1!BA107+2*Deltas2!BA107+2*Deltas3!BA107+Deltas4!BA107)/6</f>
        <v>0</v>
      </c>
      <c r="AY101" s="19">
        <f ca="1">(Deltas1!BB107+2*Deltas2!BB107+2*Deltas3!BB107+Deltas4!BB107)/6</f>
        <v>0</v>
      </c>
      <c r="AZ101" s="19">
        <f ca="1">(Deltas1!BC107+2*Deltas2!BC107+2*Deltas3!BC107+Deltas4!BC107)/6</f>
        <v>0</v>
      </c>
      <c r="BA101" s="19">
        <f ca="1">(Deltas1!BD107+2*Deltas2!BD107+2*Deltas3!BD107+Deltas4!BD107)/6</f>
        <v>0</v>
      </c>
      <c r="BB101" s="19">
        <f ca="1">(Deltas1!BE107+2*Deltas2!BE107+2*Deltas3!BE107+Deltas4!BE107)/6</f>
        <v>0</v>
      </c>
      <c r="BC101" s="19">
        <f ca="1">(Deltas1!BF107+2*Deltas2!BF107+2*Deltas3!BF107+Deltas4!BF107)/6</f>
        <v>0</v>
      </c>
      <c r="BD101" s="19">
        <f ca="1">(Deltas1!BG107+2*Deltas2!BG107+2*Deltas3!BG107+Deltas4!BG107)/6</f>
        <v>0</v>
      </c>
      <c r="BE101" s="19">
        <f ca="1">(Deltas1!BH107+2*Deltas2!BH107+2*Deltas3!BH107+Deltas4!BH107)/6</f>
        <v>0</v>
      </c>
      <c r="BF101" s="19">
        <f ca="1">(Deltas1!BI107+2*Deltas2!BI107+2*Deltas3!BI107+Deltas4!BI107)/6</f>
        <v>0</v>
      </c>
      <c r="BG101" s="19">
        <f ca="1">(Deltas1!BJ107+2*Deltas2!BJ107+2*Deltas3!BJ107+Deltas4!BJ107)/6</f>
        <v>0</v>
      </c>
      <c r="BH101" s="19">
        <f ca="1">(Deltas1!BK107+2*Deltas2!BK107+2*Deltas3!BK107+Deltas4!BK107)/6</f>
        <v>0</v>
      </c>
      <c r="BI101" s="19">
        <f ca="1">(Deltas1!BL107+2*Deltas2!BL107+2*Deltas3!BL107+Deltas4!BL107)/6</f>
        <v>0</v>
      </c>
      <c r="BJ101" s="19">
        <f ca="1">(Deltas1!BM107+2*Deltas2!BM107+2*Deltas3!BM107+Deltas4!BM107)/6</f>
        <v>0</v>
      </c>
      <c r="BK101" s="19">
        <f ca="1">(Deltas1!BN107+2*Deltas2!BN107+2*Deltas3!BN107+Deltas4!BN107)/6</f>
        <v>0</v>
      </c>
      <c r="BL101" s="19">
        <f ca="1">(Deltas1!BO107+2*Deltas2!BO107+2*Deltas3!BO107+Deltas4!BO107)/6</f>
        <v>0</v>
      </c>
      <c r="BM101" s="19">
        <f ca="1">(Deltas1!BP107+2*Deltas2!BP107+2*Deltas3!BP107+Deltas4!BP107)/6</f>
        <v>0</v>
      </c>
      <c r="BN101" s="19">
        <f ca="1">(Deltas1!BQ107+2*Deltas2!BQ107+2*Deltas3!BQ107+Deltas4!BQ107)/6</f>
        <v>0</v>
      </c>
      <c r="BO101" s="19">
        <f ca="1">(Deltas1!BR107+2*Deltas2!BR107+2*Deltas3!BR107+Deltas4!BR107)/6</f>
        <v>0</v>
      </c>
      <c r="BP101" s="19">
        <f ca="1">(Deltas1!BS107+2*Deltas2!BS107+2*Deltas3!BS107+Deltas4!BS107)/6</f>
        <v>0</v>
      </c>
      <c r="BQ101" s="19">
        <f ca="1">(Deltas1!BT107+2*Deltas2!BT107+2*Deltas3!BT107+Deltas4!BT107)/6</f>
        <v>0</v>
      </c>
      <c r="BR101" s="19">
        <f ca="1">(Deltas1!BU107+2*Deltas2!BU107+2*Deltas3!BU107+Deltas4!BU107)/6</f>
        <v>0</v>
      </c>
      <c r="BS101" s="19">
        <f ca="1">(Deltas1!BV107+2*Deltas2!BV107+2*Deltas3!BV107+Deltas4!BV107)/6</f>
        <v>0</v>
      </c>
      <c r="BT101" s="19">
        <f ca="1">(Deltas1!BW107+2*Deltas2!BW107+2*Deltas3!BW107+Deltas4!BW107)/6</f>
        <v>0</v>
      </c>
    </row>
    <row r="102" spans="1:72">
      <c r="A102">
        <f>'Composition Moles'!A120</f>
        <v>4.8999999999999906</v>
      </c>
      <c r="B102" s="1">
        <f ca="1">(Deltas1!D108+2*Deltas2!D108+2*Deltas3!D108+Deltas4!D108)/6</f>
        <v>7.3112997354638958E-3</v>
      </c>
      <c r="C102" s="19">
        <f ca="1">(Deltas1!F108+2*Deltas2!F108+2*Deltas3!F108+Deltas4!F108)/6</f>
        <v>-8.6266013894041021E-3</v>
      </c>
      <c r="D102" s="19">
        <f ca="1">(Deltas1!G108+2*Deltas2!G108+2*Deltas3!G108+Deltas4!G108)/6</f>
        <v>0</v>
      </c>
      <c r="E102" s="19">
        <f ca="1">(Deltas1!H108+2*Deltas2!H108+2*Deltas3!H108+Deltas4!H108)/6</f>
        <v>8.5907029254545606E-3</v>
      </c>
      <c r="F102" s="19">
        <f ca="1">(Deltas1!I108+2*Deltas2!I108+2*Deltas3!I108+Deltas4!I108)/6</f>
        <v>3.5898463949541892E-5</v>
      </c>
      <c r="G102" s="19">
        <f ca="1">(Deltas1!J108+2*Deltas2!J108+2*Deltas3!J108+Deltas4!J108)/6</f>
        <v>0</v>
      </c>
      <c r="H102" s="19">
        <f ca="1">(Deltas1!K108+2*Deltas2!K108+2*Deltas3!K108+Deltas4!K108)/6</f>
        <v>0</v>
      </c>
      <c r="I102" s="19">
        <f ca="1">(Deltas1!L108+2*Deltas2!L108+2*Deltas3!L108+Deltas4!L108)/6</f>
        <v>0</v>
      </c>
      <c r="J102" s="19">
        <f ca="1">(Deltas1!M108+2*Deltas2!M108+2*Deltas3!M108+Deltas4!M108)/6</f>
        <v>0</v>
      </c>
      <c r="K102" s="19">
        <f ca="1">(Deltas1!N108+2*Deltas2!N108+2*Deltas3!N108+Deltas4!N108)/6</f>
        <v>0</v>
      </c>
      <c r="L102" s="19">
        <f ca="1">(Deltas1!O108+2*Deltas2!O108+2*Deltas3!O108+Deltas4!O108)/6</f>
        <v>0</v>
      </c>
      <c r="M102" s="19">
        <f ca="1">(Deltas1!P108+2*Deltas2!P108+2*Deltas3!P108+Deltas4!P108)/6</f>
        <v>0</v>
      </c>
      <c r="N102" s="19">
        <f ca="1">(Deltas1!Q108+2*Deltas2!Q108+2*Deltas3!Q108+Deltas4!Q108)/6</f>
        <v>0</v>
      </c>
      <c r="O102" s="19">
        <f ca="1">(Deltas1!R108+2*Deltas2!R108+2*Deltas3!R108+Deltas4!R108)/6</f>
        <v>0</v>
      </c>
      <c r="P102" s="19">
        <f ca="1">(Deltas1!S108+2*Deltas2!S108+2*Deltas3!S108+Deltas4!S108)/6</f>
        <v>1.0386261249888851</v>
      </c>
      <c r="Q102" s="19">
        <f ca="1">(Deltas1!T108+2*Deltas2!T108+2*Deltas3!T108+Deltas4!T108)/6</f>
        <v>0</v>
      </c>
      <c r="R102" s="19">
        <f ca="1">(Deltas1!U108+2*Deltas2!U108+2*Deltas3!U108+Deltas4!U108)/6</f>
        <v>0</v>
      </c>
      <c r="S102" s="19">
        <f ca="1">(Deltas1!V108+2*Deltas2!V108+2*Deltas3!V108+Deltas4!V108)/6</f>
        <v>0</v>
      </c>
      <c r="T102" s="19">
        <f ca="1">(Deltas1!W108+2*Deltas2!W108+2*Deltas3!W108+Deltas4!W108)/6</f>
        <v>0</v>
      </c>
      <c r="U102" s="19">
        <f ca="1">(Deltas1!X108+2*Deltas2!X108+2*Deltas3!X108+Deltas4!X108)/6</f>
        <v>0</v>
      </c>
      <c r="V102" s="19">
        <f ca="1">(Deltas1!Y108+2*Deltas2!Y108+2*Deltas3!Y108+Deltas4!Y108)/6</f>
        <v>-2.629084480468157</v>
      </c>
      <c r="W102" s="19">
        <f ca="1">(Deltas1!Z108+2*Deltas2!Z108+2*Deltas3!Z108+Deltas4!Z108)/6</f>
        <v>0</v>
      </c>
      <c r="X102" s="19">
        <f ca="1">(Deltas1!AA108+2*Deltas2!AA108+2*Deltas3!AA108+Deltas4!AA108)/6</f>
        <v>0</v>
      </c>
      <c r="Y102" s="19">
        <f ca="1">(Deltas1!AB108+2*Deltas2!AB108+2*Deltas3!AB108+Deltas4!AB108)/6</f>
        <v>0</v>
      </c>
      <c r="Z102" s="19">
        <f ca="1">(Deltas1!AC108+2*Deltas2!AC108+2*Deltas3!AC108+Deltas4!AC108)/6</f>
        <v>0</v>
      </c>
      <c r="AA102" s="19">
        <f ca="1">(Deltas1!AD108+2*Deltas2!AD108+2*Deltas3!AD108+Deltas4!AD108)/6</f>
        <v>0</v>
      </c>
      <c r="AB102" s="19">
        <f ca="1">(Deltas1!AE108+2*Deltas2!AE108+2*Deltas3!AE108+Deltas4!AE108)/6</f>
        <v>0</v>
      </c>
      <c r="AC102" s="19">
        <f ca="1">(Deltas1!AF108+2*Deltas2!AF108+2*Deltas3!AF108+Deltas4!AF108)/6</f>
        <v>0</v>
      </c>
      <c r="AD102" s="19">
        <f ca="1">(Deltas1!AG108+2*Deltas2!AG108+2*Deltas3!AG108+Deltas4!AG108)/6</f>
        <v>-5.2729481612503798E-3</v>
      </c>
      <c r="AE102" s="19">
        <f ca="1">(Deltas1!AH108+2*Deltas2!AH108+2*Deltas3!AH108+Deltas4!AH108)/6</f>
        <v>-0.84318656019208793</v>
      </c>
      <c r="AF102" s="19">
        <f ca="1">(Deltas1!AI108+2*Deltas2!AI108+2*Deltas3!AI108+Deltas4!AI108)/6</f>
        <v>2.5752942741155613</v>
      </c>
      <c r="AG102" s="19">
        <f ca="1">(Deltas1!AJ108+2*Deltas2!AJ108+2*Deltas3!AJ108+Deltas4!AJ108)/6</f>
        <v>0.43274492145019411</v>
      </c>
      <c r="AH102" s="19">
        <f ca="1">(Deltas1!AK108+2*Deltas2!AK108+2*Deltas3!AK108+Deltas4!AK108)/6</f>
        <v>0</v>
      </c>
      <c r="AI102" s="19">
        <f ca="1">(Deltas1!AL108+2*Deltas2!AL108+2*Deltas3!AL108+Deltas4!AL108)/6</f>
        <v>0</v>
      </c>
      <c r="AJ102" s="19">
        <f ca="1">(Deltas1!AM108+2*Deltas2!AM108+2*Deltas3!AM108+Deltas4!AM108)/6</f>
        <v>0</v>
      </c>
      <c r="AK102" s="19">
        <f ca="1">(Deltas1!AN108+2*Deltas2!AN108+2*Deltas3!AN108+Deltas4!AN108)/6</f>
        <v>0</v>
      </c>
      <c r="AL102" s="19">
        <f ca="1">(Deltas1!AO108+2*Deltas2!AO108+2*Deltas3!AO108+Deltas4!AO108)/6</f>
        <v>-3.5898463949541892E-5</v>
      </c>
      <c r="AM102" s="19">
        <f ca="1">(Deltas1!AP108+2*Deltas2!AP108+2*Deltas3!AP108+Deltas4!AP108)/6</f>
        <v>-8.3700350740546058E-3</v>
      </c>
      <c r="AN102" s="19">
        <f ca="1">(Deltas1!AQ108+2*Deltas2!AQ108+2*Deltas3!AQ108+Deltas4!AQ108)/6</f>
        <v>0</v>
      </c>
      <c r="AO102" s="19">
        <f ca="1">(Deltas1!AR108+2*Deltas2!AR108+2*Deltas3!AR108+Deltas4!AR108)/6</f>
        <v>0</v>
      </c>
      <c r="AP102" s="19">
        <f ca="1">(Deltas1!AS108+2*Deltas2!AS108+2*Deltas3!AS108+Deltas4!AS108)/6</f>
        <v>-0.1869051327317135</v>
      </c>
      <c r="AQ102" s="19">
        <f ca="1">(Deltas1!AT108+2*Deltas2!AT108+2*Deltas3!AT108+Deltas4!AT108)/6</f>
        <v>-0.1869051327317135</v>
      </c>
      <c r="AR102" s="19">
        <f ca="1">(Deltas1!AU108+2*Deltas2!AU108+2*Deltas3!AU108+Deltas4!AU108)/6</f>
        <v>-0.1869051327317135</v>
      </c>
      <c r="AS102" s="19">
        <f ca="1">(Deltas1!AV108+2*Deltas2!AV108+2*Deltas3!AV108+Deltas4!AV108)/6</f>
        <v>0</v>
      </c>
      <c r="AT102" s="19">
        <f ca="1">(Deltas1!AW108+2*Deltas2!AW108+2*Deltas3!AW108+Deltas4!AW108)/6</f>
        <v>0</v>
      </c>
      <c r="AU102" s="19">
        <f ca="1">(Deltas1!AX108+2*Deltas2!AX108+2*Deltas3!AX108+Deltas4!AX108)/6</f>
        <v>0</v>
      </c>
      <c r="AV102" s="19">
        <f ca="1">(Deltas1!AY108+2*Deltas2!AY108+2*Deltas3!AY108+Deltas4!AY108)/6</f>
        <v>0</v>
      </c>
      <c r="AW102" s="19">
        <f ca="1">(Deltas1!AZ108+2*Deltas2!AZ108+2*Deltas3!AZ108+Deltas4!AZ108)/6</f>
        <v>0</v>
      </c>
      <c r="AX102" s="19">
        <f ca="1">(Deltas1!BA108+2*Deltas2!BA108+2*Deltas3!BA108+Deltas4!BA108)/6</f>
        <v>0</v>
      </c>
      <c r="AY102" s="19">
        <f ca="1">(Deltas1!BB108+2*Deltas2!BB108+2*Deltas3!BB108+Deltas4!BB108)/6</f>
        <v>0</v>
      </c>
      <c r="AZ102" s="19">
        <f ca="1">(Deltas1!BC108+2*Deltas2!BC108+2*Deltas3!BC108+Deltas4!BC108)/6</f>
        <v>0</v>
      </c>
      <c r="BA102" s="19">
        <f ca="1">(Deltas1!BD108+2*Deltas2!BD108+2*Deltas3!BD108+Deltas4!BD108)/6</f>
        <v>0</v>
      </c>
      <c r="BB102" s="19">
        <f ca="1">(Deltas1!BE108+2*Deltas2!BE108+2*Deltas3!BE108+Deltas4!BE108)/6</f>
        <v>0</v>
      </c>
      <c r="BC102" s="19">
        <f ca="1">(Deltas1!BF108+2*Deltas2!BF108+2*Deltas3!BF108+Deltas4!BF108)/6</f>
        <v>0</v>
      </c>
      <c r="BD102" s="19">
        <f ca="1">(Deltas1!BG108+2*Deltas2!BG108+2*Deltas3!BG108+Deltas4!BG108)/6</f>
        <v>0</v>
      </c>
      <c r="BE102" s="19">
        <f ca="1">(Deltas1!BH108+2*Deltas2!BH108+2*Deltas3!BH108+Deltas4!BH108)/6</f>
        <v>0</v>
      </c>
      <c r="BF102" s="19">
        <f ca="1">(Deltas1!BI108+2*Deltas2!BI108+2*Deltas3!BI108+Deltas4!BI108)/6</f>
        <v>0</v>
      </c>
      <c r="BG102" s="19">
        <f ca="1">(Deltas1!BJ108+2*Deltas2!BJ108+2*Deltas3!BJ108+Deltas4!BJ108)/6</f>
        <v>0</v>
      </c>
      <c r="BH102" s="19">
        <f ca="1">(Deltas1!BK108+2*Deltas2!BK108+2*Deltas3!BK108+Deltas4!BK108)/6</f>
        <v>0</v>
      </c>
      <c r="BI102" s="19">
        <f ca="1">(Deltas1!BL108+2*Deltas2!BL108+2*Deltas3!BL108+Deltas4!BL108)/6</f>
        <v>0</v>
      </c>
      <c r="BJ102" s="19">
        <f ca="1">(Deltas1!BM108+2*Deltas2!BM108+2*Deltas3!BM108+Deltas4!BM108)/6</f>
        <v>0</v>
      </c>
      <c r="BK102" s="19">
        <f ca="1">(Deltas1!BN108+2*Deltas2!BN108+2*Deltas3!BN108+Deltas4!BN108)/6</f>
        <v>0</v>
      </c>
      <c r="BL102" s="19">
        <f ca="1">(Deltas1!BO108+2*Deltas2!BO108+2*Deltas3!BO108+Deltas4!BO108)/6</f>
        <v>0</v>
      </c>
      <c r="BM102" s="19">
        <f ca="1">(Deltas1!BP108+2*Deltas2!BP108+2*Deltas3!BP108+Deltas4!BP108)/6</f>
        <v>0</v>
      </c>
      <c r="BN102" s="19">
        <f ca="1">(Deltas1!BQ108+2*Deltas2!BQ108+2*Deltas3!BQ108+Deltas4!BQ108)/6</f>
        <v>0</v>
      </c>
      <c r="BO102" s="19">
        <f ca="1">(Deltas1!BR108+2*Deltas2!BR108+2*Deltas3!BR108+Deltas4!BR108)/6</f>
        <v>0</v>
      </c>
      <c r="BP102" s="19">
        <f ca="1">(Deltas1!BS108+2*Deltas2!BS108+2*Deltas3!BS108+Deltas4!BS108)/6</f>
        <v>0</v>
      </c>
      <c r="BQ102" s="19">
        <f ca="1">(Deltas1!BT108+2*Deltas2!BT108+2*Deltas3!BT108+Deltas4!BT108)/6</f>
        <v>0</v>
      </c>
      <c r="BR102" s="19">
        <f ca="1">(Deltas1!BU108+2*Deltas2!BU108+2*Deltas3!BU108+Deltas4!BU108)/6</f>
        <v>0</v>
      </c>
      <c r="BS102" s="19">
        <f ca="1">(Deltas1!BV108+2*Deltas2!BV108+2*Deltas3!BV108+Deltas4!BV108)/6</f>
        <v>0</v>
      </c>
      <c r="BT102" s="19">
        <f ca="1">(Deltas1!BW108+2*Deltas2!BW108+2*Deltas3!BW108+Deltas4!BW108)/6</f>
        <v>0</v>
      </c>
    </row>
    <row r="103" spans="1:72">
      <c r="A103">
        <f>'Composition Moles'!A121</f>
        <v>4.9499999999999904</v>
      </c>
      <c r="B103" s="1">
        <f ca="1">(Deltas1!D109+2*Deltas2!D109+2*Deltas3!D109+Deltas4!D109)/6</f>
        <v>7.2540977409233176E-3</v>
      </c>
      <c r="C103" s="19">
        <f ca="1">(Deltas1!F109+2*Deltas2!F109+2*Deltas3!F109+Deltas4!F109)/6</f>
        <v>-8.0539228662546165E-3</v>
      </c>
      <c r="D103" s="19">
        <f ca="1">(Deltas1!G109+2*Deltas2!G109+2*Deltas3!G109+Deltas4!G109)/6</f>
        <v>0</v>
      </c>
      <c r="E103" s="19">
        <f ca="1">(Deltas1!H109+2*Deltas2!H109+2*Deltas3!H109+Deltas4!H109)/6</f>
        <v>8.0216960569701803E-3</v>
      </c>
      <c r="F103" s="19">
        <f ca="1">(Deltas1!I109+2*Deltas2!I109+2*Deltas3!I109+Deltas4!I109)/6</f>
        <v>3.2226809284437823E-5</v>
      </c>
      <c r="G103" s="19">
        <f ca="1">(Deltas1!J109+2*Deltas2!J109+2*Deltas3!J109+Deltas4!J109)/6</f>
        <v>0</v>
      </c>
      <c r="H103" s="19">
        <f ca="1">(Deltas1!K109+2*Deltas2!K109+2*Deltas3!K109+Deltas4!K109)/6</f>
        <v>0</v>
      </c>
      <c r="I103" s="19">
        <f ca="1">(Deltas1!L109+2*Deltas2!L109+2*Deltas3!L109+Deltas4!L109)/6</f>
        <v>0</v>
      </c>
      <c r="J103" s="19">
        <f ca="1">(Deltas1!M109+2*Deltas2!M109+2*Deltas3!M109+Deltas4!M109)/6</f>
        <v>0</v>
      </c>
      <c r="K103" s="19">
        <f ca="1">(Deltas1!N109+2*Deltas2!N109+2*Deltas3!N109+Deltas4!N109)/6</f>
        <v>0</v>
      </c>
      <c r="L103" s="19">
        <f ca="1">(Deltas1!O109+2*Deltas2!O109+2*Deltas3!O109+Deltas4!O109)/6</f>
        <v>0</v>
      </c>
      <c r="M103" s="19">
        <f ca="1">(Deltas1!P109+2*Deltas2!P109+2*Deltas3!P109+Deltas4!P109)/6</f>
        <v>0</v>
      </c>
      <c r="N103" s="19">
        <f ca="1">(Deltas1!Q109+2*Deltas2!Q109+2*Deltas3!Q109+Deltas4!Q109)/6</f>
        <v>0</v>
      </c>
      <c r="O103" s="19">
        <f ca="1">(Deltas1!R109+2*Deltas2!R109+2*Deltas3!R109+Deltas4!R109)/6</f>
        <v>0</v>
      </c>
      <c r="P103" s="19">
        <f ca="1">(Deltas1!S109+2*Deltas2!S109+2*Deltas3!S109+Deltas4!S109)/6</f>
        <v>1.0081147532160974</v>
      </c>
      <c r="Q103" s="19">
        <f ca="1">(Deltas1!T109+2*Deltas2!T109+2*Deltas3!T109+Deltas4!T109)/6</f>
        <v>0</v>
      </c>
      <c r="R103" s="19">
        <f ca="1">(Deltas1!U109+2*Deltas2!U109+2*Deltas3!U109+Deltas4!U109)/6</f>
        <v>0</v>
      </c>
      <c r="S103" s="19">
        <f ca="1">(Deltas1!V109+2*Deltas2!V109+2*Deltas3!V109+Deltas4!V109)/6</f>
        <v>0</v>
      </c>
      <c r="T103" s="19">
        <f ca="1">(Deltas1!W109+2*Deltas2!W109+2*Deltas3!W109+Deltas4!W109)/6</f>
        <v>0</v>
      </c>
      <c r="U103" s="19">
        <f ca="1">(Deltas1!X109+2*Deltas2!X109+2*Deltas3!X109+Deltas4!X109)/6</f>
        <v>0</v>
      </c>
      <c r="V103" s="19">
        <f ca="1">(Deltas1!Y109+2*Deltas2!Y109+2*Deltas3!Y109+Deltas4!Y109)/6</f>
        <v>-2.5608356562379719</v>
      </c>
      <c r="W103" s="19">
        <f ca="1">(Deltas1!Z109+2*Deltas2!Z109+2*Deltas3!Z109+Deltas4!Z109)/6</f>
        <v>0</v>
      </c>
      <c r="X103" s="19">
        <f ca="1">(Deltas1!AA109+2*Deltas2!AA109+2*Deltas3!AA109+Deltas4!AA109)/6</f>
        <v>0</v>
      </c>
      <c r="Y103" s="19">
        <f ca="1">(Deltas1!AB109+2*Deltas2!AB109+2*Deltas3!AB109+Deltas4!AB109)/6</f>
        <v>0</v>
      </c>
      <c r="Z103" s="19">
        <f ca="1">(Deltas1!AC109+2*Deltas2!AC109+2*Deltas3!AC109+Deltas4!AC109)/6</f>
        <v>0</v>
      </c>
      <c r="AA103" s="19">
        <f ca="1">(Deltas1!AD109+2*Deltas2!AD109+2*Deltas3!AD109+Deltas4!AD109)/6</f>
        <v>0</v>
      </c>
      <c r="AB103" s="19">
        <f ca="1">(Deltas1!AE109+2*Deltas2!AE109+2*Deltas3!AE109+Deltas4!AE109)/6</f>
        <v>0</v>
      </c>
      <c r="AC103" s="19">
        <f ca="1">(Deltas1!AF109+2*Deltas2!AF109+2*Deltas3!AF109+Deltas4!AF109)/6</f>
        <v>0</v>
      </c>
      <c r="AD103" s="19">
        <f ca="1">(Deltas1!AG109+2*Deltas2!AG109+2*Deltas3!AG109+Deltas4!AG109)/6</f>
        <v>-5.0705071486750264E-3</v>
      </c>
      <c r="AE103" s="19">
        <f ca="1">(Deltas1!AH109+2*Deltas2!AH109+2*Deltas3!AH109+Deltas4!AH109)/6</f>
        <v>-0.84823722489876785</v>
      </c>
      <c r="AF103" s="19">
        <f ca="1">(Deltas1!AI109+2*Deltas2!AI109+2*Deltas3!AI109+Deltas4!AI109)/6</f>
        <v>2.5458398950477918</v>
      </c>
      <c r="AG103" s="19">
        <f ca="1">(Deltas1!AJ109+2*Deltas2!AJ109+2*Deltas3!AJ109+Deltas4!AJ109)/6</f>
        <v>0.42093496236909739</v>
      </c>
      <c r="AH103" s="19">
        <f ca="1">(Deltas1!AK109+2*Deltas2!AK109+2*Deltas3!AK109+Deltas4!AK109)/6</f>
        <v>0</v>
      </c>
      <c r="AI103" s="19">
        <f ca="1">(Deltas1!AL109+2*Deltas2!AL109+2*Deltas3!AL109+Deltas4!AL109)/6</f>
        <v>0</v>
      </c>
      <c r="AJ103" s="19">
        <f ca="1">(Deltas1!AM109+2*Deltas2!AM109+2*Deltas3!AM109+Deltas4!AM109)/6</f>
        <v>0</v>
      </c>
      <c r="AK103" s="19">
        <f ca="1">(Deltas1!AN109+2*Deltas2!AN109+2*Deltas3!AN109+Deltas4!AN109)/6</f>
        <v>0</v>
      </c>
      <c r="AL103" s="19">
        <f ca="1">(Deltas1!AO109+2*Deltas2!AO109+2*Deltas3!AO109+Deltas4!AO109)/6</f>
        <v>-3.2226809284437823E-5</v>
      </c>
      <c r="AM103" s="19">
        <f ca="1">(Deltas1!AP109+2*Deltas2!AP109+2*Deltas3!AP109+Deltas4!AP109)/6</f>
        <v>-7.7861323172657105E-3</v>
      </c>
      <c r="AN103" s="19">
        <f ca="1">(Deltas1!AQ109+2*Deltas2!AQ109+2*Deltas3!AQ109+Deltas4!AQ109)/6</f>
        <v>0</v>
      </c>
      <c r="AO103" s="19">
        <f ca="1">(Deltas1!AR109+2*Deltas2!AR109+2*Deltas3!AR109+Deltas4!AR109)/6</f>
        <v>0</v>
      </c>
      <c r="AP103" s="19">
        <f ca="1">(Deltas1!AS109+2*Deltas2!AS109+2*Deltas3!AS109+Deltas4!AS109)/6</f>
        <v>-0.18430928774034031</v>
      </c>
      <c r="AQ103" s="19">
        <f ca="1">(Deltas1!AT109+2*Deltas2!AT109+2*Deltas3!AT109+Deltas4!AT109)/6</f>
        <v>-0.18430928774034031</v>
      </c>
      <c r="AR103" s="19">
        <f ca="1">(Deltas1!AU109+2*Deltas2!AU109+2*Deltas3!AU109+Deltas4!AU109)/6</f>
        <v>-0.18430928774034031</v>
      </c>
      <c r="AS103" s="19">
        <f ca="1">(Deltas1!AV109+2*Deltas2!AV109+2*Deltas3!AV109+Deltas4!AV109)/6</f>
        <v>0</v>
      </c>
      <c r="AT103" s="19">
        <f ca="1">(Deltas1!AW109+2*Deltas2!AW109+2*Deltas3!AW109+Deltas4!AW109)/6</f>
        <v>0</v>
      </c>
      <c r="AU103" s="19">
        <f ca="1">(Deltas1!AX109+2*Deltas2!AX109+2*Deltas3!AX109+Deltas4!AX109)/6</f>
        <v>0</v>
      </c>
      <c r="AV103" s="19">
        <f ca="1">(Deltas1!AY109+2*Deltas2!AY109+2*Deltas3!AY109+Deltas4!AY109)/6</f>
        <v>0</v>
      </c>
      <c r="AW103" s="19">
        <f ca="1">(Deltas1!AZ109+2*Deltas2!AZ109+2*Deltas3!AZ109+Deltas4!AZ109)/6</f>
        <v>0</v>
      </c>
      <c r="AX103" s="19">
        <f ca="1">(Deltas1!BA109+2*Deltas2!BA109+2*Deltas3!BA109+Deltas4!BA109)/6</f>
        <v>0</v>
      </c>
      <c r="AY103" s="19">
        <f ca="1">(Deltas1!BB109+2*Deltas2!BB109+2*Deltas3!BB109+Deltas4!BB109)/6</f>
        <v>0</v>
      </c>
      <c r="AZ103" s="19">
        <f ca="1">(Deltas1!BC109+2*Deltas2!BC109+2*Deltas3!BC109+Deltas4!BC109)/6</f>
        <v>0</v>
      </c>
      <c r="BA103" s="19">
        <f ca="1">(Deltas1!BD109+2*Deltas2!BD109+2*Deltas3!BD109+Deltas4!BD109)/6</f>
        <v>0</v>
      </c>
      <c r="BB103" s="19">
        <f ca="1">(Deltas1!BE109+2*Deltas2!BE109+2*Deltas3!BE109+Deltas4!BE109)/6</f>
        <v>0</v>
      </c>
      <c r="BC103" s="19">
        <f ca="1">(Deltas1!BF109+2*Deltas2!BF109+2*Deltas3!BF109+Deltas4!BF109)/6</f>
        <v>0</v>
      </c>
      <c r="BD103" s="19">
        <f ca="1">(Deltas1!BG109+2*Deltas2!BG109+2*Deltas3!BG109+Deltas4!BG109)/6</f>
        <v>0</v>
      </c>
      <c r="BE103" s="19">
        <f ca="1">(Deltas1!BH109+2*Deltas2!BH109+2*Deltas3!BH109+Deltas4!BH109)/6</f>
        <v>0</v>
      </c>
      <c r="BF103" s="19">
        <f ca="1">(Deltas1!BI109+2*Deltas2!BI109+2*Deltas3!BI109+Deltas4!BI109)/6</f>
        <v>0</v>
      </c>
      <c r="BG103" s="19">
        <f ca="1">(Deltas1!BJ109+2*Deltas2!BJ109+2*Deltas3!BJ109+Deltas4!BJ109)/6</f>
        <v>0</v>
      </c>
      <c r="BH103" s="19">
        <f ca="1">(Deltas1!BK109+2*Deltas2!BK109+2*Deltas3!BK109+Deltas4!BK109)/6</f>
        <v>0</v>
      </c>
      <c r="BI103" s="19">
        <f ca="1">(Deltas1!BL109+2*Deltas2!BL109+2*Deltas3!BL109+Deltas4!BL109)/6</f>
        <v>0</v>
      </c>
      <c r="BJ103" s="19">
        <f ca="1">(Deltas1!BM109+2*Deltas2!BM109+2*Deltas3!BM109+Deltas4!BM109)/6</f>
        <v>0</v>
      </c>
      <c r="BK103" s="19">
        <f ca="1">(Deltas1!BN109+2*Deltas2!BN109+2*Deltas3!BN109+Deltas4!BN109)/6</f>
        <v>0</v>
      </c>
      <c r="BL103" s="19">
        <f ca="1">(Deltas1!BO109+2*Deltas2!BO109+2*Deltas3!BO109+Deltas4!BO109)/6</f>
        <v>0</v>
      </c>
      <c r="BM103" s="19">
        <f ca="1">(Deltas1!BP109+2*Deltas2!BP109+2*Deltas3!BP109+Deltas4!BP109)/6</f>
        <v>0</v>
      </c>
      <c r="BN103" s="19">
        <f ca="1">(Deltas1!BQ109+2*Deltas2!BQ109+2*Deltas3!BQ109+Deltas4!BQ109)/6</f>
        <v>0</v>
      </c>
      <c r="BO103" s="19">
        <f ca="1">(Deltas1!BR109+2*Deltas2!BR109+2*Deltas3!BR109+Deltas4!BR109)/6</f>
        <v>0</v>
      </c>
      <c r="BP103" s="19">
        <f ca="1">(Deltas1!BS109+2*Deltas2!BS109+2*Deltas3!BS109+Deltas4!BS109)/6</f>
        <v>0</v>
      </c>
      <c r="BQ103" s="19">
        <f ca="1">(Deltas1!BT109+2*Deltas2!BT109+2*Deltas3!BT109+Deltas4!BT109)/6</f>
        <v>0</v>
      </c>
      <c r="BR103" s="19">
        <f ca="1">(Deltas1!BU109+2*Deltas2!BU109+2*Deltas3!BU109+Deltas4!BU109)/6</f>
        <v>0</v>
      </c>
      <c r="BS103" s="19">
        <f ca="1">(Deltas1!BV109+2*Deltas2!BV109+2*Deltas3!BV109+Deltas4!BV109)/6</f>
        <v>0</v>
      </c>
      <c r="BT103" s="19">
        <f ca="1">(Deltas1!BW109+2*Deltas2!BW109+2*Deltas3!BW109+Deltas4!BW109)/6</f>
        <v>0</v>
      </c>
    </row>
    <row r="104" spans="1:72">
      <c r="A104">
        <f>'Composition Moles'!A122</f>
        <v>4.9999999999999902</v>
      </c>
      <c r="B104" s="1">
        <f ca="1">(Deltas1!D110+2*Deltas2!D110+2*Deltas3!D110+Deltas4!D110)/6</f>
        <v>7.2013896900811128E-3</v>
      </c>
      <c r="C104" s="19">
        <f ca="1">(Deltas1!F110+2*Deltas2!F110+2*Deltas3!F110+Deltas4!F110)/6</f>
        <v>-7.521384383819575E-3</v>
      </c>
      <c r="D104" s="19">
        <f ca="1">(Deltas1!G110+2*Deltas2!G110+2*Deltas3!G110+Deltas4!G110)/6</f>
        <v>0</v>
      </c>
      <c r="E104" s="19">
        <f ca="1">(Deltas1!H110+2*Deltas2!H110+2*Deltas3!H110+Deltas4!H110)/6</f>
        <v>7.4924533871776194E-3</v>
      </c>
      <c r="F104" s="19">
        <f ca="1">(Deltas1!I110+2*Deltas2!I110+2*Deltas3!I110+Deltas4!I110)/6</f>
        <v>2.893099664195466E-5</v>
      </c>
      <c r="G104" s="19">
        <f ca="1">(Deltas1!J110+2*Deltas2!J110+2*Deltas3!J110+Deltas4!J110)/6</f>
        <v>0</v>
      </c>
      <c r="H104" s="19">
        <f ca="1">(Deltas1!K110+2*Deltas2!K110+2*Deltas3!K110+Deltas4!K110)/6</f>
        <v>0</v>
      </c>
      <c r="I104" s="19">
        <f ca="1">(Deltas1!L110+2*Deltas2!L110+2*Deltas3!L110+Deltas4!L110)/6</f>
        <v>0</v>
      </c>
      <c r="J104" s="19">
        <f ca="1">(Deltas1!M110+2*Deltas2!M110+2*Deltas3!M110+Deltas4!M110)/6</f>
        <v>0</v>
      </c>
      <c r="K104" s="19">
        <f ca="1">(Deltas1!N110+2*Deltas2!N110+2*Deltas3!N110+Deltas4!N110)/6</f>
        <v>0</v>
      </c>
      <c r="L104" s="19">
        <f ca="1">(Deltas1!O110+2*Deltas2!O110+2*Deltas3!O110+Deltas4!O110)/6</f>
        <v>0</v>
      </c>
      <c r="M104" s="19">
        <f ca="1">(Deltas1!P110+2*Deltas2!P110+2*Deltas3!P110+Deltas4!P110)/6</f>
        <v>0</v>
      </c>
      <c r="N104" s="19">
        <f ca="1">(Deltas1!Q110+2*Deltas2!Q110+2*Deltas3!Q110+Deltas4!Q110)/6</f>
        <v>0</v>
      </c>
      <c r="O104" s="19">
        <f ca="1">(Deltas1!R110+2*Deltas2!R110+2*Deltas3!R110+Deltas4!R110)/6</f>
        <v>0</v>
      </c>
      <c r="P104" s="19">
        <f ca="1">(Deltas1!S110+2*Deltas2!S110+2*Deltas3!S110+Deltas4!S110)/6</f>
        <v>0.97816757680328081</v>
      </c>
      <c r="Q104" s="19">
        <f ca="1">(Deltas1!T110+2*Deltas2!T110+2*Deltas3!T110+Deltas4!T110)/6</f>
        <v>0</v>
      </c>
      <c r="R104" s="19">
        <f ca="1">(Deltas1!U110+2*Deltas2!U110+2*Deltas3!U110+Deltas4!U110)/6</f>
        <v>0</v>
      </c>
      <c r="S104" s="19">
        <f ca="1">(Deltas1!V110+2*Deltas2!V110+2*Deltas3!V110+Deltas4!V110)/6</f>
        <v>0</v>
      </c>
      <c r="T104" s="19">
        <f ca="1">(Deltas1!W110+2*Deltas2!W110+2*Deltas3!W110+Deltas4!W110)/6</f>
        <v>0</v>
      </c>
      <c r="U104" s="19">
        <f ca="1">(Deltas1!X110+2*Deltas2!X110+2*Deltas3!X110+Deltas4!X110)/6</f>
        <v>0</v>
      </c>
      <c r="V104" s="19">
        <f ca="1">(Deltas1!Y110+2*Deltas2!Y110+2*Deltas3!Y110+Deltas4!Y110)/6</f>
        <v>-2.4938344183008616</v>
      </c>
      <c r="W104" s="19">
        <f ca="1">(Deltas1!Z110+2*Deltas2!Z110+2*Deltas3!Z110+Deltas4!Z110)/6</f>
        <v>0</v>
      </c>
      <c r="X104" s="19">
        <f ca="1">(Deltas1!AA110+2*Deltas2!AA110+2*Deltas3!AA110+Deltas4!AA110)/6</f>
        <v>0</v>
      </c>
      <c r="Y104" s="19">
        <f ca="1">(Deltas1!AB110+2*Deltas2!AB110+2*Deltas3!AB110+Deltas4!AB110)/6</f>
        <v>0</v>
      </c>
      <c r="Z104" s="19">
        <f ca="1">(Deltas1!AC110+2*Deltas2!AC110+2*Deltas3!AC110+Deltas4!AC110)/6</f>
        <v>0</v>
      </c>
      <c r="AA104" s="19">
        <f ca="1">(Deltas1!AD110+2*Deltas2!AD110+2*Deltas3!AD110+Deltas4!AD110)/6</f>
        <v>0</v>
      </c>
      <c r="AB104" s="19">
        <f ca="1">(Deltas1!AE110+2*Deltas2!AE110+2*Deltas3!AE110+Deltas4!AE110)/6</f>
        <v>0</v>
      </c>
      <c r="AC104" s="19">
        <f ca="1">(Deltas1!AF110+2*Deltas2!AF110+2*Deltas3!AF110+Deltas4!AF110)/6</f>
        <v>0</v>
      </c>
      <c r="AD104" s="19">
        <f ca="1">(Deltas1!AG110+2*Deltas2!AG110+2*Deltas3!AG110+Deltas4!AG110)/6</f>
        <v>-4.862019655370883E-3</v>
      </c>
      <c r="AE104" s="19">
        <f ca="1">(Deltas1!AH110+2*Deltas2!AH110+2*Deltas3!AH110+Deltas4!AH110)/6</f>
        <v>-0.85279857916614743</v>
      </c>
      <c r="AF104" s="19">
        <f ca="1">(Deltas1!AI110+2*Deltas2!AI110+2*Deltas3!AI110+Deltas4!AI110)/6</f>
        <v>2.5165550551400448</v>
      </c>
      <c r="AG104" s="19">
        <f ca="1">(Deltas1!AJ110+2*Deltas2!AJ110+2*Deltas3!AJ110+Deltas4!AJ110)/6</f>
        <v>0.40934334963763574</v>
      </c>
      <c r="AH104" s="19">
        <f ca="1">(Deltas1!AK110+2*Deltas2!AK110+2*Deltas3!AK110+Deltas4!AK110)/6</f>
        <v>0</v>
      </c>
      <c r="AI104" s="19">
        <f ca="1">(Deltas1!AL110+2*Deltas2!AL110+2*Deltas3!AL110+Deltas4!AL110)/6</f>
        <v>0</v>
      </c>
      <c r="AJ104" s="19">
        <f ca="1">(Deltas1!AM110+2*Deltas2!AM110+2*Deltas3!AM110+Deltas4!AM110)/6</f>
        <v>0</v>
      </c>
      <c r="AK104" s="19">
        <f ca="1">(Deltas1!AN110+2*Deltas2!AN110+2*Deltas3!AN110+Deltas4!AN110)/6</f>
        <v>0</v>
      </c>
      <c r="AL104" s="19">
        <f ca="1">(Deltas1!AO110+2*Deltas2!AO110+2*Deltas3!AO110+Deltas4!AO110)/6</f>
        <v>-2.893099664195466E-5</v>
      </c>
      <c r="AM104" s="19">
        <f ca="1">(Deltas1!AP110+2*Deltas2!AP110+2*Deltas3!AP110+Deltas4!AP110)/6</f>
        <v>-7.2432368732452401E-3</v>
      </c>
      <c r="AN104" s="19">
        <f ca="1">(Deltas1!AQ110+2*Deltas2!AQ110+2*Deltas3!AQ110+Deltas4!AQ110)/6</f>
        <v>0</v>
      </c>
      <c r="AO104" s="19">
        <f ca="1">(Deltas1!AR110+2*Deltas2!AR110+2*Deltas3!AR110+Deltas4!AR110)/6</f>
        <v>0</v>
      </c>
      <c r="AP104" s="19">
        <f ca="1">(Deltas1!AS110+2*Deltas2!AS110+2*Deltas3!AS110+Deltas4!AS110)/6</f>
        <v>-0.18176626552956465</v>
      </c>
      <c r="AQ104" s="19">
        <f ca="1">(Deltas1!AT110+2*Deltas2!AT110+2*Deltas3!AT110+Deltas4!AT110)/6</f>
        <v>-0.18176626552956465</v>
      </c>
      <c r="AR104" s="19">
        <f ca="1">(Deltas1!AU110+2*Deltas2!AU110+2*Deltas3!AU110+Deltas4!AU110)/6</f>
        <v>-0.18176626552956465</v>
      </c>
      <c r="AS104" s="19">
        <f ca="1">(Deltas1!AV110+2*Deltas2!AV110+2*Deltas3!AV110+Deltas4!AV110)/6</f>
        <v>0</v>
      </c>
      <c r="AT104" s="19">
        <f ca="1">(Deltas1!AW110+2*Deltas2!AW110+2*Deltas3!AW110+Deltas4!AW110)/6</f>
        <v>0</v>
      </c>
      <c r="AU104" s="19">
        <f ca="1">(Deltas1!AX110+2*Deltas2!AX110+2*Deltas3!AX110+Deltas4!AX110)/6</f>
        <v>0</v>
      </c>
      <c r="AV104" s="19">
        <f ca="1">(Deltas1!AY110+2*Deltas2!AY110+2*Deltas3!AY110+Deltas4!AY110)/6</f>
        <v>0</v>
      </c>
      <c r="AW104" s="19">
        <f ca="1">(Deltas1!AZ110+2*Deltas2!AZ110+2*Deltas3!AZ110+Deltas4!AZ110)/6</f>
        <v>0</v>
      </c>
      <c r="AX104" s="19">
        <f ca="1">(Deltas1!BA110+2*Deltas2!BA110+2*Deltas3!BA110+Deltas4!BA110)/6</f>
        <v>0</v>
      </c>
      <c r="AY104" s="19">
        <f ca="1">(Deltas1!BB110+2*Deltas2!BB110+2*Deltas3!BB110+Deltas4!BB110)/6</f>
        <v>0</v>
      </c>
      <c r="AZ104" s="19">
        <f ca="1">(Deltas1!BC110+2*Deltas2!BC110+2*Deltas3!BC110+Deltas4!BC110)/6</f>
        <v>0</v>
      </c>
      <c r="BA104" s="19">
        <f ca="1">(Deltas1!BD110+2*Deltas2!BD110+2*Deltas3!BD110+Deltas4!BD110)/6</f>
        <v>0</v>
      </c>
      <c r="BB104" s="19">
        <f ca="1">(Deltas1!BE110+2*Deltas2!BE110+2*Deltas3!BE110+Deltas4!BE110)/6</f>
        <v>0</v>
      </c>
      <c r="BC104" s="19">
        <f ca="1">(Deltas1!BF110+2*Deltas2!BF110+2*Deltas3!BF110+Deltas4!BF110)/6</f>
        <v>0</v>
      </c>
      <c r="BD104" s="19">
        <f ca="1">(Deltas1!BG110+2*Deltas2!BG110+2*Deltas3!BG110+Deltas4!BG110)/6</f>
        <v>0</v>
      </c>
      <c r="BE104" s="19">
        <f ca="1">(Deltas1!BH110+2*Deltas2!BH110+2*Deltas3!BH110+Deltas4!BH110)/6</f>
        <v>0</v>
      </c>
      <c r="BF104" s="19">
        <f ca="1">(Deltas1!BI110+2*Deltas2!BI110+2*Deltas3!BI110+Deltas4!BI110)/6</f>
        <v>0</v>
      </c>
      <c r="BG104" s="19">
        <f ca="1">(Deltas1!BJ110+2*Deltas2!BJ110+2*Deltas3!BJ110+Deltas4!BJ110)/6</f>
        <v>0</v>
      </c>
      <c r="BH104" s="19">
        <f ca="1">(Deltas1!BK110+2*Deltas2!BK110+2*Deltas3!BK110+Deltas4!BK110)/6</f>
        <v>0</v>
      </c>
      <c r="BI104" s="19">
        <f ca="1">(Deltas1!BL110+2*Deltas2!BL110+2*Deltas3!BL110+Deltas4!BL110)/6</f>
        <v>0</v>
      </c>
      <c r="BJ104" s="19">
        <f ca="1">(Deltas1!BM110+2*Deltas2!BM110+2*Deltas3!BM110+Deltas4!BM110)/6</f>
        <v>0</v>
      </c>
      <c r="BK104" s="19">
        <f ca="1">(Deltas1!BN110+2*Deltas2!BN110+2*Deltas3!BN110+Deltas4!BN110)/6</f>
        <v>0</v>
      </c>
      <c r="BL104" s="19">
        <f ca="1">(Deltas1!BO110+2*Deltas2!BO110+2*Deltas3!BO110+Deltas4!BO110)/6</f>
        <v>0</v>
      </c>
      <c r="BM104" s="19">
        <f ca="1">(Deltas1!BP110+2*Deltas2!BP110+2*Deltas3!BP110+Deltas4!BP110)/6</f>
        <v>0</v>
      </c>
      <c r="BN104" s="19">
        <f ca="1">(Deltas1!BQ110+2*Deltas2!BQ110+2*Deltas3!BQ110+Deltas4!BQ110)/6</f>
        <v>0</v>
      </c>
      <c r="BO104" s="19">
        <f ca="1">(Deltas1!BR110+2*Deltas2!BR110+2*Deltas3!BR110+Deltas4!BR110)/6</f>
        <v>0</v>
      </c>
      <c r="BP104" s="19">
        <f ca="1">(Deltas1!BS110+2*Deltas2!BS110+2*Deltas3!BS110+Deltas4!BS110)/6</f>
        <v>0</v>
      </c>
      <c r="BQ104" s="19">
        <f ca="1">(Deltas1!BT110+2*Deltas2!BT110+2*Deltas3!BT110+Deltas4!BT110)/6</f>
        <v>0</v>
      </c>
      <c r="BR104" s="19">
        <f ca="1">(Deltas1!BU110+2*Deltas2!BU110+2*Deltas3!BU110+Deltas4!BU110)/6</f>
        <v>0</v>
      </c>
      <c r="BS104" s="19">
        <f ca="1">(Deltas1!BV110+2*Deltas2!BV110+2*Deltas3!BV110+Deltas4!BV110)/6</f>
        <v>0</v>
      </c>
      <c r="BT104" s="19">
        <f ca="1">(Deltas1!BW110+2*Deltas2!BW110+2*Deltas3!BW110+Deltas4!BW110)/6</f>
        <v>0</v>
      </c>
    </row>
    <row r="105" spans="1:72">
      <c r="A105">
        <f>'Composition Moles'!A123</f>
        <v>5.0499999999999901</v>
      </c>
      <c r="B105" s="1">
        <f ca="1">(Deltas1!D111+2*Deltas2!D111+2*Deltas3!D111+Deltas4!D111)/6</f>
        <v>7.1579442906941973E-3</v>
      </c>
      <c r="C105" s="19">
        <f ca="1">(Deltas1!F111+2*Deltas2!F111+2*Deltas3!F111+Deltas4!F111)/6</f>
        <v>-7.026148711030307E-3</v>
      </c>
      <c r="D105" s="19">
        <f ca="1">(Deltas1!G111+2*Deltas2!G111+2*Deltas3!G111+Deltas4!G111)/6</f>
        <v>0</v>
      </c>
      <c r="E105" s="19">
        <f ca="1">(Deltas1!H111+2*Deltas2!H111+2*Deltas3!H111+Deltas4!H111)/6</f>
        <v>7.0001762078239728E-3</v>
      </c>
      <c r="F105" s="19">
        <f ca="1">(Deltas1!I111+2*Deltas2!I111+2*Deltas3!I111+Deltas4!I111)/6</f>
        <v>2.59725032063337E-5</v>
      </c>
      <c r="G105" s="19">
        <f ca="1">(Deltas1!J111+2*Deltas2!J111+2*Deltas3!J111+Deltas4!J111)/6</f>
        <v>0</v>
      </c>
      <c r="H105" s="19">
        <f ca="1">(Deltas1!K111+2*Deltas2!K111+2*Deltas3!K111+Deltas4!K111)/6</f>
        <v>0</v>
      </c>
      <c r="I105" s="19">
        <f ca="1">(Deltas1!L111+2*Deltas2!L111+2*Deltas3!L111+Deltas4!L111)/6</f>
        <v>0</v>
      </c>
      <c r="J105" s="19">
        <f ca="1">(Deltas1!M111+2*Deltas2!M111+2*Deltas3!M111+Deltas4!M111)/6</f>
        <v>0</v>
      </c>
      <c r="K105" s="19">
        <f ca="1">(Deltas1!N111+2*Deltas2!N111+2*Deltas3!N111+Deltas4!N111)/6</f>
        <v>0</v>
      </c>
      <c r="L105" s="19">
        <f ca="1">(Deltas1!O111+2*Deltas2!O111+2*Deltas3!O111+Deltas4!O111)/6</f>
        <v>0</v>
      </c>
      <c r="M105" s="19">
        <f ca="1">(Deltas1!P111+2*Deltas2!P111+2*Deltas3!P111+Deltas4!P111)/6</f>
        <v>0</v>
      </c>
      <c r="N105" s="19">
        <f ca="1">(Deltas1!Q111+2*Deltas2!Q111+2*Deltas3!Q111+Deltas4!Q111)/6</f>
        <v>0</v>
      </c>
      <c r="O105" s="19">
        <f ca="1">(Deltas1!R111+2*Deltas2!R111+2*Deltas3!R111+Deltas4!R111)/6</f>
        <v>0</v>
      </c>
      <c r="P105" s="19">
        <f ca="1">(Deltas1!S111+2*Deltas2!S111+2*Deltas3!S111+Deltas4!S111)/6</f>
        <v>0.94870460065307194</v>
      </c>
      <c r="Q105" s="19">
        <f ca="1">(Deltas1!T111+2*Deltas2!T111+2*Deltas3!T111+Deltas4!T111)/6</f>
        <v>0</v>
      </c>
      <c r="R105" s="19">
        <f ca="1">(Deltas1!U111+2*Deltas2!U111+2*Deltas3!U111+Deltas4!U111)/6</f>
        <v>0</v>
      </c>
      <c r="S105" s="19">
        <f ca="1">(Deltas1!V111+2*Deltas2!V111+2*Deltas3!V111+Deltas4!V111)/6</f>
        <v>0</v>
      </c>
      <c r="T105" s="19">
        <f ca="1">(Deltas1!W111+2*Deltas2!W111+2*Deltas3!W111+Deltas4!W111)/6</f>
        <v>0</v>
      </c>
      <c r="U105" s="19">
        <f ca="1">(Deltas1!X111+2*Deltas2!X111+2*Deltas3!X111+Deltas4!X111)/6</f>
        <v>0</v>
      </c>
      <c r="V105" s="19">
        <f ca="1">(Deltas1!Y111+2*Deltas2!Y111+2*Deltas3!Y111+Deltas4!Y111)/6</f>
        <v>-2.4279189987300351</v>
      </c>
      <c r="W105" s="19">
        <f ca="1">(Deltas1!Z111+2*Deltas2!Z111+2*Deltas3!Z111+Deltas4!Z111)/6</f>
        <v>0</v>
      </c>
      <c r="X105" s="19">
        <f ca="1">(Deltas1!AA111+2*Deltas2!AA111+2*Deltas3!AA111+Deltas4!AA111)/6</f>
        <v>0</v>
      </c>
      <c r="Y105" s="19">
        <f ca="1">(Deltas1!AB111+2*Deltas2!AB111+2*Deltas3!AB111+Deltas4!AB111)/6</f>
        <v>0</v>
      </c>
      <c r="Z105" s="19">
        <f ca="1">(Deltas1!AC111+2*Deltas2!AC111+2*Deltas3!AC111+Deltas4!AC111)/6</f>
        <v>0</v>
      </c>
      <c r="AA105" s="19">
        <f ca="1">(Deltas1!AD111+2*Deltas2!AD111+2*Deltas3!AD111+Deltas4!AD111)/6</f>
        <v>0</v>
      </c>
      <c r="AB105" s="19">
        <f ca="1">(Deltas1!AE111+2*Deltas2!AE111+2*Deltas3!AE111+Deltas4!AE111)/6</f>
        <v>0</v>
      </c>
      <c r="AC105" s="19">
        <f ca="1">(Deltas1!AF111+2*Deltas2!AF111+2*Deltas3!AF111+Deltas4!AF111)/6</f>
        <v>0</v>
      </c>
      <c r="AD105" s="19">
        <f ca="1">(Deltas1!AG111+2*Deltas2!AG111+2*Deltas3!AG111+Deltas4!AG111)/6</f>
        <v>-4.7211139358864151E-3</v>
      </c>
      <c r="AE105" s="19">
        <f ca="1">(Deltas1!AH111+2*Deltas2!AH111+2*Deltas3!AH111+Deltas4!AH111)/6</f>
        <v>-0.85689272925396198</v>
      </c>
      <c r="AF105" s="19">
        <f ca="1">(Deltas1!AI111+2*Deltas2!AI111+2*Deltas3!AI111+Deltas4!AI111)/6</f>
        <v>2.4874491963428431</v>
      </c>
      <c r="AG105" s="19">
        <f ca="1">(Deltas1!AJ111+2*Deltas2!AJ111+2*Deltas3!AJ111+Deltas4!AJ111)/6</f>
        <v>0.39796711227312737</v>
      </c>
      <c r="AH105" s="19">
        <f ca="1">(Deltas1!AK111+2*Deltas2!AK111+2*Deltas3!AK111+Deltas4!AK111)/6</f>
        <v>0</v>
      </c>
      <c r="AI105" s="19">
        <f ca="1">(Deltas1!AL111+2*Deltas2!AL111+2*Deltas3!AL111+Deltas4!AL111)/6</f>
        <v>0</v>
      </c>
      <c r="AJ105" s="19">
        <f ca="1">(Deltas1!AM111+2*Deltas2!AM111+2*Deltas3!AM111+Deltas4!AM111)/6</f>
        <v>0</v>
      </c>
      <c r="AK105" s="19">
        <f ca="1">(Deltas1!AN111+2*Deltas2!AN111+2*Deltas3!AN111+Deltas4!AN111)/6</f>
        <v>0</v>
      </c>
      <c r="AL105" s="19">
        <f ca="1">(Deltas1!AO111+2*Deltas2!AO111+2*Deltas3!AO111+Deltas4!AO111)/6</f>
        <v>-2.59725032063337E-5</v>
      </c>
      <c r="AM105" s="19">
        <f ca="1">(Deltas1!AP111+2*Deltas2!AP111+2*Deltas3!AP111+Deltas4!AP111)/6</f>
        <v>-6.7384783574981786E-3</v>
      </c>
      <c r="AN105" s="19">
        <f ca="1">(Deltas1!AQ111+2*Deltas2!AQ111+2*Deltas3!AQ111+Deltas4!AQ111)/6</f>
        <v>0</v>
      </c>
      <c r="AO105" s="19">
        <f ca="1">(Deltas1!AR111+2*Deltas2!AR111+2*Deltas3!AR111+Deltas4!AR111)/6</f>
        <v>0</v>
      </c>
      <c r="AP105" s="19">
        <f ca="1">(Deltas1!AS111+2*Deltas2!AS111+2*Deltas3!AS111+Deltas4!AS111)/6</f>
        <v>-0.17927453882948466</v>
      </c>
      <c r="AQ105" s="19">
        <f ca="1">(Deltas1!AT111+2*Deltas2!AT111+2*Deltas3!AT111+Deltas4!AT111)/6</f>
        <v>-0.17927453882948466</v>
      </c>
      <c r="AR105" s="19">
        <f ca="1">(Deltas1!AU111+2*Deltas2!AU111+2*Deltas3!AU111+Deltas4!AU111)/6</f>
        <v>-0.17927453882948466</v>
      </c>
      <c r="AS105" s="19">
        <f ca="1">(Deltas1!AV111+2*Deltas2!AV111+2*Deltas3!AV111+Deltas4!AV111)/6</f>
        <v>0</v>
      </c>
      <c r="AT105" s="19">
        <f ca="1">(Deltas1!AW111+2*Deltas2!AW111+2*Deltas3!AW111+Deltas4!AW111)/6</f>
        <v>0</v>
      </c>
      <c r="AU105" s="19">
        <f ca="1">(Deltas1!AX111+2*Deltas2!AX111+2*Deltas3!AX111+Deltas4!AX111)/6</f>
        <v>0</v>
      </c>
      <c r="AV105" s="19">
        <f ca="1">(Deltas1!AY111+2*Deltas2!AY111+2*Deltas3!AY111+Deltas4!AY111)/6</f>
        <v>0</v>
      </c>
      <c r="AW105" s="19">
        <f ca="1">(Deltas1!AZ111+2*Deltas2!AZ111+2*Deltas3!AZ111+Deltas4!AZ111)/6</f>
        <v>0</v>
      </c>
      <c r="AX105" s="19">
        <f ca="1">(Deltas1!BA111+2*Deltas2!BA111+2*Deltas3!BA111+Deltas4!BA111)/6</f>
        <v>0</v>
      </c>
      <c r="AY105" s="19">
        <f ca="1">(Deltas1!BB111+2*Deltas2!BB111+2*Deltas3!BB111+Deltas4!BB111)/6</f>
        <v>0</v>
      </c>
      <c r="AZ105" s="19">
        <f ca="1">(Deltas1!BC111+2*Deltas2!BC111+2*Deltas3!BC111+Deltas4!BC111)/6</f>
        <v>0</v>
      </c>
      <c r="BA105" s="19">
        <f ca="1">(Deltas1!BD111+2*Deltas2!BD111+2*Deltas3!BD111+Deltas4!BD111)/6</f>
        <v>0</v>
      </c>
      <c r="BB105" s="19">
        <f ca="1">(Deltas1!BE111+2*Deltas2!BE111+2*Deltas3!BE111+Deltas4!BE111)/6</f>
        <v>0</v>
      </c>
      <c r="BC105" s="19">
        <f ca="1">(Deltas1!BF111+2*Deltas2!BF111+2*Deltas3!BF111+Deltas4!BF111)/6</f>
        <v>0</v>
      </c>
      <c r="BD105" s="19">
        <f ca="1">(Deltas1!BG111+2*Deltas2!BG111+2*Deltas3!BG111+Deltas4!BG111)/6</f>
        <v>0</v>
      </c>
      <c r="BE105" s="19">
        <f ca="1">(Deltas1!BH111+2*Deltas2!BH111+2*Deltas3!BH111+Deltas4!BH111)/6</f>
        <v>0</v>
      </c>
      <c r="BF105" s="19">
        <f ca="1">(Deltas1!BI111+2*Deltas2!BI111+2*Deltas3!BI111+Deltas4!BI111)/6</f>
        <v>0</v>
      </c>
      <c r="BG105" s="19">
        <f ca="1">(Deltas1!BJ111+2*Deltas2!BJ111+2*Deltas3!BJ111+Deltas4!BJ111)/6</f>
        <v>0</v>
      </c>
      <c r="BH105" s="19">
        <f ca="1">(Deltas1!BK111+2*Deltas2!BK111+2*Deltas3!BK111+Deltas4!BK111)/6</f>
        <v>0</v>
      </c>
      <c r="BI105" s="19">
        <f ca="1">(Deltas1!BL111+2*Deltas2!BL111+2*Deltas3!BL111+Deltas4!BL111)/6</f>
        <v>0</v>
      </c>
      <c r="BJ105" s="19">
        <f ca="1">(Deltas1!BM111+2*Deltas2!BM111+2*Deltas3!BM111+Deltas4!BM111)/6</f>
        <v>0</v>
      </c>
      <c r="BK105" s="19">
        <f ca="1">(Deltas1!BN111+2*Deltas2!BN111+2*Deltas3!BN111+Deltas4!BN111)/6</f>
        <v>0</v>
      </c>
      <c r="BL105" s="19">
        <f ca="1">(Deltas1!BO111+2*Deltas2!BO111+2*Deltas3!BO111+Deltas4!BO111)/6</f>
        <v>0</v>
      </c>
      <c r="BM105" s="19">
        <f ca="1">(Deltas1!BP111+2*Deltas2!BP111+2*Deltas3!BP111+Deltas4!BP111)/6</f>
        <v>0</v>
      </c>
      <c r="BN105" s="19">
        <f ca="1">(Deltas1!BQ111+2*Deltas2!BQ111+2*Deltas3!BQ111+Deltas4!BQ111)/6</f>
        <v>0</v>
      </c>
      <c r="BO105" s="19">
        <f ca="1">(Deltas1!BR111+2*Deltas2!BR111+2*Deltas3!BR111+Deltas4!BR111)/6</f>
        <v>0</v>
      </c>
      <c r="BP105" s="19">
        <f ca="1">(Deltas1!BS111+2*Deltas2!BS111+2*Deltas3!BS111+Deltas4!BS111)/6</f>
        <v>0</v>
      </c>
      <c r="BQ105" s="19">
        <f ca="1">(Deltas1!BT111+2*Deltas2!BT111+2*Deltas3!BT111+Deltas4!BT111)/6</f>
        <v>0</v>
      </c>
      <c r="BR105" s="19">
        <f ca="1">(Deltas1!BU111+2*Deltas2!BU111+2*Deltas3!BU111+Deltas4!BU111)/6</f>
        <v>0</v>
      </c>
      <c r="BS105" s="19">
        <f ca="1">(Deltas1!BV111+2*Deltas2!BV111+2*Deltas3!BV111+Deltas4!BV111)/6</f>
        <v>0</v>
      </c>
      <c r="BT105" s="19">
        <f ca="1">(Deltas1!BW111+2*Deltas2!BW111+2*Deltas3!BW111+Deltas4!BW111)/6</f>
        <v>0</v>
      </c>
    </row>
    <row r="106" spans="1:72">
      <c r="A106">
        <f>'Composition Moles'!A124</f>
        <v>5.0999999999999899</v>
      </c>
      <c r="B106" s="1">
        <f ca="1">(Deltas1!D112+2*Deltas2!D112+2*Deltas3!D112+Deltas4!D112)/6</f>
        <v>7.1241283331598057E-3</v>
      </c>
      <c r="C106" s="19">
        <f ca="1">(Deltas1!F112+2*Deltas2!F112+2*Deltas3!F112+Deltas4!F112)/6</f>
        <v>-6.5655792489899426E-3</v>
      </c>
      <c r="D106" s="19">
        <f ca="1">(Deltas1!G112+2*Deltas2!G112+2*Deltas3!G112+Deltas4!G112)/6</f>
        <v>0</v>
      </c>
      <c r="E106" s="19">
        <f ca="1">(Deltas1!H112+2*Deltas2!H112+2*Deltas3!H112+Deltas4!H112)/6</f>
        <v>6.5422624860731844E-3</v>
      </c>
      <c r="F106" s="19">
        <f ca="1">(Deltas1!I112+2*Deltas2!I112+2*Deltas3!I112+Deltas4!I112)/6</f>
        <v>2.3316762916758852E-5</v>
      </c>
      <c r="G106" s="19">
        <f ca="1">(Deltas1!J112+2*Deltas2!J112+2*Deltas3!J112+Deltas4!J112)/6</f>
        <v>0</v>
      </c>
      <c r="H106" s="19">
        <f ca="1">(Deltas1!K112+2*Deltas2!K112+2*Deltas3!K112+Deltas4!K112)/6</f>
        <v>0</v>
      </c>
      <c r="I106" s="19">
        <f ca="1">(Deltas1!L112+2*Deltas2!L112+2*Deltas3!L112+Deltas4!L112)/6</f>
        <v>0</v>
      </c>
      <c r="J106" s="19">
        <f ca="1">(Deltas1!M112+2*Deltas2!M112+2*Deltas3!M112+Deltas4!M112)/6</f>
        <v>0</v>
      </c>
      <c r="K106" s="19">
        <f ca="1">(Deltas1!N112+2*Deltas2!N112+2*Deltas3!N112+Deltas4!N112)/6</f>
        <v>0</v>
      </c>
      <c r="L106" s="19">
        <f ca="1">(Deltas1!O112+2*Deltas2!O112+2*Deltas3!O112+Deltas4!O112)/6</f>
        <v>0</v>
      </c>
      <c r="M106" s="19">
        <f ca="1">(Deltas1!P112+2*Deltas2!P112+2*Deltas3!P112+Deltas4!P112)/6</f>
        <v>0</v>
      </c>
      <c r="N106" s="19">
        <f ca="1">(Deltas1!Q112+2*Deltas2!Q112+2*Deltas3!Q112+Deltas4!Q112)/6</f>
        <v>0</v>
      </c>
      <c r="O106" s="19">
        <f ca="1">(Deltas1!R112+2*Deltas2!R112+2*Deltas3!R112+Deltas4!R112)/6</f>
        <v>0</v>
      </c>
      <c r="P106" s="19">
        <f ca="1">(Deltas1!S112+2*Deltas2!S112+2*Deltas3!S112+Deltas4!S112)/6</f>
        <v>0.91970907649481537</v>
      </c>
      <c r="Q106" s="19">
        <f ca="1">(Deltas1!T112+2*Deltas2!T112+2*Deltas3!T112+Deltas4!T112)/6</f>
        <v>0</v>
      </c>
      <c r="R106" s="19">
        <f ca="1">(Deltas1!U112+2*Deltas2!U112+2*Deltas3!U112+Deltas4!U112)/6</f>
        <v>0</v>
      </c>
      <c r="S106" s="19">
        <f ca="1">(Deltas1!V112+2*Deltas2!V112+2*Deltas3!V112+Deltas4!V112)/6</f>
        <v>0</v>
      </c>
      <c r="T106" s="19">
        <f ca="1">(Deltas1!W112+2*Deltas2!W112+2*Deltas3!W112+Deltas4!W112)/6</f>
        <v>0</v>
      </c>
      <c r="U106" s="19">
        <f ca="1">(Deltas1!X112+2*Deltas2!X112+2*Deltas3!X112+Deltas4!X112)/6</f>
        <v>0</v>
      </c>
      <c r="V106" s="19">
        <f ca="1">(Deltas1!Y112+2*Deltas2!Y112+2*Deltas3!Y112+Deltas4!Y112)/6</f>
        <v>-2.3630541317836253</v>
      </c>
      <c r="W106" s="19">
        <f ca="1">(Deltas1!Z112+2*Deltas2!Z112+2*Deltas3!Z112+Deltas4!Z112)/6</f>
        <v>0</v>
      </c>
      <c r="X106" s="19">
        <f ca="1">(Deltas1!AA112+2*Deltas2!AA112+2*Deltas3!AA112+Deltas4!AA112)/6</f>
        <v>0</v>
      </c>
      <c r="Y106" s="19">
        <f ca="1">(Deltas1!AB112+2*Deltas2!AB112+2*Deltas3!AB112+Deltas4!AB112)/6</f>
        <v>0</v>
      </c>
      <c r="Z106" s="19">
        <f ca="1">(Deltas1!AC112+2*Deltas2!AC112+2*Deltas3!AC112+Deltas4!AC112)/6</f>
        <v>0</v>
      </c>
      <c r="AA106" s="19">
        <f ca="1">(Deltas1!AD112+2*Deltas2!AD112+2*Deltas3!AD112+Deltas4!AD112)/6</f>
        <v>0</v>
      </c>
      <c r="AB106" s="19">
        <f ca="1">(Deltas1!AE112+2*Deltas2!AE112+2*Deltas3!AE112+Deltas4!AE112)/6</f>
        <v>0</v>
      </c>
      <c r="AC106" s="19">
        <f ca="1">(Deltas1!AF112+2*Deltas2!AF112+2*Deltas3!AF112+Deltas4!AF112)/6</f>
        <v>0</v>
      </c>
      <c r="AD106" s="19">
        <f ca="1">(Deltas1!AG112+2*Deltas2!AG112+2*Deltas3!AG112+Deltas4!AG112)/6</f>
        <v>-4.6590155052865087E-3</v>
      </c>
      <c r="AE106" s="19">
        <f ca="1">(Deltas1!AH112+2*Deltas2!AH112+2*Deltas3!AH112+Deltas4!AH112)/6</f>
        <v>-0.86054048738321898</v>
      </c>
      <c r="AF106" s="19">
        <f ca="1">(Deltas1!AI112+2*Deltas2!AI112+2*Deltas3!AI112+Deltas4!AI112)/6</f>
        <v>2.4585314171216623</v>
      </c>
      <c r="AG106" s="19">
        <f ca="1">(Deltas1!AJ112+2*Deltas2!AJ112+2*Deltas3!AJ112+Deltas4!AJ112)/6</f>
        <v>0.38680359511054413</v>
      </c>
      <c r="AH106" s="19">
        <f ca="1">(Deltas1!AK112+2*Deltas2!AK112+2*Deltas3!AK112+Deltas4!AK112)/6</f>
        <v>0</v>
      </c>
      <c r="AI106" s="19">
        <f ca="1">(Deltas1!AL112+2*Deltas2!AL112+2*Deltas3!AL112+Deltas4!AL112)/6</f>
        <v>0</v>
      </c>
      <c r="AJ106" s="19">
        <f ca="1">(Deltas1!AM112+2*Deltas2!AM112+2*Deltas3!AM112+Deltas4!AM112)/6</f>
        <v>0</v>
      </c>
      <c r="AK106" s="19">
        <f ca="1">(Deltas1!AN112+2*Deltas2!AN112+2*Deltas3!AN112+Deltas4!AN112)/6</f>
        <v>0</v>
      </c>
      <c r="AL106" s="19">
        <f ca="1">(Deltas1!AO112+2*Deltas2!AO112+2*Deltas3!AO112+Deltas4!AO112)/6</f>
        <v>-2.3316762916758852E-5</v>
      </c>
      <c r="AM106" s="19">
        <f ca="1">(Deltas1!AP112+2*Deltas2!AP112+2*Deltas3!AP112+Deltas4!AP112)/6</f>
        <v>-6.2691853942991515E-3</v>
      </c>
      <c r="AN106" s="19">
        <f ca="1">(Deltas1!AQ112+2*Deltas2!AQ112+2*Deltas3!AQ112+Deltas4!AQ112)/6</f>
        <v>0</v>
      </c>
      <c r="AO106" s="19">
        <f ca="1">(Deltas1!AR112+2*Deltas2!AR112+2*Deltas3!AR112+Deltas4!AR112)/6</f>
        <v>0</v>
      </c>
      <c r="AP106" s="19">
        <f ca="1">(Deltas1!AS112+2*Deltas2!AS112+2*Deltas3!AS112+Deltas4!AS112)/6</f>
        <v>-0.17683265063255846</v>
      </c>
      <c r="AQ106" s="19">
        <f ca="1">(Deltas1!AT112+2*Deltas2!AT112+2*Deltas3!AT112+Deltas4!AT112)/6</f>
        <v>-0.17683265063255846</v>
      </c>
      <c r="AR106" s="19">
        <f ca="1">(Deltas1!AU112+2*Deltas2!AU112+2*Deltas3!AU112+Deltas4!AU112)/6</f>
        <v>-0.17683265063255846</v>
      </c>
      <c r="AS106" s="19">
        <f ca="1">(Deltas1!AV112+2*Deltas2!AV112+2*Deltas3!AV112+Deltas4!AV112)/6</f>
        <v>0</v>
      </c>
      <c r="AT106" s="19">
        <f ca="1">(Deltas1!AW112+2*Deltas2!AW112+2*Deltas3!AW112+Deltas4!AW112)/6</f>
        <v>0</v>
      </c>
      <c r="AU106" s="19">
        <f ca="1">(Deltas1!AX112+2*Deltas2!AX112+2*Deltas3!AX112+Deltas4!AX112)/6</f>
        <v>0</v>
      </c>
      <c r="AV106" s="19">
        <f ca="1">(Deltas1!AY112+2*Deltas2!AY112+2*Deltas3!AY112+Deltas4!AY112)/6</f>
        <v>0</v>
      </c>
      <c r="AW106" s="19">
        <f ca="1">(Deltas1!AZ112+2*Deltas2!AZ112+2*Deltas3!AZ112+Deltas4!AZ112)/6</f>
        <v>0</v>
      </c>
      <c r="AX106" s="19">
        <f ca="1">(Deltas1!BA112+2*Deltas2!BA112+2*Deltas3!BA112+Deltas4!BA112)/6</f>
        <v>0</v>
      </c>
      <c r="AY106" s="19">
        <f ca="1">(Deltas1!BB112+2*Deltas2!BB112+2*Deltas3!BB112+Deltas4!BB112)/6</f>
        <v>0</v>
      </c>
      <c r="AZ106" s="19">
        <f ca="1">(Deltas1!BC112+2*Deltas2!BC112+2*Deltas3!BC112+Deltas4!BC112)/6</f>
        <v>0</v>
      </c>
      <c r="BA106" s="19">
        <f ca="1">(Deltas1!BD112+2*Deltas2!BD112+2*Deltas3!BD112+Deltas4!BD112)/6</f>
        <v>0</v>
      </c>
      <c r="BB106" s="19">
        <f ca="1">(Deltas1!BE112+2*Deltas2!BE112+2*Deltas3!BE112+Deltas4!BE112)/6</f>
        <v>0</v>
      </c>
      <c r="BC106" s="19">
        <f ca="1">(Deltas1!BF112+2*Deltas2!BF112+2*Deltas3!BF112+Deltas4!BF112)/6</f>
        <v>0</v>
      </c>
      <c r="BD106" s="19">
        <f ca="1">(Deltas1!BG112+2*Deltas2!BG112+2*Deltas3!BG112+Deltas4!BG112)/6</f>
        <v>0</v>
      </c>
      <c r="BE106" s="19">
        <f ca="1">(Deltas1!BH112+2*Deltas2!BH112+2*Deltas3!BH112+Deltas4!BH112)/6</f>
        <v>0</v>
      </c>
      <c r="BF106" s="19">
        <f ca="1">(Deltas1!BI112+2*Deltas2!BI112+2*Deltas3!BI112+Deltas4!BI112)/6</f>
        <v>0</v>
      </c>
      <c r="BG106" s="19">
        <f ca="1">(Deltas1!BJ112+2*Deltas2!BJ112+2*Deltas3!BJ112+Deltas4!BJ112)/6</f>
        <v>0</v>
      </c>
      <c r="BH106" s="19">
        <f ca="1">(Deltas1!BK112+2*Deltas2!BK112+2*Deltas3!BK112+Deltas4!BK112)/6</f>
        <v>0</v>
      </c>
      <c r="BI106" s="19">
        <f ca="1">(Deltas1!BL112+2*Deltas2!BL112+2*Deltas3!BL112+Deltas4!BL112)/6</f>
        <v>0</v>
      </c>
      <c r="BJ106" s="19">
        <f ca="1">(Deltas1!BM112+2*Deltas2!BM112+2*Deltas3!BM112+Deltas4!BM112)/6</f>
        <v>0</v>
      </c>
      <c r="BK106" s="19">
        <f ca="1">(Deltas1!BN112+2*Deltas2!BN112+2*Deltas3!BN112+Deltas4!BN112)/6</f>
        <v>0</v>
      </c>
      <c r="BL106" s="19">
        <f ca="1">(Deltas1!BO112+2*Deltas2!BO112+2*Deltas3!BO112+Deltas4!BO112)/6</f>
        <v>0</v>
      </c>
      <c r="BM106" s="19">
        <f ca="1">(Deltas1!BP112+2*Deltas2!BP112+2*Deltas3!BP112+Deltas4!BP112)/6</f>
        <v>0</v>
      </c>
      <c r="BN106" s="19">
        <f ca="1">(Deltas1!BQ112+2*Deltas2!BQ112+2*Deltas3!BQ112+Deltas4!BQ112)/6</f>
        <v>0</v>
      </c>
      <c r="BO106" s="19">
        <f ca="1">(Deltas1!BR112+2*Deltas2!BR112+2*Deltas3!BR112+Deltas4!BR112)/6</f>
        <v>0</v>
      </c>
      <c r="BP106" s="19">
        <f ca="1">(Deltas1!BS112+2*Deltas2!BS112+2*Deltas3!BS112+Deltas4!BS112)/6</f>
        <v>0</v>
      </c>
      <c r="BQ106" s="19">
        <f ca="1">(Deltas1!BT112+2*Deltas2!BT112+2*Deltas3!BT112+Deltas4!BT112)/6</f>
        <v>0</v>
      </c>
      <c r="BR106" s="19">
        <f ca="1">(Deltas1!BU112+2*Deltas2!BU112+2*Deltas3!BU112+Deltas4!BU112)/6</f>
        <v>0</v>
      </c>
      <c r="BS106" s="19">
        <f ca="1">(Deltas1!BV112+2*Deltas2!BV112+2*Deltas3!BV112+Deltas4!BV112)/6</f>
        <v>0</v>
      </c>
      <c r="BT106" s="19">
        <f ca="1">(Deltas1!BW112+2*Deltas2!BW112+2*Deltas3!BW112+Deltas4!BW112)/6</f>
        <v>0</v>
      </c>
    </row>
    <row r="107" spans="1:72">
      <c r="A107">
        <f>'Composition Moles'!A125</f>
        <v>5.1499999999999897</v>
      </c>
      <c r="B107" s="1">
        <f ca="1">(Deltas1!D113+2*Deltas2!D113+2*Deltas3!D113+Deltas4!D113)/6</f>
        <v>7.09514535962949E-3</v>
      </c>
      <c r="C107" s="19">
        <f ca="1">(Deltas1!F113+2*Deltas2!F113+2*Deltas3!F113+Deltas4!F113)/6</f>
        <v>-6.1372258857960603E-3</v>
      </c>
      <c r="D107" s="19">
        <f ca="1">(Deltas1!G113+2*Deltas2!G113+2*Deltas3!G113+Deltas4!G113)/6</f>
        <v>0</v>
      </c>
      <c r="E107" s="19">
        <f ca="1">(Deltas1!H113+2*Deltas2!H113+2*Deltas3!H113+Deltas4!H113)/6</f>
        <v>6.1162931270928476E-3</v>
      </c>
      <c r="F107" s="19">
        <f ca="1">(Deltas1!I113+2*Deltas2!I113+2*Deltas3!I113+Deltas4!I113)/6</f>
        <v>2.0932758703211929E-5</v>
      </c>
      <c r="G107" s="19">
        <f ca="1">(Deltas1!J113+2*Deltas2!J113+2*Deltas3!J113+Deltas4!J113)/6</f>
        <v>0</v>
      </c>
      <c r="H107" s="19">
        <f ca="1">(Deltas1!K113+2*Deltas2!K113+2*Deltas3!K113+Deltas4!K113)/6</f>
        <v>0</v>
      </c>
      <c r="I107" s="19">
        <f ca="1">(Deltas1!L113+2*Deltas2!L113+2*Deltas3!L113+Deltas4!L113)/6</f>
        <v>0</v>
      </c>
      <c r="J107" s="19">
        <f ca="1">(Deltas1!M113+2*Deltas2!M113+2*Deltas3!M113+Deltas4!M113)/6</f>
        <v>0</v>
      </c>
      <c r="K107" s="19">
        <f ca="1">(Deltas1!N113+2*Deltas2!N113+2*Deltas3!N113+Deltas4!N113)/6</f>
        <v>0</v>
      </c>
      <c r="L107" s="19">
        <f ca="1">(Deltas1!O113+2*Deltas2!O113+2*Deltas3!O113+Deltas4!O113)/6</f>
        <v>0</v>
      </c>
      <c r="M107" s="19">
        <f ca="1">(Deltas1!P113+2*Deltas2!P113+2*Deltas3!P113+Deltas4!P113)/6</f>
        <v>0</v>
      </c>
      <c r="N107" s="19">
        <f ca="1">(Deltas1!Q113+2*Deltas2!Q113+2*Deltas3!Q113+Deltas4!Q113)/6</f>
        <v>0</v>
      </c>
      <c r="O107" s="19">
        <f ca="1">(Deltas1!R113+2*Deltas2!R113+2*Deltas3!R113+Deltas4!R113)/6</f>
        <v>0</v>
      </c>
      <c r="P107" s="19">
        <f ca="1">(Deltas1!S113+2*Deltas2!S113+2*Deltas3!S113+Deltas4!S113)/6</f>
        <v>0.8912383272563934</v>
      </c>
      <c r="Q107" s="19">
        <f ca="1">(Deltas1!T113+2*Deltas2!T113+2*Deltas3!T113+Deltas4!T113)/6</f>
        <v>0</v>
      </c>
      <c r="R107" s="19">
        <f ca="1">(Deltas1!U113+2*Deltas2!U113+2*Deltas3!U113+Deltas4!U113)/6</f>
        <v>0</v>
      </c>
      <c r="S107" s="19">
        <f ca="1">(Deltas1!V113+2*Deltas2!V113+2*Deltas3!V113+Deltas4!V113)/6</f>
        <v>0</v>
      </c>
      <c r="T107" s="19">
        <f ca="1">(Deltas1!W113+2*Deltas2!W113+2*Deltas3!W113+Deltas4!W113)/6</f>
        <v>0</v>
      </c>
      <c r="U107" s="19">
        <f ca="1">(Deltas1!X113+2*Deltas2!X113+2*Deltas3!X113+Deltas4!X113)/6</f>
        <v>0</v>
      </c>
      <c r="V107" s="19">
        <f ca="1">(Deltas1!Y113+2*Deltas2!Y113+2*Deltas3!Y113+Deltas4!Y113)/6</f>
        <v>-2.2993527181230742</v>
      </c>
      <c r="W107" s="19">
        <f ca="1">(Deltas1!Z113+2*Deltas2!Z113+2*Deltas3!Z113+Deltas4!Z113)/6</f>
        <v>0</v>
      </c>
      <c r="X107" s="19">
        <f ca="1">(Deltas1!AA113+2*Deltas2!AA113+2*Deltas3!AA113+Deltas4!AA113)/6</f>
        <v>0</v>
      </c>
      <c r="Y107" s="19">
        <f ca="1">(Deltas1!AB113+2*Deltas2!AB113+2*Deltas3!AB113+Deltas4!AB113)/6</f>
        <v>0</v>
      </c>
      <c r="Z107" s="19">
        <f ca="1">(Deltas1!AC113+2*Deltas2!AC113+2*Deltas3!AC113+Deltas4!AC113)/6</f>
        <v>0</v>
      </c>
      <c r="AA107" s="19">
        <f ca="1">(Deltas1!AD113+2*Deltas2!AD113+2*Deltas3!AD113+Deltas4!AD113)/6</f>
        <v>0</v>
      </c>
      <c r="AB107" s="19">
        <f ca="1">(Deltas1!AE113+2*Deltas2!AE113+2*Deltas3!AE113+Deltas4!AE113)/6</f>
        <v>0</v>
      </c>
      <c r="AC107" s="19">
        <f ca="1">(Deltas1!AF113+2*Deltas2!AF113+2*Deltas3!AF113+Deltas4!AF113)/6</f>
        <v>0</v>
      </c>
      <c r="AD107" s="19">
        <f ca="1">(Deltas1!AG113+2*Deltas2!AG113+2*Deltas3!AG113+Deltas4!AG113)/6</f>
        <v>-4.6138879415292379E-3</v>
      </c>
      <c r="AE107" s="19">
        <f ca="1">(Deltas1!AH113+2*Deltas2!AH113+2*Deltas3!AH113+Deltas4!AH113)/6</f>
        <v>-0.86376134092704626</v>
      </c>
      <c r="AF107" s="19">
        <f ca="1">(Deltas1!AI113+2*Deltas2!AI113+2*Deltas3!AI113+Deltas4!AI113)/6</f>
        <v>2.4298105534106793</v>
      </c>
      <c r="AG107" s="19">
        <f ca="1">(Deltas1!AJ113+2*Deltas2!AJ113+2*Deltas3!AJ113+Deltas4!AJ113)/6</f>
        <v>0.37585051446515932</v>
      </c>
      <c r="AH107" s="19">
        <f ca="1">(Deltas1!AK113+2*Deltas2!AK113+2*Deltas3!AK113+Deltas4!AK113)/6</f>
        <v>0</v>
      </c>
      <c r="AI107" s="19">
        <f ca="1">(Deltas1!AL113+2*Deltas2!AL113+2*Deltas3!AL113+Deltas4!AL113)/6</f>
        <v>0</v>
      </c>
      <c r="AJ107" s="19">
        <f ca="1">(Deltas1!AM113+2*Deltas2!AM113+2*Deltas3!AM113+Deltas4!AM113)/6</f>
        <v>0</v>
      </c>
      <c r="AK107" s="19">
        <f ca="1">(Deltas1!AN113+2*Deltas2!AN113+2*Deltas3!AN113+Deltas4!AN113)/6</f>
        <v>0</v>
      </c>
      <c r="AL107" s="19">
        <f ca="1">(Deltas1!AO113+2*Deltas2!AO113+2*Deltas3!AO113+Deltas4!AO113)/6</f>
        <v>-2.0932758703211929E-5</v>
      </c>
      <c r="AM107" s="19">
        <f ca="1">(Deltas1!AP113+2*Deltas2!AP113+2*Deltas3!AP113+Deltas4!AP113)/6</f>
        <v>-5.8328721038297315E-3</v>
      </c>
      <c r="AN107" s="19">
        <f ca="1">(Deltas1!AQ113+2*Deltas2!AQ113+2*Deltas3!AQ113+Deltas4!AQ113)/6</f>
        <v>0</v>
      </c>
      <c r="AO107" s="19">
        <f ca="1">(Deltas1!AR113+2*Deltas2!AR113+2*Deltas3!AR113+Deltas4!AR113)/6</f>
        <v>0</v>
      </c>
      <c r="AP107" s="19">
        <f ca="1">(Deltas1!AS113+2*Deltas2!AS113+2*Deltas3!AS113+Deltas4!AS113)/6</f>
        <v>-0.17443921442601654</v>
      </c>
      <c r="AQ107" s="19">
        <f ca="1">(Deltas1!AT113+2*Deltas2!AT113+2*Deltas3!AT113+Deltas4!AT113)/6</f>
        <v>-0.17443921442601654</v>
      </c>
      <c r="AR107" s="19">
        <f ca="1">(Deltas1!AU113+2*Deltas2!AU113+2*Deltas3!AU113+Deltas4!AU113)/6</f>
        <v>-0.17443921442601654</v>
      </c>
      <c r="AS107" s="19">
        <f ca="1">(Deltas1!AV113+2*Deltas2!AV113+2*Deltas3!AV113+Deltas4!AV113)/6</f>
        <v>0</v>
      </c>
      <c r="AT107" s="19">
        <f ca="1">(Deltas1!AW113+2*Deltas2!AW113+2*Deltas3!AW113+Deltas4!AW113)/6</f>
        <v>0</v>
      </c>
      <c r="AU107" s="19">
        <f ca="1">(Deltas1!AX113+2*Deltas2!AX113+2*Deltas3!AX113+Deltas4!AX113)/6</f>
        <v>0</v>
      </c>
      <c r="AV107" s="19">
        <f ca="1">(Deltas1!AY113+2*Deltas2!AY113+2*Deltas3!AY113+Deltas4!AY113)/6</f>
        <v>0</v>
      </c>
      <c r="AW107" s="19">
        <f ca="1">(Deltas1!AZ113+2*Deltas2!AZ113+2*Deltas3!AZ113+Deltas4!AZ113)/6</f>
        <v>0</v>
      </c>
      <c r="AX107" s="19">
        <f ca="1">(Deltas1!BA113+2*Deltas2!BA113+2*Deltas3!BA113+Deltas4!BA113)/6</f>
        <v>0</v>
      </c>
      <c r="AY107" s="19">
        <f ca="1">(Deltas1!BB113+2*Deltas2!BB113+2*Deltas3!BB113+Deltas4!BB113)/6</f>
        <v>0</v>
      </c>
      <c r="AZ107" s="19">
        <f ca="1">(Deltas1!BC113+2*Deltas2!BC113+2*Deltas3!BC113+Deltas4!BC113)/6</f>
        <v>0</v>
      </c>
      <c r="BA107" s="19">
        <f ca="1">(Deltas1!BD113+2*Deltas2!BD113+2*Deltas3!BD113+Deltas4!BD113)/6</f>
        <v>0</v>
      </c>
      <c r="BB107" s="19">
        <f ca="1">(Deltas1!BE113+2*Deltas2!BE113+2*Deltas3!BE113+Deltas4!BE113)/6</f>
        <v>0</v>
      </c>
      <c r="BC107" s="19">
        <f ca="1">(Deltas1!BF113+2*Deltas2!BF113+2*Deltas3!BF113+Deltas4!BF113)/6</f>
        <v>0</v>
      </c>
      <c r="BD107" s="19">
        <f ca="1">(Deltas1!BG113+2*Deltas2!BG113+2*Deltas3!BG113+Deltas4!BG113)/6</f>
        <v>0</v>
      </c>
      <c r="BE107" s="19">
        <f ca="1">(Deltas1!BH113+2*Deltas2!BH113+2*Deltas3!BH113+Deltas4!BH113)/6</f>
        <v>0</v>
      </c>
      <c r="BF107" s="19">
        <f ca="1">(Deltas1!BI113+2*Deltas2!BI113+2*Deltas3!BI113+Deltas4!BI113)/6</f>
        <v>0</v>
      </c>
      <c r="BG107" s="19">
        <f ca="1">(Deltas1!BJ113+2*Deltas2!BJ113+2*Deltas3!BJ113+Deltas4!BJ113)/6</f>
        <v>0</v>
      </c>
      <c r="BH107" s="19">
        <f ca="1">(Deltas1!BK113+2*Deltas2!BK113+2*Deltas3!BK113+Deltas4!BK113)/6</f>
        <v>0</v>
      </c>
      <c r="BI107" s="19">
        <f ca="1">(Deltas1!BL113+2*Deltas2!BL113+2*Deltas3!BL113+Deltas4!BL113)/6</f>
        <v>0</v>
      </c>
      <c r="BJ107" s="19">
        <f ca="1">(Deltas1!BM113+2*Deltas2!BM113+2*Deltas3!BM113+Deltas4!BM113)/6</f>
        <v>0</v>
      </c>
      <c r="BK107" s="19">
        <f ca="1">(Deltas1!BN113+2*Deltas2!BN113+2*Deltas3!BN113+Deltas4!BN113)/6</f>
        <v>0</v>
      </c>
      <c r="BL107" s="19">
        <f ca="1">(Deltas1!BO113+2*Deltas2!BO113+2*Deltas3!BO113+Deltas4!BO113)/6</f>
        <v>0</v>
      </c>
      <c r="BM107" s="19">
        <f ca="1">(Deltas1!BP113+2*Deltas2!BP113+2*Deltas3!BP113+Deltas4!BP113)/6</f>
        <v>0</v>
      </c>
      <c r="BN107" s="19">
        <f ca="1">(Deltas1!BQ113+2*Deltas2!BQ113+2*Deltas3!BQ113+Deltas4!BQ113)/6</f>
        <v>0</v>
      </c>
      <c r="BO107" s="19">
        <f ca="1">(Deltas1!BR113+2*Deltas2!BR113+2*Deltas3!BR113+Deltas4!BR113)/6</f>
        <v>0</v>
      </c>
      <c r="BP107" s="19">
        <f ca="1">(Deltas1!BS113+2*Deltas2!BS113+2*Deltas3!BS113+Deltas4!BS113)/6</f>
        <v>0</v>
      </c>
      <c r="BQ107" s="19">
        <f ca="1">(Deltas1!BT113+2*Deltas2!BT113+2*Deltas3!BT113+Deltas4!BT113)/6</f>
        <v>0</v>
      </c>
      <c r="BR107" s="19">
        <f ca="1">(Deltas1!BU113+2*Deltas2!BU113+2*Deltas3!BU113+Deltas4!BU113)/6</f>
        <v>0</v>
      </c>
      <c r="BS107" s="19">
        <f ca="1">(Deltas1!BV113+2*Deltas2!BV113+2*Deltas3!BV113+Deltas4!BV113)/6</f>
        <v>0</v>
      </c>
      <c r="BT107" s="19">
        <f ca="1">(Deltas1!BW113+2*Deltas2!BW113+2*Deltas3!BW113+Deltas4!BW113)/6</f>
        <v>0</v>
      </c>
    </row>
    <row r="108" spans="1:72">
      <c r="A108">
        <f>'Composition Moles'!A126</f>
        <v>5.1999999999999895</v>
      </c>
      <c r="B108" s="1">
        <f ca="1">(Deltas1!D114+2*Deltas2!D114+2*Deltas3!D114+Deltas4!D114)/6</f>
        <v>7.0653827868439089E-3</v>
      </c>
      <c r="C108" s="19">
        <f ca="1">(Deltas1!F114+2*Deltas2!F114+2*Deltas3!F114+Deltas4!F114)/6</f>
        <v>-5.73881183824559E-3</v>
      </c>
      <c r="D108" s="19">
        <f ca="1">(Deltas1!G114+2*Deltas2!G114+2*Deltas3!G114+Deltas4!G114)/6</f>
        <v>0</v>
      </c>
      <c r="E108" s="19">
        <f ca="1">(Deltas1!H114+2*Deltas2!H114+2*Deltas3!H114+Deltas4!H114)/6</f>
        <v>5.7200191812777018E-3</v>
      </c>
      <c r="F108" s="19">
        <f ca="1">(Deltas1!I114+2*Deltas2!I114+2*Deltas3!I114+Deltas4!I114)/6</f>
        <v>1.8792656967888987E-5</v>
      </c>
      <c r="G108" s="19">
        <f ca="1">(Deltas1!J114+2*Deltas2!J114+2*Deltas3!J114+Deltas4!J114)/6</f>
        <v>0</v>
      </c>
      <c r="H108" s="19">
        <f ca="1">(Deltas1!K114+2*Deltas2!K114+2*Deltas3!K114+Deltas4!K114)/6</f>
        <v>0</v>
      </c>
      <c r="I108" s="19">
        <f ca="1">(Deltas1!L114+2*Deltas2!L114+2*Deltas3!L114+Deltas4!L114)/6</f>
        <v>0</v>
      </c>
      <c r="J108" s="19">
        <f ca="1">(Deltas1!M114+2*Deltas2!M114+2*Deltas3!M114+Deltas4!M114)/6</f>
        <v>0</v>
      </c>
      <c r="K108" s="19">
        <f ca="1">(Deltas1!N114+2*Deltas2!N114+2*Deltas3!N114+Deltas4!N114)/6</f>
        <v>0</v>
      </c>
      <c r="L108" s="19">
        <f ca="1">(Deltas1!O114+2*Deltas2!O114+2*Deltas3!O114+Deltas4!O114)/6</f>
        <v>0</v>
      </c>
      <c r="M108" s="19">
        <f ca="1">(Deltas1!P114+2*Deltas2!P114+2*Deltas3!P114+Deltas4!P114)/6</f>
        <v>0</v>
      </c>
      <c r="N108" s="19">
        <f ca="1">(Deltas1!Q114+2*Deltas2!Q114+2*Deltas3!Q114+Deltas4!Q114)/6</f>
        <v>0</v>
      </c>
      <c r="O108" s="19">
        <f ca="1">(Deltas1!R114+2*Deltas2!R114+2*Deltas3!R114+Deltas4!R114)/6</f>
        <v>0</v>
      </c>
      <c r="P108" s="19">
        <f ca="1">(Deltas1!S114+2*Deltas2!S114+2*Deltas3!S114+Deltas4!S114)/6</f>
        <v>0.86336165507706353</v>
      </c>
      <c r="Q108" s="19">
        <f ca="1">(Deltas1!T114+2*Deltas2!T114+2*Deltas3!T114+Deltas4!T114)/6</f>
        <v>0</v>
      </c>
      <c r="R108" s="19">
        <f ca="1">(Deltas1!U114+2*Deltas2!U114+2*Deltas3!U114+Deltas4!U114)/6</f>
        <v>0</v>
      </c>
      <c r="S108" s="19">
        <f ca="1">(Deltas1!V114+2*Deltas2!V114+2*Deltas3!V114+Deltas4!V114)/6</f>
        <v>0</v>
      </c>
      <c r="T108" s="19">
        <f ca="1">(Deltas1!W114+2*Deltas2!W114+2*Deltas3!W114+Deltas4!W114)/6</f>
        <v>0</v>
      </c>
      <c r="U108" s="19">
        <f ca="1">(Deltas1!X114+2*Deltas2!X114+2*Deltas3!X114+Deltas4!X114)/6</f>
        <v>0</v>
      </c>
      <c r="V108" s="19">
        <f ca="1">(Deltas1!Y114+2*Deltas2!Y114+2*Deltas3!Y114+Deltas4!Y114)/6</f>
        <v>-2.2369515889892519</v>
      </c>
      <c r="W108" s="19">
        <f ca="1">(Deltas1!Z114+2*Deltas2!Z114+2*Deltas3!Z114+Deltas4!Z114)/6</f>
        <v>0</v>
      </c>
      <c r="X108" s="19">
        <f ca="1">(Deltas1!AA114+2*Deltas2!AA114+2*Deltas3!AA114+Deltas4!AA114)/6</f>
        <v>0</v>
      </c>
      <c r="Y108" s="19">
        <f ca="1">(Deltas1!AB114+2*Deltas2!AB114+2*Deltas3!AB114+Deltas4!AB114)/6</f>
        <v>0</v>
      </c>
      <c r="Z108" s="19">
        <f ca="1">(Deltas1!AC114+2*Deltas2!AC114+2*Deltas3!AC114+Deltas4!AC114)/6</f>
        <v>0</v>
      </c>
      <c r="AA108" s="19">
        <f ca="1">(Deltas1!AD114+2*Deltas2!AD114+2*Deltas3!AD114+Deltas4!AD114)/6</f>
        <v>0</v>
      </c>
      <c r="AB108" s="19">
        <f ca="1">(Deltas1!AE114+2*Deltas2!AE114+2*Deltas3!AE114+Deltas4!AE114)/6</f>
        <v>0</v>
      </c>
      <c r="AC108" s="19">
        <f ca="1">(Deltas1!AF114+2*Deltas2!AF114+2*Deltas3!AF114+Deltas4!AF114)/6</f>
        <v>0</v>
      </c>
      <c r="AD108" s="19">
        <f ca="1">(Deltas1!AG114+2*Deltas2!AG114+2*Deltas3!AG114+Deltas4!AG114)/6</f>
        <v>-4.5119971258861281E-3</v>
      </c>
      <c r="AE108" s="19">
        <f ca="1">(Deltas1!AH114+2*Deltas2!AH114+2*Deltas3!AH114+Deltas4!AH114)/6</f>
        <v>-0.8665739044521984</v>
      </c>
      <c r="AF108" s="19">
        <f ca="1">(Deltas1!AI114+2*Deltas2!AI114+2*Deltas3!AI114+Deltas4!AI114)/6</f>
        <v>2.4012948930819458</v>
      </c>
      <c r="AG108" s="19">
        <f ca="1">(Deltas1!AJ114+2*Deltas2!AJ114+2*Deltas3!AJ114+Deltas4!AJ114)/6</f>
        <v>0.36510563757691034</v>
      </c>
      <c r="AH108" s="19">
        <f ca="1">(Deltas1!AK114+2*Deltas2!AK114+2*Deltas3!AK114+Deltas4!AK114)/6</f>
        <v>0</v>
      </c>
      <c r="AI108" s="19">
        <f ca="1">(Deltas1!AL114+2*Deltas2!AL114+2*Deltas3!AL114+Deltas4!AL114)/6</f>
        <v>0</v>
      </c>
      <c r="AJ108" s="19">
        <f ca="1">(Deltas1!AM114+2*Deltas2!AM114+2*Deltas3!AM114+Deltas4!AM114)/6</f>
        <v>0</v>
      </c>
      <c r="AK108" s="19">
        <f ca="1">(Deltas1!AN114+2*Deltas2!AN114+2*Deltas3!AN114+Deltas4!AN114)/6</f>
        <v>0</v>
      </c>
      <c r="AL108" s="19">
        <f ca="1">(Deltas1!AO114+2*Deltas2!AO114+2*Deltas3!AO114+Deltas4!AO114)/6</f>
        <v>-1.8792656967888987E-5</v>
      </c>
      <c r="AM108" s="19">
        <f ca="1">(Deltas1!AP114+2*Deltas2!AP114+2*Deltas3!AP114+Deltas4!AP114)/6</f>
        <v>-5.4272254362654057E-3</v>
      </c>
      <c r="AN108" s="19">
        <f ca="1">(Deltas1!AQ114+2*Deltas2!AQ114+2*Deltas3!AQ114+Deltas4!AQ114)/6</f>
        <v>0</v>
      </c>
      <c r="AO108" s="19">
        <f ca="1">(Deltas1!AR114+2*Deltas2!AR114+2*Deltas3!AR114+Deltas4!AR114)/6</f>
        <v>0</v>
      </c>
      <c r="AP108" s="19">
        <f ca="1">(Deltas1!AS114+2*Deltas2!AS114+2*Deltas3!AS114+Deltas4!AS114)/6</f>
        <v>-0.17209289235845013</v>
      </c>
      <c r="AQ108" s="19">
        <f ca="1">(Deltas1!AT114+2*Deltas2!AT114+2*Deltas3!AT114+Deltas4!AT114)/6</f>
        <v>-0.17209289235845013</v>
      </c>
      <c r="AR108" s="19">
        <f ca="1">(Deltas1!AU114+2*Deltas2!AU114+2*Deltas3!AU114+Deltas4!AU114)/6</f>
        <v>-0.17209289235845013</v>
      </c>
      <c r="AS108" s="19">
        <f ca="1">(Deltas1!AV114+2*Deltas2!AV114+2*Deltas3!AV114+Deltas4!AV114)/6</f>
        <v>0</v>
      </c>
      <c r="AT108" s="19">
        <f ca="1">(Deltas1!AW114+2*Deltas2!AW114+2*Deltas3!AW114+Deltas4!AW114)/6</f>
        <v>0</v>
      </c>
      <c r="AU108" s="19">
        <f ca="1">(Deltas1!AX114+2*Deltas2!AX114+2*Deltas3!AX114+Deltas4!AX114)/6</f>
        <v>0</v>
      </c>
      <c r="AV108" s="19">
        <f ca="1">(Deltas1!AY114+2*Deltas2!AY114+2*Deltas3!AY114+Deltas4!AY114)/6</f>
        <v>0</v>
      </c>
      <c r="AW108" s="19">
        <f ca="1">(Deltas1!AZ114+2*Deltas2!AZ114+2*Deltas3!AZ114+Deltas4!AZ114)/6</f>
        <v>0</v>
      </c>
      <c r="AX108" s="19">
        <f ca="1">(Deltas1!BA114+2*Deltas2!BA114+2*Deltas3!BA114+Deltas4!BA114)/6</f>
        <v>0</v>
      </c>
      <c r="AY108" s="19">
        <f ca="1">(Deltas1!BB114+2*Deltas2!BB114+2*Deltas3!BB114+Deltas4!BB114)/6</f>
        <v>0</v>
      </c>
      <c r="AZ108" s="19">
        <f ca="1">(Deltas1!BC114+2*Deltas2!BC114+2*Deltas3!BC114+Deltas4!BC114)/6</f>
        <v>0</v>
      </c>
      <c r="BA108" s="19">
        <f ca="1">(Deltas1!BD114+2*Deltas2!BD114+2*Deltas3!BD114+Deltas4!BD114)/6</f>
        <v>0</v>
      </c>
      <c r="BB108" s="19">
        <f ca="1">(Deltas1!BE114+2*Deltas2!BE114+2*Deltas3!BE114+Deltas4!BE114)/6</f>
        <v>0</v>
      </c>
      <c r="BC108" s="19">
        <f ca="1">(Deltas1!BF114+2*Deltas2!BF114+2*Deltas3!BF114+Deltas4!BF114)/6</f>
        <v>0</v>
      </c>
      <c r="BD108" s="19">
        <f ca="1">(Deltas1!BG114+2*Deltas2!BG114+2*Deltas3!BG114+Deltas4!BG114)/6</f>
        <v>0</v>
      </c>
      <c r="BE108" s="19">
        <f ca="1">(Deltas1!BH114+2*Deltas2!BH114+2*Deltas3!BH114+Deltas4!BH114)/6</f>
        <v>0</v>
      </c>
      <c r="BF108" s="19">
        <f ca="1">(Deltas1!BI114+2*Deltas2!BI114+2*Deltas3!BI114+Deltas4!BI114)/6</f>
        <v>0</v>
      </c>
      <c r="BG108" s="19">
        <f ca="1">(Deltas1!BJ114+2*Deltas2!BJ114+2*Deltas3!BJ114+Deltas4!BJ114)/6</f>
        <v>0</v>
      </c>
      <c r="BH108" s="19">
        <f ca="1">(Deltas1!BK114+2*Deltas2!BK114+2*Deltas3!BK114+Deltas4!BK114)/6</f>
        <v>0</v>
      </c>
      <c r="BI108" s="19">
        <f ca="1">(Deltas1!BL114+2*Deltas2!BL114+2*Deltas3!BL114+Deltas4!BL114)/6</f>
        <v>0</v>
      </c>
      <c r="BJ108" s="19">
        <f ca="1">(Deltas1!BM114+2*Deltas2!BM114+2*Deltas3!BM114+Deltas4!BM114)/6</f>
        <v>0</v>
      </c>
      <c r="BK108" s="19">
        <f ca="1">(Deltas1!BN114+2*Deltas2!BN114+2*Deltas3!BN114+Deltas4!BN114)/6</f>
        <v>0</v>
      </c>
      <c r="BL108" s="19">
        <f ca="1">(Deltas1!BO114+2*Deltas2!BO114+2*Deltas3!BO114+Deltas4!BO114)/6</f>
        <v>0</v>
      </c>
      <c r="BM108" s="19">
        <f ca="1">(Deltas1!BP114+2*Deltas2!BP114+2*Deltas3!BP114+Deltas4!BP114)/6</f>
        <v>0</v>
      </c>
      <c r="BN108" s="19">
        <f ca="1">(Deltas1!BQ114+2*Deltas2!BQ114+2*Deltas3!BQ114+Deltas4!BQ114)/6</f>
        <v>0</v>
      </c>
      <c r="BO108" s="19">
        <f ca="1">(Deltas1!BR114+2*Deltas2!BR114+2*Deltas3!BR114+Deltas4!BR114)/6</f>
        <v>0</v>
      </c>
      <c r="BP108" s="19">
        <f ca="1">(Deltas1!BS114+2*Deltas2!BS114+2*Deltas3!BS114+Deltas4!BS114)/6</f>
        <v>0</v>
      </c>
      <c r="BQ108" s="19">
        <f ca="1">(Deltas1!BT114+2*Deltas2!BT114+2*Deltas3!BT114+Deltas4!BT114)/6</f>
        <v>0</v>
      </c>
      <c r="BR108" s="19">
        <f ca="1">(Deltas1!BU114+2*Deltas2!BU114+2*Deltas3!BU114+Deltas4!BU114)/6</f>
        <v>0</v>
      </c>
      <c r="BS108" s="19">
        <f ca="1">(Deltas1!BV114+2*Deltas2!BV114+2*Deltas3!BV114+Deltas4!BV114)/6</f>
        <v>0</v>
      </c>
      <c r="BT108" s="19">
        <f ca="1">(Deltas1!BW114+2*Deltas2!BW114+2*Deltas3!BW114+Deltas4!BW114)/6</f>
        <v>0</v>
      </c>
    </row>
    <row r="109" spans="1:72">
      <c r="A109">
        <f>'Composition Moles'!A127</f>
        <v>5.2499999999999893</v>
      </c>
      <c r="B109" s="1">
        <f ca="1">(Deltas1!D115+2*Deltas2!D115+2*Deltas3!D115+Deltas4!D115)/6</f>
        <v>7.0335736305205928E-3</v>
      </c>
      <c r="C109" s="19">
        <f ca="1">(Deltas1!F115+2*Deltas2!F115+2*Deltas3!F115+Deltas4!F115)/6</f>
        <v>-5.3682214149217778E-3</v>
      </c>
      <c r="D109" s="19">
        <f ca="1">(Deltas1!G115+2*Deltas2!G115+2*Deltas3!G115+Deltas4!G115)/6</f>
        <v>0</v>
      </c>
      <c r="E109" s="19">
        <f ca="1">(Deltas1!H115+2*Deltas2!H115+2*Deltas3!H115+Deltas4!H115)/6</f>
        <v>5.3513499350237121E-3</v>
      </c>
      <c r="F109" s="19">
        <f ca="1">(Deltas1!I115+2*Deltas2!I115+2*Deltas3!I115+Deltas4!I115)/6</f>
        <v>1.6871479898065631E-5</v>
      </c>
      <c r="G109" s="19">
        <f ca="1">(Deltas1!J115+2*Deltas2!J115+2*Deltas3!J115+Deltas4!J115)/6</f>
        <v>0</v>
      </c>
      <c r="H109" s="19">
        <f ca="1">(Deltas1!K115+2*Deltas2!K115+2*Deltas3!K115+Deltas4!K115)/6</f>
        <v>0</v>
      </c>
      <c r="I109" s="19">
        <f ca="1">(Deltas1!L115+2*Deltas2!L115+2*Deltas3!L115+Deltas4!L115)/6</f>
        <v>0</v>
      </c>
      <c r="J109" s="19">
        <f ca="1">(Deltas1!M115+2*Deltas2!M115+2*Deltas3!M115+Deltas4!M115)/6</f>
        <v>0</v>
      </c>
      <c r="K109" s="19">
        <f ca="1">(Deltas1!N115+2*Deltas2!N115+2*Deltas3!N115+Deltas4!N115)/6</f>
        <v>0</v>
      </c>
      <c r="L109" s="19">
        <f ca="1">(Deltas1!O115+2*Deltas2!O115+2*Deltas3!O115+Deltas4!O115)/6</f>
        <v>0</v>
      </c>
      <c r="M109" s="19">
        <f ca="1">(Deltas1!P115+2*Deltas2!P115+2*Deltas3!P115+Deltas4!P115)/6</f>
        <v>0</v>
      </c>
      <c r="N109" s="19">
        <f ca="1">(Deltas1!Q115+2*Deltas2!Q115+2*Deltas3!Q115+Deltas4!Q115)/6</f>
        <v>0</v>
      </c>
      <c r="O109" s="19">
        <f ca="1">(Deltas1!R115+2*Deltas2!R115+2*Deltas3!R115+Deltas4!R115)/6</f>
        <v>0</v>
      </c>
      <c r="P109" s="19">
        <f ca="1">(Deltas1!S115+2*Deltas2!S115+2*Deltas3!S115+Deltas4!S115)/6</f>
        <v>0.83608664159092949</v>
      </c>
      <c r="Q109" s="19">
        <f ca="1">(Deltas1!T115+2*Deltas2!T115+2*Deltas3!T115+Deltas4!T115)/6</f>
        <v>0</v>
      </c>
      <c r="R109" s="19">
        <f ca="1">(Deltas1!U115+2*Deltas2!U115+2*Deltas3!U115+Deltas4!U115)/6</f>
        <v>0</v>
      </c>
      <c r="S109" s="19">
        <f ca="1">(Deltas1!V115+2*Deltas2!V115+2*Deltas3!V115+Deltas4!V115)/6</f>
        <v>0</v>
      </c>
      <c r="T109" s="19">
        <f ca="1">(Deltas1!W115+2*Deltas2!W115+2*Deltas3!W115+Deltas4!W115)/6</f>
        <v>0</v>
      </c>
      <c r="U109" s="19">
        <f ca="1">(Deltas1!X115+2*Deltas2!X115+2*Deltas3!X115+Deltas4!X115)/6</f>
        <v>0</v>
      </c>
      <c r="V109" s="19">
        <f ca="1">(Deltas1!Y115+2*Deltas2!Y115+2*Deltas3!Y115+Deltas4!Y115)/6</f>
        <v>-2.1758640484606109</v>
      </c>
      <c r="W109" s="19">
        <f ca="1">(Deltas1!Z115+2*Deltas2!Z115+2*Deltas3!Z115+Deltas4!Z115)/6</f>
        <v>0</v>
      </c>
      <c r="X109" s="19">
        <f ca="1">(Deltas1!AA115+2*Deltas2!AA115+2*Deltas3!AA115+Deltas4!AA115)/6</f>
        <v>0</v>
      </c>
      <c r="Y109" s="19">
        <f ca="1">(Deltas1!AB115+2*Deltas2!AB115+2*Deltas3!AB115+Deltas4!AB115)/6</f>
        <v>0</v>
      </c>
      <c r="Z109" s="19">
        <f ca="1">(Deltas1!AC115+2*Deltas2!AC115+2*Deltas3!AC115+Deltas4!AC115)/6</f>
        <v>0</v>
      </c>
      <c r="AA109" s="19">
        <f ca="1">(Deltas1!AD115+2*Deltas2!AD115+2*Deltas3!AD115+Deltas4!AD115)/6</f>
        <v>0</v>
      </c>
      <c r="AB109" s="19">
        <f ca="1">(Deltas1!AE115+2*Deltas2!AE115+2*Deltas3!AE115+Deltas4!AE115)/6</f>
        <v>0</v>
      </c>
      <c r="AC109" s="19">
        <f ca="1">(Deltas1!AF115+2*Deltas2!AF115+2*Deltas3!AF115+Deltas4!AF115)/6</f>
        <v>0</v>
      </c>
      <c r="AD109" s="19">
        <f ca="1">(Deltas1!AG115+2*Deltas2!AG115+2*Deltas3!AG115+Deltas4!AG115)/6</f>
        <v>-4.3403137483590355E-3</v>
      </c>
      <c r="AE109" s="19">
        <f ca="1">(Deltas1!AH115+2*Deltas2!AH115+2*Deltas3!AH115+Deltas4!AH115)/6</f>
        <v>-0.8689964374863095</v>
      </c>
      <c r="AF109" s="19">
        <f ca="1">(Deltas1!AI115+2*Deltas2!AI115+2*Deltas3!AI115+Deltas4!AI115)/6</f>
        <v>2.372991833161239</v>
      </c>
      <c r="AG109" s="19">
        <f ca="1">(Deltas1!AJ115+2*Deltas2!AJ115+2*Deltas3!AJ115+Deltas4!AJ115)/6</f>
        <v>0.35456640453160421</v>
      </c>
      <c r="AH109" s="19">
        <f ca="1">(Deltas1!AK115+2*Deltas2!AK115+2*Deltas3!AK115+Deltas4!AK115)/6</f>
        <v>0</v>
      </c>
      <c r="AI109" s="19">
        <f ca="1">(Deltas1!AL115+2*Deltas2!AL115+2*Deltas3!AL115+Deltas4!AL115)/6</f>
        <v>0</v>
      </c>
      <c r="AJ109" s="19">
        <f ca="1">(Deltas1!AM115+2*Deltas2!AM115+2*Deltas3!AM115+Deltas4!AM115)/6</f>
        <v>0</v>
      </c>
      <c r="AK109" s="19">
        <f ca="1">(Deltas1!AN115+2*Deltas2!AN115+2*Deltas3!AN115+Deltas4!AN115)/6</f>
        <v>0</v>
      </c>
      <c r="AL109" s="19">
        <f ca="1">(Deltas1!AO115+2*Deltas2!AO115+2*Deltas3!AO115+Deltas4!AO115)/6</f>
        <v>-1.6871479898065631E-5</v>
      </c>
      <c r="AM109" s="19">
        <f ca="1">(Deltas1!AP115+2*Deltas2!AP115+2*Deltas3!AP115+Deltas4!AP115)/6</f>
        <v>-5.0500933375031498E-3</v>
      </c>
      <c r="AN109" s="19">
        <f ca="1">(Deltas1!AQ115+2*Deltas2!AQ115+2*Deltas3!AQ115+Deltas4!AQ115)/6</f>
        <v>0</v>
      </c>
      <c r="AO109" s="19">
        <f ca="1">(Deltas1!AR115+2*Deltas2!AR115+2*Deltas3!AR115+Deltas4!AR115)/6</f>
        <v>0</v>
      </c>
      <c r="AP109" s="19">
        <f ca="1">(Deltas1!AS115+2*Deltas2!AS115+2*Deltas3!AS115+Deltas4!AS115)/6</f>
        <v>-0.16979237159036401</v>
      </c>
      <c r="AQ109" s="19">
        <f ca="1">(Deltas1!AT115+2*Deltas2!AT115+2*Deltas3!AT115+Deltas4!AT115)/6</f>
        <v>-0.16979237159036401</v>
      </c>
      <c r="AR109" s="19">
        <f ca="1">(Deltas1!AU115+2*Deltas2!AU115+2*Deltas3!AU115+Deltas4!AU115)/6</f>
        <v>-0.16979237159036401</v>
      </c>
      <c r="AS109" s="19">
        <f ca="1">(Deltas1!AV115+2*Deltas2!AV115+2*Deltas3!AV115+Deltas4!AV115)/6</f>
        <v>0</v>
      </c>
      <c r="AT109" s="19">
        <f ca="1">(Deltas1!AW115+2*Deltas2!AW115+2*Deltas3!AW115+Deltas4!AW115)/6</f>
        <v>0</v>
      </c>
      <c r="AU109" s="19">
        <f ca="1">(Deltas1!AX115+2*Deltas2!AX115+2*Deltas3!AX115+Deltas4!AX115)/6</f>
        <v>0</v>
      </c>
      <c r="AV109" s="19">
        <f ca="1">(Deltas1!AY115+2*Deltas2!AY115+2*Deltas3!AY115+Deltas4!AY115)/6</f>
        <v>0</v>
      </c>
      <c r="AW109" s="19">
        <f ca="1">(Deltas1!AZ115+2*Deltas2!AZ115+2*Deltas3!AZ115+Deltas4!AZ115)/6</f>
        <v>0</v>
      </c>
      <c r="AX109" s="19">
        <f ca="1">(Deltas1!BA115+2*Deltas2!BA115+2*Deltas3!BA115+Deltas4!BA115)/6</f>
        <v>0</v>
      </c>
      <c r="AY109" s="19">
        <f ca="1">(Deltas1!BB115+2*Deltas2!BB115+2*Deltas3!BB115+Deltas4!BB115)/6</f>
        <v>0</v>
      </c>
      <c r="AZ109" s="19">
        <f ca="1">(Deltas1!BC115+2*Deltas2!BC115+2*Deltas3!BC115+Deltas4!BC115)/6</f>
        <v>0</v>
      </c>
      <c r="BA109" s="19">
        <f ca="1">(Deltas1!BD115+2*Deltas2!BD115+2*Deltas3!BD115+Deltas4!BD115)/6</f>
        <v>0</v>
      </c>
      <c r="BB109" s="19">
        <f ca="1">(Deltas1!BE115+2*Deltas2!BE115+2*Deltas3!BE115+Deltas4!BE115)/6</f>
        <v>0</v>
      </c>
      <c r="BC109" s="19">
        <f ca="1">(Deltas1!BF115+2*Deltas2!BF115+2*Deltas3!BF115+Deltas4!BF115)/6</f>
        <v>0</v>
      </c>
      <c r="BD109" s="19">
        <f ca="1">(Deltas1!BG115+2*Deltas2!BG115+2*Deltas3!BG115+Deltas4!BG115)/6</f>
        <v>0</v>
      </c>
      <c r="BE109" s="19">
        <f ca="1">(Deltas1!BH115+2*Deltas2!BH115+2*Deltas3!BH115+Deltas4!BH115)/6</f>
        <v>0</v>
      </c>
      <c r="BF109" s="19">
        <f ca="1">(Deltas1!BI115+2*Deltas2!BI115+2*Deltas3!BI115+Deltas4!BI115)/6</f>
        <v>0</v>
      </c>
      <c r="BG109" s="19">
        <f ca="1">(Deltas1!BJ115+2*Deltas2!BJ115+2*Deltas3!BJ115+Deltas4!BJ115)/6</f>
        <v>0</v>
      </c>
      <c r="BH109" s="19">
        <f ca="1">(Deltas1!BK115+2*Deltas2!BK115+2*Deltas3!BK115+Deltas4!BK115)/6</f>
        <v>0</v>
      </c>
      <c r="BI109" s="19">
        <f ca="1">(Deltas1!BL115+2*Deltas2!BL115+2*Deltas3!BL115+Deltas4!BL115)/6</f>
        <v>0</v>
      </c>
      <c r="BJ109" s="19">
        <f ca="1">(Deltas1!BM115+2*Deltas2!BM115+2*Deltas3!BM115+Deltas4!BM115)/6</f>
        <v>0</v>
      </c>
      <c r="BK109" s="19">
        <f ca="1">(Deltas1!BN115+2*Deltas2!BN115+2*Deltas3!BN115+Deltas4!BN115)/6</f>
        <v>0</v>
      </c>
      <c r="BL109" s="19">
        <f ca="1">(Deltas1!BO115+2*Deltas2!BO115+2*Deltas3!BO115+Deltas4!BO115)/6</f>
        <v>0</v>
      </c>
      <c r="BM109" s="19">
        <f ca="1">(Deltas1!BP115+2*Deltas2!BP115+2*Deltas3!BP115+Deltas4!BP115)/6</f>
        <v>0</v>
      </c>
      <c r="BN109" s="19">
        <f ca="1">(Deltas1!BQ115+2*Deltas2!BQ115+2*Deltas3!BQ115+Deltas4!BQ115)/6</f>
        <v>0</v>
      </c>
      <c r="BO109" s="19">
        <f ca="1">(Deltas1!BR115+2*Deltas2!BR115+2*Deltas3!BR115+Deltas4!BR115)/6</f>
        <v>0</v>
      </c>
      <c r="BP109" s="19">
        <f ca="1">(Deltas1!BS115+2*Deltas2!BS115+2*Deltas3!BS115+Deltas4!BS115)/6</f>
        <v>0</v>
      </c>
      <c r="BQ109" s="19">
        <f ca="1">(Deltas1!BT115+2*Deltas2!BT115+2*Deltas3!BT115+Deltas4!BT115)/6</f>
        <v>0</v>
      </c>
      <c r="BR109" s="19">
        <f ca="1">(Deltas1!BU115+2*Deltas2!BU115+2*Deltas3!BU115+Deltas4!BU115)/6</f>
        <v>0</v>
      </c>
      <c r="BS109" s="19">
        <f ca="1">(Deltas1!BV115+2*Deltas2!BV115+2*Deltas3!BV115+Deltas4!BV115)/6</f>
        <v>0</v>
      </c>
      <c r="BT109" s="19">
        <f ca="1">(Deltas1!BW115+2*Deltas2!BW115+2*Deltas3!BW115+Deltas4!BW115)/6</f>
        <v>0</v>
      </c>
    </row>
    <row r="110" spans="1:72">
      <c r="A110">
        <f>'Composition Moles'!A128</f>
        <v>5.2999999999999892</v>
      </c>
      <c r="B110" s="1">
        <f ca="1">(Deltas1!D116+2*Deltas2!D116+2*Deltas3!D116+Deltas4!D116)/6</f>
        <v>7.0036859779896597E-3</v>
      </c>
      <c r="C110" s="19">
        <f ca="1">(Deltas1!F116+2*Deltas2!F116+2*Deltas3!F116+Deltas4!F116)/6</f>
        <v>-5.0234886391852876E-3</v>
      </c>
      <c r="D110" s="19">
        <f ca="1">(Deltas1!G116+2*Deltas2!G116+2*Deltas3!G116+Deltas4!G116)/6</f>
        <v>0</v>
      </c>
      <c r="E110" s="19">
        <f ca="1">(Deltas1!H116+2*Deltas2!H116+2*Deltas3!H116+Deltas4!H116)/6</f>
        <v>5.0083418275209089E-3</v>
      </c>
      <c r="F110" s="19">
        <f ca="1">(Deltas1!I116+2*Deltas2!I116+2*Deltas3!I116+Deltas4!I116)/6</f>
        <v>1.5146811664378424E-5</v>
      </c>
      <c r="G110" s="19">
        <f ca="1">(Deltas1!J116+2*Deltas2!J116+2*Deltas3!J116+Deltas4!J116)/6</f>
        <v>0</v>
      </c>
      <c r="H110" s="19">
        <f ca="1">(Deltas1!K116+2*Deltas2!K116+2*Deltas3!K116+Deltas4!K116)/6</f>
        <v>0</v>
      </c>
      <c r="I110" s="19">
        <f ca="1">(Deltas1!L116+2*Deltas2!L116+2*Deltas3!L116+Deltas4!L116)/6</f>
        <v>0</v>
      </c>
      <c r="J110" s="19">
        <f ca="1">(Deltas1!M116+2*Deltas2!M116+2*Deltas3!M116+Deltas4!M116)/6</f>
        <v>0</v>
      </c>
      <c r="K110" s="19">
        <f ca="1">(Deltas1!N116+2*Deltas2!N116+2*Deltas3!N116+Deltas4!N116)/6</f>
        <v>0</v>
      </c>
      <c r="L110" s="19">
        <f ca="1">(Deltas1!O116+2*Deltas2!O116+2*Deltas3!O116+Deltas4!O116)/6</f>
        <v>0</v>
      </c>
      <c r="M110" s="19">
        <f ca="1">(Deltas1!P116+2*Deltas2!P116+2*Deltas3!P116+Deltas4!P116)/6</f>
        <v>0</v>
      </c>
      <c r="N110" s="19">
        <f ca="1">(Deltas1!Q116+2*Deltas2!Q116+2*Deltas3!Q116+Deltas4!Q116)/6</f>
        <v>0</v>
      </c>
      <c r="O110" s="19">
        <f ca="1">(Deltas1!R116+2*Deltas2!R116+2*Deltas3!R116+Deltas4!R116)/6</f>
        <v>0</v>
      </c>
      <c r="P110" s="19">
        <f ca="1">(Deltas1!S116+2*Deltas2!S116+2*Deltas3!S116+Deltas4!S116)/6</f>
        <v>0.80934644491079055</v>
      </c>
      <c r="Q110" s="19">
        <f ca="1">(Deltas1!T116+2*Deltas2!T116+2*Deltas3!T116+Deltas4!T116)/6</f>
        <v>0</v>
      </c>
      <c r="R110" s="19">
        <f ca="1">(Deltas1!U116+2*Deltas2!U116+2*Deltas3!U116+Deltas4!U116)/6</f>
        <v>0</v>
      </c>
      <c r="S110" s="19">
        <f ca="1">(Deltas1!V116+2*Deltas2!V116+2*Deltas3!V116+Deltas4!V116)/6</f>
        <v>0</v>
      </c>
      <c r="T110" s="19">
        <f ca="1">(Deltas1!W116+2*Deltas2!W116+2*Deltas3!W116+Deltas4!W116)/6</f>
        <v>0</v>
      </c>
      <c r="U110" s="19">
        <f ca="1">(Deltas1!X116+2*Deltas2!X116+2*Deltas3!X116+Deltas4!X116)/6</f>
        <v>0</v>
      </c>
      <c r="V110" s="19">
        <f ca="1">(Deltas1!Y116+2*Deltas2!Y116+2*Deltas3!Y116+Deltas4!Y116)/6</f>
        <v>-2.1159544671890309</v>
      </c>
      <c r="W110" s="19">
        <f ca="1">(Deltas1!Z116+2*Deltas2!Z116+2*Deltas3!Z116+Deltas4!Z116)/6</f>
        <v>0</v>
      </c>
      <c r="X110" s="19">
        <f ca="1">(Deltas1!AA116+2*Deltas2!AA116+2*Deltas3!AA116+Deltas4!AA116)/6</f>
        <v>0</v>
      </c>
      <c r="Y110" s="19">
        <f ca="1">(Deltas1!AB116+2*Deltas2!AB116+2*Deltas3!AB116+Deltas4!AB116)/6</f>
        <v>0</v>
      </c>
      <c r="Z110" s="19">
        <f ca="1">(Deltas1!AC116+2*Deltas2!AC116+2*Deltas3!AC116+Deltas4!AC116)/6</f>
        <v>0</v>
      </c>
      <c r="AA110" s="19">
        <f ca="1">(Deltas1!AD116+2*Deltas2!AD116+2*Deltas3!AD116+Deltas4!AD116)/6</f>
        <v>0</v>
      </c>
      <c r="AB110" s="19">
        <f ca="1">(Deltas1!AE116+2*Deltas2!AE116+2*Deltas3!AE116+Deltas4!AE116)/6</f>
        <v>0</v>
      </c>
      <c r="AC110" s="19">
        <f ca="1">(Deltas1!AF116+2*Deltas2!AF116+2*Deltas3!AF116+Deltas4!AF116)/6</f>
        <v>0</v>
      </c>
      <c r="AD110" s="19">
        <f ca="1">(Deltas1!AG116+2*Deltas2!AG116+2*Deltas3!AG116+Deltas4!AG116)/6</f>
        <v>-4.1590361529004593E-3</v>
      </c>
      <c r="AE110" s="19">
        <f ca="1">(Deltas1!AH116+2*Deltas2!AH116+2*Deltas3!AH116+Deltas4!AH116)/6</f>
        <v>-0.87104694971263275</v>
      </c>
      <c r="AF110" s="19">
        <f ca="1">(Deltas1!AI116+2*Deltas2!AI116+2*Deltas3!AI116+Deltas4!AI116)/6</f>
        <v>2.344907843236363</v>
      </c>
      <c r="AG110" s="19">
        <f ca="1">(Deltas1!AJ116+2*Deltas2!AJ116+2*Deltas3!AJ116+Deltas4!AJ116)/6</f>
        <v>0.344229866364895</v>
      </c>
      <c r="AH110" s="19">
        <f ca="1">(Deltas1!AK116+2*Deltas2!AK116+2*Deltas3!AK116+Deltas4!AK116)/6</f>
        <v>0</v>
      </c>
      <c r="AI110" s="19">
        <f ca="1">(Deltas1!AL116+2*Deltas2!AL116+2*Deltas3!AL116+Deltas4!AL116)/6</f>
        <v>0</v>
      </c>
      <c r="AJ110" s="19">
        <f ca="1">(Deltas1!AM116+2*Deltas2!AM116+2*Deltas3!AM116+Deltas4!AM116)/6</f>
        <v>0</v>
      </c>
      <c r="AK110" s="19">
        <f ca="1">(Deltas1!AN116+2*Deltas2!AN116+2*Deltas3!AN116+Deltas4!AN116)/6</f>
        <v>0</v>
      </c>
      <c r="AL110" s="19">
        <f ca="1">(Deltas1!AO116+2*Deltas2!AO116+2*Deltas3!AO116+Deltas4!AO116)/6</f>
        <v>-1.5146811664378424E-5</v>
      </c>
      <c r="AM110" s="19">
        <f ca="1">(Deltas1!AP116+2*Deltas2!AP116+2*Deltas3!AP116+Deltas4!AP116)/6</f>
        <v>-4.6994737228432991E-3</v>
      </c>
      <c r="AN110" s="19">
        <f ca="1">(Deltas1!AQ116+2*Deltas2!AQ116+2*Deltas3!AQ116+Deltas4!AQ116)/6</f>
        <v>0</v>
      </c>
      <c r="AO110" s="19">
        <f ca="1">(Deltas1!AR116+2*Deltas2!AR116+2*Deltas3!AR116+Deltas4!AR116)/6</f>
        <v>0</v>
      </c>
      <c r="AP110" s="19">
        <f ca="1">(Deltas1!AS116+2*Deltas2!AS116+2*Deltas3!AS116+Deltas4!AS116)/6</f>
        <v>-0.16753636030765892</v>
      </c>
      <c r="AQ110" s="19">
        <f ca="1">(Deltas1!AT116+2*Deltas2!AT116+2*Deltas3!AT116+Deltas4!AT116)/6</f>
        <v>-0.16753636030765892</v>
      </c>
      <c r="AR110" s="19">
        <f ca="1">(Deltas1!AU116+2*Deltas2!AU116+2*Deltas3!AU116+Deltas4!AU116)/6</f>
        <v>-0.16753636030765892</v>
      </c>
      <c r="AS110" s="19">
        <f ca="1">(Deltas1!AV116+2*Deltas2!AV116+2*Deltas3!AV116+Deltas4!AV116)/6</f>
        <v>0</v>
      </c>
      <c r="AT110" s="19">
        <f ca="1">(Deltas1!AW116+2*Deltas2!AW116+2*Deltas3!AW116+Deltas4!AW116)/6</f>
        <v>0</v>
      </c>
      <c r="AU110" s="19">
        <f ca="1">(Deltas1!AX116+2*Deltas2!AX116+2*Deltas3!AX116+Deltas4!AX116)/6</f>
        <v>0</v>
      </c>
      <c r="AV110" s="19">
        <f ca="1">(Deltas1!AY116+2*Deltas2!AY116+2*Deltas3!AY116+Deltas4!AY116)/6</f>
        <v>0</v>
      </c>
      <c r="AW110" s="19">
        <f ca="1">(Deltas1!AZ116+2*Deltas2!AZ116+2*Deltas3!AZ116+Deltas4!AZ116)/6</f>
        <v>0</v>
      </c>
      <c r="AX110" s="19">
        <f ca="1">(Deltas1!BA116+2*Deltas2!BA116+2*Deltas3!BA116+Deltas4!BA116)/6</f>
        <v>0</v>
      </c>
      <c r="AY110" s="19">
        <f ca="1">(Deltas1!BB116+2*Deltas2!BB116+2*Deltas3!BB116+Deltas4!BB116)/6</f>
        <v>0</v>
      </c>
      <c r="AZ110" s="19">
        <f ca="1">(Deltas1!BC116+2*Deltas2!BC116+2*Deltas3!BC116+Deltas4!BC116)/6</f>
        <v>0</v>
      </c>
      <c r="BA110" s="19">
        <f ca="1">(Deltas1!BD116+2*Deltas2!BD116+2*Deltas3!BD116+Deltas4!BD116)/6</f>
        <v>0</v>
      </c>
      <c r="BB110" s="19">
        <f ca="1">(Deltas1!BE116+2*Deltas2!BE116+2*Deltas3!BE116+Deltas4!BE116)/6</f>
        <v>0</v>
      </c>
      <c r="BC110" s="19">
        <f ca="1">(Deltas1!BF116+2*Deltas2!BF116+2*Deltas3!BF116+Deltas4!BF116)/6</f>
        <v>0</v>
      </c>
      <c r="BD110" s="19">
        <f ca="1">(Deltas1!BG116+2*Deltas2!BG116+2*Deltas3!BG116+Deltas4!BG116)/6</f>
        <v>0</v>
      </c>
      <c r="BE110" s="19">
        <f ca="1">(Deltas1!BH116+2*Deltas2!BH116+2*Deltas3!BH116+Deltas4!BH116)/6</f>
        <v>0</v>
      </c>
      <c r="BF110" s="19">
        <f ca="1">(Deltas1!BI116+2*Deltas2!BI116+2*Deltas3!BI116+Deltas4!BI116)/6</f>
        <v>0</v>
      </c>
      <c r="BG110" s="19">
        <f ca="1">(Deltas1!BJ116+2*Deltas2!BJ116+2*Deltas3!BJ116+Deltas4!BJ116)/6</f>
        <v>0</v>
      </c>
      <c r="BH110" s="19">
        <f ca="1">(Deltas1!BK116+2*Deltas2!BK116+2*Deltas3!BK116+Deltas4!BK116)/6</f>
        <v>0</v>
      </c>
      <c r="BI110" s="19">
        <f ca="1">(Deltas1!BL116+2*Deltas2!BL116+2*Deltas3!BL116+Deltas4!BL116)/6</f>
        <v>0</v>
      </c>
      <c r="BJ110" s="19">
        <f ca="1">(Deltas1!BM116+2*Deltas2!BM116+2*Deltas3!BM116+Deltas4!BM116)/6</f>
        <v>0</v>
      </c>
      <c r="BK110" s="19">
        <f ca="1">(Deltas1!BN116+2*Deltas2!BN116+2*Deltas3!BN116+Deltas4!BN116)/6</f>
        <v>0</v>
      </c>
      <c r="BL110" s="19">
        <f ca="1">(Deltas1!BO116+2*Deltas2!BO116+2*Deltas3!BO116+Deltas4!BO116)/6</f>
        <v>0</v>
      </c>
      <c r="BM110" s="19">
        <f ca="1">(Deltas1!BP116+2*Deltas2!BP116+2*Deltas3!BP116+Deltas4!BP116)/6</f>
        <v>0</v>
      </c>
      <c r="BN110" s="19">
        <f ca="1">(Deltas1!BQ116+2*Deltas2!BQ116+2*Deltas3!BQ116+Deltas4!BQ116)/6</f>
        <v>0</v>
      </c>
      <c r="BO110" s="19">
        <f ca="1">(Deltas1!BR116+2*Deltas2!BR116+2*Deltas3!BR116+Deltas4!BR116)/6</f>
        <v>0</v>
      </c>
      <c r="BP110" s="19">
        <f ca="1">(Deltas1!BS116+2*Deltas2!BS116+2*Deltas3!BS116+Deltas4!BS116)/6</f>
        <v>0</v>
      </c>
      <c r="BQ110" s="19">
        <f ca="1">(Deltas1!BT116+2*Deltas2!BT116+2*Deltas3!BT116+Deltas4!BT116)/6</f>
        <v>0</v>
      </c>
      <c r="BR110" s="19">
        <f ca="1">(Deltas1!BU116+2*Deltas2!BU116+2*Deltas3!BU116+Deltas4!BU116)/6</f>
        <v>0</v>
      </c>
      <c r="BS110" s="19">
        <f ca="1">(Deltas1!BV116+2*Deltas2!BV116+2*Deltas3!BV116+Deltas4!BV116)/6</f>
        <v>0</v>
      </c>
      <c r="BT110" s="19">
        <f ca="1">(Deltas1!BW116+2*Deltas2!BW116+2*Deltas3!BW116+Deltas4!BW116)/6</f>
        <v>0</v>
      </c>
    </row>
    <row r="111" spans="1:72">
      <c r="A111">
        <f>'Composition Moles'!A129</f>
        <v>5.349999999999989</v>
      </c>
      <c r="B111" s="1">
        <f ca="1">(Deltas1!D117+2*Deltas2!D117+2*Deltas3!D117+Deltas4!D117)/6</f>
        <v>6.9806615488332653E-3</v>
      </c>
      <c r="C111" s="19">
        <f ca="1">(Deltas1!F117+2*Deltas2!F117+2*Deltas3!F117+Deltas4!F117)/6</f>
        <v>-4.7027866726702576E-3</v>
      </c>
      <c r="D111" s="19">
        <f ca="1">(Deltas1!G117+2*Deltas2!G117+2*Deltas3!G117+Deltas4!G117)/6</f>
        <v>0</v>
      </c>
      <c r="E111" s="19">
        <f ca="1">(Deltas1!H117+2*Deltas2!H117+2*Deltas3!H117+Deltas4!H117)/6</f>
        <v>4.6891881376946833E-3</v>
      </c>
      <c r="F111" s="19">
        <f ca="1">(Deltas1!I117+2*Deltas2!I117+2*Deltas3!I117+Deltas4!I117)/6</f>
        <v>1.3598534975573424E-5</v>
      </c>
      <c r="G111" s="19">
        <f ca="1">(Deltas1!J117+2*Deltas2!J117+2*Deltas3!J117+Deltas4!J117)/6</f>
        <v>0</v>
      </c>
      <c r="H111" s="19">
        <f ca="1">(Deltas1!K117+2*Deltas2!K117+2*Deltas3!K117+Deltas4!K117)/6</f>
        <v>0</v>
      </c>
      <c r="I111" s="19">
        <f ca="1">(Deltas1!L117+2*Deltas2!L117+2*Deltas3!L117+Deltas4!L117)/6</f>
        <v>0</v>
      </c>
      <c r="J111" s="19">
        <f ca="1">(Deltas1!M117+2*Deltas2!M117+2*Deltas3!M117+Deltas4!M117)/6</f>
        <v>0</v>
      </c>
      <c r="K111" s="19">
        <f ca="1">(Deltas1!N117+2*Deltas2!N117+2*Deltas3!N117+Deltas4!N117)/6</f>
        <v>0</v>
      </c>
      <c r="L111" s="19">
        <f ca="1">(Deltas1!O117+2*Deltas2!O117+2*Deltas3!O117+Deltas4!O117)/6</f>
        <v>0</v>
      </c>
      <c r="M111" s="19">
        <f ca="1">(Deltas1!P117+2*Deltas2!P117+2*Deltas3!P117+Deltas4!P117)/6</f>
        <v>0</v>
      </c>
      <c r="N111" s="19">
        <f ca="1">(Deltas1!Q117+2*Deltas2!Q117+2*Deltas3!Q117+Deltas4!Q117)/6</f>
        <v>0</v>
      </c>
      <c r="O111" s="19">
        <f ca="1">(Deltas1!R117+2*Deltas2!R117+2*Deltas3!R117+Deltas4!R117)/6</f>
        <v>0</v>
      </c>
      <c r="P111" s="19">
        <f ca="1">(Deltas1!S117+2*Deltas2!S117+2*Deltas3!S117+Deltas4!S117)/6</f>
        <v>0.78306061368925051</v>
      </c>
      <c r="Q111" s="19">
        <f ca="1">(Deltas1!T117+2*Deltas2!T117+2*Deltas3!T117+Deltas4!T117)/6</f>
        <v>0</v>
      </c>
      <c r="R111" s="19">
        <f ca="1">(Deltas1!U117+2*Deltas2!U117+2*Deltas3!U117+Deltas4!U117)/6</f>
        <v>0</v>
      </c>
      <c r="S111" s="19">
        <f ca="1">(Deltas1!V117+2*Deltas2!V117+2*Deltas3!V117+Deltas4!V117)/6</f>
        <v>0</v>
      </c>
      <c r="T111" s="19">
        <f ca="1">(Deltas1!W117+2*Deltas2!W117+2*Deltas3!W117+Deltas4!W117)/6</f>
        <v>0</v>
      </c>
      <c r="U111" s="19">
        <f ca="1">(Deltas1!X117+2*Deltas2!X117+2*Deltas3!X117+Deltas4!X117)/6</f>
        <v>0</v>
      </c>
      <c r="V111" s="19">
        <f ca="1">(Deltas1!Y117+2*Deltas2!Y117+2*Deltas3!Y117+Deltas4!Y117)/6</f>
        <v>-2.0570599740271942</v>
      </c>
      <c r="W111" s="19">
        <f ca="1">(Deltas1!Z117+2*Deltas2!Z117+2*Deltas3!Z117+Deltas4!Z117)/6</f>
        <v>0</v>
      </c>
      <c r="X111" s="19">
        <f ca="1">(Deltas1!AA117+2*Deltas2!AA117+2*Deltas3!AA117+Deltas4!AA117)/6</f>
        <v>0</v>
      </c>
      <c r="Y111" s="19">
        <f ca="1">(Deltas1!AB117+2*Deltas2!AB117+2*Deltas3!AB117+Deltas4!AB117)/6</f>
        <v>0</v>
      </c>
      <c r="Z111" s="19">
        <f ca="1">(Deltas1!AC117+2*Deltas2!AC117+2*Deltas3!AC117+Deltas4!AC117)/6</f>
        <v>0</v>
      </c>
      <c r="AA111" s="19">
        <f ca="1">(Deltas1!AD117+2*Deltas2!AD117+2*Deltas3!AD117+Deltas4!AD117)/6</f>
        <v>0</v>
      </c>
      <c r="AB111" s="19">
        <f ca="1">(Deltas1!AE117+2*Deltas2!AE117+2*Deltas3!AE117+Deltas4!AE117)/6</f>
        <v>0</v>
      </c>
      <c r="AC111" s="19">
        <f ca="1">(Deltas1!AF117+2*Deltas2!AF117+2*Deltas3!AF117+Deltas4!AF117)/6</f>
        <v>0</v>
      </c>
      <c r="AD111" s="19">
        <f ca="1">(Deltas1!AG117+2*Deltas2!AG117+2*Deltas3!AG117+Deltas4!AG117)/6</f>
        <v>-4.0416959469199249E-3</v>
      </c>
      <c r="AE111" s="19">
        <f ca="1">(Deltas1!AH117+2*Deltas2!AH117+2*Deltas3!AH117+Deltas4!AH117)/6</f>
        <v>-0.87274282241018941</v>
      </c>
      <c r="AF111" s="19">
        <f ca="1">(Deltas1!AI117+2*Deltas2!AI117+2*Deltas3!AI117+Deltas4!AI117)/6</f>
        <v>2.317048795929546</v>
      </c>
      <c r="AG111" s="19">
        <f ca="1">(Deltas1!AJ117+2*Deltas2!AJ117+2*Deltas3!AJ117+Deltas4!AJ117)/6</f>
        <v>0.3340930012945158</v>
      </c>
      <c r="AH111" s="19">
        <f ca="1">(Deltas1!AK117+2*Deltas2!AK117+2*Deltas3!AK117+Deltas4!AK117)/6</f>
        <v>0</v>
      </c>
      <c r="AI111" s="19">
        <f ca="1">(Deltas1!AL117+2*Deltas2!AL117+2*Deltas3!AL117+Deltas4!AL117)/6</f>
        <v>0</v>
      </c>
      <c r="AJ111" s="19">
        <f ca="1">(Deltas1!AM117+2*Deltas2!AM117+2*Deltas3!AM117+Deltas4!AM117)/6</f>
        <v>0</v>
      </c>
      <c r="AK111" s="19">
        <f ca="1">(Deltas1!AN117+2*Deltas2!AN117+2*Deltas3!AN117+Deltas4!AN117)/6</f>
        <v>0</v>
      </c>
      <c r="AL111" s="19">
        <f ca="1">(Deltas1!AO117+2*Deltas2!AO117+2*Deltas3!AO117+Deltas4!AO117)/6</f>
        <v>-1.3598534975573424E-5</v>
      </c>
      <c r="AM111" s="19">
        <f ca="1">(Deltas1!AP117+2*Deltas2!AP117+2*Deltas3!AP117+Deltas4!AP117)/6</f>
        <v>-4.3735042048224952E-3</v>
      </c>
      <c r="AN111" s="19">
        <f ca="1">(Deltas1!AQ117+2*Deltas2!AQ117+2*Deltas3!AQ117+Deltas4!AQ117)/6</f>
        <v>0</v>
      </c>
      <c r="AO111" s="19">
        <f ca="1">(Deltas1!AR117+2*Deltas2!AR117+2*Deltas3!AR117+Deltas4!AR117)/6</f>
        <v>0</v>
      </c>
      <c r="AP111" s="19">
        <f ca="1">(Deltas1!AS117+2*Deltas2!AS117+2*Deltas3!AS117+Deltas4!AS117)/6</f>
        <v>-0.16532360526307041</v>
      </c>
      <c r="AQ111" s="19">
        <f ca="1">(Deltas1!AT117+2*Deltas2!AT117+2*Deltas3!AT117+Deltas4!AT117)/6</f>
        <v>-0.16532360526307041</v>
      </c>
      <c r="AR111" s="19">
        <f ca="1">(Deltas1!AU117+2*Deltas2!AU117+2*Deltas3!AU117+Deltas4!AU117)/6</f>
        <v>-0.16532360526307041</v>
      </c>
      <c r="AS111" s="19">
        <f ca="1">(Deltas1!AV117+2*Deltas2!AV117+2*Deltas3!AV117+Deltas4!AV117)/6</f>
        <v>0</v>
      </c>
      <c r="AT111" s="19">
        <f ca="1">(Deltas1!AW117+2*Deltas2!AW117+2*Deltas3!AW117+Deltas4!AW117)/6</f>
        <v>0</v>
      </c>
      <c r="AU111" s="19">
        <f ca="1">(Deltas1!AX117+2*Deltas2!AX117+2*Deltas3!AX117+Deltas4!AX117)/6</f>
        <v>0</v>
      </c>
      <c r="AV111" s="19">
        <f ca="1">(Deltas1!AY117+2*Deltas2!AY117+2*Deltas3!AY117+Deltas4!AY117)/6</f>
        <v>0</v>
      </c>
      <c r="AW111" s="19">
        <f ca="1">(Deltas1!AZ117+2*Deltas2!AZ117+2*Deltas3!AZ117+Deltas4!AZ117)/6</f>
        <v>0</v>
      </c>
      <c r="AX111" s="19">
        <f ca="1">(Deltas1!BA117+2*Deltas2!BA117+2*Deltas3!BA117+Deltas4!BA117)/6</f>
        <v>0</v>
      </c>
      <c r="AY111" s="19">
        <f ca="1">(Deltas1!BB117+2*Deltas2!BB117+2*Deltas3!BB117+Deltas4!BB117)/6</f>
        <v>0</v>
      </c>
      <c r="AZ111" s="19">
        <f ca="1">(Deltas1!BC117+2*Deltas2!BC117+2*Deltas3!BC117+Deltas4!BC117)/6</f>
        <v>0</v>
      </c>
      <c r="BA111" s="19">
        <f ca="1">(Deltas1!BD117+2*Deltas2!BD117+2*Deltas3!BD117+Deltas4!BD117)/6</f>
        <v>0</v>
      </c>
      <c r="BB111" s="19">
        <f ca="1">(Deltas1!BE117+2*Deltas2!BE117+2*Deltas3!BE117+Deltas4!BE117)/6</f>
        <v>0</v>
      </c>
      <c r="BC111" s="19">
        <f ca="1">(Deltas1!BF117+2*Deltas2!BF117+2*Deltas3!BF117+Deltas4!BF117)/6</f>
        <v>0</v>
      </c>
      <c r="BD111" s="19">
        <f ca="1">(Deltas1!BG117+2*Deltas2!BG117+2*Deltas3!BG117+Deltas4!BG117)/6</f>
        <v>0</v>
      </c>
      <c r="BE111" s="19">
        <f ca="1">(Deltas1!BH117+2*Deltas2!BH117+2*Deltas3!BH117+Deltas4!BH117)/6</f>
        <v>0</v>
      </c>
      <c r="BF111" s="19">
        <f ca="1">(Deltas1!BI117+2*Deltas2!BI117+2*Deltas3!BI117+Deltas4!BI117)/6</f>
        <v>0</v>
      </c>
      <c r="BG111" s="19">
        <f ca="1">(Deltas1!BJ117+2*Deltas2!BJ117+2*Deltas3!BJ117+Deltas4!BJ117)/6</f>
        <v>0</v>
      </c>
      <c r="BH111" s="19">
        <f ca="1">(Deltas1!BK117+2*Deltas2!BK117+2*Deltas3!BK117+Deltas4!BK117)/6</f>
        <v>0</v>
      </c>
      <c r="BI111" s="19">
        <f ca="1">(Deltas1!BL117+2*Deltas2!BL117+2*Deltas3!BL117+Deltas4!BL117)/6</f>
        <v>0</v>
      </c>
      <c r="BJ111" s="19">
        <f ca="1">(Deltas1!BM117+2*Deltas2!BM117+2*Deltas3!BM117+Deltas4!BM117)/6</f>
        <v>0</v>
      </c>
      <c r="BK111" s="19">
        <f ca="1">(Deltas1!BN117+2*Deltas2!BN117+2*Deltas3!BN117+Deltas4!BN117)/6</f>
        <v>0</v>
      </c>
      <c r="BL111" s="19">
        <f ca="1">(Deltas1!BO117+2*Deltas2!BO117+2*Deltas3!BO117+Deltas4!BO117)/6</f>
        <v>0</v>
      </c>
      <c r="BM111" s="19">
        <f ca="1">(Deltas1!BP117+2*Deltas2!BP117+2*Deltas3!BP117+Deltas4!BP117)/6</f>
        <v>0</v>
      </c>
      <c r="BN111" s="19">
        <f ca="1">(Deltas1!BQ117+2*Deltas2!BQ117+2*Deltas3!BQ117+Deltas4!BQ117)/6</f>
        <v>0</v>
      </c>
      <c r="BO111" s="19">
        <f ca="1">(Deltas1!BR117+2*Deltas2!BR117+2*Deltas3!BR117+Deltas4!BR117)/6</f>
        <v>0</v>
      </c>
      <c r="BP111" s="19">
        <f ca="1">(Deltas1!BS117+2*Deltas2!BS117+2*Deltas3!BS117+Deltas4!BS117)/6</f>
        <v>0</v>
      </c>
      <c r="BQ111" s="19">
        <f ca="1">(Deltas1!BT117+2*Deltas2!BT117+2*Deltas3!BT117+Deltas4!BT117)/6</f>
        <v>0</v>
      </c>
      <c r="BR111" s="19">
        <f ca="1">(Deltas1!BU117+2*Deltas2!BU117+2*Deltas3!BU117+Deltas4!BU117)/6</f>
        <v>0</v>
      </c>
      <c r="BS111" s="19">
        <f ca="1">(Deltas1!BV117+2*Deltas2!BV117+2*Deltas3!BV117+Deltas4!BV117)/6</f>
        <v>0</v>
      </c>
      <c r="BT111" s="19">
        <f ca="1">(Deltas1!BW117+2*Deltas2!BW117+2*Deltas3!BW117+Deltas4!BW117)/6</f>
        <v>0</v>
      </c>
    </row>
    <row r="112" spans="1:72">
      <c r="A112">
        <f>'Composition Moles'!A130</f>
        <v>5.3999999999999888</v>
      </c>
      <c r="B112" s="1">
        <f ca="1">(Deltas1!D118+2*Deltas2!D118+2*Deltas3!D118+Deltas4!D118)/6</f>
        <v>6.9652094447595373E-3</v>
      </c>
      <c r="C112" s="19">
        <f ca="1">(Deltas1!F118+2*Deltas2!F118+2*Deltas3!F118+Deltas4!F118)/6</f>
        <v>-4.4044179821712166E-3</v>
      </c>
      <c r="D112" s="19">
        <f ca="1">(Deltas1!G118+2*Deltas2!G118+2*Deltas3!G118+Deltas4!G118)/6</f>
        <v>0</v>
      </c>
      <c r="E112" s="19">
        <f ca="1">(Deltas1!H118+2*Deltas2!H118+2*Deltas3!H118+Deltas4!H118)/6</f>
        <v>4.3922093873389771E-3</v>
      </c>
      <c r="F112" s="19">
        <f ca="1">(Deltas1!I118+2*Deltas2!I118+2*Deltas3!I118+Deltas4!I118)/6</f>
        <v>1.2208594832238791E-5</v>
      </c>
      <c r="G112" s="19">
        <f ca="1">(Deltas1!J118+2*Deltas2!J118+2*Deltas3!J118+Deltas4!J118)/6</f>
        <v>0</v>
      </c>
      <c r="H112" s="19">
        <f ca="1">(Deltas1!K118+2*Deltas2!K118+2*Deltas3!K118+Deltas4!K118)/6</f>
        <v>0</v>
      </c>
      <c r="I112" s="19">
        <f ca="1">(Deltas1!L118+2*Deltas2!L118+2*Deltas3!L118+Deltas4!L118)/6</f>
        <v>0</v>
      </c>
      <c r="J112" s="19">
        <f ca="1">(Deltas1!M118+2*Deltas2!M118+2*Deltas3!M118+Deltas4!M118)/6</f>
        <v>0</v>
      </c>
      <c r="K112" s="19">
        <f ca="1">(Deltas1!N118+2*Deltas2!N118+2*Deltas3!N118+Deltas4!N118)/6</f>
        <v>0</v>
      </c>
      <c r="L112" s="19">
        <f ca="1">(Deltas1!O118+2*Deltas2!O118+2*Deltas3!O118+Deltas4!O118)/6</f>
        <v>0</v>
      </c>
      <c r="M112" s="19">
        <f ca="1">(Deltas1!P118+2*Deltas2!P118+2*Deltas3!P118+Deltas4!P118)/6</f>
        <v>0</v>
      </c>
      <c r="N112" s="19">
        <f ca="1">(Deltas1!Q118+2*Deltas2!Q118+2*Deltas3!Q118+Deltas4!Q118)/6</f>
        <v>0</v>
      </c>
      <c r="O112" s="19">
        <f ca="1">(Deltas1!R118+2*Deltas2!R118+2*Deltas3!R118+Deltas4!R118)/6</f>
        <v>0</v>
      </c>
      <c r="P112" s="19">
        <f ca="1">(Deltas1!S118+2*Deltas2!S118+2*Deltas3!S118+Deltas4!S118)/6</f>
        <v>0.75720936965404373</v>
      </c>
      <c r="Q112" s="19">
        <f ca="1">(Deltas1!T118+2*Deltas2!T118+2*Deltas3!T118+Deltas4!T118)/6</f>
        <v>0</v>
      </c>
      <c r="R112" s="19">
        <f ca="1">(Deltas1!U118+2*Deltas2!U118+2*Deltas3!U118+Deltas4!U118)/6</f>
        <v>0</v>
      </c>
      <c r="S112" s="19">
        <f ca="1">(Deltas1!V118+2*Deltas2!V118+2*Deltas3!V118+Deltas4!V118)/6</f>
        <v>0</v>
      </c>
      <c r="T112" s="19">
        <f ca="1">(Deltas1!W118+2*Deltas2!W118+2*Deltas3!W118+Deltas4!W118)/6</f>
        <v>0</v>
      </c>
      <c r="U112" s="19">
        <f ca="1">(Deltas1!X118+2*Deltas2!X118+2*Deltas3!X118+Deltas4!X118)/6</f>
        <v>0</v>
      </c>
      <c r="V112" s="19">
        <f ca="1">(Deltas1!Y118+2*Deltas2!Y118+2*Deltas3!Y118+Deltas4!Y118)/6</f>
        <v>-1.9991390911315283</v>
      </c>
      <c r="W112" s="19">
        <f ca="1">(Deltas1!Z118+2*Deltas2!Z118+2*Deltas3!Z118+Deltas4!Z118)/6</f>
        <v>0</v>
      </c>
      <c r="X112" s="19">
        <f ca="1">(Deltas1!AA118+2*Deltas2!AA118+2*Deltas3!AA118+Deltas4!AA118)/6</f>
        <v>0</v>
      </c>
      <c r="Y112" s="19">
        <f ca="1">(Deltas1!AB118+2*Deltas2!AB118+2*Deltas3!AB118+Deltas4!AB118)/6</f>
        <v>0</v>
      </c>
      <c r="Z112" s="19">
        <f ca="1">(Deltas1!AC118+2*Deltas2!AC118+2*Deltas3!AC118+Deltas4!AC118)/6</f>
        <v>0</v>
      </c>
      <c r="AA112" s="19">
        <f ca="1">(Deltas1!AD118+2*Deltas2!AD118+2*Deltas3!AD118+Deltas4!AD118)/6</f>
        <v>0</v>
      </c>
      <c r="AB112" s="19">
        <f ca="1">(Deltas1!AE118+2*Deltas2!AE118+2*Deltas3!AE118+Deltas4!AE118)/6</f>
        <v>0</v>
      </c>
      <c r="AC112" s="19">
        <f ca="1">(Deltas1!AF118+2*Deltas2!AF118+2*Deltas3!AF118+Deltas4!AF118)/6</f>
        <v>0</v>
      </c>
      <c r="AD112" s="19">
        <f ca="1">(Deltas1!AG118+2*Deltas2!AG118+2*Deltas3!AG118+Deltas4!AG118)/6</f>
        <v>-4.0019931995732595E-3</v>
      </c>
      <c r="AE112" s="19">
        <f ca="1">(Deltas1!AH118+2*Deltas2!AH118+2*Deltas3!AH118+Deltas4!AH118)/6</f>
        <v>-0.87410034979249629</v>
      </c>
      <c r="AF112" s="19">
        <f ca="1">(Deltas1!AI118+2*Deltas2!AI118+2*Deltas3!AI118+Deltas4!AI118)/6</f>
        <v>2.2894203625992513</v>
      </c>
      <c r="AG112" s="19">
        <f ca="1">(Deltas1!AJ118+2*Deltas2!AJ118+2*Deltas3!AJ118+Deltas4!AJ118)/6</f>
        <v>0.32415309825291905</v>
      </c>
      <c r="AH112" s="19">
        <f ca="1">(Deltas1!AK118+2*Deltas2!AK118+2*Deltas3!AK118+Deltas4!AK118)/6</f>
        <v>0</v>
      </c>
      <c r="AI112" s="19">
        <f ca="1">(Deltas1!AL118+2*Deltas2!AL118+2*Deltas3!AL118+Deltas4!AL118)/6</f>
        <v>0</v>
      </c>
      <c r="AJ112" s="19">
        <f ca="1">(Deltas1!AM118+2*Deltas2!AM118+2*Deltas3!AM118+Deltas4!AM118)/6</f>
        <v>0</v>
      </c>
      <c r="AK112" s="19">
        <f ca="1">(Deltas1!AN118+2*Deltas2!AN118+2*Deltas3!AN118+Deltas4!AN118)/6</f>
        <v>0</v>
      </c>
      <c r="AL112" s="19">
        <f ca="1">(Deltas1!AO118+2*Deltas2!AO118+2*Deltas3!AO118+Deltas4!AO118)/6</f>
        <v>-1.2208594832238791E-5</v>
      </c>
      <c r="AM112" s="19">
        <f ca="1">(Deltas1!AP118+2*Deltas2!AP118+2*Deltas3!AP118+Deltas4!AP118)/6</f>
        <v>-4.0704525017110828E-3</v>
      </c>
      <c r="AN112" s="19">
        <f ca="1">(Deltas1!AQ118+2*Deltas2!AQ118+2*Deltas3!AQ118+Deltas4!AQ118)/6</f>
        <v>0</v>
      </c>
      <c r="AO112" s="19">
        <f ca="1">(Deltas1!AR118+2*Deltas2!AR118+2*Deltas3!AR118+Deltas4!AR118)/6</f>
        <v>0</v>
      </c>
      <c r="AP112" s="19">
        <f ca="1">(Deltas1!AS118+2*Deltas2!AS118+2*Deltas3!AS118+Deltas4!AS118)/6</f>
        <v>-0.16315291176202409</v>
      </c>
      <c r="AQ112" s="19">
        <f ca="1">(Deltas1!AT118+2*Deltas2!AT118+2*Deltas3!AT118+Deltas4!AT118)/6</f>
        <v>-0.16315291176202409</v>
      </c>
      <c r="AR112" s="19">
        <f ca="1">(Deltas1!AU118+2*Deltas2!AU118+2*Deltas3!AU118+Deltas4!AU118)/6</f>
        <v>-0.16315291176202409</v>
      </c>
      <c r="AS112" s="19">
        <f ca="1">(Deltas1!AV118+2*Deltas2!AV118+2*Deltas3!AV118+Deltas4!AV118)/6</f>
        <v>0</v>
      </c>
      <c r="AT112" s="19">
        <f ca="1">(Deltas1!AW118+2*Deltas2!AW118+2*Deltas3!AW118+Deltas4!AW118)/6</f>
        <v>0</v>
      </c>
      <c r="AU112" s="19">
        <f ca="1">(Deltas1!AX118+2*Deltas2!AX118+2*Deltas3!AX118+Deltas4!AX118)/6</f>
        <v>0</v>
      </c>
      <c r="AV112" s="19">
        <f ca="1">(Deltas1!AY118+2*Deltas2!AY118+2*Deltas3!AY118+Deltas4!AY118)/6</f>
        <v>0</v>
      </c>
      <c r="AW112" s="19">
        <f ca="1">(Deltas1!AZ118+2*Deltas2!AZ118+2*Deltas3!AZ118+Deltas4!AZ118)/6</f>
        <v>0</v>
      </c>
      <c r="AX112" s="19">
        <f ca="1">(Deltas1!BA118+2*Deltas2!BA118+2*Deltas3!BA118+Deltas4!BA118)/6</f>
        <v>0</v>
      </c>
      <c r="AY112" s="19">
        <f ca="1">(Deltas1!BB118+2*Deltas2!BB118+2*Deltas3!BB118+Deltas4!BB118)/6</f>
        <v>0</v>
      </c>
      <c r="AZ112" s="19">
        <f ca="1">(Deltas1!BC118+2*Deltas2!BC118+2*Deltas3!BC118+Deltas4!BC118)/6</f>
        <v>0</v>
      </c>
      <c r="BA112" s="19">
        <f ca="1">(Deltas1!BD118+2*Deltas2!BD118+2*Deltas3!BD118+Deltas4!BD118)/6</f>
        <v>0</v>
      </c>
      <c r="BB112" s="19">
        <f ca="1">(Deltas1!BE118+2*Deltas2!BE118+2*Deltas3!BE118+Deltas4!BE118)/6</f>
        <v>0</v>
      </c>
      <c r="BC112" s="19">
        <f ca="1">(Deltas1!BF118+2*Deltas2!BF118+2*Deltas3!BF118+Deltas4!BF118)/6</f>
        <v>0</v>
      </c>
      <c r="BD112" s="19">
        <f ca="1">(Deltas1!BG118+2*Deltas2!BG118+2*Deltas3!BG118+Deltas4!BG118)/6</f>
        <v>0</v>
      </c>
      <c r="BE112" s="19">
        <f ca="1">(Deltas1!BH118+2*Deltas2!BH118+2*Deltas3!BH118+Deltas4!BH118)/6</f>
        <v>0</v>
      </c>
      <c r="BF112" s="19">
        <f ca="1">(Deltas1!BI118+2*Deltas2!BI118+2*Deltas3!BI118+Deltas4!BI118)/6</f>
        <v>0</v>
      </c>
      <c r="BG112" s="19">
        <f ca="1">(Deltas1!BJ118+2*Deltas2!BJ118+2*Deltas3!BJ118+Deltas4!BJ118)/6</f>
        <v>0</v>
      </c>
      <c r="BH112" s="19">
        <f ca="1">(Deltas1!BK118+2*Deltas2!BK118+2*Deltas3!BK118+Deltas4!BK118)/6</f>
        <v>0</v>
      </c>
      <c r="BI112" s="19">
        <f ca="1">(Deltas1!BL118+2*Deltas2!BL118+2*Deltas3!BL118+Deltas4!BL118)/6</f>
        <v>0</v>
      </c>
      <c r="BJ112" s="19">
        <f ca="1">(Deltas1!BM118+2*Deltas2!BM118+2*Deltas3!BM118+Deltas4!BM118)/6</f>
        <v>0</v>
      </c>
      <c r="BK112" s="19">
        <f ca="1">(Deltas1!BN118+2*Deltas2!BN118+2*Deltas3!BN118+Deltas4!BN118)/6</f>
        <v>0</v>
      </c>
      <c r="BL112" s="19">
        <f ca="1">(Deltas1!BO118+2*Deltas2!BO118+2*Deltas3!BO118+Deltas4!BO118)/6</f>
        <v>0</v>
      </c>
      <c r="BM112" s="19">
        <f ca="1">(Deltas1!BP118+2*Deltas2!BP118+2*Deltas3!BP118+Deltas4!BP118)/6</f>
        <v>0</v>
      </c>
      <c r="BN112" s="19">
        <f ca="1">(Deltas1!BQ118+2*Deltas2!BQ118+2*Deltas3!BQ118+Deltas4!BQ118)/6</f>
        <v>0</v>
      </c>
      <c r="BO112" s="19">
        <f ca="1">(Deltas1!BR118+2*Deltas2!BR118+2*Deltas3!BR118+Deltas4!BR118)/6</f>
        <v>0</v>
      </c>
      <c r="BP112" s="19">
        <f ca="1">(Deltas1!BS118+2*Deltas2!BS118+2*Deltas3!BS118+Deltas4!BS118)/6</f>
        <v>0</v>
      </c>
      <c r="BQ112" s="19">
        <f ca="1">(Deltas1!BT118+2*Deltas2!BT118+2*Deltas3!BT118+Deltas4!BT118)/6</f>
        <v>0</v>
      </c>
      <c r="BR112" s="19">
        <f ca="1">(Deltas1!BU118+2*Deltas2!BU118+2*Deltas3!BU118+Deltas4!BU118)/6</f>
        <v>0</v>
      </c>
      <c r="BS112" s="19">
        <f ca="1">(Deltas1!BV118+2*Deltas2!BV118+2*Deltas3!BV118+Deltas4!BV118)/6</f>
        <v>0</v>
      </c>
      <c r="BT112" s="19">
        <f ca="1">(Deltas1!BW118+2*Deltas2!BW118+2*Deltas3!BW118+Deltas4!BW118)/6</f>
        <v>0</v>
      </c>
    </row>
    <row r="113" spans="1:72">
      <c r="A113">
        <f>'Composition Moles'!A131</f>
        <v>5.4499999999999886</v>
      </c>
      <c r="B113" s="1">
        <f ca="1">(Deltas1!D119+2*Deltas2!D119+2*Deltas3!D119+Deltas4!D119)/6</f>
        <v>6.952812010554147E-3</v>
      </c>
      <c r="C113" s="19">
        <f ca="1">(Deltas1!F119+2*Deltas2!F119+2*Deltas3!F119+Deltas4!F119)/6</f>
        <v>-4.1268051967678181E-3</v>
      </c>
      <c r="D113" s="19">
        <f ca="1">(Deltas1!G119+2*Deltas2!G119+2*Deltas3!G119+Deltas4!G119)/6</f>
        <v>0</v>
      </c>
      <c r="E113" s="19">
        <f ca="1">(Deltas1!H119+2*Deltas2!H119+2*Deltas3!H119+Deltas4!H119)/6</f>
        <v>4.1158444101144489E-3</v>
      </c>
      <c r="F113" s="19">
        <f ca="1">(Deltas1!I119+2*Deltas2!I119+2*Deltas3!I119+Deltas4!I119)/6</f>
        <v>1.0960786653369144E-5</v>
      </c>
      <c r="G113" s="19">
        <f ca="1">(Deltas1!J119+2*Deltas2!J119+2*Deltas3!J119+Deltas4!J119)/6</f>
        <v>0</v>
      </c>
      <c r="H113" s="19">
        <f ca="1">(Deltas1!K119+2*Deltas2!K119+2*Deltas3!K119+Deltas4!K119)/6</f>
        <v>0</v>
      </c>
      <c r="I113" s="19">
        <f ca="1">(Deltas1!L119+2*Deltas2!L119+2*Deltas3!L119+Deltas4!L119)/6</f>
        <v>0</v>
      </c>
      <c r="J113" s="19">
        <f ca="1">(Deltas1!M119+2*Deltas2!M119+2*Deltas3!M119+Deltas4!M119)/6</f>
        <v>0</v>
      </c>
      <c r="K113" s="19">
        <f ca="1">(Deltas1!N119+2*Deltas2!N119+2*Deltas3!N119+Deltas4!N119)/6</f>
        <v>0</v>
      </c>
      <c r="L113" s="19">
        <f ca="1">(Deltas1!O119+2*Deltas2!O119+2*Deltas3!O119+Deltas4!O119)/6</f>
        <v>0</v>
      </c>
      <c r="M113" s="19">
        <f ca="1">(Deltas1!P119+2*Deltas2!P119+2*Deltas3!P119+Deltas4!P119)/6</f>
        <v>0</v>
      </c>
      <c r="N113" s="19">
        <f ca="1">(Deltas1!Q119+2*Deltas2!Q119+2*Deltas3!Q119+Deltas4!Q119)/6</f>
        <v>0</v>
      </c>
      <c r="O113" s="19">
        <f ca="1">(Deltas1!R119+2*Deltas2!R119+2*Deltas3!R119+Deltas4!R119)/6</f>
        <v>0</v>
      </c>
      <c r="P113" s="19">
        <f ca="1">(Deltas1!S119+2*Deltas2!S119+2*Deltas3!S119+Deltas4!S119)/6</f>
        <v>0.73184776342824109</v>
      </c>
      <c r="Q113" s="19">
        <f ca="1">(Deltas1!T119+2*Deltas2!T119+2*Deltas3!T119+Deltas4!T119)/6</f>
        <v>0</v>
      </c>
      <c r="R113" s="19">
        <f ca="1">(Deltas1!U119+2*Deltas2!U119+2*Deltas3!U119+Deltas4!U119)/6</f>
        <v>0</v>
      </c>
      <c r="S113" s="19">
        <f ca="1">(Deltas1!V119+2*Deltas2!V119+2*Deltas3!V119+Deltas4!V119)/6</f>
        <v>0</v>
      </c>
      <c r="T113" s="19">
        <f ca="1">(Deltas1!W119+2*Deltas2!W119+2*Deltas3!W119+Deltas4!W119)/6</f>
        <v>0</v>
      </c>
      <c r="U113" s="19">
        <f ca="1">(Deltas1!X119+2*Deltas2!X119+2*Deltas3!X119+Deltas4!X119)/6</f>
        <v>0</v>
      </c>
      <c r="V113" s="19">
        <f ca="1">(Deltas1!Y119+2*Deltas2!Y119+2*Deltas3!Y119+Deltas4!Y119)/6</f>
        <v>-1.9423000592592494</v>
      </c>
      <c r="W113" s="19">
        <f ca="1">(Deltas1!Z119+2*Deltas2!Z119+2*Deltas3!Z119+Deltas4!Z119)/6</f>
        <v>0</v>
      </c>
      <c r="X113" s="19">
        <f ca="1">(Deltas1!AA119+2*Deltas2!AA119+2*Deltas3!AA119+Deltas4!AA119)/6</f>
        <v>0</v>
      </c>
      <c r="Y113" s="19">
        <f ca="1">(Deltas1!AB119+2*Deltas2!AB119+2*Deltas3!AB119+Deltas4!AB119)/6</f>
        <v>0</v>
      </c>
      <c r="Z113" s="19">
        <f ca="1">(Deltas1!AC119+2*Deltas2!AC119+2*Deltas3!AC119+Deltas4!AC119)/6</f>
        <v>0</v>
      </c>
      <c r="AA113" s="19">
        <f ca="1">(Deltas1!AD119+2*Deltas2!AD119+2*Deltas3!AD119+Deltas4!AD119)/6</f>
        <v>0</v>
      </c>
      <c r="AB113" s="19">
        <f ca="1">(Deltas1!AE119+2*Deltas2!AE119+2*Deltas3!AE119+Deltas4!AE119)/6</f>
        <v>0</v>
      </c>
      <c r="AC113" s="19">
        <f ca="1">(Deltas1!AF119+2*Deltas2!AF119+2*Deltas3!AF119+Deltas4!AF119)/6</f>
        <v>0</v>
      </c>
      <c r="AD113" s="19">
        <f ca="1">(Deltas1!AG119+2*Deltas2!AG119+2*Deltas3!AG119+Deltas4!AG119)/6</f>
        <v>-3.9798564948138257E-3</v>
      </c>
      <c r="AE113" s="19">
        <f ca="1">(Deltas1!AH119+2*Deltas2!AH119+2*Deltas3!AH119+Deltas4!AH119)/6</f>
        <v>-0.87513468040254783</v>
      </c>
      <c r="AF113" s="19">
        <f ca="1">(Deltas1!AI119+2*Deltas2!AI119+2*Deltas3!AI119+Deltas4!AI119)/6</f>
        <v>2.26202810649152</v>
      </c>
      <c r="AG113" s="19">
        <f ca="1">(Deltas1!AJ119+2*Deltas2!AJ119+2*Deltas3!AJ119+Deltas4!AJ119)/6</f>
        <v>0.31440782981980603</v>
      </c>
      <c r="AH113" s="19">
        <f ca="1">(Deltas1!AK119+2*Deltas2!AK119+2*Deltas3!AK119+Deltas4!AK119)/6</f>
        <v>0</v>
      </c>
      <c r="AI113" s="19">
        <f ca="1">(Deltas1!AL119+2*Deltas2!AL119+2*Deltas3!AL119+Deltas4!AL119)/6</f>
        <v>0</v>
      </c>
      <c r="AJ113" s="19">
        <f ca="1">(Deltas1!AM119+2*Deltas2!AM119+2*Deltas3!AM119+Deltas4!AM119)/6</f>
        <v>0</v>
      </c>
      <c r="AK113" s="19">
        <f ca="1">(Deltas1!AN119+2*Deltas2!AN119+2*Deltas3!AN119+Deltas4!AN119)/6</f>
        <v>0</v>
      </c>
      <c r="AL113" s="19">
        <f ca="1">(Deltas1!AO119+2*Deltas2!AO119+2*Deltas3!AO119+Deltas4!AO119)/6</f>
        <v>-1.0960786653369144E-5</v>
      </c>
      <c r="AM113" s="19">
        <f ca="1">(Deltas1!AP119+2*Deltas2!AP119+2*Deltas3!AP119+Deltas4!AP119)/6</f>
        <v>-3.7887074627772619E-3</v>
      </c>
      <c r="AN113" s="19">
        <f ca="1">(Deltas1!AQ119+2*Deltas2!AQ119+2*Deltas3!AQ119+Deltas4!AQ119)/6</f>
        <v>0</v>
      </c>
      <c r="AO113" s="19">
        <f ca="1">(Deltas1!AR119+2*Deltas2!AR119+2*Deltas3!AR119+Deltas4!AR119)/6</f>
        <v>0</v>
      </c>
      <c r="AP113" s="19">
        <f ca="1">(Deltas1!AS119+2*Deltas2!AS119+2*Deltas3!AS119+Deltas4!AS119)/6</f>
        <v>-0.16102314511117519</v>
      </c>
      <c r="AQ113" s="19">
        <f ca="1">(Deltas1!AT119+2*Deltas2!AT119+2*Deltas3!AT119+Deltas4!AT119)/6</f>
        <v>-0.16102314511117519</v>
      </c>
      <c r="AR113" s="19">
        <f ca="1">(Deltas1!AU119+2*Deltas2!AU119+2*Deltas3!AU119+Deltas4!AU119)/6</f>
        <v>-0.16102314511117519</v>
      </c>
      <c r="AS113" s="19">
        <f ca="1">(Deltas1!AV119+2*Deltas2!AV119+2*Deltas3!AV119+Deltas4!AV119)/6</f>
        <v>0</v>
      </c>
      <c r="AT113" s="19">
        <f ca="1">(Deltas1!AW119+2*Deltas2!AW119+2*Deltas3!AW119+Deltas4!AW119)/6</f>
        <v>0</v>
      </c>
      <c r="AU113" s="19">
        <f ca="1">(Deltas1!AX119+2*Deltas2!AX119+2*Deltas3!AX119+Deltas4!AX119)/6</f>
        <v>0</v>
      </c>
      <c r="AV113" s="19">
        <f ca="1">(Deltas1!AY119+2*Deltas2!AY119+2*Deltas3!AY119+Deltas4!AY119)/6</f>
        <v>0</v>
      </c>
      <c r="AW113" s="19">
        <f ca="1">(Deltas1!AZ119+2*Deltas2!AZ119+2*Deltas3!AZ119+Deltas4!AZ119)/6</f>
        <v>0</v>
      </c>
      <c r="AX113" s="19">
        <f ca="1">(Deltas1!BA119+2*Deltas2!BA119+2*Deltas3!BA119+Deltas4!BA119)/6</f>
        <v>0</v>
      </c>
      <c r="AY113" s="19">
        <f ca="1">(Deltas1!BB119+2*Deltas2!BB119+2*Deltas3!BB119+Deltas4!BB119)/6</f>
        <v>0</v>
      </c>
      <c r="AZ113" s="19">
        <f ca="1">(Deltas1!BC119+2*Deltas2!BC119+2*Deltas3!BC119+Deltas4!BC119)/6</f>
        <v>0</v>
      </c>
      <c r="BA113" s="19">
        <f ca="1">(Deltas1!BD119+2*Deltas2!BD119+2*Deltas3!BD119+Deltas4!BD119)/6</f>
        <v>0</v>
      </c>
      <c r="BB113" s="19">
        <f ca="1">(Deltas1!BE119+2*Deltas2!BE119+2*Deltas3!BE119+Deltas4!BE119)/6</f>
        <v>0</v>
      </c>
      <c r="BC113" s="19">
        <f ca="1">(Deltas1!BF119+2*Deltas2!BF119+2*Deltas3!BF119+Deltas4!BF119)/6</f>
        <v>0</v>
      </c>
      <c r="BD113" s="19">
        <f ca="1">(Deltas1!BG119+2*Deltas2!BG119+2*Deltas3!BG119+Deltas4!BG119)/6</f>
        <v>0</v>
      </c>
      <c r="BE113" s="19">
        <f ca="1">(Deltas1!BH119+2*Deltas2!BH119+2*Deltas3!BH119+Deltas4!BH119)/6</f>
        <v>0</v>
      </c>
      <c r="BF113" s="19">
        <f ca="1">(Deltas1!BI119+2*Deltas2!BI119+2*Deltas3!BI119+Deltas4!BI119)/6</f>
        <v>0</v>
      </c>
      <c r="BG113" s="19">
        <f ca="1">(Deltas1!BJ119+2*Deltas2!BJ119+2*Deltas3!BJ119+Deltas4!BJ119)/6</f>
        <v>0</v>
      </c>
      <c r="BH113" s="19">
        <f ca="1">(Deltas1!BK119+2*Deltas2!BK119+2*Deltas3!BK119+Deltas4!BK119)/6</f>
        <v>0</v>
      </c>
      <c r="BI113" s="19">
        <f ca="1">(Deltas1!BL119+2*Deltas2!BL119+2*Deltas3!BL119+Deltas4!BL119)/6</f>
        <v>0</v>
      </c>
      <c r="BJ113" s="19">
        <f ca="1">(Deltas1!BM119+2*Deltas2!BM119+2*Deltas3!BM119+Deltas4!BM119)/6</f>
        <v>0</v>
      </c>
      <c r="BK113" s="19">
        <f ca="1">(Deltas1!BN119+2*Deltas2!BN119+2*Deltas3!BN119+Deltas4!BN119)/6</f>
        <v>0</v>
      </c>
      <c r="BL113" s="19">
        <f ca="1">(Deltas1!BO119+2*Deltas2!BO119+2*Deltas3!BO119+Deltas4!BO119)/6</f>
        <v>0</v>
      </c>
      <c r="BM113" s="19">
        <f ca="1">(Deltas1!BP119+2*Deltas2!BP119+2*Deltas3!BP119+Deltas4!BP119)/6</f>
        <v>0</v>
      </c>
      <c r="BN113" s="19">
        <f ca="1">(Deltas1!BQ119+2*Deltas2!BQ119+2*Deltas3!BQ119+Deltas4!BQ119)/6</f>
        <v>0</v>
      </c>
      <c r="BO113" s="19">
        <f ca="1">(Deltas1!BR119+2*Deltas2!BR119+2*Deltas3!BR119+Deltas4!BR119)/6</f>
        <v>0</v>
      </c>
      <c r="BP113" s="19">
        <f ca="1">(Deltas1!BS119+2*Deltas2!BS119+2*Deltas3!BS119+Deltas4!BS119)/6</f>
        <v>0</v>
      </c>
      <c r="BQ113" s="19">
        <f ca="1">(Deltas1!BT119+2*Deltas2!BT119+2*Deltas3!BT119+Deltas4!BT119)/6</f>
        <v>0</v>
      </c>
      <c r="BR113" s="19">
        <f ca="1">(Deltas1!BU119+2*Deltas2!BU119+2*Deltas3!BU119+Deltas4!BU119)/6</f>
        <v>0</v>
      </c>
      <c r="BS113" s="19">
        <f ca="1">(Deltas1!BV119+2*Deltas2!BV119+2*Deltas3!BV119+Deltas4!BV119)/6</f>
        <v>0</v>
      </c>
      <c r="BT113" s="19">
        <f ca="1">(Deltas1!BW119+2*Deltas2!BW119+2*Deltas3!BW119+Deltas4!BW119)/6</f>
        <v>0</v>
      </c>
    </row>
    <row r="114" spans="1:72">
      <c r="A114">
        <f>'Composition Moles'!A132</f>
        <v>5.4999999999999885</v>
      </c>
      <c r="B114" s="1">
        <f ca="1">(Deltas1!D120+2*Deltas2!D120+2*Deltas3!D120+Deltas4!D120)/6</f>
        <v>6.9379498718651856E-3</v>
      </c>
      <c r="C114" s="19">
        <f ca="1">(Deltas1!F120+2*Deltas2!F120+2*Deltas3!F120+Deltas4!F120)/6</f>
        <v>-3.8684826072091717E-3</v>
      </c>
      <c r="D114" s="19">
        <f ca="1">(Deltas1!G120+2*Deltas2!G120+2*Deltas3!G120+Deltas4!G120)/6</f>
        <v>0</v>
      </c>
      <c r="E114" s="19">
        <f ca="1">(Deltas1!H120+2*Deltas2!H120+2*Deltas3!H120+Deltas4!H120)/6</f>
        <v>3.858642040963315E-3</v>
      </c>
      <c r="F114" s="19">
        <f ca="1">(Deltas1!I120+2*Deltas2!I120+2*Deltas3!I120+Deltas4!I120)/6</f>
        <v>9.8405662458574935E-6</v>
      </c>
      <c r="G114" s="19">
        <f ca="1">(Deltas1!J120+2*Deltas2!J120+2*Deltas3!J120+Deltas4!J120)/6</f>
        <v>0</v>
      </c>
      <c r="H114" s="19">
        <f ca="1">(Deltas1!K120+2*Deltas2!K120+2*Deltas3!K120+Deltas4!K120)/6</f>
        <v>0</v>
      </c>
      <c r="I114" s="19">
        <f ca="1">(Deltas1!L120+2*Deltas2!L120+2*Deltas3!L120+Deltas4!L120)/6</f>
        <v>0</v>
      </c>
      <c r="J114" s="19">
        <f ca="1">(Deltas1!M120+2*Deltas2!M120+2*Deltas3!M120+Deltas4!M120)/6</f>
        <v>0</v>
      </c>
      <c r="K114" s="19">
        <f ca="1">(Deltas1!N120+2*Deltas2!N120+2*Deltas3!N120+Deltas4!N120)/6</f>
        <v>0</v>
      </c>
      <c r="L114" s="19">
        <f ca="1">(Deltas1!O120+2*Deltas2!O120+2*Deltas3!O120+Deltas4!O120)/6</f>
        <v>0</v>
      </c>
      <c r="M114" s="19">
        <f ca="1">(Deltas1!P120+2*Deltas2!P120+2*Deltas3!P120+Deltas4!P120)/6</f>
        <v>0</v>
      </c>
      <c r="N114" s="19">
        <f ca="1">(Deltas1!Q120+2*Deltas2!Q120+2*Deltas3!Q120+Deltas4!Q120)/6</f>
        <v>0</v>
      </c>
      <c r="O114" s="19">
        <f ca="1">(Deltas1!R120+2*Deltas2!R120+2*Deltas3!R120+Deltas4!R120)/6</f>
        <v>0</v>
      </c>
      <c r="P114" s="19">
        <f ca="1">(Deltas1!S120+2*Deltas2!S120+2*Deltas3!S120+Deltas4!S120)/6</f>
        <v>0.7070453523229393</v>
      </c>
      <c r="Q114" s="19">
        <f ca="1">(Deltas1!T120+2*Deltas2!T120+2*Deltas3!T120+Deltas4!T120)/6</f>
        <v>0</v>
      </c>
      <c r="R114" s="19">
        <f ca="1">(Deltas1!U120+2*Deltas2!U120+2*Deltas3!U120+Deltas4!U120)/6</f>
        <v>0</v>
      </c>
      <c r="S114" s="19">
        <f ca="1">(Deltas1!V120+2*Deltas2!V120+2*Deltas3!V120+Deltas4!V120)/6</f>
        <v>0</v>
      </c>
      <c r="T114" s="19">
        <f ca="1">(Deltas1!W120+2*Deltas2!W120+2*Deltas3!W120+Deltas4!W120)/6</f>
        <v>0</v>
      </c>
      <c r="U114" s="19">
        <f ca="1">(Deltas1!X120+2*Deltas2!X120+2*Deltas3!X120+Deltas4!X120)/6</f>
        <v>0</v>
      </c>
      <c r="V114" s="19">
        <f ca="1">(Deltas1!Y120+2*Deltas2!Y120+2*Deltas3!Y120+Deltas4!Y120)/6</f>
        <v>-1.8866801436003111</v>
      </c>
      <c r="W114" s="19">
        <f ca="1">(Deltas1!Z120+2*Deltas2!Z120+2*Deltas3!Z120+Deltas4!Z120)/6</f>
        <v>0</v>
      </c>
      <c r="X114" s="19">
        <f ca="1">(Deltas1!AA120+2*Deltas2!AA120+2*Deltas3!AA120+Deltas4!AA120)/6</f>
        <v>0</v>
      </c>
      <c r="Y114" s="19">
        <f ca="1">(Deltas1!AB120+2*Deltas2!AB120+2*Deltas3!AB120+Deltas4!AB120)/6</f>
        <v>0</v>
      </c>
      <c r="Z114" s="19">
        <f ca="1">(Deltas1!AC120+2*Deltas2!AC120+2*Deltas3!AC120+Deltas4!AC120)/6</f>
        <v>0</v>
      </c>
      <c r="AA114" s="19">
        <f ca="1">(Deltas1!AD120+2*Deltas2!AD120+2*Deltas3!AD120+Deltas4!AD120)/6</f>
        <v>0</v>
      </c>
      <c r="AB114" s="19">
        <f ca="1">(Deltas1!AE120+2*Deltas2!AE120+2*Deltas3!AE120+Deltas4!AE120)/6</f>
        <v>0</v>
      </c>
      <c r="AC114" s="19">
        <f ca="1">(Deltas1!AF120+2*Deltas2!AF120+2*Deltas3!AF120+Deltas4!AF120)/6</f>
        <v>0</v>
      </c>
      <c r="AD114" s="19">
        <f ca="1">(Deltas1!AG120+2*Deltas2!AG120+2*Deltas3!AG120+Deltas4!AG120)/6</f>
        <v>-3.9008678011294338E-3</v>
      </c>
      <c r="AE114" s="19">
        <f ca="1">(Deltas1!AH120+2*Deltas2!AH120+2*Deltas3!AH120+Deltas4!AH120)/6</f>
        <v>-0.87586024197581613</v>
      </c>
      <c r="AF114" s="19">
        <f ca="1">(Deltas1!AI120+2*Deltas2!AI120+2*Deltas3!AI120+Deltas4!AI120)/6</f>
        <v>2.2348772029546207</v>
      </c>
      <c r="AG114" s="19">
        <f ca="1">(Deltas1!AJ120+2*Deltas2!AJ120+2*Deltas3!AJ120+Deltas4!AJ120)/6</f>
        <v>0.30485494283479381</v>
      </c>
      <c r="AH114" s="19">
        <f ca="1">(Deltas1!AK120+2*Deltas2!AK120+2*Deltas3!AK120+Deltas4!AK120)/6</f>
        <v>0</v>
      </c>
      <c r="AI114" s="19">
        <f ca="1">(Deltas1!AL120+2*Deltas2!AL120+2*Deltas3!AL120+Deltas4!AL120)/6</f>
        <v>0</v>
      </c>
      <c r="AJ114" s="19">
        <f ca="1">(Deltas1!AM120+2*Deltas2!AM120+2*Deltas3!AM120+Deltas4!AM120)/6</f>
        <v>0</v>
      </c>
      <c r="AK114" s="19">
        <f ca="1">(Deltas1!AN120+2*Deltas2!AN120+2*Deltas3!AN120+Deltas4!AN120)/6</f>
        <v>0</v>
      </c>
      <c r="AL114" s="19">
        <f ca="1">(Deltas1!AO120+2*Deltas2!AO120+2*Deltas3!AO120+Deltas4!AO120)/6</f>
        <v>-9.8405662458574935E-6</v>
      </c>
      <c r="AM114" s="19">
        <f ca="1">(Deltas1!AP120+2*Deltas2!AP120+2*Deltas3!AP120+Deltas4!AP120)/6</f>
        <v>-3.5267706750610993E-3</v>
      </c>
      <c r="AN114" s="19">
        <f ca="1">(Deltas1!AQ120+2*Deltas2!AQ120+2*Deltas3!AQ120+Deltas4!AQ120)/6</f>
        <v>0</v>
      </c>
      <c r="AO114" s="19">
        <f ca="1">(Deltas1!AR120+2*Deltas2!AR120+2*Deltas3!AR120+Deltas4!AR120)/6</f>
        <v>0</v>
      </c>
      <c r="AP114" s="19">
        <f ca="1">(Deltas1!AS120+2*Deltas2!AS120+2*Deltas3!AS120+Deltas4!AS120)/6</f>
        <v>-0.15893321116459666</v>
      </c>
      <c r="AQ114" s="19">
        <f ca="1">(Deltas1!AT120+2*Deltas2!AT120+2*Deltas3!AT120+Deltas4!AT120)/6</f>
        <v>-0.15893321116459666</v>
      </c>
      <c r="AR114" s="19">
        <f ca="1">(Deltas1!AU120+2*Deltas2!AU120+2*Deltas3!AU120+Deltas4!AU120)/6</f>
        <v>-0.15893321116459666</v>
      </c>
      <c r="AS114" s="19">
        <f ca="1">(Deltas1!AV120+2*Deltas2!AV120+2*Deltas3!AV120+Deltas4!AV120)/6</f>
        <v>0</v>
      </c>
      <c r="AT114" s="19">
        <f ca="1">(Deltas1!AW120+2*Deltas2!AW120+2*Deltas3!AW120+Deltas4!AW120)/6</f>
        <v>0</v>
      </c>
      <c r="AU114" s="19">
        <f ca="1">(Deltas1!AX120+2*Deltas2!AX120+2*Deltas3!AX120+Deltas4!AX120)/6</f>
        <v>0</v>
      </c>
      <c r="AV114" s="19">
        <f ca="1">(Deltas1!AY120+2*Deltas2!AY120+2*Deltas3!AY120+Deltas4!AY120)/6</f>
        <v>0</v>
      </c>
      <c r="AW114" s="19">
        <f ca="1">(Deltas1!AZ120+2*Deltas2!AZ120+2*Deltas3!AZ120+Deltas4!AZ120)/6</f>
        <v>0</v>
      </c>
      <c r="AX114" s="19">
        <f ca="1">(Deltas1!BA120+2*Deltas2!BA120+2*Deltas3!BA120+Deltas4!BA120)/6</f>
        <v>0</v>
      </c>
      <c r="AY114" s="19">
        <f ca="1">(Deltas1!BB120+2*Deltas2!BB120+2*Deltas3!BB120+Deltas4!BB120)/6</f>
        <v>0</v>
      </c>
      <c r="AZ114" s="19">
        <f ca="1">(Deltas1!BC120+2*Deltas2!BC120+2*Deltas3!BC120+Deltas4!BC120)/6</f>
        <v>0</v>
      </c>
      <c r="BA114" s="19">
        <f ca="1">(Deltas1!BD120+2*Deltas2!BD120+2*Deltas3!BD120+Deltas4!BD120)/6</f>
        <v>0</v>
      </c>
      <c r="BB114" s="19">
        <f ca="1">(Deltas1!BE120+2*Deltas2!BE120+2*Deltas3!BE120+Deltas4!BE120)/6</f>
        <v>0</v>
      </c>
      <c r="BC114" s="19">
        <f ca="1">(Deltas1!BF120+2*Deltas2!BF120+2*Deltas3!BF120+Deltas4!BF120)/6</f>
        <v>0</v>
      </c>
      <c r="BD114" s="19">
        <f ca="1">(Deltas1!BG120+2*Deltas2!BG120+2*Deltas3!BG120+Deltas4!BG120)/6</f>
        <v>0</v>
      </c>
      <c r="BE114" s="19">
        <f ca="1">(Deltas1!BH120+2*Deltas2!BH120+2*Deltas3!BH120+Deltas4!BH120)/6</f>
        <v>0</v>
      </c>
      <c r="BF114" s="19">
        <f ca="1">(Deltas1!BI120+2*Deltas2!BI120+2*Deltas3!BI120+Deltas4!BI120)/6</f>
        <v>0</v>
      </c>
      <c r="BG114" s="19">
        <f ca="1">(Deltas1!BJ120+2*Deltas2!BJ120+2*Deltas3!BJ120+Deltas4!BJ120)/6</f>
        <v>0</v>
      </c>
      <c r="BH114" s="19">
        <f ca="1">(Deltas1!BK120+2*Deltas2!BK120+2*Deltas3!BK120+Deltas4!BK120)/6</f>
        <v>0</v>
      </c>
      <c r="BI114" s="19">
        <f ca="1">(Deltas1!BL120+2*Deltas2!BL120+2*Deltas3!BL120+Deltas4!BL120)/6</f>
        <v>0</v>
      </c>
      <c r="BJ114" s="19">
        <f ca="1">(Deltas1!BM120+2*Deltas2!BM120+2*Deltas3!BM120+Deltas4!BM120)/6</f>
        <v>0</v>
      </c>
      <c r="BK114" s="19">
        <f ca="1">(Deltas1!BN120+2*Deltas2!BN120+2*Deltas3!BN120+Deltas4!BN120)/6</f>
        <v>0</v>
      </c>
      <c r="BL114" s="19">
        <f ca="1">(Deltas1!BO120+2*Deltas2!BO120+2*Deltas3!BO120+Deltas4!BO120)/6</f>
        <v>0</v>
      </c>
      <c r="BM114" s="19">
        <f ca="1">(Deltas1!BP120+2*Deltas2!BP120+2*Deltas3!BP120+Deltas4!BP120)/6</f>
        <v>0</v>
      </c>
      <c r="BN114" s="19">
        <f ca="1">(Deltas1!BQ120+2*Deltas2!BQ120+2*Deltas3!BQ120+Deltas4!BQ120)/6</f>
        <v>0</v>
      </c>
      <c r="BO114" s="19">
        <f ca="1">(Deltas1!BR120+2*Deltas2!BR120+2*Deltas3!BR120+Deltas4!BR120)/6</f>
        <v>0</v>
      </c>
      <c r="BP114" s="19">
        <f ca="1">(Deltas1!BS120+2*Deltas2!BS120+2*Deltas3!BS120+Deltas4!BS120)/6</f>
        <v>0</v>
      </c>
      <c r="BQ114" s="19">
        <f ca="1">(Deltas1!BT120+2*Deltas2!BT120+2*Deltas3!BT120+Deltas4!BT120)/6</f>
        <v>0</v>
      </c>
      <c r="BR114" s="19">
        <f ca="1">(Deltas1!BU120+2*Deltas2!BU120+2*Deltas3!BU120+Deltas4!BU120)/6</f>
        <v>0</v>
      </c>
      <c r="BS114" s="19">
        <f ca="1">(Deltas1!BV120+2*Deltas2!BV120+2*Deltas3!BV120+Deltas4!BV120)/6</f>
        <v>0</v>
      </c>
      <c r="BT114" s="19">
        <f ca="1">(Deltas1!BW120+2*Deltas2!BW120+2*Deltas3!BW120+Deltas4!BW120)/6</f>
        <v>0</v>
      </c>
    </row>
    <row r="115" spans="1:72">
      <c r="A115">
        <f>'Composition Moles'!A133</f>
        <v>5.5499999999999883</v>
      </c>
      <c r="B115" s="1">
        <f ca="1">(Deltas1!D121+2*Deltas2!D121+2*Deltas3!D121+Deltas4!D121)/6</f>
        <v>6.9193727270895587E-3</v>
      </c>
      <c r="C115" s="19">
        <f ca="1">(Deltas1!F121+2*Deltas2!F121+2*Deltas3!F121+Deltas4!F121)/6</f>
        <v>-3.6280882642354632E-3</v>
      </c>
      <c r="D115" s="19">
        <f ca="1">(Deltas1!G121+2*Deltas2!G121+2*Deltas3!G121+Deltas4!G121)/6</f>
        <v>0</v>
      </c>
      <c r="E115" s="19">
        <f ca="1">(Deltas1!H121+2*Deltas2!H121+2*Deltas3!H121+Deltas4!H121)/6</f>
        <v>3.6192533848832206E-3</v>
      </c>
      <c r="F115" s="19">
        <f ca="1">(Deltas1!I121+2*Deltas2!I121+2*Deltas3!I121+Deltas4!I121)/6</f>
        <v>8.8348793522428693E-6</v>
      </c>
      <c r="G115" s="19">
        <f ca="1">(Deltas1!J121+2*Deltas2!J121+2*Deltas3!J121+Deltas4!J121)/6</f>
        <v>0</v>
      </c>
      <c r="H115" s="19">
        <f ca="1">(Deltas1!K121+2*Deltas2!K121+2*Deltas3!K121+Deltas4!K121)/6</f>
        <v>0</v>
      </c>
      <c r="I115" s="19">
        <f ca="1">(Deltas1!L121+2*Deltas2!L121+2*Deltas3!L121+Deltas4!L121)/6</f>
        <v>0</v>
      </c>
      <c r="J115" s="19">
        <f ca="1">(Deltas1!M121+2*Deltas2!M121+2*Deltas3!M121+Deltas4!M121)/6</f>
        <v>0</v>
      </c>
      <c r="K115" s="19">
        <f ca="1">(Deltas1!N121+2*Deltas2!N121+2*Deltas3!N121+Deltas4!N121)/6</f>
        <v>0</v>
      </c>
      <c r="L115" s="19">
        <f ca="1">(Deltas1!O121+2*Deltas2!O121+2*Deltas3!O121+Deltas4!O121)/6</f>
        <v>0</v>
      </c>
      <c r="M115" s="19">
        <f ca="1">(Deltas1!P121+2*Deltas2!P121+2*Deltas3!P121+Deltas4!P121)/6</f>
        <v>0</v>
      </c>
      <c r="N115" s="19">
        <f ca="1">(Deltas1!Q121+2*Deltas2!Q121+2*Deltas3!Q121+Deltas4!Q121)/6</f>
        <v>0</v>
      </c>
      <c r="O115" s="19">
        <f ca="1">(Deltas1!R121+2*Deltas2!R121+2*Deltas3!R121+Deltas4!R121)/6</f>
        <v>0</v>
      </c>
      <c r="P115" s="19">
        <f ca="1">(Deltas1!S121+2*Deltas2!S121+2*Deltas3!S121+Deltas4!S121)/6</f>
        <v>0.68281097429370652</v>
      </c>
      <c r="Q115" s="19">
        <f ca="1">(Deltas1!T121+2*Deltas2!T121+2*Deltas3!T121+Deltas4!T121)/6</f>
        <v>0</v>
      </c>
      <c r="R115" s="19">
        <f ca="1">(Deltas1!U121+2*Deltas2!U121+2*Deltas3!U121+Deltas4!U121)/6</f>
        <v>0</v>
      </c>
      <c r="S115" s="19">
        <f ca="1">(Deltas1!V121+2*Deltas2!V121+2*Deltas3!V121+Deltas4!V121)/6</f>
        <v>0</v>
      </c>
      <c r="T115" s="19">
        <f ca="1">(Deltas1!W121+2*Deltas2!W121+2*Deltas3!W121+Deltas4!W121)/6</f>
        <v>0</v>
      </c>
      <c r="U115" s="19">
        <f ca="1">(Deltas1!X121+2*Deltas2!X121+2*Deltas3!X121+Deltas4!X121)/6</f>
        <v>0</v>
      </c>
      <c r="V115" s="19">
        <f ca="1">(Deltas1!Y121+2*Deltas2!Y121+2*Deltas3!Y121+Deltas4!Y121)/6</f>
        <v>-1.8322951232339788</v>
      </c>
      <c r="W115" s="19">
        <f ca="1">(Deltas1!Z121+2*Deltas2!Z121+2*Deltas3!Z121+Deltas4!Z121)/6</f>
        <v>0</v>
      </c>
      <c r="X115" s="19">
        <f ca="1">(Deltas1!AA121+2*Deltas2!AA121+2*Deltas3!AA121+Deltas4!AA121)/6</f>
        <v>0</v>
      </c>
      <c r="Y115" s="19">
        <f ca="1">(Deltas1!AB121+2*Deltas2!AB121+2*Deltas3!AB121+Deltas4!AB121)/6</f>
        <v>0</v>
      </c>
      <c r="Z115" s="19">
        <f ca="1">(Deltas1!AC121+2*Deltas2!AC121+2*Deltas3!AC121+Deltas4!AC121)/6</f>
        <v>0</v>
      </c>
      <c r="AA115" s="19">
        <f ca="1">(Deltas1!AD121+2*Deltas2!AD121+2*Deltas3!AD121+Deltas4!AD121)/6</f>
        <v>0</v>
      </c>
      <c r="AB115" s="19">
        <f ca="1">(Deltas1!AE121+2*Deltas2!AE121+2*Deltas3!AE121+Deltas4!AE121)/6</f>
        <v>0</v>
      </c>
      <c r="AC115" s="19">
        <f ca="1">(Deltas1!AF121+2*Deltas2!AF121+2*Deltas3!AF121+Deltas4!AF121)/6</f>
        <v>0</v>
      </c>
      <c r="AD115" s="19">
        <f ca="1">(Deltas1!AG121+2*Deltas2!AG121+2*Deltas3!AG121+Deltas4!AG121)/6</f>
        <v>-3.7503704278394755E-3</v>
      </c>
      <c r="AE115" s="19">
        <f ca="1">(Deltas1!AH121+2*Deltas2!AH121+2*Deltas3!AH121+Deltas4!AH121)/6</f>
        <v>-0.87629125387155804</v>
      </c>
      <c r="AF115" s="19">
        <f ca="1">(Deltas1!AI121+2*Deltas2!AI121+2*Deltas3!AI121+Deltas4!AI121)/6</f>
        <v>2.207972085338469</v>
      </c>
      <c r="AG115" s="19">
        <f ca="1">(Deltas1!AJ121+2*Deltas2!AJ121+2*Deltas3!AJ121+Deltas4!AJ121)/6</f>
        <v>0.29549187395559012</v>
      </c>
      <c r="AH115" s="19">
        <f ca="1">(Deltas1!AK121+2*Deltas2!AK121+2*Deltas3!AK121+Deltas4!AK121)/6</f>
        <v>0</v>
      </c>
      <c r="AI115" s="19">
        <f ca="1">(Deltas1!AL121+2*Deltas2!AL121+2*Deltas3!AL121+Deltas4!AL121)/6</f>
        <v>0</v>
      </c>
      <c r="AJ115" s="19">
        <f ca="1">(Deltas1!AM121+2*Deltas2!AM121+2*Deltas3!AM121+Deltas4!AM121)/6</f>
        <v>0</v>
      </c>
      <c r="AK115" s="19">
        <f ca="1">(Deltas1!AN121+2*Deltas2!AN121+2*Deltas3!AN121+Deltas4!AN121)/6</f>
        <v>0</v>
      </c>
      <c r="AL115" s="19">
        <f ca="1">(Deltas1!AO121+2*Deltas2!AO121+2*Deltas3!AO121+Deltas4!AO121)/6</f>
        <v>-8.8348793522428693E-6</v>
      </c>
      <c r="AM115" s="19">
        <f ca="1">(Deltas1!AP121+2*Deltas2!AP121+2*Deltas3!AP121+Deltas4!AP121)/6</f>
        <v>-3.2832486374639266E-3</v>
      </c>
      <c r="AN115" s="19">
        <f ca="1">(Deltas1!AQ121+2*Deltas2!AQ121+2*Deltas3!AQ121+Deltas4!AQ121)/6</f>
        <v>0</v>
      </c>
      <c r="AO115" s="19">
        <f ca="1">(Deltas1!AR121+2*Deltas2!AR121+2*Deltas3!AR121+Deltas4!AR121)/6</f>
        <v>0</v>
      </c>
      <c r="AP115" s="19">
        <f ca="1">(Deltas1!AS121+2*Deltas2!AS121+2*Deltas3!AS121+Deltas4!AS121)/6</f>
        <v>-0.15688203417919103</v>
      </c>
      <c r="AQ115" s="19">
        <f ca="1">(Deltas1!AT121+2*Deltas2!AT121+2*Deltas3!AT121+Deltas4!AT121)/6</f>
        <v>-0.15688203417919103</v>
      </c>
      <c r="AR115" s="19">
        <f ca="1">(Deltas1!AU121+2*Deltas2!AU121+2*Deltas3!AU121+Deltas4!AU121)/6</f>
        <v>-0.15688203417919103</v>
      </c>
      <c r="AS115" s="19">
        <f ca="1">(Deltas1!AV121+2*Deltas2!AV121+2*Deltas3!AV121+Deltas4!AV121)/6</f>
        <v>0</v>
      </c>
      <c r="AT115" s="19">
        <f ca="1">(Deltas1!AW121+2*Deltas2!AW121+2*Deltas3!AW121+Deltas4!AW121)/6</f>
        <v>0</v>
      </c>
      <c r="AU115" s="19">
        <f ca="1">(Deltas1!AX121+2*Deltas2!AX121+2*Deltas3!AX121+Deltas4!AX121)/6</f>
        <v>0</v>
      </c>
      <c r="AV115" s="19">
        <f ca="1">(Deltas1!AY121+2*Deltas2!AY121+2*Deltas3!AY121+Deltas4!AY121)/6</f>
        <v>0</v>
      </c>
      <c r="AW115" s="19">
        <f ca="1">(Deltas1!AZ121+2*Deltas2!AZ121+2*Deltas3!AZ121+Deltas4!AZ121)/6</f>
        <v>0</v>
      </c>
      <c r="AX115" s="19">
        <f ca="1">(Deltas1!BA121+2*Deltas2!BA121+2*Deltas3!BA121+Deltas4!BA121)/6</f>
        <v>0</v>
      </c>
      <c r="AY115" s="19">
        <f ca="1">(Deltas1!BB121+2*Deltas2!BB121+2*Deltas3!BB121+Deltas4!BB121)/6</f>
        <v>0</v>
      </c>
      <c r="AZ115" s="19">
        <f ca="1">(Deltas1!BC121+2*Deltas2!BC121+2*Deltas3!BC121+Deltas4!BC121)/6</f>
        <v>0</v>
      </c>
      <c r="BA115" s="19">
        <f ca="1">(Deltas1!BD121+2*Deltas2!BD121+2*Deltas3!BD121+Deltas4!BD121)/6</f>
        <v>0</v>
      </c>
      <c r="BB115" s="19">
        <f ca="1">(Deltas1!BE121+2*Deltas2!BE121+2*Deltas3!BE121+Deltas4!BE121)/6</f>
        <v>0</v>
      </c>
      <c r="BC115" s="19">
        <f ca="1">(Deltas1!BF121+2*Deltas2!BF121+2*Deltas3!BF121+Deltas4!BF121)/6</f>
        <v>0</v>
      </c>
      <c r="BD115" s="19">
        <f ca="1">(Deltas1!BG121+2*Deltas2!BG121+2*Deltas3!BG121+Deltas4!BG121)/6</f>
        <v>0</v>
      </c>
      <c r="BE115" s="19">
        <f ca="1">(Deltas1!BH121+2*Deltas2!BH121+2*Deltas3!BH121+Deltas4!BH121)/6</f>
        <v>0</v>
      </c>
      <c r="BF115" s="19">
        <f ca="1">(Deltas1!BI121+2*Deltas2!BI121+2*Deltas3!BI121+Deltas4!BI121)/6</f>
        <v>0</v>
      </c>
      <c r="BG115" s="19">
        <f ca="1">(Deltas1!BJ121+2*Deltas2!BJ121+2*Deltas3!BJ121+Deltas4!BJ121)/6</f>
        <v>0</v>
      </c>
      <c r="BH115" s="19">
        <f ca="1">(Deltas1!BK121+2*Deltas2!BK121+2*Deltas3!BK121+Deltas4!BK121)/6</f>
        <v>0</v>
      </c>
      <c r="BI115" s="19">
        <f ca="1">(Deltas1!BL121+2*Deltas2!BL121+2*Deltas3!BL121+Deltas4!BL121)/6</f>
        <v>0</v>
      </c>
      <c r="BJ115" s="19">
        <f ca="1">(Deltas1!BM121+2*Deltas2!BM121+2*Deltas3!BM121+Deltas4!BM121)/6</f>
        <v>0</v>
      </c>
      <c r="BK115" s="19">
        <f ca="1">(Deltas1!BN121+2*Deltas2!BN121+2*Deltas3!BN121+Deltas4!BN121)/6</f>
        <v>0</v>
      </c>
      <c r="BL115" s="19">
        <f ca="1">(Deltas1!BO121+2*Deltas2!BO121+2*Deltas3!BO121+Deltas4!BO121)/6</f>
        <v>0</v>
      </c>
      <c r="BM115" s="19">
        <f ca="1">(Deltas1!BP121+2*Deltas2!BP121+2*Deltas3!BP121+Deltas4!BP121)/6</f>
        <v>0</v>
      </c>
      <c r="BN115" s="19">
        <f ca="1">(Deltas1!BQ121+2*Deltas2!BQ121+2*Deltas3!BQ121+Deltas4!BQ121)/6</f>
        <v>0</v>
      </c>
      <c r="BO115" s="19">
        <f ca="1">(Deltas1!BR121+2*Deltas2!BR121+2*Deltas3!BR121+Deltas4!BR121)/6</f>
        <v>0</v>
      </c>
      <c r="BP115" s="19">
        <f ca="1">(Deltas1!BS121+2*Deltas2!BS121+2*Deltas3!BS121+Deltas4!BS121)/6</f>
        <v>0</v>
      </c>
      <c r="BQ115" s="19">
        <f ca="1">(Deltas1!BT121+2*Deltas2!BT121+2*Deltas3!BT121+Deltas4!BT121)/6</f>
        <v>0</v>
      </c>
      <c r="BR115" s="19">
        <f ca="1">(Deltas1!BU121+2*Deltas2!BU121+2*Deltas3!BU121+Deltas4!BU121)/6</f>
        <v>0</v>
      </c>
      <c r="BS115" s="19">
        <f ca="1">(Deltas1!BV121+2*Deltas2!BV121+2*Deltas3!BV121+Deltas4!BV121)/6</f>
        <v>0</v>
      </c>
      <c r="BT115" s="19">
        <f ca="1">(Deltas1!BW121+2*Deltas2!BW121+2*Deltas3!BW121+Deltas4!BW121)/6</f>
        <v>0</v>
      </c>
    </row>
    <row r="116" spans="1:72">
      <c r="A116">
        <f>'Composition Moles'!A134</f>
        <v>5.5999999999999881</v>
      </c>
      <c r="B116" s="1">
        <f ca="1">(Deltas1!D122+2*Deltas2!D122+2*Deltas3!D122+Deltas4!D122)/6</f>
        <v>6.9011649537516753E-3</v>
      </c>
      <c r="C116" s="19">
        <f ca="1">(Deltas1!F122+2*Deltas2!F122+2*Deltas3!F122+Deltas4!F122)/6</f>
        <v>-3.404356635396641E-3</v>
      </c>
      <c r="D116" s="19">
        <f ca="1">(Deltas1!G122+2*Deltas2!G122+2*Deltas3!G122+Deltas4!G122)/6</f>
        <v>0</v>
      </c>
      <c r="E116" s="19">
        <f ca="1">(Deltas1!H122+2*Deltas2!H122+2*Deltas3!H122+Deltas4!H122)/6</f>
        <v>3.3964246266473129E-3</v>
      </c>
      <c r="F116" s="19">
        <f ca="1">(Deltas1!I122+2*Deltas2!I122+2*Deltas3!I122+Deltas4!I122)/6</f>
        <v>7.9320087493285013E-6</v>
      </c>
      <c r="G116" s="19">
        <f ca="1">(Deltas1!J122+2*Deltas2!J122+2*Deltas3!J122+Deltas4!J122)/6</f>
        <v>0</v>
      </c>
      <c r="H116" s="19">
        <f ca="1">(Deltas1!K122+2*Deltas2!K122+2*Deltas3!K122+Deltas4!K122)/6</f>
        <v>0</v>
      </c>
      <c r="I116" s="19">
        <f ca="1">(Deltas1!L122+2*Deltas2!L122+2*Deltas3!L122+Deltas4!L122)/6</f>
        <v>0</v>
      </c>
      <c r="J116" s="19">
        <f ca="1">(Deltas1!M122+2*Deltas2!M122+2*Deltas3!M122+Deltas4!M122)/6</f>
        <v>0</v>
      </c>
      <c r="K116" s="19">
        <f ca="1">(Deltas1!N122+2*Deltas2!N122+2*Deltas3!N122+Deltas4!N122)/6</f>
        <v>0</v>
      </c>
      <c r="L116" s="19">
        <f ca="1">(Deltas1!O122+2*Deltas2!O122+2*Deltas3!O122+Deltas4!O122)/6</f>
        <v>0</v>
      </c>
      <c r="M116" s="19">
        <f ca="1">(Deltas1!P122+2*Deltas2!P122+2*Deltas3!P122+Deltas4!P122)/6</f>
        <v>0</v>
      </c>
      <c r="N116" s="19">
        <f ca="1">(Deltas1!Q122+2*Deltas2!Q122+2*Deltas3!Q122+Deltas4!Q122)/6</f>
        <v>0</v>
      </c>
      <c r="O116" s="19">
        <f ca="1">(Deltas1!R122+2*Deltas2!R122+2*Deltas3!R122+Deltas4!R122)/6</f>
        <v>0</v>
      </c>
      <c r="P116" s="19">
        <f ca="1">(Deltas1!S122+2*Deltas2!S122+2*Deltas3!S122+Deltas4!S122)/6</f>
        <v>0.65907754464542523</v>
      </c>
      <c r="Q116" s="19">
        <f ca="1">(Deltas1!T122+2*Deltas2!T122+2*Deltas3!T122+Deltas4!T122)/6</f>
        <v>0</v>
      </c>
      <c r="R116" s="19">
        <f ca="1">(Deltas1!U122+2*Deltas2!U122+2*Deltas3!U122+Deltas4!U122)/6</f>
        <v>0</v>
      </c>
      <c r="S116" s="19">
        <f ca="1">(Deltas1!V122+2*Deltas2!V122+2*Deltas3!V122+Deltas4!V122)/6</f>
        <v>0</v>
      </c>
      <c r="T116" s="19">
        <f ca="1">(Deltas1!W122+2*Deltas2!W122+2*Deltas3!W122+Deltas4!W122)/6</f>
        <v>0</v>
      </c>
      <c r="U116" s="19">
        <f ca="1">(Deltas1!X122+2*Deltas2!X122+2*Deltas3!X122+Deltas4!X122)/6</f>
        <v>0</v>
      </c>
      <c r="V116" s="19">
        <f ca="1">(Deltas1!Y122+2*Deltas2!Y122+2*Deltas3!Y122+Deltas4!Y122)/6</f>
        <v>-1.7790088791802081</v>
      </c>
      <c r="W116" s="19">
        <f ca="1">(Deltas1!Z122+2*Deltas2!Z122+2*Deltas3!Z122+Deltas4!Z122)/6</f>
        <v>0</v>
      </c>
      <c r="X116" s="19">
        <f ca="1">(Deltas1!AA122+2*Deltas2!AA122+2*Deltas3!AA122+Deltas4!AA122)/6</f>
        <v>0</v>
      </c>
      <c r="Y116" s="19">
        <f ca="1">(Deltas1!AB122+2*Deltas2!AB122+2*Deltas3!AB122+Deltas4!AB122)/6</f>
        <v>0</v>
      </c>
      <c r="Z116" s="19">
        <f ca="1">(Deltas1!AC122+2*Deltas2!AC122+2*Deltas3!AC122+Deltas4!AC122)/6</f>
        <v>0</v>
      </c>
      <c r="AA116" s="19">
        <f ca="1">(Deltas1!AD122+2*Deltas2!AD122+2*Deltas3!AD122+Deltas4!AD122)/6</f>
        <v>0</v>
      </c>
      <c r="AB116" s="19">
        <f ca="1">(Deltas1!AE122+2*Deltas2!AE122+2*Deltas3!AE122+Deltas4!AE122)/6</f>
        <v>0</v>
      </c>
      <c r="AC116" s="19">
        <f ca="1">(Deltas1!AF122+2*Deltas2!AF122+2*Deltas3!AF122+Deltas4!AF122)/6</f>
        <v>0</v>
      </c>
      <c r="AD116" s="19">
        <f ca="1">(Deltas1!AG122+2*Deltas2!AG122+2*Deltas3!AG122+Deltas4!AG122)/6</f>
        <v>-3.5884523349114044E-3</v>
      </c>
      <c r="AE116" s="19">
        <f ca="1">(Deltas1!AH122+2*Deltas2!AH122+2*Deltas3!AH122+Deltas4!AH122)/6</f>
        <v>-0.87644184270713821</v>
      </c>
      <c r="AF116" s="19">
        <f ca="1">(Deltas1!AI122+2*Deltas2!AI122+2*Deltas3!AI122+Deltas4!AI122)/6</f>
        <v>2.1813163905788953</v>
      </c>
      <c r="AG116" s="19">
        <f ca="1">(Deltas1!AJ122+2*Deltas2!AJ122+2*Deltas3!AJ122+Deltas4!AJ122)/6</f>
        <v>0.2863156741668379</v>
      </c>
      <c r="AH116" s="19">
        <f ca="1">(Deltas1!AK122+2*Deltas2!AK122+2*Deltas3!AK122+Deltas4!AK122)/6</f>
        <v>0</v>
      </c>
      <c r="AI116" s="19">
        <f ca="1">(Deltas1!AL122+2*Deltas2!AL122+2*Deltas3!AL122+Deltas4!AL122)/6</f>
        <v>0</v>
      </c>
      <c r="AJ116" s="19">
        <f ca="1">(Deltas1!AM122+2*Deltas2!AM122+2*Deltas3!AM122+Deltas4!AM122)/6</f>
        <v>0</v>
      </c>
      <c r="AK116" s="19">
        <f ca="1">(Deltas1!AN122+2*Deltas2!AN122+2*Deltas3!AN122+Deltas4!AN122)/6</f>
        <v>0</v>
      </c>
      <c r="AL116" s="19">
        <f ca="1">(Deltas1!AO122+2*Deltas2!AO122+2*Deltas3!AO122+Deltas4!AO122)/6</f>
        <v>-7.9320087493285013E-6</v>
      </c>
      <c r="AM116" s="19">
        <f ca="1">(Deltas1!AP122+2*Deltas2!AP122+2*Deltas3!AP122+Deltas4!AP122)/6</f>
        <v>-3.0568454847062394E-3</v>
      </c>
      <c r="AN116" s="19">
        <f ca="1">(Deltas1!AQ122+2*Deltas2!AQ122+2*Deltas3!AQ122+Deltas4!AQ122)/6</f>
        <v>0</v>
      </c>
      <c r="AO116" s="19">
        <f ca="1">(Deltas1!AR122+2*Deltas2!AR122+2*Deltas3!AR122+Deltas4!AR122)/6</f>
        <v>0</v>
      </c>
      <c r="AP116" s="19">
        <f ca="1">(Deltas1!AS122+2*Deltas2!AS122+2*Deltas3!AS122+Deltas4!AS122)/6</f>
        <v>-0.15486855255848161</v>
      </c>
      <c r="AQ116" s="19">
        <f ca="1">(Deltas1!AT122+2*Deltas2!AT122+2*Deltas3!AT122+Deltas4!AT122)/6</f>
        <v>-0.15486855255848161</v>
      </c>
      <c r="AR116" s="19">
        <f ca="1">(Deltas1!AU122+2*Deltas2!AU122+2*Deltas3!AU122+Deltas4!AU122)/6</f>
        <v>-0.15486855255848161</v>
      </c>
      <c r="AS116" s="19">
        <f ca="1">(Deltas1!AV122+2*Deltas2!AV122+2*Deltas3!AV122+Deltas4!AV122)/6</f>
        <v>0</v>
      </c>
      <c r="AT116" s="19">
        <f ca="1">(Deltas1!AW122+2*Deltas2!AW122+2*Deltas3!AW122+Deltas4!AW122)/6</f>
        <v>0</v>
      </c>
      <c r="AU116" s="19">
        <f ca="1">(Deltas1!AX122+2*Deltas2!AX122+2*Deltas3!AX122+Deltas4!AX122)/6</f>
        <v>0</v>
      </c>
      <c r="AV116" s="19">
        <f ca="1">(Deltas1!AY122+2*Deltas2!AY122+2*Deltas3!AY122+Deltas4!AY122)/6</f>
        <v>0</v>
      </c>
      <c r="AW116" s="19">
        <f ca="1">(Deltas1!AZ122+2*Deltas2!AZ122+2*Deltas3!AZ122+Deltas4!AZ122)/6</f>
        <v>0</v>
      </c>
      <c r="AX116" s="19">
        <f ca="1">(Deltas1!BA122+2*Deltas2!BA122+2*Deltas3!BA122+Deltas4!BA122)/6</f>
        <v>0</v>
      </c>
      <c r="AY116" s="19">
        <f ca="1">(Deltas1!BB122+2*Deltas2!BB122+2*Deltas3!BB122+Deltas4!BB122)/6</f>
        <v>0</v>
      </c>
      <c r="AZ116" s="19">
        <f ca="1">(Deltas1!BC122+2*Deltas2!BC122+2*Deltas3!BC122+Deltas4!BC122)/6</f>
        <v>0</v>
      </c>
      <c r="BA116" s="19">
        <f ca="1">(Deltas1!BD122+2*Deltas2!BD122+2*Deltas3!BD122+Deltas4!BD122)/6</f>
        <v>0</v>
      </c>
      <c r="BB116" s="19">
        <f ca="1">(Deltas1!BE122+2*Deltas2!BE122+2*Deltas3!BE122+Deltas4!BE122)/6</f>
        <v>0</v>
      </c>
      <c r="BC116" s="19">
        <f ca="1">(Deltas1!BF122+2*Deltas2!BF122+2*Deltas3!BF122+Deltas4!BF122)/6</f>
        <v>0</v>
      </c>
      <c r="BD116" s="19">
        <f ca="1">(Deltas1!BG122+2*Deltas2!BG122+2*Deltas3!BG122+Deltas4!BG122)/6</f>
        <v>0</v>
      </c>
      <c r="BE116" s="19">
        <f ca="1">(Deltas1!BH122+2*Deltas2!BH122+2*Deltas3!BH122+Deltas4!BH122)/6</f>
        <v>0</v>
      </c>
      <c r="BF116" s="19">
        <f ca="1">(Deltas1!BI122+2*Deltas2!BI122+2*Deltas3!BI122+Deltas4!BI122)/6</f>
        <v>0</v>
      </c>
      <c r="BG116" s="19">
        <f ca="1">(Deltas1!BJ122+2*Deltas2!BJ122+2*Deltas3!BJ122+Deltas4!BJ122)/6</f>
        <v>0</v>
      </c>
      <c r="BH116" s="19">
        <f ca="1">(Deltas1!BK122+2*Deltas2!BK122+2*Deltas3!BK122+Deltas4!BK122)/6</f>
        <v>0</v>
      </c>
      <c r="BI116" s="19">
        <f ca="1">(Deltas1!BL122+2*Deltas2!BL122+2*Deltas3!BL122+Deltas4!BL122)/6</f>
        <v>0</v>
      </c>
      <c r="BJ116" s="19">
        <f ca="1">(Deltas1!BM122+2*Deltas2!BM122+2*Deltas3!BM122+Deltas4!BM122)/6</f>
        <v>0</v>
      </c>
      <c r="BK116" s="19">
        <f ca="1">(Deltas1!BN122+2*Deltas2!BN122+2*Deltas3!BN122+Deltas4!BN122)/6</f>
        <v>0</v>
      </c>
      <c r="BL116" s="19">
        <f ca="1">(Deltas1!BO122+2*Deltas2!BO122+2*Deltas3!BO122+Deltas4!BO122)/6</f>
        <v>0</v>
      </c>
      <c r="BM116" s="19">
        <f ca="1">(Deltas1!BP122+2*Deltas2!BP122+2*Deltas3!BP122+Deltas4!BP122)/6</f>
        <v>0</v>
      </c>
      <c r="BN116" s="19">
        <f ca="1">(Deltas1!BQ122+2*Deltas2!BQ122+2*Deltas3!BQ122+Deltas4!BQ122)/6</f>
        <v>0</v>
      </c>
      <c r="BO116" s="19">
        <f ca="1">(Deltas1!BR122+2*Deltas2!BR122+2*Deltas3!BR122+Deltas4!BR122)/6</f>
        <v>0</v>
      </c>
      <c r="BP116" s="19">
        <f ca="1">(Deltas1!BS122+2*Deltas2!BS122+2*Deltas3!BS122+Deltas4!BS122)/6</f>
        <v>0</v>
      </c>
      <c r="BQ116" s="19">
        <f ca="1">(Deltas1!BT122+2*Deltas2!BT122+2*Deltas3!BT122+Deltas4!BT122)/6</f>
        <v>0</v>
      </c>
      <c r="BR116" s="19">
        <f ca="1">(Deltas1!BU122+2*Deltas2!BU122+2*Deltas3!BU122+Deltas4!BU122)/6</f>
        <v>0</v>
      </c>
      <c r="BS116" s="19">
        <f ca="1">(Deltas1!BV122+2*Deltas2!BV122+2*Deltas3!BV122+Deltas4!BV122)/6</f>
        <v>0</v>
      </c>
      <c r="BT116" s="19">
        <f ca="1">(Deltas1!BW122+2*Deltas2!BW122+2*Deltas3!BW122+Deltas4!BW122)/6</f>
        <v>0</v>
      </c>
    </row>
    <row r="117" spans="1:72">
      <c r="A117">
        <f>'Composition Moles'!A135</f>
        <v>5.6499999999999879</v>
      </c>
      <c r="B117" s="1">
        <f ca="1">(Deltas1!D123+2*Deltas2!D123+2*Deltas3!D123+Deltas4!D123)/6</f>
        <v>6.8884985151742182E-3</v>
      </c>
      <c r="C117" s="19">
        <f ca="1">(Deltas1!F123+2*Deltas2!F123+2*Deltas3!F123+Deltas4!F123)/6</f>
        <v>-3.1961117813720679E-3</v>
      </c>
      <c r="D117" s="19">
        <f ca="1">(Deltas1!G123+2*Deltas2!G123+2*Deltas3!G123+Deltas4!G123)/6</f>
        <v>0</v>
      </c>
      <c r="E117" s="19">
        <f ca="1">(Deltas1!H123+2*Deltas2!H123+2*Deltas3!H123+Deltas4!H123)/6</f>
        <v>3.1889903442898749E-3</v>
      </c>
      <c r="F117" s="19">
        <f ca="1">(Deltas1!I123+2*Deltas2!I123+2*Deltas3!I123+Deltas4!I123)/6</f>
        <v>7.1214370821935129E-6</v>
      </c>
      <c r="G117" s="19">
        <f ca="1">(Deltas1!J123+2*Deltas2!J123+2*Deltas3!J123+Deltas4!J123)/6</f>
        <v>0</v>
      </c>
      <c r="H117" s="19">
        <f ca="1">(Deltas1!K123+2*Deltas2!K123+2*Deltas3!K123+Deltas4!K123)/6</f>
        <v>0</v>
      </c>
      <c r="I117" s="19">
        <f ca="1">(Deltas1!L123+2*Deltas2!L123+2*Deltas3!L123+Deltas4!L123)/6</f>
        <v>0</v>
      </c>
      <c r="J117" s="19">
        <f ca="1">(Deltas1!M123+2*Deltas2!M123+2*Deltas3!M123+Deltas4!M123)/6</f>
        <v>0</v>
      </c>
      <c r="K117" s="19">
        <f ca="1">(Deltas1!N123+2*Deltas2!N123+2*Deltas3!N123+Deltas4!N123)/6</f>
        <v>0</v>
      </c>
      <c r="L117" s="19">
        <f ca="1">(Deltas1!O123+2*Deltas2!O123+2*Deltas3!O123+Deltas4!O123)/6</f>
        <v>0</v>
      </c>
      <c r="M117" s="19">
        <f ca="1">(Deltas1!P123+2*Deltas2!P123+2*Deltas3!P123+Deltas4!P123)/6</f>
        <v>0</v>
      </c>
      <c r="N117" s="19">
        <f ca="1">(Deltas1!Q123+2*Deltas2!Q123+2*Deltas3!Q123+Deltas4!Q123)/6</f>
        <v>0</v>
      </c>
      <c r="O117" s="19">
        <f ca="1">(Deltas1!R123+2*Deltas2!R123+2*Deltas3!R123+Deltas4!R123)/6</f>
        <v>0</v>
      </c>
      <c r="P117" s="19">
        <f ca="1">(Deltas1!S123+2*Deltas2!S123+2*Deltas3!S123+Deltas4!S123)/6</f>
        <v>0.63576265756397632</v>
      </c>
      <c r="Q117" s="19">
        <f ca="1">(Deltas1!T123+2*Deltas2!T123+2*Deltas3!T123+Deltas4!T123)/6</f>
        <v>0</v>
      </c>
      <c r="R117" s="19">
        <f ca="1">(Deltas1!U123+2*Deltas2!U123+2*Deltas3!U123+Deltas4!U123)/6</f>
        <v>0</v>
      </c>
      <c r="S117" s="19">
        <f ca="1">(Deltas1!V123+2*Deltas2!V123+2*Deltas3!V123+Deltas4!V123)/6</f>
        <v>0</v>
      </c>
      <c r="T117" s="19">
        <f ca="1">(Deltas1!W123+2*Deltas2!W123+2*Deltas3!W123+Deltas4!W123)/6</f>
        <v>0</v>
      </c>
      <c r="U117" s="19">
        <f ca="1">(Deltas1!X123+2*Deltas2!X123+2*Deltas3!X123+Deltas4!X123)/6</f>
        <v>0</v>
      </c>
      <c r="V117" s="19">
        <f ca="1">(Deltas1!Y123+2*Deltas2!Y123+2*Deltas3!Y123+Deltas4!Y123)/6</f>
        <v>-1.7266546533148543</v>
      </c>
      <c r="W117" s="19">
        <f ca="1">(Deltas1!Z123+2*Deltas2!Z123+2*Deltas3!Z123+Deltas4!Z123)/6</f>
        <v>0</v>
      </c>
      <c r="X117" s="19">
        <f ca="1">(Deltas1!AA123+2*Deltas2!AA123+2*Deltas3!AA123+Deltas4!AA123)/6</f>
        <v>0</v>
      </c>
      <c r="Y117" s="19">
        <f ca="1">(Deltas1!AB123+2*Deltas2!AB123+2*Deltas3!AB123+Deltas4!AB123)/6</f>
        <v>0</v>
      </c>
      <c r="Z117" s="19">
        <f ca="1">(Deltas1!AC123+2*Deltas2!AC123+2*Deltas3!AC123+Deltas4!AC123)/6</f>
        <v>0</v>
      </c>
      <c r="AA117" s="19">
        <f ca="1">(Deltas1!AD123+2*Deltas2!AD123+2*Deltas3!AD123+Deltas4!AD123)/6</f>
        <v>0</v>
      </c>
      <c r="AB117" s="19">
        <f ca="1">(Deltas1!AE123+2*Deltas2!AE123+2*Deltas3!AE123+Deltas4!AE123)/6</f>
        <v>0</v>
      </c>
      <c r="AC117" s="19">
        <f ca="1">(Deltas1!AF123+2*Deltas2!AF123+2*Deltas3!AF123+Deltas4!AF123)/6</f>
        <v>0</v>
      </c>
      <c r="AD117" s="19">
        <f ca="1">(Deltas1!AG123+2*Deltas2!AG123+2*Deltas3!AG123+Deltas4!AG123)/6</f>
        <v>-3.4902564952857111E-3</v>
      </c>
      <c r="AE117" s="19">
        <f ca="1">(Deltas1!AH123+2*Deltas2!AH123+2*Deltas3!AH123+Deltas4!AH123)/6</f>
        <v>-0.87632566854855865</v>
      </c>
      <c r="AF117" s="19">
        <f ca="1">(Deltas1!AI123+2*Deltas2!AI123+2*Deltas3!AI123+Deltas4!AI123)/6</f>
        <v>2.1549132823630535</v>
      </c>
      <c r="AG117" s="19">
        <f ca="1">(Deltas1!AJ123+2*Deltas2!AJ123+2*Deltas3!AJ123+Deltas4!AJ123)/6</f>
        <v>0.27732332161839607</v>
      </c>
      <c r="AH117" s="19">
        <f ca="1">(Deltas1!AK123+2*Deltas2!AK123+2*Deltas3!AK123+Deltas4!AK123)/6</f>
        <v>0</v>
      </c>
      <c r="AI117" s="19">
        <f ca="1">(Deltas1!AL123+2*Deltas2!AL123+2*Deltas3!AL123+Deltas4!AL123)/6</f>
        <v>0</v>
      </c>
      <c r="AJ117" s="19">
        <f ca="1">(Deltas1!AM123+2*Deltas2!AM123+2*Deltas3!AM123+Deltas4!AM123)/6</f>
        <v>0</v>
      </c>
      <c r="AK117" s="19">
        <f ca="1">(Deltas1!AN123+2*Deltas2!AN123+2*Deltas3!AN123+Deltas4!AN123)/6</f>
        <v>0</v>
      </c>
      <c r="AL117" s="19">
        <f ca="1">(Deltas1!AO123+2*Deltas2!AO123+2*Deltas3!AO123+Deltas4!AO123)/6</f>
        <v>-7.1214370821935129E-6</v>
      </c>
      <c r="AM117" s="19">
        <f ca="1">(Deltas1!AP123+2*Deltas2!AP123+2*Deltas3!AP123+Deltas4!AP123)/6</f>
        <v>-2.8463562236555433E-3</v>
      </c>
      <c r="AN117" s="19">
        <f ca="1">(Deltas1!AQ123+2*Deltas2!AQ123+2*Deltas3!AQ123+Deltas4!AQ123)/6</f>
        <v>0</v>
      </c>
      <c r="AO117" s="19">
        <f ca="1">(Deltas1!AR123+2*Deltas2!AR123+2*Deltas3!AR123+Deltas4!AR123)/6</f>
        <v>0</v>
      </c>
      <c r="AP117" s="19">
        <f ca="1">(Deltas1!AS123+2*Deltas2!AS123+2*Deltas3!AS123+Deltas4!AS123)/6</f>
        <v>-0.15289173517532997</v>
      </c>
      <c r="AQ117" s="19">
        <f ca="1">(Deltas1!AT123+2*Deltas2!AT123+2*Deltas3!AT123+Deltas4!AT123)/6</f>
        <v>-0.15289173517532997</v>
      </c>
      <c r="AR117" s="19">
        <f ca="1">(Deltas1!AU123+2*Deltas2!AU123+2*Deltas3!AU123+Deltas4!AU123)/6</f>
        <v>-0.15289173517532997</v>
      </c>
      <c r="AS117" s="19">
        <f ca="1">(Deltas1!AV123+2*Deltas2!AV123+2*Deltas3!AV123+Deltas4!AV123)/6</f>
        <v>0</v>
      </c>
      <c r="AT117" s="19">
        <f ca="1">(Deltas1!AW123+2*Deltas2!AW123+2*Deltas3!AW123+Deltas4!AW123)/6</f>
        <v>0</v>
      </c>
      <c r="AU117" s="19">
        <f ca="1">(Deltas1!AX123+2*Deltas2!AX123+2*Deltas3!AX123+Deltas4!AX123)/6</f>
        <v>0</v>
      </c>
      <c r="AV117" s="19">
        <f ca="1">(Deltas1!AY123+2*Deltas2!AY123+2*Deltas3!AY123+Deltas4!AY123)/6</f>
        <v>0</v>
      </c>
      <c r="AW117" s="19">
        <f ca="1">(Deltas1!AZ123+2*Deltas2!AZ123+2*Deltas3!AZ123+Deltas4!AZ123)/6</f>
        <v>0</v>
      </c>
      <c r="AX117" s="19">
        <f ca="1">(Deltas1!BA123+2*Deltas2!BA123+2*Deltas3!BA123+Deltas4!BA123)/6</f>
        <v>0</v>
      </c>
      <c r="AY117" s="19">
        <f ca="1">(Deltas1!BB123+2*Deltas2!BB123+2*Deltas3!BB123+Deltas4!BB123)/6</f>
        <v>0</v>
      </c>
      <c r="AZ117" s="19">
        <f ca="1">(Deltas1!BC123+2*Deltas2!BC123+2*Deltas3!BC123+Deltas4!BC123)/6</f>
        <v>0</v>
      </c>
      <c r="BA117" s="19">
        <f ca="1">(Deltas1!BD123+2*Deltas2!BD123+2*Deltas3!BD123+Deltas4!BD123)/6</f>
        <v>0</v>
      </c>
      <c r="BB117" s="19">
        <f ca="1">(Deltas1!BE123+2*Deltas2!BE123+2*Deltas3!BE123+Deltas4!BE123)/6</f>
        <v>0</v>
      </c>
      <c r="BC117" s="19">
        <f ca="1">(Deltas1!BF123+2*Deltas2!BF123+2*Deltas3!BF123+Deltas4!BF123)/6</f>
        <v>0</v>
      </c>
      <c r="BD117" s="19">
        <f ca="1">(Deltas1!BG123+2*Deltas2!BG123+2*Deltas3!BG123+Deltas4!BG123)/6</f>
        <v>0</v>
      </c>
      <c r="BE117" s="19">
        <f ca="1">(Deltas1!BH123+2*Deltas2!BH123+2*Deltas3!BH123+Deltas4!BH123)/6</f>
        <v>0</v>
      </c>
      <c r="BF117" s="19">
        <f ca="1">(Deltas1!BI123+2*Deltas2!BI123+2*Deltas3!BI123+Deltas4!BI123)/6</f>
        <v>0</v>
      </c>
      <c r="BG117" s="19">
        <f ca="1">(Deltas1!BJ123+2*Deltas2!BJ123+2*Deltas3!BJ123+Deltas4!BJ123)/6</f>
        <v>0</v>
      </c>
      <c r="BH117" s="19">
        <f ca="1">(Deltas1!BK123+2*Deltas2!BK123+2*Deltas3!BK123+Deltas4!BK123)/6</f>
        <v>0</v>
      </c>
      <c r="BI117" s="19">
        <f ca="1">(Deltas1!BL123+2*Deltas2!BL123+2*Deltas3!BL123+Deltas4!BL123)/6</f>
        <v>0</v>
      </c>
      <c r="BJ117" s="19">
        <f ca="1">(Deltas1!BM123+2*Deltas2!BM123+2*Deltas3!BM123+Deltas4!BM123)/6</f>
        <v>0</v>
      </c>
      <c r="BK117" s="19">
        <f ca="1">(Deltas1!BN123+2*Deltas2!BN123+2*Deltas3!BN123+Deltas4!BN123)/6</f>
        <v>0</v>
      </c>
      <c r="BL117" s="19">
        <f ca="1">(Deltas1!BO123+2*Deltas2!BO123+2*Deltas3!BO123+Deltas4!BO123)/6</f>
        <v>0</v>
      </c>
      <c r="BM117" s="19">
        <f ca="1">(Deltas1!BP123+2*Deltas2!BP123+2*Deltas3!BP123+Deltas4!BP123)/6</f>
        <v>0</v>
      </c>
      <c r="BN117" s="19">
        <f ca="1">(Deltas1!BQ123+2*Deltas2!BQ123+2*Deltas3!BQ123+Deltas4!BQ123)/6</f>
        <v>0</v>
      </c>
      <c r="BO117" s="19">
        <f ca="1">(Deltas1!BR123+2*Deltas2!BR123+2*Deltas3!BR123+Deltas4!BR123)/6</f>
        <v>0</v>
      </c>
      <c r="BP117" s="19">
        <f ca="1">(Deltas1!BS123+2*Deltas2!BS123+2*Deltas3!BS123+Deltas4!BS123)/6</f>
        <v>0</v>
      </c>
      <c r="BQ117" s="19">
        <f ca="1">(Deltas1!BT123+2*Deltas2!BT123+2*Deltas3!BT123+Deltas4!BT123)/6</f>
        <v>0</v>
      </c>
      <c r="BR117" s="19">
        <f ca="1">(Deltas1!BU123+2*Deltas2!BU123+2*Deltas3!BU123+Deltas4!BU123)/6</f>
        <v>0</v>
      </c>
      <c r="BS117" s="19">
        <f ca="1">(Deltas1!BV123+2*Deltas2!BV123+2*Deltas3!BV123+Deltas4!BV123)/6</f>
        <v>0</v>
      </c>
      <c r="BT117" s="19">
        <f ca="1">(Deltas1!BW123+2*Deltas2!BW123+2*Deltas3!BW123+Deltas4!BW123)/6</f>
        <v>0</v>
      </c>
    </row>
    <row r="118" spans="1:72">
      <c r="A118">
        <f>'Composition Moles'!A136</f>
        <v>5.6999999999999877</v>
      </c>
      <c r="B118" s="1">
        <f ca="1">(Deltas1!D124+2*Deltas2!D124+2*Deltas3!D124+Deltas4!D124)/6</f>
        <v>6.8822649715535658E-3</v>
      </c>
      <c r="C118" s="19">
        <f ca="1">(Deltas1!F124+2*Deltas2!F124+2*Deltas3!F124+Deltas4!F124)/6</f>
        <v>-3.0022610142530826E-3</v>
      </c>
      <c r="D118" s="19">
        <f ca="1">(Deltas1!G124+2*Deltas2!G124+2*Deltas3!G124+Deltas4!G124)/6</f>
        <v>0</v>
      </c>
      <c r="E118" s="19">
        <f ca="1">(Deltas1!H124+2*Deltas2!H124+2*Deltas3!H124+Deltas4!H124)/6</f>
        <v>2.9958672904458624E-3</v>
      </c>
      <c r="F118" s="19">
        <f ca="1">(Deltas1!I124+2*Deltas2!I124+2*Deltas3!I124+Deltas4!I124)/6</f>
        <v>6.3937238072205876E-6</v>
      </c>
      <c r="G118" s="19">
        <f ca="1">(Deltas1!J124+2*Deltas2!J124+2*Deltas3!J124+Deltas4!J124)/6</f>
        <v>0</v>
      </c>
      <c r="H118" s="19">
        <f ca="1">(Deltas1!K124+2*Deltas2!K124+2*Deltas3!K124+Deltas4!K124)/6</f>
        <v>0</v>
      </c>
      <c r="I118" s="19">
        <f ca="1">(Deltas1!L124+2*Deltas2!L124+2*Deltas3!L124+Deltas4!L124)/6</f>
        <v>0</v>
      </c>
      <c r="J118" s="19">
        <f ca="1">(Deltas1!M124+2*Deltas2!M124+2*Deltas3!M124+Deltas4!M124)/6</f>
        <v>0</v>
      </c>
      <c r="K118" s="19">
        <f ca="1">(Deltas1!N124+2*Deltas2!N124+2*Deltas3!N124+Deltas4!N124)/6</f>
        <v>0</v>
      </c>
      <c r="L118" s="19">
        <f ca="1">(Deltas1!O124+2*Deltas2!O124+2*Deltas3!O124+Deltas4!O124)/6</f>
        <v>0</v>
      </c>
      <c r="M118" s="19">
        <f ca="1">(Deltas1!P124+2*Deltas2!P124+2*Deltas3!P124+Deltas4!P124)/6</f>
        <v>0</v>
      </c>
      <c r="N118" s="19">
        <f ca="1">(Deltas1!Q124+2*Deltas2!Q124+2*Deltas3!Q124+Deltas4!Q124)/6</f>
        <v>0</v>
      </c>
      <c r="O118" s="19">
        <f ca="1">(Deltas1!R124+2*Deltas2!R124+2*Deltas3!R124+Deltas4!R124)/6</f>
        <v>0</v>
      </c>
      <c r="P118" s="19">
        <f ca="1">(Deltas1!S124+2*Deltas2!S124+2*Deltas3!S124+Deltas4!S124)/6</f>
        <v>0.61284516359700081</v>
      </c>
      <c r="Q118" s="19">
        <f ca="1">(Deltas1!T124+2*Deltas2!T124+2*Deltas3!T124+Deltas4!T124)/6</f>
        <v>0</v>
      </c>
      <c r="R118" s="19">
        <f ca="1">(Deltas1!U124+2*Deltas2!U124+2*Deltas3!U124+Deltas4!U124)/6</f>
        <v>0</v>
      </c>
      <c r="S118" s="19">
        <f ca="1">(Deltas1!V124+2*Deltas2!V124+2*Deltas3!V124+Deltas4!V124)/6</f>
        <v>0</v>
      </c>
      <c r="T118" s="19">
        <f ca="1">(Deltas1!W124+2*Deltas2!W124+2*Deltas3!W124+Deltas4!W124)/6</f>
        <v>0</v>
      </c>
      <c r="U118" s="19">
        <f ca="1">(Deltas1!X124+2*Deltas2!X124+2*Deltas3!X124+Deltas4!X124)/6</f>
        <v>0</v>
      </c>
      <c r="V118" s="19">
        <f ca="1">(Deltas1!Y124+2*Deltas2!Y124+2*Deltas3!Y124+Deltas4!Y124)/6</f>
        <v>-1.6751882676186678</v>
      </c>
      <c r="W118" s="19">
        <f ca="1">(Deltas1!Z124+2*Deltas2!Z124+2*Deltas3!Z124+Deltas4!Z124)/6</f>
        <v>0</v>
      </c>
      <c r="X118" s="19">
        <f ca="1">(Deltas1!AA124+2*Deltas2!AA124+2*Deltas3!AA124+Deltas4!AA124)/6</f>
        <v>0</v>
      </c>
      <c r="Y118" s="19">
        <f ca="1">(Deltas1!AB124+2*Deltas2!AB124+2*Deltas3!AB124+Deltas4!AB124)/6</f>
        <v>0</v>
      </c>
      <c r="Z118" s="19">
        <f ca="1">(Deltas1!AC124+2*Deltas2!AC124+2*Deltas3!AC124+Deltas4!AC124)/6</f>
        <v>0</v>
      </c>
      <c r="AA118" s="19">
        <f ca="1">(Deltas1!AD124+2*Deltas2!AD124+2*Deltas3!AD124+Deltas4!AD124)/6</f>
        <v>0</v>
      </c>
      <c r="AB118" s="19">
        <f ca="1">(Deltas1!AE124+2*Deltas2!AE124+2*Deltas3!AE124+Deltas4!AE124)/6</f>
        <v>0</v>
      </c>
      <c r="AC118" s="19">
        <f ca="1">(Deltas1!AF124+2*Deltas2!AF124+2*Deltas3!AF124+Deltas4!AF124)/6</f>
        <v>0</v>
      </c>
      <c r="AD118" s="19">
        <f ca="1">(Deltas1!AG124+2*Deltas2!AG124+2*Deltas3!AG124+Deltas4!AG124)/6</f>
        <v>-3.470552593108914E-3</v>
      </c>
      <c r="AE118" s="19">
        <f ca="1">(Deltas1!AH124+2*Deltas2!AH124+2*Deltas3!AH124+Deltas4!AH124)/6</f>
        <v>-0.87595545504845196</v>
      </c>
      <c r="AF118" s="19">
        <f ca="1">(Deltas1!AI124+2*Deltas2!AI124+2*Deltas3!AI124+Deltas4!AI124)/6</f>
        <v>2.1287658526902464</v>
      </c>
      <c r="AG118" s="19">
        <f ca="1">(Deltas1!AJ124+2*Deltas2!AJ124+2*Deltas3!AJ124+Deltas4!AJ124)/6</f>
        <v>0.26851211514996115</v>
      </c>
      <c r="AH118" s="19">
        <f ca="1">(Deltas1!AK124+2*Deltas2!AK124+2*Deltas3!AK124+Deltas4!AK124)/6</f>
        <v>0</v>
      </c>
      <c r="AI118" s="19">
        <f ca="1">(Deltas1!AL124+2*Deltas2!AL124+2*Deltas3!AL124+Deltas4!AL124)/6</f>
        <v>0</v>
      </c>
      <c r="AJ118" s="19">
        <f ca="1">(Deltas1!AM124+2*Deltas2!AM124+2*Deltas3!AM124+Deltas4!AM124)/6</f>
        <v>0</v>
      </c>
      <c r="AK118" s="19">
        <f ca="1">(Deltas1!AN124+2*Deltas2!AN124+2*Deltas3!AN124+Deltas4!AN124)/6</f>
        <v>0</v>
      </c>
      <c r="AL118" s="19">
        <f ca="1">(Deltas1!AO124+2*Deltas2!AO124+2*Deltas3!AO124+Deltas4!AO124)/6</f>
        <v>-6.3937238072205876E-6</v>
      </c>
      <c r="AM118" s="19">
        <f ca="1">(Deltas1!AP124+2*Deltas2!AP124+2*Deltas3!AP124+Deltas4!AP124)/6</f>
        <v>-2.6506604299331629E-3</v>
      </c>
      <c r="AN118" s="19">
        <f ca="1">(Deltas1!AQ124+2*Deltas2!AQ124+2*Deltas3!AQ124+Deltas4!AQ124)/6</f>
        <v>0</v>
      </c>
      <c r="AO118" s="19">
        <f ca="1">(Deltas1!AR124+2*Deltas2!AR124+2*Deltas3!AR124+Deltas4!AR124)/6</f>
        <v>0</v>
      </c>
      <c r="AP118" s="19">
        <f ca="1">(Deltas1!AS124+2*Deltas2!AS124+2*Deltas3!AS124+Deltas4!AS124)/6</f>
        <v>-0.15095060067441315</v>
      </c>
      <c r="AQ118" s="19">
        <f ca="1">(Deltas1!AT124+2*Deltas2!AT124+2*Deltas3!AT124+Deltas4!AT124)/6</f>
        <v>-0.15095060067441315</v>
      </c>
      <c r="AR118" s="19">
        <f ca="1">(Deltas1!AU124+2*Deltas2!AU124+2*Deltas3!AU124+Deltas4!AU124)/6</f>
        <v>-0.15095060067441315</v>
      </c>
      <c r="AS118" s="19">
        <f ca="1">(Deltas1!AV124+2*Deltas2!AV124+2*Deltas3!AV124+Deltas4!AV124)/6</f>
        <v>0</v>
      </c>
      <c r="AT118" s="19">
        <f ca="1">(Deltas1!AW124+2*Deltas2!AW124+2*Deltas3!AW124+Deltas4!AW124)/6</f>
        <v>0</v>
      </c>
      <c r="AU118" s="19">
        <f ca="1">(Deltas1!AX124+2*Deltas2!AX124+2*Deltas3!AX124+Deltas4!AX124)/6</f>
        <v>0</v>
      </c>
      <c r="AV118" s="19">
        <f ca="1">(Deltas1!AY124+2*Deltas2!AY124+2*Deltas3!AY124+Deltas4!AY124)/6</f>
        <v>0</v>
      </c>
      <c r="AW118" s="19">
        <f ca="1">(Deltas1!AZ124+2*Deltas2!AZ124+2*Deltas3!AZ124+Deltas4!AZ124)/6</f>
        <v>0</v>
      </c>
      <c r="AX118" s="19">
        <f ca="1">(Deltas1!BA124+2*Deltas2!BA124+2*Deltas3!BA124+Deltas4!BA124)/6</f>
        <v>0</v>
      </c>
      <c r="AY118" s="19">
        <f ca="1">(Deltas1!BB124+2*Deltas2!BB124+2*Deltas3!BB124+Deltas4!BB124)/6</f>
        <v>0</v>
      </c>
      <c r="AZ118" s="19">
        <f ca="1">(Deltas1!BC124+2*Deltas2!BC124+2*Deltas3!BC124+Deltas4!BC124)/6</f>
        <v>0</v>
      </c>
      <c r="BA118" s="19">
        <f ca="1">(Deltas1!BD124+2*Deltas2!BD124+2*Deltas3!BD124+Deltas4!BD124)/6</f>
        <v>0</v>
      </c>
      <c r="BB118" s="19">
        <f ca="1">(Deltas1!BE124+2*Deltas2!BE124+2*Deltas3!BE124+Deltas4!BE124)/6</f>
        <v>0</v>
      </c>
      <c r="BC118" s="19">
        <f ca="1">(Deltas1!BF124+2*Deltas2!BF124+2*Deltas3!BF124+Deltas4!BF124)/6</f>
        <v>0</v>
      </c>
      <c r="BD118" s="19">
        <f ca="1">(Deltas1!BG124+2*Deltas2!BG124+2*Deltas3!BG124+Deltas4!BG124)/6</f>
        <v>0</v>
      </c>
      <c r="BE118" s="19">
        <f ca="1">(Deltas1!BH124+2*Deltas2!BH124+2*Deltas3!BH124+Deltas4!BH124)/6</f>
        <v>0</v>
      </c>
      <c r="BF118" s="19">
        <f ca="1">(Deltas1!BI124+2*Deltas2!BI124+2*Deltas3!BI124+Deltas4!BI124)/6</f>
        <v>0</v>
      </c>
      <c r="BG118" s="19">
        <f ca="1">(Deltas1!BJ124+2*Deltas2!BJ124+2*Deltas3!BJ124+Deltas4!BJ124)/6</f>
        <v>0</v>
      </c>
      <c r="BH118" s="19">
        <f ca="1">(Deltas1!BK124+2*Deltas2!BK124+2*Deltas3!BK124+Deltas4!BK124)/6</f>
        <v>0</v>
      </c>
      <c r="BI118" s="19">
        <f ca="1">(Deltas1!BL124+2*Deltas2!BL124+2*Deltas3!BL124+Deltas4!BL124)/6</f>
        <v>0</v>
      </c>
      <c r="BJ118" s="19">
        <f ca="1">(Deltas1!BM124+2*Deltas2!BM124+2*Deltas3!BM124+Deltas4!BM124)/6</f>
        <v>0</v>
      </c>
      <c r="BK118" s="19">
        <f ca="1">(Deltas1!BN124+2*Deltas2!BN124+2*Deltas3!BN124+Deltas4!BN124)/6</f>
        <v>0</v>
      </c>
      <c r="BL118" s="19">
        <f ca="1">(Deltas1!BO124+2*Deltas2!BO124+2*Deltas3!BO124+Deltas4!BO124)/6</f>
        <v>0</v>
      </c>
      <c r="BM118" s="19">
        <f ca="1">(Deltas1!BP124+2*Deltas2!BP124+2*Deltas3!BP124+Deltas4!BP124)/6</f>
        <v>0</v>
      </c>
      <c r="BN118" s="19">
        <f ca="1">(Deltas1!BQ124+2*Deltas2!BQ124+2*Deltas3!BQ124+Deltas4!BQ124)/6</f>
        <v>0</v>
      </c>
      <c r="BO118" s="19">
        <f ca="1">(Deltas1!BR124+2*Deltas2!BR124+2*Deltas3!BR124+Deltas4!BR124)/6</f>
        <v>0</v>
      </c>
      <c r="BP118" s="19">
        <f ca="1">(Deltas1!BS124+2*Deltas2!BS124+2*Deltas3!BS124+Deltas4!BS124)/6</f>
        <v>0</v>
      </c>
      <c r="BQ118" s="19">
        <f ca="1">(Deltas1!BT124+2*Deltas2!BT124+2*Deltas3!BT124+Deltas4!BT124)/6</f>
        <v>0</v>
      </c>
      <c r="BR118" s="19">
        <f ca="1">(Deltas1!BU124+2*Deltas2!BU124+2*Deltas3!BU124+Deltas4!BU124)/6</f>
        <v>0</v>
      </c>
      <c r="BS118" s="19">
        <f ca="1">(Deltas1!BV124+2*Deltas2!BV124+2*Deltas3!BV124+Deltas4!BV124)/6</f>
        <v>0</v>
      </c>
      <c r="BT118" s="19">
        <f ca="1">(Deltas1!BW124+2*Deltas2!BW124+2*Deltas3!BW124+Deltas4!BW124)/6</f>
        <v>0</v>
      </c>
    </row>
    <row r="119" spans="1:72">
      <c r="A119">
        <f>'Composition Moles'!A137</f>
        <v>5.7499999999999876</v>
      </c>
      <c r="B119" s="1">
        <f ca="1">(Deltas1!D125+2*Deltas2!D125+2*Deltas3!D125+Deltas4!D125)/6</f>
        <v>6.8779560388767987E-3</v>
      </c>
      <c r="C119" s="19">
        <f ca="1">(Deltas1!F125+2*Deltas2!F125+2*Deltas3!F125+Deltas4!F125)/6</f>
        <v>-2.8217890028372204E-3</v>
      </c>
      <c r="D119" s="19">
        <f ca="1">(Deltas1!G125+2*Deltas2!G125+2*Deltas3!G125+Deltas4!G125)/6</f>
        <v>0</v>
      </c>
      <c r="E119" s="19">
        <f ca="1">(Deltas1!H125+2*Deltas2!H125+2*Deltas3!H125+Deltas4!H125)/6</f>
        <v>2.8160486080504869E-3</v>
      </c>
      <c r="F119" s="19">
        <f ca="1">(Deltas1!I125+2*Deltas2!I125+2*Deltas3!I125+Deltas4!I125)/6</f>
        <v>5.7403947867329779E-6</v>
      </c>
      <c r="G119" s="19">
        <f ca="1">(Deltas1!J125+2*Deltas2!J125+2*Deltas3!J125+Deltas4!J125)/6</f>
        <v>0</v>
      </c>
      <c r="H119" s="19">
        <f ca="1">(Deltas1!K125+2*Deltas2!K125+2*Deltas3!K125+Deltas4!K125)/6</f>
        <v>0</v>
      </c>
      <c r="I119" s="19">
        <f ca="1">(Deltas1!L125+2*Deltas2!L125+2*Deltas3!L125+Deltas4!L125)/6</f>
        <v>0</v>
      </c>
      <c r="J119" s="19">
        <f ca="1">(Deltas1!M125+2*Deltas2!M125+2*Deltas3!M125+Deltas4!M125)/6</f>
        <v>0</v>
      </c>
      <c r="K119" s="19">
        <f ca="1">(Deltas1!N125+2*Deltas2!N125+2*Deltas3!N125+Deltas4!N125)/6</f>
        <v>0</v>
      </c>
      <c r="L119" s="19">
        <f ca="1">(Deltas1!O125+2*Deltas2!O125+2*Deltas3!O125+Deltas4!O125)/6</f>
        <v>0</v>
      </c>
      <c r="M119" s="19">
        <f ca="1">(Deltas1!P125+2*Deltas2!P125+2*Deltas3!P125+Deltas4!P125)/6</f>
        <v>0</v>
      </c>
      <c r="N119" s="19">
        <f ca="1">(Deltas1!Q125+2*Deltas2!Q125+2*Deltas3!Q125+Deltas4!Q125)/6</f>
        <v>0</v>
      </c>
      <c r="O119" s="19">
        <f ca="1">(Deltas1!R125+2*Deltas2!R125+2*Deltas3!R125+Deltas4!R125)/6</f>
        <v>0</v>
      </c>
      <c r="P119" s="19">
        <f ca="1">(Deltas1!S125+2*Deltas2!S125+2*Deltas3!S125+Deltas4!S125)/6</f>
        <v>0.59038111589022435</v>
      </c>
      <c r="Q119" s="19">
        <f ca="1">(Deltas1!T125+2*Deltas2!T125+2*Deltas3!T125+Deltas4!T125)/6</f>
        <v>0</v>
      </c>
      <c r="R119" s="19">
        <f ca="1">(Deltas1!U125+2*Deltas2!U125+2*Deltas3!U125+Deltas4!U125)/6</f>
        <v>0</v>
      </c>
      <c r="S119" s="19">
        <f ca="1">(Deltas1!V125+2*Deltas2!V125+2*Deltas3!V125+Deltas4!V125)/6</f>
        <v>0</v>
      </c>
      <c r="T119" s="19">
        <f ca="1">(Deltas1!W125+2*Deltas2!W125+2*Deltas3!W125+Deltas4!W125)/6</f>
        <v>0</v>
      </c>
      <c r="U119" s="19">
        <f ca="1">(Deltas1!X125+2*Deltas2!X125+2*Deltas3!X125+Deltas4!X125)/6</f>
        <v>0</v>
      </c>
      <c r="V119" s="19">
        <f ca="1">(Deltas1!Y125+2*Deltas2!Y125+2*Deltas3!Y125+Deltas4!Y125)/6</f>
        <v>-1.6247200285615715</v>
      </c>
      <c r="W119" s="19">
        <f ca="1">(Deltas1!Z125+2*Deltas2!Z125+2*Deltas3!Z125+Deltas4!Z125)/6</f>
        <v>0</v>
      </c>
      <c r="X119" s="19">
        <f ca="1">(Deltas1!AA125+2*Deltas2!AA125+2*Deltas3!AA125+Deltas4!AA125)/6</f>
        <v>0</v>
      </c>
      <c r="Y119" s="19">
        <f ca="1">(Deltas1!AB125+2*Deltas2!AB125+2*Deltas3!AB125+Deltas4!AB125)/6</f>
        <v>0</v>
      </c>
      <c r="Z119" s="19">
        <f ca="1">(Deltas1!AC125+2*Deltas2!AC125+2*Deltas3!AC125+Deltas4!AC125)/6</f>
        <v>0</v>
      </c>
      <c r="AA119" s="19">
        <f ca="1">(Deltas1!AD125+2*Deltas2!AD125+2*Deltas3!AD125+Deltas4!AD125)/6</f>
        <v>0</v>
      </c>
      <c r="AB119" s="19">
        <f ca="1">(Deltas1!AE125+2*Deltas2!AE125+2*Deltas3!AE125+Deltas4!AE125)/6</f>
        <v>0</v>
      </c>
      <c r="AC119" s="19">
        <f ca="1">(Deltas1!AF125+2*Deltas2!AF125+2*Deltas3!AF125+Deltas4!AF125)/6</f>
        <v>0</v>
      </c>
      <c r="AD119" s="19">
        <f ca="1">(Deltas1!AG125+2*Deltas2!AG125+2*Deltas3!AG125+Deltas4!AG125)/6</f>
        <v>-3.4680337230124582E-3</v>
      </c>
      <c r="AE119" s="19">
        <f ca="1">(Deltas1!AH125+2*Deltas2!AH125+2*Deltas3!AH125+Deltas4!AH125)/6</f>
        <v>-0.87534291460926372</v>
      </c>
      <c r="AF119" s="19">
        <f ca="1">(Deltas1!AI125+2*Deltas2!AI125+2*Deltas3!AI125+Deltas4!AI125)/6</f>
        <v>2.1028772197501291</v>
      </c>
      <c r="AG119" s="19">
        <f ca="1">(Deltas1!AJ125+2*Deltas2!AJ125+2*Deltas3!AJ125+Deltas4!AJ125)/6</f>
        <v>0.2598797564350776</v>
      </c>
      <c r="AH119" s="19">
        <f ca="1">(Deltas1!AK125+2*Deltas2!AK125+2*Deltas3!AK125+Deltas4!AK125)/6</f>
        <v>0</v>
      </c>
      <c r="AI119" s="19">
        <f ca="1">(Deltas1!AL125+2*Deltas2!AL125+2*Deltas3!AL125+Deltas4!AL125)/6</f>
        <v>0</v>
      </c>
      <c r="AJ119" s="19">
        <f ca="1">(Deltas1!AM125+2*Deltas2!AM125+2*Deltas3!AM125+Deltas4!AM125)/6</f>
        <v>0</v>
      </c>
      <c r="AK119" s="19">
        <f ca="1">(Deltas1!AN125+2*Deltas2!AN125+2*Deltas3!AN125+Deltas4!AN125)/6</f>
        <v>0</v>
      </c>
      <c r="AL119" s="19">
        <f ca="1">(Deltas1!AO125+2*Deltas2!AO125+2*Deltas3!AO125+Deltas4!AO125)/6</f>
        <v>-5.7403947867329779E-6</v>
      </c>
      <c r="AM119" s="19">
        <f ca="1">(Deltas1!AP125+2*Deltas2!AP125+2*Deltas3!AP125+Deltas4!AP125)/6</f>
        <v>-2.4687163584301221E-3</v>
      </c>
      <c r="AN119" s="19">
        <f ca="1">(Deltas1!AQ125+2*Deltas2!AQ125+2*Deltas3!AQ125+Deltas4!AQ125)/6</f>
        <v>0</v>
      </c>
      <c r="AO119" s="19">
        <f ca="1">(Deltas1!AR125+2*Deltas2!AR125+2*Deltas3!AR125+Deltas4!AR125)/6</f>
        <v>0</v>
      </c>
      <c r="AP119" s="19">
        <f ca="1">(Deltas1!AS125+2*Deltas2!AS125+2*Deltas3!AS125+Deltas4!AS125)/6</f>
        <v>-0.14904421947612231</v>
      </c>
      <c r="AQ119" s="19">
        <f ca="1">(Deltas1!AT125+2*Deltas2!AT125+2*Deltas3!AT125+Deltas4!AT125)/6</f>
        <v>-0.14904421947612231</v>
      </c>
      <c r="AR119" s="19">
        <f ca="1">(Deltas1!AU125+2*Deltas2!AU125+2*Deltas3!AU125+Deltas4!AU125)/6</f>
        <v>-0.14904421947612231</v>
      </c>
      <c r="AS119" s="19">
        <f ca="1">(Deltas1!AV125+2*Deltas2!AV125+2*Deltas3!AV125+Deltas4!AV125)/6</f>
        <v>0</v>
      </c>
      <c r="AT119" s="19">
        <f ca="1">(Deltas1!AW125+2*Deltas2!AW125+2*Deltas3!AW125+Deltas4!AW125)/6</f>
        <v>0</v>
      </c>
      <c r="AU119" s="19">
        <f ca="1">(Deltas1!AX125+2*Deltas2!AX125+2*Deltas3!AX125+Deltas4!AX125)/6</f>
        <v>0</v>
      </c>
      <c r="AV119" s="19">
        <f ca="1">(Deltas1!AY125+2*Deltas2!AY125+2*Deltas3!AY125+Deltas4!AY125)/6</f>
        <v>0</v>
      </c>
      <c r="AW119" s="19">
        <f ca="1">(Deltas1!AZ125+2*Deltas2!AZ125+2*Deltas3!AZ125+Deltas4!AZ125)/6</f>
        <v>0</v>
      </c>
      <c r="AX119" s="19">
        <f ca="1">(Deltas1!BA125+2*Deltas2!BA125+2*Deltas3!BA125+Deltas4!BA125)/6</f>
        <v>0</v>
      </c>
      <c r="AY119" s="19">
        <f ca="1">(Deltas1!BB125+2*Deltas2!BB125+2*Deltas3!BB125+Deltas4!BB125)/6</f>
        <v>0</v>
      </c>
      <c r="AZ119" s="19">
        <f ca="1">(Deltas1!BC125+2*Deltas2!BC125+2*Deltas3!BC125+Deltas4!BC125)/6</f>
        <v>0</v>
      </c>
      <c r="BA119" s="19">
        <f ca="1">(Deltas1!BD125+2*Deltas2!BD125+2*Deltas3!BD125+Deltas4!BD125)/6</f>
        <v>0</v>
      </c>
      <c r="BB119" s="19">
        <f ca="1">(Deltas1!BE125+2*Deltas2!BE125+2*Deltas3!BE125+Deltas4!BE125)/6</f>
        <v>0</v>
      </c>
      <c r="BC119" s="19">
        <f ca="1">(Deltas1!BF125+2*Deltas2!BF125+2*Deltas3!BF125+Deltas4!BF125)/6</f>
        <v>0</v>
      </c>
      <c r="BD119" s="19">
        <f ca="1">(Deltas1!BG125+2*Deltas2!BG125+2*Deltas3!BG125+Deltas4!BG125)/6</f>
        <v>0</v>
      </c>
      <c r="BE119" s="19">
        <f ca="1">(Deltas1!BH125+2*Deltas2!BH125+2*Deltas3!BH125+Deltas4!BH125)/6</f>
        <v>0</v>
      </c>
      <c r="BF119" s="19">
        <f ca="1">(Deltas1!BI125+2*Deltas2!BI125+2*Deltas3!BI125+Deltas4!BI125)/6</f>
        <v>0</v>
      </c>
      <c r="BG119" s="19">
        <f ca="1">(Deltas1!BJ125+2*Deltas2!BJ125+2*Deltas3!BJ125+Deltas4!BJ125)/6</f>
        <v>0</v>
      </c>
      <c r="BH119" s="19">
        <f ca="1">(Deltas1!BK125+2*Deltas2!BK125+2*Deltas3!BK125+Deltas4!BK125)/6</f>
        <v>0</v>
      </c>
      <c r="BI119" s="19">
        <f ca="1">(Deltas1!BL125+2*Deltas2!BL125+2*Deltas3!BL125+Deltas4!BL125)/6</f>
        <v>0</v>
      </c>
      <c r="BJ119" s="19">
        <f ca="1">(Deltas1!BM125+2*Deltas2!BM125+2*Deltas3!BM125+Deltas4!BM125)/6</f>
        <v>0</v>
      </c>
      <c r="BK119" s="19">
        <f ca="1">(Deltas1!BN125+2*Deltas2!BN125+2*Deltas3!BN125+Deltas4!BN125)/6</f>
        <v>0</v>
      </c>
      <c r="BL119" s="19">
        <f ca="1">(Deltas1!BO125+2*Deltas2!BO125+2*Deltas3!BO125+Deltas4!BO125)/6</f>
        <v>0</v>
      </c>
      <c r="BM119" s="19">
        <f ca="1">(Deltas1!BP125+2*Deltas2!BP125+2*Deltas3!BP125+Deltas4!BP125)/6</f>
        <v>0</v>
      </c>
      <c r="BN119" s="19">
        <f ca="1">(Deltas1!BQ125+2*Deltas2!BQ125+2*Deltas3!BQ125+Deltas4!BQ125)/6</f>
        <v>0</v>
      </c>
      <c r="BO119" s="19">
        <f ca="1">(Deltas1!BR125+2*Deltas2!BR125+2*Deltas3!BR125+Deltas4!BR125)/6</f>
        <v>0</v>
      </c>
      <c r="BP119" s="19">
        <f ca="1">(Deltas1!BS125+2*Deltas2!BS125+2*Deltas3!BS125+Deltas4!BS125)/6</f>
        <v>0</v>
      </c>
      <c r="BQ119" s="19">
        <f ca="1">(Deltas1!BT125+2*Deltas2!BT125+2*Deltas3!BT125+Deltas4!BT125)/6</f>
        <v>0</v>
      </c>
      <c r="BR119" s="19">
        <f ca="1">(Deltas1!BU125+2*Deltas2!BU125+2*Deltas3!BU125+Deltas4!BU125)/6</f>
        <v>0</v>
      </c>
      <c r="BS119" s="19">
        <f ca="1">(Deltas1!BV125+2*Deltas2!BV125+2*Deltas3!BV125+Deltas4!BV125)/6</f>
        <v>0</v>
      </c>
      <c r="BT119" s="19">
        <f ca="1">(Deltas1!BW125+2*Deltas2!BW125+2*Deltas3!BW125+Deltas4!BW125)/6</f>
        <v>0</v>
      </c>
    </row>
    <row r="120" spans="1:72">
      <c r="A120">
        <f>'Composition Moles'!A138</f>
        <v>5.7999999999999874</v>
      </c>
      <c r="B120" s="1">
        <f ca="1">(Deltas1!D126+2*Deltas2!D126+2*Deltas3!D126+Deltas4!D126)/6</f>
        <v>6.869976236536947E-3</v>
      </c>
      <c r="C120" s="19">
        <f ca="1">(Deltas1!F126+2*Deltas2!F126+2*Deltas3!F126+Deltas4!F126)/6</f>
        <v>-2.6537522934858369E-3</v>
      </c>
      <c r="D120" s="19">
        <f ca="1">(Deltas1!G126+2*Deltas2!G126+2*Deltas3!G126+Deltas4!G126)/6</f>
        <v>0</v>
      </c>
      <c r="E120" s="19">
        <f ca="1">(Deltas1!H126+2*Deltas2!H126+2*Deltas3!H126+Deltas4!H126)/6</f>
        <v>2.6485984502566521E-3</v>
      </c>
      <c r="F120" s="19">
        <f ca="1">(Deltas1!I126+2*Deltas2!I126+2*Deltas3!I126+Deltas4!I126)/6</f>
        <v>5.1538432291842006E-6</v>
      </c>
      <c r="G120" s="19">
        <f ca="1">(Deltas1!J126+2*Deltas2!J126+2*Deltas3!J126+Deltas4!J126)/6</f>
        <v>0</v>
      </c>
      <c r="H120" s="19">
        <f ca="1">(Deltas1!K126+2*Deltas2!K126+2*Deltas3!K126+Deltas4!K126)/6</f>
        <v>0</v>
      </c>
      <c r="I120" s="19">
        <f ca="1">(Deltas1!L126+2*Deltas2!L126+2*Deltas3!L126+Deltas4!L126)/6</f>
        <v>0</v>
      </c>
      <c r="J120" s="19">
        <f ca="1">(Deltas1!M126+2*Deltas2!M126+2*Deltas3!M126+Deltas4!M126)/6</f>
        <v>0</v>
      </c>
      <c r="K120" s="19">
        <f ca="1">(Deltas1!N126+2*Deltas2!N126+2*Deltas3!N126+Deltas4!N126)/6</f>
        <v>0</v>
      </c>
      <c r="L120" s="19">
        <f ca="1">(Deltas1!O126+2*Deltas2!O126+2*Deltas3!O126+Deltas4!O126)/6</f>
        <v>0</v>
      </c>
      <c r="M120" s="19">
        <f ca="1">(Deltas1!P126+2*Deltas2!P126+2*Deltas3!P126+Deltas4!P126)/6</f>
        <v>0</v>
      </c>
      <c r="N120" s="19">
        <f ca="1">(Deltas1!Q126+2*Deltas2!Q126+2*Deltas3!Q126+Deltas4!Q126)/6</f>
        <v>0</v>
      </c>
      <c r="O120" s="19">
        <f ca="1">(Deltas1!R126+2*Deltas2!R126+2*Deltas3!R126+Deltas4!R126)/6</f>
        <v>0</v>
      </c>
      <c r="P120" s="19">
        <f ca="1">(Deltas1!S126+2*Deltas2!S126+2*Deltas3!S126+Deltas4!S126)/6</f>
        <v>0.56844222093942343</v>
      </c>
      <c r="Q120" s="19">
        <f ca="1">(Deltas1!T126+2*Deltas2!T126+2*Deltas3!T126+Deltas4!T126)/6</f>
        <v>0</v>
      </c>
      <c r="R120" s="19">
        <f ca="1">(Deltas1!U126+2*Deltas2!U126+2*Deltas3!U126+Deltas4!U126)/6</f>
        <v>0</v>
      </c>
      <c r="S120" s="19">
        <f ca="1">(Deltas1!V126+2*Deltas2!V126+2*Deltas3!V126+Deltas4!V126)/6</f>
        <v>0</v>
      </c>
      <c r="T120" s="19">
        <f ca="1">(Deltas1!W126+2*Deltas2!W126+2*Deltas3!W126+Deltas4!W126)/6</f>
        <v>0</v>
      </c>
      <c r="U120" s="19">
        <f ca="1">(Deltas1!X126+2*Deltas2!X126+2*Deltas3!X126+Deltas4!X126)/6</f>
        <v>0</v>
      </c>
      <c r="V120" s="19">
        <f ca="1">(Deltas1!Y126+2*Deltas2!Y126+2*Deltas3!Y126+Deltas4!Y126)/6</f>
        <v>-1.5753915795168798</v>
      </c>
      <c r="W120" s="19">
        <f ca="1">(Deltas1!Z126+2*Deltas2!Z126+2*Deltas3!Z126+Deltas4!Z126)/6</f>
        <v>0</v>
      </c>
      <c r="X120" s="19">
        <f ca="1">(Deltas1!AA126+2*Deltas2!AA126+2*Deltas3!AA126+Deltas4!AA126)/6</f>
        <v>0</v>
      </c>
      <c r="Y120" s="19">
        <f ca="1">(Deltas1!AB126+2*Deltas2!AB126+2*Deltas3!AB126+Deltas4!AB126)/6</f>
        <v>0</v>
      </c>
      <c r="Z120" s="19">
        <f ca="1">(Deltas1!AC126+2*Deltas2!AC126+2*Deltas3!AC126+Deltas4!AC126)/6</f>
        <v>0</v>
      </c>
      <c r="AA120" s="19">
        <f ca="1">(Deltas1!AD126+2*Deltas2!AD126+2*Deltas3!AD126+Deltas4!AD126)/6</f>
        <v>0</v>
      </c>
      <c r="AB120" s="19">
        <f ca="1">(Deltas1!AE126+2*Deltas2!AE126+2*Deltas3!AE126+Deltas4!AE126)/6</f>
        <v>0</v>
      </c>
      <c r="AC120" s="19">
        <f ca="1">(Deltas1!AF126+2*Deltas2!AF126+2*Deltas3!AF126+Deltas4!AF126)/6</f>
        <v>0</v>
      </c>
      <c r="AD120" s="19">
        <f ca="1">(Deltas1!AG126+2*Deltas2!AG126+2*Deltas3!AG126+Deltas4!AG126)/6</f>
        <v>-3.4059513152503913E-3</v>
      </c>
      <c r="AE120" s="19">
        <f ca="1">(Deltas1!AH126+2*Deltas2!AH126+2*Deltas3!AH126+Deltas4!AH126)/6</f>
        <v>-0.87449916807425054</v>
      </c>
      <c r="AF120" s="19">
        <f ca="1">(Deltas1!AI126+2*Deltas2!AI126+2*Deltas3!AI126+Deltas4!AI126)/6</f>
        <v>2.0772502385176961</v>
      </c>
      <c r="AG120" s="19">
        <f ca="1">(Deltas1!AJ126+2*Deltas2!AJ126+2*Deltas3!AJ126+Deltas4!AJ126)/6</f>
        <v>0.25142403551749365</v>
      </c>
      <c r="AH120" s="19">
        <f ca="1">(Deltas1!AK126+2*Deltas2!AK126+2*Deltas3!AK126+Deltas4!AK126)/6</f>
        <v>0</v>
      </c>
      <c r="AI120" s="19">
        <f ca="1">(Deltas1!AL126+2*Deltas2!AL126+2*Deltas3!AL126+Deltas4!AL126)/6</f>
        <v>0</v>
      </c>
      <c r="AJ120" s="19">
        <f ca="1">(Deltas1!AM126+2*Deltas2!AM126+2*Deltas3!AM126+Deltas4!AM126)/6</f>
        <v>0</v>
      </c>
      <c r="AK120" s="19">
        <f ca="1">(Deltas1!AN126+2*Deltas2!AN126+2*Deltas3!AN126+Deltas4!AN126)/6</f>
        <v>0</v>
      </c>
      <c r="AL120" s="19">
        <f ca="1">(Deltas1!AO126+2*Deltas2!AO126+2*Deltas3!AO126+Deltas4!AO126)/6</f>
        <v>-5.1538432291842006E-6</v>
      </c>
      <c r="AM120" s="19">
        <f ca="1">(Deltas1!AP126+2*Deltas2!AP126+2*Deltas3!AP126+Deltas4!AP126)/6</f>
        <v>-2.2995554417819036E-3</v>
      </c>
      <c r="AN120" s="19">
        <f ca="1">(Deltas1!AQ126+2*Deltas2!AQ126+2*Deltas3!AQ126+Deltas4!AQ126)/6</f>
        <v>0</v>
      </c>
      <c r="AO120" s="19">
        <f ca="1">(Deltas1!AR126+2*Deltas2!AR126+2*Deltas3!AR126+Deltas4!AR126)/6</f>
        <v>0</v>
      </c>
      <c r="AP120" s="19">
        <f ca="1">(Deltas1!AS126+2*Deltas2!AS126+2*Deltas3!AS126+Deltas4!AS126)/6</f>
        <v>-0.14717169559440743</v>
      </c>
      <c r="AQ120" s="19">
        <f ca="1">(Deltas1!AT126+2*Deltas2!AT126+2*Deltas3!AT126+Deltas4!AT126)/6</f>
        <v>-0.14717169559440743</v>
      </c>
      <c r="AR120" s="19">
        <f ca="1">(Deltas1!AU126+2*Deltas2!AU126+2*Deltas3!AU126+Deltas4!AU126)/6</f>
        <v>-0.14717169559440743</v>
      </c>
      <c r="AS120" s="19">
        <f ca="1">(Deltas1!AV126+2*Deltas2!AV126+2*Deltas3!AV126+Deltas4!AV126)/6</f>
        <v>0</v>
      </c>
      <c r="AT120" s="19">
        <f ca="1">(Deltas1!AW126+2*Deltas2!AW126+2*Deltas3!AW126+Deltas4!AW126)/6</f>
        <v>0</v>
      </c>
      <c r="AU120" s="19">
        <f ca="1">(Deltas1!AX126+2*Deltas2!AX126+2*Deltas3!AX126+Deltas4!AX126)/6</f>
        <v>0</v>
      </c>
      <c r="AV120" s="19">
        <f ca="1">(Deltas1!AY126+2*Deltas2!AY126+2*Deltas3!AY126+Deltas4!AY126)/6</f>
        <v>0</v>
      </c>
      <c r="AW120" s="19">
        <f ca="1">(Deltas1!AZ126+2*Deltas2!AZ126+2*Deltas3!AZ126+Deltas4!AZ126)/6</f>
        <v>0</v>
      </c>
      <c r="AX120" s="19">
        <f ca="1">(Deltas1!BA126+2*Deltas2!BA126+2*Deltas3!BA126+Deltas4!BA126)/6</f>
        <v>0</v>
      </c>
      <c r="AY120" s="19">
        <f ca="1">(Deltas1!BB126+2*Deltas2!BB126+2*Deltas3!BB126+Deltas4!BB126)/6</f>
        <v>0</v>
      </c>
      <c r="AZ120" s="19">
        <f ca="1">(Deltas1!BC126+2*Deltas2!BC126+2*Deltas3!BC126+Deltas4!BC126)/6</f>
        <v>0</v>
      </c>
      <c r="BA120" s="19">
        <f ca="1">(Deltas1!BD126+2*Deltas2!BD126+2*Deltas3!BD126+Deltas4!BD126)/6</f>
        <v>0</v>
      </c>
      <c r="BB120" s="19">
        <f ca="1">(Deltas1!BE126+2*Deltas2!BE126+2*Deltas3!BE126+Deltas4!BE126)/6</f>
        <v>0</v>
      </c>
      <c r="BC120" s="19">
        <f ca="1">(Deltas1!BF126+2*Deltas2!BF126+2*Deltas3!BF126+Deltas4!BF126)/6</f>
        <v>0</v>
      </c>
      <c r="BD120" s="19">
        <f ca="1">(Deltas1!BG126+2*Deltas2!BG126+2*Deltas3!BG126+Deltas4!BG126)/6</f>
        <v>0</v>
      </c>
      <c r="BE120" s="19">
        <f ca="1">(Deltas1!BH126+2*Deltas2!BH126+2*Deltas3!BH126+Deltas4!BH126)/6</f>
        <v>0</v>
      </c>
      <c r="BF120" s="19">
        <f ca="1">(Deltas1!BI126+2*Deltas2!BI126+2*Deltas3!BI126+Deltas4!BI126)/6</f>
        <v>0</v>
      </c>
      <c r="BG120" s="19">
        <f ca="1">(Deltas1!BJ126+2*Deltas2!BJ126+2*Deltas3!BJ126+Deltas4!BJ126)/6</f>
        <v>0</v>
      </c>
      <c r="BH120" s="19">
        <f ca="1">(Deltas1!BK126+2*Deltas2!BK126+2*Deltas3!BK126+Deltas4!BK126)/6</f>
        <v>0</v>
      </c>
      <c r="BI120" s="19">
        <f ca="1">(Deltas1!BL126+2*Deltas2!BL126+2*Deltas3!BL126+Deltas4!BL126)/6</f>
        <v>0</v>
      </c>
      <c r="BJ120" s="19">
        <f ca="1">(Deltas1!BM126+2*Deltas2!BM126+2*Deltas3!BM126+Deltas4!BM126)/6</f>
        <v>0</v>
      </c>
      <c r="BK120" s="19">
        <f ca="1">(Deltas1!BN126+2*Deltas2!BN126+2*Deltas3!BN126+Deltas4!BN126)/6</f>
        <v>0</v>
      </c>
      <c r="BL120" s="19">
        <f ca="1">(Deltas1!BO126+2*Deltas2!BO126+2*Deltas3!BO126+Deltas4!BO126)/6</f>
        <v>0</v>
      </c>
      <c r="BM120" s="19">
        <f ca="1">(Deltas1!BP126+2*Deltas2!BP126+2*Deltas3!BP126+Deltas4!BP126)/6</f>
        <v>0</v>
      </c>
      <c r="BN120" s="19">
        <f ca="1">(Deltas1!BQ126+2*Deltas2!BQ126+2*Deltas3!BQ126+Deltas4!BQ126)/6</f>
        <v>0</v>
      </c>
      <c r="BO120" s="19">
        <f ca="1">(Deltas1!BR126+2*Deltas2!BR126+2*Deltas3!BR126+Deltas4!BR126)/6</f>
        <v>0</v>
      </c>
      <c r="BP120" s="19">
        <f ca="1">(Deltas1!BS126+2*Deltas2!BS126+2*Deltas3!BS126+Deltas4!BS126)/6</f>
        <v>0</v>
      </c>
      <c r="BQ120" s="19">
        <f ca="1">(Deltas1!BT126+2*Deltas2!BT126+2*Deltas3!BT126+Deltas4!BT126)/6</f>
        <v>0</v>
      </c>
      <c r="BR120" s="19">
        <f ca="1">(Deltas1!BU126+2*Deltas2!BU126+2*Deltas3!BU126+Deltas4!BU126)/6</f>
        <v>0</v>
      </c>
      <c r="BS120" s="19">
        <f ca="1">(Deltas1!BV126+2*Deltas2!BV126+2*Deltas3!BV126+Deltas4!BV126)/6</f>
        <v>0</v>
      </c>
      <c r="BT120" s="19">
        <f ca="1">(Deltas1!BW126+2*Deltas2!BW126+2*Deltas3!BW126+Deltas4!BW126)/6</f>
        <v>0</v>
      </c>
    </row>
    <row r="121" spans="1:72">
      <c r="A121">
        <f>'Composition Moles'!A139</f>
        <v>5.8499999999999872</v>
      </c>
      <c r="B121" s="1">
        <f ca="1">(Deltas1!D127+2*Deltas2!D127+2*Deltas3!D127+Deltas4!D127)/6</f>
        <v>6.8571294235557469E-3</v>
      </c>
      <c r="C121" s="19">
        <f ca="1">(Deltas1!F127+2*Deltas2!F127+2*Deltas3!F127+Deltas4!F127)/6</f>
        <v>-2.4972742183171151E-3</v>
      </c>
      <c r="D121" s="19">
        <f ca="1">(Deltas1!G127+2*Deltas2!G127+2*Deltas3!G127+Deltas4!G127)/6</f>
        <v>0</v>
      </c>
      <c r="E121" s="19">
        <f ca="1">(Deltas1!H127+2*Deltas2!H127+2*Deltas3!H127+Deltas4!H127)/6</f>
        <v>2.4926469775125239E-3</v>
      </c>
      <c r="F121" s="19">
        <f ca="1">(Deltas1!I127+2*Deltas2!I127+2*Deltas3!I127+Deltas4!I127)/6</f>
        <v>4.6272408045915159E-6</v>
      </c>
      <c r="G121" s="19">
        <f ca="1">(Deltas1!J127+2*Deltas2!J127+2*Deltas3!J127+Deltas4!J127)/6</f>
        <v>0</v>
      </c>
      <c r="H121" s="19">
        <f ca="1">(Deltas1!K127+2*Deltas2!K127+2*Deltas3!K127+Deltas4!K127)/6</f>
        <v>0</v>
      </c>
      <c r="I121" s="19">
        <f ca="1">(Deltas1!L127+2*Deltas2!L127+2*Deltas3!L127+Deltas4!L127)/6</f>
        <v>0</v>
      </c>
      <c r="J121" s="19">
        <f ca="1">(Deltas1!M127+2*Deltas2!M127+2*Deltas3!M127+Deltas4!M127)/6</f>
        <v>0</v>
      </c>
      <c r="K121" s="19">
        <f ca="1">(Deltas1!N127+2*Deltas2!N127+2*Deltas3!N127+Deltas4!N127)/6</f>
        <v>0</v>
      </c>
      <c r="L121" s="19">
        <f ca="1">(Deltas1!O127+2*Deltas2!O127+2*Deltas3!O127+Deltas4!O127)/6</f>
        <v>0</v>
      </c>
      <c r="M121" s="19">
        <f ca="1">(Deltas1!P127+2*Deltas2!P127+2*Deltas3!P127+Deltas4!P127)/6</f>
        <v>0</v>
      </c>
      <c r="N121" s="19">
        <f ca="1">(Deltas1!Q127+2*Deltas2!Q127+2*Deltas3!Q127+Deltas4!Q127)/6</f>
        <v>0</v>
      </c>
      <c r="O121" s="19">
        <f ca="1">(Deltas1!R127+2*Deltas2!R127+2*Deltas3!R127+Deltas4!R127)/6</f>
        <v>0</v>
      </c>
      <c r="P121" s="19">
        <f ca="1">(Deltas1!S127+2*Deltas2!S127+2*Deltas3!S127+Deltas4!S127)/6</f>
        <v>0.54703756195814957</v>
      </c>
      <c r="Q121" s="19">
        <f ca="1">(Deltas1!T127+2*Deltas2!T127+2*Deltas3!T127+Deltas4!T127)/6</f>
        <v>0</v>
      </c>
      <c r="R121" s="19">
        <f ca="1">(Deltas1!U127+2*Deltas2!U127+2*Deltas3!U127+Deltas4!U127)/6</f>
        <v>0</v>
      </c>
      <c r="S121" s="19">
        <f ca="1">(Deltas1!V127+2*Deltas2!V127+2*Deltas3!V127+Deltas4!V127)/6</f>
        <v>0</v>
      </c>
      <c r="T121" s="19">
        <f ca="1">(Deltas1!W127+2*Deltas2!W127+2*Deltas3!W127+Deltas4!W127)/6</f>
        <v>0</v>
      </c>
      <c r="U121" s="19">
        <f ca="1">(Deltas1!X127+2*Deltas2!X127+2*Deltas3!X127+Deltas4!X127)/6</f>
        <v>0</v>
      </c>
      <c r="V121" s="19">
        <f ca="1">(Deltas1!Y127+2*Deltas2!Y127+2*Deltas3!Y127+Deltas4!Y127)/6</f>
        <v>-1.5272192890425427</v>
      </c>
      <c r="W121" s="19">
        <f ca="1">(Deltas1!Z127+2*Deltas2!Z127+2*Deltas3!Z127+Deltas4!Z127)/6</f>
        <v>0</v>
      </c>
      <c r="X121" s="19">
        <f ca="1">(Deltas1!AA127+2*Deltas2!AA127+2*Deltas3!AA127+Deltas4!AA127)/6</f>
        <v>0</v>
      </c>
      <c r="Y121" s="19">
        <f ca="1">(Deltas1!AB127+2*Deltas2!AB127+2*Deltas3!AB127+Deltas4!AB127)/6</f>
        <v>0</v>
      </c>
      <c r="Z121" s="19">
        <f ca="1">(Deltas1!AC127+2*Deltas2!AC127+2*Deltas3!AC127+Deltas4!AC127)/6</f>
        <v>0</v>
      </c>
      <c r="AA121" s="19">
        <f ca="1">(Deltas1!AD127+2*Deltas2!AD127+2*Deltas3!AD127+Deltas4!AD127)/6</f>
        <v>0</v>
      </c>
      <c r="AB121" s="19">
        <f ca="1">(Deltas1!AE127+2*Deltas2!AE127+2*Deltas3!AE127+Deltas4!AE127)/6</f>
        <v>0</v>
      </c>
      <c r="AC121" s="19">
        <f ca="1">(Deltas1!AF127+2*Deltas2!AF127+2*Deltas3!AF127+Deltas4!AF127)/6</f>
        <v>0</v>
      </c>
      <c r="AD121" s="19">
        <f ca="1">(Deltas1!AG127+2*Deltas2!AG127+2*Deltas3!AG127+Deltas4!AG127)/6</f>
        <v>-3.2692276373758392E-3</v>
      </c>
      <c r="AE121" s="19">
        <f ca="1">(Deltas1!AH127+2*Deltas2!AH127+2*Deltas3!AH127+Deltas4!AH127)/6</f>
        <v>-0.87343526340075484</v>
      </c>
      <c r="AF121" s="19">
        <f ca="1">(Deltas1!AI127+2*Deltas2!AI127+2*Deltas3!AI127+Deltas4!AI127)/6</f>
        <v>2.0518871274678951</v>
      </c>
      <c r="AG121" s="19">
        <f ca="1">(Deltas1!AJ127+2*Deltas2!AJ127+2*Deltas3!AJ127+Deltas4!AJ127)/6</f>
        <v>0.24314243145831063</v>
      </c>
      <c r="AH121" s="19">
        <f ca="1">(Deltas1!AK127+2*Deltas2!AK127+2*Deltas3!AK127+Deltas4!AK127)/6</f>
        <v>0</v>
      </c>
      <c r="AI121" s="19">
        <f ca="1">(Deltas1!AL127+2*Deltas2!AL127+2*Deltas3!AL127+Deltas4!AL127)/6</f>
        <v>0</v>
      </c>
      <c r="AJ121" s="19">
        <f ca="1">(Deltas1!AM127+2*Deltas2!AM127+2*Deltas3!AM127+Deltas4!AM127)/6</f>
        <v>0</v>
      </c>
      <c r="AK121" s="19">
        <f ca="1">(Deltas1!AN127+2*Deltas2!AN127+2*Deltas3!AN127+Deltas4!AN127)/6</f>
        <v>0</v>
      </c>
      <c r="AL121" s="19">
        <f ca="1">(Deltas1!AO127+2*Deltas2!AO127+2*Deltas3!AO127+Deltas4!AO127)/6</f>
        <v>-4.6272408045915159E-6</v>
      </c>
      <c r="AM121" s="19">
        <f ca="1">(Deltas1!AP127+2*Deltas2!AP127+2*Deltas3!AP127+Deltas4!AP127)/6</f>
        <v>-2.1422771670959492E-3</v>
      </c>
      <c r="AN121" s="19">
        <f ca="1">(Deltas1!AQ127+2*Deltas2!AQ127+2*Deltas3!AQ127+Deltas4!AQ127)/6</f>
        <v>0</v>
      </c>
      <c r="AO121" s="19">
        <f ca="1">(Deltas1!AR127+2*Deltas2!AR127+2*Deltas3!AR127+Deltas4!AR127)/6</f>
        <v>0</v>
      </c>
      <c r="AP121" s="19">
        <f ca="1">(Deltas1!AS127+2*Deltas2!AS127+2*Deltas3!AS127+Deltas4!AS127)/6</f>
        <v>-0.14533214546526063</v>
      </c>
      <c r="AQ121" s="19">
        <f ca="1">(Deltas1!AT127+2*Deltas2!AT127+2*Deltas3!AT127+Deltas4!AT127)/6</f>
        <v>-0.14533214546526063</v>
      </c>
      <c r="AR121" s="19">
        <f ca="1">(Deltas1!AU127+2*Deltas2!AU127+2*Deltas3!AU127+Deltas4!AU127)/6</f>
        <v>-0.14533214546526063</v>
      </c>
      <c r="AS121" s="19">
        <f ca="1">(Deltas1!AV127+2*Deltas2!AV127+2*Deltas3!AV127+Deltas4!AV127)/6</f>
        <v>0</v>
      </c>
      <c r="AT121" s="19">
        <f ca="1">(Deltas1!AW127+2*Deltas2!AW127+2*Deltas3!AW127+Deltas4!AW127)/6</f>
        <v>0</v>
      </c>
      <c r="AU121" s="19">
        <f ca="1">(Deltas1!AX127+2*Deltas2!AX127+2*Deltas3!AX127+Deltas4!AX127)/6</f>
        <v>0</v>
      </c>
      <c r="AV121" s="19">
        <f ca="1">(Deltas1!AY127+2*Deltas2!AY127+2*Deltas3!AY127+Deltas4!AY127)/6</f>
        <v>0</v>
      </c>
      <c r="AW121" s="19">
        <f ca="1">(Deltas1!AZ127+2*Deltas2!AZ127+2*Deltas3!AZ127+Deltas4!AZ127)/6</f>
        <v>0</v>
      </c>
      <c r="AX121" s="19">
        <f ca="1">(Deltas1!BA127+2*Deltas2!BA127+2*Deltas3!BA127+Deltas4!BA127)/6</f>
        <v>0</v>
      </c>
      <c r="AY121" s="19">
        <f ca="1">(Deltas1!BB127+2*Deltas2!BB127+2*Deltas3!BB127+Deltas4!BB127)/6</f>
        <v>0</v>
      </c>
      <c r="AZ121" s="19">
        <f ca="1">(Deltas1!BC127+2*Deltas2!BC127+2*Deltas3!BC127+Deltas4!BC127)/6</f>
        <v>0</v>
      </c>
      <c r="BA121" s="19">
        <f ca="1">(Deltas1!BD127+2*Deltas2!BD127+2*Deltas3!BD127+Deltas4!BD127)/6</f>
        <v>0</v>
      </c>
      <c r="BB121" s="19">
        <f ca="1">(Deltas1!BE127+2*Deltas2!BE127+2*Deltas3!BE127+Deltas4!BE127)/6</f>
        <v>0</v>
      </c>
      <c r="BC121" s="19">
        <f ca="1">(Deltas1!BF127+2*Deltas2!BF127+2*Deltas3!BF127+Deltas4!BF127)/6</f>
        <v>0</v>
      </c>
      <c r="BD121" s="19">
        <f ca="1">(Deltas1!BG127+2*Deltas2!BG127+2*Deltas3!BG127+Deltas4!BG127)/6</f>
        <v>0</v>
      </c>
      <c r="BE121" s="19">
        <f ca="1">(Deltas1!BH127+2*Deltas2!BH127+2*Deltas3!BH127+Deltas4!BH127)/6</f>
        <v>0</v>
      </c>
      <c r="BF121" s="19">
        <f ca="1">(Deltas1!BI127+2*Deltas2!BI127+2*Deltas3!BI127+Deltas4!BI127)/6</f>
        <v>0</v>
      </c>
      <c r="BG121" s="19">
        <f ca="1">(Deltas1!BJ127+2*Deltas2!BJ127+2*Deltas3!BJ127+Deltas4!BJ127)/6</f>
        <v>0</v>
      </c>
      <c r="BH121" s="19">
        <f ca="1">(Deltas1!BK127+2*Deltas2!BK127+2*Deltas3!BK127+Deltas4!BK127)/6</f>
        <v>0</v>
      </c>
      <c r="BI121" s="19">
        <f ca="1">(Deltas1!BL127+2*Deltas2!BL127+2*Deltas3!BL127+Deltas4!BL127)/6</f>
        <v>0</v>
      </c>
      <c r="BJ121" s="19">
        <f ca="1">(Deltas1!BM127+2*Deltas2!BM127+2*Deltas3!BM127+Deltas4!BM127)/6</f>
        <v>0</v>
      </c>
      <c r="BK121" s="19">
        <f ca="1">(Deltas1!BN127+2*Deltas2!BN127+2*Deltas3!BN127+Deltas4!BN127)/6</f>
        <v>0</v>
      </c>
      <c r="BL121" s="19">
        <f ca="1">(Deltas1!BO127+2*Deltas2!BO127+2*Deltas3!BO127+Deltas4!BO127)/6</f>
        <v>0</v>
      </c>
      <c r="BM121" s="19">
        <f ca="1">(Deltas1!BP127+2*Deltas2!BP127+2*Deltas3!BP127+Deltas4!BP127)/6</f>
        <v>0</v>
      </c>
      <c r="BN121" s="19">
        <f ca="1">(Deltas1!BQ127+2*Deltas2!BQ127+2*Deltas3!BQ127+Deltas4!BQ127)/6</f>
        <v>0</v>
      </c>
      <c r="BO121" s="19">
        <f ca="1">(Deltas1!BR127+2*Deltas2!BR127+2*Deltas3!BR127+Deltas4!BR127)/6</f>
        <v>0</v>
      </c>
      <c r="BP121" s="19">
        <f ca="1">(Deltas1!BS127+2*Deltas2!BS127+2*Deltas3!BS127+Deltas4!BS127)/6</f>
        <v>0</v>
      </c>
      <c r="BQ121" s="19">
        <f ca="1">(Deltas1!BT127+2*Deltas2!BT127+2*Deltas3!BT127+Deltas4!BT127)/6</f>
        <v>0</v>
      </c>
      <c r="BR121" s="19">
        <f ca="1">(Deltas1!BU127+2*Deltas2!BU127+2*Deltas3!BU127+Deltas4!BU127)/6</f>
        <v>0</v>
      </c>
      <c r="BS121" s="19">
        <f ca="1">(Deltas1!BV127+2*Deltas2!BV127+2*Deltas3!BV127+Deltas4!BV127)/6</f>
        <v>0</v>
      </c>
      <c r="BT121" s="19">
        <f ca="1">(Deltas1!BW127+2*Deltas2!BW127+2*Deltas3!BW127+Deltas4!BW127)/6</f>
        <v>0</v>
      </c>
    </row>
    <row r="122" spans="1:72">
      <c r="A122">
        <f>'Composition Moles'!A140</f>
        <v>5.899999999999987</v>
      </c>
      <c r="B122" s="1">
        <f ca="1">(Deltas1!D128+2*Deltas2!D128+2*Deltas3!D128+Deltas4!D128)/6</f>
        <v>6.8437666387415755E-3</v>
      </c>
      <c r="C122" s="19">
        <f ca="1">(Deltas1!F128+2*Deltas2!F128+2*Deltas3!F128+Deltas4!F128)/6</f>
        <v>-2.3515401644838632E-3</v>
      </c>
      <c r="D122" s="19">
        <f ca="1">(Deltas1!G128+2*Deltas2!G128+2*Deltas3!G128+Deltas4!G128)/6</f>
        <v>0</v>
      </c>
      <c r="E122" s="19">
        <f ca="1">(Deltas1!H128+2*Deltas2!H128+2*Deltas3!H128+Deltas4!H128)/6</f>
        <v>2.3473857065973076E-3</v>
      </c>
      <c r="F122" s="19">
        <f ca="1">(Deltas1!I128+2*Deltas2!I128+2*Deltas3!I128+Deltas4!I128)/6</f>
        <v>4.1544578865554068E-6</v>
      </c>
      <c r="G122" s="19">
        <f ca="1">(Deltas1!J128+2*Deltas2!J128+2*Deltas3!J128+Deltas4!J128)/6</f>
        <v>0</v>
      </c>
      <c r="H122" s="19">
        <f ca="1">(Deltas1!K128+2*Deltas2!K128+2*Deltas3!K128+Deltas4!K128)/6</f>
        <v>0</v>
      </c>
      <c r="I122" s="19">
        <f ca="1">(Deltas1!L128+2*Deltas2!L128+2*Deltas3!L128+Deltas4!L128)/6</f>
        <v>0</v>
      </c>
      <c r="J122" s="19">
        <f ca="1">(Deltas1!M128+2*Deltas2!M128+2*Deltas3!M128+Deltas4!M128)/6</f>
        <v>0</v>
      </c>
      <c r="K122" s="19">
        <f ca="1">(Deltas1!N128+2*Deltas2!N128+2*Deltas3!N128+Deltas4!N128)/6</f>
        <v>0</v>
      </c>
      <c r="L122" s="19">
        <f ca="1">(Deltas1!O128+2*Deltas2!O128+2*Deltas3!O128+Deltas4!O128)/6</f>
        <v>0</v>
      </c>
      <c r="M122" s="19">
        <f ca="1">(Deltas1!P128+2*Deltas2!P128+2*Deltas3!P128+Deltas4!P128)/6</f>
        <v>0</v>
      </c>
      <c r="N122" s="19">
        <f ca="1">(Deltas1!Q128+2*Deltas2!Q128+2*Deltas3!Q128+Deltas4!Q128)/6</f>
        <v>0</v>
      </c>
      <c r="O122" s="19">
        <f ca="1">(Deltas1!R128+2*Deltas2!R128+2*Deltas3!R128+Deltas4!R128)/6</f>
        <v>0</v>
      </c>
      <c r="P122" s="19">
        <f ca="1">(Deltas1!S128+2*Deltas2!S128+2*Deltas3!S128+Deltas4!S128)/6</f>
        <v>0.52609723308030043</v>
      </c>
      <c r="Q122" s="19">
        <f ca="1">(Deltas1!T128+2*Deltas2!T128+2*Deltas3!T128+Deltas4!T128)/6</f>
        <v>0</v>
      </c>
      <c r="R122" s="19">
        <f ca="1">(Deltas1!U128+2*Deltas2!U128+2*Deltas3!U128+Deltas4!U128)/6</f>
        <v>0</v>
      </c>
      <c r="S122" s="19">
        <f ca="1">(Deltas1!V128+2*Deltas2!V128+2*Deltas3!V128+Deltas4!V128)/6</f>
        <v>0</v>
      </c>
      <c r="T122" s="19">
        <f ca="1">(Deltas1!W128+2*Deltas2!W128+2*Deltas3!W128+Deltas4!W128)/6</f>
        <v>0</v>
      </c>
      <c r="U122" s="19">
        <f ca="1">(Deltas1!X128+2*Deltas2!X128+2*Deltas3!X128+Deltas4!X128)/6</f>
        <v>0</v>
      </c>
      <c r="V122" s="19">
        <f ca="1">(Deltas1!Y128+2*Deltas2!Y128+2*Deltas3!Y128+Deltas4!Y128)/6</f>
        <v>-1.4800615116857678</v>
      </c>
      <c r="W122" s="19">
        <f ca="1">(Deltas1!Z128+2*Deltas2!Z128+2*Deltas3!Z128+Deltas4!Z128)/6</f>
        <v>0</v>
      </c>
      <c r="X122" s="19">
        <f ca="1">(Deltas1!AA128+2*Deltas2!AA128+2*Deltas3!AA128+Deltas4!AA128)/6</f>
        <v>0</v>
      </c>
      <c r="Y122" s="19">
        <f ca="1">(Deltas1!AB128+2*Deltas2!AB128+2*Deltas3!AB128+Deltas4!AB128)/6</f>
        <v>0</v>
      </c>
      <c r="Z122" s="19">
        <f ca="1">(Deltas1!AC128+2*Deltas2!AC128+2*Deltas3!AC128+Deltas4!AC128)/6</f>
        <v>0</v>
      </c>
      <c r="AA122" s="19">
        <f ca="1">(Deltas1!AD128+2*Deltas2!AD128+2*Deltas3!AD128+Deltas4!AD128)/6</f>
        <v>0</v>
      </c>
      <c r="AB122" s="19">
        <f ca="1">(Deltas1!AE128+2*Deltas2!AE128+2*Deltas3!AE128+Deltas4!AE128)/6</f>
        <v>0</v>
      </c>
      <c r="AC122" s="19">
        <f ca="1">(Deltas1!AF128+2*Deltas2!AF128+2*Deltas3!AF128+Deltas4!AF128)/6</f>
        <v>0</v>
      </c>
      <c r="AD122" s="19">
        <f ca="1">(Deltas1!AG128+2*Deltas2!AG128+2*Deltas3!AG128+Deltas4!AG128)/6</f>
        <v>-3.1205815729617131E-3</v>
      </c>
      <c r="AE122" s="19">
        <f ca="1">(Deltas1!AH128+2*Deltas2!AH128+2*Deltas3!AH128+Deltas4!AH128)/6</f>
        <v>-0.87216229322972227</v>
      </c>
      <c r="AF122" s="19">
        <f ca="1">(Deltas1!AI128+2*Deltas2!AI128+2*Deltas3!AI128+Deltas4!AI128)/6</f>
        <v>2.026789403540024</v>
      </c>
      <c r="AG122" s="19">
        <f ca="1">(Deltas1!AJ128+2*Deltas2!AJ128+2*Deltas3!AJ128+Deltas4!AJ128)/6</f>
        <v>0.23503203018014898</v>
      </c>
      <c r="AH122" s="19">
        <f ca="1">(Deltas1!AK128+2*Deltas2!AK128+2*Deltas3!AK128+Deltas4!AK128)/6</f>
        <v>0</v>
      </c>
      <c r="AI122" s="19">
        <f ca="1">(Deltas1!AL128+2*Deltas2!AL128+2*Deltas3!AL128+Deltas4!AL128)/6</f>
        <v>0</v>
      </c>
      <c r="AJ122" s="19">
        <f ca="1">(Deltas1!AM128+2*Deltas2!AM128+2*Deltas3!AM128+Deltas4!AM128)/6</f>
        <v>0</v>
      </c>
      <c r="AK122" s="19">
        <f ca="1">(Deltas1!AN128+2*Deltas2!AN128+2*Deltas3!AN128+Deltas4!AN128)/6</f>
        <v>0</v>
      </c>
      <c r="AL122" s="19">
        <f ca="1">(Deltas1!AO128+2*Deltas2!AO128+2*Deltas3!AO128+Deltas4!AO128)/6</f>
        <v>-4.1544578865554068E-6</v>
      </c>
      <c r="AM122" s="19">
        <f ca="1">(Deltas1!AP128+2*Deltas2!AP128+2*Deltas3!AP128+Deltas4!AP128)/6</f>
        <v>-1.9960443200240617E-3</v>
      </c>
      <c r="AN122" s="19">
        <f ca="1">(Deltas1!AQ128+2*Deltas2!AQ128+2*Deltas3!AQ128+Deltas4!AQ128)/6</f>
        <v>0</v>
      </c>
      <c r="AO122" s="19">
        <f ca="1">(Deltas1!AR128+2*Deltas2!AR128+2*Deltas3!AR128+Deltas4!AR128)/6</f>
        <v>0</v>
      </c>
      <c r="AP122" s="19">
        <f ca="1">(Deltas1!AS128+2*Deltas2!AS128+2*Deltas3!AS128+Deltas4!AS128)/6</f>
        <v>-0.14352469384470348</v>
      </c>
      <c r="AQ122" s="19">
        <f ca="1">(Deltas1!AT128+2*Deltas2!AT128+2*Deltas3!AT128+Deltas4!AT128)/6</f>
        <v>-0.14352469384470348</v>
      </c>
      <c r="AR122" s="19">
        <f ca="1">(Deltas1!AU128+2*Deltas2!AU128+2*Deltas3!AU128+Deltas4!AU128)/6</f>
        <v>-0.14352469384470348</v>
      </c>
      <c r="AS122" s="19">
        <f ca="1">(Deltas1!AV128+2*Deltas2!AV128+2*Deltas3!AV128+Deltas4!AV128)/6</f>
        <v>0</v>
      </c>
      <c r="AT122" s="19">
        <f ca="1">(Deltas1!AW128+2*Deltas2!AW128+2*Deltas3!AW128+Deltas4!AW128)/6</f>
        <v>0</v>
      </c>
      <c r="AU122" s="19">
        <f ca="1">(Deltas1!AX128+2*Deltas2!AX128+2*Deltas3!AX128+Deltas4!AX128)/6</f>
        <v>0</v>
      </c>
      <c r="AV122" s="19">
        <f ca="1">(Deltas1!AY128+2*Deltas2!AY128+2*Deltas3!AY128+Deltas4!AY128)/6</f>
        <v>0</v>
      </c>
      <c r="AW122" s="19">
        <f ca="1">(Deltas1!AZ128+2*Deltas2!AZ128+2*Deltas3!AZ128+Deltas4!AZ128)/6</f>
        <v>0</v>
      </c>
      <c r="AX122" s="19">
        <f ca="1">(Deltas1!BA128+2*Deltas2!BA128+2*Deltas3!BA128+Deltas4!BA128)/6</f>
        <v>0</v>
      </c>
      <c r="AY122" s="19">
        <f ca="1">(Deltas1!BB128+2*Deltas2!BB128+2*Deltas3!BB128+Deltas4!BB128)/6</f>
        <v>0</v>
      </c>
      <c r="AZ122" s="19">
        <f ca="1">(Deltas1!BC128+2*Deltas2!BC128+2*Deltas3!BC128+Deltas4!BC128)/6</f>
        <v>0</v>
      </c>
      <c r="BA122" s="19">
        <f ca="1">(Deltas1!BD128+2*Deltas2!BD128+2*Deltas3!BD128+Deltas4!BD128)/6</f>
        <v>0</v>
      </c>
      <c r="BB122" s="19">
        <f ca="1">(Deltas1!BE128+2*Deltas2!BE128+2*Deltas3!BE128+Deltas4!BE128)/6</f>
        <v>0</v>
      </c>
      <c r="BC122" s="19">
        <f ca="1">(Deltas1!BF128+2*Deltas2!BF128+2*Deltas3!BF128+Deltas4!BF128)/6</f>
        <v>0</v>
      </c>
      <c r="BD122" s="19">
        <f ca="1">(Deltas1!BG128+2*Deltas2!BG128+2*Deltas3!BG128+Deltas4!BG128)/6</f>
        <v>0</v>
      </c>
      <c r="BE122" s="19">
        <f ca="1">(Deltas1!BH128+2*Deltas2!BH128+2*Deltas3!BH128+Deltas4!BH128)/6</f>
        <v>0</v>
      </c>
      <c r="BF122" s="19">
        <f ca="1">(Deltas1!BI128+2*Deltas2!BI128+2*Deltas3!BI128+Deltas4!BI128)/6</f>
        <v>0</v>
      </c>
      <c r="BG122" s="19">
        <f ca="1">(Deltas1!BJ128+2*Deltas2!BJ128+2*Deltas3!BJ128+Deltas4!BJ128)/6</f>
        <v>0</v>
      </c>
      <c r="BH122" s="19">
        <f ca="1">(Deltas1!BK128+2*Deltas2!BK128+2*Deltas3!BK128+Deltas4!BK128)/6</f>
        <v>0</v>
      </c>
      <c r="BI122" s="19">
        <f ca="1">(Deltas1!BL128+2*Deltas2!BL128+2*Deltas3!BL128+Deltas4!BL128)/6</f>
        <v>0</v>
      </c>
      <c r="BJ122" s="19">
        <f ca="1">(Deltas1!BM128+2*Deltas2!BM128+2*Deltas3!BM128+Deltas4!BM128)/6</f>
        <v>0</v>
      </c>
      <c r="BK122" s="19">
        <f ca="1">(Deltas1!BN128+2*Deltas2!BN128+2*Deltas3!BN128+Deltas4!BN128)/6</f>
        <v>0</v>
      </c>
      <c r="BL122" s="19">
        <f ca="1">(Deltas1!BO128+2*Deltas2!BO128+2*Deltas3!BO128+Deltas4!BO128)/6</f>
        <v>0</v>
      </c>
      <c r="BM122" s="19">
        <f ca="1">(Deltas1!BP128+2*Deltas2!BP128+2*Deltas3!BP128+Deltas4!BP128)/6</f>
        <v>0</v>
      </c>
      <c r="BN122" s="19">
        <f ca="1">(Deltas1!BQ128+2*Deltas2!BQ128+2*Deltas3!BQ128+Deltas4!BQ128)/6</f>
        <v>0</v>
      </c>
      <c r="BO122" s="19">
        <f ca="1">(Deltas1!BR128+2*Deltas2!BR128+2*Deltas3!BR128+Deltas4!BR128)/6</f>
        <v>0</v>
      </c>
      <c r="BP122" s="19">
        <f ca="1">(Deltas1!BS128+2*Deltas2!BS128+2*Deltas3!BS128+Deltas4!BS128)/6</f>
        <v>0</v>
      </c>
      <c r="BQ122" s="19">
        <f ca="1">(Deltas1!BT128+2*Deltas2!BT128+2*Deltas3!BT128+Deltas4!BT128)/6</f>
        <v>0</v>
      </c>
      <c r="BR122" s="19">
        <f ca="1">(Deltas1!BU128+2*Deltas2!BU128+2*Deltas3!BU128+Deltas4!BU128)/6</f>
        <v>0</v>
      </c>
      <c r="BS122" s="19">
        <f ca="1">(Deltas1!BV128+2*Deltas2!BV128+2*Deltas3!BV128+Deltas4!BV128)/6</f>
        <v>0</v>
      </c>
      <c r="BT122" s="19">
        <f ca="1">(Deltas1!BW128+2*Deltas2!BW128+2*Deltas3!BW128+Deltas4!BW128)/6</f>
        <v>0</v>
      </c>
    </row>
    <row r="123" spans="1:72">
      <c r="A123">
        <f>'Composition Moles'!A141</f>
        <v>5.9499999999999869</v>
      </c>
      <c r="B123" s="1">
        <f ca="1">(Deltas1!D129+2*Deltas2!D129+2*Deltas3!D129+Deltas4!D129)/6</f>
        <v>6.8353576996971034E-3</v>
      </c>
      <c r="C123" s="19">
        <f ca="1">(Deltas1!F129+2*Deltas2!F129+2*Deltas3!F129+Deltas4!F129)/6</f>
        <v>-2.2157931791808093E-3</v>
      </c>
      <c r="D123" s="19">
        <f ca="1">(Deltas1!G129+2*Deltas2!G129+2*Deltas3!G129+Deltas4!G129)/6</f>
        <v>0</v>
      </c>
      <c r="E123" s="19">
        <f ca="1">(Deltas1!H129+2*Deltas2!H129+2*Deltas3!H129+Deltas4!H129)/6</f>
        <v>2.2120631871998049E-3</v>
      </c>
      <c r="F123" s="19">
        <f ca="1">(Deltas1!I129+2*Deltas2!I129+2*Deltas3!I129+Deltas4!I129)/6</f>
        <v>3.7299919810044697E-6</v>
      </c>
      <c r="G123" s="19">
        <f ca="1">(Deltas1!J129+2*Deltas2!J129+2*Deltas3!J129+Deltas4!J129)/6</f>
        <v>0</v>
      </c>
      <c r="H123" s="19">
        <f ca="1">(Deltas1!K129+2*Deltas2!K129+2*Deltas3!K129+Deltas4!K129)/6</f>
        <v>0</v>
      </c>
      <c r="I123" s="19">
        <f ca="1">(Deltas1!L129+2*Deltas2!L129+2*Deltas3!L129+Deltas4!L129)/6</f>
        <v>0</v>
      </c>
      <c r="J123" s="19">
        <f ca="1">(Deltas1!M129+2*Deltas2!M129+2*Deltas3!M129+Deltas4!M129)/6</f>
        <v>0</v>
      </c>
      <c r="K123" s="19">
        <f ca="1">(Deltas1!N129+2*Deltas2!N129+2*Deltas3!N129+Deltas4!N129)/6</f>
        <v>0</v>
      </c>
      <c r="L123" s="19">
        <f ca="1">(Deltas1!O129+2*Deltas2!O129+2*Deltas3!O129+Deltas4!O129)/6</f>
        <v>0</v>
      </c>
      <c r="M123" s="19">
        <f ca="1">(Deltas1!P129+2*Deltas2!P129+2*Deltas3!P129+Deltas4!P129)/6</f>
        <v>0</v>
      </c>
      <c r="N123" s="19">
        <f ca="1">(Deltas1!Q129+2*Deltas2!Q129+2*Deltas3!Q129+Deltas4!Q129)/6</f>
        <v>0</v>
      </c>
      <c r="O123" s="19">
        <f ca="1">(Deltas1!R129+2*Deltas2!R129+2*Deltas3!R129+Deltas4!R129)/6</f>
        <v>0</v>
      </c>
      <c r="P123" s="19">
        <f ca="1">(Deltas1!S129+2*Deltas2!S129+2*Deltas3!S129+Deltas4!S129)/6</f>
        <v>0.5055355158265461</v>
      </c>
      <c r="Q123" s="19">
        <f ca="1">(Deltas1!T129+2*Deltas2!T129+2*Deltas3!T129+Deltas4!T129)/6</f>
        <v>0</v>
      </c>
      <c r="R123" s="19">
        <f ca="1">(Deltas1!U129+2*Deltas2!U129+2*Deltas3!U129+Deltas4!U129)/6</f>
        <v>0</v>
      </c>
      <c r="S123" s="19">
        <f ca="1">(Deltas1!V129+2*Deltas2!V129+2*Deltas3!V129+Deltas4!V129)/6</f>
        <v>0</v>
      </c>
      <c r="T123" s="19">
        <f ca="1">(Deltas1!W129+2*Deltas2!W129+2*Deltas3!W129+Deltas4!W129)/6</f>
        <v>0</v>
      </c>
      <c r="U123" s="19">
        <f ca="1">(Deltas1!X129+2*Deltas2!X129+2*Deltas3!X129+Deltas4!X129)/6</f>
        <v>0</v>
      </c>
      <c r="V123" s="19">
        <f ca="1">(Deltas1!Y129+2*Deltas2!Y129+2*Deltas3!Y129+Deltas4!Y129)/6</f>
        <v>-1.4337449930993358</v>
      </c>
      <c r="W123" s="19">
        <f ca="1">(Deltas1!Z129+2*Deltas2!Z129+2*Deltas3!Z129+Deltas4!Z129)/6</f>
        <v>0</v>
      </c>
      <c r="X123" s="19">
        <f ca="1">(Deltas1!AA129+2*Deltas2!AA129+2*Deltas3!AA129+Deltas4!AA129)/6</f>
        <v>0</v>
      </c>
      <c r="Y123" s="19">
        <f ca="1">(Deltas1!AB129+2*Deltas2!AB129+2*Deltas3!AB129+Deltas4!AB129)/6</f>
        <v>0</v>
      </c>
      <c r="Z123" s="19">
        <f ca="1">(Deltas1!AC129+2*Deltas2!AC129+2*Deltas3!AC129+Deltas4!AC129)/6</f>
        <v>0</v>
      </c>
      <c r="AA123" s="19">
        <f ca="1">(Deltas1!AD129+2*Deltas2!AD129+2*Deltas3!AD129+Deltas4!AD129)/6</f>
        <v>0</v>
      </c>
      <c r="AB123" s="19">
        <f ca="1">(Deltas1!AE129+2*Deltas2!AE129+2*Deltas3!AE129+Deltas4!AE129)/6</f>
        <v>0</v>
      </c>
      <c r="AC123" s="19">
        <f ca="1">(Deltas1!AF129+2*Deltas2!AF129+2*Deltas3!AF129+Deltas4!AF129)/6</f>
        <v>0</v>
      </c>
      <c r="AD123" s="19">
        <f ca="1">(Deltas1!AG129+2*Deltas2!AG129+2*Deltas3!AG129+Deltas4!AG129)/6</f>
        <v>-3.0382998349320956E-3</v>
      </c>
      <c r="AE123" s="19">
        <f ca="1">(Deltas1!AH129+2*Deltas2!AH129+2*Deltas3!AH129+Deltas4!AH129)/6</f>
        <v>-0.87069100723187487</v>
      </c>
      <c r="AF123" s="19">
        <f ca="1">(Deltas1!AI129+2*Deltas2!AI129+2*Deltas3!AI129+Deltas4!AI129)/6</f>
        <v>2.0019582131629239</v>
      </c>
      <c r="AG123" s="19">
        <f ca="1">(Deltas1!AJ129+2*Deltas2!AJ129+2*Deltas3!AJ129+Deltas4!AJ129)/6</f>
        <v>0.22708984897325901</v>
      </c>
      <c r="AH123" s="19">
        <f ca="1">(Deltas1!AK129+2*Deltas2!AK129+2*Deltas3!AK129+Deltas4!AK129)/6</f>
        <v>0</v>
      </c>
      <c r="AI123" s="19">
        <f ca="1">(Deltas1!AL129+2*Deltas2!AL129+2*Deltas3!AL129+Deltas4!AL129)/6</f>
        <v>0</v>
      </c>
      <c r="AJ123" s="19">
        <f ca="1">(Deltas1!AM129+2*Deltas2!AM129+2*Deltas3!AM129+Deltas4!AM129)/6</f>
        <v>0</v>
      </c>
      <c r="AK123" s="19">
        <f ca="1">(Deltas1!AN129+2*Deltas2!AN129+2*Deltas3!AN129+Deltas4!AN129)/6</f>
        <v>0</v>
      </c>
      <c r="AL123" s="19">
        <f ca="1">(Deltas1!AO129+2*Deltas2!AO129+2*Deltas3!AO129+Deltas4!AO129)/6</f>
        <v>-3.7299919810044697E-6</v>
      </c>
      <c r="AM123" s="19">
        <f ca="1">(Deltas1!AP129+2*Deltas2!AP129+2*Deltas3!AP129+Deltas4!AP129)/6</f>
        <v>-1.8600785708541231E-3</v>
      </c>
      <c r="AN123" s="19">
        <f ca="1">(Deltas1!AQ129+2*Deltas2!AQ129+2*Deltas3!AQ129+Deltas4!AQ129)/6</f>
        <v>0</v>
      </c>
      <c r="AO123" s="19">
        <f ca="1">(Deltas1!AR129+2*Deltas2!AR129+2*Deltas3!AR129+Deltas4!AR129)/6</f>
        <v>0</v>
      </c>
      <c r="AP123" s="19">
        <f ca="1">(Deltas1!AS129+2*Deltas2!AS129+2*Deltas3!AS129+Deltas4!AS129)/6</f>
        <v>-0.14174848974458368</v>
      </c>
      <c r="AQ123" s="19">
        <f ca="1">(Deltas1!AT129+2*Deltas2!AT129+2*Deltas3!AT129+Deltas4!AT129)/6</f>
        <v>-0.14174848974458368</v>
      </c>
      <c r="AR123" s="19">
        <f ca="1">(Deltas1!AU129+2*Deltas2!AU129+2*Deltas3!AU129+Deltas4!AU129)/6</f>
        <v>-0.14174848974458368</v>
      </c>
      <c r="AS123" s="19">
        <f ca="1">(Deltas1!AV129+2*Deltas2!AV129+2*Deltas3!AV129+Deltas4!AV129)/6</f>
        <v>0</v>
      </c>
      <c r="AT123" s="19">
        <f ca="1">(Deltas1!AW129+2*Deltas2!AW129+2*Deltas3!AW129+Deltas4!AW129)/6</f>
        <v>0</v>
      </c>
      <c r="AU123" s="19">
        <f ca="1">(Deltas1!AX129+2*Deltas2!AX129+2*Deltas3!AX129+Deltas4!AX129)/6</f>
        <v>0</v>
      </c>
      <c r="AV123" s="19">
        <f ca="1">(Deltas1!AY129+2*Deltas2!AY129+2*Deltas3!AY129+Deltas4!AY129)/6</f>
        <v>0</v>
      </c>
      <c r="AW123" s="19">
        <f ca="1">(Deltas1!AZ129+2*Deltas2!AZ129+2*Deltas3!AZ129+Deltas4!AZ129)/6</f>
        <v>0</v>
      </c>
      <c r="AX123" s="19">
        <f ca="1">(Deltas1!BA129+2*Deltas2!BA129+2*Deltas3!BA129+Deltas4!BA129)/6</f>
        <v>0</v>
      </c>
      <c r="AY123" s="19">
        <f ca="1">(Deltas1!BB129+2*Deltas2!BB129+2*Deltas3!BB129+Deltas4!BB129)/6</f>
        <v>0</v>
      </c>
      <c r="AZ123" s="19">
        <f ca="1">(Deltas1!BC129+2*Deltas2!BC129+2*Deltas3!BC129+Deltas4!BC129)/6</f>
        <v>0</v>
      </c>
      <c r="BA123" s="19">
        <f ca="1">(Deltas1!BD129+2*Deltas2!BD129+2*Deltas3!BD129+Deltas4!BD129)/6</f>
        <v>0</v>
      </c>
      <c r="BB123" s="19">
        <f ca="1">(Deltas1!BE129+2*Deltas2!BE129+2*Deltas3!BE129+Deltas4!BE129)/6</f>
        <v>0</v>
      </c>
      <c r="BC123" s="19">
        <f ca="1">(Deltas1!BF129+2*Deltas2!BF129+2*Deltas3!BF129+Deltas4!BF129)/6</f>
        <v>0</v>
      </c>
      <c r="BD123" s="19">
        <f ca="1">(Deltas1!BG129+2*Deltas2!BG129+2*Deltas3!BG129+Deltas4!BG129)/6</f>
        <v>0</v>
      </c>
      <c r="BE123" s="19">
        <f ca="1">(Deltas1!BH129+2*Deltas2!BH129+2*Deltas3!BH129+Deltas4!BH129)/6</f>
        <v>0</v>
      </c>
      <c r="BF123" s="19">
        <f ca="1">(Deltas1!BI129+2*Deltas2!BI129+2*Deltas3!BI129+Deltas4!BI129)/6</f>
        <v>0</v>
      </c>
      <c r="BG123" s="19">
        <f ca="1">(Deltas1!BJ129+2*Deltas2!BJ129+2*Deltas3!BJ129+Deltas4!BJ129)/6</f>
        <v>0</v>
      </c>
      <c r="BH123" s="19">
        <f ca="1">(Deltas1!BK129+2*Deltas2!BK129+2*Deltas3!BK129+Deltas4!BK129)/6</f>
        <v>0</v>
      </c>
      <c r="BI123" s="19">
        <f ca="1">(Deltas1!BL129+2*Deltas2!BL129+2*Deltas3!BL129+Deltas4!BL129)/6</f>
        <v>0</v>
      </c>
      <c r="BJ123" s="19">
        <f ca="1">(Deltas1!BM129+2*Deltas2!BM129+2*Deltas3!BM129+Deltas4!BM129)/6</f>
        <v>0</v>
      </c>
      <c r="BK123" s="19">
        <f ca="1">(Deltas1!BN129+2*Deltas2!BN129+2*Deltas3!BN129+Deltas4!BN129)/6</f>
        <v>0</v>
      </c>
      <c r="BL123" s="19">
        <f ca="1">(Deltas1!BO129+2*Deltas2!BO129+2*Deltas3!BO129+Deltas4!BO129)/6</f>
        <v>0</v>
      </c>
      <c r="BM123" s="19">
        <f ca="1">(Deltas1!BP129+2*Deltas2!BP129+2*Deltas3!BP129+Deltas4!BP129)/6</f>
        <v>0</v>
      </c>
      <c r="BN123" s="19">
        <f ca="1">(Deltas1!BQ129+2*Deltas2!BQ129+2*Deltas3!BQ129+Deltas4!BQ129)/6</f>
        <v>0</v>
      </c>
      <c r="BO123" s="19">
        <f ca="1">(Deltas1!BR129+2*Deltas2!BR129+2*Deltas3!BR129+Deltas4!BR129)/6</f>
        <v>0</v>
      </c>
      <c r="BP123" s="19">
        <f ca="1">(Deltas1!BS129+2*Deltas2!BS129+2*Deltas3!BS129+Deltas4!BS129)/6</f>
        <v>0</v>
      </c>
      <c r="BQ123" s="19">
        <f ca="1">(Deltas1!BT129+2*Deltas2!BT129+2*Deltas3!BT129+Deltas4!BT129)/6</f>
        <v>0</v>
      </c>
      <c r="BR123" s="19">
        <f ca="1">(Deltas1!BU129+2*Deltas2!BU129+2*Deltas3!BU129+Deltas4!BU129)/6</f>
        <v>0</v>
      </c>
      <c r="BS123" s="19">
        <f ca="1">(Deltas1!BV129+2*Deltas2!BV129+2*Deltas3!BV129+Deltas4!BV129)/6</f>
        <v>0</v>
      </c>
      <c r="BT123" s="19">
        <f ca="1">(Deltas1!BW129+2*Deltas2!BW129+2*Deltas3!BW129+Deltas4!BW129)/6</f>
        <v>0</v>
      </c>
    </row>
    <row r="124" spans="1:72">
      <c r="A124">
        <f>'Composition Moles'!A142</f>
        <v>5.9999999999999867</v>
      </c>
      <c r="B124" s="1">
        <f ca="1">(Deltas1!D130+2*Deltas2!D130+2*Deltas3!D130+Deltas4!D130)/6</f>
        <v>6.8328572788599407E-3</v>
      </c>
      <c r="C124" s="19">
        <f ca="1">(Deltas1!F130+2*Deltas2!F130+2*Deltas3!F130+Deltas4!F130)/6</f>
        <v>-2.0893298858759217E-3</v>
      </c>
      <c r="D124" s="19">
        <f ca="1">(Deltas1!G130+2*Deltas2!G130+2*Deltas3!G130+Deltas4!G130)/6</f>
        <v>0</v>
      </c>
      <c r="E124" s="19">
        <f ca="1">(Deltas1!H130+2*Deltas2!H130+2*Deltas3!H130+Deltas4!H130)/6</f>
        <v>2.0859809823769089E-3</v>
      </c>
      <c r="F124" s="19">
        <f ca="1">(Deltas1!I130+2*Deltas2!I130+2*Deltas3!I130+Deltas4!I130)/6</f>
        <v>3.3489034990127503E-6</v>
      </c>
      <c r="G124" s="19">
        <f ca="1">(Deltas1!J130+2*Deltas2!J130+2*Deltas3!J130+Deltas4!J130)/6</f>
        <v>0</v>
      </c>
      <c r="H124" s="19">
        <f ca="1">(Deltas1!K130+2*Deltas2!K130+2*Deltas3!K130+Deltas4!K130)/6</f>
        <v>0</v>
      </c>
      <c r="I124" s="19">
        <f ca="1">(Deltas1!L130+2*Deltas2!L130+2*Deltas3!L130+Deltas4!L130)/6</f>
        <v>0</v>
      </c>
      <c r="J124" s="19">
        <f ca="1">(Deltas1!M130+2*Deltas2!M130+2*Deltas3!M130+Deltas4!M130)/6</f>
        <v>0</v>
      </c>
      <c r="K124" s="19">
        <f ca="1">(Deltas1!N130+2*Deltas2!N130+2*Deltas3!N130+Deltas4!N130)/6</f>
        <v>0</v>
      </c>
      <c r="L124" s="19">
        <f ca="1">(Deltas1!O130+2*Deltas2!O130+2*Deltas3!O130+Deltas4!O130)/6</f>
        <v>0</v>
      </c>
      <c r="M124" s="19">
        <f ca="1">(Deltas1!P130+2*Deltas2!P130+2*Deltas3!P130+Deltas4!P130)/6</f>
        <v>0</v>
      </c>
      <c r="N124" s="19">
        <f ca="1">(Deltas1!Q130+2*Deltas2!Q130+2*Deltas3!Q130+Deltas4!Q130)/6</f>
        <v>0</v>
      </c>
      <c r="O124" s="19">
        <f ca="1">(Deltas1!R130+2*Deltas2!R130+2*Deltas3!R130+Deltas4!R130)/6</f>
        <v>0</v>
      </c>
      <c r="P124" s="19">
        <f ca="1">(Deltas1!S130+2*Deltas2!S130+2*Deltas3!S130+Deltas4!S130)/6</f>
        <v>0.48533123262295153</v>
      </c>
      <c r="Q124" s="19">
        <f ca="1">(Deltas1!T130+2*Deltas2!T130+2*Deltas3!T130+Deltas4!T130)/6</f>
        <v>0</v>
      </c>
      <c r="R124" s="19">
        <f ca="1">(Deltas1!U130+2*Deltas2!U130+2*Deltas3!U130+Deltas4!U130)/6</f>
        <v>0</v>
      </c>
      <c r="S124" s="19">
        <f ca="1">(Deltas1!V130+2*Deltas2!V130+2*Deltas3!V130+Deltas4!V130)/6</f>
        <v>0</v>
      </c>
      <c r="T124" s="19">
        <f ca="1">(Deltas1!W130+2*Deltas2!W130+2*Deltas3!W130+Deltas4!W130)/6</f>
        <v>0</v>
      </c>
      <c r="U124" s="19">
        <f ca="1">(Deltas1!X130+2*Deltas2!X130+2*Deltas3!X130+Deltas4!X130)/6</f>
        <v>0</v>
      </c>
      <c r="V124" s="19">
        <f ca="1">(Deltas1!Y130+2*Deltas2!Y130+2*Deltas3!Y130+Deltas4!Y130)/6</f>
        <v>-1.3882256381036162</v>
      </c>
      <c r="W124" s="19">
        <f ca="1">(Deltas1!Z130+2*Deltas2!Z130+2*Deltas3!Z130+Deltas4!Z130)/6</f>
        <v>0</v>
      </c>
      <c r="X124" s="19">
        <f ca="1">(Deltas1!AA130+2*Deltas2!AA130+2*Deltas3!AA130+Deltas4!AA130)/6</f>
        <v>0</v>
      </c>
      <c r="Y124" s="19">
        <f ca="1">(Deltas1!AB130+2*Deltas2!AB130+2*Deltas3!AB130+Deltas4!AB130)/6</f>
        <v>0</v>
      </c>
      <c r="Z124" s="19">
        <f ca="1">(Deltas1!AC130+2*Deltas2!AC130+2*Deltas3!AC130+Deltas4!AC130)/6</f>
        <v>0</v>
      </c>
      <c r="AA124" s="19">
        <f ca="1">(Deltas1!AD130+2*Deltas2!AD130+2*Deltas3!AD130+Deltas4!AD130)/6</f>
        <v>0</v>
      </c>
      <c r="AB124" s="19">
        <f ca="1">(Deltas1!AE130+2*Deltas2!AE130+2*Deltas3!AE130+Deltas4!AE130)/6</f>
        <v>0</v>
      </c>
      <c r="AC124" s="19">
        <f ca="1">(Deltas1!AF130+2*Deltas2!AF130+2*Deltas3!AF130+Deltas4!AF130)/6</f>
        <v>0</v>
      </c>
      <c r="AD124" s="19">
        <f ca="1">(Deltas1!AG130+2*Deltas2!AG130+2*Deltas3!AG130+Deltas4!AG130)/6</f>
        <v>-3.0370882692692023E-3</v>
      </c>
      <c r="AE124" s="19">
        <f ca="1">(Deltas1!AH130+2*Deltas2!AH130+2*Deltas3!AH130+Deltas4!AH130)/6</f>
        <v>-0.86903132144289541</v>
      </c>
      <c r="AF124" s="19">
        <f ca="1">(Deltas1!AI130+2*Deltas2!AI130+2*Deltas3!AI130+Deltas4!AI130)/6</f>
        <v>1.9773947483687497</v>
      </c>
      <c r="AG124" s="19">
        <f ca="1">(Deltas1!AJ130+2*Deltas2!AJ130+2*Deltas3!AJ130+Deltas4!AJ130)/6</f>
        <v>0.21931324835704311</v>
      </c>
      <c r="AH124" s="19">
        <f ca="1">(Deltas1!AK130+2*Deltas2!AK130+2*Deltas3!AK130+Deltas4!AK130)/6</f>
        <v>0</v>
      </c>
      <c r="AI124" s="19">
        <f ca="1">(Deltas1!AL130+2*Deltas2!AL130+2*Deltas3!AL130+Deltas4!AL130)/6</f>
        <v>0</v>
      </c>
      <c r="AJ124" s="19">
        <f ca="1">(Deltas1!AM130+2*Deltas2!AM130+2*Deltas3!AM130+Deltas4!AM130)/6</f>
        <v>0</v>
      </c>
      <c r="AK124" s="19">
        <f ca="1">(Deltas1!AN130+2*Deltas2!AN130+2*Deltas3!AN130+Deltas4!AN130)/6</f>
        <v>0</v>
      </c>
      <c r="AL124" s="19">
        <f ca="1">(Deltas1!AO130+2*Deltas2!AO130+2*Deltas3!AO130+Deltas4!AO130)/6</f>
        <v>-3.3489034990127503E-6</v>
      </c>
      <c r="AM124" s="19">
        <f ca="1">(Deltas1!AP130+2*Deltas2!AP130+2*Deltas3!AP130+Deltas4!AP130)/6</f>
        <v>-1.7336563658737353E-3</v>
      </c>
      <c r="AN124" s="19">
        <f ca="1">(Deltas1!AQ130+2*Deltas2!AQ130+2*Deltas3!AQ130+Deltas4!AQ130)/6</f>
        <v>0</v>
      </c>
      <c r="AO124" s="19">
        <f ca="1">(Deltas1!AR130+2*Deltas2!AR130+2*Deltas3!AR130+Deltas4!AR130)/6</f>
        <v>0</v>
      </c>
      <c r="AP124" s="19">
        <f ca="1">(Deltas1!AS130+2*Deltas2!AS130+2*Deltas3!AS130+Deltas4!AS130)/6</f>
        <v>-0.14000272542119704</v>
      </c>
      <c r="AQ124" s="19">
        <f ca="1">(Deltas1!AT130+2*Deltas2!AT130+2*Deltas3!AT130+Deltas4!AT130)/6</f>
        <v>-0.14000272542119704</v>
      </c>
      <c r="AR124" s="19">
        <f ca="1">(Deltas1!AU130+2*Deltas2!AU130+2*Deltas3!AU130+Deltas4!AU130)/6</f>
        <v>-0.14000272542119704</v>
      </c>
      <c r="AS124" s="19">
        <f ca="1">(Deltas1!AV130+2*Deltas2!AV130+2*Deltas3!AV130+Deltas4!AV130)/6</f>
        <v>0</v>
      </c>
      <c r="AT124" s="19">
        <f ca="1">(Deltas1!AW130+2*Deltas2!AW130+2*Deltas3!AW130+Deltas4!AW130)/6</f>
        <v>0</v>
      </c>
      <c r="AU124" s="19">
        <f ca="1">(Deltas1!AX130+2*Deltas2!AX130+2*Deltas3!AX130+Deltas4!AX130)/6</f>
        <v>0</v>
      </c>
      <c r="AV124" s="19">
        <f ca="1">(Deltas1!AY130+2*Deltas2!AY130+2*Deltas3!AY130+Deltas4!AY130)/6</f>
        <v>0</v>
      </c>
      <c r="AW124" s="19">
        <f ca="1">(Deltas1!AZ130+2*Deltas2!AZ130+2*Deltas3!AZ130+Deltas4!AZ130)/6</f>
        <v>0</v>
      </c>
      <c r="AX124" s="19">
        <f ca="1">(Deltas1!BA130+2*Deltas2!BA130+2*Deltas3!BA130+Deltas4!BA130)/6</f>
        <v>0</v>
      </c>
      <c r="AY124" s="19">
        <f ca="1">(Deltas1!BB130+2*Deltas2!BB130+2*Deltas3!BB130+Deltas4!BB130)/6</f>
        <v>0</v>
      </c>
      <c r="AZ124" s="19">
        <f ca="1">(Deltas1!BC130+2*Deltas2!BC130+2*Deltas3!BC130+Deltas4!BC130)/6</f>
        <v>0</v>
      </c>
      <c r="BA124" s="19">
        <f ca="1">(Deltas1!BD130+2*Deltas2!BD130+2*Deltas3!BD130+Deltas4!BD130)/6</f>
        <v>0</v>
      </c>
      <c r="BB124" s="19">
        <f ca="1">(Deltas1!BE130+2*Deltas2!BE130+2*Deltas3!BE130+Deltas4!BE130)/6</f>
        <v>0</v>
      </c>
      <c r="BC124" s="19">
        <f ca="1">(Deltas1!BF130+2*Deltas2!BF130+2*Deltas3!BF130+Deltas4!BF130)/6</f>
        <v>0</v>
      </c>
      <c r="BD124" s="19">
        <f ca="1">(Deltas1!BG130+2*Deltas2!BG130+2*Deltas3!BG130+Deltas4!BG130)/6</f>
        <v>0</v>
      </c>
      <c r="BE124" s="19">
        <f ca="1">(Deltas1!BH130+2*Deltas2!BH130+2*Deltas3!BH130+Deltas4!BH130)/6</f>
        <v>0</v>
      </c>
      <c r="BF124" s="19">
        <f ca="1">(Deltas1!BI130+2*Deltas2!BI130+2*Deltas3!BI130+Deltas4!BI130)/6</f>
        <v>0</v>
      </c>
      <c r="BG124" s="19">
        <f ca="1">(Deltas1!BJ130+2*Deltas2!BJ130+2*Deltas3!BJ130+Deltas4!BJ130)/6</f>
        <v>0</v>
      </c>
      <c r="BH124" s="19">
        <f ca="1">(Deltas1!BK130+2*Deltas2!BK130+2*Deltas3!BK130+Deltas4!BK130)/6</f>
        <v>0</v>
      </c>
      <c r="BI124" s="19">
        <f ca="1">(Deltas1!BL130+2*Deltas2!BL130+2*Deltas3!BL130+Deltas4!BL130)/6</f>
        <v>0</v>
      </c>
      <c r="BJ124" s="19">
        <f ca="1">(Deltas1!BM130+2*Deltas2!BM130+2*Deltas3!BM130+Deltas4!BM130)/6</f>
        <v>0</v>
      </c>
      <c r="BK124" s="19">
        <f ca="1">(Deltas1!BN130+2*Deltas2!BN130+2*Deltas3!BN130+Deltas4!BN130)/6</f>
        <v>0</v>
      </c>
      <c r="BL124" s="19">
        <f ca="1">(Deltas1!BO130+2*Deltas2!BO130+2*Deltas3!BO130+Deltas4!BO130)/6</f>
        <v>0</v>
      </c>
      <c r="BM124" s="19">
        <f ca="1">(Deltas1!BP130+2*Deltas2!BP130+2*Deltas3!BP130+Deltas4!BP130)/6</f>
        <v>0</v>
      </c>
      <c r="BN124" s="19">
        <f ca="1">(Deltas1!BQ130+2*Deltas2!BQ130+2*Deltas3!BQ130+Deltas4!BQ130)/6</f>
        <v>0</v>
      </c>
      <c r="BO124" s="19">
        <f ca="1">(Deltas1!BR130+2*Deltas2!BR130+2*Deltas3!BR130+Deltas4!BR130)/6</f>
        <v>0</v>
      </c>
      <c r="BP124" s="19">
        <f ca="1">(Deltas1!BS130+2*Deltas2!BS130+2*Deltas3!BS130+Deltas4!BS130)/6</f>
        <v>0</v>
      </c>
      <c r="BQ124" s="19">
        <f ca="1">(Deltas1!BT130+2*Deltas2!BT130+2*Deltas3!BT130+Deltas4!BT130)/6</f>
        <v>0</v>
      </c>
      <c r="BR124" s="19">
        <f ca="1">(Deltas1!BU130+2*Deltas2!BU130+2*Deltas3!BU130+Deltas4!BU130)/6</f>
        <v>0</v>
      </c>
      <c r="BS124" s="19">
        <f ca="1">(Deltas1!BV130+2*Deltas2!BV130+2*Deltas3!BV130+Deltas4!BV130)/6</f>
        <v>0</v>
      </c>
      <c r="BT124" s="19">
        <f ca="1">(Deltas1!BW130+2*Deltas2!BW130+2*Deltas3!BW130+Deltas4!BW130)/6</f>
        <v>0</v>
      </c>
    </row>
    <row r="125" spans="1:72">
      <c r="A125">
        <f>'Composition Moles'!A143</f>
        <v>6.0499999999999865</v>
      </c>
      <c r="B125" s="1">
        <f ca="1">(Deltas1!D131+2*Deltas2!D131+2*Deltas3!D131+Deltas4!D131)/6</f>
        <v>6.8315454155750905E-3</v>
      </c>
      <c r="C125" s="19">
        <f ca="1">(Deltas1!F131+2*Deltas2!F131+2*Deltas3!F131+Deltas4!F131)/6</f>
        <v>-1.971496688930781E-3</v>
      </c>
      <c r="D125" s="19">
        <f ca="1">(Deltas1!G131+2*Deltas2!G131+2*Deltas3!G131+Deltas4!G131)/6</f>
        <v>0</v>
      </c>
      <c r="E125" s="19">
        <f ca="1">(Deltas1!H131+2*Deltas2!H131+2*Deltas3!H131+Deltas4!H131)/6</f>
        <v>1.9684899308127818E-3</v>
      </c>
      <c r="F125" s="19">
        <f ca="1">(Deltas1!I131+2*Deltas2!I131+2*Deltas3!I131+Deltas4!I131)/6</f>
        <v>3.0067581179989726E-6</v>
      </c>
      <c r="G125" s="19">
        <f ca="1">(Deltas1!J131+2*Deltas2!J131+2*Deltas3!J131+Deltas4!J131)/6</f>
        <v>0</v>
      </c>
      <c r="H125" s="19">
        <f ca="1">(Deltas1!K131+2*Deltas2!K131+2*Deltas3!K131+Deltas4!K131)/6</f>
        <v>0</v>
      </c>
      <c r="I125" s="19">
        <f ca="1">(Deltas1!L131+2*Deltas2!L131+2*Deltas3!L131+Deltas4!L131)/6</f>
        <v>0</v>
      </c>
      <c r="J125" s="19">
        <f ca="1">(Deltas1!M131+2*Deltas2!M131+2*Deltas3!M131+Deltas4!M131)/6</f>
        <v>0</v>
      </c>
      <c r="K125" s="19">
        <f ca="1">(Deltas1!N131+2*Deltas2!N131+2*Deltas3!N131+Deltas4!N131)/6</f>
        <v>0</v>
      </c>
      <c r="L125" s="19">
        <f ca="1">(Deltas1!O131+2*Deltas2!O131+2*Deltas3!O131+Deltas4!O131)/6</f>
        <v>0</v>
      </c>
      <c r="M125" s="19">
        <f ca="1">(Deltas1!P131+2*Deltas2!P131+2*Deltas3!P131+Deltas4!P131)/6</f>
        <v>0</v>
      </c>
      <c r="N125" s="19">
        <f ca="1">(Deltas1!Q131+2*Deltas2!Q131+2*Deltas3!Q131+Deltas4!Q131)/6</f>
        <v>0</v>
      </c>
      <c r="O125" s="19">
        <f ca="1">(Deltas1!R131+2*Deltas2!R131+2*Deltas3!R131+Deltas4!R131)/6</f>
        <v>0</v>
      </c>
      <c r="P125" s="19">
        <f ca="1">(Deltas1!S131+2*Deltas2!S131+2*Deltas3!S131+Deltas4!S131)/6</f>
        <v>0.46554426295952228</v>
      </c>
      <c r="Q125" s="19">
        <f ca="1">(Deltas1!T131+2*Deltas2!T131+2*Deltas3!T131+Deltas4!T131)/6</f>
        <v>0</v>
      </c>
      <c r="R125" s="19">
        <f ca="1">(Deltas1!U131+2*Deltas2!U131+2*Deltas3!U131+Deltas4!U131)/6</f>
        <v>0</v>
      </c>
      <c r="S125" s="19">
        <f ca="1">(Deltas1!V131+2*Deltas2!V131+2*Deltas3!V131+Deltas4!V131)/6</f>
        <v>0</v>
      </c>
      <c r="T125" s="19">
        <f ca="1">(Deltas1!W131+2*Deltas2!W131+2*Deltas3!W131+Deltas4!W131)/6</f>
        <v>0</v>
      </c>
      <c r="U125" s="19">
        <f ca="1">(Deltas1!X131+2*Deltas2!X131+2*Deltas3!X131+Deltas4!X131)/6</f>
        <v>0</v>
      </c>
      <c r="V125" s="19">
        <f ca="1">(Deltas1!Y131+2*Deltas2!Y131+2*Deltas3!Y131+Deltas4!Y131)/6</f>
        <v>-1.3436215531150539</v>
      </c>
      <c r="W125" s="19">
        <f ca="1">(Deltas1!Z131+2*Deltas2!Z131+2*Deltas3!Z131+Deltas4!Z131)/6</f>
        <v>0</v>
      </c>
      <c r="X125" s="19">
        <f ca="1">(Deltas1!AA131+2*Deltas2!AA131+2*Deltas3!AA131+Deltas4!AA131)/6</f>
        <v>0</v>
      </c>
      <c r="Y125" s="19">
        <f ca="1">(Deltas1!AB131+2*Deltas2!AB131+2*Deltas3!AB131+Deltas4!AB131)/6</f>
        <v>0</v>
      </c>
      <c r="Z125" s="19">
        <f ca="1">(Deltas1!AC131+2*Deltas2!AC131+2*Deltas3!AC131+Deltas4!AC131)/6</f>
        <v>0</v>
      </c>
      <c r="AA125" s="19">
        <f ca="1">(Deltas1!AD131+2*Deltas2!AD131+2*Deltas3!AD131+Deltas4!AD131)/6</f>
        <v>0</v>
      </c>
      <c r="AB125" s="19">
        <f ca="1">(Deltas1!AE131+2*Deltas2!AE131+2*Deltas3!AE131+Deltas4!AE131)/6</f>
        <v>0</v>
      </c>
      <c r="AC125" s="19">
        <f ca="1">(Deltas1!AF131+2*Deltas2!AF131+2*Deltas3!AF131+Deltas4!AF131)/6</f>
        <v>0</v>
      </c>
      <c r="AD125" s="19">
        <f ca="1">(Deltas1!AG131+2*Deltas2!AG131+2*Deltas3!AG131+Deltas4!AG131)/6</f>
        <v>-3.0518076645912099E-3</v>
      </c>
      <c r="AE125" s="19">
        <f ca="1">(Deltas1!AH131+2*Deltas2!AH131+2*Deltas3!AH131+Deltas4!AH131)/6</f>
        <v>-0.867192236095641</v>
      </c>
      <c r="AF125" s="19">
        <f ca="1">(Deltas1!AI131+2*Deltas2!AI131+2*Deltas3!AI131+Deltas4!AI131)/6</f>
        <v>1.9531003439911625</v>
      </c>
      <c r="AG125" s="19">
        <f ca="1">(Deltas1!AJ131+2*Deltas2!AJ131+2*Deltas3!AJ131+Deltas4!AJ131)/6</f>
        <v>0.21170001725659018</v>
      </c>
      <c r="AH125" s="19">
        <f ca="1">(Deltas1!AK131+2*Deltas2!AK131+2*Deltas3!AK131+Deltas4!AK131)/6</f>
        <v>0</v>
      </c>
      <c r="AI125" s="19">
        <f ca="1">(Deltas1!AL131+2*Deltas2!AL131+2*Deltas3!AL131+Deltas4!AL131)/6</f>
        <v>0</v>
      </c>
      <c r="AJ125" s="19">
        <f ca="1">(Deltas1!AM131+2*Deltas2!AM131+2*Deltas3!AM131+Deltas4!AM131)/6</f>
        <v>0</v>
      </c>
      <c r="AK125" s="19">
        <f ca="1">(Deltas1!AN131+2*Deltas2!AN131+2*Deltas3!AN131+Deltas4!AN131)/6</f>
        <v>0</v>
      </c>
      <c r="AL125" s="19">
        <f ca="1">(Deltas1!AO131+2*Deltas2!AO131+2*Deltas3!AO131+Deltas4!AO131)/6</f>
        <v>-3.0067581179989726E-6</v>
      </c>
      <c r="AM125" s="19">
        <f ca="1">(Deltas1!AP131+2*Deltas2!AP131+2*Deltas3!AP131+Deltas4!AP131)/6</f>
        <v>-1.6161050907660542E-3</v>
      </c>
      <c r="AN125" s="19">
        <f ca="1">(Deltas1!AQ131+2*Deltas2!AQ131+2*Deltas3!AQ131+Deltas4!AQ131)/6</f>
        <v>0</v>
      </c>
      <c r="AO125" s="19">
        <f ca="1">(Deltas1!AR131+2*Deltas2!AR131+2*Deltas3!AR131+Deltas4!AR131)/6</f>
        <v>0</v>
      </c>
      <c r="AP125" s="19">
        <f ca="1">(Deltas1!AS131+2*Deltas2!AS131+2*Deltas3!AS131+Deltas4!AS131)/6</f>
        <v>-0.13828663849436826</v>
      </c>
      <c r="AQ125" s="19">
        <f ca="1">(Deltas1!AT131+2*Deltas2!AT131+2*Deltas3!AT131+Deltas4!AT131)/6</f>
        <v>-0.13828663849436826</v>
      </c>
      <c r="AR125" s="19">
        <f ca="1">(Deltas1!AU131+2*Deltas2!AU131+2*Deltas3!AU131+Deltas4!AU131)/6</f>
        <v>-0.13828663849436826</v>
      </c>
      <c r="AS125" s="19">
        <f ca="1">(Deltas1!AV131+2*Deltas2!AV131+2*Deltas3!AV131+Deltas4!AV131)/6</f>
        <v>0</v>
      </c>
      <c r="AT125" s="19">
        <f ca="1">(Deltas1!AW131+2*Deltas2!AW131+2*Deltas3!AW131+Deltas4!AW131)/6</f>
        <v>0</v>
      </c>
      <c r="AU125" s="19">
        <f ca="1">(Deltas1!AX131+2*Deltas2!AX131+2*Deltas3!AX131+Deltas4!AX131)/6</f>
        <v>0</v>
      </c>
      <c r="AV125" s="19">
        <f ca="1">(Deltas1!AY131+2*Deltas2!AY131+2*Deltas3!AY131+Deltas4!AY131)/6</f>
        <v>0</v>
      </c>
      <c r="AW125" s="19">
        <f ca="1">(Deltas1!AZ131+2*Deltas2!AZ131+2*Deltas3!AZ131+Deltas4!AZ131)/6</f>
        <v>0</v>
      </c>
      <c r="AX125" s="19">
        <f ca="1">(Deltas1!BA131+2*Deltas2!BA131+2*Deltas3!BA131+Deltas4!BA131)/6</f>
        <v>0</v>
      </c>
      <c r="AY125" s="19">
        <f ca="1">(Deltas1!BB131+2*Deltas2!BB131+2*Deltas3!BB131+Deltas4!BB131)/6</f>
        <v>0</v>
      </c>
      <c r="AZ125" s="19">
        <f ca="1">(Deltas1!BC131+2*Deltas2!BC131+2*Deltas3!BC131+Deltas4!BC131)/6</f>
        <v>0</v>
      </c>
      <c r="BA125" s="19">
        <f ca="1">(Deltas1!BD131+2*Deltas2!BD131+2*Deltas3!BD131+Deltas4!BD131)/6</f>
        <v>0</v>
      </c>
      <c r="BB125" s="19">
        <f ca="1">(Deltas1!BE131+2*Deltas2!BE131+2*Deltas3!BE131+Deltas4!BE131)/6</f>
        <v>0</v>
      </c>
      <c r="BC125" s="19">
        <f ca="1">(Deltas1!BF131+2*Deltas2!BF131+2*Deltas3!BF131+Deltas4!BF131)/6</f>
        <v>0</v>
      </c>
      <c r="BD125" s="19">
        <f ca="1">(Deltas1!BG131+2*Deltas2!BG131+2*Deltas3!BG131+Deltas4!BG131)/6</f>
        <v>0</v>
      </c>
      <c r="BE125" s="19">
        <f ca="1">(Deltas1!BH131+2*Deltas2!BH131+2*Deltas3!BH131+Deltas4!BH131)/6</f>
        <v>0</v>
      </c>
      <c r="BF125" s="19">
        <f ca="1">(Deltas1!BI131+2*Deltas2!BI131+2*Deltas3!BI131+Deltas4!BI131)/6</f>
        <v>0</v>
      </c>
      <c r="BG125" s="19">
        <f ca="1">(Deltas1!BJ131+2*Deltas2!BJ131+2*Deltas3!BJ131+Deltas4!BJ131)/6</f>
        <v>0</v>
      </c>
      <c r="BH125" s="19">
        <f ca="1">(Deltas1!BK131+2*Deltas2!BK131+2*Deltas3!BK131+Deltas4!BK131)/6</f>
        <v>0</v>
      </c>
      <c r="BI125" s="19">
        <f ca="1">(Deltas1!BL131+2*Deltas2!BL131+2*Deltas3!BL131+Deltas4!BL131)/6</f>
        <v>0</v>
      </c>
      <c r="BJ125" s="19">
        <f ca="1">(Deltas1!BM131+2*Deltas2!BM131+2*Deltas3!BM131+Deltas4!BM131)/6</f>
        <v>0</v>
      </c>
      <c r="BK125" s="19">
        <f ca="1">(Deltas1!BN131+2*Deltas2!BN131+2*Deltas3!BN131+Deltas4!BN131)/6</f>
        <v>0</v>
      </c>
      <c r="BL125" s="19">
        <f ca="1">(Deltas1!BO131+2*Deltas2!BO131+2*Deltas3!BO131+Deltas4!BO131)/6</f>
        <v>0</v>
      </c>
      <c r="BM125" s="19">
        <f ca="1">(Deltas1!BP131+2*Deltas2!BP131+2*Deltas3!BP131+Deltas4!BP131)/6</f>
        <v>0</v>
      </c>
      <c r="BN125" s="19">
        <f ca="1">(Deltas1!BQ131+2*Deltas2!BQ131+2*Deltas3!BQ131+Deltas4!BQ131)/6</f>
        <v>0</v>
      </c>
      <c r="BO125" s="19">
        <f ca="1">(Deltas1!BR131+2*Deltas2!BR131+2*Deltas3!BR131+Deltas4!BR131)/6</f>
        <v>0</v>
      </c>
      <c r="BP125" s="19">
        <f ca="1">(Deltas1!BS131+2*Deltas2!BS131+2*Deltas3!BS131+Deltas4!BS131)/6</f>
        <v>0</v>
      </c>
      <c r="BQ125" s="19">
        <f ca="1">(Deltas1!BT131+2*Deltas2!BT131+2*Deltas3!BT131+Deltas4!BT131)/6</f>
        <v>0</v>
      </c>
      <c r="BR125" s="19">
        <f ca="1">(Deltas1!BU131+2*Deltas2!BU131+2*Deltas3!BU131+Deltas4!BU131)/6</f>
        <v>0</v>
      </c>
      <c r="BS125" s="19">
        <f ca="1">(Deltas1!BV131+2*Deltas2!BV131+2*Deltas3!BV131+Deltas4!BV131)/6</f>
        <v>0</v>
      </c>
      <c r="BT125" s="19">
        <f ca="1">(Deltas1!BW131+2*Deltas2!BW131+2*Deltas3!BW131+Deltas4!BW131)/6</f>
        <v>0</v>
      </c>
    </row>
    <row r="126" spans="1:72">
      <c r="A126">
        <f>'Composition Moles'!A144</f>
        <v>6.0999999999999863</v>
      </c>
      <c r="B126" s="1">
        <f ca="1">(Deltas1!D132+2*Deltas2!D132+2*Deltas3!D132+Deltas4!D132)/6</f>
        <v>6.8256128603752372E-3</v>
      </c>
      <c r="C126" s="19">
        <f ca="1">(Deltas1!F132+2*Deltas2!F132+2*Deltas3!F132+Deltas4!F132)/6</f>
        <v>-1.8616862461703972E-3</v>
      </c>
      <c r="D126" s="19">
        <f ca="1">(Deltas1!G132+2*Deltas2!G132+2*Deltas3!G132+Deltas4!G132)/6</f>
        <v>0</v>
      </c>
      <c r="E126" s="19">
        <f ca="1">(Deltas1!H132+2*Deltas2!H132+2*Deltas3!H132+Deltas4!H132)/6</f>
        <v>1.8589866711167895E-3</v>
      </c>
      <c r="F126" s="19">
        <f ca="1">(Deltas1!I132+2*Deltas2!I132+2*Deltas3!I132+Deltas4!I132)/6</f>
        <v>2.6995750536080655E-6</v>
      </c>
      <c r="G126" s="19">
        <f ca="1">(Deltas1!J132+2*Deltas2!J132+2*Deltas3!J132+Deltas4!J132)/6</f>
        <v>0</v>
      </c>
      <c r="H126" s="19">
        <f ca="1">(Deltas1!K132+2*Deltas2!K132+2*Deltas3!K132+Deltas4!K132)/6</f>
        <v>0</v>
      </c>
      <c r="I126" s="19">
        <f ca="1">(Deltas1!L132+2*Deltas2!L132+2*Deltas3!L132+Deltas4!L132)/6</f>
        <v>0</v>
      </c>
      <c r="J126" s="19">
        <f ca="1">(Deltas1!M132+2*Deltas2!M132+2*Deltas3!M132+Deltas4!M132)/6</f>
        <v>0</v>
      </c>
      <c r="K126" s="19">
        <f ca="1">(Deltas1!N132+2*Deltas2!N132+2*Deltas3!N132+Deltas4!N132)/6</f>
        <v>0</v>
      </c>
      <c r="L126" s="19">
        <f ca="1">(Deltas1!O132+2*Deltas2!O132+2*Deltas3!O132+Deltas4!O132)/6</f>
        <v>0</v>
      </c>
      <c r="M126" s="19">
        <f ca="1">(Deltas1!P132+2*Deltas2!P132+2*Deltas3!P132+Deltas4!P132)/6</f>
        <v>0</v>
      </c>
      <c r="N126" s="19">
        <f ca="1">(Deltas1!Q132+2*Deltas2!Q132+2*Deltas3!Q132+Deltas4!Q132)/6</f>
        <v>0</v>
      </c>
      <c r="O126" s="19">
        <f ca="1">(Deltas1!R132+2*Deltas2!R132+2*Deltas3!R132+Deltas4!R132)/6</f>
        <v>0</v>
      </c>
      <c r="P126" s="19">
        <f ca="1">(Deltas1!S132+2*Deltas2!S132+2*Deltas3!S132+Deltas4!S132)/6</f>
        <v>0.44625012540843495</v>
      </c>
      <c r="Q126" s="19">
        <f ca="1">(Deltas1!T132+2*Deltas2!T132+2*Deltas3!T132+Deltas4!T132)/6</f>
        <v>0</v>
      </c>
      <c r="R126" s="19">
        <f ca="1">(Deltas1!U132+2*Deltas2!U132+2*Deltas3!U132+Deltas4!U132)/6</f>
        <v>0</v>
      </c>
      <c r="S126" s="19">
        <f ca="1">(Deltas1!V132+2*Deltas2!V132+2*Deltas3!V132+Deltas4!V132)/6</f>
        <v>0</v>
      </c>
      <c r="T126" s="19">
        <f ca="1">(Deltas1!W132+2*Deltas2!W132+2*Deltas3!W132+Deltas4!W132)/6</f>
        <v>0</v>
      </c>
      <c r="U126" s="19">
        <f ca="1">(Deltas1!X132+2*Deltas2!X132+2*Deltas3!X132+Deltas4!X132)/6</f>
        <v>0</v>
      </c>
      <c r="V126" s="19">
        <f ca="1">(Deltas1!Y132+2*Deltas2!Y132+2*Deltas3!Y132+Deltas4!Y132)/6</f>
        <v>-1.3000821605248449</v>
      </c>
      <c r="W126" s="19">
        <f ca="1">(Deltas1!Z132+2*Deltas2!Z132+2*Deltas3!Z132+Deltas4!Z132)/6</f>
        <v>0</v>
      </c>
      <c r="X126" s="19">
        <f ca="1">(Deltas1!AA132+2*Deltas2!AA132+2*Deltas3!AA132+Deltas4!AA132)/6</f>
        <v>0</v>
      </c>
      <c r="Y126" s="19">
        <f ca="1">(Deltas1!AB132+2*Deltas2!AB132+2*Deltas3!AB132+Deltas4!AB132)/6</f>
        <v>0</v>
      </c>
      <c r="Z126" s="19">
        <f ca="1">(Deltas1!AC132+2*Deltas2!AC132+2*Deltas3!AC132+Deltas4!AC132)/6</f>
        <v>0</v>
      </c>
      <c r="AA126" s="19">
        <f ca="1">(Deltas1!AD132+2*Deltas2!AD132+2*Deltas3!AD132+Deltas4!AD132)/6</f>
        <v>0</v>
      </c>
      <c r="AB126" s="19">
        <f ca="1">(Deltas1!AE132+2*Deltas2!AE132+2*Deltas3!AE132+Deltas4!AE132)/6</f>
        <v>0</v>
      </c>
      <c r="AC126" s="19">
        <f ca="1">(Deltas1!AF132+2*Deltas2!AF132+2*Deltas3!AF132+Deltas4!AF132)/6</f>
        <v>0</v>
      </c>
      <c r="AD126" s="19">
        <f ca="1">(Deltas1!AG132+2*Deltas2!AG132+2*Deltas3!AG132+Deltas4!AG132)/6</f>
        <v>-3.0019191134212256E-3</v>
      </c>
      <c r="AE126" s="19">
        <f ca="1">(Deltas1!AH132+2*Deltas2!AH132+2*Deltas3!AH132+Deltas4!AH132)/6</f>
        <v>-0.86518226879404292</v>
      </c>
      <c r="AF126" s="19">
        <f ca="1">(Deltas1!AI132+2*Deltas2!AI132+2*Deltas3!AI132+Deltas4!AI132)/6</f>
        <v>1.9290761654806905</v>
      </c>
      <c r="AG126" s="19">
        <f ca="1">(Deltas1!AJ132+2*Deltas2!AJ132+2*Deltas3!AJ132+Deltas4!AJ132)/6</f>
        <v>0.20424803931855387</v>
      </c>
      <c r="AH126" s="19">
        <f ca="1">(Deltas1!AK132+2*Deltas2!AK132+2*Deltas3!AK132+Deltas4!AK132)/6</f>
        <v>0</v>
      </c>
      <c r="AI126" s="19">
        <f ca="1">(Deltas1!AL132+2*Deltas2!AL132+2*Deltas3!AL132+Deltas4!AL132)/6</f>
        <v>0</v>
      </c>
      <c r="AJ126" s="19">
        <f ca="1">(Deltas1!AM132+2*Deltas2!AM132+2*Deltas3!AM132+Deltas4!AM132)/6</f>
        <v>0</v>
      </c>
      <c r="AK126" s="19">
        <f ca="1">(Deltas1!AN132+2*Deltas2!AN132+2*Deltas3!AN132+Deltas4!AN132)/6</f>
        <v>0</v>
      </c>
      <c r="AL126" s="19">
        <f ca="1">(Deltas1!AO132+2*Deltas2!AO132+2*Deltas3!AO132+Deltas4!AO132)/6</f>
        <v>-2.6995750536080655E-6</v>
      </c>
      <c r="AM126" s="19">
        <f ca="1">(Deltas1!AP132+2*Deltas2!AP132+2*Deltas3!AP132+Deltas4!AP132)/6</f>
        <v>-1.5067994880132816E-3</v>
      </c>
      <c r="AN126" s="19">
        <f ca="1">(Deltas1!AQ132+2*Deltas2!AQ132+2*Deltas3!AQ132+Deltas4!AQ132)/6</f>
        <v>0</v>
      </c>
      <c r="AO126" s="19">
        <f ca="1">(Deltas1!AR132+2*Deltas2!AR132+2*Deltas3!AR132+Deltas4!AR132)/6</f>
        <v>0</v>
      </c>
      <c r="AP126" s="19">
        <f ca="1">(Deltas1!AS132+2*Deltas2!AS132+2*Deltas3!AS132+Deltas4!AS132)/6</f>
        <v>-0.13659949423743431</v>
      </c>
      <c r="AQ126" s="19">
        <f ca="1">(Deltas1!AT132+2*Deltas2!AT132+2*Deltas3!AT132+Deltas4!AT132)/6</f>
        <v>-0.13659949423743431</v>
      </c>
      <c r="AR126" s="19">
        <f ca="1">(Deltas1!AU132+2*Deltas2!AU132+2*Deltas3!AU132+Deltas4!AU132)/6</f>
        <v>-0.13659949423743431</v>
      </c>
      <c r="AS126" s="19">
        <f ca="1">(Deltas1!AV132+2*Deltas2!AV132+2*Deltas3!AV132+Deltas4!AV132)/6</f>
        <v>0</v>
      </c>
      <c r="AT126" s="19">
        <f ca="1">(Deltas1!AW132+2*Deltas2!AW132+2*Deltas3!AW132+Deltas4!AW132)/6</f>
        <v>0</v>
      </c>
      <c r="AU126" s="19">
        <f ca="1">(Deltas1!AX132+2*Deltas2!AX132+2*Deltas3!AX132+Deltas4!AX132)/6</f>
        <v>0</v>
      </c>
      <c r="AV126" s="19">
        <f ca="1">(Deltas1!AY132+2*Deltas2!AY132+2*Deltas3!AY132+Deltas4!AY132)/6</f>
        <v>0</v>
      </c>
      <c r="AW126" s="19">
        <f ca="1">(Deltas1!AZ132+2*Deltas2!AZ132+2*Deltas3!AZ132+Deltas4!AZ132)/6</f>
        <v>0</v>
      </c>
      <c r="AX126" s="19">
        <f ca="1">(Deltas1!BA132+2*Deltas2!BA132+2*Deltas3!BA132+Deltas4!BA132)/6</f>
        <v>0</v>
      </c>
      <c r="AY126" s="19">
        <f ca="1">(Deltas1!BB132+2*Deltas2!BB132+2*Deltas3!BB132+Deltas4!BB132)/6</f>
        <v>0</v>
      </c>
      <c r="AZ126" s="19">
        <f ca="1">(Deltas1!BC132+2*Deltas2!BC132+2*Deltas3!BC132+Deltas4!BC132)/6</f>
        <v>0</v>
      </c>
      <c r="BA126" s="19">
        <f ca="1">(Deltas1!BD132+2*Deltas2!BD132+2*Deltas3!BD132+Deltas4!BD132)/6</f>
        <v>0</v>
      </c>
      <c r="BB126" s="19">
        <f ca="1">(Deltas1!BE132+2*Deltas2!BE132+2*Deltas3!BE132+Deltas4!BE132)/6</f>
        <v>0</v>
      </c>
      <c r="BC126" s="19">
        <f ca="1">(Deltas1!BF132+2*Deltas2!BF132+2*Deltas3!BF132+Deltas4!BF132)/6</f>
        <v>0</v>
      </c>
      <c r="BD126" s="19">
        <f ca="1">(Deltas1!BG132+2*Deltas2!BG132+2*Deltas3!BG132+Deltas4!BG132)/6</f>
        <v>0</v>
      </c>
      <c r="BE126" s="19">
        <f ca="1">(Deltas1!BH132+2*Deltas2!BH132+2*Deltas3!BH132+Deltas4!BH132)/6</f>
        <v>0</v>
      </c>
      <c r="BF126" s="19">
        <f ca="1">(Deltas1!BI132+2*Deltas2!BI132+2*Deltas3!BI132+Deltas4!BI132)/6</f>
        <v>0</v>
      </c>
      <c r="BG126" s="19">
        <f ca="1">(Deltas1!BJ132+2*Deltas2!BJ132+2*Deltas3!BJ132+Deltas4!BJ132)/6</f>
        <v>0</v>
      </c>
      <c r="BH126" s="19">
        <f ca="1">(Deltas1!BK132+2*Deltas2!BK132+2*Deltas3!BK132+Deltas4!BK132)/6</f>
        <v>0</v>
      </c>
      <c r="BI126" s="19">
        <f ca="1">(Deltas1!BL132+2*Deltas2!BL132+2*Deltas3!BL132+Deltas4!BL132)/6</f>
        <v>0</v>
      </c>
      <c r="BJ126" s="19">
        <f ca="1">(Deltas1!BM132+2*Deltas2!BM132+2*Deltas3!BM132+Deltas4!BM132)/6</f>
        <v>0</v>
      </c>
      <c r="BK126" s="19">
        <f ca="1">(Deltas1!BN132+2*Deltas2!BN132+2*Deltas3!BN132+Deltas4!BN132)/6</f>
        <v>0</v>
      </c>
      <c r="BL126" s="19">
        <f ca="1">(Deltas1!BO132+2*Deltas2!BO132+2*Deltas3!BO132+Deltas4!BO132)/6</f>
        <v>0</v>
      </c>
      <c r="BM126" s="19">
        <f ca="1">(Deltas1!BP132+2*Deltas2!BP132+2*Deltas3!BP132+Deltas4!BP132)/6</f>
        <v>0</v>
      </c>
      <c r="BN126" s="19">
        <f ca="1">(Deltas1!BQ132+2*Deltas2!BQ132+2*Deltas3!BQ132+Deltas4!BQ132)/6</f>
        <v>0</v>
      </c>
      <c r="BO126" s="19">
        <f ca="1">(Deltas1!BR132+2*Deltas2!BR132+2*Deltas3!BR132+Deltas4!BR132)/6</f>
        <v>0</v>
      </c>
      <c r="BP126" s="19">
        <f ca="1">(Deltas1!BS132+2*Deltas2!BS132+2*Deltas3!BS132+Deltas4!BS132)/6</f>
        <v>0</v>
      </c>
      <c r="BQ126" s="19">
        <f ca="1">(Deltas1!BT132+2*Deltas2!BT132+2*Deltas3!BT132+Deltas4!BT132)/6</f>
        <v>0</v>
      </c>
      <c r="BR126" s="19">
        <f ca="1">(Deltas1!BU132+2*Deltas2!BU132+2*Deltas3!BU132+Deltas4!BU132)/6</f>
        <v>0</v>
      </c>
      <c r="BS126" s="19">
        <f ca="1">(Deltas1!BV132+2*Deltas2!BV132+2*Deltas3!BV132+Deltas4!BV132)/6</f>
        <v>0</v>
      </c>
      <c r="BT126" s="19">
        <f ca="1">(Deltas1!BW132+2*Deltas2!BW132+2*Deltas3!BW132+Deltas4!BW132)/6</f>
        <v>0</v>
      </c>
    </row>
    <row r="127" spans="1:72">
      <c r="A127">
        <f>'Composition Moles'!A145</f>
        <v>6.1499999999999861</v>
      </c>
      <c r="B127" s="1">
        <f ca="1">(Deltas1!D133+2*Deltas2!D133+2*Deltas3!D133+Deltas4!D133)/6</f>
        <v>6.8139632776117566E-3</v>
      </c>
      <c r="C127" s="19">
        <f ca="1">(Deltas1!F133+2*Deltas2!F133+2*Deltas3!F133+Deltas4!F133)/6</f>
        <v>-1.7593341912031217E-3</v>
      </c>
      <c r="D127" s="19">
        <f ca="1">(Deltas1!G133+2*Deltas2!G133+2*Deltas3!G133+Deltas4!G133)/6</f>
        <v>0</v>
      </c>
      <c r="E127" s="19">
        <f ca="1">(Deltas1!H133+2*Deltas2!H133+2*Deltas3!H133+Deltas4!H133)/6</f>
        <v>1.7569104105685052E-3</v>
      </c>
      <c r="F127" s="19">
        <f ca="1">(Deltas1!I133+2*Deltas2!I133+2*Deltas3!I133+Deltas4!I133)/6</f>
        <v>2.4237806346163294E-6</v>
      </c>
      <c r="G127" s="19">
        <f ca="1">(Deltas1!J133+2*Deltas2!J133+2*Deltas3!J133+Deltas4!J133)/6</f>
        <v>0</v>
      </c>
      <c r="H127" s="19">
        <f ca="1">(Deltas1!K133+2*Deltas2!K133+2*Deltas3!K133+Deltas4!K133)/6</f>
        <v>0</v>
      </c>
      <c r="I127" s="19">
        <f ca="1">(Deltas1!L133+2*Deltas2!L133+2*Deltas3!L133+Deltas4!L133)/6</f>
        <v>0</v>
      </c>
      <c r="J127" s="19">
        <f ca="1">(Deltas1!M133+2*Deltas2!M133+2*Deltas3!M133+Deltas4!M133)/6</f>
        <v>0</v>
      </c>
      <c r="K127" s="19">
        <f ca="1">(Deltas1!N133+2*Deltas2!N133+2*Deltas3!N133+Deltas4!N133)/6</f>
        <v>0</v>
      </c>
      <c r="L127" s="19">
        <f ca="1">(Deltas1!O133+2*Deltas2!O133+2*Deltas3!O133+Deltas4!O133)/6</f>
        <v>0</v>
      </c>
      <c r="M127" s="19">
        <f ca="1">(Deltas1!P133+2*Deltas2!P133+2*Deltas3!P133+Deltas4!P133)/6</f>
        <v>0</v>
      </c>
      <c r="N127" s="19">
        <f ca="1">(Deltas1!Q133+2*Deltas2!Q133+2*Deltas3!Q133+Deltas4!Q133)/6</f>
        <v>0</v>
      </c>
      <c r="O127" s="19">
        <f ca="1">(Deltas1!R133+2*Deltas2!R133+2*Deltas3!R133+Deltas4!R133)/6</f>
        <v>0</v>
      </c>
      <c r="P127" s="19">
        <f ca="1">(Deltas1!S133+2*Deltas2!S133+2*Deltas3!S133+Deltas4!S133)/6</f>
        <v>0.42745722520408763</v>
      </c>
      <c r="Q127" s="19">
        <f ca="1">(Deltas1!T133+2*Deltas2!T133+2*Deltas3!T133+Deltas4!T133)/6</f>
        <v>0</v>
      </c>
      <c r="R127" s="19">
        <f ca="1">(Deltas1!U133+2*Deltas2!U133+2*Deltas3!U133+Deltas4!U133)/6</f>
        <v>0</v>
      </c>
      <c r="S127" s="19">
        <f ca="1">(Deltas1!V133+2*Deltas2!V133+2*Deltas3!V133+Deltas4!V133)/6</f>
        <v>0</v>
      </c>
      <c r="T127" s="19">
        <f ca="1">(Deltas1!W133+2*Deltas2!W133+2*Deltas3!W133+Deltas4!W133)/6</f>
        <v>0</v>
      </c>
      <c r="U127" s="19">
        <f ca="1">(Deltas1!X133+2*Deltas2!X133+2*Deltas3!X133+Deltas4!X133)/6</f>
        <v>0</v>
      </c>
      <c r="V127" s="19">
        <f ca="1">(Deltas1!Y133+2*Deltas2!Y133+2*Deltas3!Y133+Deltas4!Y133)/6</f>
        <v>-1.2576226352526845</v>
      </c>
      <c r="W127" s="19">
        <f ca="1">(Deltas1!Z133+2*Deltas2!Z133+2*Deltas3!Z133+Deltas4!Z133)/6</f>
        <v>0</v>
      </c>
      <c r="X127" s="19">
        <f ca="1">(Deltas1!AA133+2*Deltas2!AA133+2*Deltas3!AA133+Deltas4!AA133)/6</f>
        <v>0</v>
      </c>
      <c r="Y127" s="19">
        <f ca="1">(Deltas1!AB133+2*Deltas2!AB133+2*Deltas3!AB133+Deltas4!AB133)/6</f>
        <v>0</v>
      </c>
      <c r="Z127" s="19">
        <f ca="1">(Deltas1!AC133+2*Deltas2!AC133+2*Deltas3!AC133+Deltas4!AC133)/6</f>
        <v>0</v>
      </c>
      <c r="AA127" s="19">
        <f ca="1">(Deltas1!AD133+2*Deltas2!AD133+2*Deltas3!AD133+Deltas4!AD133)/6</f>
        <v>0</v>
      </c>
      <c r="AB127" s="19">
        <f ca="1">(Deltas1!AE133+2*Deltas2!AE133+2*Deltas3!AE133+Deltas4!AE133)/6</f>
        <v>0</v>
      </c>
      <c r="AC127" s="19">
        <f ca="1">(Deltas1!AF133+2*Deltas2!AF133+2*Deltas3!AF133+Deltas4!AF133)/6</f>
        <v>0</v>
      </c>
      <c r="AD127" s="19">
        <f ca="1">(Deltas1!AG133+2*Deltas2!AG133+2*Deltas3!AG133+Deltas4!AG133)/6</f>
        <v>-2.8730028846742678E-3</v>
      </c>
      <c r="AE127" s="19">
        <f ca="1">(Deltas1!AH133+2*Deltas2!AH133+2*Deltas3!AH133+Deltas4!AH133)/6</f>
        <v>-0.86300999003143464</v>
      </c>
      <c r="AF127" s="19">
        <f ca="1">(Deltas1!AI133+2*Deltas2!AI133+2*Deltas3!AI133+Deltas4!AI133)/6</f>
        <v>1.9053228092894845</v>
      </c>
      <c r="AG127" s="19">
        <f ca="1">(Deltas1!AJ133+2*Deltas2!AJ133+2*Deltas3!AJ133+Deltas4!AJ133)/6</f>
        <v>0.19695487068277093</v>
      </c>
      <c r="AH127" s="19">
        <f ca="1">(Deltas1!AK133+2*Deltas2!AK133+2*Deltas3!AK133+Deltas4!AK133)/6</f>
        <v>0</v>
      </c>
      <c r="AI127" s="19">
        <f ca="1">(Deltas1!AL133+2*Deltas2!AL133+2*Deltas3!AL133+Deltas4!AL133)/6</f>
        <v>0</v>
      </c>
      <c r="AJ127" s="19">
        <f ca="1">(Deltas1!AM133+2*Deltas2!AM133+2*Deltas3!AM133+Deltas4!AM133)/6</f>
        <v>0</v>
      </c>
      <c r="AK127" s="19">
        <f ca="1">(Deltas1!AN133+2*Deltas2!AN133+2*Deltas3!AN133+Deltas4!AN133)/6</f>
        <v>0</v>
      </c>
      <c r="AL127" s="19">
        <f ca="1">(Deltas1!AO133+2*Deltas2!AO133+2*Deltas3!AO133+Deltas4!AO133)/6</f>
        <v>-2.4237806346163294E-6</v>
      </c>
      <c r="AM127" s="19">
        <f ca="1">(Deltas1!AP133+2*Deltas2!AP133+2*Deltas3!AP133+Deltas4!AP133)/6</f>
        <v>-1.4051583230873228E-3</v>
      </c>
      <c r="AN127" s="19">
        <f ca="1">(Deltas1!AQ133+2*Deltas2!AQ133+2*Deltas3!AQ133+Deltas4!AQ133)/6</f>
        <v>0</v>
      </c>
      <c r="AO127" s="19">
        <f ca="1">(Deltas1!AR133+2*Deltas2!AR133+2*Deltas3!AR133+Deltas4!AR133)/6</f>
        <v>0</v>
      </c>
      <c r="AP127" s="19">
        <f ca="1">(Deltas1!AS133+2*Deltas2!AS133+2*Deltas3!AS133+Deltas4!AS133)/6</f>
        <v>-0.13494056496794268</v>
      </c>
      <c r="AQ127" s="19">
        <f ca="1">(Deltas1!AT133+2*Deltas2!AT133+2*Deltas3!AT133+Deltas4!AT133)/6</f>
        <v>-0.13494056496794268</v>
      </c>
      <c r="AR127" s="19">
        <f ca="1">(Deltas1!AU133+2*Deltas2!AU133+2*Deltas3!AU133+Deltas4!AU133)/6</f>
        <v>-0.13494056496794268</v>
      </c>
      <c r="AS127" s="19">
        <f ca="1">(Deltas1!AV133+2*Deltas2!AV133+2*Deltas3!AV133+Deltas4!AV133)/6</f>
        <v>0</v>
      </c>
      <c r="AT127" s="19">
        <f ca="1">(Deltas1!AW133+2*Deltas2!AW133+2*Deltas3!AW133+Deltas4!AW133)/6</f>
        <v>0</v>
      </c>
      <c r="AU127" s="19">
        <f ca="1">(Deltas1!AX133+2*Deltas2!AX133+2*Deltas3!AX133+Deltas4!AX133)/6</f>
        <v>0</v>
      </c>
      <c r="AV127" s="19">
        <f ca="1">(Deltas1!AY133+2*Deltas2!AY133+2*Deltas3!AY133+Deltas4!AY133)/6</f>
        <v>0</v>
      </c>
      <c r="AW127" s="19">
        <f ca="1">(Deltas1!AZ133+2*Deltas2!AZ133+2*Deltas3!AZ133+Deltas4!AZ133)/6</f>
        <v>0</v>
      </c>
      <c r="AX127" s="19">
        <f ca="1">(Deltas1!BA133+2*Deltas2!BA133+2*Deltas3!BA133+Deltas4!BA133)/6</f>
        <v>0</v>
      </c>
      <c r="AY127" s="19">
        <f ca="1">(Deltas1!BB133+2*Deltas2!BB133+2*Deltas3!BB133+Deltas4!BB133)/6</f>
        <v>0</v>
      </c>
      <c r="AZ127" s="19">
        <f ca="1">(Deltas1!BC133+2*Deltas2!BC133+2*Deltas3!BC133+Deltas4!BC133)/6</f>
        <v>0</v>
      </c>
      <c r="BA127" s="19">
        <f ca="1">(Deltas1!BD133+2*Deltas2!BD133+2*Deltas3!BD133+Deltas4!BD133)/6</f>
        <v>0</v>
      </c>
      <c r="BB127" s="19">
        <f ca="1">(Deltas1!BE133+2*Deltas2!BE133+2*Deltas3!BE133+Deltas4!BE133)/6</f>
        <v>0</v>
      </c>
      <c r="BC127" s="19">
        <f ca="1">(Deltas1!BF133+2*Deltas2!BF133+2*Deltas3!BF133+Deltas4!BF133)/6</f>
        <v>0</v>
      </c>
      <c r="BD127" s="19">
        <f ca="1">(Deltas1!BG133+2*Deltas2!BG133+2*Deltas3!BG133+Deltas4!BG133)/6</f>
        <v>0</v>
      </c>
      <c r="BE127" s="19">
        <f ca="1">(Deltas1!BH133+2*Deltas2!BH133+2*Deltas3!BH133+Deltas4!BH133)/6</f>
        <v>0</v>
      </c>
      <c r="BF127" s="19">
        <f ca="1">(Deltas1!BI133+2*Deltas2!BI133+2*Deltas3!BI133+Deltas4!BI133)/6</f>
        <v>0</v>
      </c>
      <c r="BG127" s="19">
        <f ca="1">(Deltas1!BJ133+2*Deltas2!BJ133+2*Deltas3!BJ133+Deltas4!BJ133)/6</f>
        <v>0</v>
      </c>
      <c r="BH127" s="19">
        <f ca="1">(Deltas1!BK133+2*Deltas2!BK133+2*Deltas3!BK133+Deltas4!BK133)/6</f>
        <v>0</v>
      </c>
      <c r="BI127" s="19">
        <f ca="1">(Deltas1!BL133+2*Deltas2!BL133+2*Deltas3!BL133+Deltas4!BL133)/6</f>
        <v>0</v>
      </c>
      <c r="BJ127" s="19">
        <f ca="1">(Deltas1!BM133+2*Deltas2!BM133+2*Deltas3!BM133+Deltas4!BM133)/6</f>
        <v>0</v>
      </c>
      <c r="BK127" s="19">
        <f ca="1">(Deltas1!BN133+2*Deltas2!BN133+2*Deltas3!BN133+Deltas4!BN133)/6</f>
        <v>0</v>
      </c>
      <c r="BL127" s="19">
        <f ca="1">(Deltas1!BO133+2*Deltas2!BO133+2*Deltas3!BO133+Deltas4!BO133)/6</f>
        <v>0</v>
      </c>
      <c r="BM127" s="19">
        <f ca="1">(Deltas1!BP133+2*Deltas2!BP133+2*Deltas3!BP133+Deltas4!BP133)/6</f>
        <v>0</v>
      </c>
      <c r="BN127" s="19">
        <f ca="1">(Deltas1!BQ133+2*Deltas2!BQ133+2*Deltas3!BQ133+Deltas4!BQ133)/6</f>
        <v>0</v>
      </c>
      <c r="BO127" s="19">
        <f ca="1">(Deltas1!BR133+2*Deltas2!BR133+2*Deltas3!BR133+Deltas4!BR133)/6</f>
        <v>0</v>
      </c>
      <c r="BP127" s="19">
        <f ca="1">(Deltas1!BS133+2*Deltas2!BS133+2*Deltas3!BS133+Deltas4!BS133)/6</f>
        <v>0</v>
      </c>
      <c r="BQ127" s="19">
        <f ca="1">(Deltas1!BT133+2*Deltas2!BT133+2*Deltas3!BT133+Deltas4!BT133)/6</f>
        <v>0</v>
      </c>
      <c r="BR127" s="19">
        <f ca="1">(Deltas1!BU133+2*Deltas2!BU133+2*Deltas3!BU133+Deltas4!BU133)/6</f>
        <v>0</v>
      </c>
      <c r="BS127" s="19">
        <f ca="1">(Deltas1!BV133+2*Deltas2!BV133+2*Deltas3!BV133+Deltas4!BV133)/6</f>
        <v>0</v>
      </c>
      <c r="BT127" s="19">
        <f ca="1">(Deltas1!BW133+2*Deltas2!BW133+2*Deltas3!BW133+Deltas4!BW133)/6</f>
        <v>0</v>
      </c>
    </row>
    <row r="128" spans="1:72">
      <c r="A128">
        <f>'Composition Moles'!A146</f>
        <v>6.199999999999986</v>
      </c>
      <c r="B128" s="1">
        <f ca="1">(Deltas1!D134+2*Deltas2!D134+2*Deltas3!D134+Deltas4!D134)/6</f>
        <v>6.8013613182775698E-3</v>
      </c>
      <c r="C128" s="19">
        <f ca="1">(Deltas1!F134+2*Deltas2!F134+2*Deltas3!F134+Deltas4!F134)/6</f>
        <v>-1.6639160886154569E-3</v>
      </c>
      <c r="D128" s="19">
        <f ca="1">(Deltas1!G134+2*Deltas2!G134+2*Deltas3!G134+Deltas4!G134)/6</f>
        <v>0</v>
      </c>
      <c r="E128" s="19">
        <f ca="1">(Deltas1!H134+2*Deltas2!H134+2*Deltas3!H134+Deltas4!H134)/6</f>
        <v>1.6617399219794168E-3</v>
      </c>
      <c r="F128" s="19">
        <f ca="1">(Deltas1!I134+2*Deltas2!I134+2*Deltas3!I134+Deltas4!I134)/6</f>
        <v>2.1761666360402994E-6</v>
      </c>
      <c r="G128" s="19">
        <f ca="1">(Deltas1!J134+2*Deltas2!J134+2*Deltas3!J134+Deltas4!J134)/6</f>
        <v>0</v>
      </c>
      <c r="H128" s="19">
        <f ca="1">(Deltas1!K134+2*Deltas2!K134+2*Deltas3!K134+Deltas4!K134)/6</f>
        <v>0</v>
      </c>
      <c r="I128" s="19">
        <f ca="1">(Deltas1!L134+2*Deltas2!L134+2*Deltas3!L134+Deltas4!L134)/6</f>
        <v>0</v>
      </c>
      <c r="J128" s="19">
        <f ca="1">(Deltas1!M134+2*Deltas2!M134+2*Deltas3!M134+Deltas4!M134)/6</f>
        <v>0</v>
      </c>
      <c r="K128" s="19">
        <f ca="1">(Deltas1!N134+2*Deltas2!N134+2*Deltas3!N134+Deltas4!N134)/6</f>
        <v>0</v>
      </c>
      <c r="L128" s="19">
        <f ca="1">(Deltas1!O134+2*Deltas2!O134+2*Deltas3!O134+Deltas4!O134)/6</f>
        <v>0</v>
      </c>
      <c r="M128" s="19">
        <f ca="1">(Deltas1!P134+2*Deltas2!P134+2*Deltas3!P134+Deltas4!P134)/6</f>
        <v>0</v>
      </c>
      <c r="N128" s="19">
        <f ca="1">(Deltas1!Q134+2*Deltas2!Q134+2*Deltas3!Q134+Deltas4!Q134)/6</f>
        <v>0</v>
      </c>
      <c r="O128" s="19">
        <f ca="1">(Deltas1!R134+2*Deltas2!R134+2*Deltas3!R134+Deltas4!R134)/6</f>
        <v>0</v>
      </c>
      <c r="P128" s="19">
        <f ca="1">(Deltas1!S134+2*Deltas2!S134+2*Deltas3!S134+Deltas4!S134)/6</f>
        <v>0.40909049425506422</v>
      </c>
      <c r="Q128" s="19">
        <f ca="1">(Deltas1!T134+2*Deltas2!T134+2*Deltas3!T134+Deltas4!T134)/6</f>
        <v>0</v>
      </c>
      <c r="R128" s="19">
        <f ca="1">(Deltas1!U134+2*Deltas2!U134+2*Deltas3!U134+Deltas4!U134)/6</f>
        <v>0</v>
      </c>
      <c r="S128" s="19">
        <f ca="1">(Deltas1!V134+2*Deltas2!V134+2*Deltas3!V134+Deltas4!V134)/6</f>
        <v>0</v>
      </c>
      <c r="T128" s="19">
        <f ca="1">(Deltas1!W134+2*Deltas2!W134+2*Deltas3!W134+Deltas4!W134)/6</f>
        <v>0</v>
      </c>
      <c r="U128" s="19">
        <f ca="1">(Deltas1!X134+2*Deltas2!X134+2*Deltas3!X134+Deltas4!X134)/6</f>
        <v>0</v>
      </c>
      <c r="V128" s="19">
        <f ca="1">(Deltas1!Y134+2*Deltas2!Y134+2*Deltas3!Y134+Deltas4!Y134)/6</f>
        <v>-1.2160911767900267</v>
      </c>
      <c r="W128" s="19">
        <f ca="1">(Deltas1!Z134+2*Deltas2!Z134+2*Deltas3!Z134+Deltas4!Z134)/6</f>
        <v>0</v>
      </c>
      <c r="X128" s="19">
        <f ca="1">(Deltas1!AA134+2*Deltas2!AA134+2*Deltas3!AA134+Deltas4!AA134)/6</f>
        <v>0</v>
      </c>
      <c r="Y128" s="19">
        <f ca="1">(Deltas1!AB134+2*Deltas2!AB134+2*Deltas3!AB134+Deltas4!AB134)/6</f>
        <v>0</v>
      </c>
      <c r="Z128" s="19">
        <f ca="1">(Deltas1!AC134+2*Deltas2!AC134+2*Deltas3!AC134+Deltas4!AC134)/6</f>
        <v>0</v>
      </c>
      <c r="AA128" s="19">
        <f ca="1">(Deltas1!AD134+2*Deltas2!AD134+2*Deltas3!AD134+Deltas4!AD134)/6</f>
        <v>0</v>
      </c>
      <c r="AB128" s="19">
        <f ca="1">(Deltas1!AE134+2*Deltas2!AE134+2*Deltas3!AE134+Deltas4!AE134)/6</f>
        <v>0</v>
      </c>
      <c r="AC128" s="19">
        <f ca="1">(Deltas1!AF134+2*Deltas2!AF134+2*Deltas3!AF134+Deltas4!AF134)/6</f>
        <v>0</v>
      </c>
      <c r="AD128" s="19">
        <f ca="1">(Deltas1!AG134+2*Deltas2!AG134+2*Deltas3!AG134+Deltas4!AG134)/6</f>
        <v>-2.7328755717754955E-3</v>
      </c>
      <c r="AE128" s="19">
        <f ca="1">(Deltas1!AH134+2*Deltas2!AH134+2*Deltas3!AH134+Deltas4!AH134)/6</f>
        <v>-0.86068413599186011</v>
      </c>
      <c r="AF128" s="19">
        <f ca="1">(Deltas1!AI134+2*Deltas2!AI134+2*Deltas3!AI134+Deltas4!AI134)/6</f>
        <v>1.8818402336273536</v>
      </c>
      <c r="AG128" s="19">
        <f ca="1">(Deltas1!AJ134+2*Deltas2!AJ134+2*Deltas3!AJ134+Deltas4!AJ134)/6</f>
        <v>0.18981765709500956</v>
      </c>
      <c r="AH128" s="19">
        <f ca="1">(Deltas1!AK134+2*Deltas2!AK134+2*Deltas3!AK134+Deltas4!AK134)/6</f>
        <v>0</v>
      </c>
      <c r="AI128" s="19">
        <f ca="1">(Deltas1!AL134+2*Deltas2!AL134+2*Deltas3!AL134+Deltas4!AL134)/6</f>
        <v>0</v>
      </c>
      <c r="AJ128" s="19">
        <f ca="1">(Deltas1!AM134+2*Deltas2!AM134+2*Deltas3!AM134+Deltas4!AM134)/6</f>
        <v>0</v>
      </c>
      <c r="AK128" s="19">
        <f ca="1">(Deltas1!AN134+2*Deltas2!AN134+2*Deltas3!AN134+Deltas4!AN134)/6</f>
        <v>0</v>
      </c>
      <c r="AL128" s="19">
        <f ca="1">(Deltas1!AO134+2*Deltas2!AO134+2*Deltas3!AO134+Deltas4!AO134)/6</f>
        <v>-2.1761666360402994E-6</v>
      </c>
      <c r="AM128" s="19">
        <f ca="1">(Deltas1!AP134+2*Deltas2!AP134+2*Deltas3!AP134+Deltas4!AP134)/6</f>
        <v>-1.3106412937815871E-3</v>
      </c>
      <c r="AN128" s="19">
        <f ca="1">(Deltas1!AQ134+2*Deltas2!AQ134+2*Deltas3!AQ134+Deltas4!AQ134)/6</f>
        <v>0</v>
      </c>
      <c r="AO128" s="19">
        <f ca="1">(Deltas1!AR134+2*Deltas2!AR134+2*Deltas3!AR134+Deltas4!AR134)/6</f>
        <v>0</v>
      </c>
      <c r="AP128" s="19">
        <f ca="1">(Deltas1!AS134+2*Deltas2!AS134+2*Deltas3!AS134+Deltas4!AS134)/6</f>
        <v>-0.1333091263877825</v>
      </c>
      <c r="AQ128" s="19">
        <f ca="1">(Deltas1!AT134+2*Deltas2!AT134+2*Deltas3!AT134+Deltas4!AT134)/6</f>
        <v>-0.1333091263877825</v>
      </c>
      <c r="AR128" s="19">
        <f ca="1">(Deltas1!AU134+2*Deltas2!AU134+2*Deltas3!AU134+Deltas4!AU134)/6</f>
        <v>-0.1333091263877825</v>
      </c>
      <c r="AS128" s="19">
        <f ca="1">(Deltas1!AV134+2*Deltas2!AV134+2*Deltas3!AV134+Deltas4!AV134)/6</f>
        <v>0</v>
      </c>
      <c r="AT128" s="19">
        <f ca="1">(Deltas1!AW134+2*Deltas2!AW134+2*Deltas3!AW134+Deltas4!AW134)/6</f>
        <v>0</v>
      </c>
      <c r="AU128" s="19">
        <f ca="1">(Deltas1!AX134+2*Deltas2!AX134+2*Deltas3!AX134+Deltas4!AX134)/6</f>
        <v>0</v>
      </c>
      <c r="AV128" s="19">
        <f ca="1">(Deltas1!AY134+2*Deltas2!AY134+2*Deltas3!AY134+Deltas4!AY134)/6</f>
        <v>0</v>
      </c>
      <c r="AW128" s="19">
        <f ca="1">(Deltas1!AZ134+2*Deltas2!AZ134+2*Deltas3!AZ134+Deltas4!AZ134)/6</f>
        <v>0</v>
      </c>
      <c r="AX128" s="19">
        <f ca="1">(Deltas1!BA134+2*Deltas2!BA134+2*Deltas3!BA134+Deltas4!BA134)/6</f>
        <v>0</v>
      </c>
      <c r="AY128" s="19">
        <f ca="1">(Deltas1!BB134+2*Deltas2!BB134+2*Deltas3!BB134+Deltas4!BB134)/6</f>
        <v>0</v>
      </c>
      <c r="AZ128" s="19">
        <f ca="1">(Deltas1!BC134+2*Deltas2!BC134+2*Deltas3!BC134+Deltas4!BC134)/6</f>
        <v>0</v>
      </c>
      <c r="BA128" s="19">
        <f ca="1">(Deltas1!BD134+2*Deltas2!BD134+2*Deltas3!BD134+Deltas4!BD134)/6</f>
        <v>0</v>
      </c>
      <c r="BB128" s="19">
        <f ca="1">(Deltas1!BE134+2*Deltas2!BE134+2*Deltas3!BE134+Deltas4!BE134)/6</f>
        <v>0</v>
      </c>
      <c r="BC128" s="19">
        <f ca="1">(Deltas1!BF134+2*Deltas2!BF134+2*Deltas3!BF134+Deltas4!BF134)/6</f>
        <v>0</v>
      </c>
      <c r="BD128" s="19">
        <f ca="1">(Deltas1!BG134+2*Deltas2!BG134+2*Deltas3!BG134+Deltas4!BG134)/6</f>
        <v>0</v>
      </c>
      <c r="BE128" s="19">
        <f ca="1">(Deltas1!BH134+2*Deltas2!BH134+2*Deltas3!BH134+Deltas4!BH134)/6</f>
        <v>0</v>
      </c>
      <c r="BF128" s="19">
        <f ca="1">(Deltas1!BI134+2*Deltas2!BI134+2*Deltas3!BI134+Deltas4!BI134)/6</f>
        <v>0</v>
      </c>
      <c r="BG128" s="19">
        <f ca="1">(Deltas1!BJ134+2*Deltas2!BJ134+2*Deltas3!BJ134+Deltas4!BJ134)/6</f>
        <v>0</v>
      </c>
      <c r="BH128" s="19">
        <f ca="1">(Deltas1!BK134+2*Deltas2!BK134+2*Deltas3!BK134+Deltas4!BK134)/6</f>
        <v>0</v>
      </c>
      <c r="BI128" s="19">
        <f ca="1">(Deltas1!BL134+2*Deltas2!BL134+2*Deltas3!BL134+Deltas4!BL134)/6</f>
        <v>0</v>
      </c>
      <c r="BJ128" s="19">
        <f ca="1">(Deltas1!BM134+2*Deltas2!BM134+2*Deltas3!BM134+Deltas4!BM134)/6</f>
        <v>0</v>
      </c>
      <c r="BK128" s="19">
        <f ca="1">(Deltas1!BN134+2*Deltas2!BN134+2*Deltas3!BN134+Deltas4!BN134)/6</f>
        <v>0</v>
      </c>
      <c r="BL128" s="19">
        <f ca="1">(Deltas1!BO134+2*Deltas2!BO134+2*Deltas3!BO134+Deltas4!BO134)/6</f>
        <v>0</v>
      </c>
      <c r="BM128" s="19">
        <f ca="1">(Deltas1!BP134+2*Deltas2!BP134+2*Deltas3!BP134+Deltas4!BP134)/6</f>
        <v>0</v>
      </c>
      <c r="BN128" s="19">
        <f ca="1">(Deltas1!BQ134+2*Deltas2!BQ134+2*Deltas3!BQ134+Deltas4!BQ134)/6</f>
        <v>0</v>
      </c>
      <c r="BO128" s="19">
        <f ca="1">(Deltas1!BR134+2*Deltas2!BR134+2*Deltas3!BR134+Deltas4!BR134)/6</f>
        <v>0</v>
      </c>
      <c r="BP128" s="19">
        <f ca="1">(Deltas1!BS134+2*Deltas2!BS134+2*Deltas3!BS134+Deltas4!BS134)/6</f>
        <v>0</v>
      </c>
      <c r="BQ128" s="19">
        <f ca="1">(Deltas1!BT134+2*Deltas2!BT134+2*Deltas3!BT134+Deltas4!BT134)/6</f>
        <v>0</v>
      </c>
      <c r="BR128" s="19">
        <f ca="1">(Deltas1!BU134+2*Deltas2!BU134+2*Deltas3!BU134+Deltas4!BU134)/6</f>
        <v>0</v>
      </c>
      <c r="BS128" s="19">
        <f ca="1">(Deltas1!BV134+2*Deltas2!BV134+2*Deltas3!BV134+Deltas4!BV134)/6</f>
        <v>0</v>
      </c>
      <c r="BT128" s="19">
        <f ca="1">(Deltas1!BW134+2*Deltas2!BW134+2*Deltas3!BW134+Deltas4!BW134)/6</f>
        <v>0</v>
      </c>
    </row>
    <row r="129" spans="1:72">
      <c r="A129">
        <f>'Composition Moles'!A147</f>
        <v>6.2499999999999858</v>
      </c>
      <c r="B129" s="1">
        <f ca="1">(Deltas1!D135+2*Deltas2!D135+2*Deltas3!D135+Deltas4!D135)/6</f>
        <v>6.7936441809948846E-3</v>
      </c>
      <c r="C129" s="19">
        <f ca="1">(Deltas1!F135+2*Deltas2!F135+2*Deltas3!F135+Deltas4!F135)/6</f>
        <v>-1.57494460565119E-3</v>
      </c>
      <c r="D129" s="19">
        <f ca="1">(Deltas1!G135+2*Deltas2!G135+2*Deltas3!G135+Deltas4!G135)/6</f>
        <v>0</v>
      </c>
      <c r="E129" s="19">
        <f ca="1">(Deltas1!H135+2*Deltas2!H135+2*Deltas3!H135+Deltas4!H135)/6</f>
        <v>1.5729907527693111E-3</v>
      </c>
      <c r="F129" s="19">
        <f ca="1">(Deltas1!I135+2*Deltas2!I135+2*Deltas3!I135+Deltas4!I135)/6</f>
        <v>1.9538528818792279E-6</v>
      </c>
      <c r="G129" s="19">
        <f ca="1">(Deltas1!J135+2*Deltas2!J135+2*Deltas3!J135+Deltas4!J135)/6</f>
        <v>0</v>
      </c>
      <c r="H129" s="19">
        <f ca="1">(Deltas1!K135+2*Deltas2!K135+2*Deltas3!K135+Deltas4!K135)/6</f>
        <v>0</v>
      </c>
      <c r="I129" s="19">
        <f ca="1">(Deltas1!L135+2*Deltas2!L135+2*Deltas3!L135+Deltas4!L135)/6</f>
        <v>0</v>
      </c>
      <c r="J129" s="19">
        <f ca="1">(Deltas1!M135+2*Deltas2!M135+2*Deltas3!M135+Deltas4!M135)/6</f>
        <v>0</v>
      </c>
      <c r="K129" s="19">
        <f ca="1">(Deltas1!N135+2*Deltas2!N135+2*Deltas3!N135+Deltas4!N135)/6</f>
        <v>0</v>
      </c>
      <c r="L129" s="19">
        <f ca="1">(Deltas1!O135+2*Deltas2!O135+2*Deltas3!O135+Deltas4!O135)/6</f>
        <v>0</v>
      </c>
      <c r="M129" s="19">
        <f ca="1">(Deltas1!P135+2*Deltas2!P135+2*Deltas3!P135+Deltas4!P135)/6</f>
        <v>0</v>
      </c>
      <c r="N129" s="19">
        <f ca="1">(Deltas1!Q135+2*Deltas2!Q135+2*Deltas3!Q135+Deltas4!Q135)/6</f>
        <v>0</v>
      </c>
      <c r="O129" s="19">
        <f ca="1">(Deltas1!R135+2*Deltas2!R135+2*Deltas3!R135+Deltas4!R135)/6</f>
        <v>0</v>
      </c>
      <c r="P129" s="19">
        <f ca="1">(Deltas1!S135+2*Deltas2!S135+2*Deltas3!S135+Deltas4!S135)/6</f>
        <v>0.39105968765720173</v>
      </c>
      <c r="Q129" s="19">
        <f ca="1">(Deltas1!T135+2*Deltas2!T135+2*Deltas3!T135+Deltas4!T135)/6</f>
        <v>0</v>
      </c>
      <c r="R129" s="19">
        <f ca="1">(Deltas1!U135+2*Deltas2!U135+2*Deltas3!U135+Deltas4!U135)/6</f>
        <v>0</v>
      </c>
      <c r="S129" s="19">
        <f ca="1">(Deltas1!V135+2*Deltas2!V135+2*Deltas3!V135+Deltas4!V135)/6</f>
        <v>0</v>
      </c>
      <c r="T129" s="19">
        <f ca="1">(Deltas1!W135+2*Deltas2!W135+2*Deltas3!W135+Deltas4!W135)/6</f>
        <v>0</v>
      </c>
      <c r="U129" s="19">
        <f ca="1">(Deltas1!X135+2*Deltas2!X135+2*Deltas3!X135+Deltas4!X135)/6</f>
        <v>0</v>
      </c>
      <c r="V129" s="19">
        <f ca="1">(Deltas1!Y135+2*Deltas2!Y135+2*Deltas3!Y135+Deltas4!Y135)/6</f>
        <v>-1.1753056534763344</v>
      </c>
      <c r="W129" s="19">
        <f ca="1">(Deltas1!Z135+2*Deltas2!Z135+2*Deltas3!Z135+Deltas4!Z135)/6</f>
        <v>0</v>
      </c>
      <c r="X129" s="19">
        <f ca="1">(Deltas1!AA135+2*Deltas2!AA135+2*Deltas3!AA135+Deltas4!AA135)/6</f>
        <v>0</v>
      </c>
      <c r="Y129" s="19">
        <f ca="1">(Deltas1!AB135+2*Deltas2!AB135+2*Deltas3!AB135+Deltas4!AB135)/6</f>
        <v>0</v>
      </c>
      <c r="Z129" s="19">
        <f ca="1">(Deltas1!AC135+2*Deltas2!AC135+2*Deltas3!AC135+Deltas4!AC135)/6</f>
        <v>0</v>
      </c>
      <c r="AA129" s="19">
        <f ca="1">(Deltas1!AD135+2*Deltas2!AD135+2*Deltas3!AD135+Deltas4!AD135)/6</f>
        <v>0</v>
      </c>
      <c r="AB129" s="19">
        <f ca="1">(Deltas1!AE135+2*Deltas2!AE135+2*Deltas3!AE135+Deltas4!AE135)/6</f>
        <v>0</v>
      </c>
      <c r="AC129" s="19">
        <f ca="1">(Deltas1!AF135+2*Deltas2!AF135+2*Deltas3!AF135+Deltas4!AF135)/6</f>
        <v>0</v>
      </c>
      <c r="AD129" s="19">
        <f ca="1">(Deltas1!AG135+2*Deltas2!AG135+2*Deltas3!AG135+Deltas4!AG135)/6</f>
        <v>-2.6643169807934078E-3</v>
      </c>
      <c r="AE129" s="19">
        <f ca="1">(Deltas1!AH135+2*Deltas2!AH135+2*Deltas3!AH135+Deltas4!AH135)/6</f>
        <v>-0.85821319105811744</v>
      </c>
      <c r="AF129" s="19">
        <f ca="1">(Deltas1!AI135+2*Deltas2!AI135+2*Deltas3!AI135+Deltas4!AI135)/6</f>
        <v>1.8586281113309182</v>
      </c>
      <c r="AG129" s="19">
        <f ca="1">(Deltas1!AJ135+2*Deltas2!AJ135+2*Deltas3!AJ135+Deltas4!AJ135)/6</f>
        <v>0.18283348375324049</v>
      </c>
      <c r="AH129" s="19">
        <f ca="1">(Deltas1!AK135+2*Deltas2!AK135+2*Deltas3!AK135+Deltas4!AK135)/6</f>
        <v>0</v>
      </c>
      <c r="AI129" s="19">
        <f ca="1">(Deltas1!AL135+2*Deltas2!AL135+2*Deltas3!AL135+Deltas4!AL135)/6</f>
        <v>0</v>
      </c>
      <c r="AJ129" s="19">
        <f ca="1">(Deltas1!AM135+2*Deltas2!AM135+2*Deltas3!AM135+Deltas4!AM135)/6</f>
        <v>0</v>
      </c>
      <c r="AK129" s="19">
        <f ca="1">(Deltas1!AN135+2*Deltas2!AN135+2*Deltas3!AN135+Deltas4!AN135)/6</f>
        <v>0</v>
      </c>
      <c r="AL129" s="19">
        <f ca="1">(Deltas1!AO135+2*Deltas2!AO135+2*Deltas3!AO135+Deltas4!AO135)/6</f>
        <v>-1.9538528818792279E-6</v>
      </c>
      <c r="AM129" s="19">
        <f ca="1">(Deltas1!AP135+2*Deltas2!AP135+2*Deltas3!AP135+Deltas4!AP135)/6</f>
        <v>-1.222746165871884E-3</v>
      </c>
      <c r="AN129" s="19">
        <f ca="1">(Deltas1!AQ135+2*Deltas2!AQ135+2*Deltas3!AQ135+Deltas4!AQ135)/6</f>
        <v>0</v>
      </c>
      <c r="AO129" s="19">
        <f ca="1">(Deltas1!AR135+2*Deltas2!AR135+2*Deltas3!AR135+Deltas4!AR135)/6</f>
        <v>0</v>
      </c>
      <c r="AP129" s="19">
        <f ca="1">(Deltas1!AS135+2*Deltas2!AS135+2*Deltas3!AS135+Deltas4!AS135)/6</f>
        <v>-0.13170447373578717</v>
      </c>
      <c r="AQ129" s="19">
        <f ca="1">(Deltas1!AT135+2*Deltas2!AT135+2*Deltas3!AT135+Deltas4!AT135)/6</f>
        <v>-0.13170447373578717</v>
      </c>
      <c r="AR129" s="19">
        <f ca="1">(Deltas1!AU135+2*Deltas2!AU135+2*Deltas3!AU135+Deltas4!AU135)/6</f>
        <v>-0.13170447373578717</v>
      </c>
      <c r="AS129" s="19">
        <f ca="1">(Deltas1!AV135+2*Deltas2!AV135+2*Deltas3!AV135+Deltas4!AV135)/6</f>
        <v>0</v>
      </c>
      <c r="AT129" s="19">
        <f ca="1">(Deltas1!AW135+2*Deltas2!AW135+2*Deltas3!AW135+Deltas4!AW135)/6</f>
        <v>0</v>
      </c>
      <c r="AU129" s="19">
        <f ca="1">(Deltas1!AX135+2*Deltas2!AX135+2*Deltas3!AX135+Deltas4!AX135)/6</f>
        <v>0</v>
      </c>
      <c r="AV129" s="19">
        <f ca="1">(Deltas1!AY135+2*Deltas2!AY135+2*Deltas3!AY135+Deltas4!AY135)/6</f>
        <v>0</v>
      </c>
      <c r="AW129" s="19">
        <f ca="1">(Deltas1!AZ135+2*Deltas2!AZ135+2*Deltas3!AZ135+Deltas4!AZ135)/6</f>
        <v>0</v>
      </c>
      <c r="AX129" s="19">
        <f ca="1">(Deltas1!BA135+2*Deltas2!BA135+2*Deltas3!BA135+Deltas4!BA135)/6</f>
        <v>0</v>
      </c>
      <c r="AY129" s="19">
        <f ca="1">(Deltas1!BB135+2*Deltas2!BB135+2*Deltas3!BB135+Deltas4!BB135)/6</f>
        <v>0</v>
      </c>
      <c r="AZ129" s="19">
        <f ca="1">(Deltas1!BC135+2*Deltas2!BC135+2*Deltas3!BC135+Deltas4!BC135)/6</f>
        <v>0</v>
      </c>
      <c r="BA129" s="19">
        <f ca="1">(Deltas1!BD135+2*Deltas2!BD135+2*Deltas3!BD135+Deltas4!BD135)/6</f>
        <v>0</v>
      </c>
      <c r="BB129" s="19">
        <f ca="1">(Deltas1!BE135+2*Deltas2!BE135+2*Deltas3!BE135+Deltas4!BE135)/6</f>
        <v>0</v>
      </c>
      <c r="BC129" s="19">
        <f ca="1">(Deltas1!BF135+2*Deltas2!BF135+2*Deltas3!BF135+Deltas4!BF135)/6</f>
        <v>0</v>
      </c>
      <c r="BD129" s="19">
        <f ca="1">(Deltas1!BG135+2*Deltas2!BG135+2*Deltas3!BG135+Deltas4!BG135)/6</f>
        <v>0</v>
      </c>
      <c r="BE129" s="19">
        <f ca="1">(Deltas1!BH135+2*Deltas2!BH135+2*Deltas3!BH135+Deltas4!BH135)/6</f>
        <v>0</v>
      </c>
      <c r="BF129" s="19">
        <f ca="1">(Deltas1!BI135+2*Deltas2!BI135+2*Deltas3!BI135+Deltas4!BI135)/6</f>
        <v>0</v>
      </c>
      <c r="BG129" s="19">
        <f ca="1">(Deltas1!BJ135+2*Deltas2!BJ135+2*Deltas3!BJ135+Deltas4!BJ135)/6</f>
        <v>0</v>
      </c>
      <c r="BH129" s="19">
        <f ca="1">(Deltas1!BK135+2*Deltas2!BK135+2*Deltas3!BK135+Deltas4!BK135)/6</f>
        <v>0</v>
      </c>
      <c r="BI129" s="19">
        <f ca="1">(Deltas1!BL135+2*Deltas2!BL135+2*Deltas3!BL135+Deltas4!BL135)/6</f>
        <v>0</v>
      </c>
      <c r="BJ129" s="19">
        <f ca="1">(Deltas1!BM135+2*Deltas2!BM135+2*Deltas3!BM135+Deltas4!BM135)/6</f>
        <v>0</v>
      </c>
      <c r="BK129" s="19">
        <f ca="1">(Deltas1!BN135+2*Deltas2!BN135+2*Deltas3!BN135+Deltas4!BN135)/6</f>
        <v>0</v>
      </c>
      <c r="BL129" s="19">
        <f ca="1">(Deltas1!BO135+2*Deltas2!BO135+2*Deltas3!BO135+Deltas4!BO135)/6</f>
        <v>0</v>
      </c>
      <c r="BM129" s="19">
        <f ca="1">(Deltas1!BP135+2*Deltas2!BP135+2*Deltas3!BP135+Deltas4!BP135)/6</f>
        <v>0</v>
      </c>
      <c r="BN129" s="19">
        <f ca="1">(Deltas1!BQ135+2*Deltas2!BQ135+2*Deltas3!BQ135+Deltas4!BQ135)/6</f>
        <v>0</v>
      </c>
      <c r="BO129" s="19">
        <f ca="1">(Deltas1!BR135+2*Deltas2!BR135+2*Deltas3!BR135+Deltas4!BR135)/6</f>
        <v>0</v>
      </c>
      <c r="BP129" s="19">
        <f ca="1">(Deltas1!BS135+2*Deltas2!BS135+2*Deltas3!BS135+Deltas4!BS135)/6</f>
        <v>0</v>
      </c>
      <c r="BQ129" s="19">
        <f ca="1">(Deltas1!BT135+2*Deltas2!BT135+2*Deltas3!BT135+Deltas4!BT135)/6</f>
        <v>0</v>
      </c>
      <c r="BR129" s="19">
        <f ca="1">(Deltas1!BU135+2*Deltas2!BU135+2*Deltas3!BU135+Deltas4!BU135)/6</f>
        <v>0</v>
      </c>
      <c r="BS129" s="19">
        <f ca="1">(Deltas1!BV135+2*Deltas2!BV135+2*Deltas3!BV135+Deltas4!BV135)/6</f>
        <v>0</v>
      </c>
      <c r="BT129" s="19">
        <f ca="1">(Deltas1!BW135+2*Deltas2!BW135+2*Deltas3!BW135+Deltas4!BW135)/6</f>
        <v>0</v>
      </c>
    </row>
    <row r="130" spans="1:72">
      <c r="A130">
        <f>'Composition Moles'!A148</f>
        <v>6.2999999999999856</v>
      </c>
      <c r="B130" s="1">
        <f ca="1">(Deltas1!D136+2*Deltas2!D136+2*Deltas3!D136+Deltas4!D136)/6</f>
        <v>6.7917260868766219E-3</v>
      </c>
      <c r="C130" s="19">
        <f ca="1">(Deltas1!F136+2*Deltas2!F136+2*Deltas3!F136+Deltas4!F136)/6</f>
        <v>-1.4919668844126212E-3</v>
      </c>
      <c r="D130" s="19">
        <f ca="1">(Deltas1!G136+2*Deltas2!G136+2*Deltas3!G136+Deltas4!G136)/6</f>
        <v>0</v>
      </c>
      <c r="E130" s="19">
        <f ca="1">(Deltas1!H136+2*Deltas2!H136+2*Deltas3!H136+Deltas4!H136)/6</f>
        <v>1.4902126307334059E-3</v>
      </c>
      <c r="F130" s="19">
        <f ca="1">(Deltas1!I136+2*Deltas2!I136+2*Deltas3!I136+Deltas4!I136)/6</f>
        <v>1.754253679215056E-6</v>
      </c>
      <c r="G130" s="19">
        <f ca="1">(Deltas1!J136+2*Deltas2!J136+2*Deltas3!J136+Deltas4!J136)/6</f>
        <v>0</v>
      </c>
      <c r="H130" s="19">
        <f ca="1">(Deltas1!K136+2*Deltas2!K136+2*Deltas3!K136+Deltas4!K136)/6</f>
        <v>0</v>
      </c>
      <c r="I130" s="19">
        <f ca="1">(Deltas1!L136+2*Deltas2!L136+2*Deltas3!L136+Deltas4!L136)/6</f>
        <v>0</v>
      </c>
      <c r="J130" s="19">
        <f ca="1">(Deltas1!M136+2*Deltas2!M136+2*Deltas3!M136+Deltas4!M136)/6</f>
        <v>0</v>
      </c>
      <c r="K130" s="19">
        <f ca="1">(Deltas1!N136+2*Deltas2!N136+2*Deltas3!N136+Deltas4!N136)/6</f>
        <v>0</v>
      </c>
      <c r="L130" s="19">
        <f ca="1">(Deltas1!O136+2*Deltas2!O136+2*Deltas3!O136+Deltas4!O136)/6</f>
        <v>0</v>
      </c>
      <c r="M130" s="19">
        <f ca="1">(Deltas1!P136+2*Deltas2!P136+2*Deltas3!P136+Deltas4!P136)/6</f>
        <v>0</v>
      </c>
      <c r="N130" s="19">
        <f ca="1">(Deltas1!Q136+2*Deltas2!Q136+2*Deltas3!Q136+Deltas4!Q136)/6</f>
        <v>0</v>
      </c>
      <c r="O130" s="19">
        <f ca="1">(Deltas1!R136+2*Deltas2!R136+2*Deltas3!R136+Deltas4!R136)/6</f>
        <v>0</v>
      </c>
      <c r="P130" s="19">
        <f ca="1">(Deltas1!S136+2*Deltas2!S136+2*Deltas3!S136+Deltas4!S136)/6</f>
        <v>0.37334487275972345</v>
      </c>
      <c r="Q130" s="19">
        <f ca="1">(Deltas1!T136+2*Deltas2!T136+2*Deltas3!T136+Deltas4!T136)/6</f>
        <v>0</v>
      </c>
      <c r="R130" s="19">
        <f ca="1">(Deltas1!U136+2*Deltas2!U136+2*Deltas3!U136+Deltas4!U136)/6</f>
        <v>0</v>
      </c>
      <c r="S130" s="19">
        <f ca="1">(Deltas1!V136+2*Deltas2!V136+2*Deltas3!V136+Deltas4!V136)/6</f>
        <v>0</v>
      </c>
      <c r="T130" s="19">
        <f ca="1">(Deltas1!W136+2*Deltas2!W136+2*Deltas3!W136+Deltas4!W136)/6</f>
        <v>0</v>
      </c>
      <c r="U130" s="19">
        <f ca="1">(Deltas1!X136+2*Deltas2!X136+2*Deltas3!X136+Deltas4!X136)/6</f>
        <v>0</v>
      </c>
      <c r="V130" s="19">
        <f ca="1">(Deltas1!Y136+2*Deltas2!Y136+2*Deltas3!Y136+Deltas4!Y136)/6</f>
        <v>-1.1352246400564594</v>
      </c>
      <c r="W130" s="19">
        <f ca="1">(Deltas1!Z136+2*Deltas2!Z136+2*Deltas3!Z136+Deltas4!Z136)/6</f>
        <v>0</v>
      </c>
      <c r="X130" s="19">
        <f ca="1">(Deltas1!AA136+2*Deltas2!AA136+2*Deltas3!AA136+Deltas4!AA136)/6</f>
        <v>0</v>
      </c>
      <c r="Y130" s="19">
        <f ca="1">(Deltas1!AB136+2*Deltas2!AB136+2*Deltas3!AB136+Deltas4!AB136)/6</f>
        <v>0</v>
      </c>
      <c r="Z130" s="19">
        <f ca="1">(Deltas1!AC136+2*Deltas2!AC136+2*Deltas3!AC136+Deltas4!AC136)/6</f>
        <v>0</v>
      </c>
      <c r="AA130" s="19">
        <f ca="1">(Deltas1!AD136+2*Deltas2!AD136+2*Deltas3!AD136+Deltas4!AD136)/6</f>
        <v>0</v>
      </c>
      <c r="AB130" s="19">
        <f ca="1">(Deltas1!AE136+2*Deltas2!AE136+2*Deltas3!AE136+Deltas4!AE136)/6</f>
        <v>0</v>
      </c>
      <c r="AC130" s="19">
        <f ca="1">(Deltas1!AF136+2*Deltas2!AF136+2*Deltas3!AF136+Deltas4!AF136)/6</f>
        <v>0</v>
      </c>
      <c r="AD130" s="19">
        <f ca="1">(Deltas1!AG136+2*Deltas2!AG136+2*Deltas3!AG136+Deltas4!AG136)/6</f>
        <v>-2.6808641122684032E-3</v>
      </c>
      <c r="AE130" s="19">
        <f ca="1">(Deltas1!AH136+2*Deltas2!AH136+2*Deltas3!AH136+Deltas4!AH136)/6</f>
        <v>-0.85560486794997015</v>
      </c>
      <c r="AF130" s="19">
        <f ca="1">(Deltas1!AI136+2*Deltas2!AI136+2*Deltas3!AI136+Deltas4!AI136)/6</f>
        <v>1.83568626870939</v>
      </c>
      <c r="AG130" s="19">
        <f ca="1">(Deltas1!AJ136+2*Deltas2!AJ136+2*Deltas3!AJ136+Deltas4!AJ136)/6</f>
        <v>0.17599981320910163</v>
      </c>
      <c r="AH130" s="19">
        <f ca="1">(Deltas1!AK136+2*Deltas2!AK136+2*Deltas3!AK136+Deltas4!AK136)/6</f>
        <v>0</v>
      </c>
      <c r="AI130" s="19">
        <f ca="1">(Deltas1!AL136+2*Deltas2!AL136+2*Deltas3!AL136+Deltas4!AL136)/6</f>
        <v>0</v>
      </c>
      <c r="AJ130" s="19">
        <f ca="1">(Deltas1!AM136+2*Deltas2!AM136+2*Deltas3!AM136+Deltas4!AM136)/6</f>
        <v>0</v>
      </c>
      <c r="AK130" s="19">
        <f ca="1">(Deltas1!AN136+2*Deltas2!AN136+2*Deltas3!AN136+Deltas4!AN136)/6</f>
        <v>0</v>
      </c>
      <c r="AL130" s="19">
        <f ca="1">(Deltas1!AO136+2*Deltas2!AO136+2*Deltas3!AO136+Deltas4!AO136)/6</f>
        <v>-1.754253679215056E-6</v>
      </c>
      <c r="AM130" s="19">
        <f ca="1">(Deltas1!AP136+2*Deltas2!AP136+2*Deltas3!AP136+Deltas4!AP136)/6</f>
        <v>-1.141006108867208E-3</v>
      </c>
      <c r="AN130" s="19">
        <f ca="1">(Deltas1!AQ136+2*Deltas2!AQ136+2*Deltas3!AQ136+Deltas4!AQ136)/6</f>
        <v>0</v>
      </c>
      <c r="AO130" s="19">
        <f ca="1">(Deltas1!AR136+2*Deltas2!AR136+2*Deltas3!AR136+Deltas4!AR136)/6</f>
        <v>0</v>
      </c>
      <c r="AP130" s="19">
        <f ca="1">(Deltas1!AS136+2*Deltas2!AS136+2*Deltas3!AS136+Deltas4!AS136)/6</f>
        <v>-0.1301259407323235</v>
      </c>
      <c r="AQ130" s="19">
        <f ca="1">(Deltas1!AT136+2*Deltas2!AT136+2*Deltas3!AT136+Deltas4!AT136)/6</f>
        <v>-0.1301259407323235</v>
      </c>
      <c r="AR130" s="19">
        <f ca="1">(Deltas1!AU136+2*Deltas2!AU136+2*Deltas3!AU136+Deltas4!AU136)/6</f>
        <v>-0.1301259407323235</v>
      </c>
      <c r="AS130" s="19">
        <f ca="1">(Deltas1!AV136+2*Deltas2!AV136+2*Deltas3!AV136+Deltas4!AV136)/6</f>
        <v>0</v>
      </c>
      <c r="AT130" s="19">
        <f ca="1">(Deltas1!AW136+2*Deltas2!AW136+2*Deltas3!AW136+Deltas4!AW136)/6</f>
        <v>0</v>
      </c>
      <c r="AU130" s="19">
        <f ca="1">(Deltas1!AX136+2*Deltas2!AX136+2*Deltas3!AX136+Deltas4!AX136)/6</f>
        <v>0</v>
      </c>
      <c r="AV130" s="19">
        <f ca="1">(Deltas1!AY136+2*Deltas2!AY136+2*Deltas3!AY136+Deltas4!AY136)/6</f>
        <v>0</v>
      </c>
      <c r="AW130" s="19">
        <f ca="1">(Deltas1!AZ136+2*Deltas2!AZ136+2*Deltas3!AZ136+Deltas4!AZ136)/6</f>
        <v>0</v>
      </c>
      <c r="AX130" s="19">
        <f ca="1">(Deltas1!BA136+2*Deltas2!BA136+2*Deltas3!BA136+Deltas4!BA136)/6</f>
        <v>0</v>
      </c>
      <c r="AY130" s="19">
        <f ca="1">(Deltas1!BB136+2*Deltas2!BB136+2*Deltas3!BB136+Deltas4!BB136)/6</f>
        <v>0</v>
      </c>
      <c r="AZ130" s="19">
        <f ca="1">(Deltas1!BC136+2*Deltas2!BC136+2*Deltas3!BC136+Deltas4!BC136)/6</f>
        <v>0</v>
      </c>
      <c r="BA130" s="19">
        <f ca="1">(Deltas1!BD136+2*Deltas2!BD136+2*Deltas3!BD136+Deltas4!BD136)/6</f>
        <v>0</v>
      </c>
      <c r="BB130" s="19">
        <f ca="1">(Deltas1!BE136+2*Deltas2!BE136+2*Deltas3!BE136+Deltas4!BE136)/6</f>
        <v>0</v>
      </c>
      <c r="BC130" s="19">
        <f ca="1">(Deltas1!BF136+2*Deltas2!BF136+2*Deltas3!BF136+Deltas4!BF136)/6</f>
        <v>0</v>
      </c>
      <c r="BD130" s="19">
        <f ca="1">(Deltas1!BG136+2*Deltas2!BG136+2*Deltas3!BG136+Deltas4!BG136)/6</f>
        <v>0</v>
      </c>
      <c r="BE130" s="19">
        <f ca="1">(Deltas1!BH136+2*Deltas2!BH136+2*Deltas3!BH136+Deltas4!BH136)/6</f>
        <v>0</v>
      </c>
      <c r="BF130" s="19">
        <f ca="1">(Deltas1!BI136+2*Deltas2!BI136+2*Deltas3!BI136+Deltas4!BI136)/6</f>
        <v>0</v>
      </c>
      <c r="BG130" s="19">
        <f ca="1">(Deltas1!BJ136+2*Deltas2!BJ136+2*Deltas3!BJ136+Deltas4!BJ136)/6</f>
        <v>0</v>
      </c>
      <c r="BH130" s="19">
        <f ca="1">(Deltas1!BK136+2*Deltas2!BK136+2*Deltas3!BK136+Deltas4!BK136)/6</f>
        <v>0</v>
      </c>
      <c r="BI130" s="19">
        <f ca="1">(Deltas1!BL136+2*Deltas2!BL136+2*Deltas3!BL136+Deltas4!BL136)/6</f>
        <v>0</v>
      </c>
      <c r="BJ130" s="19">
        <f ca="1">(Deltas1!BM136+2*Deltas2!BM136+2*Deltas3!BM136+Deltas4!BM136)/6</f>
        <v>0</v>
      </c>
      <c r="BK130" s="19">
        <f ca="1">(Deltas1!BN136+2*Deltas2!BN136+2*Deltas3!BN136+Deltas4!BN136)/6</f>
        <v>0</v>
      </c>
      <c r="BL130" s="19">
        <f ca="1">(Deltas1!BO136+2*Deltas2!BO136+2*Deltas3!BO136+Deltas4!BO136)/6</f>
        <v>0</v>
      </c>
      <c r="BM130" s="19">
        <f ca="1">(Deltas1!BP136+2*Deltas2!BP136+2*Deltas3!BP136+Deltas4!BP136)/6</f>
        <v>0</v>
      </c>
      <c r="BN130" s="19">
        <f ca="1">(Deltas1!BQ136+2*Deltas2!BQ136+2*Deltas3!BQ136+Deltas4!BQ136)/6</f>
        <v>0</v>
      </c>
      <c r="BO130" s="19">
        <f ca="1">(Deltas1!BR136+2*Deltas2!BR136+2*Deltas3!BR136+Deltas4!BR136)/6</f>
        <v>0</v>
      </c>
      <c r="BP130" s="19">
        <f ca="1">(Deltas1!BS136+2*Deltas2!BS136+2*Deltas3!BS136+Deltas4!BS136)/6</f>
        <v>0</v>
      </c>
      <c r="BQ130" s="19">
        <f ca="1">(Deltas1!BT136+2*Deltas2!BT136+2*Deltas3!BT136+Deltas4!BT136)/6</f>
        <v>0</v>
      </c>
      <c r="BR130" s="19">
        <f ca="1">(Deltas1!BU136+2*Deltas2!BU136+2*Deltas3!BU136+Deltas4!BU136)/6</f>
        <v>0</v>
      </c>
      <c r="BS130" s="19">
        <f ca="1">(Deltas1!BV136+2*Deltas2!BV136+2*Deltas3!BV136+Deltas4!BV136)/6</f>
        <v>0</v>
      </c>
      <c r="BT130" s="19">
        <f ca="1">(Deltas1!BW136+2*Deltas2!BW136+2*Deltas3!BW136+Deltas4!BW136)/6</f>
        <v>0</v>
      </c>
    </row>
    <row r="131" spans="1:72">
      <c r="A131">
        <f>'Composition Moles'!A149</f>
        <v>6.3499999999999854</v>
      </c>
      <c r="B131" s="1">
        <f ca="1">(Deltas1!D137+2*Deltas2!D137+2*Deltas3!D137+Deltas4!D137)/6</f>
        <v>6.790480357517629E-3</v>
      </c>
      <c r="C131" s="19">
        <f ca="1">(Deltas1!F137+2*Deltas2!F137+2*Deltas3!F137+Deltas4!F137)/6</f>
        <v>-1.414562099692789E-3</v>
      </c>
      <c r="D131" s="19">
        <f ca="1">(Deltas1!G137+2*Deltas2!G137+2*Deltas3!G137+Deltas4!G137)/6</f>
        <v>0</v>
      </c>
      <c r="E131" s="19">
        <f ca="1">(Deltas1!H137+2*Deltas2!H137+2*Deltas3!H137+Deltas4!H137)/6</f>
        <v>1.4129870520023676E-3</v>
      </c>
      <c r="F131" s="19">
        <f ca="1">(Deltas1!I137+2*Deltas2!I137+2*Deltas3!I137+Deltas4!I137)/6</f>
        <v>1.5750476904214355E-6</v>
      </c>
      <c r="G131" s="19">
        <f ca="1">(Deltas1!J137+2*Deltas2!J137+2*Deltas3!J137+Deltas4!J137)/6</f>
        <v>0</v>
      </c>
      <c r="H131" s="19">
        <f ca="1">(Deltas1!K137+2*Deltas2!K137+2*Deltas3!K137+Deltas4!K137)/6</f>
        <v>0</v>
      </c>
      <c r="I131" s="19">
        <f ca="1">(Deltas1!L137+2*Deltas2!L137+2*Deltas3!L137+Deltas4!L137)/6</f>
        <v>0</v>
      </c>
      <c r="J131" s="19">
        <f ca="1">(Deltas1!M137+2*Deltas2!M137+2*Deltas3!M137+Deltas4!M137)/6</f>
        <v>0</v>
      </c>
      <c r="K131" s="19">
        <f ca="1">(Deltas1!N137+2*Deltas2!N137+2*Deltas3!N137+Deltas4!N137)/6</f>
        <v>0</v>
      </c>
      <c r="L131" s="19">
        <f ca="1">(Deltas1!O137+2*Deltas2!O137+2*Deltas3!O137+Deltas4!O137)/6</f>
        <v>0</v>
      </c>
      <c r="M131" s="19">
        <f ca="1">(Deltas1!P137+2*Deltas2!P137+2*Deltas3!P137+Deltas4!P137)/6</f>
        <v>0</v>
      </c>
      <c r="N131" s="19">
        <f ca="1">(Deltas1!Q137+2*Deltas2!Q137+2*Deltas3!Q137+Deltas4!Q137)/6</f>
        <v>0</v>
      </c>
      <c r="O131" s="19">
        <f ca="1">(Deltas1!R137+2*Deltas2!R137+2*Deltas3!R137+Deltas4!R137)/6</f>
        <v>0</v>
      </c>
      <c r="P131" s="19">
        <f ca="1">(Deltas1!S137+2*Deltas2!S137+2*Deltas3!S137+Deltas4!S137)/6</f>
        <v>0.35601234892686451</v>
      </c>
      <c r="Q131" s="19">
        <f ca="1">(Deltas1!T137+2*Deltas2!T137+2*Deltas3!T137+Deltas4!T137)/6</f>
        <v>0</v>
      </c>
      <c r="R131" s="19">
        <f ca="1">(Deltas1!U137+2*Deltas2!U137+2*Deltas3!U137+Deltas4!U137)/6</f>
        <v>0</v>
      </c>
      <c r="S131" s="19">
        <f ca="1">(Deltas1!V137+2*Deltas2!V137+2*Deltas3!V137+Deltas4!V137)/6</f>
        <v>0</v>
      </c>
      <c r="T131" s="19">
        <f ca="1">(Deltas1!W137+2*Deltas2!W137+2*Deltas3!W137+Deltas4!W137)/6</f>
        <v>0</v>
      </c>
      <c r="U131" s="19">
        <f ca="1">(Deltas1!X137+2*Deltas2!X137+2*Deltas3!X137+Deltas4!X137)/6</f>
        <v>0</v>
      </c>
      <c r="V131" s="19">
        <f ca="1">(Deltas1!Y137+2*Deltas2!Y137+2*Deltas3!Y137+Deltas4!Y137)/6</f>
        <v>-1.0959792652984659</v>
      </c>
      <c r="W131" s="19">
        <f ca="1">(Deltas1!Z137+2*Deltas2!Z137+2*Deltas3!Z137+Deltas4!Z137)/6</f>
        <v>0</v>
      </c>
      <c r="X131" s="19">
        <f ca="1">(Deltas1!AA137+2*Deltas2!AA137+2*Deltas3!AA137+Deltas4!AA137)/6</f>
        <v>0</v>
      </c>
      <c r="Y131" s="19">
        <f ca="1">(Deltas1!AB137+2*Deltas2!AB137+2*Deltas3!AB137+Deltas4!AB137)/6</f>
        <v>0</v>
      </c>
      <c r="Z131" s="19">
        <f ca="1">(Deltas1!AC137+2*Deltas2!AC137+2*Deltas3!AC137+Deltas4!AC137)/6</f>
        <v>0</v>
      </c>
      <c r="AA131" s="19">
        <f ca="1">(Deltas1!AD137+2*Deltas2!AD137+2*Deltas3!AD137+Deltas4!AD137)/6</f>
        <v>0</v>
      </c>
      <c r="AB131" s="19">
        <f ca="1">(Deltas1!AE137+2*Deltas2!AE137+2*Deltas3!AE137+Deltas4!AE137)/6</f>
        <v>0</v>
      </c>
      <c r="AC131" s="19">
        <f ca="1">(Deltas1!AF137+2*Deltas2!AF137+2*Deltas3!AF137+Deltas4!AF137)/6</f>
        <v>0</v>
      </c>
      <c r="AD131" s="19">
        <f ca="1">(Deltas1!AG137+2*Deltas2!AG137+2*Deltas3!AG137+Deltas4!AG137)/6</f>
        <v>-2.7111354260837112E-3</v>
      </c>
      <c r="AE131" s="19">
        <f ca="1">(Deltas1!AH137+2*Deltas2!AH137+2*Deltas3!AH137+Deltas4!AH137)/6</f>
        <v>-0.85286602631780839</v>
      </c>
      <c r="AF131" s="19">
        <f ca="1">(Deltas1!AI137+2*Deltas2!AI137+2*Deltas3!AI137+Deltas4!AI137)/6</f>
        <v>1.8130147770435341</v>
      </c>
      <c r="AG131" s="19">
        <f ca="1">(Deltas1!AJ137+2*Deltas2!AJ137+2*Deltas3!AJ137+Deltas4!AJ137)/6</f>
        <v>0.1693145677637721</v>
      </c>
      <c r="AH131" s="19">
        <f ca="1">(Deltas1!AK137+2*Deltas2!AK137+2*Deltas3!AK137+Deltas4!AK137)/6</f>
        <v>0</v>
      </c>
      <c r="AI131" s="19">
        <f ca="1">(Deltas1!AL137+2*Deltas2!AL137+2*Deltas3!AL137+Deltas4!AL137)/6</f>
        <v>0</v>
      </c>
      <c r="AJ131" s="19">
        <f ca="1">(Deltas1!AM137+2*Deltas2!AM137+2*Deltas3!AM137+Deltas4!AM137)/6</f>
        <v>0</v>
      </c>
      <c r="AK131" s="19">
        <f ca="1">(Deltas1!AN137+2*Deltas2!AN137+2*Deltas3!AN137+Deltas4!AN137)/6</f>
        <v>0</v>
      </c>
      <c r="AL131" s="19">
        <f ca="1">(Deltas1!AO137+2*Deltas2!AO137+2*Deltas3!AO137+Deltas4!AO137)/6</f>
        <v>-1.5750476904214355E-6</v>
      </c>
      <c r="AM131" s="19">
        <f ca="1">(Deltas1!AP137+2*Deltas2!AP137+2*Deltas3!AP137+Deltas4!AP137)/6</f>
        <v>-1.0649872078306343E-3</v>
      </c>
      <c r="AN131" s="19">
        <f ca="1">(Deltas1!AQ137+2*Deltas2!AQ137+2*Deltas3!AQ137+Deltas4!AQ137)/6</f>
        <v>0</v>
      </c>
      <c r="AO131" s="19">
        <f ca="1">(Deltas1!AR137+2*Deltas2!AR137+2*Deltas3!AR137+Deltas4!AR137)/6</f>
        <v>0</v>
      </c>
      <c r="AP131" s="19">
        <f ca="1">(Deltas1!AS137+2*Deltas2!AS137+2*Deltas3!AS137+Deltas4!AS137)/6</f>
        <v>-0.12857290147876388</v>
      </c>
      <c r="AQ131" s="19">
        <f ca="1">(Deltas1!AT137+2*Deltas2!AT137+2*Deltas3!AT137+Deltas4!AT137)/6</f>
        <v>-0.12857290147876388</v>
      </c>
      <c r="AR131" s="19">
        <f ca="1">(Deltas1!AU137+2*Deltas2!AU137+2*Deltas3!AU137+Deltas4!AU137)/6</f>
        <v>-0.12857290147876388</v>
      </c>
      <c r="AS131" s="19">
        <f ca="1">(Deltas1!AV137+2*Deltas2!AV137+2*Deltas3!AV137+Deltas4!AV137)/6</f>
        <v>0</v>
      </c>
      <c r="AT131" s="19">
        <f ca="1">(Deltas1!AW137+2*Deltas2!AW137+2*Deltas3!AW137+Deltas4!AW137)/6</f>
        <v>0</v>
      </c>
      <c r="AU131" s="19">
        <f ca="1">(Deltas1!AX137+2*Deltas2!AX137+2*Deltas3!AX137+Deltas4!AX137)/6</f>
        <v>0</v>
      </c>
      <c r="AV131" s="19">
        <f ca="1">(Deltas1!AY137+2*Deltas2!AY137+2*Deltas3!AY137+Deltas4!AY137)/6</f>
        <v>0</v>
      </c>
      <c r="AW131" s="19">
        <f ca="1">(Deltas1!AZ137+2*Deltas2!AZ137+2*Deltas3!AZ137+Deltas4!AZ137)/6</f>
        <v>0</v>
      </c>
      <c r="AX131" s="19">
        <f ca="1">(Deltas1!BA137+2*Deltas2!BA137+2*Deltas3!BA137+Deltas4!BA137)/6</f>
        <v>0</v>
      </c>
      <c r="AY131" s="19">
        <f ca="1">(Deltas1!BB137+2*Deltas2!BB137+2*Deltas3!BB137+Deltas4!BB137)/6</f>
        <v>0</v>
      </c>
      <c r="AZ131" s="19">
        <f ca="1">(Deltas1!BC137+2*Deltas2!BC137+2*Deltas3!BC137+Deltas4!BC137)/6</f>
        <v>0</v>
      </c>
      <c r="BA131" s="19">
        <f ca="1">(Deltas1!BD137+2*Deltas2!BD137+2*Deltas3!BD137+Deltas4!BD137)/6</f>
        <v>0</v>
      </c>
      <c r="BB131" s="19">
        <f ca="1">(Deltas1!BE137+2*Deltas2!BE137+2*Deltas3!BE137+Deltas4!BE137)/6</f>
        <v>0</v>
      </c>
      <c r="BC131" s="19">
        <f ca="1">(Deltas1!BF137+2*Deltas2!BF137+2*Deltas3!BF137+Deltas4!BF137)/6</f>
        <v>0</v>
      </c>
      <c r="BD131" s="19">
        <f ca="1">(Deltas1!BG137+2*Deltas2!BG137+2*Deltas3!BG137+Deltas4!BG137)/6</f>
        <v>0</v>
      </c>
      <c r="BE131" s="19">
        <f ca="1">(Deltas1!BH137+2*Deltas2!BH137+2*Deltas3!BH137+Deltas4!BH137)/6</f>
        <v>0</v>
      </c>
      <c r="BF131" s="19">
        <f ca="1">(Deltas1!BI137+2*Deltas2!BI137+2*Deltas3!BI137+Deltas4!BI137)/6</f>
        <v>0</v>
      </c>
      <c r="BG131" s="19">
        <f ca="1">(Deltas1!BJ137+2*Deltas2!BJ137+2*Deltas3!BJ137+Deltas4!BJ137)/6</f>
        <v>0</v>
      </c>
      <c r="BH131" s="19">
        <f ca="1">(Deltas1!BK137+2*Deltas2!BK137+2*Deltas3!BK137+Deltas4!BK137)/6</f>
        <v>0</v>
      </c>
      <c r="BI131" s="19">
        <f ca="1">(Deltas1!BL137+2*Deltas2!BL137+2*Deltas3!BL137+Deltas4!BL137)/6</f>
        <v>0</v>
      </c>
      <c r="BJ131" s="19">
        <f ca="1">(Deltas1!BM137+2*Deltas2!BM137+2*Deltas3!BM137+Deltas4!BM137)/6</f>
        <v>0</v>
      </c>
      <c r="BK131" s="19">
        <f ca="1">(Deltas1!BN137+2*Deltas2!BN137+2*Deltas3!BN137+Deltas4!BN137)/6</f>
        <v>0</v>
      </c>
      <c r="BL131" s="19">
        <f ca="1">(Deltas1!BO137+2*Deltas2!BO137+2*Deltas3!BO137+Deltas4!BO137)/6</f>
        <v>0</v>
      </c>
      <c r="BM131" s="19">
        <f ca="1">(Deltas1!BP137+2*Deltas2!BP137+2*Deltas3!BP137+Deltas4!BP137)/6</f>
        <v>0</v>
      </c>
      <c r="BN131" s="19">
        <f ca="1">(Deltas1!BQ137+2*Deltas2!BQ137+2*Deltas3!BQ137+Deltas4!BQ137)/6</f>
        <v>0</v>
      </c>
      <c r="BO131" s="19">
        <f ca="1">(Deltas1!BR137+2*Deltas2!BR137+2*Deltas3!BR137+Deltas4!BR137)/6</f>
        <v>0</v>
      </c>
      <c r="BP131" s="19">
        <f ca="1">(Deltas1!BS137+2*Deltas2!BS137+2*Deltas3!BS137+Deltas4!BS137)/6</f>
        <v>0</v>
      </c>
      <c r="BQ131" s="19">
        <f ca="1">(Deltas1!BT137+2*Deltas2!BT137+2*Deltas3!BT137+Deltas4!BT137)/6</f>
        <v>0</v>
      </c>
      <c r="BR131" s="19">
        <f ca="1">(Deltas1!BU137+2*Deltas2!BU137+2*Deltas3!BU137+Deltas4!BU137)/6</f>
        <v>0</v>
      </c>
      <c r="BS131" s="19">
        <f ca="1">(Deltas1!BV137+2*Deltas2!BV137+2*Deltas3!BV137+Deltas4!BV137)/6</f>
        <v>0</v>
      </c>
      <c r="BT131" s="19">
        <f ca="1">(Deltas1!BW137+2*Deltas2!BW137+2*Deltas3!BW137+Deltas4!BW137)/6</f>
        <v>0</v>
      </c>
    </row>
    <row r="132" spans="1:72">
      <c r="A132">
        <f>'Composition Moles'!A150</f>
        <v>6.3999999999999853</v>
      </c>
      <c r="B132" s="1">
        <f>(Deltas1!D138+2*Deltas2!D138+2*Deltas3!D138+Deltas4!D138)/6</f>
        <v>0</v>
      </c>
      <c r="C132" s="19">
        <f>(Deltas1!F138+2*Deltas2!F138+2*Deltas3!F138+Deltas4!F138)/6</f>
        <v>0</v>
      </c>
      <c r="D132" s="19">
        <f>(Deltas1!G138+2*Deltas2!G138+2*Deltas3!G138+Deltas4!G138)/6</f>
        <v>0</v>
      </c>
      <c r="E132" s="19">
        <f>(Deltas1!H138+2*Deltas2!H138+2*Deltas3!H138+Deltas4!H138)/6</f>
        <v>0</v>
      </c>
      <c r="F132" s="19">
        <f>(Deltas1!I138+2*Deltas2!I138+2*Deltas3!I138+Deltas4!I138)/6</f>
        <v>0</v>
      </c>
      <c r="G132" s="19">
        <f>(Deltas1!J138+2*Deltas2!J138+2*Deltas3!J138+Deltas4!J138)/6</f>
        <v>0</v>
      </c>
      <c r="H132" s="19">
        <f>(Deltas1!K138+2*Deltas2!K138+2*Deltas3!K138+Deltas4!K138)/6</f>
        <v>0</v>
      </c>
      <c r="I132" s="19">
        <f>(Deltas1!L138+2*Deltas2!L138+2*Deltas3!L138+Deltas4!L138)/6</f>
        <v>0</v>
      </c>
      <c r="J132" s="19">
        <f>(Deltas1!M138+2*Deltas2!M138+2*Deltas3!M138+Deltas4!M138)/6</f>
        <v>0</v>
      </c>
      <c r="K132" s="19">
        <f>(Deltas1!N138+2*Deltas2!N138+2*Deltas3!N138+Deltas4!N138)/6</f>
        <v>0</v>
      </c>
      <c r="L132" s="19">
        <f>(Deltas1!O138+2*Deltas2!O138+2*Deltas3!O138+Deltas4!O138)/6</f>
        <v>0</v>
      </c>
      <c r="M132" s="19">
        <f>(Deltas1!P138+2*Deltas2!P138+2*Deltas3!P138+Deltas4!P138)/6</f>
        <v>0</v>
      </c>
      <c r="N132" s="19">
        <f>(Deltas1!Q138+2*Deltas2!Q138+2*Deltas3!Q138+Deltas4!Q138)/6</f>
        <v>0</v>
      </c>
      <c r="O132" s="19">
        <f>(Deltas1!R138+2*Deltas2!R138+2*Deltas3!R138+Deltas4!R138)/6</f>
        <v>0</v>
      </c>
      <c r="P132" s="19">
        <f>(Deltas1!S138+2*Deltas2!S138+2*Deltas3!S138+Deltas4!S138)/6</f>
        <v>0</v>
      </c>
      <c r="Q132" s="19">
        <f>(Deltas1!T138+2*Deltas2!T138+2*Deltas3!T138+Deltas4!T138)/6</f>
        <v>0</v>
      </c>
      <c r="R132" s="19">
        <f>(Deltas1!U138+2*Deltas2!U138+2*Deltas3!U138+Deltas4!U138)/6</f>
        <v>0</v>
      </c>
      <c r="S132" s="19">
        <f>(Deltas1!V138+2*Deltas2!V138+2*Deltas3!V138+Deltas4!V138)/6</f>
        <v>0</v>
      </c>
      <c r="T132" s="19">
        <f>(Deltas1!W138+2*Deltas2!W138+2*Deltas3!W138+Deltas4!W138)/6</f>
        <v>0</v>
      </c>
      <c r="U132" s="19">
        <f>(Deltas1!X138+2*Deltas2!X138+2*Deltas3!X138+Deltas4!X138)/6</f>
        <v>0</v>
      </c>
      <c r="V132" s="19">
        <f>(Deltas1!Y138+2*Deltas2!Y138+2*Deltas3!Y138+Deltas4!Y138)/6</f>
        <v>0</v>
      </c>
      <c r="W132" s="19">
        <f>(Deltas1!Z138+2*Deltas2!Z138+2*Deltas3!Z138+Deltas4!Z138)/6</f>
        <v>0</v>
      </c>
      <c r="X132" s="19">
        <f>(Deltas1!AA138+2*Deltas2!AA138+2*Deltas3!AA138+Deltas4!AA138)/6</f>
        <v>0</v>
      </c>
      <c r="Y132" s="19">
        <f>(Deltas1!AB138+2*Deltas2!AB138+2*Deltas3!AB138+Deltas4!AB138)/6</f>
        <v>0</v>
      </c>
      <c r="Z132" s="19">
        <f>(Deltas1!AC138+2*Deltas2!AC138+2*Deltas3!AC138+Deltas4!AC138)/6</f>
        <v>0</v>
      </c>
      <c r="AA132" s="19">
        <f>(Deltas1!AD138+2*Deltas2!AD138+2*Deltas3!AD138+Deltas4!AD138)/6</f>
        <v>0</v>
      </c>
      <c r="AB132" s="19">
        <f>(Deltas1!AE138+2*Deltas2!AE138+2*Deltas3!AE138+Deltas4!AE138)/6</f>
        <v>0</v>
      </c>
      <c r="AC132" s="19">
        <f>(Deltas1!AF138+2*Deltas2!AF138+2*Deltas3!AF138+Deltas4!AF138)/6</f>
        <v>0</v>
      </c>
      <c r="AD132" s="19">
        <f>(Deltas1!AG138+2*Deltas2!AG138+2*Deltas3!AG138+Deltas4!AG138)/6</f>
        <v>0</v>
      </c>
      <c r="AE132" s="19">
        <f>(Deltas1!AH138+2*Deltas2!AH138+2*Deltas3!AH138+Deltas4!AH138)/6</f>
        <v>0</v>
      </c>
      <c r="AF132" s="19">
        <f>(Deltas1!AI138+2*Deltas2!AI138+2*Deltas3!AI138+Deltas4!AI138)/6</f>
        <v>0</v>
      </c>
      <c r="AG132" s="19">
        <f>(Deltas1!AJ138+2*Deltas2!AJ138+2*Deltas3!AJ138+Deltas4!AJ138)/6</f>
        <v>0</v>
      </c>
      <c r="AH132" s="19">
        <f>(Deltas1!AK138+2*Deltas2!AK138+2*Deltas3!AK138+Deltas4!AK138)/6</f>
        <v>0</v>
      </c>
      <c r="AI132" s="19">
        <f>(Deltas1!AL138+2*Deltas2!AL138+2*Deltas3!AL138+Deltas4!AL138)/6</f>
        <v>0</v>
      </c>
      <c r="AJ132" s="19">
        <f>(Deltas1!AM138+2*Deltas2!AM138+2*Deltas3!AM138+Deltas4!AM138)/6</f>
        <v>0</v>
      </c>
      <c r="AK132" s="19">
        <f>(Deltas1!AN138+2*Deltas2!AN138+2*Deltas3!AN138+Deltas4!AN138)/6</f>
        <v>0</v>
      </c>
      <c r="AL132" s="19">
        <f>(Deltas1!AO138+2*Deltas2!AO138+2*Deltas3!AO138+Deltas4!AO138)/6</f>
        <v>0</v>
      </c>
      <c r="AM132" s="19">
        <f>(Deltas1!AP138+2*Deltas2!AP138+2*Deltas3!AP138+Deltas4!AP138)/6</f>
        <v>0</v>
      </c>
      <c r="AN132" s="19">
        <f>(Deltas1!AQ138+2*Deltas2!AQ138+2*Deltas3!AQ138+Deltas4!AQ138)/6</f>
        <v>0</v>
      </c>
      <c r="AO132" s="19">
        <f>(Deltas1!AR138+2*Deltas2!AR138+2*Deltas3!AR138+Deltas4!AR138)/6</f>
        <v>0</v>
      </c>
      <c r="AP132" s="19">
        <f>(Deltas1!AS138+2*Deltas2!AS138+2*Deltas3!AS138+Deltas4!AS138)/6</f>
        <v>0</v>
      </c>
      <c r="AQ132" s="19">
        <f>(Deltas1!AT138+2*Deltas2!AT138+2*Deltas3!AT138+Deltas4!AT138)/6</f>
        <v>0</v>
      </c>
      <c r="AR132" s="19">
        <f>(Deltas1!AU138+2*Deltas2!AU138+2*Deltas3!AU138+Deltas4!AU138)/6</f>
        <v>0</v>
      </c>
      <c r="AS132" s="19">
        <f>(Deltas1!AV138+2*Deltas2!AV138+2*Deltas3!AV138+Deltas4!AV138)/6</f>
        <v>0</v>
      </c>
      <c r="AT132" s="19">
        <f>(Deltas1!AW138+2*Deltas2!AW138+2*Deltas3!AW138+Deltas4!AW138)/6</f>
        <v>0</v>
      </c>
      <c r="AU132" s="19">
        <f>(Deltas1!AX138+2*Deltas2!AX138+2*Deltas3!AX138+Deltas4!AX138)/6</f>
        <v>0</v>
      </c>
      <c r="AV132" s="19">
        <f>(Deltas1!AY138+2*Deltas2!AY138+2*Deltas3!AY138+Deltas4!AY138)/6</f>
        <v>0</v>
      </c>
      <c r="AW132" s="19">
        <f>(Deltas1!AZ138+2*Deltas2!AZ138+2*Deltas3!AZ138+Deltas4!AZ138)/6</f>
        <v>0</v>
      </c>
      <c r="AX132" s="19">
        <f>(Deltas1!BA138+2*Deltas2!BA138+2*Deltas3!BA138+Deltas4!BA138)/6</f>
        <v>0</v>
      </c>
      <c r="AY132" s="19">
        <f>(Deltas1!BB138+2*Deltas2!BB138+2*Deltas3!BB138+Deltas4!BB138)/6</f>
        <v>0</v>
      </c>
      <c r="AZ132" s="19">
        <f>(Deltas1!BC138+2*Deltas2!BC138+2*Deltas3!BC138+Deltas4!BC138)/6</f>
        <v>0</v>
      </c>
      <c r="BA132" s="19">
        <f>(Deltas1!BD138+2*Deltas2!BD138+2*Deltas3!BD138+Deltas4!BD138)/6</f>
        <v>0</v>
      </c>
      <c r="BB132" s="19">
        <f>(Deltas1!BE138+2*Deltas2!BE138+2*Deltas3!BE138+Deltas4!BE138)/6</f>
        <v>0</v>
      </c>
      <c r="BC132" s="19">
        <f>(Deltas1!BF138+2*Deltas2!BF138+2*Deltas3!BF138+Deltas4!BF138)/6</f>
        <v>0</v>
      </c>
      <c r="BD132" s="19">
        <f>(Deltas1!BG138+2*Deltas2!BG138+2*Deltas3!BG138+Deltas4!BG138)/6</f>
        <v>0</v>
      </c>
      <c r="BE132" s="19">
        <f>(Deltas1!BH138+2*Deltas2!BH138+2*Deltas3!BH138+Deltas4!BH138)/6</f>
        <v>0</v>
      </c>
      <c r="BF132" s="19">
        <f>(Deltas1!BI138+2*Deltas2!BI138+2*Deltas3!BI138+Deltas4!BI138)/6</f>
        <v>0</v>
      </c>
      <c r="BG132" s="19">
        <f>(Deltas1!BJ138+2*Deltas2!BJ138+2*Deltas3!BJ138+Deltas4!BJ138)/6</f>
        <v>0</v>
      </c>
      <c r="BH132" s="19">
        <f>(Deltas1!BK138+2*Deltas2!BK138+2*Deltas3!BK138+Deltas4!BK138)/6</f>
        <v>0</v>
      </c>
      <c r="BI132" s="19">
        <f>(Deltas1!BL138+2*Deltas2!BL138+2*Deltas3!BL138+Deltas4!BL138)/6</f>
        <v>0</v>
      </c>
      <c r="BJ132" s="19">
        <f>(Deltas1!BM138+2*Deltas2!BM138+2*Deltas3!BM138+Deltas4!BM138)/6</f>
        <v>0</v>
      </c>
      <c r="BK132" s="19">
        <f>(Deltas1!BN138+2*Deltas2!BN138+2*Deltas3!BN138+Deltas4!BN138)/6</f>
        <v>0</v>
      </c>
      <c r="BL132" s="19">
        <f>(Deltas1!BO138+2*Deltas2!BO138+2*Deltas3!BO138+Deltas4!BO138)/6</f>
        <v>0</v>
      </c>
      <c r="BM132" s="19">
        <f>(Deltas1!BP138+2*Deltas2!BP138+2*Deltas3!BP138+Deltas4!BP138)/6</f>
        <v>0</v>
      </c>
      <c r="BN132" s="19">
        <f>(Deltas1!BQ138+2*Deltas2!BQ138+2*Deltas3!BQ138+Deltas4!BQ138)/6</f>
        <v>0</v>
      </c>
      <c r="BO132" s="19">
        <f>(Deltas1!BR138+2*Deltas2!BR138+2*Deltas3!BR138+Deltas4!BR138)/6</f>
        <v>0</v>
      </c>
      <c r="BP132" s="19">
        <f>(Deltas1!BS138+2*Deltas2!BS138+2*Deltas3!BS138+Deltas4!BS138)/6</f>
        <v>0</v>
      </c>
      <c r="BQ132" s="19">
        <f>(Deltas1!BT138+2*Deltas2!BT138+2*Deltas3!BT138+Deltas4!BT138)/6</f>
        <v>0</v>
      </c>
      <c r="BR132" s="19">
        <f>(Deltas1!BU138+2*Deltas2!BU138+2*Deltas3!BU138+Deltas4!BU138)/6</f>
        <v>0</v>
      </c>
      <c r="BS132" s="19">
        <f>(Deltas1!BV138+2*Deltas2!BV138+2*Deltas3!BV138+Deltas4!BV138)/6</f>
        <v>0</v>
      </c>
      <c r="BT132" s="19">
        <f>(Deltas1!BW138+2*Deltas2!BW138+2*Deltas3!BW138+Deltas4!BW138)/6</f>
        <v>0</v>
      </c>
    </row>
    <row r="133" spans="1:72">
      <c r="B133" s="1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 spans="1:72">
      <c r="B134" s="1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</row>
    <row r="135" spans="1:72">
      <c r="B135" s="1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</row>
  </sheetData>
  <phoneticPr fontId="3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/>
  <dimension ref="A1:AR91"/>
  <sheetViews>
    <sheetView showGridLines="0" zoomScale="80" zoomScaleNormal="80" workbookViewId="0">
      <pane xSplit="4" ySplit="4" topLeftCell="E5" activePane="bottomRight" state="frozen"/>
      <selection pane="topRight" activeCell="C1" sqref="C1"/>
      <selection pane="bottomLeft" activeCell="A4" sqref="A4"/>
      <selection pane="bottomRight" activeCell="F10" sqref="F10"/>
    </sheetView>
  </sheetViews>
  <sheetFormatPr defaultRowHeight="12"/>
  <cols>
    <col min="1" max="1" width="16.5703125" customWidth="1"/>
    <col min="2" max="2" width="5.42578125" customWidth="1"/>
    <col min="3" max="3" width="7" customWidth="1"/>
    <col min="4" max="4" width="34.7109375" customWidth="1"/>
    <col min="5" max="8" width="13.28515625" customWidth="1"/>
    <col min="9" max="9" width="6.85546875" customWidth="1"/>
    <col min="10" max="12" width="13.28515625" customWidth="1"/>
    <col min="13" max="13" width="6.140625" customWidth="1"/>
    <col min="14" max="14" width="9.85546875" bestFit="1" customWidth="1"/>
    <col min="15" max="15" width="10.140625" bestFit="1" customWidth="1"/>
    <col min="16" max="16" width="10.28515625" bestFit="1" customWidth="1"/>
    <col min="17" max="17" width="10" bestFit="1" customWidth="1"/>
    <col min="18" max="18" width="6.28515625" customWidth="1"/>
    <col min="19" max="30" width="10.5703125" customWidth="1"/>
  </cols>
  <sheetData>
    <row r="1" spans="1:44" ht="36.75" customHeight="1">
      <c r="E1" s="189" t="s">
        <v>112</v>
      </c>
      <c r="F1" s="189"/>
      <c r="G1" s="189"/>
      <c r="H1" s="189"/>
      <c r="I1" s="97"/>
      <c r="J1" s="192" t="s">
        <v>118</v>
      </c>
      <c r="K1" s="193"/>
      <c r="L1" s="194"/>
      <c r="M1" s="97"/>
      <c r="N1" s="195" t="s">
        <v>284</v>
      </c>
      <c r="O1" s="196"/>
      <c r="P1" s="196"/>
      <c r="Q1" s="197"/>
      <c r="R1" s="97"/>
      <c r="S1" s="190" t="s">
        <v>122</v>
      </c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53"/>
      <c r="AF1" s="189" t="s">
        <v>143</v>
      </c>
      <c r="AG1" s="189"/>
      <c r="AH1" s="189"/>
      <c r="AI1" s="189"/>
      <c r="AJ1" s="189"/>
      <c r="AK1" s="189"/>
      <c r="AL1" s="97"/>
      <c r="AM1" s="191" t="s">
        <v>155</v>
      </c>
      <c r="AN1" s="191"/>
      <c r="AO1" s="191"/>
      <c r="AP1" s="191"/>
      <c r="AQ1" s="191"/>
    </row>
    <row r="2" spans="1:44" ht="59.25" customHeight="1">
      <c r="E2" s="156" t="s">
        <v>113</v>
      </c>
      <c r="F2" s="156" t="s">
        <v>115</v>
      </c>
      <c r="G2" s="156" t="s">
        <v>116</v>
      </c>
      <c r="H2" s="156" t="s">
        <v>117</v>
      </c>
      <c r="I2" s="97"/>
      <c r="J2" s="156" t="s">
        <v>119</v>
      </c>
      <c r="K2" s="156" t="s">
        <v>121</v>
      </c>
      <c r="L2" s="156" t="s">
        <v>36</v>
      </c>
      <c r="M2" s="97"/>
      <c r="N2" s="180" t="s">
        <v>285</v>
      </c>
      <c r="O2" s="180" t="s">
        <v>286</v>
      </c>
      <c r="P2" s="180" t="s">
        <v>287</v>
      </c>
      <c r="Q2" s="180" t="s">
        <v>288</v>
      </c>
      <c r="R2" s="97"/>
      <c r="S2" s="157" t="s">
        <v>123</v>
      </c>
      <c r="T2" s="157" t="s">
        <v>125</v>
      </c>
      <c r="U2" s="157" t="s">
        <v>127</v>
      </c>
      <c r="V2" s="157" t="s">
        <v>129</v>
      </c>
      <c r="W2" s="157" t="s">
        <v>130</v>
      </c>
      <c r="X2" s="157" t="s">
        <v>132</v>
      </c>
      <c r="Y2" s="157" t="s">
        <v>134</v>
      </c>
      <c r="Z2" s="157" t="s">
        <v>136</v>
      </c>
      <c r="AA2" s="157" t="s">
        <v>138</v>
      </c>
      <c r="AB2" s="157" t="s">
        <v>139</v>
      </c>
      <c r="AC2" s="157" t="s">
        <v>140</v>
      </c>
      <c r="AD2" s="158" t="s">
        <v>142</v>
      </c>
      <c r="AE2" s="97"/>
      <c r="AF2" s="156" t="s">
        <v>144</v>
      </c>
      <c r="AG2" s="156" t="s">
        <v>146</v>
      </c>
      <c r="AH2" s="156" t="s">
        <v>147</v>
      </c>
      <c r="AI2" s="156" t="s">
        <v>149</v>
      </c>
      <c r="AJ2" s="156" t="s">
        <v>151</v>
      </c>
      <c r="AK2" s="156" t="s">
        <v>153</v>
      </c>
      <c r="AL2" s="97"/>
      <c r="AM2" s="156" t="s">
        <v>156</v>
      </c>
      <c r="AN2" s="156" t="s">
        <v>158</v>
      </c>
      <c r="AO2" s="156" t="s">
        <v>160</v>
      </c>
      <c r="AP2" s="156" t="s">
        <v>162</v>
      </c>
      <c r="AQ2" s="156" t="s">
        <v>163</v>
      </c>
      <c r="AR2" s="155"/>
    </row>
    <row r="3" spans="1:44"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4">
      <c r="A4" t="s">
        <v>72</v>
      </c>
      <c r="B4" s="58" t="s">
        <v>46</v>
      </c>
      <c r="C4" s="58" t="s">
        <v>45</v>
      </c>
      <c r="D4" s="58" t="s">
        <v>47</v>
      </c>
    </row>
    <row r="5" spans="1:44">
      <c r="A5" s="122" t="s">
        <v>0</v>
      </c>
      <c r="B5" s="123">
        <v>1</v>
      </c>
      <c r="C5" s="124">
        <f t="shared" ref="C5:C36" si="0">VLOOKUP(A5,_xlnm.DataBase,2,FALSE)</f>
        <v>2.0160000324249299</v>
      </c>
      <c r="D5" s="159" t="s">
        <v>165</v>
      </c>
      <c r="E5" s="160"/>
      <c r="F5" s="160"/>
      <c r="G5" s="160"/>
      <c r="H5" s="160"/>
      <c r="I5" s="163"/>
      <c r="J5" s="160"/>
      <c r="K5" s="160"/>
      <c r="L5" s="160"/>
      <c r="M5" s="163"/>
      <c r="N5" s="160"/>
      <c r="O5" s="160"/>
      <c r="P5" s="160"/>
      <c r="Q5" s="160"/>
      <c r="R5" s="163"/>
      <c r="S5" s="160">
        <v>-1</v>
      </c>
      <c r="T5" s="160">
        <v>-1</v>
      </c>
      <c r="U5" s="160"/>
      <c r="V5" s="160">
        <v>-1</v>
      </c>
      <c r="W5" s="160">
        <v>-2</v>
      </c>
      <c r="X5" s="160">
        <v>-1</v>
      </c>
      <c r="Y5" s="160">
        <v>-1</v>
      </c>
      <c r="Z5" s="160">
        <v>-1</v>
      </c>
      <c r="AA5" s="160">
        <v>-1</v>
      </c>
      <c r="AB5" s="160">
        <v>-1</v>
      </c>
      <c r="AC5" s="160">
        <v>-1</v>
      </c>
      <c r="AD5" s="160">
        <v>-1</v>
      </c>
      <c r="AE5" s="163"/>
      <c r="AF5" s="160">
        <v>-5</v>
      </c>
      <c r="AG5" s="160">
        <v>-5</v>
      </c>
      <c r="AH5" s="160">
        <v>-1</v>
      </c>
      <c r="AI5" s="160">
        <v>-1</v>
      </c>
      <c r="AJ5" s="160">
        <v>-7</v>
      </c>
      <c r="AK5" s="160">
        <v>1</v>
      </c>
      <c r="AL5" s="163"/>
      <c r="AM5" s="160">
        <v>2</v>
      </c>
      <c r="AN5" s="160">
        <v>1</v>
      </c>
      <c r="AO5" s="160">
        <v>1</v>
      </c>
      <c r="AP5" s="160">
        <v>1</v>
      </c>
      <c r="AQ5" s="160">
        <v>2</v>
      </c>
    </row>
    <row r="6" spans="1:44">
      <c r="A6" s="122" t="s">
        <v>37</v>
      </c>
      <c r="B6" s="123">
        <v>2</v>
      </c>
      <c r="C6" s="124">
        <f t="shared" si="0"/>
        <v>16.042900085449201</v>
      </c>
      <c r="D6" s="159" t="s">
        <v>166</v>
      </c>
      <c r="E6" s="160"/>
      <c r="F6" s="160"/>
      <c r="G6" s="160"/>
      <c r="H6" s="160"/>
      <c r="I6" s="163"/>
      <c r="J6" s="160"/>
      <c r="K6" s="160"/>
      <c r="L6" s="160"/>
      <c r="M6" s="163"/>
      <c r="N6" s="160"/>
      <c r="O6" s="160"/>
      <c r="P6" s="160"/>
      <c r="Q6" s="160"/>
      <c r="R6" s="163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>
        <v>1</v>
      </c>
      <c r="AD6" s="160"/>
      <c r="AE6" s="163"/>
      <c r="AF6" s="160"/>
      <c r="AG6" s="160"/>
      <c r="AH6" s="160"/>
      <c r="AI6" s="160"/>
      <c r="AJ6" s="160"/>
      <c r="AK6" s="160"/>
      <c r="AL6" s="163"/>
      <c r="AM6" s="160"/>
      <c r="AN6" s="160"/>
      <c r="AO6" s="160"/>
      <c r="AP6" s="160"/>
      <c r="AQ6" s="160"/>
    </row>
    <row r="7" spans="1:44">
      <c r="A7" s="122" t="s">
        <v>38</v>
      </c>
      <c r="B7" s="123">
        <v>3</v>
      </c>
      <c r="C7" s="124">
        <f t="shared" si="0"/>
        <v>30.069900512695298</v>
      </c>
      <c r="D7" s="159" t="s">
        <v>167</v>
      </c>
      <c r="E7" s="160"/>
      <c r="F7" s="160"/>
      <c r="G7" s="160"/>
      <c r="H7" s="160"/>
      <c r="I7" s="163"/>
      <c r="J7" s="160"/>
      <c r="K7" s="160"/>
      <c r="L7" s="160"/>
      <c r="M7" s="163"/>
      <c r="N7" s="160"/>
      <c r="O7" s="160"/>
      <c r="P7" s="160"/>
      <c r="Q7" s="160"/>
      <c r="R7" s="163"/>
      <c r="S7" s="160">
        <v>1</v>
      </c>
      <c r="T7" s="160"/>
      <c r="U7" s="160"/>
      <c r="V7" s="160">
        <v>1</v>
      </c>
      <c r="W7" s="160"/>
      <c r="X7" s="160"/>
      <c r="Y7" s="160"/>
      <c r="Z7" s="160">
        <v>1</v>
      </c>
      <c r="AA7" s="160">
        <v>1</v>
      </c>
      <c r="AB7" s="160">
        <v>1</v>
      </c>
      <c r="AC7" s="160"/>
      <c r="AD7" s="160">
        <v>1</v>
      </c>
      <c r="AE7" s="163"/>
      <c r="AF7" s="160"/>
      <c r="AG7" s="160"/>
      <c r="AH7" s="160">
        <v>1</v>
      </c>
      <c r="AI7" s="160">
        <v>2</v>
      </c>
      <c r="AJ7" s="160">
        <v>2</v>
      </c>
      <c r="AK7" s="160">
        <v>-3</v>
      </c>
      <c r="AL7" s="163"/>
      <c r="AM7" s="160">
        <v>-2</v>
      </c>
      <c r="AN7" s="160">
        <v>-1</v>
      </c>
      <c r="AO7" s="160"/>
      <c r="AP7" s="160"/>
      <c r="AQ7" s="160"/>
    </row>
    <row r="8" spans="1:44">
      <c r="A8" s="122" t="s">
        <v>39</v>
      </c>
      <c r="B8" s="123">
        <v>4</v>
      </c>
      <c r="C8" s="124">
        <f t="shared" si="0"/>
        <v>44.097000122070298</v>
      </c>
      <c r="D8" s="159" t="s">
        <v>168</v>
      </c>
      <c r="E8" s="160"/>
      <c r="F8" s="160"/>
      <c r="G8" s="160"/>
      <c r="H8" s="160"/>
      <c r="I8" s="163"/>
      <c r="J8" s="160"/>
      <c r="K8" s="160"/>
      <c r="L8" s="160"/>
      <c r="M8" s="163"/>
      <c r="N8" s="160"/>
      <c r="O8" s="160"/>
      <c r="P8" s="160"/>
      <c r="Q8" s="160"/>
      <c r="R8" s="163"/>
      <c r="S8" s="160"/>
      <c r="T8" s="160">
        <v>1</v>
      </c>
      <c r="U8" s="160"/>
      <c r="V8" s="160"/>
      <c r="W8" s="160">
        <v>1</v>
      </c>
      <c r="X8" s="160"/>
      <c r="Y8" s="160">
        <v>1</v>
      </c>
      <c r="Z8" s="160"/>
      <c r="AA8" s="160"/>
      <c r="AB8" s="160"/>
      <c r="AC8" s="160"/>
      <c r="AD8" s="160"/>
      <c r="AE8" s="163"/>
      <c r="AF8" s="160"/>
      <c r="AG8" s="160"/>
      <c r="AH8" s="160">
        <v>1</v>
      </c>
      <c r="AI8" s="160"/>
      <c r="AJ8" s="160">
        <v>2</v>
      </c>
      <c r="AK8" s="160">
        <v>2</v>
      </c>
      <c r="AL8" s="163"/>
      <c r="AM8" s="160"/>
      <c r="AN8" s="160"/>
      <c r="AO8" s="160">
        <v>-1</v>
      </c>
      <c r="AP8" s="160">
        <v>-1</v>
      </c>
      <c r="AQ8" s="160">
        <v>-1</v>
      </c>
    </row>
    <row r="9" spans="1:44">
      <c r="A9" s="122" t="s">
        <v>236</v>
      </c>
      <c r="B9" s="123">
        <v>5</v>
      </c>
      <c r="C9" s="124">
        <f t="shared" si="0"/>
        <v>58.124000549316399</v>
      </c>
      <c r="D9" s="159" t="s">
        <v>169</v>
      </c>
      <c r="E9" s="160"/>
      <c r="F9" s="160"/>
      <c r="G9" s="160"/>
      <c r="H9" s="160"/>
      <c r="I9" s="163"/>
      <c r="J9" s="160"/>
      <c r="K9" s="160"/>
      <c r="L9" s="160"/>
      <c r="M9" s="163"/>
      <c r="N9" s="160"/>
      <c r="O9" s="160"/>
      <c r="P9" s="160"/>
      <c r="Q9" s="160"/>
      <c r="R9" s="163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3"/>
      <c r="AF9" s="160"/>
      <c r="AG9" s="160"/>
      <c r="AH9" s="160"/>
      <c r="AI9" s="160"/>
      <c r="AJ9" s="160"/>
      <c r="AK9" s="160"/>
      <c r="AL9" s="163"/>
      <c r="AM9" s="160"/>
      <c r="AN9" s="160"/>
      <c r="AO9" s="160">
        <v>-1</v>
      </c>
      <c r="AP9" s="160">
        <v>-1</v>
      </c>
      <c r="AQ9" s="160">
        <v>-1</v>
      </c>
    </row>
    <row r="10" spans="1:44">
      <c r="A10" s="122" t="s">
        <v>237</v>
      </c>
      <c r="B10" s="123">
        <v>6</v>
      </c>
      <c r="C10" s="124">
        <f t="shared" si="0"/>
        <v>58.124000549316399</v>
      </c>
      <c r="D10" s="159" t="s">
        <v>170</v>
      </c>
      <c r="E10" s="160"/>
      <c r="F10" s="160"/>
      <c r="G10" s="160"/>
      <c r="H10" s="160"/>
      <c r="I10" s="163"/>
      <c r="J10" s="160"/>
      <c r="K10" s="160"/>
      <c r="L10" s="160"/>
      <c r="M10" s="163"/>
      <c r="N10" s="160"/>
      <c r="O10" s="160"/>
      <c r="P10" s="160"/>
      <c r="Q10" s="160"/>
      <c r="R10" s="163"/>
      <c r="S10" s="160"/>
      <c r="T10" s="160"/>
      <c r="U10" s="160"/>
      <c r="V10" s="160"/>
      <c r="W10" s="160"/>
      <c r="X10" s="160">
        <v>1</v>
      </c>
      <c r="Y10" s="160"/>
      <c r="Z10" s="160"/>
      <c r="AA10" s="160"/>
      <c r="AB10" s="160"/>
      <c r="AC10" s="160"/>
      <c r="AD10" s="160"/>
      <c r="AE10" s="163"/>
      <c r="AF10" s="160">
        <v>1</v>
      </c>
      <c r="AG10" s="160">
        <v>1</v>
      </c>
      <c r="AH10" s="160"/>
      <c r="AI10" s="160">
        <v>-1</v>
      </c>
      <c r="AJ10" s="160"/>
      <c r="AK10" s="160"/>
      <c r="AL10" s="163"/>
      <c r="AM10" s="160"/>
      <c r="AN10" s="160"/>
      <c r="AO10" s="160"/>
      <c r="AP10" s="160"/>
      <c r="AQ10" s="160"/>
    </row>
    <row r="11" spans="1:44">
      <c r="A11" s="122" t="s">
        <v>238</v>
      </c>
      <c r="B11" s="123">
        <v>7</v>
      </c>
      <c r="C11" s="124">
        <f t="shared" si="0"/>
        <v>72.1510009765625</v>
      </c>
      <c r="D11" s="159" t="s">
        <v>171</v>
      </c>
      <c r="E11" s="160"/>
      <c r="F11" s="160"/>
      <c r="G11" s="160"/>
      <c r="H11" s="160"/>
      <c r="I11" s="163"/>
      <c r="J11" s="160"/>
      <c r="K11" s="160"/>
      <c r="L11" s="160"/>
      <c r="M11" s="163"/>
      <c r="N11" s="160"/>
      <c r="O11" s="160"/>
      <c r="P11" s="160"/>
      <c r="Q11" s="160"/>
      <c r="R11" s="163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0"/>
      <c r="AD11" s="160"/>
      <c r="AE11" s="163"/>
      <c r="AF11" s="160"/>
      <c r="AG11" s="160"/>
      <c r="AH11" s="160"/>
      <c r="AI11" s="160"/>
      <c r="AJ11" s="160"/>
      <c r="AK11" s="160"/>
      <c r="AL11" s="163"/>
      <c r="AM11" s="160"/>
      <c r="AN11" s="160"/>
      <c r="AO11" s="160"/>
      <c r="AP11" s="160"/>
      <c r="AQ11" s="160"/>
    </row>
    <row r="12" spans="1:44">
      <c r="A12" s="122" t="s">
        <v>239</v>
      </c>
      <c r="B12" s="123">
        <v>8</v>
      </c>
      <c r="C12" s="124">
        <f t="shared" si="0"/>
        <v>72.1510009765625</v>
      </c>
      <c r="D12" s="159" t="s">
        <v>172</v>
      </c>
      <c r="E12" s="160"/>
      <c r="F12" s="160"/>
      <c r="G12" s="160"/>
      <c r="H12" s="160"/>
      <c r="I12" s="163"/>
      <c r="J12" s="160"/>
      <c r="K12" s="160"/>
      <c r="L12" s="160"/>
      <c r="M12" s="163"/>
      <c r="N12" s="160"/>
      <c r="O12" s="160"/>
      <c r="P12" s="160"/>
      <c r="Q12" s="160"/>
      <c r="R12" s="163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3"/>
      <c r="AF12" s="160">
        <v>1</v>
      </c>
      <c r="AG12" s="160">
        <v>1</v>
      </c>
      <c r="AH12" s="160">
        <v>-1</v>
      </c>
      <c r="AI12" s="160"/>
      <c r="AJ12" s="160"/>
      <c r="AK12" s="160"/>
      <c r="AL12" s="163"/>
      <c r="AM12" s="160"/>
      <c r="AN12" s="160"/>
      <c r="AO12" s="160"/>
      <c r="AP12" s="160"/>
      <c r="AQ12" s="160"/>
    </row>
    <row r="13" spans="1:44">
      <c r="A13" s="122" t="s">
        <v>240</v>
      </c>
      <c r="B13" s="123">
        <v>9</v>
      </c>
      <c r="C13" s="124">
        <f t="shared" si="0"/>
        <v>70.135002136230497</v>
      </c>
      <c r="D13" s="159" t="s">
        <v>173</v>
      </c>
      <c r="E13" s="160"/>
      <c r="F13" s="160"/>
      <c r="G13" s="160"/>
      <c r="H13" s="160"/>
      <c r="I13" s="163"/>
      <c r="J13" s="160"/>
      <c r="K13" s="160"/>
      <c r="L13" s="160"/>
      <c r="M13" s="163"/>
      <c r="N13" s="160"/>
      <c r="O13" s="160"/>
      <c r="P13" s="160"/>
      <c r="Q13" s="160"/>
      <c r="R13" s="163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3"/>
      <c r="AF13" s="160"/>
      <c r="AG13" s="160"/>
      <c r="AH13" s="160"/>
      <c r="AI13" s="160"/>
      <c r="AJ13" s="160"/>
      <c r="AK13" s="160"/>
      <c r="AL13" s="163"/>
      <c r="AM13" s="160"/>
      <c r="AN13" s="160"/>
      <c r="AO13" s="160"/>
      <c r="AP13" s="160"/>
      <c r="AQ13" s="160"/>
    </row>
    <row r="14" spans="1:44">
      <c r="A14" s="122" t="s">
        <v>241</v>
      </c>
      <c r="B14" s="123">
        <v>10</v>
      </c>
      <c r="C14" s="124">
        <f t="shared" si="0"/>
        <v>86.177902221679702</v>
      </c>
      <c r="D14" s="159" t="s">
        <v>174</v>
      </c>
      <c r="E14" s="160"/>
      <c r="F14" s="160"/>
      <c r="G14" s="160"/>
      <c r="H14" s="160"/>
      <c r="I14" s="163"/>
      <c r="J14" s="160"/>
      <c r="K14" s="160"/>
      <c r="L14" s="160"/>
      <c r="M14" s="163"/>
      <c r="N14" s="160"/>
      <c r="O14" s="160"/>
      <c r="P14" s="160"/>
      <c r="Q14" s="160"/>
      <c r="R14" s="163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3"/>
      <c r="AF14" s="160"/>
      <c r="AG14" s="160"/>
      <c r="AH14" s="160"/>
      <c r="AI14" s="160"/>
      <c r="AJ14" s="160"/>
      <c r="AK14" s="160"/>
      <c r="AL14" s="163"/>
      <c r="AM14" s="160"/>
      <c r="AN14" s="160"/>
      <c r="AO14" s="160"/>
      <c r="AP14" s="160"/>
      <c r="AQ14" s="160"/>
    </row>
    <row r="15" spans="1:44">
      <c r="A15" s="122" t="s">
        <v>242</v>
      </c>
      <c r="B15" s="123">
        <v>11</v>
      </c>
      <c r="C15" s="124">
        <f t="shared" si="0"/>
        <v>86.177902221679702</v>
      </c>
      <c r="D15" s="159" t="s">
        <v>175</v>
      </c>
      <c r="E15" s="160"/>
      <c r="F15" s="160"/>
      <c r="G15" s="160"/>
      <c r="H15" s="160"/>
      <c r="I15" s="163"/>
      <c r="J15" s="160"/>
      <c r="K15" s="160"/>
      <c r="L15" s="160"/>
      <c r="M15" s="163"/>
      <c r="N15" s="160"/>
      <c r="O15" s="160"/>
      <c r="P15" s="160"/>
      <c r="Q15" s="160"/>
      <c r="R15" s="163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60"/>
      <c r="AD15" s="160"/>
      <c r="AE15" s="163"/>
      <c r="AF15" s="160"/>
      <c r="AG15" s="160"/>
      <c r="AH15" s="160"/>
      <c r="AI15" s="160"/>
      <c r="AJ15" s="160"/>
      <c r="AK15" s="160"/>
      <c r="AL15" s="163"/>
      <c r="AM15" s="160"/>
      <c r="AN15" s="160"/>
      <c r="AO15" s="160"/>
      <c r="AP15" s="160"/>
      <c r="AQ15" s="160"/>
    </row>
    <row r="16" spans="1:44">
      <c r="A16" s="122" t="s">
        <v>243</v>
      </c>
      <c r="B16" s="123">
        <v>12</v>
      </c>
      <c r="C16" s="124">
        <f t="shared" si="0"/>
        <v>84.160003662109403</v>
      </c>
      <c r="D16" s="159" t="s">
        <v>176</v>
      </c>
      <c r="E16" s="160"/>
      <c r="F16" s="160"/>
      <c r="G16" s="160"/>
      <c r="H16" s="160"/>
      <c r="I16" s="163"/>
      <c r="J16" s="160"/>
      <c r="K16" s="160"/>
      <c r="L16" s="160"/>
      <c r="M16" s="163"/>
      <c r="N16" s="160"/>
      <c r="O16" s="160"/>
      <c r="P16" s="160"/>
      <c r="Q16" s="160"/>
      <c r="R16" s="163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3"/>
      <c r="AF16" s="160"/>
      <c r="AG16" s="160"/>
      <c r="AH16" s="160"/>
      <c r="AI16" s="160"/>
      <c r="AJ16" s="160"/>
      <c r="AK16" s="160"/>
      <c r="AL16" s="163"/>
      <c r="AM16" s="160"/>
      <c r="AN16" s="160"/>
      <c r="AO16" s="160"/>
      <c r="AP16" s="160"/>
      <c r="AQ16" s="160"/>
    </row>
    <row r="17" spans="1:43">
      <c r="A17" s="122" t="s">
        <v>244</v>
      </c>
      <c r="B17" s="123">
        <v>13</v>
      </c>
      <c r="C17" s="124">
        <f t="shared" si="0"/>
        <v>84.161903381347699</v>
      </c>
      <c r="D17" s="159" t="s">
        <v>177</v>
      </c>
      <c r="E17" s="160"/>
      <c r="F17" s="160"/>
      <c r="G17" s="160"/>
      <c r="H17" s="160"/>
      <c r="I17" s="163"/>
      <c r="J17" s="160"/>
      <c r="K17" s="160"/>
      <c r="L17" s="160"/>
      <c r="M17" s="163"/>
      <c r="N17" s="160"/>
      <c r="O17" s="160"/>
      <c r="P17" s="160"/>
      <c r="Q17" s="160"/>
      <c r="R17" s="163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3"/>
      <c r="AF17" s="160"/>
      <c r="AG17" s="160"/>
      <c r="AH17" s="160"/>
      <c r="AI17" s="160"/>
      <c r="AJ17" s="160"/>
      <c r="AK17" s="160"/>
      <c r="AL17" s="163"/>
      <c r="AM17" s="160"/>
      <c r="AN17" s="160"/>
      <c r="AO17" s="160"/>
      <c r="AP17" s="160"/>
      <c r="AQ17" s="160"/>
    </row>
    <row r="18" spans="1:43">
      <c r="A18" s="122" t="s">
        <v>40</v>
      </c>
      <c r="B18" s="123">
        <v>14</v>
      </c>
      <c r="C18" s="124">
        <f t="shared" si="0"/>
        <v>78.110000610351605</v>
      </c>
      <c r="D18" s="159" t="s">
        <v>178</v>
      </c>
      <c r="E18" s="160"/>
      <c r="F18" s="160"/>
      <c r="G18" s="160"/>
      <c r="H18" s="160"/>
      <c r="I18" s="163"/>
      <c r="J18" s="160">
        <v>1</v>
      </c>
      <c r="K18" s="160">
        <v>1</v>
      </c>
      <c r="L18" s="160"/>
      <c r="M18" s="163"/>
      <c r="N18" s="160"/>
      <c r="O18" s="160"/>
      <c r="P18" s="160"/>
      <c r="Q18" s="160"/>
      <c r="R18" s="163"/>
      <c r="S18" s="160"/>
      <c r="T18" s="160">
        <v>1</v>
      </c>
      <c r="U18" s="160"/>
      <c r="V18" s="160"/>
      <c r="W18" s="160">
        <v>1</v>
      </c>
      <c r="X18" s="160">
        <v>1</v>
      </c>
      <c r="Y18" s="160"/>
      <c r="Z18" s="160"/>
      <c r="AA18" s="160"/>
      <c r="AB18" s="160"/>
      <c r="AC18" s="160"/>
      <c r="AD18" s="160"/>
      <c r="AE18" s="163"/>
      <c r="AF18" s="160"/>
      <c r="AG18" s="160"/>
      <c r="AH18" s="160"/>
      <c r="AI18" s="160"/>
      <c r="AJ18" s="160"/>
      <c r="AK18" s="160"/>
      <c r="AL18" s="163"/>
      <c r="AM18" s="160"/>
      <c r="AN18" s="160">
        <v>-1</v>
      </c>
      <c r="AO18" s="160"/>
      <c r="AP18" s="160"/>
      <c r="AQ18" s="160"/>
    </row>
    <row r="19" spans="1:43">
      <c r="A19" s="122" t="s">
        <v>245</v>
      </c>
      <c r="B19" s="123">
        <v>15</v>
      </c>
      <c r="C19" s="124">
        <f t="shared" si="0"/>
        <v>100.205001831055</v>
      </c>
      <c r="D19" s="159" t="s">
        <v>179</v>
      </c>
      <c r="E19" s="160"/>
      <c r="F19" s="160"/>
      <c r="G19" s="160"/>
      <c r="H19" s="160"/>
      <c r="I19" s="163"/>
      <c r="J19" s="160"/>
      <c r="K19" s="160"/>
      <c r="L19" s="160"/>
      <c r="M19" s="163"/>
      <c r="N19" s="160"/>
      <c r="O19" s="160"/>
      <c r="P19" s="160"/>
      <c r="Q19" s="160"/>
      <c r="R19" s="163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3"/>
      <c r="AF19" s="160"/>
      <c r="AG19" s="160"/>
      <c r="AH19" s="160"/>
      <c r="AI19" s="160"/>
      <c r="AJ19" s="160"/>
      <c r="AK19" s="160"/>
      <c r="AL19" s="163"/>
      <c r="AM19" s="160"/>
      <c r="AN19" s="160"/>
      <c r="AO19" s="160">
        <v>1</v>
      </c>
      <c r="AP19" s="160"/>
      <c r="AQ19" s="160"/>
    </row>
    <row r="20" spans="1:43">
      <c r="A20" s="122" t="s">
        <v>246</v>
      </c>
      <c r="B20" s="123">
        <v>16</v>
      </c>
      <c r="C20" s="124">
        <f t="shared" si="0"/>
        <v>100.205001831055</v>
      </c>
      <c r="D20" s="159" t="s">
        <v>180</v>
      </c>
      <c r="E20" s="160"/>
      <c r="F20" s="160"/>
      <c r="G20" s="160"/>
      <c r="H20" s="160"/>
      <c r="I20" s="163"/>
      <c r="J20" s="160"/>
      <c r="K20" s="160"/>
      <c r="L20" s="160"/>
      <c r="M20" s="163"/>
      <c r="N20" s="160"/>
      <c r="O20" s="160"/>
      <c r="P20" s="160"/>
      <c r="Q20" s="160"/>
      <c r="R20" s="163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3"/>
      <c r="AF20" s="160"/>
      <c r="AG20" s="160"/>
      <c r="AH20" s="160"/>
      <c r="AI20" s="160"/>
      <c r="AJ20" s="160"/>
      <c r="AK20" s="160"/>
      <c r="AL20" s="163"/>
      <c r="AM20" s="160"/>
      <c r="AN20" s="160"/>
      <c r="AO20" s="160"/>
      <c r="AP20" s="160">
        <v>1</v>
      </c>
      <c r="AQ20" s="160"/>
    </row>
    <row r="21" spans="1:43">
      <c r="A21" s="122" t="s">
        <v>247</v>
      </c>
      <c r="B21" s="123">
        <v>17</v>
      </c>
      <c r="C21" s="124">
        <f t="shared" si="0"/>
        <v>98.189002990722699</v>
      </c>
      <c r="D21" s="159" t="s">
        <v>181</v>
      </c>
      <c r="E21" s="160"/>
      <c r="F21" s="160"/>
      <c r="G21" s="160"/>
      <c r="H21" s="160"/>
      <c r="I21" s="163"/>
      <c r="J21" s="160"/>
      <c r="K21" s="160"/>
      <c r="L21" s="160"/>
      <c r="M21" s="163"/>
      <c r="N21" s="160"/>
      <c r="O21" s="160"/>
      <c r="P21" s="160"/>
      <c r="Q21" s="160"/>
      <c r="R21" s="163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3"/>
      <c r="AF21" s="160"/>
      <c r="AG21" s="160"/>
      <c r="AH21" s="160"/>
      <c r="AI21" s="160"/>
      <c r="AJ21" s="160"/>
      <c r="AK21" s="160"/>
      <c r="AL21" s="163"/>
      <c r="AM21" s="160"/>
      <c r="AN21" s="160"/>
      <c r="AO21" s="160"/>
      <c r="AP21" s="160"/>
      <c r="AQ21" s="160"/>
    </row>
    <row r="22" spans="1:43">
      <c r="A22" s="122" t="s">
        <v>248</v>
      </c>
      <c r="B22" s="123">
        <v>18</v>
      </c>
      <c r="C22" s="124">
        <f t="shared" si="0"/>
        <v>98.189002990722699</v>
      </c>
      <c r="D22" s="159" t="s">
        <v>182</v>
      </c>
      <c r="E22" s="160"/>
      <c r="F22" s="160"/>
      <c r="G22" s="160"/>
      <c r="H22" s="160"/>
      <c r="I22" s="163"/>
      <c r="J22" s="160"/>
      <c r="K22" s="160"/>
      <c r="L22" s="160"/>
      <c r="M22" s="163"/>
      <c r="N22" s="160"/>
      <c r="O22" s="160"/>
      <c r="P22" s="160"/>
      <c r="Q22" s="160"/>
      <c r="R22" s="163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3"/>
      <c r="AF22" s="160"/>
      <c r="AG22" s="160"/>
      <c r="AH22" s="160"/>
      <c r="AI22" s="160"/>
      <c r="AJ22" s="160"/>
      <c r="AK22" s="160"/>
      <c r="AL22" s="163"/>
      <c r="AM22" s="160"/>
      <c r="AN22" s="160"/>
      <c r="AO22" s="160"/>
      <c r="AP22" s="160"/>
      <c r="AQ22" s="160">
        <v>1</v>
      </c>
    </row>
    <row r="23" spans="1:43">
      <c r="A23" s="122" t="s">
        <v>249</v>
      </c>
      <c r="B23" s="123">
        <v>19</v>
      </c>
      <c r="C23" s="124">
        <f t="shared" si="0"/>
        <v>98.189002990722699</v>
      </c>
      <c r="D23" s="159" t="s">
        <v>183</v>
      </c>
      <c r="E23" s="160"/>
      <c r="F23" s="160"/>
      <c r="G23" s="160"/>
      <c r="H23" s="160"/>
      <c r="I23" s="163"/>
      <c r="J23" s="160"/>
      <c r="K23" s="160"/>
      <c r="L23" s="160"/>
      <c r="M23" s="163"/>
      <c r="N23" s="160"/>
      <c r="O23" s="160"/>
      <c r="P23" s="160"/>
      <c r="Q23" s="160"/>
      <c r="R23" s="163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3"/>
      <c r="AF23" s="160"/>
      <c r="AG23" s="160"/>
      <c r="AH23" s="160"/>
      <c r="AI23" s="160"/>
      <c r="AJ23" s="160"/>
      <c r="AK23" s="160"/>
      <c r="AL23" s="163"/>
      <c r="AM23" s="160"/>
      <c r="AN23" s="160"/>
      <c r="AO23" s="160"/>
      <c r="AP23" s="160"/>
      <c r="AQ23" s="160"/>
    </row>
    <row r="24" spans="1:43">
      <c r="A24" s="122" t="s">
        <v>41</v>
      </c>
      <c r="B24" s="123">
        <v>20</v>
      </c>
      <c r="C24" s="124">
        <f t="shared" si="0"/>
        <v>92.140800476074205</v>
      </c>
      <c r="D24" s="159" t="s">
        <v>184</v>
      </c>
      <c r="E24" s="160">
        <v>-1</v>
      </c>
      <c r="F24" s="160">
        <v>-1</v>
      </c>
      <c r="G24" s="160">
        <v>-1</v>
      </c>
      <c r="H24" s="160">
        <v>-1</v>
      </c>
      <c r="I24" s="163"/>
      <c r="J24" s="160">
        <v>-2</v>
      </c>
      <c r="K24" s="160">
        <v>-2</v>
      </c>
      <c r="L24" s="160">
        <v>1</v>
      </c>
      <c r="M24" s="163"/>
      <c r="N24" s="160"/>
      <c r="O24" s="160"/>
      <c r="P24" s="160"/>
      <c r="Q24" s="160"/>
      <c r="R24" s="163"/>
      <c r="S24" s="160">
        <v>1</v>
      </c>
      <c r="T24" s="160"/>
      <c r="U24" s="160"/>
      <c r="V24" s="160">
        <v>1</v>
      </c>
      <c r="W24" s="160"/>
      <c r="X24" s="160"/>
      <c r="Y24" s="160">
        <v>1</v>
      </c>
      <c r="Z24" s="160"/>
      <c r="AA24" s="160"/>
      <c r="AB24" s="160"/>
      <c r="AC24" s="160">
        <v>1</v>
      </c>
      <c r="AD24" s="160"/>
      <c r="AE24" s="163"/>
      <c r="AF24" s="160"/>
      <c r="AG24" s="160"/>
      <c r="AH24" s="160"/>
      <c r="AI24" s="160"/>
      <c r="AJ24" s="160"/>
      <c r="AK24" s="160"/>
      <c r="AL24" s="163"/>
      <c r="AM24" s="160"/>
      <c r="AN24" s="160"/>
      <c r="AO24" s="160"/>
      <c r="AP24" s="160"/>
      <c r="AQ24" s="160"/>
    </row>
    <row r="25" spans="1:43">
      <c r="A25" s="122" t="s">
        <v>250</v>
      </c>
      <c r="B25" s="123">
        <v>21</v>
      </c>
      <c r="C25" s="124">
        <f t="shared" si="0"/>
        <v>114.23200225830099</v>
      </c>
      <c r="D25" s="159" t="s">
        <v>185</v>
      </c>
      <c r="E25" s="160"/>
      <c r="F25" s="160"/>
      <c r="G25" s="160"/>
      <c r="H25" s="160"/>
      <c r="I25" s="163"/>
      <c r="J25" s="160"/>
      <c r="K25" s="160"/>
      <c r="L25" s="160"/>
      <c r="M25" s="163"/>
      <c r="N25" s="160"/>
      <c r="O25" s="160"/>
      <c r="P25" s="160"/>
      <c r="Q25" s="160"/>
      <c r="R25" s="163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3"/>
      <c r="AF25" s="160"/>
      <c r="AG25" s="160"/>
      <c r="AH25" s="160"/>
      <c r="AI25" s="160"/>
      <c r="AJ25" s="160"/>
      <c r="AK25" s="160"/>
      <c r="AL25" s="163"/>
      <c r="AM25" s="160"/>
      <c r="AN25" s="160"/>
      <c r="AO25" s="160"/>
      <c r="AP25" s="160"/>
      <c r="AQ25" s="160"/>
    </row>
    <row r="26" spans="1:43">
      <c r="A26" s="162" t="s">
        <v>251</v>
      </c>
      <c r="B26" s="123">
        <v>22</v>
      </c>
      <c r="C26" s="124">
        <f t="shared" si="0"/>
        <v>114.23200225830099</v>
      </c>
      <c r="D26" t="s">
        <v>186</v>
      </c>
      <c r="E26" s="160"/>
      <c r="F26" s="160"/>
      <c r="G26" s="160"/>
      <c r="H26" s="160"/>
      <c r="I26" s="163"/>
      <c r="J26" s="160"/>
      <c r="K26" s="160"/>
      <c r="L26" s="160"/>
      <c r="M26" s="163"/>
      <c r="N26" s="160"/>
      <c r="O26" s="160"/>
      <c r="P26" s="160"/>
      <c r="Q26" s="160"/>
      <c r="R26" s="163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3"/>
      <c r="AF26" s="160"/>
      <c r="AG26" s="160"/>
      <c r="AH26" s="160"/>
      <c r="AI26" s="160"/>
      <c r="AJ26" s="160"/>
      <c r="AK26" s="160"/>
      <c r="AL26" s="163"/>
      <c r="AM26" s="160"/>
      <c r="AN26" s="160"/>
      <c r="AO26" s="160"/>
      <c r="AP26" s="160"/>
      <c r="AQ26" s="160"/>
    </row>
    <row r="27" spans="1:43">
      <c r="A27" s="162" t="s">
        <v>252</v>
      </c>
      <c r="B27" s="123">
        <v>23</v>
      </c>
      <c r="C27" s="124">
        <f t="shared" si="0"/>
        <v>112.208000183105</v>
      </c>
      <c r="D27" t="s">
        <v>187</v>
      </c>
      <c r="E27" s="160"/>
      <c r="F27" s="160"/>
      <c r="G27" s="160"/>
      <c r="H27" s="160"/>
      <c r="I27" s="163"/>
      <c r="J27" s="160"/>
      <c r="K27" s="160"/>
      <c r="L27" s="160"/>
      <c r="M27" s="163"/>
      <c r="N27" s="160"/>
      <c r="O27" s="160"/>
      <c r="P27" s="160"/>
      <c r="Q27" s="160"/>
      <c r="R27" s="163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3"/>
      <c r="AF27" s="160"/>
      <c r="AG27" s="160"/>
      <c r="AH27" s="160"/>
      <c r="AI27" s="160"/>
      <c r="AJ27" s="160"/>
      <c r="AK27" s="160"/>
      <c r="AL27" s="163"/>
      <c r="AM27" s="160"/>
      <c r="AN27" s="160"/>
      <c r="AO27" s="160"/>
      <c r="AP27" s="160"/>
      <c r="AQ27" s="160"/>
    </row>
    <row r="28" spans="1:43">
      <c r="A28" t="s">
        <v>188</v>
      </c>
      <c r="B28" s="123">
        <v>24</v>
      </c>
      <c r="C28" s="124">
        <f t="shared" si="0"/>
        <v>112.208000183105</v>
      </c>
      <c r="D28" t="s">
        <v>188</v>
      </c>
      <c r="E28" s="160"/>
      <c r="F28" s="160"/>
      <c r="G28" s="160"/>
      <c r="H28" s="160"/>
      <c r="I28" s="163"/>
      <c r="J28" s="160"/>
      <c r="K28" s="160"/>
      <c r="L28" s="160"/>
      <c r="M28" s="163"/>
      <c r="N28" s="160"/>
      <c r="O28" s="160"/>
      <c r="P28" s="160"/>
      <c r="Q28" s="160"/>
      <c r="R28" s="163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3"/>
      <c r="AF28" s="160"/>
      <c r="AG28" s="160"/>
      <c r="AH28" s="160"/>
      <c r="AI28" s="160"/>
      <c r="AJ28" s="160"/>
      <c r="AK28" s="160"/>
      <c r="AL28" s="163"/>
      <c r="AM28" s="160"/>
      <c r="AN28" s="160"/>
      <c r="AO28" s="160"/>
      <c r="AP28" s="160"/>
      <c r="AQ28" s="160"/>
    </row>
    <row r="29" spans="1:43">
      <c r="A29" t="s">
        <v>189</v>
      </c>
      <c r="B29" s="123">
        <v>25</v>
      </c>
      <c r="C29" s="124">
        <f t="shared" si="0"/>
        <v>112.208000183105</v>
      </c>
      <c r="D29" t="s">
        <v>189</v>
      </c>
      <c r="E29" s="160"/>
      <c r="F29" s="160"/>
      <c r="G29" s="160"/>
      <c r="H29" s="160"/>
      <c r="I29" s="163"/>
      <c r="J29" s="160"/>
      <c r="K29" s="160"/>
      <c r="L29" s="160"/>
      <c r="M29" s="163"/>
      <c r="N29" s="160"/>
      <c r="O29" s="160"/>
      <c r="P29" s="160"/>
      <c r="Q29" s="160"/>
      <c r="R29" s="163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3"/>
      <c r="AF29" s="160"/>
      <c r="AG29" s="160"/>
      <c r="AH29" s="160"/>
      <c r="AI29" s="160"/>
      <c r="AJ29" s="160"/>
      <c r="AK29" s="160"/>
      <c r="AL29" s="163"/>
      <c r="AM29" s="160"/>
      <c r="AN29" s="160"/>
      <c r="AO29" s="160"/>
      <c r="AP29" s="160"/>
      <c r="AQ29" s="160"/>
    </row>
    <row r="30" spans="1:43">
      <c r="A30" t="s">
        <v>253</v>
      </c>
      <c r="B30" s="123">
        <v>26</v>
      </c>
      <c r="C30" s="124">
        <f t="shared" si="0"/>
        <v>112.208000183105</v>
      </c>
      <c r="D30" t="s">
        <v>190</v>
      </c>
      <c r="E30" s="160"/>
      <c r="F30" s="160"/>
      <c r="G30" s="160"/>
      <c r="H30" s="160"/>
      <c r="I30" s="163"/>
      <c r="J30" s="160"/>
      <c r="K30" s="160"/>
      <c r="L30" s="160"/>
      <c r="M30" s="163"/>
      <c r="N30" s="160"/>
      <c r="O30" s="160"/>
      <c r="P30" s="160"/>
      <c r="Q30" s="160"/>
      <c r="R30" s="163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3"/>
      <c r="AF30" s="160"/>
      <c r="AG30" s="160"/>
      <c r="AH30" s="160"/>
      <c r="AI30" s="160"/>
      <c r="AJ30" s="160"/>
      <c r="AK30" s="160"/>
      <c r="AL30" s="163"/>
      <c r="AM30" s="160"/>
      <c r="AN30" s="160"/>
      <c r="AO30" s="160"/>
      <c r="AP30" s="160"/>
      <c r="AQ30" s="160"/>
    </row>
    <row r="31" spans="1:43">
      <c r="A31" t="s">
        <v>254</v>
      </c>
      <c r="B31" s="123">
        <v>27</v>
      </c>
      <c r="C31" s="124">
        <f t="shared" si="0"/>
        <v>112.208000183105</v>
      </c>
      <c r="D31" t="s">
        <v>191</v>
      </c>
      <c r="E31" s="160"/>
      <c r="F31" s="160"/>
      <c r="G31" s="160"/>
      <c r="H31" s="160"/>
      <c r="I31" s="163"/>
      <c r="J31" s="160"/>
      <c r="K31" s="160"/>
      <c r="L31" s="160"/>
      <c r="M31" s="163"/>
      <c r="N31" s="160"/>
      <c r="O31" s="160"/>
      <c r="P31" s="160"/>
      <c r="Q31" s="160"/>
      <c r="R31" s="163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3"/>
      <c r="AF31" s="160"/>
      <c r="AG31" s="160"/>
      <c r="AH31" s="160"/>
      <c r="AI31" s="160"/>
      <c r="AJ31" s="160"/>
      <c r="AK31" s="160"/>
      <c r="AL31" s="163"/>
      <c r="AM31" s="160"/>
      <c r="AN31" s="160"/>
      <c r="AO31" s="160"/>
      <c r="AP31" s="160"/>
      <c r="AQ31" s="160"/>
    </row>
    <row r="32" spans="1:43">
      <c r="A32" t="s">
        <v>6</v>
      </c>
      <c r="B32" s="123">
        <v>28</v>
      </c>
      <c r="C32" s="124">
        <f t="shared" si="0"/>
        <v>106.16600036621099</v>
      </c>
      <c r="D32" t="s">
        <v>192</v>
      </c>
      <c r="E32" s="160"/>
      <c r="F32" s="160">
        <v>2</v>
      </c>
      <c r="G32" s="160"/>
      <c r="H32" s="160">
        <v>2</v>
      </c>
      <c r="I32" s="163"/>
      <c r="J32" s="160"/>
      <c r="K32" s="160">
        <v>1</v>
      </c>
      <c r="L32" s="160"/>
      <c r="M32" s="163"/>
      <c r="N32" s="160">
        <v>-1</v>
      </c>
      <c r="O32" s="160"/>
      <c r="P32" s="160"/>
      <c r="Q32" s="160">
        <v>1</v>
      </c>
      <c r="R32" s="163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>
        <v>-1</v>
      </c>
      <c r="AD32" s="160">
        <v>1</v>
      </c>
      <c r="AE32" s="163"/>
      <c r="AF32" s="160"/>
      <c r="AG32" s="160"/>
      <c r="AH32" s="160"/>
      <c r="AI32" s="160"/>
      <c r="AJ32" s="160"/>
      <c r="AK32" s="160"/>
      <c r="AL32" s="163"/>
      <c r="AM32" s="160"/>
      <c r="AN32" s="160">
        <v>1</v>
      </c>
      <c r="AO32" s="160"/>
      <c r="AP32" s="160"/>
      <c r="AQ32" s="160"/>
    </row>
    <row r="33" spans="1:43">
      <c r="A33" t="s">
        <v>278</v>
      </c>
      <c r="B33" s="123">
        <v>29</v>
      </c>
      <c r="C33" s="124">
        <f t="shared" si="0"/>
        <v>106.16600036621099</v>
      </c>
      <c r="D33" t="s">
        <v>193</v>
      </c>
      <c r="E33" s="160">
        <v>2</v>
      </c>
      <c r="F33" s="160"/>
      <c r="G33" s="160">
        <v>2</v>
      </c>
      <c r="H33" s="160"/>
      <c r="I33" s="163"/>
      <c r="J33" s="160">
        <f>1/3</f>
        <v>0.33333333333333331</v>
      </c>
      <c r="K33" s="160"/>
      <c r="L33" s="160">
        <f>-2/3</f>
        <v>-0.66666666666666663</v>
      </c>
      <c r="M33" s="163"/>
      <c r="N33" s="160">
        <v>1</v>
      </c>
      <c r="O33" s="160">
        <v>-1</v>
      </c>
      <c r="P33" s="160"/>
      <c r="Q33" s="160"/>
      <c r="R33" s="163"/>
      <c r="S33" s="160"/>
      <c r="T33" s="160"/>
      <c r="U33" s="160">
        <v>1</v>
      </c>
      <c r="V33" s="160"/>
      <c r="W33" s="160"/>
      <c r="X33" s="160"/>
      <c r="Y33" s="160"/>
      <c r="Z33" s="160"/>
      <c r="AA33" s="160"/>
      <c r="AB33" s="160"/>
      <c r="AC33" s="160"/>
      <c r="AD33" s="160"/>
      <c r="AE33" s="163"/>
      <c r="AF33" s="160"/>
      <c r="AG33" s="160"/>
      <c r="AH33" s="160"/>
      <c r="AI33" s="160"/>
      <c r="AJ33" s="160"/>
      <c r="AK33" s="160"/>
      <c r="AL33" s="163"/>
      <c r="AM33" s="160">
        <f>-1/3</f>
        <v>-0.33333333333333331</v>
      </c>
      <c r="AN33" s="160"/>
      <c r="AO33" s="160"/>
      <c r="AP33" s="160"/>
      <c r="AQ33" s="160"/>
    </row>
    <row r="34" spans="1:43">
      <c r="A34" t="s">
        <v>279</v>
      </c>
      <c r="B34" s="123">
        <v>30</v>
      </c>
      <c r="C34" s="124">
        <f t="shared" si="0"/>
        <v>106.16600036621099</v>
      </c>
      <c r="D34" t="s">
        <v>194</v>
      </c>
      <c r="E34" s="160"/>
      <c r="F34" s="160"/>
      <c r="G34" s="160"/>
      <c r="H34" s="160"/>
      <c r="I34" s="163"/>
      <c r="J34" s="160">
        <f t="shared" ref="J34:J35" si="1">1/3</f>
        <v>0.33333333333333331</v>
      </c>
      <c r="K34" s="160"/>
      <c r="L34" s="160">
        <f t="shared" ref="L34:L35" si="2">-2/3</f>
        <v>-0.66666666666666663</v>
      </c>
      <c r="M34" s="163"/>
      <c r="N34" s="160"/>
      <c r="O34" s="160">
        <v>1</v>
      </c>
      <c r="P34" s="160">
        <v>1</v>
      </c>
      <c r="Q34" s="160">
        <v>-1</v>
      </c>
      <c r="R34" s="163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3"/>
      <c r="AF34" s="160"/>
      <c r="AG34" s="160"/>
      <c r="AH34" s="160"/>
      <c r="AI34" s="160"/>
      <c r="AJ34" s="160"/>
      <c r="AK34" s="160"/>
      <c r="AL34" s="163"/>
      <c r="AM34" s="160">
        <f>-1/3</f>
        <v>-0.33333333333333331</v>
      </c>
      <c r="AN34" s="160"/>
      <c r="AO34" s="160"/>
      <c r="AP34" s="160"/>
      <c r="AQ34" s="160"/>
    </row>
    <row r="35" spans="1:43">
      <c r="A35" t="s">
        <v>280</v>
      </c>
      <c r="B35" s="123">
        <v>31</v>
      </c>
      <c r="C35" s="124">
        <f t="shared" si="0"/>
        <v>106.16600036621099</v>
      </c>
      <c r="D35" t="s">
        <v>195</v>
      </c>
      <c r="E35" s="160"/>
      <c r="F35" s="160"/>
      <c r="G35" s="160"/>
      <c r="H35" s="160"/>
      <c r="I35" s="163"/>
      <c r="J35" s="160">
        <f t="shared" si="1"/>
        <v>0.33333333333333331</v>
      </c>
      <c r="K35" s="160"/>
      <c r="L35" s="160">
        <f t="shared" si="2"/>
        <v>-0.66666666666666663</v>
      </c>
      <c r="M35" s="163"/>
      <c r="N35" s="160"/>
      <c r="O35" s="160"/>
      <c r="P35" s="160">
        <v>-1</v>
      </c>
      <c r="Q35" s="160"/>
      <c r="R35" s="163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3"/>
      <c r="AF35" s="160"/>
      <c r="AG35" s="160"/>
      <c r="AH35" s="160"/>
      <c r="AI35" s="160"/>
      <c r="AJ35" s="160"/>
      <c r="AK35" s="160"/>
      <c r="AL35" s="163"/>
      <c r="AM35" s="160">
        <f>-1/3</f>
        <v>-0.33333333333333331</v>
      </c>
      <c r="AN35" s="160"/>
      <c r="AO35" s="160"/>
      <c r="AP35" s="160"/>
      <c r="AQ35" s="160"/>
    </row>
    <row r="36" spans="1:43">
      <c r="A36" t="s">
        <v>196</v>
      </c>
      <c r="B36" s="123">
        <v>32</v>
      </c>
      <c r="C36" s="124">
        <f t="shared" si="0"/>
        <v>128.25900268554699</v>
      </c>
      <c r="D36" t="s">
        <v>196</v>
      </c>
      <c r="E36" s="160"/>
      <c r="F36" s="160"/>
      <c r="G36" s="160"/>
      <c r="H36" s="160"/>
      <c r="I36" s="163"/>
      <c r="J36" s="160"/>
      <c r="K36" s="160"/>
      <c r="L36" s="160"/>
      <c r="M36" s="163"/>
      <c r="N36" s="160"/>
      <c r="O36" s="160"/>
      <c r="P36" s="160"/>
      <c r="Q36" s="160"/>
      <c r="R36" s="163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3"/>
      <c r="AF36" s="160"/>
      <c r="AG36" s="160"/>
      <c r="AH36" s="160"/>
      <c r="AI36" s="160"/>
      <c r="AJ36" s="160"/>
      <c r="AK36" s="160"/>
      <c r="AL36" s="163"/>
      <c r="AM36" s="160"/>
      <c r="AN36" s="160"/>
      <c r="AO36" s="160"/>
      <c r="AP36" s="160"/>
      <c r="AQ36" s="160"/>
    </row>
    <row r="37" spans="1:43">
      <c r="A37" t="s">
        <v>255</v>
      </c>
      <c r="B37" s="123">
        <v>33</v>
      </c>
      <c r="C37" s="124">
        <f t="shared" ref="C37:C68" si="3">VLOOKUP(A37,_xlnm.DataBase,2,FALSE)</f>
        <v>126.236000061035</v>
      </c>
      <c r="D37" t="s">
        <v>197</v>
      </c>
      <c r="E37" s="160"/>
      <c r="F37" s="160"/>
      <c r="G37" s="160"/>
      <c r="H37" s="160"/>
      <c r="I37" s="163"/>
      <c r="J37" s="160"/>
      <c r="K37" s="160"/>
      <c r="L37" s="160"/>
      <c r="M37" s="163"/>
      <c r="N37" s="160"/>
      <c r="O37" s="160"/>
      <c r="P37" s="160"/>
      <c r="Q37" s="160"/>
      <c r="R37" s="163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3"/>
      <c r="AF37" s="160"/>
      <c r="AG37" s="160"/>
      <c r="AH37" s="160"/>
      <c r="AI37" s="160"/>
      <c r="AJ37" s="160"/>
      <c r="AK37" s="160"/>
      <c r="AL37" s="163"/>
      <c r="AM37" s="160"/>
      <c r="AN37" s="160"/>
      <c r="AO37" s="160"/>
      <c r="AP37" s="160"/>
      <c r="AQ37" s="160"/>
    </row>
    <row r="38" spans="1:43">
      <c r="A38" t="s">
        <v>198</v>
      </c>
      <c r="B38" s="123">
        <v>34</v>
      </c>
      <c r="C38" s="124">
        <f t="shared" si="3"/>
        <v>126.236000061035</v>
      </c>
      <c r="D38" t="s">
        <v>198</v>
      </c>
      <c r="E38" s="160"/>
      <c r="F38" s="160"/>
      <c r="G38" s="160"/>
      <c r="H38" s="160"/>
      <c r="I38" s="163"/>
      <c r="J38" s="160"/>
      <c r="K38" s="160"/>
      <c r="L38" s="160"/>
      <c r="M38" s="163"/>
      <c r="N38" s="160"/>
      <c r="O38" s="160"/>
      <c r="P38" s="160"/>
      <c r="Q38" s="160"/>
      <c r="R38" s="163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3"/>
      <c r="AF38" s="160"/>
      <c r="AG38" s="160"/>
      <c r="AH38" s="160"/>
      <c r="AI38" s="160"/>
      <c r="AJ38" s="160"/>
      <c r="AK38" s="160"/>
      <c r="AL38" s="163"/>
      <c r="AM38" s="160"/>
      <c r="AN38" s="160"/>
      <c r="AO38" s="160"/>
      <c r="AP38" s="160"/>
      <c r="AQ38" s="160"/>
    </row>
    <row r="39" spans="1:43">
      <c r="A39" t="s">
        <v>199</v>
      </c>
      <c r="B39" s="123">
        <v>35</v>
      </c>
      <c r="C39" s="124">
        <f t="shared" si="3"/>
        <v>120.19400024414099</v>
      </c>
      <c r="D39" t="s">
        <v>199</v>
      </c>
      <c r="E39" s="160"/>
      <c r="F39" s="160"/>
      <c r="G39" s="160"/>
      <c r="H39" s="160"/>
      <c r="I39" s="163"/>
      <c r="J39" s="160"/>
      <c r="K39" s="160"/>
      <c r="L39" s="160"/>
      <c r="M39" s="163"/>
      <c r="N39" s="160"/>
      <c r="O39" s="160"/>
      <c r="P39" s="160"/>
      <c r="Q39" s="160"/>
      <c r="R39" s="163"/>
      <c r="S39" s="160"/>
      <c r="T39" s="160"/>
      <c r="U39" s="160"/>
      <c r="V39" s="160">
        <v>-1</v>
      </c>
      <c r="W39" s="160"/>
      <c r="X39" s="160"/>
      <c r="Y39" s="160"/>
      <c r="Z39" s="160"/>
      <c r="AA39" s="160"/>
      <c r="AB39" s="160"/>
      <c r="AC39" s="160"/>
      <c r="AD39" s="160"/>
      <c r="AE39" s="163"/>
      <c r="AF39" s="160"/>
      <c r="AG39" s="160"/>
      <c r="AH39" s="160"/>
      <c r="AI39" s="160"/>
      <c r="AJ39" s="160"/>
      <c r="AK39" s="160"/>
      <c r="AL39" s="163"/>
      <c r="AM39" s="160"/>
      <c r="AN39" s="160"/>
      <c r="AO39" s="160"/>
      <c r="AP39" s="160"/>
      <c r="AQ39" s="160"/>
    </row>
    <row r="40" spans="1:43">
      <c r="A40" t="s">
        <v>42</v>
      </c>
      <c r="B40" s="123">
        <v>36</v>
      </c>
      <c r="C40" s="124">
        <f t="shared" si="3"/>
        <v>120.19400024414099</v>
      </c>
      <c r="D40" t="s">
        <v>200</v>
      </c>
      <c r="E40" s="160"/>
      <c r="F40" s="160"/>
      <c r="G40" s="160"/>
      <c r="H40" s="160"/>
      <c r="I40" s="163"/>
      <c r="J40" s="160"/>
      <c r="K40" s="160"/>
      <c r="L40" s="160"/>
      <c r="M40" s="163"/>
      <c r="N40" s="160"/>
      <c r="O40" s="160"/>
      <c r="P40" s="160"/>
      <c r="Q40" s="160"/>
      <c r="R40" s="163"/>
      <c r="S40" s="160"/>
      <c r="T40" s="160">
        <v>-1</v>
      </c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3"/>
      <c r="AF40" s="160"/>
      <c r="AG40" s="160"/>
      <c r="AH40" s="160"/>
      <c r="AI40" s="160"/>
      <c r="AJ40" s="160"/>
      <c r="AK40" s="160"/>
      <c r="AL40" s="163"/>
      <c r="AM40" s="160"/>
      <c r="AN40" s="160"/>
      <c r="AO40" s="160"/>
      <c r="AP40" s="160"/>
      <c r="AQ40" s="160"/>
    </row>
    <row r="41" spans="1:43">
      <c r="A41" t="s">
        <v>275</v>
      </c>
      <c r="B41" s="123">
        <v>37</v>
      </c>
      <c r="C41" s="124">
        <f t="shared" si="3"/>
        <v>120.19400024414099</v>
      </c>
      <c r="D41" t="s">
        <v>201</v>
      </c>
      <c r="E41" s="160"/>
      <c r="F41" s="160"/>
      <c r="G41" s="160">
        <v>-1</v>
      </c>
      <c r="H41" s="160">
        <v>-1</v>
      </c>
      <c r="I41" s="163"/>
      <c r="J41" s="160"/>
      <c r="K41" s="160"/>
      <c r="L41" s="160"/>
      <c r="M41" s="163"/>
      <c r="N41" s="160"/>
      <c r="O41" s="160"/>
      <c r="P41" s="160"/>
      <c r="Q41" s="160"/>
      <c r="R41" s="163"/>
      <c r="S41" s="160">
        <v>-1</v>
      </c>
      <c r="T41" s="160"/>
      <c r="U41" s="160"/>
      <c r="V41" s="160"/>
      <c r="W41" s="160"/>
      <c r="X41" s="160"/>
      <c r="Y41" s="160"/>
      <c r="Z41" s="160">
        <v>2</v>
      </c>
      <c r="AA41" s="160"/>
      <c r="AB41" s="160"/>
      <c r="AC41" s="160"/>
      <c r="AD41" s="160"/>
      <c r="AE41" s="163"/>
      <c r="AF41" s="160"/>
      <c r="AG41" s="160">
        <f>-1/3</f>
        <v>-0.33333333333333331</v>
      </c>
      <c r="AH41" s="160"/>
      <c r="AI41" s="160"/>
      <c r="AJ41" s="160"/>
      <c r="AK41" s="160"/>
      <c r="AL41" s="163"/>
      <c r="AM41" s="160"/>
      <c r="AN41" s="160"/>
      <c r="AO41" s="160"/>
      <c r="AP41" s="160"/>
      <c r="AQ41" s="160"/>
    </row>
    <row r="42" spans="1:43">
      <c r="A42" t="s">
        <v>276</v>
      </c>
      <c r="B42" s="123">
        <v>38</v>
      </c>
      <c r="C42" s="124">
        <f t="shared" si="3"/>
        <v>120.19400024414099</v>
      </c>
      <c r="D42" t="s">
        <v>202</v>
      </c>
      <c r="E42" s="160"/>
      <c r="F42" s="160"/>
      <c r="G42" s="160"/>
      <c r="H42" s="160"/>
      <c r="I42" s="163"/>
      <c r="J42" s="160"/>
      <c r="K42" s="160"/>
      <c r="L42" s="160"/>
      <c r="M42" s="163"/>
      <c r="N42" s="160"/>
      <c r="O42" s="160"/>
      <c r="P42" s="160"/>
      <c r="Q42" s="160"/>
      <c r="R42" s="163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3"/>
      <c r="AF42" s="160"/>
      <c r="AG42" s="160">
        <f>-1/3</f>
        <v>-0.33333333333333331</v>
      </c>
      <c r="AH42" s="160"/>
      <c r="AI42" s="160"/>
      <c r="AJ42" s="160"/>
      <c r="AK42" s="160"/>
      <c r="AL42" s="163"/>
      <c r="AM42" s="160"/>
      <c r="AN42" s="160"/>
      <c r="AO42" s="160"/>
      <c r="AP42" s="160"/>
      <c r="AQ42" s="160"/>
    </row>
    <row r="43" spans="1:43">
      <c r="A43" t="s">
        <v>277</v>
      </c>
      <c r="B43" s="123">
        <v>39</v>
      </c>
      <c r="C43" s="124">
        <f t="shared" si="3"/>
        <v>120.19400024414099</v>
      </c>
      <c r="D43" t="s">
        <v>203</v>
      </c>
      <c r="E43" s="160"/>
      <c r="F43" s="160"/>
      <c r="G43" s="160"/>
      <c r="H43" s="160"/>
      <c r="I43" s="163"/>
      <c r="J43" s="160"/>
      <c r="K43" s="160"/>
      <c r="L43" s="160"/>
      <c r="M43" s="163"/>
      <c r="N43" s="160"/>
      <c r="O43" s="160"/>
      <c r="P43" s="160"/>
      <c r="Q43" s="160"/>
      <c r="R43" s="163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3"/>
      <c r="AF43" s="160"/>
      <c r="AG43" s="160">
        <f>-1/3</f>
        <v>-0.33333333333333331</v>
      </c>
      <c r="AH43" s="160"/>
      <c r="AI43" s="160"/>
      <c r="AJ43" s="160"/>
      <c r="AK43" s="160"/>
      <c r="AL43" s="163"/>
      <c r="AM43" s="160"/>
      <c r="AN43" s="160"/>
      <c r="AO43" s="160"/>
      <c r="AP43" s="160"/>
      <c r="AQ43" s="160"/>
    </row>
    <row r="44" spans="1:43">
      <c r="A44" t="s">
        <v>256</v>
      </c>
      <c r="B44" s="123">
        <v>40</v>
      </c>
      <c r="C44" s="124">
        <f t="shared" si="3"/>
        <v>120.19400024414099</v>
      </c>
      <c r="D44" t="s">
        <v>204</v>
      </c>
      <c r="E44" s="160">
        <f t="shared" ref="E44:F46" si="4">-1/3</f>
        <v>-0.33333333333333331</v>
      </c>
      <c r="F44" s="160">
        <f t="shared" si="4"/>
        <v>-0.33333333333333331</v>
      </c>
      <c r="G44" s="160"/>
      <c r="H44" s="160"/>
      <c r="I44" s="163"/>
      <c r="J44" s="160"/>
      <c r="K44" s="160"/>
      <c r="L44" s="160">
        <f>1/3</f>
        <v>0.33333333333333331</v>
      </c>
      <c r="M44" s="163"/>
      <c r="N44" s="160"/>
      <c r="O44" s="160"/>
      <c r="P44" s="160"/>
      <c r="Q44" s="160"/>
      <c r="R44" s="163"/>
      <c r="S44" s="160"/>
      <c r="T44" s="160"/>
      <c r="U44" s="160">
        <f>-2/3</f>
        <v>-0.66666666666666663</v>
      </c>
      <c r="V44" s="160"/>
      <c r="W44" s="160"/>
      <c r="X44" s="160"/>
      <c r="Y44" s="160"/>
      <c r="Z44" s="160"/>
      <c r="AA44" s="160">
        <f>2/3</f>
        <v>0.66666666666666663</v>
      </c>
      <c r="AB44" s="160">
        <f>2/3</f>
        <v>0.66666666666666663</v>
      </c>
      <c r="AC44" s="160"/>
      <c r="AD44" s="160"/>
      <c r="AE44" s="163"/>
      <c r="AF44" s="160">
        <f>-1/3</f>
        <v>-0.33333333333333331</v>
      </c>
      <c r="AG44" s="160"/>
      <c r="AH44" s="160"/>
      <c r="AI44" s="160"/>
      <c r="AJ44" s="160"/>
      <c r="AK44" s="160"/>
      <c r="AL44" s="163"/>
      <c r="AM44" s="160"/>
      <c r="AN44" s="160"/>
      <c r="AO44" s="160"/>
      <c r="AP44" s="160"/>
      <c r="AQ44" s="160"/>
    </row>
    <row r="45" spans="1:43">
      <c r="A45" t="s">
        <v>257</v>
      </c>
      <c r="B45" s="123">
        <v>41</v>
      </c>
      <c r="C45" s="124">
        <f t="shared" si="3"/>
        <v>120.19400024414099</v>
      </c>
      <c r="D45" t="s">
        <v>205</v>
      </c>
      <c r="E45" s="160">
        <f t="shared" si="4"/>
        <v>-0.33333333333333331</v>
      </c>
      <c r="F45" s="160">
        <f t="shared" si="4"/>
        <v>-0.33333333333333331</v>
      </c>
      <c r="G45" s="160"/>
      <c r="H45" s="160"/>
      <c r="I45" s="163"/>
      <c r="J45" s="160"/>
      <c r="K45" s="160"/>
      <c r="L45" s="160">
        <f>1/3</f>
        <v>0.33333333333333331</v>
      </c>
      <c r="M45" s="163"/>
      <c r="N45" s="160"/>
      <c r="O45" s="160"/>
      <c r="P45" s="160"/>
      <c r="Q45" s="160"/>
      <c r="R45" s="163"/>
      <c r="S45" s="160"/>
      <c r="T45" s="160"/>
      <c r="U45" s="160">
        <f>-2/3</f>
        <v>-0.66666666666666663</v>
      </c>
      <c r="V45" s="160"/>
      <c r="W45" s="160"/>
      <c r="X45" s="160"/>
      <c r="Y45" s="160"/>
      <c r="Z45" s="160"/>
      <c r="AA45" s="160">
        <f t="shared" ref="AA45:AB46" si="5">2/3</f>
        <v>0.66666666666666663</v>
      </c>
      <c r="AB45" s="160">
        <f t="shared" si="5"/>
        <v>0.66666666666666663</v>
      </c>
      <c r="AC45" s="160"/>
      <c r="AD45" s="160"/>
      <c r="AE45" s="163"/>
      <c r="AF45" s="160">
        <f>-1/3</f>
        <v>-0.33333333333333331</v>
      </c>
      <c r="AG45" s="160"/>
      <c r="AH45" s="160"/>
      <c r="AI45" s="160"/>
      <c r="AJ45" s="160"/>
      <c r="AK45" s="160"/>
      <c r="AL45" s="163"/>
      <c r="AM45" s="160"/>
      <c r="AN45" s="160"/>
      <c r="AO45" s="160"/>
      <c r="AP45" s="160"/>
      <c r="AQ45" s="160"/>
    </row>
    <row r="46" spans="1:43">
      <c r="A46" t="s">
        <v>258</v>
      </c>
      <c r="B46" s="123">
        <v>42</v>
      </c>
      <c r="C46" s="124">
        <f t="shared" si="3"/>
        <v>120.19400024414099</v>
      </c>
      <c r="D46" t="s">
        <v>206</v>
      </c>
      <c r="E46" s="160">
        <f t="shared" si="4"/>
        <v>-0.33333333333333331</v>
      </c>
      <c r="F46" s="160">
        <f t="shared" si="4"/>
        <v>-0.33333333333333331</v>
      </c>
      <c r="G46" s="160"/>
      <c r="H46" s="160"/>
      <c r="I46" s="163"/>
      <c r="J46" s="160"/>
      <c r="K46" s="160"/>
      <c r="L46" s="160">
        <f>1/3</f>
        <v>0.33333333333333331</v>
      </c>
      <c r="M46" s="163"/>
      <c r="N46" s="160"/>
      <c r="O46" s="160"/>
      <c r="P46" s="160"/>
      <c r="Q46" s="160"/>
      <c r="R46" s="163"/>
      <c r="S46" s="160"/>
      <c r="T46" s="160"/>
      <c r="U46" s="160">
        <f>-2/3</f>
        <v>-0.66666666666666663</v>
      </c>
      <c r="V46" s="160"/>
      <c r="W46" s="160"/>
      <c r="X46" s="160"/>
      <c r="Y46" s="160"/>
      <c r="Z46" s="160"/>
      <c r="AA46" s="160">
        <f t="shared" si="5"/>
        <v>0.66666666666666663</v>
      </c>
      <c r="AB46" s="160">
        <f t="shared" si="5"/>
        <v>0.66666666666666663</v>
      </c>
      <c r="AC46" s="160"/>
      <c r="AD46" s="160"/>
      <c r="AE46" s="163"/>
      <c r="AF46" s="160">
        <f>-1/3</f>
        <v>-0.33333333333333331</v>
      </c>
      <c r="AG46" s="160"/>
      <c r="AH46" s="160"/>
      <c r="AI46" s="160"/>
      <c r="AJ46" s="160"/>
      <c r="AK46" s="160"/>
      <c r="AL46" s="163"/>
      <c r="AM46" s="160"/>
      <c r="AN46" s="160"/>
      <c r="AO46" s="160"/>
      <c r="AP46" s="160"/>
      <c r="AQ46" s="160"/>
    </row>
    <row r="47" spans="1:43">
      <c r="A47" t="s">
        <v>207</v>
      </c>
      <c r="B47" s="123">
        <v>43</v>
      </c>
      <c r="C47" s="124">
        <f t="shared" si="3"/>
        <v>118.17800140380901</v>
      </c>
      <c r="D47" t="s">
        <v>207</v>
      </c>
      <c r="E47" s="160"/>
      <c r="F47" s="160"/>
      <c r="G47" s="160"/>
      <c r="H47" s="160"/>
      <c r="I47" s="163"/>
      <c r="J47" s="160"/>
      <c r="K47" s="160"/>
      <c r="L47" s="160"/>
      <c r="M47" s="163"/>
      <c r="N47" s="160"/>
      <c r="O47" s="160"/>
      <c r="P47" s="160"/>
      <c r="Q47" s="160"/>
      <c r="R47" s="163"/>
      <c r="S47" s="160"/>
      <c r="T47" s="160"/>
      <c r="U47" s="160"/>
      <c r="V47" s="160"/>
      <c r="W47" s="160">
        <v>-1</v>
      </c>
      <c r="X47" s="160"/>
      <c r="Y47" s="160"/>
      <c r="Z47" s="160"/>
      <c r="AA47" s="160"/>
      <c r="AB47" s="160"/>
      <c r="AC47" s="160"/>
      <c r="AD47" s="160"/>
      <c r="AE47" s="163"/>
      <c r="AF47" s="160"/>
      <c r="AG47" s="160"/>
      <c r="AH47" s="160"/>
      <c r="AI47" s="160"/>
      <c r="AJ47" s="160"/>
      <c r="AK47" s="160"/>
      <c r="AL47" s="163"/>
      <c r="AM47" s="160"/>
      <c r="AN47" s="160"/>
      <c r="AO47" s="160"/>
      <c r="AP47" s="160"/>
      <c r="AQ47" s="160"/>
    </row>
    <row r="48" spans="1:43">
      <c r="A48" t="s">
        <v>208</v>
      </c>
      <c r="B48" s="123">
        <v>44</v>
      </c>
      <c r="C48" s="124">
        <f t="shared" si="3"/>
        <v>142.28500366210901</v>
      </c>
      <c r="D48" t="s">
        <v>208</v>
      </c>
      <c r="E48" s="160"/>
      <c r="F48" s="160"/>
      <c r="G48" s="160"/>
      <c r="H48" s="160"/>
      <c r="I48" s="163"/>
      <c r="J48" s="160"/>
      <c r="K48" s="160"/>
      <c r="L48" s="160"/>
      <c r="M48" s="163"/>
      <c r="N48" s="160"/>
      <c r="O48" s="160"/>
      <c r="P48" s="160"/>
      <c r="Q48" s="160"/>
      <c r="R48" s="163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3"/>
      <c r="AF48" s="160"/>
      <c r="AG48" s="160"/>
      <c r="AH48" s="160"/>
      <c r="AI48" s="160"/>
      <c r="AJ48" s="160"/>
      <c r="AK48" s="160"/>
      <c r="AL48" s="163"/>
      <c r="AM48" s="160"/>
      <c r="AN48" s="160"/>
      <c r="AO48" s="160"/>
      <c r="AP48" s="160"/>
      <c r="AQ48" s="160"/>
    </row>
    <row r="49" spans="1:43">
      <c r="A49" t="s">
        <v>259</v>
      </c>
      <c r="B49" s="123">
        <v>45</v>
      </c>
      <c r="C49" s="124">
        <f t="shared" si="3"/>
        <v>140.26800537109401</v>
      </c>
      <c r="D49" t="s">
        <v>209</v>
      </c>
      <c r="E49" s="160"/>
      <c r="F49" s="160"/>
      <c r="G49" s="160"/>
      <c r="H49" s="160"/>
      <c r="I49" s="163"/>
      <c r="J49" s="160"/>
      <c r="K49" s="160"/>
      <c r="L49" s="160"/>
      <c r="M49" s="163"/>
      <c r="N49" s="160"/>
      <c r="O49" s="160"/>
      <c r="P49" s="160"/>
      <c r="Q49" s="160"/>
      <c r="R49" s="163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3"/>
      <c r="AF49" s="160"/>
      <c r="AG49" s="160"/>
      <c r="AH49" s="160"/>
      <c r="AI49" s="160"/>
      <c r="AJ49" s="160"/>
      <c r="AK49" s="160"/>
      <c r="AL49" s="163"/>
      <c r="AM49" s="160"/>
      <c r="AN49" s="160"/>
      <c r="AO49" s="160"/>
      <c r="AP49" s="160"/>
      <c r="AQ49" s="160"/>
    </row>
    <row r="50" spans="1:43">
      <c r="A50" t="s">
        <v>43</v>
      </c>
      <c r="B50" s="123">
        <v>46</v>
      </c>
      <c r="C50" s="124">
        <f t="shared" si="3"/>
        <v>134.22200012207</v>
      </c>
      <c r="D50" t="s">
        <v>210</v>
      </c>
      <c r="E50" s="160"/>
      <c r="F50" s="160"/>
      <c r="G50" s="160"/>
      <c r="H50" s="160"/>
      <c r="I50" s="163"/>
      <c r="J50" s="160"/>
      <c r="K50" s="160"/>
      <c r="L50" s="160"/>
      <c r="M50" s="163"/>
      <c r="N50" s="160"/>
      <c r="O50" s="160"/>
      <c r="P50" s="160"/>
      <c r="Q50" s="160"/>
      <c r="R50" s="163"/>
      <c r="S50" s="160"/>
      <c r="T50" s="160"/>
      <c r="U50" s="160"/>
      <c r="V50" s="160"/>
      <c r="W50" s="160"/>
      <c r="X50" s="160">
        <v>-1</v>
      </c>
      <c r="Y50" s="160"/>
      <c r="Z50" s="160"/>
      <c r="AA50" s="160"/>
      <c r="AB50" s="160"/>
      <c r="AC50" s="160"/>
      <c r="AD50" s="160"/>
      <c r="AE50" s="163"/>
      <c r="AF50" s="160"/>
      <c r="AG50" s="160"/>
      <c r="AH50" s="160"/>
      <c r="AI50" s="160"/>
      <c r="AJ50" s="160"/>
      <c r="AK50" s="160"/>
      <c r="AL50" s="163"/>
      <c r="AM50" s="160"/>
      <c r="AN50" s="160"/>
      <c r="AO50" s="160"/>
      <c r="AP50" s="160"/>
      <c r="AQ50" s="160"/>
    </row>
    <row r="51" spans="1:43">
      <c r="A51" t="s">
        <v>281</v>
      </c>
      <c r="B51" s="123">
        <v>47</v>
      </c>
      <c r="C51" s="124">
        <f t="shared" si="3"/>
        <v>134.22200012207</v>
      </c>
      <c r="D51" t="s">
        <v>211</v>
      </c>
      <c r="E51" s="160"/>
      <c r="F51" s="160"/>
      <c r="G51" s="160"/>
      <c r="H51" s="160"/>
      <c r="I51" s="163"/>
      <c r="J51" s="160"/>
      <c r="K51" s="160"/>
      <c r="L51" s="160"/>
      <c r="M51" s="163"/>
      <c r="N51" s="160"/>
      <c r="O51" s="160"/>
      <c r="P51" s="160"/>
      <c r="Q51" s="160"/>
      <c r="R51" s="163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3"/>
      <c r="AF51" s="160"/>
      <c r="AG51" s="160"/>
      <c r="AH51" s="160"/>
      <c r="AI51" s="160"/>
      <c r="AJ51" s="160"/>
      <c r="AK51" s="160"/>
      <c r="AL51" s="163"/>
      <c r="AM51" s="160"/>
      <c r="AN51" s="160"/>
      <c r="AO51" s="160"/>
      <c r="AP51" s="160"/>
      <c r="AQ51" s="160"/>
    </row>
    <row r="52" spans="1:43">
      <c r="A52" t="s">
        <v>212</v>
      </c>
      <c r="B52" s="123">
        <v>48</v>
      </c>
      <c r="C52" s="124">
        <f t="shared" si="3"/>
        <v>134.22200012207</v>
      </c>
      <c r="D52" t="s">
        <v>212</v>
      </c>
      <c r="E52" s="160"/>
      <c r="F52" s="160"/>
      <c r="G52" s="160"/>
      <c r="H52" s="160"/>
      <c r="I52" s="163"/>
      <c r="J52" s="160"/>
      <c r="K52" s="160"/>
      <c r="L52" s="160"/>
      <c r="M52" s="163"/>
      <c r="N52" s="160"/>
      <c r="O52" s="160"/>
      <c r="P52" s="160"/>
      <c r="Q52" s="160"/>
      <c r="R52" s="163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3"/>
      <c r="AF52" s="160"/>
      <c r="AG52" s="160"/>
      <c r="AH52" s="160"/>
      <c r="AI52" s="160"/>
      <c r="AJ52" s="160"/>
      <c r="AK52" s="160"/>
      <c r="AL52" s="163"/>
      <c r="AM52" s="160"/>
      <c r="AN52" s="160"/>
      <c r="AO52" s="160"/>
      <c r="AP52" s="160"/>
      <c r="AQ52" s="160"/>
    </row>
    <row r="53" spans="1:43">
      <c r="A53" t="s">
        <v>213</v>
      </c>
      <c r="B53" s="123">
        <v>49</v>
      </c>
      <c r="C53" s="124">
        <f t="shared" si="3"/>
        <v>134.22200012207</v>
      </c>
      <c r="D53" t="s">
        <v>213</v>
      </c>
      <c r="E53" s="160"/>
      <c r="F53" s="160"/>
      <c r="G53" s="160"/>
      <c r="H53" s="160"/>
      <c r="I53" s="163"/>
      <c r="J53" s="160"/>
      <c r="K53" s="160"/>
      <c r="L53" s="160"/>
      <c r="M53" s="163"/>
      <c r="N53" s="160"/>
      <c r="O53" s="160"/>
      <c r="P53" s="160"/>
      <c r="Q53" s="160"/>
      <c r="R53" s="163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3"/>
      <c r="AF53" s="160"/>
      <c r="AG53" s="160"/>
      <c r="AH53" s="160"/>
      <c r="AI53" s="160"/>
      <c r="AJ53" s="160"/>
      <c r="AK53" s="160"/>
      <c r="AL53" s="163"/>
      <c r="AM53" s="160"/>
      <c r="AN53" s="160"/>
      <c r="AO53" s="160"/>
      <c r="AP53" s="160"/>
      <c r="AQ53" s="160"/>
    </row>
    <row r="54" spans="1:43">
      <c r="A54" t="s">
        <v>260</v>
      </c>
      <c r="B54" s="123">
        <v>50</v>
      </c>
      <c r="C54" s="124">
        <f t="shared" si="3"/>
        <v>134.22000122070301</v>
      </c>
      <c r="D54" t="s">
        <v>214</v>
      </c>
      <c r="E54" s="160"/>
      <c r="F54" s="160"/>
      <c r="G54" s="160"/>
      <c r="H54" s="160"/>
      <c r="I54" s="163"/>
      <c r="J54" s="160"/>
      <c r="K54" s="160"/>
      <c r="L54" s="160"/>
      <c r="M54" s="163"/>
      <c r="N54" s="160"/>
      <c r="O54" s="160"/>
      <c r="P54" s="160"/>
      <c r="Q54" s="160"/>
      <c r="R54" s="163"/>
      <c r="S54" s="160"/>
      <c r="T54" s="160"/>
      <c r="U54" s="160"/>
      <c r="V54" s="160"/>
      <c r="W54" s="160"/>
      <c r="X54" s="160"/>
      <c r="Y54" s="160">
        <v>-1</v>
      </c>
      <c r="Z54" s="160"/>
      <c r="AA54" s="160"/>
      <c r="AB54" s="160"/>
      <c r="AC54" s="160"/>
      <c r="AD54" s="160"/>
      <c r="AE54" s="163"/>
      <c r="AF54" s="160"/>
      <c r="AG54" s="160"/>
      <c r="AH54" s="160"/>
      <c r="AI54" s="160"/>
      <c r="AJ54" s="160"/>
      <c r="AK54" s="160"/>
      <c r="AL54" s="163"/>
      <c r="AM54" s="160"/>
      <c r="AN54" s="160"/>
      <c r="AO54" s="160"/>
      <c r="AP54" s="160"/>
      <c r="AQ54" s="160"/>
    </row>
    <row r="55" spans="1:43">
      <c r="A55" t="s">
        <v>261</v>
      </c>
      <c r="B55" s="123">
        <v>51</v>
      </c>
      <c r="C55" s="124">
        <f t="shared" si="3"/>
        <v>134.22000122070301</v>
      </c>
      <c r="D55" t="s">
        <v>215</v>
      </c>
      <c r="E55" s="160"/>
      <c r="F55" s="160"/>
      <c r="G55" s="160"/>
      <c r="H55" s="160"/>
      <c r="I55" s="163"/>
      <c r="J55" s="160"/>
      <c r="K55" s="160"/>
      <c r="L55" s="160"/>
      <c r="M55" s="163"/>
      <c r="N55" s="160"/>
      <c r="O55" s="160"/>
      <c r="P55" s="160"/>
      <c r="Q55" s="160"/>
      <c r="R55" s="163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3"/>
      <c r="AF55" s="160"/>
      <c r="AG55" s="160"/>
      <c r="AH55" s="160"/>
      <c r="AI55" s="160"/>
      <c r="AJ55" s="160"/>
      <c r="AK55" s="160"/>
      <c r="AL55" s="163"/>
      <c r="AM55" s="160"/>
      <c r="AN55" s="160"/>
      <c r="AO55" s="160"/>
      <c r="AP55" s="160"/>
      <c r="AQ55" s="160"/>
    </row>
    <row r="56" spans="1:43">
      <c r="A56" t="s">
        <v>262</v>
      </c>
      <c r="B56" s="123">
        <v>52</v>
      </c>
      <c r="C56" s="124">
        <f t="shared" si="3"/>
        <v>134.22000122070301</v>
      </c>
      <c r="D56" t="s">
        <v>216</v>
      </c>
      <c r="E56" s="160"/>
      <c r="F56" s="160"/>
      <c r="G56" s="160"/>
      <c r="H56" s="160"/>
      <c r="I56" s="163"/>
      <c r="J56" s="160"/>
      <c r="K56" s="160"/>
      <c r="L56" s="160"/>
      <c r="M56" s="163"/>
      <c r="N56" s="160"/>
      <c r="O56" s="160"/>
      <c r="P56" s="160"/>
      <c r="Q56" s="160"/>
      <c r="R56" s="163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3"/>
      <c r="AF56" s="160"/>
      <c r="AG56" s="160"/>
      <c r="AH56" s="160"/>
      <c r="AI56" s="160"/>
      <c r="AJ56" s="160"/>
      <c r="AK56" s="160"/>
      <c r="AL56" s="163"/>
      <c r="AM56" s="160"/>
      <c r="AN56" s="160"/>
      <c r="AO56" s="160"/>
      <c r="AP56" s="160"/>
      <c r="AQ56" s="160"/>
    </row>
    <row r="57" spans="1:43">
      <c r="A57" t="s">
        <v>217</v>
      </c>
      <c r="B57" s="123">
        <v>53</v>
      </c>
      <c r="C57" s="124">
        <f t="shared" si="3"/>
        <v>134.22200012207</v>
      </c>
      <c r="D57" t="s">
        <v>217</v>
      </c>
      <c r="E57" s="160"/>
      <c r="F57" s="160"/>
      <c r="G57" s="160"/>
      <c r="H57" s="160"/>
      <c r="I57" s="163"/>
      <c r="J57" s="160"/>
      <c r="K57" s="160"/>
      <c r="L57" s="160"/>
      <c r="M57" s="163"/>
      <c r="N57" s="160"/>
      <c r="O57" s="160"/>
      <c r="P57" s="160"/>
      <c r="Q57" s="160"/>
      <c r="R57" s="163"/>
      <c r="S57" s="160"/>
      <c r="T57" s="160"/>
      <c r="U57" s="160"/>
      <c r="V57" s="160"/>
      <c r="W57" s="160"/>
      <c r="X57" s="160"/>
      <c r="Y57" s="160"/>
      <c r="Z57" s="160">
        <v>-2</v>
      </c>
      <c r="AA57" s="160"/>
      <c r="AB57" s="160"/>
      <c r="AC57" s="160"/>
      <c r="AD57" s="160"/>
      <c r="AE57" s="163"/>
      <c r="AF57" s="160"/>
      <c r="AG57" s="160"/>
      <c r="AH57" s="160"/>
      <c r="AI57" s="160"/>
      <c r="AJ57" s="160"/>
      <c r="AK57" s="160"/>
      <c r="AL57" s="163"/>
      <c r="AM57" s="160"/>
      <c r="AN57" s="160"/>
      <c r="AO57" s="160"/>
      <c r="AP57" s="160"/>
      <c r="AQ57" s="160"/>
    </row>
    <row r="58" spans="1:43">
      <c r="A58" t="s">
        <v>218</v>
      </c>
      <c r="B58" s="123">
        <v>54</v>
      </c>
      <c r="C58" s="124">
        <f t="shared" si="3"/>
        <v>134.22200012207</v>
      </c>
      <c r="D58" t="s">
        <v>218</v>
      </c>
      <c r="E58" s="160"/>
      <c r="F58" s="160"/>
      <c r="G58" s="160"/>
      <c r="H58" s="160"/>
      <c r="I58" s="163"/>
      <c r="J58" s="160"/>
      <c r="K58" s="160"/>
      <c r="L58" s="160"/>
      <c r="M58" s="163"/>
      <c r="N58" s="160"/>
      <c r="O58" s="160"/>
      <c r="P58" s="160"/>
      <c r="Q58" s="160"/>
      <c r="R58" s="163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3"/>
      <c r="AF58" s="160"/>
      <c r="AG58" s="160"/>
      <c r="AH58" s="160"/>
      <c r="AI58" s="160"/>
      <c r="AJ58" s="160"/>
      <c r="AK58" s="160"/>
      <c r="AL58" s="163"/>
      <c r="AM58" s="160"/>
      <c r="AN58" s="160"/>
      <c r="AO58" s="160"/>
      <c r="AP58" s="160"/>
      <c r="AQ58" s="160"/>
    </row>
    <row r="59" spans="1:43">
      <c r="A59" t="s">
        <v>219</v>
      </c>
      <c r="B59" s="123">
        <v>55</v>
      </c>
      <c r="C59" s="124">
        <f t="shared" si="3"/>
        <v>134.22200012207</v>
      </c>
      <c r="D59" t="s">
        <v>219</v>
      </c>
      <c r="E59" s="160"/>
      <c r="F59" s="160"/>
      <c r="G59" s="160"/>
      <c r="H59" s="160"/>
      <c r="I59" s="163"/>
      <c r="J59" s="160"/>
      <c r="K59" s="160"/>
      <c r="L59" s="160"/>
      <c r="M59" s="163"/>
      <c r="N59" s="160"/>
      <c r="O59" s="160"/>
      <c r="P59" s="160"/>
      <c r="Q59" s="160"/>
      <c r="R59" s="163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3"/>
      <c r="AF59" s="160"/>
      <c r="AG59" s="160"/>
      <c r="AH59" s="160"/>
      <c r="AI59" s="160"/>
      <c r="AJ59" s="160"/>
      <c r="AK59" s="160"/>
      <c r="AL59" s="163"/>
      <c r="AM59" s="160"/>
      <c r="AN59" s="160"/>
      <c r="AO59" s="160"/>
      <c r="AP59" s="160"/>
      <c r="AQ59" s="160"/>
    </row>
    <row r="60" spans="1:43">
      <c r="A60" t="s">
        <v>263</v>
      </c>
      <c r="B60" s="123">
        <v>56</v>
      </c>
      <c r="C60" s="124">
        <f t="shared" si="3"/>
        <v>134.22000122070301</v>
      </c>
      <c r="D60" t="s">
        <v>220</v>
      </c>
      <c r="E60" s="160"/>
      <c r="F60" s="160"/>
      <c r="G60" s="160"/>
      <c r="H60" s="160"/>
      <c r="I60" s="163"/>
      <c r="J60" s="160"/>
      <c r="K60" s="160"/>
      <c r="L60" s="160"/>
      <c r="M60" s="163"/>
      <c r="N60" s="160"/>
      <c r="O60" s="160"/>
      <c r="P60" s="160"/>
      <c r="Q60" s="160"/>
      <c r="R60" s="163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>
        <v>-1</v>
      </c>
      <c r="AE60" s="163"/>
      <c r="AF60" s="160"/>
      <c r="AG60" s="160"/>
      <c r="AH60" s="160"/>
      <c r="AI60" s="160"/>
      <c r="AJ60" s="160"/>
      <c r="AK60" s="160"/>
      <c r="AL60" s="163"/>
      <c r="AM60" s="160"/>
      <c r="AN60" s="160"/>
      <c r="AO60" s="160"/>
      <c r="AP60" s="160"/>
      <c r="AQ60" s="160"/>
    </row>
    <row r="61" spans="1:43">
      <c r="A61" t="s">
        <v>264</v>
      </c>
      <c r="B61" s="123">
        <v>57</v>
      </c>
      <c r="C61" s="124">
        <f t="shared" si="3"/>
        <v>134.22000122070301</v>
      </c>
      <c r="D61" t="s">
        <v>221</v>
      </c>
      <c r="E61" s="160"/>
      <c r="F61" s="160"/>
      <c r="G61" s="160"/>
      <c r="H61" s="160"/>
      <c r="I61" s="163"/>
      <c r="J61" s="160"/>
      <c r="K61" s="160"/>
      <c r="L61" s="160"/>
      <c r="M61" s="163"/>
      <c r="N61" s="160"/>
      <c r="O61" s="160"/>
      <c r="P61" s="160"/>
      <c r="Q61" s="160"/>
      <c r="R61" s="163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3"/>
      <c r="AF61" s="160"/>
      <c r="AG61" s="160"/>
      <c r="AH61" s="160"/>
      <c r="AI61" s="160"/>
      <c r="AJ61" s="160"/>
      <c r="AK61" s="160"/>
      <c r="AL61" s="163"/>
      <c r="AM61" s="160"/>
      <c r="AN61" s="160"/>
      <c r="AO61" s="160"/>
      <c r="AP61" s="160"/>
      <c r="AQ61" s="160"/>
    </row>
    <row r="62" spans="1:43">
      <c r="A62" t="s">
        <v>265</v>
      </c>
      <c r="B62" s="123">
        <v>58</v>
      </c>
      <c r="C62" s="124">
        <f t="shared" si="3"/>
        <v>134.22200012207</v>
      </c>
      <c r="D62" t="s">
        <v>222</v>
      </c>
      <c r="E62" s="160"/>
      <c r="F62" s="160"/>
      <c r="G62" s="160"/>
      <c r="H62" s="160"/>
      <c r="I62" s="163"/>
      <c r="J62" s="160"/>
      <c r="K62" s="160"/>
      <c r="L62" s="160"/>
      <c r="M62" s="163"/>
      <c r="N62" s="160"/>
      <c r="O62" s="160"/>
      <c r="P62" s="160"/>
      <c r="Q62" s="160"/>
      <c r="R62" s="163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3"/>
      <c r="AF62" s="160"/>
      <c r="AG62" s="160"/>
      <c r="AH62" s="160"/>
      <c r="AI62" s="160"/>
      <c r="AJ62" s="160"/>
      <c r="AK62" s="160"/>
      <c r="AL62" s="163"/>
      <c r="AM62" s="160"/>
      <c r="AN62" s="160"/>
      <c r="AO62" s="160"/>
      <c r="AP62" s="160"/>
      <c r="AQ62" s="160"/>
    </row>
    <row r="63" spans="1:43">
      <c r="A63" t="s">
        <v>266</v>
      </c>
      <c r="B63" s="123">
        <v>59</v>
      </c>
      <c r="C63" s="124">
        <f t="shared" si="3"/>
        <v>134.22000122070301</v>
      </c>
      <c r="D63" t="s">
        <v>223</v>
      </c>
      <c r="E63" s="160"/>
      <c r="F63" s="160"/>
      <c r="G63" s="160"/>
      <c r="H63" s="160"/>
      <c r="I63" s="163"/>
      <c r="J63" s="160"/>
      <c r="K63" s="160"/>
      <c r="L63" s="160"/>
      <c r="M63" s="163"/>
      <c r="N63" s="160"/>
      <c r="O63" s="160"/>
      <c r="P63" s="160"/>
      <c r="Q63" s="160"/>
      <c r="R63" s="163"/>
      <c r="S63" s="160"/>
      <c r="T63" s="160"/>
      <c r="U63" s="160"/>
      <c r="V63" s="160"/>
      <c r="W63" s="160"/>
      <c r="X63" s="160"/>
      <c r="Y63" s="160"/>
      <c r="Z63" s="160"/>
      <c r="AA63" s="160">
        <v>-2</v>
      </c>
      <c r="AB63" s="160"/>
      <c r="AC63" s="160"/>
      <c r="AD63" s="160"/>
      <c r="AE63" s="163"/>
      <c r="AF63" s="160"/>
      <c r="AG63" s="160"/>
      <c r="AH63" s="160"/>
      <c r="AI63" s="160"/>
      <c r="AJ63" s="160"/>
      <c r="AK63" s="160"/>
      <c r="AL63" s="163"/>
      <c r="AM63" s="160"/>
      <c r="AN63" s="160"/>
      <c r="AO63" s="160"/>
      <c r="AP63" s="160"/>
      <c r="AQ63" s="160"/>
    </row>
    <row r="64" spans="1:43">
      <c r="A64" t="s">
        <v>267</v>
      </c>
      <c r="B64" s="123">
        <v>60</v>
      </c>
      <c r="C64" s="124">
        <f t="shared" si="3"/>
        <v>134.22000122070301</v>
      </c>
      <c r="D64" t="s">
        <v>224</v>
      </c>
      <c r="E64" s="160"/>
      <c r="F64" s="160"/>
      <c r="G64" s="160"/>
      <c r="H64" s="160"/>
      <c r="I64" s="163"/>
      <c r="J64" s="160"/>
      <c r="K64" s="160"/>
      <c r="L64" s="160"/>
      <c r="M64" s="163"/>
      <c r="N64" s="160"/>
      <c r="O64" s="160"/>
      <c r="P64" s="160"/>
      <c r="Q64" s="160"/>
      <c r="R64" s="163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3"/>
      <c r="AF64" s="160"/>
      <c r="AG64" s="160"/>
      <c r="AH64" s="160"/>
      <c r="AI64" s="160"/>
      <c r="AJ64" s="160"/>
      <c r="AK64" s="160"/>
      <c r="AL64" s="163"/>
      <c r="AM64" s="160"/>
      <c r="AN64" s="160"/>
      <c r="AO64" s="160"/>
      <c r="AP64" s="160"/>
      <c r="AQ64" s="160"/>
    </row>
    <row r="65" spans="1:43">
      <c r="A65" t="s">
        <v>271</v>
      </c>
      <c r="B65" s="123">
        <v>61</v>
      </c>
      <c r="C65" s="124">
        <f t="shared" si="3"/>
        <v>134.22000122070301</v>
      </c>
      <c r="D65" t="s">
        <v>225</v>
      </c>
      <c r="E65" s="160"/>
      <c r="F65" s="160"/>
      <c r="G65" s="160"/>
      <c r="H65" s="160"/>
      <c r="I65" s="163"/>
      <c r="J65" s="160"/>
      <c r="K65" s="160"/>
      <c r="L65" s="160"/>
      <c r="M65" s="163"/>
      <c r="N65" s="160"/>
      <c r="O65" s="160"/>
      <c r="P65" s="160"/>
      <c r="Q65" s="160"/>
      <c r="R65" s="163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160"/>
      <c r="AD65" s="160"/>
      <c r="AE65" s="163"/>
      <c r="AF65" s="160"/>
      <c r="AG65" s="160"/>
      <c r="AH65" s="160"/>
      <c r="AI65" s="160"/>
      <c r="AJ65" s="160"/>
      <c r="AK65" s="160"/>
      <c r="AL65" s="163"/>
      <c r="AM65" s="160"/>
      <c r="AN65" s="160"/>
      <c r="AO65" s="160"/>
      <c r="AP65" s="160"/>
      <c r="AQ65" s="160"/>
    </row>
    <row r="66" spans="1:43">
      <c r="A66" t="s">
        <v>270</v>
      </c>
      <c r="B66" s="123">
        <v>62</v>
      </c>
      <c r="C66" s="124">
        <f t="shared" si="3"/>
        <v>134.22000122070301</v>
      </c>
      <c r="D66" t="s">
        <v>226</v>
      </c>
      <c r="E66" s="160"/>
      <c r="F66" s="160"/>
      <c r="G66" s="160"/>
      <c r="H66" s="160"/>
      <c r="I66" s="163"/>
      <c r="J66" s="160"/>
      <c r="K66" s="160"/>
      <c r="L66" s="160"/>
      <c r="M66" s="163"/>
      <c r="N66" s="160"/>
      <c r="O66" s="160"/>
      <c r="P66" s="160"/>
      <c r="Q66" s="160"/>
      <c r="R66" s="163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3"/>
      <c r="AF66" s="160"/>
      <c r="AG66" s="160"/>
      <c r="AH66" s="160"/>
      <c r="AI66" s="160"/>
      <c r="AJ66" s="160"/>
      <c r="AK66" s="160"/>
      <c r="AL66" s="163"/>
      <c r="AM66" s="160"/>
      <c r="AN66" s="160"/>
      <c r="AO66" s="160"/>
      <c r="AP66" s="160"/>
      <c r="AQ66" s="160"/>
    </row>
    <row r="67" spans="1:43">
      <c r="A67" t="s">
        <v>269</v>
      </c>
      <c r="B67" s="123">
        <v>63</v>
      </c>
      <c r="C67" s="124">
        <f t="shared" si="3"/>
        <v>134.22000122070301</v>
      </c>
      <c r="D67" t="s">
        <v>227</v>
      </c>
      <c r="E67" s="160"/>
      <c r="F67" s="160"/>
      <c r="G67" s="160"/>
      <c r="H67" s="160"/>
      <c r="I67" s="163"/>
      <c r="J67" s="160"/>
      <c r="K67" s="160"/>
      <c r="L67" s="160"/>
      <c r="M67" s="163"/>
      <c r="N67" s="160"/>
      <c r="O67" s="160"/>
      <c r="P67" s="160"/>
      <c r="Q67" s="160"/>
      <c r="R67" s="163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3"/>
      <c r="AF67" s="160"/>
      <c r="AG67" s="160"/>
      <c r="AH67" s="160"/>
      <c r="AI67" s="160"/>
      <c r="AJ67" s="160"/>
      <c r="AK67" s="160"/>
      <c r="AL67" s="163"/>
      <c r="AM67" s="160"/>
      <c r="AN67" s="160"/>
      <c r="AO67" s="160"/>
      <c r="AP67" s="160"/>
      <c r="AQ67" s="160"/>
    </row>
    <row r="68" spans="1:43">
      <c r="A68" t="s">
        <v>268</v>
      </c>
      <c r="B68" s="123">
        <v>64</v>
      </c>
      <c r="C68" s="124">
        <f t="shared" si="3"/>
        <v>134.22000122070301</v>
      </c>
      <c r="D68" t="s">
        <v>228</v>
      </c>
      <c r="E68" s="160"/>
      <c r="F68" s="160"/>
      <c r="G68" s="160"/>
      <c r="H68" s="160"/>
      <c r="I68" s="163"/>
      <c r="J68" s="160"/>
      <c r="K68" s="160"/>
      <c r="L68" s="160"/>
      <c r="M68" s="163"/>
      <c r="N68" s="160"/>
      <c r="O68" s="160"/>
      <c r="P68" s="160"/>
      <c r="Q68" s="160"/>
      <c r="R68" s="163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3"/>
      <c r="AF68" s="160"/>
      <c r="AG68" s="160"/>
      <c r="AH68" s="160"/>
      <c r="AI68" s="160"/>
      <c r="AJ68" s="160"/>
      <c r="AK68" s="160"/>
      <c r="AL68" s="163"/>
      <c r="AM68" s="160"/>
      <c r="AN68" s="160"/>
      <c r="AO68" s="160"/>
      <c r="AP68" s="160"/>
      <c r="AQ68" s="160"/>
    </row>
    <row r="69" spans="1:43">
      <c r="A69" t="s">
        <v>272</v>
      </c>
      <c r="B69" s="123">
        <v>65</v>
      </c>
      <c r="C69" s="124">
        <f t="shared" ref="C69:C74" si="6">VLOOKUP(A69,_xlnm.DataBase,2,FALSE)</f>
        <v>134.22000122070301</v>
      </c>
      <c r="D69" t="s">
        <v>229</v>
      </c>
      <c r="E69" s="160"/>
      <c r="F69" s="160"/>
      <c r="G69" s="160"/>
      <c r="H69" s="160"/>
      <c r="I69" s="163"/>
      <c r="J69" s="160"/>
      <c r="K69" s="160"/>
      <c r="L69" s="160"/>
      <c r="M69" s="163"/>
      <c r="N69" s="160"/>
      <c r="O69" s="160"/>
      <c r="P69" s="160"/>
      <c r="Q69" s="160"/>
      <c r="R69" s="163"/>
      <c r="S69" s="160"/>
      <c r="T69" s="160"/>
      <c r="U69" s="160">
        <v>1</v>
      </c>
      <c r="V69" s="160"/>
      <c r="W69" s="160"/>
      <c r="X69" s="160"/>
      <c r="Y69" s="160"/>
      <c r="Z69" s="160"/>
      <c r="AA69" s="160"/>
      <c r="AB69" s="160">
        <v>-2</v>
      </c>
      <c r="AC69" s="160"/>
      <c r="AD69" s="160"/>
      <c r="AE69" s="163"/>
      <c r="AF69" s="160"/>
      <c r="AG69" s="160"/>
      <c r="AH69" s="160"/>
      <c r="AI69" s="160"/>
      <c r="AJ69" s="160">
        <v>-1</v>
      </c>
      <c r="AK69" s="160"/>
      <c r="AL69" s="163"/>
      <c r="AM69" s="160"/>
      <c r="AN69" s="160"/>
      <c r="AO69" s="160"/>
      <c r="AP69" s="160"/>
      <c r="AQ69" s="160"/>
    </row>
    <row r="70" spans="1:43">
      <c r="A70" t="s">
        <v>273</v>
      </c>
      <c r="B70" s="123">
        <v>66</v>
      </c>
      <c r="C70" s="124">
        <f t="shared" si="6"/>
        <v>134.21000671386699</v>
      </c>
      <c r="D70" t="s">
        <v>230</v>
      </c>
      <c r="E70" s="160"/>
      <c r="F70" s="160"/>
      <c r="G70" s="160"/>
      <c r="H70" s="160"/>
      <c r="I70" s="163"/>
      <c r="J70" s="160"/>
      <c r="K70" s="160"/>
      <c r="L70" s="160"/>
      <c r="M70" s="163"/>
      <c r="N70" s="160"/>
      <c r="O70" s="160"/>
      <c r="P70" s="160"/>
      <c r="Q70" s="160"/>
      <c r="R70" s="163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  <c r="AC70" s="160"/>
      <c r="AD70" s="160"/>
      <c r="AE70" s="163"/>
      <c r="AF70" s="160"/>
      <c r="AG70" s="160"/>
      <c r="AH70" s="160"/>
      <c r="AI70" s="160"/>
      <c r="AJ70" s="160"/>
      <c r="AK70" s="160"/>
      <c r="AL70" s="163"/>
      <c r="AM70" s="160"/>
      <c r="AN70" s="160"/>
      <c r="AO70" s="160"/>
      <c r="AP70" s="160"/>
      <c r="AQ70" s="160"/>
    </row>
    <row r="71" spans="1:43">
      <c r="A71" t="s">
        <v>273</v>
      </c>
      <c r="B71" s="123">
        <v>67</v>
      </c>
      <c r="C71" s="124">
        <f t="shared" si="6"/>
        <v>134.21000671386699</v>
      </c>
      <c r="D71" t="s">
        <v>231</v>
      </c>
      <c r="E71" s="160"/>
      <c r="F71" s="160"/>
      <c r="G71" s="160"/>
      <c r="H71" s="160"/>
      <c r="I71" s="163"/>
      <c r="J71" s="160"/>
      <c r="K71" s="160"/>
      <c r="L71" s="160"/>
      <c r="M71" s="163"/>
      <c r="N71" s="160"/>
      <c r="O71" s="160"/>
      <c r="P71" s="160"/>
      <c r="Q71" s="160"/>
      <c r="R71" s="163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160"/>
      <c r="AD71" s="160"/>
      <c r="AE71" s="163"/>
      <c r="AF71" s="160"/>
      <c r="AG71" s="160"/>
      <c r="AH71" s="160"/>
      <c r="AI71" s="160"/>
      <c r="AJ71" s="160"/>
      <c r="AK71" s="160"/>
      <c r="AL71" s="163"/>
      <c r="AM71" s="160"/>
      <c r="AN71" s="160"/>
      <c r="AO71" s="160"/>
      <c r="AP71" s="160"/>
      <c r="AQ71" s="160"/>
    </row>
    <row r="72" spans="1:43">
      <c r="A72" t="s">
        <v>232</v>
      </c>
      <c r="B72" s="123">
        <v>68</v>
      </c>
      <c r="C72" s="124">
        <f t="shared" si="6"/>
        <v>128.17300415039099</v>
      </c>
      <c r="D72" t="s">
        <v>232</v>
      </c>
      <c r="E72" s="160"/>
      <c r="F72" s="160"/>
      <c r="G72" s="160"/>
      <c r="H72" s="160"/>
      <c r="I72" s="163"/>
      <c r="J72" s="160"/>
      <c r="K72" s="160"/>
      <c r="L72" s="160"/>
      <c r="M72" s="163"/>
      <c r="N72" s="160"/>
      <c r="O72" s="160"/>
      <c r="P72" s="160"/>
      <c r="Q72" s="160"/>
      <c r="R72" s="163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3"/>
      <c r="AF72" s="160"/>
      <c r="AG72" s="160"/>
      <c r="AH72" s="160"/>
      <c r="AI72" s="160"/>
      <c r="AJ72" s="160"/>
      <c r="AK72" s="160"/>
      <c r="AL72" s="163"/>
      <c r="AM72" s="160"/>
      <c r="AN72" s="160"/>
      <c r="AO72" s="160"/>
      <c r="AP72" s="160"/>
      <c r="AQ72" s="160"/>
    </row>
    <row r="73" spans="1:43">
      <c r="A73" t="s">
        <v>274</v>
      </c>
      <c r="B73" s="123">
        <v>69</v>
      </c>
      <c r="C73" s="124">
        <f t="shared" si="6"/>
        <v>148.24800109863301</v>
      </c>
      <c r="D73" t="s">
        <v>233</v>
      </c>
      <c r="E73" s="160"/>
      <c r="F73" s="160"/>
      <c r="G73" s="160"/>
      <c r="H73" s="160"/>
      <c r="I73" s="163"/>
      <c r="J73" s="160"/>
      <c r="K73" s="160"/>
      <c r="L73" s="160"/>
      <c r="M73" s="163"/>
      <c r="N73" s="160"/>
      <c r="O73" s="160"/>
      <c r="P73" s="160"/>
      <c r="Q73" s="160"/>
      <c r="R73" s="163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3"/>
      <c r="AF73" s="160"/>
      <c r="AG73" s="160"/>
      <c r="AH73" s="160"/>
      <c r="AI73" s="160"/>
      <c r="AJ73" s="160"/>
      <c r="AK73" s="160"/>
      <c r="AL73" s="163"/>
      <c r="AM73" s="160"/>
      <c r="AN73" s="160"/>
      <c r="AO73" s="160"/>
      <c r="AP73" s="160"/>
      <c r="AQ73" s="160"/>
    </row>
    <row r="74" spans="1:43">
      <c r="A74" t="s">
        <v>234</v>
      </c>
      <c r="B74" s="123">
        <v>70</v>
      </c>
      <c r="C74" s="124">
        <f t="shared" si="6"/>
        <v>134.22000122070301</v>
      </c>
      <c r="D74" t="s">
        <v>234</v>
      </c>
      <c r="E74" s="160"/>
      <c r="F74" s="160"/>
      <c r="G74" s="160"/>
      <c r="H74" s="160"/>
      <c r="I74" s="163"/>
      <c r="J74" s="160"/>
      <c r="K74" s="160"/>
      <c r="L74" s="160"/>
      <c r="M74" s="163"/>
      <c r="N74" s="160"/>
      <c r="O74" s="160"/>
      <c r="P74" s="160"/>
      <c r="Q74" s="160"/>
      <c r="R74" s="163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3"/>
      <c r="AF74" s="160"/>
      <c r="AG74" s="160"/>
      <c r="AH74" s="160"/>
      <c r="AI74" s="160"/>
      <c r="AJ74" s="160"/>
      <c r="AK74" s="160"/>
      <c r="AL74" s="163"/>
      <c r="AM74" s="160">
        <v>1</v>
      </c>
      <c r="AN74" s="160"/>
      <c r="AO74" s="160"/>
      <c r="AP74" s="160"/>
      <c r="AQ74" s="160"/>
    </row>
    <row r="75" spans="1:43">
      <c r="D75" s="22">
        <f>SUM(E75:U75)</f>
        <v>-2.3897647859669746E-2</v>
      </c>
      <c r="E75" s="161">
        <f>SUMPRODUCT(E5:E74,$C$5:$C$74)</f>
        <v>-2.7999877932103345E-3</v>
      </c>
      <c r="F75" s="161">
        <f t="shared" ref="F75:H75" si="7">SUMPRODUCT(F5:F74,$C$5:$C$74)</f>
        <v>-2.7999877932103345E-3</v>
      </c>
      <c r="G75" s="161">
        <f t="shared" si="7"/>
        <v>-2.7999877932103345E-3</v>
      </c>
      <c r="H75" s="161">
        <f t="shared" si="7"/>
        <v>-2.7999877932103345E-3</v>
      </c>
      <c r="I75" s="164"/>
      <c r="J75" s="161">
        <f>SUMPRODUCT(J5:J74,$C$5:$C$74)</f>
        <v>-5.5999755858096023E-3</v>
      </c>
      <c r="K75" s="161">
        <f t="shared" ref="K75:AQ75" si="8">SUMPRODUCT(K5:K74,$C$5:$C$74)</f>
        <v>-5.5999755858096023E-3</v>
      </c>
      <c r="L75" s="161">
        <f t="shared" si="8"/>
        <v>2.7999877932103345E-3</v>
      </c>
      <c r="M75" s="164"/>
      <c r="N75" s="161"/>
      <c r="O75" s="161"/>
      <c r="P75" s="161"/>
      <c r="Q75" s="161"/>
      <c r="R75" s="164"/>
      <c r="S75" s="161">
        <f t="shared" si="8"/>
        <v>7.0071220358158826E-4</v>
      </c>
      <c r="T75" s="161">
        <f t="shared" si="8"/>
        <v>-2.9995441440178183E-3</v>
      </c>
      <c r="U75" s="161">
        <f t="shared" si="8"/>
        <v>-1.9989013679833079E-3</v>
      </c>
      <c r="V75" s="161">
        <f t="shared" si="8"/>
        <v>7.0071220358158826E-4</v>
      </c>
      <c r="W75" s="161">
        <f t="shared" si="8"/>
        <v>-3.0007362369559587E-3</v>
      </c>
      <c r="X75" s="161">
        <f t="shared" si="8"/>
        <v>-3.9989948269294473E-3</v>
      </c>
      <c r="Y75" s="161">
        <f t="shared" si="8"/>
        <v>1.7993450165647573E-3</v>
      </c>
      <c r="Z75" s="161">
        <f t="shared" si="8"/>
        <v>-2.0992755876250158E-3</v>
      </c>
      <c r="AA75" s="161">
        <f t="shared" si="8"/>
        <v>1.8985271462952369E-3</v>
      </c>
      <c r="AB75" s="161">
        <f t="shared" si="8"/>
        <v>1.8985271462952369E-3</v>
      </c>
      <c r="AC75" s="161">
        <f t="shared" si="8"/>
        <v>1.7001628874879771E-3</v>
      </c>
      <c r="AD75" s="161">
        <f t="shared" si="8"/>
        <v>-1.0037422165964927E-4</v>
      </c>
      <c r="AE75" s="164"/>
      <c r="AF75" s="161">
        <f t="shared" si="8"/>
        <v>1.0011196132637679E-3</v>
      </c>
      <c r="AG75" s="161">
        <f t="shared" si="8"/>
        <v>1.0011196132637679E-3</v>
      </c>
      <c r="AH75" s="161">
        <f t="shared" si="8"/>
        <v>-1.0037422183017952E-4</v>
      </c>
      <c r="AI75" s="161">
        <f t="shared" si="8"/>
        <v>-1.9955635072932409E-4</v>
      </c>
      <c r="AJ75" s="161">
        <f t="shared" si="8"/>
        <v>1.799821853666117E-3</v>
      </c>
      <c r="AK75" s="161">
        <f t="shared" si="8"/>
        <v>2.9873847962846867E-4</v>
      </c>
      <c r="AL75" s="164"/>
      <c r="AM75" s="161">
        <f t="shared" si="8"/>
        <v>-28.053800106048726</v>
      </c>
      <c r="AN75" s="161">
        <f t="shared" si="8"/>
        <v>2.0992755890176795E-3</v>
      </c>
      <c r="AO75" s="161">
        <f t="shared" si="8"/>
        <v>1.1920932365683257E-6</v>
      </c>
      <c r="AP75" s="161">
        <f t="shared" si="8"/>
        <v>1.1920932365683257E-6</v>
      </c>
      <c r="AQ75" s="161">
        <f t="shared" si="8"/>
        <v>2.3841858620698986E-6</v>
      </c>
    </row>
    <row r="77" spans="1:43">
      <c r="E77" s="65" t="s">
        <v>41</v>
      </c>
      <c r="F77" s="65" t="s">
        <v>41</v>
      </c>
      <c r="G77" s="65" t="s">
        <v>41</v>
      </c>
      <c r="H77" s="65" t="s">
        <v>41</v>
      </c>
      <c r="I77" s="67"/>
      <c r="J77" s="65" t="s">
        <v>41</v>
      </c>
      <c r="K77" s="65" t="s">
        <v>41</v>
      </c>
      <c r="L77" s="65" t="s">
        <v>275</v>
      </c>
      <c r="M77" s="67"/>
      <c r="N77" s="65" t="s">
        <v>6</v>
      </c>
      <c r="O77" s="70" t="s">
        <v>278</v>
      </c>
      <c r="P77" s="70" t="s">
        <v>280</v>
      </c>
      <c r="Q77" s="70" t="s">
        <v>279</v>
      </c>
      <c r="R77" s="67"/>
      <c r="S77" s="65" t="s">
        <v>275</v>
      </c>
      <c r="T77" s="65" t="s">
        <v>42</v>
      </c>
      <c r="U77" s="65" t="s">
        <v>256</v>
      </c>
      <c r="V77" s="166" t="s">
        <v>199</v>
      </c>
      <c r="W77" s="166" t="s">
        <v>207</v>
      </c>
      <c r="X77" s="166" t="s">
        <v>43</v>
      </c>
      <c r="Y77" s="70" t="s">
        <v>260</v>
      </c>
      <c r="Z77" s="166" t="s">
        <v>217</v>
      </c>
      <c r="AA77" s="70" t="s">
        <v>275</v>
      </c>
      <c r="AB77" s="70" t="s">
        <v>272</v>
      </c>
      <c r="AC77" s="70" t="s">
        <v>6</v>
      </c>
      <c r="AD77" s="70" t="s">
        <v>263</v>
      </c>
      <c r="AF77" t="s">
        <v>256</v>
      </c>
      <c r="AG77" s="70" t="s">
        <v>275</v>
      </c>
      <c r="AH77" s="70" t="s">
        <v>239</v>
      </c>
      <c r="AI77" s="70" t="s">
        <v>237</v>
      </c>
      <c r="AJ77" s="70" t="s">
        <v>272</v>
      </c>
      <c r="AK77" s="70" t="s">
        <v>38</v>
      </c>
      <c r="AM77" s="70" t="s">
        <v>279</v>
      </c>
      <c r="AN77" s="70" t="s">
        <v>40</v>
      </c>
      <c r="AO77" s="70" t="s">
        <v>39</v>
      </c>
      <c r="AP77" s="70" t="s">
        <v>39</v>
      </c>
      <c r="AQ77" s="70" t="s">
        <v>39</v>
      </c>
    </row>
    <row r="78" spans="1:43">
      <c r="E78" s="66" t="s">
        <v>256</v>
      </c>
      <c r="F78" s="66" t="s">
        <v>256</v>
      </c>
      <c r="G78" s="67" t="s">
        <v>275</v>
      </c>
      <c r="H78" s="67" t="s">
        <v>275</v>
      </c>
      <c r="I78" s="67"/>
      <c r="J78" s="67" t="s">
        <v>41</v>
      </c>
      <c r="K78" s="67" t="s">
        <v>41</v>
      </c>
      <c r="L78" s="67" t="s">
        <v>275</v>
      </c>
      <c r="M78" s="67"/>
      <c r="N78" s="58" t="s">
        <v>6</v>
      </c>
      <c r="O78" s="58" t="s">
        <v>278</v>
      </c>
      <c r="P78" s="58" t="s">
        <v>280</v>
      </c>
      <c r="Q78" s="58" t="s">
        <v>279</v>
      </c>
      <c r="R78" s="67"/>
      <c r="S78" s="67" t="s">
        <v>0</v>
      </c>
      <c r="T78" s="67" t="s">
        <v>0</v>
      </c>
      <c r="U78" s="67" t="s">
        <v>256</v>
      </c>
      <c r="V78" s="165" t="s">
        <v>0</v>
      </c>
      <c r="W78" s="165" t="s">
        <v>0</v>
      </c>
      <c r="X78" s="165" t="s">
        <v>0</v>
      </c>
      <c r="Y78" s="165" t="s">
        <v>0</v>
      </c>
      <c r="Z78" s="165" t="s">
        <v>0</v>
      </c>
      <c r="AA78" s="66" t="s">
        <v>0</v>
      </c>
      <c r="AB78" s="66" t="s">
        <v>0</v>
      </c>
      <c r="AC78" s="66" t="s">
        <v>0</v>
      </c>
      <c r="AD78" s="66" t="s">
        <v>0</v>
      </c>
      <c r="AF78" s="66" t="s">
        <v>0</v>
      </c>
      <c r="AG78" s="66" t="s">
        <v>0</v>
      </c>
      <c r="AH78" s="66" t="s">
        <v>0</v>
      </c>
      <c r="AI78" s="66" t="s">
        <v>0</v>
      </c>
      <c r="AJ78" s="66" t="s">
        <v>0</v>
      </c>
      <c r="AK78" s="66" t="s">
        <v>38</v>
      </c>
      <c r="AM78" s="66" t="s">
        <v>38</v>
      </c>
      <c r="AN78" s="66" t="s">
        <v>38</v>
      </c>
      <c r="AO78" s="66" t="s">
        <v>237</v>
      </c>
      <c r="AP78" s="66" t="s">
        <v>237</v>
      </c>
      <c r="AQ78" s="66" t="s">
        <v>237</v>
      </c>
    </row>
    <row r="79" spans="1:43">
      <c r="E79" s="68"/>
      <c r="F79" s="68"/>
      <c r="G79" s="68"/>
      <c r="H79" s="68"/>
      <c r="I79" s="66"/>
      <c r="J79" s="68"/>
      <c r="K79" s="68"/>
      <c r="L79" s="68"/>
      <c r="M79" s="66"/>
      <c r="N79" s="68"/>
      <c r="O79" s="68"/>
      <c r="P79" s="68"/>
      <c r="Q79" s="68"/>
      <c r="R79" s="66"/>
      <c r="S79" s="68"/>
      <c r="T79" s="68"/>
      <c r="U79" s="68"/>
      <c r="V79" s="41"/>
      <c r="W79" s="41"/>
      <c r="X79" s="41"/>
      <c r="Y79" s="68"/>
      <c r="Z79" s="68"/>
      <c r="AA79" s="68"/>
      <c r="AB79" s="68"/>
      <c r="AC79" s="68"/>
      <c r="AD79" s="68"/>
      <c r="AF79" s="68"/>
      <c r="AG79" s="68"/>
      <c r="AH79" s="68"/>
      <c r="AI79" s="68"/>
      <c r="AJ79" s="68"/>
      <c r="AK79" s="68" t="s">
        <v>38</v>
      </c>
      <c r="AM79" s="68"/>
      <c r="AN79" s="68"/>
      <c r="AO79" s="68"/>
      <c r="AP79" s="68"/>
      <c r="AQ79" s="68"/>
    </row>
    <row r="80" spans="1:43"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Y80" s="58"/>
      <c r="Z80" s="58"/>
      <c r="AA80" s="58"/>
      <c r="AB80" s="58"/>
      <c r="AC80" s="58"/>
      <c r="AD80" s="58"/>
      <c r="AF80" s="58"/>
      <c r="AG80" s="58"/>
      <c r="AH80" s="58"/>
      <c r="AI80" s="58"/>
      <c r="AJ80" s="58"/>
      <c r="AK80" s="58"/>
      <c r="AM80" s="58"/>
      <c r="AN80" s="58"/>
      <c r="AO80" s="58"/>
      <c r="AP80" s="58"/>
      <c r="AQ80" s="58"/>
    </row>
    <row r="81" spans="5:43">
      <c r="E81" s="69" t="s">
        <v>278</v>
      </c>
      <c r="F81" s="69" t="s">
        <v>6</v>
      </c>
      <c r="G81" s="69" t="s">
        <v>278</v>
      </c>
      <c r="H81" s="69" t="s">
        <v>275</v>
      </c>
      <c r="I81" s="71"/>
      <c r="J81" s="69" t="s">
        <v>40</v>
      </c>
      <c r="K81" s="69" t="s">
        <v>40</v>
      </c>
      <c r="L81" s="69" t="s">
        <v>41</v>
      </c>
      <c r="M81" s="71"/>
      <c r="N81" s="70" t="s">
        <v>278</v>
      </c>
      <c r="O81" s="70" t="s">
        <v>280</v>
      </c>
      <c r="P81" s="70" t="s">
        <v>279</v>
      </c>
      <c r="Q81" s="65" t="s">
        <v>6</v>
      </c>
      <c r="R81" s="71"/>
      <c r="S81" s="69" t="s">
        <v>41</v>
      </c>
      <c r="T81" s="69" t="s">
        <v>40</v>
      </c>
      <c r="U81" s="70" t="s">
        <v>278</v>
      </c>
      <c r="V81" s="69" t="s">
        <v>41</v>
      </c>
      <c r="W81" s="69" t="s">
        <v>40</v>
      </c>
      <c r="X81" s="69" t="s">
        <v>40</v>
      </c>
      <c r="Y81" s="69" t="s">
        <v>41</v>
      </c>
      <c r="Z81" s="69" t="s">
        <v>275</v>
      </c>
      <c r="AA81" s="70" t="s">
        <v>256</v>
      </c>
      <c r="AB81" s="70" t="s">
        <v>256</v>
      </c>
      <c r="AC81" s="70" t="s">
        <v>41</v>
      </c>
      <c r="AD81" s="70" t="s">
        <v>6</v>
      </c>
      <c r="AF81" s="70" t="s">
        <v>237</v>
      </c>
      <c r="AG81" s="70" t="s">
        <v>237</v>
      </c>
      <c r="AH81" s="70" t="s">
        <v>39</v>
      </c>
      <c r="AI81" s="70" t="s">
        <v>38</v>
      </c>
      <c r="AJ81" s="70" t="s">
        <v>38</v>
      </c>
      <c r="AK81" s="70" t="s">
        <v>39</v>
      </c>
      <c r="AM81" s="70" t="s">
        <v>234</v>
      </c>
      <c r="AN81" s="70" t="s">
        <v>6</v>
      </c>
      <c r="AO81" s="70" t="s">
        <v>245</v>
      </c>
      <c r="AP81" s="70" t="s">
        <v>246</v>
      </c>
      <c r="AQ81" s="70" t="s">
        <v>248</v>
      </c>
    </row>
    <row r="82" spans="5:43">
      <c r="E82" s="67" t="s">
        <v>278</v>
      </c>
      <c r="F82" s="71" t="s">
        <v>6</v>
      </c>
      <c r="G82" s="71" t="s">
        <v>278</v>
      </c>
      <c r="H82" s="71" t="s">
        <v>275</v>
      </c>
      <c r="I82" s="71"/>
      <c r="J82" s="71" t="s">
        <v>279</v>
      </c>
      <c r="K82" s="71" t="s">
        <v>6</v>
      </c>
      <c r="L82" s="71" t="s">
        <v>272</v>
      </c>
      <c r="M82" s="71"/>
      <c r="N82" s="58" t="s">
        <v>278</v>
      </c>
      <c r="O82" s="58" t="s">
        <v>280</v>
      </c>
      <c r="P82" s="58" t="s">
        <v>279</v>
      </c>
      <c r="Q82" s="58" t="s">
        <v>6</v>
      </c>
      <c r="R82" s="71"/>
      <c r="S82" s="71" t="s">
        <v>38</v>
      </c>
      <c r="T82" s="71" t="s">
        <v>39</v>
      </c>
      <c r="U82" s="66" t="s">
        <v>272</v>
      </c>
      <c r="V82" s="71" t="s">
        <v>38</v>
      </c>
      <c r="W82" s="71" t="s">
        <v>39</v>
      </c>
      <c r="X82" s="71" t="s">
        <v>237</v>
      </c>
      <c r="Y82" s="71" t="s">
        <v>39</v>
      </c>
      <c r="Z82" s="71" t="s">
        <v>38</v>
      </c>
      <c r="AA82" s="66" t="s">
        <v>38</v>
      </c>
      <c r="AB82" s="66" t="s">
        <v>38</v>
      </c>
      <c r="AC82" s="66" t="s">
        <v>37</v>
      </c>
      <c r="AD82" s="66" t="s">
        <v>38</v>
      </c>
      <c r="AF82" s="66" t="s">
        <v>239</v>
      </c>
      <c r="AG82" s="66" t="s">
        <v>239</v>
      </c>
      <c r="AH82" s="66" t="s">
        <v>38</v>
      </c>
      <c r="AI82" s="66" t="s">
        <v>38</v>
      </c>
      <c r="AJ82" s="66" t="s">
        <v>39</v>
      </c>
      <c r="AK82" s="66" t="s">
        <v>0</v>
      </c>
      <c r="AM82" s="66" t="s">
        <v>0</v>
      </c>
      <c r="AN82" s="66" t="s">
        <v>0</v>
      </c>
      <c r="AO82" s="66" t="s">
        <v>0</v>
      </c>
      <c r="AP82" s="66" t="s">
        <v>0</v>
      </c>
      <c r="AQ82" s="66" t="s">
        <v>0</v>
      </c>
    </row>
    <row r="83" spans="5:43">
      <c r="E83" s="72"/>
      <c r="F83" s="72"/>
      <c r="G83" s="72"/>
      <c r="H83" s="72"/>
      <c r="I83" s="71"/>
      <c r="J83" s="72"/>
      <c r="K83" s="72"/>
      <c r="L83" s="72"/>
      <c r="M83" s="71"/>
      <c r="N83" s="72"/>
      <c r="O83" s="72"/>
      <c r="P83" s="72"/>
      <c r="Q83" s="72"/>
      <c r="R83" s="71"/>
      <c r="S83" s="72"/>
      <c r="T83" s="72"/>
      <c r="U83" s="72"/>
      <c r="V83" s="41"/>
      <c r="W83" s="41"/>
      <c r="X83" s="41"/>
      <c r="Y83" s="68"/>
      <c r="Z83" s="68"/>
      <c r="AA83" s="68"/>
      <c r="AB83" s="68"/>
      <c r="AC83" s="68"/>
      <c r="AD83" s="68"/>
      <c r="AF83" s="68"/>
      <c r="AG83" s="68"/>
      <c r="AH83" s="68"/>
      <c r="AI83" s="68"/>
      <c r="AJ83" s="68"/>
      <c r="AK83" s="68"/>
      <c r="AM83" s="68"/>
      <c r="AN83" s="68"/>
      <c r="AO83" s="68"/>
      <c r="AP83" s="68"/>
      <c r="AQ83" s="68"/>
    </row>
    <row r="84" spans="5:43">
      <c r="Y84" s="58"/>
      <c r="Z84" s="58"/>
      <c r="AA84" s="58"/>
      <c r="AB84" s="58"/>
      <c r="AC84" s="58"/>
      <c r="AD84" s="58"/>
      <c r="AF84" s="58"/>
      <c r="AG84" s="58"/>
      <c r="AH84" s="58"/>
      <c r="AI84" s="58"/>
      <c r="AJ84" s="58"/>
      <c r="AK84" s="58"/>
      <c r="AM84" s="58"/>
      <c r="AN84" s="58"/>
      <c r="AO84" s="58"/>
      <c r="AP84" s="58"/>
      <c r="AQ84" s="58"/>
    </row>
    <row r="85" spans="5:43">
      <c r="E85" s="125">
        <f>IF(ISERROR(VLOOKUP(E77,DataTable,2,FALSE)),"",VLOOKUP(E77,DataTable,2,FALSE))</f>
        <v>20</v>
      </c>
      <c r="F85" s="125">
        <f t="shared" ref="F85:U85" si="9">IF(ISERROR(VLOOKUP(F77,DataTable,2,FALSE)),"",VLOOKUP(F77,DataTable,2,FALSE))</f>
        <v>20</v>
      </c>
      <c r="G85" s="125">
        <f t="shared" si="9"/>
        <v>20</v>
      </c>
      <c r="H85" s="125">
        <f t="shared" si="9"/>
        <v>20</v>
      </c>
      <c r="I85" s="128"/>
      <c r="J85" s="125">
        <f t="shared" si="9"/>
        <v>20</v>
      </c>
      <c r="K85" s="125">
        <f t="shared" si="9"/>
        <v>20</v>
      </c>
      <c r="L85" s="125">
        <f t="shared" ref="L85:Q85" si="10">IF(ISERROR(VLOOKUP(L77,DataTable,2,FALSE)),"",VLOOKUP(L77,DataTable,2,FALSE))</f>
        <v>37</v>
      </c>
      <c r="M85" s="128"/>
      <c r="N85" s="125">
        <f t="shared" si="10"/>
        <v>28</v>
      </c>
      <c r="O85" s="125">
        <f t="shared" si="10"/>
        <v>29</v>
      </c>
      <c r="P85" s="125">
        <f t="shared" si="10"/>
        <v>31</v>
      </c>
      <c r="Q85" s="125">
        <f t="shared" si="10"/>
        <v>30</v>
      </c>
      <c r="R85" s="128"/>
      <c r="S85" s="125">
        <f t="shared" si="9"/>
        <v>37</v>
      </c>
      <c r="T85" s="125">
        <f t="shared" si="9"/>
        <v>36</v>
      </c>
      <c r="U85" s="125">
        <f t="shared" si="9"/>
        <v>40</v>
      </c>
      <c r="V85" s="125">
        <f t="shared" ref="V85:AD85" si="11">IF(ISERROR(VLOOKUP(V77,DataTable,2,FALSE)),"",VLOOKUP(V77,DataTable,2,FALSE))</f>
        <v>35</v>
      </c>
      <c r="W85" s="125">
        <f t="shared" si="11"/>
        <v>43</v>
      </c>
      <c r="X85" s="125">
        <f t="shared" si="11"/>
        <v>46</v>
      </c>
      <c r="Y85" s="125">
        <f t="shared" si="11"/>
        <v>50</v>
      </c>
      <c r="Z85" s="125">
        <f t="shared" si="11"/>
        <v>53</v>
      </c>
      <c r="AA85" s="125">
        <f t="shared" si="11"/>
        <v>37</v>
      </c>
      <c r="AB85" s="125">
        <f t="shared" si="11"/>
        <v>65</v>
      </c>
      <c r="AC85" s="125">
        <f t="shared" si="11"/>
        <v>28</v>
      </c>
      <c r="AD85" s="125">
        <f t="shared" si="11"/>
        <v>56</v>
      </c>
      <c r="AF85" s="125">
        <f t="shared" ref="AF85:AK85" si="12">IF(ISERROR(VLOOKUP(AF77,DataTable,2,FALSE)),"",VLOOKUP(AF77,DataTable,2,FALSE))</f>
        <v>40</v>
      </c>
      <c r="AG85" s="125">
        <f t="shared" si="12"/>
        <v>37</v>
      </c>
      <c r="AH85" s="125">
        <f t="shared" si="12"/>
        <v>8</v>
      </c>
      <c r="AI85" s="125">
        <f t="shared" si="12"/>
        <v>6</v>
      </c>
      <c r="AJ85" s="125">
        <f t="shared" si="12"/>
        <v>65</v>
      </c>
      <c r="AK85" s="125">
        <f t="shared" si="12"/>
        <v>3</v>
      </c>
      <c r="AM85" s="125">
        <f t="shared" ref="AM85:AQ85" si="13">IF(ISERROR(VLOOKUP(AM77,DataTable,2,FALSE)),"",VLOOKUP(AM77,DataTable,2,FALSE))</f>
        <v>30</v>
      </c>
      <c r="AN85" s="125">
        <f t="shared" si="13"/>
        <v>14</v>
      </c>
      <c r="AO85" s="125">
        <f t="shared" si="13"/>
        <v>4</v>
      </c>
      <c r="AP85" s="125">
        <f t="shared" si="13"/>
        <v>4</v>
      </c>
      <c r="AQ85" s="125">
        <f t="shared" si="13"/>
        <v>4</v>
      </c>
    </row>
    <row r="86" spans="5:43">
      <c r="E86" s="126">
        <f t="shared" ref="E86:U86" si="14">IF(ISERROR(VLOOKUP(E78,DataTable,2,FALSE)),"",VLOOKUP(E78,DataTable,2,FALSE))</f>
        <v>40</v>
      </c>
      <c r="F86" s="127">
        <f t="shared" si="14"/>
        <v>40</v>
      </c>
      <c r="G86" s="127">
        <f t="shared" si="14"/>
        <v>37</v>
      </c>
      <c r="H86" s="127">
        <f t="shared" si="14"/>
        <v>37</v>
      </c>
      <c r="I86" s="128"/>
      <c r="J86" s="127">
        <f t="shared" si="14"/>
        <v>20</v>
      </c>
      <c r="K86" s="127">
        <f t="shared" si="14"/>
        <v>20</v>
      </c>
      <c r="L86" s="127">
        <f t="shared" ref="L86:Q86" si="15">IF(ISERROR(VLOOKUP(L78,DataTable,2,FALSE)),"",VLOOKUP(L78,DataTable,2,FALSE))</f>
        <v>37</v>
      </c>
      <c r="M86" s="128"/>
      <c r="N86" s="127">
        <f t="shared" si="15"/>
        <v>28</v>
      </c>
      <c r="O86" s="127">
        <f t="shared" si="15"/>
        <v>29</v>
      </c>
      <c r="P86" s="127">
        <f t="shared" si="15"/>
        <v>31</v>
      </c>
      <c r="Q86" s="127">
        <f t="shared" si="15"/>
        <v>30</v>
      </c>
      <c r="R86" s="128"/>
      <c r="S86" s="127">
        <f t="shared" si="14"/>
        <v>1</v>
      </c>
      <c r="T86" s="127">
        <f t="shared" si="14"/>
        <v>1</v>
      </c>
      <c r="U86" s="127">
        <f t="shared" si="14"/>
        <v>40</v>
      </c>
      <c r="V86" s="127">
        <f t="shared" ref="V86:AD86" si="16">IF(ISERROR(VLOOKUP(V78,DataTable,2,FALSE)),"",VLOOKUP(V78,DataTable,2,FALSE))</f>
        <v>1</v>
      </c>
      <c r="W86" s="127">
        <f t="shared" si="16"/>
        <v>1</v>
      </c>
      <c r="X86" s="127">
        <f t="shared" si="16"/>
        <v>1</v>
      </c>
      <c r="Y86" s="127">
        <f t="shared" si="16"/>
        <v>1</v>
      </c>
      <c r="Z86" s="127">
        <f t="shared" si="16"/>
        <v>1</v>
      </c>
      <c r="AA86" s="127">
        <f t="shared" si="16"/>
        <v>1</v>
      </c>
      <c r="AB86" s="127">
        <f t="shared" si="16"/>
        <v>1</v>
      </c>
      <c r="AC86" s="127">
        <f t="shared" si="16"/>
        <v>1</v>
      </c>
      <c r="AD86" s="127">
        <f t="shared" si="16"/>
        <v>1</v>
      </c>
      <c r="AF86" s="127">
        <f t="shared" ref="AF86:AK86" si="17">IF(ISERROR(VLOOKUP(AF78,DataTable,2,FALSE)),"",VLOOKUP(AF78,DataTable,2,FALSE))</f>
        <v>1</v>
      </c>
      <c r="AG86" s="127">
        <f t="shared" si="17"/>
        <v>1</v>
      </c>
      <c r="AH86" s="127">
        <f t="shared" si="17"/>
        <v>1</v>
      </c>
      <c r="AI86" s="127">
        <f t="shared" si="17"/>
        <v>1</v>
      </c>
      <c r="AJ86" s="127">
        <f t="shared" si="17"/>
        <v>1</v>
      </c>
      <c r="AK86" s="127">
        <f t="shared" si="17"/>
        <v>3</v>
      </c>
      <c r="AM86" s="127">
        <f t="shared" ref="AM86:AQ86" si="18">IF(ISERROR(VLOOKUP(AM78,DataTable,2,FALSE)),"",VLOOKUP(AM78,DataTable,2,FALSE))</f>
        <v>3</v>
      </c>
      <c r="AN86" s="127">
        <f t="shared" si="18"/>
        <v>3</v>
      </c>
      <c r="AO86" s="127">
        <f t="shared" si="18"/>
        <v>6</v>
      </c>
      <c r="AP86" s="127">
        <f t="shared" si="18"/>
        <v>6</v>
      </c>
      <c r="AQ86" s="127">
        <f t="shared" si="18"/>
        <v>6</v>
      </c>
    </row>
    <row r="87" spans="5:43"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F87" s="58"/>
      <c r="AG87" s="58"/>
      <c r="AH87" s="58"/>
      <c r="AI87" s="58"/>
      <c r="AJ87" s="58"/>
      <c r="AK87" s="58"/>
      <c r="AM87" s="58"/>
      <c r="AN87" s="58"/>
      <c r="AO87" s="58"/>
      <c r="AP87" s="58"/>
      <c r="AQ87" s="58"/>
    </row>
    <row r="88" spans="5:43">
      <c r="E88" s="125">
        <f t="shared" ref="E88:U88" si="19">IF(ISERROR(VLOOKUP(E81,DataTable,2,FALSE)),"",VLOOKUP(E81,DataTable,2,FALSE))</f>
        <v>29</v>
      </c>
      <c r="F88" s="125">
        <f t="shared" si="19"/>
        <v>28</v>
      </c>
      <c r="G88" s="125">
        <f t="shared" si="19"/>
        <v>29</v>
      </c>
      <c r="H88" s="125">
        <f t="shared" si="19"/>
        <v>37</v>
      </c>
      <c r="I88" s="128"/>
      <c r="J88" s="125">
        <f t="shared" si="19"/>
        <v>14</v>
      </c>
      <c r="K88" s="125">
        <f t="shared" si="19"/>
        <v>14</v>
      </c>
      <c r="L88" s="125">
        <f t="shared" ref="L88:Q88" si="20">IF(ISERROR(VLOOKUP(L81,DataTable,2,FALSE)),"",VLOOKUP(L81,DataTable,2,FALSE))</f>
        <v>20</v>
      </c>
      <c r="M88" s="128"/>
      <c r="N88" s="125">
        <f t="shared" si="20"/>
        <v>29</v>
      </c>
      <c r="O88" s="125">
        <f t="shared" si="20"/>
        <v>31</v>
      </c>
      <c r="P88" s="125">
        <f t="shared" si="20"/>
        <v>30</v>
      </c>
      <c r="Q88" s="125">
        <f t="shared" si="20"/>
        <v>28</v>
      </c>
      <c r="R88" s="128"/>
      <c r="S88" s="125">
        <f t="shared" si="19"/>
        <v>20</v>
      </c>
      <c r="T88" s="125">
        <f t="shared" si="19"/>
        <v>14</v>
      </c>
      <c r="U88" s="125">
        <f t="shared" si="19"/>
        <v>29</v>
      </c>
      <c r="V88" s="125">
        <f t="shared" ref="V88:AD88" si="21">IF(ISERROR(VLOOKUP(V81,DataTable,2,FALSE)),"",VLOOKUP(V81,DataTable,2,FALSE))</f>
        <v>20</v>
      </c>
      <c r="W88" s="125">
        <f t="shared" si="21"/>
        <v>14</v>
      </c>
      <c r="X88" s="125">
        <f t="shared" si="21"/>
        <v>14</v>
      </c>
      <c r="Y88" s="125">
        <f t="shared" si="21"/>
        <v>20</v>
      </c>
      <c r="Z88" s="125">
        <f t="shared" si="21"/>
        <v>37</v>
      </c>
      <c r="AA88" s="125">
        <f t="shared" si="21"/>
        <v>40</v>
      </c>
      <c r="AB88" s="125">
        <f t="shared" si="21"/>
        <v>40</v>
      </c>
      <c r="AC88" s="125">
        <f t="shared" si="21"/>
        <v>20</v>
      </c>
      <c r="AD88" s="125">
        <f t="shared" si="21"/>
        <v>28</v>
      </c>
      <c r="AF88" s="125">
        <f t="shared" ref="AF88:AK88" si="22">IF(ISERROR(VLOOKUP(AF81,DataTable,2,FALSE)),"",VLOOKUP(AF81,DataTable,2,FALSE))</f>
        <v>6</v>
      </c>
      <c r="AG88" s="125">
        <f t="shared" si="22"/>
        <v>6</v>
      </c>
      <c r="AH88" s="125">
        <f t="shared" si="22"/>
        <v>4</v>
      </c>
      <c r="AI88" s="125">
        <f t="shared" si="22"/>
        <v>3</v>
      </c>
      <c r="AJ88" s="125">
        <f t="shared" si="22"/>
        <v>3</v>
      </c>
      <c r="AK88" s="125">
        <f t="shared" si="22"/>
        <v>4</v>
      </c>
      <c r="AM88" s="125">
        <f t="shared" ref="AM88:AQ88" si="23">IF(ISERROR(VLOOKUP(AM81,DataTable,2,FALSE)),"",VLOOKUP(AM81,DataTable,2,FALSE))</f>
        <v>70</v>
      </c>
      <c r="AN88" s="125">
        <f t="shared" si="23"/>
        <v>28</v>
      </c>
      <c r="AO88" s="125">
        <f t="shared" si="23"/>
        <v>15</v>
      </c>
      <c r="AP88" s="125">
        <f t="shared" si="23"/>
        <v>16</v>
      </c>
      <c r="AQ88" s="125">
        <f t="shared" si="23"/>
        <v>18</v>
      </c>
    </row>
    <row r="89" spans="5:43">
      <c r="E89" s="128">
        <f t="shared" ref="E89:U89" si="24">IF(ISERROR(VLOOKUP(E82,DataTable,2,FALSE)),"",VLOOKUP(E82,DataTable,2,FALSE))</f>
        <v>29</v>
      </c>
      <c r="F89" s="128">
        <f t="shared" si="24"/>
        <v>28</v>
      </c>
      <c r="G89" s="128">
        <f t="shared" si="24"/>
        <v>29</v>
      </c>
      <c r="H89" s="128">
        <f t="shared" si="24"/>
        <v>37</v>
      </c>
      <c r="I89" s="128"/>
      <c r="J89" s="128">
        <f t="shared" si="24"/>
        <v>30</v>
      </c>
      <c r="K89" s="128">
        <f t="shared" si="24"/>
        <v>28</v>
      </c>
      <c r="L89" s="128">
        <f t="shared" ref="L89:Q89" si="25">IF(ISERROR(VLOOKUP(L82,DataTable,2,FALSE)),"",VLOOKUP(L82,DataTable,2,FALSE))</f>
        <v>65</v>
      </c>
      <c r="M89" s="128"/>
      <c r="N89" s="128">
        <f t="shared" si="25"/>
        <v>29</v>
      </c>
      <c r="O89" s="128">
        <f t="shared" si="25"/>
        <v>31</v>
      </c>
      <c r="P89" s="128">
        <f t="shared" si="25"/>
        <v>30</v>
      </c>
      <c r="Q89" s="128">
        <f t="shared" si="25"/>
        <v>28</v>
      </c>
      <c r="R89" s="128"/>
      <c r="S89" s="128">
        <f t="shared" si="24"/>
        <v>3</v>
      </c>
      <c r="T89" s="128">
        <f t="shared" si="24"/>
        <v>4</v>
      </c>
      <c r="U89" s="128">
        <f t="shared" si="24"/>
        <v>65</v>
      </c>
      <c r="V89" s="128">
        <f t="shared" ref="V89:AD89" si="26">IF(ISERROR(VLOOKUP(V82,DataTable,2,FALSE)),"",VLOOKUP(V82,DataTable,2,FALSE))</f>
        <v>3</v>
      </c>
      <c r="W89" s="128">
        <f t="shared" si="26"/>
        <v>4</v>
      </c>
      <c r="X89" s="128">
        <f t="shared" si="26"/>
        <v>6</v>
      </c>
      <c r="Y89" s="128">
        <f t="shared" si="26"/>
        <v>4</v>
      </c>
      <c r="Z89" s="128">
        <f t="shared" si="26"/>
        <v>3</v>
      </c>
      <c r="AA89" s="128">
        <f t="shared" si="26"/>
        <v>3</v>
      </c>
      <c r="AB89" s="128">
        <f t="shared" si="26"/>
        <v>3</v>
      </c>
      <c r="AC89" s="128">
        <f t="shared" si="26"/>
        <v>2</v>
      </c>
      <c r="AD89" s="128">
        <f t="shared" si="26"/>
        <v>3</v>
      </c>
      <c r="AF89" s="128">
        <f t="shared" ref="AF89:AK89" si="27">IF(ISERROR(VLOOKUP(AF82,DataTable,2,FALSE)),"",VLOOKUP(AF82,DataTable,2,FALSE))</f>
        <v>8</v>
      </c>
      <c r="AG89" s="128">
        <f t="shared" si="27"/>
        <v>8</v>
      </c>
      <c r="AH89" s="128">
        <f t="shared" si="27"/>
        <v>3</v>
      </c>
      <c r="AI89" s="128">
        <f t="shared" si="27"/>
        <v>3</v>
      </c>
      <c r="AJ89" s="128">
        <f t="shared" si="27"/>
        <v>4</v>
      </c>
      <c r="AK89" s="128">
        <f t="shared" si="27"/>
        <v>1</v>
      </c>
      <c r="AM89" s="128">
        <f t="shared" ref="AM89:AQ89" si="28">IF(ISERROR(VLOOKUP(AM82,DataTable,2,FALSE)),"",VLOOKUP(AM82,DataTable,2,FALSE))</f>
        <v>1</v>
      </c>
      <c r="AN89" s="128">
        <f t="shared" si="28"/>
        <v>1</v>
      </c>
      <c r="AO89" s="128">
        <f t="shared" si="28"/>
        <v>1</v>
      </c>
      <c r="AP89" s="128">
        <f t="shared" si="28"/>
        <v>1</v>
      </c>
      <c r="AQ89" s="128">
        <f t="shared" si="28"/>
        <v>1</v>
      </c>
    </row>
    <row r="90" spans="5:43">
      <c r="E90" s="127" t="str">
        <f t="shared" ref="E90:U90" si="29">IF(ISERROR(VLOOKUP(E83,DataTable,2,FALSE)),"",VLOOKUP(E83,DataTable,2,FALSE))</f>
        <v/>
      </c>
      <c r="F90" s="127" t="str">
        <f t="shared" si="29"/>
        <v/>
      </c>
      <c r="G90" s="127" t="str">
        <f t="shared" si="29"/>
        <v/>
      </c>
      <c r="H90" s="127" t="str">
        <f t="shared" si="29"/>
        <v/>
      </c>
      <c r="I90" s="128"/>
      <c r="J90" s="127" t="str">
        <f t="shared" si="29"/>
        <v/>
      </c>
      <c r="K90" s="127" t="str">
        <f t="shared" si="29"/>
        <v/>
      </c>
      <c r="L90" s="127" t="str">
        <f t="shared" ref="L90:Q90" si="30">IF(ISERROR(VLOOKUP(L83,DataTable,2,FALSE)),"",VLOOKUP(L83,DataTable,2,FALSE))</f>
        <v/>
      </c>
      <c r="M90" s="128"/>
      <c r="N90" s="127" t="str">
        <f t="shared" si="30"/>
        <v/>
      </c>
      <c r="O90" s="127" t="str">
        <f t="shared" si="30"/>
        <v/>
      </c>
      <c r="P90" s="127" t="str">
        <f t="shared" si="30"/>
        <v/>
      </c>
      <c r="Q90" s="127" t="str">
        <f t="shared" si="30"/>
        <v/>
      </c>
      <c r="R90" s="128"/>
      <c r="S90" s="127" t="str">
        <f t="shared" si="29"/>
        <v/>
      </c>
      <c r="T90" s="127" t="str">
        <f t="shared" si="29"/>
        <v/>
      </c>
      <c r="U90" s="127" t="str">
        <f t="shared" si="29"/>
        <v/>
      </c>
      <c r="V90" s="127" t="str">
        <f t="shared" ref="V90:AD90" si="31">IF(ISERROR(VLOOKUP(V83,DataTable,2,FALSE)),"",VLOOKUP(V83,DataTable,2,FALSE))</f>
        <v/>
      </c>
      <c r="W90" s="127" t="str">
        <f t="shared" si="31"/>
        <v/>
      </c>
      <c r="X90" s="127" t="str">
        <f t="shared" si="31"/>
        <v/>
      </c>
      <c r="Y90" s="127" t="str">
        <f t="shared" si="31"/>
        <v/>
      </c>
      <c r="Z90" s="127" t="str">
        <f t="shared" si="31"/>
        <v/>
      </c>
      <c r="AA90" s="127" t="str">
        <f t="shared" si="31"/>
        <v/>
      </c>
      <c r="AB90" s="127" t="str">
        <f t="shared" si="31"/>
        <v/>
      </c>
      <c r="AC90" s="127" t="str">
        <f t="shared" si="31"/>
        <v/>
      </c>
      <c r="AD90" s="127" t="str">
        <f t="shared" si="31"/>
        <v/>
      </c>
      <c r="AF90" s="127" t="str">
        <f t="shared" ref="AF90:AK90" si="32">IF(ISERROR(VLOOKUP(AF83,DataTable,2,FALSE)),"",VLOOKUP(AF83,DataTable,2,FALSE))</f>
        <v/>
      </c>
      <c r="AG90" s="127" t="str">
        <f t="shared" si="32"/>
        <v/>
      </c>
      <c r="AH90" s="127" t="str">
        <f t="shared" si="32"/>
        <v/>
      </c>
      <c r="AI90" s="127" t="str">
        <f t="shared" si="32"/>
        <v/>
      </c>
      <c r="AJ90" s="127" t="str">
        <f t="shared" si="32"/>
        <v/>
      </c>
      <c r="AK90" s="127" t="str">
        <f t="shared" si="32"/>
        <v/>
      </c>
      <c r="AM90" s="127" t="str">
        <f t="shared" ref="AM90:AQ90" si="33">IF(ISERROR(VLOOKUP(AM83,DataTable,2,FALSE)),"",VLOOKUP(AM83,DataTable,2,FALSE))</f>
        <v/>
      </c>
      <c r="AN90" s="127" t="str">
        <f t="shared" si="33"/>
        <v/>
      </c>
      <c r="AO90" s="127" t="str">
        <f t="shared" si="33"/>
        <v/>
      </c>
      <c r="AP90" s="127" t="str">
        <f t="shared" si="33"/>
        <v/>
      </c>
      <c r="AQ90" s="127" t="str">
        <f t="shared" si="33"/>
        <v/>
      </c>
    </row>
    <row r="91" spans="5:43"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</row>
  </sheetData>
  <mergeCells count="6">
    <mergeCell ref="E1:H1"/>
    <mergeCell ref="S1:AD1"/>
    <mergeCell ref="AF1:AK1"/>
    <mergeCell ref="AM1:AQ1"/>
    <mergeCell ref="J1:L1"/>
    <mergeCell ref="N1:Q1"/>
  </mergeCells>
  <phoneticPr fontId="3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2:BZ159"/>
  <sheetViews>
    <sheetView showGridLines="0" topLeftCell="A43" zoomScale="90" zoomScaleNormal="90" workbookViewId="0">
      <selection activeCell="G20" sqref="G20"/>
    </sheetView>
  </sheetViews>
  <sheetFormatPr defaultRowHeight="12"/>
  <cols>
    <col min="1" max="2" width="28.85546875" bestFit="1" customWidth="1"/>
    <col min="3" max="9" width="11.7109375" customWidth="1"/>
    <col min="10" max="21" width="10.5703125" customWidth="1"/>
    <col min="22" max="22" width="11.42578125" bestFit="1" customWidth="1"/>
    <col min="23" max="78" width="10.5703125" customWidth="1"/>
  </cols>
  <sheetData>
    <row r="2" spans="1:78">
      <c r="L2" s="2"/>
      <c r="M2" s="111"/>
      <c r="O2" t="s">
        <v>96</v>
      </c>
      <c r="R2" t="s">
        <v>97</v>
      </c>
    </row>
    <row r="3" spans="1:78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8"/>
      <c r="M3" s="36"/>
      <c r="N3" s="13"/>
      <c r="O3" s="13"/>
      <c r="P3" s="13"/>
      <c r="Q3" s="13"/>
      <c r="R3" s="13"/>
      <c r="S3" s="13"/>
      <c r="T3" s="13"/>
      <c r="U3" s="13"/>
      <c r="V3" s="13"/>
      <c r="W3" s="13"/>
      <c r="X3" s="18" t="s">
        <v>104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</row>
    <row r="4" spans="1:78">
      <c r="A4" s="1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32">
        <v>400</v>
      </c>
      <c r="X4" s="115">
        <v>0.55091603791557897</v>
      </c>
      <c r="Y4" s="4"/>
      <c r="Z4">
        <f>((1-X4)^2)/(X4^2)</f>
        <v>0.66448359020542991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</row>
    <row r="5" spans="1:78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32">
        <v>450</v>
      </c>
      <c r="X5" s="115">
        <v>0.55241625772278502</v>
      </c>
      <c r="Y5" s="13"/>
      <c r="Z5">
        <f t="shared" ref="Z5:Z6" si="0">((1-X5)^2)/(X5^2)</f>
        <v>0.6564712383620207</v>
      </c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</row>
    <row r="6" spans="1:78">
      <c r="A6" s="13"/>
      <c r="S6" t="s">
        <v>98</v>
      </c>
      <c r="W6" s="22">
        <v>500</v>
      </c>
      <c r="X6" s="115">
        <v>0.55411903712018196</v>
      </c>
      <c r="Z6">
        <f t="shared" si="0"/>
        <v>0.64748799237063781</v>
      </c>
    </row>
    <row r="7" spans="1:78">
      <c r="A7" s="96"/>
      <c r="B7" s="96"/>
      <c r="C7" s="91"/>
      <c r="D7" s="91"/>
      <c r="E7" s="91"/>
      <c r="F7" s="91" t="s">
        <v>105</v>
      </c>
      <c r="G7" s="91" t="s">
        <v>57</v>
      </c>
      <c r="H7" s="91"/>
      <c r="I7" s="91" t="s">
        <v>71</v>
      </c>
      <c r="P7">
        <v>400</v>
      </c>
      <c r="Q7">
        <f>P7+273.15</f>
        <v>673.15</v>
      </c>
    </row>
    <row r="8" spans="1:78">
      <c r="A8" s="97"/>
      <c r="B8" s="97"/>
      <c r="C8" s="92" t="s">
        <v>45</v>
      </c>
      <c r="D8" s="92" t="s">
        <v>235</v>
      </c>
      <c r="E8" s="92" t="s">
        <v>54</v>
      </c>
      <c r="F8" s="92" t="s">
        <v>55</v>
      </c>
      <c r="G8" s="92" t="s">
        <v>26</v>
      </c>
      <c r="H8" s="92" t="s">
        <v>23</v>
      </c>
      <c r="I8" s="92"/>
      <c r="T8" s="2" t="s">
        <v>99</v>
      </c>
      <c r="U8" s="2" t="s">
        <v>100</v>
      </c>
      <c r="X8" s="116">
        <f>-(X5-X4)/W5/W4</f>
        <v>-8.3345544844780502E-9</v>
      </c>
      <c r="Y8" t="s">
        <v>103</v>
      </c>
      <c r="Z8" t="s">
        <v>101</v>
      </c>
    </row>
    <row r="9" spans="1:78">
      <c r="A9" s="98"/>
      <c r="B9" s="98"/>
      <c r="C9" s="93"/>
      <c r="D9" s="93"/>
      <c r="E9" s="93"/>
      <c r="F9" s="93"/>
      <c r="G9" s="93" t="s">
        <v>56</v>
      </c>
      <c r="H9" s="93" t="s">
        <v>56</v>
      </c>
      <c r="I9" s="93"/>
      <c r="K9" t="s">
        <v>73</v>
      </c>
      <c r="M9" t="s">
        <v>74</v>
      </c>
      <c r="N9">
        <v>1</v>
      </c>
      <c r="P9" t="s">
        <v>78</v>
      </c>
      <c r="Q9" s="129">
        <f>N9*EXP(-N10/(RGas*(TestT)))</f>
        <v>7.0892201440418195E-3</v>
      </c>
      <c r="T9">
        <f>TestT</f>
        <v>673.15</v>
      </c>
      <c r="U9">
        <f>TestT+100</f>
        <v>773.15</v>
      </c>
      <c r="Z9">
        <f>(U12-T12)/(U9-T9)</f>
        <v>-1.698243877486061E-4</v>
      </c>
      <c r="AA9" s="14" t="s">
        <v>102</v>
      </c>
    </row>
    <row r="10" spans="1:78">
      <c r="A10" s="96" t="s">
        <v>165</v>
      </c>
      <c r="B10" s="96" t="s">
        <v>0</v>
      </c>
      <c r="C10" s="94">
        <v>2.0160000324249299</v>
      </c>
      <c r="D10" s="94">
        <v>-252.59519996643101</v>
      </c>
      <c r="E10" s="105">
        <v>0</v>
      </c>
      <c r="F10" s="105">
        <f t="shared" ref="F10:F73" si="1">E10*4.184</f>
        <v>0</v>
      </c>
      <c r="G10" s="94">
        <v>28.191203547716356</v>
      </c>
      <c r="H10" s="117">
        <v>28.438298877950299</v>
      </c>
      <c r="I10" s="117">
        <v>69.859100341796903</v>
      </c>
      <c r="M10" t="s">
        <v>75</v>
      </c>
      <c r="N10">
        <v>27700</v>
      </c>
      <c r="P10" t="s">
        <v>79</v>
      </c>
      <c r="Q10" s="129">
        <f>N11*EXP(-N12/(RGas*(TestT)))</f>
        <v>1.0668766923107293E-2</v>
      </c>
      <c r="T10">
        <f>$N$9*EXP(-N10/(RGas*TestT))</f>
        <v>7.0892201440418195E-3</v>
      </c>
      <c r="U10">
        <f>$N$9*EXP(-$N10/(RGas*U9))</f>
        <v>1.3446344174991302E-2</v>
      </c>
      <c r="Z10" t="s">
        <v>77</v>
      </c>
    </row>
    <row r="11" spans="1:78">
      <c r="A11" s="97" t="s">
        <v>166</v>
      </c>
      <c r="B11" s="97" t="s">
        <v>37</v>
      </c>
      <c r="C11" s="95">
        <v>16.042900085449201</v>
      </c>
      <c r="D11" s="95">
        <v>-161.52500000000001</v>
      </c>
      <c r="E11" s="106">
        <v>-17901.5494</v>
      </c>
      <c r="F11" s="106">
        <f t="shared" si="1"/>
        <v>-74900.082689600007</v>
      </c>
      <c r="G11" s="95">
        <v>36.150263104865637</v>
      </c>
      <c r="H11" s="118">
        <v>36.160749428863703</v>
      </c>
      <c r="I11" s="118">
        <v>299.39401245117199</v>
      </c>
      <c r="M11" t="s">
        <v>76</v>
      </c>
      <c r="N11" s="112">
        <v>1.8384276946017308</v>
      </c>
      <c r="P11" t="s">
        <v>81</v>
      </c>
      <c r="Q11" s="130">
        <f>Q9/Q10</f>
        <v>0.66448355232950151</v>
      </c>
      <c r="T11">
        <f>$N$11*EXP(-N12/(RGas*TestT))</f>
        <v>1.0668766923107293E-2</v>
      </c>
      <c r="U11">
        <f>$N$11*EXP(-$N12/(RGas*U9))</f>
        <v>2.0766518996660537E-2</v>
      </c>
      <c r="Z11">
        <f>(Z9-N10*(1/RGas/U9-1/RGas/T9))/(1/RGas/U9-1/RGas/T9)</f>
        <v>-27692.651302966144</v>
      </c>
    </row>
    <row r="12" spans="1:78">
      <c r="A12" s="97" t="s">
        <v>167</v>
      </c>
      <c r="B12" s="97" t="s">
        <v>38</v>
      </c>
      <c r="C12" s="95">
        <v>30.069900512695298</v>
      </c>
      <c r="D12" s="95">
        <v>-88.599996948242193</v>
      </c>
      <c r="E12" s="106">
        <v>-20252.890427999999</v>
      </c>
      <c r="F12" s="106">
        <f t="shared" si="1"/>
        <v>-84738.093550752004</v>
      </c>
      <c r="G12" s="95">
        <v>43.672068531530329</v>
      </c>
      <c r="H12" s="118">
        <v>53.408952394136598</v>
      </c>
      <c r="I12" s="118">
        <v>355.68301391601602</v>
      </c>
      <c r="M12" t="s">
        <v>77</v>
      </c>
      <c r="N12" s="13">
        <v>28820.30387080216</v>
      </c>
      <c r="Q12" s="129"/>
      <c r="T12">
        <f>T10/T11</f>
        <v>0.66448355232950151</v>
      </c>
      <c r="U12">
        <f>U10/U11</f>
        <v>0.64750111355464091</v>
      </c>
      <c r="V12" s="112">
        <f>(ABS(Z4-Q11)+ABS(U14-U15))*1000</f>
        <v>1.9839857673398242E-2</v>
      </c>
    </row>
    <row r="13" spans="1:78">
      <c r="A13" s="97" t="s">
        <v>168</v>
      </c>
      <c r="B13" s="97" t="s">
        <v>39</v>
      </c>
      <c r="C13" s="95">
        <v>44.097000122070298</v>
      </c>
      <c r="D13" s="95">
        <v>-42.101995849609402</v>
      </c>
      <c r="E13" s="106">
        <v>-24830.333340000001</v>
      </c>
      <c r="F13" s="106">
        <f t="shared" si="1"/>
        <v>-103890.11469456</v>
      </c>
      <c r="G13" s="95">
        <v>49.496966963164326</v>
      </c>
      <c r="H13" s="118">
        <v>75.993551025485601</v>
      </c>
      <c r="I13" s="118">
        <v>506.67800903320301</v>
      </c>
      <c r="Q13" s="129"/>
    </row>
    <row r="14" spans="1:78">
      <c r="A14" s="97" t="s">
        <v>169</v>
      </c>
      <c r="B14" s="97" t="s">
        <v>236</v>
      </c>
      <c r="C14" s="95">
        <v>58.124000549316399</v>
      </c>
      <c r="D14" s="95">
        <v>-11.7299865722656</v>
      </c>
      <c r="E14" s="106">
        <v>-32167.81754</v>
      </c>
      <c r="F14" s="106">
        <f t="shared" si="1"/>
        <v>-134590.14858736002</v>
      </c>
      <c r="G14" s="95">
        <v>58.432277753377456</v>
      </c>
      <c r="H14" s="118">
        <v>118.680611143447</v>
      </c>
      <c r="I14" s="118">
        <v>561.96600341796898</v>
      </c>
      <c r="Q14" s="129"/>
      <c r="U14">
        <f>U12/T12</f>
        <v>0.97444264991161222</v>
      </c>
    </row>
    <row r="15" spans="1:78">
      <c r="A15" s="97" t="s">
        <v>170</v>
      </c>
      <c r="B15" s="97" t="s">
        <v>237</v>
      </c>
      <c r="C15" s="95">
        <v>58.124000549316399</v>
      </c>
      <c r="D15" s="95">
        <v>-0.50198974609372704</v>
      </c>
      <c r="E15" s="106">
        <v>-30160.167140000001</v>
      </c>
      <c r="F15" s="106">
        <f t="shared" si="1"/>
        <v>-126190.13931376001</v>
      </c>
      <c r="G15" s="95">
        <v>55.62995536854168</v>
      </c>
      <c r="H15" s="118">
        <v>143.819202764224</v>
      </c>
      <c r="I15" s="118">
        <v>583.22302246093795</v>
      </c>
      <c r="M15" t="s">
        <v>80</v>
      </c>
      <c r="N15">
        <f>N12-N10</f>
        <v>1120.3038708021595</v>
      </c>
      <c r="Q15" s="129"/>
      <c r="U15">
        <f>Z6/Z4</f>
        <v>0.97442284792986722</v>
      </c>
    </row>
    <row r="16" spans="1:78">
      <c r="A16" s="97" t="s">
        <v>171</v>
      </c>
      <c r="B16" s="97" t="s">
        <v>238</v>
      </c>
      <c r="C16" s="95">
        <v>72.1510009765625</v>
      </c>
      <c r="D16" s="95">
        <v>27.878015136718801</v>
      </c>
      <c r="E16" s="106">
        <v>-36947.937539999999</v>
      </c>
      <c r="F16" s="106">
        <f t="shared" si="1"/>
        <v>-154590.17066736001</v>
      </c>
      <c r="G16" s="95">
        <v>63.296984864977119</v>
      </c>
      <c r="H16" s="118">
        <v>173.34706996527601</v>
      </c>
      <c r="I16" s="118">
        <v>623.44201660156295</v>
      </c>
      <c r="N16" s="109"/>
      <c r="Q16" s="129"/>
      <c r="X16" s="7"/>
    </row>
    <row r="17" spans="1:18">
      <c r="A17" s="97" t="s">
        <v>172</v>
      </c>
      <c r="B17" s="97" t="s">
        <v>239</v>
      </c>
      <c r="C17" s="95">
        <v>72.1510009765625</v>
      </c>
      <c r="D17" s="95">
        <v>36.059014892578098</v>
      </c>
      <c r="E17" s="106">
        <v>-35011.988940000003</v>
      </c>
      <c r="F17" s="106">
        <f t="shared" si="1"/>
        <v>-146490.16172496002</v>
      </c>
      <c r="G17" s="95">
        <v>68.008575248306698</v>
      </c>
      <c r="H17" s="118">
        <v>172.10907658108999</v>
      </c>
      <c r="I17" s="118">
        <v>629.72900390625</v>
      </c>
      <c r="M17" s="134" t="s">
        <v>107</v>
      </c>
      <c r="Q17" s="129"/>
    </row>
    <row r="18" spans="1:18">
      <c r="A18" s="97" t="s">
        <v>173</v>
      </c>
      <c r="B18" s="97" t="s">
        <v>240</v>
      </c>
      <c r="C18" s="95">
        <v>70.135002136230497</v>
      </c>
      <c r="D18" s="95">
        <v>49.248010253906301</v>
      </c>
      <c r="E18" s="106">
        <v>-18472.295728000001</v>
      </c>
      <c r="F18" s="106">
        <f t="shared" si="1"/>
        <v>-77288.085325952008</v>
      </c>
      <c r="G18" s="95">
        <v>23.669125283449809</v>
      </c>
      <c r="H18" s="118">
        <v>200.07093130530501</v>
      </c>
      <c r="I18" s="118">
        <v>748.8740234375</v>
      </c>
      <c r="M18" t="s">
        <v>82</v>
      </c>
      <c r="N18">
        <f>N10</f>
        <v>27700</v>
      </c>
      <c r="P18" t="s">
        <v>83</v>
      </c>
      <c r="Q18" s="129">
        <f>Q9</f>
        <v>7.0892201440418195E-3</v>
      </c>
    </row>
    <row r="19" spans="1:18">
      <c r="A19" s="97" t="s">
        <v>174</v>
      </c>
      <c r="B19" s="97" t="s">
        <v>241</v>
      </c>
      <c r="C19" s="95">
        <v>86.177902221679702</v>
      </c>
      <c r="D19" s="95">
        <v>68.730004882812494</v>
      </c>
      <c r="E19" s="106">
        <v>-39983.313739999998</v>
      </c>
      <c r="F19" s="106">
        <f t="shared" si="1"/>
        <v>-167290.18468815999</v>
      </c>
      <c r="G19" s="95">
        <v>76.916808098598892</v>
      </c>
      <c r="H19" s="118">
        <v>189.26162471881801</v>
      </c>
      <c r="I19" s="118">
        <v>662.66400146484398</v>
      </c>
      <c r="M19" t="s">
        <v>95</v>
      </c>
      <c r="N19" s="12">
        <f>N18+N15</f>
        <v>28820.30387080216</v>
      </c>
      <c r="P19" t="s">
        <v>85</v>
      </c>
      <c r="Q19" s="129">
        <f>Q18/Q11</f>
        <v>1.0668766923107293E-2</v>
      </c>
      <c r="R19">
        <f>N21*EXP(-N19/RGas/TestT)</f>
        <v>1.0668766923107293E-2</v>
      </c>
    </row>
    <row r="20" spans="1:18">
      <c r="A20" s="97" t="s">
        <v>175</v>
      </c>
      <c r="B20" s="97" t="s">
        <v>242</v>
      </c>
      <c r="C20" s="95">
        <v>86.177902221679702</v>
      </c>
      <c r="D20" s="95">
        <v>49.731011962890598</v>
      </c>
      <c r="E20" s="106">
        <v>-44381.024140000001</v>
      </c>
      <c r="F20" s="106">
        <f t="shared" si="1"/>
        <v>-185690.20500176001</v>
      </c>
      <c r="G20" s="95">
        <v>61.952270316844135</v>
      </c>
      <c r="H20" s="118">
        <v>200.649930884041</v>
      </c>
      <c r="I20" s="118">
        <v>652.56500244140602</v>
      </c>
      <c r="M20" t="s">
        <v>84</v>
      </c>
      <c r="N20" s="110">
        <f>Q18/(EXP(-N18/(RGas*(InletT+273.15))))</f>
        <v>1</v>
      </c>
      <c r="P20" t="s">
        <v>81</v>
      </c>
      <c r="Q20" s="130">
        <f>Q18/Q19</f>
        <v>0.66448355232950151</v>
      </c>
    </row>
    <row r="21" spans="1:18">
      <c r="A21" s="97" t="s">
        <v>176</v>
      </c>
      <c r="B21" s="97" t="s">
        <v>243</v>
      </c>
      <c r="C21" s="95">
        <v>84.160003662109403</v>
      </c>
      <c r="D21" s="95">
        <v>80.730004882812494</v>
      </c>
      <c r="E21" s="106">
        <v>-29443.149140000001</v>
      </c>
      <c r="F21" s="106">
        <f t="shared" si="1"/>
        <v>-123190.13600176001</v>
      </c>
      <c r="G21" s="95">
        <v>35.882731218896915</v>
      </c>
      <c r="H21" s="118">
        <v>201.50030373151901</v>
      </c>
      <c r="I21" s="118">
        <v>781.822021484375</v>
      </c>
      <c r="M21" t="s">
        <v>86</v>
      </c>
      <c r="N21" s="110">
        <f>Q19/(EXP(-N19/(RGas*(InletT+273.15))))</f>
        <v>1.8384276946017308</v>
      </c>
    </row>
    <row r="22" spans="1:18">
      <c r="A22" s="97" t="s">
        <v>177</v>
      </c>
      <c r="B22" s="97" t="s">
        <v>244</v>
      </c>
      <c r="C22" s="95">
        <v>84.161903381347699</v>
      </c>
      <c r="D22" s="95">
        <v>71.809014892578105</v>
      </c>
      <c r="E22" s="106">
        <v>-25523.45074</v>
      </c>
      <c r="F22" s="106">
        <f t="shared" si="1"/>
        <v>-106790.11789616001</v>
      </c>
      <c r="G22" s="95">
        <v>36.718076408499627</v>
      </c>
      <c r="H22" s="118">
        <v>197.299295396556</v>
      </c>
      <c r="I22" s="118">
        <v>752.06500244140602</v>
      </c>
    </row>
    <row r="23" spans="1:18">
      <c r="A23" s="97" t="s">
        <v>178</v>
      </c>
      <c r="B23" s="97" t="s">
        <v>40</v>
      </c>
      <c r="C23" s="95">
        <v>78.110000610351605</v>
      </c>
      <c r="D23" s="95">
        <v>80.089013671874994</v>
      </c>
      <c r="E23" s="106">
        <v>19832.000862000001</v>
      </c>
      <c r="F23" s="106">
        <f t="shared" si="1"/>
        <v>82977.09160660801</v>
      </c>
      <c r="G23" s="95">
        <v>29.195838998347057</v>
      </c>
      <c r="H23" s="118">
        <v>118.680611143447</v>
      </c>
      <c r="I23" s="118">
        <v>882.19000244140602</v>
      </c>
    </row>
    <row r="24" spans="1:18">
      <c r="A24" s="97" t="s">
        <v>179</v>
      </c>
      <c r="B24" s="97" t="s">
        <v>245</v>
      </c>
      <c r="C24" s="95">
        <v>100.205001831055</v>
      </c>
      <c r="D24" s="95">
        <v>98.429010009765605</v>
      </c>
      <c r="E24" s="106">
        <v>-44906.837339999998</v>
      </c>
      <c r="F24" s="106">
        <f t="shared" si="1"/>
        <v>-187890.20743056</v>
      </c>
      <c r="G24" s="95">
        <v>89.187462488538145</v>
      </c>
      <c r="H24" s="118">
        <v>206.06286640766501</v>
      </c>
      <c r="I24" s="118">
        <v>686.81500244140602</v>
      </c>
    </row>
    <row r="25" spans="1:18">
      <c r="A25" s="97" t="s">
        <v>180</v>
      </c>
      <c r="B25" s="97" t="s">
        <v>246</v>
      </c>
      <c r="C25" s="95">
        <v>100.205001831055</v>
      </c>
      <c r="D25" s="95">
        <v>93.472009277343801</v>
      </c>
      <c r="E25" s="106">
        <v>-45360.94874</v>
      </c>
      <c r="F25" s="106">
        <f t="shared" si="1"/>
        <v>-189790.20952816002</v>
      </c>
      <c r="G25" s="95">
        <v>100.67403739292529</v>
      </c>
      <c r="H25" s="118">
        <v>202.69323057435699</v>
      </c>
      <c r="I25" s="118">
        <v>701.16802978515602</v>
      </c>
      <c r="M25" s="113"/>
      <c r="N25" s="114" t="s">
        <v>87</v>
      </c>
    </row>
    <row r="26" spans="1:18">
      <c r="A26" s="97" t="s">
        <v>181</v>
      </c>
      <c r="B26" s="97" t="s">
        <v>247</v>
      </c>
      <c r="C26" s="95">
        <v>98.189002990722699</v>
      </c>
      <c r="D26" s="95">
        <v>100.929010009766</v>
      </c>
      <c r="E26" s="106">
        <v>-37019.639340000002</v>
      </c>
      <c r="F26" s="106">
        <f t="shared" si="1"/>
        <v>-154890.17099856</v>
      </c>
      <c r="G26" s="95">
        <v>45.233691262482665</v>
      </c>
      <c r="H26" s="118">
        <v>228.932435450561</v>
      </c>
      <c r="I26" s="118">
        <v>772.427001953125</v>
      </c>
      <c r="M26" s="113">
        <v>1</v>
      </c>
      <c r="N26" s="113" t="s">
        <v>88</v>
      </c>
    </row>
    <row r="27" spans="1:18">
      <c r="A27" s="97" t="s">
        <v>182</v>
      </c>
      <c r="B27" s="97" t="s">
        <v>248</v>
      </c>
      <c r="C27" s="95">
        <v>98.189002990722699</v>
      </c>
      <c r="D27" s="95">
        <v>87.481011962890605</v>
      </c>
      <c r="E27" s="106">
        <v>-33076.04034</v>
      </c>
      <c r="F27" s="106">
        <f t="shared" si="1"/>
        <v>-138390.15278256001</v>
      </c>
      <c r="G27" s="95">
        <v>63.169040705744756</v>
      </c>
      <c r="H27" s="118">
        <v>219.73604154804599</v>
      </c>
      <c r="I27" s="118">
        <v>757.59100341796898</v>
      </c>
      <c r="M27" s="113">
        <v>2</v>
      </c>
      <c r="N27" s="113" t="s">
        <v>89</v>
      </c>
    </row>
    <row r="28" spans="1:18">
      <c r="A28" s="97" t="s">
        <v>183</v>
      </c>
      <c r="B28" s="97" t="s">
        <v>249</v>
      </c>
      <c r="C28" s="95">
        <v>98.189002990722699</v>
      </c>
      <c r="D28" s="95">
        <v>103.467004394531</v>
      </c>
      <c r="E28" s="106">
        <v>-30399.173139999999</v>
      </c>
      <c r="F28" s="106">
        <f t="shared" si="1"/>
        <v>-127190.14041776001</v>
      </c>
      <c r="G28" s="95">
        <v>46.385133696283631</v>
      </c>
      <c r="H28" s="118">
        <v>225.88427847797101</v>
      </c>
      <c r="I28" s="118">
        <v>769.56500244140602</v>
      </c>
      <c r="M28" s="113">
        <v>3</v>
      </c>
      <c r="N28" s="113" t="s">
        <v>90</v>
      </c>
    </row>
    <row r="29" spans="1:18">
      <c r="A29" s="97" t="s">
        <v>184</v>
      </c>
      <c r="B29" s="97" t="s">
        <v>41</v>
      </c>
      <c r="C29" s="95">
        <v>92.140800476074205</v>
      </c>
      <c r="D29" s="95">
        <v>110.649011230469</v>
      </c>
      <c r="E29" s="106">
        <v>11957.231174</v>
      </c>
      <c r="F29" s="106">
        <f t="shared" si="1"/>
        <v>50029.055232016006</v>
      </c>
      <c r="G29" s="95">
        <v>41.951420630146679</v>
      </c>
      <c r="H29" s="118">
        <v>143.819202764224</v>
      </c>
      <c r="I29" s="118">
        <v>870.04400634765602</v>
      </c>
      <c r="M29" s="113">
        <v>4</v>
      </c>
      <c r="N29" s="113" t="s">
        <v>92</v>
      </c>
    </row>
    <row r="30" spans="1:18">
      <c r="A30" s="97" t="s">
        <v>185</v>
      </c>
      <c r="B30" s="97" t="s">
        <v>250</v>
      </c>
      <c r="C30" s="95">
        <v>114.23200225830099</v>
      </c>
      <c r="D30" s="95">
        <v>125.670007324219</v>
      </c>
      <c r="E30" s="106">
        <v>-49854.26154</v>
      </c>
      <c r="F30" s="106">
        <f t="shared" si="1"/>
        <v>-208590.23028336</v>
      </c>
      <c r="G30" s="95">
        <v>93.813597601566784</v>
      </c>
      <c r="H30" s="118">
        <v>234.98208625905301</v>
      </c>
      <c r="I30" s="118">
        <v>705.37701416015602</v>
      </c>
      <c r="M30" s="113">
        <v>5</v>
      </c>
      <c r="N30" s="113" t="s">
        <v>91</v>
      </c>
    </row>
    <row r="31" spans="1:18">
      <c r="A31" s="97" t="s">
        <v>186</v>
      </c>
      <c r="B31" s="97" t="s">
        <v>251</v>
      </c>
      <c r="C31" s="95">
        <v>114.23200225830099</v>
      </c>
      <c r="D31" s="95">
        <v>118.932000732422</v>
      </c>
      <c r="E31" s="106">
        <v>-50858.086739999999</v>
      </c>
      <c r="F31" s="106">
        <f t="shared" si="1"/>
        <v>-212790.23492016</v>
      </c>
      <c r="G31" s="95">
        <v>118.39802334848761</v>
      </c>
      <c r="H31" s="118">
        <v>234.98208625905301</v>
      </c>
      <c r="I31" s="118">
        <v>708.55603027343795</v>
      </c>
      <c r="M31" s="113">
        <v>6</v>
      </c>
      <c r="N31" s="113" t="s">
        <v>94</v>
      </c>
    </row>
    <row r="32" spans="1:18">
      <c r="A32" s="97" t="s">
        <v>187</v>
      </c>
      <c r="B32" s="97" t="s">
        <v>252</v>
      </c>
      <c r="C32" s="95">
        <v>112.208000183105</v>
      </c>
      <c r="D32" s="95">
        <v>119.550012207031</v>
      </c>
      <c r="E32" s="106">
        <v>-43281.596539999999</v>
      </c>
      <c r="F32" s="106">
        <f t="shared" si="1"/>
        <v>-181090.19992335999</v>
      </c>
      <c r="G32" s="95">
        <v>73.192048868025651</v>
      </c>
      <c r="H32" s="118">
        <v>234.98208625905301</v>
      </c>
      <c r="I32" s="118">
        <v>783.65802001953102</v>
      </c>
      <c r="M32" s="113">
        <v>7</v>
      </c>
      <c r="N32" s="113" t="s">
        <v>93</v>
      </c>
    </row>
    <row r="33" spans="1:9">
      <c r="A33" s="97" t="s">
        <v>188</v>
      </c>
      <c r="B33" s="97" t="s">
        <v>188</v>
      </c>
      <c r="C33" s="95">
        <v>112.208000183105</v>
      </c>
      <c r="D33" s="95">
        <v>104.894006347656</v>
      </c>
      <c r="E33" s="106">
        <v>-26496.201425531301</v>
      </c>
      <c r="F33" s="106">
        <f t="shared" si="1"/>
        <v>-110860.10676442296</v>
      </c>
      <c r="G33" s="95">
        <v>93.314982708989774</v>
      </c>
      <c r="H33" s="118">
        <v>234.98208625905301</v>
      </c>
      <c r="I33" s="118">
        <v>751.14501953125</v>
      </c>
    </row>
    <row r="34" spans="1:9">
      <c r="A34" s="97" t="s">
        <v>189</v>
      </c>
      <c r="B34" s="97" t="s">
        <v>189</v>
      </c>
      <c r="C34" s="95">
        <v>112.208000183105</v>
      </c>
      <c r="D34" s="95">
        <v>121.11000976562499</v>
      </c>
      <c r="E34" s="106">
        <v>-25666.8524727656</v>
      </c>
      <c r="F34" s="106">
        <f t="shared" si="1"/>
        <v>-107390.11074605127</v>
      </c>
      <c r="G34" s="95">
        <v>89.629219831811696</v>
      </c>
      <c r="H34" s="118">
        <v>234.98208625905301</v>
      </c>
      <c r="I34" s="118">
        <v>769.56500244140602</v>
      </c>
    </row>
    <row r="35" spans="1:9">
      <c r="A35" s="97" t="s">
        <v>190</v>
      </c>
      <c r="B35" s="97" t="s">
        <v>253</v>
      </c>
      <c r="C35" s="95">
        <v>112.208000183105</v>
      </c>
      <c r="D35" s="95">
        <v>126.42800292968801</v>
      </c>
      <c r="E35" s="106">
        <v>-25666.8524727656</v>
      </c>
      <c r="F35" s="106">
        <f t="shared" si="1"/>
        <v>-107390.11074605127</v>
      </c>
      <c r="G35" s="95">
        <v>86.71085471381663</v>
      </c>
      <c r="H35" s="118">
        <v>234.98208625905301</v>
      </c>
      <c r="I35" s="118">
        <v>779.3330078125</v>
      </c>
    </row>
    <row r="36" spans="1:9">
      <c r="A36" s="97" t="s">
        <v>191</v>
      </c>
      <c r="B36" s="97" t="s">
        <v>254</v>
      </c>
      <c r="C36" s="95">
        <v>112.208000183105</v>
      </c>
      <c r="D36" s="95">
        <v>131.79400024414099</v>
      </c>
      <c r="E36" s="106">
        <v>-41082.74134</v>
      </c>
      <c r="F36" s="106">
        <f t="shared" si="1"/>
        <v>-171890.18976656001</v>
      </c>
      <c r="G36" s="95">
        <v>83.083585129789981</v>
      </c>
      <c r="H36" s="118">
        <v>234.98208625905301</v>
      </c>
      <c r="I36" s="118">
        <v>790.67901611328102</v>
      </c>
    </row>
    <row r="37" spans="1:9">
      <c r="A37" s="97" t="s">
        <v>192</v>
      </c>
      <c r="B37" s="97" t="s">
        <v>6</v>
      </c>
      <c r="C37" s="95">
        <v>106.16600036621099</v>
      </c>
      <c r="D37" s="95">
        <v>136.20000610351599</v>
      </c>
      <c r="E37" s="106">
        <v>7124.5298540000003</v>
      </c>
      <c r="F37" s="106">
        <f t="shared" si="1"/>
        <v>29809.032909136004</v>
      </c>
      <c r="G37" s="95">
        <v>54.896352403944668</v>
      </c>
      <c r="H37" s="118">
        <v>234.98208625905301</v>
      </c>
      <c r="I37" s="118">
        <v>870.03302001953102</v>
      </c>
    </row>
    <row r="38" spans="1:9">
      <c r="A38" s="97" t="s">
        <v>193</v>
      </c>
      <c r="B38" s="97" t="s">
        <v>278</v>
      </c>
      <c r="C38" s="95">
        <v>106.16600036621099</v>
      </c>
      <c r="D38" s="95">
        <v>138.36000976562499</v>
      </c>
      <c r="E38" s="106">
        <v>4290.1576999999997</v>
      </c>
      <c r="F38" s="106">
        <f t="shared" si="1"/>
        <v>17950.019816799999</v>
      </c>
      <c r="G38" s="95">
        <v>65.728048529025685</v>
      </c>
      <c r="H38" s="118">
        <v>173.34706996527601</v>
      </c>
      <c r="I38" s="118">
        <v>864.22900390625</v>
      </c>
    </row>
    <row r="39" spans="1:9">
      <c r="A39" s="97" t="s">
        <v>194</v>
      </c>
      <c r="B39" s="97" t="s">
        <v>279</v>
      </c>
      <c r="C39" s="95">
        <v>106.16600036621099</v>
      </c>
      <c r="D39" s="95">
        <v>139.11501464843801</v>
      </c>
      <c r="E39" s="106">
        <v>4122.6144940000004</v>
      </c>
      <c r="F39" s="106">
        <f t="shared" si="1"/>
        <v>17249.019042896001</v>
      </c>
      <c r="G39" s="95">
        <v>59.551987282914126</v>
      </c>
      <c r="H39" s="118">
        <v>173.34706996527601</v>
      </c>
      <c r="I39" s="118">
        <v>866.88201904296898</v>
      </c>
    </row>
    <row r="40" spans="1:9">
      <c r="A40" s="97" t="s">
        <v>195</v>
      </c>
      <c r="B40" s="97" t="s">
        <v>280</v>
      </c>
      <c r="C40" s="95">
        <v>106.16600036621099</v>
      </c>
      <c r="D40" s="95">
        <v>144.42501220703099</v>
      </c>
      <c r="E40" s="106">
        <v>4541.1139999999996</v>
      </c>
      <c r="F40" s="106">
        <f t="shared" si="1"/>
        <v>19000.020976</v>
      </c>
      <c r="G40" s="95">
        <v>72.2504842413788</v>
      </c>
      <c r="H40" s="118">
        <v>173.34706996527601</v>
      </c>
      <c r="I40" s="118">
        <v>883.14501953125</v>
      </c>
    </row>
    <row r="41" spans="1:9">
      <c r="A41" s="97" t="s">
        <v>196</v>
      </c>
      <c r="B41" s="97" t="s">
        <v>196</v>
      </c>
      <c r="C41" s="95">
        <v>128.25900268554699</v>
      </c>
      <c r="D41" s="95">
        <v>150.81701049804701</v>
      </c>
      <c r="E41" s="106">
        <v>-54777.78514</v>
      </c>
      <c r="F41" s="106">
        <f t="shared" si="1"/>
        <v>-229190.25302576</v>
      </c>
      <c r="G41" s="95">
        <v>116.20692273264712</v>
      </c>
      <c r="H41" s="118">
        <v>234.98208625905301</v>
      </c>
      <c r="I41" s="118">
        <v>720.24700927734398</v>
      </c>
    </row>
    <row r="42" spans="1:9">
      <c r="A42" s="97" t="s">
        <v>197</v>
      </c>
      <c r="B42" s="97" t="s">
        <v>255</v>
      </c>
      <c r="C42" s="95">
        <v>126.236000061035</v>
      </c>
      <c r="D42" s="95">
        <v>154.78200683593801</v>
      </c>
      <c r="E42" s="106">
        <v>-30599.9363127656</v>
      </c>
      <c r="F42" s="106">
        <f t="shared" si="1"/>
        <v>-128030.13353261127</v>
      </c>
      <c r="G42" s="95">
        <v>93.71009754863654</v>
      </c>
      <c r="H42" s="118">
        <v>234.98208625905301</v>
      </c>
      <c r="I42" s="118">
        <v>804.64501953125</v>
      </c>
    </row>
    <row r="43" spans="1:9">
      <c r="A43" s="97" t="s">
        <v>198</v>
      </c>
      <c r="B43" s="97" t="s">
        <v>198</v>
      </c>
      <c r="C43" s="95">
        <v>126.236000061035</v>
      </c>
      <c r="D43" s="95">
        <v>147.54900512695301</v>
      </c>
      <c r="E43" s="106">
        <v>-30599.9363127656</v>
      </c>
      <c r="F43" s="106">
        <f t="shared" si="1"/>
        <v>-128030.13353261127</v>
      </c>
      <c r="G43" s="95">
        <v>101.40369305686838</v>
      </c>
      <c r="H43" s="118">
        <v>234.98208625905301</v>
      </c>
      <c r="I43" s="118">
        <v>784.96502685546898</v>
      </c>
    </row>
    <row r="44" spans="1:9">
      <c r="A44" s="97" t="s">
        <v>199</v>
      </c>
      <c r="B44" s="97" t="s">
        <v>199</v>
      </c>
      <c r="C44" s="95">
        <v>120.19400024414099</v>
      </c>
      <c r="D44" s="95">
        <v>152.41100463867201</v>
      </c>
      <c r="E44" s="106">
        <v>941.70756394042996</v>
      </c>
      <c r="F44" s="106">
        <f t="shared" si="1"/>
        <v>3940.104447526759</v>
      </c>
      <c r="G44" s="95">
        <v>68.410135497631316</v>
      </c>
      <c r="H44" s="118">
        <v>234.98208625905301</v>
      </c>
      <c r="I44" s="118">
        <v>864.75701904296898</v>
      </c>
    </row>
    <row r="45" spans="1:9">
      <c r="A45" s="97" t="s">
        <v>200</v>
      </c>
      <c r="B45" s="97" t="s">
        <v>42</v>
      </c>
      <c r="C45" s="95">
        <v>120.19400024414099</v>
      </c>
      <c r="D45" s="95">
        <v>159.239007568359</v>
      </c>
      <c r="E45" s="106">
        <v>1869.02692</v>
      </c>
      <c r="F45" s="106">
        <f t="shared" si="1"/>
        <v>7820.0086332800001</v>
      </c>
      <c r="G45" s="95">
        <v>61.807514785012053</v>
      </c>
      <c r="H45" s="118">
        <v>234.98208625905301</v>
      </c>
      <c r="I45" s="118">
        <v>864.75701904296898</v>
      </c>
    </row>
    <row r="46" spans="1:9">
      <c r="A46" s="97" t="s">
        <v>201</v>
      </c>
      <c r="B46" s="97" t="s">
        <v>275</v>
      </c>
      <c r="C46" s="95">
        <v>120.19400024414099</v>
      </c>
      <c r="D46" s="95">
        <v>161.326013183594</v>
      </c>
      <c r="E46" s="106">
        <v>-461.17643136425801</v>
      </c>
      <c r="F46" s="106">
        <f t="shared" si="1"/>
        <v>-1929.5621888280555</v>
      </c>
      <c r="G46" s="95">
        <v>77.940008242211533</v>
      </c>
      <c r="H46" s="118">
        <v>234.98208625905301</v>
      </c>
      <c r="I46" s="118">
        <v>867.41400146484398</v>
      </c>
    </row>
    <row r="47" spans="1:9">
      <c r="A47" s="97" t="s">
        <v>202</v>
      </c>
      <c r="B47" s="97" t="s">
        <v>276</v>
      </c>
      <c r="C47" s="95">
        <v>120.19400024414099</v>
      </c>
      <c r="D47" s="95">
        <v>162.01101074218801</v>
      </c>
      <c r="E47" s="106">
        <v>-489.91451047021502</v>
      </c>
      <c r="F47" s="106">
        <f t="shared" si="1"/>
        <v>-2049.8023118073797</v>
      </c>
      <c r="G47" s="95">
        <v>78.956471307868938</v>
      </c>
      <c r="H47" s="118">
        <v>234.98208625905301</v>
      </c>
      <c r="I47" s="118">
        <v>863.70202636718795</v>
      </c>
    </row>
    <row r="48" spans="1:9">
      <c r="A48" s="97" t="s">
        <v>203</v>
      </c>
      <c r="B48" s="97" t="s">
        <v>277</v>
      </c>
      <c r="C48" s="95">
        <v>120.19400024414099</v>
      </c>
      <c r="D48" s="95">
        <v>165.17501220703099</v>
      </c>
      <c r="E48" s="106">
        <v>262.90660000000003</v>
      </c>
      <c r="F48" s="106">
        <f t="shared" si="1"/>
        <v>1100.0012144000002</v>
      </c>
      <c r="G48" s="95">
        <v>79.82824290207401</v>
      </c>
      <c r="H48" s="118">
        <v>234.98208625905301</v>
      </c>
      <c r="I48" s="118">
        <v>883.14501953125</v>
      </c>
    </row>
    <row r="49" spans="1:9">
      <c r="A49" s="97" t="s">
        <v>204</v>
      </c>
      <c r="B49" s="97" t="s">
        <v>256</v>
      </c>
      <c r="C49" s="95">
        <v>120.19400024414099</v>
      </c>
      <c r="D49" s="95">
        <v>164.74401245117201</v>
      </c>
      <c r="E49" s="106">
        <v>-3843.21648</v>
      </c>
      <c r="F49" s="106">
        <f t="shared" si="1"/>
        <v>-16080.01775232</v>
      </c>
      <c r="G49" s="95">
        <v>76.451399990411346</v>
      </c>
      <c r="H49" s="118">
        <v>234.98208625905301</v>
      </c>
      <c r="I49" s="118">
        <v>867.947021484375</v>
      </c>
    </row>
    <row r="50" spans="1:9">
      <c r="A50" s="97" t="s">
        <v>205</v>
      </c>
      <c r="B50" s="97" t="s">
        <v>257</v>
      </c>
      <c r="C50" s="95">
        <v>120.19400024414099</v>
      </c>
      <c r="D50" s="95">
        <v>169.35</v>
      </c>
      <c r="E50" s="106">
        <v>-3331.5046339999999</v>
      </c>
      <c r="F50" s="106">
        <f t="shared" si="1"/>
        <v>-13939.015388656</v>
      </c>
      <c r="G50" s="95">
        <v>103.72185736241528</v>
      </c>
      <c r="H50" s="118">
        <v>234.98208625905301</v>
      </c>
      <c r="I50" s="118">
        <v>879.697021484375</v>
      </c>
    </row>
    <row r="51" spans="1:9">
      <c r="A51" s="97" t="s">
        <v>206</v>
      </c>
      <c r="B51" s="97" t="s">
        <v>258</v>
      </c>
      <c r="C51" s="95">
        <v>120.19400024414099</v>
      </c>
      <c r="D51" s="95">
        <v>176.11501464843801</v>
      </c>
      <c r="E51" s="106">
        <v>-2292.0437327617201</v>
      </c>
      <c r="F51" s="106">
        <f t="shared" si="1"/>
        <v>-9589.9109778750371</v>
      </c>
      <c r="G51" s="95">
        <v>102.12518760938276</v>
      </c>
      <c r="H51" s="118">
        <v>234.98208625905301</v>
      </c>
      <c r="I51" s="118">
        <v>897.60601806640602</v>
      </c>
    </row>
    <row r="52" spans="1:9">
      <c r="A52" s="97" t="s">
        <v>207</v>
      </c>
      <c r="B52" s="97" t="s">
        <v>207</v>
      </c>
      <c r="C52" s="95">
        <v>118.17800140380901</v>
      </c>
      <c r="D52" s="95">
        <v>177.99801025390599</v>
      </c>
      <c r="E52" s="106">
        <v>25714.65554</v>
      </c>
      <c r="F52" s="106">
        <f t="shared" si="1"/>
        <v>107590.11877936</v>
      </c>
      <c r="G52" s="95">
        <v>53.666737132941591</v>
      </c>
      <c r="H52" s="118">
        <v>234.98208625905301</v>
      </c>
      <c r="I52" s="118">
        <v>862.89300537109398</v>
      </c>
    </row>
    <row r="53" spans="1:9">
      <c r="A53" s="97" t="s">
        <v>208</v>
      </c>
      <c r="B53" s="97" t="s">
        <v>208</v>
      </c>
      <c r="C53" s="95">
        <v>142.28500366210901</v>
      </c>
      <c r="D53" s="95">
        <v>174.149011230469</v>
      </c>
      <c r="E53" s="106">
        <v>-59701.30874</v>
      </c>
      <c r="F53" s="106">
        <f t="shared" si="1"/>
        <v>-249790.27576816001</v>
      </c>
      <c r="G53" s="95">
        <v>129.32567579407007</v>
      </c>
      <c r="H53" s="118">
        <v>234.98208625905301</v>
      </c>
      <c r="I53" s="118">
        <v>732.72100830078102</v>
      </c>
    </row>
    <row r="54" spans="1:9">
      <c r="A54" s="97" t="s">
        <v>209</v>
      </c>
      <c r="B54" s="97" t="s">
        <v>259</v>
      </c>
      <c r="C54" s="95">
        <v>140.26800537109401</v>
      </c>
      <c r="D54" s="95">
        <v>180.98101196289099</v>
      </c>
      <c r="E54" s="106">
        <v>-50977.350734</v>
      </c>
      <c r="F54" s="106">
        <f t="shared" si="1"/>
        <v>-213289.23547105602</v>
      </c>
      <c r="G54" s="95">
        <v>114.55175318566071</v>
      </c>
      <c r="H54" s="118">
        <v>234.98208625905301</v>
      </c>
      <c r="I54" s="118">
        <v>801.447021484375</v>
      </c>
    </row>
    <row r="55" spans="1:9">
      <c r="A55" s="97" t="s">
        <v>210</v>
      </c>
      <c r="B55" s="97" t="s">
        <v>43</v>
      </c>
      <c r="C55" s="95">
        <v>134.22200012207</v>
      </c>
      <c r="D55" s="95">
        <v>183.30401000976599</v>
      </c>
      <c r="E55" s="106">
        <v>-3302.8239140000001</v>
      </c>
      <c r="F55" s="106">
        <f t="shared" si="1"/>
        <v>-13819.015256176001</v>
      </c>
      <c r="G55" s="95">
        <v>90.031481856533631</v>
      </c>
      <c r="H55" s="118">
        <v>234.98208625905301</v>
      </c>
      <c r="I55" s="118">
        <v>863.17401123046898</v>
      </c>
    </row>
    <row r="56" spans="1:9">
      <c r="A56" s="97" t="s">
        <v>211</v>
      </c>
      <c r="B56" s="97" t="s">
        <v>281</v>
      </c>
      <c r="C56" s="95">
        <v>134.22200012207</v>
      </c>
      <c r="D56" s="95">
        <v>172.78701171874999</v>
      </c>
      <c r="E56" s="106">
        <v>-5152.7303540000003</v>
      </c>
      <c r="F56" s="106">
        <f t="shared" si="1"/>
        <v>-21559.023801136002</v>
      </c>
      <c r="G56" s="95">
        <v>78.316390305617574</v>
      </c>
      <c r="H56" s="118">
        <v>234.98208625905301</v>
      </c>
      <c r="I56" s="118">
        <v>856.87200927734398</v>
      </c>
    </row>
    <row r="57" spans="1:9">
      <c r="A57" s="97" t="s">
        <v>212</v>
      </c>
      <c r="B57" s="97" t="s">
        <v>212</v>
      </c>
      <c r="C57" s="95">
        <v>134.22200012207</v>
      </c>
      <c r="D57" s="95">
        <v>173.333001708984</v>
      </c>
      <c r="E57" s="106">
        <v>-4172.805754</v>
      </c>
      <c r="F57" s="106">
        <f t="shared" si="1"/>
        <v>-17459.019274736002</v>
      </c>
      <c r="G57" s="95">
        <v>72.982519173758462</v>
      </c>
      <c r="H57" s="118">
        <v>234.98208625905301</v>
      </c>
      <c r="I57" s="118">
        <v>865.32800292968795</v>
      </c>
    </row>
    <row r="58" spans="1:9">
      <c r="A58" s="97" t="s">
        <v>213</v>
      </c>
      <c r="B58" s="97" t="s">
        <v>213</v>
      </c>
      <c r="C58" s="95">
        <v>134.22200012207</v>
      </c>
      <c r="D58" s="95">
        <v>169.149011230469</v>
      </c>
      <c r="E58" s="106">
        <v>-5422.8071339999997</v>
      </c>
      <c r="F58" s="106">
        <f t="shared" si="1"/>
        <v>-22689.025048656</v>
      </c>
      <c r="G58" s="95">
        <v>70.137714671569512</v>
      </c>
      <c r="H58" s="118">
        <v>234.98208625905301</v>
      </c>
      <c r="I58" s="118">
        <v>869.89202880859398</v>
      </c>
    </row>
    <row r="59" spans="1:9">
      <c r="A59" s="97" t="s">
        <v>214</v>
      </c>
      <c r="B59" s="97" t="s">
        <v>260</v>
      </c>
      <c r="C59" s="95">
        <v>134.22000122070301</v>
      </c>
      <c r="D59" s="95">
        <v>184.80001220703099</v>
      </c>
      <c r="E59" s="106">
        <v>-4727.5386799999997</v>
      </c>
      <c r="F59" s="106">
        <f t="shared" si="1"/>
        <v>-19780.021837119999</v>
      </c>
      <c r="G59" s="95">
        <v>88.636789259530516</v>
      </c>
      <c r="H59" s="118">
        <v>234.98208625905301</v>
      </c>
      <c r="I59" s="118">
        <v>877.17901611328102</v>
      </c>
    </row>
    <row r="60" spans="1:9">
      <c r="A60" s="97" t="s">
        <v>215</v>
      </c>
      <c r="B60" s="97" t="s">
        <v>261</v>
      </c>
      <c r="C60" s="95">
        <v>134.22000122070301</v>
      </c>
      <c r="D60" s="95">
        <v>181.80001220703099</v>
      </c>
      <c r="E60" s="106">
        <v>-5769.60484</v>
      </c>
      <c r="F60" s="106">
        <f t="shared" si="1"/>
        <v>-24140.026650560001</v>
      </c>
      <c r="G60" s="95">
        <v>83.534034415463893</v>
      </c>
      <c r="H60" s="118">
        <v>234.98208625905301</v>
      </c>
      <c r="I60" s="118">
        <v>865.04602050781295</v>
      </c>
    </row>
    <row r="61" spans="1:9">
      <c r="A61" s="97" t="s">
        <v>216</v>
      </c>
      <c r="B61" s="97" t="s">
        <v>262</v>
      </c>
      <c r="C61" s="95">
        <v>134.22000122070301</v>
      </c>
      <c r="D61" s="95">
        <v>183.30001220703099</v>
      </c>
      <c r="E61" s="106">
        <v>-5530.5988399999997</v>
      </c>
      <c r="F61" s="106">
        <f t="shared" si="1"/>
        <v>-23140.025546559998</v>
      </c>
      <c r="G61" s="95">
        <v>83.534034415463893</v>
      </c>
      <c r="H61" s="118">
        <v>234.98208625905301</v>
      </c>
      <c r="I61" s="118">
        <v>862.85601806640602</v>
      </c>
    </row>
    <row r="62" spans="1:9">
      <c r="A62" s="97" t="s">
        <v>217</v>
      </c>
      <c r="B62" s="97" t="s">
        <v>217</v>
      </c>
      <c r="C62" s="95">
        <v>134.22200012207</v>
      </c>
      <c r="D62" s="95">
        <v>178.17800292968801</v>
      </c>
      <c r="E62" s="106">
        <v>-7158.2301668085902</v>
      </c>
      <c r="F62" s="106">
        <f t="shared" si="1"/>
        <v>-29950.035017927141</v>
      </c>
      <c r="G62" s="95">
        <v>67.832993951691421</v>
      </c>
      <c r="H62" s="118">
        <v>234.98208625905301</v>
      </c>
      <c r="I62" s="118">
        <v>880.36102294921898</v>
      </c>
    </row>
    <row r="63" spans="1:9">
      <c r="A63" s="97" t="s">
        <v>218</v>
      </c>
      <c r="B63" s="97" t="s">
        <v>218</v>
      </c>
      <c r="C63" s="95">
        <v>134.22200012207</v>
      </c>
      <c r="D63" s="95">
        <v>175.076013183594</v>
      </c>
      <c r="E63" s="106">
        <v>-7005.0268539999997</v>
      </c>
      <c r="F63" s="106">
        <f t="shared" si="1"/>
        <v>-29309.032357135999</v>
      </c>
      <c r="G63" s="95">
        <v>74.958701359783333</v>
      </c>
      <c r="H63" s="118">
        <v>234.98208625905301</v>
      </c>
      <c r="I63" s="118">
        <v>864.65802001953102</v>
      </c>
    </row>
    <row r="64" spans="1:9">
      <c r="A64" s="97" t="s">
        <v>219</v>
      </c>
      <c r="B64" s="97" t="s">
        <v>219</v>
      </c>
      <c r="C64" s="95">
        <v>134.22200012207</v>
      </c>
      <c r="D64" s="95">
        <v>177.12700805664099</v>
      </c>
      <c r="E64" s="106">
        <v>-7158.2301668085902</v>
      </c>
      <c r="F64" s="106">
        <f t="shared" si="1"/>
        <v>-29950.035017927141</v>
      </c>
      <c r="G64" s="95">
        <v>77.5484924327058</v>
      </c>
      <c r="H64" s="118">
        <v>234.98208625905301</v>
      </c>
      <c r="I64" s="118">
        <v>859.96002197265602</v>
      </c>
    </row>
    <row r="65" spans="1:9">
      <c r="A65" s="97" t="s">
        <v>220</v>
      </c>
      <c r="B65" s="97" t="s">
        <v>263</v>
      </c>
      <c r="C65" s="95">
        <v>134.22000122070301</v>
      </c>
      <c r="D65" s="95">
        <v>183.45998535156301</v>
      </c>
      <c r="E65" s="106">
        <v>-3759.5643799999998</v>
      </c>
      <c r="F65" s="106">
        <f t="shared" si="1"/>
        <v>-15730.017365919999</v>
      </c>
      <c r="G65" s="95">
        <v>119.22386499312621</v>
      </c>
      <c r="H65" s="118">
        <v>234.98208625905301</v>
      </c>
      <c r="I65" s="118">
        <v>883.02697753906295</v>
      </c>
    </row>
    <row r="66" spans="1:9">
      <c r="A66" s="97" t="s">
        <v>221</v>
      </c>
      <c r="B66" s="97" t="s">
        <v>264</v>
      </c>
      <c r="C66" s="95">
        <v>134.22000122070301</v>
      </c>
      <c r="D66" s="95">
        <v>181.149011230469</v>
      </c>
      <c r="E66" s="106">
        <v>-5219.8910400000004</v>
      </c>
      <c r="F66" s="106">
        <f t="shared" si="1"/>
        <v>-21840.024111360002</v>
      </c>
      <c r="G66" s="95">
        <v>85.037804029656485</v>
      </c>
      <c r="H66" s="118">
        <v>234.98208625905301</v>
      </c>
      <c r="I66" s="118">
        <v>863.62200927734398</v>
      </c>
    </row>
    <row r="67" spans="1:9">
      <c r="A67" s="97" t="s">
        <v>222</v>
      </c>
      <c r="B67" s="97" t="s">
        <v>265</v>
      </c>
      <c r="C67" s="95">
        <v>134.22200012207</v>
      </c>
      <c r="D67" s="95">
        <v>183.78701171874999</v>
      </c>
      <c r="E67" s="106">
        <v>-5322.4246139999996</v>
      </c>
      <c r="F67" s="106">
        <f t="shared" si="1"/>
        <v>-22269.024584975999</v>
      </c>
      <c r="G67" s="95">
        <v>113.29336810531076</v>
      </c>
      <c r="H67" s="118">
        <v>234.98208625905301</v>
      </c>
      <c r="I67" s="118">
        <v>864.75701904296898</v>
      </c>
    </row>
    <row r="68" spans="1:9">
      <c r="A68" s="97" t="s">
        <v>223</v>
      </c>
      <c r="B68" s="97" t="s">
        <v>266</v>
      </c>
      <c r="C68" s="95">
        <v>134.22000122070301</v>
      </c>
      <c r="D68" s="95">
        <v>193.95900878906301</v>
      </c>
      <c r="E68" s="106">
        <v>-6130.5038999999997</v>
      </c>
      <c r="F68" s="106">
        <f t="shared" si="1"/>
        <v>-25650.028317600001</v>
      </c>
      <c r="G68" s="95">
        <v>86.807242137391654</v>
      </c>
      <c r="H68" s="118">
        <v>234.98208625905301</v>
      </c>
      <c r="I68" s="118">
        <v>895.67102050781295</v>
      </c>
    </row>
    <row r="69" spans="1:9">
      <c r="A69" s="97" t="s">
        <v>224</v>
      </c>
      <c r="B69" s="97" t="s">
        <v>267</v>
      </c>
      <c r="C69" s="95">
        <v>134.22000122070301</v>
      </c>
      <c r="D69" s="95">
        <v>189.77800903320301</v>
      </c>
      <c r="E69" s="106">
        <v>-7669.7025400000002</v>
      </c>
      <c r="F69" s="106">
        <f t="shared" si="1"/>
        <v>-32090.035427360002</v>
      </c>
      <c r="G69" s="95">
        <v>86.966792589138223</v>
      </c>
      <c r="H69" s="118">
        <v>234.98208625905301</v>
      </c>
      <c r="I69" s="118">
        <v>877.91302490234398</v>
      </c>
    </row>
    <row r="70" spans="1:9">
      <c r="A70" s="97" t="s">
        <v>225</v>
      </c>
      <c r="B70" s="97" t="s">
        <v>271</v>
      </c>
      <c r="C70" s="95">
        <v>134.22000122070301</v>
      </c>
      <c r="D70" s="95">
        <v>190.04000244140599</v>
      </c>
      <c r="E70" s="106">
        <v>-6269.1273799999999</v>
      </c>
      <c r="F70" s="106">
        <f t="shared" si="1"/>
        <v>-26230.02895792</v>
      </c>
      <c r="G70" s="95">
        <v>89.135366721911353</v>
      </c>
      <c r="H70" s="118">
        <v>234.98208625905301</v>
      </c>
      <c r="I70" s="118">
        <v>893.927001953125</v>
      </c>
    </row>
    <row r="71" spans="1:9">
      <c r="A71" s="97" t="s">
        <v>226</v>
      </c>
      <c r="B71" s="97" t="s">
        <v>270</v>
      </c>
      <c r="C71" s="95">
        <v>134.22000122070301</v>
      </c>
      <c r="D71" s="95">
        <v>188.43801269531301</v>
      </c>
      <c r="E71" s="106">
        <v>-7361.3847999999998</v>
      </c>
      <c r="F71" s="106">
        <f t="shared" si="1"/>
        <v>-30800.034003200002</v>
      </c>
      <c r="G71" s="95">
        <v>86.966792589138223</v>
      </c>
      <c r="H71" s="118">
        <v>234.98208625905301</v>
      </c>
      <c r="I71" s="118">
        <v>879.86901855468795</v>
      </c>
    </row>
    <row r="72" spans="1:9">
      <c r="A72" s="97" t="s">
        <v>227</v>
      </c>
      <c r="B72" s="97" t="s">
        <v>269</v>
      </c>
      <c r="C72" s="95">
        <v>134.22000122070301</v>
      </c>
      <c r="D72" s="95">
        <v>183.77800903320301</v>
      </c>
      <c r="E72" s="106">
        <v>-8460.8124000000007</v>
      </c>
      <c r="F72" s="106">
        <f t="shared" si="1"/>
        <v>-35400.039081600007</v>
      </c>
      <c r="G72" s="95">
        <v>88.288021535252341</v>
      </c>
      <c r="H72" s="118">
        <v>234.98208625905301</v>
      </c>
      <c r="I72" s="118">
        <v>868.343017578125</v>
      </c>
    </row>
    <row r="73" spans="1:9">
      <c r="A73" s="97" t="s">
        <v>228</v>
      </c>
      <c r="B73" s="97" t="s">
        <v>268</v>
      </c>
      <c r="C73" s="95">
        <v>134.22000122070301</v>
      </c>
      <c r="D73" s="95">
        <v>186.83001098632801</v>
      </c>
      <c r="E73" s="106">
        <v>-7691.2130800000004</v>
      </c>
      <c r="F73" s="106">
        <f t="shared" si="1"/>
        <v>-32180.035526720003</v>
      </c>
      <c r="G73" s="95">
        <v>86.966792589138223</v>
      </c>
      <c r="H73" s="118">
        <v>234.98208625905301</v>
      </c>
      <c r="I73" s="118">
        <v>880.71600341796898</v>
      </c>
    </row>
    <row r="74" spans="1:9">
      <c r="A74" s="97" t="s">
        <v>229</v>
      </c>
      <c r="B74" s="97" t="s">
        <v>272</v>
      </c>
      <c r="C74" s="95">
        <v>134.22000122070301</v>
      </c>
      <c r="D74" s="95">
        <v>205.149011230469</v>
      </c>
      <c r="E74" s="106">
        <v>-10016.741459999999</v>
      </c>
      <c r="F74" s="106">
        <f t="shared" ref="F74:F79" si="2">E74*4.184</f>
        <v>-41910.046268639999</v>
      </c>
      <c r="G74" s="95">
        <v>109.30256176618866</v>
      </c>
      <c r="H74" s="118">
        <v>234.98208625905301</v>
      </c>
      <c r="I74" s="118">
        <v>908.52001953125</v>
      </c>
    </row>
    <row r="75" spans="1:9">
      <c r="A75" s="97" t="s">
        <v>230</v>
      </c>
      <c r="B75" s="97" t="s">
        <v>273</v>
      </c>
      <c r="C75" s="95">
        <v>134.21000671386699</v>
      </c>
      <c r="D75" s="95">
        <v>198.04900512695301</v>
      </c>
      <c r="E75" s="106">
        <v>-10716.5034135234</v>
      </c>
      <c r="F75" s="106">
        <f t="shared" si="2"/>
        <v>-44837.850282181906</v>
      </c>
      <c r="G75" s="95">
        <v>115.2498099333101</v>
      </c>
      <c r="H75" s="118">
        <v>234.98208625905301</v>
      </c>
      <c r="I75" s="118">
        <v>886.59997558593795</v>
      </c>
    </row>
    <row r="76" spans="1:9">
      <c r="A76" s="97" t="s">
        <v>231</v>
      </c>
      <c r="B76" s="97" t="s">
        <v>273</v>
      </c>
      <c r="C76" s="95">
        <v>134.22200012207</v>
      </c>
      <c r="D76" s="95">
        <v>196.83901367187499</v>
      </c>
      <c r="E76" s="106">
        <v>-10826.6851795234</v>
      </c>
      <c r="F76" s="106">
        <f t="shared" si="2"/>
        <v>-45298.850791125908</v>
      </c>
      <c r="G76" s="95">
        <v>68.473962599737291</v>
      </c>
      <c r="H76" s="118">
        <v>234.98208625905301</v>
      </c>
      <c r="I76" s="118">
        <v>889.82501220703102</v>
      </c>
    </row>
    <row r="77" spans="1:9">
      <c r="A77" s="97" t="s">
        <v>232</v>
      </c>
      <c r="B77" s="97" t="s">
        <v>232</v>
      </c>
      <c r="C77" s="95">
        <v>128.17300415039099</v>
      </c>
      <c r="D77" s="95">
        <v>217.989007568359</v>
      </c>
      <c r="E77" s="106">
        <v>36111.416539999998</v>
      </c>
      <c r="F77" s="106">
        <f t="shared" si="2"/>
        <v>151090.16680335999</v>
      </c>
      <c r="G77" s="95">
        <v>45.257892420983154</v>
      </c>
      <c r="H77" s="118">
        <v>234.98208625905301</v>
      </c>
      <c r="I77" s="118">
        <v>969.04602050781295</v>
      </c>
    </row>
    <row r="78" spans="1:9">
      <c r="A78" s="97" t="s">
        <v>233</v>
      </c>
      <c r="B78" s="97" t="s">
        <v>274</v>
      </c>
      <c r="C78" s="95">
        <v>148.24800109863301</v>
      </c>
      <c r="D78" s="95">
        <v>192.999993896484</v>
      </c>
      <c r="E78" s="106">
        <v>-11285.86332</v>
      </c>
      <c r="F78" s="106">
        <f t="shared" si="2"/>
        <v>-47220.052130880002</v>
      </c>
      <c r="G78" s="95">
        <v>88.34958428724407</v>
      </c>
      <c r="H78" s="118">
        <v>234.98208625905301</v>
      </c>
      <c r="I78" s="118">
        <v>888.86999511718795</v>
      </c>
    </row>
    <row r="79" spans="1:9">
      <c r="A79" s="97" t="s">
        <v>234</v>
      </c>
      <c r="B79" s="97" t="s">
        <v>234</v>
      </c>
      <c r="C79" s="95">
        <v>134.22000122070301</v>
      </c>
      <c r="D79" s="95">
        <v>181.13601074218801</v>
      </c>
      <c r="E79" s="106">
        <v>-5019.1260000000002</v>
      </c>
      <c r="F79" s="106">
        <f t="shared" si="2"/>
        <v>-21000.023184000001</v>
      </c>
      <c r="G79" s="95">
        <v>94.830401941953284</v>
      </c>
      <c r="H79" s="118">
        <v>234.98208625905301</v>
      </c>
      <c r="I79" s="118">
        <v>867.489013671875</v>
      </c>
    </row>
    <row r="80" spans="1:9">
      <c r="B80" s="89"/>
      <c r="C80" s="89"/>
      <c r="D80" s="89"/>
      <c r="E80" s="89"/>
      <c r="F80" s="89"/>
      <c r="G80" s="89"/>
      <c r="H80" s="89"/>
      <c r="I80" s="89"/>
    </row>
    <row r="86" spans="1:13">
      <c r="K86" t="s">
        <v>333</v>
      </c>
      <c r="L86" t="s">
        <v>26</v>
      </c>
    </row>
    <row r="87" spans="1:13">
      <c r="K87" t="s">
        <v>334</v>
      </c>
      <c r="L87" t="s">
        <v>335</v>
      </c>
    </row>
    <row r="88" spans="1:13">
      <c r="K88">
        <f>400+273.15</f>
        <v>673.15</v>
      </c>
      <c r="M88" t="s">
        <v>336</v>
      </c>
    </row>
    <row r="89" spans="1:13">
      <c r="D89">
        <v>6</v>
      </c>
      <c r="E89">
        <v>7</v>
      </c>
      <c r="F89">
        <v>8</v>
      </c>
      <c r="G89">
        <v>9</v>
      </c>
      <c r="H89">
        <v>10</v>
      </c>
      <c r="I89">
        <v>11</v>
      </c>
    </row>
    <row r="90" spans="1:13">
      <c r="A90" t="s">
        <v>165</v>
      </c>
      <c r="D90">
        <v>-49.683120000000002</v>
      </c>
      <c r="E90">
        <v>13.83761</v>
      </c>
      <c r="F90">
        <v>2.9998060000000003E-4</v>
      </c>
      <c r="G90">
        <v>3.458931E-7</v>
      </c>
      <c r="H90">
        <v>-9.7129269999999997E-11</v>
      </c>
      <c r="I90">
        <v>7.7312010000000005E-15</v>
      </c>
      <c r="K90" s="3">
        <f t="shared" ref="K90:K121" si="3">$D90+$E90*Tcp+$F90*Tcp^2+$G90*Tcp^3+$H90*Tcp^4+$I90*Tcp^5</f>
        <v>9487.6658630451366</v>
      </c>
      <c r="L90">
        <f t="shared" ref="L90:L121" si="4">+$E90+($F90*Tcp)/2+($G90*Tcp^2)/3+($H90*Tcp^3)/4+$I90*Tcp^4/5</f>
        <v>13.98373169359863</v>
      </c>
      <c r="M90" s="4">
        <f>L90*C10</f>
        <v>28.191203547716356</v>
      </c>
    </row>
    <row r="91" spans="1:13">
      <c r="A91" t="s">
        <v>166</v>
      </c>
      <c r="D91">
        <v>-12.98</v>
      </c>
      <c r="E91">
        <v>2.3645900000000002</v>
      </c>
      <c r="F91">
        <v>-2.13247E-3</v>
      </c>
      <c r="G91">
        <v>5.6617999999999997E-6</v>
      </c>
      <c r="H91">
        <v>-3.7247599999999999E-9</v>
      </c>
      <c r="I91">
        <v>8.6089600000000001E-13</v>
      </c>
      <c r="K91" s="3">
        <f t="shared" si="3"/>
        <v>1693.6403632974025</v>
      </c>
      <c r="L91">
        <f t="shared" si="4"/>
        <v>2.2533496383022218</v>
      </c>
      <c r="M91" s="4">
        <f t="shared" ref="M91:M154" si="5">L91*C11</f>
        <v>36.150263104865637</v>
      </c>
    </row>
    <row r="92" spans="1:13">
      <c r="A92" t="s">
        <v>167</v>
      </c>
      <c r="D92">
        <v>-1.7675000000000001</v>
      </c>
      <c r="E92">
        <v>1.1429</v>
      </c>
      <c r="F92">
        <v>-3.2360000000000001E-4</v>
      </c>
      <c r="G92">
        <v>4.2431000000000001E-6</v>
      </c>
      <c r="H92">
        <v>-3.3931599999999999E-9</v>
      </c>
      <c r="I92">
        <v>8.8209599999999996E-13</v>
      </c>
      <c r="K92" s="3">
        <f t="shared" si="3"/>
        <v>1340.4049184573262</v>
      </c>
      <c r="L92">
        <f t="shared" si="4"/>
        <v>1.452351613637441</v>
      </c>
      <c r="M92" s="4">
        <f t="shared" si="5"/>
        <v>43.672068531530329</v>
      </c>
    </row>
    <row r="93" spans="1:13">
      <c r="A93" t="s">
        <v>168</v>
      </c>
      <c r="D93">
        <v>39.488900000000001</v>
      </c>
      <c r="E93">
        <v>0.39500000000000002</v>
      </c>
      <c r="F93">
        <v>2.1140899999999999E-3</v>
      </c>
      <c r="G93">
        <v>3.9648600000000002E-7</v>
      </c>
      <c r="H93">
        <v>-6.6717600000000003E-10</v>
      </c>
      <c r="I93">
        <v>1.67936E-13</v>
      </c>
      <c r="K93" s="3">
        <f t="shared" si="3"/>
        <v>1270.5026990852382</v>
      </c>
      <c r="L93">
        <f t="shared" si="4"/>
        <v>1.1224565577283199</v>
      </c>
      <c r="M93" s="4">
        <f t="shared" si="5"/>
        <v>49.496966963164326</v>
      </c>
    </row>
    <row r="94" spans="1:13">
      <c r="A94" t="s">
        <v>289</v>
      </c>
      <c r="D94">
        <v>30.902999999999999</v>
      </c>
      <c r="E94">
        <v>0.15329999999999999</v>
      </c>
      <c r="F94">
        <v>2.6347900000000001E-3</v>
      </c>
      <c r="G94">
        <v>7.27226E-8</v>
      </c>
      <c r="H94">
        <v>-7.2789600000000001E-10</v>
      </c>
      <c r="I94">
        <v>2.3673600000000002E-13</v>
      </c>
      <c r="K94" s="3">
        <f t="shared" si="3"/>
        <v>1233.4475455899287</v>
      </c>
      <c r="L94">
        <f t="shared" si="4"/>
        <v>1.0053037850310991</v>
      </c>
      <c r="M94" s="4">
        <f t="shared" si="5"/>
        <v>58.432277753377456</v>
      </c>
    </row>
    <row r="95" spans="1:13">
      <c r="A95" t="s">
        <v>170</v>
      </c>
      <c r="D95">
        <v>67.721000000000004</v>
      </c>
      <c r="E95">
        <v>8.5405800000000007E-3</v>
      </c>
      <c r="F95">
        <v>3.27699E-3</v>
      </c>
      <c r="G95">
        <v>-1.10968E-6</v>
      </c>
      <c r="H95">
        <v>1.76646E-10</v>
      </c>
      <c r="I95">
        <v>-6.3992599999999998E-15</v>
      </c>
      <c r="K95" s="3">
        <f t="shared" si="3"/>
        <v>1255.2811848730446</v>
      </c>
      <c r="L95">
        <f t="shared" si="4"/>
        <v>0.95709095800006749</v>
      </c>
      <c r="M95" s="4">
        <f t="shared" si="5"/>
        <v>55.62995536854168</v>
      </c>
    </row>
    <row r="96" spans="1:13">
      <c r="A96" t="s">
        <v>290</v>
      </c>
      <c r="D96">
        <v>64.25</v>
      </c>
      <c r="E96">
        <v>-0.131798</v>
      </c>
      <c r="F96">
        <v>3.5409999999999999E-3</v>
      </c>
      <c r="G96">
        <v>-1.3332E-6</v>
      </c>
      <c r="H96">
        <v>2.5144600000000001E-10</v>
      </c>
      <c r="I96">
        <v>-1.2957600000000001E-14</v>
      </c>
      <c r="K96" s="3">
        <f t="shared" si="3"/>
        <v>1223.245196085637</v>
      </c>
      <c r="L96">
        <f t="shared" si="4"/>
        <v>0.87728491647036866</v>
      </c>
      <c r="M96" s="4">
        <f t="shared" si="5"/>
        <v>63.296984864977119</v>
      </c>
    </row>
    <row r="97" spans="1:13">
      <c r="A97" t="s">
        <v>172</v>
      </c>
      <c r="D97">
        <v>63.198</v>
      </c>
      <c r="E97">
        <v>-1.1701700000000001E-2</v>
      </c>
      <c r="F97">
        <v>3.3164000000000002E-3</v>
      </c>
      <c r="G97">
        <v>-1.1705000000000001E-6</v>
      </c>
      <c r="H97">
        <v>1.9963600000000001E-10</v>
      </c>
      <c r="I97">
        <v>-8.6648500000000004E-15</v>
      </c>
      <c r="K97" s="3">
        <f t="shared" si="3"/>
        <v>1240.8456991745948</v>
      </c>
      <c r="L97">
        <f t="shared" si="4"/>
        <v>0.94258671851827214</v>
      </c>
      <c r="M97" s="4">
        <f t="shared" si="5"/>
        <v>68.008575248306698</v>
      </c>
    </row>
    <row r="98" spans="1:13">
      <c r="A98" t="s">
        <v>173</v>
      </c>
      <c r="D98">
        <v>1.5619700000000001E-8</v>
      </c>
      <c r="E98">
        <v>-0.76451800000000003</v>
      </c>
      <c r="F98">
        <v>3.8682500000000002E-3</v>
      </c>
      <c r="G98">
        <v>-1.4405499999999999E-6</v>
      </c>
      <c r="H98">
        <v>2.3115700000000001E-10</v>
      </c>
      <c r="I98">
        <v>-8.2609900000000005E-23</v>
      </c>
      <c r="K98" s="3">
        <f t="shared" si="3"/>
        <v>846.24743922230846</v>
      </c>
      <c r="L98">
        <f t="shared" si="4"/>
        <v>0.33747949757632872</v>
      </c>
      <c r="M98" s="4">
        <f t="shared" si="5"/>
        <v>23.669125283449809</v>
      </c>
    </row>
    <row r="99" spans="1:13">
      <c r="A99" t="s">
        <v>174</v>
      </c>
      <c r="D99">
        <v>74.513000000000005</v>
      </c>
      <c r="E99">
        <v>-9.6697000000000005E-2</v>
      </c>
      <c r="F99">
        <v>3.47649E-3</v>
      </c>
      <c r="G99">
        <v>-1.3211999999999999E-6</v>
      </c>
      <c r="H99">
        <v>2.5236499999999999E-10</v>
      </c>
      <c r="I99">
        <v>-1.34666E-14</v>
      </c>
      <c r="K99" s="3">
        <f t="shared" si="3"/>
        <v>1231.6836033908742</v>
      </c>
      <c r="L99">
        <f t="shared" si="4"/>
        <v>0.89253516406957745</v>
      </c>
      <c r="M99" s="4">
        <f t="shared" si="5"/>
        <v>76.916808098598892</v>
      </c>
    </row>
    <row r="100" spans="1:13">
      <c r="A100" t="s">
        <v>291</v>
      </c>
      <c r="D100">
        <v>0</v>
      </c>
      <c r="E100">
        <v>-0.193</v>
      </c>
      <c r="F100">
        <v>3.6510000000000002E-3</v>
      </c>
      <c r="G100">
        <v>-2.4234E-6</v>
      </c>
      <c r="H100">
        <v>6.4377599999999999E-10</v>
      </c>
      <c r="I100">
        <v>0</v>
      </c>
      <c r="K100" s="3">
        <f t="shared" si="3"/>
        <v>917.45027022452382</v>
      </c>
      <c r="L100">
        <f t="shared" si="4"/>
        <v>0.71888812235741395</v>
      </c>
      <c r="M100" s="4">
        <f t="shared" si="5"/>
        <v>61.952270316844135</v>
      </c>
    </row>
    <row r="101" spans="1:13">
      <c r="A101" t="s">
        <v>176</v>
      </c>
      <c r="D101">
        <v>4.5556700000000003E-9</v>
      </c>
      <c r="E101">
        <v>-0.64805000000000001</v>
      </c>
      <c r="F101">
        <v>3.63175E-3</v>
      </c>
      <c r="G101">
        <v>-9.9928300000000007E-7</v>
      </c>
      <c r="H101">
        <v>3.9240299999999997E-11</v>
      </c>
      <c r="I101">
        <v>-2.5815999999999999E-23</v>
      </c>
      <c r="K101" s="3">
        <f t="shared" si="3"/>
        <v>912.67411070648654</v>
      </c>
      <c r="L101">
        <f t="shared" si="4"/>
        <v>0.42636323262248227</v>
      </c>
      <c r="M101" s="4">
        <f t="shared" si="5"/>
        <v>35.882731218896915</v>
      </c>
    </row>
    <row r="102" spans="1:13">
      <c r="A102" t="s">
        <v>292</v>
      </c>
      <c r="D102">
        <v>127.24</v>
      </c>
      <c r="E102">
        <v>-0.68410000000000004</v>
      </c>
      <c r="F102">
        <v>4.0055000000000004E-3</v>
      </c>
      <c r="G102">
        <v>-1.6814999999999999E-6</v>
      </c>
      <c r="H102">
        <v>3.5782600000000001E-10</v>
      </c>
      <c r="I102">
        <v>-2.6267600000000001E-14</v>
      </c>
      <c r="K102" s="3">
        <f t="shared" si="3"/>
        <v>1038.695277444891</v>
      </c>
      <c r="L102">
        <f t="shared" si="4"/>
        <v>0.43627906372465952</v>
      </c>
      <c r="M102" s="4">
        <f t="shared" si="5"/>
        <v>36.718076408499627</v>
      </c>
    </row>
    <row r="103" spans="1:13">
      <c r="A103" t="s">
        <v>178</v>
      </c>
      <c r="D103">
        <v>84.465800000000002</v>
      </c>
      <c r="E103">
        <v>-0.51329800000000003</v>
      </c>
      <c r="F103">
        <v>3.2486899999999998E-3</v>
      </c>
      <c r="G103">
        <v>-1.5436999999999999E-6</v>
      </c>
      <c r="H103">
        <v>3.6500599999999998E-10</v>
      </c>
      <c r="I103">
        <v>-2.4820399999999999E-14</v>
      </c>
      <c r="K103" s="3">
        <f t="shared" si="3"/>
        <v>811.66916540605848</v>
      </c>
      <c r="L103">
        <f t="shared" si="4"/>
        <v>0.37377850173102994</v>
      </c>
      <c r="M103" s="4">
        <f t="shared" si="5"/>
        <v>29.195838998347057</v>
      </c>
    </row>
    <row r="104" spans="1:13">
      <c r="A104" t="s">
        <v>179</v>
      </c>
      <c r="D104">
        <v>71.41</v>
      </c>
      <c r="E104">
        <v>-9.6894900000000006E-2</v>
      </c>
      <c r="F104">
        <v>3.473E-3</v>
      </c>
      <c r="G104">
        <v>-1.3302E-6</v>
      </c>
      <c r="H104">
        <v>2.55766E-10</v>
      </c>
      <c r="I104">
        <v>-1.37726E-14</v>
      </c>
      <c r="K104" s="3">
        <f t="shared" si="3"/>
        <v>1224.7767594549937</v>
      </c>
      <c r="L104">
        <f t="shared" si="4"/>
        <v>0.89005000607562124</v>
      </c>
      <c r="M104" s="4">
        <f t="shared" si="5"/>
        <v>89.187462488538145</v>
      </c>
    </row>
    <row r="105" spans="1:13">
      <c r="A105" t="s">
        <v>293</v>
      </c>
      <c r="D105">
        <v>78.605999999999995</v>
      </c>
      <c r="E105">
        <v>0.15459800000000001</v>
      </c>
      <c r="F105">
        <v>2.8295799999999999E-3</v>
      </c>
      <c r="G105">
        <v>-6.7717600000000003E-7</v>
      </c>
      <c r="H105">
        <v>0</v>
      </c>
      <c r="I105">
        <v>0</v>
      </c>
      <c r="K105" s="3">
        <f t="shared" si="3"/>
        <v>1258.2881754878329</v>
      </c>
      <c r="L105">
        <f t="shared" si="4"/>
        <v>1.0046807599750467</v>
      </c>
      <c r="M105" s="4">
        <f t="shared" si="5"/>
        <v>100.67403739292529</v>
      </c>
    </row>
    <row r="106" spans="1:13">
      <c r="A106" t="s">
        <v>294</v>
      </c>
      <c r="D106">
        <v>107.59</v>
      </c>
      <c r="E106">
        <v>-0.70459700000000003</v>
      </c>
      <c r="F106">
        <v>4.1032999999999998E-3</v>
      </c>
      <c r="G106">
        <v>-1.5285000000000001E-6</v>
      </c>
      <c r="H106">
        <v>1.83396E-10</v>
      </c>
      <c r="I106">
        <v>2.6633600000000001E-14</v>
      </c>
      <c r="K106" s="3">
        <f t="shared" si="3"/>
        <v>1067.7292723411881</v>
      </c>
      <c r="L106">
        <f t="shared" si="4"/>
        <v>0.46067981021007548</v>
      </c>
      <c r="M106" s="4">
        <f t="shared" si="5"/>
        <v>45.233691262482665</v>
      </c>
    </row>
    <row r="107" spans="1:13">
      <c r="A107" t="s">
        <v>295</v>
      </c>
      <c r="D107">
        <v>140.607</v>
      </c>
      <c r="E107">
        <v>-0.33610000000000001</v>
      </c>
      <c r="F107">
        <v>3.3195E-3</v>
      </c>
      <c r="G107">
        <v>-8.8739599999999996E-7</v>
      </c>
      <c r="H107">
        <v>-8.9254500000000002E-11</v>
      </c>
      <c r="I107">
        <v>7.35976E-14</v>
      </c>
      <c r="K107" s="3">
        <f t="shared" si="3"/>
        <v>1139.6973183815151</v>
      </c>
      <c r="L107">
        <f t="shared" si="4"/>
        <v>0.64334129873702073</v>
      </c>
      <c r="M107" s="4">
        <f t="shared" si="5"/>
        <v>63.169040705744756</v>
      </c>
    </row>
    <row r="108" spans="1:13">
      <c r="A108" t="s">
        <v>296</v>
      </c>
      <c r="D108">
        <v>64.915000000000006</v>
      </c>
      <c r="E108">
        <v>-0.67700000000000005</v>
      </c>
      <c r="F108">
        <v>4.2233000000000001E-3</v>
      </c>
      <c r="G108">
        <v>-2.1237999999999999E-6</v>
      </c>
      <c r="H108">
        <v>6.9994600000000001E-10</v>
      </c>
      <c r="I108">
        <v>-1.1297500000000001E-13</v>
      </c>
      <c r="K108" s="3">
        <f t="shared" si="3"/>
        <v>1003.1912783724383</v>
      </c>
      <c r="L108">
        <f t="shared" si="4"/>
        <v>0.47240660647777721</v>
      </c>
      <c r="M108" s="4">
        <f t="shared" si="5"/>
        <v>46.385133696283631</v>
      </c>
    </row>
    <row r="109" spans="1:13">
      <c r="A109" t="s">
        <v>184</v>
      </c>
      <c r="D109">
        <v>74.162000000000006</v>
      </c>
      <c r="E109">
        <v>-0.42309999999999998</v>
      </c>
      <c r="F109">
        <v>3.1844999999999998E-3</v>
      </c>
      <c r="G109">
        <v>-1.4397E-6</v>
      </c>
      <c r="H109">
        <v>3.2659600000000001E-10</v>
      </c>
      <c r="I109">
        <v>-2.1274599999999999E-14</v>
      </c>
      <c r="K109" s="3">
        <f t="shared" si="3"/>
        <v>857.32173652284382</v>
      </c>
      <c r="L109">
        <f t="shared" si="4"/>
        <v>0.4552968979365446</v>
      </c>
      <c r="M109" s="4">
        <f t="shared" si="5"/>
        <v>41.951420630146679</v>
      </c>
    </row>
    <row r="110" spans="1:13">
      <c r="A110" t="s">
        <v>185</v>
      </c>
      <c r="D110">
        <v>126.50700000000001</v>
      </c>
      <c r="E110">
        <v>-0.27010000000000001</v>
      </c>
      <c r="F110">
        <v>3.9982899999999998E-3</v>
      </c>
      <c r="G110">
        <v>-1.973E-6</v>
      </c>
      <c r="H110">
        <v>6.2279600000000003E-10</v>
      </c>
      <c r="I110">
        <v>-9.3813499999999995E-14</v>
      </c>
      <c r="K110" s="3">
        <f t="shared" si="3"/>
        <v>1269.534211314807</v>
      </c>
      <c r="L110">
        <f t="shared" si="4"/>
        <v>0.82125495261332992</v>
      </c>
      <c r="M110" s="4">
        <f t="shared" si="5"/>
        <v>93.813597601566784</v>
      </c>
    </row>
    <row r="111" spans="1:13">
      <c r="A111" t="s">
        <v>297</v>
      </c>
      <c r="D111">
        <v>58.758000000000003</v>
      </c>
      <c r="E111">
        <v>0.18579999999999999</v>
      </c>
      <c r="F111">
        <v>2.8324999999999999E-3</v>
      </c>
      <c r="G111">
        <v>-6.7979600000000003E-7</v>
      </c>
      <c r="H111">
        <v>0</v>
      </c>
      <c r="I111">
        <v>0</v>
      </c>
      <c r="K111" s="3">
        <f t="shared" si="3"/>
        <v>1259.9677783706729</v>
      </c>
      <c r="L111">
        <f t="shared" si="4"/>
        <v>1.0364698246360633</v>
      </c>
      <c r="M111" s="4">
        <f t="shared" si="5"/>
        <v>118.39802334848761</v>
      </c>
    </row>
    <row r="112" spans="1:13">
      <c r="A112" t="s">
        <v>298</v>
      </c>
      <c r="D112">
        <v>51.257899999999999</v>
      </c>
      <c r="E112">
        <v>-0.26349</v>
      </c>
      <c r="F112">
        <v>2.7445799999999999E-3</v>
      </c>
      <c r="G112">
        <v>3.8225599999999998E-7</v>
      </c>
      <c r="H112">
        <v>-1.0300600000000001E-9</v>
      </c>
      <c r="I112">
        <v>3.1250600000000001E-13</v>
      </c>
      <c r="K112" s="3">
        <f t="shared" si="3"/>
        <v>1065.8349811981564</v>
      </c>
      <c r="L112">
        <f t="shared" si="4"/>
        <v>0.65228904132136989</v>
      </c>
      <c r="M112" s="4">
        <f t="shared" si="5"/>
        <v>73.192048868025651</v>
      </c>
    </row>
    <row r="113" spans="1:13">
      <c r="A113" t="s">
        <v>299</v>
      </c>
      <c r="D113">
        <v>122.29</v>
      </c>
      <c r="E113">
        <v>-2.23048E-2</v>
      </c>
      <c r="F113">
        <v>2.8484999999999999E-3</v>
      </c>
      <c r="G113">
        <v>-6.9386599999999995E-7</v>
      </c>
      <c r="H113">
        <v>0</v>
      </c>
      <c r="I113">
        <v>0</v>
      </c>
      <c r="K113" s="3">
        <f t="shared" si="3"/>
        <v>1186.3724241283073</v>
      </c>
      <c r="L113">
        <f t="shared" si="4"/>
        <v>0.83162504060953824</v>
      </c>
      <c r="M113" s="4">
        <f t="shared" si="5"/>
        <v>93.314982708989774</v>
      </c>
    </row>
    <row r="114" spans="1:13">
      <c r="A114" t="s">
        <v>189</v>
      </c>
      <c r="D114">
        <v>127.738</v>
      </c>
      <c r="E114">
        <v>-5.6326000000000001E-2</v>
      </c>
      <c r="F114">
        <v>2.8544999999999998E-3</v>
      </c>
      <c r="G114">
        <v>-6.9946600000000005E-7</v>
      </c>
      <c r="H114">
        <v>0</v>
      </c>
      <c r="I114">
        <v>0</v>
      </c>
      <c r="K114" s="3">
        <f t="shared" si="3"/>
        <v>1169.929698432614</v>
      </c>
      <c r="L114">
        <f t="shared" si="4"/>
        <v>0.79877744622087155</v>
      </c>
      <c r="M114" s="4">
        <f t="shared" si="5"/>
        <v>89.629219831811696</v>
      </c>
    </row>
    <row r="115" spans="1:13">
      <c r="A115" t="s">
        <v>300</v>
      </c>
      <c r="D115">
        <v>134.91999999999999</v>
      </c>
      <c r="E115">
        <v>-8.3046900000000007E-2</v>
      </c>
      <c r="F115">
        <v>2.8579E-3</v>
      </c>
      <c r="G115">
        <v>-7.0232600000000001E-7</v>
      </c>
      <c r="H115">
        <v>0</v>
      </c>
      <c r="I115">
        <v>0</v>
      </c>
      <c r="K115" s="3">
        <f t="shared" si="3"/>
        <v>1159.792798003939</v>
      </c>
      <c r="L115">
        <f t="shared" si="4"/>
        <v>0.77276891640808831</v>
      </c>
      <c r="M115" s="4">
        <f t="shared" si="5"/>
        <v>86.71085471381663</v>
      </c>
    </row>
    <row r="116" spans="1:13">
      <c r="A116" t="s">
        <v>301</v>
      </c>
      <c r="D116">
        <v>144.36000000000001</v>
      </c>
      <c r="E116">
        <v>-0.11609700000000001</v>
      </c>
      <c r="F116">
        <v>2.8614999999999999E-3</v>
      </c>
      <c r="G116">
        <v>-7.0555600000000002E-7</v>
      </c>
      <c r="H116">
        <v>0</v>
      </c>
      <c r="I116">
        <v>0</v>
      </c>
      <c r="K116" s="3">
        <f t="shared" si="3"/>
        <v>1147.6311634999859</v>
      </c>
      <c r="L116">
        <f t="shared" si="4"/>
        <v>0.74044261544819656</v>
      </c>
      <c r="M116" s="4">
        <f t="shared" si="5"/>
        <v>83.083585129789981</v>
      </c>
    </row>
    <row r="117" spans="1:13">
      <c r="A117" t="s">
        <v>302</v>
      </c>
      <c r="D117">
        <v>70.552000000000007</v>
      </c>
      <c r="E117">
        <v>-0.39200000000000002</v>
      </c>
      <c r="F117">
        <v>3.3088000000000002E-3</v>
      </c>
      <c r="G117">
        <v>-1.5277E-6</v>
      </c>
      <c r="H117">
        <v>3.5604599999999999E-10</v>
      </c>
      <c r="I117">
        <v>-2.3873599999999999E-14</v>
      </c>
      <c r="K117" s="3">
        <f t="shared" si="3"/>
        <v>909.81634274336466</v>
      </c>
      <c r="L117">
        <f t="shared" si="4"/>
        <v>0.51708034789465707</v>
      </c>
      <c r="M117" s="4">
        <f t="shared" si="5"/>
        <v>54.896352403944668</v>
      </c>
    </row>
    <row r="118" spans="1:13">
      <c r="A118" t="s">
        <v>193</v>
      </c>
      <c r="D118">
        <v>43.03</v>
      </c>
      <c r="E118">
        <v>-0.125888</v>
      </c>
      <c r="F118">
        <v>2.4872900000000001E-3</v>
      </c>
      <c r="G118">
        <v>-5.3493599999999999E-7</v>
      </c>
      <c r="H118">
        <v>-2.0049400000000001E-10</v>
      </c>
      <c r="I118">
        <v>9.5514599999999994E-14</v>
      </c>
      <c r="K118" s="3">
        <f t="shared" si="3"/>
        <v>894.22232437295133</v>
      </c>
      <c r="L118">
        <f t="shared" si="4"/>
        <v>0.61910638342126589</v>
      </c>
      <c r="M118" s="4">
        <f t="shared" si="5"/>
        <v>65.728048529025685</v>
      </c>
    </row>
    <row r="119" spans="1:13">
      <c r="A119" t="s">
        <v>194</v>
      </c>
      <c r="D119">
        <v>1.6649100000000001E-8</v>
      </c>
      <c r="E119">
        <v>-0.27474900000000002</v>
      </c>
      <c r="F119">
        <v>2.96562E-3</v>
      </c>
      <c r="G119">
        <v>-1.17645E-6</v>
      </c>
      <c r="H119">
        <v>1.9963600000000001E-10</v>
      </c>
      <c r="I119">
        <v>-9.1611299999999995E-23</v>
      </c>
      <c r="K119" s="3">
        <f t="shared" si="3"/>
        <v>841.01086843346684</v>
      </c>
      <c r="L119">
        <f t="shared" si="4"/>
        <v>0.56093275697958278</v>
      </c>
      <c r="M119" s="4">
        <f t="shared" si="5"/>
        <v>59.551987282914126</v>
      </c>
    </row>
    <row r="120" spans="1:13">
      <c r="A120" t="s">
        <v>195</v>
      </c>
      <c r="D120">
        <v>32.515000000000001</v>
      </c>
      <c r="E120">
        <v>-6.2588000000000005E-2</v>
      </c>
      <c r="F120">
        <v>2.5189000000000001E-3</v>
      </c>
      <c r="G120">
        <v>-6.5662599999999997E-7</v>
      </c>
      <c r="H120">
        <v>-1.12345E-10</v>
      </c>
      <c r="I120">
        <v>7.4953599999999994E-14</v>
      </c>
      <c r="K120" s="3">
        <f t="shared" si="3"/>
        <v>918.78024604003292</v>
      </c>
      <c r="L120">
        <f t="shared" si="4"/>
        <v>0.6805425841809678</v>
      </c>
      <c r="M120" s="4">
        <f t="shared" si="5"/>
        <v>72.2504842413788</v>
      </c>
    </row>
    <row r="121" spans="1:13">
      <c r="A121" t="s">
        <v>196</v>
      </c>
      <c r="D121">
        <v>4.9787200000000004E-9</v>
      </c>
      <c r="E121">
        <v>-6.52895E-2</v>
      </c>
      <c r="F121">
        <v>3.4028800000000001E-3</v>
      </c>
      <c r="G121">
        <v>-1.25345E-6</v>
      </c>
      <c r="H121">
        <v>2.0095500000000001E-10</v>
      </c>
      <c r="I121">
        <v>-2.23759E-23</v>
      </c>
      <c r="K121" s="3">
        <f t="shared" si="3"/>
        <v>1156.9284539795176</v>
      </c>
      <c r="L121">
        <f t="shared" si="4"/>
        <v>0.90603326315854804</v>
      </c>
      <c r="M121" s="4">
        <f t="shared" si="5"/>
        <v>116.20692273264712</v>
      </c>
    </row>
    <row r="122" spans="1:13">
      <c r="A122" t="s">
        <v>303</v>
      </c>
      <c r="D122">
        <v>137.02000000000001</v>
      </c>
      <c r="E122">
        <v>-0.115097</v>
      </c>
      <c r="F122">
        <v>2.8658999999999998E-3</v>
      </c>
      <c r="G122">
        <v>-7.0941599999999995E-7</v>
      </c>
      <c r="H122">
        <v>0</v>
      </c>
      <c r="I122">
        <v>0</v>
      </c>
      <c r="K122" s="3">
        <f t="shared" ref="K122:K153" si="6">$D122+$E122*Tcp+$F122*Tcp^2+$G122*Tcp^3+$H122*Tcp^4+$I122*Tcp^5</f>
        <v>1141.7806927483293</v>
      </c>
      <c r="L122">
        <f t="shared" ref="L122:L153" si="7">+$E122+($F122*Tcp)/2+($G122*Tcp^2)/3+($H122*Tcp^3)/4+$I122*Tcp^4/5</f>
        <v>0.74234051699457992</v>
      </c>
      <c r="M122" s="4">
        <f t="shared" si="5"/>
        <v>93.71009754863654</v>
      </c>
    </row>
    <row r="123" spans="1:13">
      <c r="A123" t="s">
        <v>198</v>
      </c>
      <c r="D123">
        <v>118.2</v>
      </c>
      <c r="E123">
        <v>-5.2823000000000002E-2</v>
      </c>
      <c r="F123">
        <v>2.8595000000000001E-3</v>
      </c>
      <c r="G123">
        <v>-7.0394600000000005E-7</v>
      </c>
      <c r="H123">
        <v>0</v>
      </c>
      <c r="I123">
        <v>0</v>
      </c>
      <c r="K123" s="3">
        <f t="shared" si="6"/>
        <v>1163.64888513456</v>
      </c>
      <c r="L123">
        <f t="shared" si="7"/>
        <v>0.80328664570993835</v>
      </c>
      <c r="M123" s="4">
        <f t="shared" si="5"/>
        <v>101.40369305686838</v>
      </c>
    </row>
    <row r="124" spans="1:13">
      <c r="A124" t="s">
        <v>199</v>
      </c>
      <c r="D124">
        <v>58.758000000000003</v>
      </c>
      <c r="E124">
        <v>-0.3548</v>
      </c>
      <c r="F124">
        <v>3.3479E-3</v>
      </c>
      <c r="G124">
        <v>-1.5094999999999999E-6</v>
      </c>
      <c r="H124">
        <v>3.41806E-10</v>
      </c>
      <c r="I124">
        <v>-2.2393599999999998E-14</v>
      </c>
      <c r="K124" s="3">
        <f t="shared" si="6"/>
        <v>943.61309290323811</v>
      </c>
      <c r="L124">
        <f t="shared" si="7"/>
        <v>0.5691643123506579</v>
      </c>
      <c r="M124" s="4">
        <f t="shared" si="5"/>
        <v>68.410135497631316</v>
      </c>
    </row>
    <row r="125" spans="1:13">
      <c r="A125" t="s">
        <v>304</v>
      </c>
      <c r="D125">
        <v>212.44900000000001</v>
      </c>
      <c r="E125">
        <v>-0.34660000000000002</v>
      </c>
      <c r="F125">
        <v>2.8828E-3</v>
      </c>
      <c r="G125">
        <v>-7.2460599999999997E-7</v>
      </c>
      <c r="H125">
        <v>0</v>
      </c>
      <c r="I125">
        <v>0</v>
      </c>
      <c r="K125" s="3">
        <f t="shared" si="6"/>
        <v>1064.3980299160751</v>
      </c>
      <c r="L125">
        <f t="shared" si="7"/>
        <v>0.51423128159032161</v>
      </c>
      <c r="M125" s="4">
        <f t="shared" si="5"/>
        <v>61.807514785012053</v>
      </c>
    </row>
    <row r="126" spans="1:13">
      <c r="A126" t="s">
        <v>305</v>
      </c>
      <c r="D126">
        <v>44.25</v>
      </c>
      <c r="E126">
        <v>-0.1545</v>
      </c>
      <c r="F126">
        <v>2.7430000000000002E-3</v>
      </c>
      <c r="G126">
        <v>-7.6421600000000005E-7</v>
      </c>
      <c r="H126">
        <v>-1.0821599999999999E-10</v>
      </c>
      <c r="I126">
        <v>8.3004600000000005E-14</v>
      </c>
      <c r="K126" s="3">
        <f t="shared" si="6"/>
        <v>939.33425175962896</v>
      </c>
      <c r="L126">
        <f t="shared" si="7"/>
        <v>0.64845173705757264</v>
      </c>
      <c r="M126" s="4">
        <f t="shared" si="5"/>
        <v>77.940008242211533</v>
      </c>
    </row>
    <row r="127" spans="1:13">
      <c r="A127" t="s">
        <v>306</v>
      </c>
      <c r="D127">
        <v>42.9709</v>
      </c>
      <c r="E127">
        <v>-0.125888</v>
      </c>
      <c r="F127">
        <v>2.6484E-3</v>
      </c>
      <c r="G127">
        <v>-6.6734600000000005E-7</v>
      </c>
      <c r="H127">
        <v>-1.5024599999999999E-10</v>
      </c>
      <c r="I127">
        <v>8.9294599999999996E-14</v>
      </c>
      <c r="K127" s="3">
        <f t="shared" si="6"/>
        <v>936.23637392793739</v>
      </c>
      <c r="L127">
        <f t="shared" si="7"/>
        <v>0.65690859067416529</v>
      </c>
      <c r="M127" s="4">
        <f t="shared" si="5"/>
        <v>78.956471307868938</v>
      </c>
    </row>
    <row r="128" spans="1:13">
      <c r="A128" t="s">
        <v>307</v>
      </c>
      <c r="D128">
        <v>46.780900000000003</v>
      </c>
      <c r="E128">
        <v>-0.18479999999999999</v>
      </c>
      <c r="F128">
        <v>3.0423E-3</v>
      </c>
      <c r="G128">
        <v>-1.30648E-6</v>
      </c>
      <c r="H128">
        <v>2.8340600000000002E-10</v>
      </c>
      <c r="I128">
        <v>1.7618600000000001E-14</v>
      </c>
      <c r="K128" s="3">
        <f t="shared" si="6"/>
        <v>963.06007914657448</v>
      </c>
      <c r="L128">
        <f t="shared" si="7"/>
        <v>0.66416162820045033</v>
      </c>
      <c r="M128" s="4">
        <f t="shared" si="5"/>
        <v>79.82824290207401</v>
      </c>
    </row>
    <row r="129" spans="1:17">
      <c r="A129" t="s">
        <v>308</v>
      </c>
      <c r="D129">
        <v>-7.0483999999999998E-9</v>
      </c>
      <c r="E129">
        <v>-0.16297</v>
      </c>
      <c r="F129">
        <v>2.79714E-3</v>
      </c>
      <c r="G129">
        <v>-1.0237E-6</v>
      </c>
      <c r="H129">
        <v>1.6015300000000001E-10</v>
      </c>
      <c r="I129">
        <v>4.1966999999999999E-23</v>
      </c>
      <c r="K129" s="3">
        <f t="shared" si="6"/>
        <v>878.39703456808024</v>
      </c>
      <c r="L129">
        <f t="shared" si="7"/>
        <v>0.63606669080920342</v>
      </c>
      <c r="M129" s="4">
        <f t="shared" si="5"/>
        <v>76.451399990411346</v>
      </c>
    </row>
    <row r="130" spans="1:17">
      <c r="A130" t="s">
        <v>309</v>
      </c>
      <c r="D130">
        <v>-8.0370000000000008</v>
      </c>
      <c r="E130">
        <v>0.33019900000000002</v>
      </c>
      <c r="F130">
        <v>1.3905E-3</v>
      </c>
      <c r="G130">
        <v>8.82526E-7</v>
      </c>
      <c r="H130">
        <v>-1.0566500000000001E-9</v>
      </c>
      <c r="I130">
        <v>2.9278600000000002E-13</v>
      </c>
      <c r="K130" s="3">
        <f t="shared" si="6"/>
        <v>937.01592190285953</v>
      </c>
      <c r="L130">
        <f t="shared" si="7"/>
        <v>0.86295370111430603</v>
      </c>
      <c r="M130" s="4">
        <f t="shared" si="5"/>
        <v>103.72185736241528</v>
      </c>
    </row>
    <row r="131" spans="1:17">
      <c r="A131" t="s">
        <v>310</v>
      </c>
      <c r="D131">
        <v>-4.6340000000000003</v>
      </c>
      <c r="E131">
        <v>0.31259999999999999</v>
      </c>
      <c r="F131">
        <v>1.40007E-3</v>
      </c>
      <c r="G131">
        <v>9.0276599999999997E-7</v>
      </c>
      <c r="H131">
        <v>-1.0889599999999999E-9</v>
      </c>
      <c r="I131">
        <v>3.0497599999999999E-13</v>
      </c>
      <c r="K131" s="3">
        <f t="shared" si="6"/>
        <v>934.13304643979495</v>
      </c>
      <c r="L131">
        <f t="shared" si="7"/>
        <v>0.84966959583626123</v>
      </c>
      <c r="M131" s="4">
        <f t="shared" si="5"/>
        <v>102.12518760938276</v>
      </c>
    </row>
    <row r="132" spans="1:17">
      <c r="A132" t="s">
        <v>207</v>
      </c>
      <c r="D132">
        <v>-1.3047800000000001E-6</v>
      </c>
      <c r="E132">
        <v>-0.55608400000000002</v>
      </c>
      <c r="F132">
        <v>3.9203500000000004E-3</v>
      </c>
      <c r="G132">
        <v>-2.3827200000000002E-6</v>
      </c>
      <c r="H132">
        <v>6.6361399999999998E-10</v>
      </c>
      <c r="I132">
        <v>1.6006699999999999E-20</v>
      </c>
      <c r="K132" s="3">
        <f t="shared" si="6"/>
        <v>811.57280036344764</v>
      </c>
      <c r="L132">
        <f t="shared" si="7"/>
        <v>0.45411782646048249</v>
      </c>
      <c r="M132" s="4">
        <f t="shared" si="5"/>
        <v>53.666737132941591</v>
      </c>
    </row>
    <row r="133" spans="1:17">
      <c r="A133" t="s">
        <v>208</v>
      </c>
      <c r="D133">
        <v>7.3346899999999996E-9</v>
      </c>
      <c r="E133">
        <v>-5.5613500000000003E-2</v>
      </c>
      <c r="F133">
        <v>3.3766500000000001E-3</v>
      </c>
      <c r="G133">
        <v>-1.23882E-6</v>
      </c>
      <c r="H133">
        <v>1.98716E-10</v>
      </c>
      <c r="I133">
        <v>-3.7013899999999999E-23</v>
      </c>
      <c r="K133" s="3">
        <f t="shared" si="6"/>
        <v>1155.5590176399901</v>
      </c>
      <c r="L133">
        <f t="shared" si="7"/>
        <v>0.90891993158453943</v>
      </c>
      <c r="M133" s="4">
        <f t="shared" si="5"/>
        <v>129.32567579407007</v>
      </c>
    </row>
    <row r="134" spans="1:17">
      <c r="A134" t="s">
        <v>311</v>
      </c>
      <c r="D134">
        <v>104.56</v>
      </c>
      <c r="E134">
        <v>-4.0568899999999998E-2</v>
      </c>
      <c r="F134">
        <v>2.8649000000000001E-3</v>
      </c>
      <c r="G134">
        <v>-7.0854599999999997E-7</v>
      </c>
      <c r="H134">
        <v>0</v>
      </c>
      <c r="I134">
        <v>0</v>
      </c>
      <c r="K134" s="3">
        <f t="shared" si="6"/>
        <v>1159.3015241608477</v>
      </c>
      <c r="L134">
        <f t="shared" si="7"/>
        <v>0.81666344996210505</v>
      </c>
      <c r="M134" s="4">
        <f t="shared" si="5"/>
        <v>114.55175318566071</v>
      </c>
      <c r="O134" s="7"/>
      <c r="Q134" s="7"/>
    </row>
    <row r="135" spans="1:17">
      <c r="A135" t="s">
        <v>312</v>
      </c>
      <c r="D135">
        <v>3.8500200000000003E-9</v>
      </c>
      <c r="E135">
        <v>-0.17127000000000001</v>
      </c>
      <c r="F135">
        <v>2.95554E-3</v>
      </c>
      <c r="G135">
        <v>-1.09172E-6</v>
      </c>
      <c r="H135">
        <v>1.59619E-10</v>
      </c>
      <c r="I135">
        <v>-1.9721799999999999E-23</v>
      </c>
      <c r="K135" s="3">
        <f t="shared" si="6"/>
        <v>923.72837676416077</v>
      </c>
      <c r="L135">
        <f t="shared" si="7"/>
        <v>0.67076546150894256</v>
      </c>
      <c r="M135" s="4">
        <f t="shared" si="5"/>
        <v>90.031481856533631</v>
      </c>
      <c r="O135" s="7"/>
      <c r="Q135" s="7"/>
    </row>
    <row r="136" spans="1:17">
      <c r="A136" t="s">
        <v>313</v>
      </c>
      <c r="D136">
        <v>185.15</v>
      </c>
      <c r="E136">
        <v>-0.27689000000000002</v>
      </c>
      <c r="F136">
        <v>2.8804899999999999E-3</v>
      </c>
      <c r="G136">
        <v>-7.22486E-7</v>
      </c>
      <c r="H136">
        <v>0</v>
      </c>
      <c r="I136">
        <v>0</v>
      </c>
      <c r="K136" s="3">
        <f t="shared" si="6"/>
        <v>1083.6242371557196</v>
      </c>
      <c r="L136">
        <f t="shared" si="7"/>
        <v>0.58348400585888816</v>
      </c>
      <c r="M136" s="4">
        <f t="shared" si="5"/>
        <v>78.316390305617574</v>
      </c>
      <c r="O136" s="7"/>
      <c r="Q136" s="7"/>
    </row>
    <row r="137" spans="1:17">
      <c r="A137" t="s">
        <v>314</v>
      </c>
      <c r="D137">
        <v>197.94900000000001</v>
      </c>
      <c r="E137">
        <v>-0.31719900000000001</v>
      </c>
      <c r="F137">
        <v>2.8833000000000001E-3</v>
      </c>
      <c r="G137">
        <v>-7.2497499999999999E-7</v>
      </c>
      <c r="H137">
        <v>0</v>
      </c>
      <c r="I137">
        <v>0</v>
      </c>
      <c r="K137" s="3">
        <f t="shared" si="6"/>
        <v>1069.8033242726276</v>
      </c>
      <c r="L137">
        <f t="shared" si="7"/>
        <v>0.54374483398685414</v>
      </c>
      <c r="M137" s="4">
        <f t="shared" si="5"/>
        <v>72.982519173758462</v>
      </c>
      <c r="O137" s="7"/>
      <c r="Q137" s="7"/>
    </row>
    <row r="138" spans="1:17">
      <c r="A138" t="s">
        <v>315</v>
      </c>
      <c r="D138">
        <v>206.15</v>
      </c>
      <c r="E138">
        <v>-0.33819900000000003</v>
      </c>
      <c r="F138">
        <v>2.8830000000000001E-3</v>
      </c>
      <c r="G138">
        <v>-7.2559599999999998E-7</v>
      </c>
      <c r="H138">
        <v>0</v>
      </c>
      <c r="I138">
        <v>0</v>
      </c>
      <c r="K138" s="3">
        <f t="shared" si="6"/>
        <v>1063.542814420899</v>
      </c>
      <c r="L138">
        <f t="shared" si="7"/>
        <v>0.52255006338589671</v>
      </c>
      <c r="M138" s="4">
        <f t="shared" si="5"/>
        <v>70.137714671569512</v>
      </c>
      <c r="O138" s="7"/>
      <c r="Q138" s="7"/>
    </row>
    <row r="139" spans="1:17">
      <c r="A139" t="s">
        <v>316</v>
      </c>
      <c r="D139">
        <v>0</v>
      </c>
      <c r="E139">
        <v>-0.23372000000000001</v>
      </c>
      <c r="F139">
        <v>3.2402400000000001E-3</v>
      </c>
      <c r="G139">
        <v>-1.47621E-6</v>
      </c>
      <c r="H139">
        <v>3.6688099999999999E-10</v>
      </c>
      <c r="I139">
        <v>-3.6143800000000002E-14</v>
      </c>
      <c r="K139" s="3">
        <f t="shared" si="6"/>
        <v>930.97839339702034</v>
      </c>
      <c r="L139">
        <f t="shared" si="7"/>
        <v>0.66038435742361301</v>
      </c>
      <c r="M139" s="4">
        <f t="shared" si="5"/>
        <v>88.636789259530516</v>
      </c>
      <c r="O139" s="7"/>
      <c r="Q139" s="7"/>
    </row>
    <row r="140" spans="1:17">
      <c r="A140" t="s">
        <v>317</v>
      </c>
      <c r="D140">
        <v>0</v>
      </c>
      <c r="E140">
        <v>-0.26528600000000002</v>
      </c>
      <c r="F140">
        <v>3.2014399999999998E-3</v>
      </c>
      <c r="G140">
        <v>-1.4220900000000001E-6</v>
      </c>
      <c r="H140">
        <v>3.4448699999999999E-10</v>
      </c>
      <c r="I140">
        <v>-3.2723200000000003E-14</v>
      </c>
      <c r="K140" s="3">
        <f t="shared" si="6"/>
        <v>904.53089371036003</v>
      </c>
      <c r="L140">
        <f t="shared" si="7"/>
        <v>0.62236651509267782</v>
      </c>
      <c r="M140" s="4">
        <f t="shared" si="5"/>
        <v>83.534034415463893</v>
      </c>
      <c r="O140" s="7"/>
      <c r="Q140" s="7"/>
    </row>
    <row r="141" spans="1:17">
      <c r="A141" t="s">
        <v>318</v>
      </c>
      <c r="D141">
        <v>0</v>
      </c>
      <c r="E141">
        <v>-0.26528600000000002</v>
      </c>
      <c r="F141">
        <v>3.2014399999999998E-3</v>
      </c>
      <c r="G141">
        <v>-1.4220900000000001E-6</v>
      </c>
      <c r="H141">
        <v>3.4448699999999999E-10</v>
      </c>
      <c r="I141">
        <v>-3.2723200000000003E-14</v>
      </c>
      <c r="K141" s="3">
        <f t="shared" si="6"/>
        <v>904.53089371036003</v>
      </c>
      <c r="L141">
        <f t="shared" si="7"/>
        <v>0.62236651509267782</v>
      </c>
      <c r="M141" s="4">
        <f t="shared" si="5"/>
        <v>83.534034415463893</v>
      </c>
      <c r="O141" s="7"/>
      <c r="Q141" s="7"/>
    </row>
    <row r="142" spans="1:17">
      <c r="A142" t="s">
        <v>217</v>
      </c>
      <c r="D142">
        <v>208.5</v>
      </c>
      <c r="E142">
        <v>-0.35619000000000001</v>
      </c>
      <c r="F142">
        <v>2.8865000000000002E-3</v>
      </c>
      <c r="G142">
        <v>-7.2796599999999997E-7</v>
      </c>
      <c r="H142">
        <v>0</v>
      </c>
      <c r="I142">
        <v>0</v>
      </c>
      <c r="K142" s="3">
        <f t="shared" si="6"/>
        <v>1054.6452215589093</v>
      </c>
      <c r="L142">
        <f t="shared" si="7"/>
        <v>0.5053791024571217</v>
      </c>
      <c r="M142" s="4">
        <f t="shared" si="5"/>
        <v>67.832993951691421</v>
      </c>
      <c r="O142" s="7"/>
      <c r="Q142" s="7"/>
    </row>
    <row r="143" spans="1:17">
      <c r="A143" t="s">
        <v>218</v>
      </c>
      <c r="D143">
        <v>192.5</v>
      </c>
      <c r="E143">
        <v>-0.30230000000000001</v>
      </c>
      <c r="F143">
        <v>2.8825000000000001E-3</v>
      </c>
      <c r="G143">
        <v>-7.2435599999999995E-7</v>
      </c>
      <c r="H143">
        <v>0</v>
      </c>
      <c r="I143">
        <v>0</v>
      </c>
      <c r="K143" s="3">
        <f t="shared" si="6"/>
        <v>1074.2098919094456</v>
      </c>
      <c r="L143">
        <f t="shared" si="7"/>
        <v>0.55846807000053</v>
      </c>
      <c r="M143" s="4">
        <f t="shared" si="5"/>
        <v>74.958701359783333</v>
      </c>
      <c r="O143" s="7"/>
      <c r="Q143" s="7"/>
    </row>
    <row r="144" spans="1:17">
      <c r="A144" t="s">
        <v>219</v>
      </c>
      <c r="D144">
        <v>185.57900000000001</v>
      </c>
      <c r="E144">
        <v>-0.2828</v>
      </c>
      <c r="F144">
        <v>2.8814999999999999E-3</v>
      </c>
      <c r="G144">
        <v>-7.2348599999999997E-7</v>
      </c>
      <c r="H144">
        <v>0</v>
      </c>
      <c r="I144">
        <v>0</v>
      </c>
      <c r="K144" s="3">
        <f t="shared" si="6"/>
        <v>1080.2275578069637</v>
      </c>
      <c r="L144">
        <f t="shared" si="7"/>
        <v>0.57776290296805499</v>
      </c>
      <c r="M144" s="4">
        <f t="shared" si="5"/>
        <v>77.5484924327058</v>
      </c>
      <c r="O144" s="7"/>
      <c r="Q144" s="7"/>
    </row>
    <row r="145" spans="1:17">
      <c r="A145" t="s">
        <v>319</v>
      </c>
      <c r="D145">
        <v>1.65631E-8</v>
      </c>
      <c r="E145">
        <v>0.236599</v>
      </c>
      <c r="F145">
        <v>2.0449999999999999E-3</v>
      </c>
      <c r="G145">
        <v>-7.1206900000000005E-8</v>
      </c>
      <c r="H145">
        <v>-4.0621599999999999E-10</v>
      </c>
      <c r="I145">
        <v>1.2441E-13</v>
      </c>
      <c r="K145" s="3">
        <f t="shared" si="6"/>
        <v>997.98758263751347</v>
      </c>
      <c r="L145">
        <f t="shared" si="7"/>
        <v>0.8882719707108474</v>
      </c>
      <c r="M145" s="4">
        <f t="shared" si="5"/>
        <v>119.22386499312621</v>
      </c>
      <c r="O145" s="7"/>
      <c r="Q145" s="7"/>
    </row>
    <row r="146" spans="1:17">
      <c r="A146" t="s">
        <v>320</v>
      </c>
      <c r="D146">
        <v>-2.6760700000000001E-8</v>
      </c>
      <c r="E146">
        <v>-0.26113700000000001</v>
      </c>
      <c r="F146">
        <v>3.2118899999999998E-3</v>
      </c>
      <c r="G146">
        <v>-1.36256E-6</v>
      </c>
      <c r="H146">
        <v>2.5534199999999999E-10</v>
      </c>
      <c r="I146">
        <v>6.1211600000000005E-22</v>
      </c>
      <c r="K146" s="3">
        <f t="shared" si="6"/>
        <v>916.43610196286181</v>
      </c>
      <c r="L146">
        <f t="shared" si="7"/>
        <v>0.63357028204630705</v>
      </c>
      <c r="M146" s="4">
        <f t="shared" si="5"/>
        <v>85.037804029656485</v>
      </c>
      <c r="O146" s="7"/>
      <c r="Q146" s="7"/>
    </row>
    <row r="147" spans="1:17">
      <c r="A147" t="s">
        <v>321</v>
      </c>
      <c r="D147">
        <v>-1.0642899999999999E-8</v>
      </c>
      <c r="E147">
        <v>0.19612099999999999</v>
      </c>
      <c r="F147">
        <v>1.9955300000000001E-3</v>
      </c>
      <c r="G147">
        <v>5.1009999999999998E-8</v>
      </c>
      <c r="H147">
        <v>-4.88895E-10</v>
      </c>
      <c r="I147">
        <v>1.4329699999999999E-13</v>
      </c>
      <c r="K147" s="3">
        <f t="shared" si="6"/>
        <v>971.23685775470665</v>
      </c>
      <c r="L147">
        <f t="shared" si="7"/>
        <v>0.84407450345155477</v>
      </c>
      <c r="M147" s="4">
        <f t="shared" si="5"/>
        <v>113.29336810531076</v>
      </c>
      <c r="O147" s="7"/>
      <c r="Q147" s="7"/>
    </row>
    <row r="148" spans="1:17">
      <c r="A148" t="s">
        <v>322</v>
      </c>
      <c r="D148">
        <v>0</v>
      </c>
      <c r="E148">
        <v>-0.306452</v>
      </c>
      <c r="F148">
        <v>3.5929199999999999E-3</v>
      </c>
      <c r="G148">
        <v>-2.0492400000000001E-6</v>
      </c>
      <c r="H148">
        <v>7.8166900000000004E-10</v>
      </c>
      <c r="I148">
        <v>-1.50105E-13</v>
      </c>
      <c r="K148" s="3">
        <f t="shared" si="6"/>
        <v>936.45668271879049</v>
      </c>
      <c r="L148">
        <f t="shared" si="7"/>
        <v>0.64675339999923875</v>
      </c>
      <c r="M148" s="4">
        <f t="shared" si="5"/>
        <v>86.807242137391654</v>
      </c>
      <c r="O148" s="7"/>
      <c r="Q148" s="7"/>
    </row>
    <row r="149" spans="1:17">
      <c r="A149" t="s">
        <v>323</v>
      </c>
      <c r="D149">
        <v>0</v>
      </c>
      <c r="E149">
        <v>-0.24848400000000001</v>
      </c>
      <c r="F149">
        <v>3.27392E-3</v>
      </c>
      <c r="G149">
        <v>-1.5700100000000001E-6</v>
      </c>
      <c r="H149">
        <v>4.4608699999999998E-10</v>
      </c>
      <c r="I149">
        <v>-5.7722499999999997E-14</v>
      </c>
      <c r="K149" s="3">
        <f t="shared" si="6"/>
        <v>920.97075622248929</v>
      </c>
      <c r="L149">
        <f t="shared" si="7"/>
        <v>0.6479421233660656</v>
      </c>
      <c r="M149" s="4">
        <f t="shared" si="5"/>
        <v>86.966792589138223</v>
      </c>
      <c r="O149" s="7"/>
      <c r="Q149" s="7"/>
    </row>
    <row r="150" spans="1:17">
      <c r="A150" t="s">
        <v>324</v>
      </c>
      <c r="D150">
        <v>0</v>
      </c>
      <c r="E150">
        <v>-0.26211200000000001</v>
      </c>
      <c r="F150">
        <v>3.4305500000000001E-3</v>
      </c>
      <c r="G150">
        <v>-1.77237E-6</v>
      </c>
      <c r="H150">
        <v>5.5958299999999997E-10</v>
      </c>
      <c r="I150">
        <v>-8.2621000000000002E-14</v>
      </c>
      <c r="K150" s="3">
        <f t="shared" si="6"/>
        <v>940.9085757055459</v>
      </c>
      <c r="L150">
        <f t="shared" si="7"/>
        <v>0.66409898607691642</v>
      </c>
      <c r="M150" s="4">
        <f t="shared" si="5"/>
        <v>89.135366721911353</v>
      </c>
      <c r="O150" s="7"/>
      <c r="Q150" s="7"/>
    </row>
    <row r="151" spans="1:17">
      <c r="A151" t="s">
        <v>325</v>
      </c>
      <c r="D151">
        <v>0</v>
      </c>
      <c r="E151">
        <v>-0.24848400000000001</v>
      </c>
      <c r="F151">
        <v>3.27392E-3</v>
      </c>
      <c r="G151">
        <v>-1.5700100000000001E-6</v>
      </c>
      <c r="H151">
        <v>4.4608699999999998E-10</v>
      </c>
      <c r="I151">
        <v>-5.7722499999999997E-14</v>
      </c>
      <c r="K151" s="3">
        <f t="shared" si="6"/>
        <v>920.97075622248929</v>
      </c>
      <c r="L151">
        <f t="shared" si="7"/>
        <v>0.6479421233660656</v>
      </c>
      <c r="M151" s="4">
        <f t="shared" si="5"/>
        <v>86.966792589138223</v>
      </c>
      <c r="O151" s="7"/>
      <c r="Q151" s="7"/>
    </row>
    <row r="152" spans="1:17">
      <c r="A152" t="s">
        <v>326</v>
      </c>
      <c r="D152">
        <v>0</v>
      </c>
      <c r="E152">
        <v>-0.175507</v>
      </c>
      <c r="F152">
        <v>2.94758E-3</v>
      </c>
      <c r="G152">
        <v>-1.1596300000000001E-6</v>
      </c>
      <c r="H152">
        <v>2.20324E-10</v>
      </c>
      <c r="I152">
        <v>-1.05979E-14</v>
      </c>
      <c r="K152" s="3">
        <f t="shared" si="6"/>
        <v>907.55467632675538</v>
      </c>
      <c r="L152">
        <f t="shared" si="7"/>
        <v>0.65778587939421207</v>
      </c>
      <c r="M152" s="4">
        <f t="shared" si="5"/>
        <v>88.288021535252341</v>
      </c>
      <c r="O152" s="7"/>
      <c r="Q152" s="7"/>
    </row>
    <row r="153" spans="1:17">
      <c r="A153" t="s">
        <v>327</v>
      </c>
      <c r="D153">
        <v>0</v>
      </c>
      <c r="E153">
        <v>-0.24848400000000001</v>
      </c>
      <c r="F153">
        <v>3.27392E-3</v>
      </c>
      <c r="G153">
        <v>-1.5700100000000001E-6</v>
      </c>
      <c r="H153">
        <v>4.4608699999999998E-10</v>
      </c>
      <c r="I153">
        <v>-5.7722499999999997E-14</v>
      </c>
      <c r="K153" s="3">
        <f t="shared" si="6"/>
        <v>920.97075622248929</v>
      </c>
      <c r="L153">
        <f t="shared" si="7"/>
        <v>0.6479421233660656</v>
      </c>
      <c r="M153" s="4">
        <f t="shared" si="5"/>
        <v>86.966792589138223</v>
      </c>
      <c r="O153" s="7"/>
      <c r="Q153" s="7"/>
    </row>
    <row r="154" spans="1:17">
      <c r="A154" t="s">
        <v>328</v>
      </c>
      <c r="D154">
        <v>-3.5238900000000003E-8</v>
      </c>
      <c r="E154">
        <v>3.6119800000000001E-2</v>
      </c>
      <c r="F154">
        <v>2.7299500000000001E-3</v>
      </c>
      <c r="G154">
        <v>-1.0113200000000001E-6</v>
      </c>
      <c r="H154">
        <v>1.5939E-10</v>
      </c>
      <c r="I154">
        <v>8.3372400000000004E-22</v>
      </c>
      <c r="K154" s="3">
        <f t="shared" ref="K154:K159" si="8">$D154+$E154*Tcp+$F154*Tcp^2+$G154*Tcp^3+$H154*Tcp^4+$I154*Tcp^5</f>
        <v>985.58801234897953</v>
      </c>
      <c r="L154">
        <f t="shared" ref="L154:L159" si="9">+$E154+($F154*Tcp)/2+($G154*Tcp^2)/3+($H154*Tcp^3)/4+$I154*Tcp^4/5</f>
        <v>0.81435375333113236</v>
      </c>
      <c r="M154" s="4">
        <f t="shared" si="5"/>
        <v>109.30256176618866</v>
      </c>
      <c r="O154" s="7"/>
      <c r="Q154" s="7"/>
    </row>
    <row r="155" spans="1:17">
      <c r="A155" t="s">
        <v>329</v>
      </c>
      <c r="D155">
        <v>86.081999999999994</v>
      </c>
      <c r="E155">
        <v>1.5832000000000001E-3</v>
      </c>
      <c r="F155">
        <v>2.8644899999999999E-3</v>
      </c>
      <c r="G155">
        <v>-7.0821599999999997E-7</v>
      </c>
      <c r="H155">
        <v>0</v>
      </c>
      <c r="I155">
        <v>0</v>
      </c>
      <c r="K155" s="3">
        <f t="shared" si="8"/>
        <v>1169.1130848741816</v>
      </c>
      <c r="L155">
        <f t="shared" si="9"/>
        <v>0.85872739861357994</v>
      </c>
      <c r="M155" s="4">
        <f t="shared" ref="M155:M158" si="10">L155*C75</f>
        <v>115.2498099333101</v>
      </c>
      <c r="O155" s="7"/>
      <c r="Q155" s="7"/>
    </row>
    <row r="156" spans="1:17">
      <c r="A156" t="s">
        <v>330</v>
      </c>
      <c r="D156">
        <v>200.19</v>
      </c>
      <c r="E156">
        <v>-0.35199900000000001</v>
      </c>
      <c r="F156">
        <v>2.8893E-3</v>
      </c>
      <c r="G156">
        <v>-7.3033599999999996E-7</v>
      </c>
      <c r="H156">
        <v>0</v>
      </c>
      <c r="I156">
        <v>0</v>
      </c>
      <c r="K156" s="3">
        <f t="shared" si="8"/>
        <v>1049.7022503511696</v>
      </c>
      <c r="L156">
        <f t="shared" si="9"/>
        <v>0.51015453902834651</v>
      </c>
      <c r="M156" s="4">
        <f t="shared" si="10"/>
        <v>68.473962599737291</v>
      </c>
      <c r="O156" s="7"/>
      <c r="Q156" s="7"/>
    </row>
    <row r="157" spans="1:17">
      <c r="A157" t="s">
        <v>232</v>
      </c>
      <c r="D157">
        <v>0</v>
      </c>
      <c r="E157">
        <v>-0.53668899999999997</v>
      </c>
      <c r="F157">
        <v>3.3154E-3</v>
      </c>
      <c r="G157">
        <v>-1.6919000000000001E-6</v>
      </c>
      <c r="H157">
        <v>3.8631599999999998E-10</v>
      </c>
      <c r="I157">
        <v>0</v>
      </c>
      <c r="K157" s="3">
        <f t="shared" si="8"/>
        <v>704.28747628223255</v>
      </c>
      <c r="L157">
        <f t="shared" si="9"/>
        <v>0.35310003632184583</v>
      </c>
      <c r="M157" s="4">
        <f t="shared" si="10"/>
        <v>45.257892420983154</v>
      </c>
      <c r="O157" s="7"/>
      <c r="Q157" s="7"/>
    </row>
    <row r="158" spans="1:17">
      <c r="A158" t="s">
        <v>331</v>
      </c>
      <c r="D158">
        <v>0</v>
      </c>
      <c r="E158">
        <v>-0.41476000000000002</v>
      </c>
      <c r="F158">
        <v>3.7891999999999999E-3</v>
      </c>
      <c r="G158">
        <v>-2.0646000000000001E-6</v>
      </c>
      <c r="H158">
        <v>6.7177000000000005E-10</v>
      </c>
      <c r="I158">
        <v>-9.7745000000000004E-14</v>
      </c>
      <c r="K158" s="3">
        <f t="shared" si="8"/>
        <v>932.47620848400447</v>
      </c>
      <c r="L158">
        <f t="shared" si="9"/>
        <v>0.59595801381809488</v>
      </c>
      <c r="M158" s="4">
        <f t="shared" si="10"/>
        <v>88.34958428724407</v>
      </c>
      <c r="O158" s="7"/>
      <c r="Q158" s="7"/>
    </row>
    <row r="159" spans="1:17">
      <c r="A159" t="s">
        <v>332</v>
      </c>
      <c r="D159">
        <v>0</v>
      </c>
      <c r="E159">
        <v>-0.22839000000000001</v>
      </c>
      <c r="F159">
        <v>3.4445999999999999E-3</v>
      </c>
      <c r="G159">
        <v>-1.7281E-6</v>
      </c>
      <c r="H159">
        <v>5.1773000000000003E-10</v>
      </c>
      <c r="I159">
        <v>-7.0821000000000004E-14</v>
      </c>
      <c r="K159" s="3">
        <f t="shared" si="8"/>
        <v>976.51586465274625</v>
      </c>
      <c r="L159">
        <f t="shared" si="9"/>
        <v>0.70652958634697127</v>
      </c>
      <c r="M159" s="4">
        <f>L159*C79</f>
        <v>94.830401941953284</v>
      </c>
      <c r="O159" s="7"/>
      <c r="Q159" s="7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"/>
  <dimension ref="B2:AO82"/>
  <sheetViews>
    <sheetView showGridLines="0" tabSelected="1" topLeftCell="C42" zoomScale="80" zoomScaleNormal="80" workbookViewId="0">
      <selection activeCell="R69" sqref="R69"/>
    </sheetView>
  </sheetViews>
  <sheetFormatPr defaultRowHeight="12"/>
  <cols>
    <col min="2" max="2" width="26.85546875" customWidth="1"/>
    <col min="3" max="3" width="9.5703125" customWidth="1"/>
    <col min="4" max="4" width="30.85546875" customWidth="1"/>
    <col min="5" max="5" width="34.42578125" hidden="1" customWidth="1"/>
    <col min="6" max="6" width="26.42578125" customWidth="1"/>
    <col min="7" max="7" width="13.42578125" customWidth="1"/>
    <col min="8" max="8" width="9.140625" customWidth="1"/>
    <col min="9" max="9" width="12" customWidth="1"/>
    <col min="10" max="10" width="8.42578125" customWidth="1"/>
    <col min="11" max="11" width="7.5703125" customWidth="1"/>
    <col min="12" max="15" width="12.140625" customWidth="1"/>
    <col min="16" max="16" width="8.7109375" customWidth="1"/>
    <col min="17" max="17" width="9.28515625" style="58" customWidth="1"/>
    <col min="18" max="18" width="13.85546875" style="58" customWidth="1"/>
    <col min="19" max="19" width="6.7109375" style="58" customWidth="1"/>
    <col min="20" max="20" width="13.85546875" style="58" customWidth="1"/>
    <col min="21" max="21" width="5.5703125" style="58" customWidth="1"/>
    <col min="22" max="22" width="13.85546875" style="58" customWidth="1"/>
    <col min="23" max="23" width="9.5703125" style="58" customWidth="1"/>
    <col min="24" max="24" width="11.7109375" style="58" customWidth="1"/>
    <col min="25" max="25" width="9.7109375" style="58" customWidth="1"/>
    <col min="26" max="26" width="9.42578125" style="58" customWidth="1"/>
    <col min="27" max="27" width="9.5703125" style="58" customWidth="1"/>
    <col min="28" max="28" width="12.7109375" customWidth="1"/>
    <col min="29" max="29" width="10.85546875" customWidth="1"/>
    <col min="30" max="34" width="12.28515625" customWidth="1"/>
    <col min="35" max="35" width="22.7109375" customWidth="1"/>
    <col min="36" max="36" width="12.42578125" customWidth="1"/>
    <col min="37" max="40" width="25" customWidth="1"/>
    <col min="41" max="41" width="22.5703125" customWidth="1"/>
  </cols>
  <sheetData>
    <row r="2" spans="2:41" ht="12.75" thickBot="1"/>
    <row r="3" spans="2:41" ht="15">
      <c r="B3" s="137" t="s">
        <v>109</v>
      </c>
      <c r="C3" s="138" t="s">
        <v>110</v>
      </c>
      <c r="D3" s="139" t="s">
        <v>111</v>
      </c>
      <c r="E3" s="140"/>
    </row>
    <row r="4" spans="2:41" ht="12.75" thickBot="1">
      <c r="B4" s="141"/>
      <c r="C4" s="142"/>
      <c r="D4" s="143"/>
      <c r="E4" s="144"/>
      <c r="L4" s="84" t="s">
        <v>352</v>
      </c>
      <c r="M4" s="205" t="s">
        <v>353</v>
      </c>
      <c r="N4" s="205" t="s">
        <v>354</v>
      </c>
      <c r="O4" s="206" t="s">
        <v>355</v>
      </c>
      <c r="P4" s="134" t="s">
        <v>352</v>
      </c>
      <c r="Q4" s="207"/>
      <c r="R4" s="207" t="s">
        <v>353</v>
      </c>
      <c r="S4" s="207"/>
      <c r="T4" s="207" t="s">
        <v>354</v>
      </c>
      <c r="U4" s="207"/>
      <c r="V4" s="207" t="s">
        <v>355</v>
      </c>
      <c r="AB4" s="2" t="s">
        <v>352</v>
      </c>
      <c r="AC4" s="2" t="s">
        <v>353</v>
      </c>
      <c r="AD4" s="2" t="s">
        <v>354</v>
      </c>
      <c r="AE4" s="2" t="s">
        <v>355</v>
      </c>
    </row>
    <row r="5" spans="2:41" ht="15">
      <c r="B5" s="145"/>
      <c r="C5" s="92"/>
      <c r="D5" s="97"/>
      <c r="E5" s="146"/>
      <c r="L5" s="201"/>
      <c r="M5" s="202"/>
      <c r="N5" s="202"/>
      <c r="O5" s="83"/>
    </row>
    <row r="6" spans="2:41">
      <c r="C6" s="92"/>
      <c r="D6" s="97"/>
      <c r="E6" s="146"/>
      <c r="G6" s="58" t="s">
        <v>357</v>
      </c>
      <c r="H6" s="58" t="s">
        <v>50</v>
      </c>
      <c r="I6" s="58" t="s">
        <v>358</v>
      </c>
      <c r="J6" s="58" t="s">
        <v>51</v>
      </c>
      <c r="L6" s="201"/>
      <c r="M6" s="202"/>
      <c r="N6" s="202"/>
      <c r="O6" s="83"/>
      <c r="AM6" s="58"/>
      <c r="AN6" s="58"/>
      <c r="AO6" s="58"/>
    </row>
    <row r="7" spans="2:41">
      <c r="B7" s="182" t="s">
        <v>112</v>
      </c>
      <c r="C7" s="92">
        <v>1</v>
      </c>
      <c r="D7" s="97" t="s">
        <v>113</v>
      </c>
      <c r="E7" s="146" t="s">
        <v>114</v>
      </c>
      <c r="F7" s="90">
        <f>ReactionStoich!F48</f>
        <v>0</v>
      </c>
      <c r="G7" s="173">
        <v>0.71479083877627769</v>
      </c>
      <c r="H7" s="133">
        <v>27.7</v>
      </c>
      <c r="I7" s="184">
        <v>4.1471690220124605E-2</v>
      </c>
      <c r="J7" s="132">
        <v>29.139968389465203</v>
      </c>
      <c r="K7" s="199"/>
      <c r="L7" s="201" t="s">
        <v>41</v>
      </c>
      <c r="M7" s="202" t="s">
        <v>272</v>
      </c>
      <c r="N7" s="202" t="s">
        <v>279</v>
      </c>
      <c r="O7" s="83" t="s">
        <v>279</v>
      </c>
      <c r="P7" t="str">
        <f>IF(L7="","",VLOOKUP(L7,Comps,3,FALSE))</f>
        <v>TOLUENE</v>
      </c>
      <c r="Q7" s="58">
        <v>1</v>
      </c>
      <c r="R7" s="58" t="str">
        <f>IF(M7="","",VLOOKUP(M7,Comps,3,FALSE))</f>
        <v>1234-T-M-CC6</v>
      </c>
      <c r="S7" s="58">
        <v>1</v>
      </c>
      <c r="T7" s="58" t="str">
        <f>IF(N7="","",VLOOKUP(N7,Comps,3,FALSE))</f>
        <v>M-XYLENE</v>
      </c>
      <c r="U7" s="58">
        <v>-2</v>
      </c>
      <c r="X7" s="198">
        <f>G7</f>
        <v>0.71479083877627769</v>
      </c>
      <c r="Y7" s="198">
        <f>H7</f>
        <v>27.7</v>
      </c>
      <c r="Z7" s="198">
        <f>I7</f>
        <v>4.1471690220124605E-2</v>
      </c>
      <c r="AA7" s="198">
        <f>J7</f>
        <v>29.139968389465203</v>
      </c>
      <c r="AB7">
        <f>IF(L7="","",VLOOKUP(L7,Comps,2,FALSE))</f>
        <v>20</v>
      </c>
      <c r="AC7">
        <f>IF(M7="","",VLOOKUP(M7,Comps,2,FALSE))</f>
        <v>65</v>
      </c>
      <c r="AD7">
        <f>IF(N7="","",VLOOKUP(N7,Comps,2,FALSE))</f>
        <v>30</v>
      </c>
      <c r="AE7">
        <f>IF(O7="","",VLOOKUP(O7,Comps,2,FALSE))</f>
        <v>30</v>
      </c>
      <c r="AM7" s="58"/>
      <c r="AN7" s="58"/>
      <c r="AO7" s="58"/>
    </row>
    <row r="8" spans="2:41">
      <c r="B8" s="147"/>
      <c r="C8" s="92">
        <v>2</v>
      </c>
      <c r="D8" s="97" t="s">
        <v>115</v>
      </c>
      <c r="E8" s="146" t="s">
        <v>114</v>
      </c>
      <c r="F8" s="90">
        <f>ReactionStoich!F49</f>
        <v>0</v>
      </c>
      <c r="G8" s="173">
        <v>0.25863139753298081</v>
      </c>
      <c r="H8" s="133">
        <v>35</v>
      </c>
      <c r="I8" s="184">
        <v>0</v>
      </c>
      <c r="J8" s="132">
        <v>16.455562478971288</v>
      </c>
      <c r="K8" s="200"/>
      <c r="L8" s="201" t="s">
        <v>41</v>
      </c>
      <c r="M8" s="202" t="s">
        <v>272</v>
      </c>
      <c r="N8" s="202" t="s">
        <v>6</v>
      </c>
      <c r="O8" s="83" t="s">
        <v>6</v>
      </c>
      <c r="P8" t="str">
        <f>IF(L8="","",VLOOKUP(L8,Comps,3,FALSE))</f>
        <v>TOLUENE</v>
      </c>
      <c r="Q8" s="58">
        <v>1</v>
      </c>
      <c r="R8" s="58" t="str">
        <f>IF(M8="","",VLOOKUP(M8,Comps,3,FALSE))</f>
        <v>1234-T-M-CC6</v>
      </c>
      <c r="S8" s="58">
        <v>1</v>
      </c>
      <c r="T8" s="58" t="str">
        <f>IF(N8="","",VLOOKUP(N8,Comps,3,FALSE))</f>
        <v>E-Benzene</v>
      </c>
      <c r="U8" s="58">
        <v>-2</v>
      </c>
      <c r="X8" s="198">
        <f>G8</f>
        <v>0.25863139753298081</v>
      </c>
      <c r="Y8" s="198">
        <f>H8</f>
        <v>35</v>
      </c>
      <c r="Z8" s="198">
        <f>I8</f>
        <v>0</v>
      </c>
      <c r="AA8" s="198">
        <f>J8</f>
        <v>16.455562478971288</v>
      </c>
      <c r="AB8">
        <f>IF(L8="","",VLOOKUP(L8,Comps,2,FALSE))</f>
        <v>20</v>
      </c>
      <c r="AC8">
        <f>IF(M8="","",VLOOKUP(M8,Comps,2,FALSE))</f>
        <v>65</v>
      </c>
      <c r="AD8">
        <f>IF(N8="","",VLOOKUP(N8,Comps,2,FALSE))</f>
        <v>28</v>
      </c>
      <c r="AE8">
        <f>IF(O8="","",VLOOKUP(O8,Comps,2,FALSE))</f>
        <v>28</v>
      </c>
      <c r="AM8" s="58"/>
      <c r="AN8" s="58"/>
      <c r="AO8" s="58"/>
    </row>
    <row r="9" spans="2:41">
      <c r="B9" s="147"/>
      <c r="C9" s="92">
        <v>3</v>
      </c>
      <c r="D9" s="97" t="s">
        <v>116</v>
      </c>
      <c r="E9" s="146" t="s">
        <v>114</v>
      </c>
      <c r="F9" s="90">
        <f>ReactionStoich!F50</f>
        <v>0</v>
      </c>
      <c r="G9" s="173">
        <v>2.3928659023162805E-5</v>
      </c>
      <c r="H9" s="133">
        <v>25</v>
      </c>
      <c r="I9" s="184">
        <v>4.649642205441725E-4</v>
      </c>
      <c r="J9" s="132">
        <v>0</v>
      </c>
      <c r="K9" s="200"/>
      <c r="L9" s="201" t="s">
        <v>41</v>
      </c>
      <c r="M9" s="202" t="s">
        <v>275</v>
      </c>
      <c r="N9" s="202" t="s">
        <v>278</v>
      </c>
      <c r="O9" s="83" t="s">
        <v>278</v>
      </c>
      <c r="P9" t="str">
        <f>IF(L9="","",VLOOKUP(L9,Comps,3,FALSE))</f>
        <v>TOLUENE</v>
      </c>
      <c r="Q9" s="58">
        <v>1</v>
      </c>
      <c r="R9" s="58" t="str">
        <f>IF(M9="","",VLOOKUP(M9,Comps,3,FALSE))</f>
        <v>1M4-EBenzene</v>
      </c>
      <c r="S9" s="58">
        <v>1</v>
      </c>
      <c r="T9" s="58" t="str">
        <f>IF(N9="","",VLOOKUP(N9,Comps,3,FALSE))</f>
        <v>P-XYLENE</v>
      </c>
      <c r="U9" s="58">
        <v>-2</v>
      </c>
      <c r="X9" s="198">
        <f>G9</f>
        <v>2.3928659023162805E-5</v>
      </c>
      <c r="Y9" s="198">
        <f>H9</f>
        <v>25</v>
      </c>
      <c r="Z9" s="198">
        <f>I9</f>
        <v>4.649642205441725E-4</v>
      </c>
      <c r="AA9" s="198">
        <f>J9</f>
        <v>0</v>
      </c>
      <c r="AB9">
        <f>IF(L9="","",VLOOKUP(L9,Comps,2,FALSE))</f>
        <v>20</v>
      </c>
      <c r="AC9">
        <f>IF(M9="","",VLOOKUP(M9,Comps,2,FALSE))</f>
        <v>37</v>
      </c>
      <c r="AD9">
        <f>IF(N9="","",VLOOKUP(N9,Comps,2,FALSE))</f>
        <v>29</v>
      </c>
      <c r="AE9">
        <f>IF(O9="","",VLOOKUP(O9,Comps,2,FALSE))</f>
        <v>29</v>
      </c>
      <c r="AM9" s="58"/>
      <c r="AN9" s="58"/>
      <c r="AO9" s="58"/>
    </row>
    <row r="10" spans="2:41">
      <c r="B10" s="147"/>
      <c r="C10" s="92">
        <v>4</v>
      </c>
      <c r="D10" s="97" t="s">
        <v>117</v>
      </c>
      <c r="E10" s="146" t="s">
        <v>114</v>
      </c>
      <c r="F10" s="90">
        <f>ReactionStoich!F51</f>
        <v>0</v>
      </c>
      <c r="G10" s="173">
        <v>6.3710002301818447E-2</v>
      </c>
      <c r="H10" s="133">
        <v>25</v>
      </c>
      <c r="I10" s="173">
        <v>41.075733576250144</v>
      </c>
      <c r="J10" s="132">
        <v>47.483795793689012</v>
      </c>
      <c r="K10" s="200"/>
      <c r="L10" s="201" t="s">
        <v>41</v>
      </c>
      <c r="M10" s="202" t="s">
        <v>275</v>
      </c>
      <c r="N10" s="202" t="s">
        <v>6</v>
      </c>
      <c r="O10" s="83" t="s">
        <v>6</v>
      </c>
      <c r="P10" t="str">
        <f>IF(L10="","",VLOOKUP(L10,Comps,3,FALSE))</f>
        <v>TOLUENE</v>
      </c>
      <c r="Q10" s="58">
        <v>1</v>
      </c>
      <c r="R10" s="58" t="str">
        <f>IF(M10="","",VLOOKUP(M10,Comps,3,FALSE))</f>
        <v>1M4-EBenzene</v>
      </c>
      <c r="S10" s="58">
        <v>1</v>
      </c>
      <c r="T10" s="58" t="str">
        <f>IF(N10="","",VLOOKUP(N10,Comps,3,FALSE))</f>
        <v>E-Benzene</v>
      </c>
      <c r="U10" s="58">
        <v>-2</v>
      </c>
      <c r="X10" s="198">
        <f>G10</f>
        <v>6.3710002301818447E-2</v>
      </c>
      <c r="Y10" s="198">
        <f>H10</f>
        <v>25</v>
      </c>
      <c r="Z10" s="198">
        <f>I10</f>
        <v>41.075733576250144</v>
      </c>
      <c r="AA10" s="198">
        <f>J10</f>
        <v>47.483795793689012</v>
      </c>
      <c r="AB10">
        <f>IF(L10="","",VLOOKUP(L10,Comps,2,FALSE))</f>
        <v>20</v>
      </c>
      <c r="AC10">
        <f>IF(M10="","",VLOOKUP(M10,Comps,2,FALSE))</f>
        <v>37</v>
      </c>
      <c r="AD10">
        <f>IF(N10="","",VLOOKUP(N10,Comps,2,FALSE))</f>
        <v>28</v>
      </c>
      <c r="AE10">
        <f>IF(O10="","",VLOOKUP(O10,Comps,2,FALSE))</f>
        <v>28</v>
      </c>
      <c r="AM10" s="58"/>
      <c r="AN10" s="58"/>
      <c r="AO10" s="58"/>
    </row>
    <row r="11" spans="2:41" ht="15">
      <c r="B11" s="145" t="s">
        <v>118</v>
      </c>
      <c r="C11" s="92">
        <v>5</v>
      </c>
      <c r="D11" s="97" t="s">
        <v>119</v>
      </c>
      <c r="E11" s="146" t="s">
        <v>120</v>
      </c>
      <c r="F11" s="90">
        <f>ReactionStoich!F53</f>
        <v>0</v>
      </c>
      <c r="G11" s="173">
        <v>7.0018346913404958E-2</v>
      </c>
      <c r="H11" s="133">
        <v>27.7</v>
      </c>
      <c r="I11" s="173">
        <v>0.49297131771299146</v>
      </c>
      <c r="J11" s="132">
        <v>30</v>
      </c>
      <c r="K11" s="199">
        <v>0.55000000000000004</v>
      </c>
      <c r="L11" s="201" t="s">
        <v>41</v>
      </c>
      <c r="M11" s="202"/>
      <c r="N11" s="202" t="s">
        <v>40</v>
      </c>
      <c r="O11" s="83" t="s">
        <v>278</v>
      </c>
      <c r="P11" t="str">
        <f>IF(L11="","",VLOOKUP(L11,Comps,3,FALSE))</f>
        <v>TOLUENE</v>
      </c>
      <c r="Q11" s="58">
        <v>2</v>
      </c>
      <c r="R11" s="58" t="str">
        <f>IF(M11="","",VLOOKUP(M11,Comps,3,FALSE))</f>
        <v/>
      </c>
      <c r="T11" s="58" t="str">
        <f>IF(N11="","",VLOOKUP(N11,Comps,3,FALSE))</f>
        <v>BENZENE</v>
      </c>
      <c r="U11" s="58">
        <v>-1</v>
      </c>
      <c r="V11" s="58" t="str">
        <f>IF(O11="","",VLOOKUP(O11,Comps,3,FALSE))</f>
        <v>P-XYLENE</v>
      </c>
      <c r="W11" s="58">
        <v>-1</v>
      </c>
      <c r="X11" s="198">
        <f t="shared" ref="X11:X40" si="0">G11</f>
        <v>7.0018346913404958E-2</v>
      </c>
      <c r="Y11" s="198">
        <f t="shared" ref="Y11:Y40" si="1">H11</f>
        <v>27.7</v>
      </c>
      <c r="Z11" s="198">
        <f t="shared" ref="Z11:Z40" si="2">I11</f>
        <v>0.49297131771299146</v>
      </c>
      <c r="AA11" s="198">
        <f t="shared" ref="AA11:AA40" si="3">J11</f>
        <v>30</v>
      </c>
      <c r="AB11">
        <f>VLOOKUP(L11,Comps,2,FALSE)</f>
        <v>20</v>
      </c>
      <c r="AC11" t="e">
        <f>VLOOKUP(M11,Comps,2,FALSE)</f>
        <v>#N/A</v>
      </c>
      <c r="AD11">
        <f>VLOOKUP(N11,Comps,2,FALSE)</f>
        <v>14</v>
      </c>
      <c r="AE11">
        <f>VLOOKUP(O11,Comps,2,FALSE)</f>
        <v>29</v>
      </c>
      <c r="AM11" s="58"/>
      <c r="AN11" s="58"/>
      <c r="AO11" s="58"/>
    </row>
    <row r="12" spans="2:41">
      <c r="B12" s="147"/>
      <c r="C12" s="92">
        <v>6</v>
      </c>
      <c r="D12" s="97" t="s">
        <v>121</v>
      </c>
      <c r="E12" s="146" t="s">
        <v>120</v>
      </c>
      <c r="F12" s="90">
        <f>ReactionStoich!F54</f>
        <v>0</v>
      </c>
      <c r="G12" s="173">
        <v>0</v>
      </c>
      <c r="H12" s="133">
        <v>25</v>
      </c>
      <c r="I12" s="173">
        <v>79.973772730055316</v>
      </c>
      <c r="J12" s="132">
        <v>30</v>
      </c>
      <c r="K12" s="200"/>
      <c r="L12" s="201" t="s">
        <v>41</v>
      </c>
      <c r="M12" s="202"/>
      <c r="N12" s="202" t="s">
        <v>40</v>
      </c>
      <c r="O12" s="83" t="s">
        <v>6</v>
      </c>
      <c r="P12" t="str">
        <f>IF(L12="","",VLOOKUP(L12,Comps,3,FALSE))</f>
        <v>TOLUENE</v>
      </c>
      <c r="Q12" s="58">
        <v>2</v>
      </c>
      <c r="R12" s="58" t="str">
        <f>IF(M12="","",VLOOKUP(M12,Comps,3,FALSE))</f>
        <v/>
      </c>
      <c r="T12" s="58" t="str">
        <f>IF(N12="","",VLOOKUP(N12,Comps,3,FALSE))</f>
        <v>BENZENE</v>
      </c>
      <c r="U12" s="58">
        <v>-1</v>
      </c>
      <c r="V12" s="58" t="str">
        <f>IF(O12="","",VLOOKUP(O12,Comps,3,FALSE))</f>
        <v>E-Benzene</v>
      </c>
      <c r="W12" s="58">
        <v>-1</v>
      </c>
      <c r="X12" s="198">
        <f t="shared" si="0"/>
        <v>0</v>
      </c>
      <c r="Y12" s="198">
        <f t="shared" si="1"/>
        <v>25</v>
      </c>
      <c r="Z12" s="198">
        <f t="shared" si="2"/>
        <v>79.973772730055316</v>
      </c>
      <c r="AA12" s="198">
        <f t="shared" si="3"/>
        <v>30</v>
      </c>
      <c r="AB12">
        <f>VLOOKUP(L12,Comps,2,FALSE)</f>
        <v>20</v>
      </c>
      <c r="AC12" t="e">
        <f>VLOOKUP(M12,Comps,2,FALSE)</f>
        <v>#N/A</v>
      </c>
      <c r="AD12">
        <f>VLOOKUP(N12,Comps,2,FALSE)</f>
        <v>14</v>
      </c>
      <c r="AE12">
        <f>VLOOKUP(O12,Comps,2,FALSE)</f>
        <v>28</v>
      </c>
      <c r="AM12" s="58"/>
      <c r="AN12" s="58"/>
      <c r="AO12" s="58"/>
    </row>
    <row r="13" spans="2:41">
      <c r="B13" s="147"/>
      <c r="C13" s="92">
        <v>7</v>
      </c>
      <c r="D13" t="s">
        <v>36</v>
      </c>
      <c r="E13" s="146"/>
      <c r="F13" s="90" t="s">
        <v>36</v>
      </c>
      <c r="G13" s="173">
        <v>0</v>
      </c>
      <c r="H13" s="133">
        <v>32</v>
      </c>
      <c r="I13" s="173"/>
      <c r="J13" s="132">
        <v>30</v>
      </c>
      <c r="K13" s="200"/>
      <c r="L13" s="201" t="s">
        <v>279</v>
      </c>
      <c r="M13" s="202"/>
      <c r="N13" s="202" t="s">
        <v>41</v>
      </c>
      <c r="O13" s="83" t="s">
        <v>40</v>
      </c>
      <c r="P13" t="str">
        <f>IF(L13="","",VLOOKUP(L13,Comps,3,FALSE))</f>
        <v>M-XYLENE</v>
      </c>
      <c r="Q13" s="58">
        <v>2</v>
      </c>
      <c r="R13" s="58" t="str">
        <f>IF(M13="","",VLOOKUP(M13,Comps,3,FALSE))</f>
        <v/>
      </c>
      <c r="T13" s="58" t="str">
        <f>IF(N13="","",VLOOKUP(N13,Comps,3,FALSE))</f>
        <v>TOLUENE</v>
      </c>
      <c r="U13" s="58">
        <v>-1</v>
      </c>
      <c r="V13" s="58" t="str">
        <f>IF(O13="","",VLOOKUP(O13,Comps,3,FALSE))</f>
        <v>BENZENE</v>
      </c>
      <c r="W13" s="58">
        <v>-1</v>
      </c>
      <c r="X13" s="198">
        <f t="shared" si="0"/>
        <v>0</v>
      </c>
      <c r="Y13" s="198">
        <f t="shared" si="1"/>
        <v>32</v>
      </c>
      <c r="Z13" s="198">
        <f t="shared" si="2"/>
        <v>0</v>
      </c>
      <c r="AA13" s="198">
        <f t="shared" si="3"/>
        <v>30</v>
      </c>
      <c r="AM13" s="58"/>
      <c r="AN13" s="58"/>
      <c r="AO13" s="58"/>
    </row>
    <row r="14" spans="2:41">
      <c r="B14" s="147"/>
      <c r="C14" s="92">
        <v>8</v>
      </c>
      <c r="D14" s="97" t="s">
        <v>285</v>
      </c>
      <c r="E14" s="183" t="s">
        <v>285</v>
      </c>
      <c r="F14" s="90" t="s">
        <v>285</v>
      </c>
      <c r="G14" s="173">
        <v>0</v>
      </c>
      <c r="H14" s="133">
        <v>25</v>
      </c>
      <c r="I14" s="185"/>
      <c r="J14" s="132">
        <v>30</v>
      </c>
      <c r="K14" s="200"/>
      <c r="L14" s="201" t="s">
        <v>6</v>
      </c>
      <c r="M14" s="202"/>
      <c r="N14" s="202" t="s">
        <v>278</v>
      </c>
      <c r="O14" s="83"/>
      <c r="P14" t="str">
        <f>IF(L14="","",VLOOKUP(L14,Comps,3,FALSE))</f>
        <v>E-Benzene</v>
      </c>
      <c r="Q14" s="58">
        <v>1</v>
      </c>
      <c r="R14" s="58" t="str">
        <f>IF(M14="","",VLOOKUP(M14,Comps,3,FALSE))</f>
        <v/>
      </c>
      <c r="T14" s="58" t="str">
        <f>IF(N14="","",VLOOKUP(N14,Comps,3,FALSE))</f>
        <v>P-XYLENE</v>
      </c>
      <c r="U14" s="58">
        <v>-1</v>
      </c>
      <c r="V14" s="58" t="str">
        <f>IF(O14="","",VLOOKUP(O14,Comps,3,FALSE))</f>
        <v/>
      </c>
      <c r="X14" s="198">
        <f t="shared" si="0"/>
        <v>0</v>
      </c>
      <c r="Y14" s="198">
        <f t="shared" si="1"/>
        <v>25</v>
      </c>
      <c r="Z14" s="198">
        <f t="shared" si="2"/>
        <v>0</v>
      </c>
      <c r="AA14" s="198">
        <f t="shared" si="3"/>
        <v>30</v>
      </c>
      <c r="AB14">
        <f>IF(L14="","",VLOOKUP(L14,Comps,2,FALSE))</f>
        <v>28</v>
      </c>
      <c r="AC14" t="str">
        <f>IF(M14="","",VLOOKUP(M14,Comps,2,FALSE))</f>
        <v/>
      </c>
      <c r="AD14">
        <f>IF(N14="","",VLOOKUP(N14,Comps,2,FALSE))</f>
        <v>29</v>
      </c>
      <c r="AE14" t="str">
        <f>IF(O14="","",VLOOKUP(O14,Comps,2,FALSE))</f>
        <v/>
      </c>
      <c r="AM14" s="58"/>
      <c r="AN14" s="58"/>
      <c r="AO14" s="58"/>
    </row>
    <row r="15" spans="2:41">
      <c r="B15" s="147"/>
      <c r="C15" s="92">
        <v>9</v>
      </c>
      <c r="D15" s="97" t="s">
        <v>286</v>
      </c>
      <c r="E15" s="183" t="s">
        <v>286</v>
      </c>
      <c r="F15" s="90" t="s">
        <v>286</v>
      </c>
      <c r="G15" s="173">
        <v>1.8562052003719829</v>
      </c>
      <c r="H15" s="133">
        <v>25</v>
      </c>
      <c r="I15" s="185"/>
      <c r="J15" s="132">
        <v>30</v>
      </c>
      <c r="K15" s="200"/>
      <c r="L15" s="201" t="s">
        <v>278</v>
      </c>
      <c r="M15" s="202"/>
      <c r="N15" s="202" t="s">
        <v>280</v>
      </c>
      <c r="O15" s="83"/>
      <c r="P15" t="str">
        <f>IF(L15="","",VLOOKUP(L15,Comps,3,FALSE))</f>
        <v>P-XYLENE</v>
      </c>
      <c r="Q15" s="58">
        <v>1</v>
      </c>
      <c r="R15" s="58" t="str">
        <f>IF(M15="","",VLOOKUP(M15,Comps,3,FALSE))</f>
        <v/>
      </c>
      <c r="T15" s="58" t="str">
        <f>IF(N15="","",VLOOKUP(N15,Comps,3,FALSE))</f>
        <v>O-XYLENE</v>
      </c>
      <c r="U15" s="58">
        <v>-1</v>
      </c>
      <c r="V15" s="58" t="str">
        <f>IF(O15="","",VLOOKUP(O15,Comps,3,FALSE))</f>
        <v/>
      </c>
      <c r="X15" s="198">
        <f t="shared" si="0"/>
        <v>1.8562052003719829</v>
      </c>
      <c r="Y15" s="198">
        <f t="shared" si="1"/>
        <v>25</v>
      </c>
      <c r="Z15" s="198">
        <f t="shared" si="2"/>
        <v>0</v>
      </c>
      <c r="AA15" s="198">
        <f t="shared" si="3"/>
        <v>30</v>
      </c>
      <c r="AB15">
        <f>IF(L15="","",VLOOKUP(L15,Comps,2,FALSE))</f>
        <v>29</v>
      </c>
      <c r="AC15" t="str">
        <f>IF(M15="","",VLOOKUP(M15,Comps,2,FALSE))</f>
        <v/>
      </c>
      <c r="AD15">
        <f>IF(N15="","",VLOOKUP(N15,Comps,2,FALSE))</f>
        <v>31</v>
      </c>
      <c r="AE15" t="str">
        <f>IF(O15="","",VLOOKUP(O15,Comps,2,FALSE))</f>
        <v/>
      </c>
      <c r="AM15" s="58"/>
      <c r="AN15" s="58"/>
      <c r="AO15" s="58"/>
    </row>
    <row r="16" spans="2:41">
      <c r="B16" s="147"/>
      <c r="C16" s="92">
        <v>10</v>
      </c>
      <c r="D16" s="97" t="s">
        <v>287</v>
      </c>
      <c r="E16" s="183" t="s">
        <v>287</v>
      </c>
      <c r="F16" s="90" t="s">
        <v>287</v>
      </c>
      <c r="G16" s="173">
        <v>4.199091910572475E-2</v>
      </c>
      <c r="H16" s="133">
        <v>25</v>
      </c>
      <c r="I16" s="185"/>
      <c r="J16" s="132">
        <v>30</v>
      </c>
      <c r="K16" s="200"/>
      <c r="L16" s="201" t="s">
        <v>280</v>
      </c>
      <c r="M16" s="202"/>
      <c r="N16" s="202" t="s">
        <v>279</v>
      </c>
      <c r="O16" s="83"/>
      <c r="P16" t="str">
        <f>IF(L16="","",VLOOKUP(L16,Comps,3,FALSE))</f>
        <v>O-XYLENE</v>
      </c>
      <c r="Q16" s="58">
        <v>1</v>
      </c>
      <c r="R16" s="58" t="str">
        <f>IF(M16="","",VLOOKUP(M16,Comps,3,FALSE))</f>
        <v/>
      </c>
      <c r="T16" s="58" t="str">
        <f>IF(N16="","",VLOOKUP(N16,Comps,3,FALSE))</f>
        <v>M-XYLENE</v>
      </c>
      <c r="U16" s="58">
        <v>-1</v>
      </c>
      <c r="V16" s="58" t="str">
        <f>IF(O16="","",VLOOKUP(O16,Comps,3,FALSE))</f>
        <v/>
      </c>
      <c r="X16" s="198">
        <f t="shared" si="0"/>
        <v>4.199091910572475E-2</v>
      </c>
      <c r="Y16" s="198">
        <f t="shared" si="1"/>
        <v>25</v>
      </c>
      <c r="Z16" s="198">
        <f t="shared" si="2"/>
        <v>0</v>
      </c>
      <c r="AA16" s="198">
        <f t="shared" si="3"/>
        <v>30</v>
      </c>
      <c r="AB16">
        <f>IF(L16="","",VLOOKUP(L16,Comps,2,FALSE))</f>
        <v>31</v>
      </c>
      <c r="AC16" t="str">
        <f>IF(M16="","",VLOOKUP(M16,Comps,2,FALSE))</f>
        <v/>
      </c>
      <c r="AD16">
        <f>IF(N16="","",VLOOKUP(N16,Comps,2,FALSE))</f>
        <v>30</v>
      </c>
      <c r="AE16" t="str">
        <f>IF(O16="","",VLOOKUP(O16,Comps,2,FALSE))</f>
        <v/>
      </c>
      <c r="AM16" s="58"/>
      <c r="AN16" s="58"/>
      <c r="AO16" s="58"/>
    </row>
    <row r="17" spans="2:41">
      <c r="B17" s="147"/>
      <c r="C17" s="92">
        <v>11</v>
      </c>
      <c r="D17" s="97" t="s">
        <v>288</v>
      </c>
      <c r="E17" s="183" t="s">
        <v>288</v>
      </c>
      <c r="F17" s="90" t="s">
        <v>288</v>
      </c>
      <c r="G17" s="173">
        <v>2.9523343211395156E-3</v>
      </c>
      <c r="H17" s="133">
        <v>25</v>
      </c>
      <c r="I17" s="185"/>
      <c r="J17" s="132">
        <v>30</v>
      </c>
      <c r="K17" s="200"/>
      <c r="L17" s="201" t="s">
        <v>279</v>
      </c>
      <c r="M17" s="202"/>
      <c r="N17" s="202" t="s">
        <v>6</v>
      </c>
      <c r="O17" s="83"/>
      <c r="P17" t="str">
        <f>IF(L17="","",VLOOKUP(L17,Comps,3,FALSE))</f>
        <v>M-XYLENE</v>
      </c>
      <c r="Q17" s="58">
        <v>1</v>
      </c>
      <c r="R17" s="58" t="str">
        <f>IF(M17="","",VLOOKUP(M17,Comps,3,FALSE))</f>
        <v/>
      </c>
      <c r="T17" s="58" t="str">
        <f>IF(N17="","",VLOOKUP(N17,Comps,3,FALSE))</f>
        <v>E-Benzene</v>
      </c>
      <c r="U17" s="58">
        <v>-1</v>
      </c>
      <c r="V17" s="58" t="str">
        <f>IF(O17="","",VLOOKUP(O17,Comps,3,FALSE))</f>
        <v/>
      </c>
      <c r="X17" s="198">
        <f t="shared" si="0"/>
        <v>2.9523343211395156E-3</v>
      </c>
      <c r="Y17" s="198">
        <f t="shared" si="1"/>
        <v>25</v>
      </c>
      <c r="Z17" s="198">
        <f t="shared" si="2"/>
        <v>0</v>
      </c>
      <c r="AA17" s="198">
        <f t="shared" si="3"/>
        <v>30</v>
      </c>
      <c r="AB17">
        <f>IF(L17="","",VLOOKUP(L17,Comps,2,FALSE))</f>
        <v>30</v>
      </c>
      <c r="AC17" t="str">
        <f>IF(M17="","",VLOOKUP(M17,Comps,2,FALSE))</f>
        <v/>
      </c>
      <c r="AD17">
        <f>IF(N17="","",VLOOKUP(N17,Comps,2,FALSE))</f>
        <v>28</v>
      </c>
      <c r="AE17" t="str">
        <f>IF(O17="","",VLOOKUP(O17,Comps,2,FALSE))</f>
        <v/>
      </c>
      <c r="AM17" s="58"/>
      <c r="AN17" s="58"/>
      <c r="AO17" s="58"/>
    </row>
    <row r="18" spans="2:41" ht="15">
      <c r="B18" s="145" t="s">
        <v>122</v>
      </c>
      <c r="C18" s="149">
        <v>12</v>
      </c>
      <c r="D18" s="150" t="s">
        <v>123</v>
      </c>
      <c r="E18" s="151" t="s">
        <v>124</v>
      </c>
      <c r="F18" s="90">
        <f>ReactionStoich!F62</f>
        <v>0</v>
      </c>
      <c r="G18" s="173">
        <v>12.194879126728999</v>
      </c>
      <c r="H18" s="133">
        <v>25</v>
      </c>
      <c r="I18" s="185"/>
      <c r="J18" s="132"/>
      <c r="K18" s="200"/>
      <c r="L18" s="201" t="s">
        <v>275</v>
      </c>
      <c r="M18" s="202" t="s">
        <v>0</v>
      </c>
      <c r="N18" s="202" t="s">
        <v>41</v>
      </c>
      <c r="O18" s="83" t="s">
        <v>38</v>
      </c>
      <c r="P18" t="str">
        <f>IF(L18="","",VLOOKUP(L18,Comps,3,FALSE))</f>
        <v>1M4-EBenzene</v>
      </c>
      <c r="Q18" s="58">
        <v>1</v>
      </c>
      <c r="R18" s="58" t="str">
        <f>IF(M18="","",VLOOKUP(M18,Comps,3,FALSE))</f>
        <v>HYDROGEN</v>
      </c>
      <c r="S18" s="58">
        <v>1</v>
      </c>
      <c r="T18" s="58" t="s">
        <v>41</v>
      </c>
      <c r="U18" s="58">
        <v>-1</v>
      </c>
      <c r="V18" s="58" t="str">
        <f>IF(O18="","",VLOOKUP(O18,Comps,3,FALSE))</f>
        <v>ETHANE</v>
      </c>
      <c r="W18" s="58">
        <v>-1</v>
      </c>
      <c r="X18" s="198">
        <f t="shared" si="0"/>
        <v>12.194879126728999</v>
      </c>
      <c r="Y18" s="198">
        <f t="shared" si="1"/>
        <v>25</v>
      </c>
      <c r="Z18" s="198">
        <f t="shared" si="2"/>
        <v>0</v>
      </c>
      <c r="AA18" s="198">
        <f t="shared" si="3"/>
        <v>0</v>
      </c>
      <c r="AB18">
        <f>IF(L18="","",VLOOKUP(L18,Comps,2,FALSE))</f>
        <v>37</v>
      </c>
      <c r="AC18">
        <f>IF(M18="","",VLOOKUP(M18,Comps,2,FALSE))</f>
        <v>1</v>
      </c>
      <c r="AD18">
        <f>IF(N18="","",VLOOKUP(N18,Comps,2,FALSE))</f>
        <v>20</v>
      </c>
      <c r="AE18">
        <f>IF(O18="","",VLOOKUP(O18,Comps,2,FALSE))</f>
        <v>3</v>
      </c>
      <c r="AM18" s="58"/>
      <c r="AN18" s="58"/>
      <c r="AO18" s="58"/>
    </row>
    <row r="19" spans="2:41" ht="15">
      <c r="B19" s="148"/>
      <c r="C19" s="149">
        <v>13</v>
      </c>
      <c r="D19" s="150" t="s">
        <v>125</v>
      </c>
      <c r="E19" s="151" t="s">
        <v>126</v>
      </c>
      <c r="F19" s="90">
        <f>ReactionStoich!F63</f>
        <v>0</v>
      </c>
      <c r="G19" s="173">
        <v>17.711285114693215</v>
      </c>
      <c r="H19" s="133">
        <v>25</v>
      </c>
      <c r="I19" s="185"/>
      <c r="J19" s="132"/>
      <c r="K19" s="200"/>
      <c r="L19" s="201" t="s">
        <v>42</v>
      </c>
      <c r="M19" s="202" t="s">
        <v>0</v>
      </c>
      <c r="N19" s="202" t="s">
        <v>40</v>
      </c>
      <c r="O19" s="83" t="s">
        <v>39</v>
      </c>
      <c r="P19" t="str">
        <f>IF(L19="","",VLOOKUP(L19,Comps,3,FALSE))</f>
        <v>N-Pbenzene</v>
      </c>
      <c r="Q19" s="58">
        <v>1</v>
      </c>
      <c r="R19" s="58" t="str">
        <f>IF(M19="","",VLOOKUP(M19,Comps,3,FALSE))</f>
        <v>HYDROGEN</v>
      </c>
      <c r="S19" s="58">
        <v>1</v>
      </c>
      <c r="T19" s="58" t="str">
        <f>IF(N19="","",VLOOKUP(N19,Comps,3,FALSE))</f>
        <v>BENZENE</v>
      </c>
      <c r="U19" s="58">
        <v>-1</v>
      </c>
      <c r="V19" s="58" t="str">
        <f>IF(O19="","",VLOOKUP(O19,Comps,3,FALSE))</f>
        <v>PROPANE</v>
      </c>
      <c r="W19" s="58">
        <v>-1</v>
      </c>
      <c r="X19" s="198">
        <f t="shared" si="0"/>
        <v>17.711285114693215</v>
      </c>
      <c r="Y19" s="198">
        <f t="shared" si="1"/>
        <v>25</v>
      </c>
      <c r="Z19" s="198">
        <f t="shared" si="2"/>
        <v>0</v>
      </c>
      <c r="AA19" s="198">
        <f t="shared" si="3"/>
        <v>0</v>
      </c>
      <c r="AB19">
        <f>IF(L19="","",VLOOKUP(L19,Comps,2,FALSE))</f>
        <v>36</v>
      </c>
      <c r="AC19">
        <f>IF(M19="","",VLOOKUP(M19,Comps,2,FALSE))</f>
        <v>1</v>
      </c>
      <c r="AD19">
        <f>IF(N19="","",VLOOKUP(N19,Comps,2,FALSE))</f>
        <v>14</v>
      </c>
      <c r="AE19">
        <f>IF(O19="","",VLOOKUP(O19,Comps,2,FALSE))</f>
        <v>4</v>
      </c>
      <c r="AM19" s="58"/>
      <c r="AN19" s="58"/>
      <c r="AO19" s="58"/>
    </row>
    <row r="20" spans="2:41" ht="15">
      <c r="B20" s="148"/>
      <c r="C20" s="149">
        <v>14</v>
      </c>
      <c r="D20" s="150" t="s">
        <v>127</v>
      </c>
      <c r="E20" s="151" t="s">
        <v>128</v>
      </c>
      <c r="F20" s="90">
        <f>ReactionStoich!F64</f>
        <v>0</v>
      </c>
      <c r="G20" s="173">
        <v>0</v>
      </c>
      <c r="H20" s="133">
        <v>25</v>
      </c>
      <c r="I20" s="186"/>
      <c r="J20" s="132"/>
      <c r="K20" s="200"/>
      <c r="L20" s="201" t="s">
        <v>256</v>
      </c>
      <c r="M20" s="202"/>
      <c r="N20" s="202" t="s">
        <v>278</v>
      </c>
      <c r="O20" t="s">
        <v>272</v>
      </c>
      <c r="P20" t="str">
        <f>IF(L20="","",VLOOKUP(L20,Comps,3,FALSE))</f>
        <v>135-Mbenzene</v>
      </c>
      <c r="Q20" s="58">
        <v>2</v>
      </c>
      <c r="T20" s="58" t="str">
        <f>IF(N20="","",VLOOKUP(N20,Comps,3,FALSE))</f>
        <v>P-XYLENE</v>
      </c>
      <c r="U20" s="58">
        <v>-1</v>
      </c>
      <c r="V20" s="58" t="str">
        <f>IF(O20="","",VLOOKUP(O20,Comps,3,FALSE))</f>
        <v>1234-T-M-CC6</v>
      </c>
      <c r="W20" s="58">
        <v>-1</v>
      </c>
      <c r="X20" s="198">
        <f t="shared" si="0"/>
        <v>0</v>
      </c>
      <c r="Y20" s="198">
        <f t="shared" si="1"/>
        <v>25</v>
      </c>
      <c r="Z20" s="198">
        <f t="shared" si="2"/>
        <v>0</v>
      </c>
      <c r="AA20" s="198">
        <f t="shared" si="3"/>
        <v>0</v>
      </c>
      <c r="AB20">
        <f>IF(L20="","",VLOOKUP(L20,Comps,2,FALSE))</f>
        <v>40</v>
      </c>
      <c r="AC20" t="str">
        <f>IF(M20="","",VLOOKUP(M20,Comps,2,FALSE))</f>
        <v/>
      </c>
      <c r="AD20">
        <f>IF(N20="","",VLOOKUP(N20,Comps,2,FALSE))</f>
        <v>29</v>
      </c>
      <c r="AE20">
        <f>IF(O20="","",VLOOKUP(O20,Comps,2,FALSE))</f>
        <v>65</v>
      </c>
      <c r="AM20" s="58"/>
      <c r="AN20" s="58"/>
      <c r="AO20" s="58"/>
    </row>
    <row r="21" spans="2:41" ht="15">
      <c r="B21" s="148"/>
      <c r="C21" s="149">
        <v>15</v>
      </c>
      <c r="D21" s="150" t="s">
        <v>129</v>
      </c>
      <c r="E21" s="151" t="s">
        <v>124</v>
      </c>
      <c r="F21" s="90">
        <f>ReactionStoich!F65</f>
        <v>0</v>
      </c>
      <c r="G21" s="173">
        <v>0</v>
      </c>
      <c r="H21" s="133">
        <v>25</v>
      </c>
      <c r="I21" s="186"/>
      <c r="J21" s="132"/>
      <c r="K21" s="200"/>
      <c r="L21" s="201"/>
      <c r="M21" s="202"/>
      <c r="N21" s="202"/>
      <c r="O21" s="83"/>
      <c r="X21" s="198">
        <f t="shared" si="0"/>
        <v>0</v>
      </c>
      <c r="Y21" s="198">
        <f t="shared" si="1"/>
        <v>25</v>
      </c>
      <c r="Z21" s="198">
        <f t="shared" si="2"/>
        <v>0</v>
      </c>
      <c r="AA21" s="198">
        <f t="shared" si="3"/>
        <v>0</v>
      </c>
      <c r="AB21" t="str">
        <f>IF(L21="","",VLOOKUP(L21,Comps,2,FALSE))</f>
        <v/>
      </c>
      <c r="AC21" t="str">
        <f>IF(M21="","",VLOOKUP(M21,Comps,2,FALSE))</f>
        <v/>
      </c>
      <c r="AD21" t="str">
        <f>IF(N21="","",VLOOKUP(N21,Comps,2,FALSE))</f>
        <v/>
      </c>
      <c r="AE21" t="str">
        <f>IF(O21="","",VLOOKUP(O21,Comps,2,FALSE))</f>
        <v/>
      </c>
      <c r="AM21" s="58"/>
      <c r="AN21" s="58"/>
      <c r="AO21" s="58"/>
    </row>
    <row r="22" spans="2:41" ht="15">
      <c r="B22" s="148"/>
      <c r="C22" s="149">
        <v>16</v>
      </c>
      <c r="D22" s="150" t="s">
        <v>130</v>
      </c>
      <c r="E22" s="151" t="s">
        <v>131</v>
      </c>
      <c r="F22" s="90">
        <f>ReactionStoich!F66</f>
        <v>0</v>
      </c>
      <c r="G22" s="173">
        <v>2.5042561618962632E-4</v>
      </c>
      <c r="H22" s="133">
        <v>25</v>
      </c>
      <c r="I22" s="186"/>
      <c r="J22" s="132"/>
      <c r="K22" s="200"/>
      <c r="L22" s="201"/>
      <c r="M22" s="202"/>
      <c r="N22" s="202"/>
      <c r="O22" s="83"/>
      <c r="X22" s="198">
        <f t="shared" si="0"/>
        <v>2.5042561618962632E-4</v>
      </c>
      <c r="Y22" s="198">
        <f t="shared" si="1"/>
        <v>25</v>
      </c>
      <c r="Z22" s="198">
        <f t="shared" si="2"/>
        <v>0</v>
      </c>
      <c r="AA22" s="198">
        <f t="shared" si="3"/>
        <v>0</v>
      </c>
      <c r="AB22" t="str">
        <f>IF(L22="","",VLOOKUP(L22,Comps,2,FALSE))</f>
        <v/>
      </c>
      <c r="AC22" t="str">
        <f>IF(M22="","",VLOOKUP(M22,Comps,2,FALSE))</f>
        <v/>
      </c>
      <c r="AD22" t="str">
        <f>IF(N22="","",VLOOKUP(N22,Comps,2,FALSE))</f>
        <v/>
      </c>
      <c r="AE22" t="str">
        <f>IF(O22="","",VLOOKUP(O22,Comps,2,FALSE))</f>
        <v/>
      </c>
      <c r="AM22" s="58"/>
      <c r="AN22" s="58"/>
      <c r="AO22" s="58"/>
    </row>
    <row r="23" spans="2:41" ht="15">
      <c r="B23" s="148"/>
      <c r="C23" s="149">
        <v>17</v>
      </c>
      <c r="D23" s="150" t="s">
        <v>132</v>
      </c>
      <c r="E23" s="151" t="s">
        <v>133</v>
      </c>
      <c r="F23" s="90">
        <f>ReactionStoich!F67</f>
        <v>0</v>
      </c>
      <c r="G23" s="173">
        <v>4.5352922898352692E-5</v>
      </c>
      <c r="H23" s="133">
        <v>25</v>
      </c>
      <c r="I23" s="186"/>
      <c r="J23" s="132"/>
      <c r="K23" s="200"/>
      <c r="L23" s="201"/>
      <c r="M23" s="202"/>
      <c r="N23" s="202"/>
      <c r="O23" s="83"/>
      <c r="X23" s="198">
        <f t="shared" si="0"/>
        <v>4.5352922898352692E-5</v>
      </c>
      <c r="Y23" s="198">
        <f t="shared" si="1"/>
        <v>25</v>
      </c>
      <c r="Z23" s="198">
        <f t="shared" si="2"/>
        <v>0</v>
      </c>
      <c r="AA23" s="198">
        <f t="shared" si="3"/>
        <v>0</v>
      </c>
      <c r="AB23" t="str">
        <f>IF(L23="","",VLOOKUP(L23,Comps,2,FALSE))</f>
        <v/>
      </c>
      <c r="AC23" t="str">
        <f>IF(M23="","",VLOOKUP(M23,Comps,2,FALSE))</f>
        <v/>
      </c>
      <c r="AD23" t="str">
        <f>IF(N23="","",VLOOKUP(N23,Comps,2,FALSE))</f>
        <v/>
      </c>
      <c r="AE23" t="str">
        <f>IF(O23="","",VLOOKUP(O23,Comps,2,FALSE))</f>
        <v/>
      </c>
      <c r="AM23" s="58"/>
      <c r="AN23" s="58"/>
      <c r="AO23" s="58"/>
    </row>
    <row r="24" spans="2:41" ht="15">
      <c r="B24" s="148"/>
      <c r="C24" s="149">
        <v>18</v>
      </c>
      <c r="D24" s="150" t="s">
        <v>134</v>
      </c>
      <c r="E24" s="151" t="s">
        <v>135</v>
      </c>
      <c r="F24" s="90">
        <f>ReactionStoich!F68</f>
        <v>0</v>
      </c>
      <c r="G24" s="173">
        <v>0</v>
      </c>
      <c r="H24" s="133">
        <v>25</v>
      </c>
      <c r="I24" s="186"/>
      <c r="J24" s="132"/>
      <c r="K24" s="200"/>
      <c r="L24" s="201"/>
      <c r="M24" s="202"/>
      <c r="N24" s="202"/>
      <c r="O24" s="83"/>
      <c r="X24" s="198">
        <f t="shared" si="0"/>
        <v>0</v>
      </c>
      <c r="Y24" s="198">
        <f t="shared" si="1"/>
        <v>25</v>
      </c>
      <c r="Z24" s="198">
        <f t="shared" si="2"/>
        <v>0</v>
      </c>
      <c r="AA24" s="198">
        <f t="shared" si="3"/>
        <v>0</v>
      </c>
      <c r="AB24" t="str">
        <f>IF(L24="","",VLOOKUP(L24,Comps,2,FALSE))</f>
        <v/>
      </c>
      <c r="AC24" t="str">
        <f>IF(M24="","",VLOOKUP(M24,Comps,2,FALSE))</f>
        <v/>
      </c>
      <c r="AD24" t="str">
        <f>IF(N24="","",VLOOKUP(N24,Comps,2,FALSE))</f>
        <v/>
      </c>
      <c r="AE24" t="str">
        <f>IF(O24="","",VLOOKUP(O24,Comps,2,FALSE))</f>
        <v/>
      </c>
      <c r="AM24" s="58"/>
      <c r="AN24" s="58"/>
      <c r="AO24" s="58"/>
    </row>
    <row r="25" spans="2:41" ht="15">
      <c r="B25" s="148"/>
      <c r="C25" s="149">
        <v>19</v>
      </c>
      <c r="D25" s="150" t="s">
        <v>136</v>
      </c>
      <c r="E25" s="151" t="s">
        <v>137</v>
      </c>
      <c r="F25" s="90">
        <f>ReactionStoich!F69</f>
        <v>0</v>
      </c>
      <c r="G25" s="173">
        <v>0</v>
      </c>
      <c r="H25" s="133">
        <v>25</v>
      </c>
      <c r="I25" s="186"/>
      <c r="J25" s="132"/>
      <c r="K25" s="200"/>
      <c r="L25" s="201"/>
      <c r="M25" s="202"/>
      <c r="N25" s="202"/>
      <c r="O25" s="83"/>
      <c r="X25" s="198">
        <f t="shared" si="0"/>
        <v>0</v>
      </c>
      <c r="Y25" s="198">
        <f t="shared" si="1"/>
        <v>25</v>
      </c>
      <c r="Z25" s="198">
        <f t="shared" si="2"/>
        <v>0</v>
      </c>
      <c r="AA25" s="198">
        <f t="shared" si="3"/>
        <v>0</v>
      </c>
      <c r="AB25" t="str">
        <f>IF(L25="","",VLOOKUP(L25,Comps,2,FALSE))</f>
        <v/>
      </c>
      <c r="AC25" t="str">
        <f>IF(M25="","",VLOOKUP(M25,Comps,2,FALSE))</f>
        <v/>
      </c>
      <c r="AD25" t="str">
        <f>IF(N25="","",VLOOKUP(N25,Comps,2,FALSE))</f>
        <v/>
      </c>
      <c r="AE25" t="str">
        <f>IF(O25="","",VLOOKUP(O25,Comps,2,FALSE))</f>
        <v/>
      </c>
      <c r="AM25" s="58"/>
      <c r="AN25" s="58"/>
      <c r="AO25" s="58"/>
    </row>
    <row r="26" spans="2:41" ht="15">
      <c r="B26" s="148"/>
      <c r="C26" s="149">
        <v>20</v>
      </c>
      <c r="D26" s="150" t="s">
        <v>138</v>
      </c>
      <c r="E26" s="151" t="s">
        <v>137</v>
      </c>
      <c r="F26" s="90">
        <f>ReactionStoich!F70</f>
        <v>0</v>
      </c>
      <c r="G26" s="173">
        <v>0</v>
      </c>
      <c r="H26" s="133">
        <v>25</v>
      </c>
      <c r="I26" s="186"/>
      <c r="J26" s="132"/>
      <c r="K26" s="200"/>
      <c r="L26" s="201"/>
      <c r="M26" s="202"/>
      <c r="N26" s="202"/>
      <c r="O26" s="83"/>
      <c r="X26" s="198">
        <f t="shared" si="0"/>
        <v>0</v>
      </c>
      <c r="Y26" s="198">
        <f t="shared" si="1"/>
        <v>25</v>
      </c>
      <c r="Z26" s="198">
        <f t="shared" si="2"/>
        <v>0</v>
      </c>
      <c r="AA26" s="198">
        <f t="shared" si="3"/>
        <v>0</v>
      </c>
      <c r="AB26" t="str">
        <f>IF(L26="","",VLOOKUP(L26,Comps,2,FALSE))</f>
        <v/>
      </c>
      <c r="AC26" t="str">
        <f>IF(M26="","",VLOOKUP(M26,Comps,2,FALSE))</f>
        <v/>
      </c>
      <c r="AD26" t="str">
        <f>IF(N26="","",VLOOKUP(N26,Comps,2,FALSE))</f>
        <v/>
      </c>
      <c r="AE26" t="str">
        <f>IF(O26="","",VLOOKUP(O26,Comps,2,FALSE))</f>
        <v/>
      </c>
      <c r="AM26" s="58"/>
      <c r="AN26" s="58"/>
      <c r="AO26" s="58"/>
    </row>
    <row r="27" spans="2:41" ht="15">
      <c r="B27" s="148"/>
      <c r="C27" s="149">
        <v>21</v>
      </c>
      <c r="D27" s="150" t="s">
        <v>139</v>
      </c>
      <c r="E27" s="151" t="s">
        <v>137</v>
      </c>
      <c r="F27" s="90">
        <f>ReactionStoich!F71</f>
        <v>0</v>
      </c>
      <c r="G27" s="173">
        <v>0</v>
      </c>
      <c r="H27" s="133">
        <v>25</v>
      </c>
      <c r="I27" s="186"/>
      <c r="J27" s="132"/>
      <c r="K27" s="200"/>
      <c r="L27" s="201"/>
      <c r="M27" s="202"/>
      <c r="N27" s="202"/>
      <c r="O27" s="83"/>
      <c r="X27" s="198">
        <f t="shared" si="0"/>
        <v>0</v>
      </c>
      <c r="Y27" s="198">
        <f t="shared" si="1"/>
        <v>25</v>
      </c>
      <c r="Z27" s="198">
        <f t="shared" si="2"/>
        <v>0</v>
      </c>
      <c r="AA27" s="198">
        <f t="shared" si="3"/>
        <v>0</v>
      </c>
      <c r="AB27" t="str">
        <f>IF(L27="","",VLOOKUP(L27,Comps,2,FALSE))</f>
        <v/>
      </c>
      <c r="AC27" t="str">
        <f>IF(M27="","",VLOOKUP(M27,Comps,2,FALSE))</f>
        <v/>
      </c>
      <c r="AD27" t="str">
        <f>IF(N27="","",VLOOKUP(N27,Comps,2,FALSE))</f>
        <v/>
      </c>
      <c r="AE27" t="str">
        <f>IF(O27="","",VLOOKUP(O27,Comps,2,FALSE))</f>
        <v/>
      </c>
      <c r="AM27" s="58"/>
      <c r="AN27" s="58"/>
      <c r="AO27" s="58"/>
    </row>
    <row r="28" spans="2:41" ht="15">
      <c r="B28" s="148"/>
      <c r="C28" s="149">
        <v>22</v>
      </c>
      <c r="D28" s="150" t="s">
        <v>140</v>
      </c>
      <c r="E28" s="151" t="s">
        <v>141</v>
      </c>
      <c r="F28" s="90">
        <f>ReactionStoich!F72</f>
        <v>0</v>
      </c>
      <c r="G28" s="173">
        <v>0</v>
      </c>
      <c r="H28" s="133">
        <v>25</v>
      </c>
      <c r="I28" s="186"/>
      <c r="J28" s="132"/>
      <c r="K28" s="200"/>
      <c r="L28" s="201"/>
      <c r="M28" s="202"/>
      <c r="N28" s="202"/>
      <c r="O28" s="83"/>
      <c r="X28" s="198">
        <f t="shared" si="0"/>
        <v>0</v>
      </c>
      <c r="Y28" s="198">
        <f t="shared" si="1"/>
        <v>25</v>
      </c>
      <c r="Z28" s="198">
        <f t="shared" si="2"/>
        <v>0</v>
      </c>
      <c r="AA28" s="198">
        <f t="shared" si="3"/>
        <v>0</v>
      </c>
      <c r="AB28" t="str">
        <f>IF(L28="","",VLOOKUP(L28,Comps,2,FALSE))</f>
        <v/>
      </c>
      <c r="AC28" t="str">
        <f>IF(M28="","",VLOOKUP(M28,Comps,2,FALSE))</f>
        <v/>
      </c>
      <c r="AD28" t="str">
        <f>IF(N28="","",VLOOKUP(N28,Comps,2,FALSE))</f>
        <v/>
      </c>
      <c r="AE28" t="str">
        <f>IF(O28="","",VLOOKUP(O28,Comps,2,FALSE))</f>
        <v/>
      </c>
      <c r="AM28" s="58"/>
      <c r="AN28" s="58"/>
      <c r="AO28" s="58"/>
    </row>
    <row r="29" spans="2:41" ht="15">
      <c r="B29" s="152"/>
      <c r="C29" s="149">
        <v>23</v>
      </c>
      <c r="D29" s="153" t="s">
        <v>142</v>
      </c>
      <c r="E29" s="154" t="s">
        <v>135</v>
      </c>
      <c r="F29" s="90">
        <f>ReactionStoich!F73</f>
        <v>0</v>
      </c>
      <c r="G29" s="173">
        <v>0</v>
      </c>
      <c r="H29" s="133">
        <v>25</v>
      </c>
      <c r="I29" s="186"/>
      <c r="J29" s="132"/>
      <c r="K29" s="200"/>
      <c r="L29" s="201"/>
      <c r="M29" s="202"/>
      <c r="N29" s="202"/>
      <c r="O29" s="83"/>
      <c r="X29" s="198">
        <f t="shared" si="0"/>
        <v>0</v>
      </c>
      <c r="Y29" s="198">
        <f t="shared" si="1"/>
        <v>25</v>
      </c>
      <c r="Z29" s="198">
        <f t="shared" si="2"/>
        <v>0</v>
      </c>
      <c r="AA29" s="198">
        <f t="shared" si="3"/>
        <v>0</v>
      </c>
      <c r="AB29" t="str">
        <f>IF(L29="","",VLOOKUP(L29,Comps,2,FALSE))</f>
        <v/>
      </c>
      <c r="AC29" t="str">
        <f>IF(M29="","",VLOOKUP(M29,Comps,2,FALSE))</f>
        <v/>
      </c>
      <c r="AD29" t="str">
        <f>IF(N29="","",VLOOKUP(N29,Comps,2,FALSE))</f>
        <v/>
      </c>
      <c r="AE29" t="str">
        <f>IF(O29="","",VLOOKUP(O29,Comps,2,FALSE))</f>
        <v/>
      </c>
      <c r="AM29" s="58"/>
      <c r="AN29" s="58"/>
      <c r="AO29" s="58"/>
    </row>
    <row r="30" spans="2:41">
      <c r="B30" s="182" t="s">
        <v>143</v>
      </c>
      <c r="C30" s="92">
        <v>24</v>
      </c>
      <c r="D30" s="97" t="s">
        <v>144</v>
      </c>
      <c r="E30" s="146" t="s">
        <v>145</v>
      </c>
      <c r="F30" s="90">
        <f>ReactionStoich!F75</f>
        <v>-2.7999877932103345E-3</v>
      </c>
      <c r="G30" s="173">
        <v>0</v>
      </c>
      <c r="H30" s="133">
        <v>25</v>
      </c>
      <c r="I30" s="186"/>
      <c r="J30" s="132"/>
      <c r="K30" s="200"/>
      <c r="L30" s="201"/>
      <c r="M30" s="202"/>
      <c r="N30" s="202"/>
      <c r="O30" s="83"/>
      <c r="X30" s="198">
        <f t="shared" si="0"/>
        <v>0</v>
      </c>
      <c r="Y30" s="198">
        <f t="shared" si="1"/>
        <v>25</v>
      </c>
      <c r="Z30" s="198">
        <f t="shared" si="2"/>
        <v>0</v>
      </c>
      <c r="AA30" s="198">
        <f t="shared" si="3"/>
        <v>0</v>
      </c>
      <c r="AB30" t="str">
        <f>IF(L30="","",VLOOKUP(L30,Comps,2,FALSE))</f>
        <v/>
      </c>
      <c r="AC30" t="str">
        <f>IF(M30="","",VLOOKUP(M30,Comps,2,FALSE))</f>
        <v/>
      </c>
      <c r="AD30" t="str">
        <f>IF(N30="","",VLOOKUP(N30,Comps,2,FALSE))</f>
        <v/>
      </c>
      <c r="AE30" t="str">
        <f>IF(O30="","",VLOOKUP(O30,Comps,2,FALSE))</f>
        <v/>
      </c>
      <c r="AM30" s="58"/>
      <c r="AN30" s="58"/>
      <c r="AO30" s="58"/>
    </row>
    <row r="31" spans="2:41">
      <c r="B31" s="147"/>
      <c r="C31" s="92">
        <v>25</v>
      </c>
      <c r="D31" s="97" t="s">
        <v>146</v>
      </c>
      <c r="E31" s="146" t="s">
        <v>145</v>
      </c>
      <c r="F31" s="90">
        <f>ReactionStoich!F76</f>
        <v>0</v>
      </c>
      <c r="G31" s="173">
        <v>0</v>
      </c>
      <c r="H31" s="133">
        <v>25</v>
      </c>
      <c r="I31" s="186"/>
      <c r="J31" s="132"/>
      <c r="K31" s="200"/>
      <c r="L31" s="201"/>
      <c r="M31" s="202"/>
      <c r="N31" s="202"/>
      <c r="O31" s="83"/>
      <c r="X31" s="198">
        <f t="shared" si="0"/>
        <v>0</v>
      </c>
      <c r="Y31" s="198">
        <f t="shared" si="1"/>
        <v>25</v>
      </c>
      <c r="Z31" s="198">
        <f t="shared" si="2"/>
        <v>0</v>
      </c>
      <c r="AA31" s="198">
        <f t="shared" si="3"/>
        <v>0</v>
      </c>
      <c r="AB31" t="str">
        <f>IF(L31="","",VLOOKUP(L31,Comps,2,FALSE))</f>
        <v/>
      </c>
      <c r="AC31" t="str">
        <f>IF(M31="","",VLOOKUP(M31,Comps,2,FALSE))</f>
        <v/>
      </c>
      <c r="AD31" t="str">
        <f>IF(N31="","",VLOOKUP(N31,Comps,2,FALSE))</f>
        <v/>
      </c>
      <c r="AE31" t="str">
        <f>IF(O31="","",VLOOKUP(O31,Comps,2,FALSE))</f>
        <v/>
      </c>
      <c r="AM31" s="58"/>
      <c r="AN31" s="58"/>
      <c r="AO31" s="58"/>
    </row>
    <row r="32" spans="2:41">
      <c r="B32" s="147"/>
      <c r="C32" s="92">
        <v>26</v>
      </c>
      <c r="D32" s="97" t="s">
        <v>147</v>
      </c>
      <c r="E32" s="146" t="s">
        <v>148</v>
      </c>
      <c r="F32" s="90" t="str">
        <f>ReactionStoich!F77</f>
        <v>C7A</v>
      </c>
      <c r="G32" s="173">
        <v>0</v>
      </c>
      <c r="H32" s="133">
        <v>25</v>
      </c>
      <c r="I32" s="186"/>
      <c r="J32" s="132"/>
      <c r="K32" s="200"/>
      <c r="L32" s="201"/>
      <c r="M32" s="202"/>
      <c r="N32" s="202"/>
      <c r="O32" s="83"/>
      <c r="X32" s="198">
        <f t="shared" si="0"/>
        <v>0</v>
      </c>
      <c r="Y32" s="198">
        <f t="shared" si="1"/>
        <v>25</v>
      </c>
      <c r="Z32" s="198">
        <f t="shared" si="2"/>
        <v>0</v>
      </c>
      <c r="AA32" s="198">
        <f t="shared" si="3"/>
        <v>0</v>
      </c>
      <c r="AB32" t="str">
        <f>IF(L32="","",VLOOKUP(L32,Comps,2,FALSE))</f>
        <v/>
      </c>
      <c r="AC32" t="str">
        <f>IF(M32="","",VLOOKUP(M32,Comps,2,FALSE))</f>
        <v/>
      </c>
      <c r="AD32" t="str">
        <f>IF(N32="","",VLOOKUP(N32,Comps,2,FALSE))</f>
        <v/>
      </c>
      <c r="AE32" t="str">
        <f>IF(O32="","",VLOOKUP(O32,Comps,2,FALSE))</f>
        <v/>
      </c>
      <c r="AM32" s="58"/>
      <c r="AN32" s="58"/>
      <c r="AO32" s="58"/>
    </row>
    <row r="33" spans="2:41">
      <c r="B33" s="147"/>
      <c r="C33" s="92">
        <v>27</v>
      </c>
      <c r="D33" s="97" t="s">
        <v>149</v>
      </c>
      <c r="E33" s="146" t="s">
        <v>150</v>
      </c>
      <c r="F33" s="90" t="str">
        <f>ReactionStoich!F78</f>
        <v>135TMB</v>
      </c>
      <c r="G33" s="173">
        <v>0</v>
      </c>
      <c r="H33" s="133">
        <v>25</v>
      </c>
      <c r="I33" s="186"/>
      <c r="J33" s="132"/>
      <c r="K33" s="200"/>
      <c r="L33" s="201"/>
      <c r="M33" s="202"/>
      <c r="N33" s="202"/>
      <c r="O33" s="83"/>
      <c r="X33" s="198">
        <f t="shared" si="0"/>
        <v>0</v>
      </c>
      <c r="Y33" s="198">
        <f t="shared" si="1"/>
        <v>25</v>
      </c>
      <c r="Z33" s="198">
        <f t="shared" si="2"/>
        <v>0</v>
      </c>
      <c r="AA33" s="198">
        <f t="shared" si="3"/>
        <v>0</v>
      </c>
      <c r="AB33" t="str">
        <f>IF(L33="","",VLOOKUP(L33,Comps,2,FALSE))</f>
        <v/>
      </c>
      <c r="AC33" t="str">
        <f>IF(M33="","",VLOOKUP(M33,Comps,2,FALSE))</f>
        <v/>
      </c>
      <c r="AD33" t="str">
        <f>IF(N33="","",VLOOKUP(N33,Comps,2,FALSE))</f>
        <v/>
      </c>
      <c r="AE33" t="str">
        <f>IF(O33="","",VLOOKUP(O33,Comps,2,FALSE))</f>
        <v/>
      </c>
      <c r="AM33" s="58"/>
      <c r="AN33" s="58"/>
      <c r="AO33" s="58"/>
    </row>
    <row r="34" spans="2:41">
      <c r="B34" s="147"/>
      <c r="C34" s="92">
        <v>28</v>
      </c>
      <c r="D34" s="97" t="s">
        <v>151</v>
      </c>
      <c r="E34" s="146" t="s">
        <v>152</v>
      </c>
      <c r="F34" s="90">
        <f>ReactionStoich!F79</f>
        <v>0</v>
      </c>
      <c r="G34" s="173">
        <v>0</v>
      </c>
      <c r="H34" s="133">
        <v>25</v>
      </c>
      <c r="I34" s="186"/>
      <c r="J34" s="132"/>
      <c r="K34" s="200"/>
      <c r="L34" s="201"/>
      <c r="M34" s="202"/>
      <c r="N34" s="202"/>
      <c r="O34" s="83"/>
      <c r="X34" s="198">
        <f t="shared" si="0"/>
        <v>0</v>
      </c>
      <c r="Y34" s="198">
        <f t="shared" si="1"/>
        <v>25</v>
      </c>
      <c r="Z34" s="198">
        <f t="shared" si="2"/>
        <v>0</v>
      </c>
      <c r="AA34" s="198">
        <f t="shared" si="3"/>
        <v>0</v>
      </c>
      <c r="AB34" t="str">
        <f>IF(L34="","",VLOOKUP(L34,Comps,2,FALSE))</f>
        <v/>
      </c>
      <c r="AC34" t="str">
        <f>IF(M34="","",VLOOKUP(M34,Comps,2,FALSE))</f>
        <v/>
      </c>
      <c r="AD34" t="str">
        <f>IF(N34="","",VLOOKUP(N34,Comps,2,FALSE))</f>
        <v/>
      </c>
      <c r="AE34" t="str">
        <f>IF(O34="","",VLOOKUP(O34,Comps,2,FALSE))</f>
        <v/>
      </c>
      <c r="AM34" s="58"/>
      <c r="AN34" s="58"/>
      <c r="AO34" s="58"/>
    </row>
    <row r="35" spans="2:41">
      <c r="B35" s="147"/>
      <c r="C35" s="92">
        <v>29</v>
      </c>
      <c r="D35" s="97" t="s">
        <v>153</v>
      </c>
      <c r="E35" s="146" t="s">
        <v>154</v>
      </c>
      <c r="F35" s="90">
        <f>ReactionStoich!F80</f>
        <v>0</v>
      </c>
      <c r="G35" s="173">
        <v>0</v>
      </c>
      <c r="H35" s="133">
        <v>25</v>
      </c>
      <c r="I35" s="186"/>
      <c r="J35" s="132"/>
      <c r="K35" s="200"/>
      <c r="L35" s="201"/>
      <c r="M35" s="202"/>
      <c r="N35" s="202"/>
      <c r="O35" s="83"/>
      <c r="X35" s="198">
        <f t="shared" si="0"/>
        <v>0</v>
      </c>
      <c r="Y35" s="198">
        <f t="shared" si="1"/>
        <v>25</v>
      </c>
      <c r="Z35" s="198">
        <f t="shared" si="2"/>
        <v>0</v>
      </c>
      <c r="AA35" s="198">
        <f t="shared" si="3"/>
        <v>0</v>
      </c>
      <c r="AB35" t="str">
        <f>IF(L35="","",VLOOKUP(L35,Comps,2,FALSE))</f>
        <v/>
      </c>
      <c r="AC35" t="str">
        <f>IF(M35="","",VLOOKUP(M35,Comps,2,FALSE))</f>
        <v/>
      </c>
      <c r="AD35" t="str">
        <f>IF(N35="","",VLOOKUP(N35,Comps,2,FALSE))</f>
        <v/>
      </c>
      <c r="AE35" t="str">
        <f>IF(O35="","",VLOOKUP(O35,Comps,2,FALSE))</f>
        <v/>
      </c>
      <c r="AM35" s="58"/>
      <c r="AN35" s="58"/>
      <c r="AO35" s="58"/>
    </row>
    <row r="36" spans="2:41">
      <c r="B36" s="182" t="s">
        <v>155</v>
      </c>
      <c r="C36" s="92">
        <v>30</v>
      </c>
      <c r="D36" s="97" t="s">
        <v>156</v>
      </c>
      <c r="E36" s="146" t="s">
        <v>157</v>
      </c>
      <c r="F36" s="90" t="str">
        <f>ReactionStoich!F82</f>
        <v>EB</v>
      </c>
      <c r="G36" s="173">
        <v>0</v>
      </c>
      <c r="H36" s="133">
        <v>25</v>
      </c>
      <c r="I36" s="186"/>
      <c r="J36" s="132"/>
      <c r="K36" s="200"/>
      <c r="L36" s="201"/>
      <c r="M36" s="202"/>
      <c r="N36" s="202"/>
      <c r="O36" s="83"/>
      <c r="X36" s="198">
        <f t="shared" si="0"/>
        <v>0</v>
      </c>
      <c r="Y36" s="198">
        <f t="shared" si="1"/>
        <v>25</v>
      </c>
      <c r="Z36" s="198">
        <f t="shared" si="2"/>
        <v>0</v>
      </c>
      <c r="AA36" s="198">
        <f t="shared" si="3"/>
        <v>0</v>
      </c>
      <c r="AB36" t="str">
        <f>IF(L36="","",VLOOKUP(L36,Comps,2,FALSE))</f>
        <v/>
      </c>
      <c r="AC36" t="str">
        <f>IF(M36="","",VLOOKUP(M36,Comps,2,FALSE))</f>
        <v/>
      </c>
      <c r="AD36" t="str">
        <f>IF(N36="","",VLOOKUP(N36,Comps,2,FALSE))</f>
        <v/>
      </c>
      <c r="AE36" t="str">
        <f>IF(O36="","",VLOOKUP(O36,Comps,2,FALSE))</f>
        <v/>
      </c>
      <c r="AM36" s="58"/>
      <c r="AN36" s="58"/>
      <c r="AO36" s="58"/>
    </row>
    <row r="37" spans="2:41">
      <c r="B37" s="147"/>
      <c r="C37" s="92">
        <v>31</v>
      </c>
      <c r="D37" s="97" t="s">
        <v>158</v>
      </c>
      <c r="E37" s="146" t="s">
        <v>159</v>
      </c>
      <c r="F37" s="90">
        <f>ReactionStoich!F83</f>
        <v>0</v>
      </c>
      <c r="G37" s="173">
        <v>0</v>
      </c>
      <c r="H37" s="133">
        <v>25</v>
      </c>
      <c r="I37" s="186"/>
      <c r="J37" s="132"/>
      <c r="K37" s="200"/>
      <c r="L37" s="201"/>
      <c r="M37" s="202"/>
      <c r="N37" s="202"/>
      <c r="O37" s="83"/>
      <c r="X37" s="198">
        <f t="shared" si="0"/>
        <v>0</v>
      </c>
      <c r="Y37" s="198">
        <f t="shared" si="1"/>
        <v>25</v>
      </c>
      <c r="Z37" s="198">
        <f t="shared" si="2"/>
        <v>0</v>
      </c>
      <c r="AA37" s="198">
        <f t="shared" si="3"/>
        <v>0</v>
      </c>
      <c r="AB37" t="str">
        <f>IF(L37="","",VLOOKUP(L37,Comps,2,FALSE))</f>
        <v/>
      </c>
      <c r="AC37" t="str">
        <f>IF(M37="","",VLOOKUP(M37,Comps,2,FALSE))</f>
        <v/>
      </c>
      <c r="AD37" t="str">
        <f>IF(N37="","",VLOOKUP(N37,Comps,2,FALSE))</f>
        <v/>
      </c>
      <c r="AE37" t="e">
        <f>IF(M42="","",VLOOKUP(M42,Comps,2,FALSE))</f>
        <v>#N/A</v>
      </c>
      <c r="AM37" s="58"/>
      <c r="AN37" s="58"/>
      <c r="AO37" s="58"/>
    </row>
    <row r="38" spans="2:41">
      <c r="B38" s="147"/>
      <c r="C38" s="92">
        <v>32</v>
      </c>
      <c r="D38" s="97" t="s">
        <v>160</v>
      </c>
      <c r="E38" s="146" t="s">
        <v>161</v>
      </c>
      <c r="F38" s="90">
        <f>ReactionStoich!F84</f>
        <v>0</v>
      </c>
      <c r="G38" s="173">
        <v>9.9999999999999995E-7</v>
      </c>
      <c r="H38" s="133">
        <v>25</v>
      </c>
      <c r="I38" s="186"/>
      <c r="J38" s="132"/>
      <c r="K38" s="200"/>
      <c r="L38" s="201"/>
      <c r="M38" s="202"/>
      <c r="N38" s="202"/>
      <c r="O38" s="83"/>
      <c r="X38" s="198">
        <f t="shared" si="0"/>
        <v>9.9999999999999995E-7</v>
      </c>
      <c r="Y38" s="198">
        <f t="shared" si="1"/>
        <v>25</v>
      </c>
      <c r="Z38" s="198">
        <f t="shared" si="2"/>
        <v>0</v>
      </c>
      <c r="AA38" s="198">
        <f t="shared" si="3"/>
        <v>0</v>
      </c>
      <c r="AB38" t="str">
        <f>IF(L38="","",VLOOKUP(L38,Comps,2,FALSE))</f>
        <v/>
      </c>
      <c r="AC38" t="str">
        <f>IF(M38="","",VLOOKUP(M38,Comps,2,FALSE))</f>
        <v/>
      </c>
      <c r="AD38" t="str">
        <f>IF(N38="","",VLOOKUP(N38,Comps,2,FALSE))</f>
        <v/>
      </c>
      <c r="AE38" t="e">
        <f>IF(M43="","",VLOOKUP(M43,Comps,2,FALSE))</f>
        <v>#N/A</v>
      </c>
      <c r="AM38" s="58"/>
      <c r="AN38" s="58"/>
      <c r="AO38" s="58"/>
    </row>
    <row r="39" spans="2:41">
      <c r="B39" s="147"/>
      <c r="C39" s="92">
        <v>33</v>
      </c>
      <c r="D39" s="97" t="s">
        <v>162</v>
      </c>
      <c r="E39" s="146" t="s">
        <v>161</v>
      </c>
      <c r="F39" s="90">
        <f>ReactionStoich!F85</f>
        <v>20</v>
      </c>
      <c r="G39" s="173">
        <v>0</v>
      </c>
      <c r="H39" s="133">
        <v>25</v>
      </c>
      <c r="I39" s="186"/>
      <c r="J39" s="132"/>
      <c r="K39" s="200"/>
      <c r="L39" s="201"/>
      <c r="M39" s="202"/>
      <c r="N39" s="202"/>
      <c r="O39" s="83"/>
      <c r="X39" s="198">
        <f t="shared" si="0"/>
        <v>0</v>
      </c>
      <c r="Y39" s="198">
        <f t="shared" si="1"/>
        <v>25</v>
      </c>
      <c r="Z39" s="198">
        <f t="shared" si="2"/>
        <v>0</v>
      </c>
      <c r="AA39" s="198">
        <f t="shared" si="3"/>
        <v>0</v>
      </c>
      <c r="AB39" t="str">
        <f>IF(L39="","",VLOOKUP(L39,Comps,2,FALSE))</f>
        <v/>
      </c>
      <c r="AC39" t="str">
        <f>IF(M39="","",VLOOKUP(M39,Comps,2,FALSE))</f>
        <v/>
      </c>
      <c r="AD39" t="str">
        <f>IF(N39="","",VLOOKUP(N39,Comps,2,FALSE))</f>
        <v/>
      </c>
      <c r="AE39" t="e">
        <f>IF(M44="","",VLOOKUP(M44,Comps,2,FALSE))</f>
        <v>#N/A</v>
      </c>
      <c r="AM39" s="58"/>
      <c r="AN39" s="58"/>
      <c r="AO39" s="58"/>
    </row>
    <row r="40" spans="2:41">
      <c r="B40" s="147"/>
      <c r="C40" s="92">
        <v>34</v>
      </c>
      <c r="D40" s="97" t="s">
        <v>163</v>
      </c>
      <c r="E40" s="146" t="s">
        <v>164</v>
      </c>
      <c r="F40" s="90">
        <f>ReactionStoich!F86</f>
        <v>40</v>
      </c>
      <c r="G40" s="173">
        <v>0</v>
      </c>
      <c r="H40" s="133">
        <v>25</v>
      </c>
      <c r="I40" s="186"/>
      <c r="J40" s="132"/>
      <c r="K40" s="200"/>
      <c r="L40" s="87"/>
      <c r="M40" s="203"/>
      <c r="N40" s="203"/>
      <c r="O40" s="204"/>
      <c r="X40" s="198">
        <f t="shared" si="0"/>
        <v>0</v>
      </c>
      <c r="Y40" s="198">
        <f t="shared" si="1"/>
        <v>25</v>
      </c>
      <c r="Z40" s="198">
        <f t="shared" si="2"/>
        <v>0</v>
      </c>
      <c r="AA40" s="198">
        <f t="shared" si="3"/>
        <v>0</v>
      </c>
      <c r="AB40" t="str">
        <f>IF(L40="","",VLOOKUP(L40,Comps,2,FALSE))</f>
        <v/>
      </c>
      <c r="AC40" t="str">
        <f>IF(M40="","",VLOOKUP(M40,Comps,2,FALSE))</f>
        <v/>
      </c>
      <c r="AD40" t="str">
        <f>IF(N40="","",VLOOKUP(N40,Comps,2,FALSE))</f>
        <v/>
      </c>
      <c r="AE40" t="e">
        <f>IF(M45="","",VLOOKUP(M45,Comps,2,FALSE))</f>
        <v>#N/A</v>
      </c>
      <c r="AM40" s="58"/>
      <c r="AN40" s="58"/>
      <c r="AO40" s="58"/>
    </row>
    <row r="41" spans="2:41" ht="12.75" thickBot="1">
      <c r="B41" s="141"/>
      <c r="C41" s="142"/>
      <c r="D41" s="143"/>
      <c r="E41" s="144"/>
      <c r="AM41" s="58"/>
      <c r="AN41" s="58"/>
      <c r="AO41" s="58"/>
    </row>
    <row r="42" spans="2:41">
      <c r="M42" s="2" t="s">
        <v>111</v>
      </c>
      <c r="O42" t="s">
        <v>359</v>
      </c>
      <c r="P42" s="58"/>
      <c r="AM42" s="58"/>
      <c r="AN42" s="58"/>
      <c r="AO42" s="58"/>
    </row>
    <row r="43" spans="2:41">
      <c r="M43" s="2">
        <v>1</v>
      </c>
      <c r="N43" s="58" t="s">
        <v>361</v>
      </c>
      <c r="O43" t="str">
        <f>P7&amp;","&amp;Q7&amp;","&amp;R7&amp;","&amp;S7&amp;","&amp;T7&amp;","&amp;U7&amp;"999"&amp;","&amp;X7&amp;","&amp;Y7&amp;","&amp;Z7&amp;","&amp;AA7</f>
        <v>TOLUENE,1,1234-T-M-CC6,1,M-XYLENE,-2999,0.714790838776278,27.7,0.0414716902201246,29.1399683894652</v>
      </c>
      <c r="P43" s="58"/>
      <c r="AM43" s="58"/>
      <c r="AN43" s="58"/>
      <c r="AO43" s="58"/>
    </row>
    <row r="44" spans="2:41">
      <c r="M44" s="2">
        <v>2</v>
      </c>
      <c r="N44" s="58" t="s">
        <v>361</v>
      </c>
      <c r="O44" t="str">
        <f>P8&amp;","&amp;Q8&amp;","&amp;R8&amp;","&amp;S8&amp;","&amp;T8&amp;","&amp;U8&amp;"999"&amp;","&amp;X8&amp;","&amp;Y8&amp;","&amp;Z8&amp;","&amp;AA8</f>
        <v>TOLUENE,1,1234-T-M-CC6,1,E-Benzene,-2999,0.258631397532981,35,0,16.4555624789713</v>
      </c>
      <c r="P44" s="58"/>
      <c r="AL44" s="58"/>
      <c r="AM44" s="58"/>
      <c r="AN44" s="58"/>
    </row>
    <row r="45" spans="2:41">
      <c r="M45" s="2">
        <v>3</v>
      </c>
      <c r="N45" s="58" t="s">
        <v>361</v>
      </c>
      <c r="O45" t="str">
        <f>P9&amp;","&amp;Q9&amp;","&amp;R9&amp;","&amp;S9&amp;","&amp;T9&amp;","&amp;U9&amp;"999"&amp;","&amp;X9&amp;","&amp;Y9&amp;","&amp;Z9&amp;","&amp;AA9</f>
        <v>TOLUENE,1,1M4-EBenzene,1,P-XYLENE,-2999,2.39286590231628E-05,25,0.000464964220544172,0</v>
      </c>
      <c r="P45" s="58"/>
      <c r="AL45" s="58"/>
      <c r="AM45" s="58"/>
      <c r="AN45" s="58"/>
    </row>
    <row r="46" spans="2:41">
      <c r="M46" s="2">
        <v>4</v>
      </c>
      <c r="N46" s="58" t="s">
        <v>361</v>
      </c>
      <c r="O46" t="str">
        <f>P10&amp;","&amp;Q10&amp;","&amp;R10&amp;","&amp;S10&amp;","&amp;T10&amp;","&amp;U10&amp;"999"&amp;","&amp;X10&amp;","&amp;Y10&amp;","&amp;Z10&amp;","&amp;AA10</f>
        <v>TOLUENE,1,1M4-EBenzene,1,E-Benzene,-2999,0.0637100023018184,25,41.0757335762501,47.483795793689</v>
      </c>
      <c r="P46" s="58"/>
      <c r="AL46" s="58"/>
      <c r="AM46" s="58"/>
      <c r="AN46" s="58"/>
    </row>
    <row r="47" spans="2:41">
      <c r="M47" s="2">
        <v>5</v>
      </c>
      <c r="N47" s="58" t="s">
        <v>361</v>
      </c>
      <c r="O47" t="str">
        <f t="shared" ref="O44:O82" si="4">P11&amp;","&amp;Q11&amp;","&amp;R11&amp;","&amp;S11&amp;","&amp;T11&amp;","&amp;U11&amp;"999"&amp;","&amp;W11&amp;","&amp;X11&amp;","&amp;Y11&amp;","&amp;Z11</f>
        <v>TOLUENE,2,,,BENZENE,-1999,-1,0.070018346913405,27.7,0.492971317712991</v>
      </c>
      <c r="P47" s="58"/>
      <c r="AL47" s="58"/>
      <c r="AM47" s="58"/>
      <c r="AN47" s="58"/>
    </row>
    <row r="48" spans="2:41">
      <c r="M48" s="2">
        <v>6</v>
      </c>
      <c r="N48" s="58" t="s">
        <v>361</v>
      </c>
      <c r="O48" t="str">
        <f t="shared" si="4"/>
        <v>TOLUENE,2,,,BENZENE,-1999,-1,0,25,79.9737727300553</v>
      </c>
      <c r="P48" s="58"/>
      <c r="AL48" s="58"/>
      <c r="AM48" s="58"/>
      <c r="AN48" s="58"/>
    </row>
    <row r="49" spans="13:40">
      <c r="M49" s="2">
        <v>7</v>
      </c>
      <c r="N49" s="58" t="s">
        <v>361</v>
      </c>
      <c r="O49" t="str">
        <f t="shared" si="4"/>
        <v>M-XYLENE,2,,,TOLUENE,-1999,-1,0,32,0</v>
      </c>
      <c r="P49" s="58"/>
      <c r="AL49" s="58"/>
      <c r="AM49" s="58"/>
      <c r="AN49" s="58"/>
    </row>
    <row r="50" spans="13:40">
      <c r="M50" s="2">
        <v>8</v>
      </c>
      <c r="N50" s="58" t="s">
        <v>361</v>
      </c>
      <c r="O50" t="str">
        <f t="shared" si="4"/>
        <v>E-Benzene,1,,,P-XYLENE,-1999,,0,25,0</v>
      </c>
      <c r="P50" s="58"/>
      <c r="AL50" s="58"/>
      <c r="AM50" s="58"/>
      <c r="AN50" s="58"/>
    </row>
    <row r="51" spans="13:40">
      <c r="M51" s="2">
        <v>9</v>
      </c>
      <c r="N51" s="58" t="s">
        <v>361</v>
      </c>
      <c r="O51" t="str">
        <f t="shared" si="4"/>
        <v>P-XYLENE,1,,,O-XYLENE,-1999,,1.85620520037198,25,0</v>
      </c>
      <c r="P51" s="58"/>
      <c r="AL51" s="58"/>
      <c r="AM51" s="58"/>
      <c r="AN51" s="58"/>
    </row>
    <row r="52" spans="13:40">
      <c r="M52" s="2">
        <v>10</v>
      </c>
      <c r="N52" s="58" t="s">
        <v>361</v>
      </c>
      <c r="O52" t="str">
        <f t="shared" si="4"/>
        <v>O-XYLENE,1,,,M-XYLENE,-1999,,0.0419909191057247,25,0</v>
      </c>
      <c r="P52" s="58"/>
      <c r="AL52" s="58"/>
      <c r="AM52" s="58"/>
      <c r="AN52" s="58"/>
    </row>
    <row r="53" spans="13:40">
      <c r="M53" s="2">
        <v>11</v>
      </c>
      <c r="N53" s="58" t="s">
        <v>361</v>
      </c>
      <c r="O53" t="str">
        <f t="shared" si="4"/>
        <v>M-XYLENE,1,,,E-Benzene,-1999,,0.00295233432113952,25,0</v>
      </c>
      <c r="P53" s="58"/>
      <c r="AL53" s="58"/>
      <c r="AM53" s="58"/>
      <c r="AN53" s="58"/>
    </row>
    <row r="54" spans="13:40">
      <c r="M54" s="2">
        <v>12</v>
      </c>
      <c r="N54" s="58" t="s">
        <v>361</v>
      </c>
      <c r="O54" t="str">
        <f t="shared" si="4"/>
        <v>1M4-EBenzene,1,HYDROGEN,1,C7A,-1999,-1,12.194879126729,25,0</v>
      </c>
      <c r="P54" s="58"/>
      <c r="AL54" s="58"/>
      <c r="AM54" s="58"/>
      <c r="AN54" s="58"/>
    </row>
    <row r="55" spans="13:40">
      <c r="M55" s="2">
        <v>13</v>
      </c>
      <c r="N55" s="58" t="s">
        <v>361</v>
      </c>
      <c r="O55" t="str">
        <f t="shared" si="4"/>
        <v>N-Pbenzene,1,HYDROGEN,1,BENZENE,-1999,-1,17.7112851146932,25,0</v>
      </c>
      <c r="P55" s="58"/>
      <c r="AL55" s="58"/>
      <c r="AM55" s="58"/>
      <c r="AN55" s="58"/>
    </row>
    <row r="56" spans="13:40">
      <c r="M56" s="2">
        <v>14</v>
      </c>
      <c r="N56" s="58" t="s">
        <v>361</v>
      </c>
      <c r="O56" t="str">
        <f t="shared" si="4"/>
        <v>135-Mbenzene,2,,,P-XYLENE,-1999,-1,0,25,0</v>
      </c>
      <c r="P56" s="58"/>
      <c r="AL56" s="58"/>
      <c r="AM56" s="58"/>
      <c r="AN56" s="58"/>
    </row>
    <row r="57" spans="13:40">
      <c r="M57" s="2">
        <v>15</v>
      </c>
      <c r="N57" s="58" t="s">
        <v>361</v>
      </c>
      <c r="O57" t="str">
        <f t="shared" si="4"/>
        <v>,,,,,999,,0,25,0</v>
      </c>
      <c r="P57" s="58"/>
      <c r="AL57" s="58"/>
      <c r="AM57" s="58"/>
      <c r="AN57" s="58"/>
    </row>
    <row r="58" spans="13:40">
      <c r="M58" s="2">
        <v>16</v>
      </c>
      <c r="N58" s="58" t="s">
        <v>361</v>
      </c>
      <c r="O58" t="str">
        <f t="shared" si="4"/>
        <v>,,,,,999,,0.000250425616189626,25,0</v>
      </c>
      <c r="P58" s="58"/>
      <c r="AL58" s="58"/>
      <c r="AM58" s="58"/>
      <c r="AN58" s="58"/>
    </row>
    <row r="59" spans="13:40">
      <c r="M59" s="2">
        <v>17</v>
      </c>
      <c r="N59" s="58" t="s">
        <v>361</v>
      </c>
      <c r="O59" t="str">
        <f t="shared" si="4"/>
        <v>,,,,,999,,4.53529228983527E-05,25,0</v>
      </c>
      <c r="P59" s="58"/>
      <c r="AL59" s="58"/>
      <c r="AM59" s="58"/>
      <c r="AN59" s="58"/>
    </row>
    <row r="60" spans="13:40">
      <c r="M60" s="2">
        <v>18</v>
      </c>
      <c r="N60" s="58" t="s">
        <v>361</v>
      </c>
      <c r="O60" t="str">
        <f t="shared" si="4"/>
        <v>,,,,,999,,0,25,0</v>
      </c>
      <c r="P60" s="58"/>
      <c r="AL60" s="58"/>
      <c r="AM60" s="58"/>
      <c r="AN60" s="58"/>
    </row>
    <row r="61" spans="13:40">
      <c r="M61" s="2">
        <v>19</v>
      </c>
      <c r="N61" s="58" t="s">
        <v>361</v>
      </c>
      <c r="O61" t="str">
        <f t="shared" si="4"/>
        <v>,,,,,999,,0,25,0</v>
      </c>
      <c r="P61" s="58"/>
      <c r="AL61" s="58"/>
      <c r="AM61" s="58"/>
      <c r="AN61" s="58"/>
    </row>
    <row r="62" spans="13:40">
      <c r="M62" s="2">
        <v>20</v>
      </c>
      <c r="N62" s="58" t="s">
        <v>361</v>
      </c>
      <c r="O62" t="str">
        <f t="shared" si="4"/>
        <v>,,,,,999,,0,25,0</v>
      </c>
      <c r="P62" s="58"/>
      <c r="AL62" s="58"/>
      <c r="AM62" s="58"/>
      <c r="AN62" s="58"/>
    </row>
    <row r="63" spans="13:40">
      <c r="M63" s="2">
        <v>21</v>
      </c>
      <c r="N63" s="58" t="s">
        <v>361</v>
      </c>
      <c r="O63" t="str">
        <f t="shared" si="4"/>
        <v>,,,,,999,,0,25,0</v>
      </c>
      <c r="P63" s="58"/>
      <c r="AL63" s="58"/>
      <c r="AM63" s="58"/>
      <c r="AN63" s="58"/>
    </row>
    <row r="64" spans="13:40">
      <c r="M64" s="2">
        <v>22</v>
      </c>
      <c r="N64" s="58" t="s">
        <v>361</v>
      </c>
      <c r="O64" t="str">
        <f t="shared" si="4"/>
        <v>,,,,,999,,0,25,0</v>
      </c>
      <c r="P64" s="58"/>
      <c r="AL64" s="58"/>
      <c r="AM64" s="58"/>
      <c r="AN64" s="58"/>
    </row>
    <row r="65" spans="13:40">
      <c r="M65" s="2">
        <v>23</v>
      </c>
      <c r="N65" s="58" t="s">
        <v>361</v>
      </c>
      <c r="O65" t="str">
        <f t="shared" si="4"/>
        <v>,,,,,999,,0,25,0</v>
      </c>
      <c r="P65" s="58"/>
      <c r="AL65" s="58"/>
      <c r="AM65" s="58"/>
      <c r="AN65" s="58"/>
    </row>
    <row r="66" spans="13:40">
      <c r="M66" s="2">
        <v>24</v>
      </c>
      <c r="N66" s="58" t="s">
        <v>361</v>
      </c>
      <c r="O66" t="str">
        <f t="shared" si="4"/>
        <v>,,,,,999,,0,25,0</v>
      </c>
      <c r="P66" s="58"/>
      <c r="AL66" s="58"/>
      <c r="AM66" s="58"/>
      <c r="AN66" s="58"/>
    </row>
    <row r="67" spans="13:40">
      <c r="M67" s="2">
        <v>25</v>
      </c>
      <c r="N67" s="58" t="s">
        <v>361</v>
      </c>
      <c r="O67" t="str">
        <f t="shared" si="4"/>
        <v>,,,,,999,,0,25,0</v>
      </c>
      <c r="P67" s="58"/>
      <c r="AL67" s="58"/>
      <c r="AM67" s="58"/>
      <c r="AN67" s="58"/>
    </row>
    <row r="68" spans="13:40">
      <c r="M68" s="2">
        <v>26</v>
      </c>
      <c r="N68" s="58" t="s">
        <v>361</v>
      </c>
      <c r="O68" t="str">
        <f t="shared" si="4"/>
        <v>,,,,,999,,0,25,0</v>
      </c>
      <c r="P68" s="58"/>
      <c r="AL68" s="58"/>
      <c r="AM68" s="58"/>
      <c r="AN68" s="58"/>
    </row>
    <row r="69" spans="13:40">
      <c r="M69" s="2">
        <v>27</v>
      </c>
      <c r="N69" s="58" t="s">
        <v>361</v>
      </c>
      <c r="O69" t="str">
        <f t="shared" si="4"/>
        <v>,,,,,999,,0,25,0</v>
      </c>
      <c r="P69" s="58"/>
      <c r="AL69" s="58"/>
      <c r="AM69" s="58"/>
      <c r="AN69" s="58"/>
    </row>
    <row r="70" spans="13:40">
      <c r="M70" s="2">
        <v>28</v>
      </c>
      <c r="N70" s="58" t="s">
        <v>361</v>
      </c>
      <c r="O70" t="str">
        <f t="shared" si="4"/>
        <v>,,,,,999,,0,25,0</v>
      </c>
      <c r="P70" s="58"/>
      <c r="AL70" s="58"/>
      <c r="AM70" s="58"/>
      <c r="AN70" s="58"/>
    </row>
    <row r="71" spans="13:40">
      <c r="M71" s="2">
        <v>29</v>
      </c>
      <c r="N71" s="58" t="s">
        <v>361</v>
      </c>
      <c r="O71" t="str">
        <f t="shared" si="4"/>
        <v>,,,,,999,,0,25,0</v>
      </c>
      <c r="P71" s="58"/>
    </row>
    <row r="72" spans="13:40">
      <c r="M72" s="2">
        <v>30</v>
      </c>
      <c r="N72" s="58" t="s">
        <v>361</v>
      </c>
      <c r="O72" t="str">
        <f t="shared" si="4"/>
        <v>,,,,,999,,0,25,0</v>
      </c>
      <c r="P72" s="58"/>
    </row>
    <row r="73" spans="13:40">
      <c r="M73" s="2">
        <v>31</v>
      </c>
      <c r="N73" s="58" t="s">
        <v>361</v>
      </c>
      <c r="O73" t="str">
        <f t="shared" si="4"/>
        <v>,,,,,999,,0,25,0</v>
      </c>
      <c r="P73" s="58"/>
    </row>
    <row r="74" spans="13:40">
      <c r="M74" s="2">
        <v>32</v>
      </c>
      <c r="N74" s="58" t="s">
        <v>361</v>
      </c>
      <c r="O74" t="str">
        <f t="shared" si="4"/>
        <v>,,,,,999,,0.000001,25,0</v>
      </c>
      <c r="P74" s="58"/>
    </row>
    <row r="75" spans="13:40">
      <c r="M75" s="2">
        <v>33</v>
      </c>
      <c r="N75" s="58" t="s">
        <v>361</v>
      </c>
      <c r="O75" t="str">
        <f t="shared" si="4"/>
        <v>,,,,,999,,0,25,0</v>
      </c>
      <c r="P75" s="58"/>
    </row>
    <row r="76" spans="13:40">
      <c r="M76" s="2">
        <v>34</v>
      </c>
      <c r="N76" s="58" t="s">
        <v>361</v>
      </c>
      <c r="O76" t="str">
        <f t="shared" si="4"/>
        <v>,,,,,999,,0,25,0</v>
      </c>
      <c r="P76" s="58"/>
    </row>
    <row r="77" spans="13:40">
      <c r="M77" s="2">
        <v>35</v>
      </c>
      <c r="N77" s="58" t="s">
        <v>361</v>
      </c>
      <c r="O77" t="str">
        <f t="shared" si="4"/>
        <v>,,,,,999,,,,</v>
      </c>
      <c r="P77" s="58"/>
    </row>
    <row r="78" spans="13:40">
      <c r="M78" s="2">
        <v>36</v>
      </c>
      <c r="N78" s="58" t="s">
        <v>361</v>
      </c>
      <c r="O78" t="str">
        <f t="shared" si="4"/>
        <v>,,,,,999,,,,</v>
      </c>
      <c r="P78" s="58"/>
    </row>
    <row r="79" spans="13:40">
      <c r="M79" s="2">
        <v>37</v>
      </c>
      <c r="N79" s="58" t="s">
        <v>361</v>
      </c>
      <c r="O79" t="str">
        <f t="shared" si="4"/>
        <v>,,,,,999,,,,</v>
      </c>
      <c r="P79" s="58"/>
    </row>
    <row r="80" spans="13:40">
      <c r="M80" s="2">
        <v>38</v>
      </c>
      <c r="N80" s="58" t="s">
        <v>361</v>
      </c>
      <c r="O80" t="str">
        <f t="shared" si="4"/>
        <v>,,,,,999,,,,</v>
      </c>
      <c r="P80" s="58"/>
    </row>
    <row r="81" spans="13:16">
      <c r="M81" s="2">
        <v>39</v>
      </c>
      <c r="N81" s="58" t="s">
        <v>361</v>
      </c>
      <c r="O81" t="str">
        <f t="shared" si="4"/>
        <v>,,,,,999,,,,</v>
      </c>
      <c r="P81" s="58"/>
    </row>
    <row r="82" spans="13:16">
      <c r="M82" s="2">
        <v>40</v>
      </c>
      <c r="N82" s="58" t="s">
        <v>361</v>
      </c>
      <c r="O82" t="str">
        <f t="shared" si="4"/>
        <v>,,,,,999,,,,</v>
      </c>
      <c r="P82" s="58"/>
    </row>
  </sheetData>
  <pageMargins left="0.7" right="0.7" top="0.75" bottom="0.75" header="0.3" footer="0.3"/>
  <pageSetup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0DC99-40D1-4658-9CB0-FE7D8C7D1435}">
  <dimension ref="C3:J72"/>
  <sheetViews>
    <sheetView topLeftCell="A39" workbookViewId="0">
      <selection activeCell="H67" sqref="H67"/>
    </sheetView>
  </sheetViews>
  <sheetFormatPr defaultRowHeight="12"/>
  <cols>
    <col min="3" max="3" width="33" customWidth="1"/>
    <col min="4" max="4" width="23.42578125" customWidth="1"/>
    <col min="5" max="5" width="24.28515625" customWidth="1"/>
    <col min="8" max="8" width="19.85546875" customWidth="1"/>
    <col min="10" max="10" width="23.7109375" customWidth="1"/>
  </cols>
  <sheetData>
    <row r="3" spans="3:10">
      <c r="C3" t="s">
        <v>165</v>
      </c>
      <c r="D3" t="s">
        <v>165</v>
      </c>
      <c r="E3" t="str">
        <f t="shared" ref="E3:E34" si="0">""""&amp;D3&amp;""""&amp;","</f>
        <v>"HYDROGEN",</v>
      </c>
      <c r="H3" s="122" t="s">
        <v>0</v>
      </c>
      <c r="I3" s="123">
        <v>1</v>
      </c>
      <c r="J3" t="s">
        <v>165</v>
      </c>
    </row>
    <row r="4" spans="3:10">
      <c r="C4" t="s">
        <v>166</v>
      </c>
      <c r="D4" t="s">
        <v>166</v>
      </c>
      <c r="E4" t="str">
        <f t="shared" si="0"/>
        <v>"METHANE",</v>
      </c>
      <c r="H4" s="122" t="s">
        <v>37</v>
      </c>
      <c r="I4" s="123">
        <v>2</v>
      </c>
      <c r="J4" t="s">
        <v>166</v>
      </c>
    </row>
    <row r="5" spans="3:10">
      <c r="C5" t="s">
        <v>167</v>
      </c>
      <c r="D5" t="s">
        <v>167</v>
      </c>
      <c r="E5" t="str">
        <f t="shared" si="0"/>
        <v>"ETHANE",</v>
      </c>
      <c r="H5" s="122" t="s">
        <v>38</v>
      </c>
      <c r="I5" s="123">
        <v>3</v>
      </c>
      <c r="J5" t="s">
        <v>167</v>
      </c>
    </row>
    <row r="6" spans="3:10">
      <c r="C6" t="s">
        <v>168</v>
      </c>
      <c r="D6" t="s">
        <v>168</v>
      </c>
      <c r="E6" t="str">
        <f t="shared" si="0"/>
        <v>"PROPANE",</v>
      </c>
      <c r="H6" s="122" t="s">
        <v>39</v>
      </c>
      <c r="I6" s="123">
        <v>4</v>
      </c>
      <c r="J6" t="s">
        <v>168</v>
      </c>
    </row>
    <row r="7" spans="3:10">
      <c r="C7" t="s">
        <v>169</v>
      </c>
      <c r="D7" t="s">
        <v>337</v>
      </c>
      <c r="E7" t="str">
        <f t="shared" si="0"/>
        <v>"I-BUTANE",</v>
      </c>
      <c r="H7" s="122" t="s">
        <v>236</v>
      </c>
      <c r="I7" s="123">
        <v>5</v>
      </c>
      <c r="J7" t="s">
        <v>337</v>
      </c>
    </row>
    <row r="8" spans="3:10">
      <c r="C8" t="s">
        <v>170</v>
      </c>
      <c r="D8" t="s">
        <v>170</v>
      </c>
      <c r="E8" t="str">
        <f t="shared" si="0"/>
        <v>"N-BUTANE",</v>
      </c>
      <c r="H8" s="122" t="s">
        <v>237</v>
      </c>
      <c r="I8" s="123">
        <v>6</v>
      </c>
      <c r="J8" t="s">
        <v>170</v>
      </c>
    </row>
    <row r="9" spans="3:10">
      <c r="C9" t="s">
        <v>171</v>
      </c>
      <c r="D9" t="s">
        <v>338</v>
      </c>
      <c r="E9" t="str">
        <f t="shared" si="0"/>
        <v>"I-PENTANE",</v>
      </c>
      <c r="H9" s="122" t="s">
        <v>238</v>
      </c>
      <c r="I9" s="123">
        <v>7</v>
      </c>
      <c r="J9" t="s">
        <v>338</v>
      </c>
    </row>
    <row r="10" spans="3:10">
      <c r="C10" t="s">
        <v>172</v>
      </c>
      <c r="D10" t="s">
        <v>172</v>
      </c>
      <c r="E10" t="str">
        <f t="shared" si="0"/>
        <v>"N-PENTANE",</v>
      </c>
      <c r="H10" s="122" t="s">
        <v>239</v>
      </c>
      <c r="I10" s="123">
        <v>8</v>
      </c>
      <c r="J10" t="s">
        <v>172</v>
      </c>
    </row>
    <row r="11" spans="3:10">
      <c r="C11" t="s">
        <v>173</v>
      </c>
      <c r="D11" t="s">
        <v>173</v>
      </c>
      <c r="E11" t="str">
        <f t="shared" si="0"/>
        <v>"CYCLOPENTANE",</v>
      </c>
      <c r="H11" s="122" t="s">
        <v>240</v>
      </c>
      <c r="I11" s="123">
        <v>9</v>
      </c>
      <c r="J11" t="s">
        <v>173</v>
      </c>
    </row>
    <row r="12" spans="3:10">
      <c r="C12" t="s">
        <v>174</v>
      </c>
      <c r="D12" t="s">
        <v>174</v>
      </c>
      <c r="E12" t="str">
        <f t="shared" si="0"/>
        <v>"N-HEXANE",</v>
      </c>
      <c r="H12" s="122" t="s">
        <v>241</v>
      </c>
      <c r="I12" s="123">
        <v>10</v>
      </c>
      <c r="J12" t="s">
        <v>174</v>
      </c>
    </row>
    <row r="13" spans="3:10">
      <c r="C13" t="s">
        <v>175</v>
      </c>
      <c r="D13" t="s">
        <v>291</v>
      </c>
      <c r="E13" t="str">
        <f t="shared" si="0"/>
        <v>"22-Mbutane",</v>
      </c>
      <c r="H13" s="122" t="s">
        <v>242</v>
      </c>
      <c r="I13" s="123">
        <v>11</v>
      </c>
      <c r="J13" t="s">
        <v>291</v>
      </c>
    </row>
    <row r="14" spans="3:10">
      <c r="C14" t="s">
        <v>176</v>
      </c>
      <c r="D14" t="s">
        <v>176</v>
      </c>
      <c r="E14" t="str">
        <f t="shared" si="0"/>
        <v>"CYCLOHEXANE",</v>
      </c>
      <c r="H14" s="122" t="s">
        <v>243</v>
      </c>
      <c r="I14" s="123">
        <v>12</v>
      </c>
      <c r="J14" t="s">
        <v>176</v>
      </c>
    </row>
    <row r="15" spans="3:10">
      <c r="C15" t="s">
        <v>177</v>
      </c>
      <c r="D15" t="s">
        <v>292</v>
      </c>
      <c r="E15" t="str">
        <f t="shared" si="0"/>
        <v>"Mcyclopentan",</v>
      </c>
      <c r="H15" s="122" t="s">
        <v>244</v>
      </c>
      <c r="I15" s="123">
        <v>13</v>
      </c>
      <c r="J15" t="s">
        <v>292</v>
      </c>
    </row>
    <row r="16" spans="3:10">
      <c r="C16" t="s">
        <v>178</v>
      </c>
      <c r="D16" t="s">
        <v>178</v>
      </c>
      <c r="E16" t="str">
        <f t="shared" si="0"/>
        <v>"BENZENE",</v>
      </c>
      <c r="H16" s="122" t="s">
        <v>40</v>
      </c>
      <c r="I16" s="123">
        <v>14</v>
      </c>
      <c r="J16" t="s">
        <v>178</v>
      </c>
    </row>
    <row r="17" spans="3:10">
      <c r="C17" t="s">
        <v>179</v>
      </c>
      <c r="D17" t="s">
        <v>179</v>
      </c>
      <c r="E17" t="str">
        <f t="shared" si="0"/>
        <v>"N-HEPTANE",</v>
      </c>
      <c r="H17" s="122" t="s">
        <v>245</v>
      </c>
      <c r="I17" s="123">
        <v>15</v>
      </c>
      <c r="J17" t="s">
        <v>179</v>
      </c>
    </row>
    <row r="18" spans="3:10">
      <c r="C18" t="s">
        <v>180</v>
      </c>
      <c r="D18" t="s">
        <v>293</v>
      </c>
      <c r="E18" t="str">
        <f t="shared" si="0"/>
        <v>"3-Epentane",</v>
      </c>
      <c r="H18" s="122" t="s">
        <v>246</v>
      </c>
      <c r="I18" s="123">
        <v>16</v>
      </c>
      <c r="J18" t="s">
        <v>293</v>
      </c>
    </row>
    <row r="19" spans="3:10">
      <c r="C19" t="s">
        <v>181</v>
      </c>
      <c r="D19" t="s">
        <v>339</v>
      </c>
      <c r="E19" t="str">
        <f t="shared" si="0"/>
        <v>"MCYCLOHEXANE",</v>
      </c>
      <c r="H19" s="122" t="s">
        <v>247</v>
      </c>
      <c r="I19" s="123">
        <v>17</v>
      </c>
      <c r="J19" t="s">
        <v>339</v>
      </c>
    </row>
    <row r="20" spans="3:10">
      <c r="C20" t="s">
        <v>182</v>
      </c>
      <c r="D20" t="s">
        <v>295</v>
      </c>
      <c r="E20" t="str">
        <f t="shared" si="0"/>
        <v>"11Mcycpentan",</v>
      </c>
      <c r="H20" s="122" t="s">
        <v>248</v>
      </c>
      <c r="I20" s="123">
        <v>18</v>
      </c>
      <c r="J20" t="s">
        <v>295</v>
      </c>
    </row>
    <row r="21" spans="3:10">
      <c r="C21" t="s">
        <v>183</v>
      </c>
      <c r="D21" t="s">
        <v>349</v>
      </c>
      <c r="E21" t="str">
        <f t="shared" si="0"/>
        <v>"Ecycheptane",</v>
      </c>
      <c r="H21" s="122" t="s">
        <v>249</v>
      </c>
      <c r="I21" s="123">
        <v>19</v>
      </c>
      <c r="J21" t="s">
        <v>349</v>
      </c>
    </row>
    <row r="22" spans="3:10">
      <c r="C22" t="s">
        <v>184</v>
      </c>
      <c r="D22" t="s">
        <v>184</v>
      </c>
      <c r="E22" t="str">
        <f t="shared" si="0"/>
        <v>"TOLUENE",</v>
      </c>
      <c r="H22" s="122" t="s">
        <v>41</v>
      </c>
      <c r="I22" s="123">
        <v>20</v>
      </c>
      <c r="J22" t="s">
        <v>184</v>
      </c>
    </row>
    <row r="23" spans="3:10">
      <c r="C23" t="s">
        <v>185</v>
      </c>
      <c r="D23" t="s">
        <v>185</v>
      </c>
      <c r="E23" t="str">
        <f t="shared" si="0"/>
        <v>"N-OCTANE",</v>
      </c>
      <c r="H23" s="122" t="s">
        <v>250</v>
      </c>
      <c r="I23" s="123">
        <v>21</v>
      </c>
      <c r="J23" t="s">
        <v>185</v>
      </c>
    </row>
    <row r="24" spans="3:10">
      <c r="C24" t="s">
        <v>186</v>
      </c>
      <c r="D24" t="s">
        <v>297</v>
      </c>
      <c r="E24" t="str">
        <f t="shared" si="0"/>
        <v>"3-Mheptane",</v>
      </c>
      <c r="H24" s="162" t="s">
        <v>251</v>
      </c>
      <c r="I24" s="123">
        <v>22</v>
      </c>
      <c r="J24" t="s">
        <v>297</v>
      </c>
    </row>
    <row r="25" spans="3:10">
      <c r="C25" t="s">
        <v>187</v>
      </c>
      <c r="D25" t="s">
        <v>350</v>
      </c>
      <c r="E25" t="str">
        <f t="shared" si="0"/>
        <v>"11-Di-E-CC6",</v>
      </c>
      <c r="H25" s="162" t="s">
        <v>252</v>
      </c>
      <c r="I25" s="123">
        <v>23</v>
      </c>
      <c r="J25" t="s">
        <v>350</v>
      </c>
    </row>
    <row r="26" spans="3:10">
      <c r="C26" t="s">
        <v>188</v>
      </c>
      <c r="D26" t="s">
        <v>299</v>
      </c>
      <c r="E26" t="str">
        <f t="shared" si="0"/>
        <v>"113-MCC5",</v>
      </c>
      <c r="H26" t="s">
        <v>188</v>
      </c>
      <c r="I26" s="123">
        <v>24</v>
      </c>
      <c r="J26" t="s">
        <v>299</v>
      </c>
    </row>
    <row r="27" spans="3:10">
      <c r="C27" t="s">
        <v>189</v>
      </c>
      <c r="D27" t="s">
        <v>189</v>
      </c>
      <c r="E27" t="str">
        <f t="shared" si="0"/>
        <v>"1M-TR3-ECC5",</v>
      </c>
      <c r="H27" t="s">
        <v>189</v>
      </c>
      <c r="I27" s="123">
        <v>25</v>
      </c>
      <c r="J27" t="s">
        <v>189</v>
      </c>
    </row>
    <row r="28" spans="3:10">
      <c r="C28" t="s">
        <v>190</v>
      </c>
      <c r="D28" t="s">
        <v>341</v>
      </c>
      <c r="E28" t="str">
        <f t="shared" si="0"/>
        <v>"I-PCycHexane",</v>
      </c>
      <c r="H28" t="s">
        <v>253</v>
      </c>
      <c r="I28" s="123">
        <v>26</v>
      </c>
      <c r="J28" t="s">
        <v>341</v>
      </c>
    </row>
    <row r="29" spans="3:10">
      <c r="C29" t="s">
        <v>191</v>
      </c>
      <c r="D29" t="s">
        <v>301</v>
      </c>
      <c r="E29" t="str">
        <f t="shared" si="0"/>
        <v>"Ecyclohexane",</v>
      </c>
      <c r="H29" t="s">
        <v>254</v>
      </c>
      <c r="I29" s="123">
        <v>27</v>
      </c>
      <c r="J29" t="s">
        <v>301</v>
      </c>
    </row>
    <row r="30" spans="3:10">
      <c r="C30" t="s">
        <v>192</v>
      </c>
      <c r="D30" t="s">
        <v>302</v>
      </c>
      <c r="E30" t="str">
        <f t="shared" si="0"/>
        <v>"E-Benzene",</v>
      </c>
      <c r="H30" t="s">
        <v>6</v>
      </c>
      <c r="I30" s="123">
        <v>28</v>
      </c>
      <c r="J30" t="s">
        <v>302</v>
      </c>
    </row>
    <row r="31" spans="3:10">
      <c r="C31" t="s">
        <v>193</v>
      </c>
      <c r="D31" t="s">
        <v>193</v>
      </c>
      <c r="E31" t="str">
        <f t="shared" si="0"/>
        <v>"P-XYLENE",</v>
      </c>
      <c r="H31" t="s">
        <v>278</v>
      </c>
      <c r="I31" s="123">
        <v>29</v>
      </c>
      <c r="J31" t="s">
        <v>193</v>
      </c>
    </row>
    <row r="32" spans="3:10">
      <c r="C32" t="s">
        <v>194</v>
      </c>
      <c r="D32" t="s">
        <v>194</v>
      </c>
      <c r="E32" t="str">
        <f t="shared" si="0"/>
        <v>"M-XYLENE",</v>
      </c>
      <c r="H32" t="s">
        <v>279</v>
      </c>
      <c r="I32" s="123">
        <v>30</v>
      </c>
      <c r="J32" t="s">
        <v>194</v>
      </c>
    </row>
    <row r="33" spans="3:10">
      <c r="C33" t="s">
        <v>195</v>
      </c>
      <c r="D33" t="s">
        <v>195</v>
      </c>
      <c r="E33" t="str">
        <f t="shared" si="0"/>
        <v>"O-XYLENE",</v>
      </c>
      <c r="H33" t="s">
        <v>280</v>
      </c>
      <c r="I33" s="123">
        <v>31</v>
      </c>
      <c r="J33" t="s">
        <v>195</v>
      </c>
    </row>
    <row r="34" spans="3:10">
      <c r="C34" t="s">
        <v>196</v>
      </c>
      <c r="D34" t="s">
        <v>196</v>
      </c>
      <c r="E34" t="str">
        <f t="shared" si="0"/>
        <v>"N-NONANE",</v>
      </c>
      <c r="H34" t="s">
        <v>196</v>
      </c>
      <c r="I34" s="123">
        <v>32</v>
      </c>
      <c r="J34" t="s">
        <v>196</v>
      </c>
    </row>
    <row r="35" spans="3:10">
      <c r="C35" t="s">
        <v>197</v>
      </c>
      <c r="D35" t="s">
        <v>341</v>
      </c>
      <c r="E35" t="str">
        <f t="shared" ref="E35:E66" si="1">""""&amp;D35&amp;""""&amp;","</f>
        <v>"I-PCycHexane",</v>
      </c>
      <c r="H35" t="s">
        <v>255</v>
      </c>
      <c r="I35" s="123">
        <v>33</v>
      </c>
      <c r="J35" t="s">
        <v>341</v>
      </c>
    </row>
    <row r="36" spans="3:10">
      <c r="C36" t="s">
        <v>198</v>
      </c>
      <c r="D36" t="s">
        <v>198</v>
      </c>
      <c r="E36" t="str">
        <f t="shared" si="1"/>
        <v>"1-TR2-ECC5",</v>
      </c>
      <c r="H36" t="s">
        <v>198</v>
      </c>
      <c r="I36" s="123">
        <v>34</v>
      </c>
      <c r="J36" t="s">
        <v>198</v>
      </c>
    </row>
    <row r="37" spans="3:10">
      <c r="C37" t="s">
        <v>199</v>
      </c>
      <c r="D37" t="s">
        <v>199</v>
      </c>
      <c r="E37" t="str">
        <f t="shared" si="1"/>
        <v>"CUMENE",</v>
      </c>
      <c r="H37" t="s">
        <v>199</v>
      </c>
      <c r="I37" s="123">
        <v>35</v>
      </c>
      <c r="J37" t="s">
        <v>199</v>
      </c>
    </row>
    <row r="38" spans="3:10">
      <c r="C38" t="s">
        <v>200</v>
      </c>
      <c r="D38" t="s">
        <v>340</v>
      </c>
      <c r="E38" t="str">
        <f t="shared" si="1"/>
        <v>"N-Pbenzene",</v>
      </c>
      <c r="H38" t="s">
        <v>42</v>
      </c>
      <c r="I38" s="123">
        <v>36</v>
      </c>
      <c r="J38" t="s">
        <v>340</v>
      </c>
    </row>
    <row r="39" spans="3:10" ht="24">
      <c r="C39" t="s">
        <v>201</v>
      </c>
      <c r="D39" t="s">
        <v>342</v>
      </c>
      <c r="E39" t="str">
        <f t="shared" si="1"/>
        <v>"M-Xylene",</v>
      </c>
      <c r="H39" t="s">
        <v>275</v>
      </c>
      <c r="I39" s="123">
        <v>37</v>
      </c>
      <c r="J39" s="187" t="s">
        <v>306</v>
      </c>
    </row>
    <row r="40" spans="3:10" ht="24">
      <c r="C40" t="s">
        <v>202</v>
      </c>
      <c r="D40" t="s">
        <v>343</v>
      </c>
      <c r="E40" t="str">
        <f t="shared" si="1"/>
        <v>"P-Xylene",</v>
      </c>
      <c r="H40" t="s">
        <v>276</v>
      </c>
      <c r="I40" s="123">
        <v>38</v>
      </c>
      <c r="J40" s="187" t="s">
        <v>305</v>
      </c>
    </row>
    <row r="41" spans="3:10" ht="24">
      <c r="C41" t="s">
        <v>203</v>
      </c>
      <c r="D41" t="s">
        <v>344</v>
      </c>
      <c r="E41" t="str">
        <f t="shared" si="1"/>
        <v>"O-Xylene",</v>
      </c>
      <c r="H41" t="s">
        <v>277</v>
      </c>
      <c r="I41" s="123">
        <v>39</v>
      </c>
      <c r="J41" s="187" t="s">
        <v>360</v>
      </c>
    </row>
    <row r="42" spans="3:10">
      <c r="C42" t="s">
        <v>204</v>
      </c>
      <c r="D42" t="s">
        <v>308</v>
      </c>
      <c r="E42" t="str">
        <f t="shared" si="1"/>
        <v>"135-Mbenzene",</v>
      </c>
      <c r="H42" t="s">
        <v>256</v>
      </c>
      <c r="I42" s="123">
        <v>40</v>
      </c>
      <c r="J42" t="s">
        <v>308</v>
      </c>
    </row>
    <row r="43" spans="3:10">
      <c r="C43" t="s">
        <v>205</v>
      </c>
      <c r="D43" t="s">
        <v>309</v>
      </c>
      <c r="E43" t="str">
        <f t="shared" si="1"/>
        <v>"124-Mbenzene",</v>
      </c>
      <c r="H43" t="s">
        <v>257</v>
      </c>
      <c r="I43" s="123">
        <v>41</v>
      </c>
      <c r="J43" t="s">
        <v>309</v>
      </c>
    </row>
    <row r="44" spans="3:10">
      <c r="C44" t="s">
        <v>206</v>
      </c>
      <c r="D44" t="s">
        <v>310</v>
      </c>
      <c r="E44" t="str">
        <f t="shared" si="1"/>
        <v>"123-Mbenzene",</v>
      </c>
      <c r="H44" t="s">
        <v>258</v>
      </c>
      <c r="I44" s="123">
        <v>42</v>
      </c>
      <c r="J44" t="s">
        <v>310</v>
      </c>
    </row>
    <row r="45" spans="3:10">
      <c r="C45" t="s">
        <v>207</v>
      </c>
      <c r="D45" t="s">
        <v>207</v>
      </c>
      <c r="E45" t="str">
        <f t="shared" si="1"/>
        <v>"INDANE",</v>
      </c>
      <c r="H45" t="s">
        <v>207</v>
      </c>
      <c r="I45" s="123">
        <v>43</v>
      </c>
      <c r="J45" t="s">
        <v>207</v>
      </c>
    </row>
    <row r="46" spans="3:10">
      <c r="C46" t="s">
        <v>208</v>
      </c>
      <c r="D46" t="s">
        <v>208</v>
      </c>
      <c r="E46" t="str">
        <f t="shared" si="1"/>
        <v>"N-DECANE",</v>
      </c>
      <c r="H46" t="s">
        <v>208</v>
      </c>
      <c r="I46" s="123">
        <v>44</v>
      </c>
      <c r="J46" t="s">
        <v>208</v>
      </c>
    </row>
    <row r="47" spans="3:10">
      <c r="C47" t="s">
        <v>209</v>
      </c>
      <c r="D47" t="s">
        <v>311</v>
      </c>
      <c r="E47" t="str">
        <f t="shared" si="1"/>
        <v>"n-Bcychexane",</v>
      </c>
      <c r="H47" t="s">
        <v>259</v>
      </c>
      <c r="I47" s="123">
        <v>45</v>
      </c>
      <c r="J47" t="s">
        <v>311</v>
      </c>
    </row>
    <row r="48" spans="3:10">
      <c r="C48" t="s">
        <v>210</v>
      </c>
      <c r="D48" t="s">
        <v>345</v>
      </c>
      <c r="E48" t="str">
        <f t="shared" si="1"/>
        <v>"N-Bbenzene",</v>
      </c>
      <c r="H48" t="s">
        <v>43</v>
      </c>
      <c r="I48" s="123">
        <v>46</v>
      </c>
      <c r="J48" t="s">
        <v>345</v>
      </c>
    </row>
    <row r="49" spans="3:10">
      <c r="C49" t="s">
        <v>211</v>
      </c>
      <c r="D49" t="s">
        <v>346</v>
      </c>
      <c r="E49" t="str">
        <f t="shared" si="1"/>
        <v>"I-Bbenzene",</v>
      </c>
      <c r="H49" t="s">
        <v>281</v>
      </c>
      <c r="I49" s="123">
        <v>47</v>
      </c>
      <c r="J49" t="s">
        <v>346</v>
      </c>
    </row>
    <row r="50" spans="3:10">
      <c r="C50" t="s">
        <v>212</v>
      </c>
      <c r="D50" t="s">
        <v>347</v>
      </c>
      <c r="E50" t="str">
        <f t="shared" si="1"/>
        <v>"Sec-Bbenzene",</v>
      </c>
      <c r="H50" t="s">
        <v>212</v>
      </c>
      <c r="I50" s="123">
        <v>48</v>
      </c>
      <c r="J50" t="s">
        <v>347</v>
      </c>
    </row>
    <row r="51" spans="3:10">
      <c r="C51" t="s">
        <v>213</v>
      </c>
      <c r="D51" t="s">
        <v>315</v>
      </c>
      <c r="E51" t="str">
        <f t="shared" si="1"/>
        <v>"tert-Bbenzen",</v>
      </c>
      <c r="H51" t="s">
        <v>356</v>
      </c>
      <c r="I51" s="123">
        <v>49</v>
      </c>
      <c r="J51" t="s">
        <v>315</v>
      </c>
    </row>
    <row r="52" spans="3:10">
      <c r="C52" t="s">
        <v>214</v>
      </c>
      <c r="D52" t="s">
        <v>316</v>
      </c>
      <c r="E52" t="str">
        <f t="shared" si="1"/>
        <v>"1M2nPropylBZ",</v>
      </c>
      <c r="H52" t="s">
        <v>260</v>
      </c>
      <c r="I52" s="123">
        <v>50</v>
      </c>
      <c r="J52" t="s">
        <v>316</v>
      </c>
    </row>
    <row r="53" spans="3:10">
      <c r="C53" t="s">
        <v>215</v>
      </c>
      <c r="D53" t="s">
        <v>317</v>
      </c>
      <c r="E53" t="str">
        <f t="shared" si="1"/>
        <v>"1M3nPropylBZ",</v>
      </c>
      <c r="H53" t="s">
        <v>261</v>
      </c>
      <c r="I53" s="123">
        <v>51</v>
      </c>
      <c r="J53" t="s">
        <v>317</v>
      </c>
    </row>
    <row r="54" spans="3:10">
      <c r="C54" t="s">
        <v>216</v>
      </c>
      <c r="D54" t="s">
        <v>318</v>
      </c>
      <c r="E54" t="str">
        <f t="shared" si="1"/>
        <v>"1M4nPropylBZ",</v>
      </c>
      <c r="H54" t="s">
        <v>262</v>
      </c>
      <c r="I54" s="123">
        <v>52</v>
      </c>
      <c r="J54" t="s">
        <v>318</v>
      </c>
    </row>
    <row r="55" spans="3:10">
      <c r="C55" t="s">
        <v>217</v>
      </c>
      <c r="D55" t="s">
        <v>217</v>
      </c>
      <c r="E55" t="str">
        <f t="shared" si="1"/>
        <v>"O-CYMENE",</v>
      </c>
      <c r="H55" t="s">
        <v>217</v>
      </c>
      <c r="I55" s="123">
        <v>53</v>
      </c>
      <c r="J55" t="s">
        <v>217</v>
      </c>
    </row>
    <row r="56" spans="3:10">
      <c r="C56" t="s">
        <v>218</v>
      </c>
      <c r="D56" t="s">
        <v>218</v>
      </c>
      <c r="E56" t="str">
        <f t="shared" si="1"/>
        <v>"M-CYMENE",</v>
      </c>
      <c r="H56" t="s">
        <v>218</v>
      </c>
      <c r="I56" s="123">
        <v>54</v>
      </c>
      <c r="J56" t="s">
        <v>218</v>
      </c>
    </row>
    <row r="57" spans="3:10">
      <c r="C57" t="s">
        <v>219</v>
      </c>
      <c r="D57" t="s">
        <v>219</v>
      </c>
      <c r="E57" t="str">
        <f t="shared" si="1"/>
        <v>"P-CYMENE",</v>
      </c>
      <c r="H57" t="s">
        <v>219</v>
      </c>
      <c r="I57" s="123">
        <v>55</v>
      </c>
      <c r="J57" t="s">
        <v>219</v>
      </c>
    </row>
    <row r="58" spans="3:10">
      <c r="C58" t="s">
        <v>220</v>
      </c>
      <c r="D58" t="s">
        <v>319</v>
      </c>
      <c r="E58" t="str">
        <f t="shared" si="1"/>
        <v>"12-E-BZ",</v>
      </c>
      <c r="H58" t="s">
        <v>263</v>
      </c>
      <c r="I58" s="123">
        <v>56</v>
      </c>
      <c r="J58" t="s">
        <v>319</v>
      </c>
    </row>
    <row r="59" spans="3:10">
      <c r="C59" t="s">
        <v>221</v>
      </c>
      <c r="D59" t="s">
        <v>320</v>
      </c>
      <c r="E59" t="str">
        <f t="shared" si="1"/>
        <v>"13-E-BZ",</v>
      </c>
      <c r="H59" t="s">
        <v>264</v>
      </c>
      <c r="I59" s="123">
        <v>57</v>
      </c>
      <c r="J59" t="s">
        <v>320</v>
      </c>
    </row>
    <row r="60" spans="3:10">
      <c r="C60" t="s">
        <v>222</v>
      </c>
      <c r="D60" t="s">
        <v>351</v>
      </c>
      <c r="E60" t="str">
        <f t="shared" si="1"/>
        <v>"14-EBenzene",</v>
      </c>
      <c r="H60" t="s">
        <v>265</v>
      </c>
      <c r="I60" s="123">
        <v>58</v>
      </c>
      <c r="J60" t="s">
        <v>351</v>
      </c>
    </row>
    <row r="61" spans="3:10">
      <c r="C61" t="s">
        <v>223</v>
      </c>
      <c r="D61" t="s">
        <v>322</v>
      </c>
      <c r="E61" t="str">
        <f t="shared" si="1"/>
        <v>"3EoXylene",</v>
      </c>
      <c r="H61" t="s">
        <v>266</v>
      </c>
      <c r="I61" s="123">
        <v>59</v>
      </c>
      <c r="J61" t="s">
        <v>322</v>
      </c>
    </row>
    <row r="62" spans="3:10">
      <c r="C62" t="s">
        <v>224</v>
      </c>
      <c r="D62" t="s">
        <v>323</v>
      </c>
      <c r="E62" t="str">
        <f t="shared" si="1"/>
        <v>"4EoXylene",</v>
      </c>
      <c r="H62" t="s">
        <v>267</v>
      </c>
      <c r="I62" s="123">
        <v>60</v>
      </c>
      <c r="J62" t="s">
        <v>323</v>
      </c>
    </row>
    <row r="63" spans="3:10">
      <c r="C63" t="s">
        <v>225</v>
      </c>
      <c r="D63" t="s">
        <v>225</v>
      </c>
      <c r="E63" t="str">
        <f t="shared" si="1"/>
        <v>"2-ETHYL-M-XYLENE",</v>
      </c>
      <c r="H63" t="s">
        <v>271</v>
      </c>
      <c r="I63" s="123">
        <v>61</v>
      </c>
      <c r="J63" t="s">
        <v>225</v>
      </c>
    </row>
    <row r="64" spans="3:10">
      <c r="C64" t="s">
        <v>226</v>
      </c>
      <c r="D64" t="s">
        <v>325</v>
      </c>
      <c r="E64" t="str">
        <f t="shared" si="1"/>
        <v>"4EmXylene",</v>
      </c>
      <c r="H64" t="s">
        <v>270</v>
      </c>
      <c r="I64" s="123">
        <v>62</v>
      </c>
      <c r="J64" t="s">
        <v>325</v>
      </c>
    </row>
    <row r="65" spans="3:10">
      <c r="C65" t="s">
        <v>227</v>
      </c>
      <c r="D65" t="s">
        <v>326</v>
      </c>
      <c r="E65" t="str">
        <f t="shared" si="1"/>
        <v>"5EmXylene",</v>
      </c>
      <c r="H65" t="s">
        <v>269</v>
      </c>
      <c r="I65" s="123">
        <v>63</v>
      </c>
      <c r="J65" t="s">
        <v>326</v>
      </c>
    </row>
    <row r="66" spans="3:10">
      <c r="C66" t="s">
        <v>228</v>
      </c>
      <c r="D66" t="s">
        <v>327</v>
      </c>
      <c r="E66" t="str">
        <f t="shared" si="1"/>
        <v>"2EpXylene",</v>
      </c>
      <c r="H66" t="s">
        <v>268</v>
      </c>
      <c r="I66" s="123">
        <v>64</v>
      </c>
      <c r="J66" t="s">
        <v>327</v>
      </c>
    </row>
    <row r="67" spans="3:10">
      <c r="C67" t="s">
        <v>229</v>
      </c>
      <c r="D67" t="s">
        <v>348</v>
      </c>
      <c r="E67" t="str">
        <f t="shared" ref="E67:E71" si="2">""""&amp;D67&amp;""""&amp;","</f>
        <v>"1234-T-M-CC6",</v>
      </c>
      <c r="H67" t="s">
        <v>272</v>
      </c>
      <c r="I67" s="123">
        <v>65</v>
      </c>
      <c r="J67" t="s">
        <v>348</v>
      </c>
    </row>
    <row r="68" spans="3:10">
      <c r="C68" t="s">
        <v>230</v>
      </c>
      <c r="D68" t="s">
        <v>348</v>
      </c>
      <c r="E68" t="str">
        <f t="shared" si="2"/>
        <v>"1234-T-M-CC6",</v>
      </c>
      <c r="H68" t="s">
        <v>273</v>
      </c>
      <c r="I68" s="123">
        <v>66</v>
      </c>
      <c r="J68" t="s">
        <v>348</v>
      </c>
    </row>
    <row r="69" spans="3:10">
      <c r="C69" t="s">
        <v>231</v>
      </c>
      <c r="D69" t="s">
        <v>348</v>
      </c>
      <c r="E69" t="str">
        <f t="shared" si="2"/>
        <v>"1234-T-M-CC6",</v>
      </c>
      <c r="H69" t="s">
        <v>273</v>
      </c>
      <c r="I69" s="123">
        <v>67</v>
      </c>
      <c r="J69" t="s">
        <v>348</v>
      </c>
    </row>
    <row r="70" spans="3:10">
      <c r="C70" t="s">
        <v>232</v>
      </c>
      <c r="D70" t="s">
        <v>232</v>
      </c>
      <c r="E70" t="str">
        <f t="shared" si="2"/>
        <v>"NAPHTHALENE",</v>
      </c>
      <c r="H70" t="s">
        <v>232</v>
      </c>
      <c r="I70" s="123">
        <v>68</v>
      </c>
      <c r="J70" t="s">
        <v>232</v>
      </c>
    </row>
    <row r="71" spans="3:10">
      <c r="C71" t="s">
        <v>233</v>
      </c>
      <c r="D71" t="s">
        <v>331</v>
      </c>
      <c r="E71" t="str">
        <f t="shared" si="2"/>
        <v>"1-E-2-i-P-BZ",</v>
      </c>
      <c r="H71" t="s">
        <v>274</v>
      </c>
      <c r="I71" s="123">
        <v>69</v>
      </c>
      <c r="J71" t="s">
        <v>331</v>
      </c>
    </row>
    <row r="72" spans="3:10">
      <c r="H72" t="s">
        <v>234</v>
      </c>
      <c r="I72" s="123">
        <v>70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9</vt:i4>
      </vt:variant>
    </vt:vector>
  </HeadingPairs>
  <TitlesOfParts>
    <vt:vector size="25" baseType="lpstr">
      <vt:lpstr>Control</vt:lpstr>
      <vt:lpstr>Composition Moles</vt:lpstr>
      <vt:lpstr>Composition%</vt:lpstr>
      <vt:lpstr>ReactionRateK1</vt:lpstr>
      <vt:lpstr>ReactionRateK2</vt:lpstr>
      <vt:lpstr>ReactionRateK3</vt:lpstr>
      <vt:lpstr>ReactionRateK4</vt:lpstr>
      <vt:lpstr>Deltas1</vt:lpstr>
      <vt:lpstr>Deltas2</vt:lpstr>
      <vt:lpstr>Deltas3</vt:lpstr>
      <vt:lpstr>Deltas4</vt:lpstr>
      <vt:lpstr>DeltaRK4</vt:lpstr>
      <vt:lpstr>ReactionStoich</vt:lpstr>
      <vt:lpstr>Data</vt:lpstr>
      <vt:lpstr>Reactions</vt:lpstr>
      <vt:lpstr>Sheet1</vt:lpstr>
      <vt:lpstr>Comps</vt:lpstr>
      <vt:lpstr>DataBase</vt:lpstr>
      <vt:lpstr>DataTable</vt:lpstr>
      <vt:lpstr>InletP</vt:lpstr>
      <vt:lpstr>InletT</vt:lpstr>
      <vt:lpstr>RGas</vt:lpstr>
      <vt:lpstr>Tcp</vt:lpstr>
      <vt:lpstr>TestT</vt:lpstr>
      <vt:lpstr>TimeStep</vt:lpstr>
    </vt:vector>
  </TitlesOfParts>
  <Company>University of Wisconsin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 Landis</dc:creator>
  <cp:lastModifiedBy>M Anders</cp:lastModifiedBy>
  <dcterms:created xsi:type="dcterms:W3CDTF">2002-02-05T08:09:35Z</dcterms:created>
  <dcterms:modified xsi:type="dcterms:W3CDTF">2023-02-03T13:45:35Z</dcterms:modified>
</cp:coreProperties>
</file>